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ropbox (Dalberg)\COSAI Investment Estimation\06 Deliverables\20210802 FINAL Deliverables (Post Editing)\20210802 Excel Deliverables\"/>
    </mc:Choice>
  </mc:AlternateContent>
  <xr:revisionPtr revIDLastSave="0" documentId="8_{2D3AED8C-FC11-45E0-8033-DBDA083731A4}" xr6:coauthVersionLast="47" xr6:coauthVersionMax="47" xr10:uidLastSave="{00000000-0000-0000-0000-000000000000}"/>
  <bookViews>
    <workbookView xWindow="-110" yWindow="-110" windowWidth="19420" windowHeight="10420" xr2:uid="{1C33BE77-B936-460C-B6A0-47CBC46FEC33}"/>
  </bookViews>
  <sheets>
    <sheet name="Summary" sheetId="8" r:id="rId1"/>
    <sheet name="Assumptions" sheetId="9" r:id="rId2"/>
    <sheet name="Country-wise data" sheetId="3" r:id="rId3"/>
    <sheet name="Data&gt;&gt;" sheetId="11" r:id="rId4"/>
    <sheet name="ASTI data (new)" sheetId="20" r:id="rId5"/>
    <sheet name="FAOstat" sheetId="6" r:id="rId6"/>
    <sheet name="area data" sheetId="18" r:id="rId7"/>
    <sheet name="Pardey_R&amp;D spend" sheetId="10" r:id="rId8"/>
    <sheet name="non-R&amp;D ex_typologies" sheetId="19" r:id="rId9"/>
    <sheet name="typologies_size adjustment" sheetId="21" r:id="rId10"/>
    <sheet name="ASTI values" sheetId="16" r:id="rId11"/>
    <sheet name="exch rates" sheetId="15" r:id="rId12"/>
    <sheet name="IFPRI SPEED" sheetId="1" r:id="rId13"/>
    <sheet name="Sheet4" sheetId="17" state="hidden" r:id="rId14"/>
    <sheet name="Sheet1" sheetId="12" state="hidden" r:id="rId15"/>
    <sheet name="GDP deflators" sheetId="14" r:id="rId16"/>
    <sheet name="FAOstat_value added" sheetId="7" r:id="rId17"/>
    <sheet name="FAOstat _govt exp" sheetId="4" r:id="rId18"/>
    <sheet name="Sheet2" sheetId="13" state="hidden" r:id="rId19"/>
    <sheet name="old sheet" sheetId="2" state="hidden" r:id="rId20"/>
    <sheet name="region mapping" sheetId="23" r:id="rId21"/>
    <sheet name="UN regions" sheetId="22" r:id="rId22"/>
  </sheets>
  <externalReferences>
    <externalReference r:id="rId23"/>
  </externalReferences>
  <definedNames>
    <definedName name="_xlnm._FilterDatabase" localSheetId="4" hidden="1">'ASTI data (new)'!$B$5:$AL$5</definedName>
    <definedName name="_xlnm._FilterDatabase" localSheetId="2" hidden="1">'Country-wise data'!$B$3:$DG$3</definedName>
    <definedName name="_xlnm._FilterDatabase" localSheetId="11" hidden="1">'exch rates'!$A$4:$BM$4</definedName>
    <definedName name="_xlnm._FilterDatabase" localSheetId="5" hidden="1">FAOstat!$B$4:$CN$164</definedName>
    <definedName name="_xlnm._FilterDatabase" localSheetId="17" hidden="1">'FAOstat _govt exp'!$A$1:$O$6678</definedName>
    <definedName name="_xlnm._FilterDatabase" localSheetId="16" hidden="1">'FAOstat_value added'!$A$1:$O$1886</definedName>
    <definedName name="_xlnm._FilterDatabase" localSheetId="12" hidden="1">'IFPRI SPEED'!$A$1:$AW$165</definedName>
    <definedName name="_xlnm._FilterDatabase" localSheetId="19" hidden="1">'old sheet'!$A$5:$AI$153</definedName>
    <definedName name="_xlnm._FilterDatabase" localSheetId="13" hidden="1">Sheet4!$B$3:$AB$194</definedName>
    <definedName name="_xlnm._FilterDatabase" localSheetId="9" hidden="1">'typologies_size adjustment'!$G$4:$I$4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8" i="3" l="1"/>
  <c r="AD8" i="3"/>
  <c r="AF6" i="20"/>
  <c r="AG6" i="20"/>
  <c r="AH6" i="20"/>
  <c r="AI6" i="20"/>
  <c r="AJ6" i="20"/>
  <c r="AK6" i="20"/>
  <c r="AL6" i="20"/>
  <c r="AF7" i="20"/>
  <c r="AG7" i="20"/>
  <c r="AH7" i="20"/>
  <c r="AI7" i="20"/>
  <c r="AJ7" i="20"/>
  <c r="AK7" i="20"/>
  <c r="AL7" i="20"/>
  <c r="AF8" i="20"/>
  <c r="AG8" i="20"/>
  <c r="AH8" i="20"/>
  <c r="AI8" i="20"/>
  <c r="AJ8" i="20"/>
  <c r="AK8" i="20"/>
  <c r="AL8" i="20"/>
  <c r="AF9" i="20"/>
  <c r="AG9" i="20"/>
  <c r="AH9" i="20"/>
  <c r="AI9" i="20"/>
  <c r="AJ9" i="20"/>
  <c r="AK9" i="20"/>
  <c r="AL9" i="20"/>
  <c r="AF10" i="20"/>
  <c r="AG10" i="20"/>
  <c r="AH10" i="20"/>
  <c r="AI10" i="20"/>
  <c r="AJ10" i="20"/>
  <c r="AK10" i="20"/>
  <c r="AL10" i="20"/>
  <c r="AF11" i="20"/>
  <c r="AG11" i="20"/>
  <c r="AH11" i="20"/>
  <c r="AI11" i="20"/>
  <c r="AJ11" i="20"/>
  <c r="AK11" i="20"/>
  <c r="AL11" i="20"/>
  <c r="AF12" i="20"/>
  <c r="AG12" i="20"/>
  <c r="AH12" i="20"/>
  <c r="AI12" i="20"/>
  <c r="AJ12" i="20"/>
  <c r="AK12" i="20"/>
  <c r="AL12" i="20"/>
  <c r="AF13" i="20"/>
  <c r="AG13" i="20"/>
  <c r="AH13" i="20"/>
  <c r="AI13" i="20"/>
  <c r="AJ13" i="20"/>
  <c r="AK13" i="20"/>
  <c r="AL13" i="20"/>
  <c r="AF14" i="20"/>
  <c r="AG14" i="20"/>
  <c r="AH14" i="20"/>
  <c r="AI14" i="20"/>
  <c r="AJ14" i="20"/>
  <c r="AK14" i="20"/>
  <c r="AL14" i="20"/>
  <c r="AF15" i="20"/>
  <c r="AG15" i="20"/>
  <c r="AH15" i="20"/>
  <c r="AI15" i="20"/>
  <c r="AJ15" i="20"/>
  <c r="AK15" i="20"/>
  <c r="AL15" i="20"/>
  <c r="AF16" i="20"/>
  <c r="AG16" i="20"/>
  <c r="AH16" i="20"/>
  <c r="AI16" i="20"/>
  <c r="AJ16" i="20"/>
  <c r="AK16" i="20"/>
  <c r="AL16" i="20"/>
  <c r="AF17" i="20"/>
  <c r="AG17" i="20"/>
  <c r="AH17" i="20"/>
  <c r="AI17" i="20"/>
  <c r="AJ17" i="20"/>
  <c r="AK17" i="20"/>
  <c r="AL17" i="20"/>
  <c r="AF18" i="20"/>
  <c r="AG18" i="20"/>
  <c r="AH18" i="20"/>
  <c r="AI18" i="20"/>
  <c r="AJ18" i="20"/>
  <c r="AK18" i="20"/>
  <c r="AL18" i="20"/>
  <c r="AF19" i="20"/>
  <c r="AG19" i="20"/>
  <c r="AH19" i="20"/>
  <c r="AI19" i="20"/>
  <c r="AJ19" i="20"/>
  <c r="AK19" i="20"/>
  <c r="AL19" i="20"/>
  <c r="AF20" i="20"/>
  <c r="AG20" i="20"/>
  <c r="AH20" i="20"/>
  <c r="AI20" i="20"/>
  <c r="AJ20" i="20"/>
  <c r="AK20" i="20"/>
  <c r="AL20" i="20"/>
  <c r="AF21" i="20"/>
  <c r="AG21" i="20"/>
  <c r="AH21" i="20"/>
  <c r="AI21" i="20"/>
  <c r="AJ21" i="20"/>
  <c r="AK21" i="20"/>
  <c r="AL21" i="20"/>
  <c r="AF22" i="20"/>
  <c r="AG22" i="20"/>
  <c r="AH22" i="20"/>
  <c r="AI22" i="20"/>
  <c r="AJ22" i="20"/>
  <c r="AK22" i="20"/>
  <c r="AL22" i="20"/>
  <c r="AF23" i="20"/>
  <c r="AG23" i="20"/>
  <c r="AH23" i="20"/>
  <c r="AI23" i="20"/>
  <c r="AJ23" i="20"/>
  <c r="AK23" i="20"/>
  <c r="AL23" i="20"/>
  <c r="AF24" i="20"/>
  <c r="AG24" i="20"/>
  <c r="AH24" i="20"/>
  <c r="AI24" i="20"/>
  <c r="AJ24" i="20"/>
  <c r="AK24" i="20"/>
  <c r="AL24" i="20"/>
  <c r="AF25" i="20"/>
  <c r="AG25" i="20"/>
  <c r="AH25" i="20"/>
  <c r="AI25" i="20"/>
  <c r="AJ25" i="20"/>
  <c r="AK25" i="20"/>
  <c r="AL25" i="20"/>
  <c r="AF26" i="20"/>
  <c r="AG26" i="20"/>
  <c r="AH26" i="20"/>
  <c r="AI26" i="20"/>
  <c r="AJ26" i="20"/>
  <c r="AK26" i="20"/>
  <c r="AL26" i="20"/>
  <c r="AF27" i="20"/>
  <c r="AG27" i="20"/>
  <c r="AH27" i="20"/>
  <c r="AI27" i="20"/>
  <c r="AJ27" i="20"/>
  <c r="AK27" i="20"/>
  <c r="AL27" i="20"/>
  <c r="AF28" i="20"/>
  <c r="AG28" i="20"/>
  <c r="AH28" i="20"/>
  <c r="AI28" i="20"/>
  <c r="AJ28" i="20"/>
  <c r="AK28" i="20"/>
  <c r="AL28" i="20"/>
  <c r="AF29" i="20"/>
  <c r="AG29" i="20"/>
  <c r="AH29" i="20"/>
  <c r="AI29" i="20"/>
  <c r="AJ29" i="20"/>
  <c r="AK29" i="20"/>
  <c r="AL29" i="20"/>
  <c r="AF30" i="20"/>
  <c r="AG30" i="20"/>
  <c r="AH30" i="20"/>
  <c r="AI30" i="20"/>
  <c r="AJ30" i="20"/>
  <c r="AK30" i="20"/>
  <c r="AL30" i="20"/>
  <c r="AF31" i="20"/>
  <c r="AG31" i="20"/>
  <c r="AH31" i="20"/>
  <c r="AI31" i="20"/>
  <c r="AJ31" i="20"/>
  <c r="AK31" i="20"/>
  <c r="AL31" i="20"/>
  <c r="AF32" i="20"/>
  <c r="AG32" i="20"/>
  <c r="AH32" i="20"/>
  <c r="AI32" i="20"/>
  <c r="AJ32" i="20"/>
  <c r="AK32" i="20"/>
  <c r="AL32" i="20"/>
  <c r="AF33" i="20"/>
  <c r="AG33" i="20"/>
  <c r="AH33" i="20"/>
  <c r="AI33" i="20"/>
  <c r="AJ33" i="20"/>
  <c r="AK33" i="20"/>
  <c r="AL33" i="20"/>
  <c r="AF34" i="20"/>
  <c r="AG34" i="20"/>
  <c r="AH34" i="20"/>
  <c r="AI34" i="20"/>
  <c r="AJ34" i="20"/>
  <c r="AK34" i="20"/>
  <c r="AL34" i="20"/>
  <c r="AF35" i="20"/>
  <c r="AG35" i="20"/>
  <c r="AH35" i="20"/>
  <c r="AI35" i="20"/>
  <c r="AJ35" i="20"/>
  <c r="AK35" i="20"/>
  <c r="AL35" i="20"/>
  <c r="AF36" i="20"/>
  <c r="AG36" i="20"/>
  <c r="AH36" i="20"/>
  <c r="AI36" i="20"/>
  <c r="AJ36" i="20"/>
  <c r="AK36" i="20"/>
  <c r="AL36" i="20"/>
  <c r="AF37" i="20"/>
  <c r="AG37" i="20"/>
  <c r="AH37" i="20"/>
  <c r="AI37" i="20"/>
  <c r="AJ37" i="20"/>
  <c r="AK37" i="20"/>
  <c r="AL37" i="20"/>
  <c r="AF38" i="20"/>
  <c r="AG38" i="20"/>
  <c r="AH38" i="20"/>
  <c r="AI38" i="20"/>
  <c r="AJ38" i="20"/>
  <c r="AK38" i="20"/>
  <c r="AL38" i="20"/>
  <c r="AF39" i="20"/>
  <c r="AG39" i="20"/>
  <c r="AH39" i="20"/>
  <c r="AI39" i="20"/>
  <c r="AJ39" i="20"/>
  <c r="AK39" i="20"/>
  <c r="AL39" i="20"/>
  <c r="AF40" i="20"/>
  <c r="AG40" i="20"/>
  <c r="AH40" i="20"/>
  <c r="AI40" i="20"/>
  <c r="AJ40" i="20"/>
  <c r="AK40" i="20"/>
  <c r="AL40" i="20"/>
  <c r="AF41" i="20"/>
  <c r="AG41" i="20"/>
  <c r="AH41" i="20"/>
  <c r="AI41" i="20"/>
  <c r="AJ41" i="20"/>
  <c r="AK41" i="20"/>
  <c r="AL41" i="20"/>
  <c r="AF42" i="20"/>
  <c r="AG42" i="20"/>
  <c r="AH42" i="20"/>
  <c r="AI42" i="20"/>
  <c r="AJ42" i="20"/>
  <c r="AK42" i="20"/>
  <c r="AL42" i="20"/>
  <c r="AF43" i="20"/>
  <c r="AG43" i="20"/>
  <c r="AH43" i="20"/>
  <c r="AI43" i="20"/>
  <c r="AJ43" i="20"/>
  <c r="AK43" i="20"/>
  <c r="AL43" i="20"/>
  <c r="AF44" i="20"/>
  <c r="AG44" i="20"/>
  <c r="AH44" i="20"/>
  <c r="AI44" i="20"/>
  <c r="AJ44" i="20"/>
  <c r="AK44" i="20"/>
  <c r="AL44" i="20"/>
  <c r="AF45" i="20"/>
  <c r="AG45" i="20"/>
  <c r="AH45" i="20"/>
  <c r="AI45" i="20"/>
  <c r="AJ45" i="20"/>
  <c r="AK45" i="20"/>
  <c r="AL45" i="20"/>
  <c r="AF46" i="20"/>
  <c r="AG46" i="20"/>
  <c r="AH46" i="20"/>
  <c r="AI46" i="20"/>
  <c r="AJ46" i="20"/>
  <c r="AK46" i="20"/>
  <c r="AL46" i="20"/>
  <c r="AF47" i="20"/>
  <c r="AG47" i="20"/>
  <c r="AH47" i="20"/>
  <c r="AI47" i="20"/>
  <c r="AJ47" i="20"/>
  <c r="AK47" i="20"/>
  <c r="AL47" i="20"/>
  <c r="AF48" i="20"/>
  <c r="AG48" i="20"/>
  <c r="AH48" i="20"/>
  <c r="AI48" i="20"/>
  <c r="AJ48" i="20"/>
  <c r="AK48" i="20"/>
  <c r="AL48" i="20"/>
  <c r="AF49" i="20"/>
  <c r="AG49" i="20"/>
  <c r="AH49" i="20"/>
  <c r="AI49" i="20"/>
  <c r="AJ49" i="20"/>
  <c r="AK49" i="20"/>
  <c r="AL49" i="20"/>
  <c r="AF50" i="20"/>
  <c r="AG50" i="20"/>
  <c r="AH50" i="20"/>
  <c r="AI50" i="20"/>
  <c r="AJ50" i="20"/>
  <c r="AK50" i="20"/>
  <c r="AL50" i="20"/>
  <c r="AF51" i="20"/>
  <c r="AG51" i="20"/>
  <c r="AH51" i="20"/>
  <c r="AI51" i="20"/>
  <c r="AJ51" i="20"/>
  <c r="AK51" i="20"/>
  <c r="AL51" i="20"/>
  <c r="AF52" i="20"/>
  <c r="AG52" i="20"/>
  <c r="AH52" i="20"/>
  <c r="AI52" i="20"/>
  <c r="AJ52" i="20"/>
  <c r="AK52" i="20"/>
  <c r="AL52" i="20"/>
  <c r="AF53" i="20"/>
  <c r="AG53" i="20"/>
  <c r="AH53" i="20"/>
  <c r="AI53" i="20"/>
  <c r="AJ53" i="20"/>
  <c r="AK53" i="20"/>
  <c r="AL53" i="20"/>
  <c r="AF54" i="20"/>
  <c r="AG54" i="20"/>
  <c r="AH54" i="20"/>
  <c r="AI54" i="20"/>
  <c r="AJ54" i="20"/>
  <c r="AK54" i="20"/>
  <c r="AL54" i="20"/>
  <c r="AF55" i="20"/>
  <c r="AG55" i="20"/>
  <c r="AH55" i="20"/>
  <c r="AI55" i="20"/>
  <c r="AJ55" i="20"/>
  <c r="AK55" i="20"/>
  <c r="AL55" i="20"/>
  <c r="AF56" i="20"/>
  <c r="AG56" i="20"/>
  <c r="AH56" i="20"/>
  <c r="AI56" i="20"/>
  <c r="AJ56" i="20"/>
  <c r="AK56" i="20"/>
  <c r="AL56" i="20"/>
  <c r="AF57" i="20"/>
  <c r="AG57" i="20"/>
  <c r="AH57" i="20"/>
  <c r="AI57" i="20"/>
  <c r="AJ57" i="20"/>
  <c r="AK57" i="20"/>
  <c r="AL57" i="20"/>
  <c r="AF58" i="20"/>
  <c r="AG58" i="20"/>
  <c r="AH58" i="20"/>
  <c r="AI58" i="20"/>
  <c r="AJ58" i="20"/>
  <c r="AK58" i="20"/>
  <c r="AL58" i="20"/>
  <c r="AF59" i="20"/>
  <c r="AG59" i="20"/>
  <c r="AH59" i="20"/>
  <c r="AI59" i="20"/>
  <c r="AJ59" i="20"/>
  <c r="AK59" i="20"/>
  <c r="AL59" i="20"/>
  <c r="AF60" i="20"/>
  <c r="AG60" i="20"/>
  <c r="AH60" i="20"/>
  <c r="AI60" i="20"/>
  <c r="AJ60" i="20"/>
  <c r="AK60" i="20"/>
  <c r="AL60" i="20"/>
  <c r="AF61" i="20"/>
  <c r="AG61" i="20"/>
  <c r="AH61" i="20"/>
  <c r="AI61" i="20"/>
  <c r="AJ61" i="20"/>
  <c r="AK61" i="20"/>
  <c r="AL61" i="20"/>
  <c r="AF62" i="20"/>
  <c r="AG62" i="20"/>
  <c r="AH62" i="20"/>
  <c r="AI62" i="20"/>
  <c r="AJ62" i="20"/>
  <c r="AK62" i="20"/>
  <c r="AL62" i="20"/>
  <c r="AF63" i="20"/>
  <c r="AG63" i="20"/>
  <c r="AH63" i="20"/>
  <c r="AI63" i="20"/>
  <c r="AJ63" i="20"/>
  <c r="AK63" i="20"/>
  <c r="AL63" i="20"/>
  <c r="AF64" i="20"/>
  <c r="AG64" i="20"/>
  <c r="AH64" i="20"/>
  <c r="AI64" i="20"/>
  <c r="AJ64" i="20"/>
  <c r="AK64" i="20"/>
  <c r="AL64" i="20"/>
  <c r="AF65" i="20"/>
  <c r="AG65" i="20"/>
  <c r="AH65" i="20"/>
  <c r="AI65" i="20"/>
  <c r="AJ65" i="20"/>
  <c r="AK65" i="20"/>
  <c r="AL65" i="20"/>
  <c r="AF66" i="20"/>
  <c r="AG66" i="20"/>
  <c r="AH66" i="20"/>
  <c r="AI66" i="20"/>
  <c r="AJ66" i="20"/>
  <c r="AK66" i="20"/>
  <c r="AL66" i="20"/>
  <c r="AF67" i="20"/>
  <c r="AG67" i="20"/>
  <c r="AH67" i="20"/>
  <c r="AI67" i="20"/>
  <c r="AJ67" i="20"/>
  <c r="AK67" i="20"/>
  <c r="AL67" i="20"/>
  <c r="AF68" i="20"/>
  <c r="AG68" i="20"/>
  <c r="AH68" i="20"/>
  <c r="AI68" i="20"/>
  <c r="AJ68" i="20"/>
  <c r="AK68" i="20"/>
  <c r="AL68" i="20"/>
  <c r="AF69" i="20"/>
  <c r="AG69" i="20"/>
  <c r="AH69" i="20"/>
  <c r="AI69" i="20"/>
  <c r="AJ69" i="20"/>
  <c r="AK69" i="20"/>
  <c r="AL69" i="20"/>
  <c r="AF70" i="20"/>
  <c r="AG70" i="20"/>
  <c r="AH70" i="20"/>
  <c r="AI70" i="20"/>
  <c r="AJ70" i="20"/>
  <c r="AK70" i="20"/>
  <c r="AL70" i="20"/>
  <c r="AF71" i="20"/>
  <c r="AG71" i="20"/>
  <c r="AH71" i="20"/>
  <c r="AI71" i="20"/>
  <c r="AJ71" i="20"/>
  <c r="AK71" i="20"/>
  <c r="AL71" i="20"/>
  <c r="AF72" i="20"/>
  <c r="AG72" i="20"/>
  <c r="AH72" i="20"/>
  <c r="AI72" i="20"/>
  <c r="AJ72" i="20"/>
  <c r="AK72" i="20"/>
  <c r="AL72" i="20"/>
  <c r="AF73" i="20"/>
  <c r="AG73" i="20"/>
  <c r="AH73" i="20"/>
  <c r="AI73" i="20"/>
  <c r="AJ73" i="20"/>
  <c r="AK73" i="20"/>
  <c r="AL73" i="20"/>
  <c r="AF74" i="20"/>
  <c r="AG74" i="20"/>
  <c r="AH74" i="20"/>
  <c r="AI74" i="20"/>
  <c r="AJ74" i="20"/>
  <c r="AK74" i="20"/>
  <c r="AL74" i="20"/>
  <c r="AF75" i="20"/>
  <c r="AG75" i="20"/>
  <c r="AH75" i="20"/>
  <c r="AI75" i="20"/>
  <c r="AJ75" i="20"/>
  <c r="AK75" i="20"/>
  <c r="AL75" i="20"/>
  <c r="AF76" i="20"/>
  <c r="AG76" i="20"/>
  <c r="AH76" i="20"/>
  <c r="AI76" i="20"/>
  <c r="AJ76" i="20"/>
  <c r="AK76" i="20"/>
  <c r="AL76" i="20"/>
  <c r="AF77" i="20"/>
  <c r="AG77" i="20"/>
  <c r="AH77" i="20"/>
  <c r="AI77" i="20"/>
  <c r="AJ77" i="20"/>
  <c r="AK77" i="20"/>
  <c r="AL77" i="20"/>
  <c r="AF78" i="20"/>
  <c r="AG78" i="20"/>
  <c r="AH78" i="20"/>
  <c r="AI78" i="20"/>
  <c r="AJ78" i="20"/>
  <c r="AK78" i="20"/>
  <c r="AL78" i="20"/>
  <c r="AF79" i="20"/>
  <c r="AC8" i="3" s="1"/>
  <c r="AG79" i="20"/>
  <c r="AH79" i="20"/>
  <c r="AE8" i="3" s="1"/>
  <c r="AI79" i="20"/>
  <c r="AF8" i="3" s="1"/>
  <c r="AJ79" i="20"/>
  <c r="AG8" i="3" s="1"/>
  <c r="AK79" i="20"/>
  <c r="AL79" i="20"/>
  <c r="AI8" i="3" s="1"/>
  <c r="AF80" i="20"/>
  <c r="AG80" i="20"/>
  <c r="AH80" i="20"/>
  <c r="AI80" i="20"/>
  <c r="AJ80" i="20"/>
  <c r="AK80" i="20"/>
  <c r="AL80" i="20"/>
  <c r="AF81" i="20"/>
  <c r="AG81" i="20"/>
  <c r="AH81" i="20"/>
  <c r="AI81" i="20"/>
  <c r="AJ81" i="20"/>
  <c r="AK81" i="20"/>
  <c r="AL81" i="20"/>
  <c r="AF82" i="20"/>
  <c r="AG82" i="20"/>
  <c r="AH82" i="20"/>
  <c r="AI82" i="20"/>
  <c r="AJ82" i="20"/>
  <c r="AK82" i="20"/>
  <c r="AL82" i="20"/>
  <c r="AF83" i="20"/>
  <c r="AG83" i="20"/>
  <c r="AH83" i="20"/>
  <c r="AI83" i="20"/>
  <c r="AJ83" i="20"/>
  <c r="AK83" i="20"/>
  <c r="AL83" i="20"/>
  <c r="AF84" i="20"/>
  <c r="AG84" i="20"/>
  <c r="AH84" i="20"/>
  <c r="AI84" i="20"/>
  <c r="AJ84" i="20"/>
  <c r="AK84" i="20"/>
  <c r="AL84" i="20"/>
  <c r="AF85" i="20"/>
  <c r="AG85" i="20"/>
  <c r="AH85" i="20"/>
  <c r="AI85" i="20"/>
  <c r="AJ85" i="20"/>
  <c r="AK85" i="20"/>
  <c r="AL85" i="20"/>
  <c r="AF86" i="20"/>
  <c r="AG86" i="20"/>
  <c r="AH86" i="20"/>
  <c r="AI86" i="20"/>
  <c r="AJ86" i="20"/>
  <c r="AK86" i="20"/>
  <c r="AL86" i="20"/>
  <c r="AF87" i="20"/>
  <c r="AG87" i="20"/>
  <c r="AH87" i="20"/>
  <c r="AI87" i="20"/>
  <c r="AJ87" i="20"/>
  <c r="AK87" i="20"/>
  <c r="AL87" i="20"/>
  <c r="AF88" i="20"/>
  <c r="AG88" i="20"/>
  <c r="AH88" i="20"/>
  <c r="AI88" i="20"/>
  <c r="AJ88" i="20"/>
  <c r="AK88" i="20"/>
  <c r="AL88" i="20"/>
  <c r="AF89" i="20"/>
  <c r="AG89" i="20"/>
  <c r="AH89" i="20"/>
  <c r="AI89" i="20"/>
  <c r="AJ89" i="20"/>
  <c r="AK89" i="20"/>
  <c r="AL89" i="20"/>
  <c r="AF90" i="20"/>
  <c r="AG90" i="20"/>
  <c r="AH90" i="20"/>
  <c r="AI90" i="20"/>
  <c r="AJ90" i="20"/>
  <c r="AK90" i="20"/>
  <c r="AL90" i="20"/>
  <c r="AF91" i="20"/>
  <c r="AG91" i="20"/>
  <c r="AH91" i="20"/>
  <c r="AI91" i="20"/>
  <c r="AJ91" i="20"/>
  <c r="AK91" i="20"/>
  <c r="AL91" i="20"/>
  <c r="AF92" i="20"/>
  <c r="AG92" i="20"/>
  <c r="AH92" i="20"/>
  <c r="AI92" i="20"/>
  <c r="AJ92" i="20"/>
  <c r="AK92" i="20"/>
  <c r="AL92" i="20"/>
  <c r="AF93" i="20"/>
  <c r="AG93" i="20"/>
  <c r="AH93" i="20"/>
  <c r="AI93" i="20"/>
  <c r="AJ93" i="20"/>
  <c r="AK93" i="20"/>
  <c r="AL93" i="20"/>
  <c r="AF94" i="20"/>
  <c r="AG94" i="20"/>
  <c r="AH94" i="20"/>
  <c r="AI94" i="20"/>
  <c r="AJ94" i="20"/>
  <c r="AK94" i="20"/>
  <c r="AL94" i="20"/>
  <c r="AF95" i="20"/>
  <c r="AG95" i="20"/>
  <c r="AH95" i="20"/>
  <c r="AI95" i="20"/>
  <c r="AJ95" i="20"/>
  <c r="AK95" i="20"/>
  <c r="AL95" i="20"/>
  <c r="AF96" i="20"/>
  <c r="AG96" i="20"/>
  <c r="AH96" i="20"/>
  <c r="AI96" i="20"/>
  <c r="AJ96" i="20"/>
  <c r="AK96" i="20"/>
  <c r="AL96" i="20"/>
  <c r="AF97" i="20"/>
  <c r="AG97" i="20"/>
  <c r="AH97" i="20"/>
  <c r="AI97" i="20"/>
  <c r="AJ97" i="20"/>
  <c r="AK97" i="20"/>
  <c r="AL97" i="20"/>
  <c r="AF98" i="20"/>
  <c r="AG98" i="20"/>
  <c r="AH98" i="20"/>
  <c r="AI98" i="20"/>
  <c r="AJ98" i="20"/>
  <c r="AK98" i="20"/>
  <c r="AL98" i="20"/>
  <c r="AF99" i="20"/>
  <c r="AG99" i="20"/>
  <c r="AH99" i="20"/>
  <c r="AI99" i="20"/>
  <c r="AJ99" i="20"/>
  <c r="AK99" i="20"/>
  <c r="AL99" i="20"/>
  <c r="AF100" i="20"/>
  <c r="AG100" i="20"/>
  <c r="AH100" i="20"/>
  <c r="AI100" i="20"/>
  <c r="AJ100" i="20"/>
  <c r="AK100" i="20"/>
  <c r="AL100" i="20"/>
  <c r="AF101" i="20"/>
  <c r="AG101" i="20"/>
  <c r="AH101" i="20"/>
  <c r="AI101" i="20"/>
  <c r="AJ101" i="20"/>
  <c r="AK101" i="20"/>
  <c r="AL101" i="20"/>
  <c r="AF102" i="20"/>
  <c r="AG102" i="20"/>
  <c r="AH102" i="20"/>
  <c r="AI102" i="20"/>
  <c r="AJ102" i="20"/>
  <c r="AK102" i="20"/>
  <c r="AL102" i="20"/>
  <c r="AF103" i="20"/>
  <c r="AG103" i="20"/>
  <c r="AH103" i="20"/>
  <c r="AI103" i="20"/>
  <c r="AJ103" i="20"/>
  <c r="AK103" i="20"/>
  <c r="AL103" i="20"/>
  <c r="AF104" i="20"/>
  <c r="AG104" i="20"/>
  <c r="AH104" i="20"/>
  <c r="AI104" i="20"/>
  <c r="AJ104" i="20"/>
  <c r="AK104" i="20"/>
  <c r="AL104" i="20"/>
  <c r="AF105" i="20"/>
  <c r="AG105" i="20"/>
  <c r="AH105" i="20"/>
  <c r="AI105" i="20"/>
  <c r="AJ105" i="20"/>
  <c r="AK105" i="20"/>
  <c r="AL105" i="20"/>
  <c r="AF106" i="20"/>
  <c r="AG106" i="20"/>
  <c r="AH106" i="20"/>
  <c r="AI106" i="20"/>
  <c r="AJ106" i="20"/>
  <c r="AK106" i="20"/>
  <c r="AL106" i="20"/>
  <c r="AF107" i="20"/>
  <c r="AG107" i="20"/>
  <c r="AH107" i="20"/>
  <c r="AI107" i="20"/>
  <c r="AJ107" i="20"/>
  <c r="AK107" i="20"/>
  <c r="AL107" i="20"/>
  <c r="AF108" i="20"/>
  <c r="AG108" i="20"/>
  <c r="AH108" i="20"/>
  <c r="AI108" i="20"/>
  <c r="AJ108" i="20"/>
  <c r="AK108" i="20"/>
  <c r="AL108" i="20"/>
  <c r="AF109" i="20"/>
  <c r="AG109" i="20"/>
  <c r="AH109" i="20"/>
  <c r="AI109" i="20"/>
  <c r="AJ109" i="20"/>
  <c r="AK109" i="20"/>
  <c r="AL109" i="20"/>
  <c r="AF110" i="20"/>
  <c r="AG110" i="20"/>
  <c r="AH110" i="20"/>
  <c r="AI110" i="20"/>
  <c r="AJ110" i="20"/>
  <c r="AK110" i="20"/>
  <c r="AL110" i="20"/>
  <c r="AF111" i="20"/>
  <c r="AG111" i="20"/>
  <c r="AH111" i="20"/>
  <c r="AI111" i="20"/>
  <c r="AJ111" i="20"/>
  <c r="AK111" i="20"/>
  <c r="AL111" i="20"/>
  <c r="AF112" i="20"/>
  <c r="AG112" i="20"/>
  <c r="AH112" i="20"/>
  <c r="AI112" i="20"/>
  <c r="AJ112" i="20"/>
  <c r="AK112" i="20"/>
  <c r="AL112" i="20"/>
  <c r="AF113" i="20"/>
  <c r="AG113" i="20"/>
  <c r="AH113" i="20"/>
  <c r="AI113" i="20"/>
  <c r="AJ113" i="20"/>
  <c r="AK113" i="20"/>
  <c r="AL113" i="20"/>
  <c r="AF114" i="20"/>
  <c r="AG114" i="20"/>
  <c r="AH114" i="20"/>
  <c r="AI114" i="20"/>
  <c r="AJ114" i="20"/>
  <c r="AK114" i="20"/>
  <c r="AL114" i="20"/>
  <c r="AF115" i="20"/>
  <c r="AG115" i="20"/>
  <c r="AH115" i="20"/>
  <c r="AI115" i="20"/>
  <c r="AJ115" i="20"/>
  <c r="AK115" i="20"/>
  <c r="AL115" i="20"/>
  <c r="AF116" i="20"/>
  <c r="AG116" i="20"/>
  <c r="AH116" i="20"/>
  <c r="AI116" i="20"/>
  <c r="AJ116" i="20"/>
  <c r="AK116" i="20"/>
  <c r="AL116" i="20"/>
  <c r="AF117" i="20"/>
  <c r="AG117" i="20"/>
  <c r="AH117" i="20"/>
  <c r="AI117" i="20"/>
  <c r="AJ117" i="20"/>
  <c r="AK117" i="20"/>
  <c r="AL117" i="20"/>
  <c r="AF118" i="20"/>
  <c r="AG118" i="20"/>
  <c r="AH118" i="20"/>
  <c r="AI118" i="20"/>
  <c r="AJ118" i="20"/>
  <c r="AK118" i="20"/>
  <c r="AL118" i="20"/>
  <c r="AF119" i="20"/>
  <c r="AG119" i="20"/>
  <c r="AH119" i="20"/>
  <c r="AI119" i="20"/>
  <c r="AJ119" i="20"/>
  <c r="AK119" i="20"/>
  <c r="AL119" i="20"/>
  <c r="AF120" i="20"/>
  <c r="AG120" i="20"/>
  <c r="AH120" i="20"/>
  <c r="AI120" i="20"/>
  <c r="AJ120" i="20"/>
  <c r="AK120" i="20"/>
  <c r="AL120" i="20"/>
  <c r="AF121" i="20"/>
  <c r="AG121" i="20"/>
  <c r="AH121" i="20"/>
  <c r="AI121" i="20"/>
  <c r="AJ121" i="20"/>
  <c r="AK121" i="20"/>
  <c r="AL121" i="20"/>
  <c r="AF122" i="20"/>
  <c r="AG122" i="20"/>
  <c r="AH122" i="20"/>
  <c r="AI122" i="20"/>
  <c r="AJ122" i="20"/>
  <c r="AK122" i="20"/>
  <c r="AL122" i="20"/>
  <c r="AF123" i="20"/>
  <c r="AG123" i="20"/>
  <c r="AH123" i="20"/>
  <c r="AI123" i="20"/>
  <c r="AJ123" i="20"/>
  <c r="AK123" i="20"/>
  <c r="AL123" i="20"/>
  <c r="AF124" i="20"/>
  <c r="AG124" i="20"/>
  <c r="AH124" i="20"/>
  <c r="AI124" i="20"/>
  <c r="AJ124" i="20"/>
  <c r="AK124" i="20"/>
  <c r="AL124" i="20"/>
  <c r="AF125" i="20"/>
  <c r="AG125" i="20"/>
  <c r="AH125" i="20"/>
  <c r="AI125" i="20"/>
  <c r="AJ125" i="20"/>
  <c r="AK125" i="20"/>
  <c r="AL125" i="20"/>
  <c r="AF126" i="20"/>
  <c r="AG126" i="20"/>
  <c r="AH126" i="20"/>
  <c r="AI126" i="20"/>
  <c r="AJ126" i="20"/>
  <c r="AK126" i="20"/>
  <c r="AL126" i="20"/>
  <c r="AF127" i="20"/>
  <c r="AG127" i="20"/>
  <c r="AH127" i="20"/>
  <c r="AI127" i="20"/>
  <c r="AJ127" i="20"/>
  <c r="AK127" i="20"/>
  <c r="AL127" i="20"/>
  <c r="AF128" i="20"/>
  <c r="AG128" i="20"/>
  <c r="AH128" i="20"/>
  <c r="AI128" i="20"/>
  <c r="AJ128" i="20"/>
  <c r="AK128" i="20"/>
  <c r="AL128" i="20"/>
  <c r="AF129" i="20"/>
  <c r="AG129" i="20"/>
  <c r="AH129" i="20"/>
  <c r="AI129" i="20"/>
  <c r="AJ129" i="20"/>
  <c r="AK129" i="20"/>
  <c r="AL129" i="20"/>
  <c r="AF130" i="20"/>
  <c r="AG130" i="20"/>
  <c r="AH130" i="20"/>
  <c r="AI130" i="20"/>
  <c r="AJ130" i="20"/>
  <c r="AK130" i="20"/>
  <c r="AL130" i="20"/>
  <c r="B6" i="8"/>
  <c r="AJ8" i="3" l="1"/>
  <c r="AK8" i="3" s="1"/>
  <c r="AL8" i="3" s="1"/>
  <c r="B9" i="8"/>
  <c r="J10" i="19"/>
  <c r="J9" i="19"/>
  <c r="J8" i="19"/>
  <c r="D21" i="19"/>
  <c r="C21" i="19"/>
  <c r="C20" i="19"/>
  <c r="D19" i="19"/>
  <c r="C19" i="19"/>
  <c r="F21" i="19"/>
  <c r="E21" i="19"/>
  <c r="E20" i="19"/>
  <c r="F19" i="19"/>
  <c r="E19" i="19"/>
  <c r="FM3" i="3"/>
  <c r="FN3" i="3" s="1"/>
  <c r="FO3" i="3" s="1"/>
  <c r="FP3" i="3" s="1"/>
  <c r="FQ3" i="3" s="1"/>
  <c r="FR3" i="3" s="1"/>
  <c r="FS3" i="3" s="1"/>
  <c r="FT3" i="3" s="1"/>
  <c r="FU3" i="3" s="1"/>
  <c r="FK194" i="3"/>
  <c r="FK191" i="3"/>
  <c r="FK190" i="3"/>
  <c r="FK186" i="3"/>
  <c r="FK182" i="3"/>
  <c r="FK176" i="3"/>
  <c r="FK172" i="3"/>
  <c r="FK166" i="3"/>
  <c r="FK158" i="3"/>
  <c r="FK157" i="3"/>
  <c r="FK137" i="3"/>
  <c r="FK133" i="3"/>
  <c r="FK97" i="3"/>
  <c r="FK90" i="3"/>
  <c r="FK55" i="3"/>
  <c r="FK52" i="3"/>
  <c r="FK49" i="3"/>
  <c r="FK38" i="3"/>
  <c r="FK30" i="3"/>
  <c r="FK13" i="3"/>
  <c r="P5" i="21"/>
  <c r="P6" i="21"/>
  <c r="AB200" i="3"/>
  <c r="AA200" i="3"/>
  <c r="Z200" i="3"/>
  <c r="Y200" i="3"/>
  <c r="X200" i="3"/>
  <c r="W200" i="3"/>
  <c r="V200" i="3"/>
  <c r="U200" i="3"/>
  <c r="T200" i="3"/>
  <c r="S200" i="3"/>
  <c r="S199" i="3"/>
  <c r="S198" i="3"/>
  <c r="S197" i="3"/>
  <c r="D90" i="21" a="1"/>
  <c r="D90" i="21" s="1"/>
  <c r="D48" i="21" a="1"/>
  <c r="D48" i="21" s="1"/>
  <c r="D47" i="21" a="1"/>
  <c r="D47" i="21" s="1"/>
  <c r="D43" i="21" a="1"/>
  <c r="D43" i="21" s="1"/>
  <c r="D36" i="21" a="1"/>
  <c r="D36" i="21" s="1"/>
  <c r="D32" i="21" a="1"/>
  <c r="D32" i="21" s="1"/>
  <c r="D29" i="21" a="1"/>
  <c r="D29" i="21" s="1"/>
  <c r="D25" i="21" a="1"/>
  <c r="D25" i="21" s="1"/>
  <c r="D14" i="21" a="1"/>
  <c r="D14" i="21" s="1"/>
  <c r="AI189" i="3"/>
  <c r="AH189" i="3"/>
  <c r="AG189" i="3"/>
  <c r="AF189" i="3"/>
  <c r="AE189" i="3"/>
  <c r="AD189" i="3"/>
  <c r="AI187" i="3"/>
  <c r="AH187" i="3"/>
  <c r="AG187" i="3"/>
  <c r="AF187" i="3"/>
  <c r="AE187" i="3"/>
  <c r="AD187" i="3"/>
  <c r="AI177" i="3"/>
  <c r="AH177" i="3"/>
  <c r="AG177" i="3"/>
  <c r="AF177" i="3"/>
  <c r="AE177" i="3"/>
  <c r="AD177" i="3"/>
  <c r="AI174" i="3"/>
  <c r="AH174" i="3"/>
  <c r="AG174" i="3"/>
  <c r="AF174" i="3"/>
  <c r="AE174" i="3"/>
  <c r="AD174" i="3"/>
  <c r="AI173" i="3"/>
  <c r="AH173" i="3"/>
  <c r="AG173" i="3"/>
  <c r="AF173" i="3"/>
  <c r="AE173" i="3"/>
  <c r="AD173" i="3"/>
  <c r="AI169" i="3"/>
  <c r="AH169" i="3"/>
  <c r="AG169" i="3"/>
  <c r="AF169" i="3"/>
  <c r="AE169" i="3"/>
  <c r="AD169" i="3"/>
  <c r="AI168" i="3"/>
  <c r="AH168" i="3"/>
  <c r="AG168" i="3"/>
  <c r="AF168" i="3"/>
  <c r="AE168" i="3"/>
  <c r="AD168" i="3"/>
  <c r="AI167" i="3"/>
  <c r="AH167" i="3"/>
  <c r="AG167" i="3"/>
  <c r="AF167" i="3"/>
  <c r="AE167" i="3"/>
  <c r="AD167" i="3"/>
  <c r="AI166" i="3"/>
  <c r="AH166" i="3"/>
  <c r="AG166" i="3"/>
  <c r="AF166" i="3"/>
  <c r="AE166" i="3"/>
  <c r="AD166" i="3"/>
  <c r="AI160" i="3"/>
  <c r="AH160" i="3"/>
  <c r="AG160" i="3"/>
  <c r="AF160" i="3"/>
  <c r="AE160" i="3"/>
  <c r="AD160" i="3"/>
  <c r="AI159" i="3"/>
  <c r="AH159" i="3"/>
  <c r="AG159" i="3"/>
  <c r="AF159" i="3"/>
  <c r="AE159" i="3"/>
  <c r="AD159" i="3"/>
  <c r="AI153" i="3"/>
  <c r="AH153" i="3"/>
  <c r="AG153" i="3"/>
  <c r="AF153" i="3"/>
  <c r="AE153" i="3"/>
  <c r="AD153" i="3"/>
  <c r="AI151" i="3"/>
  <c r="AH151" i="3"/>
  <c r="AG151" i="3"/>
  <c r="AF151" i="3"/>
  <c r="AE151" i="3"/>
  <c r="AD151" i="3"/>
  <c r="AI150" i="3"/>
  <c r="AH150" i="3"/>
  <c r="AG150" i="3"/>
  <c r="AF150" i="3"/>
  <c r="AE150" i="3"/>
  <c r="AD150" i="3"/>
  <c r="AI149" i="3"/>
  <c r="AH149" i="3"/>
  <c r="AG149" i="3"/>
  <c r="AF149" i="3"/>
  <c r="AE149" i="3"/>
  <c r="AD149" i="3"/>
  <c r="AI146" i="3"/>
  <c r="AH146" i="3"/>
  <c r="AG146" i="3"/>
  <c r="AF146" i="3"/>
  <c r="AE146" i="3"/>
  <c r="AD146" i="3"/>
  <c r="AI145" i="3"/>
  <c r="AH145" i="3"/>
  <c r="AG145" i="3"/>
  <c r="AF145" i="3"/>
  <c r="AE145" i="3"/>
  <c r="AD145" i="3"/>
  <c r="AI144" i="3"/>
  <c r="AH144" i="3"/>
  <c r="AG144" i="3"/>
  <c r="AF144" i="3"/>
  <c r="AE144" i="3"/>
  <c r="AD144" i="3"/>
  <c r="AI143" i="3"/>
  <c r="AH143" i="3"/>
  <c r="AG143" i="3"/>
  <c r="AF143" i="3"/>
  <c r="AE143" i="3"/>
  <c r="AD143" i="3"/>
  <c r="AI142" i="3"/>
  <c r="AH142" i="3"/>
  <c r="AG142" i="3"/>
  <c r="AF142" i="3"/>
  <c r="AE142" i="3"/>
  <c r="AD142" i="3"/>
  <c r="AI140" i="3"/>
  <c r="AH140" i="3"/>
  <c r="AG140" i="3"/>
  <c r="AF140" i="3"/>
  <c r="AE140" i="3"/>
  <c r="AD140" i="3"/>
  <c r="AI138" i="3"/>
  <c r="AH138" i="3"/>
  <c r="AG138" i="3"/>
  <c r="AF138" i="3"/>
  <c r="AE138" i="3"/>
  <c r="AD138" i="3"/>
  <c r="AI136" i="3"/>
  <c r="AH136" i="3"/>
  <c r="AG136" i="3"/>
  <c r="AF136" i="3"/>
  <c r="AE136" i="3"/>
  <c r="AD136" i="3"/>
  <c r="AI135" i="3"/>
  <c r="AH135" i="3"/>
  <c r="AG135" i="3"/>
  <c r="AF135" i="3"/>
  <c r="AE135" i="3"/>
  <c r="AD135" i="3"/>
  <c r="AI134" i="3"/>
  <c r="AH134" i="3"/>
  <c r="AG134" i="3"/>
  <c r="AF134" i="3"/>
  <c r="AE134" i="3"/>
  <c r="AD134" i="3"/>
  <c r="AI133" i="3"/>
  <c r="AH133" i="3"/>
  <c r="AG133" i="3"/>
  <c r="AF133" i="3"/>
  <c r="AE133" i="3"/>
  <c r="AD133" i="3"/>
  <c r="AI131" i="3"/>
  <c r="AH131" i="3"/>
  <c r="AG131" i="3"/>
  <c r="AF131" i="3"/>
  <c r="AE131" i="3"/>
  <c r="AD131" i="3"/>
  <c r="AI129" i="3"/>
  <c r="AH129" i="3"/>
  <c r="AG129" i="3"/>
  <c r="AF129" i="3"/>
  <c r="AE129" i="3"/>
  <c r="AD129" i="3"/>
  <c r="AI128" i="3"/>
  <c r="AH128" i="3"/>
  <c r="AG128" i="3"/>
  <c r="AF128" i="3"/>
  <c r="AE128" i="3"/>
  <c r="AD128" i="3"/>
  <c r="AI127" i="3"/>
  <c r="AH127" i="3"/>
  <c r="AG127" i="3"/>
  <c r="AF127" i="3"/>
  <c r="AE127" i="3"/>
  <c r="AD127" i="3"/>
  <c r="AI126" i="3"/>
  <c r="AH126" i="3"/>
  <c r="AG126" i="3"/>
  <c r="AF126" i="3"/>
  <c r="AE126" i="3"/>
  <c r="AD126" i="3"/>
  <c r="AI125" i="3"/>
  <c r="AH125" i="3"/>
  <c r="AG125" i="3"/>
  <c r="AF125" i="3"/>
  <c r="AE125" i="3"/>
  <c r="AD125" i="3"/>
  <c r="AI123" i="3"/>
  <c r="AH123" i="3"/>
  <c r="AG123" i="3"/>
  <c r="AF123" i="3"/>
  <c r="AE123" i="3"/>
  <c r="AD123" i="3"/>
  <c r="AI120" i="3"/>
  <c r="AH120" i="3"/>
  <c r="AG120" i="3"/>
  <c r="AF120" i="3"/>
  <c r="AE120" i="3"/>
  <c r="AD120" i="3"/>
  <c r="AI118" i="3"/>
  <c r="AH118" i="3"/>
  <c r="AG118" i="3"/>
  <c r="AF118" i="3"/>
  <c r="AE118" i="3"/>
  <c r="AD118" i="3"/>
  <c r="AI117" i="3"/>
  <c r="AH117" i="3"/>
  <c r="AG117" i="3"/>
  <c r="AF117" i="3"/>
  <c r="AE117" i="3"/>
  <c r="AD117" i="3"/>
  <c r="AI116" i="3"/>
  <c r="AH116" i="3"/>
  <c r="AG116" i="3"/>
  <c r="AF116" i="3"/>
  <c r="AE116" i="3"/>
  <c r="AD116" i="3"/>
  <c r="AI115" i="3"/>
  <c r="AH115" i="3"/>
  <c r="AG115" i="3"/>
  <c r="AF115" i="3"/>
  <c r="AE115" i="3"/>
  <c r="AD115" i="3"/>
  <c r="AI113" i="3"/>
  <c r="AH113" i="3"/>
  <c r="AG113" i="3"/>
  <c r="AF113" i="3"/>
  <c r="AE113" i="3"/>
  <c r="AD113" i="3"/>
  <c r="AI112" i="3"/>
  <c r="AH112" i="3"/>
  <c r="AG112" i="3"/>
  <c r="AF112" i="3"/>
  <c r="AE112" i="3"/>
  <c r="AD112" i="3"/>
  <c r="AI110" i="3"/>
  <c r="AH110" i="3"/>
  <c r="AG110" i="3"/>
  <c r="AF110" i="3"/>
  <c r="AE110" i="3"/>
  <c r="AD110" i="3"/>
  <c r="AI105" i="3"/>
  <c r="AH105" i="3"/>
  <c r="AG105" i="3"/>
  <c r="AF105" i="3"/>
  <c r="AE105" i="3"/>
  <c r="AD105" i="3"/>
  <c r="AI104" i="3"/>
  <c r="AH104" i="3"/>
  <c r="AG104" i="3"/>
  <c r="AF104" i="3"/>
  <c r="AE104" i="3"/>
  <c r="AD104" i="3"/>
  <c r="AI103" i="3"/>
  <c r="AH103" i="3"/>
  <c r="AG103" i="3"/>
  <c r="AF103" i="3"/>
  <c r="AE103" i="3"/>
  <c r="AD103" i="3"/>
  <c r="AI102" i="3"/>
  <c r="AH102" i="3"/>
  <c r="AG102" i="3"/>
  <c r="AF102" i="3"/>
  <c r="AE102" i="3"/>
  <c r="AD102" i="3"/>
  <c r="AI101" i="3"/>
  <c r="AH101" i="3"/>
  <c r="AG101" i="3"/>
  <c r="AF101" i="3"/>
  <c r="AE101" i="3"/>
  <c r="AD101" i="3"/>
  <c r="AI100" i="3"/>
  <c r="AH100" i="3"/>
  <c r="AG100" i="3"/>
  <c r="AF100" i="3"/>
  <c r="AE100" i="3"/>
  <c r="AD100" i="3"/>
  <c r="AI99" i="3"/>
  <c r="AH99" i="3"/>
  <c r="AG99" i="3"/>
  <c r="AF99" i="3"/>
  <c r="AE99" i="3"/>
  <c r="AD99" i="3"/>
  <c r="AI95" i="3"/>
  <c r="AH95" i="3"/>
  <c r="AG95" i="3"/>
  <c r="AF95" i="3"/>
  <c r="AE95" i="3"/>
  <c r="AD95" i="3"/>
  <c r="AI94" i="3"/>
  <c r="AH94" i="3"/>
  <c r="AG94" i="3"/>
  <c r="AF94" i="3"/>
  <c r="AE94" i="3"/>
  <c r="AD94" i="3"/>
  <c r="AI93" i="3"/>
  <c r="AH93" i="3"/>
  <c r="AG93" i="3"/>
  <c r="AF93" i="3"/>
  <c r="AE93" i="3"/>
  <c r="AD93" i="3"/>
  <c r="AI91" i="3"/>
  <c r="AH91" i="3"/>
  <c r="AG91" i="3"/>
  <c r="AF91" i="3"/>
  <c r="AE91" i="3"/>
  <c r="AD91" i="3"/>
  <c r="AI89" i="3"/>
  <c r="AH89" i="3"/>
  <c r="AG89" i="3"/>
  <c r="AF89" i="3"/>
  <c r="AE89" i="3"/>
  <c r="AD89" i="3"/>
  <c r="AI87" i="3"/>
  <c r="AH87" i="3"/>
  <c r="AG87" i="3"/>
  <c r="AF87" i="3"/>
  <c r="AE87" i="3"/>
  <c r="AD87" i="3"/>
  <c r="AI86" i="3"/>
  <c r="AH86" i="3"/>
  <c r="AG86" i="3"/>
  <c r="AF86" i="3"/>
  <c r="AE86" i="3"/>
  <c r="AD86" i="3"/>
  <c r="AI85" i="3"/>
  <c r="AH85" i="3"/>
  <c r="AG85" i="3"/>
  <c r="AF85" i="3"/>
  <c r="AE85" i="3"/>
  <c r="AD85" i="3"/>
  <c r="AI83" i="3"/>
  <c r="AH83" i="3"/>
  <c r="AG83" i="3"/>
  <c r="AF83" i="3"/>
  <c r="AE83" i="3"/>
  <c r="AD83" i="3"/>
  <c r="AI81" i="3"/>
  <c r="AH81" i="3"/>
  <c r="AG81" i="3"/>
  <c r="AF81" i="3"/>
  <c r="AE81" i="3"/>
  <c r="AD81" i="3"/>
  <c r="AI80" i="3"/>
  <c r="AH80" i="3"/>
  <c r="AG80" i="3"/>
  <c r="AF80" i="3"/>
  <c r="AE80" i="3"/>
  <c r="AD80" i="3"/>
  <c r="AI78" i="3"/>
  <c r="AH78" i="3"/>
  <c r="AG78" i="3"/>
  <c r="AF78" i="3"/>
  <c r="AE78" i="3"/>
  <c r="AD78" i="3"/>
  <c r="AI77" i="3"/>
  <c r="AH77" i="3"/>
  <c r="AG77" i="3"/>
  <c r="AF77" i="3"/>
  <c r="AE77" i="3"/>
  <c r="AD77" i="3"/>
  <c r="AI76" i="3"/>
  <c r="AH76" i="3"/>
  <c r="AG76" i="3"/>
  <c r="AF76" i="3"/>
  <c r="AE76" i="3"/>
  <c r="AD76" i="3"/>
  <c r="AI75" i="3"/>
  <c r="AH75" i="3"/>
  <c r="AG75" i="3"/>
  <c r="AF75" i="3"/>
  <c r="AE75" i="3"/>
  <c r="AD75" i="3"/>
  <c r="AI74" i="3"/>
  <c r="AH74" i="3"/>
  <c r="AG74" i="3"/>
  <c r="AF74" i="3"/>
  <c r="AE74" i="3"/>
  <c r="AD74" i="3"/>
  <c r="AI73" i="3"/>
  <c r="AH73" i="3"/>
  <c r="AG73" i="3"/>
  <c r="AF73" i="3"/>
  <c r="AE73" i="3"/>
  <c r="AD73" i="3"/>
  <c r="AI72" i="3"/>
  <c r="AH72" i="3"/>
  <c r="AG72" i="3"/>
  <c r="AF72" i="3"/>
  <c r="AE72" i="3"/>
  <c r="AD72" i="3"/>
  <c r="AI71" i="3"/>
  <c r="AH71" i="3"/>
  <c r="AG71" i="3"/>
  <c r="AF71" i="3"/>
  <c r="AE71" i="3"/>
  <c r="AD71" i="3"/>
  <c r="AI70" i="3"/>
  <c r="AH70" i="3"/>
  <c r="AG70" i="3"/>
  <c r="AF70" i="3"/>
  <c r="AE70" i="3"/>
  <c r="AD70" i="3"/>
  <c r="AI69" i="3"/>
  <c r="AH69" i="3"/>
  <c r="AG69" i="3"/>
  <c r="AF69" i="3"/>
  <c r="AE69" i="3"/>
  <c r="AD69" i="3"/>
  <c r="AI68" i="3"/>
  <c r="AH68" i="3"/>
  <c r="AG68" i="3"/>
  <c r="AF68" i="3"/>
  <c r="AE68" i="3"/>
  <c r="AD68" i="3"/>
  <c r="AI66" i="3"/>
  <c r="AH66" i="3"/>
  <c r="AG66" i="3"/>
  <c r="AF66" i="3"/>
  <c r="AE66" i="3"/>
  <c r="AD66" i="3"/>
  <c r="AI65" i="3"/>
  <c r="AH65" i="3"/>
  <c r="AG65" i="3"/>
  <c r="AF65" i="3"/>
  <c r="AE65" i="3"/>
  <c r="AD65" i="3"/>
  <c r="AI64" i="3"/>
  <c r="AH64" i="3"/>
  <c r="AG64" i="3"/>
  <c r="AF64" i="3"/>
  <c r="AE64" i="3"/>
  <c r="AD64" i="3"/>
  <c r="AI63" i="3"/>
  <c r="AH63" i="3"/>
  <c r="AG63" i="3"/>
  <c r="AF63" i="3"/>
  <c r="AE63" i="3"/>
  <c r="AD63" i="3"/>
  <c r="AI62" i="3"/>
  <c r="AH62" i="3"/>
  <c r="AG62" i="3"/>
  <c r="AF62" i="3"/>
  <c r="AE62" i="3"/>
  <c r="AD62" i="3"/>
  <c r="AI61" i="3"/>
  <c r="AH61" i="3"/>
  <c r="AG61" i="3"/>
  <c r="AF61" i="3"/>
  <c r="AE61" i="3"/>
  <c r="AD61" i="3"/>
  <c r="AI60" i="3"/>
  <c r="AH60" i="3"/>
  <c r="AG60" i="3"/>
  <c r="AF60" i="3"/>
  <c r="AE60" i="3"/>
  <c r="AD60" i="3"/>
  <c r="AI59" i="3"/>
  <c r="AH59" i="3"/>
  <c r="AG59" i="3"/>
  <c r="AF59" i="3"/>
  <c r="AE59" i="3"/>
  <c r="AD59" i="3"/>
  <c r="AI58" i="3"/>
  <c r="AH58" i="3"/>
  <c r="AG58" i="3"/>
  <c r="AF58" i="3"/>
  <c r="AE58" i="3"/>
  <c r="AD58" i="3"/>
  <c r="AI57" i="3"/>
  <c r="AH57" i="3"/>
  <c r="AG57" i="3"/>
  <c r="AF57" i="3"/>
  <c r="AE57" i="3"/>
  <c r="AD57" i="3"/>
  <c r="AI56" i="3"/>
  <c r="AH56" i="3"/>
  <c r="AG56" i="3"/>
  <c r="AF56" i="3"/>
  <c r="AE56" i="3"/>
  <c r="AD56" i="3"/>
  <c r="AI54" i="3"/>
  <c r="AH54" i="3"/>
  <c r="AG54" i="3"/>
  <c r="AF54" i="3"/>
  <c r="AE54" i="3"/>
  <c r="AD54" i="3"/>
  <c r="AI53" i="3"/>
  <c r="AH53" i="3"/>
  <c r="AG53" i="3"/>
  <c r="AF53" i="3"/>
  <c r="AE53" i="3"/>
  <c r="AD53" i="3"/>
  <c r="AI52" i="3"/>
  <c r="AH52" i="3"/>
  <c r="AG52" i="3"/>
  <c r="AF52" i="3"/>
  <c r="AE52" i="3"/>
  <c r="AD52" i="3"/>
  <c r="AI51" i="3"/>
  <c r="AH51" i="3"/>
  <c r="AG51" i="3"/>
  <c r="AF51" i="3"/>
  <c r="AE51" i="3"/>
  <c r="AD51" i="3"/>
  <c r="AI47" i="3"/>
  <c r="AH47" i="3"/>
  <c r="AG47" i="3"/>
  <c r="AF47" i="3"/>
  <c r="AE47" i="3"/>
  <c r="AD47" i="3"/>
  <c r="AI45" i="3"/>
  <c r="AH45" i="3"/>
  <c r="AG45" i="3"/>
  <c r="AF45" i="3"/>
  <c r="AE45" i="3"/>
  <c r="AD45" i="3"/>
  <c r="AI44" i="3"/>
  <c r="AH44" i="3"/>
  <c r="AG44" i="3"/>
  <c r="AF44" i="3"/>
  <c r="AE44" i="3"/>
  <c r="AD44" i="3"/>
  <c r="AI43" i="3"/>
  <c r="AH43" i="3"/>
  <c r="AG43" i="3"/>
  <c r="AF43" i="3"/>
  <c r="AE43" i="3"/>
  <c r="AD43" i="3"/>
  <c r="AI42" i="3"/>
  <c r="AH42" i="3"/>
  <c r="AG42" i="3"/>
  <c r="AF42" i="3"/>
  <c r="AE42" i="3"/>
  <c r="AD42" i="3"/>
  <c r="AI41" i="3"/>
  <c r="AH41" i="3"/>
  <c r="AG41" i="3"/>
  <c r="AF41" i="3"/>
  <c r="AE41" i="3"/>
  <c r="AD41" i="3"/>
  <c r="AI40" i="3"/>
  <c r="AH40" i="3"/>
  <c r="AG40" i="3"/>
  <c r="AF40" i="3"/>
  <c r="AE40" i="3"/>
  <c r="AD40" i="3"/>
  <c r="AI39" i="3"/>
  <c r="AH39" i="3"/>
  <c r="AG39" i="3"/>
  <c r="AF39" i="3"/>
  <c r="AE39" i="3"/>
  <c r="AD39" i="3"/>
  <c r="AI38" i="3"/>
  <c r="AH38" i="3"/>
  <c r="AG38" i="3"/>
  <c r="AF38" i="3"/>
  <c r="AE38" i="3"/>
  <c r="AD38" i="3"/>
  <c r="AI37" i="3"/>
  <c r="AH37" i="3"/>
  <c r="AG37" i="3"/>
  <c r="AF37" i="3"/>
  <c r="AE37" i="3"/>
  <c r="AD37" i="3"/>
  <c r="AI34" i="3"/>
  <c r="AH34" i="3"/>
  <c r="AG34" i="3"/>
  <c r="AF34" i="3"/>
  <c r="AE34" i="3"/>
  <c r="AD34" i="3"/>
  <c r="AI33" i="3"/>
  <c r="AH33" i="3"/>
  <c r="AG33" i="3"/>
  <c r="AF33" i="3"/>
  <c r="AE33" i="3"/>
  <c r="AD33" i="3"/>
  <c r="AI31" i="3"/>
  <c r="AH31" i="3"/>
  <c r="AG31" i="3"/>
  <c r="AF31" i="3"/>
  <c r="AE31" i="3"/>
  <c r="AD31" i="3"/>
  <c r="AI30" i="3"/>
  <c r="AH30" i="3"/>
  <c r="AG30" i="3"/>
  <c r="AF30" i="3"/>
  <c r="AE30" i="3"/>
  <c r="AD30" i="3"/>
  <c r="AI29" i="3"/>
  <c r="AH29" i="3"/>
  <c r="AG29" i="3"/>
  <c r="AF29" i="3"/>
  <c r="AE29" i="3"/>
  <c r="AD29" i="3"/>
  <c r="AI28" i="3"/>
  <c r="AH28" i="3"/>
  <c r="AG28" i="3"/>
  <c r="AF28" i="3"/>
  <c r="AE28" i="3"/>
  <c r="AD28" i="3"/>
  <c r="AI27" i="3"/>
  <c r="AH27" i="3"/>
  <c r="AG27" i="3"/>
  <c r="AF27" i="3"/>
  <c r="AE27" i="3"/>
  <c r="AD27" i="3"/>
  <c r="AI26" i="3"/>
  <c r="AH26" i="3"/>
  <c r="AG26" i="3"/>
  <c r="AF26" i="3"/>
  <c r="AE26" i="3"/>
  <c r="AD26" i="3"/>
  <c r="AI25" i="3"/>
  <c r="AH25" i="3"/>
  <c r="AG25" i="3"/>
  <c r="AF25" i="3"/>
  <c r="AE25" i="3"/>
  <c r="AD25" i="3"/>
  <c r="AI24" i="3"/>
  <c r="AH24" i="3"/>
  <c r="AG24" i="3"/>
  <c r="AF24" i="3"/>
  <c r="AE24" i="3"/>
  <c r="AD24" i="3"/>
  <c r="AI23" i="3"/>
  <c r="AH23" i="3"/>
  <c r="AG23" i="3"/>
  <c r="AF23" i="3"/>
  <c r="AE23" i="3"/>
  <c r="AD23" i="3"/>
  <c r="AI22" i="3"/>
  <c r="AH22" i="3"/>
  <c r="AG22" i="3"/>
  <c r="AF22" i="3"/>
  <c r="AE22" i="3"/>
  <c r="AD22" i="3"/>
  <c r="AI21" i="3"/>
  <c r="AH21" i="3"/>
  <c r="AG21" i="3"/>
  <c r="AF21" i="3"/>
  <c r="AE21" i="3"/>
  <c r="AD21" i="3"/>
  <c r="AI20" i="3"/>
  <c r="AH20" i="3"/>
  <c r="AG20" i="3"/>
  <c r="AF20" i="3"/>
  <c r="AE20" i="3"/>
  <c r="AD20" i="3"/>
  <c r="AI17" i="3"/>
  <c r="AH17" i="3"/>
  <c r="AG17" i="3"/>
  <c r="AF17" i="3"/>
  <c r="AE17" i="3"/>
  <c r="AD17" i="3"/>
  <c r="AI16" i="3"/>
  <c r="AH16" i="3"/>
  <c r="AG16" i="3"/>
  <c r="AF16" i="3"/>
  <c r="AE16" i="3"/>
  <c r="AD16" i="3"/>
  <c r="AI15" i="3"/>
  <c r="AH15" i="3"/>
  <c r="AG15" i="3"/>
  <c r="AF15" i="3"/>
  <c r="AE15" i="3"/>
  <c r="AD15" i="3"/>
  <c r="AI14" i="3"/>
  <c r="AH14" i="3"/>
  <c r="AG14" i="3"/>
  <c r="AF14" i="3"/>
  <c r="AE14" i="3"/>
  <c r="AD14" i="3"/>
  <c r="AI13" i="3"/>
  <c r="AH13" i="3"/>
  <c r="AG13" i="3"/>
  <c r="AF13" i="3"/>
  <c r="AE13" i="3"/>
  <c r="AD13" i="3"/>
  <c r="AI12" i="3"/>
  <c r="AH12" i="3"/>
  <c r="AG12" i="3"/>
  <c r="AF12" i="3"/>
  <c r="AE12" i="3"/>
  <c r="AD12" i="3"/>
  <c r="AI10" i="3"/>
  <c r="AH10" i="3"/>
  <c r="AG10" i="3"/>
  <c r="AF10" i="3"/>
  <c r="AE10" i="3"/>
  <c r="AD10" i="3"/>
  <c r="AI9" i="3"/>
  <c r="AH9" i="3"/>
  <c r="AG9" i="3"/>
  <c r="AF9" i="3"/>
  <c r="AE9" i="3"/>
  <c r="AD9" i="3"/>
  <c r="AI7" i="3"/>
  <c r="AH7" i="3"/>
  <c r="AG7" i="3"/>
  <c r="AF7" i="3"/>
  <c r="AE7" i="3"/>
  <c r="AD7" i="3"/>
  <c r="AI6" i="3"/>
  <c r="AH6" i="3"/>
  <c r="AG6" i="3"/>
  <c r="AF6" i="3"/>
  <c r="AE6" i="3"/>
  <c r="AD6" i="3"/>
  <c r="AI5" i="3"/>
  <c r="AH5" i="3"/>
  <c r="AG5" i="3"/>
  <c r="AF5" i="3"/>
  <c r="AE5" i="3"/>
  <c r="AD5" i="3"/>
  <c r="AC189" i="3"/>
  <c r="AC187" i="3"/>
  <c r="AC177" i="3"/>
  <c r="AC174" i="3"/>
  <c r="AC173" i="3"/>
  <c r="AC169" i="3"/>
  <c r="AC168" i="3"/>
  <c r="AC167" i="3"/>
  <c r="AC166" i="3"/>
  <c r="AC160" i="3"/>
  <c r="AC159" i="3"/>
  <c r="AC153" i="3"/>
  <c r="AC151" i="3"/>
  <c r="AC150" i="3"/>
  <c r="AC149" i="3"/>
  <c r="AC146" i="3"/>
  <c r="AC145" i="3"/>
  <c r="AC144" i="3"/>
  <c r="AC143" i="3"/>
  <c r="AC142" i="3"/>
  <c r="AC140" i="3"/>
  <c r="AC138" i="3"/>
  <c r="AC136" i="3"/>
  <c r="AC135" i="3"/>
  <c r="AC134" i="3"/>
  <c r="AC133" i="3"/>
  <c r="AC131" i="3"/>
  <c r="AC129" i="3"/>
  <c r="AC128" i="3"/>
  <c r="AC127" i="3"/>
  <c r="AC126" i="3"/>
  <c r="AC125" i="3"/>
  <c r="AC123" i="3"/>
  <c r="AC120" i="3"/>
  <c r="AC118" i="3"/>
  <c r="AC117" i="3"/>
  <c r="AC116" i="3"/>
  <c r="AC115" i="3"/>
  <c r="AC113" i="3"/>
  <c r="AC112" i="3"/>
  <c r="AC110" i="3"/>
  <c r="AC105" i="3"/>
  <c r="AC104" i="3"/>
  <c r="AC103" i="3"/>
  <c r="AC102" i="3"/>
  <c r="AC101" i="3"/>
  <c r="AC100" i="3"/>
  <c r="AC99" i="3"/>
  <c r="AC95" i="3"/>
  <c r="AC94" i="3"/>
  <c r="AC93" i="3"/>
  <c r="AC91" i="3"/>
  <c r="AC89" i="3"/>
  <c r="AC87" i="3"/>
  <c r="AC86" i="3"/>
  <c r="AC85" i="3"/>
  <c r="AC83" i="3"/>
  <c r="AC81" i="3"/>
  <c r="AC80" i="3"/>
  <c r="AC78" i="3"/>
  <c r="AC77" i="3"/>
  <c r="AC76" i="3"/>
  <c r="AC75" i="3"/>
  <c r="AC74" i="3"/>
  <c r="AC73" i="3"/>
  <c r="AC72" i="3"/>
  <c r="AC71" i="3"/>
  <c r="AC70" i="3"/>
  <c r="AC69" i="3"/>
  <c r="AC68" i="3"/>
  <c r="AC66" i="3"/>
  <c r="AC65" i="3"/>
  <c r="AC64" i="3"/>
  <c r="AC63" i="3"/>
  <c r="AC62" i="3"/>
  <c r="AC61" i="3"/>
  <c r="AC60" i="3"/>
  <c r="AC59" i="3"/>
  <c r="AC58" i="3"/>
  <c r="AC57" i="3"/>
  <c r="AC56" i="3"/>
  <c r="AC54" i="3"/>
  <c r="AC53" i="3"/>
  <c r="AC52" i="3"/>
  <c r="AC51" i="3"/>
  <c r="AC47" i="3"/>
  <c r="AC45" i="3"/>
  <c r="AC44" i="3"/>
  <c r="AC43" i="3"/>
  <c r="AC42" i="3"/>
  <c r="AC41" i="3"/>
  <c r="AC40" i="3"/>
  <c r="AC39" i="3"/>
  <c r="AC38" i="3"/>
  <c r="AC37" i="3"/>
  <c r="AC34" i="3"/>
  <c r="AC33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7" i="3"/>
  <c r="AC16" i="3"/>
  <c r="AC15" i="3"/>
  <c r="AC14" i="3"/>
  <c r="AC13" i="3"/>
  <c r="AC12" i="3"/>
  <c r="AC10" i="3"/>
  <c r="AC9" i="3"/>
  <c r="AC7" i="3"/>
  <c r="AC5" i="3"/>
  <c r="AC6" i="3"/>
  <c r="AD130" i="20"/>
  <c r="AC130" i="20"/>
  <c r="AB130" i="20"/>
  <c r="AA130" i="20"/>
  <c r="Z130" i="20"/>
  <c r="Y130" i="20"/>
  <c r="X130" i="20"/>
  <c r="AD129" i="20"/>
  <c r="AC129" i="20"/>
  <c r="AB129" i="20"/>
  <c r="AA129" i="20"/>
  <c r="Z129" i="20"/>
  <c r="Y129" i="20"/>
  <c r="X129" i="20"/>
  <c r="AD128" i="20"/>
  <c r="AC128" i="20"/>
  <c r="AB128" i="20"/>
  <c r="AA128" i="20"/>
  <c r="Z128" i="20"/>
  <c r="Y128" i="20"/>
  <c r="X128" i="20"/>
  <c r="AD127" i="20"/>
  <c r="AC127" i="20"/>
  <c r="AB127" i="20"/>
  <c r="AA127" i="20"/>
  <c r="Z127" i="20"/>
  <c r="Y127" i="20"/>
  <c r="X127" i="20"/>
  <c r="AD126" i="20"/>
  <c r="AC126" i="20"/>
  <c r="AB126" i="20"/>
  <c r="AA126" i="20"/>
  <c r="Z126" i="20"/>
  <c r="Y126" i="20"/>
  <c r="X126" i="20"/>
  <c r="AD125" i="20"/>
  <c r="AC125" i="20"/>
  <c r="AB125" i="20"/>
  <c r="AA125" i="20"/>
  <c r="Z125" i="20"/>
  <c r="Y125" i="20"/>
  <c r="X125" i="20"/>
  <c r="AD124" i="20"/>
  <c r="AC124" i="20"/>
  <c r="AB124" i="20"/>
  <c r="AA124" i="20"/>
  <c r="Z124" i="20"/>
  <c r="Y124" i="20"/>
  <c r="X124" i="20"/>
  <c r="AD123" i="20"/>
  <c r="AC123" i="20"/>
  <c r="AB123" i="20"/>
  <c r="AA123" i="20"/>
  <c r="Z123" i="20"/>
  <c r="Y123" i="20"/>
  <c r="X123" i="20"/>
  <c r="AD122" i="20"/>
  <c r="AC122" i="20"/>
  <c r="AB122" i="20"/>
  <c r="AA122" i="20"/>
  <c r="Z122" i="20"/>
  <c r="Y122" i="20"/>
  <c r="X122" i="20"/>
  <c r="AD121" i="20"/>
  <c r="AC121" i="20"/>
  <c r="AB121" i="20"/>
  <c r="AA121" i="20"/>
  <c r="Z121" i="20"/>
  <c r="Y121" i="20"/>
  <c r="X121" i="20"/>
  <c r="AD120" i="20"/>
  <c r="AC120" i="20"/>
  <c r="AB120" i="20"/>
  <c r="AA120" i="20"/>
  <c r="Z120" i="20"/>
  <c r="Y120" i="20"/>
  <c r="X120" i="20"/>
  <c r="AD119" i="20"/>
  <c r="AC119" i="20"/>
  <c r="AB119" i="20"/>
  <c r="AA119" i="20"/>
  <c r="Z119" i="20"/>
  <c r="Y119" i="20"/>
  <c r="X119" i="20"/>
  <c r="AD118" i="20"/>
  <c r="AC118" i="20"/>
  <c r="AB118" i="20"/>
  <c r="AA118" i="20"/>
  <c r="Z118" i="20"/>
  <c r="Y118" i="20"/>
  <c r="X118" i="20"/>
  <c r="AD117" i="20"/>
  <c r="AC117" i="20"/>
  <c r="AB117" i="20"/>
  <c r="AA117" i="20"/>
  <c r="Z117" i="20"/>
  <c r="Y117" i="20"/>
  <c r="X117" i="20"/>
  <c r="AD116" i="20"/>
  <c r="AC116" i="20"/>
  <c r="AB116" i="20"/>
  <c r="AA116" i="20"/>
  <c r="Z116" i="20"/>
  <c r="Y116" i="20"/>
  <c r="X116" i="20"/>
  <c r="AD115" i="20"/>
  <c r="AC115" i="20"/>
  <c r="AB115" i="20"/>
  <c r="AA115" i="20"/>
  <c r="Z115" i="20"/>
  <c r="Y115" i="20"/>
  <c r="X115" i="20"/>
  <c r="AD114" i="20"/>
  <c r="AC114" i="20"/>
  <c r="AB114" i="20"/>
  <c r="AA114" i="20"/>
  <c r="Z114" i="20"/>
  <c r="Y114" i="20"/>
  <c r="X114" i="20"/>
  <c r="AD113" i="20"/>
  <c r="AC113" i="20"/>
  <c r="AB113" i="20"/>
  <c r="AA113" i="20"/>
  <c r="Z113" i="20"/>
  <c r="Y113" i="20"/>
  <c r="X113" i="20"/>
  <c r="AD112" i="20"/>
  <c r="AC112" i="20"/>
  <c r="AB112" i="20"/>
  <c r="AA112" i="20"/>
  <c r="Z112" i="20"/>
  <c r="Y112" i="20"/>
  <c r="X112" i="20"/>
  <c r="AD111" i="20"/>
  <c r="AC111" i="20"/>
  <c r="AB111" i="20"/>
  <c r="AA111" i="20"/>
  <c r="Z111" i="20"/>
  <c r="Y111" i="20"/>
  <c r="X111" i="20"/>
  <c r="AD110" i="20"/>
  <c r="AC110" i="20"/>
  <c r="AB110" i="20"/>
  <c r="AA110" i="20"/>
  <c r="Z110" i="20"/>
  <c r="Y110" i="20"/>
  <c r="X110" i="20"/>
  <c r="AD109" i="20"/>
  <c r="AC109" i="20"/>
  <c r="AB109" i="20"/>
  <c r="AA109" i="20"/>
  <c r="Z109" i="20"/>
  <c r="Y109" i="20"/>
  <c r="X109" i="20"/>
  <c r="AD108" i="20"/>
  <c r="AC108" i="20"/>
  <c r="AB108" i="20"/>
  <c r="AA108" i="20"/>
  <c r="Z108" i="20"/>
  <c r="Y108" i="20"/>
  <c r="X108" i="20"/>
  <c r="AD107" i="20"/>
  <c r="AC107" i="20"/>
  <c r="AB107" i="20"/>
  <c r="AA107" i="20"/>
  <c r="Z107" i="20"/>
  <c r="Y107" i="20"/>
  <c r="X107" i="20"/>
  <c r="AD106" i="20"/>
  <c r="AC106" i="20"/>
  <c r="AB106" i="20"/>
  <c r="AA106" i="20"/>
  <c r="Z106" i="20"/>
  <c r="Y106" i="20"/>
  <c r="X106" i="20"/>
  <c r="AD105" i="20"/>
  <c r="AC105" i="20"/>
  <c r="AB105" i="20"/>
  <c r="AA105" i="20"/>
  <c r="Z105" i="20"/>
  <c r="Y105" i="20"/>
  <c r="X105" i="20"/>
  <c r="AD104" i="20"/>
  <c r="AC104" i="20"/>
  <c r="AB104" i="20"/>
  <c r="AA104" i="20"/>
  <c r="Z104" i="20"/>
  <c r="Y104" i="20"/>
  <c r="X104" i="20"/>
  <c r="AD103" i="20"/>
  <c r="AC103" i="20"/>
  <c r="AB103" i="20"/>
  <c r="AA103" i="20"/>
  <c r="Z103" i="20"/>
  <c r="Y103" i="20"/>
  <c r="X103" i="20"/>
  <c r="AD102" i="20"/>
  <c r="AC102" i="20"/>
  <c r="AB102" i="20"/>
  <c r="AA102" i="20"/>
  <c r="Z102" i="20"/>
  <c r="Y102" i="20"/>
  <c r="X102" i="20"/>
  <c r="AD101" i="20"/>
  <c r="AC101" i="20"/>
  <c r="AB101" i="20"/>
  <c r="AA101" i="20"/>
  <c r="Z101" i="20"/>
  <c r="Y101" i="20"/>
  <c r="X101" i="20"/>
  <c r="AD100" i="20"/>
  <c r="AC100" i="20"/>
  <c r="AB100" i="20"/>
  <c r="AA100" i="20"/>
  <c r="Z100" i="20"/>
  <c r="Y100" i="20"/>
  <c r="X100" i="20"/>
  <c r="AD99" i="20"/>
  <c r="AC99" i="20"/>
  <c r="AB99" i="20"/>
  <c r="AA99" i="20"/>
  <c r="Z99" i="20"/>
  <c r="Y99" i="20"/>
  <c r="X99" i="20"/>
  <c r="AD98" i="20"/>
  <c r="AC98" i="20"/>
  <c r="AB98" i="20"/>
  <c r="AA98" i="20"/>
  <c r="Z98" i="20"/>
  <c r="Y98" i="20"/>
  <c r="X98" i="20"/>
  <c r="AD97" i="20"/>
  <c r="AC97" i="20"/>
  <c r="AB97" i="20"/>
  <c r="AA97" i="20"/>
  <c r="Z97" i="20"/>
  <c r="Y97" i="20"/>
  <c r="X97" i="20"/>
  <c r="AD96" i="20"/>
  <c r="AC96" i="20"/>
  <c r="AB96" i="20"/>
  <c r="AA96" i="20"/>
  <c r="Z96" i="20"/>
  <c r="Y96" i="20"/>
  <c r="X96" i="20"/>
  <c r="AD95" i="20"/>
  <c r="AC95" i="20"/>
  <c r="AB95" i="20"/>
  <c r="AA95" i="20"/>
  <c r="Z95" i="20"/>
  <c r="Y95" i="20"/>
  <c r="X95" i="20"/>
  <c r="AD94" i="20"/>
  <c r="AC94" i="20"/>
  <c r="AB94" i="20"/>
  <c r="AA94" i="20"/>
  <c r="Z94" i="20"/>
  <c r="Y94" i="20"/>
  <c r="X94" i="20"/>
  <c r="AD93" i="20"/>
  <c r="AC93" i="20"/>
  <c r="AB93" i="20"/>
  <c r="AA93" i="20"/>
  <c r="Z93" i="20"/>
  <c r="Y93" i="20"/>
  <c r="X93" i="20"/>
  <c r="AD92" i="20"/>
  <c r="AC92" i="20"/>
  <c r="AB92" i="20"/>
  <c r="AA92" i="20"/>
  <c r="Z92" i="20"/>
  <c r="Y92" i="20"/>
  <c r="X92" i="20"/>
  <c r="AD91" i="20"/>
  <c r="AC91" i="20"/>
  <c r="AB91" i="20"/>
  <c r="AA91" i="20"/>
  <c r="Z91" i="20"/>
  <c r="Y91" i="20"/>
  <c r="X91" i="20"/>
  <c r="AD90" i="20"/>
  <c r="AC90" i="20"/>
  <c r="AB90" i="20"/>
  <c r="AA90" i="20"/>
  <c r="Z90" i="20"/>
  <c r="Y90" i="20"/>
  <c r="X90" i="20"/>
  <c r="AD89" i="20"/>
  <c r="AC89" i="20"/>
  <c r="AB89" i="20"/>
  <c r="AA89" i="20"/>
  <c r="Z89" i="20"/>
  <c r="Y89" i="20"/>
  <c r="X89" i="20"/>
  <c r="AD88" i="20"/>
  <c r="AC88" i="20"/>
  <c r="AB88" i="20"/>
  <c r="AA88" i="20"/>
  <c r="Z88" i="20"/>
  <c r="Y88" i="20"/>
  <c r="X88" i="20"/>
  <c r="AD87" i="20"/>
  <c r="AC87" i="20"/>
  <c r="AB87" i="20"/>
  <c r="AA87" i="20"/>
  <c r="Z87" i="20"/>
  <c r="Y87" i="20"/>
  <c r="X87" i="20"/>
  <c r="AD86" i="20"/>
  <c r="AC86" i="20"/>
  <c r="AB86" i="20"/>
  <c r="AA86" i="20"/>
  <c r="Z86" i="20"/>
  <c r="Y86" i="20"/>
  <c r="X86" i="20"/>
  <c r="AD85" i="20"/>
  <c r="AC85" i="20"/>
  <c r="AB85" i="20"/>
  <c r="AA85" i="20"/>
  <c r="Z85" i="20"/>
  <c r="Y85" i="20"/>
  <c r="X85" i="20"/>
  <c r="AD84" i="20"/>
  <c r="AC84" i="20"/>
  <c r="AB84" i="20"/>
  <c r="AA84" i="20"/>
  <c r="Z84" i="20"/>
  <c r="Y84" i="20"/>
  <c r="X84" i="20"/>
  <c r="AD83" i="20"/>
  <c r="AC83" i="20"/>
  <c r="AB83" i="20"/>
  <c r="AA83" i="20"/>
  <c r="Z83" i="20"/>
  <c r="Y83" i="20"/>
  <c r="X83" i="20"/>
  <c r="AD82" i="20"/>
  <c r="AC82" i="20"/>
  <c r="AB82" i="20"/>
  <c r="AA82" i="20"/>
  <c r="Z82" i="20"/>
  <c r="Y82" i="20"/>
  <c r="X82" i="20"/>
  <c r="AD81" i="20"/>
  <c r="AC81" i="20"/>
  <c r="AB81" i="20"/>
  <c r="AA81" i="20"/>
  <c r="Z81" i="20"/>
  <c r="Y81" i="20"/>
  <c r="X81" i="20"/>
  <c r="AD80" i="20"/>
  <c r="AC80" i="20"/>
  <c r="AB80" i="20"/>
  <c r="AA80" i="20"/>
  <c r="Z80" i="20"/>
  <c r="Y80" i="20"/>
  <c r="X80" i="20"/>
  <c r="AD79" i="20"/>
  <c r="AC79" i="20"/>
  <c r="AB79" i="20"/>
  <c r="AA79" i="20"/>
  <c r="Z79" i="20"/>
  <c r="Y79" i="20"/>
  <c r="X79" i="20"/>
  <c r="AD78" i="20"/>
  <c r="AC78" i="20"/>
  <c r="AB78" i="20"/>
  <c r="AA78" i="20"/>
  <c r="Z78" i="20"/>
  <c r="Y78" i="20"/>
  <c r="X78" i="20"/>
  <c r="AD77" i="20"/>
  <c r="AC77" i="20"/>
  <c r="AB77" i="20"/>
  <c r="AA77" i="20"/>
  <c r="Z77" i="20"/>
  <c r="Y77" i="20"/>
  <c r="X77" i="20"/>
  <c r="AD76" i="20"/>
  <c r="AC76" i="20"/>
  <c r="AB76" i="20"/>
  <c r="AA76" i="20"/>
  <c r="Z76" i="20"/>
  <c r="Y76" i="20"/>
  <c r="X76" i="20"/>
  <c r="AD75" i="20"/>
  <c r="AC75" i="20"/>
  <c r="AB75" i="20"/>
  <c r="AA75" i="20"/>
  <c r="Z75" i="20"/>
  <c r="Y75" i="20"/>
  <c r="X75" i="20"/>
  <c r="AD74" i="20"/>
  <c r="AC74" i="20"/>
  <c r="AB74" i="20"/>
  <c r="AA74" i="20"/>
  <c r="Z74" i="20"/>
  <c r="Y74" i="20"/>
  <c r="X74" i="20"/>
  <c r="AD73" i="20"/>
  <c r="AC73" i="20"/>
  <c r="AB73" i="20"/>
  <c r="AA73" i="20"/>
  <c r="Z73" i="20"/>
  <c r="Y73" i="20"/>
  <c r="X73" i="20"/>
  <c r="AD72" i="20"/>
  <c r="AC72" i="20"/>
  <c r="AB72" i="20"/>
  <c r="AA72" i="20"/>
  <c r="Z72" i="20"/>
  <c r="Y72" i="20"/>
  <c r="X72" i="20"/>
  <c r="AD71" i="20"/>
  <c r="AC71" i="20"/>
  <c r="AB71" i="20"/>
  <c r="AA71" i="20"/>
  <c r="Z71" i="20"/>
  <c r="Y71" i="20"/>
  <c r="X71" i="20"/>
  <c r="AD70" i="20"/>
  <c r="AC70" i="20"/>
  <c r="AB70" i="20"/>
  <c r="AA70" i="20"/>
  <c r="Z70" i="20"/>
  <c r="Y70" i="20"/>
  <c r="X70" i="20"/>
  <c r="AD69" i="20"/>
  <c r="AC69" i="20"/>
  <c r="AB69" i="20"/>
  <c r="AA69" i="20"/>
  <c r="Z69" i="20"/>
  <c r="Y69" i="20"/>
  <c r="X69" i="20"/>
  <c r="AD68" i="20"/>
  <c r="AC68" i="20"/>
  <c r="AB68" i="20"/>
  <c r="AA68" i="20"/>
  <c r="Z68" i="20"/>
  <c r="Y68" i="20"/>
  <c r="X68" i="20"/>
  <c r="AD67" i="20"/>
  <c r="AC67" i="20"/>
  <c r="AB67" i="20"/>
  <c r="AA67" i="20"/>
  <c r="Z67" i="20"/>
  <c r="Y67" i="20"/>
  <c r="X67" i="20"/>
  <c r="AD66" i="20"/>
  <c r="AC66" i="20"/>
  <c r="AB66" i="20"/>
  <c r="AA66" i="20"/>
  <c r="Z66" i="20"/>
  <c r="Y66" i="20"/>
  <c r="X66" i="20"/>
  <c r="AD65" i="20"/>
  <c r="AC65" i="20"/>
  <c r="AB65" i="20"/>
  <c r="AA65" i="20"/>
  <c r="Z65" i="20"/>
  <c r="Y65" i="20"/>
  <c r="X65" i="20"/>
  <c r="AD64" i="20"/>
  <c r="AC64" i="20"/>
  <c r="AB64" i="20"/>
  <c r="AA64" i="20"/>
  <c r="Z64" i="20"/>
  <c r="Y64" i="20"/>
  <c r="X64" i="20"/>
  <c r="AD63" i="20"/>
  <c r="AC63" i="20"/>
  <c r="AB63" i="20"/>
  <c r="AA63" i="20"/>
  <c r="Z63" i="20"/>
  <c r="Y63" i="20"/>
  <c r="X63" i="20"/>
  <c r="AD62" i="20"/>
  <c r="AC62" i="20"/>
  <c r="AB62" i="20"/>
  <c r="AA62" i="20"/>
  <c r="Z62" i="20"/>
  <c r="Y62" i="20"/>
  <c r="X62" i="20"/>
  <c r="AD61" i="20"/>
  <c r="AC61" i="20"/>
  <c r="AB61" i="20"/>
  <c r="AA61" i="20"/>
  <c r="Z61" i="20"/>
  <c r="Y61" i="20"/>
  <c r="X61" i="20"/>
  <c r="AD60" i="20"/>
  <c r="AC60" i="20"/>
  <c r="AB60" i="20"/>
  <c r="AA60" i="20"/>
  <c r="Z60" i="20"/>
  <c r="Y60" i="20"/>
  <c r="X60" i="20"/>
  <c r="AD59" i="20"/>
  <c r="AC59" i="20"/>
  <c r="AB59" i="20"/>
  <c r="AA59" i="20"/>
  <c r="Z59" i="20"/>
  <c r="Y59" i="20"/>
  <c r="X59" i="20"/>
  <c r="AD58" i="20"/>
  <c r="AC58" i="20"/>
  <c r="AB58" i="20"/>
  <c r="AA58" i="20"/>
  <c r="Z58" i="20"/>
  <c r="Y58" i="20"/>
  <c r="X58" i="20"/>
  <c r="AD57" i="20"/>
  <c r="AC57" i="20"/>
  <c r="AB57" i="20"/>
  <c r="AA57" i="20"/>
  <c r="Z57" i="20"/>
  <c r="Y57" i="20"/>
  <c r="X57" i="20"/>
  <c r="AD56" i="20"/>
  <c r="AC56" i="20"/>
  <c r="AB56" i="20"/>
  <c r="AA56" i="20"/>
  <c r="Z56" i="20"/>
  <c r="Y56" i="20"/>
  <c r="X56" i="20"/>
  <c r="AD55" i="20"/>
  <c r="AC55" i="20"/>
  <c r="AB55" i="20"/>
  <c r="AA55" i="20"/>
  <c r="Z55" i="20"/>
  <c r="Y55" i="20"/>
  <c r="X55" i="20"/>
  <c r="AD54" i="20"/>
  <c r="AC54" i="20"/>
  <c r="AB54" i="20"/>
  <c r="AA54" i="20"/>
  <c r="Z54" i="20"/>
  <c r="Y54" i="20"/>
  <c r="X54" i="20"/>
  <c r="AD53" i="20"/>
  <c r="AC53" i="20"/>
  <c r="AB53" i="20"/>
  <c r="AA53" i="20"/>
  <c r="Z53" i="20"/>
  <c r="Y53" i="20"/>
  <c r="X53" i="20"/>
  <c r="AD52" i="20"/>
  <c r="AC52" i="20"/>
  <c r="AB52" i="20"/>
  <c r="AA52" i="20"/>
  <c r="Z52" i="20"/>
  <c r="Y52" i="20"/>
  <c r="X52" i="20"/>
  <c r="AD51" i="20"/>
  <c r="AC51" i="20"/>
  <c r="AB51" i="20"/>
  <c r="AA51" i="20"/>
  <c r="Z51" i="20"/>
  <c r="Y51" i="20"/>
  <c r="X51" i="20"/>
  <c r="AD50" i="20"/>
  <c r="AC50" i="20"/>
  <c r="AB50" i="20"/>
  <c r="AA50" i="20"/>
  <c r="Z50" i="20"/>
  <c r="Y50" i="20"/>
  <c r="X50" i="20"/>
  <c r="AD49" i="20"/>
  <c r="AC49" i="20"/>
  <c r="AB49" i="20"/>
  <c r="AA49" i="20"/>
  <c r="Z49" i="20"/>
  <c r="Y49" i="20"/>
  <c r="X49" i="20"/>
  <c r="AD48" i="20"/>
  <c r="AC48" i="20"/>
  <c r="AB48" i="20"/>
  <c r="AA48" i="20"/>
  <c r="Z48" i="20"/>
  <c r="Y48" i="20"/>
  <c r="X48" i="20"/>
  <c r="AD47" i="20"/>
  <c r="AC47" i="20"/>
  <c r="AB47" i="20"/>
  <c r="AA47" i="20"/>
  <c r="Z47" i="20"/>
  <c r="Y47" i="20"/>
  <c r="X47" i="20"/>
  <c r="AD46" i="20"/>
  <c r="AC46" i="20"/>
  <c r="AB46" i="20"/>
  <c r="AA46" i="20"/>
  <c r="Z46" i="20"/>
  <c r="Y46" i="20"/>
  <c r="X46" i="20"/>
  <c r="AD45" i="20"/>
  <c r="AC45" i="20"/>
  <c r="AB45" i="20"/>
  <c r="AA45" i="20"/>
  <c r="Z45" i="20"/>
  <c r="Y45" i="20"/>
  <c r="X45" i="20"/>
  <c r="AD44" i="20"/>
  <c r="AC44" i="20"/>
  <c r="AB44" i="20"/>
  <c r="AA44" i="20"/>
  <c r="Z44" i="20"/>
  <c r="Y44" i="20"/>
  <c r="X44" i="20"/>
  <c r="AD43" i="20"/>
  <c r="AC43" i="20"/>
  <c r="AB43" i="20"/>
  <c r="AA43" i="20"/>
  <c r="Z43" i="20"/>
  <c r="Y43" i="20"/>
  <c r="X43" i="20"/>
  <c r="AD42" i="20"/>
  <c r="AC42" i="20"/>
  <c r="AB42" i="20"/>
  <c r="AA42" i="20"/>
  <c r="Z42" i="20"/>
  <c r="Y42" i="20"/>
  <c r="X42" i="20"/>
  <c r="AD41" i="20"/>
  <c r="AC41" i="20"/>
  <c r="AB41" i="20"/>
  <c r="AA41" i="20"/>
  <c r="Z41" i="20"/>
  <c r="Y41" i="20"/>
  <c r="X41" i="20"/>
  <c r="AD40" i="20"/>
  <c r="AC40" i="20"/>
  <c r="AB40" i="20"/>
  <c r="AA40" i="20"/>
  <c r="Z40" i="20"/>
  <c r="Y40" i="20"/>
  <c r="X40" i="20"/>
  <c r="AD39" i="20"/>
  <c r="AC39" i="20"/>
  <c r="AB39" i="20"/>
  <c r="AA39" i="20"/>
  <c r="Z39" i="20"/>
  <c r="Y39" i="20"/>
  <c r="X39" i="20"/>
  <c r="AD38" i="20"/>
  <c r="AC38" i="20"/>
  <c r="AB38" i="20"/>
  <c r="AA38" i="20"/>
  <c r="Z38" i="20"/>
  <c r="Y38" i="20"/>
  <c r="X38" i="20"/>
  <c r="AD37" i="20"/>
  <c r="AC37" i="20"/>
  <c r="AB37" i="20"/>
  <c r="AA37" i="20"/>
  <c r="Z37" i="20"/>
  <c r="Y37" i="20"/>
  <c r="X37" i="20"/>
  <c r="AD36" i="20"/>
  <c r="AC36" i="20"/>
  <c r="AB36" i="20"/>
  <c r="AA36" i="20"/>
  <c r="Z36" i="20"/>
  <c r="Y36" i="20"/>
  <c r="X36" i="20"/>
  <c r="AD35" i="20"/>
  <c r="AC35" i="20"/>
  <c r="AB35" i="20"/>
  <c r="AA35" i="20"/>
  <c r="Z35" i="20"/>
  <c r="Y35" i="20"/>
  <c r="X35" i="20"/>
  <c r="AD34" i="20"/>
  <c r="AC34" i="20"/>
  <c r="AB34" i="20"/>
  <c r="AA34" i="20"/>
  <c r="Z34" i="20"/>
  <c r="Y34" i="20"/>
  <c r="X34" i="20"/>
  <c r="AD33" i="20"/>
  <c r="AC33" i="20"/>
  <c r="AB33" i="20"/>
  <c r="AA33" i="20"/>
  <c r="Z33" i="20"/>
  <c r="Y33" i="20"/>
  <c r="X33" i="20"/>
  <c r="AD32" i="20"/>
  <c r="AC32" i="20"/>
  <c r="AB32" i="20"/>
  <c r="AA32" i="20"/>
  <c r="Z32" i="20"/>
  <c r="Y32" i="20"/>
  <c r="X32" i="20"/>
  <c r="AD31" i="20"/>
  <c r="AC31" i="20"/>
  <c r="AB31" i="20"/>
  <c r="AA31" i="20"/>
  <c r="Z31" i="20"/>
  <c r="Y31" i="20"/>
  <c r="X31" i="20"/>
  <c r="AD30" i="20"/>
  <c r="AC30" i="20"/>
  <c r="AB30" i="20"/>
  <c r="AA30" i="20"/>
  <c r="Z30" i="20"/>
  <c r="Y30" i="20"/>
  <c r="X30" i="20"/>
  <c r="AD29" i="20"/>
  <c r="AC29" i="20"/>
  <c r="AB29" i="20"/>
  <c r="AA29" i="20"/>
  <c r="Z29" i="20"/>
  <c r="Y29" i="20"/>
  <c r="X29" i="20"/>
  <c r="AD28" i="20"/>
  <c r="AC28" i="20"/>
  <c r="AB28" i="20"/>
  <c r="AA28" i="20"/>
  <c r="Z28" i="20"/>
  <c r="Y28" i="20"/>
  <c r="X28" i="20"/>
  <c r="AD27" i="20"/>
  <c r="AC27" i="20"/>
  <c r="AB27" i="20"/>
  <c r="AA27" i="20"/>
  <c r="Z27" i="20"/>
  <c r="Y27" i="20"/>
  <c r="X27" i="20"/>
  <c r="AD26" i="20"/>
  <c r="AC26" i="20"/>
  <c r="AB26" i="20"/>
  <c r="AA26" i="20"/>
  <c r="Z26" i="20"/>
  <c r="Y26" i="20"/>
  <c r="X26" i="20"/>
  <c r="AD25" i="20"/>
  <c r="AC25" i="20"/>
  <c r="AB25" i="20"/>
  <c r="AA25" i="20"/>
  <c r="Z25" i="20"/>
  <c r="Y25" i="20"/>
  <c r="X25" i="20"/>
  <c r="AD24" i="20"/>
  <c r="AC24" i="20"/>
  <c r="AB24" i="20"/>
  <c r="AA24" i="20"/>
  <c r="Z24" i="20"/>
  <c r="Y24" i="20"/>
  <c r="X24" i="20"/>
  <c r="AD23" i="20"/>
  <c r="AC23" i="20"/>
  <c r="AB23" i="20"/>
  <c r="AA23" i="20"/>
  <c r="Z23" i="20"/>
  <c r="Y23" i="20"/>
  <c r="X23" i="20"/>
  <c r="AD22" i="20"/>
  <c r="AC22" i="20"/>
  <c r="AB22" i="20"/>
  <c r="AA22" i="20"/>
  <c r="Z22" i="20"/>
  <c r="Y22" i="20"/>
  <c r="X22" i="20"/>
  <c r="AD21" i="20"/>
  <c r="AC21" i="20"/>
  <c r="AB21" i="20"/>
  <c r="AA21" i="20"/>
  <c r="Z21" i="20"/>
  <c r="Y21" i="20"/>
  <c r="X21" i="20"/>
  <c r="AD20" i="20"/>
  <c r="AC20" i="20"/>
  <c r="AB20" i="20"/>
  <c r="AA20" i="20"/>
  <c r="Z20" i="20"/>
  <c r="Y20" i="20"/>
  <c r="X20" i="20"/>
  <c r="AD19" i="20"/>
  <c r="AC19" i="20"/>
  <c r="AB19" i="20"/>
  <c r="AA19" i="20"/>
  <c r="Z19" i="20"/>
  <c r="Y19" i="20"/>
  <c r="X19" i="20"/>
  <c r="AD18" i="20"/>
  <c r="AC18" i="20"/>
  <c r="AB18" i="20"/>
  <c r="AA18" i="20"/>
  <c r="Z18" i="20"/>
  <c r="Y18" i="20"/>
  <c r="X18" i="20"/>
  <c r="AD17" i="20"/>
  <c r="AC17" i="20"/>
  <c r="AB17" i="20"/>
  <c r="AA17" i="20"/>
  <c r="Z17" i="20"/>
  <c r="Y17" i="20"/>
  <c r="X17" i="20"/>
  <c r="AD16" i="20"/>
  <c r="AC16" i="20"/>
  <c r="AB16" i="20"/>
  <c r="AA16" i="20"/>
  <c r="Z16" i="20"/>
  <c r="Y16" i="20"/>
  <c r="X16" i="20"/>
  <c r="AD15" i="20"/>
  <c r="AC15" i="20"/>
  <c r="AB15" i="20"/>
  <c r="AA15" i="20"/>
  <c r="Z15" i="20"/>
  <c r="Y15" i="20"/>
  <c r="X15" i="20"/>
  <c r="AD14" i="20"/>
  <c r="AC14" i="20"/>
  <c r="AB14" i="20"/>
  <c r="AA14" i="20"/>
  <c r="Z14" i="20"/>
  <c r="Y14" i="20"/>
  <c r="X14" i="20"/>
  <c r="AD13" i="20"/>
  <c r="AC13" i="20"/>
  <c r="AB13" i="20"/>
  <c r="AA13" i="20"/>
  <c r="Z13" i="20"/>
  <c r="Y13" i="20"/>
  <c r="X13" i="20"/>
  <c r="AD12" i="20"/>
  <c r="AC12" i="20"/>
  <c r="AB12" i="20"/>
  <c r="AA12" i="20"/>
  <c r="Z12" i="20"/>
  <c r="Y12" i="20"/>
  <c r="X12" i="20"/>
  <c r="AD11" i="20"/>
  <c r="AC11" i="20"/>
  <c r="AB11" i="20"/>
  <c r="AA11" i="20"/>
  <c r="Z11" i="20"/>
  <c r="Y11" i="20"/>
  <c r="X11" i="20"/>
  <c r="AD10" i="20"/>
  <c r="AC10" i="20"/>
  <c r="AB10" i="20"/>
  <c r="AA10" i="20"/>
  <c r="Z10" i="20"/>
  <c r="Y10" i="20"/>
  <c r="X10" i="20"/>
  <c r="AD9" i="20"/>
  <c r="AC9" i="20"/>
  <c r="AB9" i="20"/>
  <c r="AA9" i="20"/>
  <c r="Z9" i="20"/>
  <c r="Y9" i="20"/>
  <c r="X9" i="20"/>
  <c r="AD8" i="20"/>
  <c r="AC8" i="20"/>
  <c r="AB8" i="20"/>
  <c r="AA8" i="20"/>
  <c r="Z8" i="20"/>
  <c r="Y8" i="20"/>
  <c r="X8" i="20"/>
  <c r="AD7" i="20"/>
  <c r="AC7" i="20"/>
  <c r="AB7" i="20"/>
  <c r="AA7" i="20"/>
  <c r="Z7" i="20"/>
  <c r="Y7" i="20"/>
  <c r="X7" i="20"/>
  <c r="AD6" i="20"/>
  <c r="AC6" i="20"/>
  <c r="AB6" i="20"/>
  <c r="AA6" i="20"/>
  <c r="Z6" i="20"/>
  <c r="Y6" i="20"/>
  <c r="X6" i="20"/>
  <c r="W6" i="20" a="1"/>
  <c r="W6" i="20" s="1"/>
  <c r="V130" i="20" a="1"/>
  <c r="V130" i="20" s="1"/>
  <c r="V129" i="20" a="1"/>
  <c r="V129" i="20" s="1"/>
  <c r="V128" i="20" a="1"/>
  <c r="V128" i="20" s="1"/>
  <c r="V127" i="20" a="1"/>
  <c r="V127" i="20" s="1"/>
  <c r="V126" i="20" a="1"/>
  <c r="V126" i="20" s="1"/>
  <c r="V125" i="20" a="1"/>
  <c r="V125" i="20" s="1"/>
  <c r="V124" i="20" a="1"/>
  <c r="V124" i="20" s="1"/>
  <c r="V123" i="20" a="1"/>
  <c r="V123" i="20" s="1"/>
  <c r="V122" i="20" a="1"/>
  <c r="V122" i="20" s="1"/>
  <c r="V121" i="20" a="1"/>
  <c r="V121" i="20" s="1"/>
  <c r="V120" i="20" a="1"/>
  <c r="V120" i="20" s="1"/>
  <c r="V119" i="20" a="1"/>
  <c r="V119" i="20" s="1"/>
  <c r="V118" i="20" a="1"/>
  <c r="V118" i="20" s="1"/>
  <c r="V117" i="20" a="1"/>
  <c r="V117" i="20" s="1"/>
  <c r="V116" i="20" a="1"/>
  <c r="V116" i="20" s="1"/>
  <c r="V115" i="20" a="1"/>
  <c r="V115" i="20" s="1"/>
  <c r="V114" i="20" a="1"/>
  <c r="V114" i="20" s="1"/>
  <c r="V113" i="20" a="1"/>
  <c r="V113" i="20" s="1"/>
  <c r="V112" i="20" a="1"/>
  <c r="V112" i="20" s="1"/>
  <c r="V111" i="20" a="1"/>
  <c r="V111" i="20" s="1"/>
  <c r="V110" i="20" a="1"/>
  <c r="V110" i="20" s="1"/>
  <c r="V109" i="20" a="1"/>
  <c r="V109" i="20" s="1"/>
  <c r="V108" i="20" a="1"/>
  <c r="V108" i="20" s="1"/>
  <c r="V107" i="20" a="1"/>
  <c r="V107" i="20" s="1"/>
  <c r="V106" i="20" a="1"/>
  <c r="V106" i="20" s="1"/>
  <c r="V105" i="20" a="1"/>
  <c r="V105" i="20" s="1"/>
  <c r="V104" i="20" a="1"/>
  <c r="V104" i="20" s="1"/>
  <c r="V103" i="20" a="1"/>
  <c r="V103" i="20" s="1"/>
  <c r="V102" i="20" a="1"/>
  <c r="V102" i="20" s="1"/>
  <c r="V101" i="20" a="1"/>
  <c r="V101" i="20" s="1"/>
  <c r="V100" i="20" a="1"/>
  <c r="V100" i="20" s="1"/>
  <c r="V99" i="20" a="1"/>
  <c r="V99" i="20" s="1"/>
  <c r="V98" i="20" a="1"/>
  <c r="V98" i="20" s="1"/>
  <c r="V97" i="20" a="1"/>
  <c r="V97" i="20" s="1"/>
  <c r="V96" i="20" a="1"/>
  <c r="V96" i="20" s="1"/>
  <c r="V95" i="20" a="1"/>
  <c r="V95" i="20" s="1"/>
  <c r="V94" i="20" a="1"/>
  <c r="V94" i="20" s="1"/>
  <c r="V93" i="20" a="1"/>
  <c r="V93" i="20" s="1"/>
  <c r="V92" i="20" a="1"/>
  <c r="V92" i="20" s="1"/>
  <c r="V91" i="20" a="1"/>
  <c r="V91" i="20" s="1"/>
  <c r="V90" i="20" a="1"/>
  <c r="V90" i="20" s="1"/>
  <c r="V89" i="20" a="1"/>
  <c r="V89" i="20" s="1"/>
  <c r="V88" i="20" a="1"/>
  <c r="V88" i="20" s="1"/>
  <c r="V87" i="20" a="1"/>
  <c r="V87" i="20" s="1"/>
  <c r="V86" i="20" a="1"/>
  <c r="V86" i="20" s="1"/>
  <c r="V85" i="20" a="1"/>
  <c r="V85" i="20" s="1"/>
  <c r="V84" i="20" a="1"/>
  <c r="V84" i="20" s="1"/>
  <c r="V83" i="20" a="1"/>
  <c r="V83" i="20" s="1"/>
  <c r="V82" i="20" a="1"/>
  <c r="V82" i="20" s="1"/>
  <c r="V81" i="20" a="1"/>
  <c r="V81" i="20" s="1"/>
  <c r="V80" i="20" a="1"/>
  <c r="V80" i="20" s="1"/>
  <c r="V79" i="20" a="1"/>
  <c r="V79" i="20" s="1"/>
  <c r="V78" i="20" a="1"/>
  <c r="V78" i="20" s="1"/>
  <c r="V77" i="20" a="1"/>
  <c r="V77" i="20" s="1"/>
  <c r="V76" i="20" a="1"/>
  <c r="V76" i="20" s="1"/>
  <c r="V75" i="20" a="1"/>
  <c r="V75" i="20" s="1"/>
  <c r="V74" i="20" a="1"/>
  <c r="V74" i="20" s="1"/>
  <c r="V73" i="20" a="1"/>
  <c r="V73" i="20" s="1"/>
  <c r="V72" i="20" a="1"/>
  <c r="V72" i="20" s="1"/>
  <c r="V71" i="20" a="1"/>
  <c r="V71" i="20" s="1"/>
  <c r="V70" i="20" a="1"/>
  <c r="V70" i="20" s="1"/>
  <c r="V69" i="20" a="1"/>
  <c r="V69" i="20" s="1"/>
  <c r="V68" i="20" a="1"/>
  <c r="V68" i="20" s="1"/>
  <c r="V67" i="20" a="1"/>
  <c r="V67" i="20" s="1"/>
  <c r="V66" i="20" a="1"/>
  <c r="V66" i="20" s="1"/>
  <c r="V65" i="20" a="1"/>
  <c r="V65" i="20" s="1"/>
  <c r="V64" i="20" a="1"/>
  <c r="V64" i="20" s="1"/>
  <c r="V63" i="20" a="1"/>
  <c r="V63" i="20" s="1"/>
  <c r="V62" i="20" a="1"/>
  <c r="V62" i="20" s="1"/>
  <c r="V61" i="20" a="1"/>
  <c r="V61" i="20" s="1"/>
  <c r="V60" i="20" a="1"/>
  <c r="V60" i="20" s="1"/>
  <c r="V59" i="20" a="1"/>
  <c r="V59" i="20" s="1"/>
  <c r="V58" i="20" a="1"/>
  <c r="V58" i="20" s="1"/>
  <c r="V57" i="20" a="1"/>
  <c r="V57" i="20" s="1"/>
  <c r="V56" i="20" a="1"/>
  <c r="V56" i="20" s="1"/>
  <c r="V55" i="20" a="1"/>
  <c r="V55" i="20" s="1"/>
  <c r="V54" i="20" a="1"/>
  <c r="V54" i="20" s="1"/>
  <c r="V53" i="20" a="1"/>
  <c r="V53" i="20" s="1"/>
  <c r="V52" i="20" a="1"/>
  <c r="V52" i="20" s="1"/>
  <c r="V51" i="20" a="1"/>
  <c r="V51" i="20" s="1"/>
  <c r="V50" i="20" a="1"/>
  <c r="V50" i="20" s="1"/>
  <c r="V49" i="20" a="1"/>
  <c r="V49" i="20" s="1"/>
  <c r="V48" i="20" a="1"/>
  <c r="V48" i="20" s="1"/>
  <c r="V47" i="20" a="1"/>
  <c r="V47" i="20" s="1"/>
  <c r="V46" i="20" a="1"/>
  <c r="V46" i="20" s="1"/>
  <c r="V45" i="20" a="1"/>
  <c r="V45" i="20" s="1"/>
  <c r="V44" i="20" a="1"/>
  <c r="V44" i="20" s="1"/>
  <c r="V43" i="20" a="1"/>
  <c r="V43" i="20" s="1"/>
  <c r="V42" i="20" a="1"/>
  <c r="V42" i="20" s="1"/>
  <c r="V41" i="20" a="1"/>
  <c r="V41" i="20" s="1"/>
  <c r="V40" i="20" a="1"/>
  <c r="V40" i="20" s="1"/>
  <c r="V39" i="20" a="1"/>
  <c r="V39" i="20" s="1"/>
  <c r="V38" i="20" a="1"/>
  <c r="V38" i="20" s="1"/>
  <c r="V37" i="20" a="1"/>
  <c r="V37" i="20" s="1"/>
  <c r="V36" i="20" a="1"/>
  <c r="V36" i="20" s="1"/>
  <c r="V35" i="20" a="1"/>
  <c r="V35" i="20" s="1"/>
  <c r="V34" i="20" a="1"/>
  <c r="V34" i="20" s="1"/>
  <c r="V33" i="20" a="1"/>
  <c r="V33" i="20" s="1"/>
  <c r="V32" i="20" a="1"/>
  <c r="V32" i="20" s="1"/>
  <c r="V31" i="20" a="1"/>
  <c r="V31" i="20" s="1"/>
  <c r="V30" i="20" a="1"/>
  <c r="V30" i="20" s="1"/>
  <c r="V29" i="20" a="1"/>
  <c r="V29" i="20" s="1"/>
  <c r="V28" i="20" a="1"/>
  <c r="V28" i="20" s="1"/>
  <c r="V27" i="20" a="1"/>
  <c r="V27" i="20" s="1"/>
  <c r="V26" i="20" a="1"/>
  <c r="V26" i="20" s="1"/>
  <c r="V25" i="20" a="1"/>
  <c r="V25" i="20" s="1"/>
  <c r="V24" i="20" a="1"/>
  <c r="V24" i="20" s="1"/>
  <c r="V23" i="20" a="1"/>
  <c r="V23" i="20" s="1"/>
  <c r="V22" i="20" a="1"/>
  <c r="V22" i="20" s="1"/>
  <c r="V21" i="20" a="1"/>
  <c r="V21" i="20" s="1"/>
  <c r="V20" i="20" a="1"/>
  <c r="V20" i="20" s="1"/>
  <c r="V19" i="20" a="1"/>
  <c r="V19" i="20" s="1"/>
  <c r="V18" i="20" a="1"/>
  <c r="V18" i="20" s="1"/>
  <c r="V17" i="20" a="1"/>
  <c r="V17" i="20" s="1"/>
  <c r="V16" i="20" a="1"/>
  <c r="V16" i="20" s="1"/>
  <c r="V15" i="20" a="1"/>
  <c r="V15" i="20" s="1"/>
  <c r="V14" i="20" a="1"/>
  <c r="V14" i="20" s="1"/>
  <c r="V13" i="20" a="1"/>
  <c r="V13" i="20" s="1"/>
  <c r="V12" i="20" a="1"/>
  <c r="V12" i="20" s="1"/>
  <c r="V11" i="20" a="1"/>
  <c r="V11" i="20" s="1"/>
  <c r="V10" i="20" a="1"/>
  <c r="V10" i="20" s="1"/>
  <c r="V9" i="20" a="1"/>
  <c r="V9" i="20" s="1"/>
  <c r="V8" i="20" a="1"/>
  <c r="V8" i="20" s="1"/>
  <c r="V7" i="20" a="1"/>
  <c r="V7" i="20" s="1"/>
  <c r="V6" i="20" a="1"/>
  <c r="V6" i="20" s="1"/>
  <c r="AJ68" i="3" l="1"/>
  <c r="AK68" i="3" s="1"/>
  <c r="AL68" i="3" s="1"/>
  <c r="AJ76" i="3"/>
  <c r="AK76" i="3" s="1"/>
  <c r="AL76" i="3" s="1"/>
  <c r="AJ94" i="3"/>
  <c r="AK94" i="3" s="1"/>
  <c r="AL94" i="3" s="1"/>
  <c r="AJ120" i="3"/>
  <c r="AK120" i="3" s="1"/>
  <c r="AL120" i="3" s="1"/>
  <c r="AJ38" i="3"/>
  <c r="AK38" i="3" s="1"/>
  <c r="AL38" i="3" s="1"/>
  <c r="AJ5" i="3"/>
  <c r="AK5" i="3" s="1"/>
  <c r="AL5" i="3" s="1"/>
  <c r="AJ14" i="3"/>
  <c r="AK14" i="3" s="1"/>
  <c r="AL14" i="3" s="1"/>
  <c r="AJ20" i="3"/>
  <c r="AK20" i="3" s="1"/>
  <c r="AL20" i="3" s="1"/>
  <c r="AJ28" i="3"/>
  <c r="AK28" i="3" s="1"/>
  <c r="AL28" i="3" s="1"/>
  <c r="AJ39" i="3"/>
  <c r="AK39" i="3" s="1"/>
  <c r="AL39" i="3" s="1"/>
  <c r="AJ43" i="3"/>
  <c r="AK43" i="3" s="1"/>
  <c r="AL43" i="3" s="1"/>
  <c r="AJ51" i="3"/>
  <c r="AK51" i="3" s="1"/>
  <c r="AL51" i="3" s="1"/>
  <c r="AJ56" i="3"/>
  <c r="AK56" i="3" s="1"/>
  <c r="AL56" i="3" s="1"/>
  <c r="AJ60" i="3"/>
  <c r="AK60" i="3" s="1"/>
  <c r="AL60" i="3" s="1"/>
  <c r="AJ69" i="3"/>
  <c r="AK69" i="3" s="1"/>
  <c r="AL69" i="3" s="1"/>
  <c r="AJ73" i="3"/>
  <c r="AK73" i="3" s="1"/>
  <c r="AL73" i="3" s="1"/>
  <c r="AJ77" i="3"/>
  <c r="AK77" i="3" s="1"/>
  <c r="AL77" i="3" s="1"/>
  <c r="AJ83" i="3"/>
  <c r="AK83" i="3" s="1"/>
  <c r="AL83" i="3" s="1"/>
  <c r="AJ89" i="3"/>
  <c r="AK89" i="3" s="1"/>
  <c r="AL89" i="3" s="1"/>
  <c r="AJ102" i="3"/>
  <c r="AK102" i="3" s="1"/>
  <c r="AL102" i="3" s="1"/>
  <c r="AJ110" i="3"/>
  <c r="AK110" i="3" s="1"/>
  <c r="AL110" i="3" s="1"/>
  <c r="AJ128" i="3"/>
  <c r="AK128" i="3" s="1"/>
  <c r="AL128" i="3" s="1"/>
  <c r="AJ134" i="3"/>
  <c r="AK134" i="3" s="1"/>
  <c r="AL134" i="3" s="1"/>
  <c r="AJ151" i="3"/>
  <c r="AK151" i="3" s="1"/>
  <c r="AL151" i="3" s="1"/>
  <c r="AJ166" i="3"/>
  <c r="AK166" i="3" s="1"/>
  <c r="AL166" i="3" s="1"/>
  <c r="AJ12" i="3"/>
  <c r="AK12" i="3" s="1"/>
  <c r="AL12" i="3" s="1"/>
  <c r="AJ22" i="3"/>
  <c r="AK22" i="3" s="1"/>
  <c r="AL22" i="3" s="1"/>
  <c r="AJ26" i="3"/>
  <c r="AK26" i="3" s="1"/>
  <c r="AL26" i="3" s="1"/>
  <c r="AJ30" i="3"/>
  <c r="AK30" i="3" s="1"/>
  <c r="AL30" i="3" s="1"/>
  <c r="AJ37" i="3"/>
  <c r="AK37" i="3" s="1"/>
  <c r="AL37" i="3" s="1"/>
  <c r="AJ45" i="3"/>
  <c r="AK45" i="3" s="1"/>
  <c r="AL45" i="3" s="1"/>
  <c r="AJ53" i="3"/>
  <c r="AK53" i="3" s="1"/>
  <c r="AL53" i="3" s="1"/>
  <c r="AJ58" i="3"/>
  <c r="AK58" i="3" s="1"/>
  <c r="AL58" i="3" s="1"/>
  <c r="AJ62" i="3"/>
  <c r="AK62" i="3" s="1"/>
  <c r="AL62" i="3" s="1"/>
  <c r="AJ66" i="3"/>
  <c r="AK66" i="3" s="1"/>
  <c r="AL66" i="3" s="1"/>
  <c r="AJ75" i="3"/>
  <c r="AK75" i="3" s="1"/>
  <c r="AL75" i="3" s="1"/>
  <c r="AJ86" i="3"/>
  <c r="AK86" i="3" s="1"/>
  <c r="AL86" i="3" s="1"/>
  <c r="AJ100" i="3"/>
  <c r="AK100" i="3" s="1"/>
  <c r="AL100" i="3" s="1"/>
  <c r="AJ104" i="3"/>
  <c r="AK104" i="3" s="1"/>
  <c r="AL104" i="3" s="1"/>
  <c r="AJ113" i="3"/>
  <c r="AK113" i="3" s="1"/>
  <c r="AL113" i="3" s="1"/>
  <c r="AJ118" i="3"/>
  <c r="AK118" i="3" s="1"/>
  <c r="AL118" i="3" s="1"/>
  <c r="AJ126" i="3"/>
  <c r="AK126" i="3" s="1"/>
  <c r="AL126" i="3" s="1"/>
  <c r="AJ136" i="3"/>
  <c r="AK136" i="3" s="1"/>
  <c r="AL136" i="3" s="1"/>
  <c r="AJ143" i="3"/>
  <c r="AK143" i="3" s="1"/>
  <c r="AL143" i="3" s="1"/>
  <c r="AJ159" i="3"/>
  <c r="AK159" i="3" s="1"/>
  <c r="AL159" i="3" s="1"/>
  <c r="AJ6" i="3"/>
  <c r="AK6" i="3" s="1"/>
  <c r="AL6" i="3" s="1"/>
  <c r="AJ10" i="3"/>
  <c r="AK10" i="3" s="1"/>
  <c r="AL10" i="3" s="1"/>
  <c r="AJ21" i="3"/>
  <c r="AK21" i="3" s="1"/>
  <c r="AL21" i="3" s="1"/>
  <c r="AJ29" i="3"/>
  <c r="AK29" i="3" s="1"/>
  <c r="AL29" i="3" s="1"/>
  <c r="AJ34" i="3"/>
  <c r="AK34" i="3" s="1"/>
  <c r="AL34" i="3" s="1"/>
  <c r="AJ44" i="3"/>
  <c r="AK44" i="3" s="1"/>
  <c r="AL44" i="3" s="1"/>
  <c r="AJ52" i="3"/>
  <c r="AK52" i="3" s="1"/>
  <c r="AL52" i="3" s="1"/>
  <c r="AJ61" i="3"/>
  <c r="AK61" i="3" s="1"/>
  <c r="AL61" i="3" s="1"/>
  <c r="AJ70" i="3"/>
  <c r="AK70" i="3" s="1"/>
  <c r="AL70" i="3" s="1"/>
  <c r="AJ74" i="3"/>
  <c r="AK74" i="3" s="1"/>
  <c r="AL74" i="3" s="1"/>
  <c r="AJ78" i="3"/>
  <c r="AK78" i="3" s="1"/>
  <c r="AL78" i="3" s="1"/>
  <c r="AJ85" i="3"/>
  <c r="AK85" i="3" s="1"/>
  <c r="AL85" i="3" s="1"/>
  <c r="AJ91" i="3"/>
  <c r="AK91" i="3" s="1"/>
  <c r="AL91" i="3" s="1"/>
  <c r="AJ99" i="3"/>
  <c r="AK99" i="3" s="1"/>
  <c r="AL99" i="3" s="1"/>
  <c r="AJ112" i="3"/>
  <c r="AK112" i="3" s="1"/>
  <c r="AL112" i="3" s="1"/>
  <c r="AJ125" i="3"/>
  <c r="AK125" i="3" s="1"/>
  <c r="AL125" i="3" s="1"/>
  <c r="AJ129" i="3"/>
  <c r="AK129" i="3" s="1"/>
  <c r="AL129" i="3" s="1"/>
  <c r="AJ135" i="3"/>
  <c r="AK135" i="3" s="1"/>
  <c r="AL135" i="3" s="1"/>
  <c r="AJ142" i="3"/>
  <c r="AK142" i="3" s="1"/>
  <c r="AL142" i="3" s="1"/>
  <c r="AJ146" i="3"/>
  <c r="AK146" i="3" s="1"/>
  <c r="AL146" i="3" s="1"/>
  <c r="AJ174" i="3"/>
  <c r="AK174" i="3" s="1"/>
  <c r="AL174" i="3" s="1"/>
  <c r="AJ13" i="3"/>
  <c r="AK13" i="3" s="1"/>
  <c r="AL13" i="3" s="1"/>
  <c r="AJ42" i="3"/>
  <c r="AK42" i="3" s="1"/>
  <c r="AL42" i="3" s="1"/>
  <c r="AJ54" i="3"/>
  <c r="AK54" i="3" s="1"/>
  <c r="AL54" i="3" s="1"/>
  <c r="AJ59" i="3"/>
  <c r="AK59" i="3" s="1"/>
  <c r="AL59" i="3" s="1"/>
  <c r="AJ127" i="3"/>
  <c r="AK127" i="3" s="1"/>
  <c r="AL127" i="3" s="1"/>
  <c r="AJ144" i="3"/>
  <c r="AK144" i="3" s="1"/>
  <c r="AL144" i="3" s="1"/>
  <c r="AJ150" i="3"/>
  <c r="AK150" i="3" s="1"/>
  <c r="AL150" i="3" s="1"/>
  <c r="AJ169" i="3"/>
  <c r="AK169" i="3" s="1"/>
  <c r="AL169" i="3" s="1"/>
  <c r="AJ187" i="3"/>
  <c r="AK187" i="3" s="1"/>
  <c r="AL187" i="3" s="1"/>
  <c r="AJ7" i="3"/>
  <c r="AK7" i="3" s="1"/>
  <c r="AL7" i="3" s="1"/>
  <c r="AJ15" i="3"/>
  <c r="AK15" i="3" s="1"/>
  <c r="AL15" i="3" s="1"/>
  <c r="AJ23" i="3"/>
  <c r="AK23" i="3" s="1"/>
  <c r="AL23" i="3" s="1"/>
  <c r="AJ27" i="3"/>
  <c r="AK27" i="3" s="1"/>
  <c r="AL27" i="3" s="1"/>
  <c r="AJ31" i="3"/>
  <c r="AK31" i="3" s="1"/>
  <c r="AL31" i="3" s="1"/>
  <c r="AJ9" i="3"/>
  <c r="AK9" i="3" s="1"/>
  <c r="AL9" i="3" s="1"/>
  <c r="AJ17" i="3"/>
  <c r="AK17" i="3" s="1"/>
  <c r="AL17" i="3" s="1"/>
  <c r="AJ25" i="3"/>
  <c r="AK25" i="3" s="1"/>
  <c r="AL25" i="3" s="1"/>
  <c r="AJ33" i="3"/>
  <c r="AK33" i="3" s="1"/>
  <c r="AL33" i="3" s="1"/>
  <c r="AJ16" i="3"/>
  <c r="AK16" i="3" s="1"/>
  <c r="AL16" i="3" s="1"/>
  <c r="AJ24" i="3"/>
  <c r="AK24" i="3" s="1"/>
  <c r="AL24" i="3" s="1"/>
  <c r="AJ63" i="3"/>
  <c r="AK63" i="3" s="1"/>
  <c r="AL63" i="3" s="1"/>
  <c r="AJ80" i="3"/>
  <c r="AK80" i="3" s="1"/>
  <c r="AL80" i="3" s="1"/>
  <c r="AJ95" i="3"/>
  <c r="AK95" i="3" s="1"/>
  <c r="AL95" i="3" s="1"/>
  <c r="AJ116" i="3"/>
  <c r="AK116" i="3" s="1"/>
  <c r="AL116" i="3" s="1"/>
  <c r="AJ131" i="3"/>
  <c r="AK131" i="3" s="1"/>
  <c r="AL131" i="3" s="1"/>
  <c r="AJ145" i="3"/>
  <c r="AK145" i="3" s="1"/>
  <c r="AL145" i="3" s="1"/>
  <c r="AJ149" i="3"/>
  <c r="AK149" i="3" s="1"/>
  <c r="AL149" i="3" s="1"/>
  <c r="AJ40" i="3"/>
  <c r="AK40" i="3" s="1"/>
  <c r="AL40" i="3" s="1"/>
  <c r="AJ57" i="3"/>
  <c r="AK57" i="3" s="1"/>
  <c r="AL57" i="3" s="1"/>
  <c r="AJ101" i="3"/>
  <c r="AK101" i="3" s="1"/>
  <c r="AL101" i="3" s="1"/>
  <c r="AJ105" i="3"/>
  <c r="AK105" i="3" s="1"/>
  <c r="AL105" i="3" s="1"/>
  <c r="AJ140" i="3"/>
  <c r="AK140" i="3" s="1"/>
  <c r="AL140" i="3" s="1"/>
  <c r="AJ160" i="3"/>
  <c r="AK160" i="3" s="1"/>
  <c r="AL160" i="3" s="1"/>
  <c r="AJ47" i="3"/>
  <c r="AK47" i="3" s="1"/>
  <c r="AL47" i="3" s="1"/>
  <c r="AJ64" i="3"/>
  <c r="AK64" i="3" s="1"/>
  <c r="AL64" i="3" s="1"/>
  <c r="AJ81" i="3"/>
  <c r="AK81" i="3" s="1"/>
  <c r="AL81" i="3" s="1"/>
  <c r="AJ117" i="3"/>
  <c r="AK117" i="3" s="1"/>
  <c r="AL117" i="3" s="1"/>
  <c r="AJ189" i="3"/>
  <c r="AK189" i="3" s="1"/>
  <c r="AL189" i="3" s="1"/>
  <c r="AJ41" i="3"/>
  <c r="AK41" i="3" s="1"/>
  <c r="AL41" i="3" s="1"/>
  <c r="AJ71" i="3"/>
  <c r="AK71" i="3" s="1"/>
  <c r="AL71" i="3" s="1"/>
  <c r="AJ87" i="3"/>
  <c r="AK87" i="3" s="1"/>
  <c r="AL87" i="3" s="1"/>
  <c r="AJ123" i="3"/>
  <c r="AK123" i="3" s="1"/>
  <c r="AL123" i="3" s="1"/>
  <c r="AJ167" i="3"/>
  <c r="AK167" i="3" s="1"/>
  <c r="AL167" i="3" s="1"/>
  <c r="AJ65" i="3"/>
  <c r="AK65" i="3" s="1"/>
  <c r="AL65" i="3" s="1"/>
  <c r="AJ93" i="3"/>
  <c r="AK93" i="3" s="1"/>
  <c r="AL93" i="3" s="1"/>
  <c r="AJ133" i="3"/>
  <c r="AK133" i="3" s="1"/>
  <c r="AL133" i="3" s="1"/>
  <c r="AJ138" i="3"/>
  <c r="AK138" i="3" s="1"/>
  <c r="AL138" i="3" s="1"/>
  <c r="AJ153" i="3"/>
  <c r="AK153" i="3" s="1"/>
  <c r="AL153" i="3" s="1"/>
  <c r="AJ173" i="3"/>
  <c r="AK173" i="3" s="1"/>
  <c r="AL173" i="3" s="1"/>
  <c r="AJ72" i="3"/>
  <c r="AK72" i="3" s="1"/>
  <c r="AL72" i="3" s="1"/>
  <c r="AJ103" i="3"/>
  <c r="AK103" i="3" s="1"/>
  <c r="AL103" i="3" s="1"/>
  <c r="AJ168" i="3"/>
  <c r="AK168" i="3" s="1"/>
  <c r="AL168" i="3" s="1"/>
  <c r="AJ115" i="3"/>
  <c r="AK115" i="3" s="1"/>
  <c r="AL115" i="3" s="1"/>
  <c r="AJ177" i="3"/>
  <c r="AK177" i="3" s="1"/>
  <c r="AL177" i="3" s="1"/>
  <c r="I11" i="19"/>
  <c r="I10" i="19"/>
  <c r="I9" i="19"/>
  <c r="I8" i="19"/>
  <c r="E11" i="19"/>
  <c r="E10" i="19"/>
  <c r="E9" i="19"/>
  <c r="E8" i="19"/>
  <c r="EZ3" i="3"/>
  <c r="FA3" i="3" s="1"/>
  <c r="FB3" i="3" s="1"/>
  <c r="FC3" i="3" s="1"/>
  <c r="FD3" i="3" s="1"/>
  <c r="FE3" i="3" s="1"/>
  <c r="FF3" i="3" s="1"/>
  <c r="FG3" i="3" s="1"/>
  <c r="FH3" i="3" s="1"/>
  <c r="U4" i="16"/>
  <c r="U12" i="16" s="1"/>
  <c r="O13" i="16"/>
  <c r="N13" i="16"/>
  <c r="T12" i="16"/>
  <c r="S12" i="16"/>
  <c r="R12" i="16"/>
  <c r="Q12" i="16"/>
  <c r="P12" i="16"/>
  <c r="O12" i="16"/>
  <c r="N12" i="16"/>
  <c r="M13" i="16"/>
  <c r="M12" i="16"/>
  <c r="V3" i="16"/>
  <c r="P5" i="16"/>
  <c r="Q5" i="16" s="1"/>
  <c r="Q13" i="16" s="1"/>
  <c r="O3" i="16"/>
  <c r="P3" i="16" s="1"/>
  <c r="Q3" i="16" s="1"/>
  <c r="R3" i="16" s="1"/>
  <c r="S3" i="16" s="1"/>
  <c r="T3" i="16" s="1"/>
  <c r="N3" i="16"/>
  <c r="DE127" i="3"/>
  <c r="DC127" i="3"/>
  <c r="DB127" i="3"/>
  <c r="DA127" i="3"/>
  <c r="CZ127" i="3"/>
  <c r="CY127" i="3"/>
  <c r="CX127" i="3"/>
  <c r="P13" i="16" l="1"/>
  <c r="V4" i="16"/>
  <c r="V12" i="16" s="1"/>
  <c r="R5" i="16"/>
  <c r="S5" i="16" l="1"/>
  <c r="R13" i="16"/>
  <c r="T5" i="16" l="1"/>
  <c r="T13" i="16" s="1"/>
  <c r="S13" i="16"/>
  <c r="U5" i="16" l="1"/>
  <c r="U13" i="16" l="1"/>
  <c r="V5" i="16"/>
  <c r="V13" i="16" s="1"/>
  <c r="I243" i="9" l="1" a="1"/>
  <c r="I243" i="9" s="1"/>
  <c r="C116" i="9"/>
  <c r="U180" i="3" l="1"/>
  <c r="V179" i="3"/>
  <c r="W178" i="3"/>
  <c r="X171" i="3"/>
  <c r="Y170" i="3"/>
  <c r="Z168" i="3"/>
  <c r="AA165" i="3"/>
  <c r="AB162" i="3"/>
  <c r="T162" i="3"/>
  <c r="U156" i="3"/>
  <c r="V155" i="3"/>
  <c r="W154" i="3"/>
  <c r="X148" i="3"/>
  <c r="Y147" i="3"/>
  <c r="Z141" i="3"/>
  <c r="AA132" i="3"/>
  <c r="AB124" i="3"/>
  <c r="T124" i="3"/>
  <c r="P80" i="18"/>
  <c r="AB104" i="3" s="1"/>
  <c r="P78" i="18"/>
  <c r="AB193" i="3" s="1"/>
  <c r="O78" i="18"/>
  <c r="AA193" i="3" s="1"/>
  <c r="N78" i="18"/>
  <c r="Z193" i="3" s="1"/>
  <c r="M78" i="18"/>
  <c r="Y193" i="3" s="1"/>
  <c r="L78" i="18"/>
  <c r="X193" i="3" s="1"/>
  <c r="K78" i="18"/>
  <c r="W193" i="3" s="1"/>
  <c r="J78" i="18"/>
  <c r="V193" i="3" s="1"/>
  <c r="I78" i="18"/>
  <c r="U193" i="3" s="1"/>
  <c r="H78" i="18"/>
  <c r="T193" i="3" s="1"/>
  <c r="P77" i="18"/>
  <c r="AB192" i="3" s="1"/>
  <c r="O77" i="18"/>
  <c r="AA192" i="3" s="1"/>
  <c r="N77" i="18"/>
  <c r="Z192" i="3" s="1"/>
  <c r="M77" i="18"/>
  <c r="Y192" i="3" s="1"/>
  <c r="L77" i="18"/>
  <c r="X192" i="3" s="1"/>
  <c r="K77" i="18"/>
  <c r="W192" i="3" s="1"/>
  <c r="J77" i="18"/>
  <c r="V192" i="3" s="1"/>
  <c r="I77" i="18"/>
  <c r="U192" i="3" s="1"/>
  <c r="H77" i="18"/>
  <c r="T192" i="3" s="1"/>
  <c r="P73" i="18"/>
  <c r="AB185" i="3" s="1"/>
  <c r="O73" i="18"/>
  <c r="AA185" i="3" s="1"/>
  <c r="N73" i="18"/>
  <c r="Z185" i="3" s="1"/>
  <c r="M73" i="18"/>
  <c r="Y185" i="3" s="1"/>
  <c r="L73" i="18"/>
  <c r="X185" i="3" s="1"/>
  <c r="K73" i="18"/>
  <c r="W185" i="3" s="1"/>
  <c r="J73" i="18"/>
  <c r="V185" i="3" s="1"/>
  <c r="I73" i="18"/>
  <c r="U185" i="3" s="1"/>
  <c r="H73" i="18"/>
  <c r="T185" i="3" s="1"/>
  <c r="P72" i="18"/>
  <c r="AB184" i="3" s="1"/>
  <c r="O72" i="18"/>
  <c r="AA184" i="3" s="1"/>
  <c r="N72" i="18"/>
  <c r="Z184" i="3" s="1"/>
  <c r="M72" i="18"/>
  <c r="Y184" i="3" s="1"/>
  <c r="L72" i="18"/>
  <c r="X184" i="3" s="1"/>
  <c r="K72" i="18"/>
  <c r="W184" i="3" s="1"/>
  <c r="J72" i="18"/>
  <c r="V184" i="3" s="1"/>
  <c r="I72" i="18"/>
  <c r="U184" i="3" s="1"/>
  <c r="H72" i="18"/>
  <c r="T184" i="3" s="1"/>
  <c r="P71" i="18"/>
  <c r="AB183" i="3" s="1"/>
  <c r="O71" i="18"/>
  <c r="AA183" i="3" s="1"/>
  <c r="N71" i="18"/>
  <c r="Z183" i="3" s="1"/>
  <c r="M71" i="18"/>
  <c r="Y183" i="3" s="1"/>
  <c r="L71" i="18"/>
  <c r="X183" i="3" s="1"/>
  <c r="K71" i="18"/>
  <c r="W183" i="3" s="1"/>
  <c r="J71" i="18"/>
  <c r="V183" i="3" s="1"/>
  <c r="I71" i="18"/>
  <c r="U183" i="3" s="1"/>
  <c r="H71" i="18"/>
  <c r="T183" i="3" s="1"/>
  <c r="P69" i="18"/>
  <c r="AB181" i="3" s="1"/>
  <c r="O69" i="18"/>
  <c r="AA181" i="3" s="1"/>
  <c r="N69" i="18"/>
  <c r="Z181" i="3" s="1"/>
  <c r="M69" i="18"/>
  <c r="Y181" i="3" s="1"/>
  <c r="L69" i="18"/>
  <c r="X181" i="3" s="1"/>
  <c r="K69" i="18"/>
  <c r="W181" i="3" s="1"/>
  <c r="J69" i="18"/>
  <c r="V181" i="3" s="1"/>
  <c r="I69" i="18"/>
  <c r="U181" i="3" s="1"/>
  <c r="H69" i="18"/>
  <c r="T181" i="3" s="1"/>
  <c r="P68" i="18"/>
  <c r="AB180" i="3" s="1"/>
  <c r="O68" i="18"/>
  <c r="AA180" i="3" s="1"/>
  <c r="N68" i="18"/>
  <c r="Z180" i="3" s="1"/>
  <c r="M68" i="18"/>
  <c r="Y180" i="3" s="1"/>
  <c r="L68" i="18"/>
  <c r="X180" i="3" s="1"/>
  <c r="K68" i="18"/>
  <c r="W180" i="3" s="1"/>
  <c r="J68" i="18"/>
  <c r="V180" i="3" s="1"/>
  <c r="I68" i="18"/>
  <c r="H68" i="18"/>
  <c r="T180" i="3" s="1"/>
  <c r="P67" i="18"/>
  <c r="AB179" i="3" s="1"/>
  <c r="O67" i="18"/>
  <c r="AA179" i="3" s="1"/>
  <c r="N67" i="18"/>
  <c r="Z179" i="3" s="1"/>
  <c r="M67" i="18"/>
  <c r="Y179" i="3" s="1"/>
  <c r="L67" i="18"/>
  <c r="X179" i="3" s="1"/>
  <c r="K67" i="18"/>
  <c r="W179" i="3" s="1"/>
  <c r="J67" i="18"/>
  <c r="I67" i="18"/>
  <c r="U179" i="3" s="1"/>
  <c r="H67" i="18"/>
  <c r="T179" i="3" s="1"/>
  <c r="P66" i="18"/>
  <c r="AB178" i="3" s="1"/>
  <c r="O66" i="18"/>
  <c r="AA178" i="3" s="1"/>
  <c r="N66" i="18"/>
  <c r="Z178" i="3" s="1"/>
  <c r="M66" i="18"/>
  <c r="Y178" i="3" s="1"/>
  <c r="L66" i="18"/>
  <c r="X178" i="3" s="1"/>
  <c r="K66" i="18"/>
  <c r="J66" i="18"/>
  <c r="V178" i="3" s="1"/>
  <c r="I66" i="18"/>
  <c r="U178" i="3" s="1"/>
  <c r="H66" i="18"/>
  <c r="T178" i="3" s="1"/>
  <c r="P62" i="18"/>
  <c r="AB171" i="3" s="1"/>
  <c r="O62" i="18"/>
  <c r="AA171" i="3" s="1"/>
  <c r="N62" i="18"/>
  <c r="Z171" i="3" s="1"/>
  <c r="M62" i="18"/>
  <c r="Y171" i="3" s="1"/>
  <c r="L62" i="18"/>
  <c r="K62" i="18"/>
  <c r="W171" i="3" s="1"/>
  <c r="J62" i="18"/>
  <c r="V171" i="3" s="1"/>
  <c r="I62" i="18"/>
  <c r="U171" i="3" s="1"/>
  <c r="H62" i="18"/>
  <c r="T171" i="3" s="1"/>
  <c r="P61" i="18"/>
  <c r="AB170" i="3" s="1"/>
  <c r="O61" i="18"/>
  <c r="AA170" i="3" s="1"/>
  <c r="N61" i="18"/>
  <c r="Z170" i="3" s="1"/>
  <c r="M61" i="18"/>
  <c r="L61" i="18"/>
  <c r="X170" i="3" s="1"/>
  <c r="K61" i="18"/>
  <c r="W170" i="3" s="1"/>
  <c r="J61" i="18"/>
  <c r="V170" i="3" s="1"/>
  <c r="I61" i="18"/>
  <c r="U170" i="3" s="1"/>
  <c r="H61" i="18"/>
  <c r="T170" i="3" s="1"/>
  <c r="P60" i="18"/>
  <c r="AB168" i="3" s="1"/>
  <c r="O60" i="18"/>
  <c r="AA168" i="3" s="1"/>
  <c r="N60" i="18"/>
  <c r="M60" i="18"/>
  <c r="Y168" i="3" s="1"/>
  <c r="L60" i="18"/>
  <c r="X168" i="3" s="1"/>
  <c r="K60" i="18"/>
  <c r="W168" i="3" s="1"/>
  <c r="J60" i="18"/>
  <c r="V168" i="3" s="1"/>
  <c r="I60" i="18"/>
  <c r="U168" i="3" s="1"/>
  <c r="H60" i="18"/>
  <c r="T168" i="3" s="1"/>
  <c r="P58" i="18"/>
  <c r="AB165" i="3" s="1"/>
  <c r="O58" i="18"/>
  <c r="N58" i="18"/>
  <c r="Z165" i="3" s="1"/>
  <c r="M58" i="18"/>
  <c r="Y165" i="3" s="1"/>
  <c r="L58" i="18"/>
  <c r="X165" i="3" s="1"/>
  <c r="K58" i="18"/>
  <c r="W165" i="3" s="1"/>
  <c r="J58" i="18"/>
  <c r="V165" i="3" s="1"/>
  <c r="I58" i="18"/>
  <c r="U165" i="3" s="1"/>
  <c r="H58" i="18"/>
  <c r="T165" i="3" s="1"/>
  <c r="P55" i="18"/>
  <c r="O55" i="18"/>
  <c r="AA162" i="3" s="1"/>
  <c r="N55" i="18"/>
  <c r="Z162" i="3" s="1"/>
  <c r="M55" i="18"/>
  <c r="Y162" i="3" s="1"/>
  <c r="L55" i="18"/>
  <c r="X162" i="3" s="1"/>
  <c r="K55" i="18"/>
  <c r="W162" i="3" s="1"/>
  <c r="J55" i="18"/>
  <c r="V162" i="3" s="1"/>
  <c r="I55" i="18"/>
  <c r="U162" i="3" s="1"/>
  <c r="H55" i="18"/>
  <c r="P52" i="18"/>
  <c r="AB156" i="3" s="1"/>
  <c r="O52" i="18"/>
  <c r="AA156" i="3" s="1"/>
  <c r="N52" i="18"/>
  <c r="Z156" i="3" s="1"/>
  <c r="M52" i="18"/>
  <c r="Y156" i="3" s="1"/>
  <c r="L52" i="18"/>
  <c r="X156" i="3" s="1"/>
  <c r="K52" i="18"/>
  <c r="W156" i="3" s="1"/>
  <c r="J52" i="18"/>
  <c r="V156" i="3" s="1"/>
  <c r="I52" i="18"/>
  <c r="H52" i="18"/>
  <c r="T156" i="3" s="1"/>
  <c r="P51" i="18"/>
  <c r="AB155" i="3" s="1"/>
  <c r="O51" i="18"/>
  <c r="AA155" i="3" s="1"/>
  <c r="N51" i="18"/>
  <c r="Z155" i="3" s="1"/>
  <c r="M51" i="18"/>
  <c r="Y155" i="3" s="1"/>
  <c r="L51" i="18"/>
  <c r="X155" i="3" s="1"/>
  <c r="K51" i="18"/>
  <c r="W155" i="3" s="1"/>
  <c r="J51" i="18"/>
  <c r="I51" i="18"/>
  <c r="U155" i="3" s="1"/>
  <c r="H51" i="18"/>
  <c r="T155" i="3" s="1"/>
  <c r="P50" i="18"/>
  <c r="AB154" i="3" s="1"/>
  <c r="O50" i="18"/>
  <c r="AA154" i="3" s="1"/>
  <c r="N50" i="18"/>
  <c r="Z154" i="3" s="1"/>
  <c r="M50" i="18"/>
  <c r="Y154" i="3" s="1"/>
  <c r="L50" i="18"/>
  <c r="X154" i="3" s="1"/>
  <c r="K50" i="18"/>
  <c r="J50" i="18"/>
  <c r="V154" i="3" s="1"/>
  <c r="I50" i="18"/>
  <c r="U154" i="3" s="1"/>
  <c r="H50" i="18"/>
  <c r="T154" i="3" s="1"/>
  <c r="P49" i="18"/>
  <c r="AB148" i="3" s="1"/>
  <c r="O49" i="18"/>
  <c r="AA148" i="3" s="1"/>
  <c r="N49" i="18"/>
  <c r="Z148" i="3" s="1"/>
  <c r="M49" i="18"/>
  <c r="Y148" i="3" s="1"/>
  <c r="L49" i="18"/>
  <c r="K49" i="18"/>
  <c r="W148" i="3" s="1"/>
  <c r="J49" i="18"/>
  <c r="V148" i="3" s="1"/>
  <c r="I49" i="18"/>
  <c r="U148" i="3" s="1"/>
  <c r="H49" i="18"/>
  <c r="T148" i="3" s="1"/>
  <c r="P48" i="18"/>
  <c r="AB147" i="3" s="1"/>
  <c r="O48" i="18"/>
  <c r="AA147" i="3" s="1"/>
  <c r="N48" i="18"/>
  <c r="Z147" i="3" s="1"/>
  <c r="M48" i="18"/>
  <c r="L48" i="18"/>
  <c r="X147" i="3" s="1"/>
  <c r="K48" i="18"/>
  <c r="W147" i="3" s="1"/>
  <c r="J48" i="18"/>
  <c r="V147" i="3" s="1"/>
  <c r="I48" i="18"/>
  <c r="U147" i="3" s="1"/>
  <c r="H48" i="18"/>
  <c r="T147" i="3" s="1"/>
  <c r="P47" i="18"/>
  <c r="AB141" i="3" s="1"/>
  <c r="O47" i="18"/>
  <c r="AA141" i="3" s="1"/>
  <c r="N47" i="18"/>
  <c r="M47" i="18"/>
  <c r="Y141" i="3" s="1"/>
  <c r="L47" i="18"/>
  <c r="X141" i="3" s="1"/>
  <c r="K47" i="18"/>
  <c r="W141" i="3" s="1"/>
  <c r="J47" i="18"/>
  <c r="V141" i="3" s="1"/>
  <c r="I47" i="18"/>
  <c r="U141" i="3" s="1"/>
  <c r="H47" i="18"/>
  <c r="T141" i="3" s="1"/>
  <c r="P43" i="18"/>
  <c r="AB132" i="3" s="1"/>
  <c r="O43" i="18"/>
  <c r="N43" i="18"/>
  <c r="Z132" i="3" s="1"/>
  <c r="M43" i="18"/>
  <c r="Y132" i="3" s="1"/>
  <c r="L43" i="18"/>
  <c r="X132" i="3" s="1"/>
  <c r="K43" i="18"/>
  <c r="W132" i="3" s="1"/>
  <c r="J43" i="18"/>
  <c r="V132" i="3" s="1"/>
  <c r="I43" i="18"/>
  <c r="U132" i="3" s="1"/>
  <c r="H43" i="18"/>
  <c r="T132" i="3" s="1"/>
  <c r="P40" i="18"/>
  <c r="O40" i="18"/>
  <c r="AA124" i="3" s="1"/>
  <c r="N40" i="18"/>
  <c r="Z124" i="3" s="1"/>
  <c r="M40" i="18"/>
  <c r="Y124" i="3" s="1"/>
  <c r="L40" i="18"/>
  <c r="X124" i="3" s="1"/>
  <c r="K40" i="18"/>
  <c r="W124" i="3" s="1"/>
  <c r="J40" i="18"/>
  <c r="V124" i="3" s="1"/>
  <c r="I40" i="18"/>
  <c r="U124" i="3" s="1"/>
  <c r="H40" i="18"/>
  <c r="P39" i="18"/>
  <c r="AB121" i="3" s="1"/>
  <c r="O39" i="18"/>
  <c r="AA121" i="3" s="1"/>
  <c r="N39" i="18"/>
  <c r="Z121" i="3" s="1"/>
  <c r="M39" i="18"/>
  <c r="Y121" i="3" s="1"/>
  <c r="L39" i="18"/>
  <c r="X121" i="3" s="1"/>
  <c r="K39" i="18"/>
  <c r="W121" i="3" s="1"/>
  <c r="J39" i="18"/>
  <c r="V121" i="3" s="1"/>
  <c r="I39" i="18"/>
  <c r="U121" i="3" s="1"/>
  <c r="H39" i="18"/>
  <c r="T121" i="3" s="1"/>
  <c r="P35" i="18"/>
  <c r="AB111" i="3" s="1"/>
  <c r="O35" i="18"/>
  <c r="AA111" i="3" s="1"/>
  <c r="N35" i="18"/>
  <c r="Z111" i="3" s="1"/>
  <c r="M35" i="18"/>
  <c r="Y111" i="3" s="1"/>
  <c r="L35" i="18"/>
  <c r="X111" i="3" s="1"/>
  <c r="K35" i="18"/>
  <c r="W111" i="3" s="1"/>
  <c r="J35" i="18"/>
  <c r="V111" i="3" s="1"/>
  <c r="I35" i="18"/>
  <c r="U111" i="3" s="1"/>
  <c r="H35" i="18"/>
  <c r="T111" i="3" s="1"/>
  <c r="P34" i="18"/>
  <c r="AB109" i="3" s="1"/>
  <c r="O34" i="18"/>
  <c r="AA109" i="3" s="1"/>
  <c r="N34" i="18"/>
  <c r="Z109" i="3" s="1"/>
  <c r="M34" i="18"/>
  <c r="Y109" i="3" s="1"/>
  <c r="L34" i="18"/>
  <c r="X109" i="3" s="1"/>
  <c r="K34" i="18"/>
  <c r="W109" i="3" s="1"/>
  <c r="J34" i="18"/>
  <c r="V109" i="3" s="1"/>
  <c r="I34" i="18"/>
  <c r="U109" i="3" s="1"/>
  <c r="H34" i="18"/>
  <c r="T109" i="3" s="1"/>
  <c r="P33" i="18"/>
  <c r="AB106" i="3" s="1"/>
  <c r="O33" i="18"/>
  <c r="AA106" i="3" s="1"/>
  <c r="N33" i="18"/>
  <c r="Z106" i="3" s="1"/>
  <c r="M33" i="18"/>
  <c r="Y106" i="3" s="1"/>
  <c r="L33" i="18"/>
  <c r="X106" i="3" s="1"/>
  <c r="K33" i="18"/>
  <c r="W106" i="3" s="1"/>
  <c r="J33" i="18"/>
  <c r="V106" i="3" s="1"/>
  <c r="I33" i="18"/>
  <c r="U106" i="3" s="1"/>
  <c r="H33" i="18"/>
  <c r="T106" i="3" s="1"/>
  <c r="P31" i="18"/>
  <c r="AB96" i="3" s="1"/>
  <c r="O31" i="18"/>
  <c r="AA96" i="3" s="1"/>
  <c r="N31" i="18"/>
  <c r="Z96" i="3" s="1"/>
  <c r="M31" i="18"/>
  <c r="Y96" i="3" s="1"/>
  <c r="L31" i="18"/>
  <c r="X96" i="3" s="1"/>
  <c r="K31" i="18"/>
  <c r="W96" i="3" s="1"/>
  <c r="J31" i="18"/>
  <c r="V96" i="3" s="1"/>
  <c r="I31" i="18"/>
  <c r="U96" i="3" s="1"/>
  <c r="H31" i="18"/>
  <c r="T96" i="3" s="1"/>
  <c r="P27" i="18"/>
  <c r="AB82" i="3" s="1"/>
  <c r="O27" i="18"/>
  <c r="AA82" i="3" s="1"/>
  <c r="N27" i="18"/>
  <c r="Z82" i="3" s="1"/>
  <c r="M27" i="18"/>
  <c r="Y82" i="3" s="1"/>
  <c r="L27" i="18"/>
  <c r="X82" i="3" s="1"/>
  <c r="K27" i="18"/>
  <c r="W82" i="3" s="1"/>
  <c r="J27" i="18"/>
  <c r="V82" i="3" s="1"/>
  <c r="I27" i="18"/>
  <c r="U82" i="3" s="1"/>
  <c r="H27" i="18"/>
  <c r="T82" i="3" s="1"/>
  <c r="P18" i="18"/>
  <c r="AB50" i="3" s="1"/>
  <c r="O18" i="18"/>
  <c r="AA50" i="3" s="1"/>
  <c r="N18" i="18"/>
  <c r="Z50" i="3" s="1"/>
  <c r="M18" i="18"/>
  <c r="Y50" i="3" s="1"/>
  <c r="L18" i="18"/>
  <c r="X50" i="3" s="1"/>
  <c r="K18" i="18"/>
  <c r="W50" i="3" s="1"/>
  <c r="J18" i="18"/>
  <c r="V50" i="3" s="1"/>
  <c r="I18" i="18"/>
  <c r="U50" i="3" s="1"/>
  <c r="H18" i="18"/>
  <c r="T50" i="3" s="1"/>
  <c r="P16" i="18"/>
  <c r="AB48" i="3" s="1"/>
  <c r="O16" i="18"/>
  <c r="AA48" i="3" s="1"/>
  <c r="N16" i="18"/>
  <c r="Z48" i="3" s="1"/>
  <c r="M16" i="18"/>
  <c r="Y48" i="3" s="1"/>
  <c r="L16" i="18"/>
  <c r="X48" i="3" s="1"/>
  <c r="K16" i="18"/>
  <c r="W48" i="3" s="1"/>
  <c r="J16" i="18"/>
  <c r="V48" i="3" s="1"/>
  <c r="I16" i="18"/>
  <c r="U48" i="3" s="1"/>
  <c r="H16" i="18"/>
  <c r="T48" i="3" s="1"/>
  <c r="P15" i="18"/>
  <c r="AB46" i="3" s="1"/>
  <c r="O15" i="18"/>
  <c r="AA46" i="3" s="1"/>
  <c r="N15" i="18"/>
  <c r="Z46" i="3" s="1"/>
  <c r="M15" i="18"/>
  <c r="Y46" i="3" s="1"/>
  <c r="L15" i="18"/>
  <c r="X46" i="3" s="1"/>
  <c r="K15" i="18"/>
  <c r="W46" i="3" s="1"/>
  <c r="J15" i="18"/>
  <c r="V46" i="3" s="1"/>
  <c r="I15" i="18"/>
  <c r="U46" i="3" s="1"/>
  <c r="H15" i="18"/>
  <c r="T46" i="3" s="1"/>
  <c r="P12" i="18"/>
  <c r="AB36" i="3" s="1"/>
  <c r="O12" i="18"/>
  <c r="AA36" i="3" s="1"/>
  <c r="N12" i="18"/>
  <c r="Z36" i="3" s="1"/>
  <c r="M12" i="18"/>
  <c r="Y36" i="3" s="1"/>
  <c r="L12" i="18"/>
  <c r="X36" i="3" s="1"/>
  <c r="K12" i="18"/>
  <c r="W36" i="3" s="1"/>
  <c r="J12" i="18"/>
  <c r="V36" i="3" s="1"/>
  <c r="I12" i="18"/>
  <c r="U36" i="3" s="1"/>
  <c r="H12" i="18"/>
  <c r="T36" i="3" s="1"/>
  <c r="P6" i="18"/>
  <c r="AB19" i="3" s="1"/>
  <c r="O6" i="18"/>
  <c r="AA19" i="3" s="1"/>
  <c r="N6" i="18"/>
  <c r="Z19" i="3" s="1"/>
  <c r="M6" i="18"/>
  <c r="Y19" i="3" s="1"/>
  <c r="L6" i="18"/>
  <c r="X19" i="3" s="1"/>
  <c r="K6" i="18"/>
  <c r="W19" i="3" s="1"/>
  <c r="J6" i="18"/>
  <c r="V19" i="3" s="1"/>
  <c r="I6" i="18"/>
  <c r="U19" i="3" s="1"/>
  <c r="H6" i="18"/>
  <c r="T19" i="3" s="1"/>
  <c r="P5" i="18"/>
  <c r="AB18" i="3" s="1"/>
  <c r="O5" i="18"/>
  <c r="AA18" i="3" s="1"/>
  <c r="N5" i="18"/>
  <c r="Z18" i="3" s="1"/>
  <c r="M5" i="18"/>
  <c r="Y18" i="3" s="1"/>
  <c r="L5" i="18"/>
  <c r="X18" i="3" s="1"/>
  <c r="K5" i="18"/>
  <c r="W18" i="3" s="1"/>
  <c r="J5" i="18"/>
  <c r="V18" i="3" s="1"/>
  <c r="I5" i="18"/>
  <c r="U18" i="3" s="1"/>
  <c r="H5" i="18"/>
  <c r="T18" i="3" s="1"/>
  <c r="G78" i="18"/>
  <c r="S193" i="3" s="1"/>
  <c r="G77" i="18"/>
  <c r="S192" i="3" s="1"/>
  <c r="G73" i="18"/>
  <c r="S185" i="3" s="1"/>
  <c r="G72" i="18"/>
  <c r="S184" i="3" s="1"/>
  <c r="G71" i="18"/>
  <c r="S183" i="3" s="1"/>
  <c r="G69" i="18"/>
  <c r="S181" i="3" s="1"/>
  <c r="G68" i="18"/>
  <c r="S180" i="3" s="1"/>
  <c r="G67" i="18"/>
  <c r="S179" i="3" s="1"/>
  <c r="G66" i="18"/>
  <c r="S178" i="3" s="1"/>
  <c r="G62" i="18"/>
  <c r="S171" i="3" s="1"/>
  <c r="G61" i="18"/>
  <c r="S170" i="3" s="1"/>
  <c r="G60" i="18"/>
  <c r="S168" i="3" s="1"/>
  <c r="G58" i="18"/>
  <c r="S165" i="3" s="1"/>
  <c r="G55" i="18"/>
  <c r="S162" i="3" s="1"/>
  <c r="G52" i="18"/>
  <c r="S156" i="3" s="1"/>
  <c r="G51" i="18"/>
  <c r="S155" i="3" s="1"/>
  <c r="G50" i="18"/>
  <c r="S154" i="3" s="1"/>
  <c r="G49" i="18"/>
  <c r="S148" i="3" s="1"/>
  <c r="G48" i="18"/>
  <c r="S147" i="3" s="1"/>
  <c r="G47" i="18"/>
  <c r="S141" i="3" s="1"/>
  <c r="G43" i="18"/>
  <c r="S132" i="3" s="1"/>
  <c r="G40" i="18"/>
  <c r="S124" i="3" s="1"/>
  <c r="G39" i="18"/>
  <c r="S121" i="3" s="1"/>
  <c r="G35" i="18"/>
  <c r="S111" i="3" s="1"/>
  <c r="G34" i="18"/>
  <c r="S109" i="3" s="1"/>
  <c r="G33" i="18"/>
  <c r="S106" i="3" s="1"/>
  <c r="G31" i="18"/>
  <c r="S96" i="3" s="1"/>
  <c r="G27" i="18"/>
  <c r="S82" i="3" s="1"/>
  <c r="G18" i="18"/>
  <c r="S50" i="3" s="1"/>
  <c r="G16" i="18"/>
  <c r="S48" i="3" s="1"/>
  <c r="G15" i="18"/>
  <c r="S46" i="3" s="1"/>
  <c r="G12" i="18"/>
  <c r="S36" i="3" s="1"/>
  <c r="G6" i="18"/>
  <c r="S19" i="3" s="1"/>
  <c r="G5" i="18"/>
  <c r="S18" i="3" s="1"/>
  <c r="G76" i="18"/>
  <c r="S191" i="3" s="1"/>
  <c r="G74" i="18"/>
  <c r="S186" i="3" s="1"/>
  <c r="G70" i="18"/>
  <c r="S182" i="3" s="1"/>
  <c r="G65" i="18"/>
  <c r="S176" i="3" s="1"/>
  <c r="G57" i="18"/>
  <c r="S164" i="3" s="1"/>
  <c r="G54" i="18"/>
  <c r="S158" i="3" s="1"/>
  <c r="G53" i="18"/>
  <c r="S157" i="3" s="1"/>
  <c r="K46" i="18"/>
  <c r="W137" i="3" s="1"/>
  <c r="O42" i="18"/>
  <c r="AA128" i="3" s="1"/>
  <c r="G41" i="18"/>
  <c r="S126" i="3" s="1"/>
  <c r="G37" i="18"/>
  <c r="S115" i="3" s="1"/>
  <c r="L36" i="18"/>
  <c r="P32" i="18"/>
  <c r="AB97" i="3" s="1"/>
  <c r="J30" i="18"/>
  <c r="V94" i="3" s="1"/>
  <c r="O29" i="18"/>
  <c r="AA93" i="3" s="1"/>
  <c r="H28" i="18"/>
  <c r="T90" i="3" s="1"/>
  <c r="K26" i="18"/>
  <c r="W80" i="3" s="1"/>
  <c r="L24" i="18"/>
  <c r="X69" i="3" s="1"/>
  <c r="M23" i="18"/>
  <c r="Y63" i="3" s="1"/>
  <c r="N22" i="18"/>
  <c r="Z60" i="3" s="1"/>
  <c r="O21" i="18"/>
  <c r="AA55" i="3" s="1"/>
  <c r="P20" i="18"/>
  <c r="AB52" i="3" s="1"/>
  <c r="I19" i="18"/>
  <c r="U51" i="3" s="1"/>
  <c r="D35" i="21" s="1" a="1"/>
  <c r="D35" i="21" s="1"/>
  <c r="K17" i="18"/>
  <c r="W49" i="3" s="1"/>
  <c r="N14" i="18"/>
  <c r="O13" i="18"/>
  <c r="AA38" i="3" s="1"/>
  <c r="I11" i="18"/>
  <c r="U34" i="3" s="1"/>
  <c r="D27" i="21" s="1" a="1"/>
  <c r="D27" i="21" s="1"/>
  <c r="J10" i="18"/>
  <c r="V30" i="3" s="1"/>
  <c r="K9" i="18"/>
  <c r="W27" i="3" s="1"/>
  <c r="L8" i="18"/>
  <c r="X25" i="3" s="1"/>
  <c r="M7" i="18"/>
  <c r="Y24" i="3" s="1"/>
  <c r="P4" i="18"/>
  <c r="AB13" i="3" s="1"/>
  <c r="AD123" i="18"/>
  <c r="AE123" i="18" s="1"/>
  <c r="AF123" i="18" s="1"/>
  <c r="AG123" i="18" s="1"/>
  <c r="AH123" i="18" s="1"/>
  <c r="AI123" i="18" s="1"/>
  <c r="AJ123" i="18" s="1"/>
  <c r="AK123" i="18" s="1"/>
  <c r="AL123" i="18" s="1"/>
  <c r="AP3" i="18"/>
  <c r="AQ3" i="18" s="1"/>
  <c r="AR3" i="18" s="1"/>
  <c r="AS3" i="18" s="1"/>
  <c r="AT3" i="18" s="1"/>
  <c r="AU3" i="18" s="1"/>
  <c r="AV3" i="18" s="1"/>
  <c r="AW3" i="18" s="1"/>
  <c r="AX3" i="18" s="1"/>
  <c r="AX118" i="18"/>
  <c r="AW118" i="18"/>
  <c r="AV118" i="18"/>
  <c r="AU118" i="18"/>
  <c r="AT118" i="18"/>
  <c r="AS118" i="18"/>
  <c r="AR118" i="18"/>
  <c r="AQ118" i="18"/>
  <c r="AP118" i="18"/>
  <c r="AO118" i="18"/>
  <c r="AX117" i="18"/>
  <c r="AW117" i="18"/>
  <c r="AV117" i="18"/>
  <c r="AU117" i="18"/>
  <c r="AT117" i="18"/>
  <c r="AS117" i="18"/>
  <c r="AR117" i="18"/>
  <c r="AQ117" i="18"/>
  <c r="AP117" i="18"/>
  <c r="AO117" i="18"/>
  <c r="AX116" i="18"/>
  <c r="AW116" i="18"/>
  <c r="AV116" i="18"/>
  <c r="AU116" i="18"/>
  <c r="AT116" i="18"/>
  <c r="AS116" i="18"/>
  <c r="AR116" i="18"/>
  <c r="AQ116" i="18"/>
  <c r="AP116" i="18"/>
  <c r="AO116" i="18"/>
  <c r="AX115" i="18"/>
  <c r="AW115" i="18"/>
  <c r="AV115" i="18"/>
  <c r="AU115" i="18"/>
  <c r="AT115" i="18"/>
  <c r="AS115" i="18"/>
  <c r="AR115" i="18"/>
  <c r="AQ115" i="18"/>
  <c r="AP115" i="18"/>
  <c r="AO115" i="18"/>
  <c r="AX114" i="18"/>
  <c r="AW114" i="18"/>
  <c r="AV114" i="18"/>
  <c r="AU114" i="18"/>
  <c r="AT114" i="18"/>
  <c r="AS114" i="18"/>
  <c r="AR114" i="18"/>
  <c r="AQ114" i="18"/>
  <c r="AP114" i="18"/>
  <c r="AO114" i="18"/>
  <c r="AX113" i="18"/>
  <c r="AW113" i="18"/>
  <c r="AV113" i="18"/>
  <c r="AU113" i="18"/>
  <c r="AT113" i="18"/>
  <c r="AS113" i="18"/>
  <c r="AR113" i="18"/>
  <c r="AQ113" i="18"/>
  <c r="AP113" i="18"/>
  <c r="AO113" i="18"/>
  <c r="AX112" i="18"/>
  <c r="AW112" i="18"/>
  <c r="AV112" i="18"/>
  <c r="AU112" i="18"/>
  <c r="AT112" i="18"/>
  <c r="AS112" i="18"/>
  <c r="AR112" i="18"/>
  <c r="AQ112" i="18"/>
  <c r="AP112" i="18"/>
  <c r="AO112" i="18"/>
  <c r="AX111" i="18"/>
  <c r="AW111" i="18"/>
  <c r="AV111" i="18"/>
  <c r="AU111" i="18"/>
  <c r="AT111" i="18"/>
  <c r="AS111" i="18"/>
  <c r="AR111" i="18"/>
  <c r="AQ111" i="18"/>
  <c r="AP111" i="18"/>
  <c r="AO111" i="18"/>
  <c r="AX110" i="18"/>
  <c r="AW110" i="18"/>
  <c r="AV110" i="18"/>
  <c r="AU110" i="18"/>
  <c r="AT110" i="18"/>
  <c r="AS110" i="18"/>
  <c r="AR110" i="18"/>
  <c r="AQ110" i="18"/>
  <c r="AP110" i="18"/>
  <c r="AO110" i="18"/>
  <c r="AX109" i="18"/>
  <c r="AW109" i="18"/>
  <c r="AV109" i="18"/>
  <c r="AU109" i="18"/>
  <c r="AT109" i="18"/>
  <c r="AS109" i="18"/>
  <c r="AR109" i="18"/>
  <c r="AQ109" i="18"/>
  <c r="AP109" i="18"/>
  <c r="AO109" i="18"/>
  <c r="AX108" i="18"/>
  <c r="AW108" i="18"/>
  <c r="AV108" i="18"/>
  <c r="AU108" i="18"/>
  <c r="AT108" i="18"/>
  <c r="AS108" i="18"/>
  <c r="AR108" i="18"/>
  <c r="AQ108" i="18"/>
  <c r="AP108" i="18"/>
  <c r="AO108" i="18"/>
  <c r="AX107" i="18"/>
  <c r="AW107" i="18"/>
  <c r="AV107" i="18"/>
  <c r="AU107" i="18"/>
  <c r="AT107" i="18"/>
  <c r="AS107" i="18"/>
  <c r="AR107" i="18"/>
  <c r="AQ107" i="18"/>
  <c r="AP107" i="18"/>
  <c r="AO107" i="18"/>
  <c r="AX105" i="18"/>
  <c r="AW105" i="18"/>
  <c r="AV105" i="18"/>
  <c r="AU105" i="18"/>
  <c r="AT105" i="18"/>
  <c r="AS105" i="18"/>
  <c r="AR105" i="18"/>
  <c r="AQ105" i="18"/>
  <c r="AP105" i="18"/>
  <c r="AO105" i="18"/>
  <c r="AX104" i="18"/>
  <c r="AW104" i="18"/>
  <c r="AV104" i="18"/>
  <c r="AU104" i="18"/>
  <c r="AT104" i="18"/>
  <c r="AS104" i="18"/>
  <c r="AR104" i="18"/>
  <c r="AQ104" i="18"/>
  <c r="AP104" i="18"/>
  <c r="AO104" i="18"/>
  <c r="AX103" i="18"/>
  <c r="AW103" i="18"/>
  <c r="AV103" i="18"/>
  <c r="AU103" i="18"/>
  <c r="AT103" i="18"/>
  <c r="AS103" i="18"/>
  <c r="AR103" i="18"/>
  <c r="AQ103" i="18"/>
  <c r="AP103" i="18"/>
  <c r="AO103" i="18"/>
  <c r="AX102" i="18"/>
  <c r="AW102" i="18"/>
  <c r="AV102" i="18"/>
  <c r="AU102" i="18"/>
  <c r="AT102" i="18"/>
  <c r="AS102" i="18"/>
  <c r="AR102" i="18"/>
  <c r="AQ102" i="18"/>
  <c r="AP102" i="18"/>
  <c r="AO102" i="18"/>
  <c r="AX101" i="18"/>
  <c r="AW101" i="18"/>
  <c r="AV101" i="18"/>
  <c r="AU101" i="18"/>
  <c r="AT101" i="18"/>
  <c r="AS101" i="18"/>
  <c r="AR101" i="18"/>
  <c r="AQ101" i="18"/>
  <c r="AP101" i="18"/>
  <c r="AO101" i="18"/>
  <c r="AX100" i="18"/>
  <c r="AW100" i="18"/>
  <c r="AV100" i="18"/>
  <c r="AU100" i="18"/>
  <c r="AT100" i="18"/>
  <c r="AS100" i="18"/>
  <c r="AR100" i="18"/>
  <c r="AQ100" i="18"/>
  <c r="AP100" i="18"/>
  <c r="AO100" i="18"/>
  <c r="AX99" i="18"/>
  <c r="AW99" i="18"/>
  <c r="AV99" i="18"/>
  <c r="AU99" i="18"/>
  <c r="AT99" i="18"/>
  <c r="AS99" i="18"/>
  <c r="AR99" i="18"/>
  <c r="AQ99" i="18"/>
  <c r="AP99" i="18"/>
  <c r="AO99" i="18"/>
  <c r="AX98" i="18"/>
  <c r="AW98" i="18"/>
  <c r="AV98" i="18"/>
  <c r="AU98" i="18"/>
  <c r="AT98" i="18"/>
  <c r="AS98" i="18"/>
  <c r="AR98" i="18"/>
  <c r="AQ98" i="18"/>
  <c r="AP98" i="18"/>
  <c r="AO98" i="18"/>
  <c r="AX97" i="18"/>
  <c r="AW97" i="18"/>
  <c r="AV97" i="18"/>
  <c r="AU97" i="18"/>
  <c r="AT97" i="18"/>
  <c r="AS97" i="18"/>
  <c r="AR97" i="18"/>
  <c r="AQ97" i="18"/>
  <c r="AP97" i="18"/>
  <c r="AO97" i="18"/>
  <c r="AX96" i="18"/>
  <c r="AW96" i="18"/>
  <c r="AV96" i="18"/>
  <c r="AU96" i="18"/>
  <c r="AT96" i="18"/>
  <c r="AS96" i="18"/>
  <c r="AR96" i="18"/>
  <c r="AQ96" i="18"/>
  <c r="AP96" i="18"/>
  <c r="AO96" i="18"/>
  <c r="AX95" i="18"/>
  <c r="AW95" i="18"/>
  <c r="AV95" i="18"/>
  <c r="AU95" i="18"/>
  <c r="AT95" i="18"/>
  <c r="AS95" i="18"/>
  <c r="AR95" i="18"/>
  <c r="AQ95" i="18"/>
  <c r="AP95" i="18"/>
  <c r="AO95" i="18"/>
  <c r="AX94" i="18"/>
  <c r="AW94" i="18"/>
  <c r="AV94" i="18"/>
  <c r="AU94" i="18"/>
  <c r="AT94" i="18"/>
  <c r="AS94" i="18"/>
  <c r="AR94" i="18"/>
  <c r="AQ94" i="18"/>
  <c r="AP94" i="18"/>
  <c r="AO94" i="18"/>
  <c r="AX93" i="18"/>
  <c r="AW93" i="18"/>
  <c r="AV93" i="18"/>
  <c r="AU93" i="18"/>
  <c r="AT93" i="18"/>
  <c r="AS93" i="18"/>
  <c r="AR93" i="18"/>
  <c r="AQ93" i="18"/>
  <c r="AP93" i="18"/>
  <c r="AO93" i="18"/>
  <c r="AX92" i="18"/>
  <c r="AW92" i="18"/>
  <c r="AV92" i="18"/>
  <c r="AU92" i="18"/>
  <c r="AT92" i="18"/>
  <c r="AS92" i="18"/>
  <c r="AR92" i="18"/>
  <c r="AQ92" i="18"/>
  <c r="AP92" i="18"/>
  <c r="AO92" i="18"/>
  <c r="AX91" i="18"/>
  <c r="AW91" i="18"/>
  <c r="AV91" i="18"/>
  <c r="AU91" i="18"/>
  <c r="AT91" i="18"/>
  <c r="AS91" i="18"/>
  <c r="AR91" i="18"/>
  <c r="AQ91" i="18"/>
  <c r="AP91" i="18"/>
  <c r="AO91" i="18"/>
  <c r="AX90" i="18"/>
  <c r="AW90" i="18"/>
  <c r="AV90" i="18"/>
  <c r="AU90" i="18"/>
  <c r="AT90" i="18"/>
  <c r="AS90" i="18"/>
  <c r="AR90" i="18"/>
  <c r="AQ90" i="18"/>
  <c r="AP90" i="18"/>
  <c r="AO90" i="18"/>
  <c r="AX89" i="18"/>
  <c r="AW89" i="18"/>
  <c r="AV89" i="18"/>
  <c r="AU89" i="18"/>
  <c r="AT89" i="18"/>
  <c r="AS89" i="18"/>
  <c r="AR89" i="18"/>
  <c r="AQ89" i="18"/>
  <c r="AP89" i="18"/>
  <c r="AO89" i="18"/>
  <c r="AX87" i="18"/>
  <c r="AW87" i="18"/>
  <c r="AV87" i="18"/>
  <c r="AU87" i="18"/>
  <c r="AT87" i="18"/>
  <c r="AS87" i="18"/>
  <c r="AR87" i="18"/>
  <c r="AQ87" i="18"/>
  <c r="AP87" i="18"/>
  <c r="AO87" i="18"/>
  <c r="AX85" i="18"/>
  <c r="AW85" i="18"/>
  <c r="AV85" i="18"/>
  <c r="AU85" i="18"/>
  <c r="AT85" i="18"/>
  <c r="AS85" i="18"/>
  <c r="AR85" i="18"/>
  <c r="AQ85" i="18"/>
  <c r="AP85" i="18"/>
  <c r="AO85" i="18"/>
  <c r="AX84" i="18"/>
  <c r="AW84" i="18"/>
  <c r="AV84" i="18"/>
  <c r="AU84" i="18"/>
  <c r="AT84" i="18"/>
  <c r="AS84" i="18"/>
  <c r="AR84" i="18"/>
  <c r="AQ84" i="18"/>
  <c r="AP84" i="18"/>
  <c r="AO84" i="18"/>
  <c r="AX83" i="18"/>
  <c r="AW83" i="18"/>
  <c r="AV83" i="18"/>
  <c r="AU83" i="18"/>
  <c r="AT83" i="18"/>
  <c r="AS83" i="18"/>
  <c r="AR83" i="18"/>
  <c r="AQ83" i="18"/>
  <c r="AP83" i="18"/>
  <c r="AO83" i="18"/>
  <c r="AX82" i="18"/>
  <c r="AW82" i="18"/>
  <c r="AV82" i="18"/>
  <c r="AU82" i="18"/>
  <c r="AT82" i="18"/>
  <c r="AS82" i="18"/>
  <c r="AR82" i="18"/>
  <c r="AQ82" i="18"/>
  <c r="AP82" i="18"/>
  <c r="AO82" i="18"/>
  <c r="AX81" i="18"/>
  <c r="AW81" i="18"/>
  <c r="AV81" i="18"/>
  <c r="AU81" i="18"/>
  <c r="AT81" i="18"/>
  <c r="AS81" i="18"/>
  <c r="AR81" i="18"/>
  <c r="AQ81" i="18"/>
  <c r="AP81" i="18"/>
  <c r="AO81" i="18"/>
  <c r="AX80" i="18"/>
  <c r="AW80" i="18"/>
  <c r="AV80" i="18"/>
  <c r="AU80" i="18"/>
  <c r="AT80" i="18"/>
  <c r="AS80" i="18"/>
  <c r="AR80" i="18"/>
  <c r="AQ80" i="18"/>
  <c r="AP80" i="18"/>
  <c r="AO80" i="18"/>
  <c r="AX79" i="18"/>
  <c r="AW79" i="18"/>
  <c r="AV79" i="18"/>
  <c r="AU79" i="18"/>
  <c r="AT79" i="18"/>
  <c r="AS79" i="18"/>
  <c r="AR79" i="18"/>
  <c r="AQ79" i="18"/>
  <c r="AP79" i="18"/>
  <c r="AO79" i="18"/>
  <c r="AX77" i="18"/>
  <c r="AW77" i="18"/>
  <c r="AV77" i="18"/>
  <c r="AU77" i="18"/>
  <c r="AT77" i="18"/>
  <c r="AS77" i="18"/>
  <c r="AR77" i="18"/>
  <c r="AQ77" i="18"/>
  <c r="AP77" i="18"/>
  <c r="AO77" i="18"/>
  <c r="AX76" i="18"/>
  <c r="AW76" i="18"/>
  <c r="AV76" i="18"/>
  <c r="AU76" i="18"/>
  <c r="AT76" i="18"/>
  <c r="AS76" i="18"/>
  <c r="AR76" i="18"/>
  <c r="AQ76" i="18"/>
  <c r="AP76" i="18"/>
  <c r="AO76" i="18"/>
  <c r="AX74" i="18"/>
  <c r="AW74" i="18"/>
  <c r="AV74" i="18"/>
  <c r="AU74" i="18"/>
  <c r="AT74" i="18"/>
  <c r="AS74" i="18"/>
  <c r="AR74" i="18"/>
  <c r="AQ74" i="18"/>
  <c r="AP74" i="18"/>
  <c r="AO74" i="18"/>
  <c r="AX73" i="18"/>
  <c r="AW73" i="18"/>
  <c r="AV73" i="18"/>
  <c r="AU73" i="18"/>
  <c r="AT73" i="18"/>
  <c r="AS73" i="18"/>
  <c r="AR73" i="18"/>
  <c r="AQ73" i="18"/>
  <c r="AP73" i="18"/>
  <c r="AO73" i="18"/>
  <c r="AX72" i="18"/>
  <c r="AW72" i="18"/>
  <c r="AV72" i="18"/>
  <c r="AU72" i="18"/>
  <c r="AT72" i="18"/>
  <c r="AS72" i="18"/>
  <c r="AR72" i="18"/>
  <c r="AQ72" i="18"/>
  <c r="AP72" i="18"/>
  <c r="AO72" i="18"/>
  <c r="AX71" i="18"/>
  <c r="AW71" i="18"/>
  <c r="AV71" i="18"/>
  <c r="AU71" i="18"/>
  <c r="AT71" i="18"/>
  <c r="AS71" i="18"/>
  <c r="AR71" i="18"/>
  <c r="AQ71" i="18"/>
  <c r="AP71" i="18"/>
  <c r="AO71" i="18"/>
  <c r="AX70" i="18"/>
  <c r="AW70" i="18"/>
  <c r="AV70" i="18"/>
  <c r="AU70" i="18"/>
  <c r="AT70" i="18"/>
  <c r="AS70" i="18"/>
  <c r="AR70" i="18"/>
  <c r="AQ70" i="18"/>
  <c r="AP70" i="18"/>
  <c r="AO70" i="18"/>
  <c r="AX69" i="18"/>
  <c r="AW69" i="18"/>
  <c r="AV69" i="18"/>
  <c r="AU69" i="18"/>
  <c r="AT69" i="18"/>
  <c r="AS69" i="18"/>
  <c r="AR69" i="18"/>
  <c r="AQ69" i="18"/>
  <c r="AP69" i="18"/>
  <c r="AO69" i="18"/>
  <c r="AX68" i="18"/>
  <c r="AW68" i="18"/>
  <c r="AV68" i="18"/>
  <c r="AU68" i="18"/>
  <c r="AT68" i="18"/>
  <c r="AS68" i="18"/>
  <c r="AR68" i="18"/>
  <c r="AQ68" i="18"/>
  <c r="AP68" i="18"/>
  <c r="AO68" i="18"/>
  <c r="AX67" i="18"/>
  <c r="AW67" i="18"/>
  <c r="AV67" i="18"/>
  <c r="AU67" i="18"/>
  <c r="AT67" i="18"/>
  <c r="AS67" i="18"/>
  <c r="AR67" i="18"/>
  <c r="AQ67" i="18"/>
  <c r="AP67" i="18"/>
  <c r="AO67" i="18"/>
  <c r="AX66" i="18"/>
  <c r="AW66" i="18"/>
  <c r="AV66" i="18"/>
  <c r="AU66" i="18"/>
  <c r="AT66" i="18"/>
  <c r="AS66" i="18"/>
  <c r="AR66" i="18"/>
  <c r="AQ66" i="18"/>
  <c r="AP66" i="18"/>
  <c r="AO66" i="18"/>
  <c r="AX65" i="18"/>
  <c r="AW65" i="18"/>
  <c r="AV65" i="18"/>
  <c r="AU65" i="18"/>
  <c r="AT65" i="18"/>
  <c r="AS65" i="18"/>
  <c r="AR65" i="18"/>
  <c r="AQ65" i="18"/>
  <c r="AP65" i="18"/>
  <c r="AO65" i="18"/>
  <c r="AX64" i="18"/>
  <c r="AW64" i="18"/>
  <c r="AV64" i="18"/>
  <c r="AU64" i="18"/>
  <c r="AT64" i="18"/>
  <c r="AS64" i="18"/>
  <c r="AR64" i="18"/>
  <c r="AQ64" i="18"/>
  <c r="AP64" i="18"/>
  <c r="AO64" i="18"/>
  <c r="AX63" i="18"/>
  <c r="AW63" i="18"/>
  <c r="AV63" i="18"/>
  <c r="AU63" i="18"/>
  <c r="AT63" i="18"/>
  <c r="AS63" i="18"/>
  <c r="AR63" i="18"/>
  <c r="AQ63" i="18"/>
  <c r="AP63" i="18"/>
  <c r="AO63" i="18"/>
  <c r="AX62" i="18"/>
  <c r="AW62" i="18"/>
  <c r="AV62" i="18"/>
  <c r="AU62" i="18"/>
  <c r="AT62" i="18"/>
  <c r="AS62" i="18"/>
  <c r="AR62" i="18"/>
  <c r="AQ62" i="18"/>
  <c r="AP62" i="18"/>
  <c r="AO62" i="18"/>
  <c r="AX61" i="18"/>
  <c r="AL134" i="18" s="1"/>
  <c r="AW61" i="18"/>
  <c r="AK134" i="18" s="1"/>
  <c r="AV61" i="18"/>
  <c r="AJ134" i="18" s="1"/>
  <c r="AU61" i="18"/>
  <c r="AI134" i="18" s="1"/>
  <c r="AT61" i="18"/>
  <c r="AH134" i="18" s="1"/>
  <c r="AS61" i="18"/>
  <c r="AG134" i="18" s="1"/>
  <c r="AR61" i="18"/>
  <c r="AF134" i="18" s="1"/>
  <c r="AQ61" i="18"/>
  <c r="AE134" i="18" s="1"/>
  <c r="AP61" i="18"/>
  <c r="AD134" i="18" s="1"/>
  <c r="AO61" i="18"/>
  <c r="AC134" i="18" s="1"/>
  <c r="AX60" i="18"/>
  <c r="AW60" i="18"/>
  <c r="AV60" i="18"/>
  <c r="AU60" i="18"/>
  <c r="AT60" i="18"/>
  <c r="AS60" i="18"/>
  <c r="AR60" i="18"/>
  <c r="AQ60" i="18"/>
  <c r="AP60" i="18"/>
  <c r="AO60" i="18"/>
  <c r="AX59" i="18"/>
  <c r="AW59" i="18"/>
  <c r="AV59" i="18"/>
  <c r="AU59" i="18"/>
  <c r="AT59" i="18"/>
  <c r="AS59" i="18"/>
  <c r="AR59" i="18"/>
  <c r="AQ59" i="18"/>
  <c r="AP59" i="18"/>
  <c r="AO59" i="18"/>
  <c r="AX58" i="18"/>
  <c r="AW58" i="18"/>
  <c r="AV58" i="18"/>
  <c r="AU58" i="18"/>
  <c r="AT58" i="18"/>
  <c r="AS58" i="18"/>
  <c r="AR58" i="18"/>
  <c r="AQ58" i="18"/>
  <c r="AP58" i="18"/>
  <c r="AO58" i="18"/>
  <c r="AX57" i="18"/>
  <c r="AW57" i="18"/>
  <c r="AV57" i="18"/>
  <c r="AU57" i="18"/>
  <c r="AT57" i="18"/>
  <c r="AS57" i="18"/>
  <c r="AR57" i="18"/>
  <c r="AQ57" i="18"/>
  <c r="AP57" i="18"/>
  <c r="AO57" i="18"/>
  <c r="AX56" i="18"/>
  <c r="AW56" i="18"/>
  <c r="AV56" i="18"/>
  <c r="AU56" i="18"/>
  <c r="AT56" i="18"/>
  <c r="AS56" i="18"/>
  <c r="AR56" i="18"/>
  <c r="AQ56" i="18"/>
  <c r="AP56" i="18"/>
  <c r="AO56" i="18"/>
  <c r="AX55" i="18"/>
  <c r="AW55" i="18"/>
  <c r="AV55" i="18"/>
  <c r="AU55" i="18"/>
  <c r="AT55" i="18"/>
  <c r="AS55" i="18"/>
  <c r="AR55" i="18"/>
  <c r="AQ55" i="18"/>
  <c r="AP55" i="18"/>
  <c r="AO55" i="18"/>
  <c r="AX54" i="18"/>
  <c r="AW54" i="18"/>
  <c r="AV54" i="18"/>
  <c r="AU54" i="18"/>
  <c r="AT54" i="18"/>
  <c r="AS54" i="18"/>
  <c r="AR54" i="18"/>
  <c r="AQ54" i="18"/>
  <c r="AP54" i="18"/>
  <c r="AO54" i="18"/>
  <c r="AX53" i="18"/>
  <c r="AW53" i="18"/>
  <c r="AV53" i="18"/>
  <c r="AU53" i="18"/>
  <c r="AT53" i="18"/>
  <c r="AS53" i="18"/>
  <c r="AR53" i="18"/>
  <c r="AQ53" i="18"/>
  <c r="AP53" i="18"/>
  <c r="AO53" i="18"/>
  <c r="AX52" i="18"/>
  <c r="AW52" i="18"/>
  <c r="AV52" i="18"/>
  <c r="AU52" i="18"/>
  <c r="AT52" i="18"/>
  <c r="AS52" i="18"/>
  <c r="AR52" i="18"/>
  <c r="AQ52" i="18"/>
  <c r="AP52" i="18"/>
  <c r="AO52" i="18"/>
  <c r="AX51" i="18"/>
  <c r="AW51" i="18"/>
  <c r="AV51" i="18"/>
  <c r="AU51" i="18"/>
  <c r="AT51" i="18"/>
  <c r="AS51" i="18"/>
  <c r="AR51" i="18"/>
  <c r="AQ51" i="18"/>
  <c r="AP51" i="18"/>
  <c r="AO51" i="18"/>
  <c r="AX50" i="18"/>
  <c r="AW50" i="18"/>
  <c r="AV50" i="18"/>
  <c r="AU50" i="18"/>
  <c r="AT50" i="18"/>
  <c r="AS50" i="18"/>
  <c r="AR50" i="18"/>
  <c r="AQ50" i="18"/>
  <c r="AP50" i="18"/>
  <c r="AO50" i="18"/>
  <c r="AX49" i="18"/>
  <c r="AW49" i="18"/>
  <c r="AV49" i="18"/>
  <c r="AU49" i="18"/>
  <c r="AT49" i="18"/>
  <c r="AS49" i="18"/>
  <c r="AR49" i="18"/>
  <c r="AQ49" i="18"/>
  <c r="AP49" i="18"/>
  <c r="AO49" i="18"/>
  <c r="AX48" i="18"/>
  <c r="AW48" i="18"/>
  <c r="AV48" i="18"/>
  <c r="AU48" i="18"/>
  <c r="AT48" i="18"/>
  <c r="AS48" i="18"/>
  <c r="AR48" i="18"/>
  <c r="AQ48" i="18"/>
  <c r="AP48" i="18"/>
  <c r="AO48" i="18"/>
  <c r="AX47" i="18"/>
  <c r="AW47" i="18"/>
  <c r="AV47" i="18"/>
  <c r="AU47" i="18"/>
  <c r="AT47" i="18"/>
  <c r="AS47" i="18"/>
  <c r="AR47" i="18"/>
  <c r="AQ47" i="18"/>
  <c r="AP47" i="18"/>
  <c r="AO47" i="18"/>
  <c r="AX46" i="18"/>
  <c r="AW46" i="18"/>
  <c r="AV46" i="18"/>
  <c r="AU46" i="18"/>
  <c r="AT46" i="18"/>
  <c r="AS46" i="18"/>
  <c r="AR46" i="18"/>
  <c r="AQ46" i="18"/>
  <c r="AP46" i="18"/>
  <c r="AO46" i="18"/>
  <c r="AX45" i="18"/>
  <c r="AW45" i="18"/>
  <c r="AV45" i="18"/>
  <c r="AU45" i="18"/>
  <c r="AT45" i="18"/>
  <c r="AS45" i="18"/>
  <c r="AR45" i="18"/>
  <c r="AQ45" i="18"/>
  <c r="AP45" i="18"/>
  <c r="AO45" i="18"/>
  <c r="AX44" i="18"/>
  <c r="AW44" i="18"/>
  <c r="AV44" i="18"/>
  <c r="AU44" i="18"/>
  <c r="AT44" i="18"/>
  <c r="AS44" i="18"/>
  <c r="AR44" i="18"/>
  <c r="AQ44" i="18"/>
  <c r="AP44" i="18"/>
  <c r="AO44" i="18"/>
  <c r="AX43" i="18"/>
  <c r="AW43" i="18"/>
  <c r="AV43" i="18"/>
  <c r="AU43" i="18"/>
  <c r="AT43" i="18"/>
  <c r="AS43" i="18"/>
  <c r="AR43" i="18"/>
  <c r="AQ43" i="18"/>
  <c r="AP43" i="18"/>
  <c r="AO43" i="18"/>
  <c r="AX42" i="18"/>
  <c r="AW42" i="18"/>
  <c r="AV42" i="18"/>
  <c r="AU42" i="18"/>
  <c r="AT42" i="18"/>
  <c r="AS42" i="18"/>
  <c r="AR42" i="18"/>
  <c r="AQ42" i="18"/>
  <c r="AP42" i="18"/>
  <c r="AO42" i="18"/>
  <c r="AX41" i="18"/>
  <c r="AW41" i="18"/>
  <c r="AV41" i="18"/>
  <c r="AU41" i="18"/>
  <c r="AT41" i="18"/>
  <c r="AS41" i="18"/>
  <c r="AR41" i="18"/>
  <c r="AQ41" i="18"/>
  <c r="AP41" i="18"/>
  <c r="AO41" i="18"/>
  <c r="AX40" i="18"/>
  <c r="AW40" i="18"/>
  <c r="AV40" i="18"/>
  <c r="AU40" i="18"/>
  <c r="AT40" i="18"/>
  <c r="AS40" i="18"/>
  <c r="AR40" i="18"/>
  <c r="AQ40" i="18"/>
  <c r="AP40" i="18"/>
  <c r="AO40" i="18"/>
  <c r="AX39" i="18"/>
  <c r="AW39" i="18"/>
  <c r="AV39" i="18"/>
  <c r="AU39" i="18"/>
  <c r="AT39" i="18"/>
  <c r="AS39" i="18"/>
  <c r="AR39" i="18"/>
  <c r="AQ39" i="18"/>
  <c r="AP39" i="18"/>
  <c r="AO39" i="18"/>
  <c r="AX38" i="18"/>
  <c r="AW38" i="18"/>
  <c r="AV38" i="18"/>
  <c r="AU38" i="18"/>
  <c r="AT38" i="18"/>
  <c r="AS38" i="18"/>
  <c r="AR38" i="18"/>
  <c r="AQ38" i="18"/>
  <c r="AP38" i="18"/>
  <c r="AO38" i="18"/>
  <c r="AX37" i="18"/>
  <c r="AW37" i="18"/>
  <c r="AV37" i="18"/>
  <c r="AU37" i="18"/>
  <c r="AT37" i="18"/>
  <c r="AS37" i="18"/>
  <c r="AR37" i="18"/>
  <c r="AQ37" i="18"/>
  <c r="AP37" i="18"/>
  <c r="AO37" i="18"/>
  <c r="AX36" i="18"/>
  <c r="AW36" i="18"/>
  <c r="AV36" i="18"/>
  <c r="AU36" i="18"/>
  <c r="AT36" i="18"/>
  <c r="AS36" i="18"/>
  <c r="AR36" i="18"/>
  <c r="AQ36" i="18"/>
  <c r="AP36" i="18"/>
  <c r="AO36" i="18"/>
  <c r="AX35" i="18"/>
  <c r="AW35" i="18"/>
  <c r="AV35" i="18"/>
  <c r="AU35" i="18"/>
  <c r="AT35" i="18"/>
  <c r="AH131" i="18" s="1"/>
  <c r="AS35" i="18"/>
  <c r="AR35" i="18"/>
  <c r="AQ35" i="18"/>
  <c r="AP35" i="18"/>
  <c r="AO35" i="18"/>
  <c r="AX34" i="18"/>
  <c r="AW34" i="18"/>
  <c r="AV34" i="18"/>
  <c r="AU34" i="18"/>
  <c r="AT34" i="18"/>
  <c r="AS34" i="18"/>
  <c r="AR34" i="18"/>
  <c r="AQ34" i="18"/>
  <c r="AP34" i="18"/>
  <c r="AO34" i="18"/>
  <c r="AX33" i="18"/>
  <c r="AW33" i="18"/>
  <c r="AV33" i="18"/>
  <c r="AU33" i="18"/>
  <c r="AT33" i="18"/>
  <c r="AS33" i="18"/>
  <c r="AR33" i="18"/>
  <c r="AQ33" i="18"/>
  <c r="AP33" i="18"/>
  <c r="AO33" i="18"/>
  <c r="AX32" i="18"/>
  <c r="AW32" i="18"/>
  <c r="AV32" i="18"/>
  <c r="AU32" i="18"/>
  <c r="AT32" i="18"/>
  <c r="AS32" i="18"/>
  <c r="AR32" i="18"/>
  <c r="AQ32" i="18"/>
  <c r="AP32" i="18"/>
  <c r="AO32" i="18"/>
  <c r="AX31" i="18"/>
  <c r="AW31" i="18"/>
  <c r="AV31" i="18"/>
  <c r="AU31" i="18"/>
  <c r="AT31" i="18"/>
  <c r="AS31" i="18"/>
  <c r="AR31" i="18"/>
  <c r="AQ31" i="18"/>
  <c r="AP31" i="18"/>
  <c r="AO31" i="18"/>
  <c r="AX30" i="18"/>
  <c r="AW30" i="18"/>
  <c r="AV30" i="18"/>
  <c r="AU30" i="18"/>
  <c r="AT30" i="18"/>
  <c r="AS30" i="18"/>
  <c r="AR30" i="18"/>
  <c r="AQ30" i="18"/>
  <c r="AP30" i="18"/>
  <c r="AO30" i="18"/>
  <c r="AX29" i="18"/>
  <c r="AW29" i="18"/>
  <c r="AV29" i="18"/>
  <c r="AU29" i="18"/>
  <c r="AT29" i="18"/>
  <c r="AS29" i="18"/>
  <c r="AR29" i="18"/>
  <c r="AQ29" i="18"/>
  <c r="AP29" i="18"/>
  <c r="AO29" i="18"/>
  <c r="AX28" i="18"/>
  <c r="AW28" i="18"/>
  <c r="AV28" i="18"/>
  <c r="AU28" i="18"/>
  <c r="AT28" i="18"/>
  <c r="AS28" i="18"/>
  <c r="AR28" i="18"/>
  <c r="AQ28" i="18"/>
  <c r="AP28" i="18"/>
  <c r="AO28" i="18"/>
  <c r="AX27" i="18"/>
  <c r="AW27" i="18"/>
  <c r="AV27" i="18"/>
  <c r="AU27" i="18"/>
  <c r="AT27" i="18"/>
  <c r="AS27" i="18"/>
  <c r="AR27" i="18"/>
  <c r="AQ27" i="18"/>
  <c r="AP27" i="18"/>
  <c r="AO27" i="18"/>
  <c r="AX26" i="18"/>
  <c r="AW26" i="18"/>
  <c r="AV26" i="18"/>
  <c r="AU26" i="18"/>
  <c r="AT26" i="18"/>
  <c r="AS26" i="18"/>
  <c r="AR26" i="18"/>
  <c r="AQ26" i="18"/>
  <c r="AP26" i="18"/>
  <c r="AO26" i="18"/>
  <c r="AX25" i="18"/>
  <c r="AW25" i="18"/>
  <c r="AV25" i="18"/>
  <c r="AU25" i="18"/>
  <c r="AT25" i="18"/>
  <c r="AS25" i="18"/>
  <c r="AR25" i="18"/>
  <c r="AQ25" i="18"/>
  <c r="AP25" i="18"/>
  <c r="AO25" i="18"/>
  <c r="AX24" i="18"/>
  <c r="AW24" i="18"/>
  <c r="AV24" i="18"/>
  <c r="AU24" i="18"/>
  <c r="AT24" i="18"/>
  <c r="AS24" i="18"/>
  <c r="AR24" i="18"/>
  <c r="AQ24" i="18"/>
  <c r="AP24" i="18"/>
  <c r="AO24" i="18"/>
  <c r="AX23" i="18"/>
  <c r="AW23" i="18"/>
  <c r="AV23" i="18"/>
  <c r="AU23" i="18"/>
  <c r="AT23" i="18"/>
  <c r="AS23" i="18"/>
  <c r="AR23" i="18"/>
  <c r="AQ23" i="18"/>
  <c r="AP23" i="18"/>
  <c r="AO23" i="18"/>
  <c r="AX22" i="18"/>
  <c r="AW22" i="18"/>
  <c r="AV22" i="18"/>
  <c r="AU22" i="18"/>
  <c r="AT22" i="18"/>
  <c r="AS22" i="18"/>
  <c r="AR22" i="18"/>
  <c r="AQ22" i="18"/>
  <c r="AP22" i="18"/>
  <c r="AO22" i="18"/>
  <c r="AX21" i="18"/>
  <c r="AW21" i="18"/>
  <c r="AV21" i="18"/>
  <c r="AU21" i="18"/>
  <c r="AT21" i="18"/>
  <c r="AS21" i="18"/>
  <c r="AR21" i="18"/>
  <c r="AQ21" i="18"/>
  <c r="AP21" i="18"/>
  <c r="AO21" i="18"/>
  <c r="AX20" i="18"/>
  <c r="AW20" i="18"/>
  <c r="AV20" i="18"/>
  <c r="AU20" i="18"/>
  <c r="AT20" i="18"/>
  <c r="AS20" i="18"/>
  <c r="AR20" i="18"/>
  <c r="AQ20" i="18"/>
  <c r="AP20" i="18"/>
  <c r="AO20" i="18"/>
  <c r="AX19" i="18"/>
  <c r="AW19" i="18"/>
  <c r="AV19" i="18"/>
  <c r="AU19" i="18"/>
  <c r="AT19" i="18"/>
  <c r="AS19" i="18"/>
  <c r="AR19" i="18"/>
  <c r="AQ19" i="18"/>
  <c r="AP19" i="18"/>
  <c r="AO19" i="18"/>
  <c r="AX18" i="18"/>
  <c r="AW18" i="18"/>
  <c r="AV18" i="18"/>
  <c r="AU18" i="18"/>
  <c r="AT18" i="18"/>
  <c r="AS18" i="18"/>
  <c r="AR18" i="18"/>
  <c r="AQ18" i="18"/>
  <c r="AP18" i="18"/>
  <c r="AO18" i="18"/>
  <c r="AX17" i="18"/>
  <c r="AW17" i="18"/>
  <c r="AV17" i="18"/>
  <c r="AU17" i="18"/>
  <c r="AT17" i="18"/>
  <c r="AS17" i="18"/>
  <c r="AR17" i="18"/>
  <c r="AQ17" i="18"/>
  <c r="AP17" i="18"/>
  <c r="AO17" i="18"/>
  <c r="AX16" i="18"/>
  <c r="AW16" i="18"/>
  <c r="AV16" i="18"/>
  <c r="AU16" i="18"/>
  <c r="AT16" i="18"/>
  <c r="AS16" i="18"/>
  <c r="AR16" i="18"/>
  <c r="AQ16" i="18"/>
  <c r="AP16" i="18"/>
  <c r="AO16" i="18"/>
  <c r="AX15" i="18"/>
  <c r="AW15" i="18"/>
  <c r="AV15" i="18"/>
  <c r="AU15" i="18"/>
  <c r="AT15" i="18"/>
  <c r="AS15" i="18"/>
  <c r="AR15" i="18"/>
  <c r="AQ15" i="18"/>
  <c r="AP15" i="18"/>
  <c r="AO15" i="18"/>
  <c r="AX14" i="18"/>
  <c r="AW14" i="18"/>
  <c r="AV14" i="18"/>
  <c r="AU14" i="18"/>
  <c r="AT14" i="18"/>
  <c r="AS14" i="18"/>
  <c r="AR14" i="18"/>
  <c r="AQ14" i="18"/>
  <c r="AP14" i="18"/>
  <c r="AO14" i="18"/>
  <c r="AX13" i="18"/>
  <c r="AW13" i="18"/>
  <c r="AV13" i="18"/>
  <c r="AU13" i="18"/>
  <c r="AT13" i="18"/>
  <c r="AS13" i="18"/>
  <c r="AR13" i="18"/>
  <c r="AQ13" i="18"/>
  <c r="AP13" i="18"/>
  <c r="AO13" i="18"/>
  <c r="AX12" i="18"/>
  <c r="AW12" i="18"/>
  <c r="AV12" i="18"/>
  <c r="AU12" i="18"/>
  <c r="AT12" i="18"/>
  <c r="AS12" i="18"/>
  <c r="AR12" i="18"/>
  <c r="AQ12" i="18"/>
  <c r="AP12" i="18"/>
  <c r="AO12" i="18"/>
  <c r="AX11" i="18"/>
  <c r="AW11" i="18"/>
  <c r="AV11" i="18"/>
  <c r="AU11" i="18"/>
  <c r="AT11" i="18"/>
  <c r="AS11" i="18"/>
  <c r="AR11" i="18"/>
  <c r="AQ11" i="18"/>
  <c r="AP11" i="18"/>
  <c r="AO11" i="18"/>
  <c r="AX10" i="18"/>
  <c r="AW10" i="18"/>
  <c r="AV10" i="18"/>
  <c r="AU10" i="18"/>
  <c r="AT10" i="18"/>
  <c r="AS10" i="18"/>
  <c r="AR10" i="18"/>
  <c r="AQ10" i="18"/>
  <c r="AP10" i="18"/>
  <c r="AO10" i="18"/>
  <c r="AX9" i="18"/>
  <c r="AW9" i="18"/>
  <c r="AV9" i="18"/>
  <c r="AU9" i="18"/>
  <c r="AT9" i="18"/>
  <c r="AS9" i="18"/>
  <c r="AR9" i="18"/>
  <c r="AQ9" i="18"/>
  <c r="AP9" i="18"/>
  <c r="AO9" i="18"/>
  <c r="AX8" i="18"/>
  <c r="AW8" i="18"/>
  <c r="AV8" i="18"/>
  <c r="AU8" i="18"/>
  <c r="AT8" i="18"/>
  <c r="AS8" i="18"/>
  <c r="AR8" i="18"/>
  <c r="AQ8" i="18"/>
  <c r="AP8" i="18"/>
  <c r="AO8" i="18"/>
  <c r="AX7" i="18"/>
  <c r="AW7" i="18"/>
  <c r="AV7" i="18"/>
  <c r="AU7" i="18"/>
  <c r="AT7" i="18"/>
  <c r="AS7" i="18"/>
  <c r="AR7" i="18"/>
  <c r="AQ7" i="18"/>
  <c r="AP7" i="18"/>
  <c r="AD127" i="18" s="1"/>
  <c r="AO7" i="18"/>
  <c r="AX6" i="18"/>
  <c r="AW6" i="18"/>
  <c r="AV6" i="18"/>
  <c r="AU6" i="18"/>
  <c r="AT6" i="18"/>
  <c r="AS6" i="18"/>
  <c r="AR6" i="18"/>
  <c r="AQ6" i="18"/>
  <c r="AP6" i="18"/>
  <c r="AO6" i="18"/>
  <c r="AC126" i="18" s="1"/>
  <c r="AX5" i="18"/>
  <c r="AW5" i="18"/>
  <c r="AV5" i="18"/>
  <c r="AU5" i="18"/>
  <c r="AT5" i="18"/>
  <c r="AS5" i="18"/>
  <c r="AR5" i="18"/>
  <c r="AF125" i="18" s="1"/>
  <c r="AQ5" i="18"/>
  <c r="AP5" i="18"/>
  <c r="AO5" i="18"/>
  <c r="AX4" i="18"/>
  <c r="AL124" i="18" s="1"/>
  <c r="AW4" i="18"/>
  <c r="AV4" i="18"/>
  <c r="AU4" i="18"/>
  <c r="AT4" i="18"/>
  <c r="AH124" i="18" s="1"/>
  <c r="AS4" i="18"/>
  <c r="AG124" i="18" s="1"/>
  <c r="AR4" i="18"/>
  <c r="AF124" i="18" s="1"/>
  <c r="AQ4" i="18"/>
  <c r="AE124" i="18" s="1"/>
  <c r="AP4" i="18"/>
  <c r="AD124" i="18" s="1"/>
  <c r="AO4" i="18"/>
  <c r="N10" i="18" l="1"/>
  <c r="Z30" i="3" s="1"/>
  <c r="L4" i="18"/>
  <c r="X13" i="3" s="1"/>
  <c r="P21" i="18"/>
  <c r="AB55" i="3" s="1"/>
  <c r="J11" i="18"/>
  <c r="V34" i="3" s="1"/>
  <c r="L17" i="18"/>
  <c r="X49" i="3" s="1"/>
  <c r="J22" i="18"/>
  <c r="V60" i="3" s="1"/>
  <c r="M28" i="18"/>
  <c r="Y90" i="3" s="1"/>
  <c r="M11" i="18"/>
  <c r="Y34" i="3" s="1"/>
  <c r="O17" i="18"/>
  <c r="AA49" i="3" s="1"/>
  <c r="O22" i="18"/>
  <c r="AA60" i="3" s="1"/>
  <c r="K30" i="18"/>
  <c r="W94" i="3" s="1"/>
  <c r="L37" i="18"/>
  <c r="X115" i="3" s="1"/>
  <c r="G17" i="18"/>
  <c r="S49" i="3" s="1"/>
  <c r="G36" i="18"/>
  <c r="I7" i="18"/>
  <c r="U24" i="3" s="1"/>
  <c r="D18" i="21" s="1" a="1"/>
  <c r="D18" i="21" s="1"/>
  <c r="I23" i="18"/>
  <c r="U63" i="3" s="1"/>
  <c r="N42" i="18"/>
  <c r="Z128" i="3" s="1"/>
  <c r="G4" i="18"/>
  <c r="S13" i="3" s="1"/>
  <c r="N7" i="18"/>
  <c r="Z24" i="3" s="1"/>
  <c r="H13" i="18"/>
  <c r="T38" i="3" s="1"/>
  <c r="J19" i="18"/>
  <c r="V51" i="3" s="1"/>
  <c r="N23" i="18"/>
  <c r="Z63" i="3" s="1"/>
  <c r="I32" i="18"/>
  <c r="U97" i="3" s="1"/>
  <c r="L53" i="18"/>
  <c r="X157" i="3" s="1"/>
  <c r="L9" i="18"/>
  <c r="X27" i="3" s="1"/>
  <c r="K13" i="18"/>
  <c r="W38" i="3" s="1"/>
  <c r="M19" i="18"/>
  <c r="Y51" i="3" s="1"/>
  <c r="H24" i="18"/>
  <c r="T69" i="3" s="1"/>
  <c r="G28" i="18"/>
  <c r="S90" i="3" s="1"/>
  <c r="O9" i="18"/>
  <c r="AA27" i="3" s="1"/>
  <c r="P13" i="18"/>
  <c r="AB38" i="3" s="1"/>
  <c r="H21" i="18"/>
  <c r="T55" i="3" s="1"/>
  <c r="N24" i="18"/>
  <c r="Z69" i="3" s="1"/>
  <c r="J70" i="18"/>
  <c r="V182" i="3" s="1"/>
  <c r="G9" i="18"/>
  <c r="S27" i="3" s="1"/>
  <c r="I4" i="18"/>
  <c r="U13" i="3" s="1"/>
  <c r="D10" i="21" s="1" a="1"/>
  <c r="D10" i="21" s="1"/>
  <c r="K10" i="18"/>
  <c r="W30" i="3" s="1"/>
  <c r="K21" i="18"/>
  <c r="W55" i="3" s="1"/>
  <c r="N25" i="18"/>
  <c r="Z73" i="3" s="1"/>
  <c r="J25" i="18"/>
  <c r="V73" i="3" s="1"/>
  <c r="L38" i="18"/>
  <c r="I38" i="18"/>
  <c r="P38" i="18"/>
  <c r="H38" i="18"/>
  <c r="O38" i="18"/>
  <c r="N38" i="18"/>
  <c r="M38" i="18"/>
  <c r="J56" i="18"/>
  <c r="I56" i="18"/>
  <c r="O56" i="18"/>
  <c r="N56" i="18"/>
  <c r="M56" i="18"/>
  <c r="L56" i="18"/>
  <c r="K56" i="18"/>
  <c r="O75" i="18"/>
  <c r="AA190" i="3" s="1"/>
  <c r="N75" i="18"/>
  <c r="Z190" i="3" s="1"/>
  <c r="L75" i="18"/>
  <c r="X190" i="3" s="1"/>
  <c r="K75" i="18"/>
  <c r="W190" i="3" s="1"/>
  <c r="J75" i="18"/>
  <c r="V190" i="3" s="1"/>
  <c r="I75" i="18"/>
  <c r="U190" i="3" s="1"/>
  <c r="P75" i="18"/>
  <c r="AB190" i="3" s="1"/>
  <c r="H75" i="18"/>
  <c r="T190" i="3" s="1"/>
  <c r="G25" i="18"/>
  <c r="S73" i="3" s="1"/>
  <c r="M8" i="18"/>
  <c r="Y25" i="3" s="1"/>
  <c r="O14" i="18"/>
  <c r="I20" i="18"/>
  <c r="U52" i="3" s="1"/>
  <c r="P25" i="18"/>
  <c r="AB73" i="3" s="1"/>
  <c r="M29" i="18"/>
  <c r="Y93" i="3" s="1"/>
  <c r="M75" i="18"/>
  <c r="Y190" i="3" s="1"/>
  <c r="M26" i="18"/>
  <c r="Y80" i="3" s="1"/>
  <c r="I26" i="18"/>
  <c r="U80" i="3" s="1"/>
  <c r="D56" i="21" s="1" a="1"/>
  <c r="D56" i="21" s="1"/>
  <c r="I41" i="18"/>
  <c r="U126" i="3" s="1"/>
  <c r="N41" i="18"/>
  <c r="Z126" i="3" s="1"/>
  <c r="M41" i="18"/>
  <c r="Y126" i="3" s="1"/>
  <c r="L41" i="18"/>
  <c r="X126" i="3" s="1"/>
  <c r="K41" i="18"/>
  <c r="W126" i="3" s="1"/>
  <c r="J41" i="18"/>
  <c r="V126" i="3" s="1"/>
  <c r="I57" i="18"/>
  <c r="U164" i="3" s="1"/>
  <c r="P57" i="18"/>
  <c r="AB164" i="3" s="1"/>
  <c r="H57" i="18"/>
  <c r="T164" i="3" s="1"/>
  <c r="N57" i="18"/>
  <c r="Z164" i="3" s="1"/>
  <c r="M57" i="18"/>
  <c r="Y164" i="3" s="1"/>
  <c r="L57" i="18"/>
  <c r="X164" i="3" s="1"/>
  <c r="K57" i="18"/>
  <c r="W164" i="3" s="1"/>
  <c r="J57" i="18"/>
  <c r="V164" i="3" s="1"/>
  <c r="N76" i="18"/>
  <c r="Z191" i="3" s="1"/>
  <c r="M76" i="18"/>
  <c r="Y191" i="3" s="1"/>
  <c r="K76" i="18"/>
  <c r="W191" i="3" s="1"/>
  <c r="J76" i="18"/>
  <c r="V191" i="3" s="1"/>
  <c r="I76" i="18"/>
  <c r="U191" i="3" s="1"/>
  <c r="P76" i="18"/>
  <c r="AB191" i="3" s="1"/>
  <c r="H76" i="18"/>
  <c r="T191" i="3" s="1"/>
  <c r="O76" i="18"/>
  <c r="AA191" i="3" s="1"/>
  <c r="G10" i="18"/>
  <c r="S30" i="3" s="1"/>
  <c r="G26" i="18"/>
  <c r="S80" i="3" s="1"/>
  <c r="G42" i="18"/>
  <c r="S128" i="3" s="1"/>
  <c r="J4" i="18"/>
  <c r="V13" i="3" s="1"/>
  <c r="O7" i="18"/>
  <c r="AA24" i="3" s="1"/>
  <c r="N8" i="18"/>
  <c r="Z25" i="3" s="1"/>
  <c r="M9" i="18"/>
  <c r="Y27" i="3" s="1"/>
  <c r="L10" i="18"/>
  <c r="X30" i="3" s="1"/>
  <c r="K11" i="18"/>
  <c r="W34" i="3" s="1"/>
  <c r="I13" i="18"/>
  <c r="U38" i="3" s="1"/>
  <c r="H14" i="18"/>
  <c r="P14" i="18"/>
  <c r="M17" i="18"/>
  <c r="Y49" i="3" s="1"/>
  <c r="K19" i="18"/>
  <c r="W51" i="3" s="1"/>
  <c r="J20" i="18"/>
  <c r="V52" i="3" s="1"/>
  <c r="I21" i="18"/>
  <c r="U55" i="3" s="1"/>
  <c r="H22" i="18"/>
  <c r="T60" i="3" s="1"/>
  <c r="P22" i="18"/>
  <c r="AB60" i="3" s="1"/>
  <c r="O23" i="18"/>
  <c r="AA63" i="3" s="1"/>
  <c r="P24" i="18"/>
  <c r="AB69" i="3" s="1"/>
  <c r="H26" i="18"/>
  <c r="T80" i="3" s="1"/>
  <c r="J38" i="18"/>
  <c r="J54" i="18"/>
  <c r="V158" i="3" s="1"/>
  <c r="L76" i="18"/>
  <c r="X191" i="3" s="1"/>
  <c r="K28" i="18"/>
  <c r="W90" i="3" s="1"/>
  <c r="J28" i="18"/>
  <c r="V90" i="3" s="1"/>
  <c r="I28" i="18"/>
  <c r="U90" i="3" s="1"/>
  <c r="O28" i="18"/>
  <c r="AA90" i="3" s="1"/>
  <c r="P42" i="18"/>
  <c r="AB128" i="3" s="1"/>
  <c r="H42" i="18"/>
  <c r="T128" i="3" s="1"/>
  <c r="M42" i="18"/>
  <c r="Y128" i="3" s="1"/>
  <c r="L42" i="18"/>
  <c r="X128" i="3" s="1"/>
  <c r="K42" i="18"/>
  <c r="W128" i="3" s="1"/>
  <c r="J42" i="18"/>
  <c r="V128" i="3" s="1"/>
  <c r="I42" i="18"/>
  <c r="U128" i="3" s="1"/>
  <c r="O59" i="18"/>
  <c r="AA166" i="3" s="1"/>
  <c r="N59" i="18"/>
  <c r="Z166" i="3" s="1"/>
  <c r="L59" i="18"/>
  <c r="X166" i="3" s="1"/>
  <c r="K59" i="18"/>
  <c r="W166" i="3" s="1"/>
  <c r="J59" i="18"/>
  <c r="V166" i="3" s="1"/>
  <c r="I59" i="18"/>
  <c r="U166" i="3" s="1"/>
  <c r="D28" i="21" s="1" a="1"/>
  <c r="D28" i="21" s="1"/>
  <c r="P59" i="18"/>
  <c r="AB166" i="3" s="1"/>
  <c r="H59" i="18"/>
  <c r="T166" i="3" s="1"/>
  <c r="K79" i="18"/>
  <c r="W194" i="3" s="1"/>
  <c r="J79" i="18"/>
  <c r="V194" i="3" s="1"/>
  <c r="P79" i="18"/>
  <c r="AB194" i="3" s="1"/>
  <c r="H79" i="18"/>
  <c r="T194" i="3" s="1"/>
  <c r="O79" i="18"/>
  <c r="AA194" i="3" s="1"/>
  <c r="N79" i="18"/>
  <c r="Z194" i="3" s="1"/>
  <c r="M79" i="18"/>
  <c r="Y194" i="3" s="1"/>
  <c r="L79" i="18"/>
  <c r="X194" i="3" s="1"/>
  <c r="G11" i="18"/>
  <c r="S34" i="3" s="1"/>
  <c r="G19" i="18"/>
  <c r="S51" i="3" s="1"/>
  <c r="G59" i="18"/>
  <c r="S166" i="3" s="1"/>
  <c r="G75" i="18"/>
  <c r="S190" i="3" s="1"/>
  <c r="K4" i="18"/>
  <c r="W13" i="3" s="1"/>
  <c r="H7" i="18"/>
  <c r="T24" i="3" s="1"/>
  <c r="P7" i="18"/>
  <c r="AB24" i="3" s="1"/>
  <c r="O8" i="18"/>
  <c r="AA25" i="3" s="1"/>
  <c r="N9" i="18"/>
  <c r="Z27" i="3" s="1"/>
  <c r="M10" i="18"/>
  <c r="Y30" i="3" s="1"/>
  <c r="L11" i="18"/>
  <c r="X34" i="3" s="1"/>
  <c r="J13" i="18"/>
  <c r="V38" i="3" s="1"/>
  <c r="I14" i="18"/>
  <c r="N17" i="18"/>
  <c r="Z49" i="3" s="1"/>
  <c r="L19" i="18"/>
  <c r="X51" i="3" s="1"/>
  <c r="K20" i="18"/>
  <c r="W52" i="3" s="1"/>
  <c r="J21" i="18"/>
  <c r="V55" i="3" s="1"/>
  <c r="I22" i="18"/>
  <c r="U60" i="3" s="1"/>
  <c r="D42" i="21" s="1" a="1"/>
  <c r="D42" i="21" s="1"/>
  <c r="H23" i="18"/>
  <c r="T63" i="3" s="1"/>
  <c r="P23" i="18"/>
  <c r="AB63" i="3" s="1"/>
  <c r="H25" i="18"/>
  <c r="T73" i="3" s="1"/>
  <c r="J26" i="18"/>
  <c r="V80" i="3" s="1"/>
  <c r="L28" i="18"/>
  <c r="X90" i="3" s="1"/>
  <c r="K38" i="18"/>
  <c r="J29" i="18"/>
  <c r="V93" i="3" s="1"/>
  <c r="I29" i="18"/>
  <c r="U93" i="3" s="1"/>
  <c r="P29" i="18"/>
  <c r="AB93" i="3" s="1"/>
  <c r="H29" i="18"/>
  <c r="T93" i="3" s="1"/>
  <c r="N29" i="18"/>
  <c r="Z93" i="3" s="1"/>
  <c r="N44" i="18"/>
  <c r="Z133" i="3" s="1"/>
  <c r="K44" i="18"/>
  <c r="W133" i="3" s="1"/>
  <c r="J44" i="18"/>
  <c r="V133" i="3" s="1"/>
  <c r="I44" i="18"/>
  <c r="U133" i="3" s="1"/>
  <c r="P44" i="18"/>
  <c r="AB133" i="3" s="1"/>
  <c r="H44" i="18"/>
  <c r="T133" i="3" s="1"/>
  <c r="O44" i="18"/>
  <c r="AA133" i="3" s="1"/>
  <c r="K63" i="18"/>
  <c r="W172" i="3" s="1"/>
  <c r="J63" i="18"/>
  <c r="V172" i="3" s="1"/>
  <c r="P63" i="18"/>
  <c r="AB172" i="3" s="1"/>
  <c r="H63" i="18"/>
  <c r="T172" i="3" s="1"/>
  <c r="O63" i="18"/>
  <c r="AA172" i="3" s="1"/>
  <c r="N63" i="18"/>
  <c r="Z172" i="3" s="1"/>
  <c r="M63" i="18"/>
  <c r="Y172" i="3" s="1"/>
  <c r="L63" i="18"/>
  <c r="X172" i="3" s="1"/>
  <c r="G20" i="18"/>
  <c r="S52" i="3" s="1"/>
  <c r="G44" i="18"/>
  <c r="S133" i="3" s="1"/>
  <c r="H8" i="18"/>
  <c r="T25" i="3" s="1"/>
  <c r="P8" i="18"/>
  <c r="AB25" i="3" s="1"/>
  <c r="J14" i="18"/>
  <c r="L20" i="18"/>
  <c r="X52" i="3" s="1"/>
  <c r="I25" i="18"/>
  <c r="U73" i="3" s="1"/>
  <c r="L44" i="18"/>
  <c r="X133" i="3" s="1"/>
  <c r="H56" i="18"/>
  <c r="I63" i="18"/>
  <c r="U172" i="3" s="1"/>
  <c r="I30" i="18"/>
  <c r="U94" i="3" s="1"/>
  <c r="D65" i="21" s="1" a="1"/>
  <c r="D65" i="21" s="1"/>
  <c r="P30" i="18"/>
  <c r="AB94" i="3" s="1"/>
  <c r="H30" i="18"/>
  <c r="T94" i="3" s="1"/>
  <c r="O30" i="18"/>
  <c r="AA94" i="3" s="1"/>
  <c r="M30" i="18"/>
  <c r="Y94" i="3" s="1"/>
  <c r="M45" i="18"/>
  <c r="Y136" i="3" s="1"/>
  <c r="J45" i="18"/>
  <c r="V136" i="3" s="1"/>
  <c r="I45" i="18"/>
  <c r="U136" i="3" s="1"/>
  <c r="P45" i="18"/>
  <c r="AB136" i="3" s="1"/>
  <c r="H45" i="18"/>
  <c r="T136" i="3" s="1"/>
  <c r="O45" i="18"/>
  <c r="AA136" i="3" s="1"/>
  <c r="N45" i="18"/>
  <c r="Z136" i="3" s="1"/>
  <c r="J64" i="18"/>
  <c r="V175" i="3" s="1"/>
  <c r="I64" i="18"/>
  <c r="U175" i="3" s="1"/>
  <c r="O64" i="18"/>
  <c r="AA175" i="3" s="1"/>
  <c r="N64" i="18"/>
  <c r="Z175" i="3" s="1"/>
  <c r="M64" i="18"/>
  <c r="Y175" i="3" s="1"/>
  <c r="L64" i="18"/>
  <c r="X175" i="3" s="1"/>
  <c r="K64" i="18"/>
  <c r="W175" i="3" s="1"/>
  <c r="G13" i="18"/>
  <c r="S38" i="3" s="1"/>
  <c r="G21" i="18"/>
  <c r="S55" i="3" s="1"/>
  <c r="G29" i="18"/>
  <c r="S93" i="3" s="1"/>
  <c r="G45" i="18"/>
  <c r="S136" i="3" s="1"/>
  <c r="M4" i="18"/>
  <c r="Y13" i="3" s="1"/>
  <c r="J7" i="18"/>
  <c r="V24" i="3" s="1"/>
  <c r="I8" i="18"/>
  <c r="U25" i="3" s="1"/>
  <c r="D19" i="21" s="1" a="1"/>
  <c r="D19" i="21" s="1"/>
  <c r="H9" i="18"/>
  <c r="T27" i="3" s="1"/>
  <c r="P9" i="18"/>
  <c r="AB27" i="3" s="1"/>
  <c r="O10" i="18"/>
  <c r="AA30" i="3" s="1"/>
  <c r="N11" i="18"/>
  <c r="Z34" i="3" s="1"/>
  <c r="L13" i="18"/>
  <c r="X38" i="3" s="1"/>
  <c r="K14" i="18"/>
  <c r="H17" i="18"/>
  <c r="T49" i="3" s="1"/>
  <c r="P17" i="18"/>
  <c r="AB49" i="3" s="1"/>
  <c r="N19" i="18"/>
  <c r="Z51" i="3" s="1"/>
  <c r="M20" i="18"/>
  <c r="Y52" i="3" s="1"/>
  <c r="L21" i="18"/>
  <c r="X55" i="3" s="1"/>
  <c r="K22" i="18"/>
  <c r="W60" i="3" s="1"/>
  <c r="J23" i="18"/>
  <c r="V63" i="3" s="1"/>
  <c r="I24" i="18"/>
  <c r="U69" i="3" s="1"/>
  <c r="K25" i="18"/>
  <c r="W73" i="3" s="1"/>
  <c r="L26" i="18"/>
  <c r="X80" i="3" s="1"/>
  <c r="N28" i="18"/>
  <c r="Z90" i="3" s="1"/>
  <c r="L30" i="18"/>
  <c r="X94" i="3" s="1"/>
  <c r="M44" i="18"/>
  <c r="Y133" i="3" s="1"/>
  <c r="P56" i="18"/>
  <c r="H64" i="18"/>
  <c r="T175" i="3" s="1"/>
  <c r="I79" i="18"/>
  <c r="U194" i="3" s="1"/>
  <c r="J32" i="18"/>
  <c r="V97" i="3" s="1"/>
  <c r="O32" i="18"/>
  <c r="AA97" i="3" s="1"/>
  <c r="N32" i="18"/>
  <c r="Z97" i="3" s="1"/>
  <c r="M32" i="18"/>
  <c r="Y97" i="3" s="1"/>
  <c r="L32" i="18"/>
  <c r="X97" i="3" s="1"/>
  <c r="K32" i="18"/>
  <c r="W97" i="3" s="1"/>
  <c r="L46" i="18"/>
  <c r="X137" i="3" s="1"/>
  <c r="I46" i="18"/>
  <c r="U137" i="3" s="1"/>
  <c r="P46" i="18"/>
  <c r="AB137" i="3" s="1"/>
  <c r="H46" i="18"/>
  <c r="T137" i="3" s="1"/>
  <c r="O46" i="18"/>
  <c r="AA137" i="3" s="1"/>
  <c r="N46" i="18"/>
  <c r="Z137" i="3" s="1"/>
  <c r="M46" i="18"/>
  <c r="Y137" i="3" s="1"/>
  <c r="I65" i="18"/>
  <c r="U176" i="3" s="1"/>
  <c r="P65" i="18"/>
  <c r="AB176" i="3" s="1"/>
  <c r="H65" i="18"/>
  <c r="T176" i="3" s="1"/>
  <c r="N65" i="18"/>
  <c r="Z176" i="3" s="1"/>
  <c r="M65" i="18"/>
  <c r="Y176" i="3" s="1"/>
  <c r="L65" i="18"/>
  <c r="X176" i="3" s="1"/>
  <c r="K65" i="18"/>
  <c r="W176" i="3" s="1"/>
  <c r="J65" i="18"/>
  <c r="V176" i="3" s="1"/>
  <c r="G14" i="18"/>
  <c r="G22" i="18"/>
  <c r="S60" i="3" s="1"/>
  <c r="G30" i="18"/>
  <c r="S94" i="3" s="1"/>
  <c r="G38" i="18"/>
  <c r="G46" i="18"/>
  <c r="S137" i="3" s="1"/>
  <c r="N4" i="18"/>
  <c r="Z13" i="3" s="1"/>
  <c r="K7" i="18"/>
  <c r="W24" i="3" s="1"/>
  <c r="J8" i="18"/>
  <c r="V25" i="3" s="1"/>
  <c r="I9" i="18"/>
  <c r="U27" i="3" s="1"/>
  <c r="D21" i="21" s="1" a="1"/>
  <c r="D21" i="21" s="1"/>
  <c r="H10" i="18"/>
  <c r="T30" i="3" s="1"/>
  <c r="P10" i="18"/>
  <c r="AB30" i="3" s="1"/>
  <c r="O11" i="18"/>
  <c r="AA34" i="3" s="1"/>
  <c r="M13" i="18"/>
  <c r="Y38" i="3" s="1"/>
  <c r="L14" i="18"/>
  <c r="I17" i="18"/>
  <c r="U49" i="3" s="1"/>
  <c r="O19" i="18"/>
  <c r="AA51" i="3" s="1"/>
  <c r="N20" i="18"/>
  <c r="Z52" i="3" s="1"/>
  <c r="M21" i="18"/>
  <c r="Y55" i="3" s="1"/>
  <c r="L22" i="18"/>
  <c r="X60" i="3" s="1"/>
  <c r="K23" i="18"/>
  <c r="W63" i="3" s="1"/>
  <c r="J24" i="18"/>
  <c r="V69" i="3" s="1"/>
  <c r="L25" i="18"/>
  <c r="X73" i="3" s="1"/>
  <c r="N26" i="18"/>
  <c r="Z80" i="3" s="1"/>
  <c r="P28" i="18"/>
  <c r="AB90" i="3" s="1"/>
  <c r="N30" i="18"/>
  <c r="Z94" i="3" s="1"/>
  <c r="H41" i="18"/>
  <c r="T126" i="3" s="1"/>
  <c r="K45" i="18"/>
  <c r="W136" i="3" s="1"/>
  <c r="O57" i="18"/>
  <c r="AA164" i="3" s="1"/>
  <c r="P64" i="18"/>
  <c r="AB175" i="3" s="1"/>
  <c r="N36" i="18"/>
  <c r="K36" i="18"/>
  <c r="J36" i="18"/>
  <c r="I36" i="18"/>
  <c r="P36" i="18"/>
  <c r="H36" i="18"/>
  <c r="O36" i="18"/>
  <c r="M53" i="18"/>
  <c r="Y157" i="3" s="1"/>
  <c r="J53" i="18"/>
  <c r="V157" i="3" s="1"/>
  <c r="I53" i="18"/>
  <c r="U157" i="3" s="1"/>
  <c r="P53" i="18"/>
  <c r="AB157" i="3" s="1"/>
  <c r="H53" i="18"/>
  <c r="T157" i="3" s="1"/>
  <c r="O53" i="18"/>
  <c r="AA157" i="3" s="1"/>
  <c r="N53" i="18"/>
  <c r="Z157" i="3" s="1"/>
  <c r="L70" i="18"/>
  <c r="X182" i="3" s="1"/>
  <c r="K70" i="18"/>
  <c r="W182" i="3" s="1"/>
  <c r="I70" i="18"/>
  <c r="U182" i="3" s="1"/>
  <c r="P70" i="18"/>
  <c r="AB182" i="3" s="1"/>
  <c r="H70" i="18"/>
  <c r="T182" i="3" s="1"/>
  <c r="O70" i="18"/>
  <c r="AA182" i="3" s="1"/>
  <c r="N70" i="18"/>
  <c r="Z182" i="3" s="1"/>
  <c r="M70" i="18"/>
  <c r="Y182" i="3" s="1"/>
  <c r="G7" i="18"/>
  <c r="S24" i="3" s="1"/>
  <c r="G23" i="18"/>
  <c r="S63" i="3" s="1"/>
  <c r="G63" i="18"/>
  <c r="S172" i="3" s="1"/>
  <c r="G79" i="18"/>
  <c r="S194" i="3" s="1"/>
  <c r="O4" i="18"/>
  <c r="AA13" i="3" s="1"/>
  <c r="L7" i="18"/>
  <c r="X24" i="3" s="1"/>
  <c r="K8" i="18"/>
  <c r="W25" i="3" s="1"/>
  <c r="J9" i="18"/>
  <c r="V27" i="3" s="1"/>
  <c r="I10" i="18"/>
  <c r="U30" i="3" s="1"/>
  <c r="H11" i="18"/>
  <c r="T34" i="3" s="1"/>
  <c r="P11" i="18"/>
  <c r="AB34" i="3" s="1"/>
  <c r="N13" i="18"/>
  <c r="Z38" i="3" s="1"/>
  <c r="M14" i="18"/>
  <c r="J17" i="18"/>
  <c r="V49" i="3" s="1"/>
  <c r="H19" i="18"/>
  <c r="T51" i="3" s="1"/>
  <c r="P19" i="18"/>
  <c r="AB51" i="3" s="1"/>
  <c r="O20" i="18"/>
  <c r="AA52" i="3" s="1"/>
  <c r="N21" i="18"/>
  <c r="Z55" i="3" s="1"/>
  <c r="M22" i="18"/>
  <c r="Y60" i="3" s="1"/>
  <c r="L23" i="18"/>
  <c r="X63" i="3" s="1"/>
  <c r="M25" i="18"/>
  <c r="Y73" i="3" s="1"/>
  <c r="O26" i="18"/>
  <c r="AA80" i="3" s="1"/>
  <c r="K29" i="18"/>
  <c r="W93" i="3" s="1"/>
  <c r="M36" i="18"/>
  <c r="O41" i="18"/>
  <c r="AA126" i="3" s="1"/>
  <c r="L45" i="18"/>
  <c r="X136" i="3" s="1"/>
  <c r="O65" i="18"/>
  <c r="AA176" i="3" s="1"/>
  <c r="O24" i="18"/>
  <c r="AA69" i="3" s="1"/>
  <c r="K24" i="18"/>
  <c r="W69" i="3" s="1"/>
  <c r="M37" i="18"/>
  <c r="Y115" i="3" s="1"/>
  <c r="J37" i="18"/>
  <c r="V115" i="3" s="1"/>
  <c r="I37" i="18"/>
  <c r="U115" i="3" s="1"/>
  <c r="D74" i="21" s="1" a="1"/>
  <c r="D74" i="21" s="1"/>
  <c r="P37" i="18"/>
  <c r="AB115" i="3" s="1"/>
  <c r="H37" i="18"/>
  <c r="T115" i="3" s="1"/>
  <c r="O37" i="18"/>
  <c r="AA115" i="3" s="1"/>
  <c r="N37" i="18"/>
  <c r="Z115" i="3" s="1"/>
  <c r="L54" i="18"/>
  <c r="X158" i="3" s="1"/>
  <c r="K54" i="18"/>
  <c r="W158" i="3" s="1"/>
  <c r="I54" i="18"/>
  <c r="U158" i="3" s="1"/>
  <c r="P54" i="18"/>
  <c r="AB158" i="3" s="1"/>
  <c r="H54" i="18"/>
  <c r="T158" i="3" s="1"/>
  <c r="O54" i="18"/>
  <c r="AA158" i="3" s="1"/>
  <c r="N54" i="18"/>
  <c r="Z158" i="3" s="1"/>
  <c r="M54" i="18"/>
  <c r="Y158" i="3" s="1"/>
  <c r="P74" i="18"/>
  <c r="AB186" i="3" s="1"/>
  <c r="H74" i="18"/>
  <c r="T186" i="3" s="1"/>
  <c r="O74" i="18"/>
  <c r="AA186" i="3" s="1"/>
  <c r="M74" i="18"/>
  <c r="Y186" i="3" s="1"/>
  <c r="L74" i="18"/>
  <c r="X186" i="3" s="1"/>
  <c r="K74" i="18"/>
  <c r="W186" i="3" s="1"/>
  <c r="J74" i="18"/>
  <c r="V186" i="3" s="1"/>
  <c r="I74" i="18"/>
  <c r="U186" i="3" s="1"/>
  <c r="G8" i="18"/>
  <c r="S25" i="3" s="1"/>
  <c r="EY25" i="3" s="1"/>
  <c r="G24" i="18"/>
  <c r="S69" i="3" s="1"/>
  <c r="G32" i="18"/>
  <c r="S97" i="3" s="1"/>
  <c r="G56" i="18"/>
  <c r="G64" i="18"/>
  <c r="S175" i="3" s="1"/>
  <c r="H4" i="18"/>
  <c r="T13" i="3" s="1"/>
  <c r="H20" i="18"/>
  <c r="T52" i="3" s="1"/>
  <c r="M24" i="18"/>
  <c r="Y69" i="3" s="1"/>
  <c r="O25" i="18"/>
  <c r="AA73" i="3" s="1"/>
  <c r="P26" i="18"/>
  <c r="AB80" i="3" s="1"/>
  <c r="L29" i="18"/>
  <c r="X93" i="3" s="1"/>
  <c r="H32" i="18"/>
  <c r="T97" i="3" s="1"/>
  <c r="K37" i="18"/>
  <c r="W115" i="3" s="1"/>
  <c r="P41" i="18"/>
  <c r="AB126" i="3" s="1"/>
  <c r="J46" i="18"/>
  <c r="V137" i="3" s="1"/>
  <c r="K53" i="18"/>
  <c r="W157" i="3" s="1"/>
  <c r="M59" i="18"/>
  <c r="Y166" i="3" s="1"/>
  <c r="N74" i="18"/>
  <c r="Z186" i="3" s="1"/>
  <c r="I80" i="18"/>
  <c r="U104" i="3" s="1"/>
  <c r="D72" i="21" s="1" a="1"/>
  <c r="D72" i="21" s="1"/>
  <c r="J80" i="18"/>
  <c r="V104" i="3" s="1"/>
  <c r="K80" i="18"/>
  <c r="W104" i="3" s="1"/>
  <c r="L80" i="18"/>
  <c r="X104" i="3" s="1"/>
  <c r="M80" i="18"/>
  <c r="Y104" i="3" s="1"/>
  <c r="N80" i="18"/>
  <c r="Z104" i="3" s="1"/>
  <c r="G80" i="18"/>
  <c r="S104" i="3" s="1"/>
  <c r="O80" i="18"/>
  <c r="AA104" i="3" s="1"/>
  <c r="H80" i="18"/>
  <c r="T104" i="3" s="1"/>
  <c r="AJ124" i="18"/>
  <c r="AL127" i="18"/>
  <c r="AF133" i="18"/>
  <c r="AI130" i="18"/>
  <c r="AJ129" i="18"/>
  <c r="AI133" i="18"/>
  <c r="AE131" i="18"/>
  <c r="AI132" i="18"/>
  <c r="AG132" i="18"/>
  <c r="AK126" i="18"/>
  <c r="AE125" i="18"/>
  <c r="AF129" i="18"/>
  <c r="AJ133" i="18"/>
  <c r="AH128" i="18"/>
  <c r="AF131" i="18"/>
  <c r="AJ130" i="18"/>
  <c r="AF127" i="18"/>
  <c r="AD126" i="18"/>
  <c r="AL126" i="18"/>
  <c r="AJ132" i="18"/>
  <c r="AG129" i="18"/>
  <c r="AC133" i="18"/>
  <c r="AK133" i="18"/>
  <c r="AI128" i="18"/>
  <c r="AG131" i="18"/>
  <c r="AC130" i="18"/>
  <c r="AK130" i="18"/>
  <c r="AG127" i="18"/>
  <c r="AE126" i="18"/>
  <c r="AG125" i="18"/>
  <c r="AC132" i="18"/>
  <c r="AK132" i="18"/>
  <c r="AK128" i="18"/>
  <c r="AE129" i="18"/>
  <c r="AE127" i="18"/>
  <c r="AH129" i="18"/>
  <c r="AD133" i="18"/>
  <c r="AL133" i="18"/>
  <c r="AJ128" i="18"/>
  <c r="AD130" i="18"/>
  <c r="AL130" i="18"/>
  <c r="AH127" i="18"/>
  <c r="AF126" i="18"/>
  <c r="AH125" i="18"/>
  <c r="AD132" i="18"/>
  <c r="AL132" i="18"/>
  <c r="AI124" i="18"/>
  <c r="AK124" i="18"/>
  <c r="AI129" i="18"/>
  <c r="AE133" i="18"/>
  <c r="AC128" i="18"/>
  <c r="AI131" i="18"/>
  <c r="AE130" i="18"/>
  <c r="AI127" i="18"/>
  <c r="AG126" i="18"/>
  <c r="AI125" i="18"/>
  <c r="AE132" i="18"/>
  <c r="AD128" i="18"/>
  <c r="AL128" i="18"/>
  <c r="AJ131" i="18"/>
  <c r="AF130" i="18"/>
  <c r="AJ127" i="18"/>
  <c r="AH126" i="18"/>
  <c r="AJ125" i="18"/>
  <c r="AF132" i="18"/>
  <c r="AC129" i="18"/>
  <c r="AK129" i="18"/>
  <c r="AG133" i="18"/>
  <c r="AE128" i="18"/>
  <c r="AC131" i="18"/>
  <c r="AK131" i="18"/>
  <c r="AG130" i="18"/>
  <c r="AC127" i="18"/>
  <c r="AK127" i="18"/>
  <c r="AI126" i="18"/>
  <c r="AC125" i="18"/>
  <c r="AK125" i="18"/>
  <c r="AC124" i="18"/>
  <c r="AG128" i="18"/>
  <c r="AD129" i="18"/>
  <c r="AL129" i="18"/>
  <c r="AH133" i="18"/>
  <c r="AF128" i="18"/>
  <c r="AD131" i="18"/>
  <c r="AL131" i="18"/>
  <c r="AH130" i="18"/>
  <c r="AJ126" i="18"/>
  <c r="AD125" i="18"/>
  <c r="AL125" i="18"/>
  <c r="AH132" i="18"/>
  <c r="D64" i="21" l="1" a="1"/>
  <c r="D64" i="21" s="1"/>
  <c r="FA93" i="3"/>
  <c r="H175" i="9" a="1"/>
  <c r="H175" i="9" s="1"/>
  <c r="EZ25" i="3" s="1"/>
  <c r="I339" i="9" a="1"/>
  <c r="I339" i="9" s="1"/>
  <c r="H339" i="9" a="1"/>
  <c r="H339" i="9" s="1"/>
  <c r="I337" i="9" a="1"/>
  <c r="I337" i="9" s="1"/>
  <c r="H337" i="9" a="1"/>
  <c r="H337" i="9" s="1"/>
  <c r="I327" i="9" a="1"/>
  <c r="I327" i="9" s="1"/>
  <c r="H327" i="9" a="1"/>
  <c r="H327" i="9" s="1"/>
  <c r="I324" i="9" a="1"/>
  <c r="I324" i="9" s="1"/>
  <c r="H324" i="9" a="1"/>
  <c r="H324" i="9" s="1"/>
  <c r="I323" i="9" a="1"/>
  <c r="I323" i="9" s="1"/>
  <c r="H323" i="9" a="1"/>
  <c r="H323" i="9" s="1"/>
  <c r="I319" i="9" a="1"/>
  <c r="I319" i="9" s="1"/>
  <c r="H319" i="9" a="1"/>
  <c r="H319" i="9" s="1"/>
  <c r="I316" i="9" a="1"/>
  <c r="I316" i="9" s="1"/>
  <c r="FA166" i="3" s="1"/>
  <c r="FN166" i="3" s="1"/>
  <c r="AO166" i="3" s="1" a="1"/>
  <c r="AO166" i="3" s="1"/>
  <c r="H316" i="9" a="1"/>
  <c r="H316" i="9" s="1"/>
  <c r="EZ166" i="3" s="1"/>
  <c r="FM166" i="3" s="1"/>
  <c r="AN166" i="3" s="1" a="1"/>
  <c r="AN166" i="3" s="1"/>
  <c r="I309" i="9" a="1"/>
  <c r="I309" i="9" s="1"/>
  <c r="H309" i="9" a="1"/>
  <c r="H309" i="9" s="1"/>
  <c r="I303" i="9" a="1"/>
  <c r="I303" i="9" s="1"/>
  <c r="H303" i="9" a="1"/>
  <c r="H303" i="9" s="1"/>
  <c r="M301" i="9" a="1"/>
  <c r="M301" i="9" s="1"/>
  <c r="L301" i="9" a="1"/>
  <c r="L301" i="9" s="1"/>
  <c r="K301" i="9" a="1"/>
  <c r="K301" i="9" s="1"/>
  <c r="J301" i="9" a="1"/>
  <c r="J301" i="9" s="1"/>
  <c r="I301" i="9" a="1"/>
  <c r="I301" i="9" s="1"/>
  <c r="H301" i="9" a="1"/>
  <c r="H301" i="9" s="1"/>
  <c r="K300" i="9" a="1"/>
  <c r="K300" i="9" s="1"/>
  <c r="J300" i="9" a="1"/>
  <c r="J300" i="9" s="1"/>
  <c r="I300" i="9" a="1"/>
  <c r="I300" i="9" s="1"/>
  <c r="H300" i="9" a="1"/>
  <c r="H300" i="9" s="1"/>
  <c r="I299" i="9" a="1"/>
  <c r="I299" i="9" s="1"/>
  <c r="H299" i="9" a="1"/>
  <c r="H299" i="9" s="1"/>
  <c r="N296" i="9" a="1"/>
  <c r="N296" i="9" s="1"/>
  <c r="M296" i="9" a="1"/>
  <c r="M296" i="9" s="1"/>
  <c r="L296" i="9" a="1"/>
  <c r="L296" i="9" s="1"/>
  <c r="K296" i="9" a="1"/>
  <c r="K296" i="9" s="1"/>
  <c r="J296" i="9" a="1"/>
  <c r="J296" i="9" s="1"/>
  <c r="I296" i="9" a="1"/>
  <c r="I296" i="9" s="1"/>
  <c r="H296" i="9" a="1"/>
  <c r="H296" i="9" s="1"/>
  <c r="J292" i="9" a="1"/>
  <c r="J292" i="9" s="1"/>
  <c r="I292" i="9" a="1"/>
  <c r="I292" i="9" s="1"/>
  <c r="H292" i="9" a="1"/>
  <c r="H292" i="9" s="1"/>
  <c r="M290" i="9" a="1"/>
  <c r="M290" i="9" s="1"/>
  <c r="L290" i="9" a="1"/>
  <c r="L290" i="9" s="1"/>
  <c r="K290" i="9" a="1"/>
  <c r="K290" i="9" s="1"/>
  <c r="J290" i="9" a="1"/>
  <c r="J290" i="9" s="1"/>
  <c r="I290" i="9" a="1"/>
  <c r="I290" i="9" s="1"/>
  <c r="H290" i="9" a="1"/>
  <c r="H290" i="9" s="1"/>
  <c r="M288" i="9" a="1"/>
  <c r="M288" i="9" s="1"/>
  <c r="L288" i="9" a="1"/>
  <c r="L288" i="9" s="1"/>
  <c r="K288" i="9" a="1"/>
  <c r="K288" i="9" s="1"/>
  <c r="J288" i="9" a="1"/>
  <c r="J288" i="9" s="1"/>
  <c r="I288" i="9" a="1"/>
  <c r="I288" i="9" s="1"/>
  <c r="H288" i="9" a="1"/>
  <c r="H288" i="9" s="1"/>
  <c r="I285" i="9" a="1"/>
  <c r="I285" i="9" s="1"/>
  <c r="H285" i="9" a="1"/>
  <c r="H285" i="9" s="1"/>
  <c r="I284" i="9" a="1"/>
  <c r="I284" i="9" s="1"/>
  <c r="H284" i="9" a="1"/>
  <c r="H284" i="9" s="1"/>
  <c r="M281" i="9" a="1"/>
  <c r="M281" i="9" s="1"/>
  <c r="L281" i="9" a="1"/>
  <c r="L281" i="9" s="1"/>
  <c r="K281" i="9" a="1"/>
  <c r="K281" i="9" s="1"/>
  <c r="J281" i="9" a="1"/>
  <c r="J281" i="9" s="1"/>
  <c r="I281" i="9" a="1"/>
  <c r="I281" i="9" s="1"/>
  <c r="H281" i="9" a="1"/>
  <c r="H281" i="9" s="1"/>
  <c r="N279" i="9" a="1"/>
  <c r="N279" i="9" s="1"/>
  <c r="M279" i="9" a="1"/>
  <c r="M279" i="9" s="1"/>
  <c r="L279" i="9" a="1"/>
  <c r="L279" i="9" s="1"/>
  <c r="K279" i="9" a="1"/>
  <c r="K279" i="9" s="1"/>
  <c r="J279" i="9" a="1"/>
  <c r="J279" i="9" s="1"/>
  <c r="H279" i="9" a="1"/>
  <c r="H279" i="9" s="1"/>
  <c r="I275" i="9" a="1"/>
  <c r="I275" i="9" s="1"/>
  <c r="H275" i="9" a="1"/>
  <c r="H275" i="9" s="1"/>
  <c r="M273" i="9" a="1"/>
  <c r="M273" i="9" s="1"/>
  <c r="L273" i="9" a="1"/>
  <c r="L273" i="9" s="1"/>
  <c r="K273" i="9" a="1"/>
  <c r="K273" i="9" s="1"/>
  <c r="J273" i="9" a="1"/>
  <c r="J273" i="9" s="1"/>
  <c r="I273" i="9" a="1"/>
  <c r="I273" i="9" s="1"/>
  <c r="H273" i="9" a="1"/>
  <c r="H273" i="9" s="1"/>
  <c r="K270" i="9" a="1"/>
  <c r="K270" i="9" s="1"/>
  <c r="J270" i="9" a="1"/>
  <c r="J270" i="9" s="1"/>
  <c r="I270" i="9" a="1"/>
  <c r="I270" i="9" s="1"/>
  <c r="H270" i="9" a="1"/>
  <c r="H270" i="9" s="1"/>
  <c r="M267" i="9" a="1"/>
  <c r="M267" i="9" s="1"/>
  <c r="L267" i="9" a="1"/>
  <c r="L267" i="9" s="1"/>
  <c r="K267" i="9" a="1"/>
  <c r="K267" i="9" s="1"/>
  <c r="J267" i="9" a="1"/>
  <c r="J267" i="9" s="1"/>
  <c r="I267" i="9" a="1"/>
  <c r="I267" i="9" s="1"/>
  <c r="H267" i="9" a="1"/>
  <c r="H267" i="9" s="1"/>
  <c r="M265" i="9" a="1"/>
  <c r="M265" i="9" s="1"/>
  <c r="FE115" i="3" s="1"/>
  <c r="L265" i="9" a="1"/>
  <c r="L265" i="9" s="1"/>
  <c r="FD115" i="3" s="1"/>
  <c r="K265" i="9" a="1"/>
  <c r="K265" i="9" s="1"/>
  <c r="FC115" i="3" s="1"/>
  <c r="J265" i="9" a="1"/>
  <c r="J265" i="9" s="1"/>
  <c r="FB115" i="3" s="1"/>
  <c r="I265" i="9" a="1"/>
  <c r="I265" i="9" s="1"/>
  <c r="FA115" i="3" s="1"/>
  <c r="H265" i="9" a="1"/>
  <c r="H265" i="9" s="1"/>
  <c r="EZ115" i="3" s="1"/>
  <c r="M260" i="9" a="1"/>
  <c r="M260" i="9" s="1"/>
  <c r="L260" i="9" a="1"/>
  <c r="L260" i="9" s="1"/>
  <c r="K260" i="9" a="1"/>
  <c r="K260" i="9" s="1"/>
  <c r="J260" i="9" a="1"/>
  <c r="J260" i="9" s="1"/>
  <c r="I260" i="9" a="1"/>
  <c r="I260" i="9" s="1"/>
  <c r="H260" i="9" a="1"/>
  <c r="H260" i="9" s="1"/>
  <c r="J254" i="9" a="1"/>
  <c r="J254" i="9" s="1"/>
  <c r="FB104" i="3" s="1"/>
  <c r="I254" i="9" a="1"/>
  <c r="I254" i="9" s="1"/>
  <c r="FA104" i="3" s="1"/>
  <c r="H254" i="9" a="1"/>
  <c r="H254" i="9" s="1"/>
  <c r="EZ104" i="3" s="1"/>
  <c r="J253" i="9" a="1"/>
  <c r="J253" i="9" s="1"/>
  <c r="I253" i="9" a="1"/>
  <c r="I253" i="9" s="1"/>
  <c r="H253" i="9" a="1"/>
  <c r="H253" i="9" s="1"/>
  <c r="N252" i="9" a="1"/>
  <c r="N252" i="9" s="1"/>
  <c r="M252" i="9" a="1"/>
  <c r="M252" i="9" s="1"/>
  <c r="L252" i="9" a="1"/>
  <c r="L252" i="9" s="1"/>
  <c r="K252" i="9" a="1"/>
  <c r="K252" i="9" s="1"/>
  <c r="J252" i="9" a="1"/>
  <c r="J252" i="9" s="1"/>
  <c r="I252" i="9" a="1"/>
  <c r="I252" i="9" s="1"/>
  <c r="H252" i="9" a="1"/>
  <c r="H252" i="9" s="1"/>
  <c r="I251" i="9" a="1"/>
  <c r="I251" i="9" s="1"/>
  <c r="H251" i="9" a="1"/>
  <c r="H251" i="9" s="1"/>
  <c r="I249" i="9" a="1"/>
  <c r="I249" i="9" s="1"/>
  <c r="H249" i="9" a="1"/>
  <c r="H249" i="9" s="1"/>
  <c r="I248" i="9" a="1"/>
  <c r="I248" i="9" s="1"/>
  <c r="H248" i="9" a="1"/>
  <c r="H248" i="9" s="1"/>
  <c r="K245" i="9" a="1"/>
  <c r="K245" i="9" s="1"/>
  <c r="J245" i="9" a="1"/>
  <c r="J245" i="9" s="1"/>
  <c r="I245" i="9" a="1"/>
  <c r="I245" i="9" s="1"/>
  <c r="H245" i="9" a="1"/>
  <c r="H245" i="9" s="1"/>
  <c r="M244" i="9" a="1"/>
  <c r="M244" i="9" s="1"/>
  <c r="FE94" i="3" s="1"/>
  <c r="L244" i="9" a="1"/>
  <c r="L244" i="9" s="1"/>
  <c r="FD94" i="3" s="1"/>
  <c r="K244" i="9" a="1"/>
  <c r="K244" i="9" s="1"/>
  <c r="FC94" i="3" s="1"/>
  <c r="J244" i="9" a="1"/>
  <c r="J244" i="9" s="1"/>
  <c r="FB94" i="3" s="1"/>
  <c r="I244" i="9" a="1"/>
  <c r="I244" i="9" s="1"/>
  <c r="FA94" i="3" s="1"/>
  <c r="H244" i="9" a="1"/>
  <c r="H244" i="9" s="1"/>
  <c r="EZ94" i="3" s="1"/>
  <c r="M241" i="9" a="1"/>
  <c r="M241" i="9" s="1"/>
  <c r="L241" i="9" a="1"/>
  <c r="L241" i="9" s="1"/>
  <c r="K241" i="9" a="1"/>
  <c r="K241" i="9" s="1"/>
  <c r="J241" i="9" a="1"/>
  <c r="J241" i="9" s="1"/>
  <c r="I241" i="9" a="1"/>
  <c r="I241" i="9" s="1"/>
  <c r="H241" i="9" a="1"/>
  <c r="H241" i="9" s="1"/>
  <c r="K239" i="9" a="1"/>
  <c r="K239" i="9" s="1"/>
  <c r="J239" i="9" a="1"/>
  <c r="J239" i="9" s="1"/>
  <c r="I239" i="9" a="1"/>
  <c r="I239" i="9" s="1"/>
  <c r="H239" i="9" a="1"/>
  <c r="H239" i="9" s="1"/>
  <c r="N238" i="9" a="1"/>
  <c r="N238" i="9" s="1"/>
  <c r="M238" i="9" a="1"/>
  <c r="M238" i="9" s="1"/>
  <c r="L238" i="9" a="1"/>
  <c r="L238" i="9" s="1"/>
  <c r="K238" i="9" a="1"/>
  <c r="K238" i="9" s="1"/>
  <c r="J238" i="9" a="1"/>
  <c r="J238" i="9" s="1"/>
  <c r="I238" i="9" a="1"/>
  <c r="I238" i="9" s="1"/>
  <c r="H238" i="9" a="1"/>
  <c r="H238" i="9" s="1"/>
  <c r="M237" i="9" a="1"/>
  <c r="M237" i="9" s="1"/>
  <c r="L237" i="9" a="1"/>
  <c r="L237" i="9" s="1"/>
  <c r="K237" i="9" a="1"/>
  <c r="K237" i="9" s="1"/>
  <c r="J237" i="9" a="1"/>
  <c r="J237" i="9" s="1"/>
  <c r="I237" i="9" a="1"/>
  <c r="I237" i="9" s="1"/>
  <c r="H237" i="9" a="1"/>
  <c r="H237" i="9" s="1"/>
  <c r="I236" i="9" a="1"/>
  <c r="I236" i="9" s="1"/>
  <c r="H236" i="9" a="1"/>
  <c r="H236" i="9" s="1"/>
  <c r="J233" i="9" a="1"/>
  <c r="J233" i="9" s="1"/>
  <c r="I233" i="9" a="1"/>
  <c r="I233" i="9" s="1"/>
  <c r="H233" i="9" a="1"/>
  <c r="H233" i="9" s="1"/>
  <c r="M231" i="9" a="1"/>
  <c r="M231" i="9" s="1"/>
  <c r="L231" i="9" a="1"/>
  <c r="L231" i="9" s="1"/>
  <c r="K231" i="9" a="1"/>
  <c r="K231" i="9" s="1"/>
  <c r="J231" i="9" a="1"/>
  <c r="J231" i="9" s="1"/>
  <c r="I231" i="9" a="1"/>
  <c r="I231" i="9" s="1"/>
  <c r="H231" i="9" a="1"/>
  <c r="H231" i="9" s="1"/>
  <c r="M230" i="9" a="1"/>
  <c r="M230" i="9" s="1"/>
  <c r="FE80" i="3" s="1"/>
  <c r="L230" i="9" a="1"/>
  <c r="L230" i="9" s="1"/>
  <c r="FD80" i="3" s="1"/>
  <c r="K230" i="9" a="1"/>
  <c r="K230" i="9" s="1"/>
  <c r="FC80" i="3" s="1"/>
  <c r="J230" i="9" a="1"/>
  <c r="J230" i="9" s="1"/>
  <c r="FB80" i="3" s="1"/>
  <c r="I230" i="9" a="1"/>
  <c r="I230" i="9" s="1"/>
  <c r="FA80" i="3" s="1"/>
  <c r="H230" i="9" a="1"/>
  <c r="H230" i="9" s="1"/>
  <c r="EZ80" i="3" s="1"/>
  <c r="M228" i="9" a="1"/>
  <c r="M228" i="9" s="1"/>
  <c r="L228" i="9" a="1"/>
  <c r="L228" i="9" s="1"/>
  <c r="K228" i="9" a="1"/>
  <c r="K228" i="9" s="1"/>
  <c r="J228" i="9" a="1"/>
  <c r="J228" i="9" s="1"/>
  <c r="I228" i="9" a="1"/>
  <c r="I228" i="9" s="1"/>
  <c r="H228" i="9" a="1"/>
  <c r="H228" i="9" s="1"/>
  <c r="N226" i="9" a="1"/>
  <c r="N226" i="9" s="1"/>
  <c r="M226" i="9" a="1"/>
  <c r="M226" i="9" s="1"/>
  <c r="L226" i="9" a="1"/>
  <c r="L226" i="9" s="1"/>
  <c r="K226" i="9" a="1"/>
  <c r="K226" i="9" s="1"/>
  <c r="J226" i="9" a="1"/>
  <c r="J226" i="9" s="1"/>
  <c r="I226" i="9" a="1"/>
  <c r="I226" i="9" s="1"/>
  <c r="H226" i="9" a="1"/>
  <c r="H226" i="9" s="1"/>
  <c r="K225" i="9" a="1"/>
  <c r="K225" i="9" s="1"/>
  <c r="J225" i="9" a="1"/>
  <c r="J225" i="9" s="1"/>
  <c r="I225" i="9" a="1"/>
  <c r="I225" i="9" s="1"/>
  <c r="H225" i="9" a="1"/>
  <c r="H225" i="9" s="1"/>
  <c r="M224" i="9" a="1"/>
  <c r="M224" i="9" s="1"/>
  <c r="L224" i="9" a="1"/>
  <c r="L224" i="9" s="1"/>
  <c r="K224" i="9" a="1"/>
  <c r="K224" i="9" s="1"/>
  <c r="J224" i="9" a="1"/>
  <c r="J224" i="9" s="1"/>
  <c r="I224" i="9" a="1"/>
  <c r="I224" i="9" s="1"/>
  <c r="H224" i="9" a="1"/>
  <c r="H224" i="9" s="1"/>
  <c r="H222" i="9" a="1"/>
  <c r="H222" i="9" s="1"/>
  <c r="M221" i="9" a="1"/>
  <c r="M221" i="9" s="1"/>
  <c r="L221" i="9" a="1"/>
  <c r="L221" i="9" s="1"/>
  <c r="K221" i="9" a="1"/>
  <c r="K221" i="9" s="1"/>
  <c r="J221" i="9" a="1"/>
  <c r="J221" i="9" s="1"/>
  <c r="I221" i="9" a="1"/>
  <c r="I221" i="9" s="1"/>
  <c r="H221" i="9" a="1"/>
  <c r="H221" i="9" s="1"/>
  <c r="I220" i="9" a="1"/>
  <c r="I220" i="9" s="1"/>
  <c r="H220" i="9" a="1"/>
  <c r="H220" i="9" s="1"/>
  <c r="I214" i="9" a="1"/>
  <c r="I214" i="9" s="1"/>
  <c r="H214" i="9" a="1"/>
  <c r="H214" i="9" s="1"/>
  <c r="N211" i="9" a="1"/>
  <c r="N211" i="9" s="1"/>
  <c r="M211" i="9" a="1"/>
  <c r="M211" i="9" s="1"/>
  <c r="L211" i="9" a="1"/>
  <c r="L211" i="9" s="1"/>
  <c r="K211" i="9" a="1"/>
  <c r="K211" i="9" s="1"/>
  <c r="J211" i="9" a="1"/>
  <c r="J211" i="9" s="1"/>
  <c r="I211" i="9" a="1"/>
  <c r="I211" i="9" s="1"/>
  <c r="H211" i="9" a="1"/>
  <c r="H211" i="9" s="1"/>
  <c r="I210" i="9" a="1"/>
  <c r="I210" i="9" s="1"/>
  <c r="FA60" i="3" s="1"/>
  <c r="H210" i="9" a="1"/>
  <c r="H210" i="9" s="1"/>
  <c r="EZ60" i="3" s="1"/>
  <c r="H208" i="9" a="1"/>
  <c r="H208" i="9" s="1"/>
  <c r="M207" i="9" a="1"/>
  <c r="M207" i="9" s="1"/>
  <c r="L207" i="9" a="1"/>
  <c r="L207" i="9" s="1"/>
  <c r="K207" i="9" a="1"/>
  <c r="K207" i="9" s="1"/>
  <c r="J207" i="9" a="1"/>
  <c r="J207" i="9" s="1"/>
  <c r="I207" i="9" a="1"/>
  <c r="I207" i="9" s="1"/>
  <c r="H207" i="9" a="1"/>
  <c r="H207" i="9" s="1"/>
  <c r="I206" i="9" a="1"/>
  <c r="I206" i="9" s="1"/>
  <c r="H206" i="9" a="1"/>
  <c r="H206" i="9" s="1"/>
  <c r="M204" i="9" a="1"/>
  <c r="M204" i="9" s="1"/>
  <c r="L204" i="9" a="1"/>
  <c r="L204" i="9" s="1"/>
  <c r="K204" i="9" a="1"/>
  <c r="K204" i="9" s="1"/>
  <c r="J204" i="9" a="1"/>
  <c r="J204" i="9" s="1"/>
  <c r="I204" i="9" a="1"/>
  <c r="I204" i="9" s="1"/>
  <c r="H204" i="9" a="1"/>
  <c r="H204" i="9" s="1"/>
  <c r="M201" i="9" a="1"/>
  <c r="M201" i="9" s="1"/>
  <c r="FE51" i="3" s="1"/>
  <c r="L201" i="9" a="1"/>
  <c r="L201" i="9" s="1"/>
  <c r="FD51" i="3" s="1"/>
  <c r="K201" i="9" a="1"/>
  <c r="K201" i="9" s="1"/>
  <c r="FC51" i="3" s="1"/>
  <c r="J201" i="9" a="1"/>
  <c r="J201" i="9" s="1"/>
  <c r="FB51" i="3" s="1"/>
  <c r="I201" i="9" a="1"/>
  <c r="I201" i="9" s="1"/>
  <c r="FA51" i="3" s="1"/>
  <c r="H201" i="9" a="1"/>
  <c r="H201" i="9" s="1"/>
  <c r="EZ51" i="3" s="1"/>
  <c r="M195" i="9" a="1"/>
  <c r="M195" i="9" s="1"/>
  <c r="L195" i="9" a="1"/>
  <c r="L195" i="9" s="1"/>
  <c r="K195" i="9" a="1"/>
  <c r="K195" i="9" s="1"/>
  <c r="J195" i="9" a="1"/>
  <c r="J195" i="9" s="1"/>
  <c r="I195" i="9" a="1"/>
  <c r="I195" i="9" s="1"/>
  <c r="H195" i="9" a="1"/>
  <c r="H195" i="9" s="1"/>
  <c r="M194" i="9" a="1"/>
  <c r="M194" i="9" s="1"/>
  <c r="L194" i="9" a="1"/>
  <c r="L194" i="9" s="1"/>
  <c r="K194" i="9" a="1"/>
  <c r="K194" i="9" s="1"/>
  <c r="J194" i="9" a="1"/>
  <c r="J194" i="9" s="1"/>
  <c r="I194" i="9" a="1"/>
  <c r="I194" i="9" s="1"/>
  <c r="H194" i="9" a="1"/>
  <c r="H194" i="9" s="1"/>
  <c r="H193" i="9" a="1"/>
  <c r="H193" i="9" s="1"/>
  <c r="EZ43" i="3" s="1"/>
  <c r="I190" i="9" a="1"/>
  <c r="I190" i="9" s="1"/>
  <c r="H190" i="9" a="1"/>
  <c r="H190" i="9" s="1"/>
  <c r="J189" i="9" a="1"/>
  <c r="J189" i="9" s="1"/>
  <c r="I189" i="9" a="1"/>
  <c r="I189" i="9" s="1"/>
  <c r="H189" i="9" a="1"/>
  <c r="H189" i="9" s="1"/>
  <c r="M187" i="9" a="1"/>
  <c r="M187" i="9" s="1"/>
  <c r="L187" i="9" a="1"/>
  <c r="L187" i="9" s="1"/>
  <c r="K187" i="9" a="1"/>
  <c r="K187" i="9" s="1"/>
  <c r="J187" i="9" a="1"/>
  <c r="J187" i="9" s="1"/>
  <c r="I187" i="9" a="1"/>
  <c r="I187" i="9" s="1"/>
  <c r="H187" i="9" a="1"/>
  <c r="H187" i="9" s="1"/>
  <c r="M184" i="9" a="1"/>
  <c r="M184" i="9" s="1"/>
  <c r="FE34" i="3" s="1"/>
  <c r="L184" i="9" a="1"/>
  <c r="L184" i="9" s="1"/>
  <c r="FD34" i="3" s="1"/>
  <c r="K184" i="9" a="1"/>
  <c r="K184" i="9" s="1"/>
  <c r="FC34" i="3" s="1"/>
  <c r="J184" i="9" a="1"/>
  <c r="J184" i="9" s="1"/>
  <c r="FB34" i="3" s="1"/>
  <c r="I184" i="9" a="1"/>
  <c r="I184" i="9" s="1"/>
  <c r="FA34" i="3" s="1"/>
  <c r="H184" i="9" a="1"/>
  <c r="H184" i="9" s="1"/>
  <c r="EZ34" i="3" s="1"/>
  <c r="I183" i="9" a="1"/>
  <c r="I183" i="9" s="1"/>
  <c r="H183" i="9" a="1"/>
  <c r="H183" i="9" s="1"/>
  <c r="J179" i="9" a="1"/>
  <c r="J179" i="9" s="1"/>
  <c r="I179" i="9" a="1"/>
  <c r="I179" i="9" s="1"/>
  <c r="H179" i="9" a="1"/>
  <c r="H179" i="9" s="1"/>
  <c r="J178" i="9" a="1"/>
  <c r="J178" i="9" s="1"/>
  <c r="I178" i="9" a="1"/>
  <c r="I178" i="9" s="1"/>
  <c r="H178" i="9" a="1"/>
  <c r="H178" i="9" s="1"/>
  <c r="M177" i="9" a="1"/>
  <c r="M177" i="9" s="1"/>
  <c r="FE27" i="3" s="1"/>
  <c r="L177" i="9" a="1"/>
  <c r="L177" i="9" s="1"/>
  <c r="FD27" i="3" s="1"/>
  <c r="K177" i="9" a="1"/>
  <c r="K177" i="9" s="1"/>
  <c r="FC27" i="3" s="1"/>
  <c r="J177" i="9" a="1"/>
  <c r="J177" i="9" s="1"/>
  <c r="FB27" i="3" s="1"/>
  <c r="I177" i="9" a="1"/>
  <c r="I177" i="9" s="1"/>
  <c r="FA27" i="3" s="1"/>
  <c r="H177" i="9" a="1"/>
  <c r="H177" i="9" s="1"/>
  <c r="EZ27" i="3" s="1"/>
  <c r="M176" i="9" a="1"/>
  <c r="M176" i="9" s="1"/>
  <c r="L176" i="9" a="1"/>
  <c r="L176" i="9" s="1"/>
  <c r="K176" i="9" a="1"/>
  <c r="K176" i="9" s="1"/>
  <c r="J176" i="9" a="1"/>
  <c r="J176" i="9" s="1"/>
  <c r="I176" i="9" a="1"/>
  <c r="I176" i="9" s="1"/>
  <c r="H176" i="9" a="1"/>
  <c r="H176" i="9" s="1"/>
  <c r="L175" i="9" a="1"/>
  <c r="L175" i="9" s="1"/>
  <c r="FD25" i="3" s="1"/>
  <c r="K175" i="9" a="1"/>
  <c r="K175" i="9" s="1"/>
  <c r="FC25" i="3" s="1"/>
  <c r="J175" i="9" a="1"/>
  <c r="J175" i="9" s="1"/>
  <c r="FB25" i="3" s="1"/>
  <c r="I175" i="9" a="1"/>
  <c r="I175" i="9" s="1"/>
  <c r="FA25" i="3" s="1"/>
  <c r="P174" i="9" a="1"/>
  <c r="P174" i="9" s="1"/>
  <c r="FH24" i="3" s="1"/>
  <c r="O174" i="9" a="1"/>
  <c r="O174" i="9" s="1"/>
  <c r="FG24" i="3" s="1"/>
  <c r="N174" i="9" a="1"/>
  <c r="N174" i="9" s="1"/>
  <c r="FF24" i="3" s="1"/>
  <c r="M174" i="9" a="1"/>
  <c r="M174" i="9" s="1"/>
  <c r="FE24" i="3" s="1"/>
  <c r="L174" i="9" a="1"/>
  <c r="L174" i="9" s="1"/>
  <c r="FD24" i="3" s="1"/>
  <c r="K174" i="9" a="1"/>
  <c r="K174" i="9" s="1"/>
  <c r="FC24" i="3" s="1"/>
  <c r="J174" i="9" a="1"/>
  <c r="J174" i="9" s="1"/>
  <c r="FB24" i="3" s="1"/>
  <c r="I174" i="9" a="1"/>
  <c r="I174" i="9" s="1"/>
  <c r="FA24" i="3" s="1"/>
  <c r="H174" i="9" a="1"/>
  <c r="H174" i="9" s="1"/>
  <c r="EZ24" i="3" s="1"/>
  <c r="M173" i="9" a="1"/>
  <c r="M173" i="9" s="1"/>
  <c r="L173" i="9" a="1"/>
  <c r="L173" i="9" s="1"/>
  <c r="K173" i="9" a="1"/>
  <c r="K173" i="9" s="1"/>
  <c r="J173" i="9" a="1"/>
  <c r="J173" i="9" s="1"/>
  <c r="I173" i="9" a="1"/>
  <c r="I173" i="9" s="1"/>
  <c r="H173" i="9" a="1"/>
  <c r="H173" i="9" s="1"/>
  <c r="M172" i="9" a="1"/>
  <c r="M172" i="9" s="1"/>
  <c r="L172" i="9" a="1"/>
  <c r="L172" i="9" s="1"/>
  <c r="K172" i="9" a="1"/>
  <c r="K172" i="9" s="1"/>
  <c r="J172" i="9" a="1"/>
  <c r="J172" i="9" s="1"/>
  <c r="I172" i="9" a="1"/>
  <c r="I172" i="9" s="1"/>
  <c r="H172" i="9" a="1"/>
  <c r="H172" i="9" s="1"/>
  <c r="K171" i="9" a="1"/>
  <c r="K171" i="9" s="1"/>
  <c r="J171" i="9" a="1"/>
  <c r="J171" i="9" s="1"/>
  <c r="I171" i="9" a="1"/>
  <c r="I171" i="9" s="1"/>
  <c r="H171" i="9" a="1"/>
  <c r="H171" i="9" s="1"/>
  <c r="M167" i="9" a="1"/>
  <c r="M167" i="9" s="1"/>
  <c r="L167" i="9" a="1"/>
  <c r="L167" i="9" s="1"/>
  <c r="K167" i="9" a="1"/>
  <c r="K167" i="9" s="1"/>
  <c r="J167" i="9" a="1"/>
  <c r="J167" i="9" s="1"/>
  <c r="I167" i="9" a="1"/>
  <c r="I167" i="9" s="1"/>
  <c r="H167" i="9" a="1"/>
  <c r="H167" i="9" s="1"/>
  <c r="J166" i="9" a="1"/>
  <c r="J166" i="9" s="1"/>
  <c r="I166" i="9" a="1"/>
  <c r="I166" i="9" s="1"/>
  <c r="H166" i="9" a="1"/>
  <c r="H166" i="9" s="1"/>
  <c r="M164" i="9" a="1"/>
  <c r="M164" i="9" s="1"/>
  <c r="L164" i="9" a="1"/>
  <c r="L164" i="9" s="1"/>
  <c r="K164" i="9" a="1"/>
  <c r="K164" i="9" s="1"/>
  <c r="J164" i="9" a="1"/>
  <c r="J164" i="9" s="1"/>
  <c r="I164" i="9" a="1"/>
  <c r="I164" i="9" s="1"/>
  <c r="H164" i="9" a="1"/>
  <c r="H164" i="9" s="1"/>
  <c r="I163" i="9" a="1"/>
  <c r="I163" i="9" s="1"/>
  <c r="FA13" i="3" s="1"/>
  <c r="FN13" i="3" s="1"/>
  <c r="AO13" i="3" s="1" a="1"/>
  <c r="AO13" i="3" s="1"/>
  <c r="H163" i="9" a="1"/>
  <c r="H163" i="9" s="1"/>
  <c r="EZ13" i="3" s="1"/>
  <c r="FM13" i="3" s="1"/>
  <c r="AN13" i="3" s="1" a="1"/>
  <c r="AN13" i="3" s="1"/>
  <c r="M162" i="9" a="1"/>
  <c r="M162" i="9" s="1"/>
  <c r="L162" i="9" a="1"/>
  <c r="L162" i="9" s="1"/>
  <c r="K162" i="9" a="1"/>
  <c r="K162" i="9" s="1"/>
  <c r="J162" i="9" a="1"/>
  <c r="J162" i="9" s="1"/>
  <c r="I162" i="9" a="1"/>
  <c r="I162" i="9" s="1"/>
  <c r="H162" i="9" a="1"/>
  <c r="H162" i="9" s="1"/>
  <c r="J158" i="9" a="1"/>
  <c r="J158" i="9" s="1"/>
  <c r="I158" i="9" a="1"/>
  <c r="I158" i="9" s="1"/>
  <c r="H158" i="9" a="1"/>
  <c r="H158" i="9" s="1"/>
  <c r="I155" i="9" a="1"/>
  <c r="I155" i="9" s="1"/>
  <c r="H155" i="9" a="1"/>
  <c r="H155" i="9" s="1"/>
  <c r="G339" i="9" a="1"/>
  <c r="G339" i="9" s="1"/>
  <c r="G337" i="9" a="1"/>
  <c r="G337" i="9" s="1"/>
  <c r="G327" i="9" a="1"/>
  <c r="G327" i="9" s="1"/>
  <c r="G324" i="9" a="1"/>
  <c r="G324" i="9" s="1"/>
  <c r="G323" i="9" a="1"/>
  <c r="G323" i="9" s="1"/>
  <c r="G319" i="9" a="1"/>
  <c r="G319" i="9" s="1"/>
  <c r="G316" i="9" a="1"/>
  <c r="G316" i="9" s="1"/>
  <c r="EY166" i="3" s="1"/>
  <c r="FL166" i="3" s="1"/>
  <c r="AM166" i="3" s="1" a="1"/>
  <c r="AM166" i="3" s="1"/>
  <c r="G309" i="9" a="1"/>
  <c r="G309" i="9" s="1"/>
  <c r="G303" i="9" a="1"/>
  <c r="G303" i="9" s="1"/>
  <c r="G301" i="9" a="1"/>
  <c r="G301" i="9" s="1"/>
  <c r="G300" i="9" a="1"/>
  <c r="G300" i="9" s="1"/>
  <c r="G299" i="9" a="1"/>
  <c r="G299" i="9" s="1"/>
  <c r="G296" i="9" a="1"/>
  <c r="G296" i="9" s="1"/>
  <c r="G292" i="9" a="1"/>
  <c r="G292" i="9" s="1"/>
  <c r="G290" i="9" a="1"/>
  <c r="G290" i="9" s="1"/>
  <c r="G288" i="9" a="1"/>
  <c r="G288" i="9" s="1"/>
  <c r="G285" i="9" a="1"/>
  <c r="G285" i="9" s="1"/>
  <c r="G284" i="9" a="1"/>
  <c r="G284" i="9" s="1"/>
  <c r="G281" i="9" a="1"/>
  <c r="G281" i="9" s="1"/>
  <c r="G279" i="9" a="1"/>
  <c r="G279" i="9" s="1"/>
  <c r="G275" i="9" a="1"/>
  <c r="G275" i="9" s="1"/>
  <c r="G273" i="9" a="1"/>
  <c r="G273" i="9" s="1"/>
  <c r="G270" i="9" a="1"/>
  <c r="G270" i="9" s="1"/>
  <c r="G267" i="9" a="1"/>
  <c r="G267" i="9" s="1"/>
  <c r="G265" i="9" a="1"/>
  <c r="G265" i="9" s="1"/>
  <c r="EY115" i="3" s="1"/>
  <c r="G260" i="9" a="1"/>
  <c r="G260" i="9" s="1"/>
  <c r="G254" i="9" a="1"/>
  <c r="G254" i="9" s="1"/>
  <c r="EY104" i="3" s="1"/>
  <c r="G253" i="9" a="1"/>
  <c r="G253" i="9" s="1"/>
  <c r="G252" i="9" a="1"/>
  <c r="G252" i="9" s="1"/>
  <c r="G251" i="9" a="1"/>
  <c r="G251" i="9" s="1"/>
  <c r="G249" i="9" a="1"/>
  <c r="G249" i="9" s="1"/>
  <c r="G248" i="9" a="1"/>
  <c r="G248" i="9" s="1"/>
  <c r="G245" i="9" a="1"/>
  <c r="G245" i="9" s="1"/>
  <c r="G244" i="9" a="1"/>
  <c r="G244" i="9" s="1"/>
  <c r="EY94" i="3" s="1"/>
  <c r="G241" i="9" a="1"/>
  <c r="G241" i="9" s="1"/>
  <c r="G239" i="9" a="1"/>
  <c r="G239" i="9" s="1"/>
  <c r="G238" i="9" a="1"/>
  <c r="G238" i="9" s="1"/>
  <c r="G237" i="9" a="1"/>
  <c r="G237" i="9" s="1"/>
  <c r="G236" i="9" a="1"/>
  <c r="G236" i="9" s="1"/>
  <c r="G233" i="9" a="1"/>
  <c r="G233" i="9" s="1"/>
  <c r="G231" i="9" a="1"/>
  <c r="G231" i="9" s="1"/>
  <c r="G230" i="9" a="1"/>
  <c r="G230" i="9" s="1"/>
  <c r="EY80" i="3" s="1"/>
  <c r="G228" i="9" a="1"/>
  <c r="G228" i="9" s="1"/>
  <c r="G226" i="9" a="1"/>
  <c r="G226" i="9" s="1"/>
  <c r="G225" i="9" a="1"/>
  <c r="G225" i="9" s="1"/>
  <c r="G224" i="9" a="1"/>
  <c r="G224" i="9" s="1"/>
  <c r="G222" i="9" a="1"/>
  <c r="G222" i="9" s="1"/>
  <c r="G221" i="9" a="1"/>
  <c r="G221" i="9" s="1"/>
  <c r="G220" i="9" a="1"/>
  <c r="G220" i="9" s="1"/>
  <c r="G214" i="9" a="1"/>
  <c r="G214" i="9" s="1"/>
  <c r="G211" i="9" a="1"/>
  <c r="G211" i="9" s="1"/>
  <c r="G210" i="9" a="1"/>
  <c r="G210" i="9" s="1"/>
  <c r="EY60" i="3" s="1"/>
  <c r="G208" i="9" a="1"/>
  <c r="G208" i="9" s="1"/>
  <c r="G207" i="9" a="1"/>
  <c r="G207" i="9" s="1"/>
  <c r="G206" i="9" a="1"/>
  <c r="G206" i="9" s="1"/>
  <c r="G204" i="9" a="1"/>
  <c r="G204" i="9" s="1"/>
  <c r="G201" i="9" a="1"/>
  <c r="G201" i="9" s="1"/>
  <c r="EY51" i="3" s="1"/>
  <c r="G195" i="9" a="1"/>
  <c r="G195" i="9" s="1"/>
  <c r="G194" i="9" a="1"/>
  <c r="G194" i="9" s="1"/>
  <c r="G193" i="9" a="1"/>
  <c r="G193" i="9" s="1"/>
  <c r="EY43" i="3" s="1"/>
  <c r="G190" i="9" a="1"/>
  <c r="G190" i="9" s="1"/>
  <c r="G189" i="9" a="1"/>
  <c r="G189" i="9" s="1"/>
  <c r="G187" i="9" a="1"/>
  <c r="G187" i="9" s="1"/>
  <c r="G184" i="9" a="1"/>
  <c r="G184" i="9" s="1"/>
  <c r="EY34" i="3" s="1"/>
  <c r="G183" i="9" a="1"/>
  <c r="G183" i="9" s="1"/>
  <c r="G179" i="9" a="1"/>
  <c r="G179" i="9" s="1"/>
  <c r="G178" i="9" a="1"/>
  <c r="G178" i="9" s="1"/>
  <c r="G177" i="9" a="1"/>
  <c r="G177" i="9" s="1"/>
  <c r="EY27" i="3" s="1"/>
  <c r="G176" i="9" a="1"/>
  <c r="G176" i="9" s="1"/>
  <c r="G174" i="9" a="1"/>
  <c r="G174" i="9" s="1"/>
  <c r="EY24" i="3" s="1"/>
  <c r="G173" i="9" a="1"/>
  <c r="G173" i="9" s="1"/>
  <c r="G172" i="9" a="1"/>
  <c r="G172" i="9" s="1"/>
  <c r="G171" i="9" a="1"/>
  <c r="G171" i="9" s="1"/>
  <c r="G167" i="9" a="1"/>
  <c r="G167" i="9" s="1"/>
  <c r="G166" i="9" a="1"/>
  <c r="G166" i="9" s="1"/>
  <c r="G164" i="9" a="1"/>
  <c r="G164" i="9" s="1"/>
  <c r="G163" i="9" a="1"/>
  <c r="G163" i="9" s="1"/>
  <c r="EY13" i="3" s="1"/>
  <c r="FL13" i="3" s="1"/>
  <c r="AM13" i="3" s="1" a="1"/>
  <c r="AM13" i="3" s="1"/>
  <c r="G162" i="9" a="1"/>
  <c r="G162" i="9" s="1"/>
  <c r="G158" i="9" a="1"/>
  <c r="G158" i="9" s="1"/>
  <c r="G155" i="9" a="1"/>
  <c r="G155" i="9" s="1"/>
  <c r="J327" i="9" l="1" a="1"/>
  <c r="J327" i="9" s="1"/>
  <c r="N260" i="9" a="1"/>
  <c r="N260" i="9" s="1"/>
  <c r="O260" i="9" s="1" a="1"/>
  <c r="O260" i="9" s="1"/>
  <c r="P260" i="9" s="1" a="1"/>
  <c r="P260" i="9" s="1"/>
  <c r="N201" i="9" a="1"/>
  <c r="N201" i="9" s="1"/>
  <c r="FF51" i="3" s="1"/>
  <c r="J220" i="9" a="1"/>
  <c r="J220" i="9" s="1"/>
  <c r="K220" i="9" s="1" a="1"/>
  <c r="K220" i="9" s="1"/>
  <c r="N231" i="9" a="1"/>
  <c r="N231" i="9" s="1"/>
  <c r="O231" i="9" s="1" a="1"/>
  <c r="O231" i="9" s="1"/>
  <c r="P231" i="9" s="1" a="1"/>
  <c r="P231" i="9" s="1"/>
  <c r="L245" i="9" a="1"/>
  <c r="L245" i="9" s="1"/>
  <c r="M245" i="9" s="1" a="1"/>
  <c r="M245" i="9" s="1"/>
  <c r="N265" i="9" a="1"/>
  <c r="N265" i="9" s="1"/>
  <c r="FF115" i="3" s="1"/>
  <c r="J285" i="9" a="1"/>
  <c r="J285" i="9" s="1"/>
  <c r="K285" i="9" s="1" a="1"/>
  <c r="K285" i="9" s="1"/>
  <c r="L285" i="9" s="1" a="1"/>
  <c r="L285" i="9" s="1"/>
  <c r="J303" i="9" a="1"/>
  <c r="J303" i="9" s="1"/>
  <c r="K303" i="9" s="1" a="1"/>
  <c r="K303" i="9" s="1"/>
  <c r="J339" i="9" a="1"/>
  <c r="J339" i="9" s="1"/>
  <c r="K339" i="9" s="1" a="1"/>
  <c r="K339" i="9" s="1"/>
  <c r="O226" i="9" a="1"/>
  <c r="O226" i="9" s="1"/>
  <c r="P226" i="9" s="1" a="1"/>
  <c r="P226" i="9" s="1"/>
  <c r="K253" i="9" a="1"/>
  <c r="K253" i="9" s="1"/>
  <c r="L253" i="9" s="1" a="1"/>
  <c r="L253" i="9" s="1"/>
  <c r="N281" i="9" a="1"/>
  <c r="N281" i="9" s="1"/>
  <c r="O281" i="9" s="1" a="1"/>
  <c r="O281" i="9" s="1"/>
  <c r="P281" i="9" s="1" a="1"/>
  <c r="P281" i="9" s="1"/>
  <c r="J214" i="9" a="1"/>
  <c r="J214" i="9" s="1"/>
  <c r="K214" i="9" s="1" a="1"/>
  <c r="K214" i="9" s="1"/>
  <c r="N301" i="9" a="1"/>
  <c r="N301" i="9" s="1"/>
  <c r="O301" i="9" s="1" a="1"/>
  <c r="O301" i="9" s="1"/>
  <c r="P301" i="9" s="1" a="1"/>
  <c r="P301" i="9" s="1"/>
  <c r="N204" i="9" a="1"/>
  <c r="N204" i="9" s="1"/>
  <c r="O204" i="9" s="1" a="1"/>
  <c r="O204" i="9" s="1"/>
  <c r="P204" i="9" s="1" a="1"/>
  <c r="P204" i="9" s="1"/>
  <c r="N221" i="9" a="1"/>
  <c r="N221" i="9" s="1"/>
  <c r="O221" i="9" s="1" a="1"/>
  <c r="O221" i="9" s="1"/>
  <c r="P221" i="9" s="1" a="1"/>
  <c r="P221" i="9" s="1"/>
  <c r="K233" i="9" a="1"/>
  <c r="K233" i="9" s="1"/>
  <c r="L233" i="9" s="1" a="1"/>
  <c r="L233" i="9" s="1"/>
  <c r="J248" i="9" a="1"/>
  <c r="J248" i="9" s="1"/>
  <c r="N267" i="9" a="1"/>
  <c r="N267" i="9" s="1"/>
  <c r="O267" i="9" s="1" a="1"/>
  <c r="O267" i="9" s="1"/>
  <c r="N288" i="9" a="1"/>
  <c r="N288" i="9" s="1"/>
  <c r="O288" i="9" s="1" a="1"/>
  <c r="O288" i="9" s="1"/>
  <c r="P288" i="9" s="1" a="1"/>
  <c r="P288" i="9" s="1"/>
  <c r="J309" i="9" a="1"/>
  <c r="J309" i="9" s="1"/>
  <c r="K309" i="9" s="1" a="1"/>
  <c r="K309" i="9" s="1"/>
  <c r="J210" i="9" a="1"/>
  <c r="J210" i="9" s="1"/>
  <c r="FB60" i="3" s="1"/>
  <c r="L300" i="9" a="1"/>
  <c r="L300" i="9" s="1"/>
  <c r="M300" i="9" s="1" a="1"/>
  <c r="M300" i="9" s="1"/>
  <c r="N244" i="9" a="1"/>
  <c r="N244" i="9" s="1"/>
  <c r="FF94" i="3" s="1"/>
  <c r="J206" i="9" a="1"/>
  <c r="J206" i="9" s="1"/>
  <c r="K206" i="9" s="1" a="1"/>
  <c r="K206" i="9" s="1"/>
  <c r="L206" i="9" s="1" a="1"/>
  <c r="L206" i="9" s="1"/>
  <c r="M206" i="9" s="1" a="1"/>
  <c r="M206" i="9" s="1"/>
  <c r="I222" i="9" a="1"/>
  <c r="I222" i="9" s="1"/>
  <c r="J236" i="9" a="1"/>
  <c r="J236" i="9" s="1"/>
  <c r="K236" i="9" s="1" a="1"/>
  <c r="K236" i="9" s="1"/>
  <c r="L236" i="9" s="1" a="1"/>
  <c r="L236" i="9" s="1"/>
  <c r="J249" i="9" a="1"/>
  <c r="J249" i="9" s="1"/>
  <c r="K249" i="9" s="1" a="1"/>
  <c r="K249" i="9" s="1"/>
  <c r="L249" i="9" s="1" a="1"/>
  <c r="L249" i="9" s="1"/>
  <c r="L270" i="9" a="1"/>
  <c r="L270" i="9" s="1"/>
  <c r="M270" i="9" s="1" a="1"/>
  <c r="M270" i="9" s="1"/>
  <c r="N270" i="9" s="1" a="1"/>
  <c r="N270" i="9" s="1"/>
  <c r="O270" i="9" s="1" a="1"/>
  <c r="O270" i="9" s="1"/>
  <c r="P270" i="9" s="1" a="1"/>
  <c r="P270" i="9" s="1"/>
  <c r="N290" i="9" a="1"/>
  <c r="N290" i="9" s="1"/>
  <c r="J316" i="9" a="1"/>
  <c r="J316" i="9" s="1"/>
  <c r="K254" i="9" a="1"/>
  <c r="K254" i="9" s="1"/>
  <c r="FC104" i="3" s="1"/>
  <c r="N230" i="9" a="1"/>
  <c r="N230" i="9" s="1"/>
  <c r="J337" i="9" a="1"/>
  <c r="J337" i="9" s="1"/>
  <c r="K337" i="9" s="1" a="1"/>
  <c r="K337" i="9" s="1"/>
  <c r="L337" i="9" s="1" a="1"/>
  <c r="L337" i="9" s="1"/>
  <c r="N207" i="9" a="1"/>
  <c r="N207" i="9" s="1"/>
  <c r="O207" i="9" s="1" a="1"/>
  <c r="O207" i="9" s="1"/>
  <c r="P207" i="9" s="1" a="1"/>
  <c r="P207" i="9" s="1"/>
  <c r="N224" i="9" a="1"/>
  <c r="N224" i="9" s="1"/>
  <c r="O224" i="9" s="1" a="1"/>
  <c r="O224" i="9" s="1"/>
  <c r="P224" i="9" s="1" a="1"/>
  <c r="P224" i="9" s="1"/>
  <c r="J251" i="9" a="1"/>
  <c r="J251" i="9" s="1"/>
  <c r="K251" i="9" s="1" a="1"/>
  <c r="K251" i="9" s="1"/>
  <c r="N273" i="9" a="1"/>
  <c r="N273" i="9" s="1"/>
  <c r="O273" i="9" s="1" a="1"/>
  <c r="O273" i="9" s="1"/>
  <c r="P273" i="9" s="1" a="1"/>
  <c r="P273" i="9" s="1"/>
  <c r="K292" i="9" a="1"/>
  <c r="K292" i="9" s="1"/>
  <c r="L292" i="9" s="1" a="1"/>
  <c r="L292" i="9" s="1"/>
  <c r="M292" i="9" s="1" a="1"/>
  <c r="M292" i="9" s="1"/>
  <c r="J319" i="9" a="1"/>
  <c r="J319" i="9" s="1"/>
  <c r="K319" i="9" s="1" a="1"/>
  <c r="K319" i="9" s="1"/>
  <c r="N241" i="9" a="1"/>
  <c r="N241" i="9" s="1"/>
  <c r="O241" i="9" s="1" a="1"/>
  <c r="O241" i="9" s="1"/>
  <c r="P241" i="9" s="1" a="1"/>
  <c r="P241" i="9" s="1"/>
  <c r="J284" i="9" a="1"/>
  <c r="J284" i="9" s="1"/>
  <c r="K284" i="9" s="1" a="1"/>
  <c r="K284" i="9" s="1"/>
  <c r="L284" i="9" s="1" a="1"/>
  <c r="L284" i="9" s="1"/>
  <c r="I208" i="9" a="1"/>
  <c r="I208" i="9" s="1"/>
  <c r="J208" i="9" s="1" a="1"/>
  <c r="J208" i="9" s="1"/>
  <c r="L225" i="9" a="1"/>
  <c r="L225" i="9" s="1"/>
  <c r="M225" i="9" s="1" a="1"/>
  <c r="M225" i="9" s="1"/>
  <c r="N225" i="9" s="1" a="1"/>
  <c r="N225" i="9" s="1"/>
  <c r="O225" i="9" s="1" a="1"/>
  <c r="O225" i="9" s="1"/>
  <c r="O238" i="9" a="1"/>
  <c r="O238" i="9" s="1"/>
  <c r="P238" i="9" s="1" a="1"/>
  <c r="P238" i="9" s="1"/>
  <c r="O252" i="9" a="1"/>
  <c r="O252" i="9" s="1"/>
  <c r="P252" i="9" s="1" a="1"/>
  <c r="P252" i="9" s="1"/>
  <c r="J275" i="9" a="1"/>
  <c r="J275" i="9" s="1"/>
  <c r="K275" i="9" s="1" a="1"/>
  <c r="K275" i="9" s="1"/>
  <c r="L275" i="9" s="1" a="1"/>
  <c r="L275" i="9" s="1"/>
  <c r="O296" i="9" a="1"/>
  <c r="O296" i="9" s="1"/>
  <c r="P296" i="9" s="1" a="1"/>
  <c r="P296" i="9" s="1"/>
  <c r="J323" i="9" a="1"/>
  <c r="J323" i="9" s="1"/>
  <c r="K323" i="9" s="1" a="1"/>
  <c r="K323" i="9" s="1"/>
  <c r="I279" i="9" a="1"/>
  <c r="I279" i="9" s="1"/>
  <c r="O279" i="9" s="1" a="1"/>
  <c r="O279" i="9" s="1"/>
  <c r="P279" i="9" s="1" a="1"/>
  <c r="P279" i="9" s="1"/>
  <c r="J299" i="9" a="1"/>
  <c r="J299" i="9" s="1"/>
  <c r="K299" i="9" s="1" a="1"/>
  <c r="K299" i="9" s="1"/>
  <c r="L299" i="9" s="1" a="1"/>
  <c r="L299" i="9" s="1"/>
  <c r="J324" i="9" a="1"/>
  <c r="J324" i="9" s="1"/>
  <c r="L239" i="9" a="1"/>
  <c r="L239" i="9" s="1"/>
  <c r="M239" i="9" s="1" a="1"/>
  <c r="M239" i="9" s="1"/>
  <c r="N239" i="9" s="1" a="1"/>
  <c r="N239" i="9" s="1"/>
  <c r="N228" i="9" a="1"/>
  <c r="N228" i="9" s="1"/>
  <c r="O228" i="9" s="1" a="1"/>
  <c r="O228" i="9" s="1"/>
  <c r="P228" i="9" s="1" a="1"/>
  <c r="P228" i="9" s="1"/>
  <c r="P162" i="9"/>
  <c r="K179" i="9" a="1"/>
  <c r="K179" i="9" s="1"/>
  <c r="L179" i="9" s="1" a="1"/>
  <c r="L179" i="9" s="1"/>
  <c r="M179" i="9" s="1" a="1"/>
  <c r="M179" i="9" s="1"/>
  <c r="N187" i="9" a="1"/>
  <c r="N187" i="9" s="1"/>
  <c r="O187" i="9" s="1" a="1"/>
  <c r="O187" i="9" s="1"/>
  <c r="P187" i="9" s="1" a="1"/>
  <c r="P187" i="9" s="1"/>
  <c r="N195" i="9" a="1"/>
  <c r="N195" i="9" s="1"/>
  <c r="O195" i="9" s="1" a="1"/>
  <c r="O195" i="9" s="1"/>
  <c r="P195" i="9" s="1" a="1"/>
  <c r="P195" i="9" s="1"/>
  <c r="O211" i="9" a="1"/>
  <c r="O211" i="9" s="1"/>
  <c r="P211" i="9" s="1" a="1"/>
  <c r="P211" i="9" s="1"/>
  <c r="L171" i="9" a="1"/>
  <c r="L171" i="9" s="1"/>
  <c r="M171" i="9" s="1" a="1"/>
  <c r="M171" i="9" s="1"/>
  <c r="N164" i="9"/>
  <c r="N172" i="9" a="1"/>
  <c r="N172" i="9" s="1"/>
  <c r="O172" i="9" s="1" a="1"/>
  <c r="O172" i="9" s="1"/>
  <c r="P172" i="9" s="1" a="1"/>
  <c r="P172" i="9" s="1"/>
  <c r="K189" i="9" a="1"/>
  <c r="K189" i="9" s="1"/>
  <c r="L189" i="9" s="1" a="1"/>
  <c r="L189" i="9" s="1"/>
  <c r="N237" i="9" a="1"/>
  <c r="N237" i="9" s="1"/>
  <c r="O237" i="9" s="1" a="1"/>
  <c r="O237" i="9" s="1"/>
  <c r="P237" i="9" s="1" a="1"/>
  <c r="P237" i="9" s="1"/>
  <c r="N194" i="9" a="1"/>
  <c r="N194" i="9" s="1"/>
  <c r="O194" i="9" s="1" a="1"/>
  <c r="O194" i="9" s="1"/>
  <c r="P194" i="9" s="1" a="1"/>
  <c r="P194" i="9" s="1"/>
  <c r="J190" i="9" a="1"/>
  <c r="J190" i="9" s="1"/>
  <c r="K190" i="9" s="1" a="1"/>
  <c r="K190" i="9" s="1"/>
  <c r="L190" i="9" s="1" a="1"/>
  <c r="L190" i="9" s="1"/>
  <c r="N173" i="9" a="1"/>
  <c r="N173" i="9" s="1"/>
  <c r="O173" i="9" s="1" a="1"/>
  <c r="O173" i="9" s="1"/>
  <c r="P173" i="9" s="1" a="1"/>
  <c r="P173" i="9" s="1"/>
  <c r="P166" i="9"/>
  <c r="J183" i="9" a="1"/>
  <c r="J183" i="9" s="1"/>
  <c r="K183" i="9" s="1" a="1"/>
  <c r="K183" i="9" s="1"/>
  <c r="N167" i="9" a="1"/>
  <c r="N167" i="9" s="1"/>
  <c r="O167" i="9" s="1" a="1"/>
  <c r="O167" i="9" s="1"/>
  <c r="P167" i="9" s="1" a="1"/>
  <c r="P167" i="9" s="1"/>
  <c r="N176" i="9" a="1"/>
  <c r="N176" i="9" s="1"/>
  <c r="N184" i="9" a="1"/>
  <c r="N184" i="9" s="1"/>
  <c r="FF34" i="3" s="1"/>
  <c r="P163" i="9"/>
  <c r="FH13" i="3" s="1"/>
  <c r="FU13" i="3" s="1"/>
  <c r="AV13" i="3" s="1" a="1"/>
  <c r="AV13" i="3" s="1"/>
  <c r="K178" i="9" a="1"/>
  <c r="K178" i="9" s="1"/>
  <c r="L178" i="9" s="1" a="1"/>
  <c r="L178" i="9" s="1"/>
  <c r="N177" i="9" a="1"/>
  <c r="N177" i="9" s="1"/>
  <c r="FF27" i="3" s="1"/>
  <c r="I193" i="9" a="1"/>
  <c r="I193" i="9" s="1"/>
  <c r="FA43" i="3" s="1"/>
  <c r="M175" i="9" a="1"/>
  <c r="M175" i="9" s="1"/>
  <c r="FE25" i="3" s="1"/>
  <c r="J163" i="9"/>
  <c r="FB13" i="3" s="1"/>
  <c r="FO13" i="3" s="1"/>
  <c r="AP13" i="3" s="1" a="1"/>
  <c r="AP13" i="3" s="1"/>
  <c r="O164" i="9"/>
  <c r="K163" i="9"/>
  <c r="FC13" i="3" s="1"/>
  <c r="FP13" i="3" s="1"/>
  <c r="AQ13" i="3" s="1" a="1"/>
  <c r="AQ13" i="3" s="1"/>
  <c r="P164" i="9"/>
  <c r="L163" i="9"/>
  <c r="FD13" i="3" s="1"/>
  <c r="FQ13" i="3" s="1"/>
  <c r="AR13" i="3" s="1" a="1"/>
  <c r="AR13" i="3" s="1"/>
  <c r="K166" i="9"/>
  <c r="M163" i="9"/>
  <c r="FE13" i="3" s="1"/>
  <c r="FR13" i="3" s="1"/>
  <c r="AS13" i="3" s="1" a="1"/>
  <c r="AS13" i="3" s="1"/>
  <c r="L166" i="9"/>
  <c r="N163" i="9"/>
  <c r="FF13" i="3" s="1"/>
  <c r="FS13" i="3" s="1"/>
  <c r="AT13" i="3" s="1" a="1"/>
  <c r="AT13" i="3" s="1"/>
  <c r="M166" i="9"/>
  <c r="N162" i="9"/>
  <c r="O163" i="9"/>
  <c r="FG13" i="3" s="1"/>
  <c r="FT13" i="3" s="1"/>
  <c r="AU13" i="3" s="1" a="1"/>
  <c r="AU13" i="3" s="1"/>
  <c r="N166" i="9"/>
  <c r="O162" i="9"/>
  <c r="O166" i="9"/>
  <c r="N155" i="9"/>
  <c r="P158" i="9"/>
  <c r="O155" i="9"/>
  <c r="P155" i="9"/>
  <c r="J155" i="9"/>
  <c r="L158" i="9"/>
  <c r="K158" i="9"/>
  <c r="K155" i="9"/>
  <c r="M158" i="9"/>
  <c r="L155" i="9"/>
  <c r="N158" i="9"/>
  <c r="M155" i="9"/>
  <c r="O158" i="9"/>
  <c r="K248" i="9" l="1" a="1"/>
  <c r="K248" i="9" s="1"/>
  <c r="L248" i="9" s="1" a="1"/>
  <c r="L248" i="9" s="1"/>
  <c r="N175" i="9" a="1"/>
  <c r="N175" i="9" s="1"/>
  <c r="FF25" i="3" s="1"/>
  <c r="O244" i="9" a="1"/>
  <c r="O244" i="9" s="1"/>
  <c r="FG94" i="3" s="1"/>
  <c r="K316" i="9" a="1"/>
  <c r="K316" i="9" s="1"/>
  <c r="FC166" i="3" s="1"/>
  <c r="FP166" i="3" s="1"/>
  <c r="AQ166" i="3" s="1" a="1"/>
  <c r="AQ166" i="3" s="1"/>
  <c r="FB166" i="3"/>
  <c r="FO166" i="3" s="1"/>
  <c r="AP166" i="3" s="1" a="1"/>
  <c r="AP166" i="3" s="1"/>
  <c r="O265" i="9" a="1"/>
  <c r="O265" i="9" s="1"/>
  <c r="O201" i="9" a="1"/>
  <c r="O201" i="9" s="1"/>
  <c r="FG51" i="3" s="1"/>
  <c r="O184" i="9" a="1"/>
  <c r="O184" i="9" s="1"/>
  <c r="FG34" i="3" s="1"/>
  <c r="M284" i="9" a="1"/>
  <c r="M284" i="9" s="1"/>
  <c r="N284" i="9" s="1" a="1"/>
  <c r="N284" i="9" s="1"/>
  <c r="N292" i="9" a="1"/>
  <c r="N292" i="9" s="1"/>
  <c r="O292" i="9" s="1" a="1"/>
  <c r="O292" i="9" s="1"/>
  <c r="P292" i="9" s="1" a="1"/>
  <c r="P292" i="9" s="1"/>
  <c r="P225" i="9" a="1"/>
  <c r="P225" i="9" s="1"/>
  <c r="K327" i="9" a="1"/>
  <c r="K327" i="9" s="1"/>
  <c r="L327" i="9" s="1" a="1"/>
  <c r="L327" i="9" s="1"/>
  <c r="O230" i="9" a="1"/>
  <c r="O230" i="9" s="1"/>
  <c r="FG80" i="3" s="1"/>
  <c r="FF80" i="3"/>
  <c r="O176" i="9" a="1"/>
  <c r="O176" i="9" s="1"/>
  <c r="P176" i="9" s="1" a="1"/>
  <c r="P176" i="9" s="1"/>
  <c r="L254" i="9" a="1"/>
  <c r="L254" i="9" s="1"/>
  <c r="FD104" i="3" s="1"/>
  <c r="N206" i="9" a="1"/>
  <c r="N206" i="9" s="1"/>
  <c r="O206" i="9" s="1" a="1"/>
  <c r="O206" i="9" s="1"/>
  <c r="P206" i="9" s="1" a="1"/>
  <c r="P206" i="9" s="1"/>
  <c r="M236" i="9" a="1"/>
  <c r="M236" i="9" s="1"/>
  <c r="N236" i="9" s="1" a="1"/>
  <c r="N236" i="9" s="1"/>
  <c r="O236" i="9" s="1" a="1"/>
  <c r="O236" i="9" s="1"/>
  <c r="P236" i="9" s="1" a="1"/>
  <c r="P236" i="9" s="1"/>
  <c r="O177" i="9" a="1"/>
  <c r="O177" i="9" s="1"/>
  <c r="FG27" i="3" s="1"/>
  <c r="M299" i="9" a="1"/>
  <c r="M299" i="9" s="1"/>
  <c r="N299" i="9" s="1" a="1"/>
  <c r="N299" i="9" s="1"/>
  <c r="M275" i="9" a="1"/>
  <c r="M275" i="9" s="1"/>
  <c r="N275" i="9" s="1" a="1"/>
  <c r="N275" i="9" s="1"/>
  <c r="K210" i="9" a="1"/>
  <c r="K210" i="9" s="1"/>
  <c r="FC60" i="3" s="1"/>
  <c r="L303" i="9" a="1"/>
  <c r="L303" i="9" s="1"/>
  <c r="M303" i="9" s="1" a="1"/>
  <c r="M303" i="9" s="1"/>
  <c r="N245" i="9" a="1"/>
  <c r="N245" i="9" s="1"/>
  <c r="O245" i="9" s="1" a="1"/>
  <c r="O245" i="9" s="1"/>
  <c r="L319" i="9" a="1"/>
  <c r="L319" i="9" s="1"/>
  <c r="M319" i="9" s="1" a="1"/>
  <c r="M319" i="9" s="1"/>
  <c r="N319" i="9" s="1" a="1"/>
  <c r="N319" i="9" s="1"/>
  <c r="N300" i="9" a="1"/>
  <c r="N300" i="9" s="1"/>
  <c r="O300" i="9" s="1" a="1"/>
  <c r="O300" i="9" s="1"/>
  <c r="P300" i="9" s="1" a="1"/>
  <c r="P300" i="9" s="1"/>
  <c r="L220" i="9" a="1"/>
  <c r="L220" i="9" s="1"/>
  <c r="J193" i="9" a="1"/>
  <c r="J193" i="9" s="1"/>
  <c r="FB43" i="3" s="1"/>
  <c r="O239" i="9" a="1"/>
  <c r="O239" i="9" s="1"/>
  <c r="P239" i="9" s="1" a="1"/>
  <c r="P239" i="9" s="1"/>
  <c r="L323" i="9" a="1"/>
  <c r="L323" i="9" s="1"/>
  <c r="M323" i="9" s="1" a="1"/>
  <c r="M323" i="9" s="1"/>
  <c r="M337" i="9" a="1"/>
  <c r="M337" i="9" s="1"/>
  <c r="N337" i="9" s="1" a="1"/>
  <c r="N337" i="9" s="1"/>
  <c r="O337" i="9" s="1" a="1"/>
  <c r="O337" i="9" s="1"/>
  <c r="L309" i="9" a="1"/>
  <c r="L309" i="9" s="1"/>
  <c r="M309" i="9" s="1" a="1"/>
  <c r="M309" i="9" s="1"/>
  <c r="P267" i="9" a="1"/>
  <c r="P267" i="9" s="1"/>
  <c r="K208" i="9" a="1"/>
  <c r="K208" i="9" s="1"/>
  <c r="L208" i="9" s="1" a="1"/>
  <c r="L208" i="9" s="1"/>
  <c r="O290" i="9" a="1"/>
  <c r="O290" i="9" s="1"/>
  <c r="P290" i="9" s="1" a="1"/>
  <c r="P290" i="9" s="1"/>
  <c r="M249" i="9" a="1"/>
  <c r="M249" i="9" s="1"/>
  <c r="N249" i="9" s="1" a="1"/>
  <c r="N249" i="9" s="1"/>
  <c r="M233" i="9" a="1"/>
  <c r="M233" i="9" s="1"/>
  <c r="N233" i="9" s="1" a="1"/>
  <c r="N233" i="9" s="1"/>
  <c r="L214" i="9" a="1"/>
  <c r="L214" i="9" s="1"/>
  <c r="M253" i="9" a="1"/>
  <c r="M253" i="9" s="1"/>
  <c r="L339" i="9" a="1"/>
  <c r="L339" i="9" s="1"/>
  <c r="K324" i="9" a="1"/>
  <c r="K324" i="9" s="1"/>
  <c r="L324" i="9" s="1" a="1"/>
  <c r="L324" i="9" s="1"/>
  <c r="L251" i="9" a="1"/>
  <c r="L251" i="9" s="1"/>
  <c r="M251" i="9" s="1" a="1"/>
  <c r="M251" i="9" s="1"/>
  <c r="N251" i="9" s="1" a="1"/>
  <c r="N251" i="9" s="1"/>
  <c r="O251" i="9" s="1" a="1"/>
  <c r="O251" i="9" s="1"/>
  <c r="J222" i="9" a="1"/>
  <c r="J222" i="9" s="1"/>
  <c r="M285" i="9" a="1"/>
  <c r="M285" i="9" s="1"/>
  <c r="L183" i="9" a="1"/>
  <c r="L183" i="9" s="1"/>
  <c r="M183" i="9" s="1" a="1"/>
  <c r="M183" i="9" s="1"/>
  <c r="M190" i="9" a="1"/>
  <c r="M190" i="9" s="1"/>
  <c r="N190" i="9" s="1" a="1"/>
  <c r="N190" i="9" s="1"/>
  <c r="M189" i="9" a="1"/>
  <c r="M189" i="9" s="1"/>
  <c r="N189" i="9" s="1" a="1"/>
  <c r="N189" i="9" s="1"/>
  <c r="O189" i="9" s="1" a="1"/>
  <c r="O189" i="9" s="1"/>
  <c r="N179" i="9" a="1"/>
  <c r="N179" i="9" s="1"/>
  <c r="O179" i="9" s="1" a="1"/>
  <c r="O179" i="9" s="1"/>
  <c r="P179" i="9" s="1" a="1"/>
  <c r="P179" i="9" s="1"/>
  <c r="M178" i="9" a="1"/>
  <c r="M178" i="9" s="1"/>
  <c r="N171" i="9" a="1"/>
  <c r="N171" i="9" s="1"/>
  <c r="O171" i="9" s="1" a="1"/>
  <c r="O171" i="9" s="1"/>
  <c r="P171" i="9" s="1" a="1"/>
  <c r="P171" i="9" s="1"/>
  <c r="DG194" i="3"/>
  <c r="DF194" i="3"/>
  <c r="DE194" i="3"/>
  <c r="DD194" i="3"/>
  <c r="DC194" i="3"/>
  <c r="DB194" i="3"/>
  <c r="DA194" i="3"/>
  <c r="CZ194" i="3"/>
  <c r="CY194" i="3"/>
  <c r="CX194" i="3"/>
  <c r="DG193" i="3"/>
  <c r="DF193" i="3"/>
  <c r="DE193" i="3"/>
  <c r="DD193" i="3"/>
  <c r="DC193" i="3"/>
  <c r="DB193" i="3"/>
  <c r="DA193" i="3"/>
  <c r="CZ193" i="3"/>
  <c r="CY193" i="3"/>
  <c r="CX193" i="3"/>
  <c r="DG192" i="3"/>
  <c r="DF192" i="3"/>
  <c r="DE192" i="3"/>
  <c r="DD192" i="3"/>
  <c r="DC192" i="3"/>
  <c r="DB192" i="3"/>
  <c r="DA192" i="3"/>
  <c r="CZ192" i="3"/>
  <c r="CY192" i="3"/>
  <c r="CX192" i="3"/>
  <c r="DG191" i="3"/>
  <c r="DF191" i="3"/>
  <c r="DE191" i="3"/>
  <c r="DD191" i="3"/>
  <c r="DC191" i="3"/>
  <c r="DB191" i="3"/>
  <c r="DA191" i="3"/>
  <c r="CZ191" i="3"/>
  <c r="CY191" i="3"/>
  <c r="CX191" i="3"/>
  <c r="DG190" i="3"/>
  <c r="DF190" i="3"/>
  <c r="DE190" i="3"/>
  <c r="DD190" i="3"/>
  <c r="DC190" i="3"/>
  <c r="DB190" i="3"/>
  <c r="DA190" i="3"/>
  <c r="CZ190" i="3"/>
  <c r="CY190" i="3"/>
  <c r="CX190" i="3"/>
  <c r="DG189" i="3"/>
  <c r="DF189" i="3"/>
  <c r="DE189" i="3"/>
  <c r="DD189" i="3"/>
  <c r="DC189" i="3"/>
  <c r="DB189" i="3"/>
  <c r="DA189" i="3"/>
  <c r="CZ189" i="3"/>
  <c r="CY189" i="3"/>
  <c r="CX189" i="3"/>
  <c r="DG188" i="3"/>
  <c r="DF188" i="3"/>
  <c r="DE188" i="3"/>
  <c r="DD188" i="3"/>
  <c r="DC188" i="3"/>
  <c r="DB188" i="3"/>
  <c r="DA188" i="3"/>
  <c r="CZ188" i="3"/>
  <c r="CY188" i="3"/>
  <c r="CX188" i="3"/>
  <c r="DG187" i="3"/>
  <c r="DF187" i="3"/>
  <c r="DE187" i="3"/>
  <c r="DD187" i="3"/>
  <c r="DC187" i="3"/>
  <c r="DB187" i="3"/>
  <c r="DA187" i="3"/>
  <c r="CZ187" i="3"/>
  <c r="CY187" i="3"/>
  <c r="CX187" i="3"/>
  <c r="DG186" i="3"/>
  <c r="DF186" i="3"/>
  <c r="DE186" i="3"/>
  <c r="DD186" i="3"/>
  <c r="DC186" i="3"/>
  <c r="DB186" i="3"/>
  <c r="DA186" i="3"/>
  <c r="CZ186" i="3"/>
  <c r="CY186" i="3"/>
  <c r="CX186" i="3"/>
  <c r="DG185" i="3"/>
  <c r="DF185" i="3"/>
  <c r="DE185" i="3"/>
  <c r="DD185" i="3"/>
  <c r="DC185" i="3"/>
  <c r="DB185" i="3"/>
  <c r="DA185" i="3"/>
  <c r="CZ185" i="3"/>
  <c r="CY185" i="3"/>
  <c r="CX185" i="3"/>
  <c r="DG184" i="3"/>
  <c r="DF184" i="3"/>
  <c r="DE184" i="3"/>
  <c r="DD184" i="3"/>
  <c r="DC184" i="3"/>
  <c r="DB184" i="3"/>
  <c r="DA184" i="3"/>
  <c r="CZ184" i="3"/>
  <c r="CY184" i="3"/>
  <c r="CX184" i="3"/>
  <c r="DG183" i="3"/>
  <c r="DF183" i="3"/>
  <c r="DE183" i="3"/>
  <c r="DD183" i="3"/>
  <c r="DC183" i="3"/>
  <c r="DB183" i="3"/>
  <c r="DA183" i="3"/>
  <c r="CZ183" i="3"/>
  <c r="CY183" i="3"/>
  <c r="CX183" i="3"/>
  <c r="DG182" i="3"/>
  <c r="DF182" i="3"/>
  <c r="DE182" i="3"/>
  <c r="DD182" i="3"/>
  <c r="DC182" i="3"/>
  <c r="DB182" i="3"/>
  <c r="DA182" i="3"/>
  <c r="CZ182" i="3"/>
  <c r="CY182" i="3"/>
  <c r="CX182" i="3"/>
  <c r="DG181" i="3"/>
  <c r="DF181" i="3"/>
  <c r="DE181" i="3"/>
  <c r="DD181" i="3"/>
  <c r="DC181" i="3"/>
  <c r="DB181" i="3"/>
  <c r="DA181" i="3"/>
  <c r="CZ181" i="3"/>
  <c r="CY181" i="3"/>
  <c r="CX181" i="3"/>
  <c r="DG180" i="3"/>
  <c r="DF180" i="3"/>
  <c r="DE180" i="3"/>
  <c r="DD180" i="3"/>
  <c r="DC180" i="3"/>
  <c r="DB180" i="3"/>
  <c r="DA180" i="3"/>
  <c r="CZ180" i="3"/>
  <c r="CY180" i="3"/>
  <c r="CX180" i="3"/>
  <c r="DG179" i="3"/>
  <c r="DF179" i="3"/>
  <c r="DE179" i="3"/>
  <c r="DD179" i="3"/>
  <c r="DC179" i="3"/>
  <c r="DB179" i="3"/>
  <c r="DA179" i="3"/>
  <c r="CZ179" i="3"/>
  <c r="CY179" i="3"/>
  <c r="CX179" i="3"/>
  <c r="DG178" i="3"/>
  <c r="DF178" i="3"/>
  <c r="DE178" i="3"/>
  <c r="DD178" i="3"/>
  <c r="DC178" i="3"/>
  <c r="DB178" i="3"/>
  <c r="DA178" i="3"/>
  <c r="CZ178" i="3"/>
  <c r="CY178" i="3"/>
  <c r="CX178" i="3"/>
  <c r="DG177" i="3"/>
  <c r="DF177" i="3"/>
  <c r="DE177" i="3"/>
  <c r="DD177" i="3"/>
  <c r="DC177" i="3"/>
  <c r="DB177" i="3"/>
  <c r="DA177" i="3"/>
  <c r="CZ177" i="3"/>
  <c r="CY177" i="3"/>
  <c r="CX177" i="3"/>
  <c r="DG176" i="3"/>
  <c r="DF176" i="3"/>
  <c r="DE176" i="3"/>
  <c r="DD176" i="3"/>
  <c r="DC176" i="3"/>
  <c r="DB176" i="3"/>
  <c r="DA176" i="3"/>
  <c r="CZ176" i="3"/>
  <c r="CY176" i="3"/>
  <c r="CX176" i="3"/>
  <c r="DG175" i="3"/>
  <c r="DF175" i="3"/>
  <c r="DE175" i="3"/>
  <c r="DD175" i="3"/>
  <c r="DC175" i="3"/>
  <c r="DB175" i="3"/>
  <c r="DA175" i="3"/>
  <c r="CZ175" i="3"/>
  <c r="CY175" i="3"/>
  <c r="CX175" i="3"/>
  <c r="DG174" i="3"/>
  <c r="DF174" i="3"/>
  <c r="DE174" i="3"/>
  <c r="DD174" i="3"/>
  <c r="DC174" i="3"/>
  <c r="DB174" i="3"/>
  <c r="DA174" i="3"/>
  <c r="CZ174" i="3"/>
  <c r="CY174" i="3"/>
  <c r="CX174" i="3"/>
  <c r="DG173" i="3"/>
  <c r="DF173" i="3"/>
  <c r="DE173" i="3"/>
  <c r="DD173" i="3"/>
  <c r="DC173" i="3"/>
  <c r="DB173" i="3"/>
  <c r="DA173" i="3"/>
  <c r="CZ173" i="3"/>
  <c r="CY173" i="3"/>
  <c r="CX173" i="3"/>
  <c r="DG172" i="3"/>
  <c r="DF172" i="3"/>
  <c r="DE172" i="3"/>
  <c r="DD172" i="3"/>
  <c r="DC172" i="3"/>
  <c r="DB172" i="3"/>
  <c r="DA172" i="3"/>
  <c r="CZ172" i="3"/>
  <c r="CY172" i="3"/>
  <c r="CX172" i="3"/>
  <c r="DG171" i="3"/>
  <c r="DF171" i="3"/>
  <c r="DE171" i="3"/>
  <c r="DD171" i="3"/>
  <c r="DC171" i="3"/>
  <c r="DB171" i="3"/>
  <c r="DA171" i="3"/>
  <c r="CZ171" i="3"/>
  <c r="CY171" i="3"/>
  <c r="CX171" i="3"/>
  <c r="DG170" i="3"/>
  <c r="DF170" i="3"/>
  <c r="DE170" i="3"/>
  <c r="DD170" i="3"/>
  <c r="DC170" i="3"/>
  <c r="DB170" i="3"/>
  <c r="DA170" i="3"/>
  <c r="CZ170" i="3"/>
  <c r="CY170" i="3"/>
  <c r="CX170" i="3"/>
  <c r="DG169" i="3"/>
  <c r="DF169" i="3"/>
  <c r="DE169" i="3"/>
  <c r="DD169" i="3"/>
  <c r="DC169" i="3"/>
  <c r="DB169" i="3"/>
  <c r="DA169" i="3"/>
  <c r="CZ169" i="3"/>
  <c r="CY169" i="3"/>
  <c r="CX169" i="3"/>
  <c r="DG168" i="3"/>
  <c r="DF168" i="3"/>
  <c r="DE168" i="3"/>
  <c r="DD168" i="3"/>
  <c r="DC168" i="3"/>
  <c r="DB168" i="3"/>
  <c r="DA168" i="3"/>
  <c r="CZ168" i="3"/>
  <c r="CY168" i="3"/>
  <c r="CX168" i="3"/>
  <c r="DG167" i="3"/>
  <c r="DF167" i="3"/>
  <c r="DE167" i="3"/>
  <c r="DD167" i="3"/>
  <c r="DC167" i="3"/>
  <c r="DB167" i="3"/>
  <c r="DA167" i="3"/>
  <c r="CZ167" i="3"/>
  <c r="CY167" i="3"/>
  <c r="CX167" i="3"/>
  <c r="DG166" i="3"/>
  <c r="DF166" i="3"/>
  <c r="DE166" i="3"/>
  <c r="DD166" i="3"/>
  <c r="DC166" i="3"/>
  <c r="DB166" i="3"/>
  <c r="DA166" i="3"/>
  <c r="CZ166" i="3"/>
  <c r="CY166" i="3"/>
  <c r="CX166" i="3"/>
  <c r="DG165" i="3"/>
  <c r="DF165" i="3"/>
  <c r="DE165" i="3"/>
  <c r="DD165" i="3"/>
  <c r="DC165" i="3"/>
  <c r="DB165" i="3"/>
  <c r="DA165" i="3"/>
  <c r="CZ165" i="3"/>
  <c r="CY165" i="3"/>
  <c r="CX165" i="3"/>
  <c r="DG164" i="3"/>
  <c r="DF164" i="3"/>
  <c r="DE164" i="3"/>
  <c r="DD164" i="3"/>
  <c r="DC164" i="3"/>
  <c r="DB164" i="3"/>
  <c r="DA164" i="3"/>
  <c r="CZ164" i="3"/>
  <c r="CY164" i="3"/>
  <c r="CX164" i="3"/>
  <c r="DG162" i="3"/>
  <c r="DF162" i="3"/>
  <c r="DE162" i="3"/>
  <c r="DD162" i="3"/>
  <c r="DC162" i="3"/>
  <c r="DB162" i="3"/>
  <c r="DA162" i="3"/>
  <c r="CZ162" i="3"/>
  <c r="CY162" i="3"/>
  <c r="CX162" i="3"/>
  <c r="DG161" i="3"/>
  <c r="DF161" i="3"/>
  <c r="DE161" i="3"/>
  <c r="DD161" i="3"/>
  <c r="DC161" i="3"/>
  <c r="DB161" i="3"/>
  <c r="DA161" i="3"/>
  <c r="CZ161" i="3"/>
  <c r="CY161" i="3"/>
  <c r="CX161" i="3"/>
  <c r="DG160" i="3"/>
  <c r="DF160" i="3"/>
  <c r="DE160" i="3"/>
  <c r="DD160" i="3"/>
  <c r="DC160" i="3"/>
  <c r="DB160" i="3"/>
  <c r="DA160" i="3"/>
  <c r="CZ160" i="3"/>
  <c r="CY160" i="3"/>
  <c r="CX160" i="3"/>
  <c r="DG159" i="3"/>
  <c r="DF159" i="3"/>
  <c r="DE159" i="3"/>
  <c r="DD159" i="3"/>
  <c r="DC159" i="3"/>
  <c r="DB159" i="3"/>
  <c r="DA159" i="3"/>
  <c r="CZ159" i="3"/>
  <c r="CY159" i="3"/>
  <c r="CX159" i="3"/>
  <c r="DG158" i="3"/>
  <c r="DF158" i="3"/>
  <c r="DE158" i="3"/>
  <c r="DD158" i="3"/>
  <c r="DC158" i="3"/>
  <c r="DB158" i="3"/>
  <c r="DA158" i="3"/>
  <c r="CZ158" i="3"/>
  <c r="CY158" i="3"/>
  <c r="CX158" i="3"/>
  <c r="DG157" i="3"/>
  <c r="DF157" i="3"/>
  <c r="DE157" i="3"/>
  <c r="DD157" i="3"/>
  <c r="DC157" i="3"/>
  <c r="DB157" i="3"/>
  <c r="DA157" i="3"/>
  <c r="CZ157" i="3"/>
  <c r="CY157" i="3"/>
  <c r="CX157" i="3"/>
  <c r="DG156" i="3"/>
  <c r="DF156" i="3"/>
  <c r="DE156" i="3"/>
  <c r="DD156" i="3"/>
  <c r="DC156" i="3"/>
  <c r="DB156" i="3"/>
  <c r="DA156" i="3"/>
  <c r="CZ156" i="3"/>
  <c r="CY156" i="3"/>
  <c r="CX156" i="3"/>
  <c r="DG155" i="3"/>
  <c r="DF155" i="3"/>
  <c r="DE155" i="3"/>
  <c r="DD155" i="3"/>
  <c r="DC155" i="3"/>
  <c r="DB155" i="3"/>
  <c r="DA155" i="3"/>
  <c r="CZ155" i="3"/>
  <c r="CY155" i="3"/>
  <c r="CX155" i="3"/>
  <c r="DG154" i="3"/>
  <c r="DF154" i="3"/>
  <c r="DE154" i="3"/>
  <c r="DD154" i="3"/>
  <c r="DC154" i="3"/>
  <c r="DB154" i="3"/>
  <c r="DA154" i="3"/>
  <c r="CZ154" i="3"/>
  <c r="CY154" i="3"/>
  <c r="CX154" i="3"/>
  <c r="DG153" i="3"/>
  <c r="DF153" i="3"/>
  <c r="DE153" i="3"/>
  <c r="DD153" i="3"/>
  <c r="DC153" i="3"/>
  <c r="DB153" i="3"/>
  <c r="DA153" i="3"/>
  <c r="CZ153" i="3"/>
  <c r="CY153" i="3"/>
  <c r="CX153" i="3"/>
  <c r="BG194" i="3"/>
  <c r="CB194" i="3" s="1" a="1"/>
  <c r="CB194" i="3" s="1"/>
  <c r="EB194" i="3" s="1" a="1"/>
  <c r="EB194" i="3" s="1"/>
  <c r="BF194" i="3"/>
  <c r="CA194" i="3" s="1" a="1"/>
  <c r="CA194" i="3" s="1"/>
  <c r="BE194" i="3"/>
  <c r="BZ194" i="3" s="1" a="1"/>
  <c r="BZ194" i="3" s="1"/>
  <c r="BD194" i="3"/>
  <c r="BY194" i="3" s="1" a="1"/>
  <c r="BY194" i="3" s="1"/>
  <c r="DY194" i="3" s="1" a="1"/>
  <c r="DY194" i="3" s="1"/>
  <c r="BC194" i="3"/>
  <c r="BX194" i="3" s="1" a="1"/>
  <c r="BX194" i="3" s="1"/>
  <c r="DX194" i="3" s="1" a="1"/>
  <c r="DX194" i="3" s="1"/>
  <c r="BB194" i="3"/>
  <c r="BW194" i="3" s="1" a="1"/>
  <c r="BW194" i="3" s="1"/>
  <c r="BA194" i="3"/>
  <c r="BV194" i="3" s="1" a="1"/>
  <c r="BV194" i="3" s="1"/>
  <c r="DV194" i="3" s="1" a="1"/>
  <c r="DV194" i="3" s="1"/>
  <c r="AZ194" i="3"/>
  <c r="BU194" i="3" s="1" a="1"/>
  <c r="BU194" i="3" s="1"/>
  <c r="DU194" i="3" s="1" a="1"/>
  <c r="DU194" i="3" s="1"/>
  <c r="AY194" i="3"/>
  <c r="BT194" i="3" s="1" a="1"/>
  <c r="BT194" i="3" s="1"/>
  <c r="DT194" i="3" s="1" a="1"/>
  <c r="DT194" i="3" s="1"/>
  <c r="AX194" i="3"/>
  <c r="BS194" i="3" s="1" a="1"/>
  <c r="BS194" i="3" s="1"/>
  <c r="BG193" i="3"/>
  <c r="CB193" i="3" s="1" a="1"/>
  <c r="CB193" i="3" s="1"/>
  <c r="EB193" i="3" s="1" a="1"/>
  <c r="EB193" i="3" s="1"/>
  <c r="BF193" i="3"/>
  <c r="CA193" i="3" s="1" a="1"/>
  <c r="CA193" i="3" s="1"/>
  <c r="EA193" i="3" s="1" a="1"/>
  <c r="EA193" i="3" s="1"/>
  <c r="BE193" i="3"/>
  <c r="BZ193" i="3" s="1" a="1"/>
  <c r="BZ193" i="3" s="1"/>
  <c r="DZ193" i="3" s="1" a="1"/>
  <c r="DZ193" i="3" s="1"/>
  <c r="BD193" i="3"/>
  <c r="BY193" i="3" s="1" a="1"/>
  <c r="BY193" i="3" s="1"/>
  <c r="BC193" i="3"/>
  <c r="BX193" i="3" s="1" a="1"/>
  <c r="BX193" i="3" s="1"/>
  <c r="DX193" i="3" s="1" a="1"/>
  <c r="DX193" i="3" s="1"/>
  <c r="BB193" i="3"/>
  <c r="BW193" i="3" s="1" a="1"/>
  <c r="BW193" i="3" s="1"/>
  <c r="DW193" i="3" s="1" a="1"/>
  <c r="DW193" i="3" s="1"/>
  <c r="BA193" i="3"/>
  <c r="BV193" i="3" s="1" a="1"/>
  <c r="BV193" i="3" s="1"/>
  <c r="DV193" i="3" s="1" a="1"/>
  <c r="DV193" i="3" s="1"/>
  <c r="AZ193" i="3"/>
  <c r="BU193" i="3" s="1" a="1"/>
  <c r="BU193" i="3" s="1"/>
  <c r="AY193" i="3"/>
  <c r="BT193" i="3" s="1" a="1"/>
  <c r="BT193" i="3" s="1"/>
  <c r="DT193" i="3" s="1" a="1"/>
  <c r="DT193" i="3" s="1"/>
  <c r="AX193" i="3"/>
  <c r="BS193" i="3" s="1" a="1"/>
  <c r="BS193" i="3" s="1"/>
  <c r="BG192" i="3"/>
  <c r="CB192" i="3" s="1" a="1"/>
  <c r="CB192" i="3" s="1"/>
  <c r="EB192" i="3" s="1" a="1"/>
  <c r="EB192" i="3" s="1"/>
  <c r="BF192" i="3"/>
  <c r="CA192" i="3" s="1" a="1"/>
  <c r="CA192" i="3" s="1"/>
  <c r="BE192" i="3"/>
  <c r="BZ192" i="3" s="1" a="1"/>
  <c r="BZ192" i="3" s="1"/>
  <c r="BD192" i="3"/>
  <c r="BY192" i="3" s="1" a="1"/>
  <c r="BY192" i="3" s="1"/>
  <c r="DY192" i="3" s="1" a="1"/>
  <c r="DY192" i="3" s="1"/>
  <c r="BC192" i="3"/>
  <c r="BX192" i="3" s="1" a="1"/>
  <c r="BX192" i="3" s="1"/>
  <c r="DX192" i="3" s="1" a="1"/>
  <c r="DX192" i="3" s="1"/>
  <c r="BB192" i="3"/>
  <c r="BW192" i="3" s="1" a="1"/>
  <c r="BW192" i="3" s="1"/>
  <c r="BA192" i="3"/>
  <c r="BV192" i="3" s="1" a="1"/>
  <c r="BV192" i="3" s="1"/>
  <c r="DV192" i="3" s="1" a="1"/>
  <c r="DV192" i="3" s="1"/>
  <c r="AZ192" i="3"/>
  <c r="BU192" i="3" s="1" a="1"/>
  <c r="BU192" i="3" s="1"/>
  <c r="DU192" i="3" s="1" a="1"/>
  <c r="DU192" i="3" s="1"/>
  <c r="AY192" i="3"/>
  <c r="BT192" i="3" s="1" a="1"/>
  <c r="BT192" i="3" s="1"/>
  <c r="DT192" i="3" s="1" a="1"/>
  <c r="DT192" i="3" s="1"/>
  <c r="AX192" i="3"/>
  <c r="BS192" i="3" s="1" a="1"/>
  <c r="BS192" i="3" s="1"/>
  <c r="BG191" i="3"/>
  <c r="CB191" i="3" s="1" a="1"/>
  <c r="CB191" i="3" s="1"/>
  <c r="EB191" i="3" s="1" a="1"/>
  <c r="EB191" i="3" s="1"/>
  <c r="BF191" i="3"/>
  <c r="CA191" i="3" s="1" a="1"/>
  <c r="CA191" i="3" s="1"/>
  <c r="EA191" i="3" s="1" a="1"/>
  <c r="EA191" i="3" s="1"/>
  <c r="BE191" i="3"/>
  <c r="BZ191" i="3" s="1" a="1"/>
  <c r="BZ191" i="3" s="1"/>
  <c r="DZ191" i="3" s="1" a="1"/>
  <c r="DZ191" i="3" s="1"/>
  <c r="BD191" i="3"/>
  <c r="BY191" i="3" s="1" a="1"/>
  <c r="BY191" i="3" s="1"/>
  <c r="BC191" i="3"/>
  <c r="BX191" i="3" s="1" a="1"/>
  <c r="BX191" i="3" s="1"/>
  <c r="DX191" i="3" s="1" a="1"/>
  <c r="DX191" i="3" s="1"/>
  <c r="BB191" i="3"/>
  <c r="BW191" i="3" s="1" a="1"/>
  <c r="BW191" i="3" s="1"/>
  <c r="DW191" i="3" s="1" a="1"/>
  <c r="DW191" i="3" s="1"/>
  <c r="BA191" i="3"/>
  <c r="BV191" i="3" s="1" a="1"/>
  <c r="BV191" i="3" s="1"/>
  <c r="DV191" i="3" s="1" a="1"/>
  <c r="DV191" i="3" s="1"/>
  <c r="AZ191" i="3"/>
  <c r="BU191" i="3" s="1" a="1"/>
  <c r="BU191" i="3" s="1"/>
  <c r="AY191" i="3"/>
  <c r="BT191" i="3" s="1" a="1"/>
  <c r="BT191" i="3" s="1"/>
  <c r="DT191" i="3" s="1" a="1"/>
  <c r="DT191" i="3" s="1"/>
  <c r="AX191" i="3"/>
  <c r="BS191" i="3" s="1" a="1"/>
  <c r="BS191" i="3" s="1"/>
  <c r="BG190" i="3"/>
  <c r="CB190" i="3" s="1" a="1"/>
  <c r="CB190" i="3" s="1"/>
  <c r="EB190" i="3" s="1" a="1"/>
  <c r="EB190" i="3" s="1"/>
  <c r="BF190" i="3"/>
  <c r="CA190" i="3" s="1" a="1"/>
  <c r="CA190" i="3" s="1"/>
  <c r="BE190" i="3"/>
  <c r="BZ190" i="3" s="1" a="1"/>
  <c r="BZ190" i="3" s="1"/>
  <c r="DZ190" i="3" s="1" a="1"/>
  <c r="DZ190" i="3" s="1"/>
  <c r="BD190" i="3"/>
  <c r="BY190" i="3" s="1" a="1"/>
  <c r="BY190" i="3" s="1"/>
  <c r="BC190" i="3"/>
  <c r="BX190" i="3" s="1" a="1"/>
  <c r="BX190" i="3" s="1"/>
  <c r="DX190" i="3" s="1" a="1"/>
  <c r="DX190" i="3" s="1"/>
  <c r="BB190" i="3"/>
  <c r="BW190" i="3" s="1" a="1"/>
  <c r="BW190" i="3" s="1"/>
  <c r="BA190" i="3"/>
  <c r="BV190" i="3" s="1" a="1"/>
  <c r="BV190" i="3" s="1"/>
  <c r="DV190" i="3" s="1" a="1"/>
  <c r="DV190" i="3" s="1"/>
  <c r="AZ190" i="3"/>
  <c r="BU190" i="3" s="1" a="1"/>
  <c r="BU190" i="3" s="1"/>
  <c r="DU190" i="3" s="1" a="1"/>
  <c r="DU190" i="3" s="1"/>
  <c r="AY190" i="3"/>
  <c r="BT190" i="3" s="1" a="1"/>
  <c r="BT190" i="3" s="1"/>
  <c r="DT190" i="3" s="1" a="1"/>
  <c r="DT190" i="3" s="1"/>
  <c r="AX190" i="3"/>
  <c r="BS190" i="3" s="1" a="1"/>
  <c r="BS190" i="3" s="1"/>
  <c r="BG189" i="3"/>
  <c r="BF189" i="3"/>
  <c r="BE189" i="3"/>
  <c r="BD189" i="3"/>
  <c r="BC189" i="3"/>
  <c r="BB189" i="3"/>
  <c r="BA189" i="3"/>
  <c r="AZ189" i="3"/>
  <c r="AY189" i="3"/>
  <c r="AX189" i="3"/>
  <c r="BG188" i="3"/>
  <c r="BF188" i="3"/>
  <c r="BE188" i="3"/>
  <c r="BD188" i="3"/>
  <c r="BC188" i="3"/>
  <c r="BB188" i="3"/>
  <c r="BA188" i="3"/>
  <c r="AZ188" i="3"/>
  <c r="AY188" i="3"/>
  <c r="AX188" i="3"/>
  <c r="BG187" i="3"/>
  <c r="BF187" i="3"/>
  <c r="BE187" i="3"/>
  <c r="BD187" i="3"/>
  <c r="BC187" i="3"/>
  <c r="BB187" i="3"/>
  <c r="BA187" i="3"/>
  <c r="AZ187" i="3"/>
  <c r="AY187" i="3"/>
  <c r="AX187" i="3"/>
  <c r="BG186" i="3"/>
  <c r="CB186" i="3" s="1" a="1"/>
  <c r="CB186" i="3" s="1"/>
  <c r="EB186" i="3" s="1" a="1"/>
  <c r="EB186" i="3" s="1"/>
  <c r="BF186" i="3"/>
  <c r="CA186" i="3" s="1" a="1"/>
  <c r="CA186" i="3" s="1"/>
  <c r="BE186" i="3"/>
  <c r="BZ186" i="3" s="1" a="1"/>
  <c r="BZ186" i="3" s="1"/>
  <c r="DZ186" i="3" s="1" a="1"/>
  <c r="DZ186" i="3" s="1"/>
  <c r="BD186" i="3"/>
  <c r="BY186" i="3" s="1" a="1"/>
  <c r="BY186" i="3" s="1"/>
  <c r="BC186" i="3"/>
  <c r="BX186" i="3" s="1" a="1"/>
  <c r="BX186" i="3" s="1"/>
  <c r="DX186" i="3" s="1" a="1"/>
  <c r="DX186" i="3" s="1"/>
  <c r="BB186" i="3"/>
  <c r="BW186" i="3" s="1" a="1"/>
  <c r="BW186" i="3" s="1"/>
  <c r="BA186" i="3"/>
  <c r="BV186" i="3" s="1" a="1"/>
  <c r="BV186" i="3" s="1"/>
  <c r="DV186" i="3" s="1" a="1"/>
  <c r="DV186" i="3" s="1"/>
  <c r="AZ186" i="3"/>
  <c r="BU186" i="3" s="1" a="1"/>
  <c r="BU186" i="3" s="1"/>
  <c r="AY186" i="3"/>
  <c r="BT186" i="3" s="1" a="1"/>
  <c r="BT186" i="3" s="1"/>
  <c r="DT186" i="3" s="1" a="1"/>
  <c r="DT186" i="3" s="1"/>
  <c r="AX186" i="3"/>
  <c r="BS186" i="3" s="1" a="1"/>
  <c r="BS186" i="3" s="1"/>
  <c r="BG185" i="3"/>
  <c r="CB185" i="3" s="1" a="1"/>
  <c r="CB185" i="3" s="1"/>
  <c r="EB185" i="3" s="1" a="1"/>
  <c r="EB185" i="3" s="1"/>
  <c r="BF185" i="3"/>
  <c r="CA185" i="3" s="1" a="1"/>
  <c r="CA185" i="3" s="1"/>
  <c r="EA185" i="3" s="1" a="1"/>
  <c r="EA185" i="3" s="1"/>
  <c r="BE185" i="3"/>
  <c r="BZ185" i="3" s="1" a="1"/>
  <c r="BZ185" i="3" s="1"/>
  <c r="DZ185" i="3" s="1" a="1"/>
  <c r="DZ185" i="3" s="1"/>
  <c r="BD185" i="3"/>
  <c r="BY185" i="3" s="1" a="1"/>
  <c r="BY185" i="3" s="1"/>
  <c r="BC185" i="3"/>
  <c r="BX185" i="3" s="1" a="1"/>
  <c r="BX185" i="3" s="1"/>
  <c r="DX185" i="3" s="1" a="1"/>
  <c r="DX185" i="3" s="1"/>
  <c r="BB185" i="3"/>
  <c r="BW185" i="3" s="1" a="1"/>
  <c r="BW185" i="3" s="1"/>
  <c r="BA185" i="3"/>
  <c r="BV185" i="3" s="1" a="1"/>
  <c r="BV185" i="3" s="1"/>
  <c r="DV185" i="3" s="1" a="1"/>
  <c r="DV185" i="3" s="1"/>
  <c r="AZ185" i="3"/>
  <c r="BU185" i="3" s="1" a="1"/>
  <c r="BU185" i="3" s="1"/>
  <c r="AY185" i="3"/>
  <c r="BT185" i="3" s="1" a="1"/>
  <c r="BT185" i="3" s="1"/>
  <c r="DT185" i="3" s="1" a="1"/>
  <c r="DT185" i="3" s="1"/>
  <c r="AX185" i="3"/>
  <c r="BS185" i="3" s="1" a="1"/>
  <c r="BS185" i="3" s="1"/>
  <c r="BG184" i="3"/>
  <c r="CB184" i="3" s="1" a="1"/>
  <c r="CB184" i="3" s="1"/>
  <c r="EB184" i="3" s="1" a="1"/>
  <c r="EB184" i="3" s="1"/>
  <c r="BF184" i="3"/>
  <c r="CA184" i="3" s="1" a="1"/>
  <c r="CA184" i="3" s="1"/>
  <c r="BE184" i="3"/>
  <c r="BZ184" i="3" s="1" a="1"/>
  <c r="BZ184" i="3" s="1"/>
  <c r="DZ184" i="3" s="1" a="1"/>
  <c r="DZ184" i="3" s="1"/>
  <c r="BD184" i="3"/>
  <c r="BY184" i="3" s="1" a="1"/>
  <c r="BY184" i="3" s="1"/>
  <c r="BC184" i="3"/>
  <c r="BX184" i="3" s="1" a="1"/>
  <c r="BX184" i="3" s="1"/>
  <c r="BB184" i="3"/>
  <c r="BW184" i="3" s="1" a="1"/>
  <c r="BW184" i="3" s="1"/>
  <c r="BA184" i="3"/>
  <c r="BV184" i="3" s="1" a="1"/>
  <c r="BV184" i="3" s="1"/>
  <c r="DV184" i="3" s="1" a="1"/>
  <c r="DV184" i="3" s="1"/>
  <c r="AZ184" i="3"/>
  <c r="BU184" i="3" s="1" a="1"/>
  <c r="BU184" i="3" s="1"/>
  <c r="DU184" i="3" s="1" a="1"/>
  <c r="DU184" i="3" s="1"/>
  <c r="AY184" i="3"/>
  <c r="BT184" i="3" s="1" a="1"/>
  <c r="BT184" i="3" s="1"/>
  <c r="AX184" i="3"/>
  <c r="BS184" i="3" s="1" a="1"/>
  <c r="BS184" i="3" s="1"/>
  <c r="BG183" i="3"/>
  <c r="CB183" i="3" s="1" a="1"/>
  <c r="CB183" i="3" s="1"/>
  <c r="EB183" i="3" s="1" a="1"/>
  <c r="EB183" i="3" s="1"/>
  <c r="BF183" i="3"/>
  <c r="CA183" i="3" s="1" a="1"/>
  <c r="CA183" i="3" s="1"/>
  <c r="EA183" i="3" s="1" a="1"/>
  <c r="EA183" i="3" s="1"/>
  <c r="BE183" i="3"/>
  <c r="BZ183" i="3" s="1" a="1"/>
  <c r="BZ183" i="3" s="1"/>
  <c r="DZ183" i="3" s="1" a="1"/>
  <c r="DZ183" i="3" s="1"/>
  <c r="BD183" i="3"/>
  <c r="BY183" i="3" s="1" a="1"/>
  <c r="BY183" i="3" s="1"/>
  <c r="BC183" i="3"/>
  <c r="BX183" i="3" s="1" a="1"/>
  <c r="BX183" i="3" s="1"/>
  <c r="DX183" i="3" s="1" a="1"/>
  <c r="DX183" i="3" s="1"/>
  <c r="BB183" i="3"/>
  <c r="BW183" i="3" s="1" a="1"/>
  <c r="BW183" i="3" s="1"/>
  <c r="BA183" i="3"/>
  <c r="BV183" i="3" s="1" a="1"/>
  <c r="BV183" i="3" s="1"/>
  <c r="DV183" i="3" s="1" a="1"/>
  <c r="DV183" i="3" s="1"/>
  <c r="AZ183" i="3"/>
  <c r="BU183" i="3" s="1" a="1"/>
  <c r="BU183" i="3" s="1"/>
  <c r="AY183" i="3"/>
  <c r="BT183" i="3" s="1" a="1"/>
  <c r="BT183" i="3" s="1"/>
  <c r="DT183" i="3" s="1" a="1"/>
  <c r="DT183" i="3" s="1"/>
  <c r="AX183" i="3"/>
  <c r="BS183" i="3" s="1" a="1"/>
  <c r="BS183" i="3" s="1"/>
  <c r="BG182" i="3"/>
  <c r="CB182" i="3" s="1" a="1"/>
  <c r="CB182" i="3" s="1"/>
  <c r="EB182" i="3" s="1" a="1"/>
  <c r="EB182" i="3" s="1"/>
  <c r="BF182" i="3"/>
  <c r="CA182" i="3" s="1" a="1"/>
  <c r="CA182" i="3" s="1"/>
  <c r="BE182" i="3"/>
  <c r="BZ182" i="3" s="1" a="1"/>
  <c r="BZ182" i="3" s="1"/>
  <c r="DZ182" i="3" s="1" a="1"/>
  <c r="DZ182" i="3" s="1"/>
  <c r="BD182" i="3"/>
  <c r="BY182" i="3" s="1" a="1"/>
  <c r="BY182" i="3" s="1"/>
  <c r="BC182" i="3"/>
  <c r="BX182" i="3" s="1" a="1"/>
  <c r="BX182" i="3" s="1"/>
  <c r="DX182" i="3" s="1" a="1"/>
  <c r="DX182" i="3" s="1"/>
  <c r="BB182" i="3"/>
  <c r="BW182" i="3" s="1" a="1"/>
  <c r="BW182" i="3" s="1"/>
  <c r="BA182" i="3"/>
  <c r="BV182" i="3" s="1" a="1"/>
  <c r="BV182" i="3" s="1"/>
  <c r="DV182" i="3" s="1" a="1"/>
  <c r="DV182" i="3" s="1"/>
  <c r="AZ182" i="3"/>
  <c r="BU182" i="3" s="1" a="1"/>
  <c r="BU182" i="3" s="1"/>
  <c r="DU182" i="3" s="1" a="1"/>
  <c r="DU182" i="3" s="1"/>
  <c r="AY182" i="3"/>
  <c r="BT182" i="3" s="1" a="1"/>
  <c r="BT182" i="3" s="1"/>
  <c r="DT182" i="3" s="1" a="1"/>
  <c r="DT182" i="3" s="1"/>
  <c r="AX182" i="3"/>
  <c r="BS182" i="3" s="1" a="1"/>
  <c r="BS182" i="3" s="1"/>
  <c r="BG181" i="3"/>
  <c r="CB181" i="3" s="1" a="1"/>
  <c r="CB181" i="3" s="1"/>
  <c r="EB181" i="3" s="1" a="1"/>
  <c r="EB181" i="3" s="1"/>
  <c r="BF181" i="3"/>
  <c r="CA181" i="3" s="1" a="1"/>
  <c r="CA181" i="3" s="1"/>
  <c r="BE181" i="3"/>
  <c r="BZ181" i="3" s="1" a="1"/>
  <c r="BZ181" i="3" s="1"/>
  <c r="DZ181" i="3" s="1" a="1"/>
  <c r="DZ181" i="3" s="1"/>
  <c r="BD181" i="3"/>
  <c r="BY181" i="3" s="1" a="1"/>
  <c r="BY181" i="3" s="1"/>
  <c r="BC181" i="3"/>
  <c r="BX181" i="3" s="1" a="1"/>
  <c r="BX181" i="3" s="1"/>
  <c r="DX181" i="3" s="1" a="1"/>
  <c r="DX181" i="3" s="1"/>
  <c r="BB181" i="3"/>
  <c r="BW181" i="3" s="1" a="1"/>
  <c r="BW181" i="3" s="1"/>
  <c r="DW181" i="3" s="1" a="1"/>
  <c r="DW181" i="3" s="1"/>
  <c r="BA181" i="3"/>
  <c r="BV181" i="3" s="1" a="1"/>
  <c r="BV181" i="3" s="1"/>
  <c r="DV181" i="3" s="1" a="1"/>
  <c r="DV181" i="3" s="1"/>
  <c r="AZ181" i="3"/>
  <c r="BU181" i="3" s="1" a="1"/>
  <c r="BU181" i="3" s="1"/>
  <c r="AY181" i="3"/>
  <c r="BT181" i="3" s="1" a="1"/>
  <c r="BT181" i="3" s="1"/>
  <c r="AX181" i="3"/>
  <c r="BS181" i="3" s="1" a="1"/>
  <c r="BS181" i="3" s="1"/>
  <c r="BG180" i="3"/>
  <c r="CB180" i="3" s="1" a="1"/>
  <c r="CB180" i="3" s="1"/>
  <c r="EB180" i="3" s="1" a="1"/>
  <c r="EB180" i="3" s="1"/>
  <c r="BF180" i="3"/>
  <c r="CA180" i="3" s="1" a="1"/>
  <c r="CA180" i="3" s="1"/>
  <c r="BE180" i="3"/>
  <c r="BZ180" i="3" s="1" a="1"/>
  <c r="BZ180" i="3" s="1"/>
  <c r="DZ180" i="3" s="1" a="1"/>
  <c r="DZ180" i="3" s="1"/>
  <c r="BD180" i="3"/>
  <c r="BY180" i="3" s="1" a="1"/>
  <c r="BY180" i="3" s="1"/>
  <c r="DY180" i="3" s="1" a="1"/>
  <c r="DY180" i="3" s="1"/>
  <c r="BC180" i="3"/>
  <c r="BX180" i="3" s="1" a="1"/>
  <c r="BX180" i="3" s="1"/>
  <c r="DX180" i="3" s="1" a="1"/>
  <c r="DX180" i="3" s="1"/>
  <c r="BB180" i="3"/>
  <c r="BW180" i="3" s="1" a="1"/>
  <c r="BW180" i="3" s="1"/>
  <c r="BA180" i="3"/>
  <c r="BV180" i="3" s="1" a="1"/>
  <c r="BV180" i="3" s="1"/>
  <c r="DV180" i="3" s="1" a="1"/>
  <c r="DV180" i="3" s="1"/>
  <c r="AZ180" i="3"/>
  <c r="BU180" i="3" s="1" a="1"/>
  <c r="BU180" i="3" s="1"/>
  <c r="AY180" i="3"/>
  <c r="BT180" i="3" s="1" a="1"/>
  <c r="BT180" i="3" s="1"/>
  <c r="DT180" i="3" s="1" a="1"/>
  <c r="DT180" i="3" s="1"/>
  <c r="AX180" i="3"/>
  <c r="BS180" i="3" s="1" a="1"/>
  <c r="BS180" i="3" s="1"/>
  <c r="BG179" i="3"/>
  <c r="CB179" i="3" s="1" a="1"/>
  <c r="CB179" i="3" s="1"/>
  <c r="EB179" i="3" s="1" a="1"/>
  <c r="EB179" i="3" s="1"/>
  <c r="BF179" i="3"/>
  <c r="CA179" i="3" s="1" a="1"/>
  <c r="CA179" i="3" s="1"/>
  <c r="EA179" i="3" s="1" a="1"/>
  <c r="EA179" i="3" s="1"/>
  <c r="BE179" i="3"/>
  <c r="BZ179" i="3" s="1" a="1"/>
  <c r="BZ179" i="3" s="1"/>
  <c r="DZ179" i="3" s="1" a="1"/>
  <c r="DZ179" i="3" s="1"/>
  <c r="BD179" i="3"/>
  <c r="BY179" i="3" s="1" a="1"/>
  <c r="BY179" i="3" s="1"/>
  <c r="BC179" i="3"/>
  <c r="BX179" i="3" s="1" a="1"/>
  <c r="BX179" i="3" s="1"/>
  <c r="BB179" i="3"/>
  <c r="BW179" i="3" s="1" a="1"/>
  <c r="BW179" i="3" s="1"/>
  <c r="BA179" i="3"/>
  <c r="BV179" i="3" s="1" a="1"/>
  <c r="BV179" i="3" s="1"/>
  <c r="DV179" i="3" s="1" a="1"/>
  <c r="DV179" i="3" s="1"/>
  <c r="AZ179" i="3"/>
  <c r="BU179" i="3" s="1" a="1"/>
  <c r="BU179" i="3" s="1"/>
  <c r="AY179" i="3"/>
  <c r="BT179" i="3" s="1" a="1"/>
  <c r="BT179" i="3" s="1"/>
  <c r="DT179" i="3" s="1" a="1"/>
  <c r="DT179" i="3" s="1"/>
  <c r="AX179" i="3"/>
  <c r="BS179" i="3" s="1" a="1"/>
  <c r="BS179" i="3" s="1"/>
  <c r="BG178" i="3"/>
  <c r="CB178" i="3" s="1" a="1"/>
  <c r="CB178" i="3" s="1"/>
  <c r="EB178" i="3" s="1" a="1"/>
  <c r="EB178" i="3" s="1"/>
  <c r="BF178" i="3"/>
  <c r="CA178" i="3" s="1" a="1"/>
  <c r="CA178" i="3" s="1"/>
  <c r="BE178" i="3"/>
  <c r="BZ178" i="3" s="1" a="1"/>
  <c r="BZ178" i="3" s="1"/>
  <c r="DZ178" i="3" s="1" a="1"/>
  <c r="DZ178" i="3" s="1"/>
  <c r="BD178" i="3"/>
  <c r="BY178" i="3" s="1" a="1"/>
  <c r="BY178" i="3" s="1"/>
  <c r="BC178" i="3"/>
  <c r="BX178" i="3" s="1" a="1"/>
  <c r="BX178" i="3" s="1"/>
  <c r="DX178" i="3" s="1" a="1"/>
  <c r="DX178" i="3" s="1"/>
  <c r="BB178" i="3"/>
  <c r="BW178" i="3" s="1" a="1"/>
  <c r="BW178" i="3" s="1"/>
  <c r="BA178" i="3"/>
  <c r="BV178" i="3" s="1" a="1"/>
  <c r="BV178" i="3" s="1"/>
  <c r="DV178" i="3" s="1" a="1"/>
  <c r="DV178" i="3" s="1"/>
  <c r="AZ178" i="3"/>
  <c r="BU178" i="3" s="1" a="1"/>
  <c r="BU178" i="3" s="1"/>
  <c r="DU178" i="3" s="1" a="1"/>
  <c r="DU178" i="3" s="1"/>
  <c r="AY178" i="3"/>
  <c r="BT178" i="3" s="1" a="1"/>
  <c r="BT178" i="3" s="1"/>
  <c r="DT178" i="3" s="1" a="1"/>
  <c r="DT178" i="3" s="1"/>
  <c r="AX178" i="3"/>
  <c r="BS178" i="3" s="1" a="1"/>
  <c r="BS178" i="3" s="1"/>
  <c r="BG177" i="3"/>
  <c r="BF177" i="3"/>
  <c r="BE177" i="3"/>
  <c r="BD177" i="3"/>
  <c r="BC177" i="3"/>
  <c r="BB177" i="3"/>
  <c r="BA177" i="3"/>
  <c r="AZ177" i="3"/>
  <c r="AY177" i="3"/>
  <c r="AX177" i="3"/>
  <c r="BG176" i="3"/>
  <c r="CB176" i="3" s="1" a="1"/>
  <c r="CB176" i="3" s="1"/>
  <c r="EB176" i="3" s="1" a="1"/>
  <c r="EB176" i="3" s="1"/>
  <c r="BF176" i="3"/>
  <c r="CA176" i="3" s="1" a="1"/>
  <c r="CA176" i="3" s="1"/>
  <c r="BE176" i="3"/>
  <c r="BZ176" i="3" s="1" a="1"/>
  <c r="BZ176" i="3" s="1"/>
  <c r="DZ176" i="3" s="1" a="1"/>
  <c r="DZ176" i="3" s="1"/>
  <c r="BD176" i="3"/>
  <c r="BY176" i="3" s="1" a="1"/>
  <c r="BY176" i="3" s="1"/>
  <c r="BC176" i="3"/>
  <c r="BX176" i="3" s="1" a="1"/>
  <c r="BX176" i="3" s="1"/>
  <c r="DX176" i="3" s="1" a="1"/>
  <c r="DX176" i="3" s="1"/>
  <c r="BB176" i="3"/>
  <c r="BW176" i="3" s="1" a="1"/>
  <c r="BW176" i="3" s="1"/>
  <c r="BA176" i="3"/>
  <c r="BV176" i="3" s="1" a="1"/>
  <c r="BV176" i="3" s="1"/>
  <c r="DV176" i="3" s="1" a="1"/>
  <c r="DV176" i="3" s="1"/>
  <c r="AZ176" i="3"/>
  <c r="BU176" i="3" s="1" a="1"/>
  <c r="BU176" i="3" s="1"/>
  <c r="AY176" i="3"/>
  <c r="BT176" i="3" s="1" a="1"/>
  <c r="BT176" i="3" s="1"/>
  <c r="DT176" i="3" s="1" a="1"/>
  <c r="DT176" i="3" s="1"/>
  <c r="AX176" i="3"/>
  <c r="BS176" i="3" s="1" a="1"/>
  <c r="BS176" i="3" s="1"/>
  <c r="BG175" i="3"/>
  <c r="CB175" i="3" s="1" a="1"/>
  <c r="CB175" i="3" s="1"/>
  <c r="EB175" i="3" s="1" a="1"/>
  <c r="EB175" i="3" s="1"/>
  <c r="BF175" i="3"/>
  <c r="CA175" i="3" s="1" a="1"/>
  <c r="CA175" i="3" s="1"/>
  <c r="EA175" i="3" s="1" a="1"/>
  <c r="EA175" i="3" s="1"/>
  <c r="BE175" i="3"/>
  <c r="BZ175" i="3" s="1" a="1"/>
  <c r="BZ175" i="3" s="1"/>
  <c r="DZ175" i="3" s="1" a="1"/>
  <c r="DZ175" i="3" s="1"/>
  <c r="BD175" i="3"/>
  <c r="BY175" i="3" s="1" a="1"/>
  <c r="BY175" i="3" s="1"/>
  <c r="BC175" i="3"/>
  <c r="BX175" i="3" s="1" a="1"/>
  <c r="BX175" i="3" s="1"/>
  <c r="DX175" i="3" s="1" a="1"/>
  <c r="DX175" i="3" s="1"/>
  <c r="BB175" i="3"/>
  <c r="BW175" i="3" s="1" a="1"/>
  <c r="BW175" i="3" s="1"/>
  <c r="BA175" i="3"/>
  <c r="BV175" i="3" s="1" a="1"/>
  <c r="BV175" i="3" s="1"/>
  <c r="DV175" i="3" s="1" a="1"/>
  <c r="DV175" i="3" s="1"/>
  <c r="AZ175" i="3"/>
  <c r="BU175" i="3" s="1" a="1"/>
  <c r="BU175" i="3" s="1"/>
  <c r="AY175" i="3"/>
  <c r="BT175" i="3" s="1" a="1"/>
  <c r="BT175" i="3" s="1"/>
  <c r="DT175" i="3" s="1" a="1"/>
  <c r="DT175" i="3" s="1"/>
  <c r="AX175" i="3"/>
  <c r="BS175" i="3" s="1" a="1"/>
  <c r="BS175" i="3" s="1"/>
  <c r="BG174" i="3"/>
  <c r="BF174" i="3"/>
  <c r="BE174" i="3"/>
  <c r="BD174" i="3"/>
  <c r="BC174" i="3"/>
  <c r="BB174" i="3"/>
  <c r="BA174" i="3"/>
  <c r="AZ174" i="3"/>
  <c r="AY174" i="3"/>
  <c r="AX174" i="3"/>
  <c r="BG173" i="3"/>
  <c r="BF173" i="3"/>
  <c r="BE173" i="3"/>
  <c r="BD173" i="3"/>
  <c r="BC173" i="3"/>
  <c r="BB173" i="3"/>
  <c r="BA173" i="3"/>
  <c r="AZ173" i="3"/>
  <c r="AY173" i="3"/>
  <c r="AX173" i="3"/>
  <c r="BG172" i="3"/>
  <c r="CB172" i="3" s="1" a="1"/>
  <c r="CB172" i="3" s="1"/>
  <c r="BF172" i="3"/>
  <c r="CA172" i="3" s="1" a="1"/>
  <c r="CA172" i="3" s="1"/>
  <c r="BE172" i="3"/>
  <c r="BZ172" i="3" s="1" a="1"/>
  <c r="BZ172" i="3" s="1"/>
  <c r="DZ172" i="3" s="1" a="1"/>
  <c r="DZ172" i="3" s="1"/>
  <c r="BD172" i="3"/>
  <c r="BY172" i="3" s="1" a="1"/>
  <c r="BY172" i="3" s="1"/>
  <c r="BC172" i="3"/>
  <c r="BX172" i="3" s="1" a="1"/>
  <c r="BX172" i="3" s="1"/>
  <c r="BB172" i="3"/>
  <c r="BW172" i="3" s="1" a="1"/>
  <c r="BW172" i="3" s="1"/>
  <c r="BA172" i="3"/>
  <c r="BV172" i="3" s="1" a="1"/>
  <c r="BV172" i="3" s="1"/>
  <c r="AZ172" i="3"/>
  <c r="BU172" i="3" s="1" a="1"/>
  <c r="BU172" i="3" s="1"/>
  <c r="AY172" i="3"/>
  <c r="BT172" i="3" s="1" a="1"/>
  <c r="BT172" i="3" s="1"/>
  <c r="AX172" i="3"/>
  <c r="BS172" i="3" s="1" a="1"/>
  <c r="BS172" i="3" s="1"/>
  <c r="BG171" i="3"/>
  <c r="CB171" i="3" s="1" a="1"/>
  <c r="CB171" i="3" s="1"/>
  <c r="EB171" i="3" s="1" a="1"/>
  <c r="EB171" i="3" s="1"/>
  <c r="BF171" i="3"/>
  <c r="CA171" i="3" s="1" a="1"/>
  <c r="CA171" i="3" s="1"/>
  <c r="BE171" i="3"/>
  <c r="BZ171" i="3" s="1" a="1"/>
  <c r="BZ171" i="3" s="1"/>
  <c r="DZ171" i="3" s="1" a="1"/>
  <c r="DZ171" i="3" s="1"/>
  <c r="BD171" i="3"/>
  <c r="BY171" i="3" s="1" a="1"/>
  <c r="BY171" i="3" s="1"/>
  <c r="BC171" i="3"/>
  <c r="BX171" i="3" s="1" a="1"/>
  <c r="BX171" i="3" s="1"/>
  <c r="BB171" i="3"/>
  <c r="BW171" i="3" s="1" a="1"/>
  <c r="BW171" i="3" s="1"/>
  <c r="BA171" i="3"/>
  <c r="BV171" i="3" s="1" a="1"/>
  <c r="BV171" i="3" s="1"/>
  <c r="AZ171" i="3"/>
  <c r="BU171" i="3" s="1" a="1"/>
  <c r="BU171" i="3" s="1"/>
  <c r="AY171" i="3"/>
  <c r="BT171" i="3" s="1" a="1"/>
  <c r="BT171" i="3" s="1"/>
  <c r="AX171" i="3"/>
  <c r="BS171" i="3" s="1" a="1"/>
  <c r="BS171" i="3" s="1"/>
  <c r="BG170" i="3"/>
  <c r="CB170" i="3" s="1" a="1"/>
  <c r="CB170" i="3" s="1"/>
  <c r="BF170" i="3"/>
  <c r="CA170" i="3" s="1" a="1"/>
  <c r="CA170" i="3" s="1"/>
  <c r="BE170" i="3"/>
  <c r="BZ170" i="3" s="1" a="1"/>
  <c r="BZ170" i="3" s="1"/>
  <c r="DZ170" i="3" s="1" a="1"/>
  <c r="DZ170" i="3" s="1"/>
  <c r="BD170" i="3"/>
  <c r="BY170" i="3" s="1" a="1"/>
  <c r="BY170" i="3" s="1"/>
  <c r="BC170" i="3"/>
  <c r="BX170" i="3" s="1" a="1"/>
  <c r="BX170" i="3" s="1"/>
  <c r="DX170" i="3" s="1" a="1"/>
  <c r="DX170" i="3" s="1"/>
  <c r="BB170" i="3"/>
  <c r="BW170" i="3" s="1" a="1"/>
  <c r="BW170" i="3" s="1"/>
  <c r="BA170" i="3"/>
  <c r="BV170" i="3" s="1" a="1"/>
  <c r="BV170" i="3" s="1"/>
  <c r="AZ170" i="3"/>
  <c r="BU170" i="3" s="1" a="1"/>
  <c r="BU170" i="3" s="1"/>
  <c r="AY170" i="3"/>
  <c r="BT170" i="3" s="1" a="1"/>
  <c r="BT170" i="3" s="1"/>
  <c r="DT170" i="3" s="1" a="1"/>
  <c r="DT170" i="3" s="1"/>
  <c r="AX170" i="3"/>
  <c r="BS170" i="3" s="1" a="1"/>
  <c r="BS170" i="3" s="1"/>
  <c r="BG169" i="3"/>
  <c r="BF169" i="3"/>
  <c r="BE169" i="3"/>
  <c r="BD169" i="3"/>
  <c r="BC169" i="3"/>
  <c r="BB169" i="3"/>
  <c r="BA169" i="3"/>
  <c r="AZ169" i="3"/>
  <c r="AY169" i="3"/>
  <c r="AX169" i="3"/>
  <c r="BG168" i="3"/>
  <c r="CB168" i="3" s="1" a="1"/>
  <c r="CB168" i="3" s="1"/>
  <c r="EB168" i="3" s="1" a="1"/>
  <c r="EB168" i="3" s="1"/>
  <c r="BF168" i="3"/>
  <c r="CA168" i="3" s="1" a="1"/>
  <c r="CA168" i="3" s="1"/>
  <c r="BE168" i="3"/>
  <c r="BZ168" i="3" s="1" a="1"/>
  <c r="BZ168" i="3" s="1"/>
  <c r="BD168" i="3"/>
  <c r="BY168" i="3" s="1" a="1"/>
  <c r="BY168" i="3" s="1"/>
  <c r="DY168" i="3" s="1" a="1"/>
  <c r="DY168" i="3" s="1"/>
  <c r="BC168" i="3"/>
  <c r="BX168" i="3" s="1" a="1"/>
  <c r="BX168" i="3" s="1"/>
  <c r="DX168" i="3" s="1" a="1"/>
  <c r="DX168" i="3" s="1"/>
  <c r="BB168" i="3"/>
  <c r="BW168" i="3" s="1" a="1"/>
  <c r="BW168" i="3" s="1"/>
  <c r="BA168" i="3"/>
  <c r="BV168" i="3" s="1" a="1"/>
  <c r="BV168" i="3" s="1"/>
  <c r="DV168" i="3" s="1" a="1"/>
  <c r="DV168" i="3" s="1"/>
  <c r="AZ168" i="3"/>
  <c r="BU168" i="3" s="1" a="1"/>
  <c r="BU168" i="3" s="1"/>
  <c r="AY168" i="3"/>
  <c r="BT168" i="3" s="1" a="1"/>
  <c r="BT168" i="3" s="1"/>
  <c r="DT168" i="3" s="1" a="1"/>
  <c r="DT168" i="3" s="1"/>
  <c r="AX168" i="3"/>
  <c r="BS168" i="3" s="1" a="1"/>
  <c r="BS168" i="3" s="1"/>
  <c r="BG167" i="3"/>
  <c r="BF167" i="3"/>
  <c r="BE167" i="3"/>
  <c r="BD167" i="3"/>
  <c r="BC167" i="3"/>
  <c r="BB167" i="3"/>
  <c r="BA167" i="3"/>
  <c r="AZ167" i="3"/>
  <c r="AY167" i="3"/>
  <c r="AX167" i="3"/>
  <c r="BG166" i="3"/>
  <c r="CB166" i="3" s="1" a="1"/>
  <c r="CB166" i="3" s="1"/>
  <c r="EB166" i="3" s="1" a="1"/>
  <c r="EB166" i="3" s="1"/>
  <c r="BF166" i="3"/>
  <c r="CA166" i="3" s="1" a="1"/>
  <c r="CA166" i="3" s="1"/>
  <c r="BE166" i="3"/>
  <c r="BZ166" i="3" s="1" a="1"/>
  <c r="BZ166" i="3" s="1"/>
  <c r="DZ166" i="3" s="1" a="1"/>
  <c r="DZ166" i="3" s="1"/>
  <c r="BD166" i="3"/>
  <c r="BY166" i="3" s="1" a="1"/>
  <c r="BY166" i="3" s="1"/>
  <c r="BC166" i="3"/>
  <c r="BX166" i="3" s="1" a="1"/>
  <c r="BX166" i="3" s="1"/>
  <c r="DX166" i="3" s="1" a="1"/>
  <c r="DX166" i="3" s="1"/>
  <c r="BB166" i="3"/>
  <c r="BW166" i="3" s="1" a="1"/>
  <c r="BW166" i="3" s="1"/>
  <c r="BA166" i="3"/>
  <c r="BV166" i="3" s="1" a="1"/>
  <c r="BV166" i="3" s="1"/>
  <c r="AZ166" i="3"/>
  <c r="BU166" i="3" s="1" a="1"/>
  <c r="BU166" i="3" s="1"/>
  <c r="DU166" i="3" s="1" a="1"/>
  <c r="DU166" i="3" s="1"/>
  <c r="AY166" i="3"/>
  <c r="BT166" i="3" s="1" a="1"/>
  <c r="BT166" i="3" s="1"/>
  <c r="DT166" i="3" s="1" a="1"/>
  <c r="DT166" i="3" s="1"/>
  <c r="AX166" i="3"/>
  <c r="BS166" i="3" s="1" a="1"/>
  <c r="BS166" i="3" s="1"/>
  <c r="BG165" i="3"/>
  <c r="CB165" i="3" s="1" a="1"/>
  <c r="CB165" i="3" s="1"/>
  <c r="EB165" i="3" s="1" a="1"/>
  <c r="EB165" i="3" s="1"/>
  <c r="BF165" i="3"/>
  <c r="CA165" i="3" s="1" a="1"/>
  <c r="CA165" i="3" s="1"/>
  <c r="BE165" i="3"/>
  <c r="BZ165" i="3" s="1" a="1"/>
  <c r="BZ165" i="3" s="1"/>
  <c r="DZ165" i="3" s="1" a="1"/>
  <c r="DZ165" i="3" s="1"/>
  <c r="BD165" i="3"/>
  <c r="BY165" i="3" s="1" a="1"/>
  <c r="BY165" i="3" s="1"/>
  <c r="BC165" i="3"/>
  <c r="BX165" i="3" s="1" a="1"/>
  <c r="BX165" i="3" s="1"/>
  <c r="BB165" i="3"/>
  <c r="BW165" i="3" s="1" a="1"/>
  <c r="BW165" i="3" s="1"/>
  <c r="DW165" i="3" s="1" a="1"/>
  <c r="DW165" i="3" s="1"/>
  <c r="BA165" i="3"/>
  <c r="BV165" i="3" s="1" a="1"/>
  <c r="BV165" i="3" s="1"/>
  <c r="DV165" i="3" s="1" a="1"/>
  <c r="DV165" i="3" s="1"/>
  <c r="AZ165" i="3"/>
  <c r="BU165" i="3" s="1" a="1"/>
  <c r="BU165" i="3" s="1"/>
  <c r="AY165" i="3"/>
  <c r="BT165" i="3" s="1" a="1"/>
  <c r="BT165" i="3" s="1"/>
  <c r="DT165" i="3" s="1" a="1"/>
  <c r="DT165" i="3" s="1"/>
  <c r="AX165" i="3"/>
  <c r="BS165" i="3" s="1" a="1"/>
  <c r="BS165" i="3" s="1"/>
  <c r="BG164" i="3"/>
  <c r="CB164" i="3" s="1" a="1"/>
  <c r="CB164" i="3" s="1"/>
  <c r="EB164" i="3" s="1" a="1"/>
  <c r="EB164" i="3" s="1"/>
  <c r="BF164" i="3"/>
  <c r="CA164" i="3" s="1" a="1"/>
  <c r="CA164" i="3" s="1"/>
  <c r="BE164" i="3"/>
  <c r="BZ164" i="3" s="1" a="1"/>
  <c r="BZ164" i="3" s="1"/>
  <c r="BD164" i="3"/>
  <c r="BY164" i="3" s="1" a="1"/>
  <c r="BY164" i="3" s="1"/>
  <c r="DY164" i="3" s="1" a="1"/>
  <c r="DY164" i="3" s="1"/>
  <c r="BC164" i="3"/>
  <c r="BX164" i="3" s="1" a="1"/>
  <c r="BX164" i="3" s="1"/>
  <c r="DX164" i="3" s="1" a="1"/>
  <c r="DX164" i="3" s="1"/>
  <c r="BB164" i="3"/>
  <c r="BW164" i="3" s="1" a="1"/>
  <c r="BW164" i="3" s="1"/>
  <c r="BA164" i="3"/>
  <c r="BV164" i="3" s="1" a="1"/>
  <c r="BV164" i="3" s="1"/>
  <c r="DV164" i="3" s="1" a="1"/>
  <c r="DV164" i="3" s="1"/>
  <c r="AZ164" i="3"/>
  <c r="BU164" i="3" s="1" a="1"/>
  <c r="BU164" i="3" s="1"/>
  <c r="AY164" i="3"/>
  <c r="BT164" i="3" s="1" a="1"/>
  <c r="BT164" i="3" s="1"/>
  <c r="DT164" i="3" s="1" a="1"/>
  <c r="DT164" i="3" s="1"/>
  <c r="AX164" i="3"/>
  <c r="BS164" i="3" s="1" a="1"/>
  <c r="BS164" i="3" s="1"/>
  <c r="BG162" i="3"/>
  <c r="CB162" i="3" s="1" a="1"/>
  <c r="CB162" i="3" s="1"/>
  <c r="BF162" i="3"/>
  <c r="CA162" i="3" s="1" a="1"/>
  <c r="CA162" i="3" s="1"/>
  <c r="BE162" i="3"/>
  <c r="BZ162" i="3" s="1" a="1"/>
  <c r="BZ162" i="3" s="1"/>
  <c r="BD162" i="3"/>
  <c r="BY162" i="3" s="1" a="1"/>
  <c r="BY162" i="3" s="1"/>
  <c r="BC162" i="3"/>
  <c r="BX162" i="3" s="1" a="1"/>
  <c r="BX162" i="3" s="1"/>
  <c r="BB162" i="3"/>
  <c r="BW162" i="3" s="1" a="1"/>
  <c r="BW162" i="3" s="1"/>
  <c r="BA162" i="3"/>
  <c r="BV162" i="3" s="1" a="1"/>
  <c r="BV162" i="3" s="1"/>
  <c r="DV162" i="3" s="1" a="1"/>
  <c r="DV162" i="3" s="1"/>
  <c r="AZ162" i="3"/>
  <c r="BU162" i="3" s="1" a="1"/>
  <c r="BU162" i="3" s="1"/>
  <c r="AY162" i="3"/>
  <c r="BT162" i="3" s="1" a="1"/>
  <c r="BT162" i="3" s="1"/>
  <c r="AX162" i="3"/>
  <c r="BS162" i="3" s="1" a="1"/>
  <c r="BS162" i="3" s="1"/>
  <c r="FJ162" i="3" s="1"/>
  <c r="BG161" i="3"/>
  <c r="BF161" i="3"/>
  <c r="BE161" i="3"/>
  <c r="BD161" i="3"/>
  <c r="BC161" i="3"/>
  <c r="BB161" i="3"/>
  <c r="BA161" i="3"/>
  <c r="AZ161" i="3"/>
  <c r="AY161" i="3"/>
  <c r="AX161" i="3"/>
  <c r="BG160" i="3"/>
  <c r="BF160" i="3"/>
  <c r="BE160" i="3"/>
  <c r="BD160" i="3"/>
  <c r="BC160" i="3"/>
  <c r="BB160" i="3"/>
  <c r="BA160" i="3"/>
  <c r="AZ160" i="3"/>
  <c r="AY160" i="3"/>
  <c r="AX160" i="3"/>
  <c r="BG159" i="3"/>
  <c r="BF159" i="3"/>
  <c r="BE159" i="3"/>
  <c r="BD159" i="3"/>
  <c r="BC159" i="3"/>
  <c r="BB159" i="3"/>
  <c r="BA159" i="3"/>
  <c r="AZ159" i="3"/>
  <c r="AY159" i="3"/>
  <c r="AX159" i="3"/>
  <c r="BG158" i="3"/>
  <c r="CB158" i="3" s="1" a="1"/>
  <c r="CB158" i="3" s="1"/>
  <c r="BF158" i="3"/>
  <c r="CA158" i="3" s="1" a="1"/>
  <c r="CA158" i="3" s="1"/>
  <c r="BE158" i="3"/>
  <c r="BZ158" i="3" s="1" a="1"/>
  <c r="BZ158" i="3" s="1"/>
  <c r="BD158" i="3"/>
  <c r="BY158" i="3" s="1" a="1"/>
  <c r="BY158" i="3" s="1"/>
  <c r="BC158" i="3"/>
  <c r="BX158" i="3" s="1" a="1"/>
  <c r="BX158" i="3" s="1"/>
  <c r="BB158" i="3"/>
  <c r="BW158" i="3" s="1" a="1"/>
  <c r="BW158" i="3" s="1"/>
  <c r="BA158" i="3"/>
  <c r="BV158" i="3" s="1" a="1"/>
  <c r="BV158" i="3" s="1"/>
  <c r="DV158" i="3" s="1" a="1"/>
  <c r="DV158" i="3" s="1"/>
  <c r="AZ158" i="3"/>
  <c r="BU158" i="3" s="1" a="1"/>
  <c r="BU158" i="3" s="1"/>
  <c r="AY158" i="3"/>
  <c r="BT158" i="3" s="1" a="1"/>
  <c r="BT158" i="3" s="1"/>
  <c r="AX158" i="3"/>
  <c r="BS158" i="3" s="1" a="1"/>
  <c r="BS158" i="3" s="1"/>
  <c r="FJ158" i="3" s="1"/>
  <c r="BG157" i="3"/>
  <c r="CB157" i="3" s="1" a="1"/>
  <c r="CB157" i="3" s="1"/>
  <c r="EB157" i="3" s="1" a="1"/>
  <c r="EB157" i="3" s="1"/>
  <c r="BF157" i="3"/>
  <c r="CA157" i="3" s="1" a="1"/>
  <c r="CA157" i="3" s="1"/>
  <c r="BE157" i="3"/>
  <c r="BZ157" i="3" s="1" a="1"/>
  <c r="BZ157" i="3" s="1"/>
  <c r="BD157" i="3"/>
  <c r="BY157" i="3" s="1" a="1"/>
  <c r="BY157" i="3" s="1"/>
  <c r="BC157" i="3"/>
  <c r="BX157" i="3" s="1" a="1"/>
  <c r="BX157" i="3" s="1"/>
  <c r="DX157" i="3" s="1" a="1"/>
  <c r="DX157" i="3" s="1"/>
  <c r="BB157" i="3"/>
  <c r="BW157" i="3" s="1" a="1"/>
  <c r="BW157" i="3" s="1"/>
  <c r="BA157" i="3"/>
  <c r="BV157" i="3" s="1" a="1"/>
  <c r="BV157" i="3" s="1"/>
  <c r="AZ157" i="3"/>
  <c r="BU157" i="3" s="1" a="1"/>
  <c r="BU157" i="3" s="1"/>
  <c r="DU157" i="3" s="1" a="1"/>
  <c r="DU157" i="3" s="1"/>
  <c r="AY157" i="3"/>
  <c r="BT157" i="3" s="1" a="1"/>
  <c r="BT157" i="3" s="1"/>
  <c r="DT157" i="3" s="1" a="1"/>
  <c r="DT157" i="3" s="1"/>
  <c r="AX157" i="3"/>
  <c r="BS157" i="3" s="1" a="1"/>
  <c r="BS157" i="3" s="1"/>
  <c r="BG156" i="3"/>
  <c r="CB156" i="3" s="1" a="1"/>
  <c r="CB156" i="3" s="1"/>
  <c r="BF156" i="3"/>
  <c r="CA156" i="3" s="1" a="1"/>
  <c r="CA156" i="3" s="1"/>
  <c r="BE156" i="3"/>
  <c r="BZ156" i="3" s="1" a="1"/>
  <c r="BZ156" i="3" s="1"/>
  <c r="DZ156" i="3" s="1" a="1"/>
  <c r="DZ156" i="3" s="1"/>
  <c r="BD156" i="3"/>
  <c r="BY156" i="3" s="1" a="1"/>
  <c r="BY156" i="3" s="1"/>
  <c r="BC156" i="3"/>
  <c r="BX156" i="3" s="1" a="1"/>
  <c r="BX156" i="3" s="1"/>
  <c r="BB156" i="3"/>
  <c r="BW156" i="3" s="1" a="1"/>
  <c r="BW156" i="3" s="1"/>
  <c r="BA156" i="3"/>
  <c r="BV156" i="3" s="1" a="1"/>
  <c r="BV156" i="3" s="1"/>
  <c r="DV156" i="3" s="1" a="1"/>
  <c r="DV156" i="3" s="1"/>
  <c r="AZ156" i="3"/>
  <c r="BU156" i="3" s="1" a="1"/>
  <c r="BU156" i="3" s="1"/>
  <c r="AY156" i="3"/>
  <c r="BT156" i="3" s="1" a="1"/>
  <c r="BT156" i="3" s="1"/>
  <c r="AX156" i="3"/>
  <c r="BS156" i="3" s="1" a="1"/>
  <c r="BS156" i="3" s="1"/>
  <c r="BG155" i="3"/>
  <c r="CB155" i="3" s="1" a="1"/>
  <c r="CB155" i="3" s="1"/>
  <c r="BF155" i="3"/>
  <c r="CA155" i="3" s="1" a="1"/>
  <c r="CA155" i="3" s="1"/>
  <c r="BE155" i="3"/>
  <c r="BZ155" i="3" s="1" a="1"/>
  <c r="BZ155" i="3" s="1"/>
  <c r="BD155" i="3"/>
  <c r="BY155" i="3" s="1" a="1"/>
  <c r="BY155" i="3" s="1"/>
  <c r="BC155" i="3"/>
  <c r="BX155" i="3" s="1" a="1"/>
  <c r="BX155" i="3" s="1"/>
  <c r="DX155" i="3" s="1" a="1"/>
  <c r="DX155" i="3" s="1"/>
  <c r="BB155" i="3"/>
  <c r="BW155" i="3" s="1" a="1"/>
  <c r="BW155" i="3" s="1"/>
  <c r="BA155" i="3"/>
  <c r="BV155" i="3" s="1" a="1"/>
  <c r="BV155" i="3" s="1"/>
  <c r="AZ155" i="3"/>
  <c r="BU155" i="3" s="1" a="1"/>
  <c r="BU155" i="3" s="1"/>
  <c r="AY155" i="3"/>
  <c r="BT155" i="3" s="1" a="1"/>
  <c r="BT155" i="3" s="1"/>
  <c r="AX155" i="3"/>
  <c r="BS155" i="3" s="1" a="1"/>
  <c r="BS155" i="3" s="1"/>
  <c r="BG154" i="3"/>
  <c r="CB154" i="3" s="1" a="1"/>
  <c r="CB154" i="3" s="1"/>
  <c r="BF154" i="3"/>
  <c r="CA154" i="3" s="1" a="1"/>
  <c r="CA154" i="3" s="1"/>
  <c r="BE154" i="3"/>
  <c r="BZ154" i="3" s="1" a="1"/>
  <c r="BZ154" i="3" s="1"/>
  <c r="BD154" i="3"/>
  <c r="BY154" i="3" s="1" a="1"/>
  <c r="BY154" i="3" s="1"/>
  <c r="BC154" i="3"/>
  <c r="BX154" i="3" s="1" a="1"/>
  <c r="BX154" i="3" s="1"/>
  <c r="BB154" i="3"/>
  <c r="BW154" i="3" s="1" a="1"/>
  <c r="BW154" i="3" s="1"/>
  <c r="BA154" i="3"/>
  <c r="BV154" i="3" s="1" a="1"/>
  <c r="BV154" i="3" s="1"/>
  <c r="AZ154" i="3"/>
  <c r="BU154" i="3" s="1" a="1"/>
  <c r="BU154" i="3" s="1"/>
  <c r="AY154" i="3"/>
  <c r="BT154" i="3" s="1" a="1"/>
  <c r="BT154" i="3" s="1"/>
  <c r="AX154" i="3"/>
  <c r="BS154" i="3" s="1" a="1"/>
  <c r="BS154" i="3" s="1"/>
  <c r="FJ154" i="3" s="1"/>
  <c r="BG153" i="3"/>
  <c r="BF153" i="3"/>
  <c r="BE153" i="3"/>
  <c r="BD153" i="3"/>
  <c r="BC153" i="3"/>
  <c r="BB153" i="3"/>
  <c r="BA153" i="3"/>
  <c r="AZ153" i="3"/>
  <c r="AY153" i="3"/>
  <c r="AX153" i="3"/>
  <c r="AJ198" i="14"/>
  <c r="AI198" i="14"/>
  <c r="AH198" i="14"/>
  <c r="AG198" i="14"/>
  <c r="AF198" i="14"/>
  <c r="AE198" i="14"/>
  <c r="AD198" i="14"/>
  <c r="AC198" i="14"/>
  <c r="AB198" i="14"/>
  <c r="AJ197" i="14"/>
  <c r="AI197" i="14"/>
  <c r="AH197" i="14"/>
  <c r="AG197" i="14"/>
  <c r="AF197" i="14"/>
  <c r="AE197" i="14"/>
  <c r="AD197" i="14"/>
  <c r="AC197" i="14"/>
  <c r="AB197" i="14"/>
  <c r="AJ196" i="14"/>
  <c r="AI196" i="14"/>
  <c r="AH196" i="14"/>
  <c r="AG196" i="14"/>
  <c r="AF196" i="14"/>
  <c r="AE196" i="14"/>
  <c r="AD196" i="14"/>
  <c r="AC196" i="14"/>
  <c r="AB196" i="14"/>
  <c r="AJ195" i="14"/>
  <c r="AI195" i="14"/>
  <c r="AH195" i="14"/>
  <c r="AG195" i="14"/>
  <c r="AF195" i="14"/>
  <c r="AE195" i="14"/>
  <c r="AD195" i="14"/>
  <c r="AC195" i="14"/>
  <c r="AB195" i="14"/>
  <c r="AJ194" i="14"/>
  <c r="AI194" i="14"/>
  <c r="AH194" i="14"/>
  <c r="AG194" i="14"/>
  <c r="AF194" i="14"/>
  <c r="AE194" i="14"/>
  <c r="AD194" i="14"/>
  <c r="AC194" i="14"/>
  <c r="AB194" i="14"/>
  <c r="AJ193" i="14"/>
  <c r="AI193" i="14"/>
  <c r="AH193" i="14"/>
  <c r="AG193" i="14"/>
  <c r="AF193" i="14"/>
  <c r="AE193" i="14"/>
  <c r="AD193" i="14"/>
  <c r="AC193" i="14"/>
  <c r="AB193" i="14"/>
  <c r="AJ192" i="14"/>
  <c r="AI192" i="14"/>
  <c r="AH192" i="14"/>
  <c r="AG192" i="14"/>
  <c r="AF192" i="14"/>
  <c r="AE192" i="14"/>
  <c r="AD192" i="14"/>
  <c r="AC192" i="14"/>
  <c r="AB192" i="14"/>
  <c r="AJ191" i="14"/>
  <c r="AI191" i="14"/>
  <c r="AH191" i="14"/>
  <c r="AG191" i="14"/>
  <c r="AF191" i="14"/>
  <c r="AE191" i="14"/>
  <c r="AD191" i="14"/>
  <c r="AC191" i="14"/>
  <c r="AB191" i="14"/>
  <c r="AJ190" i="14"/>
  <c r="AI190" i="14"/>
  <c r="AH190" i="14"/>
  <c r="AG190" i="14"/>
  <c r="AF190" i="14"/>
  <c r="AE190" i="14"/>
  <c r="AD190" i="14"/>
  <c r="AC190" i="14"/>
  <c r="AB190" i="14"/>
  <c r="AJ189" i="14"/>
  <c r="AI189" i="14"/>
  <c r="AH189" i="14"/>
  <c r="AG189" i="14"/>
  <c r="AF189" i="14"/>
  <c r="AE189" i="14"/>
  <c r="AD189" i="14"/>
  <c r="AC189" i="14"/>
  <c r="AB189" i="14"/>
  <c r="AJ188" i="14"/>
  <c r="AI188" i="14"/>
  <c r="AH188" i="14"/>
  <c r="AG188" i="14"/>
  <c r="AF188" i="14"/>
  <c r="AE188" i="14"/>
  <c r="AD188" i="14"/>
  <c r="AC188" i="14"/>
  <c r="AB188" i="14"/>
  <c r="AJ187" i="14"/>
  <c r="AI187" i="14"/>
  <c r="AH187" i="14"/>
  <c r="AG187" i="14"/>
  <c r="AF187" i="14"/>
  <c r="AE187" i="14"/>
  <c r="AD187" i="14"/>
  <c r="AC187" i="14"/>
  <c r="AB187" i="14"/>
  <c r="AJ186" i="14"/>
  <c r="AI186" i="14"/>
  <c r="AH186" i="14"/>
  <c r="AG186" i="14"/>
  <c r="AF186" i="14"/>
  <c r="AE186" i="14"/>
  <c r="AD186" i="14"/>
  <c r="AC186" i="14"/>
  <c r="AB186" i="14"/>
  <c r="AJ185" i="14"/>
  <c r="AI185" i="14"/>
  <c r="AH185" i="14"/>
  <c r="AG185" i="14"/>
  <c r="AF185" i="14"/>
  <c r="AE185" i="14"/>
  <c r="AD185" i="14"/>
  <c r="AC185" i="14"/>
  <c r="AB185" i="14"/>
  <c r="AJ184" i="14"/>
  <c r="AI184" i="14"/>
  <c r="AH184" i="14"/>
  <c r="AG184" i="14"/>
  <c r="AF184" i="14"/>
  <c r="AE184" i="14"/>
  <c r="AD184" i="14"/>
  <c r="AC184" i="14"/>
  <c r="AB184" i="14"/>
  <c r="AJ183" i="14"/>
  <c r="AI183" i="14"/>
  <c r="AH183" i="14"/>
  <c r="AG183" i="14"/>
  <c r="AF183" i="14"/>
  <c r="AE183" i="14"/>
  <c r="AD183" i="14"/>
  <c r="AC183" i="14"/>
  <c r="AB183" i="14"/>
  <c r="AJ182" i="14"/>
  <c r="AI182" i="14"/>
  <c r="AH182" i="14"/>
  <c r="AG182" i="14"/>
  <c r="AF182" i="14"/>
  <c r="AE182" i="14"/>
  <c r="AD182" i="14"/>
  <c r="AC182" i="14"/>
  <c r="AB182" i="14"/>
  <c r="AJ181" i="14"/>
  <c r="AI181" i="14"/>
  <c r="AH181" i="14"/>
  <c r="AG181" i="14"/>
  <c r="AF181" i="14"/>
  <c r="AE181" i="14"/>
  <c r="AD181" i="14"/>
  <c r="AC181" i="14"/>
  <c r="AB181" i="14"/>
  <c r="AJ180" i="14"/>
  <c r="AI180" i="14"/>
  <c r="AH180" i="14"/>
  <c r="AG180" i="14"/>
  <c r="AF180" i="14"/>
  <c r="AE180" i="14"/>
  <c r="AD180" i="14"/>
  <c r="AC180" i="14"/>
  <c r="AB180" i="14"/>
  <c r="AJ179" i="14"/>
  <c r="AI179" i="14"/>
  <c r="AH179" i="14"/>
  <c r="AG179" i="14"/>
  <c r="AF179" i="14"/>
  <c r="AE179" i="14"/>
  <c r="AD179" i="14"/>
  <c r="AC179" i="14"/>
  <c r="AB179" i="14"/>
  <c r="AJ178" i="14"/>
  <c r="AI178" i="14"/>
  <c r="AH178" i="14"/>
  <c r="AG178" i="14"/>
  <c r="AF178" i="14"/>
  <c r="AE178" i="14"/>
  <c r="AD178" i="14"/>
  <c r="AC178" i="14"/>
  <c r="AB178" i="14"/>
  <c r="AJ177" i="14"/>
  <c r="AI177" i="14"/>
  <c r="AH177" i="14"/>
  <c r="AG177" i="14"/>
  <c r="AF177" i="14"/>
  <c r="AE177" i="14"/>
  <c r="AD177" i="14"/>
  <c r="AC177" i="14"/>
  <c r="AB177" i="14"/>
  <c r="AJ176" i="14"/>
  <c r="AI176" i="14"/>
  <c r="AH176" i="14"/>
  <c r="AG176" i="14"/>
  <c r="AF176" i="14"/>
  <c r="AE176" i="14"/>
  <c r="AD176" i="14"/>
  <c r="AC176" i="14"/>
  <c r="AB176" i="14"/>
  <c r="AJ175" i="14"/>
  <c r="AI175" i="14"/>
  <c r="AH175" i="14"/>
  <c r="AG175" i="14"/>
  <c r="AF175" i="14"/>
  <c r="AE175" i="14"/>
  <c r="AD175" i="14"/>
  <c r="AC175" i="14"/>
  <c r="AB175" i="14"/>
  <c r="AJ174" i="14"/>
  <c r="AI174" i="14"/>
  <c r="AH174" i="14"/>
  <c r="AG174" i="14"/>
  <c r="AF174" i="14"/>
  <c r="AE174" i="14"/>
  <c r="AD174" i="14"/>
  <c r="AC174" i="14"/>
  <c r="AB174" i="14"/>
  <c r="AJ173" i="14"/>
  <c r="AI173" i="14"/>
  <c r="AH173" i="14"/>
  <c r="AG173" i="14"/>
  <c r="AF173" i="14"/>
  <c r="AE173" i="14"/>
  <c r="AD173" i="14"/>
  <c r="AC173" i="14"/>
  <c r="AB173" i="14"/>
  <c r="AJ172" i="14"/>
  <c r="AI172" i="14"/>
  <c r="AH172" i="14"/>
  <c r="AG172" i="14"/>
  <c r="AF172" i="14"/>
  <c r="AE172" i="14"/>
  <c r="AD172" i="14"/>
  <c r="AC172" i="14"/>
  <c r="AB172" i="14"/>
  <c r="AJ171" i="14"/>
  <c r="AI171" i="14"/>
  <c r="AH171" i="14"/>
  <c r="AG171" i="14"/>
  <c r="AF171" i="14"/>
  <c r="AE171" i="14"/>
  <c r="AD171" i="14"/>
  <c r="AC171" i="14"/>
  <c r="AB171" i="14"/>
  <c r="AJ170" i="14"/>
  <c r="AI170" i="14"/>
  <c r="AH170" i="14"/>
  <c r="AG170" i="14"/>
  <c r="AF170" i="14"/>
  <c r="AE170" i="14"/>
  <c r="AD170" i="14"/>
  <c r="AC170" i="14"/>
  <c r="AB170" i="14"/>
  <c r="AJ169" i="14"/>
  <c r="AI169" i="14"/>
  <c r="AH169" i="14"/>
  <c r="AG169" i="14"/>
  <c r="AF169" i="14"/>
  <c r="AE169" i="14"/>
  <c r="AD169" i="14"/>
  <c r="AC169" i="14"/>
  <c r="AB169" i="14"/>
  <c r="AJ168" i="14"/>
  <c r="AI168" i="14"/>
  <c r="AH168" i="14"/>
  <c r="AG168" i="14"/>
  <c r="AF168" i="14"/>
  <c r="AE168" i="14"/>
  <c r="AD168" i="14"/>
  <c r="AC168" i="14"/>
  <c r="AB168" i="14"/>
  <c r="AJ167" i="14"/>
  <c r="AI167" i="14"/>
  <c r="AH167" i="14"/>
  <c r="AG167" i="14"/>
  <c r="AF167" i="14"/>
  <c r="AE167" i="14"/>
  <c r="AD167" i="14"/>
  <c r="AC167" i="14"/>
  <c r="AB167" i="14"/>
  <c r="AJ166" i="14"/>
  <c r="AI166" i="14"/>
  <c r="AH166" i="14"/>
  <c r="AG166" i="14"/>
  <c r="AF166" i="14"/>
  <c r="AE166" i="14"/>
  <c r="AD166" i="14"/>
  <c r="AC166" i="14"/>
  <c r="AB166" i="14"/>
  <c r="AJ165" i="14"/>
  <c r="AI165" i="14"/>
  <c r="AH165" i="14"/>
  <c r="AG165" i="14"/>
  <c r="AF165" i="14"/>
  <c r="AE165" i="14"/>
  <c r="AD165" i="14"/>
  <c r="AC165" i="14"/>
  <c r="AB165" i="14"/>
  <c r="AJ164" i="14"/>
  <c r="AI164" i="14"/>
  <c r="AH164" i="14"/>
  <c r="AG164" i="14"/>
  <c r="AF164" i="14"/>
  <c r="AE164" i="14"/>
  <c r="AD164" i="14"/>
  <c r="AC164" i="14"/>
  <c r="AB164" i="14"/>
  <c r="AJ163" i="14"/>
  <c r="AI163" i="14"/>
  <c r="AH163" i="14"/>
  <c r="AG163" i="14"/>
  <c r="AF163" i="14"/>
  <c r="AE163" i="14"/>
  <c r="AD163" i="14"/>
  <c r="AC163" i="14"/>
  <c r="AB163" i="14"/>
  <c r="AJ162" i="14"/>
  <c r="AI162" i="14"/>
  <c r="AH162" i="14"/>
  <c r="AG162" i="14"/>
  <c r="AF162" i="14"/>
  <c r="AE162" i="14"/>
  <c r="AD162" i="14"/>
  <c r="AC162" i="14"/>
  <c r="AB162" i="14"/>
  <c r="AJ161" i="14"/>
  <c r="AI161" i="14"/>
  <c r="AH161" i="14"/>
  <c r="AG161" i="14"/>
  <c r="AF161" i="14"/>
  <c r="AE161" i="14"/>
  <c r="AD161" i="14"/>
  <c r="AC161" i="14"/>
  <c r="AB161" i="14"/>
  <c r="AJ160" i="14"/>
  <c r="AI160" i="14"/>
  <c r="AH160" i="14"/>
  <c r="AG160" i="14"/>
  <c r="AF160" i="14"/>
  <c r="AE160" i="14"/>
  <c r="AD160" i="14"/>
  <c r="AC160" i="14"/>
  <c r="AB160" i="14"/>
  <c r="AJ159" i="14"/>
  <c r="AI159" i="14"/>
  <c r="AH159" i="14"/>
  <c r="AG159" i="14"/>
  <c r="AF159" i="14"/>
  <c r="AE159" i="14"/>
  <c r="AD159" i="14"/>
  <c r="AC159" i="14"/>
  <c r="AB159" i="14"/>
  <c r="AJ158" i="14"/>
  <c r="AI158" i="14"/>
  <c r="AH158" i="14"/>
  <c r="AG158" i="14"/>
  <c r="AF158" i="14"/>
  <c r="AE158" i="14"/>
  <c r="AD158" i="14"/>
  <c r="AC158" i="14"/>
  <c r="AB158" i="14"/>
  <c r="AJ157" i="14"/>
  <c r="AI157" i="14"/>
  <c r="AH157" i="14"/>
  <c r="AG157" i="14"/>
  <c r="AF157" i="14"/>
  <c r="AE157" i="14"/>
  <c r="AD157" i="14"/>
  <c r="AC157" i="14"/>
  <c r="AB157" i="14"/>
  <c r="CD166" i="3" a="1"/>
  <c r="CD166" i="3" s="1"/>
  <c r="ED166" i="3" s="1" a="1"/>
  <c r="ED166" i="3" s="1"/>
  <c r="K193" i="9" l="1" a="1"/>
  <c r="K193" i="9" s="1"/>
  <c r="FC43" i="3" s="1"/>
  <c r="P201" i="9" a="1"/>
  <c r="P201" i="9" s="1"/>
  <c r="FH51" i="3" s="1"/>
  <c r="P177" i="9" a="1"/>
  <c r="P177" i="9" s="1"/>
  <c r="FH27" i="3" s="1"/>
  <c r="P244" i="9" a="1"/>
  <c r="P244" i="9" s="1"/>
  <c r="FH94" i="3" s="1"/>
  <c r="DS179" i="3" a="1"/>
  <c r="DS179" i="3" s="1"/>
  <c r="FJ179" i="3"/>
  <c r="FJ176" i="3"/>
  <c r="FJ184" i="3"/>
  <c r="FJ192" i="3"/>
  <c r="FJ180" i="3"/>
  <c r="DS191" i="3" a="1"/>
  <c r="DS191" i="3" s="1"/>
  <c r="FJ191" i="3"/>
  <c r="FJ164" i="3"/>
  <c r="FJ172" i="3"/>
  <c r="FJ156" i="3"/>
  <c r="FJ165" i="3"/>
  <c r="FJ181" i="3"/>
  <c r="DS185" i="3" a="1"/>
  <c r="DS185" i="3" s="1"/>
  <c r="FJ185" i="3"/>
  <c r="DS193" i="3" a="1"/>
  <c r="DS193" i="3" s="1"/>
  <c r="FJ193" i="3"/>
  <c r="DS175" i="3" a="1"/>
  <c r="DS175" i="3" s="1"/>
  <c r="FJ175" i="3"/>
  <c r="DS171" i="3" a="1"/>
  <c r="DS171" i="3" s="1"/>
  <c r="FJ171" i="3"/>
  <c r="FJ168" i="3"/>
  <c r="DW155" i="3" a="1"/>
  <c r="DW155" i="3" s="1"/>
  <c r="DS157" i="3" a="1"/>
  <c r="DS157" i="3" s="1"/>
  <c r="FJ157" i="3"/>
  <c r="EA157" i="3" a="1"/>
  <c r="EA157" i="3" s="1"/>
  <c r="DY162" i="3" a="1"/>
  <c r="DY162" i="3" s="1"/>
  <c r="DW164" i="3" a="1"/>
  <c r="DW164" i="3" s="1"/>
  <c r="DU165" i="3" a="1"/>
  <c r="DU165" i="3" s="1"/>
  <c r="FJ166" i="3"/>
  <c r="EA166" i="3" a="1"/>
  <c r="EA166" i="3" s="1"/>
  <c r="DW168" i="3" a="1"/>
  <c r="DW168" i="3" s="1"/>
  <c r="FJ170" i="3"/>
  <c r="DY171" i="3" a="1"/>
  <c r="DY171" i="3" s="1"/>
  <c r="DW172" i="3" a="1"/>
  <c r="DW172" i="3" s="1"/>
  <c r="DY175" i="3" a="1"/>
  <c r="DY175" i="3" s="1"/>
  <c r="DW176" i="3" a="1"/>
  <c r="DW176" i="3" s="1"/>
  <c r="FJ178" i="3"/>
  <c r="EA178" i="3" a="1"/>
  <c r="EA178" i="3" s="1"/>
  <c r="DY179" i="3" a="1"/>
  <c r="DY179" i="3" s="1"/>
  <c r="DW180" i="3" a="1"/>
  <c r="DW180" i="3" s="1"/>
  <c r="DU181" i="3" a="1"/>
  <c r="DU181" i="3" s="1"/>
  <c r="DS182" i="3" a="1"/>
  <c r="DS182" i="3" s="1"/>
  <c r="FJ182" i="3"/>
  <c r="EA182" i="3" a="1"/>
  <c r="EA182" i="3" s="1"/>
  <c r="DY183" i="3" a="1"/>
  <c r="DY183" i="3" s="1"/>
  <c r="DW184" i="3" a="1"/>
  <c r="DW184" i="3" s="1"/>
  <c r="DU185" i="3" a="1"/>
  <c r="DU185" i="3" s="1"/>
  <c r="DS186" i="3" a="1"/>
  <c r="DS186" i="3" s="1"/>
  <c r="FJ186" i="3"/>
  <c r="EA186" i="3" a="1"/>
  <c r="EA186" i="3" s="1"/>
  <c r="DS190" i="3" a="1"/>
  <c r="DS190" i="3" s="1"/>
  <c r="FJ190" i="3"/>
  <c r="EA190" i="3" a="1"/>
  <c r="EA190" i="3" s="1"/>
  <c r="DW192" i="3" a="1"/>
  <c r="DW192" i="3" s="1"/>
  <c r="DU193" i="3" a="1"/>
  <c r="DU193" i="3" s="1"/>
  <c r="DS194" i="3" a="1"/>
  <c r="DS194" i="3" s="1"/>
  <c r="FJ194" i="3"/>
  <c r="EA194" i="3" a="1"/>
  <c r="EA194" i="3" s="1"/>
  <c r="DS183" i="3" a="1"/>
  <c r="DS183" i="3" s="1"/>
  <c r="FJ183" i="3"/>
  <c r="FJ155" i="3"/>
  <c r="M248" i="9" a="1"/>
  <c r="M248" i="9" s="1"/>
  <c r="N248" i="9" s="1" a="1"/>
  <c r="N248" i="9" s="1"/>
  <c r="O248" i="9" s="1" a="1"/>
  <c r="O248" i="9" s="1"/>
  <c r="L316" i="9" a="1"/>
  <c r="L316" i="9" s="1"/>
  <c r="O175" i="9" a="1"/>
  <c r="O175" i="9" s="1"/>
  <c r="FG25" i="3" s="1"/>
  <c r="P230" i="9" a="1"/>
  <c r="P230" i="9" s="1"/>
  <c r="FH80" i="3" s="1"/>
  <c r="DU155" i="3" a="1"/>
  <c r="DU155" i="3" s="1"/>
  <c r="DY157" i="3" a="1"/>
  <c r="DY157" i="3" s="1"/>
  <c r="DW162" i="3" a="1"/>
  <c r="DW162" i="3" s="1"/>
  <c r="DU164" i="3" a="1"/>
  <c r="DU164" i="3" s="1"/>
  <c r="DS165" i="3" a="1"/>
  <c r="DS165" i="3" s="1"/>
  <c r="EA165" i="3" a="1"/>
  <c r="EA165" i="3" s="1"/>
  <c r="DY166" i="3" a="1"/>
  <c r="DY166" i="3" s="1"/>
  <c r="DU168" i="3" a="1"/>
  <c r="DU168" i="3" s="1"/>
  <c r="DY170" i="3" a="1"/>
  <c r="DY170" i="3" s="1"/>
  <c r="DW171" i="3" a="1"/>
  <c r="DW171" i="3" s="1"/>
  <c r="DW175" i="3" a="1"/>
  <c r="DW175" i="3" s="1"/>
  <c r="DY178" i="3" a="1"/>
  <c r="DY178" i="3" s="1"/>
  <c r="DW179" i="3" a="1"/>
  <c r="DW179" i="3" s="1"/>
  <c r="DU180" i="3" a="1"/>
  <c r="DU180" i="3" s="1"/>
  <c r="DS181" i="3" a="1"/>
  <c r="DS181" i="3" s="1"/>
  <c r="EA181" i="3" a="1"/>
  <c r="EA181" i="3" s="1"/>
  <c r="DY182" i="3" a="1"/>
  <c r="DY182" i="3" s="1"/>
  <c r="DX162" i="3" a="1"/>
  <c r="DX162" i="3" s="1"/>
  <c r="DZ154" i="3" a="1"/>
  <c r="DZ154" i="3" s="1"/>
  <c r="DS162" i="3" a="1"/>
  <c r="DS162" i="3" s="1"/>
  <c r="EA162" i="3" a="1"/>
  <c r="EA162" i="3" s="1"/>
  <c r="DZ162" i="3" a="1"/>
  <c r="DZ162" i="3" s="1"/>
  <c r="EB162" i="3" a="1"/>
  <c r="EB162" i="3" s="1"/>
  <c r="DZ168" i="3" a="1"/>
  <c r="DZ168" i="3" s="1"/>
  <c r="DZ158" i="3" a="1"/>
  <c r="DZ158" i="3" s="1"/>
  <c r="DT162" i="3" a="1"/>
  <c r="DT162" i="3" s="1"/>
  <c r="DX165" i="3" a="1"/>
  <c r="DX165" i="3" s="1"/>
  <c r="DY155" i="3" a="1"/>
  <c r="DY155" i="3" s="1"/>
  <c r="DV154" i="3" a="1"/>
  <c r="DV154" i="3" s="1"/>
  <c r="DT155" i="3" a="1"/>
  <c r="DT155" i="3" s="1"/>
  <c r="EB155" i="3" a="1"/>
  <c r="EB155" i="3" s="1"/>
  <c r="DW154" i="3" a="1"/>
  <c r="DW154" i="3" s="1"/>
  <c r="DS156" i="3" a="1"/>
  <c r="DS156" i="3" s="1"/>
  <c r="EA156" i="3" a="1"/>
  <c r="EA156" i="3" s="1"/>
  <c r="DW158" i="3" a="1"/>
  <c r="DW158" i="3" s="1"/>
  <c r="DX154" i="3" a="1"/>
  <c r="DX154" i="3" s="1"/>
  <c r="DV155" i="3" a="1"/>
  <c r="DV155" i="3" s="1"/>
  <c r="DT156" i="3" a="1"/>
  <c r="DT156" i="3" s="1"/>
  <c r="EB156" i="3" a="1"/>
  <c r="EB156" i="3" s="1"/>
  <c r="DZ157" i="3" a="1"/>
  <c r="DZ157" i="3" s="1"/>
  <c r="DX158" i="3" a="1"/>
  <c r="DX158" i="3" s="1"/>
  <c r="DY154" i="3" a="1"/>
  <c r="DY154" i="3" s="1"/>
  <c r="DU156" i="3" a="1"/>
  <c r="DU156" i="3" s="1"/>
  <c r="DY158" i="3" a="1"/>
  <c r="DY158" i="3" s="1"/>
  <c r="DS154" i="3" a="1"/>
  <c r="DS154" i="3" s="1"/>
  <c r="EA154" i="3" a="1"/>
  <c r="EA154" i="3" s="1"/>
  <c r="DW156" i="3" a="1"/>
  <c r="DW156" i="3" s="1"/>
  <c r="DS158" i="3" a="1"/>
  <c r="DS158" i="3" s="1"/>
  <c r="EA158" i="3" a="1"/>
  <c r="EA158" i="3" s="1"/>
  <c r="EB154" i="3" a="1"/>
  <c r="EB154" i="3" s="1"/>
  <c r="DX156" i="3" a="1"/>
  <c r="DX156" i="3" s="1"/>
  <c r="DV157" i="3" a="1"/>
  <c r="DV157" i="3" s="1"/>
  <c r="DT154" i="3" a="1"/>
  <c r="DT154" i="3" s="1"/>
  <c r="DZ155" i="3" a="1"/>
  <c r="DZ155" i="3" s="1"/>
  <c r="EB158" i="3" a="1"/>
  <c r="EB158" i="3" s="1"/>
  <c r="DU154" i="3" a="1"/>
  <c r="DU154" i="3" s="1"/>
  <c r="DS155" i="3" a="1"/>
  <c r="DS155" i="3" s="1"/>
  <c r="EA155" i="3" a="1"/>
  <c r="EA155" i="3" s="1"/>
  <c r="DY156" i="3" a="1"/>
  <c r="DY156" i="3" s="1"/>
  <c r="DW157" i="3" a="1"/>
  <c r="DW157" i="3" s="1"/>
  <c r="DU158" i="3" a="1"/>
  <c r="DU158" i="3" s="1"/>
  <c r="DU162" i="3" a="1"/>
  <c r="DU162" i="3" s="1"/>
  <c r="DS164" i="3" a="1"/>
  <c r="DS164" i="3" s="1"/>
  <c r="EA164" i="3" a="1"/>
  <c r="EA164" i="3" s="1"/>
  <c r="DY165" i="3" a="1"/>
  <c r="DY165" i="3" s="1"/>
  <c r="DW166" i="3" a="1"/>
  <c r="DW166" i="3" s="1"/>
  <c r="DW170" i="3" a="1"/>
  <c r="DW170" i="3" s="1"/>
  <c r="DS172" i="3" a="1"/>
  <c r="DS172" i="3" s="1"/>
  <c r="EA172" i="3" a="1"/>
  <c r="EA172" i="3" s="1"/>
  <c r="DU175" i="3" a="1"/>
  <c r="DU175" i="3" s="1"/>
  <c r="DS176" i="3" a="1"/>
  <c r="DS176" i="3" s="1"/>
  <c r="EA176" i="3" a="1"/>
  <c r="EA176" i="3" s="1"/>
  <c r="DW178" i="3" a="1"/>
  <c r="DW178" i="3" s="1"/>
  <c r="DU179" i="3" a="1"/>
  <c r="DU179" i="3" s="1"/>
  <c r="DS180" i="3" a="1"/>
  <c r="DS180" i="3" s="1"/>
  <c r="EA180" i="3" a="1"/>
  <c r="EA180" i="3" s="1"/>
  <c r="DY181" i="3" a="1"/>
  <c r="DY181" i="3" s="1"/>
  <c r="DW182" i="3" a="1"/>
  <c r="DW182" i="3" s="1"/>
  <c r="DU183" i="3" a="1"/>
  <c r="DU183" i="3" s="1"/>
  <c r="DS184" i="3" a="1"/>
  <c r="DS184" i="3" s="1"/>
  <c r="EA184" i="3" a="1"/>
  <c r="EA184" i="3" s="1"/>
  <c r="DY185" i="3" a="1"/>
  <c r="DY185" i="3" s="1"/>
  <c r="DW186" i="3" a="1"/>
  <c r="DW186" i="3" s="1"/>
  <c r="DW190" i="3" a="1"/>
  <c r="DW190" i="3" s="1"/>
  <c r="DS192" i="3" a="1"/>
  <c r="DS192" i="3" s="1"/>
  <c r="EA192" i="3" a="1"/>
  <c r="EA192" i="3" s="1"/>
  <c r="DY193" i="3" a="1"/>
  <c r="DY193" i="3" s="1"/>
  <c r="DW194" i="3" a="1"/>
  <c r="DW194" i="3" s="1"/>
  <c r="M254" i="9" a="1"/>
  <c r="M254" i="9" s="1"/>
  <c r="FE104" i="3" s="1"/>
  <c r="N323" i="9" a="1"/>
  <c r="N323" i="9" s="1"/>
  <c r="O323" i="9" s="1" a="1"/>
  <c r="O323" i="9" s="1"/>
  <c r="O284" i="9" a="1"/>
  <c r="O284" i="9" s="1"/>
  <c r="P284" i="9" s="1" a="1"/>
  <c r="P284" i="9" s="1"/>
  <c r="P265" i="9" a="1"/>
  <c r="P265" i="9" s="1"/>
  <c r="FH115" i="3" s="1"/>
  <c r="FG115" i="3"/>
  <c r="M316" i="9" a="1"/>
  <c r="M316" i="9" s="1"/>
  <c r="FD166" i="3"/>
  <c r="FQ166" i="3" s="1"/>
  <c r="AR166" i="3" s="1" a="1"/>
  <c r="AR166" i="3" s="1"/>
  <c r="P184" i="9" a="1"/>
  <c r="P184" i="9" s="1"/>
  <c r="FH34" i="3" s="1"/>
  <c r="O275" i="9" a="1"/>
  <c r="O275" i="9" s="1"/>
  <c r="P275" i="9" s="1" a="1"/>
  <c r="P275" i="9" s="1"/>
  <c r="M327" i="9" a="1"/>
  <c r="M327" i="9" s="1"/>
  <c r="N327" i="9" s="1" a="1"/>
  <c r="N327" i="9" s="1"/>
  <c r="O327" i="9" s="1" a="1"/>
  <c r="O327" i="9" s="1"/>
  <c r="P327" i="9" s="1" a="1"/>
  <c r="P327" i="9" s="1"/>
  <c r="M208" i="9" a="1"/>
  <c r="M208" i="9" s="1"/>
  <c r="N208" i="9" s="1" a="1"/>
  <c r="N208" i="9" s="1"/>
  <c r="O208" i="9" s="1" a="1"/>
  <c r="O208" i="9" s="1"/>
  <c r="P208" i="9" s="1" a="1"/>
  <c r="P208" i="9" s="1"/>
  <c r="O319" i="9" a="1"/>
  <c r="O319" i="9" s="1"/>
  <c r="P319" i="9" s="1" a="1"/>
  <c r="P319" i="9" s="1"/>
  <c r="P337" i="9" a="1"/>
  <c r="P337" i="9" s="1"/>
  <c r="M220" i="9" a="1"/>
  <c r="M220" i="9" s="1"/>
  <c r="N220" i="9" s="1" a="1"/>
  <c r="N220" i="9" s="1"/>
  <c r="N285" i="9" a="1"/>
  <c r="N285" i="9" s="1"/>
  <c r="O285" i="9" s="1" a="1"/>
  <c r="O285" i="9" s="1"/>
  <c r="P285" i="9" s="1" a="1"/>
  <c r="P285" i="9" s="1"/>
  <c r="M339" i="9" a="1"/>
  <c r="M339" i="9" s="1"/>
  <c r="N339" i="9" s="1" a="1"/>
  <c r="N339" i="9" s="1"/>
  <c r="M324" i="9" a="1"/>
  <c r="M324" i="9" s="1"/>
  <c r="N324" i="9" s="1" a="1"/>
  <c r="N324" i="9" s="1"/>
  <c r="O324" i="9" s="1" a="1"/>
  <c r="O324" i="9" s="1"/>
  <c r="P324" i="9" s="1" a="1"/>
  <c r="P324" i="9" s="1"/>
  <c r="N303" i="9" a="1"/>
  <c r="N303" i="9" s="1"/>
  <c r="O303" i="9" s="1" a="1"/>
  <c r="O303" i="9" s="1"/>
  <c r="P303" i="9" s="1" a="1"/>
  <c r="P303" i="9" s="1"/>
  <c r="M214" i="9" a="1"/>
  <c r="M214" i="9" s="1"/>
  <c r="N214" i="9" s="1" a="1"/>
  <c r="N214" i="9" s="1"/>
  <c r="P251" i="9" a="1"/>
  <c r="P251" i="9" s="1"/>
  <c r="O233" i="9" a="1"/>
  <c r="O233" i="9" s="1"/>
  <c r="P233" i="9" s="1" a="1"/>
  <c r="P233" i="9" s="1"/>
  <c r="N309" i="9" a="1"/>
  <c r="N309" i="9" s="1"/>
  <c r="O309" i="9" s="1" a="1"/>
  <c r="O309" i="9" s="1"/>
  <c r="P309" i="9" s="1" a="1"/>
  <c r="P309" i="9" s="1"/>
  <c r="L210" i="9" a="1"/>
  <c r="L210" i="9" s="1"/>
  <c r="FD60" i="3" s="1"/>
  <c r="O299" i="9" a="1"/>
  <c r="O299" i="9" s="1"/>
  <c r="P299" i="9" s="1" a="1"/>
  <c r="P299" i="9" s="1"/>
  <c r="P245" i="9" a="1"/>
  <c r="P245" i="9" s="1"/>
  <c r="N253" i="9" a="1"/>
  <c r="N253" i="9" s="1"/>
  <c r="K222" i="9" a="1"/>
  <c r="K222" i="9" s="1"/>
  <c r="O249" i="9" a="1"/>
  <c r="O249" i="9" s="1"/>
  <c r="P249" i="9" s="1" a="1"/>
  <c r="P249" i="9" s="1"/>
  <c r="N183" i="9" a="1"/>
  <c r="N183" i="9" s="1"/>
  <c r="O183" i="9" s="1" a="1"/>
  <c r="O183" i="9" s="1"/>
  <c r="P175" i="9" a="1"/>
  <c r="P175" i="9" s="1"/>
  <c r="FH25" i="3" s="1"/>
  <c r="DT158" i="3" a="1"/>
  <c r="DT158" i="3" s="1"/>
  <c r="L193" i="9" a="1"/>
  <c r="L193" i="9" s="1"/>
  <c r="FD43" i="3" s="1"/>
  <c r="O190" i="9" a="1"/>
  <c r="O190" i="9" s="1"/>
  <c r="P190" i="9" s="1" a="1"/>
  <c r="P190" i="9" s="1"/>
  <c r="P189" i="9" a="1"/>
  <c r="P189" i="9" s="1"/>
  <c r="N178" i="9" a="1"/>
  <c r="N178" i="9" s="1"/>
  <c r="O178" i="9" s="1" a="1"/>
  <c r="O178" i="9" s="1"/>
  <c r="P178" i="9" s="1" a="1"/>
  <c r="P178" i="9" s="1"/>
  <c r="DZ164" i="3" a="1"/>
  <c r="DZ164" i="3" s="1"/>
  <c r="DS168" i="3" a="1"/>
  <c r="DS168" i="3" s="1"/>
  <c r="DS166" i="3" a="1"/>
  <c r="DS166" i="3" s="1"/>
  <c r="DV166" i="3" a="1"/>
  <c r="DV166" i="3" s="1"/>
  <c r="EA168" i="3" a="1"/>
  <c r="EA168" i="3" s="1"/>
  <c r="DU170" i="3" a="1"/>
  <c r="DU170" i="3" s="1"/>
  <c r="DU171" i="3" a="1"/>
  <c r="DU171" i="3" s="1"/>
  <c r="DT172" i="3" a="1"/>
  <c r="DT172" i="3" s="1"/>
  <c r="EB172" i="3" a="1"/>
  <c r="EB172" i="3" s="1"/>
  <c r="DX172" i="3" a="1"/>
  <c r="DX172" i="3" s="1"/>
  <c r="DY172" i="3" a="1"/>
  <c r="DY172" i="3" s="1"/>
  <c r="EA170" i="3" a="1"/>
  <c r="EA170" i="3" s="1"/>
  <c r="DV170" i="3" a="1"/>
  <c r="DV170" i="3" s="1"/>
  <c r="EB170" i="3" a="1"/>
  <c r="EB170" i="3" s="1"/>
  <c r="DV171" i="3" a="1"/>
  <c r="DV171" i="3" s="1"/>
  <c r="EA171" i="3" a="1"/>
  <c r="EA171" i="3" s="1"/>
  <c r="DV172" i="3" a="1"/>
  <c r="DV172" i="3" s="1"/>
  <c r="DS170" i="3" a="1"/>
  <c r="DS170" i="3" s="1"/>
  <c r="DX171" i="3" a="1"/>
  <c r="DX171" i="3" s="1"/>
  <c r="DT171" i="3" a="1"/>
  <c r="DT171" i="3" s="1"/>
  <c r="DU172" i="3" a="1"/>
  <c r="DU172" i="3" s="1"/>
  <c r="DX179" i="3" a="1"/>
  <c r="DX179" i="3" s="1"/>
  <c r="DU176" i="3" a="1"/>
  <c r="DU176" i="3" s="1"/>
  <c r="DY176" i="3" a="1"/>
  <c r="DY176" i="3" s="1"/>
  <c r="DS178" i="3" a="1"/>
  <c r="DS178" i="3" s="1"/>
  <c r="DT181" i="3" a="1"/>
  <c r="DT181" i="3" s="1"/>
  <c r="DY186" i="3" a="1"/>
  <c r="DY186" i="3" s="1"/>
  <c r="DW183" i="3" a="1"/>
  <c r="DW183" i="3" s="1"/>
  <c r="DY184" i="3" a="1"/>
  <c r="DY184" i="3" s="1"/>
  <c r="DX184" i="3" a="1"/>
  <c r="DX184" i="3" s="1"/>
  <c r="DT184" i="3" a="1"/>
  <c r="DT184" i="3" s="1"/>
  <c r="DW185" i="3" a="1"/>
  <c r="DW185" i="3" s="1"/>
  <c r="DY190" i="3" a="1"/>
  <c r="DY190" i="3" s="1"/>
  <c r="DU186" i="3" a="1"/>
  <c r="DU186" i="3" s="1"/>
  <c r="DU191" i="3" a="1"/>
  <c r="DU191" i="3" s="1"/>
  <c r="DY191" i="3" a="1"/>
  <c r="DY191" i="3" s="1"/>
  <c r="DZ194" i="3" a="1"/>
  <c r="DZ194" i="3" s="1"/>
  <c r="DZ192" i="3" a="1"/>
  <c r="DZ192" i="3" s="1"/>
  <c r="BG151" i="3"/>
  <c r="BF151" i="3"/>
  <c r="BE151" i="3"/>
  <c r="BD151" i="3"/>
  <c r="BC151" i="3"/>
  <c r="BB151" i="3"/>
  <c r="BA151" i="3"/>
  <c r="AZ151" i="3"/>
  <c r="AY151" i="3"/>
  <c r="AX151" i="3"/>
  <c r="BG150" i="3"/>
  <c r="BF150" i="3"/>
  <c r="BE150" i="3"/>
  <c r="BD150" i="3"/>
  <c r="BC150" i="3"/>
  <c r="BB150" i="3"/>
  <c r="BA150" i="3"/>
  <c r="AZ150" i="3"/>
  <c r="AY150" i="3"/>
  <c r="AX150" i="3"/>
  <c r="BG149" i="3"/>
  <c r="BF149" i="3"/>
  <c r="BE149" i="3"/>
  <c r="BD149" i="3"/>
  <c r="BC149" i="3"/>
  <c r="BB149" i="3"/>
  <c r="BA149" i="3"/>
  <c r="AZ149" i="3"/>
  <c r="AY149" i="3"/>
  <c r="AX149" i="3"/>
  <c r="BG148" i="3"/>
  <c r="BF148" i="3"/>
  <c r="BE148" i="3"/>
  <c r="BD148" i="3"/>
  <c r="BC148" i="3"/>
  <c r="BB148" i="3"/>
  <c r="BA148" i="3"/>
  <c r="AZ148" i="3"/>
  <c r="AY148" i="3"/>
  <c r="AX148" i="3"/>
  <c r="BG147" i="3"/>
  <c r="BF147" i="3"/>
  <c r="BE147" i="3"/>
  <c r="BD147" i="3"/>
  <c r="BC147" i="3"/>
  <c r="BB147" i="3"/>
  <c r="BA147" i="3"/>
  <c r="AZ147" i="3"/>
  <c r="AY147" i="3"/>
  <c r="AX147" i="3"/>
  <c r="BG146" i="3"/>
  <c r="BF146" i="3"/>
  <c r="BE146" i="3"/>
  <c r="BD146" i="3"/>
  <c r="BC146" i="3"/>
  <c r="BB146" i="3"/>
  <c r="BA146" i="3"/>
  <c r="AZ146" i="3"/>
  <c r="AY146" i="3"/>
  <c r="AX146" i="3"/>
  <c r="BG145" i="3"/>
  <c r="BF145" i="3"/>
  <c r="BE145" i="3"/>
  <c r="BD145" i="3"/>
  <c r="BC145" i="3"/>
  <c r="BB145" i="3"/>
  <c r="BA145" i="3"/>
  <c r="AZ145" i="3"/>
  <c r="AY145" i="3"/>
  <c r="AX145" i="3"/>
  <c r="BG144" i="3"/>
  <c r="BF144" i="3"/>
  <c r="BE144" i="3"/>
  <c r="BD144" i="3"/>
  <c r="BC144" i="3"/>
  <c r="BB144" i="3"/>
  <c r="BA144" i="3"/>
  <c r="AZ144" i="3"/>
  <c r="AY144" i="3"/>
  <c r="AX144" i="3"/>
  <c r="BG143" i="3"/>
  <c r="BF143" i="3"/>
  <c r="BE143" i="3"/>
  <c r="BD143" i="3"/>
  <c r="BC143" i="3"/>
  <c r="BB143" i="3"/>
  <c r="BA143" i="3"/>
  <c r="AZ143" i="3"/>
  <c r="AY143" i="3"/>
  <c r="AX143" i="3"/>
  <c r="BG142" i="3"/>
  <c r="BF142" i="3"/>
  <c r="BE142" i="3"/>
  <c r="BD142" i="3"/>
  <c r="BC142" i="3"/>
  <c r="BB142" i="3"/>
  <c r="BA142" i="3"/>
  <c r="AZ142" i="3"/>
  <c r="AY142" i="3"/>
  <c r="AX142" i="3"/>
  <c r="BG141" i="3"/>
  <c r="BF141" i="3"/>
  <c r="BE141" i="3"/>
  <c r="BD141" i="3"/>
  <c r="BC141" i="3"/>
  <c r="BB141" i="3"/>
  <c r="BA141" i="3"/>
  <c r="AZ141" i="3"/>
  <c r="AY141" i="3"/>
  <c r="AX141" i="3"/>
  <c r="BG140" i="3"/>
  <c r="BF140" i="3"/>
  <c r="BE140" i="3"/>
  <c r="BD140" i="3"/>
  <c r="BC140" i="3"/>
  <c r="BB140" i="3"/>
  <c r="BA140" i="3"/>
  <c r="AZ140" i="3"/>
  <c r="AY140" i="3"/>
  <c r="AX140" i="3"/>
  <c r="BG139" i="3"/>
  <c r="BF139" i="3"/>
  <c r="BE139" i="3"/>
  <c r="BD139" i="3"/>
  <c r="BC139" i="3"/>
  <c r="BB139" i="3"/>
  <c r="BA139" i="3"/>
  <c r="AZ139" i="3"/>
  <c r="AY139" i="3"/>
  <c r="AX139" i="3"/>
  <c r="BG138" i="3"/>
  <c r="BF138" i="3"/>
  <c r="BE138" i="3"/>
  <c r="BD138" i="3"/>
  <c r="BC138" i="3"/>
  <c r="BB138" i="3"/>
  <c r="BA138" i="3"/>
  <c r="AZ138" i="3"/>
  <c r="AY138" i="3"/>
  <c r="AX138" i="3"/>
  <c r="BG137" i="3"/>
  <c r="BF137" i="3"/>
  <c r="BE137" i="3"/>
  <c r="BD137" i="3"/>
  <c r="BC137" i="3"/>
  <c r="BB137" i="3"/>
  <c r="BA137" i="3"/>
  <c r="AZ137" i="3"/>
  <c r="AY137" i="3"/>
  <c r="AX137" i="3"/>
  <c r="BG136" i="3"/>
  <c r="BF136" i="3"/>
  <c r="BE136" i="3"/>
  <c r="BD136" i="3"/>
  <c r="BC136" i="3"/>
  <c r="BB136" i="3"/>
  <c r="BA136" i="3"/>
  <c r="AZ136" i="3"/>
  <c r="AY136" i="3"/>
  <c r="AX136" i="3"/>
  <c r="BG135" i="3"/>
  <c r="BF135" i="3"/>
  <c r="BE135" i="3"/>
  <c r="BD135" i="3"/>
  <c r="BC135" i="3"/>
  <c r="BB135" i="3"/>
  <c r="BA135" i="3"/>
  <c r="AZ135" i="3"/>
  <c r="AY135" i="3"/>
  <c r="AX135" i="3"/>
  <c r="BG134" i="3"/>
  <c r="BF134" i="3"/>
  <c r="BE134" i="3"/>
  <c r="BD134" i="3"/>
  <c r="BC134" i="3"/>
  <c r="BB134" i="3"/>
  <c r="BA134" i="3"/>
  <c r="AZ134" i="3"/>
  <c r="AY134" i="3"/>
  <c r="AX134" i="3"/>
  <c r="BG133" i="3"/>
  <c r="BF133" i="3"/>
  <c r="BE133" i="3"/>
  <c r="BD133" i="3"/>
  <c r="BC133" i="3"/>
  <c r="BB133" i="3"/>
  <c r="BA133" i="3"/>
  <c r="AZ133" i="3"/>
  <c r="AY133" i="3"/>
  <c r="AX133" i="3"/>
  <c r="BG132" i="3"/>
  <c r="BF132" i="3"/>
  <c r="BE132" i="3"/>
  <c r="BD132" i="3"/>
  <c r="BC132" i="3"/>
  <c r="BB132" i="3"/>
  <c r="BA132" i="3"/>
  <c r="AZ132" i="3"/>
  <c r="AY132" i="3"/>
  <c r="AX132" i="3"/>
  <c r="BG131" i="3"/>
  <c r="BF131" i="3"/>
  <c r="BE131" i="3"/>
  <c r="BD131" i="3"/>
  <c r="BC131" i="3"/>
  <c r="BB131" i="3"/>
  <c r="BA131" i="3"/>
  <c r="AZ131" i="3"/>
  <c r="AY131" i="3"/>
  <c r="AX131" i="3"/>
  <c r="BG130" i="3"/>
  <c r="BF130" i="3"/>
  <c r="BE130" i="3"/>
  <c r="BD130" i="3"/>
  <c r="BC130" i="3"/>
  <c r="BB130" i="3"/>
  <c r="BA130" i="3"/>
  <c r="AZ130" i="3"/>
  <c r="AY130" i="3"/>
  <c r="AX130" i="3"/>
  <c r="BG129" i="3"/>
  <c r="BF129" i="3"/>
  <c r="BE129" i="3"/>
  <c r="BD129" i="3"/>
  <c r="BC129" i="3"/>
  <c r="BB129" i="3"/>
  <c r="BA129" i="3"/>
  <c r="AZ129" i="3"/>
  <c r="AY129" i="3"/>
  <c r="AX129" i="3"/>
  <c r="BG128" i="3"/>
  <c r="BF128" i="3"/>
  <c r="BE128" i="3"/>
  <c r="BD128" i="3"/>
  <c r="BC128" i="3"/>
  <c r="BB128" i="3"/>
  <c r="BA128" i="3"/>
  <c r="AZ128" i="3"/>
  <c r="AY128" i="3"/>
  <c r="AX128" i="3"/>
  <c r="BG127" i="3"/>
  <c r="BF127" i="3"/>
  <c r="BE127" i="3"/>
  <c r="BD127" i="3"/>
  <c r="BC127" i="3"/>
  <c r="BB127" i="3"/>
  <c r="BA127" i="3"/>
  <c r="AZ127" i="3"/>
  <c r="AY127" i="3"/>
  <c r="AX127" i="3"/>
  <c r="BG126" i="3"/>
  <c r="BF126" i="3"/>
  <c r="BE126" i="3"/>
  <c r="BD126" i="3"/>
  <c r="BC126" i="3"/>
  <c r="BB126" i="3"/>
  <c r="BA126" i="3"/>
  <c r="AZ126" i="3"/>
  <c r="AY126" i="3"/>
  <c r="AX126" i="3"/>
  <c r="BG125" i="3"/>
  <c r="BF125" i="3"/>
  <c r="BE125" i="3"/>
  <c r="BD125" i="3"/>
  <c r="BC125" i="3"/>
  <c r="BB125" i="3"/>
  <c r="BA125" i="3"/>
  <c r="AZ125" i="3"/>
  <c r="AY125" i="3"/>
  <c r="AX125" i="3"/>
  <c r="BG124" i="3"/>
  <c r="BF124" i="3"/>
  <c r="BE124" i="3"/>
  <c r="BD124" i="3"/>
  <c r="BC124" i="3"/>
  <c r="BB124" i="3"/>
  <c r="BA124" i="3"/>
  <c r="AZ124" i="3"/>
  <c r="AY124" i="3"/>
  <c r="AX124" i="3"/>
  <c r="BG123" i="3"/>
  <c r="BF123" i="3"/>
  <c r="BE123" i="3"/>
  <c r="BD123" i="3"/>
  <c r="BC123" i="3"/>
  <c r="BB123" i="3"/>
  <c r="BA123" i="3"/>
  <c r="AZ123" i="3"/>
  <c r="AY123" i="3"/>
  <c r="AX123" i="3"/>
  <c r="BG122" i="3"/>
  <c r="BF122" i="3"/>
  <c r="BE122" i="3"/>
  <c r="BD122" i="3"/>
  <c r="BC122" i="3"/>
  <c r="BB122" i="3"/>
  <c r="BA122" i="3"/>
  <c r="AZ122" i="3"/>
  <c r="AY122" i="3"/>
  <c r="AX122" i="3"/>
  <c r="BG121" i="3"/>
  <c r="BF121" i="3"/>
  <c r="BE121" i="3"/>
  <c r="BD121" i="3"/>
  <c r="BC121" i="3"/>
  <c r="BB121" i="3"/>
  <c r="BA121" i="3"/>
  <c r="AZ121" i="3"/>
  <c r="AY121" i="3"/>
  <c r="AX121" i="3"/>
  <c r="BG120" i="3"/>
  <c r="BF120" i="3"/>
  <c r="BE120" i="3"/>
  <c r="BD120" i="3"/>
  <c r="BC120" i="3"/>
  <c r="BB120" i="3"/>
  <c r="BA120" i="3"/>
  <c r="AZ120" i="3"/>
  <c r="AY120" i="3"/>
  <c r="AX120" i="3"/>
  <c r="BG119" i="3"/>
  <c r="BF119" i="3"/>
  <c r="BE119" i="3"/>
  <c r="BD119" i="3"/>
  <c r="BC119" i="3"/>
  <c r="BB119" i="3"/>
  <c r="BA119" i="3"/>
  <c r="AZ119" i="3"/>
  <c r="AY119" i="3"/>
  <c r="AX119" i="3"/>
  <c r="BG118" i="3"/>
  <c r="BF118" i="3"/>
  <c r="BE118" i="3"/>
  <c r="BD118" i="3"/>
  <c r="BC118" i="3"/>
  <c r="BB118" i="3"/>
  <c r="BA118" i="3"/>
  <c r="AZ118" i="3"/>
  <c r="AY118" i="3"/>
  <c r="AX118" i="3"/>
  <c r="BG117" i="3"/>
  <c r="BF117" i="3"/>
  <c r="BE117" i="3"/>
  <c r="BD117" i="3"/>
  <c r="BC117" i="3"/>
  <c r="BB117" i="3"/>
  <c r="BA117" i="3"/>
  <c r="AZ117" i="3"/>
  <c r="AY117" i="3"/>
  <c r="AX117" i="3"/>
  <c r="BG116" i="3"/>
  <c r="BF116" i="3"/>
  <c r="BE116" i="3"/>
  <c r="BD116" i="3"/>
  <c r="BC116" i="3"/>
  <c r="BB116" i="3"/>
  <c r="BA116" i="3"/>
  <c r="AZ116" i="3"/>
  <c r="AY116" i="3"/>
  <c r="AX116" i="3"/>
  <c r="BG115" i="3"/>
  <c r="BF115" i="3"/>
  <c r="BE115" i="3"/>
  <c r="BD115" i="3"/>
  <c r="BC115" i="3"/>
  <c r="BB115" i="3"/>
  <c r="BA115" i="3"/>
  <c r="AZ115" i="3"/>
  <c r="AY115" i="3"/>
  <c r="AX115" i="3"/>
  <c r="BG114" i="3"/>
  <c r="BF114" i="3"/>
  <c r="BE114" i="3"/>
  <c r="BD114" i="3"/>
  <c r="BC114" i="3"/>
  <c r="BB114" i="3"/>
  <c r="BA114" i="3"/>
  <c r="AZ114" i="3"/>
  <c r="AY114" i="3"/>
  <c r="AX114" i="3"/>
  <c r="BG113" i="3"/>
  <c r="BF113" i="3"/>
  <c r="BE113" i="3"/>
  <c r="BD113" i="3"/>
  <c r="BC113" i="3"/>
  <c r="BB113" i="3"/>
  <c r="BA113" i="3"/>
  <c r="AZ113" i="3"/>
  <c r="AY113" i="3"/>
  <c r="AX113" i="3"/>
  <c r="BG112" i="3"/>
  <c r="BF112" i="3"/>
  <c r="BE112" i="3"/>
  <c r="BD112" i="3"/>
  <c r="BC112" i="3"/>
  <c r="BB112" i="3"/>
  <c r="BA112" i="3"/>
  <c r="AZ112" i="3"/>
  <c r="AY112" i="3"/>
  <c r="AX112" i="3"/>
  <c r="BG111" i="3"/>
  <c r="BF111" i="3"/>
  <c r="BE111" i="3"/>
  <c r="BD111" i="3"/>
  <c r="BC111" i="3"/>
  <c r="BB111" i="3"/>
  <c r="BA111" i="3"/>
  <c r="AZ111" i="3"/>
  <c r="AY111" i="3"/>
  <c r="AX111" i="3"/>
  <c r="BG110" i="3"/>
  <c r="BF110" i="3"/>
  <c r="BE110" i="3"/>
  <c r="BD110" i="3"/>
  <c r="BC110" i="3"/>
  <c r="BB110" i="3"/>
  <c r="BA110" i="3"/>
  <c r="AZ110" i="3"/>
  <c r="AY110" i="3"/>
  <c r="AX110" i="3"/>
  <c r="BG109" i="3"/>
  <c r="BF109" i="3"/>
  <c r="BE109" i="3"/>
  <c r="BD109" i="3"/>
  <c r="BC109" i="3"/>
  <c r="BB109" i="3"/>
  <c r="BA109" i="3"/>
  <c r="AZ109" i="3"/>
  <c r="AY109" i="3"/>
  <c r="AX109" i="3"/>
  <c r="BG107" i="3"/>
  <c r="BF107" i="3"/>
  <c r="BE107" i="3"/>
  <c r="BD107" i="3"/>
  <c r="BC107" i="3"/>
  <c r="BB107" i="3"/>
  <c r="BA107" i="3"/>
  <c r="AZ107" i="3"/>
  <c r="AY107" i="3"/>
  <c r="AX107" i="3"/>
  <c r="BG106" i="3"/>
  <c r="BF106" i="3"/>
  <c r="BE106" i="3"/>
  <c r="BD106" i="3"/>
  <c r="BC106" i="3"/>
  <c r="BB106" i="3"/>
  <c r="BA106" i="3"/>
  <c r="AZ106" i="3"/>
  <c r="AY106" i="3"/>
  <c r="AX106" i="3"/>
  <c r="BG105" i="3"/>
  <c r="BF105" i="3"/>
  <c r="BE105" i="3"/>
  <c r="BD105" i="3"/>
  <c r="BC105" i="3"/>
  <c r="BB105" i="3"/>
  <c r="BA105" i="3"/>
  <c r="AZ105" i="3"/>
  <c r="AY105" i="3"/>
  <c r="AX105" i="3"/>
  <c r="BG104" i="3"/>
  <c r="BF104" i="3"/>
  <c r="BE104" i="3"/>
  <c r="BD104" i="3"/>
  <c r="BC104" i="3"/>
  <c r="BB104" i="3"/>
  <c r="BA104" i="3"/>
  <c r="AZ104" i="3"/>
  <c r="AY104" i="3"/>
  <c r="AX104" i="3"/>
  <c r="BG103" i="3"/>
  <c r="BF103" i="3"/>
  <c r="BE103" i="3"/>
  <c r="BD103" i="3"/>
  <c r="BC103" i="3"/>
  <c r="BB103" i="3"/>
  <c r="BA103" i="3"/>
  <c r="AZ103" i="3"/>
  <c r="AY103" i="3"/>
  <c r="AX103" i="3"/>
  <c r="BG102" i="3"/>
  <c r="BF102" i="3"/>
  <c r="BE102" i="3"/>
  <c r="BD102" i="3"/>
  <c r="BC102" i="3"/>
  <c r="BB102" i="3"/>
  <c r="BA102" i="3"/>
  <c r="AZ102" i="3"/>
  <c r="AY102" i="3"/>
  <c r="AX102" i="3"/>
  <c r="BG101" i="3"/>
  <c r="BF101" i="3"/>
  <c r="BE101" i="3"/>
  <c r="BD101" i="3"/>
  <c r="BC101" i="3"/>
  <c r="BB101" i="3"/>
  <c r="BA101" i="3"/>
  <c r="AZ101" i="3"/>
  <c r="AY101" i="3"/>
  <c r="AX101" i="3"/>
  <c r="BG100" i="3"/>
  <c r="BF100" i="3"/>
  <c r="BE100" i="3"/>
  <c r="BD100" i="3"/>
  <c r="BC100" i="3"/>
  <c r="BB100" i="3"/>
  <c r="BA100" i="3"/>
  <c r="AZ100" i="3"/>
  <c r="AY100" i="3"/>
  <c r="AX100" i="3"/>
  <c r="BG99" i="3"/>
  <c r="BF99" i="3"/>
  <c r="BE99" i="3"/>
  <c r="BD99" i="3"/>
  <c r="BC99" i="3"/>
  <c r="BB99" i="3"/>
  <c r="BA99" i="3"/>
  <c r="AZ99" i="3"/>
  <c r="AY99" i="3"/>
  <c r="AX99" i="3"/>
  <c r="BG98" i="3"/>
  <c r="BF98" i="3"/>
  <c r="BE98" i="3"/>
  <c r="BD98" i="3"/>
  <c r="BC98" i="3"/>
  <c r="BB98" i="3"/>
  <c r="BA98" i="3"/>
  <c r="AZ98" i="3"/>
  <c r="AY98" i="3"/>
  <c r="AX98" i="3"/>
  <c r="BG97" i="3"/>
  <c r="BF97" i="3"/>
  <c r="BE97" i="3"/>
  <c r="BD97" i="3"/>
  <c r="BC97" i="3"/>
  <c r="BB97" i="3"/>
  <c r="BA97" i="3"/>
  <c r="AZ97" i="3"/>
  <c r="AY97" i="3"/>
  <c r="AX97" i="3"/>
  <c r="BG96" i="3"/>
  <c r="BF96" i="3"/>
  <c r="BE96" i="3"/>
  <c r="BD96" i="3"/>
  <c r="BC96" i="3"/>
  <c r="BB96" i="3"/>
  <c r="BA96" i="3"/>
  <c r="AZ96" i="3"/>
  <c r="AY96" i="3"/>
  <c r="AX96" i="3"/>
  <c r="BG95" i="3"/>
  <c r="BF95" i="3"/>
  <c r="BE95" i="3"/>
  <c r="BD95" i="3"/>
  <c r="BC95" i="3"/>
  <c r="BB95" i="3"/>
  <c r="BA95" i="3"/>
  <c r="AZ95" i="3"/>
  <c r="AY95" i="3"/>
  <c r="AX95" i="3"/>
  <c r="BG94" i="3"/>
  <c r="BF94" i="3"/>
  <c r="BE94" i="3"/>
  <c r="BD94" i="3"/>
  <c r="BC94" i="3"/>
  <c r="BB94" i="3"/>
  <c r="BA94" i="3"/>
  <c r="AZ94" i="3"/>
  <c r="AY94" i="3"/>
  <c r="AX94" i="3"/>
  <c r="BG93" i="3"/>
  <c r="BF93" i="3"/>
  <c r="BE93" i="3"/>
  <c r="BD93" i="3"/>
  <c r="BC93" i="3"/>
  <c r="BB93" i="3"/>
  <c r="BA93" i="3"/>
  <c r="AZ93" i="3"/>
  <c r="AY93" i="3"/>
  <c r="AX93" i="3"/>
  <c r="BG92" i="3"/>
  <c r="BF92" i="3"/>
  <c r="BE92" i="3"/>
  <c r="BD92" i="3"/>
  <c r="BC92" i="3"/>
  <c r="BB92" i="3"/>
  <c r="BA92" i="3"/>
  <c r="AZ92" i="3"/>
  <c r="AY92" i="3"/>
  <c r="AX92" i="3"/>
  <c r="BG91" i="3"/>
  <c r="BF91" i="3"/>
  <c r="BE91" i="3"/>
  <c r="BD91" i="3"/>
  <c r="BC91" i="3"/>
  <c r="BB91" i="3"/>
  <c r="BA91" i="3"/>
  <c r="AZ91" i="3"/>
  <c r="AY91" i="3"/>
  <c r="AX91" i="3"/>
  <c r="BG90" i="3"/>
  <c r="BF90" i="3"/>
  <c r="BE90" i="3"/>
  <c r="BD90" i="3"/>
  <c r="BC90" i="3"/>
  <c r="BB90" i="3"/>
  <c r="BA90" i="3"/>
  <c r="AZ90" i="3"/>
  <c r="AY90" i="3"/>
  <c r="AX90" i="3"/>
  <c r="BG89" i="3"/>
  <c r="BF89" i="3"/>
  <c r="BE89" i="3"/>
  <c r="BD89" i="3"/>
  <c r="BC89" i="3"/>
  <c r="BB89" i="3"/>
  <c r="BA89" i="3"/>
  <c r="AZ89" i="3"/>
  <c r="AY89" i="3"/>
  <c r="AX89" i="3"/>
  <c r="BG88" i="3"/>
  <c r="BF88" i="3"/>
  <c r="BE88" i="3"/>
  <c r="BD88" i="3"/>
  <c r="BC88" i="3"/>
  <c r="BB88" i="3"/>
  <c r="BA88" i="3"/>
  <c r="AZ88" i="3"/>
  <c r="AY88" i="3"/>
  <c r="AX88" i="3"/>
  <c r="BG87" i="3"/>
  <c r="BF87" i="3"/>
  <c r="BE87" i="3"/>
  <c r="BD87" i="3"/>
  <c r="BC87" i="3"/>
  <c r="BB87" i="3"/>
  <c r="BA87" i="3"/>
  <c r="AZ87" i="3"/>
  <c r="AY87" i="3"/>
  <c r="AX87" i="3"/>
  <c r="BG86" i="3"/>
  <c r="BF86" i="3"/>
  <c r="BE86" i="3"/>
  <c r="BD86" i="3"/>
  <c r="BC86" i="3"/>
  <c r="BB86" i="3"/>
  <c r="BA86" i="3"/>
  <c r="AZ86" i="3"/>
  <c r="AY86" i="3"/>
  <c r="AX86" i="3"/>
  <c r="BG85" i="3"/>
  <c r="BF85" i="3"/>
  <c r="BE85" i="3"/>
  <c r="BD85" i="3"/>
  <c r="BC85" i="3"/>
  <c r="BB85" i="3"/>
  <c r="BA85" i="3"/>
  <c r="AZ85" i="3"/>
  <c r="AY85" i="3"/>
  <c r="AX85" i="3"/>
  <c r="BG84" i="3"/>
  <c r="BF84" i="3"/>
  <c r="BE84" i="3"/>
  <c r="BD84" i="3"/>
  <c r="BC84" i="3"/>
  <c r="BB84" i="3"/>
  <c r="BA84" i="3"/>
  <c r="AZ84" i="3"/>
  <c r="AY84" i="3"/>
  <c r="AX84" i="3"/>
  <c r="BG83" i="3"/>
  <c r="BF83" i="3"/>
  <c r="BE83" i="3"/>
  <c r="BD83" i="3"/>
  <c r="BC83" i="3"/>
  <c r="BB83" i="3"/>
  <c r="BA83" i="3"/>
  <c r="AZ83" i="3"/>
  <c r="AY83" i="3"/>
  <c r="AX83" i="3"/>
  <c r="BG82" i="3"/>
  <c r="BF82" i="3"/>
  <c r="BE82" i="3"/>
  <c r="BD82" i="3"/>
  <c r="BC82" i="3"/>
  <c r="BB82" i="3"/>
  <c r="BA82" i="3"/>
  <c r="AZ82" i="3"/>
  <c r="AY82" i="3"/>
  <c r="AX82" i="3"/>
  <c r="BG81" i="3"/>
  <c r="BF81" i="3"/>
  <c r="BE81" i="3"/>
  <c r="BD81" i="3"/>
  <c r="BC81" i="3"/>
  <c r="BB81" i="3"/>
  <c r="BA81" i="3"/>
  <c r="AZ81" i="3"/>
  <c r="AY81" i="3"/>
  <c r="AX81" i="3"/>
  <c r="BG80" i="3"/>
  <c r="BF80" i="3"/>
  <c r="BE80" i="3"/>
  <c r="BD80" i="3"/>
  <c r="BC80" i="3"/>
  <c r="BB80" i="3"/>
  <c r="BA80" i="3"/>
  <c r="AZ80" i="3"/>
  <c r="AY80" i="3"/>
  <c r="AX80" i="3"/>
  <c r="BG79" i="3"/>
  <c r="BF79" i="3"/>
  <c r="BE79" i="3"/>
  <c r="BD79" i="3"/>
  <c r="BC79" i="3"/>
  <c r="BB79" i="3"/>
  <c r="BA79" i="3"/>
  <c r="AZ79" i="3"/>
  <c r="AY79" i="3"/>
  <c r="AX79" i="3"/>
  <c r="BG78" i="3"/>
  <c r="BF78" i="3"/>
  <c r="BE78" i="3"/>
  <c r="BD78" i="3"/>
  <c r="BC78" i="3"/>
  <c r="BB78" i="3"/>
  <c r="BA78" i="3"/>
  <c r="AZ78" i="3"/>
  <c r="AY78" i="3"/>
  <c r="AX78" i="3"/>
  <c r="BG77" i="3"/>
  <c r="BF77" i="3"/>
  <c r="BE77" i="3"/>
  <c r="BD77" i="3"/>
  <c r="BC77" i="3"/>
  <c r="BB77" i="3"/>
  <c r="BA77" i="3"/>
  <c r="AZ77" i="3"/>
  <c r="AY77" i="3"/>
  <c r="AX77" i="3"/>
  <c r="BG76" i="3"/>
  <c r="BF76" i="3"/>
  <c r="BE76" i="3"/>
  <c r="BD76" i="3"/>
  <c r="BC76" i="3"/>
  <c r="BB76" i="3"/>
  <c r="BA76" i="3"/>
  <c r="AZ76" i="3"/>
  <c r="AY76" i="3"/>
  <c r="AX76" i="3"/>
  <c r="BG75" i="3"/>
  <c r="BF75" i="3"/>
  <c r="BE75" i="3"/>
  <c r="BD75" i="3"/>
  <c r="BC75" i="3"/>
  <c r="BB75" i="3"/>
  <c r="BA75" i="3"/>
  <c r="AZ75" i="3"/>
  <c r="AY75" i="3"/>
  <c r="AX75" i="3"/>
  <c r="BG74" i="3"/>
  <c r="BF74" i="3"/>
  <c r="BE74" i="3"/>
  <c r="BD74" i="3"/>
  <c r="BC74" i="3"/>
  <c r="BB74" i="3"/>
  <c r="BA74" i="3"/>
  <c r="AZ74" i="3"/>
  <c r="AY74" i="3"/>
  <c r="AX74" i="3"/>
  <c r="BG73" i="3"/>
  <c r="BF73" i="3"/>
  <c r="BE73" i="3"/>
  <c r="BD73" i="3"/>
  <c r="BC73" i="3"/>
  <c r="BB73" i="3"/>
  <c r="BA73" i="3"/>
  <c r="AZ73" i="3"/>
  <c r="AY73" i="3"/>
  <c r="AX73" i="3"/>
  <c r="BG72" i="3"/>
  <c r="BF72" i="3"/>
  <c r="BE72" i="3"/>
  <c r="BD72" i="3"/>
  <c r="BC72" i="3"/>
  <c r="BB72" i="3"/>
  <c r="BA72" i="3"/>
  <c r="AZ72" i="3"/>
  <c r="AY72" i="3"/>
  <c r="AX72" i="3"/>
  <c r="BG71" i="3"/>
  <c r="BF71" i="3"/>
  <c r="BE71" i="3"/>
  <c r="BD71" i="3"/>
  <c r="BC71" i="3"/>
  <c r="BB71" i="3"/>
  <c r="BA71" i="3"/>
  <c r="AZ71" i="3"/>
  <c r="AY71" i="3"/>
  <c r="AX71" i="3"/>
  <c r="BG70" i="3"/>
  <c r="BF70" i="3"/>
  <c r="BE70" i="3"/>
  <c r="BD70" i="3"/>
  <c r="BC70" i="3"/>
  <c r="BB70" i="3"/>
  <c r="BA70" i="3"/>
  <c r="AZ70" i="3"/>
  <c r="AY70" i="3"/>
  <c r="AX70" i="3"/>
  <c r="BG69" i="3"/>
  <c r="BF69" i="3"/>
  <c r="BE69" i="3"/>
  <c r="BD69" i="3"/>
  <c r="BC69" i="3"/>
  <c r="BB69" i="3"/>
  <c r="BA69" i="3"/>
  <c r="AZ69" i="3"/>
  <c r="AY69" i="3"/>
  <c r="AX69" i="3"/>
  <c r="BG68" i="3"/>
  <c r="BF68" i="3"/>
  <c r="BE68" i="3"/>
  <c r="BD68" i="3"/>
  <c r="BC68" i="3"/>
  <c r="BB68" i="3"/>
  <c r="BA68" i="3"/>
  <c r="AZ68" i="3"/>
  <c r="AY68" i="3"/>
  <c r="AX68" i="3"/>
  <c r="BG67" i="3"/>
  <c r="BF67" i="3"/>
  <c r="BE67" i="3"/>
  <c r="BD67" i="3"/>
  <c r="BC67" i="3"/>
  <c r="BB67" i="3"/>
  <c r="BA67" i="3"/>
  <c r="AZ67" i="3"/>
  <c r="AY67" i="3"/>
  <c r="AX67" i="3"/>
  <c r="BG66" i="3"/>
  <c r="BF66" i="3"/>
  <c r="BE66" i="3"/>
  <c r="BD66" i="3"/>
  <c r="BC66" i="3"/>
  <c r="BB66" i="3"/>
  <c r="BA66" i="3"/>
  <c r="AZ66" i="3"/>
  <c r="AY66" i="3"/>
  <c r="AX66" i="3"/>
  <c r="BG65" i="3"/>
  <c r="BF65" i="3"/>
  <c r="BE65" i="3"/>
  <c r="BD65" i="3"/>
  <c r="BC65" i="3"/>
  <c r="BB65" i="3"/>
  <c r="BA65" i="3"/>
  <c r="AZ65" i="3"/>
  <c r="AY65" i="3"/>
  <c r="AX65" i="3"/>
  <c r="BG64" i="3"/>
  <c r="BF64" i="3"/>
  <c r="BE64" i="3"/>
  <c r="BD64" i="3"/>
  <c r="BC64" i="3"/>
  <c r="BB64" i="3"/>
  <c r="BA64" i="3"/>
  <c r="AZ64" i="3"/>
  <c r="AY64" i="3"/>
  <c r="AX64" i="3"/>
  <c r="BG63" i="3"/>
  <c r="BF63" i="3"/>
  <c r="BE63" i="3"/>
  <c r="BD63" i="3"/>
  <c r="BC63" i="3"/>
  <c r="BB63" i="3"/>
  <c r="BA63" i="3"/>
  <c r="AZ63" i="3"/>
  <c r="AY63" i="3"/>
  <c r="AX63" i="3"/>
  <c r="BG62" i="3"/>
  <c r="BF62" i="3"/>
  <c r="BE62" i="3"/>
  <c r="BD62" i="3"/>
  <c r="BC62" i="3"/>
  <c r="BB62" i="3"/>
  <c r="BA62" i="3"/>
  <c r="AZ62" i="3"/>
  <c r="AY62" i="3"/>
  <c r="AX62" i="3"/>
  <c r="BG61" i="3"/>
  <c r="BF61" i="3"/>
  <c r="BE61" i="3"/>
  <c r="BD61" i="3"/>
  <c r="BC61" i="3"/>
  <c r="BB61" i="3"/>
  <c r="BA61" i="3"/>
  <c r="AZ61" i="3"/>
  <c r="AY61" i="3"/>
  <c r="AX61" i="3"/>
  <c r="BG60" i="3"/>
  <c r="BF60" i="3"/>
  <c r="BE60" i="3"/>
  <c r="BD60" i="3"/>
  <c r="BC60" i="3"/>
  <c r="BB60" i="3"/>
  <c r="BA60" i="3"/>
  <c r="AZ60" i="3"/>
  <c r="AY60" i="3"/>
  <c r="AX60" i="3"/>
  <c r="BG59" i="3"/>
  <c r="BF59" i="3"/>
  <c r="BE59" i="3"/>
  <c r="BD59" i="3"/>
  <c r="BC59" i="3"/>
  <c r="BB59" i="3"/>
  <c r="BA59" i="3"/>
  <c r="AZ59" i="3"/>
  <c r="AY59" i="3"/>
  <c r="AX59" i="3"/>
  <c r="BG58" i="3"/>
  <c r="BF58" i="3"/>
  <c r="BE58" i="3"/>
  <c r="BD58" i="3"/>
  <c r="BC58" i="3"/>
  <c r="BB58" i="3"/>
  <c r="BA58" i="3"/>
  <c r="AZ58" i="3"/>
  <c r="AY58" i="3"/>
  <c r="AX58" i="3"/>
  <c r="BG57" i="3"/>
  <c r="BF57" i="3"/>
  <c r="BE57" i="3"/>
  <c r="BD57" i="3"/>
  <c r="BC57" i="3"/>
  <c r="BB57" i="3"/>
  <c r="BA57" i="3"/>
  <c r="AZ57" i="3"/>
  <c r="AY57" i="3"/>
  <c r="AX57" i="3"/>
  <c r="BG56" i="3"/>
  <c r="BF56" i="3"/>
  <c r="BE56" i="3"/>
  <c r="BD56" i="3"/>
  <c r="BC56" i="3"/>
  <c r="BB56" i="3"/>
  <c r="BA56" i="3"/>
  <c r="AZ56" i="3"/>
  <c r="AY56" i="3"/>
  <c r="AX56" i="3"/>
  <c r="BG55" i="3"/>
  <c r="BF55" i="3"/>
  <c r="BE55" i="3"/>
  <c r="BD55" i="3"/>
  <c r="BC55" i="3"/>
  <c r="BB55" i="3"/>
  <c r="BA55" i="3"/>
  <c r="AZ55" i="3"/>
  <c r="AY55" i="3"/>
  <c r="AX55" i="3"/>
  <c r="BG54" i="3"/>
  <c r="BF54" i="3"/>
  <c r="BE54" i="3"/>
  <c r="BD54" i="3"/>
  <c r="BC54" i="3"/>
  <c r="BB54" i="3"/>
  <c r="BA54" i="3"/>
  <c r="AZ54" i="3"/>
  <c r="AY54" i="3"/>
  <c r="AX54" i="3"/>
  <c r="BG53" i="3"/>
  <c r="BF53" i="3"/>
  <c r="BE53" i="3"/>
  <c r="BD53" i="3"/>
  <c r="BC53" i="3"/>
  <c r="BB53" i="3"/>
  <c r="BA53" i="3"/>
  <c r="AZ53" i="3"/>
  <c r="AY53" i="3"/>
  <c r="AX53" i="3"/>
  <c r="BG52" i="3"/>
  <c r="BF52" i="3"/>
  <c r="BE52" i="3"/>
  <c r="BD52" i="3"/>
  <c r="BC52" i="3"/>
  <c r="BB52" i="3"/>
  <c r="BA52" i="3"/>
  <c r="AZ52" i="3"/>
  <c r="AY52" i="3"/>
  <c r="AX52" i="3"/>
  <c r="BG51" i="3"/>
  <c r="BF51" i="3"/>
  <c r="BE51" i="3"/>
  <c r="BD51" i="3"/>
  <c r="BC51" i="3"/>
  <c r="BB51" i="3"/>
  <c r="BA51" i="3"/>
  <c r="AZ51" i="3"/>
  <c r="AY51" i="3"/>
  <c r="AX51" i="3"/>
  <c r="BG50" i="3"/>
  <c r="BF50" i="3"/>
  <c r="BE50" i="3"/>
  <c r="BD50" i="3"/>
  <c r="BC50" i="3"/>
  <c r="BB50" i="3"/>
  <c r="BA50" i="3"/>
  <c r="AZ50" i="3"/>
  <c r="AY50" i="3"/>
  <c r="AX50" i="3"/>
  <c r="BG49" i="3"/>
  <c r="BF49" i="3"/>
  <c r="BE49" i="3"/>
  <c r="BD49" i="3"/>
  <c r="BC49" i="3"/>
  <c r="BB49" i="3"/>
  <c r="BA49" i="3"/>
  <c r="AZ49" i="3"/>
  <c r="AY49" i="3"/>
  <c r="AX49" i="3"/>
  <c r="BG48" i="3"/>
  <c r="BF48" i="3"/>
  <c r="BE48" i="3"/>
  <c r="BD48" i="3"/>
  <c r="BC48" i="3"/>
  <c r="BB48" i="3"/>
  <c r="BA48" i="3"/>
  <c r="AZ48" i="3"/>
  <c r="AY48" i="3"/>
  <c r="AX48" i="3"/>
  <c r="BG47" i="3"/>
  <c r="BF47" i="3"/>
  <c r="BE47" i="3"/>
  <c r="BD47" i="3"/>
  <c r="BC47" i="3"/>
  <c r="BB47" i="3"/>
  <c r="BA47" i="3"/>
  <c r="AZ47" i="3"/>
  <c r="AY47" i="3"/>
  <c r="AX47" i="3"/>
  <c r="BG46" i="3"/>
  <c r="BF46" i="3"/>
  <c r="BE46" i="3"/>
  <c r="BD46" i="3"/>
  <c r="BC46" i="3"/>
  <c r="BB46" i="3"/>
  <c r="BA46" i="3"/>
  <c r="AZ46" i="3"/>
  <c r="AY46" i="3"/>
  <c r="AX46" i="3"/>
  <c r="BG45" i="3"/>
  <c r="BF45" i="3"/>
  <c r="BE45" i="3"/>
  <c r="BD45" i="3"/>
  <c r="BC45" i="3"/>
  <c r="BB45" i="3"/>
  <c r="BA45" i="3"/>
  <c r="AZ45" i="3"/>
  <c r="AY45" i="3"/>
  <c r="AX45" i="3"/>
  <c r="BG44" i="3"/>
  <c r="BF44" i="3"/>
  <c r="BE44" i="3"/>
  <c r="BD44" i="3"/>
  <c r="BC44" i="3"/>
  <c r="BB44" i="3"/>
  <c r="BA44" i="3"/>
  <c r="AZ44" i="3"/>
  <c r="AY44" i="3"/>
  <c r="AX44" i="3"/>
  <c r="BG43" i="3"/>
  <c r="BF43" i="3"/>
  <c r="BE43" i="3"/>
  <c r="BD43" i="3"/>
  <c r="BC43" i="3"/>
  <c r="BB43" i="3"/>
  <c r="BA43" i="3"/>
  <c r="AZ43" i="3"/>
  <c r="AY43" i="3"/>
  <c r="AX43" i="3"/>
  <c r="BG42" i="3"/>
  <c r="BF42" i="3"/>
  <c r="BE42" i="3"/>
  <c r="BD42" i="3"/>
  <c r="BC42" i="3"/>
  <c r="BB42" i="3"/>
  <c r="BA42" i="3"/>
  <c r="AZ42" i="3"/>
  <c r="AY42" i="3"/>
  <c r="AX42" i="3"/>
  <c r="BG41" i="3"/>
  <c r="BF41" i="3"/>
  <c r="BE41" i="3"/>
  <c r="BD41" i="3"/>
  <c r="BC41" i="3"/>
  <c r="BB41" i="3"/>
  <c r="BA41" i="3"/>
  <c r="AZ41" i="3"/>
  <c r="AY41" i="3"/>
  <c r="AX41" i="3"/>
  <c r="BG40" i="3"/>
  <c r="BF40" i="3"/>
  <c r="BE40" i="3"/>
  <c r="BD40" i="3"/>
  <c r="BC40" i="3"/>
  <c r="BB40" i="3"/>
  <c r="BA40" i="3"/>
  <c r="AZ40" i="3"/>
  <c r="AY40" i="3"/>
  <c r="AX40" i="3"/>
  <c r="BG39" i="3"/>
  <c r="BF39" i="3"/>
  <c r="BE39" i="3"/>
  <c r="BD39" i="3"/>
  <c r="BC39" i="3"/>
  <c r="BB39" i="3"/>
  <c r="BA39" i="3"/>
  <c r="AZ39" i="3"/>
  <c r="AY39" i="3"/>
  <c r="AX39" i="3"/>
  <c r="BG38" i="3"/>
  <c r="BF38" i="3"/>
  <c r="BE38" i="3"/>
  <c r="BD38" i="3"/>
  <c r="BC38" i="3"/>
  <c r="BB38" i="3"/>
  <c r="BA38" i="3"/>
  <c r="AZ38" i="3"/>
  <c r="AY38" i="3"/>
  <c r="AX38" i="3"/>
  <c r="BG37" i="3"/>
  <c r="BF37" i="3"/>
  <c r="BE37" i="3"/>
  <c r="BD37" i="3"/>
  <c r="BC37" i="3"/>
  <c r="BB37" i="3"/>
  <c r="BA37" i="3"/>
  <c r="AZ37" i="3"/>
  <c r="AY37" i="3"/>
  <c r="AX37" i="3"/>
  <c r="BG36" i="3"/>
  <c r="BF36" i="3"/>
  <c r="BE36" i="3"/>
  <c r="BD36" i="3"/>
  <c r="BC36" i="3"/>
  <c r="BB36" i="3"/>
  <c r="BA36" i="3"/>
  <c r="AZ36" i="3"/>
  <c r="AY36" i="3"/>
  <c r="AX36" i="3"/>
  <c r="BG35" i="3"/>
  <c r="BF35" i="3"/>
  <c r="BE35" i="3"/>
  <c r="BD35" i="3"/>
  <c r="BC35" i="3"/>
  <c r="BB35" i="3"/>
  <c r="BA35" i="3"/>
  <c r="AZ35" i="3"/>
  <c r="AY35" i="3"/>
  <c r="AX35" i="3"/>
  <c r="BG34" i="3"/>
  <c r="BF34" i="3"/>
  <c r="BE34" i="3"/>
  <c r="BD34" i="3"/>
  <c r="BC34" i="3"/>
  <c r="BB34" i="3"/>
  <c r="BA34" i="3"/>
  <c r="AZ34" i="3"/>
  <c r="AY34" i="3"/>
  <c r="AX34" i="3"/>
  <c r="BG33" i="3"/>
  <c r="BF33" i="3"/>
  <c r="BE33" i="3"/>
  <c r="BD33" i="3"/>
  <c r="BC33" i="3"/>
  <c r="BB33" i="3"/>
  <c r="BA33" i="3"/>
  <c r="AZ33" i="3"/>
  <c r="AY33" i="3"/>
  <c r="AX33" i="3"/>
  <c r="BG32" i="3"/>
  <c r="BF32" i="3"/>
  <c r="BE32" i="3"/>
  <c r="BD32" i="3"/>
  <c r="BC32" i="3"/>
  <c r="BB32" i="3"/>
  <c r="BA32" i="3"/>
  <c r="AZ32" i="3"/>
  <c r="AY32" i="3"/>
  <c r="AX32" i="3"/>
  <c r="BG31" i="3"/>
  <c r="BF31" i="3"/>
  <c r="BE31" i="3"/>
  <c r="BD31" i="3"/>
  <c r="BC31" i="3"/>
  <c r="BB31" i="3"/>
  <c r="BA31" i="3"/>
  <c r="AZ31" i="3"/>
  <c r="AY31" i="3"/>
  <c r="AX31" i="3"/>
  <c r="BG30" i="3"/>
  <c r="BF30" i="3"/>
  <c r="BE30" i="3"/>
  <c r="BD30" i="3"/>
  <c r="BC30" i="3"/>
  <c r="BB30" i="3"/>
  <c r="BA30" i="3"/>
  <c r="AZ30" i="3"/>
  <c r="AY30" i="3"/>
  <c r="AX30" i="3"/>
  <c r="BG29" i="3"/>
  <c r="BF29" i="3"/>
  <c r="BE29" i="3"/>
  <c r="BD29" i="3"/>
  <c r="BC29" i="3"/>
  <c r="BB29" i="3"/>
  <c r="BA29" i="3"/>
  <c r="AZ29" i="3"/>
  <c r="AY29" i="3"/>
  <c r="AX29" i="3"/>
  <c r="BG28" i="3"/>
  <c r="BF28" i="3"/>
  <c r="BE28" i="3"/>
  <c r="BD28" i="3"/>
  <c r="BC28" i="3"/>
  <c r="BB28" i="3"/>
  <c r="BA28" i="3"/>
  <c r="AZ28" i="3"/>
  <c r="AY28" i="3"/>
  <c r="AX28" i="3"/>
  <c r="BG27" i="3"/>
  <c r="BF27" i="3"/>
  <c r="BE27" i="3"/>
  <c r="BD27" i="3"/>
  <c r="BC27" i="3"/>
  <c r="BB27" i="3"/>
  <c r="BA27" i="3"/>
  <c r="AZ27" i="3"/>
  <c r="AY27" i="3"/>
  <c r="AX27" i="3"/>
  <c r="BG26" i="3"/>
  <c r="BF26" i="3"/>
  <c r="BE26" i="3"/>
  <c r="BD26" i="3"/>
  <c r="BC26" i="3"/>
  <c r="BB26" i="3"/>
  <c r="BA26" i="3"/>
  <c r="AZ26" i="3"/>
  <c r="AY26" i="3"/>
  <c r="AX26" i="3"/>
  <c r="BG25" i="3"/>
  <c r="BF25" i="3"/>
  <c r="BE25" i="3"/>
  <c r="BD25" i="3"/>
  <c r="BC25" i="3"/>
  <c r="BB25" i="3"/>
  <c r="BA25" i="3"/>
  <c r="AZ25" i="3"/>
  <c r="AY25" i="3"/>
  <c r="AX25" i="3"/>
  <c r="BG24" i="3"/>
  <c r="BF24" i="3"/>
  <c r="BE24" i="3"/>
  <c r="BD24" i="3"/>
  <c r="BC24" i="3"/>
  <c r="BB24" i="3"/>
  <c r="BA24" i="3"/>
  <c r="AZ24" i="3"/>
  <c r="AY24" i="3"/>
  <c r="AX24" i="3"/>
  <c r="BG23" i="3"/>
  <c r="BF23" i="3"/>
  <c r="BE23" i="3"/>
  <c r="BD23" i="3"/>
  <c r="BC23" i="3"/>
  <c r="BB23" i="3"/>
  <c r="BA23" i="3"/>
  <c r="AZ23" i="3"/>
  <c r="AY23" i="3"/>
  <c r="AX23" i="3"/>
  <c r="BG22" i="3"/>
  <c r="BF22" i="3"/>
  <c r="BE22" i="3"/>
  <c r="BD22" i="3"/>
  <c r="BC22" i="3"/>
  <c r="BB22" i="3"/>
  <c r="BA22" i="3"/>
  <c r="AZ22" i="3"/>
  <c r="AY22" i="3"/>
  <c r="AX22" i="3"/>
  <c r="BG21" i="3"/>
  <c r="BF21" i="3"/>
  <c r="BE21" i="3"/>
  <c r="BD21" i="3"/>
  <c r="BC21" i="3"/>
  <c r="BB21" i="3"/>
  <c r="BA21" i="3"/>
  <c r="AZ21" i="3"/>
  <c r="AY21" i="3"/>
  <c r="AX21" i="3"/>
  <c r="BG20" i="3"/>
  <c r="BF20" i="3"/>
  <c r="BE20" i="3"/>
  <c r="BD20" i="3"/>
  <c r="BC20" i="3"/>
  <c r="BB20" i="3"/>
  <c r="BA20" i="3"/>
  <c r="AZ20" i="3"/>
  <c r="AY20" i="3"/>
  <c r="AX20" i="3"/>
  <c r="BG19" i="3"/>
  <c r="BF19" i="3"/>
  <c r="BE19" i="3"/>
  <c r="BD19" i="3"/>
  <c r="BC19" i="3"/>
  <c r="BB19" i="3"/>
  <c r="BA19" i="3"/>
  <c r="AZ19" i="3"/>
  <c r="AY19" i="3"/>
  <c r="AX19" i="3"/>
  <c r="BG18" i="3"/>
  <c r="BF18" i="3"/>
  <c r="BE18" i="3"/>
  <c r="BD18" i="3"/>
  <c r="BC18" i="3"/>
  <c r="BB18" i="3"/>
  <c r="BA18" i="3"/>
  <c r="AZ18" i="3"/>
  <c r="AY18" i="3"/>
  <c r="AX18" i="3"/>
  <c r="BG17" i="3"/>
  <c r="BF17" i="3"/>
  <c r="BE17" i="3"/>
  <c r="BD17" i="3"/>
  <c r="BC17" i="3"/>
  <c r="BB17" i="3"/>
  <c r="BA17" i="3"/>
  <c r="AZ17" i="3"/>
  <c r="AY17" i="3"/>
  <c r="AX17" i="3"/>
  <c r="BG16" i="3"/>
  <c r="BF16" i="3"/>
  <c r="BE16" i="3"/>
  <c r="BD16" i="3"/>
  <c r="BC16" i="3"/>
  <c r="BB16" i="3"/>
  <c r="BA16" i="3"/>
  <c r="AZ16" i="3"/>
  <c r="AY16" i="3"/>
  <c r="AX16" i="3"/>
  <c r="BG15" i="3"/>
  <c r="BF15" i="3"/>
  <c r="BE15" i="3"/>
  <c r="BD15" i="3"/>
  <c r="BC15" i="3"/>
  <c r="BB15" i="3"/>
  <c r="BA15" i="3"/>
  <c r="AZ15" i="3"/>
  <c r="AY15" i="3"/>
  <c r="AX15" i="3"/>
  <c r="BG14" i="3"/>
  <c r="BF14" i="3"/>
  <c r="BE14" i="3"/>
  <c r="BD14" i="3"/>
  <c r="BC14" i="3"/>
  <c r="BB14" i="3"/>
  <c r="BA14" i="3"/>
  <c r="AZ14" i="3"/>
  <c r="AY14" i="3"/>
  <c r="AX14" i="3"/>
  <c r="BG13" i="3"/>
  <c r="BF13" i="3"/>
  <c r="BE13" i="3"/>
  <c r="BD13" i="3"/>
  <c r="BC13" i="3"/>
  <c r="BB13" i="3"/>
  <c r="BA13" i="3"/>
  <c r="AZ13" i="3"/>
  <c r="AY13" i="3"/>
  <c r="AX13" i="3"/>
  <c r="BG12" i="3"/>
  <c r="BF12" i="3"/>
  <c r="BE12" i="3"/>
  <c r="BD12" i="3"/>
  <c r="BC12" i="3"/>
  <c r="BB12" i="3"/>
  <c r="BA12" i="3"/>
  <c r="AZ12" i="3"/>
  <c r="AY12" i="3"/>
  <c r="AX12" i="3"/>
  <c r="BG11" i="3"/>
  <c r="BF11" i="3"/>
  <c r="BE11" i="3"/>
  <c r="BD11" i="3"/>
  <c r="BC11" i="3"/>
  <c r="BB11" i="3"/>
  <c r="BA11" i="3"/>
  <c r="AZ11" i="3"/>
  <c r="AY11" i="3"/>
  <c r="AX11" i="3"/>
  <c r="BG10" i="3"/>
  <c r="BF10" i="3"/>
  <c r="BE10" i="3"/>
  <c r="BD10" i="3"/>
  <c r="BC10" i="3"/>
  <c r="BB10" i="3"/>
  <c r="BA10" i="3"/>
  <c r="AZ10" i="3"/>
  <c r="AY10" i="3"/>
  <c r="AX10" i="3"/>
  <c r="BG9" i="3"/>
  <c r="BF9" i="3"/>
  <c r="BE9" i="3"/>
  <c r="BD9" i="3"/>
  <c r="BC9" i="3"/>
  <c r="BB9" i="3"/>
  <c r="BA9" i="3"/>
  <c r="AZ9" i="3"/>
  <c r="AY9" i="3"/>
  <c r="AX9" i="3"/>
  <c r="BG8" i="3"/>
  <c r="BF8" i="3"/>
  <c r="BE8" i="3"/>
  <c r="BD8" i="3"/>
  <c r="BC8" i="3"/>
  <c r="BB8" i="3"/>
  <c r="BA8" i="3"/>
  <c r="AZ8" i="3"/>
  <c r="AY8" i="3"/>
  <c r="AX8" i="3"/>
  <c r="BG7" i="3"/>
  <c r="BF7" i="3"/>
  <c r="BE7" i="3"/>
  <c r="BD7" i="3"/>
  <c r="BC7" i="3"/>
  <c r="BB7" i="3"/>
  <c r="BA7" i="3"/>
  <c r="AZ7" i="3"/>
  <c r="AY7" i="3"/>
  <c r="AX7" i="3"/>
  <c r="BG6" i="3"/>
  <c r="BF6" i="3"/>
  <c r="BE6" i="3"/>
  <c r="BD6" i="3"/>
  <c r="BC6" i="3"/>
  <c r="BB6" i="3"/>
  <c r="BA6" i="3"/>
  <c r="AZ6" i="3"/>
  <c r="AY6" i="3"/>
  <c r="AX6" i="3"/>
  <c r="BG5" i="3"/>
  <c r="BF5" i="3"/>
  <c r="BE5" i="3"/>
  <c r="BD5" i="3"/>
  <c r="BC5" i="3"/>
  <c r="BB5" i="3"/>
  <c r="BA5" i="3"/>
  <c r="AZ5" i="3"/>
  <c r="AY5" i="3"/>
  <c r="AX5" i="3"/>
  <c r="BG4" i="3"/>
  <c r="BF4" i="3"/>
  <c r="BE4" i="3"/>
  <c r="BD4" i="3"/>
  <c r="BC4" i="3"/>
  <c r="BB4" i="3"/>
  <c r="BA4" i="3"/>
  <c r="AZ4" i="3"/>
  <c r="AY4" i="3"/>
  <c r="AX4" i="3"/>
  <c r="AJ155" i="14"/>
  <c r="AI155" i="14"/>
  <c r="AH155" i="14"/>
  <c r="AG155" i="14"/>
  <c r="AF155" i="14"/>
  <c r="AE155" i="14"/>
  <c r="AD155" i="14"/>
  <c r="AC155" i="14"/>
  <c r="AB155" i="14"/>
  <c r="AJ154" i="14"/>
  <c r="AI154" i="14"/>
  <c r="AH154" i="14"/>
  <c r="AG154" i="14"/>
  <c r="AF154" i="14"/>
  <c r="AE154" i="14"/>
  <c r="AD154" i="14"/>
  <c r="AC154" i="14"/>
  <c r="AB154" i="14"/>
  <c r="AJ153" i="14"/>
  <c r="AI153" i="14"/>
  <c r="AH153" i="14"/>
  <c r="AG153" i="14"/>
  <c r="AF153" i="14"/>
  <c r="AE153" i="14"/>
  <c r="AD153" i="14"/>
  <c r="AC153" i="14"/>
  <c r="AB153" i="14"/>
  <c r="AJ152" i="14"/>
  <c r="AI152" i="14"/>
  <c r="AH152" i="14"/>
  <c r="AG152" i="14"/>
  <c r="AF152" i="14"/>
  <c r="AE152" i="14"/>
  <c r="AD152" i="14"/>
  <c r="AC152" i="14"/>
  <c r="AB152" i="14"/>
  <c r="AJ151" i="14"/>
  <c r="AI151" i="14"/>
  <c r="AH151" i="14"/>
  <c r="AG151" i="14"/>
  <c r="AF151" i="14"/>
  <c r="AE151" i="14"/>
  <c r="AD151" i="14"/>
  <c r="AC151" i="14"/>
  <c r="AB151" i="14"/>
  <c r="AJ150" i="14"/>
  <c r="AI150" i="14"/>
  <c r="AH150" i="14"/>
  <c r="AG150" i="14"/>
  <c r="AF150" i="14"/>
  <c r="AE150" i="14"/>
  <c r="AD150" i="14"/>
  <c r="AC150" i="14"/>
  <c r="AB150" i="14"/>
  <c r="AJ149" i="14"/>
  <c r="AI149" i="14"/>
  <c r="AH149" i="14"/>
  <c r="AG149" i="14"/>
  <c r="AF149" i="14"/>
  <c r="AE149" i="14"/>
  <c r="AD149" i="14"/>
  <c r="AC149" i="14"/>
  <c r="AB149" i="14"/>
  <c r="AJ148" i="14"/>
  <c r="AI148" i="14"/>
  <c r="AH148" i="14"/>
  <c r="AG148" i="14"/>
  <c r="AF148" i="14"/>
  <c r="AE148" i="14"/>
  <c r="AD148" i="14"/>
  <c r="AC148" i="14"/>
  <c r="AB148" i="14"/>
  <c r="AJ147" i="14"/>
  <c r="AI147" i="14"/>
  <c r="AH147" i="14"/>
  <c r="AG147" i="14"/>
  <c r="AF147" i="14"/>
  <c r="AE147" i="14"/>
  <c r="AD147" i="14"/>
  <c r="AC147" i="14"/>
  <c r="AB147" i="14"/>
  <c r="AJ146" i="14"/>
  <c r="AI146" i="14"/>
  <c r="AH146" i="14"/>
  <c r="AG146" i="14"/>
  <c r="AF146" i="14"/>
  <c r="AE146" i="14"/>
  <c r="AD146" i="14"/>
  <c r="AC146" i="14"/>
  <c r="AB146" i="14"/>
  <c r="AJ145" i="14"/>
  <c r="AI145" i="14"/>
  <c r="AH145" i="14"/>
  <c r="AG145" i="14"/>
  <c r="AF145" i="14"/>
  <c r="AE145" i="14"/>
  <c r="AD145" i="14"/>
  <c r="AC145" i="14"/>
  <c r="AB145" i="14"/>
  <c r="AJ144" i="14"/>
  <c r="AI144" i="14"/>
  <c r="AH144" i="14"/>
  <c r="AG144" i="14"/>
  <c r="AF144" i="14"/>
  <c r="AE144" i="14"/>
  <c r="AD144" i="14"/>
  <c r="AC144" i="14"/>
  <c r="AB144" i="14"/>
  <c r="AJ143" i="14"/>
  <c r="AI143" i="14"/>
  <c r="AH143" i="14"/>
  <c r="AG143" i="14"/>
  <c r="AF143" i="14"/>
  <c r="AE143" i="14"/>
  <c r="AD143" i="14"/>
  <c r="AC143" i="14"/>
  <c r="AB143" i="14"/>
  <c r="AJ142" i="14"/>
  <c r="AI142" i="14"/>
  <c r="AH142" i="14"/>
  <c r="AG142" i="14"/>
  <c r="AF142" i="14"/>
  <c r="AE142" i="14"/>
  <c r="AD142" i="14"/>
  <c r="AC142" i="14"/>
  <c r="AB142" i="14"/>
  <c r="AJ141" i="14"/>
  <c r="AI141" i="14"/>
  <c r="AH141" i="14"/>
  <c r="AG141" i="14"/>
  <c r="AF141" i="14"/>
  <c r="AE141" i="14"/>
  <c r="AD141" i="14"/>
  <c r="AC141" i="14"/>
  <c r="AB141" i="14"/>
  <c r="AJ140" i="14"/>
  <c r="AI140" i="14"/>
  <c r="AH140" i="14"/>
  <c r="AG140" i="14"/>
  <c r="AF140" i="14"/>
  <c r="AE140" i="14"/>
  <c r="AD140" i="14"/>
  <c r="AC140" i="14"/>
  <c r="AB140" i="14"/>
  <c r="AJ139" i="14"/>
  <c r="AI139" i="14"/>
  <c r="AH139" i="14"/>
  <c r="AG139" i="14"/>
  <c r="AF139" i="14"/>
  <c r="AE139" i="14"/>
  <c r="AD139" i="14"/>
  <c r="AC139" i="14"/>
  <c r="AB139" i="14"/>
  <c r="AJ138" i="14"/>
  <c r="AI138" i="14"/>
  <c r="AH138" i="14"/>
  <c r="AG138" i="14"/>
  <c r="AF138" i="14"/>
  <c r="AE138" i="14"/>
  <c r="AD138" i="14"/>
  <c r="AC138" i="14"/>
  <c r="AB138" i="14"/>
  <c r="AJ137" i="14"/>
  <c r="AI137" i="14"/>
  <c r="AH137" i="14"/>
  <c r="AG137" i="14"/>
  <c r="AF137" i="14"/>
  <c r="AE137" i="14"/>
  <c r="AD137" i="14"/>
  <c r="AC137" i="14"/>
  <c r="AB137" i="14"/>
  <c r="AJ136" i="14"/>
  <c r="AI136" i="14"/>
  <c r="AH136" i="14"/>
  <c r="AG136" i="14"/>
  <c r="AF136" i="14"/>
  <c r="AE136" i="14"/>
  <c r="AD136" i="14"/>
  <c r="AC136" i="14"/>
  <c r="AB136" i="14"/>
  <c r="AJ135" i="14"/>
  <c r="AI135" i="14"/>
  <c r="AH135" i="14"/>
  <c r="AG135" i="14"/>
  <c r="AF135" i="14"/>
  <c r="AE135" i="14"/>
  <c r="AD135" i="14"/>
  <c r="AC135" i="14"/>
  <c r="AB135" i="14"/>
  <c r="AJ134" i="14"/>
  <c r="AI134" i="14"/>
  <c r="AH134" i="14"/>
  <c r="AG134" i="14"/>
  <c r="AF134" i="14"/>
  <c r="AE134" i="14"/>
  <c r="AD134" i="14"/>
  <c r="AC134" i="14"/>
  <c r="AB134" i="14"/>
  <c r="AJ133" i="14"/>
  <c r="AI133" i="14"/>
  <c r="AH133" i="14"/>
  <c r="AG133" i="14"/>
  <c r="AF133" i="14"/>
  <c r="AE133" i="14"/>
  <c r="AD133" i="14"/>
  <c r="AC133" i="14"/>
  <c r="AB133" i="14"/>
  <c r="AJ132" i="14"/>
  <c r="AI132" i="14"/>
  <c r="AH132" i="14"/>
  <c r="AG132" i="14"/>
  <c r="AF132" i="14"/>
  <c r="AE132" i="14"/>
  <c r="AD132" i="14"/>
  <c r="AC132" i="14"/>
  <c r="AB132" i="14"/>
  <c r="AJ131" i="14"/>
  <c r="AI131" i="14"/>
  <c r="AH131" i="14"/>
  <c r="AG131" i="14"/>
  <c r="AF131" i="14"/>
  <c r="AE131" i="14"/>
  <c r="AD131" i="14"/>
  <c r="AC131" i="14"/>
  <c r="AB131" i="14"/>
  <c r="AJ130" i="14"/>
  <c r="AI130" i="14"/>
  <c r="AH130" i="14"/>
  <c r="AG130" i="14"/>
  <c r="AF130" i="14"/>
  <c r="AE130" i="14"/>
  <c r="AD130" i="14"/>
  <c r="AC130" i="14"/>
  <c r="AB130" i="14"/>
  <c r="AJ129" i="14"/>
  <c r="AI129" i="14"/>
  <c r="AH129" i="14"/>
  <c r="AG129" i="14"/>
  <c r="AF129" i="14"/>
  <c r="AE129" i="14"/>
  <c r="AD129" i="14"/>
  <c r="AC129" i="14"/>
  <c r="AB129" i="14"/>
  <c r="AJ128" i="14"/>
  <c r="AI128" i="14"/>
  <c r="AH128" i="14"/>
  <c r="AG128" i="14"/>
  <c r="AF128" i="14"/>
  <c r="AE128" i="14"/>
  <c r="AD128" i="14"/>
  <c r="AC128" i="14"/>
  <c r="AB128" i="14"/>
  <c r="AJ127" i="14"/>
  <c r="AI127" i="14"/>
  <c r="AH127" i="14"/>
  <c r="AG127" i="14"/>
  <c r="AF127" i="14"/>
  <c r="AE127" i="14"/>
  <c r="AD127" i="14"/>
  <c r="AC127" i="14"/>
  <c r="AB127" i="14"/>
  <c r="AJ126" i="14"/>
  <c r="AI126" i="14"/>
  <c r="AH126" i="14"/>
  <c r="AG126" i="14"/>
  <c r="AF126" i="14"/>
  <c r="AE126" i="14"/>
  <c r="AD126" i="14"/>
  <c r="AC126" i="14"/>
  <c r="AB126" i="14"/>
  <c r="AJ125" i="14"/>
  <c r="AI125" i="14"/>
  <c r="AH125" i="14"/>
  <c r="AG125" i="14"/>
  <c r="AF125" i="14"/>
  <c r="AE125" i="14"/>
  <c r="AD125" i="14"/>
  <c r="AC125" i="14"/>
  <c r="AB125" i="14"/>
  <c r="AJ124" i="14"/>
  <c r="AI124" i="14"/>
  <c r="AH124" i="14"/>
  <c r="AG124" i="14"/>
  <c r="AF124" i="14"/>
  <c r="AE124" i="14"/>
  <c r="AD124" i="14"/>
  <c r="AC124" i="14"/>
  <c r="AB124" i="14"/>
  <c r="AJ123" i="14"/>
  <c r="AI123" i="14"/>
  <c r="AH123" i="14"/>
  <c r="AG123" i="14"/>
  <c r="AF123" i="14"/>
  <c r="AE123" i="14"/>
  <c r="AD123" i="14"/>
  <c r="AC123" i="14"/>
  <c r="AB123" i="14"/>
  <c r="AJ122" i="14"/>
  <c r="AI122" i="14"/>
  <c r="AH122" i="14"/>
  <c r="AG122" i="14"/>
  <c r="AF122" i="14"/>
  <c r="AE122" i="14"/>
  <c r="AD122" i="14"/>
  <c r="AC122" i="14"/>
  <c r="AB122" i="14"/>
  <c r="AJ121" i="14"/>
  <c r="AI121" i="14"/>
  <c r="AH121" i="14"/>
  <c r="AG121" i="14"/>
  <c r="AF121" i="14"/>
  <c r="AE121" i="14"/>
  <c r="AD121" i="14"/>
  <c r="AC121" i="14"/>
  <c r="AB121" i="14"/>
  <c r="AJ120" i="14"/>
  <c r="AI120" i="14"/>
  <c r="AH120" i="14"/>
  <c r="AG120" i="14"/>
  <c r="AF120" i="14"/>
  <c r="AE120" i="14"/>
  <c r="AD120" i="14"/>
  <c r="AC120" i="14"/>
  <c r="AB120" i="14"/>
  <c r="AJ119" i="14"/>
  <c r="AI119" i="14"/>
  <c r="AH119" i="14"/>
  <c r="AG119" i="14"/>
  <c r="AF119" i="14"/>
  <c r="AE119" i="14"/>
  <c r="AD119" i="14"/>
  <c r="AC119" i="14"/>
  <c r="AB119" i="14"/>
  <c r="AJ118" i="14"/>
  <c r="AI118" i="14"/>
  <c r="AH118" i="14"/>
  <c r="AG118" i="14"/>
  <c r="AF118" i="14"/>
  <c r="AE118" i="14"/>
  <c r="AD118" i="14"/>
  <c r="AC118" i="14"/>
  <c r="AB118" i="14"/>
  <c r="AJ117" i="14"/>
  <c r="AI117" i="14"/>
  <c r="AH117" i="14"/>
  <c r="AG117" i="14"/>
  <c r="AF117" i="14"/>
  <c r="AE117" i="14"/>
  <c r="AD117" i="14"/>
  <c r="AC117" i="14"/>
  <c r="AB117" i="14"/>
  <c r="AJ116" i="14"/>
  <c r="AI116" i="14"/>
  <c r="AH116" i="14"/>
  <c r="AG116" i="14"/>
  <c r="AF116" i="14"/>
  <c r="AE116" i="14"/>
  <c r="AD116" i="14"/>
  <c r="AC116" i="14"/>
  <c r="AB116" i="14"/>
  <c r="AJ115" i="14"/>
  <c r="AI115" i="14"/>
  <c r="AH115" i="14"/>
  <c r="AG115" i="14"/>
  <c r="AF115" i="14"/>
  <c r="AE115" i="14"/>
  <c r="AD115" i="14"/>
  <c r="AC115" i="14"/>
  <c r="AB115" i="14"/>
  <c r="AJ114" i="14"/>
  <c r="AI114" i="14"/>
  <c r="AH114" i="14"/>
  <c r="AG114" i="14"/>
  <c r="AF114" i="14"/>
  <c r="AE114" i="14"/>
  <c r="AD114" i="14"/>
  <c r="AC114" i="14"/>
  <c r="AB114" i="14"/>
  <c r="AJ113" i="14"/>
  <c r="AI113" i="14"/>
  <c r="AH113" i="14"/>
  <c r="AG113" i="14"/>
  <c r="AF113" i="14"/>
  <c r="AE113" i="14"/>
  <c r="AD113" i="14"/>
  <c r="AC113" i="14"/>
  <c r="AB113" i="14"/>
  <c r="AJ112" i="14"/>
  <c r="AI112" i="14"/>
  <c r="AH112" i="14"/>
  <c r="AG112" i="14"/>
  <c r="AF112" i="14"/>
  <c r="AE112" i="14"/>
  <c r="AD112" i="14"/>
  <c r="AC112" i="14"/>
  <c r="AB112" i="14"/>
  <c r="AJ111" i="14"/>
  <c r="AI111" i="14"/>
  <c r="AH111" i="14"/>
  <c r="AG111" i="14"/>
  <c r="AF111" i="14"/>
  <c r="AE111" i="14"/>
  <c r="AD111" i="14"/>
  <c r="AC111" i="14"/>
  <c r="AB111" i="14"/>
  <c r="AJ110" i="14"/>
  <c r="AI110" i="14"/>
  <c r="AH110" i="14"/>
  <c r="AG110" i="14"/>
  <c r="AF110" i="14"/>
  <c r="AE110" i="14"/>
  <c r="AD110" i="14"/>
  <c r="AC110" i="14"/>
  <c r="AB110" i="14"/>
  <c r="AJ109" i="14"/>
  <c r="AI109" i="14"/>
  <c r="AH109" i="14"/>
  <c r="AG109" i="14"/>
  <c r="AF109" i="14"/>
  <c r="AE109" i="14"/>
  <c r="AD109" i="14"/>
  <c r="AC109" i="14"/>
  <c r="AB109" i="14"/>
  <c r="AJ108" i="14"/>
  <c r="AI108" i="14"/>
  <c r="AH108" i="14"/>
  <c r="AG108" i="14"/>
  <c r="AF108" i="14"/>
  <c r="AE108" i="14"/>
  <c r="AD108" i="14"/>
  <c r="AC108" i="14"/>
  <c r="AB108" i="14"/>
  <c r="AJ107" i="14"/>
  <c r="AI107" i="14"/>
  <c r="AH107" i="14"/>
  <c r="AG107" i="14"/>
  <c r="AF107" i="14"/>
  <c r="AE107" i="14"/>
  <c r="AD107" i="14"/>
  <c r="AC107" i="14"/>
  <c r="AB107" i="14"/>
  <c r="AJ106" i="14"/>
  <c r="AI106" i="14"/>
  <c r="AH106" i="14"/>
  <c r="AG106" i="14"/>
  <c r="AF106" i="14"/>
  <c r="AE106" i="14"/>
  <c r="AD106" i="14"/>
  <c r="AC106" i="14"/>
  <c r="AB106" i="14"/>
  <c r="AJ105" i="14"/>
  <c r="AI105" i="14"/>
  <c r="AH105" i="14"/>
  <c r="AG105" i="14"/>
  <c r="AF105" i="14"/>
  <c r="AE105" i="14"/>
  <c r="AD105" i="14"/>
  <c r="AC105" i="14"/>
  <c r="AB105" i="14"/>
  <c r="AJ104" i="14"/>
  <c r="AI104" i="14"/>
  <c r="AH104" i="14"/>
  <c r="AG104" i="14"/>
  <c r="AF104" i="14"/>
  <c r="AE104" i="14"/>
  <c r="AD104" i="14"/>
  <c r="AC104" i="14"/>
  <c r="AB104" i="14"/>
  <c r="AJ103" i="14"/>
  <c r="AI103" i="14"/>
  <c r="AH103" i="14"/>
  <c r="AG103" i="14"/>
  <c r="AF103" i="14"/>
  <c r="AE103" i="14"/>
  <c r="AD103" i="14"/>
  <c r="AC103" i="14"/>
  <c r="AB103" i="14"/>
  <c r="AJ102" i="14"/>
  <c r="AI102" i="14"/>
  <c r="AH102" i="14"/>
  <c r="AG102" i="14"/>
  <c r="AF102" i="14"/>
  <c r="AE102" i="14"/>
  <c r="AD102" i="14"/>
  <c r="AC102" i="14"/>
  <c r="AB102" i="14"/>
  <c r="AJ101" i="14"/>
  <c r="AI101" i="14"/>
  <c r="AH101" i="14"/>
  <c r="AG101" i="14"/>
  <c r="AF101" i="14"/>
  <c r="AE101" i="14"/>
  <c r="AD101" i="14"/>
  <c r="AC101" i="14"/>
  <c r="AB101" i="14"/>
  <c r="AJ100" i="14"/>
  <c r="AI100" i="14"/>
  <c r="AH100" i="14"/>
  <c r="AG100" i="14"/>
  <c r="AF100" i="14"/>
  <c r="AE100" i="14"/>
  <c r="AD100" i="14"/>
  <c r="AC100" i="14"/>
  <c r="AB100" i="14"/>
  <c r="AJ99" i="14"/>
  <c r="AI99" i="14"/>
  <c r="AH99" i="14"/>
  <c r="AG99" i="14"/>
  <c r="AF99" i="14"/>
  <c r="AE99" i="14"/>
  <c r="AD99" i="14"/>
  <c r="AC99" i="14"/>
  <c r="AB99" i="14"/>
  <c r="AJ98" i="14"/>
  <c r="AI98" i="14"/>
  <c r="AH98" i="14"/>
  <c r="AG98" i="14"/>
  <c r="AF98" i="14"/>
  <c r="AE98" i="14"/>
  <c r="AD98" i="14"/>
  <c r="AC98" i="14"/>
  <c r="AB98" i="14"/>
  <c r="AJ97" i="14"/>
  <c r="AI97" i="14"/>
  <c r="AH97" i="14"/>
  <c r="AG97" i="14"/>
  <c r="AF97" i="14"/>
  <c r="AE97" i="14"/>
  <c r="AD97" i="14"/>
  <c r="AC97" i="14"/>
  <c r="AB97" i="14"/>
  <c r="AJ96" i="14"/>
  <c r="AI96" i="14"/>
  <c r="AH96" i="14"/>
  <c r="AG96" i="14"/>
  <c r="AF96" i="14"/>
  <c r="AE96" i="14"/>
  <c r="AD96" i="14"/>
  <c r="AC96" i="14"/>
  <c r="AB96" i="14"/>
  <c r="AJ95" i="14"/>
  <c r="AI95" i="14"/>
  <c r="AH95" i="14"/>
  <c r="AG95" i="14"/>
  <c r="AF95" i="14"/>
  <c r="AE95" i="14"/>
  <c r="AD95" i="14"/>
  <c r="AC95" i="14"/>
  <c r="AB95" i="14"/>
  <c r="AJ94" i="14"/>
  <c r="AI94" i="14"/>
  <c r="AH94" i="14"/>
  <c r="AG94" i="14"/>
  <c r="AF94" i="14"/>
  <c r="AE94" i="14"/>
  <c r="AD94" i="14"/>
  <c r="AC94" i="14"/>
  <c r="AB94" i="14"/>
  <c r="AJ93" i="14"/>
  <c r="AI93" i="14"/>
  <c r="AH93" i="14"/>
  <c r="AG93" i="14"/>
  <c r="AF93" i="14"/>
  <c r="AE93" i="14"/>
  <c r="AD93" i="14"/>
  <c r="AC93" i="14"/>
  <c r="AB93" i="14"/>
  <c r="AJ92" i="14"/>
  <c r="AI92" i="14"/>
  <c r="AH92" i="14"/>
  <c r="AG92" i="14"/>
  <c r="AF92" i="14"/>
  <c r="AE92" i="14"/>
  <c r="AD92" i="14"/>
  <c r="AC92" i="14"/>
  <c r="AB92" i="14"/>
  <c r="AJ91" i="14"/>
  <c r="AI91" i="14"/>
  <c r="AH91" i="14"/>
  <c r="AG91" i="14"/>
  <c r="AF91" i="14"/>
  <c r="AE91" i="14"/>
  <c r="AD91" i="14"/>
  <c r="AC91" i="14"/>
  <c r="AB91" i="14"/>
  <c r="AJ90" i="14"/>
  <c r="AI90" i="14"/>
  <c r="AH90" i="14"/>
  <c r="AG90" i="14"/>
  <c r="AF90" i="14"/>
  <c r="AE90" i="14"/>
  <c r="AD90" i="14"/>
  <c r="AC90" i="14"/>
  <c r="AB90" i="14"/>
  <c r="AJ89" i="14"/>
  <c r="AI89" i="14"/>
  <c r="AH89" i="14"/>
  <c r="AG89" i="14"/>
  <c r="AF89" i="14"/>
  <c r="AE89" i="14"/>
  <c r="AD89" i="14"/>
  <c r="AC89" i="14"/>
  <c r="AB89" i="14"/>
  <c r="AJ88" i="14"/>
  <c r="AI88" i="14"/>
  <c r="AH88" i="14"/>
  <c r="AG88" i="14"/>
  <c r="AF88" i="14"/>
  <c r="AE88" i="14"/>
  <c r="AD88" i="14"/>
  <c r="AC88" i="14"/>
  <c r="AB88" i="14"/>
  <c r="AJ87" i="14"/>
  <c r="AI87" i="14"/>
  <c r="AH87" i="14"/>
  <c r="AG87" i="14"/>
  <c r="AF87" i="14"/>
  <c r="AE87" i="14"/>
  <c r="AD87" i="14"/>
  <c r="AC87" i="14"/>
  <c r="AB87" i="14"/>
  <c r="AJ86" i="14"/>
  <c r="AI86" i="14"/>
  <c r="AH86" i="14"/>
  <c r="AG86" i="14"/>
  <c r="AF86" i="14"/>
  <c r="AE86" i="14"/>
  <c r="AD86" i="14"/>
  <c r="AC86" i="14"/>
  <c r="AB86" i="14"/>
  <c r="AJ85" i="14"/>
  <c r="AI85" i="14"/>
  <c r="AH85" i="14"/>
  <c r="AG85" i="14"/>
  <c r="AF85" i="14"/>
  <c r="AE85" i="14"/>
  <c r="AD85" i="14"/>
  <c r="AC85" i="14"/>
  <c r="AB85" i="14"/>
  <c r="AJ84" i="14"/>
  <c r="AI84" i="14"/>
  <c r="AH84" i="14"/>
  <c r="AG84" i="14"/>
  <c r="AF84" i="14"/>
  <c r="AE84" i="14"/>
  <c r="AD84" i="14"/>
  <c r="AC84" i="14"/>
  <c r="AB84" i="14"/>
  <c r="AJ83" i="14"/>
  <c r="AI83" i="14"/>
  <c r="AH83" i="14"/>
  <c r="AG83" i="14"/>
  <c r="AF83" i="14"/>
  <c r="AE83" i="14"/>
  <c r="AD83" i="14"/>
  <c r="AC83" i="14"/>
  <c r="AB83" i="14"/>
  <c r="AJ82" i="14"/>
  <c r="AI82" i="14"/>
  <c r="AH82" i="14"/>
  <c r="AG82" i="14"/>
  <c r="AF82" i="14"/>
  <c r="AE82" i="14"/>
  <c r="AD82" i="14"/>
  <c r="AC82" i="14"/>
  <c r="AB82" i="14"/>
  <c r="AJ81" i="14"/>
  <c r="AI81" i="14"/>
  <c r="AH81" i="14"/>
  <c r="AG81" i="14"/>
  <c r="AF81" i="14"/>
  <c r="AE81" i="14"/>
  <c r="AD81" i="14"/>
  <c r="AC81" i="14"/>
  <c r="AB81" i="14"/>
  <c r="AJ80" i="14"/>
  <c r="AI80" i="14"/>
  <c r="AH80" i="14"/>
  <c r="AG80" i="14"/>
  <c r="AF80" i="14"/>
  <c r="AE80" i="14"/>
  <c r="AD80" i="14"/>
  <c r="AC80" i="14"/>
  <c r="AB80" i="14"/>
  <c r="AJ79" i="14"/>
  <c r="AI79" i="14"/>
  <c r="AH79" i="14"/>
  <c r="AG79" i="14"/>
  <c r="AF79" i="14"/>
  <c r="AE79" i="14"/>
  <c r="AD79" i="14"/>
  <c r="AC79" i="14"/>
  <c r="AB79" i="14"/>
  <c r="AJ78" i="14"/>
  <c r="AI78" i="14"/>
  <c r="AH78" i="14"/>
  <c r="AG78" i="14"/>
  <c r="AF78" i="14"/>
  <c r="AE78" i="14"/>
  <c r="AD78" i="14"/>
  <c r="AC78" i="14"/>
  <c r="AB78" i="14"/>
  <c r="AJ77" i="14"/>
  <c r="AI77" i="14"/>
  <c r="AH77" i="14"/>
  <c r="AG77" i="14"/>
  <c r="AF77" i="14"/>
  <c r="AE77" i="14"/>
  <c r="AD77" i="14"/>
  <c r="AC77" i="14"/>
  <c r="AB77" i="14"/>
  <c r="AJ76" i="14"/>
  <c r="AI76" i="14"/>
  <c r="AH76" i="14"/>
  <c r="AG76" i="14"/>
  <c r="AF76" i="14"/>
  <c r="AE76" i="14"/>
  <c r="AD76" i="14"/>
  <c r="AC76" i="14"/>
  <c r="AB76" i="14"/>
  <c r="AJ75" i="14"/>
  <c r="AI75" i="14"/>
  <c r="AH75" i="14"/>
  <c r="AG75" i="14"/>
  <c r="AF75" i="14"/>
  <c r="AE75" i="14"/>
  <c r="AD75" i="14"/>
  <c r="AC75" i="14"/>
  <c r="AB75" i="14"/>
  <c r="AJ74" i="14"/>
  <c r="AI74" i="14"/>
  <c r="AH74" i="14"/>
  <c r="AG74" i="14"/>
  <c r="AF74" i="14"/>
  <c r="AE74" i="14"/>
  <c r="AD74" i="14"/>
  <c r="AC74" i="14"/>
  <c r="AB74" i="14"/>
  <c r="AJ73" i="14"/>
  <c r="AI73" i="14"/>
  <c r="AH73" i="14"/>
  <c r="AG73" i="14"/>
  <c r="AF73" i="14"/>
  <c r="AE73" i="14"/>
  <c r="AD73" i="14"/>
  <c r="AC73" i="14"/>
  <c r="AB73" i="14"/>
  <c r="AJ72" i="14"/>
  <c r="AI72" i="14"/>
  <c r="AH72" i="14"/>
  <c r="AG72" i="14"/>
  <c r="AF72" i="14"/>
  <c r="AE72" i="14"/>
  <c r="AD72" i="14"/>
  <c r="AC72" i="14"/>
  <c r="AB72" i="14"/>
  <c r="AJ71" i="14"/>
  <c r="AI71" i="14"/>
  <c r="AH71" i="14"/>
  <c r="AG71" i="14"/>
  <c r="AF71" i="14"/>
  <c r="AE71" i="14"/>
  <c r="AD71" i="14"/>
  <c r="AC71" i="14"/>
  <c r="AB71" i="14"/>
  <c r="AJ70" i="14"/>
  <c r="AI70" i="14"/>
  <c r="AH70" i="14"/>
  <c r="AG70" i="14"/>
  <c r="AF70" i="14"/>
  <c r="AE70" i="14"/>
  <c r="AD70" i="14"/>
  <c r="AC70" i="14"/>
  <c r="AB70" i="14"/>
  <c r="AJ69" i="14"/>
  <c r="AI69" i="14"/>
  <c r="AH69" i="14"/>
  <c r="AG69" i="14"/>
  <c r="AF69" i="14"/>
  <c r="AE69" i="14"/>
  <c r="AD69" i="14"/>
  <c r="AC69" i="14"/>
  <c r="AB69" i="14"/>
  <c r="AJ68" i="14"/>
  <c r="AI68" i="14"/>
  <c r="AH68" i="14"/>
  <c r="AG68" i="14"/>
  <c r="AF68" i="14"/>
  <c r="AE68" i="14"/>
  <c r="AD68" i="14"/>
  <c r="AC68" i="14"/>
  <c r="AB68" i="14"/>
  <c r="AJ67" i="14"/>
  <c r="AI67" i="14"/>
  <c r="AH67" i="14"/>
  <c r="AG67" i="14"/>
  <c r="AF67" i="14"/>
  <c r="AE67" i="14"/>
  <c r="AD67" i="14"/>
  <c r="AC67" i="14"/>
  <c r="AB67" i="14"/>
  <c r="AJ66" i="14"/>
  <c r="AI66" i="14"/>
  <c r="AH66" i="14"/>
  <c r="AG66" i="14"/>
  <c r="AF66" i="14"/>
  <c r="AE66" i="14"/>
  <c r="AD66" i="14"/>
  <c r="AC66" i="14"/>
  <c r="AB66" i="14"/>
  <c r="AJ65" i="14"/>
  <c r="AI65" i="14"/>
  <c r="AH65" i="14"/>
  <c r="AG65" i="14"/>
  <c r="AF65" i="14"/>
  <c r="AE65" i="14"/>
  <c r="AD65" i="14"/>
  <c r="AC65" i="14"/>
  <c r="AB65" i="14"/>
  <c r="AJ64" i="14"/>
  <c r="AI64" i="14"/>
  <c r="AH64" i="14"/>
  <c r="AG64" i="14"/>
  <c r="AF64" i="14"/>
  <c r="AE64" i="14"/>
  <c r="AD64" i="14"/>
  <c r="AC64" i="14"/>
  <c r="AB64" i="14"/>
  <c r="AJ63" i="14"/>
  <c r="AI63" i="14"/>
  <c r="AH63" i="14"/>
  <c r="AG63" i="14"/>
  <c r="AF63" i="14"/>
  <c r="AE63" i="14"/>
  <c r="AD63" i="14"/>
  <c r="AC63" i="14"/>
  <c r="AB63" i="14"/>
  <c r="AJ62" i="14"/>
  <c r="AI62" i="14"/>
  <c r="AH62" i="14"/>
  <c r="AG62" i="14"/>
  <c r="AF62" i="14"/>
  <c r="AE62" i="14"/>
  <c r="AD62" i="14"/>
  <c r="AC62" i="14"/>
  <c r="AB62" i="14"/>
  <c r="AJ61" i="14"/>
  <c r="AI61" i="14"/>
  <c r="AH61" i="14"/>
  <c r="AG61" i="14"/>
  <c r="AF61" i="14"/>
  <c r="AE61" i="14"/>
  <c r="AD61" i="14"/>
  <c r="AC61" i="14"/>
  <c r="AB61" i="14"/>
  <c r="AJ60" i="14"/>
  <c r="AI60" i="14"/>
  <c r="AH60" i="14"/>
  <c r="AG60" i="14"/>
  <c r="AF60" i="14"/>
  <c r="AE60" i="14"/>
  <c r="AD60" i="14"/>
  <c r="AC60" i="14"/>
  <c r="AB60" i="14"/>
  <c r="AJ59" i="14"/>
  <c r="AI59" i="14"/>
  <c r="AH59" i="14"/>
  <c r="AG59" i="14"/>
  <c r="AF59" i="14"/>
  <c r="AE59" i="14"/>
  <c r="AD59" i="14"/>
  <c r="AC59" i="14"/>
  <c r="AB59" i="14"/>
  <c r="AJ58" i="14"/>
  <c r="AI58" i="14"/>
  <c r="AH58" i="14"/>
  <c r="AG58" i="14"/>
  <c r="AF58" i="14"/>
  <c r="AE58" i="14"/>
  <c r="AD58" i="14"/>
  <c r="AC58" i="14"/>
  <c r="AB58" i="14"/>
  <c r="AJ57" i="14"/>
  <c r="AI57" i="14"/>
  <c r="AH57" i="14"/>
  <c r="AG57" i="14"/>
  <c r="AF57" i="14"/>
  <c r="AE57" i="14"/>
  <c r="AD57" i="14"/>
  <c r="AC57" i="14"/>
  <c r="AB57" i="14"/>
  <c r="AJ56" i="14"/>
  <c r="AI56" i="14"/>
  <c r="AH56" i="14"/>
  <c r="AG56" i="14"/>
  <c r="AF56" i="14"/>
  <c r="AE56" i="14"/>
  <c r="AD56" i="14"/>
  <c r="AC56" i="14"/>
  <c r="AB56" i="14"/>
  <c r="AJ55" i="14"/>
  <c r="AI55" i="14"/>
  <c r="AH55" i="14"/>
  <c r="AG55" i="14"/>
  <c r="AF55" i="14"/>
  <c r="AE55" i="14"/>
  <c r="AD55" i="14"/>
  <c r="AC55" i="14"/>
  <c r="AB55" i="14"/>
  <c r="AJ54" i="14"/>
  <c r="AI54" i="14"/>
  <c r="AH54" i="14"/>
  <c r="AG54" i="14"/>
  <c r="AF54" i="14"/>
  <c r="AE54" i="14"/>
  <c r="AD54" i="14"/>
  <c r="AC54" i="14"/>
  <c r="AB54" i="14"/>
  <c r="AJ53" i="14"/>
  <c r="AI53" i="14"/>
  <c r="AH53" i="14"/>
  <c r="AG53" i="14"/>
  <c r="AF53" i="14"/>
  <c r="AE53" i="14"/>
  <c r="AD53" i="14"/>
  <c r="AC53" i="14"/>
  <c r="AB53" i="14"/>
  <c r="AJ52" i="14"/>
  <c r="AI52" i="14"/>
  <c r="AH52" i="14"/>
  <c r="AG52" i="14"/>
  <c r="AF52" i="14"/>
  <c r="AE52" i="14"/>
  <c r="AD52" i="14"/>
  <c r="AC52" i="14"/>
  <c r="AB52" i="14"/>
  <c r="AJ51" i="14"/>
  <c r="AI51" i="14"/>
  <c r="AH51" i="14"/>
  <c r="AG51" i="14"/>
  <c r="AF51" i="14"/>
  <c r="AE51" i="14"/>
  <c r="AD51" i="14"/>
  <c r="AC51" i="14"/>
  <c r="AB51" i="14"/>
  <c r="AJ50" i="14"/>
  <c r="AI50" i="14"/>
  <c r="AH50" i="14"/>
  <c r="AG50" i="14"/>
  <c r="AF50" i="14"/>
  <c r="AE50" i="14"/>
  <c r="AD50" i="14"/>
  <c r="AC50" i="14"/>
  <c r="AB50" i="14"/>
  <c r="AJ49" i="14"/>
  <c r="AI49" i="14"/>
  <c r="AH49" i="14"/>
  <c r="AG49" i="14"/>
  <c r="AF49" i="14"/>
  <c r="AE49" i="14"/>
  <c r="AD49" i="14"/>
  <c r="AC49" i="14"/>
  <c r="AB49" i="14"/>
  <c r="AJ48" i="14"/>
  <c r="AI48" i="14"/>
  <c r="AH48" i="14"/>
  <c r="AG48" i="14"/>
  <c r="AF48" i="14"/>
  <c r="AE48" i="14"/>
  <c r="AD48" i="14"/>
  <c r="AC48" i="14"/>
  <c r="AB48" i="14"/>
  <c r="AJ47" i="14"/>
  <c r="AI47" i="14"/>
  <c r="AH47" i="14"/>
  <c r="AG47" i="14"/>
  <c r="AF47" i="14"/>
  <c r="AE47" i="14"/>
  <c r="AD47" i="14"/>
  <c r="AC47" i="14"/>
  <c r="AB47" i="14"/>
  <c r="AJ46" i="14"/>
  <c r="AI46" i="14"/>
  <c r="AH46" i="14"/>
  <c r="AG46" i="14"/>
  <c r="AF46" i="14"/>
  <c r="AE46" i="14"/>
  <c r="AD46" i="14"/>
  <c r="AC46" i="14"/>
  <c r="AB46" i="14"/>
  <c r="AJ45" i="14"/>
  <c r="AI45" i="14"/>
  <c r="AH45" i="14"/>
  <c r="AG45" i="14"/>
  <c r="AF45" i="14"/>
  <c r="AE45" i="14"/>
  <c r="AD45" i="14"/>
  <c r="AC45" i="14"/>
  <c r="AB45" i="14"/>
  <c r="AJ44" i="14"/>
  <c r="AI44" i="14"/>
  <c r="AH44" i="14"/>
  <c r="AG44" i="14"/>
  <c r="AF44" i="14"/>
  <c r="AE44" i="14"/>
  <c r="AD44" i="14"/>
  <c r="AC44" i="14"/>
  <c r="AB44" i="14"/>
  <c r="AJ43" i="14"/>
  <c r="AI43" i="14"/>
  <c r="AH43" i="14"/>
  <c r="AG43" i="14"/>
  <c r="AF43" i="14"/>
  <c r="AE43" i="14"/>
  <c r="AD43" i="14"/>
  <c r="AC43" i="14"/>
  <c r="AB43" i="14"/>
  <c r="AJ42" i="14"/>
  <c r="AI42" i="14"/>
  <c r="AH42" i="14"/>
  <c r="AG42" i="14"/>
  <c r="AF42" i="14"/>
  <c r="AE42" i="14"/>
  <c r="AD42" i="14"/>
  <c r="AC42" i="14"/>
  <c r="AB42" i="14"/>
  <c r="AJ41" i="14"/>
  <c r="AI41" i="14"/>
  <c r="AH41" i="14"/>
  <c r="AG41" i="14"/>
  <c r="AF41" i="14"/>
  <c r="AE41" i="14"/>
  <c r="AD41" i="14"/>
  <c r="AC41" i="14"/>
  <c r="AB41" i="14"/>
  <c r="AJ40" i="14"/>
  <c r="AI40" i="14"/>
  <c r="AH40" i="14"/>
  <c r="AG40" i="14"/>
  <c r="AF40" i="14"/>
  <c r="AE40" i="14"/>
  <c r="AD40" i="14"/>
  <c r="AC40" i="14"/>
  <c r="AB40" i="14"/>
  <c r="AJ39" i="14"/>
  <c r="AI39" i="14"/>
  <c r="AH39" i="14"/>
  <c r="AG39" i="14"/>
  <c r="AF39" i="14"/>
  <c r="AE39" i="14"/>
  <c r="AD39" i="14"/>
  <c r="AC39" i="14"/>
  <c r="AB39" i="14"/>
  <c r="AJ38" i="14"/>
  <c r="AI38" i="14"/>
  <c r="AH38" i="14"/>
  <c r="AG38" i="14"/>
  <c r="AF38" i="14"/>
  <c r="AE38" i="14"/>
  <c r="AD38" i="14"/>
  <c r="AC38" i="14"/>
  <c r="AB38" i="14"/>
  <c r="AJ37" i="14"/>
  <c r="AI37" i="14"/>
  <c r="AH37" i="14"/>
  <c r="AG37" i="14"/>
  <c r="AF37" i="14"/>
  <c r="AE37" i="14"/>
  <c r="AD37" i="14"/>
  <c r="AC37" i="14"/>
  <c r="AB37" i="14"/>
  <c r="AJ36" i="14"/>
  <c r="AI36" i="14"/>
  <c r="AH36" i="14"/>
  <c r="AG36" i="14"/>
  <c r="AF36" i="14"/>
  <c r="AE36" i="14"/>
  <c r="AD36" i="14"/>
  <c r="AC36" i="14"/>
  <c r="AB36" i="14"/>
  <c r="AJ35" i="14"/>
  <c r="AI35" i="14"/>
  <c r="AH35" i="14"/>
  <c r="AG35" i="14"/>
  <c r="AF35" i="14"/>
  <c r="AE35" i="14"/>
  <c r="AD35" i="14"/>
  <c r="AC35" i="14"/>
  <c r="AB35" i="14"/>
  <c r="AJ34" i="14"/>
  <c r="AI34" i="14"/>
  <c r="AH34" i="14"/>
  <c r="AG34" i="14"/>
  <c r="AF34" i="14"/>
  <c r="AE34" i="14"/>
  <c r="AD34" i="14"/>
  <c r="AC34" i="14"/>
  <c r="AB34" i="14"/>
  <c r="AJ33" i="14"/>
  <c r="AI33" i="14"/>
  <c r="AH33" i="14"/>
  <c r="AG33" i="14"/>
  <c r="AF33" i="14"/>
  <c r="AE33" i="14"/>
  <c r="AD33" i="14"/>
  <c r="AC33" i="14"/>
  <c r="AB33" i="14"/>
  <c r="AJ32" i="14"/>
  <c r="AI32" i="14"/>
  <c r="AH32" i="14"/>
  <c r="AG32" i="14"/>
  <c r="AF32" i="14"/>
  <c r="AE32" i="14"/>
  <c r="AD32" i="14"/>
  <c r="AC32" i="14"/>
  <c r="AB32" i="14"/>
  <c r="AJ31" i="14"/>
  <c r="AI31" i="14"/>
  <c r="AH31" i="14"/>
  <c r="AG31" i="14"/>
  <c r="AF31" i="14"/>
  <c r="AE31" i="14"/>
  <c r="AD31" i="14"/>
  <c r="AC31" i="14"/>
  <c r="AB31" i="14"/>
  <c r="AJ30" i="14"/>
  <c r="AI30" i="14"/>
  <c r="AH30" i="14"/>
  <c r="AG30" i="14"/>
  <c r="AF30" i="14"/>
  <c r="AE30" i="14"/>
  <c r="AD30" i="14"/>
  <c r="AC30" i="14"/>
  <c r="AB30" i="14"/>
  <c r="AJ29" i="14"/>
  <c r="AI29" i="14"/>
  <c r="AH29" i="14"/>
  <c r="AG29" i="14"/>
  <c r="AF29" i="14"/>
  <c r="AE29" i="14"/>
  <c r="AD29" i="14"/>
  <c r="AC29" i="14"/>
  <c r="AB29" i="14"/>
  <c r="AJ28" i="14"/>
  <c r="AI28" i="14"/>
  <c r="AH28" i="14"/>
  <c r="AG28" i="14"/>
  <c r="AF28" i="14"/>
  <c r="AE28" i="14"/>
  <c r="AD28" i="14"/>
  <c r="AC28" i="14"/>
  <c r="AB28" i="14"/>
  <c r="AJ27" i="14"/>
  <c r="AI27" i="14"/>
  <c r="AH27" i="14"/>
  <c r="AG27" i="14"/>
  <c r="AF27" i="14"/>
  <c r="AE27" i="14"/>
  <c r="AD27" i="14"/>
  <c r="AC27" i="14"/>
  <c r="AB27" i="14"/>
  <c r="AJ26" i="14"/>
  <c r="AI26" i="14"/>
  <c r="AH26" i="14"/>
  <c r="AG26" i="14"/>
  <c r="AF26" i="14"/>
  <c r="AE26" i="14"/>
  <c r="AD26" i="14"/>
  <c r="AC26" i="14"/>
  <c r="AB26" i="14"/>
  <c r="AJ25" i="14"/>
  <c r="AI25" i="14"/>
  <c r="AH25" i="14"/>
  <c r="AG25" i="14"/>
  <c r="AF25" i="14"/>
  <c r="AE25" i="14"/>
  <c r="AD25" i="14"/>
  <c r="AC25" i="14"/>
  <c r="AB25" i="14"/>
  <c r="AJ24" i="14"/>
  <c r="AI24" i="14"/>
  <c r="AH24" i="14"/>
  <c r="AG24" i="14"/>
  <c r="AF24" i="14"/>
  <c r="AE24" i="14"/>
  <c r="AD24" i="14"/>
  <c r="AC24" i="14"/>
  <c r="AB24" i="14"/>
  <c r="AJ23" i="14"/>
  <c r="AI23" i="14"/>
  <c r="AH23" i="14"/>
  <c r="AG23" i="14"/>
  <c r="AF23" i="14"/>
  <c r="AE23" i="14"/>
  <c r="AD23" i="14"/>
  <c r="AC23" i="14"/>
  <c r="AB23" i="14"/>
  <c r="AJ22" i="14"/>
  <c r="AI22" i="14"/>
  <c r="AH22" i="14"/>
  <c r="AG22" i="14"/>
  <c r="AF22" i="14"/>
  <c r="AE22" i="14"/>
  <c r="AD22" i="14"/>
  <c r="AC22" i="14"/>
  <c r="AB22" i="14"/>
  <c r="AJ21" i="14"/>
  <c r="AI21" i="14"/>
  <c r="AH21" i="14"/>
  <c r="AG21" i="14"/>
  <c r="AF21" i="14"/>
  <c r="AE21" i="14"/>
  <c r="AD21" i="14"/>
  <c r="AC21" i="14"/>
  <c r="AB21" i="14"/>
  <c r="AJ20" i="14"/>
  <c r="AI20" i="14"/>
  <c r="AH20" i="14"/>
  <c r="AG20" i="14"/>
  <c r="AF20" i="14"/>
  <c r="AE20" i="14"/>
  <c r="AD20" i="14"/>
  <c r="AC20" i="14"/>
  <c r="AB20" i="14"/>
  <c r="AJ19" i="14"/>
  <c r="AI19" i="14"/>
  <c r="AH19" i="14"/>
  <c r="AG19" i="14"/>
  <c r="AF19" i="14"/>
  <c r="AE19" i="14"/>
  <c r="AD19" i="14"/>
  <c r="AC19" i="14"/>
  <c r="AB19" i="14"/>
  <c r="AJ18" i="14"/>
  <c r="AI18" i="14"/>
  <c r="AH18" i="14"/>
  <c r="AG18" i="14"/>
  <c r="AF18" i="14"/>
  <c r="AE18" i="14"/>
  <c r="AD18" i="14"/>
  <c r="AC18" i="14"/>
  <c r="AB18" i="14"/>
  <c r="AJ17" i="14"/>
  <c r="AI17" i="14"/>
  <c r="AH17" i="14"/>
  <c r="AG17" i="14"/>
  <c r="AF17" i="14"/>
  <c r="AE17" i="14"/>
  <c r="AD17" i="14"/>
  <c r="AC17" i="14"/>
  <c r="AB17" i="14"/>
  <c r="AJ16" i="14"/>
  <c r="AI16" i="14"/>
  <c r="AH16" i="14"/>
  <c r="AG16" i="14"/>
  <c r="AF16" i="14"/>
  <c r="AE16" i="14"/>
  <c r="AD16" i="14"/>
  <c r="AC16" i="14"/>
  <c r="AB16" i="14"/>
  <c r="AJ15" i="14"/>
  <c r="AI15" i="14"/>
  <c r="AH15" i="14"/>
  <c r="AG15" i="14"/>
  <c r="AF15" i="14"/>
  <c r="AE15" i="14"/>
  <c r="AD15" i="14"/>
  <c r="AC15" i="14"/>
  <c r="AB15" i="14"/>
  <c r="AJ14" i="14"/>
  <c r="AI14" i="14"/>
  <c r="AH14" i="14"/>
  <c r="AG14" i="14"/>
  <c r="AF14" i="14"/>
  <c r="AE14" i="14"/>
  <c r="AD14" i="14"/>
  <c r="AC14" i="14"/>
  <c r="AB14" i="14"/>
  <c r="AJ13" i="14"/>
  <c r="AI13" i="14"/>
  <c r="AH13" i="14"/>
  <c r="AG13" i="14"/>
  <c r="AF13" i="14"/>
  <c r="AE13" i="14"/>
  <c r="AD13" i="14"/>
  <c r="AC13" i="14"/>
  <c r="AB13" i="14"/>
  <c r="AJ12" i="14"/>
  <c r="AI12" i="14"/>
  <c r="AH12" i="14"/>
  <c r="AG12" i="14"/>
  <c r="AF12" i="14"/>
  <c r="AE12" i="14"/>
  <c r="AD12" i="14"/>
  <c r="AC12" i="14"/>
  <c r="AB12" i="14"/>
  <c r="AJ11" i="14"/>
  <c r="AI11" i="14"/>
  <c r="AH11" i="14"/>
  <c r="AG11" i="14"/>
  <c r="AF11" i="14"/>
  <c r="AE11" i="14"/>
  <c r="AD11" i="14"/>
  <c r="AC11" i="14"/>
  <c r="AB11" i="14"/>
  <c r="AJ10" i="14"/>
  <c r="AI10" i="14"/>
  <c r="AH10" i="14"/>
  <c r="AG10" i="14"/>
  <c r="AF10" i="14"/>
  <c r="AE10" i="14"/>
  <c r="AD10" i="14"/>
  <c r="AC10" i="14"/>
  <c r="AB10" i="14"/>
  <c r="AJ9" i="14"/>
  <c r="AI9" i="14"/>
  <c r="AH9" i="14"/>
  <c r="AG9" i="14"/>
  <c r="AF9" i="14"/>
  <c r="AE9" i="14"/>
  <c r="AD9" i="14"/>
  <c r="AC9" i="14"/>
  <c r="AB9" i="14"/>
  <c r="AJ8" i="14"/>
  <c r="AI8" i="14"/>
  <c r="AH8" i="14"/>
  <c r="AG8" i="14"/>
  <c r="AF8" i="14"/>
  <c r="AE8" i="14"/>
  <c r="AD8" i="14"/>
  <c r="AC8" i="14"/>
  <c r="AB8" i="14"/>
  <c r="AJ6" i="14"/>
  <c r="AI6" i="14"/>
  <c r="AH6" i="14"/>
  <c r="AG6" i="14"/>
  <c r="AF6" i="14"/>
  <c r="AE6" i="14"/>
  <c r="AD6" i="14"/>
  <c r="AC6" i="14"/>
  <c r="AB6" i="14"/>
  <c r="AJ5" i="14"/>
  <c r="AI5" i="14"/>
  <c r="AH5" i="14"/>
  <c r="AG5" i="14"/>
  <c r="AF5" i="14"/>
  <c r="AE5" i="14"/>
  <c r="AD5" i="14"/>
  <c r="AC5" i="14"/>
  <c r="AB5" i="14"/>
  <c r="AJ4" i="14"/>
  <c r="AI4" i="14"/>
  <c r="AH4" i="14"/>
  <c r="AG4" i="14"/>
  <c r="AF4" i="14"/>
  <c r="AE4" i="14"/>
  <c r="AD4" i="14"/>
  <c r="AC4" i="14"/>
  <c r="AB4" i="14"/>
  <c r="AI3" i="14"/>
  <c r="AH3" i="14"/>
  <c r="AG3" i="14"/>
  <c r="AF3" i="14"/>
  <c r="AE3" i="14"/>
  <c r="AD3" i="14"/>
  <c r="AC3" i="14"/>
  <c r="AB3" i="14"/>
  <c r="AJ3" i="14"/>
  <c r="AD2" i="14"/>
  <c r="AE2" i="14" s="1"/>
  <c r="AF2" i="14" s="1"/>
  <c r="AG2" i="14" s="1"/>
  <c r="AH2" i="14" s="1"/>
  <c r="AI2" i="14" s="1"/>
  <c r="AJ2" i="14" s="1"/>
  <c r="AK2" i="14" s="1"/>
  <c r="AC2" i="14"/>
  <c r="N254" i="9" l="1" a="1"/>
  <c r="N254" i="9" s="1"/>
  <c r="FF104" i="3" s="1"/>
  <c r="P323" i="9" a="1"/>
  <c r="P323" i="9" s="1"/>
  <c r="N316" i="9" a="1"/>
  <c r="N316" i="9" s="1"/>
  <c r="FE166" i="3"/>
  <c r="FR166" i="3" s="1"/>
  <c r="AS166" i="3" s="1" a="1"/>
  <c r="AS166" i="3" s="1"/>
  <c r="P248" i="9" a="1"/>
  <c r="P248" i="9" s="1"/>
  <c r="P183" i="9" a="1"/>
  <c r="P183" i="9" s="1"/>
  <c r="M210" i="9" a="1"/>
  <c r="M210" i="9" s="1"/>
  <c r="FE60" i="3" s="1"/>
  <c r="O214" i="9" a="1"/>
  <c r="O214" i="9" s="1"/>
  <c r="P214" i="9" s="1" a="1"/>
  <c r="P214" i="9" s="1"/>
  <c r="O253" i="9" a="1"/>
  <c r="O253" i="9" s="1"/>
  <c r="P253" i="9" s="1" a="1"/>
  <c r="P253" i="9" s="1"/>
  <c r="O220" i="9" a="1"/>
  <c r="O220" i="9" s="1"/>
  <c r="P220" i="9" s="1" a="1"/>
  <c r="P220" i="9" s="1"/>
  <c r="O339" i="9" a="1"/>
  <c r="O339" i="9" s="1"/>
  <c r="P339" i="9" s="1" a="1"/>
  <c r="P339" i="9" s="1"/>
  <c r="L222" i="9" a="1"/>
  <c r="L222" i="9" s="1"/>
  <c r="M222" i="9" s="1" a="1"/>
  <c r="M222" i="9" s="1"/>
  <c r="N222" i="9" s="1" a="1"/>
  <c r="N222" i="9" s="1"/>
  <c r="O222" i="9" s="1" a="1"/>
  <c r="O222" i="9" s="1"/>
  <c r="P222" i="9" s="1" a="1"/>
  <c r="P222" i="9" s="1"/>
  <c r="C15" i="9"/>
  <c r="C16" i="9"/>
  <c r="C36" i="9"/>
  <c r="M193" i="9" a="1"/>
  <c r="M193" i="9" s="1"/>
  <c r="FE43" i="3" s="1"/>
  <c r="O254" i="9" l="1" a="1"/>
  <c r="O254" i="9" s="1"/>
  <c r="FG104" i="3" s="1"/>
  <c r="N193" i="9" a="1"/>
  <c r="N193" i="9" s="1"/>
  <c r="FF43" i="3" s="1"/>
  <c r="FF166" i="3"/>
  <c r="FS166" i="3" s="1"/>
  <c r="AT166" i="3" s="1" a="1"/>
  <c r="AT166" i="3" s="1"/>
  <c r="O316" i="9" a="1"/>
  <c r="O316" i="9" s="1"/>
  <c r="N210" i="9" a="1"/>
  <c r="N210" i="9" s="1"/>
  <c r="FF60" i="3" s="1"/>
  <c r="O345" i="9" a="1"/>
  <c r="O345" i="9" s="1"/>
  <c r="P344" i="9" a="1"/>
  <c r="P344" i="9" s="1"/>
  <c r="H344" i="9" a="1"/>
  <c r="H344" i="9" s="1"/>
  <c r="I343" i="9" a="1"/>
  <c r="I343" i="9" s="1"/>
  <c r="J342" i="9" a="1"/>
  <c r="J342" i="9" s="1"/>
  <c r="K341" i="9" a="1"/>
  <c r="K341" i="9" s="1"/>
  <c r="L340" i="9" a="1"/>
  <c r="L340" i="9" s="1"/>
  <c r="J336" i="9" a="1"/>
  <c r="J336" i="9" s="1"/>
  <c r="K335" i="9" a="1"/>
  <c r="K335" i="9" s="1"/>
  <c r="L334" i="9" a="1"/>
  <c r="L334" i="9" s="1"/>
  <c r="M333" i="9" a="1"/>
  <c r="M333" i="9" s="1"/>
  <c r="N332" i="9" a="1"/>
  <c r="N332" i="9" s="1"/>
  <c r="O331" i="9" a="1"/>
  <c r="O331" i="9" s="1"/>
  <c r="P330" i="9" a="1"/>
  <c r="P330" i="9" s="1"/>
  <c r="H330" i="9" a="1"/>
  <c r="H330" i="9" s="1"/>
  <c r="I329" i="9" a="1"/>
  <c r="I329" i="9" s="1"/>
  <c r="J328" i="9" a="1"/>
  <c r="J328" i="9" s="1"/>
  <c r="M326" i="9" a="1"/>
  <c r="M326" i="9" s="1"/>
  <c r="N325" i="9" a="1"/>
  <c r="N325" i="9" s="1"/>
  <c r="K322" i="9" a="1"/>
  <c r="K322" i="9" s="1"/>
  <c r="L321" i="9" a="1"/>
  <c r="L321" i="9" s="1"/>
  <c r="N345" i="9" a="1"/>
  <c r="N345" i="9" s="1"/>
  <c r="O344" i="9" a="1"/>
  <c r="O344" i="9" s="1"/>
  <c r="P343" i="9" a="1"/>
  <c r="P343" i="9" s="1"/>
  <c r="H343" i="9" a="1"/>
  <c r="H343" i="9" s="1"/>
  <c r="I342" i="9" a="1"/>
  <c r="I342" i="9" s="1"/>
  <c r="J341" i="9" a="1"/>
  <c r="J341" i="9" s="1"/>
  <c r="K340" i="9" a="1"/>
  <c r="K340" i="9" s="1"/>
  <c r="I336" i="9" a="1"/>
  <c r="I336" i="9" s="1"/>
  <c r="J335" i="9" a="1"/>
  <c r="J335" i="9" s="1"/>
  <c r="K334" i="9" a="1"/>
  <c r="K334" i="9" s="1"/>
  <c r="L333" i="9" a="1"/>
  <c r="L333" i="9" s="1"/>
  <c r="M332" i="9" a="1"/>
  <c r="M332" i="9" s="1"/>
  <c r="N331" i="9" a="1"/>
  <c r="N331" i="9" s="1"/>
  <c r="O330" i="9" a="1"/>
  <c r="O330" i="9" s="1"/>
  <c r="P329" i="9" a="1"/>
  <c r="P329" i="9" s="1"/>
  <c r="H329" i="9" a="1"/>
  <c r="H329" i="9" s="1"/>
  <c r="I328" i="9" a="1"/>
  <c r="I328" i="9" s="1"/>
  <c r="L326" i="9" a="1"/>
  <c r="L326" i="9" s="1"/>
  <c r="M325" i="9" a="1"/>
  <c r="M325" i="9" s="1"/>
  <c r="J322" i="9" a="1"/>
  <c r="J322" i="9" s="1"/>
  <c r="L345" i="9" a="1"/>
  <c r="L345" i="9" s="1"/>
  <c r="M344" i="9" a="1"/>
  <c r="M344" i="9" s="1"/>
  <c r="N343" i="9" a="1"/>
  <c r="N343" i="9" s="1"/>
  <c r="O342" i="9" a="1"/>
  <c r="O342" i="9" s="1"/>
  <c r="P341" i="9" a="1"/>
  <c r="P341" i="9" s="1"/>
  <c r="H341" i="9" a="1"/>
  <c r="H341" i="9" s="1"/>
  <c r="I340" i="9" a="1"/>
  <c r="I340" i="9" s="1"/>
  <c r="O336" i="9" a="1"/>
  <c r="O336" i="9" s="1"/>
  <c r="P335" i="9" a="1"/>
  <c r="P335" i="9" s="1"/>
  <c r="H335" i="9" a="1"/>
  <c r="H335" i="9" s="1"/>
  <c r="I334" i="9" a="1"/>
  <c r="I334" i="9" s="1"/>
  <c r="J333" i="9" a="1"/>
  <c r="J333" i="9" s="1"/>
  <c r="K332" i="9" a="1"/>
  <c r="K332" i="9" s="1"/>
  <c r="L331" i="9" a="1"/>
  <c r="L331" i="9" s="1"/>
  <c r="M330" i="9" a="1"/>
  <c r="M330" i="9" s="1"/>
  <c r="N329" i="9" a="1"/>
  <c r="N329" i="9" s="1"/>
  <c r="O328" i="9" a="1"/>
  <c r="O328" i="9" s="1"/>
  <c r="J326" i="9" a="1"/>
  <c r="J326" i="9" s="1"/>
  <c r="K325" i="9" a="1"/>
  <c r="K325" i="9" s="1"/>
  <c r="P322" i="9" a="1"/>
  <c r="P322" i="9" s="1"/>
  <c r="K345" i="9" a="1"/>
  <c r="K345" i="9" s="1"/>
  <c r="L344" i="9" a="1"/>
  <c r="L344" i="9" s="1"/>
  <c r="M343" i="9" a="1"/>
  <c r="M343" i="9" s="1"/>
  <c r="N342" i="9" a="1"/>
  <c r="N342" i="9" s="1"/>
  <c r="O341" i="9" a="1"/>
  <c r="O341" i="9" s="1"/>
  <c r="P340" i="9" a="1"/>
  <c r="P340" i="9" s="1"/>
  <c r="H340" i="9" a="1"/>
  <c r="H340" i="9" s="1"/>
  <c r="N336" i="9" a="1"/>
  <c r="N336" i="9" s="1"/>
  <c r="O335" i="9" a="1"/>
  <c r="O335" i="9" s="1"/>
  <c r="P334" i="9" a="1"/>
  <c r="P334" i="9" s="1"/>
  <c r="H334" i="9" a="1"/>
  <c r="H334" i="9" s="1"/>
  <c r="I333" i="9" a="1"/>
  <c r="I333" i="9" s="1"/>
  <c r="J332" i="9" a="1"/>
  <c r="J332" i="9" s="1"/>
  <c r="K331" i="9" a="1"/>
  <c r="K331" i="9" s="1"/>
  <c r="L330" i="9" a="1"/>
  <c r="L330" i="9" s="1"/>
  <c r="M329" i="9" a="1"/>
  <c r="M329" i="9" s="1"/>
  <c r="N328" i="9" a="1"/>
  <c r="N328" i="9" s="1"/>
  <c r="I326" i="9" a="1"/>
  <c r="I326" i="9" s="1"/>
  <c r="J325" i="9" a="1"/>
  <c r="J325" i="9" s="1"/>
  <c r="O322" i="9" a="1"/>
  <c r="O322" i="9" s="1"/>
  <c r="J345" i="9" a="1"/>
  <c r="J345" i="9" s="1"/>
  <c r="K344" i="9" a="1"/>
  <c r="K344" i="9" s="1"/>
  <c r="L343" i="9" a="1"/>
  <c r="L343" i="9" s="1"/>
  <c r="M342" i="9" a="1"/>
  <c r="M342" i="9" s="1"/>
  <c r="N341" i="9" a="1"/>
  <c r="N341" i="9" s="1"/>
  <c r="O340" i="9" a="1"/>
  <c r="O340" i="9" s="1"/>
  <c r="M336" i="9" a="1"/>
  <c r="M336" i="9" s="1"/>
  <c r="N335" i="9" a="1"/>
  <c r="N335" i="9" s="1"/>
  <c r="O334" i="9" a="1"/>
  <c r="O334" i="9" s="1"/>
  <c r="P333" i="9" a="1"/>
  <c r="P333" i="9" s="1"/>
  <c r="H333" i="9" a="1"/>
  <c r="H333" i="9" s="1"/>
  <c r="I332" i="9" a="1"/>
  <c r="I332" i="9" s="1"/>
  <c r="J331" i="9" a="1"/>
  <c r="J331" i="9" s="1"/>
  <c r="K330" i="9" a="1"/>
  <c r="K330" i="9" s="1"/>
  <c r="L329" i="9" a="1"/>
  <c r="L329" i="9" s="1"/>
  <c r="M328" i="9" a="1"/>
  <c r="M328" i="9" s="1"/>
  <c r="P326" i="9" a="1"/>
  <c r="P326" i="9" s="1"/>
  <c r="H326" i="9" a="1"/>
  <c r="H326" i="9" s="1"/>
  <c r="I325" i="9" a="1"/>
  <c r="I325" i="9" s="1"/>
  <c r="N322" i="9" a="1"/>
  <c r="N322" i="9" s="1"/>
  <c r="O321" i="9" a="1"/>
  <c r="O321" i="9" s="1"/>
  <c r="P320" i="9" a="1"/>
  <c r="P320" i="9" s="1"/>
  <c r="I345" i="9" a="1"/>
  <c r="I345" i="9" s="1"/>
  <c r="J344" i="9" a="1"/>
  <c r="J344" i="9" s="1"/>
  <c r="K343" i="9" a="1"/>
  <c r="K343" i="9" s="1"/>
  <c r="L342" i="9" a="1"/>
  <c r="L342" i="9" s="1"/>
  <c r="M341" i="9" a="1"/>
  <c r="M341" i="9" s="1"/>
  <c r="N340" i="9" a="1"/>
  <c r="N340" i="9" s="1"/>
  <c r="L336" i="9" a="1"/>
  <c r="L336" i="9" s="1"/>
  <c r="M335" i="9" a="1"/>
  <c r="M335" i="9" s="1"/>
  <c r="N334" i="9" a="1"/>
  <c r="N334" i="9" s="1"/>
  <c r="O333" i="9" a="1"/>
  <c r="O333" i="9" s="1"/>
  <c r="P332" i="9" a="1"/>
  <c r="P332" i="9" s="1"/>
  <c r="H332" i="9" a="1"/>
  <c r="H332" i="9" s="1"/>
  <c r="I331" i="9" a="1"/>
  <c r="I331" i="9" s="1"/>
  <c r="J330" i="9" a="1"/>
  <c r="J330" i="9" s="1"/>
  <c r="K329" i="9" a="1"/>
  <c r="K329" i="9" s="1"/>
  <c r="L328" i="9" a="1"/>
  <c r="L328" i="9" s="1"/>
  <c r="O326" i="9" a="1"/>
  <c r="O326" i="9" s="1"/>
  <c r="P325" i="9" a="1"/>
  <c r="P325" i="9" s="1"/>
  <c r="P345" i="9" a="1"/>
  <c r="P345" i="9" s="1"/>
  <c r="H345" i="9" a="1"/>
  <c r="H345" i="9" s="1"/>
  <c r="I344" i="9" a="1"/>
  <c r="I344" i="9" s="1"/>
  <c r="J343" i="9" a="1"/>
  <c r="J343" i="9" s="1"/>
  <c r="K342" i="9" a="1"/>
  <c r="K342" i="9" s="1"/>
  <c r="L341" i="9" a="1"/>
  <c r="L341" i="9" s="1"/>
  <c r="M340" i="9" a="1"/>
  <c r="M340" i="9" s="1"/>
  <c r="K336" i="9" a="1"/>
  <c r="K336" i="9" s="1"/>
  <c r="L335" i="9" a="1"/>
  <c r="L335" i="9" s="1"/>
  <c r="P342" i="9" a="1"/>
  <c r="P342" i="9" s="1"/>
  <c r="O332" i="9" a="1"/>
  <c r="O332" i="9" s="1"/>
  <c r="J329" i="9" a="1"/>
  <c r="J329" i="9" s="1"/>
  <c r="O325" i="9" a="1"/>
  <c r="O325" i="9" s="1"/>
  <c r="L322" i="9" a="1"/>
  <c r="L322" i="9" s="1"/>
  <c r="I321" i="9" a="1"/>
  <c r="I321" i="9" s="1"/>
  <c r="I320" i="9" a="1"/>
  <c r="I320" i="9" s="1"/>
  <c r="L318" i="9" a="1"/>
  <c r="L318" i="9" s="1"/>
  <c r="FD168" i="3" s="1"/>
  <c r="M317" i="9" a="1"/>
  <c r="M317" i="9" s="1"/>
  <c r="P315" i="9" a="1"/>
  <c r="P315" i="9" s="1"/>
  <c r="H315" i="9" a="1"/>
  <c r="H315" i="9" s="1"/>
  <c r="I314" i="9" a="1"/>
  <c r="I314" i="9" s="1"/>
  <c r="J313" i="9" a="1"/>
  <c r="J313" i="9" s="1"/>
  <c r="K312" i="9" a="1"/>
  <c r="K312" i="9" s="1"/>
  <c r="AG162" i="3" s="1"/>
  <c r="L311" i="9" a="1"/>
  <c r="L311" i="9" s="1"/>
  <c r="M310" i="9" a="1"/>
  <c r="M310" i="9" s="1"/>
  <c r="P308" i="9" a="1"/>
  <c r="P308" i="9" s="1"/>
  <c r="H308" i="9" a="1"/>
  <c r="H308" i="9" s="1"/>
  <c r="I307" i="9" a="1"/>
  <c r="I307" i="9" s="1"/>
  <c r="J306" i="9" a="1"/>
  <c r="J306" i="9" s="1"/>
  <c r="K305" i="9" a="1"/>
  <c r="K305" i="9" s="1"/>
  <c r="L304" i="9" a="1"/>
  <c r="L304" i="9" s="1"/>
  <c r="L295" i="9" a="1"/>
  <c r="L295" i="9" s="1"/>
  <c r="O276" i="9" a="1"/>
  <c r="O276" i="9" s="1"/>
  <c r="FG126" i="3" s="1"/>
  <c r="J271" i="9" a="1"/>
  <c r="J271" i="9" s="1"/>
  <c r="P209" i="9" a="1"/>
  <c r="P209" i="9" s="1"/>
  <c r="H209" i="9" a="1"/>
  <c r="H209" i="9" s="1"/>
  <c r="H342" i="9" a="1"/>
  <c r="H342" i="9" s="1"/>
  <c r="P336" i="9" a="1"/>
  <c r="P336" i="9" s="1"/>
  <c r="L332" i="9" a="1"/>
  <c r="L332" i="9" s="1"/>
  <c r="P328" i="9" a="1"/>
  <c r="P328" i="9" s="1"/>
  <c r="L325" i="9" a="1"/>
  <c r="L325" i="9" s="1"/>
  <c r="I322" i="9" a="1"/>
  <c r="I322" i="9" s="1"/>
  <c r="H321" i="9" a="1"/>
  <c r="H321" i="9" s="1"/>
  <c r="H320" i="9" a="1"/>
  <c r="H320" i="9" s="1"/>
  <c r="K318" i="9" a="1"/>
  <c r="K318" i="9" s="1"/>
  <c r="FC168" i="3" s="1"/>
  <c r="L317" i="9" a="1"/>
  <c r="L317" i="9" s="1"/>
  <c r="O315" i="9" a="1"/>
  <c r="O315" i="9" s="1"/>
  <c r="P314" i="9" a="1"/>
  <c r="P314" i="9" s="1"/>
  <c r="H314" i="9" a="1"/>
  <c r="H314" i="9" s="1"/>
  <c r="I313" i="9" a="1"/>
  <c r="I313" i="9" s="1"/>
  <c r="J312" i="9" a="1"/>
  <c r="J312" i="9" s="1"/>
  <c r="AF162" i="3" s="1"/>
  <c r="K311" i="9" a="1"/>
  <c r="K311" i="9" s="1"/>
  <c r="L310" i="9" a="1"/>
  <c r="L310" i="9" s="1"/>
  <c r="O308" i="9" a="1"/>
  <c r="O308" i="9" s="1"/>
  <c r="P307" i="9" a="1"/>
  <c r="P307" i="9" s="1"/>
  <c r="H307" i="9" a="1"/>
  <c r="H307" i="9" s="1"/>
  <c r="I306" i="9" a="1"/>
  <c r="I306" i="9" s="1"/>
  <c r="J305" i="9" a="1"/>
  <c r="J305" i="9" s="1"/>
  <c r="K304" i="9" a="1"/>
  <c r="K304" i="9" s="1"/>
  <c r="K295" i="9" a="1"/>
  <c r="K295" i="9" s="1"/>
  <c r="N276" i="9" a="1"/>
  <c r="N276" i="9" s="1"/>
  <c r="FF126" i="3" s="1"/>
  <c r="I271" i="9" a="1"/>
  <c r="I271" i="9" s="1"/>
  <c r="O209" i="9" a="1"/>
  <c r="O209" i="9" s="1"/>
  <c r="I341" i="9" a="1"/>
  <c r="I341" i="9" s="1"/>
  <c r="H336" i="9" a="1"/>
  <c r="H336" i="9" s="1"/>
  <c r="P331" i="9" a="1"/>
  <c r="P331" i="9" s="1"/>
  <c r="K328" i="9" a="1"/>
  <c r="K328" i="9" s="1"/>
  <c r="H325" i="9" a="1"/>
  <c r="H325" i="9" s="1"/>
  <c r="H322" i="9" a="1"/>
  <c r="H322" i="9" s="1"/>
  <c r="O320" i="9" a="1"/>
  <c r="O320" i="9" s="1"/>
  <c r="J318" i="9" a="1"/>
  <c r="J318" i="9" s="1"/>
  <c r="FB168" i="3" s="1"/>
  <c r="K317" i="9" a="1"/>
  <c r="K317" i="9" s="1"/>
  <c r="N315" i="9" a="1"/>
  <c r="N315" i="9" s="1"/>
  <c r="O314" i="9" a="1"/>
  <c r="O314" i="9" s="1"/>
  <c r="P313" i="9" a="1"/>
  <c r="P313" i="9" s="1"/>
  <c r="H313" i="9" a="1"/>
  <c r="H313" i="9" s="1"/>
  <c r="I312" i="9" a="1"/>
  <c r="I312" i="9" s="1"/>
  <c r="AE162" i="3" s="1"/>
  <c r="J311" i="9" a="1"/>
  <c r="J311" i="9" s="1"/>
  <c r="K310" i="9" a="1"/>
  <c r="K310" i="9" s="1"/>
  <c r="N308" i="9" a="1"/>
  <c r="N308" i="9" s="1"/>
  <c r="O307" i="9" a="1"/>
  <c r="O307" i="9" s="1"/>
  <c r="P306" i="9" a="1"/>
  <c r="P306" i="9" s="1"/>
  <c r="H306" i="9" a="1"/>
  <c r="H306" i="9" s="1"/>
  <c r="I305" i="9" a="1"/>
  <c r="I305" i="9" s="1"/>
  <c r="J304" i="9" a="1"/>
  <c r="J304" i="9" s="1"/>
  <c r="J295" i="9" a="1"/>
  <c r="J295" i="9" s="1"/>
  <c r="M276" i="9" a="1"/>
  <c r="M276" i="9" s="1"/>
  <c r="FE126" i="3" s="1"/>
  <c r="P271" i="9" a="1"/>
  <c r="P271" i="9" s="1"/>
  <c r="H271" i="9" a="1"/>
  <c r="H271" i="9" s="1"/>
  <c r="N209" i="9" a="1"/>
  <c r="N209" i="9" s="1"/>
  <c r="J340" i="9" a="1"/>
  <c r="J340" i="9" s="1"/>
  <c r="I335" i="9" a="1"/>
  <c r="I335" i="9" s="1"/>
  <c r="M331" i="9" a="1"/>
  <c r="M331" i="9" s="1"/>
  <c r="H328" i="9" a="1"/>
  <c r="H328" i="9" s="1"/>
  <c r="P321" i="9" a="1"/>
  <c r="P321" i="9" s="1"/>
  <c r="N320" i="9" a="1"/>
  <c r="N320" i="9" s="1"/>
  <c r="I318" i="9" a="1"/>
  <c r="I318" i="9" s="1"/>
  <c r="FA168" i="3" s="1"/>
  <c r="J317" i="9" a="1"/>
  <c r="J317" i="9" s="1"/>
  <c r="M315" i="9" a="1"/>
  <c r="M315" i="9" s="1"/>
  <c r="N314" i="9" a="1"/>
  <c r="N314" i="9" s="1"/>
  <c r="O313" i="9" a="1"/>
  <c r="O313" i="9" s="1"/>
  <c r="P312" i="9" a="1"/>
  <c r="P312" i="9" s="1"/>
  <c r="H312" i="9" a="1"/>
  <c r="H312" i="9" s="1"/>
  <c r="AD162" i="3" s="1"/>
  <c r="I311" i="9" a="1"/>
  <c r="I311" i="9" s="1"/>
  <c r="J310" i="9" a="1"/>
  <c r="J310" i="9" s="1"/>
  <c r="M308" i="9" a="1"/>
  <c r="M308" i="9" s="1"/>
  <c r="N307" i="9" a="1"/>
  <c r="N307" i="9" s="1"/>
  <c r="O306" i="9" a="1"/>
  <c r="O306" i="9" s="1"/>
  <c r="P305" i="9" a="1"/>
  <c r="P305" i="9" s="1"/>
  <c r="H305" i="9" a="1"/>
  <c r="H305" i="9" s="1"/>
  <c r="I304" i="9" a="1"/>
  <c r="I304" i="9" s="1"/>
  <c r="I295" i="9" a="1"/>
  <c r="I295" i="9" s="1"/>
  <c r="L276" i="9" a="1"/>
  <c r="L276" i="9" s="1"/>
  <c r="FD126" i="3" s="1"/>
  <c r="O271" i="9" a="1"/>
  <c r="O271" i="9" s="1"/>
  <c r="M209" i="9" a="1"/>
  <c r="M209" i="9" s="1"/>
  <c r="M334" i="9" a="1"/>
  <c r="M334" i="9" s="1"/>
  <c r="H331" i="9" a="1"/>
  <c r="H331" i="9" s="1"/>
  <c r="N321" i="9" a="1"/>
  <c r="N321" i="9" s="1"/>
  <c r="M320" i="9" a="1"/>
  <c r="M320" i="9" s="1"/>
  <c r="P318" i="9" a="1"/>
  <c r="P318" i="9" s="1"/>
  <c r="FH168" i="3" s="1"/>
  <c r="H318" i="9" a="1"/>
  <c r="H318" i="9" s="1"/>
  <c r="EZ168" i="3" s="1"/>
  <c r="I317" i="9" a="1"/>
  <c r="I317" i="9" s="1"/>
  <c r="L315" i="9" a="1"/>
  <c r="L315" i="9" s="1"/>
  <c r="M314" i="9" a="1"/>
  <c r="M314" i="9" s="1"/>
  <c r="N313" i="9" a="1"/>
  <c r="N313" i="9" s="1"/>
  <c r="O312" i="9" a="1"/>
  <c r="O312" i="9" s="1"/>
  <c r="P311" i="9" a="1"/>
  <c r="P311" i="9" s="1"/>
  <c r="H311" i="9" a="1"/>
  <c r="H311" i="9" s="1"/>
  <c r="I310" i="9" a="1"/>
  <c r="I310" i="9" s="1"/>
  <c r="L308" i="9" a="1"/>
  <c r="L308" i="9" s="1"/>
  <c r="M307" i="9" a="1"/>
  <c r="M307" i="9" s="1"/>
  <c r="N306" i="9" a="1"/>
  <c r="N306" i="9" s="1"/>
  <c r="O305" i="9" a="1"/>
  <c r="O305" i="9" s="1"/>
  <c r="P304" i="9" a="1"/>
  <c r="P304" i="9" s="1"/>
  <c r="H304" i="9" a="1"/>
  <c r="H304" i="9" s="1"/>
  <c r="P295" i="9" a="1"/>
  <c r="P295" i="9" s="1"/>
  <c r="H295" i="9" a="1"/>
  <c r="H295" i="9" s="1"/>
  <c r="K276" i="9" a="1"/>
  <c r="K276" i="9" s="1"/>
  <c r="FC126" i="3" s="1"/>
  <c r="N271" i="9" a="1"/>
  <c r="N271" i="9" s="1"/>
  <c r="L209" i="9" a="1"/>
  <c r="L209" i="9" s="1"/>
  <c r="N344" i="9" a="1"/>
  <c r="N344" i="9" s="1"/>
  <c r="N333" i="9" a="1"/>
  <c r="N333" i="9" s="1"/>
  <c r="I330" i="9" a="1"/>
  <c r="I330" i="9" s="1"/>
  <c r="N326" i="9" a="1"/>
  <c r="N326" i="9" s="1"/>
  <c r="K321" i="9" a="1"/>
  <c r="K321" i="9" s="1"/>
  <c r="K320" i="9" a="1"/>
  <c r="K320" i="9" s="1"/>
  <c r="N318" i="9" a="1"/>
  <c r="N318" i="9" s="1"/>
  <c r="FF168" i="3" s="1"/>
  <c r="O317" i="9" a="1"/>
  <c r="O317" i="9" s="1"/>
  <c r="J315" i="9" a="1"/>
  <c r="J315" i="9" s="1"/>
  <c r="K314" i="9" a="1"/>
  <c r="K314" i="9" s="1"/>
  <c r="L313" i="9" a="1"/>
  <c r="L313" i="9" s="1"/>
  <c r="M312" i="9" a="1"/>
  <c r="M312" i="9" s="1"/>
  <c r="AI162" i="3" s="1"/>
  <c r="N311" i="9" a="1"/>
  <c r="N311" i="9" s="1"/>
  <c r="O310" i="9" a="1"/>
  <c r="O310" i="9" s="1"/>
  <c r="J308" i="9" a="1"/>
  <c r="J308" i="9" s="1"/>
  <c r="K307" i="9" a="1"/>
  <c r="K307" i="9" s="1"/>
  <c r="L306" i="9" a="1"/>
  <c r="L306" i="9" s="1"/>
  <c r="M305" i="9" a="1"/>
  <c r="M305" i="9" s="1"/>
  <c r="N304" i="9" a="1"/>
  <c r="N304" i="9" s="1"/>
  <c r="N295" i="9" a="1"/>
  <c r="N295" i="9" s="1"/>
  <c r="I276" i="9" a="1"/>
  <c r="I276" i="9" s="1"/>
  <c r="FA126" i="3" s="1"/>
  <c r="L271" i="9" a="1"/>
  <c r="L271" i="9" s="1"/>
  <c r="J209" i="9" a="1"/>
  <c r="J209" i="9" s="1"/>
  <c r="O343" i="9" a="1"/>
  <c r="O343" i="9" s="1"/>
  <c r="K333" i="9" a="1"/>
  <c r="K333" i="9" s="1"/>
  <c r="O329" i="9" a="1"/>
  <c r="O329" i="9" s="1"/>
  <c r="K326" i="9" a="1"/>
  <c r="K326" i="9" s="1"/>
  <c r="M322" i="9" a="1"/>
  <c r="M322" i="9" s="1"/>
  <c r="J321" i="9" a="1"/>
  <c r="J321" i="9" s="1"/>
  <c r="J320" i="9" a="1"/>
  <c r="J320" i="9" s="1"/>
  <c r="M318" i="9" a="1"/>
  <c r="M318" i="9" s="1"/>
  <c r="FE168" i="3" s="1"/>
  <c r="N317" i="9" a="1"/>
  <c r="N317" i="9" s="1"/>
  <c r="I315" i="9" a="1"/>
  <c r="I315" i="9" s="1"/>
  <c r="J314" i="9" a="1"/>
  <c r="J314" i="9" s="1"/>
  <c r="K313" i="9" a="1"/>
  <c r="K313" i="9" s="1"/>
  <c r="L312" i="9" a="1"/>
  <c r="L312" i="9" s="1"/>
  <c r="AH162" i="3" s="1"/>
  <c r="M311" i="9" a="1"/>
  <c r="M311" i="9" s="1"/>
  <c r="N310" i="9" a="1"/>
  <c r="N310" i="9" s="1"/>
  <c r="I308" i="9" a="1"/>
  <c r="I308" i="9" s="1"/>
  <c r="J307" i="9" a="1"/>
  <c r="J307" i="9" s="1"/>
  <c r="K306" i="9" a="1"/>
  <c r="K306" i="9" s="1"/>
  <c r="L305" i="9" a="1"/>
  <c r="L305" i="9" s="1"/>
  <c r="M304" i="9" a="1"/>
  <c r="M304" i="9" s="1"/>
  <c r="M295" i="9" a="1"/>
  <c r="M295" i="9" s="1"/>
  <c r="P276" i="9" a="1"/>
  <c r="P276" i="9" s="1"/>
  <c r="FH126" i="3" s="1"/>
  <c r="H276" i="9" a="1"/>
  <c r="H276" i="9" s="1"/>
  <c r="EZ126" i="3" s="1"/>
  <c r="K271" i="9" a="1"/>
  <c r="K271" i="9" s="1"/>
  <c r="H317" i="9" a="1"/>
  <c r="H317" i="9" s="1"/>
  <c r="P310" i="9" a="1"/>
  <c r="P310" i="9" s="1"/>
  <c r="O304" i="9" a="1"/>
  <c r="O304" i="9" s="1"/>
  <c r="O295" i="9" a="1"/>
  <c r="O295" i="9" s="1"/>
  <c r="M271" i="9" a="1"/>
  <c r="M271" i="9" s="1"/>
  <c r="K198" i="9" a="1"/>
  <c r="K198" i="9" s="1"/>
  <c r="M196" i="9" a="1"/>
  <c r="M196" i="9" s="1"/>
  <c r="L191" i="9" a="1"/>
  <c r="L191" i="9" s="1"/>
  <c r="O168" i="9" a="1"/>
  <c r="O168" i="9" s="1"/>
  <c r="G340" i="9" a="1"/>
  <c r="G340" i="9" s="1"/>
  <c r="G332" i="9" a="1"/>
  <c r="G332" i="9" s="1"/>
  <c r="G308" i="9" a="1"/>
  <c r="G308" i="9" s="1"/>
  <c r="G209" i="9" a="1"/>
  <c r="G209" i="9" s="1"/>
  <c r="G168" i="9" a="1"/>
  <c r="G168" i="9" s="1"/>
  <c r="G333" i="9" a="1"/>
  <c r="G333" i="9" s="1"/>
  <c r="H310" i="9" a="1"/>
  <c r="H310" i="9" s="1"/>
  <c r="J198" i="9" a="1"/>
  <c r="J198" i="9" s="1"/>
  <c r="L196" i="9" a="1"/>
  <c r="L196" i="9" s="1"/>
  <c r="K191" i="9" a="1"/>
  <c r="K191" i="9" s="1"/>
  <c r="N168" i="9" a="1"/>
  <c r="N168" i="9" s="1"/>
  <c r="G331" i="9" a="1"/>
  <c r="G331" i="9" s="1"/>
  <c r="G315" i="9" a="1"/>
  <c r="G315" i="9" s="1"/>
  <c r="G307" i="9" a="1"/>
  <c r="G307" i="9" s="1"/>
  <c r="J334" i="9" a="1"/>
  <c r="J334" i="9" s="1"/>
  <c r="M321" i="9" a="1"/>
  <c r="M321" i="9" s="1"/>
  <c r="I198" i="9" a="1"/>
  <c r="I198" i="9" s="1"/>
  <c r="K196" i="9" a="1"/>
  <c r="K196" i="9" s="1"/>
  <c r="J191" i="9" a="1"/>
  <c r="J191" i="9" s="1"/>
  <c r="M168" i="9" a="1"/>
  <c r="M168" i="9" s="1"/>
  <c r="G330" i="9" a="1"/>
  <c r="G330" i="9" s="1"/>
  <c r="G322" i="9" a="1"/>
  <c r="G322" i="9" s="1"/>
  <c r="G314" i="9" a="1"/>
  <c r="G314" i="9" s="1"/>
  <c r="G306" i="9" a="1"/>
  <c r="G306" i="9" s="1"/>
  <c r="G191" i="9" a="1"/>
  <c r="G191" i="9" s="1"/>
  <c r="G198" i="9" a="1"/>
  <c r="G198" i="9" s="1"/>
  <c r="N330" i="9" a="1"/>
  <c r="N330" i="9" s="1"/>
  <c r="L320" i="9" a="1"/>
  <c r="L320" i="9" s="1"/>
  <c r="K315" i="9" a="1"/>
  <c r="K315" i="9" s="1"/>
  <c r="P198" i="9" a="1"/>
  <c r="P198" i="9" s="1"/>
  <c r="H198" i="9" a="1"/>
  <c r="H198" i="9" s="1"/>
  <c r="J196" i="9" a="1"/>
  <c r="J196" i="9" s="1"/>
  <c r="I191" i="9" a="1"/>
  <c r="I191" i="9" s="1"/>
  <c r="L168" i="9" a="1"/>
  <c r="L168" i="9" s="1"/>
  <c r="G345" i="9" a="1"/>
  <c r="G345" i="9" s="1"/>
  <c r="G329" i="9" a="1"/>
  <c r="G329" i="9" s="1"/>
  <c r="G321" i="9" a="1"/>
  <c r="G321" i="9" s="1"/>
  <c r="G313" i="9" a="1"/>
  <c r="G313" i="9" s="1"/>
  <c r="G305" i="9" a="1"/>
  <c r="G305" i="9" s="1"/>
  <c r="L314" i="9" a="1"/>
  <c r="L314" i="9" s="1"/>
  <c r="K308" i="9" a="1"/>
  <c r="K308" i="9" s="1"/>
  <c r="K209" i="9" a="1"/>
  <c r="K209" i="9" s="1"/>
  <c r="O198" i="9" a="1"/>
  <c r="O198" i="9" s="1"/>
  <c r="I196" i="9" a="1"/>
  <c r="I196" i="9" s="1"/>
  <c r="P191" i="9" a="1"/>
  <c r="P191" i="9" s="1"/>
  <c r="H191" i="9" a="1"/>
  <c r="H191" i="9" s="1"/>
  <c r="K168" i="9" a="1"/>
  <c r="K168" i="9" s="1"/>
  <c r="G344" i="9" a="1"/>
  <c r="G344" i="9" s="1"/>
  <c r="G336" i="9" a="1"/>
  <c r="G336" i="9" s="1"/>
  <c r="G328" i="9" a="1"/>
  <c r="G328" i="9" s="1"/>
  <c r="G320" i="9" a="1"/>
  <c r="G320" i="9" s="1"/>
  <c r="G312" i="9" a="1"/>
  <c r="G312" i="9" s="1"/>
  <c r="G304" i="9" a="1"/>
  <c r="G304" i="9" s="1"/>
  <c r="G295" i="9" a="1"/>
  <c r="G295" i="9" s="1"/>
  <c r="G271" i="9" a="1"/>
  <c r="G271" i="9" s="1"/>
  <c r="G196" i="9" a="1"/>
  <c r="G196" i="9" s="1"/>
  <c r="N196" i="9" a="1"/>
  <c r="N196" i="9" s="1"/>
  <c r="G325" i="9" a="1"/>
  <c r="G325" i="9" s="1"/>
  <c r="M345" i="9" a="1"/>
  <c r="M345" i="9" s="1"/>
  <c r="M313" i="9" a="1"/>
  <c r="M313" i="9" s="1"/>
  <c r="L307" i="9" a="1"/>
  <c r="L307" i="9" s="1"/>
  <c r="J276" i="9" a="1"/>
  <c r="J276" i="9" s="1"/>
  <c r="FB126" i="3" s="1"/>
  <c r="I209" i="9" a="1"/>
  <c r="I209" i="9" s="1"/>
  <c r="N198" i="9" a="1"/>
  <c r="N198" i="9" s="1"/>
  <c r="P196" i="9" a="1"/>
  <c r="P196" i="9" s="1"/>
  <c r="H196" i="9" a="1"/>
  <c r="H196" i="9" s="1"/>
  <c r="O191" i="9" a="1"/>
  <c r="O191" i="9" s="1"/>
  <c r="J168" i="9" a="1"/>
  <c r="J168" i="9" s="1"/>
  <c r="G343" i="9" a="1"/>
  <c r="G343" i="9" s="1"/>
  <c r="G335" i="9" a="1"/>
  <c r="G335" i="9" s="1"/>
  <c r="G311" i="9" a="1"/>
  <c r="G311" i="9" s="1"/>
  <c r="M191" i="9" a="1"/>
  <c r="M191" i="9" s="1"/>
  <c r="P168" i="9" a="1"/>
  <c r="P168" i="9" s="1"/>
  <c r="G317" i="9" a="1"/>
  <c r="G317" i="9" s="1"/>
  <c r="O318" i="9" a="1"/>
  <c r="O318" i="9" s="1"/>
  <c r="FG168" i="3" s="1"/>
  <c r="N312" i="9" a="1"/>
  <c r="N312" i="9" s="1"/>
  <c r="M306" i="9" a="1"/>
  <c r="M306" i="9" s="1"/>
  <c r="M198" i="9" a="1"/>
  <c r="M198" i="9" s="1"/>
  <c r="O196" i="9" a="1"/>
  <c r="O196" i="9" s="1"/>
  <c r="N191" i="9" a="1"/>
  <c r="N191" i="9" s="1"/>
  <c r="I168" i="9" a="1"/>
  <c r="I168" i="9" s="1"/>
  <c r="G342" i="9" a="1"/>
  <c r="G342" i="9" s="1"/>
  <c r="G334" i="9" a="1"/>
  <c r="G334" i="9" s="1"/>
  <c r="G326" i="9" a="1"/>
  <c r="G326" i="9" s="1"/>
  <c r="G318" i="9" a="1"/>
  <c r="G318" i="9" s="1"/>
  <c r="EY168" i="3" s="1"/>
  <c r="G310" i="9" a="1"/>
  <c r="G310" i="9" s="1"/>
  <c r="H168" i="9" a="1"/>
  <c r="H168" i="9" s="1"/>
  <c r="P317" i="9" a="1"/>
  <c r="P317" i="9" s="1"/>
  <c r="O311" i="9" a="1"/>
  <c r="O311" i="9" s="1"/>
  <c r="N305" i="9" a="1"/>
  <c r="N305" i="9" s="1"/>
  <c r="L198" i="9" a="1"/>
  <c r="L198" i="9" s="1"/>
  <c r="G341" i="9" a="1"/>
  <c r="G341" i="9" s="1"/>
  <c r="G276" i="9" a="1"/>
  <c r="G276" i="9" s="1"/>
  <c r="EY126" i="3" s="1"/>
  <c r="AJ162" i="3" l="1"/>
  <c r="AK162" i="3" s="1"/>
  <c r="AL162" i="3" s="1"/>
  <c r="AC191" i="3"/>
  <c r="EY191" i="3" s="1"/>
  <c r="FL191" i="3" s="1"/>
  <c r="AM191" i="3" s="1" a="1"/>
  <c r="AM191" i="3" s="1"/>
  <c r="AH170" i="3"/>
  <c r="FD170" i="3" s="1"/>
  <c r="AD18" i="3"/>
  <c r="EZ18" i="3" s="1"/>
  <c r="AI48" i="3"/>
  <c r="FE48" i="3" s="1"/>
  <c r="AC185" i="3"/>
  <c r="EY185" i="3" s="1"/>
  <c r="AC172" i="3"/>
  <c r="EY172" i="3" s="1"/>
  <c r="FL172" i="3" s="1"/>
  <c r="AM172" i="3" s="1" a="1"/>
  <c r="AM172" i="3" s="1"/>
  <c r="AC157" i="3"/>
  <c r="EY157" i="3" s="1"/>
  <c r="FL157" i="3" s="1"/>
  <c r="AM157" i="3" s="1" a="1"/>
  <c r="AM157" i="3" s="1"/>
  <c r="AC183" i="3"/>
  <c r="EY183" i="3" s="1"/>
  <c r="AI46" i="3"/>
  <c r="AF170" i="3"/>
  <c r="FB170" i="3" s="1"/>
  <c r="AH121" i="3"/>
  <c r="FD121" i="3" s="1"/>
  <c r="AG170" i="3"/>
  <c r="FC170" i="3" s="1"/>
  <c r="AH158" i="3"/>
  <c r="FD158" i="3" s="1"/>
  <c r="FQ158" i="3" s="1"/>
  <c r="AR158" i="3" s="1" a="1"/>
  <c r="AR158" i="3" s="1"/>
  <c r="AI158" i="3"/>
  <c r="FE158" i="3" s="1"/>
  <c r="FR158" i="3" s="1"/>
  <c r="AS158" i="3" s="1" a="1"/>
  <c r="AS158" i="3" s="1"/>
  <c r="AF155" i="3"/>
  <c r="FB155" i="3" s="1"/>
  <c r="AE172" i="3"/>
  <c r="FA172" i="3" s="1"/>
  <c r="FN172" i="3" s="1"/>
  <c r="AO172" i="3" s="1" a="1"/>
  <c r="AO172" i="3" s="1"/>
  <c r="AF121" i="3"/>
  <c r="FB121" i="3" s="1"/>
  <c r="AD182" i="3"/>
  <c r="EZ182" i="3" s="1"/>
  <c r="FM182" i="3" s="1"/>
  <c r="AN182" i="3" s="1" a="1"/>
  <c r="AN182" i="3" s="1"/>
  <c r="AH192" i="3"/>
  <c r="FD192" i="3" s="1"/>
  <c r="AD176" i="3"/>
  <c r="EZ176" i="3" s="1"/>
  <c r="FM176" i="3" s="1"/>
  <c r="AN176" i="3" s="1" a="1"/>
  <c r="AN176" i="3" s="1"/>
  <c r="AG194" i="3"/>
  <c r="FC194" i="3" s="1"/>
  <c r="FP194" i="3" s="1"/>
  <c r="AQ194" i="3" s="1" a="1"/>
  <c r="AQ194" i="3" s="1"/>
  <c r="AG181" i="3"/>
  <c r="FC181" i="3" s="1"/>
  <c r="AF176" i="3"/>
  <c r="FB176" i="3" s="1"/>
  <c r="FO176" i="3" s="1"/>
  <c r="AP176" i="3" s="1" a="1"/>
  <c r="AP176" i="3" s="1"/>
  <c r="AD185" i="3"/>
  <c r="EZ185" i="3" s="1"/>
  <c r="AI194" i="3"/>
  <c r="AF191" i="3"/>
  <c r="FB191" i="3" s="1"/>
  <c r="FO191" i="3" s="1"/>
  <c r="AP191" i="3" s="1" a="1"/>
  <c r="AP191" i="3" s="1"/>
  <c r="AI183" i="3"/>
  <c r="AD194" i="3"/>
  <c r="EZ194" i="3" s="1"/>
  <c r="FM194" i="3" s="1"/>
  <c r="AN194" i="3" s="1" a="1"/>
  <c r="AN194" i="3" s="1"/>
  <c r="AI156" i="3"/>
  <c r="AC193" i="3"/>
  <c r="EY193" i="3" s="1"/>
  <c r="AH157" i="3"/>
  <c r="FD157" i="3" s="1"/>
  <c r="FQ157" i="3" s="1"/>
  <c r="AR157" i="3" s="1" a="1"/>
  <c r="AR157" i="3" s="1"/>
  <c r="AC154" i="3"/>
  <c r="EY154" i="3" s="1"/>
  <c r="AC171" i="3"/>
  <c r="EY171" i="3" s="1"/>
  <c r="AG165" i="3"/>
  <c r="FC165" i="3" s="1"/>
  <c r="AC180" i="3"/>
  <c r="EY180" i="3" s="1"/>
  <c r="AC165" i="3"/>
  <c r="EY165" i="3" s="1"/>
  <c r="AC18" i="3"/>
  <c r="EY18" i="3" s="1"/>
  <c r="AG48" i="3"/>
  <c r="FC48" i="3" s="1"/>
  <c r="AF171" i="3"/>
  <c r="FB171" i="3" s="1"/>
  <c r="AG171" i="3"/>
  <c r="FC171" i="3" s="1"/>
  <c r="AD121" i="3"/>
  <c r="EZ121" i="3" s="1"/>
  <c r="AD186" i="3"/>
  <c r="EZ186" i="3" s="1"/>
  <c r="FM186" i="3" s="1"/>
  <c r="AN186" i="3" s="1" a="1"/>
  <c r="AN186" i="3" s="1"/>
  <c r="AE156" i="3"/>
  <c r="FA156" i="3" s="1"/>
  <c r="AD164" i="3"/>
  <c r="EZ164" i="3" s="1"/>
  <c r="AH175" i="3"/>
  <c r="FD175" i="3" s="1"/>
  <c r="AH185" i="3"/>
  <c r="FD185" i="3" s="1"/>
  <c r="AG193" i="3"/>
  <c r="FC193" i="3" s="1"/>
  <c r="AF182" i="3"/>
  <c r="FB182" i="3" s="1"/>
  <c r="FO182" i="3" s="1"/>
  <c r="AP182" i="3" s="1" a="1"/>
  <c r="AP182" i="3" s="1"/>
  <c r="AE192" i="3"/>
  <c r="FA192" i="3" s="1"/>
  <c r="AI176" i="3"/>
  <c r="AH184" i="3"/>
  <c r="FD184" i="3" s="1"/>
  <c r="AC181" i="3"/>
  <c r="EY181" i="3" s="1"/>
  <c r="AI121" i="3"/>
  <c r="AI172" i="3"/>
  <c r="FE172" i="3" s="1"/>
  <c r="FR172" i="3" s="1"/>
  <c r="AS172" i="3" s="1" a="1"/>
  <c r="AS172" i="3" s="1"/>
  <c r="AE191" i="3"/>
  <c r="FA191" i="3" s="1"/>
  <c r="FN191" i="3" s="1"/>
  <c r="AO191" i="3" s="1" a="1"/>
  <c r="AO191" i="3" s="1"/>
  <c r="AD157" i="3"/>
  <c r="EZ157" i="3" s="1"/>
  <c r="FM157" i="3" s="1"/>
  <c r="AN157" i="3" s="1" a="1"/>
  <c r="AN157" i="3" s="1"/>
  <c r="AE170" i="3"/>
  <c r="FA170" i="3" s="1"/>
  <c r="AG186" i="3"/>
  <c r="FC186" i="3" s="1"/>
  <c r="FP186" i="3" s="1"/>
  <c r="AQ186" i="3" s="1" a="1"/>
  <c r="AQ186" i="3" s="1"/>
  <c r="AF194" i="3"/>
  <c r="FB194" i="3" s="1"/>
  <c r="FO194" i="3" s="1"/>
  <c r="AP194" i="3" s="1" a="1"/>
  <c r="AP194" i="3" s="1"/>
  <c r="AI178" i="3"/>
  <c r="AE183" i="3"/>
  <c r="FA183" i="3" s="1"/>
  <c r="AF172" i="3"/>
  <c r="FB172" i="3" s="1"/>
  <c r="FO172" i="3" s="1"/>
  <c r="AP172" i="3" s="1" a="1"/>
  <c r="AP172" i="3" s="1"/>
  <c r="AI182" i="3"/>
  <c r="FE182" i="3" s="1"/>
  <c r="FR182" i="3" s="1"/>
  <c r="AS182" i="3" s="1" a="1"/>
  <c r="AS182" i="3" s="1"/>
  <c r="AD193" i="3"/>
  <c r="EZ193" i="3" s="1"/>
  <c r="AF178" i="3"/>
  <c r="FB178" i="3" s="1"/>
  <c r="AG185" i="3"/>
  <c r="FC185" i="3" s="1"/>
  <c r="AC176" i="3"/>
  <c r="EY176" i="3" s="1"/>
  <c r="FL176" i="3" s="1"/>
  <c r="AM176" i="3" s="1" a="1"/>
  <c r="AM176" i="3" s="1"/>
  <c r="AC179" i="3"/>
  <c r="EY179" i="3" s="1"/>
  <c r="AC184" i="3"/>
  <c r="EY184" i="3" s="1"/>
  <c r="AC170" i="3"/>
  <c r="EY170" i="3" s="1"/>
  <c r="AC158" i="3"/>
  <c r="EY158" i="3" s="1"/>
  <c r="FL158" i="3" s="1"/>
  <c r="AM158" i="3" s="1" a="1"/>
  <c r="AM158" i="3" s="1"/>
  <c r="AI154" i="3"/>
  <c r="AG176" i="3"/>
  <c r="FC176" i="3" s="1"/>
  <c r="FP176" i="3" s="1"/>
  <c r="AQ176" i="3" s="1" a="1"/>
  <c r="AQ176" i="3" s="1"/>
  <c r="AE180" i="3"/>
  <c r="FA180" i="3" s="1"/>
  <c r="AD154" i="3"/>
  <c r="EZ154" i="3" s="1"/>
  <c r="AI170" i="3"/>
  <c r="AJ170" i="3" s="1"/>
  <c r="AK170" i="3" s="1"/>
  <c r="AL170" i="3" s="1"/>
  <c r="FH170" i="3" s="1"/>
  <c r="AE154" i="3"/>
  <c r="FA154" i="3" s="1"/>
  <c r="AH182" i="3"/>
  <c r="FD182" i="3" s="1"/>
  <c r="FQ182" i="3" s="1"/>
  <c r="AR182" i="3" s="1" a="1"/>
  <c r="AR182" i="3" s="1"/>
  <c r="AH154" i="3"/>
  <c r="FD154" i="3" s="1"/>
  <c r="AE171" i="3"/>
  <c r="FA171" i="3" s="1"/>
  <c r="AI190" i="3"/>
  <c r="AH179" i="3"/>
  <c r="FD179" i="3" s="1"/>
  <c r="AI186" i="3"/>
  <c r="AF175" i="3"/>
  <c r="FB175" i="3" s="1"/>
  <c r="AD184" i="3"/>
  <c r="EZ184" i="3" s="1"/>
  <c r="AI193" i="3"/>
  <c r="AI180" i="3"/>
  <c r="AE190" i="3"/>
  <c r="FA190" i="3" s="1"/>
  <c r="FN190" i="3" s="1"/>
  <c r="AO190" i="3" s="1" a="1"/>
  <c r="AO190" i="3" s="1"/>
  <c r="AI175" i="3"/>
  <c r="AH183" i="3"/>
  <c r="FD183" i="3" s="1"/>
  <c r="AE179" i="3"/>
  <c r="FA179" i="3" s="1"/>
  <c r="AF186" i="3"/>
  <c r="FB186" i="3" s="1"/>
  <c r="FO186" i="3" s="1"/>
  <c r="AP186" i="3" s="1" a="1"/>
  <c r="AP186" i="3" s="1"/>
  <c r="AF18" i="3"/>
  <c r="FB18" i="3" s="1"/>
  <c r="AH48" i="3"/>
  <c r="FD48" i="3" s="1"/>
  <c r="AC192" i="3"/>
  <c r="EY192" i="3" s="1"/>
  <c r="AD46" i="3"/>
  <c r="EZ46" i="3" s="1"/>
  <c r="AC175" i="3"/>
  <c r="EY175" i="3" s="1"/>
  <c r="AC178" i="3"/>
  <c r="EY178" i="3" s="1"/>
  <c r="AH18" i="3"/>
  <c r="FD18" i="3" s="1"/>
  <c r="AC48" i="3"/>
  <c r="EY48" i="3" s="1"/>
  <c r="AG46" i="3"/>
  <c r="FC46" i="3" s="1"/>
  <c r="AC182" i="3"/>
  <c r="EY182" i="3" s="1"/>
  <c r="FL182" i="3" s="1"/>
  <c r="AM182" i="3" s="1" a="1"/>
  <c r="AM182" i="3" s="1"/>
  <c r="AH155" i="3"/>
  <c r="FD155" i="3" s="1"/>
  <c r="AF164" i="3"/>
  <c r="FB164" i="3" s="1"/>
  <c r="AI155" i="3"/>
  <c r="AG164" i="3"/>
  <c r="FC164" i="3" s="1"/>
  <c r="AD155" i="3"/>
  <c r="EZ155" i="3" s="1"/>
  <c r="AD178" i="3"/>
  <c r="EZ178" i="3" s="1"/>
  <c r="AE121" i="3"/>
  <c r="FA121" i="3" s="1"/>
  <c r="AG155" i="3"/>
  <c r="FC155" i="3" s="1"/>
  <c r="AH172" i="3"/>
  <c r="FD172" i="3" s="1"/>
  <c r="FQ172" i="3" s="1"/>
  <c r="AR172" i="3" s="1" a="1"/>
  <c r="AR172" i="3" s="1"/>
  <c r="AH191" i="3"/>
  <c r="FD191" i="3" s="1"/>
  <c r="FQ191" i="3" s="1"/>
  <c r="AR191" i="3" s="1" a="1"/>
  <c r="AR191" i="3" s="1"/>
  <c r="AH178" i="3"/>
  <c r="FD178" i="3" s="1"/>
  <c r="AI185" i="3"/>
  <c r="AG180" i="3"/>
  <c r="FC180" i="3" s="1"/>
  <c r="AE176" i="3"/>
  <c r="FA176" i="3" s="1"/>
  <c r="FN176" i="3" s="1"/>
  <c r="AO176" i="3" s="1" a="1"/>
  <c r="AO176" i="3" s="1"/>
  <c r="AH194" i="3"/>
  <c r="FD194" i="3" s="1"/>
  <c r="FQ194" i="3" s="1"/>
  <c r="AR194" i="3" s="1" a="1"/>
  <c r="AR194" i="3" s="1"/>
  <c r="AH181" i="3"/>
  <c r="FD181" i="3" s="1"/>
  <c r="AD191" i="3"/>
  <c r="EZ191" i="3" s="1"/>
  <c r="FM191" i="3" s="1"/>
  <c r="AN191" i="3" s="1" a="1"/>
  <c r="AN191" i="3" s="1"/>
  <c r="AH176" i="3"/>
  <c r="FD176" i="3" s="1"/>
  <c r="FQ176" i="3" s="1"/>
  <c r="AR176" i="3" s="1" a="1"/>
  <c r="AR176" i="3" s="1"/>
  <c r="AG184" i="3"/>
  <c r="FC184" i="3" s="1"/>
  <c r="AD180" i="3"/>
  <c r="EZ180" i="3" s="1"/>
  <c r="AH190" i="3"/>
  <c r="FD190" i="3" s="1"/>
  <c r="FQ190" i="3" s="1"/>
  <c r="AR190" i="3" s="1" a="1"/>
  <c r="AR190" i="3" s="1"/>
  <c r="AI18" i="3"/>
  <c r="AE18" i="3"/>
  <c r="FA18" i="3" s="1"/>
  <c r="AC186" i="3"/>
  <c r="EY186" i="3" s="1"/>
  <c r="FL186" i="3" s="1"/>
  <c r="AM186" i="3" s="1" a="1"/>
  <c r="AM186" i="3" s="1"/>
  <c r="AG158" i="3"/>
  <c r="FC158" i="3" s="1"/>
  <c r="FP158" i="3" s="1"/>
  <c r="AQ158" i="3" s="1" a="1"/>
  <c r="AQ158" i="3" s="1"/>
  <c r="AE48" i="3"/>
  <c r="FA48" i="3" s="1"/>
  <c r="AH46" i="3"/>
  <c r="FD46" i="3" s="1"/>
  <c r="AC190" i="3"/>
  <c r="EY190" i="3" s="1"/>
  <c r="FL190" i="3" s="1"/>
  <c r="AM190" i="3" s="1" a="1"/>
  <c r="AM190" i="3" s="1"/>
  <c r="AG156" i="3"/>
  <c r="FC156" i="3" s="1"/>
  <c r="AE165" i="3"/>
  <c r="FA165" i="3" s="1"/>
  <c r="AG183" i="3"/>
  <c r="FC183" i="3" s="1"/>
  <c r="AH156" i="3"/>
  <c r="FD156" i="3" s="1"/>
  <c r="AF165" i="3"/>
  <c r="FB165" i="3" s="1"/>
  <c r="AD181" i="3"/>
  <c r="EZ181" i="3" s="1"/>
  <c r="AI181" i="3"/>
  <c r="AF154" i="3"/>
  <c r="FB154" i="3" s="1"/>
  <c r="AD172" i="3"/>
  <c r="EZ172" i="3" s="1"/>
  <c r="FM172" i="3" s="1"/>
  <c r="AN172" i="3" s="1" a="1"/>
  <c r="AN172" i="3" s="1"/>
  <c r="AD192" i="3"/>
  <c r="EZ192" i="3" s="1"/>
  <c r="AF156" i="3"/>
  <c r="FB156" i="3" s="1"/>
  <c r="AE164" i="3"/>
  <c r="FA164" i="3" s="1"/>
  <c r="AG192" i="3"/>
  <c r="FC192" i="3" s="1"/>
  <c r="AG179" i="3"/>
  <c r="FC179" i="3" s="1"/>
  <c r="AH186" i="3"/>
  <c r="FD186" i="3" s="1"/>
  <c r="FQ186" i="3" s="1"/>
  <c r="AR186" i="3" s="1" a="1"/>
  <c r="AR186" i="3" s="1"/>
  <c r="AF181" i="3"/>
  <c r="FB181" i="3" s="1"/>
  <c r="AG182" i="3"/>
  <c r="FC182" i="3" s="1"/>
  <c r="FP182" i="3" s="1"/>
  <c r="AQ182" i="3" s="1" a="1"/>
  <c r="AQ182" i="3" s="1"/>
  <c r="AE178" i="3"/>
  <c r="FA178" i="3" s="1"/>
  <c r="AF185" i="3"/>
  <c r="FB185" i="3" s="1"/>
  <c r="AG191" i="3"/>
  <c r="FC191" i="3" s="1"/>
  <c r="FP191" i="3" s="1"/>
  <c r="AQ191" i="3" s="1" a="1"/>
  <c r="AQ191" i="3" s="1"/>
  <c r="AC162" i="3"/>
  <c r="EY162" i="3" s="1"/>
  <c r="AC46" i="3"/>
  <c r="EY46" i="3" s="1"/>
  <c r="AC194" i="3"/>
  <c r="EY194" i="3" s="1"/>
  <c r="FL194" i="3" s="1"/>
  <c r="AM194" i="3" s="1" a="1"/>
  <c r="AM194" i="3" s="1"/>
  <c r="AH164" i="3"/>
  <c r="FD164" i="3" s="1"/>
  <c r="AF46" i="3"/>
  <c r="FB46" i="3" s="1"/>
  <c r="AC156" i="3"/>
  <c r="EY156" i="3" s="1"/>
  <c r="AI171" i="3"/>
  <c r="AF48" i="3"/>
  <c r="FB48" i="3" s="1"/>
  <c r="AF157" i="3"/>
  <c r="FB157" i="3" s="1"/>
  <c r="FO157" i="3" s="1"/>
  <c r="AP157" i="3" s="1" a="1"/>
  <c r="AP157" i="3" s="1"/>
  <c r="AG157" i="3"/>
  <c r="FC157" i="3" s="1"/>
  <c r="FP157" i="3" s="1"/>
  <c r="AQ157" i="3" s="1" a="1"/>
  <c r="AQ157" i="3" s="1"/>
  <c r="AI164" i="3"/>
  <c r="AI184" i="3"/>
  <c r="AE185" i="3"/>
  <c r="FA185" i="3" s="1"/>
  <c r="AE155" i="3"/>
  <c r="FA155" i="3" s="1"/>
  <c r="AD175" i="3"/>
  <c r="EZ175" i="3" s="1"/>
  <c r="AD170" i="3"/>
  <c r="CD170" i="3" s="1" a="1"/>
  <c r="CD170" i="3" s="1"/>
  <c r="ED170" i="3" s="1" a="1"/>
  <c r="ED170" i="3" s="1"/>
  <c r="AE157" i="3"/>
  <c r="FA157" i="3" s="1"/>
  <c r="FN157" i="3" s="1"/>
  <c r="AO157" i="3" s="1" a="1"/>
  <c r="AO157" i="3" s="1"/>
  <c r="AD165" i="3"/>
  <c r="EZ165" i="3" s="1"/>
  <c r="AF179" i="3"/>
  <c r="FB179" i="3" s="1"/>
  <c r="AF193" i="3"/>
  <c r="FB193" i="3" s="1"/>
  <c r="AF180" i="3"/>
  <c r="FB180" i="3" s="1"/>
  <c r="AE182" i="3"/>
  <c r="FA182" i="3" s="1"/>
  <c r="FN182" i="3" s="1"/>
  <c r="AO182" i="3" s="1" a="1"/>
  <c r="AO182" i="3" s="1"/>
  <c r="AI192" i="3"/>
  <c r="AI179" i="3"/>
  <c r="FE179" i="3" s="1"/>
  <c r="AF183" i="3"/>
  <c r="FB183" i="3" s="1"/>
  <c r="AD179" i="3"/>
  <c r="EZ179" i="3" s="1"/>
  <c r="AE186" i="3"/>
  <c r="FA186" i="3" s="1"/>
  <c r="FN186" i="3" s="1"/>
  <c r="AO186" i="3" s="1" a="1"/>
  <c r="AO186" i="3" s="1"/>
  <c r="AH171" i="3"/>
  <c r="FD171" i="3" s="1"/>
  <c r="AF192" i="3"/>
  <c r="FB192" i="3" s="1"/>
  <c r="AE46" i="3"/>
  <c r="FA46" i="3" s="1"/>
  <c r="AC121" i="3"/>
  <c r="EY121" i="3" s="1"/>
  <c r="AG18" i="3"/>
  <c r="FC18" i="3" s="1"/>
  <c r="AC155" i="3"/>
  <c r="EY155" i="3" s="1"/>
  <c r="AD48" i="3"/>
  <c r="EZ48" i="3" s="1"/>
  <c r="AC164" i="3"/>
  <c r="EY164" i="3" s="1"/>
  <c r="AF184" i="3"/>
  <c r="FB184" i="3" s="1"/>
  <c r="AG121" i="3"/>
  <c r="FC121" i="3" s="1"/>
  <c r="AE158" i="3"/>
  <c r="FA158" i="3" s="1"/>
  <c r="FN158" i="3" s="1"/>
  <c r="AO158" i="3" s="1" a="1"/>
  <c r="AO158" i="3" s="1"/>
  <c r="AF158" i="3"/>
  <c r="FB158" i="3" s="1"/>
  <c r="FO158" i="3" s="1"/>
  <c r="AP158" i="3" s="1" a="1"/>
  <c r="AP158" i="3" s="1"/>
  <c r="AI157" i="3"/>
  <c r="FE157" i="3" s="1"/>
  <c r="FR157" i="3" s="1"/>
  <c r="AS157" i="3" s="1" a="1"/>
  <c r="AS157" i="3" s="1"/>
  <c r="AH165" i="3"/>
  <c r="FD165" i="3" s="1"/>
  <c r="AI165" i="3"/>
  <c r="FE165" i="3" s="1"/>
  <c r="AF190" i="3"/>
  <c r="FB190" i="3" s="1"/>
  <c r="FO190" i="3" s="1"/>
  <c r="AP190" i="3" s="1" a="1"/>
  <c r="AP190" i="3" s="1"/>
  <c r="AD156" i="3"/>
  <c r="CD156" i="3" s="1" a="1"/>
  <c r="CD156" i="3" s="1"/>
  <c r="ED156" i="3" s="1" a="1"/>
  <c r="ED156" i="3" s="1"/>
  <c r="AG178" i="3"/>
  <c r="FC178" i="3" s="1"/>
  <c r="AG154" i="3"/>
  <c r="FC154" i="3" s="1"/>
  <c r="AD171" i="3"/>
  <c r="CD171" i="3" s="1" a="1"/>
  <c r="CD171" i="3" s="1"/>
  <c r="ED171" i="3" s="1" a="1"/>
  <c r="ED171" i="3" s="1"/>
  <c r="AD158" i="3"/>
  <c r="CD158" i="3" s="1" a="1"/>
  <c r="CD158" i="3" s="1"/>
  <c r="ED158" i="3" s="1" a="1"/>
  <c r="ED158" i="3" s="1"/>
  <c r="AE194" i="3"/>
  <c r="FA194" i="3" s="1"/>
  <c r="FN194" i="3" s="1"/>
  <c r="AO194" i="3" s="1" a="1"/>
  <c r="AO194" i="3" s="1"/>
  <c r="AE181" i="3"/>
  <c r="FA181" i="3" s="1"/>
  <c r="AI191" i="3"/>
  <c r="AE175" i="3"/>
  <c r="FA175" i="3" s="1"/>
  <c r="AD183" i="3"/>
  <c r="EZ183" i="3" s="1"/>
  <c r="AH193" i="3"/>
  <c r="FD193" i="3" s="1"/>
  <c r="AH180" i="3"/>
  <c r="FD180" i="3" s="1"/>
  <c r="AD190" i="3"/>
  <c r="EZ190" i="3" s="1"/>
  <c r="FM190" i="3" s="1"/>
  <c r="AN190" i="3" s="1" a="1"/>
  <c r="AN190" i="3" s="1"/>
  <c r="AG175" i="3"/>
  <c r="FC175" i="3" s="1"/>
  <c r="AE184" i="3"/>
  <c r="FA184" i="3" s="1"/>
  <c r="AG190" i="3"/>
  <c r="FC190" i="3" s="1"/>
  <c r="FP190" i="3" s="1"/>
  <c r="AQ190" i="3" s="1" a="1"/>
  <c r="AQ190" i="3" s="1"/>
  <c r="AG172" i="3"/>
  <c r="FC172" i="3" s="1"/>
  <c r="FP172" i="3" s="1"/>
  <c r="AQ172" i="3" s="1" a="1"/>
  <c r="AQ172" i="3" s="1"/>
  <c r="AE193" i="3"/>
  <c r="FA193" i="3" s="1"/>
  <c r="P254" i="9" a="1"/>
  <c r="P254" i="9" s="1"/>
  <c r="FH104" i="3" s="1"/>
  <c r="O193" i="9" a="1"/>
  <c r="O193" i="9" s="1"/>
  <c r="FG43" i="3" s="1"/>
  <c r="P316" i="9" a="1"/>
  <c r="P316" i="9" s="1"/>
  <c r="FH166" i="3" s="1"/>
  <c r="FU166" i="3" s="1"/>
  <c r="AV166" i="3" s="1" a="1"/>
  <c r="AV166" i="3" s="1"/>
  <c r="FG166" i="3"/>
  <c r="FT166" i="3" s="1"/>
  <c r="AU166" i="3" s="1" a="1"/>
  <c r="AU166" i="3" s="1"/>
  <c r="CD182" i="3" a="1"/>
  <c r="CD182" i="3" s="1"/>
  <c r="ED182" i="3" s="1" a="1"/>
  <c r="ED182" i="3" s="1"/>
  <c r="CD168" i="3" a="1"/>
  <c r="CD168" i="3" s="1"/>
  <c r="ED168" i="3" s="1" a="1"/>
  <c r="ED168" i="3" s="1"/>
  <c r="CD154" i="3" a="1"/>
  <c r="CD154" i="3" s="1"/>
  <c r="ED154" i="3" s="1" a="1"/>
  <c r="ED154" i="3" s="1"/>
  <c r="CD162" i="3" a="1"/>
  <c r="CD162" i="3" s="1"/>
  <c r="ED162" i="3" s="1" a="1"/>
  <c r="ED162" i="3" s="1"/>
  <c r="CD184" i="3" a="1"/>
  <c r="CD184" i="3" s="1"/>
  <c r="ED184" i="3" s="1" a="1"/>
  <c r="ED184" i="3" s="1"/>
  <c r="O210" i="9" a="1"/>
  <c r="O210" i="9" s="1"/>
  <c r="FG60" i="3" s="1"/>
  <c r="CD172" i="3" l="1" a="1"/>
  <c r="CD172" i="3" s="1"/>
  <c r="ED172" i="3" s="1" a="1"/>
  <c r="ED172" i="3" s="1"/>
  <c r="CD181" i="3" a="1"/>
  <c r="CD181" i="3" s="1"/>
  <c r="ED181" i="3" s="1" a="1"/>
  <c r="ED181" i="3" s="1"/>
  <c r="CD155" i="3" a="1"/>
  <c r="CD155" i="3" s="1"/>
  <c r="ED155" i="3" s="1" a="1"/>
  <c r="ED155" i="3" s="1"/>
  <c r="AJ121" i="3"/>
  <c r="CD180" i="3" a="1"/>
  <c r="CD180" i="3" s="1"/>
  <c r="ED180" i="3" s="1" a="1"/>
  <c r="ED180" i="3" s="1"/>
  <c r="CD186" i="3" a="1"/>
  <c r="CD186" i="3" s="1"/>
  <c r="ED186" i="3" s="1" a="1"/>
  <c r="ED186" i="3" s="1"/>
  <c r="AJ171" i="3"/>
  <c r="AK171" i="3" s="1"/>
  <c r="AL171" i="3" s="1"/>
  <c r="FH171" i="3" s="1"/>
  <c r="CD179" i="3" a="1"/>
  <c r="CD179" i="3" s="1"/>
  <c r="ED179" i="3" s="1" a="1"/>
  <c r="ED179" i="3" s="1"/>
  <c r="FG170" i="3"/>
  <c r="AJ155" i="3"/>
  <c r="AK155" i="3" s="1"/>
  <c r="AL155" i="3" s="1"/>
  <c r="FH155" i="3" s="1"/>
  <c r="CD185" i="3" a="1"/>
  <c r="CD185" i="3" s="1"/>
  <c r="ED185" i="3" s="1" a="1"/>
  <c r="ED185" i="3" s="1"/>
  <c r="CD190" i="3" a="1"/>
  <c r="CD190" i="3" s="1"/>
  <c r="ED190" i="3" s="1" a="1"/>
  <c r="ED190" i="3" s="1"/>
  <c r="CD193" i="3" a="1"/>
  <c r="CD193" i="3" s="1"/>
  <c r="ED193" i="3" s="1" a="1"/>
  <c r="ED193" i="3" s="1"/>
  <c r="CD157" i="3" a="1"/>
  <c r="CD157" i="3" s="1"/>
  <c r="ED157" i="3" s="1" a="1"/>
  <c r="ED157" i="3" s="1"/>
  <c r="CD192" i="3" a="1"/>
  <c r="CD192" i="3" s="1"/>
  <c r="ED192" i="3" s="1" a="1"/>
  <c r="ED192" i="3" s="1"/>
  <c r="CD191" i="3" a="1"/>
  <c r="CD191" i="3" s="1"/>
  <c r="ED191" i="3" s="1" a="1"/>
  <c r="ED191" i="3" s="1"/>
  <c r="CD194" i="3" a="1"/>
  <c r="CD194" i="3" s="1"/>
  <c r="ED194" i="3" s="1" a="1"/>
  <c r="ED194" i="3" s="1"/>
  <c r="CD165" i="3" a="1"/>
  <c r="CD165" i="3" s="1"/>
  <c r="ED165" i="3" s="1" a="1"/>
  <c r="ED165" i="3" s="1"/>
  <c r="FE121" i="3"/>
  <c r="AJ18" i="3"/>
  <c r="AK18" i="3" s="1"/>
  <c r="AJ164" i="3"/>
  <c r="AK164" i="3" s="1"/>
  <c r="AL164" i="3" s="1"/>
  <c r="FH164" i="3" s="1"/>
  <c r="AJ178" i="3"/>
  <c r="EZ171" i="3"/>
  <c r="FE155" i="3"/>
  <c r="AJ186" i="3"/>
  <c r="FE170" i="3"/>
  <c r="AJ191" i="3"/>
  <c r="FF191" i="3" s="1"/>
  <c r="FS191" i="3" s="1"/>
  <c r="AT191" i="3" s="1" a="1"/>
  <c r="AT191" i="3" s="1"/>
  <c r="CD175" i="3" a="1"/>
  <c r="CD175" i="3" s="1"/>
  <c r="ED175" i="3" s="1" a="1"/>
  <c r="ED175" i="3" s="1"/>
  <c r="AJ190" i="3"/>
  <c r="FF190" i="3" s="1"/>
  <c r="FS190" i="3" s="1"/>
  <c r="AT190" i="3" s="1" a="1"/>
  <c r="AT190" i="3" s="1"/>
  <c r="AJ192" i="3"/>
  <c r="FF192" i="3" s="1"/>
  <c r="FE190" i="3"/>
  <c r="FR190" i="3" s="1"/>
  <c r="AS190" i="3" s="1" a="1"/>
  <c r="AS190" i="3" s="1"/>
  <c r="FF170" i="3"/>
  <c r="AJ158" i="3"/>
  <c r="FF158" i="3" s="1"/>
  <c r="FS158" i="3" s="1"/>
  <c r="AT158" i="3" s="1" a="1"/>
  <c r="AT158" i="3" s="1"/>
  <c r="CD183" i="3" a="1"/>
  <c r="CD183" i="3" s="1"/>
  <c r="ED183" i="3" s="1" a="1"/>
  <c r="ED183" i="3" s="1"/>
  <c r="FE191" i="3"/>
  <c r="FR191" i="3" s="1"/>
  <c r="AS191" i="3" s="1" a="1"/>
  <c r="AS191" i="3" s="1"/>
  <c r="EZ158" i="3"/>
  <c r="FM158" i="3" s="1"/>
  <c r="AN158" i="3" s="1" a="1"/>
  <c r="AN158" i="3" s="1"/>
  <c r="EZ156" i="3"/>
  <c r="AJ157" i="3"/>
  <c r="FF157" i="3" s="1"/>
  <c r="FS157" i="3" s="1"/>
  <c r="AT157" i="3" s="1" a="1"/>
  <c r="AT157" i="3" s="1"/>
  <c r="FE192" i="3"/>
  <c r="EZ170" i="3"/>
  <c r="FE171" i="3"/>
  <c r="AJ181" i="3"/>
  <c r="FF181" i="3" s="1"/>
  <c r="AJ185" i="3"/>
  <c r="FF185" i="3" s="1"/>
  <c r="AJ180" i="3"/>
  <c r="AJ156" i="3"/>
  <c r="FE181" i="3"/>
  <c r="FE18" i="3"/>
  <c r="FE185" i="3"/>
  <c r="FE180" i="3"/>
  <c r="FE186" i="3"/>
  <c r="FR186" i="3" s="1"/>
  <c r="AS186" i="3" s="1" a="1"/>
  <c r="AS186" i="3" s="1"/>
  <c r="AJ182" i="3"/>
  <c r="FF182" i="3" s="1"/>
  <c r="FS182" i="3" s="1"/>
  <c r="AT182" i="3" s="1" a="1"/>
  <c r="AT182" i="3" s="1"/>
  <c r="FE156" i="3"/>
  <c r="AJ184" i="3"/>
  <c r="FF184" i="3" s="1"/>
  <c r="AJ193" i="3"/>
  <c r="FF193" i="3" s="1"/>
  <c r="AJ194" i="3"/>
  <c r="AJ46" i="3"/>
  <c r="AJ165" i="3"/>
  <c r="FF165" i="3" s="1"/>
  <c r="FE184" i="3"/>
  <c r="FE193" i="3"/>
  <c r="AJ172" i="3"/>
  <c r="FE194" i="3"/>
  <c r="FR194" i="3" s="1"/>
  <c r="AS194" i="3" s="1" a="1"/>
  <c r="AS194" i="3" s="1"/>
  <c r="FE46" i="3"/>
  <c r="FF171" i="3"/>
  <c r="AJ175" i="3"/>
  <c r="FF175" i="3" s="1"/>
  <c r="AJ154" i="3"/>
  <c r="AJ176" i="3"/>
  <c r="FF176" i="3" s="1"/>
  <c r="FS176" i="3" s="1"/>
  <c r="AT176" i="3" s="1" a="1"/>
  <c r="AT176" i="3" s="1"/>
  <c r="AJ183" i="3"/>
  <c r="FF183" i="3" s="1"/>
  <c r="AJ179" i="3"/>
  <c r="FE164" i="3"/>
  <c r="FE175" i="3"/>
  <c r="FE154" i="3"/>
  <c r="FE178" i="3"/>
  <c r="FE176" i="3"/>
  <c r="FR176" i="3" s="1"/>
  <c r="AS176" i="3" s="1" a="1"/>
  <c r="AS176" i="3" s="1"/>
  <c r="FE183" i="3"/>
  <c r="AJ48" i="3"/>
  <c r="FF48" i="3" s="1"/>
  <c r="P193" i="9" a="1"/>
  <c r="P193" i="9" s="1"/>
  <c r="FH43" i="3" s="1"/>
  <c r="P210" i="9" a="1"/>
  <c r="P210" i="9" s="1"/>
  <c r="FH60" i="3" s="1"/>
  <c r="K142" i="9"/>
  <c r="BD94" i="9"/>
  <c r="BE94" i="9" s="1"/>
  <c r="BF94" i="9" s="1"/>
  <c r="BG94" i="9" s="1"/>
  <c r="BH94" i="9" s="1"/>
  <c r="BI94" i="9" s="1"/>
  <c r="BJ94" i="9" s="1"/>
  <c r="BK94" i="9" s="1"/>
  <c r="BC94" i="9"/>
  <c r="BE86" i="9"/>
  <c r="BF86" i="9" s="1"/>
  <c r="BG86" i="9" s="1"/>
  <c r="BH86" i="9" s="1"/>
  <c r="BI86" i="9" s="1"/>
  <c r="BJ86" i="9" s="1"/>
  <c r="BK86" i="9" s="1"/>
  <c r="BD86" i="9"/>
  <c r="BC86" i="9"/>
  <c r="BC73" i="9"/>
  <c r="BD73" i="9" s="1"/>
  <c r="BE73" i="9" s="1"/>
  <c r="BF73" i="9" s="1"/>
  <c r="BG73" i="9" s="1"/>
  <c r="BH73" i="9" s="1"/>
  <c r="BI73" i="9" s="1"/>
  <c r="BJ73" i="9" s="1"/>
  <c r="BK73" i="9" s="1"/>
  <c r="BC62" i="9"/>
  <c r="BD62" i="9" s="1"/>
  <c r="BE62" i="9" s="1"/>
  <c r="BF62" i="9" s="1"/>
  <c r="BG62" i="9" s="1"/>
  <c r="BH62" i="9" s="1"/>
  <c r="BI62" i="9" s="1"/>
  <c r="BJ62" i="9" s="1"/>
  <c r="BK62" i="9" s="1"/>
  <c r="BD54" i="9"/>
  <c r="BE54" i="9" s="1"/>
  <c r="BF54" i="9" s="1"/>
  <c r="BG54" i="9" s="1"/>
  <c r="BH54" i="9" s="1"/>
  <c r="BI54" i="9" s="1"/>
  <c r="BJ54" i="9" s="1"/>
  <c r="BK54" i="9" s="1"/>
  <c r="BC54" i="9"/>
  <c r="BC24" i="9"/>
  <c r="BD24" i="9" s="1"/>
  <c r="BE24" i="9" s="1"/>
  <c r="BF24" i="9" s="1"/>
  <c r="BG24" i="9" s="1"/>
  <c r="BH24" i="9" s="1"/>
  <c r="BI24" i="9" s="1"/>
  <c r="BJ24" i="9" s="1"/>
  <c r="BK24" i="9" s="1"/>
  <c r="AL94" i="9"/>
  <c r="AM94" i="9" s="1"/>
  <c r="AN94" i="9" s="1"/>
  <c r="AO94" i="9" s="1"/>
  <c r="AP94" i="9" s="1"/>
  <c r="AQ94" i="9" s="1"/>
  <c r="AR94" i="9" s="1"/>
  <c r="AS94" i="9" s="1"/>
  <c r="AK94" i="9"/>
  <c r="AM86" i="9"/>
  <c r="AN86" i="9" s="1"/>
  <c r="AO86" i="9" s="1"/>
  <c r="AP86" i="9" s="1"/>
  <c r="AQ86" i="9" s="1"/>
  <c r="AR86" i="9" s="1"/>
  <c r="AS86" i="9" s="1"/>
  <c r="AL86" i="9"/>
  <c r="AK86" i="9"/>
  <c r="AN73" i="9"/>
  <c r="AO73" i="9" s="1"/>
  <c r="AP73" i="9" s="1"/>
  <c r="AQ73" i="9" s="1"/>
  <c r="AR73" i="9" s="1"/>
  <c r="AS73" i="9" s="1"/>
  <c r="AM73" i="9"/>
  <c r="AL73" i="9"/>
  <c r="AK73" i="9"/>
  <c r="AK62" i="9"/>
  <c r="AL62" i="9" s="1"/>
  <c r="AM62" i="9" s="1"/>
  <c r="AN62" i="9" s="1"/>
  <c r="AO62" i="9" s="1"/>
  <c r="AP62" i="9" s="1"/>
  <c r="AQ62" i="9" s="1"/>
  <c r="AR62" i="9" s="1"/>
  <c r="AS62" i="9" s="1"/>
  <c r="AL54" i="9"/>
  <c r="AM54" i="9" s="1"/>
  <c r="AN54" i="9" s="1"/>
  <c r="AO54" i="9" s="1"/>
  <c r="AP54" i="9" s="1"/>
  <c r="AQ54" i="9" s="1"/>
  <c r="AR54" i="9" s="1"/>
  <c r="AS54" i="9" s="1"/>
  <c r="AK54" i="9"/>
  <c r="AK24" i="9"/>
  <c r="AL24" i="9" s="1"/>
  <c r="AM24" i="9" s="1"/>
  <c r="AN24" i="9" s="1"/>
  <c r="AO24" i="9" s="1"/>
  <c r="AP24" i="9" s="1"/>
  <c r="AQ24" i="9" s="1"/>
  <c r="AR24" i="9" s="1"/>
  <c r="AS24" i="9" s="1"/>
  <c r="T94" i="9"/>
  <c r="U94" i="9" s="1"/>
  <c r="V94" i="9" s="1"/>
  <c r="W94" i="9" s="1"/>
  <c r="X94" i="9" s="1"/>
  <c r="Y94" i="9" s="1"/>
  <c r="Z94" i="9" s="1"/>
  <c r="AA94" i="9" s="1"/>
  <c r="S94" i="9"/>
  <c r="U86" i="9"/>
  <c r="V86" i="9" s="1"/>
  <c r="W86" i="9" s="1"/>
  <c r="X86" i="9" s="1"/>
  <c r="Y86" i="9" s="1"/>
  <c r="Z86" i="9" s="1"/>
  <c r="AA86" i="9" s="1"/>
  <c r="T86" i="9"/>
  <c r="S86" i="9"/>
  <c r="V73" i="9"/>
  <c r="W73" i="9" s="1"/>
  <c r="X73" i="9" s="1"/>
  <c r="Y73" i="9" s="1"/>
  <c r="Z73" i="9" s="1"/>
  <c r="AA73" i="9" s="1"/>
  <c r="U73" i="9"/>
  <c r="T73" i="9"/>
  <c r="S73" i="9"/>
  <c r="S62" i="9"/>
  <c r="T62" i="9" s="1"/>
  <c r="U62" i="9" s="1"/>
  <c r="V62" i="9" s="1"/>
  <c r="W62" i="9" s="1"/>
  <c r="X62" i="9" s="1"/>
  <c r="Y62" i="9" s="1"/>
  <c r="Z62" i="9" s="1"/>
  <c r="AA62" i="9" s="1"/>
  <c r="S54" i="9"/>
  <c r="T54" i="9" s="1"/>
  <c r="U54" i="9" s="1"/>
  <c r="V54" i="9" s="1"/>
  <c r="W54" i="9" s="1"/>
  <c r="X54" i="9" s="1"/>
  <c r="Y54" i="9" s="1"/>
  <c r="Z54" i="9" s="1"/>
  <c r="AA54" i="9" s="1"/>
  <c r="S24" i="9"/>
  <c r="T24" i="9" s="1"/>
  <c r="U24" i="9" s="1"/>
  <c r="V24" i="9" s="1"/>
  <c r="W24" i="9" s="1"/>
  <c r="X24" i="9" s="1"/>
  <c r="Y24" i="9" s="1"/>
  <c r="Z24" i="9" s="1"/>
  <c r="AA24" i="9" s="1"/>
  <c r="D73" i="9"/>
  <c r="E73" i="9" s="1"/>
  <c r="F73" i="9" s="1"/>
  <c r="G73" i="9" s="1"/>
  <c r="H73" i="9" s="1"/>
  <c r="I73" i="9" s="1"/>
  <c r="J73" i="9" s="1"/>
  <c r="K73" i="9" s="1"/>
  <c r="L73" i="9" s="1"/>
  <c r="FG171" i="3" l="1"/>
  <c r="FF155" i="3"/>
  <c r="FG155" i="3"/>
  <c r="AK121" i="3"/>
  <c r="FF121" i="3"/>
  <c r="FF18" i="3"/>
  <c r="AK176" i="3"/>
  <c r="AL176" i="3" s="1"/>
  <c r="FH176" i="3" s="1"/>
  <c r="FU176" i="3" s="1"/>
  <c r="AV176" i="3" s="1" a="1"/>
  <c r="AV176" i="3" s="1"/>
  <c r="FF164" i="3"/>
  <c r="AL18" i="3"/>
  <c r="FH18" i="3" s="1"/>
  <c r="FG18" i="3"/>
  <c r="AK175" i="3"/>
  <c r="AL175" i="3" s="1"/>
  <c r="FH175" i="3" s="1"/>
  <c r="AK184" i="3"/>
  <c r="AL184" i="3" s="1"/>
  <c r="FH184" i="3" s="1"/>
  <c r="AK186" i="3"/>
  <c r="FF186" i="3"/>
  <c r="FS186" i="3" s="1"/>
  <c r="AT186" i="3" s="1" a="1"/>
  <c r="AT186" i="3" s="1"/>
  <c r="AK48" i="3"/>
  <c r="AL48" i="3" s="1"/>
  <c r="FH48" i="3" s="1"/>
  <c r="AK182" i="3"/>
  <c r="FG182" i="3" s="1"/>
  <c r="FT182" i="3" s="1"/>
  <c r="AU182" i="3" s="1" a="1"/>
  <c r="AU182" i="3" s="1"/>
  <c r="AK157" i="3"/>
  <c r="FG157" i="3" s="1"/>
  <c r="FT157" i="3" s="1"/>
  <c r="AU157" i="3" s="1" a="1"/>
  <c r="AU157" i="3" s="1"/>
  <c r="FG164" i="3"/>
  <c r="AK192" i="3"/>
  <c r="AL192" i="3" s="1"/>
  <c r="FH192" i="3" s="1"/>
  <c r="AK178" i="3"/>
  <c r="FF178" i="3"/>
  <c r="AK179" i="3"/>
  <c r="FF179" i="3"/>
  <c r="AK172" i="3"/>
  <c r="FF172" i="3"/>
  <c r="FS172" i="3" s="1"/>
  <c r="AT172" i="3" s="1" a="1"/>
  <c r="AT172" i="3" s="1"/>
  <c r="AK180" i="3"/>
  <c r="FF180" i="3"/>
  <c r="AK154" i="3"/>
  <c r="FF154" i="3"/>
  <c r="AK193" i="3"/>
  <c r="AK190" i="3"/>
  <c r="AK165" i="3"/>
  <c r="AK185" i="3"/>
  <c r="AK158" i="3"/>
  <c r="AK181" i="3"/>
  <c r="AK46" i="3"/>
  <c r="FF46" i="3"/>
  <c r="AK183" i="3"/>
  <c r="AK194" i="3"/>
  <c r="FF194" i="3"/>
  <c r="FS194" i="3" s="1"/>
  <c r="AT194" i="3" s="1" a="1"/>
  <c r="AT194" i="3" s="1"/>
  <c r="AK156" i="3"/>
  <c r="FF156" i="3"/>
  <c r="AK191" i="3"/>
  <c r="C37" i="9"/>
  <c r="C13" i="9"/>
  <c r="C35" i="9"/>
  <c r="C47" i="9"/>
  <c r="D59" i="9"/>
  <c r="C102" i="9"/>
  <c r="K120" i="9"/>
  <c r="E131" i="9"/>
  <c r="I139" i="9"/>
  <c r="C48" i="9"/>
  <c r="E59" i="9"/>
  <c r="E69" i="9"/>
  <c r="C88" i="9"/>
  <c r="K102" i="9"/>
  <c r="I121" i="9"/>
  <c r="C132" i="9"/>
  <c r="G140" i="9"/>
  <c r="J59" i="9"/>
  <c r="E141" i="9"/>
  <c r="C25" i="9"/>
  <c r="C38" i="9"/>
  <c r="C55" i="9"/>
  <c r="L59" i="9"/>
  <c r="C66" i="9"/>
  <c r="K70" i="9"/>
  <c r="I89" i="9"/>
  <c r="C98" i="9"/>
  <c r="E123" i="9"/>
  <c r="I133" i="9"/>
  <c r="C142" i="9"/>
  <c r="C49" i="9"/>
  <c r="G122" i="9"/>
  <c r="C39" i="9"/>
  <c r="D58" i="9"/>
  <c r="C60" i="9"/>
  <c r="C80" i="9"/>
  <c r="G90" i="9"/>
  <c r="E109" i="9"/>
  <c r="C124" i="9"/>
  <c r="G134" i="9"/>
  <c r="L145" i="9"/>
  <c r="D145" i="9"/>
  <c r="F144" i="9"/>
  <c r="H143" i="9"/>
  <c r="J142" i="9"/>
  <c r="L141" i="9"/>
  <c r="D141" i="9"/>
  <c r="F140" i="9"/>
  <c r="H139" i="9"/>
  <c r="J138" i="9"/>
  <c r="L137" i="9"/>
  <c r="D137" i="9"/>
  <c r="F134" i="9"/>
  <c r="H133" i="9"/>
  <c r="J132" i="9"/>
  <c r="L131" i="9"/>
  <c r="D131" i="9"/>
  <c r="F130" i="9"/>
  <c r="H129" i="9"/>
  <c r="J124" i="9"/>
  <c r="L123" i="9"/>
  <c r="D123" i="9"/>
  <c r="F122" i="9"/>
  <c r="H121" i="9"/>
  <c r="J120" i="9"/>
  <c r="J110" i="9"/>
  <c r="L109" i="9"/>
  <c r="D109" i="9"/>
  <c r="J102" i="9"/>
  <c r="L101" i="9"/>
  <c r="D101" i="9"/>
  <c r="F100" i="9"/>
  <c r="F90" i="9"/>
  <c r="H89" i="9"/>
  <c r="F82" i="9"/>
  <c r="H81" i="9"/>
  <c r="J80" i="9"/>
  <c r="J70" i="9"/>
  <c r="L69" i="9"/>
  <c r="D69" i="9"/>
  <c r="K145" i="9"/>
  <c r="C145" i="9"/>
  <c r="E144" i="9"/>
  <c r="G143" i="9"/>
  <c r="I142" i="9"/>
  <c r="K141" i="9"/>
  <c r="C141" i="9"/>
  <c r="E140" i="9"/>
  <c r="G139" i="9"/>
  <c r="I138" i="9"/>
  <c r="K137" i="9"/>
  <c r="C137" i="9"/>
  <c r="E134" i="9"/>
  <c r="G133" i="9"/>
  <c r="I132" i="9"/>
  <c r="K131" i="9"/>
  <c r="C131" i="9"/>
  <c r="E130" i="9"/>
  <c r="G129" i="9"/>
  <c r="I124" i="9"/>
  <c r="K123" i="9"/>
  <c r="C123" i="9"/>
  <c r="E122" i="9"/>
  <c r="G121" i="9"/>
  <c r="I120" i="9"/>
  <c r="C119" i="9"/>
  <c r="C113" i="9"/>
  <c r="I110" i="9"/>
  <c r="K109" i="9"/>
  <c r="C109" i="9"/>
  <c r="I102" i="9"/>
  <c r="K101" i="9"/>
  <c r="C101" i="9"/>
  <c r="E100" i="9"/>
  <c r="C97" i="9"/>
  <c r="C91" i="9"/>
  <c r="E90" i="9"/>
  <c r="G89" i="9"/>
  <c r="C87" i="9"/>
  <c r="E82" i="9"/>
  <c r="G81" i="9"/>
  <c r="I80" i="9"/>
  <c r="C79" i="9"/>
  <c r="C75" i="9"/>
  <c r="I70" i="9"/>
  <c r="K69" i="9"/>
  <c r="C69" i="9"/>
  <c r="C65" i="9"/>
  <c r="I60" i="9"/>
  <c r="K59" i="9"/>
  <c r="C59" i="9"/>
  <c r="E58" i="9"/>
  <c r="J145" i="9"/>
  <c r="L144" i="9"/>
  <c r="D144" i="9"/>
  <c r="F143" i="9"/>
  <c r="H142" i="9"/>
  <c r="J141" i="9"/>
  <c r="L140" i="9"/>
  <c r="D140" i="9"/>
  <c r="F139" i="9"/>
  <c r="H138" i="9"/>
  <c r="J137" i="9"/>
  <c r="L134" i="9"/>
  <c r="D134" i="9"/>
  <c r="F133" i="9"/>
  <c r="H132" i="9"/>
  <c r="J131" i="9"/>
  <c r="L130" i="9"/>
  <c r="D130" i="9"/>
  <c r="F129" i="9"/>
  <c r="H124" i="9"/>
  <c r="J123" i="9"/>
  <c r="L122" i="9"/>
  <c r="D122" i="9"/>
  <c r="F121" i="9"/>
  <c r="H120" i="9"/>
  <c r="H110" i="9"/>
  <c r="J109" i="9"/>
  <c r="H102" i="9"/>
  <c r="J101" i="9"/>
  <c r="L100" i="9"/>
  <c r="D100" i="9"/>
  <c r="L90" i="9"/>
  <c r="D90" i="9"/>
  <c r="F89" i="9"/>
  <c r="L82" i="9"/>
  <c r="D82" i="9"/>
  <c r="F81" i="9"/>
  <c r="H80" i="9"/>
  <c r="H70" i="9"/>
  <c r="J69" i="9"/>
  <c r="I145" i="9"/>
  <c r="K144" i="9"/>
  <c r="C144" i="9"/>
  <c r="E143" i="9"/>
  <c r="G142" i="9"/>
  <c r="I141" i="9"/>
  <c r="K140" i="9"/>
  <c r="C140" i="9"/>
  <c r="E139" i="9"/>
  <c r="G138" i="9"/>
  <c r="I137" i="9"/>
  <c r="K134" i="9"/>
  <c r="C134" i="9"/>
  <c r="E133" i="9"/>
  <c r="G132" i="9"/>
  <c r="I131" i="9"/>
  <c r="K130" i="9"/>
  <c r="C130" i="9"/>
  <c r="E129" i="9"/>
  <c r="G124" i="9"/>
  <c r="I123" i="9"/>
  <c r="K122" i="9"/>
  <c r="C122" i="9"/>
  <c r="E121" i="9"/>
  <c r="G120" i="9"/>
  <c r="C118" i="9"/>
  <c r="C112" i="9"/>
  <c r="G110" i="9"/>
  <c r="I109" i="9"/>
  <c r="C108" i="9"/>
  <c r="G102" i="9"/>
  <c r="I101" i="9"/>
  <c r="K100" i="9"/>
  <c r="C100" i="9"/>
  <c r="C96" i="9"/>
  <c r="K90" i="9"/>
  <c r="C90" i="9"/>
  <c r="E89" i="9"/>
  <c r="K82" i="9"/>
  <c r="C82" i="9"/>
  <c r="E81" i="9"/>
  <c r="G80" i="9"/>
  <c r="C78" i="9"/>
  <c r="C74" i="9"/>
  <c r="G70" i="9"/>
  <c r="I69" i="9"/>
  <c r="C68" i="9"/>
  <c r="C64" i="9"/>
  <c r="G60" i="9"/>
  <c r="I59" i="9"/>
  <c r="K58" i="9"/>
  <c r="C58" i="9"/>
  <c r="H145" i="9"/>
  <c r="J144" i="9"/>
  <c r="L143" i="9"/>
  <c r="D143" i="9"/>
  <c r="F142" i="9"/>
  <c r="H141" i="9"/>
  <c r="J140" i="9"/>
  <c r="L139" i="9"/>
  <c r="D139" i="9"/>
  <c r="F138" i="9"/>
  <c r="H137" i="9"/>
  <c r="J134" i="9"/>
  <c r="L133" i="9"/>
  <c r="D133" i="9"/>
  <c r="F132" i="9"/>
  <c r="H131" i="9"/>
  <c r="J130" i="9"/>
  <c r="L129" i="9"/>
  <c r="D129" i="9"/>
  <c r="F124" i="9"/>
  <c r="H123" i="9"/>
  <c r="J122" i="9"/>
  <c r="L121" i="9"/>
  <c r="D121" i="9"/>
  <c r="F120" i="9"/>
  <c r="F110" i="9"/>
  <c r="H109" i="9"/>
  <c r="F102" i="9"/>
  <c r="H101" i="9"/>
  <c r="J100" i="9"/>
  <c r="J90" i="9"/>
  <c r="L89" i="9"/>
  <c r="D89" i="9"/>
  <c r="J82" i="9"/>
  <c r="L81" i="9"/>
  <c r="D81" i="9"/>
  <c r="F80" i="9"/>
  <c r="F70" i="9"/>
  <c r="H69" i="9"/>
  <c r="F60" i="9"/>
  <c r="H59" i="9"/>
  <c r="J58" i="9"/>
  <c r="G145" i="9"/>
  <c r="I144" i="9"/>
  <c r="K143" i="9"/>
  <c r="C143" i="9"/>
  <c r="E142" i="9"/>
  <c r="G141" i="9"/>
  <c r="I140" i="9"/>
  <c r="K139" i="9"/>
  <c r="C139" i="9"/>
  <c r="E138" i="9"/>
  <c r="G137" i="9"/>
  <c r="I134" i="9"/>
  <c r="K133" i="9"/>
  <c r="C133" i="9"/>
  <c r="E132" i="9"/>
  <c r="G131" i="9"/>
  <c r="I130" i="9"/>
  <c r="K129" i="9"/>
  <c r="C129" i="9"/>
  <c r="E124" i="9"/>
  <c r="G123" i="9"/>
  <c r="I122" i="9"/>
  <c r="K121" i="9"/>
  <c r="C121" i="9"/>
  <c r="E120" i="9"/>
  <c r="C117" i="9"/>
  <c r="C111" i="9"/>
  <c r="E110" i="9"/>
  <c r="G109" i="9"/>
  <c r="C103" i="9"/>
  <c r="E102" i="9"/>
  <c r="G101" i="9"/>
  <c r="I100" i="9"/>
  <c r="C99" i="9"/>
  <c r="C95" i="9"/>
  <c r="I90" i="9"/>
  <c r="K89" i="9"/>
  <c r="C89" i="9"/>
  <c r="I82" i="9"/>
  <c r="K81" i="9"/>
  <c r="C81" i="9"/>
  <c r="E80" i="9"/>
  <c r="C77" i="9"/>
  <c r="C71" i="9"/>
  <c r="E70" i="9"/>
  <c r="G69" i="9"/>
  <c r="C67" i="9"/>
  <c r="C63" i="9"/>
  <c r="E60" i="9"/>
  <c r="G59" i="9"/>
  <c r="I58" i="9"/>
  <c r="C57" i="9"/>
  <c r="F145" i="9"/>
  <c r="H144" i="9"/>
  <c r="J143" i="9"/>
  <c r="L142" i="9"/>
  <c r="D142" i="9"/>
  <c r="F141" i="9"/>
  <c r="H140" i="9"/>
  <c r="J139" i="9"/>
  <c r="L138" i="9"/>
  <c r="D138" i="9"/>
  <c r="F137" i="9"/>
  <c r="H134" i="9"/>
  <c r="J133" i="9"/>
  <c r="L132" i="9"/>
  <c r="D132" i="9"/>
  <c r="F131" i="9"/>
  <c r="H130" i="9"/>
  <c r="J129" i="9"/>
  <c r="L124" i="9"/>
  <c r="D124" i="9"/>
  <c r="F123" i="9"/>
  <c r="H122" i="9"/>
  <c r="J121" i="9"/>
  <c r="L120" i="9"/>
  <c r="D120" i="9"/>
  <c r="L110" i="9"/>
  <c r="D110" i="9"/>
  <c r="F109" i="9"/>
  <c r="L102" i="9"/>
  <c r="D102" i="9"/>
  <c r="F101" i="9"/>
  <c r="H100" i="9"/>
  <c r="H90" i="9"/>
  <c r="J89" i="9"/>
  <c r="H82" i="9"/>
  <c r="J81" i="9"/>
  <c r="L80" i="9"/>
  <c r="D80" i="9"/>
  <c r="L70" i="9"/>
  <c r="D70" i="9"/>
  <c r="F69" i="9"/>
  <c r="L60" i="9"/>
  <c r="D60" i="9"/>
  <c r="F59" i="9"/>
  <c r="H58" i="9"/>
  <c r="C32" i="9"/>
  <c r="C40" i="9"/>
  <c r="C56" i="9"/>
  <c r="F58" i="9"/>
  <c r="H60" i="9"/>
  <c r="K80" i="9"/>
  <c r="C110" i="9"/>
  <c r="K124" i="9"/>
  <c r="E137" i="9"/>
  <c r="I143" i="9"/>
  <c r="C70" i="9"/>
  <c r="K132" i="9"/>
  <c r="C9" i="9"/>
  <c r="C33" i="9"/>
  <c r="C41" i="9"/>
  <c r="G58" i="9"/>
  <c r="J60" i="9"/>
  <c r="I81" i="9"/>
  <c r="C92" i="9"/>
  <c r="G100" i="9"/>
  <c r="K110" i="9"/>
  <c r="I129" i="9"/>
  <c r="C138" i="9"/>
  <c r="G144" i="9"/>
  <c r="C10" i="9"/>
  <c r="C34" i="9"/>
  <c r="C42" i="9"/>
  <c r="L58" i="9"/>
  <c r="K60" i="9"/>
  <c r="C76" i="9"/>
  <c r="G82" i="9"/>
  <c r="E101" i="9"/>
  <c r="C120" i="9"/>
  <c r="G130" i="9"/>
  <c r="K138" i="9"/>
  <c r="E145" i="9"/>
  <c r="FG175" i="3" l="1"/>
  <c r="AL121" i="3"/>
  <c r="FH121" i="3" s="1"/>
  <c r="FG121" i="3"/>
  <c r="FG176" i="3"/>
  <c r="FT176" i="3" s="1"/>
  <c r="AU176" i="3" s="1" a="1"/>
  <c r="AU176" i="3" s="1"/>
  <c r="FG184" i="3"/>
  <c r="FG192" i="3"/>
  <c r="AL182" i="3"/>
  <c r="FH182" i="3" s="1"/>
  <c r="FU182" i="3" s="1"/>
  <c r="AV182" i="3" s="1" a="1"/>
  <c r="AV182" i="3" s="1"/>
  <c r="AL157" i="3"/>
  <c r="FH157" i="3" s="1"/>
  <c r="FU157" i="3" s="1"/>
  <c r="AV157" i="3" s="1" a="1"/>
  <c r="AV157" i="3" s="1"/>
  <c r="AL178" i="3"/>
  <c r="FH178" i="3" s="1"/>
  <c r="FG178" i="3"/>
  <c r="FG48" i="3"/>
  <c r="AL186" i="3"/>
  <c r="FH186" i="3" s="1"/>
  <c r="FU186" i="3" s="1"/>
  <c r="AV186" i="3" s="1" a="1"/>
  <c r="AV186" i="3" s="1"/>
  <c r="FG186" i="3"/>
  <c r="FT186" i="3" s="1"/>
  <c r="AU186" i="3" s="1" a="1"/>
  <c r="AU186" i="3" s="1"/>
  <c r="AL156" i="3"/>
  <c r="FH156" i="3" s="1"/>
  <c r="FG156" i="3"/>
  <c r="AL46" i="3"/>
  <c r="FH46" i="3" s="1"/>
  <c r="FG46" i="3"/>
  <c r="FG190" i="3"/>
  <c r="FT190" i="3" s="1"/>
  <c r="AU190" i="3" s="1" a="1"/>
  <c r="AU190" i="3" s="1"/>
  <c r="AL190" i="3"/>
  <c r="FH190" i="3" s="1"/>
  <c r="FU190" i="3" s="1"/>
  <c r="AV190" i="3" s="1" a="1"/>
  <c r="AV190" i="3" s="1"/>
  <c r="AL193" i="3"/>
  <c r="FH193" i="3" s="1"/>
  <c r="FG193" i="3"/>
  <c r="FG181" i="3"/>
  <c r="AL181" i="3"/>
  <c r="FH181" i="3" s="1"/>
  <c r="AL194" i="3"/>
  <c r="FH194" i="3" s="1"/>
  <c r="FU194" i="3" s="1"/>
  <c r="AV194" i="3" s="1" a="1"/>
  <c r="AV194" i="3" s="1"/>
  <c r="FG194" i="3"/>
  <c r="FT194" i="3" s="1"/>
  <c r="AU194" i="3" s="1" a="1"/>
  <c r="AU194" i="3" s="1"/>
  <c r="AL154" i="3"/>
  <c r="FH154" i="3" s="1"/>
  <c r="FG154" i="3"/>
  <c r="AL183" i="3"/>
  <c r="FH183" i="3" s="1"/>
  <c r="FG183" i="3"/>
  <c r="FG158" i="3"/>
  <c r="FT158" i="3" s="1"/>
  <c r="AU158" i="3" s="1" a="1"/>
  <c r="AU158" i="3" s="1"/>
  <c r="AL158" i="3"/>
  <c r="FH158" i="3" s="1"/>
  <c r="FU158" i="3" s="1"/>
  <c r="AV158" i="3" s="1" a="1"/>
  <c r="AV158" i="3" s="1"/>
  <c r="AL172" i="3"/>
  <c r="FH172" i="3" s="1"/>
  <c r="FU172" i="3" s="1"/>
  <c r="AV172" i="3" s="1" a="1"/>
  <c r="AV172" i="3" s="1"/>
  <c r="FG172" i="3"/>
  <c r="FT172" i="3" s="1"/>
  <c r="AU172" i="3" s="1" a="1"/>
  <c r="AU172" i="3" s="1"/>
  <c r="AL191" i="3"/>
  <c r="FH191" i="3" s="1"/>
  <c r="FU191" i="3" s="1"/>
  <c r="AV191" i="3" s="1" a="1"/>
  <c r="AV191" i="3" s="1"/>
  <c r="FG191" i="3"/>
  <c r="FT191" i="3" s="1"/>
  <c r="AU191" i="3" s="1" a="1"/>
  <c r="AU191" i="3" s="1"/>
  <c r="AL185" i="3"/>
  <c r="FH185" i="3" s="1"/>
  <c r="FG185" i="3"/>
  <c r="FG165" i="3"/>
  <c r="AL165" i="3"/>
  <c r="FH165" i="3" s="1"/>
  <c r="AL180" i="3"/>
  <c r="FH180" i="3" s="1"/>
  <c r="FG180" i="3"/>
  <c r="AL179" i="3"/>
  <c r="FH179" i="3" s="1"/>
  <c r="FG179" i="3"/>
  <c r="N293" i="9" a="1"/>
  <c r="N293" i="9" s="1"/>
  <c r="I286" i="9" a="1"/>
  <c r="I286" i="9" s="1"/>
  <c r="FA136" i="3" s="1"/>
  <c r="M278" i="9" a="1"/>
  <c r="M278" i="9" s="1"/>
  <c r="FE128" i="3" s="1"/>
  <c r="N218" i="9" a="1"/>
  <c r="N218" i="9" s="1"/>
  <c r="J215" i="9" a="1"/>
  <c r="J215" i="9" s="1"/>
  <c r="M293" i="9" a="1"/>
  <c r="M293" i="9" s="1"/>
  <c r="P286" i="9" a="1"/>
  <c r="P286" i="9" s="1"/>
  <c r="FH136" i="3" s="1"/>
  <c r="H286" i="9" a="1"/>
  <c r="H286" i="9" s="1"/>
  <c r="EZ136" i="3" s="1"/>
  <c r="L278" i="9" a="1"/>
  <c r="L278" i="9" s="1"/>
  <c r="FD128" i="3" s="1"/>
  <c r="M218" i="9" a="1"/>
  <c r="M218" i="9" s="1"/>
  <c r="P215" i="9" a="1"/>
  <c r="P215" i="9" s="1"/>
  <c r="I215" i="9" a="1"/>
  <c r="I215" i="9" s="1"/>
  <c r="L293" i="9" a="1"/>
  <c r="L293" i="9" s="1"/>
  <c r="O286" i="9" a="1"/>
  <c r="O286" i="9" s="1"/>
  <c r="FG136" i="3" s="1"/>
  <c r="K278" i="9" a="1"/>
  <c r="K278" i="9" s="1"/>
  <c r="FC128" i="3" s="1"/>
  <c r="L218" i="9" a="1"/>
  <c r="L218" i="9" s="1"/>
  <c r="O215" i="9" a="1"/>
  <c r="O215" i="9" s="1"/>
  <c r="H215" i="9" a="1"/>
  <c r="H215" i="9" s="1"/>
  <c r="K293" i="9" a="1"/>
  <c r="K293" i="9" s="1"/>
  <c r="N286" i="9" a="1"/>
  <c r="N286" i="9" s="1"/>
  <c r="FF136" i="3" s="1"/>
  <c r="J278" i="9" a="1"/>
  <c r="J278" i="9" s="1"/>
  <c r="FB128" i="3" s="1"/>
  <c r="K218" i="9" a="1"/>
  <c r="K218" i="9" s="1"/>
  <c r="N215" i="9" a="1"/>
  <c r="N215" i="9" s="1"/>
  <c r="J293" i="9" a="1"/>
  <c r="J293" i="9" s="1"/>
  <c r="M286" i="9" a="1"/>
  <c r="M286" i="9" s="1"/>
  <c r="FE136" i="3" s="1"/>
  <c r="I278" i="9" a="1"/>
  <c r="I278" i="9" s="1"/>
  <c r="FA128" i="3" s="1"/>
  <c r="J218" i="9" a="1"/>
  <c r="J218" i="9" s="1"/>
  <c r="M215" i="9" a="1"/>
  <c r="M215" i="9" s="1"/>
  <c r="P293" i="9" a="1"/>
  <c r="P293" i="9" s="1"/>
  <c r="H293" i="9" a="1"/>
  <c r="H293" i="9" s="1"/>
  <c r="K286" i="9" a="1"/>
  <c r="K286" i="9" s="1"/>
  <c r="FC136" i="3" s="1"/>
  <c r="O278" i="9" a="1"/>
  <c r="O278" i="9" s="1"/>
  <c r="FG128" i="3" s="1"/>
  <c r="P218" i="9" a="1"/>
  <c r="P218" i="9" s="1"/>
  <c r="H218" i="9" a="1"/>
  <c r="H218" i="9" s="1"/>
  <c r="O293" i="9" a="1"/>
  <c r="O293" i="9" s="1"/>
  <c r="J286" i="9" a="1"/>
  <c r="J286" i="9" s="1"/>
  <c r="FB136" i="3" s="1"/>
  <c r="N278" i="9" a="1"/>
  <c r="N278" i="9" s="1"/>
  <c r="FF128" i="3" s="1"/>
  <c r="P278" i="9" a="1"/>
  <c r="P278" i="9" s="1"/>
  <c r="FH128" i="3" s="1"/>
  <c r="L215" i="9" a="1"/>
  <c r="L215" i="9" s="1"/>
  <c r="G215" i="9" a="1"/>
  <c r="G215" i="9" s="1"/>
  <c r="I293" i="9" a="1"/>
  <c r="I293" i="9" s="1"/>
  <c r="H278" i="9" a="1"/>
  <c r="H278" i="9" s="1"/>
  <c r="EZ128" i="3" s="1"/>
  <c r="O218" i="9" a="1"/>
  <c r="O218" i="9" s="1"/>
  <c r="K215" i="9" a="1"/>
  <c r="K215" i="9" s="1"/>
  <c r="I218" i="9" a="1"/>
  <c r="I218" i="9" s="1"/>
  <c r="G286" i="9" a="1"/>
  <c r="G286" i="9" s="1"/>
  <c r="EY136" i="3" s="1"/>
  <c r="G278" i="9" a="1"/>
  <c r="G278" i="9" s="1"/>
  <c r="EY128" i="3" s="1"/>
  <c r="L286" i="9" a="1"/>
  <c r="L286" i="9" s="1"/>
  <c r="FD136" i="3" s="1"/>
  <c r="G293" i="9" a="1"/>
  <c r="G293" i="9" s="1"/>
  <c r="G218" i="9" a="1"/>
  <c r="G218" i="9" s="1"/>
  <c r="L297" i="9" a="1"/>
  <c r="L297" i="9" s="1"/>
  <c r="P287" i="9" a="1"/>
  <c r="P287" i="9" s="1"/>
  <c r="H287" i="9" a="1"/>
  <c r="H287" i="9" s="1"/>
  <c r="N283" i="9" a="1"/>
  <c r="N283" i="9" s="1"/>
  <c r="FF133" i="3" s="1"/>
  <c r="FS133" i="3" s="1"/>
  <c r="AT133" i="3" s="1" a="1"/>
  <c r="AT133" i="3" s="1"/>
  <c r="O282" i="9" a="1"/>
  <c r="O282" i="9" s="1"/>
  <c r="P262" i="9" a="1"/>
  <c r="P262" i="9" s="1"/>
  <c r="H262" i="9" a="1"/>
  <c r="H262" i="9" s="1"/>
  <c r="J256" i="9" a="1"/>
  <c r="J256" i="9" s="1"/>
  <c r="I246" i="9" a="1"/>
  <c r="I246" i="9" s="1"/>
  <c r="K297" i="9" a="1"/>
  <c r="K297" i="9" s="1"/>
  <c r="O287" i="9" a="1"/>
  <c r="O287" i="9" s="1"/>
  <c r="M283" i="9" a="1"/>
  <c r="M283" i="9" s="1"/>
  <c r="FE133" i="3" s="1"/>
  <c r="FR133" i="3" s="1"/>
  <c r="AS133" i="3" s="1" a="1"/>
  <c r="AS133" i="3" s="1"/>
  <c r="N282" i="9" a="1"/>
  <c r="N282" i="9" s="1"/>
  <c r="O262" i="9" a="1"/>
  <c r="O262" i="9" s="1"/>
  <c r="I256" i="9" a="1"/>
  <c r="I256" i="9" s="1"/>
  <c r="P246" i="9" a="1"/>
  <c r="P246" i="9" s="1"/>
  <c r="H246" i="9" a="1"/>
  <c r="H246" i="9" s="1"/>
  <c r="J297" i="9" a="1"/>
  <c r="J297" i="9" s="1"/>
  <c r="N287" i="9" a="1"/>
  <c r="N287" i="9" s="1"/>
  <c r="L283" i="9" a="1"/>
  <c r="L283" i="9" s="1"/>
  <c r="FD133" i="3" s="1"/>
  <c r="FQ133" i="3" s="1"/>
  <c r="AR133" i="3" s="1" a="1"/>
  <c r="AR133" i="3" s="1"/>
  <c r="M282" i="9" a="1"/>
  <c r="M282" i="9" s="1"/>
  <c r="N262" i="9" a="1"/>
  <c r="N262" i="9" s="1"/>
  <c r="P256" i="9" a="1"/>
  <c r="P256" i="9" s="1"/>
  <c r="H256" i="9" a="1"/>
  <c r="H256" i="9" s="1"/>
  <c r="O246" i="9" a="1"/>
  <c r="O246" i="9" s="1"/>
  <c r="I297" i="9" a="1"/>
  <c r="I297" i="9" s="1"/>
  <c r="M287" i="9" a="1"/>
  <c r="M287" i="9" s="1"/>
  <c r="K283" i="9" a="1"/>
  <c r="K283" i="9" s="1"/>
  <c r="FC133" i="3" s="1"/>
  <c r="FP133" i="3" s="1"/>
  <c r="AQ133" i="3" s="1" a="1"/>
  <c r="AQ133" i="3" s="1"/>
  <c r="L282" i="9" a="1"/>
  <c r="L282" i="9" s="1"/>
  <c r="M262" i="9" a="1"/>
  <c r="M262" i="9" s="1"/>
  <c r="O256" i="9" a="1"/>
  <c r="O256" i="9" s="1"/>
  <c r="N246" i="9" a="1"/>
  <c r="N246" i="9" s="1"/>
  <c r="P297" i="9" a="1"/>
  <c r="P297" i="9" s="1"/>
  <c r="H297" i="9" a="1"/>
  <c r="H297" i="9" s="1"/>
  <c r="L287" i="9" a="1"/>
  <c r="L287" i="9" s="1"/>
  <c r="J283" i="9" a="1"/>
  <c r="J283" i="9" s="1"/>
  <c r="FB133" i="3" s="1"/>
  <c r="FO133" i="3" s="1"/>
  <c r="AP133" i="3" s="1" a="1"/>
  <c r="AP133" i="3" s="1"/>
  <c r="K282" i="9" a="1"/>
  <c r="K282" i="9" s="1"/>
  <c r="L262" i="9" a="1"/>
  <c r="L262" i="9" s="1"/>
  <c r="N256" i="9" a="1"/>
  <c r="N256" i="9" s="1"/>
  <c r="M246" i="9" a="1"/>
  <c r="M246" i="9" s="1"/>
  <c r="N297" i="9" a="1"/>
  <c r="N297" i="9" s="1"/>
  <c r="J287" i="9" a="1"/>
  <c r="J287" i="9" s="1"/>
  <c r="P283" i="9" a="1"/>
  <c r="P283" i="9" s="1"/>
  <c r="FH133" i="3" s="1"/>
  <c r="FU133" i="3" s="1"/>
  <c r="AV133" i="3" s="1" a="1"/>
  <c r="AV133" i="3" s="1"/>
  <c r="H283" i="9" a="1"/>
  <c r="H283" i="9" s="1"/>
  <c r="EZ133" i="3" s="1"/>
  <c r="FM133" i="3" s="1"/>
  <c r="AN133" i="3" s="1" a="1"/>
  <c r="AN133" i="3" s="1"/>
  <c r="I282" i="9" a="1"/>
  <c r="I282" i="9" s="1"/>
  <c r="J262" i="9" a="1"/>
  <c r="J262" i="9" s="1"/>
  <c r="L256" i="9" a="1"/>
  <c r="L256" i="9" s="1"/>
  <c r="K246" i="9" a="1"/>
  <c r="K246" i="9" s="1"/>
  <c r="M297" i="9" a="1"/>
  <c r="M297" i="9" s="1"/>
  <c r="I287" i="9" a="1"/>
  <c r="I287" i="9" s="1"/>
  <c r="O283" i="9" a="1"/>
  <c r="O283" i="9" s="1"/>
  <c r="FG133" i="3" s="1"/>
  <c r="FT133" i="3" s="1"/>
  <c r="AU133" i="3" s="1" a="1"/>
  <c r="AU133" i="3" s="1"/>
  <c r="P282" i="9" a="1"/>
  <c r="P282" i="9" s="1"/>
  <c r="H282" i="9" a="1"/>
  <c r="H282" i="9" s="1"/>
  <c r="I262" i="9" a="1"/>
  <c r="I262" i="9" s="1"/>
  <c r="K256" i="9" a="1"/>
  <c r="K256" i="9" s="1"/>
  <c r="O297" i="9" a="1"/>
  <c r="O297" i="9" s="1"/>
  <c r="M256" i="9" a="1"/>
  <c r="M256" i="9" s="1"/>
  <c r="J199" i="9" a="1"/>
  <c r="J199" i="9" s="1"/>
  <c r="K182" i="9" a="1"/>
  <c r="K182" i="9" s="1"/>
  <c r="O156" i="9" a="1"/>
  <c r="O156" i="9" s="1"/>
  <c r="G283" i="9" a="1"/>
  <c r="G283" i="9" s="1"/>
  <c r="EY133" i="3" s="1"/>
  <c r="FL133" i="3" s="1"/>
  <c r="AM133" i="3" s="1" a="1"/>
  <c r="AM133" i="3" s="1"/>
  <c r="L182" i="9" a="1"/>
  <c r="L182" i="9" s="1"/>
  <c r="L246" i="9" a="1"/>
  <c r="L246" i="9" s="1"/>
  <c r="I199" i="9" a="1"/>
  <c r="I199" i="9" s="1"/>
  <c r="J182" i="9" a="1"/>
  <c r="J182" i="9" s="1"/>
  <c r="N156" i="9" a="1"/>
  <c r="N156" i="9" s="1"/>
  <c r="G282" i="9" a="1"/>
  <c r="G282" i="9" s="1"/>
  <c r="J246" i="9" a="1"/>
  <c r="J246" i="9" s="1"/>
  <c r="P199" i="9" a="1"/>
  <c r="P199" i="9" s="1"/>
  <c r="H199" i="9" a="1"/>
  <c r="H199" i="9" s="1"/>
  <c r="I182" i="9" a="1"/>
  <c r="I182" i="9" s="1"/>
  <c r="M156" i="9" a="1"/>
  <c r="M156" i="9" s="1"/>
  <c r="G297" i="9" a="1"/>
  <c r="G297" i="9" s="1"/>
  <c r="G256" i="9" a="1"/>
  <c r="G256" i="9" s="1"/>
  <c r="G199" i="9" a="1"/>
  <c r="G199" i="9" s="1"/>
  <c r="P156" i="9" a="1"/>
  <c r="P156" i="9" s="1"/>
  <c r="I283" i="9" a="1"/>
  <c r="I283" i="9" s="1"/>
  <c r="FA133" i="3" s="1"/>
  <c r="FN133" i="3" s="1"/>
  <c r="AO133" i="3" s="1" a="1"/>
  <c r="AO133" i="3" s="1"/>
  <c r="O199" i="9" a="1"/>
  <c r="O199" i="9" s="1"/>
  <c r="P182" i="9" a="1"/>
  <c r="P182" i="9" s="1"/>
  <c r="H182" i="9" a="1"/>
  <c r="H182" i="9" s="1"/>
  <c r="L156" i="9" a="1"/>
  <c r="L156" i="9" s="1"/>
  <c r="G182" i="9" a="1"/>
  <c r="G182" i="9" s="1"/>
  <c r="J282" i="9" a="1"/>
  <c r="J282" i="9" s="1"/>
  <c r="N199" i="9" a="1"/>
  <c r="N199" i="9" s="1"/>
  <c r="O182" i="9" a="1"/>
  <c r="O182" i="9" s="1"/>
  <c r="K156" i="9" a="1"/>
  <c r="K156" i="9" s="1"/>
  <c r="G287" i="9" a="1"/>
  <c r="G287" i="9" s="1"/>
  <c r="G246" i="9" a="1"/>
  <c r="G246" i="9" s="1"/>
  <c r="G156" i="9" a="1"/>
  <c r="G156" i="9" s="1"/>
  <c r="K199" i="9" a="1"/>
  <c r="K199" i="9" s="1"/>
  <c r="K287" i="9" a="1"/>
  <c r="K287" i="9" s="1"/>
  <c r="M199" i="9" a="1"/>
  <c r="M199" i="9" s="1"/>
  <c r="N182" i="9" a="1"/>
  <c r="N182" i="9" s="1"/>
  <c r="J156" i="9" a="1"/>
  <c r="J156" i="9" s="1"/>
  <c r="G262" i="9" a="1"/>
  <c r="G262" i="9" s="1"/>
  <c r="K262" i="9" a="1"/>
  <c r="K262" i="9" s="1"/>
  <c r="L199" i="9" a="1"/>
  <c r="L199" i="9" s="1"/>
  <c r="M182" i="9" a="1"/>
  <c r="M182" i="9" s="1"/>
  <c r="I156" i="9" a="1"/>
  <c r="I156" i="9" s="1"/>
  <c r="H156" i="9" a="1"/>
  <c r="H156" i="9" s="1"/>
  <c r="M294" i="9" a="1"/>
  <c r="M294" i="9" s="1"/>
  <c r="P268" i="9" a="1"/>
  <c r="P268" i="9" s="1"/>
  <c r="H268" i="9" a="1"/>
  <c r="H268" i="9" s="1"/>
  <c r="M242" i="9" a="1"/>
  <c r="M242" i="9" s="1"/>
  <c r="L294" i="9" a="1"/>
  <c r="L294" i="9" s="1"/>
  <c r="O268" i="9" a="1"/>
  <c r="O268" i="9" s="1"/>
  <c r="L242" i="9" a="1"/>
  <c r="L242" i="9" s="1"/>
  <c r="K294" i="9" a="1"/>
  <c r="K294" i="9" s="1"/>
  <c r="N268" i="9" a="1"/>
  <c r="N268" i="9" s="1"/>
  <c r="K242" i="9" a="1"/>
  <c r="K242" i="9" s="1"/>
  <c r="J294" i="9" a="1"/>
  <c r="J294" i="9" s="1"/>
  <c r="M268" i="9" a="1"/>
  <c r="M268" i="9" s="1"/>
  <c r="J242" i="9" a="1"/>
  <c r="J242" i="9" s="1"/>
  <c r="I294" i="9" a="1"/>
  <c r="I294" i="9" s="1"/>
  <c r="L268" i="9" a="1"/>
  <c r="L268" i="9" s="1"/>
  <c r="I242" i="9" a="1"/>
  <c r="I242" i="9" s="1"/>
  <c r="O294" i="9" a="1"/>
  <c r="O294" i="9" s="1"/>
  <c r="J268" i="9" a="1"/>
  <c r="J268" i="9" s="1"/>
  <c r="O242" i="9" a="1"/>
  <c r="O242" i="9" s="1"/>
  <c r="N294" i="9" a="1"/>
  <c r="N294" i="9" s="1"/>
  <c r="I268" i="9" a="1"/>
  <c r="I268" i="9" s="1"/>
  <c r="H242" i="9" a="1"/>
  <c r="H242" i="9" s="1"/>
  <c r="L197" i="9" a="1"/>
  <c r="L197" i="9" s="1"/>
  <c r="P294" i="9" a="1"/>
  <c r="P294" i="9" s="1"/>
  <c r="K197" i="9" a="1"/>
  <c r="K197" i="9" s="1"/>
  <c r="H294" i="9" a="1"/>
  <c r="H294" i="9" s="1"/>
  <c r="J197" i="9" a="1"/>
  <c r="J197" i="9" s="1"/>
  <c r="I197" i="9" a="1"/>
  <c r="I197" i="9" s="1"/>
  <c r="G268" i="9" a="1"/>
  <c r="G268" i="9" s="1"/>
  <c r="G242" i="9" a="1"/>
  <c r="G242" i="9" s="1"/>
  <c r="P197" i="9" a="1"/>
  <c r="P197" i="9" s="1"/>
  <c r="H197" i="9" a="1"/>
  <c r="H197" i="9" s="1"/>
  <c r="G197" i="9" a="1"/>
  <c r="G197" i="9" s="1"/>
  <c r="O197" i="9" a="1"/>
  <c r="O197" i="9" s="1"/>
  <c r="G294" i="9" a="1"/>
  <c r="G294" i="9" s="1"/>
  <c r="K268" i="9" a="1"/>
  <c r="K268" i="9" s="1"/>
  <c r="P242" i="9" a="1"/>
  <c r="P242" i="9" s="1"/>
  <c r="N197" i="9" a="1"/>
  <c r="N197" i="9" s="1"/>
  <c r="M197" i="9" a="1"/>
  <c r="M197" i="9" s="1"/>
  <c r="N242" i="9" a="1"/>
  <c r="N242" i="9" s="1"/>
  <c r="N280" i="9" a="1"/>
  <c r="N280" i="9" s="1"/>
  <c r="K255" i="9" a="1"/>
  <c r="K255" i="9" s="1"/>
  <c r="M219" i="9" a="1"/>
  <c r="M219" i="9" s="1"/>
  <c r="FE69" i="3" s="1"/>
  <c r="M280" i="9" a="1"/>
  <c r="M280" i="9" s="1"/>
  <c r="J255" i="9" a="1"/>
  <c r="J255" i="9" s="1"/>
  <c r="L219" i="9" a="1"/>
  <c r="L219" i="9" s="1"/>
  <c r="FD69" i="3" s="1"/>
  <c r="L280" i="9" a="1"/>
  <c r="L280" i="9" s="1"/>
  <c r="I255" i="9" a="1"/>
  <c r="I255" i="9" s="1"/>
  <c r="K219" i="9" a="1"/>
  <c r="K219" i="9" s="1"/>
  <c r="FC69" i="3" s="1"/>
  <c r="K280" i="9" a="1"/>
  <c r="K280" i="9" s="1"/>
  <c r="P255" i="9" a="1"/>
  <c r="P255" i="9" s="1"/>
  <c r="H255" i="9" a="1"/>
  <c r="H255" i="9" s="1"/>
  <c r="J219" i="9" a="1"/>
  <c r="J219" i="9" s="1"/>
  <c r="FB69" i="3" s="1"/>
  <c r="J280" i="9" a="1"/>
  <c r="J280" i="9" s="1"/>
  <c r="O255" i="9" a="1"/>
  <c r="O255" i="9" s="1"/>
  <c r="I219" i="9" a="1"/>
  <c r="I219" i="9" s="1"/>
  <c r="FA69" i="3" s="1"/>
  <c r="P280" i="9" a="1"/>
  <c r="P280" i="9" s="1"/>
  <c r="H280" i="9" a="1"/>
  <c r="H280" i="9" s="1"/>
  <c r="M255" i="9" a="1"/>
  <c r="M255" i="9" s="1"/>
  <c r="O219" i="9" a="1"/>
  <c r="O219" i="9" s="1"/>
  <c r="FG69" i="3" s="1"/>
  <c r="O280" i="9" a="1"/>
  <c r="O280" i="9" s="1"/>
  <c r="L255" i="9" a="1"/>
  <c r="L255" i="9" s="1"/>
  <c r="P219" i="9" a="1"/>
  <c r="P219" i="9" s="1"/>
  <c r="FH69" i="3" s="1"/>
  <c r="M170" i="9" a="1"/>
  <c r="M170" i="9" s="1"/>
  <c r="N255" i="9" a="1"/>
  <c r="N255" i="9" s="1"/>
  <c r="N219" i="9" a="1"/>
  <c r="N219" i="9" s="1"/>
  <c r="FF69" i="3" s="1"/>
  <c r="L170" i="9" a="1"/>
  <c r="L170" i="9" s="1"/>
  <c r="H219" i="9" a="1"/>
  <c r="H219" i="9" s="1"/>
  <c r="EZ69" i="3" s="1"/>
  <c r="K170" i="9" a="1"/>
  <c r="K170" i="9" s="1"/>
  <c r="I280" i="9" a="1"/>
  <c r="I280" i="9" s="1"/>
  <c r="J170" i="9" a="1"/>
  <c r="J170" i="9" s="1"/>
  <c r="G280" i="9" a="1"/>
  <c r="G280" i="9" s="1"/>
  <c r="G255" i="9" a="1"/>
  <c r="G255" i="9" s="1"/>
  <c r="I170" i="9" a="1"/>
  <c r="I170" i="9" s="1"/>
  <c r="P170" i="9" a="1"/>
  <c r="P170" i="9" s="1"/>
  <c r="H170" i="9" a="1"/>
  <c r="H170" i="9" s="1"/>
  <c r="O170" i="9" a="1"/>
  <c r="O170" i="9" s="1"/>
  <c r="G219" i="9" a="1"/>
  <c r="G219" i="9" s="1"/>
  <c r="EY69" i="3" s="1"/>
  <c r="G170" i="9" a="1"/>
  <c r="G170" i="9" s="1"/>
  <c r="N170" i="9" a="1"/>
  <c r="N170" i="9" s="1"/>
  <c r="I227" i="9" a="1"/>
  <c r="I227" i="9" s="1"/>
  <c r="N212" i="9" a="1"/>
  <c r="N212" i="9" s="1"/>
  <c r="P227" i="9" a="1"/>
  <c r="P227" i="9" s="1"/>
  <c r="H227" i="9" a="1"/>
  <c r="H227" i="9" s="1"/>
  <c r="M212" i="9" a="1"/>
  <c r="M212" i="9" s="1"/>
  <c r="O227" i="9" a="1"/>
  <c r="O227" i="9" s="1"/>
  <c r="L212" i="9" a="1"/>
  <c r="L212" i="9" s="1"/>
  <c r="N227" i="9" a="1"/>
  <c r="N227" i="9" s="1"/>
  <c r="K212" i="9" a="1"/>
  <c r="K212" i="9" s="1"/>
  <c r="M227" i="9" a="1"/>
  <c r="M227" i="9" s="1"/>
  <c r="J212" i="9" a="1"/>
  <c r="J212" i="9" s="1"/>
  <c r="K227" i="9" a="1"/>
  <c r="K227" i="9" s="1"/>
  <c r="P212" i="9" a="1"/>
  <c r="P212" i="9" s="1"/>
  <c r="H212" i="9" a="1"/>
  <c r="H212" i="9" s="1"/>
  <c r="I165" i="9" a="1"/>
  <c r="I165" i="9" s="1"/>
  <c r="J154" i="9" a="1"/>
  <c r="J154" i="9" s="1"/>
  <c r="O212" i="9" a="1"/>
  <c r="O212" i="9" s="1"/>
  <c r="P165" i="9" a="1"/>
  <c r="P165" i="9" s="1"/>
  <c r="H165" i="9" a="1"/>
  <c r="H165" i="9" s="1"/>
  <c r="I154" i="9" a="1"/>
  <c r="I154" i="9" s="1"/>
  <c r="L227" i="9" a="1"/>
  <c r="L227" i="9" s="1"/>
  <c r="I212" i="9" a="1"/>
  <c r="I212" i="9" s="1"/>
  <c r="O165" i="9" a="1"/>
  <c r="O165" i="9" s="1"/>
  <c r="P154" i="9" a="1"/>
  <c r="P154" i="9" s="1"/>
  <c r="H154" i="9" a="1"/>
  <c r="H154" i="9" s="1"/>
  <c r="G165" i="9" a="1"/>
  <c r="G165" i="9" s="1"/>
  <c r="J227" i="9" a="1"/>
  <c r="J227" i="9" s="1"/>
  <c r="N165" i="9" a="1"/>
  <c r="N165" i="9" s="1"/>
  <c r="O154" i="9" a="1"/>
  <c r="O154" i="9" s="1"/>
  <c r="J165" i="9" a="1"/>
  <c r="J165" i="9" s="1"/>
  <c r="K154" i="9" a="1"/>
  <c r="K154" i="9" s="1"/>
  <c r="M165" i="9" a="1"/>
  <c r="M165" i="9" s="1"/>
  <c r="N154" i="9" a="1"/>
  <c r="N154" i="9" s="1"/>
  <c r="L165" i="9" a="1"/>
  <c r="L165" i="9" s="1"/>
  <c r="M154" i="9" a="1"/>
  <c r="M154" i="9" s="1"/>
  <c r="G212" i="9" a="1"/>
  <c r="G212" i="9" s="1"/>
  <c r="K165" i="9" a="1"/>
  <c r="K165" i="9" s="1"/>
  <c r="L154" i="9" a="1"/>
  <c r="L154" i="9" s="1"/>
  <c r="G227" i="9" a="1"/>
  <c r="G227" i="9" s="1"/>
  <c r="G154" i="9" a="1"/>
  <c r="G154" i="9" s="1"/>
  <c r="G194" i="3"/>
  <c r="H194" i="3" s="1"/>
  <c r="G186" i="3"/>
  <c r="H186" i="3" s="1"/>
  <c r="CM186" i="3" s="1" a="1"/>
  <c r="CM186" i="3" s="1"/>
  <c r="EM186" i="3" s="1" a="1"/>
  <c r="EM186" i="3" s="1"/>
  <c r="G178" i="3"/>
  <c r="H178" i="3" s="1"/>
  <c r="G170" i="3"/>
  <c r="H170" i="3" s="1"/>
  <c r="G162" i="3"/>
  <c r="H162" i="3" s="1"/>
  <c r="G154" i="3"/>
  <c r="H154" i="3" s="1"/>
  <c r="G193" i="3"/>
  <c r="H193" i="3" s="1"/>
  <c r="G185" i="3"/>
  <c r="H185" i="3" s="1"/>
  <c r="G177" i="3"/>
  <c r="G169" i="3"/>
  <c r="G161" i="3"/>
  <c r="G153" i="3"/>
  <c r="G189" i="3"/>
  <c r="G181" i="3"/>
  <c r="H181" i="3" s="1"/>
  <c r="G173" i="3"/>
  <c r="G165" i="3"/>
  <c r="H165" i="3" s="1"/>
  <c r="G157" i="3"/>
  <c r="H157" i="3" s="1"/>
  <c r="CM157" i="3" s="1" a="1"/>
  <c r="CM157" i="3" s="1"/>
  <c r="EM157" i="3" s="1" a="1"/>
  <c r="EM157" i="3" s="1"/>
  <c r="G188" i="3"/>
  <c r="G180" i="3"/>
  <c r="H180" i="3" s="1"/>
  <c r="G172" i="3"/>
  <c r="H172" i="3" s="1"/>
  <c r="G164" i="3"/>
  <c r="H164" i="3" s="1"/>
  <c r="G156" i="3"/>
  <c r="H156" i="3" s="1"/>
  <c r="G192" i="3"/>
  <c r="H192" i="3" s="1"/>
  <c r="G184" i="3"/>
  <c r="H184" i="3" s="1"/>
  <c r="G176" i="3"/>
  <c r="H176" i="3" s="1"/>
  <c r="G168" i="3"/>
  <c r="H168" i="3" s="1"/>
  <c r="G160" i="3"/>
  <c r="G191" i="3"/>
  <c r="H191" i="3" s="1"/>
  <c r="G183" i="3"/>
  <c r="H183" i="3" s="1"/>
  <c r="G175" i="3"/>
  <c r="H175" i="3" s="1"/>
  <c r="G167" i="3"/>
  <c r="G159" i="3"/>
  <c r="G179" i="3"/>
  <c r="H179" i="3" s="1"/>
  <c r="G166" i="3"/>
  <c r="H166" i="3" s="1"/>
  <c r="G190" i="3"/>
  <c r="H190" i="3" s="1"/>
  <c r="G182" i="3"/>
  <c r="H182" i="3" s="1"/>
  <c r="G174" i="3"/>
  <c r="G158" i="3"/>
  <c r="H158" i="3" s="1"/>
  <c r="G187" i="3"/>
  <c r="G171" i="3"/>
  <c r="H171" i="3" s="1"/>
  <c r="G155" i="3"/>
  <c r="H155" i="3" s="1"/>
  <c r="I272" i="9" a="1"/>
  <c r="I272" i="9" s="1"/>
  <c r="O269" i="9" a="1"/>
  <c r="O269" i="9" s="1"/>
  <c r="O266" i="9" a="1"/>
  <c r="O266" i="9" s="1"/>
  <c r="O263" i="9" a="1"/>
  <c r="O263" i="9" s="1"/>
  <c r="I261" i="9" a="1"/>
  <c r="I261" i="9" s="1"/>
  <c r="P259" i="9" a="1"/>
  <c r="P259" i="9" s="1"/>
  <c r="H259" i="9" a="1"/>
  <c r="H259" i="9" s="1"/>
  <c r="M232" i="9" a="1"/>
  <c r="M232" i="9" s="1"/>
  <c r="J202" i="9" a="1"/>
  <c r="J202" i="9" s="1"/>
  <c r="FB52" i="3" s="1"/>
  <c r="FO52" i="3" s="1"/>
  <c r="AP52" i="3" s="1" a="1"/>
  <c r="AP52" i="3" s="1"/>
  <c r="P272" i="9" a="1"/>
  <c r="P272" i="9" s="1"/>
  <c r="H272" i="9" a="1"/>
  <c r="H272" i="9" s="1"/>
  <c r="N269" i="9" a="1"/>
  <c r="N269" i="9" s="1"/>
  <c r="N266" i="9" a="1"/>
  <c r="N266" i="9" s="1"/>
  <c r="N263" i="9" a="1"/>
  <c r="N263" i="9" s="1"/>
  <c r="P261" i="9" a="1"/>
  <c r="P261" i="9" s="1"/>
  <c r="H261" i="9" a="1"/>
  <c r="H261" i="9" s="1"/>
  <c r="O259" i="9" a="1"/>
  <c r="O259" i="9" s="1"/>
  <c r="L232" i="9" a="1"/>
  <c r="L232" i="9" s="1"/>
  <c r="I202" i="9" a="1"/>
  <c r="I202" i="9" s="1"/>
  <c r="FA52" i="3" s="1"/>
  <c r="FN52" i="3" s="1"/>
  <c r="AO52" i="3" s="1" a="1"/>
  <c r="AO52" i="3" s="1"/>
  <c r="O272" i="9" a="1"/>
  <c r="O272" i="9" s="1"/>
  <c r="M269" i="9" a="1"/>
  <c r="M269" i="9" s="1"/>
  <c r="M266" i="9" a="1"/>
  <c r="M266" i="9" s="1"/>
  <c r="M263" i="9" a="1"/>
  <c r="M263" i="9" s="1"/>
  <c r="O261" i="9" a="1"/>
  <c r="O261" i="9" s="1"/>
  <c r="N259" i="9" a="1"/>
  <c r="N259" i="9" s="1"/>
  <c r="K232" i="9" a="1"/>
  <c r="K232" i="9" s="1"/>
  <c r="N272" i="9" a="1"/>
  <c r="N272" i="9" s="1"/>
  <c r="L269" i="9" a="1"/>
  <c r="L269" i="9" s="1"/>
  <c r="L266" i="9" a="1"/>
  <c r="L266" i="9" s="1"/>
  <c r="L263" i="9" a="1"/>
  <c r="L263" i="9" s="1"/>
  <c r="N261" i="9" a="1"/>
  <c r="N261" i="9" s="1"/>
  <c r="M259" i="9" a="1"/>
  <c r="M259" i="9" s="1"/>
  <c r="J232" i="9" a="1"/>
  <c r="J232" i="9" s="1"/>
  <c r="O202" i="9" a="1"/>
  <c r="O202" i="9" s="1"/>
  <c r="FG52" i="3" s="1"/>
  <c r="FT52" i="3" s="1"/>
  <c r="AU52" i="3" s="1" a="1"/>
  <c r="AU52" i="3" s="1"/>
  <c r="M272" i="9" a="1"/>
  <c r="M272" i="9" s="1"/>
  <c r="K269" i="9" a="1"/>
  <c r="K269" i="9" s="1"/>
  <c r="K266" i="9" a="1"/>
  <c r="K266" i="9" s="1"/>
  <c r="K263" i="9" a="1"/>
  <c r="K263" i="9" s="1"/>
  <c r="M261" i="9" a="1"/>
  <c r="M261" i="9" s="1"/>
  <c r="L259" i="9" a="1"/>
  <c r="L259" i="9" s="1"/>
  <c r="I232" i="9" a="1"/>
  <c r="I232" i="9" s="1"/>
  <c r="K272" i="9" a="1"/>
  <c r="K272" i="9" s="1"/>
  <c r="I269" i="9" a="1"/>
  <c r="I269" i="9" s="1"/>
  <c r="I266" i="9" a="1"/>
  <c r="I266" i="9" s="1"/>
  <c r="I263" i="9" a="1"/>
  <c r="I263" i="9" s="1"/>
  <c r="K261" i="9" a="1"/>
  <c r="K261" i="9" s="1"/>
  <c r="J259" i="9" a="1"/>
  <c r="J259" i="9" s="1"/>
  <c r="O232" i="9" a="1"/>
  <c r="O232" i="9" s="1"/>
  <c r="J272" i="9" a="1"/>
  <c r="J272" i="9" s="1"/>
  <c r="P269" i="9" a="1"/>
  <c r="P269" i="9" s="1"/>
  <c r="H269" i="9" a="1"/>
  <c r="H269" i="9" s="1"/>
  <c r="P266" i="9" a="1"/>
  <c r="P266" i="9" s="1"/>
  <c r="H266" i="9" a="1"/>
  <c r="H266" i="9" s="1"/>
  <c r="P263" i="9" a="1"/>
  <c r="P263" i="9" s="1"/>
  <c r="H263" i="9" a="1"/>
  <c r="H263" i="9" s="1"/>
  <c r="J261" i="9" a="1"/>
  <c r="J261" i="9" s="1"/>
  <c r="I259" i="9" a="1"/>
  <c r="I259" i="9" s="1"/>
  <c r="L202" i="9" a="1"/>
  <c r="L202" i="9" s="1"/>
  <c r="FD52" i="3" s="1"/>
  <c r="FQ52" i="3" s="1"/>
  <c r="AR52" i="3" s="1" a="1"/>
  <c r="AR52" i="3" s="1"/>
  <c r="I200" i="9" a="1"/>
  <c r="I200" i="9" s="1"/>
  <c r="K192" i="9" a="1"/>
  <c r="K192" i="9" s="1"/>
  <c r="J188" i="9" a="1"/>
  <c r="J188" i="9" s="1"/>
  <c r="FB38" i="3" s="1"/>
  <c r="FO38" i="3" s="1"/>
  <c r="AP38" i="3" s="1" a="1"/>
  <c r="AP38" i="3" s="1"/>
  <c r="L181" i="9" a="1"/>
  <c r="L181" i="9" s="1"/>
  <c r="M180" i="9" a="1"/>
  <c r="M180" i="9" s="1"/>
  <c r="FE30" i="3" s="1"/>
  <c r="FR30" i="3" s="1"/>
  <c r="AS30" i="3" s="1" a="1"/>
  <c r="AS30" i="3" s="1"/>
  <c r="N169" i="9" a="1"/>
  <c r="N169" i="9" s="1"/>
  <c r="N157" i="9" a="1"/>
  <c r="N157" i="9" s="1"/>
  <c r="G259" i="9" a="1"/>
  <c r="G259" i="9" s="1"/>
  <c r="J200" i="9" a="1"/>
  <c r="J200" i="9" s="1"/>
  <c r="L192" i="9" a="1"/>
  <c r="L192" i="9" s="1"/>
  <c r="K202" i="9" a="1"/>
  <c r="K202" i="9" s="1"/>
  <c r="FC52" i="3" s="1"/>
  <c r="FP52" i="3" s="1"/>
  <c r="AQ52" i="3" s="1" a="1"/>
  <c r="AQ52" i="3" s="1"/>
  <c r="P200" i="9" a="1"/>
  <c r="P200" i="9" s="1"/>
  <c r="H200" i="9" a="1"/>
  <c r="H200" i="9" s="1"/>
  <c r="J192" i="9" a="1"/>
  <c r="J192" i="9" s="1"/>
  <c r="I188" i="9" a="1"/>
  <c r="I188" i="9" s="1"/>
  <c r="FA38" i="3" s="1"/>
  <c r="FN38" i="3" s="1"/>
  <c r="AO38" i="3" s="1" a="1"/>
  <c r="AO38" i="3" s="1"/>
  <c r="K181" i="9" a="1"/>
  <c r="K181" i="9" s="1"/>
  <c r="L180" i="9" a="1"/>
  <c r="L180" i="9" s="1"/>
  <c r="FD30" i="3" s="1"/>
  <c r="FQ30" i="3" s="1"/>
  <c r="AR30" i="3" s="1" a="1"/>
  <c r="AR30" i="3" s="1"/>
  <c r="M169" i="9" a="1"/>
  <c r="M169" i="9" s="1"/>
  <c r="M157" i="9" a="1"/>
  <c r="M157" i="9" s="1"/>
  <c r="G266" i="9" a="1"/>
  <c r="G266" i="9" s="1"/>
  <c r="G232" i="9" a="1"/>
  <c r="G232" i="9" s="1"/>
  <c r="G200" i="9" a="1"/>
  <c r="G200" i="9" s="1"/>
  <c r="G192" i="9" a="1"/>
  <c r="G192" i="9" s="1"/>
  <c r="H202" i="9" a="1"/>
  <c r="H202" i="9" s="1"/>
  <c r="EZ52" i="3" s="1"/>
  <c r="FM52" i="3" s="1"/>
  <c r="AN52" i="3" s="1" a="1"/>
  <c r="AN52" i="3" s="1"/>
  <c r="O200" i="9" a="1"/>
  <c r="O200" i="9" s="1"/>
  <c r="I192" i="9" a="1"/>
  <c r="I192" i="9" s="1"/>
  <c r="P188" i="9" a="1"/>
  <c r="P188" i="9" s="1"/>
  <c r="FH38" i="3" s="1"/>
  <c r="FU38" i="3" s="1"/>
  <c r="AV38" i="3" s="1" a="1"/>
  <c r="AV38" i="3" s="1"/>
  <c r="H188" i="9" a="1"/>
  <c r="H188" i="9" s="1"/>
  <c r="EZ38" i="3" s="1"/>
  <c r="FM38" i="3" s="1"/>
  <c r="AN38" i="3" s="1" a="1"/>
  <c r="AN38" i="3" s="1"/>
  <c r="J181" i="9" a="1"/>
  <c r="J181" i="9" s="1"/>
  <c r="K180" i="9" a="1"/>
  <c r="K180" i="9" s="1"/>
  <c r="FC30" i="3" s="1"/>
  <c r="FP30" i="3" s="1"/>
  <c r="AQ30" i="3" s="1" a="1"/>
  <c r="AQ30" i="3" s="1"/>
  <c r="L169" i="9" a="1"/>
  <c r="L169" i="9" s="1"/>
  <c r="L157" i="9" a="1"/>
  <c r="L157" i="9" s="1"/>
  <c r="M181" i="9" a="1"/>
  <c r="M181" i="9" s="1"/>
  <c r="O169" i="9" a="1"/>
  <c r="O169" i="9" s="1"/>
  <c r="P232" i="9" a="1"/>
  <c r="P232" i="9" s="1"/>
  <c r="N200" i="9" a="1"/>
  <c r="N200" i="9" s="1"/>
  <c r="P192" i="9" a="1"/>
  <c r="P192" i="9" s="1"/>
  <c r="H192" i="9" a="1"/>
  <c r="H192" i="9" s="1"/>
  <c r="O188" i="9" a="1"/>
  <c r="O188" i="9" s="1"/>
  <c r="FG38" i="3" s="1"/>
  <c r="FT38" i="3" s="1"/>
  <c r="AU38" i="3" s="1" a="1"/>
  <c r="AU38" i="3" s="1"/>
  <c r="I181" i="9" a="1"/>
  <c r="I181" i="9" s="1"/>
  <c r="J180" i="9" a="1"/>
  <c r="J180" i="9" s="1"/>
  <c r="FB30" i="3" s="1"/>
  <c r="FO30" i="3" s="1"/>
  <c r="AP30" i="3" s="1" a="1"/>
  <c r="AP30" i="3" s="1"/>
  <c r="K169" i="9" a="1"/>
  <c r="K169" i="9" s="1"/>
  <c r="K157" i="9" a="1"/>
  <c r="K157" i="9" s="1"/>
  <c r="G272" i="9" a="1"/>
  <c r="G272" i="9" s="1"/>
  <c r="G157" i="9" a="1"/>
  <c r="G157" i="9" s="1"/>
  <c r="K188" i="9" a="1"/>
  <c r="K188" i="9" s="1"/>
  <c r="FC38" i="3" s="1"/>
  <c r="FP38" i="3" s="1"/>
  <c r="AQ38" i="3" s="1" a="1"/>
  <c r="AQ38" i="3" s="1"/>
  <c r="G169" i="9" a="1"/>
  <c r="G169" i="9" s="1"/>
  <c r="N232" i="9" a="1"/>
  <c r="N232" i="9" s="1"/>
  <c r="M200" i="9" a="1"/>
  <c r="M200" i="9" s="1"/>
  <c r="O192" i="9" a="1"/>
  <c r="O192" i="9" s="1"/>
  <c r="N188" i="9" a="1"/>
  <c r="N188" i="9" s="1"/>
  <c r="FF38" i="3" s="1"/>
  <c r="FS38" i="3" s="1"/>
  <c r="AT38" i="3" s="1" a="1"/>
  <c r="AT38" i="3" s="1"/>
  <c r="P181" i="9" a="1"/>
  <c r="P181" i="9" s="1"/>
  <c r="H181" i="9" a="1"/>
  <c r="H181" i="9" s="1"/>
  <c r="I180" i="9" a="1"/>
  <c r="I180" i="9" s="1"/>
  <c r="FA30" i="3" s="1"/>
  <c r="FN30" i="3" s="1"/>
  <c r="AO30" i="3" s="1" a="1"/>
  <c r="AO30" i="3" s="1"/>
  <c r="J169" i="9" a="1"/>
  <c r="J169" i="9" s="1"/>
  <c r="J157" i="9" a="1"/>
  <c r="J157" i="9" s="1"/>
  <c r="G263" i="9" a="1"/>
  <c r="G263" i="9" s="1"/>
  <c r="G181" i="9" a="1"/>
  <c r="G181" i="9" s="1"/>
  <c r="G180" i="9" a="1"/>
  <c r="G180" i="9" s="1"/>
  <c r="EY30" i="3" s="1"/>
  <c r="FL30" i="3" s="1"/>
  <c r="AM30" i="3" s="1" a="1"/>
  <c r="AM30" i="3" s="1"/>
  <c r="J269" i="9" a="1"/>
  <c r="J269" i="9" s="1"/>
  <c r="J266" i="9" a="1"/>
  <c r="J266" i="9" s="1"/>
  <c r="J263" i="9" a="1"/>
  <c r="J263" i="9" s="1"/>
  <c r="H232" i="9" a="1"/>
  <c r="H232" i="9" s="1"/>
  <c r="P202" i="9" a="1"/>
  <c r="P202" i="9" s="1"/>
  <c r="FH52" i="3" s="1"/>
  <c r="FU52" i="3" s="1"/>
  <c r="AV52" i="3" s="1" a="1"/>
  <c r="AV52" i="3" s="1"/>
  <c r="L200" i="9" a="1"/>
  <c r="L200" i="9" s="1"/>
  <c r="N192" i="9" a="1"/>
  <c r="N192" i="9" s="1"/>
  <c r="M188" i="9" a="1"/>
  <c r="M188" i="9" s="1"/>
  <c r="FE38" i="3" s="1"/>
  <c r="FR38" i="3" s="1"/>
  <c r="AS38" i="3" s="1" a="1"/>
  <c r="AS38" i="3" s="1"/>
  <c r="O181" i="9" a="1"/>
  <c r="O181" i="9" s="1"/>
  <c r="P180" i="9" a="1"/>
  <c r="P180" i="9" s="1"/>
  <c r="FH30" i="3" s="1"/>
  <c r="FU30" i="3" s="1"/>
  <c r="AV30" i="3" s="1" a="1"/>
  <c r="AV30" i="3" s="1"/>
  <c r="H180" i="9" a="1"/>
  <c r="H180" i="9" s="1"/>
  <c r="EZ30" i="3" s="1"/>
  <c r="FM30" i="3" s="1"/>
  <c r="AN30" i="3" s="1" a="1"/>
  <c r="AN30" i="3" s="1"/>
  <c r="I169" i="9" a="1"/>
  <c r="I169" i="9" s="1"/>
  <c r="I157" i="9" a="1"/>
  <c r="I157" i="9" s="1"/>
  <c r="G188" i="9" a="1"/>
  <c r="G188" i="9" s="1"/>
  <c r="EY38" i="3" s="1"/>
  <c r="FL38" i="3" s="1"/>
  <c r="AM38" i="3" s="1" a="1"/>
  <c r="AM38" i="3" s="1"/>
  <c r="M202" i="9" a="1"/>
  <c r="M202" i="9" s="1"/>
  <c r="FE52" i="3" s="1"/>
  <c r="FR52" i="3" s="1"/>
  <c r="AS52" i="3" s="1" a="1"/>
  <c r="AS52" i="3" s="1"/>
  <c r="N180" i="9" a="1"/>
  <c r="N180" i="9" s="1"/>
  <c r="FF30" i="3" s="1"/>
  <c r="FS30" i="3" s="1"/>
  <c r="AT30" i="3" s="1" a="1"/>
  <c r="AT30" i="3" s="1"/>
  <c r="O157" i="9" a="1"/>
  <c r="O157" i="9" s="1"/>
  <c r="G202" i="9" a="1"/>
  <c r="G202" i="9" s="1"/>
  <c r="EY52" i="3" s="1"/>
  <c r="FL52" i="3" s="1"/>
  <c r="AM52" i="3" s="1" a="1"/>
  <c r="AM52" i="3" s="1"/>
  <c r="K259" i="9" a="1"/>
  <c r="K259" i="9" s="1"/>
  <c r="N202" i="9" a="1"/>
  <c r="N202" i="9" s="1"/>
  <c r="FF52" i="3" s="1"/>
  <c r="FS52" i="3" s="1"/>
  <c r="AT52" i="3" s="1" a="1"/>
  <c r="AT52" i="3" s="1"/>
  <c r="K200" i="9" a="1"/>
  <c r="K200" i="9" s="1"/>
  <c r="M192" i="9" a="1"/>
  <c r="M192" i="9" s="1"/>
  <c r="L188" i="9" a="1"/>
  <c r="L188" i="9" s="1"/>
  <c r="FD38" i="3" s="1"/>
  <c r="FQ38" i="3" s="1"/>
  <c r="AR38" i="3" s="1" a="1"/>
  <c r="AR38" i="3" s="1"/>
  <c r="N181" i="9" a="1"/>
  <c r="N181" i="9" s="1"/>
  <c r="O180" i="9" a="1"/>
  <c r="O180" i="9" s="1"/>
  <c r="FG30" i="3" s="1"/>
  <c r="FT30" i="3" s="1"/>
  <c r="AU30" i="3" s="1" a="1"/>
  <c r="AU30" i="3" s="1"/>
  <c r="P169" i="9" a="1"/>
  <c r="P169" i="9" s="1"/>
  <c r="H169" i="9" a="1"/>
  <c r="H169" i="9" s="1"/>
  <c r="P157" i="9" a="1"/>
  <c r="P157" i="9" s="1"/>
  <c r="H157" i="9" a="1"/>
  <c r="H157" i="9" s="1"/>
  <c r="G269" i="9" a="1"/>
  <c r="G269" i="9" s="1"/>
  <c r="G261" i="9" a="1"/>
  <c r="G261" i="9" s="1"/>
  <c r="L261" i="9" a="1"/>
  <c r="L261" i="9" s="1"/>
  <c r="L272" i="9" a="1"/>
  <c r="L272" i="9" s="1"/>
  <c r="J291" i="9" a="1"/>
  <c r="J291" i="9" s="1"/>
  <c r="K250" i="9" a="1"/>
  <c r="K250" i="9" s="1"/>
  <c r="P247" i="9" a="1"/>
  <c r="P247" i="9" s="1"/>
  <c r="H247" i="9" a="1"/>
  <c r="H247" i="9" s="1"/>
  <c r="L240" i="9" a="1"/>
  <c r="L240" i="9" s="1"/>
  <c r="I234" i="9" a="1"/>
  <c r="I234" i="9" s="1"/>
  <c r="J229" i="9" a="1"/>
  <c r="J229" i="9" s="1"/>
  <c r="P216" i="9" a="1"/>
  <c r="P216" i="9" s="1"/>
  <c r="H216" i="9" a="1"/>
  <c r="H216" i="9" s="1"/>
  <c r="J205" i="9" a="1"/>
  <c r="J205" i="9" s="1"/>
  <c r="I291" i="9" a="1"/>
  <c r="I291" i="9" s="1"/>
  <c r="J250" i="9" a="1"/>
  <c r="J250" i="9" s="1"/>
  <c r="O247" i="9" a="1"/>
  <c r="O247" i="9" s="1"/>
  <c r="K240" i="9" a="1"/>
  <c r="K240" i="9" s="1"/>
  <c r="P234" i="9" a="1"/>
  <c r="P234" i="9" s="1"/>
  <c r="H234" i="9" a="1"/>
  <c r="H234" i="9" s="1"/>
  <c r="I229" i="9" a="1"/>
  <c r="I229" i="9" s="1"/>
  <c r="O216" i="9" a="1"/>
  <c r="O216" i="9" s="1"/>
  <c r="I205" i="9" a="1"/>
  <c r="I205" i="9" s="1"/>
  <c r="P291" i="9" a="1"/>
  <c r="P291" i="9" s="1"/>
  <c r="H291" i="9" a="1"/>
  <c r="H291" i="9" s="1"/>
  <c r="I250" i="9" a="1"/>
  <c r="I250" i="9" s="1"/>
  <c r="N247" i="9" a="1"/>
  <c r="N247" i="9" s="1"/>
  <c r="J240" i="9" a="1"/>
  <c r="J240" i="9" s="1"/>
  <c r="O234" i="9" a="1"/>
  <c r="O234" i="9" s="1"/>
  <c r="P229" i="9" a="1"/>
  <c r="P229" i="9" s="1"/>
  <c r="H229" i="9" a="1"/>
  <c r="H229" i="9" s="1"/>
  <c r="N216" i="9" a="1"/>
  <c r="N216" i="9" s="1"/>
  <c r="P205" i="9" a="1"/>
  <c r="P205" i="9" s="1"/>
  <c r="O291" i="9" a="1"/>
  <c r="O291" i="9" s="1"/>
  <c r="P250" i="9" a="1"/>
  <c r="P250" i="9" s="1"/>
  <c r="H250" i="9" a="1"/>
  <c r="H250" i="9" s="1"/>
  <c r="M247" i="9" a="1"/>
  <c r="M247" i="9" s="1"/>
  <c r="I240" i="9" a="1"/>
  <c r="I240" i="9" s="1"/>
  <c r="N234" i="9" a="1"/>
  <c r="N234" i="9" s="1"/>
  <c r="O229" i="9" a="1"/>
  <c r="O229" i="9" s="1"/>
  <c r="M216" i="9" a="1"/>
  <c r="M216" i="9" s="1"/>
  <c r="O205" i="9" a="1"/>
  <c r="O205" i="9" s="1"/>
  <c r="N291" i="9" a="1"/>
  <c r="N291" i="9" s="1"/>
  <c r="O250" i="9" a="1"/>
  <c r="O250" i="9" s="1"/>
  <c r="L247" i="9" a="1"/>
  <c r="L247" i="9" s="1"/>
  <c r="P240" i="9" a="1"/>
  <c r="P240" i="9" s="1"/>
  <c r="H240" i="9" a="1"/>
  <c r="H240" i="9" s="1"/>
  <c r="M234" i="9" a="1"/>
  <c r="M234" i="9" s="1"/>
  <c r="N229" i="9" a="1"/>
  <c r="N229" i="9" s="1"/>
  <c r="L216" i="9" a="1"/>
  <c r="L216" i="9" s="1"/>
  <c r="N205" i="9" a="1"/>
  <c r="N205" i="9" s="1"/>
  <c r="L291" i="9" a="1"/>
  <c r="L291" i="9" s="1"/>
  <c r="M250" i="9" a="1"/>
  <c r="M250" i="9" s="1"/>
  <c r="J247" i="9" a="1"/>
  <c r="J247" i="9" s="1"/>
  <c r="N240" i="9" a="1"/>
  <c r="N240" i="9" s="1"/>
  <c r="K234" i="9" a="1"/>
  <c r="K234" i="9" s="1"/>
  <c r="L229" i="9" a="1"/>
  <c r="L229" i="9" s="1"/>
  <c r="J216" i="9" a="1"/>
  <c r="J216" i="9" s="1"/>
  <c r="L205" i="9" a="1"/>
  <c r="L205" i="9" s="1"/>
  <c r="K291" i="9" a="1"/>
  <c r="K291" i="9" s="1"/>
  <c r="I247" i="9" a="1"/>
  <c r="I247" i="9" s="1"/>
  <c r="M240" i="9" a="1"/>
  <c r="M240" i="9" s="1"/>
  <c r="K216" i="9" a="1"/>
  <c r="K216" i="9" s="1"/>
  <c r="K205" i="9" a="1"/>
  <c r="K205" i="9" s="1"/>
  <c r="G291" i="9" a="1"/>
  <c r="G291" i="9" s="1"/>
  <c r="G250" i="9" a="1"/>
  <c r="G250" i="9" s="1"/>
  <c r="N250" i="9" a="1"/>
  <c r="N250" i="9" s="1"/>
  <c r="I216" i="9" a="1"/>
  <c r="I216" i="9" s="1"/>
  <c r="H205" i="9" a="1"/>
  <c r="H205" i="9" s="1"/>
  <c r="G240" i="9" a="1"/>
  <c r="G240" i="9" s="1"/>
  <c r="G216" i="9" a="1"/>
  <c r="G216" i="9" s="1"/>
  <c r="L250" i="9" a="1"/>
  <c r="L250" i="9" s="1"/>
  <c r="M229" i="9" a="1"/>
  <c r="M229" i="9" s="1"/>
  <c r="M205" i="9" a="1"/>
  <c r="M205" i="9" s="1"/>
  <c r="G234" i="9" a="1"/>
  <c r="G234" i="9" s="1"/>
  <c r="K229" i="9" a="1"/>
  <c r="K229" i="9" s="1"/>
  <c r="G247" i="9" a="1"/>
  <c r="G247" i="9" s="1"/>
  <c r="G229" i="9" a="1"/>
  <c r="G229" i="9" s="1"/>
  <c r="G205" i="9" a="1"/>
  <c r="G205" i="9" s="1"/>
  <c r="L234" i="9" a="1"/>
  <c r="L234" i="9" s="1"/>
  <c r="K247" i="9" a="1"/>
  <c r="K247" i="9" s="1"/>
  <c r="O240" i="9" a="1"/>
  <c r="O240" i="9" s="1"/>
  <c r="M291" i="9" a="1"/>
  <c r="M291" i="9" s="1"/>
  <c r="J234" i="9" a="1"/>
  <c r="J234" i="9" s="1"/>
  <c r="K298" i="9" a="1"/>
  <c r="K298" i="9" s="1"/>
  <c r="K223" i="9" a="1"/>
  <c r="K223" i="9" s="1"/>
  <c r="FC73" i="3" s="1"/>
  <c r="J298" i="9" a="1"/>
  <c r="J298" i="9" s="1"/>
  <c r="J223" i="9" a="1"/>
  <c r="J223" i="9" s="1"/>
  <c r="FB73" i="3" s="1"/>
  <c r="I298" i="9" a="1"/>
  <c r="I298" i="9" s="1"/>
  <c r="I223" i="9" a="1"/>
  <c r="I223" i="9" s="1"/>
  <c r="FA73" i="3" s="1"/>
  <c r="P298" i="9" a="1"/>
  <c r="P298" i="9" s="1"/>
  <c r="H298" i="9" a="1"/>
  <c r="H298" i="9" s="1"/>
  <c r="P223" i="9" a="1"/>
  <c r="P223" i="9" s="1"/>
  <c r="FH73" i="3" s="1"/>
  <c r="H223" i="9" a="1"/>
  <c r="H223" i="9" s="1"/>
  <c r="EZ73" i="3" s="1"/>
  <c r="O298" i="9" a="1"/>
  <c r="O298" i="9" s="1"/>
  <c r="O223" i="9" a="1"/>
  <c r="O223" i="9" s="1"/>
  <c r="FG73" i="3" s="1"/>
  <c r="M298" i="9" a="1"/>
  <c r="M298" i="9" s="1"/>
  <c r="M223" i="9" a="1"/>
  <c r="M223" i="9" s="1"/>
  <c r="FE73" i="3" s="1"/>
  <c r="L298" i="9" a="1"/>
  <c r="L298" i="9" s="1"/>
  <c r="G298" i="9" a="1"/>
  <c r="G298" i="9" s="1"/>
  <c r="G223" i="9" a="1"/>
  <c r="G223" i="9" s="1"/>
  <c r="EY73" i="3" s="1"/>
  <c r="N223" i="9" a="1"/>
  <c r="N223" i="9" s="1"/>
  <c r="FF73" i="3" s="1"/>
  <c r="L223" i="9" a="1"/>
  <c r="L223" i="9" s="1"/>
  <c r="FD73" i="3" s="1"/>
  <c r="N298" i="9" a="1"/>
  <c r="N298" i="9" s="1"/>
  <c r="P235" i="9" a="1"/>
  <c r="P235" i="9" s="1"/>
  <c r="H235" i="9" a="1"/>
  <c r="H235" i="9" s="1"/>
  <c r="O235" i="9" a="1"/>
  <c r="O235" i="9" s="1"/>
  <c r="N235" i="9" a="1"/>
  <c r="N235" i="9" s="1"/>
  <c r="M235" i="9" a="1"/>
  <c r="M235" i="9" s="1"/>
  <c r="L235" i="9" a="1"/>
  <c r="L235" i="9" s="1"/>
  <c r="J235" i="9" a="1"/>
  <c r="J235" i="9" s="1"/>
  <c r="I186" i="9" a="1"/>
  <c r="I186" i="9" s="1"/>
  <c r="P186" i="9" a="1"/>
  <c r="P186" i="9" s="1"/>
  <c r="H186" i="9" a="1"/>
  <c r="H186" i="9" s="1"/>
  <c r="O186" i="9" a="1"/>
  <c r="O186" i="9" s="1"/>
  <c r="N186" i="9" a="1"/>
  <c r="N186" i="9" s="1"/>
  <c r="K235" i="9" a="1"/>
  <c r="K235" i="9" s="1"/>
  <c r="M186" i="9" a="1"/>
  <c r="M186" i="9" s="1"/>
  <c r="J186" i="9" a="1"/>
  <c r="J186" i="9" s="1"/>
  <c r="G186" i="9" a="1"/>
  <c r="G186" i="9" s="1"/>
  <c r="I235" i="9" a="1"/>
  <c r="I235" i="9" s="1"/>
  <c r="L186" i="9" a="1"/>
  <c r="L186" i="9" s="1"/>
  <c r="K186" i="9" a="1"/>
  <c r="K186" i="9" s="1"/>
  <c r="G235" i="9" a="1"/>
  <c r="G235" i="9" s="1"/>
  <c r="O338" i="9" a="1"/>
  <c r="O338" i="9" s="1"/>
  <c r="N338" i="9" a="1"/>
  <c r="N338" i="9" s="1"/>
  <c r="L338" i="9" a="1"/>
  <c r="L338" i="9" s="1"/>
  <c r="K338" i="9" a="1"/>
  <c r="K338" i="9" s="1"/>
  <c r="J338" i="9" a="1"/>
  <c r="J338" i="9" s="1"/>
  <c r="I338" i="9" a="1"/>
  <c r="I338" i="9" s="1"/>
  <c r="P338" i="9" a="1"/>
  <c r="P338" i="9" s="1"/>
  <c r="H338" i="9" a="1"/>
  <c r="H338" i="9" s="1"/>
  <c r="I289" i="9" a="1"/>
  <c r="I289" i="9" s="1"/>
  <c r="N277" i="9" a="1"/>
  <c r="N277" i="9" s="1"/>
  <c r="J274" i="9" a="1"/>
  <c r="J274" i="9" s="1"/>
  <c r="N264" i="9" a="1"/>
  <c r="N264" i="9" s="1"/>
  <c r="I257" i="9" a="1"/>
  <c r="I257" i="9" s="1"/>
  <c r="O217" i="9" a="1"/>
  <c r="O217" i="9" s="1"/>
  <c r="M213" i="9" a="1"/>
  <c r="M213" i="9" s="1"/>
  <c r="FE63" i="3" s="1"/>
  <c r="I203" i="9" a="1"/>
  <c r="I203" i="9" s="1"/>
  <c r="P289" i="9" a="1"/>
  <c r="P289" i="9" s="1"/>
  <c r="H289" i="9" a="1"/>
  <c r="H289" i="9" s="1"/>
  <c r="M277" i="9" a="1"/>
  <c r="M277" i="9" s="1"/>
  <c r="I274" i="9" a="1"/>
  <c r="I274" i="9" s="1"/>
  <c r="M264" i="9" a="1"/>
  <c r="M264" i="9" s="1"/>
  <c r="P257" i="9" a="1"/>
  <c r="P257" i="9" s="1"/>
  <c r="H257" i="9" a="1"/>
  <c r="H257" i="9" s="1"/>
  <c r="N217" i="9" a="1"/>
  <c r="N217" i="9" s="1"/>
  <c r="L213" i="9" a="1"/>
  <c r="L213" i="9" s="1"/>
  <c r="FD63" i="3" s="1"/>
  <c r="P203" i="9" a="1"/>
  <c r="P203" i="9" s="1"/>
  <c r="H203" i="9" a="1"/>
  <c r="H203" i="9" s="1"/>
  <c r="O289" i="9" a="1"/>
  <c r="O289" i="9" s="1"/>
  <c r="L277" i="9" a="1"/>
  <c r="L277" i="9" s="1"/>
  <c r="P274" i="9" a="1"/>
  <c r="P274" i="9" s="1"/>
  <c r="H274" i="9" a="1"/>
  <c r="H274" i="9" s="1"/>
  <c r="L264" i="9" a="1"/>
  <c r="L264" i="9" s="1"/>
  <c r="O257" i="9" a="1"/>
  <c r="O257" i="9" s="1"/>
  <c r="M217" i="9" a="1"/>
  <c r="M217" i="9" s="1"/>
  <c r="K213" i="9" a="1"/>
  <c r="K213" i="9" s="1"/>
  <c r="FC63" i="3" s="1"/>
  <c r="N289" i="9" a="1"/>
  <c r="N289" i="9" s="1"/>
  <c r="K277" i="9" a="1"/>
  <c r="K277" i="9" s="1"/>
  <c r="O274" i="9" a="1"/>
  <c r="O274" i="9" s="1"/>
  <c r="K264" i="9" a="1"/>
  <c r="K264" i="9" s="1"/>
  <c r="N257" i="9" a="1"/>
  <c r="N257" i="9" s="1"/>
  <c r="L217" i="9" a="1"/>
  <c r="L217" i="9" s="1"/>
  <c r="J213" i="9" a="1"/>
  <c r="J213" i="9" s="1"/>
  <c r="FB63" i="3" s="1"/>
  <c r="N203" i="9" a="1"/>
  <c r="N203" i="9" s="1"/>
  <c r="M289" i="9" a="1"/>
  <c r="M289" i="9" s="1"/>
  <c r="J277" i="9" a="1"/>
  <c r="J277" i="9" s="1"/>
  <c r="N274" i="9" a="1"/>
  <c r="N274" i="9" s="1"/>
  <c r="J264" i="9" a="1"/>
  <c r="J264" i="9" s="1"/>
  <c r="M257" i="9" a="1"/>
  <c r="M257" i="9" s="1"/>
  <c r="K217" i="9" a="1"/>
  <c r="K217" i="9" s="1"/>
  <c r="I213" i="9" a="1"/>
  <c r="I213" i="9" s="1"/>
  <c r="FA63" i="3" s="1"/>
  <c r="M338" i="9" a="1"/>
  <c r="M338" i="9" s="1"/>
  <c r="K289" i="9" a="1"/>
  <c r="K289" i="9" s="1"/>
  <c r="P277" i="9" a="1"/>
  <c r="P277" i="9" s="1"/>
  <c r="H277" i="9" a="1"/>
  <c r="H277" i="9" s="1"/>
  <c r="L274" i="9" a="1"/>
  <c r="L274" i="9" s="1"/>
  <c r="P264" i="9" a="1"/>
  <c r="P264" i="9" s="1"/>
  <c r="H264" i="9" a="1"/>
  <c r="H264" i="9" s="1"/>
  <c r="K257" i="9" a="1"/>
  <c r="K257" i="9" s="1"/>
  <c r="I217" i="9" a="1"/>
  <c r="I217" i="9" s="1"/>
  <c r="O213" i="9" a="1"/>
  <c r="O213" i="9" s="1"/>
  <c r="FG63" i="3" s="1"/>
  <c r="J289" i="9" a="1"/>
  <c r="J289" i="9" s="1"/>
  <c r="O277" i="9" a="1"/>
  <c r="O277" i="9" s="1"/>
  <c r="K274" i="9" a="1"/>
  <c r="K274" i="9" s="1"/>
  <c r="O264" i="9" a="1"/>
  <c r="O264" i="9" s="1"/>
  <c r="J257" i="9" a="1"/>
  <c r="J257" i="9" s="1"/>
  <c r="M274" i="9" a="1"/>
  <c r="M274" i="9" s="1"/>
  <c r="H213" i="9" a="1"/>
  <c r="H213" i="9" s="1"/>
  <c r="EZ63" i="3" s="1"/>
  <c r="O203" i="9" a="1"/>
  <c r="O203" i="9" s="1"/>
  <c r="J185" i="9" a="1"/>
  <c r="J185" i="9" s="1"/>
  <c r="P161" i="9" a="1"/>
  <c r="P161" i="9" s="1"/>
  <c r="H161" i="9" a="1"/>
  <c r="H161" i="9" s="1"/>
  <c r="I160" i="9" a="1"/>
  <c r="I160" i="9" s="1"/>
  <c r="J159" i="9" a="1"/>
  <c r="J159" i="9" s="1"/>
  <c r="G217" i="9" a="1"/>
  <c r="G217" i="9" s="1"/>
  <c r="G185" i="9" a="1"/>
  <c r="G185" i="9" s="1"/>
  <c r="G160" i="9" a="1"/>
  <c r="G160" i="9" s="1"/>
  <c r="J160" i="9" a="1"/>
  <c r="J160" i="9" s="1"/>
  <c r="M203" i="9" a="1"/>
  <c r="M203" i="9" s="1"/>
  <c r="I185" i="9" a="1"/>
  <c r="I185" i="9" s="1"/>
  <c r="O161" i="9" a="1"/>
  <c r="O161" i="9" s="1"/>
  <c r="P160" i="9" a="1"/>
  <c r="P160" i="9" s="1"/>
  <c r="H160" i="9" a="1"/>
  <c r="H160" i="9" s="1"/>
  <c r="I159" i="9" a="1"/>
  <c r="I159" i="9" s="1"/>
  <c r="G274" i="9" a="1"/>
  <c r="G274" i="9" s="1"/>
  <c r="G257" i="9" a="1"/>
  <c r="G257" i="9" s="1"/>
  <c r="G159" i="9" a="1"/>
  <c r="G159" i="9" s="1"/>
  <c r="L203" i="9" a="1"/>
  <c r="L203" i="9" s="1"/>
  <c r="P185" i="9" a="1"/>
  <c r="P185" i="9" s="1"/>
  <c r="H185" i="9" a="1"/>
  <c r="H185" i="9" s="1"/>
  <c r="N161" i="9" a="1"/>
  <c r="N161" i="9" s="1"/>
  <c r="O160" i="9" a="1"/>
  <c r="O160" i="9" s="1"/>
  <c r="P159" i="9" a="1"/>
  <c r="P159" i="9" s="1"/>
  <c r="H159" i="9" a="1"/>
  <c r="H159" i="9" s="1"/>
  <c r="G338" i="9" a="1"/>
  <c r="G338" i="9" s="1"/>
  <c r="G289" i="9" a="1"/>
  <c r="G289" i="9" s="1"/>
  <c r="G161" i="9" a="1"/>
  <c r="G161" i="9" s="1"/>
  <c r="K203" i="9" a="1"/>
  <c r="K203" i="9" s="1"/>
  <c r="O185" i="9" a="1"/>
  <c r="O185" i="9" s="1"/>
  <c r="M161" i="9" a="1"/>
  <c r="M161" i="9" s="1"/>
  <c r="N160" i="9" a="1"/>
  <c r="N160" i="9" s="1"/>
  <c r="O159" i="9" a="1"/>
  <c r="O159" i="9" s="1"/>
  <c r="G264" i="9" a="1"/>
  <c r="G264" i="9" s="1"/>
  <c r="I277" i="9" a="1"/>
  <c r="I277" i="9" s="1"/>
  <c r="I264" i="9" a="1"/>
  <c r="I264" i="9" s="1"/>
  <c r="J203" i="9" a="1"/>
  <c r="J203" i="9" s="1"/>
  <c r="N185" i="9" a="1"/>
  <c r="N185" i="9" s="1"/>
  <c r="L161" i="9" a="1"/>
  <c r="L161" i="9" s="1"/>
  <c r="M160" i="9" a="1"/>
  <c r="M160" i="9" s="1"/>
  <c r="N159" i="9" a="1"/>
  <c r="N159" i="9" s="1"/>
  <c r="G213" i="9" a="1"/>
  <c r="G213" i="9" s="1"/>
  <c r="EY63" i="3" s="1"/>
  <c r="K159" i="9" a="1"/>
  <c r="K159" i="9" s="1"/>
  <c r="P217" i="9" a="1"/>
  <c r="P217" i="9" s="1"/>
  <c r="M185" i="9" a="1"/>
  <c r="M185" i="9" s="1"/>
  <c r="K161" i="9" a="1"/>
  <c r="K161" i="9" s="1"/>
  <c r="L160" i="9" a="1"/>
  <c r="L160" i="9" s="1"/>
  <c r="M159" i="9" a="1"/>
  <c r="M159" i="9" s="1"/>
  <c r="L289" i="9" a="1"/>
  <c r="L289" i="9" s="1"/>
  <c r="J217" i="9" a="1"/>
  <c r="J217" i="9" s="1"/>
  <c r="P213" i="9" a="1"/>
  <c r="P213" i="9" s="1"/>
  <c r="FH63" i="3" s="1"/>
  <c r="L185" i="9" a="1"/>
  <c r="L185" i="9" s="1"/>
  <c r="J161" i="9" a="1"/>
  <c r="J161" i="9" s="1"/>
  <c r="K160" i="9" a="1"/>
  <c r="K160" i="9" s="1"/>
  <c r="L159" i="9" a="1"/>
  <c r="L159" i="9" s="1"/>
  <c r="G277" i="9" a="1"/>
  <c r="G277" i="9" s="1"/>
  <c r="G203" i="9" a="1"/>
  <c r="G203" i="9" s="1"/>
  <c r="N213" i="9" a="1"/>
  <c r="N213" i="9" s="1"/>
  <c r="FF63" i="3" s="1"/>
  <c r="L257" i="9" a="1"/>
  <c r="L257" i="9" s="1"/>
  <c r="H217" i="9" a="1"/>
  <c r="H217" i="9" s="1"/>
  <c r="K185" i="9" a="1"/>
  <c r="K185" i="9" s="1"/>
  <c r="I161" i="9" a="1"/>
  <c r="I161" i="9" s="1"/>
  <c r="Q22" i="14"/>
  <c r="R2" i="14"/>
  <c r="Q6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0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5" i="14"/>
  <c r="Q4" i="14"/>
  <c r="Q3" i="14"/>
  <c r="AI114" i="3" l="1"/>
  <c r="AI148" i="3"/>
  <c r="FE148" i="3" s="1"/>
  <c r="AE148" i="3"/>
  <c r="FA148" i="3" s="1"/>
  <c r="AG97" i="3"/>
  <c r="FC97" i="3" s="1"/>
  <c r="FP97" i="3" s="1"/>
  <c r="AQ97" i="3" s="1" a="1"/>
  <c r="AQ97" i="3" s="1"/>
  <c r="AC141" i="3"/>
  <c r="EY141" i="3" s="1"/>
  <c r="AD141" i="3"/>
  <c r="EZ141" i="3" s="1"/>
  <c r="AH90" i="3"/>
  <c r="FD90" i="3" s="1"/>
  <c r="FQ90" i="3" s="1"/>
  <c r="AR90" i="3" s="1" a="1"/>
  <c r="AR90" i="3" s="1"/>
  <c r="AC119" i="3"/>
  <c r="EY119" i="3" s="1"/>
  <c r="AH50" i="3"/>
  <c r="FD50" i="3" s="1"/>
  <c r="AI50" i="3"/>
  <c r="FE50" i="3" s="1"/>
  <c r="AF50" i="3"/>
  <c r="FB50" i="3" s="1"/>
  <c r="AE50" i="3"/>
  <c r="FA50" i="3" s="1"/>
  <c r="AD119" i="3"/>
  <c r="EZ119" i="3" s="1"/>
  <c r="AE119" i="3"/>
  <c r="FA119" i="3" s="1"/>
  <c r="AC96" i="3"/>
  <c r="EY96" i="3" s="1"/>
  <c r="AE49" i="3"/>
  <c r="FA49" i="3" s="1"/>
  <c r="FN49" i="3" s="1"/>
  <c r="AO49" i="3" s="1" a="1"/>
  <c r="AO49" i="3" s="1"/>
  <c r="AG96" i="3"/>
  <c r="FC96" i="3" s="1"/>
  <c r="AI96" i="3"/>
  <c r="FE96" i="3" s="1"/>
  <c r="AD106" i="3"/>
  <c r="EZ106" i="3" s="1"/>
  <c r="AF106" i="3"/>
  <c r="FB106" i="3" s="1"/>
  <c r="AC124" i="3"/>
  <c r="EY124" i="3" s="1"/>
  <c r="AE124" i="3"/>
  <c r="FA124" i="3" s="1"/>
  <c r="AC36" i="3"/>
  <c r="EY36" i="3" s="1"/>
  <c r="AE36" i="3"/>
  <c r="FA36" i="3" s="1"/>
  <c r="AG55" i="3"/>
  <c r="FC55" i="3" s="1"/>
  <c r="FP55" i="3" s="1"/>
  <c r="AQ55" i="3" s="1" a="1"/>
  <c r="AQ55" i="3" s="1"/>
  <c r="AD97" i="3"/>
  <c r="EZ97" i="3" s="1"/>
  <c r="FM97" i="3" s="1"/>
  <c r="AN97" i="3" s="1" a="1"/>
  <c r="AN97" i="3" s="1"/>
  <c r="AG50" i="3"/>
  <c r="FC50" i="3" s="1"/>
  <c r="AC109" i="3"/>
  <c r="EY109" i="3" s="1"/>
  <c r="AG82" i="3"/>
  <c r="FC82" i="3" s="1"/>
  <c r="AH82" i="3"/>
  <c r="FD82" i="3" s="1"/>
  <c r="AC137" i="3"/>
  <c r="EY137" i="3" s="1"/>
  <c r="FL137" i="3" s="1"/>
  <c r="AM137" i="3" s="1" a="1"/>
  <c r="AM137" i="3" s="1"/>
  <c r="AH96" i="3"/>
  <c r="FD96" i="3" s="1"/>
  <c r="AG106" i="3"/>
  <c r="FC106" i="3" s="1"/>
  <c r="AH106" i="3"/>
  <c r="FD106" i="3" s="1"/>
  <c r="AE106" i="3"/>
  <c r="FA106" i="3" s="1"/>
  <c r="AF124" i="3"/>
  <c r="FB124" i="3" s="1"/>
  <c r="AF36" i="3"/>
  <c r="FB36" i="3" s="1"/>
  <c r="AF148" i="3"/>
  <c r="FB148" i="3" s="1"/>
  <c r="AC55" i="3"/>
  <c r="EY55" i="3" s="1"/>
  <c r="FL55" i="3" s="1"/>
  <c r="AM55" i="3" s="1" a="1"/>
  <c r="AM55" i="3" s="1"/>
  <c r="AD90" i="3"/>
  <c r="EZ90" i="3" s="1"/>
  <c r="FM90" i="3" s="1"/>
  <c r="AN90" i="3" s="1" a="1"/>
  <c r="AN90" i="3" s="1"/>
  <c r="AE55" i="3"/>
  <c r="FA55" i="3" s="1"/>
  <c r="FN55" i="3" s="1"/>
  <c r="AO55" i="3" s="1" a="1"/>
  <c r="AO55" i="3" s="1"/>
  <c r="AE141" i="3"/>
  <c r="FA141" i="3" s="1"/>
  <c r="AE19" i="3"/>
  <c r="FA19" i="3" s="1"/>
  <c r="AD82" i="3"/>
  <c r="EZ82" i="3" s="1"/>
  <c r="AF19" i="3"/>
  <c r="FB19" i="3" s="1"/>
  <c r="AC19" i="3"/>
  <c r="EY19" i="3" s="1"/>
  <c r="AH19" i="3"/>
  <c r="FD19" i="3" s="1"/>
  <c r="AE109" i="3"/>
  <c r="FA109" i="3" s="1"/>
  <c r="AE82" i="3"/>
  <c r="FA82" i="3" s="1"/>
  <c r="AF82" i="3"/>
  <c r="FB82" i="3" s="1"/>
  <c r="AD49" i="3"/>
  <c r="EZ49" i="3" s="1"/>
  <c r="FM49" i="3" s="1"/>
  <c r="AN49" i="3" s="1" a="1"/>
  <c r="AN49" i="3" s="1"/>
  <c r="AI124" i="3"/>
  <c r="FE124" i="3" s="1"/>
  <c r="AI36" i="3"/>
  <c r="AC90" i="3"/>
  <c r="EY90" i="3" s="1"/>
  <c r="FL90" i="3" s="1"/>
  <c r="AM90" i="3" s="1" a="1"/>
  <c r="AM90" i="3" s="1"/>
  <c r="AI90" i="3"/>
  <c r="AF97" i="3"/>
  <c r="FB97" i="3" s="1"/>
  <c r="FO97" i="3" s="1"/>
  <c r="AP97" i="3" s="1" a="1"/>
  <c r="AP97" i="3" s="1"/>
  <c r="AE90" i="3"/>
  <c r="FA90" i="3" s="1"/>
  <c r="FN90" i="3" s="1"/>
  <c r="AO90" i="3" s="1" a="1"/>
  <c r="AO90" i="3" s="1"/>
  <c r="AF55" i="3"/>
  <c r="FB55" i="3" s="1"/>
  <c r="FO55" i="3" s="1"/>
  <c r="AP55" i="3" s="1" a="1"/>
  <c r="AP55" i="3" s="1"/>
  <c r="AD19" i="3"/>
  <c r="EZ19" i="3" s="1"/>
  <c r="AG109" i="3"/>
  <c r="FC109" i="3" s="1"/>
  <c r="AC50" i="3"/>
  <c r="EY50" i="3" s="1"/>
  <c r="AF111" i="3"/>
  <c r="FB111" i="3" s="1"/>
  <c r="AH109" i="3"/>
  <c r="FD109" i="3" s="1"/>
  <c r="AI109" i="3"/>
  <c r="FE109" i="3" s="1"/>
  <c r="AD111" i="3"/>
  <c r="EZ111" i="3" s="1"/>
  <c r="AI82" i="3"/>
  <c r="AD132" i="3"/>
  <c r="EZ132" i="3" s="1"/>
  <c r="AE132" i="3"/>
  <c r="FA132" i="3" s="1"/>
  <c r="AG132" i="3"/>
  <c r="FC132" i="3" s="1"/>
  <c r="AH132" i="3"/>
  <c r="FD132" i="3" s="1"/>
  <c r="AI132" i="3"/>
  <c r="AD114" i="3"/>
  <c r="EZ114" i="3" s="1"/>
  <c r="AG148" i="3"/>
  <c r="FC148" i="3" s="1"/>
  <c r="AC97" i="3"/>
  <c r="EY97" i="3" s="1"/>
  <c r="FL97" i="3" s="1"/>
  <c r="AM97" i="3" s="1" a="1"/>
  <c r="AM97" i="3" s="1"/>
  <c r="AD55" i="3"/>
  <c r="EZ55" i="3" s="1"/>
  <c r="FM55" i="3" s="1"/>
  <c r="AN55" i="3" s="1" a="1"/>
  <c r="AN55" i="3" s="1"/>
  <c r="AE97" i="3"/>
  <c r="FA97" i="3" s="1"/>
  <c r="FN97" i="3" s="1"/>
  <c r="AO97" i="3" s="1" a="1"/>
  <c r="AO97" i="3" s="1"/>
  <c r="AH97" i="3"/>
  <c r="FD97" i="3" s="1"/>
  <c r="FQ97" i="3" s="1"/>
  <c r="AR97" i="3" s="1" a="1"/>
  <c r="AR97" i="3" s="1"/>
  <c r="AI97" i="3"/>
  <c r="FE97" i="3" s="1"/>
  <c r="FR97" i="3" s="1"/>
  <c r="AS97" i="3" s="1" a="1"/>
  <c r="AS97" i="3" s="1"/>
  <c r="AF141" i="3"/>
  <c r="FB141" i="3" s="1"/>
  <c r="AC82" i="3"/>
  <c r="EY82" i="3" s="1"/>
  <c r="AD50" i="3"/>
  <c r="EZ50" i="3" s="1"/>
  <c r="AF109" i="3"/>
  <c r="FB109" i="3" s="1"/>
  <c r="AI111" i="3"/>
  <c r="AD109" i="3"/>
  <c r="EZ109" i="3" s="1"/>
  <c r="AI49" i="3"/>
  <c r="FE49" i="3" s="1"/>
  <c r="FR49" i="3" s="1"/>
  <c r="AS49" i="3" s="1" a="1"/>
  <c r="AS49" i="3" s="1"/>
  <c r="AF96" i="3"/>
  <c r="FB96" i="3" s="1"/>
  <c r="AH114" i="3"/>
  <c r="FD114" i="3" s="1"/>
  <c r="AC148" i="3"/>
  <c r="EY148" i="3" s="1"/>
  <c r="AD148" i="3"/>
  <c r="EZ148" i="3" s="1"/>
  <c r="AG141" i="3"/>
  <c r="FC141" i="3" s="1"/>
  <c r="AH141" i="3"/>
  <c r="FD141" i="3" s="1"/>
  <c r="AF90" i="3"/>
  <c r="FB90" i="3" s="1"/>
  <c r="FO90" i="3" s="1"/>
  <c r="AP90" i="3" s="1" a="1"/>
  <c r="AP90" i="3" s="1"/>
  <c r="AF119" i="3"/>
  <c r="FB119" i="3" s="1"/>
  <c r="AG111" i="3"/>
  <c r="FC111" i="3" s="1"/>
  <c r="AG137" i="3"/>
  <c r="FC137" i="3" s="1"/>
  <c r="FP137" i="3" s="1"/>
  <c r="AQ137" i="3" s="1" a="1"/>
  <c r="AQ137" i="3" s="1"/>
  <c r="AF132" i="3"/>
  <c r="FB132" i="3" s="1"/>
  <c r="AC49" i="3"/>
  <c r="EY49" i="3" s="1"/>
  <c r="FL49" i="3" s="1"/>
  <c r="AM49" i="3" s="1" a="1"/>
  <c r="AM49" i="3" s="1"/>
  <c r="AC132" i="3"/>
  <c r="EY132" i="3" s="1"/>
  <c r="AH137" i="3"/>
  <c r="FD137" i="3" s="1"/>
  <c r="FQ137" i="3" s="1"/>
  <c r="AR137" i="3" s="1" a="1"/>
  <c r="AR137" i="3" s="1"/>
  <c r="AI137" i="3"/>
  <c r="FE137" i="3" s="1"/>
  <c r="FR137" i="3" s="1"/>
  <c r="AS137" i="3" s="1" a="1"/>
  <c r="AS137" i="3" s="1"/>
  <c r="AD137" i="3"/>
  <c r="EZ137" i="3" s="1"/>
  <c r="FM137" i="3" s="1"/>
  <c r="AN137" i="3" s="1" a="1"/>
  <c r="AN137" i="3" s="1"/>
  <c r="AE114" i="3"/>
  <c r="FA114" i="3" s="1"/>
  <c r="AG124" i="3"/>
  <c r="FC124" i="3" s="1"/>
  <c r="AH124" i="3"/>
  <c r="FD124" i="3" s="1"/>
  <c r="AF114" i="3"/>
  <c r="FB114" i="3" s="1"/>
  <c r="AG114" i="3"/>
  <c r="FC114" i="3" s="1"/>
  <c r="AD124" i="3"/>
  <c r="EZ124" i="3" s="1"/>
  <c r="AG36" i="3"/>
  <c r="FC36" i="3" s="1"/>
  <c r="AH148" i="3"/>
  <c r="FD148" i="3" s="1"/>
  <c r="AI141" i="3"/>
  <c r="AH55" i="3"/>
  <c r="FD55" i="3" s="1"/>
  <c r="FQ55" i="3" s="1"/>
  <c r="AR55" i="3" s="1" a="1"/>
  <c r="AR55" i="3" s="1"/>
  <c r="AH111" i="3"/>
  <c r="FD111" i="3" s="1"/>
  <c r="AI119" i="3"/>
  <c r="FE119" i="3" s="1"/>
  <c r="AE111" i="3"/>
  <c r="FA111" i="3" s="1"/>
  <c r="AG49" i="3"/>
  <c r="FC49" i="3" s="1"/>
  <c r="FP49" i="3" s="1"/>
  <c r="AQ49" i="3" s="1" a="1"/>
  <c r="AQ49" i="3" s="1"/>
  <c r="AC106" i="3"/>
  <c r="EY106" i="3" s="1"/>
  <c r="AF49" i="3"/>
  <c r="FB49" i="3" s="1"/>
  <c r="FO49" i="3" s="1"/>
  <c r="AP49" i="3" s="1" a="1"/>
  <c r="AP49" i="3" s="1"/>
  <c r="AE137" i="3"/>
  <c r="FA137" i="3" s="1"/>
  <c r="FN137" i="3" s="1"/>
  <c r="AO137" i="3" s="1" a="1"/>
  <c r="AO137" i="3" s="1"/>
  <c r="AF137" i="3"/>
  <c r="FB137" i="3" s="1"/>
  <c r="FO137" i="3" s="1"/>
  <c r="AP137" i="3" s="1" a="1"/>
  <c r="AP137" i="3" s="1"/>
  <c r="AD147" i="3"/>
  <c r="EZ147" i="3" s="1"/>
  <c r="AE147" i="3"/>
  <c r="FA147" i="3" s="1"/>
  <c r="AF147" i="3"/>
  <c r="FB147" i="3" s="1"/>
  <c r="AG147" i="3"/>
  <c r="FC147" i="3" s="1"/>
  <c r="AC114" i="3"/>
  <c r="EY114" i="3" s="1"/>
  <c r="AH36" i="3"/>
  <c r="FD36" i="3" s="1"/>
  <c r="AD36" i="3"/>
  <c r="EZ36" i="3" s="1"/>
  <c r="AI55" i="3"/>
  <c r="AG90" i="3"/>
  <c r="FC90" i="3" s="1"/>
  <c r="FP90" i="3" s="1"/>
  <c r="AQ90" i="3" s="1" a="1"/>
  <c r="AQ90" i="3" s="1"/>
  <c r="AC111" i="3"/>
  <c r="EY111" i="3" s="1"/>
  <c r="AG19" i="3"/>
  <c r="FC19" i="3" s="1"/>
  <c r="AI19" i="3"/>
  <c r="AJ19" i="3" s="1"/>
  <c r="AK19" i="3" s="1"/>
  <c r="AL19" i="3" s="1"/>
  <c r="FH19" i="3" s="1"/>
  <c r="AG119" i="3"/>
  <c r="FC119" i="3" s="1"/>
  <c r="AH119" i="3"/>
  <c r="FD119" i="3" s="1"/>
  <c r="AH49" i="3"/>
  <c r="FD49" i="3" s="1"/>
  <c r="FQ49" i="3" s="1"/>
  <c r="AR49" i="3" s="1" a="1"/>
  <c r="AR49" i="3" s="1"/>
  <c r="AC147" i="3"/>
  <c r="EY147" i="3" s="1"/>
  <c r="AI106" i="3"/>
  <c r="AJ106" i="3" s="1"/>
  <c r="AK106" i="3" s="1"/>
  <c r="AL106" i="3" s="1"/>
  <c r="FH106" i="3" s="1"/>
  <c r="AI147" i="3"/>
  <c r="FE147" i="3" s="1"/>
  <c r="AD96" i="3"/>
  <c r="EZ96" i="3" s="1"/>
  <c r="AE96" i="3"/>
  <c r="FA96" i="3" s="1"/>
  <c r="AH147" i="3"/>
  <c r="FD147" i="3" s="1"/>
  <c r="CM182" i="3" a="1"/>
  <c r="CM182" i="3" s="1"/>
  <c r="EM182" i="3" s="1" a="1"/>
  <c r="EM182" i="3" s="1"/>
  <c r="BH182" i="3" a="1"/>
  <c r="BH182" i="3" s="1"/>
  <c r="DH182" i="3" s="1" a="1"/>
  <c r="DH182" i="3" s="1"/>
  <c r="I182" i="3"/>
  <c r="CC182" i="3" a="1"/>
  <c r="CC182" i="3" s="1"/>
  <c r="EC182" i="3" s="1" a="1"/>
  <c r="EC182" i="3" s="1"/>
  <c r="I183" i="3"/>
  <c r="BH183" i="3" a="1"/>
  <c r="BH183" i="3" s="1"/>
  <c r="DH183" i="3" s="1" a="1"/>
  <c r="DH183" i="3" s="1"/>
  <c r="CC183" i="3" a="1"/>
  <c r="CC183" i="3" s="1"/>
  <c r="EC183" i="3" s="1" a="1"/>
  <c r="EC183" i="3" s="1"/>
  <c r="I164" i="3"/>
  <c r="BH164" i="3" a="1"/>
  <c r="BH164" i="3" s="1"/>
  <c r="DH164" i="3" s="1" a="1"/>
  <c r="DH164" i="3" s="1"/>
  <c r="CC164" i="3" a="1"/>
  <c r="CC164" i="3" s="1"/>
  <c r="EC164" i="3" s="1" a="1"/>
  <c r="EC164" i="3" s="1"/>
  <c r="BH162" i="3" a="1"/>
  <c r="BH162" i="3" s="1"/>
  <c r="DH162" i="3" s="1" a="1"/>
  <c r="DH162" i="3" s="1"/>
  <c r="I162" i="3"/>
  <c r="CC162" i="3" a="1"/>
  <c r="CC162" i="3" s="1"/>
  <c r="EC162" i="3" s="1" a="1"/>
  <c r="EC162" i="3" s="1"/>
  <c r="CM190" i="3" a="1"/>
  <c r="CM190" i="3" s="1"/>
  <c r="EM190" i="3" s="1" a="1"/>
  <c r="EM190" i="3" s="1"/>
  <c r="I190" i="3"/>
  <c r="BH190" i="3" a="1"/>
  <c r="BH190" i="3" s="1"/>
  <c r="DH190" i="3" s="1" a="1"/>
  <c r="DH190" i="3" s="1"/>
  <c r="CC190" i="3" a="1"/>
  <c r="CC190" i="3" s="1"/>
  <c r="EC190" i="3" s="1" a="1"/>
  <c r="EC190" i="3" s="1"/>
  <c r="CM191" i="3" a="1"/>
  <c r="CM191" i="3" s="1"/>
  <c r="EM191" i="3" s="1" a="1"/>
  <c r="EM191" i="3" s="1"/>
  <c r="BH191" i="3" a="1"/>
  <c r="BH191" i="3" s="1"/>
  <c r="DH191" i="3" s="1" a="1"/>
  <c r="DH191" i="3" s="1"/>
  <c r="I191" i="3"/>
  <c r="CC191" i="3" a="1"/>
  <c r="CC191" i="3" s="1"/>
  <c r="EC191" i="3" s="1" a="1"/>
  <c r="EC191" i="3" s="1"/>
  <c r="BH172" i="3" a="1"/>
  <c r="BH172" i="3" s="1"/>
  <c r="DH172" i="3" s="1" a="1"/>
  <c r="DH172" i="3" s="1"/>
  <c r="I172" i="3"/>
  <c r="CC172" i="3" a="1"/>
  <c r="CC172" i="3" s="1"/>
  <c r="EC172" i="3" s="1" a="1"/>
  <c r="EC172" i="3" s="1"/>
  <c r="I170" i="3"/>
  <c r="BH170" i="3" a="1"/>
  <c r="BH170" i="3" s="1"/>
  <c r="DH170" i="3" s="1" a="1"/>
  <c r="DH170" i="3" s="1"/>
  <c r="CC170" i="3" a="1"/>
  <c r="CC170" i="3" s="1"/>
  <c r="EC170" i="3" s="1" a="1"/>
  <c r="EC170" i="3" s="1"/>
  <c r="CM166" i="3" a="1"/>
  <c r="CM166" i="3" s="1"/>
  <c r="EM166" i="3" s="1" a="1"/>
  <c r="EM166" i="3" s="1"/>
  <c r="I166" i="3"/>
  <c r="BH166" i="3" a="1"/>
  <c r="BH166" i="3" s="1"/>
  <c r="DH166" i="3" s="1" a="1"/>
  <c r="DH166" i="3" s="1"/>
  <c r="CC166" i="3" a="1"/>
  <c r="CC166" i="3" s="1"/>
  <c r="EC166" i="3" s="1" a="1"/>
  <c r="EC166" i="3" s="1"/>
  <c r="BH180" i="3" a="1"/>
  <c r="BH180" i="3" s="1"/>
  <c r="DH180" i="3" s="1" a="1"/>
  <c r="DH180" i="3" s="1"/>
  <c r="I180" i="3"/>
  <c r="CC180" i="3" a="1"/>
  <c r="CC180" i="3" s="1"/>
  <c r="EC180" i="3" s="1" a="1"/>
  <c r="EC180" i="3" s="1"/>
  <c r="I178" i="3"/>
  <c r="BH178" i="3" a="1"/>
  <c r="BH178" i="3" s="1"/>
  <c r="DH178" i="3" s="1" a="1"/>
  <c r="DH178" i="3" s="1"/>
  <c r="CC178" i="3" a="1"/>
  <c r="CC178" i="3" s="1"/>
  <c r="EC178" i="3" s="1" a="1"/>
  <c r="EC178" i="3" s="1"/>
  <c r="I155" i="3"/>
  <c r="BH155" i="3" a="1"/>
  <c r="BH155" i="3" s="1"/>
  <c r="DH155" i="3" s="1" a="1"/>
  <c r="DH155" i="3" s="1"/>
  <c r="CC155" i="3" a="1"/>
  <c r="CC155" i="3" s="1"/>
  <c r="EC155" i="3" s="1" a="1"/>
  <c r="EC155" i="3" s="1"/>
  <c r="I168" i="3"/>
  <c r="BH168" i="3" a="1"/>
  <c r="BH168" i="3" s="1"/>
  <c r="DH168" i="3" s="1" a="1"/>
  <c r="DH168" i="3" s="1"/>
  <c r="CC168" i="3" a="1"/>
  <c r="CC168" i="3" s="1"/>
  <c r="EC168" i="3" s="1" a="1"/>
  <c r="EC168" i="3" s="1"/>
  <c r="I186" i="3"/>
  <c r="BH186" i="3" a="1"/>
  <c r="BH186" i="3" s="1"/>
  <c r="DH186" i="3" s="1" a="1"/>
  <c r="DH186" i="3" s="1"/>
  <c r="CC186" i="3" a="1"/>
  <c r="CC186" i="3" s="1"/>
  <c r="EC186" i="3" s="1" a="1"/>
  <c r="EC186" i="3" s="1"/>
  <c r="CM172" i="3" a="1"/>
  <c r="CM172" i="3" s="1"/>
  <c r="EM172" i="3" s="1" a="1"/>
  <c r="EM172" i="3" s="1"/>
  <c r="I171" i="3"/>
  <c r="BH171" i="3" a="1"/>
  <c r="BH171" i="3" s="1"/>
  <c r="DH171" i="3" s="1" a="1"/>
  <c r="DH171" i="3" s="1"/>
  <c r="CC171" i="3" a="1"/>
  <c r="CC171" i="3" s="1"/>
  <c r="EC171" i="3" s="1" a="1"/>
  <c r="EC171" i="3" s="1"/>
  <c r="I179" i="3"/>
  <c r="BH179" i="3" a="1"/>
  <c r="BH179" i="3" s="1"/>
  <c r="DH179" i="3" s="1" a="1"/>
  <c r="DH179" i="3" s="1"/>
  <c r="CC179" i="3" a="1"/>
  <c r="CC179" i="3" s="1"/>
  <c r="EC179" i="3" s="1" a="1"/>
  <c r="EC179" i="3" s="1"/>
  <c r="BH176" i="3" a="1"/>
  <c r="BH176" i="3" s="1"/>
  <c r="DH176" i="3" s="1" a="1"/>
  <c r="DH176" i="3" s="1"/>
  <c r="I176" i="3"/>
  <c r="CC176" i="3" a="1"/>
  <c r="CC176" i="3" s="1"/>
  <c r="EC176" i="3" s="1" a="1"/>
  <c r="EC176" i="3" s="1"/>
  <c r="I157" i="3"/>
  <c r="BH157" i="3" a="1"/>
  <c r="BH157" i="3" s="1"/>
  <c r="DH157" i="3" s="1" a="1"/>
  <c r="DH157" i="3" s="1"/>
  <c r="CC157" i="3" a="1"/>
  <c r="CC157" i="3" s="1"/>
  <c r="EC157" i="3" s="1" a="1"/>
  <c r="EC157" i="3" s="1"/>
  <c r="CM194" i="3" a="1"/>
  <c r="CM194" i="3" s="1"/>
  <c r="EM194" i="3" s="1" a="1"/>
  <c r="EM194" i="3" s="1"/>
  <c r="I194" i="3"/>
  <c r="BH194" i="3" a="1"/>
  <c r="BH194" i="3" s="1"/>
  <c r="DH194" i="3" s="1" a="1"/>
  <c r="DH194" i="3" s="1"/>
  <c r="CC194" i="3" a="1"/>
  <c r="CC194" i="3" s="1"/>
  <c r="EC194" i="3" s="1" a="1"/>
  <c r="EC194" i="3" s="1"/>
  <c r="BH184" i="3" a="1"/>
  <c r="BH184" i="3" s="1"/>
  <c r="DH184" i="3" s="1" a="1"/>
  <c r="DH184" i="3" s="1"/>
  <c r="I184" i="3"/>
  <c r="CC184" i="3" a="1"/>
  <c r="CC184" i="3" s="1"/>
  <c r="EC184" i="3" s="1" a="1"/>
  <c r="EC184" i="3" s="1"/>
  <c r="BH165" i="3" a="1"/>
  <c r="BH165" i="3" s="1"/>
  <c r="DH165" i="3" s="1" a="1"/>
  <c r="DH165" i="3" s="1"/>
  <c r="I165" i="3"/>
  <c r="CC165" i="3" a="1"/>
  <c r="CC165" i="3" s="1"/>
  <c r="EC165" i="3" s="1" a="1"/>
  <c r="EC165" i="3" s="1"/>
  <c r="I185" i="3"/>
  <c r="BH185" i="3" a="1"/>
  <c r="BH185" i="3" s="1"/>
  <c r="DH185" i="3" s="1" a="1"/>
  <c r="DH185" i="3" s="1"/>
  <c r="CC185" i="3" a="1"/>
  <c r="CC185" i="3" s="1"/>
  <c r="EC185" i="3" s="1" a="1"/>
  <c r="EC185" i="3" s="1"/>
  <c r="CM158" i="3" a="1"/>
  <c r="CM158" i="3" s="1"/>
  <c r="EM158" i="3" s="1" a="1"/>
  <c r="EM158" i="3" s="1"/>
  <c r="I158" i="3"/>
  <c r="BH158" i="3" a="1"/>
  <c r="BH158" i="3" s="1"/>
  <c r="DH158" i="3" s="1" a="1"/>
  <c r="DH158" i="3" s="1"/>
  <c r="CC158" i="3" a="1"/>
  <c r="CC158" i="3" s="1"/>
  <c r="EC158" i="3" s="1" a="1"/>
  <c r="EC158" i="3" s="1"/>
  <c r="BH192" i="3" a="1"/>
  <c r="BH192" i="3" s="1"/>
  <c r="DH192" i="3" s="1" a="1"/>
  <c r="DH192" i="3" s="1"/>
  <c r="I192" i="3"/>
  <c r="CC192" i="3" a="1"/>
  <c r="CC192" i="3" s="1"/>
  <c r="EC192" i="3" s="1" a="1"/>
  <c r="EC192" i="3" s="1"/>
  <c r="BH193" i="3" a="1"/>
  <c r="BH193" i="3" s="1"/>
  <c r="DH193" i="3" s="1" a="1"/>
  <c r="DH193" i="3" s="1"/>
  <c r="I193" i="3"/>
  <c r="CC193" i="3" a="1"/>
  <c r="CC193" i="3" s="1"/>
  <c r="EC193" i="3" s="1" a="1"/>
  <c r="EC193" i="3" s="1"/>
  <c r="CM176" i="3" a="1"/>
  <c r="CM176" i="3" s="1"/>
  <c r="EM176" i="3" s="1" a="1"/>
  <c r="EM176" i="3" s="1"/>
  <c r="I175" i="3"/>
  <c r="BH175" i="3" a="1"/>
  <c r="BH175" i="3" s="1"/>
  <c r="DH175" i="3" s="1" a="1"/>
  <c r="DH175" i="3" s="1"/>
  <c r="CC175" i="3" a="1"/>
  <c r="CC175" i="3" s="1"/>
  <c r="EC175" i="3" s="1" a="1"/>
  <c r="EC175" i="3" s="1"/>
  <c r="I156" i="3"/>
  <c r="BH156" i="3" a="1"/>
  <c r="BH156" i="3" s="1"/>
  <c r="DH156" i="3" s="1" a="1"/>
  <c r="DH156" i="3" s="1"/>
  <c r="CC156" i="3" a="1"/>
  <c r="CC156" i="3" s="1"/>
  <c r="EC156" i="3" s="1" a="1"/>
  <c r="EC156" i="3" s="1"/>
  <c r="BH181" i="3" a="1"/>
  <c r="BH181" i="3" s="1"/>
  <c r="DH181" i="3" s="1" a="1"/>
  <c r="DH181" i="3" s="1"/>
  <c r="I181" i="3"/>
  <c r="CC181" i="3" a="1"/>
  <c r="CC181" i="3" s="1"/>
  <c r="EC181" i="3" s="1" a="1"/>
  <c r="EC181" i="3" s="1"/>
  <c r="BH154" i="3" a="1"/>
  <c r="BH154" i="3" s="1"/>
  <c r="DH154" i="3" s="1" a="1"/>
  <c r="DH154" i="3" s="1"/>
  <c r="I154" i="3"/>
  <c r="CC154" i="3" a="1"/>
  <c r="CC154" i="3" s="1"/>
  <c r="EC154" i="3" s="1" a="1"/>
  <c r="EC154" i="3" s="1"/>
  <c r="S2" i="14"/>
  <c r="AJ82" i="3" l="1"/>
  <c r="AK82" i="3" s="1"/>
  <c r="AL82" i="3" s="1"/>
  <c r="FH82" i="3" s="1"/>
  <c r="FE106" i="3"/>
  <c r="AJ111" i="3"/>
  <c r="AK111" i="3" s="1"/>
  <c r="AL111" i="3" s="1"/>
  <c r="FH111" i="3" s="1"/>
  <c r="AJ36" i="3"/>
  <c r="FE111" i="3"/>
  <c r="FE82" i="3"/>
  <c r="FG19" i="3"/>
  <c r="AJ141" i="3"/>
  <c r="FF141" i="3" s="1"/>
  <c r="FE141" i="3"/>
  <c r="AJ55" i="3"/>
  <c r="FF55" i="3" s="1"/>
  <c r="FS55" i="3" s="1"/>
  <c r="AT55" i="3" s="1" a="1"/>
  <c r="AT55" i="3" s="1"/>
  <c r="AJ90" i="3"/>
  <c r="AJ96" i="3"/>
  <c r="FF96" i="3" s="1"/>
  <c r="AJ50" i="3"/>
  <c r="FE55" i="3"/>
  <c r="FR55" i="3" s="1"/>
  <c r="AS55" i="3" s="1" a="1"/>
  <c r="AS55" i="3" s="1"/>
  <c r="AJ137" i="3"/>
  <c r="FF137" i="3" s="1"/>
  <c r="FS137" i="3" s="1"/>
  <c r="AT137" i="3" s="1" a="1"/>
  <c r="AT137" i="3" s="1"/>
  <c r="AJ49" i="3"/>
  <c r="FF49" i="3" s="1"/>
  <c r="FS49" i="3" s="1"/>
  <c r="AT49" i="3" s="1" a="1"/>
  <c r="AT49" i="3" s="1"/>
  <c r="FE90" i="3"/>
  <c r="FR90" i="3" s="1"/>
  <c r="AS90" i="3" s="1" a="1"/>
  <c r="AS90" i="3" s="1"/>
  <c r="AJ124" i="3"/>
  <c r="FF124" i="3" s="1"/>
  <c r="AJ114" i="3"/>
  <c r="FF114" i="3" s="1"/>
  <c r="AJ132" i="3"/>
  <c r="FF132" i="3" s="1"/>
  <c r="FF19" i="3"/>
  <c r="FE114" i="3"/>
  <c r="AJ119" i="3"/>
  <c r="FE132" i="3"/>
  <c r="AJ109" i="3"/>
  <c r="FF109" i="3" s="1"/>
  <c r="FG106" i="3"/>
  <c r="FF106" i="3"/>
  <c r="AJ148" i="3"/>
  <c r="FF148" i="3" s="1"/>
  <c r="AJ147" i="3"/>
  <c r="FF147" i="3" s="1"/>
  <c r="FE19" i="3"/>
  <c r="AJ97" i="3"/>
  <c r="FF97" i="3" s="1"/>
  <c r="FS97" i="3" s="1"/>
  <c r="AT97" i="3" s="1" a="1"/>
  <c r="AT97" i="3" s="1"/>
  <c r="FE36" i="3"/>
  <c r="BI154" i="3" a="1"/>
  <c r="BI154" i="3" s="1"/>
  <c r="DI154" i="3" s="1" a="1"/>
  <c r="DI154" i="3" s="1"/>
  <c r="J154" i="3"/>
  <c r="BI156" i="3" a="1"/>
  <c r="BI156" i="3" s="1"/>
  <c r="DI156" i="3" s="1" a="1"/>
  <c r="DI156" i="3" s="1"/>
  <c r="J156" i="3"/>
  <c r="J165" i="3"/>
  <c r="BI165" i="3" a="1"/>
  <c r="BI165" i="3" s="1"/>
  <c r="DI165" i="3" s="1" a="1"/>
  <c r="DI165" i="3" s="1"/>
  <c r="J157" i="3"/>
  <c r="BI157" i="3" a="1"/>
  <c r="BI157" i="3" s="1"/>
  <c r="DI157" i="3" s="1" a="1"/>
  <c r="DI157" i="3" s="1"/>
  <c r="BI180" i="3" a="1"/>
  <c r="BI180" i="3" s="1"/>
  <c r="DI180" i="3" s="1" a="1"/>
  <c r="DI180" i="3" s="1"/>
  <c r="J180" i="3"/>
  <c r="BI158" i="3" a="1"/>
  <c r="BI158" i="3" s="1"/>
  <c r="DI158" i="3" s="1" a="1"/>
  <c r="DI158" i="3" s="1"/>
  <c r="J158" i="3"/>
  <c r="BI194" i="3" a="1"/>
  <c r="BI194" i="3" s="1"/>
  <c r="DI194" i="3" s="1" a="1"/>
  <c r="DI194" i="3" s="1"/>
  <c r="J194" i="3"/>
  <c r="BI170" i="3" a="1"/>
  <c r="BI170" i="3" s="1"/>
  <c r="DI170" i="3" s="1" a="1"/>
  <c r="DI170" i="3" s="1"/>
  <c r="J170" i="3"/>
  <c r="CD176" i="3" a="1"/>
  <c r="CD176" i="3" s="1"/>
  <c r="ED176" i="3" s="1" a="1"/>
  <c r="ED176" i="3" s="1"/>
  <c r="BI176" i="3" a="1"/>
  <c r="BI176" i="3" s="1"/>
  <c r="DI176" i="3" s="1" a="1"/>
  <c r="DI176" i="3" s="1"/>
  <c r="J176" i="3"/>
  <c r="BI171" i="3" a="1"/>
  <c r="BI171" i="3" s="1"/>
  <c r="DI171" i="3" s="1" a="1"/>
  <c r="DI171" i="3" s="1"/>
  <c r="J171" i="3"/>
  <c r="BI168" i="3" a="1"/>
  <c r="BI168" i="3" s="1"/>
  <c r="DI168" i="3" s="1" a="1"/>
  <c r="DI168" i="3" s="1"/>
  <c r="J168" i="3"/>
  <c r="BI155" i="3" a="1"/>
  <c r="BI155" i="3" s="1"/>
  <c r="DI155" i="3" s="1" a="1"/>
  <c r="DI155" i="3" s="1"/>
  <c r="J155" i="3"/>
  <c r="BI172" i="3" a="1"/>
  <c r="BI172" i="3" s="1"/>
  <c r="DI172" i="3" s="1" a="1"/>
  <c r="DI172" i="3" s="1"/>
  <c r="J172" i="3"/>
  <c r="J190" i="3"/>
  <c r="BI190" i="3" a="1"/>
  <c r="BI190" i="3" s="1"/>
  <c r="DI190" i="3" s="1" a="1"/>
  <c r="DI190" i="3" s="1"/>
  <c r="BI183" i="3" a="1"/>
  <c r="BI183" i="3" s="1"/>
  <c r="DI183" i="3" s="1" a="1"/>
  <c r="DI183" i="3" s="1"/>
  <c r="J183" i="3"/>
  <c r="BI181" i="3" a="1"/>
  <c r="BI181" i="3" s="1"/>
  <c r="DI181" i="3" s="1" a="1"/>
  <c r="DI181" i="3" s="1"/>
  <c r="J181" i="3"/>
  <c r="BI175" i="3" a="1"/>
  <c r="BI175" i="3" s="1"/>
  <c r="DI175" i="3" s="1" a="1"/>
  <c r="DI175" i="3" s="1"/>
  <c r="J175" i="3"/>
  <c r="BI192" i="3" a="1"/>
  <c r="BI192" i="3" s="1"/>
  <c r="DI192" i="3" s="1" a="1"/>
  <c r="DI192" i="3" s="1"/>
  <c r="J192" i="3"/>
  <c r="BI184" i="3" a="1"/>
  <c r="BI184" i="3" s="1"/>
  <c r="DI184" i="3" s="1" a="1"/>
  <c r="DI184" i="3" s="1"/>
  <c r="J184" i="3"/>
  <c r="BI193" i="3" a="1"/>
  <c r="BI193" i="3" s="1"/>
  <c r="DI193" i="3" s="1" a="1"/>
  <c r="DI193" i="3" s="1"/>
  <c r="J193" i="3"/>
  <c r="J185" i="3"/>
  <c r="BI185" i="3" a="1"/>
  <c r="BI185" i="3" s="1"/>
  <c r="DI185" i="3" s="1" a="1"/>
  <c r="DI185" i="3" s="1"/>
  <c r="BI166" i="3" a="1"/>
  <c r="BI166" i="3" s="1"/>
  <c r="DI166" i="3" s="1" a="1"/>
  <c r="DI166" i="3" s="1"/>
  <c r="J166" i="3"/>
  <c r="BI191" i="3" a="1"/>
  <c r="BI191" i="3" s="1"/>
  <c r="DI191" i="3" s="1" a="1"/>
  <c r="DI191" i="3" s="1"/>
  <c r="J191" i="3"/>
  <c r="BI162" i="3" a="1"/>
  <c r="BI162" i="3" s="1"/>
  <c r="DI162" i="3" s="1" a="1"/>
  <c r="DI162" i="3" s="1"/>
  <c r="J162" i="3"/>
  <c r="BI182" i="3" a="1"/>
  <c r="BI182" i="3" s="1"/>
  <c r="DI182" i="3" s="1" a="1"/>
  <c r="DI182" i="3" s="1"/>
  <c r="J182" i="3"/>
  <c r="J179" i="3"/>
  <c r="BI179" i="3" a="1"/>
  <c r="BI179" i="3" s="1"/>
  <c r="DI179" i="3" s="1" a="1"/>
  <c r="DI179" i="3" s="1"/>
  <c r="BI186" i="3" a="1"/>
  <c r="BI186" i="3" s="1"/>
  <c r="DI186" i="3" s="1" a="1"/>
  <c r="DI186" i="3" s="1"/>
  <c r="J186" i="3"/>
  <c r="CD178" i="3" a="1"/>
  <c r="CD178" i="3" s="1"/>
  <c r="ED178" i="3" s="1" a="1"/>
  <c r="ED178" i="3" s="1"/>
  <c r="BI178" i="3" a="1"/>
  <c r="BI178" i="3" s="1"/>
  <c r="DI178" i="3" s="1" a="1"/>
  <c r="DI178" i="3" s="1"/>
  <c r="J178" i="3"/>
  <c r="CD164" i="3" a="1"/>
  <c r="CD164" i="3" s="1"/>
  <c r="ED164" i="3" s="1" a="1"/>
  <c r="ED164" i="3" s="1"/>
  <c r="BI164" i="3" a="1"/>
  <c r="BI164" i="3" s="1"/>
  <c r="DI164" i="3" s="1" a="1"/>
  <c r="DI164" i="3" s="1"/>
  <c r="J164" i="3"/>
  <c r="T2" i="14"/>
  <c r="FG111" i="3" l="1"/>
  <c r="FF82" i="3"/>
  <c r="FG82" i="3"/>
  <c r="FF111" i="3"/>
  <c r="AK148" i="3"/>
  <c r="AL148" i="3" s="1"/>
  <c r="FH148" i="3" s="1"/>
  <c r="AK109" i="3"/>
  <c r="AL109" i="3" s="1"/>
  <c r="FH109" i="3" s="1"/>
  <c r="AK124" i="3"/>
  <c r="AL124" i="3" s="1"/>
  <c r="FH124" i="3" s="1"/>
  <c r="AK36" i="3"/>
  <c r="FF36" i="3"/>
  <c r="AK97" i="3"/>
  <c r="AK132" i="3"/>
  <c r="AK49" i="3"/>
  <c r="AK90" i="3"/>
  <c r="FF90" i="3"/>
  <c r="FS90" i="3" s="1"/>
  <c r="AT90" i="3" s="1" a="1"/>
  <c r="AT90" i="3" s="1"/>
  <c r="AK114" i="3"/>
  <c r="AK137" i="3"/>
  <c r="AK147" i="3"/>
  <c r="AK119" i="3"/>
  <c r="FF119" i="3"/>
  <c r="AK55" i="3"/>
  <c r="AK50" i="3"/>
  <c r="FF50" i="3"/>
  <c r="AK141" i="3"/>
  <c r="AK96" i="3"/>
  <c r="BJ162" i="3" a="1"/>
  <c r="BJ162" i="3" s="1"/>
  <c r="DJ162" i="3" s="1" a="1"/>
  <c r="DJ162" i="3" s="1"/>
  <c r="K162" i="3"/>
  <c r="CE162" i="3" a="1"/>
  <c r="CE162" i="3" s="1"/>
  <c r="EE162" i="3" s="1" a="1"/>
  <c r="EE162" i="3" s="1"/>
  <c r="K179" i="3"/>
  <c r="BJ179" i="3" a="1"/>
  <c r="BJ179" i="3" s="1"/>
  <c r="DJ179" i="3" s="1" a="1"/>
  <c r="DJ179" i="3" s="1"/>
  <c r="CE179" i="3" a="1"/>
  <c r="CE179" i="3" s="1"/>
  <c r="EE179" i="3" s="1" a="1"/>
  <c r="EE179" i="3" s="1"/>
  <c r="K175" i="3"/>
  <c r="BJ175" i="3" a="1"/>
  <c r="BJ175" i="3" s="1"/>
  <c r="DJ175" i="3" s="1" a="1"/>
  <c r="DJ175" i="3" s="1"/>
  <c r="CE175" i="3" a="1"/>
  <c r="CE175" i="3" s="1"/>
  <c r="EE175" i="3" s="1" a="1"/>
  <c r="EE175" i="3" s="1"/>
  <c r="K172" i="3"/>
  <c r="BJ172" i="3" a="1"/>
  <c r="BJ172" i="3" s="1"/>
  <c r="DJ172" i="3" s="1" a="1"/>
  <c r="DJ172" i="3" s="1"/>
  <c r="CE172" i="3" a="1"/>
  <c r="CE172" i="3" s="1"/>
  <c r="EE172" i="3" s="1" a="1"/>
  <c r="EE172" i="3" s="1"/>
  <c r="BJ176" i="3" a="1"/>
  <c r="BJ176" i="3" s="1"/>
  <c r="DJ176" i="3" s="1" a="1"/>
  <c r="DJ176" i="3" s="1"/>
  <c r="K176" i="3"/>
  <c r="CE176" i="3" a="1"/>
  <c r="CE176" i="3" s="1"/>
  <c r="EE176" i="3" s="1" a="1"/>
  <c r="EE176" i="3" s="1"/>
  <c r="K158" i="3"/>
  <c r="BJ158" i="3" a="1"/>
  <c r="BJ158" i="3" s="1"/>
  <c r="DJ158" i="3" s="1" a="1"/>
  <c r="DJ158" i="3" s="1"/>
  <c r="CE158" i="3" a="1"/>
  <c r="CE158" i="3" s="1"/>
  <c r="EE158" i="3" s="1" a="1"/>
  <c r="EE158" i="3" s="1"/>
  <c r="K154" i="3"/>
  <c r="BJ154" i="3" a="1"/>
  <c r="BJ154" i="3" s="1"/>
  <c r="DJ154" i="3" s="1" a="1"/>
  <c r="DJ154" i="3" s="1"/>
  <c r="CE154" i="3" a="1"/>
  <c r="CE154" i="3" s="1"/>
  <c r="EE154" i="3" s="1" a="1"/>
  <c r="EE154" i="3" s="1"/>
  <c r="BJ164" i="3" a="1"/>
  <c r="BJ164" i="3" s="1"/>
  <c r="DJ164" i="3" s="1" a="1"/>
  <c r="DJ164" i="3" s="1"/>
  <c r="K164" i="3"/>
  <c r="CE164" i="3" a="1"/>
  <c r="CE164" i="3" s="1"/>
  <c r="EE164" i="3" s="1" a="1"/>
  <c r="EE164" i="3" s="1"/>
  <c r="BJ166" i="3" a="1"/>
  <c r="BJ166" i="3" s="1"/>
  <c r="DJ166" i="3" s="1" a="1"/>
  <c r="DJ166" i="3" s="1"/>
  <c r="K166" i="3"/>
  <c r="CE166" i="3" a="1"/>
  <c r="CE166" i="3" s="1"/>
  <c r="EE166" i="3" s="1" a="1"/>
  <c r="EE166" i="3" s="1"/>
  <c r="BJ180" i="3" a="1"/>
  <c r="BJ180" i="3" s="1"/>
  <c r="DJ180" i="3" s="1" a="1"/>
  <c r="DJ180" i="3" s="1"/>
  <c r="K180" i="3"/>
  <c r="CE180" i="3" a="1"/>
  <c r="CE180" i="3" s="1"/>
  <c r="EE180" i="3" s="1" a="1"/>
  <c r="EE180" i="3" s="1"/>
  <c r="CE178" i="3" a="1"/>
  <c r="CE178" i="3" s="1"/>
  <c r="EE178" i="3" s="1" a="1"/>
  <c r="EE178" i="3" s="1"/>
  <c r="BJ178" i="3" a="1"/>
  <c r="BJ178" i="3" s="1"/>
  <c r="DJ178" i="3" s="1" a="1"/>
  <c r="DJ178" i="3" s="1"/>
  <c r="K178" i="3"/>
  <c r="CE181" i="3" a="1"/>
  <c r="CE181" i="3" s="1"/>
  <c r="EE181" i="3" s="1" a="1"/>
  <c r="EE181" i="3" s="1"/>
  <c r="BJ181" i="3" a="1"/>
  <c r="BJ181" i="3" s="1"/>
  <c r="DJ181" i="3" s="1" a="1"/>
  <c r="DJ181" i="3" s="1"/>
  <c r="K181" i="3"/>
  <c r="BJ155" i="3" a="1"/>
  <c r="BJ155" i="3" s="1"/>
  <c r="DJ155" i="3" s="1" a="1"/>
  <c r="DJ155" i="3" s="1"/>
  <c r="CE155" i="3" a="1"/>
  <c r="CE155" i="3" s="1"/>
  <c r="EE155" i="3" s="1" a="1"/>
  <c r="EE155" i="3" s="1"/>
  <c r="K155" i="3"/>
  <c r="BJ170" i="3" a="1"/>
  <c r="BJ170" i="3" s="1"/>
  <c r="DJ170" i="3" s="1" a="1"/>
  <c r="DJ170" i="3" s="1"/>
  <c r="K170" i="3"/>
  <c r="CE170" i="3" a="1"/>
  <c r="CE170" i="3" s="1"/>
  <c r="EE170" i="3" s="1" a="1"/>
  <c r="EE170" i="3" s="1"/>
  <c r="CE182" i="3" a="1"/>
  <c r="CE182" i="3" s="1"/>
  <c r="EE182" i="3" s="1" a="1"/>
  <c r="EE182" i="3" s="1"/>
  <c r="K182" i="3"/>
  <c r="BJ182" i="3" a="1"/>
  <c r="BJ182" i="3" s="1"/>
  <c r="DJ182" i="3" s="1" a="1"/>
  <c r="DJ182" i="3" s="1"/>
  <c r="K157" i="3"/>
  <c r="CE157" i="3" a="1"/>
  <c r="CE157" i="3" s="1"/>
  <c r="EE157" i="3" s="1" a="1"/>
  <c r="EE157" i="3" s="1"/>
  <c r="BJ157" i="3" a="1"/>
  <c r="BJ157" i="3" s="1"/>
  <c r="DJ157" i="3" s="1" a="1"/>
  <c r="DJ157" i="3" s="1"/>
  <c r="CE184" i="3" a="1"/>
  <c r="CE184" i="3" s="1"/>
  <c r="EE184" i="3" s="1" a="1"/>
  <c r="EE184" i="3" s="1"/>
  <c r="BJ184" i="3" a="1"/>
  <c r="BJ184" i="3" s="1"/>
  <c r="DJ184" i="3" s="1" a="1"/>
  <c r="DJ184" i="3" s="1"/>
  <c r="K184" i="3"/>
  <c r="BJ183" i="3" a="1"/>
  <c r="BJ183" i="3" s="1"/>
  <c r="DJ183" i="3" s="1" a="1"/>
  <c r="DJ183" i="3" s="1"/>
  <c r="K183" i="3"/>
  <c r="CE183" i="3" a="1"/>
  <c r="CE183" i="3" s="1"/>
  <c r="EE183" i="3" s="1" a="1"/>
  <c r="EE183" i="3" s="1"/>
  <c r="K168" i="3"/>
  <c r="BJ168" i="3" a="1"/>
  <c r="BJ168" i="3" s="1"/>
  <c r="DJ168" i="3" s="1" a="1"/>
  <c r="DJ168" i="3" s="1"/>
  <c r="CE168" i="3" a="1"/>
  <c r="CE168" i="3" s="1"/>
  <c r="EE168" i="3" s="1" a="1"/>
  <c r="EE168" i="3" s="1"/>
  <c r="BJ165" i="3" a="1"/>
  <c r="BJ165" i="3" s="1"/>
  <c r="DJ165" i="3" s="1" a="1"/>
  <c r="DJ165" i="3" s="1"/>
  <c r="K165" i="3"/>
  <c r="CE165" i="3" a="1"/>
  <c r="CE165" i="3" s="1"/>
  <c r="EE165" i="3" s="1" a="1"/>
  <c r="EE165" i="3" s="1"/>
  <c r="BJ185" i="3" a="1"/>
  <c r="BJ185" i="3" s="1"/>
  <c r="DJ185" i="3" s="1" a="1"/>
  <c r="DJ185" i="3" s="1"/>
  <c r="K185" i="3"/>
  <c r="CE185" i="3" a="1"/>
  <c r="CE185" i="3" s="1"/>
  <c r="EE185" i="3" s="1" a="1"/>
  <c r="EE185" i="3" s="1"/>
  <c r="BJ193" i="3" a="1"/>
  <c r="BJ193" i="3" s="1"/>
  <c r="DJ193" i="3" s="1" a="1"/>
  <c r="DJ193" i="3" s="1"/>
  <c r="K193" i="3"/>
  <c r="CE193" i="3" a="1"/>
  <c r="CE193" i="3" s="1"/>
  <c r="EE193" i="3" s="1" a="1"/>
  <c r="EE193" i="3" s="1"/>
  <c r="BJ171" i="3" a="1"/>
  <c r="BJ171" i="3" s="1"/>
  <c r="DJ171" i="3" s="1" a="1"/>
  <c r="DJ171" i="3" s="1"/>
  <c r="K171" i="3"/>
  <c r="CE171" i="3" a="1"/>
  <c r="CE171" i="3" s="1"/>
  <c r="EE171" i="3" s="1" a="1"/>
  <c r="EE171" i="3" s="1"/>
  <c r="K194" i="3"/>
  <c r="BJ194" i="3" a="1"/>
  <c r="BJ194" i="3" s="1"/>
  <c r="DJ194" i="3" s="1" a="1"/>
  <c r="DJ194" i="3" s="1"/>
  <c r="CE194" i="3" a="1"/>
  <c r="CE194" i="3" s="1"/>
  <c r="EE194" i="3" s="1" a="1"/>
  <c r="EE194" i="3" s="1"/>
  <c r="K156" i="3"/>
  <c r="BJ156" i="3" a="1"/>
  <c r="BJ156" i="3" s="1"/>
  <c r="DJ156" i="3" s="1" a="1"/>
  <c r="DJ156" i="3" s="1"/>
  <c r="CE156" i="3" a="1"/>
  <c r="CE156" i="3" s="1"/>
  <c r="EE156" i="3" s="1" a="1"/>
  <c r="EE156" i="3" s="1"/>
  <c r="K186" i="3"/>
  <c r="BJ186" i="3" a="1"/>
  <c r="BJ186" i="3" s="1"/>
  <c r="DJ186" i="3" s="1" a="1"/>
  <c r="DJ186" i="3" s="1"/>
  <c r="CE186" i="3" a="1"/>
  <c r="CE186" i="3" s="1"/>
  <c r="EE186" i="3" s="1" a="1"/>
  <c r="EE186" i="3" s="1"/>
  <c r="CE192" i="3" a="1"/>
  <c r="CE192" i="3" s="1"/>
  <c r="EE192" i="3" s="1" a="1"/>
  <c r="EE192" i="3" s="1"/>
  <c r="K192" i="3"/>
  <c r="BJ192" i="3" a="1"/>
  <c r="BJ192" i="3" s="1"/>
  <c r="DJ192" i="3" s="1" a="1"/>
  <c r="DJ192" i="3" s="1"/>
  <c r="BJ191" i="3" a="1"/>
  <c r="BJ191" i="3" s="1"/>
  <c r="DJ191" i="3" s="1" a="1"/>
  <c r="DJ191" i="3" s="1"/>
  <c r="CE191" i="3" a="1"/>
  <c r="CE191" i="3" s="1"/>
  <c r="EE191" i="3" s="1" a="1"/>
  <c r="EE191" i="3" s="1"/>
  <c r="K191" i="3"/>
  <c r="K190" i="3"/>
  <c r="BJ190" i="3" a="1"/>
  <c r="BJ190" i="3" s="1"/>
  <c r="DJ190" i="3" s="1" a="1"/>
  <c r="DJ190" i="3" s="1"/>
  <c r="CE190" i="3" a="1"/>
  <c r="CE190" i="3" s="1"/>
  <c r="EE190" i="3" s="1" a="1"/>
  <c r="EE190" i="3" s="1"/>
  <c r="U2" i="14"/>
  <c r="FG124" i="3" l="1"/>
  <c r="FG109" i="3"/>
  <c r="FG148" i="3"/>
  <c r="AL36" i="3"/>
  <c r="FH36" i="3" s="1"/>
  <c r="FG36" i="3"/>
  <c r="FG114" i="3"/>
  <c r="AL114" i="3"/>
  <c r="FH114" i="3" s="1"/>
  <c r="AL90" i="3"/>
  <c r="FH90" i="3" s="1"/>
  <c r="FU90" i="3" s="1"/>
  <c r="AV90" i="3" s="1" a="1"/>
  <c r="AV90" i="3" s="1"/>
  <c r="FG90" i="3"/>
  <c r="FT90" i="3" s="1"/>
  <c r="AU90" i="3" s="1" a="1"/>
  <c r="AU90" i="3" s="1"/>
  <c r="AL96" i="3"/>
  <c r="FH96" i="3" s="1"/>
  <c r="FG96" i="3"/>
  <c r="AL55" i="3"/>
  <c r="FH55" i="3" s="1"/>
  <c r="FU55" i="3" s="1"/>
  <c r="AV55" i="3" s="1" a="1"/>
  <c r="AV55" i="3" s="1"/>
  <c r="FG55" i="3"/>
  <c r="FT55" i="3" s="1"/>
  <c r="AU55" i="3" s="1" a="1"/>
  <c r="AU55" i="3" s="1"/>
  <c r="AL141" i="3"/>
  <c r="FH141" i="3" s="1"/>
  <c r="FG141" i="3"/>
  <c r="AL119" i="3"/>
  <c r="FH119" i="3" s="1"/>
  <c r="FG119" i="3"/>
  <c r="AL49" i="3"/>
  <c r="FH49" i="3" s="1"/>
  <c r="FU49" i="3" s="1"/>
  <c r="AV49" i="3" s="1" a="1"/>
  <c r="AV49" i="3" s="1"/>
  <c r="FG49" i="3"/>
  <c r="FT49" i="3" s="1"/>
  <c r="AU49" i="3" s="1" a="1"/>
  <c r="AU49" i="3" s="1"/>
  <c r="AL50" i="3"/>
  <c r="FH50" i="3" s="1"/>
  <c r="FG50" i="3"/>
  <c r="AL147" i="3"/>
  <c r="FH147" i="3" s="1"/>
  <c r="FG147" i="3"/>
  <c r="AL132" i="3"/>
  <c r="FH132" i="3" s="1"/>
  <c r="FG132" i="3"/>
  <c r="FG137" i="3"/>
  <c r="FT137" i="3" s="1"/>
  <c r="AU137" i="3" s="1" a="1"/>
  <c r="AU137" i="3" s="1"/>
  <c r="AL137" i="3"/>
  <c r="FH137" i="3" s="1"/>
  <c r="FU137" i="3" s="1"/>
  <c r="AV137" i="3" s="1" a="1"/>
  <c r="AV137" i="3" s="1"/>
  <c r="AL97" i="3"/>
  <c r="FH97" i="3" s="1"/>
  <c r="FU97" i="3" s="1"/>
  <c r="AV97" i="3" s="1" a="1"/>
  <c r="AV97" i="3" s="1"/>
  <c r="FG97" i="3"/>
  <c r="FT97" i="3" s="1"/>
  <c r="AU97" i="3" s="1" a="1"/>
  <c r="AU97" i="3" s="1"/>
  <c r="L186" i="3"/>
  <c r="BK186" i="3" a="1"/>
  <c r="BK186" i="3" s="1"/>
  <c r="DK186" i="3" s="1" a="1"/>
  <c r="DK186" i="3" s="1"/>
  <c r="CF186" i="3" a="1"/>
  <c r="CF186" i="3" s="1"/>
  <c r="EF186" i="3" s="1" a="1"/>
  <c r="EF186" i="3" s="1"/>
  <c r="CF185" i="3" a="1"/>
  <c r="CF185" i="3" s="1"/>
  <c r="EF185" i="3" s="1" a="1"/>
  <c r="EF185" i="3" s="1"/>
  <c r="BK185" i="3" a="1"/>
  <c r="BK185" i="3" s="1"/>
  <c r="DK185" i="3" s="1" a="1"/>
  <c r="DK185" i="3" s="1"/>
  <c r="L185" i="3"/>
  <c r="CF190" i="3" a="1"/>
  <c r="CF190" i="3" s="1"/>
  <c r="EF190" i="3" s="1" a="1"/>
  <c r="EF190" i="3" s="1"/>
  <c r="BK190" i="3" a="1"/>
  <c r="BK190" i="3" s="1"/>
  <c r="DK190" i="3" s="1" a="1"/>
  <c r="DK190" i="3" s="1"/>
  <c r="L190" i="3"/>
  <c r="CF182" i="3" a="1"/>
  <c r="CF182" i="3" s="1"/>
  <c r="EF182" i="3" s="1" a="1"/>
  <c r="EF182" i="3" s="1"/>
  <c r="BK182" i="3" a="1"/>
  <c r="BK182" i="3" s="1"/>
  <c r="DK182" i="3" s="1" a="1"/>
  <c r="DK182" i="3" s="1"/>
  <c r="L182" i="3"/>
  <c r="CF181" i="3" a="1"/>
  <c r="CF181" i="3" s="1"/>
  <c r="EF181" i="3" s="1" a="1"/>
  <c r="EF181" i="3" s="1"/>
  <c r="L181" i="3"/>
  <c r="BK181" i="3" a="1"/>
  <c r="BK181" i="3" s="1"/>
  <c r="DK181" i="3" s="1" a="1"/>
  <c r="DK181" i="3" s="1"/>
  <c r="CF158" i="3" a="1"/>
  <c r="CF158" i="3" s="1"/>
  <c r="EF158" i="3" s="1" a="1"/>
  <c r="EF158" i="3" s="1"/>
  <c r="BK158" i="3" a="1"/>
  <c r="BK158" i="3" s="1"/>
  <c r="DK158" i="3" s="1" a="1"/>
  <c r="DK158" i="3" s="1"/>
  <c r="L158" i="3"/>
  <c r="L171" i="3"/>
  <c r="BK171" i="3" a="1"/>
  <c r="BK171" i="3" s="1"/>
  <c r="DK171" i="3" s="1" a="1"/>
  <c r="DK171" i="3" s="1"/>
  <c r="CF171" i="3" a="1"/>
  <c r="CF171" i="3" s="1"/>
  <c r="EF171" i="3" s="1" a="1"/>
  <c r="EF171" i="3" s="1"/>
  <c r="CF164" i="3" a="1"/>
  <c r="CF164" i="3" s="1"/>
  <c r="EF164" i="3" s="1" a="1"/>
  <c r="EF164" i="3" s="1"/>
  <c r="BK164" i="3" a="1"/>
  <c r="BK164" i="3" s="1"/>
  <c r="DK164" i="3" s="1" a="1"/>
  <c r="DK164" i="3" s="1"/>
  <c r="L164" i="3"/>
  <c r="BK175" i="3" a="1"/>
  <c r="BK175" i="3" s="1"/>
  <c r="DK175" i="3" s="1" a="1"/>
  <c r="DK175" i="3" s="1"/>
  <c r="CF175" i="3" a="1"/>
  <c r="CF175" i="3" s="1"/>
  <c r="EF175" i="3" s="1" a="1"/>
  <c r="EF175" i="3" s="1"/>
  <c r="L175" i="3"/>
  <c r="CF165" i="3" a="1"/>
  <c r="CF165" i="3" s="1"/>
  <c r="EF165" i="3" s="1" a="1"/>
  <c r="EF165" i="3" s="1"/>
  <c r="L165" i="3"/>
  <c r="BK165" i="3" a="1"/>
  <c r="BK165" i="3" s="1"/>
  <c r="DK165" i="3" s="1" a="1"/>
  <c r="DK165" i="3" s="1"/>
  <c r="L166" i="3"/>
  <c r="CF166" i="3" a="1"/>
  <c r="CF166" i="3" s="1"/>
  <c r="EF166" i="3" s="1" a="1"/>
  <c r="EF166" i="3" s="1"/>
  <c r="BK166" i="3" a="1"/>
  <c r="BK166" i="3" s="1"/>
  <c r="DK166" i="3" s="1" a="1"/>
  <c r="DK166" i="3" s="1"/>
  <c r="CF176" i="3" a="1"/>
  <c r="CF176" i="3" s="1"/>
  <c r="EF176" i="3" s="1" a="1"/>
  <c r="EF176" i="3" s="1"/>
  <c r="BK176" i="3" a="1"/>
  <c r="BK176" i="3" s="1"/>
  <c r="DK176" i="3" s="1" a="1"/>
  <c r="DK176" i="3" s="1"/>
  <c r="L176" i="3"/>
  <c r="L168" i="3"/>
  <c r="CF168" i="3" a="1"/>
  <c r="CF168" i="3" s="1"/>
  <c r="EF168" i="3" s="1" a="1"/>
  <c r="EF168" i="3" s="1"/>
  <c r="BK168" i="3" a="1"/>
  <c r="BK168" i="3" s="1"/>
  <c r="DK168" i="3" s="1" a="1"/>
  <c r="DK168" i="3" s="1"/>
  <c r="CF191" i="3" a="1"/>
  <c r="CF191" i="3" s="1"/>
  <c r="EF191" i="3" s="1" a="1"/>
  <c r="EF191" i="3" s="1"/>
  <c r="L191" i="3"/>
  <c r="BK191" i="3" a="1"/>
  <c r="BK191" i="3" s="1"/>
  <c r="DK191" i="3" s="1" a="1"/>
  <c r="DK191" i="3" s="1"/>
  <c r="CF157" i="3" a="1"/>
  <c r="CF157" i="3" s="1"/>
  <c r="EF157" i="3" s="1" a="1"/>
  <c r="EF157" i="3" s="1"/>
  <c r="BK157" i="3" a="1"/>
  <c r="BK157" i="3" s="1"/>
  <c r="DK157" i="3" s="1" a="1"/>
  <c r="DK157" i="3" s="1"/>
  <c r="L157" i="3"/>
  <c r="CF170" i="3" a="1"/>
  <c r="CF170" i="3" s="1"/>
  <c r="EF170" i="3" s="1" a="1"/>
  <c r="EF170" i="3" s="1"/>
  <c r="L170" i="3"/>
  <c r="BK170" i="3" a="1"/>
  <c r="BK170" i="3" s="1"/>
  <c r="DK170" i="3" s="1" a="1"/>
  <c r="DK170" i="3" s="1"/>
  <c r="CF180" i="3" a="1"/>
  <c r="CF180" i="3" s="1"/>
  <c r="EF180" i="3" s="1" a="1"/>
  <c r="EF180" i="3" s="1"/>
  <c r="BK180" i="3" a="1"/>
  <c r="BK180" i="3" s="1"/>
  <c r="DK180" i="3" s="1" a="1"/>
  <c r="DK180" i="3" s="1"/>
  <c r="L180" i="3"/>
  <c r="CF156" i="3" a="1"/>
  <c r="CF156" i="3" s="1"/>
  <c r="EF156" i="3" s="1" a="1"/>
  <c r="EF156" i="3" s="1"/>
  <c r="L156" i="3"/>
  <c r="BK156" i="3" a="1"/>
  <c r="BK156" i="3" s="1"/>
  <c r="DK156" i="3" s="1" a="1"/>
  <c r="DK156" i="3" s="1"/>
  <c r="CF193" i="3" a="1"/>
  <c r="CF193" i="3" s="1"/>
  <c r="EF193" i="3" s="1" a="1"/>
  <c r="EF193" i="3" s="1"/>
  <c r="L193" i="3"/>
  <c r="BK193" i="3" a="1"/>
  <c r="BK193" i="3" s="1"/>
  <c r="DK193" i="3" s="1" a="1"/>
  <c r="DK193" i="3" s="1"/>
  <c r="CF183" i="3" a="1"/>
  <c r="CF183" i="3" s="1"/>
  <c r="EF183" i="3" s="1" a="1"/>
  <c r="EF183" i="3" s="1"/>
  <c r="BK183" i="3" a="1"/>
  <c r="BK183" i="3" s="1"/>
  <c r="DK183" i="3" s="1" a="1"/>
  <c r="DK183" i="3" s="1"/>
  <c r="L183" i="3"/>
  <c r="BK179" i="3" a="1"/>
  <c r="BK179" i="3" s="1"/>
  <c r="DK179" i="3" s="1" a="1"/>
  <c r="DK179" i="3" s="1"/>
  <c r="L179" i="3"/>
  <c r="CF179" i="3" a="1"/>
  <c r="CF179" i="3" s="1"/>
  <c r="EF179" i="3" s="1" a="1"/>
  <c r="EF179" i="3" s="1"/>
  <c r="CF155" i="3" a="1"/>
  <c r="CF155" i="3" s="1"/>
  <c r="EF155" i="3" s="1" a="1"/>
  <c r="EF155" i="3" s="1"/>
  <c r="L155" i="3"/>
  <c r="BK155" i="3" a="1"/>
  <c r="BK155" i="3" s="1"/>
  <c r="DK155" i="3" s="1" a="1"/>
  <c r="DK155" i="3" s="1"/>
  <c r="BK154" i="3" a="1"/>
  <c r="BK154" i="3" s="1"/>
  <c r="DK154" i="3" s="1" a="1"/>
  <c r="DK154" i="3" s="1"/>
  <c r="L154" i="3"/>
  <c r="CF154" i="3" a="1"/>
  <c r="CF154" i="3" s="1"/>
  <c r="EF154" i="3" s="1" a="1"/>
  <c r="EF154" i="3" s="1"/>
  <c r="CF184" i="3" a="1"/>
  <c r="CF184" i="3" s="1"/>
  <c r="EF184" i="3" s="1" a="1"/>
  <c r="EF184" i="3" s="1"/>
  <c r="L184" i="3"/>
  <c r="BK184" i="3" a="1"/>
  <c r="BK184" i="3" s="1"/>
  <c r="DK184" i="3" s="1" a="1"/>
  <c r="DK184" i="3" s="1"/>
  <c r="CF172" i="3" a="1"/>
  <c r="CF172" i="3" s="1"/>
  <c r="EF172" i="3" s="1" a="1"/>
  <c r="EF172" i="3" s="1"/>
  <c r="BK172" i="3" a="1"/>
  <c r="BK172" i="3" s="1"/>
  <c r="DK172" i="3" s="1" a="1"/>
  <c r="DK172" i="3" s="1"/>
  <c r="L172" i="3"/>
  <c r="CF162" i="3" a="1"/>
  <c r="CF162" i="3" s="1"/>
  <c r="EF162" i="3" s="1" a="1"/>
  <c r="EF162" i="3" s="1"/>
  <c r="BK162" i="3" a="1"/>
  <c r="BK162" i="3" s="1"/>
  <c r="DK162" i="3" s="1" a="1"/>
  <c r="DK162" i="3" s="1"/>
  <c r="L162" i="3"/>
  <c r="CF192" i="3" a="1"/>
  <c r="CF192" i="3" s="1"/>
  <c r="EF192" i="3" s="1" a="1"/>
  <c r="EF192" i="3" s="1"/>
  <c r="BK192" i="3" a="1"/>
  <c r="BK192" i="3" s="1"/>
  <c r="DK192" i="3" s="1" a="1"/>
  <c r="DK192" i="3" s="1"/>
  <c r="L192" i="3"/>
  <c r="L194" i="3"/>
  <c r="BK194" i="3" a="1"/>
  <c r="BK194" i="3" s="1"/>
  <c r="DK194" i="3" s="1" a="1"/>
  <c r="DK194" i="3" s="1"/>
  <c r="CF194" i="3" a="1"/>
  <c r="CF194" i="3" s="1"/>
  <c r="EF194" i="3" s="1" a="1"/>
  <c r="EF194" i="3" s="1"/>
  <c r="CF178" i="3" a="1"/>
  <c r="CF178" i="3" s="1"/>
  <c r="EF178" i="3" s="1" a="1"/>
  <c r="EF178" i="3" s="1"/>
  <c r="L178" i="3"/>
  <c r="BK178" i="3" a="1"/>
  <c r="BK178" i="3" s="1"/>
  <c r="DK178" i="3" s="1" a="1"/>
  <c r="DK178" i="3" s="1"/>
  <c r="V2" i="14"/>
  <c r="CG155" i="3" l="1" a="1"/>
  <c r="CG155" i="3" s="1"/>
  <c r="EG155" i="3" s="1" a="1"/>
  <c r="EG155" i="3" s="1"/>
  <c r="BL155" i="3" a="1"/>
  <c r="BL155" i="3" s="1"/>
  <c r="DL155" i="3" s="1" a="1"/>
  <c r="DL155" i="3" s="1"/>
  <c r="M155" i="3"/>
  <c r="CG172" i="3" a="1"/>
  <c r="CG172" i="3" s="1"/>
  <c r="EG172" i="3" s="1" a="1"/>
  <c r="EG172" i="3" s="1"/>
  <c r="BL172" i="3" a="1"/>
  <c r="BL172" i="3" s="1"/>
  <c r="DL172" i="3" s="1" a="1"/>
  <c r="DL172" i="3" s="1"/>
  <c r="M172" i="3"/>
  <c r="CG156" i="3" a="1"/>
  <c r="CG156" i="3" s="1"/>
  <c r="EG156" i="3" s="1" a="1"/>
  <c r="EG156" i="3" s="1"/>
  <c r="M156" i="3"/>
  <c r="BL156" i="3" a="1"/>
  <c r="BL156" i="3" s="1"/>
  <c r="DL156" i="3" s="1" a="1"/>
  <c r="DL156" i="3" s="1"/>
  <c r="CG183" i="3" a="1"/>
  <c r="CG183" i="3" s="1"/>
  <c r="EG183" i="3" s="1" a="1"/>
  <c r="EG183" i="3" s="1"/>
  <c r="M183" i="3"/>
  <c r="BL183" i="3" a="1"/>
  <c r="BL183" i="3" s="1"/>
  <c r="DL183" i="3" s="1" a="1"/>
  <c r="DL183" i="3" s="1"/>
  <c r="CG175" i="3" a="1"/>
  <c r="CG175" i="3" s="1"/>
  <c r="EG175" i="3" s="1" a="1"/>
  <c r="EG175" i="3" s="1"/>
  <c r="BL175" i="3" a="1"/>
  <c r="BL175" i="3" s="1"/>
  <c r="DL175" i="3" s="1" a="1"/>
  <c r="DL175" i="3" s="1"/>
  <c r="M175" i="3"/>
  <c r="CG171" i="3" a="1"/>
  <c r="CG171" i="3" s="1"/>
  <c r="EG171" i="3" s="1" a="1"/>
  <c r="EG171" i="3" s="1"/>
  <c r="BL171" i="3" a="1"/>
  <c r="BL171" i="3" s="1"/>
  <c r="DL171" i="3" s="1" a="1"/>
  <c r="DL171" i="3" s="1"/>
  <c r="M171" i="3"/>
  <c r="CG178" i="3" a="1"/>
  <c r="CG178" i="3" s="1"/>
  <c r="EG178" i="3" s="1" a="1"/>
  <c r="EG178" i="3" s="1"/>
  <c r="M178" i="3"/>
  <c r="BL178" i="3" a="1"/>
  <c r="BL178" i="3" s="1"/>
  <c r="DL178" i="3" s="1" a="1"/>
  <c r="DL178" i="3" s="1"/>
  <c r="CG166" i="3" a="1"/>
  <c r="CG166" i="3" s="1"/>
  <c r="EG166" i="3" s="1" a="1"/>
  <c r="EG166" i="3" s="1"/>
  <c r="BL166" i="3" a="1"/>
  <c r="BL166" i="3" s="1"/>
  <c r="DL166" i="3" s="1" a="1"/>
  <c r="DL166" i="3" s="1"/>
  <c r="M166" i="3"/>
  <c r="CG182" i="3" a="1"/>
  <c r="CG182" i="3" s="1"/>
  <c r="EG182" i="3" s="1" a="1"/>
  <c r="EG182" i="3" s="1"/>
  <c r="BL182" i="3" a="1"/>
  <c r="BL182" i="3" s="1"/>
  <c r="DL182" i="3" s="1" a="1"/>
  <c r="DL182" i="3" s="1"/>
  <c r="M182" i="3"/>
  <c r="CG192" i="3" a="1"/>
  <c r="CG192" i="3" s="1"/>
  <c r="EG192" i="3" s="1" a="1"/>
  <c r="EG192" i="3" s="1"/>
  <c r="M192" i="3"/>
  <c r="BL192" i="3" a="1"/>
  <c r="BL192" i="3" s="1"/>
  <c r="DL192" i="3" s="1" a="1"/>
  <c r="DL192" i="3" s="1"/>
  <c r="CG157" i="3" a="1"/>
  <c r="CG157" i="3" s="1"/>
  <c r="EG157" i="3" s="1" a="1"/>
  <c r="EG157" i="3" s="1"/>
  <c r="M157" i="3"/>
  <c r="BL157" i="3" a="1"/>
  <c r="BL157" i="3" s="1"/>
  <c r="DL157" i="3" s="1" a="1"/>
  <c r="DL157" i="3" s="1"/>
  <c r="BL154" i="3" a="1"/>
  <c r="BL154" i="3" s="1"/>
  <c r="DL154" i="3" s="1" a="1"/>
  <c r="DL154" i="3" s="1"/>
  <c r="M154" i="3"/>
  <c r="CG154" i="3" a="1"/>
  <c r="CG154" i="3" s="1"/>
  <c r="EG154" i="3" s="1" a="1"/>
  <c r="EG154" i="3" s="1"/>
  <c r="CG180" i="3" a="1"/>
  <c r="CG180" i="3" s="1"/>
  <c r="EG180" i="3" s="1" a="1"/>
  <c r="EG180" i="3" s="1"/>
  <c r="BL180" i="3" a="1"/>
  <c r="BL180" i="3" s="1"/>
  <c r="DL180" i="3" s="1" a="1"/>
  <c r="DL180" i="3" s="1"/>
  <c r="M180" i="3"/>
  <c r="BL179" i="3" a="1"/>
  <c r="BL179" i="3" s="1"/>
  <c r="DL179" i="3" s="1" a="1"/>
  <c r="DL179" i="3" s="1"/>
  <c r="M179" i="3"/>
  <c r="CG179" i="3" a="1"/>
  <c r="CG179" i="3" s="1"/>
  <c r="EG179" i="3" s="1" a="1"/>
  <c r="EG179" i="3" s="1"/>
  <c r="CG168" i="3" a="1"/>
  <c r="CG168" i="3" s="1"/>
  <c r="EG168" i="3" s="1" a="1"/>
  <c r="EG168" i="3" s="1"/>
  <c r="BL168" i="3" a="1"/>
  <c r="BL168" i="3" s="1"/>
  <c r="DL168" i="3" s="1" a="1"/>
  <c r="DL168" i="3" s="1"/>
  <c r="M168" i="3"/>
  <c r="CG164" i="3" a="1"/>
  <c r="CG164" i="3" s="1"/>
  <c r="EG164" i="3" s="1" a="1"/>
  <c r="EG164" i="3" s="1"/>
  <c r="BL164" i="3" a="1"/>
  <c r="BL164" i="3" s="1"/>
  <c r="DL164" i="3" s="1" a="1"/>
  <c r="DL164" i="3" s="1"/>
  <c r="M164" i="3"/>
  <c r="CG158" i="3" a="1"/>
  <c r="CG158" i="3" s="1"/>
  <c r="EG158" i="3" s="1" a="1"/>
  <c r="EG158" i="3" s="1"/>
  <c r="BL158" i="3" a="1"/>
  <c r="BL158" i="3" s="1"/>
  <c r="DL158" i="3" s="1" a="1"/>
  <c r="DL158" i="3" s="1"/>
  <c r="M158" i="3"/>
  <c r="CG162" i="3" a="1"/>
  <c r="CG162" i="3" s="1"/>
  <c r="EG162" i="3" s="1" a="1"/>
  <c r="EG162" i="3" s="1"/>
  <c r="BL162" i="3" a="1"/>
  <c r="BL162" i="3" s="1"/>
  <c r="DL162" i="3" s="1" a="1"/>
  <c r="DL162" i="3" s="1"/>
  <c r="M162" i="3"/>
  <c r="CG193" i="3" a="1"/>
  <c r="CG193" i="3" s="1"/>
  <c r="EG193" i="3" s="1" a="1"/>
  <c r="EG193" i="3" s="1"/>
  <c r="M193" i="3"/>
  <c r="BL193" i="3" a="1"/>
  <c r="BL193" i="3" s="1"/>
  <c r="DL193" i="3" s="1" a="1"/>
  <c r="DL193" i="3" s="1"/>
  <c r="CG176" i="3" a="1"/>
  <c r="CG176" i="3" s="1"/>
  <c r="EG176" i="3" s="1" a="1"/>
  <c r="EG176" i="3" s="1"/>
  <c r="M176" i="3"/>
  <c r="BL176" i="3" a="1"/>
  <c r="BL176" i="3" s="1"/>
  <c r="DL176" i="3" s="1" a="1"/>
  <c r="DL176" i="3" s="1"/>
  <c r="CG190" i="3" a="1"/>
  <c r="CG190" i="3" s="1"/>
  <c r="EG190" i="3" s="1" a="1"/>
  <c r="EG190" i="3" s="1"/>
  <c r="BL190" i="3" a="1"/>
  <c r="BL190" i="3" s="1"/>
  <c r="DL190" i="3" s="1" a="1"/>
  <c r="DL190" i="3" s="1"/>
  <c r="M190" i="3"/>
  <c r="M186" i="3"/>
  <c r="CG186" i="3" a="1"/>
  <c r="CG186" i="3" s="1"/>
  <c r="EG186" i="3" s="1" a="1"/>
  <c r="EG186" i="3" s="1"/>
  <c r="BL186" i="3" a="1"/>
  <c r="BL186" i="3" s="1"/>
  <c r="DL186" i="3" s="1" a="1"/>
  <c r="DL186" i="3" s="1"/>
  <c r="CG165" i="3" a="1"/>
  <c r="CG165" i="3" s="1"/>
  <c r="EG165" i="3" s="1" a="1"/>
  <c r="EG165" i="3" s="1"/>
  <c r="BL165" i="3" a="1"/>
  <c r="BL165" i="3" s="1"/>
  <c r="DL165" i="3" s="1" a="1"/>
  <c r="DL165" i="3" s="1"/>
  <c r="M165" i="3"/>
  <c r="BL194" i="3" a="1"/>
  <c r="BL194" i="3" s="1"/>
  <c r="DL194" i="3" s="1" a="1"/>
  <c r="DL194" i="3" s="1"/>
  <c r="M194" i="3"/>
  <c r="CG194" i="3" a="1"/>
  <c r="CG194" i="3" s="1"/>
  <c r="EG194" i="3" s="1" a="1"/>
  <c r="EG194" i="3" s="1"/>
  <c r="CG184" i="3" a="1"/>
  <c r="CG184" i="3" s="1"/>
  <c r="EG184" i="3" s="1" a="1"/>
  <c r="EG184" i="3" s="1"/>
  <c r="BL184" i="3" a="1"/>
  <c r="BL184" i="3" s="1"/>
  <c r="DL184" i="3" s="1" a="1"/>
  <c r="DL184" i="3" s="1"/>
  <c r="M184" i="3"/>
  <c r="CG170" i="3" a="1"/>
  <c r="CG170" i="3" s="1"/>
  <c r="EG170" i="3" s="1" a="1"/>
  <c r="EG170" i="3" s="1"/>
  <c r="BL170" i="3" a="1"/>
  <c r="BL170" i="3" s="1"/>
  <c r="DL170" i="3" s="1" a="1"/>
  <c r="DL170" i="3" s="1"/>
  <c r="M170" i="3"/>
  <c r="CG191" i="3" a="1"/>
  <c r="CG191" i="3" s="1"/>
  <c r="EG191" i="3" s="1" a="1"/>
  <c r="EG191" i="3" s="1"/>
  <c r="BL191" i="3" a="1"/>
  <c r="BL191" i="3" s="1"/>
  <c r="DL191" i="3" s="1" a="1"/>
  <c r="DL191" i="3" s="1"/>
  <c r="M191" i="3"/>
  <c r="CG181" i="3" a="1"/>
  <c r="CG181" i="3" s="1"/>
  <c r="EG181" i="3" s="1" a="1"/>
  <c r="EG181" i="3" s="1"/>
  <c r="M181" i="3"/>
  <c r="BL181" i="3" a="1"/>
  <c r="BL181" i="3" s="1"/>
  <c r="DL181" i="3" s="1" a="1"/>
  <c r="DL181" i="3" s="1"/>
  <c r="CG185" i="3" a="1"/>
  <c r="CG185" i="3" s="1"/>
  <c r="EG185" i="3" s="1" a="1"/>
  <c r="EG185" i="3" s="1"/>
  <c r="M185" i="3"/>
  <c r="BL185" i="3" a="1"/>
  <c r="BL185" i="3" s="1"/>
  <c r="DL185" i="3" s="1" a="1"/>
  <c r="DL185" i="3" s="1"/>
  <c r="W2" i="14"/>
  <c r="CH186" i="3" l="1" a="1"/>
  <c r="CH186" i="3" s="1"/>
  <c r="EH186" i="3" s="1" a="1"/>
  <c r="EH186" i="3" s="1"/>
  <c r="N186" i="3"/>
  <c r="BM186" i="3" a="1"/>
  <c r="BM186" i="3" s="1"/>
  <c r="DM186" i="3" s="1" a="1"/>
  <c r="DM186" i="3" s="1"/>
  <c r="CH156" i="3" a="1"/>
  <c r="CH156" i="3" s="1"/>
  <c r="EH156" i="3" s="1" a="1"/>
  <c r="EH156" i="3" s="1"/>
  <c r="BM156" i="3" a="1"/>
  <c r="BM156" i="3" s="1"/>
  <c r="DM156" i="3" s="1" a="1"/>
  <c r="DM156" i="3" s="1"/>
  <c r="N156" i="3"/>
  <c r="CH181" i="3" a="1"/>
  <c r="CH181" i="3" s="1"/>
  <c r="EH181" i="3" s="1" a="1"/>
  <c r="EH181" i="3" s="1"/>
  <c r="BM181" i="3" a="1"/>
  <c r="BM181" i="3" s="1"/>
  <c r="DM181" i="3" s="1" a="1"/>
  <c r="DM181" i="3" s="1"/>
  <c r="N181" i="3"/>
  <c r="CH168" i="3" a="1"/>
  <c r="CH168" i="3" s="1"/>
  <c r="EH168" i="3" s="1" a="1"/>
  <c r="EH168" i="3" s="1"/>
  <c r="BM168" i="3" a="1"/>
  <c r="BM168" i="3" s="1"/>
  <c r="DM168" i="3" s="1" a="1"/>
  <c r="DM168" i="3" s="1"/>
  <c r="N168" i="3"/>
  <c r="CH190" i="3" a="1"/>
  <c r="CH190" i="3" s="1"/>
  <c r="EH190" i="3" s="1" a="1"/>
  <c r="EH190" i="3" s="1"/>
  <c r="N190" i="3"/>
  <c r="BM190" i="3" a="1"/>
  <c r="BM190" i="3" s="1"/>
  <c r="DM190" i="3" s="1" a="1"/>
  <c r="DM190" i="3" s="1"/>
  <c r="N154" i="3"/>
  <c r="BM154" i="3" a="1"/>
  <c r="BM154" i="3" s="1"/>
  <c r="DM154" i="3" s="1" a="1"/>
  <c r="DM154" i="3" s="1"/>
  <c r="CH154" i="3" a="1"/>
  <c r="CH154" i="3" s="1"/>
  <c r="EH154" i="3" s="1" a="1"/>
  <c r="EH154" i="3" s="1"/>
  <c r="CH182" i="3" a="1"/>
  <c r="CH182" i="3" s="1"/>
  <c r="EH182" i="3" s="1" a="1"/>
  <c r="EH182" i="3" s="1"/>
  <c r="BM182" i="3" a="1"/>
  <c r="BM182" i="3" s="1"/>
  <c r="DM182" i="3" s="1" a="1"/>
  <c r="DM182" i="3" s="1"/>
  <c r="N182" i="3"/>
  <c r="CH175" i="3" a="1"/>
  <c r="CH175" i="3" s="1"/>
  <c r="EH175" i="3" s="1" a="1"/>
  <c r="EH175" i="3" s="1"/>
  <c r="BM175" i="3" a="1"/>
  <c r="BM175" i="3" s="1"/>
  <c r="DM175" i="3" s="1" a="1"/>
  <c r="DM175" i="3" s="1"/>
  <c r="N175" i="3"/>
  <c r="CH191" i="3" a="1"/>
  <c r="CH191" i="3" s="1"/>
  <c r="EH191" i="3" s="1" a="1"/>
  <c r="EH191" i="3" s="1"/>
  <c r="BM191" i="3" a="1"/>
  <c r="BM191" i="3" s="1"/>
  <c r="DM191" i="3" s="1" a="1"/>
  <c r="DM191" i="3" s="1"/>
  <c r="N191" i="3"/>
  <c r="CH194" i="3" a="1"/>
  <c r="CH194" i="3" s="1"/>
  <c r="EH194" i="3" s="1" a="1"/>
  <c r="EH194" i="3" s="1"/>
  <c r="BM194" i="3" a="1"/>
  <c r="BM194" i="3" s="1"/>
  <c r="DM194" i="3" s="1" a="1"/>
  <c r="DM194" i="3" s="1"/>
  <c r="N194" i="3"/>
  <c r="CH193" i="3" a="1"/>
  <c r="CH193" i="3" s="1"/>
  <c r="EH193" i="3" s="1" a="1"/>
  <c r="EH193" i="3" s="1"/>
  <c r="BM193" i="3" a="1"/>
  <c r="BM193" i="3" s="1"/>
  <c r="DM193" i="3" s="1" a="1"/>
  <c r="DM193" i="3" s="1"/>
  <c r="N193" i="3"/>
  <c r="CH164" i="3" a="1"/>
  <c r="CH164" i="3" s="1"/>
  <c r="EH164" i="3" s="1" a="1"/>
  <c r="EH164" i="3" s="1"/>
  <c r="N164" i="3"/>
  <c r="BM164" i="3" a="1"/>
  <c r="BM164" i="3" s="1"/>
  <c r="DM164" i="3" s="1" a="1"/>
  <c r="DM164" i="3" s="1"/>
  <c r="CH178" i="3" a="1"/>
  <c r="CH178" i="3" s="1"/>
  <c r="EH178" i="3" s="1" a="1"/>
  <c r="EH178" i="3" s="1"/>
  <c r="N178" i="3"/>
  <c r="BM178" i="3" a="1"/>
  <c r="BM178" i="3" s="1"/>
  <c r="DM178" i="3" s="1" a="1"/>
  <c r="DM178" i="3" s="1"/>
  <c r="CH172" i="3" a="1"/>
  <c r="CH172" i="3" s="1"/>
  <c r="EH172" i="3" s="1" a="1"/>
  <c r="EH172" i="3" s="1"/>
  <c r="N172" i="3"/>
  <c r="BM172" i="3" a="1"/>
  <c r="BM172" i="3" s="1"/>
  <c r="DM172" i="3" s="1" a="1"/>
  <c r="DM172" i="3" s="1"/>
  <c r="CH185" i="3" a="1"/>
  <c r="CH185" i="3" s="1"/>
  <c r="EH185" i="3" s="1" a="1"/>
  <c r="EH185" i="3" s="1"/>
  <c r="N185" i="3"/>
  <c r="BM185" i="3" a="1"/>
  <c r="BM185" i="3" s="1"/>
  <c r="DM185" i="3" s="1" a="1"/>
  <c r="DM185" i="3" s="1"/>
  <c r="CH170" i="3" a="1"/>
  <c r="CH170" i="3" s="1"/>
  <c r="EH170" i="3" s="1" a="1"/>
  <c r="EH170" i="3" s="1"/>
  <c r="BM170" i="3" a="1"/>
  <c r="BM170" i="3" s="1"/>
  <c r="DM170" i="3" s="1" a="1"/>
  <c r="DM170" i="3" s="1"/>
  <c r="N170" i="3"/>
  <c r="CH179" i="3" a="1"/>
  <c r="CH179" i="3" s="1"/>
  <c r="EH179" i="3" s="1" a="1"/>
  <c r="EH179" i="3" s="1"/>
  <c r="BM179" i="3" a="1"/>
  <c r="BM179" i="3" s="1"/>
  <c r="DM179" i="3" s="1" a="1"/>
  <c r="DM179" i="3" s="1"/>
  <c r="N179" i="3"/>
  <c r="CH165" i="3" a="1"/>
  <c r="CH165" i="3" s="1"/>
  <c r="EH165" i="3" s="1" a="1"/>
  <c r="EH165" i="3" s="1"/>
  <c r="N165" i="3"/>
  <c r="BM165" i="3" a="1"/>
  <c r="BM165" i="3" s="1"/>
  <c r="DM165" i="3" s="1" a="1"/>
  <c r="DM165" i="3" s="1"/>
  <c r="CH162" i="3" a="1"/>
  <c r="CH162" i="3" s="1"/>
  <c r="EH162" i="3" s="1" a="1"/>
  <c r="EH162" i="3" s="1"/>
  <c r="N162" i="3"/>
  <c r="BM162" i="3" a="1"/>
  <c r="BM162" i="3" s="1"/>
  <c r="DM162" i="3" s="1" a="1"/>
  <c r="DM162" i="3" s="1"/>
  <c r="CH157" i="3" a="1"/>
  <c r="CH157" i="3" s="1"/>
  <c r="EH157" i="3" s="1" a="1"/>
  <c r="EH157" i="3" s="1"/>
  <c r="N157" i="3"/>
  <c r="BM157" i="3" a="1"/>
  <c r="BM157" i="3" s="1"/>
  <c r="DM157" i="3" s="1" a="1"/>
  <c r="DM157" i="3" s="1"/>
  <c r="CH158" i="3" a="1"/>
  <c r="CH158" i="3" s="1"/>
  <c r="EH158" i="3" s="1" a="1"/>
  <c r="EH158" i="3" s="1"/>
  <c r="BM158" i="3" a="1"/>
  <c r="BM158" i="3" s="1"/>
  <c r="DM158" i="3" s="1" a="1"/>
  <c r="DM158" i="3" s="1"/>
  <c r="N158" i="3"/>
  <c r="CH176" i="3" a="1"/>
  <c r="CH176" i="3" s="1"/>
  <c r="EH176" i="3" s="1" a="1"/>
  <c r="EH176" i="3" s="1"/>
  <c r="N176" i="3"/>
  <c r="BM176" i="3" a="1"/>
  <c r="BM176" i="3" s="1"/>
  <c r="DM176" i="3" s="1" a="1"/>
  <c r="DM176" i="3" s="1"/>
  <c r="CH180" i="3" a="1"/>
  <c r="CH180" i="3" s="1"/>
  <c r="EH180" i="3" s="1" a="1"/>
  <c r="EH180" i="3" s="1"/>
  <c r="BM180" i="3" a="1"/>
  <c r="BM180" i="3" s="1"/>
  <c r="DM180" i="3" s="1" a="1"/>
  <c r="DM180" i="3" s="1"/>
  <c r="N180" i="3"/>
  <c r="CH183" i="3" a="1"/>
  <c r="CH183" i="3" s="1"/>
  <c r="EH183" i="3" s="1" a="1"/>
  <c r="EH183" i="3" s="1"/>
  <c r="N183" i="3"/>
  <c r="BM183" i="3" a="1"/>
  <c r="BM183" i="3" s="1"/>
  <c r="DM183" i="3" s="1" a="1"/>
  <c r="DM183" i="3" s="1"/>
  <c r="CH155" i="3" a="1"/>
  <c r="CH155" i="3" s="1"/>
  <c r="EH155" i="3" s="1" a="1"/>
  <c r="EH155" i="3" s="1"/>
  <c r="BM155" i="3" a="1"/>
  <c r="BM155" i="3" s="1"/>
  <c r="DM155" i="3" s="1" a="1"/>
  <c r="DM155" i="3" s="1"/>
  <c r="N155" i="3"/>
  <c r="CH184" i="3" a="1"/>
  <c r="CH184" i="3" s="1"/>
  <c r="EH184" i="3" s="1" a="1"/>
  <c r="EH184" i="3" s="1"/>
  <c r="BM184" i="3" a="1"/>
  <c r="BM184" i="3" s="1"/>
  <c r="DM184" i="3" s="1" a="1"/>
  <c r="DM184" i="3" s="1"/>
  <c r="N184" i="3"/>
  <c r="CH166" i="3" a="1"/>
  <c r="CH166" i="3" s="1"/>
  <c r="EH166" i="3" s="1" a="1"/>
  <c r="EH166" i="3" s="1"/>
  <c r="BM166" i="3" a="1"/>
  <c r="BM166" i="3" s="1"/>
  <c r="DM166" i="3" s="1" a="1"/>
  <c r="DM166" i="3" s="1"/>
  <c r="N166" i="3"/>
  <c r="CH171" i="3" a="1"/>
  <c r="CH171" i="3" s="1"/>
  <c r="EH171" i="3" s="1" a="1"/>
  <c r="EH171" i="3" s="1"/>
  <c r="N171" i="3"/>
  <c r="BM171" i="3" a="1"/>
  <c r="BM171" i="3" s="1"/>
  <c r="DM171" i="3" s="1" a="1"/>
  <c r="DM171" i="3" s="1"/>
  <c r="CH192" i="3" a="1"/>
  <c r="CH192" i="3" s="1"/>
  <c r="EH192" i="3" s="1" a="1"/>
  <c r="EH192" i="3" s="1"/>
  <c r="N192" i="3"/>
  <c r="BM192" i="3" a="1"/>
  <c r="BM192" i="3" s="1"/>
  <c r="DM192" i="3" s="1" a="1"/>
  <c r="DM192" i="3" s="1"/>
  <c r="X2" i="14"/>
  <c r="CI176" i="3" l="1" a="1"/>
  <c r="CI176" i="3" s="1"/>
  <c r="EI176" i="3" s="1" a="1"/>
  <c r="EI176" i="3" s="1"/>
  <c r="BN176" i="3" a="1"/>
  <c r="BN176" i="3" s="1"/>
  <c r="DN176" i="3" s="1" a="1"/>
  <c r="DN176" i="3" s="1"/>
  <c r="O176" i="3"/>
  <c r="CI184" i="3" a="1"/>
  <c r="CI184" i="3" s="1"/>
  <c r="EI184" i="3" s="1" a="1"/>
  <c r="EI184" i="3" s="1"/>
  <c r="O184" i="3"/>
  <c r="BN184" i="3" a="1"/>
  <c r="BN184" i="3" s="1"/>
  <c r="DN184" i="3" s="1" a="1"/>
  <c r="DN184" i="3" s="1"/>
  <c r="CI162" i="3" a="1"/>
  <c r="CI162" i="3" s="1"/>
  <c r="EI162" i="3" s="1" a="1"/>
  <c r="EI162" i="3" s="1"/>
  <c r="BN162" i="3" a="1"/>
  <c r="BN162" i="3" s="1"/>
  <c r="DN162" i="3" s="1" a="1"/>
  <c r="DN162" i="3" s="1"/>
  <c r="O162" i="3"/>
  <c r="CI170" i="3" a="1"/>
  <c r="CI170" i="3" s="1"/>
  <c r="EI170" i="3" s="1" a="1"/>
  <c r="EI170" i="3" s="1"/>
  <c r="BN170" i="3" a="1"/>
  <c r="BN170" i="3" s="1"/>
  <c r="DN170" i="3" s="1" a="1"/>
  <c r="DN170" i="3" s="1"/>
  <c r="O170" i="3"/>
  <c r="CI156" i="3" a="1"/>
  <c r="CI156" i="3" s="1"/>
  <c r="EI156" i="3" s="1" a="1"/>
  <c r="EI156" i="3" s="1"/>
  <c r="BN156" i="3" a="1"/>
  <c r="BN156" i="3" s="1"/>
  <c r="DN156" i="3" s="1" a="1"/>
  <c r="DN156" i="3" s="1"/>
  <c r="O156" i="3"/>
  <c r="CI158" i="3" a="1"/>
  <c r="CI158" i="3" s="1"/>
  <c r="EI158" i="3" s="1" a="1"/>
  <c r="EI158" i="3" s="1"/>
  <c r="BN158" i="3" a="1"/>
  <c r="BN158" i="3" s="1"/>
  <c r="DN158" i="3" s="1" a="1"/>
  <c r="DN158" i="3" s="1"/>
  <c r="O158" i="3"/>
  <c r="CI172" i="3" a="1"/>
  <c r="CI172" i="3" s="1"/>
  <c r="EI172" i="3" s="1" a="1"/>
  <c r="EI172" i="3" s="1"/>
  <c r="BN172" i="3" a="1"/>
  <c r="BN172" i="3" s="1"/>
  <c r="DN172" i="3" s="1" a="1"/>
  <c r="DN172" i="3" s="1"/>
  <c r="O172" i="3"/>
  <c r="CI193" i="3" a="1"/>
  <c r="CI193" i="3" s="1"/>
  <c r="EI193" i="3" s="1" a="1"/>
  <c r="EI193" i="3" s="1"/>
  <c r="BN193" i="3" a="1"/>
  <c r="BN193" i="3" s="1"/>
  <c r="DN193" i="3" s="1" a="1"/>
  <c r="DN193" i="3" s="1"/>
  <c r="O193" i="3"/>
  <c r="CI168" i="3" a="1"/>
  <c r="CI168" i="3" s="1"/>
  <c r="EI168" i="3" s="1" a="1"/>
  <c r="EI168" i="3" s="1"/>
  <c r="BN168" i="3" a="1"/>
  <c r="BN168" i="3" s="1"/>
  <c r="DN168" i="3" s="1" a="1"/>
  <c r="DN168" i="3" s="1"/>
  <c r="O168" i="3"/>
  <c r="CI183" i="3" a="1"/>
  <c r="CI183" i="3" s="1"/>
  <c r="EI183" i="3" s="1" a="1"/>
  <c r="EI183" i="3" s="1"/>
  <c r="BN183" i="3" a="1"/>
  <c r="BN183" i="3" s="1"/>
  <c r="DN183" i="3" s="1" a="1"/>
  <c r="DN183" i="3" s="1"/>
  <c r="O183" i="3"/>
  <c r="CI171" i="3" a="1"/>
  <c r="CI171" i="3" s="1"/>
  <c r="EI171" i="3" s="1" a="1"/>
  <c r="EI171" i="3" s="1"/>
  <c r="O171" i="3"/>
  <c r="BN171" i="3" a="1"/>
  <c r="BN171" i="3" s="1"/>
  <c r="DN171" i="3" s="1" a="1"/>
  <c r="DN171" i="3" s="1"/>
  <c r="CI175" i="3" a="1"/>
  <c r="CI175" i="3" s="1"/>
  <c r="EI175" i="3" s="1" a="1"/>
  <c r="EI175" i="3" s="1"/>
  <c r="O175" i="3"/>
  <c r="BN175" i="3" a="1"/>
  <c r="BN175" i="3" s="1"/>
  <c r="DN175" i="3" s="1" a="1"/>
  <c r="DN175" i="3" s="1"/>
  <c r="CI154" i="3" a="1"/>
  <c r="CI154" i="3" s="1"/>
  <c r="EI154" i="3" s="1" a="1"/>
  <c r="EI154" i="3" s="1"/>
  <c r="O154" i="3"/>
  <c r="BN154" i="3" a="1"/>
  <c r="BN154" i="3" s="1"/>
  <c r="DN154" i="3" s="1" a="1"/>
  <c r="DN154" i="3" s="1"/>
  <c r="CI191" i="3" a="1"/>
  <c r="CI191" i="3" s="1"/>
  <c r="EI191" i="3" s="1" a="1"/>
  <c r="EI191" i="3" s="1"/>
  <c r="O191" i="3"/>
  <c r="BN191" i="3" a="1"/>
  <c r="BN191" i="3" s="1"/>
  <c r="DN191" i="3" s="1" a="1"/>
  <c r="DN191" i="3" s="1"/>
  <c r="CI155" i="3" a="1"/>
  <c r="CI155" i="3" s="1"/>
  <c r="EI155" i="3" s="1" a="1"/>
  <c r="EI155" i="3" s="1"/>
  <c r="O155" i="3"/>
  <c r="BN155" i="3" a="1"/>
  <c r="BN155" i="3" s="1"/>
  <c r="DN155" i="3" s="1" a="1"/>
  <c r="DN155" i="3" s="1"/>
  <c r="CI180" i="3" a="1"/>
  <c r="CI180" i="3" s="1"/>
  <c r="EI180" i="3" s="1" a="1"/>
  <c r="EI180" i="3" s="1"/>
  <c r="O180" i="3"/>
  <c r="BN180" i="3" a="1"/>
  <c r="BN180" i="3" s="1"/>
  <c r="DN180" i="3" s="1" a="1"/>
  <c r="DN180" i="3" s="1"/>
  <c r="CI165" i="3" a="1"/>
  <c r="CI165" i="3" s="1"/>
  <c r="EI165" i="3" s="1" a="1"/>
  <c r="EI165" i="3" s="1"/>
  <c r="BN165" i="3" a="1"/>
  <c r="BN165" i="3" s="1"/>
  <c r="DN165" i="3" s="1" a="1"/>
  <c r="DN165" i="3" s="1"/>
  <c r="O165" i="3"/>
  <c r="CI186" i="3" a="1"/>
  <c r="CI186" i="3" s="1"/>
  <c r="EI186" i="3" s="1" a="1"/>
  <c r="EI186" i="3" s="1"/>
  <c r="O186" i="3"/>
  <c r="BN186" i="3" a="1"/>
  <c r="BN186" i="3" s="1"/>
  <c r="DN186" i="3" s="1" a="1"/>
  <c r="DN186" i="3" s="1"/>
  <c r="CI185" i="3" a="1"/>
  <c r="CI185" i="3" s="1"/>
  <c r="EI185" i="3" s="1" a="1"/>
  <c r="EI185" i="3" s="1"/>
  <c r="O185" i="3"/>
  <c r="BN185" i="3" a="1"/>
  <c r="BN185" i="3" s="1"/>
  <c r="DN185" i="3" s="1" a="1"/>
  <c r="DN185" i="3" s="1"/>
  <c r="CI178" i="3" a="1"/>
  <c r="CI178" i="3" s="1"/>
  <c r="EI178" i="3" s="1" a="1"/>
  <c r="EI178" i="3" s="1"/>
  <c r="O178" i="3"/>
  <c r="BN178" i="3" a="1"/>
  <c r="BN178" i="3" s="1"/>
  <c r="DN178" i="3" s="1" a="1"/>
  <c r="DN178" i="3" s="1"/>
  <c r="CI194" i="3" a="1"/>
  <c r="CI194" i="3" s="1"/>
  <c r="EI194" i="3" s="1" a="1"/>
  <c r="EI194" i="3" s="1"/>
  <c r="O194" i="3"/>
  <c r="BN194" i="3" a="1"/>
  <c r="BN194" i="3" s="1"/>
  <c r="DN194" i="3" s="1" a="1"/>
  <c r="DN194" i="3" s="1"/>
  <c r="CI190" i="3" a="1"/>
  <c r="CI190" i="3" s="1"/>
  <c r="EI190" i="3" s="1" a="1"/>
  <c r="EI190" i="3" s="1"/>
  <c r="O190" i="3"/>
  <c r="BN190" i="3" a="1"/>
  <c r="BN190" i="3" s="1"/>
  <c r="DN190" i="3" s="1" a="1"/>
  <c r="DN190" i="3" s="1"/>
  <c r="CI181" i="3" a="1"/>
  <c r="CI181" i="3" s="1"/>
  <c r="EI181" i="3" s="1" a="1"/>
  <c r="EI181" i="3" s="1"/>
  <c r="BN181" i="3" a="1"/>
  <c r="BN181" i="3" s="1"/>
  <c r="DN181" i="3" s="1" a="1"/>
  <c r="DN181" i="3" s="1"/>
  <c r="O181" i="3"/>
  <c r="CI166" i="3" a="1"/>
  <c r="CI166" i="3" s="1"/>
  <c r="EI166" i="3" s="1" a="1"/>
  <c r="EI166" i="3" s="1"/>
  <c r="O166" i="3"/>
  <c r="BN166" i="3" a="1"/>
  <c r="BN166" i="3" s="1"/>
  <c r="DN166" i="3" s="1" a="1"/>
  <c r="DN166" i="3" s="1"/>
  <c r="CI157" i="3" a="1"/>
  <c r="CI157" i="3" s="1"/>
  <c r="EI157" i="3" s="1" a="1"/>
  <c r="EI157" i="3" s="1"/>
  <c r="O157" i="3"/>
  <c r="BN157" i="3" a="1"/>
  <c r="BN157" i="3" s="1"/>
  <c r="DN157" i="3" s="1" a="1"/>
  <c r="DN157" i="3" s="1"/>
  <c r="CI179" i="3" a="1"/>
  <c r="CI179" i="3" s="1"/>
  <c r="EI179" i="3" s="1" a="1"/>
  <c r="EI179" i="3" s="1"/>
  <c r="O179" i="3"/>
  <c r="BN179" i="3" a="1"/>
  <c r="BN179" i="3" s="1"/>
  <c r="DN179" i="3" s="1" a="1"/>
  <c r="DN179" i="3" s="1"/>
  <c r="CI182" i="3" a="1"/>
  <c r="CI182" i="3" s="1"/>
  <c r="EI182" i="3" s="1" a="1"/>
  <c r="EI182" i="3" s="1"/>
  <c r="O182" i="3"/>
  <c r="BN182" i="3" a="1"/>
  <c r="BN182" i="3" s="1"/>
  <c r="DN182" i="3" s="1" a="1"/>
  <c r="DN182" i="3" s="1"/>
  <c r="CI164" i="3" a="1"/>
  <c r="CI164" i="3" s="1"/>
  <c r="EI164" i="3" s="1" a="1"/>
  <c r="EI164" i="3" s="1"/>
  <c r="BN164" i="3" a="1"/>
  <c r="BN164" i="3" s="1"/>
  <c r="DN164" i="3" s="1" a="1"/>
  <c r="DN164" i="3" s="1"/>
  <c r="O164" i="3"/>
  <c r="CI192" i="3" a="1"/>
  <c r="CI192" i="3" s="1"/>
  <c r="EI192" i="3" s="1" a="1"/>
  <c r="EI192" i="3" s="1"/>
  <c r="O192" i="3"/>
  <c r="BN192" i="3" a="1"/>
  <c r="BN192" i="3" s="1"/>
  <c r="DN192" i="3" s="1" a="1"/>
  <c r="DN192" i="3" s="1"/>
  <c r="Y2" i="14"/>
  <c r="CJ156" i="3" l="1" a="1"/>
  <c r="CJ156" i="3" s="1"/>
  <c r="EJ156" i="3" s="1" a="1"/>
  <c r="EJ156" i="3" s="1"/>
  <c r="BO156" i="3" a="1"/>
  <c r="BO156" i="3" s="1"/>
  <c r="DO156" i="3" s="1" a="1"/>
  <c r="DO156" i="3" s="1"/>
  <c r="P156" i="3"/>
  <c r="CJ155" i="3" a="1"/>
  <c r="CJ155" i="3" s="1"/>
  <c r="EJ155" i="3" s="1" a="1"/>
  <c r="EJ155" i="3" s="1"/>
  <c r="BO155" i="3" a="1"/>
  <c r="BO155" i="3" s="1"/>
  <c r="DO155" i="3" s="1" a="1"/>
  <c r="DO155" i="3" s="1"/>
  <c r="P155" i="3"/>
  <c r="CJ183" i="3" a="1"/>
  <c r="CJ183" i="3" s="1"/>
  <c r="EJ183" i="3" s="1" a="1"/>
  <c r="EJ183" i="3" s="1"/>
  <c r="BO183" i="3" a="1"/>
  <c r="BO183" i="3" s="1"/>
  <c r="DO183" i="3" s="1" a="1"/>
  <c r="DO183" i="3" s="1"/>
  <c r="P183" i="3"/>
  <c r="CJ154" i="3" a="1"/>
  <c r="CJ154" i="3" s="1"/>
  <c r="EJ154" i="3" s="1" a="1"/>
  <c r="EJ154" i="3" s="1"/>
  <c r="P154" i="3"/>
  <c r="BO154" i="3" a="1"/>
  <c r="BO154" i="3" s="1"/>
  <c r="DO154" i="3" s="1" a="1"/>
  <c r="DO154" i="3" s="1"/>
  <c r="CJ186" i="3" a="1"/>
  <c r="CJ186" i="3" s="1"/>
  <c r="EJ186" i="3" s="1" a="1"/>
  <c r="EJ186" i="3" s="1"/>
  <c r="P186" i="3"/>
  <c r="BO186" i="3" a="1"/>
  <c r="BO186" i="3" s="1"/>
  <c r="DO186" i="3" s="1" a="1"/>
  <c r="DO186" i="3" s="1"/>
  <c r="CJ178" i="3" a="1"/>
  <c r="CJ178" i="3" s="1"/>
  <c r="EJ178" i="3" s="1" a="1"/>
  <c r="EJ178" i="3" s="1"/>
  <c r="BO178" i="3" a="1"/>
  <c r="BO178" i="3" s="1"/>
  <c r="DO178" i="3" s="1" a="1"/>
  <c r="DO178" i="3" s="1"/>
  <c r="P178" i="3"/>
  <c r="CJ165" i="3" a="1"/>
  <c r="CJ165" i="3" s="1"/>
  <c r="EJ165" i="3" s="1" a="1"/>
  <c r="EJ165" i="3" s="1"/>
  <c r="BO165" i="3" a="1"/>
  <c r="BO165" i="3" s="1"/>
  <c r="DO165" i="3" s="1" a="1"/>
  <c r="DO165" i="3" s="1"/>
  <c r="P165" i="3"/>
  <c r="CJ175" i="3" a="1"/>
  <c r="CJ175" i="3" s="1"/>
  <c r="EJ175" i="3" s="1" a="1"/>
  <c r="EJ175" i="3" s="1"/>
  <c r="P175" i="3"/>
  <c r="BO175" i="3" a="1"/>
  <c r="BO175" i="3" s="1"/>
  <c r="DO175" i="3" s="1" a="1"/>
  <c r="DO175" i="3" s="1"/>
  <c r="CJ172" i="3" a="1"/>
  <c r="CJ172" i="3" s="1"/>
  <c r="EJ172" i="3" s="1" a="1"/>
  <c r="EJ172" i="3" s="1"/>
  <c r="BO172" i="3" a="1"/>
  <c r="BO172" i="3" s="1"/>
  <c r="DO172" i="3" s="1" a="1"/>
  <c r="DO172" i="3" s="1"/>
  <c r="P172" i="3"/>
  <c r="CJ184" i="3" a="1"/>
  <c r="CJ184" i="3" s="1"/>
  <c r="EJ184" i="3" s="1" a="1"/>
  <c r="EJ184" i="3" s="1"/>
  <c r="BO184" i="3" a="1"/>
  <c r="BO184" i="3" s="1"/>
  <c r="DO184" i="3" s="1" a="1"/>
  <c r="DO184" i="3" s="1"/>
  <c r="P184" i="3"/>
  <c r="CJ194" i="3" a="1"/>
  <c r="CJ194" i="3" s="1"/>
  <c r="EJ194" i="3" s="1" a="1"/>
  <c r="EJ194" i="3" s="1"/>
  <c r="BO194" i="3" a="1"/>
  <c r="BO194" i="3" s="1"/>
  <c r="DO194" i="3" s="1" a="1"/>
  <c r="DO194" i="3" s="1"/>
  <c r="P194" i="3"/>
  <c r="CJ179" i="3" a="1"/>
  <c r="CJ179" i="3" s="1"/>
  <c r="EJ179" i="3" s="1" a="1"/>
  <c r="EJ179" i="3" s="1"/>
  <c r="P179" i="3"/>
  <c r="BO179" i="3" a="1"/>
  <c r="BO179" i="3" s="1"/>
  <c r="DO179" i="3" s="1" a="1"/>
  <c r="DO179" i="3" s="1"/>
  <c r="CJ157" i="3" a="1"/>
  <c r="CJ157" i="3" s="1"/>
  <c r="EJ157" i="3" s="1" a="1"/>
  <c r="EJ157" i="3" s="1"/>
  <c r="BO157" i="3" a="1"/>
  <c r="BO157" i="3" s="1"/>
  <c r="DO157" i="3" s="1" a="1"/>
  <c r="DO157" i="3" s="1"/>
  <c r="P157" i="3"/>
  <c r="CJ170" i="3" a="1"/>
  <c r="CJ170" i="3" s="1"/>
  <c r="EJ170" i="3" s="1" a="1"/>
  <c r="EJ170" i="3" s="1"/>
  <c r="BO170" i="3" a="1"/>
  <c r="BO170" i="3" s="1"/>
  <c r="DO170" i="3" s="1" a="1"/>
  <c r="DO170" i="3" s="1"/>
  <c r="P170" i="3"/>
  <c r="CJ164" i="3" a="1"/>
  <c r="CJ164" i="3" s="1"/>
  <c r="EJ164" i="3" s="1" a="1"/>
  <c r="EJ164" i="3" s="1"/>
  <c r="BO164" i="3" a="1"/>
  <c r="BO164" i="3" s="1"/>
  <c r="DO164" i="3" s="1" a="1"/>
  <c r="DO164" i="3" s="1"/>
  <c r="P164" i="3"/>
  <c r="CJ171" i="3" a="1"/>
  <c r="CJ171" i="3" s="1"/>
  <c r="EJ171" i="3" s="1" a="1"/>
  <c r="EJ171" i="3" s="1"/>
  <c r="P171" i="3"/>
  <c r="BO171" i="3" a="1"/>
  <c r="BO171" i="3" s="1"/>
  <c r="DO171" i="3" s="1" a="1"/>
  <c r="DO171" i="3" s="1"/>
  <c r="CJ181" i="3" a="1"/>
  <c r="CJ181" i="3" s="1"/>
  <c r="EJ181" i="3" s="1" a="1"/>
  <c r="EJ181" i="3" s="1"/>
  <c r="BO181" i="3" a="1"/>
  <c r="BO181" i="3" s="1"/>
  <c r="DO181" i="3" s="1" a="1"/>
  <c r="DO181" i="3" s="1"/>
  <c r="P181" i="3"/>
  <c r="CJ190" i="3" a="1"/>
  <c r="CJ190" i="3" s="1"/>
  <c r="EJ190" i="3" s="1" a="1"/>
  <c r="EJ190" i="3" s="1"/>
  <c r="P190" i="3"/>
  <c r="BO190" i="3" a="1"/>
  <c r="BO190" i="3" s="1"/>
  <c r="DO190" i="3" s="1" a="1"/>
  <c r="DO190" i="3" s="1"/>
  <c r="CJ191" i="3" a="1"/>
  <c r="CJ191" i="3" s="1"/>
  <c r="EJ191" i="3" s="1" a="1"/>
  <c r="EJ191" i="3" s="1"/>
  <c r="P191" i="3"/>
  <c r="BO191" i="3" a="1"/>
  <c r="BO191" i="3" s="1"/>
  <c r="DO191" i="3" s="1" a="1"/>
  <c r="DO191" i="3" s="1"/>
  <c r="CJ168" i="3" a="1"/>
  <c r="CJ168" i="3" s="1"/>
  <c r="EJ168" i="3" s="1" a="1"/>
  <c r="EJ168" i="3" s="1"/>
  <c r="P168" i="3"/>
  <c r="BO168" i="3" a="1"/>
  <c r="BO168" i="3" s="1"/>
  <c r="DO168" i="3" s="1" a="1"/>
  <c r="DO168" i="3" s="1"/>
  <c r="CJ176" i="3" a="1"/>
  <c r="CJ176" i="3" s="1"/>
  <c r="EJ176" i="3" s="1" a="1"/>
  <c r="EJ176" i="3" s="1"/>
  <c r="P176" i="3"/>
  <c r="BO176" i="3" a="1"/>
  <c r="BO176" i="3" s="1"/>
  <c r="DO176" i="3" s="1" a="1"/>
  <c r="DO176" i="3" s="1"/>
  <c r="CJ193" i="3" a="1"/>
  <c r="CJ193" i="3" s="1"/>
  <c r="EJ193" i="3" s="1" a="1"/>
  <c r="EJ193" i="3" s="1"/>
  <c r="BO193" i="3" a="1"/>
  <c r="BO193" i="3" s="1"/>
  <c r="DO193" i="3" s="1" a="1"/>
  <c r="DO193" i="3" s="1"/>
  <c r="P193" i="3"/>
  <c r="CJ192" i="3" a="1"/>
  <c r="CJ192" i="3" s="1"/>
  <c r="EJ192" i="3" s="1" a="1"/>
  <c r="EJ192" i="3" s="1"/>
  <c r="P192" i="3"/>
  <c r="BO192" i="3" a="1"/>
  <c r="BO192" i="3" s="1"/>
  <c r="DO192" i="3" s="1" a="1"/>
  <c r="DO192" i="3" s="1"/>
  <c r="CJ182" i="3" a="1"/>
  <c r="CJ182" i="3" s="1"/>
  <c r="EJ182" i="3" s="1" a="1"/>
  <c r="EJ182" i="3" s="1"/>
  <c r="BO182" i="3" a="1"/>
  <c r="BO182" i="3" s="1"/>
  <c r="DO182" i="3" s="1" a="1"/>
  <c r="DO182" i="3" s="1"/>
  <c r="P182" i="3"/>
  <c r="CJ185" i="3" a="1"/>
  <c r="CJ185" i="3" s="1"/>
  <c r="EJ185" i="3" s="1" a="1"/>
  <c r="EJ185" i="3" s="1"/>
  <c r="P185" i="3"/>
  <c r="BO185" i="3" a="1"/>
  <c r="BO185" i="3" s="1"/>
  <c r="DO185" i="3" s="1" a="1"/>
  <c r="DO185" i="3" s="1"/>
  <c r="CJ158" i="3" a="1"/>
  <c r="CJ158" i="3" s="1"/>
  <c r="EJ158" i="3" s="1" a="1"/>
  <c r="EJ158" i="3" s="1"/>
  <c r="P158" i="3"/>
  <c r="BO158" i="3" a="1"/>
  <c r="BO158" i="3" s="1"/>
  <c r="DO158" i="3" s="1" a="1"/>
  <c r="DO158" i="3" s="1"/>
  <c r="CJ166" i="3" a="1"/>
  <c r="CJ166" i="3" s="1"/>
  <c r="EJ166" i="3" s="1" a="1"/>
  <c r="EJ166" i="3" s="1"/>
  <c r="BO166" i="3" a="1"/>
  <c r="BO166" i="3" s="1"/>
  <c r="DO166" i="3" s="1" a="1"/>
  <c r="DO166" i="3" s="1"/>
  <c r="P166" i="3"/>
  <c r="CJ180" i="3" a="1"/>
  <c r="CJ180" i="3" s="1"/>
  <c r="EJ180" i="3" s="1" a="1"/>
  <c r="EJ180" i="3" s="1"/>
  <c r="BO180" i="3" a="1"/>
  <c r="BO180" i="3" s="1"/>
  <c r="DO180" i="3" s="1" a="1"/>
  <c r="DO180" i="3" s="1"/>
  <c r="P180" i="3"/>
  <c r="CJ162" i="3" a="1"/>
  <c r="CJ162" i="3" s="1"/>
  <c r="EJ162" i="3" s="1" a="1"/>
  <c r="EJ162" i="3" s="1"/>
  <c r="P162" i="3"/>
  <c r="BO162" i="3" a="1"/>
  <c r="BO162" i="3" s="1"/>
  <c r="DO162" i="3" s="1" a="1"/>
  <c r="DO162" i="3" s="1"/>
  <c r="Z2" i="14"/>
  <c r="CK165" i="3" l="1" a="1"/>
  <c r="CK165" i="3" s="1"/>
  <c r="EK165" i="3" s="1" a="1"/>
  <c r="EK165" i="3" s="1"/>
  <c r="BP165" i="3" a="1"/>
  <c r="BP165" i="3" s="1"/>
  <c r="DP165" i="3" s="1" a="1"/>
  <c r="DP165" i="3" s="1"/>
  <c r="Q165" i="3"/>
  <c r="CK185" i="3" a="1"/>
  <c r="CK185" i="3" s="1"/>
  <c r="EK185" i="3" s="1" a="1"/>
  <c r="EK185" i="3" s="1"/>
  <c r="Q185" i="3"/>
  <c r="BP185" i="3" a="1"/>
  <c r="BP185" i="3" s="1"/>
  <c r="DP185" i="3" s="1" a="1"/>
  <c r="DP185" i="3" s="1"/>
  <c r="CK193" i="3" a="1"/>
  <c r="CK193" i="3" s="1"/>
  <c r="EK193" i="3" s="1" a="1"/>
  <c r="EK193" i="3" s="1"/>
  <c r="Q193" i="3"/>
  <c r="BP193" i="3" a="1"/>
  <c r="BP193" i="3" s="1"/>
  <c r="DP193" i="3" s="1" a="1"/>
  <c r="DP193" i="3" s="1"/>
  <c r="CK166" i="3" a="1"/>
  <c r="CK166" i="3" s="1"/>
  <c r="EK166" i="3" s="1" a="1"/>
  <c r="EK166" i="3" s="1"/>
  <c r="BP166" i="3" a="1"/>
  <c r="BP166" i="3" s="1"/>
  <c r="DP166" i="3" s="1" a="1"/>
  <c r="DP166" i="3" s="1"/>
  <c r="Q166" i="3"/>
  <c r="CK181" i="3" a="1"/>
  <c r="CK181" i="3" s="1"/>
  <c r="EK181" i="3" s="1" a="1"/>
  <c r="EK181" i="3" s="1"/>
  <c r="Q181" i="3"/>
  <c r="BP181" i="3" a="1"/>
  <c r="BP181" i="3" s="1"/>
  <c r="DP181" i="3" s="1" a="1"/>
  <c r="DP181" i="3" s="1"/>
  <c r="CK179" i="3" a="1"/>
  <c r="CK179" i="3" s="1"/>
  <c r="EK179" i="3" s="1" a="1"/>
  <c r="EK179" i="3" s="1"/>
  <c r="Q179" i="3"/>
  <c r="BP179" i="3" a="1"/>
  <c r="BP179" i="3" s="1"/>
  <c r="DP179" i="3" s="1" a="1"/>
  <c r="DP179" i="3" s="1"/>
  <c r="CK172" i="3" a="1"/>
  <c r="CK172" i="3" s="1"/>
  <c r="EK172" i="3" s="1" a="1"/>
  <c r="EK172" i="3" s="1"/>
  <c r="Q172" i="3"/>
  <c r="BP172" i="3" a="1"/>
  <c r="BP172" i="3" s="1"/>
  <c r="DP172" i="3" s="1" a="1"/>
  <c r="DP172" i="3" s="1"/>
  <c r="CK154" i="3" a="1"/>
  <c r="CK154" i="3" s="1"/>
  <c r="EK154" i="3" s="1" a="1"/>
  <c r="EK154" i="3" s="1"/>
  <c r="BP154" i="3" a="1"/>
  <c r="BP154" i="3" s="1"/>
  <c r="DP154" i="3" s="1" a="1"/>
  <c r="DP154" i="3" s="1"/>
  <c r="Q154" i="3"/>
  <c r="CK190" i="3" a="1"/>
  <c r="CK190" i="3" s="1"/>
  <c r="EK190" i="3" s="1" a="1"/>
  <c r="EK190" i="3" s="1"/>
  <c r="BP190" i="3" a="1"/>
  <c r="BP190" i="3" s="1"/>
  <c r="DP190" i="3" s="1" a="1"/>
  <c r="DP190" i="3" s="1"/>
  <c r="Q190" i="3"/>
  <c r="CK182" i="3" a="1"/>
  <c r="CK182" i="3" s="1"/>
  <c r="EK182" i="3" s="1" a="1"/>
  <c r="EK182" i="3" s="1"/>
  <c r="Q182" i="3"/>
  <c r="BP182" i="3" a="1"/>
  <c r="BP182" i="3" s="1"/>
  <c r="DP182" i="3" s="1" a="1"/>
  <c r="DP182" i="3" s="1"/>
  <c r="CK170" i="3" a="1"/>
  <c r="CK170" i="3" s="1"/>
  <c r="EK170" i="3" s="1" a="1"/>
  <c r="EK170" i="3" s="1"/>
  <c r="Q170" i="3"/>
  <c r="BP170" i="3" a="1"/>
  <c r="BP170" i="3" s="1"/>
  <c r="DP170" i="3" s="1" a="1"/>
  <c r="DP170" i="3" s="1"/>
  <c r="CK178" i="3" a="1"/>
  <c r="CK178" i="3" s="1"/>
  <c r="EK178" i="3" s="1" a="1"/>
  <c r="EK178" i="3" s="1"/>
  <c r="Q178" i="3"/>
  <c r="BP178" i="3" a="1"/>
  <c r="BP178" i="3" s="1"/>
  <c r="DP178" i="3" s="1" a="1"/>
  <c r="DP178" i="3" s="1"/>
  <c r="CK194" i="3" a="1"/>
  <c r="CK194" i="3" s="1"/>
  <c r="EK194" i="3" s="1" a="1"/>
  <c r="EK194" i="3" s="1"/>
  <c r="BP194" i="3" a="1"/>
  <c r="BP194" i="3" s="1"/>
  <c r="DP194" i="3" s="1" a="1"/>
  <c r="DP194" i="3" s="1"/>
  <c r="Q194" i="3"/>
  <c r="CK183" i="3" a="1"/>
  <c r="CK183" i="3" s="1"/>
  <c r="EK183" i="3" s="1" a="1"/>
  <c r="EK183" i="3" s="1"/>
  <c r="BP183" i="3" a="1"/>
  <c r="BP183" i="3" s="1"/>
  <c r="DP183" i="3" s="1" a="1"/>
  <c r="DP183" i="3" s="1"/>
  <c r="Q183" i="3"/>
  <c r="CK164" i="3" a="1"/>
  <c r="CK164" i="3" s="1"/>
  <c r="EK164" i="3" s="1" a="1"/>
  <c r="EK164" i="3" s="1"/>
  <c r="BP164" i="3" a="1"/>
  <c r="BP164" i="3" s="1"/>
  <c r="DP164" i="3" s="1" a="1"/>
  <c r="DP164" i="3" s="1"/>
  <c r="Q164" i="3"/>
  <c r="CK162" i="3" a="1"/>
  <c r="CK162" i="3" s="1"/>
  <c r="EK162" i="3" s="1" a="1"/>
  <c r="EK162" i="3" s="1"/>
  <c r="BP162" i="3" a="1"/>
  <c r="BP162" i="3" s="1"/>
  <c r="DP162" i="3" s="1" a="1"/>
  <c r="DP162" i="3" s="1"/>
  <c r="Q162" i="3"/>
  <c r="CK176" i="3" a="1"/>
  <c r="CK176" i="3" s="1"/>
  <c r="EK176" i="3" s="1" a="1"/>
  <c r="EK176" i="3" s="1"/>
  <c r="Q176" i="3"/>
  <c r="BP176" i="3" a="1"/>
  <c r="BP176" i="3" s="1"/>
  <c r="DP176" i="3" s="1" a="1"/>
  <c r="DP176" i="3" s="1"/>
  <c r="CK191" i="3" a="1"/>
  <c r="CK191" i="3" s="1"/>
  <c r="EK191" i="3" s="1" a="1"/>
  <c r="EK191" i="3" s="1"/>
  <c r="Q191" i="3"/>
  <c r="BP191" i="3" a="1"/>
  <c r="BP191" i="3" s="1"/>
  <c r="DP191" i="3" s="1" a="1"/>
  <c r="DP191" i="3" s="1"/>
  <c r="CK156" i="3" a="1"/>
  <c r="CK156" i="3" s="1"/>
  <c r="EK156" i="3" s="1" a="1"/>
  <c r="EK156" i="3" s="1"/>
  <c r="Q156" i="3"/>
  <c r="BP156" i="3" a="1"/>
  <c r="BP156" i="3" s="1"/>
  <c r="DP156" i="3" s="1" a="1"/>
  <c r="DP156" i="3" s="1"/>
  <c r="CK168" i="3" a="1"/>
  <c r="CK168" i="3" s="1"/>
  <c r="EK168" i="3" s="1" a="1"/>
  <c r="EK168" i="3" s="1"/>
  <c r="Q168" i="3"/>
  <c r="BP168" i="3" a="1"/>
  <c r="BP168" i="3" s="1"/>
  <c r="DP168" i="3" s="1" a="1"/>
  <c r="DP168" i="3" s="1"/>
  <c r="CK158" i="3" a="1"/>
  <c r="CK158" i="3" s="1"/>
  <c r="EK158" i="3" s="1" a="1"/>
  <c r="EK158" i="3" s="1"/>
  <c r="Q158" i="3"/>
  <c r="BP158" i="3" a="1"/>
  <c r="BP158" i="3" s="1"/>
  <c r="DP158" i="3" s="1" a="1"/>
  <c r="DP158" i="3" s="1"/>
  <c r="CK171" i="3" a="1"/>
  <c r="CK171" i="3" s="1"/>
  <c r="EK171" i="3" s="1" a="1"/>
  <c r="EK171" i="3" s="1"/>
  <c r="BP171" i="3" a="1"/>
  <c r="BP171" i="3" s="1"/>
  <c r="DP171" i="3" s="1" a="1"/>
  <c r="DP171" i="3" s="1"/>
  <c r="Q171" i="3"/>
  <c r="CK157" i="3" a="1"/>
  <c r="CK157" i="3" s="1"/>
  <c r="EK157" i="3" s="1" a="1"/>
  <c r="EK157" i="3" s="1"/>
  <c r="BP157" i="3" a="1"/>
  <c r="BP157" i="3" s="1"/>
  <c r="DP157" i="3" s="1" a="1"/>
  <c r="DP157" i="3" s="1"/>
  <c r="Q157" i="3"/>
  <c r="CK175" i="3" a="1"/>
  <c r="CK175" i="3" s="1"/>
  <c r="EK175" i="3" s="1" a="1"/>
  <c r="EK175" i="3" s="1"/>
  <c r="Q175" i="3"/>
  <c r="BP175" i="3" a="1"/>
  <c r="BP175" i="3" s="1"/>
  <c r="DP175" i="3" s="1" a="1"/>
  <c r="DP175" i="3" s="1"/>
  <c r="CK180" i="3" a="1"/>
  <c r="CK180" i="3" s="1"/>
  <c r="EK180" i="3" s="1" a="1"/>
  <c r="EK180" i="3" s="1"/>
  <c r="BP180" i="3" a="1"/>
  <c r="BP180" i="3" s="1"/>
  <c r="DP180" i="3" s="1" a="1"/>
  <c r="DP180" i="3" s="1"/>
  <c r="Q180" i="3"/>
  <c r="CK192" i="3" a="1"/>
  <c r="CK192" i="3" s="1"/>
  <c r="EK192" i="3" s="1" a="1"/>
  <c r="EK192" i="3" s="1"/>
  <c r="BP192" i="3" a="1"/>
  <c r="BP192" i="3" s="1"/>
  <c r="DP192" i="3" s="1" a="1"/>
  <c r="DP192" i="3" s="1"/>
  <c r="Q192" i="3"/>
  <c r="CK184" i="3" a="1"/>
  <c r="CK184" i="3" s="1"/>
  <c r="EK184" i="3" s="1" a="1"/>
  <c r="EK184" i="3" s="1"/>
  <c r="Q184" i="3"/>
  <c r="BP184" i="3" a="1"/>
  <c r="BP184" i="3" s="1"/>
  <c r="DP184" i="3" s="1" a="1"/>
  <c r="DP184" i="3" s="1"/>
  <c r="CK186" i="3" a="1"/>
  <c r="CK186" i="3" s="1"/>
  <c r="EK186" i="3" s="1" a="1"/>
  <c r="EK186" i="3" s="1"/>
  <c r="Q186" i="3"/>
  <c r="BP186" i="3" a="1"/>
  <c r="BP186" i="3" s="1"/>
  <c r="DP186" i="3" s="1" a="1"/>
  <c r="DP186" i="3" s="1"/>
  <c r="CK155" i="3" a="1"/>
  <c r="CK155" i="3" s="1"/>
  <c r="EK155" i="3" s="1" a="1"/>
  <c r="EK155" i="3" s="1"/>
  <c r="Q155" i="3"/>
  <c r="BP155" i="3" a="1"/>
  <c r="BP155" i="3" s="1"/>
  <c r="DP155" i="3" s="1" a="1"/>
  <c r="DP155" i="3" s="1"/>
  <c r="D94" i="9"/>
  <c r="E94" i="9" s="1"/>
  <c r="F94" i="9" s="1"/>
  <c r="G94" i="9" s="1"/>
  <c r="H94" i="9" s="1"/>
  <c r="I94" i="9" s="1"/>
  <c r="J94" i="9" s="1"/>
  <c r="K94" i="9" s="1"/>
  <c r="L94" i="9" s="1"/>
  <c r="D86" i="9"/>
  <c r="E86" i="9" s="1"/>
  <c r="F86" i="9" s="1"/>
  <c r="G86" i="9" s="1"/>
  <c r="H86" i="9" s="1"/>
  <c r="I86" i="9" s="1"/>
  <c r="J86" i="9" s="1"/>
  <c r="K86" i="9" s="1"/>
  <c r="L86" i="9" s="1"/>
  <c r="D62" i="9"/>
  <c r="E62" i="9" s="1"/>
  <c r="F62" i="9" s="1"/>
  <c r="G62" i="9" s="1"/>
  <c r="H62" i="9" s="1"/>
  <c r="I62" i="9" s="1"/>
  <c r="J62" i="9" s="1"/>
  <c r="K62" i="9" s="1"/>
  <c r="L62" i="9" s="1"/>
  <c r="CL186" i="3" l="1" a="1"/>
  <c r="CL186" i="3" s="1"/>
  <c r="EL186" i="3" s="1" a="1"/>
  <c r="EL186" i="3" s="1"/>
  <c r="BQ186" i="3" a="1"/>
  <c r="BQ186" i="3" s="1"/>
  <c r="DQ186" i="3" s="1" a="1"/>
  <c r="DQ186" i="3" s="1"/>
  <c r="R186" i="3"/>
  <c r="CL171" i="3" a="1"/>
  <c r="CL171" i="3" s="1"/>
  <c r="EL171" i="3" s="1" a="1"/>
  <c r="EL171" i="3" s="1"/>
  <c r="BQ171" i="3" a="1"/>
  <c r="BQ171" i="3" s="1"/>
  <c r="DQ171" i="3" s="1" a="1"/>
  <c r="DQ171" i="3" s="1"/>
  <c r="R171" i="3"/>
  <c r="CL176" i="3" a="1"/>
  <c r="CL176" i="3" s="1"/>
  <c r="EL176" i="3" s="1" a="1"/>
  <c r="EL176" i="3" s="1"/>
  <c r="BQ176" i="3" a="1"/>
  <c r="BQ176" i="3" s="1"/>
  <c r="DQ176" i="3" s="1" a="1"/>
  <c r="DQ176" i="3" s="1"/>
  <c r="R176" i="3"/>
  <c r="CL183" i="3" a="1"/>
  <c r="CL183" i="3" s="1"/>
  <c r="EL183" i="3" s="1" a="1"/>
  <c r="EL183" i="3" s="1"/>
  <c r="BQ183" i="3" a="1"/>
  <c r="BQ183" i="3" s="1"/>
  <c r="DQ183" i="3" s="1" a="1"/>
  <c r="DQ183" i="3" s="1"/>
  <c r="R183" i="3"/>
  <c r="CL180" i="3" a="1"/>
  <c r="CL180" i="3" s="1"/>
  <c r="EL180" i="3" s="1" a="1"/>
  <c r="EL180" i="3" s="1"/>
  <c r="R180" i="3"/>
  <c r="BQ180" i="3" a="1"/>
  <c r="BQ180" i="3" s="1"/>
  <c r="DQ180" i="3" s="1" a="1"/>
  <c r="DQ180" i="3" s="1"/>
  <c r="CL193" i="3" a="1"/>
  <c r="CL193" i="3" s="1"/>
  <c r="EL193" i="3" s="1" a="1"/>
  <c r="EL193" i="3" s="1"/>
  <c r="BQ193" i="3" a="1"/>
  <c r="BQ193" i="3" s="1"/>
  <c r="DQ193" i="3" s="1" a="1"/>
  <c r="DQ193" i="3" s="1"/>
  <c r="R193" i="3"/>
  <c r="CL178" i="3" a="1"/>
  <c r="CL178" i="3" s="1"/>
  <c r="EL178" i="3" s="1" a="1"/>
  <c r="EL178" i="3" s="1"/>
  <c r="BQ178" i="3" a="1"/>
  <c r="BQ178" i="3" s="1"/>
  <c r="DQ178" i="3" s="1" a="1"/>
  <c r="DQ178" i="3" s="1"/>
  <c r="R178" i="3"/>
  <c r="CL190" i="3" a="1"/>
  <c r="CL190" i="3" s="1"/>
  <c r="EL190" i="3" s="1" a="1"/>
  <c r="EL190" i="3" s="1"/>
  <c r="BQ190" i="3" a="1"/>
  <c r="BQ190" i="3" s="1"/>
  <c r="DQ190" i="3" s="1" a="1"/>
  <c r="DQ190" i="3" s="1"/>
  <c r="R190" i="3"/>
  <c r="CL181" i="3" a="1"/>
  <c r="CL181" i="3" s="1"/>
  <c r="EL181" i="3" s="1" a="1"/>
  <c r="EL181" i="3" s="1"/>
  <c r="BQ181" i="3" a="1"/>
  <c r="BQ181" i="3" s="1"/>
  <c r="DQ181" i="3" s="1" a="1"/>
  <c r="DQ181" i="3" s="1"/>
  <c r="R181" i="3"/>
  <c r="CL168" i="3" a="1"/>
  <c r="CL168" i="3" s="1"/>
  <c r="EL168" i="3" s="1" a="1"/>
  <c r="EL168" i="3" s="1"/>
  <c r="BQ168" i="3" a="1"/>
  <c r="BQ168" i="3" s="1"/>
  <c r="DQ168" i="3" s="1" a="1"/>
  <c r="DQ168" i="3" s="1"/>
  <c r="R168" i="3"/>
  <c r="CL184" i="3" a="1"/>
  <c r="CL184" i="3" s="1"/>
  <c r="EL184" i="3" s="1" a="1"/>
  <c r="EL184" i="3" s="1"/>
  <c r="BQ184" i="3" a="1"/>
  <c r="BQ184" i="3" s="1"/>
  <c r="DQ184" i="3" s="1" a="1"/>
  <c r="DQ184" i="3" s="1"/>
  <c r="R184" i="3"/>
  <c r="CL156" i="3" a="1"/>
  <c r="CL156" i="3" s="1"/>
  <c r="EL156" i="3" s="1" a="1"/>
  <c r="EL156" i="3" s="1"/>
  <c r="BQ156" i="3" a="1"/>
  <c r="BQ156" i="3" s="1"/>
  <c r="DQ156" i="3" s="1" a="1"/>
  <c r="DQ156" i="3" s="1"/>
  <c r="R156" i="3"/>
  <c r="CL162" i="3" a="1"/>
  <c r="CL162" i="3" s="1"/>
  <c r="EL162" i="3" s="1" a="1"/>
  <c r="EL162" i="3" s="1"/>
  <c r="BQ162" i="3" a="1"/>
  <c r="BQ162" i="3" s="1"/>
  <c r="DQ162" i="3" s="1" a="1"/>
  <c r="DQ162" i="3" s="1"/>
  <c r="R162" i="3"/>
  <c r="CL185" i="3" a="1"/>
  <c r="CL185" i="3" s="1"/>
  <c r="EL185" i="3" s="1" a="1"/>
  <c r="EL185" i="3" s="1"/>
  <c r="R185" i="3"/>
  <c r="BQ185" i="3" a="1"/>
  <c r="BQ185" i="3" s="1"/>
  <c r="DQ185" i="3" s="1" a="1"/>
  <c r="DQ185" i="3" s="1"/>
  <c r="CL175" i="3" a="1"/>
  <c r="CL175" i="3" s="1"/>
  <c r="EL175" i="3" s="1" a="1"/>
  <c r="EL175" i="3" s="1"/>
  <c r="BQ175" i="3" a="1"/>
  <c r="BQ175" i="3" s="1"/>
  <c r="DQ175" i="3" s="1" a="1"/>
  <c r="DQ175" i="3" s="1"/>
  <c r="R175" i="3"/>
  <c r="CL194" i="3" a="1"/>
  <c r="CL194" i="3" s="1"/>
  <c r="EL194" i="3" s="1" a="1"/>
  <c r="EL194" i="3" s="1"/>
  <c r="BQ194" i="3" a="1"/>
  <c r="BQ194" i="3" s="1"/>
  <c r="DQ194" i="3" s="1" a="1"/>
  <c r="DQ194" i="3" s="1"/>
  <c r="R194" i="3"/>
  <c r="CL172" i="3" a="1"/>
  <c r="CL172" i="3" s="1"/>
  <c r="EL172" i="3" s="1" a="1"/>
  <c r="EL172" i="3" s="1"/>
  <c r="BQ172" i="3" a="1"/>
  <c r="BQ172" i="3" s="1"/>
  <c r="DQ172" i="3" s="1" a="1"/>
  <c r="DQ172" i="3" s="1"/>
  <c r="R172" i="3"/>
  <c r="CL166" i="3" a="1"/>
  <c r="CL166" i="3" s="1"/>
  <c r="EL166" i="3" s="1" a="1"/>
  <c r="EL166" i="3" s="1"/>
  <c r="R166" i="3"/>
  <c r="BQ166" i="3" a="1"/>
  <c r="BQ166" i="3" s="1"/>
  <c r="DQ166" i="3" s="1" a="1"/>
  <c r="DQ166" i="3" s="1"/>
  <c r="CL192" i="3" a="1"/>
  <c r="CL192" i="3" s="1"/>
  <c r="EL192" i="3" s="1" a="1"/>
  <c r="EL192" i="3" s="1"/>
  <c r="BQ192" i="3" a="1"/>
  <c r="BQ192" i="3" s="1"/>
  <c r="DQ192" i="3" s="1" a="1"/>
  <c r="DQ192" i="3" s="1"/>
  <c r="R192" i="3"/>
  <c r="CL158" i="3" a="1"/>
  <c r="CL158" i="3" s="1"/>
  <c r="EL158" i="3" s="1" a="1"/>
  <c r="EL158" i="3" s="1"/>
  <c r="R158" i="3"/>
  <c r="BQ158" i="3" a="1"/>
  <c r="BQ158" i="3" s="1"/>
  <c r="DQ158" i="3" s="1" a="1"/>
  <c r="DQ158" i="3" s="1"/>
  <c r="CL170" i="3" a="1"/>
  <c r="CL170" i="3" s="1"/>
  <c r="EL170" i="3" s="1" a="1"/>
  <c r="EL170" i="3" s="1"/>
  <c r="BQ170" i="3" a="1"/>
  <c r="BQ170" i="3" s="1"/>
  <c r="DQ170" i="3" s="1" a="1"/>
  <c r="DQ170" i="3" s="1"/>
  <c r="R170" i="3"/>
  <c r="CL165" i="3" a="1"/>
  <c r="CL165" i="3" s="1"/>
  <c r="EL165" i="3" s="1" a="1"/>
  <c r="EL165" i="3" s="1"/>
  <c r="BQ165" i="3" a="1"/>
  <c r="BQ165" i="3" s="1"/>
  <c r="DQ165" i="3" s="1" a="1"/>
  <c r="DQ165" i="3" s="1"/>
  <c r="R165" i="3"/>
  <c r="CL182" i="3" a="1"/>
  <c r="CL182" i="3" s="1"/>
  <c r="EL182" i="3" s="1" a="1"/>
  <c r="EL182" i="3" s="1"/>
  <c r="BQ182" i="3" a="1"/>
  <c r="BQ182" i="3" s="1"/>
  <c r="DQ182" i="3" s="1" a="1"/>
  <c r="DQ182" i="3" s="1"/>
  <c r="R182" i="3"/>
  <c r="CL191" i="3" a="1"/>
  <c r="CL191" i="3" s="1"/>
  <c r="EL191" i="3" s="1" a="1"/>
  <c r="EL191" i="3" s="1"/>
  <c r="R191" i="3"/>
  <c r="BQ191" i="3" a="1"/>
  <c r="BQ191" i="3" s="1"/>
  <c r="DQ191" i="3" s="1" a="1"/>
  <c r="DQ191" i="3" s="1"/>
  <c r="CL164" i="3" a="1"/>
  <c r="CL164" i="3" s="1"/>
  <c r="EL164" i="3" s="1" a="1"/>
  <c r="EL164" i="3" s="1"/>
  <c r="BQ164" i="3" a="1"/>
  <c r="BQ164" i="3" s="1"/>
  <c r="DQ164" i="3" s="1" a="1"/>
  <c r="DQ164" i="3" s="1"/>
  <c r="R164" i="3"/>
  <c r="CL154" i="3" a="1"/>
  <c r="CL154" i="3" s="1"/>
  <c r="EL154" i="3" s="1" a="1"/>
  <c r="EL154" i="3" s="1"/>
  <c r="BQ154" i="3" a="1"/>
  <c r="BQ154" i="3" s="1"/>
  <c r="DQ154" i="3" s="1" a="1"/>
  <c r="DQ154" i="3" s="1"/>
  <c r="R154" i="3"/>
  <c r="CL155" i="3" a="1"/>
  <c r="CL155" i="3" s="1"/>
  <c r="EL155" i="3" s="1" a="1"/>
  <c r="EL155" i="3" s="1"/>
  <c r="BQ155" i="3" a="1"/>
  <c r="BQ155" i="3" s="1"/>
  <c r="DQ155" i="3" s="1" a="1"/>
  <c r="DQ155" i="3" s="1"/>
  <c r="R155" i="3"/>
  <c r="CL157" i="3" a="1"/>
  <c r="CL157" i="3" s="1"/>
  <c r="EL157" i="3" s="1" a="1"/>
  <c r="EL157" i="3" s="1"/>
  <c r="BQ157" i="3" a="1"/>
  <c r="BQ157" i="3" s="1"/>
  <c r="DQ157" i="3" s="1" a="1"/>
  <c r="DQ157" i="3" s="1"/>
  <c r="R157" i="3"/>
  <c r="CL179" i="3" a="1"/>
  <c r="CL179" i="3" s="1"/>
  <c r="EL179" i="3" s="1" a="1"/>
  <c r="EL179" i="3" s="1"/>
  <c r="BQ179" i="3" a="1"/>
  <c r="BQ179" i="3" s="1"/>
  <c r="DQ179" i="3" s="1" a="1"/>
  <c r="DQ179" i="3" s="1"/>
  <c r="R179" i="3"/>
  <c r="DG151" i="3"/>
  <c r="DF151" i="3"/>
  <c r="DE151" i="3"/>
  <c r="DD151" i="3"/>
  <c r="DC151" i="3"/>
  <c r="DB151" i="3"/>
  <c r="DA151" i="3"/>
  <c r="CZ151" i="3"/>
  <c r="CY151" i="3"/>
  <c r="CX151" i="3"/>
  <c r="DG150" i="3"/>
  <c r="DF150" i="3"/>
  <c r="DE150" i="3"/>
  <c r="DD150" i="3"/>
  <c r="DC150" i="3"/>
  <c r="DB150" i="3"/>
  <c r="DA150" i="3"/>
  <c r="CZ150" i="3"/>
  <c r="CY150" i="3"/>
  <c r="CX150" i="3"/>
  <c r="DG149" i="3"/>
  <c r="DF149" i="3"/>
  <c r="DE149" i="3"/>
  <c r="DD149" i="3"/>
  <c r="DC149" i="3"/>
  <c r="DB149" i="3"/>
  <c r="DA149" i="3"/>
  <c r="CZ149" i="3"/>
  <c r="CY149" i="3"/>
  <c r="CX149" i="3"/>
  <c r="DG148" i="3"/>
  <c r="DF148" i="3"/>
  <c r="DE148" i="3"/>
  <c r="DD148" i="3"/>
  <c r="DC148" i="3"/>
  <c r="DB148" i="3"/>
  <c r="DA148" i="3"/>
  <c r="CZ148" i="3"/>
  <c r="CY148" i="3"/>
  <c r="CX148" i="3"/>
  <c r="DG147" i="3"/>
  <c r="DF147" i="3"/>
  <c r="DE147" i="3"/>
  <c r="DD147" i="3"/>
  <c r="DC147" i="3"/>
  <c r="DB147" i="3"/>
  <c r="DA147" i="3"/>
  <c r="CZ147" i="3"/>
  <c r="CY147" i="3"/>
  <c r="CX147" i="3"/>
  <c r="DG146" i="3"/>
  <c r="DF146" i="3"/>
  <c r="DE146" i="3"/>
  <c r="DD146" i="3"/>
  <c r="DC146" i="3"/>
  <c r="DB146" i="3"/>
  <c r="DA146" i="3"/>
  <c r="CZ146" i="3"/>
  <c r="CY146" i="3"/>
  <c r="CX146" i="3"/>
  <c r="DG145" i="3"/>
  <c r="DF145" i="3"/>
  <c r="DE145" i="3"/>
  <c r="DD145" i="3"/>
  <c r="DC145" i="3"/>
  <c r="DB145" i="3"/>
  <c r="DA145" i="3"/>
  <c r="CZ145" i="3"/>
  <c r="CY145" i="3"/>
  <c r="CX145" i="3"/>
  <c r="DG144" i="3"/>
  <c r="DF144" i="3"/>
  <c r="DE144" i="3"/>
  <c r="DD144" i="3"/>
  <c r="DC144" i="3"/>
  <c r="DB144" i="3"/>
  <c r="DA144" i="3"/>
  <c r="CZ144" i="3"/>
  <c r="CY144" i="3"/>
  <c r="CX144" i="3"/>
  <c r="CZ143" i="3"/>
  <c r="CY143" i="3"/>
  <c r="CX143" i="3"/>
  <c r="DG142" i="3"/>
  <c r="DF142" i="3"/>
  <c r="DE142" i="3"/>
  <c r="DD142" i="3"/>
  <c r="DC142" i="3"/>
  <c r="DB142" i="3"/>
  <c r="DA142" i="3"/>
  <c r="CZ142" i="3"/>
  <c r="CY142" i="3"/>
  <c r="CX142" i="3"/>
  <c r="DG141" i="3"/>
  <c r="DF141" i="3"/>
  <c r="DE141" i="3"/>
  <c r="DD141" i="3"/>
  <c r="DC141" i="3"/>
  <c r="DB141" i="3"/>
  <c r="DA141" i="3"/>
  <c r="CZ141" i="3"/>
  <c r="CY141" i="3"/>
  <c r="CX141" i="3"/>
  <c r="DG140" i="3"/>
  <c r="DF140" i="3"/>
  <c r="DE140" i="3"/>
  <c r="DD140" i="3"/>
  <c r="DC140" i="3"/>
  <c r="DB140" i="3"/>
  <c r="DA140" i="3"/>
  <c r="CZ140" i="3"/>
  <c r="CY140" i="3"/>
  <c r="CX140" i="3"/>
  <c r="DG139" i="3"/>
  <c r="DF139" i="3"/>
  <c r="DE139" i="3"/>
  <c r="DD139" i="3"/>
  <c r="DC139" i="3"/>
  <c r="DB139" i="3"/>
  <c r="DA139" i="3"/>
  <c r="CZ139" i="3"/>
  <c r="CY139" i="3"/>
  <c r="CX139" i="3"/>
  <c r="DG138" i="3"/>
  <c r="DF138" i="3"/>
  <c r="DE138" i="3"/>
  <c r="DD138" i="3"/>
  <c r="DC138" i="3"/>
  <c r="DB138" i="3"/>
  <c r="DA138" i="3"/>
  <c r="CZ138" i="3"/>
  <c r="CY138" i="3"/>
  <c r="CX138" i="3"/>
  <c r="DG137" i="3"/>
  <c r="DF137" i="3"/>
  <c r="DE137" i="3"/>
  <c r="DD137" i="3"/>
  <c r="DC137" i="3"/>
  <c r="DB137" i="3"/>
  <c r="DA137" i="3"/>
  <c r="CZ137" i="3"/>
  <c r="CY137" i="3"/>
  <c r="CX137" i="3"/>
  <c r="DG136" i="3"/>
  <c r="DF136" i="3"/>
  <c r="DE136" i="3"/>
  <c r="DD136" i="3"/>
  <c r="DC136" i="3"/>
  <c r="DB136" i="3"/>
  <c r="DA136" i="3"/>
  <c r="CZ136" i="3"/>
  <c r="CY136" i="3"/>
  <c r="CX136" i="3"/>
  <c r="DG135" i="3"/>
  <c r="DF135" i="3"/>
  <c r="DE135" i="3"/>
  <c r="DD135" i="3"/>
  <c r="DC135" i="3"/>
  <c r="DB135" i="3"/>
  <c r="DA135" i="3"/>
  <c r="CZ135" i="3"/>
  <c r="CY135" i="3"/>
  <c r="CX135" i="3"/>
  <c r="DG134" i="3"/>
  <c r="DF134" i="3"/>
  <c r="DE134" i="3"/>
  <c r="DD134" i="3"/>
  <c r="DC134" i="3"/>
  <c r="DB134" i="3"/>
  <c r="DA134" i="3"/>
  <c r="CZ134" i="3"/>
  <c r="CY134" i="3"/>
  <c r="CX134" i="3"/>
  <c r="DG133" i="3"/>
  <c r="DF133" i="3"/>
  <c r="DE133" i="3"/>
  <c r="DD133" i="3"/>
  <c r="DC133" i="3"/>
  <c r="DB133" i="3"/>
  <c r="DA133" i="3"/>
  <c r="CZ133" i="3"/>
  <c r="CY133" i="3"/>
  <c r="CX133" i="3"/>
  <c r="DG132" i="3"/>
  <c r="DF132" i="3"/>
  <c r="DE132" i="3"/>
  <c r="DD132" i="3"/>
  <c r="DC132" i="3"/>
  <c r="DB132" i="3"/>
  <c r="DA132" i="3"/>
  <c r="CZ132" i="3"/>
  <c r="CY132" i="3"/>
  <c r="CX132" i="3"/>
  <c r="DG131" i="3"/>
  <c r="DF131" i="3"/>
  <c r="DE131" i="3"/>
  <c r="DD131" i="3"/>
  <c r="DC131" i="3"/>
  <c r="DB131" i="3"/>
  <c r="DA131" i="3"/>
  <c r="CZ131" i="3"/>
  <c r="CY131" i="3"/>
  <c r="CX131" i="3"/>
  <c r="DG130" i="3"/>
  <c r="DF130" i="3"/>
  <c r="DE130" i="3"/>
  <c r="DD130" i="3"/>
  <c r="DC130" i="3"/>
  <c r="DB130" i="3"/>
  <c r="DA130" i="3"/>
  <c r="CZ130" i="3"/>
  <c r="CY130" i="3"/>
  <c r="CX130" i="3"/>
  <c r="DG129" i="3"/>
  <c r="DF129" i="3"/>
  <c r="DE129" i="3"/>
  <c r="DD129" i="3"/>
  <c r="DC129" i="3"/>
  <c r="DB129" i="3"/>
  <c r="DA129" i="3"/>
  <c r="CZ129" i="3"/>
  <c r="CY129" i="3"/>
  <c r="CX129" i="3"/>
  <c r="DG128" i="3"/>
  <c r="DF128" i="3"/>
  <c r="DE128" i="3"/>
  <c r="DD128" i="3"/>
  <c r="DC128" i="3"/>
  <c r="DB128" i="3"/>
  <c r="DA128" i="3"/>
  <c r="CZ128" i="3"/>
  <c r="CY128" i="3"/>
  <c r="CX128" i="3"/>
  <c r="DD127" i="3"/>
  <c r="DG126" i="3"/>
  <c r="DF126" i="3"/>
  <c r="DE126" i="3"/>
  <c r="DD126" i="3"/>
  <c r="DC126" i="3"/>
  <c r="DB126" i="3"/>
  <c r="DA126" i="3"/>
  <c r="CZ126" i="3"/>
  <c r="CY126" i="3"/>
  <c r="CX126" i="3"/>
  <c r="DF125" i="3"/>
  <c r="DE125" i="3"/>
  <c r="DD125" i="3"/>
  <c r="DC125" i="3"/>
  <c r="DB125" i="3"/>
  <c r="DA125" i="3"/>
  <c r="CZ125" i="3"/>
  <c r="CY125" i="3"/>
  <c r="CX125" i="3"/>
  <c r="DG124" i="3"/>
  <c r="DF124" i="3"/>
  <c r="DE124" i="3"/>
  <c r="DD124" i="3"/>
  <c r="DC124" i="3"/>
  <c r="DB124" i="3"/>
  <c r="DA124" i="3"/>
  <c r="CZ124" i="3"/>
  <c r="CY124" i="3"/>
  <c r="CX124" i="3"/>
  <c r="DG123" i="3"/>
  <c r="DF123" i="3"/>
  <c r="DE123" i="3"/>
  <c r="DD123" i="3"/>
  <c r="DC123" i="3"/>
  <c r="DB123" i="3"/>
  <c r="DA123" i="3"/>
  <c r="CZ123" i="3"/>
  <c r="CY123" i="3"/>
  <c r="CX123" i="3"/>
  <c r="DG122" i="3"/>
  <c r="DF122" i="3"/>
  <c r="DE122" i="3"/>
  <c r="DD122" i="3"/>
  <c r="DC122" i="3"/>
  <c r="DB122" i="3"/>
  <c r="DA122" i="3"/>
  <c r="CZ122" i="3"/>
  <c r="CY122" i="3"/>
  <c r="CX122" i="3"/>
  <c r="DG121" i="3"/>
  <c r="DF121" i="3"/>
  <c r="DE121" i="3"/>
  <c r="DD121" i="3"/>
  <c r="DC121" i="3"/>
  <c r="DB121" i="3"/>
  <c r="DA121" i="3"/>
  <c r="CZ121" i="3"/>
  <c r="CY121" i="3"/>
  <c r="CX121" i="3"/>
  <c r="DG120" i="3"/>
  <c r="DF120" i="3"/>
  <c r="DE120" i="3"/>
  <c r="DD120" i="3"/>
  <c r="DC120" i="3"/>
  <c r="DB120" i="3"/>
  <c r="DA120" i="3"/>
  <c r="CZ120" i="3"/>
  <c r="CY120" i="3"/>
  <c r="CX120" i="3"/>
  <c r="DG119" i="3"/>
  <c r="DF119" i="3"/>
  <c r="DE119" i="3"/>
  <c r="DD119" i="3"/>
  <c r="DC119" i="3"/>
  <c r="DB119" i="3"/>
  <c r="DA119" i="3"/>
  <c r="CZ119" i="3"/>
  <c r="CY119" i="3"/>
  <c r="CX119" i="3"/>
  <c r="DG118" i="3"/>
  <c r="DF118" i="3"/>
  <c r="DE118" i="3"/>
  <c r="DD118" i="3"/>
  <c r="DC118" i="3"/>
  <c r="DB118" i="3"/>
  <c r="DA118" i="3"/>
  <c r="CZ118" i="3"/>
  <c r="CY118" i="3"/>
  <c r="CX118" i="3"/>
  <c r="DG117" i="3"/>
  <c r="DF117" i="3"/>
  <c r="DE117" i="3"/>
  <c r="DD117" i="3"/>
  <c r="DC117" i="3"/>
  <c r="DB117" i="3"/>
  <c r="DA117" i="3"/>
  <c r="CZ117" i="3"/>
  <c r="CY117" i="3"/>
  <c r="CX117" i="3"/>
  <c r="DG116" i="3"/>
  <c r="DF116" i="3"/>
  <c r="DE116" i="3"/>
  <c r="DD116" i="3"/>
  <c r="DC116" i="3"/>
  <c r="DB116" i="3"/>
  <c r="DA116" i="3"/>
  <c r="CZ116" i="3"/>
  <c r="CY116" i="3"/>
  <c r="CX116" i="3"/>
  <c r="DG115" i="3"/>
  <c r="DF115" i="3"/>
  <c r="DE115" i="3"/>
  <c r="DD115" i="3"/>
  <c r="DC115" i="3"/>
  <c r="DB115" i="3"/>
  <c r="DA115" i="3"/>
  <c r="CZ115" i="3"/>
  <c r="CY115" i="3"/>
  <c r="CX115" i="3"/>
  <c r="DG114" i="3"/>
  <c r="DF114" i="3"/>
  <c r="DE114" i="3"/>
  <c r="DD114" i="3"/>
  <c r="DC114" i="3"/>
  <c r="DB114" i="3"/>
  <c r="DA114" i="3"/>
  <c r="CZ114" i="3"/>
  <c r="CY114" i="3"/>
  <c r="CX114" i="3"/>
  <c r="DG113" i="3"/>
  <c r="DF113" i="3"/>
  <c r="DE113" i="3"/>
  <c r="DD113" i="3"/>
  <c r="DC113" i="3"/>
  <c r="DB113" i="3"/>
  <c r="DA113" i="3"/>
  <c r="CZ113" i="3"/>
  <c r="CY113" i="3"/>
  <c r="CX113" i="3"/>
  <c r="DG112" i="3"/>
  <c r="DF112" i="3"/>
  <c r="DE112" i="3"/>
  <c r="DD112" i="3"/>
  <c r="DC112" i="3"/>
  <c r="DB112" i="3"/>
  <c r="DA112" i="3"/>
  <c r="CZ112" i="3"/>
  <c r="CY112" i="3"/>
  <c r="CX112" i="3"/>
  <c r="DG111" i="3"/>
  <c r="DF111" i="3"/>
  <c r="DE111" i="3"/>
  <c r="DD111" i="3"/>
  <c r="DC111" i="3"/>
  <c r="DB111" i="3"/>
  <c r="DA111" i="3"/>
  <c r="CZ111" i="3"/>
  <c r="CY111" i="3"/>
  <c r="CX111" i="3"/>
  <c r="DG110" i="3"/>
  <c r="DF110" i="3"/>
  <c r="DE110" i="3"/>
  <c r="DD110" i="3"/>
  <c r="DC110" i="3"/>
  <c r="DB110" i="3"/>
  <c r="DA110" i="3"/>
  <c r="CZ110" i="3"/>
  <c r="CY110" i="3"/>
  <c r="CX110" i="3"/>
  <c r="DG109" i="3"/>
  <c r="DF109" i="3"/>
  <c r="DE109" i="3"/>
  <c r="DD109" i="3"/>
  <c r="DC109" i="3"/>
  <c r="DB109" i="3"/>
  <c r="DA109" i="3"/>
  <c r="CZ109" i="3"/>
  <c r="CY109" i="3"/>
  <c r="CX109" i="3"/>
  <c r="DG107" i="3"/>
  <c r="DF107" i="3"/>
  <c r="DE107" i="3"/>
  <c r="DD107" i="3"/>
  <c r="DC107" i="3"/>
  <c r="DB107" i="3"/>
  <c r="DA107" i="3"/>
  <c r="CZ107" i="3"/>
  <c r="CY107" i="3"/>
  <c r="CX107" i="3"/>
  <c r="DG106" i="3"/>
  <c r="DF106" i="3"/>
  <c r="DE106" i="3"/>
  <c r="DD106" i="3"/>
  <c r="DC106" i="3"/>
  <c r="DB106" i="3"/>
  <c r="DA106" i="3"/>
  <c r="CZ106" i="3"/>
  <c r="CY106" i="3"/>
  <c r="CX106" i="3"/>
  <c r="DG105" i="3"/>
  <c r="DF105" i="3"/>
  <c r="DE105" i="3"/>
  <c r="DD105" i="3"/>
  <c r="DC105" i="3"/>
  <c r="DB105" i="3"/>
  <c r="DA105" i="3"/>
  <c r="CZ105" i="3"/>
  <c r="CY105" i="3"/>
  <c r="CX105" i="3"/>
  <c r="DG104" i="3"/>
  <c r="DF104" i="3"/>
  <c r="DE104" i="3"/>
  <c r="DD104" i="3"/>
  <c r="DC104" i="3"/>
  <c r="DB104" i="3"/>
  <c r="DA104" i="3"/>
  <c r="CZ104" i="3"/>
  <c r="CY104" i="3"/>
  <c r="CX104" i="3"/>
  <c r="DG103" i="3"/>
  <c r="DF103" i="3"/>
  <c r="DE103" i="3"/>
  <c r="DD103" i="3"/>
  <c r="DC103" i="3"/>
  <c r="DB103" i="3"/>
  <c r="DA103" i="3"/>
  <c r="CZ103" i="3"/>
  <c r="CY103" i="3"/>
  <c r="CX103" i="3"/>
  <c r="DG102" i="3"/>
  <c r="DF102" i="3"/>
  <c r="DE102" i="3"/>
  <c r="DD102" i="3"/>
  <c r="DC102" i="3"/>
  <c r="DB102" i="3"/>
  <c r="DA102" i="3"/>
  <c r="CZ102" i="3"/>
  <c r="CY102" i="3"/>
  <c r="CX102" i="3"/>
  <c r="DG101" i="3"/>
  <c r="DF101" i="3"/>
  <c r="DE101" i="3"/>
  <c r="DD101" i="3"/>
  <c r="DC101" i="3"/>
  <c r="DB101" i="3"/>
  <c r="DA101" i="3"/>
  <c r="CZ101" i="3"/>
  <c r="CY101" i="3"/>
  <c r="CX101" i="3"/>
  <c r="DG100" i="3"/>
  <c r="DF100" i="3"/>
  <c r="DE100" i="3"/>
  <c r="DD100" i="3"/>
  <c r="DC100" i="3"/>
  <c r="DB100" i="3"/>
  <c r="DA100" i="3"/>
  <c r="CZ100" i="3"/>
  <c r="CY100" i="3"/>
  <c r="CX100" i="3"/>
  <c r="DG99" i="3"/>
  <c r="DF99" i="3"/>
  <c r="DE99" i="3"/>
  <c r="DD99" i="3"/>
  <c r="DC99" i="3"/>
  <c r="DB99" i="3"/>
  <c r="DA99" i="3"/>
  <c r="CZ99" i="3"/>
  <c r="CY99" i="3"/>
  <c r="CX99" i="3"/>
  <c r="DG98" i="3"/>
  <c r="DF98" i="3"/>
  <c r="DE98" i="3"/>
  <c r="DD98" i="3"/>
  <c r="DC98" i="3"/>
  <c r="DB98" i="3"/>
  <c r="DA98" i="3"/>
  <c r="CZ98" i="3"/>
  <c r="CY98" i="3"/>
  <c r="CX98" i="3"/>
  <c r="DG97" i="3"/>
  <c r="DF97" i="3"/>
  <c r="DE97" i="3"/>
  <c r="DD97" i="3"/>
  <c r="DC97" i="3"/>
  <c r="DB97" i="3"/>
  <c r="DA97" i="3"/>
  <c r="CZ97" i="3"/>
  <c r="CY97" i="3"/>
  <c r="CX97" i="3"/>
  <c r="DG96" i="3"/>
  <c r="DF96" i="3"/>
  <c r="DE96" i="3"/>
  <c r="DD96" i="3"/>
  <c r="DC96" i="3"/>
  <c r="DB96" i="3"/>
  <c r="DA96" i="3"/>
  <c r="CZ96" i="3"/>
  <c r="CY96" i="3"/>
  <c r="CX96" i="3"/>
  <c r="DG95" i="3"/>
  <c r="DF95" i="3"/>
  <c r="DE95" i="3"/>
  <c r="DD95" i="3"/>
  <c r="DC95" i="3"/>
  <c r="DB95" i="3"/>
  <c r="DA95" i="3"/>
  <c r="CZ95" i="3"/>
  <c r="CY95" i="3"/>
  <c r="CX95" i="3"/>
  <c r="DG94" i="3"/>
  <c r="DF94" i="3"/>
  <c r="DE94" i="3"/>
  <c r="DD94" i="3"/>
  <c r="DC94" i="3"/>
  <c r="DB94" i="3"/>
  <c r="DA94" i="3"/>
  <c r="CZ94" i="3"/>
  <c r="CY94" i="3"/>
  <c r="CX94" i="3"/>
  <c r="DG93" i="3"/>
  <c r="DF93" i="3"/>
  <c r="DE93" i="3"/>
  <c r="DD93" i="3"/>
  <c r="DC93" i="3"/>
  <c r="DB93" i="3"/>
  <c r="DA93" i="3"/>
  <c r="CZ93" i="3"/>
  <c r="CY93" i="3"/>
  <c r="CX93" i="3"/>
  <c r="DG92" i="3"/>
  <c r="DF92" i="3"/>
  <c r="DE92" i="3"/>
  <c r="DD92" i="3"/>
  <c r="DC92" i="3"/>
  <c r="DB92" i="3"/>
  <c r="DA92" i="3"/>
  <c r="CZ92" i="3"/>
  <c r="CY92" i="3"/>
  <c r="CX92" i="3"/>
  <c r="DG91" i="3"/>
  <c r="DF91" i="3"/>
  <c r="DE91" i="3"/>
  <c r="DD91" i="3"/>
  <c r="DC91" i="3"/>
  <c r="DB91" i="3"/>
  <c r="DA91" i="3"/>
  <c r="CZ91" i="3"/>
  <c r="CY91" i="3"/>
  <c r="CX91" i="3"/>
  <c r="DG90" i="3"/>
  <c r="DF90" i="3"/>
  <c r="DE90" i="3"/>
  <c r="DD90" i="3"/>
  <c r="DC90" i="3"/>
  <c r="DB90" i="3"/>
  <c r="DA90" i="3"/>
  <c r="CZ90" i="3"/>
  <c r="CY90" i="3"/>
  <c r="CX90" i="3"/>
  <c r="DG89" i="3"/>
  <c r="DF89" i="3"/>
  <c r="DE89" i="3"/>
  <c r="DD89" i="3"/>
  <c r="DC89" i="3"/>
  <c r="DB89" i="3"/>
  <c r="DA89" i="3"/>
  <c r="CZ89" i="3"/>
  <c r="CY89" i="3"/>
  <c r="CX89" i="3"/>
  <c r="DG88" i="3"/>
  <c r="DF88" i="3"/>
  <c r="DE88" i="3"/>
  <c r="DD88" i="3"/>
  <c r="DC88" i="3"/>
  <c r="DB88" i="3"/>
  <c r="DA88" i="3"/>
  <c r="CZ88" i="3"/>
  <c r="CY88" i="3"/>
  <c r="CX88" i="3"/>
  <c r="DG87" i="3"/>
  <c r="DF87" i="3"/>
  <c r="DE87" i="3"/>
  <c r="DD87" i="3"/>
  <c r="DC87" i="3"/>
  <c r="DB87" i="3"/>
  <c r="DA87" i="3"/>
  <c r="CZ87" i="3"/>
  <c r="CY87" i="3"/>
  <c r="CX87" i="3"/>
  <c r="DG86" i="3"/>
  <c r="DF86" i="3"/>
  <c r="DE86" i="3"/>
  <c r="DD86" i="3"/>
  <c r="DC86" i="3"/>
  <c r="DB86" i="3"/>
  <c r="DA86" i="3"/>
  <c r="CZ86" i="3"/>
  <c r="CY86" i="3"/>
  <c r="CX86" i="3"/>
  <c r="DG85" i="3"/>
  <c r="DF85" i="3"/>
  <c r="DE85" i="3"/>
  <c r="DD85" i="3"/>
  <c r="DC85" i="3"/>
  <c r="DB85" i="3"/>
  <c r="DA85" i="3"/>
  <c r="CZ85" i="3"/>
  <c r="CY85" i="3"/>
  <c r="CX85" i="3"/>
  <c r="DG84" i="3"/>
  <c r="DF84" i="3"/>
  <c r="DE84" i="3"/>
  <c r="DD84" i="3"/>
  <c r="DC84" i="3"/>
  <c r="DB84" i="3"/>
  <c r="DA84" i="3"/>
  <c r="CZ84" i="3"/>
  <c r="CY84" i="3"/>
  <c r="CX84" i="3"/>
  <c r="DG83" i="3"/>
  <c r="DF83" i="3"/>
  <c r="DE83" i="3"/>
  <c r="DD83" i="3"/>
  <c r="DC83" i="3"/>
  <c r="DB83" i="3"/>
  <c r="DA83" i="3"/>
  <c r="CZ83" i="3"/>
  <c r="CY83" i="3"/>
  <c r="CX83" i="3"/>
  <c r="DG82" i="3"/>
  <c r="DF82" i="3"/>
  <c r="DE82" i="3"/>
  <c r="DD82" i="3"/>
  <c r="DC82" i="3"/>
  <c r="DB82" i="3"/>
  <c r="DA82" i="3"/>
  <c r="CZ82" i="3"/>
  <c r="CY82" i="3"/>
  <c r="CX82" i="3"/>
  <c r="DG81" i="3"/>
  <c r="DF81" i="3"/>
  <c r="DE81" i="3"/>
  <c r="DD81" i="3"/>
  <c r="DC81" i="3"/>
  <c r="DB81" i="3"/>
  <c r="DA81" i="3"/>
  <c r="CZ81" i="3"/>
  <c r="CY81" i="3"/>
  <c r="CX81" i="3"/>
  <c r="DG80" i="3"/>
  <c r="DF80" i="3"/>
  <c r="DE80" i="3"/>
  <c r="DD80" i="3"/>
  <c r="DC80" i="3"/>
  <c r="DB80" i="3"/>
  <c r="DA80" i="3"/>
  <c r="CZ80" i="3"/>
  <c r="CY80" i="3"/>
  <c r="CX80" i="3"/>
  <c r="DG79" i="3"/>
  <c r="DF79" i="3"/>
  <c r="DE79" i="3"/>
  <c r="DD79" i="3"/>
  <c r="DC79" i="3"/>
  <c r="DB79" i="3"/>
  <c r="DA79" i="3"/>
  <c r="CZ79" i="3"/>
  <c r="CY79" i="3"/>
  <c r="CX79" i="3"/>
  <c r="DG78" i="3"/>
  <c r="DF78" i="3"/>
  <c r="DE78" i="3"/>
  <c r="DD78" i="3"/>
  <c r="DC78" i="3"/>
  <c r="DB78" i="3"/>
  <c r="DA78" i="3"/>
  <c r="CZ78" i="3"/>
  <c r="CY78" i="3"/>
  <c r="CX78" i="3"/>
  <c r="DG77" i="3"/>
  <c r="DF77" i="3"/>
  <c r="DE77" i="3"/>
  <c r="DD77" i="3"/>
  <c r="DC77" i="3"/>
  <c r="DB77" i="3"/>
  <c r="DA77" i="3"/>
  <c r="CZ77" i="3"/>
  <c r="CY77" i="3"/>
  <c r="CX77" i="3"/>
  <c r="DG76" i="3"/>
  <c r="DF76" i="3"/>
  <c r="DE76" i="3"/>
  <c r="DD76" i="3"/>
  <c r="DC76" i="3"/>
  <c r="DB76" i="3"/>
  <c r="DA76" i="3"/>
  <c r="CZ76" i="3"/>
  <c r="CY76" i="3"/>
  <c r="CX76" i="3"/>
  <c r="DG75" i="3"/>
  <c r="DF75" i="3"/>
  <c r="DE75" i="3"/>
  <c r="DD75" i="3"/>
  <c r="DC75" i="3"/>
  <c r="DB75" i="3"/>
  <c r="DA75" i="3"/>
  <c r="CZ75" i="3"/>
  <c r="CY75" i="3"/>
  <c r="CX75" i="3"/>
  <c r="DG74" i="3"/>
  <c r="DF74" i="3"/>
  <c r="DE74" i="3"/>
  <c r="DD74" i="3"/>
  <c r="DC74" i="3"/>
  <c r="DB74" i="3"/>
  <c r="DA74" i="3"/>
  <c r="CZ74" i="3"/>
  <c r="CY74" i="3"/>
  <c r="CX74" i="3"/>
  <c r="DG73" i="3"/>
  <c r="DF73" i="3"/>
  <c r="DE73" i="3"/>
  <c r="DD73" i="3"/>
  <c r="DC73" i="3"/>
  <c r="DB73" i="3"/>
  <c r="DA73" i="3"/>
  <c r="CZ73" i="3"/>
  <c r="CY73" i="3"/>
  <c r="CX73" i="3"/>
  <c r="DG72" i="3"/>
  <c r="DF72" i="3"/>
  <c r="DE72" i="3"/>
  <c r="DD72" i="3"/>
  <c r="DC72" i="3"/>
  <c r="DB72" i="3"/>
  <c r="DA72" i="3"/>
  <c r="CZ72" i="3"/>
  <c r="CY72" i="3"/>
  <c r="CX72" i="3"/>
  <c r="DG71" i="3"/>
  <c r="DF71" i="3"/>
  <c r="DE71" i="3"/>
  <c r="DD71" i="3"/>
  <c r="DC71" i="3"/>
  <c r="DB71" i="3"/>
  <c r="DA71" i="3"/>
  <c r="CZ71" i="3"/>
  <c r="CY71" i="3"/>
  <c r="CX71" i="3"/>
  <c r="DG70" i="3"/>
  <c r="DF70" i="3"/>
  <c r="DE70" i="3"/>
  <c r="DD70" i="3"/>
  <c r="DC70" i="3"/>
  <c r="DB70" i="3"/>
  <c r="DA70" i="3"/>
  <c r="CZ70" i="3"/>
  <c r="CY70" i="3"/>
  <c r="CX70" i="3"/>
  <c r="DG69" i="3"/>
  <c r="DF69" i="3"/>
  <c r="DE69" i="3"/>
  <c r="DD69" i="3"/>
  <c r="DC69" i="3"/>
  <c r="DB69" i="3"/>
  <c r="DA69" i="3"/>
  <c r="CZ69" i="3"/>
  <c r="CY69" i="3"/>
  <c r="CX69" i="3"/>
  <c r="DG68" i="3"/>
  <c r="DF68" i="3"/>
  <c r="DE68" i="3"/>
  <c r="DD68" i="3"/>
  <c r="DC68" i="3"/>
  <c r="DB68" i="3"/>
  <c r="DA68" i="3"/>
  <c r="CZ68" i="3"/>
  <c r="CY68" i="3"/>
  <c r="CX68" i="3"/>
  <c r="DG67" i="3"/>
  <c r="DF67" i="3"/>
  <c r="DE67" i="3"/>
  <c r="DD67" i="3"/>
  <c r="DC67" i="3"/>
  <c r="DB67" i="3"/>
  <c r="DA67" i="3"/>
  <c r="CZ67" i="3"/>
  <c r="CY67" i="3"/>
  <c r="CX67" i="3"/>
  <c r="DG66" i="3"/>
  <c r="DF66" i="3"/>
  <c r="DE66" i="3"/>
  <c r="DD66" i="3"/>
  <c r="DC66" i="3"/>
  <c r="DB66" i="3"/>
  <c r="DA66" i="3"/>
  <c r="CZ66" i="3"/>
  <c r="CY66" i="3"/>
  <c r="CX66" i="3"/>
  <c r="DG65" i="3"/>
  <c r="DF65" i="3"/>
  <c r="DE65" i="3"/>
  <c r="DD65" i="3"/>
  <c r="DC65" i="3"/>
  <c r="DB65" i="3"/>
  <c r="DA65" i="3"/>
  <c r="CZ65" i="3"/>
  <c r="CY65" i="3"/>
  <c r="CX65" i="3"/>
  <c r="DG64" i="3"/>
  <c r="DF64" i="3"/>
  <c r="DE64" i="3"/>
  <c r="DD64" i="3"/>
  <c r="DC64" i="3"/>
  <c r="DB64" i="3"/>
  <c r="DA64" i="3"/>
  <c r="CZ64" i="3"/>
  <c r="CY64" i="3"/>
  <c r="CX64" i="3"/>
  <c r="DG63" i="3"/>
  <c r="DF63" i="3"/>
  <c r="DE63" i="3"/>
  <c r="DD63" i="3"/>
  <c r="DC63" i="3"/>
  <c r="DB63" i="3"/>
  <c r="DA63" i="3"/>
  <c r="CZ63" i="3"/>
  <c r="CY63" i="3"/>
  <c r="CX63" i="3"/>
  <c r="DG62" i="3"/>
  <c r="DF62" i="3"/>
  <c r="DE62" i="3"/>
  <c r="DD62" i="3"/>
  <c r="DC62" i="3"/>
  <c r="DB62" i="3"/>
  <c r="DA62" i="3"/>
  <c r="CZ62" i="3"/>
  <c r="CY62" i="3"/>
  <c r="CX62" i="3"/>
  <c r="DG61" i="3"/>
  <c r="DF61" i="3"/>
  <c r="DE61" i="3"/>
  <c r="DD61" i="3"/>
  <c r="DC61" i="3"/>
  <c r="DB61" i="3"/>
  <c r="DA61" i="3"/>
  <c r="CZ61" i="3"/>
  <c r="CY61" i="3"/>
  <c r="CX61" i="3"/>
  <c r="DG60" i="3"/>
  <c r="DF60" i="3"/>
  <c r="DE60" i="3"/>
  <c r="DD60" i="3"/>
  <c r="DC60" i="3"/>
  <c r="DB60" i="3"/>
  <c r="DA60" i="3"/>
  <c r="CZ60" i="3"/>
  <c r="CY60" i="3"/>
  <c r="CX60" i="3"/>
  <c r="DG59" i="3"/>
  <c r="DF59" i="3"/>
  <c r="DE59" i="3"/>
  <c r="DD59" i="3"/>
  <c r="DC59" i="3"/>
  <c r="DB59" i="3"/>
  <c r="DA59" i="3"/>
  <c r="CZ59" i="3"/>
  <c r="CY59" i="3"/>
  <c r="CX59" i="3"/>
  <c r="DG58" i="3"/>
  <c r="DF58" i="3"/>
  <c r="DE58" i="3"/>
  <c r="DD58" i="3"/>
  <c r="DC58" i="3"/>
  <c r="DB58" i="3"/>
  <c r="DA58" i="3"/>
  <c r="CZ58" i="3"/>
  <c r="CY58" i="3"/>
  <c r="CX58" i="3"/>
  <c r="DG57" i="3"/>
  <c r="DF57" i="3"/>
  <c r="DE57" i="3"/>
  <c r="DD57" i="3"/>
  <c r="DC57" i="3"/>
  <c r="DB57" i="3"/>
  <c r="DA57" i="3"/>
  <c r="CZ57" i="3"/>
  <c r="CY57" i="3"/>
  <c r="CX57" i="3"/>
  <c r="DG56" i="3"/>
  <c r="DF56" i="3"/>
  <c r="DE56" i="3"/>
  <c r="DD56" i="3"/>
  <c r="DC56" i="3"/>
  <c r="DB56" i="3"/>
  <c r="DA56" i="3"/>
  <c r="CZ56" i="3"/>
  <c r="CY56" i="3"/>
  <c r="CX56" i="3"/>
  <c r="DG55" i="3"/>
  <c r="DF55" i="3"/>
  <c r="DE55" i="3"/>
  <c r="DD55" i="3"/>
  <c r="DC55" i="3"/>
  <c r="DB55" i="3"/>
  <c r="DA55" i="3"/>
  <c r="CZ55" i="3"/>
  <c r="CY55" i="3"/>
  <c r="CX55" i="3"/>
  <c r="DG54" i="3"/>
  <c r="DF54" i="3"/>
  <c r="DE54" i="3"/>
  <c r="DD54" i="3"/>
  <c r="DC54" i="3"/>
  <c r="DB54" i="3"/>
  <c r="DA54" i="3"/>
  <c r="CZ54" i="3"/>
  <c r="CY54" i="3"/>
  <c r="CX54" i="3"/>
  <c r="DG53" i="3"/>
  <c r="DF53" i="3"/>
  <c r="DE53" i="3"/>
  <c r="DD53" i="3"/>
  <c r="DC53" i="3"/>
  <c r="DB53" i="3"/>
  <c r="DA53" i="3"/>
  <c r="CZ53" i="3"/>
  <c r="CY53" i="3"/>
  <c r="CX53" i="3"/>
  <c r="DG52" i="3"/>
  <c r="DF52" i="3"/>
  <c r="DE52" i="3"/>
  <c r="DD52" i="3"/>
  <c r="DC52" i="3"/>
  <c r="DB52" i="3"/>
  <c r="DA52" i="3"/>
  <c r="CZ52" i="3"/>
  <c r="CY52" i="3"/>
  <c r="CX52" i="3"/>
  <c r="DG51" i="3"/>
  <c r="DF51" i="3"/>
  <c r="DE51" i="3"/>
  <c r="DD51" i="3"/>
  <c r="DC51" i="3"/>
  <c r="DB51" i="3"/>
  <c r="DA51" i="3"/>
  <c r="CZ51" i="3"/>
  <c r="CY51" i="3"/>
  <c r="CX51" i="3"/>
  <c r="DG50" i="3"/>
  <c r="DF50" i="3"/>
  <c r="DE50" i="3"/>
  <c r="DD50" i="3"/>
  <c r="DC50" i="3"/>
  <c r="DB50" i="3"/>
  <c r="DA50" i="3"/>
  <c r="CZ50" i="3"/>
  <c r="CY50" i="3"/>
  <c r="CX50" i="3"/>
  <c r="DG49" i="3"/>
  <c r="DF49" i="3"/>
  <c r="DE49" i="3"/>
  <c r="DD49" i="3"/>
  <c r="DC49" i="3"/>
  <c r="DB49" i="3"/>
  <c r="DA49" i="3"/>
  <c r="CZ49" i="3"/>
  <c r="CY49" i="3"/>
  <c r="CX49" i="3"/>
  <c r="DG48" i="3"/>
  <c r="DF48" i="3"/>
  <c r="DE48" i="3"/>
  <c r="DD48" i="3"/>
  <c r="DC48" i="3"/>
  <c r="DB48" i="3"/>
  <c r="DA48" i="3"/>
  <c r="CZ48" i="3"/>
  <c r="CY48" i="3"/>
  <c r="CX48" i="3"/>
  <c r="DG47" i="3"/>
  <c r="DF47" i="3"/>
  <c r="DE47" i="3"/>
  <c r="DD47" i="3"/>
  <c r="DC47" i="3"/>
  <c r="DB47" i="3"/>
  <c r="DA47" i="3"/>
  <c r="CZ47" i="3"/>
  <c r="CY47" i="3"/>
  <c r="CX47" i="3"/>
  <c r="DG46" i="3"/>
  <c r="DF46" i="3"/>
  <c r="DE46" i="3"/>
  <c r="DD46" i="3"/>
  <c r="DC46" i="3"/>
  <c r="DB46" i="3"/>
  <c r="DA46" i="3"/>
  <c r="CZ46" i="3"/>
  <c r="CY46" i="3"/>
  <c r="CX46" i="3"/>
  <c r="DG45" i="3"/>
  <c r="DF45" i="3"/>
  <c r="DE45" i="3"/>
  <c r="DD45" i="3"/>
  <c r="DC45" i="3"/>
  <c r="DB45" i="3"/>
  <c r="DA45" i="3"/>
  <c r="CZ45" i="3"/>
  <c r="CY45" i="3"/>
  <c r="CX45" i="3"/>
  <c r="DG44" i="3"/>
  <c r="DF44" i="3"/>
  <c r="DE44" i="3"/>
  <c r="DD44" i="3"/>
  <c r="DC44" i="3"/>
  <c r="DB44" i="3"/>
  <c r="DA44" i="3"/>
  <c r="CZ44" i="3"/>
  <c r="CY44" i="3"/>
  <c r="CX44" i="3"/>
  <c r="DG43" i="3"/>
  <c r="DF43" i="3"/>
  <c r="DE43" i="3"/>
  <c r="DD43" i="3"/>
  <c r="DC43" i="3"/>
  <c r="DB43" i="3"/>
  <c r="DA43" i="3"/>
  <c r="CZ43" i="3"/>
  <c r="CY43" i="3"/>
  <c r="CX43" i="3"/>
  <c r="DG42" i="3"/>
  <c r="DF42" i="3"/>
  <c r="DE42" i="3"/>
  <c r="DD42" i="3"/>
  <c r="DC42" i="3"/>
  <c r="DB42" i="3"/>
  <c r="DA42" i="3"/>
  <c r="CZ42" i="3"/>
  <c r="CY42" i="3"/>
  <c r="CX42" i="3"/>
  <c r="DG41" i="3"/>
  <c r="DF41" i="3"/>
  <c r="DE41" i="3"/>
  <c r="DD41" i="3"/>
  <c r="DC41" i="3"/>
  <c r="DB41" i="3"/>
  <c r="DA41" i="3"/>
  <c r="CZ41" i="3"/>
  <c r="CY41" i="3"/>
  <c r="CX41" i="3"/>
  <c r="DG40" i="3"/>
  <c r="DF40" i="3"/>
  <c r="DE40" i="3"/>
  <c r="DD40" i="3"/>
  <c r="DC40" i="3"/>
  <c r="DB40" i="3"/>
  <c r="DA40" i="3"/>
  <c r="CZ40" i="3"/>
  <c r="CY40" i="3"/>
  <c r="CX40" i="3"/>
  <c r="DG39" i="3"/>
  <c r="DF39" i="3"/>
  <c r="DE39" i="3"/>
  <c r="DD39" i="3"/>
  <c r="DC39" i="3"/>
  <c r="DB39" i="3"/>
  <c r="DA39" i="3"/>
  <c r="CZ39" i="3"/>
  <c r="CY39" i="3"/>
  <c r="CX39" i="3"/>
  <c r="DG38" i="3"/>
  <c r="DF38" i="3"/>
  <c r="DE38" i="3"/>
  <c r="DD38" i="3"/>
  <c r="DC38" i="3"/>
  <c r="DB38" i="3"/>
  <c r="DA38" i="3"/>
  <c r="CZ38" i="3"/>
  <c r="CY38" i="3"/>
  <c r="CX38" i="3"/>
  <c r="DG37" i="3"/>
  <c r="DF37" i="3"/>
  <c r="DE37" i="3"/>
  <c r="DD37" i="3"/>
  <c r="DC37" i="3"/>
  <c r="DB37" i="3"/>
  <c r="DA37" i="3"/>
  <c r="CZ37" i="3"/>
  <c r="CY37" i="3"/>
  <c r="CX37" i="3"/>
  <c r="DG36" i="3"/>
  <c r="DF36" i="3"/>
  <c r="DE36" i="3"/>
  <c r="DD36" i="3"/>
  <c r="DC36" i="3"/>
  <c r="DB36" i="3"/>
  <c r="DA36" i="3"/>
  <c r="CZ36" i="3"/>
  <c r="CY36" i="3"/>
  <c r="CX36" i="3"/>
  <c r="DG35" i="3"/>
  <c r="DF35" i="3"/>
  <c r="DE35" i="3"/>
  <c r="DD35" i="3"/>
  <c r="DC35" i="3"/>
  <c r="DB35" i="3"/>
  <c r="DA35" i="3"/>
  <c r="CZ35" i="3"/>
  <c r="CY35" i="3"/>
  <c r="CX35" i="3"/>
  <c r="DG34" i="3"/>
  <c r="DF34" i="3"/>
  <c r="DE34" i="3"/>
  <c r="DD34" i="3"/>
  <c r="DC34" i="3"/>
  <c r="DB34" i="3"/>
  <c r="DA34" i="3"/>
  <c r="CZ34" i="3"/>
  <c r="CY34" i="3"/>
  <c r="CX34" i="3"/>
  <c r="DG33" i="3"/>
  <c r="DF33" i="3"/>
  <c r="DE33" i="3"/>
  <c r="DD33" i="3"/>
  <c r="DC33" i="3"/>
  <c r="DB33" i="3"/>
  <c r="DA33" i="3"/>
  <c r="CZ33" i="3"/>
  <c r="CY33" i="3"/>
  <c r="CX33" i="3"/>
  <c r="DG32" i="3"/>
  <c r="DF32" i="3"/>
  <c r="DE32" i="3"/>
  <c r="DD32" i="3"/>
  <c r="DC32" i="3"/>
  <c r="DB32" i="3"/>
  <c r="DA32" i="3"/>
  <c r="CZ32" i="3"/>
  <c r="CY32" i="3"/>
  <c r="CX32" i="3"/>
  <c r="DG31" i="3"/>
  <c r="DF31" i="3"/>
  <c r="DE31" i="3"/>
  <c r="DD31" i="3"/>
  <c r="DC31" i="3"/>
  <c r="DB31" i="3"/>
  <c r="DA31" i="3"/>
  <c r="CZ31" i="3"/>
  <c r="CY31" i="3"/>
  <c r="CX31" i="3"/>
  <c r="DG30" i="3"/>
  <c r="DF30" i="3"/>
  <c r="DE30" i="3"/>
  <c r="DD30" i="3"/>
  <c r="DC30" i="3"/>
  <c r="DB30" i="3"/>
  <c r="DA30" i="3"/>
  <c r="CZ30" i="3"/>
  <c r="CY30" i="3"/>
  <c r="CX30" i="3"/>
  <c r="DG29" i="3"/>
  <c r="DF29" i="3"/>
  <c r="DE29" i="3"/>
  <c r="DD29" i="3"/>
  <c r="DC29" i="3"/>
  <c r="DB29" i="3"/>
  <c r="DA29" i="3"/>
  <c r="CZ29" i="3"/>
  <c r="CY29" i="3"/>
  <c r="CX29" i="3"/>
  <c r="DG28" i="3"/>
  <c r="DF28" i="3"/>
  <c r="DE28" i="3"/>
  <c r="DD28" i="3"/>
  <c r="DC28" i="3"/>
  <c r="DB28" i="3"/>
  <c r="DA28" i="3"/>
  <c r="CZ28" i="3"/>
  <c r="CY28" i="3"/>
  <c r="CX28" i="3"/>
  <c r="DG27" i="3"/>
  <c r="DF27" i="3"/>
  <c r="DE27" i="3"/>
  <c r="DD27" i="3"/>
  <c r="DC27" i="3"/>
  <c r="DB27" i="3"/>
  <c r="DA27" i="3"/>
  <c r="CZ27" i="3"/>
  <c r="CY27" i="3"/>
  <c r="CX27" i="3"/>
  <c r="DG26" i="3"/>
  <c r="DF26" i="3"/>
  <c r="DE26" i="3"/>
  <c r="DD26" i="3"/>
  <c r="DC26" i="3"/>
  <c r="DB26" i="3"/>
  <c r="DA26" i="3"/>
  <c r="CZ26" i="3"/>
  <c r="CY26" i="3"/>
  <c r="CX26" i="3"/>
  <c r="DG25" i="3"/>
  <c r="DF25" i="3"/>
  <c r="DE25" i="3"/>
  <c r="DD25" i="3"/>
  <c r="DC25" i="3"/>
  <c r="DB25" i="3"/>
  <c r="DA25" i="3"/>
  <c r="CZ25" i="3"/>
  <c r="CY25" i="3"/>
  <c r="CX25" i="3"/>
  <c r="DG24" i="3"/>
  <c r="DF24" i="3"/>
  <c r="DE24" i="3"/>
  <c r="DD24" i="3"/>
  <c r="DC24" i="3"/>
  <c r="DB24" i="3"/>
  <c r="DA24" i="3"/>
  <c r="CZ24" i="3"/>
  <c r="CY24" i="3"/>
  <c r="CX24" i="3"/>
  <c r="DG23" i="3"/>
  <c r="DF23" i="3"/>
  <c r="DE23" i="3"/>
  <c r="DD23" i="3"/>
  <c r="DC23" i="3"/>
  <c r="DB23" i="3"/>
  <c r="DA23" i="3"/>
  <c r="CZ23" i="3"/>
  <c r="CY23" i="3"/>
  <c r="CX23" i="3"/>
  <c r="DG22" i="3"/>
  <c r="DF22" i="3"/>
  <c r="DE22" i="3"/>
  <c r="DD22" i="3"/>
  <c r="DC22" i="3"/>
  <c r="DB22" i="3"/>
  <c r="DA22" i="3"/>
  <c r="CZ22" i="3"/>
  <c r="CY22" i="3"/>
  <c r="CX22" i="3"/>
  <c r="DG21" i="3"/>
  <c r="DF21" i="3"/>
  <c r="DE21" i="3"/>
  <c r="DD21" i="3"/>
  <c r="DC21" i="3"/>
  <c r="DB21" i="3"/>
  <c r="DA21" i="3"/>
  <c r="CZ21" i="3"/>
  <c r="CY21" i="3"/>
  <c r="CX21" i="3"/>
  <c r="DG20" i="3"/>
  <c r="DF20" i="3"/>
  <c r="DE20" i="3"/>
  <c r="DD20" i="3"/>
  <c r="DC20" i="3"/>
  <c r="DB20" i="3"/>
  <c r="DA20" i="3"/>
  <c r="CZ20" i="3"/>
  <c r="CY20" i="3"/>
  <c r="CX20" i="3"/>
  <c r="DG19" i="3"/>
  <c r="DF19" i="3"/>
  <c r="DE19" i="3"/>
  <c r="DD19" i="3"/>
  <c r="DC19" i="3"/>
  <c r="DB19" i="3"/>
  <c r="DA19" i="3"/>
  <c r="CZ19" i="3"/>
  <c r="CY19" i="3"/>
  <c r="CX19" i="3"/>
  <c r="DG18" i="3"/>
  <c r="DF18" i="3"/>
  <c r="DE18" i="3"/>
  <c r="DD18" i="3"/>
  <c r="DC18" i="3"/>
  <c r="DB18" i="3"/>
  <c r="DA18" i="3"/>
  <c r="CZ18" i="3"/>
  <c r="CY18" i="3"/>
  <c r="CX18" i="3"/>
  <c r="DG17" i="3"/>
  <c r="DF17" i="3"/>
  <c r="DE17" i="3"/>
  <c r="DD17" i="3"/>
  <c r="DC17" i="3"/>
  <c r="DB17" i="3"/>
  <c r="DA17" i="3"/>
  <c r="CZ17" i="3"/>
  <c r="CY17" i="3"/>
  <c r="CX17" i="3"/>
  <c r="DG16" i="3"/>
  <c r="DF16" i="3"/>
  <c r="DE16" i="3"/>
  <c r="DD16" i="3"/>
  <c r="DC16" i="3"/>
  <c r="DB16" i="3"/>
  <c r="DA16" i="3"/>
  <c r="CZ16" i="3"/>
  <c r="CY16" i="3"/>
  <c r="CX16" i="3"/>
  <c r="DG15" i="3"/>
  <c r="DF15" i="3"/>
  <c r="DE15" i="3"/>
  <c r="DD15" i="3"/>
  <c r="DC15" i="3"/>
  <c r="DB15" i="3"/>
  <c r="DA15" i="3"/>
  <c r="CZ15" i="3"/>
  <c r="CY15" i="3"/>
  <c r="CX15" i="3"/>
  <c r="DG14" i="3"/>
  <c r="DF14" i="3"/>
  <c r="DE14" i="3"/>
  <c r="DD14" i="3"/>
  <c r="DC14" i="3"/>
  <c r="DB14" i="3"/>
  <c r="DA14" i="3"/>
  <c r="CZ14" i="3"/>
  <c r="CY14" i="3"/>
  <c r="CX14" i="3"/>
  <c r="DG13" i="3"/>
  <c r="DF13" i="3"/>
  <c r="DE13" i="3"/>
  <c r="DD13" i="3"/>
  <c r="DC13" i="3"/>
  <c r="DB13" i="3"/>
  <c r="DA13" i="3"/>
  <c r="CZ13" i="3"/>
  <c r="CY13" i="3"/>
  <c r="CX13" i="3"/>
  <c r="DG12" i="3"/>
  <c r="DF12" i="3"/>
  <c r="DE12" i="3"/>
  <c r="DD12" i="3"/>
  <c r="DC12" i="3"/>
  <c r="DB12" i="3"/>
  <c r="DA12" i="3"/>
  <c r="CZ12" i="3"/>
  <c r="CY12" i="3"/>
  <c r="CX12" i="3"/>
  <c r="DG11" i="3"/>
  <c r="DF11" i="3"/>
  <c r="DE11" i="3"/>
  <c r="DD11" i="3"/>
  <c r="DC11" i="3"/>
  <c r="DB11" i="3"/>
  <c r="DA11" i="3"/>
  <c r="CZ11" i="3"/>
  <c r="CY11" i="3"/>
  <c r="CX11" i="3"/>
  <c r="DG10" i="3"/>
  <c r="DF10" i="3"/>
  <c r="DE10" i="3"/>
  <c r="DD10" i="3"/>
  <c r="DC10" i="3"/>
  <c r="DB10" i="3"/>
  <c r="DA10" i="3"/>
  <c r="CZ10" i="3"/>
  <c r="CY10" i="3"/>
  <c r="CX10" i="3"/>
  <c r="DG9" i="3"/>
  <c r="DF9" i="3"/>
  <c r="DE9" i="3"/>
  <c r="DD9" i="3"/>
  <c r="DC9" i="3"/>
  <c r="DB9" i="3"/>
  <c r="DA9" i="3"/>
  <c r="CZ9" i="3"/>
  <c r="CY9" i="3"/>
  <c r="CX9" i="3"/>
  <c r="DG8" i="3"/>
  <c r="DF8" i="3"/>
  <c r="DE8" i="3"/>
  <c r="DD8" i="3"/>
  <c r="DC8" i="3"/>
  <c r="DB8" i="3"/>
  <c r="DA8" i="3"/>
  <c r="CZ8" i="3"/>
  <c r="CY8" i="3"/>
  <c r="CX8" i="3"/>
  <c r="DG7" i="3"/>
  <c r="DF7" i="3"/>
  <c r="DE7" i="3"/>
  <c r="DD7" i="3"/>
  <c r="DC7" i="3"/>
  <c r="DB7" i="3"/>
  <c r="DA7" i="3"/>
  <c r="CZ7" i="3"/>
  <c r="CY7" i="3"/>
  <c r="CX7" i="3"/>
  <c r="DG6" i="3"/>
  <c r="DF6" i="3"/>
  <c r="DE6" i="3"/>
  <c r="DD6" i="3"/>
  <c r="DC6" i="3"/>
  <c r="DB6" i="3"/>
  <c r="DA6" i="3"/>
  <c r="CZ6" i="3"/>
  <c r="CY6" i="3"/>
  <c r="CX6" i="3"/>
  <c r="DG5" i="3"/>
  <c r="DF5" i="3"/>
  <c r="DE5" i="3"/>
  <c r="DD5" i="3"/>
  <c r="DC5" i="3"/>
  <c r="DB5" i="3"/>
  <c r="DA5" i="3"/>
  <c r="CZ5" i="3"/>
  <c r="CY5" i="3"/>
  <c r="CX5" i="3"/>
  <c r="DG4" i="3"/>
  <c r="DF4" i="3"/>
  <c r="DE4" i="3"/>
  <c r="DD4" i="3"/>
  <c r="DC4" i="3"/>
  <c r="DB4" i="3"/>
  <c r="DA4" i="3"/>
  <c r="CZ4" i="3"/>
  <c r="CY4" i="3"/>
  <c r="CX4" i="3"/>
  <c r="BL268" i="15"/>
  <c r="BK268" i="15"/>
  <c r="BJ268" i="15"/>
  <c r="BI268" i="15"/>
  <c r="BH268" i="15"/>
  <c r="BG268" i="15"/>
  <c r="BF268" i="15"/>
  <c r="BE268" i="15"/>
  <c r="BD268" i="15"/>
  <c r="BC268" i="15"/>
  <c r="BS104" i="3" a="1"/>
  <c r="BS104" i="3" s="1"/>
  <c r="BH88" i="3" a="1"/>
  <c r="BH88" i="3" s="1"/>
  <c r="DH88" i="3" s="1" a="1"/>
  <c r="DH88" i="3" s="1"/>
  <c r="E2" i="14"/>
  <c r="DS104" i="3" l="1" a="1"/>
  <c r="DS104" i="3" s="1"/>
  <c r="R22" i="14"/>
  <c r="R34" i="14"/>
  <c r="R26" i="14"/>
  <c r="R15" i="14"/>
  <c r="R7" i="14"/>
  <c r="R33" i="14"/>
  <c r="R25" i="14"/>
  <c r="R14" i="14"/>
  <c r="R6" i="14"/>
  <c r="R8" i="14"/>
  <c r="R29" i="14"/>
  <c r="R10" i="14"/>
  <c r="R18" i="14"/>
  <c r="R27" i="14"/>
  <c r="R16" i="14"/>
  <c r="R32" i="14"/>
  <c r="R9" i="14"/>
  <c r="R3" i="14"/>
  <c r="R17" i="14"/>
  <c r="R11" i="14"/>
  <c r="R28" i="14"/>
  <c r="R20" i="14"/>
  <c r="R30" i="14"/>
  <c r="R4" i="14"/>
  <c r="R5" i="14"/>
  <c r="R23" i="14"/>
  <c r="R24" i="14"/>
  <c r="R12" i="14"/>
  <c r="R13" i="14"/>
  <c r="R31" i="14"/>
  <c r="BT104" i="3" a="1"/>
  <c r="BT104" i="3" s="1"/>
  <c r="DT104" i="3" s="1" a="1"/>
  <c r="DT104" i="3" s="1"/>
  <c r="BI88" i="3" a="1"/>
  <c r="BI88" i="3" s="1"/>
  <c r="DI88" i="3" s="1" a="1"/>
  <c r="DI88" i="3" s="1"/>
  <c r="F2" i="14"/>
  <c r="S22" i="14" l="1"/>
  <c r="BU104" i="3" a="1"/>
  <c r="BU104" i="3" s="1"/>
  <c r="DU104" i="3" s="1" a="1"/>
  <c r="DU104" i="3" s="1"/>
  <c r="G2" i="14"/>
  <c r="S7" i="14"/>
  <c r="S18" i="14"/>
  <c r="T12" i="14"/>
  <c r="T27" i="14"/>
  <c r="S23" i="14"/>
  <c r="S30" i="14"/>
  <c r="S26" i="14"/>
  <c r="S34" i="14"/>
  <c r="T28" i="14"/>
  <c r="T3" i="14"/>
  <c r="S6" i="14"/>
  <c r="T23" i="14"/>
  <c r="S11" i="14"/>
  <c r="S5" i="14"/>
  <c r="T8" i="14"/>
  <c r="T30" i="14"/>
  <c r="S28" i="14"/>
  <c r="S8" i="14"/>
  <c r="S10" i="14"/>
  <c r="S14" i="14"/>
  <c r="T18" i="14"/>
  <c r="S13" i="14"/>
  <c r="S31" i="14"/>
  <c r="T15" i="14"/>
  <c r="T25" i="14"/>
  <c r="T17" i="14"/>
  <c r="S25" i="14"/>
  <c r="S29" i="14"/>
  <c r="S4" i="14"/>
  <c r="S24" i="14"/>
  <c r="S20" i="14"/>
  <c r="T33" i="14"/>
  <c r="S9" i="14"/>
  <c r="T5" i="14"/>
  <c r="S27" i="14"/>
  <c r="S33" i="14"/>
  <c r="T11" i="14"/>
  <c r="S32" i="14"/>
  <c r="T29" i="14"/>
  <c r="S15" i="14"/>
  <c r="T13" i="14"/>
  <c r="T34" i="14"/>
  <c r="T31" i="14"/>
  <c r="T7" i="14"/>
  <c r="T14" i="14"/>
  <c r="T6" i="14"/>
  <c r="S16" i="14"/>
  <c r="S17" i="14"/>
  <c r="T24" i="14"/>
  <c r="S3" i="14"/>
  <c r="S12" i="14"/>
  <c r="T16" i="14"/>
  <c r="T9" i="14"/>
  <c r="BK88" i="3" a="1"/>
  <c r="BK88" i="3" s="1"/>
  <c r="DK88" i="3" s="1" a="1"/>
  <c r="DK88" i="3" s="1"/>
  <c r="T26" i="14"/>
  <c r="T4" i="14"/>
  <c r="BJ88" i="3" a="1"/>
  <c r="BJ88" i="3" s="1"/>
  <c r="DJ88" i="3" s="1" a="1"/>
  <c r="DJ88" i="3" s="1"/>
  <c r="T10" i="14"/>
  <c r="R88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7" i="3"/>
  <c r="G106" i="3"/>
  <c r="H106" i="3" s="1"/>
  <c r="BH106" i="3" s="1" a="1"/>
  <c r="BH106" i="3" s="1"/>
  <c r="DH106" i="3" s="1" a="1"/>
  <c r="DH106" i="3" s="1"/>
  <c r="G105" i="3"/>
  <c r="G104" i="3"/>
  <c r="H104" i="3" s="1"/>
  <c r="BH104" i="3" s="1" a="1"/>
  <c r="BH104" i="3" s="1"/>
  <c r="DH104" i="3" s="1" a="1"/>
  <c r="DH104" i="3" s="1"/>
  <c r="G103" i="3"/>
  <c r="G102" i="3"/>
  <c r="H102" i="3" s="1"/>
  <c r="BH102" i="3" s="1" a="1"/>
  <c r="BH102" i="3" s="1"/>
  <c r="DH102" i="3" s="1" a="1"/>
  <c r="DH102" i="3" s="1"/>
  <c r="G101" i="3"/>
  <c r="G100" i="3"/>
  <c r="G99" i="3"/>
  <c r="G98" i="3"/>
  <c r="G97" i="3"/>
  <c r="H97" i="3" s="1"/>
  <c r="BH97" i="3" s="1" a="1"/>
  <c r="BH97" i="3" s="1"/>
  <c r="DH97" i="3" s="1" a="1"/>
  <c r="DH97" i="3" s="1"/>
  <c r="G96" i="3"/>
  <c r="H96" i="3" s="1"/>
  <c r="BH96" i="3" s="1" a="1"/>
  <c r="BH96" i="3" s="1"/>
  <c r="DH96" i="3" s="1" a="1"/>
  <c r="DH96" i="3" s="1"/>
  <c r="G95" i="3"/>
  <c r="G94" i="3"/>
  <c r="H94" i="3" s="1"/>
  <c r="BH94" i="3" s="1" a="1"/>
  <c r="BH94" i="3" s="1"/>
  <c r="DH94" i="3" s="1" a="1"/>
  <c r="DH94" i="3" s="1"/>
  <c r="G93" i="3"/>
  <c r="H93" i="3" s="1"/>
  <c r="BH93" i="3" s="1" a="1"/>
  <c r="BH93" i="3" s="1"/>
  <c r="DH93" i="3" s="1" a="1"/>
  <c r="DH93" i="3" s="1"/>
  <c r="G92" i="3"/>
  <c r="H92" i="3" s="1"/>
  <c r="BH92" i="3" s="1" a="1"/>
  <c r="BH92" i="3" s="1"/>
  <c r="DH92" i="3" s="1" a="1"/>
  <c r="DH92" i="3" s="1"/>
  <c r="G91" i="3"/>
  <c r="G90" i="3"/>
  <c r="H90" i="3" s="1"/>
  <c r="BH90" i="3" s="1" a="1"/>
  <c r="BH90" i="3" s="1"/>
  <c r="DH90" i="3" s="1" a="1"/>
  <c r="DH90" i="3" s="1"/>
  <c r="G89" i="3"/>
  <c r="G88" i="3"/>
  <c r="G87" i="3"/>
  <c r="G86" i="3"/>
  <c r="G85" i="3"/>
  <c r="G84" i="3"/>
  <c r="H84" i="3" s="1"/>
  <c r="BH84" i="3" s="1" a="1"/>
  <c r="BH84" i="3" s="1"/>
  <c r="DH84" i="3" s="1" a="1"/>
  <c r="DH84" i="3" s="1"/>
  <c r="G83" i="3"/>
  <c r="H83" i="3" s="1"/>
  <c r="BH83" i="3" s="1" a="1"/>
  <c r="BH83" i="3" s="1"/>
  <c r="DH83" i="3" s="1" a="1"/>
  <c r="DH83" i="3" s="1"/>
  <c r="G82" i="3"/>
  <c r="H82" i="3" s="1"/>
  <c r="BH82" i="3" s="1" a="1"/>
  <c r="BH82" i="3" s="1"/>
  <c r="DH82" i="3" s="1" a="1"/>
  <c r="DH82" i="3" s="1"/>
  <c r="G81" i="3"/>
  <c r="G80" i="3"/>
  <c r="H80" i="3" s="1"/>
  <c r="BH80" i="3" s="1" a="1"/>
  <c r="BH80" i="3" s="1"/>
  <c r="DH80" i="3" s="1" a="1"/>
  <c r="DH80" i="3" s="1"/>
  <c r="G79" i="3"/>
  <c r="G78" i="3"/>
  <c r="H78" i="3" s="1"/>
  <c r="BH78" i="3" s="1" a="1"/>
  <c r="BH78" i="3" s="1"/>
  <c r="DH78" i="3" s="1" a="1"/>
  <c r="DH78" i="3" s="1"/>
  <c r="G77" i="3"/>
  <c r="G76" i="3"/>
  <c r="G75" i="3"/>
  <c r="G74" i="3"/>
  <c r="H74" i="3" s="1"/>
  <c r="BH74" i="3" s="1" a="1"/>
  <c r="BH74" i="3" s="1"/>
  <c r="DH74" i="3" s="1" a="1"/>
  <c r="DH74" i="3" s="1"/>
  <c r="G73" i="3"/>
  <c r="H73" i="3" s="1"/>
  <c r="BH73" i="3" s="1" a="1"/>
  <c r="BH73" i="3" s="1"/>
  <c r="DH73" i="3" s="1" a="1"/>
  <c r="DH73" i="3" s="1"/>
  <c r="G72" i="3"/>
  <c r="G71" i="3"/>
  <c r="H71" i="3" s="1"/>
  <c r="BH71" i="3" s="1" a="1"/>
  <c r="BH71" i="3" s="1"/>
  <c r="DH71" i="3" s="1" a="1"/>
  <c r="DH71" i="3" s="1"/>
  <c r="G70" i="3"/>
  <c r="G69" i="3"/>
  <c r="H69" i="3" s="1"/>
  <c r="BH69" i="3" s="1" a="1"/>
  <c r="BH69" i="3" s="1"/>
  <c r="DH69" i="3" s="1" a="1"/>
  <c r="DH69" i="3" s="1"/>
  <c r="G68" i="3"/>
  <c r="G67" i="3"/>
  <c r="H67" i="3" s="1"/>
  <c r="BH67" i="3" s="1" a="1"/>
  <c r="BH67" i="3" s="1"/>
  <c r="DH67" i="3" s="1" a="1"/>
  <c r="DH67" i="3" s="1"/>
  <c r="G66" i="3"/>
  <c r="G65" i="3"/>
  <c r="G64" i="3"/>
  <c r="G63" i="3"/>
  <c r="H63" i="3" s="1"/>
  <c r="BH63" i="3" s="1" a="1"/>
  <c r="BH63" i="3" s="1"/>
  <c r="DH63" i="3" s="1" a="1"/>
  <c r="DH63" i="3" s="1"/>
  <c r="G62" i="3"/>
  <c r="H62" i="3" s="1"/>
  <c r="BH62" i="3" s="1" a="1"/>
  <c r="BH62" i="3" s="1"/>
  <c r="DH62" i="3" s="1" a="1"/>
  <c r="DH62" i="3" s="1"/>
  <c r="G61" i="3"/>
  <c r="G60" i="3"/>
  <c r="H60" i="3" s="1"/>
  <c r="BH60" i="3" s="1" a="1"/>
  <c r="BH60" i="3" s="1"/>
  <c r="DH60" i="3" s="1" a="1"/>
  <c r="DH60" i="3" s="1"/>
  <c r="G59" i="3"/>
  <c r="G58" i="3"/>
  <c r="G57" i="3"/>
  <c r="H57" i="3" s="1"/>
  <c r="BH57" i="3" s="1" a="1"/>
  <c r="BH57" i="3" s="1"/>
  <c r="DH57" i="3" s="1" a="1"/>
  <c r="DH57" i="3" s="1"/>
  <c r="G56" i="3"/>
  <c r="G55" i="3"/>
  <c r="H55" i="3" s="1"/>
  <c r="BH55" i="3" s="1" a="1"/>
  <c r="BH55" i="3" s="1"/>
  <c r="DH55" i="3" s="1" a="1"/>
  <c r="DH55" i="3" s="1"/>
  <c r="G54" i="3"/>
  <c r="G53" i="3"/>
  <c r="G52" i="3"/>
  <c r="H52" i="3" s="1"/>
  <c r="BH52" i="3" s="1" a="1"/>
  <c r="BH52" i="3" s="1"/>
  <c r="DH52" i="3" s="1" a="1"/>
  <c r="DH52" i="3" s="1"/>
  <c r="G51" i="3"/>
  <c r="H51" i="3" s="1"/>
  <c r="BH51" i="3" s="1" a="1"/>
  <c r="BH51" i="3" s="1"/>
  <c r="DH51" i="3" s="1" a="1"/>
  <c r="DH51" i="3" s="1"/>
  <c r="G50" i="3"/>
  <c r="H50" i="3" s="1"/>
  <c r="BH50" i="3" s="1" a="1"/>
  <c r="BH50" i="3" s="1"/>
  <c r="DH50" i="3" s="1" a="1"/>
  <c r="DH50" i="3" s="1"/>
  <c r="G49" i="3"/>
  <c r="H49" i="3" s="1"/>
  <c r="BH49" i="3" s="1" a="1"/>
  <c r="BH49" i="3" s="1"/>
  <c r="DH49" i="3" s="1" a="1"/>
  <c r="DH49" i="3" s="1"/>
  <c r="G48" i="3"/>
  <c r="H48" i="3" s="1"/>
  <c r="BH48" i="3" s="1" a="1"/>
  <c r="BH48" i="3" s="1"/>
  <c r="DH48" i="3" s="1" a="1"/>
  <c r="DH48" i="3" s="1"/>
  <c r="G47" i="3"/>
  <c r="G46" i="3"/>
  <c r="H46" i="3" s="1"/>
  <c r="BH46" i="3" s="1" a="1"/>
  <c r="BH46" i="3" s="1"/>
  <c r="DH46" i="3" s="1" a="1"/>
  <c r="DH46" i="3" s="1"/>
  <c r="G45" i="3"/>
  <c r="H45" i="3" s="1"/>
  <c r="BH45" i="3" s="1" a="1"/>
  <c r="BH45" i="3" s="1"/>
  <c r="DH45" i="3" s="1" a="1"/>
  <c r="DH45" i="3" s="1"/>
  <c r="G44" i="3"/>
  <c r="G43" i="3"/>
  <c r="H43" i="3" s="1"/>
  <c r="BH43" i="3" s="1" a="1"/>
  <c r="BH43" i="3" s="1"/>
  <c r="DH43" i="3" s="1" a="1"/>
  <c r="DH43" i="3" s="1"/>
  <c r="G42" i="3"/>
  <c r="H42" i="3" s="1"/>
  <c r="BH42" i="3" s="1" a="1"/>
  <c r="BH42" i="3" s="1"/>
  <c r="DH42" i="3" s="1" a="1"/>
  <c r="DH42" i="3" s="1"/>
  <c r="G41" i="3"/>
  <c r="G40" i="3"/>
  <c r="G39" i="3"/>
  <c r="G38" i="3"/>
  <c r="H38" i="3" s="1"/>
  <c r="BH38" i="3" s="1" a="1"/>
  <c r="BH38" i="3" s="1"/>
  <c r="DH38" i="3" s="1" a="1"/>
  <c r="DH38" i="3" s="1"/>
  <c r="G37" i="3"/>
  <c r="G36" i="3"/>
  <c r="H36" i="3" s="1"/>
  <c r="BH36" i="3" s="1" a="1"/>
  <c r="BH36" i="3" s="1"/>
  <c r="DH36" i="3" s="1" a="1"/>
  <c r="DH36" i="3" s="1"/>
  <c r="G35" i="3"/>
  <c r="G34" i="3"/>
  <c r="H34" i="3" s="1"/>
  <c r="BH34" i="3" s="1" a="1"/>
  <c r="BH34" i="3" s="1"/>
  <c r="DH34" i="3" s="1" a="1"/>
  <c r="DH34" i="3" s="1"/>
  <c r="G33" i="3"/>
  <c r="G32" i="3"/>
  <c r="G31" i="3"/>
  <c r="G30" i="3"/>
  <c r="H30" i="3" s="1"/>
  <c r="BH30" i="3" s="1" a="1"/>
  <c r="BH30" i="3" s="1"/>
  <c r="DH30" i="3" s="1" a="1"/>
  <c r="DH30" i="3" s="1"/>
  <c r="G29" i="3"/>
  <c r="H29" i="3" s="1"/>
  <c r="BH29" i="3" s="1" a="1"/>
  <c r="BH29" i="3" s="1"/>
  <c r="DH29" i="3" s="1" a="1"/>
  <c r="DH29" i="3" s="1"/>
  <c r="G28" i="3"/>
  <c r="G27" i="3"/>
  <c r="H27" i="3" s="1"/>
  <c r="BH27" i="3" s="1" a="1"/>
  <c r="BH27" i="3" s="1"/>
  <c r="DH27" i="3" s="1" a="1"/>
  <c r="DH27" i="3" s="1"/>
  <c r="G26" i="3"/>
  <c r="G25" i="3"/>
  <c r="H25" i="3" s="1"/>
  <c r="BH25" i="3" s="1" a="1"/>
  <c r="BH25" i="3" s="1"/>
  <c r="DH25" i="3" s="1" a="1"/>
  <c r="DH25" i="3" s="1"/>
  <c r="G24" i="3"/>
  <c r="H24" i="3" s="1"/>
  <c r="BH24" i="3" s="1" a="1"/>
  <c r="BH24" i="3" s="1"/>
  <c r="DH24" i="3" s="1" a="1"/>
  <c r="DH24" i="3" s="1"/>
  <c r="G23" i="3"/>
  <c r="G22" i="3"/>
  <c r="G21" i="3"/>
  <c r="G20" i="3"/>
  <c r="H20" i="3" s="1"/>
  <c r="BH20" i="3" s="1" a="1"/>
  <c r="BH20" i="3" s="1"/>
  <c r="DH20" i="3" s="1" a="1"/>
  <c r="DH20" i="3" s="1"/>
  <c r="G19" i="3"/>
  <c r="H19" i="3" s="1"/>
  <c r="BH19" i="3" s="1" a="1"/>
  <c r="BH19" i="3" s="1"/>
  <c r="DH19" i="3" s="1" a="1"/>
  <c r="DH19" i="3" s="1"/>
  <c r="G18" i="3"/>
  <c r="H18" i="3" s="1"/>
  <c r="BH18" i="3" s="1" a="1"/>
  <c r="BH18" i="3" s="1"/>
  <c r="DH18" i="3" s="1" a="1"/>
  <c r="DH18" i="3" s="1"/>
  <c r="G17" i="3"/>
  <c r="G16" i="3"/>
  <c r="G15" i="3"/>
  <c r="G14" i="3"/>
  <c r="G13" i="3"/>
  <c r="H13" i="3" s="1"/>
  <c r="BH13" i="3" s="1" a="1"/>
  <c r="BH13" i="3" s="1"/>
  <c r="DH13" i="3" s="1" a="1"/>
  <c r="DH13" i="3" s="1"/>
  <c r="G12" i="3"/>
  <c r="G11" i="3"/>
  <c r="G10" i="3"/>
  <c r="G9" i="3"/>
  <c r="G8" i="3"/>
  <c r="G7" i="3"/>
  <c r="G6" i="3"/>
  <c r="G5" i="3"/>
  <c r="H5" i="3" s="1"/>
  <c r="BH5" i="3" s="1" a="1"/>
  <c r="BH5" i="3" s="1"/>
  <c r="DH5" i="3" s="1" a="1"/>
  <c r="DH5" i="3" s="1"/>
  <c r="G4" i="3"/>
  <c r="T22" i="14" l="1"/>
  <c r="BV104" i="3" a="1"/>
  <c r="BV104" i="3" s="1"/>
  <c r="DV104" i="3" s="1" a="1"/>
  <c r="DV104" i="3" s="1"/>
  <c r="H2" i="14"/>
  <c r="T32" i="14"/>
  <c r="T20" i="14"/>
  <c r="BL88" i="3" a="1"/>
  <c r="BL88" i="3" s="1"/>
  <c r="DL88" i="3" s="1" a="1"/>
  <c r="DL88" i="3" s="1"/>
  <c r="U26" i="14"/>
  <c r="U5" i="14"/>
  <c r="O143" i="3"/>
  <c r="N143" i="3"/>
  <c r="M143" i="3"/>
  <c r="L143" i="3"/>
  <c r="K143" i="3"/>
  <c r="I29" i="3"/>
  <c r="BI29" i="3" s="1" a="1"/>
  <c r="BI29" i="3" s="1"/>
  <c r="DI29" i="3" s="1" a="1"/>
  <c r="DI29" i="3" s="1"/>
  <c r="I5" i="3"/>
  <c r="BI5" i="3" s="1" a="1"/>
  <c r="BI5" i="3" s="1"/>
  <c r="DI5" i="3" s="1" a="1"/>
  <c r="DI5" i="3" s="1"/>
  <c r="H148" i="3"/>
  <c r="BH148" i="3" s="1" a="1"/>
  <c r="BH148" i="3" s="1"/>
  <c r="DH148" i="3" s="1" a="1"/>
  <c r="DH148" i="3" s="1"/>
  <c r="H147" i="3"/>
  <c r="BH147" i="3" s="1" a="1"/>
  <c r="BH147" i="3" s="1"/>
  <c r="DH147" i="3" s="1" a="1"/>
  <c r="DH147" i="3" s="1"/>
  <c r="H143" i="3"/>
  <c r="BH143" i="3" s="1" a="1"/>
  <c r="BH143" i="3" s="1"/>
  <c r="DH143" i="3" s="1" a="1"/>
  <c r="DH143" i="3" s="1"/>
  <c r="H142" i="3"/>
  <c r="BH142" i="3" s="1" a="1"/>
  <c r="BH142" i="3" s="1"/>
  <c r="DH142" i="3" s="1" a="1"/>
  <c r="DH142" i="3" s="1"/>
  <c r="H141" i="3"/>
  <c r="BH141" i="3" s="1" a="1"/>
  <c r="BH141" i="3" s="1"/>
  <c r="DH141" i="3" s="1" a="1"/>
  <c r="DH141" i="3" s="1"/>
  <c r="H139" i="3"/>
  <c r="BH139" i="3" s="1" a="1"/>
  <c r="BH139" i="3" s="1"/>
  <c r="DH139" i="3" s="1" a="1"/>
  <c r="DH139" i="3" s="1"/>
  <c r="H137" i="3"/>
  <c r="BH137" i="3" s="1" a="1"/>
  <c r="BH137" i="3" s="1"/>
  <c r="DH137" i="3" s="1" a="1"/>
  <c r="DH137" i="3" s="1"/>
  <c r="H136" i="3"/>
  <c r="BH136" i="3" s="1" a="1"/>
  <c r="BH136" i="3" s="1"/>
  <c r="DH136" i="3" s="1" a="1"/>
  <c r="DH136" i="3" s="1"/>
  <c r="H133" i="3"/>
  <c r="BH133" i="3" s="1" a="1"/>
  <c r="BH133" i="3" s="1"/>
  <c r="DH133" i="3" s="1" a="1"/>
  <c r="DH133" i="3" s="1"/>
  <c r="H132" i="3"/>
  <c r="BH132" i="3" s="1" a="1"/>
  <c r="BH132" i="3" s="1"/>
  <c r="DH132" i="3" s="1" a="1"/>
  <c r="DH132" i="3" s="1"/>
  <c r="H131" i="3"/>
  <c r="BH131" i="3" s="1" a="1"/>
  <c r="BH131" i="3" s="1"/>
  <c r="DH131" i="3" s="1" a="1"/>
  <c r="DH131" i="3" s="1"/>
  <c r="H128" i="3"/>
  <c r="BH128" i="3" s="1" a="1"/>
  <c r="BH128" i="3" s="1"/>
  <c r="DH128" i="3" s="1" a="1"/>
  <c r="DH128" i="3" s="1"/>
  <c r="H127" i="3"/>
  <c r="BH127" i="3" s="1" a="1"/>
  <c r="BH127" i="3" s="1"/>
  <c r="DH127" i="3" s="1" a="1"/>
  <c r="DH127" i="3" s="1"/>
  <c r="H126" i="3"/>
  <c r="BH126" i="3" s="1" a="1"/>
  <c r="BH126" i="3" s="1"/>
  <c r="DH126" i="3" s="1" a="1"/>
  <c r="DH126" i="3" s="1"/>
  <c r="H125" i="3"/>
  <c r="BH125" i="3" s="1" a="1"/>
  <c r="BH125" i="3" s="1"/>
  <c r="DH125" i="3" s="1" a="1"/>
  <c r="DH125" i="3" s="1"/>
  <c r="H124" i="3"/>
  <c r="BH124" i="3" s="1" a="1"/>
  <c r="BH124" i="3" s="1"/>
  <c r="DH124" i="3" s="1" a="1"/>
  <c r="DH124" i="3" s="1"/>
  <c r="H122" i="3"/>
  <c r="BH122" i="3" s="1" a="1"/>
  <c r="BH122" i="3" s="1"/>
  <c r="DH122" i="3" s="1" a="1"/>
  <c r="DH122" i="3" s="1"/>
  <c r="H121" i="3"/>
  <c r="BH121" i="3" s="1" a="1"/>
  <c r="BH121" i="3" s="1"/>
  <c r="DH121" i="3" s="1" a="1"/>
  <c r="DH121" i="3" s="1"/>
  <c r="H119" i="3"/>
  <c r="BH119" i="3" s="1" a="1"/>
  <c r="BH119" i="3" s="1"/>
  <c r="DH119" i="3" s="1" a="1"/>
  <c r="DH119" i="3" s="1"/>
  <c r="H118" i="3"/>
  <c r="BH118" i="3" s="1" a="1"/>
  <c r="BH118" i="3" s="1"/>
  <c r="DH118" i="3" s="1" a="1"/>
  <c r="DH118" i="3" s="1"/>
  <c r="H117" i="3"/>
  <c r="BH117" i="3" s="1" a="1"/>
  <c r="BH117" i="3" s="1"/>
  <c r="DH117" i="3" s="1" a="1"/>
  <c r="DH117" i="3" s="1"/>
  <c r="H115" i="3"/>
  <c r="BH115" i="3" s="1" a="1"/>
  <c r="BH115" i="3" s="1"/>
  <c r="DH115" i="3" s="1" a="1"/>
  <c r="DH115" i="3" s="1"/>
  <c r="H114" i="3"/>
  <c r="BH114" i="3" s="1" a="1"/>
  <c r="BH114" i="3" s="1"/>
  <c r="DH114" i="3" s="1" a="1"/>
  <c r="DH114" i="3" s="1"/>
  <c r="H111" i="3"/>
  <c r="BH111" i="3" s="1" a="1"/>
  <c r="BH111" i="3" s="1"/>
  <c r="DH111" i="3" s="1" a="1"/>
  <c r="DH111" i="3" s="1"/>
  <c r="H109" i="3"/>
  <c r="BH109" i="3" s="1" a="1"/>
  <c r="BH109" i="3" s="1"/>
  <c r="DH109" i="3" s="1" a="1"/>
  <c r="DH109" i="3" s="1"/>
  <c r="U22" i="14" l="1"/>
  <c r="I2" i="14"/>
  <c r="U33" i="14"/>
  <c r="V7" i="14"/>
  <c r="U31" i="14"/>
  <c r="U12" i="14"/>
  <c r="U11" i="14"/>
  <c r="V14" i="14"/>
  <c r="U14" i="14"/>
  <c r="U17" i="14"/>
  <c r="U32" i="14"/>
  <c r="U10" i="14"/>
  <c r="U8" i="14"/>
  <c r="BM88" i="3" a="1"/>
  <c r="BM88" i="3" s="1"/>
  <c r="DM88" i="3" s="1" a="1"/>
  <c r="DM88" i="3" s="1"/>
  <c r="V23" i="14"/>
  <c r="U34" i="14"/>
  <c r="V11" i="14"/>
  <c r="U15" i="14"/>
  <c r="U20" i="14"/>
  <c r="V26" i="14"/>
  <c r="V27" i="14"/>
  <c r="U4" i="14"/>
  <c r="V34" i="14"/>
  <c r="V5" i="14"/>
  <c r="V10" i="14"/>
  <c r="U25" i="14"/>
  <c r="V31" i="14"/>
  <c r="V9" i="14"/>
  <c r="U18" i="14"/>
  <c r="V28" i="14"/>
  <c r="V20" i="14"/>
  <c r="U29" i="14"/>
  <c r="V4" i="14"/>
  <c r="U6" i="14"/>
  <c r="V6" i="14"/>
  <c r="V29" i="14"/>
  <c r="U27" i="14"/>
  <c r="U23" i="14"/>
  <c r="U7" i="14"/>
  <c r="U30" i="14"/>
  <c r="V18" i="14"/>
  <c r="U28" i="14"/>
  <c r="V25" i="14"/>
  <c r="V3" i="14"/>
  <c r="U9" i="14"/>
  <c r="BW104" i="3" a="1"/>
  <c r="BW104" i="3" s="1"/>
  <c r="DW104" i="3" s="1" a="1"/>
  <c r="DW104" i="3" s="1"/>
  <c r="U24" i="14"/>
  <c r="V13" i="14"/>
  <c r="V17" i="14"/>
  <c r="V32" i="14"/>
  <c r="U13" i="14"/>
  <c r="U3" i="14"/>
  <c r="V12" i="14"/>
  <c r="V16" i="14"/>
  <c r="V24" i="14"/>
  <c r="U16" i="14"/>
  <c r="BK143" i="3" a="1"/>
  <c r="BK143" i="3" s="1"/>
  <c r="DK143" i="3" s="1" a="1"/>
  <c r="DK143" i="3" s="1"/>
  <c r="BL143" i="3" a="1"/>
  <c r="BL143" i="3" s="1"/>
  <c r="DL143" i="3" s="1" a="1"/>
  <c r="DL143" i="3" s="1"/>
  <c r="BM143" i="3" a="1"/>
  <c r="BM143" i="3" s="1"/>
  <c r="DM143" i="3" s="1" a="1"/>
  <c r="DM143" i="3" s="1"/>
  <c r="I104" i="3"/>
  <c r="BI104" i="3" s="1" a="1"/>
  <c r="BI104" i="3" s="1"/>
  <c r="DI104" i="3" s="1" a="1"/>
  <c r="DI104" i="3" s="1"/>
  <c r="I131" i="3"/>
  <c r="BI131" i="3" s="1" a="1"/>
  <c r="BI131" i="3" s="1"/>
  <c r="DI131" i="3" s="1" a="1"/>
  <c r="DI131" i="3" s="1"/>
  <c r="I24" i="3"/>
  <c r="BI24" i="3" s="1" a="1"/>
  <c r="BI24" i="3" s="1"/>
  <c r="DI24" i="3" s="1" a="1"/>
  <c r="DI24" i="3" s="1"/>
  <c r="I52" i="3"/>
  <c r="BI52" i="3" s="1" a="1"/>
  <c r="BI52" i="3" s="1"/>
  <c r="DI52" i="3" s="1" a="1"/>
  <c r="DI52" i="3" s="1"/>
  <c r="I90" i="3"/>
  <c r="BI90" i="3" s="1" a="1"/>
  <c r="BI90" i="3" s="1"/>
  <c r="DI90" i="3" s="1" a="1"/>
  <c r="DI90" i="3" s="1"/>
  <c r="CM90" i="3" a="1"/>
  <c r="CM90" i="3" s="1"/>
  <c r="EM90" i="3" s="1" a="1"/>
  <c r="EM90" i="3" s="1"/>
  <c r="I121" i="3"/>
  <c r="BI121" i="3" s="1" a="1"/>
  <c r="BI121" i="3" s="1"/>
  <c r="DI121" i="3" s="1" a="1"/>
  <c r="DI121" i="3" s="1"/>
  <c r="I147" i="3"/>
  <c r="BI147" i="3" s="1" a="1"/>
  <c r="BI147" i="3" s="1"/>
  <c r="DI147" i="3" s="1" a="1"/>
  <c r="DI147" i="3" s="1"/>
  <c r="I38" i="3"/>
  <c r="BI38" i="3" s="1" a="1"/>
  <c r="BI38" i="3" s="1"/>
  <c r="DI38" i="3" s="1" a="1"/>
  <c r="DI38" i="3" s="1"/>
  <c r="I119" i="3"/>
  <c r="BI119" i="3" s="1" a="1"/>
  <c r="BI119" i="3" s="1"/>
  <c r="DI119" i="3" s="1" a="1"/>
  <c r="DI119" i="3" s="1"/>
  <c r="I143" i="3"/>
  <c r="BI143" i="3" s="1" a="1"/>
  <c r="BI143" i="3" s="1"/>
  <c r="DI143" i="3" s="1" a="1"/>
  <c r="DI143" i="3" s="1"/>
  <c r="I42" i="3"/>
  <c r="BI42" i="3" s="1" a="1"/>
  <c r="BI42" i="3" s="1"/>
  <c r="DI42" i="3" s="1" a="1"/>
  <c r="DI42" i="3" s="1"/>
  <c r="I71" i="3"/>
  <c r="BI71" i="3" s="1" a="1"/>
  <c r="BI71" i="3" s="1"/>
  <c r="DI71" i="3" s="1" a="1"/>
  <c r="DI71" i="3" s="1"/>
  <c r="I106" i="3"/>
  <c r="BI106" i="3" s="1" a="1"/>
  <c r="BI106" i="3" s="1"/>
  <c r="DI106" i="3" s="1" a="1"/>
  <c r="DI106" i="3" s="1"/>
  <c r="I132" i="3"/>
  <c r="BI132" i="3" s="1" a="1"/>
  <c r="BI132" i="3" s="1"/>
  <c r="DI132" i="3" s="1" a="1"/>
  <c r="DI132" i="3" s="1"/>
  <c r="I25" i="3"/>
  <c r="BI25" i="3" s="1" a="1"/>
  <c r="BI25" i="3" s="1"/>
  <c r="DI25" i="3" s="1" a="1"/>
  <c r="DI25" i="3" s="1"/>
  <c r="I43" i="3"/>
  <c r="BI43" i="3" s="1" a="1"/>
  <c r="BI43" i="3" s="1"/>
  <c r="DI43" i="3" s="1" a="1"/>
  <c r="DI43" i="3" s="1"/>
  <c r="I55" i="3"/>
  <c r="BI55" i="3" s="1" a="1"/>
  <c r="BI55" i="3" s="1"/>
  <c r="DI55" i="3" s="1" a="1"/>
  <c r="DI55" i="3" s="1"/>
  <c r="I73" i="3"/>
  <c r="BI73" i="3" s="1" a="1"/>
  <c r="BI73" i="3" s="1"/>
  <c r="DI73" i="3" s="1" a="1"/>
  <c r="DI73" i="3" s="1"/>
  <c r="I92" i="3"/>
  <c r="BI92" i="3" s="1" a="1"/>
  <c r="BI92" i="3" s="1"/>
  <c r="DI92" i="3" s="1" a="1"/>
  <c r="DI92" i="3" s="1"/>
  <c r="I109" i="3"/>
  <c r="BI109" i="3" s="1" a="1"/>
  <c r="BI109" i="3" s="1"/>
  <c r="DI109" i="3" s="1" a="1"/>
  <c r="DI109" i="3" s="1"/>
  <c r="I122" i="3"/>
  <c r="BI122" i="3" s="1" a="1"/>
  <c r="BI122" i="3" s="1"/>
  <c r="DI122" i="3" s="1" a="1"/>
  <c r="DI122" i="3" s="1"/>
  <c r="I133" i="3"/>
  <c r="BI133" i="3" s="1" a="1"/>
  <c r="BI133" i="3" s="1"/>
  <c r="DI133" i="3" s="1" a="1"/>
  <c r="DI133" i="3" s="1"/>
  <c r="CM133" i="3" a="1"/>
  <c r="CM133" i="3" s="1"/>
  <c r="EM133" i="3" s="1" a="1"/>
  <c r="EM133" i="3" s="1"/>
  <c r="I148" i="3"/>
  <c r="BI148" i="3" s="1" a="1"/>
  <c r="BI148" i="3" s="1"/>
  <c r="DI148" i="3" s="1" a="1"/>
  <c r="DI148" i="3" s="1"/>
  <c r="I69" i="3"/>
  <c r="BI69" i="3" s="1" a="1"/>
  <c r="BI69" i="3" s="1"/>
  <c r="DI69" i="3" s="1" a="1"/>
  <c r="DI69" i="3" s="1"/>
  <c r="I45" i="3"/>
  <c r="BI45" i="3" s="1" a="1"/>
  <c r="BI45" i="3" s="1"/>
  <c r="DI45" i="3" s="1" a="1"/>
  <c r="DI45" i="3" s="1"/>
  <c r="I111" i="3"/>
  <c r="BI111" i="3" s="1" a="1"/>
  <c r="BI111" i="3" s="1"/>
  <c r="DI111" i="3" s="1" a="1"/>
  <c r="DI111" i="3" s="1"/>
  <c r="I136" i="3"/>
  <c r="BI136" i="3" s="1" a="1"/>
  <c r="BI136" i="3" s="1"/>
  <c r="DI136" i="3" s="1" a="1"/>
  <c r="DI136" i="3" s="1"/>
  <c r="I60" i="3"/>
  <c r="BI60" i="3" s="1" a="1"/>
  <c r="BI60" i="3" s="1"/>
  <c r="DI60" i="3" s="1" a="1"/>
  <c r="DI60" i="3" s="1"/>
  <c r="I114" i="3"/>
  <c r="BI114" i="3" s="1" a="1"/>
  <c r="BI114" i="3" s="1"/>
  <c r="DI114" i="3" s="1" a="1"/>
  <c r="DI114" i="3" s="1"/>
  <c r="I125" i="3"/>
  <c r="BI125" i="3" s="1" a="1"/>
  <c r="BI125" i="3" s="1"/>
  <c r="DI125" i="3" s="1" a="1"/>
  <c r="DI125" i="3" s="1"/>
  <c r="I137" i="3"/>
  <c r="BI137" i="3" s="1" a="1"/>
  <c r="BI137" i="3" s="1"/>
  <c r="DI137" i="3" s="1" a="1"/>
  <c r="DI137" i="3" s="1"/>
  <c r="CM137" i="3" a="1"/>
  <c r="CM137" i="3" s="1"/>
  <c r="EM137" i="3" s="1" a="1"/>
  <c r="EM137" i="3" s="1"/>
  <c r="J29" i="3"/>
  <c r="BJ29" i="3" s="1" a="1"/>
  <c r="BJ29" i="3" s="1"/>
  <c r="DJ29" i="3" s="1" a="1"/>
  <c r="DJ29" i="3" s="1"/>
  <c r="P143" i="3"/>
  <c r="I84" i="3"/>
  <c r="BI84" i="3" s="1" a="1"/>
  <c r="BI84" i="3" s="1"/>
  <c r="DI84" i="3" s="1" a="1"/>
  <c r="DI84" i="3" s="1"/>
  <c r="I74" i="3"/>
  <c r="BI74" i="3" s="1" a="1"/>
  <c r="BI74" i="3" s="1"/>
  <c r="DI74" i="3" s="1" a="1"/>
  <c r="DI74" i="3" s="1"/>
  <c r="I46" i="3"/>
  <c r="BI46" i="3" s="1" a="1"/>
  <c r="BI46" i="3" s="1"/>
  <c r="DI46" i="3" s="1" a="1"/>
  <c r="DI46" i="3" s="1"/>
  <c r="I94" i="3"/>
  <c r="BI94" i="3" s="1" a="1"/>
  <c r="BI94" i="3" s="1"/>
  <c r="DI94" i="3" s="1" a="1"/>
  <c r="DI94" i="3" s="1"/>
  <c r="I13" i="3"/>
  <c r="BI13" i="3" s="1" a="1"/>
  <c r="BI13" i="3" s="1"/>
  <c r="DI13" i="3" s="1" a="1"/>
  <c r="DI13" i="3" s="1"/>
  <c r="I30" i="3"/>
  <c r="BI30" i="3" s="1" a="1"/>
  <c r="BI30" i="3" s="1"/>
  <c r="DI30" i="3" s="1" a="1"/>
  <c r="DI30" i="3" s="1"/>
  <c r="I48" i="3"/>
  <c r="BI48" i="3" s="1" a="1"/>
  <c r="BI48" i="3" s="1"/>
  <c r="DI48" i="3" s="1" a="1"/>
  <c r="DI48" i="3" s="1"/>
  <c r="I62" i="3"/>
  <c r="BI62" i="3" s="1" a="1"/>
  <c r="BI62" i="3" s="1"/>
  <c r="DI62" i="3" s="1" a="1"/>
  <c r="DI62" i="3" s="1"/>
  <c r="I80" i="3"/>
  <c r="BI80" i="3" s="1" a="1"/>
  <c r="BI80" i="3" s="1"/>
  <c r="DI80" i="3" s="1" a="1"/>
  <c r="DI80" i="3" s="1"/>
  <c r="I96" i="3"/>
  <c r="BI96" i="3" s="1" a="1"/>
  <c r="BI96" i="3" s="1"/>
  <c r="DI96" i="3" s="1" a="1"/>
  <c r="DI96" i="3" s="1"/>
  <c r="I115" i="3"/>
  <c r="BI115" i="3" s="1" a="1"/>
  <c r="BI115" i="3" s="1"/>
  <c r="DI115" i="3" s="1" a="1"/>
  <c r="DI115" i="3" s="1"/>
  <c r="I126" i="3"/>
  <c r="BI126" i="3" s="1" a="1"/>
  <c r="BI126" i="3" s="1"/>
  <c r="DI126" i="3" s="1" a="1"/>
  <c r="DI126" i="3" s="1"/>
  <c r="I139" i="3"/>
  <c r="BI139" i="3" s="1" a="1"/>
  <c r="BI139" i="3" s="1"/>
  <c r="DI139" i="3" s="1" a="1"/>
  <c r="DI139" i="3" s="1"/>
  <c r="I51" i="3"/>
  <c r="BI51" i="3" s="1" a="1"/>
  <c r="BI51" i="3" s="1"/>
  <c r="DI51" i="3" s="1" a="1"/>
  <c r="DI51" i="3" s="1"/>
  <c r="I57" i="3"/>
  <c r="BI57" i="3" s="1" a="1"/>
  <c r="BI57" i="3" s="1"/>
  <c r="DI57" i="3" s="1" a="1"/>
  <c r="DI57" i="3" s="1"/>
  <c r="J5" i="3"/>
  <c r="BJ5" i="3" s="1" a="1"/>
  <c r="BJ5" i="3" s="1"/>
  <c r="DJ5" i="3" s="1" a="1"/>
  <c r="DJ5" i="3" s="1"/>
  <c r="I78" i="3"/>
  <c r="BI78" i="3" s="1" a="1"/>
  <c r="BI78" i="3" s="1"/>
  <c r="DI78" i="3" s="1" a="1"/>
  <c r="DI78" i="3" s="1"/>
  <c r="I18" i="3"/>
  <c r="BI18" i="3" s="1" a="1"/>
  <c r="BI18" i="3" s="1"/>
  <c r="DI18" i="3" s="1" a="1"/>
  <c r="DI18" i="3" s="1"/>
  <c r="I34" i="3"/>
  <c r="BI34" i="3" s="1" a="1"/>
  <c r="BI34" i="3" s="1"/>
  <c r="DI34" i="3" s="1" a="1"/>
  <c r="DI34" i="3" s="1"/>
  <c r="I49" i="3"/>
  <c r="BI49" i="3" s="1" a="1"/>
  <c r="BI49" i="3" s="1"/>
  <c r="DI49" i="3" s="1" a="1"/>
  <c r="DI49" i="3" s="1"/>
  <c r="I63" i="3"/>
  <c r="BI63" i="3" s="1" a="1"/>
  <c r="BI63" i="3" s="1"/>
  <c r="DI63" i="3" s="1" a="1"/>
  <c r="DI63" i="3" s="1"/>
  <c r="I82" i="3"/>
  <c r="BI82" i="3" s="1" a="1"/>
  <c r="BI82" i="3" s="1"/>
  <c r="DI82" i="3" s="1" a="1"/>
  <c r="DI82" i="3" s="1"/>
  <c r="I97" i="3"/>
  <c r="BI97" i="3" s="1" a="1"/>
  <c r="BI97" i="3" s="1"/>
  <c r="DI97" i="3" s="1" a="1"/>
  <c r="DI97" i="3" s="1"/>
  <c r="CM97" i="3" a="1"/>
  <c r="CM97" i="3" s="1"/>
  <c r="EM97" i="3" s="1" a="1"/>
  <c r="EM97" i="3" s="1"/>
  <c r="I117" i="3"/>
  <c r="BI117" i="3" s="1" a="1"/>
  <c r="BI117" i="3" s="1"/>
  <c r="DI117" i="3" s="1" a="1"/>
  <c r="DI117" i="3" s="1"/>
  <c r="I127" i="3"/>
  <c r="BI127" i="3" s="1" a="1"/>
  <c r="BI127" i="3" s="1"/>
  <c r="DI127" i="3" s="1" a="1"/>
  <c r="DI127" i="3" s="1"/>
  <c r="I141" i="3"/>
  <c r="BI141" i="3" s="1" a="1"/>
  <c r="BI141" i="3" s="1"/>
  <c r="DI141" i="3" s="1" a="1"/>
  <c r="DI141" i="3" s="1"/>
  <c r="I20" i="3"/>
  <c r="BI20" i="3" s="1" a="1"/>
  <c r="BI20" i="3" s="1"/>
  <c r="DI20" i="3" s="1" a="1"/>
  <c r="DI20" i="3" s="1"/>
  <c r="I27" i="3"/>
  <c r="BI27" i="3" s="1" a="1"/>
  <c r="BI27" i="3" s="1"/>
  <c r="DI27" i="3" s="1" a="1"/>
  <c r="DI27" i="3" s="1"/>
  <c r="I93" i="3"/>
  <c r="BI93" i="3" s="1" a="1"/>
  <c r="BI93" i="3" s="1"/>
  <c r="DI93" i="3" s="1" a="1"/>
  <c r="DI93" i="3" s="1"/>
  <c r="I124" i="3"/>
  <c r="BI124" i="3" s="1" a="1"/>
  <c r="BI124" i="3" s="1"/>
  <c r="DI124" i="3" s="1" a="1"/>
  <c r="DI124" i="3" s="1"/>
  <c r="I19" i="3"/>
  <c r="BI19" i="3" s="1" a="1"/>
  <c r="BI19" i="3" s="1"/>
  <c r="DI19" i="3" s="1" a="1"/>
  <c r="DI19" i="3" s="1"/>
  <c r="I36" i="3"/>
  <c r="BI36" i="3" s="1" a="1"/>
  <c r="BI36" i="3" s="1"/>
  <c r="DI36" i="3" s="1" a="1"/>
  <c r="DI36" i="3" s="1"/>
  <c r="I50" i="3"/>
  <c r="BI50" i="3" s="1" a="1"/>
  <c r="BI50" i="3" s="1"/>
  <c r="DI50" i="3" s="1" a="1"/>
  <c r="DI50" i="3" s="1"/>
  <c r="I67" i="3"/>
  <c r="BI67" i="3" s="1" a="1"/>
  <c r="BI67" i="3" s="1"/>
  <c r="DI67" i="3" s="1" a="1"/>
  <c r="DI67" i="3" s="1"/>
  <c r="I83" i="3"/>
  <c r="BI83" i="3" s="1" a="1"/>
  <c r="BI83" i="3" s="1"/>
  <c r="DI83" i="3" s="1" a="1"/>
  <c r="DI83" i="3" s="1"/>
  <c r="I102" i="3"/>
  <c r="BI102" i="3" s="1" a="1"/>
  <c r="BI102" i="3" s="1"/>
  <c r="DI102" i="3" s="1" a="1"/>
  <c r="DI102" i="3" s="1"/>
  <c r="I118" i="3"/>
  <c r="BI118" i="3" s="1" a="1"/>
  <c r="BI118" i="3" s="1"/>
  <c r="DI118" i="3" s="1" a="1"/>
  <c r="DI118" i="3" s="1"/>
  <c r="I128" i="3"/>
  <c r="BI128" i="3" s="1" a="1"/>
  <c r="BI128" i="3" s="1"/>
  <c r="DI128" i="3" s="1" a="1"/>
  <c r="DI128" i="3" s="1"/>
  <c r="I142" i="3"/>
  <c r="BI142" i="3" s="1" a="1"/>
  <c r="BI142" i="3" s="1"/>
  <c r="DI142" i="3" s="1" a="1"/>
  <c r="DI142" i="3" s="1"/>
  <c r="W11" i="14" l="1"/>
  <c r="V15" i="14"/>
  <c r="V8" i="14"/>
  <c r="W7" i="14"/>
  <c r="J2" i="14"/>
  <c r="W12" i="14"/>
  <c r="W5" i="14"/>
  <c r="BX104" i="3" a="1"/>
  <c r="BX104" i="3" s="1"/>
  <c r="DX104" i="3" s="1" a="1"/>
  <c r="DX104" i="3" s="1"/>
  <c r="V30" i="14"/>
  <c r="V33" i="14"/>
  <c r="W13" i="14"/>
  <c r="W17" i="14"/>
  <c r="W3" i="14"/>
  <c r="W9" i="14"/>
  <c r="J128" i="3"/>
  <c r="BJ128" i="3" s="1" a="1"/>
  <c r="BJ128" i="3" s="1"/>
  <c r="DJ128" i="3" s="1" a="1"/>
  <c r="DJ128" i="3" s="1"/>
  <c r="J57" i="3"/>
  <c r="BJ57" i="3" s="1" a="1"/>
  <c r="BJ57" i="3" s="1"/>
  <c r="DJ57" i="3" s="1" a="1"/>
  <c r="DJ57" i="3" s="1"/>
  <c r="J115" i="3"/>
  <c r="BJ115" i="3" s="1" a="1"/>
  <c r="BJ115" i="3" s="1"/>
  <c r="DJ115" i="3" s="1" a="1"/>
  <c r="DJ115" i="3" s="1"/>
  <c r="J48" i="3"/>
  <c r="BJ48" i="3" s="1" a="1"/>
  <c r="BJ48" i="3" s="1"/>
  <c r="DJ48" i="3" s="1" a="1"/>
  <c r="DJ48" i="3" s="1"/>
  <c r="J46" i="3"/>
  <c r="BJ46" i="3" s="1" a="1"/>
  <c r="BJ46" i="3" s="1"/>
  <c r="DJ46" i="3" s="1" a="1"/>
  <c r="DJ46" i="3" s="1"/>
  <c r="K29" i="3"/>
  <c r="BK29" i="3" s="1" a="1"/>
  <c r="BK29" i="3" s="1"/>
  <c r="DK29" i="3" s="1" a="1"/>
  <c r="DK29" i="3" s="1"/>
  <c r="J60" i="3"/>
  <c r="BJ60" i="3" s="1" a="1"/>
  <c r="BJ60" i="3" s="1"/>
  <c r="DJ60" i="3" s="1" a="1"/>
  <c r="DJ60" i="3" s="1"/>
  <c r="J69" i="3"/>
  <c r="BJ69" i="3" s="1" a="1"/>
  <c r="BJ69" i="3" s="1"/>
  <c r="DJ69" i="3" s="1" a="1"/>
  <c r="DJ69" i="3" s="1"/>
  <c r="J109" i="3"/>
  <c r="BJ109" i="3" s="1" a="1"/>
  <c r="BJ109" i="3" s="1"/>
  <c r="DJ109" i="3" s="1" a="1"/>
  <c r="DJ109" i="3" s="1"/>
  <c r="J43" i="3"/>
  <c r="BJ43" i="3" s="1" a="1"/>
  <c r="BJ43" i="3" s="1"/>
  <c r="DJ43" i="3" s="1" a="1"/>
  <c r="DJ43" i="3" s="1"/>
  <c r="J71" i="3"/>
  <c r="BJ71" i="3" s="1" a="1"/>
  <c r="BJ71" i="3" s="1"/>
  <c r="DJ71" i="3" s="1" a="1"/>
  <c r="DJ71" i="3" s="1"/>
  <c r="J38" i="3"/>
  <c r="BJ38" i="3" s="1" a="1"/>
  <c r="BJ38" i="3" s="1"/>
  <c r="DJ38" i="3" s="1" a="1"/>
  <c r="DJ38" i="3" s="1"/>
  <c r="J52" i="3"/>
  <c r="BJ52" i="3" s="1" a="1"/>
  <c r="BJ52" i="3" s="1"/>
  <c r="DJ52" i="3" s="1" a="1"/>
  <c r="DJ52" i="3" s="1"/>
  <c r="J97" i="3"/>
  <c r="BJ97" i="3" s="1" a="1"/>
  <c r="BJ97" i="3" s="1"/>
  <c r="DJ97" i="3" s="1" a="1"/>
  <c r="DJ97" i="3" s="1"/>
  <c r="J82" i="3"/>
  <c r="BJ82" i="3" s="1" a="1"/>
  <c r="BJ82" i="3" s="1"/>
  <c r="DJ82" i="3" s="1" a="1"/>
  <c r="DJ82" i="3" s="1"/>
  <c r="J74" i="3"/>
  <c r="BJ74" i="3" s="1" a="1"/>
  <c r="BJ74" i="3" s="1"/>
  <c r="DJ74" i="3" s="1" a="1"/>
  <c r="DJ74" i="3" s="1"/>
  <c r="J25" i="3"/>
  <c r="BJ25" i="3" s="1" a="1"/>
  <c r="BJ25" i="3" s="1"/>
  <c r="DJ25" i="3" s="1" a="1"/>
  <c r="DJ25" i="3" s="1"/>
  <c r="J42" i="3"/>
  <c r="BJ42" i="3" s="1" a="1"/>
  <c r="BJ42" i="3" s="1"/>
  <c r="DJ42" i="3" s="1" a="1"/>
  <c r="DJ42" i="3" s="1"/>
  <c r="J147" i="3"/>
  <c r="BJ147" i="3" s="1" a="1"/>
  <c r="BJ147" i="3" s="1"/>
  <c r="DJ147" i="3" s="1" a="1"/>
  <c r="DJ147" i="3" s="1"/>
  <c r="J24" i="3"/>
  <c r="BJ24" i="3" s="1" a="1"/>
  <c r="BJ24" i="3" s="1"/>
  <c r="DJ24" i="3" s="1" a="1"/>
  <c r="DJ24" i="3" s="1"/>
  <c r="J34" i="3"/>
  <c r="BJ34" i="3" s="1" a="1"/>
  <c r="BJ34" i="3" s="1"/>
  <c r="DJ34" i="3" s="1" a="1"/>
  <c r="DJ34" i="3" s="1"/>
  <c r="J141" i="3"/>
  <c r="BJ141" i="3" s="1" a="1"/>
  <c r="BJ141" i="3" s="1"/>
  <c r="DJ141" i="3" s="1" a="1"/>
  <c r="DJ141" i="3" s="1"/>
  <c r="J30" i="3"/>
  <c r="BJ30" i="3" s="1" a="1"/>
  <c r="BJ30" i="3" s="1"/>
  <c r="DJ30" i="3" s="1" a="1"/>
  <c r="DJ30" i="3" s="1"/>
  <c r="J92" i="3"/>
  <c r="BJ92" i="3" s="1" a="1"/>
  <c r="BJ92" i="3" s="1"/>
  <c r="DJ92" i="3" s="1" a="1"/>
  <c r="DJ92" i="3" s="1"/>
  <c r="J102" i="3"/>
  <c r="BJ102" i="3" s="1" a="1"/>
  <c r="BJ102" i="3" s="1"/>
  <c r="DJ102" i="3" s="1" a="1"/>
  <c r="DJ102" i="3" s="1"/>
  <c r="J27" i="3"/>
  <c r="BJ27" i="3" s="1" a="1"/>
  <c r="BJ27" i="3" s="1"/>
  <c r="DJ27" i="3" s="1" a="1"/>
  <c r="DJ27" i="3" s="1"/>
  <c r="J63" i="3"/>
  <c r="BJ63" i="3" s="1" a="1"/>
  <c r="BJ63" i="3" s="1"/>
  <c r="DJ63" i="3" s="1" a="1"/>
  <c r="DJ63" i="3" s="1"/>
  <c r="J139" i="3"/>
  <c r="BJ139" i="3" s="1" a="1"/>
  <c r="BJ139" i="3" s="1"/>
  <c r="DJ139" i="3" s="1" a="1"/>
  <c r="DJ139" i="3" s="1"/>
  <c r="J13" i="3"/>
  <c r="BJ13" i="3" s="1" a="1"/>
  <c r="BJ13" i="3" s="1"/>
  <c r="DJ13" i="3" s="1" a="1"/>
  <c r="DJ13" i="3" s="1"/>
  <c r="J125" i="3"/>
  <c r="BJ125" i="3" s="1" a="1"/>
  <c r="BJ125" i="3" s="1"/>
  <c r="DJ125" i="3" s="1" a="1"/>
  <c r="DJ125" i="3" s="1"/>
  <c r="J133" i="3"/>
  <c r="BJ133" i="3" s="1" a="1"/>
  <c r="BJ133" i="3" s="1"/>
  <c r="DJ133" i="3" s="1" a="1"/>
  <c r="DJ133" i="3" s="1"/>
  <c r="J73" i="3"/>
  <c r="BJ73" i="3" s="1" a="1"/>
  <c r="BJ73" i="3" s="1"/>
  <c r="DJ73" i="3" s="1" a="1"/>
  <c r="DJ73" i="3" s="1"/>
  <c r="J132" i="3"/>
  <c r="BJ132" i="3" s="1" a="1"/>
  <c r="BJ132" i="3" s="1"/>
  <c r="DJ132" i="3" s="1" a="1"/>
  <c r="DJ132" i="3" s="1"/>
  <c r="J143" i="3"/>
  <c r="J121" i="3"/>
  <c r="BJ121" i="3" s="1" a="1"/>
  <c r="BJ121" i="3" s="1"/>
  <c r="DJ121" i="3" s="1" a="1"/>
  <c r="DJ121" i="3" s="1"/>
  <c r="J131" i="3"/>
  <c r="BJ131" i="3" s="1" a="1"/>
  <c r="BJ131" i="3" s="1"/>
  <c r="DJ131" i="3" s="1" a="1"/>
  <c r="DJ131" i="3" s="1"/>
  <c r="J50" i="3"/>
  <c r="BJ50" i="3" s="1" a="1"/>
  <c r="BJ50" i="3" s="1"/>
  <c r="DJ50" i="3" s="1" a="1"/>
  <c r="DJ50" i="3" s="1"/>
  <c r="J18" i="3"/>
  <c r="BJ18" i="3" s="1" a="1"/>
  <c r="BJ18" i="3" s="1"/>
  <c r="DJ18" i="3" s="1" a="1"/>
  <c r="DJ18" i="3" s="1"/>
  <c r="J136" i="3"/>
  <c r="BJ136" i="3" s="1" a="1"/>
  <c r="BJ136" i="3" s="1"/>
  <c r="DJ136" i="3" s="1" a="1"/>
  <c r="DJ136" i="3" s="1"/>
  <c r="J36" i="3"/>
  <c r="BJ36" i="3" s="1" a="1"/>
  <c r="BJ36" i="3" s="1"/>
  <c r="DJ36" i="3" s="1" a="1"/>
  <c r="DJ36" i="3" s="1"/>
  <c r="J127" i="3"/>
  <c r="BJ127" i="3" s="1" a="1"/>
  <c r="BJ127" i="3" s="1"/>
  <c r="DJ127" i="3" s="1" a="1"/>
  <c r="DJ127" i="3" s="1"/>
  <c r="J78" i="3"/>
  <c r="BJ78" i="3" s="1" a="1"/>
  <c r="BJ78" i="3" s="1"/>
  <c r="DJ78" i="3" s="1" a="1"/>
  <c r="DJ78" i="3" s="1"/>
  <c r="J80" i="3"/>
  <c r="BJ80" i="3" s="1" a="1"/>
  <c r="BJ80" i="3" s="1"/>
  <c r="DJ80" i="3" s="1" a="1"/>
  <c r="DJ80" i="3" s="1"/>
  <c r="J84" i="3"/>
  <c r="BJ84" i="3" s="1" a="1"/>
  <c r="BJ84" i="3" s="1"/>
  <c r="DJ84" i="3" s="1" a="1"/>
  <c r="DJ84" i="3" s="1"/>
  <c r="J111" i="3"/>
  <c r="BJ111" i="3" s="1" a="1"/>
  <c r="BJ111" i="3" s="1"/>
  <c r="DJ111" i="3" s="1" a="1"/>
  <c r="DJ111" i="3" s="1"/>
  <c r="J67" i="3"/>
  <c r="BJ67" i="3" s="1" a="1"/>
  <c r="BJ67" i="3" s="1"/>
  <c r="DJ67" i="3" s="1" a="1"/>
  <c r="DJ67" i="3" s="1"/>
  <c r="J93" i="3"/>
  <c r="BJ93" i="3" s="1" a="1"/>
  <c r="BJ93" i="3" s="1"/>
  <c r="DJ93" i="3" s="1" a="1"/>
  <c r="DJ93" i="3" s="1"/>
  <c r="J96" i="3"/>
  <c r="BJ96" i="3" s="1" a="1"/>
  <c r="BJ96" i="3" s="1"/>
  <c r="DJ96" i="3" s="1" a="1"/>
  <c r="DJ96" i="3" s="1"/>
  <c r="J148" i="3"/>
  <c r="BJ148" i="3" s="1" a="1"/>
  <c r="BJ148" i="3" s="1"/>
  <c r="DJ148" i="3" s="1" a="1"/>
  <c r="DJ148" i="3" s="1"/>
  <c r="J83" i="3"/>
  <c r="BJ83" i="3" s="1" a="1"/>
  <c r="BJ83" i="3" s="1"/>
  <c r="DJ83" i="3" s="1" a="1"/>
  <c r="DJ83" i="3" s="1"/>
  <c r="J20" i="3"/>
  <c r="BJ20" i="3" s="1" a="1"/>
  <c r="BJ20" i="3" s="1"/>
  <c r="DJ20" i="3" s="1" a="1"/>
  <c r="DJ20" i="3" s="1"/>
  <c r="J49" i="3"/>
  <c r="BJ49" i="3" s="1" a="1"/>
  <c r="BJ49" i="3" s="1"/>
  <c r="DJ49" i="3" s="1" a="1"/>
  <c r="DJ49" i="3" s="1"/>
  <c r="J126" i="3"/>
  <c r="BJ126" i="3" s="1" a="1"/>
  <c r="BJ126" i="3" s="1"/>
  <c r="DJ126" i="3" s="1" a="1"/>
  <c r="DJ126" i="3" s="1"/>
  <c r="J94" i="3"/>
  <c r="BJ94" i="3" s="1" a="1"/>
  <c r="BJ94" i="3" s="1"/>
  <c r="DJ94" i="3" s="1" a="1"/>
  <c r="DJ94" i="3" s="1"/>
  <c r="J114" i="3"/>
  <c r="BJ114" i="3" s="1" a="1"/>
  <c r="BJ114" i="3" s="1"/>
  <c r="DJ114" i="3" s="1" a="1"/>
  <c r="DJ114" i="3" s="1"/>
  <c r="J122" i="3"/>
  <c r="BJ122" i="3" s="1" a="1"/>
  <c r="BJ122" i="3" s="1"/>
  <c r="DJ122" i="3" s="1" a="1"/>
  <c r="DJ122" i="3" s="1"/>
  <c r="J55" i="3"/>
  <c r="BJ55" i="3" s="1" a="1"/>
  <c r="BJ55" i="3" s="1"/>
  <c r="DJ55" i="3" s="1" a="1"/>
  <c r="DJ55" i="3" s="1"/>
  <c r="J106" i="3"/>
  <c r="BJ106" i="3" s="1" a="1"/>
  <c r="BJ106" i="3" s="1"/>
  <c r="DJ106" i="3" s="1" a="1"/>
  <c r="DJ106" i="3" s="1"/>
  <c r="J119" i="3"/>
  <c r="BJ119" i="3" s="1" a="1"/>
  <c r="BJ119" i="3" s="1"/>
  <c r="DJ119" i="3" s="1" a="1"/>
  <c r="DJ119" i="3" s="1"/>
  <c r="J90" i="3"/>
  <c r="BJ90" i="3" s="1" a="1"/>
  <c r="BJ90" i="3" s="1"/>
  <c r="DJ90" i="3" s="1" a="1"/>
  <c r="DJ90" i="3" s="1"/>
  <c r="J124" i="3"/>
  <c r="BJ124" i="3" s="1" a="1"/>
  <c r="BJ124" i="3" s="1"/>
  <c r="DJ124" i="3" s="1" a="1"/>
  <c r="DJ124" i="3" s="1"/>
  <c r="J118" i="3"/>
  <c r="BJ118" i="3" s="1" a="1"/>
  <c r="BJ118" i="3" s="1"/>
  <c r="DJ118" i="3" s="1" a="1"/>
  <c r="DJ118" i="3" s="1"/>
  <c r="J51" i="3"/>
  <c r="BJ51" i="3" s="1" a="1"/>
  <c r="BJ51" i="3" s="1"/>
  <c r="DJ51" i="3" s="1" a="1"/>
  <c r="DJ51" i="3" s="1"/>
  <c r="J137" i="3"/>
  <c r="BJ137" i="3" s="1" a="1"/>
  <c r="BJ137" i="3" s="1"/>
  <c r="DJ137" i="3" s="1" a="1"/>
  <c r="DJ137" i="3" s="1"/>
  <c r="J142" i="3"/>
  <c r="BJ142" i="3" s="1" a="1"/>
  <c r="BJ142" i="3" s="1"/>
  <c r="DJ142" i="3" s="1" a="1"/>
  <c r="DJ142" i="3" s="1"/>
  <c r="J19" i="3"/>
  <c r="BJ19" i="3" s="1" a="1"/>
  <c r="BJ19" i="3" s="1"/>
  <c r="DJ19" i="3" s="1" a="1"/>
  <c r="DJ19" i="3" s="1"/>
  <c r="J117" i="3"/>
  <c r="BJ117" i="3" s="1" a="1"/>
  <c r="BJ117" i="3" s="1"/>
  <c r="DJ117" i="3" s="1" a="1"/>
  <c r="DJ117" i="3" s="1"/>
  <c r="K5" i="3"/>
  <c r="BK5" i="3" s="1" a="1"/>
  <c r="BK5" i="3" s="1"/>
  <c r="DK5" i="3" s="1" a="1"/>
  <c r="DK5" i="3" s="1"/>
  <c r="J62" i="3"/>
  <c r="BJ62" i="3" s="1" a="1"/>
  <c r="BJ62" i="3" s="1"/>
  <c r="DJ62" i="3" s="1" a="1"/>
  <c r="DJ62" i="3" s="1"/>
  <c r="Q143" i="3"/>
  <c r="J45" i="3"/>
  <c r="BJ45" i="3" s="1" a="1"/>
  <c r="BJ45" i="3" s="1"/>
  <c r="DJ45" i="3" s="1" a="1"/>
  <c r="DJ45" i="3" s="1"/>
  <c r="J104" i="3"/>
  <c r="D54" i="9"/>
  <c r="E54" i="9" s="1"/>
  <c r="F54" i="9" s="1"/>
  <c r="G54" i="9" s="1"/>
  <c r="H54" i="9" s="1"/>
  <c r="I54" i="9" s="1"/>
  <c r="J54" i="9" s="1"/>
  <c r="K54" i="9" s="1"/>
  <c r="L54" i="9" s="1"/>
  <c r="BJ104" i="3" l="1" a="1"/>
  <c r="BJ104" i="3" s="1"/>
  <c r="DJ104" i="3" s="1" a="1"/>
  <c r="DJ104" i="3" s="1"/>
  <c r="K104" i="3"/>
  <c r="K2" i="14"/>
  <c r="X7" i="14"/>
  <c r="X23" i="14"/>
  <c r="W8" i="14"/>
  <c r="X13" i="14"/>
  <c r="X20" i="14"/>
  <c r="X24" i="14"/>
  <c r="X34" i="14"/>
  <c r="W30" i="14"/>
  <c r="W23" i="14"/>
  <c r="X15" i="14"/>
  <c r="X28" i="14"/>
  <c r="W26" i="14"/>
  <c r="BY104" i="3" a="1"/>
  <c r="BY104" i="3" s="1"/>
  <c r="DY104" i="3" s="1" a="1"/>
  <c r="DY104" i="3" s="1"/>
  <c r="W16" i="14"/>
  <c r="X33" i="14"/>
  <c r="X18" i="14"/>
  <c r="W14" i="14"/>
  <c r="X11" i="14"/>
  <c r="BN88" i="3" a="1"/>
  <c r="BN88" i="3" s="1"/>
  <c r="DN88" i="3" s="1" a="1"/>
  <c r="DN88" i="3" s="1"/>
  <c r="X6" i="14"/>
  <c r="W29" i="14"/>
  <c r="W33" i="14"/>
  <c r="X10" i="14"/>
  <c r="W27" i="14"/>
  <c r="W24" i="14"/>
  <c r="W6" i="14"/>
  <c r="BN143" i="3" a="1"/>
  <c r="BN143" i="3" s="1"/>
  <c r="DN143" i="3" s="1" a="1"/>
  <c r="DN143" i="3" s="1"/>
  <c r="W4" i="14"/>
  <c r="X14" i="14"/>
  <c r="X32" i="14"/>
  <c r="X3" i="14"/>
  <c r="W15" i="14"/>
  <c r="X27" i="14"/>
  <c r="X4" i="14"/>
  <c r="X25" i="14"/>
  <c r="W31" i="14"/>
  <c r="W18" i="14"/>
  <c r="W20" i="14"/>
  <c r="X8" i="14"/>
  <c r="X30" i="14"/>
  <c r="W10" i="14"/>
  <c r="BZ104" i="3" a="1"/>
  <c r="BZ104" i="3" s="1"/>
  <c r="DZ104" i="3" s="1" a="1"/>
  <c r="DZ104" i="3" s="1"/>
  <c r="X12" i="14"/>
  <c r="X17" i="14"/>
  <c r="W32" i="14"/>
  <c r="X16" i="14"/>
  <c r="BO88" i="3" a="1"/>
  <c r="BO88" i="3" s="1"/>
  <c r="DO88" i="3" s="1" a="1"/>
  <c r="DO88" i="3" s="1"/>
  <c r="W34" i="14"/>
  <c r="W28" i="14"/>
  <c r="W25" i="14"/>
  <c r="X9" i="14"/>
  <c r="BJ143" i="3" a="1"/>
  <c r="BJ143" i="3" s="1"/>
  <c r="DJ143" i="3" s="1" a="1"/>
  <c r="DJ143" i="3" s="1"/>
  <c r="K142" i="3"/>
  <c r="BK142" i="3" s="1" a="1"/>
  <c r="BK142" i="3" s="1"/>
  <c r="DK142" i="3" s="1" a="1"/>
  <c r="DK142" i="3" s="1"/>
  <c r="K111" i="3"/>
  <c r="BK111" i="3" s="1" a="1"/>
  <c r="BK111" i="3" s="1"/>
  <c r="DK111" i="3" s="1" a="1"/>
  <c r="DK111" i="3" s="1"/>
  <c r="K147" i="3"/>
  <c r="BK147" i="3" s="1" a="1"/>
  <c r="BK147" i="3" s="1"/>
  <c r="DK147" i="3" s="1" a="1"/>
  <c r="DK147" i="3" s="1"/>
  <c r="K19" i="3"/>
  <c r="BK19" i="3" s="1" a="1"/>
  <c r="BK19" i="3" s="1"/>
  <c r="DK19" i="3" s="1" a="1"/>
  <c r="DK19" i="3" s="1"/>
  <c r="K118" i="3"/>
  <c r="BK118" i="3" s="1" a="1"/>
  <c r="BK118" i="3" s="1"/>
  <c r="DK118" i="3" s="1" a="1"/>
  <c r="DK118" i="3" s="1"/>
  <c r="K106" i="3"/>
  <c r="BK106" i="3" s="1" a="1"/>
  <c r="BK106" i="3" s="1"/>
  <c r="DK106" i="3" s="1" a="1"/>
  <c r="DK106" i="3" s="1"/>
  <c r="K94" i="3"/>
  <c r="BK94" i="3" s="1" a="1"/>
  <c r="BK94" i="3" s="1"/>
  <c r="DK94" i="3" s="1" a="1"/>
  <c r="DK94" i="3" s="1"/>
  <c r="K83" i="3"/>
  <c r="BK83" i="3" s="1" a="1"/>
  <c r="BK83" i="3" s="1"/>
  <c r="DK83" i="3" s="1" a="1"/>
  <c r="DK83" i="3" s="1"/>
  <c r="K67" i="3"/>
  <c r="BK67" i="3" s="1" a="1"/>
  <c r="BK67" i="3" s="1"/>
  <c r="DK67" i="3" s="1" a="1"/>
  <c r="DK67" i="3" s="1"/>
  <c r="K78" i="3"/>
  <c r="BK78" i="3" s="1" a="1"/>
  <c r="BK78" i="3" s="1"/>
  <c r="DK78" i="3" s="1" a="1"/>
  <c r="DK78" i="3" s="1"/>
  <c r="K126" i="3"/>
  <c r="BK126" i="3" s="1" a="1"/>
  <c r="BK126" i="3" s="1"/>
  <c r="DK126" i="3" s="1" a="1"/>
  <c r="DK126" i="3" s="1"/>
  <c r="K18" i="3"/>
  <c r="BK18" i="3" s="1" a="1"/>
  <c r="BK18" i="3" s="1"/>
  <c r="DK18" i="3" s="1" a="1"/>
  <c r="DK18" i="3" s="1"/>
  <c r="K82" i="3"/>
  <c r="BK82" i="3" s="1" a="1"/>
  <c r="BK82" i="3" s="1"/>
  <c r="DK82" i="3" s="1" a="1"/>
  <c r="DK82" i="3" s="1"/>
  <c r="K136" i="3"/>
  <c r="BK136" i="3" s="1" a="1"/>
  <c r="BK136" i="3" s="1"/>
  <c r="DK136" i="3" s="1" a="1"/>
  <c r="DK136" i="3" s="1"/>
  <c r="K131" i="3"/>
  <c r="BK131" i="3" s="1" a="1"/>
  <c r="BK131" i="3" s="1"/>
  <c r="DK131" i="3" s="1" a="1"/>
  <c r="DK131" i="3" s="1"/>
  <c r="K73" i="3"/>
  <c r="BK73" i="3" s="1" a="1"/>
  <c r="BK73" i="3" s="1"/>
  <c r="DK73" i="3" s="1" a="1"/>
  <c r="DK73" i="3" s="1"/>
  <c r="K139" i="3"/>
  <c r="BK139" i="3" s="1" a="1"/>
  <c r="BK139" i="3" s="1"/>
  <c r="DK139" i="3" s="1" a="1"/>
  <c r="DK139" i="3" s="1"/>
  <c r="K92" i="3"/>
  <c r="BK92" i="3" s="1" a="1"/>
  <c r="BK92" i="3" s="1"/>
  <c r="DK92" i="3" s="1" a="1"/>
  <c r="DK92" i="3" s="1"/>
  <c r="K24" i="3"/>
  <c r="BK24" i="3" s="1" a="1"/>
  <c r="BK24" i="3" s="1"/>
  <c r="DK24" i="3" s="1" a="1"/>
  <c r="DK24" i="3" s="1"/>
  <c r="K74" i="3"/>
  <c r="BK74" i="3" s="1" a="1"/>
  <c r="BK74" i="3" s="1"/>
  <c r="DK74" i="3" s="1" a="1"/>
  <c r="DK74" i="3" s="1"/>
  <c r="K38" i="3"/>
  <c r="BK38" i="3" s="1" a="1"/>
  <c r="BK38" i="3" s="1"/>
  <c r="DK38" i="3" s="1" a="1"/>
  <c r="DK38" i="3" s="1"/>
  <c r="K69" i="3"/>
  <c r="BK69" i="3" s="1" a="1"/>
  <c r="BK69" i="3" s="1"/>
  <c r="DK69" i="3" s="1" a="1"/>
  <c r="DK69" i="3" s="1"/>
  <c r="K48" i="3"/>
  <c r="BK48" i="3" s="1" a="1"/>
  <c r="BK48" i="3" s="1"/>
  <c r="DK48" i="3" s="1" a="1"/>
  <c r="DK48" i="3" s="1"/>
  <c r="K62" i="3"/>
  <c r="BK62" i="3" s="1" a="1"/>
  <c r="BK62" i="3" s="1"/>
  <c r="DK62" i="3" s="1" a="1"/>
  <c r="DK62" i="3" s="1"/>
  <c r="K148" i="3"/>
  <c r="BK148" i="3" s="1" a="1"/>
  <c r="BK148" i="3" s="1"/>
  <c r="DK148" i="3" s="1" a="1"/>
  <c r="DK148" i="3" s="1"/>
  <c r="K63" i="3"/>
  <c r="BK63" i="3" s="1" a="1"/>
  <c r="BK63" i="3" s="1"/>
  <c r="DK63" i="3" s="1" a="1"/>
  <c r="DK63" i="3" s="1"/>
  <c r="K115" i="3"/>
  <c r="BK115" i="3" s="1" a="1"/>
  <c r="BK115" i="3" s="1"/>
  <c r="DK115" i="3" s="1" a="1"/>
  <c r="DK115" i="3" s="1"/>
  <c r="L5" i="3"/>
  <c r="BL5" i="3" s="1" a="1"/>
  <c r="BL5" i="3" s="1"/>
  <c r="DL5" i="3" s="1" a="1"/>
  <c r="DL5" i="3" s="1"/>
  <c r="K137" i="3"/>
  <c r="BK137" i="3" s="1" a="1"/>
  <c r="BK137" i="3" s="1"/>
  <c r="DK137" i="3" s="1" a="1"/>
  <c r="DK137" i="3" s="1"/>
  <c r="K90" i="3"/>
  <c r="BK90" i="3" s="1" a="1"/>
  <c r="BK90" i="3" s="1"/>
  <c r="DK90" i="3" s="1" a="1"/>
  <c r="DK90" i="3" s="1"/>
  <c r="K122" i="3"/>
  <c r="BK122" i="3" s="1" a="1"/>
  <c r="BK122" i="3" s="1"/>
  <c r="DK122" i="3" s="1" a="1"/>
  <c r="DK122" i="3" s="1"/>
  <c r="K49" i="3"/>
  <c r="BK49" i="3" s="1" a="1"/>
  <c r="BK49" i="3" s="1"/>
  <c r="DK49" i="3" s="1" a="1"/>
  <c r="DK49" i="3" s="1"/>
  <c r="K96" i="3"/>
  <c r="BK96" i="3" s="1" a="1"/>
  <c r="BK96" i="3" s="1"/>
  <c r="DK96" i="3" s="1" a="1"/>
  <c r="DK96" i="3" s="1"/>
  <c r="K84" i="3"/>
  <c r="BK84" i="3" s="1" a="1"/>
  <c r="BK84" i="3" s="1"/>
  <c r="DK84" i="3" s="1" a="1"/>
  <c r="DK84" i="3" s="1"/>
  <c r="K36" i="3"/>
  <c r="BK36" i="3" s="1" a="1"/>
  <c r="BK36" i="3" s="1"/>
  <c r="DK36" i="3" s="1" a="1"/>
  <c r="DK36" i="3" s="1"/>
  <c r="K127" i="3"/>
  <c r="BK127" i="3" s="1" a="1"/>
  <c r="BK127" i="3" s="1"/>
  <c r="DK127" i="3" s="1" a="1"/>
  <c r="DK127" i="3" s="1"/>
  <c r="K133" i="3"/>
  <c r="BK133" i="3" s="1" a="1"/>
  <c r="BK133" i="3" s="1"/>
  <c r="DK133" i="3" s="1" a="1"/>
  <c r="DK133" i="3" s="1"/>
  <c r="K71" i="3"/>
  <c r="BK71" i="3" s="1" a="1"/>
  <c r="BK71" i="3" s="1"/>
  <c r="DK71" i="3" s="1" a="1"/>
  <c r="DK71" i="3" s="1"/>
  <c r="K50" i="3"/>
  <c r="BK50" i="3" s="1" a="1"/>
  <c r="BK50" i="3" s="1"/>
  <c r="DK50" i="3" s="1" a="1"/>
  <c r="DK50" i="3" s="1"/>
  <c r="K125" i="3"/>
  <c r="BK125" i="3" s="1" a="1"/>
  <c r="BK125" i="3" s="1"/>
  <c r="DK125" i="3" s="1" a="1"/>
  <c r="DK125" i="3" s="1"/>
  <c r="K27" i="3"/>
  <c r="BK27" i="3" s="1" a="1"/>
  <c r="BK27" i="3" s="1"/>
  <c r="DK27" i="3" s="1" a="1"/>
  <c r="DK27" i="3" s="1"/>
  <c r="K141" i="3"/>
  <c r="BK141" i="3" s="1" a="1"/>
  <c r="BK141" i="3" s="1"/>
  <c r="DK141" i="3" s="1" a="1"/>
  <c r="DK141" i="3" s="1"/>
  <c r="K42" i="3"/>
  <c r="BK42" i="3" s="1" a="1"/>
  <c r="BK42" i="3" s="1"/>
  <c r="DK42" i="3" s="1" a="1"/>
  <c r="DK42" i="3" s="1"/>
  <c r="K97" i="3"/>
  <c r="BK97" i="3" s="1" a="1"/>
  <c r="BK97" i="3" s="1"/>
  <c r="DK97" i="3" s="1" a="1"/>
  <c r="DK97" i="3" s="1"/>
  <c r="K43" i="3"/>
  <c r="BK43" i="3" s="1" a="1"/>
  <c r="BK43" i="3" s="1"/>
  <c r="DK43" i="3" s="1" a="1"/>
  <c r="DK43" i="3" s="1"/>
  <c r="L29" i="3"/>
  <c r="BL29" i="3" s="1" a="1"/>
  <c r="BL29" i="3" s="1"/>
  <c r="DL29" i="3" s="1" a="1"/>
  <c r="DL29" i="3" s="1"/>
  <c r="K57" i="3"/>
  <c r="BK57" i="3" s="1" a="1"/>
  <c r="BK57" i="3" s="1"/>
  <c r="DK57" i="3" s="1" a="1"/>
  <c r="DK57" i="3" s="1"/>
  <c r="K55" i="3"/>
  <c r="BK55" i="3" s="1" a="1"/>
  <c r="BK55" i="3" s="1"/>
  <c r="DK55" i="3" s="1" a="1"/>
  <c r="DK55" i="3" s="1"/>
  <c r="K121" i="3"/>
  <c r="BK121" i="3" s="1" a="1"/>
  <c r="BK121" i="3" s="1"/>
  <c r="DK121" i="3" s="1" a="1"/>
  <c r="DK121" i="3" s="1"/>
  <c r="K60" i="3"/>
  <c r="BK60" i="3" s="1" a="1"/>
  <c r="BK60" i="3" s="1"/>
  <c r="DK60" i="3" s="1" a="1"/>
  <c r="DK60" i="3" s="1"/>
  <c r="K45" i="3"/>
  <c r="BK45" i="3" s="1" a="1"/>
  <c r="BK45" i="3" s="1"/>
  <c r="DK45" i="3" s="1" a="1"/>
  <c r="DK45" i="3" s="1"/>
  <c r="K117" i="3"/>
  <c r="BK117" i="3" s="1" a="1"/>
  <c r="BK117" i="3" s="1"/>
  <c r="DK117" i="3" s="1" a="1"/>
  <c r="DK117" i="3" s="1"/>
  <c r="K51" i="3"/>
  <c r="BK51" i="3" s="1" a="1"/>
  <c r="BK51" i="3" s="1"/>
  <c r="DK51" i="3" s="1" a="1"/>
  <c r="DK51" i="3" s="1"/>
  <c r="K119" i="3"/>
  <c r="BK119" i="3" s="1" a="1"/>
  <c r="BK119" i="3" s="1"/>
  <c r="DK119" i="3" s="1" a="1"/>
  <c r="DK119" i="3" s="1"/>
  <c r="K114" i="3"/>
  <c r="BK114" i="3" s="1" a="1"/>
  <c r="BK114" i="3" s="1"/>
  <c r="DK114" i="3" s="1" a="1"/>
  <c r="DK114" i="3" s="1"/>
  <c r="K20" i="3"/>
  <c r="BK20" i="3" s="1" a="1"/>
  <c r="BK20" i="3" s="1"/>
  <c r="DK20" i="3" s="1" a="1"/>
  <c r="DK20" i="3" s="1"/>
  <c r="K93" i="3"/>
  <c r="BK93" i="3" s="1" a="1"/>
  <c r="BK93" i="3" s="1"/>
  <c r="DK93" i="3" s="1" a="1"/>
  <c r="DK93" i="3" s="1"/>
  <c r="K80" i="3"/>
  <c r="BK80" i="3" s="1" a="1"/>
  <c r="BK80" i="3" s="1"/>
  <c r="DK80" i="3" s="1" a="1"/>
  <c r="DK80" i="3" s="1"/>
  <c r="K124" i="3"/>
  <c r="BK124" i="3" s="1" a="1"/>
  <c r="BK124" i="3" s="1"/>
  <c r="DK124" i="3" s="1" a="1"/>
  <c r="DK124" i="3" s="1"/>
  <c r="K30" i="3"/>
  <c r="BK30" i="3" s="1" a="1"/>
  <c r="BK30" i="3" s="1"/>
  <c r="DK30" i="3" s="1" a="1"/>
  <c r="DK30" i="3" s="1"/>
  <c r="K132" i="3"/>
  <c r="BK132" i="3" s="1" a="1"/>
  <c r="BK132" i="3" s="1"/>
  <c r="DK132" i="3" s="1" a="1"/>
  <c r="DK132" i="3" s="1"/>
  <c r="K13" i="3"/>
  <c r="BK13" i="3" s="1" a="1"/>
  <c r="BK13" i="3" s="1"/>
  <c r="DK13" i="3" s="1" a="1"/>
  <c r="DK13" i="3" s="1"/>
  <c r="K102" i="3"/>
  <c r="BK102" i="3" s="1" a="1"/>
  <c r="BK102" i="3" s="1"/>
  <c r="DK102" i="3" s="1" a="1"/>
  <c r="DK102" i="3" s="1"/>
  <c r="K34" i="3"/>
  <c r="BK34" i="3" s="1" a="1"/>
  <c r="BK34" i="3" s="1"/>
  <c r="DK34" i="3" s="1" a="1"/>
  <c r="DK34" i="3" s="1"/>
  <c r="K25" i="3"/>
  <c r="BK25" i="3" s="1" a="1"/>
  <c r="BK25" i="3" s="1"/>
  <c r="DK25" i="3" s="1" a="1"/>
  <c r="DK25" i="3" s="1"/>
  <c r="K52" i="3"/>
  <c r="BK52" i="3" s="1" a="1"/>
  <c r="BK52" i="3" s="1"/>
  <c r="DK52" i="3" s="1" a="1"/>
  <c r="DK52" i="3" s="1"/>
  <c r="K109" i="3"/>
  <c r="BK109" i="3" s="1" a="1"/>
  <c r="BK109" i="3" s="1"/>
  <c r="DK109" i="3" s="1" a="1"/>
  <c r="DK109" i="3" s="1"/>
  <c r="K46" i="3"/>
  <c r="BK46" i="3" s="1" a="1"/>
  <c r="BK46" i="3" s="1"/>
  <c r="DK46" i="3" s="1" a="1"/>
  <c r="DK46" i="3" s="1"/>
  <c r="K128" i="3"/>
  <c r="BK128" i="3" s="1" a="1"/>
  <c r="BK128" i="3" s="1"/>
  <c r="DK128" i="3" s="1" a="1"/>
  <c r="DK128" i="3" s="1"/>
  <c r="C4" i="12"/>
  <c r="D4" i="12"/>
  <c r="C5" i="12"/>
  <c r="D5" i="12"/>
  <c r="C6" i="12"/>
  <c r="D6" i="12"/>
  <c r="C7" i="12"/>
  <c r="D7" i="12"/>
  <c r="C8" i="12"/>
  <c r="D8" i="12"/>
  <c r="C9" i="12"/>
  <c r="D9" i="12"/>
  <c r="C10" i="12"/>
  <c r="D10" i="12"/>
  <c r="C11" i="12"/>
  <c r="D11" i="12"/>
  <c r="C12" i="12"/>
  <c r="D12" i="12"/>
  <c r="C13" i="12"/>
  <c r="D13" i="12"/>
  <c r="C14" i="12"/>
  <c r="D14" i="12"/>
  <c r="C15" i="12"/>
  <c r="D15" i="12"/>
  <c r="C16" i="12"/>
  <c r="D16" i="12"/>
  <c r="C17" i="12"/>
  <c r="D17" i="12"/>
  <c r="C18" i="12"/>
  <c r="D18" i="12"/>
  <c r="C19" i="12"/>
  <c r="D19" i="12"/>
  <c r="C20" i="12"/>
  <c r="D20" i="12"/>
  <c r="C21" i="12"/>
  <c r="D21" i="12"/>
  <c r="C22" i="12"/>
  <c r="D22" i="12"/>
  <c r="C23" i="12"/>
  <c r="D23" i="12"/>
  <c r="C24" i="12"/>
  <c r="D24" i="12"/>
  <c r="E24" i="12" s="1"/>
  <c r="C25" i="12"/>
  <c r="D25" i="12"/>
  <c r="C26" i="12"/>
  <c r="D26" i="12"/>
  <c r="C27" i="12"/>
  <c r="D27" i="12"/>
  <c r="C28" i="12"/>
  <c r="D28" i="12"/>
  <c r="E28" i="12" s="1"/>
  <c r="C29" i="12"/>
  <c r="D29" i="12"/>
  <c r="E29" i="12" s="1"/>
  <c r="C30" i="12"/>
  <c r="D30" i="12"/>
  <c r="C31" i="12"/>
  <c r="D31" i="12"/>
  <c r="C32" i="12"/>
  <c r="D32" i="12"/>
  <c r="C33" i="12"/>
  <c r="D33" i="12"/>
  <c r="C34" i="12"/>
  <c r="D34" i="12"/>
  <c r="C35" i="12"/>
  <c r="D35" i="12"/>
  <c r="C36" i="12"/>
  <c r="D36" i="12"/>
  <c r="C37" i="12"/>
  <c r="D37" i="12"/>
  <c r="C38" i="12"/>
  <c r="D38" i="12"/>
  <c r="C39" i="12"/>
  <c r="D39" i="12"/>
  <c r="C40" i="12"/>
  <c r="D40" i="12"/>
  <c r="C41" i="12"/>
  <c r="D41" i="12"/>
  <c r="C42" i="12"/>
  <c r="D42" i="12"/>
  <c r="C43" i="12"/>
  <c r="D43" i="12"/>
  <c r="C44" i="12"/>
  <c r="D44" i="12"/>
  <c r="C45" i="12"/>
  <c r="D45" i="12"/>
  <c r="C46" i="12"/>
  <c r="D46" i="12"/>
  <c r="C47" i="12"/>
  <c r="D47" i="12"/>
  <c r="C48" i="12"/>
  <c r="D48" i="12"/>
  <c r="E48" i="12" s="1"/>
  <c r="C49" i="12"/>
  <c r="D49" i="12"/>
  <c r="C50" i="12"/>
  <c r="D50" i="12"/>
  <c r="C51" i="12"/>
  <c r="D51" i="12"/>
  <c r="C52" i="12"/>
  <c r="D52" i="12"/>
  <c r="E52" i="12" s="1"/>
  <c r="C53" i="12"/>
  <c r="D53" i="12"/>
  <c r="E53" i="12" s="1"/>
  <c r="C54" i="12"/>
  <c r="D54" i="12"/>
  <c r="C55" i="12"/>
  <c r="D55" i="12"/>
  <c r="C56" i="12"/>
  <c r="D56" i="12"/>
  <c r="C57" i="12"/>
  <c r="D57" i="12"/>
  <c r="C58" i="12"/>
  <c r="D58" i="12"/>
  <c r="C59" i="12"/>
  <c r="D59" i="12"/>
  <c r="C60" i="12"/>
  <c r="D60" i="12"/>
  <c r="C61" i="12"/>
  <c r="D61" i="12"/>
  <c r="C62" i="12"/>
  <c r="D62" i="12"/>
  <c r="C63" i="12"/>
  <c r="D63" i="12"/>
  <c r="C64" i="12"/>
  <c r="D64" i="12"/>
  <c r="C65" i="12"/>
  <c r="D65" i="12"/>
  <c r="C66" i="12"/>
  <c r="D66" i="12"/>
  <c r="C67" i="12"/>
  <c r="D67" i="12"/>
  <c r="C68" i="12"/>
  <c r="D68" i="12"/>
  <c r="C69" i="12"/>
  <c r="D69" i="12"/>
  <c r="C70" i="12"/>
  <c r="D70" i="12"/>
  <c r="C71" i="12"/>
  <c r="D71" i="12"/>
  <c r="C72" i="12"/>
  <c r="D72" i="12"/>
  <c r="C73" i="12"/>
  <c r="D73" i="12"/>
  <c r="C74" i="12"/>
  <c r="D74" i="12"/>
  <c r="C75" i="12"/>
  <c r="D75" i="12"/>
  <c r="C76" i="12"/>
  <c r="D76" i="12"/>
  <c r="C77" i="12"/>
  <c r="D77" i="12"/>
  <c r="E77" i="12" s="1"/>
  <c r="C78" i="12"/>
  <c r="D78" i="12"/>
  <c r="E78" i="12" s="1"/>
  <c r="C79" i="12"/>
  <c r="D79" i="12"/>
  <c r="C80" i="12"/>
  <c r="D80" i="12"/>
  <c r="C81" i="12"/>
  <c r="D81" i="12"/>
  <c r="C82" i="12"/>
  <c r="D82" i="12"/>
  <c r="E82" i="12" s="1"/>
  <c r="C83" i="12"/>
  <c r="D83" i="12"/>
  <c r="C84" i="12"/>
  <c r="D84" i="12"/>
  <c r="C85" i="12"/>
  <c r="D85" i="12"/>
  <c r="C86" i="12"/>
  <c r="D86" i="12"/>
  <c r="E86" i="12" s="1"/>
  <c r="C87" i="12"/>
  <c r="D87" i="12"/>
  <c r="C88" i="12"/>
  <c r="D88" i="12"/>
  <c r="C89" i="12"/>
  <c r="D89" i="12"/>
  <c r="C90" i="12"/>
  <c r="D90" i="12"/>
  <c r="E90" i="12" s="1"/>
  <c r="C91" i="12"/>
  <c r="D91" i="12"/>
  <c r="C92" i="12"/>
  <c r="D92" i="12"/>
  <c r="C93" i="12"/>
  <c r="D93" i="12"/>
  <c r="C94" i="12"/>
  <c r="D94" i="12"/>
  <c r="C95" i="12"/>
  <c r="D95" i="12"/>
  <c r="C96" i="12"/>
  <c r="D96" i="12"/>
  <c r="C97" i="12"/>
  <c r="D97" i="12"/>
  <c r="C98" i="12"/>
  <c r="D98" i="12"/>
  <c r="C99" i="12"/>
  <c r="D99" i="12"/>
  <c r="C100" i="12"/>
  <c r="D100" i="12"/>
  <c r="C101" i="12"/>
  <c r="D101" i="12"/>
  <c r="C102" i="12"/>
  <c r="D102" i="12"/>
  <c r="C103" i="12"/>
  <c r="D103" i="12"/>
  <c r="C104" i="12"/>
  <c r="D104" i="12"/>
  <c r="C105" i="12"/>
  <c r="D105" i="12"/>
  <c r="C106" i="12"/>
  <c r="D106" i="12"/>
  <c r="C107" i="12"/>
  <c r="D107" i="12"/>
  <c r="C108" i="12"/>
  <c r="D108" i="12"/>
  <c r="C109" i="12"/>
  <c r="D109" i="12"/>
  <c r="C110" i="12"/>
  <c r="D110" i="12"/>
  <c r="C111" i="12"/>
  <c r="D111" i="12"/>
  <c r="C112" i="12"/>
  <c r="D112" i="12"/>
  <c r="C113" i="12"/>
  <c r="D113" i="12"/>
  <c r="C114" i="12"/>
  <c r="D114" i="12"/>
  <c r="C115" i="12"/>
  <c r="D115" i="12"/>
  <c r="C116" i="12"/>
  <c r="D116" i="12"/>
  <c r="C117" i="12"/>
  <c r="D117" i="12"/>
  <c r="C118" i="12"/>
  <c r="D118" i="12"/>
  <c r="E118" i="12" s="1"/>
  <c r="C119" i="12"/>
  <c r="E119" i="12" s="1"/>
  <c r="D119" i="12"/>
  <c r="C120" i="12"/>
  <c r="D120" i="12"/>
  <c r="C121" i="12"/>
  <c r="D121" i="12"/>
  <c r="C122" i="12"/>
  <c r="D122" i="12"/>
  <c r="E122" i="12" s="1"/>
  <c r="C123" i="12"/>
  <c r="E123" i="12" s="1"/>
  <c r="D123" i="12"/>
  <c r="C124" i="12"/>
  <c r="D124" i="12"/>
  <c r="C125" i="12"/>
  <c r="D125" i="12"/>
  <c r="C126" i="12"/>
  <c r="D126" i="12"/>
  <c r="E126" i="12" s="1"/>
  <c r="C127" i="12"/>
  <c r="D127" i="12"/>
  <c r="C128" i="12"/>
  <c r="D128" i="12"/>
  <c r="C129" i="12"/>
  <c r="D129" i="12"/>
  <c r="C130" i="12"/>
  <c r="D130" i="12"/>
  <c r="E130" i="12" s="1"/>
  <c r="C131" i="12"/>
  <c r="D131" i="12"/>
  <c r="C132" i="12"/>
  <c r="D132" i="12"/>
  <c r="C133" i="12"/>
  <c r="D133" i="12"/>
  <c r="C134" i="12"/>
  <c r="D134" i="12"/>
  <c r="C135" i="12"/>
  <c r="D135" i="12"/>
  <c r="C136" i="12"/>
  <c r="D136" i="12"/>
  <c r="C137" i="12"/>
  <c r="D137" i="12"/>
  <c r="C138" i="12"/>
  <c r="D138" i="12"/>
  <c r="C139" i="12"/>
  <c r="D139" i="12"/>
  <c r="C140" i="12"/>
  <c r="D140" i="12"/>
  <c r="C141" i="12"/>
  <c r="D141" i="12"/>
  <c r="C142" i="12"/>
  <c r="D142" i="12"/>
  <c r="C143" i="12"/>
  <c r="D143" i="12"/>
  <c r="C144" i="12"/>
  <c r="D144" i="12"/>
  <c r="C145" i="12"/>
  <c r="D145" i="12"/>
  <c r="C146" i="12"/>
  <c r="D146" i="12"/>
  <c r="C147" i="12"/>
  <c r="D147" i="12"/>
  <c r="C148" i="12"/>
  <c r="D148" i="12"/>
  <c r="C149" i="12"/>
  <c r="D149" i="12"/>
  <c r="C150" i="12"/>
  <c r="D150" i="12"/>
  <c r="C151" i="12"/>
  <c r="D151" i="12"/>
  <c r="C152" i="12"/>
  <c r="D152" i="12"/>
  <c r="C153" i="12"/>
  <c r="D153" i="12"/>
  <c r="C154" i="12"/>
  <c r="D154" i="12"/>
  <c r="C155" i="12"/>
  <c r="D155" i="12"/>
  <c r="C156" i="12"/>
  <c r="D156" i="12"/>
  <c r="C157" i="12"/>
  <c r="D157" i="12"/>
  <c r="C158" i="12"/>
  <c r="D158" i="12"/>
  <c r="C159" i="12"/>
  <c r="D159" i="12"/>
  <c r="C160" i="12"/>
  <c r="D160" i="12"/>
  <c r="C161" i="12"/>
  <c r="D161" i="12"/>
  <c r="C162" i="12"/>
  <c r="D162" i="12"/>
  <c r="C163" i="12"/>
  <c r="D163" i="12"/>
  <c r="C164" i="12"/>
  <c r="D164" i="12"/>
  <c r="C165" i="12"/>
  <c r="D165" i="12"/>
  <c r="E165" i="12" s="1"/>
  <c r="C166" i="12"/>
  <c r="D166" i="12"/>
  <c r="C167" i="12"/>
  <c r="D167" i="12"/>
  <c r="C168" i="12"/>
  <c r="D168" i="12"/>
  <c r="C169" i="12"/>
  <c r="D169" i="12"/>
  <c r="C170" i="12"/>
  <c r="D170" i="12"/>
  <c r="C171" i="12"/>
  <c r="D171" i="12"/>
  <c r="C172" i="12"/>
  <c r="D172" i="12"/>
  <c r="C173" i="12"/>
  <c r="D173" i="12"/>
  <c r="C174" i="12"/>
  <c r="D174" i="12"/>
  <c r="C175" i="12"/>
  <c r="D175" i="12"/>
  <c r="C176" i="12"/>
  <c r="D176" i="12"/>
  <c r="E176" i="12" s="1"/>
  <c r="C177" i="12"/>
  <c r="D177" i="12"/>
  <c r="C178" i="12"/>
  <c r="D178" i="12"/>
  <c r="C179" i="12"/>
  <c r="D179" i="12"/>
  <c r="C180" i="12"/>
  <c r="D180" i="12"/>
  <c r="E180" i="12" s="1"/>
  <c r="C181" i="12"/>
  <c r="D181" i="12"/>
  <c r="C182" i="12"/>
  <c r="D182" i="12"/>
  <c r="E182" i="12" s="1"/>
  <c r="C183" i="12"/>
  <c r="E183" i="12" s="1"/>
  <c r="D183" i="12"/>
  <c r="C184" i="12"/>
  <c r="D184" i="12"/>
  <c r="C185" i="12"/>
  <c r="D185" i="12"/>
  <c r="C186" i="12"/>
  <c r="D186" i="12"/>
  <c r="E186" i="12" s="1"/>
  <c r="C187" i="12"/>
  <c r="E187" i="12" s="1"/>
  <c r="D187" i="12"/>
  <c r="C188" i="12"/>
  <c r="D188" i="12"/>
  <c r="C189" i="12"/>
  <c r="D189" i="12"/>
  <c r="C190" i="12"/>
  <c r="D190" i="12"/>
  <c r="C191" i="12"/>
  <c r="D191" i="12"/>
  <c r="C192" i="12"/>
  <c r="D192" i="12"/>
  <c r="C193" i="12"/>
  <c r="D193" i="12"/>
  <c r="C194" i="12"/>
  <c r="D194" i="12"/>
  <c r="C195" i="12"/>
  <c r="D195" i="12"/>
  <c r="C196" i="12"/>
  <c r="D196" i="12"/>
  <c r="C197" i="12"/>
  <c r="D197" i="12"/>
  <c r="C198" i="12"/>
  <c r="D198" i="12"/>
  <c r="E198" i="12" s="1"/>
  <c r="C199" i="12"/>
  <c r="D199" i="12"/>
  <c r="C200" i="12"/>
  <c r="D200" i="12"/>
  <c r="C201" i="12"/>
  <c r="D201" i="12"/>
  <c r="C202" i="12"/>
  <c r="D202" i="12"/>
  <c r="E202" i="12" s="1"/>
  <c r="C203" i="12"/>
  <c r="D203" i="12"/>
  <c r="C204" i="12"/>
  <c r="D204" i="12"/>
  <c r="C205" i="12"/>
  <c r="D205" i="12"/>
  <c r="C206" i="12"/>
  <c r="D206" i="12"/>
  <c r="E206" i="12" s="1"/>
  <c r="C207" i="12"/>
  <c r="D207" i="12"/>
  <c r="C208" i="12"/>
  <c r="D208" i="12"/>
  <c r="C209" i="12"/>
  <c r="D209" i="12"/>
  <c r="C210" i="12"/>
  <c r="D210" i="12"/>
  <c r="E210" i="12" s="1"/>
  <c r="C211" i="12"/>
  <c r="D211" i="12"/>
  <c r="C212" i="12"/>
  <c r="D212" i="12"/>
  <c r="C213" i="12"/>
  <c r="D213" i="12"/>
  <c r="C214" i="12"/>
  <c r="D214" i="12"/>
  <c r="E201" i="12" l="1"/>
  <c r="E193" i="12"/>
  <c r="E157" i="12"/>
  <c r="E153" i="12"/>
  <c r="E117" i="12"/>
  <c r="E113" i="12"/>
  <c r="E140" i="12"/>
  <c r="E136" i="12"/>
  <c r="E124" i="12"/>
  <c r="E120" i="12"/>
  <c r="E116" i="12"/>
  <c r="E112" i="12"/>
  <c r="E69" i="12"/>
  <c r="E65" i="12"/>
  <c r="E41" i="12"/>
  <c r="E25" i="12"/>
  <c r="E17" i="12"/>
  <c r="E5" i="12"/>
  <c r="E12" i="12"/>
  <c r="E8" i="12"/>
  <c r="E4" i="12"/>
  <c r="E59" i="12"/>
  <c r="E55" i="12"/>
  <c r="E15" i="12"/>
  <c r="E205" i="12"/>
  <c r="E181" i="12"/>
  <c r="E173" i="12"/>
  <c r="E42" i="12"/>
  <c r="E38" i="12"/>
  <c r="E141" i="12"/>
  <c r="E125" i="12"/>
  <c r="E101" i="12"/>
  <c r="E85" i="12"/>
  <c r="E204" i="12"/>
  <c r="E192" i="12"/>
  <c r="E184" i="12"/>
  <c r="E149" i="12"/>
  <c r="E106" i="12"/>
  <c r="E102" i="12"/>
  <c r="E99" i="12"/>
  <c r="E95" i="12"/>
  <c r="E83" i="12"/>
  <c r="E79" i="12"/>
  <c r="E207" i="12"/>
  <c r="E203" i="12"/>
  <c r="E195" i="12"/>
  <c r="E164" i="12"/>
  <c r="E160" i="12"/>
  <c r="E156" i="12"/>
  <c r="E152" i="12"/>
  <c r="E133" i="12"/>
  <c r="E129" i="12"/>
  <c r="E109" i="12"/>
  <c r="E66" i="12"/>
  <c r="E62" i="12"/>
  <c r="E58" i="12"/>
  <c r="E54" i="12"/>
  <c r="E35" i="12"/>
  <c r="E31" i="12"/>
  <c r="E93" i="12"/>
  <c r="E89" i="12"/>
  <c r="E61" i="12"/>
  <c r="E57" i="12"/>
  <c r="E18" i="12"/>
  <c r="E14" i="12"/>
  <c r="E213" i="12"/>
  <c r="E209" i="12"/>
  <c r="E170" i="12"/>
  <c r="E166" i="12"/>
  <c r="E163" i="12"/>
  <c r="E159" i="12"/>
  <c r="E147" i="12"/>
  <c r="E143" i="12"/>
  <c r="E100" i="12"/>
  <c r="E96" i="12"/>
  <c r="E92" i="12"/>
  <c r="E88" i="12"/>
  <c r="E45" i="12"/>
  <c r="E37" i="12"/>
  <c r="E197" i="12"/>
  <c r="E189" i="12"/>
  <c r="E154" i="12"/>
  <c r="E150" i="12"/>
  <c r="E146" i="12"/>
  <c r="E142" i="12"/>
  <c r="E76" i="12"/>
  <c r="E72" i="12"/>
  <c r="E21" i="12"/>
  <c r="E13" i="12"/>
  <c r="BK104" i="3" a="1"/>
  <c r="BK104" i="3" s="1"/>
  <c r="DK104" i="3" s="1" a="1"/>
  <c r="DK104" i="3" s="1"/>
  <c r="L104" i="3"/>
  <c r="L2" i="14"/>
  <c r="BO143" i="3" a="1"/>
  <c r="BO143" i="3" s="1"/>
  <c r="DO143" i="3" s="1" a="1"/>
  <c r="DO143" i="3" s="1"/>
  <c r="CA104" i="3" a="1"/>
  <c r="CA104" i="3" s="1"/>
  <c r="EA104" i="3" s="1" a="1"/>
  <c r="EA104" i="3" s="1"/>
  <c r="L42" i="3"/>
  <c r="BL42" i="3" s="1" a="1"/>
  <c r="BL42" i="3" s="1"/>
  <c r="DL42" i="3" s="1" a="1"/>
  <c r="DL42" i="3" s="1"/>
  <c r="L50" i="3"/>
  <c r="BL50" i="3" s="1" a="1"/>
  <c r="BL50" i="3" s="1"/>
  <c r="DL50" i="3" s="1" a="1"/>
  <c r="DL50" i="3" s="1"/>
  <c r="L124" i="3"/>
  <c r="BL124" i="3" s="1" a="1"/>
  <c r="BL124" i="3" s="1"/>
  <c r="DL124" i="3" s="1" a="1"/>
  <c r="DL124" i="3" s="1"/>
  <c r="L128" i="3"/>
  <c r="BL128" i="3" s="1" a="1"/>
  <c r="BL128" i="3" s="1"/>
  <c r="DL128" i="3" s="1" a="1"/>
  <c r="DL128" i="3" s="1"/>
  <c r="L25" i="3"/>
  <c r="BL25" i="3" s="1" a="1"/>
  <c r="BL25" i="3" s="1"/>
  <c r="DL25" i="3" s="1" a="1"/>
  <c r="DL25" i="3" s="1"/>
  <c r="L132" i="3"/>
  <c r="BL132" i="3" s="1" a="1"/>
  <c r="BL132" i="3" s="1"/>
  <c r="DL132" i="3" s="1" a="1"/>
  <c r="DL132" i="3" s="1"/>
  <c r="L36" i="3"/>
  <c r="BL36" i="3" s="1" a="1"/>
  <c r="BL36" i="3" s="1"/>
  <c r="DL36" i="3" s="1" a="1"/>
  <c r="DL36" i="3" s="1"/>
  <c r="L122" i="3"/>
  <c r="BL122" i="3" s="1" a="1"/>
  <c r="BL122" i="3" s="1"/>
  <c r="DL122" i="3" s="1" a="1"/>
  <c r="DL122" i="3" s="1"/>
  <c r="L62" i="3"/>
  <c r="BL62" i="3" s="1" a="1"/>
  <c r="BL62" i="3" s="1"/>
  <c r="DL62" i="3" s="1" a="1"/>
  <c r="DL62" i="3" s="1"/>
  <c r="L74" i="3"/>
  <c r="BL74" i="3" s="1" a="1"/>
  <c r="BL74" i="3" s="1"/>
  <c r="DL74" i="3" s="1" a="1"/>
  <c r="DL74" i="3" s="1"/>
  <c r="L73" i="3"/>
  <c r="BL73" i="3" s="1" a="1"/>
  <c r="BL73" i="3" s="1"/>
  <c r="DL73" i="3" s="1" a="1"/>
  <c r="DL73" i="3" s="1"/>
  <c r="L18" i="3"/>
  <c r="BL18" i="3" s="1" a="1"/>
  <c r="BL18" i="3" s="1"/>
  <c r="DL18" i="3" s="1" a="1"/>
  <c r="DL18" i="3" s="1"/>
  <c r="L83" i="3"/>
  <c r="BL83" i="3" s="1" a="1"/>
  <c r="BL83" i="3" s="1"/>
  <c r="DL83" i="3" s="1" a="1"/>
  <c r="DL83" i="3" s="1"/>
  <c r="L19" i="3"/>
  <c r="BL19" i="3" s="1" a="1"/>
  <c r="BL19" i="3" s="1"/>
  <c r="DL19" i="3" s="1" a="1"/>
  <c r="DL19" i="3" s="1"/>
  <c r="L57" i="3"/>
  <c r="BL57" i="3" s="1" a="1"/>
  <c r="BL57" i="3" s="1"/>
  <c r="DL57" i="3" s="1" a="1"/>
  <c r="DL57" i="3" s="1"/>
  <c r="L119" i="3"/>
  <c r="BL119" i="3" s="1" a="1"/>
  <c r="BL119" i="3" s="1"/>
  <c r="DL119" i="3" s="1" a="1"/>
  <c r="DL119" i="3" s="1"/>
  <c r="L141" i="3"/>
  <c r="BL141" i="3" s="1" a="1"/>
  <c r="BL141" i="3" s="1"/>
  <c r="DL141" i="3" s="1" a="1"/>
  <c r="DL141" i="3" s="1"/>
  <c r="L34" i="3"/>
  <c r="BL34" i="3" s="1" a="1"/>
  <c r="BL34" i="3" s="1"/>
  <c r="DL34" i="3" s="1" a="1"/>
  <c r="DL34" i="3" s="1"/>
  <c r="L115" i="3"/>
  <c r="BL115" i="3" s="1" a="1"/>
  <c r="BL115" i="3" s="1"/>
  <c r="DL115" i="3" s="1" a="1"/>
  <c r="DL115" i="3" s="1"/>
  <c r="L131" i="3"/>
  <c r="BL131" i="3" s="1" a="1"/>
  <c r="BL131" i="3" s="1"/>
  <c r="DL131" i="3" s="1" a="1"/>
  <c r="DL131" i="3" s="1"/>
  <c r="L126" i="3"/>
  <c r="BL126" i="3" s="1" a="1"/>
  <c r="BL126" i="3" s="1"/>
  <c r="DL126" i="3" s="1" a="1"/>
  <c r="DL126" i="3" s="1"/>
  <c r="L94" i="3"/>
  <c r="BL94" i="3" s="1" a="1"/>
  <c r="BL94" i="3" s="1"/>
  <c r="DL94" i="3" s="1" a="1"/>
  <c r="DL94" i="3" s="1"/>
  <c r="L147" i="3"/>
  <c r="BL147" i="3" s="1" a="1"/>
  <c r="BL147" i="3" s="1"/>
  <c r="DL147" i="3" s="1" a="1"/>
  <c r="DL147" i="3" s="1"/>
  <c r="L93" i="3"/>
  <c r="BL93" i="3" s="1" a="1"/>
  <c r="BL93" i="3" s="1"/>
  <c r="DL93" i="3" s="1" a="1"/>
  <c r="DL93" i="3" s="1"/>
  <c r="L51" i="3"/>
  <c r="BL51" i="3" s="1" a="1"/>
  <c r="BL51" i="3" s="1"/>
  <c r="DL51" i="3" s="1" a="1"/>
  <c r="DL51" i="3" s="1"/>
  <c r="L121" i="3"/>
  <c r="BL121" i="3" s="1" a="1"/>
  <c r="BL121" i="3" s="1"/>
  <c r="DL121" i="3" s="1" a="1"/>
  <c r="DL121" i="3" s="1"/>
  <c r="L43" i="3"/>
  <c r="BL43" i="3" s="1" a="1"/>
  <c r="BL43" i="3" s="1"/>
  <c r="DL43" i="3" s="1" a="1"/>
  <c r="DL43" i="3" s="1"/>
  <c r="L27" i="3"/>
  <c r="BL27" i="3" s="1" a="1"/>
  <c r="BL27" i="3" s="1"/>
  <c r="DL27" i="3" s="1" a="1"/>
  <c r="DL27" i="3" s="1"/>
  <c r="L133" i="3"/>
  <c r="BL133" i="3" s="1" a="1"/>
  <c r="BL133" i="3" s="1"/>
  <c r="DL133" i="3" s="1" a="1"/>
  <c r="DL133" i="3" s="1"/>
  <c r="L114" i="3"/>
  <c r="BL114" i="3" s="1" a="1"/>
  <c r="BL114" i="3" s="1"/>
  <c r="DL114" i="3" s="1" a="1"/>
  <c r="DL114" i="3" s="1"/>
  <c r="L60" i="3"/>
  <c r="BL60" i="3" s="1" a="1"/>
  <c r="BL60" i="3" s="1"/>
  <c r="DL60" i="3" s="1" a="1"/>
  <c r="DL60" i="3" s="1"/>
  <c r="L71" i="3"/>
  <c r="BL71" i="3" s="1" a="1"/>
  <c r="BL71" i="3" s="1"/>
  <c r="DL71" i="3" s="1" a="1"/>
  <c r="DL71" i="3" s="1"/>
  <c r="L90" i="3"/>
  <c r="BL90" i="3" s="1" a="1"/>
  <c r="BL90" i="3" s="1"/>
  <c r="DL90" i="3" s="1" a="1"/>
  <c r="DL90" i="3" s="1"/>
  <c r="L24" i="3"/>
  <c r="BL24" i="3" s="1" a="1"/>
  <c r="BL24" i="3" s="1"/>
  <c r="DL24" i="3" s="1" a="1"/>
  <c r="DL24" i="3" s="1"/>
  <c r="L109" i="3"/>
  <c r="BL109" i="3" s="1" a="1"/>
  <c r="BL109" i="3" s="1"/>
  <c r="DL109" i="3" s="1" a="1"/>
  <c r="DL109" i="3" s="1"/>
  <c r="L96" i="3"/>
  <c r="BL96" i="3" s="1" a="1"/>
  <c r="BL96" i="3" s="1"/>
  <c r="DL96" i="3" s="1" a="1"/>
  <c r="DL96" i="3" s="1"/>
  <c r="L137" i="3"/>
  <c r="BL137" i="3" s="1" a="1"/>
  <c r="BL137" i="3" s="1"/>
  <c r="DL137" i="3" s="1" a="1"/>
  <c r="DL137" i="3" s="1"/>
  <c r="L63" i="3"/>
  <c r="BL63" i="3" s="1" a="1"/>
  <c r="BL63" i="3" s="1"/>
  <c r="DL63" i="3" s="1" a="1"/>
  <c r="DL63" i="3" s="1"/>
  <c r="L69" i="3"/>
  <c r="BL69" i="3" s="1" a="1"/>
  <c r="BL69" i="3" s="1"/>
  <c r="DL69" i="3" s="1" a="1"/>
  <c r="DL69" i="3" s="1"/>
  <c r="L92" i="3"/>
  <c r="BL92" i="3" s="1" a="1"/>
  <c r="BL92" i="3" s="1"/>
  <c r="DL92" i="3" s="1" a="1"/>
  <c r="DL92" i="3" s="1"/>
  <c r="L136" i="3"/>
  <c r="BL136" i="3" s="1" a="1"/>
  <c r="BL136" i="3" s="1"/>
  <c r="DL136" i="3" s="1" a="1"/>
  <c r="DL136" i="3" s="1"/>
  <c r="L78" i="3"/>
  <c r="BL78" i="3" s="1" a="1"/>
  <c r="BL78" i="3" s="1"/>
  <c r="DL78" i="3" s="1" a="1"/>
  <c r="DL78" i="3" s="1"/>
  <c r="L106" i="3"/>
  <c r="BL106" i="3" s="1" a="1"/>
  <c r="BL106" i="3" s="1"/>
  <c r="DL106" i="3" s="1" a="1"/>
  <c r="DL106" i="3" s="1"/>
  <c r="L111" i="3"/>
  <c r="BL111" i="3" s="1" a="1"/>
  <c r="BL111" i="3" s="1"/>
  <c r="DL111" i="3" s="1" a="1"/>
  <c r="DL111" i="3" s="1"/>
  <c r="L45" i="3"/>
  <c r="BL45" i="3" s="1" a="1"/>
  <c r="BL45" i="3" s="1"/>
  <c r="DL45" i="3" s="1" a="1"/>
  <c r="DL45" i="3" s="1"/>
  <c r="L80" i="3"/>
  <c r="BL80" i="3" s="1" a="1"/>
  <c r="BL80" i="3" s="1"/>
  <c r="DL80" i="3" s="1" a="1"/>
  <c r="DL80" i="3" s="1"/>
  <c r="M29" i="3"/>
  <c r="BM29" i="3" s="1" a="1"/>
  <c r="BM29" i="3" s="1"/>
  <c r="DM29" i="3" s="1" a="1"/>
  <c r="DM29" i="3" s="1"/>
  <c r="L46" i="3"/>
  <c r="BL46" i="3" s="1" a="1"/>
  <c r="BL46" i="3" s="1"/>
  <c r="DL46" i="3" s="1" a="1"/>
  <c r="DL46" i="3" s="1"/>
  <c r="L84" i="3"/>
  <c r="BL84" i="3" s="1" a="1"/>
  <c r="BL84" i="3" s="1"/>
  <c r="DL84" i="3" s="1" a="1"/>
  <c r="DL84" i="3" s="1"/>
  <c r="L48" i="3"/>
  <c r="BL48" i="3" s="1" a="1"/>
  <c r="BL48" i="3" s="1"/>
  <c r="DL48" i="3" s="1" a="1"/>
  <c r="DL48" i="3" s="1"/>
  <c r="L102" i="3"/>
  <c r="BL102" i="3" s="1" a="1"/>
  <c r="BL102" i="3" s="1"/>
  <c r="DL102" i="3" s="1" a="1"/>
  <c r="DL102" i="3" s="1"/>
  <c r="L30" i="3"/>
  <c r="BL30" i="3" s="1" a="1"/>
  <c r="BL30" i="3" s="1"/>
  <c r="DL30" i="3" s="1" a="1"/>
  <c r="DL30" i="3" s="1"/>
  <c r="L20" i="3"/>
  <c r="BL20" i="3" s="1" a="1"/>
  <c r="BL20" i="3" s="1"/>
  <c r="DL20" i="3" s="1" a="1"/>
  <c r="DL20" i="3" s="1"/>
  <c r="L117" i="3"/>
  <c r="BL117" i="3" s="1" a="1"/>
  <c r="BL117" i="3" s="1"/>
  <c r="DL117" i="3" s="1" a="1"/>
  <c r="DL117" i="3" s="1"/>
  <c r="L55" i="3"/>
  <c r="BL55" i="3" s="1" a="1"/>
  <c r="BL55" i="3" s="1"/>
  <c r="DL55" i="3" s="1" a="1"/>
  <c r="DL55" i="3" s="1"/>
  <c r="L97" i="3"/>
  <c r="BL97" i="3" s="1" a="1"/>
  <c r="BL97" i="3" s="1"/>
  <c r="DL97" i="3" s="1" a="1"/>
  <c r="DL97" i="3" s="1"/>
  <c r="L125" i="3"/>
  <c r="BL125" i="3" s="1" a="1"/>
  <c r="BL125" i="3" s="1"/>
  <c r="DL125" i="3" s="1" a="1"/>
  <c r="DL125" i="3" s="1"/>
  <c r="L52" i="3"/>
  <c r="BL52" i="3" s="1" a="1"/>
  <c r="BL52" i="3" s="1"/>
  <c r="DL52" i="3" s="1" a="1"/>
  <c r="DL52" i="3" s="1"/>
  <c r="L13" i="3"/>
  <c r="BL13" i="3" s="1" a="1"/>
  <c r="BL13" i="3" s="1"/>
  <c r="DL13" i="3" s="1" a="1"/>
  <c r="DL13" i="3" s="1"/>
  <c r="L127" i="3"/>
  <c r="BL127" i="3" s="1" a="1"/>
  <c r="BL127" i="3" s="1"/>
  <c r="DL127" i="3" s="1" a="1"/>
  <c r="DL127" i="3" s="1"/>
  <c r="L49" i="3"/>
  <c r="BL49" i="3" s="1" a="1"/>
  <c r="BL49" i="3" s="1"/>
  <c r="DL49" i="3" s="1" a="1"/>
  <c r="DL49" i="3" s="1"/>
  <c r="M5" i="3"/>
  <c r="BM5" i="3" s="1" a="1"/>
  <c r="BM5" i="3" s="1"/>
  <c r="DM5" i="3" s="1" a="1"/>
  <c r="DM5" i="3" s="1"/>
  <c r="L148" i="3"/>
  <c r="BL148" i="3" s="1" a="1"/>
  <c r="BL148" i="3" s="1"/>
  <c r="DL148" i="3" s="1" a="1"/>
  <c r="DL148" i="3" s="1"/>
  <c r="L38" i="3"/>
  <c r="BL38" i="3" s="1" a="1"/>
  <c r="BL38" i="3" s="1"/>
  <c r="DL38" i="3" s="1" a="1"/>
  <c r="DL38" i="3" s="1"/>
  <c r="L139" i="3"/>
  <c r="BL139" i="3" s="1" a="1"/>
  <c r="BL139" i="3" s="1"/>
  <c r="DL139" i="3" s="1" a="1"/>
  <c r="DL139" i="3" s="1"/>
  <c r="L82" i="3"/>
  <c r="BL82" i="3" s="1" a="1"/>
  <c r="BL82" i="3" s="1"/>
  <c r="DL82" i="3" s="1" a="1"/>
  <c r="DL82" i="3" s="1"/>
  <c r="L67" i="3"/>
  <c r="BL67" i="3" s="1" a="1"/>
  <c r="BL67" i="3" s="1"/>
  <c r="DL67" i="3" s="1" a="1"/>
  <c r="DL67" i="3" s="1"/>
  <c r="L118" i="3"/>
  <c r="BL118" i="3" s="1" a="1"/>
  <c r="BL118" i="3" s="1"/>
  <c r="DL118" i="3" s="1" a="1"/>
  <c r="DL118" i="3" s="1"/>
  <c r="L142" i="3"/>
  <c r="BL142" i="3" s="1" a="1"/>
  <c r="BL142" i="3" s="1"/>
  <c r="DL142" i="3" s="1" a="1"/>
  <c r="DL142" i="3" s="1"/>
  <c r="E211" i="12"/>
  <c r="E200" i="12"/>
  <c r="E179" i="12"/>
  <c r="E175" i="12"/>
  <c r="E145" i="12"/>
  <c r="E115" i="12"/>
  <c r="E111" i="12"/>
  <c r="E81" i="12"/>
  <c r="E51" i="12"/>
  <c r="E47" i="12"/>
  <c r="E214" i="12"/>
  <c r="E196" i="12"/>
  <c r="E178" i="12"/>
  <c r="E174" i="12"/>
  <c r="E171" i="12"/>
  <c r="E167" i="12"/>
  <c r="E148" i="12"/>
  <c r="E144" i="12"/>
  <c r="E137" i="12"/>
  <c r="E114" i="12"/>
  <c r="E110" i="12"/>
  <c r="E107" i="12"/>
  <c r="E103" i="12"/>
  <c r="E84" i="12"/>
  <c r="E80" i="12"/>
  <c r="E73" i="12"/>
  <c r="E50" i="12"/>
  <c r="E46" i="12"/>
  <c r="E43" i="12"/>
  <c r="E39" i="12"/>
  <c r="E20" i="12"/>
  <c r="E16" i="12"/>
  <c r="E9" i="12"/>
  <c r="E199" i="12"/>
  <c r="E188" i="12"/>
  <c r="E185" i="12"/>
  <c r="E177" i="12"/>
  <c r="E162" i="12"/>
  <c r="E158" i="12"/>
  <c r="E155" i="12"/>
  <c r="E151" i="12"/>
  <c r="E132" i="12"/>
  <c r="E128" i="12"/>
  <c r="E121" i="12"/>
  <c r="E98" i="12"/>
  <c r="E94" i="12"/>
  <c r="E91" i="12"/>
  <c r="E87" i="12"/>
  <c r="E68" i="12"/>
  <c r="E64" i="12"/>
  <c r="E49" i="12"/>
  <c r="E34" i="12"/>
  <c r="E30" i="12"/>
  <c r="E27" i="12"/>
  <c r="E23" i="12"/>
  <c r="E19" i="12"/>
  <c r="E60" i="12"/>
  <c r="E56" i="12"/>
  <c r="E26" i="12"/>
  <c r="E22" i="12"/>
  <c r="E169" i="12"/>
  <c r="E139" i="12"/>
  <c r="E135" i="12"/>
  <c r="E105" i="12"/>
  <c r="E75" i="12"/>
  <c r="E71" i="12"/>
  <c r="E11" i="12"/>
  <c r="E7" i="12"/>
  <c r="E191" i="12"/>
  <c r="E212" i="12"/>
  <c r="E208" i="12"/>
  <c r="E194" i="12"/>
  <c r="E190" i="12"/>
  <c r="E172" i="12"/>
  <c r="E168" i="12"/>
  <c r="E161" i="12"/>
  <c r="E138" i="12"/>
  <c r="E134" i="12"/>
  <c r="E131" i="12"/>
  <c r="E127" i="12"/>
  <c r="E108" i="12"/>
  <c r="E104" i="12"/>
  <c r="E97" i="12"/>
  <c r="E74" i="12"/>
  <c r="E70" i="12"/>
  <c r="E67" i="12"/>
  <c r="E63" i="12"/>
  <c r="E44" i="12"/>
  <c r="E40" i="12"/>
  <c r="E33" i="12"/>
  <c r="E10" i="12"/>
  <c r="E6" i="12"/>
  <c r="E36" i="12"/>
  <c r="E32" i="12"/>
  <c r="D24" i="9"/>
  <c r="D12" i="8"/>
  <c r="E12" i="8" s="1"/>
  <c r="F12" i="8" s="1"/>
  <c r="G12" i="8" s="1"/>
  <c r="H12" i="8" s="1"/>
  <c r="I12" i="8" s="1"/>
  <c r="J12" i="8" s="1"/>
  <c r="K12" i="8" s="1"/>
  <c r="L12" i="8" s="1"/>
  <c r="BZ148" i="3" a="1"/>
  <c r="BZ148" i="3" s="1"/>
  <c r="DZ148" i="3" s="1" a="1"/>
  <c r="DZ148" i="3" s="1"/>
  <c r="BY148" i="3" a="1"/>
  <c r="BY148" i="3" s="1"/>
  <c r="DY148" i="3" s="1" a="1"/>
  <c r="DY148" i="3" s="1"/>
  <c r="BX148" i="3" a="1"/>
  <c r="BX148" i="3" s="1"/>
  <c r="DX148" i="3" s="1" a="1"/>
  <c r="DX148" i="3" s="1"/>
  <c r="CA147" i="3" a="1"/>
  <c r="CA147" i="3" s="1"/>
  <c r="EA147" i="3" s="1" a="1"/>
  <c r="EA147" i="3" s="1"/>
  <c r="BZ147" i="3" a="1"/>
  <c r="BZ147" i="3" s="1"/>
  <c r="DZ147" i="3" s="1" a="1"/>
  <c r="DZ147" i="3" s="1"/>
  <c r="BY147" i="3" a="1"/>
  <c r="BY147" i="3" s="1"/>
  <c r="DY147" i="3" s="1" a="1"/>
  <c r="DY147" i="3" s="1"/>
  <c r="BX147" i="3" a="1"/>
  <c r="BX147" i="3" s="1"/>
  <c r="DX147" i="3" s="1" a="1"/>
  <c r="DX147" i="3" s="1"/>
  <c r="BW147" i="3" a="1"/>
  <c r="BW147" i="3" s="1"/>
  <c r="DW147" i="3" s="1" a="1"/>
  <c r="DW147" i="3" s="1"/>
  <c r="BZ141" i="3" a="1"/>
  <c r="BZ141" i="3" s="1"/>
  <c r="DZ141" i="3" s="1" a="1"/>
  <c r="DZ141" i="3" s="1"/>
  <c r="BY141" i="3" a="1"/>
  <c r="BY141" i="3" s="1"/>
  <c r="DY141" i="3" s="1" a="1"/>
  <c r="DY141" i="3" s="1"/>
  <c r="BX141" i="3" a="1"/>
  <c r="BX141" i="3" s="1"/>
  <c r="DX141" i="3" s="1" a="1"/>
  <c r="DX141" i="3" s="1"/>
  <c r="BZ137" i="3" a="1"/>
  <c r="BZ137" i="3" s="1"/>
  <c r="DZ137" i="3" s="1" a="1"/>
  <c r="DZ137" i="3" s="1"/>
  <c r="BY137" i="3" a="1"/>
  <c r="BY137" i="3" s="1"/>
  <c r="DY137" i="3" s="1" a="1"/>
  <c r="DY137" i="3" s="1"/>
  <c r="BX137" i="3" a="1"/>
  <c r="BX137" i="3" s="1"/>
  <c r="DX137" i="3" s="1" a="1"/>
  <c r="DX137" i="3" s="1"/>
  <c r="BW137" i="3" a="1"/>
  <c r="BW137" i="3" s="1"/>
  <c r="DW137" i="3" s="1" a="1"/>
  <c r="DW137" i="3" s="1"/>
  <c r="BZ136" i="3" a="1"/>
  <c r="BZ136" i="3" s="1"/>
  <c r="DZ136" i="3" s="1" a="1"/>
  <c r="DZ136" i="3" s="1"/>
  <c r="BY136" i="3" a="1"/>
  <c r="BY136" i="3" s="1"/>
  <c r="DY136" i="3" s="1" a="1"/>
  <c r="DY136" i="3" s="1"/>
  <c r="BX136" i="3" a="1"/>
  <c r="BX136" i="3" s="1"/>
  <c r="DX136" i="3" s="1" a="1"/>
  <c r="DX136" i="3" s="1"/>
  <c r="BZ133" i="3" a="1"/>
  <c r="BZ133" i="3" s="1"/>
  <c r="DZ133" i="3" s="1" a="1"/>
  <c r="DZ133" i="3" s="1"/>
  <c r="BY133" i="3" a="1"/>
  <c r="BY133" i="3" s="1"/>
  <c r="DY133" i="3" s="1" a="1"/>
  <c r="DY133" i="3" s="1"/>
  <c r="BX133" i="3" a="1"/>
  <c r="BX133" i="3" s="1"/>
  <c r="DX133" i="3" s="1" a="1"/>
  <c r="DX133" i="3" s="1"/>
  <c r="BW133" i="3" a="1"/>
  <c r="BW133" i="3" s="1"/>
  <c r="DW133" i="3" s="1" a="1"/>
  <c r="DW133" i="3" s="1"/>
  <c r="CA132" i="3" a="1"/>
  <c r="CA132" i="3" s="1"/>
  <c r="EA132" i="3" s="1" a="1"/>
  <c r="EA132" i="3" s="1"/>
  <c r="BZ132" i="3" a="1"/>
  <c r="BZ132" i="3" s="1"/>
  <c r="DZ132" i="3" s="1" a="1"/>
  <c r="DZ132" i="3" s="1"/>
  <c r="BY132" i="3" a="1"/>
  <c r="BY132" i="3" s="1"/>
  <c r="DY132" i="3" s="1" a="1"/>
  <c r="DY132" i="3" s="1"/>
  <c r="BX132" i="3" a="1"/>
  <c r="BX132" i="3" s="1"/>
  <c r="DX132" i="3" s="1" a="1"/>
  <c r="DX132" i="3" s="1"/>
  <c r="BZ128" i="3" a="1"/>
  <c r="BZ128" i="3" s="1"/>
  <c r="DZ128" i="3" s="1" a="1"/>
  <c r="DZ128" i="3" s="1"/>
  <c r="BY128" i="3" a="1"/>
  <c r="BY128" i="3" s="1"/>
  <c r="DY128" i="3" s="1" a="1"/>
  <c r="DY128" i="3" s="1"/>
  <c r="BX128" i="3" a="1"/>
  <c r="BX128" i="3" s="1"/>
  <c r="DX128" i="3" s="1" a="1"/>
  <c r="DX128" i="3" s="1"/>
  <c r="BW128" i="3" a="1"/>
  <c r="BW128" i="3" s="1"/>
  <c r="DW128" i="3" s="1" a="1"/>
  <c r="DW128" i="3" s="1"/>
  <c r="BZ126" i="3" a="1"/>
  <c r="BZ126" i="3" s="1"/>
  <c r="DZ126" i="3" s="1" a="1"/>
  <c r="DZ126" i="3" s="1"/>
  <c r="BY126" i="3" a="1"/>
  <c r="BY126" i="3" s="1"/>
  <c r="DY126" i="3" s="1" a="1"/>
  <c r="DY126" i="3" s="1"/>
  <c r="BX126" i="3" a="1"/>
  <c r="BX126" i="3" s="1"/>
  <c r="DX126" i="3" s="1" a="1"/>
  <c r="DX126" i="3" s="1"/>
  <c r="BZ124" i="3" a="1"/>
  <c r="BZ124" i="3" s="1"/>
  <c r="DZ124" i="3" s="1" a="1"/>
  <c r="DZ124" i="3" s="1"/>
  <c r="BY124" i="3" a="1"/>
  <c r="BY124" i="3" s="1"/>
  <c r="DY124" i="3" s="1" a="1"/>
  <c r="DY124" i="3" s="1"/>
  <c r="BX124" i="3" a="1"/>
  <c r="BX124" i="3" s="1"/>
  <c r="DX124" i="3" s="1" a="1"/>
  <c r="DX124" i="3" s="1"/>
  <c r="BW124" i="3" a="1"/>
  <c r="BW124" i="3" s="1"/>
  <c r="DW124" i="3" s="1" a="1"/>
  <c r="DW124" i="3" s="1"/>
  <c r="BZ121" i="3" a="1"/>
  <c r="BZ121" i="3" s="1"/>
  <c r="DZ121" i="3" s="1" a="1"/>
  <c r="DZ121" i="3" s="1"/>
  <c r="BY121" i="3" a="1"/>
  <c r="BY121" i="3" s="1"/>
  <c r="DY121" i="3" s="1" a="1"/>
  <c r="DY121" i="3" s="1"/>
  <c r="BX121" i="3" a="1"/>
  <c r="BX121" i="3" s="1"/>
  <c r="DX121" i="3" s="1" a="1"/>
  <c r="DX121" i="3" s="1"/>
  <c r="BZ119" i="3" a="1"/>
  <c r="BZ119" i="3" s="1"/>
  <c r="DZ119" i="3" s="1" a="1"/>
  <c r="DZ119" i="3" s="1"/>
  <c r="BY119" i="3" a="1"/>
  <c r="BY119" i="3" s="1"/>
  <c r="DY119" i="3" s="1" a="1"/>
  <c r="DY119" i="3" s="1"/>
  <c r="BX119" i="3" a="1"/>
  <c r="BX119" i="3" s="1"/>
  <c r="DX119" i="3" s="1" a="1"/>
  <c r="DX119" i="3" s="1"/>
  <c r="BW119" i="3" a="1"/>
  <c r="BW119" i="3" s="1"/>
  <c r="DW119" i="3" s="1" a="1"/>
  <c r="DW119" i="3" s="1"/>
  <c r="CA115" i="3" a="1"/>
  <c r="CA115" i="3" s="1"/>
  <c r="EA115" i="3" s="1" a="1"/>
  <c r="EA115" i="3" s="1"/>
  <c r="BZ115" i="3" a="1"/>
  <c r="BZ115" i="3" s="1"/>
  <c r="DZ115" i="3" s="1" a="1"/>
  <c r="DZ115" i="3" s="1"/>
  <c r="BY115" i="3" a="1"/>
  <c r="BY115" i="3" s="1"/>
  <c r="DY115" i="3" s="1" a="1"/>
  <c r="DY115" i="3" s="1"/>
  <c r="BX115" i="3" a="1"/>
  <c r="BX115" i="3" s="1"/>
  <c r="DX115" i="3" s="1" a="1"/>
  <c r="DX115" i="3" s="1"/>
  <c r="BW115" i="3" a="1"/>
  <c r="BW115" i="3" s="1"/>
  <c r="DW115" i="3" s="1" a="1"/>
  <c r="DW115" i="3" s="1"/>
  <c r="BZ114" i="3" a="1"/>
  <c r="BZ114" i="3" s="1"/>
  <c r="DZ114" i="3" s="1" a="1"/>
  <c r="DZ114" i="3" s="1"/>
  <c r="BY114" i="3" a="1"/>
  <c r="BY114" i="3" s="1"/>
  <c r="DY114" i="3" s="1" a="1"/>
  <c r="DY114" i="3" s="1"/>
  <c r="BX114" i="3" a="1"/>
  <c r="BX114" i="3" s="1"/>
  <c r="DX114" i="3" s="1" a="1"/>
  <c r="DX114" i="3" s="1"/>
  <c r="BZ111" i="3" a="1"/>
  <c r="BZ111" i="3" s="1"/>
  <c r="DZ111" i="3" s="1" a="1"/>
  <c r="DZ111" i="3" s="1"/>
  <c r="BY111" i="3" a="1"/>
  <c r="BY111" i="3" s="1"/>
  <c r="DY111" i="3" s="1" a="1"/>
  <c r="DY111" i="3" s="1"/>
  <c r="BX111" i="3" a="1"/>
  <c r="BX111" i="3" s="1"/>
  <c r="DX111" i="3" s="1" a="1"/>
  <c r="DX111" i="3" s="1"/>
  <c r="BW111" i="3" a="1"/>
  <c r="BW111" i="3" s="1"/>
  <c r="DW111" i="3" s="1" a="1"/>
  <c r="DW111" i="3" s="1"/>
  <c r="BZ109" i="3" a="1"/>
  <c r="BZ109" i="3" s="1"/>
  <c r="DZ109" i="3" s="1" a="1"/>
  <c r="DZ109" i="3" s="1"/>
  <c r="BY109" i="3" a="1"/>
  <c r="BY109" i="3" s="1"/>
  <c r="DY109" i="3" s="1" a="1"/>
  <c r="DY109" i="3" s="1"/>
  <c r="BX109" i="3" a="1"/>
  <c r="BX109" i="3" s="1"/>
  <c r="DX109" i="3" s="1" a="1"/>
  <c r="DX109" i="3" s="1"/>
  <c r="BW109" i="3" a="1"/>
  <c r="BW109" i="3" s="1"/>
  <c r="DW109" i="3" s="1" a="1"/>
  <c r="DW109" i="3" s="1"/>
  <c r="BZ106" i="3" a="1"/>
  <c r="BZ106" i="3" s="1"/>
  <c r="DZ106" i="3" s="1" a="1"/>
  <c r="DZ106" i="3" s="1"/>
  <c r="BY106" i="3" a="1"/>
  <c r="BY106" i="3" s="1"/>
  <c r="DY106" i="3" s="1" a="1"/>
  <c r="DY106" i="3" s="1"/>
  <c r="BX106" i="3" a="1"/>
  <c r="BX106" i="3" s="1"/>
  <c r="DX106" i="3" s="1" a="1"/>
  <c r="DX106" i="3" s="1"/>
  <c r="BW106" i="3" a="1"/>
  <c r="BW106" i="3" s="1"/>
  <c r="DW106" i="3" s="1" a="1"/>
  <c r="DW106" i="3" s="1"/>
  <c r="BZ97" i="3" a="1"/>
  <c r="BZ97" i="3" s="1"/>
  <c r="DZ97" i="3" s="1" a="1"/>
  <c r="DZ97" i="3" s="1"/>
  <c r="BY97" i="3" a="1"/>
  <c r="BY97" i="3" s="1"/>
  <c r="DY97" i="3" s="1" a="1"/>
  <c r="DY97" i="3" s="1"/>
  <c r="CG104" i="3" a="1"/>
  <c r="CG104" i="3" s="1"/>
  <c r="EG104" i="3" s="1" a="1"/>
  <c r="EG104" i="3" s="1"/>
  <c r="CF104" i="3" a="1"/>
  <c r="CF104" i="3" s="1"/>
  <c r="EF104" i="3" s="1" a="1"/>
  <c r="EF104" i="3" s="1"/>
  <c r="CE104" i="3" a="1"/>
  <c r="CE104" i="3" s="1"/>
  <c r="EE104" i="3" s="1" a="1"/>
  <c r="EE104" i="3" s="1"/>
  <c r="CD104" i="3" a="1"/>
  <c r="CD104" i="3" s="1"/>
  <c r="ED104" i="3" s="1" a="1"/>
  <c r="ED104" i="3" s="1"/>
  <c r="BZ96" i="3" a="1"/>
  <c r="BZ96" i="3" s="1"/>
  <c r="DZ96" i="3" s="1" a="1"/>
  <c r="DZ96" i="3" s="1"/>
  <c r="BY96" i="3" a="1"/>
  <c r="BY96" i="3" s="1"/>
  <c r="DY96" i="3" s="1" a="1"/>
  <c r="DY96" i="3" s="1"/>
  <c r="BX96" i="3" a="1"/>
  <c r="BX96" i="3" s="1"/>
  <c r="DX96" i="3" s="1" a="1"/>
  <c r="DX96" i="3" s="1"/>
  <c r="BZ94" i="3" a="1"/>
  <c r="BZ94" i="3" s="1"/>
  <c r="DZ94" i="3" s="1" a="1"/>
  <c r="DZ94" i="3" s="1"/>
  <c r="BY94" i="3" a="1"/>
  <c r="BY94" i="3" s="1"/>
  <c r="DY94" i="3" s="1" a="1"/>
  <c r="DY94" i="3" s="1"/>
  <c r="BX94" i="3" a="1"/>
  <c r="BX94" i="3" s="1"/>
  <c r="DX94" i="3" s="1" a="1"/>
  <c r="DX94" i="3" s="1"/>
  <c r="BZ93" i="3" a="1"/>
  <c r="BZ93" i="3" s="1"/>
  <c r="DZ93" i="3" s="1" a="1"/>
  <c r="DZ93" i="3" s="1"/>
  <c r="BY93" i="3" a="1"/>
  <c r="BY93" i="3" s="1"/>
  <c r="DY93" i="3" s="1" a="1"/>
  <c r="DY93" i="3" s="1"/>
  <c r="BX93" i="3" a="1"/>
  <c r="BX93" i="3" s="1"/>
  <c r="DX93" i="3" s="1" a="1"/>
  <c r="DX93" i="3" s="1"/>
  <c r="BW93" i="3" a="1"/>
  <c r="BW93" i="3" s="1"/>
  <c r="DW93" i="3" s="1" a="1"/>
  <c r="DW93" i="3" s="1"/>
  <c r="CA90" i="3" a="1"/>
  <c r="CA90" i="3" s="1"/>
  <c r="EA90" i="3" s="1" a="1"/>
  <c r="EA90" i="3" s="1"/>
  <c r="BZ90" i="3" a="1"/>
  <c r="BZ90" i="3" s="1"/>
  <c r="DZ90" i="3" s="1" a="1"/>
  <c r="DZ90" i="3" s="1"/>
  <c r="BY90" i="3" a="1"/>
  <c r="BY90" i="3" s="1"/>
  <c r="DY90" i="3" s="1" a="1"/>
  <c r="DY90" i="3" s="1"/>
  <c r="BX90" i="3" a="1"/>
  <c r="BX90" i="3" s="1"/>
  <c r="DX90" i="3" s="1" a="1"/>
  <c r="DX90" i="3" s="1"/>
  <c r="CA82" i="3" a="1"/>
  <c r="CA82" i="3" s="1"/>
  <c r="EA82" i="3" s="1" a="1"/>
  <c r="EA82" i="3" s="1"/>
  <c r="BZ82" i="3" a="1"/>
  <c r="BZ82" i="3" s="1"/>
  <c r="DZ82" i="3" s="1" a="1"/>
  <c r="DZ82" i="3" s="1"/>
  <c r="BY82" i="3" a="1"/>
  <c r="BY82" i="3" s="1"/>
  <c r="DY82" i="3" s="1" a="1"/>
  <c r="DY82" i="3" s="1"/>
  <c r="BX82" i="3" a="1"/>
  <c r="BX82" i="3" s="1"/>
  <c r="DX82" i="3" s="1" a="1"/>
  <c r="DX82" i="3" s="1"/>
  <c r="BW82" i="3" a="1"/>
  <c r="BW82" i="3" s="1"/>
  <c r="DW82" i="3" s="1" a="1"/>
  <c r="DW82" i="3" s="1"/>
  <c r="BZ80" i="3" a="1"/>
  <c r="BZ80" i="3" s="1"/>
  <c r="DZ80" i="3" s="1" a="1"/>
  <c r="DZ80" i="3" s="1"/>
  <c r="BY80" i="3" a="1"/>
  <c r="BY80" i="3" s="1"/>
  <c r="DY80" i="3" s="1" a="1"/>
  <c r="DY80" i="3" s="1"/>
  <c r="BX80" i="3" a="1"/>
  <c r="BX80" i="3" s="1"/>
  <c r="DX80" i="3" s="1" a="1"/>
  <c r="DX80" i="3" s="1"/>
  <c r="BW80" i="3" a="1"/>
  <c r="BW80" i="3" s="1"/>
  <c r="DW80" i="3" s="1" a="1"/>
  <c r="DW80" i="3" s="1"/>
  <c r="BZ73" i="3" a="1"/>
  <c r="BZ73" i="3" s="1"/>
  <c r="DZ73" i="3" s="1" a="1"/>
  <c r="DZ73" i="3" s="1"/>
  <c r="BY73" i="3" a="1"/>
  <c r="BY73" i="3" s="1"/>
  <c r="DY73" i="3" s="1" a="1"/>
  <c r="DY73" i="3" s="1"/>
  <c r="BX73" i="3" a="1"/>
  <c r="BX73" i="3" s="1"/>
  <c r="DX73" i="3" s="1" a="1"/>
  <c r="DX73" i="3" s="1"/>
  <c r="CA69" i="3" a="1"/>
  <c r="CA69" i="3" s="1"/>
  <c r="EA69" i="3" s="1" a="1"/>
  <c r="EA69" i="3" s="1"/>
  <c r="BZ69" i="3" a="1"/>
  <c r="BZ69" i="3" s="1"/>
  <c r="DZ69" i="3" s="1" a="1"/>
  <c r="DZ69" i="3" s="1"/>
  <c r="BY69" i="3" a="1"/>
  <c r="BY69" i="3" s="1"/>
  <c r="DY69" i="3" s="1" a="1"/>
  <c r="DY69" i="3" s="1"/>
  <c r="BX69" i="3" a="1"/>
  <c r="BX69" i="3" s="1"/>
  <c r="DX69" i="3" s="1" a="1"/>
  <c r="DX69" i="3" s="1"/>
  <c r="BW69" i="3" a="1"/>
  <c r="BW69" i="3" s="1"/>
  <c r="DW69" i="3" s="1" a="1"/>
  <c r="DW69" i="3" s="1"/>
  <c r="CA63" i="3" a="1"/>
  <c r="CA63" i="3" s="1"/>
  <c r="EA63" i="3" s="1" a="1"/>
  <c r="EA63" i="3" s="1"/>
  <c r="BZ63" i="3" a="1"/>
  <c r="BZ63" i="3" s="1"/>
  <c r="DZ63" i="3" s="1" a="1"/>
  <c r="DZ63" i="3" s="1"/>
  <c r="BY63" i="3" a="1"/>
  <c r="BY63" i="3" s="1"/>
  <c r="DY63" i="3" s="1" a="1"/>
  <c r="DY63" i="3" s="1"/>
  <c r="BX63" i="3" a="1"/>
  <c r="BX63" i="3" s="1"/>
  <c r="DX63" i="3" s="1" a="1"/>
  <c r="DX63" i="3" s="1"/>
  <c r="CA60" i="3" a="1"/>
  <c r="CA60" i="3" s="1"/>
  <c r="EA60" i="3" s="1" a="1"/>
  <c r="EA60" i="3" s="1"/>
  <c r="BZ60" i="3" a="1"/>
  <c r="BZ60" i="3" s="1"/>
  <c r="DZ60" i="3" s="1" a="1"/>
  <c r="DZ60" i="3" s="1"/>
  <c r="BY60" i="3" a="1"/>
  <c r="BY60" i="3" s="1"/>
  <c r="DY60" i="3" s="1" a="1"/>
  <c r="DY60" i="3" s="1"/>
  <c r="BX60" i="3" a="1"/>
  <c r="BX60" i="3" s="1"/>
  <c r="DX60" i="3" s="1" a="1"/>
  <c r="DX60" i="3" s="1"/>
  <c r="BW60" i="3" a="1"/>
  <c r="BW60" i="3" s="1"/>
  <c r="DW60" i="3" s="1" a="1"/>
  <c r="DW60" i="3" s="1"/>
  <c r="CA55" i="3" a="1"/>
  <c r="CA55" i="3" s="1"/>
  <c r="EA55" i="3" s="1" a="1"/>
  <c r="EA55" i="3" s="1"/>
  <c r="BZ55" i="3" a="1"/>
  <c r="BZ55" i="3" s="1"/>
  <c r="DZ55" i="3" s="1" a="1"/>
  <c r="DZ55" i="3" s="1"/>
  <c r="BY55" i="3" a="1"/>
  <c r="BY55" i="3" s="1"/>
  <c r="DY55" i="3" s="1" a="1"/>
  <c r="DY55" i="3" s="1"/>
  <c r="BX55" i="3" a="1"/>
  <c r="BX55" i="3" s="1"/>
  <c r="DX55" i="3" s="1" a="1"/>
  <c r="DX55" i="3" s="1"/>
  <c r="CA52" i="3" a="1"/>
  <c r="CA52" i="3" s="1"/>
  <c r="EA52" i="3" s="1" a="1"/>
  <c r="EA52" i="3" s="1"/>
  <c r="BZ52" i="3" a="1"/>
  <c r="BZ52" i="3" s="1"/>
  <c r="DZ52" i="3" s="1" a="1"/>
  <c r="DZ52" i="3" s="1"/>
  <c r="BY52" i="3" a="1"/>
  <c r="BY52" i="3" s="1"/>
  <c r="DY52" i="3" s="1" a="1"/>
  <c r="DY52" i="3" s="1"/>
  <c r="BX52" i="3" a="1"/>
  <c r="BX52" i="3" s="1"/>
  <c r="DX52" i="3" s="1" a="1"/>
  <c r="DX52" i="3" s="1"/>
  <c r="BW52" i="3" a="1"/>
  <c r="BW52" i="3" s="1"/>
  <c r="DW52" i="3" s="1" a="1"/>
  <c r="DW52" i="3" s="1"/>
  <c r="CA51" i="3" a="1"/>
  <c r="CA51" i="3" s="1"/>
  <c r="EA51" i="3" s="1" a="1"/>
  <c r="EA51" i="3" s="1"/>
  <c r="BZ51" i="3" a="1"/>
  <c r="BZ51" i="3" s="1"/>
  <c r="DZ51" i="3" s="1" a="1"/>
  <c r="DZ51" i="3" s="1"/>
  <c r="BY51" i="3" a="1"/>
  <c r="BY51" i="3" s="1"/>
  <c r="DY51" i="3" s="1" a="1"/>
  <c r="DY51" i="3" s="1"/>
  <c r="BX51" i="3" a="1"/>
  <c r="BX51" i="3" s="1"/>
  <c r="DX51" i="3" s="1" a="1"/>
  <c r="DX51" i="3" s="1"/>
  <c r="CA50" i="3" a="1"/>
  <c r="CA50" i="3" s="1"/>
  <c r="EA50" i="3" s="1" a="1"/>
  <c r="EA50" i="3" s="1"/>
  <c r="BZ50" i="3" a="1"/>
  <c r="BZ50" i="3" s="1"/>
  <c r="DZ50" i="3" s="1" a="1"/>
  <c r="DZ50" i="3" s="1"/>
  <c r="BY50" i="3" a="1"/>
  <c r="BY50" i="3" s="1"/>
  <c r="DY50" i="3" s="1" a="1"/>
  <c r="DY50" i="3" s="1"/>
  <c r="BX50" i="3" a="1"/>
  <c r="BX50" i="3" s="1"/>
  <c r="DX50" i="3" s="1" a="1"/>
  <c r="DX50" i="3" s="1"/>
  <c r="CA49" i="3" a="1"/>
  <c r="CA49" i="3" s="1"/>
  <c r="EA49" i="3" s="1" a="1"/>
  <c r="EA49" i="3" s="1"/>
  <c r="BZ49" i="3" a="1"/>
  <c r="BZ49" i="3" s="1"/>
  <c r="DZ49" i="3" s="1" a="1"/>
  <c r="DZ49" i="3" s="1"/>
  <c r="BY49" i="3" a="1"/>
  <c r="BY49" i="3" s="1"/>
  <c r="DY49" i="3" s="1" a="1"/>
  <c r="DY49" i="3" s="1"/>
  <c r="BX49" i="3" a="1"/>
  <c r="BX49" i="3" s="1"/>
  <c r="DX49" i="3" s="1" a="1"/>
  <c r="DX49" i="3" s="1"/>
  <c r="CA48" i="3" a="1"/>
  <c r="CA48" i="3" s="1"/>
  <c r="EA48" i="3" s="1" a="1"/>
  <c r="EA48" i="3" s="1"/>
  <c r="BZ48" i="3" a="1"/>
  <c r="BZ48" i="3" s="1"/>
  <c r="DZ48" i="3" s="1" a="1"/>
  <c r="DZ48" i="3" s="1"/>
  <c r="BY48" i="3" a="1"/>
  <c r="BY48" i="3" s="1"/>
  <c r="DY48" i="3" s="1" a="1"/>
  <c r="DY48" i="3" s="1"/>
  <c r="BX48" i="3" a="1"/>
  <c r="BX48" i="3" s="1"/>
  <c r="DX48" i="3" s="1" a="1"/>
  <c r="DX48" i="3" s="1"/>
  <c r="BW48" i="3" a="1"/>
  <c r="BW48" i="3" s="1"/>
  <c r="DW48" i="3" s="1" a="1"/>
  <c r="DW48" i="3" s="1"/>
  <c r="CA46" i="3" a="1"/>
  <c r="CA46" i="3" s="1"/>
  <c r="EA46" i="3" s="1" a="1"/>
  <c r="EA46" i="3" s="1"/>
  <c r="BZ46" i="3" a="1"/>
  <c r="BZ46" i="3" s="1"/>
  <c r="DZ46" i="3" s="1" a="1"/>
  <c r="DZ46" i="3" s="1"/>
  <c r="BY46" i="3" a="1"/>
  <c r="BY46" i="3" s="1"/>
  <c r="DY46" i="3" s="1" a="1"/>
  <c r="DY46" i="3" s="1"/>
  <c r="BX46" i="3" a="1"/>
  <c r="BX46" i="3" s="1"/>
  <c r="DX46" i="3" s="1" a="1"/>
  <c r="DX46" i="3" s="1"/>
  <c r="CA43" i="3" a="1"/>
  <c r="CA43" i="3" s="1"/>
  <c r="EA43" i="3" s="1" a="1"/>
  <c r="EA43" i="3" s="1"/>
  <c r="BZ43" i="3" a="1"/>
  <c r="BZ43" i="3" s="1"/>
  <c r="DZ43" i="3" s="1" a="1"/>
  <c r="DZ43" i="3" s="1"/>
  <c r="BY43" i="3" a="1"/>
  <c r="BY43" i="3" s="1"/>
  <c r="DY43" i="3" s="1" a="1"/>
  <c r="DY43" i="3" s="1"/>
  <c r="BX43" i="3" a="1"/>
  <c r="BX43" i="3" s="1"/>
  <c r="DX43" i="3" s="1" a="1"/>
  <c r="DX43" i="3" s="1"/>
  <c r="BW43" i="3" a="1"/>
  <c r="BW43" i="3" s="1"/>
  <c r="DW43" i="3" s="1" a="1"/>
  <c r="DW43" i="3" s="1"/>
  <c r="CA38" i="3" a="1"/>
  <c r="CA38" i="3" s="1"/>
  <c r="EA38" i="3" s="1" a="1"/>
  <c r="EA38" i="3" s="1"/>
  <c r="BZ38" i="3" a="1"/>
  <c r="BZ38" i="3" s="1"/>
  <c r="DZ38" i="3" s="1" a="1"/>
  <c r="DZ38" i="3" s="1"/>
  <c r="BY38" i="3" a="1"/>
  <c r="BY38" i="3" s="1"/>
  <c r="DY38" i="3" s="1" a="1"/>
  <c r="DY38" i="3" s="1"/>
  <c r="BX38" i="3" a="1"/>
  <c r="BX38" i="3" s="1"/>
  <c r="DX38" i="3" s="1" a="1"/>
  <c r="DX38" i="3" s="1"/>
  <c r="CA36" i="3" a="1"/>
  <c r="CA36" i="3" s="1"/>
  <c r="EA36" i="3" s="1" a="1"/>
  <c r="EA36" i="3" s="1"/>
  <c r="BZ36" i="3" a="1"/>
  <c r="BZ36" i="3" s="1"/>
  <c r="DZ36" i="3" s="1" a="1"/>
  <c r="DZ36" i="3" s="1"/>
  <c r="BY36" i="3" a="1"/>
  <c r="BY36" i="3" s="1"/>
  <c r="DY36" i="3" s="1" a="1"/>
  <c r="DY36" i="3" s="1"/>
  <c r="BX36" i="3" a="1"/>
  <c r="BX36" i="3" s="1"/>
  <c r="DX36" i="3" s="1" a="1"/>
  <c r="DX36" i="3" s="1"/>
  <c r="BW36" i="3" a="1"/>
  <c r="BW36" i="3" s="1"/>
  <c r="DW36" i="3" s="1" a="1"/>
  <c r="DW36" i="3" s="1"/>
  <c r="CA34" i="3" a="1"/>
  <c r="CA34" i="3" s="1"/>
  <c r="EA34" i="3" s="1" a="1"/>
  <c r="EA34" i="3" s="1"/>
  <c r="BY34" i="3" a="1"/>
  <c r="BY34" i="3" s="1"/>
  <c r="DY34" i="3" s="1" a="1"/>
  <c r="DY34" i="3" s="1"/>
  <c r="BX34" i="3" a="1"/>
  <c r="BX34" i="3" s="1"/>
  <c r="DX34" i="3" s="1" a="1"/>
  <c r="DX34" i="3" s="1"/>
  <c r="CA30" i="3" a="1"/>
  <c r="CA30" i="3" s="1"/>
  <c r="EA30" i="3" s="1" a="1"/>
  <c r="EA30" i="3" s="1"/>
  <c r="BZ30" i="3" a="1"/>
  <c r="BZ30" i="3" s="1"/>
  <c r="DZ30" i="3" s="1" a="1"/>
  <c r="DZ30" i="3" s="1"/>
  <c r="BY30" i="3" a="1"/>
  <c r="BY30" i="3" s="1"/>
  <c r="DY30" i="3" s="1" a="1"/>
  <c r="DY30" i="3" s="1"/>
  <c r="BX30" i="3" a="1"/>
  <c r="BX30" i="3" s="1"/>
  <c r="DX30" i="3" s="1" a="1"/>
  <c r="DX30" i="3" s="1"/>
  <c r="BZ27" i="3" a="1"/>
  <c r="BZ27" i="3" s="1"/>
  <c r="DZ27" i="3" s="1" a="1"/>
  <c r="DZ27" i="3" s="1"/>
  <c r="BY27" i="3" a="1"/>
  <c r="BY27" i="3" s="1"/>
  <c r="DY27" i="3" s="1" a="1"/>
  <c r="DY27" i="3" s="1"/>
  <c r="BX27" i="3" a="1"/>
  <c r="BX27" i="3" s="1"/>
  <c r="DX27" i="3" s="1" a="1"/>
  <c r="DX27" i="3" s="1"/>
  <c r="BW27" i="3" a="1"/>
  <c r="BW27" i="3" s="1"/>
  <c r="DW27" i="3" s="1" a="1"/>
  <c r="DW27" i="3" s="1"/>
  <c r="CA25" i="3" a="1"/>
  <c r="CA25" i="3" s="1"/>
  <c r="EA25" i="3" s="1" a="1"/>
  <c r="EA25" i="3" s="1"/>
  <c r="BZ25" i="3" a="1"/>
  <c r="BZ25" i="3" s="1"/>
  <c r="DZ25" i="3" s="1" a="1"/>
  <c r="DZ25" i="3" s="1"/>
  <c r="BY25" i="3" a="1"/>
  <c r="BY25" i="3" s="1"/>
  <c r="DY25" i="3" s="1" a="1"/>
  <c r="DY25" i="3" s="1"/>
  <c r="BX25" i="3" a="1"/>
  <c r="BX25" i="3" s="1"/>
  <c r="DX25" i="3" s="1" a="1"/>
  <c r="DX25" i="3" s="1"/>
  <c r="BZ24" i="3" a="1"/>
  <c r="BZ24" i="3" s="1"/>
  <c r="DZ24" i="3" s="1" a="1"/>
  <c r="DZ24" i="3" s="1"/>
  <c r="BY24" i="3" a="1"/>
  <c r="BY24" i="3" s="1"/>
  <c r="DY24" i="3" s="1" a="1"/>
  <c r="DY24" i="3" s="1"/>
  <c r="BX24" i="3" a="1"/>
  <c r="BX24" i="3" s="1"/>
  <c r="DX24" i="3" s="1" a="1"/>
  <c r="DX24" i="3" s="1"/>
  <c r="CA19" i="3" a="1"/>
  <c r="CA19" i="3" s="1"/>
  <c r="EA19" i="3" s="1" a="1"/>
  <c r="EA19" i="3" s="1"/>
  <c r="BZ19" i="3" a="1"/>
  <c r="BZ19" i="3" s="1"/>
  <c r="DZ19" i="3" s="1" a="1"/>
  <c r="DZ19" i="3" s="1"/>
  <c r="BY19" i="3" a="1"/>
  <c r="BY19" i="3" s="1"/>
  <c r="DY19" i="3" s="1" a="1"/>
  <c r="DY19" i="3" s="1"/>
  <c r="BX19" i="3" a="1"/>
  <c r="BX19" i="3" s="1"/>
  <c r="DX19" i="3" s="1" a="1"/>
  <c r="DX19" i="3" s="1"/>
  <c r="CA18" i="3" a="1"/>
  <c r="CA18" i="3" s="1"/>
  <c r="EA18" i="3" s="1" a="1"/>
  <c r="EA18" i="3" s="1"/>
  <c r="BZ18" i="3" a="1"/>
  <c r="BZ18" i="3" s="1"/>
  <c r="DZ18" i="3" s="1" a="1"/>
  <c r="DZ18" i="3" s="1"/>
  <c r="BY18" i="3" a="1"/>
  <c r="BY18" i="3" s="1"/>
  <c r="DY18" i="3" s="1" a="1"/>
  <c r="DY18" i="3" s="1"/>
  <c r="BX18" i="3" a="1"/>
  <c r="BX18" i="3" s="1"/>
  <c r="DX18" i="3" s="1" a="1"/>
  <c r="DX18" i="3" s="1"/>
  <c r="BW18" i="3" a="1"/>
  <c r="BW18" i="3" s="1"/>
  <c r="DW18" i="3" s="1" a="1"/>
  <c r="DW18" i="3" s="1"/>
  <c r="CA13" i="3" a="1"/>
  <c r="CA13" i="3" s="1"/>
  <c r="EA13" i="3" s="1" a="1"/>
  <c r="EA13" i="3" s="1"/>
  <c r="BZ13" i="3" a="1"/>
  <c r="BZ13" i="3" s="1"/>
  <c r="DZ13" i="3" s="1" a="1"/>
  <c r="DZ13" i="3" s="1"/>
  <c r="BY13" i="3" a="1"/>
  <c r="BY13" i="3" s="1"/>
  <c r="DY13" i="3" s="1" a="1"/>
  <c r="DY13" i="3" s="1"/>
  <c r="BX13" i="3" a="1"/>
  <c r="BX13" i="3" s="1"/>
  <c r="DX13" i="3" s="1" a="1"/>
  <c r="DX13" i="3" s="1"/>
  <c r="CC104" i="3" a="1"/>
  <c r="CC104" i="3" s="1"/>
  <c r="EC104" i="3" s="1" a="1"/>
  <c r="EC104" i="3" s="1"/>
  <c r="CM164" i="6"/>
  <c r="CL164" i="6"/>
  <c r="Z151" i="3" s="1"/>
  <c r="FF151" i="3" s="1"/>
  <c r="CK164" i="6"/>
  <c r="Y151" i="3" s="1"/>
  <c r="FE151" i="3" s="1"/>
  <c r="CJ164" i="6"/>
  <c r="X151" i="3" s="1"/>
  <c r="FD151" i="3" s="1"/>
  <c r="CI164" i="6"/>
  <c r="W151" i="3" s="1"/>
  <c r="FC151" i="3" s="1"/>
  <c r="CH164" i="6"/>
  <c r="V151" i="3" s="1"/>
  <c r="FB151" i="3" s="1"/>
  <c r="CG164" i="6"/>
  <c r="U151" i="3" s="1"/>
  <c r="CF164" i="6"/>
  <c r="T151" i="3" s="1"/>
  <c r="EZ151" i="3" s="1"/>
  <c r="CM163" i="6"/>
  <c r="CL163" i="6"/>
  <c r="Z150" i="3" s="1"/>
  <c r="FF150" i="3" s="1"/>
  <c r="CK163" i="6"/>
  <c r="Y150" i="3" s="1"/>
  <c r="FE150" i="3" s="1"/>
  <c r="CJ163" i="6"/>
  <c r="X150" i="3" s="1"/>
  <c r="FD150" i="3" s="1"/>
  <c r="CI163" i="6"/>
  <c r="W150" i="3" s="1"/>
  <c r="FC150" i="3" s="1"/>
  <c r="CH163" i="6"/>
  <c r="V150" i="3" s="1"/>
  <c r="FB150" i="3" s="1"/>
  <c r="CG163" i="6"/>
  <c r="U150" i="3" s="1"/>
  <c r="CF163" i="6"/>
  <c r="T150" i="3" s="1"/>
  <c r="EZ150" i="3" s="1"/>
  <c r="CM162" i="6"/>
  <c r="CL162" i="6"/>
  <c r="Z149" i="3" s="1"/>
  <c r="FF149" i="3" s="1"/>
  <c r="CK162" i="6"/>
  <c r="Y149" i="3" s="1"/>
  <c r="FE149" i="3" s="1"/>
  <c r="CJ162" i="6"/>
  <c r="X149" i="3" s="1"/>
  <c r="FD149" i="3" s="1"/>
  <c r="CI162" i="6"/>
  <c r="W149" i="3" s="1"/>
  <c r="FC149" i="3" s="1"/>
  <c r="CH162" i="6"/>
  <c r="V149" i="3" s="1"/>
  <c r="FB149" i="3" s="1"/>
  <c r="CG162" i="6"/>
  <c r="U149" i="3" s="1"/>
  <c r="CF162" i="6"/>
  <c r="T149" i="3" s="1"/>
  <c r="EZ149" i="3" s="1"/>
  <c r="CM161" i="6"/>
  <c r="CL161" i="6"/>
  <c r="Z146" i="3" s="1"/>
  <c r="FF146" i="3" s="1"/>
  <c r="CK161" i="6"/>
  <c r="Y146" i="3" s="1"/>
  <c r="FE146" i="3" s="1"/>
  <c r="CJ161" i="6"/>
  <c r="X146" i="3" s="1"/>
  <c r="FD146" i="3" s="1"/>
  <c r="CI161" i="6"/>
  <c r="W146" i="3" s="1"/>
  <c r="FC146" i="3" s="1"/>
  <c r="CH161" i="6"/>
  <c r="V146" i="3" s="1"/>
  <c r="FB146" i="3" s="1"/>
  <c r="CG161" i="6"/>
  <c r="U146" i="3" s="1"/>
  <c r="CF161" i="6"/>
  <c r="T146" i="3" s="1"/>
  <c r="EZ146" i="3" s="1"/>
  <c r="CM160" i="6"/>
  <c r="AA145" i="3" s="1"/>
  <c r="FG145" i="3" s="1"/>
  <c r="CL160" i="6"/>
  <c r="Z145" i="3" s="1"/>
  <c r="FF145" i="3" s="1"/>
  <c r="CK160" i="6"/>
  <c r="Y145" i="3" s="1"/>
  <c r="FE145" i="3" s="1"/>
  <c r="CJ160" i="6"/>
  <c r="X145" i="3" s="1"/>
  <c r="FD145" i="3" s="1"/>
  <c r="CI160" i="6"/>
  <c r="W145" i="3" s="1"/>
  <c r="FC145" i="3" s="1"/>
  <c r="CH160" i="6"/>
  <c r="V145" i="3" s="1"/>
  <c r="FB145" i="3" s="1"/>
  <c r="CG160" i="6"/>
  <c r="U145" i="3" s="1"/>
  <c r="FA145" i="3" s="1"/>
  <c r="CF160" i="6"/>
  <c r="T145" i="3" s="1"/>
  <c r="EZ145" i="3" s="1"/>
  <c r="CM159" i="6"/>
  <c r="CL159" i="6"/>
  <c r="Z144" i="3" s="1"/>
  <c r="FF144" i="3" s="1"/>
  <c r="CK159" i="6"/>
  <c r="Y144" i="3" s="1"/>
  <c r="FE144" i="3" s="1"/>
  <c r="CJ159" i="6"/>
  <c r="X144" i="3" s="1"/>
  <c r="FD144" i="3" s="1"/>
  <c r="CI159" i="6"/>
  <c r="W144" i="3" s="1"/>
  <c r="FC144" i="3" s="1"/>
  <c r="CH159" i="6"/>
  <c r="V144" i="3" s="1"/>
  <c r="FB144" i="3" s="1"/>
  <c r="CG159" i="6"/>
  <c r="U144" i="3" s="1"/>
  <c r="FA144" i="3" s="1"/>
  <c r="CF159" i="6"/>
  <c r="T144" i="3" s="1"/>
  <c r="EZ144" i="3" s="1"/>
  <c r="CM158" i="6"/>
  <c r="CL158" i="6"/>
  <c r="Z143" i="3" s="1"/>
  <c r="FF143" i="3" s="1"/>
  <c r="CK158" i="6"/>
  <c r="Y143" i="3" s="1"/>
  <c r="FE143" i="3" s="1"/>
  <c r="CJ158" i="6"/>
  <c r="X143" i="3" s="1"/>
  <c r="FD143" i="3" s="1"/>
  <c r="CI158" i="6"/>
  <c r="W143" i="3" s="1"/>
  <c r="FC143" i="3" s="1"/>
  <c r="CH158" i="6"/>
  <c r="V143" i="3" s="1"/>
  <c r="FB143" i="3" s="1"/>
  <c r="CG158" i="6"/>
  <c r="U143" i="3" s="1"/>
  <c r="FA143" i="3" s="1"/>
  <c r="CF158" i="6"/>
  <c r="T143" i="3" s="1"/>
  <c r="EZ143" i="3" s="1"/>
  <c r="CM157" i="6"/>
  <c r="AA142" i="3" s="1"/>
  <c r="FG142" i="3" s="1"/>
  <c r="CL157" i="6"/>
  <c r="Z142" i="3" s="1"/>
  <c r="FF142" i="3" s="1"/>
  <c r="CK157" i="6"/>
  <c r="Y142" i="3" s="1"/>
  <c r="FE142" i="3" s="1"/>
  <c r="CJ157" i="6"/>
  <c r="X142" i="3" s="1"/>
  <c r="FD142" i="3" s="1"/>
  <c r="CI157" i="6"/>
  <c r="W142" i="3" s="1"/>
  <c r="FC142" i="3" s="1"/>
  <c r="CH157" i="6"/>
  <c r="V142" i="3" s="1"/>
  <c r="FB142" i="3" s="1"/>
  <c r="CG157" i="6"/>
  <c r="U142" i="3" s="1"/>
  <c r="CF157" i="6"/>
  <c r="T142" i="3" s="1"/>
  <c r="EZ142" i="3" s="1"/>
  <c r="CM156" i="6"/>
  <c r="CL156" i="6"/>
  <c r="Z140" i="3" s="1"/>
  <c r="FF140" i="3" s="1"/>
  <c r="CK156" i="6"/>
  <c r="Y140" i="3" s="1"/>
  <c r="FE140" i="3" s="1"/>
  <c r="CJ156" i="6"/>
  <c r="X140" i="3" s="1"/>
  <c r="FD140" i="3" s="1"/>
  <c r="CI156" i="6"/>
  <c r="W140" i="3" s="1"/>
  <c r="FC140" i="3" s="1"/>
  <c r="CH156" i="6"/>
  <c r="V140" i="3" s="1"/>
  <c r="FB140" i="3" s="1"/>
  <c r="CG156" i="6"/>
  <c r="U140" i="3" s="1"/>
  <c r="CF156" i="6"/>
  <c r="T140" i="3" s="1"/>
  <c r="EZ140" i="3" s="1"/>
  <c r="CM155" i="6"/>
  <c r="CN155" i="6" s="1"/>
  <c r="CL155" i="6"/>
  <c r="CK155" i="6"/>
  <c r="CJ155" i="6"/>
  <c r="CI155" i="6"/>
  <c r="CH155" i="6"/>
  <c r="CG155" i="6"/>
  <c r="CF155" i="6"/>
  <c r="CM154" i="6"/>
  <c r="CN154" i="6" s="1"/>
  <c r="AB139" i="3" s="1"/>
  <c r="CL154" i="6"/>
  <c r="Z139" i="3" s="1"/>
  <c r="CK154" i="6"/>
  <c r="Y139" i="3" s="1"/>
  <c r="CJ154" i="6"/>
  <c r="X139" i="3" s="1"/>
  <c r="CI154" i="6"/>
  <c r="W139" i="3" s="1"/>
  <c r="CH154" i="6"/>
  <c r="V139" i="3" s="1"/>
  <c r="CG154" i="6"/>
  <c r="U139" i="3" s="1"/>
  <c r="CF154" i="6"/>
  <c r="T139" i="3" s="1"/>
  <c r="CM153" i="6"/>
  <c r="CL153" i="6"/>
  <c r="Z188" i="3" s="1"/>
  <c r="CK153" i="6"/>
  <c r="Y188" i="3" s="1"/>
  <c r="CJ153" i="6"/>
  <c r="X188" i="3" s="1"/>
  <c r="CI153" i="6"/>
  <c r="W188" i="3" s="1"/>
  <c r="CH153" i="6"/>
  <c r="V188" i="3" s="1"/>
  <c r="CG153" i="6"/>
  <c r="U188" i="3" s="1"/>
  <c r="CF153" i="6"/>
  <c r="T188" i="3" s="1"/>
  <c r="CM152" i="6"/>
  <c r="AA138" i="3" s="1"/>
  <c r="FG138" i="3" s="1"/>
  <c r="CL152" i="6"/>
  <c r="Z138" i="3" s="1"/>
  <c r="FF138" i="3" s="1"/>
  <c r="CK152" i="6"/>
  <c r="Y138" i="3" s="1"/>
  <c r="FE138" i="3" s="1"/>
  <c r="CJ152" i="6"/>
  <c r="X138" i="3" s="1"/>
  <c r="FD138" i="3" s="1"/>
  <c r="CI152" i="6"/>
  <c r="W138" i="3" s="1"/>
  <c r="FC138" i="3" s="1"/>
  <c r="CH152" i="6"/>
  <c r="V138" i="3" s="1"/>
  <c r="FB138" i="3" s="1"/>
  <c r="CG152" i="6"/>
  <c r="U138" i="3" s="1"/>
  <c r="CF152" i="6"/>
  <c r="T138" i="3" s="1"/>
  <c r="EZ138" i="3" s="1"/>
  <c r="CM151" i="6"/>
  <c r="CL151" i="6"/>
  <c r="Z135" i="3" s="1"/>
  <c r="FF135" i="3" s="1"/>
  <c r="CK151" i="6"/>
  <c r="Y135" i="3" s="1"/>
  <c r="FE135" i="3" s="1"/>
  <c r="CJ151" i="6"/>
  <c r="X135" i="3" s="1"/>
  <c r="FD135" i="3" s="1"/>
  <c r="CI151" i="6"/>
  <c r="W135" i="3" s="1"/>
  <c r="FC135" i="3" s="1"/>
  <c r="CH151" i="6"/>
  <c r="V135" i="3" s="1"/>
  <c r="FB135" i="3" s="1"/>
  <c r="CG151" i="6"/>
  <c r="U135" i="3" s="1"/>
  <c r="CF151" i="6"/>
  <c r="T135" i="3" s="1"/>
  <c r="EZ135" i="3" s="1"/>
  <c r="CM150" i="6"/>
  <c r="CL150" i="6"/>
  <c r="Z134" i="3" s="1"/>
  <c r="FF134" i="3" s="1"/>
  <c r="CK150" i="6"/>
  <c r="Y134" i="3" s="1"/>
  <c r="FE134" i="3" s="1"/>
  <c r="CJ150" i="6"/>
  <c r="X134" i="3" s="1"/>
  <c r="FD134" i="3" s="1"/>
  <c r="CI150" i="6"/>
  <c r="W134" i="3" s="1"/>
  <c r="FC134" i="3" s="1"/>
  <c r="CH150" i="6"/>
  <c r="V134" i="3" s="1"/>
  <c r="FB134" i="3" s="1"/>
  <c r="CG150" i="6"/>
  <c r="U134" i="3" s="1"/>
  <c r="CF150" i="6"/>
  <c r="T134" i="3" s="1"/>
  <c r="EZ134" i="3" s="1"/>
  <c r="CM149" i="6"/>
  <c r="CL149" i="6"/>
  <c r="Z187" i="3" s="1"/>
  <c r="FF187" i="3" s="1"/>
  <c r="CK149" i="6"/>
  <c r="Y187" i="3" s="1"/>
  <c r="FE187" i="3" s="1"/>
  <c r="CJ149" i="6"/>
  <c r="X187" i="3" s="1"/>
  <c r="FD187" i="3" s="1"/>
  <c r="CI149" i="6"/>
  <c r="W187" i="3" s="1"/>
  <c r="FC187" i="3" s="1"/>
  <c r="CH149" i="6"/>
  <c r="V187" i="3" s="1"/>
  <c r="FB187" i="3" s="1"/>
  <c r="CG149" i="6"/>
  <c r="U187" i="3" s="1"/>
  <c r="CF149" i="6"/>
  <c r="T187" i="3" s="1"/>
  <c r="EZ187" i="3" s="1"/>
  <c r="CM148" i="6"/>
  <c r="CN148" i="6" s="1"/>
  <c r="AB131" i="3" s="1"/>
  <c r="FH131" i="3" s="1"/>
  <c r="CL148" i="6"/>
  <c r="Z131" i="3" s="1"/>
  <c r="FF131" i="3" s="1"/>
  <c r="CK148" i="6"/>
  <c r="Y131" i="3" s="1"/>
  <c r="FE131" i="3" s="1"/>
  <c r="CJ148" i="6"/>
  <c r="X131" i="3" s="1"/>
  <c r="FD131" i="3" s="1"/>
  <c r="CI148" i="6"/>
  <c r="W131" i="3" s="1"/>
  <c r="FC131" i="3" s="1"/>
  <c r="CH148" i="6"/>
  <c r="V131" i="3" s="1"/>
  <c r="FB131" i="3" s="1"/>
  <c r="CG148" i="6"/>
  <c r="U131" i="3" s="1"/>
  <c r="CF148" i="6"/>
  <c r="T131" i="3" s="1"/>
  <c r="EZ131" i="3" s="1"/>
  <c r="CM147" i="6"/>
  <c r="CL147" i="6"/>
  <c r="Z130" i="3" s="1"/>
  <c r="CK147" i="6"/>
  <c r="Y130" i="3" s="1"/>
  <c r="CJ147" i="6"/>
  <c r="X130" i="3" s="1"/>
  <c r="CI147" i="6"/>
  <c r="W130" i="3" s="1"/>
  <c r="CH147" i="6"/>
  <c r="V130" i="3" s="1"/>
  <c r="CG147" i="6"/>
  <c r="U130" i="3" s="1"/>
  <c r="CF147" i="6"/>
  <c r="T130" i="3" s="1"/>
  <c r="CM146" i="6"/>
  <c r="CL146" i="6"/>
  <c r="Z129" i="3" s="1"/>
  <c r="FF129" i="3" s="1"/>
  <c r="CK146" i="6"/>
  <c r="Y129" i="3" s="1"/>
  <c r="FE129" i="3" s="1"/>
  <c r="CJ146" i="6"/>
  <c r="X129" i="3" s="1"/>
  <c r="FD129" i="3" s="1"/>
  <c r="CI146" i="6"/>
  <c r="W129" i="3" s="1"/>
  <c r="FC129" i="3" s="1"/>
  <c r="CH146" i="6"/>
  <c r="V129" i="3" s="1"/>
  <c r="FB129" i="3" s="1"/>
  <c r="CG146" i="6"/>
  <c r="U129" i="3" s="1"/>
  <c r="CF146" i="6"/>
  <c r="T129" i="3" s="1"/>
  <c r="EZ129" i="3" s="1"/>
  <c r="CM145" i="6"/>
  <c r="CL145" i="6"/>
  <c r="Z127" i="3" s="1"/>
  <c r="FF127" i="3" s="1"/>
  <c r="CK145" i="6"/>
  <c r="Y127" i="3" s="1"/>
  <c r="FE127" i="3" s="1"/>
  <c r="CJ145" i="6"/>
  <c r="X127" i="3" s="1"/>
  <c r="FD127" i="3" s="1"/>
  <c r="CI145" i="6"/>
  <c r="W127" i="3" s="1"/>
  <c r="FC127" i="3" s="1"/>
  <c r="CH145" i="6"/>
  <c r="V127" i="3" s="1"/>
  <c r="FB127" i="3" s="1"/>
  <c r="CG145" i="6"/>
  <c r="U127" i="3" s="1"/>
  <c r="FA127" i="3" s="1"/>
  <c r="CF145" i="6"/>
  <c r="T127" i="3" s="1"/>
  <c r="EZ127" i="3" s="1"/>
  <c r="CM144" i="6"/>
  <c r="CN144" i="6" s="1"/>
  <c r="CL144" i="6"/>
  <c r="CK144" i="6"/>
  <c r="CJ144" i="6"/>
  <c r="CI144" i="6"/>
  <c r="CH144" i="6"/>
  <c r="CG144" i="6"/>
  <c r="CF144" i="6"/>
  <c r="CM143" i="6"/>
  <c r="CN143" i="6" s="1"/>
  <c r="CL143" i="6"/>
  <c r="CK143" i="6"/>
  <c r="CJ143" i="6"/>
  <c r="CI143" i="6"/>
  <c r="CH143" i="6"/>
  <c r="CG143" i="6"/>
  <c r="CF143" i="6"/>
  <c r="CM142" i="6"/>
  <c r="CL142" i="6"/>
  <c r="Z125" i="3" s="1"/>
  <c r="FF125" i="3" s="1"/>
  <c r="CK142" i="6"/>
  <c r="Y125" i="3" s="1"/>
  <c r="FE125" i="3" s="1"/>
  <c r="CJ142" i="6"/>
  <c r="X125" i="3" s="1"/>
  <c r="FD125" i="3" s="1"/>
  <c r="CI142" i="6"/>
  <c r="W125" i="3" s="1"/>
  <c r="FC125" i="3" s="1"/>
  <c r="CH142" i="6"/>
  <c r="V125" i="3" s="1"/>
  <c r="FB125" i="3" s="1"/>
  <c r="CG142" i="6"/>
  <c r="U125" i="3" s="1"/>
  <c r="CF142" i="6"/>
  <c r="T125" i="3" s="1"/>
  <c r="EZ125" i="3" s="1"/>
  <c r="CM141" i="6"/>
  <c r="CN141" i="6" s="1"/>
  <c r="AB123" i="3" s="1"/>
  <c r="FH123" i="3" s="1"/>
  <c r="CL141" i="6"/>
  <c r="Z123" i="3" s="1"/>
  <c r="FF123" i="3" s="1"/>
  <c r="CK141" i="6"/>
  <c r="Y123" i="3" s="1"/>
  <c r="FE123" i="3" s="1"/>
  <c r="CJ141" i="6"/>
  <c r="X123" i="3" s="1"/>
  <c r="FD123" i="3" s="1"/>
  <c r="CI141" i="6"/>
  <c r="W123" i="3" s="1"/>
  <c r="FC123" i="3" s="1"/>
  <c r="CH141" i="6"/>
  <c r="V123" i="3" s="1"/>
  <c r="FB123" i="3" s="1"/>
  <c r="CG141" i="6"/>
  <c r="U123" i="3" s="1"/>
  <c r="CF141" i="6"/>
  <c r="T123" i="3" s="1"/>
  <c r="EZ123" i="3" s="1"/>
  <c r="CM140" i="6"/>
  <c r="CN140" i="6" s="1"/>
  <c r="CL140" i="6"/>
  <c r="CK140" i="6"/>
  <c r="CJ140" i="6"/>
  <c r="CI140" i="6"/>
  <c r="CH140" i="6"/>
  <c r="CG140" i="6"/>
  <c r="CF140" i="6"/>
  <c r="CM139" i="6"/>
  <c r="CL139" i="6"/>
  <c r="Z122" i="3" s="1"/>
  <c r="CK139" i="6"/>
  <c r="Y122" i="3" s="1"/>
  <c r="CJ139" i="6"/>
  <c r="X122" i="3" s="1"/>
  <c r="CI139" i="6"/>
  <c r="W122" i="3" s="1"/>
  <c r="CH139" i="6"/>
  <c r="V122" i="3" s="1"/>
  <c r="CG139" i="6"/>
  <c r="U122" i="3" s="1"/>
  <c r="CF139" i="6"/>
  <c r="T122" i="3" s="1"/>
  <c r="CM138" i="6"/>
  <c r="AA120" i="3" s="1"/>
  <c r="FG120" i="3" s="1"/>
  <c r="CL138" i="6"/>
  <c r="Z120" i="3" s="1"/>
  <c r="FF120" i="3" s="1"/>
  <c r="CK138" i="6"/>
  <c r="Y120" i="3" s="1"/>
  <c r="FE120" i="3" s="1"/>
  <c r="CJ138" i="6"/>
  <c r="X120" i="3" s="1"/>
  <c r="FD120" i="3" s="1"/>
  <c r="CI138" i="6"/>
  <c r="W120" i="3" s="1"/>
  <c r="FC120" i="3" s="1"/>
  <c r="CH138" i="6"/>
  <c r="V120" i="3" s="1"/>
  <c r="FB120" i="3" s="1"/>
  <c r="CG138" i="6"/>
  <c r="U120" i="3" s="1"/>
  <c r="CF138" i="6"/>
  <c r="T120" i="3" s="1"/>
  <c r="EZ120" i="3" s="1"/>
  <c r="CM137" i="6"/>
  <c r="CL137" i="6"/>
  <c r="Z118" i="3" s="1"/>
  <c r="FF118" i="3" s="1"/>
  <c r="CK137" i="6"/>
  <c r="Y118" i="3" s="1"/>
  <c r="FE118" i="3" s="1"/>
  <c r="CJ137" i="6"/>
  <c r="X118" i="3" s="1"/>
  <c r="FD118" i="3" s="1"/>
  <c r="CI137" i="6"/>
  <c r="W118" i="3" s="1"/>
  <c r="FC118" i="3" s="1"/>
  <c r="CH137" i="6"/>
  <c r="V118" i="3" s="1"/>
  <c r="FB118" i="3" s="1"/>
  <c r="CG137" i="6"/>
  <c r="U118" i="3" s="1"/>
  <c r="FA118" i="3" s="1"/>
  <c r="CF137" i="6"/>
  <c r="T118" i="3" s="1"/>
  <c r="EZ118" i="3" s="1"/>
  <c r="CM136" i="6"/>
  <c r="CN136" i="6" s="1"/>
  <c r="CL136" i="6"/>
  <c r="CK136" i="6"/>
  <c r="CJ136" i="6"/>
  <c r="CI136" i="6"/>
  <c r="CH136" i="6"/>
  <c r="CG136" i="6"/>
  <c r="CF136" i="6"/>
  <c r="CM135" i="6"/>
  <c r="CN135" i="6" s="1"/>
  <c r="CL135" i="6"/>
  <c r="CK135" i="6"/>
  <c r="CJ135" i="6"/>
  <c r="CI135" i="6"/>
  <c r="CH135" i="6"/>
  <c r="CG135" i="6"/>
  <c r="CF135" i="6"/>
  <c r="CM134" i="6"/>
  <c r="CN134" i="6" s="1"/>
  <c r="CL134" i="6"/>
  <c r="CK134" i="6"/>
  <c r="CJ134" i="6"/>
  <c r="CI134" i="6"/>
  <c r="CH134" i="6"/>
  <c r="CG134" i="6"/>
  <c r="CF134" i="6"/>
  <c r="CM133" i="6"/>
  <c r="AA117" i="3" s="1"/>
  <c r="FG117" i="3" s="1"/>
  <c r="CL133" i="6"/>
  <c r="Z117" i="3" s="1"/>
  <c r="FF117" i="3" s="1"/>
  <c r="CK133" i="6"/>
  <c r="Y117" i="3" s="1"/>
  <c r="FE117" i="3" s="1"/>
  <c r="CJ133" i="6"/>
  <c r="X117" i="3" s="1"/>
  <c r="FD117" i="3" s="1"/>
  <c r="CI133" i="6"/>
  <c r="W117" i="3" s="1"/>
  <c r="FC117" i="3" s="1"/>
  <c r="CH133" i="6"/>
  <c r="V117" i="3" s="1"/>
  <c r="FB117" i="3" s="1"/>
  <c r="CG133" i="6"/>
  <c r="U117" i="3" s="1"/>
  <c r="CF133" i="6"/>
  <c r="T117" i="3" s="1"/>
  <c r="EZ117" i="3" s="1"/>
  <c r="CM132" i="6"/>
  <c r="CL132" i="6"/>
  <c r="Z116" i="3" s="1"/>
  <c r="FF116" i="3" s="1"/>
  <c r="CK132" i="6"/>
  <c r="Y116" i="3" s="1"/>
  <c r="FE116" i="3" s="1"/>
  <c r="CJ132" i="6"/>
  <c r="X116" i="3" s="1"/>
  <c r="FD116" i="3" s="1"/>
  <c r="CI132" i="6"/>
  <c r="W116" i="3" s="1"/>
  <c r="FC116" i="3" s="1"/>
  <c r="CH132" i="6"/>
  <c r="V116" i="3" s="1"/>
  <c r="FB116" i="3" s="1"/>
  <c r="CG132" i="6"/>
  <c r="U116" i="3" s="1"/>
  <c r="FA116" i="3" s="1"/>
  <c r="CF132" i="6"/>
  <c r="T116" i="3" s="1"/>
  <c r="EZ116" i="3" s="1"/>
  <c r="CM131" i="6"/>
  <c r="CN131" i="6" s="1"/>
  <c r="CL131" i="6"/>
  <c r="CK131" i="6"/>
  <c r="CJ131" i="6"/>
  <c r="CI131" i="6"/>
  <c r="CH131" i="6"/>
  <c r="CG131" i="6"/>
  <c r="CF131" i="6"/>
  <c r="CM130" i="6"/>
  <c r="CL130" i="6"/>
  <c r="Z113" i="3" s="1"/>
  <c r="FF113" i="3" s="1"/>
  <c r="CK130" i="6"/>
  <c r="Y113" i="3" s="1"/>
  <c r="FE113" i="3" s="1"/>
  <c r="CJ130" i="6"/>
  <c r="X113" i="3" s="1"/>
  <c r="FD113" i="3" s="1"/>
  <c r="CI130" i="6"/>
  <c r="W113" i="3" s="1"/>
  <c r="FC113" i="3" s="1"/>
  <c r="CH130" i="6"/>
  <c r="V113" i="3" s="1"/>
  <c r="FB113" i="3" s="1"/>
  <c r="CG130" i="6"/>
  <c r="U113" i="3" s="1"/>
  <c r="FA113" i="3" s="1"/>
  <c r="CF130" i="6"/>
  <c r="T113" i="3" s="1"/>
  <c r="EZ113" i="3" s="1"/>
  <c r="CM129" i="6"/>
  <c r="CN129" i="6" s="1"/>
  <c r="CL129" i="6"/>
  <c r="CK129" i="6"/>
  <c r="CJ129" i="6"/>
  <c r="CI129" i="6"/>
  <c r="CH129" i="6"/>
  <c r="CG129" i="6"/>
  <c r="CF129" i="6"/>
  <c r="CM128" i="6"/>
  <c r="CL128" i="6"/>
  <c r="Z112" i="3" s="1"/>
  <c r="FF112" i="3" s="1"/>
  <c r="CK128" i="6"/>
  <c r="Y112" i="3" s="1"/>
  <c r="FE112" i="3" s="1"/>
  <c r="CJ128" i="6"/>
  <c r="X112" i="3" s="1"/>
  <c r="FD112" i="3" s="1"/>
  <c r="CI128" i="6"/>
  <c r="W112" i="3" s="1"/>
  <c r="FC112" i="3" s="1"/>
  <c r="CH128" i="6"/>
  <c r="V112" i="3" s="1"/>
  <c r="FB112" i="3" s="1"/>
  <c r="CG128" i="6"/>
  <c r="U112" i="3" s="1"/>
  <c r="FA112" i="3" s="1"/>
  <c r="CF128" i="6"/>
  <c r="T112" i="3" s="1"/>
  <c r="EZ112" i="3" s="1"/>
  <c r="CM127" i="6"/>
  <c r="CL127" i="6"/>
  <c r="Z189" i="3" s="1"/>
  <c r="FF189" i="3" s="1"/>
  <c r="CK127" i="6"/>
  <c r="Y189" i="3" s="1"/>
  <c r="FE189" i="3" s="1"/>
  <c r="CJ127" i="6"/>
  <c r="X189" i="3" s="1"/>
  <c r="FD189" i="3" s="1"/>
  <c r="CI127" i="6"/>
  <c r="W189" i="3" s="1"/>
  <c r="FC189" i="3" s="1"/>
  <c r="CH127" i="6"/>
  <c r="V189" i="3" s="1"/>
  <c r="FB189" i="3" s="1"/>
  <c r="CG127" i="6"/>
  <c r="U189" i="3" s="1"/>
  <c r="CF127" i="6"/>
  <c r="T189" i="3" s="1"/>
  <c r="EZ189" i="3" s="1"/>
  <c r="CM126" i="6"/>
  <c r="CL126" i="6"/>
  <c r="Z177" i="3" s="1"/>
  <c r="FF177" i="3" s="1"/>
  <c r="CK126" i="6"/>
  <c r="Y177" i="3" s="1"/>
  <c r="FE177" i="3" s="1"/>
  <c r="CJ126" i="6"/>
  <c r="X177" i="3" s="1"/>
  <c r="FD177" i="3" s="1"/>
  <c r="CI126" i="6"/>
  <c r="W177" i="3" s="1"/>
  <c r="FC177" i="3" s="1"/>
  <c r="CH126" i="6"/>
  <c r="V177" i="3" s="1"/>
  <c r="FB177" i="3" s="1"/>
  <c r="CG126" i="6"/>
  <c r="U177" i="3" s="1"/>
  <c r="CF126" i="6"/>
  <c r="T177" i="3" s="1"/>
  <c r="EZ177" i="3" s="1"/>
  <c r="CM125" i="6"/>
  <c r="CL125" i="6"/>
  <c r="Z174" i="3" s="1"/>
  <c r="FF174" i="3" s="1"/>
  <c r="CK125" i="6"/>
  <c r="Y174" i="3" s="1"/>
  <c r="FE174" i="3" s="1"/>
  <c r="CJ125" i="6"/>
  <c r="X174" i="3" s="1"/>
  <c r="FD174" i="3" s="1"/>
  <c r="CI125" i="6"/>
  <c r="W174" i="3" s="1"/>
  <c r="FC174" i="3" s="1"/>
  <c r="CH125" i="6"/>
  <c r="V174" i="3" s="1"/>
  <c r="FB174" i="3" s="1"/>
  <c r="CG125" i="6"/>
  <c r="U174" i="3" s="1"/>
  <c r="CF125" i="6"/>
  <c r="T174" i="3" s="1"/>
  <c r="EZ174" i="3" s="1"/>
  <c r="CM124" i="6"/>
  <c r="CL124" i="6"/>
  <c r="Z110" i="3" s="1"/>
  <c r="FF110" i="3" s="1"/>
  <c r="CK124" i="6"/>
  <c r="Y110" i="3" s="1"/>
  <c r="FE110" i="3" s="1"/>
  <c r="CJ124" i="6"/>
  <c r="X110" i="3" s="1"/>
  <c r="FD110" i="3" s="1"/>
  <c r="CI124" i="6"/>
  <c r="W110" i="3" s="1"/>
  <c r="FC110" i="3" s="1"/>
  <c r="CH124" i="6"/>
  <c r="V110" i="3" s="1"/>
  <c r="FB110" i="3" s="1"/>
  <c r="CG124" i="6"/>
  <c r="U110" i="3" s="1"/>
  <c r="CF124" i="6"/>
  <c r="T110" i="3" s="1"/>
  <c r="EZ110" i="3" s="1"/>
  <c r="CM123" i="6"/>
  <c r="CN123" i="6" s="1"/>
  <c r="CL123" i="6"/>
  <c r="CK123" i="6"/>
  <c r="CJ123" i="6"/>
  <c r="CI123" i="6"/>
  <c r="CH123" i="6"/>
  <c r="CG123" i="6"/>
  <c r="CF123" i="6"/>
  <c r="CM122" i="6"/>
  <c r="CN122" i="6" s="1"/>
  <c r="CL122" i="6"/>
  <c r="CK122" i="6"/>
  <c r="CJ122" i="6"/>
  <c r="CI122" i="6"/>
  <c r="CH122" i="6"/>
  <c r="CG122" i="6"/>
  <c r="CF122" i="6"/>
  <c r="CM121" i="6"/>
  <c r="CN121" i="6" s="1"/>
  <c r="CL121" i="6"/>
  <c r="CK121" i="6"/>
  <c r="CJ121" i="6"/>
  <c r="CI121" i="6"/>
  <c r="CH121" i="6"/>
  <c r="CG121" i="6"/>
  <c r="CF121" i="6"/>
  <c r="CM120" i="6"/>
  <c r="CL120" i="6"/>
  <c r="CK120" i="6"/>
  <c r="CJ120" i="6"/>
  <c r="CI120" i="6"/>
  <c r="CH120" i="6"/>
  <c r="CG120" i="6"/>
  <c r="CF120" i="6"/>
  <c r="CM119" i="6"/>
  <c r="CN119" i="6" s="1"/>
  <c r="AB107" i="3" s="1"/>
  <c r="CL119" i="6"/>
  <c r="Z107" i="3" s="1"/>
  <c r="CK119" i="6"/>
  <c r="Y107" i="3" s="1"/>
  <c r="CJ119" i="6"/>
  <c r="X107" i="3" s="1"/>
  <c r="CI119" i="6"/>
  <c r="W107" i="3" s="1"/>
  <c r="CH119" i="6"/>
  <c r="V107" i="3" s="1"/>
  <c r="CG119" i="6"/>
  <c r="U107" i="3" s="1"/>
  <c r="CF119" i="6"/>
  <c r="T107" i="3" s="1"/>
  <c r="CM118" i="6"/>
  <c r="CN118" i="6" s="1"/>
  <c r="CL118" i="6"/>
  <c r="CK118" i="6"/>
  <c r="CJ118" i="6"/>
  <c r="CI118" i="6"/>
  <c r="CH118" i="6"/>
  <c r="CG118" i="6"/>
  <c r="CF118" i="6"/>
  <c r="CM117" i="6"/>
  <c r="CN117" i="6" s="1"/>
  <c r="CL117" i="6"/>
  <c r="CK117" i="6"/>
  <c r="CJ117" i="6"/>
  <c r="CI117" i="6"/>
  <c r="CH117" i="6"/>
  <c r="CG117" i="6"/>
  <c r="CF117" i="6"/>
  <c r="CM116" i="6"/>
  <c r="CL116" i="6"/>
  <c r="Z105" i="3" s="1"/>
  <c r="FF105" i="3" s="1"/>
  <c r="CK116" i="6"/>
  <c r="Y105" i="3" s="1"/>
  <c r="FE105" i="3" s="1"/>
  <c r="CJ116" i="6"/>
  <c r="X105" i="3" s="1"/>
  <c r="FD105" i="3" s="1"/>
  <c r="CI116" i="6"/>
  <c r="W105" i="3" s="1"/>
  <c r="FC105" i="3" s="1"/>
  <c r="CH116" i="6"/>
  <c r="V105" i="3" s="1"/>
  <c r="FB105" i="3" s="1"/>
  <c r="CG116" i="6"/>
  <c r="U105" i="3" s="1"/>
  <c r="FA105" i="3" s="1"/>
  <c r="CF116" i="6"/>
  <c r="T105" i="3" s="1"/>
  <c r="EZ105" i="3" s="1"/>
  <c r="CM115" i="6"/>
  <c r="CL115" i="6"/>
  <c r="Z103" i="3" s="1"/>
  <c r="FF103" i="3" s="1"/>
  <c r="CK115" i="6"/>
  <c r="Y103" i="3" s="1"/>
  <c r="FE103" i="3" s="1"/>
  <c r="CJ115" i="6"/>
  <c r="X103" i="3" s="1"/>
  <c r="FD103" i="3" s="1"/>
  <c r="CI115" i="6"/>
  <c r="W103" i="3" s="1"/>
  <c r="FC103" i="3" s="1"/>
  <c r="CH115" i="6"/>
  <c r="V103" i="3" s="1"/>
  <c r="FB103" i="3" s="1"/>
  <c r="CG115" i="6"/>
  <c r="U103" i="3" s="1"/>
  <c r="CF115" i="6"/>
  <c r="T103" i="3" s="1"/>
  <c r="EZ103" i="3" s="1"/>
  <c r="CM114" i="6"/>
  <c r="CL114" i="6"/>
  <c r="Z102" i="3" s="1"/>
  <c r="FF102" i="3" s="1"/>
  <c r="CK114" i="6"/>
  <c r="Y102" i="3" s="1"/>
  <c r="FE102" i="3" s="1"/>
  <c r="CJ114" i="6"/>
  <c r="X102" i="3" s="1"/>
  <c r="FD102" i="3" s="1"/>
  <c r="CI114" i="6"/>
  <c r="W102" i="3" s="1"/>
  <c r="FC102" i="3" s="1"/>
  <c r="CH114" i="6"/>
  <c r="V102" i="3" s="1"/>
  <c r="FB102" i="3" s="1"/>
  <c r="CG114" i="6"/>
  <c r="U102" i="3" s="1"/>
  <c r="CF114" i="6"/>
  <c r="T102" i="3" s="1"/>
  <c r="EZ102" i="3" s="1"/>
  <c r="CM113" i="6"/>
  <c r="CN113" i="6" s="1"/>
  <c r="AB101" i="3" s="1"/>
  <c r="FH101" i="3" s="1"/>
  <c r="CL113" i="6"/>
  <c r="Z101" i="3" s="1"/>
  <c r="FF101" i="3" s="1"/>
  <c r="CK113" i="6"/>
  <c r="Y101" i="3" s="1"/>
  <c r="FE101" i="3" s="1"/>
  <c r="CJ113" i="6"/>
  <c r="X101" i="3" s="1"/>
  <c r="FD101" i="3" s="1"/>
  <c r="CI113" i="6"/>
  <c r="W101" i="3" s="1"/>
  <c r="FC101" i="3" s="1"/>
  <c r="CH113" i="6"/>
  <c r="V101" i="3" s="1"/>
  <c r="FB101" i="3" s="1"/>
  <c r="CG113" i="6"/>
  <c r="U101" i="3" s="1"/>
  <c r="CF113" i="6"/>
  <c r="T101" i="3" s="1"/>
  <c r="EZ101" i="3" s="1"/>
  <c r="CM112" i="6"/>
  <c r="CN112" i="6" s="1"/>
  <c r="CL112" i="6"/>
  <c r="CK112" i="6"/>
  <c r="CJ112" i="6"/>
  <c r="CI112" i="6"/>
  <c r="CH112" i="6"/>
  <c r="CG112" i="6"/>
  <c r="CF112" i="6"/>
  <c r="CM111" i="6"/>
  <c r="CL111" i="6"/>
  <c r="Z100" i="3" s="1"/>
  <c r="FF100" i="3" s="1"/>
  <c r="CK111" i="6"/>
  <c r="Y100" i="3" s="1"/>
  <c r="FE100" i="3" s="1"/>
  <c r="CJ111" i="6"/>
  <c r="X100" i="3" s="1"/>
  <c r="FD100" i="3" s="1"/>
  <c r="CI111" i="6"/>
  <c r="W100" i="3" s="1"/>
  <c r="FC100" i="3" s="1"/>
  <c r="CH111" i="6"/>
  <c r="V100" i="3" s="1"/>
  <c r="FB100" i="3" s="1"/>
  <c r="CG111" i="6"/>
  <c r="U100" i="3" s="1"/>
  <c r="FA100" i="3" s="1"/>
  <c r="CF111" i="6"/>
  <c r="T100" i="3" s="1"/>
  <c r="EZ100" i="3" s="1"/>
  <c r="CM110" i="6"/>
  <c r="CN110" i="6" s="1"/>
  <c r="AB99" i="3" s="1"/>
  <c r="FH99" i="3" s="1"/>
  <c r="CL110" i="6"/>
  <c r="Z99" i="3" s="1"/>
  <c r="FF99" i="3" s="1"/>
  <c r="CK110" i="6"/>
  <c r="Y99" i="3" s="1"/>
  <c r="FE99" i="3" s="1"/>
  <c r="CJ110" i="6"/>
  <c r="X99" i="3" s="1"/>
  <c r="FD99" i="3" s="1"/>
  <c r="CI110" i="6"/>
  <c r="W99" i="3" s="1"/>
  <c r="FC99" i="3" s="1"/>
  <c r="CH110" i="6"/>
  <c r="V99" i="3" s="1"/>
  <c r="FB99" i="3" s="1"/>
  <c r="CG110" i="6"/>
  <c r="U99" i="3" s="1"/>
  <c r="CF110" i="6"/>
  <c r="T99" i="3" s="1"/>
  <c r="EZ99" i="3" s="1"/>
  <c r="CM109" i="6"/>
  <c r="AA98" i="3" s="1"/>
  <c r="CL109" i="6"/>
  <c r="Z98" i="3" s="1"/>
  <c r="CK109" i="6"/>
  <c r="Y98" i="3" s="1"/>
  <c r="CJ109" i="6"/>
  <c r="X98" i="3" s="1"/>
  <c r="CI109" i="6"/>
  <c r="W98" i="3" s="1"/>
  <c r="CH109" i="6"/>
  <c r="V98" i="3" s="1"/>
  <c r="CG109" i="6"/>
  <c r="U98" i="3" s="1"/>
  <c r="D67" i="21" s="1" a="1"/>
  <c r="D67" i="21" s="1"/>
  <c r="CF109" i="6"/>
  <c r="T98" i="3" s="1"/>
  <c r="CM108" i="6"/>
  <c r="CN108" i="6" s="1"/>
  <c r="CL108" i="6"/>
  <c r="CK108" i="6"/>
  <c r="CJ108" i="6"/>
  <c r="CI108" i="6"/>
  <c r="CH108" i="6"/>
  <c r="CG108" i="6"/>
  <c r="CF108" i="6"/>
  <c r="CM107" i="6"/>
  <c r="CL107" i="6"/>
  <c r="Z95" i="3" s="1"/>
  <c r="FF95" i="3" s="1"/>
  <c r="CK107" i="6"/>
  <c r="Y95" i="3" s="1"/>
  <c r="FE95" i="3" s="1"/>
  <c r="CJ107" i="6"/>
  <c r="X95" i="3" s="1"/>
  <c r="FD95" i="3" s="1"/>
  <c r="CI107" i="6"/>
  <c r="W95" i="3" s="1"/>
  <c r="FC95" i="3" s="1"/>
  <c r="CH107" i="6"/>
  <c r="V95" i="3" s="1"/>
  <c r="FB95" i="3" s="1"/>
  <c r="CG107" i="6"/>
  <c r="U95" i="3" s="1"/>
  <c r="CF107" i="6"/>
  <c r="T95" i="3" s="1"/>
  <c r="EZ95" i="3" s="1"/>
  <c r="CM106" i="6"/>
  <c r="CN106" i="6" s="1"/>
  <c r="CL106" i="6"/>
  <c r="CK106" i="6"/>
  <c r="CJ106" i="6"/>
  <c r="CI106" i="6"/>
  <c r="CH106" i="6"/>
  <c r="CG106" i="6"/>
  <c r="CF106" i="6"/>
  <c r="CM105" i="6"/>
  <c r="CL105" i="6"/>
  <c r="Z92" i="3" s="1"/>
  <c r="CK105" i="6"/>
  <c r="Y92" i="3" s="1"/>
  <c r="CJ105" i="6"/>
  <c r="X92" i="3" s="1"/>
  <c r="CI105" i="6"/>
  <c r="W92" i="3" s="1"/>
  <c r="CH105" i="6"/>
  <c r="V92" i="3" s="1"/>
  <c r="CG105" i="6"/>
  <c r="U92" i="3" s="1"/>
  <c r="CF105" i="6"/>
  <c r="T92" i="3" s="1"/>
  <c r="CM104" i="6"/>
  <c r="CN104" i="6" s="1"/>
  <c r="CL104" i="6"/>
  <c r="CK104" i="6"/>
  <c r="CJ104" i="6"/>
  <c r="CI104" i="6"/>
  <c r="CH104" i="6"/>
  <c r="CG104" i="6"/>
  <c r="CF104" i="6"/>
  <c r="CM103" i="6"/>
  <c r="CN103" i="6" s="1"/>
  <c r="AB91" i="3" s="1"/>
  <c r="FH91" i="3" s="1"/>
  <c r="CL103" i="6"/>
  <c r="Z91" i="3" s="1"/>
  <c r="FF91" i="3" s="1"/>
  <c r="CK103" i="6"/>
  <c r="Y91" i="3" s="1"/>
  <c r="FE91" i="3" s="1"/>
  <c r="CJ103" i="6"/>
  <c r="X91" i="3" s="1"/>
  <c r="FD91" i="3" s="1"/>
  <c r="CI103" i="6"/>
  <c r="W91" i="3" s="1"/>
  <c r="FC91" i="3" s="1"/>
  <c r="CH103" i="6"/>
  <c r="V91" i="3" s="1"/>
  <c r="FB91" i="3" s="1"/>
  <c r="CG103" i="6"/>
  <c r="U91" i="3" s="1"/>
  <c r="CF103" i="6"/>
  <c r="T91" i="3" s="1"/>
  <c r="EZ91" i="3" s="1"/>
  <c r="CM102" i="6"/>
  <c r="CL102" i="6"/>
  <c r="Z89" i="3" s="1"/>
  <c r="FF89" i="3" s="1"/>
  <c r="CK102" i="6"/>
  <c r="Y89" i="3" s="1"/>
  <c r="FE89" i="3" s="1"/>
  <c r="CJ102" i="6"/>
  <c r="X89" i="3" s="1"/>
  <c r="FD89" i="3" s="1"/>
  <c r="CI102" i="6"/>
  <c r="W89" i="3" s="1"/>
  <c r="FC89" i="3" s="1"/>
  <c r="CH102" i="6"/>
  <c r="V89" i="3" s="1"/>
  <c r="FB89" i="3" s="1"/>
  <c r="CG102" i="6"/>
  <c r="U89" i="3" s="1"/>
  <c r="CF102" i="6"/>
  <c r="T89" i="3" s="1"/>
  <c r="EZ89" i="3" s="1"/>
  <c r="CM101" i="6"/>
  <c r="AA88" i="3" s="1"/>
  <c r="CL101" i="6"/>
  <c r="Z88" i="3" s="1"/>
  <c r="CK101" i="6"/>
  <c r="Y88" i="3" s="1"/>
  <c r="CJ101" i="6"/>
  <c r="X88" i="3" s="1"/>
  <c r="CI101" i="6"/>
  <c r="W88" i="3" s="1"/>
  <c r="CH101" i="6"/>
  <c r="V88" i="3" s="1"/>
  <c r="CG101" i="6"/>
  <c r="U88" i="3" s="1"/>
  <c r="D61" i="21" s="1" a="1"/>
  <c r="D61" i="21" s="1"/>
  <c r="CF101" i="6"/>
  <c r="T88" i="3" s="1"/>
  <c r="CM100" i="6"/>
  <c r="CL100" i="6"/>
  <c r="Z87" i="3" s="1"/>
  <c r="FF87" i="3" s="1"/>
  <c r="CK100" i="6"/>
  <c r="Y87" i="3" s="1"/>
  <c r="FE87" i="3" s="1"/>
  <c r="CJ100" i="6"/>
  <c r="X87" i="3" s="1"/>
  <c r="FD87" i="3" s="1"/>
  <c r="CI100" i="6"/>
  <c r="W87" i="3" s="1"/>
  <c r="FC87" i="3" s="1"/>
  <c r="CH100" i="6"/>
  <c r="V87" i="3" s="1"/>
  <c r="FB87" i="3" s="1"/>
  <c r="CG100" i="6"/>
  <c r="U87" i="3" s="1"/>
  <c r="CF100" i="6"/>
  <c r="T87" i="3" s="1"/>
  <c r="EZ87" i="3" s="1"/>
  <c r="CM99" i="6"/>
  <c r="CL99" i="6"/>
  <c r="Z86" i="3" s="1"/>
  <c r="FF86" i="3" s="1"/>
  <c r="CK99" i="6"/>
  <c r="Y86" i="3" s="1"/>
  <c r="FE86" i="3" s="1"/>
  <c r="CJ99" i="6"/>
  <c r="X86" i="3" s="1"/>
  <c r="FD86" i="3" s="1"/>
  <c r="CI99" i="6"/>
  <c r="W86" i="3" s="1"/>
  <c r="FC86" i="3" s="1"/>
  <c r="CH99" i="6"/>
  <c r="V86" i="3" s="1"/>
  <c r="FB86" i="3" s="1"/>
  <c r="CG99" i="6"/>
  <c r="U86" i="3" s="1"/>
  <c r="CF99" i="6"/>
  <c r="T86" i="3" s="1"/>
  <c r="EZ86" i="3" s="1"/>
  <c r="CM98" i="6"/>
  <c r="CN98" i="6" s="1"/>
  <c r="CL98" i="6"/>
  <c r="CK98" i="6"/>
  <c r="CJ98" i="6"/>
  <c r="CI98" i="6"/>
  <c r="CH98" i="6"/>
  <c r="CG98" i="6"/>
  <c r="CF98" i="6"/>
  <c r="CM97" i="6"/>
  <c r="CN97" i="6" s="1"/>
  <c r="AB85" i="3" s="1"/>
  <c r="FH85" i="3" s="1"/>
  <c r="CL97" i="6"/>
  <c r="Z85" i="3" s="1"/>
  <c r="FF85" i="3" s="1"/>
  <c r="CK97" i="6"/>
  <c r="Y85" i="3" s="1"/>
  <c r="FE85" i="3" s="1"/>
  <c r="CJ97" i="6"/>
  <c r="X85" i="3" s="1"/>
  <c r="FD85" i="3" s="1"/>
  <c r="CI97" i="6"/>
  <c r="W85" i="3" s="1"/>
  <c r="FC85" i="3" s="1"/>
  <c r="CH97" i="6"/>
  <c r="V85" i="3" s="1"/>
  <c r="FB85" i="3" s="1"/>
  <c r="CG97" i="6"/>
  <c r="U85" i="3" s="1"/>
  <c r="FA85" i="3" s="1"/>
  <c r="CF97" i="6"/>
  <c r="T85" i="3" s="1"/>
  <c r="EZ85" i="3" s="1"/>
  <c r="CM96" i="6"/>
  <c r="CL96" i="6"/>
  <c r="Z84" i="3" s="1"/>
  <c r="CK96" i="6"/>
  <c r="Y84" i="3" s="1"/>
  <c r="CJ96" i="6"/>
  <c r="X84" i="3" s="1"/>
  <c r="CI96" i="6"/>
  <c r="W84" i="3" s="1"/>
  <c r="CH96" i="6"/>
  <c r="V84" i="3" s="1"/>
  <c r="CG96" i="6"/>
  <c r="U84" i="3" s="1"/>
  <c r="CF96" i="6"/>
  <c r="T84" i="3" s="1"/>
  <c r="CM95" i="6"/>
  <c r="CN95" i="6" s="1"/>
  <c r="AB83" i="3" s="1"/>
  <c r="FH83" i="3" s="1"/>
  <c r="CL95" i="6"/>
  <c r="Z83" i="3" s="1"/>
  <c r="FF83" i="3" s="1"/>
  <c r="CK95" i="6"/>
  <c r="Y83" i="3" s="1"/>
  <c r="FE83" i="3" s="1"/>
  <c r="CJ95" i="6"/>
  <c r="X83" i="3" s="1"/>
  <c r="FD83" i="3" s="1"/>
  <c r="CI95" i="6"/>
  <c r="W83" i="3" s="1"/>
  <c r="FC83" i="3" s="1"/>
  <c r="CH95" i="6"/>
  <c r="V83" i="3" s="1"/>
  <c r="FB83" i="3" s="1"/>
  <c r="CG95" i="6"/>
  <c r="U83" i="3" s="1"/>
  <c r="CF95" i="6"/>
  <c r="T83" i="3" s="1"/>
  <c r="EZ83" i="3" s="1"/>
  <c r="CM94" i="6"/>
  <c r="CL94" i="6"/>
  <c r="Z81" i="3" s="1"/>
  <c r="FF81" i="3" s="1"/>
  <c r="CK94" i="6"/>
  <c r="Y81" i="3" s="1"/>
  <c r="FE81" i="3" s="1"/>
  <c r="CJ94" i="6"/>
  <c r="X81" i="3" s="1"/>
  <c r="FD81" i="3" s="1"/>
  <c r="CI94" i="6"/>
  <c r="W81" i="3" s="1"/>
  <c r="FC81" i="3" s="1"/>
  <c r="CH94" i="6"/>
  <c r="V81" i="3" s="1"/>
  <c r="FB81" i="3" s="1"/>
  <c r="CG94" i="6"/>
  <c r="U81" i="3" s="1"/>
  <c r="CF94" i="6"/>
  <c r="T81" i="3" s="1"/>
  <c r="EZ81" i="3" s="1"/>
  <c r="CM93" i="6"/>
  <c r="CL93" i="6"/>
  <c r="Z79" i="3" s="1"/>
  <c r="CK93" i="6"/>
  <c r="Y79" i="3" s="1"/>
  <c r="CJ93" i="6"/>
  <c r="X79" i="3" s="1"/>
  <c r="CI93" i="6"/>
  <c r="W79" i="3" s="1"/>
  <c r="CH93" i="6"/>
  <c r="V79" i="3" s="1"/>
  <c r="CG93" i="6"/>
  <c r="U79" i="3" s="1"/>
  <c r="CF93" i="6"/>
  <c r="T79" i="3" s="1"/>
  <c r="CM92" i="6"/>
  <c r="CN92" i="6" s="1"/>
  <c r="CL92" i="6"/>
  <c r="CK92" i="6"/>
  <c r="CJ92" i="6"/>
  <c r="CI92" i="6"/>
  <c r="CH92" i="6"/>
  <c r="CG92" i="6"/>
  <c r="CF92" i="6"/>
  <c r="CM91" i="6"/>
  <c r="CL91" i="6"/>
  <c r="Z78" i="3" s="1"/>
  <c r="FF78" i="3" s="1"/>
  <c r="CK91" i="6"/>
  <c r="Y78" i="3" s="1"/>
  <c r="FE78" i="3" s="1"/>
  <c r="CJ91" i="6"/>
  <c r="X78" i="3" s="1"/>
  <c r="FD78" i="3" s="1"/>
  <c r="CI91" i="6"/>
  <c r="W78" i="3" s="1"/>
  <c r="FC78" i="3" s="1"/>
  <c r="CH91" i="6"/>
  <c r="V78" i="3" s="1"/>
  <c r="FB78" i="3" s="1"/>
  <c r="CG91" i="6"/>
  <c r="U78" i="3" s="1"/>
  <c r="CF91" i="6"/>
  <c r="T78" i="3" s="1"/>
  <c r="EZ78" i="3" s="1"/>
  <c r="CM90" i="6"/>
  <c r="AA77" i="3" s="1"/>
  <c r="FG77" i="3" s="1"/>
  <c r="CL90" i="6"/>
  <c r="Z77" i="3" s="1"/>
  <c r="FF77" i="3" s="1"/>
  <c r="CK90" i="6"/>
  <c r="Y77" i="3" s="1"/>
  <c r="FE77" i="3" s="1"/>
  <c r="CJ90" i="6"/>
  <c r="X77" i="3" s="1"/>
  <c r="FD77" i="3" s="1"/>
  <c r="CI90" i="6"/>
  <c r="W77" i="3" s="1"/>
  <c r="FC77" i="3" s="1"/>
  <c r="CH90" i="6"/>
  <c r="V77" i="3" s="1"/>
  <c r="FB77" i="3" s="1"/>
  <c r="CG90" i="6"/>
  <c r="U77" i="3" s="1"/>
  <c r="FA77" i="3" s="1"/>
  <c r="CF90" i="6"/>
  <c r="T77" i="3" s="1"/>
  <c r="EZ77" i="3" s="1"/>
  <c r="CM89" i="6"/>
  <c r="CN89" i="6" s="1"/>
  <c r="AB76" i="3" s="1"/>
  <c r="FH76" i="3" s="1"/>
  <c r="CL89" i="6"/>
  <c r="Z76" i="3" s="1"/>
  <c r="FF76" i="3" s="1"/>
  <c r="CK89" i="6"/>
  <c r="Y76" i="3" s="1"/>
  <c r="FE76" i="3" s="1"/>
  <c r="CJ89" i="6"/>
  <c r="X76" i="3" s="1"/>
  <c r="FD76" i="3" s="1"/>
  <c r="CI89" i="6"/>
  <c r="W76" i="3" s="1"/>
  <c r="FC76" i="3" s="1"/>
  <c r="CH89" i="6"/>
  <c r="V76" i="3" s="1"/>
  <c r="FB76" i="3" s="1"/>
  <c r="CG89" i="6"/>
  <c r="U76" i="3" s="1"/>
  <c r="CF89" i="6"/>
  <c r="T76" i="3" s="1"/>
  <c r="EZ76" i="3" s="1"/>
  <c r="CM88" i="6"/>
  <c r="CN88" i="6" s="1"/>
  <c r="AB75" i="3" s="1"/>
  <c r="FH75" i="3" s="1"/>
  <c r="CL88" i="6"/>
  <c r="Z75" i="3" s="1"/>
  <c r="FF75" i="3" s="1"/>
  <c r="CK88" i="6"/>
  <c r="Y75" i="3" s="1"/>
  <c r="FE75" i="3" s="1"/>
  <c r="CJ88" i="6"/>
  <c r="X75" i="3" s="1"/>
  <c r="FD75" i="3" s="1"/>
  <c r="CI88" i="6"/>
  <c r="W75" i="3" s="1"/>
  <c r="FC75" i="3" s="1"/>
  <c r="CH88" i="6"/>
  <c r="V75" i="3" s="1"/>
  <c r="FB75" i="3" s="1"/>
  <c r="CG88" i="6"/>
  <c r="U75" i="3" s="1"/>
  <c r="CF88" i="6"/>
  <c r="T75" i="3" s="1"/>
  <c r="EZ75" i="3" s="1"/>
  <c r="CM87" i="6"/>
  <c r="CN87" i="6" s="1"/>
  <c r="AB74" i="3" s="1"/>
  <c r="FH74" i="3" s="1"/>
  <c r="CL87" i="6"/>
  <c r="Z74" i="3" s="1"/>
  <c r="FF74" i="3" s="1"/>
  <c r="CK87" i="6"/>
  <c r="Y74" i="3" s="1"/>
  <c r="FE74" i="3" s="1"/>
  <c r="CJ87" i="6"/>
  <c r="X74" i="3" s="1"/>
  <c r="FD74" i="3" s="1"/>
  <c r="CI87" i="6"/>
  <c r="W74" i="3" s="1"/>
  <c r="FC74" i="3" s="1"/>
  <c r="CH87" i="6"/>
  <c r="V74" i="3" s="1"/>
  <c r="FB74" i="3" s="1"/>
  <c r="CG87" i="6"/>
  <c r="U74" i="3" s="1"/>
  <c r="CF87" i="6"/>
  <c r="T74" i="3" s="1"/>
  <c r="EZ74" i="3" s="1"/>
  <c r="CM86" i="6"/>
  <c r="CN86" i="6" s="1"/>
  <c r="CL86" i="6"/>
  <c r="CK86" i="6"/>
  <c r="CJ86" i="6"/>
  <c r="CI86" i="6"/>
  <c r="CH86" i="6"/>
  <c r="CG86" i="6"/>
  <c r="CF86" i="6"/>
  <c r="CM85" i="6"/>
  <c r="CN85" i="6" s="1"/>
  <c r="CL85" i="6"/>
  <c r="CK85" i="6"/>
  <c r="CJ85" i="6"/>
  <c r="CI85" i="6"/>
  <c r="CH85" i="6"/>
  <c r="CG85" i="6"/>
  <c r="CF85" i="6"/>
  <c r="CM84" i="6"/>
  <c r="CN84" i="6" s="1"/>
  <c r="AB72" i="3" s="1"/>
  <c r="FH72" i="3" s="1"/>
  <c r="CL84" i="6"/>
  <c r="Z72" i="3" s="1"/>
  <c r="FF72" i="3" s="1"/>
  <c r="CK84" i="6"/>
  <c r="Y72" i="3" s="1"/>
  <c r="FE72" i="3" s="1"/>
  <c r="CJ84" i="6"/>
  <c r="X72" i="3" s="1"/>
  <c r="FD72" i="3" s="1"/>
  <c r="CI84" i="6"/>
  <c r="W72" i="3" s="1"/>
  <c r="FC72" i="3" s="1"/>
  <c r="CH84" i="6"/>
  <c r="V72" i="3" s="1"/>
  <c r="FB72" i="3" s="1"/>
  <c r="CG84" i="6"/>
  <c r="U72" i="3" s="1"/>
  <c r="CF84" i="6"/>
  <c r="T72" i="3" s="1"/>
  <c r="EZ72" i="3" s="1"/>
  <c r="CM83" i="6"/>
  <c r="CN83" i="6" s="1"/>
  <c r="AB71" i="3" s="1"/>
  <c r="FH71" i="3" s="1"/>
  <c r="CL83" i="6"/>
  <c r="Z71" i="3" s="1"/>
  <c r="FF71" i="3" s="1"/>
  <c r="CK83" i="6"/>
  <c r="Y71" i="3" s="1"/>
  <c r="FE71" i="3" s="1"/>
  <c r="CJ83" i="6"/>
  <c r="X71" i="3" s="1"/>
  <c r="FD71" i="3" s="1"/>
  <c r="CI83" i="6"/>
  <c r="W71" i="3" s="1"/>
  <c r="FC71" i="3" s="1"/>
  <c r="CH83" i="6"/>
  <c r="V71" i="3" s="1"/>
  <c r="FB71" i="3" s="1"/>
  <c r="CG83" i="6"/>
  <c r="U71" i="3" s="1"/>
  <c r="CF83" i="6"/>
  <c r="T71" i="3" s="1"/>
  <c r="EZ71" i="3" s="1"/>
  <c r="CM82" i="6"/>
  <c r="CL82" i="6"/>
  <c r="Z70" i="3" s="1"/>
  <c r="FF70" i="3" s="1"/>
  <c r="CK82" i="6"/>
  <c r="Y70" i="3" s="1"/>
  <c r="FE70" i="3" s="1"/>
  <c r="CJ82" i="6"/>
  <c r="X70" i="3" s="1"/>
  <c r="FD70" i="3" s="1"/>
  <c r="CI82" i="6"/>
  <c r="W70" i="3" s="1"/>
  <c r="FC70" i="3" s="1"/>
  <c r="CH82" i="6"/>
  <c r="V70" i="3" s="1"/>
  <c r="FB70" i="3" s="1"/>
  <c r="CG82" i="6"/>
  <c r="U70" i="3" s="1"/>
  <c r="CF82" i="6"/>
  <c r="T70" i="3" s="1"/>
  <c r="EZ70" i="3" s="1"/>
  <c r="CM81" i="6"/>
  <c r="CN81" i="6" s="1"/>
  <c r="CL81" i="6"/>
  <c r="CK81" i="6"/>
  <c r="CJ81" i="6"/>
  <c r="CI81" i="6"/>
  <c r="CH81" i="6"/>
  <c r="CG81" i="6"/>
  <c r="CF81" i="6"/>
  <c r="CM80" i="6"/>
  <c r="CN80" i="6" s="1"/>
  <c r="AB68" i="3" s="1"/>
  <c r="FH68" i="3" s="1"/>
  <c r="CL80" i="6"/>
  <c r="Z68" i="3" s="1"/>
  <c r="FF68" i="3" s="1"/>
  <c r="CK80" i="6"/>
  <c r="Y68" i="3" s="1"/>
  <c r="FE68" i="3" s="1"/>
  <c r="CJ80" i="6"/>
  <c r="X68" i="3" s="1"/>
  <c r="FD68" i="3" s="1"/>
  <c r="CI80" i="6"/>
  <c r="W68" i="3" s="1"/>
  <c r="FC68" i="3" s="1"/>
  <c r="CH80" i="6"/>
  <c r="V68" i="3" s="1"/>
  <c r="FB68" i="3" s="1"/>
  <c r="CG80" i="6"/>
  <c r="U68" i="3" s="1"/>
  <c r="FA68" i="3" s="1"/>
  <c r="CF80" i="6"/>
  <c r="T68" i="3" s="1"/>
  <c r="EZ68" i="3" s="1"/>
  <c r="CM79" i="6"/>
  <c r="CN79" i="6" s="1"/>
  <c r="AB67" i="3" s="1"/>
  <c r="CL79" i="6"/>
  <c r="Z67" i="3" s="1"/>
  <c r="CK79" i="6"/>
  <c r="Y67" i="3" s="1"/>
  <c r="CJ79" i="6"/>
  <c r="X67" i="3" s="1"/>
  <c r="CI79" i="6"/>
  <c r="W67" i="3" s="1"/>
  <c r="CH79" i="6"/>
  <c r="V67" i="3" s="1"/>
  <c r="CG79" i="6"/>
  <c r="U67" i="3" s="1"/>
  <c r="CF79" i="6"/>
  <c r="T67" i="3" s="1"/>
  <c r="CM78" i="6"/>
  <c r="CN78" i="6" s="1"/>
  <c r="AB66" i="3" s="1"/>
  <c r="FH66" i="3" s="1"/>
  <c r="CL78" i="6"/>
  <c r="Z66" i="3" s="1"/>
  <c r="FF66" i="3" s="1"/>
  <c r="CK78" i="6"/>
  <c r="Y66" i="3" s="1"/>
  <c r="FE66" i="3" s="1"/>
  <c r="CJ78" i="6"/>
  <c r="X66" i="3" s="1"/>
  <c r="FD66" i="3" s="1"/>
  <c r="CI78" i="6"/>
  <c r="W66" i="3" s="1"/>
  <c r="FC66" i="3" s="1"/>
  <c r="CH78" i="6"/>
  <c r="V66" i="3" s="1"/>
  <c r="FB66" i="3" s="1"/>
  <c r="CG78" i="6"/>
  <c r="U66" i="3" s="1"/>
  <c r="FA66" i="3" s="1"/>
  <c r="CF78" i="6"/>
  <c r="T66" i="3" s="1"/>
  <c r="EZ66" i="3" s="1"/>
  <c r="CM77" i="6"/>
  <c r="AA199" i="3" s="1"/>
  <c r="CL77" i="6"/>
  <c r="Z199" i="3" s="1"/>
  <c r="CK77" i="6"/>
  <c r="Y199" i="3" s="1"/>
  <c r="CJ77" i="6"/>
  <c r="X199" i="3" s="1"/>
  <c r="CI77" i="6"/>
  <c r="W199" i="3" s="1"/>
  <c r="CH77" i="6"/>
  <c r="V199" i="3" s="1"/>
  <c r="CG77" i="6"/>
  <c r="U199" i="3" s="1"/>
  <c r="CF77" i="6"/>
  <c r="T199" i="3" s="1"/>
  <c r="CM76" i="6"/>
  <c r="CN76" i="6" s="1"/>
  <c r="AB65" i="3" s="1"/>
  <c r="FH65" i="3" s="1"/>
  <c r="CL76" i="6"/>
  <c r="Z65" i="3" s="1"/>
  <c r="FF65" i="3" s="1"/>
  <c r="CK76" i="6"/>
  <c r="Y65" i="3" s="1"/>
  <c r="FE65" i="3" s="1"/>
  <c r="CJ76" i="6"/>
  <c r="X65" i="3" s="1"/>
  <c r="FD65" i="3" s="1"/>
  <c r="CI76" i="6"/>
  <c r="W65" i="3" s="1"/>
  <c r="FC65" i="3" s="1"/>
  <c r="CH76" i="6"/>
  <c r="V65" i="3" s="1"/>
  <c r="FB65" i="3" s="1"/>
  <c r="CG76" i="6"/>
  <c r="U65" i="3" s="1"/>
  <c r="FA65" i="3" s="1"/>
  <c r="CF76" i="6"/>
  <c r="T65" i="3" s="1"/>
  <c r="EZ65" i="3" s="1"/>
  <c r="CM75" i="6"/>
  <c r="CN75" i="6" s="1"/>
  <c r="AB64" i="3" s="1"/>
  <c r="FH64" i="3" s="1"/>
  <c r="CL75" i="6"/>
  <c r="Z64" i="3" s="1"/>
  <c r="FF64" i="3" s="1"/>
  <c r="CK75" i="6"/>
  <c r="Y64" i="3" s="1"/>
  <c r="FE64" i="3" s="1"/>
  <c r="CJ75" i="6"/>
  <c r="X64" i="3" s="1"/>
  <c r="FD64" i="3" s="1"/>
  <c r="CI75" i="6"/>
  <c r="W64" i="3" s="1"/>
  <c r="FC64" i="3" s="1"/>
  <c r="CH75" i="6"/>
  <c r="V64" i="3" s="1"/>
  <c r="FB64" i="3" s="1"/>
  <c r="CG75" i="6"/>
  <c r="U64" i="3" s="1"/>
  <c r="CF75" i="6"/>
  <c r="T64" i="3" s="1"/>
  <c r="EZ64" i="3" s="1"/>
  <c r="CM74" i="6"/>
  <c r="CN74" i="6" s="1"/>
  <c r="CL74" i="6"/>
  <c r="CK74" i="6"/>
  <c r="CJ74" i="6"/>
  <c r="CI74" i="6"/>
  <c r="CH74" i="6"/>
  <c r="CG74" i="6"/>
  <c r="CF74" i="6"/>
  <c r="CM73" i="6"/>
  <c r="CL73" i="6"/>
  <c r="Z173" i="3" s="1"/>
  <c r="FF173" i="3" s="1"/>
  <c r="CK73" i="6"/>
  <c r="Y173" i="3" s="1"/>
  <c r="FE173" i="3" s="1"/>
  <c r="CJ73" i="6"/>
  <c r="X173" i="3" s="1"/>
  <c r="FD173" i="3" s="1"/>
  <c r="CI73" i="6"/>
  <c r="W173" i="3" s="1"/>
  <c r="FC173" i="3" s="1"/>
  <c r="CH73" i="6"/>
  <c r="V173" i="3" s="1"/>
  <c r="FB173" i="3" s="1"/>
  <c r="CG73" i="6"/>
  <c r="U173" i="3" s="1"/>
  <c r="CF73" i="6"/>
  <c r="T173" i="3" s="1"/>
  <c r="EZ173" i="3" s="1"/>
  <c r="CM72" i="6"/>
  <c r="CN72" i="6" s="1"/>
  <c r="CL72" i="6"/>
  <c r="CK72" i="6"/>
  <c r="CJ72" i="6"/>
  <c r="CI72" i="6"/>
  <c r="CH72" i="6"/>
  <c r="CG72" i="6"/>
  <c r="CF72" i="6"/>
  <c r="CM71" i="6"/>
  <c r="CN71" i="6" s="1"/>
  <c r="CL71" i="6"/>
  <c r="CK71" i="6"/>
  <c r="CJ71" i="6"/>
  <c r="CI71" i="6"/>
  <c r="CH71" i="6"/>
  <c r="CG71" i="6"/>
  <c r="CF71" i="6"/>
  <c r="CM70" i="6"/>
  <c r="CN70" i="6" s="1"/>
  <c r="CL70" i="6"/>
  <c r="CK70" i="6"/>
  <c r="CJ70" i="6"/>
  <c r="CI70" i="6"/>
  <c r="CH70" i="6"/>
  <c r="CG70" i="6"/>
  <c r="CF70" i="6"/>
  <c r="CM69" i="6"/>
  <c r="CN69" i="6" s="1"/>
  <c r="AB62" i="3" s="1"/>
  <c r="FH62" i="3" s="1"/>
  <c r="CL69" i="6"/>
  <c r="Z62" i="3" s="1"/>
  <c r="FF62" i="3" s="1"/>
  <c r="CK69" i="6"/>
  <c r="Y62" i="3" s="1"/>
  <c r="FE62" i="3" s="1"/>
  <c r="CJ69" i="6"/>
  <c r="X62" i="3" s="1"/>
  <c r="FD62" i="3" s="1"/>
  <c r="CI69" i="6"/>
  <c r="W62" i="3" s="1"/>
  <c r="FC62" i="3" s="1"/>
  <c r="CH69" i="6"/>
  <c r="V62" i="3" s="1"/>
  <c r="FB62" i="3" s="1"/>
  <c r="CG69" i="6"/>
  <c r="U62" i="3" s="1"/>
  <c r="FA62" i="3" s="1"/>
  <c r="CF69" i="6"/>
  <c r="T62" i="3" s="1"/>
  <c r="EZ62" i="3" s="1"/>
  <c r="CM68" i="6"/>
  <c r="CN68" i="6" s="1"/>
  <c r="AB61" i="3" s="1"/>
  <c r="FH61" i="3" s="1"/>
  <c r="CL68" i="6"/>
  <c r="Z61" i="3" s="1"/>
  <c r="FF61" i="3" s="1"/>
  <c r="CK68" i="6"/>
  <c r="Y61" i="3" s="1"/>
  <c r="FE61" i="3" s="1"/>
  <c r="CJ68" i="6"/>
  <c r="X61" i="3" s="1"/>
  <c r="FD61" i="3" s="1"/>
  <c r="CI68" i="6"/>
  <c r="W61" i="3" s="1"/>
  <c r="FC61" i="3" s="1"/>
  <c r="CH68" i="6"/>
  <c r="V61" i="3" s="1"/>
  <c r="FB61" i="3" s="1"/>
  <c r="CG68" i="6"/>
  <c r="U61" i="3" s="1"/>
  <c r="CF68" i="6"/>
  <c r="T61" i="3" s="1"/>
  <c r="EZ61" i="3" s="1"/>
  <c r="CM67" i="6"/>
  <c r="AA198" i="3" s="1"/>
  <c r="CL67" i="6"/>
  <c r="Z198" i="3" s="1"/>
  <c r="CK67" i="6"/>
  <c r="Y198" i="3" s="1"/>
  <c r="CJ67" i="6"/>
  <c r="X198" i="3" s="1"/>
  <c r="CI67" i="6"/>
  <c r="W198" i="3" s="1"/>
  <c r="CH67" i="6"/>
  <c r="V198" i="3" s="1"/>
  <c r="CG67" i="6"/>
  <c r="U198" i="3" s="1"/>
  <c r="CF67" i="6"/>
  <c r="T198" i="3" s="1"/>
  <c r="CM66" i="6"/>
  <c r="CN66" i="6" s="1"/>
  <c r="CL66" i="6"/>
  <c r="CK66" i="6"/>
  <c r="CJ66" i="6"/>
  <c r="CI66" i="6"/>
  <c r="CH66" i="6"/>
  <c r="CG66" i="6"/>
  <c r="CF66" i="6"/>
  <c r="CM65" i="6"/>
  <c r="CN65" i="6" s="1"/>
  <c r="CL65" i="6"/>
  <c r="CK65" i="6"/>
  <c r="CJ65" i="6"/>
  <c r="CI65" i="6"/>
  <c r="CH65" i="6"/>
  <c r="CG65" i="6"/>
  <c r="CF65" i="6"/>
  <c r="CM64" i="6"/>
  <c r="CL64" i="6"/>
  <c r="Z59" i="3" s="1"/>
  <c r="FF59" i="3" s="1"/>
  <c r="CK64" i="6"/>
  <c r="Y59" i="3" s="1"/>
  <c r="FE59" i="3" s="1"/>
  <c r="CJ64" i="6"/>
  <c r="X59" i="3" s="1"/>
  <c r="FD59" i="3" s="1"/>
  <c r="CI64" i="6"/>
  <c r="W59" i="3" s="1"/>
  <c r="FC59" i="3" s="1"/>
  <c r="CH64" i="6"/>
  <c r="V59" i="3" s="1"/>
  <c r="FB59" i="3" s="1"/>
  <c r="CG64" i="6"/>
  <c r="U59" i="3" s="1"/>
  <c r="FA59" i="3" s="1"/>
  <c r="CF64" i="6"/>
  <c r="T59" i="3" s="1"/>
  <c r="EZ59" i="3" s="1"/>
  <c r="CM63" i="6"/>
  <c r="CN63" i="6" s="1"/>
  <c r="AB58" i="3" s="1"/>
  <c r="FH58" i="3" s="1"/>
  <c r="CL63" i="6"/>
  <c r="Z58" i="3" s="1"/>
  <c r="FF58" i="3" s="1"/>
  <c r="CK63" i="6"/>
  <c r="Y58" i="3" s="1"/>
  <c r="FE58" i="3" s="1"/>
  <c r="CJ63" i="6"/>
  <c r="X58" i="3" s="1"/>
  <c r="FD58" i="3" s="1"/>
  <c r="CI63" i="6"/>
  <c r="W58" i="3" s="1"/>
  <c r="FC58" i="3" s="1"/>
  <c r="CH63" i="6"/>
  <c r="V58" i="3" s="1"/>
  <c r="FB58" i="3" s="1"/>
  <c r="CG63" i="6"/>
  <c r="U58" i="3" s="1"/>
  <c r="CF63" i="6"/>
  <c r="T58" i="3" s="1"/>
  <c r="EZ58" i="3" s="1"/>
  <c r="CM62" i="6"/>
  <c r="CN62" i="6" s="1"/>
  <c r="AB57" i="3" s="1"/>
  <c r="FH57" i="3" s="1"/>
  <c r="CL62" i="6"/>
  <c r="Z57" i="3" s="1"/>
  <c r="FF57" i="3" s="1"/>
  <c r="CK62" i="6"/>
  <c r="Y57" i="3" s="1"/>
  <c r="FE57" i="3" s="1"/>
  <c r="CJ62" i="6"/>
  <c r="X57" i="3" s="1"/>
  <c r="FD57" i="3" s="1"/>
  <c r="CI62" i="6"/>
  <c r="W57" i="3" s="1"/>
  <c r="FC57" i="3" s="1"/>
  <c r="CH62" i="6"/>
  <c r="V57" i="3" s="1"/>
  <c r="FB57" i="3" s="1"/>
  <c r="CG62" i="6"/>
  <c r="U57" i="3" s="1"/>
  <c r="CF62" i="6"/>
  <c r="T57" i="3" s="1"/>
  <c r="EZ57" i="3" s="1"/>
  <c r="CM61" i="6"/>
  <c r="AA56" i="3" s="1"/>
  <c r="FG56" i="3" s="1"/>
  <c r="CL61" i="6"/>
  <c r="Z56" i="3" s="1"/>
  <c r="FF56" i="3" s="1"/>
  <c r="CK61" i="6"/>
  <c r="Y56" i="3" s="1"/>
  <c r="FE56" i="3" s="1"/>
  <c r="CJ61" i="6"/>
  <c r="X56" i="3" s="1"/>
  <c r="FD56" i="3" s="1"/>
  <c r="CI61" i="6"/>
  <c r="W56" i="3" s="1"/>
  <c r="FC56" i="3" s="1"/>
  <c r="CH61" i="6"/>
  <c r="V56" i="3" s="1"/>
  <c r="FB56" i="3" s="1"/>
  <c r="CG61" i="6"/>
  <c r="U56" i="3" s="1"/>
  <c r="CF61" i="6"/>
  <c r="T56" i="3" s="1"/>
  <c r="EZ56" i="3" s="1"/>
  <c r="CM60" i="6"/>
  <c r="CL60" i="6"/>
  <c r="Z169" i="3" s="1"/>
  <c r="FF169" i="3" s="1"/>
  <c r="CK60" i="6"/>
  <c r="Y169" i="3" s="1"/>
  <c r="FE169" i="3" s="1"/>
  <c r="CJ60" i="6"/>
  <c r="X169" i="3" s="1"/>
  <c r="FD169" i="3" s="1"/>
  <c r="CI60" i="6"/>
  <c r="W169" i="3" s="1"/>
  <c r="FC169" i="3" s="1"/>
  <c r="CH60" i="6"/>
  <c r="V169" i="3" s="1"/>
  <c r="FB169" i="3" s="1"/>
  <c r="CG60" i="6"/>
  <c r="U169" i="3" s="1"/>
  <c r="CF60" i="6"/>
  <c r="T169" i="3" s="1"/>
  <c r="EZ169" i="3" s="1"/>
  <c r="CM59" i="6"/>
  <c r="CN59" i="6" s="1"/>
  <c r="CL59" i="6"/>
  <c r="CK59" i="6"/>
  <c r="CJ59" i="6"/>
  <c r="CI59" i="6"/>
  <c r="CH59" i="6"/>
  <c r="CG59" i="6"/>
  <c r="CF59" i="6"/>
  <c r="CM58" i="6"/>
  <c r="CN58" i="6" s="1"/>
  <c r="AB54" i="3" s="1"/>
  <c r="FH54" i="3" s="1"/>
  <c r="CL58" i="6"/>
  <c r="Z54" i="3" s="1"/>
  <c r="FF54" i="3" s="1"/>
  <c r="CK58" i="6"/>
  <c r="Y54" i="3" s="1"/>
  <c r="FE54" i="3" s="1"/>
  <c r="CJ58" i="6"/>
  <c r="X54" i="3" s="1"/>
  <c r="FD54" i="3" s="1"/>
  <c r="CI58" i="6"/>
  <c r="W54" i="3" s="1"/>
  <c r="FC54" i="3" s="1"/>
  <c r="CH58" i="6"/>
  <c r="V54" i="3" s="1"/>
  <c r="FB54" i="3" s="1"/>
  <c r="CG58" i="6"/>
  <c r="U54" i="3" s="1"/>
  <c r="CF58" i="6"/>
  <c r="T54" i="3" s="1"/>
  <c r="EZ54" i="3" s="1"/>
  <c r="CM57" i="6"/>
  <c r="CN57" i="6" s="1"/>
  <c r="CL57" i="6"/>
  <c r="CK57" i="6"/>
  <c r="CJ57" i="6"/>
  <c r="CI57" i="6"/>
  <c r="CH57" i="6"/>
  <c r="CG57" i="6"/>
  <c r="CF57" i="6"/>
  <c r="CM56" i="6"/>
  <c r="CN56" i="6" s="1"/>
  <c r="AB53" i="3" s="1"/>
  <c r="FH53" i="3" s="1"/>
  <c r="CL56" i="6"/>
  <c r="Z53" i="3" s="1"/>
  <c r="FF53" i="3" s="1"/>
  <c r="CK56" i="6"/>
  <c r="Y53" i="3" s="1"/>
  <c r="FE53" i="3" s="1"/>
  <c r="CJ56" i="6"/>
  <c r="X53" i="3" s="1"/>
  <c r="FD53" i="3" s="1"/>
  <c r="CI56" i="6"/>
  <c r="W53" i="3" s="1"/>
  <c r="FC53" i="3" s="1"/>
  <c r="CH56" i="6"/>
  <c r="V53" i="3" s="1"/>
  <c r="FB53" i="3" s="1"/>
  <c r="CG56" i="6"/>
  <c r="U53" i="3" s="1"/>
  <c r="FA53" i="3" s="1"/>
  <c r="CF56" i="6"/>
  <c r="T53" i="3" s="1"/>
  <c r="EZ53" i="3" s="1"/>
  <c r="CM55" i="6"/>
  <c r="CN55" i="6" s="1"/>
  <c r="CL55" i="6"/>
  <c r="CK55" i="6"/>
  <c r="CJ55" i="6"/>
  <c r="CI55" i="6"/>
  <c r="CH55" i="6"/>
  <c r="CG55" i="6"/>
  <c r="CF55" i="6"/>
  <c r="CM54" i="6"/>
  <c r="CN54" i="6" s="1"/>
  <c r="CL54" i="6"/>
  <c r="CK54" i="6"/>
  <c r="CJ54" i="6"/>
  <c r="CI54" i="6"/>
  <c r="CH54" i="6"/>
  <c r="CG54" i="6"/>
  <c r="CF54" i="6"/>
  <c r="CM53" i="6"/>
  <c r="AA47" i="3" s="1"/>
  <c r="FG47" i="3" s="1"/>
  <c r="CL53" i="6"/>
  <c r="Z47" i="3" s="1"/>
  <c r="FF47" i="3" s="1"/>
  <c r="CK53" i="6"/>
  <c r="Y47" i="3" s="1"/>
  <c r="FE47" i="3" s="1"/>
  <c r="CJ53" i="6"/>
  <c r="X47" i="3" s="1"/>
  <c r="FD47" i="3" s="1"/>
  <c r="CI53" i="6"/>
  <c r="W47" i="3" s="1"/>
  <c r="FC47" i="3" s="1"/>
  <c r="CH53" i="6"/>
  <c r="V47" i="3" s="1"/>
  <c r="FB47" i="3" s="1"/>
  <c r="CG53" i="6"/>
  <c r="U47" i="3" s="1"/>
  <c r="FA47" i="3" s="1"/>
  <c r="CF53" i="6"/>
  <c r="T47" i="3" s="1"/>
  <c r="EZ47" i="3" s="1"/>
  <c r="CM52" i="6"/>
  <c r="CN52" i="6" s="1"/>
  <c r="AB45" i="3" s="1"/>
  <c r="FH45" i="3" s="1"/>
  <c r="CL52" i="6"/>
  <c r="Z45" i="3" s="1"/>
  <c r="FF45" i="3" s="1"/>
  <c r="CK52" i="6"/>
  <c r="Y45" i="3" s="1"/>
  <c r="FE45" i="3" s="1"/>
  <c r="CJ52" i="6"/>
  <c r="X45" i="3" s="1"/>
  <c r="FD45" i="3" s="1"/>
  <c r="CI52" i="6"/>
  <c r="W45" i="3" s="1"/>
  <c r="FC45" i="3" s="1"/>
  <c r="CH52" i="6"/>
  <c r="V45" i="3" s="1"/>
  <c r="FB45" i="3" s="1"/>
  <c r="CG52" i="6"/>
  <c r="U45" i="3" s="1"/>
  <c r="CF52" i="6"/>
  <c r="T45" i="3" s="1"/>
  <c r="EZ45" i="3" s="1"/>
  <c r="CM51" i="6"/>
  <c r="CN51" i="6" s="1"/>
  <c r="AB44" i="3" s="1"/>
  <c r="FH44" i="3" s="1"/>
  <c r="CL51" i="6"/>
  <c r="Z44" i="3" s="1"/>
  <c r="FF44" i="3" s="1"/>
  <c r="CK51" i="6"/>
  <c r="Y44" i="3" s="1"/>
  <c r="FE44" i="3" s="1"/>
  <c r="CJ51" i="6"/>
  <c r="X44" i="3" s="1"/>
  <c r="FD44" i="3" s="1"/>
  <c r="CI51" i="6"/>
  <c r="W44" i="3" s="1"/>
  <c r="FC44" i="3" s="1"/>
  <c r="CH51" i="6"/>
  <c r="V44" i="3" s="1"/>
  <c r="FB44" i="3" s="1"/>
  <c r="CG51" i="6"/>
  <c r="U44" i="3" s="1"/>
  <c r="CF51" i="6"/>
  <c r="T44" i="3" s="1"/>
  <c r="EZ44" i="3" s="1"/>
  <c r="CM50" i="6"/>
  <c r="CN50" i="6" s="1"/>
  <c r="CL50" i="6"/>
  <c r="CK50" i="6"/>
  <c r="CJ50" i="6"/>
  <c r="CI50" i="6"/>
  <c r="CH50" i="6"/>
  <c r="CG50" i="6"/>
  <c r="CF50" i="6"/>
  <c r="CM49" i="6"/>
  <c r="CN49" i="6" s="1"/>
  <c r="AB42" i="3" s="1"/>
  <c r="FH42" i="3" s="1"/>
  <c r="CL49" i="6"/>
  <c r="Z42" i="3" s="1"/>
  <c r="FF42" i="3" s="1"/>
  <c r="CK49" i="6"/>
  <c r="Y42" i="3" s="1"/>
  <c r="FE42" i="3" s="1"/>
  <c r="CJ49" i="6"/>
  <c r="X42" i="3" s="1"/>
  <c r="FD42" i="3" s="1"/>
  <c r="CI49" i="6"/>
  <c r="W42" i="3" s="1"/>
  <c r="FC42" i="3" s="1"/>
  <c r="CH49" i="6"/>
  <c r="V42" i="3" s="1"/>
  <c r="FB42" i="3" s="1"/>
  <c r="CG49" i="6"/>
  <c r="U42" i="3" s="1"/>
  <c r="FA42" i="3" s="1"/>
  <c r="CF49" i="6"/>
  <c r="T42" i="3" s="1"/>
  <c r="EZ42" i="3" s="1"/>
  <c r="CM48" i="6"/>
  <c r="CN48" i="6" s="1"/>
  <c r="AB41" i="3" s="1"/>
  <c r="FH41" i="3" s="1"/>
  <c r="CL48" i="6"/>
  <c r="Z41" i="3" s="1"/>
  <c r="FF41" i="3" s="1"/>
  <c r="CK48" i="6"/>
  <c r="Y41" i="3" s="1"/>
  <c r="FE41" i="3" s="1"/>
  <c r="CJ48" i="6"/>
  <c r="X41" i="3" s="1"/>
  <c r="FD41" i="3" s="1"/>
  <c r="CI48" i="6"/>
  <c r="W41" i="3" s="1"/>
  <c r="FC41" i="3" s="1"/>
  <c r="CH48" i="6"/>
  <c r="V41" i="3" s="1"/>
  <c r="FB41" i="3" s="1"/>
  <c r="CG48" i="6"/>
  <c r="U41" i="3" s="1"/>
  <c r="FA41" i="3" s="1"/>
  <c r="CF48" i="6"/>
  <c r="T41" i="3" s="1"/>
  <c r="EZ41" i="3" s="1"/>
  <c r="CM47" i="6"/>
  <c r="CN47" i="6" s="1"/>
  <c r="AB40" i="3" s="1"/>
  <c r="FH40" i="3" s="1"/>
  <c r="CL47" i="6"/>
  <c r="Z40" i="3" s="1"/>
  <c r="FF40" i="3" s="1"/>
  <c r="CK47" i="6"/>
  <c r="Y40" i="3" s="1"/>
  <c r="FE40" i="3" s="1"/>
  <c r="CJ47" i="6"/>
  <c r="X40" i="3" s="1"/>
  <c r="FD40" i="3" s="1"/>
  <c r="CI47" i="6"/>
  <c r="W40" i="3" s="1"/>
  <c r="FC40" i="3" s="1"/>
  <c r="CH47" i="6"/>
  <c r="V40" i="3" s="1"/>
  <c r="FB40" i="3" s="1"/>
  <c r="CG47" i="6"/>
  <c r="U40" i="3" s="1"/>
  <c r="CF47" i="6"/>
  <c r="T40" i="3" s="1"/>
  <c r="EZ40" i="3" s="1"/>
  <c r="CM46" i="6"/>
  <c r="CN46" i="6" s="1"/>
  <c r="AB39" i="3" s="1"/>
  <c r="FH39" i="3" s="1"/>
  <c r="CL46" i="6"/>
  <c r="Z39" i="3" s="1"/>
  <c r="FF39" i="3" s="1"/>
  <c r="CK46" i="6"/>
  <c r="Y39" i="3" s="1"/>
  <c r="FE39" i="3" s="1"/>
  <c r="CJ46" i="6"/>
  <c r="X39" i="3" s="1"/>
  <c r="FD39" i="3" s="1"/>
  <c r="CI46" i="6"/>
  <c r="W39" i="3" s="1"/>
  <c r="FC39" i="3" s="1"/>
  <c r="CH46" i="6"/>
  <c r="V39" i="3" s="1"/>
  <c r="FB39" i="3" s="1"/>
  <c r="CG46" i="6"/>
  <c r="U39" i="3" s="1"/>
  <c r="CF46" i="6"/>
  <c r="T39" i="3" s="1"/>
  <c r="EZ39" i="3" s="1"/>
  <c r="CM45" i="6"/>
  <c r="CL45" i="6"/>
  <c r="Z167" i="3" s="1"/>
  <c r="FF167" i="3" s="1"/>
  <c r="CK45" i="6"/>
  <c r="Y167" i="3" s="1"/>
  <c r="FE167" i="3" s="1"/>
  <c r="CJ45" i="6"/>
  <c r="X167" i="3" s="1"/>
  <c r="FD167" i="3" s="1"/>
  <c r="CI45" i="6"/>
  <c r="W167" i="3" s="1"/>
  <c r="FC167" i="3" s="1"/>
  <c r="CH45" i="6"/>
  <c r="V167" i="3" s="1"/>
  <c r="FB167" i="3" s="1"/>
  <c r="CG45" i="6"/>
  <c r="U167" i="3" s="1"/>
  <c r="FA167" i="3" s="1"/>
  <c r="CF45" i="6"/>
  <c r="T167" i="3" s="1"/>
  <c r="EZ167" i="3" s="1"/>
  <c r="CM44" i="6"/>
  <c r="CN44" i="6" s="1"/>
  <c r="CL44" i="6"/>
  <c r="CK44" i="6"/>
  <c r="CJ44" i="6"/>
  <c r="CI44" i="6"/>
  <c r="CH44" i="6"/>
  <c r="CG44" i="6"/>
  <c r="CF44" i="6"/>
  <c r="CM43" i="6"/>
  <c r="CN43" i="6" s="1"/>
  <c r="AB37" i="3" s="1"/>
  <c r="FH37" i="3" s="1"/>
  <c r="CL43" i="6"/>
  <c r="Z37" i="3" s="1"/>
  <c r="FF37" i="3" s="1"/>
  <c r="CK43" i="6"/>
  <c r="Y37" i="3" s="1"/>
  <c r="FE37" i="3" s="1"/>
  <c r="CJ43" i="6"/>
  <c r="X37" i="3" s="1"/>
  <c r="FD37" i="3" s="1"/>
  <c r="CI43" i="6"/>
  <c r="W37" i="3" s="1"/>
  <c r="FC37" i="3" s="1"/>
  <c r="CH43" i="6"/>
  <c r="V37" i="3" s="1"/>
  <c r="FB37" i="3" s="1"/>
  <c r="CG43" i="6"/>
  <c r="U37" i="3" s="1"/>
  <c r="CF43" i="6"/>
  <c r="T37" i="3" s="1"/>
  <c r="EZ37" i="3" s="1"/>
  <c r="CM42" i="6"/>
  <c r="CN42" i="6" s="1"/>
  <c r="CL42" i="6"/>
  <c r="CK42" i="6"/>
  <c r="CJ42" i="6"/>
  <c r="CI42" i="6"/>
  <c r="CH42" i="6"/>
  <c r="CG42" i="6"/>
  <c r="CF42" i="6"/>
  <c r="CM41" i="6"/>
  <c r="CN41" i="6" s="1"/>
  <c r="AB35" i="3" s="1"/>
  <c r="CL41" i="6"/>
  <c r="Z35" i="3" s="1"/>
  <c r="CK41" i="6"/>
  <c r="Y35" i="3" s="1"/>
  <c r="CJ41" i="6"/>
  <c r="X35" i="3" s="1"/>
  <c r="CI41" i="6"/>
  <c r="W35" i="3" s="1"/>
  <c r="CH41" i="6"/>
  <c r="V35" i="3" s="1"/>
  <c r="CG41" i="6"/>
  <c r="U35" i="3" s="1"/>
  <c r="CF41" i="6"/>
  <c r="T35" i="3" s="1"/>
  <c r="CM40" i="6"/>
  <c r="CN40" i="6" s="1"/>
  <c r="CL40" i="6"/>
  <c r="CK40" i="6"/>
  <c r="CJ40" i="6"/>
  <c r="CI40" i="6"/>
  <c r="CH40" i="6"/>
  <c r="CG40" i="6"/>
  <c r="CF40" i="6"/>
  <c r="CM39" i="6"/>
  <c r="CN39" i="6" s="1"/>
  <c r="CL39" i="6"/>
  <c r="CK39" i="6"/>
  <c r="CJ39" i="6"/>
  <c r="CI39" i="6"/>
  <c r="CH39" i="6"/>
  <c r="CG39" i="6"/>
  <c r="CF39" i="6"/>
  <c r="CM38" i="6"/>
  <c r="CN38" i="6" s="1"/>
  <c r="AB33" i="3" s="1"/>
  <c r="FH33" i="3" s="1"/>
  <c r="CL38" i="6"/>
  <c r="Z33" i="3" s="1"/>
  <c r="FF33" i="3" s="1"/>
  <c r="CK38" i="6"/>
  <c r="Y33" i="3" s="1"/>
  <c r="FE33" i="3" s="1"/>
  <c r="CJ38" i="6"/>
  <c r="X33" i="3" s="1"/>
  <c r="FD33" i="3" s="1"/>
  <c r="CI38" i="6"/>
  <c r="W33" i="3" s="1"/>
  <c r="FC33" i="3" s="1"/>
  <c r="CH38" i="6"/>
  <c r="V33" i="3" s="1"/>
  <c r="FB33" i="3" s="1"/>
  <c r="CG38" i="6"/>
  <c r="U33" i="3" s="1"/>
  <c r="CF38" i="6"/>
  <c r="T33" i="3" s="1"/>
  <c r="EZ33" i="3" s="1"/>
  <c r="CM37" i="6"/>
  <c r="CN37" i="6" s="1"/>
  <c r="AB32" i="3" s="1"/>
  <c r="CL37" i="6"/>
  <c r="Z32" i="3" s="1"/>
  <c r="CK37" i="6"/>
  <c r="Y32" i="3" s="1"/>
  <c r="CJ37" i="6"/>
  <c r="X32" i="3" s="1"/>
  <c r="CI37" i="6"/>
  <c r="W32" i="3" s="1"/>
  <c r="CH37" i="6"/>
  <c r="V32" i="3" s="1"/>
  <c r="CG37" i="6"/>
  <c r="U32" i="3" s="1"/>
  <c r="CF37" i="6"/>
  <c r="T32" i="3" s="1"/>
  <c r="CM36" i="6"/>
  <c r="CN36" i="6" s="1"/>
  <c r="AB31" i="3" s="1"/>
  <c r="FH31" i="3" s="1"/>
  <c r="CL36" i="6"/>
  <c r="Z31" i="3" s="1"/>
  <c r="FF31" i="3" s="1"/>
  <c r="CK36" i="6"/>
  <c r="Y31" i="3" s="1"/>
  <c r="FE31" i="3" s="1"/>
  <c r="CJ36" i="6"/>
  <c r="X31" i="3" s="1"/>
  <c r="FD31" i="3" s="1"/>
  <c r="CI36" i="6"/>
  <c r="W31" i="3" s="1"/>
  <c r="FC31" i="3" s="1"/>
  <c r="CH36" i="6"/>
  <c r="V31" i="3" s="1"/>
  <c r="FB31" i="3" s="1"/>
  <c r="CG36" i="6"/>
  <c r="U31" i="3" s="1"/>
  <c r="FA31" i="3" s="1"/>
  <c r="CF36" i="6"/>
  <c r="T31" i="3" s="1"/>
  <c r="EZ31" i="3" s="1"/>
  <c r="CM35" i="6"/>
  <c r="CN35" i="6" s="1"/>
  <c r="AB29" i="3" s="1"/>
  <c r="FH29" i="3" s="1"/>
  <c r="CL35" i="6"/>
  <c r="Z29" i="3" s="1"/>
  <c r="FF29" i="3" s="1"/>
  <c r="CK35" i="6"/>
  <c r="Y29" i="3" s="1"/>
  <c r="FE29" i="3" s="1"/>
  <c r="CJ35" i="6"/>
  <c r="X29" i="3" s="1"/>
  <c r="FD29" i="3" s="1"/>
  <c r="CI35" i="6"/>
  <c r="W29" i="3" s="1"/>
  <c r="FC29" i="3" s="1"/>
  <c r="CH35" i="6"/>
  <c r="V29" i="3" s="1"/>
  <c r="FB29" i="3" s="1"/>
  <c r="CG35" i="6"/>
  <c r="U29" i="3" s="1"/>
  <c r="CF35" i="6"/>
  <c r="T29" i="3" s="1"/>
  <c r="EZ29" i="3" s="1"/>
  <c r="CM34" i="6"/>
  <c r="CL34" i="6"/>
  <c r="CK34" i="6"/>
  <c r="CJ34" i="6"/>
  <c r="CI34" i="6"/>
  <c r="CH34" i="6"/>
  <c r="CG34" i="6"/>
  <c r="CF34" i="6"/>
  <c r="CM33" i="6"/>
  <c r="CN33" i="6" s="1"/>
  <c r="AB28" i="3" s="1"/>
  <c r="FH28" i="3" s="1"/>
  <c r="CL33" i="6"/>
  <c r="Z28" i="3" s="1"/>
  <c r="FF28" i="3" s="1"/>
  <c r="CK33" i="6"/>
  <c r="Y28" i="3" s="1"/>
  <c r="FE28" i="3" s="1"/>
  <c r="CJ33" i="6"/>
  <c r="X28" i="3" s="1"/>
  <c r="FD28" i="3" s="1"/>
  <c r="CI33" i="6"/>
  <c r="W28" i="3" s="1"/>
  <c r="FC28" i="3" s="1"/>
  <c r="CH33" i="6"/>
  <c r="V28" i="3" s="1"/>
  <c r="FB28" i="3" s="1"/>
  <c r="CG33" i="6"/>
  <c r="U28" i="3" s="1"/>
  <c r="CF33" i="6"/>
  <c r="T28" i="3" s="1"/>
  <c r="EZ28" i="3" s="1"/>
  <c r="CM32" i="6"/>
  <c r="CN32" i="6" s="1"/>
  <c r="AB26" i="3" s="1"/>
  <c r="FH26" i="3" s="1"/>
  <c r="CL32" i="6"/>
  <c r="Z26" i="3" s="1"/>
  <c r="FF26" i="3" s="1"/>
  <c r="CK32" i="6"/>
  <c r="Y26" i="3" s="1"/>
  <c r="FE26" i="3" s="1"/>
  <c r="CJ32" i="6"/>
  <c r="X26" i="3" s="1"/>
  <c r="FD26" i="3" s="1"/>
  <c r="CI32" i="6"/>
  <c r="W26" i="3" s="1"/>
  <c r="FC26" i="3" s="1"/>
  <c r="CH32" i="6"/>
  <c r="V26" i="3" s="1"/>
  <c r="FB26" i="3" s="1"/>
  <c r="CG32" i="6"/>
  <c r="U26" i="3" s="1"/>
  <c r="CF32" i="6"/>
  <c r="T26" i="3" s="1"/>
  <c r="EZ26" i="3" s="1"/>
  <c r="CM31" i="6"/>
  <c r="CN31" i="6" s="1"/>
  <c r="CL31" i="6"/>
  <c r="CK31" i="6"/>
  <c r="CJ31" i="6"/>
  <c r="CI31" i="6"/>
  <c r="CH31" i="6"/>
  <c r="CG31" i="6"/>
  <c r="CF31" i="6"/>
  <c r="CM30" i="6"/>
  <c r="CN30" i="6" s="1"/>
  <c r="AB23" i="3" s="1"/>
  <c r="FH23" i="3" s="1"/>
  <c r="CL30" i="6"/>
  <c r="Z23" i="3" s="1"/>
  <c r="FF23" i="3" s="1"/>
  <c r="CK30" i="6"/>
  <c r="Y23" i="3" s="1"/>
  <c r="FE23" i="3" s="1"/>
  <c r="CJ30" i="6"/>
  <c r="X23" i="3" s="1"/>
  <c r="FD23" i="3" s="1"/>
  <c r="CI30" i="6"/>
  <c r="W23" i="3" s="1"/>
  <c r="FC23" i="3" s="1"/>
  <c r="CH30" i="6"/>
  <c r="V23" i="3" s="1"/>
  <c r="FB23" i="3" s="1"/>
  <c r="CG30" i="6"/>
  <c r="U23" i="3" s="1"/>
  <c r="CF30" i="6"/>
  <c r="T23" i="3" s="1"/>
  <c r="EZ23" i="3" s="1"/>
  <c r="CM29" i="6"/>
  <c r="AA22" i="3" s="1"/>
  <c r="FG22" i="3" s="1"/>
  <c r="CL29" i="6"/>
  <c r="Z22" i="3" s="1"/>
  <c r="FF22" i="3" s="1"/>
  <c r="CK29" i="6"/>
  <c r="Y22" i="3" s="1"/>
  <c r="FE22" i="3" s="1"/>
  <c r="CJ29" i="6"/>
  <c r="X22" i="3" s="1"/>
  <c r="FD22" i="3" s="1"/>
  <c r="CI29" i="6"/>
  <c r="W22" i="3" s="1"/>
  <c r="FC22" i="3" s="1"/>
  <c r="CH29" i="6"/>
  <c r="V22" i="3" s="1"/>
  <c r="FB22" i="3" s="1"/>
  <c r="CG29" i="6"/>
  <c r="U22" i="3" s="1"/>
  <c r="CF29" i="6"/>
  <c r="T22" i="3" s="1"/>
  <c r="EZ22" i="3" s="1"/>
  <c r="CM28" i="6"/>
  <c r="CN28" i="6" s="1"/>
  <c r="AB21" i="3" s="1"/>
  <c r="FH21" i="3" s="1"/>
  <c r="CL28" i="6"/>
  <c r="Z21" i="3" s="1"/>
  <c r="FF21" i="3" s="1"/>
  <c r="CK28" i="6"/>
  <c r="Y21" i="3" s="1"/>
  <c r="FE21" i="3" s="1"/>
  <c r="CJ28" i="6"/>
  <c r="X21" i="3" s="1"/>
  <c r="FD21" i="3" s="1"/>
  <c r="CI28" i="6"/>
  <c r="W21" i="3" s="1"/>
  <c r="FC21" i="3" s="1"/>
  <c r="CH28" i="6"/>
  <c r="V21" i="3" s="1"/>
  <c r="FB21" i="3" s="1"/>
  <c r="CG28" i="6"/>
  <c r="U21" i="3" s="1"/>
  <c r="CF28" i="6"/>
  <c r="T21" i="3" s="1"/>
  <c r="EZ21" i="3" s="1"/>
  <c r="CM27" i="6"/>
  <c r="CN27" i="6" s="1"/>
  <c r="CL27" i="6"/>
  <c r="CK27" i="6"/>
  <c r="CJ27" i="6"/>
  <c r="CI27" i="6"/>
  <c r="CH27" i="6"/>
  <c r="CG27" i="6"/>
  <c r="CF27" i="6"/>
  <c r="CM26" i="6"/>
  <c r="CN26" i="6" s="1"/>
  <c r="AB20" i="3" s="1"/>
  <c r="FH20" i="3" s="1"/>
  <c r="CL26" i="6"/>
  <c r="Z20" i="3" s="1"/>
  <c r="FF20" i="3" s="1"/>
  <c r="CK26" i="6"/>
  <c r="Y20" i="3" s="1"/>
  <c r="FE20" i="3" s="1"/>
  <c r="CJ26" i="6"/>
  <c r="X20" i="3" s="1"/>
  <c r="FD20" i="3" s="1"/>
  <c r="CI26" i="6"/>
  <c r="W20" i="3" s="1"/>
  <c r="FC20" i="3" s="1"/>
  <c r="CH26" i="6"/>
  <c r="V20" i="3" s="1"/>
  <c r="FB20" i="3" s="1"/>
  <c r="CG26" i="6"/>
  <c r="U20" i="3" s="1"/>
  <c r="FA20" i="3" s="1"/>
  <c r="CF26" i="6"/>
  <c r="T20" i="3" s="1"/>
  <c r="EZ20" i="3" s="1"/>
  <c r="CM25" i="6"/>
  <c r="AA197" i="3" s="1"/>
  <c r="CL25" i="6"/>
  <c r="Z197" i="3" s="1"/>
  <c r="CK25" i="6"/>
  <c r="Y197" i="3" s="1"/>
  <c r="CJ25" i="6"/>
  <c r="X197" i="3" s="1"/>
  <c r="CI25" i="6"/>
  <c r="W197" i="3" s="1"/>
  <c r="CH25" i="6"/>
  <c r="V197" i="3" s="1"/>
  <c r="CG25" i="6"/>
  <c r="U197" i="3" s="1"/>
  <c r="CF25" i="6"/>
  <c r="T197" i="3" s="1"/>
  <c r="CM24" i="6"/>
  <c r="CN24" i="6" s="1"/>
  <c r="AB17" i="3" s="1"/>
  <c r="FH17" i="3" s="1"/>
  <c r="CL24" i="6"/>
  <c r="Z17" i="3" s="1"/>
  <c r="FF17" i="3" s="1"/>
  <c r="CK24" i="6"/>
  <c r="Y17" i="3" s="1"/>
  <c r="FE17" i="3" s="1"/>
  <c r="CJ24" i="6"/>
  <c r="X17" i="3" s="1"/>
  <c r="FD17" i="3" s="1"/>
  <c r="CI24" i="6"/>
  <c r="W17" i="3" s="1"/>
  <c r="FC17" i="3" s="1"/>
  <c r="CH24" i="6"/>
  <c r="V17" i="3" s="1"/>
  <c r="FB17" i="3" s="1"/>
  <c r="CG24" i="6"/>
  <c r="U17" i="3" s="1"/>
  <c r="CF24" i="6"/>
  <c r="T17" i="3" s="1"/>
  <c r="EZ17" i="3" s="1"/>
  <c r="CM23" i="6"/>
  <c r="CN23" i="6" s="1"/>
  <c r="AB16" i="3" s="1"/>
  <c r="FH16" i="3" s="1"/>
  <c r="CL23" i="6"/>
  <c r="Z16" i="3" s="1"/>
  <c r="FF16" i="3" s="1"/>
  <c r="CK23" i="6"/>
  <c r="Y16" i="3" s="1"/>
  <c r="FE16" i="3" s="1"/>
  <c r="CJ23" i="6"/>
  <c r="X16" i="3" s="1"/>
  <c r="FD16" i="3" s="1"/>
  <c r="CI23" i="6"/>
  <c r="W16" i="3" s="1"/>
  <c r="FC16" i="3" s="1"/>
  <c r="CH23" i="6"/>
  <c r="V16" i="3" s="1"/>
  <c r="FB16" i="3" s="1"/>
  <c r="CG23" i="6"/>
  <c r="U16" i="3" s="1"/>
  <c r="CF23" i="6"/>
  <c r="T16" i="3" s="1"/>
  <c r="EZ16" i="3" s="1"/>
  <c r="CM22" i="6"/>
  <c r="CN22" i="6" s="1"/>
  <c r="AB15" i="3" s="1"/>
  <c r="FH15" i="3" s="1"/>
  <c r="CL22" i="6"/>
  <c r="Z15" i="3" s="1"/>
  <c r="FF15" i="3" s="1"/>
  <c r="CK22" i="6"/>
  <c r="Y15" i="3" s="1"/>
  <c r="FE15" i="3" s="1"/>
  <c r="CJ22" i="6"/>
  <c r="X15" i="3" s="1"/>
  <c r="FD15" i="3" s="1"/>
  <c r="CI22" i="6"/>
  <c r="W15" i="3" s="1"/>
  <c r="FC15" i="3" s="1"/>
  <c r="CH22" i="6"/>
  <c r="V15" i="3" s="1"/>
  <c r="FB15" i="3" s="1"/>
  <c r="CG22" i="6"/>
  <c r="U15" i="3" s="1"/>
  <c r="FA15" i="3" s="1"/>
  <c r="CF22" i="6"/>
  <c r="T15" i="3" s="1"/>
  <c r="EZ15" i="3" s="1"/>
  <c r="CM21" i="6"/>
  <c r="AA14" i="3" s="1"/>
  <c r="FG14" i="3" s="1"/>
  <c r="CL21" i="6"/>
  <c r="Z14" i="3" s="1"/>
  <c r="FF14" i="3" s="1"/>
  <c r="CK21" i="6"/>
  <c r="Y14" i="3" s="1"/>
  <c r="FE14" i="3" s="1"/>
  <c r="CJ21" i="6"/>
  <c r="X14" i="3" s="1"/>
  <c r="FD14" i="3" s="1"/>
  <c r="CI21" i="6"/>
  <c r="W14" i="3" s="1"/>
  <c r="FC14" i="3" s="1"/>
  <c r="CH21" i="6"/>
  <c r="V14" i="3" s="1"/>
  <c r="FB14" i="3" s="1"/>
  <c r="CG21" i="6"/>
  <c r="U14" i="3" s="1"/>
  <c r="CF21" i="6"/>
  <c r="T14" i="3" s="1"/>
  <c r="EZ14" i="3" s="1"/>
  <c r="CM20" i="6"/>
  <c r="CN20" i="6" s="1"/>
  <c r="CL20" i="6"/>
  <c r="CK20" i="6"/>
  <c r="CJ20" i="6"/>
  <c r="CI20" i="6"/>
  <c r="CH20" i="6"/>
  <c r="CG20" i="6"/>
  <c r="CF20" i="6"/>
  <c r="CM19" i="6"/>
  <c r="CL19" i="6"/>
  <c r="Z161" i="3" s="1"/>
  <c r="CK19" i="6"/>
  <c r="Y161" i="3" s="1"/>
  <c r="CJ19" i="6"/>
  <c r="X161" i="3" s="1"/>
  <c r="CI19" i="6"/>
  <c r="W161" i="3" s="1"/>
  <c r="CH19" i="6"/>
  <c r="V161" i="3" s="1"/>
  <c r="CG19" i="6"/>
  <c r="U161" i="3" s="1"/>
  <c r="CF19" i="6"/>
  <c r="T161" i="3" s="1"/>
  <c r="CM18" i="6"/>
  <c r="CL18" i="6"/>
  <c r="Z159" i="3" s="1"/>
  <c r="FF159" i="3" s="1"/>
  <c r="CK18" i="6"/>
  <c r="Y159" i="3" s="1"/>
  <c r="FE159" i="3" s="1"/>
  <c r="CJ18" i="6"/>
  <c r="X159" i="3" s="1"/>
  <c r="FD159" i="3" s="1"/>
  <c r="CI18" i="6"/>
  <c r="W159" i="3" s="1"/>
  <c r="FC159" i="3" s="1"/>
  <c r="CH18" i="6"/>
  <c r="V159" i="3" s="1"/>
  <c r="FB159" i="3" s="1"/>
  <c r="CG18" i="6"/>
  <c r="U159" i="3" s="1"/>
  <c r="CF18" i="6"/>
  <c r="T159" i="3" s="1"/>
  <c r="EZ159" i="3" s="1"/>
  <c r="CM17" i="6"/>
  <c r="CN17" i="6" s="1"/>
  <c r="AB12" i="3" s="1"/>
  <c r="FH12" i="3" s="1"/>
  <c r="CL17" i="6"/>
  <c r="Z12" i="3" s="1"/>
  <c r="FF12" i="3" s="1"/>
  <c r="CK17" i="6"/>
  <c r="Y12" i="3" s="1"/>
  <c r="FE12" i="3" s="1"/>
  <c r="CJ17" i="6"/>
  <c r="X12" i="3" s="1"/>
  <c r="FD12" i="3" s="1"/>
  <c r="CI17" i="6"/>
  <c r="W12" i="3" s="1"/>
  <c r="FC12" i="3" s="1"/>
  <c r="CH17" i="6"/>
  <c r="V12" i="3" s="1"/>
  <c r="FB12" i="3" s="1"/>
  <c r="CG17" i="6"/>
  <c r="U12" i="3" s="1"/>
  <c r="CF17" i="6"/>
  <c r="T12" i="3" s="1"/>
  <c r="EZ12" i="3" s="1"/>
  <c r="CM16" i="6"/>
  <c r="CN16" i="6" s="1"/>
  <c r="AB11" i="3" s="1"/>
  <c r="CL16" i="6"/>
  <c r="Z11" i="3" s="1"/>
  <c r="CK16" i="6"/>
  <c r="Y11" i="3" s="1"/>
  <c r="CJ16" i="6"/>
  <c r="X11" i="3" s="1"/>
  <c r="CI16" i="6"/>
  <c r="W11" i="3" s="1"/>
  <c r="CH16" i="6"/>
  <c r="V11" i="3" s="1"/>
  <c r="CG16" i="6"/>
  <c r="U11" i="3" s="1"/>
  <c r="CF16" i="6"/>
  <c r="T11" i="3" s="1"/>
  <c r="CM15" i="6"/>
  <c r="CL15" i="6"/>
  <c r="Z160" i="3" s="1"/>
  <c r="FF160" i="3" s="1"/>
  <c r="CK15" i="6"/>
  <c r="Y160" i="3" s="1"/>
  <c r="FE160" i="3" s="1"/>
  <c r="CJ15" i="6"/>
  <c r="X160" i="3" s="1"/>
  <c r="FD160" i="3" s="1"/>
  <c r="CI15" i="6"/>
  <c r="W160" i="3" s="1"/>
  <c r="FC160" i="3" s="1"/>
  <c r="CH15" i="6"/>
  <c r="V160" i="3" s="1"/>
  <c r="FB160" i="3" s="1"/>
  <c r="CG15" i="6"/>
  <c r="U160" i="3" s="1"/>
  <c r="FA160" i="3" s="1"/>
  <c r="CF15" i="6"/>
  <c r="T160" i="3" s="1"/>
  <c r="EZ160" i="3" s="1"/>
  <c r="CM14" i="6"/>
  <c r="CN14" i="6" s="1"/>
  <c r="AB10" i="3" s="1"/>
  <c r="FH10" i="3" s="1"/>
  <c r="CL14" i="6"/>
  <c r="Z10" i="3" s="1"/>
  <c r="FF10" i="3" s="1"/>
  <c r="CK14" i="6"/>
  <c r="Y10" i="3" s="1"/>
  <c r="FE10" i="3" s="1"/>
  <c r="CJ14" i="6"/>
  <c r="X10" i="3" s="1"/>
  <c r="FD10" i="3" s="1"/>
  <c r="CI14" i="6"/>
  <c r="W10" i="3" s="1"/>
  <c r="FC10" i="3" s="1"/>
  <c r="CH14" i="6"/>
  <c r="V10" i="3" s="1"/>
  <c r="FB10" i="3" s="1"/>
  <c r="CG14" i="6"/>
  <c r="U10" i="3" s="1"/>
  <c r="FA10" i="3" s="1"/>
  <c r="CF14" i="6"/>
  <c r="T10" i="3" s="1"/>
  <c r="EZ10" i="3" s="1"/>
  <c r="CM13" i="6"/>
  <c r="CN13" i="6" s="1"/>
  <c r="CL13" i="6"/>
  <c r="CK13" i="6"/>
  <c r="CJ13" i="6"/>
  <c r="CI13" i="6"/>
  <c r="CH13" i="6"/>
  <c r="CG13" i="6"/>
  <c r="CF13" i="6"/>
  <c r="CM12" i="6"/>
  <c r="CN12" i="6" s="1"/>
  <c r="CL12" i="6"/>
  <c r="CK12" i="6"/>
  <c r="CJ12" i="6"/>
  <c r="CI12" i="6"/>
  <c r="CH12" i="6"/>
  <c r="CG12" i="6"/>
  <c r="CF12" i="6"/>
  <c r="CM11" i="6"/>
  <c r="CN11" i="6" s="1"/>
  <c r="AB9" i="3" s="1"/>
  <c r="FH9" i="3" s="1"/>
  <c r="CL11" i="6"/>
  <c r="Z9" i="3" s="1"/>
  <c r="FF9" i="3" s="1"/>
  <c r="CK11" i="6"/>
  <c r="Y9" i="3" s="1"/>
  <c r="FE9" i="3" s="1"/>
  <c r="CJ11" i="6"/>
  <c r="X9" i="3" s="1"/>
  <c r="FD9" i="3" s="1"/>
  <c r="CI11" i="6"/>
  <c r="W9" i="3" s="1"/>
  <c r="FC9" i="3" s="1"/>
  <c r="CH11" i="6"/>
  <c r="V9" i="3" s="1"/>
  <c r="FB9" i="3" s="1"/>
  <c r="CG11" i="6"/>
  <c r="U9" i="3" s="1"/>
  <c r="FA9" i="3" s="1"/>
  <c r="CF11" i="6"/>
  <c r="T9" i="3" s="1"/>
  <c r="EZ9" i="3" s="1"/>
  <c r="CM10" i="6"/>
  <c r="CN10" i="6" s="1"/>
  <c r="AB8" i="3" s="1"/>
  <c r="FH8" i="3" s="1"/>
  <c r="CL10" i="6"/>
  <c r="Z8" i="3" s="1"/>
  <c r="FF8" i="3" s="1"/>
  <c r="CK10" i="6"/>
  <c r="Y8" i="3" s="1"/>
  <c r="FE8" i="3" s="1"/>
  <c r="CJ10" i="6"/>
  <c r="X8" i="3" s="1"/>
  <c r="FD8" i="3" s="1"/>
  <c r="CI10" i="6"/>
  <c r="W8" i="3" s="1"/>
  <c r="FC8" i="3" s="1"/>
  <c r="CH10" i="6"/>
  <c r="V8" i="3" s="1"/>
  <c r="FB8" i="3" s="1"/>
  <c r="CG10" i="6"/>
  <c r="U8" i="3" s="1"/>
  <c r="CF10" i="6"/>
  <c r="T8" i="3" s="1"/>
  <c r="EZ8" i="3" s="1"/>
  <c r="CM9" i="6"/>
  <c r="CL9" i="6"/>
  <c r="Z153" i="3" s="1"/>
  <c r="FF153" i="3" s="1"/>
  <c r="CK9" i="6"/>
  <c r="Y153" i="3" s="1"/>
  <c r="FE153" i="3" s="1"/>
  <c r="CJ9" i="6"/>
  <c r="X153" i="3" s="1"/>
  <c r="FD153" i="3" s="1"/>
  <c r="CI9" i="6"/>
  <c r="W153" i="3" s="1"/>
  <c r="FC153" i="3" s="1"/>
  <c r="CH9" i="6"/>
  <c r="V153" i="3" s="1"/>
  <c r="FB153" i="3" s="1"/>
  <c r="CG9" i="6"/>
  <c r="U153" i="3" s="1"/>
  <c r="CF9" i="6"/>
  <c r="T153" i="3" s="1"/>
  <c r="EZ153" i="3" s="1"/>
  <c r="CM8" i="6"/>
  <c r="CN8" i="6" s="1"/>
  <c r="AB7" i="3" s="1"/>
  <c r="FH7" i="3" s="1"/>
  <c r="CL8" i="6"/>
  <c r="Z7" i="3" s="1"/>
  <c r="FF7" i="3" s="1"/>
  <c r="CK8" i="6"/>
  <c r="Y7" i="3" s="1"/>
  <c r="FE7" i="3" s="1"/>
  <c r="CJ8" i="6"/>
  <c r="X7" i="3" s="1"/>
  <c r="FD7" i="3" s="1"/>
  <c r="CI8" i="6"/>
  <c r="W7" i="3" s="1"/>
  <c r="FC7" i="3" s="1"/>
  <c r="CH8" i="6"/>
  <c r="V7" i="3" s="1"/>
  <c r="FB7" i="3" s="1"/>
  <c r="CG8" i="6"/>
  <c r="U7" i="3" s="1"/>
  <c r="FA7" i="3" s="1"/>
  <c r="CF8" i="6"/>
  <c r="T7" i="3" s="1"/>
  <c r="EZ7" i="3" s="1"/>
  <c r="CM7" i="6"/>
  <c r="CN7" i="6" s="1"/>
  <c r="AB5" i="3" s="1"/>
  <c r="FH5" i="3" s="1"/>
  <c r="CL7" i="6"/>
  <c r="Z5" i="3" s="1"/>
  <c r="FF5" i="3" s="1"/>
  <c r="CK7" i="6"/>
  <c r="Y5" i="3" s="1"/>
  <c r="FE5" i="3" s="1"/>
  <c r="CJ7" i="6"/>
  <c r="X5" i="3" s="1"/>
  <c r="FD5" i="3" s="1"/>
  <c r="CI7" i="6"/>
  <c r="W5" i="3" s="1"/>
  <c r="FC5" i="3" s="1"/>
  <c r="CH7" i="6"/>
  <c r="V5" i="3" s="1"/>
  <c r="FB5" i="3" s="1"/>
  <c r="CG7" i="6"/>
  <c r="U5" i="3" s="1"/>
  <c r="CF7" i="6"/>
  <c r="T5" i="3" s="1"/>
  <c r="EZ5" i="3" s="1"/>
  <c r="CM6" i="6"/>
  <c r="CN6" i="6" s="1"/>
  <c r="CL6" i="6"/>
  <c r="CK6" i="6"/>
  <c r="CJ6" i="6"/>
  <c r="CI6" i="6"/>
  <c r="CH6" i="6"/>
  <c r="CG6" i="6"/>
  <c r="CF6" i="6"/>
  <c r="CM5" i="6"/>
  <c r="CN5" i="6" s="1"/>
  <c r="AB4" i="3" s="1"/>
  <c r="CL5" i="6"/>
  <c r="Z4" i="3" s="1"/>
  <c r="CK5" i="6"/>
  <c r="Y4" i="3" s="1"/>
  <c r="AI4" i="3" s="1"/>
  <c r="CJ5" i="6"/>
  <c r="X4" i="3" s="1"/>
  <c r="AH4" i="3" s="1"/>
  <c r="CI5" i="6"/>
  <c r="W4" i="3" s="1"/>
  <c r="AG4" i="3" s="1"/>
  <c r="CH5" i="6"/>
  <c r="V4" i="3" s="1"/>
  <c r="AF4" i="3" s="1"/>
  <c r="CG5" i="6"/>
  <c r="U4" i="3" s="1"/>
  <c r="AE4" i="3" s="1"/>
  <c r="CF5" i="6"/>
  <c r="T4" i="3" s="1"/>
  <c r="AD4" i="3" s="1"/>
  <c r="CE164" i="6"/>
  <c r="S151" i="3" s="1"/>
  <c r="EY151" i="3" s="1"/>
  <c r="CE163" i="6"/>
  <c r="S150" i="3" s="1"/>
  <c r="EY150" i="3" s="1"/>
  <c r="CE162" i="6"/>
  <c r="S149" i="3" s="1"/>
  <c r="EY149" i="3" s="1"/>
  <c r="CE161" i="6"/>
  <c r="S146" i="3" s="1"/>
  <c r="EY146" i="3" s="1"/>
  <c r="CE160" i="6"/>
  <c r="S145" i="3" s="1"/>
  <c r="EY145" i="3" s="1"/>
  <c r="CE159" i="6"/>
  <c r="S144" i="3" s="1"/>
  <c r="EY144" i="3" s="1"/>
  <c r="CE158" i="6"/>
  <c r="S143" i="3" s="1"/>
  <c r="EY143" i="3" s="1"/>
  <c r="CE157" i="6"/>
  <c r="S142" i="3" s="1"/>
  <c r="EY142" i="3" s="1"/>
  <c r="CE156" i="6"/>
  <c r="S140" i="3" s="1"/>
  <c r="EY140" i="3" s="1"/>
  <c r="CE155" i="6"/>
  <c r="CE154" i="6"/>
  <c r="S139" i="3" s="1"/>
  <c r="CE153" i="6"/>
  <c r="S188" i="3" s="1"/>
  <c r="CE152" i="6"/>
  <c r="S138" i="3" s="1"/>
  <c r="EY138" i="3" s="1"/>
  <c r="CE151" i="6"/>
  <c r="S135" i="3" s="1"/>
  <c r="EY135" i="3" s="1"/>
  <c r="CE150" i="6"/>
  <c r="S134" i="3" s="1"/>
  <c r="EY134" i="3" s="1"/>
  <c r="CE149" i="6"/>
  <c r="S187" i="3" s="1"/>
  <c r="EY187" i="3" s="1"/>
  <c r="CE148" i="6"/>
  <c r="S131" i="3" s="1"/>
  <c r="EY131" i="3" s="1"/>
  <c r="CE147" i="6"/>
  <c r="S130" i="3" s="1"/>
  <c r="CE146" i="6"/>
  <c r="S129" i="3" s="1"/>
  <c r="EY129" i="3" s="1"/>
  <c r="CE145" i="6"/>
  <c r="S127" i="3" s="1"/>
  <c r="EY127" i="3" s="1"/>
  <c r="CE144" i="6"/>
  <c r="CE143" i="6"/>
  <c r="CE142" i="6"/>
  <c r="S125" i="3" s="1"/>
  <c r="EY125" i="3" s="1"/>
  <c r="CE141" i="6"/>
  <c r="S123" i="3" s="1"/>
  <c r="EY123" i="3" s="1"/>
  <c r="CE140" i="6"/>
  <c r="CE139" i="6"/>
  <c r="S122" i="3" s="1"/>
  <c r="CE138" i="6"/>
  <c r="S120" i="3" s="1"/>
  <c r="EY120" i="3" s="1"/>
  <c r="CE137" i="6"/>
  <c r="S118" i="3" s="1"/>
  <c r="EY118" i="3" s="1"/>
  <c r="CE136" i="6"/>
  <c r="CE135" i="6"/>
  <c r="CE134" i="6"/>
  <c r="CE133" i="6"/>
  <c r="S117" i="3" s="1"/>
  <c r="EY117" i="3" s="1"/>
  <c r="CE132" i="6"/>
  <c r="S116" i="3" s="1"/>
  <c r="EY116" i="3" s="1"/>
  <c r="CE131" i="6"/>
  <c r="CE130" i="6"/>
  <c r="S113" i="3" s="1"/>
  <c r="EY113" i="3" s="1"/>
  <c r="CE129" i="6"/>
  <c r="CE128" i="6"/>
  <c r="S112" i="3" s="1"/>
  <c r="EY112" i="3" s="1"/>
  <c r="CE127" i="6"/>
  <c r="S189" i="3" s="1"/>
  <c r="EY189" i="3" s="1"/>
  <c r="CE126" i="6"/>
  <c r="S177" i="3" s="1"/>
  <c r="EY177" i="3" s="1"/>
  <c r="CE125" i="6"/>
  <c r="S174" i="3" s="1"/>
  <c r="EY174" i="3" s="1"/>
  <c r="CE124" i="6"/>
  <c r="S110" i="3" s="1"/>
  <c r="EY110" i="3" s="1"/>
  <c r="CE123" i="6"/>
  <c r="CE122" i="6"/>
  <c r="CE121" i="6"/>
  <c r="CE120" i="6"/>
  <c r="CE119" i="6"/>
  <c r="S107" i="3" s="1"/>
  <c r="CE118" i="6"/>
  <c r="CE117" i="6"/>
  <c r="CE116" i="6"/>
  <c r="S105" i="3" s="1"/>
  <c r="EY105" i="3" s="1"/>
  <c r="CE115" i="6"/>
  <c r="S103" i="3" s="1"/>
  <c r="EY103" i="3" s="1"/>
  <c r="CE114" i="6"/>
  <c r="S102" i="3" s="1"/>
  <c r="EY102" i="3" s="1"/>
  <c r="CE113" i="6"/>
  <c r="S101" i="3" s="1"/>
  <c r="EY101" i="3" s="1"/>
  <c r="CE112" i="6"/>
  <c r="CE111" i="6"/>
  <c r="S100" i="3" s="1"/>
  <c r="EY100" i="3" s="1"/>
  <c r="CE110" i="6"/>
  <c r="S99" i="3" s="1"/>
  <c r="EY99" i="3" s="1"/>
  <c r="CE109" i="6"/>
  <c r="S98" i="3" s="1"/>
  <c r="CE108" i="6"/>
  <c r="CE107" i="6"/>
  <c r="S95" i="3" s="1"/>
  <c r="EY95" i="3" s="1"/>
  <c r="CE106" i="6"/>
  <c r="CE105" i="6"/>
  <c r="S92" i="3" s="1"/>
  <c r="CE104" i="6"/>
  <c r="CE103" i="6"/>
  <c r="S91" i="3" s="1"/>
  <c r="EY91" i="3" s="1"/>
  <c r="CE102" i="6"/>
  <c r="S89" i="3" s="1"/>
  <c r="EY89" i="3" s="1"/>
  <c r="CE101" i="6"/>
  <c r="S88" i="3" s="1"/>
  <c r="CE100" i="6"/>
  <c r="S87" i="3" s="1"/>
  <c r="EY87" i="3" s="1"/>
  <c r="CE99" i="6"/>
  <c r="S86" i="3" s="1"/>
  <c r="EY86" i="3" s="1"/>
  <c r="CE98" i="6"/>
  <c r="CE97" i="6"/>
  <c r="S85" i="3" s="1"/>
  <c r="EY85" i="3" s="1"/>
  <c r="CE96" i="6"/>
  <c r="S84" i="3" s="1"/>
  <c r="CE95" i="6"/>
  <c r="S83" i="3" s="1"/>
  <c r="EY83" i="3" s="1"/>
  <c r="CE94" i="6"/>
  <c r="S81" i="3" s="1"/>
  <c r="EY81" i="3" s="1"/>
  <c r="CE93" i="6"/>
  <c r="S79" i="3" s="1"/>
  <c r="CE92" i="6"/>
  <c r="CE91" i="6"/>
  <c r="S78" i="3" s="1"/>
  <c r="EY78" i="3" s="1"/>
  <c r="CE90" i="6"/>
  <c r="S77" i="3" s="1"/>
  <c r="EY77" i="3" s="1"/>
  <c r="CE89" i="6"/>
  <c r="S76" i="3" s="1"/>
  <c r="EY76" i="3" s="1"/>
  <c r="CE88" i="6"/>
  <c r="S75" i="3" s="1"/>
  <c r="EY75" i="3" s="1"/>
  <c r="CE87" i="6"/>
  <c r="S74" i="3" s="1"/>
  <c r="EY74" i="3" s="1"/>
  <c r="CE86" i="6"/>
  <c r="CE85" i="6"/>
  <c r="CE84" i="6"/>
  <c r="S72" i="3" s="1"/>
  <c r="EY72" i="3" s="1"/>
  <c r="CE83" i="6"/>
  <c r="S71" i="3" s="1"/>
  <c r="EY71" i="3" s="1"/>
  <c r="CE82" i="6"/>
  <c r="S70" i="3" s="1"/>
  <c r="EY70" i="3" s="1"/>
  <c r="CE81" i="6"/>
  <c r="CE80" i="6"/>
  <c r="S68" i="3" s="1"/>
  <c r="EY68" i="3" s="1"/>
  <c r="CE79" i="6"/>
  <c r="S67" i="3" s="1"/>
  <c r="CE78" i="6"/>
  <c r="S66" i="3" s="1"/>
  <c r="EY66" i="3" s="1"/>
  <c r="CE77" i="6"/>
  <c r="CE76" i="6"/>
  <c r="S65" i="3" s="1"/>
  <c r="EY65" i="3" s="1"/>
  <c r="CE75" i="6"/>
  <c r="S64" i="3" s="1"/>
  <c r="EY64" i="3" s="1"/>
  <c r="CE74" i="6"/>
  <c r="CE73" i="6"/>
  <c r="S173" i="3" s="1"/>
  <c r="EY173" i="3" s="1"/>
  <c r="CE72" i="6"/>
  <c r="CE71" i="6"/>
  <c r="CE70" i="6"/>
  <c r="CE69" i="6"/>
  <c r="S62" i="3" s="1"/>
  <c r="EY62" i="3" s="1"/>
  <c r="CE68" i="6"/>
  <c r="S61" i="3" s="1"/>
  <c r="EY61" i="3" s="1"/>
  <c r="CE67" i="6"/>
  <c r="CE66" i="6"/>
  <c r="CE65" i="6"/>
  <c r="CE64" i="6"/>
  <c r="S59" i="3" s="1"/>
  <c r="EY59" i="3" s="1"/>
  <c r="CE63" i="6"/>
  <c r="S58" i="3" s="1"/>
  <c r="EY58" i="3" s="1"/>
  <c r="CE62" i="6"/>
  <c r="S57" i="3" s="1"/>
  <c r="EY57" i="3" s="1"/>
  <c r="CE61" i="6"/>
  <c r="S56" i="3" s="1"/>
  <c r="EY56" i="3" s="1"/>
  <c r="CE60" i="6"/>
  <c r="S169" i="3" s="1"/>
  <c r="EY169" i="3" s="1"/>
  <c r="CE59" i="6"/>
  <c r="CE58" i="6"/>
  <c r="S54" i="3" s="1"/>
  <c r="EY54" i="3" s="1"/>
  <c r="CE57" i="6"/>
  <c r="CE56" i="6"/>
  <c r="S53" i="3" s="1"/>
  <c r="EY53" i="3" s="1"/>
  <c r="CE55" i="6"/>
  <c r="CE54" i="6"/>
  <c r="CE53" i="6"/>
  <c r="S47" i="3" s="1"/>
  <c r="EY47" i="3" s="1"/>
  <c r="CE52" i="6"/>
  <c r="S45" i="3" s="1"/>
  <c r="EY45" i="3" s="1"/>
  <c r="CE51" i="6"/>
  <c r="S44" i="3" s="1"/>
  <c r="EY44" i="3" s="1"/>
  <c r="CE50" i="6"/>
  <c r="CE49" i="6"/>
  <c r="S42" i="3" s="1"/>
  <c r="EY42" i="3" s="1"/>
  <c r="CE48" i="6"/>
  <c r="S41" i="3" s="1"/>
  <c r="EY41" i="3" s="1"/>
  <c r="CE47" i="6"/>
  <c r="S40" i="3" s="1"/>
  <c r="EY40" i="3" s="1"/>
  <c r="CE46" i="6"/>
  <c r="S39" i="3" s="1"/>
  <c r="EY39" i="3" s="1"/>
  <c r="CE45" i="6"/>
  <c r="S167" i="3" s="1"/>
  <c r="EY167" i="3" s="1"/>
  <c r="CE44" i="6"/>
  <c r="CE43" i="6"/>
  <c r="S37" i="3" s="1"/>
  <c r="EY37" i="3" s="1"/>
  <c r="CE42" i="6"/>
  <c r="CE41" i="6"/>
  <c r="S35" i="3" s="1"/>
  <c r="CE40" i="6"/>
  <c r="CE39" i="6"/>
  <c r="CE38" i="6"/>
  <c r="S33" i="3" s="1"/>
  <c r="EY33" i="3" s="1"/>
  <c r="CE37" i="6"/>
  <c r="S32" i="3" s="1"/>
  <c r="CE36" i="6"/>
  <c r="S31" i="3" s="1"/>
  <c r="EY31" i="3" s="1"/>
  <c r="CE35" i="6"/>
  <c r="S29" i="3" s="1"/>
  <c r="EY29" i="3" s="1"/>
  <c r="CE34" i="6"/>
  <c r="CE33" i="6"/>
  <c r="S28" i="3" s="1"/>
  <c r="EY28" i="3" s="1"/>
  <c r="CE32" i="6"/>
  <c r="S26" i="3" s="1"/>
  <c r="EY26" i="3" s="1"/>
  <c r="CE31" i="6"/>
  <c r="CE30" i="6"/>
  <c r="S23" i="3" s="1"/>
  <c r="EY23" i="3" s="1"/>
  <c r="CE29" i="6"/>
  <c r="S22" i="3" s="1"/>
  <c r="EY22" i="3" s="1"/>
  <c r="CE28" i="6"/>
  <c r="S21" i="3" s="1"/>
  <c r="EY21" i="3" s="1"/>
  <c r="CE27" i="6"/>
  <c r="CE26" i="6"/>
  <c r="S20" i="3" s="1"/>
  <c r="EY20" i="3" s="1"/>
  <c r="CE25" i="6"/>
  <c r="CE24" i="6"/>
  <c r="S17" i="3" s="1"/>
  <c r="EY17" i="3" s="1"/>
  <c r="CE23" i="6"/>
  <c r="S16" i="3" s="1"/>
  <c r="EY16" i="3" s="1"/>
  <c r="CE22" i="6"/>
  <c r="S15" i="3" s="1"/>
  <c r="EY15" i="3" s="1"/>
  <c r="CE21" i="6"/>
  <c r="S14" i="3" s="1"/>
  <c r="EY14" i="3" s="1"/>
  <c r="CE20" i="6"/>
  <c r="CE19" i="6"/>
  <c r="S161" i="3" s="1"/>
  <c r="CE18" i="6"/>
  <c r="S159" i="3" s="1"/>
  <c r="EY159" i="3" s="1"/>
  <c r="CE17" i="6"/>
  <c r="S12" i="3" s="1"/>
  <c r="EY12" i="3" s="1"/>
  <c r="CE16" i="6"/>
  <c r="S11" i="3" s="1"/>
  <c r="CE15" i="6"/>
  <c r="S160" i="3" s="1"/>
  <c r="EY160" i="3" s="1"/>
  <c r="CE14" i="6"/>
  <c r="S10" i="3" s="1"/>
  <c r="EY10" i="3" s="1"/>
  <c r="CE13" i="6"/>
  <c r="CE12" i="6"/>
  <c r="CE11" i="6"/>
  <c r="S9" i="3" s="1"/>
  <c r="EY9" i="3" s="1"/>
  <c r="CE10" i="6"/>
  <c r="S8" i="3" s="1"/>
  <c r="EY8" i="3" s="1"/>
  <c r="CE9" i="6"/>
  <c r="S153" i="3" s="1"/>
  <c r="EY153" i="3" s="1"/>
  <c r="CE8" i="6"/>
  <c r="S7" i="3" s="1"/>
  <c r="EY7" i="3" s="1"/>
  <c r="CE7" i="6"/>
  <c r="S5" i="3" s="1"/>
  <c r="EY5" i="3" s="1"/>
  <c r="CE6" i="6"/>
  <c r="CE5" i="6"/>
  <c r="S4" i="3" s="1"/>
  <c r="AC4" i="3" s="1"/>
  <c r="CG4" i="6"/>
  <c r="CH4" i="6" s="1"/>
  <c r="CI4" i="6" s="1"/>
  <c r="CJ4" i="6" s="1"/>
  <c r="CK4" i="6" s="1"/>
  <c r="CL4" i="6" s="1"/>
  <c r="CF4" i="6"/>
  <c r="CD164" i="6"/>
  <c r="CC164" i="6"/>
  <c r="CB164" i="6"/>
  <c r="CA164" i="6"/>
  <c r="BZ164" i="6"/>
  <c r="BY164" i="6"/>
  <c r="BX164" i="6"/>
  <c r="BW164" i="6"/>
  <c r="BV164" i="6"/>
  <c r="BU164" i="6"/>
  <c r="BN164" i="6"/>
  <c r="BM164" i="6"/>
  <c r="BL164" i="6"/>
  <c r="BK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CD163" i="6"/>
  <c r="CC163" i="6"/>
  <c r="CB163" i="6"/>
  <c r="CA163" i="6"/>
  <c r="BZ163" i="6"/>
  <c r="BY163" i="6"/>
  <c r="BX163" i="6"/>
  <c r="BW163" i="6"/>
  <c r="BV163" i="6"/>
  <c r="BU163" i="6"/>
  <c r="BN163" i="6"/>
  <c r="BM163" i="6"/>
  <c r="BL163" i="6"/>
  <c r="BK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C163" i="6" s="1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CD162" i="6"/>
  <c r="CC162" i="6"/>
  <c r="CB162" i="6"/>
  <c r="CA162" i="6"/>
  <c r="BZ162" i="6"/>
  <c r="BY162" i="6"/>
  <c r="BX162" i="6"/>
  <c r="BW162" i="6"/>
  <c r="BV162" i="6"/>
  <c r="BU162" i="6"/>
  <c r="BN162" i="6"/>
  <c r="BM162" i="6"/>
  <c r="BL162" i="6"/>
  <c r="BK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CD161" i="6"/>
  <c r="CC161" i="6"/>
  <c r="CB161" i="6"/>
  <c r="CA161" i="6"/>
  <c r="BZ161" i="6"/>
  <c r="BY161" i="6"/>
  <c r="BX161" i="6"/>
  <c r="BW161" i="6"/>
  <c r="BV161" i="6"/>
  <c r="BU161" i="6"/>
  <c r="BN161" i="6"/>
  <c r="BM161" i="6"/>
  <c r="BL161" i="6"/>
  <c r="BK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CD160" i="6"/>
  <c r="CC160" i="6"/>
  <c r="CB160" i="6"/>
  <c r="CA160" i="6"/>
  <c r="BZ160" i="6"/>
  <c r="BY160" i="6"/>
  <c r="BX160" i="6"/>
  <c r="BW160" i="6"/>
  <c r="BV160" i="6"/>
  <c r="BU160" i="6"/>
  <c r="BN160" i="6"/>
  <c r="BM160" i="6"/>
  <c r="BL160" i="6"/>
  <c r="BK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CD159" i="6"/>
  <c r="CC159" i="6"/>
  <c r="CB159" i="6"/>
  <c r="CA159" i="6"/>
  <c r="BZ159" i="6"/>
  <c r="BY159" i="6"/>
  <c r="BX159" i="6"/>
  <c r="BW159" i="6"/>
  <c r="BV159" i="6"/>
  <c r="BU159" i="6"/>
  <c r="BN159" i="6"/>
  <c r="BM159" i="6"/>
  <c r="BL159" i="6"/>
  <c r="BK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CD158" i="6"/>
  <c r="CC158" i="6"/>
  <c r="CB158" i="6"/>
  <c r="CA158" i="6"/>
  <c r="BZ158" i="6"/>
  <c r="BY158" i="6"/>
  <c r="BX158" i="6"/>
  <c r="BW158" i="6"/>
  <c r="BV158" i="6"/>
  <c r="BU158" i="6"/>
  <c r="BN158" i="6"/>
  <c r="BM158" i="6"/>
  <c r="BL158" i="6"/>
  <c r="BK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CD157" i="6"/>
  <c r="CC157" i="6"/>
  <c r="CB157" i="6"/>
  <c r="CA157" i="6"/>
  <c r="BZ157" i="6"/>
  <c r="BY157" i="6"/>
  <c r="BX157" i="6"/>
  <c r="BW157" i="6"/>
  <c r="BV157" i="6"/>
  <c r="BU157" i="6"/>
  <c r="BN157" i="6"/>
  <c r="BM157" i="6"/>
  <c r="BL157" i="6"/>
  <c r="BK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CD156" i="6"/>
  <c r="CC156" i="6"/>
  <c r="CB156" i="6"/>
  <c r="CA156" i="6"/>
  <c r="BZ156" i="6"/>
  <c r="BY156" i="6"/>
  <c r="BX156" i="6"/>
  <c r="BW156" i="6"/>
  <c r="BV156" i="6"/>
  <c r="BU156" i="6"/>
  <c r="BN156" i="6"/>
  <c r="BM156" i="6"/>
  <c r="BL156" i="6"/>
  <c r="BK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H156" i="6" s="1"/>
  <c r="AU156" i="6"/>
  <c r="AT156" i="6"/>
  <c r="AS156" i="6"/>
  <c r="AR156" i="6"/>
  <c r="AQ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CD155" i="6"/>
  <c r="CC155" i="6"/>
  <c r="CB155" i="6"/>
  <c r="CA155" i="6"/>
  <c r="BZ155" i="6"/>
  <c r="BY155" i="6"/>
  <c r="BX155" i="6"/>
  <c r="BW155" i="6"/>
  <c r="BV155" i="6"/>
  <c r="BU155" i="6"/>
  <c r="BN155" i="6"/>
  <c r="BM155" i="6"/>
  <c r="BL155" i="6"/>
  <c r="BK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CD154" i="6"/>
  <c r="CC154" i="6"/>
  <c r="CB154" i="6"/>
  <c r="CA154" i="6"/>
  <c r="BZ154" i="6"/>
  <c r="BY154" i="6"/>
  <c r="BX154" i="6"/>
  <c r="BW154" i="6"/>
  <c r="BV154" i="6"/>
  <c r="BU154" i="6"/>
  <c r="BN154" i="6"/>
  <c r="BM154" i="6"/>
  <c r="BL154" i="6"/>
  <c r="BK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CD153" i="6"/>
  <c r="CC153" i="6"/>
  <c r="CB153" i="6"/>
  <c r="CA153" i="6"/>
  <c r="BZ153" i="6"/>
  <c r="BY153" i="6"/>
  <c r="BX153" i="6"/>
  <c r="BW153" i="6"/>
  <c r="BV153" i="6"/>
  <c r="BU153" i="6"/>
  <c r="BN153" i="6"/>
  <c r="BM153" i="6"/>
  <c r="BL153" i="6"/>
  <c r="BK153" i="6"/>
  <c r="BI153" i="6"/>
  <c r="BH153" i="6"/>
  <c r="BG153" i="6"/>
  <c r="BF153" i="6"/>
  <c r="BE153" i="6"/>
  <c r="BD153" i="6"/>
  <c r="BC153" i="6"/>
  <c r="BB153" i="6"/>
  <c r="BA153" i="6"/>
  <c r="AZ153" i="6"/>
  <c r="AY153" i="6"/>
  <c r="K153" i="6" s="1"/>
  <c r="AX153" i="6"/>
  <c r="J153" i="6" s="1"/>
  <c r="AW153" i="6"/>
  <c r="I153" i="6" s="1"/>
  <c r="AV153" i="6"/>
  <c r="H153" i="6" s="1"/>
  <c r="AU153" i="6"/>
  <c r="G153" i="6" s="1"/>
  <c r="AT153" i="6"/>
  <c r="F153" i="6" s="1"/>
  <c r="AS153" i="6"/>
  <c r="AR153" i="6"/>
  <c r="AQ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CD152" i="6"/>
  <c r="CC152" i="6"/>
  <c r="CB152" i="6"/>
  <c r="CA152" i="6"/>
  <c r="BZ152" i="6"/>
  <c r="BY152" i="6"/>
  <c r="BX152" i="6"/>
  <c r="BW152" i="6"/>
  <c r="BV152" i="6"/>
  <c r="BU152" i="6"/>
  <c r="BN152" i="6"/>
  <c r="BM152" i="6"/>
  <c r="BL152" i="6"/>
  <c r="BK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CD151" i="6"/>
  <c r="CC151" i="6"/>
  <c r="CB151" i="6"/>
  <c r="CA151" i="6"/>
  <c r="BZ151" i="6"/>
  <c r="BY151" i="6"/>
  <c r="BX151" i="6"/>
  <c r="BW151" i="6"/>
  <c r="BV151" i="6"/>
  <c r="BU151" i="6"/>
  <c r="BN151" i="6"/>
  <c r="BM151" i="6"/>
  <c r="BL151" i="6"/>
  <c r="BK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CD150" i="6"/>
  <c r="CC150" i="6"/>
  <c r="CB150" i="6"/>
  <c r="CA150" i="6"/>
  <c r="BZ150" i="6"/>
  <c r="BY150" i="6"/>
  <c r="BX150" i="6"/>
  <c r="BW150" i="6"/>
  <c r="BV150" i="6"/>
  <c r="BU150" i="6"/>
  <c r="BN150" i="6"/>
  <c r="BM150" i="6"/>
  <c r="BL150" i="6"/>
  <c r="BK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CD149" i="6"/>
  <c r="CC149" i="6"/>
  <c r="CB149" i="6"/>
  <c r="CA149" i="6"/>
  <c r="BZ149" i="6"/>
  <c r="BY149" i="6"/>
  <c r="BX149" i="6"/>
  <c r="BW149" i="6"/>
  <c r="BV149" i="6"/>
  <c r="BU149" i="6"/>
  <c r="BN149" i="6"/>
  <c r="BM149" i="6"/>
  <c r="BL149" i="6"/>
  <c r="BK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CD148" i="6"/>
  <c r="CC148" i="6"/>
  <c r="CB148" i="6"/>
  <c r="CA148" i="6"/>
  <c r="BZ148" i="6"/>
  <c r="BY148" i="6"/>
  <c r="BX148" i="6"/>
  <c r="BW148" i="6"/>
  <c r="BV148" i="6"/>
  <c r="BU148" i="6"/>
  <c r="BN148" i="6"/>
  <c r="BM148" i="6"/>
  <c r="BL148" i="6"/>
  <c r="BK148" i="6"/>
  <c r="BI148" i="6"/>
  <c r="BH148" i="6"/>
  <c r="BG148" i="6"/>
  <c r="BF148" i="6"/>
  <c r="BE148" i="6"/>
  <c r="BD148" i="6"/>
  <c r="BC148" i="6"/>
  <c r="BB148" i="6"/>
  <c r="BA148" i="6"/>
  <c r="AZ148" i="6"/>
  <c r="AY148" i="6"/>
  <c r="K148" i="6" s="1"/>
  <c r="AX148" i="6"/>
  <c r="J148" i="6" s="1"/>
  <c r="AW148" i="6"/>
  <c r="I148" i="6" s="1"/>
  <c r="AV148" i="6"/>
  <c r="H148" i="6" s="1"/>
  <c r="AU148" i="6"/>
  <c r="G148" i="6" s="1"/>
  <c r="AT148" i="6"/>
  <c r="F148" i="6" s="1"/>
  <c r="AS148" i="6"/>
  <c r="AR148" i="6"/>
  <c r="AQ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CD147" i="6"/>
  <c r="CC147" i="6"/>
  <c r="CB147" i="6"/>
  <c r="CA147" i="6"/>
  <c r="BZ147" i="6"/>
  <c r="BY147" i="6"/>
  <c r="BX147" i="6"/>
  <c r="BW147" i="6"/>
  <c r="BV147" i="6"/>
  <c r="BU147" i="6"/>
  <c r="BN147" i="6"/>
  <c r="BM147" i="6"/>
  <c r="BL147" i="6"/>
  <c r="BK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CD146" i="6"/>
  <c r="CC146" i="6"/>
  <c r="CB146" i="6"/>
  <c r="CA146" i="6"/>
  <c r="BZ146" i="6"/>
  <c r="BY146" i="6"/>
  <c r="BX146" i="6"/>
  <c r="BW146" i="6"/>
  <c r="BV146" i="6"/>
  <c r="BU146" i="6"/>
  <c r="BN146" i="6"/>
  <c r="BM146" i="6"/>
  <c r="BL146" i="6"/>
  <c r="BK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CD145" i="6"/>
  <c r="CC145" i="6"/>
  <c r="CB145" i="6"/>
  <c r="CA145" i="6"/>
  <c r="BZ145" i="6"/>
  <c r="BY145" i="6"/>
  <c r="BX145" i="6"/>
  <c r="BW145" i="6"/>
  <c r="BV145" i="6"/>
  <c r="BU145" i="6"/>
  <c r="BN145" i="6"/>
  <c r="BM145" i="6"/>
  <c r="BL145" i="6"/>
  <c r="BK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CD144" i="6"/>
  <c r="CC144" i="6"/>
  <c r="CB144" i="6"/>
  <c r="CA144" i="6"/>
  <c r="BZ144" i="6"/>
  <c r="BY144" i="6"/>
  <c r="BX144" i="6"/>
  <c r="BW144" i="6"/>
  <c r="BV144" i="6"/>
  <c r="BU144" i="6"/>
  <c r="BN144" i="6"/>
  <c r="BM144" i="6"/>
  <c r="BL144" i="6"/>
  <c r="BK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J144" i="6" s="1"/>
  <c r="AW144" i="6"/>
  <c r="I144" i="6" s="1"/>
  <c r="AV144" i="6"/>
  <c r="H144" i="6" s="1"/>
  <c r="AU144" i="6"/>
  <c r="G144" i="6" s="1"/>
  <c r="AT144" i="6"/>
  <c r="F144" i="6" s="1"/>
  <c r="AS144" i="6"/>
  <c r="E144" i="6" s="1"/>
  <c r="AR144" i="6"/>
  <c r="D144" i="6" s="1"/>
  <c r="AQ144" i="6"/>
  <c r="C144" i="6" s="1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CD143" i="6"/>
  <c r="CC143" i="6"/>
  <c r="CB143" i="6"/>
  <c r="CA143" i="6"/>
  <c r="BZ143" i="6"/>
  <c r="BY143" i="6"/>
  <c r="BX143" i="6"/>
  <c r="BW143" i="6"/>
  <c r="BV143" i="6"/>
  <c r="BU143" i="6"/>
  <c r="BN143" i="6"/>
  <c r="BM143" i="6"/>
  <c r="BL143" i="6"/>
  <c r="BK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J143" i="6" s="1"/>
  <c r="AW143" i="6"/>
  <c r="I143" i="6" s="1"/>
  <c r="AV143" i="6"/>
  <c r="H143" i="6" s="1"/>
  <c r="AU143" i="6"/>
  <c r="G143" i="6" s="1"/>
  <c r="AT143" i="6"/>
  <c r="F143" i="6" s="1"/>
  <c r="AS143" i="6"/>
  <c r="E143" i="6" s="1"/>
  <c r="AR143" i="6"/>
  <c r="D143" i="6" s="1"/>
  <c r="AQ143" i="6"/>
  <c r="C143" i="6" s="1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CD142" i="6"/>
  <c r="CC142" i="6"/>
  <c r="CB142" i="6"/>
  <c r="CA142" i="6"/>
  <c r="BZ142" i="6"/>
  <c r="BY142" i="6"/>
  <c r="BX142" i="6"/>
  <c r="BW142" i="6"/>
  <c r="BV142" i="6"/>
  <c r="BU142" i="6"/>
  <c r="BN142" i="6"/>
  <c r="BM142" i="6"/>
  <c r="BL142" i="6"/>
  <c r="BK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CD141" i="6"/>
  <c r="CC141" i="6"/>
  <c r="CB141" i="6"/>
  <c r="CA141" i="6"/>
  <c r="BZ141" i="6"/>
  <c r="BY141" i="6"/>
  <c r="BX141" i="6"/>
  <c r="BW141" i="6"/>
  <c r="BV141" i="6"/>
  <c r="BU141" i="6"/>
  <c r="BN141" i="6"/>
  <c r="BM141" i="6"/>
  <c r="BL141" i="6"/>
  <c r="BK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CD140" i="6"/>
  <c r="CC140" i="6"/>
  <c r="CB140" i="6"/>
  <c r="CA140" i="6"/>
  <c r="BZ140" i="6"/>
  <c r="BY140" i="6"/>
  <c r="BX140" i="6"/>
  <c r="BW140" i="6"/>
  <c r="BV140" i="6"/>
  <c r="BU140" i="6"/>
  <c r="BN140" i="6"/>
  <c r="BM140" i="6"/>
  <c r="BL140" i="6"/>
  <c r="BK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CD139" i="6"/>
  <c r="CC139" i="6"/>
  <c r="CB139" i="6"/>
  <c r="CA139" i="6"/>
  <c r="BZ139" i="6"/>
  <c r="BY139" i="6"/>
  <c r="BX139" i="6"/>
  <c r="BW139" i="6"/>
  <c r="BV139" i="6"/>
  <c r="BU139" i="6"/>
  <c r="BN139" i="6"/>
  <c r="BM139" i="6"/>
  <c r="BL139" i="6"/>
  <c r="BK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CD138" i="6"/>
  <c r="CC138" i="6"/>
  <c r="CB138" i="6"/>
  <c r="CA138" i="6"/>
  <c r="BZ138" i="6"/>
  <c r="BY138" i="6"/>
  <c r="BX138" i="6"/>
  <c r="BW138" i="6"/>
  <c r="BV138" i="6"/>
  <c r="BU138" i="6"/>
  <c r="BN138" i="6"/>
  <c r="BM138" i="6"/>
  <c r="BL138" i="6"/>
  <c r="BK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J138" i="6" s="1"/>
  <c r="AW138" i="6"/>
  <c r="I138" i="6" s="1"/>
  <c r="AV138" i="6"/>
  <c r="H138" i="6" s="1"/>
  <c r="AU138" i="6"/>
  <c r="G138" i="6" s="1"/>
  <c r="AT138" i="6"/>
  <c r="F138" i="6" s="1"/>
  <c r="AS138" i="6"/>
  <c r="E138" i="6" s="1"/>
  <c r="AR138" i="6"/>
  <c r="D138" i="6" s="1"/>
  <c r="AQ138" i="6"/>
  <c r="C138" i="6" s="1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CD137" i="6"/>
  <c r="CC137" i="6"/>
  <c r="CB137" i="6"/>
  <c r="CA137" i="6"/>
  <c r="BZ137" i="6"/>
  <c r="BY137" i="6"/>
  <c r="BX137" i="6"/>
  <c r="BW137" i="6"/>
  <c r="BV137" i="6"/>
  <c r="BU137" i="6"/>
  <c r="BN137" i="6"/>
  <c r="BM137" i="6"/>
  <c r="BL137" i="6"/>
  <c r="BK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CD136" i="6"/>
  <c r="CC136" i="6"/>
  <c r="CB136" i="6"/>
  <c r="CA136" i="6"/>
  <c r="BZ136" i="6"/>
  <c r="BY136" i="6"/>
  <c r="BX136" i="6"/>
  <c r="BW136" i="6"/>
  <c r="BV136" i="6"/>
  <c r="BU136" i="6"/>
  <c r="BN136" i="6"/>
  <c r="BM136" i="6"/>
  <c r="BL136" i="6"/>
  <c r="BK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CD135" i="6"/>
  <c r="CC135" i="6"/>
  <c r="CB135" i="6"/>
  <c r="CA135" i="6"/>
  <c r="BZ135" i="6"/>
  <c r="BY135" i="6"/>
  <c r="BX135" i="6"/>
  <c r="BW135" i="6"/>
  <c r="BV135" i="6"/>
  <c r="BU135" i="6"/>
  <c r="BN135" i="6"/>
  <c r="BM135" i="6"/>
  <c r="BL135" i="6"/>
  <c r="BK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D135" i="6" s="1"/>
  <c r="AQ135" i="6"/>
  <c r="C135" i="6" s="1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CD134" i="6"/>
  <c r="CC134" i="6"/>
  <c r="CB134" i="6"/>
  <c r="CA134" i="6"/>
  <c r="BZ134" i="6"/>
  <c r="BY134" i="6"/>
  <c r="BX134" i="6"/>
  <c r="BW134" i="6"/>
  <c r="BV134" i="6"/>
  <c r="BU134" i="6"/>
  <c r="BN134" i="6"/>
  <c r="BM134" i="6"/>
  <c r="BL134" i="6"/>
  <c r="BK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CD133" i="6"/>
  <c r="CC133" i="6"/>
  <c r="CB133" i="6"/>
  <c r="CA133" i="6"/>
  <c r="BZ133" i="6"/>
  <c r="BY133" i="6"/>
  <c r="BX133" i="6"/>
  <c r="BW133" i="6"/>
  <c r="BV133" i="6"/>
  <c r="BU133" i="6"/>
  <c r="BN133" i="6"/>
  <c r="BM133" i="6"/>
  <c r="BL133" i="6"/>
  <c r="BK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CD132" i="6"/>
  <c r="CC132" i="6"/>
  <c r="CB132" i="6"/>
  <c r="CA132" i="6"/>
  <c r="BZ132" i="6"/>
  <c r="BY132" i="6"/>
  <c r="BX132" i="6"/>
  <c r="BW132" i="6"/>
  <c r="BV132" i="6"/>
  <c r="BU132" i="6"/>
  <c r="BN132" i="6"/>
  <c r="BM132" i="6"/>
  <c r="BL132" i="6"/>
  <c r="BK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CD131" i="6"/>
  <c r="CC131" i="6"/>
  <c r="CB131" i="6"/>
  <c r="CA131" i="6"/>
  <c r="BZ131" i="6"/>
  <c r="BY131" i="6"/>
  <c r="BX131" i="6"/>
  <c r="BW131" i="6"/>
  <c r="BV131" i="6"/>
  <c r="BU131" i="6"/>
  <c r="BN131" i="6"/>
  <c r="BM131" i="6"/>
  <c r="BL131" i="6"/>
  <c r="BK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CD130" i="6"/>
  <c r="CC130" i="6"/>
  <c r="CB130" i="6"/>
  <c r="CA130" i="6"/>
  <c r="BZ130" i="6"/>
  <c r="BY130" i="6"/>
  <c r="BX130" i="6"/>
  <c r="BW130" i="6"/>
  <c r="BV130" i="6"/>
  <c r="BU130" i="6"/>
  <c r="BN130" i="6"/>
  <c r="BM130" i="6"/>
  <c r="BL130" i="6"/>
  <c r="BK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CD129" i="6"/>
  <c r="CC129" i="6"/>
  <c r="CB129" i="6"/>
  <c r="CA129" i="6"/>
  <c r="BZ129" i="6"/>
  <c r="BY129" i="6"/>
  <c r="BX129" i="6"/>
  <c r="BW129" i="6"/>
  <c r="BV129" i="6"/>
  <c r="BU129" i="6"/>
  <c r="BN129" i="6"/>
  <c r="BM129" i="6"/>
  <c r="BL129" i="6"/>
  <c r="BK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CD128" i="6"/>
  <c r="CC128" i="6"/>
  <c r="CB128" i="6"/>
  <c r="CA128" i="6"/>
  <c r="BZ128" i="6"/>
  <c r="BY128" i="6"/>
  <c r="BX128" i="6"/>
  <c r="BW128" i="6"/>
  <c r="BV128" i="6"/>
  <c r="BU128" i="6"/>
  <c r="BN128" i="6"/>
  <c r="BM128" i="6"/>
  <c r="BL128" i="6"/>
  <c r="BK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CD127" i="6"/>
  <c r="CC127" i="6"/>
  <c r="CB127" i="6"/>
  <c r="CA127" i="6"/>
  <c r="BZ127" i="6"/>
  <c r="BY127" i="6"/>
  <c r="BX127" i="6"/>
  <c r="BW127" i="6"/>
  <c r="BV127" i="6"/>
  <c r="BU127" i="6"/>
  <c r="BN127" i="6"/>
  <c r="BM127" i="6"/>
  <c r="BL127" i="6"/>
  <c r="BK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CD126" i="6"/>
  <c r="CC126" i="6"/>
  <c r="CB126" i="6"/>
  <c r="CA126" i="6"/>
  <c r="BZ126" i="6"/>
  <c r="BY126" i="6"/>
  <c r="BX126" i="6"/>
  <c r="BW126" i="6"/>
  <c r="BV126" i="6"/>
  <c r="BU126" i="6"/>
  <c r="BN126" i="6"/>
  <c r="BM126" i="6"/>
  <c r="BL126" i="6"/>
  <c r="BK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CD125" i="6"/>
  <c r="CC125" i="6"/>
  <c r="CB125" i="6"/>
  <c r="CA125" i="6"/>
  <c r="BZ125" i="6"/>
  <c r="BY125" i="6"/>
  <c r="BX125" i="6"/>
  <c r="BW125" i="6"/>
  <c r="BV125" i="6"/>
  <c r="BU125" i="6"/>
  <c r="BN125" i="6"/>
  <c r="BM125" i="6"/>
  <c r="BL125" i="6"/>
  <c r="BK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CD124" i="6"/>
  <c r="CC124" i="6"/>
  <c r="CB124" i="6"/>
  <c r="CA124" i="6"/>
  <c r="BZ124" i="6"/>
  <c r="BY124" i="6"/>
  <c r="BX124" i="6"/>
  <c r="BW124" i="6"/>
  <c r="BV124" i="6"/>
  <c r="BU124" i="6"/>
  <c r="BN124" i="6"/>
  <c r="BM124" i="6"/>
  <c r="BL124" i="6"/>
  <c r="BK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CD123" i="6"/>
  <c r="CC123" i="6"/>
  <c r="CB123" i="6"/>
  <c r="CA123" i="6"/>
  <c r="BZ123" i="6"/>
  <c r="BY123" i="6"/>
  <c r="BX123" i="6"/>
  <c r="BW123" i="6"/>
  <c r="BV123" i="6"/>
  <c r="BU123" i="6"/>
  <c r="BN123" i="6"/>
  <c r="BM123" i="6"/>
  <c r="BL123" i="6"/>
  <c r="BK123" i="6"/>
  <c r="BI123" i="6"/>
  <c r="BH123" i="6"/>
  <c r="BG123" i="6"/>
  <c r="BF123" i="6"/>
  <c r="BE123" i="6"/>
  <c r="BD123" i="6"/>
  <c r="BC123" i="6"/>
  <c r="BB123" i="6"/>
  <c r="BA123" i="6"/>
  <c r="AZ123" i="6"/>
  <c r="AY123" i="6"/>
  <c r="K123" i="6" s="1"/>
  <c r="AX123" i="6"/>
  <c r="J123" i="6" s="1"/>
  <c r="AW123" i="6"/>
  <c r="I123" i="6" s="1"/>
  <c r="AV123" i="6"/>
  <c r="AU123" i="6"/>
  <c r="AT123" i="6"/>
  <c r="AS123" i="6"/>
  <c r="AR123" i="6"/>
  <c r="AQ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CD122" i="6"/>
  <c r="CC122" i="6"/>
  <c r="CB122" i="6"/>
  <c r="CA122" i="6"/>
  <c r="BZ122" i="6"/>
  <c r="BY122" i="6"/>
  <c r="BX122" i="6"/>
  <c r="BW122" i="6"/>
  <c r="BV122" i="6"/>
  <c r="BU122" i="6"/>
  <c r="BN122" i="6"/>
  <c r="BM122" i="6"/>
  <c r="BL122" i="6"/>
  <c r="BK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CD121" i="6"/>
  <c r="CC121" i="6"/>
  <c r="CB121" i="6"/>
  <c r="CA121" i="6"/>
  <c r="BZ121" i="6"/>
  <c r="BY121" i="6"/>
  <c r="BX121" i="6"/>
  <c r="BW121" i="6"/>
  <c r="BV121" i="6"/>
  <c r="BU121" i="6"/>
  <c r="BN121" i="6"/>
  <c r="BM121" i="6"/>
  <c r="BL121" i="6"/>
  <c r="BK121" i="6"/>
  <c r="BI121" i="6"/>
  <c r="BH121" i="6"/>
  <c r="BG121" i="6"/>
  <c r="BF121" i="6"/>
  <c r="BE121" i="6"/>
  <c r="BD121" i="6"/>
  <c r="BC121" i="6"/>
  <c r="BB121" i="6"/>
  <c r="BA121" i="6"/>
  <c r="AZ121" i="6"/>
  <c r="AY121" i="6"/>
  <c r="K121" i="6" s="1"/>
  <c r="AX121" i="6"/>
  <c r="J121" i="6" s="1"/>
  <c r="AW121" i="6"/>
  <c r="I121" i="6" s="1"/>
  <c r="AV121" i="6"/>
  <c r="AU121" i="6"/>
  <c r="AT121" i="6"/>
  <c r="AS121" i="6"/>
  <c r="AR121" i="6"/>
  <c r="AQ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CD120" i="6"/>
  <c r="CC120" i="6"/>
  <c r="CB120" i="6"/>
  <c r="CA120" i="6"/>
  <c r="BZ120" i="6"/>
  <c r="BY120" i="6"/>
  <c r="BX120" i="6"/>
  <c r="BW120" i="6"/>
  <c r="BV120" i="6"/>
  <c r="BU120" i="6"/>
  <c r="BN120" i="6"/>
  <c r="BM120" i="6"/>
  <c r="BL120" i="6"/>
  <c r="BK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E120" i="6" s="1"/>
  <c r="AR120" i="6"/>
  <c r="D120" i="6" s="1"/>
  <c r="AQ120" i="6"/>
  <c r="C120" i="6" s="1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CD119" i="6"/>
  <c r="CC119" i="6"/>
  <c r="CB119" i="6"/>
  <c r="CA119" i="6"/>
  <c r="BZ119" i="6"/>
  <c r="BY119" i="6"/>
  <c r="BX119" i="6"/>
  <c r="BW119" i="6"/>
  <c r="BV119" i="6"/>
  <c r="BU119" i="6"/>
  <c r="BN119" i="6"/>
  <c r="BM119" i="6"/>
  <c r="BL119" i="6"/>
  <c r="BK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CD118" i="6"/>
  <c r="CC118" i="6"/>
  <c r="CB118" i="6"/>
  <c r="CA118" i="6"/>
  <c r="BZ118" i="6"/>
  <c r="BY118" i="6"/>
  <c r="BX118" i="6"/>
  <c r="BW118" i="6"/>
  <c r="BV118" i="6"/>
  <c r="BU118" i="6"/>
  <c r="BN118" i="6"/>
  <c r="BM118" i="6"/>
  <c r="BL118" i="6"/>
  <c r="BK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CD117" i="6"/>
  <c r="CC117" i="6"/>
  <c r="CB117" i="6"/>
  <c r="CA117" i="6"/>
  <c r="BZ117" i="6"/>
  <c r="BY117" i="6"/>
  <c r="BX117" i="6"/>
  <c r="BW117" i="6"/>
  <c r="BV117" i="6"/>
  <c r="BU117" i="6"/>
  <c r="BN117" i="6"/>
  <c r="BM117" i="6"/>
  <c r="BL117" i="6"/>
  <c r="BK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J117" i="6" s="1"/>
  <c r="AW117" i="6"/>
  <c r="I117" i="6" s="1"/>
  <c r="AV117" i="6"/>
  <c r="H117" i="6" s="1"/>
  <c r="AU117" i="6"/>
  <c r="G117" i="6" s="1"/>
  <c r="AT117" i="6"/>
  <c r="F117" i="6" s="1"/>
  <c r="AS117" i="6"/>
  <c r="E117" i="6" s="1"/>
  <c r="AR117" i="6"/>
  <c r="D117" i="6" s="1"/>
  <c r="AQ117" i="6"/>
  <c r="C117" i="6" s="1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CD116" i="6"/>
  <c r="CC116" i="6"/>
  <c r="CB116" i="6"/>
  <c r="CA116" i="6"/>
  <c r="BZ116" i="6"/>
  <c r="BY116" i="6"/>
  <c r="BX116" i="6"/>
  <c r="BW116" i="6"/>
  <c r="BV116" i="6"/>
  <c r="BU116" i="6"/>
  <c r="BN116" i="6"/>
  <c r="BM116" i="6"/>
  <c r="BL116" i="6"/>
  <c r="BK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CD115" i="6"/>
  <c r="CC115" i="6"/>
  <c r="CB115" i="6"/>
  <c r="CA115" i="6"/>
  <c r="BZ115" i="6"/>
  <c r="BY115" i="6"/>
  <c r="BX115" i="6"/>
  <c r="BW115" i="6"/>
  <c r="BV115" i="6"/>
  <c r="BU115" i="6"/>
  <c r="BN115" i="6"/>
  <c r="BM115" i="6"/>
  <c r="BL115" i="6"/>
  <c r="BK115" i="6"/>
  <c r="BI115" i="6"/>
  <c r="BH115" i="6"/>
  <c r="BG115" i="6"/>
  <c r="BF115" i="6"/>
  <c r="BE115" i="6"/>
  <c r="BD115" i="6"/>
  <c r="BC115" i="6"/>
  <c r="BB115" i="6"/>
  <c r="BA115" i="6"/>
  <c r="AZ115" i="6"/>
  <c r="AY115" i="6"/>
  <c r="K115" i="6" s="1"/>
  <c r="AX115" i="6"/>
  <c r="J115" i="6" s="1"/>
  <c r="AW115" i="6"/>
  <c r="I115" i="6" s="1"/>
  <c r="AV115" i="6"/>
  <c r="AU115" i="6"/>
  <c r="AT115" i="6"/>
  <c r="AS115" i="6"/>
  <c r="AR115" i="6"/>
  <c r="AQ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CD114" i="6"/>
  <c r="CC114" i="6"/>
  <c r="CB114" i="6"/>
  <c r="CA114" i="6"/>
  <c r="BZ114" i="6"/>
  <c r="BY114" i="6"/>
  <c r="BX114" i="6"/>
  <c r="BW114" i="6"/>
  <c r="BV114" i="6"/>
  <c r="BU114" i="6"/>
  <c r="BN114" i="6"/>
  <c r="BM114" i="6"/>
  <c r="BL114" i="6"/>
  <c r="BK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CD113" i="6"/>
  <c r="CC113" i="6"/>
  <c r="CB113" i="6"/>
  <c r="CA113" i="6"/>
  <c r="BZ113" i="6"/>
  <c r="BY113" i="6"/>
  <c r="BX113" i="6"/>
  <c r="BW113" i="6"/>
  <c r="BV113" i="6"/>
  <c r="BU113" i="6"/>
  <c r="BN113" i="6"/>
  <c r="BM113" i="6"/>
  <c r="BL113" i="6"/>
  <c r="BK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CD112" i="6"/>
  <c r="CC112" i="6"/>
  <c r="CB112" i="6"/>
  <c r="CA112" i="6"/>
  <c r="BZ112" i="6"/>
  <c r="BY112" i="6"/>
  <c r="BX112" i="6"/>
  <c r="BW112" i="6"/>
  <c r="BV112" i="6"/>
  <c r="BU112" i="6"/>
  <c r="BN112" i="6"/>
  <c r="BM112" i="6"/>
  <c r="BL112" i="6"/>
  <c r="BK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CD111" i="6"/>
  <c r="CC111" i="6"/>
  <c r="CB111" i="6"/>
  <c r="CA111" i="6"/>
  <c r="BZ111" i="6"/>
  <c r="BY111" i="6"/>
  <c r="BX111" i="6"/>
  <c r="BW111" i="6"/>
  <c r="BV111" i="6"/>
  <c r="BU111" i="6"/>
  <c r="BN111" i="6"/>
  <c r="BM111" i="6"/>
  <c r="BL111" i="6"/>
  <c r="BK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CD110" i="6"/>
  <c r="CC110" i="6"/>
  <c r="CB110" i="6"/>
  <c r="CA110" i="6"/>
  <c r="BZ110" i="6"/>
  <c r="BY110" i="6"/>
  <c r="BX110" i="6"/>
  <c r="BW110" i="6"/>
  <c r="BV110" i="6"/>
  <c r="BU110" i="6"/>
  <c r="BN110" i="6"/>
  <c r="BM110" i="6"/>
  <c r="BL110" i="6"/>
  <c r="BK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CD109" i="6"/>
  <c r="CC109" i="6"/>
  <c r="CB109" i="6"/>
  <c r="CA109" i="6"/>
  <c r="BZ109" i="6"/>
  <c r="BY109" i="6"/>
  <c r="BX109" i="6"/>
  <c r="BW109" i="6"/>
  <c r="BV109" i="6"/>
  <c r="BU109" i="6"/>
  <c r="BN109" i="6"/>
  <c r="BM109" i="6"/>
  <c r="BL109" i="6"/>
  <c r="BK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CD108" i="6"/>
  <c r="CC108" i="6"/>
  <c r="CB108" i="6"/>
  <c r="CA108" i="6"/>
  <c r="BZ108" i="6"/>
  <c r="BY108" i="6"/>
  <c r="BX108" i="6"/>
  <c r="BW108" i="6"/>
  <c r="BV108" i="6"/>
  <c r="BU108" i="6"/>
  <c r="BN108" i="6"/>
  <c r="BM108" i="6"/>
  <c r="BL108" i="6"/>
  <c r="BK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CD107" i="6"/>
  <c r="CC107" i="6"/>
  <c r="CB107" i="6"/>
  <c r="CA107" i="6"/>
  <c r="BZ107" i="6"/>
  <c r="BY107" i="6"/>
  <c r="BX107" i="6"/>
  <c r="BW107" i="6"/>
  <c r="BV107" i="6"/>
  <c r="BU107" i="6"/>
  <c r="BN107" i="6"/>
  <c r="BM107" i="6"/>
  <c r="BL107" i="6"/>
  <c r="BK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CD106" i="6"/>
  <c r="CC106" i="6"/>
  <c r="CB106" i="6"/>
  <c r="CA106" i="6"/>
  <c r="BZ106" i="6"/>
  <c r="BY106" i="6"/>
  <c r="BX106" i="6"/>
  <c r="BW106" i="6"/>
  <c r="BV106" i="6"/>
  <c r="BU106" i="6"/>
  <c r="BN106" i="6"/>
  <c r="BM106" i="6"/>
  <c r="BL106" i="6"/>
  <c r="BK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CD105" i="6"/>
  <c r="CC105" i="6"/>
  <c r="CB105" i="6"/>
  <c r="CA105" i="6"/>
  <c r="BZ105" i="6"/>
  <c r="BY105" i="6"/>
  <c r="BX105" i="6"/>
  <c r="BW105" i="6"/>
  <c r="BV105" i="6"/>
  <c r="BU105" i="6"/>
  <c r="BN105" i="6"/>
  <c r="BM105" i="6"/>
  <c r="BL105" i="6"/>
  <c r="BK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CD104" i="6"/>
  <c r="CC104" i="6"/>
  <c r="CB104" i="6"/>
  <c r="CA104" i="6"/>
  <c r="BZ104" i="6"/>
  <c r="BY104" i="6"/>
  <c r="BX104" i="6"/>
  <c r="BW104" i="6"/>
  <c r="BV104" i="6"/>
  <c r="BU104" i="6"/>
  <c r="BN104" i="6"/>
  <c r="BM104" i="6"/>
  <c r="BL104" i="6"/>
  <c r="BK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CD103" i="6"/>
  <c r="CC103" i="6"/>
  <c r="CB103" i="6"/>
  <c r="CA103" i="6"/>
  <c r="BZ103" i="6"/>
  <c r="BY103" i="6"/>
  <c r="BX103" i="6"/>
  <c r="BW103" i="6"/>
  <c r="BV103" i="6"/>
  <c r="BU103" i="6"/>
  <c r="BN103" i="6"/>
  <c r="BM103" i="6"/>
  <c r="BL103" i="6"/>
  <c r="BK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CD102" i="6"/>
  <c r="CC102" i="6"/>
  <c r="CB102" i="6"/>
  <c r="CA102" i="6"/>
  <c r="BZ102" i="6"/>
  <c r="BY102" i="6"/>
  <c r="BX102" i="6"/>
  <c r="BW102" i="6"/>
  <c r="BV102" i="6"/>
  <c r="BU102" i="6"/>
  <c r="BN102" i="6"/>
  <c r="BM102" i="6"/>
  <c r="BL102" i="6"/>
  <c r="BK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CD101" i="6"/>
  <c r="CC101" i="6"/>
  <c r="CB101" i="6"/>
  <c r="CA101" i="6"/>
  <c r="BZ101" i="6"/>
  <c r="BY101" i="6"/>
  <c r="BX101" i="6"/>
  <c r="BW101" i="6"/>
  <c r="BV101" i="6"/>
  <c r="BU101" i="6"/>
  <c r="BN101" i="6"/>
  <c r="BM101" i="6"/>
  <c r="BL101" i="6"/>
  <c r="BK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J101" i="6" s="1"/>
  <c r="AW101" i="6"/>
  <c r="AV101" i="6"/>
  <c r="AU101" i="6"/>
  <c r="AT101" i="6"/>
  <c r="AS101" i="6"/>
  <c r="AR101" i="6"/>
  <c r="AQ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CD100" i="6"/>
  <c r="CC100" i="6"/>
  <c r="CB100" i="6"/>
  <c r="CA100" i="6"/>
  <c r="BZ100" i="6"/>
  <c r="BY100" i="6"/>
  <c r="BX100" i="6"/>
  <c r="BW100" i="6"/>
  <c r="BV100" i="6"/>
  <c r="BU100" i="6"/>
  <c r="BN100" i="6"/>
  <c r="BM100" i="6"/>
  <c r="BL100" i="6"/>
  <c r="BK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CD99" i="6"/>
  <c r="CC99" i="6"/>
  <c r="CB99" i="6"/>
  <c r="CA99" i="6"/>
  <c r="BZ99" i="6"/>
  <c r="BY99" i="6"/>
  <c r="BX99" i="6"/>
  <c r="BW99" i="6"/>
  <c r="BV99" i="6"/>
  <c r="BU99" i="6"/>
  <c r="BN99" i="6"/>
  <c r="BM99" i="6"/>
  <c r="BL99" i="6"/>
  <c r="BK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E99" i="6" s="1"/>
  <c r="AR99" i="6"/>
  <c r="D99" i="6" s="1"/>
  <c r="AQ99" i="6"/>
  <c r="C99" i="6" s="1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CD98" i="6"/>
  <c r="CC98" i="6"/>
  <c r="CB98" i="6"/>
  <c r="CA98" i="6"/>
  <c r="BZ98" i="6"/>
  <c r="BY98" i="6"/>
  <c r="BX98" i="6"/>
  <c r="BW98" i="6"/>
  <c r="BV98" i="6"/>
  <c r="BU98" i="6"/>
  <c r="BN98" i="6"/>
  <c r="BM98" i="6"/>
  <c r="BL98" i="6"/>
  <c r="BK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CD97" i="6"/>
  <c r="CC97" i="6"/>
  <c r="CB97" i="6"/>
  <c r="CA97" i="6"/>
  <c r="BZ97" i="6"/>
  <c r="BY97" i="6"/>
  <c r="BX97" i="6"/>
  <c r="BW97" i="6"/>
  <c r="BV97" i="6"/>
  <c r="BU97" i="6"/>
  <c r="BN97" i="6"/>
  <c r="BM97" i="6"/>
  <c r="BL97" i="6"/>
  <c r="BK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CD96" i="6"/>
  <c r="CC96" i="6"/>
  <c r="CB96" i="6"/>
  <c r="CA96" i="6"/>
  <c r="BZ96" i="6"/>
  <c r="BY96" i="6"/>
  <c r="BX96" i="6"/>
  <c r="BW96" i="6"/>
  <c r="BV96" i="6"/>
  <c r="BU96" i="6"/>
  <c r="BN96" i="6"/>
  <c r="BM96" i="6"/>
  <c r="BL96" i="6"/>
  <c r="BK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CD95" i="6"/>
  <c r="CC95" i="6"/>
  <c r="CB95" i="6"/>
  <c r="CA95" i="6"/>
  <c r="BZ95" i="6"/>
  <c r="BY95" i="6"/>
  <c r="BX95" i="6"/>
  <c r="BW95" i="6"/>
  <c r="BV95" i="6"/>
  <c r="BU95" i="6"/>
  <c r="BN95" i="6"/>
  <c r="BM95" i="6"/>
  <c r="BL95" i="6"/>
  <c r="BK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CD94" i="6"/>
  <c r="CC94" i="6"/>
  <c r="CB94" i="6"/>
  <c r="CA94" i="6"/>
  <c r="BZ94" i="6"/>
  <c r="BY94" i="6"/>
  <c r="BX94" i="6"/>
  <c r="BW94" i="6"/>
  <c r="BV94" i="6"/>
  <c r="BU94" i="6"/>
  <c r="BN94" i="6"/>
  <c r="BM94" i="6"/>
  <c r="BL94" i="6"/>
  <c r="BK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CD93" i="6"/>
  <c r="CC93" i="6"/>
  <c r="CB93" i="6"/>
  <c r="CA93" i="6"/>
  <c r="BZ93" i="6"/>
  <c r="BY93" i="6"/>
  <c r="BX93" i="6"/>
  <c r="BW93" i="6"/>
  <c r="BV93" i="6"/>
  <c r="BU93" i="6"/>
  <c r="BN93" i="6"/>
  <c r="BM93" i="6"/>
  <c r="BL93" i="6"/>
  <c r="BK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CD92" i="6"/>
  <c r="CC92" i="6"/>
  <c r="CB92" i="6"/>
  <c r="CA92" i="6"/>
  <c r="BZ92" i="6"/>
  <c r="BY92" i="6"/>
  <c r="BX92" i="6"/>
  <c r="BW92" i="6"/>
  <c r="BV92" i="6"/>
  <c r="BU92" i="6"/>
  <c r="BN92" i="6"/>
  <c r="BM92" i="6"/>
  <c r="BL92" i="6"/>
  <c r="BK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CD91" i="6"/>
  <c r="CC91" i="6"/>
  <c r="CB91" i="6"/>
  <c r="CA91" i="6"/>
  <c r="BZ91" i="6"/>
  <c r="BY91" i="6"/>
  <c r="BX91" i="6"/>
  <c r="BW91" i="6"/>
  <c r="BV91" i="6"/>
  <c r="BU91" i="6"/>
  <c r="BN91" i="6"/>
  <c r="BM91" i="6"/>
  <c r="BL91" i="6"/>
  <c r="BK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CD90" i="6"/>
  <c r="CC90" i="6"/>
  <c r="CB90" i="6"/>
  <c r="CA90" i="6"/>
  <c r="BZ90" i="6"/>
  <c r="BY90" i="6"/>
  <c r="BX90" i="6"/>
  <c r="BW90" i="6"/>
  <c r="BV90" i="6"/>
  <c r="BU90" i="6"/>
  <c r="BN90" i="6"/>
  <c r="BM90" i="6"/>
  <c r="BL90" i="6"/>
  <c r="BK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CD89" i="6"/>
  <c r="CC89" i="6"/>
  <c r="CB89" i="6"/>
  <c r="CA89" i="6"/>
  <c r="BZ89" i="6"/>
  <c r="BY89" i="6"/>
  <c r="BX89" i="6"/>
  <c r="BW89" i="6"/>
  <c r="BV89" i="6"/>
  <c r="BU89" i="6"/>
  <c r="BN89" i="6"/>
  <c r="BM89" i="6"/>
  <c r="BL89" i="6"/>
  <c r="BK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CD88" i="6"/>
  <c r="CC88" i="6"/>
  <c r="CB88" i="6"/>
  <c r="CA88" i="6"/>
  <c r="BZ88" i="6"/>
  <c r="BY88" i="6"/>
  <c r="BX88" i="6"/>
  <c r="BW88" i="6"/>
  <c r="BV88" i="6"/>
  <c r="BU88" i="6"/>
  <c r="BN88" i="6"/>
  <c r="BM88" i="6"/>
  <c r="BL88" i="6"/>
  <c r="BK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CD87" i="6"/>
  <c r="CC87" i="6"/>
  <c r="CB87" i="6"/>
  <c r="CA87" i="6"/>
  <c r="BZ87" i="6"/>
  <c r="BY87" i="6"/>
  <c r="BX87" i="6"/>
  <c r="BW87" i="6"/>
  <c r="BV87" i="6"/>
  <c r="BU87" i="6"/>
  <c r="BN87" i="6"/>
  <c r="BM87" i="6"/>
  <c r="BL87" i="6"/>
  <c r="BK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CD86" i="6"/>
  <c r="CC86" i="6"/>
  <c r="CB86" i="6"/>
  <c r="CA86" i="6"/>
  <c r="BZ86" i="6"/>
  <c r="BY86" i="6"/>
  <c r="BX86" i="6"/>
  <c r="BW86" i="6"/>
  <c r="BV86" i="6"/>
  <c r="BU86" i="6"/>
  <c r="BN86" i="6"/>
  <c r="BM86" i="6"/>
  <c r="BL86" i="6"/>
  <c r="BK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CD85" i="6"/>
  <c r="CC85" i="6"/>
  <c r="CB85" i="6"/>
  <c r="CA85" i="6"/>
  <c r="BZ85" i="6"/>
  <c r="BY85" i="6"/>
  <c r="BX85" i="6"/>
  <c r="BW85" i="6"/>
  <c r="BV85" i="6"/>
  <c r="BU85" i="6"/>
  <c r="BN85" i="6"/>
  <c r="BM85" i="6"/>
  <c r="BL85" i="6"/>
  <c r="BK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CD84" i="6"/>
  <c r="CC84" i="6"/>
  <c r="CB84" i="6"/>
  <c r="CA84" i="6"/>
  <c r="BZ84" i="6"/>
  <c r="BY84" i="6"/>
  <c r="BX84" i="6"/>
  <c r="BW84" i="6"/>
  <c r="BV84" i="6"/>
  <c r="BU84" i="6"/>
  <c r="BN84" i="6"/>
  <c r="BM84" i="6"/>
  <c r="BL84" i="6"/>
  <c r="BK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CD83" i="6"/>
  <c r="CC83" i="6"/>
  <c r="CB83" i="6"/>
  <c r="CA83" i="6"/>
  <c r="BZ83" i="6"/>
  <c r="BY83" i="6"/>
  <c r="BX83" i="6"/>
  <c r="BW83" i="6"/>
  <c r="BV83" i="6"/>
  <c r="BU83" i="6"/>
  <c r="BN83" i="6"/>
  <c r="BM83" i="6"/>
  <c r="BL83" i="6"/>
  <c r="BK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CD82" i="6"/>
  <c r="CC82" i="6"/>
  <c r="CB82" i="6"/>
  <c r="CA82" i="6"/>
  <c r="BZ82" i="6"/>
  <c r="BY82" i="6"/>
  <c r="BX82" i="6"/>
  <c r="BW82" i="6"/>
  <c r="BV82" i="6"/>
  <c r="BU82" i="6"/>
  <c r="BN82" i="6"/>
  <c r="BM82" i="6"/>
  <c r="BL82" i="6"/>
  <c r="BK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CD81" i="6"/>
  <c r="CC81" i="6"/>
  <c r="CB81" i="6"/>
  <c r="CA81" i="6"/>
  <c r="BZ81" i="6"/>
  <c r="BY81" i="6"/>
  <c r="BX81" i="6"/>
  <c r="BW81" i="6"/>
  <c r="BV81" i="6"/>
  <c r="BU81" i="6"/>
  <c r="BN81" i="6"/>
  <c r="BM81" i="6"/>
  <c r="BL81" i="6"/>
  <c r="BK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CD80" i="6"/>
  <c r="CC80" i="6"/>
  <c r="CB80" i="6"/>
  <c r="CA80" i="6"/>
  <c r="BZ80" i="6"/>
  <c r="BY80" i="6"/>
  <c r="BX80" i="6"/>
  <c r="BW80" i="6"/>
  <c r="BV80" i="6"/>
  <c r="BU80" i="6"/>
  <c r="BN80" i="6"/>
  <c r="BM80" i="6"/>
  <c r="BL80" i="6"/>
  <c r="BK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D80" i="6" s="1"/>
  <c r="AQ80" i="6"/>
  <c r="C80" i="6" s="1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CD79" i="6"/>
  <c r="CC79" i="6"/>
  <c r="CB79" i="6"/>
  <c r="CA79" i="6"/>
  <c r="BZ79" i="6"/>
  <c r="BY79" i="6"/>
  <c r="BX79" i="6"/>
  <c r="BW79" i="6"/>
  <c r="BV79" i="6"/>
  <c r="BU79" i="6"/>
  <c r="BN79" i="6"/>
  <c r="BM79" i="6"/>
  <c r="BL79" i="6"/>
  <c r="BK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CD78" i="6"/>
  <c r="CC78" i="6"/>
  <c r="CB78" i="6"/>
  <c r="CA78" i="6"/>
  <c r="BZ78" i="6"/>
  <c r="BY78" i="6"/>
  <c r="BX78" i="6"/>
  <c r="BW78" i="6"/>
  <c r="BV78" i="6"/>
  <c r="BU78" i="6"/>
  <c r="BN78" i="6"/>
  <c r="BM78" i="6"/>
  <c r="BL78" i="6"/>
  <c r="BK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CD77" i="6"/>
  <c r="CC77" i="6"/>
  <c r="CB77" i="6"/>
  <c r="CA77" i="6"/>
  <c r="BZ77" i="6"/>
  <c r="BY77" i="6"/>
  <c r="BX77" i="6"/>
  <c r="BW77" i="6"/>
  <c r="BV77" i="6"/>
  <c r="BU77" i="6"/>
  <c r="BN77" i="6"/>
  <c r="BM77" i="6"/>
  <c r="BL77" i="6"/>
  <c r="BK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D77" i="6" s="1"/>
  <c r="AQ77" i="6"/>
  <c r="C77" i="6" s="1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CD76" i="6"/>
  <c r="CC76" i="6"/>
  <c r="CB76" i="6"/>
  <c r="CA76" i="6"/>
  <c r="BZ76" i="6"/>
  <c r="BY76" i="6"/>
  <c r="BX76" i="6"/>
  <c r="BW76" i="6"/>
  <c r="BV76" i="6"/>
  <c r="BU76" i="6"/>
  <c r="BN76" i="6"/>
  <c r="BM76" i="6"/>
  <c r="BL76" i="6"/>
  <c r="BK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CD75" i="6"/>
  <c r="CC75" i="6"/>
  <c r="CB75" i="6"/>
  <c r="CA75" i="6"/>
  <c r="BZ75" i="6"/>
  <c r="BY75" i="6"/>
  <c r="BX75" i="6"/>
  <c r="BW75" i="6"/>
  <c r="BV75" i="6"/>
  <c r="BU75" i="6"/>
  <c r="BN75" i="6"/>
  <c r="BM75" i="6"/>
  <c r="BL75" i="6"/>
  <c r="BK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CD74" i="6"/>
  <c r="CC74" i="6"/>
  <c r="CB74" i="6"/>
  <c r="CA74" i="6"/>
  <c r="BZ74" i="6"/>
  <c r="BY74" i="6"/>
  <c r="BX74" i="6"/>
  <c r="BW74" i="6"/>
  <c r="BV74" i="6"/>
  <c r="BU74" i="6"/>
  <c r="BN74" i="6"/>
  <c r="BM74" i="6"/>
  <c r="BL74" i="6"/>
  <c r="BK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CD73" i="6"/>
  <c r="CC73" i="6"/>
  <c r="CB73" i="6"/>
  <c r="CA73" i="6"/>
  <c r="BZ73" i="6"/>
  <c r="BY73" i="6"/>
  <c r="BX73" i="6"/>
  <c r="BW73" i="6"/>
  <c r="BV73" i="6"/>
  <c r="BU73" i="6"/>
  <c r="BN73" i="6"/>
  <c r="BM73" i="6"/>
  <c r="BL73" i="6"/>
  <c r="BK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F73" i="6" s="1"/>
  <c r="AS73" i="6"/>
  <c r="E73" i="6" s="1"/>
  <c r="AR73" i="6"/>
  <c r="D73" i="6" s="1"/>
  <c r="AQ73" i="6"/>
  <c r="C73" i="6" s="1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CD72" i="6"/>
  <c r="CC72" i="6"/>
  <c r="CB72" i="6"/>
  <c r="CA72" i="6"/>
  <c r="BZ72" i="6"/>
  <c r="BY72" i="6"/>
  <c r="BX72" i="6"/>
  <c r="BW72" i="6"/>
  <c r="BV72" i="6"/>
  <c r="BU72" i="6"/>
  <c r="BN72" i="6"/>
  <c r="BM72" i="6"/>
  <c r="BL72" i="6"/>
  <c r="BK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CD71" i="6"/>
  <c r="CC71" i="6"/>
  <c r="CB71" i="6"/>
  <c r="CA71" i="6"/>
  <c r="BZ71" i="6"/>
  <c r="BY71" i="6"/>
  <c r="BX71" i="6"/>
  <c r="BW71" i="6"/>
  <c r="BV71" i="6"/>
  <c r="BU71" i="6"/>
  <c r="BN71" i="6"/>
  <c r="BM71" i="6"/>
  <c r="BL71" i="6"/>
  <c r="BK71" i="6"/>
  <c r="BI71" i="6"/>
  <c r="BH71" i="6"/>
  <c r="BG71" i="6"/>
  <c r="BF71" i="6"/>
  <c r="BE71" i="6"/>
  <c r="BD71" i="6"/>
  <c r="BC71" i="6"/>
  <c r="BB71" i="6"/>
  <c r="BA71" i="6"/>
  <c r="AZ71" i="6"/>
  <c r="AY71" i="6"/>
  <c r="K71" i="6" s="1"/>
  <c r="AX71" i="6"/>
  <c r="J71" i="6" s="1"/>
  <c r="AW71" i="6"/>
  <c r="I71" i="6" s="1"/>
  <c r="AV71" i="6"/>
  <c r="H71" i="6" s="1"/>
  <c r="AU71" i="6"/>
  <c r="G71" i="6" s="1"/>
  <c r="AT71" i="6"/>
  <c r="F71" i="6" s="1"/>
  <c r="AS71" i="6"/>
  <c r="E71" i="6" s="1"/>
  <c r="AR71" i="6"/>
  <c r="D71" i="6" s="1"/>
  <c r="AQ71" i="6"/>
  <c r="C71" i="6" s="1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CD70" i="6"/>
  <c r="CC70" i="6"/>
  <c r="CB70" i="6"/>
  <c r="CA70" i="6"/>
  <c r="BZ70" i="6"/>
  <c r="BY70" i="6"/>
  <c r="BX70" i="6"/>
  <c r="BW70" i="6"/>
  <c r="BV70" i="6"/>
  <c r="BU70" i="6"/>
  <c r="BN70" i="6"/>
  <c r="BM70" i="6"/>
  <c r="BL70" i="6"/>
  <c r="BK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CD69" i="6"/>
  <c r="CC69" i="6"/>
  <c r="CB69" i="6"/>
  <c r="CA69" i="6"/>
  <c r="BZ69" i="6"/>
  <c r="BY69" i="6"/>
  <c r="BX69" i="6"/>
  <c r="BW69" i="6"/>
  <c r="BV69" i="6"/>
  <c r="BU69" i="6"/>
  <c r="BN69" i="6"/>
  <c r="BM69" i="6"/>
  <c r="BL69" i="6"/>
  <c r="BK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CD68" i="6"/>
  <c r="CC68" i="6"/>
  <c r="CB68" i="6"/>
  <c r="CA68" i="6"/>
  <c r="BZ68" i="6"/>
  <c r="BY68" i="6"/>
  <c r="BX68" i="6"/>
  <c r="BW68" i="6"/>
  <c r="BV68" i="6"/>
  <c r="BU68" i="6"/>
  <c r="BN68" i="6"/>
  <c r="BM68" i="6"/>
  <c r="BL68" i="6"/>
  <c r="BK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F68" i="6" s="1"/>
  <c r="AS68" i="6"/>
  <c r="AR68" i="6"/>
  <c r="AQ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CD67" i="6"/>
  <c r="CC67" i="6"/>
  <c r="CB67" i="6"/>
  <c r="CA67" i="6"/>
  <c r="BZ67" i="6"/>
  <c r="BY67" i="6"/>
  <c r="BX67" i="6"/>
  <c r="BW67" i="6"/>
  <c r="BV67" i="6"/>
  <c r="BU67" i="6"/>
  <c r="BN67" i="6"/>
  <c r="BM67" i="6"/>
  <c r="BL67" i="6"/>
  <c r="BK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CD66" i="6"/>
  <c r="CC66" i="6"/>
  <c r="CB66" i="6"/>
  <c r="CA66" i="6"/>
  <c r="BZ66" i="6"/>
  <c r="BY66" i="6"/>
  <c r="BX66" i="6"/>
  <c r="BW66" i="6"/>
  <c r="BV66" i="6"/>
  <c r="BU66" i="6"/>
  <c r="BN66" i="6"/>
  <c r="BM66" i="6"/>
  <c r="BL66" i="6"/>
  <c r="BK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J66" i="6" s="1"/>
  <c r="AW66" i="6"/>
  <c r="I66" i="6" s="1"/>
  <c r="AV66" i="6"/>
  <c r="AU66" i="6"/>
  <c r="AT66" i="6"/>
  <c r="AS66" i="6"/>
  <c r="AR66" i="6"/>
  <c r="AQ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CD65" i="6"/>
  <c r="CC65" i="6"/>
  <c r="CB65" i="6"/>
  <c r="CA65" i="6"/>
  <c r="BZ65" i="6"/>
  <c r="BY65" i="6"/>
  <c r="BX65" i="6"/>
  <c r="BW65" i="6"/>
  <c r="BV65" i="6"/>
  <c r="BU65" i="6"/>
  <c r="BN65" i="6"/>
  <c r="BM65" i="6"/>
  <c r="BL65" i="6"/>
  <c r="BK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CD64" i="6"/>
  <c r="CC64" i="6"/>
  <c r="CB64" i="6"/>
  <c r="CA64" i="6"/>
  <c r="BZ64" i="6"/>
  <c r="BY64" i="6"/>
  <c r="BX64" i="6"/>
  <c r="BW64" i="6"/>
  <c r="BV64" i="6"/>
  <c r="BU64" i="6"/>
  <c r="BN64" i="6"/>
  <c r="BM64" i="6"/>
  <c r="BL64" i="6"/>
  <c r="BK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CD63" i="6"/>
  <c r="CC63" i="6"/>
  <c r="CB63" i="6"/>
  <c r="CA63" i="6"/>
  <c r="BZ63" i="6"/>
  <c r="BY63" i="6"/>
  <c r="BX63" i="6"/>
  <c r="BW63" i="6"/>
  <c r="BV63" i="6"/>
  <c r="BU63" i="6"/>
  <c r="BN63" i="6"/>
  <c r="BM63" i="6"/>
  <c r="BL63" i="6"/>
  <c r="BK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CD62" i="6"/>
  <c r="CC62" i="6"/>
  <c r="CB62" i="6"/>
  <c r="CA62" i="6"/>
  <c r="BZ62" i="6"/>
  <c r="BY62" i="6"/>
  <c r="BX62" i="6"/>
  <c r="BW62" i="6"/>
  <c r="BV62" i="6"/>
  <c r="BU62" i="6"/>
  <c r="BN62" i="6"/>
  <c r="BM62" i="6"/>
  <c r="BL62" i="6"/>
  <c r="BK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CD61" i="6"/>
  <c r="CC61" i="6"/>
  <c r="CB61" i="6"/>
  <c r="CA61" i="6"/>
  <c r="BZ61" i="6"/>
  <c r="BY61" i="6"/>
  <c r="BX61" i="6"/>
  <c r="BW61" i="6"/>
  <c r="BV61" i="6"/>
  <c r="BU61" i="6"/>
  <c r="BN61" i="6"/>
  <c r="BM61" i="6"/>
  <c r="BL61" i="6"/>
  <c r="BK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CD60" i="6"/>
  <c r="CC60" i="6"/>
  <c r="CB60" i="6"/>
  <c r="CA60" i="6"/>
  <c r="BZ60" i="6"/>
  <c r="BY60" i="6"/>
  <c r="BX60" i="6"/>
  <c r="BW60" i="6"/>
  <c r="BV60" i="6"/>
  <c r="BU60" i="6"/>
  <c r="BN60" i="6"/>
  <c r="BM60" i="6"/>
  <c r="BL60" i="6"/>
  <c r="BK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CD59" i="6"/>
  <c r="CC59" i="6"/>
  <c r="CB59" i="6"/>
  <c r="CA59" i="6"/>
  <c r="BZ59" i="6"/>
  <c r="BY59" i="6"/>
  <c r="BX59" i="6"/>
  <c r="BW59" i="6"/>
  <c r="BV59" i="6"/>
  <c r="BU59" i="6"/>
  <c r="BN59" i="6"/>
  <c r="BM59" i="6"/>
  <c r="BL59" i="6"/>
  <c r="BK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CD58" i="6"/>
  <c r="CC58" i="6"/>
  <c r="CB58" i="6"/>
  <c r="CA58" i="6"/>
  <c r="BZ58" i="6"/>
  <c r="BY58" i="6"/>
  <c r="BX58" i="6"/>
  <c r="BW58" i="6"/>
  <c r="BV58" i="6"/>
  <c r="BU58" i="6"/>
  <c r="BN58" i="6"/>
  <c r="BM58" i="6"/>
  <c r="BL58" i="6"/>
  <c r="BK58" i="6"/>
  <c r="BI58" i="6"/>
  <c r="BH58" i="6"/>
  <c r="BG58" i="6"/>
  <c r="BF58" i="6"/>
  <c r="BE58" i="6"/>
  <c r="BD58" i="6"/>
  <c r="BC58" i="6"/>
  <c r="BB58" i="6"/>
  <c r="BA58" i="6"/>
  <c r="AZ58" i="6"/>
  <c r="AY58" i="6"/>
  <c r="K58" i="6" s="1"/>
  <c r="AX58" i="6"/>
  <c r="J58" i="6" s="1"/>
  <c r="AW58" i="6"/>
  <c r="I58" i="6" s="1"/>
  <c r="AV58" i="6"/>
  <c r="H58" i="6" s="1"/>
  <c r="AU58" i="6"/>
  <c r="G58" i="6" s="1"/>
  <c r="AT58" i="6"/>
  <c r="AS58" i="6"/>
  <c r="AR58" i="6"/>
  <c r="AQ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CD57" i="6"/>
  <c r="CC57" i="6"/>
  <c r="CB57" i="6"/>
  <c r="CA57" i="6"/>
  <c r="BZ57" i="6"/>
  <c r="BY57" i="6"/>
  <c r="BX57" i="6"/>
  <c r="BW57" i="6"/>
  <c r="BV57" i="6"/>
  <c r="BU57" i="6"/>
  <c r="BN57" i="6"/>
  <c r="BM57" i="6"/>
  <c r="BL57" i="6"/>
  <c r="BK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CD56" i="6"/>
  <c r="CC56" i="6"/>
  <c r="CB56" i="6"/>
  <c r="CA56" i="6"/>
  <c r="BZ56" i="6"/>
  <c r="BY56" i="6"/>
  <c r="BX56" i="6"/>
  <c r="BW56" i="6"/>
  <c r="BV56" i="6"/>
  <c r="BU56" i="6"/>
  <c r="BN56" i="6"/>
  <c r="BM56" i="6"/>
  <c r="BL56" i="6"/>
  <c r="BK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CD55" i="6"/>
  <c r="CC55" i="6"/>
  <c r="CB55" i="6"/>
  <c r="CA55" i="6"/>
  <c r="BZ55" i="6"/>
  <c r="BY55" i="6"/>
  <c r="BX55" i="6"/>
  <c r="BW55" i="6"/>
  <c r="BV55" i="6"/>
  <c r="BU55" i="6"/>
  <c r="BN55" i="6"/>
  <c r="BM55" i="6"/>
  <c r="BL55" i="6"/>
  <c r="BK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CD54" i="6"/>
  <c r="CC54" i="6"/>
  <c r="CB54" i="6"/>
  <c r="CA54" i="6"/>
  <c r="BZ54" i="6"/>
  <c r="BY54" i="6"/>
  <c r="BX54" i="6"/>
  <c r="BW54" i="6"/>
  <c r="BV54" i="6"/>
  <c r="BU54" i="6"/>
  <c r="BN54" i="6"/>
  <c r="BM54" i="6"/>
  <c r="BL54" i="6"/>
  <c r="BK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CD53" i="6"/>
  <c r="CC53" i="6"/>
  <c r="CB53" i="6"/>
  <c r="CA53" i="6"/>
  <c r="BZ53" i="6"/>
  <c r="BY53" i="6"/>
  <c r="BX53" i="6"/>
  <c r="BW53" i="6"/>
  <c r="BV53" i="6"/>
  <c r="BU53" i="6"/>
  <c r="BN53" i="6"/>
  <c r="BM53" i="6"/>
  <c r="BL53" i="6"/>
  <c r="BK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CD52" i="6"/>
  <c r="CC52" i="6"/>
  <c r="CB52" i="6"/>
  <c r="CA52" i="6"/>
  <c r="BZ52" i="6"/>
  <c r="BY52" i="6"/>
  <c r="BX52" i="6"/>
  <c r="BW52" i="6"/>
  <c r="BV52" i="6"/>
  <c r="BU52" i="6"/>
  <c r="BN52" i="6"/>
  <c r="BM52" i="6"/>
  <c r="BL52" i="6"/>
  <c r="BK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CD51" i="6"/>
  <c r="CC51" i="6"/>
  <c r="CB51" i="6"/>
  <c r="CA51" i="6"/>
  <c r="BZ51" i="6"/>
  <c r="BY51" i="6"/>
  <c r="BX51" i="6"/>
  <c r="BW51" i="6"/>
  <c r="BV51" i="6"/>
  <c r="BU51" i="6"/>
  <c r="BN51" i="6"/>
  <c r="BM51" i="6"/>
  <c r="BL51" i="6"/>
  <c r="BK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CD50" i="6"/>
  <c r="CC50" i="6"/>
  <c r="CB50" i="6"/>
  <c r="CA50" i="6"/>
  <c r="BZ50" i="6"/>
  <c r="BY50" i="6"/>
  <c r="BX50" i="6"/>
  <c r="BW50" i="6"/>
  <c r="BV50" i="6"/>
  <c r="BU50" i="6"/>
  <c r="BN50" i="6"/>
  <c r="BM50" i="6"/>
  <c r="BL50" i="6"/>
  <c r="BK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CD49" i="6"/>
  <c r="CC49" i="6"/>
  <c r="CB49" i="6"/>
  <c r="CA49" i="6"/>
  <c r="BZ49" i="6"/>
  <c r="BY49" i="6"/>
  <c r="BX49" i="6"/>
  <c r="BW49" i="6"/>
  <c r="BV49" i="6"/>
  <c r="BU49" i="6"/>
  <c r="BN49" i="6"/>
  <c r="BM49" i="6"/>
  <c r="BL49" i="6"/>
  <c r="BK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CD48" i="6"/>
  <c r="CC48" i="6"/>
  <c r="CB48" i="6"/>
  <c r="CA48" i="6"/>
  <c r="BZ48" i="6"/>
  <c r="BY48" i="6"/>
  <c r="BX48" i="6"/>
  <c r="BW48" i="6"/>
  <c r="BV48" i="6"/>
  <c r="BU48" i="6"/>
  <c r="BN48" i="6"/>
  <c r="BM48" i="6"/>
  <c r="BL48" i="6"/>
  <c r="BK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H48" i="6" s="1"/>
  <c r="AU48" i="6"/>
  <c r="G48" i="6" s="1"/>
  <c r="AT48" i="6"/>
  <c r="F48" i="6" s="1"/>
  <c r="AS48" i="6"/>
  <c r="AR48" i="6"/>
  <c r="AQ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CD47" i="6"/>
  <c r="CC47" i="6"/>
  <c r="CB47" i="6"/>
  <c r="CA47" i="6"/>
  <c r="BZ47" i="6"/>
  <c r="BY47" i="6"/>
  <c r="BX47" i="6"/>
  <c r="BW47" i="6"/>
  <c r="BV47" i="6"/>
  <c r="BU47" i="6"/>
  <c r="BN47" i="6"/>
  <c r="BM47" i="6"/>
  <c r="BL47" i="6"/>
  <c r="BK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J47" i="6" s="1"/>
  <c r="AW47" i="6"/>
  <c r="I47" i="6" s="1"/>
  <c r="AV47" i="6"/>
  <c r="H47" i="6" s="1"/>
  <c r="AU47" i="6"/>
  <c r="G47" i="6" s="1"/>
  <c r="AT47" i="6"/>
  <c r="F47" i="6" s="1"/>
  <c r="AS47" i="6"/>
  <c r="AR47" i="6"/>
  <c r="AQ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CD46" i="6"/>
  <c r="CC46" i="6"/>
  <c r="CB46" i="6"/>
  <c r="CA46" i="6"/>
  <c r="BZ46" i="6"/>
  <c r="BY46" i="6"/>
  <c r="BX46" i="6"/>
  <c r="BW46" i="6"/>
  <c r="BV46" i="6"/>
  <c r="BU46" i="6"/>
  <c r="BN46" i="6"/>
  <c r="BM46" i="6"/>
  <c r="BL46" i="6"/>
  <c r="BK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I46" i="6" s="1"/>
  <c r="AV46" i="6"/>
  <c r="H46" i="6" s="1"/>
  <c r="AU46" i="6"/>
  <c r="G46" i="6" s="1"/>
  <c r="AT46" i="6"/>
  <c r="F46" i="6" s="1"/>
  <c r="AS46" i="6"/>
  <c r="E46" i="6" s="1"/>
  <c r="AR46" i="6"/>
  <c r="D46" i="6" s="1"/>
  <c r="AQ46" i="6"/>
  <c r="C46" i="6" s="1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CD45" i="6"/>
  <c r="CC45" i="6"/>
  <c r="CB45" i="6"/>
  <c r="CA45" i="6"/>
  <c r="BZ45" i="6"/>
  <c r="BY45" i="6"/>
  <c r="BX45" i="6"/>
  <c r="BW45" i="6"/>
  <c r="BV45" i="6"/>
  <c r="BU45" i="6"/>
  <c r="BN45" i="6"/>
  <c r="BM45" i="6"/>
  <c r="BL45" i="6"/>
  <c r="BK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CD44" i="6"/>
  <c r="CC44" i="6"/>
  <c r="CB44" i="6"/>
  <c r="CA44" i="6"/>
  <c r="BZ44" i="6"/>
  <c r="BY44" i="6"/>
  <c r="BX44" i="6"/>
  <c r="BW44" i="6"/>
  <c r="BV44" i="6"/>
  <c r="BU44" i="6"/>
  <c r="BN44" i="6"/>
  <c r="BM44" i="6"/>
  <c r="BL44" i="6"/>
  <c r="BK44" i="6"/>
  <c r="BI44" i="6"/>
  <c r="BH44" i="6"/>
  <c r="BG44" i="6"/>
  <c r="BF44" i="6"/>
  <c r="BE44" i="6"/>
  <c r="BD44" i="6"/>
  <c r="BC44" i="6"/>
  <c r="BB44" i="6"/>
  <c r="BA44" i="6"/>
  <c r="AZ44" i="6"/>
  <c r="AY44" i="6"/>
  <c r="K44" i="6" s="1"/>
  <c r="AX44" i="6"/>
  <c r="J44" i="6" s="1"/>
  <c r="AW44" i="6"/>
  <c r="I44" i="6" s="1"/>
  <c r="AV44" i="6"/>
  <c r="H44" i="6" s="1"/>
  <c r="AU44" i="6"/>
  <c r="G44" i="6" s="1"/>
  <c r="AT44" i="6"/>
  <c r="F44" i="6" s="1"/>
  <c r="AS44" i="6"/>
  <c r="E44" i="6" s="1"/>
  <c r="AR44" i="6"/>
  <c r="D44" i="6" s="1"/>
  <c r="AQ44" i="6"/>
  <c r="C44" i="6" s="1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CD43" i="6"/>
  <c r="CC43" i="6"/>
  <c r="CB43" i="6"/>
  <c r="CA43" i="6"/>
  <c r="BZ43" i="6"/>
  <c r="BY43" i="6"/>
  <c r="BX43" i="6"/>
  <c r="BW43" i="6"/>
  <c r="BV43" i="6"/>
  <c r="BU43" i="6"/>
  <c r="BN43" i="6"/>
  <c r="BM43" i="6"/>
  <c r="BL43" i="6"/>
  <c r="BK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CD42" i="6"/>
  <c r="CC42" i="6"/>
  <c r="CB42" i="6"/>
  <c r="CA42" i="6"/>
  <c r="BZ42" i="6"/>
  <c r="BY42" i="6"/>
  <c r="BX42" i="6"/>
  <c r="BW42" i="6"/>
  <c r="BV42" i="6"/>
  <c r="BU42" i="6"/>
  <c r="BN42" i="6"/>
  <c r="BM42" i="6"/>
  <c r="BL42" i="6"/>
  <c r="BK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CD41" i="6"/>
  <c r="CC41" i="6"/>
  <c r="CB41" i="6"/>
  <c r="CA41" i="6"/>
  <c r="BZ41" i="6"/>
  <c r="BY41" i="6"/>
  <c r="BX41" i="6"/>
  <c r="BW41" i="6"/>
  <c r="BV41" i="6"/>
  <c r="BU41" i="6"/>
  <c r="BN41" i="6"/>
  <c r="BM41" i="6"/>
  <c r="BL41" i="6"/>
  <c r="BK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CD40" i="6"/>
  <c r="CC40" i="6"/>
  <c r="CB40" i="6"/>
  <c r="CA40" i="6"/>
  <c r="BZ40" i="6"/>
  <c r="BY40" i="6"/>
  <c r="BX40" i="6"/>
  <c r="BW40" i="6"/>
  <c r="BV40" i="6"/>
  <c r="BU40" i="6"/>
  <c r="BN40" i="6"/>
  <c r="BM40" i="6"/>
  <c r="BL40" i="6"/>
  <c r="BK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CD39" i="6"/>
  <c r="CC39" i="6"/>
  <c r="CB39" i="6"/>
  <c r="CA39" i="6"/>
  <c r="BZ39" i="6"/>
  <c r="BY39" i="6"/>
  <c r="BX39" i="6"/>
  <c r="BW39" i="6"/>
  <c r="BV39" i="6"/>
  <c r="BU39" i="6"/>
  <c r="BN39" i="6"/>
  <c r="BM39" i="6"/>
  <c r="BL39" i="6"/>
  <c r="BK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CD38" i="6"/>
  <c r="CC38" i="6"/>
  <c r="CB38" i="6"/>
  <c r="CA38" i="6"/>
  <c r="BZ38" i="6"/>
  <c r="BY38" i="6"/>
  <c r="BX38" i="6"/>
  <c r="BW38" i="6"/>
  <c r="BV38" i="6"/>
  <c r="BU38" i="6"/>
  <c r="BN38" i="6"/>
  <c r="BM38" i="6"/>
  <c r="BL38" i="6"/>
  <c r="BK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CD37" i="6"/>
  <c r="CC37" i="6"/>
  <c r="CB37" i="6"/>
  <c r="CA37" i="6"/>
  <c r="BZ37" i="6"/>
  <c r="BY37" i="6"/>
  <c r="BX37" i="6"/>
  <c r="BW37" i="6"/>
  <c r="BV37" i="6"/>
  <c r="BU37" i="6"/>
  <c r="BN37" i="6"/>
  <c r="BM37" i="6"/>
  <c r="BL37" i="6"/>
  <c r="BK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CD36" i="6"/>
  <c r="CC36" i="6"/>
  <c r="CB36" i="6"/>
  <c r="CA36" i="6"/>
  <c r="BZ36" i="6"/>
  <c r="BY36" i="6"/>
  <c r="BX36" i="6"/>
  <c r="BW36" i="6"/>
  <c r="BV36" i="6"/>
  <c r="BU36" i="6"/>
  <c r="BN36" i="6"/>
  <c r="BM36" i="6"/>
  <c r="BL36" i="6"/>
  <c r="BK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CD35" i="6"/>
  <c r="CC35" i="6"/>
  <c r="CB35" i="6"/>
  <c r="CA35" i="6"/>
  <c r="BZ35" i="6"/>
  <c r="BY35" i="6"/>
  <c r="BX35" i="6"/>
  <c r="BW35" i="6"/>
  <c r="BV35" i="6"/>
  <c r="BU35" i="6"/>
  <c r="BN35" i="6"/>
  <c r="BM35" i="6"/>
  <c r="BL35" i="6"/>
  <c r="BK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CD34" i="6"/>
  <c r="CC34" i="6"/>
  <c r="CB34" i="6"/>
  <c r="CA34" i="6"/>
  <c r="BZ34" i="6"/>
  <c r="BY34" i="6"/>
  <c r="BX34" i="6"/>
  <c r="BW34" i="6"/>
  <c r="BV34" i="6"/>
  <c r="BU34" i="6"/>
  <c r="BN34" i="6"/>
  <c r="BM34" i="6"/>
  <c r="BL34" i="6"/>
  <c r="BK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CD33" i="6"/>
  <c r="CC33" i="6"/>
  <c r="CB33" i="6"/>
  <c r="CA33" i="6"/>
  <c r="BZ33" i="6"/>
  <c r="BY33" i="6"/>
  <c r="BX33" i="6"/>
  <c r="BW33" i="6"/>
  <c r="BV33" i="6"/>
  <c r="BU33" i="6"/>
  <c r="BN33" i="6"/>
  <c r="BM33" i="6"/>
  <c r="BL33" i="6"/>
  <c r="BK33" i="6"/>
  <c r="BI33" i="6"/>
  <c r="BH33" i="6"/>
  <c r="BG33" i="6"/>
  <c r="BF33" i="6"/>
  <c r="BE33" i="6"/>
  <c r="BD33" i="6"/>
  <c r="BC33" i="6"/>
  <c r="BB33" i="6"/>
  <c r="BA33" i="6"/>
  <c r="AZ33" i="6"/>
  <c r="AY33" i="6"/>
  <c r="K33" i="6" s="1"/>
  <c r="AX33" i="6"/>
  <c r="J33" i="6" s="1"/>
  <c r="AW33" i="6"/>
  <c r="AV33" i="6"/>
  <c r="H33" i="6" s="1"/>
  <c r="AU33" i="6"/>
  <c r="G33" i="6" s="1"/>
  <c r="AT33" i="6"/>
  <c r="F33" i="6" s="1"/>
  <c r="AS33" i="6"/>
  <c r="E33" i="6" s="1"/>
  <c r="AR33" i="6"/>
  <c r="D33" i="6" s="1"/>
  <c r="AQ33" i="6"/>
  <c r="C33" i="6" s="1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CD32" i="6"/>
  <c r="CC32" i="6"/>
  <c r="CB32" i="6"/>
  <c r="CA32" i="6"/>
  <c r="BZ32" i="6"/>
  <c r="BY32" i="6"/>
  <c r="BX32" i="6"/>
  <c r="BW32" i="6"/>
  <c r="BV32" i="6"/>
  <c r="BU32" i="6"/>
  <c r="BN32" i="6"/>
  <c r="BM32" i="6"/>
  <c r="BL32" i="6"/>
  <c r="BK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CD31" i="6"/>
  <c r="CC31" i="6"/>
  <c r="CB31" i="6"/>
  <c r="CA31" i="6"/>
  <c r="BZ31" i="6"/>
  <c r="BY31" i="6"/>
  <c r="BX31" i="6"/>
  <c r="BW31" i="6"/>
  <c r="BV31" i="6"/>
  <c r="BU31" i="6"/>
  <c r="BN31" i="6"/>
  <c r="BM31" i="6"/>
  <c r="BL31" i="6"/>
  <c r="BK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E31" i="6" s="1"/>
  <c r="AR31" i="6"/>
  <c r="D31" i="6" s="1"/>
  <c r="AQ31" i="6"/>
  <c r="C31" i="6" s="1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CD30" i="6"/>
  <c r="CC30" i="6"/>
  <c r="CB30" i="6"/>
  <c r="CA30" i="6"/>
  <c r="BZ30" i="6"/>
  <c r="BY30" i="6"/>
  <c r="BX30" i="6"/>
  <c r="BW30" i="6"/>
  <c r="BV30" i="6"/>
  <c r="BU30" i="6"/>
  <c r="BN30" i="6"/>
  <c r="BM30" i="6"/>
  <c r="BL30" i="6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CD29" i="6"/>
  <c r="CC29" i="6"/>
  <c r="CB29" i="6"/>
  <c r="CA29" i="6"/>
  <c r="BZ29" i="6"/>
  <c r="BY29" i="6"/>
  <c r="BX29" i="6"/>
  <c r="BW29" i="6"/>
  <c r="BV29" i="6"/>
  <c r="BU29" i="6"/>
  <c r="BN29" i="6"/>
  <c r="BM29" i="6"/>
  <c r="BL29" i="6"/>
  <c r="BK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CD28" i="6"/>
  <c r="CC28" i="6"/>
  <c r="CB28" i="6"/>
  <c r="CA28" i="6"/>
  <c r="BZ28" i="6"/>
  <c r="BY28" i="6"/>
  <c r="BX28" i="6"/>
  <c r="BW28" i="6"/>
  <c r="BV28" i="6"/>
  <c r="BU28" i="6"/>
  <c r="BN28" i="6"/>
  <c r="BM28" i="6"/>
  <c r="BL28" i="6"/>
  <c r="BK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D28" i="6" s="1"/>
  <c r="AQ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CD27" i="6"/>
  <c r="CC27" i="6"/>
  <c r="CB27" i="6"/>
  <c r="CA27" i="6"/>
  <c r="BZ27" i="6"/>
  <c r="BY27" i="6"/>
  <c r="BX27" i="6"/>
  <c r="BW27" i="6"/>
  <c r="BV27" i="6"/>
  <c r="BU27" i="6"/>
  <c r="BN27" i="6"/>
  <c r="BM27" i="6"/>
  <c r="BL27" i="6"/>
  <c r="BK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CD26" i="6"/>
  <c r="CC26" i="6"/>
  <c r="CB26" i="6"/>
  <c r="CA26" i="6"/>
  <c r="BZ26" i="6"/>
  <c r="BY26" i="6"/>
  <c r="BX26" i="6"/>
  <c r="BW26" i="6"/>
  <c r="BV26" i="6"/>
  <c r="BU26" i="6"/>
  <c r="BN26" i="6"/>
  <c r="BM26" i="6"/>
  <c r="BL26" i="6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CD25" i="6"/>
  <c r="CC25" i="6"/>
  <c r="CB25" i="6"/>
  <c r="CA25" i="6"/>
  <c r="BZ25" i="6"/>
  <c r="BY25" i="6"/>
  <c r="BX25" i="6"/>
  <c r="BW25" i="6"/>
  <c r="BV25" i="6"/>
  <c r="BU25" i="6"/>
  <c r="BN25" i="6"/>
  <c r="BM25" i="6"/>
  <c r="BL25" i="6"/>
  <c r="BK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D25" i="6" s="1"/>
  <c r="AQ25" i="6"/>
  <c r="C25" i="6" s="1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CD24" i="6"/>
  <c r="CC24" i="6"/>
  <c r="CB24" i="6"/>
  <c r="CA24" i="6"/>
  <c r="BZ24" i="6"/>
  <c r="BY24" i="6"/>
  <c r="BX24" i="6"/>
  <c r="BW24" i="6"/>
  <c r="BV24" i="6"/>
  <c r="BU24" i="6"/>
  <c r="BN24" i="6"/>
  <c r="BM24" i="6"/>
  <c r="BL24" i="6"/>
  <c r="BK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CD23" i="6"/>
  <c r="CC23" i="6"/>
  <c r="CB23" i="6"/>
  <c r="CA23" i="6"/>
  <c r="BZ23" i="6"/>
  <c r="BY23" i="6"/>
  <c r="BX23" i="6"/>
  <c r="BW23" i="6"/>
  <c r="BV23" i="6"/>
  <c r="BU23" i="6"/>
  <c r="BN23" i="6"/>
  <c r="BM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CD22" i="6"/>
  <c r="CC22" i="6"/>
  <c r="CB22" i="6"/>
  <c r="CA22" i="6"/>
  <c r="BZ22" i="6"/>
  <c r="BY22" i="6"/>
  <c r="BX22" i="6"/>
  <c r="BW22" i="6"/>
  <c r="BV22" i="6"/>
  <c r="BU22" i="6"/>
  <c r="BN22" i="6"/>
  <c r="BM22" i="6"/>
  <c r="BL22" i="6"/>
  <c r="BK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CD21" i="6"/>
  <c r="CC21" i="6"/>
  <c r="CB21" i="6"/>
  <c r="CA21" i="6"/>
  <c r="BZ21" i="6"/>
  <c r="BY21" i="6"/>
  <c r="BX21" i="6"/>
  <c r="BW21" i="6"/>
  <c r="BV21" i="6"/>
  <c r="BU21" i="6"/>
  <c r="BN21" i="6"/>
  <c r="BM21" i="6"/>
  <c r="BL21" i="6"/>
  <c r="BK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C21" i="6" s="1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CD20" i="6"/>
  <c r="CC20" i="6"/>
  <c r="CB20" i="6"/>
  <c r="CA20" i="6"/>
  <c r="BZ20" i="6"/>
  <c r="BY20" i="6"/>
  <c r="BX20" i="6"/>
  <c r="BW20" i="6"/>
  <c r="BV20" i="6"/>
  <c r="BU20" i="6"/>
  <c r="BN20" i="6"/>
  <c r="BM20" i="6"/>
  <c r="BL20" i="6"/>
  <c r="BK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CD19" i="6"/>
  <c r="CC19" i="6"/>
  <c r="CB19" i="6"/>
  <c r="CA19" i="6"/>
  <c r="BZ19" i="6"/>
  <c r="BY19" i="6"/>
  <c r="BX19" i="6"/>
  <c r="BW19" i="6"/>
  <c r="BV19" i="6"/>
  <c r="BU19" i="6"/>
  <c r="BN19" i="6"/>
  <c r="BM19" i="6"/>
  <c r="BL19" i="6"/>
  <c r="BK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CD18" i="6"/>
  <c r="CC18" i="6"/>
  <c r="CB18" i="6"/>
  <c r="CA18" i="6"/>
  <c r="BZ18" i="6"/>
  <c r="BY18" i="6"/>
  <c r="BX18" i="6"/>
  <c r="BW18" i="6"/>
  <c r="BV18" i="6"/>
  <c r="BU18" i="6"/>
  <c r="BN18" i="6"/>
  <c r="BM18" i="6"/>
  <c r="BL18" i="6"/>
  <c r="BK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CD17" i="6"/>
  <c r="CC17" i="6"/>
  <c r="CB17" i="6"/>
  <c r="CA17" i="6"/>
  <c r="BZ17" i="6"/>
  <c r="BY17" i="6"/>
  <c r="BX17" i="6"/>
  <c r="BW17" i="6"/>
  <c r="BV17" i="6"/>
  <c r="BU17" i="6"/>
  <c r="BN17" i="6"/>
  <c r="BM17" i="6"/>
  <c r="BL17" i="6"/>
  <c r="BK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CD16" i="6"/>
  <c r="CC16" i="6"/>
  <c r="CB16" i="6"/>
  <c r="CA16" i="6"/>
  <c r="BZ16" i="6"/>
  <c r="BY16" i="6"/>
  <c r="BX16" i="6"/>
  <c r="BW16" i="6"/>
  <c r="BV16" i="6"/>
  <c r="BU16" i="6"/>
  <c r="BN16" i="6"/>
  <c r="BM16" i="6"/>
  <c r="BL16" i="6"/>
  <c r="BK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CD15" i="6"/>
  <c r="CC15" i="6"/>
  <c r="CB15" i="6"/>
  <c r="CA15" i="6"/>
  <c r="BZ15" i="6"/>
  <c r="BY15" i="6"/>
  <c r="BX15" i="6"/>
  <c r="BW15" i="6"/>
  <c r="BV15" i="6"/>
  <c r="BU15" i="6"/>
  <c r="BN15" i="6"/>
  <c r="BM15" i="6"/>
  <c r="BL15" i="6"/>
  <c r="BK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CD14" i="6"/>
  <c r="CC14" i="6"/>
  <c r="CB14" i="6"/>
  <c r="CA14" i="6"/>
  <c r="BZ14" i="6"/>
  <c r="BY14" i="6"/>
  <c r="BX14" i="6"/>
  <c r="BW14" i="6"/>
  <c r="BV14" i="6"/>
  <c r="BU14" i="6"/>
  <c r="BN14" i="6"/>
  <c r="BM14" i="6"/>
  <c r="BL14" i="6"/>
  <c r="BK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CD13" i="6"/>
  <c r="CC13" i="6"/>
  <c r="CB13" i="6"/>
  <c r="CA13" i="6"/>
  <c r="BZ13" i="6"/>
  <c r="BY13" i="6"/>
  <c r="BX13" i="6"/>
  <c r="BW13" i="6"/>
  <c r="BV13" i="6"/>
  <c r="BU13" i="6"/>
  <c r="BN13" i="6"/>
  <c r="BM13" i="6"/>
  <c r="BL13" i="6"/>
  <c r="BK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CD12" i="6"/>
  <c r="CC12" i="6"/>
  <c r="CB12" i="6"/>
  <c r="CA12" i="6"/>
  <c r="BZ12" i="6"/>
  <c r="BY12" i="6"/>
  <c r="BX12" i="6"/>
  <c r="BW12" i="6"/>
  <c r="BV12" i="6"/>
  <c r="BU12" i="6"/>
  <c r="BN12" i="6"/>
  <c r="BM12" i="6"/>
  <c r="BL12" i="6"/>
  <c r="BK12" i="6"/>
  <c r="BI12" i="6"/>
  <c r="BH12" i="6"/>
  <c r="BG12" i="6"/>
  <c r="BF12" i="6"/>
  <c r="BE12" i="6"/>
  <c r="BD12" i="6"/>
  <c r="BC12" i="6"/>
  <c r="BB12" i="6"/>
  <c r="BA12" i="6"/>
  <c r="AZ12" i="6"/>
  <c r="AY12" i="6"/>
  <c r="K12" i="6" s="1"/>
  <c r="AX12" i="6"/>
  <c r="J12" i="6" s="1"/>
  <c r="AW12" i="6"/>
  <c r="I12" i="6" s="1"/>
  <c r="AV12" i="6"/>
  <c r="H12" i="6" s="1"/>
  <c r="AU12" i="6"/>
  <c r="G12" i="6" s="1"/>
  <c r="AT12" i="6"/>
  <c r="AS12" i="6"/>
  <c r="AR12" i="6"/>
  <c r="AQ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CD11" i="6"/>
  <c r="CC11" i="6"/>
  <c r="CB11" i="6"/>
  <c r="CA11" i="6"/>
  <c r="BZ11" i="6"/>
  <c r="BY11" i="6"/>
  <c r="BX11" i="6"/>
  <c r="BW11" i="6"/>
  <c r="BV11" i="6"/>
  <c r="BU11" i="6"/>
  <c r="BN11" i="6"/>
  <c r="BM11" i="6"/>
  <c r="BL11" i="6"/>
  <c r="BK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H11" i="6" s="1"/>
  <c r="AU11" i="6"/>
  <c r="G11" i="6" s="1"/>
  <c r="AT11" i="6"/>
  <c r="AS11" i="6"/>
  <c r="E11" i="6" s="1"/>
  <c r="AR11" i="6"/>
  <c r="D11" i="6" s="1"/>
  <c r="AQ11" i="6"/>
  <c r="C11" i="6" s="1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CD10" i="6"/>
  <c r="CC10" i="6"/>
  <c r="CB10" i="6"/>
  <c r="CA10" i="6"/>
  <c r="BZ10" i="6"/>
  <c r="BY10" i="6"/>
  <c r="BX10" i="6"/>
  <c r="BW10" i="6"/>
  <c r="BV10" i="6"/>
  <c r="BU10" i="6"/>
  <c r="BN10" i="6"/>
  <c r="BM10" i="6"/>
  <c r="BL10" i="6"/>
  <c r="BK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CD9" i="6"/>
  <c r="CC9" i="6"/>
  <c r="CB9" i="6"/>
  <c r="CA9" i="6"/>
  <c r="BZ9" i="6"/>
  <c r="BY9" i="6"/>
  <c r="BX9" i="6"/>
  <c r="BW9" i="6"/>
  <c r="BV9" i="6"/>
  <c r="BU9" i="6"/>
  <c r="BN9" i="6"/>
  <c r="BM9" i="6"/>
  <c r="BL9" i="6"/>
  <c r="BK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CD8" i="6"/>
  <c r="CC8" i="6"/>
  <c r="CB8" i="6"/>
  <c r="CA8" i="6"/>
  <c r="BZ8" i="6"/>
  <c r="BY8" i="6"/>
  <c r="BX8" i="6"/>
  <c r="BW8" i="6"/>
  <c r="BV8" i="6"/>
  <c r="BU8" i="6"/>
  <c r="BN8" i="6"/>
  <c r="BM8" i="6"/>
  <c r="BL8" i="6"/>
  <c r="BK8" i="6"/>
  <c r="BI8" i="6"/>
  <c r="BH8" i="6"/>
  <c r="BG8" i="6"/>
  <c r="BF8" i="6"/>
  <c r="BE8" i="6"/>
  <c r="BD8" i="6"/>
  <c r="BC8" i="6"/>
  <c r="BB8" i="6"/>
  <c r="BA8" i="6"/>
  <c r="AZ8" i="6"/>
  <c r="AY8" i="6"/>
  <c r="K8" i="6" s="1"/>
  <c r="AX8" i="6"/>
  <c r="AW8" i="6"/>
  <c r="AV8" i="6"/>
  <c r="AU8" i="6"/>
  <c r="G8" i="6" s="1"/>
  <c r="AT8" i="6"/>
  <c r="F8" i="6" s="1"/>
  <c r="AS8" i="6"/>
  <c r="AR8" i="6"/>
  <c r="D8" i="6" s="1"/>
  <c r="AQ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CD7" i="6"/>
  <c r="CC7" i="6"/>
  <c r="CB7" i="6"/>
  <c r="CA7" i="6"/>
  <c r="BZ7" i="6"/>
  <c r="BY7" i="6"/>
  <c r="BX7" i="6"/>
  <c r="BW7" i="6"/>
  <c r="BV7" i="6"/>
  <c r="BU7" i="6"/>
  <c r="BN7" i="6"/>
  <c r="BM7" i="6"/>
  <c r="BL7" i="6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CD6" i="6"/>
  <c r="CC6" i="6"/>
  <c r="CB6" i="6"/>
  <c r="CA6" i="6"/>
  <c r="BZ6" i="6"/>
  <c r="BY6" i="6"/>
  <c r="BX6" i="6"/>
  <c r="BW6" i="6"/>
  <c r="BV6" i="6"/>
  <c r="BU6" i="6"/>
  <c r="BN6" i="6"/>
  <c r="BM6" i="6"/>
  <c r="BL6" i="6"/>
  <c r="BK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CD5" i="6"/>
  <c r="CC5" i="6"/>
  <c r="CB5" i="6"/>
  <c r="CA5" i="6"/>
  <c r="BZ5" i="6"/>
  <c r="BY5" i="6"/>
  <c r="BX5" i="6"/>
  <c r="BW5" i="6"/>
  <c r="BV5" i="6"/>
  <c r="BU5" i="6"/>
  <c r="BN5" i="6"/>
  <c r="BM5" i="6"/>
  <c r="BL5" i="6"/>
  <c r="BK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N4" i="6"/>
  <c r="O4" i="6" s="1"/>
  <c r="P4" i="6" s="1"/>
  <c r="Q4" i="6" s="1"/>
  <c r="R4" i="6" s="1"/>
  <c r="S4" i="6" s="1"/>
  <c r="T4" i="6" s="1"/>
  <c r="BV4" i="6"/>
  <c r="BW4" i="6" s="1"/>
  <c r="BX4" i="6" s="1"/>
  <c r="BY4" i="6" s="1"/>
  <c r="BZ4" i="6" s="1"/>
  <c r="CA4" i="6" s="1"/>
  <c r="CB4" i="6" s="1"/>
  <c r="CC4" i="6" s="1"/>
  <c r="CD4" i="6" s="1"/>
  <c r="BO4" i="6"/>
  <c r="BO48" i="6" s="1"/>
  <c r="BJ163" i="6"/>
  <c r="AR4" i="6"/>
  <c r="AS4" i="6" s="1"/>
  <c r="AT4" i="6" s="1"/>
  <c r="AU4" i="6" s="1"/>
  <c r="AV4" i="6" s="1"/>
  <c r="AW4" i="6" s="1"/>
  <c r="AX4" i="6" s="1"/>
  <c r="AY4" i="6" s="1"/>
  <c r="AZ4" i="6" s="1"/>
  <c r="AL4" i="6"/>
  <c r="AL27" i="6" s="1"/>
  <c r="AC139" i="3" l="1"/>
  <c r="EY139" i="3" s="1"/>
  <c r="AC161" i="3"/>
  <c r="EY161" i="3" s="1"/>
  <c r="AC122" i="3"/>
  <c r="CC122" i="3" s="1" a="1"/>
  <c r="CC122" i="3" s="1"/>
  <c r="EC122" i="3" s="1" a="1"/>
  <c r="EC122" i="3" s="1"/>
  <c r="AC130" i="3"/>
  <c r="EY130" i="3" s="1"/>
  <c r="AC32" i="3"/>
  <c r="EY32" i="3" s="1"/>
  <c r="AC79" i="3"/>
  <c r="EY79" i="3" s="1"/>
  <c r="AC88" i="3"/>
  <c r="EY88" i="3" s="1"/>
  <c r="AC98" i="3"/>
  <c r="EY98" i="3" s="1"/>
  <c r="FA5" i="3"/>
  <c r="D5" i="21" a="1"/>
  <c r="D5" i="21" s="1"/>
  <c r="FA153" i="3"/>
  <c r="D6" i="21" a="1"/>
  <c r="D6" i="21" s="1"/>
  <c r="FA8" i="3"/>
  <c r="D7" i="21" a="1"/>
  <c r="D7" i="21" s="1"/>
  <c r="FA12" i="3"/>
  <c r="D8" i="21" a="1"/>
  <c r="D8" i="21" s="1"/>
  <c r="FA159" i="3"/>
  <c r="D9" i="21" a="1"/>
  <c r="D9" i="21" s="1"/>
  <c r="FA14" i="3"/>
  <c r="D11" i="21" a="1"/>
  <c r="D11" i="21" s="1"/>
  <c r="FA16" i="3"/>
  <c r="D12" i="21" a="1"/>
  <c r="D12" i="21" s="1"/>
  <c r="FA17" i="3"/>
  <c r="D13" i="21" a="1"/>
  <c r="D13" i="21" s="1"/>
  <c r="FA21" i="3"/>
  <c r="D15" i="21" a="1"/>
  <c r="D15" i="21" s="1"/>
  <c r="FA22" i="3"/>
  <c r="D16" i="21" a="1"/>
  <c r="D16" i="21" s="1"/>
  <c r="FA23" i="3"/>
  <c r="D17" i="21" a="1"/>
  <c r="D17" i="21" s="1"/>
  <c r="FA26" i="3"/>
  <c r="D20" i="21" a="1"/>
  <c r="D20" i="21" s="1"/>
  <c r="FA28" i="3"/>
  <c r="D22" i="21" a="1"/>
  <c r="D22" i="21" s="1"/>
  <c r="FA29" i="3"/>
  <c r="D23" i="21" a="1"/>
  <c r="D23" i="21" s="1"/>
  <c r="FA33" i="3"/>
  <c r="D26" i="21" a="1"/>
  <c r="D26" i="21" s="1"/>
  <c r="FA37" i="3"/>
  <c r="D24" i="21" a="1"/>
  <c r="D24" i="21" s="1"/>
  <c r="FA39" i="3"/>
  <c r="D30" i="21" a="1"/>
  <c r="D30" i="21" s="1"/>
  <c r="FA40" i="3"/>
  <c r="D31" i="21" a="1"/>
  <c r="D31" i="21" s="1"/>
  <c r="FA44" i="3"/>
  <c r="D33" i="21" a="1"/>
  <c r="D33" i="21" s="1"/>
  <c r="FA45" i="3"/>
  <c r="D34" i="21" a="1"/>
  <c r="D34" i="21" s="1"/>
  <c r="FA54" i="3"/>
  <c r="D37" i="21" a="1"/>
  <c r="D37" i="21" s="1"/>
  <c r="FA169" i="3"/>
  <c r="D38" i="21" a="1"/>
  <c r="D38" i="21" s="1"/>
  <c r="FA56" i="3"/>
  <c r="D39" i="21" a="1"/>
  <c r="D39" i="21" s="1"/>
  <c r="FA57" i="3"/>
  <c r="D40" i="21" a="1"/>
  <c r="D40" i="21" s="1"/>
  <c r="FA58" i="3"/>
  <c r="D41" i="21" a="1"/>
  <c r="D41" i="21" s="1"/>
  <c r="FA61" i="3"/>
  <c r="D44" i="21" a="1"/>
  <c r="D44" i="21" s="1"/>
  <c r="FA173" i="3"/>
  <c r="D45" i="21" a="1"/>
  <c r="D45" i="21" s="1"/>
  <c r="FA64" i="3"/>
  <c r="D46" i="21" a="1"/>
  <c r="D46" i="21" s="1"/>
  <c r="FA70" i="3"/>
  <c r="D49" i="21" a="1"/>
  <c r="D49" i="21" s="1"/>
  <c r="FA71" i="3"/>
  <c r="D50" i="21" a="1"/>
  <c r="D50" i="21" s="1"/>
  <c r="FA72" i="3"/>
  <c r="D51" i="21" a="1"/>
  <c r="D51" i="21" s="1"/>
  <c r="FA74" i="3"/>
  <c r="D52" i="21" a="1"/>
  <c r="D52" i="21" s="1"/>
  <c r="FA75" i="3"/>
  <c r="D53" i="21" a="1"/>
  <c r="D53" i="21" s="1"/>
  <c r="FA76" i="3"/>
  <c r="D54" i="21" a="1"/>
  <c r="D54" i="21" s="1"/>
  <c r="FA78" i="3"/>
  <c r="D55" i="21" a="1"/>
  <c r="D55" i="21" s="1"/>
  <c r="FA81" i="3"/>
  <c r="D57" i="21" a="1"/>
  <c r="D57" i="21" s="1"/>
  <c r="FA83" i="3"/>
  <c r="D58" i="21" a="1"/>
  <c r="D58" i="21" s="1"/>
  <c r="FA86" i="3"/>
  <c r="D59" i="21" a="1"/>
  <c r="D59" i="21" s="1"/>
  <c r="FA87" i="3"/>
  <c r="D60" i="21" a="1"/>
  <c r="D60" i="21" s="1"/>
  <c r="FA89" i="3"/>
  <c r="D62" i="21" a="1"/>
  <c r="D62" i="21" s="1"/>
  <c r="FA91" i="3"/>
  <c r="D63" i="21" a="1"/>
  <c r="D63" i="21" s="1"/>
  <c r="FA95" i="3"/>
  <c r="D66" i="21" a="1"/>
  <c r="D66" i="21" s="1"/>
  <c r="FA99" i="3"/>
  <c r="D68" i="21" a="1"/>
  <c r="D68" i="21" s="1"/>
  <c r="FA101" i="3"/>
  <c r="D69" i="21" a="1"/>
  <c r="D69" i="21" s="1"/>
  <c r="FA102" i="3"/>
  <c r="D70" i="21" a="1"/>
  <c r="D70" i="21" s="1"/>
  <c r="FA103" i="3"/>
  <c r="D71" i="21" a="1"/>
  <c r="D71" i="21" s="1"/>
  <c r="FA110" i="3"/>
  <c r="D73" i="21" a="1"/>
  <c r="D73" i="21" s="1"/>
  <c r="FA174" i="3"/>
  <c r="D78" i="21" a="1"/>
  <c r="D78" i="21" s="1"/>
  <c r="FA177" i="3"/>
  <c r="D79" i="21" a="1"/>
  <c r="D79" i="21" s="1"/>
  <c r="FA189" i="3"/>
  <c r="D80" i="21" a="1"/>
  <c r="D80" i="21" s="1"/>
  <c r="FA117" i="3"/>
  <c r="D75" i="21" a="1"/>
  <c r="D75" i="21" s="1"/>
  <c r="FA120" i="3"/>
  <c r="D76" i="21" a="1"/>
  <c r="D76" i="21" s="1"/>
  <c r="FA123" i="3"/>
  <c r="D77" i="21" a="1"/>
  <c r="D77" i="21" s="1"/>
  <c r="FA125" i="3"/>
  <c r="D81" i="21" a="1"/>
  <c r="D81" i="21" s="1"/>
  <c r="FA129" i="3"/>
  <c r="D83" i="21" a="1"/>
  <c r="D83" i="21" s="1"/>
  <c r="FA131" i="3"/>
  <c r="D84" i="21" a="1"/>
  <c r="D84" i="21" s="1"/>
  <c r="FA187" i="3"/>
  <c r="D85" i="21" a="1"/>
  <c r="D85" i="21" s="1"/>
  <c r="FA134" i="3"/>
  <c r="D86" i="21" a="1"/>
  <c r="D86" i="21" s="1"/>
  <c r="FA135" i="3"/>
  <c r="D87" i="21" a="1"/>
  <c r="D87" i="21" s="1"/>
  <c r="FA138" i="3"/>
  <c r="D88" i="21" a="1"/>
  <c r="D88" i="21" s="1"/>
  <c r="FA140" i="3"/>
  <c r="D82" i="21" a="1"/>
  <c r="D82" i="21" s="1"/>
  <c r="FA142" i="3"/>
  <c r="D89" i="21" a="1"/>
  <c r="D89" i="21" s="1"/>
  <c r="FA146" i="3"/>
  <c r="D91" i="21" a="1"/>
  <c r="D91" i="21" s="1"/>
  <c r="FA149" i="3"/>
  <c r="D92" i="21" a="1"/>
  <c r="D92" i="21" s="1"/>
  <c r="FA150" i="3"/>
  <c r="D93" i="21" a="1"/>
  <c r="D93" i="21" s="1"/>
  <c r="FA151" i="3"/>
  <c r="D94" i="21" a="1"/>
  <c r="D94" i="21" s="1"/>
  <c r="AC67" i="3"/>
  <c r="CC67" i="3" s="1" a="1"/>
  <c r="CC67" i="3" s="1"/>
  <c r="EC67" i="3" s="1" a="1"/>
  <c r="EC67" i="3" s="1"/>
  <c r="AC107" i="3"/>
  <c r="EY107" i="3" s="1"/>
  <c r="AC11" i="3"/>
  <c r="EY11" i="3" s="1"/>
  <c r="AC84" i="3"/>
  <c r="EY84" i="3" s="1"/>
  <c r="AC35" i="3"/>
  <c r="EY35" i="3" s="1"/>
  <c r="AC92" i="3"/>
  <c r="EY92" i="3" s="1"/>
  <c r="AC188" i="3"/>
  <c r="EY188" i="3" s="1"/>
  <c r="AJ4" i="3"/>
  <c r="AI11" i="3"/>
  <c r="AI161" i="3"/>
  <c r="AI32" i="3"/>
  <c r="FE32" i="3" s="1"/>
  <c r="AI35" i="3"/>
  <c r="AI67" i="3"/>
  <c r="AI79" i="3"/>
  <c r="AI84" i="3"/>
  <c r="FE84" i="3" s="1"/>
  <c r="AI88" i="3"/>
  <c r="AI92" i="3"/>
  <c r="AI98" i="3"/>
  <c r="AI107" i="3"/>
  <c r="FE107" i="3" s="1"/>
  <c r="AI122" i="3"/>
  <c r="AI130" i="3"/>
  <c r="AI188" i="3"/>
  <c r="AI139" i="3"/>
  <c r="FE139" i="3" s="1"/>
  <c r="AD11" i="3"/>
  <c r="EZ11" i="3" s="1"/>
  <c r="AD161" i="3"/>
  <c r="EZ161" i="3" s="1"/>
  <c r="AD32" i="3"/>
  <c r="EZ32" i="3" s="1"/>
  <c r="AD35" i="3"/>
  <c r="EZ35" i="3" s="1"/>
  <c r="AD67" i="3"/>
  <c r="EZ67" i="3" s="1"/>
  <c r="AD79" i="3"/>
  <c r="EZ79" i="3" s="1"/>
  <c r="AD84" i="3"/>
  <c r="EZ84" i="3" s="1"/>
  <c r="AD88" i="3"/>
  <c r="EZ88" i="3" s="1"/>
  <c r="AD92" i="3"/>
  <c r="EZ92" i="3" s="1"/>
  <c r="AD98" i="3"/>
  <c r="EZ98" i="3" s="1"/>
  <c r="AD107" i="3"/>
  <c r="EZ107" i="3" s="1"/>
  <c r="AD122" i="3"/>
  <c r="EZ122" i="3" s="1"/>
  <c r="AD130" i="3"/>
  <c r="EZ130" i="3" s="1"/>
  <c r="AD188" i="3"/>
  <c r="EZ188" i="3" s="1"/>
  <c r="AD139" i="3"/>
  <c r="EZ139" i="3" s="1"/>
  <c r="AE11" i="3"/>
  <c r="FA11" i="3" s="1"/>
  <c r="AE161" i="3"/>
  <c r="FA161" i="3" s="1"/>
  <c r="AE32" i="3"/>
  <c r="FA32" i="3" s="1"/>
  <c r="AE35" i="3"/>
  <c r="FA35" i="3" s="1"/>
  <c r="AE67" i="3"/>
  <c r="FA67" i="3" s="1"/>
  <c r="AE79" i="3"/>
  <c r="FA79" i="3" s="1"/>
  <c r="AE84" i="3"/>
  <c r="FA84" i="3" s="1"/>
  <c r="AE88" i="3"/>
  <c r="FA88" i="3" s="1"/>
  <c r="AE92" i="3"/>
  <c r="FA92" i="3" s="1"/>
  <c r="AE98" i="3"/>
  <c r="FA98" i="3" s="1"/>
  <c r="AE107" i="3"/>
  <c r="FA107" i="3" s="1"/>
  <c r="AE122" i="3"/>
  <c r="FA122" i="3" s="1"/>
  <c r="AE130" i="3"/>
  <c r="FA130" i="3" s="1"/>
  <c r="AE188" i="3"/>
  <c r="FA188" i="3" s="1"/>
  <c r="AE139" i="3"/>
  <c r="FA139" i="3" s="1"/>
  <c r="AF11" i="3"/>
  <c r="FB11" i="3" s="1"/>
  <c r="AF161" i="3"/>
  <c r="FB161" i="3" s="1"/>
  <c r="AF32" i="3"/>
  <c r="FB32" i="3" s="1"/>
  <c r="AF35" i="3"/>
  <c r="FB35" i="3" s="1"/>
  <c r="AF67" i="3"/>
  <c r="FB67" i="3" s="1"/>
  <c r="AF79" i="3"/>
  <c r="FB79" i="3" s="1"/>
  <c r="AF84" i="3"/>
  <c r="FB84" i="3" s="1"/>
  <c r="AF88" i="3"/>
  <c r="FB88" i="3" s="1"/>
  <c r="AF92" i="3"/>
  <c r="FB92" i="3" s="1"/>
  <c r="AF98" i="3"/>
  <c r="FB98" i="3" s="1"/>
  <c r="AF107" i="3"/>
  <c r="FB107" i="3" s="1"/>
  <c r="AF122" i="3"/>
  <c r="FB122" i="3" s="1"/>
  <c r="AF130" i="3"/>
  <c r="FB130" i="3" s="1"/>
  <c r="AF188" i="3"/>
  <c r="FB188" i="3" s="1"/>
  <c r="AF139" i="3"/>
  <c r="FB139" i="3" s="1"/>
  <c r="AG11" i="3"/>
  <c r="FC11" i="3" s="1"/>
  <c r="AG161" i="3"/>
  <c r="FC161" i="3" s="1"/>
  <c r="AG32" i="3"/>
  <c r="FC32" i="3" s="1"/>
  <c r="AG35" i="3"/>
  <c r="FC35" i="3" s="1"/>
  <c r="AG67" i="3"/>
  <c r="FC67" i="3" s="1"/>
  <c r="AG79" i="3"/>
  <c r="FC79" i="3" s="1"/>
  <c r="AG84" i="3"/>
  <c r="FC84" i="3" s="1"/>
  <c r="AG88" i="3"/>
  <c r="FC88" i="3" s="1"/>
  <c r="AG92" i="3"/>
  <c r="FC92" i="3" s="1"/>
  <c r="AG98" i="3"/>
  <c r="FC98" i="3" s="1"/>
  <c r="AG107" i="3"/>
  <c r="FC107" i="3" s="1"/>
  <c r="AG122" i="3"/>
  <c r="FC122" i="3" s="1"/>
  <c r="AG130" i="3"/>
  <c r="FC130" i="3" s="1"/>
  <c r="AG188" i="3"/>
  <c r="FC188" i="3" s="1"/>
  <c r="AG139" i="3"/>
  <c r="FC139" i="3" s="1"/>
  <c r="AH11" i="3"/>
  <c r="FD11" i="3" s="1"/>
  <c r="AH161" i="3"/>
  <c r="FD161" i="3" s="1"/>
  <c r="AH32" i="3"/>
  <c r="FD32" i="3" s="1"/>
  <c r="AH35" i="3"/>
  <c r="FD35" i="3" s="1"/>
  <c r="AH67" i="3"/>
  <c r="FD67" i="3" s="1"/>
  <c r="AH79" i="3"/>
  <c r="FD79" i="3" s="1"/>
  <c r="AH84" i="3"/>
  <c r="FD84" i="3" s="1"/>
  <c r="AH88" i="3"/>
  <c r="FD88" i="3" s="1"/>
  <c r="AH92" i="3"/>
  <c r="FD92" i="3" s="1"/>
  <c r="AH98" i="3"/>
  <c r="FD98" i="3" s="1"/>
  <c r="AH107" i="3"/>
  <c r="FD107" i="3" s="1"/>
  <c r="AH122" i="3"/>
  <c r="FD122" i="3" s="1"/>
  <c r="AH130" i="3"/>
  <c r="FD130" i="3" s="1"/>
  <c r="AH188" i="3"/>
  <c r="FD188" i="3" s="1"/>
  <c r="AH139" i="3"/>
  <c r="FD139" i="3" s="1"/>
  <c r="FD4" i="3"/>
  <c r="FE4" i="3"/>
  <c r="EY4" i="3"/>
  <c r="EZ4" i="3"/>
  <c r="FA4" i="3"/>
  <c r="FB4" i="3"/>
  <c r="FC4" i="3"/>
  <c r="BS153" i="3" a="1"/>
  <c r="BS153" i="3" s="1"/>
  <c r="BS12" i="3" a="1"/>
  <c r="BS12" i="3" s="1"/>
  <c r="BS28" i="3" a="1"/>
  <c r="BS28" i="3" s="1"/>
  <c r="BS35" i="3" a="1"/>
  <c r="BS35" i="3" s="1"/>
  <c r="BS173" i="3" a="1"/>
  <c r="BS173" i="3" s="1"/>
  <c r="BS76" i="3" a="1"/>
  <c r="BS76" i="3" s="1"/>
  <c r="BS85" i="3" a="1"/>
  <c r="BS85" i="3" s="1"/>
  <c r="BS101" i="3" a="1"/>
  <c r="BS101" i="3" s="1"/>
  <c r="BS188" i="3" a="1"/>
  <c r="BS188" i="3" s="1"/>
  <c r="BS146" i="3" a="1"/>
  <c r="BS146" i="3" s="1"/>
  <c r="BS8" i="3" a="1"/>
  <c r="BS8" i="3" s="1"/>
  <c r="BS159" i="3" a="1"/>
  <c r="BS159" i="3" s="1"/>
  <c r="BS54" i="3" a="1"/>
  <c r="BS54" i="3" s="1"/>
  <c r="BS70" i="3" a="1"/>
  <c r="BS70" i="3" s="1"/>
  <c r="BS77" i="3" a="1"/>
  <c r="BS77" i="3" s="1"/>
  <c r="BS113" i="3" a="1"/>
  <c r="BS113" i="3" s="1"/>
  <c r="BS120" i="3" a="1"/>
  <c r="BS120" i="3" s="1"/>
  <c r="BS129" i="3" a="1"/>
  <c r="BS129" i="3" s="1"/>
  <c r="BS149" i="3" a="1"/>
  <c r="BS149" i="3" s="1"/>
  <c r="BS9" i="3" a="1"/>
  <c r="BS9" i="3" s="1"/>
  <c r="BS161" i="3" a="1"/>
  <c r="BS161" i="3" s="1"/>
  <c r="BS37" i="3" a="1"/>
  <c r="BS37" i="3" s="1"/>
  <c r="BS44" i="3" a="1"/>
  <c r="BS44" i="3" s="1"/>
  <c r="BS64" i="3" a="1"/>
  <c r="BS64" i="3" s="1"/>
  <c r="BS86" i="3" a="1"/>
  <c r="BS86" i="3" s="1"/>
  <c r="BS95" i="3" a="1"/>
  <c r="BS95" i="3" s="1"/>
  <c r="BS103" i="3" a="1"/>
  <c r="BS103" i="3" s="1"/>
  <c r="BS130" i="3" a="1"/>
  <c r="BS130" i="3" s="1"/>
  <c r="BS150" i="3" a="1"/>
  <c r="BS150" i="3" s="1"/>
  <c r="BS21" i="3" a="1"/>
  <c r="BS21" i="3" s="1"/>
  <c r="BS31" i="3" a="1"/>
  <c r="BS31" i="3" s="1"/>
  <c r="BS169" i="3" a="1"/>
  <c r="BS169" i="3" s="1"/>
  <c r="BS61" i="3" a="1"/>
  <c r="BS61" i="3" s="1"/>
  <c r="BS65" i="3" a="1"/>
  <c r="BS65" i="3" s="1"/>
  <c r="BS72" i="3" a="1"/>
  <c r="BS72" i="3" s="1"/>
  <c r="BS87" i="3" a="1"/>
  <c r="BS87" i="3" s="1"/>
  <c r="BS105" i="3" a="1"/>
  <c r="BS105" i="3" s="1"/>
  <c r="BS110" i="3" a="1"/>
  <c r="BS110" i="3" s="1"/>
  <c r="BS116" i="3" a="1"/>
  <c r="BS116" i="3" s="1"/>
  <c r="BS140" i="3" a="1"/>
  <c r="BS140" i="3" s="1"/>
  <c r="BS151" i="3" a="1"/>
  <c r="BS151" i="3" s="1"/>
  <c r="BS4" i="3" a="1"/>
  <c r="BS4" i="3" s="1"/>
  <c r="BS14" i="3" a="1"/>
  <c r="BS14" i="3" s="1"/>
  <c r="BS22" i="3" a="1"/>
  <c r="BS22" i="3" s="1"/>
  <c r="BS32" i="3" a="1"/>
  <c r="BS32" i="3" s="1"/>
  <c r="BS167" i="3" a="1"/>
  <c r="BS167" i="3" s="1"/>
  <c r="BS47" i="3" a="1"/>
  <c r="BS47" i="3" s="1"/>
  <c r="BS56" i="3" a="1"/>
  <c r="BS56" i="3" s="1"/>
  <c r="BS79" i="3" a="1"/>
  <c r="BS79" i="3" s="1"/>
  <c r="BS98" i="3" a="1"/>
  <c r="BS98" i="3" s="1"/>
  <c r="BS174" i="3" a="1"/>
  <c r="BS174" i="3" s="1"/>
  <c r="BS123" i="3" a="1"/>
  <c r="BS123" i="3" s="1"/>
  <c r="BS187" i="3" a="1"/>
  <c r="BS187" i="3" s="1"/>
  <c r="BS10" i="3" a="1"/>
  <c r="BS10" i="3" s="1"/>
  <c r="BS15" i="3" a="1"/>
  <c r="BS15" i="3" s="1"/>
  <c r="BS23" i="3" a="1"/>
  <c r="BS23" i="3" s="1"/>
  <c r="BS33" i="3" a="1"/>
  <c r="BS33" i="3" s="1"/>
  <c r="BS39" i="3" a="1"/>
  <c r="BS39" i="3" s="1"/>
  <c r="BS66" i="3" a="1"/>
  <c r="BS66" i="3" s="1"/>
  <c r="BS81" i="3" a="1"/>
  <c r="BS81" i="3" s="1"/>
  <c r="BS89" i="3" a="1"/>
  <c r="BS89" i="3" s="1"/>
  <c r="BS99" i="3" a="1"/>
  <c r="BS99" i="3" s="1"/>
  <c r="BS177" i="3" a="1"/>
  <c r="BS177" i="3" s="1"/>
  <c r="BS134" i="3" a="1"/>
  <c r="BS134" i="3" s="1"/>
  <c r="BS160" i="3" a="1"/>
  <c r="BS160" i="3" s="1"/>
  <c r="BS16" i="3" a="1"/>
  <c r="BS16" i="3" s="1"/>
  <c r="BS40" i="3" a="1"/>
  <c r="BS40" i="3" s="1"/>
  <c r="BS58" i="3" a="1"/>
  <c r="BS58" i="3" s="1"/>
  <c r="BS91" i="3" a="1"/>
  <c r="BS91" i="3" s="1"/>
  <c r="BS100" i="3" a="1"/>
  <c r="BS100" i="3" s="1"/>
  <c r="BS107" i="3" a="1"/>
  <c r="BS107" i="3" s="1"/>
  <c r="BS189" i="3" a="1"/>
  <c r="BS189" i="3" s="1"/>
  <c r="BS135" i="3" a="1"/>
  <c r="BS135" i="3" s="1"/>
  <c r="BS144" i="3" a="1"/>
  <c r="BS144" i="3" s="1"/>
  <c r="BS7" i="3" a="1"/>
  <c r="BS7" i="3" s="1"/>
  <c r="BS11" i="3" a="1"/>
  <c r="BS11" i="3" s="1"/>
  <c r="BS17" i="3" a="1"/>
  <c r="BS17" i="3" s="1"/>
  <c r="BS26" i="3" a="1"/>
  <c r="BS26" i="3" s="1"/>
  <c r="BS41" i="3" a="1"/>
  <c r="BS41" i="3" s="1"/>
  <c r="BS53" i="3" a="1"/>
  <c r="BS53" i="3" s="1"/>
  <c r="BS59" i="3" a="1"/>
  <c r="BS59" i="3" s="1"/>
  <c r="BS68" i="3" a="1"/>
  <c r="BS68" i="3" s="1"/>
  <c r="BS75" i="3" a="1"/>
  <c r="BS75" i="3" s="1"/>
  <c r="BS112" i="3" a="1"/>
  <c r="BS112" i="3" s="1"/>
  <c r="BS138" i="3" a="1"/>
  <c r="BS138" i="3" s="1"/>
  <c r="BS145" i="3" a="1"/>
  <c r="BS145" i="3" s="1"/>
  <c r="CN9" i="6"/>
  <c r="AB153" i="3" s="1"/>
  <c r="FH153" i="3" s="1"/>
  <c r="AA153" i="3"/>
  <c r="FG153" i="3" s="1"/>
  <c r="CN15" i="6"/>
  <c r="AB160" i="3" s="1"/>
  <c r="FH160" i="3" s="1"/>
  <c r="AA160" i="3"/>
  <c r="FG160" i="3" s="1"/>
  <c r="CN19" i="6"/>
  <c r="AB161" i="3" s="1"/>
  <c r="AA161" i="3"/>
  <c r="BT161" i="3" a="1"/>
  <c r="BT161" i="3" s="1"/>
  <c r="DT161" i="3" s="1" a="1"/>
  <c r="DT161" i="3" s="1"/>
  <c r="BU9" i="3" a="1"/>
  <c r="BU9" i="3" s="1"/>
  <c r="DU9" i="3" s="1" a="1"/>
  <c r="DU9" i="3" s="1"/>
  <c r="BV10" i="3" a="1"/>
  <c r="BV10" i="3" s="1"/>
  <c r="DV10" i="3" s="1" a="1"/>
  <c r="DV10" i="3" s="1"/>
  <c r="BV161" i="3" a="1"/>
  <c r="BV161" i="3" s="1"/>
  <c r="DV161" i="3" s="1" a="1"/>
  <c r="DV161" i="3" s="1"/>
  <c r="BV16" i="3" a="1"/>
  <c r="BV16" i="3" s="1"/>
  <c r="DV16" i="3" s="1" a="1"/>
  <c r="DV16" i="3" s="1"/>
  <c r="BV21" i="3" a="1"/>
  <c r="BV21" i="3" s="1"/>
  <c r="DV21" i="3" s="1" a="1"/>
  <c r="DV21" i="3" s="1"/>
  <c r="BX5" i="3" a="1"/>
  <c r="BX5" i="3" s="1"/>
  <c r="DX5" i="3" s="1" a="1"/>
  <c r="DX5" i="3" s="1"/>
  <c r="BX7" i="3" a="1"/>
  <c r="BX7" i="3" s="1"/>
  <c r="DX7" i="3" s="1" a="1"/>
  <c r="DX7" i="3" s="1"/>
  <c r="BX153" i="3" a="1"/>
  <c r="BX153" i="3" s="1"/>
  <c r="DX153" i="3" s="1" a="1"/>
  <c r="DX153" i="3" s="1"/>
  <c r="BX8" i="3" a="1"/>
  <c r="BX8" i="3" s="1"/>
  <c r="DX8" i="3" s="1" a="1"/>
  <c r="DX8" i="3" s="1"/>
  <c r="BX9" i="3" a="1"/>
  <c r="BX9" i="3" s="1"/>
  <c r="DX9" i="3" s="1" a="1"/>
  <c r="DX9" i="3" s="1"/>
  <c r="BX10" i="3" a="1"/>
  <c r="BX10" i="3" s="1"/>
  <c r="DX10" i="3" s="1" a="1"/>
  <c r="DX10" i="3" s="1"/>
  <c r="BX160" i="3" a="1"/>
  <c r="BX160" i="3" s="1"/>
  <c r="DX160" i="3" s="1" a="1"/>
  <c r="DX160" i="3" s="1"/>
  <c r="BX11" i="3" a="1"/>
  <c r="BX11" i="3" s="1"/>
  <c r="DX11" i="3" s="1" a="1"/>
  <c r="DX11" i="3" s="1"/>
  <c r="BX12" i="3" a="1"/>
  <c r="BX12" i="3" s="1"/>
  <c r="DX12" i="3" s="1" a="1"/>
  <c r="DX12" i="3" s="1"/>
  <c r="BX159" i="3" a="1"/>
  <c r="BX159" i="3" s="1"/>
  <c r="DX159" i="3" s="1" a="1"/>
  <c r="DX159" i="3" s="1"/>
  <c r="BX161" i="3" a="1"/>
  <c r="BX161" i="3" s="1"/>
  <c r="DX161" i="3" s="1" a="1"/>
  <c r="DX161" i="3" s="1"/>
  <c r="BX14" i="3" a="1"/>
  <c r="BX14" i="3" s="1"/>
  <c r="DX14" i="3" s="1" a="1"/>
  <c r="DX14" i="3" s="1"/>
  <c r="BX15" i="3" a="1"/>
  <c r="BX15" i="3" s="1"/>
  <c r="DX15" i="3" s="1" a="1"/>
  <c r="DX15" i="3" s="1"/>
  <c r="BX16" i="3" a="1"/>
  <c r="BX16" i="3" s="1"/>
  <c r="DX16" i="3" s="1" a="1"/>
  <c r="DX16" i="3" s="1"/>
  <c r="BX17" i="3" a="1"/>
  <c r="BX17" i="3" s="1"/>
  <c r="DX17" i="3" s="1" a="1"/>
  <c r="DX17" i="3" s="1"/>
  <c r="BX20" i="3" a="1"/>
  <c r="BX20" i="3" s="1"/>
  <c r="DX20" i="3" s="1" a="1"/>
  <c r="DX20" i="3" s="1"/>
  <c r="BX21" i="3" a="1"/>
  <c r="BX21" i="3" s="1"/>
  <c r="DX21" i="3" s="1" a="1"/>
  <c r="DX21" i="3" s="1"/>
  <c r="BX22" i="3" a="1"/>
  <c r="BX22" i="3" s="1"/>
  <c r="DX22" i="3" s="1" a="1"/>
  <c r="DX22" i="3" s="1"/>
  <c r="BX23" i="3" a="1"/>
  <c r="BX23" i="3" s="1"/>
  <c r="DX23" i="3" s="1" a="1"/>
  <c r="DX23" i="3" s="1"/>
  <c r="BX26" i="3" a="1"/>
  <c r="BX26" i="3" s="1"/>
  <c r="DX26" i="3" s="1" a="1"/>
  <c r="DX26" i="3" s="1"/>
  <c r="BX28" i="3" a="1"/>
  <c r="BX28" i="3" s="1"/>
  <c r="DX28" i="3" s="1" a="1"/>
  <c r="DX28" i="3" s="1"/>
  <c r="BX31" i="3" a="1"/>
  <c r="BX31" i="3" s="1"/>
  <c r="DX31" i="3" s="1" a="1"/>
  <c r="DX31" i="3" s="1"/>
  <c r="BX32" i="3" a="1"/>
  <c r="BX32" i="3" s="1"/>
  <c r="DX32" i="3" s="1" a="1"/>
  <c r="DX32" i="3" s="1"/>
  <c r="BX33" i="3" a="1"/>
  <c r="BX33" i="3" s="1"/>
  <c r="DX33" i="3" s="1" a="1"/>
  <c r="DX33" i="3" s="1"/>
  <c r="BX35" i="3" a="1"/>
  <c r="BX35" i="3" s="1"/>
  <c r="DX35" i="3" s="1" a="1"/>
  <c r="DX35" i="3" s="1"/>
  <c r="BX37" i="3" a="1"/>
  <c r="BX37" i="3" s="1"/>
  <c r="DX37" i="3" s="1" a="1"/>
  <c r="DX37" i="3" s="1"/>
  <c r="BX167" i="3" a="1"/>
  <c r="BX167" i="3" s="1"/>
  <c r="DX167" i="3" s="1" a="1"/>
  <c r="DX167" i="3" s="1"/>
  <c r="BX39" i="3" a="1"/>
  <c r="BX39" i="3" s="1"/>
  <c r="DX39" i="3" s="1" a="1"/>
  <c r="DX39" i="3" s="1"/>
  <c r="BX40" i="3" a="1"/>
  <c r="BX40" i="3" s="1"/>
  <c r="DX40" i="3" s="1" a="1"/>
  <c r="DX40" i="3" s="1"/>
  <c r="BX41" i="3" a="1"/>
  <c r="BX41" i="3" s="1"/>
  <c r="DX41" i="3" s="1" a="1"/>
  <c r="DX41" i="3" s="1"/>
  <c r="BX42" i="3" a="1"/>
  <c r="BX42" i="3" s="1"/>
  <c r="DX42" i="3" s="1" a="1"/>
  <c r="DX42" i="3" s="1"/>
  <c r="BX44" i="3" a="1"/>
  <c r="BX44" i="3" s="1"/>
  <c r="DX44" i="3" s="1" a="1"/>
  <c r="DX44" i="3" s="1"/>
  <c r="BX45" i="3" a="1"/>
  <c r="BX45" i="3" s="1"/>
  <c r="DX45" i="3" s="1" a="1"/>
  <c r="DX45" i="3" s="1"/>
  <c r="BX47" i="3" a="1"/>
  <c r="BX47" i="3" s="1"/>
  <c r="DX47" i="3" s="1" a="1"/>
  <c r="DX47" i="3" s="1"/>
  <c r="BX53" i="3" a="1"/>
  <c r="BX53" i="3" s="1"/>
  <c r="DX53" i="3" s="1" a="1"/>
  <c r="DX53" i="3" s="1"/>
  <c r="BX54" i="3" a="1"/>
  <c r="BX54" i="3" s="1"/>
  <c r="DX54" i="3" s="1" a="1"/>
  <c r="DX54" i="3" s="1"/>
  <c r="BX169" i="3" a="1"/>
  <c r="BX169" i="3" s="1"/>
  <c r="DX169" i="3" s="1" a="1"/>
  <c r="DX169" i="3" s="1"/>
  <c r="BX56" i="3" a="1"/>
  <c r="BX56" i="3" s="1"/>
  <c r="DX56" i="3" s="1" a="1"/>
  <c r="DX56" i="3" s="1"/>
  <c r="BX57" i="3" a="1"/>
  <c r="BX57" i="3" s="1"/>
  <c r="DX57" i="3" s="1" a="1"/>
  <c r="DX57" i="3" s="1"/>
  <c r="BX58" i="3" a="1"/>
  <c r="BX58" i="3" s="1"/>
  <c r="DX58" i="3" s="1" a="1"/>
  <c r="DX58" i="3" s="1"/>
  <c r="BX59" i="3" a="1"/>
  <c r="BX59" i="3" s="1"/>
  <c r="DX59" i="3" s="1" a="1"/>
  <c r="DX59" i="3" s="1"/>
  <c r="BX61" i="3" a="1"/>
  <c r="BX61" i="3" s="1"/>
  <c r="DX61" i="3" s="1" a="1"/>
  <c r="DX61" i="3" s="1"/>
  <c r="BX62" i="3" a="1"/>
  <c r="BX62" i="3" s="1"/>
  <c r="DX62" i="3" s="1" a="1"/>
  <c r="DX62" i="3" s="1"/>
  <c r="BX173" i="3" a="1"/>
  <c r="BX173" i="3" s="1"/>
  <c r="DX173" i="3" s="1" a="1"/>
  <c r="DX173" i="3" s="1"/>
  <c r="BX64" i="3" a="1"/>
  <c r="BX64" i="3" s="1"/>
  <c r="DX64" i="3" s="1" a="1"/>
  <c r="DX64" i="3" s="1"/>
  <c r="BX65" i="3" a="1"/>
  <c r="BX65" i="3" s="1"/>
  <c r="DX65" i="3" s="1" a="1"/>
  <c r="DX65" i="3" s="1"/>
  <c r="BX66" i="3" a="1"/>
  <c r="BX66" i="3" s="1"/>
  <c r="DX66" i="3" s="1" a="1"/>
  <c r="DX66" i="3" s="1"/>
  <c r="BX67" i="3" a="1"/>
  <c r="BX67" i="3" s="1"/>
  <c r="DX67" i="3" s="1" a="1"/>
  <c r="DX67" i="3" s="1"/>
  <c r="BX68" i="3" a="1"/>
  <c r="BX68" i="3" s="1"/>
  <c r="DX68" i="3" s="1" a="1"/>
  <c r="DX68" i="3" s="1"/>
  <c r="BX70" i="3" a="1"/>
  <c r="BX70" i="3" s="1"/>
  <c r="DX70" i="3" s="1" a="1"/>
  <c r="DX70" i="3" s="1"/>
  <c r="BX71" i="3" a="1"/>
  <c r="BX71" i="3" s="1"/>
  <c r="DX71" i="3" s="1" a="1"/>
  <c r="DX71" i="3" s="1"/>
  <c r="BX72" i="3" a="1"/>
  <c r="BX72" i="3" s="1"/>
  <c r="DX72" i="3" s="1" a="1"/>
  <c r="DX72" i="3" s="1"/>
  <c r="BX74" i="3" a="1"/>
  <c r="BX74" i="3" s="1"/>
  <c r="DX74" i="3" s="1" a="1"/>
  <c r="DX74" i="3" s="1"/>
  <c r="BX75" i="3" a="1"/>
  <c r="BX75" i="3" s="1"/>
  <c r="DX75" i="3" s="1" a="1"/>
  <c r="DX75" i="3" s="1"/>
  <c r="BX76" i="3" a="1"/>
  <c r="BX76" i="3" s="1"/>
  <c r="DX76" i="3" s="1" a="1"/>
  <c r="DX76" i="3" s="1"/>
  <c r="BX77" i="3" a="1"/>
  <c r="BX77" i="3" s="1"/>
  <c r="DX77" i="3" s="1" a="1"/>
  <c r="DX77" i="3" s="1"/>
  <c r="BX78" i="3" a="1"/>
  <c r="BX78" i="3" s="1"/>
  <c r="DX78" i="3" s="1" a="1"/>
  <c r="DX78" i="3" s="1"/>
  <c r="BX79" i="3" a="1"/>
  <c r="BX79" i="3" s="1"/>
  <c r="DX79" i="3" s="1" a="1"/>
  <c r="DX79" i="3" s="1"/>
  <c r="BX81" i="3" a="1"/>
  <c r="BX81" i="3" s="1"/>
  <c r="DX81" i="3" s="1" a="1"/>
  <c r="DX81" i="3" s="1"/>
  <c r="BX83" i="3" a="1"/>
  <c r="BX83" i="3" s="1"/>
  <c r="DX83" i="3" s="1" a="1"/>
  <c r="DX83" i="3" s="1"/>
  <c r="BX84" i="3" a="1"/>
  <c r="BX84" i="3" s="1"/>
  <c r="DX84" i="3" s="1" a="1"/>
  <c r="DX84" i="3" s="1"/>
  <c r="BX85" i="3" a="1"/>
  <c r="BX85" i="3" s="1"/>
  <c r="DX85" i="3" s="1" a="1"/>
  <c r="DX85" i="3" s="1"/>
  <c r="BX86" i="3" a="1"/>
  <c r="BX86" i="3" s="1"/>
  <c r="DX86" i="3" s="1" a="1"/>
  <c r="DX86" i="3" s="1"/>
  <c r="BX87" i="3" a="1"/>
  <c r="BX87" i="3" s="1"/>
  <c r="DX87" i="3" s="1" a="1"/>
  <c r="DX87" i="3" s="1"/>
  <c r="BX89" i="3" a="1"/>
  <c r="BX89" i="3" s="1"/>
  <c r="DX89" i="3" s="1" a="1"/>
  <c r="DX89" i="3" s="1"/>
  <c r="BX91" i="3" a="1"/>
  <c r="BX91" i="3" s="1"/>
  <c r="DX91" i="3" s="1" a="1"/>
  <c r="DX91" i="3" s="1"/>
  <c r="BX92" i="3" a="1"/>
  <c r="BX92" i="3" s="1"/>
  <c r="DX92" i="3" s="1" a="1"/>
  <c r="DX92" i="3" s="1"/>
  <c r="BX95" i="3" a="1"/>
  <c r="BX95" i="3" s="1"/>
  <c r="DX95" i="3" s="1" a="1"/>
  <c r="DX95" i="3" s="1"/>
  <c r="BX98" i="3" a="1"/>
  <c r="BX98" i="3" s="1"/>
  <c r="DX98" i="3" s="1" a="1"/>
  <c r="DX98" i="3" s="1"/>
  <c r="BX99" i="3" a="1"/>
  <c r="BX99" i="3" s="1"/>
  <c r="DX99" i="3" s="1" a="1"/>
  <c r="DX99" i="3" s="1"/>
  <c r="BX100" i="3" a="1"/>
  <c r="BX100" i="3" s="1"/>
  <c r="DX100" i="3" s="1" a="1"/>
  <c r="DX100" i="3" s="1"/>
  <c r="BX101" i="3" a="1"/>
  <c r="BX101" i="3" s="1"/>
  <c r="DX101" i="3" s="1" a="1"/>
  <c r="DX101" i="3" s="1"/>
  <c r="BX102" i="3" a="1"/>
  <c r="BX102" i="3" s="1"/>
  <c r="DX102" i="3" s="1" a="1"/>
  <c r="DX102" i="3" s="1"/>
  <c r="BX103" i="3" a="1"/>
  <c r="BX103" i="3" s="1"/>
  <c r="DX103" i="3" s="1" a="1"/>
  <c r="DX103" i="3" s="1"/>
  <c r="BX105" i="3" a="1"/>
  <c r="BX105" i="3" s="1"/>
  <c r="DX105" i="3" s="1" a="1"/>
  <c r="DX105" i="3" s="1"/>
  <c r="BX107" i="3" a="1"/>
  <c r="BX107" i="3" s="1"/>
  <c r="DX107" i="3" s="1" a="1"/>
  <c r="DX107" i="3" s="1"/>
  <c r="BX110" i="3" a="1"/>
  <c r="BX110" i="3" s="1"/>
  <c r="DX110" i="3" s="1" a="1"/>
  <c r="DX110" i="3" s="1"/>
  <c r="BX174" i="3" a="1"/>
  <c r="BX174" i="3" s="1"/>
  <c r="DX174" i="3" s="1" a="1"/>
  <c r="DX174" i="3" s="1"/>
  <c r="BX177" i="3" a="1"/>
  <c r="BX177" i="3" s="1"/>
  <c r="DX177" i="3" s="1" a="1"/>
  <c r="DX177" i="3" s="1"/>
  <c r="BX189" i="3" a="1"/>
  <c r="BX189" i="3" s="1"/>
  <c r="DX189" i="3" s="1" a="1"/>
  <c r="DX189" i="3" s="1"/>
  <c r="BX112" i="3" a="1"/>
  <c r="BX112" i="3" s="1"/>
  <c r="DX112" i="3" s="1" a="1"/>
  <c r="DX112" i="3" s="1"/>
  <c r="BX113" i="3" a="1"/>
  <c r="BX113" i="3" s="1"/>
  <c r="DX113" i="3" s="1" a="1"/>
  <c r="DX113" i="3" s="1"/>
  <c r="BX116" i="3" a="1"/>
  <c r="BX116" i="3" s="1"/>
  <c r="DX116" i="3" s="1" a="1"/>
  <c r="DX116" i="3" s="1"/>
  <c r="BX117" i="3" a="1"/>
  <c r="BX117" i="3" s="1"/>
  <c r="DX117" i="3" s="1" a="1"/>
  <c r="DX117" i="3" s="1"/>
  <c r="BX118" i="3" a="1"/>
  <c r="BX118" i="3" s="1"/>
  <c r="DX118" i="3" s="1" a="1"/>
  <c r="DX118" i="3" s="1"/>
  <c r="BX120" i="3" a="1"/>
  <c r="BX120" i="3" s="1"/>
  <c r="DX120" i="3" s="1" a="1"/>
  <c r="DX120" i="3" s="1"/>
  <c r="BX122" i="3" a="1"/>
  <c r="BX122" i="3" s="1"/>
  <c r="DX122" i="3" s="1" a="1"/>
  <c r="DX122" i="3" s="1"/>
  <c r="BX123" i="3" a="1"/>
  <c r="BX123" i="3" s="1"/>
  <c r="DX123" i="3" s="1" a="1"/>
  <c r="DX123" i="3" s="1"/>
  <c r="BX125" i="3" a="1"/>
  <c r="BX125" i="3" s="1"/>
  <c r="DX125" i="3" s="1" a="1"/>
  <c r="DX125" i="3" s="1"/>
  <c r="BX127" i="3" a="1"/>
  <c r="BX127" i="3" s="1"/>
  <c r="DX127" i="3" s="1" a="1"/>
  <c r="DX127" i="3" s="1"/>
  <c r="BX129" i="3" a="1"/>
  <c r="BX129" i="3" s="1"/>
  <c r="DX129" i="3" s="1" a="1"/>
  <c r="DX129" i="3" s="1"/>
  <c r="BX130" i="3" a="1"/>
  <c r="BX130" i="3" s="1"/>
  <c r="DX130" i="3" s="1" a="1"/>
  <c r="DX130" i="3" s="1"/>
  <c r="BX131" i="3" a="1"/>
  <c r="BX131" i="3" s="1"/>
  <c r="DX131" i="3" s="1" a="1"/>
  <c r="DX131" i="3" s="1"/>
  <c r="BX187" i="3" a="1"/>
  <c r="BX187" i="3" s="1"/>
  <c r="DX187" i="3" s="1" a="1"/>
  <c r="DX187" i="3" s="1"/>
  <c r="BX134" i="3" a="1"/>
  <c r="BX134" i="3" s="1"/>
  <c r="DX134" i="3" s="1" a="1"/>
  <c r="DX134" i="3" s="1"/>
  <c r="BX135" i="3" a="1"/>
  <c r="BX135" i="3" s="1"/>
  <c r="DX135" i="3" s="1" a="1"/>
  <c r="DX135" i="3" s="1"/>
  <c r="BX138" i="3" a="1"/>
  <c r="BX138" i="3" s="1"/>
  <c r="DX138" i="3" s="1" a="1"/>
  <c r="DX138" i="3" s="1"/>
  <c r="BX188" i="3" a="1"/>
  <c r="BX188" i="3" s="1"/>
  <c r="DX188" i="3" s="1" a="1"/>
  <c r="DX188" i="3" s="1"/>
  <c r="BX139" i="3" a="1"/>
  <c r="BX139" i="3" s="1"/>
  <c r="DX139" i="3" s="1" a="1"/>
  <c r="DX139" i="3" s="1"/>
  <c r="BX140" i="3" a="1"/>
  <c r="BX140" i="3" s="1"/>
  <c r="DX140" i="3" s="1" a="1"/>
  <c r="DX140" i="3" s="1"/>
  <c r="BX142" i="3" a="1"/>
  <c r="BX142" i="3" s="1"/>
  <c r="DX142" i="3" s="1" a="1"/>
  <c r="DX142" i="3" s="1"/>
  <c r="BX144" i="3" a="1"/>
  <c r="BX144" i="3" s="1"/>
  <c r="DX144" i="3" s="1" a="1"/>
  <c r="DX144" i="3" s="1"/>
  <c r="BX145" i="3" a="1"/>
  <c r="BX145" i="3" s="1"/>
  <c r="DX145" i="3" s="1" a="1"/>
  <c r="DX145" i="3" s="1"/>
  <c r="BX146" i="3" a="1"/>
  <c r="BX146" i="3" s="1"/>
  <c r="DX146" i="3" s="1" a="1"/>
  <c r="DX146" i="3" s="1"/>
  <c r="BX149" i="3" a="1"/>
  <c r="BX149" i="3" s="1"/>
  <c r="DX149" i="3" s="1" a="1"/>
  <c r="DX149" i="3" s="1"/>
  <c r="BX150" i="3" a="1"/>
  <c r="BX150" i="3" s="1"/>
  <c r="DX150" i="3" s="1" a="1"/>
  <c r="DX150" i="3" s="1"/>
  <c r="BX151" i="3" a="1"/>
  <c r="BX151" i="3" s="1"/>
  <c r="DX151" i="3" s="1" a="1"/>
  <c r="DX151" i="3" s="1"/>
  <c r="BT8" i="3" a="1"/>
  <c r="BT8" i="3" s="1"/>
  <c r="DT8" i="3" s="1" a="1"/>
  <c r="DT8" i="3" s="1"/>
  <c r="BT12" i="3" a="1"/>
  <c r="BT12" i="3" s="1"/>
  <c r="DT12" i="3" s="1" a="1"/>
  <c r="DT12" i="3" s="1"/>
  <c r="BV7" i="3" a="1"/>
  <c r="BV7" i="3" s="1"/>
  <c r="DV7" i="3" s="1" a="1"/>
  <c r="DV7" i="3" s="1"/>
  <c r="BV159" i="3" a="1"/>
  <c r="BV159" i="3" s="1"/>
  <c r="DV159" i="3" s="1" a="1"/>
  <c r="DV159" i="3" s="1"/>
  <c r="BV15" i="3" a="1"/>
  <c r="BV15" i="3" s="1"/>
  <c r="DV15" i="3" s="1" a="1"/>
  <c r="DV15" i="3" s="1"/>
  <c r="BX4" i="3" a="1"/>
  <c r="BX4" i="3" s="1"/>
  <c r="DX4" i="3" s="1" a="1"/>
  <c r="DX4" i="3" s="1"/>
  <c r="BY4" i="3" a="1"/>
  <c r="BY4" i="3" s="1"/>
  <c r="DY4" i="3" s="1" a="1"/>
  <c r="DY4" i="3" s="1"/>
  <c r="BY5" i="3" a="1"/>
  <c r="BY5" i="3" s="1"/>
  <c r="DY5" i="3" s="1" a="1"/>
  <c r="DY5" i="3" s="1"/>
  <c r="BY7" i="3" a="1"/>
  <c r="BY7" i="3" s="1"/>
  <c r="DY7" i="3" s="1" a="1"/>
  <c r="DY7" i="3" s="1"/>
  <c r="BY153" i="3" a="1"/>
  <c r="BY153" i="3" s="1"/>
  <c r="DY153" i="3" s="1" a="1"/>
  <c r="DY153" i="3" s="1"/>
  <c r="BY8" i="3" a="1"/>
  <c r="BY8" i="3" s="1"/>
  <c r="DY8" i="3" s="1" a="1"/>
  <c r="DY8" i="3" s="1"/>
  <c r="BY9" i="3" a="1"/>
  <c r="BY9" i="3" s="1"/>
  <c r="DY9" i="3" s="1" a="1"/>
  <c r="DY9" i="3" s="1"/>
  <c r="BY10" i="3" a="1"/>
  <c r="BY10" i="3" s="1"/>
  <c r="DY10" i="3" s="1" a="1"/>
  <c r="DY10" i="3" s="1"/>
  <c r="BY160" i="3" a="1"/>
  <c r="BY160" i="3" s="1"/>
  <c r="DY160" i="3" s="1" a="1"/>
  <c r="DY160" i="3" s="1"/>
  <c r="BY11" i="3" a="1"/>
  <c r="BY11" i="3" s="1"/>
  <c r="DY11" i="3" s="1" a="1"/>
  <c r="DY11" i="3" s="1"/>
  <c r="BY12" i="3" a="1"/>
  <c r="BY12" i="3" s="1"/>
  <c r="DY12" i="3" s="1" a="1"/>
  <c r="DY12" i="3" s="1"/>
  <c r="BY159" i="3" a="1"/>
  <c r="BY159" i="3" s="1"/>
  <c r="DY159" i="3" s="1" a="1"/>
  <c r="DY159" i="3" s="1"/>
  <c r="BY161" i="3" a="1"/>
  <c r="BY161" i="3" s="1"/>
  <c r="DY161" i="3" s="1" a="1"/>
  <c r="DY161" i="3" s="1"/>
  <c r="BY14" i="3" a="1"/>
  <c r="BY14" i="3" s="1"/>
  <c r="DY14" i="3" s="1" a="1"/>
  <c r="DY14" i="3" s="1"/>
  <c r="BY15" i="3" a="1"/>
  <c r="BY15" i="3" s="1"/>
  <c r="DY15" i="3" s="1" a="1"/>
  <c r="DY15" i="3" s="1"/>
  <c r="BY16" i="3" a="1"/>
  <c r="BY16" i="3" s="1"/>
  <c r="DY16" i="3" s="1" a="1"/>
  <c r="DY16" i="3" s="1"/>
  <c r="BY17" i="3" a="1"/>
  <c r="BY17" i="3" s="1"/>
  <c r="DY17" i="3" s="1" a="1"/>
  <c r="DY17" i="3" s="1"/>
  <c r="BY20" i="3" a="1"/>
  <c r="BY20" i="3" s="1"/>
  <c r="DY20" i="3" s="1" a="1"/>
  <c r="DY20" i="3" s="1"/>
  <c r="BY21" i="3" a="1"/>
  <c r="BY21" i="3" s="1"/>
  <c r="DY21" i="3" s="1" a="1"/>
  <c r="DY21" i="3" s="1"/>
  <c r="BY22" i="3" a="1"/>
  <c r="BY22" i="3" s="1"/>
  <c r="DY22" i="3" s="1" a="1"/>
  <c r="DY22" i="3" s="1"/>
  <c r="BY23" i="3" a="1"/>
  <c r="BY23" i="3" s="1"/>
  <c r="DY23" i="3" s="1" a="1"/>
  <c r="DY23" i="3" s="1"/>
  <c r="BY26" i="3" a="1"/>
  <c r="BY26" i="3" s="1"/>
  <c r="DY26" i="3" s="1" a="1"/>
  <c r="DY26" i="3" s="1"/>
  <c r="BY28" i="3" a="1"/>
  <c r="BY28" i="3" s="1"/>
  <c r="DY28" i="3" s="1" a="1"/>
  <c r="DY28" i="3" s="1"/>
  <c r="BY29" i="3" a="1"/>
  <c r="BY29" i="3" s="1"/>
  <c r="DY29" i="3" s="1" a="1"/>
  <c r="DY29" i="3" s="1"/>
  <c r="BY31" i="3" a="1"/>
  <c r="BY31" i="3" s="1"/>
  <c r="DY31" i="3" s="1" a="1"/>
  <c r="DY31" i="3" s="1"/>
  <c r="BY32" i="3" a="1"/>
  <c r="BY32" i="3" s="1"/>
  <c r="DY32" i="3" s="1" a="1"/>
  <c r="DY32" i="3" s="1"/>
  <c r="BY33" i="3" a="1"/>
  <c r="BY33" i="3" s="1"/>
  <c r="DY33" i="3" s="1" a="1"/>
  <c r="DY33" i="3" s="1"/>
  <c r="BY35" i="3" a="1"/>
  <c r="BY35" i="3" s="1"/>
  <c r="DY35" i="3" s="1" a="1"/>
  <c r="DY35" i="3" s="1"/>
  <c r="BY37" i="3" a="1"/>
  <c r="BY37" i="3" s="1"/>
  <c r="DY37" i="3" s="1" a="1"/>
  <c r="DY37" i="3" s="1"/>
  <c r="BY167" i="3" a="1"/>
  <c r="BY167" i="3" s="1"/>
  <c r="DY167" i="3" s="1" a="1"/>
  <c r="DY167" i="3" s="1"/>
  <c r="BY39" i="3" a="1"/>
  <c r="BY39" i="3" s="1"/>
  <c r="DY39" i="3" s="1" a="1"/>
  <c r="DY39" i="3" s="1"/>
  <c r="BY40" i="3" a="1"/>
  <c r="BY40" i="3" s="1"/>
  <c r="DY40" i="3" s="1" a="1"/>
  <c r="DY40" i="3" s="1"/>
  <c r="BY41" i="3" a="1"/>
  <c r="BY41" i="3" s="1"/>
  <c r="DY41" i="3" s="1" a="1"/>
  <c r="DY41" i="3" s="1"/>
  <c r="BY42" i="3" a="1"/>
  <c r="BY42" i="3" s="1"/>
  <c r="DY42" i="3" s="1" a="1"/>
  <c r="DY42" i="3" s="1"/>
  <c r="BY44" i="3" a="1"/>
  <c r="BY44" i="3" s="1"/>
  <c r="DY44" i="3" s="1" a="1"/>
  <c r="DY44" i="3" s="1"/>
  <c r="BY47" i="3" a="1"/>
  <c r="BY47" i="3" s="1"/>
  <c r="DY47" i="3" s="1" a="1"/>
  <c r="DY47" i="3" s="1"/>
  <c r="BY53" i="3" a="1"/>
  <c r="BY53" i="3" s="1"/>
  <c r="DY53" i="3" s="1" a="1"/>
  <c r="DY53" i="3" s="1"/>
  <c r="BY54" i="3" a="1"/>
  <c r="BY54" i="3" s="1"/>
  <c r="DY54" i="3" s="1" a="1"/>
  <c r="DY54" i="3" s="1"/>
  <c r="BY169" i="3" a="1"/>
  <c r="BY169" i="3" s="1"/>
  <c r="DY169" i="3" s="1" a="1"/>
  <c r="DY169" i="3" s="1"/>
  <c r="BY56" i="3" a="1"/>
  <c r="BY56" i="3" s="1"/>
  <c r="DY56" i="3" s="1" a="1"/>
  <c r="DY56" i="3" s="1"/>
  <c r="BY57" i="3" a="1"/>
  <c r="BY57" i="3" s="1"/>
  <c r="DY57" i="3" s="1" a="1"/>
  <c r="DY57" i="3" s="1"/>
  <c r="BY58" i="3" a="1"/>
  <c r="BY58" i="3" s="1"/>
  <c r="DY58" i="3" s="1" a="1"/>
  <c r="DY58" i="3" s="1"/>
  <c r="BY59" i="3" a="1"/>
  <c r="BY59" i="3" s="1"/>
  <c r="DY59" i="3" s="1" a="1"/>
  <c r="DY59" i="3" s="1"/>
  <c r="BY61" i="3" a="1"/>
  <c r="BY61" i="3" s="1"/>
  <c r="DY61" i="3" s="1" a="1"/>
  <c r="DY61" i="3" s="1"/>
  <c r="BY62" i="3" a="1"/>
  <c r="BY62" i="3" s="1"/>
  <c r="DY62" i="3" s="1" a="1"/>
  <c r="DY62" i="3" s="1"/>
  <c r="BY173" i="3" a="1"/>
  <c r="BY173" i="3" s="1"/>
  <c r="DY173" i="3" s="1" a="1"/>
  <c r="DY173" i="3" s="1"/>
  <c r="BY64" i="3" a="1"/>
  <c r="BY64" i="3" s="1"/>
  <c r="DY64" i="3" s="1" a="1"/>
  <c r="DY64" i="3" s="1"/>
  <c r="BY65" i="3" a="1"/>
  <c r="BY65" i="3" s="1"/>
  <c r="DY65" i="3" s="1" a="1"/>
  <c r="DY65" i="3" s="1"/>
  <c r="BY66" i="3" a="1"/>
  <c r="BY66" i="3" s="1"/>
  <c r="DY66" i="3" s="1" a="1"/>
  <c r="DY66" i="3" s="1"/>
  <c r="BY67" i="3" a="1"/>
  <c r="BY67" i="3" s="1"/>
  <c r="DY67" i="3" s="1" a="1"/>
  <c r="DY67" i="3" s="1"/>
  <c r="BY68" i="3" a="1"/>
  <c r="BY68" i="3" s="1"/>
  <c r="DY68" i="3" s="1" a="1"/>
  <c r="DY68" i="3" s="1"/>
  <c r="BY70" i="3" a="1"/>
  <c r="BY70" i="3" s="1"/>
  <c r="DY70" i="3" s="1" a="1"/>
  <c r="DY70" i="3" s="1"/>
  <c r="BY71" i="3" a="1"/>
  <c r="BY71" i="3" s="1"/>
  <c r="DY71" i="3" s="1" a="1"/>
  <c r="DY71" i="3" s="1"/>
  <c r="BY72" i="3" a="1"/>
  <c r="BY72" i="3" s="1"/>
  <c r="DY72" i="3" s="1" a="1"/>
  <c r="DY72" i="3" s="1"/>
  <c r="BY74" i="3" a="1"/>
  <c r="BY74" i="3" s="1"/>
  <c r="DY74" i="3" s="1" a="1"/>
  <c r="DY74" i="3" s="1"/>
  <c r="BY75" i="3" a="1"/>
  <c r="BY75" i="3" s="1"/>
  <c r="DY75" i="3" s="1" a="1"/>
  <c r="DY75" i="3" s="1"/>
  <c r="BY76" i="3" a="1"/>
  <c r="BY76" i="3" s="1"/>
  <c r="DY76" i="3" s="1" a="1"/>
  <c r="DY76" i="3" s="1"/>
  <c r="BY77" i="3" a="1"/>
  <c r="BY77" i="3" s="1"/>
  <c r="DY77" i="3" s="1" a="1"/>
  <c r="DY77" i="3" s="1"/>
  <c r="BY78" i="3" a="1"/>
  <c r="BY78" i="3" s="1"/>
  <c r="DY78" i="3" s="1" a="1"/>
  <c r="DY78" i="3" s="1"/>
  <c r="BY79" i="3" a="1"/>
  <c r="BY79" i="3" s="1"/>
  <c r="DY79" i="3" s="1" a="1"/>
  <c r="DY79" i="3" s="1"/>
  <c r="BY81" i="3" a="1"/>
  <c r="BY81" i="3" s="1"/>
  <c r="DY81" i="3" s="1" a="1"/>
  <c r="DY81" i="3" s="1"/>
  <c r="BY83" i="3" a="1"/>
  <c r="BY83" i="3" s="1"/>
  <c r="DY83" i="3" s="1" a="1"/>
  <c r="DY83" i="3" s="1"/>
  <c r="BY84" i="3" a="1"/>
  <c r="BY84" i="3" s="1"/>
  <c r="DY84" i="3" s="1" a="1"/>
  <c r="DY84" i="3" s="1"/>
  <c r="BY85" i="3" a="1"/>
  <c r="BY85" i="3" s="1"/>
  <c r="DY85" i="3" s="1" a="1"/>
  <c r="DY85" i="3" s="1"/>
  <c r="BY86" i="3" a="1"/>
  <c r="BY86" i="3" s="1"/>
  <c r="DY86" i="3" s="1" a="1"/>
  <c r="DY86" i="3" s="1"/>
  <c r="BY87" i="3" a="1"/>
  <c r="BY87" i="3" s="1"/>
  <c r="DY87" i="3" s="1" a="1"/>
  <c r="DY87" i="3" s="1"/>
  <c r="BY89" i="3" a="1"/>
  <c r="BY89" i="3" s="1"/>
  <c r="DY89" i="3" s="1" a="1"/>
  <c r="DY89" i="3" s="1"/>
  <c r="BY91" i="3" a="1"/>
  <c r="BY91" i="3" s="1"/>
  <c r="DY91" i="3" s="1" a="1"/>
  <c r="DY91" i="3" s="1"/>
  <c r="BY92" i="3" a="1"/>
  <c r="BY92" i="3" s="1"/>
  <c r="DY92" i="3" s="1" a="1"/>
  <c r="DY92" i="3" s="1"/>
  <c r="BY95" i="3" a="1"/>
  <c r="BY95" i="3" s="1"/>
  <c r="DY95" i="3" s="1" a="1"/>
  <c r="DY95" i="3" s="1"/>
  <c r="BY99" i="3" a="1"/>
  <c r="BY99" i="3" s="1"/>
  <c r="DY99" i="3" s="1" a="1"/>
  <c r="DY99" i="3" s="1"/>
  <c r="BY100" i="3" a="1"/>
  <c r="BY100" i="3" s="1"/>
  <c r="DY100" i="3" s="1" a="1"/>
  <c r="DY100" i="3" s="1"/>
  <c r="BY101" i="3" a="1"/>
  <c r="BY101" i="3" s="1"/>
  <c r="DY101" i="3" s="1" a="1"/>
  <c r="DY101" i="3" s="1"/>
  <c r="BY102" i="3" a="1"/>
  <c r="BY102" i="3" s="1"/>
  <c r="DY102" i="3" s="1" a="1"/>
  <c r="DY102" i="3" s="1"/>
  <c r="BY103" i="3" a="1"/>
  <c r="BY103" i="3" s="1"/>
  <c r="DY103" i="3" s="1" a="1"/>
  <c r="DY103" i="3" s="1"/>
  <c r="BY105" i="3" a="1"/>
  <c r="BY105" i="3" s="1"/>
  <c r="DY105" i="3" s="1" a="1"/>
  <c r="DY105" i="3" s="1"/>
  <c r="BY107" i="3" a="1"/>
  <c r="BY107" i="3" s="1"/>
  <c r="DY107" i="3" s="1" a="1"/>
  <c r="DY107" i="3" s="1"/>
  <c r="BY110" i="3" a="1"/>
  <c r="BY110" i="3" s="1"/>
  <c r="DY110" i="3" s="1" a="1"/>
  <c r="DY110" i="3" s="1"/>
  <c r="BY174" i="3" a="1"/>
  <c r="BY174" i="3" s="1"/>
  <c r="DY174" i="3" s="1" a="1"/>
  <c r="DY174" i="3" s="1"/>
  <c r="BY177" i="3" a="1"/>
  <c r="BY177" i="3" s="1"/>
  <c r="DY177" i="3" s="1" a="1"/>
  <c r="DY177" i="3" s="1"/>
  <c r="BY189" i="3" a="1"/>
  <c r="BY189" i="3" s="1"/>
  <c r="DY189" i="3" s="1" a="1"/>
  <c r="DY189" i="3" s="1"/>
  <c r="BY112" i="3" a="1"/>
  <c r="BY112" i="3" s="1"/>
  <c r="DY112" i="3" s="1" a="1"/>
  <c r="DY112" i="3" s="1"/>
  <c r="BY113" i="3" a="1"/>
  <c r="BY113" i="3" s="1"/>
  <c r="DY113" i="3" s="1" a="1"/>
  <c r="DY113" i="3" s="1"/>
  <c r="BY116" i="3" a="1"/>
  <c r="BY116" i="3" s="1"/>
  <c r="DY116" i="3" s="1" a="1"/>
  <c r="DY116" i="3" s="1"/>
  <c r="BY117" i="3" a="1"/>
  <c r="BY117" i="3" s="1"/>
  <c r="DY117" i="3" s="1" a="1"/>
  <c r="DY117" i="3" s="1"/>
  <c r="BY118" i="3" a="1"/>
  <c r="BY118" i="3" s="1"/>
  <c r="DY118" i="3" s="1" a="1"/>
  <c r="DY118" i="3" s="1"/>
  <c r="BY120" i="3" a="1"/>
  <c r="BY120" i="3" s="1"/>
  <c r="DY120" i="3" s="1" a="1"/>
  <c r="DY120" i="3" s="1"/>
  <c r="BY122" i="3" a="1"/>
  <c r="BY122" i="3" s="1"/>
  <c r="DY122" i="3" s="1" a="1"/>
  <c r="DY122" i="3" s="1"/>
  <c r="BY123" i="3" a="1"/>
  <c r="BY123" i="3" s="1"/>
  <c r="DY123" i="3" s="1" a="1"/>
  <c r="DY123" i="3" s="1"/>
  <c r="BY125" i="3" a="1"/>
  <c r="BY125" i="3" s="1"/>
  <c r="DY125" i="3" s="1" a="1"/>
  <c r="DY125" i="3" s="1"/>
  <c r="BY127" i="3" a="1"/>
  <c r="BY127" i="3" s="1"/>
  <c r="DY127" i="3" s="1" a="1"/>
  <c r="DY127" i="3" s="1"/>
  <c r="BY129" i="3" a="1"/>
  <c r="BY129" i="3" s="1"/>
  <c r="DY129" i="3" s="1" a="1"/>
  <c r="DY129" i="3" s="1"/>
  <c r="BY130" i="3" a="1"/>
  <c r="BY130" i="3" s="1"/>
  <c r="DY130" i="3" s="1" a="1"/>
  <c r="DY130" i="3" s="1"/>
  <c r="BY131" i="3" a="1"/>
  <c r="BY131" i="3" s="1"/>
  <c r="DY131" i="3" s="1" a="1"/>
  <c r="DY131" i="3" s="1"/>
  <c r="BY187" i="3" a="1"/>
  <c r="BY187" i="3" s="1"/>
  <c r="DY187" i="3" s="1" a="1"/>
  <c r="DY187" i="3" s="1"/>
  <c r="BY134" i="3" a="1"/>
  <c r="BY134" i="3" s="1"/>
  <c r="DY134" i="3" s="1" a="1"/>
  <c r="DY134" i="3" s="1"/>
  <c r="BY135" i="3" a="1"/>
  <c r="BY135" i="3" s="1"/>
  <c r="DY135" i="3" s="1" a="1"/>
  <c r="DY135" i="3" s="1"/>
  <c r="BY138" i="3" a="1"/>
  <c r="BY138" i="3" s="1"/>
  <c r="DY138" i="3" s="1" a="1"/>
  <c r="DY138" i="3" s="1"/>
  <c r="BY188" i="3" a="1"/>
  <c r="BY188" i="3" s="1"/>
  <c r="DY188" i="3" s="1" a="1"/>
  <c r="DY188" i="3" s="1"/>
  <c r="BY139" i="3" a="1"/>
  <c r="BY139" i="3" s="1"/>
  <c r="DY139" i="3" s="1" a="1"/>
  <c r="DY139" i="3" s="1"/>
  <c r="BY140" i="3" a="1"/>
  <c r="BY140" i="3" s="1"/>
  <c r="DY140" i="3" s="1" a="1"/>
  <c r="DY140" i="3" s="1"/>
  <c r="BY142" i="3" a="1"/>
  <c r="BY142" i="3" s="1"/>
  <c r="DY142" i="3" s="1" a="1"/>
  <c r="DY142" i="3" s="1"/>
  <c r="BY144" i="3" a="1"/>
  <c r="BY144" i="3" s="1"/>
  <c r="DY144" i="3" s="1" a="1"/>
  <c r="DY144" i="3" s="1"/>
  <c r="BY145" i="3" a="1"/>
  <c r="BY145" i="3" s="1"/>
  <c r="DY145" i="3" s="1" a="1"/>
  <c r="DY145" i="3" s="1"/>
  <c r="BY146" i="3" a="1"/>
  <c r="BY146" i="3" s="1"/>
  <c r="DY146" i="3" s="1" a="1"/>
  <c r="DY146" i="3" s="1"/>
  <c r="BY149" i="3" a="1"/>
  <c r="BY149" i="3" s="1"/>
  <c r="DY149" i="3" s="1" a="1"/>
  <c r="DY149" i="3" s="1"/>
  <c r="BY150" i="3" a="1"/>
  <c r="BY150" i="3" s="1"/>
  <c r="DY150" i="3" s="1" a="1"/>
  <c r="DY150" i="3" s="1"/>
  <c r="BY151" i="3" a="1"/>
  <c r="BY151" i="3" s="1"/>
  <c r="DY151" i="3" s="1" a="1"/>
  <c r="DY151" i="3" s="1"/>
  <c r="BT4" i="3" a="1"/>
  <c r="BT4" i="3" s="1"/>
  <c r="DT4" i="3" s="1" a="1"/>
  <c r="DT4" i="3" s="1"/>
  <c r="BT9" i="3" a="1"/>
  <c r="BT9" i="3" s="1"/>
  <c r="DT9" i="3" s="1" a="1"/>
  <c r="DT9" i="3" s="1"/>
  <c r="CD159" i="3" a="1"/>
  <c r="CD159" i="3" s="1"/>
  <c r="ED159" i="3" s="1" a="1"/>
  <c r="ED159" i="3" s="1"/>
  <c r="BT159" i="3" a="1"/>
  <c r="BT159" i="3" s="1"/>
  <c r="DT159" i="3" s="1" a="1"/>
  <c r="DT159" i="3" s="1"/>
  <c r="BU7" i="3" a="1"/>
  <c r="BU7" i="3" s="1"/>
  <c r="DU7" i="3" s="1" a="1"/>
  <c r="DU7" i="3" s="1"/>
  <c r="BV153" i="3" a="1"/>
  <c r="BV153" i="3" s="1"/>
  <c r="DV153" i="3" s="1" a="1"/>
  <c r="DV153" i="3" s="1"/>
  <c r="BV12" i="3" a="1"/>
  <c r="BV12" i="3" s="1"/>
  <c r="DV12" i="3" s="1" a="1"/>
  <c r="DV12" i="3" s="1"/>
  <c r="BZ4" i="3" a="1"/>
  <c r="BZ4" i="3" s="1"/>
  <c r="DZ4" i="3" s="1" a="1"/>
  <c r="DZ4" i="3" s="1"/>
  <c r="BZ5" i="3" a="1"/>
  <c r="BZ5" i="3" s="1"/>
  <c r="DZ5" i="3" s="1" a="1"/>
  <c r="DZ5" i="3" s="1"/>
  <c r="BZ7" i="3" a="1"/>
  <c r="BZ7" i="3" s="1"/>
  <c r="DZ7" i="3" s="1" a="1"/>
  <c r="DZ7" i="3" s="1"/>
  <c r="BZ153" i="3" a="1"/>
  <c r="BZ153" i="3" s="1"/>
  <c r="DZ153" i="3" s="1" a="1"/>
  <c r="DZ153" i="3" s="1"/>
  <c r="BZ8" i="3" a="1"/>
  <c r="BZ8" i="3" s="1"/>
  <c r="DZ8" i="3" s="1" a="1"/>
  <c r="DZ8" i="3" s="1"/>
  <c r="BZ9" i="3" a="1"/>
  <c r="BZ9" i="3" s="1"/>
  <c r="DZ9" i="3" s="1" a="1"/>
  <c r="DZ9" i="3" s="1"/>
  <c r="BZ10" i="3" a="1"/>
  <c r="BZ10" i="3" s="1"/>
  <c r="DZ10" i="3" s="1" a="1"/>
  <c r="DZ10" i="3" s="1"/>
  <c r="BZ160" i="3" a="1"/>
  <c r="BZ160" i="3" s="1"/>
  <c r="DZ160" i="3" s="1" a="1"/>
  <c r="DZ160" i="3" s="1"/>
  <c r="BZ11" i="3" a="1"/>
  <c r="BZ11" i="3" s="1"/>
  <c r="DZ11" i="3" s="1" a="1"/>
  <c r="DZ11" i="3" s="1"/>
  <c r="BZ12" i="3" a="1"/>
  <c r="BZ12" i="3" s="1"/>
  <c r="DZ12" i="3" s="1" a="1"/>
  <c r="DZ12" i="3" s="1"/>
  <c r="BZ159" i="3" a="1"/>
  <c r="BZ159" i="3" s="1"/>
  <c r="DZ159" i="3" s="1" a="1"/>
  <c r="DZ159" i="3" s="1"/>
  <c r="BZ161" i="3" a="1"/>
  <c r="BZ161" i="3" s="1"/>
  <c r="DZ161" i="3" s="1" a="1"/>
  <c r="DZ161" i="3" s="1"/>
  <c r="BZ14" i="3" a="1"/>
  <c r="BZ14" i="3" s="1"/>
  <c r="DZ14" i="3" s="1" a="1"/>
  <c r="DZ14" i="3" s="1"/>
  <c r="BZ15" i="3" a="1"/>
  <c r="BZ15" i="3" s="1"/>
  <c r="DZ15" i="3" s="1" a="1"/>
  <c r="DZ15" i="3" s="1"/>
  <c r="BZ16" i="3" a="1"/>
  <c r="BZ16" i="3" s="1"/>
  <c r="DZ16" i="3" s="1" a="1"/>
  <c r="DZ16" i="3" s="1"/>
  <c r="BZ17" i="3" a="1"/>
  <c r="BZ17" i="3" s="1"/>
  <c r="DZ17" i="3" s="1" a="1"/>
  <c r="DZ17" i="3" s="1"/>
  <c r="BZ20" i="3" a="1"/>
  <c r="BZ20" i="3" s="1"/>
  <c r="DZ20" i="3" s="1" a="1"/>
  <c r="DZ20" i="3" s="1"/>
  <c r="BZ21" i="3" a="1"/>
  <c r="BZ21" i="3" s="1"/>
  <c r="DZ21" i="3" s="1" a="1"/>
  <c r="DZ21" i="3" s="1"/>
  <c r="BZ22" i="3" a="1"/>
  <c r="BZ22" i="3" s="1"/>
  <c r="DZ22" i="3" s="1" a="1"/>
  <c r="DZ22" i="3" s="1"/>
  <c r="BZ23" i="3" a="1"/>
  <c r="BZ23" i="3" s="1"/>
  <c r="DZ23" i="3" s="1" a="1"/>
  <c r="DZ23" i="3" s="1"/>
  <c r="BZ26" i="3" a="1"/>
  <c r="BZ26" i="3" s="1"/>
  <c r="DZ26" i="3" s="1" a="1"/>
  <c r="DZ26" i="3" s="1"/>
  <c r="BZ28" i="3" a="1"/>
  <c r="BZ28" i="3" s="1"/>
  <c r="DZ28" i="3" s="1" a="1"/>
  <c r="DZ28" i="3" s="1"/>
  <c r="BZ29" i="3" a="1"/>
  <c r="BZ29" i="3" s="1"/>
  <c r="DZ29" i="3" s="1" a="1"/>
  <c r="DZ29" i="3" s="1"/>
  <c r="BZ31" i="3" a="1"/>
  <c r="BZ31" i="3" s="1"/>
  <c r="DZ31" i="3" s="1" a="1"/>
  <c r="DZ31" i="3" s="1"/>
  <c r="BZ32" i="3" a="1"/>
  <c r="BZ32" i="3" s="1"/>
  <c r="DZ32" i="3" s="1" a="1"/>
  <c r="DZ32" i="3" s="1"/>
  <c r="BZ33" i="3" a="1"/>
  <c r="BZ33" i="3" s="1"/>
  <c r="DZ33" i="3" s="1" a="1"/>
  <c r="DZ33" i="3" s="1"/>
  <c r="BZ35" i="3" a="1"/>
  <c r="BZ35" i="3" s="1"/>
  <c r="DZ35" i="3" s="1" a="1"/>
  <c r="DZ35" i="3" s="1"/>
  <c r="BZ37" i="3" a="1"/>
  <c r="BZ37" i="3" s="1"/>
  <c r="DZ37" i="3" s="1" a="1"/>
  <c r="DZ37" i="3" s="1"/>
  <c r="BZ167" i="3" a="1"/>
  <c r="BZ167" i="3" s="1"/>
  <c r="DZ167" i="3" s="1" a="1"/>
  <c r="DZ167" i="3" s="1"/>
  <c r="BZ39" i="3" a="1"/>
  <c r="BZ39" i="3" s="1"/>
  <c r="DZ39" i="3" s="1" a="1"/>
  <c r="DZ39" i="3" s="1"/>
  <c r="BZ40" i="3" a="1"/>
  <c r="BZ40" i="3" s="1"/>
  <c r="DZ40" i="3" s="1" a="1"/>
  <c r="DZ40" i="3" s="1"/>
  <c r="BZ41" i="3" a="1"/>
  <c r="BZ41" i="3" s="1"/>
  <c r="DZ41" i="3" s="1" a="1"/>
  <c r="DZ41" i="3" s="1"/>
  <c r="BZ42" i="3" a="1"/>
  <c r="BZ42" i="3" s="1"/>
  <c r="DZ42" i="3" s="1" a="1"/>
  <c r="DZ42" i="3" s="1"/>
  <c r="BZ44" i="3" a="1"/>
  <c r="BZ44" i="3" s="1"/>
  <c r="DZ44" i="3" s="1" a="1"/>
  <c r="DZ44" i="3" s="1"/>
  <c r="BZ47" i="3" a="1"/>
  <c r="BZ47" i="3" s="1"/>
  <c r="DZ47" i="3" s="1" a="1"/>
  <c r="DZ47" i="3" s="1"/>
  <c r="BZ53" i="3" a="1"/>
  <c r="BZ53" i="3" s="1"/>
  <c r="DZ53" i="3" s="1" a="1"/>
  <c r="DZ53" i="3" s="1"/>
  <c r="BZ54" i="3" a="1"/>
  <c r="BZ54" i="3" s="1"/>
  <c r="DZ54" i="3" s="1" a="1"/>
  <c r="DZ54" i="3" s="1"/>
  <c r="BZ169" i="3" a="1"/>
  <c r="BZ169" i="3" s="1"/>
  <c r="DZ169" i="3" s="1" a="1"/>
  <c r="DZ169" i="3" s="1"/>
  <c r="BZ56" i="3" a="1"/>
  <c r="BZ56" i="3" s="1"/>
  <c r="DZ56" i="3" s="1" a="1"/>
  <c r="DZ56" i="3" s="1"/>
  <c r="BZ57" i="3" a="1"/>
  <c r="BZ57" i="3" s="1"/>
  <c r="DZ57" i="3" s="1" a="1"/>
  <c r="DZ57" i="3" s="1"/>
  <c r="BZ58" i="3" a="1"/>
  <c r="BZ58" i="3" s="1"/>
  <c r="DZ58" i="3" s="1" a="1"/>
  <c r="DZ58" i="3" s="1"/>
  <c r="BZ59" i="3" a="1"/>
  <c r="BZ59" i="3" s="1"/>
  <c r="DZ59" i="3" s="1" a="1"/>
  <c r="DZ59" i="3" s="1"/>
  <c r="BZ61" i="3" a="1"/>
  <c r="BZ61" i="3" s="1"/>
  <c r="DZ61" i="3" s="1" a="1"/>
  <c r="DZ61" i="3" s="1"/>
  <c r="BZ62" i="3" a="1"/>
  <c r="BZ62" i="3" s="1"/>
  <c r="DZ62" i="3" s="1" a="1"/>
  <c r="DZ62" i="3" s="1"/>
  <c r="BZ173" i="3" a="1"/>
  <c r="BZ173" i="3" s="1"/>
  <c r="DZ173" i="3" s="1" a="1"/>
  <c r="DZ173" i="3" s="1"/>
  <c r="BZ64" i="3" a="1"/>
  <c r="BZ64" i="3" s="1"/>
  <c r="DZ64" i="3" s="1" a="1"/>
  <c r="DZ64" i="3" s="1"/>
  <c r="BZ65" i="3" a="1"/>
  <c r="BZ65" i="3" s="1"/>
  <c r="DZ65" i="3" s="1" a="1"/>
  <c r="DZ65" i="3" s="1"/>
  <c r="BZ66" i="3" a="1"/>
  <c r="BZ66" i="3" s="1"/>
  <c r="DZ66" i="3" s="1" a="1"/>
  <c r="DZ66" i="3" s="1"/>
  <c r="BZ67" i="3" a="1"/>
  <c r="BZ67" i="3" s="1"/>
  <c r="DZ67" i="3" s="1" a="1"/>
  <c r="DZ67" i="3" s="1"/>
  <c r="BZ68" i="3" a="1"/>
  <c r="BZ68" i="3" s="1"/>
  <c r="DZ68" i="3" s="1" a="1"/>
  <c r="DZ68" i="3" s="1"/>
  <c r="BZ70" i="3" a="1"/>
  <c r="BZ70" i="3" s="1"/>
  <c r="DZ70" i="3" s="1" a="1"/>
  <c r="DZ70" i="3" s="1"/>
  <c r="BZ71" i="3" a="1"/>
  <c r="BZ71" i="3" s="1"/>
  <c r="DZ71" i="3" s="1" a="1"/>
  <c r="DZ71" i="3" s="1"/>
  <c r="BZ72" i="3" a="1"/>
  <c r="BZ72" i="3" s="1"/>
  <c r="DZ72" i="3" s="1" a="1"/>
  <c r="DZ72" i="3" s="1"/>
  <c r="BZ74" i="3" a="1"/>
  <c r="BZ74" i="3" s="1"/>
  <c r="DZ74" i="3" s="1" a="1"/>
  <c r="DZ74" i="3" s="1"/>
  <c r="BZ75" i="3" a="1"/>
  <c r="BZ75" i="3" s="1"/>
  <c r="DZ75" i="3" s="1" a="1"/>
  <c r="DZ75" i="3" s="1"/>
  <c r="BZ76" i="3" a="1"/>
  <c r="BZ76" i="3" s="1"/>
  <c r="DZ76" i="3" s="1" a="1"/>
  <c r="DZ76" i="3" s="1"/>
  <c r="BZ77" i="3" a="1"/>
  <c r="BZ77" i="3" s="1"/>
  <c r="DZ77" i="3" s="1" a="1"/>
  <c r="DZ77" i="3" s="1"/>
  <c r="BZ78" i="3" a="1"/>
  <c r="BZ78" i="3" s="1"/>
  <c r="DZ78" i="3" s="1" a="1"/>
  <c r="DZ78" i="3" s="1"/>
  <c r="BZ79" i="3" a="1"/>
  <c r="BZ79" i="3" s="1"/>
  <c r="DZ79" i="3" s="1" a="1"/>
  <c r="DZ79" i="3" s="1"/>
  <c r="BZ81" i="3" a="1"/>
  <c r="BZ81" i="3" s="1"/>
  <c r="DZ81" i="3" s="1" a="1"/>
  <c r="DZ81" i="3" s="1"/>
  <c r="BZ83" i="3" a="1"/>
  <c r="BZ83" i="3" s="1"/>
  <c r="DZ83" i="3" s="1" a="1"/>
  <c r="DZ83" i="3" s="1"/>
  <c r="BZ84" i="3" a="1"/>
  <c r="BZ84" i="3" s="1"/>
  <c r="DZ84" i="3" s="1" a="1"/>
  <c r="DZ84" i="3" s="1"/>
  <c r="BZ85" i="3" a="1"/>
  <c r="BZ85" i="3" s="1"/>
  <c r="DZ85" i="3" s="1" a="1"/>
  <c r="DZ85" i="3" s="1"/>
  <c r="BZ86" i="3" a="1"/>
  <c r="BZ86" i="3" s="1"/>
  <c r="DZ86" i="3" s="1" a="1"/>
  <c r="DZ86" i="3" s="1"/>
  <c r="BZ87" i="3" a="1"/>
  <c r="BZ87" i="3" s="1"/>
  <c r="DZ87" i="3" s="1" a="1"/>
  <c r="DZ87" i="3" s="1"/>
  <c r="BZ89" i="3" a="1"/>
  <c r="BZ89" i="3" s="1"/>
  <c r="DZ89" i="3" s="1" a="1"/>
  <c r="DZ89" i="3" s="1"/>
  <c r="BZ91" i="3" a="1"/>
  <c r="BZ91" i="3" s="1"/>
  <c r="DZ91" i="3" s="1" a="1"/>
  <c r="DZ91" i="3" s="1"/>
  <c r="BZ92" i="3" a="1"/>
  <c r="BZ92" i="3" s="1"/>
  <c r="DZ92" i="3" s="1" a="1"/>
  <c r="DZ92" i="3" s="1"/>
  <c r="BZ95" i="3" a="1"/>
  <c r="BZ95" i="3" s="1"/>
  <c r="DZ95" i="3" s="1" a="1"/>
  <c r="DZ95" i="3" s="1"/>
  <c r="BZ98" i="3" a="1"/>
  <c r="BZ98" i="3" s="1"/>
  <c r="DZ98" i="3" s="1" a="1"/>
  <c r="DZ98" i="3" s="1"/>
  <c r="BZ99" i="3" a="1"/>
  <c r="BZ99" i="3" s="1"/>
  <c r="DZ99" i="3" s="1" a="1"/>
  <c r="DZ99" i="3" s="1"/>
  <c r="BZ100" i="3" a="1"/>
  <c r="BZ100" i="3" s="1"/>
  <c r="DZ100" i="3" s="1" a="1"/>
  <c r="DZ100" i="3" s="1"/>
  <c r="BZ101" i="3" a="1"/>
  <c r="BZ101" i="3" s="1"/>
  <c r="DZ101" i="3" s="1" a="1"/>
  <c r="DZ101" i="3" s="1"/>
  <c r="BZ102" i="3" a="1"/>
  <c r="BZ102" i="3" s="1"/>
  <c r="DZ102" i="3" s="1" a="1"/>
  <c r="DZ102" i="3" s="1"/>
  <c r="BZ103" i="3" a="1"/>
  <c r="BZ103" i="3" s="1"/>
  <c r="DZ103" i="3" s="1" a="1"/>
  <c r="DZ103" i="3" s="1"/>
  <c r="BZ105" i="3" a="1"/>
  <c r="BZ105" i="3" s="1"/>
  <c r="DZ105" i="3" s="1" a="1"/>
  <c r="DZ105" i="3" s="1"/>
  <c r="BZ107" i="3" a="1"/>
  <c r="BZ107" i="3" s="1"/>
  <c r="DZ107" i="3" s="1" a="1"/>
  <c r="DZ107" i="3" s="1"/>
  <c r="BZ110" i="3" a="1"/>
  <c r="BZ110" i="3" s="1"/>
  <c r="DZ110" i="3" s="1" a="1"/>
  <c r="DZ110" i="3" s="1"/>
  <c r="BZ174" i="3" a="1"/>
  <c r="BZ174" i="3" s="1"/>
  <c r="DZ174" i="3" s="1" a="1"/>
  <c r="DZ174" i="3" s="1"/>
  <c r="BZ177" i="3" a="1"/>
  <c r="BZ177" i="3" s="1"/>
  <c r="DZ177" i="3" s="1" a="1"/>
  <c r="DZ177" i="3" s="1"/>
  <c r="BZ189" i="3" a="1"/>
  <c r="BZ189" i="3" s="1"/>
  <c r="DZ189" i="3" s="1" a="1"/>
  <c r="DZ189" i="3" s="1"/>
  <c r="BZ112" i="3" a="1"/>
  <c r="BZ112" i="3" s="1"/>
  <c r="DZ112" i="3" s="1" a="1"/>
  <c r="DZ112" i="3" s="1"/>
  <c r="BZ113" i="3" a="1"/>
  <c r="BZ113" i="3" s="1"/>
  <c r="DZ113" i="3" s="1" a="1"/>
  <c r="DZ113" i="3" s="1"/>
  <c r="BZ116" i="3" a="1"/>
  <c r="BZ116" i="3" s="1"/>
  <c r="DZ116" i="3" s="1" a="1"/>
  <c r="DZ116" i="3" s="1"/>
  <c r="BZ117" i="3" a="1"/>
  <c r="BZ117" i="3" s="1"/>
  <c r="DZ117" i="3" s="1" a="1"/>
  <c r="DZ117" i="3" s="1"/>
  <c r="BZ118" i="3" a="1"/>
  <c r="BZ118" i="3" s="1"/>
  <c r="DZ118" i="3" s="1" a="1"/>
  <c r="DZ118" i="3" s="1"/>
  <c r="BZ120" i="3" a="1"/>
  <c r="BZ120" i="3" s="1"/>
  <c r="DZ120" i="3" s="1" a="1"/>
  <c r="DZ120" i="3" s="1"/>
  <c r="BZ122" i="3" a="1"/>
  <c r="BZ122" i="3" s="1"/>
  <c r="DZ122" i="3" s="1" a="1"/>
  <c r="DZ122" i="3" s="1"/>
  <c r="BZ123" i="3" a="1"/>
  <c r="BZ123" i="3" s="1"/>
  <c r="DZ123" i="3" s="1" a="1"/>
  <c r="DZ123" i="3" s="1"/>
  <c r="BZ125" i="3" a="1"/>
  <c r="BZ125" i="3" s="1"/>
  <c r="DZ125" i="3" s="1" a="1"/>
  <c r="DZ125" i="3" s="1"/>
  <c r="BZ127" i="3" a="1"/>
  <c r="BZ127" i="3" s="1"/>
  <c r="DZ127" i="3" s="1" a="1"/>
  <c r="DZ127" i="3" s="1"/>
  <c r="BZ129" i="3" a="1"/>
  <c r="BZ129" i="3" s="1"/>
  <c r="DZ129" i="3" s="1" a="1"/>
  <c r="DZ129" i="3" s="1"/>
  <c r="BZ130" i="3" a="1"/>
  <c r="BZ130" i="3" s="1"/>
  <c r="DZ130" i="3" s="1" a="1"/>
  <c r="DZ130" i="3" s="1"/>
  <c r="BZ131" i="3" a="1"/>
  <c r="BZ131" i="3" s="1"/>
  <c r="DZ131" i="3" s="1" a="1"/>
  <c r="DZ131" i="3" s="1"/>
  <c r="BZ187" i="3" a="1"/>
  <c r="BZ187" i="3" s="1"/>
  <c r="DZ187" i="3" s="1" a="1"/>
  <c r="DZ187" i="3" s="1"/>
  <c r="BZ134" i="3" a="1"/>
  <c r="BZ134" i="3" s="1"/>
  <c r="DZ134" i="3" s="1" a="1"/>
  <c r="DZ134" i="3" s="1"/>
  <c r="BZ135" i="3" a="1"/>
  <c r="BZ135" i="3" s="1"/>
  <c r="DZ135" i="3" s="1" a="1"/>
  <c r="DZ135" i="3" s="1"/>
  <c r="BZ138" i="3" a="1"/>
  <c r="BZ138" i="3" s="1"/>
  <c r="DZ138" i="3" s="1" a="1"/>
  <c r="DZ138" i="3" s="1"/>
  <c r="BZ188" i="3" a="1"/>
  <c r="BZ188" i="3" s="1"/>
  <c r="DZ188" i="3" s="1" a="1"/>
  <c r="DZ188" i="3" s="1"/>
  <c r="BZ139" i="3" a="1"/>
  <c r="BZ139" i="3" s="1"/>
  <c r="DZ139" i="3" s="1" a="1"/>
  <c r="DZ139" i="3" s="1"/>
  <c r="BZ140" i="3" a="1"/>
  <c r="BZ140" i="3" s="1"/>
  <c r="DZ140" i="3" s="1" a="1"/>
  <c r="DZ140" i="3" s="1"/>
  <c r="BZ142" i="3" a="1"/>
  <c r="BZ142" i="3" s="1"/>
  <c r="DZ142" i="3" s="1" a="1"/>
  <c r="DZ142" i="3" s="1"/>
  <c r="BZ144" i="3" a="1"/>
  <c r="BZ144" i="3" s="1"/>
  <c r="DZ144" i="3" s="1" a="1"/>
  <c r="DZ144" i="3" s="1"/>
  <c r="BZ145" i="3" a="1"/>
  <c r="BZ145" i="3" s="1"/>
  <c r="DZ145" i="3" s="1" a="1"/>
  <c r="DZ145" i="3" s="1"/>
  <c r="BZ146" i="3" a="1"/>
  <c r="BZ146" i="3" s="1"/>
  <c r="DZ146" i="3" s="1" a="1"/>
  <c r="DZ146" i="3" s="1"/>
  <c r="BZ149" i="3" a="1"/>
  <c r="BZ149" i="3" s="1"/>
  <c r="DZ149" i="3" s="1" a="1"/>
  <c r="DZ149" i="3" s="1"/>
  <c r="BZ150" i="3" a="1"/>
  <c r="BZ150" i="3" s="1"/>
  <c r="DZ150" i="3" s="1" a="1"/>
  <c r="DZ150" i="3" s="1"/>
  <c r="BZ151" i="3" a="1"/>
  <c r="BZ151" i="3" s="1"/>
  <c r="DZ151" i="3" s="1" a="1"/>
  <c r="DZ151" i="3" s="1"/>
  <c r="CA14" i="3" a="1"/>
  <c r="CA14" i="3" s="1"/>
  <c r="EA14" i="3" s="1" a="1"/>
  <c r="EA14" i="3" s="1"/>
  <c r="CA22" i="3" a="1"/>
  <c r="CA22" i="3" s="1"/>
  <c r="EA22" i="3" s="1" a="1"/>
  <c r="EA22" i="3" s="1"/>
  <c r="CN45" i="6"/>
  <c r="AB167" i="3" s="1"/>
  <c r="FH167" i="3" s="1"/>
  <c r="AA167" i="3"/>
  <c r="FG167" i="3" s="1"/>
  <c r="CA47" i="3" a="1"/>
  <c r="CA47" i="3" s="1"/>
  <c r="EA47" i="3" s="1" a="1"/>
  <c r="EA47" i="3" s="1"/>
  <c r="CN60" i="6"/>
  <c r="AB169" i="3" s="1"/>
  <c r="FH169" i="3" s="1"/>
  <c r="AA169" i="3"/>
  <c r="FG169" i="3" s="1"/>
  <c r="CA56" i="3" a="1"/>
  <c r="CA56" i="3" s="1"/>
  <c r="EA56" i="3" s="1" a="1"/>
  <c r="EA56" i="3" s="1"/>
  <c r="CN73" i="6"/>
  <c r="AB173" i="3" s="1"/>
  <c r="FH173" i="3" s="1"/>
  <c r="AA173" i="3"/>
  <c r="FG173" i="3" s="1"/>
  <c r="CA98" i="3" a="1"/>
  <c r="CA98" i="3" s="1"/>
  <c r="EA98" i="3" s="1" a="1"/>
  <c r="EA98" i="3" s="1"/>
  <c r="CN125" i="6"/>
  <c r="AB174" i="3" s="1"/>
  <c r="FH174" i="3" s="1"/>
  <c r="AA174" i="3"/>
  <c r="FG174" i="3" s="1"/>
  <c r="CN126" i="6"/>
  <c r="AB177" i="3" s="1"/>
  <c r="FH177" i="3" s="1"/>
  <c r="AA177" i="3"/>
  <c r="FG177" i="3" s="1"/>
  <c r="CN127" i="6"/>
  <c r="AB189" i="3" s="1"/>
  <c r="FH189" i="3" s="1"/>
  <c r="AA189" i="3"/>
  <c r="FG189" i="3" s="1"/>
  <c r="CN149" i="6"/>
  <c r="AB187" i="3" s="1"/>
  <c r="FH187" i="3" s="1"/>
  <c r="AA187" i="3"/>
  <c r="FG187" i="3" s="1"/>
  <c r="CA138" i="3" a="1"/>
  <c r="CA138" i="3" s="1"/>
  <c r="EA138" i="3" s="1" a="1"/>
  <c r="EA138" i="3" s="1"/>
  <c r="CN153" i="6"/>
  <c r="AB188" i="3" s="1"/>
  <c r="AA188" i="3"/>
  <c r="BT7" i="3" a="1"/>
  <c r="BT7" i="3" s="1"/>
  <c r="DT7" i="3" s="1" a="1"/>
  <c r="DT7" i="3" s="1"/>
  <c r="CD160" i="3" a="1"/>
  <c r="CD160" i="3" s="1"/>
  <c r="ED160" i="3" s="1" a="1"/>
  <c r="ED160" i="3" s="1"/>
  <c r="BT160" i="3" a="1"/>
  <c r="BT160" i="3" s="1"/>
  <c r="DT160" i="3" s="1" a="1"/>
  <c r="DT160" i="3" s="1"/>
  <c r="BT14" i="3" a="1"/>
  <c r="BT14" i="3" s="1"/>
  <c r="DT14" i="3" s="1" a="1"/>
  <c r="DT14" i="3" s="1"/>
  <c r="BT15" i="3" a="1"/>
  <c r="BT15" i="3" s="1"/>
  <c r="DT15" i="3" s="1" a="1"/>
  <c r="DT15" i="3" s="1"/>
  <c r="BT16" i="3" a="1"/>
  <c r="BT16" i="3" s="1"/>
  <c r="DT16" i="3" s="1" a="1"/>
  <c r="DT16" i="3" s="1"/>
  <c r="BT17" i="3" a="1"/>
  <c r="BT17" i="3" s="1"/>
  <c r="DT17" i="3" s="1" a="1"/>
  <c r="DT17" i="3" s="1"/>
  <c r="BT21" i="3" a="1"/>
  <c r="BT21" i="3" s="1"/>
  <c r="DT21" i="3" s="1" a="1"/>
  <c r="DT21" i="3" s="1"/>
  <c r="BT22" i="3" a="1"/>
  <c r="BT22" i="3" s="1"/>
  <c r="DT22" i="3" s="1" a="1"/>
  <c r="DT22" i="3" s="1"/>
  <c r="BT23" i="3" a="1"/>
  <c r="BT23" i="3" s="1"/>
  <c r="DT23" i="3" s="1" a="1"/>
  <c r="DT23" i="3" s="1"/>
  <c r="BT26" i="3" a="1"/>
  <c r="BT26" i="3" s="1"/>
  <c r="DT26" i="3" s="1" a="1"/>
  <c r="DT26" i="3" s="1"/>
  <c r="BT28" i="3" a="1"/>
  <c r="BT28" i="3" s="1"/>
  <c r="DT28" i="3" s="1" a="1"/>
  <c r="DT28" i="3" s="1"/>
  <c r="BT31" i="3" a="1"/>
  <c r="BT31" i="3" s="1"/>
  <c r="DT31" i="3" s="1" a="1"/>
  <c r="DT31" i="3" s="1"/>
  <c r="BT32" i="3" a="1"/>
  <c r="BT32" i="3" s="1"/>
  <c r="DT32" i="3" s="1" a="1"/>
  <c r="DT32" i="3" s="1"/>
  <c r="BT33" i="3" a="1"/>
  <c r="BT33" i="3" s="1"/>
  <c r="DT33" i="3" s="1" a="1"/>
  <c r="DT33" i="3" s="1"/>
  <c r="BT35" i="3" a="1"/>
  <c r="BT35" i="3" s="1"/>
  <c r="DT35" i="3" s="1" a="1"/>
  <c r="DT35" i="3" s="1"/>
  <c r="BT37" i="3" a="1"/>
  <c r="BT37" i="3" s="1"/>
  <c r="DT37" i="3" s="1" a="1"/>
  <c r="DT37" i="3" s="1"/>
  <c r="CD167" i="3" a="1"/>
  <c r="CD167" i="3" s="1"/>
  <c r="ED167" i="3" s="1" a="1"/>
  <c r="ED167" i="3" s="1"/>
  <c r="BT167" i="3" a="1"/>
  <c r="BT167" i="3" s="1"/>
  <c r="DT167" i="3" s="1" a="1"/>
  <c r="DT167" i="3" s="1"/>
  <c r="BT39" i="3" a="1"/>
  <c r="BT39" i="3" s="1"/>
  <c r="DT39" i="3" s="1" a="1"/>
  <c r="DT39" i="3" s="1"/>
  <c r="BT40" i="3" a="1"/>
  <c r="BT40" i="3" s="1"/>
  <c r="DT40" i="3" s="1" a="1"/>
  <c r="DT40" i="3" s="1"/>
  <c r="BT41" i="3" a="1"/>
  <c r="BT41" i="3" s="1"/>
  <c r="DT41" i="3" s="1" a="1"/>
  <c r="DT41" i="3" s="1"/>
  <c r="BT44" i="3" a="1"/>
  <c r="BT44" i="3" s="1"/>
  <c r="DT44" i="3" s="1" a="1"/>
  <c r="DT44" i="3" s="1"/>
  <c r="BT47" i="3" a="1"/>
  <c r="BT47" i="3" s="1"/>
  <c r="DT47" i="3" s="1" a="1"/>
  <c r="DT47" i="3" s="1"/>
  <c r="BT53" i="3" a="1"/>
  <c r="BT53" i="3" s="1"/>
  <c r="DT53" i="3" s="1" a="1"/>
  <c r="DT53" i="3" s="1"/>
  <c r="BT54" i="3" a="1"/>
  <c r="BT54" i="3" s="1"/>
  <c r="DT54" i="3" s="1" a="1"/>
  <c r="DT54" i="3" s="1"/>
  <c r="CD169" i="3" a="1"/>
  <c r="CD169" i="3" s="1"/>
  <c r="ED169" i="3" s="1" a="1"/>
  <c r="ED169" i="3" s="1"/>
  <c r="BT169" i="3" a="1"/>
  <c r="BT169" i="3" s="1"/>
  <c r="DT169" i="3" s="1" a="1"/>
  <c r="DT169" i="3" s="1"/>
  <c r="BT56" i="3" a="1"/>
  <c r="BT56" i="3" s="1"/>
  <c r="DT56" i="3" s="1" a="1"/>
  <c r="DT56" i="3" s="1"/>
  <c r="BT58" i="3" a="1"/>
  <c r="BT58" i="3" s="1"/>
  <c r="DT58" i="3" s="1" a="1"/>
  <c r="DT58" i="3" s="1"/>
  <c r="BT59" i="3" a="1"/>
  <c r="BT59" i="3" s="1"/>
  <c r="DT59" i="3" s="1" a="1"/>
  <c r="DT59" i="3" s="1"/>
  <c r="BT61" i="3" a="1"/>
  <c r="BT61" i="3" s="1"/>
  <c r="DT61" i="3" s="1" a="1"/>
  <c r="DT61" i="3" s="1"/>
  <c r="CD173" i="3" a="1"/>
  <c r="CD173" i="3" s="1"/>
  <c r="ED173" i="3" s="1" a="1"/>
  <c r="ED173" i="3" s="1"/>
  <c r="BT173" i="3" a="1"/>
  <c r="BT173" i="3" s="1"/>
  <c r="DT173" i="3" s="1" a="1"/>
  <c r="DT173" i="3" s="1"/>
  <c r="BT64" i="3" a="1"/>
  <c r="BT64" i="3" s="1"/>
  <c r="DT64" i="3" s="1" a="1"/>
  <c r="DT64" i="3" s="1"/>
  <c r="BT65" i="3" a="1"/>
  <c r="BT65" i="3" s="1"/>
  <c r="DT65" i="3" s="1" a="1"/>
  <c r="DT65" i="3" s="1"/>
  <c r="BT66" i="3" a="1"/>
  <c r="BT66" i="3" s="1"/>
  <c r="DT66" i="3" s="1" a="1"/>
  <c r="DT66" i="3" s="1"/>
  <c r="BT68" i="3" a="1"/>
  <c r="BT68" i="3" s="1"/>
  <c r="DT68" i="3" s="1" a="1"/>
  <c r="DT68" i="3" s="1"/>
  <c r="BT70" i="3" a="1"/>
  <c r="BT70" i="3" s="1"/>
  <c r="DT70" i="3" s="1" a="1"/>
  <c r="DT70" i="3" s="1"/>
  <c r="BT72" i="3" a="1"/>
  <c r="BT72" i="3" s="1"/>
  <c r="DT72" i="3" s="1" a="1"/>
  <c r="DT72" i="3" s="1"/>
  <c r="BT75" i="3" a="1"/>
  <c r="BT75" i="3" s="1"/>
  <c r="DT75" i="3" s="1" a="1"/>
  <c r="DT75" i="3" s="1"/>
  <c r="BT76" i="3" a="1"/>
  <c r="BT76" i="3" s="1"/>
  <c r="DT76" i="3" s="1" a="1"/>
  <c r="DT76" i="3" s="1"/>
  <c r="BT77" i="3" a="1"/>
  <c r="BT77" i="3" s="1"/>
  <c r="DT77" i="3" s="1" a="1"/>
  <c r="DT77" i="3" s="1"/>
  <c r="BT79" i="3" a="1"/>
  <c r="BT79" i="3" s="1"/>
  <c r="DT79" i="3" s="1" a="1"/>
  <c r="DT79" i="3" s="1"/>
  <c r="BT81" i="3" a="1"/>
  <c r="BT81" i="3" s="1"/>
  <c r="DT81" i="3" s="1" a="1"/>
  <c r="DT81" i="3" s="1"/>
  <c r="BT85" i="3" a="1"/>
  <c r="BT85" i="3" s="1"/>
  <c r="DT85" i="3" s="1" a="1"/>
  <c r="DT85" i="3" s="1"/>
  <c r="BT86" i="3" a="1"/>
  <c r="BT86" i="3" s="1"/>
  <c r="DT86" i="3" s="1" a="1"/>
  <c r="DT86" i="3" s="1"/>
  <c r="BT87" i="3" a="1"/>
  <c r="BT87" i="3" s="1"/>
  <c r="DT87" i="3" s="1" a="1"/>
  <c r="DT87" i="3" s="1"/>
  <c r="BT89" i="3" a="1"/>
  <c r="BT89" i="3" s="1"/>
  <c r="DT89" i="3" s="1" a="1"/>
  <c r="DT89" i="3" s="1"/>
  <c r="BT91" i="3" a="1"/>
  <c r="BT91" i="3" s="1"/>
  <c r="DT91" i="3" s="1" a="1"/>
  <c r="DT91" i="3" s="1"/>
  <c r="BT95" i="3" a="1"/>
  <c r="BT95" i="3" s="1"/>
  <c r="DT95" i="3" s="1" a="1"/>
  <c r="DT95" i="3" s="1"/>
  <c r="BT98" i="3" a="1"/>
  <c r="BT98" i="3" s="1"/>
  <c r="DT98" i="3" s="1" a="1"/>
  <c r="DT98" i="3" s="1"/>
  <c r="BT99" i="3" a="1"/>
  <c r="BT99" i="3" s="1"/>
  <c r="DT99" i="3" s="1" a="1"/>
  <c r="DT99" i="3" s="1"/>
  <c r="BT100" i="3" a="1"/>
  <c r="BT100" i="3" s="1"/>
  <c r="DT100" i="3" s="1" a="1"/>
  <c r="DT100" i="3" s="1"/>
  <c r="BT101" i="3" a="1"/>
  <c r="BT101" i="3" s="1"/>
  <c r="DT101" i="3" s="1" a="1"/>
  <c r="DT101" i="3" s="1"/>
  <c r="BT103" i="3" a="1"/>
  <c r="BT103" i="3" s="1"/>
  <c r="DT103" i="3" s="1" a="1"/>
  <c r="DT103" i="3" s="1"/>
  <c r="BT105" i="3" a="1"/>
  <c r="BT105" i="3" s="1"/>
  <c r="DT105" i="3" s="1" a="1"/>
  <c r="DT105" i="3" s="1"/>
  <c r="BT107" i="3" a="1"/>
  <c r="BT107" i="3" s="1"/>
  <c r="DT107" i="3" s="1" a="1"/>
  <c r="DT107" i="3" s="1"/>
  <c r="BT110" i="3" a="1"/>
  <c r="BT110" i="3" s="1"/>
  <c r="DT110" i="3" s="1" a="1"/>
  <c r="DT110" i="3" s="1"/>
  <c r="CD174" i="3" a="1"/>
  <c r="CD174" i="3" s="1"/>
  <c r="ED174" i="3" s="1" a="1"/>
  <c r="ED174" i="3" s="1"/>
  <c r="BT174" i="3" a="1"/>
  <c r="BT174" i="3" s="1"/>
  <c r="DT174" i="3" s="1" a="1"/>
  <c r="DT174" i="3" s="1"/>
  <c r="CD177" i="3" a="1"/>
  <c r="CD177" i="3" s="1"/>
  <c r="ED177" i="3" s="1" a="1"/>
  <c r="ED177" i="3" s="1"/>
  <c r="BT177" i="3" a="1"/>
  <c r="BT177" i="3" s="1"/>
  <c r="DT177" i="3" s="1" a="1"/>
  <c r="DT177" i="3" s="1"/>
  <c r="CD189" i="3" a="1"/>
  <c r="CD189" i="3" s="1"/>
  <c r="ED189" i="3" s="1" a="1"/>
  <c r="ED189" i="3" s="1"/>
  <c r="BT189" i="3" a="1"/>
  <c r="BT189" i="3" s="1"/>
  <c r="DT189" i="3" s="1" a="1"/>
  <c r="DT189" i="3" s="1"/>
  <c r="BT112" i="3" a="1"/>
  <c r="BT112" i="3" s="1"/>
  <c r="DT112" i="3" s="1" a="1"/>
  <c r="DT112" i="3" s="1"/>
  <c r="BT113" i="3" a="1"/>
  <c r="BT113" i="3" s="1"/>
  <c r="DT113" i="3" s="1" a="1"/>
  <c r="DT113" i="3" s="1"/>
  <c r="BT116" i="3" a="1"/>
  <c r="BT116" i="3" s="1"/>
  <c r="DT116" i="3" s="1" a="1"/>
  <c r="DT116" i="3" s="1"/>
  <c r="BT120" i="3" a="1"/>
  <c r="BT120" i="3" s="1"/>
  <c r="DT120" i="3" s="1" a="1"/>
  <c r="DT120" i="3" s="1"/>
  <c r="BT123" i="3" a="1"/>
  <c r="BT123" i="3" s="1"/>
  <c r="DT123" i="3" s="1" a="1"/>
  <c r="DT123" i="3" s="1"/>
  <c r="BT129" i="3" a="1"/>
  <c r="BT129" i="3" s="1"/>
  <c r="DT129" i="3" s="1" a="1"/>
  <c r="DT129" i="3" s="1"/>
  <c r="BT130" i="3" a="1"/>
  <c r="BT130" i="3" s="1"/>
  <c r="DT130" i="3" s="1" a="1"/>
  <c r="DT130" i="3" s="1"/>
  <c r="CD187" i="3" a="1"/>
  <c r="CD187" i="3" s="1"/>
  <c r="ED187" i="3" s="1" a="1"/>
  <c r="ED187" i="3" s="1"/>
  <c r="BT187" i="3" a="1"/>
  <c r="BT187" i="3" s="1"/>
  <c r="DT187" i="3" s="1" a="1"/>
  <c r="DT187" i="3" s="1"/>
  <c r="BT134" i="3" a="1"/>
  <c r="BT134" i="3" s="1"/>
  <c r="DT134" i="3" s="1" a="1"/>
  <c r="DT134" i="3" s="1"/>
  <c r="BT135" i="3" a="1"/>
  <c r="BT135" i="3" s="1"/>
  <c r="DT135" i="3" s="1" a="1"/>
  <c r="DT135" i="3" s="1"/>
  <c r="BT138" i="3" a="1"/>
  <c r="BT138" i="3" s="1"/>
  <c r="DT138" i="3" s="1" a="1"/>
  <c r="DT138" i="3" s="1"/>
  <c r="BT188" i="3" a="1"/>
  <c r="BT188" i="3" s="1"/>
  <c r="DT188" i="3" s="1" a="1"/>
  <c r="DT188" i="3" s="1"/>
  <c r="BT140" i="3" a="1"/>
  <c r="BT140" i="3" s="1"/>
  <c r="DT140" i="3" s="1" a="1"/>
  <c r="DT140" i="3" s="1"/>
  <c r="BT144" i="3" a="1"/>
  <c r="BT144" i="3" s="1"/>
  <c r="DT144" i="3" s="1" a="1"/>
  <c r="DT144" i="3" s="1"/>
  <c r="BT145" i="3" a="1"/>
  <c r="BT145" i="3" s="1"/>
  <c r="DT145" i="3" s="1" a="1"/>
  <c r="DT145" i="3" s="1"/>
  <c r="BT146" i="3" a="1"/>
  <c r="BT146" i="3" s="1"/>
  <c r="DT146" i="3" s="1" a="1"/>
  <c r="DT146" i="3" s="1"/>
  <c r="BT149" i="3" a="1"/>
  <c r="BT149" i="3" s="1"/>
  <c r="DT149" i="3" s="1" a="1"/>
  <c r="DT149" i="3" s="1"/>
  <c r="BT150" i="3" a="1"/>
  <c r="BT150" i="3" s="1"/>
  <c r="DT150" i="3" s="1" a="1"/>
  <c r="DT150" i="3" s="1"/>
  <c r="BT151" i="3" a="1"/>
  <c r="BT151" i="3" s="1"/>
  <c r="DT151" i="3" s="1" a="1"/>
  <c r="DT151" i="3" s="1"/>
  <c r="BU10" i="3" a="1"/>
  <c r="BU10" i="3" s="1"/>
  <c r="DU10" i="3" s="1" a="1"/>
  <c r="DU10" i="3" s="1"/>
  <c r="BU160" i="3" a="1"/>
  <c r="BU160" i="3" s="1"/>
  <c r="DU160" i="3" s="1" a="1"/>
  <c r="DU160" i="3" s="1"/>
  <c r="BU11" i="3" a="1"/>
  <c r="BU11" i="3" s="1"/>
  <c r="DU11" i="3" s="1" a="1"/>
  <c r="DU11" i="3" s="1"/>
  <c r="BU12" i="3" a="1"/>
  <c r="BU12" i="3" s="1"/>
  <c r="DU12" i="3" s="1" a="1"/>
  <c r="DU12" i="3" s="1"/>
  <c r="BU159" i="3" a="1"/>
  <c r="BU159" i="3" s="1"/>
  <c r="DU159" i="3" s="1" a="1"/>
  <c r="DU159" i="3" s="1"/>
  <c r="BU161" i="3" a="1"/>
  <c r="BU161" i="3" s="1"/>
  <c r="DU161" i="3" s="1" a="1"/>
  <c r="DU161" i="3" s="1"/>
  <c r="BU14" i="3" a="1"/>
  <c r="BU14" i="3" s="1"/>
  <c r="DU14" i="3" s="1" a="1"/>
  <c r="DU14" i="3" s="1"/>
  <c r="BU15" i="3" a="1"/>
  <c r="BU15" i="3" s="1"/>
  <c r="DU15" i="3" s="1" a="1"/>
  <c r="DU15" i="3" s="1"/>
  <c r="BU16" i="3" a="1"/>
  <c r="BU16" i="3" s="1"/>
  <c r="DU16" i="3" s="1" a="1"/>
  <c r="DU16" i="3" s="1"/>
  <c r="BU17" i="3" a="1"/>
  <c r="BU17" i="3" s="1"/>
  <c r="DU17" i="3" s="1" a="1"/>
  <c r="DU17" i="3" s="1"/>
  <c r="BU21" i="3" a="1"/>
  <c r="BU21" i="3" s="1"/>
  <c r="DU21" i="3" s="1" a="1"/>
  <c r="DU21" i="3" s="1"/>
  <c r="BU22" i="3" a="1"/>
  <c r="BU22" i="3" s="1"/>
  <c r="DU22" i="3" s="1" a="1"/>
  <c r="DU22" i="3" s="1"/>
  <c r="BU23" i="3" a="1"/>
  <c r="BU23" i="3" s="1"/>
  <c r="DU23" i="3" s="1" a="1"/>
  <c r="DU23" i="3" s="1"/>
  <c r="BU26" i="3" a="1"/>
  <c r="BU26" i="3" s="1"/>
  <c r="DU26" i="3" s="1" a="1"/>
  <c r="DU26" i="3" s="1"/>
  <c r="BU28" i="3" a="1"/>
  <c r="BU28" i="3" s="1"/>
  <c r="DU28" i="3" s="1" a="1"/>
  <c r="DU28" i="3" s="1"/>
  <c r="BU31" i="3" a="1"/>
  <c r="BU31" i="3" s="1"/>
  <c r="DU31" i="3" s="1" a="1"/>
  <c r="DU31" i="3" s="1"/>
  <c r="BU32" i="3" a="1"/>
  <c r="BU32" i="3" s="1"/>
  <c r="DU32" i="3" s="1" a="1"/>
  <c r="DU32" i="3" s="1"/>
  <c r="BU33" i="3" a="1"/>
  <c r="BU33" i="3" s="1"/>
  <c r="DU33" i="3" s="1" a="1"/>
  <c r="DU33" i="3" s="1"/>
  <c r="BU35" i="3" a="1"/>
  <c r="BU35" i="3" s="1"/>
  <c r="DU35" i="3" s="1" a="1"/>
  <c r="DU35" i="3" s="1"/>
  <c r="BU37" i="3" a="1"/>
  <c r="BU37" i="3" s="1"/>
  <c r="DU37" i="3" s="1" a="1"/>
  <c r="DU37" i="3" s="1"/>
  <c r="BU167" i="3" a="1"/>
  <c r="BU167" i="3" s="1"/>
  <c r="DU167" i="3" s="1" a="1"/>
  <c r="DU167" i="3" s="1"/>
  <c r="BU39" i="3" a="1"/>
  <c r="BU39" i="3" s="1"/>
  <c r="DU39" i="3" s="1" a="1"/>
  <c r="DU39" i="3" s="1"/>
  <c r="BU40" i="3" a="1"/>
  <c r="BU40" i="3" s="1"/>
  <c r="DU40" i="3" s="1" a="1"/>
  <c r="DU40" i="3" s="1"/>
  <c r="BU41" i="3" a="1"/>
  <c r="BU41" i="3" s="1"/>
  <c r="DU41" i="3" s="1" a="1"/>
  <c r="DU41" i="3" s="1"/>
  <c r="BU44" i="3" a="1"/>
  <c r="BU44" i="3" s="1"/>
  <c r="DU44" i="3" s="1" a="1"/>
  <c r="DU44" i="3" s="1"/>
  <c r="BU47" i="3" a="1"/>
  <c r="BU47" i="3" s="1"/>
  <c r="DU47" i="3" s="1" a="1"/>
  <c r="DU47" i="3" s="1"/>
  <c r="BU53" i="3" a="1"/>
  <c r="BU53" i="3" s="1"/>
  <c r="DU53" i="3" s="1" a="1"/>
  <c r="DU53" i="3" s="1"/>
  <c r="BU54" i="3" a="1"/>
  <c r="BU54" i="3" s="1"/>
  <c r="DU54" i="3" s="1" a="1"/>
  <c r="DU54" i="3" s="1"/>
  <c r="BU169" i="3" a="1"/>
  <c r="BU169" i="3" s="1"/>
  <c r="DU169" i="3" s="1" a="1"/>
  <c r="DU169" i="3" s="1"/>
  <c r="BU56" i="3" a="1"/>
  <c r="BU56" i="3" s="1"/>
  <c r="DU56" i="3" s="1" a="1"/>
  <c r="DU56" i="3" s="1"/>
  <c r="BU58" i="3" a="1"/>
  <c r="BU58" i="3" s="1"/>
  <c r="DU58" i="3" s="1" a="1"/>
  <c r="DU58" i="3" s="1"/>
  <c r="BU59" i="3" a="1"/>
  <c r="BU59" i="3" s="1"/>
  <c r="DU59" i="3" s="1" a="1"/>
  <c r="DU59" i="3" s="1"/>
  <c r="BU61" i="3" a="1"/>
  <c r="BU61" i="3" s="1"/>
  <c r="DU61" i="3" s="1" a="1"/>
  <c r="DU61" i="3" s="1"/>
  <c r="BU173" i="3" a="1"/>
  <c r="BU173" i="3" s="1"/>
  <c r="DU173" i="3" s="1" a="1"/>
  <c r="DU173" i="3" s="1"/>
  <c r="BU64" i="3" a="1"/>
  <c r="BU64" i="3" s="1"/>
  <c r="DU64" i="3" s="1" a="1"/>
  <c r="DU64" i="3" s="1"/>
  <c r="BU65" i="3" a="1"/>
  <c r="BU65" i="3" s="1"/>
  <c r="DU65" i="3" s="1" a="1"/>
  <c r="DU65" i="3" s="1"/>
  <c r="BU66" i="3" a="1"/>
  <c r="BU66" i="3" s="1"/>
  <c r="DU66" i="3" s="1" a="1"/>
  <c r="DU66" i="3" s="1"/>
  <c r="BU68" i="3" a="1"/>
  <c r="BU68" i="3" s="1"/>
  <c r="DU68" i="3" s="1" a="1"/>
  <c r="DU68" i="3" s="1"/>
  <c r="BU70" i="3" a="1"/>
  <c r="BU70" i="3" s="1"/>
  <c r="DU70" i="3" s="1" a="1"/>
  <c r="DU70" i="3" s="1"/>
  <c r="BU72" i="3" a="1"/>
  <c r="BU72" i="3" s="1"/>
  <c r="DU72" i="3" s="1" a="1"/>
  <c r="DU72" i="3" s="1"/>
  <c r="BU75" i="3" a="1"/>
  <c r="BU75" i="3" s="1"/>
  <c r="DU75" i="3" s="1" a="1"/>
  <c r="DU75" i="3" s="1"/>
  <c r="BU76" i="3" a="1"/>
  <c r="BU76" i="3" s="1"/>
  <c r="DU76" i="3" s="1" a="1"/>
  <c r="DU76" i="3" s="1"/>
  <c r="BU77" i="3" a="1"/>
  <c r="BU77" i="3" s="1"/>
  <c r="DU77" i="3" s="1" a="1"/>
  <c r="DU77" i="3" s="1"/>
  <c r="BU79" i="3" a="1"/>
  <c r="BU79" i="3" s="1"/>
  <c r="DU79" i="3" s="1" a="1"/>
  <c r="DU79" i="3" s="1"/>
  <c r="BU81" i="3" a="1"/>
  <c r="BU81" i="3" s="1"/>
  <c r="DU81" i="3" s="1" a="1"/>
  <c r="DU81" i="3" s="1"/>
  <c r="BU85" i="3" a="1"/>
  <c r="BU85" i="3" s="1"/>
  <c r="DU85" i="3" s="1" a="1"/>
  <c r="DU85" i="3" s="1"/>
  <c r="BU86" i="3" a="1"/>
  <c r="BU86" i="3" s="1"/>
  <c r="DU86" i="3" s="1" a="1"/>
  <c r="DU86" i="3" s="1"/>
  <c r="BU87" i="3" a="1"/>
  <c r="BU87" i="3" s="1"/>
  <c r="DU87" i="3" s="1" a="1"/>
  <c r="DU87" i="3" s="1"/>
  <c r="BU89" i="3" a="1"/>
  <c r="BU89" i="3" s="1"/>
  <c r="DU89" i="3" s="1" a="1"/>
  <c r="DU89" i="3" s="1"/>
  <c r="BU91" i="3" a="1"/>
  <c r="BU91" i="3" s="1"/>
  <c r="DU91" i="3" s="1" a="1"/>
  <c r="DU91" i="3" s="1"/>
  <c r="BU95" i="3" a="1"/>
  <c r="BU95" i="3" s="1"/>
  <c r="DU95" i="3" s="1" a="1"/>
  <c r="DU95" i="3" s="1"/>
  <c r="BU98" i="3" a="1"/>
  <c r="BU98" i="3" s="1"/>
  <c r="DU98" i="3" s="1" a="1"/>
  <c r="DU98" i="3" s="1"/>
  <c r="BU99" i="3" a="1"/>
  <c r="BU99" i="3" s="1"/>
  <c r="DU99" i="3" s="1" a="1"/>
  <c r="DU99" i="3" s="1"/>
  <c r="BU100" i="3" a="1"/>
  <c r="BU100" i="3" s="1"/>
  <c r="DU100" i="3" s="1" a="1"/>
  <c r="DU100" i="3" s="1"/>
  <c r="BU101" i="3" a="1"/>
  <c r="BU101" i="3" s="1"/>
  <c r="DU101" i="3" s="1" a="1"/>
  <c r="DU101" i="3" s="1"/>
  <c r="BU103" i="3" a="1"/>
  <c r="BU103" i="3" s="1"/>
  <c r="DU103" i="3" s="1" a="1"/>
  <c r="DU103" i="3" s="1"/>
  <c r="BU105" i="3" a="1"/>
  <c r="BU105" i="3" s="1"/>
  <c r="DU105" i="3" s="1" a="1"/>
  <c r="DU105" i="3" s="1"/>
  <c r="BU107" i="3" a="1"/>
  <c r="BU107" i="3" s="1"/>
  <c r="DU107" i="3" s="1" a="1"/>
  <c r="DU107" i="3" s="1"/>
  <c r="BU110" i="3" a="1"/>
  <c r="BU110" i="3" s="1"/>
  <c r="DU110" i="3" s="1" a="1"/>
  <c r="DU110" i="3" s="1"/>
  <c r="BU174" i="3" a="1"/>
  <c r="BU174" i="3" s="1"/>
  <c r="DU174" i="3" s="1" a="1"/>
  <c r="DU174" i="3" s="1"/>
  <c r="BU177" i="3" a="1"/>
  <c r="BU177" i="3" s="1"/>
  <c r="DU177" i="3" s="1" a="1"/>
  <c r="DU177" i="3" s="1"/>
  <c r="BU189" i="3" a="1"/>
  <c r="BU189" i="3" s="1"/>
  <c r="DU189" i="3" s="1" a="1"/>
  <c r="DU189" i="3" s="1"/>
  <c r="BU112" i="3" a="1"/>
  <c r="BU112" i="3" s="1"/>
  <c r="DU112" i="3" s="1" a="1"/>
  <c r="DU112" i="3" s="1"/>
  <c r="BU113" i="3" a="1"/>
  <c r="BU113" i="3" s="1"/>
  <c r="DU113" i="3" s="1" a="1"/>
  <c r="DU113" i="3" s="1"/>
  <c r="BU116" i="3" a="1"/>
  <c r="BU116" i="3" s="1"/>
  <c r="DU116" i="3" s="1" a="1"/>
  <c r="DU116" i="3" s="1"/>
  <c r="BU120" i="3" a="1"/>
  <c r="BU120" i="3" s="1"/>
  <c r="DU120" i="3" s="1" a="1"/>
  <c r="DU120" i="3" s="1"/>
  <c r="BU123" i="3" a="1"/>
  <c r="BU123" i="3" s="1"/>
  <c r="DU123" i="3" s="1" a="1"/>
  <c r="DU123" i="3" s="1"/>
  <c r="BU129" i="3" a="1"/>
  <c r="BU129" i="3" s="1"/>
  <c r="DU129" i="3" s="1" a="1"/>
  <c r="DU129" i="3" s="1"/>
  <c r="BU130" i="3" a="1"/>
  <c r="BU130" i="3" s="1"/>
  <c r="DU130" i="3" s="1" a="1"/>
  <c r="DU130" i="3" s="1"/>
  <c r="BU187" i="3" a="1"/>
  <c r="BU187" i="3" s="1"/>
  <c r="DU187" i="3" s="1" a="1"/>
  <c r="DU187" i="3" s="1"/>
  <c r="BU134" i="3" a="1"/>
  <c r="BU134" i="3" s="1"/>
  <c r="DU134" i="3" s="1" a="1"/>
  <c r="DU134" i="3" s="1"/>
  <c r="BU135" i="3" a="1"/>
  <c r="BU135" i="3" s="1"/>
  <c r="DU135" i="3" s="1" a="1"/>
  <c r="DU135" i="3" s="1"/>
  <c r="BU138" i="3" a="1"/>
  <c r="BU138" i="3" s="1"/>
  <c r="DU138" i="3" s="1" a="1"/>
  <c r="DU138" i="3" s="1"/>
  <c r="BU188" i="3" a="1"/>
  <c r="BU188" i="3" s="1"/>
  <c r="DU188" i="3" s="1" a="1"/>
  <c r="DU188" i="3" s="1"/>
  <c r="BU140" i="3" a="1"/>
  <c r="BU140" i="3" s="1"/>
  <c r="DU140" i="3" s="1" a="1"/>
  <c r="DU140" i="3" s="1"/>
  <c r="BU144" i="3" a="1"/>
  <c r="BU144" i="3" s="1"/>
  <c r="DU144" i="3" s="1" a="1"/>
  <c r="DU144" i="3" s="1"/>
  <c r="BU145" i="3" a="1"/>
  <c r="BU145" i="3" s="1"/>
  <c r="DU145" i="3" s="1" a="1"/>
  <c r="DU145" i="3" s="1"/>
  <c r="BU146" i="3" a="1"/>
  <c r="BU146" i="3" s="1"/>
  <c r="DU146" i="3" s="1" a="1"/>
  <c r="DU146" i="3" s="1"/>
  <c r="BU149" i="3" a="1"/>
  <c r="BU149" i="3" s="1"/>
  <c r="DU149" i="3" s="1" a="1"/>
  <c r="DU149" i="3" s="1"/>
  <c r="BU150" i="3" a="1"/>
  <c r="BU150" i="3" s="1"/>
  <c r="DU150" i="3" s="1" a="1"/>
  <c r="DU150" i="3" s="1"/>
  <c r="BU151" i="3" a="1"/>
  <c r="BU151" i="3" s="1"/>
  <c r="DU151" i="3" s="1" a="1"/>
  <c r="DU151" i="3" s="1"/>
  <c r="CD153" i="3" a="1"/>
  <c r="CD153" i="3" s="1"/>
  <c r="ED153" i="3" s="1" a="1"/>
  <c r="ED153" i="3" s="1"/>
  <c r="BT153" i="3" a="1"/>
  <c r="BT153" i="3" s="1"/>
  <c r="DT153" i="3" s="1" a="1"/>
  <c r="DT153" i="3" s="1"/>
  <c r="BT11" i="3" a="1"/>
  <c r="BT11" i="3" s="1"/>
  <c r="DT11" i="3" s="1" a="1"/>
  <c r="DT11" i="3" s="1"/>
  <c r="BU4" i="3" a="1"/>
  <c r="BU4" i="3" s="1"/>
  <c r="DU4" i="3" s="1" a="1"/>
  <c r="DU4" i="3" s="1"/>
  <c r="BU8" i="3" a="1"/>
  <c r="BU8" i="3" s="1"/>
  <c r="DU8" i="3" s="1" a="1"/>
  <c r="DU8" i="3" s="1"/>
  <c r="BV9" i="3" a="1"/>
  <c r="BV9" i="3" s="1"/>
  <c r="DV9" i="3" s="1" a="1"/>
  <c r="DV9" i="3" s="1"/>
  <c r="BV11" i="3" a="1"/>
  <c r="BV11" i="3" s="1"/>
  <c r="DV11" i="3" s="1" a="1"/>
  <c r="DV11" i="3" s="1"/>
  <c r="BV14" i="3" a="1"/>
  <c r="BV14" i="3" s="1"/>
  <c r="DV14" i="3" s="1" a="1"/>
  <c r="DV14" i="3" s="1"/>
  <c r="BV22" i="3" a="1"/>
  <c r="BV22" i="3" s="1"/>
  <c r="DV22" i="3" s="1" a="1"/>
  <c r="DV22" i="3" s="1"/>
  <c r="BV26" i="3" a="1"/>
  <c r="BV26" i="3" s="1"/>
  <c r="DV26" i="3" s="1" a="1"/>
  <c r="DV26" i="3" s="1"/>
  <c r="BV28" i="3" a="1"/>
  <c r="BV28" i="3" s="1"/>
  <c r="DV28" i="3" s="1" a="1"/>
  <c r="DV28" i="3" s="1"/>
  <c r="BV31" i="3" a="1"/>
  <c r="BV31" i="3" s="1"/>
  <c r="DV31" i="3" s="1" a="1"/>
  <c r="DV31" i="3" s="1"/>
  <c r="BV32" i="3" a="1"/>
  <c r="BV32" i="3" s="1"/>
  <c r="DV32" i="3" s="1" a="1"/>
  <c r="DV32" i="3" s="1"/>
  <c r="BV33" i="3" a="1"/>
  <c r="BV33" i="3" s="1"/>
  <c r="DV33" i="3" s="1" a="1"/>
  <c r="DV33" i="3" s="1"/>
  <c r="BV35" i="3" a="1"/>
  <c r="BV35" i="3" s="1"/>
  <c r="DV35" i="3" s="1" a="1"/>
  <c r="DV35" i="3" s="1"/>
  <c r="BV37" i="3" a="1"/>
  <c r="BV37" i="3" s="1"/>
  <c r="DV37" i="3" s="1" a="1"/>
  <c r="DV37" i="3" s="1"/>
  <c r="BV167" i="3" a="1"/>
  <c r="BV167" i="3" s="1"/>
  <c r="DV167" i="3" s="1" a="1"/>
  <c r="DV167" i="3" s="1"/>
  <c r="BV39" i="3" a="1"/>
  <c r="BV39" i="3" s="1"/>
  <c r="DV39" i="3" s="1" a="1"/>
  <c r="DV39" i="3" s="1"/>
  <c r="BV40" i="3" a="1"/>
  <c r="BV40" i="3" s="1"/>
  <c r="DV40" i="3" s="1" a="1"/>
  <c r="DV40" i="3" s="1"/>
  <c r="BV41" i="3" a="1"/>
  <c r="BV41" i="3" s="1"/>
  <c r="DV41" i="3" s="1" a="1"/>
  <c r="DV41" i="3" s="1"/>
  <c r="BV44" i="3" a="1"/>
  <c r="BV44" i="3" s="1"/>
  <c r="DV44" i="3" s="1" a="1"/>
  <c r="DV44" i="3" s="1"/>
  <c r="BV47" i="3" a="1"/>
  <c r="BV47" i="3" s="1"/>
  <c r="DV47" i="3" s="1" a="1"/>
  <c r="DV47" i="3" s="1"/>
  <c r="BV53" i="3" a="1"/>
  <c r="BV53" i="3" s="1"/>
  <c r="DV53" i="3" s="1" a="1"/>
  <c r="DV53" i="3" s="1"/>
  <c r="BV54" i="3" a="1"/>
  <c r="BV54" i="3" s="1"/>
  <c r="DV54" i="3" s="1" a="1"/>
  <c r="DV54" i="3" s="1"/>
  <c r="BV169" i="3" a="1"/>
  <c r="BV169" i="3" s="1"/>
  <c r="DV169" i="3" s="1" a="1"/>
  <c r="DV169" i="3" s="1"/>
  <c r="BV56" i="3" a="1"/>
  <c r="BV56" i="3" s="1"/>
  <c r="DV56" i="3" s="1" a="1"/>
  <c r="DV56" i="3" s="1"/>
  <c r="BV58" i="3" a="1"/>
  <c r="BV58" i="3" s="1"/>
  <c r="DV58" i="3" s="1" a="1"/>
  <c r="DV58" i="3" s="1"/>
  <c r="BV59" i="3" a="1"/>
  <c r="BV59" i="3" s="1"/>
  <c r="DV59" i="3" s="1" a="1"/>
  <c r="DV59" i="3" s="1"/>
  <c r="BV61" i="3" a="1"/>
  <c r="BV61" i="3" s="1"/>
  <c r="DV61" i="3" s="1" a="1"/>
  <c r="DV61" i="3" s="1"/>
  <c r="BV173" i="3" a="1"/>
  <c r="BV173" i="3" s="1"/>
  <c r="DV173" i="3" s="1" a="1"/>
  <c r="DV173" i="3" s="1"/>
  <c r="BV64" i="3" a="1"/>
  <c r="BV64" i="3" s="1"/>
  <c r="DV64" i="3" s="1" a="1"/>
  <c r="DV64" i="3" s="1"/>
  <c r="BV65" i="3" a="1"/>
  <c r="BV65" i="3" s="1"/>
  <c r="DV65" i="3" s="1" a="1"/>
  <c r="DV65" i="3" s="1"/>
  <c r="BV66" i="3" a="1"/>
  <c r="BV66" i="3" s="1"/>
  <c r="DV66" i="3" s="1" a="1"/>
  <c r="DV66" i="3" s="1"/>
  <c r="BV68" i="3" a="1"/>
  <c r="BV68" i="3" s="1"/>
  <c r="DV68" i="3" s="1" a="1"/>
  <c r="DV68" i="3" s="1"/>
  <c r="BV70" i="3" a="1"/>
  <c r="BV70" i="3" s="1"/>
  <c r="DV70" i="3" s="1" a="1"/>
  <c r="DV70" i="3" s="1"/>
  <c r="BV72" i="3" a="1"/>
  <c r="BV72" i="3" s="1"/>
  <c r="DV72" i="3" s="1" a="1"/>
  <c r="DV72" i="3" s="1"/>
  <c r="BV75" i="3" a="1"/>
  <c r="BV75" i="3" s="1"/>
  <c r="DV75" i="3" s="1" a="1"/>
  <c r="DV75" i="3" s="1"/>
  <c r="BV76" i="3" a="1"/>
  <c r="BV76" i="3" s="1"/>
  <c r="DV76" i="3" s="1" a="1"/>
  <c r="DV76" i="3" s="1"/>
  <c r="BV77" i="3" a="1"/>
  <c r="BV77" i="3" s="1"/>
  <c r="DV77" i="3" s="1" a="1"/>
  <c r="DV77" i="3" s="1"/>
  <c r="BV79" i="3" a="1"/>
  <c r="BV79" i="3" s="1"/>
  <c r="DV79" i="3" s="1" a="1"/>
  <c r="DV79" i="3" s="1"/>
  <c r="BV81" i="3" a="1"/>
  <c r="BV81" i="3" s="1"/>
  <c r="DV81" i="3" s="1" a="1"/>
  <c r="DV81" i="3" s="1"/>
  <c r="BV85" i="3" a="1"/>
  <c r="BV85" i="3" s="1"/>
  <c r="DV85" i="3" s="1" a="1"/>
  <c r="DV85" i="3" s="1"/>
  <c r="BV86" i="3" a="1"/>
  <c r="BV86" i="3" s="1"/>
  <c r="DV86" i="3" s="1" a="1"/>
  <c r="DV86" i="3" s="1"/>
  <c r="BV87" i="3" a="1"/>
  <c r="BV87" i="3" s="1"/>
  <c r="DV87" i="3" s="1" a="1"/>
  <c r="DV87" i="3" s="1"/>
  <c r="BV89" i="3" a="1"/>
  <c r="BV89" i="3" s="1"/>
  <c r="DV89" i="3" s="1" a="1"/>
  <c r="DV89" i="3" s="1"/>
  <c r="BV91" i="3" a="1"/>
  <c r="BV91" i="3" s="1"/>
  <c r="DV91" i="3" s="1" a="1"/>
  <c r="DV91" i="3" s="1"/>
  <c r="BV95" i="3" a="1"/>
  <c r="BV95" i="3" s="1"/>
  <c r="DV95" i="3" s="1" a="1"/>
  <c r="DV95" i="3" s="1"/>
  <c r="BV98" i="3" a="1"/>
  <c r="BV98" i="3" s="1"/>
  <c r="DV98" i="3" s="1" a="1"/>
  <c r="DV98" i="3" s="1"/>
  <c r="BV99" i="3" a="1"/>
  <c r="BV99" i="3" s="1"/>
  <c r="DV99" i="3" s="1" a="1"/>
  <c r="DV99" i="3" s="1"/>
  <c r="BV100" i="3" a="1"/>
  <c r="BV100" i="3" s="1"/>
  <c r="DV100" i="3" s="1" a="1"/>
  <c r="DV100" i="3" s="1"/>
  <c r="BV101" i="3" a="1"/>
  <c r="BV101" i="3" s="1"/>
  <c r="DV101" i="3" s="1" a="1"/>
  <c r="DV101" i="3" s="1"/>
  <c r="BV103" i="3" a="1"/>
  <c r="BV103" i="3" s="1"/>
  <c r="DV103" i="3" s="1" a="1"/>
  <c r="DV103" i="3" s="1"/>
  <c r="BV105" i="3" a="1"/>
  <c r="BV105" i="3" s="1"/>
  <c r="DV105" i="3" s="1" a="1"/>
  <c r="DV105" i="3" s="1"/>
  <c r="BV107" i="3" a="1"/>
  <c r="BV107" i="3" s="1"/>
  <c r="DV107" i="3" s="1" a="1"/>
  <c r="DV107" i="3" s="1"/>
  <c r="BV110" i="3" a="1"/>
  <c r="BV110" i="3" s="1"/>
  <c r="DV110" i="3" s="1" a="1"/>
  <c r="DV110" i="3" s="1"/>
  <c r="BV174" i="3" a="1"/>
  <c r="BV174" i="3" s="1"/>
  <c r="DV174" i="3" s="1" a="1"/>
  <c r="DV174" i="3" s="1"/>
  <c r="BV177" i="3" a="1"/>
  <c r="BV177" i="3" s="1"/>
  <c r="DV177" i="3" s="1" a="1"/>
  <c r="DV177" i="3" s="1"/>
  <c r="BV189" i="3" a="1"/>
  <c r="BV189" i="3" s="1"/>
  <c r="DV189" i="3" s="1" a="1"/>
  <c r="DV189" i="3" s="1"/>
  <c r="BV112" i="3" a="1"/>
  <c r="BV112" i="3" s="1"/>
  <c r="DV112" i="3" s="1" a="1"/>
  <c r="DV112" i="3" s="1"/>
  <c r="BV113" i="3" a="1"/>
  <c r="BV113" i="3" s="1"/>
  <c r="DV113" i="3" s="1" a="1"/>
  <c r="DV113" i="3" s="1"/>
  <c r="BV116" i="3" a="1"/>
  <c r="BV116" i="3" s="1"/>
  <c r="DV116" i="3" s="1" a="1"/>
  <c r="DV116" i="3" s="1"/>
  <c r="BV120" i="3" a="1"/>
  <c r="BV120" i="3" s="1"/>
  <c r="DV120" i="3" s="1" a="1"/>
  <c r="DV120" i="3" s="1"/>
  <c r="BV123" i="3" a="1"/>
  <c r="BV123" i="3" s="1"/>
  <c r="DV123" i="3" s="1" a="1"/>
  <c r="DV123" i="3" s="1"/>
  <c r="BV129" i="3" a="1"/>
  <c r="BV129" i="3" s="1"/>
  <c r="DV129" i="3" s="1" a="1"/>
  <c r="DV129" i="3" s="1"/>
  <c r="BV130" i="3" a="1"/>
  <c r="BV130" i="3" s="1"/>
  <c r="DV130" i="3" s="1" a="1"/>
  <c r="DV130" i="3" s="1"/>
  <c r="BV187" i="3" a="1"/>
  <c r="BV187" i="3" s="1"/>
  <c r="DV187" i="3" s="1" a="1"/>
  <c r="DV187" i="3" s="1"/>
  <c r="BV134" i="3" a="1"/>
  <c r="BV134" i="3" s="1"/>
  <c r="DV134" i="3" s="1" a="1"/>
  <c r="DV134" i="3" s="1"/>
  <c r="BV135" i="3" a="1"/>
  <c r="BV135" i="3" s="1"/>
  <c r="DV135" i="3" s="1" a="1"/>
  <c r="DV135" i="3" s="1"/>
  <c r="BV138" i="3" a="1"/>
  <c r="BV138" i="3" s="1"/>
  <c r="DV138" i="3" s="1" a="1"/>
  <c r="DV138" i="3" s="1"/>
  <c r="BV188" i="3" a="1"/>
  <c r="BV188" i="3" s="1"/>
  <c r="DV188" i="3" s="1" a="1"/>
  <c r="DV188" i="3" s="1"/>
  <c r="BV140" i="3" a="1"/>
  <c r="BV140" i="3" s="1"/>
  <c r="DV140" i="3" s="1" a="1"/>
  <c r="DV140" i="3" s="1"/>
  <c r="BV144" i="3" a="1"/>
  <c r="BV144" i="3" s="1"/>
  <c r="DV144" i="3" s="1" a="1"/>
  <c r="DV144" i="3" s="1"/>
  <c r="BV145" i="3" a="1"/>
  <c r="BV145" i="3" s="1"/>
  <c r="DV145" i="3" s="1" a="1"/>
  <c r="DV145" i="3" s="1"/>
  <c r="BV146" i="3" a="1"/>
  <c r="BV146" i="3" s="1"/>
  <c r="DV146" i="3" s="1" a="1"/>
  <c r="DV146" i="3" s="1"/>
  <c r="BV149" i="3" a="1"/>
  <c r="BV149" i="3" s="1"/>
  <c r="DV149" i="3" s="1" a="1"/>
  <c r="DV149" i="3" s="1"/>
  <c r="BV150" i="3" a="1"/>
  <c r="BV150" i="3" s="1"/>
  <c r="DV150" i="3" s="1" a="1"/>
  <c r="DV150" i="3" s="1"/>
  <c r="BV151" i="3" a="1"/>
  <c r="BV151" i="3" s="1"/>
  <c r="DV151" i="3" s="1" a="1"/>
  <c r="DV151" i="3" s="1"/>
  <c r="CN18" i="6"/>
  <c r="AB159" i="3" s="1"/>
  <c r="FH159" i="3" s="1"/>
  <c r="AA159" i="3"/>
  <c r="FG159" i="3" s="1"/>
  <c r="BT10" i="3" a="1"/>
  <c r="BT10" i="3" s="1"/>
  <c r="DT10" i="3" s="1" a="1"/>
  <c r="DT10" i="3" s="1"/>
  <c r="BU153" i="3" a="1"/>
  <c r="BU153" i="3" s="1"/>
  <c r="DU153" i="3" s="1" a="1"/>
  <c r="DU153" i="3" s="1"/>
  <c r="BV4" i="3" a="1"/>
  <c r="BV4" i="3" s="1"/>
  <c r="DV4" i="3" s="1" a="1"/>
  <c r="DV4" i="3" s="1"/>
  <c r="BV8" i="3" a="1"/>
  <c r="BV8" i="3" s="1"/>
  <c r="DV8" i="3" s="1" a="1"/>
  <c r="DV8" i="3" s="1"/>
  <c r="BV160" i="3" a="1"/>
  <c r="BV160" i="3" s="1"/>
  <c r="DV160" i="3" s="1" a="1"/>
  <c r="DV160" i="3" s="1"/>
  <c r="BV17" i="3" a="1"/>
  <c r="BV17" i="3" s="1"/>
  <c r="DV17" i="3" s="1" a="1"/>
  <c r="DV17" i="3" s="1"/>
  <c r="BV23" i="3" a="1"/>
  <c r="BV23" i="3" s="1"/>
  <c r="DV23" i="3" s="1" a="1"/>
  <c r="DV23" i="3" s="1"/>
  <c r="BW4" i="3" a="1"/>
  <c r="BW4" i="3" s="1"/>
  <c r="DW4" i="3" s="1" a="1"/>
  <c r="DW4" i="3" s="1"/>
  <c r="BW7" i="3" a="1"/>
  <c r="BW7" i="3" s="1"/>
  <c r="DW7" i="3" s="1" a="1"/>
  <c r="DW7" i="3" s="1"/>
  <c r="BW153" i="3" a="1"/>
  <c r="BW153" i="3" s="1"/>
  <c r="DW153" i="3" s="1" a="1"/>
  <c r="DW153" i="3" s="1"/>
  <c r="BW8" i="3" a="1"/>
  <c r="BW8" i="3" s="1"/>
  <c r="DW8" i="3" s="1" a="1"/>
  <c r="DW8" i="3" s="1"/>
  <c r="BW9" i="3" a="1"/>
  <c r="BW9" i="3" s="1"/>
  <c r="DW9" i="3" s="1" a="1"/>
  <c r="DW9" i="3" s="1"/>
  <c r="BW10" i="3" a="1"/>
  <c r="BW10" i="3" s="1"/>
  <c r="DW10" i="3" s="1" a="1"/>
  <c r="DW10" i="3" s="1"/>
  <c r="BW160" i="3" a="1"/>
  <c r="BW160" i="3" s="1"/>
  <c r="DW160" i="3" s="1" a="1"/>
  <c r="DW160" i="3" s="1"/>
  <c r="BW11" i="3" a="1"/>
  <c r="BW11" i="3" s="1"/>
  <c r="DW11" i="3" s="1" a="1"/>
  <c r="DW11" i="3" s="1"/>
  <c r="BW12" i="3" a="1"/>
  <c r="BW12" i="3" s="1"/>
  <c r="DW12" i="3" s="1" a="1"/>
  <c r="DW12" i="3" s="1"/>
  <c r="BW159" i="3" a="1"/>
  <c r="BW159" i="3" s="1"/>
  <c r="DW159" i="3" s="1" a="1"/>
  <c r="DW159" i="3" s="1"/>
  <c r="BW161" i="3" a="1"/>
  <c r="BW161" i="3" s="1"/>
  <c r="DW161" i="3" s="1" a="1"/>
  <c r="DW161" i="3" s="1"/>
  <c r="BW14" i="3" a="1"/>
  <c r="BW14" i="3" s="1"/>
  <c r="DW14" i="3" s="1" a="1"/>
  <c r="DW14" i="3" s="1"/>
  <c r="BW15" i="3" a="1"/>
  <c r="BW15" i="3" s="1"/>
  <c r="DW15" i="3" s="1" a="1"/>
  <c r="DW15" i="3" s="1"/>
  <c r="BW16" i="3" a="1"/>
  <c r="BW16" i="3" s="1"/>
  <c r="DW16" i="3" s="1" a="1"/>
  <c r="DW16" i="3" s="1"/>
  <c r="BW17" i="3" a="1"/>
  <c r="BW17" i="3" s="1"/>
  <c r="DW17" i="3" s="1" a="1"/>
  <c r="DW17" i="3" s="1"/>
  <c r="BW21" i="3" a="1"/>
  <c r="BW21" i="3" s="1"/>
  <c r="DW21" i="3" s="1" a="1"/>
  <c r="DW21" i="3" s="1"/>
  <c r="BW22" i="3" a="1"/>
  <c r="BW22" i="3" s="1"/>
  <c r="DW22" i="3" s="1" a="1"/>
  <c r="DW22" i="3" s="1"/>
  <c r="BW23" i="3" a="1"/>
  <c r="BW23" i="3" s="1"/>
  <c r="DW23" i="3" s="1" a="1"/>
  <c r="DW23" i="3" s="1"/>
  <c r="BW26" i="3" a="1"/>
  <c r="BW26" i="3" s="1"/>
  <c r="DW26" i="3" s="1" a="1"/>
  <c r="DW26" i="3" s="1"/>
  <c r="BW28" i="3" a="1"/>
  <c r="BW28" i="3" s="1"/>
  <c r="DW28" i="3" s="1" a="1"/>
  <c r="DW28" i="3" s="1"/>
  <c r="BW31" i="3" a="1"/>
  <c r="BW31" i="3" s="1"/>
  <c r="DW31" i="3" s="1" a="1"/>
  <c r="DW31" i="3" s="1"/>
  <c r="BW32" i="3" a="1"/>
  <c r="BW32" i="3" s="1"/>
  <c r="DW32" i="3" s="1" a="1"/>
  <c r="DW32" i="3" s="1"/>
  <c r="BW33" i="3" a="1"/>
  <c r="BW33" i="3" s="1"/>
  <c r="DW33" i="3" s="1" a="1"/>
  <c r="DW33" i="3" s="1"/>
  <c r="BW35" i="3" a="1"/>
  <c r="BW35" i="3" s="1"/>
  <c r="DW35" i="3" s="1" a="1"/>
  <c r="DW35" i="3" s="1"/>
  <c r="BW37" i="3" a="1"/>
  <c r="BW37" i="3" s="1"/>
  <c r="DW37" i="3" s="1" a="1"/>
  <c r="DW37" i="3" s="1"/>
  <c r="BW167" i="3" a="1"/>
  <c r="BW167" i="3" s="1"/>
  <c r="DW167" i="3" s="1" a="1"/>
  <c r="DW167" i="3" s="1"/>
  <c r="BW39" i="3" a="1"/>
  <c r="BW39" i="3" s="1"/>
  <c r="DW39" i="3" s="1" a="1"/>
  <c r="DW39" i="3" s="1"/>
  <c r="BW40" i="3" a="1"/>
  <c r="BW40" i="3" s="1"/>
  <c r="DW40" i="3" s="1" a="1"/>
  <c r="DW40" i="3" s="1"/>
  <c r="BW41" i="3" a="1"/>
  <c r="BW41" i="3" s="1"/>
  <c r="DW41" i="3" s="1" a="1"/>
  <c r="DW41" i="3" s="1"/>
  <c r="BW44" i="3" a="1"/>
  <c r="BW44" i="3" s="1"/>
  <c r="DW44" i="3" s="1" a="1"/>
  <c r="DW44" i="3" s="1"/>
  <c r="BW47" i="3" a="1"/>
  <c r="BW47" i="3" s="1"/>
  <c r="DW47" i="3" s="1" a="1"/>
  <c r="DW47" i="3" s="1"/>
  <c r="BW53" i="3" a="1"/>
  <c r="BW53" i="3" s="1"/>
  <c r="DW53" i="3" s="1" a="1"/>
  <c r="DW53" i="3" s="1"/>
  <c r="BW54" i="3" a="1"/>
  <c r="BW54" i="3" s="1"/>
  <c r="DW54" i="3" s="1" a="1"/>
  <c r="DW54" i="3" s="1"/>
  <c r="BW169" i="3" a="1"/>
  <c r="BW169" i="3" s="1"/>
  <c r="DW169" i="3" s="1" a="1"/>
  <c r="DW169" i="3" s="1"/>
  <c r="BW56" i="3" a="1"/>
  <c r="BW56" i="3" s="1"/>
  <c r="DW56" i="3" s="1" a="1"/>
  <c r="DW56" i="3" s="1"/>
  <c r="BW57" i="3" a="1"/>
  <c r="BW57" i="3" s="1"/>
  <c r="DW57" i="3" s="1" a="1"/>
  <c r="DW57" i="3" s="1"/>
  <c r="BW58" i="3" a="1"/>
  <c r="BW58" i="3" s="1"/>
  <c r="DW58" i="3" s="1" a="1"/>
  <c r="DW58" i="3" s="1"/>
  <c r="BW59" i="3" a="1"/>
  <c r="BW59" i="3" s="1"/>
  <c r="DW59" i="3" s="1" a="1"/>
  <c r="DW59" i="3" s="1"/>
  <c r="BW61" i="3" a="1"/>
  <c r="BW61" i="3" s="1"/>
  <c r="DW61" i="3" s="1" a="1"/>
  <c r="DW61" i="3" s="1"/>
  <c r="BW173" i="3" a="1"/>
  <c r="BW173" i="3" s="1"/>
  <c r="DW173" i="3" s="1" a="1"/>
  <c r="DW173" i="3" s="1"/>
  <c r="BW64" i="3" a="1"/>
  <c r="BW64" i="3" s="1"/>
  <c r="DW64" i="3" s="1" a="1"/>
  <c r="DW64" i="3" s="1"/>
  <c r="BW65" i="3" a="1"/>
  <c r="BW65" i="3" s="1"/>
  <c r="DW65" i="3" s="1" a="1"/>
  <c r="DW65" i="3" s="1"/>
  <c r="BW66" i="3" a="1"/>
  <c r="BW66" i="3" s="1"/>
  <c r="DW66" i="3" s="1" a="1"/>
  <c r="DW66" i="3" s="1"/>
  <c r="BW68" i="3" a="1"/>
  <c r="BW68" i="3" s="1"/>
  <c r="DW68" i="3" s="1" a="1"/>
  <c r="DW68" i="3" s="1"/>
  <c r="BW70" i="3" a="1"/>
  <c r="BW70" i="3" s="1"/>
  <c r="DW70" i="3" s="1" a="1"/>
  <c r="DW70" i="3" s="1"/>
  <c r="BW71" i="3" a="1"/>
  <c r="BW71" i="3" s="1"/>
  <c r="DW71" i="3" s="1" a="1"/>
  <c r="DW71" i="3" s="1"/>
  <c r="CG71" i="3" a="1"/>
  <c r="CG71" i="3" s="1"/>
  <c r="EG71" i="3" s="1" a="1"/>
  <c r="EG71" i="3" s="1"/>
  <c r="BW72" i="3" a="1"/>
  <c r="BW72" i="3" s="1"/>
  <c r="DW72" i="3" s="1" a="1"/>
  <c r="DW72" i="3" s="1"/>
  <c r="BW75" i="3" a="1"/>
  <c r="BW75" i="3" s="1"/>
  <c r="DW75" i="3" s="1" a="1"/>
  <c r="DW75" i="3" s="1"/>
  <c r="BW76" i="3" a="1"/>
  <c r="BW76" i="3" s="1"/>
  <c r="DW76" i="3" s="1" a="1"/>
  <c r="DW76" i="3" s="1"/>
  <c r="BW77" i="3" a="1"/>
  <c r="BW77" i="3" s="1"/>
  <c r="DW77" i="3" s="1" a="1"/>
  <c r="DW77" i="3" s="1"/>
  <c r="BW79" i="3" a="1"/>
  <c r="BW79" i="3" s="1"/>
  <c r="DW79" i="3" s="1" a="1"/>
  <c r="DW79" i="3" s="1"/>
  <c r="BW81" i="3" a="1"/>
  <c r="BW81" i="3" s="1"/>
  <c r="DW81" i="3" s="1" a="1"/>
  <c r="DW81" i="3" s="1"/>
  <c r="BW85" i="3" a="1"/>
  <c r="BW85" i="3" s="1"/>
  <c r="DW85" i="3" s="1" a="1"/>
  <c r="DW85" i="3" s="1"/>
  <c r="BW86" i="3" a="1"/>
  <c r="BW86" i="3" s="1"/>
  <c r="DW86" i="3" s="1" a="1"/>
  <c r="DW86" i="3" s="1"/>
  <c r="BW87" i="3" a="1"/>
  <c r="BW87" i="3" s="1"/>
  <c r="DW87" i="3" s="1" a="1"/>
  <c r="DW87" i="3" s="1"/>
  <c r="BW89" i="3" a="1"/>
  <c r="BW89" i="3" s="1"/>
  <c r="DW89" i="3" s="1" a="1"/>
  <c r="DW89" i="3" s="1"/>
  <c r="BW91" i="3" a="1"/>
  <c r="BW91" i="3" s="1"/>
  <c r="DW91" i="3" s="1" a="1"/>
  <c r="DW91" i="3" s="1"/>
  <c r="BW92" i="3" a="1"/>
  <c r="BW92" i="3" s="1"/>
  <c r="DW92" i="3" s="1" a="1"/>
  <c r="DW92" i="3" s="1"/>
  <c r="CG92" i="3" a="1"/>
  <c r="CG92" i="3" s="1"/>
  <c r="EG92" i="3" s="1" a="1"/>
  <c r="EG92" i="3" s="1"/>
  <c r="BW95" i="3" a="1"/>
  <c r="BW95" i="3" s="1"/>
  <c r="DW95" i="3" s="1" a="1"/>
  <c r="DW95" i="3" s="1"/>
  <c r="BW98" i="3" a="1"/>
  <c r="BW98" i="3" s="1"/>
  <c r="DW98" i="3" s="1" a="1"/>
  <c r="DW98" i="3" s="1"/>
  <c r="BW99" i="3" a="1"/>
  <c r="BW99" i="3" s="1"/>
  <c r="DW99" i="3" s="1" a="1"/>
  <c r="DW99" i="3" s="1"/>
  <c r="BW100" i="3" a="1"/>
  <c r="BW100" i="3" s="1"/>
  <c r="DW100" i="3" s="1" a="1"/>
  <c r="DW100" i="3" s="1"/>
  <c r="BW101" i="3" a="1"/>
  <c r="BW101" i="3" s="1"/>
  <c r="DW101" i="3" s="1" a="1"/>
  <c r="DW101" i="3" s="1"/>
  <c r="BW103" i="3" a="1"/>
  <c r="BW103" i="3" s="1"/>
  <c r="DW103" i="3" s="1" a="1"/>
  <c r="DW103" i="3" s="1"/>
  <c r="BW105" i="3" a="1"/>
  <c r="BW105" i="3" s="1"/>
  <c r="DW105" i="3" s="1" a="1"/>
  <c r="DW105" i="3" s="1"/>
  <c r="BW107" i="3" a="1"/>
  <c r="BW107" i="3" s="1"/>
  <c r="DW107" i="3" s="1" a="1"/>
  <c r="DW107" i="3" s="1"/>
  <c r="BW110" i="3" a="1"/>
  <c r="BW110" i="3" s="1"/>
  <c r="DW110" i="3" s="1" a="1"/>
  <c r="DW110" i="3" s="1"/>
  <c r="BW174" i="3" a="1"/>
  <c r="BW174" i="3" s="1"/>
  <c r="DW174" i="3" s="1" a="1"/>
  <c r="DW174" i="3" s="1"/>
  <c r="BW177" i="3" a="1"/>
  <c r="BW177" i="3" s="1"/>
  <c r="DW177" i="3" s="1" a="1"/>
  <c r="DW177" i="3" s="1"/>
  <c r="BW189" i="3" a="1"/>
  <c r="BW189" i="3" s="1"/>
  <c r="DW189" i="3" s="1" a="1"/>
  <c r="DW189" i="3" s="1"/>
  <c r="BW112" i="3" a="1"/>
  <c r="BW112" i="3" s="1"/>
  <c r="DW112" i="3" s="1" a="1"/>
  <c r="DW112" i="3" s="1"/>
  <c r="BW113" i="3" a="1"/>
  <c r="BW113" i="3" s="1"/>
  <c r="DW113" i="3" s="1" a="1"/>
  <c r="DW113" i="3" s="1"/>
  <c r="BW116" i="3" a="1"/>
  <c r="BW116" i="3" s="1"/>
  <c r="DW116" i="3" s="1" a="1"/>
  <c r="DW116" i="3" s="1"/>
  <c r="BW117" i="3" a="1"/>
  <c r="BW117" i="3" s="1"/>
  <c r="DW117" i="3" s="1" a="1"/>
  <c r="DW117" i="3" s="1"/>
  <c r="BW120" i="3" a="1"/>
  <c r="BW120" i="3" s="1"/>
  <c r="DW120" i="3" s="1" a="1"/>
  <c r="DW120" i="3" s="1"/>
  <c r="BW122" i="3" a="1"/>
  <c r="BW122" i="3" s="1"/>
  <c r="DW122" i="3" s="1" a="1"/>
  <c r="DW122" i="3" s="1"/>
  <c r="BW123" i="3" a="1"/>
  <c r="BW123" i="3" s="1"/>
  <c r="DW123" i="3" s="1" a="1"/>
  <c r="DW123" i="3" s="1"/>
  <c r="BW129" i="3" a="1"/>
  <c r="BW129" i="3" s="1"/>
  <c r="DW129" i="3" s="1" a="1"/>
  <c r="DW129" i="3" s="1"/>
  <c r="BW130" i="3" a="1"/>
  <c r="BW130" i="3" s="1"/>
  <c r="DW130" i="3" s="1" a="1"/>
  <c r="DW130" i="3" s="1"/>
  <c r="BW131" i="3" a="1"/>
  <c r="BW131" i="3" s="1"/>
  <c r="DW131" i="3" s="1" a="1"/>
  <c r="DW131" i="3" s="1"/>
  <c r="BW187" i="3" a="1"/>
  <c r="BW187" i="3" s="1"/>
  <c r="DW187" i="3" s="1" a="1"/>
  <c r="DW187" i="3" s="1"/>
  <c r="BW134" i="3" a="1"/>
  <c r="BW134" i="3" s="1"/>
  <c r="DW134" i="3" s="1" a="1"/>
  <c r="DW134" i="3" s="1"/>
  <c r="BW135" i="3" a="1"/>
  <c r="BW135" i="3" s="1"/>
  <c r="DW135" i="3" s="1" a="1"/>
  <c r="DW135" i="3" s="1"/>
  <c r="BW138" i="3" a="1"/>
  <c r="BW138" i="3" s="1"/>
  <c r="DW138" i="3" s="1" a="1"/>
  <c r="DW138" i="3" s="1"/>
  <c r="BW188" i="3" a="1"/>
  <c r="BW188" i="3" s="1"/>
  <c r="DW188" i="3" s="1" a="1"/>
  <c r="DW188" i="3" s="1"/>
  <c r="BW140" i="3" a="1"/>
  <c r="BW140" i="3" s="1"/>
  <c r="DW140" i="3" s="1" a="1"/>
  <c r="DW140" i="3" s="1"/>
  <c r="BW144" i="3" a="1"/>
  <c r="BW144" i="3" s="1"/>
  <c r="DW144" i="3" s="1" a="1"/>
  <c r="DW144" i="3" s="1"/>
  <c r="BW145" i="3" a="1"/>
  <c r="BW145" i="3" s="1"/>
  <c r="DW145" i="3" s="1" a="1"/>
  <c r="DW145" i="3" s="1"/>
  <c r="BW146" i="3" a="1"/>
  <c r="BW146" i="3" s="1"/>
  <c r="DW146" i="3" s="1" a="1"/>
  <c r="DW146" i="3" s="1"/>
  <c r="BW149" i="3" a="1"/>
  <c r="BW149" i="3" s="1"/>
  <c r="DW149" i="3" s="1" a="1"/>
  <c r="DW149" i="3" s="1"/>
  <c r="BW150" i="3" a="1"/>
  <c r="BW150" i="3" s="1"/>
  <c r="DW150" i="3" s="1" a="1"/>
  <c r="DW150" i="3" s="1"/>
  <c r="BW151" i="3" a="1"/>
  <c r="BW151" i="3" s="1"/>
  <c r="DW151" i="3" s="1" a="1"/>
  <c r="DW151" i="3" s="1"/>
  <c r="CN34" i="6"/>
  <c r="CN67" i="6"/>
  <c r="AB198" i="3" s="1"/>
  <c r="CN25" i="6"/>
  <c r="AB197" i="3" s="1"/>
  <c r="BX97" i="3" a="1"/>
  <c r="BX97" i="3" s="1"/>
  <c r="DX97" i="3" s="1" a="1"/>
  <c r="DX97" i="3" s="1"/>
  <c r="BL104" i="3" a="1"/>
  <c r="BL104" i="3" s="1"/>
  <c r="DL104" i="3" s="1" a="1"/>
  <c r="DL104" i="3" s="1"/>
  <c r="M104" i="3"/>
  <c r="M2" i="14"/>
  <c r="CB104" i="3" a="1"/>
  <c r="CB104" i="3" s="1"/>
  <c r="CB46" i="3" a="1"/>
  <c r="CB46" i="3" s="1"/>
  <c r="EB46" i="3" s="1" a="1"/>
  <c r="EB46" i="3" s="1"/>
  <c r="CA117" i="3" a="1"/>
  <c r="CA117" i="3" s="1"/>
  <c r="EA117" i="3" s="1" a="1"/>
  <c r="EA117" i="3" s="1"/>
  <c r="CA119" i="3" a="1"/>
  <c r="CA119" i="3" s="1"/>
  <c r="EA119" i="3" s="1" a="1"/>
  <c r="EA119" i="3" s="1"/>
  <c r="BP88" i="3" a="1"/>
  <c r="BP88" i="3" s="1"/>
  <c r="DP88" i="3" s="1" a="1"/>
  <c r="DP88" i="3" s="1"/>
  <c r="CB99" i="3" a="1"/>
  <c r="CB99" i="3" s="1"/>
  <c r="EB99" i="3" s="1" a="1"/>
  <c r="EB99" i="3" s="1"/>
  <c r="BQ143" i="3" a="1"/>
  <c r="BQ143" i="3" s="1"/>
  <c r="DQ143" i="3" s="1" a="1"/>
  <c r="DQ143" i="3" s="1"/>
  <c r="CB121" i="3" a="1"/>
  <c r="CB121" i="3" s="1"/>
  <c r="EB121" i="3" s="1" a="1"/>
  <c r="EB121" i="3" s="1"/>
  <c r="CB93" i="3" a="1"/>
  <c r="CB93" i="3" s="1"/>
  <c r="EB93" i="3" s="1" a="1"/>
  <c r="EB93" i="3" s="1"/>
  <c r="CB119" i="3" a="1"/>
  <c r="CB119" i="3" s="1"/>
  <c r="EB119" i="3" s="1" a="1"/>
  <c r="EB119" i="3" s="1"/>
  <c r="CA24" i="3" a="1"/>
  <c r="CA24" i="3" s="1"/>
  <c r="EA24" i="3" s="1" a="1"/>
  <c r="EA24" i="3" s="1"/>
  <c r="CB36" i="3" a="1"/>
  <c r="CB36" i="3" s="1"/>
  <c r="EB36" i="3" s="1" a="1"/>
  <c r="EB36" i="3" s="1"/>
  <c r="CA142" i="3" a="1"/>
  <c r="CA142" i="3" s="1"/>
  <c r="EA142" i="3" s="1" a="1"/>
  <c r="EA142" i="3" s="1"/>
  <c r="CA145" i="3" a="1"/>
  <c r="CA145" i="3" s="1"/>
  <c r="EA145" i="3" s="1" a="1"/>
  <c r="EA145" i="3" s="1"/>
  <c r="Y17" i="14"/>
  <c r="CA97" i="3" a="1"/>
  <c r="CA97" i="3" s="1"/>
  <c r="EA97" i="3" s="1" a="1"/>
  <c r="EA97" i="3" s="1"/>
  <c r="CA124" i="3" a="1"/>
  <c r="CA124" i="3" s="1"/>
  <c r="EA124" i="3" s="1" a="1"/>
  <c r="EA124" i="3" s="1"/>
  <c r="CA27" i="3" a="1"/>
  <c r="CA27" i="3" s="1"/>
  <c r="EA27" i="3" s="1" a="1"/>
  <c r="EA27" i="3" s="1"/>
  <c r="CB38" i="3" a="1"/>
  <c r="CB38" i="3" s="1"/>
  <c r="EB38" i="3" s="1" a="1"/>
  <c r="EB38" i="3" s="1"/>
  <c r="Z16" i="14"/>
  <c r="CA111" i="3" a="1"/>
  <c r="CA111" i="3" s="1"/>
  <c r="EA111" i="3" s="1" a="1"/>
  <c r="EA111" i="3" s="1"/>
  <c r="CA137" i="3" a="1"/>
  <c r="CA137" i="3" s="1"/>
  <c r="EA137" i="3" s="1" a="1"/>
  <c r="EA137" i="3" s="1"/>
  <c r="CA120" i="3" a="1"/>
  <c r="CA120" i="3" s="1"/>
  <c r="EA120" i="3" s="1" a="1"/>
  <c r="EA120" i="3" s="1"/>
  <c r="CB82" i="3" a="1"/>
  <c r="CB82" i="3" s="1"/>
  <c r="EB82" i="3" s="1" a="1"/>
  <c r="EB82" i="3" s="1"/>
  <c r="Y9" i="14"/>
  <c r="CB136" i="3" a="1"/>
  <c r="CB136" i="3" s="1"/>
  <c r="EB136" i="3" s="1" a="1"/>
  <c r="EB136" i="3" s="1"/>
  <c r="CB148" i="3" a="1"/>
  <c r="CB148" i="3" s="1"/>
  <c r="EB148" i="3" s="1" a="1"/>
  <c r="EB148" i="3" s="1"/>
  <c r="CB128" i="3" a="1"/>
  <c r="CB128" i="3" s="1"/>
  <c r="EB128" i="3" s="1" a="1"/>
  <c r="EB128" i="3" s="1"/>
  <c r="CA141" i="3" a="1"/>
  <c r="CA141" i="3" s="1"/>
  <c r="EA141" i="3" s="1" a="1"/>
  <c r="EA141" i="3" s="1"/>
  <c r="CA96" i="3" a="1"/>
  <c r="CA96" i="3" s="1"/>
  <c r="EA96" i="3" s="1" a="1"/>
  <c r="EA96" i="3" s="1"/>
  <c r="CB62" i="3" a="1"/>
  <c r="CB62" i="3" s="1"/>
  <c r="EB62" i="3" s="1" a="1"/>
  <c r="EB62" i="3" s="1"/>
  <c r="CA77" i="3" a="1"/>
  <c r="CA77" i="3" s="1"/>
  <c r="EA77" i="3" s="1" a="1"/>
  <c r="EA77" i="3" s="1"/>
  <c r="CB101" i="3" a="1"/>
  <c r="CB101" i="3" s="1"/>
  <c r="EB101" i="3" s="1" a="1"/>
  <c r="EB101" i="3" s="1"/>
  <c r="CA148" i="3" a="1"/>
  <c r="CA148" i="3" s="1"/>
  <c r="EA148" i="3" s="1" a="1"/>
  <c r="EA148" i="3" s="1"/>
  <c r="CA126" i="3" a="1"/>
  <c r="CA126" i="3" s="1"/>
  <c r="EA126" i="3" s="1" a="1"/>
  <c r="EA126" i="3" s="1"/>
  <c r="CB53" i="3" a="1"/>
  <c r="CB53" i="3" s="1"/>
  <c r="EB53" i="3" s="1" a="1"/>
  <c r="EB53" i="3" s="1"/>
  <c r="CA94" i="3" a="1"/>
  <c r="CA94" i="3" s="1"/>
  <c r="EA94" i="3" s="1" a="1"/>
  <c r="EA94" i="3" s="1"/>
  <c r="CB123" i="3" a="1"/>
  <c r="CB123" i="3" s="1"/>
  <c r="EB123" i="3" s="1" a="1"/>
  <c r="EB123" i="3" s="1"/>
  <c r="CB91" i="3" a="1"/>
  <c r="CB91" i="3" s="1"/>
  <c r="EB91" i="3" s="1" a="1"/>
  <c r="EB91" i="3" s="1"/>
  <c r="CB107" i="3" a="1"/>
  <c r="CB107" i="3" s="1"/>
  <c r="EB107" i="3" s="1" a="1"/>
  <c r="EB107" i="3" s="1"/>
  <c r="CB30" i="3" a="1"/>
  <c r="CB30" i="3" s="1"/>
  <c r="EB30" i="3" s="1" a="1"/>
  <c r="EB30" i="3" s="1"/>
  <c r="CB11" i="3" a="1"/>
  <c r="CB11" i="3" s="1"/>
  <c r="EB11" i="3" s="1" a="1"/>
  <c r="EB11" i="3" s="1"/>
  <c r="CA121" i="3" a="1"/>
  <c r="CA121" i="3" s="1"/>
  <c r="EA121" i="3" s="1" a="1"/>
  <c r="EA121" i="3" s="1"/>
  <c r="CB96" i="3" a="1"/>
  <c r="CB96" i="3" s="1"/>
  <c r="EB96" i="3" s="1" a="1"/>
  <c r="EB96" i="3" s="1"/>
  <c r="CA128" i="3" a="1"/>
  <c r="CA128" i="3" s="1"/>
  <c r="EA128" i="3" s="1" a="1"/>
  <c r="EA128" i="3" s="1"/>
  <c r="CB39" i="3" a="1"/>
  <c r="CB39" i="3" s="1"/>
  <c r="EB39" i="3" s="1" a="1"/>
  <c r="EB39" i="3" s="1"/>
  <c r="CB126" i="3" a="1"/>
  <c r="CB126" i="3" s="1"/>
  <c r="EB126" i="3" s="1" a="1"/>
  <c r="EB126" i="3" s="1"/>
  <c r="CA80" i="3" a="1"/>
  <c r="CA80" i="3" s="1"/>
  <c r="EA80" i="3" s="1" a="1"/>
  <c r="EA80" i="3" s="1"/>
  <c r="CB147" i="3" a="1"/>
  <c r="CB147" i="3" s="1"/>
  <c r="EB147" i="3" s="1" a="1"/>
  <c r="EB147" i="3" s="1"/>
  <c r="CB16" i="3" a="1"/>
  <c r="CB16" i="3" s="1"/>
  <c r="EB16" i="3" s="1" a="1"/>
  <c r="EB16" i="3" s="1"/>
  <c r="CB109" i="3" a="1"/>
  <c r="CB109" i="3" s="1"/>
  <c r="EB109" i="3" s="1" a="1"/>
  <c r="EB109" i="3" s="1"/>
  <c r="CB83" i="3" a="1"/>
  <c r="CB83" i="3" s="1"/>
  <c r="EB83" i="3" s="1" a="1"/>
  <c r="EB83" i="3" s="1"/>
  <c r="CB51" i="3" a="1"/>
  <c r="CB51" i="3" s="1"/>
  <c r="EB51" i="3" s="1" a="1"/>
  <c r="EB51" i="3" s="1"/>
  <c r="CB90" i="3" a="1"/>
  <c r="CB90" i="3" s="1"/>
  <c r="EB90" i="3" s="1" a="1"/>
  <c r="EB90" i="3" s="1"/>
  <c r="CA106" i="3" a="1"/>
  <c r="CA106" i="3" s="1"/>
  <c r="EA106" i="3" s="1" a="1"/>
  <c r="EA106" i="3" s="1"/>
  <c r="CA73" i="3" a="1"/>
  <c r="CA73" i="3" s="1"/>
  <c r="EA73" i="3" s="1" a="1"/>
  <c r="EA73" i="3" s="1"/>
  <c r="CB31" i="3" a="1"/>
  <c r="CB31" i="3" s="1"/>
  <c r="EB31" i="3" s="1" a="1"/>
  <c r="EB31" i="3" s="1"/>
  <c r="CB94" i="3" a="1"/>
  <c r="CB94" i="3" s="1"/>
  <c r="EB94" i="3" s="1" a="1"/>
  <c r="EB94" i="3" s="1"/>
  <c r="CB54" i="3" a="1"/>
  <c r="CB54" i="3" s="1"/>
  <c r="EB54" i="3" s="1" a="1"/>
  <c r="EB54" i="3" s="1"/>
  <c r="CB106" i="3" a="1"/>
  <c r="CB106" i="3" s="1"/>
  <c r="EB106" i="3" s="1" a="1"/>
  <c r="EB106" i="3" s="1"/>
  <c r="BP143" i="3" a="1"/>
  <c r="BP143" i="3" s="1"/>
  <c r="DP143" i="3" s="1" a="1"/>
  <c r="DP143" i="3" s="1"/>
  <c r="CB23" i="3" a="1"/>
  <c r="CB23" i="3" s="1"/>
  <c r="EB23" i="3" s="1" a="1"/>
  <c r="EB23" i="3" s="1"/>
  <c r="CA114" i="3" a="1"/>
  <c r="CA114" i="3" s="1"/>
  <c r="EA114" i="3" s="1" a="1"/>
  <c r="EA114" i="3" s="1"/>
  <c r="CB132" i="3" a="1"/>
  <c r="CB132" i="3" s="1"/>
  <c r="EB132" i="3" s="1" a="1"/>
  <c r="EB132" i="3" s="1"/>
  <c r="CA133" i="3" a="1"/>
  <c r="CA133" i="3" s="1"/>
  <c r="EA133" i="3" s="1" a="1"/>
  <c r="EA133" i="3" s="1"/>
  <c r="CA93" i="3" a="1"/>
  <c r="CA93" i="3" s="1"/>
  <c r="EA93" i="3" s="1" a="1"/>
  <c r="EA93" i="3" s="1"/>
  <c r="CB114" i="3" a="1"/>
  <c r="CB114" i="3" s="1"/>
  <c r="EB114" i="3" s="1" a="1"/>
  <c r="EB114" i="3" s="1"/>
  <c r="CB133" i="3" a="1"/>
  <c r="CB133" i="3" s="1"/>
  <c r="EB133" i="3" s="1" a="1"/>
  <c r="EB133" i="3" s="1"/>
  <c r="CA136" i="3" a="1"/>
  <c r="CA136" i="3" s="1"/>
  <c r="EA136" i="3" s="1" a="1"/>
  <c r="EA136" i="3" s="1"/>
  <c r="BO13" i="6"/>
  <c r="BO17" i="6"/>
  <c r="BO21" i="6"/>
  <c r="BO25" i="6"/>
  <c r="BO29" i="6"/>
  <c r="BO33" i="6"/>
  <c r="BO37" i="6"/>
  <c r="BO41" i="6"/>
  <c r="BO45" i="6"/>
  <c r="BO49" i="6"/>
  <c r="BO52" i="6"/>
  <c r="BO8" i="6"/>
  <c r="BO7" i="6"/>
  <c r="BO12" i="6"/>
  <c r="BO16" i="6"/>
  <c r="BO20" i="6"/>
  <c r="BO24" i="6"/>
  <c r="BO28" i="6"/>
  <c r="BO32" i="6"/>
  <c r="BO36" i="6"/>
  <c r="BO40" i="6"/>
  <c r="BO44" i="6"/>
  <c r="BP4" i="6"/>
  <c r="BO162" i="6"/>
  <c r="BO158" i="6"/>
  <c r="BO154" i="6"/>
  <c r="BO150" i="6"/>
  <c r="BO146" i="6"/>
  <c r="BO142" i="6"/>
  <c r="BO138" i="6"/>
  <c r="BO134" i="6"/>
  <c r="BO130" i="6"/>
  <c r="BO126" i="6"/>
  <c r="BO122" i="6"/>
  <c r="BO118" i="6"/>
  <c r="BO114" i="6"/>
  <c r="BO110" i="6"/>
  <c r="BO106" i="6"/>
  <c r="BO102" i="6"/>
  <c r="BO98" i="6"/>
  <c r="BO94" i="6"/>
  <c r="BO90" i="6"/>
  <c r="BO86" i="6"/>
  <c r="BO82" i="6"/>
  <c r="BO78" i="6"/>
  <c r="BO74" i="6"/>
  <c r="BO70" i="6"/>
  <c r="BO66" i="6"/>
  <c r="BO62" i="6"/>
  <c r="BO58" i="6"/>
  <c r="BO54" i="6"/>
  <c r="BO163" i="6"/>
  <c r="BO159" i="6"/>
  <c r="BO155" i="6"/>
  <c r="BO151" i="6"/>
  <c r="BO147" i="6"/>
  <c r="BO143" i="6"/>
  <c r="BO139" i="6"/>
  <c r="BO135" i="6"/>
  <c r="BO131" i="6"/>
  <c r="BO127" i="6"/>
  <c r="BO123" i="6"/>
  <c r="BO119" i="6"/>
  <c r="BO115" i="6"/>
  <c r="BO111" i="6"/>
  <c r="BO107" i="6"/>
  <c r="BO103" i="6"/>
  <c r="BO99" i="6"/>
  <c r="BO95" i="6"/>
  <c r="BO91" i="6"/>
  <c r="BO87" i="6"/>
  <c r="BO83" i="6"/>
  <c r="BO79" i="6"/>
  <c r="BO75" i="6"/>
  <c r="BO71" i="6"/>
  <c r="BO67" i="6"/>
  <c r="BO63" i="6"/>
  <c r="BO59" i="6"/>
  <c r="BO55" i="6"/>
  <c r="BO164" i="6"/>
  <c r="BO160" i="6"/>
  <c r="BO156" i="6"/>
  <c r="BO152" i="6"/>
  <c r="BO148" i="6"/>
  <c r="BO144" i="6"/>
  <c r="BO140" i="6"/>
  <c r="BO136" i="6"/>
  <c r="BO132" i="6"/>
  <c r="BO128" i="6"/>
  <c r="BO124" i="6"/>
  <c r="BO120" i="6"/>
  <c r="BO116" i="6"/>
  <c r="BO112" i="6"/>
  <c r="BO108" i="6"/>
  <c r="BO104" i="6"/>
  <c r="BO100" i="6"/>
  <c r="BO96" i="6"/>
  <c r="BO92" i="6"/>
  <c r="BO88" i="6"/>
  <c r="BO84" i="6"/>
  <c r="BO80" i="6"/>
  <c r="BO76" i="6"/>
  <c r="BO72" i="6"/>
  <c r="BO68" i="6"/>
  <c r="BO64" i="6"/>
  <c r="BO60" i="6"/>
  <c r="BO56" i="6"/>
  <c r="BO161" i="6"/>
  <c r="BO157" i="6"/>
  <c r="BO153" i="6"/>
  <c r="BO149" i="6"/>
  <c r="BO145" i="6"/>
  <c r="BO141" i="6"/>
  <c r="BO137" i="6"/>
  <c r="BO133" i="6"/>
  <c r="BO129" i="6"/>
  <c r="BO125" i="6"/>
  <c r="BO121" i="6"/>
  <c r="BO117" i="6"/>
  <c r="BO113" i="6"/>
  <c r="BO109" i="6"/>
  <c r="BO105" i="6"/>
  <c r="BO101" i="6"/>
  <c r="BO97" i="6"/>
  <c r="BO93" i="6"/>
  <c r="BO89" i="6"/>
  <c r="BO85" i="6"/>
  <c r="BO81" i="6"/>
  <c r="BO77" i="6"/>
  <c r="BO73" i="6"/>
  <c r="BO69" i="6"/>
  <c r="BO65" i="6"/>
  <c r="BO61" i="6"/>
  <c r="BO57" i="6"/>
  <c r="BO53" i="6"/>
  <c r="BO6" i="6"/>
  <c r="BO11" i="6"/>
  <c r="BO15" i="6"/>
  <c r="BO19" i="6"/>
  <c r="BO23" i="6"/>
  <c r="BO27" i="6"/>
  <c r="BO31" i="6"/>
  <c r="BO35" i="6"/>
  <c r="BO39" i="6"/>
  <c r="BO43" i="6"/>
  <c r="BO47" i="6"/>
  <c r="BO51" i="6"/>
  <c r="BO5" i="6"/>
  <c r="BO10" i="6"/>
  <c r="BO14" i="6"/>
  <c r="BO18" i="6"/>
  <c r="BO22" i="6"/>
  <c r="BO26" i="6"/>
  <c r="BO30" i="6"/>
  <c r="BO34" i="6"/>
  <c r="BO38" i="6"/>
  <c r="BO42" i="6"/>
  <c r="BO46" i="6"/>
  <c r="BO50" i="6"/>
  <c r="BO9" i="6"/>
  <c r="AL16" i="6"/>
  <c r="AL24" i="6"/>
  <c r="AL11" i="6"/>
  <c r="AL19" i="6"/>
  <c r="AM4" i="6"/>
  <c r="AL164" i="6"/>
  <c r="AL156" i="6"/>
  <c r="AL148" i="6"/>
  <c r="AL140" i="6"/>
  <c r="AL132" i="6"/>
  <c r="AL124" i="6"/>
  <c r="AL116" i="6"/>
  <c r="AL108" i="6"/>
  <c r="AL100" i="6"/>
  <c r="AL92" i="6"/>
  <c r="AL84" i="6"/>
  <c r="AL76" i="6"/>
  <c r="AL68" i="6"/>
  <c r="AL60" i="6"/>
  <c r="AL52" i="6"/>
  <c r="AL44" i="6"/>
  <c r="AL161" i="6"/>
  <c r="AL153" i="6"/>
  <c r="AL145" i="6"/>
  <c r="AL137" i="6"/>
  <c r="AL129" i="6"/>
  <c r="AL121" i="6"/>
  <c r="AL113" i="6"/>
  <c r="AL105" i="6"/>
  <c r="AL97" i="6"/>
  <c r="AL89" i="6"/>
  <c r="AL81" i="6"/>
  <c r="AL73" i="6"/>
  <c r="AL65" i="6"/>
  <c r="AL57" i="6"/>
  <c r="AL49" i="6"/>
  <c r="AL41" i="6"/>
  <c r="AL33" i="6"/>
  <c r="AL158" i="6"/>
  <c r="AL150" i="6"/>
  <c r="AL142" i="6"/>
  <c r="AL134" i="6"/>
  <c r="AL126" i="6"/>
  <c r="AL118" i="6"/>
  <c r="AL110" i="6"/>
  <c r="AL102" i="6"/>
  <c r="AL94" i="6"/>
  <c r="AL86" i="6"/>
  <c r="AL78" i="6"/>
  <c r="AL70" i="6"/>
  <c r="AL62" i="6"/>
  <c r="AL54" i="6"/>
  <c r="AL46" i="6"/>
  <c r="AL38" i="6"/>
  <c r="AL30" i="6"/>
  <c r="AL163" i="6"/>
  <c r="AL155" i="6"/>
  <c r="AL147" i="6"/>
  <c r="AL139" i="6"/>
  <c r="AL131" i="6"/>
  <c r="AL123" i="6"/>
  <c r="AL115" i="6"/>
  <c r="AL107" i="6"/>
  <c r="AL99" i="6"/>
  <c r="AL91" i="6"/>
  <c r="AL83" i="6"/>
  <c r="AL75" i="6"/>
  <c r="AL67" i="6"/>
  <c r="AL59" i="6"/>
  <c r="AL51" i="6"/>
  <c r="AL43" i="6"/>
  <c r="AL160" i="6"/>
  <c r="AL152" i="6"/>
  <c r="AL144" i="6"/>
  <c r="AL136" i="6"/>
  <c r="AL128" i="6"/>
  <c r="AL120" i="6"/>
  <c r="AL112" i="6"/>
  <c r="AL104" i="6"/>
  <c r="AL96" i="6"/>
  <c r="AL88" i="6"/>
  <c r="AL80" i="6"/>
  <c r="AL72" i="6"/>
  <c r="AL64" i="6"/>
  <c r="AL56" i="6"/>
  <c r="AL48" i="6"/>
  <c r="AL40" i="6"/>
  <c r="AL32" i="6"/>
  <c r="AL157" i="6"/>
  <c r="AL149" i="6"/>
  <c r="AL141" i="6"/>
  <c r="AL133" i="6"/>
  <c r="AL125" i="6"/>
  <c r="AL117" i="6"/>
  <c r="AL109" i="6"/>
  <c r="AL101" i="6"/>
  <c r="AL93" i="6"/>
  <c r="AL85" i="6"/>
  <c r="AL77" i="6"/>
  <c r="AL69" i="6"/>
  <c r="AL61" i="6"/>
  <c r="AL53" i="6"/>
  <c r="AL45" i="6"/>
  <c r="AL37" i="6"/>
  <c r="AL162" i="6"/>
  <c r="AL154" i="6"/>
  <c r="AL146" i="6"/>
  <c r="AL138" i="6"/>
  <c r="AL130" i="6"/>
  <c r="AL122" i="6"/>
  <c r="AL114" i="6"/>
  <c r="AL106" i="6"/>
  <c r="AL98" i="6"/>
  <c r="AL90" i="6"/>
  <c r="AL82" i="6"/>
  <c r="AL74" i="6"/>
  <c r="AL66" i="6"/>
  <c r="AL58" i="6"/>
  <c r="AL50" i="6"/>
  <c r="AL42" i="6"/>
  <c r="R42" i="6" s="1"/>
  <c r="AL159" i="6"/>
  <c r="AL151" i="6"/>
  <c r="AL143" i="6"/>
  <c r="AL135" i="6"/>
  <c r="AL127" i="6"/>
  <c r="AL119" i="6"/>
  <c r="AL111" i="6"/>
  <c r="AL103" i="6"/>
  <c r="AL95" i="6"/>
  <c r="AL87" i="6"/>
  <c r="AL79" i="6"/>
  <c r="AL71" i="6"/>
  <c r="AL63" i="6"/>
  <c r="AL6" i="6"/>
  <c r="AL14" i="6"/>
  <c r="AL22" i="6"/>
  <c r="R22" i="6" s="1"/>
  <c r="AL31" i="6"/>
  <c r="AL9" i="6"/>
  <c r="AL17" i="6"/>
  <c r="AL25" i="6"/>
  <c r="AL12" i="6"/>
  <c r="AL20" i="6"/>
  <c r="AL28" i="6"/>
  <c r="AL34" i="6"/>
  <c r="R34" i="6" s="1"/>
  <c r="AL35" i="6"/>
  <c r="AL55" i="6"/>
  <c r="AL15" i="6"/>
  <c r="AL23" i="6"/>
  <c r="AL36" i="6"/>
  <c r="AL39" i="6"/>
  <c r="AL18" i="6"/>
  <c r="AL26" i="6"/>
  <c r="AL13" i="6"/>
  <c r="AL21" i="6"/>
  <c r="AL29" i="6"/>
  <c r="AL47" i="6"/>
  <c r="E24" i="9"/>
  <c r="CC102" i="3" a="1"/>
  <c r="CC102" i="3" s="1"/>
  <c r="EC102" i="3" s="1" a="1"/>
  <c r="EC102" i="3" s="1"/>
  <c r="BS102" i="3" a="1"/>
  <c r="BS102" i="3" s="1"/>
  <c r="BS122" i="3" a="1"/>
  <c r="BS122" i="3" s="1"/>
  <c r="CJ143" i="3" a="1"/>
  <c r="CJ143" i="3" s="1"/>
  <c r="EJ143" i="3" s="1" a="1"/>
  <c r="EJ143" i="3" s="1"/>
  <c r="BZ143" i="3" a="1"/>
  <c r="BZ143" i="3" s="1"/>
  <c r="DZ143" i="3" s="1" a="1"/>
  <c r="DZ143" i="3" s="1"/>
  <c r="BS50" i="3" a="1"/>
  <c r="BS50" i="3" s="1"/>
  <c r="CC80" i="3" a="1"/>
  <c r="CC80" i="3" s="1"/>
  <c r="EC80" i="3" s="1" a="1"/>
  <c r="EC80" i="3" s="1"/>
  <c r="BS80" i="3" a="1"/>
  <c r="BS80" i="3" s="1"/>
  <c r="CC128" i="3" a="1"/>
  <c r="CC128" i="3" s="1"/>
  <c r="EC128" i="3" s="1" a="1"/>
  <c r="EC128" i="3" s="1"/>
  <c r="BS128" i="3" a="1"/>
  <c r="BS128" i="3" s="1"/>
  <c r="BV30" i="3" a="1"/>
  <c r="BV30" i="3" s="1"/>
  <c r="DV30" i="3" s="1" a="1"/>
  <c r="DV30" i="3" s="1"/>
  <c r="BT36" i="3" a="1"/>
  <c r="BT36" i="3" s="1"/>
  <c r="DT36" i="3" s="1" a="1"/>
  <c r="DT36" i="3" s="1"/>
  <c r="BW49" i="3" a="1"/>
  <c r="BW49" i="3" s="1"/>
  <c r="DW49" i="3" s="1" a="1"/>
  <c r="DW49" i="3" s="1"/>
  <c r="BU51" i="3" a="1"/>
  <c r="BU51" i="3" s="1"/>
  <c r="DU51" i="3" s="1" a="1"/>
  <c r="DU51" i="3" s="1"/>
  <c r="CF80" i="3" a="1"/>
  <c r="CF80" i="3" s="1"/>
  <c r="EF80" i="3" s="1" a="1"/>
  <c r="EF80" i="3" s="1"/>
  <c r="BV80" i="3" a="1"/>
  <c r="BV80" i="3" s="1"/>
  <c r="DV80" i="3" s="1" a="1"/>
  <c r="DV80" i="3" s="1"/>
  <c r="CD90" i="3" a="1"/>
  <c r="CD90" i="3" s="1"/>
  <c r="ED90" i="3" s="1" a="1"/>
  <c r="ED90" i="3" s="1"/>
  <c r="BT90" i="3" a="1"/>
  <c r="BT90" i="3" s="1"/>
  <c r="DT90" i="3" s="1" a="1"/>
  <c r="DT90" i="3" s="1"/>
  <c r="CF109" i="3" a="1"/>
  <c r="CF109" i="3" s="1"/>
  <c r="EF109" i="3" s="1" a="1"/>
  <c r="EF109" i="3" s="1"/>
  <c r="BV109" i="3" a="1"/>
  <c r="BV109" i="3" s="1"/>
  <c r="DV109" i="3" s="1" a="1"/>
  <c r="DV109" i="3" s="1"/>
  <c r="CD114" i="3" a="1"/>
  <c r="CD114" i="3" s="1"/>
  <c r="ED114" i="3" s="1" a="1"/>
  <c r="ED114" i="3" s="1"/>
  <c r="BT114" i="3" a="1"/>
  <c r="BT114" i="3" s="1"/>
  <c r="DT114" i="3" s="1" a="1"/>
  <c r="DT114" i="3" s="1"/>
  <c r="CF128" i="3" a="1"/>
  <c r="CF128" i="3" s="1"/>
  <c r="EF128" i="3" s="1" a="1"/>
  <c r="EF128" i="3" s="1"/>
  <c r="BV128" i="3" a="1"/>
  <c r="BV128" i="3" s="1"/>
  <c r="DV128" i="3" s="1" a="1"/>
  <c r="DV128" i="3" s="1"/>
  <c r="CE132" i="3" a="1"/>
  <c r="CE132" i="3" s="1"/>
  <c r="EE132" i="3" s="1" a="1"/>
  <c r="EE132" i="3" s="1"/>
  <c r="BU132" i="3" a="1"/>
  <c r="BU132" i="3" s="1"/>
  <c r="DU132" i="3" s="1" a="1"/>
  <c r="DU132" i="3" s="1"/>
  <c r="CD133" i="3" a="1"/>
  <c r="CD133" i="3" s="1"/>
  <c r="ED133" i="3" s="1" a="1"/>
  <c r="ED133" i="3" s="1"/>
  <c r="BT133" i="3" a="1"/>
  <c r="BT133" i="3" s="1"/>
  <c r="DT133" i="3" s="1" a="1"/>
  <c r="DT133" i="3" s="1"/>
  <c r="CG148" i="3" a="1"/>
  <c r="CG148" i="3" s="1"/>
  <c r="EG148" i="3" s="1" a="1"/>
  <c r="EG148" i="3" s="1"/>
  <c r="BW148" i="3" a="1"/>
  <c r="BW148" i="3" s="1"/>
  <c r="DW148" i="3" s="1" a="1"/>
  <c r="DW148" i="3" s="1"/>
  <c r="CC71" i="3" a="1"/>
  <c r="CC71" i="3" s="1"/>
  <c r="EC71" i="3" s="1" a="1"/>
  <c r="EC71" i="3" s="1"/>
  <c r="BS71" i="3" a="1"/>
  <c r="BS71" i="3" s="1"/>
  <c r="BZ45" i="3" a="1"/>
  <c r="BZ45" i="3" s="1"/>
  <c r="DZ45" i="3" s="1" a="1"/>
  <c r="DZ45" i="3" s="1"/>
  <c r="BZ88" i="3" a="1"/>
  <c r="BZ88" i="3" s="1"/>
  <c r="DZ88" i="3" s="1" a="1"/>
  <c r="DZ88" i="3" s="1"/>
  <c r="CE82" i="3" a="1"/>
  <c r="CE82" i="3" s="1"/>
  <c r="EE82" i="3" s="1" a="1"/>
  <c r="EE82" i="3" s="1"/>
  <c r="BU82" i="3" a="1"/>
  <c r="BU82" i="3" s="1"/>
  <c r="DU82" i="3" s="1" a="1"/>
  <c r="DU82" i="3" s="1"/>
  <c r="CE111" i="3" a="1"/>
  <c r="CE111" i="3" s="1"/>
  <c r="EE111" i="3" s="1" a="1"/>
  <c r="EE111" i="3" s="1"/>
  <c r="BU111" i="3" a="1"/>
  <c r="BU111" i="3" s="1"/>
  <c r="DU111" i="3" s="1" a="1"/>
  <c r="DU111" i="3" s="1"/>
  <c r="CG126" i="3" a="1"/>
  <c r="CG126" i="3" s="1"/>
  <c r="EG126" i="3" s="1" a="1"/>
  <c r="EG126" i="3" s="1"/>
  <c r="BW126" i="3" a="1"/>
  <c r="BW126" i="3" s="1"/>
  <c r="DW126" i="3" s="1" a="1"/>
  <c r="DW126" i="3" s="1"/>
  <c r="BS45" i="3" a="1"/>
  <c r="BS45" i="3" s="1"/>
  <c r="CC131" i="3" a="1"/>
  <c r="CC131" i="3" s="1"/>
  <c r="EC131" i="3" s="1" a="1"/>
  <c r="EC131" i="3" s="1"/>
  <c r="BS131" i="3" a="1"/>
  <c r="BS131" i="3" s="1"/>
  <c r="BS34" i="3" a="1"/>
  <c r="BS34" i="3" s="1"/>
  <c r="BS51" i="3" a="1"/>
  <c r="BS51" i="3" s="1"/>
  <c r="CC82" i="3" a="1"/>
  <c r="CC82" i="3" s="1"/>
  <c r="EC82" i="3" s="1" a="1"/>
  <c r="EC82" i="3" s="1"/>
  <c r="BS82" i="3" a="1"/>
  <c r="BS82" i="3" s="1"/>
  <c r="CC111" i="3" a="1"/>
  <c r="CC111" i="3" s="1"/>
  <c r="EC111" i="3" s="1" a="1"/>
  <c r="EC111" i="3" s="1"/>
  <c r="BS111" i="3" a="1"/>
  <c r="BS111" i="3" s="1"/>
  <c r="CC132" i="3" a="1"/>
  <c r="CC132" i="3" s="1"/>
  <c r="EC132" i="3" s="1" a="1"/>
  <c r="EC132" i="3" s="1"/>
  <c r="BS132" i="3" a="1"/>
  <c r="BS132" i="3" s="1"/>
  <c r="BU13" i="3" a="1"/>
  <c r="BU13" i="3" s="1"/>
  <c r="DU13" i="3" s="1" a="1"/>
  <c r="DU13" i="3" s="1"/>
  <c r="BT18" i="3" a="1"/>
  <c r="BT18" i="3" s="1"/>
  <c r="DT18" i="3" s="1" a="1"/>
  <c r="DT18" i="3" s="1"/>
  <c r="BW30" i="3" a="1"/>
  <c r="BW30" i="3" s="1"/>
  <c r="DW30" i="3" s="1" a="1"/>
  <c r="DW30" i="3" s="1"/>
  <c r="BV34" i="3" a="1"/>
  <c r="BV34" i="3" s="1"/>
  <c r="DV34" i="3" s="1" a="1"/>
  <c r="DV34" i="3" s="1"/>
  <c r="BU36" i="3" a="1"/>
  <c r="BU36" i="3" s="1"/>
  <c r="DU36" i="3" s="1" a="1"/>
  <c r="DU36" i="3" s="1"/>
  <c r="BT38" i="3" a="1"/>
  <c r="BT38" i="3" s="1"/>
  <c r="DT38" i="3" s="1" a="1"/>
  <c r="DT38" i="3" s="1"/>
  <c r="BW50" i="3" a="1"/>
  <c r="BW50" i="3" s="1"/>
  <c r="DW50" i="3" s="1" a="1"/>
  <c r="DW50" i="3" s="1"/>
  <c r="BV51" i="3" a="1"/>
  <c r="BV51" i="3" s="1"/>
  <c r="DV51" i="3" s="1" a="1"/>
  <c r="DV51" i="3" s="1"/>
  <c r="BU52" i="3" a="1"/>
  <c r="BU52" i="3" s="1"/>
  <c r="DU52" i="3" s="1" a="1"/>
  <c r="DU52" i="3" s="1"/>
  <c r="BT55" i="3" a="1"/>
  <c r="BT55" i="3" s="1"/>
  <c r="DT55" i="3" s="1" a="1"/>
  <c r="DT55" i="3" s="1"/>
  <c r="CF82" i="3" a="1"/>
  <c r="CF82" i="3" s="1"/>
  <c r="EF82" i="3" s="1" a="1"/>
  <c r="EF82" i="3" s="1"/>
  <c r="BV82" i="3" a="1"/>
  <c r="BV82" i="3" s="1"/>
  <c r="DV82" i="3" s="1" a="1"/>
  <c r="DV82" i="3" s="1"/>
  <c r="CE90" i="3" a="1"/>
  <c r="CE90" i="3" s="1"/>
  <c r="EE90" i="3" s="1" a="1"/>
  <c r="EE90" i="3" s="1"/>
  <c r="BU90" i="3" a="1"/>
  <c r="BU90" i="3" s="1"/>
  <c r="DU90" i="3" s="1" a="1"/>
  <c r="DU90" i="3" s="1"/>
  <c r="BT93" i="3" a="1"/>
  <c r="BT93" i="3" s="1"/>
  <c r="DT93" i="3" s="1" a="1"/>
  <c r="DT93" i="3" s="1"/>
  <c r="CF111" i="3" a="1"/>
  <c r="CF111" i="3" s="1"/>
  <c r="EF111" i="3" s="1" a="1"/>
  <c r="EF111" i="3" s="1"/>
  <c r="BV111" i="3" a="1"/>
  <c r="BV111" i="3" s="1"/>
  <c r="DV111" i="3" s="1" a="1"/>
  <c r="DV111" i="3" s="1"/>
  <c r="CE114" i="3" a="1"/>
  <c r="CE114" i="3" s="1"/>
  <c r="EE114" i="3" s="1" a="1"/>
  <c r="EE114" i="3" s="1"/>
  <c r="BU114" i="3" a="1"/>
  <c r="BU114" i="3" s="1"/>
  <c r="DU114" i="3" s="1" a="1"/>
  <c r="DU114" i="3" s="1"/>
  <c r="CD115" i="3" a="1"/>
  <c r="CD115" i="3" s="1"/>
  <c r="ED115" i="3" s="1" a="1"/>
  <c r="ED115" i="3" s="1"/>
  <c r="BT115" i="3" a="1"/>
  <c r="BT115" i="3" s="1"/>
  <c r="DT115" i="3" s="1" a="1"/>
  <c r="DT115" i="3" s="1"/>
  <c r="CF132" i="3" a="1"/>
  <c r="CF132" i="3" s="1"/>
  <c r="EF132" i="3" s="1" a="1"/>
  <c r="EF132" i="3" s="1"/>
  <c r="BV132" i="3" a="1"/>
  <c r="BV132" i="3" s="1"/>
  <c r="DV132" i="3" s="1" a="1"/>
  <c r="DV132" i="3" s="1"/>
  <c r="CE133" i="3" a="1"/>
  <c r="CE133" i="3" s="1"/>
  <c r="EE133" i="3" s="1" a="1"/>
  <c r="EE133" i="3" s="1"/>
  <c r="BU133" i="3" a="1"/>
  <c r="BU133" i="3" s="1"/>
  <c r="DU133" i="3" s="1" a="1"/>
  <c r="DU133" i="3" s="1"/>
  <c r="CD136" i="3" a="1"/>
  <c r="CD136" i="3" s="1"/>
  <c r="ED136" i="3" s="1" a="1"/>
  <c r="ED136" i="3" s="1"/>
  <c r="BT136" i="3" a="1"/>
  <c r="BT136" i="3" s="1"/>
  <c r="DT136" i="3" s="1" a="1"/>
  <c r="DT136" i="3" s="1"/>
  <c r="CC78" i="3" a="1"/>
  <c r="CC78" i="3" s="1"/>
  <c r="EC78" i="3" s="1" a="1"/>
  <c r="EC78" i="3" s="1"/>
  <c r="BS78" i="3" a="1"/>
  <c r="BS78" i="3" s="1"/>
  <c r="BS30" i="3" a="1"/>
  <c r="BS30" i="3" s="1"/>
  <c r="CC109" i="3" a="1"/>
  <c r="CC109" i="3" s="1"/>
  <c r="EC109" i="3" s="1" a="1"/>
  <c r="EC109" i="3" s="1"/>
  <c r="BS109" i="3" a="1"/>
  <c r="BS109" i="3" s="1"/>
  <c r="BT13" i="3" a="1"/>
  <c r="BT13" i="3" s="1"/>
  <c r="DT13" i="3" s="1" a="1"/>
  <c r="DT13" i="3" s="1"/>
  <c r="BU34" i="3" a="1"/>
  <c r="BU34" i="3" s="1"/>
  <c r="DU34" i="3" s="1" a="1"/>
  <c r="DU34" i="3" s="1"/>
  <c r="BV50" i="3" a="1"/>
  <c r="BV50" i="3" s="1"/>
  <c r="DV50" i="3" s="1" a="1"/>
  <c r="DV50" i="3" s="1"/>
  <c r="BT52" i="3" a="1"/>
  <c r="BT52" i="3" s="1"/>
  <c r="DT52" i="3" s="1" a="1"/>
  <c r="DT52" i="3" s="1"/>
  <c r="CG73" i="3" a="1"/>
  <c r="CG73" i="3" s="1"/>
  <c r="EG73" i="3" s="1" a="1"/>
  <c r="EG73" i="3" s="1"/>
  <c r="BW73" i="3" a="1"/>
  <c r="BW73" i="3" s="1"/>
  <c r="DW73" i="3" s="1" a="1"/>
  <c r="DW73" i="3" s="1"/>
  <c r="BS62" i="3" a="1"/>
  <c r="BS62" i="3" s="1"/>
  <c r="BS88" i="3" a="1"/>
  <c r="BS88" i="3" s="1"/>
  <c r="CC117" i="3" a="1"/>
  <c r="CC117" i="3" s="1"/>
  <c r="EC117" i="3" s="1" a="1"/>
  <c r="EC117" i="3" s="1"/>
  <c r="BS117" i="3" a="1"/>
  <c r="BS117" i="3" s="1"/>
  <c r="CC142" i="3" a="1"/>
  <c r="CC142" i="3" s="1"/>
  <c r="EC142" i="3" s="1" a="1"/>
  <c r="EC142" i="3" s="1"/>
  <c r="BS142" i="3" a="1"/>
  <c r="BS142" i="3" s="1"/>
  <c r="BT5" i="3" a="1"/>
  <c r="BT5" i="3" s="1"/>
  <c r="DT5" i="3" s="1" a="1"/>
  <c r="DT5" i="3" s="1"/>
  <c r="BT20" i="3" a="1"/>
  <c r="BT20" i="3" s="1"/>
  <c r="DT20" i="3" s="1" a="1"/>
  <c r="DT20" i="3" s="1"/>
  <c r="BT29" i="3" a="1"/>
  <c r="BT29" i="3" s="1"/>
  <c r="DT29" i="3" s="1" a="1"/>
  <c r="DT29" i="3" s="1"/>
  <c r="BT42" i="3" a="1"/>
  <c r="BT42" i="3" s="1"/>
  <c r="DT42" i="3" s="1" a="1"/>
  <c r="DT42" i="3" s="1"/>
  <c r="BT45" i="3" a="1"/>
  <c r="BT45" i="3" s="1"/>
  <c r="DT45" i="3" s="1" a="1"/>
  <c r="DT45" i="3" s="1"/>
  <c r="BT57" i="3" a="1"/>
  <c r="BT57" i="3" s="1"/>
  <c r="DT57" i="3" s="1" a="1"/>
  <c r="DT57" i="3" s="1"/>
  <c r="BT62" i="3" a="1"/>
  <c r="BT62" i="3" s="1"/>
  <c r="DT62" i="3" s="1" a="1"/>
  <c r="DT62" i="3" s="1"/>
  <c r="BT67" i="3" a="1"/>
  <c r="BT67" i="3" s="1"/>
  <c r="DT67" i="3" s="1" a="1"/>
  <c r="DT67" i="3" s="1"/>
  <c r="CD71" i="3" a="1"/>
  <c r="CD71" i="3" s="1"/>
  <c r="ED71" i="3" s="1" a="1"/>
  <c r="ED71" i="3" s="1"/>
  <c r="BT71" i="3" a="1"/>
  <c r="BT71" i="3" s="1"/>
  <c r="DT71" i="3" s="1" a="1"/>
  <c r="DT71" i="3" s="1"/>
  <c r="CD74" i="3" a="1"/>
  <c r="CD74" i="3" s="1"/>
  <c r="ED74" i="3" s="1" a="1"/>
  <c r="ED74" i="3" s="1"/>
  <c r="BT74" i="3" a="1"/>
  <c r="BT74" i="3" s="1"/>
  <c r="DT74" i="3" s="1" a="1"/>
  <c r="DT74" i="3" s="1"/>
  <c r="CD78" i="3" a="1"/>
  <c r="CD78" i="3" s="1"/>
  <c r="ED78" i="3" s="1" a="1"/>
  <c r="ED78" i="3" s="1"/>
  <c r="BT78" i="3" a="1"/>
  <c r="BT78" i="3" s="1"/>
  <c r="DT78" i="3" s="1" a="1"/>
  <c r="DT78" i="3" s="1"/>
  <c r="CD83" i="3" a="1"/>
  <c r="CD83" i="3" s="1"/>
  <c r="ED83" i="3" s="1" a="1"/>
  <c r="ED83" i="3" s="1"/>
  <c r="BT83" i="3" a="1"/>
  <c r="BT83" i="3" s="1"/>
  <c r="DT83" i="3" s="1" a="1"/>
  <c r="DT83" i="3" s="1"/>
  <c r="BT84" i="3" a="1"/>
  <c r="BT84" i="3" s="1"/>
  <c r="DT84" i="3" s="1" a="1"/>
  <c r="DT84" i="3" s="1"/>
  <c r="CD88" i="3" a="1"/>
  <c r="CD88" i="3" s="1"/>
  <c r="ED88" i="3" s="1" a="1"/>
  <c r="ED88" i="3" s="1"/>
  <c r="BT88" i="3" a="1"/>
  <c r="BT88" i="3" s="1"/>
  <c r="DT88" i="3" s="1" a="1"/>
  <c r="DT88" i="3" s="1"/>
  <c r="CD92" i="3" a="1"/>
  <c r="CD92" i="3" s="1"/>
  <c r="ED92" i="3" s="1" a="1"/>
  <c r="ED92" i="3" s="1"/>
  <c r="BT92" i="3" a="1"/>
  <c r="BT92" i="3" s="1"/>
  <c r="DT92" i="3" s="1" a="1"/>
  <c r="DT92" i="3" s="1"/>
  <c r="CD102" i="3" a="1"/>
  <c r="CD102" i="3" s="1"/>
  <c r="ED102" i="3" s="1" a="1"/>
  <c r="ED102" i="3" s="1"/>
  <c r="BT102" i="3" a="1"/>
  <c r="BT102" i="3" s="1"/>
  <c r="DT102" i="3" s="1" a="1"/>
  <c r="DT102" i="3" s="1"/>
  <c r="CD117" i="3" a="1"/>
  <c r="CD117" i="3" s="1"/>
  <c r="ED117" i="3" s="1" a="1"/>
  <c r="ED117" i="3" s="1"/>
  <c r="BT117" i="3" a="1"/>
  <c r="BT117" i="3" s="1"/>
  <c r="DT117" i="3" s="1" a="1"/>
  <c r="DT117" i="3" s="1"/>
  <c r="CD118" i="3" a="1"/>
  <c r="CD118" i="3" s="1"/>
  <c r="ED118" i="3" s="1" a="1"/>
  <c r="ED118" i="3" s="1"/>
  <c r="BT118" i="3" a="1"/>
  <c r="BT118" i="3" s="1"/>
  <c r="DT118" i="3" s="1" a="1"/>
  <c r="DT118" i="3" s="1"/>
  <c r="BT122" i="3" a="1"/>
  <c r="BT122" i="3" s="1"/>
  <c r="DT122" i="3" s="1" a="1"/>
  <c r="DT122" i="3" s="1"/>
  <c r="CD125" i="3" a="1"/>
  <c r="CD125" i="3" s="1"/>
  <c r="ED125" i="3" s="1" a="1"/>
  <c r="ED125" i="3" s="1"/>
  <c r="BT125" i="3" a="1"/>
  <c r="BT125" i="3" s="1"/>
  <c r="DT125" i="3" s="1" a="1"/>
  <c r="DT125" i="3" s="1"/>
  <c r="CD127" i="3" a="1"/>
  <c r="CD127" i="3" s="1"/>
  <c r="ED127" i="3" s="1" a="1"/>
  <c r="ED127" i="3" s="1"/>
  <c r="BT127" i="3" a="1"/>
  <c r="BT127" i="3" s="1"/>
  <c r="DT127" i="3" s="1" a="1"/>
  <c r="DT127" i="3" s="1"/>
  <c r="CD131" i="3" a="1"/>
  <c r="CD131" i="3" s="1"/>
  <c r="ED131" i="3" s="1" a="1"/>
  <c r="ED131" i="3" s="1"/>
  <c r="BT131" i="3" a="1"/>
  <c r="BT131" i="3" s="1"/>
  <c r="DT131" i="3" s="1" a="1"/>
  <c r="DT131" i="3" s="1"/>
  <c r="BT139" i="3" a="1"/>
  <c r="BT139" i="3" s="1"/>
  <c r="DT139" i="3" s="1" a="1"/>
  <c r="DT139" i="3" s="1"/>
  <c r="CD142" i="3" a="1"/>
  <c r="CD142" i="3" s="1"/>
  <c r="ED142" i="3" s="1" a="1"/>
  <c r="ED142" i="3" s="1"/>
  <c r="BT142" i="3" a="1"/>
  <c r="BT142" i="3" s="1"/>
  <c r="DT142" i="3" s="1" a="1"/>
  <c r="DT142" i="3" s="1"/>
  <c r="CD143" i="3" a="1"/>
  <c r="CD143" i="3" s="1"/>
  <c r="ED143" i="3" s="1" a="1"/>
  <c r="ED143" i="3" s="1"/>
  <c r="BT143" i="3" a="1"/>
  <c r="BT143" i="3" s="1"/>
  <c r="DT143" i="3" s="1" a="1"/>
  <c r="DT143" i="3" s="1"/>
  <c r="BS13" i="3" a="1"/>
  <c r="BS13" i="3" s="1"/>
  <c r="BS36" i="3" a="1"/>
  <c r="BS36" i="3" s="1"/>
  <c r="BS52" i="3" a="1"/>
  <c r="BS52" i="3" s="1"/>
  <c r="CC90" i="3" a="1"/>
  <c r="CC90" i="3" s="1"/>
  <c r="EC90" i="3" s="1" a="1"/>
  <c r="EC90" i="3" s="1"/>
  <c r="BS90" i="3" a="1"/>
  <c r="BS90" i="3" s="1"/>
  <c r="CC114" i="3" a="1"/>
  <c r="CC114" i="3" s="1"/>
  <c r="EC114" i="3" s="1" a="1"/>
  <c r="EC114" i="3" s="1"/>
  <c r="BS114" i="3" a="1"/>
  <c r="BS114" i="3" s="1"/>
  <c r="CC133" i="3" a="1"/>
  <c r="CC133" i="3" s="1"/>
  <c r="EC133" i="3" s="1" a="1"/>
  <c r="EC133" i="3" s="1"/>
  <c r="BS133" i="3" a="1"/>
  <c r="BS133" i="3" s="1"/>
  <c r="BV13" i="3" a="1"/>
  <c r="BV13" i="3" s="1"/>
  <c r="DV13" i="3" s="1" a="1"/>
  <c r="DV13" i="3" s="1"/>
  <c r="BU18" i="3" a="1"/>
  <c r="BU18" i="3" s="1"/>
  <c r="DU18" i="3" s="1" a="1"/>
  <c r="DU18" i="3" s="1"/>
  <c r="BT19" i="3" a="1"/>
  <c r="BT19" i="3" s="1"/>
  <c r="DT19" i="3" s="1" a="1"/>
  <c r="DT19" i="3" s="1"/>
  <c r="BW34" i="3" a="1"/>
  <c r="BW34" i="3" s="1"/>
  <c r="DW34" i="3" s="1" a="1"/>
  <c r="DW34" i="3" s="1"/>
  <c r="BV36" i="3" a="1"/>
  <c r="BV36" i="3" s="1"/>
  <c r="DV36" i="3" s="1" a="1"/>
  <c r="DV36" i="3" s="1"/>
  <c r="BU38" i="3" a="1"/>
  <c r="BU38" i="3" s="1"/>
  <c r="DU38" i="3" s="1" a="1"/>
  <c r="DU38" i="3" s="1"/>
  <c r="BT43" i="3" a="1"/>
  <c r="BT43" i="3" s="1"/>
  <c r="DT43" i="3" s="1" a="1"/>
  <c r="DT43" i="3" s="1"/>
  <c r="BW51" i="3" a="1"/>
  <c r="BW51" i="3" s="1"/>
  <c r="DW51" i="3" s="1" a="1"/>
  <c r="DW51" i="3" s="1"/>
  <c r="BV52" i="3" a="1"/>
  <c r="BV52" i="3" s="1"/>
  <c r="DV52" i="3" s="1" a="1"/>
  <c r="DV52" i="3" s="1"/>
  <c r="BU55" i="3" a="1"/>
  <c r="BU55" i="3" s="1"/>
  <c r="DU55" i="3" s="1" a="1"/>
  <c r="DU55" i="3" s="1"/>
  <c r="BT60" i="3" a="1"/>
  <c r="BT60" i="3" s="1"/>
  <c r="DT60" i="3" s="1" a="1"/>
  <c r="DT60" i="3" s="1"/>
  <c r="CF90" i="3" a="1"/>
  <c r="CF90" i="3" s="1"/>
  <c r="EF90" i="3" s="1" a="1"/>
  <c r="EF90" i="3" s="1"/>
  <c r="BV90" i="3" a="1"/>
  <c r="BV90" i="3" s="1"/>
  <c r="DV90" i="3" s="1" a="1"/>
  <c r="DV90" i="3" s="1"/>
  <c r="CE93" i="3" a="1"/>
  <c r="CE93" i="3" s="1"/>
  <c r="EE93" i="3" s="1" a="1"/>
  <c r="EE93" i="3" s="1"/>
  <c r="BU93" i="3" a="1"/>
  <c r="BU93" i="3" s="1"/>
  <c r="DU93" i="3" s="1" a="1"/>
  <c r="DU93" i="3" s="1"/>
  <c r="CD94" i="3" a="1"/>
  <c r="CD94" i="3" s="1"/>
  <c r="ED94" i="3" s="1" a="1"/>
  <c r="ED94" i="3" s="1"/>
  <c r="BT94" i="3" a="1"/>
  <c r="BT94" i="3" s="1"/>
  <c r="DT94" i="3" s="1" a="1"/>
  <c r="DT94" i="3" s="1"/>
  <c r="CF114" i="3" a="1"/>
  <c r="CF114" i="3" s="1"/>
  <c r="EF114" i="3" s="1" a="1"/>
  <c r="EF114" i="3" s="1"/>
  <c r="BV114" i="3" a="1"/>
  <c r="BV114" i="3" s="1"/>
  <c r="DV114" i="3" s="1" a="1"/>
  <c r="DV114" i="3" s="1"/>
  <c r="CE115" i="3" a="1"/>
  <c r="CE115" i="3" s="1"/>
  <c r="EE115" i="3" s="1" a="1"/>
  <c r="EE115" i="3" s="1"/>
  <c r="BU115" i="3" a="1"/>
  <c r="BU115" i="3" s="1"/>
  <c r="DU115" i="3" s="1" a="1"/>
  <c r="DU115" i="3" s="1"/>
  <c r="CD119" i="3" a="1"/>
  <c r="CD119" i="3" s="1"/>
  <c r="ED119" i="3" s="1" a="1"/>
  <c r="ED119" i="3" s="1"/>
  <c r="BT119" i="3" a="1"/>
  <c r="BT119" i="3" s="1"/>
  <c r="DT119" i="3" s="1" a="1"/>
  <c r="DT119" i="3" s="1"/>
  <c r="CG132" i="3" a="1"/>
  <c r="CG132" i="3" s="1"/>
  <c r="EG132" i="3" s="1" a="1"/>
  <c r="EG132" i="3" s="1"/>
  <c r="BW132" i="3" a="1"/>
  <c r="BW132" i="3" s="1"/>
  <c r="DW132" i="3" s="1" a="1"/>
  <c r="DW132" i="3" s="1"/>
  <c r="CF133" i="3" a="1"/>
  <c r="CF133" i="3" s="1"/>
  <c r="EF133" i="3" s="1" a="1"/>
  <c r="EF133" i="3" s="1"/>
  <c r="BV133" i="3" a="1"/>
  <c r="BV133" i="3" s="1"/>
  <c r="DV133" i="3" s="1" a="1"/>
  <c r="DV133" i="3" s="1"/>
  <c r="CE136" i="3" a="1"/>
  <c r="CE136" i="3" s="1"/>
  <c r="EE136" i="3" s="1" a="1"/>
  <c r="EE136" i="3" s="1"/>
  <c r="BU136" i="3" a="1"/>
  <c r="BU136" i="3" s="1"/>
  <c r="DU136" i="3" s="1" a="1"/>
  <c r="DU136" i="3" s="1"/>
  <c r="CD137" i="3" a="1"/>
  <c r="CD137" i="3" s="1"/>
  <c r="ED137" i="3" s="1" a="1"/>
  <c r="ED137" i="3" s="1"/>
  <c r="BT137" i="3" a="1"/>
  <c r="BT137" i="3" s="1"/>
  <c r="DT137" i="3" s="1" a="1"/>
  <c r="DT137" i="3" s="1"/>
  <c r="BU62" i="3" a="1"/>
  <c r="BU62" i="3" s="1"/>
  <c r="DU62" i="3" s="1" a="1"/>
  <c r="DU62" i="3" s="1"/>
  <c r="CE74" i="3" a="1"/>
  <c r="CE74" i="3" s="1"/>
  <c r="EE74" i="3" s="1" a="1"/>
  <c r="EE74" i="3" s="1"/>
  <c r="BU74" i="3" a="1"/>
  <c r="BU74" i="3" s="1"/>
  <c r="DU74" i="3" s="1" a="1"/>
  <c r="DU74" i="3" s="1"/>
  <c r="CE78" i="3" a="1"/>
  <c r="CE78" i="3" s="1"/>
  <c r="EE78" i="3" s="1" a="1"/>
  <c r="EE78" i="3" s="1"/>
  <c r="BU78" i="3" a="1"/>
  <c r="BU78" i="3" s="1"/>
  <c r="DU78" i="3" s="1" a="1"/>
  <c r="DU78" i="3" s="1"/>
  <c r="CE83" i="3" a="1"/>
  <c r="CE83" i="3" s="1"/>
  <c r="EE83" i="3" s="1" a="1"/>
  <c r="EE83" i="3" s="1"/>
  <c r="BU83" i="3" a="1"/>
  <c r="BU83" i="3" s="1"/>
  <c r="DU83" i="3" s="1" a="1"/>
  <c r="DU83" i="3" s="1"/>
  <c r="CE88" i="3" a="1"/>
  <c r="CE88" i="3" s="1"/>
  <c r="EE88" i="3" s="1" a="1"/>
  <c r="EE88" i="3" s="1"/>
  <c r="BU88" i="3" a="1"/>
  <c r="BU88" i="3" s="1"/>
  <c r="DU88" i="3" s="1" a="1"/>
  <c r="DU88" i="3" s="1"/>
  <c r="BU92" i="3" a="1"/>
  <c r="BU92" i="3" s="1"/>
  <c r="DU92" i="3" s="1" a="1"/>
  <c r="DU92" i="3" s="1"/>
  <c r="CE102" i="3" a="1"/>
  <c r="CE102" i="3" s="1"/>
  <c r="EE102" i="3" s="1" a="1"/>
  <c r="EE102" i="3" s="1"/>
  <c r="BU102" i="3" a="1"/>
  <c r="BU102" i="3" s="1"/>
  <c r="DU102" i="3" s="1" a="1"/>
  <c r="DU102" i="3" s="1"/>
  <c r="CE117" i="3" a="1"/>
  <c r="CE117" i="3" s="1"/>
  <c r="EE117" i="3" s="1" a="1"/>
  <c r="EE117" i="3" s="1"/>
  <c r="BU117" i="3" a="1"/>
  <c r="BU117" i="3" s="1"/>
  <c r="DU117" i="3" s="1" a="1"/>
  <c r="DU117" i="3" s="1"/>
  <c r="CE118" i="3" a="1"/>
  <c r="CE118" i="3" s="1"/>
  <c r="EE118" i="3" s="1" a="1"/>
  <c r="EE118" i="3" s="1"/>
  <c r="BU118" i="3" a="1"/>
  <c r="BU118" i="3" s="1"/>
  <c r="DU118" i="3" s="1" a="1"/>
  <c r="DU118" i="3" s="1"/>
  <c r="BU122" i="3" a="1"/>
  <c r="BU122" i="3" s="1"/>
  <c r="DU122" i="3" s="1" a="1"/>
  <c r="DU122" i="3" s="1"/>
  <c r="CE125" i="3" a="1"/>
  <c r="CE125" i="3" s="1"/>
  <c r="EE125" i="3" s="1" a="1"/>
  <c r="EE125" i="3" s="1"/>
  <c r="BU125" i="3" a="1"/>
  <c r="BU125" i="3" s="1"/>
  <c r="DU125" i="3" s="1" a="1"/>
  <c r="DU125" i="3" s="1"/>
  <c r="CE127" i="3" a="1"/>
  <c r="CE127" i="3" s="1"/>
  <c r="EE127" i="3" s="1" a="1"/>
  <c r="EE127" i="3" s="1"/>
  <c r="BU127" i="3" a="1"/>
  <c r="BU127" i="3" s="1"/>
  <c r="DU127" i="3" s="1" a="1"/>
  <c r="DU127" i="3" s="1"/>
  <c r="CE131" i="3" a="1"/>
  <c r="CE131" i="3" s="1"/>
  <c r="EE131" i="3" s="1" a="1"/>
  <c r="EE131" i="3" s="1"/>
  <c r="BU131" i="3" a="1"/>
  <c r="BU131" i="3" s="1"/>
  <c r="DU131" i="3" s="1" a="1"/>
  <c r="DU131" i="3" s="1"/>
  <c r="BU139" i="3" a="1"/>
  <c r="BU139" i="3" s="1"/>
  <c r="DU139" i="3" s="1" a="1"/>
  <c r="DU139" i="3" s="1"/>
  <c r="CE142" i="3" a="1"/>
  <c r="CE142" i="3" s="1"/>
  <c r="EE142" i="3" s="1" a="1"/>
  <c r="EE142" i="3" s="1"/>
  <c r="BU142" i="3" a="1"/>
  <c r="BU142" i="3" s="1"/>
  <c r="DU142" i="3" s="1" a="1"/>
  <c r="DU142" i="3" s="1"/>
  <c r="CE143" i="3" a="1"/>
  <c r="CE143" i="3" s="1"/>
  <c r="EE143" i="3" s="1" a="1"/>
  <c r="EE143" i="3" s="1"/>
  <c r="BU143" i="3" a="1"/>
  <c r="BU143" i="3" s="1"/>
  <c r="DU143" i="3" s="1" a="1"/>
  <c r="DU143" i="3" s="1"/>
  <c r="BS18" i="3" a="1"/>
  <c r="BS18" i="3" s="1"/>
  <c r="BS38" i="3" a="1"/>
  <c r="BS38" i="3" s="1"/>
  <c r="BS55" i="3" a="1"/>
  <c r="BS55" i="3" s="1"/>
  <c r="BS93" i="3" a="1"/>
  <c r="BS93" i="3" s="1"/>
  <c r="CC115" i="3" a="1"/>
  <c r="CC115" i="3" s="1"/>
  <c r="EC115" i="3" s="1" a="1"/>
  <c r="EC115" i="3" s="1"/>
  <c r="BS115" i="3" a="1"/>
  <c r="BS115" i="3" s="1"/>
  <c r="CC136" i="3" a="1"/>
  <c r="CC136" i="3" s="1"/>
  <c r="EC136" i="3" s="1" a="1"/>
  <c r="EC136" i="3" s="1"/>
  <c r="BS136" i="3" a="1"/>
  <c r="BS136" i="3" s="1"/>
  <c r="BW13" i="3" a="1"/>
  <c r="BW13" i="3" s="1"/>
  <c r="DW13" i="3" s="1" a="1"/>
  <c r="DW13" i="3" s="1"/>
  <c r="BV18" i="3" a="1"/>
  <c r="BV18" i="3" s="1"/>
  <c r="DV18" i="3" s="1" a="1"/>
  <c r="DV18" i="3" s="1"/>
  <c r="BU19" i="3" a="1"/>
  <c r="BU19" i="3" s="1"/>
  <c r="DU19" i="3" s="1" a="1"/>
  <c r="DU19" i="3" s="1"/>
  <c r="BT24" i="3" a="1"/>
  <c r="BT24" i="3" s="1"/>
  <c r="DT24" i="3" s="1" a="1"/>
  <c r="DT24" i="3" s="1"/>
  <c r="BV38" i="3" a="1"/>
  <c r="BV38" i="3" s="1"/>
  <c r="DV38" i="3" s="1" a="1"/>
  <c r="DV38" i="3" s="1"/>
  <c r="BU43" i="3" a="1"/>
  <c r="BU43" i="3" s="1"/>
  <c r="DU43" i="3" s="1" a="1"/>
  <c r="DU43" i="3" s="1"/>
  <c r="BT46" i="3" a="1"/>
  <c r="BT46" i="3" s="1"/>
  <c r="DT46" i="3" s="1" a="1"/>
  <c r="DT46" i="3" s="1"/>
  <c r="BV55" i="3" a="1"/>
  <c r="BV55" i="3" s="1"/>
  <c r="DV55" i="3" s="1" a="1"/>
  <c r="DV55" i="3" s="1"/>
  <c r="BU60" i="3" a="1"/>
  <c r="BU60" i="3" s="1"/>
  <c r="DU60" i="3" s="1" a="1"/>
  <c r="DU60" i="3" s="1"/>
  <c r="BT63" i="3" a="1"/>
  <c r="BT63" i="3" s="1"/>
  <c r="DT63" i="3" s="1" a="1"/>
  <c r="DT63" i="3" s="1"/>
  <c r="CG90" i="3" a="1"/>
  <c r="CG90" i="3" s="1"/>
  <c r="EG90" i="3" s="1" a="1"/>
  <c r="EG90" i="3" s="1"/>
  <c r="BW90" i="3" a="1"/>
  <c r="BW90" i="3" s="1"/>
  <c r="DW90" i="3" s="1" a="1"/>
  <c r="DW90" i="3" s="1"/>
  <c r="BV93" i="3" a="1"/>
  <c r="BV93" i="3" s="1"/>
  <c r="DV93" i="3" s="1" a="1"/>
  <c r="DV93" i="3" s="1"/>
  <c r="CE94" i="3" a="1"/>
  <c r="CE94" i="3" s="1"/>
  <c r="EE94" i="3" s="1" a="1"/>
  <c r="EE94" i="3" s="1"/>
  <c r="BU94" i="3" a="1"/>
  <c r="BU94" i="3" s="1"/>
  <c r="DU94" i="3" s="1" a="1"/>
  <c r="DU94" i="3" s="1"/>
  <c r="CD96" i="3" a="1"/>
  <c r="CD96" i="3" s="1"/>
  <c r="ED96" i="3" s="1" a="1"/>
  <c r="ED96" i="3" s="1"/>
  <c r="BT96" i="3" a="1"/>
  <c r="BT96" i="3" s="1"/>
  <c r="DT96" i="3" s="1" a="1"/>
  <c r="DT96" i="3" s="1"/>
  <c r="CG114" i="3" a="1"/>
  <c r="CG114" i="3" s="1"/>
  <c r="EG114" i="3" s="1" a="1"/>
  <c r="EG114" i="3" s="1"/>
  <c r="BW114" i="3" a="1"/>
  <c r="BW114" i="3" s="1"/>
  <c r="DW114" i="3" s="1" a="1"/>
  <c r="DW114" i="3" s="1"/>
  <c r="CF115" i="3" a="1"/>
  <c r="CF115" i="3" s="1"/>
  <c r="EF115" i="3" s="1" a="1"/>
  <c r="EF115" i="3" s="1"/>
  <c r="BV115" i="3" a="1"/>
  <c r="BV115" i="3" s="1"/>
  <c r="DV115" i="3" s="1" a="1"/>
  <c r="DV115" i="3" s="1"/>
  <c r="CE119" i="3" a="1"/>
  <c r="CE119" i="3" s="1"/>
  <c r="EE119" i="3" s="1" a="1"/>
  <c r="EE119" i="3" s="1"/>
  <c r="BU119" i="3" a="1"/>
  <c r="BU119" i="3" s="1"/>
  <c r="DU119" i="3" s="1" a="1"/>
  <c r="DU119" i="3" s="1"/>
  <c r="CD121" i="3" a="1"/>
  <c r="CD121" i="3" s="1"/>
  <c r="ED121" i="3" s="1" a="1"/>
  <c r="ED121" i="3" s="1"/>
  <c r="BT121" i="3" a="1"/>
  <c r="BT121" i="3" s="1"/>
  <c r="DT121" i="3" s="1" a="1"/>
  <c r="DT121" i="3" s="1"/>
  <c r="CF136" i="3" a="1"/>
  <c r="CF136" i="3" s="1"/>
  <c r="EF136" i="3" s="1" a="1"/>
  <c r="EF136" i="3" s="1"/>
  <c r="BV136" i="3" a="1"/>
  <c r="BV136" i="3" s="1"/>
  <c r="DV136" i="3" s="1" a="1"/>
  <c r="DV136" i="3" s="1"/>
  <c r="CE137" i="3" a="1"/>
  <c r="CE137" i="3" s="1"/>
  <c r="EE137" i="3" s="1" a="1"/>
  <c r="EE137" i="3" s="1"/>
  <c r="BU137" i="3" a="1"/>
  <c r="BU137" i="3" s="1"/>
  <c r="DU137" i="3" s="1" a="1"/>
  <c r="DU137" i="3" s="1"/>
  <c r="CD141" i="3" a="1"/>
  <c r="CD141" i="3" s="1"/>
  <c r="ED141" i="3" s="1" a="1"/>
  <c r="ED141" i="3" s="1"/>
  <c r="BT141" i="3" a="1"/>
  <c r="BT141" i="3" s="1"/>
  <c r="DT141" i="3" s="1" a="1"/>
  <c r="DT141" i="3" s="1"/>
  <c r="BU45" i="3" a="1"/>
  <c r="BU45" i="3" s="1"/>
  <c r="DU45" i="3" s="1" a="1"/>
  <c r="DU45" i="3" s="1"/>
  <c r="BU67" i="3" a="1"/>
  <c r="BU67" i="3" s="1"/>
  <c r="DU67" i="3" s="1" a="1"/>
  <c r="DU67" i="3" s="1"/>
  <c r="CE71" i="3" a="1"/>
  <c r="CE71" i="3" s="1"/>
  <c r="EE71" i="3" s="1" a="1"/>
  <c r="EE71" i="3" s="1"/>
  <c r="BU71" i="3" a="1"/>
  <c r="BU71" i="3" s="1"/>
  <c r="DU71" i="3" s="1" a="1"/>
  <c r="DU71" i="3" s="1"/>
  <c r="CE84" i="3" a="1"/>
  <c r="CE84" i="3" s="1"/>
  <c r="EE84" i="3" s="1" a="1"/>
  <c r="EE84" i="3" s="1"/>
  <c r="BU84" i="3" a="1"/>
  <c r="BU84" i="3" s="1"/>
  <c r="DU84" i="3" s="1" a="1"/>
  <c r="DU84" i="3" s="1"/>
  <c r="BS67" i="3" a="1"/>
  <c r="BS67" i="3" s="1"/>
  <c r="CC74" i="3" a="1"/>
  <c r="CC74" i="3" s="1"/>
  <c r="EC74" i="3" s="1" a="1"/>
  <c r="EC74" i="3" s="1"/>
  <c r="BS74" i="3" a="1"/>
  <c r="BS74" i="3" s="1"/>
  <c r="BV5" i="3" a="1"/>
  <c r="BV5" i="3" s="1"/>
  <c r="DV5" i="3" s="1" a="1"/>
  <c r="DV5" i="3" s="1"/>
  <c r="BV20" i="3" a="1"/>
  <c r="BV20" i="3" s="1"/>
  <c r="DV20" i="3" s="1" a="1"/>
  <c r="DV20" i="3" s="1"/>
  <c r="BV29" i="3" a="1"/>
  <c r="BV29" i="3" s="1"/>
  <c r="DV29" i="3" s="1" a="1"/>
  <c r="DV29" i="3" s="1"/>
  <c r="BV42" i="3" a="1"/>
  <c r="BV42" i="3" s="1"/>
  <c r="DV42" i="3" s="1" a="1"/>
  <c r="DV42" i="3" s="1"/>
  <c r="BV45" i="3" a="1"/>
  <c r="BV45" i="3" s="1"/>
  <c r="DV45" i="3" s="1" a="1"/>
  <c r="DV45" i="3" s="1"/>
  <c r="BV57" i="3" a="1"/>
  <c r="BV57" i="3" s="1"/>
  <c r="DV57" i="3" s="1" a="1"/>
  <c r="DV57" i="3" s="1"/>
  <c r="BV62" i="3" a="1"/>
  <c r="BV62" i="3" s="1"/>
  <c r="DV62" i="3" s="1" a="1"/>
  <c r="DV62" i="3" s="1"/>
  <c r="BV67" i="3" a="1"/>
  <c r="BV67" i="3" s="1"/>
  <c r="DV67" i="3" s="1" a="1"/>
  <c r="DV67" i="3" s="1"/>
  <c r="CF71" i="3" a="1"/>
  <c r="CF71" i="3" s="1"/>
  <c r="EF71" i="3" s="1" a="1"/>
  <c r="EF71" i="3" s="1"/>
  <c r="BV71" i="3" a="1"/>
  <c r="BV71" i="3" s="1"/>
  <c r="DV71" i="3" s="1" a="1"/>
  <c r="DV71" i="3" s="1"/>
  <c r="CF74" i="3" a="1"/>
  <c r="CF74" i="3" s="1"/>
  <c r="EF74" i="3" s="1" a="1"/>
  <c r="EF74" i="3" s="1"/>
  <c r="BV74" i="3" a="1"/>
  <c r="BV74" i="3" s="1"/>
  <c r="DV74" i="3" s="1" a="1"/>
  <c r="DV74" i="3" s="1"/>
  <c r="CF78" i="3" a="1"/>
  <c r="CF78" i="3" s="1"/>
  <c r="EF78" i="3" s="1" a="1"/>
  <c r="EF78" i="3" s="1"/>
  <c r="BV78" i="3" a="1"/>
  <c r="BV78" i="3" s="1"/>
  <c r="DV78" i="3" s="1" a="1"/>
  <c r="DV78" i="3" s="1"/>
  <c r="CF83" i="3" a="1"/>
  <c r="CF83" i="3" s="1"/>
  <c r="EF83" i="3" s="1" a="1"/>
  <c r="EF83" i="3" s="1"/>
  <c r="BV83" i="3" a="1"/>
  <c r="BV83" i="3" s="1"/>
  <c r="DV83" i="3" s="1" a="1"/>
  <c r="DV83" i="3" s="1"/>
  <c r="BV84" i="3" a="1"/>
  <c r="BV84" i="3" s="1"/>
  <c r="DV84" i="3" s="1" a="1"/>
  <c r="DV84" i="3" s="1"/>
  <c r="BV88" i="3" a="1"/>
  <c r="BV88" i="3" s="1"/>
  <c r="DV88" i="3" s="1" a="1"/>
  <c r="DV88" i="3" s="1"/>
  <c r="BV92" i="3" a="1"/>
  <c r="BV92" i="3" s="1"/>
  <c r="DV92" i="3" s="1" a="1"/>
  <c r="DV92" i="3" s="1"/>
  <c r="CF102" i="3" a="1"/>
  <c r="CF102" i="3" s="1"/>
  <c r="EF102" i="3" s="1" a="1"/>
  <c r="EF102" i="3" s="1"/>
  <c r="BV102" i="3" a="1"/>
  <c r="BV102" i="3" s="1"/>
  <c r="DV102" i="3" s="1" a="1"/>
  <c r="DV102" i="3" s="1"/>
  <c r="CF117" i="3" a="1"/>
  <c r="CF117" i="3" s="1"/>
  <c r="EF117" i="3" s="1" a="1"/>
  <c r="EF117" i="3" s="1"/>
  <c r="BV117" i="3" a="1"/>
  <c r="BV117" i="3" s="1"/>
  <c r="DV117" i="3" s="1" a="1"/>
  <c r="DV117" i="3" s="1"/>
  <c r="CF118" i="3" a="1"/>
  <c r="CF118" i="3" s="1"/>
  <c r="EF118" i="3" s="1" a="1"/>
  <c r="EF118" i="3" s="1"/>
  <c r="BV118" i="3" a="1"/>
  <c r="BV118" i="3" s="1"/>
  <c r="DV118" i="3" s="1" a="1"/>
  <c r="DV118" i="3" s="1"/>
  <c r="BV122" i="3" a="1"/>
  <c r="BV122" i="3" s="1"/>
  <c r="DV122" i="3" s="1" a="1"/>
  <c r="DV122" i="3" s="1"/>
  <c r="CF125" i="3" a="1"/>
  <c r="CF125" i="3" s="1"/>
  <c r="EF125" i="3" s="1" a="1"/>
  <c r="EF125" i="3" s="1"/>
  <c r="BV125" i="3" a="1"/>
  <c r="BV125" i="3" s="1"/>
  <c r="DV125" i="3" s="1" a="1"/>
  <c r="DV125" i="3" s="1"/>
  <c r="CF127" i="3" a="1"/>
  <c r="CF127" i="3" s="1"/>
  <c r="EF127" i="3" s="1" a="1"/>
  <c r="EF127" i="3" s="1"/>
  <c r="BV127" i="3" a="1"/>
  <c r="BV127" i="3" s="1"/>
  <c r="DV127" i="3" s="1" a="1"/>
  <c r="DV127" i="3" s="1"/>
  <c r="CF131" i="3" a="1"/>
  <c r="CF131" i="3" s="1"/>
  <c r="EF131" i="3" s="1" a="1"/>
  <c r="EF131" i="3" s="1"/>
  <c r="BV131" i="3" a="1"/>
  <c r="BV131" i="3" s="1"/>
  <c r="DV131" i="3" s="1" a="1"/>
  <c r="DV131" i="3" s="1"/>
  <c r="BV139" i="3" a="1"/>
  <c r="BV139" i="3" s="1"/>
  <c r="DV139" i="3" s="1" a="1"/>
  <c r="DV139" i="3" s="1"/>
  <c r="CF142" i="3" a="1"/>
  <c r="CF142" i="3" s="1"/>
  <c r="EF142" i="3" s="1" a="1"/>
  <c r="EF142" i="3" s="1"/>
  <c r="BV142" i="3" a="1"/>
  <c r="BV142" i="3" s="1"/>
  <c r="DV142" i="3" s="1" a="1"/>
  <c r="DV142" i="3" s="1"/>
  <c r="CF143" i="3" a="1"/>
  <c r="CF143" i="3" s="1"/>
  <c r="EF143" i="3" s="1" a="1"/>
  <c r="EF143" i="3" s="1"/>
  <c r="BV143" i="3" a="1"/>
  <c r="BV143" i="3" s="1"/>
  <c r="DV143" i="3" s="1" a="1"/>
  <c r="DV143" i="3" s="1"/>
  <c r="BS19" i="3" a="1"/>
  <c r="BS19" i="3" s="1"/>
  <c r="BS43" i="3" a="1"/>
  <c r="BS43" i="3" s="1"/>
  <c r="BS60" i="3" a="1"/>
  <c r="BS60" i="3" s="1"/>
  <c r="CC94" i="3" a="1"/>
  <c r="CC94" i="3" s="1"/>
  <c r="EC94" i="3" s="1" a="1"/>
  <c r="EC94" i="3" s="1"/>
  <c r="BS94" i="3" a="1"/>
  <c r="BS94" i="3" s="1"/>
  <c r="CC119" i="3" a="1"/>
  <c r="CC119" i="3" s="1"/>
  <c r="EC119" i="3" s="1" a="1"/>
  <c r="EC119" i="3" s="1"/>
  <c r="BS119" i="3" a="1"/>
  <c r="BS119" i="3" s="1"/>
  <c r="CC137" i="3" a="1"/>
  <c r="CC137" i="3" s="1"/>
  <c r="EC137" i="3" s="1" a="1"/>
  <c r="EC137" i="3" s="1"/>
  <c r="BS137" i="3" a="1"/>
  <c r="BS137" i="3" s="1"/>
  <c r="BV19" i="3" a="1"/>
  <c r="BV19" i="3" s="1"/>
  <c r="DV19" i="3" s="1" a="1"/>
  <c r="DV19" i="3" s="1"/>
  <c r="BU24" i="3" a="1"/>
  <c r="BU24" i="3" s="1"/>
  <c r="DU24" i="3" s="1" a="1"/>
  <c r="DU24" i="3" s="1"/>
  <c r="BT25" i="3" a="1"/>
  <c r="BT25" i="3" s="1"/>
  <c r="DT25" i="3" s="1" a="1"/>
  <c r="DT25" i="3" s="1"/>
  <c r="BW38" i="3" a="1"/>
  <c r="BW38" i="3" s="1"/>
  <c r="DW38" i="3" s="1" a="1"/>
  <c r="DW38" i="3" s="1"/>
  <c r="BV43" i="3" a="1"/>
  <c r="BV43" i="3" s="1"/>
  <c r="DV43" i="3" s="1" a="1"/>
  <c r="DV43" i="3" s="1"/>
  <c r="BU46" i="3" a="1"/>
  <c r="BU46" i="3" s="1"/>
  <c r="DU46" i="3" s="1" a="1"/>
  <c r="DU46" i="3" s="1"/>
  <c r="BT48" i="3" a="1"/>
  <c r="BT48" i="3" s="1"/>
  <c r="DT48" i="3" s="1" a="1"/>
  <c r="DT48" i="3" s="1"/>
  <c r="BW55" i="3" a="1"/>
  <c r="BW55" i="3" s="1"/>
  <c r="DW55" i="3" s="1" a="1"/>
  <c r="DW55" i="3" s="1"/>
  <c r="BV60" i="3" a="1"/>
  <c r="BV60" i="3" s="1"/>
  <c r="DV60" i="3" s="1" a="1"/>
  <c r="DV60" i="3" s="1"/>
  <c r="BU63" i="3" a="1"/>
  <c r="BU63" i="3" s="1"/>
  <c r="DU63" i="3" s="1" a="1"/>
  <c r="DU63" i="3" s="1"/>
  <c r="CD69" i="3" a="1"/>
  <c r="CD69" i="3" s="1"/>
  <c r="ED69" i="3" s="1" a="1"/>
  <c r="ED69" i="3" s="1"/>
  <c r="BT69" i="3" a="1"/>
  <c r="BT69" i="3" s="1"/>
  <c r="DT69" i="3" s="1" a="1"/>
  <c r="DT69" i="3" s="1"/>
  <c r="CF94" i="3" a="1"/>
  <c r="CF94" i="3" s="1"/>
  <c r="EF94" i="3" s="1" a="1"/>
  <c r="EF94" i="3" s="1"/>
  <c r="BV94" i="3" a="1"/>
  <c r="BV94" i="3" s="1"/>
  <c r="DV94" i="3" s="1" a="1"/>
  <c r="DV94" i="3" s="1"/>
  <c r="CE96" i="3" a="1"/>
  <c r="CE96" i="3" s="1"/>
  <c r="EE96" i="3" s="1" a="1"/>
  <c r="EE96" i="3" s="1"/>
  <c r="BU96" i="3" a="1"/>
  <c r="BU96" i="3" s="1"/>
  <c r="DU96" i="3" s="1" a="1"/>
  <c r="DU96" i="3" s="1"/>
  <c r="CD97" i="3" a="1"/>
  <c r="CD97" i="3" s="1"/>
  <c r="ED97" i="3" s="1" a="1"/>
  <c r="ED97" i="3" s="1"/>
  <c r="BT97" i="3" a="1"/>
  <c r="BT97" i="3" s="1"/>
  <c r="DT97" i="3" s="1" a="1"/>
  <c r="DT97" i="3" s="1"/>
  <c r="CF119" i="3" a="1"/>
  <c r="CF119" i="3" s="1"/>
  <c r="EF119" i="3" s="1" a="1"/>
  <c r="EF119" i="3" s="1"/>
  <c r="BV119" i="3" a="1"/>
  <c r="BV119" i="3" s="1"/>
  <c r="DV119" i="3" s="1" a="1"/>
  <c r="DV119" i="3" s="1"/>
  <c r="CE121" i="3" a="1"/>
  <c r="CE121" i="3" s="1"/>
  <c r="EE121" i="3" s="1" a="1"/>
  <c r="EE121" i="3" s="1"/>
  <c r="BU121" i="3" a="1"/>
  <c r="BU121" i="3" s="1"/>
  <c r="DU121" i="3" s="1" a="1"/>
  <c r="DU121" i="3" s="1"/>
  <c r="CD124" i="3" a="1"/>
  <c r="CD124" i="3" s="1"/>
  <c r="ED124" i="3" s="1" a="1"/>
  <c r="ED124" i="3" s="1"/>
  <c r="BT124" i="3" a="1"/>
  <c r="BT124" i="3" s="1"/>
  <c r="DT124" i="3" s="1" a="1"/>
  <c r="DT124" i="3" s="1"/>
  <c r="CG136" i="3" a="1"/>
  <c r="CG136" i="3" s="1"/>
  <c r="EG136" i="3" s="1" a="1"/>
  <c r="EG136" i="3" s="1"/>
  <c r="BW136" i="3" a="1"/>
  <c r="BW136" i="3" s="1"/>
  <c r="DW136" i="3" s="1" a="1"/>
  <c r="DW136" i="3" s="1"/>
  <c r="CF137" i="3" a="1"/>
  <c r="CF137" i="3" s="1"/>
  <c r="EF137" i="3" s="1" a="1"/>
  <c r="EF137" i="3" s="1"/>
  <c r="BV137" i="3" a="1"/>
  <c r="BV137" i="3" s="1"/>
  <c r="DV137" i="3" s="1" a="1"/>
  <c r="DV137" i="3" s="1"/>
  <c r="CE141" i="3" a="1"/>
  <c r="CE141" i="3" s="1"/>
  <c r="EE141" i="3" s="1" a="1"/>
  <c r="EE141" i="3" s="1"/>
  <c r="BU141" i="3" a="1"/>
  <c r="BU141" i="3" s="1"/>
  <c r="DU141" i="3" s="1" a="1"/>
  <c r="DU141" i="3" s="1"/>
  <c r="CD147" i="3" a="1"/>
  <c r="CD147" i="3" s="1"/>
  <c r="ED147" i="3" s="1" a="1"/>
  <c r="ED147" i="3" s="1"/>
  <c r="BT147" i="3" a="1"/>
  <c r="BT147" i="3" s="1"/>
  <c r="DT147" i="3" s="1" a="1"/>
  <c r="DT147" i="3" s="1"/>
  <c r="BS29" i="3" a="1"/>
  <c r="BS29" i="3" s="1"/>
  <c r="CC125" i="3" a="1"/>
  <c r="CC125" i="3" s="1"/>
  <c r="EC125" i="3" s="1" a="1"/>
  <c r="EC125" i="3" s="1"/>
  <c r="BS125" i="3" a="1"/>
  <c r="BS125" i="3" s="1"/>
  <c r="CC143" i="3" a="1"/>
  <c r="CC143" i="3" s="1"/>
  <c r="EC143" i="3" s="1" a="1"/>
  <c r="EC143" i="3" s="1"/>
  <c r="BS143" i="3" a="1"/>
  <c r="BS143" i="3" s="1"/>
  <c r="BU5" i="3" a="1"/>
  <c r="BU5" i="3" s="1"/>
  <c r="DU5" i="3" s="1" a="1"/>
  <c r="DU5" i="3" s="1"/>
  <c r="BU20" i="3" a="1"/>
  <c r="BU20" i="3" s="1"/>
  <c r="DU20" i="3" s="1" a="1"/>
  <c r="DU20" i="3" s="1"/>
  <c r="BU29" i="3" a="1"/>
  <c r="BU29" i="3" s="1"/>
  <c r="DU29" i="3" s="1" a="1"/>
  <c r="DU29" i="3" s="1"/>
  <c r="BU42" i="3" a="1"/>
  <c r="BU42" i="3" s="1"/>
  <c r="DU42" i="3" s="1" a="1"/>
  <c r="DU42" i="3" s="1"/>
  <c r="BU57" i="3" a="1"/>
  <c r="BU57" i="3" s="1"/>
  <c r="DU57" i="3" s="1" a="1"/>
  <c r="DU57" i="3" s="1"/>
  <c r="BS5" i="3" a="1"/>
  <c r="BS5" i="3" s="1"/>
  <c r="CC83" i="3" a="1"/>
  <c r="CC83" i="3" s="1"/>
  <c r="EC83" i="3" s="1" a="1"/>
  <c r="EC83" i="3" s="1"/>
  <c r="BS83" i="3" a="1"/>
  <c r="BS83" i="3" s="1"/>
  <c r="BS84" i="3" a="1"/>
  <c r="BS84" i="3" s="1"/>
  <c r="BW5" i="3" a="1"/>
  <c r="BW5" i="3" s="1"/>
  <c r="DW5" i="3" s="1" a="1"/>
  <c r="DW5" i="3" s="1"/>
  <c r="BW20" i="3" a="1"/>
  <c r="BW20" i="3" s="1"/>
  <c r="DW20" i="3" s="1" a="1"/>
  <c r="DW20" i="3" s="1"/>
  <c r="BW29" i="3" a="1"/>
  <c r="BW29" i="3" s="1"/>
  <c r="DW29" i="3" s="1" a="1"/>
  <c r="DW29" i="3" s="1"/>
  <c r="BW42" i="3" a="1"/>
  <c r="BW42" i="3" s="1"/>
  <c r="DW42" i="3" s="1" a="1"/>
  <c r="DW42" i="3" s="1"/>
  <c r="BW45" i="3" a="1"/>
  <c r="BW45" i="3" s="1"/>
  <c r="DW45" i="3" s="1" a="1"/>
  <c r="DW45" i="3" s="1"/>
  <c r="BW62" i="3" a="1"/>
  <c r="BW62" i="3" s="1"/>
  <c r="DW62" i="3" s="1" a="1"/>
  <c r="DW62" i="3" s="1"/>
  <c r="BW67" i="3" a="1"/>
  <c r="BW67" i="3" s="1"/>
  <c r="DW67" i="3" s="1" a="1"/>
  <c r="DW67" i="3" s="1"/>
  <c r="CG74" i="3" a="1"/>
  <c r="CG74" i="3" s="1"/>
  <c r="EG74" i="3" s="1" a="1"/>
  <c r="EG74" i="3" s="1"/>
  <c r="BW74" i="3" a="1"/>
  <c r="BW74" i="3" s="1"/>
  <c r="DW74" i="3" s="1" a="1"/>
  <c r="DW74" i="3" s="1"/>
  <c r="CG78" i="3" a="1"/>
  <c r="CG78" i="3" s="1"/>
  <c r="EG78" i="3" s="1" a="1"/>
  <c r="EG78" i="3" s="1"/>
  <c r="BW78" i="3" a="1"/>
  <c r="BW78" i="3" s="1"/>
  <c r="DW78" i="3" s="1" a="1"/>
  <c r="DW78" i="3" s="1"/>
  <c r="CG83" i="3" a="1"/>
  <c r="CG83" i="3" s="1"/>
  <c r="EG83" i="3" s="1" a="1"/>
  <c r="EG83" i="3" s="1"/>
  <c r="BW83" i="3" a="1"/>
  <c r="BW83" i="3" s="1"/>
  <c r="DW83" i="3" s="1" a="1"/>
  <c r="DW83" i="3" s="1"/>
  <c r="CG84" i="3" a="1"/>
  <c r="CG84" i="3" s="1"/>
  <c r="EG84" i="3" s="1" a="1"/>
  <c r="EG84" i="3" s="1"/>
  <c r="BW84" i="3" a="1"/>
  <c r="BW84" i="3" s="1"/>
  <c r="DW84" i="3" s="1" a="1"/>
  <c r="DW84" i="3" s="1"/>
  <c r="BW88" i="3" a="1"/>
  <c r="BW88" i="3" s="1"/>
  <c r="DW88" i="3" s="1" a="1"/>
  <c r="DW88" i="3" s="1"/>
  <c r="CG102" i="3" a="1"/>
  <c r="CG102" i="3" s="1"/>
  <c r="EG102" i="3" s="1" a="1"/>
  <c r="EG102" i="3" s="1"/>
  <c r="BW102" i="3" a="1"/>
  <c r="BW102" i="3" s="1"/>
  <c r="DW102" i="3" s="1" a="1"/>
  <c r="DW102" i="3" s="1"/>
  <c r="CG118" i="3" a="1"/>
  <c r="CG118" i="3" s="1"/>
  <c r="EG118" i="3" s="1" a="1"/>
  <c r="EG118" i="3" s="1"/>
  <c r="BW118" i="3" a="1"/>
  <c r="BW118" i="3" s="1"/>
  <c r="DW118" i="3" s="1" a="1"/>
  <c r="DW118" i="3" s="1"/>
  <c r="CG125" i="3" a="1"/>
  <c r="CG125" i="3" s="1"/>
  <c r="EG125" i="3" s="1" a="1"/>
  <c r="EG125" i="3" s="1"/>
  <c r="BW125" i="3" a="1"/>
  <c r="BW125" i="3" s="1"/>
  <c r="DW125" i="3" s="1" a="1"/>
  <c r="DW125" i="3" s="1"/>
  <c r="CG127" i="3" a="1"/>
  <c r="CG127" i="3" s="1"/>
  <c r="EG127" i="3" s="1" a="1"/>
  <c r="EG127" i="3" s="1"/>
  <c r="BW127" i="3" a="1"/>
  <c r="BW127" i="3" s="1"/>
  <c r="DW127" i="3" s="1" a="1"/>
  <c r="DW127" i="3" s="1"/>
  <c r="CG139" i="3" a="1"/>
  <c r="CG139" i="3" s="1"/>
  <c r="EG139" i="3" s="1" a="1"/>
  <c r="EG139" i="3" s="1"/>
  <c r="BW139" i="3" a="1"/>
  <c r="BW139" i="3" s="1"/>
  <c r="DW139" i="3" s="1" a="1"/>
  <c r="DW139" i="3" s="1"/>
  <c r="CG142" i="3" a="1"/>
  <c r="CG142" i="3" s="1"/>
  <c r="EG142" i="3" s="1" a="1"/>
  <c r="EG142" i="3" s="1"/>
  <c r="BW142" i="3" a="1"/>
  <c r="BW142" i="3" s="1"/>
  <c r="DW142" i="3" s="1" a="1"/>
  <c r="DW142" i="3" s="1"/>
  <c r="CG143" i="3" a="1"/>
  <c r="CG143" i="3" s="1"/>
  <c r="EG143" i="3" s="1" a="1"/>
  <c r="EG143" i="3" s="1"/>
  <c r="BW143" i="3" a="1"/>
  <c r="BW143" i="3" s="1"/>
  <c r="DW143" i="3" s="1" a="1"/>
  <c r="DW143" i="3" s="1"/>
  <c r="BS24" i="3" a="1"/>
  <c r="BS24" i="3" s="1"/>
  <c r="BS46" i="3" a="1"/>
  <c r="BS46" i="3" s="1"/>
  <c r="BS63" i="3" a="1"/>
  <c r="BS63" i="3" s="1"/>
  <c r="CC96" i="3" a="1"/>
  <c r="CC96" i="3" s="1"/>
  <c r="EC96" i="3" s="1" a="1"/>
  <c r="EC96" i="3" s="1"/>
  <c r="BS96" i="3" a="1"/>
  <c r="BS96" i="3" s="1"/>
  <c r="CC121" i="3" a="1"/>
  <c r="CC121" i="3" s="1"/>
  <c r="EC121" i="3" s="1" a="1"/>
  <c r="EC121" i="3" s="1"/>
  <c r="BS121" i="3" a="1"/>
  <c r="BS121" i="3" s="1"/>
  <c r="CC141" i="3" a="1"/>
  <c r="CC141" i="3" s="1"/>
  <c r="EC141" i="3" s="1" a="1"/>
  <c r="EC141" i="3" s="1"/>
  <c r="BS141" i="3" a="1"/>
  <c r="BS141" i="3" s="1"/>
  <c r="BW19" i="3" a="1"/>
  <c r="BW19" i="3" s="1"/>
  <c r="DW19" i="3" s="1" a="1"/>
  <c r="DW19" i="3" s="1"/>
  <c r="BV24" i="3" a="1"/>
  <c r="BV24" i="3" s="1"/>
  <c r="DV24" i="3" s="1" a="1"/>
  <c r="DV24" i="3" s="1"/>
  <c r="BU25" i="3" a="1"/>
  <c r="BU25" i="3" s="1"/>
  <c r="DU25" i="3" s="1" a="1"/>
  <c r="DU25" i="3" s="1"/>
  <c r="BT27" i="3" a="1"/>
  <c r="BT27" i="3" s="1"/>
  <c r="DT27" i="3" s="1" a="1"/>
  <c r="DT27" i="3" s="1"/>
  <c r="BV46" i="3" a="1"/>
  <c r="BV46" i="3" s="1"/>
  <c r="DV46" i="3" s="1" a="1"/>
  <c r="DV46" i="3" s="1"/>
  <c r="BU48" i="3" a="1"/>
  <c r="BU48" i="3" s="1"/>
  <c r="DU48" i="3" s="1" a="1"/>
  <c r="DU48" i="3" s="1"/>
  <c r="BT49" i="3" a="1"/>
  <c r="BT49" i="3" s="1"/>
  <c r="DT49" i="3" s="1" a="1"/>
  <c r="DT49" i="3" s="1"/>
  <c r="BV63" i="3" a="1"/>
  <c r="BV63" i="3" s="1"/>
  <c r="DV63" i="3" s="1" a="1"/>
  <c r="DV63" i="3" s="1"/>
  <c r="CE69" i="3" a="1"/>
  <c r="CE69" i="3" s="1"/>
  <c r="EE69" i="3" s="1" a="1"/>
  <c r="EE69" i="3" s="1"/>
  <c r="BU69" i="3" a="1"/>
  <c r="BU69" i="3" s="1"/>
  <c r="DU69" i="3" s="1" a="1"/>
  <c r="DU69" i="3" s="1"/>
  <c r="CD73" i="3" a="1"/>
  <c r="CD73" i="3" s="1"/>
  <c r="ED73" i="3" s="1" a="1"/>
  <c r="ED73" i="3" s="1"/>
  <c r="BT73" i="3" a="1"/>
  <c r="BT73" i="3" s="1"/>
  <c r="DT73" i="3" s="1" a="1"/>
  <c r="DT73" i="3" s="1"/>
  <c r="CG94" i="3" a="1"/>
  <c r="CG94" i="3" s="1"/>
  <c r="EG94" i="3" s="1" a="1"/>
  <c r="EG94" i="3" s="1"/>
  <c r="BW94" i="3" a="1"/>
  <c r="BW94" i="3" s="1"/>
  <c r="DW94" i="3" s="1" a="1"/>
  <c r="DW94" i="3" s="1"/>
  <c r="CF96" i="3" a="1"/>
  <c r="CF96" i="3" s="1"/>
  <c r="EF96" i="3" s="1" a="1"/>
  <c r="EF96" i="3" s="1"/>
  <c r="BV96" i="3" a="1"/>
  <c r="BV96" i="3" s="1"/>
  <c r="DV96" i="3" s="1" a="1"/>
  <c r="DV96" i="3" s="1"/>
  <c r="CE97" i="3" a="1"/>
  <c r="CE97" i="3" s="1"/>
  <c r="EE97" i="3" s="1" a="1"/>
  <c r="EE97" i="3" s="1"/>
  <c r="BU97" i="3" a="1"/>
  <c r="BU97" i="3" s="1"/>
  <c r="DU97" i="3" s="1" a="1"/>
  <c r="DU97" i="3" s="1"/>
  <c r="CD106" i="3" a="1"/>
  <c r="CD106" i="3" s="1"/>
  <c r="ED106" i="3" s="1" a="1"/>
  <c r="ED106" i="3" s="1"/>
  <c r="BT106" i="3" a="1"/>
  <c r="BT106" i="3" s="1"/>
  <c r="DT106" i="3" s="1" a="1"/>
  <c r="DT106" i="3" s="1"/>
  <c r="CF121" i="3" a="1"/>
  <c r="CF121" i="3" s="1"/>
  <c r="EF121" i="3" s="1" a="1"/>
  <c r="EF121" i="3" s="1"/>
  <c r="BV121" i="3" a="1"/>
  <c r="BV121" i="3" s="1"/>
  <c r="DV121" i="3" s="1" a="1"/>
  <c r="DV121" i="3" s="1"/>
  <c r="CE124" i="3" a="1"/>
  <c r="CE124" i="3" s="1"/>
  <c r="EE124" i="3" s="1" a="1"/>
  <c r="EE124" i="3" s="1"/>
  <c r="BU124" i="3" a="1"/>
  <c r="BU124" i="3" s="1"/>
  <c r="DU124" i="3" s="1" a="1"/>
  <c r="DU124" i="3" s="1"/>
  <c r="CD126" i="3" a="1"/>
  <c r="CD126" i="3" s="1"/>
  <c r="ED126" i="3" s="1" a="1"/>
  <c r="ED126" i="3" s="1"/>
  <c r="BT126" i="3" a="1"/>
  <c r="BT126" i="3" s="1"/>
  <c r="DT126" i="3" s="1" a="1"/>
  <c r="DT126" i="3" s="1"/>
  <c r="CF141" i="3" a="1"/>
  <c r="CF141" i="3" s="1"/>
  <c r="EF141" i="3" s="1" a="1"/>
  <c r="EF141" i="3" s="1"/>
  <c r="BV141" i="3" a="1"/>
  <c r="BV141" i="3" s="1"/>
  <c r="DV141" i="3" s="1" a="1"/>
  <c r="DV141" i="3" s="1"/>
  <c r="CE147" i="3" a="1"/>
  <c r="CE147" i="3" s="1"/>
  <c r="EE147" i="3" s="1" a="1"/>
  <c r="EE147" i="3" s="1"/>
  <c r="BU147" i="3" a="1"/>
  <c r="BU147" i="3" s="1"/>
  <c r="DU147" i="3" s="1" a="1"/>
  <c r="DU147" i="3" s="1"/>
  <c r="CD148" i="3" a="1"/>
  <c r="CD148" i="3" s="1"/>
  <c r="ED148" i="3" s="1" a="1"/>
  <c r="ED148" i="3" s="1"/>
  <c r="BT148" i="3" a="1"/>
  <c r="BT148" i="3" s="1"/>
  <c r="DT148" i="3" s="1" a="1"/>
  <c r="DT148" i="3" s="1"/>
  <c r="BS20" i="3" a="1"/>
  <c r="BS20" i="3" s="1"/>
  <c r="BS139" i="3" a="1"/>
  <c r="BS139" i="3" s="1"/>
  <c r="BS57" i="3" a="1"/>
  <c r="BS57" i="3" s="1"/>
  <c r="BS42" i="3" a="1"/>
  <c r="BS42" i="3" s="1"/>
  <c r="BS92" i="3" a="1"/>
  <c r="BS92" i="3" s="1"/>
  <c r="CC118" i="3" a="1"/>
  <c r="CC118" i="3" s="1"/>
  <c r="EC118" i="3" s="1" a="1"/>
  <c r="EC118" i="3" s="1"/>
  <c r="BS118" i="3" a="1"/>
  <c r="BS118" i="3" s="1"/>
  <c r="CC127" i="3" a="1"/>
  <c r="CC127" i="3" s="1"/>
  <c r="EC127" i="3" s="1" a="1"/>
  <c r="EC127" i="3" s="1"/>
  <c r="BS127" i="3" a="1"/>
  <c r="BS127" i="3" s="1"/>
  <c r="BX29" i="3" a="1"/>
  <c r="BX29" i="3" s="1"/>
  <c r="DX29" i="3" s="1" a="1"/>
  <c r="DX29" i="3" s="1"/>
  <c r="BX88" i="3" a="1"/>
  <c r="BX88" i="3" s="1"/>
  <c r="DX88" i="3" s="1" a="1"/>
  <c r="DX88" i="3" s="1"/>
  <c r="CH143" i="3" a="1"/>
  <c r="CH143" i="3" s="1"/>
  <c r="EH143" i="3" s="1" a="1"/>
  <c r="EH143" i="3" s="1"/>
  <c r="BX143" i="3" a="1"/>
  <c r="BX143" i="3" s="1"/>
  <c r="DX143" i="3" s="1" a="1"/>
  <c r="DX143" i="3" s="1"/>
  <c r="BS25" i="3" a="1"/>
  <c r="BS25" i="3" s="1"/>
  <c r="BS48" i="3" a="1"/>
  <c r="BS48" i="3" s="1"/>
  <c r="CC69" i="3" a="1"/>
  <c r="CC69" i="3" s="1"/>
  <c r="EC69" i="3" s="1" a="1"/>
  <c r="EC69" i="3" s="1"/>
  <c r="BS69" i="3" a="1"/>
  <c r="BS69" i="3" s="1"/>
  <c r="CC97" i="3" a="1"/>
  <c r="CC97" i="3" s="1"/>
  <c r="EC97" i="3" s="1" a="1"/>
  <c r="EC97" i="3" s="1"/>
  <c r="BS97" i="3" a="1"/>
  <c r="BS97" i="3" s="1"/>
  <c r="CC124" i="3" a="1"/>
  <c r="CC124" i="3" s="1"/>
  <c r="EC124" i="3" s="1" a="1"/>
  <c r="EC124" i="3" s="1"/>
  <c r="BS124" i="3" a="1"/>
  <c r="BS124" i="3" s="1"/>
  <c r="CC147" i="3" a="1"/>
  <c r="CC147" i="3" s="1"/>
  <c r="EC147" i="3" s="1" a="1"/>
  <c r="EC147" i="3" s="1"/>
  <c r="BS147" i="3" a="1"/>
  <c r="BS147" i="3" s="1"/>
  <c r="BW24" i="3" a="1"/>
  <c r="BW24" i="3" s="1"/>
  <c r="DW24" i="3" s="1" a="1"/>
  <c r="DW24" i="3" s="1"/>
  <c r="BV25" i="3" a="1"/>
  <c r="BV25" i="3" s="1"/>
  <c r="DV25" i="3" s="1" a="1"/>
  <c r="DV25" i="3" s="1"/>
  <c r="BU27" i="3" a="1"/>
  <c r="BU27" i="3" s="1"/>
  <c r="DU27" i="3" s="1" a="1"/>
  <c r="DU27" i="3" s="1"/>
  <c r="BT30" i="3" a="1"/>
  <c r="BT30" i="3" s="1"/>
  <c r="DT30" i="3" s="1" a="1"/>
  <c r="DT30" i="3" s="1"/>
  <c r="BW46" i="3" a="1"/>
  <c r="BW46" i="3" s="1"/>
  <c r="DW46" i="3" s="1" a="1"/>
  <c r="DW46" i="3" s="1"/>
  <c r="BV48" i="3" a="1"/>
  <c r="BV48" i="3" s="1"/>
  <c r="DV48" i="3" s="1" a="1"/>
  <c r="DV48" i="3" s="1"/>
  <c r="BU49" i="3" a="1"/>
  <c r="BU49" i="3" s="1"/>
  <c r="DU49" i="3" s="1" a="1"/>
  <c r="DU49" i="3" s="1"/>
  <c r="BT50" i="3" a="1"/>
  <c r="BT50" i="3" s="1"/>
  <c r="DT50" i="3" s="1" a="1"/>
  <c r="DT50" i="3" s="1"/>
  <c r="BW63" i="3" a="1"/>
  <c r="BW63" i="3" s="1"/>
  <c r="DW63" i="3" s="1" a="1"/>
  <c r="DW63" i="3" s="1"/>
  <c r="CF69" i="3" a="1"/>
  <c r="CF69" i="3" s="1"/>
  <c r="EF69" i="3" s="1" a="1"/>
  <c r="EF69" i="3" s="1"/>
  <c r="BV69" i="3" a="1"/>
  <c r="BV69" i="3" s="1"/>
  <c r="DV69" i="3" s="1" a="1"/>
  <c r="DV69" i="3" s="1"/>
  <c r="CE73" i="3" a="1"/>
  <c r="CE73" i="3" s="1"/>
  <c r="EE73" i="3" s="1" a="1"/>
  <c r="EE73" i="3" s="1"/>
  <c r="BU73" i="3" a="1"/>
  <c r="BU73" i="3" s="1"/>
  <c r="DU73" i="3" s="1" a="1"/>
  <c r="DU73" i="3" s="1"/>
  <c r="CD80" i="3" a="1"/>
  <c r="CD80" i="3" s="1"/>
  <c r="ED80" i="3" s="1" a="1"/>
  <c r="ED80" i="3" s="1"/>
  <c r="BT80" i="3" a="1"/>
  <c r="BT80" i="3" s="1"/>
  <c r="DT80" i="3" s="1" a="1"/>
  <c r="DT80" i="3" s="1"/>
  <c r="CG96" i="3" a="1"/>
  <c r="CG96" i="3" s="1"/>
  <c r="EG96" i="3" s="1" a="1"/>
  <c r="EG96" i="3" s="1"/>
  <c r="BW96" i="3" a="1"/>
  <c r="BW96" i="3" s="1"/>
  <c r="DW96" i="3" s="1" a="1"/>
  <c r="DW96" i="3" s="1"/>
  <c r="CF97" i="3" a="1"/>
  <c r="CF97" i="3" s="1"/>
  <c r="EF97" i="3" s="1" a="1"/>
  <c r="EF97" i="3" s="1"/>
  <c r="BV97" i="3" a="1"/>
  <c r="BV97" i="3" s="1"/>
  <c r="DV97" i="3" s="1" a="1"/>
  <c r="DV97" i="3" s="1"/>
  <c r="CE106" i="3" a="1"/>
  <c r="CE106" i="3" s="1"/>
  <c r="EE106" i="3" s="1" a="1"/>
  <c r="EE106" i="3" s="1"/>
  <c r="BU106" i="3" a="1"/>
  <c r="BU106" i="3" s="1"/>
  <c r="DU106" i="3" s="1" a="1"/>
  <c r="DU106" i="3" s="1"/>
  <c r="CD109" i="3" a="1"/>
  <c r="CD109" i="3" s="1"/>
  <c r="ED109" i="3" s="1" a="1"/>
  <c r="ED109" i="3" s="1"/>
  <c r="BT109" i="3" a="1"/>
  <c r="BT109" i="3" s="1"/>
  <c r="DT109" i="3" s="1" a="1"/>
  <c r="DT109" i="3" s="1"/>
  <c r="CG121" i="3" a="1"/>
  <c r="CG121" i="3" s="1"/>
  <c r="EG121" i="3" s="1" a="1"/>
  <c r="EG121" i="3" s="1"/>
  <c r="BW121" i="3" a="1"/>
  <c r="BW121" i="3" s="1"/>
  <c r="DW121" i="3" s="1" a="1"/>
  <c r="DW121" i="3" s="1"/>
  <c r="CF124" i="3" a="1"/>
  <c r="CF124" i="3" s="1"/>
  <c r="EF124" i="3" s="1" a="1"/>
  <c r="EF124" i="3" s="1"/>
  <c r="BV124" i="3" a="1"/>
  <c r="BV124" i="3" s="1"/>
  <c r="DV124" i="3" s="1" a="1"/>
  <c r="DV124" i="3" s="1"/>
  <c r="CE126" i="3" a="1"/>
  <c r="CE126" i="3" s="1"/>
  <c r="EE126" i="3" s="1" a="1"/>
  <c r="EE126" i="3" s="1"/>
  <c r="BU126" i="3" a="1"/>
  <c r="BU126" i="3" s="1"/>
  <c r="DU126" i="3" s="1" a="1"/>
  <c r="DU126" i="3" s="1"/>
  <c r="CD128" i="3" a="1"/>
  <c r="CD128" i="3" s="1"/>
  <c r="ED128" i="3" s="1" a="1"/>
  <c r="ED128" i="3" s="1"/>
  <c r="BT128" i="3" a="1"/>
  <c r="BT128" i="3" s="1"/>
  <c r="DT128" i="3" s="1" a="1"/>
  <c r="DT128" i="3" s="1"/>
  <c r="CG141" i="3" a="1"/>
  <c r="CG141" i="3" s="1"/>
  <c r="EG141" i="3" s="1" a="1"/>
  <c r="EG141" i="3" s="1"/>
  <c r="BW141" i="3" a="1"/>
  <c r="BW141" i="3" s="1"/>
  <c r="DW141" i="3" s="1" a="1"/>
  <c r="DW141" i="3" s="1"/>
  <c r="CF147" i="3" a="1"/>
  <c r="CF147" i="3" s="1"/>
  <c r="EF147" i="3" s="1" a="1"/>
  <c r="EF147" i="3" s="1"/>
  <c r="BV147" i="3" a="1"/>
  <c r="BV147" i="3" s="1"/>
  <c r="DV147" i="3" s="1" a="1"/>
  <c r="DV147" i="3" s="1"/>
  <c r="CE148" i="3" a="1"/>
  <c r="CE148" i="3" s="1"/>
  <c r="EE148" i="3" s="1" a="1"/>
  <c r="EE148" i="3" s="1"/>
  <c r="BU148" i="3" a="1"/>
  <c r="BU148" i="3" s="1"/>
  <c r="DU148" i="3" s="1" a="1"/>
  <c r="DU148" i="3" s="1"/>
  <c r="BY45" i="3" a="1"/>
  <c r="BY45" i="3" s="1"/>
  <c r="DY45" i="3" s="1" a="1"/>
  <c r="DY45" i="3" s="1"/>
  <c r="BY88" i="3" a="1"/>
  <c r="BY88" i="3" s="1"/>
  <c r="DY88" i="3" s="1" a="1"/>
  <c r="DY88" i="3" s="1"/>
  <c r="CI143" i="3" a="1"/>
  <c r="CI143" i="3" s="1"/>
  <c r="EI143" i="3" s="1" a="1"/>
  <c r="EI143" i="3" s="1"/>
  <c r="BY143" i="3" a="1"/>
  <c r="BY143" i="3" s="1"/>
  <c r="DY143" i="3" s="1" a="1"/>
  <c r="DY143" i="3" s="1"/>
  <c r="BS27" i="3" a="1"/>
  <c r="BS27" i="3" s="1"/>
  <c r="BS49" i="3" a="1"/>
  <c r="BS49" i="3" s="1"/>
  <c r="CC73" i="3" a="1"/>
  <c r="CC73" i="3" s="1"/>
  <c r="EC73" i="3" s="1" a="1"/>
  <c r="EC73" i="3" s="1"/>
  <c r="BS73" i="3" a="1"/>
  <c r="BS73" i="3" s="1"/>
  <c r="CC106" i="3" a="1"/>
  <c r="CC106" i="3" s="1"/>
  <c r="EC106" i="3" s="1" a="1"/>
  <c r="EC106" i="3" s="1"/>
  <c r="BS106" i="3" a="1"/>
  <c r="BS106" i="3" s="1"/>
  <c r="CC126" i="3" a="1"/>
  <c r="CC126" i="3" s="1"/>
  <c r="EC126" i="3" s="1" a="1"/>
  <c r="EC126" i="3" s="1"/>
  <c r="BS126" i="3" a="1"/>
  <c r="BS126" i="3" s="1"/>
  <c r="CC148" i="3" a="1"/>
  <c r="CC148" i="3" s="1"/>
  <c r="EC148" i="3" s="1" a="1"/>
  <c r="EC148" i="3" s="1"/>
  <c r="BS148" i="3" a="1"/>
  <c r="BS148" i="3" s="1"/>
  <c r="BW25" i="3" a="1"/>
  <c r="BW25" i="3" s="1"/>
  <c r="DW25" i="3" s="1" a="1"/>
  <c r="DW25" i="3" s="1"/>
  <c r="BV27" i="3" a="1"/>
  <c r="BV27" i="3" s="1"/>
  <c r="DV27" i="3" s="1" a="1"/>
  <c r="DV27" i="3" s="1"/>
  <c r="BU30" i="3" a="1"/>
  <c r="BU30" i="3" s="1"/>
  <c r="DU30" i="3" s="1" a="1"/>
  <c r="DU30" i="3" s="1"/>
  <c r="BT34" i="3" a="1"/>
  <c r="BT34" i="3" s="1"/>
  <c r="DT34" i="3" s="1" a="1"/>
  <c r="DT34" i="3" s="1"/>
  <c r="BV49" i="3" a="1"/>
  <c r="BV49" i="3" s="1"/>
  <c r="DV49" i="3" s="1" a="1"/>
  <c r="DV49" i="3" s="1"/>
  <c r="BU50" i="3" a="1"/>
  <c r="BU50" i="3" s="1"/>
  <c r="DU50" i="3" s="1" a="1"/>
  <c r="DU50" i="3" s="1"/>
  <c r="BT51" i="3" a="1"/>
  <c r="BT51" i="3" s="1"/>
  <c r="DT51" i="3" s="1" a="1"/>
  <c r="DT51" i="3" s="1"/>
  <c r="CF73" i="3" a="1"/>
  <c r="CF73" i="3" s="1"/>
  <c r="EF73" i="3" s="1" a="1"/>
  <c r="EF73" i="3" s="1"/>
  <c r="BV73" i="3" a="1"/>
  <c r="BV73" i="3" s="1"/>
  <c r="DV73" i="3" s="1" a="1"/>
  <c r="DV73" i="3" s="1"/>
  <c r="CE80" i="3" a="1"/>
  <c r="CE80" i="3" s="1"/>
  <c r="EE80" i="3" s="1" a="1"/>
  <c r="EE80" i="3" s="1"/>
  <c r="BU80" i="3" a="1"/>
  <c r="BU80" i="3" s="1"/>
  <c r="DU80" i="3" s="1" a="1"/>
  <c r="DU80" i="3" s="1"/>
  <c r="CD82" i="3" a="1"/>
  <c r="CD82" i="3" s="1"/>
  <c r="ED82" i="3" s="1" a="1"/>
  <c r="ED82" i="3" s="1"/>
  <c r="BT82" i="3" a="1"/>
  <c r="BT82" i="3" s="1"/>
  <c r="DT82" i="3" s="1" a="1"/>
  <c r="DT82" i="3" s="1"/>
  <c r="CG97" i="3" a="1"/>
  <c r="CG97" i="3" s="1"/>
  <c r="EG97" i="3" s="1" a="1"/>
  <c r="EG97" i="3" s="1"/>
  <c r="BW97" i="3" a="1"/>
  <c r="BW97" i="3" s="1"/>
  <c r="DW97" i="3" s="1" a="1"/>
  <c r="DW97" i="3" s="1"/>
  <c r="CF106" i="3" a="1"/>
  <c r="CF106" i="3" s="1"/>
  <c r="EF106" i="3" s="1" a="1"/>
  <c r="EF106" i="3" s="1"/>
  <c r="BV106" i="3" a="1"/>
  <c r="BV106" i="3" s="1"/>
  <c r="DV106" i="3" s="1" a="1"/>
  <c r="DV106" i="3" s="1"/>
  <c r="CE109" i="3" a="1"/>
  <c r="CE109" i="3" s="1"/>
  <c r="EE109" i="3" s="1" a="1"/>
  <c r="EE109" i="3" s="1"/>
  <c r="BU109" i="3" a="1"/>
  <c r="BU109" i="3" s="1"/>
  <c r="DU109" i="3" s="1" a="1"/>
  <c r="DU109" i="3" s="1"/>
  <c r="CD111" i="3" a="1"/>
  <c r="CD111" i="3" s="1"/>
  <c r="ED111" i="3" s="1" a="1"/>
  <c r="ED111" i="3" s="1"/>
  <c r="BT111" i="3" a="1"/>
  <c r="BT111" i="3" s="1"/>
  <c r="DT111" i="3" s="1" a="1"/>
  <c r="DT111" i="3" s="1"/>
  <c r="CF126" i="3" a="1"/>
  <c r="CF126" i="3" s="1"/>
  <c r="EF126" i="3" s="1" a="1"/>
  <c r="EF126" i="3" s="1"/>
  <c r="BV126" i="3" a="1"/>
  <c r="BV126" i="3" s="1"/>
  <c r="DV126" i="3" s="1" a="1"/>
  <c r="DV126" i="3" s="1"/>
  <c r="CE128" i="3" a="1"/>
  <c r="CE128" i="3" s="1"/>
  <c r="EE128" i="3" s="1" a="1"/>
  <c r="EE128" i="3" s="1"/>
  <c r="BU128" i="3" a="1"/>
  <c r="BU128" i="3" s="1"/>
  <c r="DU128" i="3" s="1" a="1"/>
  <c r="DU128" i="3" s="1"/>
  <c r="CD132" i="3" a="1"/>
  <c r="CD132" i="3" s="1"/>
  <c r="ED132" i="3" s="1" a="1"/>
  <c r="ED132" i="3" s="1"/>
  <c r="BT132" i="3" a="1"/>
  <c r="BT132" i="3" s="1"/>
  <c r="DT132" i="3" s="1" a="1"/>
  <c r="DT132" i="3" s="1"/>
  <c r="CF148" i="3" a="1"/>
  <c r="CF148" i="3" s="1"/>
  <c r="EF148" i="3" s="1" a="1"/>
  <c r="EF148" i="3" s="1"/>
  <c r="BV148" i="3" a="1"/>
  <c r="BV148" i="3" s="1"/>
  <c r="DV148" i="3" s="1" a="1"/>
  <c r="DV148" i="3" s="1"/>
  <c r="CG80" i="3" a="1"/>
  <c r="CG80" i="3" s="1"/>
  <c r="EG80" i="3" s="1" a="1"/>
  <c r="EG80" i="3" s="1"/>
  <c r="CG69" i="3" a="1"/>
  <c r="CG69" i="3" s="1"/>
  <c r="EG69" i="3" s="1" a="1"/>
  <c r="EG69" i="3" s="1"/>
  <c r="CG124" i="3" a="1"/>
  <c r="CG124" i="3" s="1"/>
  <c r="EG124" i="3" s="1" a="1"/>
  <c r="EG124" i="3" s="1"/>
  <c r="CG147" i="3" a="1"/>
  <c r="CG147" i="3" s="1"/>
  <c r="EG147" i="3" s="1" a="1"/>
  <c r="EG147" i="3" s="1"/>
  <c r="M82" i="3"/>
  <c r="BM82" i="3" s="1" a="1"/>
  <c r="BM82" i="3" s="1"/>
  <c r="DM82" i="3" s="1" a="1"/>
  <c r="DM82" i="3" s="1"/>
  <c r="N5" i="3"/>
  <c r="BN5" i="3" s="1" a="1"/>
  <c r="BN5" i="3" s="1"/>
  <c r="DN5" i="3" s="1" a="1"/>
  <c r="DN5" i="3" s="1"/>
  <c r="M52" i="3"/>
  <c r="BM52" i="3" s="1" a="1"/>
  <c r="BM52" i="3" s="1"/>
  <c r="DM52" i="3" s="1" a="1"/>
  <c r="DM52" i="3" s="1"/>
  <c r="M117" i="3"/>
  <c r="BM117" i="3" s="1" a="1"/>
  <c r="BM117" i="3" s="1"/>
  <c r="DM117" i="3" s="1" a="1"/>
  <c r="DM117" i="3" s="1"/>
  <c r="M92" i="3"/>
  <c r="BM92" i="3" s="1" a="1"/>
  <c r="BM92" i="3" s="1"/>
  <c r="DM92" i="3" s="1" a="1"/>
  <c r="DM92" i="3" s="1"/>
  <c r="M93" i="3"/>
  <c r="BM93" i="3" s="1" a="1"/>
  <c r="BM93" i="3" s="1"/>
  <c r="DM93" i="3" s="1" a="1"/>
  <c r="DM93" i="3" s="1"/>
  <c r="M119" i="3"/>
  <c r="BM119" i="3" s="1" a="1"/>
  <c r="BM119" i="3" s="1"/>
  <c r="DM119" i="3" s="1" a="1"/>
  <c r="DM119" i="3" s="1"/>
  <c r="N29" i="3"/>
  <c r="M69" i="3"/>
  <c r="M109" i="3"/>
  <c r="BM109" i="3" s="1" a="1"/>
  <c r="BM109" i="3" s="1"/>
  <c r="DM109" i="3" s="1" a="1"/>
  <c r="DM109" i="3" s="1"/>
  <c r="M60" i="3"/>
  <c r="M43" i="3"/>
  <c r="BM43" i="3" s="1" a="1"/>
  <c r="BM43" i="3" s="1"/>
  <c r="DM43" i="3" s="1" a="1"/>
  <c r="DM43" i="3" s="1"/>
  <c r="M147" i="3"/>
  <c r="BM147" i="3" s="1" a="1"/>
  <c r="BM147" i="3" s="1"/>
  <c r="DM147" i="3" s="1" a="1"/>
  <c r="DM147" i="3" s="1"/>
  <c r="M115" i="3"/>
  <c r="BM115" i="3" s="1" a="1"/>
  <c r="BM115" i="3" s="1"/>
  <c r="DM115" i="3" s="1" a="1"/>
  <c r="DM115" i="3" s="1"/>
  <c r="M57" i="3"/>
  <c r="BM57" i="3" s="1" a="1"/>
  <c r="BM57" i="3" s="1"/>
  <c r="DM57" i="3" s="1" a="1"/>
  <c r="DM57" i="3" s="1"/>
  <c r="M73" i="3"/>
  <c r="M124" i="3"/>
  <c r="CG109" i="3" a="1"/>
  <c r="CG109" i="3" s="1"/>
  <c r="EG109" i="3" s="1" a="1"/>
  <c r="EG109" i="3" s="1"/>
  <c r="CG128" i="3" a="1"/>
  <c r="CG128" i="3" s="1"/>
  <c r="EG128" i="3" s="1" a="1"/>
  <c r="EG128" i="3" s="1"/>
  <c r="M142" i="3"/>
  <c r="M139" i="3"/>
  <c r="BM139" i="3" s="1" a="1"/>
  <c r="BM139" i="3" s="1"/>
  <c r="DM139" i="3" s="1" a="1"/>
  <c r="DM139" i="3" s="1"/>
  <c r="M49" i="3"/>
  <c r="M125" i="3"/>
  <c r="M20" i="3"/>
  <c r="BM20" i="3" s="1" a="1"/>
  <c r="BM20" i="3" s="1"/>
  <c r="DM20" i="3" s="1" a="1"/>
  <c r="DM20" i="3" s="1"/>
  <c r="M46" i="3"/>
  <c r="BM46" i="3" s="1" a="1"/>
  <c r="BM46" i="3" s="1"/>
  <c r="DM46" i="3" s="1" a="1"/>
  <c r="DM46" i="3" s="1"/>
  <c r="M96" i="3"/>
  <c r="M122" i="3"/>
  <c r="CG106" i="3" a="1"/>
  <c r="CG106" i="3" s="1"/>
  <c r="EG106" i="3" s="1" a="1"/>
  <c r="EG106" i="3" s="1"/>
  <c r="M36" i="3"/>
  <c r="CG82" i="3" a="1"/>
  <c r="CG82" i="3" s="1"/>
  <c r="EG82" i="3" s="1" a="1"/>
  <c r="EG82" i="3" s="1"/>
  <c r="CG111" i="3" a="1"/>
  <c r="CG111" i="3" s="1"/>
  <c r="EG111" i="3" s="1" a="1"/>
  <c r="EG111" i="3" s="1"/>
  <c r="M48" i="3"/>
  <c r="BM48" i="3" s="1" a="1"/>
  <c r="BM48" i="3" s="1"/>
  <c r="DM48" i="3" s="1" a="1"/>
  <c r="DM48" i="3" s="1"/>
  <c r="M80" i="3"/>
  <c r="BM80" i="3" s="1" a="1"/>
  <c r="BM80" i="3" s="1"/>
  <c r="DM80" i="3" s="1" a="1"/>
  <c r="DM80" i="3" s="1"/>
  <c r="M78" i="3"/>
  <c r="BM78" i="3" s="1" a="1"/>
  <c r="BM78" i="3" s="1"/>
  <c r="DM78" i="3" s="1" a="1"/>
  <c r="DM78" i="3" s="1"/>
  <c r="M63" i="3"/>
  <c r="M24" i="3"/>
  <c r="M114" i="3"/>
  <c r="BM114" i="3" s="1" a="1"/>
  <c r="BM114" i="3" s="1"/>
  <c r="DM114" i="3" s="1" a="1"/>
  <c r="DM114" i="3" s="1"/>
  <c r="M121" i="3"/>
  <c r="BM121" i="3" s="1" a="1"/>
  <c r="BM121" i="3" s="1"/>
  <c r="DM121" i="3" s="1" a="1"/>
  <c r="DM121" i="3" s="1"/>
  <c r="M94" i="3"/>
  <c r="BM94" i="3" s="1" a="1"/>
  <c r="BM94" i="3" s="1"/>
  <c r="DM94" i="3" s="1" a="1"/>
  <c r="DM94" i="3" s="1"/>
  <c r="M34" i="3"/>
  <c r="M19" i="3"/>
  <c r="M74" i="3"/>
  <c r="M132" i="3"/>
  <c r="M50" i="3"/>
  <c r="M71" i="3"/>
  <c r="M18" i="3"/>
  <c r="BM18" i="3" s="1" a="1"/>
  <c r="BM18" i="3" s="1"/>
  <c r="DM18" i="3" s="1" a="1"/>
  <c r="DM18" i="3" s="1"/>
  <c r="M106" i="3"/>
  <c r="CG133" i="3" a="1"/>
  <c r="CG133" i="3" s="1"/>
  <c r="EG133" i="3" s="1" a="1"/>
  <c r="EG133" i="3" s="1"/>
  <c r="M118" i="3"/>
  <c r="M38" i="3"/>
  <c r="BM38" i="3" s="1" a="1"/>
  <c r="BM38" i="3" s="1"/>
  <c r="DM38" i="3" s="1" a="1"/>
  <c r="DM38" i="3" s="1"/>
  <c r="M127" i="3"/>
  <c r="M97" i="3"/>
  <c r="BM97" i="3" s="1" a="1"/>
  <c r="BM97" i="3" s="1"/>
  <c r="DM97" i="3" s="1" a="1"/>
  <c r="DM97" i="3" s="1"/>
  <c r="M30" i="3"/>
  <c r="M131" i="3"/>
  <c r="BM131" i="3" s="1" a="1"/>
  <c r="BM131" i="3" s="1"/>
  <c r="DM131" i="3" s="1" a="1"/>
  <c r="DM131" i="3" s="1"/>
  <c r="CG115" i="3" a="1"/>
  <c r="CG115" i="3" s="1"/>
  <c r="EG115" i="3" s="1" a="1"/>
  <c r="EG115" i="3" s="1"/>
  <c r="M84" i="3"/>
  <c r="BM84" i="3" s="1" a="1"/>
  <c r="BM84" i="3" s="1"/>
  <c r="DM84" i="3" s="1" a="1"/>
  <c r="DM84" i="3" s="1"/>
  <c r="M45" i="3"/>
  <c r="N45" i="3" s="1"/>
  <c r="M136" i="3"/>
  <c r="BM136" i="3" s="1" a="1"/>
  <c r="BM136" i="3" s="1"/>
  <c r="DM136" i="3" s="1" a="1"/>
  <c r="DM136" i="3" s="1"/>
  <c r="M137" i="3"/>
  <c r="M90" i="3"/>
  <c r="M133" i="3"/>
  <c r="BM133" i="3" s="1" a="1"/>
  <c r="BM133" i="3" s="1"/>
  <c r="DM133" i="3" s="1" a="1"/>
  <c r="DM133" i="3" s="1"/>
  <c r="M51" i="3"/>
  <c r="M126" i="3"/>
  <c r="M141" i="3"/>
  <c r="M83" i="3"/>
  <c r="M62" i="3"/>
  <c r="CH88" i="3" s="1" a="1"/>
  <c r="CH88" i="3" s="1"/>
  <c r="EH88" i="3" s="1" a="1"/>
  <c r="EH88" i="3" s="1"/>
  <c r="M25" i="3"/>
  <c r="M42" i="3"/>
  <c r="M111" i="3"/>
  <c r="BM111" i="3" s="1" a="1"/>
  <c r="BM111" i="3" s="1"/>
  <c r="DM111" i="3" s="1" a="1"/>
  <c r="DM111" i="3" s="1"/>
  <c r="M27" i="3"/>
  <c r="M128" i="3"/>
  <c r="BM128" i="3" s="1" a="1"/>
  <c r="BM128" i="3" s="1"/>
  <c r="DM128" i="3" s="1" a="1"/>
  <c r="DM128" i="3" s="1"/>
  <c r="CG117" i="3" a="1"/>
  <c r="CG117" i="3" s="1"/>
  <c r="EG117" i="3" s="1" a="1"/>
  <c r="EG117" i="3" s="1"/>
  <c r="CG131" i="3" a="1"/>
  <c r="CG131" i="3" s="1"/>
  <c r="EG131" i="3" s="1" a="1"/>
  <c r="EG131" i="3" s="1"/>
  <c r="CG119" i="3" a="1"/>
  <c r="CG119" i="3" s="1"/>
  <c r="EG119" i="3" s="1" a="1"/>
  <c r="EG119" i="3" s="1"/>
  <c r="CG137" i="3" a="1"/>
  <c r="CG137" i="3" s="1"/>
  <c r="EG137" i="3" s="1" a="1"/>
  <c r="EG137" i="3" s="1"/>
  <c r="M67" i="3"/>
  <c r="M148" i="3"/>
  <c r="BM148" i="3" s="1" a="1"/>
  <c r="BM148" i="3" s="1"/>
  <c r="DM148" i="3" s="1" a="1"/>
  <c r="DM148" i="3" s="1"/>
  <c r="M13" i="3"/>
  <c r="M55" i="3"/>
  <c r="M102" i="3"/>
  <c r="BJ6" i="6"/>
  <c r="BJ8" i="6"/>
  <c r="BJ10" i="6"/>
  <c r="BJ12" i="6"/>
  <c r="BJ14" i="6"/>
  <c r="BJ16" i="6"/>
  <c r="BJ18" i="6"/>
  <c r="BJ20" i="6"/>
  <c r="BJ22" i="6"/>
  <c r="BJ24" i="6"/>
  <c r="BJ26" i="6"/>
  <c r="BJ28" i="6"/>
  <c r="BJ30" i="6"/>
  <c r="BJ32" i="6"/>
  <c r="BJ34" i="6"/>
  <c r="BJ36" i="6"/>
  <c r="BJ38" i="6"/>
  <c r="BJ40" i="6"/>
  <c r="BJ42" i="6"/>
  <c r="BJ44" i="6"/>
  <c r="BJ46" i="6"/>
  <c r="BJ48" i="6"/>
  <c r="BJ50" i="6"/>
  <c r="BJ52" i="6"/>
  <c r="BJ54" i="6"/>
  <c r="BJ56" i="6"/>
  <c r="BJ58" i="6"/>
  <c r="BJ60" i="6"/>
  <c r="BJ62" i="6"/>
  <c r="BJ64" i="6"/>
  <c r="BJ66" i="6"/>
  <c r="BJ68" i="6"/>
  <c r="BJ70" i="6"/>
  <c r="BJ72" i="6"/>
  <c r="BJ74" i="6"/>
  <c r="BJ76" i="6"/>
  <c r="BJ78" i="6"/>
  <c r="BJ80" i="6"/>
  <c r="BJ82" i="6"/>
  <c r="BJ84" i="6"/>
  <c r="BJ86" i="6"/>
  <c r="BJ88" i="6"/>
  <c r="BJ90" i="6"/>
  <c r="BJ92" i="6"/>
  <c r="BJ94" i="6"/>
  <c r="BJ96" i="6"/>
  <c r="BJ98" i="6"/>
  <c r="BJ100" i="6"/>
  <c r="BJ102" i="6"/>
  <c r="BJ104" i="6"/>
  <c r="BJ106" i="6"/>
  <c r="BJ108" i="6"/>
  <c r="BJ110" i="6"/>
  <c r="BJ112" i="6"/>
  <c r="BJ114" i="6"/>
  <c r="BJ116" i="6"/>
  <c r="BJ118" i="6"/>
  <c r="BJ120" i="6"/>
  <c r="BJ122" i="6"/>
  <c r="BJ124" i="6"/>
  <c r="BJ126" i="6"/>
  <c r="BJ128" i="6"/>
  <c r="BJ130" i="6"/>
  <c r="BJ132" i="6"/>
  <c r="BJ134" i="6"/>
  <c r="BJ136" i="6"/>
  <c r="BJ138" i="6"/>
  <c r="BJ140" i="6"/>
  <c r="BJ142" i="6"/>
  <c r="BJ144" i="6"/>
  <c r="BJ146" i="6"/>
  <c r="BJ148" i="6"/>
  <c r="BJ150" i="6"/>
  <c r="BJ152" i="6"/>
  <c r="BJ154" i="6"/>
  <c r="BJ156" i="6"/>
  <c r="BJ158" i="6"/>
  <c r="BJ160" i="6"/>
  <c r="BJ162" i="6"/>
  <c r="BJ164" i="6"/>
  <c r="BJ5" i="6"/>
  <c r="BJ7" i="6"/>
  <c r="BJ9" i="6"/>
  <c r="BJ11" i="6"/>
  <c r="BJ13" i="6"/>
  <c r="BJ15" i="6"/>
  <c r="BJ17" i="6"/>
  <c r="BJ19" i="6"/>
  <c r="BJ21" i="6"/>
  <c r="BJ23" i="6"/>
  <c r="BJ25" i="6"/>
  <c r="BJ27" i="6"/>
  <c r="BJ29" i="6"/>
  <c r="BJ31" i="6"/>
  <c r="BJ33" i="6"/>
  <c r="BJ35" i="6"/>
  <c r="BJ37" i="6"/>
  <c r="BJ39" i="6"/>
  <c r="BJ41" i="6"/>
  <c r="BJ43" i="6"/>
  <c r="BJ45" i="6"/>
  <c r="BJ47" i="6"/>
  <c r="BJ49" i="6"/>
  <c r="BJ51" i="6"/>
  <c r="BJ53" i="6"/>
  <c r="BJ55" i="6"/>
  <c r="BJ57" i="6"/>
  <c r="BJ59" i="6"/>
  <c r="BJ61" i="6"/>
  <c r="BJ63" i="6"/>
  <c r="BJ65" i="6"/>
  <c r="BJ67" i="6"/>
  <c r="BJ69" i="6"/>
  <c r="BJ71" i="6"/>
  <c r="BJ73" i="6"/>
  <c r="BJ75" i="6"/>
  <c r="BJ77" i="6"/>
  <c r="BJ79" i="6"/>
  <c r="BJ81" i="6"/>
  <c r="BJ83" i="6"/>
  <c r="BJ85" i="6"/>
  <c r="BJ87" i="6"/>
  <c r="BJ89" i="6"/>
  <c r="BJ91" i="6"/>
  <c r="BJ93" i="6"/>
  <c r="BJ95" i="6"/>
  <c r="BJ97" i="6"/>
  <c r="BJ99" i="6"/>
  <c r="BJ101" i="6"/>
  <c r="BJ103" i="6"/>
  <c r="BJ105" i="6"/>
  <c r="BJ107" i="6"/>
  <c r="BJ109" i="6"/>
  <c r="BJ111" i="6"/>
  <c r="BJ113" i="6"/>
  <c r="BJ115" i="6"/>
  <c r="BJ117" i="6"/>
  <c r="BJ119" i="6"/>
  <c r="BJ121" i="6"/>
  <c r="BJ123" i="6"/>
  <c r="BJ125" i="6"/>
  <c r="BJ127" i="6"/>
  <c r="BJ129" i="6"/>
  <c r="BJ131" i="6"/>
  <c r="BJ133" i="6"/>
  <c r="BJ135" i="6"/>
  <c r="BJ137" i="6"/>
  <c r="BJ139" i="6"/>
  <c r="BJ141" i="6"/>
  <c r="BJ143" i="6"/>
  <c r="BJ145" i="6"/>
  <c r="BJ147" i="6"/>
  <c r="BJ149" i="6"/>
  <c r="BJ151" i="6"/>
  <c r="BJ153" i="6"/>
  <c r="BJ155" i="6"/>
  <c r="BJ157" i="6"/>
  <c r="BJ159" i="6"/>
  <c r="BJ161" i="6"/>
  <c r="G164" i="6"/>
  <c r="E163" i="6"/>
  <c r="E164" i="6"/>
  <c r="J50" i="6"/>
  <c r="F51" i="6"/>
  <c r="J52" i="6"/>
  <c r="F53" i="6"/>
  <c r="J54" i="6"/>
  <c r="F55" i="6"/>
  <c r="J56" i="6"/>
  <c r="F57" i="6"/>
  <c r="F59" i="6"/>
  <c r="J60" i="6"/>
  <c r="F61" i="6"/>
  <c r="J62" i="6"/>
  <c r="F63" i="6"/>
  <c r="J64" i="6"/>
  <c r="F65" i="6"/>
  <c r="F67" i="6"/>
  <c r="J68" i="6"/>
  <c r="F69" i="6"/>
  <c r="J70" i="6"/>
  <c r="J72" i="6"/>
  <c r="J74" i="6"/>
  <c r="F75" i="6"/>
  <c r="J76" i="6"/>
  <c r="F77" i="6"/>
  <c r="J78" i="6"/>
  <c r="F79" i="6"/>
  <c r="J80" i="6"/>
  <c r="F81" i="6"/>
  <c r="J82" i="6"/>
  <c r="F83" i="6"/>
  <c r="J84" i="6"/>
  <c r="F85" i="6"/>
  <c r="J86" i="6"/>
  <c r="F87" i="6"/>
  <c r="F133" i="6"/>
  <c r="J134" i="6"/>
  <c r="F135" i="6"/>
  <c r="J136" i="6"/>
  <c r="F137" i="6"/>
  <c r="F139" i="6"/>
  <c r="J140" i="6"/>
  <c r="F141" i="6"/>
  <c r="J142" i="6"/>
  <c r="F163" i="6"/>
  <c r="J164" i="6"/>
  <c r="I150" i="6"/>
  <c r="E153" i="6"/>
  <c r="I154" i="6"/>
  <c r="E155" i="6"/>
  <c r="I156" i="6"/>
  <c r="E157" i="6"/>
  <c r="I158" i="6"/>
  <c r="E159" i="6"/>
  <c r="I160" i="6"/>
  <c r="E161" i="6"/>
  <c r="I162" i="6"/>
  <c r="CN53" i="6"/>
  <c r="AB47" i="3" s="1"/>
  <c r="FH47" i="3" s="1"/>
  <c r="CN109" i="6"/>
  <c r="AB98" i="3" s="1"/>
  <c r="CN90" i="6"/>
  <c r="AB77" i="3" s="1"/>
  <c r="FH77" i="3" s="1"/>
  <c r="G5" i="6"/>
  <c r="C6" i="6"/>
  <c r="K6" i="6"/>
  <c r="G7" i="6"/>
  <c r="C8" i="6"/>
  <c r="G9" i="6"/>
  <c r="C10" i="6"/>
  <c r="K10" i="6"/>
  <c r="C12" i="6"/>
  <c r="G13" i="6"/>
  <c r="C14" i="6"/>
  <c r="K14" i="6"/>
  <c r="G15" i="6"/>
  <c r="C16" i="6"/>
  <c r="K16" i="6"/>
  <c r="G17" i="6"/>
  <c r="C18" i="6"/>
  <c r="K18" i="6"/>
  <c r="G19" i="6"/>
  <c r="C20" i="6"/>
  <c r="K20" i="6"/>
  <c r="G21" i="6"/>
  <c r="C22" i="6"/>
  <c r="K22" i="6"/>
  <c r="G23" i="6"/>
  <c r="C24" i="6"/>
  <c r="K24" i="6"/>
  <c r="G25" i="6"/>
  <c r="C26" i="6"/>
  <c r="K26" i="6"/>
  <c r="G27" i="6"/>
  <c r="C28" i="6"/>
  <c r="K28" i="6"/>
  <c r="G29" i="6"/>
  <c r="C30" i="6"/>
  <c r="K30" i="6"/>
  <c r="G31" i="6"/>
  <c r="C32" i="6"/>
  <c r="K32" i="6"/>
  <c r="C34" i="6"/>
  <c r="K34" i="6"/>
  <c r="G35" i="6"/>
  <c r="C36" i="6"/>
  <c r="K36" i="6"/>
  <c r="G37" i="6"/>
  <c r="C38" i="6"/>
  <c r="K38" i="6"/>
  <c r="G39" i="6"/>
  <c r="C40" i="6"/>
  <c r="K40" i="6"/>
  <c r="G41" i="6"/>
  <c r="C42" i="6"/>
  <c r="K42" i="6"/>
  <c r="G43" i="6"/>
  <c r="G45" i="6"/>
  <c r="K46" i="6"/>
  <c r="C48" i="6"/>
  <c r="K48" i="6"/>
  <c r="G49" i="6"/>
  <c r="C50" i="6"/>
  <c r="K50" i="6"/>
  <c r="G51" i="6"/>
  <c r="C52" i="6"/>
  <c r="K52" i="6"/>
  <c r="G53" i="6"/>
  <c r="C54" i="6"/>
  <c r="K54" i="6"/>
  <c r="G55" i="6"/>
  <c r="C56" i="6"/>
  <c r="K56" i="6"/>
  <c r="G57" i="6"/>
  <c r="C58" i="6"/>
  <c r="G59" i="6"/>
  <c r="C60" i="6"/>
  <c r="K60" i="6"/>
  <c r="G61" i="6"/>
  <c r="C62" i="6"/>
  <c r="K62" i="6"/>
  <c r="G63" i="6"/>
  <c r="C64" i="6"/>
  <c r="K64" i="6"/>
  <c r="G65" i="6"/>
  <c r="C66" i="6"/>
  <c r="K66" i="6"/>
  <c r="G67" i="6"/>
  <c r="C68" i="6"/>
  <c r="K68" i="6"/>
  <c r="G69" i="6"/>
  <c r="C70" i="6"/>
  <c r="K70" i="6"/>
  <c r="C72" i="6"/>
  <c r="K72" i="6"/>
  <c r="G73" i="6"/>
  <c r="C74" i="6"/>
  <c r="K74" i="6"/>
  <c r="G75" i="6"/>
  <c r="C76" i="6"/>
  <c r="K76" i="6"/>
  <c r="G77" i="6"/>
  <c r="C78" i="6"/>
  <c r="K78" i="6"/>
  <c r="G79" i="6"/>
  <c r="I98" i="6"/>
  <c r="I100" i="6"/>
  <c r="E101" i="6"/>
  <c r="E151" i="6"/>
  <c r="I152" i="6"/>
  <c r="I164" i="6"/>
  <c r="K80" i="6"/>
  <c r="G81" i="6"/>
  <c r="C82" i="6"/>
  <c r="K82" i="6"/>
  <c r="G83" i="6"/>
  <c r="C84" i="6"/>
  <c r="K84" i="6"/>
  <c r="G85" i="6"/>
  <c r="C86" i="6"/>
  <c r="K86" i="6"/>
  <c r="G87" i="6"/>
  <c r="C88" i="6"/>
  <c r="K88" i="6"/>
  <c r="G89" i="6"/>
  <c r="C90" i="6"/>
  <c r="K90" i="6"/>
  <c r="G91" i="6"/>
  <c r="C92" i="6"/>
  <c r="K92" i="6"/>
  <c r="G93" i="6"/>
  <c r="C94" i="6"/>
  <c r="K94" i="6"/>
  <c r="G95" i="6"/>
  <c r="C96" i="6"/>
  <c r="K96" i="6"/>
  <c r="M97" i="6"/>
  <c r="H85" i="3" s="1"/>
  <c r="BH85" i="3" s="1" a="1"/>
  <c r="BH85" i="3" s="1"/>
  <c r="DH85" i="3" s="1" a="1"/>
  <c r="DH85" i="3" s="1"/>
  <c r="G97" i="6"/>
  <c r="Q98" i="6"/>
  <c r="C98" i="6"/>
  <c r="K98" i="6"/>
  <c r="M99" i="6"/>
  <c r="H86" i="3" s="1"/>
  <c r="G99" i="6"/>
  <c r="Q100" i="6"/>
  <c r="C100" i="6"/>
  <c r="K100" i="6"/>
  <c r="M101" i="6"/>
  <c r="G101" i="6"/>
  <c r="Q102" i="6"/>
  <c r="C102" i="6"/>
  <c r="K102" i="6"/>
  <c r="M103" i="6"/>
  <c r="H91" i="3" s="1"/>
  <c r="BH91" i="3" s="1" a="1"/>
  <c r="BH91" i="3" s="1"/>
  <c r="DH91" i="3" s="1" a="1"/>
  <c r="DH91" i="3" s="1"/>
  <c r="G103" i="6"/>
  <c r="Q104" i="6"/>
  <c r="C104" i="6"/>
  <c r="K104" i="6"/>
  <c r="M105" i="6"/>
  <c r="G105" i="6"/>
  <c r="Q106" i="6"/>
  <c r="C106" i="6"/>
  <c r="K106" i="6"/>
  <c r="M107" i="6"/>
  <c r="H95" i="3" s="1"/>
  <c r="BH95" i="3" s="1" a="1"/>
  <c r="BH95" i="3" s="1"/>
  <c r="DH95" i="3" s="1" a="1"/>
  <c r="DH95" i="3" s="1"/>
  <c r="G107" i="6"/>
  <c r="Q108" i="6"/>
  <c r="C108" i="6"/>
  <c r="K108" i="6"/>
  <c r="G109" i="6"/>
  <c r="C110" i="6"/>
  <c r="K110" i="6"/>
  <c r="G111" i="6"/>
  <c r="C112" i="6"/>
  <c r="K112" i="6"/>
  <c r="G113" i="6"/>
  <c r="C114" i="6"/>
  <c r="K114" i="6"/>
  <c r="G115" i="6"/>
  <c r="C116" i="6"/>
  <c r="K116" i="6"/>
  <c r="C118" i="6"/>
  <c r="K118" i="6"/>
  <c r="G119" i="6"/>
  <c r="K120" i="6"/>
  <c r="G121" i="6"/>
  <c r="C122" i="6"/>
  <c r="K122" i="6"/>
  <c r="G123" i="6"/>
  <c r="C124" i="6"/>
  <c r="K124" i="6"/>
  <c r="G125" i="6"/>
  <c r="C126" i="6"/>
  <c r="L163" i="6"/>
  <c r="H164" i="6"/>
  <c r="K126" i="6"/>
  <c r="G127" i="6"/>
  <c r="C128" i="6"/>
  <c r="K128" i="6"/>
  <c r="G129" i="6"/>
  <c r="C130" i="6"/>
  <c r="K130" i="6"/>
  <c r="G131" i="6"/>
  <c r="C132" i="6"/>
  <c r="K132" i="6"/>
  <c r="G133" i="6"/>
  <c r="C134" i="6"/>
  <c r="K134" i="6"/>
  <c r="G135" i="6"/>
  <c r="C136" i="6"/>
  <c r="K136" i="6"/>
  <c r="G137" i="6"/>
  <c r="K138" i="6"/>
  <c r="G139" i="6"/>
  <c r="C140" i="6"/>
  <c r="K140" i="6"/>
  <c r="G141" i="6"/>
  <c r="C142" i="6"/>
  <c r="K142" i="6"/>
  <c r="K144" i="6"/>
  <c r="G145" i="6"/>
  <c r="C146" i="6"/>
  <c r="K146" i="6"/>
  <c r="G147" i="6"/>
  <c r="C148" i="6"/>
  <c r="G149" i="6"/>
  <c r="C150" i="6"/>
  <c r="K150" i="6"/>
  <c r="G151" i="6"/>
  <c r="C152" i="6"/>
  <c r="K152" i="6"/>
  <c r="G142" i="6"/>
  <c r="C153" i="6"/>
  <c r="D147" i="6"/>
  <c r="C154" i="6"/>
  <c r="K154" i="6"/>
  <c r="G155" i="6"/>
  <c r="C156" i="6"/>
  <c r="K156" i="6"/>
  <c r="G157" i="6"/>
  <c r="C158" i="6"/>
  <c r="K158" i="6"/>
  <c r="G159" i="6"/>
  <c r="C160" i="6"/>
  <c r="K160" i="6"/>
  <c r="G161" i="6"/>
  <c r="C162" i="6"/>
  <c r="K162" i="6"/>
  <c r="G163" i="6"/>
  <c r="C164" i="6"/>
  <c r="CN152" i="6"/>
  <c r="AB138" i="3" s="1"/>
  <c r="FH138" i="3" s="1"/>
  <c r="D164" i="6"/>
  <c r="L164" i="6"/>
  <c r="S6" i="3"/>
  <c r="EY6" i="3" s="1"/>
  <c r="C155" i="6"/>
  <c r="K155" i="6"/>
  <c r="G156" i="6"/>
  <c r="CN29" i="6"/>
  <c r="AB22" i="3" s="1"/>
  <c r="FH22" i="3" s="1"/>
  <c r="CN133" i="6"/>
  <c r="AB117" i="3" s="1"/>
  <c r="FH117" i="3" s="1"/>
  <c r="CN157" i="6"/>
  <c r="AB142" i="3" s="1"/>
  <c r="FH142" i="3" s="1"/>
  <c r="CN21" i="6"/>
  <c r="AB14" i="3" s="1"/>
  <c r="FH14" i="3" s="1"/>
  <c r="CN77" i="6"/>
  <c r="AB199" i="3" s="1"/>
  <c r="CN82" i="6"/>
  <c r="AB70" i="3" s="1"/>
  <c r="FH70" i="3" s="1"/>
  <c r="AA70" i="3"/>
  <c r="FG70" i="3" s="1"/>
  <c r="CN120" i="6"/>
  <c r="CN158" i="6"/>
  <c r="AB143" i="3" s="1"/>
  <c r="FH143" i="3" s="1"/>
  <c r="AA143" i="3"/>
  <c r="FG143" i="3" s="1"/>
  <c r="CN159" i="6"/>
  <c r="AB144" i="3" s="1"/>
  <c r="FH144" i="3" s="1"/>
  <c r="AA144" i="3"/>
  <c r="FG144" i="3" s="1"/>
  <c r="V6" i="3"/>
  <c r="FB6" i="3" s="1"/>
  <c r="AA9" i="3"/>
  <c r="FG9" i="3" s="1"/>
  <c r="AA17" i="3"/>
  <c r="FG17" i="3" s="1"/>
  <c r="AA29" i="3"/>
  <c r="FG29" i="3" s="1"/>
  <c r="AA37" i="3"/>
  <c r="FG37" i="3" s="1"/>
  <c r="AA58" i="3"/>
  <c r="FG58" i="3" s="1"/>
  <c r="AA75" i="3"/>
  <c r="FG75" i="3" s="1"/>
  <c r="AA91" i="3"/>
  <c r="FG91" i="3" s="1"/>
  <c r="CN124" i="6"/>
  <c r="AB110" i="3" s="1"/>
  <c r="FH110" i="3" s="1"/>
  <c r="AA110" i="3"/>
  <c r="FG110" i="3" s="1"/>
  <c r="CN128" i="6"/>
  <c r="AA112" i="3"/>
  <c r="FG112" i="3" s="1"/>
  <c r="CN130" i="6"/>
  <c r="AB113" i="3" s="1"/>
  <c r="FH113" i="3" s="1"/>
  <c r="AA113" i="3"/>
  <c r="FG113" i="3" s="1"/>
  <c r="CN132" i="6"/>
  <c r="AB116" i="3" s="1"/>
  <c r="FH116" i="3" s="1"/>
  <c r="AA116" i="3"/>
  <c r="FG116" i="3" s="1"/>
  <c r="CN160" i="6"/>
  <c r="AB145" i="3" s="1"/>
  <c r="FH145" i="3" s="1"/>
  <c r="CN161" i="6"/>
  <c r="AB146" i="3" s="1"/>
  <c r="FH146" i="3" s="1"/>
  <c r="AA146" i="3"/>
  <c r="FG146" i="3" s="1"/>
  <c r="CN162" i="6"/>
  <c r="AB149" i="3" s="1"/>
  <c r="FH149" i="3" s="1"/>
  <c r="AA149" i="3"/>
  <c r="FG149" i="3" s="1"/>
  <c r="CN163" i="6"/>
  <c r="AB150" i="3" s="1"/>
  <c r="FH150" i="3" s="1"/>
  <c r="AA150" i="3"/>
  <c r="FG150" i="3" s="1"/>
  <c r="CN164" i="6"/>
  <c r="AB151" i="3" s="1"/>
  <c r="FH151" i="3" s="1"/>
  <c r="AA151" i="3"/>
  <c r="FG151" i="3" s="1"/>
  <c r="W6" i="3"/>
  <c r="FC6" i="3" s="1"/>
  <c r="AA10" i="3"/>
  <c r="FG10" i="3" s="1"/>
  <c r="AA57" i="3"/>
  <c r="FG57" i="3" s="1"/>
  <c r="AA83" i="3"/>
  <c r="FG83" i="3" s="1"/>
  <c r="AA107" i="3"/>
  <c r="AA123" i="3"/>
  <c r="FG123" i="3" s="1"/>
  <c r="CN91" i="6"/>
  <c r="AB78" i="3" s="1"/>
  <c r="FH78" i="3" s="1"/>
  <c r="AA78" i="3"/>
  <c r="FG78" i="3" s="1"/>
  <c r="CN93" i="6"/>
  <c r="AB79" i="3" s="1"/>
  <c r="AA79" i="3"/>
  <c r="CN94" i="6"/>
  <c r="AB81" i="3" s="1"/>
  <c r="FH81" i="3" s="1"/>
  <c r="AA81" i="3"/>
  <c r="FG81" i="3" s="1"/>
  <c r="CN137" i="6"/>
  <c r="AB118" i="3" s="1"/>
  <c r="FH118" i="3" s="1"/>
  <c r="AA118" i="3"/>
  <c r="FG118" i="3" s="1"/>
  <c r="X6" i="3"/>
  <c r="FD6" i="3" s="1"/>
  <c r="AA11" i="3"/>
  <c r="AA26" i="3"/>
  <c r="FG26" i="3" s="1"/>
  <c r="AA31" i="3"/>
  <c r="FG31" i="3" s="1"/>
  <c r="AA39" i="3"/>
  <c r="FG39" i="3" s="1"/>
  <c r="AA53" i="3"/>
  <c r="FG53" i="3" s="1"/>
  <c r="AA54" i="3"/>
  <c r="FG54" i="3" s="1"/>
  <c r="AA65" i="3"/>
  <c r="FG65" i="3" s="1"/>
  <c r="AA74" i="3"/>
  <c r="FG74" i="3" s="1"/>
  <c r="AA85" i="3"/>
  <c r="FG85" i="3" s="1"/>
  <c r="AA101" i="3"/>
  <c r="FG101" i="3" s="1"/>
  <c r="AA131" i="3"/>
  <c r="FG131" i="3" s="1"/>
  <c r="CN96" i="6"/>
  <c r="AB84" i="3" s="1"/>
  <c r="AA84" i="3"/>
  <c r="CN99" i="6"/>
  <c r="AB86" i="3" s="1"/>
  <c r="FH86" i="3" s="1"/>
  <c r="AA86" i="3"/>
  <c r="FG86" i="3" s="1"/>
  <c r="CN100" i="6"/>
  <c r="AB87" i="3" s="1"/>
  <c r="FH87" i="3" s="1"/>
  <c r="AA87" i="3"/>
  <c r="FG87" i="3" s="1"/>
  <c r="CN138" i="6"/>
  <c r="AB120" i="3" s="1"/>
  <c r="FH120" i="3" s="1"/>
  <c r="CN139" i="6"/>
  <c r="AB122" i="3" s="1"/>
  <c r="AA122" i="3"/>
  <c r="CN142" i="6"/>
  <c r="AB125" i="3" s="1"/>
  <c r="FH125" i="3" s="1"/>
  <c r="AA125" i="3"/>
  <c r="FG125" i="3" s="1"/>
  <c r="AA4" i="3"/>
  <c r="Y6" i="3"/>
  <c r="FE6" i="3" s="1"/>
  <c r="AA12" i="3"/>
  <c r="FG12" i="3" s="1"/>
  <c r="AA32" i="3"/>
  <c r="AA40" i="3"/>
  <c r="FG40" i="3" s="1"/>
  <c r="AA64" i="3"/>
  <c r="FG64" i="3" s="1"/>
  <c r="AA72" i="3"/>
  <c r="FG72" i="3" s="1"/>
  <c r="AA99" i="3"/>
  <c r="FG99" i="3" s="1"/>
  <c r="AA139" i="3"/>
  <c r="CN101" i="6"/>
  <c r="AB88" i="3" s="1"/>
  <c r="CN102" i="6"/>
  <c r="AB89" i="3" s="1"/>
  <c r="FH89" i="3" s="1"/>
  <c r="AA89" i="3"/>
  <c r="FG89" i="3" s="1"/>
  <c r="CN105" i="6"/>
  <c r="AB92" i="3" s="1"/>
  <c r="AA92" i="3"/>
  <c r="CN145" i="6"/>
  <c r="AB127" i="3" s="1"/>
  <c r="FH127" i="3" s="1"/>
  <c r="AA127" i="3"/>
  <c r="FG127" i="3" s="1"/>
  <c r="CN146" i="6"/>
  <c r="AB129" i="3" s="1"/>
  <c r="FH129" i="3" s="1"/>
  <c r="AA129" i="3"/>
  <c r="FG129" i="3" s="1"/>
  <c r="CN147" i="6"/>
  <c r="AB130" i="3" s="1"/>
  <c r="AA130" i="3"/>
  <c r="AA5" i="3"/>
  <c r="FG5" i="3" s="1"/>
  <c r="Z6" i="3"/>
  <c r="FF6" i="3" s="1"/>
  <c r="AA20" i="3"/>
  <c r="FG20" i="3" s="1"/>
  <c r="AA28" i="3"/>
  <c r="FG28" i="3" s="1"/>
  <c r="AA33" i="3"/>
  <c r="FG33" i="3" s="1"/>
  <c r="AA41" i="3"/>
  <c r="FG41" i="3" s="1"/>
  <c r="AA42" i="3"/>
  <c r="FG42" i="3" s="1"/>
  <c r="AA44" i="3"/>
  <c r="FG44" i="3" s="1"/>
  <c r="AA45" i="3"/>
  <c r="FG45" i="3" s="1"/>
  <c r="AA62" i="3"/>
  <c r="FG62" i="3" s="1"/>
  <c r="AA71" i="3"/>
  <c r="FG71" i="3" s="1"/>
  <c r="CN107" i="6"/>
  <c r="AB95" i="3" s="1"/>
  <c r="FH95" i="3" s="1"/>
  <c r="AA95" i="3"/>
  <c r="FG95" i="3" s="1"/>
  <c r="CN150" i="6"/>
  <c r="AB134" i="3" s="1"/>
  <c r="FH134" i="3" s="1"/>
  <c r="AA134" i="3"/>
  <c r="FG134" i="3" s="1"/>
  <c r="CN151" i="6"/>
  <c r="AB135" i="3" s="1"/>
  <c r="FH135" i="3" s="1"/>
  <c r="AA135" i="3"/>
  <c r="FG135" i="3" s="1"/>
  <c r="AA6" i="3"/>
  <c r="FG6" i="3" s="1"/>
  <c r="AA21" i="3"/>
  <c r="FG21" i="3" s="1"/>
  <c r="AA61" i="3"/>
  <c r="FG61" i="3" s="1"/>
  <c r="AA68" i="3"/>
  <c r="FG68" i="3" s="1"/>
  <c r="CN61" i="6"/>
  <c r="AB56" i="3" s="1"/>
  <c r="FH56" i="3" s="1"/>
  <c r="CN64" i="6"/>
  <c r="AB59" i="3" s="1"/>
  <c r="FH59" i="3" s="1"/>
  <c r="AA59" i="3"/>
  <c r="FG59" i="3" s="1"/>
  <c r="CN111" i="6"/>
  <c r="AB100" i="3" s="1"/>
  <c r="FH100" i="3" s="1"/>
  <c r="AA100" i="3"/>
  <c r="FG100" i="3" s="1"/>
  <c r="T6" i="3"/>
  <c r="EZ6" i="3" s="1"/>
  <c r="AA7" i="3"/>
  <c r="FG7" i="3" s="1"/>
  <c r="AA15" i="3"/>
  <c r="FG15" i="3" s="1"/>
  <c r="AA35" i="3"/>
  <c r="AA67" i="3"/>
  <c r="AA76" i="3"/>
  <c r="FG76" i="3" s="1"/>
  <c r="CN114" i="6"/>
  <c r="AB102" i="3" s="1"/>
  <c r="FH102" i="3" s="1"/>
  <c r="AA102" i="3"/>
  <c r="FG102" i="3" s="1"/>
  <c r="CN115" i="6"/>
  <c r="AB103" i="3" s="1"/>
  <c r="FH103" i="3" s="1"/>
  <c r="AA103" i="3"/>
  <c r="FG103" i="3" s="1"/>
  <c r="CN116" i="6"/>
  <c r="AB105" i="3" s="1"/>
  <c r="FH105" i="3" s="1"/>
  <c r="AA105" i="3"/>
  <c r="FG105" i="3" s="1"/>
  <c r="CN156" i="6"/>
  <c r="AB140" i="3" s="1"/>
  <c r="FH140" i="3" s="1"/>
  <c r="AA140" i="3"/>
  <c r="FG140" i="3" s="1"/>
  <c r="U6" i="3"/>
  <c r="FA6" i="3" s="1"/>
  <c r="AA8" i="3"/>
  <c r="FG8" i="3" s="1"/>
  <c r="AA16" i="3"/>
  <c r="FG16" i="3" s="1"/>
  <c r="AA23" i="3"/>
  <c r="FG23" i="3" s="1"/>
  <c r="AA66" i="3"/>
  <c r="FG66" i="3" s="1"/>
  <c r="H7" i="6"/>
  <c r="H9" i="6"/>
  <c r="D10" i="6"/>
  <c r="L10" i="6"/>
  <c r="D12" i="6"/>
  <c r="L12" i="6"/>
  <c r="L8" i="6"/>
  <c r="F56" i="6"/>
  <c r="J57" i="6"/>
  <c r="F58" i="6"/>
  <c r="J59" i="6"/>
  <c r="F60" i="6"/>
  <c r="J61" i="6"/>
  <c r="F62" i="6"/>
  <c r="J63" i="6"/>
  <c r="F64" i="6"/>
  <c r="J65" i="6"/>
  <c r="F66" i="6"/>
  <c r="J67" i="6"/>
  <c r="J69" i="6"/>
  <c r="J111" i="6"/>
  <c r="F112" i="6"/>
  <c r="J113" i="6"/>
  <c r="F114" i="6"/>
  <c r="F116" i="6"/>
  <c r="F118" i="6"/>
  <c r="J119" i="6"/>
  <c r="F120" i="6"/>
  <c r="F122" i="6"/>
  <c r="F124" i="6"/>
  <c r="J125" i="6"/>
  <c r="F126" i="6"/>
  <c r="J127" i="6"/>
  <c r="F128" i="6"/>
  <c r="J129" i="6"/>
  <c r="F130" i="6"/>
  <c r="J131" i="6"/>
  <c r="F132" i="6"/>
  <c r="J133" i="6"/>
  <c r="F134" i="6"/>
  <c r="J135" i="6"/>
  <c r="F136" i="6"/>
  <c r="J137" i="6"/>
  <c r="J139" i="6"/>
  <c r="F140" i="6"/>
  <c r="J141" i="6"/>
  <c r="F142" i="6"/>
  <c r="J145" i="6"/>
  <c r="F146" i="6"/>
  <c r="J147" i="6"/>
  <c r="J149" i="6"/>
  <c r="F150" i="6"/>
  <c r="J151" i="6"/>
  <c r="F152" i="6"/>
  <c r="F154" i="6"/>
  <c r="J155" i="6"/>
  <c r="F156" i="6"/>
  <c r="J157" i="6"/>
  <c r="F158" i="6"/>
  <c r="J159" i="6"/>
  <c r="F160" i="6"/>
  <c r="J161" i="6"/>
  <c r="F162" i="6"/>
  <c r="J163" i="6"/>
  <c r="C125" i="6"/>
  <c r="K129" i="6"/>
  <c r="C149" i="6"/>
  <c r="G152" i="6"/>
  <c r="G154" i="6"/>
  <c r="C157" i="6"/>
  <c r="K157" i="6"/>
  <c r="G158" i="6"/>
  <c r="C159" i="6"/>
  <c r="K159" i="6"/>
  <c r="G160" i="6"/>
  <c r="C161" i="6"/>
  <c r="K161" i="6"/>
  <c r="G162" i="6"/>
  <c r="K163" i="6"/>
  <c r="H5" i="6"/>
  <c r="D6" i="6"/>
  <c r="L6" i="6"/>
  <c r="E77" i="6"/>
  <c r="I78" i="6"/>
  <c r="E79" i="6"/>
  <c r="I80" i="6"/>
  <c r="E81" i="6"/>
  <c r="I82" i="6"/>
  <c r="E83" i="6"/>
  <c r="I84" i="6"/>
  <c r="E85" i="6"/>
  <c r="I86" i="6"/>
  <c r="E87" i="6"/>
  <c r="I88" i="6"/>
  <c r="E89" i="6"/>
  <c r="I90" i="6"/>
  <c r="E91" i="6"/>
  <c r="I92" i="6"/>
  <c r="E93" i="6"/>
  <c r="I94" i="6"/>
  <c r="E95" i="6"/>
  <c r="I96" i="6"/>
  <c r="E97" i="6"/>
  <c r="I5" i="6"/>
  <c r="E6" i="6"/>
  <c r="I7" i="6"/>
  <c r="E8" i="6"/>
  <c r="I9" i="6"/>
  <c r="E10" i="6"/>
  <c r="O11" i="6"/>
  <c r="I11" i="6"/>
  <c r="E12" i="6"/>
  <c r="O13" i="6"/>
  <c r="I13" i="6"/>
  <c r="E14" i="6"/>
  <c r="O15" i="6"/>
  <c r="J160" i="3" s="1"/>
  <c r="BJ160" i="3" s="1" a="1"/>
  <c r="BJ160" i="3" s="1"/>
  <c r="DJ160" i="3" s="1" a="1"/>
  <c r="DJ160" i="3" s="1"/>
  <c r="I15" i="6"/>
  <c r="E16" i="6"/>
  <c r="I17" i="6"/>
  <c r="E18" i="6"/>
  <c r="O19" i="6"/>
  <c r="J161" i="3" s="1"/>
  <c r="BJ161" i="3" s="1" a="1"/>
  <c r="BJ161" i="3" s="1"/>
  <c r="DJ161" i="3" s="1" a="1"/>
  <c r="DJ161" i="3" s="1"/>
  <c r="I19" i="6"/>
  <c r="E20" i="6"/>
  <c r="I21" i="6"/>
  <c r="E22" i="6"/>
  <c r="O23" i="6"/>
  <c r="I23" i="6"/>
  <c r="E24" i="6"/>
  <c r="O25" i="6"/>
  <c r="I25" i="6"/>
  <c r="E26" i="6"/>
  <c r="O27" i="6"/>
  <c r="I27" i="6"/>
  <c r="E28" i="6"/>
  <c r="I29" i="6"/>
  <c r="E30" i="6"/>
  <c r="O31" i="6"/>
  <c r="I31" i="6"/>
  <c r="E32" i="6"/>
  <c r="O33" i="6"/>
  <c r="I33" i="6"/>
  <c r="E34" i="6"/>
  <c r="I35" i="6"/>
  <c r="E36" i="6"/>
  <c r="O37" i="6"/>
  <c r="I37" i="6"/>
  <c r="E38" i="6"/>
  <c r="I39" i="6"/>
  <c r="E40" i="6"/>
  <c r="O41" i="6"/>
  <c r="J35" i="3" s="1"/>
  <c r="BJ35" i="3" s="1" a="1"/>
  <c r="BJ35" i="3" s="1"/>
  <c r="DJ35" i="3" s="1" a="1"/>
  <c r="DJ35" i="3" s="1"/>
  <c r="I41" i="6"/>
  <c r="E42" i="6"/>
  <c r="I43" i="6"/>
  <c r="I45" i="6"/>
  <c r="O47" i="6"/>
  <c r="J40" i="3" s="1"/>
  <c r="E48" i="6"/>
  <c r="I49" i="6"/>
  <c r="E50" i="6"/>
  <c r="I51" i="6"/>
  <c r="E52" i="6"/>
  <c r="I53" i="6"/>
  <c r="E54" i="6"/>
  <c r="O55" i="6"/>
  <c r="I55" i="6"/>
  <c r="E56" i="6"/>
  <c r="O57" i="6"/>
  <c r="I57" i="6"/>
  <c r="E58" i="6"/>
  <c r="O59" i="6"/>
  <c r="I59" i="6"/>
  <c r="E60" i="6"/>
  <c r="I61" i="6"/>
  <c r="E62" i="6"/>
  <c r="O63" i="6"/>
  <c r="J58" i="3" s="1"/>
  <c r="BJ58" i="3" s="1" a="1"/>
  <c r="BJ58" i="3" s="1"/>
  <c r="DJ58" i="3" s="1" a="1"/>
  <c r="DJ58" i="3" s="1"/>
  <c r="I63" i="6"/>
  <c r="E64" i="6"/>
  <c r="O65" i="6"/>
  <c r="I65" i="6"/>
  <c r="E66" i="6"/>
  <c r="I67" i="6"/>
  <c r="E68" i="6"/>
  <c r="I69" i="6"/>
  <c r="E70" i="6"/>
  <c r="O71" i="6"/>
  <c r="E72" i="6"/>
  <c r="O73" i="6"/>
  <c r="J173" i="3" s="1"/>
  <c r="BJ173" i="3" s="1" a="1"/>
  <c r="BJ173" i="3" s="1"/>
  <c r="DJ173" i="3" s="1" a="1"/>
  <c r="DJ173" i="3" s="1"/>
  <c r="I73" i="6"/>
  <c r="E74" i="6"/>
  <c r="I75" i="6"/>
  <c r="E76" i="6"/>
  <c r="I77" i="6"/>
  <c r="E78" i="6"/>
  <c r="I79" i="6"/>
  <c r="E80" i="6"/>
  <c r="J5" i="6"/>
  <c r="F6" i="6"/>
  <c r="J7" i="6"/>
  <c r="J9" i="6"/>
  <c r="F10" i="6"/>
  <c r="J11" i="6"/>
  <c r="F12" i="6"/>
  <c r="J13" i="6"/>
  <c r="F14" i="6"/>
  <c r="J15" i="6"/>
  <c r="F16" i="6"/>
  <c r="J17" i="6"/>
  <c r="F18" i="6"/>
  <c r="J19" i="6"/>
  <c r="F20" i="6"/>
  <c r="J21" i="6"/>
  <c r="F22" i="6"/>
  <c r="J23" i="6"/>
  <c r="F24" i="6"/>
  <c r="J25" i="6"/>
  <c r="F26" i="6"/>
  <c r="J27" i="6"/>
  <c r="F28" i="6"/>
  <c r="J29" i="6"/>
  <c r="F30" i="6"/>
  <c r="J31" i="6"/>
  <c r="F32" i="6"/>
  <c r="F34" i="6"/>
  <c r="J35" i="6"/>
  <c r="F36" i="6"/>
  <c r="J37" i="6"/>
  <c r="F38" i="6"/>
  <c r="J39" i="6"/>
  <c r="F40" i="6"/>
  <c r="J41" i="6"/>
  <c r="F42" i="6"/>
  <c r="J43" i="6"/>
  <c r="J45" i="6"/>
  <c r="J49" i="6"/>
  <c r="F50" i="6"/>
  <c r="J51" i="6"/>
  <c r="F52" i="6"/>
  <c r="J53" i="6"/>
  <c r="F54" i="6"/>
  <c r="J55" i="6"/>
  <c r="F70" i="6"/>
  <c r="F72" i="6"/>
  <c r="J73" i="6"/>
  <c r="F74" i="6"/>
  <c r="J75" i="6"/>
  <c r="F76" i="6"/>
  <c r="J77" i="6"/>
  <c r="F78" i="6"/>
  <c r="J79" i="6"/>
  <c r="F80" i="6"/>
  <c r="D5" i="6"/>
  <c r="L5" i="6"/>
  <c r="H6" i="6"/>
  <c r="D7" i="6"/>
  <c r="L7" i="6"/>
  <c r="H8" i="6"/>
  <c r="D9" i="6"/>
  <c r="L9" i="6"/>
  <c r="H10" i="6"/>
  <c r="L11" i="6"/>
  <c r="N12" i="6"/>
  <c r="R13" i="6"/>
  <c r="D13" i="6"/>
  <c r="L13" i="6"/>
  <c r="N14" i="6"/>
  <c r="H14" i="6"/>
  <c r="D15" i="6"/>
  <c r="L15" i="6"/>
  <c r="N16" i="6"/>
  <c r="H16" i="6"/>
  <c r="D17" i="6"/>
  <c r="L17" i="6"/>
  <c r="N18" i="6"/>
  <c r="H18" i="6"/>
  <c r="R19" i="6"/>
  <c r="M161" i="3" s="1"/>
  <c r="BM161" i="3" s="1" a="1"/>
  <c r="BM161" i="3" s="1"/>
  <c r="DM161" i="3" s="1" a="1"/>
  <c r="DM161" i="3" s="1"/>
  <c r="D19" i="6"/>
  <c r="L19" i="6"/>
  <c r="N20" i="6"/>
  <c r="H20" i="6"/>
  <c r="D21" i="6"/>
  <c r="L21" i="6"/>
  <c r="N22" i="6"/>
  <c r="H22" i="6"/>
  <c r="D23" i="6"/>
  <c r="L23" i="6"/>
  <c r="H24" i="6"/>
  <c r="L25" i="6"/>
  <c r="H26" i="6"/>
  <c r="D27" i="6"/>
  <c r="L27" i="6"/>
  <c r="H28" i="6"/>
  <c r="D29" i="6"/>
  <c r="L29" i="6"/>
  <c r="H30" i="6"/>
  <c r="L31" i="6"/>
  <c r="H32" i="6"/>
  <c r="L33" i="6"/>
  <c r="H34" i="6"/>
  <c r="D35" i="6"/>
  <c r="L35" i="6"/>
  <c r="H36" i="6"/>
  <c r="D37" i="6"/>
  <c r="L37" i="6"/>
  <c r="H38" i="6"/>
  <c r="D39" i="6"/>
  <c r="L39" i="6"/>
  <c r="H40" i="6"/>
  <c r="D41" i="6"/>
  <c r="L41" i="6"/>
  <c r="H42" i="6"/>
  <c r="D43" i="6"/>
  <c r="L43" i="6"/>
  <c r="D45" i="6"/>
  <c r="L45" i="6"/>
  <c r="N46" i="6"/>
  <c r="I39" i="3" s="1"/>
  <c r="BI39" i="3" s="1" a="1"/>
  <c r="BI39" i="3" s="1"/>
  <c r="DI39" i="3" s="1" a="1"/>
  <c r="DI39" i="3" s="1"/>
  <c r="D47" i="6"/>
  <c r="L47" i="6"/>
  <c r="D49" i="6"/>
  <c r="L49" i="6"/>
  <c r="I72" i="6"/>
  <c r="I74" i="6"/>
  <c r="E75" i="6"/>
  <c r="I76" i="6"/>
  <c r="K164" i="6"/>
  <c r="D118" i="6"/>
  <c r="L118" i="6"/>
  <c r="H119" i="6"/>
  <c r="L120" i="6"/>
  <c r="H121" i="6"/>
  <c r="D122" i="6"/>
  <c r="L122" i="6"/>
  <c r="H123" i="6"/>
  <c r="H125" i="6"/>
  <c r="H127" i="6"/>
  <c r="D128" i="6"/>
  <c r="L128" i="6"/>
  <c r="H129" i="6"/>
  <c r="D130" i="6"/>
  <c r="L130" i="6"/>
  <c r="H131" i="6"/>
  <c r="D132" i="6"/>
  <c r="L132" i="6"/>
  <c r="H133" i="6"/>
  <c r="D134" i="6"/>
  <c r="L134" i="6"/>
  <c r="H135" i="6"/>
  <c r="D136" i="6"/>
  <c r="L136" i="6"/>
  <c r="H137" i="6"/>
  <c r="L138" i="6"/>
  <c r="H139" i="6"/>
  <c r="D140" i="6"/>
  <c r="L140" i="6"/>
  <c r="H141" i="6"/>
  <c r="D142" i="6"/>
  <c r="L142" i="6"/>
  <c r="L144" i="6"/>
  <c r="H145" i="6"/>
  <c r="D146" i="6"/>
  <c r="L146" i="6"/>
  <c r="H147" i="6"/>
  <c r="D148" i="6"/>
  <c r="L148" i="6"/>
  <c r="H149" i="6"/>
  <c r="D150" i="6"/>
  <c r="L150" i="6"/>
  <c r="H151" i="6"/>
  <c r="D152" i="6"/>
  <c r="L152" i="6"/>
  <c r="D154" i="6"/>
  <c r="L154" i="6"/>
  <c r="H155" i="6"/>
  <c r="D156" i="6"/>
  <c r="L156" i="6"/>
  <c r="H157" i="6"/>
  <c r="D158" i="6"/>
  <c r="L158" i="6"/>
  <c r="H159" i="6"/>
  <c r="D160" i="6"/>
  <c r="L160" i="6"/>
  <c r="H161" i="6"/>
  <c r="D162" i="6"/>
  <c r="L162" i="6"/>
  <c r="H163" i="6"/>
  <c r="O81" i="6"/>
  <c r="I81" i="6"/>
  <c r="E82" i="6"/>
  <c r="I83" i="6"/>
  <c r="E84" i="6"/>
  <c r="O85" i="6"/>
  <c r="I85" i="6"/>
  <c r="E86" i="6"/>
  <c r="I87" i="6"/>
  <c r="E88" i="6"/>
  <c r="I89" i="6"/>
  <c r="E90" i="6"/>
  <c r="I91" i="6"/>
  <c r="E92" i="6"/>
  <c r="I93" i="6"/>
  <c r="E94" i="6"/>
  <c r="I95" i="6"/>
  <c r="E96" i="6"/>
  <c r="O97" i="6"/>
  <c r="I97" i="6"/>
  <c r="E98" i="6"/>
  <c r="O99" i="6"/>
  <c r="I99" i="6"/>
  <c r="E100" i="6"/>
  <c r="O101" i="6"/>
  <c r="I101" i="6"/>
  <c r="E102" i="6"/>
  <c r="I103" i="6"/>
  <c r="E104" i="6"/>
  <c r="I105" i="6"/>
  <c r="E106" i="6"/>
  <c r="I107" i="6"/>
  <c r="E108" i="6"/>
  <c r="O109" i="6"/>
  <c r="I109" i="6"/>
  <c r="E110" i="6"/>
  <c r="I111" i="6"/>
  <c r="E112" i="6"/>
  <c r="I113" i="6"/>
  <c r="E114" i="6"/>
  <c r="O115" i="6"/>
  <c r="E116" i="6"/>
  <c r="O117" i="6"/>
  <c r="E118" i="6"/>
  <c r="I119" i="6"/>
  <c r="O121" i="6"/>
  <c r="E122" i="6"/>
  <c r="O123" i="6"/>
  <c r="E124" i="6"/>
  <c r="I125" i="6"/>
  <c r="E126" i="6"/>
  <c r="I127" i="6"/>
  <c r="E128" i="6"/>
  <c r="I129" i="6"/>
  <c r="E130" i="6"/>
  <c r="O131" i="6"/>
  <c r="I131" i="6"/>
  <c r="E132" i="6"/>
  <c r="I133" i="6"/>
  <c r="E134" i="6"/>
  <c r="O135" i="6"/>
  <c r="I135" i="6"/>
  <c r="E136" i="6"/>
  <c r="I137" i="6"/>
  <c r="O139" i="6"/>
  <c r="I139" i="6"/>
  <c r="E140" i="6"/>
  <c r="O141" i="6"/>
  <c r="J123" i="3" s="1"/>
  <c r="BJ123" i="3" s="1" a="1"/>
  <c r="BJ123" i="3" s="1"/>
  <c r="DJ123" i="3" s="1" a="1"/>
  <c r="DJ123" i="3" s="1"/>
  <c r="I141" i="6"/>
  <c r="I151" i="6"/>
  <c r="E152" i="6"/>
  <c r="E156" i="6"/>
  <c r="J81" i="6"/>
  <c r="F82" i="6"/>
  <c r="J83" i="6"/>
  <c r="F84" i="6"/>
  <c r="J85" i="6"/>
  <c r="F86" i="6"/>
  <c r="J87" i="6"/>
  <c r="F88" i="6"/>
  <c r="J89" i="6"/>
  <c r="F90" i="6"/>
  <c r="J91" i="6"/>
  <c r="F92" i="6"/>
  <c r="J93" i="6"/>
  <c r="F94" i="6"/>
  <c r="J95" i="6"/>
  <c r="F96" i="6"/>
  <c r="J97" i="6"/>
  <c r="F98" i="6"/>
  <c r="J99" i="6"/>
  <c r="F100" i="6"/>
  <c r="F102" i="6"/>
  <c r="J103" i="6"/>
  <c r="F104" i="6"/>
  <c r="J105" i="6"/>
  <c r="F106" i="6"/>
  <c r="J107" i="6"/>
  <c r="F108" i="6"/>
  <c r="J109" i="6"/>
  <c r="F110" i="6"/>
  <c r="I102" i="6"/>
  <c r="E103" i="6"/>
  <c r="I104" i="6"/>
  <c r="E105" i="6"/>
  <c r="I106" i="6"/>
  <c r="E107" i="6"/>
  <c r="I108" i="6"/>
  <c r="E109" i="6"/>
  <c r="I110" i="6"/>
  <c r="E111" i="6"/>
  <c r="I112" i="6"/>
  <c r="E113" i="6"/>
  <c r="I114" i="6"/>
  <c r="E115" i="6"/>
  <c r="I116" i="6"/>
  <c r="I118" i="6"/>
  <c r="E119" i="6"/>
  <c r="I120" i="6"/>
  <c r="E121" i="6"/>
  <c r="I122" i="6"/>
  <c r="E123" i="6"/>
  <c r="I124" i="6"/>
  <c r="E125" i="6"/>
  <c r="I126" i="6"/>
  <c r="E127" i="6"/>
  <c r="I128" i="6"/>
  <c r="E129" i="6"/>
  <c r="I130" i="6"/>
  <c r="E131" i="6"/>
  <c r="I132" i="6"/>
  <c r="E133" i="6"/>
  <c r="I134" i="6"/>
  <c r="E135" i="6"/>
  <c r="I136" i="6"/>
  <c r="E137" i="6"/>
  <c r="E139" i="6"/>
  <c r="I140" i="6"/>
  <c r="E141" i="6"/>
  <c r="I142" i="6"/>
  <c r="E145" i="6"/>
  <c r="I146" i="6"/>
  <c r="E147" i="6"/>
  <c r="E149" i="6"/>
  <c r="J88" i="6"/>
  <c r="F89" i="6"/>
  <c r="J90" i="6"/>
  <c r="F91" i="6"/>
  <c r="J92" i="6"/>
  <c r="F93" i="6"/>
  <c r="J94" i="6"/>
  <c r="F95" i="6"/>
  <c r="J96" i="6"/>
  <c r="F97" i="6"/>
  <c r="J98" i="6"/>
  <c r="F99" i="6"/>
  <c r="J100" i="6"/>
  <c r="F101" i="6"/>
  <c r="J102" i="6"/>
  <c r="F103" i="6"/>
  <c r="J104" i="6"/>
  <c r="F105" i="6"/>
  <c r="J106" i="6"/>
  <c r="F107" i="6"/>
  <c r="J128" i="6"/>
  <c r="F129" i="6"/>
  <c r="J130" i="6"/>
  <c r="F131" i="6"/>
  <c r="J132" i="6"/>
  <c r="F145" i="6"/>
  <c r="J146" i="6"/>
  <c r="F147" i="6"/>
  <c r="F149" i="6"/>
  <c r="J150" i="6"/>
  <c r="F151" i="6"/>
  <c r="J152" i="6"/>
  <c r="J154" i="6"/>
  <c r="F155" i="6"/>
  <c r="J156" i="6"/>
  <c r="F157" i="6"/>
  <c r="J158" i="6"/>
  <c r="F159" i="6"/>
  <c r="J160" i="6"/>
  <c r="F161" i="6"/>
  <c r="J162" i="6"/>
  <c r="M5" i="6"/>
  <c r="H4" i="3" s="1"/>
  <c r="Q6" i="6"/>
  <c r="M7" i="6"/>
  <c r="Q8" i="6"/>
  <c r="M9" i="6"/>
  <c r="H153" i="3" s="1"/>
  <c r="Q10" i="6"/>
  <c r="L8" i="3" s="1"/>
  <c r="BL8" i="3" s="1" a="1"/>
  <c r="BL8" i="3" s="1"/>
  <c r="DL8" i="3" s="1" a="1"/>
  <c r="DL8" i="3" s="1"/>
  <c r="M11" i="6"/>
  <c r="H9" i="3" s="1"/>
  <c r="BH9" i="3" s="1" a="1"/>
  <c r="BH9" i="3" s="1"/>
  <c r="DH9" i="3" s="1" a="1"/>
  <c r="DH9" i="3" s="1"/>
  <c r="Q12" i="6"/>
  <c r="M13" i="6"/>
  <c r="Q14" i="6"/>
  <c r="M15" i="6"/>
  <c r="H160" i="3" s="1"/>
  <c r="Q16" i="6"/>
  <c r="L11" i="3" s="1"/>
  <c r="BL11" i="3" s="1" a="1"/>
  <c r="BL11" i="3" s="1"/>
  <c r="DL11" i="3" s="1" a="1"/>
  <c r="DL11" i="3" s="1"/>
  <c r="M17" i="6"/>
  <c r="H12" i="3" s="1"/>
  <c r="BH12" i="3" s="1" a="1"/>
  <c r="BH12" i="3" s="1"/>
  <c r="DH12" i="3" s="1" a="1"/>
  <c r="DH12" i="3" s="1"/>
  <c r="Q18" i="6"/>
  <c r="M19" i="6"/>
  <c r="H161" i="3" s="1"/>
  <c r="Q20" i="6"/>
  <c r="M21" i="6"/>
  <c r="H14" i="3" s="1"/>
  <c r="Q22" i="6"/>
  <c r="M23" i="6"/>
  <c r="H16" i="3" s="1"/>
  <c r="Q24" i="6"/>
  <c r="M25" i="6"/>
  <c r="Q26" i="6"/>
  <c r="M27" i="6"/>
  <c r="Q28" i="6"/>
  <c r="M29" i="6"/>
  <c r="H22" i="3" s="1"/>
  <c r="Q30" i="6"/>
  <c r="L23" i="3" s="1"/>
  <c r="BL23" i="3" s="1" a="1"/>
  <c r="BL23" i="3" s="1"/>
  <c r="DL23" i="3" s="1" a="1"/>
  <c r="DL23" i="3" s="1"/>
  <c r="M31" i="6"/>
  <c r="Q32" i="6"/>
  <c r="M33" i="6"/>
  <c r="H28" i="3" s="1"/>
  <c r="BH28" i="3" s="1" a="1"/>
  <c r="BH28" i="3" s="1"/>
  <c r="DH28" i="3" s="1" a="1"/>
  <c r="DH28" i="3" s="1"/>
  <c r="Q34" i="6"/>
  <c r="M35" i="6"/>
  <c r="Q36" i="6"/>
  <c r="M37" i="6"/>
  <c r="H32" i="3" s="1"/>
  <c r="BH32" i="3" s="1" a="1"/>
  <c r="BH32" i="3" s="1"/>
  <c r="DH32" i="3" s="1" a="1"/>
  <c r="DH32" i="3" s="1"/>
  <c r="Q38" i="6"/>
  <c r="L33" i="3" s="1"/>
  <c r="M39" i="6"/>
  <c r="Q40" i="6"/>
  <c r="M41" i="6"/>
  <c r="H35" i="3" s="1"/>
  <c r="BH35" i="3" s="1" a="1"/>
  <c r="BH35" i="3" s="1"/>
  <c r="DH35" i="3" s="1" a="1"/>
  <c r="DH35" i="3" s="1"/>
  <c r="Q42" i="6"/>
  <c r="M43" i="6"/>
  <c r="H37" i="3" s="1"/>
  <c r="Q44" i="6"/>
  <c r="M45" i="6"/>
  <c r="H167" i="3" s="1"/>
  <c r="Q46" i="6"/>
  <c r="L39" i="3" s="1"/>
  <c r="BL39" i="3" s="1" a="1"/>
  <c r="BL39" i="3" s="1"/>
  <c r="DL39" i="3" s="1" a="1"/>
  <c r="DL39" i="3" s="1"/>
  <c r="M47" i="6"/>
  <c r="H40" i="3" s="1"/>
  <c r="Q48" i="6"/>
  <c r="L41" i="3" s="1"/>
  <c r="M49" i="6"/>
  <c r="Q50" i="6"/>
  <c r="M51" i="6"/>
  <c r="H44" i="3" s="1"/>
  <c r="Q52" i="6"/>
  <c r="M53" i="6"/>
  <c r="H47" i="3" s="1"/>
  <c r="Q54" i="6"/>
  <c r="M55" i="6"/>
  <c r="Q56" i="6"/>
  <c r="L53" i="3" s="1"/>
  <c r="BL53" i="3" s="1" a="1"/>
  <c r="BL53" i="3" s="1"/>
  <c r="DL53" i="3" s="1" a="1"/>
  <c r="DL53" i="3" s="1"/>
  <c r="M57" i="6"/>
  <c r="Q58" i="6"/>
  <c r="M59" i="6"/>
  <c r="Q60" i="6"/>
  <c r="L169" i="3" s="1"/>
  <c r="BL169" i="3" s="1" a="1"/>
  <c r="BL169" i="3" s="1"/>
  <c r="DL169" i="3" s="1" a="1"/>
  <c r="DL169" i="3" s="1"/>
  <c r="H13" i="6"/>
  <c r="D14" i="6"/>
  <c r="L14" i="6"/>
  <c r="H15" i="6"/>
  <c r="D16" i="6"/>
  <c r="L16" i="6"/>
  <c r="H17" i="6"/>
  <c r="D18" i="6"/>
  <c r="L18" i="6"/>
  <c r="H19" i="6"/>
  <c r="D20" i="6"/>
  <c r="L20" i="6"/>
  <c r="H21" i="6"/>
  <c r="D22" i="6"/>
  <c r="L22" i="6"/>
  <c r="H23" i="6"/>
  <c r="D24" i="6"/>
  <c r="L24" i="6"/>
  <c r="H25" i="6"/>
  <c r="D26" i="6"/>
  <c r="L26" i="6"/>
  <c r="H27" i="6"/>
  <c r="L28" i="6"/>
  <c r="H29" i="6"/>
  <c r="D30" i="6"/>
  <c r="L30" i="6"/>
  <c r="H31" i="6"/>
  <c r="D32" i="6"/>
  <c r="L32" i="6"/>
  <c r="D34" i="6"/>
  <c r="L34" i="6"/>
  <c r="H35" i="6"/>
  <c r="D36" i="6"/>
  <c r="L36" i="6"/>
  <c r="H37" i="6"/>
  <c r="D38" i="6"/>
  <c r="L38" i="6"/>
  <c r="H39" i="6"/>
  <c r="D40" i="6"/>
  <c r="L40" i="6"/>
  <c r="H41" i="6"/>
  <c r="D42" i="6"/>
  <c r="L42" i="6"/>
  <c r="H43" i="6"/>
  <c r="L44" i="6"/>
  <c r="H45" i="6"/>
  <c r="L46" i="6"/>
  <c r="D48" i="6"/>
  <c r="L48" i="6"/>
  <c r="H49" i="6"/>
  <c r="D50" i="6"/>
  <c r="L50" i="6"/>
  <c r="H51" i="6"/>
  <c r="D52" i="6"/>
  <c r="L52" i="6"/>
  <c r="H53" i="6"/>
  <c r="D54" i="6"/>
  <c r="L54" i="6"/>
  <c r="H55" i="6"/>
  <c r="D56" i="6"/>
  <c r="L56" i="6"/>
  <c r="H57" i="6"/>
  <c r="D58" i="6"/>
  <c r="L58" i="6"/>
  <c r="C5" i="6"/>
  <c r="K5" i="6"/>
  <c r="G6" i="6"/>
  <c r="C7" i="6"/>
  <c r="K7" i="6"/>
  <c r="C9" i="6"/>
  <c r="K9" i="6"/>
  <c r="G10" i="6"/>
  <c r="K11" i="6"/>
  <c r="C13" i="6"/>
  <c r="K13" i="6"/>
  <c r="G14" i="6"/>
  <c r="C15" i="6"/>
  <c r="K15" i="6"/>
  <c r="G16" i="6"/>
  <c r="C17" i="6"/>
  <c r="K17" i="6"/>
  <c r="G18" i="6"/>
  <c r="C19" i="6"/>
  <c r="K19" i="6"/>
  <c r="G20" i="6"/>
  <c r="K21" i="6"/>
  <c r="G22" i="6"/>
  <c r="C23" i="6"/>
  <c r="K23" i="6"/>
  <c r="G24" i="6"/>
  <c r="K25" i="6"/>
  <c r="G26" i="6"/>
  <c r="C27" i="6"/>
  <c r="K27" i="6"/>
  <c r="G28" i="6"/>
  <c r="C29" i="6"/>
  <c r="K29" i="6"/>
  <c r="G30" i="6"/>
  <c r="K31" i="6"/>
  <c r="G32" i="6"/>
  <c r="G34" i="6"/>
  <c r="C35" i="6"/>
  <c r="K35" i="6"/>
  <c r="G36" i="6"/>
  <c r="C37" i="6"/>
  <c r="K37" i="6"/>
  <c r="G38" i="6"/>
  <c r="C39" i="6"/>
  <c r="K39" i="6"/>
  <c r="G40" i="6"/>
  <c r="C41" i="6"/>
  <c r="K41" i="6"/>
  <c r="G42" i="6"/>
  <c r="C43" i="6"/>
  <c r="K43" i="6"/>
  <c r="C45" i="6"/>
  <c r="K45" i="6"/>
  <c r="C47" i="6"/>
  <c r="K47" i="6"/>
  <c r="C49" i="6"/>
  <c r="K49" i="6"/>
  <c r="G50" i="6"/>
  <c r="C51" i="6"/>
  <c r="K51" i="6"/>
  <c r="G52" i="6"/>
  <c r="C53" i="6"/>
  <c r="K53" i="6"/>
  <c r="G54" i="6"/>
  <c r="C55" i="6"/>
  <c r="K55" i="6"/>
  <c r="G56" i="6"/>
  <c r="C57" i="6"/>
  <c r="K57" i="6"/>
  <c r="H50" i="6"/>
  <c r="D51" i="6"/>
  <c r="L51" i="6"/>
  <c r="H52" i="6"/>
  <c r="D53" i="6"/>
  <c r="L53" i="6"/>
  <c r="H54" i="6"/>
  <c r="D55" i="6"/>
  <c r="L55" i="6"/>
  <c r="H56" i="6"/>
  <c r="D57" i="6"/>
  <c r="L57" i="6"/>
  <c r="D59" i="6"/>
  <c r="L59" i="6"/>
  <c r="H60" i="6"/>
  <c r="E5" i="6"/>
  <c r="I6" i="6"/>
  <c r="E7" i="6"/>
  <c r="I8" i="6"/>
  <c r="E9" i="6"/>
  <c r="I10" i="6"/>
  <c r="E13" i="6"/>
  <c r="I14" i="6"/>
  <c r="E15" i="6"/>
  <c r="I16" i="6"/>
  <c r="E17" i="6"/>
  <c r="I18" i="6"/>
  <c r="E19" i="6"/>
  <c r="I20" i="6"/>
  <c r="E21" i="6"/>
  <c r="I22" i="6"/>
  <c r="E23" i="6"/>
  <c r="I24" i="6"/>
  <c r="E25" i="6"/>
  <c r="I26" i="6"/>
  <c r="E27" i="6"/>
  <c r="I28" i="6"/>
  <c r="E29" i="6"/>
  <c r="I30" i="6"/>
  <c r="I32" i="6"/>
  <c r="I34" i="6"/>
  <c r="E35" i="6"/>
  <c r="I36" i="6"/>
  <c r="E37" i="6"/>
  <c r="I38" i="6"/>
  <c r="E39" i="6"/>
  <c r="I40" i="6"/>
  <c r="E41" i="6"/>
  <c r="I42" i="6"/>
  <c r="E43" i="6"/>
  <c r="E45" i="6"/>
  <c r="E47" i="6"/>
  <c r="I48" i="6"/>
  <c r="E49" i="6"/>
  <c r="I50" i="6"/>
  <c r="E51" i="6"/>
  <c r="I52" i="6"/>
  <c r="E53" i="6"/>
  <c r="I54" i="6"/>
  <c r="E55" i="6"/>
  <c r="I56" i="6"/>
  <c r="E57" i="6"/>
  <c r="F5" i="6"/>
  <c r="J6" i="6"/>
  <c r="F7" i="6"/>
  <c r="J8" i="6"/>
  <c r="F9" i="6"/>
  <c r="J10" i="6"/>
  <c r="F11" i="6"/>
  <c r="F13" i="6"/>
  <c r="J14" i="6"/>
  <c r="F15" i="6"/>
  <c r="J16" i="6"/>
  <c r="F17" i="6"/>
  <c r="J18" i="6"/>
  <c r="F19" i="6"/>
  <c r="J20" i="6"/>
  <c r="F21" i="6"/>
  <c r="J22" i="6"/>
  <c r="F23" i="6"/>
  <c r="J24" i="6"/>
  <c r="F25" i="6"/>
  <c r="J26" i="6"/>
  <c r="F27" i="6"/>
  <c r="J28" i="6"/>
  <c r="F29" i="6"/>
  <c r="J30" i="6"/>
  <c r="F31" i="6"/>
  <c r="J32" i="6"/>
  <c r="J34" i="6"/>
  <c r="F35" i="6"/>
  <c r="J36" i="6"/>
  <c r="F37" i="6"/>
  <c r="J38" i="6"/>
  <c r="F39" i="6"/>
  <c r="J40" i="6"/>
  <c r="F41" i="6"/>
  <c r="J42" i="6"/>
  <c r="F43" i="6"/>
  <c r="F45" i="6"/>
  <c r="P46" i="6"/>
  <c r="K39" i="3" s="1"/>
  <c r="BK39" i="3" s="1" a="1"/>
  <c r="BK39" i="3" s="1"/>
  <c r="DK39" i="3" s="1" a="1"/>
  <c r="DK39" i="3" s="1"/>
  <c r="J46" i="6"/>
  <c r="P48" i="6"/>
  <c r="K41" i="3" s="1"/>
  <c r="BK41" i="3" s="1" a="1"/>
  <c r="BK41" i="3" s="1"/>
  <c r="DK41" i="3" s="1" a="1"/>
  <c r="DK41" i="3" s="1"/>
  <c r="J48" i="6"/>
  <c r="F49" i="6"/>
  <c r="P50" i="6"/>
  <c r="P54" i="6"/>
  <c r="M61" i="6"/>
  <c r="H56" i="3" s="1"/>
  <c r="Q62" i="6"/>
  <c r="M63" i="6"/>
  <c r="H58" i="3" s="1"/>
  <c r="BH58" i="3" s="1" a="1"/>
  <c r="BH58" i="3" s="1"/>
  <c r="DH58" i="3" s="1" a="1"/>
  <c r="DH58" i="3" s="1"/>
  <c r="Q64" i="6"/>
  <c r="M65" i="6"/>
  <c r="Q66" i="6"/>
  <c r="M67" i="6"/>
  <c r="Q68" i="6"/>
  <c r="L61" i="3" s="1"/>
  <c r="M69" i="6"/>
  <c r="Q70" i="6"/>
  <c r="M71" i="6"/>
  <c r="Q72" i="6"/>
  <c r="M73" i="6"/>
  <c r="H173" i="3" s="1"/>
  <c r="Q74" i="6"/>
  <c r="M75" i="6"/>
  <c r="H64" i="3" s="1"/>
  <c r="BH64" i="3" s="1" a="1"/>
  <c r="BH64" i="3" s="1"/>
  <c r="DH64" i="3" s="1" a="1"/>
  <c r="DH64" i="3" s="1"/>
  <c r="Q76" i="6"/>
  <c r="M77" i="6"/>
  <c r="Q78" i="6"/>
  <c r="M79" i="6"/>
  <c r="Q80" i="6"/>
  <c r="M81" i="6"/>
  <c r="Q82" i="6"/>
  <c r="M83" i="6"/>
  <c r="Q84" i="6"/>
  <c r="M85" i="6"/>
  <c r="Q86" i="6"/>
  <c r="M87" i="6"/>
  <c r="Q88" i="6"/>
  <c r="M89" i="6"/>
  <c r="H76" i="3" s="1"/>
  <c r="BH76" i="3" s="1" a="1"/>
  <c r="BH76" i="3" s="1"/>
  <c r="DH76" i="3" s="1" a="1"/>
  <c r="DH76" i="3" s="1"/>
  <c r="Q90" i="6"/>
  <c r="M91" i="6"/>
  <c r="Q92" i="6"/>
  <c r="M93" i="6"/>
  <c r="H79" i="3" s="1"/>
  <c r="Q94" i="6"/>
  <c r="M95" i="6"/>
  <c r="Q96" i="6"/>
  <c r="M109" i="6"/>
  <c r="H98" i="3" s="1"/>
  <c r="BH98" i="3" s="1" a="1"/>
  <c r="BH98" i="3" s="1"/>
  <c r="DH98" i="3" s="1" a="1"/>
  <c r="DH98" i="3" s="1"/>
  <c r="Q110" i="6"/>
  <c r="M111" i="6"/>
  <c r="H100" i="3" s="1"/>
  <c r="BH100" i="3" s="1" a="1"/>
  <c r="BH100" i="3" s="1"/>
  <c r="DH100" i="3" s="1" a="1"/>
  <c r="DH100" i="3" s="1"/>
  <c r="Q112" i="6"/>
  <c r="M113" i="6"/>
  <c r="H101" i="3" s="1"/>
  <c r="CC24" i="3" s="1" a="1"/>
  <c r="CC24" i="3" s="1"/>
  <c r="EC24" i="3" s="1" a="1"/>
  <c r="EC24" i="3" s="1"/>
  <c r="Q114" i="6"/>
  <c r="H59" i="6"/>
  <c r="D60" i="6"/>
  <c r="L60" i="6"/>
  <c r="H61" i="6"/>
  <c r="D62" i="6"/>
  <c r="L62" i="6"/>
  <c r="H63" i="6"/>
  <c r="D64" i="6"/>
  <c r="L64" i="6"/>
  <c r="H65" i="6"/>
  <c r="D66" i="6"/>
  <c r="L66" i="6"/>
  <c r="H67" i="6"/>
  <c r="D68" i="6"/>
  <c r="L68" i="6"/>
  <c r="H69" i="6"/>
  <c r="D70" i="6"/>
  <c r="L70" i="6"/>
  <c r="D72" i="6"/>
  <c r="L72" i="6"/>
  <c r="H73" i="6"/>
  <c r="D74" i="6"/>
  <c r="L74" i="6"/>
  <c r="H75" i="6"/>
  <c r="D76" i="6"/>
  <c r="L76" i="6"/>
  <c r="H77" i="6"/>
  <c r="D78" i="6"/>
  <c r="L78" i="6"/>
  <c r="H79" i="6"/>
  <c r="L80" i="6"/>
  <c r="H81" i="6"/>
  <c r="D82" i="6"/>
  <c r="L82" i="6"/>
  <c r="H83" i="6"/>
  <c r="D84" i="6"/>
  <c r="L84" i="6"/>
  <c r="H85" i="6"/>
  <c r="D86" i="6"/>
  <c r="L86" i="6"/>
  <c r="H87" i="6"/>
  <c r="D88" i="6"/>
  <c r="L88" i="6"/>
  <c r="H89" i="6"/>
  <c r="D90" i="6"/>
  <c r="L90" i="6"/>
  <c r="H91" i="6"/>
  <c r="D92" i="6"/>
  <c r="L92" i="6"/>
  <c r="H93" i="6"/>
  <c r="D94" i="6"/>
  <c r="L94" i="6"/>
  <c r="H95" i="6"/>
  <c r="D96" i="6"/>
  <c r="L96" i="6"/>
  <c r="H97" i="6"/>
  <c r="D98" i="6"/>
  <c r="L98" i="6"/>
  <c r="H99" i="6"/>
  <c r="D100" i="6"/>
  <c r="L100" i="6"/>
  <c r="H101" i="6"/>
  <c r="D102" i="6"/>
  <c r="L102" i="6"/>
  <c r="H103" i="6"/>
  <c r="D104" i="6"/>
  <c r="L104" i="6"/>
  <c r="H105" i="6"/>
  <c r="D106" i="6"/>
  <c r="L106" i="6"/>
  <c r="H107" i="6"/>
  <c r="D108" i="6"/>
  <c r="L108" i="6"/>
  <c r="H109" i="6"/>
  <c r="D110" i="6"/>
  <c r="L110" i="6"/>
  <c r="H111" i="6"/>
  <c r="D112" i="6"/>
  <c r="L112" i="6"/>
  <c r="H113" i="6"/>
  <c r="D114" i="6"/>
  <c r="L114" i="6"/>
  <c r="H115" i="6"/>
  <c r="D116" i="6"/>
  <c r="L116" i="6"/>
  <c r="C59" i="6"/>
  <c r="K59" i="6"/>
  <c r="G60" i="6"/>
  <c r="C61" i="6"/>
  <c r="K61" i="6"/>
  <c r="G62" i="6"/>
  <c r="C63" i="6"/>
  <c r="K63" i="6"/>
  <c r="G64" i="6"/>
  <c r="C65" i="6"/>
  <c r="K65" i="6"/>
  <c r="G66" i="6"/>
  <c r="C67" i="6"/>
  <c r="K67" i="6"/>
  <c r="G68" i="6"/>
  <c r="C69" i="6"/>
  <c r="K69" i="6"/>
  <c r="G70" i="6"/>
  <c r="G72" i="6"/>
  <c r="K73" i="6"/>
  <c r="G74" i="6"/>
  <c r="C75" i="6"/>
  <c r="K75" i="6"/>
  <c r="G76" i="6"/>
  <c r="K77" i="6"/>
  <c r="G78" i="6"/>
  <c r="C79" i="6"/>
  <c r="K79" i="6"/>
  <c r="G80" i="6"/>
  <c r="C81" i="6"/>
  <c r="K81" i="6"/>
  <c r="G82" i="6"/>
  <c r="C83" i="6"/>
  <c r="K83" i="6"/>
  <c r="G84" i="6"/>
  <c r="C85" i="6"/>
  <c r="K85" i="6"/>
  <c r="G86" i="6"/>
  <c r="C87" i="6"/>
  <c r="K87" i="6"/>
  <c r="G88" i="6"/>
  <c r="C89" i="6"/>
  <c r="K89" i="6"/>
  <c r="G90" i="6"/>
  <c r="C91" i="6"/>
  <c r="K91" i="6"/>
  <c r="G92" i="6"/>
  <c r="C93" i="6"/>
  <c r="K93" i="6"/>
  <c r="G94" i="6"/>
  <c r="C95" i="6"/>
  <c r="K95" i="6"/>
  <c r="G96" i="6"/>
  <c r="C97" i="6"/>
  <c r="K97" i="6"/>
  <c r="G98" i="6"/>
  <c r="K99" i="6"/>
  <c r="G100" i="6"/>
  <c r="C101" i="6"/>
  <c r="K101" i="6"/>
  <c r="G102" i="6"/>
  <c r="C103" i="6"/>
  <c r="K103" i="6"/>
  <c r="G104" i="6"/>
  <c r="C105" i="6"/>
  <c r="K105" i="6"/>
  <c r="G106" i="6"/>
  <c r="C107" i="6"/>
  <c r="K107" i="6"/>
  <c r="G108" i="6"/>
  <c r="C109" i="6"/>
  <c r="K109" i="6"/>
  <c r="G110" i="6"/>
  <c r="C111" i="6"/>
  <c r="K111" i="6"/>
  <c r="G112" i="6"/>
  <c r="C113" i="6"/>
  <c r="K113" i="6"/>
  <c r="G114" i="6"/>
  <c r="C115" i="6"/>
  <c r="G116" i="6"/>
  <c r="K117" i="6"/>
  <c r="G118" i="6"/>
  <c r="D61" i="6"/>
  <c r="L61" i="6"/>
  <c r="H62" i="6"/>
  <c r="D63" i="6"/>
  <c r="L63" i="6"/>
  <c r="H64" i="6"/>
  <c r="D65" i="6"/>
  <c r="L65" i="6"/>
  <c r="H66" i="6"/>
  <c r="D67" i="6"/>
  <c r="L67" i="6"/>
  <c r="H68" i="6"/>
  <c r="D69" i="6"/>
  <c r="L69" i="6"/>
  <c r="H70" i="6"/>
  <c r="L71" i="6"/>
  <c r="H72" i="6"/>
  <c r="L73" i="6"/>
  <c r="H74" i="6"/>
  <c r="D75" i="6"/>
  <c r="L75" i="6"/>
  <c r="H76" i="6"/>
  <c r="L77" i="6"/>
  <c r="H78" i="6"/>
  <c r="D79" i="6"/>
  <c r="L79" i="6"/>
  <c r="H80" i="6"/>
  <c r="D81" i="6"/>
  <c r="L81" i="6"/>
  <c r="H82" i="6"/>
  <c r="D83" i="6"/>
  <c r="L83" i="6"/>
  <c r="H84" i="6"/>
  <c r="D85" i="6"/>
  <c r="L85" i="6"/>
  <c r="H86" i="6"/>
  <c r="D87" i="6"/>
  <c r="L87" i="6"/>
  <c r="H88" i="6"/>
  <c r="D89" i="6"/>
  <c r="L89" i="6"/>
  <c r="H90" i="6"/>
  <c r="D91" i="6"/>
  <c r="L91" i="6"/>
  <c r="H92" i="6"/>
  <c r="D93" i="6"/>
  <c r="L93" i="6"/>
  <c r="H94" i="6"/>
  <c r="D95" i="6"/>
  <c r="L95" i="6"/>
  <c r="H96" i="6"/>
  <c r="D97" i="6"/>
  <c r="L97" i="6"/>
  <c r="H98" i="6"/>
  <c r="L99" i="6"/>
  <c r="H100" i="6"/>
  <c r="D101" i="6"/>
  <c r="L101" i="6"/>
  <c r="H102" i="6"/>
  <c r="D103" i="6"/>
  <c r="L103" i="6"/>
  <c r="H104" i="6"/>
  <c r="D105" i="6"/>
  <c r="L105" i="6"/>
  <c r="H106" i="6"/>
  <c r="D107" i="6"/>
  <c r="L107" i="6"/>
  <c r="H108" i="6"/>
  <c r="D109" i="6"/>
  <c r="L109" i="6"/>
  <c r="H110" i="6"/>
  <c r="D111" i="6"/>
  <c r="L111" i="6"/>
  <c r="H112" i="6"/>
  <c r="D113" i="6"/>
  <c r="L113" i="6"/>
  <c r="H114" i="6"/>
  <c r="D115" i="6"/>
  <c r="L115" i="6"/>
  <c r="H116" i="6"/>
  <c r="L117" i="6"/>
  <c r="H118" i="6"/>
  <c r="D119" i="6"/>
  <c r="L119" i="6"/>
  <c r="H120" i="6"/>
  <c r="D121" i="6"/>
  <c r="E59" i="6"/>
  <c r="I60" i="6"/>
  <c r="E61" i="6"/>
  <c r="I62" i="6"/>
  <c r="E63" i="6"/>
  <c r="I64" i="6"/>
  <c r="E65" i="6"/>
  <c r="E67" i="6"/>
  <c r="I68" i="6"/>
  <c r="E69" i="6"/>
  <c r="I70" i="6"/>
  <c r="P66" i="6"/>
  <c r="P68" i="6"/>
  <c r="P70" i="6"/>
  <c r="P72" i="6"/>
  <c r="P74" i="6"/>
  <c r="P76" i="6"/>
  <c r="K65" i="3" s="1"/>
  <c r="BK65" i="3" s="1" a="1"/>
  <c r="BK65" i="3" s="1"/>
  <c r="DK65" i="3" s="1" a="1"/>
  <c r="DK65" i="3" s="1"/>
  <c r="P86" i="6"/>
  <c r="P92" i="6"/>
  <c r="P94" i="6"/>
  <c r="P104" i="6"/>
  <c r="P108" i="6"/>
  <c r="J108" i="6"/>
  <c r="F109" i="6"/>
  <c r="J110" i="6"/>
  <c r="F111" i="6"/>
  <c r="J112" i="6"/>
  <c r="F113" i="6"/>
  <c r="J114" i="6"/>
  <c r="F115" i="6"/>
  <c r="J116" i="6"/>
  <c r="P118" i="6"/>
  <c r="J118" i="6"/>
  <c r="F119" i="6"/>
  <c r="J120" i="6"/>
  <c r="F121" i="6"/>
  <c r="P122" i="6"/>
  <c r="J122" i="6"/>
  <c r="F123" i="6"/>
  <c r="J124" i="6"/>
  <c r="F125" i="6"/>
  <c r="J126" i="6"/>
  <c r="F127" i="6"/>
  <c r="P132" i="6"/>
  <c r="K116" i="3" s="1"/>
  <c r="BK116" i="3" s="1" a="1"/>
  <c r="BK116" i="3" s="1"/>
  <c r="DK116" i="3" s="1" a="1"/>
  <c r="DK116" i="3" s="1"/>
  <c r="P134" i="6"/>
  <c r="P136" i="6"/>
  <c r="P138" i="6"/>
  <c r="K120" i="3" s="1"/>
  <c r="BK120" i="3" s="1" a="1"/>
  <c r="BK120" i="3" s="1"/>
  <c r="DK120" i="3" s="1" a="1"/>
  <c r="DK120" i="3" s="1"/>
  <c r="P140" i="6"/>
  <c r="P144" i="6"/>
  <c r="P148" i="6"/>
  <c r="P154" i="6"/>
  <c r="D124" i="6"/>
  <c r="L124" i="6"/>
  <c r="D126" i="6"/>
  <c r="L126" i="6"/>
  <c r="N153" i="6"/>
  <c r="I188" i="3" s="1"/>
  <c r="BI188" i="3" s="1" a="1"/>
  <c r="BI188" i="3" s="1"/>
  <c r="DI188" i="3" s="1" a="1"/>
  <c r="DI188" i="3" s="1"/>
  <c r="R154" i="6"/>
  <c r="N155" i="6"/>
  <c r="R156" i="6"/>
  <c r="M140" i="3" s="1"/>
  <c r="BM140" i="3" s="1" a="1"/>
  <c r="BM140" i="3" s="1"/>
  <c r="DM140" i="3" s="1" a="1"/>
  <c r="DM140" i="3" s="1"/>
  <c r="R158" i="6"/>
  <c r="E142" i="6"/>
  <c r="I145" i="6"/>
  <c r="E146" i="6"/>
  <c r="I147" i="6"/>
  <c r="E148" i="6"/>
  <c r="I149" i="6"/>
  <c r="E150" i="6"/>
  <c r="E154" i="6"/>
  <c r="I155" i="6"/>
  <c r="I157" i="6"/>
  <c r="E158" i="6"/>
  <c r="I159" i="6"/>
  <c r="E160" i="6"/>
  <c r="I161" i="6"/>
  <c r="E162" i="6"/>
  <c r="I163" i="6"/>
  <c r="F164" i="6"/>
  <c r="C119" i="6"/>
  <c r="K119" i="6"/>
  <c r="G120" i="6"/>
  <c r="C121" i="6"/>
  <c r="G122" i="6"/>
  <c r="C123" i="6"/>
  <c r="G124" i="6"/>
  <c r="K125" i="6"/>
  <c r="G126" i="6"/>
  <c r="C127" i="6"/>
  <c r="K127" i="6"/>
  <c r="G128" i="6"/>
  <c r="C129" i="6"/>
  <c r="G130" i="6"/>
  <c r="C131" i="6"/>
  <c r="K131" i="6"/>
  <c r="G132" i="6"/>
  <c r="C133" i="6"/>
  <c r="K133" i="6"/>
  <c r="G134" i="6"/>
  <c r="K135" i="6"/>
  <c r="G136" i="6"/>
  <c r="C137" i="6"/>
  <c r="K137" i="6"/>
  <c r="C139" i="6"/>
  <c r="K139" i="6"/>
  <c r="G140" i="6"/>
  <c r="Q141" i="6"/>
  <c r="L123" i="3" s="1"/>
  <c r="BL123" i="3" s="1" a="1"/>
  <c r="BL123" i="3" s="1"/>
  <c r="DL123" i="3" s="1" a="1"/>
  <c r="DL123" i="3" s="1"/>
  <c r="C141" i="6"/>
  <c r="K141" i="6"/>
  <c r="Q143" i="6"/>
  <c r="K143" i="6"/>
  <c r="M144" i="6"/>
  <c r="C145" i="6"/>
  <c r="K145" i="6"/>
  <c r="M146" i="6"/>
  <c r="G146" i="6"/>
  <c r="Q147" i="6"/>
  <c r="L130" i="3" s="1"/>
  <c r="BL130" i="3" s="1" a="1"/>
  <c r="BL130" i="3" s="1"/>
  <c r="DL130" i="3" s="1" a="1"/>
  <c r="DL130" i="3" s="1"/>
  <c r="C147" i="6"/>
  <c r="K147" i="6"/>
  <c r="K149" i="6"/>
  <c r="G150" i="6"/>
  <c r="C151" i="6"/>
  <c r="K151" i="6"/>
  <c r="L121" i="6"/>
  <c r="H122" i="6"/>
  <c r="D123" i="6"/>
  <c r="L123" i="6"/>
  <c r="H124" i="6"/>
  <c r="D125" i="6"/>
  <c r="L125" i="6"/>
  <c r="H126" i="6"/>
  <c r="D127" i="6"/>
  <c r="L127" i="6"/>
  <c r="H128" i="6"/>
  <c r="D129" i="6"/>
  <c r="L129" i="6"/>
  <c r="H130" i="6"/>
  <c r="D131" i="6"/>
  <c r="L131" i="6"/>
  <c r="H132" i="6"/>
  <c r="D133" i="6"/>
  <c r="L133" i="6"/>
  <c r="H134" i="6"/>
  <c r="L135" i="6"/>
  <c r="H136" i="6"/>
  <c r="D137" i="6"/>
  <c r="L137" i="6"/>
  <c r="D139" i="6"/>
  <c r="L139" i="6"/>
  <c r="H140" i="6"/>
  <c r="D141" i="6"/>
  <c r="L141" i="6"/>
  <c r="H142" i="6"/>
  <c r="L143" i="6"/>
  <c r="D145" i="6"/>
  <c r="L145" i="6"/>
  <c r="H146" i="6"/>
  <c r="L147" i="6"/>
  <c r="D149" i="6"/>
  <c r="L149" i="6"/>
  <c r="H150" i="6"/>
  <c r="D151" i="6"/>
  <c r="L151" i="6"/>
  <c r="H152" i="6"/>
  <c r="D153" i="6"/>
  <c r="L153" i="6"/>
  <c r="H154" i="6"/>
  <c r="D155" i="6"/>
  <c r="L155" i="6"/>
  <c r="D157" i="6"/>
  <c r="L157" i="6"/>
  <c r="H158" i="6"/>
  <c r="D159" i="6"/>
  <c r="L159" i="6"/>
  <c r="H160" i="6"/>
  <c r="D161" i="6"/>
  <c r="L161" i="6"/>
  <c r="H162" i="6"/>
  <c r="D163" i="6"/>
  <c r="R5" i="6"/>
  <c r="M4" i="3" s="1"/>
  <c r="R47" i="6"/>
  <c r="N48" i="6"/>
  <c r="I41" i="3" s="1"/>
  <c r="N50" i="6"/>
  <c r="N52" i="6"/>
  <c r="N54" i="6"/>
  <c r="R55" i="6"/>
  <c r="N56" i="6"/>
  <c r="I53" i="3" s="1"/>
  <c r="BI53" i="3" s="1" a="1"/>
  <c r="BI53" i="3" s="1"/>
  <c r="DI53" i="3" s="1" a="1"/>
  <c r="DI53" i="3" s="1"/>
  <c r="R57" i="6"/>
  <c r="N58" i="6"/>
  <c r="R59" i="6"/>
  <c r="N60" i="6"/>
  <c r="N62" i="6"/>
  <c r="N64" i="6"/>
  <c r="I59" i="3" s="1"/>
  <c r="BI59" i="3" s="1" a="1"/>
  <c r="BI59" i="3" s="1"/>
  <c r="DI59" i="3" s="1" a="1"/>
  <c r="DI59" i="3" s="1"/>
  <c r="R65" i="6"/>
  <c r="N66" i="6"/>
  <c r="N68" i="6"/>
  <c r="N70" i="6"/>
  <c r="R71" i="6"/>
  <c r="N72" i="6"/>
  <c r="N74" i="6"/>
  <c r="N76" i="6"/>
  <c r="I65" i="3" s="1"/>
  <c r="BI65" i="3" s="1" a="1"/>
  <c r="BI65" i="3" s="1"/>
  <c r="DI65" i="3" s="1" a="1"/>
  <c r="DI65" i="3" s="1"/>
  <c r="N78" i="6"/>
  <c r="N80" i="6"/>
  <c r="R81" i="6"/>
  <c r="N82" i="6"/>
  <c r="N84" i="6"/>
  <c r="R85" i="6"/>
  <c r="N86" i="6"/>
  <c r="N88" i="6"/>
  <c r="N90" i="6"/>
  <c r="N92" i="6"/>
  <c r="N94" i="6"/>
  <c r="N96" i="6"/>
  <c r="N5" i="6"/>
  <c r="I4" i="3" s="1"/>
  <c r="R6" i="6"/>
  <c r="N7" i="6"/>
  <c r="R8" i="6"/>
  <c r="N9" i="6"/>
  <c r="N11" i="6"/>
  <c r="R24" i="6"/>
  <c r="N25" i="6"/>
  <c r="N27" i="6"/>
  <c r="N29" i="6"/>
  <c r="I22" i="3" s="1"/>
  <c r="CD50" i="3" s="1" a="1"/>
  <c r="CD50" i="3" s="1"/>
  <c r="ED50" i="3" s="1" a="1"/>
  <c r="ED50" i="3" s="1"/>
  <c r="N31" i="6"/>
  <c r="N33" i="6"/>
  <c r="N35" i="6"/>
  <c r="N37" i="6"/>
  <c r="R38" i="6"/>
  <c r="M33" i="3" s="1"/>
  <c r="BM33" i="3" s="1" a="1"/>
  <c r="BM33" i="3" s="1"/>
  <c r="DM33" i="3" s="1" a="1"/>
  <c r="DM33" i="3" s="1"/>
  <c r="N39" i="6"/>
  <c r="N41" i="6"/>
  <c r="N43" i="6"/>
  <c r="R44" i="6"/>
  <c r="P155" i="6"/>
  <c r="P159" i="6"/>
  <c r="K144" i="3" s="1"/>
  <c r="BK144" i="3" s="1" a="1"/>
  <c r="BK144" i="3" s="1"/>
  <c r="DK144" i="3" s="1" a="1"/>
  <c r="DK144" i="3" s="1"/>
  <c r="P161" i="6"/>
  <c r="K146" i="3" s="1"/>
  <c r="M142" i="6"/>
  <c r="Q145" i="6"/>
  <c r="M148" i="6"/>
  <c r="Q149" i="6"/>
  <c r="L187" i="3" s="1"/>
  <c r="BL187" i="3" s="1" a="1"/>
  <c r="BL187" i="3" s="1"/>
  <c r="DL187" i="3" s="1" a="1"/>
  <c r="DL187" i="3" s="1"/>
  <c r="M150" i="6"/>
  <c r="Q151" i="6"/>
  <c r="L135" i="3" s="1"/>
  <c r="BL135" i="3" s="1" a="1"/>
  <c r="BL135" i="3" s="1"/>
  <c r="DL135" i="3" s="1" a="1"/>
  <c r="DL135" i="3" s="1"/>
  <c r="M152" i="6"/>
  <c r="Q153" i="6"/>
  <c r="L188" i="3" s="1"/>
  <c r="BL188" i="3" s="1" a="1"/>
  <c r="BL188" i="3" s="1"/>
  <c r="DL188" i="3" s="1" a="1"/>
  <c r="DL188" i="3" s="1"/>
  <c r="M154" i="6"/>
  <c r="Q155" i="6"/>
  <c r="M156" i="6"/>
  <c r="Q157" i="6"/>
  <c r="M158" i="6"/>
  <c r="Q159" i="6"/>
  <c r="L144" i="3" s="1"/>
  <c r="BL144" i="3" s="1" a="1"/>
  <c r="BL144" i="3" s="1"/>
  <c r="DL144" i="3" s="1" a="1"/>
  <c r="DL144" i="3" s="1"/>
  <c r="N98" i="6"/>
  <c r="N100" i="6"/>
  <c r="N102" i="6"/>
  <c r="N104" i="6"/>
  <c r="N106" i="6"/>
  <c r="R107" i="6"/>
  <c r="N108" i="6"/>
  <c r="N110" i="6"/>
  <c r="N112" i="6"/>
  <c r="N114" i="6"/>
  <c r="R115" i="6"/>
  <c r="N116" i="6"/>
  <c r="R117" i="6"/>
  <c r="N118" i="6"/>
  <c r="N120" i="6"/>
  <c r="R121" i="6"/>
  <c r="N122" i="6"/>
  <c r="R123" i="6"/>
  <c r="N124" i="6"/>
  <c r="I110" i="3" s="1"/>
  <c r="BI110" i="3" s="1" a="1"/>
  <c r="BI110" i="3" s="1"/>
  <c r="DI110" i="3" s="1" a="1"/>
  <c r="DI110" i="3" s="1"/>
  <c r="N126" i="6"/>
  <c r="N128" i="6"/>
  <c r="N130" i="6"/>
  <c r="N132" i="6"/>
  <c r="I116" i="3" s="1"/>
  <c r="BI116" i="3" s="1" a="1"/>
  <c r="BI116" i="3" s="1"/>
  <c r="DI116" i="3" s="1" a="1"/>
  <c r="DI116" i="3" s="1"/>
  <c r="N134" i="6"/>
  <c r="R135" i="6"/>
  <c r="N136" i="6"/>
  <c r="N138" i="6"/>
  <c r="I120" i="3" s="1"/>
  <c r="N140" i="6"/>
  <c r="N142" i="6"/>
  <c r="R143" i="6"/>
  <c r="N144" i="6"/>
  <c r="N146" i="6"/>
  <c r="I129" i="3" s="1"/>
  <c r="BI129" i="3" s="1" a="1"/>
  <c r="BI129" i="3" s="1"/>
  <c r="DI129" i="3" s="1" a="1"/>
  <c r="DI129" i="3" s="1"/>
  <c r="R147" i="6"/>
  <c r="M130" i="3" s="1"/>
  <c r="N148" i="6"/>
  <c r="N150" i="6"/>
  <c r="I134" i="3" s="1"/>
  <c r="BI134" i="3" s="1" a="1"/>
  <c r="BI134" i="3" s="1"/>
  <c r="DI134" i="3" s="1" a="1"/>
  <c r="DI134" i="3" s="1"/>
  <c r="R151" i="6"/>
  <c r="M135" i="3" s="1"/>
  <c r="BM135" i="3" s="1" a="1"/>
  <c r="BM135" i="3" s="1"/>
  <c r="DM135" i="3" s="1" a="1"/>
  <c r="DM135" i="3" s="1"/>
  <c r="N152" i="6"/>
  <c r="I138" i="3" s="1"/>
  <c r="BI138" i="3" s="1" a="1"/>
  <c r="BI138" i="3" s="1"/>
  <c r="DI138" i="3" s="1" a="1"/>
  <c r="DI138" i="3" s="1"/>
  <c r="O142" i="6"/>
  <c r="O144" i="6"/>
  <c r="O146" i="6"/>
  <c r="J129" i="3" s="1"/>
  <c r="BJ129" i="3" s="1" a="1"/>
  <c r="BJ129" i="3" s="1"/>
  <c r="DJ129" i="3" s="1" a="1"/>
  <c r="DJ129" i="3" s="1"/>
  <c r="O148" i="6"/>
  <c r="O150" i="6"/>
  <c r="J134" i="3" s="1"/>
  <c r="O152" i="6"/>
  <c r="J138" i="3" s="1"/>
  <c r="BJ138" i="3" s="1" a="1"/>
  <c r="BJ138" i="3" s="1"/>
  <c r="DJ138" i="3" s="1" a="1"/>
  <c r="DJ138" i="3" s="1"/>
  <c r="O154" i="6"/>
  <c r="O156" i="6"/>
  <c r="J140" i="3" s="1"/>
  <c r="BJ140" i="3" s="1" a="1"/>
  <c r="BJ140" i="3" s="1"/>
  <c r="DJ140" i="3" s="1" a="1"/>
  <c r="DJ140" i="3" s="1"/>
  <c r="M115" i="6"/>
  <c r="H103" i="3" s="1"/>
  <c r="Q116" i="6"/>
  <c r="M117" i="6"/>
  <c r="Q118" i="6"/>
  <c r="M119" i="6"/>
  <c r="H107" i="3" s="1"/>
  <c r="Q120" i="6"/>
  <c r="M121" i="6"/>
  <c r="Q122" i="6"/>
  <c r="M123" i="6"/>
  <c r="Q124" i="6"/>
  <c r="M125" i="6"/>
  <c r="H174" i="3" s="1"/>
  <c r="CC174" i="3" s="1" a="1"/>
  <c r="CC174" i="3" s="1"/>
  <c r="EC174" i="3" s="1" a="1"/>
  <c r="EC174" i="3" s="1"/>
  <c r="Q126" i="6"/>
  <c r="M127" i="6"/>
  <c r="H189" i="3" s="1"/>
  <c r="CC189" i="3" s="1" a="1"/>
  <c r="CC189" i="3" s="1"/>
  <c r="EC189" i="3" s="1" a="1"/>
  <c r="EC189" i="3" s="1"/>
  <c r="Q128" i="6"/>
  <c r="M129" i="6"/>
  <c r="Q130" i="6"/>
  <c r="L113" i="3" s="1"/>
  <c r="BL113" i="3" s="1" a="1"/>
  <c r="BL113" i="3" s="1"/>
  <c r="DL113" i="3" s="1" a="1"/>
  <c r="DL113" i="3" s="1"/>
  <c r="M131" i="6"/>
  <c r="Q132" i="6"/>
  <c r="L116" i="3" s="1"/>
  <c r="BL116" i="3" s="1" a="1"/>
  <c r="BL116" i="3" s="1"/>
  <c r="DL116" i="3" s="1" a="1"/>
  <c r="DL116" i="3" s="1"/>
  <c r="M133" i="6"/>
  <c r="Q134" i="6"/>
  <c r="M135" i="6"/>
  <c r="Q136" i="6"/>
  <c r="M137" i="6"/>
  <c r="Q138" i="6"/>
  <c r="L120" i="3" s="1"/>
  <c r="BL120" i="3" s="1" a="1"/>
  <c r="BL120" i="3" s="1"/>
  <c r="DL120" i="3" s="1" a="1"/>
  <c r="DL120" i="3" s="1"/>
  <c r="M139" i="6"/>
  <c r="Q140" i="6"/>
  <c r="M141" i="6"/>
  <c r="N157" i="6"/>
  <c r="R12" i="6"/>
  <c r="N13" i="6"/>
  <c r="R14" i="6"/>
  <c r="N15" i="6"/>
  <c r="I160" i="3" s="1"/>
  <c r="BI160" i="3" s="1" a="1"/>
  <c r="BI160" i="3" s="1"/>
  <c r="DI160" i="3" s="1" a="1"/>
  <c r="DI160" i="3" s="1"/>
  <c r="N17" i="6"/>
  <c r="N19" i="6"/>
  <c r="I161" i="3" s="1"/>
  <c r="BI161" i="3" s="1" a="1"/>
  <c r="BI161" i="3" s="1"/>
  <c r="DI161" i="3" s="1" a="1"/>
  <c r="DI161" i="3" s="1"/>
  <c r="R20" i="6"/>
  <c r="N21" i="6"/>
  <c r="N23" i="6"/>
  <c r="O9" i="6"/>
  <c r="O17" i="6"/>
  <c r="O21" i="6"/>
  <c r="O29" i="6"/>
  <c r="J22" i="3" s="1"/>
  <c r="BJ22" i="3" s="1" a="1"/>
  <c r="BJ22" i="3" s="1"/>
  <c r="DJ22" i="3" s="1" a="1"/>
  <c r="DJ22" i="3" s="1"/>
  <c r="O35" i="6"/>
  <c r="O39" i="6"/>
  <c r="O5" i="6"/>
  <c r="O7" i="6"/>
  <c r="P5" i="6"/>
  <c r="K4" i="3" s="1"/>
  <c r="P7" i="6"/>
  <c r="P9" i="6"/>
  <c r="P11" i="6"/>
  <c r="P13" i="6"/>
  <c r="P15" i="6"/>
  <c r="K160" i="3" s="1"/>
  <c r="BK160" i="3" s="1" a="1"/>
  <c r="BK160" i="3" s="1"/>
  <c r="DK160" i="3" s="1" a="1"/>
  <c r="DK160" i="3" s="1"/>
  <c r="P17" i="6"/>
  <c r="K12" i="3" s="1"/>
  <c r="P19" i="6"/>
  <c r="K161" i="3" s="1"/>
  <c r="BK161" i="3" s="1" a="1"/>
  <c r="BK161" i="3" s="1"/>
  <c r="DK161" i="3" s="1" a="1"/>
  <c r="DK161" i="3" s="1"/>
  <c r="P21" i="6"/>
  <c r="P23" i="6"/>
  <c r="P25" i="6"/>
  <c r="P27" i="6"/>
  <c r="P29" i="6"/>
  <c r="K22" i="3" s="1"/>
  <c r="P31" i="6"/>
  <c r="P33" i="6"/>
  <c r="P35" i="6"/>
  <c r="Q5" i="6"/>
  <c r="L4" i="3" s="1"/>
  <c r="M6" i="6"/>
  <c r="Q7" i="6"/>
  <c r="M8" i="6"/>
  <c r="H7" i="3" s="1"/>
  <c r="Q9" i="6"/>
  <c r="L153" i="3" s="1"/>
  <c r="BL153" i="3" s="1" a="1"/>
  <c r="BL153" i="3" s="1"/>
  <c r="DL153" i="3" s="1" a="1"/>
  <c r="DL153" i="3" s="1"/>
  <c r="M10" i="6"/>
  <c r="H8" i="3" s="1"/>
  <c r="BH8" i="3" s="1" a="1"/>
  <c r="BH8" i="3" s="1"/>
  <c r="DH8" i="3" s="1" a="1"/>
  <c r="DH8" i="3" s="1"/>
  <c r="Q11" i="6"/>
  <c r="M12" i="6"/>
  <c r="Q13" i="6"/>
  <c r="M14" i="6"/>
  <c r="H10" i="3" s="1"/>
  <c r="BH10" i="3" s="1" a="1"/>
  <c r="BH10" i="3" s="1"/>
  <c r="DH10" i="3" s="1" a="1"/>
  <c r="DH10" i="3" s="1"/>
  <c r="Q15" i="6"/>
  <c r="L160" i="3" s="1"/>
  <c r="BL160" i="3" s="1" a="1"/>
  <c r="BL160" i="3" s="1"/>
  <c r="DL160" i="3" s="1" a="1"/>
  <c r="DL160" i="3" s="1"/>
  <c r="M16" i="6"/>
  <c r="H11" i="3" s="1"/>
  <c r="Q17" i="6"/>
  <c r="L12" i="3" s="1"/>
  <c r="BL12" i="3" s="1" a="1"/>
  <c r="BL12" i="3" s="1"/>
  <c r="DL12" i="3" s="1" a="1"/>
  <c r="DL12" i="3" s="1"/>
  <c r="M18" i="6"/>
  <c r="H159" i="3" s="1"/>
  <c r="CC159" i="3" s="1" a="1"/>
  <c r="CC159" i="3" s="1"/>
  <c r="EC159" i="3" s="1" a="1"/>
  <c r="EC159" i="3" s="1"/>
  <c r="Q19" i="6"/>
  <c r="L161" i="3" s="1"/>
  <c r="BL161" i="3" s="1" a="1"/>
  <c r="BL161" i="3" s="1"/>
  <c r="DL161" i="3" s="1" a="1"/>
  <c r="DL161" i="3" s="1"/>
  <c r="M20" i="6"/>
  <c r="Q21" i="6"/>
  <c r="M22" i="6"/>
  <c r="H15" i="3" s="1"/>
  <c r="Q23" i="6"/>
  <c r="M24" i="6"/>
  <c r="H17" i="3" s="1"/>
  <c r="BH17" i="3" s="1" a="1"/>
  <c r="BH17" i="3" s="1"/>
  <c r="DH17" i="3" s="1" a="1"/>
  <c r="DH17" i="3" s="1"/>
  <c r="Q25" i="6"/>
  <c r="M26" i="6"/>
  <c r="Q27" i="6"/>
  <c r="M28" i="6"/>
  <c r="H21" i="3" s="1"/>
  <c r="Q29" i="6"/>
  <c r="M30" i="6"/>
  <c r="H23" i="3" s="1"/>
  <c r="BH23" i="3" s="1" a="1"/>
  <c r="BH23" i="3" s="1"/>
  <c r="DH23" i="3" s="1" a="1"/>
  <c r="DH23" i="3" s="1"/>
  <c r="Q31" i="6"/>
  <c r="M32" i="6"/>
  <c r="H26" i="3" s="1"/>
  <c r="BH26" i="3" s="1" a="1"/>
  <c r="BH26" i="3" s="1"/>
  <c r="DH26" i="3" s="1" a="1"/>
  <c r="DH26" i="3" s="1"/>
  <c r="Q33" i="6"/>
  <c r="M34" i="6"/>
  <c r="Q35" i="6"/>
  <c r="M36" i="6"/>
  <c r="H31" i="3" s="1"/>
  <c r="BH31" i="3" s="1" a="1"/>
  <c r="BH31" i="3" s="1"/>
  <c r="DH31" i="3" s="1" a="1"/>
  <c r="DH31" i="3" s="1"/>
  <c r="Q37" i="6"/>
  <c r="M38" i="6"/>
  <c r="H33" i="3" s="1"/>
  <c r="N6" i="6"/>
  <c r="N8" i="6"/>
  <c r="N10" i="6"/>
  <c r="N24" i="6"/>
  <c r="N26" i="6"/>
  <c r="R27" i="6"/>
  <c r="N28" i="6"/>
  <c r="I21" i="3" s="1"/>
  <c r="BI21" i="3" s="1" a="1"/>
  <c r="BI21" i="3" s="1"/>
  <c r="DI21" i="3" s="1" a="1"/>
  <c r="DI21" i="3" s="1"/>
  <c r="N30" i="6"/>
  <c r="I23" i="3" s="1"/>
  <c r="BI23" i="3" s="1" a="1"/>
  <c r="BI23" i="3" s="1"/>
  <c r="DI23" i="3" s="1" a="1"/>
  <c r="DI23" i="3" s="1"/>
  <c r="R31" i="6"/>
  <c r="N32" i="6"/>
  <c r="R33" i="6"/>
  <c r="N34" i="6"/>
  <c r="N36" i="6"/>
  <c r="N38" i="6"/>
  <c r="N40" i="6"/>
  <c r="R41" i="6"/>
  <c r="M35" i="3" s="1"/>
  <c r="BM35" i="3" s="1" a="1"/>
  <c r="BM35" i="3" s="1"/>
  <c r="DM35" i="3" s="1" a="1"/>
  <c r="DM35" i="3" s="1"/>
  <c r="N42" i="6"/>
  <c r="O6" i="6"/>
  <c r="O8" i="6"/>
  <c r="O10" i="6"/>
  <c r="J8" i="3" s="1"/>
  <c r="BJ8" i="3" s="1" a="1"/>
  <c r="BJ8" i="3" s="1"/>
  <c r="DJ8" i="3" s="1" a="1"/>
  <c r="DJ8" i="3" s="1"/>
  <c r="O12" i="6"/>
  <c r="O14" i="6"/>
  <c r="O16" i="6"/>
  <c r="O18" i="6"/>
  <c r="O20" i="6"/>
  <c r="O22" i="6"/>
  <c r="O24" i="6"/>
  <c r="O26" i="6"/>
  <c r="O28" i="6"/>
  <c r="O30" i="6"/>
  <c r="O32" i="6"/>
  <c r="O34" i="6"/>
  <c r="O36" i="6"/>
  <c r="R9" i="6"/>
  <c r="M153" i="3" s="1"/>
  <c r="BM153" i="3" s="1" a="1"/>
  <c r="BM153" i="3" s="1"/>
  <c r="DM153" i="3" s="1" a="1"/>
  <c r="DM153" i="3" s="1"/>
  <c r="R11" i="6"/>
  <c r="P6" i="6"/>
  <c r="P8" i="6"/>
  <c r="P10" i="6"/>
  <c r="K8" i="3" s="1"/>
  <c r="BK8" i="3" s="1" a="1"/>
  <c r="BK8" i="3" s="1"/>
  <c r="DK8" i="3" s="1" a="1"/>
  <c r="DK8" i="3" s="1"/>
  <c r="P12" i="6"/>
  <c r="P14" i="6"/>
  <c r="P16" i="6"/>
  <c r="P18" i="6"/>
  <c r="P20" i="6"/>
  <c r="P22" i="6"/>
  <c r="P24" i="6"/>
  <c r="P26" i="6"/>
  <c r="P28" i="6"/>
  <c r="P30" i="6"/>
  <c r="K23" i="3" s="1"/>
  <c r="BK23" i="3" s="1" a="1"/>
  <c r="BK23" i="3" s="1"/>
  <c r="DK23" i="3" s="1" a="1"/>
  <c r="DK23" i="3" s="1"/>
  <c r="P32" i="6"/>
  <c r="P34" i="6"/>
  <c r="P36" i="6"/>
  <c r="P38" i="6"/>
  <c r="K33" i="3" s="1"/>
  <c r="N45" i="6"/>
  <c r="I167" i="3" s="1"/>
  <c r="BI167" i="3" s="1" a="1"/>
  <c r="BI167" i="3" s="1"/>
  <c r="DI167" i="3" s="1" a="1"/>
  <c r="DI167" i="3" s="1"/>
  <c r="R46" i="6"/>
  <c r="M39" i="3" s="1"/>
  <c r="BM39" i="3" s="1" a="1"/>
  <c r="BM39" i="3" s="1"/>
  <c r="DM39" i="3" s="1" a="1"/>
  <c r="DM39" i="3" s="1"/>
  <c r="N47" i="6"/>
  <c r="R48" i="6"/>
  <c r="M41" i="3" s="1"/>
  <c r="N49" i="6"/>
  <c r="R50" i="6"/>
  <c r="N51" i="6"/>
  <c r="N53" i="6"/>
  <c r="R54" i="6"/>
  <c r="N55" i="6"/>
  <c r="R56" i="6"/>
  <c r="M53" i="3" s="1"/>
  <c r="BM53" i="3" s="1" a="1"/>
  <c r="BM53" i="3" s="1"/>
  <c r="DM53" i="3" s="1" a="1"/>
  <c r="DM53" i="3" s="1"/>
  <c r="N57" i="6"/>
  <c r="N59" i="6"/>
  <c r="N61" i="6"/>
  <c r="N63" i="6"/>
  <c r="N65" i="6"/>
  <c r="R66" i="6"/>
  <c r="N67" i="6"/>
  <c r="R68" i="6"/>
  <c r="M61" i="3" s="1"/>
  <c r="CH5" i="3" s="1" a="1"/>
  <c r="CH5" i="3" s="1"/>
  <c r="EH5" i="3" s="1" a="1"/>
  <c r="EH5" i="3" s="1"/>
  <c r="N69" i="6"/>
  <c r="R70" i="6"/>
  <c r="N71" i="6"/>
  <c r="R72" i="6"/>
  <c r="N73" i="6"/>
  <c r="I173" i="3" s="1"/>
  <c r="BI173" i="3" s="1" a="1"/>
  <c r="BI173" i="3" s="1"/>
  <c r="DI173" i="3" s="1" a="1"/>
  <c r="DI173" i="3" s="1"/>
  <c r="R74" i="6"/>
  <c r="N75" i="6"/>
  <c r="R76" i="6"/>
  <c r="N77" i="6"/>
  <c r="R78" i="6"/>
  <c r="N79" i="6"/>
  <c r="R80" i="6"/>
  <c r="N81" i="6"/>
  <c r="N83" i="6"/>
  <c r="N85" i="6"/>
  <c r="R86" i="6"/>
  <c r="N87" i="6"/>
  <c r="N89" i="6"/>
  <c r="I76" i="3" s="1"/>
  <c r="BI76" i="3" s="1" a="1"/>
  <c r="BI76" i="3" s="1"/>
  <c r="DI76" i="3" s="1" a="1"/>
  <c r="DI76" i="3" s="1"/>
  <c r="N91" i="6"/>
  <c r="R92" i="6"/>
  <c r="N93" i="6"/>
  <c r="I79" i="3" s="1"/>
  <c r="R94" i="6"/>
  <c r="N95" i="6"/>
  <c r="O43" i="6"/>
  <c r="O45" i="6"/>
  <c r="J167" i="3" s="1"/>
  <c r="BJ167" i="3" s="1" a="1"/>
  <c r="BJ167" i="3" s="1"/>
  <c r="DJ167" i="3" s="1" a="1"/>
  <c r="DJ167" i="3" s="1"/>
  <c r="O49" i="6"/>
  <c r="O51" i="6"/>
  <c r="J44" i="3" s="1"/>
  <c r="CE51" i="3" s="1" a="1"/>
  <c r="CE51" i="3" s="1"/>
  <c r="EE51" i="3" s="1" a="1"/>
  <c r="EE51" i="3" s="1"/>
  <c r="O53" i="6"/>
  <c r="J47" i="3" s="1"/>
  <c r="BJ47" i="3" s="1" a="1"/>
  <c r="BJ47" i="3" s="1"/>
  <c r="DJ47" i="3" s="1" a="1"/>
  <c r="DJ47" i="3" s="1"/>
  <c r="O61" i="6"/>
  <c r="J56" i="3" s="1"/>
  <c r="O67" i="6"/>
  <c r="O69" i="6"/>
  <c r="O75" i="6"/>
  <c r="O77" i="6"/>
  <c r="O79" i="6"/>
  <c r="O83" i="6"/>
  <c r="O87" i="6"/>
  <c r="O89" i="6"/>
  <c r="J76" i="3" s="1"/>
  <c r="BJ76" i="3" s="1" a="1"/>
  <c r="BJ76" i="3" s="1"/>
  <c r="DJ76" i="3" s="1" a="1"/>
  <c r="DJ76" i="3" s="1"/>
  <c r="O91" i="6"/>
  <c r="O93" i="6"/>
  <c r="J79" i="3" s="1"/>
  <c r="O95" i="6"/>
  <c r="P37" i="6"/>
  <c r="P39" i="6"/>
  <c r="P41" i="6"/>
  <c r="K35" i="3" s="1"/>
  <c r="BK35" i="3" s="1" a="1"/>
  <c r="BK35" i="3" s="1"/>
  <c r="DK35" i="3" s="1" a="1"/>
  <c r="DK35" i="3" s="1"/>
  <c r="P43" i="6"/>
  <c r="P45" i="6"/>
  <c r="K167" i="3" s="1"/>
  <c r="BK167" i="3" s="1" a="1"/>
  <c r="BK167" i="3" s="1"/>
  <c r="DK167" i="3" s="1" a="1"/>
  <c r="DK167" i="3" s="1"/>
  <c r="P47" i="6"/>
  <c r="K40" i="3" s="1"/>
  <c r="CF13" i="3" s="1" a="1"/>
  <c r="CF13" i="3" s="1"/>
  <c r="EF13" i="3" s="1" a="1"/>
  <c r="EF13" i="3" s="1"/>
  <c r="P49" i="6"/>
  <c r="P51" i="6"/>
  <c r="P53" i="6"/>
  <c r="K47" i="3" s="1"/>
  <c r="BK47" i="3" s="1" a="1"/>
  <c r="BK47" i="3" s="1"/>
  <c r="DK47" i="3" s="1" a="1"/>
  <c r="DK47" i="3" s="1"/>
  <c r="P55" i="6"/>
  <c r="P57" i="6"/>
  <c r="P59" i="6"/>
  <c r="P61" i="6"/>
  <c r="K56" i="3" s="1"/>
  <c r="P63" i="6"/>
  <c r="K58" i="3" s="1"/>
  <c r="BK58" i="3" s="1" a="1"/>
  <c r="BK58" i="3" s="1"/>
  <c r="DK58" i="3" s="1" a="1"/>
  <c r="DK58" i="3" s="1"/>
  <c r="P65" i="6"/>
  <c r="P67" i="6"/>
  <c r="P69" i="6"/>
  <c r="P71" i="6"/>
  <c r="P73" i="6"/>
  <c r="K173" i="3" s="1"/>
  <c r="BK173" i="3" s="1" a="1"/>
  <c r="BK173" i="3" s="1"/>
  <c r="DK173" i="3" s="1" a="1"/>
  <c r="DK173" i="3" s="1"/>
  <c r="P75" i="6"/>
  <c r="K64" i="3" s="1"/>
  <c r="BK64" i="3" s="1" a="1"/>
  <c r="BK64" i="3" s="1"/>
  <c r="DK64" i="3" s="1" a="1"/>
  <c r="DK64" i="3" s="1"/>
  <c r="P77" i="6"/>
  <c r="P79" i="6"/>
  <c r="P81" i="6"/>
  <c r="P83" i="6"/>
  <c r="P85" i="6"/>
  <c r="P87" i="6"/>
  <c r="P89" i="6"/>
  <c r="K76" i="3" s="1"/>
  <c r="BK76" i="3" s="1" a="1"/>
  <c r="BK76" i="3" s="1"/>
  <c r="DK76" i="3" s="1" a="1"/>
  <c r="DK76" i="3" s="1"/>
  <c r="P91" i="6"/>
  <c r="P93" i="6"/>
  <c r="Q39" i="6"/>
  <c r="M40" i="6"/>
  <c r="Q41" i="6"/>
  <c r="L35" i="3" s="1"/>
  <c r="BL35" i="3" s="1" a="1"/>
  <c r="BL35" i="3" s="1"/>
  <c r="DL35" i="3" s="1" a="1"/>
  <c r="DL35" i="3" s="1"/>
  <c r="M42" i="6"/>
  <c r="Q43" i="6"/>
  <c r="M44" i="6"/>
  <c r="Q45" i="6"/>
  <c r="L167" i="3" s="1"/>
  <c r="BL167" i="3" s="1" a="1"/>
  <c r="BL167" i="3" s="1"/>
  <c r="DL167" i="3" s="1" a="1"/>
  <c r="DL167" i="3" s="1"/>
  <c r="M46" i="6"/>
  <c r="H39" i="3" s="1"/>
  <c r="BH39" i="3" s="1" a="1"/>
  <c r="BH39" i="3" s="1"/>
  <c r="DH39" i="3" s="1" a="1"/>
  <c r="DH39" i="3" s="1"/>
  <c r="Q47" i="6"/>
  <c r="L40" i="3" s="1"/>
  <c r="BL40" i="3" s="1" a="1"/>
  <c r="BL40" i="3" s="1"/>
  <c r="DL40" i="3" s="1" a="1"/>
  <c r="DL40" i="3" s="1"/>
  <c r="M48" i="6"/>
  <c r="H41" i="3" s="1"/>
  <c r="Q49" i="6"/>
  <c r="M50" i="6"/>
  <c r="Q51" i="6"/>
  <c r="M52" i="6"/>
  <c r="Q53" i="6"/>
  <c r="L47" i="3" s="1"/>
  <c r="BL47" i="3" s="1" a="1"/>
  <c r="BL47" i="3" s="1"/>
  <c r="DL47" i="3" s="1" a="1"/>
  <c r="DL47" i="3" s="1"/>
  <c r="M54" i="6"/>
  <c r="Q55" i="6"/>
  <c r="M56" i="6"/>
  <c r="H53" i="3" s="1"/>
  <c r="BH53" i="3" s="1" a="1"/>
  <c r="BH53" i="3" s="1"/>
  <c r="DH53" i="3" s="1" a="1"/>
  <c r="DH53" i="3" s="1"/>
  <c r="Q57" i="6"/>
  <c r="M58" i="6"/>
  <c r="H54" i="3" s="1"/>
  <c r="BH54" i="3" s="1" a="1"/>
  <c r="BH54" i="3" s="1"/>
  <c r="DH54" i="3" s="1" a="1"/>
  <c r="DH54" i="3" s="1"/>
  <c r="Q59" i="6"/>
  <c r="M60" i="6"/>
  <c r="H169" i="3" s="1"/>
  <c r="Q61" i="6"/>
  <c r="L56" i="3" s="1"/>
  <c r="BL56" i="3" s="1" a="1"/>
  <c r="BL56" i="3" s="1"/>
  <c r="DL56" i="3" s="1" a="1"/>
  <c r="DL56" i="3" s="1"/>
  <c r="M62" i="6"/>
  <c r="Q63" i="6"/>
  <c r="L58" i="3" s="1"/>
  <c r="BL58" i="3" s="1" a="1"/>
  <c r="BL58" i="3" s="1"/>
  <c r="DL58" i="3" s="1" a="1"/>
  <c r="DL58" i="3" s="1"/>
  <c r="M64" i="6"/>
  <c r="H59" i="3" s="1"/>
  <c r="BH59" i="3" s="1" a="1"/>
  <c r="BH59" i="3" s="1"/>
  <c r="DH59" i="3" s="1" a="1"/>
  <c r="DH59" i="3" s="1"/>
  <c r="Q65" i="6"/>
  <c r="M66" i="6"/>
  <c r="Q67" i="6"/>
  <c r="M68" i="6"/>
  <c r="H61" i="3" s="1"/>
  <c r="Q69" i="6"/>
  <c r="M70" i="6"/>
  <c r="Q71" i="6"/>
  <c r="M72" i="6"/>
  <c r="Q73" i="6"/>
  <c r="M74" i="6"/>
  <c r="Q75" i="6"/>
  <c r="L64" i="3" s="1"/>
  <c r="M76" i="6"/>
  <c r="H65" i="3" s="1"/>
  <c r="BH65" i="3" s="1" a="1"/>
  <c r="BH65" i="3" s="1"/>
  <c r="DH65" i="3" s="1" a="1"/>
  <c r="DH65" i="3" s="1"/>
  <c r="Q77" i="6"/>
  <c r="M78" i="6"/>
  <c r="H66" i="3" s="1"/>
  <c r="Q79" i="6"/>
  <c r="M80" i="6"/>
  <c r="H68" i="3" s="1"/>
  <c r="Q81" i="6"/>
  <c r="M82" i="6"/>
  <c r="H70" i="3" s="1"/>
  <c r="CC36" i="3" s="1" a="1"/>
  <c r="CC36" i="3" s="1"/>
  <c r="EC36" i="3" s="1" a="1"/>
  <c r="EC36" i="3" s="1"/>
  <c r="Q83" i="6"/>
  <c r="M84" i="6"/>
  <c r="H72" i="3" s="1"/>
  <c r="Q85" i="6"/>
  <c r="M86" i="6"/>
  <c r="Q87" i="6"/>
  <c r="M88" i="6"/>
  <c r="H75" i="3" s="1"/>
  <c r="BH75" i="3" s="1" a="1"/>
  <c r="BH75" i="3" s="1"/>
  <c r="DH75" i="3" s="1" a="1"/>
  <c r="DH75" i="3" s="1"/>
  <c r="Q89" i="6"/>
  <c r="L76" i="3" s="1"/>
  <c r="BL76" i="3" s="1" a="1"/>
  <c r="BL76" i="3" s="1"/>
  <c r="DL76" i="3" s="1" a="1"/>
  <c r="DL76" i="3" s="1"/>
  <c r="M90" i="6"/>
  <c r="H77" i="3" s="1"/>
  <c r="BH77" i="3" s="1" a="1"/>
  <c r="BH77" i="3" s="1"/>
  <c r="DH77" i="3" s="1" a="1"/>
  <c r="DH77" i="3" s="1"/>
  <c r="Q91" i="6"/>
  <c r="M92" i="6"/>
  <c r="Q93" i="6"/>
  <c r="M94" i="6"/>
  <c r="H81" i="3" s="1"/>
  <c r="N44" i="6"/>
  <c r="O38" i="6"/>
  <c r="O40" i="6"/>
  <c r="O42" i="6"/>
  <c r="O44" i="6"/>
  <c r="O46" i="6"/>
  <c r="J39" i="3" s="1"/>
  <c r="BJ39" i="3" s="1" a="1"/>
  <c r="BJ39" i="3" s="1"/>
  <c r="DJ39" i="3" s="1" a="1"/>
  <c r="DJ39" i="3" s="1"/>
  <c r="O48" i="6"/>
  <c r="J41" i="3" s="1"/>
  <c r="BJ41" i="3" s="1" a="1"/>
  <c r="BJ41" i="3" s="1"/>
  <c r="DJ41" i="3" s="1" a="1"/>
  <c r="DJ41" i="3" s="1"/>
  <c r="O50" i="6"/>
  <c r="O52" i="6"/>
  <c r="O54" i="6"/>
  <c r="O56" i="6"/>
  <c r="O58" i="6"/>
  <c r="O60" i="6"/>
  <c r="J169" i="3" s="1"/>
  <c r="BJ169" i="3" s="1" a="1"/>
  <c r="BJ169" i="3" s="1"/>
  <c r="DJ169" i="3" s="1" a="1"/>
  <c r="DJ169" i="3" s="1"/>
  <c r="O62" i="6"/>
  <c r="O64" i="6"/>
  <c r="J59" i="3" s="1"/>
  <c r="BJ59" i="3" s="1" a="1"/>
  <c r="BJ59" i="3" s="1"/>
  <c r="DJ59" i="3" s="1" a="1"/>
  <c r="DJ59" i="3" s="1"/>
  <c r="O66" i="6"/>
  <c r="O68" i="6"/>
  <c r="J61" i="3" s="1"/>
  <c r="O70" i="6"/>
  <c r="O72" i="6"/>
  <c r="O74" i="6"/>
  <c r="O76" i="6"/>
  <c r="J65" i="3" s="1"/>
  <c r="BJ65" i="3" s="1" a="1"/>
  <c r="BJ65" i="3" s="1"/>
  <c r="DJ65" i="3" s="1" a="1"/>
  <c r="DJ65" i="3" s="1"/>
  <c r="O78" i="6"/>
  <c r="O80" i="6"/>
  <c r="O82" i="6"/>
  <c r="O84" i="6"/>
  <c r="O86" i="6"/>
  <c r="O88" i="6"/>
  <c r="O90" i="6"/>
  <c r="O92" i="6"/>
  <c r="O94" i="6"/>
  <c r="P40" i="6"/>
  <c r="P42" i="6"/>
  <c r="P44" i="6"/>
  <c r="P52" i="6"/>
  <c r="P56" i="6"/>
  <c r="K53" i="3" s="1"/>
  <c r="BK53" i="3" s="1" a="1"/>
  <c r="BK53" i="3" s="1"/>
  <c r="DK53" i="3" s="1" a="1"/>
  <c r="DK53" i="3" s="1"/>
  <c r="P58" i="6"/>
  <c r="P60" i="6"/>
  <c r="K169" i="3" s="1"/>
  <c r="BK169" i="3" s="1" a="1"/>
  <c r="BK169" i="3" s="1"/>
  <c r="DK169" i="3" s="1" a="1"/>
  <c r="DK169" i="3" s="1"/>
  <c r="P62" i="6"/>
  <c r="P64" i="6"/>
  <c r="K59" i="3" s="1"/>
  <c r="P78" i="6"/>
  <c r="P80" i="6"/>
  <c r="P82" i="6"/>
  <c r="P84" i="6"/>
  <c r="P88" i="6"/>
  <c r="P90" i="6"/>
  <c r="P96" i="6"/>
  <c r="Q142" i="6"/>
  <c r="M143" i="6"/>
  <c r="Q144" i="6"/>
  <c r="M145" i="6"/>
  <c r="Q146" i="6"/>
  <c r="L129" i="3" s="1"/>
  <c r="BL129" i="3" s="1" a="1"/>
  <c r="BL129" i="3" s="1"/>
  <c r="DL129" i="3" s="1" a="1"/>
  <c r="DL129" i="3" s="1"/>
  <c r="M147" i="6"/>
  <c r="Q148" i="6"/>
  <c r="M149" i="6"/>
  <c r="H187" i="3" s="1"/>
  <c r="Q150" i="6"/>
  <c r="M151" i="6"/>
  <c r="Q152" i="6"/>
  <c r="L138" i="3" s="1"/>
  <c r="BL138" i="3" s="1" a="1"/>
  <c r="BL138" i="3" s="1"/>
  <c r="DL138" i="3" s="1" a="1"/>
  <c r="DL138" i="3" s="1"/>
  <c r="M153" i="6"/>
  <c r="H188" i="3" s="1"/>
  <c r="Q154" i="6"/>
  <c r="M155" i="6"/>
  <c r="Q156" i="6"/>
  <c r="L140" i="3" s="1"/>
  <c r="BL140" i="3" s="1" a="1"/>
  <c r="BL140" i="3" s="1"/>
  <c r="DL140" i="3" s="1" a="1"/>
  <c r="DL140" i="3" s="1"/>
  <c r="M157" i="6"/>
  <c r="Q158" i="6"/>
  <c r="M159" i="6"/>
  <c r="Q160" i="6"/>
  <c r="Q162" i="6"/>
  <c r="M163" i="6"/>
  <c r="Q164" i="6"/>
  <c r="N97" i="6"/>
  <c r="N99" i="6"/>
  <c r="N101" i="6"/>
  <c r="N103" i="6"/>
  <c r="R104" i="6"/>
  <c r="N105" i="6"/>
  <c r="R106" i="6"/>
  <c r="N107" i="6"/>
  <c r="R108" i="6"/>
  <c r="N109" i="6"/>
  <c r="I98" i="3" s="1"/>
  <c r="BI98" i="3" s="1" a="1"/>
  <c r="BI98" i="3" s="1"/>
  <c r="DI98" i="3" s="1" a="1"/>
  <c r="DI98" i="3" s="1"/>
  <c r="R110" i="6"/>
  <c r="N111" i="6"/>
  <c r="I100" i="3" s="1"/>
  <c r="BI100" i="3" s="1" a="1"/>
  <c r="BI100" i="3" s="1"/>
  <c r="DI100" i="3" s="1" a="1"/>
  <c r="DI100" i="3" s="1"/>
  <c r="N113" i="6"/>
  <c r="I101" i="3" s="1"/>
  <c r="CD24" i="3" s="1" a="1"/>
  <c r="CD24" i="3" s="1"/>
  <c r="ED24" i="3" s="1" a="1"/>
  <c r="ED24" i="3" s="1"/>
  <c r="N115" i="6"/>
  <c r="I103" i="3" s="1"/>
  <c r="N117" i="6"/>
  <c r="R118" i="6"/>
  <c r="N119" i="6"/>
  <c r="N121" i="6"/>
  <c r="R122" i="6"/>
  <c r="N123" i="6"/>
  <c r="N125" i="6"/>
  <c r="I174" i="3" s="1"/>
  <c r="BI174" i="3" s="1" a="1"/>
  <c r="BI174" i="3" s="1"/>
  <c r="DI174" i="3" s="1" a="1"/>
  <c r="DI174" i="3" s="1"/>
  <c r="N127" i="6"/>
  <c r="I189" i="3" s="1"/>
  <c r="BI189" i="3" s="1" a="1"/>
  <c r="BI189" i="3" s="1"/>
  <c r="DI189" i="3" s="1" a="1"/>
  <c r="DI189" i="3" s="1"/>
  <c r="N129" i="6"/>
  <c r="N131" i="6"/>
  <c r="N133" i="6"/>
  <c r="N135" i="6"/>
  <c r="R136" i="6"/>
  <c r="N137" i="6"/>
  <c r="R138" i="6"/>
  <c r="M120" i="3" s="1"/>
  <c r="BM120" i="3" s="1" a="1"/>
  <c r="BM120" i="3" s="1"/>
  <c r="DM120" i="3" s="1" a="1"/>
  <c r="DM120" i="3" s="1"/>
  <c r="N139" i="6"/>
  <c r="R140" i="6"/>
  <c r="N141" i="6"/>
  <c r="I123" i="3" s="1"/>
  <c r="BI123" i="3" s="1" a="1"/>
  <c r="BI123" i="3" s="1"/>
  <c r="DI123" i="3" s="1" a="1"/>
  <c r="DI123" i="3" s="1"/>
  <c r="N143" i="6"/>
  <c r="R144" i="6"/>
  <c r="N145" i="6"/>
  <c r="N147" i="6"/>
  <c r="I130" i="3" s="1"/>
  <c r="BI130" i="3" s="1" a="1"/>
  <c r="BI130" i="3" s="1"/>
  <c r="DI130" i="3" s="1" a="1"/>
  <c r="DI130" i="3" s="1"/>
  <c r="N149" i="6"/>
  <c r="I187" i="3" s="1"/>
  <c r="BI187" i="3" s="1" a="1"/>
  <c r="BI187" i="3" s="1"/>
  <c r="DI187" i="3" s="1" a="1"/>
  <c r="DI187" i="3" s="1"/>
  <c r="N151" i="6"/>
  <c r="I135" i="3" s="1"/>
  <c r="BI135" i="3" s="1" a="1"/>
  <c r="BI135" i="3" s="1"/>
  <c r="DI135" i="3" s="1" a="1"/>
  <c r="DI135" i="3" s="1"/>
  <c r="O103" i="6"/>
  <c r="O105" i="6"/>
  <c r="O107" i="6"/>
  <c r="O111" i="6"/>
  <c r="J100" i="3" s="1"/>
  <c r="BJ100" i="3" s="1" a="1"/>
  <c r="BJ100" i="3" s="1"/>
  <c r="DJ100" i="3" s="1" a="1"/>
  <c r="DJ100" i="3" s="1"/>
  <c r="O113" i="6"/>
  <c r="J101" i="3" s="1"/>
  <c r="O119" i="6"/>
  <c r="O125" i="6"/>
  <c r="O127" i="6"/>
  <c r="O129" i="6"/>
  <c r="O133" i="6"/>
  <c r="O137" i="6"/>
  <c r="O143" i="6"/>
  <c r="O145" i="6"/>
  <c r="O147" i="6"/>
  <c r="J130" i="3" s="1"/>
  <c r="BJ130" i="3" s="1" a="1"/>
  <c r="BJ130" i="3" s="1"/>
  <c r="DJ130" i="3" s="1" a="1"/>
  <c r="DJ130" i="3" s="1"/>
  <c r="O149" i="6"/>
  <c r="J187" i="3" s="1"/>
  <c r="BJ187" i="3" s="1" a="1"/>
  <c r="BJ187" i="3" s="1"/>
  <c r="DJ187" i="3" s="1" a="1"/>
  <c r="DJ187" i="3" s="1"/>
  <c r="O151" i="6"/>
  <c r="J135" i="3" s="1"/>
  <c r="BJ135" i="3" s="1" a="1"/>
  <c r="BJ135" i="3" s="1"/>
  <c r="DJ135" i="3" s="1" a="1"/>
  <c r="DJ135" i="3" s="1"/>
  <c r="O153" i="6"/>
  <c r="J188" i="3" s="1"/>
  <c r="BJ188" i="3" s="1" a="1"/>
  <c r="BJ188" i="3" s="1"/>
  <c r="DJ188" i="3" s="1" a="1"/>
  <c r="DJ188" i="3" s="1"/>
  <c r="O155" i="6"/>
  <c r="O157" i="6"/>
  <c r="O159" i="6"/>
  <c r="J144" i="3" s="1"/>
  <c r="BJ144" i="3" s="1" a="1"/>
  <c r="BJ144" i="3" s="1"/>
  <c r="DJ144" i="3" s="1" a="1"/>
  <c r="DJ144" i="3" s="1"/>
  <c r="O161" i="6"/>
  <c r="J146" i="3" s="1"/>
  <c r="BJ146" i="3" s="1" a="1"/>
  <c r="BJ146" i="3" s="1"/>
  <c r="DJ146" i="3" s="1" a="1"/>
  <c r="DJ146" i="3" s="1"/>
  <c r="P95" i="6"/>
  <c r="P97" i="6"/>
  <c r="P99" i="6"/>
  <c r="P101" i="6"/>
  <c r="P103" i="6"/>
  <c r="P105" i="6"/>
  <c r="P107" i="6"/>
  <c r="P109" i="6"/>
  <c r="P111" i="6"/>
  <c r="K100" i="3" s="1"/>
  <c r="BK100" i="3" s="1" a="1"/>
  <c r="BK100" i="3" s="1"/>
  <c r="DK100" i="3" s="1" a="1"/>
  <c r="DK100" i="3" s="1"/>
  <c r="P113" i="6"/>
  <c r="P115" i="6"/>
  <c r="P117" i="6"/>
  <c r="P119" i="6"/>
  <c r="P121" i="6"/>
  <c r="P123" i="6"/>
  <c r="P125" i="6"/>
  <c r="P127" i="6"/>
  <c r="P129" i="6"/>
  <c r="P131" i="6"/>
  <c r="P133" i="6"/>
  <c r="P135" i="6"/>
  <c r="P137" i="6"/>
  <c r="P139" i="6"/>
  <c r="P141" i="6"/>
  <c r="K123" i="3" s="1"/>
  <c r="BK123" i="3" s="1" a="1"/>
  <c r="BK123" i="3" s="1"/>
  <c r="DK123" i="3" s="1" a="1"/>
  <c r="DK123" i="3" s="1"/>
  <c r="P143" i="6"/>
  <c r="P145" i="6"/>
  <c r="P147" i="6"/>
  <c r="K130" i="3" s="1"/>
  <c r="BK130" i="3" s="1" a="1"/>
  <c r="BK130" i="3" s="1"/>
  <c r="DK130" i="3" s="1" a="1"/>
  <c r="DK130" i="3" s="1"/>
  <c r="P149" i="6"/>
  <c r="K187" i="3" s="1"/>
  <c r="BK187" i="3" s="1" a="1"/>
  <c r="BK187" i="3" s="1"/>
  <c r="DK187" i="3" s="1" a="1"/>
  <c r="DK187" i="3" s="1"/>
  <c r="P151" i="6"/>
  <c r="K135" i="3" s="1"/>
  <c r="BK135" i="3" s="1" a="1"/>
  <c r="BK135" i="3" s="1"/>
  <c r="DK135" i="3" s="1" a="1"/>
  <c r="DK135" i="3" s="1"/>
  <c r="P153" i="6"/>
  <c r="K188" i="3" s="1"/>
  <c r="BK188" i="3" s="1" a="1"/>
  <c r="BK188" i="3" s="1"/>
  <c r="DK188" i="3" s="1" a="1"/>
  <c r="DK188" i="3" s="1"/>
  <c r="P157" i="6"/>
  <c r="P163" i="6"/>
  <c r="K150" i="3" s="1"/>
  <c r="BK150" i="3" s="1" a="1"/>
  <c r="BK150" i="3" s="1"/>
  <c r="DK150" i="3" s="1" a="1"/>
  <c r="DK150" i="3" s="1"/>
  <c r="Q95" i="6"/>
  <c r="M96" i="6"/>
  <c r="Q97" i="6"/>
  <c r="M98" i="6"/>
  <c r="Q99" i="6"/>
  <c r="M100" i="6"/>
  <c r="H87" i="3" s="1"/>
  <c r="BH87" i="3" s="1" a="1"/>
  <c r="BH87" i="3" s="1"/>
  <c r="DH87" i="3" s="1" a="1"/>
  <c r="DH87" i="3" s="1"/>
  <c r="Q101" i="6"/>
  <c r="M102" i="6"/>
  <c r="H89" i="3" s="1"/>
  <c r="Q103" i="6"/>
  <c r="M104" i="6"/>
  <c r="Q105" i="6"/>
  <c r="M106" i="6"/>
  <c r="Q107" i="6"/>
  <c r="M108" i="6"/>
  <c r="Q109" i="6"/>
  <c r="M110" i="6"/>
  <c r="H99" i="3" s="1"/>
  <c r="BH99" i="3" s="1" a="1"/>
  <c r="BH99" i="3" s="1"/>
  <c r="DH99" i="3" s="1" a="1"/>
  <c r="DH99" i="3" s="1"/>
  <c r="Q111" i="6"/>
  <c r="L100" i="3" s="1"/>
  <c r="BL100" i="3" s="1" a="1"/>
  <c r="BL100" i="3" s="1"/>
  <c r="DL100" i="3" s="1" a="1"/>
  <c r="DL100" i="3" s="1"/>
  <c r="M112" i="6"/>
  <c r="Q113" i="6"/>
  <c r="M114" i="6"/>
  <c r="Q115" i="6"/>
  <c r="M116" i="6"/>
  <c r="H105" i="3" s="1"/>
  <c r="BH105" i="3" s="1" a="1"/>
  <c r="BH105" i="3" s="1"/>
  <c r="DH105" i="3" s="1" a="1"/>
  <c r="DH105" i="3" s="1"/>
  <c r="Q117" i="6"/>
  <c r="M118" i="6"/>
  <c r="Q119" i="6"/>
  <c r="M120" i="6"/>
  <c r="Q121" i="6"/>
  <c r="M122" i="6"/>
  <c r="Q123" i="6"/>
  <c r="M124" i="6"/>
  <c r="Q125" i="6"/>
  <c r="M126" i="6"/>
  <c r="H177" i="3" s="1"/>
  <c r="Q127" i="6"/>
  <c r="L189" i="3" s="1"/>
  <c r="BL189" i="3" s="1" a="1"/>
  <c r="BL189" i="3" s="1"/>
  <c r="DL189" i="3" s="1" a="1"/>
  <c r="DL189" i="3" s="1"/>
  <c r="M128" i="6"/>
  <c r="H6" i="3" s="1"/>
  <c r="Q129" i="6"/>
  <c r="M130" i="6"/>
  <c r="Q131" i="6"/>
  <c r="M132" i="6"/>
  <c r="Q133" i="6"/>
  <c r="M134" i="6"/>
  <c r="Q135" i="6"/>
  <c r="M136" i="6"/>
  <c r="Q137" i="6"/>
  <c r="M138" i="6"/>
  <c r="Q139" i="6"/>
  <c r="M140" i="6"/>
  <c r="R153" i="6"/>
  <c r="M188" i="3" s="1"/>
  <c r="BM188" i="3" s="1" a="1"/>
  <c r="BM188" i="3" s="1"/>
  <c r="DM188" i="3" s="1" a="1"/>
  <c r="DM188" i="3" s="1"/>
  <c r="N154" i="6"/>
  <c r="R155" i="6"/>
  <c r="N156" i="6"/>
  <c r="I140" i="3" s="1"/>
  <c r="BI140" i="3" s="1" a="1"/>
  <c r="BI140" i="3" s="1"/>
  <c r="DI140" i="3" s="1" a="1"/>
  <c r="DI140" i="3" s="1"/>
  <c r="N158" i="6"/>
  <c r="O96" i="6"/>
  <c r="O98" i="6"/>
  <c r="O100" i="6"/>
  <c r="O102" i="6"/>
  <c r="O104" i="6"/>
  <c r="O106" i="6"/>
  <c r="O108" i="6"/>
  <c r="O110" i="6"/>
  <c r="O112" i="6"/>
  <c r="O114" i="6"/>
  <c r="O116" i="6"/>
  <c r="O118" i="6"/>
  <c r="O120" i="6"/>
  <c r="O122" i="6"/>
  <c r="O124" i="6"/>
  <c r="J110" i="3" s="1"/>
  <c r="O126" i="6"/>
  <c r="O128" i="6"/>
  <c r="O130" i="6"/>
  <c r="O132" i="6"/>
  <c r="J116" i="3" s="1"/>
  <c r="BJ116" i="3" s="1" a="1"/>
  <c r="BJ116" i="3" s="1"/>
  <c r="DJ116" i="3" s="1" a="1"/>
  <c r="DJ116" i="3" s="1"/>
  <c r="O134" i="6"/>
  <c r="O136" i="6"/>
  <c r="O138" i="6"/>
  <c r="J120" i="3" s="1"/>
  <c r="BJ120" i="3" s="1" a="1"/>
  <c r="BJ120" i="3" s="1"/>
  <c r="DJ120" i="3" s="1" a="1"/>
  <c r="DJ120" i="3" s="1"/>
  <c r="O140" i="6"/>
  <c r="P98" i="6"/>
  <c r="P100" i="6"/>
  <c r="P102" i="6"/>
  <c r="P106" i="6"/>
  <c r="P110" i="6"/>
  <c r="P112" i="6"/>
  <c r="P114" i="6"/>
  <c r="P116" i="6"/>
  <c r="P120" i="6"/>
  <c r="P124" i="6"/>
  <c r="P126" i="6"/>
  <c r="P128" i="6"/>
  <c r="P130" i="6"/>
  <c r="K113" i="3" s="1"/>
  <c r="BK113" i="3" s="1" a="1"/>
  <c r="BK113" i="3" s="1"/>
  <c r="DK113" i="3" s="1" a="1"/>
  <c r="DK113" i="3" s="1"/>
  <c r="P142" i="6"/>
  <c r="P146" i="6"/>
  <c r="K129" i="3" s="1"/>
  <c r="P150" i="6"/>
  <c r="P152" i="6"/>
  <c r="K138" i="3" s="1"/>
  <c r="BK138" i="3" s="1" a="1"/>
  <c r="BK138" i="3" s="1"/>
  <c r="DK138" i="3" s="1" a="1"/>
  <c r="DK138" i="3" s="1"/>
  <c r="P156" i="6"/>
  <c r="K140" i="3" s="1"/>
  <c r="BK140" i="3" s="1" a="1"/>
  <c r="BK140" i="3" s="1"/>
  <c r="DK140" i="3" s="1" a="1"/>
  <c r="DK140" i="3" s="1"/>
  <c r="P158" i="6"/>
  <c r="P160" i="6"/>
  <c r="P162" i="6"/>
  <c r="P164" i="6"/>
  <c r="M160" i="6"/>
  <c r="Q161" i="6"/>
  <c r="L146" i="3" s="1"/>
  <c r="BL146" i="3" s="1" a="1"/>
  <c r="BL146" i="3" s="1"/>
  <c r="DL146" i="3" s="1" a="1"/>
  <c r="DL146" i="3" s="1"/>
  <c r="M162" i="6"/>
  <c r="Q163" i="6"/>
  <c r="L150" i="3" s="1"/>
  <c r="M164" i="6"/>
  <c r="R159" i="6"/>
  <c r="M144" i="3" s="1"/>
  <c r="BM144" i="3" s="1" a="1"/>
  <c r="BM144" i="3" s="1"/>
  <c r="DM144" i="3" s="1" a="1"/>
  <c r="DM144" i="3" s="1"/>
  <c r="N160" i="6"/>
  <c r="I145" i="3" s="1"/>
  <c r="BI145" i="3" s="1" a="1"/>
  <c r="BI145" i="3" s="1"/>
  <c r="DI145" i="3" s="1" a="1"/>
  <c r="DI145" i="3" s="1"/>
  <c r="N162" i="6"/>
  <c r="I149" i="3" s="1"/>
  <c r="BI149" i="3" s="1" a="1"/>
  <c r="BI149" i="3" s="1"/>
  <c r="DI149" i="3" s="1" a="1"/>
  <c r="DI149" i="3" s="1"/>
  <c r="N164" i="6"/>
  <c r="I151" i="3" s="1"/>
  <c r="BI151" i="3" s="1" a="1"/>
  <c r="BI151" i="3" s="1"/>
  <c r="DI151" i="3" s="1" a="1"/>
  <c r="DI151" i="3" s="1"/>
  <c r="O158" i="6"/>
  <c r="O160" i="6"/>
  <c r="J145" i="3" s="1"/>
  <c r="BJ145" i="3" s="1" a="1"/>
  <c r="BJ145" i="3" s="1"/>
  <c r="DJ145" i="3" s="1" a="1"/>
  <c r="DJ145" i="3" s="1"/>
  <c r="O162" i="6"/>
  <c r="J149" i="3" s="1"/>
  <c r="BJ149" i="3" s="1" a="1"/>
  <c r="BJ149" i="3" s="1"/>
  <c r="DJ149" i="3" s="1" a="1"/>
  <c r="DJ149" i="3" s="1"/>
  <c r="O164" i="6"/>
  <c r="M161" i="6"/>
  <c r="N159" i="6"/>
  <c r="I144" i="3" s="1"/>
  <c r="N161" i="6"/>
  <c r="I146" i="3" s="1"/>
  <c r="BI146" i="3" s="1" a="1"/>
  <c r="BI146" i="3" s="1"/>
  <c r="DI146" i="3" s="1" a="1"/>
  <c r="DI146" i="3" s="1"/>
  <c r="N163" i="6"/>
  <c r="I150" i="3" s="1"/>
  <c r="BI150" i="3" s="1" a="1"/>
  <c r="BI150" i="3" s="1"/>
  <c r="DI150" i="3" s="1" a="1"/>
  <c r="DI150" i="3" s="1"/>
  <c r="O163" i="6"/>
  <c r="J150" i="3" s="1"/>
  <c r="CD161" i="3" l="1" a="1"/>
  <c r="CD161" i="3" s="1"/>
  <c r="ED161" i="3" s="1" a="1"/>
  <c r="ED161" i="3" s="1"/>
  <c r="CD84" i="3" a="1"/>
  <c r="CD84" i="3" s="1"/>
  <c r="ED84" i="3" s="1" a="1"/>
  <c r="ED84" i="3" s="1"/>
  <c r="CF92" i="3" a="1"/>
  <c r="CF92" i="3" s="1"/>
  <c r="EF92" i="3" s="1" a="1"/>
  <c r="EF92" i="3" s="1"/>
  <c r="CC92" i="3" a="1"/>
  <c r="CC92" i="3" s="1"/>
  <c r="EC92" i="3" s="1" a="1"/>
  <c r="EC92" i="3" s="1"/>
  <c r="CD139" i="3" a="1"/>
  <c r="CD139" i="3" s="1"/>
  <c r="ED139" i="3" s="1" a="1"/>
  <c r="ED139" i="3" s="1"/>
  <c r="I153" i="3"/>
  <c r="BI153" i="3" s="1" a="1"/>
  <c r="BI153" i="3" s="1"/>
  <c r="DI153" i="3" s="1" a="1"/>
  <c r="DI153" i="3" s="1"/>
  <c r="FF4" i="3"/>
  <c r="CF88" i="3" a="1"/>
  <c r="CF88" i="3" s="1"/>
  <c r="EF88" i="3" s="1" a="1"/>
  <c r="EF88" i="3" s="1"/>
  <c r="CC139" i="3" a="1"/>
  <c r="CC139" i="3" s="1"/>
  <c r="EC139" i="3" s="1" a="1"/>
  <c r="EC139" i="3" s="1"/>
  <c r="CD188" i="3" a="1"/>
  <c r="CD188" i="3" s="1"/>
  <c r="ED188" i="3" s="1" a="1"/>
  <c r="ED188" i="3" s="1"/>
  <c r="AK4" i="3"/>
  <c r="CG88" i="3" a="1"/>
  <c r="CG88" i="3" s="1"/>
  <c r="EG88" i="3" s="1" a="1"/>
  <c r="EG88" i="3" s="1"/>
  <c r="CF139" i="3" a="1"/>
  <c r="CF139" i="3" s="1"/>
  <c r="EF139" i="3" s="1" a="1"/>
  <c r="EF139" i="3" s="1"/>
  <c r="CD67" i="3" a="1"/>
  <c r="CD67" i="3" s="1"/>
  <c r="ED67" i="3" s="1" a="1"/>
  <c r="ED67" i="3" s="1"/>
  <c r="CF67" i="3" a="1"/>
  <c r="CF67" i="3" s="1"/>
  <c r="EF67" i="3" s="1" a="1"/>
  <c r="EF67" i="3" s="1"/>
  <c r="J189" i="3"/>
  <c r="BJ189" i="3" s="1" a="1"/>
  <c r="BJ189" i="3" s="1"/>
  <c r="DJ189" i="3" s="1" a="1"/>
  <c r="DJ189" i="3" s="1"/>
  <c r="CF122" i="3" a="1"/>
  <c r="CF122" i="3" s="1"/>
  <c r="EF122" i="3" s="1" a="1"/>
  <c r="EF122" i="3" s="1"/>
  <c r="CD122" i="3" a="1"/>
  <c r="CD122" i="3" s="1"/>
  <c r="ED122" i="3" s="1" a="1"/>
  <c r="ED122" i="3" s="1"/>
  <c r="L173" i="3"/>
  <c r="BL173" i="3" s="1" a="1"/>
  <c r="BL173" i="3" s="1"/>
  <c r="DL173" i="3" s="1" a="1"/>
  <c r="DL173" i="3" s="1"/>
  <c r="CE122" i="3" a="1"/>
  <c r="CE122" i="3" s="1"/>
  <c r="EE122" i="3" s="1" a="1"/>
  <c r="EE122" i="3" s="1"/>
  <c r="CC84" i="3" a="1"/>
  <c r="CC84" i="3" s="1"/>
  <c r="EC84" i="3" s="1" a="1"/>
  <c r="EC84" i="3" s="1"/>
  <c r="CE67" i="3" a="1"/>
  <c r="CE67" i="3" s="1"/>
  <c r="EE67" i="3" s="1" a="1"/>
  <c r="EE67" i="3" s="1"/>
  <c r="DS151" i="3" a="1"/>
  <c r="DS151" i="3" s="1"/>
  <c r="CG122" i="3" a="1"/>
  <c r="CG122" i="3" s="1"/>
  <c r="EG122" i="3" s="1" a="1"/>
  <c r="EG122" i="3" s="1"/>
  <c r="DS73" i="3" a="1"/>
  <c r="DS73" i="3" s="1"/>
  <c r="DS121" i="3" a="1"/>
  <c r="DS121" i="3" s="1"/>
  <c r="FJ121" i="3"/>
  <c r="CG67" i="3" a="1"/>
  <c r="CG67" i="3" s="1"/>
  <c r="EG67" i="3" s="1" a="1"/>
  <c r="EG67" i="3" s="1"/>
  <c r="DS119" i="3" a="1"/>
  <c r="DS119" i="3" s="1"/>
  <c r="FJ119" i="3"/>
  <c r="CF84" i="3" a="1"/>
  <c r="CF84" i="3" s="1"/>
  <c r="EF84" i="3" s="1" a="1"/>
  <c r="EF84" i="3" s="1"/>
  <c r="DS93" i="3" a="1"/>
  <c r="DS93" i="3" s="1"/>
  <c r="FJ93" i="3"/>
  <c r="DS52" i="3" a="1"/>
  <c r="DS52" i="3" s="1"/>
  <c r="DS117" i="3" a="1"/>
  <c r="DS117" i="3" s="1"/>
  <c r="DS50" i="3" a="1"/>
  <c r="DS50" i="3" s="1"/>
  <c r="EB104" i="3" a="1"/>
  <c r="EB104" i="3" s="1"/>
  <c r="FJ104" i="3"/>
  <c r="DS75" i="3" a="1"/>
  <c r="DS75" i="3" s="1"/>
  <c r="DS7" i="3" a="1"/>
  <c r="DS7" i="3" s="1"/>
  <c r="DS40" i="3" a="1"/>
  <c r="DS40" i="3" s="1"/>
  <c r="DS66" i="3" a="1"/>
  <c r="DS66" i="3" s="1"/>
  <c r="DS174" i="3" a="1"/>
  <c r="DS174" i="3" s="1"/>
  <c r="DS14" i="3" a="1"/>
  <c r="DS14" i="3" s="1"/>
  <c r="DS72" i="3" a="1"/>
  <c r="DS72" i="3" s="1"/>
  <c r="DS103" i="3" a="1"/>
  <c r="DS103" i="3" s="1"/>
  <c r="DS149" i="3" a="1"/>
  <c r="DS149" i="3" s="1"/>
  <c r="DS8" i="3" a="1"/>
  <c r="DS8" i="3" s="1"/>
  <c r="DS28" i="3" a="1"/>
  <c r="DS28" i="3" s="1"/>
  <c r="DS96" i="3" a="1"/>
  <c r="DS96" i="3" s="1"/>
  <c r="FJ96" i="3"/>
  <c r="DS74" i="3" a="1"/>
  <c r="DS74" i="3" s="1"/>
  <c r="DS38" i="3" a="1"/>
  <c r="DS38" i="3" s="1"/>
  <c r="FJ38" i="3"/>
  <c r="DS160" i="3" a="1"/>
  <c r="DS160" i="3" s="1"/>
  <c r="DS97" i="3" a="1"/>
  <c r="DS97" i="3" s="1"/>
  <c r="DS42" i="3" a="1"/>
  <c r="DS42" i="3" s="1"/>
  <c r="DS83" i="3" a="1"/>
  <c r="DS83" i="3" s="1"/>
  <c r="DS143" i="3" a="1"/>
  <c r="DS143" i="3" s="1"/>
  <c r="DS55" i="3" a="1"/>
  <c r="DS55" i="3" s="1"/>
  <c r="CE139" i="3" a="1"/>
  <c r="CE139" i="3" s="1"/>
  <c r="EE139" i="3" s="1" a="1"/>
  <c r="EE139" i="3" s="1"/>
  <c r="CE92" i="3" a="1"/>
  <c r="CE92" i="3" s="1"/>
  <c r="EE92" i="3" s="1" a="1"/>
  <c r="EE92" i="3" s="1"/>
  <c r="DS36" i="3" a="1"/>
  <c r="DS36" i="3" s="1"/>
  <c r="FJ36" i="3"/>
  <c r="DS51" i="3" a="1"/>
  <c r="DS51" i="3" s="1"/>
  <c r="FJ51" i="3"/>
  <c r="DS68" i="3" a="1"/>
  <c r="DS68" i="3" s="1"/>
  <c r="DS144" i="3" a="1"/>
  <c r="DS144" i="3" s="1"/>
  <c r="DS16" i="3" a="1"/>
  <c r="DS16" i="3" s="1"/>
  <c r="DS39" i="3" a="1"/>
  <c r="DS39" i="3" s="1"/>
  <c r="DS98" i="3" a="1"/>
  <c r="DS98" i="3" s="1"/>
  <c r="DS4" i="3" a="1"/>
  <c r="DS4" i="3" s="1"/>
  <c r="DS65" i="3" a="1"/>
  <c r="DS65" i="3" s="1"/>
  <c r="DS95" i="3" a="1"/>
  <c r="DS95" i="3" s="1"/>
  <c r="DS129" i="3" a="1"/>
  <c r="DS129" i="3" s="1"/>
  <c r="DS146" i="3" a="1"/>
  <c r="DS146" i="3" s="1"/>
  <c r="DS12" i="3" a="1"/>
  <c r="DS12" i="3" s="1"/>
  <c r="DS94" i="3" a="1"/>
  <c r="DS94" i="3" s="1"/>
  <c r="FJ94" i="3"/>
  <c r="DS133" i="3" a="1"/>
  <c r="DS133" i="3" s="1"/>
  <c r="FJ133" i="3"/>
  <c r="DS27" i="3" a="1"/>
  <c r="DS27" i="3" s="1"/>
  <c r="DS69" i="3" a="1"/>
  <c r="DS69" i="3" s="1"/>
  <c r="DS127" i="3" a="1"/>
  <c r="DS127" i="3" s="1"/>
  <c r="DS139" i="3" a="1"/>
  <c r="DS139" i="3" s="1"/>
  <c r="DS5" i="3" a="1"/>
  <c r="DS5" i="3" s="1"/>
  <c r="DS125" i="3" a="1"/>
  <c r="DS125" i="3" s="1"/>
  <c r="DS18" i="3" a="1"/>
  <c r="DS18" i="3" s="1"/>
  <c r="CC88" i="3" a="1"/>
  <c r="CC88" i="3" s="1"/>
  <c r="EC88" i="3" s="1" a="1"/>
  <c r="EC88" i="3" s="1"/>
  <c r="DS109" i="3" a="1"/>
  <c r="DS109" i="3" s="1"/>
  <c r="FJ109" i="3"/>
  <c r="DS132" i="3" a="1"/>
  <c r="DS132" i="3" s="1"/>
  <c r="FJ132" i="3"/>
  <c r="DS131" i="3" a="1"/>
  <c r="DS131" i="3" s="1"/>
  <c r="DS122" i="3" a="1"/>
  <c r="DS122" i="3" s="1"/>
  <c r="DS53" i="3" a="1"/>
  <c r="DS53" i="3" s="1"/>
  <c r="DS189" i="3" a="1"/>
  <c r="DS189" i="3" s="1"/>
  <c r="DS134" i="3" a="1"/>
  <c r="DS134" i="3" s="1"/>
  <c r="DS23" i="3" a="1"/>
  <c r="DS23" i="3" s="1"/>
  <c r="DS56" i="3" a="1"/>
  <c r="DS56" i="3" s="1"/>
  <c r="DS140" i="3" a="1"/>
  <c r="DS140" i="3" s="1"/>
  <c r="DS169" i="3" a="1"/>
  <c r="DS169" i="3" s="1"/>
  <c r="DS64" i="3" a="1"/>
  <c r="DS64" i="3" s="1"/>
  <c r="DS113" i="3" a="1"/>
  <c r="DS113" i="3" s="1"/>
  <c r="DS101" i="3" a="1"/>
  <c r="DS101" i="3" s="1"/>
  <c r="EY67" i="3"/>
  <c r="EY122" i="3"/>
  <c r="DS49" i="3" a="1"/>
  <c r="DS49" i="3" s="1"/>
  <c r="DS135" i="3" a="1"/>
  <c r="DS135" i="3" s="1"/>
  <c r="DS79" i="3" a="1"/>
  <c r="DS79" i="3" s="1"/>
  <c r="DS86" i="3" a="1"/>
  <c r="DS86" i="3" s="1"/>
  <c r="DS120" i="3" a="1"/>
  <c r="DS120" i="3" s="1"/>
  <c r="DS188" i="3" a="1"/>
  <c r="DS188" i="3" s="1"/>
  <c r="DS153" i="3" a="1"/>
  <c r="DS153" i="3" s="1"/>
  <c r="DS126" i="3" a="1"/>
  <c r="DS126" i="3" s="1"/>
  <c r="FJ126" i="3"/>
  <c r="DS63" i="3" a="1"/>
  <c r="DS63" i="3" s="1"/>
  <c r="DS60" i="3" a="1"/>
  <c r="DS60" i="3" s="1"/>
  <c r="FJ60" i="3"/>
  <c r="DS67" i="3" a="1"/>
  <c r="DS67" i="3" s="1"/>
  <c r="DS136" i="3" a="1"/>
  <c r="DS136" i="3" s="1"/>
  <c r="FJ136" i="3"/>
  <c r="DS114" i="3" a="1"/>
  <c r="DS114" i="3" s="1"/>
  <c r="FJ114" i="3"/>
  <c r="DS62" i="3" a="1"/>
  <c r="DS62" i="3" s="1"/>
  <c r="DS128" i="3" a="1"/>
  <c r="DS128" i="3" s="1"/>
  <c r="FJ128" i="3"/>
  <c r="DS41" i="3" a="1"/>
  <c r="DS41" i="3" s="1"/>
  <c r="DS107" i="3" a="1"/>
  <c r="DS107" i="3" s="1"/>
  <c r="DS177" i="3" a="1"/>
  <c r="DS177" i="3" s="1"/>
  <c r="DS15" i="3" a="1"/>
  <c r="DS15" i="3" s="1"/>
  <c r="DS47" i="3" a="1"/>
  <c r="DS47" i="3" s="1"/>
  <c r="DS116" i="3" a="1"/>
  <c r="DS116" i="3" s="1"/>
  <c r="DS31" i="3" a="1"/>
  <c r="DS31" i="3" s="1"/>
  <c r="DS44" i="3" a="1"/>
  <c r="DS44" i="3" s="1"/>
  <c r="DS77" i="3" a="1"/>
  <c r="DS77" i="3" s="1"/>
  <c r="DS85" i="3" a="1"/>
  <c r="DS85" i="3" s="1"/>
  <c r="DS148" i="3" a="1"/>
  <c r="DS148" i="3" s="1"/>
  <c r="FJ148" i="3"/>
  <c r="DS88" i="3" a="1"/>
  <c r="DS88" i="3" s="1"/>
  <c r="DS34" i="3" a="1"/>
  <c r="DS34" i="3" s="1"/>
  <c r="DS59" i="3" a="1"/>
  <c r="DS59" i="3" s="1"/>
  <c r="DS61" i="3" a="1"/>
  <c r="DS61" i="3" s="1"/>
  <c r="DS147" i="3" a="1"/>
  <c r="DS147" i="3" s="1"/>
  <c r="FJ147" i="3"/>
  <c r="DS48" i="3" a="1"/>
  <c r="DS48" i="3" s="1"/>
  <c r="DS118" i="3" a="1"/>
  <c r="DS118" i="3" s="1"/>
  <c r="DS20" i="3" a="1"/>
  <c r="DS20" i="3" s="1"/>
  <c r="DS46" i="3" a="1"/>
  <c r="DS46" i="3" s="1"/>
  <c r="FJ46" i="3"/>
  <c r="DS29" i="3" a="1"/>
  <c r="DS29" i="3" s="1"/>
  <c r="DS43" i="3" a="1"/>
  <c r="DS43" i="3" s="1"/>
  <c r="DS30" i="3" a="1"/>
  <c r="DS30" i="3" s="1"/>
  <c r="FJ30" i="3"/>
  <c r="DS111" i="3" a="1"/>
  <c r="DS111" i="3" s="1"/>
  <c r="DS45" i="3" a="1"/>
  <c r="DS45" i="3" s="1"/>
  <c r="DS102" i="3" a="1"/>
  <c r="DS102" i="3" s="1"/>
  <c r="DS145" i="3" a="1"/>
  <c r="DS145" i="3" s="1"/>
  <c r="DS26" i="3" a="1"/>
  <c r="DS26" i="3" s="1"/>
  <c r="DS100" i="3" a="1"/>
  <c r="DS100" i="3" s="1"/>
  <c r="DS99" i="3" a="1"/>
  <c r="DS99" i="3" s="1"/>
  <c r="DS10" i="3" a="1"/>
  <c r="DS10" i="3" s="1"/>
  <c r="DS167" i="3" a="1"/>
  <c r="DS167" i="3" s="1"/>
  <c r="DS110" i="3" a="1"/>
  <c r="DS110" i="3" s="1"/>
  <c r="DS21" i="3" a="1"/>
  <c r="DS21" i="3" s="1"/>
  <c r="DS37" i="3" a="1"/>
  <c r="DS37" i="3" s="1"/>
  <c r="DS70" i="3" a="1"/>
  <c r="DS70" i="3" s="1"/>
  <c r="DS76" i="3" a="1"/>
  <c r="DS76" i="3" s="1"/>
  <c r="DS57" i="3" a="1"/>
  <c r="DS57" i="3" s="1"/>
  <c r="DS13" i="3" a="1"/>
  <c r="DS13" i="3" s="1"/>
  <c r="FJ13" i="3"/>
  <c r="DS106" i="3" a="1"/>
  <c r="DS106" i="3" s="1"/>
  <c r="FJ106" i="3"/>
  <c r="DS25" i="3" a="1"/>
  <c r="DS25" i="3" s="1"/>
  <c r="DS141" i="3" a="1"/>
  <c r="DS141" i="3" s="1"/>
  <c r="DS24" i="3" a="1"/>
  <c r="DS24" i="3" s="1"/>
  <c r="FJ24" i="3"/>
  <c r="DS137" i="3" a="1"/>
  <c r="DS137" i="3" s="1"/>
  <c r="DS19" i="3" a="1"/>
  <c r="DS19" i="3" s="1"/>
  <c r="DS115" i="3" a="1"/>
  <c r="DS115" i="3" s="1"/>
  <c r="DS90" i="3" a="1"/>
  <c r="DS90" i="3" s="1"/>
  <c r="FJ90" i="3"/>
  <c r="DS142" i="3" a="1"/>
  <c r="DS142" i="3" s="1"/>
  <c r="DS78" i="3" a="1"/>
  <c r="DS78" i="3" s="1"/>
  <c r="DS71" i="3" a="1"/>
  <c r="DS71" i="3" s="1"/>
  <c r="DS80" i="3" a="1"/>
  <c r="DS80" i="3" s="1"/>
  <c r="FJ80" i="3"/>
  <c r="DS138" i="3" a="1"/>
  <c r="DS138" i="3" s="1"/>
  <c r="DS17" i="3" a="1"/>
  <c r="DS17" i="3" s="1"/>
  <c r="DS91" i="3" a="1"/>
  <c r="DS91" i="3" s="1"/>
  <c r="DS89" i="3" a="1"/>
  <c r="DS89" i="3" s="1"/>
  <c r="DS187" i="3" a="1"/>
  <c r="DS187" i="3" s="1"/>
  <c r="DS32" i="3" a="1"/>
  <c r="DS32" i="3" s="1"/>
  <c r="DS105" i="3" a="1"/>
  <c r="DS105" i="3" s="1"/>
  <c r="DS150" i="3" a="1"/>
  <c r="DS150" i="3" s="1"/>
  <c r="DS161" i="3" a="1"/>
  <c r="DS161" i="3" s="1"/>
  <c r="DS54" i="3" a="1"/>
  <c r="DS54" i="3" s="1"/>
  <c r="DS173" i="3" a="1"/>
  <c r="DS173" i="3" s="1"/>
  <c r="DS33" i="3" a="1"/>
  <c r="DS33" i="3" s="1"/>
  <c r="DS124" i="3" a="1"/>
  <c r="DS124" i="3" s="1"/>
  <c r="DS92" i="3" a="1"/>
  <c r="DS92" i="3" s="1"/>
  <c r="DS84" i="3" a="1"/>
  <c r="DS84" i="3" s="1"/>
  <c r="DS82" i="3" a="1"/>
  <c r="DS82" i="3" s="1"/>
  <c r="FJ82" i="3"/>
  <c r="DS112" i="3" a="1"/>
  <c r="DS112" i="3" s="1"/>
  <c r="DS11" i="3" a="1"/>
  <c r="DS11" i="3" s="1"/>
  <c r="DS58" i="3" a="1"/>
  <c r="DS58" i="3" s="1"/>
  <c r="DS81" i="3" a="1"/>
  <c r="DS81" i="3" s="1"/>
  <c r="DS123" i="3" a="1"/>
  <c r="DS123" i="3" s="1"/>
  <c r="DS22" i="3" a="1"/>
  <c r="DS22" i="3" s="1"/>
  <c r="DS87" i="3" a="1"/>
  <c r="DS87" i="3" s="1"/>
  <c r="DS130" i="3" a="1"/>
  <c r="DS130" i="3" s="1"/>
  <c r="DS9" i="3" a="1"/>
  <c r="DS9" i="3" s="1"/>
  <c r="DS159" i="3" a="1"/>
  <c r="DS159" i="3" s="1"/>
  <c r="DS35" i="3" a="1"/>
  <c r="DS35" i="3" s="1"/>
  <c r="AJ35" i="3"/>
  <c r="AK35" i="3" s="1"/>
  <c r="AL35" i="3" s="1"/>
  <c r="FH35" i="3" s="1"/>
  <c r="AJ98" i="3"/>
  <c r="AK98" i="3" s="1"/>
  <c r="AL98" i="3" s="1"/>
  <c r="FH98" i="3" s="1"/>
  <c r="AJ188" i="3"/>
  <c r="AJ79" i="3"/>
  <c r="FF79" i="3" s="1"/>
  <c r="AJ161" i="3"/>
  <c r="FF161" i="3" s="1"/>
  <c r="FE188" i="3"/>
  <c r="FE98" i="3"/>
  <c r="FE79" i="3"/>
  <c r="FE161" i="3"/>
  <c r="AJ130" i="3"/>
  <c r="FF130" i="3" s="1"/>
  <c r="AJ92" i="3"/>
  <c r="AJ67" i="3"/>
  <c r="AJ11" i="3"/>
  <c r="FE130" i="3"/>
  <c r="FE92" i="3"/>
  <c r="FE67" i="3"/>
  <c r="FE11" i="3"/>
  <c r="AJ122" i="3"/>
  <c r="FF122" i="3" s="1"/>
  <c r="AJ88" i="3"/>
  <c r="FF88" i="3" s="1"/>
  <c r="FE122" i="3"/>
  <c r="FE88" i="3"/>
  <c r="FE35" i="3"/>
  <c r="AJ139" i="3"/>
  <c r="FF139" i="3" s="1"/>
  <c r="AJ107" i="3"/>
  <c r="AJ84" i="3"/>
  <c r="AJ32" i="3"/>
  <c r="FF32" i="3" s="1"/>
  <c r="J174" i="3"/>
  <c r="BJ174" i="3" s="1" a="1"/>
  <c r="BJ174" i="3" s="1"/>
  <c r="DJ174" i="3" s="1" a="1"/>
  <c r="DJ174" i="3" s="1"/>
  <c r="BH177" i="3" a="1"/>
  <c r="BH177" i="3" s="1"/>
  <c r="DH177" i="3" s="1" a="1"/>
  <c r="DH177" i="3" s="1"/>
  <c r="BH187" i="3" a="1"/>
  <c r="BH187" i="3" s="1"/>
  <c r="DH187" i="3" s="1" a="1"/>
  <c r="DH187" i="3" s="1"/>
  <c r="BH169" i="3" a="1"/>
  <c r="BH169" i="3" s="1"/>
  <c r="DH169" i="3" s="1" a="1"/>
  <c r="DH169" i="3" s="1"/>
  <c r="I169" i="3"/>
  <c r="BI169" i="3" s="1" a="1"/>
  <c r="BI169" i="3" s="1"/>
  <c r="DI169" i="3" s="1" a="1"/>
  <c r="DI169" i="3" s="1"/>
  <c r="BH173" i="3" a="1"/>
  <c r="BH173" i="3" s="1"/>
  <c r="DH173" i="3" s="1" a="1"/>
  <c r="DH173" i="3" s="1"/>
  <c r="BH153" i="3" a="1"/>
  <c r="BH153" i="3" s="1"/>
  <c r="DH153" i="3" s="1" a="1"/>
  <c r="DH153" i="3" s="1"/>
  <c r="CF160" i="3" a="1"/>
  <c r="CF160" i="3" s="1"/>
  <c r="EF160" i="3" s="1" a="1"/>
  <c r="EF160" i="3" s="1"/>
  <c r="CE174" i="3" a="1"/>
  <c r="CE174" i="3" s="1"/>
  <c r="EE174" i="3" s="1" a="1"/>
  <c r="EE174" i="3" s="1"/>
  <c r="CC169" i="3" a="1"/>
  <c r="CC169" i="3" s="1"/>
  <c r="EC169" i="3" s="1" a="1"/>
  <c r="EC169" i="3" s="1"/>
  <c r="CG173" i="3" a="1"/>
  <c r="CG173" i="3" s="1"/>
  <c r="EG173" i="3" s="1" a="1"/>
  <c r="EG173" i="3" s="1"/>
  <c r="I177" i="3"/>
  <c r="BI177" i="3" s="1" a="1"/>
  <c r="BI177" i="3" s="1"/>
  <c r="DI177" i="3" s="1" a="1"/>
  <c r="DI177" i="3" s="1"/>
  <c r="BH160" i="3" a="1"/>
  <c r="BH160" i="3" s="1"/>
  <c r="DH160" i="3" s="1" a="1"/>
  <c r="DH160" i="3" s="1"/>
  <c r="CF188" i="3" a="1"/>
  <c r="CF188" i="3" s="1"/>
  <c r="EF188" i="3" s="1" a="1"/>
  <c r="EF188" i="3" s="1"/>
  <c r="CF187" i="3" a="1"/>
  <c r="CF187" i="3" s="1"/>
  <c r="EF187" i="3" s="1" a="1"/>
  <c r="EF187" i="3" s="1"/>
  <c r="CC177" i="3" a="1"/>
  <c r="CC177" i="3" s="1"/>
  <c r="EC177" i="3" s="1" a="1"/>
  <c r="EC177" i="3" s="1"/>
  <c r="CF173" i="3" a="1"/>
  <c r="CF173" i="3" s="1"/>
  <c r="EF173" i="3" s="1" a="1"/>
  <c r="EF173" i="3" s="1"/>
  <c r="BH188" i="3" a="1"/>
  <c r="BH188" i="3" s="1"/>
  <c r="DH188" i="3" s="1" a="1"/>
  <c r="DH188" i="3" s="1"/>
  <c r="BH189" i="3" a="1"/>
  <c r="BH189" i="3" s="1"/>
  <c r="DH189" i="3" s="1" a="1"/>
  <c r="DH189" i="3" s="1"/>
  <c r="BH167" i="3" a="1"/>
  <c r="BH167" i="3" s="1"/>
  <c r="DH167" i="3" s="1" a="1"/>
  <c r="DH167" i="3" s="1"/>
  <c r="CG188" i="3" a="1"/>
  <c r="CG188" i="3" s="1"/>
  <c r="EG188" i="3" s="1" a="1"/>
  <c r="EG188" i="3" s="1"/>
  <c r="CG189" i="3" a="1"/>
  <c r="CG189" i="3" s="1"/>
  <c r="EG189" i="3" s="1" a="1"/>
  <c r="EG189" i="3" s="1"/>
  <c r="CE188" i="3" a="1"/>
  <c r="CE188" i="3" s="1"/>
  <c r="EE188" i="3" s="1" a="1"/>
  <c r="EE188" i="3" s="1"/>
  <c r="CE187" i="3" a="1"/>
  <c r="CE187" i="3" s="1"/>
  <c r="EE187" i="3" s="1" a="1"/>
  <c r="EE187" i="3" s="1"/>
  <c r="CE189" i="3" a="1"/>
  <c r="CE189" i="3" s="1"/>
  <c r="EE189" i="3" s="1" a="1"/>
  <c r="EE189" i="3" s="1"/>
  <c r="CE173" i="3" a="1"/>
  <c r="CE173" i="3" s="1"/>
  <c r="EE173" i="3" s="1" a="1"/>
  <c r="EE173" i="3" s="1"/>
  <c r="CE161" i="3" a="1"/>
  <c r="CE161" i="3" s="1"/>
  <c r="EE161" i="3" s="1" a="1"/>
  <c r="EE161" i="3" s="1"/>
  <c r="CH161" i="3" a="1"/>
  <c r="CH161" i="3" s="1"/>
  <c r="EH161" i="3" s="1" a="1"/>
  <c r="EH161" i="3" s="1"/>
  <c r="CH153" i="3" a="1"/>
  <c r="CH153" i="3" s="1"/>
  <c r="EH153" i="3" s="1" a="1"/>
  <c r="EH153" i="3" s="1"/>
  <c r="CC167" i="3" a="1"/>
  <c r="CC167" i="3" s="1"/>
  <c r="EC167" i="3" s="1" a="1"/>
  <c r="EC167" i="3" s="1"/>
  <c r="I159" i="3"/>
  <c r="BI159" i="3" s="1" a="1"/>
  <c r="BI159" i="3" s="1"/>
  <c r="DI159" i="3" s="1" a="1"/>
  <c r="DI159" i="3" s="1"/>
  <c r="CG187" i="3" a="1"/>
  <c r="CG187" i="3" s="1"/>
  <c r="EG187" i="3" s="1" a="1"/>
  <c r="EG187" i="3" s="1"/>
  <c r="CG161" i="3" a="1"/>
  <c r="CG161" i="3" s="1"/>
  <c r="EG161" i="3" s="1" a="1"/>
  <c r="EG161" i="3" s="1"/>
  <c r="CE160" i="3" a="1"/>
  <c r="CE160" i="3" s="1"/>
  <c r="EE160" i="3" s="1" a="1"/>
  <c r="EE160" i="3" s="1"/>
  <c r="BH159" i="3" a="1"/>
  <c r="BH159" i="3" s="1"/>
  <c r="DH159" i="3" s="1" a="1"/>
  <c r="DH159" i="3" s="1"/>
  <c r="BH174" i="3" a="1"/>
  <c r="BH174" i="3" s="1"/>
  <c r="DH174" i="3" s="1" a="1"/>
  <c r="DH174" i="3" s="1"/>
  <c r="BH161" i="3" a="1"/>
  <c r="BH161" i="3" s="1"/>
  <c r="DH161" i="3" s="1" a="1"/>
  <c r="DH161" i="3" s="1"/>
  <c r="CG169" i="3" a="1"/>
  <c r="CG169" i="3" s="1"/>
  <c r="EG169" i="3" s="1" a="1"/>
  <c r="EG169" i="3" s="1"/>
  <c r="CG160" i="3" a="1"/>
  <c r="CG160" i="3" s="1"/>
  <c r="EG160" i="3" s="1" a="1"/>
  <c r="EG160" i="3" s="1"/>
  <c r="CG153" i="3" a="1"/>
  <c r="CG153" i="3" s="1"/>
  <c r="EG153" i="3" s="1" a="1"/>
  <c r="EG153" i="3" s="1"/>
  <c r="CE153" i="3" a="1"/>
  <c r="CE153" i="3" s="1"/>
  <c r="EE153" i="3" s="1" a="1"/>
  <c r="EE153" i="3" s="1"/>
  <c r="CF169" i="3" a="1"/>
  <c r="CF169" i="3" s="1"/>
  <c r="EF169" i="3" s="1" a="1"/>
  <c r="EF169" i="3" s="1"/>
  <c r="CF167" i="3" a="1"/>
  <c r="CF167" i="3" s="1"/>
  <c r="EF167" i="3" s="1" a="1"/>
  <c r="EF167" i="3" s="1"/>
  <c r="CE169" i="3" a="1"/>
  <c r="CE169" i="3" s="1"/>
  <c r="EE169" i="3" s="1" a="1"/>
  <c r="EE169" i="3" s="1"/>
  <c r="CE167" i="3" a="1"/>
  <c r="CE167" i="3" s="1"/>
  <c r="EE167" i="3" s="1" a="1"/>
  <c r="EE167" i="3" s="1"/>
  <c r="CH188" i="3" a="1"/>
  <c r="CH188" i="3" s="1"/>
  <c r="EH188" i="3" s="1" a="1"/>
  <c r="EH188" i="3" s="1"/>
  <c r="CF161" i="3" a="1"/>
  <c r="CF161" i="3" s="1"/>
  <c r="EF161" i="3" s="1" a="1"/>
  <c r="EF161" i="3" s="1"/>
  <c r="CC160" i="3" a="1"/>
  <c r="CC160" i="3" s="1"/>
  <c r="EC160" i="3" s="1" a="1"/>
  <c r="EC160" i="3" s="1"/>
  <c r="CC187" i="3" a="1"/>
  <c r="CC187" i="3" s="1"/>
  <c r="EC187" i="3" s="1" a="1"/>
  <c r="EC187" i="3" s="1"/>
  <c r="CC161" i="3" a="1"/>
  <c r="CC161" i="3" s="1"/>
  <c r="EC161" i="3" s="1" a="1"/>
  <c r="EC161" i="3" s="1"/>
  <c r="CC188" i="3" a="1"/>
  <c r="CC188" i="3" s="1"/>
  <c r="EC188" i="3" s="1" a="1"/>
  <c r="EC188" i="3" s="1"/>
  <c r="CC173" i="3" a="1"/>
  <c r="CC173" i="3" s="1"/>
  <c r="EC173" i="3" s="1" a="1"/>
  <c r="EC173" i="3" s="1"/>
  <c r="CC153" i="3" a="1"/>
  <c r="CC153" i="3" s="1"/>
  <c r="EC153" i="3" s="1" a="1"/>
  <c r="EC153" i="3" s="1"/>
  <c r="CG167" i="3" a="1"/>
  <c r="CG167" i="3" s="1"/>
  <c r="EG167" i="3" s="1" a="1"/>
  <c r="EG167" i="3" s="1"/>
  <c r="CB125" i="3" a="1"/>
  <c r="CB125" i="3" s="1"/>
  <c r="EB125" i="3" s="1" a="1"/>
  <c r="EB125" i="3" s="1"/>
  <c r="CA81" i="3" a="1"/>
  <c r="CA81" i="3" s="1"/>
  <c r="EA81" i="3" s="1" a="1"/>
  <c r="EA81" i="3" s="1"/>
  <c r="CA83" i="3" a="1"/>
  <c r="CA83" i="3" s="1"/>
  <c r="EA83" i="3" s="1" a="1"/>
  <c r="EA83" i="3" s="1"/>
  <c r="CA149" i="3" a="1"/>
  <c r="CA149" i="3" s="1"/>
  <c r="EA149" i="3" s="1" a="1"/>
  <c r="EA149" i="3" s="1"/>
  <c r="CA37" i="3" a="1"/>
  <c r="CA37" i="3" s="1"/>
  <c r="EA37" i="3" s="1" a="1"/>
  <c r="EA37" i="3" s="1"/>
  <c r="CB187" i="3" a="1"/>
  <c r="CB187" i="3" s="1"/>
  <c r="EB187" i="3" s="1" a="1"/>
  <c r="EB187" i="3" s="1"/>
  <c r="CB127" i="3" a="1"/>
  <c r="CB127" i="3" s="1"/>
  <c r="EB127" i="3" s="1" a="1"/>
  <c r="EB127" i="3" s="1"/>
  <c r="CA53" i="3" a="1"/>
  <c r="CA53" i="3" s="1"/>
  <c r="EA53" i="3" s="1" a="1"/>
  <c r="EA53" i="3" s="1"/>
  <c r="CB22" i="3" a="1"/>
  <c r="CB22" i="3" s="1"/>
  <c r="EB22" i="3" s="1" a="1"/>
  <c r="EB22" i="3" s="1"/>
  <c r="CA8" i="3" a="1"/>
  <c r="CA8" i="3" s="1"/>
  <c r="EA8" i="3" s="1" a="1"/>
  <c r="EA8" i="3" s="1"/>
  <c r="CA102" i="3" a="1"/>
  <c r="CA102" i="3" s="1"/>
  <c r="EA102" i="3" s="1" a="1"/>
  <c r="EA102" i="3" s="1"/>
  <c r="CA100" i="3" a="1"/>
  <c r="CA100" i="3" s="1"/>
  <c r="EA100" i="3" s="1" a="1"/>
  <c r="EA100" i="3" s="1"/>
  <c r="CA6" i="3" a="1"/>
  <c r="CA6" i="3" s="1"/>
  <c r="EA6" i="3" s="1" a="1"/>
  <c r="EA6" i="3" s="1"/>
  <c r="BZ6" i="3" a="1"/>
  <c r="BZ6" i="3" s="1"/>
  <c r="DZ6" i="3" s="1" a="1"/>
  <c r="DZ6" i="3" s="1"/>
  <c r="CA92" i="3" a="1"/>
  <c r="CA92" i="3" s="1"/>
  <c r="EA92" i="3" s="1" a="1"/>
  <c r="EA92" i="3" s="1"/>
  <c r="CA64" i="3" a="1"/>
  <c r="CA64" i="3" s="1"/>
  <c r="EA64" i="3" s="1" a="1"/>
  <c r="EA64" i="3" s="1"/>
  <c r="CA122" i="3" a="1"/>
  <c r="CA122" i="3" s="1"/>
  <c r="EA122" i="3" s="1" a="1"/>
  <c r="EA122" i="3" s="1"/>
  <c r="CB84" i="3" a="1"/>
  <c r="CB84" i="3" s="1"/>
  <c r="EB84" i="3" s="1" a="1"/>
  <c r="EB84" i="3" s="1"/>
  <c r="CA39" i="3" a="1"/>
  <c r="CA39" i="3" s="1"/>
  <c r="EA39" i="3" s="1" a="1"/>
  <c r="EA39" i="3" s="1"/>
  <c r="CA57" i="3" a="1"/>
  <c r="CA57" i="3" s="1"/>
  <c r="EA57" i="3" s="1" a="1"/>
  <c r="EA57" i="3" s="1"/>
  <c r="CB149" i="3" a="1"/>
  <c r="CB149" i="3" s="1"/>
  <c r="EB149" i="3" s="1" a="1"/>
  <c r="EB149" i="3" s="1"/>
  <c r="CA112" i="3" a="1"/>
  <c r="CA112" i="3" s="1"/>
  <c r="EA112" i="3" s="1" a="1"/>
  <c r="EA112" i="3" s="1"/>
  <c r="CA29" i="3" a="1"/>
  <c r="CA29" i="3" s="1"/>
  <c r="EA29" i="3" s="1" a="1"/>
  <c r="EA29" i="3" s="1"/>
  <c r="CA189" i="3" a="1"/>
  <c r="CA189" i="3" s="1"/>
  <c r="EA189" i="3" s="1" a="1"/>
  <c r="EA189" i="3" s="1"/>
  <c r="CA173" i="3" a="1"/>
  <c r="CA173" i="3" s="1"/>
  <c r="EA173" i="3" s="1" a="1"/>
  <c r="EA173" i="3" s="1"/>
  <c r="CA167" i="3" a="1"/>
  <c r="CA167" i="3" s="1"/>
  <c r="EA167" i="3" s="1" a="1"/>
  <c r="EA167" i="3" s="1"/>
  <c r="CA21" i="3" a="1"/>
  <c r="CA21" i="3" s="1"/>
  <c r="EA21" i="3" s="1" a="1"/>
  <c r="EA21" i="3" s="1"/>
  <c r="CA20" i="3" a="1"/>
  <c r="CA20" i="3" s="1"/>
  <c r="EA20" i="3" s="1" a="1"/>
  <c r="EA20" i="3" s="1"/>
  <c r="CA84" i="3" a="1"/>
  <c r="CA84" i="3" s="1"/>
  <c r="EA84" i="3" s="1" a="1"/>
  <c r="EA84" i="3" s="1"/>
  <c r="BU6" i="3" a="1"/>
  <c r="BU6" i="3" s="1"/>
  <c r="DU6" i="3" s="1" a="1"/>
  <c r="DU6" i="3" s="1"/>
  <c r="CB102" i="3" a="1"/>
  <c r="CB102" i="3" s="1"/>
  <c r="EB102" i="3" s="1" a="1"/>
  <c r="EB102" i="3" s="1"/>
  <c r="CB100" i="3" a="1"/>
  <c r="CB100" i="3" s="1"/>
  <c r="EB100" i="3" s="1" a="1"/>
  <c r="EB100" i="3" s="1"/>
  <c r="CA135" i="3" a="1"/>
  <c r="CA135" i="3" s="1"/>
  <c r="EA135" i="3" s="1" a="1"/>
  <c r="EA135" i="3" s="1"/>
  <c r="CA40" i="3" a="1"/>
  <c r="CA40" i="3" s="1"/>
  <c r="EA40" i="3" s="1" a="1"/>
  <c r="EA40" i="3" s="1"/>
  <c r="CB122" i="3" a="1"/>
  <c r="CB122" i="3" s="1"/>
  <c r="EB122" i="3" s="1" a="1"/>
  <c r="EB122" i="3" s="1"/>
  <c r="CA131" i="3" a="1"/>
  <c r="CA131" i="3" s="1"/>
  <c r="EA131" i="3" s="1" a="1"/>
  <c r="EA131" i="3" s="1"/>
  <c r="CA31" i="3" a="1"/>
  <c r="CA31" i="3" s="1"/>
  <c r="EA31" i="3" s="1" a="1"/>
  <c r="EA31" i="3" s="1"/>
  <c r="CA79" i="3" a="1"/>
  <c r="CA79" i="3" s="1"/>
  <c r="EA79" i="3" s="1" a="1"/>
  <c r="EA79" i="3" s="1"/>
  <c r="CA10" i="3" a="1"/>
  <c r="CA10" i="3" s="1"/>
  <c r="EA10" i="3" s="1" a="1"/>
  <c r="EA10" i="3" s="1"/>
  <c r="CA146" i="3" a="1"/>
  <c r="CA146" i="3" s="1"/>
  <c r="EA146" i="3" s="1" a="1"/>
  <c r="EA146" i="3" s="1"/>
  <c r="CA17" i="3" a="1"/>
  <c r="CA17" i="3" s="1"/>
  <c r="EA17" i="3" s="1" a="1"/>
  <c r="EA17" i="3" s="1"/>
  <c r="CA70" i="3" a="1"/>
  <c r="CA70" i="3" s="1"/>
  <c r="EA70" i="3" s="1" a="1"/>
  <c r="EA70" i="3" s="1"/>
  <c r="CB189" i="3" a="1"/>
  <c r="CB189" i="3" s="1"/>
  <c r="EB189" i="3" s="1" a="1"/>
  <c r="EB189" i="3" s="1"/>
  <c r="CB173" i="3" a="1"/>
  <c r="CB173" i="3" s="1"/>
  <c r="EB173" i="3" s="1" a="1"/>
  <c r="EB173" i="3" s="1"/>
  <c r="CB167" i="3" a="1"/>
  <c r="CB167" i="3" s="1"/>
  <c r="EB167" i="3" s="1" a="1"/>
  <c r="EB167" i="3" s="1"/>
  <c r="CA161" i="3" a="1"/>
  <c r="CA161" i="3" s="1"/>
  <c r="EA161" i="3" s="1" a="1"/>
  <c r="EA161" i="3" s="1"/>
  <c r="CA16" i="3" a="1"/>
  <c r="CA16" i="3" s="1"/>
  <c r="EA16" i="3" s="1" a="1"/>
  <c r="EA16" i="3" s="1"/>
  <c r="CA71" i="3" a="1"/>
  <c r="CA71" i="3" s="1"/>
  <c r="EA71" i="3" s="1" a="1"/>
  <c r="EA71" i="3" s="1"/>
  <c r="CA72" i="3" a="1"/>
  <c r="CA72" i="3" s="1"/>
  <c r="EA72" i="3" s="1" a="1"/>
  <c r="EA72" i="3" s="1"/>
  <c r="CB113" i="3" a="1"/>
  <c r="CB113" i="3" s="1"/>
  <c r="EB113" i="3" s="1" a="1"/>
  <c r="EB113" i="3" s="1"/>
  <c r="CA140" i="3" a="1"/>
  <c r="CA140" i="3" s="1"/>
  <c r="EA140" i="3" s="1" a="1"/>
  <c r="EA140" i="3" s="1"/>
  <c r="CA76" i="3" a="1"/>
  <c r="CA76" i="3" s="1"/>
  <c r="EA76" i="3" s="1" a="1"/>
  <c r="EA76" i="3" s="1"/>
  <c r="CA59" i="3" a="1"/>
  <c r="CA59" i="3" s="1"/>
  <c r="EA59" i="3" s="1" a="1"/>
  <c r="EA59" i="3" s="1"/>
  <c r="CB135" i="3" a="1"/>
  <c r="CB135" i="3" s="1"/>
  <c r="EB135" i="3" s="1" a="1"/>
  <c r="EB135" i="3" s="1"/>
  <c r="CA44" i="3" a="1"/>
  <c r="CA44" i="3" s="1"/>
  <c r="EA44" i="3" s="1" a="1"/>
  <c r="EA44" i="3" s="1"/>
  <c r="CA130" i="3" a="1"/>
  <c r="CA130" i="3" s="1"/>
  <c r="EA130" i="3" s="1" a="1"/>
  <c r="EA130" i="3" s="1"/>
  <c r="CA89" i="3" a="1"/>
  <c r="CA89" i="3" s="1"/>
  <c r="EA89" i="3" s="1" a="1"/>
  <c r="EA89" i="3" s="1"/>
  <c r="CA32" i="3" a="1"/>
  <c r="CA32" i="3" s="1"/>
  <c r="EA32" i="3" s="1" a="1"/>
  <c r="EA32" i="3" s="1"/>
  <c r="CA101" i="3" a="1"/>
  <c r="CA101" i="3" s="1"/>
  <c r="EA101" i="3" s="1" a="1"/>
  <c r="EA101" i="3" s="1"/>
  <c r="CA26" i="3" a="1"/>
  <c r="CA26" i="3" s="1"/>
  <c r="EA26" i="3" s="1" a="1"/>
  <c r="EA26" i="3" s="1"/>
  <c r="CB79" i="3" a="1"/>
  <c r="CB79" i="3" s="1"/>
  <c r="EB79" i="3" s="1" a="1"/>
  <c r="EB79" i="3" s="1"/>
  <c r="BW6" i="3" a="1"/>
  <c r="BW6" i="3" s="1"/>
  <c r="DW6" i="3" s="1" a="1"/>
  <c r="DW6" i="3" s="1"/>
  <c r="CA110" i="3" a="1"/>
  <c r="CA110" i="3" s="1"/>
  <c r="EA110" i="3" s="1" a="1"/>
  <c r="EA110" i="3" s="1"/>
  <c r="CA9" i="3" a="1"/>
  <c r="CA9" i="3" s="1"/>
  <c r="EA9" i="3" s="1" a="1"/>
  <c r="EA9" i="3" s="1"/>
  <c r="CA188" i="3" a="1"/>
  <c r="CA188" i="3" s="1"/>
  <c r="EA188" i="3" s="1" a="1"/>
  <c r="EA188" i="3" s="1"/>
  <c r="CA177" i="3" a="1"/>
  <c r="CA177" i="3" s="1"/>
  <c r="EA177" i="3" s="1" a="1"/>
  <c r="EA177" i="3" s="1"/>
  <c r="CB161" i="3" a="1"/>
  <c r="CB161" i="3" s="1"/>
  <c r="EB161" i="3" s="1" a="1"/>
  <c r="EB161" i="3" s="1"/>
  <c r="CA134" i="3" a="1"/>
  <c r="CA134" i="3" s="1"/>
  <c r="EA134" i="3" s="1" a="1"/>
  <c r="EA134" i="3" s="1"/>
  <c r="CA42" i="3" a="1"/>
  <c r="CA42" i="3" s="1"/>
  <c r="EA42" i="3" s="1" a="1"/>
  <c r="EA42" i="3" s="1"/>
  <c r="CB130" i="3" a="1"/>
  <c r="CB130" i="3" s="1"/>
  <c r="EB130" i="3" s="1" a="1"/>
  <c r="EB130" i="3" s="1"/>
  <c r="CA12" i="3" a="1"/>
  <c r="CA12" i="3" s="1"/>
  <c r="EA12" i="3" s="1" a="1"/>
  <c r="EA12" i="3" s="1"/>
  <c r="CA87" i="3" a="1"/>
  <c r="CA87" i="3" s="1"/>
  <c r="EA87" i="3" s="1" a="1"/>
  <c r="EA87" i="3" s="1"/>
  <c r="CA11" i="3" a="1"/>
  <c r="CA11" i="3" s="1"/>
  <c r="EA11" i="3" s="1" a="1"/>
  <c r="EA11" i="3" s="1"/>
  <c r="CA78" i="3" a="1"/>
  <c r="CA78" i="3" s="1"/>
  <c r="EA78" i="3" s="1" a="1"/>
  <c r="EA78" i="3" s="1"/>
  <c r="CA151" i="3" a="1"/>
  <c r="CA151" i="3" s="1"/>
  <c r="EA151" i="3" s="1" a="1"/>
  <c r="EA151" i="3" s="1"/>
  <c r="CB77" i="3" a="1"/>
  <c r="CB77" i="3" s="1"/>
  <c r="EB77" i="3" s="1" a="1"/>
  <c r="EB77" i="3" s="1"/>
  <c r="CB188" i="3" a="1"/>
  <c r="CB188" i="3" s="1"/>
  <c r="EB188" i="3" s="1" a="1"/>
  <c r="EB188" i="3" s="1"/>
  <c r="CB177" i="3" a="1"/>
  <c r="CB177" i="3" s="1"/>
  <c r="EB177" i="3" s="1" a="1"/>
  <c r="EB177" i="3" s="1"/>
  <c r="CA160" i="3" a="1"/>
  <c r="CA160" i="3" s="1"/>
  <c r="EA160" i="3" s="1" a="1"/>
  <c r="EA160" i="3" s="1"/>
  <c r="CB140" i="3" a="1"/>
  <c r="CB140" i="3" s="1"/>
  <c r="EB140" i="3" s="1" a="1"/>
  <c r="EB140" i="3" s="1"/>
  <c r="CA105" i="3" a="1"/>
  <c r="CA105" i="3" s="1"/>
  <c r="EA105" i="3" s="1" a="1"/>
  <c r="EA105" i="3" s="1"/>
  <c r="CA35" i="3" a="1"/>
  <c r="CA35" i="3" s="1"/>
  <c r="EA35" i="3" s="1" a="1"/>
  <c r="EA35" i="3" s="1"/>
  <c r="CB134" i="3" a="1"/>
  <c r="CB134" i="3" s="1"/>
  <c r="EB134" i="3" s="1" a="1"/>
  <c r="EB134" i="3" s="1"/>
  <c r="CA41" i="3" a="1"/>
  <c r="CA41" i="3" s="1"/>
  <c r="EA41" i="3" s="1" a="1"/>
  <c r="EA41" i="3" s="1"/>
  <c r="CA129" i="3" a="1"/>
  <c r="CA129" i="3" s="1"/>
  <c r="EA129" i="3" s="1" a="1"/>
  <c r="EA129" i="3" s="1"/>
  <c r="BY6" i="3" a="1"/>
  <c r="BY6" i="3" s="1"/>
  <c r="DY6" i="3" s="1" a="1"/>
  <c r="DY6" i="3" s="1"/>
  <c r="CB87" i="3" a="1"/>
  <c r="CB87" i="3" s="1"/>
  <c r="EB87" i="3" s="1" a="1"/>
  <c r="EB87" i="3" s="1"/>
  <c r="CA74" i="3" a="1"/>
  <c r="CA74" i="3" s="1"/>
  <c r="EA74" i="3" s="1" a="1"/>
  <c r="EA74" i="3" s="1"/>
  <c r="BX6" i="3" a="1"/>
  <c r="BX6" i="3" s="1"/>
  <c r="DX6" i="3" s="1" a="1"/>
  <c r="DX6" i="3" s="1"/>
  <c r="CB78" i="3" a="1"/>
  <c r="CB78" i="3" s="1"/>
  <c r="EB78" i="3" s="1" a="1"/>
  <c r="EB78" i="3" s="1"/>
  <c r="CB151" i="3" a="1"/>
  <c r="CB151" i="3" s="1"/>
  <c r="EB151" i="3" s="1" a="1"/>
  <c r="EB151" i="3" s="1"/>
  <c r="CA116" i="3" a="1"/>
  <c r="CA116" i="3" s="1"/>
  <c r="EA116" i="3" s="1" a="1"/>
  <c r="EA116" i="3" s="1"/>
  <c r="CA144" i="3" a="1"/>
  <c r="CA144" i="3" s="1"/>
  <c r="EA144" i="3" s="1" a="1"/>
  <c r="EA144" i="3" s="1"/>
  <c r="CB14" i="3" a="1"/>
  <c r="CB14" i="3" s="1"/>
  <c r="EB14" i="3" s="1" a="1"/>
  <c r="EB14" i="3" s="1"/>
  <c r="CB98" i="3" a="1"/>
  <c r="CB98" i="3" s="1"/>
  <c r="EB98" i="3" s="1" a="1"/>
  <c r="EB98" i="3" s="1"/>
  <c r="CA174" i="3" a="1"/>
  <c r="CA174" i="3" s="1"/>
  <c r="EA174" i="3" s="1" a="1"/>
  <c r="EA174" i="3" s="1"/>
  <c r="CA169" i="3" a="1"/>
  <c r="CA169" i="3" s="1"/>
  <c r="EA169" i="3" s="1" a="1"/>
  <c r="EA169" i="3" s="1"/>
  <c r="CB160" i="3" a="1"/>
  <c r="CB160" i="3" s="1"/>
  <c r="EB160" i="3" s="1" a="1"/>
  <c r="EB160" i="3" s="1"/>
  <c r="CA67" i="3" a="1"/>
  <c r="CA67" i="3" s="1"/>
  <c r="EA67" i="3" s="1" a="1"/>
  <c r="EA67" i="3" s="1"/>
  <c r="CA66" i="3" a="1"/>
  <c r="CA66" i="3" s="1"/>
  <c r="EA66" i="3" s="1" a="1"/>
  <c r="EA66" i="3" s="1"/>
  <c r="CA15" i="3" a="1"/>
  <c r="CA15" i="3" s="1"/>
  <c r="EA15" i="3" s="1" a="1"/>
  <c r="EA15" i="3" s="1"/>
  <c r="CA68" i="3" a="1"/>
  <c r="CA68" i="3" s="1"/>
  <c r="EA68" i="3" s="1" a="1"/>
  <c r="EA68" i="3" s="1"/>
  <c r="CA95" i="3" a="1"/>
  <c r="CA95" i="3" s="1"/>
  <c r="EA95" i="3" s="1" a="1"/>
  <c r="EA95" i="3" s="1"/>
  <c r="CA33" i="3" a="1"/>
  <c r="CA33" i="3" s="1"/>
  <c r="EA33" i="3" s="1" a="1"/>
  <c r="EA33" i="3" s="1"/>
  <c r="CA139" i="3" a="1"/>
  <c r="CA139" i="3" s="1"/>
  <c r="EA139" i="3" s="1" a="1"/>
  <c r="EA139" i="3" s="1"/>
  <c r="CA4" i="3" a="1"/>
  <c r="CA4" i="3" s="1"/>
  <c r="EA4" i="3" s="1" a="1"/>
  <c r="EA4" i="3" s="1"/>
  <c r="CA86" i="3" a="1"/>
  <c r="CA86" i="3" s="1"/>
  <c r="EA86" i="3" s="1" a="1"/>
  <c r="EA86" i="3" s="1"/>
  <c r="CA65" i="3" a="1"/>
  <c r="CA65" i="3" s="1"/>
  <c r="EA65" i="3" s="1" a="1"/>
  <c r="EA65" i="3" s="1"/>
  <c r="CA118" i="3" a="1"/>
  <c r="CA118" i="3" s="1"/>
  <c r="EA118" i="3" s="1" a="1"/>
  <c r="EA118" i="3" s="1"/>
  <c r="CA123" i="3" a="1"/>
  <c r="CA123" i="3" s="1"/>
  <c r="EA123" i="3" s="1" a="1"/>
  <c r="EA123" i="3" s="1"/>
  <c r="CA150" i="3" a="1"/>
  <c r="CA150" i="3" s="1"/>
  <c r="EA150" i="3" s="1" a="1"/>
  <c r="EA150" i="3" s="1"/>
  <c r="CB116" i="3" a="1"/>
  <c r="CB116" i="3" s="1"/>
  <c r="EB116" i="3" s="1" a="1"/>
  <c r="EB116" i="3" s="1"/>
  <c r="CA75" i="3" a="1"/>
  <c r="CA75" i="3" s="1"/>
  <c r="EA75" i="3" s="1" a="1"/>
  <c r="EA75" i="3" s="1"/>
  <c r="CB144" i="3" a="1"/>
  <c r="CB144" i="3" s="1"/>
  <c r="EB144" i="3" s="1" a="1"/>
  <c r="EB144" i="3" s="1"/>
  <c r="CB142" i="3" a="1"/>
  <c r="CB142" i="3" s="1"/>
  <c r="EB142" i="3" s="1" a="1"/>
  <c r="EB142" i="3" s="1"/>
  <c r="CB47" i="3" a="1"/>
  <c r="CB47" i="3" s="1"/>
  <c r="EB47" i="3" s="1" a="1"/>
  <c r="EB47" i="3" s="1"/>
  <c r="CA159" i="3" a="1"/>
  <c r="CA159" i="3" s="1"/>
  <c r="EA159" i="3" s="1" a="1"/>
  <c r="EA159" i="3" s="1"/>
  <c r="CB174" i="3" a="1"/>
  <c r="CB174" i="3" s="1"/>
  <c r="EB174" i="3" s="1" a="1"/>
  <c r="EB174" i="3" s="1"/>
  <c r="CB169" i="3" a="1"/>
  <c r="CB169" i="3" s="1"/>
  <c r="EB169" i="3" s="1" a="1"/>
  <c r="EB169" i="3" s="1"/>
  <c r="CA153" i="3" a="1"/>
  <c r="CA153" i="3" s="1"/>
  <c r="EA153" i="3" s="1" a="1"/>
  <c r="EA153" i="3" s="1"/>
  <c r="CA23" i="3" a="1"/>
  <c r="CA23" i="3" s="1"/>
  <c r="EA23" i="3" s="1" a="1"/>
  <c r="EA23" i="3" s="1"/>
  <c r="CA103" i="3" a="1"/>
  <c r="CA103" i="3" s="1"/>
  <c r="EA103" i="3" s="1" a="1"/>
  <c r="EA103" i="3" s="1"/>
  <c r="CA7" i="3" a="1"/>
  <c r="CA7" i="3" s="1"/>
  <c r="EA7" i="3" s="1" a="1"/>
  <c r="EA7" i="3" s="1"/>
  <c r="CA61" i="3" a="1"/>
  <c r="CA61" i="3" s="1"/>
  <c r="EA61" i="3" s="1" a="1"/>
  <c r="EA61" i="3" s="1"/>
  <c r="CB95" i="3" a="1"/>
  <c r="CB95" i="3" s="1"/>
  <c r="EB95" i="3" s="1" a="1"/>
  <c r="EB95" i="3" s="1"/>
  <c r="CA28" i="3" a="1"/>
  <c r="CA28" i="3" s="1"/>
  <c r="EA28" i="3" s="1" a="1"/>
  <c r="EA28" i="3" s="1"/>
  <c r="CA127" i="3" a="1"/>
  <c r="CA127" i="3" s="1"/>
  <c r="EA127" i="3" s="1" a="1"/>
  <c r="EA127" i="3" s="1"/>
  <c r="CA99" i="3" a="1"/>
  <c r="CA99" i="3" s="1"/>
  <c r="EA99" i="3" s="1" a="1"/>
  <c r="EA99" i="3" s="1"/>
  <c r="CA125" i="3" a="1"/>
  <c r="CA125" i="3" s="1"/>
  <c r="EA125" i="3" s="1" a="1"/>
  <c r="EA125" i="3" s="1"/>
  <c r="CB86" i="3" a="1"/>
  <c r="CB86" i="3" s="1"/>
  <c r="EB86" i="3" s="1" a="1"/>
  <c r="EB86" i="3" s="1"/>
  <c r="CA54" i="3" a="1"/>
  <c r="CA54" i="3" s="1"/>
  <c r="EA54" i="3" s="1" a="1"/>
  <c r="EA54" i="3" s="1"/>
  <c r="CB118" i="3" a="1"/>
  <c r="CB118" i="3" s="1"/>
  <c r="EB118" i="3" s="1" a="1"/>
  <c r="EB118" i="3" s="1"/>
  <c r="CA107" i="3" a="1"/>
  <c r="CA107" i="3" s="1"/>
  <c r="EA107" i="3" s="1" a="1"/>
  <c r="EA107" i="3" s="1"/>
  <c r="CB150" i="3" a="1"/>
  <c r="CB150" i="3" s="1"/>
  <c r="EB150" i="3" s="1" a="1"/>
  <c r="EB150" i="3" s="1"/>
  <c r="CA113" i="3" a="1"/>
  <c r="CA113" i="3" s="1"/>
  <c r="EA113" i="3" s="1" a="1"/>
  <c r="EA113" i="3" s="1"/>
  <c r="CA58" i="3" a="1"/>
  <c r="CA58" i="3" s="1"/>
  <c r="EA58" i="3" s="1" a="1"/>
  <c r="EA58" i="3" s="1"/>
  <c r="CB117" i="3" a="1"/>
  <c r="CB117" i="3" s="1"/>
  <c r="EB117" i="3" s="1" a="1"/>
  <c r="EB117" i="3" s="1"/>
  <c r="CB138" i="3" a="1"/>
  <c r="CB138" i="3" s="1"/>
  <c r="EB138" i="3" s="1" a="1"/>
  <c r="EB138" i="3" s="1"/>
  <c r="CB159" i="3" a="1"/>
  <c r="CB159" i="3" s="1"/>
  <c r="EB159" i="3" s="1" a="1"/>
  <c r="EB159" i="3" s="1"/>
  <c r="CA187" i="3" a="1"/>
  <c r="CA187" i="3" s="1"/>
  <c r="EA187" i="3" s="1" a="1"/>
  <c r="EA187" i="3" s="1"/>
  <c r="CB153" i="3" a="1"/>
  <c r="CB153" i="3" s="1"/>
  <c r="EB153" i="3" s="1" a="1"/>
  <c r="EB153" i="3" s="1"/>
  <c r="CA5" i="3" a="1"/>
  <c r="CA5" i="3" s="1"/>
  <c r="EA5" i="3" s="1" a="1"/>
  <c r="EA5" i="3" s="1"/>
  <c r="CB92" i="3" a="1"/>
  <c r="CB92" i="3" s="1"/>
  <c r="EB92" i="3" s="1" a="1"/>
  <c r="EB92" i="3" s="1"/>
  <c r="CA88" i="3" a="1"/>
  <c r="CA88" i="3" s="1"/>
  <c r="EA88" i="3" s="1" a="1"/>
  <c r="EA88" i="3" s="1"/>
  <c r="CA85" i="3" a="1"/>
  <c r="CA85" i="3" s="1"/>
  <c r="EA85" i="3" s="1" a="1"/>
  <c r="EA85" i="3" s="1"/>
  <c r="BH81" i="3" a="1"/>
  <c r="BH81" i="3" s="1"/>
  <c r="DH81" i="3" s="1" a="1"/>
  <c r="DH81" i="3" s="1"/>
  <c r="CM49" i="3" a="1"/>
  <c r="CM49" i="3" s="1"/>
  <c r="EM49" i="3" s="1" a="1"/>
  <c r="EM49" i="3" s="1"/>
  <c r="CC49" i="3" a="1"/>
  <c r="CC49" i="3" s="1"/>
  <c r="EC49" i="3" s="1" a="1"/>
  <c r="EC49" i="3" s="1"/>
  <c r="BH66" i="3" a="1"/>
  <c r="BH66" i="3" s="1"/>
  <c r="DH66" i="3" s="1" a="1"/>
  <c r="DH66" i="3" s="1"/>
  <c r="CC62" i="3" a="1"/>
  <c r="CC62" i="3" s="1"/>
  <c r="EC62" i="3" s="1" a="1"/>
  <c r="EC62" i="3" s="1"/>
  <c r="K79" i="3"/>
  <c r="BK56" i="3" a="1"/>
  <c r="BK56" i="3" s="1"/>
  <c r="DK56" i="3" s="1" a="1"/>
  <c r="DK56" i="3" s="1"/>
  <c r="CF18" i="3" a="1"/>
  <c r="CF18" i="3" s="1"/>
  <c r="EF18" i="3" s="1" a="1"/>
  <c r="EF18" i="3" s="1"/>
  <c r="BJ56" i="3" a="1"/>
  <c r="BJ56" i="3" s="1"/>
  <c r="DJ56" i="3" s="1" a="1"/>
  <c r="DJ56" i="3" s="1"/>
  <c r="CE18" i="3" a="1"/>
  <c r="CE18" i="3" s="1"/>
  <c r="EE18" i="3" s="1" a="1"/>
  <c r="EE18" i="3" s="1"/>
  <c r="BI79" i="3" a="1"/>
  <c r="BI79" i="3" s="1"/>
  <c r="DI79" i="3" s="1" a="1"/>
  <c r="DI79" i="3" s="1"/>
  <c r="CD63" i="3" a="1"/>
  <c r="CD63" i="3" s="1"/>
  <c r="ED63" i="3" s="1" a="1"/>
  <c r="ED63" i="3" s="1"/>
  <c r="BK33" i="3" a="1"/>
  <c r="BK33" i="3" s="1"/>
  <c r="DK33" i="3" s="1" a="1"/>
  <c r="DK33" i="3" s="1"/>
  <c r="CF19" i="3" a="1"/>
  <c r="CF19" i="3" s="1"/>
  <c r="EF19" i="3" s="1" a="1"/>
  <c r="EF19" i="3" s="1"/>
  <c r="I99" i="3"/>
  <c r="BI99" i="3" s="1" a="1"/>
  <c r="BI99" i="3" s="1"/>
  <c r="DI99" i="3" s="1" a="1"/>
  <c r="DI99" i="3" s="1"/>
  <c r="I75" i="3"/>
  <c r="BI75" i="3" s="1" a="1"/>
  <c r="BI75" i="3" s="1"/>
  <c r="DI75" i="3" s="1" a="1"/>
  <c r="DI75" i="3" s="1"/>
  <c r="BH44" i="3" a="1"/>
  <c r="BH44" i="3" s="1"/>
  <c r="DH44" i="3" s="1" a="1"/>
  <c r="DH44" i="3" s="1"/>
  <c r="CC51" i="3" a="1"/>
  <c r="CC51" i="3" s="1"/>
  <c r="EC51" i="3" s="1" a="1"/>
  <c r="EC51" i="3" s="1"/>
  <c r="BH37" i="3" a="1"/>
  <c r="BH37" i="3" s="1"/>
  <c r="DH37" i="3" s="1" a="1"/>
  <c r="DH37" i="3" s="1"/>
  <c r="CM30" i="3" a="1"/>
  <c r="CM30" i="3" s="1"/>
  <c r="EM30" i="3" s="1" a="1"/>
  <c r="EM30" i="3" s="1"/>
  <c r="CC30" i="3" a="1"/>
  <c r="CC30" i="3" s="1"/>
  <c r="EC30" i="3" s="1" a="1"/>
  <c r="EC30" i="3" s="1"/>
  <c r="CE27" i="3" a="1"/>
  <c r="CE27" i="3" s="1"/>
  <c r="EE27" i="3" s="1" a="1"/>
  <c r="EE27" i="3" s="1"/>
  <c r="CD25" i="3" a="1"/>
  <c r="CD25" i="3" s="1"/>
  <c r="ED25" i="3" s="1" a="1"/>
  <c r="ED25" i="3" s="1"/>
  <c r="BH89" i="3" a="1"/>
  <c r="BH89" i="3" s="1"/>
  <c r="DH89" i="3" s="1" a="1"/>
  <c r="DH89" i="3" s="1"/>
  <c r="CC42" i="3" a="1"/>
  <c r="CC42" i="3" s="1"/>
  <c r="EC42" i="3" s="1" a="1"/>
  <c r="EC42" i="3" s="1"/>
  <c r="BJ101" i="3" a="1"/>
  <c r="BJ101" i="3" s="1"/>
  <c r="DJ101" i="3" s="1" a="1"/>
  <c r="DJ101" i="3" s="1"/>
  <c r="CE24" i="3" a="1"/>
  <c r="CE24" i="3" s="1"/>
  <c r="EE24" i="3" s="1" a="1"/>
  <c r="EE24" i="3" s="1"/>
  <c r="L79" i="3"/>
  <c r="CG79" i="3" s="1" a="1"/>
  <c r="CG79" i="3" s="1"/>
  <c r="EG79" i="3" s="1" a="1"/>
  <c r="EG79" i="3" s="1"/>
  <c r="BK22" i="3" a="1"/>
  <c r="BK22" i="3" s="1"/>
  <c r="DK22" i="3" s="1" a="1"/>
  <c r="DK22" i="3" s="1"/>
  <c r="CF50" i="3" a="1"/>
  <c r="CF50" i="3" s="1"/>
  <c r="EF50" i="3" s="1" a="1"/>
  <c r="EF50" i="3" s="1"/>
  <c r="BT6" i="3" a="1"/>
  <c r="BT6" i="3" s="1"/>
  <c r="DT6" i="3" s="1" a="1"/>
  <c r="DT6" i="3" s="1"/>
  <c r="O45" i="3"/>
  <c r="BN45" i="3" a="1"/>
  <c r="BN45" i="3" s="1"/>
  <c r="DN45" i="3" s="1" a="1"/>
  <c r="DN45" i="3" s="1"/>
  <c r="CG55" i="3" a="1"/>
  <c r="CG55" i="3" s="1"/>
  <c r="EG55" i="3" s="1" a="1"/>
  <c r="EG55" i="3" s="1"/>
  <c r="BH11" i="3" a="1"/>
  <c r="BH11" i="3" s="1"/>
  <c r="DH11" i="3" s="1" a="1"/>
  <c r="DH11" i="3" s="1"/>
  <c r="CM55" i="3" a="1"/>
  <c r="CM55" i="3" s="1"/>
  <c r="EM55" i="3" s="1" a="1"/>
  <c r="EM55" i="3" s="1"/>
  <c r="BH7" i="3" a="1"/>
  <c r="BH7" i="3" s="1"/>
  <c r="DH7" i="3" s="1" a="1"/>
  <c r="DH7" i="3" s="1"/>
  <c r="CM38" i="3" a="1"/>
  <c r="CM38" i="3" s="1"/>
  <c r="EM38" i="3" s="1" a="1"/>
  <c r="EM38" i="3" s="1"/>
  <c r="CC38" i="3" a="1"/>
  <c r="CC38" i="3" s="1"/>
  <c r="EC38" i="3" s="1" a="1"/>
  <c r="EC38" i="3" s="1"/>
  <c r="BH103" i="3" a="1"/>
  <c r="BH103" i="3" s="1"/>
  <c r="DH103" i="3" s="1" a="1"/>
  <c r="DH103" i="3" s="1"/>
  <c r="CC34" i="3" a="1"/>
  <c r="CC34" i="3" s="1"/>
  <c r="EC34" i="3" s="1" a="1"/>
  <c r="EC34" i="3" s="1"/>
  <c r="K61" i="3"/>
  <c r="CA62" i="3" a="1"/>
  <c r="CA62" i="3" s="1"/>
  <c r="EA62" i="3" s="1" a="1"/>
  <c r="EA62" i="3" s="1"/>
  <c r="BH86" i="3" a="1"/>
  <c r="BH86" i="3" s="1"/>
  <c r="DH86" i="3" s="1" a="1"/>
  <c r="DH86" i="3" s="1"/>
  <c r="CC29" i="3" a="1"/>
  <c r="CC29" i="3" s="1"/>
  <c r="EC29" i="3" s="1" a="1"/>
  <c r="EC29" i="3" s="1"/>
  <c r="CG48" i="3" a="1"/>
  <c r="CG48" i="3" s="1"/>
  <c r="EG48" i="3" s="1" a="1"/>
  <c r="EG48" i="3" s="1"/>
  <c r="CF27" i="3" a="1"/>
  <c r="CF27" i="3" s="1"/>
  <c r="EF27" i="3" s="1" a="1"/>
  <c r="EF27" i="3" s="1"/>
  <c r="BH72" i="3" a="1"/>
  <c r="BH72" i="3" s="1"/>
  <c r="DH72" i="3" s="1" a="1"/>
  <c r="DH72" i="3" s="1"/>
  <c r="BH61" i="3" a="1"/>
  <c r="BH61" i="3" s="1"/>
  <c r="DH61" i="3" s="1" a="1"/>
  <c r="DH61" i="3" s="1"/>
  <c r="CC5" i="3" a="1"/>
  <c r="CC5" i="3" s="1"/>
  <c r="EC5" i="3" s="1" a="1"/>
  <c r="EC5" i="3" s="1"/>
  <c r="J87" i="3"/>
  <c r="BJ87" i="3" s="1" a="1"/>
  <c r="BJ87" i="3" s="1"/>
  <c r="DJ87" i="3" s="1" a="1"/>
  <c r="DJ87" i="3" s="1"/>
  <c r="I72" i="3"/>
  <c r="BI41" i="3" a="1"/>
  <c r="BI41" i="3" s="1"/>
  <c r="DI41" i="3" s="1" a="1"/>
  <c r="DI41" i="3" s="1"/>
  <c r="CD27" i="3" a="1"/>
  <c r="CD27" i="3" s="1"/>
  <c r="ED27" i="3" s="1" a="1"/>
  <c r="ED27" i="3" s="1"/>
  <c r="L59" i="3"/>
  <c r="BL59" i="3" s="1" a="1"/>
  <c r="BL59" i="3" s="1"/>
  <c r="DL59" i="3" s="1" a="1"/>
  <c r="DL59" i="3" s="1"/>
  <c r="BL41" i="3" a="1"/>
  <c r="BL41" i="3" s="1"/>
  <c r="DL41" i="3" s="1" a="1"/>
  <c r="DL41" i="3" s="1"/>
  <c r="CG27" i="3" a="1"/>
  <c r="CG27" i="3" s="1"/>
  <c r="EG27" i="3" s="1" a="1"/>
  <c r="EG27" i="3" s="1"/>
  <c r="CC57" i="3" a="1"/>
  <c r="CC57" i="3" s="1"/>
  <c r="EC57" i="3" s="1" a="1"/>
  <c r="EC57" i="3" s="1"/>
  <c r="CE48" i="3" a="1"/>
  <c r="CE48" i="3" s="1"/>
  <c r="EE48" i="3" s="1" a="1"/>
  <c r="EE48" i="3" s="1"/>
  <c r="K75" i="3"/>
  <c r="L75" i="3" s="1"/>
  <c r="CG75" i="3" s="1" a="1"/>
  <c r="CG75" i="3" s="1"/>
  <c r="EG75" i="3" s="1" a="1"/>
  <c r="EG75" i="3" s="1"/>
  <c r="BH70" i="3" a="1"/>
  <c r="BH70" i="3" s="1"/>
  <c r="DH70" i="3" s="1" a="1"/>
  <c r="DH70" i="3" s="1"/>
  <c r="BH33" i="3" a="1"/>
  <c r="BH33" i="3" s="1"/>
  <c r="DH33" i="3" s="1" a="1"/>
  <c r="DH33" i="3" s="1"/>
  <c r="BH15" i="3" a="1"/>
  <c r="BH15" i="3" s="1"/>
  <c r="DH15" i="3" s="1" a="1"/>
  <c r="DH15" i="3" s="1"/>
  <c r="CM52" i="3" a="1"/>
  <c r="CM52" i="3" s="1"/>
  <c r="EM52" i="3" s="1" a="1"/>
  <c r="EM52" i="3" s="1"/>
  <c r="CC52" i="3" a="1"/>
  <c r="CC52" i="3" s="1"/>
  <c r="EC52" i="3" s="1" a="1"/>
  <c r="EC52" i="3" s="1"/>
  <c r="I105" i="3"/>
  <c r="BI105" i="3" s="1" a="1"/>
  <c r="BI105" i="3" s="1"/>
  <c r="DI105" i="3" s="1" a="1"/>
  <c r="DI105" i="3" s="1"/>
  <c r="I70" i="3"/>
  <c r="CD36" i="3" s="1" a="1"/>
  <c r="CD36" i="3" s="1"/>
  <c r="ED36" i="3" s="1" a="1"/>
  <c r="ED36" i="3" s="1"/>
  <c r="M40" i="3"/>
  <c r="BM40" i="3" s="1" a="1"/>
  <c r="BM40" i="3" s="1"/>
  <c r="DM40" i="3" s="1" a="1"/>
  <c r="DM40" i="3" s="1"/>
  <c r="BH40" i="3" a="1"/>
  <c r="BH40" i="3" s="1"/>
  <c r="DH40" i="3" s="1" a="1"/>
  <c r="DH40" i="3" s="1"/>
  <c r="CM13" i="3" a="1"/>
  <c r="CM13" i="3" s="1"/>
  <c r="EM13" i="3" s="1" a="1"/>
  <c r="EM13" i="3" s="1"/>
  <c r="CC13" i="3" a="1"/>
  <c r="CC13" i="3" s="1"/>
  <c r="EC13" i="3" s="1" a="1"/>
  <c r="EC13" i="3" s="1"/>
  <c r="BH16" i="3" a="1"/>
  <c r="BH16" i="3" s="1"/>
  <c r="DH16" i="3" s="1" a="1"/>
  <c r="DH16" i="3" s="1"/>
  <c r="CC20" i="3" a="1"/>
  <c r="CC20" i="3" s="1"/>
  <c r="EC20" i="3" s="1" a="1"/>
  <c r="EC20" i="3" s="1"/>
  <c r="BJ40" i="3" a="1"/>
  <c r="BJ40" i="3" s="1"/>
  <c r="DJ40" i="3" s="1" a="1"/>
  <c r="DJ40" i="3" s="1"/>
  <c r="CE13" i="3" a="1"/>
  <c r="CE13" i="3" s="1"/>
  <c r="EE13" i="3" s="1" a="1"/>
  <c r="EE13" i="3" s="1"/>
  <c r="CE50" i="3" a="1"/>
  <c r="CE50" i="3" s="1"/>
  <c r="EE50" i="3" s="1" a="1"/>
  <c r="EE50" i="3" s="1"/>
  <c r="CF48" i="3" a="1"/>
  <c r="CF48" i="3" s="1"/>
  <c r="EF48" i="3" s="1" a="1"/>
  <c r="EF48" i="3" s="1"/>
  <c r="CC19" i="3" a="1"/>
  <c r="CC19" i="3" s="1"/>
  <c r="EC19" i="3" s="1" a="1"/>
  <c r="EC19" i="3" s="1"/>
  <c r="K99" i="3"/>
  <c r="BK99" i="3" s="1" a="1"/>
  <c r="BK99" i="3" s="1"/>
  <c r="DK99" i="3" s="1" a="1"/>
  <c r="DK99" i="3" s="1"/>
  <c r="J75" i="3"/>
  <c r="BJ75" i="3" s="1" a="1"/>
  <c r="BJ75" i="3" s="1"/>
  <c r="DJ75" i="3" s="1" a="1"/>
  <c r="DJ75" i="3" s="1"/>
  <c r="I89" i="3"/>
  <c r="CD89" i="3" s="1" a="1"/>
  <c r="CD89" i="3" s="1"/>
  <c r="ED89" i="3" s="1" a="1"/>
  <c r="ED89" i="3" s="1"/>
  <c r="I81" i="3"/>
  <c r="I61" i="3"/>
  <c r="BL33" i="3" a="1"/>
  <c r="BL33" i="3" s="1"/>
  <c r="DL33" i="3" s="1" a="1"/>
  <c r="DL33" i="3" s="1"/>
  <c r="CG19" i="3" a="1"/>
  <c r="CG19" i="3" s="1"/>
  <c r="EG19" i="3" s="1" a="1"/>
  <c r="EG19" i="3" s="1"/>
  <c r="BV6" i="3" a="1"/>
  <c r="BV6" i="3" s="1"/>
  <c r="DV6" i="3" s="1" a="1"/>
  <c r="DV6" i="3" s="1"/>
  <c r="BS6" i="3" a="1"/>
  <c r="BS6" i="3" s="1"/>
  <c r="CC60" i="3" a="1"/>
  <c r="CC60" i="3" s="1"/>
  <c r="EC60" i="3" s="1" a="1"/>
  <c r="EC60" i="3" s="1"/>
  <c r="CG18" i="3" a="1"/>
  <c r="CG18" i="3" s="1"/>
  <c r="EG18" i="3" s="1" a="1"/>
  <c r="EG18" i="3" s="1"/>
  <c r="BI103" i="3" a="1"/>
  <c r="BI103" i="3" s="1"/>
  <c r="DI103" i="3" s="1" a="1"/>
  <c r="DI103" i="3" s="1"/>
  <c r="CD34" i="3" a="1"/>
  <c r="CD34" i="3" s="1"/>
  <c r="ED34" i="3" s="1" a="1"/>
  <c r="ED34" i="3" s="1"/>
  <c r="BH41" i="3" a="1"/>
  <c r="BH41" i="3" s="1"/>
  <c r="DH41" i="3" s="1" a="1"/>
  <c r="DH41" i="3" s="1"/>
  <c r="BJ79" i="3" a="1"/>
  <c r="BJ79" i="3" s="1"/>
  <c r="DJ79" i="3" s="1" a="1"/>
  <c r="DJ79" i="3" s="1"/>
  <c r="CE63" i="3" a="1"/>
  <c r="CE63" i="3" s="1"/>
  <c r="EE63" i="3" s="1" a="1"/>
  <c r="EE63" i="3" s="1"/>
  <c r="BH21" i="3" a="1"/>
  <c r="BH21" i="3" s="1"/>
  <c r="DH21" i="3" s="1" a="1"/>
  <c r="DH21" i="3" s="1"/>
  <c r="BH107" i="3" a="1"/>
  <c r="BH107" i="3" s="1"/>
  <c r="DH107" i="3" s="1" a="1"/>
  <c r="DH107" i="3" s="1"/>
  <c r="CC46" i="3" a="1"/>
  <c r="CC46" i="3" s="1"/>
  <c r="EC46" i="3" s="1" a="1"/>
  <c r="EC46" i="3" s="1"/>
  <c r="I87" i="3"/>
  <c r="BI87" i="3" s="1" a="1"/>
  <c r="BI87" i="3" s="1"/>
  <c r="DI87" i="3" s="1" a="1"/>
  <c r="DI87" i="3" s="1"/>
  <c r="I68" i="3"/>
  <c r="J68" i="3" s="1"/>
  <c r="CE68" i="3" s="1" a="1"/>
  <c r="CE68" i="3" s="1"/>
  <c r="EE68" i="3" s="1" a="1"/>
  <c r="EE68" i="3" s="1"/>
  <c r="BH101" i="3" a="1"/>
  <c r="BH101" i="3" s="1"/>
  <c r="DH101" i="3" s="1" a="1"/>
  <c r="DH101" i="3" s="1"/>
  <c r="BH79" i="3" a="1"/>
  <c r="BH79" i="3" s="1"/>
  <c r="DH79" i="3" s="1" a="1"/>
  <c r="DH79" i="3" s="1"/>
  <c r="CC63" i="3" a="1"/>
  <c r="CC63" i="3" s="1"/>
  <c r="EC63" i="3" s="1" a="1"/>
  <c r="EC63" i="3" s="1"/>
  <c r="BH56" i="3" a="1"/>
  <c r="BH56" i="3" s="1"/>
  <c r="DH56" i="3" s="1" a="1"/>
  <c r="DH56" i="3" s="1"/>
  <c r="CC18" i="3" a="1"/>
  <c r="CC18" i="3" s="1"/>
  <c r="EC18" i="3" s="1" a="1"/>
  <c r="EC18" i="3" s="1"/>
  <c r="BH47" i="3" a="1"/>
  <c r="BH47" i="3" s="1"/>
  <c r="DH47" i="3" s="1" a="1"/>
  <c r="DH47" i="3" s="1"/>
  <c r="CC48" i="3" a="1"/>
  <c r="CC48" i="3" s="1"/>
  <c r="EC48" i="3" s="1" a="1"/>
  <c r="EC48" i="3" s="1"/>
  <c r="BH22" i="3" a="1"/>
  <c r="BH22" i="3" s="1"/>
  <c r="DH22" i="3" s="1" a="1"/>
  <c r="DH22" i="3" s="1"/>
  <c r="CC50" i="3" a="1"/>
  <c r="CC50" i="3" s="1"/>
  <c r="EC50" i="3" s="1" a="1"/>
  <c r="EC50" i="3" s="1"/>
  <c r="BH14" i="3" a="1"/>
  <c r="BH14" i="3" s="1"/>
  <c r="DH14" i="3" s="1" a="1"/>
  <c r="DH14" i="3" s="1"/>
  <c r="CC43" i="3" a="1"/>
  <c r="CC43" i="3" s="1"/>
  <c r="EC43" i="3" s="1" a="1"/>
  <c r="EC43" i="3" s="1"/>
  <c r="J98" i="3"/>
  <c r="BJ98" i="3" s="1" a="1"/>
  <c r="BJ98" i="3" s="1"/>
  <c r="DJ98" i="3" s="1" a="1"/>
  <c r="DJ98" i="3" s="1"/>
  <c r="CC27" i="3" a="1"/>
  <c r="CC27" i="3" s="1"/>
  <c r="EC27" i="3" s="1" a="1"/>
  <c r="EC27" i="3" s="1"/>
  <c r="CC25" i="3" a="1"/>
  <c r="CC25" i="3" s="1"/>
  <c r="EC25" i="3" s="1" a="1"/>
  <c r="EC25" i="3" s="1"/>
  <c r="J89" i="3"/>
  <c r="K89" i="3" s="1"/>
  <c r="CF89" i="3" s="1" a="1"/>
  <c r="CF89" i="3" s="1"/>
  <c r="EF89" i="3" s="1" a="1"/>
  <c r="EF89" i="3" s="1"/>
  <c r="K72" i="3"/>
  <c r="L72" i="3" s="1"/>
  <c r="J99" i="3"/>
  <c r="BJ99" i="3" s="1" a="1"/>
  <c r="BJ99" i="3" s="1"/>
  <c r="DJ99" i="3" s="1" a="1"/>
  <c r="DJ99" i="3" s="1"/>
  <c r="BH68" i="3" a="1"/>
  <c r="BH68" i="3" s="1"/>
  <c r="DH68" i="3" s="1" a="1"/>
  <c r="DH68" i="3" s="1"/>
  <c r="CC45" i="3" a="1"/>
  <c r="CC45" i="3" s="1"/>
  <c r="EC45" i="3" s="1" a="1"/>
  <c r="EC45" i="3" s="1"/>
  <c r="BH6" i="3" a="1"/>
  <c r="BH6" i="3" s="1"/>
  <c r="DH6" i="3" s="1" a="1"/>
  <c r="DH6" i="3" s="1"/>
  <c r="K101" i="3"/>
  <c r="CF101" i="3" s="1" a="1"/>
  <c r="CF101" i="3" s="1"/>
  <c r="EF101" i="3" s="1" a="1"/>
  <c r="EF101" i="3" s="1"/>
  <c r="J72" i="3"/>
  <c r="CE72" i="3" s="1" a="1"/>
  <c r="CE72" i="3" s="1"/>
  <c r="EE72" i="3" s="1" a="1"/>
  <c r="EE72" i="3" s="1"/>
  <c r="BJ61" i="3" a="1"/>
  <c r="BJ61" i="3" s="1"/>
  <c r="DJ61" i="3" s="1" a="1"/>
  <c r="DJ61" i="3" s="1"/>
  <c r="CE5" i="3" a="1"/>
  <c r="CE5" i="3" s="1"/>
  <c r="EE5" i="3" s="1" a="1"/>
  <c r="EE5" i="3" s="1"/>
  <c r="J4" i="3"/>
  <c r="I77" i="3"/>
  <c r="BI77" i="3" s="1" a="1"/>
  <c r="BI77" i="3" s="1"/>
  <c r="DI77" i="3" s="1" a="1"/>
  <c r="DI77" i="3" s="1"/>
  <c r="I66" i="3"/>
  <c r="CD66" i="3" s="1" a="1"/>
  <c r="CD66" i="3" s="1"/>
  <c r="ED66" i="3" s="1" a="1"/>
  <c r="ED66" i="3" s="1"/>
  <c r="L65" i="3"/>
  <c r="BL65" i="3" s="1" a="1"/>
  <c r="BL65" i="3" s="1"/>
  <c r="DL65" i="3" s="1" a="1"/>
  <c r="DL65" i="3" s="1"/>
  <c r="BL61" i="3" a="1"/>
  <c r="BL61" i="3" s="1"/>
  <c r="DL61" i="3" s="1" a="1"/>
  <c r="DL61" i="3" s="1"/>
  <c r="CG5" i="3" a="1"/>
  <c r="CG5" i="3" s="1"/>
  <c r="EG5" i="3" s="1" a="1"/>
  <c r="EG5" i="3" s="1"/>
  <c r="J103" i="3"/>
  <c r="CG13" i="3" a="1"/>
  <c r="CG13" i="3" s="1"/>
  <c r="EG13" i="3" s="1" a="1"/>
  <c r="EG13" i="3" s="1"/>
  <c r="CC55" i="3" a="1"/>
  <c r="CC55" i="3" s="1"/>
  <c r="EC55" i="3" s="1" a="1"/>
  <c r="EC55" i="3" s="1"/>
  <c r="BM104" i="3" a="1"/>
  <c r="BM104" i="3" s="1"/>
  <c r="DM104" i="3" s="1" a="1"/>
  <c r="DM104" i="3" s="1"/>
  <c r="N104" i="3"/>
  <c r="CH104" i="3" a="1"/>
  <c r="CH104" i="3" s="1"/>
  <c r="EH104" i="3" s="1" a="1"/>
  <c r="EH104" i="3" s="1"/>
  <c r="BH4" i="3" a="1"/>
  <c r="BH4" i="3" s="1"/>
  <c r="DH4" i="3" s="1" a="1"/>
  <c r="DH4" i="3" s="1"/>
  <c r="Y22" i="14"/>
  <c r="Z22" i="14"/>
  <c r="V22" i="14"/>
  <c r="X22" i="14"/>
  <c r="W22" i="14"/>
  <c r="BY98" i="3" a="1"/>
  <c r="BY98" i="3" s="1"/>
  <c r="DY98" i="3" s="1" a="1"/>
  <c r="DY98" i="3" s="1"/>
  <c r="Z34" i="14"/>
  <c r="BZ34" i="3" a="1"/>
  <c r="BZ34" i="3" s="1"/>
  <c r="DZ34" i="3" s="1" a="1"/>
  <c r="DZ34" i="3" s="1"/>
  <c r="CB64" i="3" a="1"/>
  <c r="CB64" i="3" s="1"/>
  <c r="EB64" i="3" s="1" a="1"/>
  <c r="EB64" i="3" s="1"/>
  <c r="Z20" i="14"/>
  <c r="Z24" i="14"/>
  <c r="Z15" i="14"/>
  <c r="X26" i="14"/>
  <c r="Z25" i="14"/>
  <c r="X31" i="14"/>
  <c r="Y4" i="14"/>
  <c r="CB76" i="3" a="1"/>
  <c r="CB76" i="3" s="1"/>
  <c r="EB76" i="3" s="1" a="1"/>
  <c r="EB76" i="3" s="1"/>
  <c r="X29" i="14"/>
  <c r="Y3" i="14"/>
  <c r="Z32" i="14"/>
  <c r="CB85" i="3" a="1"/>
  <c r="CB85" i="3" s="1"/>
  <c r="EB85" i="3" s="1" a="1"/>
  <c r="EB85" i="3" s="1"/>
  <c r="Y16" i="14"/>
  <c r="Z9" i="14"/>
  <c r="Z6" i="14"/>
  <c r="Z17" i="14"/>
  <c r="CA109" i="3" a="1"/>
  <c r="CA109" i="3" s="1"/>
  <c r="EA109" i="3" s="1" a="1"/>
  <c r="EA109" i="3" s="1"/>
  <c r="Z10" i="14"/>
  <c r="Y28" i="14"/>
  <c r="Z11" i="14"/>
  <c r="Y6" i="14"/>
  <c r="Z27" i="14"/>
  <c r="Z23" i="14"/>
  <c r="Y32" i="14"/>
  <c r="Y7" i="14"/>
  <c r="Y12" i="14"/>
  <c r="Z13" i="14"/>
  <c r="CB103" i="3" a="1"/>
  <c r="CB103" i="3" s="1"/>
  <c r="EB103" i="3" s="1" a="1"/>
  <c r="EB103" i="3" s="1"/>
  <c r="Z7" i="14"/>
  <c r="Z12" i="14"/>
  <c r="Z5" i="14"/>
  <c r="Y27" i="14"/>
  <c r="X5" i="14"/>
  <c r="Y34" i="14"/>
  <c r="Y29" i="14"/>
  <c r="Z33" i="14"/>
  <c r="Y30" i="14"/>
  <c r="Z18" i="14"/>
  <c r="Z31" i="14"/>
  <c r="Y13" i="14"/>
  <c r="Y15" i="14"/>
  <c r="Z14" i="14"/>
  <c r="Z3" i="14"/>
  <c r="Z28" i="14"/>
  <c r="Z30" i="14"/>
  <c r="Y10" i="14"/>
  <c r="Y20" i="14"/>
  <c r="Y33" i="14"/>
  <c r="Y11" i="14"/>
  <c r="Y23" i="14"/>
  <c r="Y31" i="14"/>
  <c r="Y24" i="14"/>
  <c r="Y14" i="14"/>
  <c r="Z29" i="14"/>
  <c r="Y26" i="14"/>
  <c r="Y25" i="14"/>
  <c r="Z26" i="14"/>
  <c r="Z4" i="14"/>
  <c r="Y8" i="14"/>
  <c r="Y5" i="14"/>
  <c r="Y18" i="14"/>
  <c r="CB35" i="3" a="1"/>
  <c r="CB35" i="3" s="1"/>
  <c r="EB35" i="3" s="1" a="1"/>
  <c r="EB35" i="3" s="1"/>
  <c r="CB48" i="3" a="1"/>
  <c r="CB48" i="3" s="1"/>
  <c r="EB48" i="3" s="1" a="1"/>
  <c r="EB48" i="3" s="1"/>
  <c r="CB63" i="3" a="1"/>
  <c r="CB63" i="3" s="1"/>
  <c r="EB63" i="3" s="1" a="1"/>
  <c r="EB63" i="3" s="1"/>
  <c r="CB29" i="3" a="1"/>
  <c r="CB29" i="3" s="1"/>
  <c r="EB29" i="3" s="1" a="1"/>
  <c r="EB29" i="3" s="1"/>
  <c r="CB20" i="3" a="1"/>
  <c r="CB20" i="3" s="1"/>
  <c r="EB20" i="3" s="1" a="1"/>
  <c r="EB20" i="3" s="1"/>
  <c r="CB73" i="3" a="1"/>
  <c r="CB73" i="3" s="1"/>
  <c r="EB73" i="3" s="1" a="1"/>
  <c r="EB73" i="3" s="1"/>
  <c r="CB33" i="3" a="1"/>
  <c r="CB33" i="3" s="1"/>
  <c r="EB33" i="3" s="1" a="1"/>
  <c r="EB33" i="3" s="1"/>
  <c r="CB57" i="3" a="1"/>
  <c r="CB57" i="3" s="1"/>
  <c r="EB57" i="3" s="1" a="1"/>
  <c r="EB57" i="3" s="1"/>
  <c r="CB70" i="3" a="1"/>
  <c r="CB70" i="3" s="1"/>
  <c r="EB70" i="3" s="1" a="1"/>
  <c r="EB70" i="3" s="1"/>
  <c r="CB18" i="3" a="1"/>
  <c r="CB18" i="3" s="1"/>
  <c r="EB18" i="3" s="1" a="1"/>
  <c r="EB18" i="3" s="1"/>
  <c r="CB89" i="3" a="1"/>
  <c r="CB89" i="3" s="1"/>
  <c r="EB89" i="3" s="1" a="1"/>
  <c r="EB89" i="3" s="1"/>
  <c r="CB27" i="3" a="1"/>
  <c r="CB27" i="3" s="1"/>
  <c r="EB27" i="3" s="1" a="1"/>
  <c r="EB27" i="3" s="1"/>
  <c r="CB12" i="3" a="1"/>
  <c r="CB12" i="3" s="1"/>
  <c r="EB12" i="3" s="1" a="1"/>
  <c r="EB12" i="3" s="1"/>
  <c r="CB66" i="3" a="1"/>
  <c r="CB66" i="3" s="1"/>
  <c r="EB66" i="3" s="1" a="1"/>
  <c r="EB66" i="3" s="1"/>
  <c r="CB10" i="3" a="1"/>
  <c r="CB10" i="3" s="1"/>
  <c r="EB10" i="3" s="1" a="1"/>
  <c r="EB10" i="3" s="1"/>
  <c r="CB24" i="3" a="1"/>
  <c r="CB24" i="3" s="1"/>
  <c r="EB24" i="3" s="1" a="1"/>
  <c r="EB24" i="3" s="1"/>
  <c r="CB19" i="3" a="1"/>
  <c r="CB19" i="3" s="1"/>
  <c r="EB19" i="3" s="1" a="1"/>
  <c r="EB19" i="3" s="1"/>
  <c r="CB139" i="3" a="1"/>
  <c r="CB139" i="3" s="1"/>
  <c r="EB139" i="3" s="1" a="1"/>
  <c r="EB139" i="3" s="1"/>
  <c r="CB34" i="3" a="1"/>
  <c r="CB34" i="3" s="1"/>
  <c r="EB34" i="3" s="1" a="1"/>
  <c r="EB34" i="3" s="1"/>
  <c r="CB61" i="3" a="1"/>
  <c r="CB61" i="3" s="1"/>
  <c r="EB61" i="3" s="1" a="1"/>
  <c r="EB61" i="3" s="1"/>
  <c r="CB115" i="3" a="1"/>
  <c r="CB115" i="3" s="1"/>
  <c r="EB115" i="3" s="1" a="1"/>
  <c r="EB115" i="3" s="1"/>
  <c r="CB41" i="3" a="1"/>
  <c r="CB41" i="3" s="1"/>
  <c r="EB41" i="3" s="1" a="1"/>
  <c r="EB41" i="3" s="1"/>
  <c r="CB69" i="3" a="1"/>
  <c r="CB69" i="3" s="1"/>
  <c r="EB69" i="3" s="1" a="1"/>
  <c r="EB69" i="3" s="1"/>
  <c r="CB13" i="3" a="1"/>
  <c r="CB13" i="3" s="1"/>
  <c r="EB13" i="3" s="1" a="1"/>
  <c r="EB13" i="3" s="1"/>
  <c r="CB4" i="3" a="1"/>
  <c r="CB4" i="3" s="1"/>
  <c r="EB4" i="3" s="1" a="1"/>
  <c r="EB4" i="3" s="1"/>
  <c r="CB25" i="3" a="1"/>
  <c r="CB25" i="3" s="1"/>
  <c r="EB25" i="3" s="1" a="1"/>
  <c r="EB25" i="3" s="1"/>
  <c r="CB75" i="3" a="1"/>
  <c r="CB75" i="3" s="1"/>
  <c r="EB75" i="3" s="1" a="1"/>
  <c r="EB75" i="3" s="1"/>
  <c r="CB65" i="3" a="1"/>
  <c r="CB65" i="3" s="1"/>
  <c r="EB65" i="3" s="1" a="1"/>
  <c r="EB65" i="3" s="1"/>
  <c r="CB56" i="3" a="1"/>
  <c r="CB56" i="3" s="1"/>
  <c r="EB56" i="3" s="1" a="1"/>
  <c r="EB56" i="3" s="1"/>
  <c r="CB8" i="3" a="1"/>
  <c r="CB8" i="3" s="1"/>
  <c r="EB8" i="3" s="1" a="1"/>
  <c r="EB8" i="3" s="1"/>
  <c r="CB40" i="3" a="1"/>
  <c r="CB40" i="3" s="1"/>
  <c r="EB40" i="3" s="1" a="1"/>
  <c r="EB40" i="3" s="1"/>
  <c r="CB60" i="3" a="1"/>
  <c r="CB60" i="3" s="1"/>
  <c r="EB60" i="3" s="1" a="1"/>
  <c r="EB60" i="3" s="1"/>
  <c r="BQ88" i="3" a="1"/>
  <c r="BQ88" i="3" s="1"/>
  <c r="DQ88" i="3" s="1" a="1"/>
  <c r="DQ88" i="3" s="1"/>
  <c r="Z8" i="14"/>
  <c r="CB59" i="3" a="1"/>
  <c r="CB59" i="3" s="1"/>
  <c r="EB59" i="3" s="1" a="1"/>
  <c r="EB59" i="3" s="1"/>
  <c r="CB44" i="3" a="1"/>
  <c r="CB44" i="3" s="1"/>
  <c r="EB44" i="3" s="1" a="1"/>
  <c r="EB44" i="3" s="1"/>
  <c r="CB74" i="3" a="1"/>
  <c r="CB74" i="3" s="1"/>
  <c r="EB74" i="3" s="1" a="1"/>
  <c r="EB74" i="3" s="1"/>
  <c r="CB21" i="3" a="1"/>
  <c r="CB21" i="3" s="1"/>
  <c r="EB21" i="3" s="1" a="1"/>
  <c r="EB21" i="3" s="1"/>
  <c r="CB17" i="3" a="1"/>
  <c r="CB17" i="3" s="1"/>
  <c r="EB17" i="3" s="1" a="1"/>
  <c r="EB17" i="3" s="1"/>
  <c r="CB55" i="3" a="1"/>
  <c r="CB55" i="3" s="1"/>
  <c r="EB55" i="3" s="1" a="1"/>
  <c r="EB55" i="3" s="1"/>
  <c r="CB141" i="3" a="1"/>
  <c r="CB141" i="3" s="1"/>
  <c r="EB141" i="3" s="1" a="1"/>
  <c r="EB141" i="3" s="1"/>
  <c r="CB97" i="3" a="1"/>
  <c r="CB97" i="3" s="1"/>
  <c r="EB97" i="3" s="1" a="1"/>
  <c r="EB97" i="3" s="1"/>
  <c r="CB5" i="3" a="1"/>
  <c r="CB5" i="3" s="1"/>
  <c r="EB5" i="3" s="1" a="1"/>
  <c r="EB5" i="3" s="1"/>
  <c r="CB111" i="3" a="1"/>
  <c r="CB111" i="3" s="1"/>
  <c r="EB111" i="3" s="1" a="1"/>
  <c r="EB111" i="3" s="1"/>
  <c r="CB28" i="3" a="1"/>
  <c r="CB28" i="3" s="1"/>
  <c r="EB28" i="3" s="1" a="1"/>
  <c r="EB28" i="3" s="1"/>
  <c r="CB71" i="3" a="1"/>
  <c r="CB71" i="3" s="1"/>
  <c r="EB71" i="3" s="1" a="1"/>
  <c r="EB71" i="3" s="1"/>
  <c r="CB26" i="3" a="1"/>
  <c r="CB26" i="3" s="1"/>
  <c r="EB26" i="3" s="1" a="1"/>
  <c r="EB26" i="3" s="1"/>
  <c r="CB131" i="3" a="1"/>
  <c r="CB131" i="3" s="1"/>
  <c r="EB131" i="3" s="1" a="1"/>
  <c r="EB131" i="3" s="1"/>
  <c r="CB58" i="3" a="1"/>
  <c r="CB58" i="3" s="1"/>
  <c r="EB58" i="3" s="1" a="1"/>
  <c r="EB58" i="3" s="1"/>
  <c r="CB67" i="3" a="1"/>
  <c r="CB67" i="3" s="1"/>
  <c r="EB67" i="3" s="1" a="1"/>
  <c r="EB67" i="3" s="1"/>
  <c r="CB32" i="3" a="1"/>
  <c r="CB32" i="3" s="1"/>
  <c r="EB32" i="3" s="1" a="1"/>
  <c r="EB32" i="3" s="1"/>
  <c r="CB37" i="3" a="1"/>
  <c r="CB37" i="3" s="1"/>
  <c r="EB37" i="3" s="1" a="1"/>
  <c r="EB37" i="3" s="1"/>
  <c r="CB105" i="3" a="1"/>
  <c r="CB105" i="3" s="1"/>
  <c r="EB105" i="3" s="1" a="1"/>
  <c r="EB105" i="3" s="1"/>
  <c r="CB50" i="3" a="1"/>
  <c r="CB50" i="3" s="1"/>
  <c r="EB50" i="3" s="1" a="1"/>
  <c r="EB50" i="3" s="1"/>
  <c r="CB124" i="3" a="1"/>
  <c r="CB124" i="3" s="1"/>
  <c r="EB124" i="3" s="1" a="1"/>
  <c r="EB124" i="3" s="1"/>
  <c r="CB68" i="3" a="1"/>
  <c r="CB68" i="3" s="1"/>
  <c r="EB68" i="3" s="1" a="1"/>
  <c r="EB68" i="3" s="1"/>
  <c r="CB7" i="3" a="1"/>
  <c r="CB7" i="3" s="1"/>
  <c r="EB7" i="3" s="1" a="1"/>
  <c r="EB7" i="3" s="1"/>
  <c r="CB81" i="3" a="1"/>
  <c r="CB81" i="3" s="1"/>
  <c r="EB81" i="3" s="1" a="1"/>
  <c r="EB81" i="3" s="1"/>
  <c r="CB43" i="3" a="1"/>
  <c r="CB43" i="3" s="1"/>
  <c r="EB43" i="3" s="1" a="1"/>
  <c r="EB43" i="3" s="1"/>
  <c r="CB137" i="3" a="1"/>
  <c r="CB137" i="3" s="1"/>
  <c r="EB137" i="3" s="1" a="1"/>
  <c r="EB137" i="3" s="1"/>
  <c r="CB72" i="3" a="1"/>
  <c r="CB72" i="3" s="1"/>
  <c r="EB72" i="3" s="1" a="1"/>
  <c r="EB72" i="3" s="1"/>
  <c r="CB42" i="3" a="1"/>
  <c r="CB42" i="3" s="1"/>
  <c r="EB42" i="3" s="1" a="1"/>
  <c r="EB42" i="3" s="1"/>
  <c r="CB80" i="3" a="1"/>
  <c r="CB80" i="3" s="1"/>
  <c r="EB80" i="3" s="1" a="1"/>
  <c r="EB80" i="3" s="1"/>
  <c r="CB15" i="3" a="1"/>
  <c r="CB15" i="3" s="1"/>
  <c r="EB15" i="3" s="1" a="1"/>
  <c r="EB15" i="3" s="1"/>
  <c r="CB52" i="3" a="1"/>
  <c r="CB52" i="3" s="1"/>
  <c r="EB52" i="3" s="1" a="1"/>
  <c r="EB52" i="3" s="1"/>
  <c r="CB9" i="3" a="1"/>
  <c r="CB9" i="3" s="1"/>
  <c r="EB9" i="3" s="1" a="1"/>
  <c r="EB9" i="3" s="1"/>
  <c r="CB49" i="3" a="1"/>
  <c r="CB49" i="3" s="1"/>
  <c r="EB49" i="3" s="1" a="1"/>
  <c r="EB49" i="3" s="1"/>
  <c r="CB120" i="3" a="1"/>
  <c r="CB120" i="3" s="1"/>
  <c r="EB120" i="3" s="1" a="1"/>
  <c r="EB120" i="3" s="1"/>
  <c r="CB146" i="3" a="1"/>
  <c r="CB146" i="3" s="1"/>
  <c r="EB146" i="3" s="1" a="1"/>
  <c r="EB146" i="3" s="1"/>
  <c r="CB145" i="3" a="1"/>
  <c r="CB145" i="3" s="1"/>
  <c r="EB145" i="3" s="1" a="1"/>
  <c r="EB145" i="3" s="1"/>
  <c r="CB110" i="3" a="1"/>
  <c r="CB110" i="3" s="1"/>
  <c r="EB110" i="3" s="1" a="1"/>
  <c r="EB110" i="3" s="1"/>
  <c r="CB129" i="3" a="1"/>
  <c r="CB129" i="3" s="1"/>
  <c r="EB129" i="3" s="1" a="1"/>
  <c r="EB129" i="3" s="1"/>
  <c r="BQ4" i="6"/>
  <c r="BP163" i="6"/>
  <c r="R163" i="6" s="1"/>
  <c r="M150" i="3" s="1"/>
  <c r="BM150" i="3" s="1" a="1"/>
  <c r="BM150" i="3" s="1"/>
  <c r="DM150" i="3" s="1" a="1"/>
  <c r="DM150" i="3" s="1"/>
  <c r="BP159" i="6"/>
  <c r="BP155" i="6"/>
  <c r="BP151" i="6"/>
  <c r="BP147" i="6"/>
  <c r="BP143" i="6"/>
  <c r="BP139" i="6"/>
  <c r="R139" i="6" s="1"/>
  <c r="BP135" i="6"/>
  <c r="BP131" i="6"/>
  <c r="R131" i="6" s="1"/>
  <c r="BP127" i="6"/>
  <c r="R127" i="6" s="1"/>
  <c r="M189" i="3" s="1"/>
  <c r="BP123" i="6"/>
  <c r="BP119" i="6"/>
  <c r="R119" i="6" s="1"/>
  <c r="BP115" i="6"/>
  <c r="BP111" i="6"/>
  <c r="R111" i="6" s="1"/>
  <c r="M100" i="3" s="1"/>
  <c r="BM100" i="3" s="1" a="1"/>
  <c r="BM100" i="3" s="1"/>
  <c r="DM100" i="3" s="1" a="1"/>
  <c r="DM100" i="3" s="1"/>
  <c r="BP107" i="6"/>
  <c r="BP103" i="6"/>
  <c r="R103" i="6" s="1"/>
  <c r="BP99" i="6"/>
  <c r="R99" i="6" s="1"/>
  <c r="BP95" i="6"/>
  <c r="R95" i="6" s="1"/>
  <c r="BP91" i="6"/>
  <c r="R91" i="6" s="1"/>
  <c r="BP87" i="6"/>
  <c r="R87" i="6" s="1"/>
  <c r="BP83" i="6"/>
  <c r="R83" i="6" s="1"/>
  <c r="BP79" i="6"/>
  <c r="R79" i="6" s="1"/>
  <c r="BP75" i="6"/>
  <c r="R75" i="6" s="1"/>
  <c r="M64" i="3" s="1"/>
  <c r="BM64" i="3" s="1" a="1"/>
  <c r="BM64" i="3" s="1"/>
  <c r="DM64" i="3" s="1" a="1"/>
  <c r="DM64" i="3" s="1"/>
  <c r="BP71" i="6"/>
  <c r="BP67" i="6"/>
  <c r="R67" i="6" s="1"/>
  <c r="BP164" i="6"/>
  <c r="R164" i="6" s="1"/>
  <c r="BP160" i="6"/>
  <c r="R160" i="6" s="1"/>
  <c r="BP156" i="6"/>
  <c r="BP152" i="6"/>
  <c r="R152" i="6" s="1"/>
  <c r="M138" i="3" s="1"/>
  <c r="BM138" i="3" s="1" a="1"/>
  <c r="BM138" i="3" s="1"/>
  <c r="DM138" i="3" s="1" a="1"/>
  <c r="DM138" i="3" s="1"/>
  <c r="BP148" i="6"/>
  <c r="R148" i="6" s="1"/>
  <c r="BP144" i="6"/>
  <c r="BP140" i="6"/>
  <c r="BP136" i="6"/>
  <c r="BP132" i="6"/>
  <c r="R132" i="6" s="1"/>
  <c r="M116" i="3" s="1"/>
  <c r="BM116" i="3" s="1" a="1"/>
  <c r="BM116" i="3" s="1"/>
  <c r="DM116" i="3" s="1" a="1"/>
  <c r="DM116" i="3" s="1"/>
  <c r="BP128" i="6"/>
  <c r="R128" i="6" s="1"/>
  <c r="BP124" i="6"/>
  <c r="R124" i="6" s="1"/>
  <c r="BP120" i="6"/>
  <c r="R120" i="6" s="1"/>
  <c r="BP116" i="6"/>
  <c r="R116" i="6" s="1"/>
  <c r="BP112" i="6"/>
  <c r="R112" i="6" s="1"/>
  <c r="BP108" i="6"/>
  <c r="BP104" i="6"/>
  <c r="BP100" i="6"/>
  <c r="R100" i="6" s="1"/>
  <c r="BP96" i="6"/>
  <c r="R96" i="6" s="1"/>
  <c r="BP92" i="6"/>
  <c r="BP88" i="6"/>
  <c r="R88" i="6" s="1"/>
  <c r="BP84" i="6"/>
  <c r="R84" i="6" s="1"/>
  <c r="BP80" i="6"/>
  <c r="BP76" i="6"/>
  <c r="BP72" i="6"/>
  <c r="BP68" i="6"/>
  <c r="BP161" i="6"/>
  <c r="R161" i="6" s="1"/>
  <c r="BP157" i="6"/>
  <c r="R157" i="6" s="1"/>
  <c r="BP153" i="6"/>
  <c r="BP149" i="6"/>
  <c r="R149" i="6" s="1"/>
  <c r="M187" i="3" s="1"/>
  <c r="BP145" i="6"/>
  <c r="R145" i="6" s="1"/>
  <c r="BP141" i="6"/>
  <c r="R141" i="6" s="1"/>
  <c r="M123" i="3" s="1"/>
  <c r="BM123" i="3" s="1" a="1"/>
  <c r="BM123" i="3" s="1"/>
  <c r="DM123" i="3" s="1" a="1"/>
  <c r="DM123" i="3" s="1"/>
  <c r="BP137" i="6"/>
  <c r="R137" i="6" s="1"/>
  <c r="BP133" i="6"/>
  <c r="R133" i="6" s="1"/>
  <c r="BP129" i="6"/>
  <c r="R129" i="6" s="1"/>
  <c r="BP125" i="6"/>
  <c r="R125" i="6" s="1"/>
  <c r="BP121" i="6"/>
  <c r="BP117" i="6"/>
  <c r="BP113" i="6"/>
  <c r="R113" i="6" s="1"/>
  <c r="BP109" i="6"/>
  <c r="R109" i="6" s="1"/>
  <c r="BP105" i="6"/>
  <c r="R105" i="6" s="1"/>
  <c r="BP101" i="6"/>
  <c r="R101" i="6" s="1"/>
  <c r="BP97" i="6"/>
  <c r="R97" i="6" s="1"/>
  <c r="BP93" i="6"/>
  <c r="R93" i="6" s="1"/>
  <c r="M79" i="3" s="1"/>
  <c r="BM79" i="3" s="1" a="1"/>
  <c r="BM79" i="3" s="1"/>
  <c r="DM79" i="3" s="1" a="1"/>
  <c r="DM79" i="3" s="1"/>
  <c r="BP89" i="6"/>
  <c r="R89" i="6" s="1"/>
  <c r="M76" i="3" s="1"/>
  <c r="BM76" i="3" s="1" a="1"/>
  <c r="BM76" i="3" s="1"/>
  <c r="DM76" i="3" s="1" a="1"/>
  <c r="DM76" i="3" s="1"/>
  <c r="BP85" i="6"/>
  <c r="BP81" i="6"/>
  <c r="BP77" i="6"/>
  <c r="R77" i="6" s="1"/>
  <c r="BP73" i="6"/>
  <c r="R73" i="6" s="1"/>
  <c r="BP69" i="6"/>
  <c r="R69" i="6" s="1"/>
  <c r="BP162" i="6"/>
  <c r="R162" i="6" s="1"/>
  <c r="BP158" i="6"/>
  <c r="BP154" i="6"/>
  <c r="BP150" i="6"/>
  <c r="R150" i="6" s="1"/>
  <c r="BP146" i="6"/>
  <c r="R146" i="6" s="1"/>
  <c r="M129" i="3" s="1"/>
  <c r="BM129" i="3" s="1" a="1"/>
  <c r="BM129" i="3" s="1"/>
  <c r="DM129" i="3" s="1" a="1"/>
  <c r="DM129" i="3" s="1"/>
  <c r="BP142" i="6"/>
  <c r="R142" i="6" s="1"/>
  <c r="BP138" i="6"/>
  <c r="BP134" i="6"/>
  <c r="R134" i="6" s="1"/>
  <c r="BP130" i="6"/>
  <c r="R130" i="6" s="1"/>
  <c r="M113" i="3" s="1"/>
  <c r="BM113" i="3" s="1" a="1"/>
  <c r="BM113" i="3" s="1"/>
  <c r="DM113" i="3" s="1" a="1"/>
  <c r="DM113" i="3" s="1"/>
  <c r="BP126" i="6"/>
  <c r="R126" i="6" s="1"/>
  <c r="BP122" i="6"/>
  <c r="BP118" i="6"/>
  <c r="BP114" i="6"/>
  <c r="R114" i="6" s="1"/>
  <c r="BP110" i="6"/>
  <c r="BP106" i="6"/>
  <c r="BP102" i="6"/>
  <c r="R102" i="6" s="1"/>
  <c r="BP98" i="6"/>
  <c r="R98" i="6" s="1"/>
  <c r="BP94" i="6"/>
  <c r="BP90" i="6"/>
  <c r="R90" i="6" s="1"/>
  <c r="BP86" i="6"/>
  <c r="BP82" i="6"/>
  <c r="R82" i="6" s="1"/>
  <c r="BP58" i="6"/>
  <c r="R58" i="6" s="1"/>
  <c r="BP53" i="6"/>
  <c r="R53" i="6" s="1"/>
  <c r="M47" i="3" s="1"/>
  <c r="BM47" i="3" s="1" a="1"/>
  <c r="BM47" i="3" s="1"/>
  <c r="DM47" i="3" s="1" a="1"/>
  <c r="DM47" i="3" s="1"/>
  <c r="BP50" i="6"/>
  <c r="BP46" i="6"/>
  <c r="BP42" i="6"/>
  <c r="BP38" i="6"/>
  <c r="BP34" i="6"/>
  <c r="BP30" i="6"/>
  <c r="R30" i="6" s="1"/>
  <c r="M23" i="3" s="1"/>
  <c r="BM23" i="3" s="1" a="1"/>
  <c r="BM23" i="3" s="1"/>
  <c r="DM23" i="3" s="1" a="1"/>
  <c r="DM23" i="3" s="1"/>
  <c r="BP26" i="6"/>
  <c r="R26" i="6" s="1"/>
  <c r="BP22" i="6"/>
  <c r="BP18" i="6"/>
  <c r="R18" i="6" s="1"/>
  <c r="M159" i="3" s="1"/>
  <c r="BP14" i="6"/>
  <c r="BP10" i="6"/>
  <c r="R10" i="6" s="1"/>
  <c r="M8" i="3" s="1"/>
  <c r="BM8" i="3" s="1" a="1"/>
  <c r="BM8" i="3" s="1"/>
  <c r="DM8" i="3" s="1" a="1"/>
  <c r="DM8" i="3" s="1"/>
  <c r="BP63" i="6"/>
  <c r="R63" i="6" s="1"/>
  <c r="M58" i="3" s="1"/>
  <c r="BM58" i="3" s="1" a="1"/>
  <c r="BM58" i="3" s="1"/>
  <c r="DM58" i="3" s="1" a="1"/>
  <c r="DM58" i="3" s="1"/>
  <c r="BP55" i="6"/>
  <c r="BP74" i="6"/>
  <c r="BP66" i="6"/>
  <c r="BP60" i="6"/>
  <c r="R60" i="6" s="1"/>
  <c r="M169" i="3" s="1"/>
  <c r="BP51" i="6"/>
  <c r="R51" i="6" s="1"/>
  <c r="M44" i="3" s="1"/>
  <c r="BM44" i="3" s="1" a="1"/>
  <c r="BM44" i="3" s="1"/>
  <c r="DM44" i="3" s="1" a="1"/>
  <c r="DM44" i="3" s="1"/>
  <c r="BP47" i="6"/>
  <c r="BP43" i="6"/>
  <c r="R43" i="6" s="1"/>
  <c r="M37" i="3" s="1"/>
  <c r="BM37" i="3" s="1" a="1"/>
  <c r="BM37" i="3" s="1"/>
  <c r="DM37" i="3" s="1" a="1"/>
  <c r="DM37" i="3" s="1"/>
  <c r="BP39" i="6"/>
  <c r="R39" i="6" s="1"/>
  <c r="BP35" i="6"/>
  <c r="R35" i="6" s="1"/>
  <c r="BP31" i="6"/>
  <c r="BP27" i="6"/>
  <c r="BP23" i="6"/>
  <c r="R23" i="6" s="1"/>
  <c r="BP19" i="6"/>
  <c r="BP15" i="6"/>
  <c r="R15" i="6" s="1"/>
  <c r="M160" i="3" s="1"/>
  <c r="BP11" i="6"/>
  <c r="BP65" i="6"/>
  <c r="BP57" i="6"/>
  <c r="BP6" i="6"/>
  <c r="BP62" i="6"/>
  <c r="R62" i="6" s="1"/>
  <c r="BP54" i="6"/>
  <c r="BP48" i="6"/>
  <c r="BP44" i="6"/>
  <c r="BP40" i="6"/>
  <c r="R40" i="6" s="1"/>
  <c r="BP36" i="6"/>
  <c r="R36" i="6" s="1"/>
  <c r="BP32" i="6"/>
  <c r="R32" i="6" s="1"/>
  <c r="BP28" i="6"/>
  <c r="R28" i="6" s="1"/>
  <c r="BP24" i="6"/>
  <c r="BP20" i="6"/>
  <c r="BP16" i="6"/>
  <c r="R16" i="6" s="1"/>
  <c r="BP12" i="6"/>
  <c r="BP7" i="6"/>
  <c r="R7" i="6" s="1"/>
  <c r="BP70" i="6"/>
  <c r="BP59" i="6"/>
  <c r="BP52" i="6"/>
  <c r="R52" i="6" s="1"/>
  <c r="BP8" i="6"/>
  <c r="BP5" i="6"/>
  <c r="BP64" i="6"/>
  <c r="R64" i="6" s="1"/>
  <c r="M59" i="3" s="1"/>
  <c r="BM59" i="3" s="1" a="1"/>
  <c r="BM59" i="3" s="1"/>
  <c r="DM59" i="3" s="1" a="1"/>
  <c r="DM59" i="3" s="1"/>
  <c r="BP56" i="6"/>
  <c r="BP49" i="6"/>
  <c r="R49" i="6" s="1"/>
  <c r="BP45" i="6"/>
  <c r="R45" i="6" s="1"/>
  <c r="M167" i="3" s="1"/>
  <c r="BP41" i="6"/>
  <c r="BP37" i="6"/>
  <c r="R37" i="6" s="1"/>
  <c r="BP33" i="6"/>
  <c r="BP29" i="6"/>
  <c r="R29" i="6" s="1"/>
  <c r="BP25" i="6"/>
  <c r="R25" i="6" s="1"/>
  <c r="BP21" i="6"/>
  <c r="R21" i="6" s="1"/>
  <c r="BP17" i="6"/>
  <c r="R17" i="6" s="1"/>
  <c r="M12" i="3" s="1"/>
  <c r="BM12" i="3" s="1" a="1"/>
  <c r="BM12" i="3" s="1"/>
  <c r="DM12" i="3" s="1" a="1"/>
  <c r="DM12" i="3" s="1"/>
  <c r="BP13" i="6"/>
  <c r="BP78" i="6"/>
  <c r="BP61" i="6"/>
  <c r="R61" i="6" s="1"/>
  <c r="M56" i="3" s="1"/>
  <c r="BM56" i="3" s="1" a="1"/>
  <c r="BM56" i="3" s="1"/>
  <c r="DM56" i="3" s="1" a="1"/>
  <c r="DM56" i="3" s="1"/>
  <c r="BP9" i="6"/>
  <c r="AN4" i="6"/>
  <c r="AM161" i="6"/>
  <c r="AM153" i="6"/>
  <c r="S153" i="6" s="1"/>
  <c r="N188" i="3" s="1"/>
  <c r="AM145" i="6"/>
  <c r="AM137" i="6"/>
  <c r="AM129" i="6"/>
  <c r="AM121" i="6"/>
  <c r="S121" i="6" s="1"/>
  <c r="AM113" i="6"/>
  <c r="AM105" i="6"/>
  <c r="AM97" i="6"/>
  <c r="AM89" i="6"/>
  <c r="AM81" i="6"/>
  <c r="S81" i="6" s="1"/>
  <c r="AM73" i="6"/>
  <c r="AM65" i="6"/>
  <c r="S65" i="6" s="1"/>
  <c r="AM57" i="6"/>
  <c r="S57" i="6" s="1"/>
  <c r="AM49" i="6"/>
  <c r="AM158" i="6"/>
  <c r="S158" i="6" s="1"/>
  <c r="AM150" i="6"/>
  <c r="AM142" i="6"/>
  <c r="AM134" i="6"/>
  <c r="AM126" i="6"/>
  <c r="AM118" i="6"/>
  <c r="S118" i="6" s="1"/>
  <c r="AM110" i="6"/>
  <c r="S110" i="6" s="1"/>
  <c r="AM102" i="6"/>
  <c r="AM94" i="6"/>
  <c r="S94" i="6" s="1"/>
  <c r="AM86" i="6"/>
  <c r="S86" i="6" s="1"/>
  <c r="AM78" i="6"/>
  <c r="S78" i="6" s="1"/>
  <c r="AM70" i="6"/>
  <c r="S70" i="6" s="1"/>
  <c r="AM62" i="6"/>
  <c r="AM54" i="6"/>
  <c r="S54" i="6" s="1"/>
  <c r="AM46" i="6"/>
  <c r="S46" i="6" s="1"/>
  <c r="N39" i="3" s="1"/>
  <c r="AM38" i="6"/>
  <c r="S38" i="6" s="1"/>
  <c r="N33" i="3" s="1"/>
  <c r="BN33" i="3" s="1" a="1"/>
  <c r="BN33" i="3" s="1"/>
  <c r="DN33" i="3" s="1" a="1"/>
  <c r="DN33" i="3" s="1"/>
  <c r="AM30" i="6"/>
  <c r="AM163" i="6"/>
  <c r="AM155" i="6"/>
  <c r="S155" i="6" s="1"/>
  <c r="AM147" i="6"/>
  <c r="AM139" i="6"/>
  <c r="AM131" i="6"/>
  <c r="AM123" i="6"/>
  <c r="S123" i="6" s="1"/>
  <c r="AM115" i="6"/>
  <c r="AM107" i="6"/>
  <c r="S107" i="6" s="1"/>
  <c r="AM99" i="6"/>
  <c r="AM91" i="6"/>
  <c r="AM83" i="6"/>
  <c r="AM75" i="6"/>
  <c r="S75" i="6" s="1"/>
  <c r="N64" i="3" s="1"/>
  <c r="BN64" i="3" s="1" a="1"/>
  <c r="BN64" i="3" s="1"/>
  <c r="DN64" i="3" s="1" a="1"/>
  <c r="DN64" i="3" s="1"/>
  <c r="AM67" i="6"/>
  <c r="AM59" i="6"/>
  <c r="S59" i="6" s="1"/>
  <c r="AM51" i="6"/>
  <c r="AM43" i="6"/>
  <c r="AM35" i="6"/>
  <c r="AM160" i="6"/>
  <c r="AM152" i="6"/>
  <c r="AM144" i="6"/>
  <c r="S144" i="6" s="1"/>
  <c r="AM136" i="6"/>
  <c r="S136" i="6" s="1"/>
  <c r="AM128" i="6"/>
  <c r="AM120" i="6"/>
  <c r="AM112" i="6"/>
  <c r="AM104" i="6"/>
  <c r="S104" i="6" s="1"/>
  <c r="AM96" i="6"/>
  <c r="AM88" i="6"/>
  <c r="AM80" i="6"/>
  <c r="S80" i="6" s="1"/>
  <c r="AM72" i="6"/>
  <c r="S72" i="6" s="1"/>
  <c r="AM64" i="6"/>
  <c r="AM56" i="6"/>
  <c r="S56" i="6" s="1"/>
  <c r="N53" i="3" s="1"/>
  <c r="BN53" i="3" s="1" a="1"/>
  <c r="BN53" i="3" s="1"/>
  <c r="DN53" i="3" s="1" a="1"/>
  <c r="DN53" i="3" s="1"/>
  <c r="AM48" i="6"/>
  <c r="S48" i="6" s="1"/>
  <c r="N41" i="3" s="1"/>
  <c r="BN41" i="3" s="1" a="1"/>
  <c r="BN41" i="3" s="1"/>
  <c r="DN41" i="3" s="1" a="1"/>
  <c r="DN41" i="3" s="1"/>
  <c r="AM157" i="6"/>
  <c r="AM149" i="6"/>
  <c r="AM141" i="6"/>
  <c r="AM133" i="6"/>
  <c r="AM125" i="6"/>
  <c r="AM117" i="6"/>
  <c r="S117" i="6" s="1"/>
  <c r="AM109" i="6"/>
  <c r="AM101" i="6"/>
  <c r="AM93" i="6"/>
  <c r="AM85" i="6"/>
  <c r="S85" i="6" s="1"/>
  <c r="AM77" i="6"/>
  <c r="AM69" i="6"/>
  <c r="AM61" i="6"/>
  <c r="AM53" i="6"/>
  <c r="AM45" i="6"/>
  <c r="AM37" i="6"/>
  <c r="AM162" i="6"/>
  <c r="AM154" i="6"/>
  <c r="S154" i="6" s="1"/>
  <c r="AM146" i="6"/>
  <c r="AM138" i="6"/>
  <c r="S138" i="6" s="1"/>
  <c r="N120" i="3" s="1"/>
  <c r="BN120" i="3" s="1" a="1"/>
  <c r="BN120" i="3" s="1"/>
  <c r="DN120" i="3" s="1" a="1"/>
  <c r="DN120" i="3" s="1"/>
  <c r="AM130" i="6"/>
  <c r="AM122" i="6"/>
  <c r="S122" i="6" s="1"/>
  <c r="AM114" i="6"/>
  <c r="AM106" i="6"/>
  <c r="S106" i="6" s="1"/>
  <c r="AM98" i="6"/>
  <c r="AM90" i="6"/>
  <c r="AM82" i="6"/>
  <c r="AM74" i="6"/>
  <c r="S74" i="6" s="1"/>
  <c r="AM66" i="6"/>
  <c r="S66" i="6" s="1"/>
  <c r="AM58" i="6"/>
  <c r="AM50" i="6"/>
  <c r="S50" i="6" s="1"/>
  <c r="AM42" i="6"/>
  <c r="S42" i="6" s="1"/>
  <c r="AM34" i="6"/>
  <c r="S34" i="6" s="1"/>
  <c r="AM159" i="6"/>
  <c r="AM151" i="6"/>
  <c r="S151" i="6" s="1"/>
  <c r="N135" i="3" s="1"/>
  <c r="BN135" i="3" s="1" a="1"/>
  <c r="BN135" i="3" s="1"/>
  <c r="DN135" i="3" s="1" a="1"/>
  <c r="DN135" i="3" s="1"/>
  <c r="AM143" i="6"/>
  <c r="S143" i="6" s="1"/>
  <c r="AM135" i="6"/>
  <c r="S135" i="6" s="1"/>
  <c r="AM127" i="6"/>
  <c r="AM119" i="6"/>
  <c r="AM111" i="6"/>
  <c r="AM103" i="6"/>
  <c r="AM95" i="6"/>
  <c r="AM87" i="6"/>
  <c r="AM79" i="6"/>
  <c r="AM71" i="6"/>
  <c r="S71" i="6" s="1"/>
  <c r="AM63" i="6"/>
  <c r="AM55" i="6"/>
  <c r="S55" i="6" s="1"/>
  <c r="AM47" i="6"/>
  <c r="S47" i="6" s="1"/>
  <c r="N40" i="3" s="1"/>
  <c r="BN40" i="3" s="1" a="1"/>
  <c r="BN40" i="3" s="1"/>
  <c r="DN40" i="3" s="1" a="1"/>
  <c r="DN40" i="3" s="1"/>
  <c r="AM39" i="6"/>
  <c r="AM164" i="6"/>
  <c r="AM156" i="6"/>
  <c r="AM148" i="6"/>
  <c r="AM140" i="6"/>
  <c r="S140" i="6" s="1"/>
  <c r="AM132" i="6"/>
  <c r="AM124" i="6"/>
  <c r="S124" i="6" s="1"/>
  <c r="N110" i="3" s="1"/>
  <c r="BN110" i="3" s="1" a="1"/>
  <c r="BN110" i="3" s="1"/>
  <c r="DN110" i="3" s="1" a="1"/>
  <c r="DN110" i="3" s="1"/>
  <c r="AM116" i="6"/>
  <c r="AM108" i="6"/>
  <c r="S108" i="6" s="1"/>
  <c r="AM100" i="6"/>
  <c r="AM92" i="6"/>
  <c r="S92" i="6" s="1"/>
  <c r="AM84" i="6"/>
  <c r="AM76" i="6"/>
  <c r="S76" i="6" s="1"/>
  <c r="AM68" i="6"/>
  <c r="S68" i="6" s="1"/>
  <c r="N61" i="3" s="1"/>
  <c r="BN61" i="3" s="1" a="1"/>
  <c r="BN61" i="3" s="1"/>
  <c r="DN61" i="3" s="1" a="1"/>
  <c r="DN61" i="3" s="1"/>
  <c r="AM60" i="6"/>
  <c r="AM26" i="6"/>
  <c r="AM18" i="6"/>
  <c r="AM10" i="6"/>
  <c r="AM36" i="6"/>
  <c r="AM23" i="6"/>
  <c r="AM15" i="6"/>
  <c r="AM41" i="6"/>
  <c r="S41" i="6" s="1"/>
  <c r="N35" i="3" s="1"/>
  <c r="BN35" i="3" s="1" a="1"/>
  <c r="BN35" i="3" s="1"/>
  <c r="DN35" i="3" s="1" a="1"/>
  <c r="DN35" i="3" s="1"/>
  <c r="AM40" i="6"/>
  <c r="AM28" i="6"/>
  <c r="AM20" i="6"/>
  <c r="S20" i="6" s="1"/>
  <c r="AM12" i="6"/>
  <c r="S12" i="6" s="1"/>
  <c r="AM25" i="6"/>
  <c r="AM17" i="6"/>
  <c r="AM9" i="6"/>
  <c r="S9" i="6" s="1"/>
  <c r="N153" i="3" s="1"/>
  <c r="AM44" i="6"/>
  <c r="S44" i="6" s="1"/>
  <c r="AM33" i="6"/>
  <c r="AM32" i="6"/>
  <c r="AM31" i="6"/>
  <c r="S31" i="6" s="1"/>
  <c r="AM22" i="6"/>
  <c r="AM14" i="6"/>
  <c r="S14" i="6" s="1"/>
  <c r="N10" i="3" s="1"/>
  <c r="BN10" i="3" s="1" a="1"/>
  <c r="BN10" i="3" s="1"/>
  <c r="DN10" i="3" s="1" a="1"/>
  <c r="DN10" i="3" s="1"/>
  <c r="AM6" i="6"/>
  <c r="S6" i="6" s="1"/>
  <c r="AM27" i="6"/>
  <c r="S27" i="6" s="1"/>
  <c r="AM19" i="6"/>
  <c r="S19" i="6" s="1"/>
  <c r="N161" i="3" s="1"/>
  <c r="AM11" i="6"/>
  <c r="S11" i="6" s="1"/>
  <c r="N9" i="3" s="1"/>
  <c r="BN9" i="3" s="1" a="1"/>
  <c r="BN9" i="3" s="1"/>
  <c r="DN9" i="3" s="1" a="1"/>
  <c r="DN9" i="3" s="1"/>
  <c r="AM5" i="6"/>
  <c r="S5" i="6" s="1"/>
  <c r="N4" i="3" s="1"/>
  <c r="AM7" i="6"/>
  <c r="AM24" i="6"/>
  <c r="S24" i="6" s="1"/>
  <c r="N17" i="3" s="1"/>
  <c r="BN17" i="3" s="1" a="1"/>
  <c r="BN17" i="3" s="1"/>
  <c r="DN17" i="3" s="1" a="1"/>
  <c r="DN17" i="3" s="1"/>
  <c r="AM16" i="6"/>
  <c r="AM8" i="6"/>
  <c r="S8" i="6" s="1"/>
  <c r="AM52" i="6"/>
  <c r="AM29" i="6"/>
  <c r="AM21" i="6"/>
  <c r="AM13" i="6"/>
  <c r="S13" i="6" s="1"/>
  <c r="K134" i="3"/>
  <c r="BK134" i="3" s="1" a="1"/>
  <c r="BK134" i="3" s="1"/>
  <c r="DK134" i="3" s="1" a="1"/>
  <c r="DK134" i="3" s="1"/>
  <c r="K110" i="3"/>
  <c r="BK110" i="3" s="1" a="1"/>
  <c r="BK110" i="3" s="1"/>
  <c r="DK110" i="3" s="1" a="1"/>
  <c r="DK110" i="3" s="1"/>
  <c r="K44" i="3"/>
  <c r="L44" i="3" s="1"/>
  <c r="CH114" i="3" a="1"/>
  <c r="CH114" i="3" s="1"/>
  <c r="EH114" i="3" s="1" a="1"/>
  <c r="EH114" i="3" s="1"/>
  <c r="CH48" i="3" a="1"/>
  <c r="CH48" i="3" s="1"/>
  <c r="EH48" i="3" s="1" a="1"/>
  <c r="EH48" i="3" s="1"/>
  <c r="CH92" i="3" a="1"/>
  <c r="CH92" i="3" s="1"/>
  <c r="EH92" i="3" s="1" a="1"/>
  <c r="EH92" i="3" s="1"/>
  <c r="F24" i="9"/>
  <c r="BI4" i="3" a="1"/>
  <c r="BI4" i="3" s="1"/>
  <c r="DI4" i="3" s="1" a="1"/>
  <c r="DI4" i="3" s="1"/>
  <c r="BL4" i="3" a="1"/>
  <c r="BL4" i="3" s="1"/>
  <c r="DL4" i="3" s="1" a="1"/>
  <c r="DL4" i="3" s="1"/>
  <c r="BK4" i="3" a="1"/>
  <c r="BK4" i="3" s="1"/>
  <c r="DK4" i="3" s="1" a="1"/>
  <c r="DK4" i="3" s="1"/>
  <c r="BM4" i="3" a="1"/>
  <c r="BM4" i="3" s="1"/>
  <c r="DM4" i="3" s="1" a="1"/>
  <c r="DM4" i="3" s="1"/>
  <c r="BL150" i="3" a="1"/>
  <c r="BL150" i="3" s="1"/>
  <c r="DL150" i="3" s="1" a="1"/>
  <c r="DL150" i="3" s="1"/>
  <c r="BK59" i="3" a="1"/>
  <c r="BK59" i="3" s="1"/>
  <c r="DK59" i="3" s="1" a="1"/>
  <c r="DK59" i="3" s="1"/>
  <c r="BK146" i="3" a="1"/>
  <c r="BK146" i="3" s="1"/>
  <c r="DK146" i="3" s="1" a="1"/>
  <c r="DK146" i="3" s="1"/>
  <c r="CH109" i="3" a="1"/>
  <c r="CH109" i="3" s="1"/>
  <c r="EH109" i="3" s="1" a="1"/>
  <c r="EH109" i="3" s="1"/>
  <c r="CH96" i="3" a="1"/>
  <c r="CH96" i="3" s="1"/>
  <c r="EH96" i="3" s="1" a="1"/>
  <c r="EH96" i="3" s="1"/>
  <c r="BM96" i="3" a="1"/>
  <c r="BM96" i="3" s="1"/>
  <c r="DM96" i="3" s="1" a="1"/>
  <c r="DM96" i="3" s="1"/>
  <c r="CK143" i="3" a="1"/>
  <c r="CK143" i="3" s="1"/>
  <c r="EK143" i="3" s="1" a="1"/>
  <c r="EK143" i="3" s="1"/>
  <c r="CA143" i="3" a="1"/>
  <c r="CA143" i="3" s="1"/>
  <c r="EA143" i="3" s="1" a="1"/>
  <c r="EA143" i="3" s="1"/>
  <c r="BM25" i="3" a="1"/>
  <c r="BM25" i="3" s="1"/>
  <c r="DM25" i="3" s="1" a="1"/>
  <c r="DM25" i="3" s="1"/>
  <c r="CH126" i="3" a="1"/>
  <c r="CH126" i="3" s="1"/>
  <c r="EH126" i="3" s="1" a="1"/>
  <c r="EH126" i="3" s="1"/>
  <c r="BM126" i="3" a="1"/>
  <c r="BM126" i="3" s="1"/>
  <c r="DM126" i="3" s="1" a="1"/>
  <c r="DM126" i="3" s="1"/>
  <c r="CH137" i="3" a="1"/>
  <c r="CH137" i="3" s="1"/>
  <c r="EH137" i="3" s="1" a="1"/>
  <c r="EH137" i="3" s="1"/>
  <c r="BM137" i="3" a="1"/>
  <c r="BM137" i="3" s="1"/>
  <c r="DM137" i="3" s="1" a="1"/>
  <c r="DM137" i="3" s="1"/>
  <c r="CH111" i="3" a="1"/>
  <c r="CH111" i="3" s="1"/>
  <c r="EH111" i="3" s="1" a="1"/>
  <c r="EH111" i="3" s="1"/>
  <c r="CH74" i="3" a="1"/>
  <c r="CH74" i="3" s="1"/>
  <c r="EH74" i="3" s="1" a="1"/>
  <c r="EH74" i="3" s="1"/>
  <c r="BM74" i="3" a="1"/>
  <c r="BM74" i="3" s="1"/>
  <c r="DM74" i="3" s="1" a="1"/>
  <c r="DM74" i="3" s="1"/>
  <c r="BM49" i="3" a="1"/>
  <c r="BM49" i="3" s="1"/>
  <c r="DM49" i="3" s="1" a="1"/>
  <c r="DM49" i="3" s="1"/>
  <c r="CH124" i="3" a="1"/>
  <c r="CH124" i="3" s="1"/>
  <c r="EH124" i="3" s="1" a="1"/>
  <c r="EH124" i="3" s="1"/>
  <c r="BM124" i="3" a="1"/>
  <c r="BM124" i="3" s="1"/>
  <c r="DM124" i="3" s="1" a="1"/>
  <c r="DM124" i="3" s="1"/>
  <c r="CH69" i="3" a="1"/>
  <c r="CH69" i="3" s="1"/>
  <c r="EH69" i="3" s="1" a="1"/>
  <c r="EH69" i="3" s="1"/>
  <c r="BM69" i="3" a="1"/>
  <c r="BM69" i="3" s="1"/>
  <c r="DM69" i="3" s="1" a="1"/>
  <c r="DM69" i="3" s="1"/>
  <c r="BI101" i="3" a="1"/>
  <c r="BI101" i="3" s="1"/>
  <c r="DI101" i="3" s="1" a="1"/>
  <c r="DI101" i="3" s="1"/>
  <c r="BK40" i="3" a="1"/>
  <c r="BK40" i="3" s="1"/>
  <c r="DK40" i="3" s="1" a="1"/>
  <c r="DK40" i="3" s="1"/>
  <c r="BM61" i="3" a="1"/>
  <c r="BM61" i="3" s="1"/>
  <c r="DM61" i="3" s="1" a="1"/>
  <c r="DM61" i="3" s="1"/>
  <c r="CL143" i="3" a="1"/>
  <c r="CL143" i="3" s="1"/>
  <c r="EL143" i="3" s="1" a="1"/>
  <c r="EL143" i="3" s="1"/>
  <c r="CB143" i="3" a="1"/>
  <c r="CB143" i="3" s="1"/>
  <c r="EB143" i="3" s="1" a="1"/>
  <c r="EB143" i="3" s="1"/>
  <c r="CH102" i="3" a="1"/>
  <c r="CH102" i="3" s="1"/>
  <c r="EH102" i="3" s="1" a="1"/>
  <c r="EH102" i="3" s="1"/>
  <c r="BM102" i="3" a="1"/>
  <c r="BM102" i="3" s="1"/>
  <c r="DM102" i="3" s="1" a="1"/>
  <c r="DM102" i="3" s="1"/>
  <c r="CH67" i="3" a="1"/>
  <c r="CH67" i="3" s="1"/>
  <c r="EH67" i="3" s="1" a="1"/>
  <c r="EH67" i="3" s="1"/>
  <c r="BM67" i="3" a="1"/>
  <c r="BM67" i="3" s="1"/>
  <c r="DM67" i="3" s="1" a="1"/>
  <c r="DM67" i="3" s="1"/>
  <c r="CH119" i="3" a="1"/>
  <c r="CH119" i="3" s="1"/>
  <c r="EH119" i="3" s="1" a="1"/>
  <c r="EH119" i="3" s="1"/>
  <c r="CH82" i="3" a="1"/>
  <c r="CH82" i="3" s="1"/>
  <c r="EH82" i="3" s="1" a="1"/>
  <c r="EH82" i="3" s="1"/>
  <c r="BI144" i="3" a="1"/>
  <c r="BI144" i="3" s="1"/>
  <c r="DI144" i="3" s="1" a="1"/>
  <c r="DI144" i="3" s="1"/>
  <c r="BK12" i="3" a="1"/>
  <c r="BK12" i="3" s="1"/>
  <c r="DK12" i="3" s="1" a="1"/>
  <c r="DK12" i="3" s="1"/>
  <c r="BI120" i="3" a="1"/>
  <c r="BI120" i="3" s="1"/>
  <c r="DI120" i="3" s="1" a="1"/>
  <c r="DI120" i="3" s="1"/>
  <c r="BI22" i="3" a="1"/>
  <c r="BI22" i="3" s="1"/>
  <c r="DI22" i="3" s="1" a="1"/>
  <c r="DI22" i="3" s="1"/>
  <c r="BM62" i="3" a="1"/>
  <c r="BM62" i="3" s="1"/>
  <c r="DM62" i="3" s="1" a="1"/>
  <c r="DM62" i="3" s="1"/>
  <c r="CH51" i="3" a="1"/>
  <c r="CH51" i="3" s="1"/>
  <c r="EH51" i="3" s="1" a="1"/>
  <c r="EH51" i="3" s="1"/>
  <c r="BM51" i="3" a="1"/>
  <c r="BM51" i="3" s="1"/>
  <c r="DM51" i="3" s="1" a="1"/>
  <c r="DM51" i="3" s="1"/>
  <c r="CH127" i="3" a="1"/>
  <c r="CH127" i="3" s="1"/>
  <c r="EH127" i="3" s="1" a="1"/>
  <c r="EH127" i="3" s="1"/>
  <c r="BM127" i="3" a="1"/>
  <c r="BM127" i="3" s="1"/>
  <c r="DM127" i="3" s="1" a="1"/>
  <c r="DM127" i="3" s="1"/>
  <c r="CH71" i="3" a="1"/>
  <c r="CH71" i="3" s="1"/>
  <c r="EH71" i="3" s="1" a="1"/>
  <c r="EH71" i="3" s="1"/>
  <c r="BM71" i="3" a="1"/>
  <c r="BM71" i="3" s="1"/>
  <c r="DM71" i="3" s="1" a="1"/>
  <c r="DM71" i="3" s="1"/>
  <c r="CH19" i="3" a="1"/>
  <c r="CH19" i="3" s="1"/>
  <c r="EH19" i="3" s="1" a="1"/>
  <c r="EH19" i="3" s="1"/>
  <c r="BM19" i="3" a="1"/>
  <c r="BM19" i="3" s="1"/>
  <c r="DM19" i="3" s="1" a="1"/>
  <c r="DM19" i="3" s="1"/>
  <c r="BM36" i="3" a="1"/>
  <c r="BM36" i="3" s="1"/>
  <c r="DM36" i="3" s="1" a="1"/>
  <c r="DM36" i="3" s="1"/>
  <c r="CH117" i="3" a="1"/>
  <c r="CH117" i="3" s="1"/>
  <c r="EH117" i="3" s="1" a="1"/>
  <c r="EH117" i="3" s="1"/>
  <c r="CH73" i="3" a="1"/>
  <c r="CH73" i="3" s="1"/>
  <c r="EH73" i="3" s="1" a="1"/>
  <c r="EH73" i="3" s="1"/>
  <c r="BM73" i="3" a="1"/>
  <c r="BM73" i="3" s="1"/>
  <c r="DM73" i="3" s="1" a="1"/>
  <c r="DM73" i="3" s="1"/>
  <c r="BN29" i="3" a="1"/>
  <c r="BN29" i="3" s="1"/>
  <c r="DN29" i="3" s="1" a="1"/>
  <c r="DN29" i="3" s="1"/>
  <c r="BJ150" i="3" a="1"/>
  <c r="BJ150" i="3" s="1"/>
  <c r="DJ150" i="3" s="1" a="1"/>
  <c r="DJ150" i="3" s="1"/>
  <c r="BL64" i="3" a="1"/>
  <c r="BL64" i="3" s="1"/>
  <c r="DL64" i="3" s="1" a="1"/>
  <c r="DL64" i="3" s="1"/>
  <c r="BK129" i="3" a="1"/>
  <c r="BK129" i="3" s="1"/>
  <c r="DK129" i="3" s="1" a="1"/>
  <c r="DK129" i="3" s="1"/>
  <c r="BJ110" i="3" a="1"/>
  <c r="BJ110" i="3" s="1"/>
  <c r="DJ110" i="3" s="1" a="1"/>
  <c r="DJ110" i="3" s="1"/>
  <c r="BJ134" i="3" a="1"/>
  <c r="BJ134" i="3" s="1"/>
  <c r="DJ134" i="3" s="1" a="1"/>
  <c r="DJ134" i="3" s="1"/>
  <c r="CA45" i="3" a="1"/>
  <c r="CA45" i="3" s="1"/>
  <c r="EA45" i="3" s="1" a="1"/>
  <c r="EA45" i="3" s="1"/>
  <c r="BM55" i="3" a="1"/>
  <c r="BM55" i="3" s="1"/>
  <c r="DM55" i="3" s="1" a="1"/>
  <c r="DM55" i="3" s="1"/>
  <c r="CH136" i="3" a="1"/>
  <c r="CH136" i="3" s="1"/>
  <c r="EH136" i="3" s="1" a="1"/>
  <c r="EH136" i="3" s="1"/>
  <c r="CH139" i="3" a="1"/>
  <c r="CH139" i="3" s="1"/>
  <c r="EH139" i="3" s="1" a="1"/>
  <c r="EH139" i="3" s="1"/>
  <c r="CH147" i="3" a="1"/>
  <c r="CH147" i="3" s="1"/>
  <c r="EH147" i="3" s="1" a="1"/>
  <c r="EH147" i="3" s="1"/>
  <c r="BM130" i="3" a="1"/>
  <c r="BM130" i="3" s="1"/>
  <c r="DM130" i="3" s="1" a="1"/>
  <c r="DM130" i="3" s="1"/>
  <c r="CH83" i="3" a="1"/>
  <c r="CH83" i="3" s="1"/>
  <c r="EH83" i="3" s="1" a="1"/>
  <c r="EH83" i="3" s="1"/>
  <c r="BM83" i="3" a="1"/>
  <c r="BM83" i="3" s="1"/>
  <c r="DM83" i="3" s="1" a="1"/>
  <c r="DM83" i="3" s="1"/>
  <c r="BM45" i="3" a="1"/>
  <c r="BM45" i="3" s="1"/>
  <c r="DM45" i="3" s="1" a="1"/>
  <c r="DM45" i="3" s="1"/>
  <c r="BM50" i="3" a="1"/>
  <c r="BM50" i="3" s="1"/>
  <c r="DM50" i="3" s="1" a="1"/>
  <c r="DM50" i="3" s="1"/>
  <c r="BM34" i="3" a="1"/>
  <c r="BM34" i="3" s="1"/>
  <c r="DM34" i="3" s="1" a="1"/>
  <c r="DM34" i="3" s="1"/>
  <c r="BM24" i="3" a="1"/>
  <c r="BM24" i="3" s="1"/>
  <c r="DM24" i="3" s="1" a="1"/>
  <c r="DM24" i="3" s="1"/>
  <c r="CH142" i="3" a="1"/>
  <c r="CH142" i="3" s="1"/>
  <c r="EH142" i="3" s="1" a="1"/>
  <c r="EH142" i="3" s="1"/>
  <c r="BM142" i="3" a="1"/>
  <c r="BM142" i="3" s="1"/>
  <c r="DM142" i="3" s="1" a="1"/>
  <c r="DM142" i="3" s="1"/>
  <c r="CH60" i="3" a="1"/>
  <c r="CH60" i="3" s="1"/>
  <c r="EH60" i="3" s="1" a="1"/>
  <c r="EH60" i="3" s="1"/>
  <c r="BM60" i="3" a="1"/>
  <c r="BM60" i="3" s="1"/>
  <c r="DM60" i="3" s="1" a="1"/>
  <c r="DM60" i="3" s="1"/>
  <c r="BJ44" i="3" a="1"/>
  <c r="BJ44" i="3" s="1"/>
  <c r="DJ44" i="3" s="1" a="1"/>
  <c r="DJ44" i="3" s="1"/>
  <c r="BM41" i="3" a="1"/>
  <c r="BM41" i="3" s="1"/>
  <c r="DM41" i="3" s="1" a="1"/>
  <c r="DM41" i="3" s="1"/>
  <c r="CH13" i="3" a="1"/>
  <c r="CH13" i="3" s="1"/>
  <c r="EH13" i="3" s="1" a="1"/>
  <c r="EH13" i="3" s="1"/>
  <c r="BM13" i="3" a="1"/>
  <c r="BM13" i="3" s="1"/>
  <c r="DM13" i="3" s="1" a="1"/>
  <c r="DM13" i="3" s="1"/>
  <c r="CH115" i="3" a="1"/>
  <c r="CH115" i="3" s="1"/>
  <c r="EH115" i="3" s="1" a="1"/>
  <c r="EH115" i="3" s="1"/>
  <c r="CH106" i="3" a="1"/>
  <c r="CH106" i="3" s="1"/>
  <c r="EH106" i="3" s="1" a="1"/>
  <c r="EH106" i="3" s="1"/>
  <c r="BM106" i="3" a="1"/>
  <c r="BM106" i="3" s="1"/>
  <c r="DM106" i="3" s="1" a="1"/>
  <c r="DM106" i="3" s="1"/>
  <c r="CH128" i="3" a="1"/>
  <c r="CH128" i="3" s="1"/>
  <c r="EH128" i="3" s="1" a="1"/>
  <c r="EH128" i="3" s="1"/>
  <c r="CH122" i="3" a="1"/>
  <c r="CH122" i="3" s="1"/>
  <c r="EH122" i="3" s="1" a="1"/>
  <c r="EH122" i="3" s="1"/>
  <c r="BM122" i="3" a="1"/>
  <c r="BM122" i="3" s="1"/>
  <c r="DM122" i="3" s="1" a="1"/>
  <c r="DM122" i="3" s="1"/>
  <c r="CB88" i="3" a="1"/>
  <c r="CB88" i="3" s="1"/>
  <c r="EB88" i="3" s="1" a="1"/>
  <c r="EB88" i="3" s="1"/>
  <c r="CA91" i="3" a="1"/>
  <c r="CA91" i="3" s="1"/>
  <c r="EA91" i="3" s="1" a="1"/>
  <c r="EA91" i="3" s="1"/>
  <c r="CH27" i="3" a="1"/>
  <c r="CH27" i="3" s="1"/>
  <c r="EH27" i="3" s="1" a="1"/>
  <c r="EH27" i="3" s="1"/>
  <c r="BM27" i="3" a="1"/>
  <c r="BM27" i="3" s="1"/>
  <c r="DM27" i="3" s="1" a="1"/>
  <c r="DM27" i="3" s="1"/>
  <c r="BM42" i="3" a="1"/>
  <c r="BM42" i="3" s="1"/>
  <c r="DM42" i="3" s="1" a="1"/>
  <c r="DM42" i="3" s="1"/>
  <c r="CH141" i="3" a="1"/>
  <c r="CH141" i="3" s="1"/>
  <c r="EH141" i="3" s="1" a="1"/>
  <c r="EH141" i="3" s="1"/>
  <c r="BM141" i="3" a="1"/>
  <c r="BM141" i="3" s="1"/>
  <c r="DM141" i="3" s="1" a="1"/>
  <c r="DM141" i="3" s="1"/>
  <c r="CH90" i="3" a="1"/>
  <c r="CH90" i="3" s="1"/>
  <c r="EH90" i="3" s="1" a="1"/>
  <c r="EH90" i="3" s="1"/>
  <c r="BM90" i="3" a="1"/>
  <c r="BM90" i="3" s="1"/>
  <c r="DM90" i="3" s="1" a="1"/>
  <c r="DM90" i="3" s="1"/>
  <c r="CH30" i="3" a="1"/>
  <c r="CH30" i="3" s="1"/>
  <c r="EH30" i="3" s="1" a="1"/>
  <c r="EH30" i="3" s="1"/>
  <c r="BM30" i="3" a="1"/>
  <c r="BM30" i="3" s="1"/>
  <c r="DM30" i="3" s="1" a="1"/>
  <c r="DM30" i="3" s="1"/>
  <c r="CH118" i="3" a="1"/>
  <c r="CH118" i="3" s="1"/>
  <c r="EH118" i="3" s="1" a="1"/>
  <c r="EH118" i="3" s="1"/>
  <c r="BM118" i="3" a="1"/>
  <c r="BM118" i="3" s="1"/>
  <c r="DM118" i="3" s="1" a="1"/>
  <c r="DM118" i="3" s="1"/>
  <c r="CH132" i="3" a="1"/>
  <c r="CH132" i="3" s="1"/>
  <c r="EH132" i="3" s="1" a="1"/>
  <c r="EH132" i="3" s="1"/>
  <c r="BM132" i="3" a="1"/>
  <c r="BM132" i="3" s="1"/>
  <c r="DM132" i="3" s="1" a="1"/>
  <c r="DM132" i="3" s="1"/>
  <c r="CH63" i="3" a="1"/>
  <c r="CH63" i="3" s="1"/>
  <c r="EH63" i="3" s="1" a="1"/>
  <c r="EH63" i="3" s="1"/>
  <c r="BM63" i="3" a="1"/>
  <c r="BM63" i="3" s="1"/>
  <c r="DM63" i="3" s="1" a="1"/>
  <c r="DM63" i="3" s="1"/>
  <c r="CH125" i="3" a="1"/>
  <c r="CH125" i="3" s="1"/>
  <c r="EH125" i="3" s="1" a="1"/>
  <c r="EH125" i="3" s="1"/>
  <c r="BM125" i="3" a="1"/>
  <c r="BM125" i="3" s="1"/>
  <c r="DM125" i="3" s="1" a="1"/>
  <c r="DM125" i="3" s="1"/>
  <c r="N83" i="3"/>
  <c r="BN83" i="3" s="1" a="1"/>
  <c r="BN83" i="3" s="1"/>
  <c r="DN83" i="3" s="1" a="1"/>
  <c r="DN83" i="3" s="1"/>
  <c r="N133" i="3"/>
  <c r="BN133" i="3" s="1" a="1"/>
  <c r="BN133" i="3" s="1"/>
  <c r="DN133" i="3" s="1" a="1"/>
  <c r="DN133" i="3" s="1"/>
  <c r="N97" i="3"/>
  <c r="N18" i="3"/>
  <c r="BN18" i="3" s="1" a="1"/>
  <c r="BN18" i="3" s="1"/>
  <c r="DN18" i="3" s="1" a="1"/>
  <c r="DN18" i="3" s="1"/>
  <c r="N117" i="3"/>
  <c r="BN117" i="3" s="1" a="1"/>
  <c r="BN117" i="3" s="1"/>
  <c r="DN117" i="3" s="1" a="1"/>
  <c r="DN117" i="3" s="1"/>
  <c r="N13" i="3"/>
  <c r="BN13" i="3" s="1" a="1"/>
  <c r="BN13" i="3" s="1"/>
  <c r="DN13" i="3" s="1" a="1"/>
  <c r="DN13" i="3" s="1"/>
  <c r="N74" i="3"/>
  <c r="BN74" i="3" s="1" a="1"/>
  <c r="BN74" i="3" s="1"/>
  <c r="DN74" i="3" s="1" a="1"/>
  <c r="DN74" i="3" s="1"/>
  <c r="N121" i="3"/>
  <c r="BN121" i="3" s="1" a="1"/>
  <c r="BN121" i="3" s="1"/>
  <c r="DN121" i="3" s="1" a="1"/>
  <c r="DN121" i="3" s="1"/>
  <c r="N78" i="3"/>
  <c r="BN78" i="3" s="1" a="1"/>
  <c r="BN78" i="3" s="1"/>
  <c r="DN78" i="3" s="1" a="1"/>
  <c r="DN78" i="3" s="1"/>
  <c r="N46" i="3"/>
  <c r="BN46" i="3" s="1" a="1"/>
  <c r="BN46" i="3" s="1"/>
  <c r="DN46" i="3" s="1" a="1"/>
  <c r="DN46" i="3" s="1"/>
  <c r="N49" i="3"/>
  <c r="BN49" i="3" s="1" a="1"/>
  <c r="BN49" i="3" s="1"/>
  <c r="DN49" i="3" s="1" a="1"/>
  <c r="DN49" i="3" s="1"/>
  <c r="N57" i="3"/>
  <c r="BN57" i="3" s="1" a="1"/>
  <c r="BN57" i="3" s="1"/>
  <c r="DN57" i="3" s="1" a="1"/>
  <c r="DN57" i="3" s="1"/>
  <c r="N60" i="3"/>
  <c r="BN60" i="3" s="1" a="1"/>
  <c r="BN60" i="3" s="1"/>
  <c r="DN60" i="3" s="1" a="1"/>
  <c r="DN60" i="3" s="1"/>
  <c r="N93" i="3"/>
  <c r="BN93" i="3" s="1" a="1"/>
  <c r="BN93" i="3" s="1"/>
  <c r="DN93" i="3" s="1" a="1"/>
  <c r="DN93" i="3" s="1"/>
  <c r="N52" i="3"/>
  <c r="BN52" i="3" s="1" a="1"/>
  <c r="BN52" i="3" s="1"/>
  <c r="DN52" i="3" s="1" a="1"/>
  <c r="DN52" i="3" s="1"/>
  <c r="N148" i="3"/>
  <c r="BN148" i="3" s="1" a="1"/>
  <c r="BN148" i="3" s="1"/>
  <c r="DN148" i="3" s="1" a="1"/>
  <c r="DN148" i="3" s="1"/>
  <c r="N128" i="3"/>
  <c r="BN128" i="3" s="1" a="1"/>
  <c r="BN128" i="3" s="1"/>
  <c r="DN128" i="3" s="1" a="1"/>
  <c r="DN128" i="3" s="1"/>
  <c r="N19" i="3"/>
  <c r="BN19" i="3" s="1" a="1"/>
  <c r="BN19" i="3" s="1"/>
  <c r="DN19" i="3" s="1" a="1"/>
  <c r="DN19" i="3" s="1"/>
  <c r="N114" i="3"/>
  <c r="BN114" i="3" s="1" a="1"/>
  <c r="BN114" i="3" s="1"/>
  <c r="DN114" i="3" s="1" a="1"/>
  <c r="DN114" i="3" s="1"/>
  <c r="N80" i="3"/>
  <c r="BN80" i="3" s="1" a="1"/>
  <c r="BN80" i="3" s="1"/>
  <c r="DN80" i="3" s="1" a="1"/>
  <c r="DN80" i="3" s="1"/>
  <c r="N139" i="3"/>
  <c r="BN139" i="3" s="1" a="1"/>
  <c r="BN139" i="3" s="1"/>
  <c r="DN139" i="3" s="1" a="1"/>
  <c r="DN139" i="3" s="1"/>
  <c r="N115" i="3"/>
  <c r="BN115" i="3" s="1" a="1"/>
  <c r="BN115" i="3" s="1"/>
  <c r="DN115" i="3" s="1" a="1"/>
  <c r="DN115" i="3" s="1"/>
  <c r="N109" i="3"/>
  <c r="BN109" i="3" s="1" a="1"/>
  <c r="BN109" i="3" s="1"/>
  <c r="DN109" i="3" s="1" a="1"/>
  <c r="DN109" i="3" s="1"/>
  <c r="N92" i="3"/>
  <c r="BN92" i="3" s="1" a="1"/>
  <c r="BN92" i="3" s="1"/>
  <c r="DN92" i="3" s="1" a="1"/>
  <c r="DN92" i="3" s="1"/>
  <c r="N131" i="3"/>
  <c r="BN131" i="3" s="1" a="1"/>
  <c r="BN131" i="3" s="1"/>
  <c r="DN131" i="3" s="1" a="1"/>
  <c r="DN131" i="3" s="1"/>
  <c r="N38" i="3"/>
  <c r="BN38" i="3" s="1" a="1"/>
  <c r="BN38" i="3" s="1"/>
  <c r="DN38" i="3" s="1" a="1"/>
  <c r="DN38" i="3" s="1"/>
  <c r="CH97" i="3" a="1"/>
  <c r="CH97" i="3" s="1"/>
  <c r="EH97" i="3" s="1" a="1"/>
  <c r="EH97" i="3" s="1"/>
  <c r="O5" i="3"/>
  <c r="BO5" i="3" s="1" a="1"/>
  <c r="BO5" i="3" s="1"/>
  <c r="DO5" i="3" s="1" a="1"/>
  <c r="DO5" i="3" s="1"/>
  <c r="N84" i="3"/>
  <c r="BN84" i="3" s="1" a="1"/>
  <c r="BN84" i="3" s="1"/>
  <c r="DN84" i="3" s="1" a="1"/>
  <c r="DN84" i="3" s="1"/>
  <c r="CH18" i="3" a="1"/>
  <c r="CH18" i="3" s="1"/>
  <c r="EH18" i="3" s="1" a="1"/>
  <c r="EH18" i="3" s="1"/>
  <c r="N25" i="3"/>
  <c r="BN25" i="3" s="1" a="1"/>
  <c r="BN25" i="3" s="1"/>
  <c r="DN25" i="3" s="1" a="1"/>
  <c r="DN25" i="3" s="1"/>
  <c r="N137" i="3"/>
  <c r="BN137" i="3" s="1" a="1"/>
  <c r="BN137" i="3" s="1"/>
  <c r="DN137" i="3" s="1" a="1"/>
  <c r="DN137" i="3" s="1"/>
  <c r="N102" i="3"/>
  <c r="BN102" i="3" s="1" a="1"/>
  <c r="BN102" i="3" s="1"/>
  <c r="DN102" i="3" s="1" a="1"/>
  <c r="DN102" i="3" s="1"/>
  <c r="N67" i="3"/>
  <c r="BN67" i="3" s="1" a="1"/>
  <c r="BN67" i="3" s="1"/>
  <c r="DN67" i="3" s="1" a="1"/>
  <c r="DN67" i="3" s="1"/>
  <c r="N27" i="3"/>
  <c r="BN27" i="3" s="1" a="1"/>
  <c r="BN27" i="3" s="1"/>
  <c r="DN27" i="3" s="1" a="1"/>
  <c r="DN27" i="3" s="1"/>
  <c r="CH131" i="3" a="1"/>
  <c r="CH131" i="3" s="1"/>
  <c r="EH131" i="3" s="1" a="1"/>
  <c r="EH131" i="3" s="1"/>
  <c r="CH133" i="3" a="1"/>
  <c r="CH133" i="3" s="1"/>
  <c r="EH133" i="3" s="1" a="1"/>
  <c r="EH133" i="3" s="1"/>
  <c r="N50" i="3"/>
  <c r="BN50" i="3" s="1" a="1"/>
  <c r="BN50" i="3" s="1"/>
  <c r="DN50" i="3" s="1" a="1"/>
  <c r="DN50" i="3" s="1"/>
  <c r="N34" i="3"/>
  <c r="BN34" i="3" s="1" a="1"/>
  <c r="BN34" i="3" s="1"/>
  <c r="DN34" i="3" s="1" a="1"/>
  <c r="DN34" i="3" s="1"/>
  <c r="N24" i="3"/>
  <c r="BN24" i="3" s="1" a="1"/>
  <c r="BN24" i="3" s="1"/>
  <c r="DN24" i="3" s="1" a="1"/>
  <c r="DN24" i="3" s="1"/>
  <c r="N48" i="3"/>
  <c r="BN48" i="3" s="1" a="1"/>
  <c r="BN48" i="3" s="1"/>
  <c r="DN48" i="3" s="1" a="1"/>
  <c r="DN48" i="3" s="1"/>
  <c r="N122" i="3"/>
  <c r="BN122" i="3" s="1" a="1"/>
  <c r="BN122" i="3" s="1"/>
  <c r="DN122" i="3" s="1" a="1"/>
  <c r="DN122" i="3" s="1"/>
  <c r="N20" i="3"/>
  <c r="BN20" i="3" s="1" a="1"/>
  <c r="BN20" i="3" s="1"/>
  <c r="DN20" i="3" s="1" a="1"/>
  <c r="DN20" i="3" s="1"/>
  <c r="N142" i="3"/>
  <c r="BN142" i="3" s="1" a="1"/>
  <c r="BN142" i="3" s="1"/>
  <c r="DN142" i="3" s="1" a="1"/>
  <c r="DN142" i="3" s="1"/>
  <c r="N124" i="3"/>
  <c r="BN124" i="3" s="1" a="1"/>
  <c r="BN124" i="3" s="1"/>
  <c r="DN124" i="3" s="1" a="1"/>
  <c r="DN124" i="3" s="1"/>
  <c r="N147" i="3"/>
  <c r="BN147" i="3" s="1" a="1"/>
  <c r="BN147" i="3" s="1"/>
  <c r="DN147" i="3" s="1" a="1"/>
  <c r="DN147" i="3" s="1"/>
  <c r="N69" i="3"/>
  <c r="BN69" i="3" s="1" a="1"/>
  <c r="BN69" i="3" s="1"/>
  <c r="DN69" i="3" s="1" a="1"/>
  <c r="DN69" i="3" s="1"/>
  <c r="CI5" i="3" a="1"/>
  <c r="CI5" i="3" s="1"/>
  <c r="EI5" i="3" s="1" a="1"/>
  <c r="EI5" i="3" s="1"/>
  <c r="N141" i="3"/>
  <c r="BN141" i="3" s="1" a="1"/>
  <c r="BN141" i="3" s="1"/>
  <c r="DN141" i="3" s="1" a="1"/>
  <c r="DN141" i="3" s="1"/>
  <c r="N71" i="3"/>
  <c r="BN71" i="3" s="1" a="1"/>
  <c r="BN71" i="3" s="1"/>
  <c r="DN71" i="3" s="1" a="1"/>
  <c r="DN71" i="3" s="1"/>
  <c r="N126" i="3"/>
  <c r="BN126" i="3" s="1" a="1"/>
  <c r="BN126" i="3" s="1"/>
  <c r="DN126" i="3" s="1" a="1"/>
  <c r="DN126" i="3" s="1"/>
  <c r="N62" i="3"/>
  <c r="N51" i="3"/>
  <c r="BN51" i="3" s="1" a="1"/>
  <c r="BN51" i="3" s="1"/>
  <c r="DN51" i="3" s="1" a="1"/>
  <c r="DN51" i="3" s="1"/>
  <c r="N136" i="3"/>
  <c r="BN136" i="3" s="1" a="1"/>
  <c r="BN136" i="3" s="1"/>
  <c r="DN136" i="3" s="1" a="1"/>
  <c r="DN136" i="3" s="1"/>
  <c r="N30" i="3"/>
  <c r="BN30" i="3" s="1" a="1"/>
  <c r="BN30" i="3" s="1"/>
  <c r="DN30" i="3" s="1" a="1"/>
  <c r="DN30" i="3" s="1"/>
  <c r="N118" i="3"/>
  <c r="BN118" i="3" s="1" a="1"/>
  <c r="BN118" i="3" s="1"/>
  <c r="DN118" i="3" s="1" a="1"/>
  <c r="DN118" i="3" s="1"/>
  <c r="CH80" i="3" a="1"/>
  <c r="CH80" i="3" s="1"/>
  <c r="EH80" i="3" s="1" a="1"/>
  <c r="EH80" i="3" s="1"/>
  <c r="N36" i="3"/>
  <c r="BN36" i="3" s="1" a="1"/>
  <c r="BN36" i="3" s="1"/>
  <c r="DN36" i="3" s="1" a="1"/>
  <c r="DN36" i="3" s="1"/>
  <c r="CH148" i="3" a="1"/>
  <c r="CH148" i="3" s="1"/>
  <c r="EH148" i="3" s="1" a="1"/>
  <c r="EH148" i="3" s="1"/>
  <c r="CH84" i="3" a="1"/>
  <c r="CH84" i="3" s="1"/>
  <c r="EH84" i="3" s="1" a="1"/>
  <c r="EH84" i="3" s="1"/>
  <c r="N82" i="3"/>
  <c r="BN82" i="3" s="1" a="1"/>
  <c r="BN82" i="3" s="1"/>
  <c r="DN82" i="3" s="1" a="1"/>
  <c r="DN82" i="3" s="1"/>
  <c r="CH121" i="3" a="1"/>
  <c r="CH121" i="3" s="1"/>
  <c r="EH121" i="3" s="1" a="1"/>
  <c r="EH121" i="3" s="1"/>
  <c r="N42" i="3"/>
  <c r="BN42" i="3" s="1" a="1"/>
  <c r="BN42" i="3" s="1"/>
  <c r="DN42" i="3" s="1" a="1"/>
  <c r="DN42" i="3" s="1"/>
  <c r="N90" i="3"/>
  <c r="BN90" i="3" s="1" a="1"/>
  <c r="BN90" i="3" s="1"/>
  <c r="DN90" i="3" s="1" a="1"/>
  <c r="DN90" i="3" s="1"/>
  <c r="N127" i="3"/>
  <c r="BN127" i="3" s="1" a="1"/>
  <c r="BN127" i="3" s="1"/>
  <c r="DN127" i="3" s="1" a="1"/>
  <c r="DN127" i="3" s="1"/>
  <c r="N55" i="3"/>
  <c r="BN55" i="3" s="1" a="1"/>
  <c r="BN55" i="3" s="1"/>
  <c r="DN55" i="3" s="1" a="1"/>
  <c r="DN55" i="3" s="1"/>
  <c r="N111" i="3"/>
  <c r="BN111" i="3" s="1" a="1"/>
  <c r="BN111" i="3" s="1"/>
  <c r="DN111" i="3" s="1" a="1"/>
  <c r="DN111" i="3" s="1"/>
  <c r="N106" i="3"/>
  <c r="BN106" i="3" s="1" a="1"/>
  <c r="BN106" i="3" s="1"/>
  <c r="DN106" i="3" s="1" a="1"/>
  <c r="DN106" i="3" s="1"/>
  <c r="N132" i="3"/>
  <c r="BN132" i="3" s="1" a="1"/>
  <c r="BN132" i="3" s="1"/>
  <c r="DN132" i="3" s="1" a="1"/>
  <c r="DN132" i="3" s="1"/>
  <c r="N94" i="3"/>
  <c r="BN94" i="3" s="1" a="1"/>
  <c r="BN94" i="3" s="1"/>
  <c r="DN94" i="3" s="1" a="1"/>
  <c r="DN94" i="3" s="1"/>
  <c r="N63" i="3"/>
  <c r="BN63" i="3" s="1" a="1"/>
  <c r="BN63" i="3" s="1"/>
  <c r="DN63" i="3" s="1" a="1"/>
  <c r="DN63" i="3" s="1"/>
  <c r="N96" i="3"/>
  <c r="BN96" i="3" s="1" a="1"/>
  <c r="BN96" i="3" s="1"/>
  <c r="DN96" i="3" s="1" a="1"/>
  <c r="DN96" i="3" s="1"/>
  <c r="N125" i="3"/>
  <c r="BN125" i="3" s="1" a="1"/>
  <c r="BN125" i="3" s="1"/>
  <c r="DN125" i="3" s="1" a="1"/>
  <c r="DN125" i="3" s="1"/>
  <c r="N73" i="3"/>
  <c r="BN73" i="3" s="1" a="1"/>
  <c r="BN73" i="3" s="1"/>
  <c r="DN73" i="3" s="1" a="1"/>
  <c r="DN73" i="3" s="1"/>
  <c r="N43" i="3"/>
  <c r="BN43" i="3" s="1" a="1"/>
  <c r="BN43" i="3" s="1"/>
  <c r="DN43" i="3" s="1" a="1"/>
  <c r="DN43" i="3" s="1"/>
  <c r="O29" i="3"/>
  <c r="BO29" i="3" s="1" a="1"/>
  <c r="BO29" i="3" s="1"/>
  <c r="DO29" i="3" s="1" a="1"/>
  <c r="DO29" i="3" s="1"/>
  <c r="N119" i="3"/>
  <c r="BN119" i="3" s="1" a="1"/>
  <c r="BN119" i="3" s="1"/>
  <c r="DN119" i="3" s="1" a="1"/>
  <c r="DN119" i="3" s="1"/>
  <c r="CH94" i="3" a="1"/>
  <c r="CH94" i="3" s="1"/>
  <c r="EH94" i="3" s="1" a="1"/>
  <c r="EH94" i="3" s="1"/>
  <c r="CH78" i="3" a="1"/>
  <c r="CH78" i="3" s="1"/>
  <c r="EH78" i="3" s="1" a="1"/>
  <c r="EH78" i="3" s="1"/>
  <c r="CG146" i="3" a="1"/>
  <c r="CG146" i="3" s="1"/>
  <c r="EG146" i="3" s="1" a="1"/>
  <c r="EG146" i="3" s="1"/>
  <c r="M146" i="3"/>
  <c r="BM146" i="3" s="1" a="1"/>
  <c r="BM146" i="3" s="1"/>
  <c r="DM146" i="3" s="1" a="1"/>
  <c r="DM146" i="3" s="1"/>
  <c r="CE99" i="3" a="1"/>
  <c r="CE99" i="3" s="1"/>
  <c r="EE99" i="3" s="1" a="1"/>
  <c r="EE99" i="3" s="1"/>
  <c r="CE144" i="3" a="1"/>
  <c r="CE144" i="3" s="1"/>
  <c r="EE144" i="3" s="1" a="1"/>
  <c r="EE144" i="3" s="1"/>
  <c r="CE135" i="3" a="1"/>
  <c r="CE135" i="3" s="1"/>
  <c r="EE135" i="3" s="1" a="1"/>
  <c r="EE135" i="3" s="1"/>
  <c r="CE100" i="3" a="1"/>
  <c r="CE100" i="3" s="1"/>
  <c r="EE100" i="3" s="1" a="1"/>
  <c r="EE100" i="3" s="1"/>
  <c r="CD130" i="3" a="1"/>
  <c r="CD130" i="3" s="1"/>
  <c r="ED130" i="3" s="1" a="1"/>
  <c r="ED130" i="3" s="1"/>
  <c r="CD103" i="3" a="1"/>
  <c r="CD103" i="3" s="1"/>
  <c r="ED103" i="3" s="1" a="1"/>
  <c r="ED103" i="3" s="1"/>
  <c r="CG140" i="3" a="1"/>
  <c r="CG140" i="3" s="1"/>
  <c r="EG140" i="3" s="1" a="1"/>
  <c r="EG140" i="3" s="1"/>
  <c r="CG76" i="3" a="1"/>
  <c r="CG76" i="3" s="1"/>
  <c r="EG76" i="3" s="1" a="1"/>
  <c r="EG76" i="3" s="1"/>
  <c r="CG35" i="3" a="1"/>
  <c r="CG35" i="3" s="1"/>
  <c r="EG35" i="3" s="1" a="1"/>
  <c r="EG35" i="3" s="1"/>
  <c r="CF64" i="3" a="1"/>
  <c r="CF64" i="3" s="1"/>
  <c r="EF64" i="3" s="1" a="1"/>
  <c r="EF64" i="3" s="1"/>
  <c r="CD79" i="3" a="1"/>
  <c r="CD79" i="3" s="1"/>
  <c r="ED79" i="3" s="1" a="1"/>
  <c r="ED79" i="3" s="1"/>
  <c r="CG120" i="3" a="1"/>
  <c r="CG120" i="3" s="1"/>
  <c r="EG120" i="3" s="1" a="1"/>
  <c r="EG120" i="3" s="1"/>
  <c r="CE138" i="3" a="1"/>
  <c r="CE138" i="3" s="1"/>
  <c r="EE138" i="3" s="1" a="1"/>
  <c r="EE138" i="3" s="1"/>
  <c r="I112" i="3"/>
  <c r="BI112" i="3" s="1" a="1"/>
  <c r="BI112" i="3" s="1"/>
  <c r="DI112" i="3" s="1" a="1"/>
  <c r="DI112" i="3" s="1"/>
  <c r="I6" i="3"/>
  <c r="CD60" i="3" s="1" a="1"/>
  <c r="CD60" i="3" s="1"/>
  <c r="ED60" i="3" s="1" a="1"/>
  <c r="ED60" i="3" s="1"/>
  <c r="CG144" i="3" a="1"/>
  <c r="CG144" i="3" s="1"/>
  <c r="EG144" i="3" s="1" a="1"/>
  <c r="EG144" i="3" s="1"/>
  <c r="CD75" i="3" a="1"/>
  <c r="CD75" i="3" s="1"/>
  <c r="ED75" i="3" s="1" a="1"/>
  <c r="ED75" i="3" s="1"/>
  <c r="CH140" i="3" a="1"/>
  <c r="CH140" i="3" s="1"/>
  <c r="EH140" i="3" s="1" a="1"/>
  <c r="EH140" i="3" s="1"/>
  <c r="CF120" i="3" a="1"/>
  <c r="CF120" i="3" s="1"/>
  <c r="EF120" i="3" s="1" a="1"/>
  <c r="EF120" i="3" s="1"/>
  <c r="CH41" i="3" a="1"/>
  <c r="CH41" i="3" s="1"/>
  <c r="EH41" i="3" s="1" a="1"/>
  <c r="EH41" i="3" s="1"/>
  <c r="CF129" i="3" a="1"/>
  <c r="CF129" i="3" s="1"/>
  <c r="EF129" i="3" s="1" a="1"/>
  <c r="EF129" i="3" s="1"/>
  <c r="CD70" i="3" a="1"/>
  <c r="CD70" i="3" s="1"/>
  <c r="ED70" i="3" s="1" a="1"/>
  <c r="ED70" i="3" s="1"/>
  <c r="CE79" i="3" a="1"/>
  <c r="CE79" i="3" s="1"/>
  <c r="EE79" i="3" s="1" a="1"/>
  <c r="EE79" i="3" s="1"/>
  <c r="CG116" i="3" a="1"/>
  <c r="CG116" i="3" s="1"/>
  <c r="EG116" i="3" s="1" a="1"/>
  <c r="EG116" i="3" s="1"/>
  <c r="CG123" i="3" a="1"/>
  <c r="CG123" i="3" s="1"/>
  <c r="EG123" i="3" s="1" a="1"/>
  <c r="EG123" i="3" s="1"/>
  <c r="CG39" i="3" a="1"/>
  <c r="CG39" i="3" s="1"/>
  <c r="EG39" i="3" s="1" a="1"/>
  <c r="EG39" i="3" s="1"/>
  <c r="CG64" i="3" a="1"/>
  <c r="CG64" i="3" s="1"/>
  <c r="EG64" i="3" s="1" a="1"/>
  <c r="EG64" i="3" s="1"/>
  <c r="CE150" i="3" a="1"/>
  <c r="CE150" i="3" s="1"/>
  <c r="EE150" i="3" s="1" a="1"/>
  <c r="EE150" i="3" s="1"/>
  <c r="CH144" i="3" a="1"/>
  <c r="CH144" i="3" s="1"/>
  <c r="EH144" i="3" s="1" a="1"/>
  <c r="EH144" i="3" s="1"/>
  <c r="CE116" i="3" a="1"/>
  <c r="CE116" i="3" s="1"/>
  <c r="EE116" i="3" s="1" a="1"/>
  <c r="EE116" i="3" s="1"/>
  <c r="CE87" i="3" a="1"/>
  <c r="CE87" i="3" s="1"/>
  <c r="EE87" i="3" s="1" a="1"/>
  <c r="EE87" i="3" s="1"/>
  <c r="CD140" i="3" a="1"/>
  <c r="CD140" i="3" s="1"/>
  <c r="ED140" i="3" s="1" a="1"/>
  <c r="ED140" i="3" s="1"/>
  <c r="H112" i="3"/>
  <c r="BH112" i="3" s="1" a="1"/>
  <c r="BH112" i="3" s="1"/>
  <c r="DH112" i="3" s="1" a="1"/>
  <c r="DH112" i="3" s="1"/>
  <c r="CD135" i="3" a="1"/>
  <c r="CD135" i="3" s="1"/>
  <c r="ED135" i="3" s="1" a="1"/>
  <c r="ED135" i="3" s="1"/>
  <c r="CG56" i="3" a="1"/>
  <c r="CG56" i="3" s="1"/>
  <c r="EG56" i="3" s="1" a="1"/>
  <c r="EG56" i="3" s="1"/>
  <c r="CF76" i="3" a="1"/>
  <c r="CF76" i="3" s="1"/>
  <c r="EF76" i="3" s="1" a="1"/>
  <c r="EF76" i="3" s="1"/>
  <c r="CF35" i="3" a="1"/>
  <c r="CF35" i="3" s="1"/>
  <c r="EF35" i="3" s="1" a="1"/>
  <c r="EF35" i="3" s="1"/>
  <c r="CG12" i="3" a="1"/>
  <c r="CG12" i="3" s="1"/>
  <c r="EG12" i="3" s="1" a="1"/>
  <c r="EG12" i="3" s="1"/>
  <c r="CD116" i="3" a="1"/>
  <c r="CD116" i="3" s="1"/>
  <c r="ED116" i="3" s="1" a="1"/>
  <c r="ED116" i="3" s="1"/>
  <c r="CF39" i="3" a="1"/>
  <c r="CF39" i="3" s="1"/>
  <c r="EF39" i="3" s="1" a="1"/>
  <c r="EF39" i="3" s="1"/>
  <c r="CG53" i="3" a="1"/>
  <c r="CG53" i="3" s="1"/>
  <c r="EG53" i="3" s="1" a="1"/>
  <c r="EG53" i="3" s="1"/>
  <c r="CE134" i="3" a="1"/>
  <c r="CE134" i="3" s="1"/>
  <c r="EE134" i="3" s="1" a="1"/>
  <c r="EE134" i="3" s="1"/>
  <c r="CD150" i="3" a="1"/>
  <c r="CD150" i="3" s="1"/>
  <c r="ED150" i="3" s="1" a="1"/>
  <c r="ED150" i="3" s="1"/>
  <c r="CD151" i="3" a="1"/>
  <c r="CD151" i="3" s="1"/>
  <c r="ED151" i="3" s="1" a="1"/>
  <c r="ED151" i="3" s="1"/>
  <c r="K112" i="3"/>
  <c r="BK112" i="3" s="1" a="1"/>
  <c r="BK112" i="3" s="1"/>
  <c r="DK112" i="3" s="1" a="1"/>
  <c r="DK112" i="3" s="1"/>
  <c r="K6" i="3"/>
  <c r="CF6" i="3" s="1" a="1"/>
  <c r="CF6" i="3" s="1"/>
  <c r="EF6" i="3" s="1" a="1"/>
  <c r="EF6" i="3" s="1"/>
  <c r="CG100" i="3" a="1"/>
  <c r="CG100" i="3" s="1"/>
  <c r="EG100" i="3" s="1" a="1"/>
  <c r="EG100" i="3" s="1"/>
  <c r="CE41" i="3" a="1"/>
  <c r="CE41" i="3" s="1"/>
  <c r="EE41" i="3" s="1" a="1"/>
  <c r="EE41" i="3" s="1"/>
  <c r="CE56" i="3" a="1"/>
  <c r="CE56" i="3" s="1"/>
  <c r="EE56" i="3" s="1" a="1"/>
  <c r="EE56" i="3" s="1"/>
  <c r="CD39" i="3" a="1"/>
  <c r="CD39" i="3" s="1"/>
  <c r="ED39" i="3" s="1" a="1"/>
  <c r="ED39" i="3" s="1"/>
  <c r="CI33" i="3" a="1"/>
  <c r="CI33" i="3" s="1"/>
  <c r="EI33" i="3" s="1" a="1"/>
  <c r="EI33" i="3" s="1"/>
  <c r="CH130" i="3" a="1"/>
  <c r="CH130" i="3" s="1"/>
  <c r="EH130" i="3" s="1" a="1"/>
  <c r="EH130" i="3" s="1"/>
  <c r="CE110" i="3" a="1"/>
  <c r="CE110" i="3" s="1"/>
  <c r="EE110" i="3" s="1" a="1"/>
  <c r="EE110" i="3" s="1"/>
  <c r="CD22" i="3" a="1"/>
  <c r="CD22" i="3" s="1"/>
  <c r="ED22" i="3" s="1" a="1"/>
  <c r="ED22" i="3" s="1"/>
  <c r="CD145" i="3" a="1"/>
  <c r="CD145" i="3" s="1"/>
  <c r="ED145" i="3" s="1" a="1"/>
  <c r="ED145" i="3" s="1"/>
  <c r="CE120" i="3" a="1"/>
  <c r="CE120" i="3" s="1"/>
  <c r="EE120" i="3" s="1" a="1"/>
  <c r="EE120" i="3" s="1"/>
  <c r="CE130" i="3" a="1"/>
  <c r="CE130" i="3" s="1"/>
  <c r="EE130" i="3" s="1" a="1"/>
  <c r="EE130" i="3" s="1"/>
  <c r="M112" i="3"/>
  <c r="BM112" i="3" s="1" a="1"/>
  <c r="BM112" i="3" s="1"/>
  <c r="DM112" i="3" s="1" a="1"/>
  <c r="DM112" i="3" s="1"/>
  <c r="M6" i="3"/>
  <c r="CF58" i="3" a="1"/>
  <c r="CF58" i="3" s="1"/>
  <c r="EF58" i="3" s="1" a="1"/>
  <c r="EF58" i="3" s="1"/>
  <c r="CE76" i="3" a="1"/>
  <c r="CE76" i="3" s="1"/>
  <c r="EE76" i="3" s="1" a="1"/>
  <c r="EE76" i="3" s="1"/>
  <c r="CF22" i="3" a="1"/>
  <c r="CF22" i="3" s="1"/>
  <c r="EF22" i="3" s="1" a="1"/>
  <c r="EF22" i="3" s="1"/>
  <c r="CG113" i="3" a="1"/>
  <c r="CG113" i="3" s="1"/>
  <c r="EG113" i="3" s="1" a="1"/>
  <c r="EG113" i="3" s="1"/>
  <c r="CE140" i="3" a="1"/>
  <c r="CE140" i="3" s="1"/>
  <c r="EE140" i="3" s="1" a="1"/>
  <c r="EE140" i="3" s="1"/>
  <c r="CD138" i="3" a="1"/>
  <c r="CD138" i="3" s="1"/>
  <c r="ED138" i="3" s="1" a="1"/>
  <c r="ED138" i="3" s="1"/>
  <c r="CH123" i="3" a="1"/>
  <c r="CH123" i="3" s="1"/>
  <c r="EH123" i="3" s="1" a="1"/>
  <c r="EH123" i="3" s="1"/>
  <c r="CG135" i="3" a="1"/>
  <c r="CG135" i="3" s="1"/>
  <c r="EG135" i="3" s="1" a="1"/>
  <c r="EG135" i="3" s="1"/>
  <c r="CD59" i="3" a="1"/>
  <c r="CD59" i="3" s="1"/>
  <c r="ED59" i="3" s="1" a="1"/>
  <c r="ED59" i="3" s="1"/>
  <c r="CF116" i="3" a="1"/>
  <c r="CF116" i="3" s="1"/>
  <c r="EF116" i="3" s="1" a="1"/>
  <c r="EF116" i="3" s="1"/>
  <c r="CC6" i="3" a="1"/>
  <c r="CC6" i="3" s="1"/>
  <c r="EC6" i="3" s="1" a="1"/>
  <c r="EC6" i="3" s="1"/>
  <c r="CG150" i="3" a="1"/>
  <c r="CG150" i="3" s="1"/>
  <c r="EG150" i="3" s="1" a="1"/>
  <c r="EG150" i="3" s="1"/>
  <c r="CD144" i="3" a="1"/>
  <c r="CD144" i="3" s="1"/>
  <c r="ED144" i="3" s="1" a="1"/>
  <c r="ED144" i="3" s="1"/>
  <c r="CD123" i="3" a="1"/>
  <c r="CD123" i="3" s="1"/>
  <c r="ED123" i="3" s="1" a="1"/>
  <c r="ED123" i="3" s="1"/>
  <c r="CH150" i="3" a="1"/>
  <c r="CH150" i="3" s="1"/>
  <c r="EH150" i="3" s="1" a="1"/>
  <c r="EH150" i="3" s="1"/>
  <c r="CF150" i="3" a="1"/>
  <c r="CF150" i="3" s="1"/>
  <c r="EF150" i="3" s="1" a="1"/>
  <c r="EF150" i="3" s="1"/>
  <c r="CF135" i="3" a="1"/>
  <c r="CF135" i="3" s="1"/>
  <c r="EF135" i="3" s="1" a="1"/>
  <c r="EF135" i="3" s="1"/>
  <c r="CF100" i="3" a="1"/>
  <c r="CF100" i="3" s="1"/>
  <c r="EF100" i="3" s="1" a="1"/>
  <c r="EF100" i="3" s="1"/>
  <c r="CH120" i="3" a="1"/>
  <c r="CH120" i="3" s="1"/>
  <c r="EH120" i="3" s="1" a="1"/>
  <c r="EH120" i="3" s="1"/>
  <c r="CE39" i="3" a="1"/>
  <c r="CE39" i="3" s="1"/>
  <c r="EE39" i="3" s="1" a="1"/>
  <c r="EE39" i="3" s="1"/>
  <c r="CI53" i="3" a="1"/>
  <c r="CI53" i="3" s="1"/>
  <c r="EI53" i="3" s="1" a="1"/>
  <c r="EI53" i="3" s="1"/>
  <c r="CH35" i="3" a="1"/>
  <c r="CH35" i="3" s="1"/>
  <c r="EH35" i="3" s="1" a="1"/>
  <c r="EH35" i="3" s="1"/>
  <c r="CE22" i="3" a="1"/>
  <c r="CE22" i="3" s="1"/>
  <c r="EE22" i="3" s="1" a="1"/>
  <c r="EE22" i="3" s="1"/>
  <c r="CH135" i="3" a="1"/>
  <c r="CH135" i="3" s="1"/>
  <c r="EH135" i="3" s="1" a="1"/>
  <c r="EH135" i="3" s="1"/>
  <c r="CD129" i="3" a="1"/>
  <c r="CD129" i="3" s="1"/>
  <c r="ED129" i="3" s="1" a="1"/>
  <c r="ED129" i="3" s="1"/>
  <c r="CD77" i="3" a="1"/>
  <c r="CD77" i="3" s="1"/>
  <c r="ED77" i="3" s="1" a="1"/>
  <c r="ED77" i="3" s="1"/>
  <c r="CG33" i="3" a="1"/>
  <c r="CG33" i="3" s="1"/>
  <c r="EG33" i="3" s="1" a="1"/>
  <c r="EG33" i="3" s="1"/>
  <c r="CE123" i="3" a="1"/>
  <c r="CE123" i="3" s="1"/>
  <c r="EE123" i="3" s="1" a="1"/>
  <c r="EE123" i="3" s="1"/>
  <c r="CI110" i="3" a="1"/>
  <c r="CI110" i="3" s="1"/>
  <c r="EI110" i="3" s="1" a="1"/>
  <c r="EI110" i="3" s="1"/>
  <c r="CD120" i="3" a="1"/>
  <c r="CD120" i="3" s="1"/>
  <c r="ED120" i="3" s="1" a="1"/>
  <c r="ED120" i="3" s="1"/>
  <c r="CF130" i="3" a="1"/>
  <c r="CF130" i="3" s="1"/>
  <c r="EF130" i="3" s="1" a="1"/>
  <c r="EF130" i="3" s="1"/>
  <c r="CD98" i="3" a="1"/>
  <c r="CD98" i="3" s="1"/>
  <c r="ED98" i="3" s="1" a="1"/>
  <c r="ED98" i="3" s="1"/>
  <c r="CE149" i="3" a="1"/>
  <c r="CE149" i="3" s="1"/>
  <c r="EE149" i="3" s="1" a="1"/>
  <c r="EE149" i="3" s="1"/>
  <c r="CD146" i="3" a="1"/>
  <c r="CD146" i="3" s="1"/>
  <c r="ED146" i="3" s="1" a="1"/>
  <c r="ED146" i="3" s="1"/>
  <c r="CD149" i="3" a="1"/>
  <c r="CD149" i="3" s="1"/>
  <c r="ED149" i="3" s="1" a="1"/>
  <c r="ED149" i="3" s="1"/>
  <c r="CF138" i="3" a="1"/>
  <c r="CF138" i="3" s="1"/>
  <c r="EF138" i="3" s="1" a="1"/>
  <c r="EF138" i="3" s="1"/>
  <c r="J112" i="3"/>
  <c r="BJ112" i="3" s="1" a="1"/>
  <c r="BJ112" i="3" s="1"/>
  <c r="DJ112" i="3" s="1" a="1"/>
  <c r="DJ112" i="3" s="1"/>
  <c r="J6" i="3"/>
  <c r="CE60" i="3" s="1" a="1"/>
  <c r="CE60" i="3" s="1"/>
  <c r="EE60" i="3" s="1" a="1"/>
  <c r="EE60" i="3" s="1"/>
  <c r="CE146" i="3" a="1"/>
  <c r="CE146" i="3" s="1"/>
  <c r="EE146" i="3" s="1" a="1"/>
  <c r="EE146" i="3" s="1"/>
  <c r="CE101" i="3" a="1"/>
  <c r="CE101" i="3" s="1"/>
  <c r="EE101" i="3" s="1" a="1"/>
  <c r="EE101" i="3" s="1"/>
  <c r="CD100" i="3" a="1"/>
  <c r="CD100" i="3" s="1"/>
  <c r="ED100" i="3" s="1" a="1"/>
  <c r="ED100" i="3" s="1"/>
  <c r="CG138" i="3" a="1"/>
  <c r="CG138" i="3" s="1"/>
  <c r="EG138" i="3" s="1" a="1"/>
  <c r="EG138" i="3" s="1"/>
  <c r="CF79" i="3" a="1"/>
  <c r="CF79" i="3" s="1"/>
  <c r="EF79" i="3" s="1" a="1"/>
  <c r="EF79" i="3" s="1"/>
  <c r="CF56" i="3" a="1"/>
  <c r="CF56" i="3" s="1"/>
  <c r="EF56" i="3" s="1" a="1"/>
  <c r="EF56" i="3" s="1"/>
  <c r="CF47" i="3" a="1"/>
  <c r="CF47" i="3" s="1"/>
  <c r="EF47" i="3" s="1" a="1"/>
  <c r="EF47" i="3" s="1"/>
  <c r="CE47" i="3" a="1"/>
  <c r="CE47" i="3" s="1"/>
  <c r="EE47" i="3" s="1" a="1"/>
  <c r="EE47" i="3" s="1"/>
  <c r="CD76" i="3" a="1"/>
  <c r="CD76" i="3" s="1"/>
  <c r="ED76" i="3" s="1" a="1"/>
  <c r="ED76" i="3" s="1"/>
  <c r="CH39" i="3" a="1"/>
  <c r="CH39" i="3" s="1"/>
  <c r="EH39" i="3" s="1" a="1"/>
  <c r="EH39" i="3" s="1"/>
  <c r="CD23" i="3" a="1"/>
  <c r="CD23" i="3" s="1"/>
  <c r="ED23" i="3" s="1" a="1"/>
  <c r="ED23" i="3" s="1"/>
  <c r="CE129" i="3" a="1"/>
  <c r="CE129" i="3" s="1"/>
  <c r="EE129" i="3" s="1" a="1"/>
  <c r="EE129" i="3" s="1"/>
  <c r="CD110" i="3" a="1"/>
  <c r="CD110" i="3" s="1"/>
  <c r="ED110" i="3" s="1" a="1"/>
  <c r="ED110" i="3" s="1"/>
  <c r="CD72" i="3" a="1"/>
  <c r="CD72" i="3" s="1"/>
  <c r="ED72" i="3" s="1" a="1"/>
  <c r="ED72" i="3" s="1"/>
  <c r="CG41" i="3" a="1"/>
  <c r="CG41" i="3" s="1"/>
  <c r="EG41" i="3" s="1" a="1"/>
  <c r="EG41" i="3" s="1"/>
  <c r="CG11" i="3" a="1"/>
  <c r="CG11" i="3" s="1"/>
  <c r="EG11" i="3" s="1" a="1"/>
  <c r="EG11" i="3" s="1"/>
  <c r="CI41" i="3" a="1"/>
  <c r="CI41" i="3" s="1"/>
  <c r="EI41" i="3" s="1" a="1"/>
  <c r="EI41" i="3" s="1"/>
  <c r="CD101" i="3" a="1"/>
  <c r="CD101" i="3" s="1"/>
  <c r="ED101" i="3" s="1" a="1"/>
  <c r="ED101" i="3" s="1"/>
  <c r="CF113" i="3" a="1"/>
  <c r="CF113" i="3" s="1"/>
  <c r="EF113" i="3" s="1" a="1"/>
  <c r="EF113" i="3" s="1"/>
  <c r="CF140" i="3" a="1"/>
  <c r="CF140" i="3" s="1"/>
  <c r="EF140" i="3" s="1" a="1"/>
  <c r="EF140" i="3" s="1"/>
  <c r="CE145" i="3" a="1"/>
  <c r="CE145" i="3" s="1"/>
  <c r="EE145" i="3" s="1" a="1"/>
  <c r="EE145" i="3" s="1"/>
  <c r="CF123" i="3" a="1"/>
  <c r="CF123" i="3" s="1"/>
  <c r="EF123" i="3" s="1" a="1"/>
  <c r="EF123" i="3" s="1"/>
  <c r="CG129" i="3" a="1"/>
  <c r="CG129" i="3" s="1"/>
  <c r="EG129" i="3" s="1" a="1"/>
  <c r="EG129" i="3" s="1"/>
  <c r="CG58" i="3" a="1"/>
  <c r="CG58" i="3" s="1"/>
  <c r="EG58" i="3" s="1" a="1"/>
  <c r="EG58" i="3" s="1"/>
  <c r="CC54" i="3" a="1"/>
  <c r="CC54" i="3" s="1"/>
  <c r="EC54" i="3" s="1" a="1"/>
  <c r="EC54" i="3" s="1"/>
  <c r="J21" i="3"/>
  <c r="CE25" i="3" s="1" a="1"/>
  <c r="CE25" i="3" s="1"/>
  <c r="EE25" i="3" s="1" a="1"/>
  <c r="EE25" i="3" s="1"/>
  <c r="L112" i="3"/>
  <c r="BL112" i="3" s="1" a="1"/>
  <c r="BL112" i="3" s="1"/>
  <c r="DL112" i="3" s="1" a="1"/>
  <c r="DL112" i="3" s="1"/>
  <c r="L6" i="3"/>
  <c r="CG60" i="3" s="1" a="1"/>
  <c r="CG60" i="3" s="1"/>
  <c r="EG60" i="3" s="1" a="1"/>
  <c r="EG60" i="3" s="1"/>
  <c r="CD134" i="3" a="1"/>
  <c r="CD134" i="3" s="1"/>
  <c r="ED134" i="3" s="1" a="1"/>
  <c r="ED134" i="3" s="1"/>
  <c r="CF144" i="3" a="1"/>
  <c r="CF144" i="3" s="1"/>
  <c r="EF144" i="3" s="1" a="1"/>
  <c r="EF144" i="3" s="1"/>
  <c r="CD81" i="3" a="1"/>
  <c r="CD81" i="3" s="1"/>
  <c r="ED81" i="3" s="1" a="1"/>
  <c r="ED81" i="3" s="1"/>
  <c r="CG130" i="3" a="1"/>
  <c r="CG130" i="3" s="1"/>
  <c r="EG130" i="3" s="1" a="1"/>
  <c r="EG130" i="3" s="1"/>
  <c r="CF41" i="3" a="1"/>
  <c r="CF41" i="3" s="1"/>
  <c r="EF41" i="3" s="1" a="1"/>
  <c r="EF41" i="3" s="1"/>
  <c r="CE103" i="3" a="1"/>
  <c r="CE103" i="3" s="1"/>
  <c r="EE103" i="3" s="1" a="1"/>
  <c r="EE103" i="3" s="1"/>
  <c r="CE98" i="3" a="1"/>
  <c r="CE98" i="3" s="1"/>
  <c r="EE98" i="3" s="1" a="1"/>
  <c r="EE98" i="3" s="1"/>
  <c r="CE40" i="3" a="1"/>
  <c r="CE40" i="3" s="1"/>
  <c r="EE40" i="3" s="1" a="1"/>
  <c r="EE40" i="3" s="1"/>
  <c r="CF146" i="3" a="1"/>
  <c r="CF146" i="3" s="1"/>
  <c r="EF146" i="3" s="1" a="1"/>
  <c r="EF146" i="3" s="1"/>
  <c r="CF12" i="3" a="1"/>
  <c r="CF12" i="3" s="1"/>
  <c r="EF12" i="3" s="1" a="1"/>
  <c r="EF12" i="3" s="1"/>
  <c r="J151" i="3"/>
  <c r="BJ151" i="3" s="1" a="1"/>
  <c r="BJ151" i="3" s="1"/>
  <c r="DJ151" i="3" s="1" a="1"/>
  <c r="DJ151" i="3" s="1"/>
  <c r="H151" i="3"/>
  <c r="BH151" i="3" s="1" a="1"/>
  <c r="BH151" i="3" s="1"/>
  <c r="DH151" i="3" s="1" a="1"/>
  <c r="DH151" i="3" s="1"/>
  <c r="H146" i="3"/>
  <c r="BH146" i="3" s="1" a="1"/>
  <c r="BH146" i="3" s="1"/>
  <c r="DH146" i="3" s="1" a="1"/>
  <c r="DH146" i="3" s="1"/>
  <c r="I91" i="3"/>
  <c r="BI91" i="3" s="1" a="1"/>
  <c r="BI91" i="3" s="1"/>
  <c r="DI91" i="3" s="1" a="1"/>
  <c r="DI91" i="3" s="1"/>
  <c r="I33" i="3"/>
  <c r="L28" i="3"/>
  <c r="BL28" i="3" s="1" a="1"/>
  <c r="BL28" i="3" s="1"/>
  <c r="DL28" i="3" s="1" a="1"/>
  <c r="DL28" i="3" s="1"/>
  <c r="K16" i="3"/>
  <c r="J12" i="3"/>
  <c r="BJ12" i="3" s="1" a="1"/>
  <c r="BJ12" i="3" s="1"/>
  <c r="DJ12" i="3" s="1" a="1"/>
  <c r="DJ12" i="3" s="1"/>
  <c r="I9" i="3"/>
  <c r="BI9" i="3" s="1" a="1"/>
  <c r="BI9" i="3" s="1"/>
  <c r="DI9" i="3" s="1" a="1"/>
  <c r="DI9" i="3" s="1"/>
  <c r="L17" i="3"/>
  <c r="BL17" i="3" s="1" a="1"/>
  <c r="BL17" i="3" s="1"/>
  <c r="DL17" i="3" s="1" a="1"/>
  <c r="DL17" i="3" s="1"/>
  <c r="J16" i="3"/>
  <c r="H145" i="3"/>
  <c r="BH145" i="3" s="1" a="1"/>
  <c r="BH145" i="3" s="1"/>
  <c r="DH145" i="3" s="1" a="1"/>
  <c r="DH145" i="3" s="1"/>
  <c r="H120" i="3"/>
  <c r="BH120" i="3" s="1" a="1"/>
  <c r="BH120" i="3" s="1"/>
  <c r="DH120" i="3" s="1" a="1"/>
  <c r="DH120" i="3" s="1"/>
  <c r="I85" i="3"/>
  <c r="BI85" i="3" s="1" a="1"/>
  <c r="BI85" i="3" s="1"/>
  <c r="DI85" i="3" s="1" a="1"/>
  <c r="DI85" i="3" s="1"/>
  <c r="J53" i="3"/>
  <c r="BJ53" i="3" s="1" a="1"/>
  <c r="BJ53" i="3" s="1"/>
  <c r="DJ53" i="3" s="1" a="1"/>
  <c r="DJ53" i="3" s="1"/>
  <c r="J37" i="3"/>
  <c r="I64" i="3"/>
  <c r="BI64" i="3" s="1" a="1"/>
  <c r="BI64" i="3" s="1"/>
  <c r="DI64" i="3" s="1" a="1"/>
  <c r="DI64" i="3" s="1"/>
  <c r="M9" i="3"/>
  <c r="BM9" i="3" s="1" a="1"/>
  <c r="BM9" i="3" s="1"/>
  <c r="DM9" i="3" s="1" a="1"/>
  <c r="DM9" i="3" s="1"/>
  <c r="J17" i="3"/>
  <c r="BJ17" i="3" s="1" a="1"/>
  <c r="BJ17" i="3" s="1"/>
  <c r="DJ17" i="3" s="1" a="1"/>
  <c r="DJ17" i="3" s="1"/>
  <c r="J7" i="3"/>
  <c r="L9" i="3"/>
  <c r="BL9" i="3" s="1" a="1"/>
  <c r="BL9" i="3" s="1"/>
  <c r="DL9" i="3" s="1" a="1"/>
  <c r="DL9" i="3" s="1"/>
  <c r="H138" i="3"/>
  <c r="BH138" i="3" s="1" a="1"/>
  <c r="BH138" i="3" s="1"/>
  <c r="DH138" i="3" s="1" a="1"/>
  <c r="DH138" i="3" s="1"/>
  <c r="I28" i="3"/>
  <c r="BI28" i="3" s="1" a="1"/>
  <c r="BI28" i="3" s="1"/>
  <c r="DI28" i="3" s="1" a="1"/>
  <c r="DI28" i="3" s="1"/>
  <c r="J28" i="3"/>
  <c r="BJ28" i="3" s="1" a="1"/>
  <c r="BJ28" i="3" s="1"/>
  <c r="DJ28" i="3" s="1" a="1"/>
  <c r="DJ28" i="3" s="1"/>
  <c r="H116" i="3"/>
  <c r="BH116" i="3" s="1" a="1"/>
  <c r="BH116" i="3" s="1"/>
  <c r="DH116" i="3" s="1" a="1"/>
  <c r="DH116" i="3" s="1"/>
  <c r="I95" i="3"/>
  <c r="BI95" i="3" s="1" a="1"/>
  <c r="BI95" i="3" s="1"/>
  <c r="DI95" i="3" s="1" a="1"/>
  <c r="DI95" i="3" s="1"/>
  <c r="H144" i="3"/>
  <c r="BH144" i="3" s="1" a="1"/>
  <c r="BH144" i="3" s="1"/>
  <c r="DH144" i="3" s="1" a="1"/>
  <c r="DH144" i="3" s="1"/>
  <c r="I47" i="3"/>
  <c r="M10" i="3"/>
  <c r="BM10" i="3" s="1" a="1"/>
  <c r="BM10" i="3" s="1"/>
  <c r="DM10" i="3" s="1" a="1"/>
  <c r="DM10" i="3" s="1"/>
  <c r="H123" i="3"/>
  <c r="BH123" i="3" s="1" a="1"/>
  <c r="BH123" i="3" s="1"/>
  <c r="DH123" i="3" s="1" a="1"/>
  <c r="DH123" i="3" s="1"/>
  <c r="I37" i="3"/>
  <c r="J33" i="3"/>
  <c r="L37" i="3"/>
  <c r="J64" i="3"/>
  <c r="BJ64" i="3" s="1" a="1"/>
  <c r="BJ64" i="3" s="1"/>
  <c r="DJ64" i="3" s="1" a="1"/>
  <c r="DJ64" i="3" s="1"/>
  <c r="I58" i="3"/>
  <c r="BI58" i="3" s="1" a="1"/>
  <c r="BI58" i="3" s="1"/>
  <c r="DI58" i="3" s="1" a="1"/>
  <c r="DI58" i="3" s="1"/>
  <c r="I40" i="3"/>
  <c r="J23" i="3"/>
  <c r="BJ23" i="3" s="1" a="1"/>
  <c r="BJ23" i="3" s="1"/>
  <c r="DJ23" i="3" s="1" a="1"/>
  <c r="DJ23" i="3" s="1"/>
  <c r="J15" i="3"/>
  <c r="J10" i="3"/>
  <c r="BJ10" i="3" s="1" a="1"/>
  <c r="BJ10" i="3" s="1"/>
  <c r="DJ10" i="3" s="1" a="1"/>
  <c r="DJ10" i="3" s="1"/>
  <c r="I31" i="3"/>
  <c r="BI31" i="3" s="1" a="1"/>
  <c r="BI31" i="3" s="1"/>
  <c r="DI31" i="3" s="1" a="1"/>
  <c r="DI31" i="3" s="1"/>
  <c r="H140" i="3"/>
  <c r="BH140" i="3" s="1" a="1"/>
  <c r="BH140" i="3" s="1"/>
  <c r="DH140" i="3" s="1" a="1"/>
  <c r="DH140" i="3" s="1"/>
  <c r="I32" i="3"/>
  <c r="BI32" i="3" s="1" a="1"/>
  <c r="BI32" i="3" s="1"/>
  <c r="DI32" i="3" s="1" a="1"/>
  <c r="DI32" i="3" s="1"/>
  <c r="L15" i="3"/>
  <c r="J32" i="3"/>
  <c r="BJ32" i="3" s="1" a="1"/>
  <c r="BJ32" i="3" s="1"/>
  <c r="DJ32" i="3" s="1" a="1"/>
  <c r="DJ32" i="3" s="1"/>
  <c r="H130" i="3"/>
  <c r="BH130" i="3" s="1" a="1"/>
  <c r="BH130" i="3" s="1"/>
  <c r="DH130" i="3" s="1" a="1"/>
  <c r="DH130" i="3" s="1"/>
  <c r="K32" i="3"/>
  <c r="BK32" i="3" s="1" a="1"/>
  <c r="BK32" i="3" s="1"/>
  <c r="DK32" i="3" s="1" a="1"/>
  <c r="DK32" i="3" s="1"/>
  <c r="K9" i="3"/>
  <c r="BK9" i="3" s="1" a="1"/>
  <c r="BK9" i="3" s="1"/>
  <c r="DK9" i="3" s="1" a="1"/>
  <c r="DK9" i="3" s="1"/>
  <c r="H134" i="3"/>
  <c r="BH134" i="3" s="1" a="1"/>
  <c r="BH134" i="3" s="1"/>
  <c r="DH134" i="3" s="1" a="1"/>
  <c r="DH134" i="3" s="1"/>
  <c r="J9" i="3"/>
  <c r="BJ9" i="3" s="1" a="1"/>
  <c r="BJ9" i="3" s="1"/>
  <c r="DJ9" i="3" s="1" a="1"/>
  <c r="DJ9" i="3" s="1"/>
  <c r="K149" i="3"/>
  <c r="BK149" i="3" s="1" a="1"/>
  <c r="BK149" i="3" s="1"/>
  <c r="DK149" i="3" s="1" a="1"/>
  <c r="DK149" i="3" s="1"/>
  <c r="H150" i="3"/>
  <c r="BH150" i="3" s="1" a="1"/>
  <c r="BH150" i="3" s="1"/>
  <c r="DH150" i="3" s="1" a="1"/>
  <c r="DH150" i="3" s="1"/>
  <c r="I44" i="3"/>
  <c r="K17" i="3"/>
  <c r="BK17" i="3" s="1" a="1"/>
  <c r="BK17" i="3" s="1"/>
  <c r="DK17" i="3" s="1" a="1"/>
  <c r="DK17" i="3" s="1"/>
  <c r="K7" i="3"/>
  <c r="J31" i="3"/>
  <c r="BJ31" i="3" s="1" a="1"/>
  <c r="BJ31" i="3" s="1"/>
  <c r="DJ31" i="3" s="1" a="1"/>
  <c r="DJ31" i="3" s="1"/>
  <c r="I17" i="3"/>
  <c r="BI17" i="3" s="1" a="1"/>
  <c r="BI17" i="3" s="1"/>
  <c r="DI17" i="3" s="1" a="1"/>
  <c r="DI17" i="3" s="1"/>
  <c r="I16" i="3"/>
  <c r="I35" i="3"/>
  <c r="BI35" i="3" s="1" a="1"/>
  <c r="BI35" i="3" s="1"/>
  <c r="DI35" i="3" s="1" a="1"/>
  <c r="DI35" i="3" s="1"/>
  <c r="I15" i="3"/>
  <c r="I10" i="3"/>
  <c r="BI10" i="3" s="1" a="1"/>
  <c r="BI10" i="3" s="1"/>
  <c r="DI10" i="3" s="1" a="1"/>
  <c r="DI10" i="3" s="1"/>
  <c r="H149" i="3"/>
  <c r="BH149" i="3" s="1" a="1"/>
  <c r="BH149" i="3" s="1"/>
  <c r="DH149" i="3" s="1" a="1"/>
  <c r="DH149" i="3" s="1"/>
  <c r="K145" i="3"/>
  <c r="BK145" i="3" s="1" a="1"/>
  <c r="BK145" i="3" s="1"/>
  <c r="DK145" i="3" s="1" a="1"/>
  <c r="DK145" i="3" s="1"/>
  <c r="H110" i="3"/>
  <c r="I86" i="3"/>
  <c r="H135" i="3"/>
  <c r="BH135" i="3" s="1" a="1"/>
  <c r="BH135" i="3" s="1"/>
  <c r="DH135" i="3" s="1" a="1"/>
  <c r="DH135" i="3" s="1"/>
  <c r="K37" i="3"/>
  <c r="I56" i="3"/>
  <c r="I8" i="3"/>
  <c r="BI8" i="3" s="1" a="1"/>
  <c r="BI8" i="3" s="1"/>
  <c r="DI8" i="3" s="1" a="1"/>
  <c r="DI8" i="3" s="1"/>
  <c r="L22" i="3"/>
  <c r="K28" i="3"/>
  <c r="BK28" i="3" s="1" a="1"/>
  <c r="BK28" i="3" s="1"/>
  <c r="DK28" i="3" s="1" a="1"/>
  <c r="DK28" i="3" s="1"/>
  <c r="M15" i="3"/>
  <c r="BM15" i="3" s="1" a="1"/>
  <c r="BM15" i="3" s="1"/>
  <c r="DM15" i="3" s="1" a="1"/>
  <c r="DM15" i="3" s="1"/>
  <c r="I12" i="3"/>
  <c r="BI12" i="3" s="1" a="1"/>
  <c r="BI12" i="3" s="1"/>
  <c r="DI12" i="3" s="1" a="1"/>
  <c r="DI12" i="3" s="1"/>
  <c r="M17" i="3"/>
  <c r="BM17" i="3" s="1" a="1"/>
  <c r="BM17" i="3" s="1"/>
  <c r="DM17" i="3" s="1" a="1"/>
  <c r="DM17" i="3" s="1"/>
  <c r="H113" i="3"/>
  <c r="BH113" i="3" s="1" a="1"/>
  <c r="BH113" i="3" s="1"/>
  <c r="DH113" i="3" s="1" a="1"/>
  <c r="DH113" i="3" s="1"/>
  <c r="K15" i="3"/>
  <c r="K10" i="3"/>
  <c r="BK10" i="3" s="1" a="1"/>
  <c r="BK10" i="3" s="1"/>
  <c r="DK10" i="3" s="1" a="1"/>
  <c r="DK10" i="3" s="1"/>
  <c r="M28" i="3"/>
  <c r="BM28" i="3" s="1" a="1"/>
  <c r="BM28" i="3" s="1"/>
  <c r="DM28" i="3" s="1" a="1"/>
  <c r="DM28" i="3" s="1"/>
  <c r="I7" i="3"/>
  <c r="L16" i="3"/>
  <c r="M11" i="3"/>
  <c r="BM11" i="3" s="1" a="1"/>
  <c r="BM11" i="3" s="1"/>
  <c r="DM11" i="3" s="1" a="1"/>
  <c r="DM11" i="3" s="1"/>
  <c r="H129" i="3"/>
  <c r="BH129" i="3" s="1" a="1"/>
  <c r="BH129" i="3" s="1"/>
  <c r="DH129" i="3" s="1" a="1"/>
  <c r="DH129" i="3" s="1"/>
  <c r="L10" i="3"/>
  <c r="BL10" i="3" s="1" a="1"/>
  <c r="BL10" i="3" s="1"/>
  <c r="DL10" i="3" s="1" a="1"/>
  <c r="DL10" i="3" s="1"/>
  <c r="I11" i="3"/>
  <c r="I54" i="3"/>
  <c r="BI54" i="3" s="1" a="1"/>
  <c r="BI54" i="3" s="1"/>
  <c r="DI54" i="3" s="1" a="1"/>
  <c r="DI54" i="3" s="1"/>
  <c r="AB112" i="3"/>
  <c r="FH112" i="3" s="1"/>
  <c r="AB6" i="3"/>
  <c r="J153" i="3" l="1"/>
  <c r="BJ153" i="3" s="1" a="1"/>
  <c r="BJ153" i="3" s="1"/>
  <c r="DJ153" i="3" s="1" a="1"/>
  <c r="DJ153" i="3" s="1"/>
  <c r="FG4" i="3"/>
  <c r="BK75" i="3" a="1"/>
  <c r="BK75" i="3" s="1"/>
  <c r="DK75" i="3" s="1" a="1"/>
  <c r="DK75" i="3" s="1"/>
  <c r="AL4" i="3"/>
  <c r="M173" i="3"/>
  <c r="BM173" i="3" s="1" a="1"/>
  <c r="BM173" i="3" s="1"/>
  <c r="DM173" i="3" s="1" a="1"/>
  <c r="DM173" i="3" s="1"/>
  <c r="K189" i="3"/>
  <c r="BK189" i="3" s="1" a="1"/>
  <c r="BK189" i="3" s="1"/>
  <c r="DK189" i="3" s="1" a="1"/>
  <c r="DK189" i="3" s="1"/>
  <c r="J177" i="3"/>
  <c r="K177" i="3" s="1"/>
  <c r="AK130" i="3"/>
  <c r="FG130" i="3" s="1"/>
  <c r="FF35" i="3"/>
  <c r="FG35" i="3"/>
  <c r="FJ177" i="3"/>
  <c r="FK177" i="3" s="1"/>
  <c r="FJ150" i="3"/>
  <c r="FJ145" i="3"/>
  <c r="FJ81" i="3"/>
  <c r="FK81" i="3" s="1"/>
  <c r="FJ61" i="3"/>
  <c r="FJ56" i="3"/>
  <c r="FJ33" i="3"/>
  <c r="FJ10" i="3"/>
  <c r="FJ20" i="3"/>
  <c r="FK20" i="3" s="1"/>
  <c r="FJ130" i="3"/>
  <c r="FK130" i="3" s="1"/>
  <c r="FJ113" i="3"/>
  <c r="FK113" i="3" s="1"/>
  <c r="FJ89" i="3"/>
  <c r="FK89" i="3" s="1"/>
  <c r="FJ62" i="3"/>
  <c r="FJ135" i="3"/>
  <c r="FJ53" i="3"/>
  <c r="FK53" i="3" s="1"/>
  <c r="FJ9" i="3"/>
  <c r="FJ123" i="3"/>
  <c r="FJ124" i="3"/>
  <c r="FJ161" i="3"/>
  <c r="FJ187" i="3"/>
  <c r="FK187" i="3" s="1"/>
  <c r="FJ138" i="3"/>
  <c r="FJ142" i="3"/>
  <c r="FJ137" i="3"/>
  <c r="FJ70" i="3"/>
  <c r="FK70" i="3" s="1"/>
  <c r="FJ167" i="3"/>
  <c r="FJ26" i="3"/>
  <c r="FK26" i="3" s="1"/>
  <c r="FJ111" i="3"/>
  <c r="FJ88" i="3"/>
  <c r="FJ44" i="3"/>
  <c r="FK44" i="3" s="1"/>
  <c r="FJ15" i="3"/>
  <c r="FK15" i="3" s="1"/>
  <c r="FJ67" i="3"/>
  <c r="FK67" i="3" s="1"/>
  <c r="FJ153" i="3"/>
  <c r="FK153" i="3" s="1"/>
  <c r="FJ79" i="3"/>
  <c r="FK79" i="3" s="1"/>
  <c r="FJ101" i="3"/>
  <c r="FK101" i="3" s="1"/>
  <c r="FJ140" i="3"/>
  <c r="FJ189" i="3"/>
  <c r="FK189" i="3" s="1"/>
  <c r="FG98" i="3"/>
  <c r="FJ5" i="3"/>
  <c r="FJ27" i="3"/>
  <c r="FJ146" i="3"/>
  <c r="FJ4" i="3"/>
  <c r="FJ144" i="3"/>
  <c r="FK144" i="3" s="1"/>
  <c r="FJ42" i="3"/>
  <c r="FK42" i="3" s="1"/>
  <c r="FJ74" i="3"/>
  <c r="FJ149" i="3"/>
  <c r="FJ174" i="3"/>
  <c r="FK174" i="3" s="1"/>
  <c r="FJ75" i="3"/>
  <c r="FJ52" i="3"/>
  <c r="FJ37" i="3"/>
  <c r="FK37" i="3" s="1"/>
  <c r="FJ188" i="3"/>
  <c r="FJ139" i="3"/>
  <c r="FJ129" i="3"/>
  <c r="FJ98" i="3"/>
  <c r="FK98" i="3" s="1"/>
  <c r="FJ68" i="3"/>
  <c r="FK68" i="3" s="1"/>
  <c r="FJ55" i="3"/>
  <c r="FJ97" i="3"/>
  <c r="FJ103" i="3"/>
  <c r="FK103" i="3" s="1"/>
  <c r="FJ66" i="3"/>
  <c r="FK66" i="3" s="1"/>
  <c r="FJ73" i="3"/>
  <c r="FJ35" i="3"/>
  <c r="FK35" i="3" s="1"/>
  <c r="FJ87" i="3"/>
  <c r="FJ58" i="3"/>
  <c r="FK58" i="3" s="1"/>
  <c r="FJ84" i="3"/>
  <c r="FK84" i="3" s="1"/>
  <c r="FJ173" i="3"/>
  <c r="FK173" i="3" s="1"/>
  <c r="FJ105" i="3"/>
  <c r="FK105" i="3" s="1"/>
  <c r="FJ91" i="3"/>
  <c r="FJ71" i="3"/>
  <c r="FK71" i="3" s="1"/>
  <c r="FJ115" i="3"/>
  <c r="FJ141" i="3"/>
  <c r="FJ57" i="3"/>
  <c r="FJ21" i="3"/>
  <c r="FJ99" i="3"/>
  <c r="FJ102" i="3"/>
  <c r="FK102" i="3" s="1"/>
  <c r="FJ43" i="3"/>
  <c r="FJ118" i="3"/>
  <c r="FK118" i="3" s="1"/>
  <c r="FJ59" i="3"/>
  <c r="FK59" i="3" s="1"/>
  <c r="FJ85" i="3"/>
  <c r="FK85" i="3" s="1"/>
  <c r="FJ116" i="3"/>
  <c r="FK116" i="3" s="1"/>
  <c r="FJ107" i="3"/>
  <c r="FK107" i="3" s="1"/>
  <c r="FJ63" i="3"/>
  <c r="FJ120" i="3"/>
  <c r="FK120" i="3" s="1"/>
  <c r="FJ49" i="3"/>
  <c r="FJ64" i="3"/>
  <c r="FK64" i="3" s="1"/>
  <c r="FJ23" i="3"/>
  <c r="FK23" i="3" s="1"/>
  <c r="FJ122" i="3"/>
  <c r="FK122" i="3" s="1"/>
  <c r="DS6" i="3" a="1"/>
  <c r="DS6" i="3" s="1"/>
  <c r="FJ18" i="3"/>
  <c r="FJ127" i="3"/>
  <c r="FJ95" i="3"/>
  <c r="FK95" i="3" s="1"/>
  <c r="FJ39" i="3"/>
  <c r="FJ143" i="3"/>
  <c r="FJ160" i="3"/>
  <c r="FK160" i="3" s="1"/>
  <c r="FJ28" i="3"/>
  <c r="FJ72" i="3"/>
  <c r="FK72" i="3" s="1"/>
  <c r="FJ40" i="3"/>
  <c r="FJ50" i="3"/>
  <c r="FJ31" i="3"/>
  <c r="FK31" i="3" s="1"/>
  <c r="AK32" i="3"/>
  <c r="AL32" i="3" s="1"/>
  <c r="FH32" i="3" s="1"/>
  <c r="FJ159" i="3"/>
  <c r="FK159" i="3" s="1"/>
  <c r="FJ22" i="3"/>
  <c r="FK22" i="3" s="1"/>
  <c r="FJ11" i="3"/>
  <c r="FK11" i="3" s="1"/>
  <c r="FJ92" i="3"/>
  <c r="FK92" i="3" s="1"/>
  <c r="FJ54" i="3"/>
  <c r="FJ32" i="3"/>
  <c r="FK32" i="3" s="1"/>
  <c r="FJ17" i="3"/>
  <c r="FK17" i="3" s="1"/>
  <c r="FJ78" i="3"/>
  <c r="FJ19" i="3"/>
  <c r="FJ25" i="3"/>
  <c r="FJ76" i="3"/>
  <c r="FJ110" i="3"/>
  <c r="FJ100" i="3"/>
  <c r="FK100" i="3" s="1"/>
  <c r="FJ29" i="3"/>
  <c r="FJ48" i="3"/>
  <c r="FJ34" i="3"/>
  <c r="FJ77" i="3"/>
  <c r="FK77" i="3" s="1"/>
  <c r="FJ47" i="3"/>
  <c r="FK47" i="3" s="1"/>
  <c r="FJ41" i="3"/>
  <c r="FK41" i="3" s="1"/>
  <c r="FJ86" i="3"/>
  <c r="FJ169" i="3"/>
  <c r="FK169" i="3" s="1"/>
  <c r="FJ134" i="3"/>
  <c r="FJ131" i="3"/>
  <c r="FK131" i="3" s="1"/>
  <c r="FJ151" i="3"/>
  <c r="FK151" i="3" s="1"/>
  <c r="FJ125" i="3"/>
  <c r="FJ69" i="3"/>
  <c r="FJ12" i="3"/>
  <c r="FJ65" i="3"/>
  <c r="FJ16" i="3"/>
  <c r="FJ83" i="3"/>
  <c r="FJ8" i="3"/>
  <c r="FK8" i="3" s="1"/>
  <c r="FJ14" i="3"/>
  <c r="FJ7" i="3"/>
  <c r="FJ117" i="3"/>
  <c r="AK79" i="3"/>
  <c r="AL79" i="3" s="1"/>
  <c r="FH79" i="3" s="1"/>
  <c r="AK188" i="3"/>
  <c r="FF188" i="3"/>
  <c r="AK88" i="3"/>
  <c r="AL88" i="3" s="1"/>
  <c r="FH88" i="3" s="1"/>
  <c r="AK139" i="3"/>
  <c r="AL139" i="3" s="1"/>
  <c r="FH139" i="3" s="1"/>
  <c r="FF98" i="3"/>
  <c r="AK11" i="3"/>
  <c r="FF11" i="3"/>
  <c r="AK67" i="3"/>
  <c r="FF67" i="3"/>
  <c r="AK92" i="3"/>
  <c r="FF92" i="3"/>
  <c r="AK161" i="3"/>
  <c r="AK84" i="3"/>
  <c r="FF84" i="3"/>
  <c r="AK107" i="3"/>
  <c r="FF107" i="3"/>
  <c r="AL130" i="3"/>
  <c r="FH130" i="3" s="1"/>
  <c r="AK122" i="3"/>
  <c r="FH6" i="3"/>
  <c r="K153" i="3"/>
  <c r="BK153" i="3" s="1" a="1"/>
  <c r="BK153" i="3" s="1"/>
  <c r="DK153" i="3" s="1" a="1"/>
  <c r="DK153" i="3" s="1"/>
  <c r="K174" i="3"/>
  <c r="L174" i="3" s="1"/>
  <c r="M174" i="3" s="1"/>
  <c r="BM174" i="3" s="1" a="1"/>
  <c r="BM174" i="3" s="1"/>
  <c r="DM174" i="3" s="1" a="1"/>
  <c r="DM174" i="3" s="1"/>
  <c r="CF189" i="3" a="1"/>
  <c r="CF189" i="3" s="1"/>
  <c r="EF189" i="3" s="1" a="1"/>
  <c r="EF189" i="3" s="1"/>
  <c r="CF174" i="3" a="1"/>
  <c r="CF174" i="3" s="1"/>
  <c r="EF174" i="3" s="1" a="1"/>
  <c r="EF174" i="3" s="1"/>
  <c r="BM169" i="3" a="1"/>
  <c r="BM169" i="3" s="1"/>
  <c r="DM169" i="3" s="1" a="1"/>
  <c r="DM169" i="3" s="1"/>
  <c r="CH169" i="3" a="1"/>
  <c r="CH169" i="3" s="1"/>
  <c r="EH169" i="3" s="1" a="1"/>
  <c r="EH169" i="3" s="1"/>
  <c r="CH173" i="3" a="1"/>
  <c r="CH173" i="3" s="1"/>
  <c r="EH173" i="3" s="1" a="1"/>
  <c r="EH173" i="3" s="1"/>
  <c r="CG174" i="3" a="1"/>
  <c r="CG174" i="3" s="1"/>
  <c r="EG174" i="3" s="1" a="1"/>
  <c r="EG174" i="3" s="1"/>
  <c r="BN161" i="3" a="1"/>
  <c r="BN161" i="3" s="1"/>
  <c r="DN161" i="3" s="1" a="1"/>
  <c r="DN161" i="3" s="1"/>
  <c r="CI161" i="3" a="1"/>
  <c r="CI161" i="3" s="1"/>
  <c r="EI161" i="3" s="1" a="1"/>
  <c r="EI161" i="3" s="1"/>
  <c r="BN153" i="3" a="1"/>
  <c r="BN153" i="3" s="1"/>
  <c r="DN153" i="3" s="1" a="1"/>
  <c r="DN153" i="3" s="1"/>
  <c r="CI153" i="3" a="1"/>
  <c r="CI153" i="3" s="1"/>
  <c r="EI153" i="3" s="1" a="1"/>
  <c r="EI153" i="3" s="1"/>
  <c r="BM187" i="3" a="1"/>
  <c r="BM187" i="3" s="1"/>
  <c r="DM187" i="3" s="1" a="1"/>
  <c r="DM187" i="3" s="1"/>
  <c r="CH187" i="3" a="1"/>
  <c r="CH187" i="3" s="1"/>
  <c r="EH187" i="3" s="1" a="1"/>
  <c r="EH187" i="3" s="1"/>
  <c r="CE177" i="3" a="1"/>
  <c r="CE177" i="3" s="1"/>
  <c r="EE177" i="3" s="1" a="1"/>
  <c r="EE177" i="3" s="1"/>
  <c r="BM167" i="3" a="1"/>
  <c r="BM167" i="3" s="1"/>
  <c r="DM167" i="3" s="1" a="1"/>
  <c r="DM167" i="3" s="1"/>
  <c r="CH167" i="3" a="1"/>
  <c r="CH167" i="3" s="1"/>
  <c r="EH167" i="3" s="1" a="1"/>
  <c r="EH167" i="3" s="1"/>
  <c r="J159" i="3"/>
  <c r="CH174" i="3" a="1"/>
  <c r="CH174" i="3" s="1"/>
  <c r="EH174" i="3" s="1" a="1"/>
  <c r="EH174" i="3" s="1"/>
  <c r="BN188" i="3" a="1"/>
  <c r="BN188" i="3" s="1"/>
  <c r="DN188" i="3" s="1" a="1"/>
  <c r="DN188" i="3" s="1"/>
  <c r="CI188" i="3" a="1"/>
  <c r="CI188" i="3" s="1"/>
  <c r="EI188" i="3" s="1" a="1"/>
  <c r="EI188" i="3" s="1"/>
  <c r="BM160" i="3" a="1"/>
  <c r="BM160" i="3" s="1"/>
  <c r="DM160" i="3" s="1" a="1"/>
  <c r="DM160" i="3" s="1"/>
  <c r="CH160" i="3" a="1"/>
  <c r="CH160" i="3" s="1"/>
  <c r="EH160" i="3" s="1" a="1"/>
  <c r="EH160" i="3" s="1"/>
  <c r="BM159" i="3" a="1"/>
  <c r="BM159" i="3" s="1"/>
  <c r="DM159" i="3" s="1" a="1"/>
  <c r="DM159" i="3" s="1"/>
  <c r="CH159" i="3" a="1"/>
  <c r="CH159" i="3" s="1"/>
  <c r="EH159" i="3" s="1" a="1"/>
  <c r="EH159" i="3" s="1"/>
  <c r="BM189" i="3" a="1"/>
  <c r="BM189" i="3" s="1"/>
  <c r="DM189" i="3" s="1" a="1"/>
  <c r="DM189" i="3" s="1"/>
  <c r="CH189" i="3" a="1"/>
  <c r="CH189" i="3" s="1"/>
  <c r="EH189" i="3" s="1" a="1"/>
  <c r="EH189" i="3" s="1"/>
  <c r="CF153" i="3" a="1"/>
  <c r="CF153" i="3" s="1"/>
  <c r="EF153" i="3" s="1" a="1"/>
  <c r="EF153" i="3" s="1"/>
  <c r="CB6" i="3" a="1"/>
  <c r="CB6" i="3" s="1"/>
  <c r="EB6" i="3" s="1" a="1"/>
  <c r="EB6" i="3" s="1"/>
  <c r="CB112" i="3" a="1"/>
  <c r="CB112" i="3" s="1"/>
  <c r="EB112" i="3" s="1" a="1"/>
  <c r="EB112" i="3" s="1"/>
  <c r="BI70" i="3" a="1"/>
  <c r="BI70" i="3" s="1"/>
  <c r="DI70" i="3" s="1" a="1"/>
  <c r="DI70" i="3" s="1"/>
  <c r="CH113" i="3" a="1"/>
  <c r="CH113" i="3" s="1"/>
  <c r="EH113" i="3" s="1" a="1"/>
  <c r="EH113" i="3" s="1"/>
  <c r="CF75" i="3" a="1"/>
  <c r="CF75" i="3" s="1"/>
  <c r="EF75" i="3" s="1" a="1"/>
  <c r="EF75" i="3" s="1"/>
  <c r="CF72" i="3" a="1"/>
  <c r="CF72" i="3" s="1"/>
  <c r="EF72" i="3" s="1" a="1"/>
  <c r="EF72" i="3" s="1"/>
  <c r="CD68" i="3" a="1"/>
  <c r="CD68" i="3" s="1"/>
  <c r="ED68" i="3" s="1" a="1"/>
  <c r="ED68" i="3" s="1"/>
  <c r="CE75" i="3" a="1"/>
  <c r="CE75" i="3" s="1"/>
  <c r="EE75" i="3" s="1" a="1"/>
  <c r="EE75" i="3" s="1"/>
  <c r="CD105" i="3" a="1"/>
  <c r="CD105" i="3" s="1"/>
  <c r="ED105" i="3" s="1" a="1"/>
  <c r="ED105" i="3" s="1"/>
  <c r="CF134" i="3" a="1"/>
  <c r="CF134" i="3" s="1"/>
  <c r="EF134" i="3" s="1" a="1"/>
  <c r="EF134" i="3" s="1"/>
  <c r="BJ4" i="3" a="1"/>
  <c r="BJ4" i="3" s="1"/>
  <c r="DJ4" i="3" s="1" a="1"/>
  <c r="DJ4" i="3" s="1"/>
  <c r="L134" i="3"/>
  <c r="BL134" i="3" s="1" a="1"/>
  <c r="BL134" i="3" s="1"/>
  <c r="DL134" i="3" s="1" a="1"/>
  <c r="DL134" i="3" s="1"/>
  <c r="CH116" i="3" a="1"/>
  <c r="CH116" i="3" s="1"/>
  <c r="EH116" i="3" s="1" a="1"/>
  <c r="EH116" i="3" s="1"/>
  <c r="CD99" i="3" a="1"/>
  <c r="CD99" i="3" s="1"/>
  <c r="ED99" i="3" s="1" a="1"/>
  <c r="ED99" i="3" s="1"/>
  <c r="CD87" i="3" a="1"/>
  <c r="CD87" i="3" s="1"/>
  <c r="ED87" i="3" s="1" a="1"/>
  <c r="ED87" i="3" s="1"/>
  <c r="CF99" i="3" a="1"/>
  <c r="CF99" i="3" s="1"/>
  <c r="EF99" i="3" s="1" a="1"/>
  <c r="EF99" i="3" s="1"/>
  <c r="CE89" i="3" a="1"/>
  <c r="CE89" i="3" s="1"/>
  <c r="EE89" i="3" s="1" a="1"/>
  <c r="EE89" i="3" s="1"/>
  <c r="BL75" i="3" a="1"/>
  <c r="BL75" i="3" s="1"/>
  <c r="DL75" i="3" s="1" a="1"/>
  <c r="DL75" i="3" s="1"/>
  <c r="CG47" i="3" a="1"/>
  <c r="CG47" i="3" s="1"/>
  <c r="EG47" i="3" s="1" a="1"/>
  <c r="EG47" i="3" s="1"/>
  <c r="BJ68" i="3" a="1"/>
  <c r="BJ68" i="3" s="1"/>
  <c r="DJ68" i="3" s="1" a="1"/>
  <c r="DJ68" i="3" s="1"/>
  <c r="CE45" i="3" a="1"/>
  <c r="CE45" i="3" s="1"/>
  <c r="EE45" i="3" s="1" a="1"/>
  <c r="EE45" i="3" s="1"/>
  <c r="K68" i="3"/>
  <c r="CF68" i="3" s="1" a="1"/>
  <c r="CF68" i="3" s="1"/>
  <c r="EF68" i="3" s="1" a="1"/>
  <c r="EF68" i="3" s="1"/>
  <c r="CG51" i="3" a="1"/>
  <c r="CG51" i="3" s="1"/>
  <c r="EG51" i="3" s="1" a="1"/>
  <c r="EG51" i="3" s="1"/>
  <c r="BL44" i="3" a="1"/>
  <c r="BL44" i="3" s="1"/>
  <c r="DL44" i="3" s="1" a="1"/>
  <c r="DL44" i="3" s="1"/>
  <c r="CF42" i="3" a="1"/>
  <c r="CF42" i="3" s="1"/>
  <c r="EF42" i="3" s="1" a="1"/>
  <c r="EF42" i="3" s="1"/>
  <c r="L89" i="3"/>
  <c r="CG89" i="3" s="1" a="1"/>
  <c r="CG89" i="3" s="1"/>
  <c r="EG89" i="3" s="1" a="1"/>
  <c r="EG89" i="3" s="1"/>
  <c r="BK89" i="3" a="1"/>
  <c r="BK89" i="3" s="1"/>
  <c r="DK89" i="3" s="1" a="1"/>
  <c r="DK89" i="3" s="1"/>
  <c r="BK15" i="3" a="1"/>
  <c r="BK15" i="3" s="1"/>
  <c r="DK15" i="3" s="1" a="1"/>
  <c r="DK15" i="3" s="1"/>
  <c r="CF52" i="3" a="1"/>
  <c r="CF52" i="3" s="1"/>
  <c r="EF52" i="3" s="1" a="1"/>
  <c r="EF52" i="3" s="1"/>
  <c r="BL15" i="3" a="1"/>
  <c r="BL15" i="3" s="1"/>
  <c r="DL15" i="3" s="1" a="1"/>
  <c r="DL15" i="3" s="1"/>
  <c r="CG52" i="3" a="1"/>
  <c r="CG52" i="3" s="1"/>
  <c r="EG52" i="3" s="1" a="1"/>
  <c r="EG52" i="3" s="1"/>
  <c r="BJ7" i="3" a="1"/>
  <c r="BJ7" i="3" s="1"/>
  <c r="DJ7" i="3" s="1" a="1"/>
  <c r="DJ7" i="3" s="1"/>
  <c r="CE38" i="3" a="1"/>
  <c r="CE38" i="3" s="1"/>
  <c r="EE38" i="3" s="1" a="1"/>
  <c r="EE38" i="3" s="1"/>
  <c r="BL16" i="3" a="1"/>
  <c r="BL16" i="3" s="1"/>
  <c r="DL16" i="3" s="1" a="1"/>
  <c r="DL16" i="3" s="1"/>
  <c r="CG20" i="3" a="1"/>
  <c r="CG20" i="3" s="1"/>
  <c r="EG20" i="3" s="1" a="1"/>
  <c r="EG20" i="3" s="1"/>
  <c r="BI86" i="3" a="1"/>
  <c r="BI86" i="3" s="1"/>
  <c r="DI86" i="3" s="1" a="1"/>
  <c r="DI86" i="3" s="1"/>
  <c r="CD29" i="3" a="1"/>
  <c r="CD29" i="3" s="1"/>
  <c r="ED29" i="3" s="1" a="1"/>
  <c r="ED29" i="3" s="1"/>
  <c r="BL37" i="3" a="1"/>
  <c r="BL37" i="3" s="1"/>
  <c r="DL37" i="3" s="1" a="1"/>
  <c r="DL37" i="3" s="1"/>
  <c r="CG30" i="3" a="1"/>
  <c r="CG30" i="3" s="1"/>
  <c r="EG30" i="3" s="1" a="1"/>
  <c r="EG30" i="3" s="1"/>
  <c r="BJ16" i="3" a="1"/>
  <c r="BJ16" i="3" s="1"/>
  <c r="DJ16" i="3" s="1" a="1"/>
  <c r="DJ16" i="3" s="1"/>
  <c r="CE20" i="3" a="1"/>
  <c r="CE20" i="3" s="1"/>
  <c r="EE20" i="3" s="1" a="1"/>
  <c r="EE20" i="3" s="1"/>
  <c r="CE65" i="3" a="1"/>
  <c r="CE65" i="3" s="1"/>
  <c r="EE65" i="3" s="1" a="1"/>
  <c r="EE65" i="3" s="1"/>
  <c r="BJ72" i="3" a="1"/>
  <c r="BJ72" i="3" s="1"/>
  <c r="DJ72" i="3" s="1" a="1"/>
  <c r="DJ72" i="3" s="1"/>
  <c r="CE57" i="3" a="1"/>
  <c r="CE57" i="3" s="1"/>
  <c r="EE57" i="3" s="1" a="1"/>
  <c r="EE57" i="3" s="1"/>
  <c r="BI72" i="3" a="1"/>
  <c r="BI72" i="3" s="1"/>
  <c r="DI72" i="3" s="1" a="1"/>
  <c r="DI72" i="3" s="1"/>
  <c r="CD57" i="3" a="1"/>
  <c r="CD57" i="3" s="1"/>
  <c r="ED57" i="3" s="1" a="1"/>
  <c r="ED57" i="3" s="1"/>
  <c r="BK7" i="3" a="1"/>
  <c r="BK7" i="3" s="1"/>
  <c r="DK7" i="3" s="1" a="1"/>
  <c r="DK7" i="3" s="1"/>
  <c r="CF38" i="3" a="1"/>
  <c r="CF38" i="3" s="1"/>
  <c r="EF38" i="3" s="1" a="1"/>
  <c r="EF38" i="3" s="1"/>
  <c r="BJ15" i="3" a="1"/>
  <c r="BJ15" i="3" s="1"/>
  <c r="DJ15" i="3" s="1" a="1"/>
  <c r="DJ15" i="3" s="1"/>
  <c r="CE52" i="3" a="1"/>
  <c r="CE52" i="3" s="1"/>
  <c r="EE52" i="3" s="1" a="1"/>
  <c r="EE52" i="3" s="1"/>
  <c r="BI16" i="3" a="1"/>
  <c r="BI16" i="3" s="1"/>
  <c r="DI16" i="3" s="1" a="1"/>
  <c r="DI16" i="3" s="1"/>
  <c r="CD20" i="3" a="1"/>
  <c r="CD20" i="3" s="1"/>
  <c r="ED20" i="3" s="1" a="1"/>
  <c r="ED20" i="3" s="1"/>
  <c r="BI7" i="3" a="1"/>
  <c r="BI7" i="3" s="1"/>
  <c r="DI7" i="3" s="1" a="1"/>
  <c r="DI7" i="3" s="1"/>
  <c r="CD38" i="3" a="1"/>
  <c r="CD38" i="3" s="1"/>
  <c r="ED38" i="3" s="1" a="1"/>
  <c r="ED38" i="3" s="1"/>
  <c r="BJ33" i="3" a="1"/>
  <c r="BJ33" i="3" s="1"/>
  <c r="DJ33" i="3" s="1" a="1"/>
  <c r="DJ33" i="3" s="1"/>
  <c r="CE19" i="3" a="1"/>
  <c r="CE19" i="3" s="1"/>
  <c r="EE19" i="3" s="1" a="1"/>
  <c r="EE19" i="3" s="1"/>
  <c r="CD41" i="3" a="1"/>
  <c r="CD41" i="3" s="1"/>
  <c r="ED41" i="3" s="1" a="1"/>
  <c r="ED41" i="3" s="1"/>
  <c r="CD21" i="3" a="1"/>
  <c r="CD21" i="3" s="1"/>
  <c r="ED21" i="3" s="1" a="1"/>
  <c r="ED21" i="3" s="1"/>
  <c r="CD53" i="3" a="1"/>
  <c r="CD53" i="3" s="1"/>
  <c r="ED53" i="3" s="1" a="1"/>
  <c r="ED53" i="3" s="1"/>
  <c r="M89" i="3"/>
  <c r="CH89" i="3" s="1" a="1"/>
  <c r="CH89" i="3" s="1"/>
  <c r="EH89" i="3" s="1" a="1"/>
  <c r="EH89" i="3" s="1"/>
  <c r="BL72" i="3" a="1"/>
  <c r="BL72" i="3" s="1"/>
  <c r="DL72" i="3" s="1" a="1"/>
  <c r="DL72" i="3" s="1"/>
  <c r="CG57" i="3" a="1"/>
  <c r="CG57" i="3" s="1"/>
  <c r="EG57" i="3" s="1" a="1"/>
  <c r="EG57" i="3" s="1"/>
  <c r="BJ37" i="3" a="1"/>
  <c r="BJ37" i="3" s="1"/>
  <c r="DJ37" i="3" s="1" a="1"/>
  <c r="DJ37" i="3" s="1"/>
  <c r="CE30" i="3" a="1"/>
  <c r="CE30" i="3" s="1"/>
  <c r="EE30" i="3" s="1" a="1"/>
  <c r="EE30" i="3" s="1"/>
  <c r="CH53" i="3" a="1"/>
  <c r="CH53" i="3" s="1"/>
  <c r="EH53" i="3" s="1" a="1"/>
  <c r="EH53" i="3" s="1"/>
  <c r="BN62" i="3" a="1"/>
  <c r="BN62" i="3" s="1"/>
  <c r="DN62" i="3" s="1" a="1"/>
  <c r="DN62" i="3" s="1"/>
  <c r="CI88" i="3" a="1"/>
  <c r="CI88" i="3" s="1"/>
  <c r="EI88" i="3" s="1" a="1"/>
  <c r="EI88" i="3" s="1"/>
  <c r="BJ103" i="3" a="1"/>
  <c r="BJ103" i="3" s="1"/>
  <c r="DJ103" i="3" s="1" a="1"/>
  <c r="DJ103" i="3" s="1"/>
  <c r="CE34" i="3" a="1"/>
  <c r="CE34" i="3" s="1"/>
  <c r="EE34" i="3" s="1" a="1"/>
  <c r="EE34" i="3" s="1"/>
  <c r="CF60" i="3" a="1"/>
  <c r="CF60" i="3" s="1"/>
  <c r="EF60" i="3" s="1" a="1"/>
  <c r="EF60" i="3" s="1"/>
  <c r="J85" i="3"/>
  <c r="CE85" i="3" s="1" a="1"/>
  <c r="CE85" i="3" s="1"/>
  <c r="EE85" i="3" s="1" a="1"/>
  <c r="EE85" i="3" s="1"/>
  <c r="BI61" i="3" a="1"/>
  <c r="BI61" i="3" s="1"/>
  <c r="DI61" i="3" s="1" a="1"/>
  <c r="DI61" i="3" s="1"/>
  <c r="CD5" i="3" a="1"/>
  <c r="CD5" i="3" s="1"/>
  <c r="ED5" i="3" s="1" a="1"/>
  <c r="ED5" i="3" s="1"/>
  <c r="L7" i="3"/>
  <c r="CG7" i="3" s="1" a="1"/>
  <c r="CG7" i="3" s="1"/>
  <c r="EG7" i="3" s="1" a="1"/>
  <c r="EG7" i="3" s="1"/>
  <c r="P45" i="3"/>
  <c r="BO45" i="3" a="1"/>
  <c r="BO45" i="3" s="1"/>
  <c r="DO45" i="3" s="1" a="1"/>
  <c r="DO45" i="3" s="1"/>
  <c r="BK79" i="3" a="1"/>
  <c r="BK79" i="3" s="1"/>
  <c r="DK79" i="3" s="1" a="1"/>
  <c r="DK79" i="3" s="1"/>
  <c r="CF63" i="3" a="1"/>
  <c r="CF63" i="3" s="1"/>
  <c r="EF63" i="3" s="1" a="1"/>
  <c r="EF63" i="3" s="1"/>
  <c r="J70" i="3"/>
  <c r="CE70" i="3" s="1" a="1"/>
  <c r="CE70" i="3" s="1"/>
  <c r="EE70" i="3" s="1" a="1"/>
  <c r="EE70" i="3" s="1"/>
  <c r="BI37" i="3" a="1"/>
  <c r="BI37" i="3" s="1"/>
  <c r="DI37" i="3" s="1" a="1"/>
  <c r="DI37" i="3" s="1"/>
  <c r="CD30" i="3" a="1"/>
  <c r="CD30" i="3" s="1"/>
  <c r="ED30" i="3" s="1" a="1"/>
  <c r="ED30" i="3" s="1"/>
  <c r="CF29" i="3" a="1"/>
  <c r="CF29" i="3" s="1"/>
  <c r="EF29" i="3" s="1" a="1"/>
  <c r="EF29" i="3" s="1"/>
  <c r="CE35" i="3" a="1"/>
  <c r="CE35" i="3" s="1"/>
  <c r="EE35" i="3" s="1" a="1"/>
  <c r="EE35" i="3" s="1"/>
  <c r="CD61" i="3" a="1"/>
  <c r="CD61" i="3" s="1"/>
  <c r="ED61" i="3" s="1" a="1"/>
  <c r="ED61" i="3" s="1"/>
  <c r="CE58" i="3" a="1"/>
  <c r="CE58" i="3" s="1"/>
  <c r="EE58" i="3" s="1" a="1"/>
  <c r="EE58" i="3" s="1"/>
  <c r="BN104" i="3" a="1"/>
  <c r="BN104" i="3" s="1"/>
  <c r="DN104" i="3" s="1" a="1"/>
  <c r="DN104" i="3" s="1"/>
  <c r="O104" i="3"/>
  <c r="BK101" i="3" a="1"/>
  <c r="BK101" i="3" s="1"/>
  <c r="DK101" i="3" s="1" a="1"/>
  <c r="DK101" i="3" s="1"/>
  <c r="CF24" i="3" a="1"/>
  <c r="CF24" i="3" s="1"/>
  <c r="EF24" i="3" s="1" a="1"/>
  <c r="EF24" i="3" s="1"/>
  <c r="K103" i="3"/>
  <c r="CF103" i="3" s="1" a="1"/>
  <c r="CF103" i="3" s="1"/>
  <c r="EF103" i="3" s="1" a="1"/>
  <c r="EF103" i="3" s="1"/>
  <c r="BI81" i="3" a="1"/>
  <c r="BI81" i="3" s="1"/>
  <c r="DI81" i="3" s="1" a="1"/>
  <c r="DI81" i="3" s="1"/>
  <c r="CD49" i="3" a="1"/>
  <c r="CD49" i="3" s="1"/>
  <c r="ED49" i="3" s="1" a="1"/>
  <c r="ED49" i="3" s="1"/>
  <c r="M65" i="3"/>
  <c r="BM65" i="3" s="1" a="1"/>
  <c r="BM65" i="3" s="1"/>
  <c r="DM65" i="3" s="1" a="1"/>
  <c r="DM65" i="3" s="1"/>
  <c r="J54" i="3"/>
  <c r="J86" i="3"/>
  <c r="L99" i="3"/>
  <c r="CG99" i="3" s="1" a="1"/>
  <c r="CG99" i="3" s="1"/>
  <c r="EG99" i="3" s="1" a="1"/>
  <c r="EG99" i="3" s="1"/>
  <c r="BI44" i="3" a="1"/>
  <c r="BI44" i="3" s="1"/>
  <c r="DI44" i="3" s="1" a="1"/>
  <c r="DI44" i="3" s="1"/>
  <c r="CD51" i="3" a="1"/>
  <c r="CD51" i="3" s="1"/>
  <c r="ED51" i="3" s="1" a="1"/>
  <c r="ED51" i="3" s="1"/>
  <c r="BK16" i="3" a="1"/>
  <c r="BK16" i="3" s="1"/>
  <c r="DK16" i="3" s="1" a="1"/>
  <c r="DK16" i="3" s="1"/>
  <c r="CF20" i="3" a="1"/>
  <c r="CF20" i="3" s="1"/>
  <c r="EF20" i="3" s="1" a="1"/>
  <c r="EF20" i="3" s="1"/>
  <c r="CF33" i="3" a="1"/>
  <c r="CF33" i="3" s="1"/>
  <c r="EF33" i="3" s="1" a="1"/>
  <c r="EF33" i="3" s="1"/>
  <c r="CF53" i="3" a="1"/>
  <c r="CF53" i="3" s="1"/>
  <c r="EF53" i="3" s="1" a="1"/>
  <c r="EF53" i="3" s="1"/>
  <c r="M101" i="3"/>
  <c r="CH101" i="3" s="1" a="1"/>
  <c r="CH101" i="3" s="1"/>
  <c r="EH101" i="3" s="1" a="1"/>
  <c r="EH101" i="3" s="1"/>
  <c r="J77" i="3"/>
  <c r="CE77" i="3" s="1" a="1"/>
  <c r="CE77" i="3" s="1"/>
  <c r="EE77" i="3" s="1" a="1"/>
  <c r="EE77" i="3" s="1"/>
  <c r="J81" i="3"/>
  <c r="CE81" i="3" s="1" a="1"/>
  <c r="CE81" i="3" s="1"/>
  <c r="EE81" i="3" s="1" a="1"/>
  <c r="EE81" i="3" s="1"/>
  <c r="BI56" i="3" a="1"/>
  <c r="BI56" i="3" s="1"/>
  <c r="DI56" i="3" s="1" a="1"/>
  <c r="DI56" i="3" s="1"/>
  <c r="CD18" i="3" a="1"/>
  <c r="CD18" i="3" s="1"/>
  <c r="ED18" i="3" s="1" a="1"/>
  <c r="ED18" i="3" s="1"/>
  <c r="BI15" i="3" a="1"/>
  <c r="BI15" i="3" s="1"/>
  <c r="DI15" i="3" s="1" a="1"/>
  <c r="DI15" i="3" s="1"/>
  <c r="CD52" i="3" a="1"/>
  <c r="CD52" i="3" s="1"/>
  <c r="ED52" i="3" s="1" a="1"/>
  <c r="ED52" i="3" s="1"/>
  <c r="BI40" i="3" a="1"/>
  <c r="BI40" i="3" s="1"/>
  <c r="DI40" i="3" s="1" a="1"/>
  <c r="DI40" i="3" s="1"/>
  <c r="CD13" i="3" a="1"/>
  <c r="CD13" i="3" s="1"/>
  <c r="ED13" i="3" s="1" a="1"/>
  <c r="ED13" i="3" s="1"/>
  <c r="BN97" i="3" a="1"/>
  <c r="BN97" i="3" s="1"/>
  <c r="DN97" i="3" s="1" a="1"/>
  <c r="DN97" i="3" s="1"/>
  <c r="CI104" i="3" a="1"/>
  <c r="CI104" i="3" s="1"/>
  <c r="EI104" i="3" s="1" a="1"/>
  <c r="EI104" i="3" s="1"/>
  <c r="N65" i="3"/>
  <c r="BN65" i="3" s="1" a="1"/>
  <c r="BN65" i="3" s="1"/>
  <c r="DN65" i="3" s="1" a="1"/>
  <c r="DN65" i="3" s="1"/>
  <c r="BK72" i="3" a="1"/>
  <c r="BK72" i="3" s="1"/>
  <c r="DK72" i="3" s="1" a="1"/>
  <c r="DK72" i="3" s="1"/>
  <c r="CF57" i="3" a="1"/>
  <c r="CF57" i="3" s="1"/>
  <c r="EF57" i="3" s="1" a="1"/>
  <c r="EF57" i="3" s="1"/>
  <c r="BI89" i="3" a="1"/>
  <c r="BI89" i="3" s="1"/>
  <c r="DI89" i="3" s="1" a="1"/>
  <c r="DI89" i="3" s="1"/>
  <c r="CD42" i="3" a="1"/>
  <c r="CD42" i="3" s="1"/>
  <c r="ED42" i="3" s="1" a="1"/>
  <c r="ED42" i="3" s="1"/>
  <c r="J91" i="3"/>
  <c r="CE91" i="3" s="1" a="1"/>
  <c r="CE91" i="3" s="1"/>
  <c r="EE91" i="3" s="1" a="1"/>
  <c r="EE91" i="3" s="1"/>
  <c r="J95" i="3"/>
  <c r="CE95" i="3" s="1" a="1"/>
  <c r="CE95" i="3" s="1"/>
  <c r="EE95" i="3" s="1" a="1"/>
  <c r="EE95" i="3" s="1"/>
  <c r="BK61" i="3" a="1"/>
  <c r="BK61" i="3" s="1"/>
  <c r="DK61" i="3" s="1" a="1"/>
  <c r="DK61" i="3" s="1"/>
  <c r="CF5" i="3" a="1"/>
  <c r="CF5" i="3" s="1"/>
  <c r="EF5" i="3" s="1" a="1"/>
  <c r="EF5" i="3" s="1"/>
  <c r="K87" i="3"/>
  <c r="CF87" i="3" s="1" a="1"/>
  <c r="CF87" i="3" s="1"/>
  <c r="EF87" i="3" s="1" a="1"/>
  <c r="EF87" i="3" s="1"/>
  <c r="BK37" i="3" a="1"/>
  <c r="BK37" i="3" s="1"/>
  <c r="DK37" i="3" s="1" a="1"/>
  <c r="DK37" i="3" s="1"/>
  <c r="CF30" i="3" a="1"/>
  <c r="CF30" i="3" s="1"/>
  <c r="EF30" i="3" s="1" a="1"/>
  <c r="EF30" i="3" s="1"/>
  <c r="BI47" i="3" a="1"/>
  <c r="BI47" i="3" s="1"/>
  <c r="DI47" i="3" s="1" a="1"/>
  <c r="DI47" i="3" s="1"/>
  <c r="CD48" i="3" a="1"/>
  <c r="CD48" i="3" s="1"/>
  <c r="ED48" i="3" s="1" a="1"/>
  <c r="ED48" i="3" s="1"/>
  <c r="BI33" i="3" a="1"/>
  <c r="BI33" i="3" s="1"/>
  <c r="DI33" i="3" s="1" a="1"/>
  <c r="DI33" i="3" s="1"/>
  <c r="CD19" i="3" a="1"/>
  <c r="CD19" i="3" s="1"/>
  <c r="ED19" i="3" s="1" a="1"/>
  <c r="ED19" i="3" s="1"/>
  <c r="CD65" i="3" a="1"/>
  <c r="CD65" i="3" s="1"/>
  <c r="ED65" i="3" s="1" a="1"/>
  <c r="ED65" i="3" s="1"/>
  <c r="CF65" i="3" a="1"/>
  <c r="CF65" i="3" s="1"/>
  <c r="EF65" i="3" s="1" a="1"/>
  <c r="EF65" i="3" s="1"/>
  <c r="CH55" i="3" a="1"/>
  <c r="CH55" i="3" s="1"/>
  <c r="EH55" i="3" s="1" a="1"/>
  <c r="EH55" i="3" s="1"/>
  <c r="BK44" i="3" a="1"/>
  <c r="BK44" i="3" s="1"/>
  <c r="DK44" i="3" s="1" a="1"/>
  <c r="DK44" i="3" s="1"/>
  <c r="CF51" i="3" a="1"/>
  <c r="CF51" i="3" s="1"/>
  <c r="EF51" i="3" s="1" a="1"/>
  <c r="EF51" i="3" s="1"/>
  <c r="M75" i="3"/>
  <c r="CH75" i="3" s="1" a="1"/>
  <c r="CH75" i="3" s="1"/>
  <c r="EH75" i="3" s="1" a="1"/>
  <c r="EH75" i="3" s="1"/>
  <c r="BI66" i="3" a="1"/>
  <c r="BI66" i="3" s="1"/>
  <c r="DI66" i="3" s="1" a="1"/>
  <c r="DI66" i="3" s="1"/>
  <c r="CD62" i="3" a="1"/>
  <c r="CD62" i="3" s="1"/>
  <c r="ED62" i="3" s="1" a="1"/>
  <c r="ED62" i="3" s="1"/>
  <c r="BJ89" i="3" a="1"/>
  <c r="BJ89" i="3" s="1"/>
  <c r="DJ89" i="3" s="1" a="1"/>
  <c r="DJ89" i="3" s="1"/>
  <c r="CE42" i="3" a="1"/>
  <c r="CE42" i="3" s="1"/>
  <c r="EE42" i="3" s="1" a="1"/>
  <c r="EE42" i="3" s="1"/>
  <c r="L101" i="3"/>
  <c r="CG101" i="3" s="1" a="1"/>
  <c r="CG101" i="3" s="1"/>
  <c r="EG101" i="3" s="1" a="1"/>
  <c r="EG101" i="3" s="1"/>
  <c r="J66" i="3"/>
  <c r="CE66" i="3" s="1" a="1"/>
  <c r="CE66" i="3" s="1"/>
  <c r="EE66" i="3" s="1" a="1"/>
  <c r="EE66" i="3" s="1"/>
  <c r="BL22" i="3" a="1"/>
  <c r="BL22" i="3" s="1"/>
  <c r="DL22" i="3" s="1" a="1"/>
  <c r="DL22" i="3" s="1"/>
  <c r="CG50" i="3" a="1"/>
  <c r="CG50" i="3" s="1"/>
  <c r="EG50" i="3" s="1" a="1"/>
  <c r="EG50" i="3" s="1"/>
  <c r="BI11" i="3" a="1"/>
  <c r="BI11" i="3" s="1"/>
  <c r="DI11" i="3" s="1" a="1"/>
  <c r="DI11" i="3" s="1"/>
  <c r="CD55" i="3" a="1"/>
  <c r="CD55" i="3" s="1"/>
  <c r="ED55" i="3" s="1" a="1"/>
  <c r="ED55" i="3" s="1"/>
  <c r="CH33" i="3" a="1"/>
  <c r="CH33" i="3" s="1"/>
  <c r="EH33" i="3" s="1" a="1"/>
  <c r="EH33" i="3" s="1"/>
  <c r="CH52" i="3" a="1"/>
  <c r="CH52" i="3" s="1"/>
  <c r="EH52" i="3" s="1" a="1"/>
  <c r="EH52" i="3" s="1"/>
  <c r="BI68" i="3" a="1"/>
  <c r="BI68" i="3" s="1"/>
  <c r="DI68" i="3" s="1" a="1"/>
  <c r="DI68" i="3" s="1"/>
  <c r="CD45" i="3" a="1"/>
  <c r="CD45" i="3" s="1"/>
  <c r="ED45" i="3" s="1" a="1"/>
  <c r="ED45" i="3" s="1"/>
  <c r="J105" i="3"/>
  <c r="CE105" i="3" s="1" a="1"/>
  <c r="CE105" i="3" s="1"/>
  <c r="EE105" i="3" s="1" a="1"/>
  <c r="EE105" i="3" s="1"/>
  <c r="BL79" i="3" a="1"/>
  <c r="BL79" i="3" s="1"/>
  <c r="DL79" i="3" s="1" a="1"/>
  <c r="DL79" i="3" s="1"/>
  <c r="CG63" i="3" a="1"/>
  <c r="CG63" i="3" s="1"/>
  <c r="EG63" i="3" s="1" a="1"/>
  <c r="EG63" i="3" s="1"/>
  <c r="K98" i="3"/>
  <c r="CF98" i="3" s="1" a="1"/>
  <c r="CF98" i="3" s="1"/>
  <c r="EF98" i="3" s="1" a="1"/>
  <c r="EF98" i="3" s="1"/>
  <c r="CH37" i="3" a="1"/>
  <c r="CH37" i="3" s="1"/>
  <c r="EH37" i="3" s="1" a="1"/>
  <c r="EH37" i="3" s="1"/>
  <c r="CH79" i="3" a="1"/>
  <c r="CH79" i="3" s="1"/>
  <c r="EH79" i="3" s="1" a="1"/>
  <c r="EH79" i="3" s="1"/>
  <c r="L110" i="3"/>
  <c r="BL110" i="3" s="1" a="1"/>
  <c r="BL110" i="3" s="1"/>
  <c r="DL110" i="3" s="1" a="1"/>
  <c r="DL110" i="3" s="1"/>
  <c r="CH12" i="3" a="1"/>
  <c r="CH12" i="3" s="1"/>
  <c r="EH12" i="3" s="1" a="1"/>
  <c r="EH12" i="3" s="1"/>
  <c r="CI135" i="3" a="1"/>
  <c r="CI135" i="3" s="1"/>
  <c r="EI135" i="3" s="1" a="1"/>
  <c r="EI135" i="3" s="1"/>
  <c r="CH76" i="3" a="1"/>
  <c r="CH76" i="3" s="1"/>
  <c r="EH76" i="3" s="1" a="1"/>
  <c r="EH76" i="3" s="1"/>
  <c r="CH138" i="3" a="1"/>
  <c r="CH138" i="3" s="1"/>
  <c r="EH138" i="3" s="1" a="1"/>
  <c r="EH138" i="3" s="1"/>
  <c r="CH58" i="3" a="1"/>
  <c r="CH58" i="3" s="1"/>
  <c r="EH58" i="3" s="1" a="1"/>
  <c r="EH58" i="3" s="1"/>
  <c r="CI64" i="3" a="1"/>
  <c r="CI64" i="3" s="1"/>
  <c r="EI64" i="3" s="1" a="1"/>
  <c r="EI64" i="3" s="1"/>
  <c r="CH64" i="3" a="1"/>
  <c r="CH64" i="3" s="1"/>
  <c r="EH64" i="3" s="1" a="1"/>
  <c r="EH64" i="3" s="1"/>
  <c r="CH100" i="3" a="1"/>
  <c r="CH100" i="3" s="1"/>
  <c r="EH100" i="3" s="1" a="1"/>
  <c r="EH100" i="3" s="1"/>
  <c r="BN4" i="3" a="1"/>
  <c r="BN4" i="3" s="1"/>
  <c r="DN4" i="3" s="1" a="1"/>
  <c r="DN4" i="3" s="1"/>
  <c r="CB45" i="3" a="1"/>
  <c r="CB45" i="3" s="1"/>
  <c r="EB45" i="3" s="1" a="1"/>
  <c r="EB45" i="3" s="1"/>
  <c r="CH56" i="3" a="1"/>
  <c r="CH56" i="3" s="1"/>
  <c r="EH56" i="3" s="1" a="1"/>
  <c r="EH56" i="3" s="1"/>
  <c r="BN39" i="3" a="1"/>
  <c r="BN39" i="3" s="1"/>
  <c r="DN39" i="3" s="1" a="1"/>
  <c r="DN39" i="3" s="1"/>
  <c r="CI35" i="3" a="1"/>
  <c r="CI35" i="3" s="1"/>
  <c r="EI35" i="3" s="1" a="1"/>
  <c r="EI35" i="3" s="1"/>
  <c r="CH129" i="3" a="1"/>
  <c r="CH129" i="3" s="1"/>
  <c r="EH129" i="3" s="1" a="1"/>
  <c r="EH129" i="3" s="1"/>
  <c r="CI10" i="3" a="1"/>
  <c r="CI10" i="3" s="1"/>
  <c r="EI10" i="3" s="1" a="1"/>
  <c r="EI10" i="3" s="1"/>
  <c r="CF110" i="3" a="1"/>
  <c r="CF110" i="3" s="1"/>
  <c r="EF110" i="3" s="1" a="1"/>
  <c r="EF110" i="3" s="1"/>
  <c r="BR4" i="6"/>
  <c r="BQ163" i="6"/>
  <c r="S163" i="6" s="1"/>
  <c r="N150" i="3" s="1"/>
  <c r="BQ159" i="6"/>
  <c r="S159" i="6" s="1"/>
  <c r="N144" i="3" s="1"/>
  <c r="BQ155" i="6"/>
  <c r="BQ151" i="6"/>
  <c r="BQ147" i="6"/>
  <c r="S147" i="6" s="1"/>
  <c r="N130" i="3" s="1"/>
  <c r="BQ143" i="6"/>
  <c r="BQ139" i="6"/>
  <c r="S139" i="6" s="1"/>
  <c r="BQ135" i="6"/>
  <c r="BQ131" i="6"/>
  <c r="S131" i="6" s="1"/>
  <c r="BQ127" i="6"/>
  <c r="BQ123" i="6"/>
  <c r="BQ119" i="6"/>
  <c r="S119" i="6" s="1"/>
  <c r="BQ115" i="6"/>
  <c r="S115" i="6" s="1"/>
  <c r="BQ111" i="6"/>
  <c r="S111" i="6" s="1"/>
  <c r="N100" i="3" s="1"/>
  <c r="BQ107" i="6"/>
  <c r="BQ103" i="6"/>
  <c r="S103" i="6" s="1"/>
  <c r="BQ99" i="6"/>
  <c r="S99" i="6" s="1"/>
  <c r="BQ95" i="6"/>
  <c r="S95" i="6" s="1"/>
  <c r="BQ91" i="6"/>
  <c r="S91" i="6" s="1"/>
  <c r="BQ87" i="6"/>
  <c r="S87" i="6" s="1"/>
  <c r="BQ83" i="6"/>
  <c r="S83" i="6" s="1"/>
  <c r="BQ79" i="6"/>
  <c r="S79" i="6" s="1"/>
  <c r="BQ75" i="6"/>
  <c r="BQ71" i="6"/>
  <c r="BQ67" i="6"/>
  <c r="S67" i="6" s="1"/>
  <c r="BQ63" i="6"/>
  <c r="BQ59" i="6"/>
  <c r="BQ55" i="6"/>
  <c r="BQ164" i="6"/>
  <c r="S164" i="6" s="1"/>
  <c r="BQ160" i="6"/>
  <c r="S160" i="6" s="1"/>
  <c r="BQ156" i="6"/>
  <c r="S156" i="6" s="1"/>
  <c r="N140" i="3" s="1"/>
  <c r="BQ152" i="6"/>
  <c r="S152" i="6" s="1"/>
  <c r="N138" i="3" s="1"/>
  <c r="BQ148" i="6"/>
  <c r="S148" i="6" s="1"/>
  <c r="BQ144" i="6"/>
  <c r="BQ140" i="6"/>
  <c r="BQ136" i="6"/>
  <c r="BQ132" i="6"/>
  <c r="BQ128" i="6"/>
  <c r="BQ124" i="6"/>
  <c r="BQ120" i="6"/>
  <c r="S120" i="6" s="1"/>
  <c r="BQ116" i="6"/>
  <c r="S116" i="6" s="1"/>
  <c r="BQ112" i="6"/>
  <c r="S112" i="6" s="1"/>
  <c r="BQ108" i="6"/>
  <c r="BQ104" i="6"/>
  <c r="BQ100" i="6"/>
  <c r="BQ96" i="6"/>
  <c r="S96" i="6" s="1"/>
  <c r="BQ92" i="6"/>
  <c r="BQ88" i="6"/>
  <c r="S88" i="6" s="1"/>
  <c r="N75" i="3" s="1"/>
  <c r="BQ84" i="6"/>
  <c r="S84" i="6" s="1"/>
  <c r="BQ80" i="6"/>
  <c r="BQ76" i="6"/>
  <c r="BQ72" i="6"/>
  <c r="BQ68" i="6"/>
  <c r="BQ64" i="6"/>
  <c r="BQ60" i="6"/>
  <c r="S60" i="6" s="1"/>
  <c r="N169" i="3" s="1"/>
  <c r="BQ56" i="6"/>
  <c r="BQ161" i="6"/>
  <c r="S161" i="6" s="1"/>
  <c r="N146" i="3" s="1"/>
  <c r="BQ157" i="6"/>
  <c r="S157" i="6" s="1"/>
  <c r="BQ153" i="6"/>
  <c r="BQ149" i="6"/>
  <c r="S149" i="6" s="1"/>
  <c r="N187" i="3" s="1"/>
  <c r="BQ145" i="6"/>
  <c r="S145" i="6" s="1"/>
  <c r="BQ141" i="6"/>
  <c r="S141" i="6" s="1"/>
  <c r="N123" i="3" s="1"/>
  <c r="BQ137" i="6"/>
  <c r="S137" i="6" s="1"/>
  <c r="BQ133" i="6"/>
  <c r="S133" i="6" s="1"/>
  <c r="BQ129" i="6"/>
  <c r="S129" i="6" s="1"/>
  <c r="BQ125" i="6"/>
  <c r="S125" i="6" s="1"/>
  <c r="BQ121" i="6"/>
  <c r="BQ117" i="6"/>
  <c r="BQ113" i="6"/>
  <c r="S113" i="6" s="1"/>
  <c r="BQ109" i="6"/>
  <c r="S109" i="6" s="1"/>
  <c r="N98" i="3" s="1"/>
  <c r="BQ105" i="6"/>
  <c r="S105" i="6" s="1"/>
  <c r="BQ101" i="6"/>
  <c r="S101" i="6" s="1"/>
  <c r="BQ97" i="6"/>
  <c r="S97" i="6" s="1"/>
  <c r="BQ93" i="6"/>
  <c r="S93" i="6" s="1"/>
  <c r="N79" i="3" s="1"/>
  <c r="BQ89" i="6"/>
  <c r="S89" i="6" s="1"/>
  <c r="N76" i="3" s="1"/>
  <c r="CI9" i="3" s="1" a="1"/>
  <c r="CI9" i="3" s="1"/>
  <c r="EI9" i="3" s="1" a="1"/>
  <c r="EI9" i="3" s="1"/>
  <c r="BQ85" i="6"/>
  <c r="BQ81" i="6"/>
  <c r="BQ77" i="6"/>
  <c r="S77" i="6" s="1"/>
  <c r="BQ73" i="6"/>
  <c r="S73" i="6" s="1"/>
  <c r="N173" i="3" s="1"/>
  <c r="BQ69" i="6"/>
  <c r="S69" i="6" s="1"/>
  <c r="BQ65" i="6"/>
  <c r="BQ61" i="6"/>
  <c r="S61" i="6" s="1"/>
  <c r="N56" i="3" s="1"/>
  <c r="BQ57" i="6"/>
  <c r="BQ53" i="6"/>
  <c r="BQ162" i="6"/>
  <c r="S162" i="6" s="1"/>
  <c r="BQ158" i="6"/>
  <c r="BQ154" i="6"/>
  <c r="BQ150" i="6"/>
  <c r="S150" i="6" s="1"/>
  <c r="BQ146" i="6"/>
  <c r="S146" i="6" s="1"/>
  <c r="N129" i="3" s="1"/>
  <c r="BQ142" i="6"/>
  <c r="BQ138" i="6"/>
  <c r="BQ134" i="6"/>
  <c r="S134" i="6" s="1"/>
  <c r="BQ130" i="6"/>
  <c r="S130" i="6" s="1"/>
  <c r="N113" i="3" s="1"/>
  <c r="BQ126" i="6"/>
  <c r="S126" i="6" s="1"/>
  <c r="BQ122" i="6"/>
  <c r="BQ118" i="6"/>
  <c r="BQ114" i="6"/>
  <c r="S114" i="6" s="1"/>
  <c r="BQ110" i="6"/>
  <c r="BQ106" i="6"/>
  <c r="BQ102" i="6"/>
  <c r="S102" i="6" s="1"/>
  <c r="N89" i="3" s="1"/>
  <c r="BQ98" i="6"/>
  <c r="S98" i="6" s="1"/>
  <c r="BQ94" i="6"/>
  <c r="BQ90" i="6"/>
  <c r="BQ86" i="6"/>
  <c r="BQ82" i="6"/>
  <c r="S82" i="6" s="1"/>
  <c r="BQ78" i="6"/>
  <c r="BQ74" i="6"/>
  <c r="BQ70" i="6"/>
  <c r="BQ66" i="6"/>
  <c r="BQ62" i="6"/>
  <c r="S62" i="6" s="1"/>
  <c r="BQ58" i="6"/>
  <c r="BQ54" i="6"/>
  <c r="BQ51" i="6"/>
  <c r="S51" i="6" s="1"/>
  <c r="N44" i="3" s="1"/>
  <c r="BQ47" i="6"/>
  <c r="BQ43" i="6"/>
  <c r="S43" i="6" s="1"/>
  <c r="N37" i="3" s="1"/>
  <c r="BQ39" i="6"/>
  <c r="S39" i="6" s="1"/>
  <c r="BQ35" i="6"/>
  <c r="S35" i="6" s="1"/>
  <c r="BQ31" i="6"/>
  <c r="BQ27" i="6"/>
  <c r="BQ23" i="6"/>
  <c r="S23" i="6" s="1"/>
  <c r="BQ19" i="6"/>
  <c r="BQ15" i="6"/>
  <c r="S15" i="6" s="1"/>
  <c r="N160" i="3" s="1"/>
  <c r="BQ11" i="6"/>
  <c r="BQ6" i="6"/>
  <c r="BQ5" i="6"/>
  <c r="BQ48" i="6"/>
  <c r="BQ44" i="6"/>
  <c r="BQ40" i="6"/>
  <c r="S40" i="6" s="1"/>
  <c r="BQ36" i="6"/>
  <c r="S36" i="6" s="1"/>
  <c r="BQ32" i="6"/>
  <c r="S32" i="6" s="1"/>
  <c r="BQ28" i="6"/>
  <c r="S28" i="6" s="1"/>
  <c r="BQ24" i="6"/>
  <c r="BQ20" i="6"/>
  <c r="BQ16" i="6"/>
  <c r="S16" i="6" s="1"/>
  <c r="N11" i="3" s="1"/>
  <c r="BQ12" i="6"/>
  <c r="BQ7" i="6"/>
  <c r="S7" i="6" s="1"/>
  <c r="BQ52" i="6"/>
  <c r="S52" i="6" s="1"/>
  <c r="BQ8" i="6"/>
  <c r="BQ49" i="6"/>
  <c r="S49" i="6" s="1"/>
  <c r="BQ45" i="6"/>
  <c r="S45" i="6" s="1"/>
  <c r="N167" i="3" s="1"/>
  <c r="BQ41" i="6"/>
  <c r="BQ37" i="6"/>
  <c r="S37" i="6" s="1"/>
  <c r="BQ33" i="6"/>
  <c r="S33" i="6" s="1"/>
  <c r="N28" i="3" s="1"/>
  <c r="BQ29" i="6"/>
  <c r="BQ25" i="6"/>
  <c r="S25" i="6" s="1"/>
  <c r="BQ21" i="6"/>
  <c r="S21" i="6" s="1"/>
  <c r="BQ17" i="6"/>
  <c r="S17" i="6" s="1"/>
  <c r="N12" i="3" s="1"/>
  <c r="BQ13" i="6"/>
  <c r="BQ9" i="6"/>
  <c r="BQ50" i="6"/>
  <c r="BQ46" i="6"/>
  <c r="BQ42" i="6"/>
  <c r="BQ38" i="6"/>
  <c r="BQ34" i="6"/>
  <c r="BQ30" i="6"/>
  <c r="S30" i="6" s="1"/>
  <c r="N23" i="3" s="1"/>
  <c r="BQ26" i="6"/>
  <c r="S26" i="6" s="1"/>
  <c r="BQ22" i="6"/>
  <c r="BQ18" i="6"/>
  <c r="S18" i="6" s="1"/>
  <c r="N159" i="3" s="1"/>
  <c r="BQ14" i="6"/>
  <c r="BQ10" i="6"/>
  <c r="S10" i="6" s="1"/>
  <c r="N8" i="3" s="1"/>
  <c r="S22" i="6"/>
  <c r="N15" i="3" s="1"/>
  <c r="BN15" i="3" s="1" a="1"/>
  <c r="BN15" i="3" s="1"/>
  <c r="DN15" i="3" s="1" a="1"/>
  <c r="DN15" i="3" s="1"/>
  <c r="S100" i="6"/>
  <c r="S90" i="6"/>
  <c r="S142" i="6"/>
  <c r="CI120" i="3" a="1"/>
  <c r="CI120" i="3" s="1"/>
  <c r="EI120" i="3" s="1" a="1"/>
  <c r="EI120" i="3" s="1"/>
  <c r="S29" i="6"/>
  <c r="S132" i="6"/>
  <c r="N116" i="3" s="1"/>
  <c r="S63" i="6"/>
  <c r="N58" i="3" s="1"/>
  <c r="S127" i="6"/>
  <c r="N189" i="3" s="1"/>
  <c r="S58" i="6"/>
  <c r="S53" i="6"/>
  <c r="N47" i="3" s="1"/>
  <c r="CI48" i="3" s="1" a="1"/>
  <c r="CI48" i="3" s="1"/>
  <c r="EI48" i="3" s="1" a="1"/>
  <c r="EI48" i="3" s="1"/>
  <c r="S64" i="6"/>
  <c r="N59" i="3" s="1"/>
  <c r="CI39" i="3" s="1" a="1"/>
  <c r="CI39" i="3" s="1"/>
  <c r="EI39" i="3" s="1" a="1"/>
  <c r="EI39" i="3" s="1"/>
  <c r="S128" i="6"/>
  <c r="AO4" i="6"/>
  <c r="AN158" i="6"/>
  <c r="T158" i="6" s="1"/>
  <c r="CO158" i="6" s="1"/>
  <c r="AN150" i="6"/>
  <c r="AN142" i="6"/>
  <c r="AN134" i="6"/>
  <c r="AN126" i="6"/>
  <c r="AN118" i="6"/>
  <c r="T118" i="6" s="1"/>
  <c r="CO118" i="6" s="1"/>
  <c r="AN110" i="6"/>
  <c r="T110" i="6" s="1"/>
  <c r="AN102" i="6"/>
  <c r="AN94" i="6"/>
  <c r="T94" i="6" s="1"/>
  <c r="AN86" i="6"/>
  <c r="T86" i="6" s="1"/>
  <c r="CO86" i="6" s="1"/>
  <c r="AN78" i="6"/>
  <c r="T78" i="6" s="1"/>
  <c r="AN70" i="6"/>
  <c r="T70" i="6" s="1"/>
  <c r="CO70" i="6" s="1"/>
  <c r="AN62" i="6"/>
  <c r="AN54" i="6"/>
  <c r="T54" i="6" s="1"/>
  <c r="CO54" i="6" s="1"/>
  <c r="AN46" i="6"/>
  <c r="AN163" i="6"/>
  <c r="AN155" i="6"/>
  <c r="T155" i="6" s="1"/>
  <c r="CO155" i="6" s="1"/>
  <c r="AN147" i="6"/>
  <c r="AN139" i="6"/>
  <c r="AN131" i="6"/>
  <c r="AN123" i="6"/>
  <c r="T123" i="6" s="1"/>
  <c r="CO123" i="6" s="1"/>
  <c r="AN115" i="6"/>
  <c r="AN107" i="6"/>
  <c r="T107" i="6" s="1"/>
  <c r="AN99" i="6"/>
  <c r="AN91" i="6"/>
  <c r="AN83" i="6"/>
  <c r="AN75" i="6"/>
  <c r="AN67" i="6"/>
  <c r="AN59" i="6"/>
  <c r="T59" i="6" s="1"/>
  <c r="CO59" i="6" s="1"/>
  <c r="AN51" i="6"/>
  <c r="AN43" i="6"/>
  <c r="AN35" i="6"/>
  <c r="AN160" i="6"/>
  <c r="AN152" i="6"/>
  <c r="AN144" i="6"/>
  <c r="T144" i="6" s="1"/>
  <c r="CO144" i="6" s="1"/>
  <c r="AN136" i="6"/>
  <c r="T136" i="6" s="1"/>
  <c r="CO136" i="6" s="1"/>
  <c r="AN128" i="6"/>
  <c r="AN120" i="6"/>
  <c r="AN112" i="6"/>
  <c r="AN104" i="6"/>
  <c r="T104" i="6" s="1"/>
  <c r="CO104" i="6" s="1"/>
  <c r="AN96" i="6"/>
  <c r="AN88" i="6"/>
  <c r="AN80" i="6"/>
  <c r="T80" i="6" s="1"/>
  <c r="AN72" i="6"/>
  <c r="T72" i="6" s="1"/>
  <c r="CO72" i="6" s="1"/>
  <c r="AN64" i="6"/>
  <c r="AN56" i="6"/>
  <c r="T56" i="6" s="1"/>
  <c r="AN48" i="6"/>
  <c r="T48" i="6" s="1"/>
  <c r="AN40" i="6"/>
  <c r="AN32" i="6"/>
  <c r="AN157" i="6"/>
  <c r="AN149" i="6"/>
  <c r="AN141" i="6"/>
  <c r="AN133" i="6"/>
  <c r="AN125" i="6"/>
  <c r="AN117" i="6"/>
  <c r="T117" i="6" s="1"/>
  <c r="CO117" i="6" s="1"/>
  <c r="AN109" i="6"/>
  <c r="AN101" i="6"/>
  <c r="AN93" i="6"/>
  <c r="AN85" i="6"/>
  <c r="T85" i="6" s="1"/>
  <c r="CO85" i="6" s="1"/>
  <c r="AN77" i="6"/>
  <c r="AN69" i="6"/>
  <c r="AN61" i="6"/>
  <c r="AN53" i="6"/>
  <c r="AN45" i="6"/>
  <c r="AN162" i="6"/>
  <c r="AN154" i="6"/>
  <c r="T154" i="6" s="1"/>
  <c r="CO154" i="6" s="1"/>
  <c r="AN146" i="6"/>
  <c r="AN138" i="6"/>
  <c r="T138" i="6" s="1"/>
  <c r="AN130" i="6"/>
  <c r="AN122" i="6"/>
  <c r="T122" i="6" s="1"/>
  <c r="CO122" i="6" s="1"/>
  <c r="AN114" i="6"/>
  <c r="AN106" i="6"/>
  <c r="T106" i="6" s="1"/>
  <c r="CO106" i="6" s="1"/>
  <c r="AN98" i="6"/>
  <c r="AN90" i="6"/>
  <c r="AN82" i="6"/>
  <c r="AN74" i="6"/>
  <c r="T74" i="6" s="1"/>
  <c r="CO74" i="6" s="1"/>
  <c r="AN66" i="6"/>
  <c r="T66" i="6" s="1"/>
  <c r="CO66" i="6" s="1"/>
  <c r="AN58" i="6"/>
  <c r="AN50" i="6"/>
  <c r="T50" i="6" s="1"/>
  <c r="CO50" i="6" s="1"/>
  <c r="AN42" i="6"/>
  <c r="T42" i="6" s="1"/>
  <c r="CO42" i="6" s="1"/>
  <c r="AN34" i="6"/>
  <c r="T34" i="6" s="1"/>
  <c r="CO34" i="6" s="1"/>
  <c r="AN159" i="6"/>
  <c r="AN151" i="6"/>
  <c r="T151" i="6" s="1"/>
  <c r="AN143" i="6"/>
  <c r="T143" i="6" s="1"/>
  <c r="CO143" i="6" s="1"/>
  <c r="AN135" i="6"/>
  <c r="T135" i="6" s="1"/>
  <c r="CO135" i="6" s="1"/>
  <c r="AN127" i="6"/>
  <c r="AN119" i="6"/>
  <c r="AN111" i="6"/>
  <c r="AN103" i="6"/>
  <c r="AN95" i="6"/>
  <c r="AN87" i="6"/>
  <c r="AN79" i="6"/>
  <c r="AN71" i="6"/>
  <c r="T71" i="6" s="1"/>
  <c r="CO71" i="6" s="1"/>
  <c r="AN63" i="6"/>
  <c r="AN55" i="6"/>
  <c r="T55" i="6" s="1"/>
  <c r="CO55" i="6" s="1"/>
  <c r="AN47" i="6"/>
  <c r="T47" i="6" s="1"/>
  <c r="AN39" i="6"/>
  <c r="AN31" i="6"/>
  <c r="T31" i="6" s="1"/>
  <c r="CO31" i="6" s="1"/>
  <c r="AN164" i="6"/>
  <c r="AN156" i="6"/>
  <c r="AN148" i="6"/>
  <c r="AN140" i="6"/>
  <c r="T140" i="6" s="1"/>
  <c r="CO140" i="6" s="1"/>
  <c r="AN132" i="6"/>
  <c r="AN124" i="6"/>
  <c r="T124" i="6" s="1"/>
  <c r="AN116" i="6"/>
  <c r="AN108" i="6"/>
  <c r="T108" i="6" s="1"/>
  <c r="CO108" i="6" s="1"/>
  <c r="AN100" i="6"/>
  <c r="AN92" i="6"/>
  <c r="T92" i="6" s="1"/>
  <c r="CO92" i="6" s="1"/>
  <c r="AN84" i="6"/>
  <c r="AN76" i="6"/>
  <c r="T76" i="6" s="1"/>
  <c r="AN68" i="6"/>
  <c r="T68" i="6" s="1"/>
  <c r="AN60" i="6"/>
  <c r="AN52" i="6"/>
  <c r="AN44" i="6"/>
  <c r="T44" i="6" s="1"/>
  <c r="CO44" i="6" s="1"/>
  <c r="AN161" i="6"/>
  <c r="AN153" i="6"/>
  <c r="T153" i="6" s="1"/>
  <c r="AN145" i="6"/>
  <c r="AN137" i="6"/>
  <c r="AN129" i="6"/>
  <c r="AN121" i="6"/>
  <c r="T121" i="6" s="1"/>
  <c r="CO121" i="6" s="1"/>
  <c r="AN113" i="6"/>
  <c r="AN105" i="6"/>
  <c r="AN97" i="6"/>
  <c r="AN89" i="6"/>
  <c r="AN81" i="6"/>
  <c r="T81" i="6" s="1"/>
  <c r="CO81" i="6" s="1"/>
  <c r="AN73" i="6"/>
  <c r="AN65" i="6"/>
  <c r="T65" i="6" s="1"/>
  <c r="CO65" i="6" s="1"/>
  <c r="AN36" i="6"/>
  <c r="AN23" i="6"/>
  <c r="AN15" i="6"/>
  <c r="AN7" i="6"/>
  <c r="AN9" i="6"/>
  <c r="T9" i="6" s="1"/>
  <c r="AN41" i="6"/>
  <c r="T41" i="6" s="1"/>
  <c r="AN37" i="6"/>
  <c r="AN28" i="6"/>
  <c r="AN20" i="6"/>
  <c r="T20" i="6" s="1"/>
  <c r="CO20" i="6" s="1"/>
  <c r="AN12" i="6"/>
  <c r="T12" i="6" s="1"/>
  <c r="CO12" i="6" s="1"/>
  <c r="AN38" i="6"/>
  <c r="T38" i="6" s="1"/>
  <c r="AN25" i="6"/>
  <c r="AN17" i="6"/>
  <c r="AN49" i="6"/>
  <c r="AN33" i="6"/>
  <c r="T33" i="6" s="1"/>
  <c r="AN22" i="6"/>
  <c r="AN14" i="6"/>
  <c r="T14" i="6" s="1"/>
  <c r="AN6" i="6"/>
  <c r="T6" i="6" s="1"/>
  <c r="CO6" i="6" s="1"/>
  <c r="AN27" i="6"/>
  <c r="T27" i="6" s="1"/>
  <c r="CO27" i="6" s="1"/>
  <c r="AN19" i="6"/>
  <c r="T19" i="6" s="1"/>
  <c r="AN11" i="6"/>
  <c r="T11" i="6" s="1"/>
  <c r="AN24" i="6"/>
  <c r="T24" i="6" s="1"/>
  <c r="AN16" i="6"/>
  <c r="AN8" i="6"/>
  <c r="T8" i="6" s="1"/>
  <c r="AN57" i="6"/>
  <c r="T57" i="6" s="1"/>
  <c r="CO57" i="6" s="1"/>
  <c r="AN30" i="6"/>
  <c r="AN29" i="6"/>
  <c r="AN21" i="6"/>
  <c r="AN13" i="6"/>
  <c r="T13" i="6" s="1"/>
  <c r="CO13" i="6" s="1"/>
  <c r="AN5" i="6"/>
  <c r="T5" i="6" s="1"/>
  <c r="AN26" i="6"/>
  <c r="AN18" i="6"/>
  <c r="AN10" i="6"/>
  <c r="G24" i="9"/>
  <c r="BH110" i="3" a="1"/>
  <c r="BH110" i="3" s="1"/>
  <c r="DH110" i="3" s="1" a="1"/>
  <c r="DH110" i="3" s="1"/>
  <c r="C13" i="8" s="1"/>
  <c r="CI4" i="3" a="1"/>
  <c r="CI4" i="3" s="1"/>
  <c r="EI4" i="3" s="1" a="1"/>
  <c r="EI4" i="3" s="1"/>
  <c r="CC4" i="3" a="1"/>
  <c r="CC4" i="3" s="1"/>
  <c r="EC4" i="3" s="1" a="1"/>
  <c r="EC4" i="3" s="1"/>
  <c r="CF4" i="3" a="1"/>
  <c r="CF4" i="3" s="1"/>
  <c r="EF4" i="3" s="1" a="1"/>
  <c r="EF4" i="3" s="1"/>
  <c r="CG4" i="3" a="1"/>
  <c r="CG4" i="3" s="1"/>
  <c r="EG4" i="3" s="1" a="1"/>
  <c r="EG4" i="3" s="1"/>
  <c r="CD4" i="3" a="1"/>
  <c r="CD4" i="3" s="1"/>
  <c r="ED4" i="3" s="1" a="1"/>
  <c r="ED4" i="3" s="1"/>
  <c r="CE4" i="3" a="1"/>
  <c r="CE4" i="3" s="1"/>
  <c r="EE4" i="3" s="1" a="1"/>
  <c r="EE4" i="3" s="1"/>
  <c r="CH4" i="3" a="1"/>
  <c r="CH4" i="3" s="1"/>
  <c r="EH4" i="3" s="1" a="1"/>
  <c r="EH4" i="3" s="1"/>
  <c r="BL6" i="3" a="1"/>
  <c r="BL6" i="3" s="1"/>
  <c r="DL6" i="3" s="1" a="1"/>
  <c r="DL6" i="3" s="1"/>
  <c r="BJ6" i="3" a="1"/>
  <c r="BJ6" i="3" s="1"/>
  <c r="DJ6" i="3" s="1" a="1"/>
  <c r="DJ6" i="3" s="1"/>
  <c r="BI6" i="3" a="1"/>
  <c r="BI6" i="3" s="1"/>
  <c r="DI6" i="3" s="1" a="1"/>
  <c r="DI6" i="3" s="1"/>
  <c r="BK6" i="3" a="1"/>
  <c r="BK6" i="3" s="1"/>
  <c r="DK6" i="3" s="1" a="1"/>
  <c r="DK6" i="3" s="1"/>
  <c r="K21" i="3"/>
  <c r="BJ21" i="3" a="1"/>
  <c r="BJ21" i="3" s="1"/>
  <c r="DJ21" i="3" s="1" a="1"/>
  <c r="DJ21" i="3" s="1"/>
  <c r="BM6" i="3" a="1"/>
  <c r="BM6" i="3" s="1"/>
  <c r="DM6" i="3" s="1" a="1"/>
  <c r="DM6" i="3" s="1"/>
  <c r="K151" i="3"/>
  <c r="BK151" i="3" s="1" a="1"/>
  <c r="BK151" i="3" s="1"/>
  <c r="DK151" i="3" s="1" a="1"/>
  <c r="DK151" i="3" s="1"/>
  <c r="O142" i="3"/>
  <c r="BO142" i="3" s="1" a="1"/>
  <c r="BO142" i="3" s="1"/>
  <c r="DO142" i="3" s="1" a="1"/>
  <c r="DO142" i="3" s="1"/>
  <c r="CI142" i="3" a="1"/>
  <c r="CI142" i="3" s="1"/>
  <c r="EI142" i="3" s="1" a="1"/>
  <c r="EI142" i="3" s="1"/>
  <c r="O74" i="3"/>
  <c r="BO74" i="3" s="1" a="1"/>
  <c r="BO74" i="3" s="1"/>
  <c r="DO74" i="3" s="1" a="1"/>
  <c r="DO74" i="3" s="1"/>
  <c r="CI74" i="3" a="1"/>
  <c r="CI74" i="3" s="1"/>
  <c r="EI74" i="3" s="1" a="1"/>
  <c r="EI74" i="3" s="1"/>
  <c r="O84" i="3"/>
  <c r="BO84" i="3" s="1" a="1"/>
  <c r="BO84" i="3" s="1"/>
  <c r="DO84" i="3" s="1" a="1"/>
  <c r="DO84" i="3" s="1"/>
  <c r="CI84" i="3" a="1"/>
  <c r="CI84" i="3" s="1"/>
  <c r="EI84" i="3" s="1" a="1"/>
  <c r="EI84" i="3" s="1"/>
  <c r="O131" i="3"/>
  <c r="BO131" i="3" s="1" a="1"/>
  <c r="BO131" i="3" s="1"/>
  <c r="DO131" i="3" s="1" a="1"/>
  <c r="DO131" i="3" s="1"/>
  <c r="CI131" i="3" a="1"/>
  <c r="CI131" i="3" s="1"/>
  <c r="EI131" i="3" s="1" a="1"/>
  <c r="EI131" i="3" s="1"/>
  <c r="O139" i="3"/>
  <c r="BO139" i="3" s="1" a="1"/>
  <c r="BO139" i="3" s="1"/>
  <c r="DO139" i="3" s="1" a="1"/>
  <c r="DO139" i="3" s="1"/>
  <c r="CI139" i="3" a="1"/>
  <c r="CI139" i="3" s="1"/>
  <c r="EI139" i="3" s="1" a="1"/>
  <c r="EI139" i="3" s="1"/>
  <c r="O128" i="3"/>
  <c r="BO128" i="3" s="1" a="1"/>
  <c r="BO128" i="3" s="1"/>
  <c r="DO128" i="3" s="1" a="1"/>
  <c r="DO128" i="3" s="1"/>
  <c r="CI128" i="3" a="1"/>
  <c r="CI128" i="3" s="1"/>
  <c r="EI128" i="3" s="1" a="1"/>
  <c r="EI128" i="3" s="1"/>
  <c r="O18" i="3"/>
  <c r="BO18" i="3" s="1" a="1"/>
  <c r="BO18" i="3" s="1"/>
  <c r="DO18" i="3" s="1" a="1"/>
  <c r="DO18" i="3" s="1"/>
  <c r="CI18" i="3" a="1"/>
  <c r="CI18" i="3" s="1"/>
  <c r="EI18" i="3" s="1" a="1"/>
  <c r="EI18" i="3" s="1"/>
  <c r="O24" i="3"/>
  <c r="BO24" i="3" s="1" a="1"/>
  <c r="BO24" i="3" s="1"/>
  <c r="DO24" i="3" s="1" a="1"/>
  <c r="DO24" i="3" s="1"/>
  <c r="O73" i="3"/>
  <c r="BO73" i="3" s="1" a="1"/>
  <c r="BO73" i="3" s="1"/>
  <c r="DO73" i="3" s="1" a="1"/>
  <c r="DO73" i="3" s="1"/>
  <c r="CI73" i="3" a="1"/>
  <c r="CI73" i="3" s="1"/>
  <c r="EI73" i="3" s="1" a="1"/>
  <c r="EI73" i="3" s="1"/>
  <c r="O67" i="3"/>
  <c r="BO67" i="3" s="1" a="1"/>
  <c r="BO67" i="3" s="1"/>
  <c r="DO67" i="3" s="1" a="1"/>
  <c r="DO67" i="3" s="1"/>
  <c r="CI67" i="3" a="1"/>
  <c r="CI67" i="3" s="1"/>
  <c r="EI67" i="3" s="1" a="1"/>
  <c r="EI67" i="3" s="1"/>
  <c r="O13" i="3"/>
  <c r="BO13" i="3" s="1" a="1"/>
  <c r="BO13" i="3" s="1"/>
  <c r="DO13" i="3" s="1" a="1"/>
  <c r="DO13" i="3" s="1"/>
  <c r="CI13" i="3" a="1"/>
  <c r="CI13" i="3" s="1"/>
  <c r="EI13" i="3" s="1" a="1"/>
  <c r="EI13" i="3" s="1"/>
  <c r="O119" i="3"/>
  <c r="BO119" i="3" s="1" a="1"/>
  <c r="BO119" i="3" s="1"/>
  <c r="DO119" i="3" s="1" a="1"/>
  <c r="DO119" i="3" s="1"/>
  <c r="CI119" i="3" a="1"/>
  <c r="CI119" i="3" s="1"/>
  <c r="EI119" i="3" s="1" a="1"/>
  <c r="EI119" i="3" s="1"/>
  <c r="O132" i="3"/>
  <c r="BO132" i="3" s="1" a="1"/>
  <c r="BO132" i="3" s="1"/>
  <c r="DO132" i="3" s="1" a="1"/>
  <c r="DO132" i="3" s="1"/>
  <c r="CI132" i="3" a="1"/>
  <c r="CI132" i="3" s="1"/>
  <c r="EI132" i="3" s="1" a="1"/>
  <c r="EI132" i="3" s="1"/>
  <c r="O71" i="3"/>
  <c r="BO71" i="3" s="1" a="1"/>
  <c r="BO71" i="3" s="1"/>
  <c r="DO71" i="3" s="1" a="1"/>
  <c r="DO71" i="3" s="1"/>
  <c r="CI71" i="3" a="1"/>
  <c r="CI71" i="3" s="1"/>
  <c r="EI71" i="3" s="1" a="1"/>
  <c r="EI71" i="3" s="1"/>
  <c r="O148" i="3"/>
  <c r="BO148" i="3" s="1" a="1"/>
  <c r="BO148" i="3" s="1"/>
  <c r="DO148" i="3" s="1" a="1"/>
  <c r="DO148" i="3" s="1"/>
  <c r="CI148" i="3" a="1"/>
  <c r="CI148" i="3" s="1"/>
  <c r="EI148" i="3" s="1" a="1"/>
  <c r="EI148" i="3" s="1"/>
  <c r="O97" i="3"/>
  <c r="CI97" i="3" a="1"/>
  <c r="CI97" i="3" s="1"/>
  <c r="EI97" i="3" s="1" a="1"/>
  <c r="EI97" i="3" s="1"/>
  <c r="O55" i="3"/>
  <c r="BO55" i="3" s="1" a="1"/>
  <c r="BO55" i="3" s="1"/>
  <c r="DO55" i="3" s="1" a="1"/>
  <c r="DO55" i="3" s="1"/>
  <c r="CI55" i="3" a="1"/>
  <c r="CI55" i="3" s="1"/>
  <c r="EI55" i="3" s="1" a="1"/>
  <c r="EI55" i="3" s="1"/>
  <c r="O82" i="3"/>
  <c r="BO82" i="3" s="1" a="1"/>
  <c r="BO82" i="3" s="1"/>
  <c r="DO82" i="3" s="1" a="1"/>
  <c r="DO82" i="3" s="1"/>
  <c r="CI82" i="3" a="1"/>
  <c r="CI82" i="3" s="1"/>
  <c r="EI82" i="3" s="1" a="1"/>
  <c r="EI82" i="3" s="1"/>
  <c r="O62" i="3"/>
  <c r="O147" i="3"/>
  <c r="BO147" i="3" s="1" a="1"/>
  <c r="BO147" i="3" s="1"/>
  <c r="DO147" i="3" s="1" a="1"/>
  <c r="DO147" i="3" s="1"/>
  <c r="CI147" i="3" a="1"/>
  <c r="CI147" i="3" s="1"/>
  <c r="EI147" i="3" s="1" a="1"/>
  <c r="EI147" i="3" s="1"/>
  <c r="O122" i="3"/>
  <c r="BO122" i="3" s="1" a="1"/>
  <c r="BO122" i="3" s="1"/>
  <c r="DO122" i="3" s="1" a="1"/>
  <c r="DO122" i="3" s="1"/>
  <c r="CI122" i="3" a="1"/>
  <c r="CI122" i="3" s="1"/>
  <c r="EI122" i="3" s="1" a="1"/>
  <c r="EI122" i="3" s="1"/>
  <c r="O50" i="3"/>
  <c r="BO50" i="3" s="1" a="1"/>
  <c r="BO50" i="3" s="1"/>
  <c r="DO50" i="3" s="1" a="1"/>
  <c r="DO50" i="3" s="1"/>
  <c r="O102" i="3"/>
  <c r="BO102" i="3" s="1" a="1"/>
  <c r="BO102" i="3" s="1"/>
  <c r="DO102" i="3" s="1" a="1"/>
  <c r="DO102" i="3" s="1"/>
  <c r="CI102" i="3" a="1"/>
  <c r="CI102" i="3" s="1"/>
  <c r="EI102" i="3" s="1" a="1"/>
  <c r="EI102" i="3" s="1"/>
  <c r="O137" i="3"/>
  <c r="BO137" i="3" s="1" a="1"/>
  <c r="BO137" i="3" s="1"/>
  <c r="DO137" i="3" s="1" a="1"/>
  <c r="DO137" i="3" s="1"/>
  <c r="CI137" i="3" a="1"/>
  <c r="CI137" i="3" s="1"/>
  <c r="EI137" i="3" s="1" a="1"/>
  <c r="EI137" i="3" s="1"/>
  <c r="P5" i="3"/>
  <c r="BP5" i="3" s="1" a="1"/>
  <c r="BP5" i="3" s="1"/>
  <c r="DP5" i="3" s="1" a="1"/>
  <c r="DP5" i="3" s="1"/>
  <c r="O60" i="3"/>
  <c r="BO60" i="3" s="1" a="1"/>
  <c r="BO60" i="3" s="1"/>
  <c r="DO60" i="3" s="1" a="1"/>
  <c r="DO60" i="3" s="1"/>
  <c r="O78" i="3"/>
  <c r="BO78" i="3" s="1" a="1"/>
  <c r="BO78" i="3" s="1"/>
  <c r="DO78" i="3" s="1" a="1"/>
  <c r="DO78" i="3" s="1"/>
  <c r="CI78" i="3" a="1"/>
  <c r="CI78" i="3" s="1"/>
  <c r="EI78" i="3" s="1" a="1"/>
  <c r="EI78" i="3" s="1"/>
  <c r="O36" i="3"/>
  <c r="BO36" i="3" s="1" a="1"/>
  <c r="BO36" i="3" s="1"/>
  <c r="DO36" i="3" s="1" a="1"/>
  <c r="DO36" i="3" s="1"/>
  <c r="O52" i="3"/>
  <c r="BO52" i="3" s="1" a="1"/>
  <c r="BO52" i="3" s="1"/>
  <c r="DO52" i="3" s="1" a="1"/>
  <c r="DO52" i="3" s="1"/>
  <c r="CI52" i="3" a="1"/>
  <c r="CI52" i="3" s="1"/>
  <c r="EI52" i="3" s="1" a="1"/>
  <c r="EI52" i="3" s="1"/>
  <c r="O94" i="3"/>
  <c r="BO94" i="3" s="1" a="1"/>
  <c r="BO94" i="3" s="1"/>
  <c r="DO94" i="3" s="1" a="1"/>
  <c r="DO94" i="3" s="1"/>
  <c r="CI94" i="3" a="1"/>
  <c r="CI94" i="3" s="1"/>
  <c r="EI94" i="3" s="1" a="1"/>
  <c r="EI94" i="3" s="1"/>
  <c r="O51" i="3"/>
  <c r="BO51" i="3" s="1" a="1"/>
  <c r="BO51" i="3" s="1"/>
  <c r="DO51" i="3" s="1" a="1"/>
  <c r="DO51" i="3" s="1"/>
  <c r="CI51" i="3" a="1"/>
  <c r="CI51" i="3" s="1"/>
  <c r="EI51" i="3" s="1" a="1"/>
  <c r="EI51" i="3" s="1"/>
  <c r="O34" i="3"/>
  <c r="BO34" i="3" s="1" a="1"/>
  <c r="BO34" i="3" s="1"/>
  <c r="DO34" i="3" s="1" a="1"/>
  <c r="DO34" i="3" s="1"/>
  <c r="O93" i="3"/>
  <c r="BO93" i="3" s="1" a="1"/>
  <c r="BO93" i="3" s="1"/>
  <c r="DO93" i="3" s="1" a="1"/>
  <c r="DO93" i="3" s="1"/>
  <c r="P29" i="3"/>
  <c r="BP29" i="3" s="1" a="1"/>
  <c r="BP29" i="3" s="1"/>
  <c r="DP29" i="3" s="1" a="1"/>
  <c r="DP29" i="3" s="1"/>
  <c r="O96" i="3"/>
  <c r="BO96" i="3" s="1" a="1"/>
  <c r="BO96" i="3" s="1"/>
  <c r="DO96" i="3" s="1" a="1"/>
  <c r="DO96" i="3" s="1"/>
  <c r="CI96" i="3" a="1"/>
  <c r="CI96" i="3" s="1"/>
  <c r="EI96" i="3" s="1" a="1"/>
  <c r="EI96" i="3" s="1"/>
  <c r="O106" i="3"/>
  <c r="BO106" i="3" s="1" a="1"/>
  <c r="BO106" i="3" s="1"/>
  <c r="DO106" i="3" s="1" a="1"/>
  <c r="DO106" i="3" s="1"/>
  <c r="CI106" i="3" a="1"/>
  <c r="CI106" i="3" s="1"/>
  <c r="EI106" i="3" s="1" a="1"/>
  <c r="EI106" i="3" s="1"/>
  <c r="O90" i="3"/>
  <c r="BO90" i="3" s="1" a="1"/>
  <c r="BO90" i="3" s="1"/>
  <c r="DO90" i="3" s="1" a="1"/>
  <c r="DO90" i="3" s="1"/>
  <c r="CI90" i="3" a="1"/>
  <c r="CI90" i="3" s="1"/>
  <c r="EI90" i="3" s="1" a="1"/>
  <c r="EI90" i="3" s="1"/>
  <c r="O30" i="3"/>
  <c r="BO30" i="3" s="1" a="1"/>
  <c r="BO30" i="3" s="1"/>
  <c r="DO30" i="3" s="1" a="1"/>
  <c r="DO30" i="3" s="1"/>
  <c r="CI30" i="3" a="1"/>
  <c r="CI30" i="3" s="1"/>
  <c r="EI30" i="3" s="1" a="1"/>
  <c r="EI30" i="3" s="1"/>
  <c r="O126" i="3"/>
  <c r="BO126" i="3" s="1" a="1"/>
  <c r="BO126" i="3" s="1"/>
  <c r="DO126" i="3" s="1" a="1"/>
  <c r="DO126" i="3" s="1"/>
  <c r="CI126" i="3" a="1"/>
  <c r="CI126" i="3" s="1"/>
  <c r="EI126" i="3" s="1" a="1"/>
  <c r="EI126" i="3" s="1"/>
  <c r="O141" i="3"/>
  <c r="BO141" i="3" s="1" a="1"/>
  <c r="BO141" i="3" s="1"/>
  <c r="DO141" i="3" s="1" a="1"/>
  <c r="DO141" i="3" s="1"/>
  <c r="CI141" i="3" a="1"/>
  <c r="CI141" i="3" s="1"/>
  <c r="EI141" i="3" s="1" a="1"/>
  <c r="EI141" i="3" s="1"/>
  <c r="O109" i="3"/>
  <c r="BO109" i="3" s="1" a="1"/>
  <c r="BO109" i="3" s="1"/>
  <c r="DO109" i="3" s="1" a="1"/>
  <c r="DO109" i="3" s="1"/>
  <c r="CI109" i="3" a="1"/>
  <c r="CI109" i="3" s="1"/>
  <c r="EI109" i="3" s="1" a="1"/>
  <c r="EI109" i="3" s="1"/>
  <c r="O114" i="3"/>
  <c r="BO114" i="3" s="1" a="1"/>
  <c r="BO114" i="3" s="1"/>
  <c r="DO114" i="3" s="1" a="1"/>
  <c r="DO114" i="3" s="1"/>
  <c r="CI114" i="3" a="1"/>
  <c r="CI114" i="3" s="1"/>
  <c r="EI114" i="3" s="1" a="1"/>
  <c r="EI114" i="3" s="1"/>
  <c r="O133" i="3"/>
  <c r="BO133" i="3" s="1" a="1"/>
  <c r="BO133" i="3" s="1"/>
  <c r="DO133" i="3" s="1" a="1"/>
  <c r="DO133" i="3" s="1"/>
  <c r="CI133" i="3" a="1"/>
  <c r="CI133" i="3" s="1"/>
  <c r="EI133" i="3" s="1" a="1"/>
  <c r="EI133" i="3" s="1"/>
  <c r="O136" i="3"/>
  <c r="BO136" i="3" s="1" a="1"/>
  <c r="BO136" i="3" s="1"/>
  <c r="DO136" i="3" s="1" a="1"/>
  <c r="DO136" i="3" s="1"/>
  <c r="CI136" i="3" a="1"/>
  <c r="CI136" i="3" s="1"/>
  <c r="EI136" i="3" s="1" a="1"/>
  <c r="EI136" i="3" s="1"/>
  <c r="O49" i="3"/>
  <c r="BO49" i="3" s="1" a="1"/>
  <c r="BO49" i="3" s="1"/>
  <c r="DO49" i="3" s="1" a="1"/>
  <c r="DO49" i="3" s="1"/>
  <c r="O69" i="3"/>
  <c r="BO69" i="3" s="1" a="1"/>
  <c r="BO69" i="3" s="1"/>
  <c r="DO69" i="3" s="1" a="1"/>
  <c r="DO69" i="3" s="1"/>
  <c r="CI69" i="3" a="1"/>
  <c r="CI69" i="3" s="1"/>
  <c r="EI69" i="3" s="1" a="1"/>
  <c r="EI69" i="3" s="1"/>
  <c r="O127" i="3"/>
  <c r="BO127" i="3" s="1" a="1"/>
  <c r="BO127" i="3" s="1"/>
  <c r="DO127" i="3" s="1" a="1"/>
  <c r="DO127" i="3" s="1"/>
  <c r="CI127" i="3" a="1"/>
  <c r="CI127" i="3" s="1"/>
  <c r="EI127" i="3" s="1" a="1"/>
  <c r="EI127" i="3" s="1"/>
  <c r="O80" i="3"/>
  <c r="BO80" i="3" s="1" a="1"/>
  <c r="BO80" i="3" s="1"/>
  <c r="DO80" i="3" s="1" a="1"/>
  <c r="DO80" i="3" s="1"/>
  <c r="CI80" i="3" a="1"/>
  <c r="CI80" i="3" s="1"/>
  <c r="EI80" i="3" s="1" a="1"/>
  <c r="EI80" i="3" s="1"/>
  <c r="O124" i="3"/>
  <c r="BO124" i="3" s="1" a="1"/>
  <c r="BO124" i="3" s="1"/>
  <c r="DO124" i="3" s="1" a="1"/>
  <c r="DO124" i="3" s="1"/>
  <c r="CI124" i="3" a="1"/>
  <c r="CI124" i="3" s="1"/>
  <c r="EI124" i="3" s="1" a="1"/>
  <c r="EI124" i="3" s="1"/>
  <c r="O48" i="3"/>
  <c r="BO48" i="3" s="1" a="1"/>
  <c r="BO48" i="3" s="1"/>
  <c r="DO48" i="3" s="1" a="1"/>
  <c r="DO48" i="3" s="1"/>
  <c r="O25" i="3"/>
  <c r="BO25" i="3" s="1" a="1"/>
  <c r="BO25" i="3" s="1"/>
  <c r="DO25" i="3" s="1" a="1"/>
  <c r="DO25" i="3" s="1"/>
  <c r="O57" i="3"/>
  <c r="BO57" i="3" s="1" a="1"/>
  <c r="BO57" i="3" s="1"/>
  <c r="DO57" i="3" s="1" a="1"/>
  <c r="DO57" i="3" s="1"/>
  <c r="O121" i="3"/>
  <c r="BO121" i="3" s="1" a="1"/>
  <c r="BO121" i="3" s="1"/>
  <c r="DO121" i="3" s="1" a="1"/>
  <c r="DO121" i="3" s="1"/>
  <c r="CI121" i="3" a="1"/>
  <c r="CI121" i="3" s="1"/>
  <c r="EI121" i="3" s="1" a="1"/>
  <c r="EI121" i="3" s="1"/>
  <c r="O27" i="3"/>
  <c r="BO27" i="3" s="1" a="1"/>
  <c r="BO27" i="3" s="1"/>
  <c r="DO27" i="3" s="1" a="1"/>
  <c r="DO27" i="3" s="1"/>
  <c r="CI27" i="3" a="1"/>
  <c r="CI27" i="3" s="1"/>
  <c r="EI27" i="3" s="1" a="1"/>
  <c r="EI27" i="3" s="1"/>
  <c r="O20" i="3"/>
  <c r="BO20" i="3" s="1" a="1"/>
  <c r="BO20" i="3" s="1"/>
  <c r="DO20" i="3" s="1" a="1"/>
  <c r="DO20" i="3" s="1"/>
  <c r="O46" i="3"/>
  <c r="BO46" i="3" s="1" a="1"/>
  <c r="BO46" i="3" s="1"/>
  <c r="DO46" i="3" s="1" a="1"/>
  <c r="DO46" i="3" s="1"/>
  <c r="O125" i="3"/>
  <c r="BO125" i="3" s="1" a="1"/>
  <c r="BO125" i="3" s="1"/>
  <c r="DO125" i="3" s="1" a="1"/>
  <c r="DO125" i="3" s="1"/>
  <c r="CI125" i="3" a="1"/>
  <c r="CI125" i="3" s="1"/>
  <c r="EI125" i="3" s="1" a="1"/>
  <c r="EI125" i="3" s="1"/>
  <c r="O118" i="3"/>
  <c r="BO118" i="3" s="1" a="1"/>
  <c r="BO118" i="3" s="1"/>
  <c r="DO118" i="3" s="1" a="1"/>
  <c r="DO118" i="3" s="1"/>
  <c r="CI118" i="3" a="1"/>
  <c r="CI118" i="3" s="1"/>
  <c r="EI118" i="3" s="1" a="1"/>
  <c r="EI118" i="3" s="1"/>
  <c r="O92" i="3"/>
  <c r="BO92" i="3" s="1" a="1"/>
  <c r="BO92" i="3" s="1"/>
  <c r="DO92" i="3" s="1" a="1"/>
  <c r="DO92" i="3" s="1"/>
  <c r="CI92" i="3" a="1"/>
  <c r="CI92" i="3" s="1"/>
  <c r="EI92" i="3" s="1" a="1"/>
  <c r="EI92" i="3" s="1"/>
  <c r="O43" i="3"/>
  <c r="BO43" i="3" s="1" a="1"/>
  <c r="BO43" i="3" s="1"/>
  <c r="DO43" i="3" s="1" a="1"/>
  <c r="DO43" i="3" s="1"/>
  <c r="O63" i="3"/>
  <c r="BO63" i="3" s="1" a="1"/>
  <c r="BO63" i="3" s="1"/>
  <c r="DO63" i="3" s="1" a="1"/>
  <c r="DO63" i="3" s="1"/>
  <c r="CI63" i="3" a="1"/>
  <c r="CI63" i="3" s="1"/>
  <c r="EI63" i="3" s="1" a="1"/>
  <c r="EI63" i="3" s="1"/>
  <c r="O111" i="3"/>
  <c r="BO111" i="3" s="1" a="1"/>
  <c r="BO111" i="3" s="1"/>
  <c r="DO111" i="3" s="1" a="1"/>
  <c r="DO111" i="3" s="1"/>
  <c r="CI111" i="3" a="1"/>
  <c r="CI111" i="3" s="1"/>
  <c r="EI111" i="3" s="1" a="1"/>
  <c r="EI111" i="3" s="1"/>
  <c r="O42" i="3"/>
  <c r="BO42" i="3" s="1" a="1"/>
  <c r="BO42" i="3" s="1"/>
  <c r="DO42" i="3" s="1" a="1"/>
  <c r="DO42" i="3" s="1"/>
  <c r="CI42" i="3" a="1"/>
  <c r="CI42" i="3" s="1"/>
  <c r="EI42" i="3" s="1" a="1"/>
  <c r="EI42" i="3" s="1"/>
  <c r="O38" i="3"/>
  <c r="BO38" i="3" s="1" a="1"/>
  <c r="BO38" i="3" s="1"/>
  <c r="DO38" i="3" s="1" a="1"/>
  <c r="DO38" i="3" s="1"/>
  <c r="O115" i="3"/>
  <c r="BO115" i="3" s="1" a="1"/>
  <c r="BO115" i="3" s="1"/>
  <c r="DO115" i="3" s="1" a="1"/>
  <c r="DO115" i="3" s="1"/>
  <c r="CI115" i="3" a="1"/>
  <c r="CI115" i="3" s="1"/>
  <c r="EI115" i="3" s="1" a="1"/>
  <c r="EI115" i="3" s="1"/>
  <c r="O19" i="3"/>
  <c r="BO19" i="3" s="1" a="1"/>
  <c r="BO19" i="3" s="1"/>
  <c r="DO19" i="3" s="1" a="1"/>
  <c r="DO19" i="3" s="1"/>
  <c r="CI19" i="3" a="1"/>
  <c r="CI19" i="3" s="1"/>
  <c r="EI19" i="3" s="1" a="1"/>
  <c r="EI19" i="3" s="1"/>
  <c r="O117" i="3"/>
  <c r="BO117" i="3" s="1" a="1"/>
  <c r="BO117" i="3" s="1"/>
  <c r="DO117" i="3" s="1" a="1"/>
  <c r="DO117" i="3" s="1"/>
  <c r="CI117" i="3" a="1"/>
  <c r="CI117" i="3" s="1"/>
  <c r="EI117" i="3" s="1" a="1"/>
  <c r="EI117" i="3" s="1"/>
  <c r="O83" i="3"/>
  <c r="BO83" i="3" s="1" a="1"/>
  <c r="BO83" i="3" s="1"/>
  <c r="DO83" i="3" s="1" a="1"/>
  <c r="DO83" i="3" s="1"/>
  <c r="CI83" i="3" a="1"/>
  <c r="CI83" i="3" s="1"/>
  <c r="EI83" i="3" s="1" a="1"/>
  <c r="EI83" i="3" s="1"/>
  <c r="CD6" i="3" a="1"/>
  <c r="CD6" i="3" s="1"/>
  <c r="ED6" i="3" s="1" a="1"/>
  <c r="ED6" i="3" s="1"/>
  <c r="CC7" i="3" a="1"/>
  <c r="CC7" i="3" s="1"/>
  <c r="EC7" i="3" s="1" a="1"/>
  <c r="EC7" i="3" s="1"/>
  <c r="CC149" i="3" a="1"/>
  <c r="CC149" i="3" s="1"/>
  <c r="EC149" i="3" s="1" a="1"/>
  <c r="EC149" i="3" s="1"/>
  <c r="CC56" i="3" a="1"/>
  <c r="CC56" i="3" s="1"/>
  <c r="EC56" i="3" s="1" a="1"/>
  <c r="EC56" i="3" s="1"/>
  <c r="CD17" i="3" a="1"/>
  <c r="CD17" i="3" s="1"/>
  <c r="ED17" i="3" s="1" a="1"/>
  <c r="ED17" i="3" s="1"/>
  <c r="CC59" i="3" a="1"/>
  <c r="CC59" i="3" s="1"/>
  <c r="EC59" i="3" s="1" a="1"/>
  <c r="EC59" i="3" s="1"/>
  <c r="CC140" i="3" a="1"/>
  <c r="CC140" i="3" s="1"/>
  <c r="EC140" i="3" s="1" a="1"/>
  <c r="EC140" i="3" s="1"/>
  <c r="CE23" i="3" a="1"/>
  <c r="CE23" i="3" s="1"/>
  <c r="EE23" i="3" s="1" a="1"/>
  <c r="EE23" i="3" s="1"/>
  <c r="CC85" i="3" a="1"/>
  <c r="CC85" i="3" s="1"/>
  <c r="EC85" i="3" s="1" a="1"/>
  <c r="EC85" i="3" s="1"/>
  <c r="CC123" i="3" a="1"/>
  <c r="CC123" i="3" s="1"/>
  <c r="EC123" i="3" s="1" a="1"/>
  <c r="EC123" i="3" s="1"/>
  <c r="CG9" i="3" a="1"/>
  <c r="CG9" i="3" s="1"/>
  <c r="EG9" i="3" s="1" a="1"/>
  <c r="EG9" i="3" s="1"/>
  <c r="CE37" i="3" a="1"/>
  <c r="CE37" i="3" s="1"/>
  <c r="EE37" i="3" s="1" a="1"/>
  <c r="EE37" i="3" s="1"/>
  <c r="CE16" i="3" a="1"/>
  <c r="CE16" i="3" s="1"/>
  <c r="EE16" i="3" s="1" a="1"/>
  <c r="EE16" i="3" s="1"/>
  <c r="CF16" i="3" a="1"/>
  <c r="CF16" i="3" s="1"/>
  <c r="EF16" i="3" s="1" a="1"/>
  <c r="EF16" i="3" s="1"/>
  <c r="CD91" i="3" a="1"/>
  <c r="CD91" i="3" s="1"/>
  <c r="ED91" i="3" s="1" a="1"/>
  <c r="ED91" i="3" s="1"/>
  <c r="CC40" i="3" a="1"/>
  <c r="CC40" i="3" s="1"/>
  <c r="EC40" i="3" s="1" a="1"/>
  <c r="EC40" i="3" s="1"/>
  <c r="CC61" i="3" a="1"/>
  <c r="CC61" i="3" s="1"/>
  <c r="EC61" i="3" s="1" a="1"/>
  <c r="EC61" i="3" s="1"/>
  <c r="J11" i="3"/>
  <c r="CD11" i="3" a="1"/>
  <c r="CD11" i="3" s="1"/>
  <c r="ED11" i="3" s="1" a="1"/>
  <c r="ED11" i="3" s="1"/>
  <c r="CF10" i="3" a="1"/>
  <c r="CF10" i="3" s="1"/>
  <c r="EF10" i="3" s="1" a="1"/>
  <c r="EF10" i="3" s="1"/>
  <c r="CC17" i="3" a="1"/>
  <c r="CC17" i="3" s="1"/>
  <c r="EC17" i="3" s="1" a="1"/>
  <c r="EC17" i="3" s="1"/>
  <c r="CC79" i="3" a="1"/>
  <c r="CC79" i="3" s="1"/>
  <c r="EC79" i="3" s="1" a="1"/>
  <c r="EC79" i="3" s="1"/>
  <c r="CC9" i="3" a="1"/>
  <c r="CC9" i="3" s="1"/>
  <c r="EC9" i="3" s="1" a="1"/>
  <c r="EC9" i="3" s="1"/>
  <c r="CC134" i="3" a="1"/>
  <c r="CC134" i="3" s="1"/>
  <c r="EC134" i="3" s="1" a="1"/>
  <c r="EC134" i="3" s="1"/>
  <c r="CC68" i="3" a="1"/>
  <c r="CC68" i="3" s="1"/>
  <c r="EC68" i="3" s="1" a="1"/>
  <c r="EC68" i="3" s="1"/>
  <c r="CE32" i="3" a="1"/>
  <c r="CE32" i="3" s="1"/>
  <c r="EE32" i="3" s="1" a="1"/>
  <c r="EE32" i="3" s="1"/>
  <c r="CD40" i="3" a="1"/>
  <c r="CD40" i="3" s="1"/>
  <c r="ED40" i="3" s="1" a="1"/>
  <c r="ED40" i="3" s="1"/>
  <c r="CH10" i="3" a="1"/>
  <c r="CH10" i="3" s="1"/>
  <c r="EH10" i="3" s="1" a="1"/>
  <c r="EH10" i="3" s="1"/>
  <c r="CC87" i="3" a="1"/>
  <c r="CC87" i="3" s="1"/>
  <c r="EC87" i="3" s="1" a="1"/>
  <c r="EC87" i="3" s="1"/>
  <c r="CC101" i="3" a="1"/>
  <c r="CC101" i="3" s="1"/>
  <c r="EC101" i="3" s="1" a="1"/>
  <c r="EC101" i="3" s="1"/>
  <c r="CC15" i="3" a="1"/>
  <c r="CC15" i="3" s="1"/>
  <c r="EC15" i="3" s="1" a="1"/>
  <c r="EC15" i="3" s="1"/>
  <c r="CC70" i="3" a="1"/>
  <c r="CC70" i="3" s="1"/>
  <c r="EC70" i="3" s="1" a="1"/>
  <c r="EC70" i="3" s="1"/>
  <c r="CE6" i="3" a="1"/>
  <c r="CE6" i="3" s="1"/>
  <c r="EE6" i="3" s="1" a="1"/>
  <c r="EE6" i="3" s="1"/>
  <c r="CH146" i="3" a="1"/>
  <c r="CH146" i="3" s="1"/>
  <c r="EH146" i="3" s="1" a="1"/>
  <c r="EH146" i="3" s="1"/>
  <c r="CG10" i="3" a="1"/>
  <c r="CG10" i="3" s="1"/>
  <c r="EG10" i="3" s="1" a="1"/>
  <c r="EG10" i="3" s="1"/>
  <c r="CF15" i="3" a="1"/>
  <c r="CF15" i="3" s="1"/>
  <c r="EF15" i="3" s="1" a="1"/>
  <c r="EF15" i="3" s="1"/>
  <c r="CC89" i="3" a="1"/>
  <c r="CC89" i="3" s="1"/>
  <c r="EC89" i="3" s="1" a="1"/>
  <c r="EC89" i="3" s="1"/>
  <c r="M22" i="3"/>
  <c r="CG22" i="3" a="1"/>
  <c r="CG22" i="3" s="1"/>
  <c r="EG22" i="3" s="1" a="1"/>
  <c r="EG22" i="3" s="1"/>
  <c r="CC72" i="3" a="1"/>
  <c r="CC72" i="3" s="1"/>
  <c r="EC72" i="3" s="1" a="1"/>
  <c r="EC72" i="3" s="1"/>
  <c r="K31" i="3"/>
  <c r="CE31" i="3" a="1"/>
  <c r="CE31" i="3" s="1"/>
  <c r="EE31" i="3" s="1" a="1"/>
  <c r="EE31" i="3" s="1"/>
  <c r="L149" i="3"/>
  <c r="BL149" i="3" s="1" a="1"/>
  <c r="BL149" i="3" s="1"/>
  <c r="DL149" i="3" s="1" a="1"/>
  <c r="DL149" i="3" s="1"/>
  <c r="CF149" i="3" a="1"/>
  <c r="CF149" i="3" s="1"/>
  <c r="EF149" i="3" s="1" a="1"/>
  <c r="EF149" i="3" s="1"/>
  <c r="CC37" i="3" a="1"/>
  <c r="CC37" i="3" s="1"/>
  <c r="EC37" i="3" s="1" a="1"/>
  <c r="EC37" i="3" s="1"/>
  <c r="CC130" i="3" a="1"/>
  <c r="CC130" i="3" s="1"/>
  <c r="EC130" i="3" s="1" a="1"/>
  <c r="EC130" i="3" s="1"/>
  <c r="CC12" i="3" a="1"/>
  <c r="CC12" i="3" s="1"/>
  <c r="EC12" i="3" s="1" a="1"/>
  <c r="EC12" i="3" s="1"/>
  <c r="I107" i="3"/>
  <c r="CC107" i="3" a="1"/>
  <c r="CC107" i="3" s="1"/>
  <c r="EC107" i="3" s="1" a="1"/>
  <c r="EC107" i="3" s="1"/>
  <c r="CD58" i="3" a="1"/>
  <c r="CD58" i="3" s="1"/>
  <c r="ED58" i="3" s="1" a="1"/>
  <c r="ED58" i="3" s="1"/>
  <c r="CC16" i="3" a="1"/>
  <c r="CC16" i="3" s="1"/>
  <c r="EC16" i="3" s="1" a="1"/>
  <c r="EC16" i="3" s="1"/>
  <c r="CC11" i="3" a="1"/>
  <c r="CC11" i="3" s="1"/>
  <c r="EC11" i="3" s="1" a="1"/>
  <c r="EC11" i="3" s="1"/>
  <c r="CC105" i="3" a="1"/>
  <c r="CC105" i="3" s="1"/>
  <c r="EC105" i="3" s="1" a="1"/>
  <c r="EC105" i="3" s="1"/>
  <c r="CC33" i="3" a="1"/>
  <c r="CC33" i="3" s="1"/>
  <c r="EC33" i="3" s="1" a="1"/>
  <c r="EC33" i="3" s="1"/>
  <c r="CE53" i="3" a="1"/>
  <c r="CE53" i="3" s="1"/>
  <c r="EE53" i="3" s="1" a="1"/>
  <c r="EE53" i="3" s="1"/>
  <c r="CC44" i="3" a="1"/>
  <c r="CC44" i="3" s="1"/>
  <c r="EC44" i="3" s="1" a="1"/>
  <c r="EC44" i="3" s="1"/>
  <c r="CC21" i="3" a="1"/>
  <c r="CC21" i="3" s="1"/>
  <c r="EC21" i="3" s="1" a="1"/>
  <c r="EC21" i="3" s="1"/>
  <c r="CG112" i="3" a="1"/>
  <c r="CG112" i="3" s="1"/>
  <c r="EG112" i="3" s="1" a="1"/>
  <c r="EG112" i="3" s="1"/>
  <c r="CG6" i="3" a="1"/>
  <c r="CG6" i="3" s="1"/>
  <c r="EG6" i="3" s="1" a="1"/>
  <c r="EG6" i="3" s="1"/>
  <c r="CH11" i="3" a="1"/>
  <c r="CH11" i="3" s="1"/>
  <c r="EH11" i="3" s="1" a="1"/>
  <c r="EH11" i="3" s="1"/>
  <c r="CC39" i="3" a="1"/>
  <c r="CC39" i="3" s="1"/>
  <c r="EC39" i="3" s="1" a="1"/>
  <c r="EC39" i="3" s="1"/>
  <c r="CD8" i="3" a="1"/>
  <c r="CD8" i="3" s="1"/>
  <c r="ED8" i="3" s="1" a="1"/>
  <c r="ED8" i="3" s="1"/>
  <c r="CC135" i="3" a="1"/>
  <c r="CC135" i="3" s="1"/>
  <c r="EC135" i="3" s="1" a="1"/>
  <c r="EC135" i="3" s="1"/>
  <c r="CD10" i="3" a="1"/>
  <c r="CD10" i="3" s="1"/>
  <c r="ED10" i="3" s="1" a="1"/>
  <c r="ED10" i="3" s="1"/>
  <c r="CD35" i="3" a="1"/>
  <c r="CD35" i="3" s="1"/>
  <c r="ED35" i="3" s="1" a="1"/>
  <c r="ED35" i="3" s="1"/>
  <c r="CF7" i="3" a="1"/>
  <c r="CF7" i="3" s="1"/>
  <c r="EF7" i="3" s="1" a="1"/>
  <c r="EF7" i="3" s="1"/>
  <c r="CC86" i="3" a="1"/>
  <c r="CC86" i="3" s="1"/>
  <c r="EC86" i="3" s="1" a="1"/>
  <c r="EC86" i="3" s="1"/>
  <c r="CF9" i="3" a="1"/>
  <c r="CF9" i="3" s="1"/>
  <c r="EF9" i="3" s="1" a="1"/>
  <c r="EF9" i="3" s="1"/>
  <c r="CG15" i="3" a="1"/>
  <c r="CG15" i="3" s="1"/>
  <c r="EG15" i="3" s="1" a="1"/>
  <c r="EG15" i="3" s="1"/>
  <c r="CG110" i="3" a="1"/>
  <c r="CG110" i="3" s="1"/>
  <c r="EG110" i="3" s="1" a="1"/>
  <c r="EG110" i="3" s="1"/>
  <c r="CE64" i="3" a="1"/>
  <c r="CE64" i="3" s="1"/>
  <c r="EE64" i="3" s="1" a="1"/>
  <c r="EE64" i="3" s="1"/>
  <c r="CC58" i="3" a="1"/>
  <c r="CC58" i="3" s="1"/>
  <c r="EC58" i="3" s="1" a="1"/>
  <c r="EC58" i="3" s="1"/>
  <c r="CC26" i="3" a="1"/>
  <c r="CC26" i="3" s="1"/>
  <c r="EC26" i="3" s="1" a="1"/>
  <c r="EC26" i="3" s="1"/>
  <c r="CC116" i="3" a="1"/>
  <c r="CC116" i="3" s="1"/>
  <c r="EC116" i="3" s="1" a="1"/>
  <c r="EC116" i="3" s="1"/>
  <c r="CE7" i="3" a="1"/>
  <c r="CE7" i="3" s="1"/>
  <c r="EE7" i="3" s="1" a="1"/>
  <c r="EE7" i="3" s="1"/>
  <c r="CD85" i="3" a="1"/>
  <c r="CD85" i="3" s="1"/>
  <c r="ED85" i="3" s="1" a="1"/>
  <c r="ED85" i="3" s="1"/>
  <c r="CC64" i="3" a="1"/>
  <c r="CC64" i="3" s="1"/>
  <c r="EC64" i="3" s="1" a="1"/>
  <c r="EC64" i="3" s="1"/>
  <c r="CG28" i="3" a="1"/>
  <c r="CG28" i="3" s="1"/>
  <c r="EG28" i="3" s="1" a="1"/>
  <c r="EG28" i="3" s="1"/>
  <c r="CC112" i="3" a="1"/>
  <c r="CC112" i="3" s="1"/>
  <c r="EC112" i="3" s="1" a="1"/>
  <c r="EC112" i="3" s="1"/>
  <c r="CC35" i="3" a="1"/>
  <c r="CC35" i="3" s="1"/>
  <c r="EC35" i="3" s="1" a="1"/>
  <c r="EC35" i="3" s="1"/>
  <c r="CG16" i="3" a="1"/>
  <c r="CG16" i="3" s="1"/>
  <c r="EG16" i="3" s="1" a="1"/>
  <c r="EG16" i="3" s="1"/>
  <c r="CC66" i="3" a="1"/>
  <c r="CC66" i="3" s="1"/>
  <c r="EC66" i="3" s="1" a="1"/>
  <c r="EC66" i="3" s="1"/>
  <c r="I113" i="3"/>
  <c r="BI113" i="3" s="1" a="1"/>
  <c r="BI113" i="3" s="1"/>
  <c r="DI113" i="3" s="1" a="1"/>
  <c r="DI113" i="3" s="1"/>
  <c r="CC113" i="3" a="1"/>
  <c r="CC113" i="3" s="1"/>
  <c r="EC113" i="3" s="1" a="1"/>
  <c r="EC113" i="3" s="1"/>
  <c r="CD86" i="3" a="1"/>
  <c r="CD86" i="3" s="1"/>
  <c r="ED86" i="3" s="1" a="1"/>
  <c r="ED86" i="3" s="1"/>
  <c r="CD15" i="3" a="1"/>
  <c r="CD15" i="3" s="1"/>
  <c r="ED15" i="3" s="1" a="1"/>
  <c r="ED15" i="3" s="1"/>
  <c r="CC95" i="3" a="1"/>
  <c r="CC95" i="3" s="1"/>
  <c r="EC95" i="3" s="1" a="1"/>
  <c r="EC95" i="3" s="1"/>
  <c r="CC31" i="3" a="1"/>
  <c r="CC31" i="3" s="1"/>
  <c r="EC31" i="3" s="1" a="1"/>
  <c r="EC31" i="3" s="1"/>
  <c r="CC28" i="3" a="1"/>
  <c r="CC28" i="3" s="1"/>
  <c r="EC28" i="3" s="1" a="1"/>
  <c r="EC28" i="3" s="1"/>
  <c r="CC8" i="3" a="1"/>
  <c r="CC8" i="3" s="1"/>
  <c r="EC8" i="3" s="1" a="1"/>
  <c r="EC8" i="3" s="1"/>
  <c r="CG37" i="3" a="1"/>
  <c r="CG37" i="3" s="1"/>
  <c r="EG37" i="3" s="1" a="1"/>
  <c r="EG37" i="3" s="1"/>
  <c r="M72" i="3"/>
  <c r="CG72" i="3" a="1"/>
  <c r="CG72" i="3" s="1"/>
  <c r="EG72" i="3" s="1" a="1"/>
  <c r="EG72" i="3" s="1"/>
  <c r="CD47" i="3" a="1"/>
  <c r="CD47" i="3" s="1"/>
  <c r="ED47" i="3" s="1" a="1"/>
  <c r="ED47" i="3" s="1"/>
  <c r="CE17" i="3" a="1"/>
  <c r="CE17" i="3" s="1"/>
  <c r="EE17" i="3" s="1" a="1"/>
  <c r="EE17" i="3" s="1"/>
  <c r="CC120" i="3" a="1"/>
  <c r="CC120" i="3" s="1"/>
  <c r="EC120" i="3" s="1" a="1"/>
  <c r="EC120" i="3" s="1"/>
  <c r="CD33" i="3" a="1"/>
  <c r="CD33" i="3" s="1"/>
  <c r="ED33" i="3" s="1" a="1"/>
  <c r="ED33" i="3" s="1"/>
  <c r="CC146" i="3" a="1"/>
  <c r="CC146" i="3" s="1"/>
  <c r="EC146" i="3" s="1" a="1"/>
  <c r="EC146" i="3" s="1"/>
  <c r="CH112" i="3" a="1"/>
  <c r="CH112" i="3" s="1"/>
  <c r="EH112" i="3" s="1" a="1"/>
  <c r="EH112" i="3" s="1"/>
  <c r="CD56" i="3" a="1"/>
  <c r="CD56" i="3" s="1"/>
  <c r="ED56" i="3" s="1" a="1"/>
  <c r="ED56" i="3" s="1"/>
  <c r="CC14" i="3" a="1"/>
  <c r="CC14" i="3" s="1"/>
  <c r="EC14" i="3" s="1" a="1"/>
  <c r="EC14" i="3" s="1"/>
  <c r="CD16" i="3" a="1"/>
  <c r="CD16" i="3" s="1"/>
  <c r="ED16" i="3" s="1" a="1"/>
  <c r="ED16" i="3" s="1"/>
  <c r="CD44" i="3" a="1"/>
  <c r="CD44" i="3" s="1"/>
  <c r="ED44" i="3" s="1" a="1"/>
  <c r="ED44" i="3" s="1"/>
  <c r="CE9" i="3" a="1"/>
  <c r="CE9" i="3" s="1"/>
  <c r="EE9" i="3" s="1" a="1"/>
  <c r="EE9" i="3" s="1"/>
  <c r="CC76" i="3" a="1"/>
  <c r="CC76" i="3" s="1"/>
  <c r="EC76" i="3" s="1" a="1"/>
  <c r="EC76" i="3" s="1"/>
  <c r="CD31" i="3" a="1"/>
  <c r="CD31" i="3" s="1"/>
  <c r="ED31" i="3" s="1" a="1"/>
  <c r="ED31" i="3" s="1"/>
  <c r="CE33" i="3" a="1"/>
  <c r="CE33" i="3" s="1"/>
  <c r="EE33" i="3" s="1" a="1"/>
  <c r="EE33" i="3" s="1"/>
  <c r="CC65" i="3" a="1"/>
  <c r="CC65" i="3" s="1"/>
  <c r="EC65" i="3" s="1" a="1"/>
  <c r="EC65" i="3" s="1"/>
  <c r="CE28" i="3" a="1"/>
  <c r="CE28" i="3" s="1"/>
  <c r="EE28" i="3" s="1" a="1"/>
  <c r="EE28" i="3" s="1"/>
  <c r="CD28" i="3" a="1"/>
  <c r="CD28" i="3" s="1"/>
  <c r="ED28" i="3" s="1" a="1"/>
  <c r="ED28" i="3" s="1"/>
  <c r="CH9" i="3" a="1"/>
  <c r="CH9" i="3" s="1"/>
  <c r="EH9" i="3" s="1" a="1"/>
  <c r="EH9" i="3" s="1"/>
  <c r="CC145" i="3" a="1"/>
  <c r="CC145" i="3" s="1"/>
  <c r="EC145" i="3" s="1" a="1"/>
  <c r="EC145" i="3" s="1"/>
  <c r="CD9" i="3" a="1"/>
  <c r="CD9" i="3" s="1"/>
  <c r="ED9" i="3" s="1" a="1"/>
  <c r="ED9" i="3" s="1"/>
  <c r="CE151" i="3" a="1"/>
  <c r="CE151" i="3" s="1"/>
  <c r="EE151" i="3" s="1" a="1"/>
  <c r="EE151" i="3" s="1"/>
  <c r="CE21" i="3" a="1"/>
  <c r="CE21" i="3" s="1"/>
  <c r="EE21" i="3" s="1" a="1"/>
  <c r="EE21" i="3" s="1"/>
  <c r="CE112" i="3" a="1"/>
  <c r="CE112" i="3" s="1"/>
  <c r="EE112" i="3" s="1" a="1"/>
  <c r="EE112" i="3" s="1"/>
  <c r="CC98" i="3" a="1"/>
  <c r="CC98" i="3" s="1"/>
  <c r="EC98" i="3" s="1" a="1"/>
  <c r="EC98" i="3" s="1"/>
  <c r="CD7" i="3" a="1"/>
  <c r="CD7" i="3" s="1"/>
  <c r="ED7" i="3" s="1" a="1"/>
  <c r="ED7" i="3" s="1"/>
  <c r="CC81" i="3" a="1"/>
  <c r="CC81" i="3" s="1"/>
  <c r="EC81" i="3" s="1" a="1"/>
  <c r="EC81" i="3" s="1"/>
  <c r="CH15" i="3" a="1"/>
  <c r="CH15" i="3" s="1"/>
  <c r="EH15" i="3" s="1" a="1"/>
  <c r="EH15" i="3" s="1"/>
  <c r="CF37" i="3" a="1"/>
  <c r="CF37" i="3" s="1"/>
  <c r="EF37" i="3" s="1" a="1"/>
  <c r="EF37" i="3" s="1"/>
  <c r="CC110" i="3" a="1"/>
  <c r="CC110" i="3" s="1"/>
  <c r="EC110" i="3" s="1" a="1"/>
  <c r="EC110" i="3" s="1"/>
  <c r="CC32" i="3" a="1"/>
  <c r="CC32" i="3" s="1"/>
  <c r="EC32" i="3" s="1" a="1"/>
  <c r="EC32" i="3" s="1"/>
  <c r="CC10" i="3" a="1"/>
  <c r="CC10" i="3" s="1"/>
  <c r="EC10" i="3" s="1" a="1"/>
  <c r="EC10" i="3" s="1"/>
  <c r="CC77" i="3" a="1"/>
  <c r="CC77" i="3" s="1"/>
  <c r="EC77" i="3" s="1" a="1"/>
  <c r="EC77" i="3" s="1"/>
  <c r="CC100" i="3" a="1"/>
  <c r="CC100" i="3" s="1"/>
  <c r="EC100" i="3" s="1" a="1"/>
  <c r="EC100" i="3" s="1"/>
  <c r="L32" i="3"/>
  <c r="CF32" i="3" a="1"/>
  <c r="CF32" i="3" s="1"/>
  <c r="EF32" i="3" s="1" a="1"/>
  <c r="EF32" i="3" s="1"/>
  <c r="CE10" i="3" a="1"/>
  <c r="CE10" i="3" s="1"/>
  <c r="EE10" i="3" s="1" a="1"/>
  <c r="EE10" i="3" s="1"/>
  <c r="CD37" i="3" a="1"/>
  <c r="CD37" i="3" s="1"/>
  <c r="ED37" i="3" s="1" a="1"/>
  <c r="ED37" i="3" s="1"/>
  <c r="CC144" i="3" a="1"/>
  <c r="CC144" i="3" s="1"/>
  <c r="EC144" i="3" s="1" a="1"/>
  <c r="EC144" i="3" s="1"/>
  <c r="CC22" i="3" a="1"/>
  <c r="CC22" i="3" s="1"/>
  <c r="EC22" i="3" s="1" a="1"/>
  <c r="EC22" i="3" s="1"/>
  <c r="CC138" i="3" a="1"/>
  <c r="CC138" i="3" s="1"/>
  <c r="EC138" i="3" s="1" a="1"/>
  <c r="EC138" i="3" s="1"/>
  <c r="CC91" i="3" a="1"/>
  <c r="CC91" i="3" s="1"/>
  <c r="EC91" i="3" s="1" a="1"/>
  <c r="EC91" i="3" s="1"/>
  <c r="CC53" i="3" a="1"/>
  <c r="CC53" i="3" s="1"/>
  <c r="EC53" i="3" s="1" a="1"/>
  <c r="EC53" i="3" s="1"/>
  <c r="CC151" i="3" a="1"/>
  <c r="CC151" i="3" s="1"/>
  <c r="EC151" i="3" s="1" a="1"/>
  <c r="EC151" i="3" s="1"/>
  <c r="CF112" i="3" a="1"/>
  <c r="CF112" i="3" s="1"/>
  <c r="EF112" i="3" s="1" a="1"/>
  <c r="EF112" i="3" s="1"/>
  <c r="CD112" i="3" a="1"/>
  <c r="CD112" i="3" s="1"/>
  <c r="ED112" i="3" s="1" a="1"/>
  <c r="ED112" i="3" s="1"/>
  <c r="CD12" i="3" a="1"/>
  <c r="CD12" i="3" s="1"/>
  <c r="ED12" i="3" s="1" a="1"/>
  <c r="ED12" i="3" s="1"/>
  <c r="CC129" i="3" a="1"/>
  <c r="CC129" i="3" s="1"/>
  <c r="EC129" i="3" s="1" a="1"/>
  <c r="EC129" i="3" s="1"/>
  <c r="CH28" i="3" a="1"/>
  <c r="CH28" i="3" s="1"/>
  <c r="EH28" i="3" s="1" a="1"/>
  <c r="EH28" i="3" s="1"/>
  <c r="CG134" i="3" a="1"/>
  <c r="CG134" i="3" s="1"/>
  <c r="EG134" i="3" s="1" a="1"/>
  <c r="EG134" i="3" s="1"/>
  <c r="CF28" i="3" a="1"/>
  <c r="CF28" i="3" s="1"/>
  <c r="EF28" i="3" s="1" a="1"/>
  <c r="EF28" i="3" s="1"/>
  <c r="L145" i="3"/>
  <c r="BL145" i="3" s="1" a="1"/>
  <c r="BL145" i="3" s="1"/>
  <c r="DL145" i="3" s="1" a="1"/>
  <c r="DL145" i="3" s="1"/>
  <c r="CF145" i="3" a="1"/>
  <c r="CF145" i="3" s="1"/>
  <c r="EF145" i="3" s="1" a="1"/>
  <c r="EF145" i="3" s="1"/>
  <c r="CC47" i="3" a="1"/>
  <c r="CC47" i="3" s="1"/>
  <c r="EC47" i="3" s="1" a="1"/>
  <c r="EC47" i="3" s="1"/>
  <c r="CC23" i="3" a="1"/>
  <c r="CC23" i="3" s="1"/>
  <c r="EC23" i="3" s="1" a="1"/>
  <c r="EC23" i="3" s="1"/>
  <c r="CC150" i="3" a="1"/>
  <c r="CC150" i="3" s="1"/>
  <c r="EC150" i="3" s="1" a="1"/>
  <c r="EC150" i="3" s="1"/>
  <c r="CC41" i="3" a="1"/>
  <c r="CC41" i="3" s="1"/>
  <c r="EC41" i="3" s="1" a="1"/>
  <c r="EC41" i="3" s="1"/>
  <c r="CD32" i="3" a="1"/>
  <c r="CD32" i="3" s="1"/>
  <c r="ED32" i="3" s="1" a="1"/>
  <c r="ED32" i="3" s="1"/>
  <c r="CE15" i="3" a="1"/>
  <c r="CE15" i="3" s="1"/>
  <c r="EE15" i="3" s="1" a="1"/>
  <c r="EE15" i="3" s="1"/>
  <c r="CC99" i="3" a="1"/>
  <c r="CC99" i="3" s="1"/>
  <c r="EC99" i="3" s="1" a="1"/>
  <c r="EC99" i="3" s="1"/>
  <c r="CD95" i="3" a="1"/>
  <c r="CD95" i="3" s="1"/>
  <c r="ED95" i="3" s="1" a="1"/>
  <c r="ED95" i="3" s="1"/>
  <c r="CC103" i="3" a="1"/>
  <c r="CC103" i="3" s="1"/>
  <c r="EC103" i="3" s="1" a="1"/>
  <c r="EC103" i="3" s="1"/>
  <c r="CD64" i="3" a="1"/>
  <c r="CD64" i="3" s="1"/>
  <c r="ED64" i="3" s="1" a="1"/>
  <c r="ED64" i="3" s="1"/>
  <c r="CE12" i="3" a="1"/>
  <c r="CE12" i="3" s="1"/>
  <c r="EE12" i="3" s="1" a="1"/>
  <c r="EE12" i="3" s="1"/>
  <c r="CC75" i="3" a="1"/>
  <c r="CC75" i="3" s="1"/>
  <c r="EC75" i="3" s="1" a="1"/>
  <c r="EC75" i="3" s="1"/>
  <c r="I14" i="3"/>
  <c r="M16" i="3"/>
  <c r="I26" i="3"/>
  <c r="BI26" i="3" s="1" a="1"/>
  <c r="BI26" i="3" s="1"/>
  <c r="DI26" i="3" s="1" a="1"/>
  <c r="DI26" i="3" s="1"/>
  <c r="FK83" i="3" l="1"/>
  <c r="FN83" i="3" s="1"/>
  <c r="AO83" i="3" s="1" a="1"/>
  <c r="AO83" i="3" s="1"/>
  <c r="FK134" i="3"/>
  <c r="FT134" i="3" s="1"/>
  <c r="AU134" i="3" s="1" a="1"/>
  <c r="AU134" i="3" s="1"/>
  <c r="FK29" i="3"/>
  <c r="FS29" i="3" s="1"/>
  <c r="AT29" i="3" s="1" a="1"/>
  <c r="AT29" i="3" s="1"/>
  <c r="FK127" i="3"/>
  <c r="FP127" i="3" s="1"/>
  <c r="AQ127" i="3" s="1" a="1"/>
  <c r="AQ127" i="3" s="1"/>
  <c r="FK16" i="3"/>
  <c r="FN16" i="3" s="1"/>
  <c r="AO16" i="3" s="1" a="1"/>
  <c r="AO16" i="3" s="1"/>
  <c r="FK54" i="3"/>
  <c r="FL54" i="3" s="1"/>
  <c r="AM54" i="3" s="1" a="1"/>
  <c r="AM54" i="3" s="1"/>
  <c r="CM54" i="3" s="1" a="1"/>
  <c r="CM54" i="3" s="1"/>
  <c r="EM54" i="3" s="1" a="1"/>
  <c r="EM54" i="3" s="1"/>
  <c r="FK40" i="3"/>
  <c r="FN40" i="3" s="1"/>
  <c r="AO40" i="3" s="1" a="1"/>
  <c r="AO40" i="3" s="1"/>
  <c r="FK21" i="3"/>
  <c r="FP21" i="3" s="1"/>
  <c r="AQ21" i="3" s="1" a="1"/>
  <c r="AQ21" i="3" s="1"/>
  <c r="FK65" i="3"/>
  <c r="FQ65" i="3" s="1"/>
  <c r="AR65" i="3" s="1" a="1"/>
  <c r="AR65" i="3" s="1"/>
  <c r="FK86" i="3"/>
  <c r="FL86" i="3" s="1"/>
  <c r="AM86" i="3" s="1" a="1"/>
  <c r="AM86" i="3" s="1"/>
  <c r="CM86" i="3" s="1" a="1"/>
  <c r="CM86" i="3" s="1"/>
  <c r="EM86" i="3" s="1" a="1"/>
  <c r="EM86" i="3" s="1"/>
  <c r="FK110" i="3"/>
  <c r="FP110" i="3" s="1"/>
  <c r="AQ110" i="3" s="1" a="1"/>
  <c r="AQ110" i="3" s="1"/>
  <c r="FK57" i="3"/>
  <c r="FN57" i="3" s="1"/>
  <c r="AO57" i="3" s="1" a="1"/>
  <c r="AO57" i="3" s="1"/>
  <c r="FK12" i="3"/>
  <c r="FN12" i="3" s="1"/>
  <c r="AO12" i="3" s="1" a="1"/>
  <c r="AO12" i="3" s="1"/>
  <c r="FK76" i="3"/>
  <c r="FM76" i="3" s="1"/>
  <c r="AN76" i="3" s="1" a="1"/>
  <c r="AN76" i="3" s="1"/>
  <c r="FK28" i="3"/>
  <c r="FK87" i="3"/>
  <c r="FU87" i="3" s="1"/>
  <c r="AV87" i="3" s="1" a="1"/>
  <c r="AV87" i="3" s="1"/>
  <c r="FK117" i="3"/>
  <c r="FL117" i="3" s="1"/>
  <c r="AM117" i="3" s="1" a="1"/>
  <c r="AM117" i="3" s="1"/>
  <c r="CM117" i="3" s="1" a="1"/>
  <c r="CM117" i="3" s="1"/>
  <c r="EM117" i="3" s="1" a="1"/>
  <c r="EM117" i="3" s="1"/>
  <c r="FK129" i="3"/>
  <c r="FK74" i="3"/>
  <c r="FP74" i="3" s="1"/>
  <c r="AQ74" i="3" s="1" a="1"/>
  <c r="AQ74" i="3" s="1"/>
  <c r="FH4" i="3"/>
  <c r="FK7" i="3"/>
  <c r="FL7" i="3" s="1"/>
  <c r="AM7" i="3" s="1" a="1"/>
  <c r="AM7" i="3" s="1"/>
  <c r="CM7" i="3" s="1" a="1"/>
  <c r="CM7" i="3" s="1"/>
  <c r="EM7" i="3" s="1" a="1"/>
  <c r="EM7" i="3" s="1"/>
  <c r="FK125" i="3"/>
  <c r="FT125" i="3" s="1"/>
  <c r="AU125" i="3" s="1" a="1"/>
  <c r="AU125" i="3" s="1"/>
  <c r="FK143" i="3"/>
  <c r="FK139" i="3"/>
  <c r="FL139" i="3" s="1"/>
  <c r="AM139" i="3" s="1" a="1"/>
  <c r="AM139" i="3" s="1"/>
  <c r="CM139" i="3" s="1" a="1"/>
  <c r="CM139" i="3" s="1"/>
  <c r="EM139" i="3" s="1" a="1"/>
  <c r="EM139" i="3" s="1"/>
  <c r="FK14" i="3"/>
  <c r="FP14" i="3" s="1"/>
  <c r="AQ14" i="3" s="1" a="1"/>
  <c r="AQ14" i="3" s="1"/>
  <c r="FK78" i="3"/>
  <c r="FN78" i="3" s="1"/>
  <c r="AO78" i="3" s="1" a="1"/>
  <c r="AO78" i="3" s="1"/>
  <c r="FK39" i="3"/>
  <c r="FS39" i="3" s="1"/>
  <c r="AT39" i="3" s="1" a="1"/>
  <c r="AT39" i="3" s="1"/>
  <c r="FK91" i="3"/>
  <c r="FM91" i="3" s="1"/>
  <c r="AN91" i="3" s="1" a="1"/>
  <c r="AN91" i="3" s="1"/>
  <c r="FG32" i="3"/>
  <c r="FT32" i="3" s="1"/>
  <c r="AU32" i="3" s="1" a="1"/>
  <c r="AU32" i="3" s="1"/>
  <c r="BJ177" i="3" a="1"/>
  <c r="BJ177" i="3" s="1"/>
  <c r="DJ177" i="3" s="1" a="1"/>
  <c r="DJ177" i="3" s="1"/>
  <c r="FK188" i="3"/>
  <c r="FK99" i="3"/>
  <c r="FN99" i="3" s="1"/>
  <c r="AO99" i="3" s="1" a="1"/>
  <c r="AO99" i="3" s="1"/>
  <c r="FK5" i="3"/>
  <c r="FO5" i="3" s="1"/>
  <c r="AP5" i="3" s="1" a="1"/>
  <c r="AP5" i="3" s="1"/>
  <c r="FN134" i="3"/>
  <c r="AO134" i="3" s="1" a="1"/>
  <c r="AO134" i="3" s="1"/>
  <c r="FN32" i="3"/>
  <c r="AO32" i="3" s="1" a="1"/>
  <c r="AO32" i="3" s="1"/>
  <c r="FL32" i="3"/>
  <c r="AM32" i="3" s="1" a="1"/>
  <c r="AM32" i="3" s="1"/>
  <c r="CM32" i="3" s="1" a="1"/>
  <c r="CM32" i="3" s="1"/>
  <c r="EM32" i="3" s="1" a="1"/>
  <c r="EM32" i="3" s="1"/>
  <c r="FR32" i="3"/>
  <c r="AS32" i="3" s="1" a="1"/>
  <c r="AS32" i="3" s="1"/>
  <c r="FQ32" i="3"/>
  <c r="AR32" i="3" s="1" a="1"/>
  <c r="AR32" i="3" s="1"/>
  <c r="FP32" i="3"/>
  <c r="AQ32" i="3" s="1" a="1"/>
  <c r="AQ32" i="3" s="1"/>
  <c r="FU32" i="3"/>
  <c r="AV32" i="3" s="1" a="1"/>
  <c r="AV32" i="3" s="1"/>
  <c r="FS32" i="3"/>
  <c r="AT32" i="3" s="1" a="1"/>
  <c r="AT32" i="3" s="1"/>
  <c r="FO32" i="3"/>
  <c r="AP32" i="3" s="1" a="1"/>
  <c r="AP32" i="3" s="1"/>
  <c r="FM32" i="3"/>
  <c r="AN32" i="3" s="1" a="1"/>
  <c r="AN32" i="3" s="1"/>
  <c r="FR127" i="3"/>
  <c r="AS127" i="3" s="1" a="1"/>
  <c r="AS127" i="3" s="1"/>
  <c r="FT173" i="3"/>
  <c r="AU173" i="3" s="1" a="1"/>
  <c r="AU173" i="3" s="1"/>
  <c r="FL173" i="3"/>
  <c r="AM173" i="3" s="1" a="1"/>
  <c r="AM173" i="3" s="1"/>
  <c r="CM173" i="3" s="1" a="1"/>
  <c r="CM173" i="3" s="1"/>
  <c r="EM173" i="3" s="1" a="1"/>
  <c r="EM173" i="3" s="1"/>
  <c r="FR173" i="3"/>
  <c r="AS173" i="3" s="1" a="1"/>
  <c r="AS173" i="3" s="1"/>
  <c r="FP173" i="3"/>
  <c r="AQ173" i="3" s="1" a="1"/>
  <c r="AQ173" i="3" s="1"/>
  <c r="FM173" i="3"/>
  <c r="AN173" i="3" s="1" a="1"/>
  <c r="AN173" i="3" s="1"/>
  <c r="FU173" i="3"/>
  <c r="AV173" i="3" s="1" a="1"/>
  <c r="AV173" i="3" s="1"/>
  <c r="FS173" i="3"/>
  <c r="AT173" i="3" s="1" a="1"/>
  <c r="AT173" i="3" s="1"/>
  <c r="FQ173" i="3"/>
  <c r="AR173" i="3" s="1" a="1"/>
  <c r="AR173" i="3" s="1"/>
  <c r="FO173" i="3"/>
  <c r="AP173" i="3" s="1" a="1"/>
  <c r="AP173" i="3" s="1"/>
  <c r="FN173" i="3"/>
  <c r="AO173" i="3" s="1" a="1"/>
  <c r="AO173" i="3" s="1"/>
  <c r="FK146" i="3"/>
  <c r="FR153" i="3"/>
  <c r="AS153" i="3" s="1" a="1"/>
  <c r="AS153" i="3" s="1"/>
  <c r="FP153" i="3"/>
  <c r="AQ153" i="3" s="1" a="1"/>
  <c r="AQ153" i="3" s="1"/>
  <c r="FN153" i="3"/>
  <c r="AO153" i="3" s="1" a="1"/>
  <c r="AO153" i="3" s="1"/>
  <c r="FU153" i="3"/>
  <c r="AV153" i="3" s="1" a="1"/>
  <c r="AV153" i="3" s="1"/>
  <c r="FS153" i="3"/>
  <c r="AT153" i="3" s="1" a="1"/>
  <c r="AT153" i="3" s="1"/>
  <c r="FO153" i="3"/>
  <c r="AP153" i="3" s="1" a="1"/>
  <c r="AP153" i="3" s="1"/>
  <c r="FM153" i="3"/>
  <c r="AN153" i="3" s="1" a="1"/>
  <c r="AN153" i="3" s="1"/>
  <c r="FL153" i="3"/>
  <c r="AM153" i="3" s="1" a="1"/>
  <c r="AM153" i="3" s="1"/>
  <c r="CM153" i="3" s="1" a="1"/>
  <c r="CM153" i="3" s="1"/>
  <c r="EM153" i="3" s="1" a="1"/>
  <c r="EM153" i="3" s="1"/>
  <c r="FT153" i="3"/>
  <c r="AU153" i="3" s="1" a="1"/>
  <c r="AU153" i="3" s="1"/>
  <c r="FQ153" i="3"/>
  <c r="AR153" i="3" s="1" a="1"/>
  <c r="AR153" i="3" s="1"/>
  <c r="FS70" i="3"/>
  <c r="AT70" i="3" s="1" a="1"/>
  <c r="AT70" i="3" s="1"/>
  <c r="FR70" i="3"/>
  <c r="AS70" i="3" s="1" a="1"/>
  <c r="AS70" i="3" s="1"/>
  <c r="FQ70" i="3"/>
  <c r="AR70" i="3" s="1" a="1"/>
  <c r="AR70" i="3" s="1"/>
  <c r="FM70" i="3"/>
  <c r="AN70" i="3" s="1" a="1"/>
  <c r="AN70" i="3" s="1"/>
  <c r="FL70" i="3"/>
  <c r="AM70" i="3" s="1" a="1"/>
  <c r="AM70" i="3" s="1"/>
  <c r="CM70" i="3" s="1" a="1"/>
  <c r="CM70" i="3" s="1"/>
  <c r="EM70" i="3" s="1" a="1"/>
  <c r="EM70" i="3" s="1"/>
  <c r="FU70" i="3"/>
  <c r="AV70" i="3" s="1" a="1"/>
  <c r="AV70" i="3" s="1"/>
  <c r="FT70" i="3"/>
  <c r="AU70" i="3" s="1" a="1"/>
  <c r="AU70" i="3" s="1"/>
  <c r="FP70" i="3"/>
  <c r="AQ70" i="3" s="1" a="1"/>
  <c r="AQ70" i="3" s="1"/>
  <c r="FO70" i="3"/>
  <c r="AP70" i="3" s="1" a="1"/>
  <c r="AP70" i="3" s="1"/>
  <c r="FN70" i="3"/>
  <c r="AO70" i="3" s="1" a="1"/>
  <c r="AO70" i="3" s="1"/>
  <c r="FK9" i="3"/>
  <c r="FK10" i="3"/>
  <c r="FT169" i="3"/>
  <c r="AU169" i="3" s="1" a="1"/>
  <c r="AU169" i="3" s="1"/>
  <c r="FL169" i="3"/>
  <c r="AM169" i="3" s="1" a="1"/>
  <c r="AM169" i="3" s="1"/>
  <c r="CM169" i="3" s="1" a="1"/>
  <c r="CM169" i="3" s="1"/>
  <c r="EM169" i="3" s="1" a="1"/>
  <c r="EM169" i="3" s="1"/>
  <c r="FR169" i="3"/>
  <c r="AS169" i="3" s="1" a="1"/>
  <c r="AS169" i="3" s="1"/>
  <c r="FP169" i="3"/>
  <c r="AQ169" i="3" s="1" a="1"/>
  <c r="AQ169" i="3" s="1"/>
  <c r="FN169" i="3"/>
  <c r="AO169" i="3" s="1" a="1"/>
  <c r="AO169" i="3" s="1"/>
  <c r="FM169" i="3"/>
  <c r="AN169" i="3" s="1" a="1"/>
  <c r="AN169" i="3" s="1"/>
  <c r="FU169" i="3"/>
  <c r="AV169" i="3" s="1" a="1"/>
  <c r="AV169" i="3" s="1"/>
  <c r="FS169" i="3"/>
  <c r="AT169" i="3" s="1" a="1"/>
  <c r="AT169" i="3" s="1"/>
  <c r="FQ169" i="3"/>
  <c r="AR169" i="3" s="1" a="1"/>
  <c r="AR169" i="3" s="1"/>
  <c r="FO169" i="3"/>
  <c r="AP169" i="3" s="1" a="1"/>
  <c r="AP169" i="3" s="1"/>
  <c r="FP100" i="3"/>
  <c r="AQ100" i="3" s="1" a="1"/>
  <c r="AQ100" i="3" s="1"/>
  <c r="FT100" i="3"/>
  <c r="AU100" i="3" s="1" a="1"/>
  <c r="AU100" i="3" s="1"/>
  <c r="FL100" i="3"/>
  <c r="AM100" i="3" s="1" a="1"/>
  <c r="AM100" i="3" s="1"/>
  <c r="CM100" i="3" s="1" a="1"/>
  <c r="CM100" i="3" s="1"/>
  <c r="EM100" i="3" s="1" a="1"/>
  <c r="EM100" i="3" s="1"/>
  <c r="FO100" i="3"/>
  <c r="AP100" i="3" s="1" a="1"/>
  <c r="AP100" i="3" s="1"/>
  <c r="FM100" i="3"/>
  <c r="AN100" i="3" s="1" a="1"/>
  <c r="AN100" i="3" s="1"/>
  <c r="FS100" i="3"/>
  <c r="AT100" i="3" s="1" a="1"/>
  <c r="AT100" i="3" s="1"/>
  <c r="FR100" i="3"/>
  <c r="AS100" i="3" s="1" a="1"/>
  <c r="AS100" i="3" s="1"/>
  <c r="FQ100" i="3"/>
  <c r="AR100" i="3" s="1" a="1"/>
  <c r="AR100" i="3" s="1"/>
  <c r="FN100" i="3"/>
  <c r="AO100" i="3" s="1" a="1"/>
  <c r="AO100" i="3" s="1"/>
  <c r="FU100" i="3"/>
  <c r="AV100" i="3" s="1" a="1"/>
  <c r="AV100" i="3" s="1"/>
  <c r="FM54" i="3"/>
  <c r="AN54" i="3" s="1" a="1"/>
  <c r="AN54" i="3" s="1"/>
  <c r="FU40" i="3"/>
  <c r="AV40" i="3" s="1" a="1"/>
  <c r="AV40" i="3" s="1"/>
  <c r="FM40" i="3"/>
  <c r="AN40" i="3" s="1" a="1"/>
  <c r="AN40" i="3" s="1"/>
  <c r="FT40" i="3"/>
  <c r="AU40" i="3" s="1" a="1"/>
  <c r="AU40" i="3" s="1"/>
  <c r="FQ40" i="3"/>
  <c r="AR40" i="3" s="1" a="1"/>
  <c r="AR40" i="3" s="1"/>
  <c r="FO40" i="3"/>
  <c r="AP40" i="3" s="1" a="1"/>
  <c r="AP40" i="3" s="1"/>
  <c r="FR107" i="3"/>
  <c r="AS107" i="3" s="1" a="1"/>
  <c r="AS107" i="3" s="1"/>
  <c r="FN107" i="3"/>
  <c r="AO107" i="3" s="1" a="1"/>
  <c r="AO107" i="3" s="1"/>
  <c r="FP107" i="3"/>
  <c r="AQ107" i="3" s="1" a="1"/>
  <c r="AQ107" i="3" s="1"/>
  <c r="FM107" i="3"/>
  <c r="AN107" i="3" s="1" a="1"/>
  <c r="AN107" i="3" s="1"/>
  <c r="FL107" i="3"/>
  <c r="AM107" i="3" s="1" a="1"/>
  <c r="AM107" i="3" s="1"/>
  <c r="CM107" i="3" s="1" a="1"/>
  <c r="CM107" i="3" s="1"/>
  <c r="EM107" i="3" s="1" a="1"/>
  <c r="EM107" i="3" s="1"/>
  <c r="FS107" i="3"/>
  <c r="AT107" i="3" s="1" a="1"/>
  <c r="AT107" i="3" s="1"/>
  <c r="FQ107" i="3"/>
  <c r="AR107" i="3" s="1" a="1"/>
  <c r="AR107" i="3" s="1"/>
  <c r="FO107" i="3"/>
  <c r="AP107" i="3" s="1" a="1"/>
  <c r="AP107" i="3" s="1"/>
  <c r="FR21" i="3"/>
  <c r="AS21" i="3" s="1" a="1"/>
  <c r="AS21" i="3" s="1"/>
  <c r="FP84" i="3"/>
  <c r="AQ84" i="3" s="1" a="1"/>
  <c r="AQ84" i="3" s="1"/>
  <c r="FL84" i="3"/>
  <c r="AM84" i="3" s="1" a="1"/>
  <c r="AM84" i="3" s="1"/>
  <c r="CM84" i="3" s="1" a="1"/>
  <c r="CM84" i="3" s="1"/>
  <c r="EM84" i="3" s="1" a="1"/>
  <c r="EM84" i="3" s="1"/>
  <c r="FS84" i="3"/>
  <c r="AT84" i="3" s="1" a="1"/>
  <c r="AT84" i="3" s="1"/>
  <c r="FN84" i="3"/>
  <c r="AO84" i="3" s="1" a="1"/>
  <c r="AO84" i="3" s="1"/>
  <c r="FM84" i="3"/>
  <c r="AN84" i="3" s="1" a="1"/>
  <c r="AN84" i="3" s="1"/>
  <c r="FR84" i="3"/>
  <c r="AS84" i="3" s="1" a="1"/>
  <c r="AS84" i="3" s="1"/>
  <c r="FQ84" i="3"/>
  <c r="AR84" i="3" s="1" a="1"/>
  <c r="AR84" i="3" s="1"/>
  <c r="FO84" i="3"/>
  <c r="AP84" i="3" s="1" a="1"/>
  <c r="AP84" i="3" s="1"/>
  <c r="FK75" i="3"/>
  <c r="FQ67" i="3"/>
  <c r="AR67" i="3" s="1" a="1"/>
  <c r="AR67" i="3" s="1"/>
  <c r="FO67" i="3"/>
  <c r="AP67" i="3" s="1" a="1"/>
  <c r="AP67" i="3" s="1"/>
  <c r="FS67" i="3"/>
  <c r="AT67" i="3" s="1" a="1"/>
  <c r="AT67" i="3" s="1"/>
  <c r="FR67" i="3"/>
  <c r="AS67" i="3" s="1" a="1"/>
  <c r="AS67" i="3" s="1"/>
  <c r="FP67" i="3"/>
  <c r="AQ67" i="3" s="1" a="1"/>
  <c r="AQ67" i="3" s="1"/>
  <c r="FN67" i="3"/>
  <c r="AO67" i="3" s="1" a="1"/>
  <c r="AO67" i="3" s="1"/>
  <c r="FM67" i="3"/>
  <c r="AN67" i="3" s="1" a="1"/>
  <c r="AN67" i="3" s="1"/>
  <c r="FL67" i="3"/>
  <c r="AM67" i="3" s="1" a="1"/>
  <c r="AM67" i="3" s="1"/>
  <c r="CM67" i="3" s="1" a="1"/>
  <c r="CM67" i="3" s="1"/>
  <c r="EM67" i="3" s="1" a="1"/>
  <c r="EM67" i="3" s="1"/>
  <c r="FU53" i="3"/>
  <c r="AV53" i="3" s="1" a="1"/>
  <c r="AV53" i="3" s="1"/>
  <c r="FM53" i="3"/>
  <c r="AN53" i="3" s="1" a="1"/>
  <c r="AN53" i="3" s="1"/>
  <c r="FS53" i="3"/>
  <c r="AT53" i="3" s="1" a="1"/>
  <c r="AT53" i="3" s="1"/>
  <c r="FT53" i="3"/>
  <c r="AU53" i="3" s="1" a="1"/>
  <c r="AU53" i="3" s="1"/>
  <c r="FR53" i="3"/>
  <c r="AS53" i="3" s="1" a="1"/>
  <c r="AS53" i="3" s="1"/>
  <c r="FQ53" i="3"/>
  <c r="AR53" i="3" s="1" a="1"/>
  <c r="AR53" i="3" s="1"/>
  <c r="FP53" i="3"/>
  <c r="AQ53" i="3" s="1" a="1"/>
  <c r="AQ53" i="3" s="1"/>
  <c r="FO53" i="3"/>
  <c r="AP53" i="3" s="1" a="1"/>
  <c r="AP53" i="3" s="1"/>
  <c r="FN53" i="3"/>
  <c r="AO53" i="3" s="1" a="1"/>
  <c r="AO53" i="3" s="1"/>
  <c r="FL53" i="3"/>
  <c r="AM53" i="3" s="1" a="1"/>
  <c r="AM53" i="3" s="1"/>
  <c r="CM53" i="3" s="1" a="1"/>
  <c r="CM53" i="3" s="1"/>
  <c r="EM53" i="3" s="1" a="1"/>
  <c r="EM53" i="3" s="1"/>
  <c r="FK33" i="3"/>
  <c r="FT86" i="3"/>
  <c r="AU86" i="3" s="1" a="1"/>
  <c r="AU86" i="3" s="1"/>
  <c r="FP86" i="3"/>
  <c r="AQ86" i="3" s="1" a="1"/>
  <c r="AQ86" i="3" s="1"/>
  <c r="FM86" i="3"/>
  <c r="AN86" i="3" s="1" a="1"/>
  <c r="AN86" i="3" s="1"/>
  <c r="FU86" i="3"/>
  <c r="AV86" i="3" s="1" a="1"/>
  <c r="AV86" i="3" s="1"/>
  <c r="FS86" i="3"/>
  <c r="AT86" i="3" s="1" a="1"/>
  <c r="AT86" i="3" s="1"/>
  <c r="FR86" i="3"/>
  <c r="AS86" i="3" s="1" a="1"/>
  <c r="AS86" i="3" s="1"/>
  <c r="FQ86" i="3"/>
  <c r="AR86" i="3" s="1" a="1"/>
  <c r="AR86" i="3" s="1"/>
  <c r="FO86" i="3"/>
  <c r="AP86" i="3" s="1" a="1"/>
  <c r="AP86" i="3" s="1"/>
  <c r="FQ110" i="3"/>
  <c r="AR110" i="3" s="1" a="1"/>
  <c r="AR110" i="3" s="1"/>
  <c r="FS110" i="3"/>
  <c r="AT110" i="3" s="1" a="1"/>
  <c r="AT110" i="3" s="1"/>
  <c r="FP92" i="3"/>
  <c r="AQ92" i="3" s="1" a="1"/>
  <c r="AQ92" i="3" s="1"/>
  <c r="FL92" i="3"/>
  <c r="AM92" i="3" s="1" a="1"/>
  <c r="AM92" i="3" s="1"/>
  <c r="CM92" i="3" s="1" a="1"/>
  <c r="CM92" i="3" s="1"/>
  <c r="EM92" i="3" s="1" a="1"/>
  <c r="EM92" i="3" s="1"/>
  <c r="FQ92" i="3"/>
  <c r="AR92" i="3" s="1" a="1"/>
  <c r="AR92" i="3" s="1"/>
  <c r="FO92" i="3"/>
  <c r="AP92" i="3" s="1" a="1"/>
  <c r="AP92" i="3" s="1"/>
  <c r="FN92" i="3"/>
  <c r="AO92" i="3" s="1" a="1"/>
  <c r="AO92" i="3" s="1"/>
  <c r="FS92" i="3"/>
  <c r="AT92" i="3" s="1" a="1"/>
  <c r="AT92" i="3" s="1"/>
  <c r="FR92" i="3"/>
  <c r="AS92" i="3" s="1" a="1"/>
  <c r="AS92" i="3" s="1"/>
  <c r="FM92" i="3"/>
  <c r="AN92" i="3" s="1" a="1"/>
  <c r="AN92" i="3" s="1"/>
  <c r="FO72" i="3"/>
  <c r="AP72" i="3" s="1" a="1"/>
  <c r="AP72" i="3" s="1"/>
  <c r="FN72" i="3"/>
  <c r="AO72" i="3" s="1" a="1"/>
  <c r="AO72" i="3" s="1"/>
  <c r="FU72" i="3"/>
  <c r="AV72" i="3" s="1" a="1"/>
  <c r="AV72" i="3" s="1"/>
  <c r="FM72" i="3"/>
  <c r="AN72" i="3" s="1" a="1"/>
  <c r="AN72" i="3" s="1"/>
  <c r="FR72" i="3"/>
  <c r="AS72" i="3" s="1" a="1"/>
  <c r="AS72" i="3" s="1"/>
  <c r="FQ72" i="3"/>
  <c r="AR72" i="3" s="1" a="1"/>
  <c r="AR72" i="3" s="1"/>
  <c r="FP72" i="3"/>
  <c r="AQ72" i="3" s="1" a="1"/>
  <c r="AQ72" i="3" s="1"/>
  <c r="FL72" i="3"/>
  <c r="AM72" i="3" s="1" a="1"/>
  <c r="AM72" i="3" s="1"/>
  <c r="CM72" i="3" s="1" a="1"/>
  <c r="CM72" i="3" s="1"/>
  <c r="EM72" i="3" s="1" a="1"/>
  <c r="EM72" i="3" s="1"/>
  <c r="FT72" i="3"/>
  <c r="AU72" i="3" s="1" a="1"/>
  <c r="AU72" i="3" s="1"/>
  <c r="FS72" i="3"/>
  <c r="AT72" i="3" s="1" a="1"/>
  <c r="AT72" i="3" s="1"/>
  <c r="FR116" i="3"/>
  <c r="AS116" i="3" s="1" a="1"/>
  <c r="AS116" i="3" s="1"/>
  <c r="FP116" i="3"/>
  <c r="AQ116" i="3" s="1" a="1"/>
  <c r="AQ116" i="3" s="1"/>
  <c r="FN116" i="3"/>
  <c r="AO116" i="3" s="1" a="1"/>
  <c r="AO116" i="3" s="1"/>
  <c r="FL116" i="3"/>
  <c r="AM116" i="3" s="1" a="1"/>
  <c r="AM116" i="3" s="1"/>
  <c r="CM116" i="3" s="1" a="1"/>
  <c r="CM116" i="3" s="1"/>
  <c r="EM116" i="3" s="1" a="1"/>
  <c r="EM116" i="3" s="1"/>
  <c r="FT116" i="3"/>
  <c r="AU116" i="3" s="1" a="1"/>
  <c r="AU116" i="3" s="1"/>
  <c r="FM116" i="3"/>
  <c r="AN116" i="3" s="1" a="1"/>
  <c r="AN116" i="3" s="1"/>
  <c r="FQ116" i="3"/>
  <c r="AR116" i="3" s="1" a="1"/>
  <c r="AR116" i="3" s="1"/>
  <c r="FO116" i="3"/>
  <c r="AP116" i="3" s="1" a="1"/>
  <c r="AP116" i="3" s="1"/>
  <c r="FU116" i="3"/>
  <c r="AV116" i="3" s="1" a="1"/>
  <c r="AV116" i="3" s="1"/>
  <c r="FS116" i="3"/>
  <c r="AT116" i="3" s="1" a="1"/>
  <c r="AT116" i="3" s="1"/>
  <c r="FS57" i="3"/>
  <c r="AT57" i="3" s="1" a="1"/>
  <c r="AT57" i="3" s="1"/>
  <c r="FT57" i="3"/>
  <c r="AU57" i="3" s="1" a="1"/>
  <c r="AU57" i="3" s="1"/>
  <c r="FS58" i="3"/>
  <c r="AT58" i="3" s="1" a="1"/>
  <c r="AT58" i="3" s="1"/>
  <c r="FQ58" i="3"/>
  <c r="AR58" i="3" s="1" a="1"/>
  <c r="AR58" i="3" s="1"/>
  <c r="FN58" i="3"/>
  <c r="AO58" i="3" s="1" a="1"/>
  <c r="AO58" i="3" s="1"/>
  <c r="FM58" i="3"/>
  <c r="AN58" i="3" s="1" a="1"/>
  <c r="AN58" i="3" s="1"/>
  <c r="FL58" i="3"/>
  <c r="AM58" i="3" s="1" a="1"/>
  <c r="AM58" i="3" s="1"/>
  <c r="CM58" i="3" s="1" a="1"/>
  <c r="CM58" i="3" s="1"/>
  <c r="EM58" i="3" s="1" a="1"/>
  <c r="EM58" i="3" s="1"/>
  <c r="FU58" i="3"/>
  <c r="AV58" i="3" s="1" a="1"/>
  <c r="AV58" i="3" s="1"/>
  <c r="FT58" i="3"/>
  <c r="AU58" i="3" s="1" a="1"/>
  <c r="AU58" i="3" s="1"/>
  <c r="FR58" i="3"/>
  <c r="AS58" i="3" s="1" a="1"/>
  <c r="AS58" i="3" s="1"/>
  <c r="FP58" i="3"/>
  <c r="AQ58" i="3" s="1" a="1"/>
  <c r="AQ58" i="3" s="1"/>
  <c r="FO58" i="3"/>
  <c r="AP58" i="3" s="1" a="1"/>
  <c r="AP58" i="3" s="1"/>
  <c r="FO68" i="3"/>
  <c r="AP68" i="3" s="1" a="1"/>
  <c r="AP68" i="3" s="1"/>
  <c r="FU68" i="3"/>
  <c r="AV68" i="3" s="1" a="1"/>
  <c r="AV68" i="3" s="1"/>
  <c r="FM68" i="3"/>
  <c r="AN68" i="3" s="1" a="1"/>
  <c r="AN68" i="3" s="1"/>
  <c r="FT68" i="3"/>
  <c r="AU68" i="3" s="1" a="1"/>
  <c r="AU68" i="3" s="1"/>
  <c r="FS68" i="3"/>
  <c r="AT68" i="3" s="1" a="1"/>
  <c r="AT68" i="3" s="1"/>
  <c r="FR68" i="3"/>
  <c r="AS68" i="3" s="1" a="1"/>
  <c r="AS68" i="3" s="1"/>
  <c r="FQ68" i="3"/>
  <c r="AR68" i="3" s="1" a="1"/>
  <c r="AR68" i="3" s="1"/>
  <c r="FP68" i="3"/>
  <c r="AQ68" i="3" s="1" a="1"/>
  <c r="AQ68" i="3" s="1"/>
  <c r="FN68" i="3"/>
  <c r="AO68" i="3" s="1" a="1"/>
  <c r="AO68" i="3" s="1"/>
  <c r="FL68" i="3"/>
  <c r="AM68" i="3" s="1" a="1"/>
  <c r="AM68" i="3" s="1"/>
  <c r="CM68" i="3" s="1" a="1"/>
  <c r="CM68" i="3" s="1"/>
  <c r="EM68" i="3" s="1" a="1"/>
  <c r="EM68" i="3" s="1"/>
  <c r="FR174" i="3"/>
  <c r="AS174" i="3" s="1" a="1"/>
  <c r="AS174" i="3" s="1"/>
  <c r="FP174" i="3"/>
  <c r="AQ174" i="3" s="1" a="1"/>
  <c r="AQ174" i="3" s="1"/>
  <c r="FN174" i="3"/>
  <c r="AO174" i="3" s="1" a="1"/>
  <c r="AO174" i="3" s="1"/>
  <c r="FO174" i="3"/>
  <c r="AP174" i="3" s="1" a="1"/>
  <c r="AP174" i="3" s="1"/>
  <c r="FM174" i="3"/>
  <c r="AN174" i="3" s="1" a="1"/>
  <c r="AN174" i="3" s="1"/>
  <c r="FL174" i="3"/>
  <c r="AM174" i="3" s="1" a="1"/>
  <c r="AM174" i="3" s="1"/>
  <c r="CM174" i="3" s="1" a="1"/>
  <c r="CM174" i="3" s="1"/>
  <c r="EM174" i="3" s="1" a="1"/>
  <c r="EM174" i="3" s="1"/>
  <c r="FQ174" i="3"/>
  <c r="AR174" i="3" s="1" a="1"/>
  <c r="AR174" i="3" s="1"/>
  <c r="FU174" i="3"/>
  <c r="AV174" i="3" s="1" a="1"/>
  <c r="AV174" i="3" s="1"/>
  <c r="FT174" i="3"/>
  <c r="AU174" i="3" s="1" a="1"/>
  <c r="AU174" i="3" s="1"/>
  <c r="FS174" i="3"/>
  <c r="AT174" i="3" s="1" a="1"/>
  <c r="AT174" i="3" s="1"/>
  <c r="FP15" i="3"/>
  <c r="AQ15" i="3" s="1" a="1"/>
  <c r="AQ15" i="3" s="1"/>
  <c r="FN15" i="3"/>
  <c r="AO15" i="3" s="1" a="1"/>
  <c r="AO15" i="3" s="1"/>
  <c r="FT15" i="3"/>
  <c r="AU15" i="3" s="1" a="1"/>
  <c r="AU15" i="3" s="1"/>
  <c r="FL15" i="3"/>
  <c r="AM15" i="3" s="1" a="1"/>
  <c r="AM15" i="3" s="1"/>
  <c r="CM15" i="3" s="1" a="1"/>
  <c r="CM15" i="3" s="1"/>
  <c r="EM15" i="3" s="1" a="1"/>
  <c r="EM15" i="3" s="1"/>
  <c r="FS15" i="3"/>
  <c r="AT15" i="3" s="1" a="1"/>
  <c r="AT15" i="3" s="1"/>
  <c r="FR15" i="3"/>
  <c r="AS15" i="3" s="1" a="1"/>
  <c r="AS15" i="3" s="1"/>
  <c r="FU15" i="3"/>
  <c r="AV15" i="3" s="1" a="1"/>
  <c r="AV15" i="3" s="1"/>
  <c r="FQ15" i="3"/>
  <c r="AR15" i="3" s="1" a="1"/>
  <c r="AR15" i="3" s="1"/>
  <c r="FO15" i="3"/>
  <c r="AP15" i="3" s="1" a="1"/>
  <c r="AP15" i="3" s="1"/>
  <c r="FM15" i="3"/>
  <c r="AN15" i="3" s="1" a="1"/>
  <c r="AN15" i="3" s="1"/>
  <c r="FK142" i="3"/>
  <c r="FK135" i="3"/>
  <c r="FK56" i="3"/>
  <c r="FT41" i="3"/>
  <c r="AU41" i="3" s="1" a="1"/>
  <c r="AU41" i="3" s="1"/>
  <c r="FL41" i="3"/>
  <c r="AM41" i="3" s="1" a="1"/>
  <c r="AM41" i="3" s="1"/>
  <c r="CM41" i="3" s="1" a="1"/>
  <c r="CM41" i="3" s="1"/>
  <c r="EM41" i="3" s="1" a="1"/>
  <c r="EM41" i="3" s="1"/>
  <c r="FS41" i="3"/>
  <c r="AT41" i="3" s="1" a="1"/>
  <c r="AT41" i="3" s="1"/>
  <c r="FR41" i="3"/>
  <c r="AS41" i="3" s="1" a="1"/>
  <c r="AS41" i="3" s="1"/>
  <c r="FQ41" i="3"/>
  <c r="AR41" i="3" s="1" a="1"/>
  <c r="AR41" i="3" s="1"/>
  <c r="FP41" i="3"/>
  <c r="AQ41" i="3" s="1" a="1"/>
  <c r="AQ41" i="3" s="1"/>
  <c r="FO41" i="3"/>
  <c r="AP41" i="3" s="1" a="1"/>
  <c r="AP41" i="3" s="1"/>
  <c r="FN41" i="3"/>
  <c r="AO41" i="3" s="1" a="1"/>
  <c r="AO41" i="3" s="1"/>
  <c r="FU41" i="3"/>
  <c r="AV41" i="3" s="1" a="1"/>
  <c r="AV41" i="3" s="1"/>
  <c r="FM41" i="3"/>
  <c r="AN41" i="3" s="1" a="1"/>
  <c r="AN41" i="3" s="1"/>
  <c r="FO76" i="3"/>
  <c r="AP76" i="3" s="1" a="1"/>
  <c r="AP76" i="3" s="1"/>
  <c r="FS76" i="3"/>
  <c r="AT76" i="3" s="1" a="1"/>
  <c r="AT76" i="3" s="1"/>
  <c r="FP11" i="3"/>
  <c r="AQ11" i="3" s="1" a="1"/>
  <c r="AQ11" i="3" s="1"/>
  <c r="FN11" i="3"/>
  <c r="AO11" i="3" s="1" a="1"/>
  <c r="AO11" i="3" s="1"/>
  <c r="FL11" i="3"/>
  <c r="AM11" i="3" s="1" a="1"/>
  <c r="AM11" i="3" s="1"/>
  <c r="CM11" i="3" s="1" a="1"/>
  <c r="CM11" i="3" s="1"/>
  <c r="EM11" i="3" s="1" a="1"/>
  <c r="EM11" i="3" s="1"/>
  <c r="FS11" i="3"/>
  <c r="AT11" i="3" s="1" a="1"/>
  <c r="AT11" i="3" s="1"/>
  <c r="FR11" i="3"/>
  <c r="AS11" i="3" s="1" a="1"/>
  <c r="AS11" i="3" s="1"/>
  <c r="FQ11" i="3"/>
  <c r="AR11" i="3" s="1" a="1"/>
  <c r="AR11" i="3" s="1"/>
  <c r="FO11" i="3"/>
  <c r="AP11" i="3" s="1" a="1"/>
  <c r="AP11" i="3" s="1"/>
  <c r="FM11" i="3"/>
  <c r="AN11" i="3" s="1" a="1"/>
  <c r="AN11" i="3" s="1"/>
  <c r="FN28" i="3"/>
  <c r="AO28" i="3" s="1" a="1"/>
  <c r="AO28" i="3" s="1"/>
  <c r="FT28" i="3"/>
  <c r="AU28" i="3" s="1" a="1"/>
  <c r="AU28" i="3" s="1"/>
  <c r="FL28" i="3"/>
  <c r="AM28" i="3" s="1" a="1"/>
  <c r="AM28" i="3" s="1"/>
  <c r="CM28" i="3" s="1" a="1"/>
  <c r="CM28" i="3" s="1"/>
  <c r="EM28" i="3" s="1" a="1"/>
  <c r="EM28" i="3" s="1"/>
  <c r="FR28" i="3"/>
  <c r="AS28" i="3" s="1" a="1"/>
  <c r="AS28" i="3" s="1"/>
  <c r="FQ28" i="3"/>
  <c r="AR28" i="3" s="1" a="1"/>
  <c r="AR28" i="3" s="1"/>
  <c r="FP28" i="3"/>
  <c r="AQ28" i="3" s="1" a="1"/>
  <c r="AQ28" i="3" s="1"/>
  <c r="FS28" i="3"/>
  <c r="AT28" i="3" s="1" a="1"/>
  <c r="AT28" i="3" s="1"/>
  <c r="FO28" i="3"/>
  <c r="AP28" i="3" s="1" a="1"/>
  <c r="AP28" i="3" s="1"/>
  <c r="FM28" i="3"/>
  <c r="AN28" i="3" s="1" a="1"/>
  <c r="AN28" i="3" s="1"/>
  <c r="FU28" i="3"/>
  <c r="AV28" i="3" s="1" a="1"/>
  <c r="AV28" i="3" s="1"/>
  <c r="FN122" i="3"/>
  <c r="AO122" i="3" s="1" a="1"/>
  <c r="AO122" i="3" s="1"/>
  <c r="FL122" i="3"/>
  <c r="AM122" i="3" s="1" a="1"/>
  <c r="AM122" i="3" s="1"/>
  <c r="CM122" i="3" s="1" a="1"/>
  <c r="CM122" i="3" s="1"/>
  <c r="EM122" i="3" s="1" a="1"/>
  <c r="EM122" i="3" s="1"/>
  <c r="FR122" i="3"/>
  <c r="AS122" i="3" s="1" a="1"/>
  <c r="AS122" i="3" s="1"/>
  <c r="FP122" i="3"/>
  <c r="AQ122" i="3" s="1" a="1"/>
  <c r="AQ122" i="3" s="1"/>
  <c r="FS122" i="3"/>
  <c r="AT122" i="3" s="1" a="1"/>
  <c r="AT122" i="3" s="1"/>
  <c r="FQ122" i="3"/>
  <c r="AR122" i="3" s="1" a="1"/>
  <c r="AR122" i="3" s="1"/>
  <c r="FO122" i="3"/>
  <c r="AP122" i="3" s="1" a="1"/>
  <c r="AP122" i="3" s="1"/>
  <c r="FM122" i="3"/>
  <c r="AN122" i="3" s="1" a="1"/>
  <c r="AN122" i="3" s="1"/>
  <c r="FN85" i="3"/>
  <c r="AO85" i="3" s="1" a="1"/>
  <c r="AO85" i="3" s="1"/>
  <c r="FR85" i="3"/>
  <c r="AS85" i="3" s="1" a="1"/>
  <c r="AS85" i="3" s="1"/>
  <c r="FL85" i="3"/>
  <c r="AM85" i="3" s="1" a="1"/>
  <c r="AM85" i="3" s="1"/>
  <c r="CM85" i="3" s="1" a="1"/>
  <c r="CM85" i="3" s="1"/>
  <c r="EM85" i="3" s="1" a="1"/>
  <c r="EM85" i="3" s="1"/>
  <c r="FU85" i="3"/>
  <c r="AV85" i="3" s="1" a="1"/>
  <c r="AV85" i="3" s="1"/>
  <c r="FT85" i="3"/>
  <c r="AU85" i="3" s="1" a="1"/>
  <c r="AU85" i="3" s="1"/>
  <c r="FS85" i="3"/>
  <c r="AT85" i="3" s="1" a="1"/>
  <c r="AT85" i="3" s="1"/>
  <c r="FQ85" i="3"/>
  <c r="AR85" i="3" s="1" a="1"/>
  <c r="AR85" i="3" s="1"/>
  <c r="FP85" i="3"/>
  <c r="AQ85" i="3" s="1" a="1"/>
  <c r="AQ85" i="3" s="1"/>
  <c r="FO85" i="3"/>
  <c r="AP85" i="3" s="1" a="1"/>
  <c r="AP85" i="3" s="1"/>
  <c r="FM85" i="3"/>
  <c r="AN85" i="3" s="1" a="1"/>
  <c r="AN85" i="3" s="1"/>
  <c r="FL87" i="3"/>
  <c r="AM87" i="3" s="1" a="1"/>
  <c r="AM87" i="3" s="1"/>
  <c r="CM87" i="3" s="1" a="1"/>
  <c r="CM87" i="3" s="1"/>
  <c r="EM87" i="3" s="1" a="1"/>
  <c r="EM87" i="3" s="1"/>
  <c r="FT98" i="3"/>
  <c r="AU98" i="3" s="1" a="1"/>
  <c r="AU98" i="3" s="1"/>
  <c r="FL98" i="3"/>
  <c r="AM98" i="3" s="1" a="1"/>
  <c r="AM98" i="3" s="1"/>
  <c r="CM98" i="3" s="1" a="1"/>
  <c r="CM98" i="3" s="1"/>
  <c r="EM98" i="3" s="1" a="1"/>
  <c r="EM98" i="3" s="1"/>
  <c r="FP98" i="3"/>
  <c r="AQ98" i="3" s="1" a="1"/>
  <c r="AQ98" i="3" s="1"/>
  <c r="FN98" i="3"/>
  <c r="AO98" i="3" s="1" a="1"/>
  <c r="AO98" i="3" s="1"/>
  <c r="FU98" i="3"/>
  <c r="AV98" i="3" s="1" a="1"/>
  <c r="AV98" i="3" s="1"/>
  <c r="FR98" i="3"/>
  <c r="AS98" i="3" s="1" a="1"/>
  <c r="AS98" i="3" s="1"/>
  <c r="FQ98" i="3"/>
  <c r="AR98" i="3" s="1" a="1"/>
  <c r="AR98" i="3" s="1"/>
  <c r="FO98" i="3"/>
  <c r="AP98" i="3" s="1" a="1"/>
  <c r="AP98" i="3" s="1"/>
  <c r="FS98" i="3"/>
  <c r="AT98" i="3" s="1" a="1"/>
  <c r="AT98" i="3" s="1"/>
  <c r="FM98" i="3"/>
  <c r="AN98" i="3" s="1" a="1"/>
  <c r="AN98" i="3" s="1"/>
  <c r="FK149" i="3"/>
  <c r="FN44" i="3"/>
  <c r="AO44" i="3" s="1" a="1"/>
  <c r="AO44" i="3" s="1"/>
  <c r="FU44" i="3"/>
  <c r="AV44" i="3" s="1" a="1"/>
  <c r="AV44" i="3" s="1"/>
  <c r="FM44" i="3"/>
  <c r="AN44" i="3" s="1" a="1"/>
  <c r="AN44" i="3" s="1"/>
  <c r="FT44" i="3"/>
  <c r="AU44" i="3" s="1" a="1"/>
  <c r="AU44" i="3" s="1"/>
  <c r="FL44" i="3"/>
  <c r="AM44" i="3" s="1" a="1"/>
  <c r="AM44" i="3" s="1"/>
  <c r="CM44" i="3" s="1" a="1"/>
  <c r="CM44" i="3" s="1"/>
  <c r="EM44" i="3" s="1" a="1"/>
  <c r="EM44" i="3" s="1"/>
  <c r="FS44" i="3"/>
  <c r="AT44" i="3" s="1" a="1"/>
  <c r="AT44" i="3" s="1"/>
  <c r="FR44" i="3"/>
  <c r="AS44" i="3" s="1" a="1"/>
  <c r="AS44" i="3" s="1"/>
  <c r="FQ44" i="3"/>
  <c r="AR44" i="3" s="1" a="1"/>
  <c r="AR44" i="3" s="1"/>
  <c r="FP44" i="3"/>
  <c r="AQ44" i="3" s="1" a="1"/>
  <c r="AQ44" i="3" s="1"/>
  <c r="FO44" i="3"/>
  <c r="AP44" i="3" s="1" a="1"/>
  <c r="AP44" i="3" s="1"/>
  <c r="FK138" i="3"/>
  <c r="FK62" i="3"/>
  <c r="FK61" i="3"/>
  <c r="FU117" i="3"/>
  <c r="AV117" i="3" s="1" a="1"/>
  <c r="AV117" i="3" s="1"/>
  <c r="FP47" i="3"/>
  <c r="AQ47" i="3" s="1" a="1"/>
  <c r="AQ47" i="3" s="1"/>
  <c r="FO47" i="3"/>
  <c r="AP47" i="3" s="1" a="1"/>
  <c r="AP47" i="3" s="1"/>
  <c r="FN47" i="3"/>
  <c r="AO47" i="3" s="1" a="1"/>
  <c r="AO47" i="3" s="1"/>
  <c r="FU47" i="3"/>
  <c r="AV47" i="3" s="1" a="1"/>
  <c r="AV47" i="3" s="1"/>
  <c r="FM47" i="3"/>
  <c r="AN47" i="3" s="1" a="1"/>
  <c r="AN47" i="3" s="1"/>
  <c r="FT47" i="3"/>
  <c r="AU47" i="3" s="1" a="1"/>
  <c r="AU47" i="3" s="1"/>
  <c r="FL47" i="3"/>
  <c r="AM47" i="3" s="1" a="1"/>
  <c r="AM47" i="3" s="1"/>
  <c r="CM47" i="3" s="1" a="1"/>
  <c r="CM47" i="3" s="1"/>
  <c r="EM47" i="3" s="1" a="1"/>
  <c r="EM47" i="3" s="1"/>
  <c r="FS47" i="3"/>
  <c r="AT47" i="3" s="1" a="1"/>
  <c r="AT47" i="3" s="1"/>
  <c r="FR47" i="3"/>
  <c r="AS47" i="3" s="1" a="1"/>
  <c r="AS47" i="3" s="1"/>
  <c r="FQ47" i="3"/>
  <c r="AR47" i="3" s="1" a="1"/>
  <c r="AR47" i="3" s="1"/>
  <c r="FR22" i="3"/>
  <c r="AS22" i="3" s="1" a="1"/>
  <c r="AS22" i="3" s="1"/>
  <c r="FP22" i="3"/>
  <c r="AQ22" i="3" s="1" a="1"/>
  <c r="AQ22" i="3" s="1"/>
  <c r="FN22" i="3"/>
  <c r="AO22" i="3" s="1" a="1"/>
  <c r="AO22" i="3" s="1"/>
  <c r="FU22" i="3"/>
  <c r="AV22" i="3" s="1" a="1"/>
  <c r="AV22" i="3" s="1"/>
  <c r="FM22" i="3"/>
  <c r="AN22" i="3" s="1" a="1"/>
  <c r="AN22" i="3" s="1"/>
  <c r="FT22" i="3"/>
  <c r="AU22" i="3" s="1" a="1"/>
  <c r="AU22" i="3" s="1"/>
  <c r="FL22" i="3"/>
  <c r="AM22" i="3" s="1" a="1"/>
  <c r="AM22" i="3" s="1"/>
  <c r="CM22" i="3" s="1" a="1"/>
  <c r="CM22" i="3" s="1"/>
  <c r="EM22" i="3" s="1" a="1"/>
  <c r="EM22" i="3" s="1"/>
  <c r="FO22" i="3"/>
  <c r="AP22" i="3" s="1" a="1"/>
  <c r="AP22" i="3" s="1"/>
  <c r="FS22" i="3"/>
  <c r="AT22" i="3" s="1" a="1"/>
  <c r="AT22" i="3" s="1"/>
  <c r="FQ22" i="3"/>
  <c r="AR22" i="3" s="1" a="1"/>
  <c r="AR22" i="3" s="1"/>
  <c r="FT160" i="3"/>
  <c r="AU160" i="3" s="1" a="1"/>
  <c r="AU160" i="3" s="1"/>
  <c r="FL160" i="3"/>
  <c r="AM160" i="3" s="1" a="1"/>
  <c r="AM160" i="3" s="1"/>
  <c r="CM160" i="3" s="1" a="1"/>
  <c r="CM160" i="3" s="1"/>
  <c r="EM160" i="3" s="1" a="1"/>
  <c r="EM160" i="3" s="1"/>
  <c r="FR160" i="3"/>
  <c r="AS160" i="3" s="1" a="1"/>
  <c r="AS160" i="3" s="1"/>
  <c r="FP160" i="3"/>
  <c r="AQ160" i="3" s="1" a="1"/>
  <c r="AQ160" i="3" s="1"/>
  <c r="FQ160" i="3"/>
  <c r="AR160" i="3" s="1" a="1"/>
  <c r="AR160" i="3" s="1"/>
  <c r="FO160" i="3"/>
  <c r="AP160" i="3" s="1" a="1"/>
  <c r="AP160" i="3" s="1"/>
  <c r="FM160" i="3"/>
  <c r="AN160" i="3" s="1" a="1"/>
  <c r="AN160" i="3" s="1"/>
  <c r="FU160" i="3"/>
  <c r="AV160" i="3" s="1" a="1"/>
  <c r="AV160" i="3" s="1"/>
  <c r="FS160" i="3"/>
  <c r="AT160" i="3" s="1" a="1"/>
  <c r="AT160" i="3" s="1"/>
  <c r="FN160" i="3"/>
  <c r="AO160" i="3" s="1" a="1"/>
  <c r="AO160" i="3" s="1"/>
  <c r="FP23" i="3"/>
  <c r="AQ23" i="3" s="1" a="1"/>
  <c r="AQ23" i="3" s="1"/>
  <c r="FN23" i="3"/>
  <c r="AO23" i="3" s="1" a="1"/>
  <c r="AO23" i="3" s="1"/>
  <c r="FT23" i="3"/>
  <c r="AU23" i="3" s="1" a="1"/>
  <c r="AU23" i="3" s="1"/>
  <c r="FL23" i="3"/>
  <c r="AM23" i="3" s="1" a="1"/>
  <c r="AM23" i="3" s="1"/>
  <c r="CM23" i="3" s="1" a="1"/>
  <c r="CM23" i="3" s="1"/>
  <c r="EM23" i="3" s="1" a="1"/>
  <c r="EM23" i="3" s="1"/>
  <c r="FS23" i="3"/>
  <c r="AT23" i="3" s="1" a="1"/>
  <c r="AT23" i="3" s="1"/>
  <c r="FR23" i="3"/>
  <c r="AS23" i="3" s="1" a="1"/>
  <c r="AS23" i="3" s="1"/>
  <c r="FU23" i="3"/>
  <c r="AV23" i="3" s="1" a="1"/>
  <c r="AV23" i="3" s="1"/>
  <c r="FQ23" i="3"/>
  <c r="AR23" i="3" s="1" a="1"/>
  <c r="AR23" i="3" s="1"/>
  <c r="FO23" i="3"/>
  <c r="AP23" i="3" s="1" a="1"/>
  <c r="AP23" i="3" s="1"/>
  <c r="FM23" i="3"/>
  <c r="AN23" i="3" s="1" a="1"/>
  <c r="AN23" i="3" s="1"/>
  <c r="FQ59" i="3"/>
  <c r="AR59" i="3" s="1" a="1"/>
  <c r="AR59" i="3" s="1"/>
  <c r="FO59" i="3"/>
  <c r="AP59" i="3" s="1" a="1"/>
  <c r="AP59" i="3" s="1"/>
  <c r="FN59" i="3"/>
  <c r="AO59" i="3" s="1" a="1"/>
  <c r="AO59" i="3" s="1"/>
  <c r="FM59" i="3"/>
  <c r="AN59" i="3" s="1" a="1"/>
  <c r="AN59" i="3" s="1"/>
  <c r="FL59" i="3"/>
  <c r="AM59" i="3" s="1" a="1"/>
  <c r="AM59" i="3" s="1"/>
  <c r="CM59" i="3" s="1" a="1"/>
  <c r="CM59" i="3" s="1"/>
  <c r="EM59" i="3" s="1" a="1"/>
  <c r="EM59" i="3" s="1"/>
  <c r="FU59" i="3"/>
  <c r="AV59" i="3" s="1" a="1"/>
  <c r="AV59" i="3" s="1"/>
  <c r="FT59" i="3"/>
  <c r="AU59" i="3" s="1" a="1"/>
  <c r="AU59" i="3" s="1"/>
  <c r="FS59" i="3"/>
  <c r="AT59" i="3" s="1" a="1"/>
  <c r="AT59" i="3" s="1"/>
  <c r="FR59" i="3"/>
  <c r="AS59" i="3" s="1" a="1"/>
  <c r="AS59" i="3" s="1"/>
  <c r="FP59" i="3"/>
  <c r="AQ59" i="3" s="1" a="1"/>
  <c r="AQ59" i="3" s="1"/>
  <c r="FP35" i="3"/>
  <c r="AQ35" i="3" s="1" a="1"/>
  <c r="AQ35" i="3" s="1"/>
  <c r="FN35" i="3"/>
  <c r="AO35" i="3" s="1" a="1"/>
  <c r="AO35" i="3" s="1"/>
  <c r="FT35" i="3"/>
  <c r="AU35" i="3" s="1" a="1"/>
  <c r="AU35" i="3" s="1"/>
  <c r="FL35" i="3"/>
  <c r="AM35" i="3" s="1" a="1"/>
  <c r="AM35" i="3" s="1"/>
  <c r="CM35" i="3" s="1" a="1"/>
  <c r="CM35" i="3" s="1"/>
  <c r="EM35" i="3" s="1" a="1"/>
  <c r="EM35" i="3" s="1"/>
  <c r="FS35" i="3"/>
  <c r="AT35" i="3" s="1" a="1"/>
  <c r="AT35" i="3" s="1"/>
  <c r="FR35" i="3"/>
  <c r="AS35" i="3" s="1" a="1"/>
  <c r="AS35" i="3" s="1"/>
  <c r="FM35" i="3"/>
  <c r="AN35" i="3" s="1" a="1"/>
  <c r="AN35" i="3" s="1"/>
  <c r="FU35" i="3"/>
  <c r="AV35" i="3" s="1" a="1"/>
  <c r="AV35" i="3" s="1"/>
  <c r="FQ35" i="3"/>
  <c r="AR35" i="3" s="1" a="1"/>
  <c r="AR35" i="3" s="1"/>
  <c r="FO35" i="3"/>
  <c r="AP35" i="3" s="1" a="1"/>
  <c r="AP35" i="3" s="1"/>
  <c r="FP129" i="3"/>
  <c r="AQ129" i="3" s="1" a="1"/>
  <c r="AQ129" i="3" s="1"/>
  <c r="FN129" i="3"/>
  <c r="AO129" i="3" s="1" a="1"/>
  <c r="AO129" i="3" s="1"/>
  <c r="FT129" i="3"/>
  <c r="AU129" i="3" s="1" a="1"/>
  <c r="AU129" i="3" s="1"/>
  <c r="FL129" i="3"/>
  <c r="AM129" i="3" s="1" a="1"/>
  <c r="AM129" i="3" s="1"/>
  <c r="CM129" i="3" s="1" a="1"/>
  <c r="CM129" i="3" s="1"/>
  <c r="EM129" i="3" s="1" a="1"/>
  <c r="EM129" i="3" s="1"/>
  <c r="FR129" i="3"/>
  <c r="AS129" i="3" s="1" a="1"/>
  <c r="AS129" i="3" s="1"/>
  <c r="FS129" i="3"/>
  <c r="AT129" i="3" s="1" a="1"/>
  <c r="AT129" i="3" s="1"/>
  <c r="FQ129" i="3"/>
  <c r="AR129" i="3" s="1" a="1"/>
  <c r="AR129" i="3" s="1"/>
  <c r="FO129" i="3"/>
  <c r="AP129" i="3" s="1" a="1"/>
  <c r="AP129" i="3" s="1"/>
  <c r="FU129" i="3"/>
  <c r="AV129" i="3" s="1" a="1"/>
  <c r="AV129" i="3" s="1"/>
  <c r="FM129" i="3"/>
  <c r="AN129" i="3" s="1" a="1"/>
  <c r="AN129" i="3" s="1"/>
  <c r="FL74" i="3"/>
  <c r="AM74" i="3" s="1" a="1"/>
  <c r="AM74" i="3" s="1"/>
  <c r="CM74" i="3" s="1" a="1"/>
  <c r="CM74" i="3" s="1"/>
  <c r="EM74" i="3" s="1" a="1"/>
  <c r="EM74" i="3" s="1"/>
  <c r="FT74" i="3"/>
  <c r="AU74" i="3" s="1" a="1"/>
  <c r="AU74" i="3" s="1"/>
  <c r="FT189" i="3"/>
  <c r="AU189" i="3" s="1" a="1"/>
  <c r="AU189" i="3" s="1"/>
  <c r="FL189" i="3"/>
  <c r="AM189" i="3" s="1" a="1"/>
  <c r="AM189" i="3" s="1"/>
  <c r="CM189" i="3" s="1" a="1"/>
  <c r="CM189" i="3" s="1"/>
  <c r="EM189" i="3" s="1" a="1"/>
  <c r="EM189" i="3" s="1"/>
  <c r="FR189" i="3"/>
  <c r="AS189" i="3" s="1" a="1"/>
  <c r="AS189" i="3" s="1"/>
  <c r="FQ189" i="3"/>
  <c r="AR189" i="3" s="1" a="1"/>
  <c r="AR189" i="3" s="1"/>
  <c r="FS189" i="3"/>
  <c r="AT189" i="3" s="1" a="1"/>
  <c r="AT189" i="3" s="1"/>
  <c r="FU189" i="3"/>
  <c r="AV189" i="3" s="1" a="1"/>
  <c r="AV189" i="3" s="1"/>
  <c r="FP189" i="3"/>
  <c r="AQ189" i="3" s="1" a="1"/>
  <c r="AQ189" i="3" s="1"/>
  <c r="FN189" i="3"/>
  <c r="AO189" i="3" s="1" a="1"/>
  <c r="AO189" i="3" s="1"/>
  <c r="FO189" i="3"/>
  <c r="AP189" i="3" s="1" a="1"/>
  <c r="AP189" i="3" s="1"/>
  <c r="FM189" i="3"/>
  <c r="AN189" i="3" s="1" a="1"/>
  <c r="AN189" i="3" s="1"/>
  <c r="FK88" i="3"/>
  <c r="FQ187" i="3"/>
  <c r="AR187" i="3" s="1" a="1"/>
  <c r="AR187" i="3" s="1"/>
  <c r="FR187" i="3"/>
  <c r="AS187" i="3" s="1" a="1"/>
  <c r="AS187" i="3" s="1"/>
  <c r="FT187" i="3"/>
  <c r="AU187" i="3" s="1" a="1"/>
  <c r="AU187" i="3" s="1"/>
  <c r="FL187" i="3"/>
  <c r="AM187" i="3" s="1" a="1"/>
  <c r="AM187" i="3" s="1"/>
  <c r="CM187" i="3" s="1" a="1"/>
  <c r="CM187" i="3" s="1"/>
  <c r="EM187" i="3" s="1" a="1"/>
  <c r="EM187" i="3" s="1"/>
  <c r="FS187" i="3"/>
  <c r="AT187" i="3" s="1" a="1"/>
  <c r="AT187" i="3" s="1"/>
  <c r="FP187" i="3"/>
  <c r="AQ187" i="3" s="1" a="1"/>
  <c r="AQ187" i="3" s="1"/>
  <c r="FM187" i="3"/>
  <c r="AN187" i="3" s="1" a="1"/>
  <c r="AN187" i="3" s="1"/>
  <c r="FN187" i="3"/>
  <c r="AO187" i="3" s="1" a="1"/>
  <c r="AO187" i="3" s="1"/>
  <c r="FO187" i="3"/>
  <c r="AP187" i="3" s="1" a="1"/>
  <c r="AP187" i="3" s="1"/>
  <c r="FU187" i="3"/>
  <c r="AV187" i="3" s="1" a="1"/>
  <c r="AV187" i="3" s="1"/>
  <c r="FN89" i="3"/>
  <c r="AO89" i="3" s="1" a="1"/>
  <c r="AO89" i="3" s="1"/>
  <c r="FR89" i="3"/>
  <c r="AS89" i="3" s="1" a="1"/>
  <c r="AS89" i="3" s="1"/>
  <c r="FO89" i="3"/>
  <c r="AP89" i="3" s="1" a="1"/>
  <c r="AP89" i="3" s="1"/>
  <c r="FM89" i="3"/>
  <c r="AN89" i="3" s="1" a="1"/>
  <c r="AN89" i="3" s="1"/>
  <c r="FL89" i="3"/>
  <c r="AM89" i="3" s="1" a="1"/>
  <c r="AM89" i="3" s="1"/>
  <c r="CM89" i="3" s="1" a="1"/>
  <c r="CM89" i="3" s="1"/>
  <c r="EM89" i="3" s="1" a="1"/>
  <c r="EM89" i="3" s="1"/>
  <c r="FP89" i="3"/>
  <c r="AQ89" i="3" s="1" a="1"/>
  <c r="AQ89" i="3" s="1"/>
  <c r="FU89" i="3"/>
  <c r="AV89" i="3" s="1" a="1"/>
  <c r="AV89" i="3" s="1"/>
  <c r="FT89" i="3"/>
  <c r="AU89" i="3" s="1" a="1"/>
  <c r="AU89" i="3" s="1"/>
  <c r="FS89" i="3"/>
  <c r="AT89" i="3" s="1" a="1"/>
  <c r="AT89" i="3" s="1"/>
  <c r="FQ89" i="3"/>
  <c r="AR89" i="3" s="1" a="1"/>
  <c r="AR89" i="3" s="1"/>
  <c r="FN81" i="3"/>
  <c r="AO81" i="3" s="1" a="1"/>
  <c r="AO81" i="3" s="1"/>
  <c r="FR81" i="3"/>
  <c r="AS81" i="3" s="1" a="1"/>
  <c r="AS81" i="3" s="1"/>
  <c r="FT81" i="3"/>
  <c r="AU81" i="3" s="1" a="1"/>
  <c r="AU81" i="3" s="1"/>
  <c r="FS81" i="3"/>
  <c r="AT81" i="3" s="1" a="1"/>
  <c r="AT81" i="3" s="1"/>
  <c r="FQ81" i="3"/>
  <c r="AR81" i="3" s="1" a="1"/>
  <c r="AR81" i="3" s="1"/>
  <c r="FU81" i="3"/>
  <c r="AV81" i="3" s="1" a="1"/>
  <c r="AV81" i="3" s="1"/>
  <c r="FP81" i="3"/>
  <c r="AQ81" i="3" s="1" a="1"/>
  <c r="AQ81" i="3" s="1"/>
  <c r="FO81" i="3"/>
  <c r="AP81" i="3" s="1" a="1"/>
  <c r="AP81" i="3" s="1"/>
  <c r="FM81" i="3"/>
  <c r="AN81" i="3" s="1" a="1"/>
  <c r="AN81" i="3" s="1"/>
  <c r="FL81" i="3"/>
  <c r="AM81" i="3" s="1" a="1"/>
  <c r="AM81" i="3" s="1"/>
  <c r="CM81" i="3" s="1" a="1"/>
  <c r="CM81" i="3" s="1"/>
  <c r="EM81" i="3" s="1" a="1"/>
  <c r="EM81" i="3" s="1"/>
  <c r="FQ125" i="3"/>
  <c r="AR125" i="3" s="1" a="1"/>
  <c r="AR125" i="3" s="1"/>
  <c r="FU77" i="3"/>
  <c r="AV77" i="3" s="1" a="1"/>
  <c r="AV77" i="3" s="1"/>
  <c r="FM77" i="3"/>
  <c r="AN77" i="3" s="1" a="1"/>
  <c r="AN77" i="3" s="1"/>
  <c r="FT77" i="3"/>
  <c r="AU77" i="3" s="1" a="1"/>
  <c r="AU77" i="3" s="1"/>
  <c r="FL77" i="3"/>
  <c r="AM77" i="3" s="1" a="1"/>
  <c r="AM77" i="3" s="1"/>
  <c r="CM77" i="3" s="1" a="1"/>
  <c r="CM77" i="3" s="1"/>
  <c r="EM77" i="3" s="1" a="1"/>
  <c r="EM77" i="3" s="1"/>
  <c r="FS77" i="3"/>
  <c r="AT77" i="3" s="1" a="1"/>
  <c r="AT77" i="3" s="1"/>
  <c r="FR77" i="3"/>
  <c r="AS77" i="3" s="1" a="1"/>
  <c r="AS77" i="3" s="1"/>
  <c r="FQ77" i="3"/>
  <c r="AR77" i="3" s="1" a="1"/>
  <c r="AR77" i="3" s="1"/>
  <c r="FP77" i="3"/>
  <c r="AQ77" i="3" s="1" a="1"/>
  <c r="AQ77" i="3" s="1"/>
  <c r="FO77" i="3"/>
  <c r="AP77" i="3" s="1" a="1"/>
  <c r="AP77" i="3" s="1"/>
  <c r="FN77" i="3"/>
  <c r="AO77" i="3" s="1" a="1"/>
  <c r="AO77" i="3" s="1"/>
  <c r="FN159" i="3"/>
  <c r="AO159" i="3" s="1" a="1"/>
  <c r="AO159" i="3" s="1"/>
  <c r="FT159" i="3"/>
  <c r="AU159" i="3" s="1" a="1"/>
  <c r="AU159" i="3" s="1"/>
  <c r="FL159" i="3"/>
  <c r="AM159" i="3" s="1" a="1"/>
  <c r="AM159" i="3" s="1"/>
  <c r="CM159" i="3" s="1" a="1"/>
  <c r="CM159" i="3" s="1"/>
  <c r="EM159" i="3" s="1" a="1"/>
  <c r="EM159" i="3" s="1"/>
  <c r="FR159" i="3"/>
  <c r="AS159" i="3" s="1" a="1"/>
  <c r="AS159" i="3" s="1"/>
  <c r="FO159" i="3"/>
  <c r="AP159" i="3" s="1" a="1"/>
  <c r="AP159" i="3" s="1"/>
  <c r="FM159" i="3"/>
  <c r="AN159" i="3" s="1" a="1"/>
  <c r="AN159" i="3" s="1"/>
  <c r="FS159" i="3"/>
  <c r="AT159" i="3" s="1" a="1"/>
  <c r="AT159" i="3" s="1"/>
  <c r="FQ159" i="3"/>
  <c r="AR159" i="3" s="1" a="1"/>
  <c r="AR159" i="3" s="1"/>
  <c r="FP159" i="3"/>
  <c r="AQ159" i="3" s="1" a="1"/>
  <c r="AQ159" i="3" s="1"/>
  <c r="FU159" i="3"/>
  <c r="AV159" i="3" s="1" a="1"/>
  <c r="AV159" i="3" s="1"/>
  <c r="FT143" i="3"/>
  <c r="AU143" i="3" s="1" a="1"/>
  <c r="AU143" i="3" s="1"/>
  <c r="FL143" i="3"/>
  <c r="AM143" i="3" s="1" a="1"/>
  <c r="AM143" i="3" s="1"/>
  <c r="CM143" i="3" s="1" a="1"/>
  <c r="CM143" i="3" s="1"/>
  <c r="EM143" i="3" s="1" a="1"/>
  <c r="EM143" i="3" s="1"/>
  <c r="FR143" i="3"/>
  <c r="AS143" i="3" s="1" a="1"/>
  <c r="AS143" i="3" s="1"/>
  <c r="FP143" i="3"/>
  <c r="AQ143" i="3" s="1" a="1"/>
  <c r="AQ143" i="3" s="1"/>
  <c r="FS143" i="3"/>
  <c r="AT143" i="3" s="1" a="1"/>
  <c r="AT143" i="3" s="1"/>
  <c r="FO143" i="3"/>
  <c r="AP143" i="3" s="1" a="1"/>
  <c r="AP143" i="3" s="1"/>
  <c r="FN143" i="3"/>
  <c r="AO143" i="3" s="1" a="1"/>
  <c r="AO143" i="3" s="1"/>
  <c r="FM143" i="3"/>
  <c r="AN143" i="3" s="1" a="1"/>
  <c r="AN143" i="3" s="1"/>
  <c r="FU143" i="3"/>
  <c r="AV143" i="3" s="1" a="1"/>
  <c r="AV143" i="3" s="1"/>
  <c r="FQ143" i="3"/>
  <c r="AR143" i="3" s="1" a="1"/>
  <c r="AR143" i="3" s="1"/>
  <c r="FO64" i="3"/>
  <c r="AP64" i="3" s="1" a="1"/>
  <c r="AP64" i="3" s="1"/>
  <c r="FU64" i="3"/>
  <c r="AV64" i="3" s="1" a="1"/>
  <c r="AV64" i="3" s="1"/>
  <c r="FM64" i="3"/>
  <c r="AN64" i="3" s="1" a="1"/>
  <c r="AN64" i="3" s="1"/>
  <c r="FR64" i="3"/>
  <c r="AS64" i="3" s="1" a="1"/>
  <c r="AS64" i="3" s="1"/>
  <c r="FQ64" i="3"/>
  <c r="AR64" i="3" s="1" a="1"/>
  <c r="AR64" i="3" s="1"/>
  <c r="FP64" i="3"/>
  <c r="AQ64" i="3" s="1" a="1"/>
  <c r="AQ64" i="3" s="1"/>
  <c r="FN64" i="3"/>
  <c r="AO64" i="3" s="1" a="1"/>
  <c r="AO64" i="3" s="1"/>
  <c r="FL64" i="3"/>
  <c r="AM64" i="3" s="1" a="1"/>
  <c r="AM64" i="3" s="1"/>
  <c r="CM64" i="3" s="1" a="1"/>
  <c r="CM64" i="3" s="1"/>
  <c r="EM64" i="3" s="1" a="1"/>
  <c r="EM64" i="3" s="1"/>
  <c r="FT64" i="3"/>
  <c r="AU64" i="3" s="1" a="1"/>
  <c r="AU64" i="3" s="1"/>
  <c r="FS64" i="3"/>
  <c r="AT64" i="3" s="1" a="1"/>
  <c r="AT64" i="3" s="1"/>
  <c r="FN118" i="3"/>
  <c r="AO118" i="3" s="1" a="1"/>
  <c r="AO118" i="3" s="1"/>
  <c r="FT118" i="3"/>
  <c r="AU118" i="3" s="1" a="1"/>
  <c r="AU118" i="3" s="1"/>
  <c r="FL118" i="3"/>
  <c r="AM118" i="3" s="1" a="1"/>
  <c r="AM118" i="3" s="1"/>
  <c r="CM118" i="3" s="1" a="1"/>
  <c r="CM118" i="3" s="1"/>
  <c r="EM118" i="3" s="1" a="1"/>
  <c r="EM118" i="3" s="1"/>
  <c r="FR118" i="3"/>
  <c r="AS118" i="3" s="1" a="1"/>
  <c r="AS118" i="3" s="1"/>
  <c r="FQ118" i="3"/>
  <c r="AR118" i="3" s="1" a="1"/>
  <c r="AR118" i="3" s="1"/>
  <c r="FM118" i="3"/>
  <c r="AN118" i="3" s="1" a="1"/>
  <c r="AN118" i="3" s="1"/>
  <c r="FU118" i="3"/>
  <c r="AV118" i="3" s="1" a="1"/>
  <c r="AV118" i="3" s="1"/>
  <c r="FS118" i="3"/>
  <c r="AT118" i="3" s="1" a="1"/>
  <c r="AT118" i="3" s="1"/>
  <c r="FP118" i="3"/>
  <c r="AQ118" i="3" s="1" a="1"/>
  <c r="AQ118" i="3" s="1"/>
  <c r="FO118" i="3"/>
  <c r="AP118" i="3" s="1" a="1"/>
  <c r="AP118" i="3" s="1"/>
  <c r="FQ71" i="3"/>
  <c r="AR71" i="3" s="1" a="1"/>
  <c r="AR71" i="3" s="1"/>
  <c r="FP71" i="3"/>
  <c r="AQ71" i="3" s="1" a="1"/>
  <c r="AQ71" i="3" s="1"/>
  <c r="FO71" i="3"/>
  <c r="AP71" i="3" s="1" a="1"/>
  <c r="AP71" i="3" s="1"/>
  <c r="FN71" i="3"/>
  <c r="AO71" i="3" s="1" a="1"/>
  <c r="AO71" i="3" s="1"/>
  <c r="FM71" i="3"/>
  <c r="AN71" i="3" s="1" a="1"/>
  <c r="AN71" i="3" s="1"/>
  <c r="FL71" i="3"/>
  <c r="AM71" i="3" s="1" a="1"/>
  <c r="AM71" i="3" s="1"/>
  <c r="CM71" i="3" s="1" a="1"/>
  <c r="CM71" i="3" s="1"/>
  <c r="EM71" i="3" s="1" a="1"/>
  <c r="EM71" i="3" s="1"/>
  <c r="FU71" i="3"/>
  <c r="AV71" i="3" s="1" a="1"/>
  <c r="AV71" i="3" s="1"/>
  <c r="FT71" i="3"/>
  <c r="AU71" i="3" s="1" a="1"/>
  <c r="AU71" i="3" s="1"/>
  <c r="FS71" i="3"/>
  <c r="AT71" i="3" s="1" a="1"/>
  <c r="AT71" i="3" s="1"/>
  <c r="FR71" i="3"/>
  <c r="AS71" i="3" s="1" a="1"/>
  <c r="AS71" i="3" s="1"/>
  <c r="FQ139" i="3"/>
  <c r="AR139" i="3" s="1" a="1"/>
  <c r="AR139" i="3" s="1"/>
  <c r="FR42" i="3"/>
  <c r="AS42" i="3" s="1" a="1"/>
  <c r="AS42" i="3" s="1"/>
  <c r="FQ42" i="3"/>
  <c r="AR42" i="3" s="1" a="1"/>
  <c r="AR42" i="3" s="1"/>
  <c r="FP42" i="3"/>
  <c r="AQ42" i="3" s="1" a="1"/>
  <c r="AQ42" i="3" s="1"/>
  <c r="FO42" i="3"/>
  <c r="AP42" i="3" s="1" a="1"/>
  <c r="AP42" i="3" s="1"/>
  <c r="FN42" i="3"/>
  <c r="AO42" i="3" s="1" a="1"/>
  <c r="AO42" i="3" s="1"/>
  <c r="FU42" i="3"/>
  <c r="AV42" i="3" s="1" a="1"/>
  <c r="AV42" i="3" s="1"/>
  <c r="FM42" i="3"/>
  <c r="AN42" i="3" s="1" a="1"/>
  <c r="AN42" i="3" s="1"/>
  <c r="FT42" i="3"/>
  <c r="AU42" i="3" s="1" a="1"/>
  <c r="AU42" i="3" s="1"/>
  <c r="FL42" i="3"/>
  <c r="AM42" i="3" s="1" a="1"/>
  <c r="AM42" i="3" s="1"/>
  <c r="CM42" i="3" s="1" a="1"/>
  <c r="CM42" i="3" s="1"/>
  <c r="EM42" i="3" s="1" a="1"/>
  <c r="EM42" i="3" s="1"/>
  <c r="FS42" i="3"/>
  <c r="AT42" i="3" s="1" a="1"/>
  <c r="AT42" i="3" s="1"/>
  <c r="FK140" i="3"/>
  <c r="FK161" i="3"/>
  <c r="FP113" i="3"/>
  <c r="AQ113" i="3" s="1" a="1"/>
  <c r="AQ113" i="3" s="1"/>
  <c r="FN113" i="3"/>
  <c r="AO113" i="3" s="1" a="1"/>
  <c r="AO113" i="3" s="1"/>
  <c r="FT113" i="3"/>
  <c r="AU113" i="3" s="1" a="1"/>
  <c r="AU113" i="3" s="1"/>
  <c r="FL113" i="3"/>
  <c r="AM113" i="3" s="1" a="1"/>
  <c r="AM113" i="3" s="1"/>
  <c r="CM113" i="3" s="1" a="1"/>
  <c r="CM113" i="3" s="1"/>
  <c r="EM113" i="3" s="1" a="1"/>
  <c r="EM113" i="3" s="1"/>
  <c r="FQ113" i="3"/>
  <c r="AR113" i="3" s="1" a="1"/>
  <c r="AR113" i="3" s="1"/>
  <c r="FU113" i="3"/>
  <c r="AV113" i="3" s="1" a="1"/>
  <c r="AV113" i="3" s="1"/>
  <c r="FR113" i="3"/>
  <c r="AS113" i="3" s="1" a="1"/>
  <c r="AS113" i="3" s="1"/>
  <c r="FO113" i="3"/>
  <c r="AP113" i="3" s="1" a="1"/>
  <c r="AP113" i="3" s="1"/>
  <c r="FM113" i="3"/>
  <c r="AN113" i="3" s="1" a="1"/>
  <c r="AN113" i="3" s="1"/>
  <c r="FS113" i="3"/>
  <c r="AT113" i="3" s="1" a="1"/>
  <c r="AT113" i="3" s="1"/>
  <c r="FK145" i="3"/>
  <c r="FM14" i="3"/>
  <c r="AN14" i="3" s="1" a="1"/>
  <c r="AN14" i="3" s="1"/>
  <c r="FL14" i="3"/>
  <c r="AM14" i="3" s="1" a="1"/>
  <c r="AM14" i="3" s="1"/>
  <c r="CM14" i="3" s="1" a="1"/>
  <c r="CM14" i="3" s="1"/>
  <c r="EM14" i="3" s="1" a="1"/>
  <c r="EM14" i="3" s="1"/>
  <c r="FT151" i="3"/>
  <c r="AU151" i="3" s="1" a="1"/>
  <c r="AU151" i="3" s="1"/>
  <c r="FL151" i="3"/>
  <c r="AM151" i="3" s="1" a="1"/>
  <c r="AM151" i="3" s="1"/>
  <c r="CM151" i="3" s="1" a="1"/>
  <c r="CM151" i="3" s="1"/>
  <c r="EM151" i="3" s="1" a="1"/>
  <c r="EM151" i="3" s="1"/>
  <c r="FR151" i="3"/>
  <c r="AS151" i="3" s="1" a="1"/>
  <c r="AS151" i="3" s="1"/>
  <c r="FP151" i="3"/>
  <c r="AQ151" i="3" s="1" a="1"/>
  <c r="AQ151" i="3" s="1"/>
  <c r="FU151" i="3"/>
  <c r="AV151" i="3" s="1" a="1"/>
  <c r="AV151" i="3" s="1"/>
  <c r="FS151" i="3"/>
  <c r="AT151" i="3" s="1" a="1"/>
  <c r="AT151" i="3" s="1"/>
  <c r="FO151" i="3"/>
  <c r="AP151" i="3" s="1" a="1"/>
  <c r="AP151" i="3" s="1"/>
  <c r="FQ151" i="3"/>
  <c r="AR151" i="3" s="1" a="1"/>
  <c r="AR151" i="3" s="1"/>
  <c r="FN151" i="3"/>
  <c r="AO151" i="3" s="1" a="1"/>
  <c r="AO151" i="3" s="1"/>
  <c r="FM151" i="3"/>
  <c r="AN151" i="3" s="1" a="1"/>
  <c r="AN151" i="3" s="1"/>
  <c r="FT78" i="3"/>
  <c r="AU78" i="3" s="1" a="1"/>
  <c r="AU78" i="3" s="1"/>
  <c r="FO78" i="3"/>
  <c r="AP78" i="3" s="1" a="1"/>
  <c r="AP78" i="3" s="1"/>
  <c r="FL39" i="3"/>
  <c r="AM39" i="3" s="1" a="1"/>
  <c r="AM39" i="3" s="1"/>
  <c r="CM39" i="3" s="1" a="1"/>
  <c r="CM39" i="3" s="1"/>
  <c r="EM39" i="3" s="1" a="1"/>
  <c r="EM39" i="3" s="1"/>
  <c r="FN91" i="3"/>
  <c r="AO91" i="3" s="1" a="1"/>
  <c r="AO91" i="3" s="1"/>
  <c r="FO91" i="3"/>
  <c r="AP91" i="3" s="1" a="1"/>
  <c r="AP91" i="3" s="1"/>
  <c r="FL91" i="3"/>
  <c r="AM91" i="3" s="1" a="1"/>
  <c r="AM91" i="3" s="1"/>
  <c r="CM91" i="3" s="1" a="1"/>
  <c r="CM91" i="3" s="1"/>
  <c r="EM91" i="3" s="1" a="1"/>
  <c r="EM91" i="3" s="1"/>
  <c r="FS66" i="3"/>
  <c r="AT66" i="3" s="1" a="1"/>
  <c r="AT66" i="3" s="1"/>
  <c r="FQ66" i="3"/>
  <c r="AR66" i="3" s="1" a="1"/>
  <c r="AR66" i="3" s="1"/>
  <c r="FT66" i="3"/>
  <c r="AU66" i="3" s="1" a="1"/>
  <c r="AU66" i="3" s="1"/>
  <c r="FR66" i="3"/>
  <c r="AS66" i="3" s="1" a="1"/>
  <c r="AS66" i="3" s="1"/>
  <c r="FP66" i="3"/>
  <c r="AQ66" i="3" s="1" a="1"/>
  <c r="AQ66" i="3" s="1"/>
  <c r="FO66" i="3"/>
  <c r="AP66" i="3" s="1" a="1"/>
  <c r="AP66" i="3" s="1"/>
  <c r="FN66" i="3"/>
  <c r="AO66" i="3" s="1" a="1"/>
  <c r="AO66" i="3" s="1"/>
  <c r="FM66" i="3"/>
  <c r="AN66" i="3" s="1" a="1"/>
  <c r="AN66" i="3" s="1"/>
  <c r="FL66" i="3"/>
  <c r="AM66" i="3" s="1" a="1"/>
  <c r="AM66" i="3" s="1"/>
  <c r="CM66" i="3" s="1" a="1"/>
  <c r="CM66" i="3" s="1"/>
  <c r="EM66" i="3" s="1" a="1"/>
  <c r="EM66" i="3" s="1"/>
  <c r="FU66" i="3"/>
  <c r="AV66" i="3" s="1" a="1"/>
  <c r="AV66" i="3" s="1"/>
  <c r="FQ188" i="3"/>
  <c r="AR188" i="3" s="1" a="1"/>
  <c r="AR188" i="3" s="1"/>
  <c r="FN188" i="3"/>
  <c r="AO188" i="3" s="1" a="1"/>
  <c r="AO188" i="3" s="1"/>
  <c r="FP188" i="3"/>
  <c r="AQ188" i="3" s="1" a="1"/>
  <c r="AQ188" i="3" s="1"/>
  <c r="FL188" i="3"/>
  <c r="AM188" i="3" s="1" a="1"/>
  <c r="AM188" i="3" s="1"/>
  <c r="CM188" i="3" s="1" a="1"/>
  <c r="CM188" i="3" s="1"/>
  <c r="EM188" i="3" s="1" a="1"/>
  <c r="EM188" i="3" s="1"/>
  <c r="FS188" i="3"/>
  <c r="AT188" i="3" s="1" a="1"/>
  <c r="AT188" i="3" s="1"/>
  <c r="FO188" i="3"/>
  <c r="AP188" i="3" s="1" a="1"/>
  <c r="AP188" i="3" s="1"/>
  <c r="FR188" i="3"/>
  <c r="AS188" i="3" s="1" a="1"/>
  <c r="AS188" i="3" s="1"/>
  <c r="FM188" i="3"/>
  <c r="AN188" i="3" s="1" a="1"/>
  <c r="AN188" i="3" s="1"/>
  <c r="FR144" i="3"/>
  <c r="AS144" i="3" s="1" a="1"/>
  <c r="AS144" i="3" s="1"/>
  <c r="FP144" i="3"/>
  <c r="AQ144" i="3" s="1" a="1"/>
  <c r="AQ144" i="3" s="1"/>
  <c r="FN144" i="3"/>
  <c r="AO144" i="3" s="1" a="1"/>
  <c r="AO144" i="3" s="1"/>
  <c r="FM144" i="3"/>
  <c r="AN144" i="3" s="1" a="1"/>
  <c r="AN144" i="3" s="1"/>
  <c r="FL144" i="3"/>
  <c r="AM144" i="3" s="1" a="1"/>
  <c r="AM144" i="3" s="1"/>
  <c r="CM144" i="3" s="1" a="1"/>
  <c r="CM144" i="3" s="1"/>
  <c r="EM144" i="3" s="1" a="1"/>
  <c r="EM144" i="3" s="1"/>
  <c r="FU144" i="3"/>
  <c r="AV144" i="3" s="1" a="1"/>
  <c r="AV144" i="3" s="1"/>
  <c r="FT144" i="3"/>
  <c r="AU144" i="3" s="1" a="1"/>
  <c r="AU144" i="3" s="1"/>
  <c r="FS144" i="3"/>
  <c r="AT144" i="3" s="1" a="1"/>
  <c r="AT144" i="3" s="1"/>
  <c r="FQ144" i="3"/>
  <c r="AR144" i="3" s="1" a="1"/>
  <c r="AR144" i="3" s="1"/>
  <c r="FO144" i="3"/>
  <c r="AP144" i="3" s="1" a="1"/>
  <c r="AP144" i="3" s="1"/>
  <c r="FN101" i="3"/>
  <c r="AO101" i="3" s="1" a="1"/>
  <c r="AO101" i="3" s="1"/>
  <c r="FR101" i="3"/>
  <c r="AS101" i="3" s="1" a="1"/>
  <c r="AS101" i="3" s="1"/>
  <c r="FP101" i="3"/>
  <c r="AQ101" i="3" s="1" a="1"/>
  <c r="AQ101" i="3" s="1"/>
  <c r="FL101" i="3"/>
  <c r="AM101" i="3" s="1" a="1"/>
  <c r="AM101" i="3" s="1"/>
  <c r="CM101" i="3" s="1" a="1"/>
  <c r="CM101" i="3" s="1"/>
  <c r="EM101" i="3" s="1" a="1"/>
  <c r="EM101" i="3" s="1"/>
  <c r="FQ101" i="3"/>
  <c r="AR101" i="3" s="1" a="1"/>
  <c r="AR101" i="3" s="1"/>
  <c r="FO101" i="3"/>
  <c r="AP101" i="3" s="1" a="1"/>
  <c r="AP101" i="3" s="1"/>
  <c r="FM101" i="3"/>
  <c r="AN101" i="3" s="1" a="1"/>
  <c r="AN101" i="3" s="1"/>
  <c r="FU101" i="3"/>
  <c r="AV101" i="3" s="1" a="1"/>
  <c r="AV101" i="3" s="1"/>
  <c r="FT101" i="3"/>
  <c r="AU101" i="3" s="1" a="1"/>
  <c r="AU101" i="3" s="1"/>
  <c r="FS101" i="3"/>
  <c r="AT101" i="3" s="1" a="1"/>
  <c r="AT101" i="3" s="1"/>
  <c r="FR26" i="3"/>
  <c r="AS26" i="3" s="1" a="1"/>
  <c r="AS26" i="3" s="1"/>
  <c r="FP26" i="3"/>
  <c r="AQ26" i="3" s="1" a="1"/>
  <c r="AQ26" i="3" s="1"/>
  <c r="FN26" i="3"/>
  <c r="AO26" i="3" s="1" a="1"/>
  <c r="AO26" i="3" s="1"/>
  <c r="FU26" i="3"/>
  <c r="AV26" i="3" s="1" a="1"/>
  <c r="AV26" i="3" s="1"/>
  <c r="FM26" i="3"/>
  <c r="AN26" i="3" s="1" a="1"/>
  <c r="AN26" i="3" s="1"/>
  <c r="FT26" i="3"/>
  <c r="AU26" i="3" s="1" a="1"/>
  <c r="AU26" i="3" s="1"/>
  <c r="FL26" i="3"/>
  <c r="AM26" i="3" s="1" a="1"/>
  <c r="AM26" i="3" s="1"/>
  <c r="CM26" i="3" s="1" a="1"/>
  <c r="CM26" i="3" s="1"/>
  <c r="EM26" i="3" s="1" a="1"/>
  <c r="EM26" i="3" s="1"/>
  <c r="FQ26" i="3"/>
  <c r="AR26" i="3" s="1" a="1"/>
  <c r="AR26" i="3" s="1"/>
  <c r="FO26" i="3"/>
  <c r="AP26" i="3" s="1" a="1"/>
  <c r="AP26" i="3" s="1"/>
  <c r="FS26" i="3"/>
  <c r="AT26" i="3" s="1" a="1"/>
  <c r="AT26" i="3" s="1"/>
  <c r="FN130" i="3"/>
  <c r="AO130" i="3" s="1" a="1"/>
  <c r="AO130" i="3" s="1"/>
  <c r="FT130" i="3"/>
  <c r="AU130" i="3" s="1" a="1"/>
  <c r="AU130" i="3" s="1"/>
  <c r="FL130" i="3"/>
  <c r="AM130" i="3" s="1" a="1"/>
  <c r="AM130" i="3" s="1"/>
  <c r="CM130" i="3" s="1" a="1"/>
  <c r="CM130" i="3" s="1"/>
  <c r="EM130" i="3" s="1" a="1"/>
  <c r="EM130" i="3" s="1"/>
  <c r="FR130" i="3"/>
  <c r="AS130" i="3" s="1" a="1"/>
  <c r="AS130" i="3" s="1"/>
  <c r="FM130" i="3"/>
  <c r="AN130" i="3" s="1" a="1"/>
  <c r="AN130" i="3" s="1"/>
  <c r="FU130" i="3"/>
  <c r="AV130" i="3" s="1" a="1"/>
  <c r="AV130" i="3" s="1"/>
  <c r="FO130" i="3"/>
  <c r="AP130" i="3" s="1" a="1"/>
  <c r="AP130" i="3" s="1"/>
  <c r="FS130" i="3"/>
  <c r="AT130" i="3" s="1" a="1"/>
  <c r="AT130" i="3" s="1"/>
  <c r="FQ130" i="3"/>
  <c r="AR130" i="3" s="1" a="1"/>
  <c r="AR130" i="3" s="1"/>
  <c r="FP130" i="3"/>
  <c r="AQ130" i="3" s="1" a="1"/>
  <c r="AQ130" i="3" s="1"/>
  <c r="FK150" i="3"/>
  <c r="FN8" i="3"/>
  <c r="AO8" i="3" s="1" a="1"/>
  <c r="AO8" i="3" s="1"/>
  <c r="FT8" i="3"/>
  <c r="AU8" i="3" s="1" a="1"/>
  <c r="AU8" i="3" s="1"/>
  <c r="FL8" i="3"/>
  <c r="AM8" i="3" s="1" a="1"/>
  <c r="AM8" i="3" s="1"/>
  <c r="CM8" i="3" s="1" a="1"/>
  <c r="CM8" i="3" s="1"/>
  <c r="EM8" i="3" s="1" a="1"/>
  <c r="EM8" i="3" s="1"/>
  <c r="FR8" i="3"/>
  <c r="AS8" i="3" s="1" a="1"/>
  <c r="AS8" i="3" s="1"/>
  <c r="FQ8" i="3"/>
  <c r="AR8" i="3" s="1" a="1"/>
  <c r="AR8" i="3" s="1"/>
  <c r="FP8" i="3"/>
  <c r="AQ8" i="3" s="1" a="1"/>
  <c r="AQ8" i="3" s="1"/>
  <c r="FU8" i="3"/>
  <c r="AV8" i="3" s="1" a="1"/>
  <c r="AV8" i="3" s="1"/>
  <c r="FS8" i="3"/>
  <c r="AT8" i="3" s="1" a="1"/>
  <c r="AT8" i="3" s="1"/>
  <c r="FO8" i="3"/>
  <c r="AP8" i="3" s="1" a="1"/>
  <c r="AP8" i="3" s="1"/>
  <c r="FM8" i="3"/>
  <c r="AN8" i="3" s="1" a="1"/>
  <c r="AN8" i="3" s="1"/>
  <c r="FT131" i="3"/>
  <c r="AU131" i="3" s="1" a="1"/>
  <c r="AU131" i="3" s="1"/>
  <c r="FL131" i="3"/>
  <c r="AM131" i="3" s="1" a="1"/>
  <c r="AM131" i="3" s="1"/>
  <c r="CM131" i="3" s="1" a="1"/>
  <c r="CM131" i="3" s="1"/>
  <c r="EM131" i="3" s="1" a="1"/>
  <c r="EM131" i="3" s="1"/>
  <c r="FR131" i="3"/>
  <c r="AS131" i="3" s="1" a="1"/>
  <c r="AS131" i="3" s="1"/>
  <c r="FP131" i="3"/>
  <c r="AQ131" i="3" s="1" a="1"/>
  <c r="AQ131" i="3" s="1"/>
  <c r="FO131" i="3"/>
  <c r="AP131" i="3" s="1" a="1"/>
  <c r="AP131" i="3" s="1"/>
  <c r="FQ131" i="3"/>
  <c r="AR131" i="3" s="1" a="1"/>
  <c r="AR131" i="3" s="1"/>
  <c r="FN131" i="3"/>
  <c r="AO131" i="3" s="1" a="1"/>
  <c r="AO131" i="3" s="1"/>
  <c r="FM131" i="3"/>
  <c r="AN131" i="3" s="1" a="1"/>
  <c r="AN131" i="3" s="1"/>
  <c r="FU131" i="3"/>
  <c r="AV131" i="3" s="1" a="1"/>
  <c r="AV131" i="3" s="1"/>
  <c r="FS131" i="3"/>
  <c r="AT131" i="3" s="1" a="1"/>
  <c r="AT131" i="3" s="1"/>
  <c r="FT17" i="3"/>
  <c r="AU17" i="3" s="1" a="1"/>
  <c r="AU17" i="3" s="1"/>
  <c r="FL17" i="3"/>
  <c r="AM17" i="3" s="1" a="1"/>
  <c r="AM17" i="3" s="1"/>
  <c r="CM17" i="3" s="1" a="1"/>
  <c r="CM17" i="3" s="1"/>
  <c r="EM17" i="3" s="1" a="1"/>
  <c r="EM17" i="3" s="1"/>
  <c r="FR17" i="3"/>
  <c r="AS17" i="3" s="1" a="1"/>
  <c r="AS17" i="3" s="1"/>
  <c r="FP17" i="3"/>
  <c r="AQ17" i="3" s="1" a="1"/>
  <c r="AQ17" i="3" s="1"/>
  <c r="FO17" i="3"/>
  <c r="AP17" i="3" s="1" a="1"/>
  <c r="AP17" i="3" s="1"/>
  <c r="FN17" i="3"/>
  <c r="AO17" i="3" s="1" a="1"/>
  <c r="AO17" i="3" s="1"/>
  <c r="FU17" i="3"/>
  <c r="AV17" i="3" s="1" a="1"/>
  <c r="AV17" i="3" s="1"/>
  <c r="FS17" i="3"/>
  <c r="AT17" i="3" s="1" a="1"/>
  <c r="AT17" i="3" s="1"/>
  <c r="FQ17" i="3"/>
  <c r="AR17" i="3" s="1" a="1"/>
  <c r="AR17" i="3" s="1"/>
  <c r="FM17" i="3"/>
  <c r="AN17" i="3" s="1" a="1"/>
  <c r="AN17" i="3" s="1"/>
  <c r="FP31" i="3"/>
  <c r="AQ31" i="3" s="1" a="1"/>
  <c r="AQ31" i="3" s="1"/>
  <c r="FN31" i="3"/>
  <c r="AO31" i="3" s="1" a="1"/>
  <c r="AO31" i="3" s="1"/>
  <c r="FT31" i="3"/>
  <c r="AU31" i="3" s="1" a="1"/>
  <c r="AU31" i="3" s="1"/>
  <c r="FL31" i="3"/>
  <c r="AM31" i="3" s="1" a="1"/>
  <c r="AM31" i="3" s="1"/>
  <c r="CM31" i="3" s="1" a="1"/>
  <c r="CM31" i="3" s="1"/>
  <c r="EM31" i="3" s="1" a="1"/>
  <c r="EM31" i="3" s="1"/>
  <c r="FS31" i="3"/>
  <c r="AT31" i="3" s="1" a="1"/>
  <c r="AT31" i="3" s="1"/>
  <c r="FR31" i="3"/>
  <c r="AS31" i="3" s="1" a="1"/>
  <c r="AS31" i="3" s="1"/>
  <c r="FU31" i="3"/>
  <c r="AV31" i="3" s="1" a="1"/>
  <c r="AV31" i="3" s="1"/>
  <c r="FQ31" i="3"/>
  <c r="AR31" i="3" s="1" a="1"/>
  <c r="AR31" i="3" s="1"/>
  <c r="FO31" i="3"/>
  <c r="AP31" i="3" s="1" a="1"/>
  <c r="AP31" i="3" s="1"/>
  <c r="FM31" i="3"/>
  <c r="AN31" i="3" s="1" a="1"/>
  <c r="AN31" i="3" s="1"/>
  <c r="FR95" i="3"/>
  <c r="AS95" i="3" s="1" a="1"/>
  <c r="AS95" i="3" s="1"/>
  <c r="FN95" i="3"/>
  <c r="AO95" i="3" s="1" a="1"/>
  <c r="AO95" i="3" s="1"/>
  <c r="FS95" i="3"/>
  <c r="AT95" i="3" s="1" a="1"/>
  <c r="AT95" i="3" s="1"/>
  <c r="FT95" i="3"/>
  <c r="AU95" i="3" s="1" a="1"/>
  <c r="AU95" i="3" s="1"/>
  <c r="FQ95" i="3"/>
  <c r="AR95" i="3" s="1" a="1"/>
  <c r="AR95" i="3" s="1"/>
  <c r="FP95" i="3"/>
  <c r="AQ95" i="3" s="1" a="1"/>
  <c r="AQ95" i="3" s="1"/>
  <c r="FU95" i="3"/>
  <c r="AV95" i="3" s="1" a="1"/>
  <c r="AV95" i="3" s="1"/>
  <c r="FO95" i="3"/>
  <c r="AP95" i="3" s="1" a="1"/>
  <c r="AP95" i="3" s="1"/>
  <c r="FM95" i="3"/>
  <c r="AN95" i="3" s="1" a="1"/>
  <c r="AN95" i="3" s="1"/>
  <c r="FL95" i="3"/>
  <c r="AM95" i="3" s="1" a="1"/>
  <c r="AM95" i="3" s="1"/>
  <c r="CM95" i="3" s="1" a="1"/>
  <c r="CM95" i="3" s="1"/>
  <c r="EM95" i="3" s="1" a="1"/>
  <c r="EM95" i="3" s="1"/>
  <c r="FR120" i="3"/>
  <c r="AS120" i="3" s="1" a="1"/>
  <c r="AS120" i="3" s="1"/>
  <c r="FP120" i="3"/>
  <c r="AQ120" i="3" s="1" a="1"/>
  <c r="AQ120" i="3" s="1"/>
  <c r="FN120" i="3"/>
  <c r="AO120" i="3" s="1" a="1"/>
  <c r="AO120" i="3" s="1"/>
  <c r="FS120" i="3"/>
  <c r="AT120" i="3" s="1" a="1"/>
  <c r="AT120" i="3" s="1"/>
  <c r="FU120" i="3"/>
  <c r="AV120" i="3" s="1" a="1"/>
  <c r="AV120" i="3" s="1"/>
  <c r="FT120" i="3"/>
  <c r="AU120" i="3" s="1" a="1"/>
  <c r="AU120" i="3" s="1"/>
  <c r="FQ120" i="3"/>
  <c r="AR120" i="3" s="1" a="1"/>
  <c r="AR120" i="3" s="1"/>
  <c r="FO120" i="3"/>
  <c r="AP120" i="3" s="1" a="1"/>
  <c r="AP120" i="3" s="1"/>
  <c r="FM120" i="3"/>
  <c r="AN120" i="3" s="1" a="1"/>
  <c r="AN120" i="3" s="1"/>
  <c r="FL120" i="3"/>
  <c r="AM120" i="3" s="1" a="1"/>
  <c r="AM120" i="3" s="1"/>
  <c r="CM120" i="3" s="1" a="1"/>
  <c r="CM120" i="3" s="1"/>
  <c r="EM120" i="3" s="1" a="1"/>
  <c r="EM120" i="3" s="1"/>
  <c r="FT102" i="3"/>
  <c r="AU102" i="3" s="1" a="1"/>
  <c r="AU102" i="3" s="1"/>
  <c r="FL102" i="3"/>
  <c r="AM102" i="3" s="1" a="1"/>
  <c r="AM102" i="3" s="1"/>
  <c r="CM102" i="3" s="1" a="1"/>
  <c r="CM102" i="3" s="1"/>
  <c r="EM102" i="3" s="1" a="1"/>
  <c r="EM102" i="3" s="1"/>
  <c r="FP102" i="3"/>
  <c r="AQ102" i="3" s="1" a="1"/>
  <c r="AQ102" i="3" s="1"/>
  <c r="FQ102" i="3"/>
  <c r="AR102" i="3" s="1" a="1"/>
  <c r="AR102" i="3" s="1"/>
  <c r="FM102" i="3"/>
  <c r="AN102" i="3" s="1" a="1"/>
  <c r="AN102" i="3" s="1"/>
  <c r="FU102" i="3"/>
  <c r="AV102" i="3" s="1" a="1"/>
  <c r="AV102" i="3" s="1"/>
  <c r="FS102" i="3"/>
  <c r="AT102" i="3" s="1" a="1"/>
  <c r="AT102" i="3" s="1"/>
  <c r="FR102" i="3"/>
  <c r="AS102" i="3" s="1" a="1"/>
  <c r="AS102" i="3" s="1"/>
  <c r="FO102" i="3"/>
  <c r="AP102" i="3" s="1" a="1"/>
  <c r="AP102" i="3" s="1"/>
  <c r="FN102" i="3"/>
  <c r="AO102" i="3" s="1" a="1"/>
  <c r="AO102" i="3" s="1"/>
  <c r="FN105" i="3"/>
  <c r="AO105" i="3" s="1" a="1"/>
  <c r="AO105" i="3" s="1"/>
  <c r="FR105" i="3"/>
  <c r="AS105" i="3" s="1" a="1"/>
  <c r="AS105" i="3" s="1"/>
  <c r="FS105" i="3"/>
  <c r="AT105" i="3" s="1" a="1"/>
  <c r="AT105" i="3" s="1"/>
  <c r="FO105" i="3"/>
  <c r="AP105" i="3" s="1" a="1"/>
  <c r="AP105" i="3" s="1"/>
  <c r="FT105" i="3"/>
  <c r="AU105" i="3" s="1" a="1"/>
  <c r="AU105" i="3" s="1"/>
  <c r="FQ105" i="3"/>
  <c r="AR105" i="3" s="1" a="1"/>
  <c r="AR105" i="3" s="1"/>
  <c r="FP105" i="3"/>
  <c r="AQ105" i="3" s="1" a="1"/>
  <c r="AQ105" i="3" s="1"/>
  <c r="FM105" i="3"/>
  <c r="AN105" i="3" s="1" a="1"/>
  <c r="AN105" i="3" s="1"/>
  <c r="FL105" i="3"/>
  <c r="AM105" i="3" s="1" a="1"/>
  <c r="AM105" i="3" s="1"/>
  <c r="CM105" i="3" s="1" a="1"/>
  <c r="CM105" i="3" s="1"/>
  <c r="EM105" i="3" s="1" a="1"/>
  <c r="EM105" i="3" s="1"/>
  <c r="FU105" i="3"/>
  <c r="AV105" i="3" s="1" a="1"/>
  <c r="AV105" i="3" s="1"/>
  <c r="FR103" i="3"/>
  <c r="AS103" i="3" s="1" a="1"/>
  <c r="AS103" i="3" s="1"/>
  <c r="FN103" i="3"/>
  <c r="AO103" i="3" s="1" a="1"/>
  <c r="AO103" i="3" s="1"/>
  <c r="FQ103" i="3"/>
  <c r="AR103" i="3" s="1" a="1"/>
  <c r="AR103" i="3" s="1"/>
  <c r="FM103" i="3"/>
  <c r="AN103" i="3" s="1" a="1"/>
  <c r="AN103" i="3" s="1"/>
  <c r="FU103" i="3"/>
  <c r="AV103" i="3" s="1" a="1"/>
  <c r="AV103" i="3" s="1"/>
  <c r="FO103" i="3"/>
  <c r="AP103" i="3" s="1" a="1"/>
  <c r="AP103" i="3" s="1"/>
  <c r="FL103" i="3"/>
  <c r="AM103" i="3" s="1" a="1"/>
  <c r="AM103" i="3" s="1"/>
  <c r="CM103" i="3" s="1" a="1"/>
  <c r="CM103" i="3" s="1"/>
  <c r="EM103" i="3" s="1" a="1"/>
  <c r="EM103" i="3" s="1"/>
  <c r="FT103" i="3"/>
  <c r="AU103" i="3" s="1" a="1"/>
  <c r="AU103" i="3" s="1"/>
  <c r="FS103" i="3"/>
  <c r="AT103" i="3" s="1" a="1"/>
  <c r="AT103" i="3" s="1"/>
  <c r="FP103" i="3"/>
  <c r="AQ103" i="3" s="1" a="1"/>
  <c r="AQ103" i="3" s="1"/>
  <c r="FT37" i="3"/>
  <c r="AU37" i="3" s="1" a="1"/>
  <c r="AU37" i="3" s="1"/>
  <c r="FL37" i="3"/>
  <c r="AM37" i="3" s="1" a="1"/>
  <c r="AM37" i="3" s="1"/>
  <c r="CM37" i="3" s="1" a="1"/>
  <c r="CM37" i="3" s="1"/>
  <c r="EM37" i="3" s="1" a="1"/>
  <c r="EM37" i="3" s="1"/>
  <c r="FS37" i="3"/>
  <c r="AT37" i="3" s="1" a="1"/>
  <c r="AT37" i="3" s="1"/>
  <c r="FR37" i="3"/>
  <c r="AS37" i="3" s="1" a="1"/>
  <c r="AS37" i="3" s="1"/>
  <c r="FQ37" i="3"/>
  <c r="AR37" i="3" s="1" a="1"/>
  <c r="AR37" i="3" s="1"/>
  <c r="FP37" i="3"/>
  <c r="AQ37" i="3" s="1" a="1"/>
  <c r="AQ37" i="3" s="1"/>
  <c r="FO37" i="3"/>
  <c r="AP37" i="3" s="1" a="1"/>
  <c r="AP37" i="3" s="1"/>
  <c r="FN37" i="3"/>
  <c r="AO37" i="3" s="1" a="1"/>
  <c r="AO37" i="3" s="1"/>
  <c r="FM37" i="3"/>
  <c r="AN37" i="3" s="1" a="1"/>
  <c r="AN37" i="3" s="1"/>
  <c r="FU37" i="3"/>
  <c r="AV37" i="3" s="1" a="1"/>
  <c r="AV37" i="3" s="1"/>
  <c r="FK193" i="3"/>
  <c r="FK183" i="3"/>
  <c r="FK175" i="3"/>
  <c r="FK141" i="3"/>
  <c r="FK109" i="3"/>
  <c r="FK60" i="3"/>
  <c r="FK36" i="3"/>
  <c r="FK4" i="3"/>
  <c r="FK148" i="3"/>
  <c r="FK132" i="3"/>
  <c r="FK124" i="3"/>
  <c r="FK51" i="3"/>
  <c r="FK43" i="3"/>
  <c r="FK27" i="3"/>
  <c r="FK19" i="3"/>
  <c r="FK181" i="3"/>
  <c r="FK165" i="3"/>
  <c r="FK156" i="3"/>
  <c r="FK147" i="3"/>
  <c r="FK115" i="3"/>
  <c r="FK106" i="3"/>
  <c r="FK82" i="3"/>
  <c r="FK50" i="3"/>
  <c r="FK34" i="3"/>
  <c r="FK18" i="3"/>
  <c r="FK180" i="3"/>
  <c r="FK164" i="3"/>
  <c r="FK155" i="3"/>
  <c r="FK114" i="3"/>
  <c r="FK73" i="3"/>
  <c r="FK25" i="3"/>
  <c r="FK179" i="3"/>
  <c r="FK171" i="3"/>
  <c r="FK162" i="3"/>
  <c r="FK154" i="3"/>
  <c r="FK121" i="3"/>
  <c r="FK104" i="3"/>
  <c r="FK96" i="3"/>
  <c r="FK80" i="3"/>
  <c r="FK48" i="3"/>
  <c r="FK24" i="3"/>
  <c r="FK178" i="3"/>
  <c r="FK170" i="3"/>
  <c r="FK136" i="3"/>
  <c r="FK128" i="3"/>
  <c r="FK63" i="3"/>
  <c r="FK185" i="3"/>
  <c r="FK119" i="3"/>
  <c r="FK111" i="3"/>
  <c r="FK94" i="3"/>
  <c r="FK46" i="3"/>
  <c r="FK192" i="3"/>
  <c r="FK126" i="3"/>
  <c r="FK69" i="3"/>
  <c r="FK184" i="3"/>
  <c r="FK168" i="3"/>
  <c r="FK93" i="3"/>
  <c r="FR79" i="3"/>
  <c r="AS79" i="3" s="1" a="1"/>
  <c r="AS79" i="3" s="1"/>
  <c r="FN79" i="3"/>
  <c r="AO79" i="3" s="1" a="1"/>
  <c r="AO79" i="3" s="1"/>
  <c r="FS79" i="3"/>
  <c r="AT79" i="3" s="1" a="1"/>
  <c r="AT79" i="3" s="1"/>
  <c r="FQ79" i="3"/>
  <c r="AR79" i="3" s="1" a="1"/>
  <c r="AR79" i="3" s="1"/>
  <c r="FP79" i="3"/>
  <c r="AQ79" i="3" s="1" a="1"/>
  <c r="AQ79" i="3" s="1"/>
  <c r="FL79" i="3"/>
  <c r="AM79" i="3" s="1" a="1"/>
  <c r="AM79" i="3" s="1"/>
  <c r="CM79" i="3" s="1" a="1"/>
  <c r="CM79" i="3" s="1"/>
  <c r="EM79" i="3" s="1" a="1"/>
  <c r="EM79" i="3" s="1"/>
  <c r="FU79" i="3"/>
  <c r="AV79" i="3" s="1" a="1"/>
  <c r="AV79" i="3" s="1"/>
  <c r="FO79" i="3"/>
  <c r="AP79" i="3" s="1" a="1"/>
  <c r="AP79" i="3" s="1"/>
  <c r="FM79" i="3"/>
  <c r="AN79" i="3" s="1" a="1"/>
  <c r="AN79" i="3" s="1"/>
  <c r="FK167" i="3"/>
  <c r="FK123" i="3"/>
  <c r="FN20" i="3"/>
  <c r="AO20" i="3" s="1" a="1"/>
  <c r="AO20" i="3" s="1"/>
  <c r="FT20" i="3"/>
  <c r="AU20" i="3" s="1" a="1"/>
  <c r="AU20" i="3" s="1"/>
  <c r="FL20" i="3"/>
  <c r="AM20" i="3" s="1" a="1"/>
  <c r="AM20" i="3" s="1"/>
  <c r="CM20" i="3" s="1" a="1"/>
  <c r="CM20" i="3" s="1"/>
  <c r="EM20" i="3" s="1" a="1"/>
  <c r="EM20" i="3" s="1"/>
  <c r="FR20" i="3"/>
  <c r="AS20" i="3" s="1" a="1"/>
  <c r="AS20" i="3" s="1"/>
  <c r="FQ20" i="3"/>
  <c r="AR20" i="3" s="1" a="1"/>
  <c r="AR20" i="3" s="1"/>
  <c r="FP20" i="3"/>
  <c r="AQ20" i="3" s="1" a="1"/>
  <c r="AQ20" i="3" s="1"/>
  <c r="FM20" i="3"/>
  <c r="AN20" i="3" s="1" a="1"/>
  <c r="AN20" i="3" s="1"/>
  <c r="FU20" i="3"/>
  <c r="AV20" i="3" s="1" a="1"/>
  <c r="AV20" i="3" s="1"/>
  <c r="FS20" i="3"/>
  <c r="AT20" i="3" s="1" a="1"/>
  <c r="AT20" i="3" s="1"/>
  <c r="FO20" i="3"/>
  <c r="AP20" i="3" s="1" a="1"/>
  <c r="AP20" i="3" s="1"/>
  <c r="FT177" i="3"/>
  <c r="AU177" i="3" s="1" a="1"/>
  <c r="AU177" i="3" s="1"/>
  <c r="FL177" i="3"/>
  <c r="AM177" i="3" s="1" a="1"/>
  <c r="AM177" i="3" s="1"/>
  <c r="CM177" i="3" s="1" a="1"/>
  <c r="CM177" i="3" s="1"/>
  <c r="EM177" i="3" s="1" a="1"/>
  <c r="EM177" i="3" s="1"/>
  <c r="FR177" i="3"/>
  <c r="AS177" i="3" s="1" a="1"/>
  <c r="AS177" i="3" s="1"/>
  <c r="FP177" i="3"/>
  <c r="AQ177" i="3" s="1" a="1"/>
  <c r="AQ177" i="3" s="1"/>
  <c r="FS177" i="3"/>
  <c r="AT177" i="3" s="1" a="1"/>
  <c r="AT177" i="3" s="1"/>
  <c r="FU177" i="3"/>
  <c r="AV177" i="3" s="1" a="1"/>
  <c r="AV177" i="3" s="1"/>
  <c r="FQ177" i="3"/>
  <c r="AR177" i="3" s="1" a="1"/>
  <c r="AR177" i="3" s="1"/>
  <c r="FN177" i="3"/>
  <c r="AO177" i="3" s="1" a="1"/>
  <c r="AO177" i="3" s="1"/>
  <c r="FM177" i="3"/>
  <c r="AN177" i="3" s="1" a="1"/>
  <c r="AN177" i="3" s="1"/>
  <c r="FO177" i="3"/>
  <c r="AP177" i="3" s="1" a="1"/>
  <c r="AP177" i="3" s="1"/>
  <c r="FG79" i="3"/>
  <c r="FT79" i="3" s="1"/>
  <c r="AU79" i="3" s="1" a="1"/>
  <c r="AU79" i="3" s="1"/>
  <c r="FG88" i="3"/>
  <c r="FJ45" i="3"/>
  <c r="FK45" i="3" s="1"/>
  <c r="FJ112" i="3"/>
  <c r="FK112" i="3" s="1"/>
  <c r="FJ6" i="3"/>
  <c r="FK6" i="3" s="1"/>
  <c r="AL188" i="3"/>
  <c r="FH188" i="3" s="1"/>
  <c r="FU188" i="3" s="1"/>
  <c r="AV188" i="3" s="1" a="1"/>
  <c r="AV188" i="3" s="1"/>
  <c r="FG188" i="3"/>
  <c r="FT188" i="3" s="1"/>
  <c r="AU188" i="3" s="1" a="1"/>
  <c r="AU188" i="3" s="1"/>
  <c r="FG139" i="3"/>
  <c r="AL122" i="3"/>
  <c r="FH122" i="3" s="1"/>
  <c r="FU122" i="3" s="1"/>
  <c r="AV122" i="3" s="1" a="1"/>
  <c r="AV122" i="3" s="1"/>
  <c r="FG122" i="3"/>
  <c r="FT122" i="3" s="1"/>
  <c r="AU122" i="3" s="1" a="1"/>
  <c r="AU122" i="3" s="1"/>
  <c r="AL161" i="3"/>
  <c r="FH161" i="3" s="1"/>
  <c r="FG161" i="3"/>
  <c r="AL92" i="3"/>
  <c r="FH92" i="3" s="1"/>
  <c r="FU92" i="3" s="1"/>
  <c r="AV92" i="3" s="1" a="1"/>
  <c r="AV92" i="3" s="1"/>
  <c r="FG92" i="3"/>
  <c r="FT92" i="3" s="1"/>
  <c r="AU92" i="3" s="1" a="1"/>
  <c r="AU92" i="3" s="1"/>
  <c r="AL67" i="3"/>
  <c r="FH67" i="3" s="1"/>
  <c r="FU67" i="3" s="1"/>
  <c r="AV67" i="3" s="1" a="1"/>
  <c r="AV67" i="3" s="1"/>
  <c r="FG67" i="3"/>
  <c r="FT67" i="3" s="1"/>
  <c r="AU67" i="3" s="1" a="1"/>
  <c r="AU67" i="3" s="1"/>
  <c r="AL107" i="3"/>
  <c r="FH107" i="3" s="1"/>
  <c r="FU107" i="3" s="1"/>
  <c r="AV107" i="3" s="1" a="1"/>
  <c r="AV107" i="3" s="1"/>
  <c r="FG107" i="3"/>
  <c r="FT107" i="3" s="1"/>
  <c r="AU107" i="3" s="1" a="1"/>
  <c r="AU107" i="3" s="1"/>
  <c r="AL84" i="3"/>
  <c r="FH84" i="3" s="1"/>
  <c r="FU84" i="3" s="1"/>
  <c r="AV84" i="3" s="1" a="1"/>
  <c r="AV84" i="3" s="1"/>
  <c r="FG84" i="3"/>
  <c r="FT84" i="3" s="1"/>
  <c r="AU84" i="3" s="1" a="1"/>
  <c r="AU84" i="3" s="1"/>
  <c r="AL11" i="3"/>
  <c r="FH11" i="3" s="1"/>
  <c r="FU11" i="3" s="1"/>
  <c r="AV11" i="3" s="1" a="1"/>
  <c r="AV11" i="3" s="1"/>
  <c r="FG11" i="3"/>
  <c r="FT11" i="3" s="1"/>
  <c r="AU11" i="3" s="1" a="1"/>
  <c r="AU11" i="3" s="1"/>
  <c r="M134" i="3"/>
  <c r="BM134" i="3" s="1" a="1"/>
  <c r="BM134" i="3" s="1"/>
  <c r="DM134" i="3" s="1" a="1"/>
  <c r="DM134" i="3" s="1"/>
  <c r="BK174" i="3" a="1"/>
  <c r="BK174" i="3" s="1"/>
  <c r="DK174" i="3" s="1" a="1"/>
  <c r="DK174" i="3" s="1"/>
  <c r="N174" i="3"/>
  <c r="BN174" i="3" s="1" a="1"/>
  <c r="BN174" i="3" s="1"/>
  <c r="DN174" i="3" s="1" a="1"/>
  <c r="DN174" i="3" s="1"/>
  <c r="BL174" i="3" a="1"/>
  <c r="BL174" i="3" s="1"/>
  <c r="DL174" i="3" s="1" a="1"/>
  <c r="DL174" i="3" s="1"/>
  <c r="CO19" i="6"/>
  <c r="O161" i="3"/>
  <c r="BN189" i="3" a="1"/>
  <c r="BN189" i="3" s="1"/>
  <c r="DN189" i="3" s="1" a="1"/>
  <c r="DN189" i="3" s="1"/>
  <c r="CI189" i="3" a="1"/>
  <c r="CI189" i="3" s="1"/>
  <c r="EI189" i="3" s="1" a="1"/>
  <c r="EI189" i="3" s="1"/>
  <c r="BN173" i="3" a="1"/>
  <c r="BN173" i="3" s="1"/>
  <c r="DN173" i="3" s="1" a="1"/>
  <c r="DN173" i="3" s="1"/>
  <c r="CI173" i="3" a="1"/>
  <c r="CI173" i="3" s="1"/>
  <c r="EI173" i="3" s="1" a="1"/>
  <c r="EI173" i="3" s="1"/>
  <c r="BN169" i="3" a="1"/>
  <c r="BN169" i="3" s="1"/>
  <c r="DN169" i="3" s="1" a="1"/>
  <c r="DN169" i="3" s="1"/>
  <c r="CI169" i="3" a="1"/>
  <c r="CI169" i="3" s="1"/>
  <c r="EI169" i="3" s="1" a="1"/>
  <c r="EI169" i="3" s="1"/>
  <c r="BN159" i="3" a="1"/>
  <c r="BN159" i="3" s="1"/>
  <c r="DN159" i="3" s="1" a="1"/>
  <c r="DN159" i="3" s="1"/>
  <c r="CI159" i="3" a="1"/>
  <c r="CI159" i="3" s="1"/>
  <c r="EI159" i="3" s="1" a="1"/>
  <c r="EI159" i="3" s="1"/>
  <c r="BK177" i="3" a="1"/>
  <c r="BK177" i="3" s="1"/>
  <c r="DK177" i="3" s="1" a="1"/>
  <c r="DK177" i="3" s="1"/>
  <c r="CF177" i="3" a="1"/>
  <c r="CF177" i="3" s="1"/>
  <c r="EF177" i="3" s="1" a="1"/>
  <c r="EF177" i="3" s="1"/>
  <c r="L177" i="3"/>
  <c r="BN167" i="3" a="1"/>
  <c r="BN167" i="3" s="1"/>
  <c r="DN167" i="3" s="1" a="1"/>
  <c r="DN167" i="3" s="1"/>
  <c r="CI167" i="3" a="1"/>
  <c r="CI167" i="3" s="1"/>
  <c r="EI167" i="3" s="1" a="1"/>
  <c r="EI167" i="3" s="1"/>
  <c r="BN187" i="3" a="1"/>
  <c r="BN187" i="3" s="1"/>
  <c r="DN187" i="3" s="1" a="1"/>
  <c r="DN187" i="3" s="1"/>
  <c r="CI187" i="3" a="1"/>
  <c r="CI187" i="3" s="1"/>
  <c r="EI187" i="3" s="1" a="1"/>
  <c r="EI187" i="3" s="1"/>
  <c r="CO9" i="6"/>
  <c r="O153" i="3"/>
  <c r="CO153" i="6"/>
  <c r="O188" i="3"/>
  <c r="BN160" i="3" a="1"/>
  <c r="BN160" i="3" s="1"/>
  <c r="DN160" i="3" s="1" a="1"/>
  <c r="DN160" i="3" s="1"/>
  <c r="CI160" i="3" a="1"/>
  <c r="CI160" i="3" s="1"/>
  <c r="EI160" i="3" s="1" a="1"/>
  <c r="EI160" i="3" s="1"/>
  <c r="CI174" i="3" a="1"/>
  <c r="CI174" i="3" s="1"/>
  <c r="EI174" i="3" s="1" a="1"/>
  <c r="EI174" i="3" s="1"/>
  <c r="BJ159" i="3" a="1"/>
  <c r="BJ159" i="3" s="1"/>
  <c r="DJ159" i="3" s="1" a="1"/>
  <c r="DJ159" i="3" s="1"/>
  <c r="CE159" i="3" a="1"/>
  <c r="CE159" i="3" s="1"/>
  <c r="EE159" i="3" s="1" a="1"/>
  <c r="EE159" i="3" s="1"/>
  <c r="K159" i="3"/>
  <c r="M110" i="3"/>
  <c r="BM110" i="3" s="1" a="1"/>
  <c r="BM110" i="3" s="1"/>
  <c r="DM110" i="3" s="1" a="1"/>
  <c r="DM110" i="3" s="1"/>
  <c r="CE86" i="3" a="1"/>
  <c r="CE86" i="3" s="1"/>
  <c r="EE86" i="3" s="1" a="1"/>
  <c r="EE86" i="3" s="1"/>
  <c r="K86" i="3"/>
  <c r="BM16" i="3" a="1"/>
  <c r="BM16" i="3" s="1"/>
  <c r="DM16" i="3" s="1" a="1"/>
  <c r="DM16" i="3" s="1"/>
  <c r="CH20" i="3" a="1"/>
  <c r="CH20" i="3" s="1"/>
  <c r="EH20" i="3" s="1" a="1"/>
  <c r="EH20" i="3" s="1"/>
  <c r="BM22" i="3" a="1"/>
  <c r="BM22" i="3" s="1"/>
  <c r="DM22" i="3" s="1" a="1"/>
  <c r="DM22" i="3" s="1"/>
  <c r="CH50" i="3" a="1"/>
  <c r="CH50" i="3" s="1"/>
  <c r="EH50" i="3" s="1" a="1"/>
  <c r="EH50" i="3" s="1"/>
  <c r="BO97" i="3" a="1"/>
  <c r="BO97" i="3" s="1"/>
  <c r="DO97" i="3" s="1" a="1"/>
  <c r="DO97" i="3" s="1"/>
  <c r="CJ104" i="3" a="1"/>
  <c r="CJ104" i="3" s="1"/>
  <c r="EJ104" i="3" s="1" a="1"/>
  <c r="EJ104" i="3" s="1"/>
  <c r="N101" i="3"/>
  <c r="CI24" i="3" s="1" a="1"/>
  <c r="CI24" i="3" s="1"/>
  <c r="EI24" i="3" s="1" a="1"/>
  <c r="EI24" i="3" s="1"/>
  <c r="BO104" i="3" a="1"/>
  <c r="BO104" i="3" s="1"/>
  <c r="DO104" i="3" s="1" a="1"/>
  <c r="DO104" i="3" s="1"/>
  <c r="P104" i="3"/>
  <c r="BM75" i="3" a="1"/>
  <c r="BM75" i="3" s="1"/>
  <c r="DM75" i="3" s="1" a="1"/>
  <c r="DM75" i="3" s="1"/>
  <c r="CH47" i="3" a="1"/>
  <c r="CH47" i="3" s="1"/>
  <c r="EH47" i="3" s="1" a="1"/>
  <c r="EH47" i="3" s="1"/>
  <c r="BJ81" i="3" a="1"/>
  <c r="BJ81" i="3" s="1"/>
  <c r="DJ81" i="3" s="1" a="1"/>
  <c r="DJ81" i="3" s="1"/>
  <c r="CE49" i="3" a="1"/>
  <c r="CE49" i="3" s="1"/>
  <c r="EE49" i="3" s="1" a="1"/>
  <c r="EE49" i="3" s="1"/>
  <c r="K81" i="3"/>
  <c r="CF81" i="3" s="1" a="1"/>
  <c r="CF81" i="3" s="1"/>
  <c r="EF81" i="3" s="1" a="1"/>
  <c r="EF81" i="3" s="1"/>
  <c r="BM101" i="3" a="1"/>
  <c r="BM101" i="3" s="1"/>
  <c r="DM101" i="3" s="1" a="1"/>
  <c r="DM101" i="3" s="1"/>
  <c r="CH24" i="3" a="1"/>
  <c r="CH24" i="3" s="1"/>
  <c r="EH24" i="3" s="1" a="1"/>
  <c r="EH24" i="3" s="1"/>
  <c r="BJ70" i="3" a="1"/>
  <c r="BJ70" i="3" s="1"/>
  <c r="DJ70" i="3" s="1" a="1"/>
  <c r="DJ70" i="3" s="1"/>
  <c r="CE36" i="3" a="1"/>
  <c r="CE36" i="3" s="1"/>
  <c r="EE36" i="3" s="1" a="1"/>
  <c r="EE36" i="3" s="1"/>
  <c r="K70" i="3"/>
  <c r="CF70" i="3" s="1" a="1"/>
  <c r="CF70" i="3" s="1"/>
  <c r="EF70" i="3" s="1" a="1"/>
  <c r="EF70" i="3" s="1"/>
  <c r="BK68" i="3" a="1"/>
  <c r="BK68" i="3" s="1"/>
  <c r="DK68" i="3" s="1" a="1"/>
  <c r="DK68" i="3" s="1"/>
  <c r="CF45" i="3" a="1"/>
  <c r="CF45" i="3" s="1"/>
  <c r="EF45" i="3" s="1" a="1"/>
  <c r="EF45" i="3" s="1"/>
  <c r="L68" i="3"/>
  <c r="CG68" i="3" s="1" a="1"/>
  <c r="CG68" i="3" s="1"/>
  <c r="EG68" i="3" s="1" a="1"/>
  <c r="EG68" i="3" s="1"/>
  <c r="BO62" i="3" a="1"/>
  <c r="BO62" i="3" s="1"/>
  <c r="DO62" i="3" s="1" a="1"/>
  <c r="DO62" i="3" s="1"/>
  <c r="CJ88" i="3" a="1"/>
  <c r="CJ88" i="3" s="1"/>
  <c r="EJ88" i="3" s="1" a="1"/>
  <c r="EJ88" i="3" s="1"/>
  <c r="BJ91" i="3" a="1"/>
  <c r="BJ91" i="3" s="1"/>
  <c r="DJ91" i="3" s="1" a="1"/>
  <c r="DJ91" i="3" s="1"/>
  <c r="K91" i="3"/>
  <c r="CF91" i="3" s="1" a="1"/>
  <c r="CF91" i="3" s="1"/>
  <c r="EF91" i="3" s="1" a="1"/>
  <c r="EF91" i="3" s="1"/>
  <c r="Q45" i="3"/>
  <c r="BQ45" i="3" s="1" a="1"/>
  <c r="BQ45" i="3" s="1"/>
  <c r="DQ45" i="3" s="1" a="1"/>
  <c r="DQ45" i="3" s="1"/>
  <c r="BP45" i="3" a="1"/>
  <c r="BP45" i="3" s="1"/>
  <c r="DP45" i="3" s="1" a="1"/>
  <c r="DP45" i="3" s="1"/>
  <c r="BL7" i="3" a="1"/>
  <c r="BL7" i="3" s="1"/>
  <c r="DL7" i="3" s="1" a="1"/>
  <c r="DL7" i="3" s="1"/>
  <c r="CG38" i="3" a="1"/>
  <c r="CG38" i="3" s="1"/>
  <c r="EG38" i="3" s="1" a="1"/>
  <c r="EG38" i="3" s="1"/>
  <c r="M7" i="3"/>
  <c r="BI107" i="3" a="1"/>
  <c r="BI107" i="3" s="1"/>
  <c r="DI107" i="3" s="1" a="1"/>
  <c r="DI107" i="3" s="1"/>
  <c r="CD46" i="3" a="1"/>
  <c r="CD46" i="3" s="1"/>
  <c r="ED46" i="3" s="1" a="1"/>
  <c r="ED46" i="3" s="1"/>
  <c r="BI14" i="3" a="1"/>
  <c r="BI14" i="3" s="1"/>
  <c r="DI14" i="3" s="1" a="1"/>
  <c r="DI14" i="3" s="1"/>
  <c r="CD43" i="3" a="1"/>
  <c r="CD43" i="3" s="1"/>
  <c r="ED43" i="3" s="1" a="1"/>
  <c r="ED43" i="3" s="1"/>
  <c r="BK103" i="3" a="1"/>
  <c r="BK103" i="3" s="1"/>
  <c r="DK103" i="3" s="1" a="1"/>
  <c r="DK103" i="3" s="1"/>
  <c r="CF34" i="3" a="1"/>
  <c r="CF34" i="3" s="1"/>
  <c r="EF34" i="3" s="1" a="1"/>
  <c r="EF34" i="3" s="1"/>
  <c r="L103" i="3"/>
  <c r="CG103" i="3" s="1" a="1"/>
  <c r="CG103" i="3" s="1"/>
  <c r="EG103" i="3" s="1" a="1"/>
  <c r="EG103" i="3" s="1"/>
  <c r="BJ85" i="3" a="1"/>
  <c r="BJ85" i="3" s="1"/>
  <c r="DJ85" i="3" s="1" a="1"/>
  <c r="DJ85" i="3" s="1"/>
  <c r="CE44" i="3" a="1"/>
  <c r="CE44" i="3" s="1"/>
  <c r="EE44" i="3" s="1" a="1"/>
  <c r="EE44" i="3" s="1"/>
  <c r="K85" i="3"/>
  <c r="CF85" i="3" s="1" a="1"/>
  <c r="CF85" i="3" s="1"/>
  <c r="EF85" i="3" s="1" a="1"/>
  <c r="EF85" i="3" s="1"/>
  <c r="BK31" i="3" a="1"/>
  <c r="BK31" i="3" s="1"/>
  <c r="DK31" i="3" s="1" a="1"/>
  <c r="DK31" i="3" s="1"/>
  <c r="CF40" i="3" a="1"/>
  <c r="CF40" i="3" s="1"/>
  <c r="EF40" i="3" s="1" a="1"/>
  <c r="EF40" i="3" s="1"/>
  <c r="BJ105" i="3" a="1"/>
  <c r="BJ105" i="3" s="1"/>
  <c r="DJ105" i="3" s="1" a="1"/>
  <c r="DJ105" i="3" s="1"/>
  <c r="K105" i="3"/>
  <c r="CF105" i="3" s="1" a="1"/>
  <c r="CF105" i="3" s="1"/>
  <c r="EF105" i="3" s="1" a="1"/>
  <c r="EF105" i="3" s="1"/>
  <c r="CE8" i="3" a="1"/>
  <c r="CE8" i="3" s="1"/>
  <c r="EE8" i="3" s="1" a="1"/>
  <c r="EE8" i="3" s="1"/>
  <c r="BJ66" i="3" a="1"/>
  <c r="BJ66" i="3" s="1"/>
  <c r="DJ66" i="3" s="1" a="1"/>
  <c r="DJ66" i="3" s="1"/>
  <c r="CE62" i="3" a="1"/>
  <c r="CE62" i="3" s="1"/>
  <c r="EE62" i="3" s="1" a="1"/>
  <c r="EE62" i="3" s="1"/>
  <c r="K66" i="3"/>
  <c r="CF66" i="3" s="1" a="1"/>
  <c r="CF66" i="3" s="1"/>
  <c r="EF66" i="3" s="1" a="1"/>
  <c r="EF66" i="3" s="1"/>
  <c r="BL101" i="3" a="1"/>
  <c r="BL101" i="3" s="1"/>
  <c r="DL101" i="3" s="1" a="1"/>
  <c r="DL101" i="3" s="1"/>
  <c r="CG24" i="3" a="1"/>
  <c r="CG24" i="3" s="1"/>
  <c r="EG24" i="3" s="1" a="1"/>
  <c r="EG24" i="3" s="1"/>
  <c r="CG42" i="3" a="1"/>
  <c r="CG42" i="3" s="1"/>
  <c r="EG42" i="3" s="1" a="1"/>
  <c r="EG42" i="3" s="1"/>
  <c r="BL89" i="3" a="1"/>
  <c r="BL89" i="3" s="1"/>
  <c r="DL89" i="3" s="1" a="1"/>
  <c r="DL89" i="3" s="1"/>
  <c r="BM72" i="3" a="1"/>
  <c r="BM72" i="3" s="1"/>
  <c r="DM72" i="3" s="1" a="1"/>
  <c r="DM72" i="3" s="1"/>
  <c r="CH57" i="3" a="1"/>
  <c r="CH57" i="3" s="1"/>
  <c r="EH57" i="3" s="1" a="1"/>
  <c r="EH57" i="3" s="1"/>
  <c r="BK21" i="3" a="1"/>
  <c r="BK21" i="3" s="1"/>
  <c r="DK21" i="3" s="1" a="1"/>
  <c r="DK21" i="3" s="1"/>
  <c r="CF25" i="3" a="1"/>
  <c r="CF25" i="3" s="1"/>
  <c r="EF25" i="3" s="1" a="1"/>
  <c r="EF25" i="3" s="1"/>
  <c r="CI58" i="3" a="1"/>
  <c r="CI58" i="3" s="1"/>
  <c r="EI58" i="3" s="1" a="1"/>
  <c r="EI58" i="3" s="1"/>
  <c r="BK87" i="3" a="1"/>
  <c r="BK87" i="3" s="1"/>
  <c r="DK87" i="3" s="1" a="1"/>
  <c r="DK87" i="3" s="1"/>
  <c r="L87" i="3"/>
  <c r="CG87" i="3" s="1" a="1"/>
  <c r="CG87" i="3" s="1"/>
  <c r="EG87" i="3" s="1" a="1"/>
  <c r="EG87" i="3" s="1"/>
  <c r="BJ95" i="3" a="1"/>
  <c r="BJ95" i="3" s="1"/>
  <c r="DJ95" i="3" s="1" a="1"/>
  <c r="DJ95" i="3" s="1"/>
  <c r="K95" i="3"/>
  <c r="CF95" i="3" s="1" a="1"/>
  <c r="CF95" i="3" s="1"/>
  <c r="EF95" i="3" s="1" a="1"/>
  <c r="EF95" i="3" s="1"/>
  <c r="BL99" i="3" a="1"/>
  <c r="BL99" i="3" s="1"/>
  <c r="DL99" i="3" s="1" a="1"/>
  <c r="DL99" i="3" s="1"/>
  <c r="M99" i="3"/>
  <c r="CH99" i="3" s="1" a="1"/>
  <c r="CH99" i="3" s="1"/>
  <c r="EH99" i="3" s="1" a="1"/>
  <c r="EH99" i="3" s="1"/>
  <c r="BJ54" i="3" a="1"/>
  <c r="BJ54" i="3" s="1"/>
  <c r="DJ54" i="3" s="1" a="1"/>
  <c r="DJ54" i="3" s="1"/>
  <c r="CE61" i="3" a="1"/>
  <c r="CE61" i="3" s="1"/>
  <c r="EE61" i="3" s="1" a="1"/>
  <c r="EE61" i="3" s="1"/>
  <c r="K54" i="3"/>
  <c r="BM89" i="3" a="1"/>
  <c r="BM89" i="3" s="1"/>
  <c r="DM89" i="3" s="1" a="1"/>
  <c r="DM89" i="3" s="1"/>
  <c r="CH42" i="3" a="1"/>
  <c r="CH42" i="3" s="1"/>
  <c r="EH42" i="3" s="1" a="1"/>
  <c r="EH42" i="3" s="1"/>
  <c r="CG29" i="3" a="1"/>
  <c r="CG29" i="3" s="1"/>
  <c r="EG29" i="3" s="1" a="1"/>
  <c r="EG29" i="3" s="1"/>
  <c r="BK98" i="3" a="1"/>
  <c r="BK98" i="3" s="1"/>
  <c r="DK98" i="3" s="1" a="1"/>
  <c r="DK98" i="3" s="1"/>
  <c r="L98" i="3"/>
  <c r="CG98" i="3" s="1" a="1"/>
  <c r="CG98" i="3" s="1"/>
  <c r="EG98" i="3" s="1" a="1"/>
  <c r="EG98" i="3" s="1"/>
  <c r="CF23" i="3" a="1"/>
  <c r="CF23" i="3" s="1"/>
  <c r="EF23" i="3" s="1" a="1"/>
  <c r="EF23" i="3" s="1"/>
  <c r="BL32" i="3" a="1"/>
  <c r="BL32" i="3" s="1"/>
  <c r="DL32" i="3" s="1" a="1"/>
  <c r="DL32" i="3" s="1"/>
  <c r="CG65" i="3" a="1"/>
  <c r="CG65" i="3" s="1"/>
  <c r="EG65" i="3" s="1" a="1"/>
  <c r="EG65" i="3" s="1"/>
  <c r="CD54" i="3" a="1"/>
  <c r="CD54" i="3" s="1"/>
  <c r="ED54" i="3" s="1" a="1"/>
  <c r="ED54" i="3" s="1"/>
  <c r="CE55" i="3" a="1"/>
  <c r="CE55" i="3" s="1"/>
  <c r="EE55" i="3" s="1" a="1"/>
  <c r="EE55" i="3" s="1"/>
  <c r="K11" i="3"/>
  <c r="CE59" i="3" a="1"/>
  <c r="CE59" i="3" s="1"/>
  <c r="EE59" i="3" s="1" a="1"/>
  <c r="EE59" i="3" s="1"/>
  <c r="BJ77" i="3" a="1"/>
  <c r="BJ77" i="3" s="1"/>
  <c r="DJ77" i="3" s="1" a="1"/>
  <c r="DJ77" i="3" s="1"/>
  <c r="K77" i="3"/>
  <c r="CF77" i="3" s="1" a="1"/>
  <c r="CF77" i="3" s="1"/>
  <c r="EF77" i="3" s="1" a="1"/>
  <c r="EF77" i="3" s="1"/>
  <c r="BJ86" i="3" a="1"/>
  <c r="BJ86" i="3" s="1"/>
  <c r="DJ86" i="3" s="1" a="1"/>
  <c r="DJ86" i="3" s="1"/>
  <c r="CE29" i="3" a="1"/>
  <c r="CE29" i="3" s="1"/>
  <c r="EE29" i="3" s="1" a="1"/>
  <c r="EE29" i="3" s="1"/>
  <c r="CI15" i="3" a="1"/>
  <c r="CI15" i="3" s="1"/>
  <c r="EI15" i="3" s="1" a="1"/>
  <c r="EI15" i="3" s="1"/>
  <c r="BJ11" i="3" a="1"/>
  <c r="BJ11" i="3" s="1"/>
  <c r="DJ11" i="3" s="1" a="1"/>
  <c r="DJ11" i="3" s="1"/>
  <c r="CF21" i="3" a="1"/>
  <c r="CF21" i="3" s="1"/>
  <c r="EF21" i="3" s="1" a="1"/>
  <c r="EF21" i="3" s="1"/>
  <c r="L21" i="3"/>
  <c r="M21" i="3" s="1"/>
  <c r="L151" i="3"/>
  <c r="BL151" i="3" s="1" a="1"/>
  <c r="BL151" i="3" s="1"/>
  <c r="DL151" i="3" s="1" a="1"/>
  <c r="DL151" i="3" s="1"/>
  <c r="BN58" i="3" a="1"/>
  <c r="BN58" i="3" s="1"/>
  <c r="DN58" i="3" s="1" a="1"/>
  <c r="DN58" i="3" s="1"/>
  <c r="BN12" i="3" a="1"/>
  <c r="BN12" i="3" s="1"/>
  <c r="DN12" i="3" s="1" a="1"/>
  <c r="DN12" i="3" s="1"/>
  <c r="CI12" i="3" a="1"/>
  <c r="CI12" i="3" s="1"/>
  <c r="EI12" i="3" s="1" a="1"/>
  <c r="EI12" i="3" s="1"/>
  <c r="BN37" i="3" a="1"/>
  <c r="BN37" i="3" s="1"/>
  <c r="DN37" i="3" s="1" a="1"/>
  <c r="DN37" i="3" s="1"/>
  <c r="CI37" i="3" a="1"/>
  <c r="CI37" i="3" s="1"/>
  <c r="EI37" i="3" s="1" a="1"/>
  <c r="EI37" i="3" s="1"/>
  <c r="BN76" i="3" a="1"/>
  <c r="BN76" i="3" s="1"/>
  <c r="DN76" i="3" s="1" a="1"/>
  <c r="DN76" i="3" s="1"/>
  <c r="CI76" i="3" a="1"/>
  <c r="CI76" i="3" s="1"/>
  <c r="EI76" i="3" s="1" a="1"/>
  <c r="EI76" i="3" s="1"/>
  <c r="BN23" i="3" a="1"/>
  <c r="BN23" i="3" s="1"/>
  <c r="DN23" i="3" s="1" a="1"/>
  <c r="DN23" i="3" s="1"/>
  <c r="CI23" i="3" a="1"/>
  <c r="CI23" i="3" s="1"/>
  <c r="EI23" i="3" s="1" a="1"/>
  <c r="EI23" i="3" s="1"/>
  <c r="BN56" i="3" a="1"/>
  <c r="BN56" i="3" s="1"/>
  <c r="DN56" i="3" s="1" a="1"/>
  <c r="DN56" i="3" s="1"/>
  <c r="CI56" i="3" a="1"/>
  <c r="CI56" i="3" s="1"/>
  <c r="EI56" i="3" s="1" a="1"/>
  <c r="EI56" i="3" s="1"/>
  <c r="BN79" i="3" a="1"/>
  <c r="BN79" i="3" s="1"/>
  <c r="DN79" i="3" s="1" a="1"/>
  <c r="DN79" i="3" s="1"/>
  <c r="CI79" i="3" a="1"/>
  <c r="CI79" i="3" s="1"/>
  <c r="EI79" i="3" s="1" a="1"/>
  <c r="EI79" i="3" s="1"/>
  <c r="BN144" i="3" a="1"/>
  <c r="BN144" i="3" s="1"/>
  <c r="DN144" i="3" s="1" a="1"/>
  <c r="DN144" i="3" s="1"/>
  <c r="CI144" i="3" a="1"/>
  <c r="CI144" i="3" s="1"/>
  <c r="EI144" i="3" s="1" a="1"/>
  <c r="EI144" i="3" s="1"/>
  <c r="BN129" i="3" a="1"/>
  <c r="BN129" i="3" s="1"/>
  <c r="DN129" i="3" s="1" a="1"/>
  <c r="DN129" i="3" s="1"/>
  <c r="CI129" i="3" a="1"/>
  <c r="CI129" i="3" s="1"/>
  <c r="EI129" i="3" s="1" a="1"/>
  <c r="EI129" i="3" s="1"/>
  <c r="CI146" i="3" a="1"/>
  <c r="CI146" i="3" s="1"/>
  <c r="EI146" i="3" s="1" a="1"/>
  <c r="EI146" i="3" s="1"/>
  <c r="BN146" i="3" a="1"/>
  <c r="BN146" i="3" s="1"/>
  <c r="DN146" i="3" s="1" a="1"/>
  <c r="DN146" i="3" s="1"/>
  <c r="BN150" i="3" a="1"/>
  <c r="BN150" i="3" s="1"/>
  <c r="DN150" i="3" s="1" a="1"/>
  <c r="DN150" i="3" s="1"/>
  <c r="CI150" i="3" a="1"/>
  <c r="CI150" i="3" s="1"/>
  <c r="EI150" i="3" s="1" a="1"/>
  <c r="EI150" i="3" s="1"/>
  <c r="BN8" i="3" a="1"/>
  <c r="BN8" i="3" s="1"/>
  <c r="DN8" i="3" s="1" a="1"/>
  <c r="DN8" i="3" s="1"/>
  <c r="BN75" i="3" a="1"/>
  <c r="BN75" i="3" s="1"/>
  <c r="DN75" i="3" s="1" a="1"/>
  <c r="DN75" i="3" s="1"/>
  <c r="CI75" i="3" a="1"/>
  <c r="CI75" i="3" s="1"/>
  <c r="EI75" i="3" s="1" a="1"/>
  <c r="EI75" i="3" s="1"/>
  <c r="BN138" i="3" a="1"/>
  <c r="BN138" i="3" s="1"/>
  <c r="DN138" i="3" s="1" a="1"/>
  <c r="DN138" i="3" s="1"/>
  <c r="CI138" i="3" a="1"/>
  <c r="CI138" i="3" s="1"/>
  <c r="EI138" i="3" s="1" a="1"/>
  <c r="EI138" i="3" s="1"/>
  <c r="BN44" i="3" a="1"/>
  <c r="BN44" i="3" s="1"/>
  <c r="DN44" i="3" s="1" a="1"/>
  <c r="DN44" i="3" s="1"/>
  <c r="BN28" i="3" a="1"/>
  <c r="BN28" i="3" s="1"/>
  <c r="DN28" i="3" s="1" a="1"/>
  <c r="DN28" i="3" s="1"/>
  <c r="CI28" i="3" a="1"/>
  <c r="CI28" i="3" s="1"/>
  <c r="EI28" i="3" s="1" a="1"/>
  <c r="EI28" i="3" s="1"/>
  <c r="BN140" i="3" a="1"/>
  <c r="BN140" i="3" s="1"/>
  <c r="DN140" i="3" s="1" a="1"/>
  <c r="DN140" i="3" s="1"/>
  <c r="CI140" i="3" a="1"/>
  <c r="CI140" i="3" s="1"/>
  <c r="EI140" i="3" s="1" a="1"/>
  <c r="EI140" i="3" s="1"/>
  <c r="CI11" i="3" a="1"/>
  <c r="CI11" i="3" s="1"/>
  <c r="EI11" i="3" s="1" a="1"/>
  <c r="EI11" i="3" s="1"/>
  <c r="BN11" i="3" a="1"/>
  <c r="BN11" i="3" s="1"/>
  <c r="DN11" i="3" s="1" a="1"/>
  <c r="DN11" i="3" s="1"/>
  <c r="BN98" i="3" a="1"/>
  <c r="BN98" i="3" s="1"/>
  <c r="DN98" i="3" s="1" a="1"/>
  <c r="DN98" i="3" s="1"/>
  <c r="CI98" i="3" a="1"/>
  <c r="CI98" i="3" s="1"/>
  <c r="EI98" i="3" s="1" a="1"/>
  <c r="EI98" i="3" s="1"/>
  <c r="CI123" i="3" a="1"/>
  <c r="CI123" i="3" s="1"/>
  <c r="EI123" i="3" s="1" a="1"/>
  <c r="EI123" i="3" s="1"/>
  <c r="BN123" i="3" a="1"/>
  <c r="BN123" i="3" s="1"/>
  <c r="DN123" i="3" s="1" a="1"/>
  <c r="DN123" i="3" s="1"/>
  <c r="BN100" i="3" a="1"/>
  <c r="BN100" i="3" s="1"/>
  <c r="DN100" i="3" s="1" a="1"/>
  <c r="DN100" i="3" s="1"/>
  <c r="CI100" i="3" a="1"/>
  <c r="CI100" i="3" s="1"/>
  <c r="EI100" i="3" s="1" a="1"/>
  <c r="EI100" i="3" s="1"/>
  <c r="BN130" i="3" a="1"/>
  <c r="BN130" i="3" s="1"/>
  <c r="DN130" i="3" s="1" a="1"/>
  <c r="DN130" i="3" s="1"/>
  <c r="CI130" i="3" a="1"/>
  <c r="CI130" i="3" s="1"/>
  <c r="EI130" i="3" s="1" a="1"/>
  <c r="EI130" i="3" s="1"/>
  <c r="BN113" i="3" a="1"/>
  <c r="BN113" i="3" s="1"/>
  <c r="DN113" i="3" s="1" a="1"/>
  <c r="DN113" i="3" s="1"/>
  <c r="CI113" i="3" a="1"/>
  <c r="CI113" i="3" s="1"/>
  <c r="EI113" i="3" s="1" a="1"/>
  <c r="EI113" i="3" s="1"/>
  <c r="BN89" i="3" a="1"/>
  <c r="BN89" i="3" s="1"/>
  <c r="DN89" i="3" s="1" a="1"/>
  <c r="DN89" i="3" s="1"/>
  <c r="CI89" i="3" a="1"/>
  <c r="CI89" i="3" s="1"/>
  <c r="EI89" i="3" s="1" a="1"/>
  <c r="EI89" i="3" s="1"/>
  <c r="BN116" i="3" a="1"/>
  <c r="BN116" i="3" s="1"/>
  <c r="DN116" i="3" s="1" a="1"/>
  <c r="DN116" i="3" s="1"/>
  <c r="CI116" i="3" a="1"/>
  <c r="CI116" i="3" s="1"/>
  <c r="EI116" i="3" s="1" a="1"/>
  <c r="EI116" i="3" s="1"/>
  <c r="BS4" i="6"/>
  <c r="BR164" i="6"/>
  <c r="BR160" i="6"/>
  <c r="T160" i="6" s="1"/>
  <c r="CO160" i="6" s="1"/>
  <c r="BR156" i="6"/>
  <c r="BR152" i="6"/>
  <c r="BR148" i="6"/>
  <c r="BR144" i="6"/>
  <c r="BR140" i="6"/>
  <c r="BR136" i="6"/>
  <c r="BR132" i="6"/>
  <c r="BR128" i="6"/>
  <c r="BR124" i="6"/>
  <c r="BR120" i="6"/>
  <c r="BR116" i="6"/>
  <c r="T116" i="6" s="1"/>
  <c r="BR112" i="6"/>
  <c r="BR108" i="6"/>
  <c r="BR104" i="6"/>
  <c r="BR100" i="6"/>
  <c r="BR96" i="6"/>
  <c r="T96" i="6" s="1"/>
  <c r="CO96" i="6" s="1"/>
  <c r="BR92" i="6"/>
  <c r="BR88" i="6"/>
  <c r="BR84" i="6"/>
  <c r="BR80" i="6"/>
  <c r="BR76" i="6"/>
  <c r="BR72" i="6"/>
  <c r="BR68" i="6"/>
  <c r="BR161" i="6"/>
  <c r="BR157" i="6"/>
  <c r="BR153" i="6"/>
  <c r="BR149" i="6"/>
  <c r="BR145" i="6"/>
  <c r="BR141" i="6"/>
  <c r="BR137" i="6"/>
  <c r="BR133" i="6"/>
  <c r="BR129" i="6"/>
  <c r="BR125" i="6"/>
  <c r="BR121" i="6"/>
  <c r="BR117" i="6"/>
  <c r="BR113" i="6"/>
  <c r="T113" i="6" s="1"/>
  <c r="BR109" i="6"/>
  <c r="BR105" i="6"/>
  <c r="BR101" i="6"/>
  <c r="T101" i="6" s="1"/>
  <c r="CO101" i="6" s="1"/>
  <c r="BR97" i="6"/>
  <c r="BR93" i="6"/>
  <c r="BR89" i="6"/>
  <c r="BR85" i="6"/>
  <c r="BR81" i="6"/>
  <c r="BR77" i="6"/>
  <c r="BR73" i="6"/>
  <c r="BR69" i="6"/>
  <c r="BR65" i="6"/>
  <c r="BR162" i="6"/>
  <c r="T162" i="6" s="1"/>
  <c r="CO162" i="6" s="1"/>
  <c r="BR158" i="6"/>
  <c r="BR154" i="6"/>
  <c r="BR150" i="6"/>
  <c r="BR146" i="6"/>
  <c r="BR142" i="6"/>
  <c r="BR138" i="6"/>
  <c r="BR134" i="6"/>
  <c r="BR130" i="6"/>
  <c r="BR126" i="6"/>
  <c r="BR122" i="6"/>
  <c r="BR118" i="6"/>
  <c r="BR114" i="6"/>
  <c r="BR110" i="6"/>
  <c r="BR106" i="6"/>
  <c r="BR102" i="6"/>
  <c r="BR98" i="6"/>
  <c r="T98" i="6" s="1"/>
  <c r="CO98" i="6" s="1"/>
  <c r="BR94" i="6"/>
  <c r="BR90" i="6"/>
  <c r="BR86" i="6"/>
  <c r="BR82" i="6"/>
  <c r="BR78" i="6"/>
  <c r="BR74" i="6"/>
  <c r="BR70" i="6"/>
  <c r="BR163" i="6"/>
  <c r="BR159" i="6"/>
  <c r="BR155" i="6"/>
  <c r="BR151" i="6"/>
  <c r="BR147" i="6"/>
  <c r="BR143" i="6"/>
  <c r="BR139" i="6"/>
  <c r="BR135" i="6"/>
  <c r="BR131" i="6"/>
  <c r="BR127" i="6"/>
  <c r="BR123" i="6"/>
  <c r="BR119" i="6"/>
  <c r="BR115" i="6"/>
  <c r="BR111" i="6"/>
  <c r="BR107" i="6"/>
  <c r="BR103" i="6"/>
  <c r="T103" i="6" s="1"/>
  <c r="BR99" i="6"/>
  <c r="BR95" i="6"/>
  <c r="BR91" i="6"/>
  <c r="T91" i="6" s="1"/>
  <c r="CO91" i="6" s="1"/>
  <c r="BR87" i="6"/>
  <c r="BR83" i="6"/>
  <c r="BR79" i="6"/>
  <c r="BR67" i="6"/>
  <c r="BR63" i="6"/>
  <c r="BR55" i="6"/>
  <c r="BR51" i="6"/>
  <c r="BR47" i="6"/>
  <c r="BR43" i="6"/>
  <c r="BR39" i="6"/>
  <c r="T39" i="6" s="1"/>
  <c r="CO39" i="6" s="1"/>
  <c r="BR35" i="6"/>
  <c r="BR31" i="6"/>
  <c r="BR27" i="6"/>
  <c r="BR23" i="6"/>
  <c r="T23" i="6" s="1"/>
  <c r="CO23" i="6" s="1"/>
  <c r="BR19" i="6"/>
  <c r="BR15" i="6"/>
  <c r="BR11" i="6"/>
  <c r="BR75" i="6"/>
  <c r="BR66" i="6"/>
  <c r="BR60" i="6"/>
  <c r="BR6" i="6"/>
  <c r="BR57" i="6"/>
  <c r="BR48" i="6"/>
  <c r="BR44" i="6"/>
  <c r="BR40" i="6"/>
  <c r="BR36" i="6"/>
  <c r="BR32" i="6"/>
  <c r="T32" i="6" s="1"/>
  <c r="CO32" i="6" s="1"/>
  <c r="BR28" i="6"/>
  <c r="BR24" i="6"/>
  <c r="BR20" i="6"/>
  <c r="BR16" i="6"/>
  <c r="BR12" i="6"/>
  <c r="BR7" i="6"/>
  <c r="BR62" i="6"/>
  <c r="BR54" i="6"/>
  <c r="BR52" i="6"/>
  <c r="T52" i="6" s="1"/>
  <c r="CO52" i="6" s="1"/>
  <c r="BR8" i="6"/>
  <c r="BR71" i="6"/>
  <c r="BR59" i="6"/>
  <c r="BR49" i="6"/>
  <c r="BR45" i="6"/>
  <c r="BR41" i="6"/>
  <c r="BR37" i="6"/>
  <c r="BR33" i="6"/>
  <c r="BR29" i="6"/>
  <c r="T29" i="6" s="1"/>
  <c r="CO29" i="6" s="1"/>
  <c r="BR25" i="6"/>
  <c r="T25" i="6" s="1"/>
  <c r="CO25" i="6" s="1"/>
  <c r="BR21" i="6"/>
  <c r="BR17" i="6"/>
  <c r="BR13" i="6"/>
  <c r="BR64" i="6"/>
  <c r="BR56" i="6"/>
  <c r="BR9" i="6"/>
  <c r="BR61" i="6"/>
  <c r="T61" i="6" s="1"/>
  <c r="BR50" i="6"/>
  <c r="BR46" i="6"/>
  <c r="BR42" i="6"/>
  <c r="BR38" i="6"/>
  <c r="BR34" i="6"/>
  <c r="BR30" i="6"/>
  <c r="T30" i="6" s="1"/>
  <c r="BR26" i="6"/>
  <c r="BR22" i="6"/>
  <c r="T22" i="6" s="1"/>
  <c r="O15" i="3" s="1"/>
  <c r="BR18" i="6"/>
  <c r="T18" i="6" s="1"/>
  <c r="BR14" i="6"/>
  <c r="BR10" i="6"/>
  <c r="T10" i="6" s="1"/>
  <c r="BR58" i="6"/>
  <c r="T58" i="6" s="1"/>
  <c r="CO58" i="6" s="1"/>
  <c r="BR53" i="6"/>
  <c r="T53" i="6" s="1"/>
  <c r="BR5" i="6"/>
  <c r="T36" i="6"/>
  <c r="CO36" i="6" s="1"/>
  <c r="T60" i="6"/>
  <c r="T111" i="6"/>
  <c r="CO111" i="6" s="1"/>
  <c r="T45" i="6"/>
  <c r="T109" i="6"/>
  <c r="CO109" i="6" s="1"/>
  <c r="T40" i="6"/>
  <c r="CO40" i="6" s="1"/>
  <c r="T35" i="6"/>
  <c r="CO35" i="6" s="1"/>
  <c r="T99" i="6"/>
  <c r="CO99" i="6" s="1"/>
  <c r="T163" i="6"/>
  <c r="T102" i="6"/>
  <c r="O89" i="3" s="1"/>
  <c r="T28" i="6"/>
  <c r="O21" i="3" s="1"/>
  <c r="T129" i="6"/>
  <c r="CO129" i="6" s="1"/>
  <c r="T132" i="6"/>
  <c r="CO132" i="6" s="1"/>
  <c r="T119" i="6"/>
  <c r="CO119" i="6" s="1"/>
  <c r="T114" i="6"/>
  <c r="CO114" i="6" s="1"/>
  <c r="T112" i="6"/>
  <c r="CO112" i="6" s="1"/>
  <c r="T43" i="6"/>
  <c r="O37" i="3" s="1"/>
  <c r="T46" i="6"/>
  <c r="O39" i="3" s="1"/>
  <c r="N6" i="3"/>
  <c r="N112" i="3"/>
  <c r="T26" i="6"/>
  <c r="CO26" i="6" s="1"/>
  <c r="T16" i="6"/>
  <c r="CO16" i="6" s="1"/>
  <c r="T37" i="6"/>
  <c r="CO37" i="6" s="1"/>
  <c r="T73" i="6"/>
  <c r="T137" i="6"/>
  <c r="CO137" i="6" s="1"/>
  <c r="T63" i="6"/>
  <c r="T127" i="6"/>
  <c r="T125" i="6"/>
  <c r="T120" i="6"/>
  <c r="CO120" i="6" s="1"/>
  <c r="T51" i="6"/>
  <c r="CO51" i="6" s="1"/>
  <c r="T115" i="6"/>
  <c r="BN59" i="3" a="1"/>
  <c r="BN59" i="3" s="1"/>
  <c r="DN59" i="3" s="1" a="1"/>
  <c r="DN59" i="3" s="1"/>
  <c r="T49" i="6"/>
  <c r="CO49" i="6" s="1"/>
  <c r="T145" i="6"/>
  <c r="CO145" i="6" s="1"/>
  <c r="T84" i="6"/>
  <c r="CO84" i="6" s="1"/>
  <c r="T148" i="6"/>
  <c r="CO148" i="6" s="1"/>
  <c r="T130" i="6"/>
  <c r="CO130" i="6" s="1"/>
  <c r="T69" i="6"/>
  <c r="CO69" i="6" s="1"/>
  <c r="T133" i="6"/>
  <c r="CO133" i="6" s="1"/>
  <c r="T64" i="6"/>
  <c r="CO64" i="6" s="1"/>
  <c r="T128" i="6"/>
  <c r="O112" i="3" s="1"/>
  <c r="T62" i="6"/>
  <c r="CO62" i="6" s="1"/>
  <c r="T126" i="6"/>
  <c r="BN47" i="3" a="1"/>
  <c r="BN47" i="3" s="1"/>
  <c r="DN47" i="3" s="1" a="1"/>
  <c r="DN47" i="3" s="1"/>
  <c r="CI47" i="3" a="1"/>
  <c r="CI47" i="3" s="1"/>
  <c r="EI47" i="3" s="1" a="1"/>
  <c r="EI47" i="3" s="1"/>
  <c r="T17" i="6"/>
  <c r="O12" i="3" s="1"/>
  <c r="T89" i="6"/>
  <c r="CO89" i="6" s="1"/>
  <c r="T156" i="6"/>
  <c r="CO156" i="6" s="1"/>
  <c r="T79" i="6"/>
  <c r="CO79" i="6" s="1"/>
  <c r="T77" i="6"/>
  <c r="CO77" i="6" s="1"/>
  <c r="T141" i="6"/>
  <c r="CO141" i="6" s="1"/>
  <c r="T67" i="6"/>
  <c r="CO67" i="6" s="1"/>
  <c r="T131" i="6"/>
  <c r="CO131" i="6" s="1"/>
  <c r="T134" i="6"/>
  <c r="CO134" i="6" s="1"/>
  <c r="T21" i="6"/>
  <c r="CO21" i="6" s="1"/>
  <c r="T7" i="6"/>
  <c r="CO7" i="6" s="1"/>
  <c r="T97" i="6"/>
  <c r="CO97" i="6" s="1"/>
  <c r="T161" i="6"/>
  <c r="T100" i="6"/>
  <c r="T164" i="6"/>
  <c r="CO164" i="6" s="1"/>
  <c r="T87" i="6"/>
  <c r="CO87" i="6" s="1"/>
  <c r="T82" i="6"/>
  <c r="CO82" i="6" s="1"/>
  <c r="T146" i="6"/>
  <c r="CO146" i="6" s="1"/>
  <c r="T149" i="6"/>
  <c r="T75" i="6"/>
  <c r="O64" i="3" s="1"/>
  <c r="T139" i="6"/>
  <c r="CO139" i="6" s="1"/>
  <c r="T142" i="6"/>
  <c r="CO142" i="6" s="1"/>
  <c r="T15" i="6"/>
  <c r="T105" i="6"/>
  <c r="CO105" i="6" s="1"/>
  <c r="T95" i="6"/>
  <c r="CO95" i="6" s="1"/>
  <c r="T159" i="6"/>
  <c r="CO159" i="6" s="1"/>
  <c r="T90" i="6"/>
  <c r="CO90" i="6" s="1"/>
  <c r="T93" i="6"/>
  <c r="CO93" i="6" s="1"/>
  <c r="T157" i="6"/>
  <c r="CO157" i="6" s="1"/>
  <c r="T88" i="6"/>
  <c r="O75" i="3" s="1"/>
  <c r="T152" i="6"/>
  <c r="O138" i="3" s="1"/>
  <c r="T83" i="6"/>
  <c r="CO83" i="6" s="1"/>
  <c r="T147" i="6"/>
  <c r="O130" i="3" s="1"/>
  <c r="T150" i="6"/>
  <c r="CO150" i="6" s="1"/>
  <c r="O4" i="3"/>
  <c r="CO5" i="6"/>
  <c r="CO8" i="6"/>
  <c r="O17" i="3"/>
  <c r="CO24" i="6"/>
  <c r="O9" i="3"/>
  <c r="CO11" i="6"/>
  <c r="O10" i="3"/>
  <c r="CO14" i="6"/>
  <c r="O28" i="3"/>
  <c r="CO33" i="6"/>
  <c r="O33" i="3"/>
  <c r="CO38" i="6"/>
  <c r="O35" i="3"/>
  <c r="CO41" i="6"/>
  <c r="O61" i="3"/>
  <c r="CJ5" i="3" s="1" a="1"/>
  <c r="CJ5" i="3" s="1"/>
  <c r="EJ5" i="3" s="1" a="1"/>
  <c r="EJ5" i="3" s="1"/>
  <c r="CO68" i="6"/>
  <c r="O65" i="3"/>
  <c r="CO76" i="6"/>
  <c r="O110" i="3"/>
  <c r="CO124" i="6"/>
  <c r="O140" i="3"/>
  <c r="O40" i="3"/>
  <c r="CJ13" i="3" s="1" a="1"/>
  <c r="CJ13" i="3" s="1"/>
  <c r="EJ13" i="3" s="1" a="1"/>
  <c r="EJ13" i="3" s="1"/>
  <c r="CO47" i="6"/>
  <c r="O135" i="3"/>
  <c r="CO151" i="6"/>
  <c r="O113" i="3"/>
  <c r="O120" i="3"/>
  <c r="CO138" i="6"/>
  <c r="O129" i="3"/>
  <c r="O79" i="3"/>
  <c r="O98" i="3"/>
  <c r="O41" i="3"/>
  <c r="CJ27" i="3" s="1" a="1"/>
  <c r="CJ27" i="3" s="1"/>
  <c r="EJ27" i="3" s="1" a="1"/>
  <c r="EJ27" i="3" s="1"/>
  <c r="CO48" i="6"/>
  <c r="O53" i="3"/>
  <c r="CO56" i="6"/>
  <c r="O59" i="3"/>
  <c r="CO80" i="6"/>
  <c r="CO88" i="6"/>
  <c r="CO128" i="6"/>
  <c r="CO152" i="6"/>
  <c r="O44" i="3"/>
  <c r="CO75" i="6"/>
  <c r="CO107" i="6"/>
  <c r="CO147" i="6"/>
  <c r="O150" i="3"/>
  <c r="CO163" i="6"/>
  <c r="CO78" i="6"/>
  <c r="CO94" i="6"/>
  <c r="CO110" i="6"/>
  <c r="AP4" i="6"/>
  <c r="AO163" i="6"/>
  <c r="AO155" i="6"/>
  <c r="AO147" i="6"/>
  <c r="AO139" i="6"/>
  <c r="AO131" i="6"/>
  <c r="AO123" i="6"/>
  <c r="U123" i="6" s="1"/>
  <c r="AO115" i="6"/>
  <c r="AO107" i="6"/>
  <c r="AO99" i="6"/>
  <c r="AO91" i="6"/>
  <c r="AO83" i="6"/>
  <c r="AO75" i="6"/>
  <c r="AO67" i="6"/>
  <c r="AO59" i="6"/>
  <c r="AO51" i="6"/>
  <c r="AO43" i="6"/>
  <c r="AO160" i="6"/>
  <c r="AO152" i="6"/>
  <c r="AO144" i="6"/>
  <c r="AO136" i="6"/>
  <c r="AO128" i="6"/>
  <c r="AO120" i="6"/>
  <c r="AO112" i="6"/>
  <c r="AO104" i="6"/>
  <c r="AO96" i="6"/>
  <c r="AO88" i="6"/>
  <c r="AO80" i="6"/>
  <c r="AO72" i="6"/>
  <c r="AO64" i="6"/>
  <c r="AO56" i="6"/>
  <c r="U56" i="6" s="1"/>
  <c r="P53" i="3" s="1"/>
  <c r="AO48" i="6"/>
  <c r="AO40" i="6"/>
  <c r="AO32" i="6"/>
  <c r="AO157" i="6"/>
  <c r="AO149" i="6"/>
  <c r="AO141" i="6"/>
  <c r="AO133" i="6"/>
  <c r="AO125" i="6"/>
  <c r="AO117" i="6"/>
  <c r="AO109" i="6"/>
  <c r="AO101" i="6"/>
  <c r="AO93" i="6"/>
  <c r="AO85" i="6"/>
  <c r="AO77" i="6"/>
  <c r="AO69" i="6"/>
  <c r="AO61" i="6"/>
  <c r="AO53" i="6"/>
  <c r="AO45" i="6"/>
  <c r="AO37" i="6"/>
  <c r="AO29" i="6"/>
  <c r="AO162" i="6"/>
  <c r="AO154" i="6"/>
  <c r="AO146" i="6"/>
  <c r="AO138" i="6"/>
  <c r="AO130" i="6"/>
  <c r="AO122" i="6"/>
  <c r="AO114" i="6"/>
  <c r="AO106" i="6"/>
  <c r="U106" i="6" s="1"/>
  <c r="AO98" i="6"/>
  <c r="AO90" i="6"/>
  <c r="AO82" i="6"/>
  <c r="AO74" i="6"/>
  <c r="AO66" i="6"/>
  <c r="AO58" i="6"/>
  <c r="AO50" i="6"/>
  <c r="AO159" i="6"/>
  <c r="AO151" i="6"/>
  <c r="AO143" i="6"/>
  <c r="AO135" i="6"/>
  <c r="AO127" i="6"/>
  <c r="AO119" i="6"/>
  <c r="AO111" i="6"/>
  <c r="AO103" i="6"/>
  <c r="AO95" i="6"/>
  <c r="AO87" i="6"/>
  <c r="AO79" i="6"/>
  <c r="AO71" i="6"/>
  <c r="U71" i="6" s="1"/>
  <c r="AO63" i="6"/>
  <c r="AO55" i="6"/>
  <c r="AO47" i="6"/>
  <c r="AO39" i="6"/>
  <c r="AO31" i="6"/>
  <c r="AO164" i="6"/>
  <c r="AO156" i="6"/>
  <c r="AO148" i="6"/>
  <c r="AO140" i="6"/>
  <c r="U140" i="6" s="1"/>
  <c r="AO132" i="6"/>
  <c r="AO124" i="6"/>
  <c r="U124" i="6" s="1"/>
  <c r="P110" i="3" s="1"/>
  <c r="AO116" i="6"/>
  <c r="AO108" i="6"/>
  <c r="U108" i="6" s="1"/>
  <c r="AO100" i="6"/>
  <c r="AO92" i="6"/>
  <c r="AO84" i="6"/>
  <c r="AO76" i="6"/>
  <c r="AO68" i="6"/>
  <c r="U68" i="6" s="1"/>
  <c r="P61" i="3" s="1"/>
  <c r="AO60" i="6"/>
  <c r="AO52" i="6"/>
  <c r="AO44" i="6"/>
  <c r="U44" i="6" s="1"/>
  <c r="AO36" i="6"/>
  <c r="AO161" i="6"/>
  <c r="AO153" i="6"/>
  <c r="U153" i="6" s="1"/>
  <c r="P188" i="3" s="1"/>
  <c r="AO145" i="6"/>
  <c r="AO137" i="6"/>
  <c r="AO129" i="6"/>
  <c r="AO121" i="6"/>
  <c r="U121" i="6" s="1"/>
  <c r="AO113" i="6"/>
  <c r="AO105" i="6"/>
  <c r="AO97" i="6"/>
  <c r="AO89" i="6"/>
  <c r="AO81" i="6"/>
  <c r="AO73" i="6"/>
  <c r="AO65" i="6"/>
  <c r="AO57" i="6"/>
  <c r="U57" i="6" s="1"/>
  <c r="AO49" i="6"/>
  <c r="AO41" i="6"/>
  <c r="AO158" i="6"/>
  <c r="AO150" i="6"/>
  <c r="AO142" i="6"/>
  <c r="AO134" i="6"/>
  <c r="AO126" i="6"/>
  <c r="AO118" i="6"/>
  <c r="AO110" i="6"/>
  <c r="U110" i="6" s="1"/>
  <c r="AO102" i="6"/>
  <c r="AO94" i="6"/>
  <c r="U94" i="6" s="1"/>
  <c r="AO86" i="6"/>
  <c r="U86" i="6" s="1"/>
  <c r="AO78" i="6"/>
  <c r="AO70" i="6"/>
  <c r="AO62" i="6"/>
  <c r="AO28" i="6"/>
  <c r="AO20" i="6"/>
  <c r="AO12" i="6"/>
  <c r="U12" i="6" s="1"/>
  <c r="AO38" i="6"/>
  <c r="U38" i="6" s="1"/>
  <c r="P33" i="3" s="1"/>
  <c r="AO25" i="6"/>
  <c r="AO17" i="6"/>
  <c r="AO9" i="6"/>
  <c r="U9" i="6" s="1"/>
  <c r="P153" i="3" s="1"/>
  <c r="AO6" i="6"/>
  <c r="U6" i="6" s="1"/>
  <c r="AO54" i="6"/>
  <c r="AO42" i="6"/>
  <c r="U42" i="6" s="1"/>
  <c r="AO35" i="6"/>
  <c r="AO34" i="6"/>
  <c r="AO33" i="6"/>
  <c r="U33" i="6" s="1"/>
  <c r="AO22" i="6"/>
  <c r="AO14" i="6"/>
  <c r="AO27" i="6"/>
  <c r="U27" i="6" s="1"/>
  <c r="AO19" i="6"/>
  <c r="AO11" i="6"/>
  <c r="U11" i="6" s="1"/>
  <c r="P9" i="3" s="1"/>
  <c r="AO24" i="6"/>
  <c r="U24" i="6" s="1"/>
  <c r="P17" i="3" s="1"/>
  <c r="AO16" i="6"/>
  <c r="AO8" i="6"/>
  <c r="U8" i="6" s="1"/>
  <c r="AO30" i="6"/>
  <c r="AO21" i="6"/>
  <c r="AO13" i="6"/>
  <c r="AO5" i="6"/>
  <c r="AO7" i="6"/>
  <c r="AO26" i="6"/>
  <c r="AO18" i="6"/>
  <c r="AO10" i="6"/>
  <c r="AO46" i="6"/>
  <c r="AO23" i="6"/>
  <c r="AO15" i="6"/>
  <c r="CF151" i="3" a="1"/>
  <c r="CF151" i="3" s="1"/>
  <c r="EF151" i="3" s="1" a="1"/>
  <c r="EF151" i="3" s="1"/>
  <c r="H24" i="9"/>
  <c r="P69" i="3"/>
  <c r="BP69" i="3" s="1" a="1"/>
  <c r="BP69" i="3" s="1"/>
  <c r="DP69" i="3" s="1" a="1"/>
  <c r="DP69" i="3" s="1"/>
  <c r="CJ69" i="3" a="1"/>
  <c r="CJ69" i="3" s="1"/>
  <c r="EJ69" i="3" s="1" a="1"/>
  <c r="EJ69" i="3" s="1"/>
  <c r="P128" i="3"/>
  <c r="BP128" i="3" s="1" a="1"/>
  <c r="BP128" i="3" s="1"/>
  <c r="DP128" i="3" s="1" a="1"/>
  <c r="DP128" i="3" s="1"/>
  <c r="CJ128" i="3" a="1"/>
  <c r="CJ128" i="3" s="1"/>
  <c r="EJ128" i="3" s="1" a="1"/>
  <c r="EJ128" i="3" s="1"/>
  <c r="P96" i="3"/>
  <c r="BP96" i="3" s="1" a="1"/>
  <c r="BP96" i="3" s="1"/>
  <c r="DP96" i="3" s="1" a="1"/>
  <c r="DP96" i="3" s="1"/>
  <c r="CJ96" i="3" a="1"/>
  <c r="CJ96" i="3" s="1"/>
  <c r="EJ96" i="3" s="1" a="1"/>
  <c r="EJ96" i="3" s="1"/>
  <c r="P78" i="3"/>
  <c r="BP78" i="3" s="1" a="1"/>
  <c r="BP78" i="3" s="1"/>
  <c r="DP78" i="3" s="1" a="1"/>
  <c r="DP78" i="3" s="1"/>
  <c r="CJ78" i="3" a="1"/>
  <c r="CJ78" i="3" s="1"/>
  <c r="EJ78" i="3" s="1" a="1"/>
  <c r="EJ78" i="3" s="1"/>
  <c r="P62" i="3"/>
  <c r="P13" i="3"/>
  <c r="BP13" i="3" s="1" a="1"/>
  <c r="BP13" i="3" s="1"/>
  <c r="DP13" i="3" s="1" a="1"/>
  <c r="DP13" i="3" s="1"/>
  <c r="P84" i="3"/>
  <c r="BP84" i="3" s="1" a="1"/>
  <c r="BP84" i="3" s="1"/>
  <c r="DP84" i="3" s="1" a="1"/>
  <c r="DP84" i="3" s="1"/>
  <c r="CJ84" i="3" a="1"/>
  <c r="CJ84" i="3" s="1"/>
  <c r="EJ84" i="3" s="1" a="1"/>
  <c r="EJ84" i="3" s="1"/>
  <c r="P30" i="3"/>
  <c r="BP30" i="3" s="1" a="1"/>
  <c r="BP30" i="3" s="1"/>
  <c r="DP30" i="3" s="1" a="1"/>
  <c r="DP30" i="3" s="1"/>
  <c r="CJ30" i="3" a="1"/>
  <c r="CJ30" i="3" s="1"/>
  <c r="EJ30" i="3" s="1" a="1"/>
  <c r="EJ30" i="3" s="1"/>
  <c r="P19" i="3"/>
  <c r="BP19" i="3" s="1" a="1"/>
  <c r="BP19" i="3" s="1"/>
  <c r="DP19" i="3" s="1" a="1"/>
  <c r="DP19" i="3" s="1"/>
  <c r="CJ19" i="3" a="1"/>
  <c r="CJ19" i="3" s="1"/>
  <c r="EJ19" i="3" s="1" a="1"/>
  <c r="EJ19" i="3" s="1"/>
  <c r="P141" i="3"/>
  <c r="BP141" i="3" s="1" a="1"/>
  <c r="BP141" i="3" s="1"/>
  <c r="DP141" i="3" s="1" a="1"/>
  <c r="DP141" i="3" s="1"/>
  <c r="CJ141" i="3" a="1"/>
  <c r="CJ141" i="3" s="1"/>
  <c r="EJ141" i="3" s="1" a="1"/>
  <c r="EJ141" i="3" s="1"/>
  <c r="P137" i="3"/>
  <c r="BP137" i="3" s="1" a="1"/>
  <c r="BP137" i="3" s="1"/>
  <c r="DP137" i="3" s="1" a="1"/>
  <c r="DP137" i="3" s="1"/>
  <c r="CJ137" i="3" a="1"/>
  <c r="CJ137" i="3" s="1"/>
  <c r="EJ137" i="3" s="1" a="1"/>
  <c r="EJ137" i="3" s="1"/>
  <c r="P24" i="3"/>
  <c r="BP24" i="3" s="1" a="1"/>
  <c r="BP24" i="3" s="1"/>
  <c r="DP24" i="3" s="1" a="1"/>
  <c r="DP24" i="3" s="1"/>
  <c r="P42" i="3"/>
  <c r="BP42" i="3" s="1" a="1"/>
  <c r="BP42" i="3" s="1"/>
  <c r="DP42" i="3" s="1" a="1"/>
  <c r="DP42" i="3" s="1"/>
  <c r="CJ42" i="3" a="1"/>
  <c r="CJ42" i="3" s="1"/>
  <c r="EJ42" i="3" s="1" a="1"/>
  <c r="EJ42" i="3" s="1"/>
  <c r="P20" i="3"/>
  <c r="BP20" i="3" s="1" a="1"/>
  <c r="BP20" i="3" s="1"/>
  <c r="DP20" i="3" s="1" a="1"/>
  <c r="DP20" i="3" s="1"/>
  <c r="P121" i="3"/>
  <c r="BP121" i="3" s="1" a="1"/>
  <c r="BP121" i="3" s="1"/>
  <c r="DP121" i="3" s="1" a="1"/>
  <c r="DP121" i="3" s="1"/>
  <c r="CJ121" i="3" a="1"/>
  <c r="CJ121" i="3" s="1"/>
  <c r="EJ121" i="3" s="1" a="1"/>
  <c r="EJ121" i="3" s="1"/>
  <c r="P49" i="3"/>
  <c r="BP49" i="3" s="1" a="1"/>
  <c r="BP49" i="3" s="1"/>
  <c r="DP49" i="3" s="1" a="1"/>
  <c r="DP49" i="3" s="1"/>
  <c r="P90" i="3"/>
  <c r="BP90" i="3" s="1" a="1"/>
  <c r="BP90" i="3" s="1"/>
  <c r="DP90" i="3" s="1" a="1"/>
  <c r="DP90" i="3" s="1"/>
  <c r="CJ90" i="3" a="1"/>
  <c r="CJ90" i="3" s="1"/>
  <c r="EJ90" i="3" s="1" a="1"/>
  <c r="EJ90" i="3" s="1"/>
  <c r="P52" i="3"/>
  <c r="BP52" i="3" s="1" a="1"/>
  <c r="BP52" i="3" s="1"/>
  <c r="DP52" i="3" s="1" a="1"/>
  <c r="DP52" i="3" s="1"/>
  <c r="CJ52" i="3" a="1"/>
  <c r="CJ52" i="3" s="1"/>
  <c r="EJ52" i="3" s="1" a="1"/>
  <c r="EJ52" i="3" s="1"/>
  <c r="P122" i="3"/>
  <c r="BP122" i="3" s="1" a="1"/>
  <c r="BP122" i="3" s="1"/>
  <c r="DP122" i="3" s="1" a="1"/>
  <c r="DP122" i="3" s="1"/>
  <c r="CJ122" i="3" a="1"/>
  <c r="CJ122" i="3" s="1"/>
  <c r="EJ122" i="3" s="1" a="1"/>
  <c r="EJ122" i="3" s="1"/>
  <c r="P132" i="3"/>
  <c r="BP132" i="3" s="1" a="1"/>
  <c r="BP132" i="3" s="1"/>
  <c r="DP132" i="3" s="1" a="1"/>
  <c r="DP132" i="3" s="1"/>
  <c r="CJ132" i="3" a="1"/>
  <c r="CJ132" i="3" s="1"/>
  <c r="EJ132" i="3" s="1" a="1"/>
  <c r="EJ132" i="3" s="1"/>
  <c r="P139" i="3"/>
  <c r="BP139" i="3" s="1" a="1"/>
  <c r="BP139" i="3" s="1"/>
  <c r="DP139" i="3" s="1" a="1"/>
  <c r="DP139" i="3" s="1"/>
  <c r="CJ139" i="3" a="1"/>
  <c r="CJ139" i="3" s="1"/>
  <c r="EJ139" i="3" s="1" a="1"/>
  <c r="EJ139" i="3" s="1"/>
  <c r="P46" i="3"/>
  <c r="BP46" i="3" s="1" a="1"/>
  <c r="BP46" i="3" s="1"/>
  <c r="DP46" i="3" s="1" a="1"/>
  <c r="DP46" i="3" s="1"/>
  <c r="P94" i="3"/>
  <c r="BP94" i="3" s="1" a="1"/>
  <c r="BP94" i="3" s="1"/>
  <c r="DP94" i="3" s="1" a="1"/>
  <c r="DP94" i="3" s="1"/>
  <c r="CJ94" i="3" a="1"/>
  <c r="CJ94" i="3" s="1"/>
  <c r="EJ94" i="3" s="1" a="1"/>
  <c r="EJ94" i="3" s="1"/>
  <c r="P133" i="3"/>
  <c r="BP133" i="3" s="1" a="1"/>
  <c r="BP133" i="3" s="1"/>
  <c r="DP133" i="3" s="1" a="1"/>
  <c r="DP133" i="3" s="1"/>
  <c r="CJ133" i="3" a="1"/>
  <c r="CJ133" i="3" s="1"/>
  <c r="EJ133" i="3" s="1" a="1"/>
  <c r="EJ133" i="3" s="1"/>
  <c r="P80" i="3"/>
  <c r="BP80" i="3" s="1" a="1"/>
  <c r="BP80" i="3" s="1"/>
  <c r="DP80" i="3" s="1" a="1"/>
  <c r="DP80" i="3" s="1"/>
  <c r="CJ80" i="3" a="1"/>
  <c r="CJ80" i="3" s="1"/>
  <c r="EJ80" i="3" s="1" a="1"/>
  <c r="EJ80" i="3" s="1"/>
  <c r="P34" i="3"/>
  <c r="BP34" i="3" s="1" a="1"/>
  <c r="BP34" i="3" s="1"/>
  <c r="DP34" i="3" s="1" a="1"/>
  <c r="DP34" i="3" s="1"/>
  <c r="P97" i="3"/>
  <c r="CJ97" i="3" a="1"/>
  <c r="CJ97" i="3" s="1"/>
  <c r="EJ97" i="3" s="1" a="1"/>
  <c r="EJ97" i="3" s="1"/>
  <c r="P83" i="3"/>
  <c r="BP83" i="3" s="1" a="1"/>
  <c r="BP83" i="3" s="1"/>
  <c r="DP83" i="3" s="1" a="1"/>
  <c r="DP83" i="3" s="1"/>
  <c r="CJ83" i="3" a="1"/>
  <c r="CJ83" i="3" s="1"/>
  <c r="EJ83" i="3" s="1" a="1"/>
  <c r="EJ83" i="3" s="1"/>
  <c r="P43" i="3"/>
  <c r="BP43" i="3" s="1" a="1"/>
  <c r="BP43" i="3" s="1"/>
  <c r="DP43" i="3" s="1" a="1"/>
  <c r="DP43" i="3" s="1"/>
  <c r="P48" i="3"/>
  <c r="BP48" i="3" s="1" a="1"/>
  <c r="BP48" i="3" s="1"/>
  <c r="DP48" i="3" s="1" a="1"/>
  <c r="DP48" i="3" s="1"/>
  <c r="P114" i="3"/>
  <c r="BP114" i="3" s="1" a="1"/>
  <c r="BP114" i="3" s="1"/>
  <c r="DP114" i="3" s="1" a="1"/>
  <c r="DP114" i="3" s="1"/>
  <c r="CJ114" i="3" a="1"/>
  <c r="CJ114" i="3" s="1"/>
  <c r="EJ114" i="3" s="1" a="1"/>
  <c r="EJ114" i="3" s="1"/>
  <c r="Q29" i="3"/>
  <c r="BQ29" i="3" s="1" a="1"/>
  <c r="BQ29" i="3" s="1"/>
  <c r="DQ29" i="3" s="1" a="1"/>
  <c r="DQ29" i="3" s="1"/>
  <c r="P60" i="3"/>
  <c r="BP60" i="3" s="1" a="1"/>
  <c r="BP60" i="3" s="1"/>
  <c r="DP60" i="3" s="1" a="1"/>
  <c r="DP60" i="3" s="1"/>
  <c r="P82" i="3"/>
  <c r="BP82" i="3" s="1" a="1"/>
  <c r="BP82" i="3" s="1"/>
  <c r="DP82" i="3" s="1" a="1"/>
  <c r="DP82" i="3" s="1"/>
  <c r="CJ82" i="3" a="1"/>
  <c r="CJ82" i="3" s="1"/>
  <c r="EJ82" i="3" s="1" a="1"/>
  <c r="EJ82" i="3" s="1"/>
  <c r="P67" i="3"/>
  <c r="BP67" i="3" s="1" a="1"/>
  <c r="BP67" i="3" s="1"/>
  <c r="DP67" i="3" s="1" a="1"/>
  <c r="DP67" i="3" s="1"/>
  <c r="CJ67" i="3" a="1"/>
  <c r="CJ67" i="3" s="1"/>
  <c r="EJ67" i="3" s="1" a="1"/>
  <c r="EJ67" i="3" s="1"/>
  <c r="P74" i="3"/>
  <c r="BP74" i="3" s="1" a="1"/>
  <c r="BP74" i="3" s="1"/>
  <c r="DP74" i="3" s="1" a="1"/>
  <c r="DP74" i="3" s="1"/>
  <c r="CJ74" i="3" a="1"/>
  <c r="CJ74" i="3" s="1"/>
  <c r="EJ74" i="3" s="1" a="1"/>
  <c r="EJ74" i="3" s="1"/>
  <c r="P38" i="3"/>
  <c r="BP38" i="3" s="1" a="1"/>
  <c r="BP38" i="3" s="1"/>
  <c r="DP38" i="3" s="1" a="1"/>
  <c r="DP38" i="3" s="1"/>
  <c r="P115" i="3"/>
  <c r="BP115" i="3" s="1" a="1"/>
  <c r="BP115" i="3" s="1"/>
  <c r="DP115" i="3" s="1" a="1"/>
  <c r="DP115" i="3" s="1"/>
  <c r="CJ115" i="3" a="1"/>
  <c r="CJ115" i="3" s="1"/>
  <c r="EJ115" i="3" s="1" a="1"/>
  <c r="EJ115" i="3" s="1"/>
  <c r="P125" i="3"/>
  <c r="BP125" i="3" s="1" a="1"/>
  <c r="BP125" i="3" s="1"/>
  <c r="DP125" i="3" s="1" a="1"/>
  <c r="DP125" i="3" s="1"/>
  <c r="CJ125" i="3" a="1"/>
  <c r="CJ125" i="3" s="1"/>
  <c r="EJ125" i="3" s="1" a="1"/>
  <c r="EJ125" i="3" s="1"/>
  <c r="P127" i="3"/>
  <c r="BP127" i="3" s="1" a="1"/>
  <c r="BP127" i="3" s="1"/>
  <c r="DP127" i="3" s="1" a="1"/>
  <c r="DP127" i="3" s="1"/>
  <c r="CJ127" i="3" a="1"/>
  <c r="CJ127" i="3" s="1"/>
  <c r="EJ127" i="3" s="1" a="1"/>
  <c r="EJ127" i="3" s="1"/>
  <c r="P126" i="3"/>
  <c r="BP126" i="3" s="1" a="1"/>
  <c r="BP126" i="3" s="1"/>
  <c r="DP126" i="3" s="1" a="1"/>
  <c r="DP126" i="3" s="1"/>
  <c r="CJ126" i="3" a="1"/>
  <c r="CJ126" i="3" s="1"/>
  <c r="EJ126" i="3" s="1" a="1"/>
  <c r="EJ126" i="3" s="1"/>
  <c r="P51" i="3"/>
  <c r="BP51" i="3" s="1" a="1"/>
  <c r="BP51" i="3" s="1"/>
  <c r="DP51" i="3" s="1" a="1"/>
  <c r="DP51" i="3" s="1"/>
  <c r="CJ51" i="3" a="1"/>
  <c r="CJ51" i="3" s="1"/>
  <c r="EJ51" i="3" s="1" a="1"/>
  <c r="EJ51" i="3" s="1"/>
  <c r="P102" i="3"/>
  <c r="BP102" i="3" s="1" a="1"/>
  <c r="BP102" i="3" s="1"/>
  <c r="DP102" i="3" s="1" a="1"/>
  <c r="DP102" i="3" s="1"/>
  <c r="CJ102" i="3" a="1"/>
  <c r="CJ102" i="3" s="1"/>
  <c r="EJ102" i="3" s="1" a="1"/>
  <c r="EJ102" i="3" s="1"/>
  <c r="P148" i="3"/>
  <c r="BP148" i="3" s="1" a="1"/>
  <c r="BP148" i="3" s="1"/>
  <c r="DP148" i="3" s="1" a="1"/>
  <c r="DP148" i="3" s="1"/>
  <c r="CJ148" i="3" a="1"/>
  <c r="CJ148" i="3" s="1"/>
  <c r="EJ148" i="3" s="1" a="1"/>
  <c r="EJ148" i="3" s="1"/>
  <c r="P18" i="3"/>
  <c r="BP18" i="3" s="1" a="1"/>
  <c r="BP18" i="3" s="1"/>
  <c r="DP18" i="3" s="1" a="1"/>
  <c r="DP18" i="3" s="1"/>
  <c r="P27" i="3"/>
  <c r="BP27" i="3" s="1" a="1"/>
  <c r="BP27" i="3" s="1"/>
  <c r="DP27" i="3" s="1" a="1"/>
  <c r="DP27" i="3" s="1"/>
  <c r="P50" i="3"/>
  <c r="BP50" i="3" s="1" a="1"/>
  <c r="BP50" i="3" s="1"/>
  <c r="DP50" i="3" s="1" a="1"/>
  <c r="DP50" i="3" s="1"/>
  <c r="P63" i="3"/>
  <c r="BP63" i="3" s="1" a="1"/>
  <c r="BP63" i="3" s="1"/>
  <c r="DP63" i="3" s="1" a="1"/>
  <c r="DP63" i="3" s="1"/>
  <c r="CJ63" i="3" a="1"/>
  <c r="CJ63" i="3" s="1"/>
  <c r="EJ63" i="3" s="1" a="1"/>
  <c r="EJ63" i="3" s="1"/>
  <c r="P57" i="3"/>
  <c r="BP57" i="3" s="1" a="1"/>
  <c r="BP57" i="3" s="1"/>
  <c r="DP57" i="3" s="1" a="1"/>
  <c r="DP57" i="3" s="1"/>
  <c r="P136" i="3"/>
  <c r="BP136" i="3" s="1" a="1"/>
  <c r="BP136" i="3" s="1"/>
  <c r="DP136" i="3" s="1" a="1"/>
  <c r="DP136" i="3" s="1"/>
  <c r="CJ136" i="3" a="1"/>
  <c r="CJ136" i="3" s="1"/>
  <c r="EJ136" i="3" s="1" a="1"/>
  <c r="EJ136" i="3" s="1"/>
  <c r="P106" i="3"/>
  <c r="BP106" i="3" s="1" a="1"/>
  <c r="BP106" i="3" s="1"/>
  <c r="DP106" i="3" s="1" a="1"/>
  <c r="DP106" i="3" s="1"/>
  <c r="CJ106" i="3" a="1"/>
  <c r="CJ106" i="3" s="1"/>
  <c r="EJ106" i="3" s="1" a="1"/>
  <c r="EJ106" i="3" s="1"/>
  <c r="P36" i="3"/>
  <c r="BP36" i="3" s="1" a="1"/>
  <c r="BP36" i="3" s="1"/>
  <c r="DP36" i="3" s="1" a="1"/>
  <c r="DP36" i="3" s="1"/>
  <c r="P147" i="3"/>
  <c r="BP147" i="3" s="1" a="1"/>
  <c r="BP147" i="3" s="1"/>
  <c r="DP147" i="3" s="1" a="1"/>
  <c r="DP147" i="3" s="1"/>
  <c r="CJ147" i="3" a="1"/>
  <c r="CJ147" i="3" s="1"/>
  <c r="EJ147" i="3" s="1" a="1"/>
  <c r="EJ147" i="3" s="1"/>
  <c r="P119" i="3"/>
  <c r="BP119" i="3" s="1" a="1"/>
  <c r="BP119" i="3" s="1"/>
  <c r="DP119" i="3" s="1" a="1"/>
  <c r="DP119" i="3" s="1"/>
  <c r="CJ119" i="3" a="1"/>
  <c r="CJ119" i="3" s="1"/>
  <c r="EJ119" i="3" s="1" a="1"/>
  <c r="EJ119" i="3" s="1"/>
  <c r="P131" i="3"/>
  <c r="BP131" i="3" s="1" a="1"/>
  <c r="BP131" i="3" s="1"/>
  <c r="DP131" i="3" s="1" a="1"/>
  <c r="DP131" i="3" s="1"/>
  <c r="CJ131" i="3" a="1"/>
  <c r="CJ131" i="3" s="1"/>
  <c r="EJ131" i="3" s="1" a="1"/>
  <c r="EJ131" i="3" s="1"/>
  <c r="P71" i="3"/>
  <c r="BP71" i="3" s="1" a="1"/>
  <c r="BP71" i="3" s="1"/>
  <c r="DP71" i="3" s="1" a="1"/>
  <c r="DP71" i="3" s="1"/>
  <c r="CJ71" i="3" a="1"/>
  <c r="CJ71" i="3" s="1"/>
  <c r="EJ71" i="3" s="1" a="1"/>
  <c r="EJ71" i="3" s="1"/>
  <c r="P25" i="3"/>
  <c r="BP25" i="3" s="1" a="1"/>
  <c r="BP25" i="3" s="1"/>
  <c r="DP25" i="3" s="1" a="1"/>
  <c r="DP25" i="3" s="1"/>
  <c r="CJ25" i="3" a="1"/>
  <c r="CJ25" i="3" s="1"/>
  <c r="EJ25" i="3" s="1" a="1"/>
  <c r="EJ25" i="3" s="1"/>
  <c r="P118" i="3"/>
  <c r="BP118" i="3" s="1" a="1"/>
  <c r="BP118" i="3" s="1"/>
  <c r="DP118" i="3" s="1" a="1"/>
  <c r="DP118" i="3" s="1"/>
  <c r="CJ118" i="3" a="1"/>
  <c r="CJ118" i="3" s="1"/>
  <c r="EJ118" i="3" s="1" a="1"/>
  <c r="EJ118" i="3" s="1"/>
  <c r="P111" i="3"/>
  <c r="BP111" i="3" s="1" a="1"/>
  <c r="BP111" i="3" s="1"/>
  <c r="DP111" i="3" s="1" a="1"/>
  <c r="DP111" i="3" s="1"/>
  <c r="CJ111" i="3" a="1"/>
  <c r="CJ111" i="3" s="1"/>
  <c r="EJ111" i="3" s="1" a="1"/>
  <c r="EJ111" i="3" s="1"/>
  <c r="P117" i="3"/>
  <c r="BP117" i="3" s="1" a="1"/>
  <c r="BP117" i="3" s="1"/>
  <c r="DP117" i="3" s="1" a="1"/>
  <c r="DP117" i="3" s="1"/>
  <c r="CJ117" i="3" a="1"/>
  <c r="CJ117" i="3" s="1"/>
  <c r="EJ117" i="3" s="1" a="1"/>
  <c r="EJ117" i="3" s="1"/>
  <c r="P92" i="3"/>
  <c r="BP92" i="3" s="1" a="1"/>
  <c r="BP92" i="3" s="1"/>
  <c r="DP92" i="3" s="1" a="1"/>
  <c r="DP92" i="3" s="1"/>
  <c r="CJ92" i="3" a="1"/>
  <c r="CJ92" i="3" s="1"/>
  <c r="EJ92" i="3" s="1" a="1"/>
  <c r="EJ92" i="3" s="1"/>
  <c r="P124" i="3"/>
  <c r="BP124" i="3" s="1" a="1"/>
  <c r="BP124" i="3" s="1"/>
  <c r="DP124" i="3" s="1" a="1"/>
  <c r="DP124" i="3" s="1"/>
  <c r="CJ124" i="3" a="1"/>
  <c r="CJ124" i="3" s="1"/>
  <c r="EJ124" i="3" s="1" a="1"/>
  <c r="EJ124" i="3" s="1"/>
  <c r="P109" i="3"/>
  <c r="BP109" i="3" s="1" a="1"/>
  <c r="BP109" i="3" s="1"/>
  <c r="DP109" i="3" s="1" a="1"/>
  <c r="DP109" i="3" s="1"/>
  <c r="CJ109" i="3" a="1"/>
  <c r="CJ109" i="3" s="1"/>
  <c r="EJ109" i="3" s="1" a="1"/>
  <c r="EJ109" i="3" s="1"/>
  <c r="P93" i="3"/>
  <c r="BP93" i="3" s="1" a="1"/>
  <c r="BP93" i="3" s="1"/>
  <c r="DP93" i="3" s="1" a="1"/>
  <c r="DP93" i="3" s="1"/>
  <c r="Q5" i="3"/>
  <c r="BQ5" i="3" s="1" a="1"/>
  <c r="BQ5" i="3" s="1"/>
  <c r="DQ5" i="3" s="1" a="1"/>
  <c r="DQ5" i="3" s="1"/>
  <c r="CK5" i="3" a="1"/>
  <c r="CK5" i="3" s="1"/>
  <c r="EK5" i="3" s="1" a="1"/>
  <c r="EK5" i="3" s="1"/>
  <c r="P55" i="3"/>
  <c r="BP55" i="3" s="1" a="1"/>
  <c r="BP55" i="3" s="1"/>
  <c r="DP55" i="3" s="1" a="1"/>
  <c r="DP55" i="3" s="1"/>
  <c r="CJ55" i="3" a="1"/>
  <c r="CJ55" i="3" s="1"/>
  <c r="EJ55" i="3" s="1" a="1"/>
  <c r="EJ55" i="3" s="1"/>
  <c r="P73" i="3"/>
  <c r="BP73" i="3" s="1" a="1"/>
  <c r="BP73" i="3" s="1"/>
  <c r="DP73" i="3" s="1" a="1"/>
  <c r="DP73" i="3" s="1"/>
  <c r="CJ73" i="3" a="1"/>
  <c r="CJ73" i="3" s="1"/>
  <c r="EJ73" i="3" s="1" a="1"/>
  <c r="EJ73" i="3" s="1"/>
  <c r="P142" i="3"/>
  <c r="BP142" i="3" s="1" a="1"/>
  <c r="BP142" i="3" s="1"/>
  <c r="DP142" i="3" s="1" a="1"/>
  <c r="DP142" i="3" s="1"/>
  <c r="CJ142" i="3" a="1"/>
  <c r="CJ142" i="3" s="1"/>
  <c r="EJ142" i="3" s="1" a="1"/>
  <c r="EJ142" i="3" s="1"/>
  <c r="M145" i="3"/>
  <c r="BM145" i="3" s="1" a="1"/>
  <c r="BM145" i="3" s="1"/>
  <c r="DM145" i="3" s="1" a="1"/>
  <c r="DM145" i="3" s="1"/>
  <c r="CG145" i="3" a="1"/>
  <c r="CG145" i="3" s="1"/>
  <c r="EG145" i="3" s="1" a="1"/>
  <c r="EG145" i="3" s="1"/>
  <c r="N72" i="3"/>
  <c r="CH72" i="3" a="1"/>
  <c r="CH72" i="3" s="1"/>
  <c r="EH72" i="3" s="1" a="1"/>
  <c r="EH72" i="3" s="1"/>
  <c r="J113" i="3"/>
  <c r="BJ113" i="3" s="1" a="1"/>
  <c r="BJ113" i="3" s="1"/>
  <c r="DJ113" i="3" s="1" a="1"/>
  <c r="DJ113" i="3" s="1"/>
  <c r="CD113" i="3" a="1"/>
  <c r="CD113" i="3" s="1"/>
  <c r="ED113" i="3" s="1" a="1"/>
  <c r="ED113" i="3" s="1"/>
  <c r="CH110" i="3" a="1"/>
  <c r="CH110" i="3" s="1"/>
  <c r="EH110" i="3" s="1" a="1"/>
  <c r="EH110" i="3" s="1"/>
  <c r="L31" i="3"/>
  <c r="CF31" i="3" a="1"/>
  <c r="CF31" i="3" s="1"/>
  <c r="EF31" i="3" s="1" a="1"/>
  <c r="EF31" i="3" s="1"/>
  <c r="J14" i="3"/>
  <c r="CD14" i="3" a="1"/>
  <c r="CD14" i="3" s="1"/>
  <c r="ED14" i="3" s="1" a="1"/>
  <c r="ED14" i="3" s="1"/>
  <c r="CH134" i="3" a="1"/>
  <c r="CH134" i="3" s="1"/>
  <c r="EH134" i="3" s="1" a="1"/>
  <c r="EH134" i="3" s="1"/>
  <c r="CE11" i="3" a="1"/>
  <c r="CE11" i="3" s="1"/>
  <c r="EE11" i="3" s="1" a="1"/>
  <c r="EE11" i="3" s="1"/>
  <c r="J107" i="3"/>
  <c r="CD107" i="3" a="1"/>
  <c r="CD107" i="3" s="1"/>
  <c r="ED107" i="3" s="1" a="1"/>
  <c r="ED107" i="3" s="1"/>
  <c r="M149" i="3"/>
  <c r="BM149" i="3" s="1" a="1"/>
  <c r="BM149" i="3" s="1"/>
  <c r="DM149" i="3" s="1" a="1"/>
  <c r="DM149" i="3" s="1"/>
  <c r="CG149" i="3" a="1"/>
  <c r="CG149" i="3" s="1"/>
  <c r="EG149" i="3" s="1" a="1"/>
  <c r="EG149" i="3" s="1"/>
  <c r="J26" i="3"/>
  <c r="CD26" i="3" a="1"/>
  <c r="CD26" i="3" s="1"/>
  <c r="ED26" i="3" s="1" a="1"/>
  <c r="ED26" i="3" s="1"/>
  <c r="M32" i="3"/>
  <c r="CG32" i="3" a="1"/>
  <c r="CG32" i="3" s="1"/>
  <c r="EG32" i="3" s="1" a="1"/>
  <c r="EG32" i="3" s="1"/>
  <c r="N16" i="3"/>
  <c r="CH16" i="3" a="1"/>
  <c r="CH16" i="3" s="1"/>
  <c r="EH16" i="3" s="1" a="1"/>
  <c r="EH16" i="3" s="1"/>
  <c r="N22" i="3"/>
  <c r="CH22" i="3" a="1"/>
  <c r="CH22" i="3" s="1"/>
  <c r="EH22" i="3" s="1" a="1"/>
  <c r="EH22" i="3" s="1"/>
  <c r="FM125" i="3" l="1"/>
  <c r="AN125" i="3" s="1" a="1"/>
  <c r="AN125" i="3" s="1"/>
  <c r="FN125" i="3"/>
  <c r="AO125" i="3" s="1" a="1"/>
  <c r="AO125" i="3" s="1"/>
  <c r="FU76" i="3"/>
  <c r="AV76" i="3" s="1" a="1"/>
  <c r="AV76" i="3" s="1"/>
  <c r="FO125" i="3"/>
  <c r="AP125" i="3" s="1" a="1"/>
  <c r="AP125" i="3" s="1"/>
  <c r="FP125" i="3"/>
  <c r="AQ125" i="3" s="1" a="1"/>
  <c r="AQ125" i="3" s="1"/>
  <c r="FR76" i="3"/>
  <c r="AS76" i="3" s="1" a="1"/>
  <c r="AS76" i="3" s="1"/>
  <c r="FN76" i="3"/>
  <c r="AO76" i="3" s="1" a="1"/>
  <c r="AO76" i="3" s="1"/>
  <c r="FR125" i="3"/>
  <c r="AS125" i="3" s="1" a="1"/>
  <c r="AS125" i="3" s="1"/>
  <c r="FT76" i="3"/>
  <c r="AU76" i="3" s="1" a="1"/>
  <c r="AU76" i="3" s="1"/>
  <c r="FR54" i="3"/>
  <c r="AS54" i="3" s="1" a="1"/>
  <c r="AS54" i="3" s="1"/>
  <c r="FU125" i="3"/>
  <c r="AV125" i="3" s="1" a="1"/>
  <c r="AV125" i="3" s="1"/>
  <c r="FL76" i="3"/>
  <c r="AM76" i="3" s="1" a="1"/>
  <c r="AM76" i="3" s="1"/>
  <c r="CM76" i="3" s="1" a="1"/>
  <c r="CM76" i="3" s="1"/>
  <c r="EM76" i="3" s="1" a="1"/>
  <c r="EM76" i="3" s="1"/>
  <c r="FT54" i="3"/>
  <c r="AU54" i="3" s="1" a="1"/>
  <c r="AU54" i="3" s="1"/>
  <c r="FS125" i="3"/>
  <c r="AT125" i="3" s="1" a="1"/>
  <c r="AT125" i="3" s="1"/>
  <c r="FP76" i="3"/>
  <c r="AQ76" i="3" s="1" a="1"/>
  <c r="AQ76" i="3" s="1"/>
  <c r="FU54" i="3"/>
  <c r="AV54" i="3" s="1" a="1"/>
  <c r="AV54" i="3" s="1"/>
  <c r="FL125" i="3"/>
  <c r="AM125" i="3" s="1" a="1"/>
  <c r="AM125" i="3" s="1"/>
  <c r="CM125" i="3" s="1" a="1"/>
  <c r="CM125" i="3" s="1"/>
  <c r="EM125" i="3" s="1" a="1"/>
  <c r="EM125" i="3" s="1"/>
  <c r="FQ76" i="3"/>
  <c r="AR76" i="3" s="1" a="1"/>
  <c r="AR76" i="3" s="1"/>
  <c r="FQ54" i="3"/>
  <c r="AR54" i="3" s="1" a="1"/>
  <c r="AR54" i="3" s="1"/>
  <c r="FO57" i="3"/>
  <c r="AP57" i="3" s="1" a="1"/>
  <c r="AP57" i="3" s="1"/>
  <c r="FM57" i="3"/>
  <c r="AN57" i="3" s="1" a="1"/>
  <c r="AN57" i="3" s="1"/>
  <c r="FR40" i="3"/>
  <c r="AS40" i="3" s="1" a="1"/>
  <c r="AS40" i="3" s="1"/>
  <c r="FN54" i="3"/>
  <c r="AO54" i="3" s="1" a="1"/>
  <c r="AO54" i="3" s="1"/>
  <c r="FS54" i="3"/>
  <c r="AT54" i="3" s="1" a="1"/>
  <c r="AT54" i="3" s="1"/>
  <c r="FP57" i="3"/>
  <c r="AQ57" i="3" s="1" a="1"/>
  <c r="AQ57" i="3" s="1"/>
  <c r="FU57" i="3"/>
  <c r="AV57" i="3" s="1" a="1"/>
  <c r="AV57" i="3" s="1"/>
  <c r="FS40" i="3"/>
  <c r="AT40" i="3" s="1" a="1"/>
  <c r="AT40" i="3" s="1"/>
  <c r="FO54" i="3"/>
  <c r="AP54" i="3" s="1" a="1"/>
  <c r="AP54" i="3" s="1"/>
  <c r="FQ57" i="3"/>
  <c r="AR57" i="3" s="1" a="1"/>
  <c r="AR57" i="3" s="1"/>
  <c r="FL40" i="3"/>
  <c r="AM40" i="3" s="1" a="1"/>
  <c r="AM40" i="3" s="1"/>
  <c r="CM40" i="3" s="1" a="1"/>
  <c r="CM40" i="3" s="1"/>
  <c r="EM40" i="3" s="1" a="1"/>
  <c r="EM40" i="3" s="1"/>
  <c r="FP54" i="3"/>
  <c r="AQ54" i="3" s="1" a="1"/>
  <c r="AQ54" i="3" s="1"/>
  <c r="FR57" i="3"/>
  <c r="AS57" i="3" s="1" a="1"/>
  <c r="AS57" i="3" s="1"/>
  <c r="FL57" i="3"/>
  <c r="AM57" i="3" s="1" a="1"/>
  <c r="AM57" i="3" s="1"/>
  <c r="CM57" i="3" s="1" a="1"/>
  <c r="CM57" i="3" s="1"/>
  <c r="EM57" i="3" s="1" a="1"/>
  <c r="EM57" i="3" s="1"/>
  <c r="FP40" i="3"/>
  <c r="AQ40" i="3" s="1" a="1"/>
  <c r="AQ40" i="3" s="1"/>
  <c r="FU127" i="3"/>
  <c r="AV127" i="3" s="1" a="1"/>
  <c r="AV127" i="3" s="1"/>
  <c r="FQ5" i="3"/>
  <c r="AR5" i="3" s="1" a="1"/>
  <c r="AR5" i="3" s="1"/>
  <c r="FT65" i="3"/>
  <c r="AU65" i="3" s="1" a="1"/>
  <c r="AU65" i="3" s="1"/>
  <c r="FP117" i="3"/>
  <c r="AQ117" i="3" s="1" a="1"/>
  <c r="AQ117" i="3" s="1"/>
  <c r="FL5" i="3"/>
  <c r="AM5" i="3" s="1" a="1"/>
  <c r="AM5" i="3" s="1"/>
  <c r="CM5" i="3" s="1" a="1"/>
  <c r="CM5" i="3" s="1"/>
  <c r="EM5" i="3" s="1" a="1"/>
  <c r="EM5" i="3" s="1"/>
  <c r="FM65" i="3"/>
  <c r="AN65" i="3" s="1" a="1"/>
  <c r="AN65" i="3" s="1"/>
  <c r="FU12" i="3"/>
  <c r="AV12" i="3" s="1" a="1"/>
  <c r="AV12" i="3" s="1"/>
  <c r="FT7" i="3"/>
  <c r="AU7" i="3" s="1" a="1"/>
  <c r="AU7" i="3" s="1"/>
  <c r="FQ14" i="3"/>
  <c r="AR14" i="3" s="1" a="1"/>
  <c r="AR14" i="3" s="1"/>
  <c r="FR14" i="3"/>
  <c r="AS14" i="3" s="1" a="1"/>
  <c r="AS14" i="3" s="1"/>
  <c r="FT117" i="3"/>
  <c r="AU117" i="3" s="1" a="1"/>
  <c r="AU117" i="3" s="1"/>
  <c r="FP5" i="3"/>
  <c r="AQ5" i="3" s="1" a="1"/>
  <c r="AQ5" i="3" s="1"/>
  <c r="FR65" i="3"/>
  <c r="AS65" i="3" s="1" a="1"/>
  <c r="AS65" i="3" s="1"/>
  <c r="FT83" i="3"/>
  <c r="AU83" i="3" s="1" a="1"/>
  <c r="AU83" i="3" s="1"/>
  <c r="FS14" i="3"/>
  <c r="AT14" i="3" s="1" a="1"/>
  <c r="AT14" i="3" s="1"/>
  <c r="FM117" i="3"/>
  <c r="AN117" i="3" s="1" a="1"/>
  <c r="AN117" i="3" s="1"/>
  <c r="FN117" i="3"/>
  <c r="AO117" i="3" s="1" a="1"/>
  <c r="AO117" i="3" s="1"/>
  <c r="FR5" i="3"/>
  <c r="AS5" i="3" s="1" a="1"/>
  <c r="AS5" i="3" s="1"/>
  <c r="FS65" i="3"/>
  <c r="AT65" i="3" s="1" a="1"/>
  <c r="AT65" i="3" s="1"/>
  <c r="FR83" i="3"/>
  <c r="AS83" i="3" s="1" a="1"/>
  <c r="AS83" i="3" s="1"/>
  <c r="FT14" i="3"/>
  <c r="AU14" i="3" s="1" a="1"/>
  <c r="AU14" i="3" s="1"/>
  <c r="FQ117" i="3"/>
  <c r="AR117" i="3" s="1" a="1"/>
  <c r="AR117" i="3" s="1"/>
  <c r="FS5" i="3"/>
  <c r="AT5" i="3" s="1" a="1"/>
  <c r="AT5" i="3" s="1"/>
  <c r="FT5" i="3"/>
  <c r="AU5" i="3" s="1" a="1"/>
  <c r="AU5" i="3" s="1"/>
  <c r="FL65" i="3"/>
  <c r="AM65" i="3" s="1" a="1"/>
  <c r="AM65" i="3" s="1"/>
  <c r="CM65" i="3" s="1" a="1"/>
  <c r="CM65" i="3" s="1"/>
  <c r="EM65" i="3" s="1" a="1"/>
  <c r="EM65" i="3" s="1"/>
  <c r="FU65" i="3"/>
  <c r="AV65" i="3" s="1" a="1"/>
  <c r="AV65" i="3" s="1"/>
  <c r="FR117" i="3"/>
  <c r="AS117" i="3" s="1" a="1"/>
  <c r="AS117" i="3" s="1"/>
  <c r="FU5" i="3"/>
  <c r="AV5" i="3" s="1" a="1"/>
  <c r="AV5" i="3" s="1"/>
  <c r="FN65" i="3"/>
  <c r="AO65" i="3" s="1" a="1"/>
  <c r="AO65" i="3" s="1"/>
  <c r="FU14" i="3"/>
  <c r="AV14" i="3" s="1" a="1"/>
  <c r="AV14" i="3" s="1"/>
  <c r="FS117" i="3"/>
  <c r="AT117" i="3" s="1" a="1"/>
  <c r="AT117" i="3" s="1"/>
  <c r="FM5" i="3"/>
  <c r="AN5" i="3" s="1" a="1"/>
  <c r="AN5" i="3" s="1"/>
  <c r="FO65" i="3"/>
  <c r="AP65" i="3" s="1" a="1"/>
  <c r="AP65" i="3" s="1"/>
  <c r="FO29" i="3"/>
  <c r="AP29" i="3" s="1" a="1"/>
  <c r="AP29" i="3" s="1"/>
  <c r="FN14" i="3"/>
  <c r="AO14" i="3" s="1" a="1"/>
  <c r="AO14" i="3" s="1"/>
  <c r="FO117" i="3"/>
  <c r="AP117" i="3" s="1" a="1"/>
  <c r="AP117" i="3" s="1"/>
  <c r="FN5" i="3"/>
  <c r="AO5" i="3" s="1" a="1"/>
  <c r="AO5" i="3" s="1"/>
  <c r="FP65" i="3"/>
  <c r="AQ65" i="3" s="1" a="1"/>
  <c r="AQ65" i="3" s="1"/>
  <c r="FU134" i="3"/>
  <c r="AV134" i="3" s="1" a="1"/>
  <c r="AV134" i="3" s="1"/>
  <c r="FO14" i="3"/>
  <c r="AP14" i="3" s="1" a="1"/>
  <c r="AP14" i="3" s="1"/>
  <c r="FO127" i="3"/>
  <c r="AP127" i="3" s="1" a="1"/>
  <c r="AP127" i="3" s="1"/>
  <c r="FL127" i="3"/>
  <c r="AM127" i="3" s="1" a="1"/>
  <c r="AM127" i="3" s="1"/>
  <c r="CM127" i="3" s="1" a="1"/>
  <c r="CM127" i="3" s="1"/>
  <c r="EM127" i="3" s="1" a="1"/>
  <c r="EM127" i="3" s="1"/>
  <c r="FN127" i="3"/>
  <c r="AO127" i="3" s="1" a="1"/>
  <c r="AO127" i="3" s="1"/>
  <c r="FT127" i="3"/>
  <c r="AU127" i="3" s="1" a="1"/>
  <c r="AU127" i="3" s="1"/>
  <c r="FS127" i="3"/>
  <c r="AT127" i="3" s="1" a="1"/>
  <c r="AT127" i="3" s="1"/>
  <c r="FM127" i="3"/>
  <c r="AN127" i="3" s="1" a="1"/>
  <c r="AN127" i="3" s="1"/>
  <c r="FO134" i="3"/>
  <c r="AP134" i="3" s="1" a="1"/>
  <c r="AP134" i="3" s="1"/>
  <c r="FQ127" i="3"/>
  <c r="AR127" i="3" s="1" a="1"/>
  <c r="AR127" i="3" s="1"/>
  <c r="FQ134" i="3"/>
  <c r="AR134" i="3" s="1" a="1"/>
  <c r="AR134" i="3" s="1"/>
  <c r="FN139" i="3"/>
  <c r="AO139" i="3" s="1" a="1"/>
  <c r="AO139" i="3" s="1"/>
  <c r="FM87" i="3"/>
  <c r="AN87" i="3" s="1" a="1"/>
  <c r="AN87" i="3" s="1"/>
  <c r="FO139" i="3"/>
  <c r="AP139" i="3" s="1" a="1"/>
  <c r="AP139" i="3" s="1"/>
  <c r="FS87" i="3"/>
  <c r="AT87" i="3" s="1" a="1"/>
  <c r="AT87" i="3" s="1"/>
  <c r="FN87" i="3"/>
  <c r="AO87" i="3" s="1" a="1"/>
  <c r="AO87" i="3" s="1"/>
  <c r="FL99" i="3"/>
  <c r="AM99" i="3" s="1" a="1"/>
  <c r="AM99" i="3" s="1"/>
  <c r="CM99" i="3" s="1" a="1"/>
  <c r="CM99" i="3" s="1"/>
  <c r="EM99" i="3" s="1" a="1"/>
  <c r="EM99" i="3" s="1"/>
  <c r="FM83" i="3"/>
  <c r="AN83" i="3" s="1" a="1"/>
  <c r="AN83" i="3" s="1"/>
  <c r="FU99" i="3"/>
  <c r="AV99" i="3" s="1" a="1"/>
  <c r="AV99" i="3" s="1"/>
  <c r="N134" i="3"/>
  <c r="BN134" i="3" s="1" a="1"/>
  <c r="BN134" i="3" s="1"/>
  <c r="DN134" i="3" s="1" a="1"/>
  <c r="DN134" i="3" s="1"/>
  <c r="FU139" i="3"/>
  <c r="AV139" i="3" s="1" a="1"/>
  <c r="AV139" i="3" s="1"/>
  <c r="FT87" i="3"/>
  <c r="AU87" i="3" s="1" a="1"/>
  <c r="AU87" i="3" s="1"/>
  <c r="FR87" i="3"/>
  <c r="AS87" i="3" s="1" a="1"/>
  <c r="AS87" i="3" s="1"/>
  <c r="FM99" i="3"/>
  <c r="AN99" i="3" s="1" a="1"/>
  <c r="AN99" i="3" s="1"/>
  <c r="FO83" i="3"/>
  <c r="AP83" i="3" s="1" a="1"/>
  <c r="AP83" i="3" s="1"/>
  <c r="FM139" i="3"/>
  <c r="AN139" i="3" s="1" a="1"/>
  <c r="AN139" i="3" s="1"/>
  <c r="FO87" i="3"/>
  <c r="AP87" i="3" s="1" a="1"/>
  <c r="AP87" i="3" s="1"/>
  <c r="FP99" i="3"/>
  <c r="AQ99" i="3" s="1" a="1"/>
  <c r="AQ99" i="3" s="1"/>
  <c r="FU29" i="3"/>
  <c r="AV29" i="3" s="1" a="1"/>
  <c r="AV29" i="3" s="1"/>
  <c r="FP83" i="3"/>
  <c r="AQ83" i="3" s="1" a="1"/>
  <c r="AQ83" i="3" s="1"/>
  <c r="FP139" i="3"/>
  <c r="AQ139" i="3" s="1" a="1"/>
  <c r="AQ139" i="3" s="1"/>
  <c r="FP87" i="3"/>
  <c r="AQ87" i="3" s="1" a="1"/>
  <c r="AQ87" i="3" s="1"/>
  <c r="FQ99" i="3"/>
  <c r="AR99" i="3" s="1" a="1"/>
  <c r="AR99" i="3" s="1"/>
  <c r="FR139" i="3"/>
  <c r="AS139" i="3" s="1" a="1"/>
  <c r="AS139" i="3" s="1"/>
  <c r="FQ87" i="3"/>
  <c r="AR87" i="3" s="1" a="1"/>
  <c r="AR87" i="3" s="1"/>
  <c r="FS99" i="3"/>
  <c r="AT99" i="3" s="1" a="1"/>
  <c r="AT99" i="3" s="1"/>
  <c r="FT139" i="3"/>
  <c r="AU139" i="3" s="1" a="1"/>
  <c r="AU139" i="3" s="1"/>
  <c r="FS139" i="3"/>
  <c r="AT139" i="3" s="1" a="1"/>
  <c r="AT139" i="3" s="1"/>
  <c r="FT99" i="3"/>
  <c r="AU99" i="3" s="1" a="1"/>
  <c r="AU99" i="3" s="1"/>
  <c r="FQ83" i="3"/>
  <c r="AR83" i="3" s="1" a="1"/>
  <c r="AR83" i="3" s="1"/>
  <c r="FR99" i="3"/>
  <c r="AS99" i="3" s="1" a="1"/>
  <c r="AS99" i="3" s="1"/>
  <c r="FS83" i="3"/>
  <c r="AT83" i="3" s="1" a="1"/>
  <c r="AT83" i="3" s="1"/>
  <c r="FU83" i="3"/>
  <c r="AV83" i="3" s="1" a="1"/>
  <c r="AV83" i="3" s="1"/>
  <c r="FL83" i="3"/>
  <c r="AM83" i="3" s="1" a="1"/>
  <c r="AM83" i="3" s="1"/>
  <c r="CM83" i="3" s="1" a="1"/>
  <c r="CM83" i="3" s="1"/>
  <c r="EM83" i="3" s="1" a="1"/>
  <c r="EM83" i="3" s="1"/>
  <c r="FP91" i="3"/>
  <c r="AQ91" i="3" s="1" a="1"/>
  <c r="AQ91" i="3" s="1"/>
  <c r="FP78" i="3"/>
  <c r="AQ78" i="3" s="1" a="1"/>
  <c r="AQ78" i="3" s="1"/>
  <c r="FQ7" i="3"/>
  <c r="AR7" i="3" s="1" a="1"/>
  <c r="AR7" i="3" s="1"/>
  <c r="FN7" i="3"/>
  <c r="AO7" i="3" s="1" a="1"/>
  <c r="AO7" i="3" s="1"/>
  <c r="FU74" i="3"/>
  <c r="AV74" i="3" s="1" a="1"/>
  <c r="AV74" i="3" s="1"/>
  <c r="FT110" i="3"/>
  <c r="AU110" i="3" s="1" a="1"/>
  <c r="AU110" i="3" s="1"/>
  <c r="FN29" i="3"/>
  <c r="AO29" i="3" s="1" a="1"/>
  <c r="AO29" i="3" s="1"/>
  <c r="FP134" i="3"/>
  <c r="AQ134" i="3" s="1" a="1"/>
  <c r="AQ134" i="3" s="1"/>
  <c r="FQ91" i="3"/>
  <c r="AR91" i="3" s="1" a="1"/>
  <c r="AR91" i="3" s="1"/>
  <c r="FR91" i="3"/>
  <c r="AS91" i="3" s="1" a="1"/>
  <c r="AS91" i="3" s="1"/>
  <c r="FU78" i="3"/>
  <c r="AV78" i="3" s="1" a="1"/>
  <c r="AV78" i="3" s="1"/>
  <c r="FM7" i="3"/>
  <c r="AN7" i="3" s="1" a="1"/>
  <c r="AN7" i="3" s="1"/>
  <c r="FQ74" i="3"/>
  <c r="AR74" i="3" s="1" a="1"/>
  <c r="AR74" i="3" s="1"/>
  <c r="FU110" i="3"/>
  <c r="AV110" i="3" s="1" a="1"/>
  <c r="AV110" i="3" s="1"/>
  <c r="FP29" i="3"/>
  <c r="AQ29" i="3" s="1" a="1"/>
  <c r="AQ29" i="3" s="1"/>
  <c r="FS91" i="3"/>
  <c r="AT91" i="3" s="1" a="1"/>
  <c r="AT91" i="3" s="1"/>
  <c r="FQ78" i="3"/>
  <c r="AR78" i="3" s="1" a="1"/>
  <c r="AR78" i="3" s="1"/>
  <c r="FO7" i="3"/>
  <c r="AP7" i="3" s="1" a="1"/>
  <c r="AP7" i="3" s="1"/>
  <c r="FM74" i="3"/>
  <c r="AN74" i="3" s="1" a="1"/>
  <c r="AN74" i="3" s="1"/>
  <c r="FR74" i="3"/>
  <c r="AS74" i="3" s="1" a="1"/>
  <c r="AS74" i="3" s="1"/>
  <c r="FL110" i="3"/>
  <c r="AM110" i="3" s="1" a="1"/>
  <c r="AM110" i="3" s="1"/>
  <c r="CM110" i="3" s="1" a="1"/>
  <c r="CM110" i="3" s="1"/>
  <c r="EM110" i="3" s="1" a="1"/>
  <c r="EM110" i="3" s="1"/>
  <c r="FR110" i="3"/>
  <c r="AS110" i="3" s="1" a="1"/>
  <c r="AS110" i="3" s="1"/>
  <c r="FR29" i="3"/>
  <c r="AS29" i="3" s="1" a="1"/>
  <c r="AS29" i="3" s="1"/>
  <c r="FS134" i="3"/>
  <c r="AT134" i="3" s="1" a="1"/>
  <c r="AT134" i="3" s="1"/>
  <c r="FU7" i="3"/>
  <c r="AV7" i="3" s="1" a="1"/>
  <c r="AV7" i="3" s="1"/>
  <c r="FP7" i="3"/>
  <c r="AQ7" i="3" s="1" a="1"/>
  <c r="AQ7" i="3" s="1"/>
  <c r="FT91" i="3"/>
  <c r="AU91" i="3" s="1" a="1"/>
  <c r="AU91" i="3" s="1"/>
  <c r="FL78" i="3"/>
  <c r="AM78" i="3" s="1" a="1"/>
  <c r="AM78" i="3" s="1"/>
  <c r="CM78" i="3" s="1" a="1"/>
  <c r="CM78" i="3" s="1"/>
  <c r="EM78" i="3" s="1" a="1"/>
  <c r="EM78" i="3" s="1"/>
  <c r="FR78" i="3"/>
  <c r="AS78" i="3" s="1" a="1"/>
  <c r="AS78" i="3" s="1"/>
  <c r="FR7" i="3"/>
  <c r="AS7" i="3" s="1" a="1"/>
  <c r="AS7" i="3" s="1"/>
  <c r="FN74" i="3"/>
  <c r="AO74" i="3" s="1" a="1"/>
  <c r="AO74" i="3" s="1"/>
  <c r="FS74" i="3"/>
  <c r="AT74" i="3" s="1" a="1"/>
  <c r="AT74" i="3" s="1"/>
  <c r="FM110" i="3"/>
  <c r="AN110" i="3" s="1" a="1"/>
  <c r="AN110" i="3" s="1"/>
  <c r="FN110" i="3"/>
  <c r="AO110" i="3" s="1" a="1"/>
  <c r="AO110" i="3" s="1"/>
  <c r="FM29" i="3"/>
  <c r="AN29" i="3" s="1" a="1"/>
  <c r="AN29" i="3" s="1"/>
  <c r="FL29" i="3"/>
  <c r="AM29" i="3" s="1" a="1"/>
  <c r="AM29" i="3" s="1"/>
  <c r="CM29" i="3" s="1" a="1"/>
  <c r="CM29" i="3" s="1"/>
  <c r="EM29" i="3" s="1" a="1"/>
  <c r="EM29" i="3" s="1"/>
  <c r="FR134" i="3"/>
  <c r="AS134" i="3" s="1" a="1"/>
  <c r="AS134" i="3" s="1"/>
  <c r="FU91" i="3"/>
  <c r="AV91" i="3" s="1" a="1"/>
  <c r="AV91" i="3" s="1"/>
  <c r="FM78" i="3"/>
  <c r="AN78" i="3" s="1" a="1"/>
  <c r="AN78" i="3" s="1"/>
  <c r="FS78" i="3"/>
  <c r="AT78" i="3" s="1" a="1"/>
  <c r="AT78" i="3" s="1"/>
  <c r="FS7" i="3"/>
  <c r="AT7" i="3" s="1" a="1"/>
  <c r="AT7" i="3" s="1"/>
  <c r="FO74" i="3"/>
  <c r="AP74" i="3" s="1" a="1"/>
  <c r="AP74" i="3" s="1"/>
  <c r="FO110" i="3"/>
  <c r="AP110" i="3" s="1" a="1"/>
  <c r="AP110" i="3" s="1"/>
  <c r="FN86" i="3"/>
  <c r="AO86" i="3" s="1" a="1"/>
  <c r="AO86" i="3" s="1"/>
  <c r="FQ29" i="3"/>
  <c r="AR29" i="3" s="1" a="1"/>
  <c r="AR29" i="3" s="1"/>
  <c r="FT29" i="3"/>
  <c r="AU29" i="3" s="1" a="1"/>
  <c r="AU29" i="3" s="1"/>
  <c r="FL134" i="3"/>
  <c r="AM134" i="3" s="1" a="1"/>
  <c r="AM134" i="3" s="1"/>
  <c r="CM134" i="3" s="1" a="1"/>
  <c r="CM134" i="3" s="1"/>
  <c r="EM134" i="3" s="1" a="1"/>
  <c r="EM134" i="3" s="1"/>
  <c r="FU16" i="3"/>
  <c r="AV16" i="3" s="1" a="1"/>
  <c r="AV16" i="3" s="1"/>
  <c r="FM134" i="3"/>
  <c r="AN134" i="3" s="1" a="1"/>
  <c r="AN134" i="3" s="1"/>
  <c r="FS12" i="3"/>
  <c r="AT12" i="3" s="1" a="1"/>
  <c r="AT12" i="3" s="1"/>
  <c r="FS16" i="3"/>
  <c r="AT16" i="3" s="1" a="1"/>
  <c r="AT16" i="3" s="1"/>
  <c r="FP12" i="3"/>
  <c r="AQ12" i="3" s="1" a="1"/>
  <c r="AQ12" i="3" s="1"/>
  <c r="FP16" i="3"/>
  <c r="AQ16" i="3" s="1" a="1"/>
  <c r="AQ16" i="3" s="1"/>
  <c r="FQ12" i="3"/>
  <c r="AR12" i="3" s="1" a="1"/>
  <c r="AR12" i="3" s="1"/>
  <c r="FQ16" i="3"/>
  <c r="AR16" i="3" s="1" a="1"/>
  <c r="AR16" i="3" s="1"/>
  <c r="FR12" i="3"/>
  <c r="AS12" i="3" s="1" a="1"/>
  <c r="AS12" i="3" s="1"/>
  <c r="FR16" i="3"/>
  <c r="AS16" i="3" s="1" a="1"/>
  <c r="AS16" i="3" s="1"/>
  <c r="FL12" i="3"/>
  <c r="AM12" i="3" s="1" a="1"/>
  <c r="AM12" i="3" s="1"/>
  <c r="CM12" i="3" s="1" a="1"/>
  <c r="CM12" i="3" s="1"/>
  <c r="EM12" i="3" s="1" a="1"/>
  <c r="EM12" i="3" s="1"/>
  <c r="FL16" i="3"/>
  <c r="AM16" i="3" s="1" a="1"/>
  <c r="AM16" i="3" s="1"/>
  <c r="CM16" i="3" s="1" a="1"/>
  <c r="CM16" i="3" s="1"/>
  <c r="EM16" i="3" s="1" a="1"/>
  <c r="EM16" i="3" s="1"/>
  <c r="FM12" i="3"/>
  <c r="AN12" i="3" s="1" a="1"/>
  <c r="AN12" i="3" s="1"/>
  <c r="FT12" i="3"/>
  <c r="AU12" i="3" s="1" a="1"/>
  <c r="AU12" i="3" s="1"/>
  <c r="FM16" i="3"/>
  <c r="AN16" i="3" s="1" a="1"/>
  <c r="AN16" i="3" s="1"/>
  <c r="FT16" i="3"/>
  <c r="AU16" i="3" s="1" a="1"/>
  <c r="AU16" i="3" s="1"/>
  <c r="FO12" i="3"/>
  <c r="AP12" i="3" s="1" a="1"/>
  <c r="AP12" i="3" s="1"/>
  <c r="FO16" i="3"/>
  <c r="AP16" i="3" s="1" a="1"/>
  <c r="AP16" i="3" s="1"/>
  <c r="FO99" i="3"/>
  <c r="AP99" i="3" s="1" a="1"/>
  <c r="AP99" i="3" s="1"/>
  <c r="FT39" i="3"/>
  <c r="AU39" i="3" s="1" a="1"/>
  <c r="AU39" i="3" s="1"/>
  <c r="FM21" i="3"/>
  <c r="AN21" i="3" s="1" a="1"/>
  <c r="AN21" i="3" s="1"/>
  <c r="FL21" i="3"/>
  <c r="AM21" i="3" s="1" a="1"/>
  <c r="AM21" i="3" s="1"/>
  <c r="CM21" i="3" s="1" a="1"/>
  <c r="CM21" i="3" s="1"/>
  <c r="EM21" i="3" s="1" a="1"/>
  <c r="EM21" i="3" s="1"/>
  <c r="FM39" i="3"/>
  <c r="AN39" i="3" s="1" a="1"/>
  <c r="AN39" i="3" s="1"/>
  <c r="FQ21" i="3"/>
  <c r="AR21" i="3" s="1" a="1"/>
  <c r="AR21" i="3" s="1"/>
  <c r="FT21" i="3"/>
  <c r="AU21" i="3" s="1" a="1"/>
  <c r="AU21" i="3" s="1"/>
  <c r="FU39" i="3"/>
  <c r="AV39" i="3" s="1" a="1"/>
  <c r="AV39" i="3" s="1"/>
  <c r="FS21" i="3"/>
  <c r="AT21" i="3" s="1" a="1"/>
  <c r="AT21" i="3" s="1"/>
  <c r="FN39" i="3"/>
  <c r="AO39" i="3" s="1" a="1"/>
  <c r="AO39" i="3" s="1"/>
  <c r="FU21" i="3"/>
  <c r="AV21" i="3" s="1" a="1"/>
  <c r="AV21" i="3" s="1"/>
  <c r="FQ39" i="3"/>
  <c r="AR39" i="3" s="1" a="1"/>
  <c r="AR39" i="3" s="1"/>
  <c r="FO39" i="3"/>
  <c r="AP39" i="3" s="1" a="1"/>
  <c r="AP39" i="3" s="1"/>
  <c r="FN21" i="3"/>
  <c r="AO21" i="3" s="1" a="1"/>
  <c r="AO21" i="3" s="1"/>
  <c r="FR39" i="3"/>
  <c r="AS39" i="3" s="1" a="1"/>
  <c r="AS39" i="3" s="1"/>
  <c r="FP39" i="3"/>
  <c r="AQ39" i="3" s="1" a="1"/>
  <c r="AQ39" i="3" s="1"/>
  <c r="FO21" i="3"/>
  <c r="AP21" i="3" s="1" a="1"/>
  <c r="AP21" i="3" s="1"/>
  <c r="D13" i="8"/>
  <c r="BN101" i="3" a="1"/>
  <c r="BN101" i="3" s="1"/>
  <c r="DN101" i="3" s="1" a="1"/>
  <c r="DN101" i="3" s="1"/>
  <c r="FT94" i="3"/>
  <c r="AU94" i="3" s="1" a="1"/>
  <c r="AU94" i="3" s="1"/>
  <c r="FL94" i="3"/>
  <c r="AM94" i="3" s="1" a="1"/>
  <c r="AM94" i="3" s="1"/>
  <c r="CM94" i="3" s="1" a="1"/>
  <c r="CM94" i="3" s="1"/>
  <c r="EM94" i="3" s="1" a="1"/>
  <c r="EM94" i="3" s="1"/>
  <c r="FP94" i="3"/>
  <c r="AQ94" i="3" s="1" a="1"/>
  <c r="AQ94" i="3" s="1"/>
  <c r="FR94" i="3"/>
  <c r="AS94" i="3" s="1" a="1"/>
  <c r="AS94" i="3" s="1"/>
  <c r="FQ94" i="3"/>
  <c r="AR94" i="3" s="1" a="1"/>
  <c r="AR94" i="3" s="1"/>
  <c r="FO94" i="3"/>
  <c r="AP94" i="3" s="1" a="1"/>
  <c r="AP94" i="3" s="1"/>
  <c r="FN94" i="3"/>
  <c r="AO94" i="3" s="1" a="1"/>
  <c r="AO94" i="3" s="1"/>
  <c r="FM94" i="3"/>
  <c r="AN94" i="3" s="1" a="1"/>
  <c r="AN94" i="3" s="1"/>
  <c r="FU94" i="3"/>
  <c r="AV94" i="3" s="1" a="1"/>
  <c r="AV94" i="3" s="1"/>
  <c r="FS94" i="3"/>
  <c r="AT94" i="3" s="1" a="1"/>
  <c r="AT94" i="3" s="1"/>
  <c r="FR178" i="3"/>
  <c r="AS178" i="3" s="1" a="1"/>
  <c r="AS178" i="3" s="1"/>
  <c r="FP178" i="3"/>
  <c r="AQ178" i="3" s="1" a="1"/>
  <c r="AQ178" i="3" s="1"/>
  <c r="FN178" i="3"/>
  <c r="AO178" i="3" s="1" a="1"/>
  <c r="AO178" i="3" s="1"/>
  <c r="FM178" i="3"/>
  <c r="AN178" i="3" s="1" a="1"/>
  <c r="AN178" i="3" s="1"/>
  <c r="FL178" i="3"/>
  <c r="AM178" i="3" s="1" a="1"/>
  <c r="AM178" i="3" s="1"/>
  <c r="CM178" i="3" s="1" a="1"/>
  <c r="CM178" i="3" s="1"/>
  <c r="EM178" i="3" s="1" a="1"/>
  <c r="EM178" i="3" s="1"/>
  <c r="FU178" i="3"/>
  <c r="AV178" i="3" s="1" a="1"/>
  <c r="AV178" i="3" s="1"/>
  <c r="FO178" i="3"/>
  <c r="AP178" i="3" s="1" a="1"/>
  <c r="AP178" i="3" s="1"/>
  <c r="FT178" i="3"/>
  <c r="AU178" i="3" s="1" a="1"/>
  <c r="AU178" i="3" s="1"/>
  <c r="FS178" i="3"/>
  <c r="AT178" i="3" s="1" a="1"/>
  <c r="AT178" i="3" s="1"/>
  <c r="FQ178" i="3"/>
  <c r="AR178" i="3" s="1" a="1"/>
  <c r="AR178" i="3" s="1"/>
  <c r="FP162" i="3"/>
  <c r="AQ162" i="3" s="1" a="1"/>
  <c r="AQ162" i="3" s="1"/>
  <c r="FN162" i="3"/>
  <c r="AO162" i="3" s="1" a="1"/>
  <c r="AO162" i="3" s="1"/>
  <c r="FT162" i="3"/>
  <c r="AU162" i="3" s="1" a="1"/>
  <c r="AU162" i="3" s="1"/>
  <c r="FL162" i="3"/>
  <c r="AM162" i="3" s="1" a="1"/>
  <c r="AM162" i="3" s="1"/>
  <c r="CM162" i="3" s="1" a="1"/>
  <c r="CM162" i="3" s="1"/>
  <c r="EM162" i="3" s="1" a="1"/>
  <c r="EM162" i="3" s="1"/>
  <c r="FU162" i="3"/>
  <c r="AV162" i="3" s="1" a="1"/>
  <c r="AV162" i="3" s="1"/>
  <c r="FR162" i="3"/>
  <c r="AS162" i="3" s="1" a="1"/>
  <c r="AS162" i="3" s="1"/>
  <c r="FS162" i="3"/>
  <c r="AT162" i="3" s="1" a="1"/>
  <c r="AT162" i="3" s="1"/>
  <c r="FQ162" i="3"/>
  <c r="AR162" i="3" s="1" a="1"/>
  <c r="AR162" i="3" s="1"/>
  <c r="FO162" i="3"/>
  <c r="AP162" i="3" s="1" a="1"/>
  <c r="AP162" i="3" s="1"/>
  <c r="FM162" i="3"/>
  <c r="AN162" i="3" s="1" a="1"/>
  <c r="AN162" i="3" s="1"/>
  <c r="FN180" i="3"/>
  <c r="AO180" i="3" s="1" a="1"/>
  <c r="AO180" i="3" s="1"/>
  <c r="FT180" i="3"/>
  <c r="AU180" i="3" s="1" a="1"/>
  <c r="AU180" i="3" s="1"/>
  <c r="FL180" i="3"/>
  <c r="AM180" i="3" s="1" a="1"/>
  <c r="AM180" i="3" s="1"/>
  <c r="CM180" i="3" s="1" a="1"/>
  <c r="CM180" i="3" s="1"/>
  <c r="EM180" i="3" s="1" a="1"/>
  <c r="EM180" i="3" s="1"/>
  <c r="FR180" i="3"/>
  <c r="AS180" i="3" s="1" a="1"/>
  <c r="AS180" i="3" s="1"/>
  <c r="FS180" i="3"/>
  <c r="AT180" i="3" s="1" a="1"/>
  <c r="AT180" i="3" s="1"/>
  <c r="FQ180" i="3"/>
  <c r="AR180" i="3" s="1" a="1"/>
  <c r="AR180" i="3" s="1"/>
  <c r="FO180" i="3"/>
  <c r="AP180" i="3" s="1" a="1"/>
  <c r="AP180" i="3" s="1"/>
  <c r="FM180" i="3"/>
  <c r="AN180" i="3" s="1" a="1"/>
  <c r="AN180" i="3" s="1"/>
  <c r="FU180" i="3"/>
  <c r="AV180" i="3" s="1" a="1"/>
  <c r="AV180" i="3" s="1"/>
  <c r="FP180" i="3"/>
  <c r="AQ180" i="3" s="1" a="1"/>
  <c r="AQ180" i="3" s="1"/>
  <c r="FT156" i="3"/>
  <c r="AU156" i="3" s="1" a="1"/>
  <c r="AU156" i="3" s="1"/>
  <c r="FL156" i="3"/>
  <c r="AM156" i="3" s="1" a="1"/>
  <c r="AM156" i="3" s="1"/>
  <c r="CM156" i="3" s="1" a="1"/>
  <c r="CM156" i="3" s="1"/>
  <c r="EM156" i="3" s="1" a="1"/>
  <c r="EM156" i="3" s="1"/>
  <c r="FR156" i="3"/>
  <c r="AS156" i="3" s="1" a="1"/>
  <c r="AS156" i="3" s="1"/>
  <c r="FP156" i="3"/>
  <c r="AQ156" i="3" s="1" a="1"/>
  <c r="AQ156" i="3" s="1"/>
  <c r="FS156" i="3"/>
  <c r="AT156" i="3" s="1" a="1"/>
  <c r="AT156" i="3" s="1"/>
  <c r="FQ156" i="3"/>
  <c r="AR156" i="3" s="1" a="1"/>
  <c r="AR156" i="3" s="1"/>
  <c r="FN156" i="3"/>
  <c r="AO156" i="3" s="1" a="1"/>
  <c r="AO156" i="3" s="1"/>
  <c r="FU156" i="3"/>
  <c r="AV156" i="3" s="1" a="1"/>
  <c r="AV156" i="3" s="1"/>
  <c r="FO156" i="3"/>
  <c r="AP156" i="3" s="1" a="1"/>
  <c r="AP156" i="3" s="1"/>
  <c r="FM156" i="3"/>
  <c r="AN156" i="3" s="1" a="1"/>
  <c r="AN156" i="3" s="1"/>
  <c r="FR132" i="3"/>
  <c r="AS132" i="3" s="1" a="1"/>
  <c r="AS132" i="3" s="1"/>
  <c r="FP132" i="3"/>
  <c r="AQ132" i="3" s="1" a="1"/>
  <c r="AQ132" i="3" s="1"/>
  <c r="FN132" i="3"/>
  <c r="AO132" i="3" s="1" a="1"/>
  <c r="AO132" i="3" s="1"/>
  <c r="FS132" i="3"/>
  <c r="AT132" i="3" s="1" a="1"/>
  <c r="AT132" i="3" s="1"/>
  <c r="FM132" i="3"/>
  <c r="AN132" i="3" s="1" a="1"/>
  <c r="AN132" i="3" s="1"/>
  <c r="FU132" i="3"/>
  <c r="AV132" i="3" s="1" a="1"/>
  <c r="AV132" i="3" s="1"/>
  <c r="FT132" i="3"/>
  <c r="AU132" i="3" s="1" a="1"/>
  <c r="AU132" i="3" s="1"/>
  <c r="FQ132" i="3"/>
  <c r="AR132" i="3" s="1" a="1"/>
  <c r="AR132" i="3" s="1"/>
  <c r="FO132" i="3"/>
  <c r="AP132" i="3" s="1" a="1"/>
  <c r="AP132" i="3" s="1"/>
  <c r="FL132" i="3"/>
  <c r="AM132" i="3" s="1" a="1"/>
  <c r="AM132" i="3" s="1"/>
  <c r="CM132" i="3" s="1" a="1"/>
  <c r="CM132" i="3" s="1"/>
  <c r="EM132" i="3" s="1" a="1"/>
  <c r="EM132" i="3" s="1"/>
  <c r="FP183" i="3"/>
  <c r="AQ183" i="3" s="1" a="1"/>
  <c r="AQ183" i="3" s="1"/>
  <c r="FN183" i="3"/>
  <c r="AO183" i="3" s="1" a="1"/>
  <c r="AO183" i="3" s="1"/>
  <c r="FT183" i="3"/>
  <c r="AU183" i="3" s="1" a="1"/>
  <c r="AU183" i="3" s="1"/>
  <c r="FL183" i="3"/>
  <c r="AM183" i="3" s="1" a="1"/>
  <c r="AM183" i="3" s="1"/>
  <c r="CM183" i="3" s="1" a="1"/>
  <c r="CM183" i="3" s="1"/>
  <c r="EM183" i="3" s="1" a="1"/>
  <c r="EM183" i="3" s="1"/>
  <c r="FO183" i="3"/>
  <c r="AP183" i="3" s="1" a="1"/>
  <c r="AP183" i="3" s="1"/>
  <c r="FM183" i="3"/>
  <c r="AN183" i="3" s="1" a="1"/>
  <c r="AN183" i="3" s="1"/>
  <c r="FQ183" i="3"/>
  <c r="AR183" i="3" s="1" a="1"/>
  <c r="AR183" i="3" s="1"/>
  <c r="FU183" i="3"/>
  <c r="AV183" i="3" s="1" a="1"/>
  <c r="AV183" i="3" s="1"/>
  <c r="FS183" i="3"/>
  <c r="AT183" i="3" s="1" a="1"/>
  <c r="AT183" i="3" s="1"/>
  <c r="FR183" i="3"/>
  <c r="AS183" i="3" s="1" a="1"/>
  <c r="AS183" i="3" s="1"/>
  <c r="FR161" i="3"/>
  <c r="AS161" i="3" s="1" a="1"/>
  <c r="AS161" i="3" s="1"/>
  <c r="FP161" i="3"/>
  <c r="AQ161" i="3" s="1" a="1"/>
  <c r="AQ161" i="3" s="1"/>
  <c r="FN161" i="3"/>
  <c r="AO161" i="3" s="1" a="1"/>
  <c r="AO161" i="3" s="1"/>
  <c r="FT161" i="3"/>
  <c r="AU161" i="3" s="1" a="1"/>
  <c r="AU161" i="3" s="1"/>
  <c r="FS161" i="3"/>
  <c r="AT161" i="3" s="1" a="1"/>
  <c r="AT161" i="3" s="1"/>
  <c r="FO161" i="3"/>
  <c r="AP161" i="3" s="1" a="1"/>
  <c r="AP161" i="3" s="1"/>
  <c r="FU161" i="3"/>
  <c r="AV161" i="3" s="1" a="1"/>
  <c r="AV161" i="3" s="1"/>
  <c r="FQ161" i="3"/>
  <c r="AR161" i="3" s="1" a="1"/>
  <c r="AR161" i="3" s="1"/>
  <c r="FM161" i="3"/>
  <c r="AN161" i="3" s="1" a="1"/>
  <c r="AN161" i="3" s="1"/>
  <c r="FL161" i="3"/>
  <c r="AM161" i="3" s="1" a="1"/>
  <c r="AM161" i="3" s="1"/>
  <c r="CM161" i="3" s="1" a="1"/>
  <c r="CM161" i="3" s="1"/>
  <c r="EM161" i="3" s="1" a="1"/>
  <c r="EM161" i="3" s="1"/>
  <c r="FN146" i="3"/>
  <c r="AO146" i="3" s="1" a="1"/>
  <c r="AO146" i="3" s="1"/>
  <c r="FT146" i="3"/>
  <c r="AU146" i="3" s="1" a="1"/>
  <c r="AU146" i="3" s="1"/>
  <c r="FL146" i="3"/>
  <c r="AM146" i="3" s="1" a="1"/>
  <c r="AM146" i="3" s="1"/>
  <c r="CM146" i="3" s="1" a="1"/>
  <c r="CM146" i="3" s="1"/>
  <c r="EM146" i="3" s="1" a="1"/>
  <c r="EM146" i="3" s="1"/>
  <c r="FR146" i="3"/>
  <c r="AS146" i="3" s="1" a="1"/>
  <c r="AS146" i="3" s="1"/>
  <c r="FS146" i="3"/>
  <c r="AT146" i="3" s="1" a="1"/>
  <c r="AT146" i="3" s="1"/>
  <c r="FQ146" i="3"/>
  <c r="AR146" i="3" s="1" a="1"/>
  <c r="AR146" i="3" s="1"/>
  <c r="FO146" i="3"/>
  <c r="AP146" i="3" s="1" a="1"/>
  <c r="AP146" i="3" s="1"/>
  <c r="FU146" i="3"/>
  <c r="AV146" i="3" s="1" a="1"/>
  <c r="AV146" i="3" s="1"/>
  <c r="FP146" i="3"/>
  <c r="AQ146" i="3" s="1" a="1"/>
  <c r="AQ146" i="3" s="1"/>
  <c r="FM146" i="3"/>
  <c r="AN146" i="3" s="1" a="1"/>
  <c r="AN146" i="3" s="1"/>
  <c r="FN93" i="3"/>
  <c r="AO93" i="3" s="1" a="1"/>
  <c r="AO93" i="3" s="1"/>
  <c r="FT111" i="3"/>
  <c r="AU111" i="3" s="1" a="1"/>
  <c r="AU111" i="3" s="1"/>
  <c r="FL111" i="3"/>
  <c r="AM111" i="3" s="1" a="1"/>
  <c r="AM111" i="3" s="1"/>
  <c r="CM111" i="3" s="1" a="1"/>
  <c r="CM111" i="3" s="1"/>
  <c r="EM111" i="3" s="1" a="1"/>
  <c r="EM111" i="3" s="1"/>
  <c r="FR111" i="3"/>
  <c r="AS111" i="3" s="1" a="1"/>
  <c r="AS111" i="3" s="1"/>
  <c r="FP111" i="3"/>
  <c r="AQ111" i="3" s="1" a="1"/>
  <c r="AQ111" i="3" s="1"/>
  <c r="FS111" i="3"/>
  <c r="AT111" i="3" s="1" a="1"/>
  <c r="AT111" i="3" s="1"/>
  <c r="FM111" i="3"/>
  <c r="AN111" i="3" s="1" a="1"/>
  <c r="AN111" i="3" s="1"/>
  <c r="FN111" i="3"/>
  <c r="AO111" i="3" s="1" a="1"/>
  <c r="AO111" i="3" s="1"/>
  <c r="FU111" i="3"/>
  <c r="AV111" i="3" s="1" a="1"/>
  <c r="AV111" i="3" s="1"/>
  <c r="FQ111" i="3"/>
  <c r="AR111" i="3" s="1" a="1"/>
  <c r="AR111" i="3" s="1"/>
  <c r="FO111" i="3"/>
  <c r="AP111" i="3" s="1" a="1"/>
  <c r="AP111" i="3" s="1"/>
  <c r="FN24" i="3"/>
  <c r="AO24" i="3" s="1" a="1"/>
  <c r="AO24" i="3" s="1"/>
  <c r="FT24" i="3"/>
  <c r="AU24" i="3" s="1" a="1"/>
  <c r="AU24" i="3" s="1"/>
  <c r="FL24" i="3"/>
  <c r="AM24" i="3" s="1" a="1"/>
  <c r="AM24" i="3" s="1"/>
  <c r="CM24" i="3" s="1" a="1"/>
  <c r="CM24" i="3" s="1"/>
  <c r="EM24" i="3" s="1" a="1"/>
  <c r="EM24" i="3" s="1"/>
  <c r="FR24" i="3"/>
  <c r="AS24" i="3" s="1" a="1"/>
  <c r="AS24" i="3" s="1"/>
  <c r="FQ24" i="3"/>
  <c r="AR24" i="3" s="1" a="1"/>
  <c r="AR24" i="3" s="1"/>
  <c r="FP24" i="3"/>
  <c r="AQ24" i="3" s="1" a="1"/>
  <c r="AQ24" i="3" s="1"/>
  <c r="FO24" i="3"/>
  <c r="AP24" i="3" s="1" a="1"/>
  <c r="AP24" i="3" s="1"/>
  <c r="FM24" i="3"/>
  <c r="AN24" i="3" s="1" a="1"/>
  <c r="AN24" i="3" s="1"/>
  <c r="FU24" i="3"/>
  <c r="AV24" i="3" s="1" a="1"/>
  <c r="AV24" i="3" s="1"/>
  <c r="FS24" i="3"/>
  <c r="AT24" i="3" s="1" a="1"/>
  <c r="AT24" i="3" s="1"/>
  <c r="FP171" i="3"/>
  <c r="AQ171" i="3" s="1" a="1"/>
  <c r="AQ171" i="3" s="1"/>
  <c r="FN171" i="3"/>
  <c r="AO171" i="3" s="1" a="1"/>
  <c r="AO171" i="3" s="1"/>
  <c r="FT171" i="3"/>
  <c r="AU171" i="3" s="1" a="1"/>
  <c r="AU171" i="3" s="1"/>
  <c r="FL171" i="3"/>
  <c r="AM171" i="3" s="1" a="1"/>
  <c r="AM171" i="3" s="1"/>
  <c r="CM171" i="3" s="1" a="1"/>
  <c r="CM171" i="3" s="1"/>
  <c r="EM171" i="3" s="1" a="1"/>
  <c r="EM171" i="3" s="1"/>
  <c r="FS171" i="3"/>
  <c r="AT171" i="3" s="1" a="1"/>
  <c r="AT171" i="3" s="1"/>
  <c r="FR171" i="3"/>
  <c r="AS171" i="3" s="1" a="1"/>
  <c r="AS171" i="3" s="1"/>
  <c r="FO171" i="3"/>
  <c r="AP171" i="3" s="1" a="1"/>
  <c r="AP171" i="3" s="1"/>
  <c r="FU171" i="3"/>
  <c r="AV171" i="3" s="1" a="1"/>
  <c r="AV171" i="3" s="1"/>
  <c r="FQ171" i="3"/>
  <c r="AR171" i="3" s="1" a="1"/>
  <c r="AR171" i="3" s="1"/>
  <c r="FM171" i="3"/>
  <c r="AN171" i="3" s="1" a="1"/>
  <c r="AN171" i="3" s="1"/>
  <c r="FR18" i="3"/>
  <c r="AS18" i="3" s="1" a="1"/>
  <c r="AS18" i="3" s="1"/>
  <c r="FP18" i="3"/>
  <c r="AQ18" i="3" s="1" a="1"/>
  <c r="AQ18" i="3" s="1"/>
  <c r="FN18" i="3"/>
  <c r="AO18" i="3" s="1" a="1"/>
  <c r="AO18" i="3" s="1"/>
  <c r="FU18" i="3"/>
  <c r="AV18" i="3" s="1" a="1"/>
  <c r="AV18" i="3" s="1"/>
  <c r="FM18" i="3"/>
  <c r="AN18" i="3" s="1" a="1"/>
  <c r="AN18" i="3" s="1"/>
  <c r="FT18" i="3"/>
  <c r="AU18" i="3" s="1" a="1"/>
  <c r="AU18" i="3" s="1"/>
  <c r="FL18" i="3"/>
  <c r="AM18" i="3" s="1" a="1"/>
  <c r="AM18" i="3" s="1"/>
  <c r="CM18" i="3" s="1" a="1"/>
  <c r="CM18" i="3" s="1"/>
  <c r="EM18" i="3" s="1" a="1"/>
  <c r="EM18" i="3" s="1"/>
  <c r="FS18" i="3"/>
  <c r="AT18" i="3" s="1" a="1"/>
  <c r="AT18" i="3" s="1"/>
  <c r="FQ18" i="3"/>
  <c r="AR18" i="3" s="1" a="1"/>
  <c r="AR18" i="3" s="1"/>
  <c r="FO18" i="3"/>
  <c r="AP18" i="3" s="1" a="1"/>
  <c r="AP18" i="3" s="1"/>
  <c r="FT165" i="3"/>
  <c r="AU165" i="3" s="1" a="1"/>
  <c r="AU165" i="3" s="1"/>
  <c r="FL165" i="3"/>
  <c r="AM165" i="3" s="1" a="1"/>
  <c r="AM165" i="3" s="1"/>
  <c r="CM165" i="3" s="1" a="1"/>
  <c r="CM165" i="3" s="1"/>
  <c r="EM165" i="3" s="1" a="1"/>
  <c r="EM165" i="3" s="1"/>
  <c r="FR165" i="3"/>
  <c r="AS165" i="3" s="1" a="1"/>
  <c r="AS165" i="3" s="1"/>
  <c r="FP165" i="3"/>
  <c r="AQ165" i="3" s="1" a="1"/>
  <c r="AQ165" i="3" s="1"/>
  <c r="FO165" i="3"/>
  <c r="AP165" i="3" s="1" a="1"/>
  <c r="AP165" i="3" s="1"/>
  <c r="FN165" i="3"/>
  <c r="AO165" i="3" s="1" a="1"/>
  <c r="AO165" i="3" s="1"/>
  <c r="FU165" i="3"/>
  <c r="AV165" i="3" s="1" a="1"/>
  <c r="AV165" i="3" s="1"/>
  <c r="FS165" i="3"/>
  <c r="AT165" i="3" s="1" a="1"/>
  <c r="AT165" i="3" s="1"/>
  <c r="FQ165" i="3"/>
  <c r="AR165" i="3" s="1" a="1"/>
  <c r="AR165" i="3" s="1"/>
  <c r="FM165" i="3"/>
  <c r="AN165" i="3" s="1" a="1"/>
  <c r="AN165" i="3" s="1"/>
  <c r="FR148" i="3"/>
  <c r="AS148" i="3" s="1" a="1"/>
  <c r="AS148" i="3" s="1"/>
  <c r="FP148" i="3"/>
  <c r="AQ148" i="3" s="1" a="1"/>
  <c r="AQ148" i="3" s="1"/>
  <c r="FN148" i="3"/>
  <c r="AO148" i="3" s="1" a="1"/>
  <c r="AO148" i="3" s="1"/>
  <c r="FL148" i="3"/>
  <c r="AM148" i="3" s="1" a="1"/>
  <c r="AM148" i="3" s="1"/>
  <c r="CM148" i="3" s="1" a="1"/>
  <c r="CM148" i="3" s="1"/>
  <c r="EM148" i="3" s="1" a="1"/>
  <c r="EM148" i="3" s="1"/>
  <c r="FT148" i="3"/>
  <c r="AU148" i="3" s="1" a="1"/>
  <c r="AU148" i="3" s="1"/>
  <c r="FU148" i="3"/>
  <c r="AV148" i="3" s="1" a="1"/>
  <c r="AV148" i="3" s="1"/>
  <c r="FS148" i="3"/>
  <c r="AT148" i="3" s="1" a="1"/>
  <c r="AT148" i="3" s="1"/>
  <c r="FQ148" i="3"/>
  <c r="AR148" i="3" s="1" a="1"/>
  <c r="AR148" i="3" s="1"/>
  <c r="FO148" i="3"/>
  <c r="AP148" i="3" s="1" a="1"/>
  <c r="AP148" i="3" s="1"/>
  <c r="FM148" i="3"/>
  <c r="AN148" i="3" s="1" a="1"/>
  <c r="AN148" i="3" s="1"/>
  <c r="FN193" i="3"/>
  <c r="AO193" i="3" s="1" a="1"/>
  <c r="AO193" i="3" s="1"/>
  <c r="FU193" i="3"/>
  <c r="AV193" i="3" s="1" a="1"/>
  <c r="AV193" i="3" s="1"/>
  <c r="FT193" i="3"/>
  <c r="AU193" i="3" s="1" a="1"/>
  <c r="AU193" i="3" s="1"/>
  <c r="FL193" i="3"/>
  <c r="AM193" i="3" s="1" a="1"/>
  <c r="AM193" i="3" s="1"/>
  <c r="CM193" i="3" s="1" a="1"/>
  <c r="CM193" i="3" s="1"/>
  <c r="EM193" i="3" s="1" a="1"/>
  <c r="EM193" i="3" s="1"/>
  <c r="FR193" i="3"/>
  <c r="AS193" i="3" s="1" a="1"/>
  <c r="AS193" i="3" s="1"/>
  <c r="FM193" i="3"/>
  <c r="AN193" i="3" s="1" a="1"/>
  <c r="AN193" i="3" s="1"/>
  <c r="FS193" i="3"/>
  <c r="AT193" i="3" s="1" a="1"/>
  <c r="AT193" i="3" s="1"/>
  <c r="FQ193" i="3"/>
  <c r="AR193" i="3" s="1" a="1"/>
  <c r="AR193" i="3" s="1"/>
  <c r="FP193" i="3"/>
  <c r="AQ193" i="3" s="1" a="1"/>
  <c r="AQ193" i="3" s="1"/>
  <c r="FO193" i="3"/>
  <c r="AP193" i="3" s="1" a="1"/>
  <c r="AP193" i="3" s="1"/>
  <c r="FR140" i="3"/>
  <c r="AS140" i="3" s="1" a="1"/>
  <c r="AS140" i="3" s="1"/>
  <c r="FP140" i="3"/>
  <c r="AQ140" i="3" s="1" a="1"/>
  <c r="AQ140" i="3" s="1"/>
  <c r="FN140" i="3"/>
  <c r="AO140" i="3" s="1" a="1"/>
  <c r="AO140" i="3" s="1"/>
  <c r="FO140" i="3"/>
  <c r="AP140" i="3" s="1" a="1"/>
  <c r="AP140" i="3" s="1"/>
  <c r="FM140" i="3"/>
  <c r="AN140" i="3" s="1" a="1"/>
  <c r="AN140" i="3" s="1"/>
  <c r="FU140" i="3"/>
  <c r="AV140" i="3" s="1" a="1"/>
  <c r="AV140" i="3" s="1"/>
  <c r="FT140" i="3"/>
  <c r="AU140" i="3" s="1" a="1"/>
  <c r="AU140" i="3" s="1"/>
  <c r="FS140" i="3"/>
  <c r="AT140" i="3" s="1" a="1"/>
  <c r="AT140" i="3" s="1"/>
  <c r="FQ140" i="3"/>
  <c r="AR140" i="3" s="1" a="1"/>
  <c r="AR140" i="3" s="1"/>
  <c r="FL140" i="3"/>
  <c r="AM140" i="3" s="1" a="1"/>
  <c r="AM140" i="3" s="1"/>
  <c r="CM140" i="3" s="1" a="1"/>
  <c r="CM140" i="3" s="1"/>
  <c r="EM140" i="3" s="1" a="1"/>
  <c r="EM140" i="3" s="1"/>
  <c r="FU61" i="3"/>
  <c r="AV61" i="3" s="1" a="1"/>
  <c r="AV61" i="3" s="1"/>
  <c r="FM61" i="3"/>
  <c r="AN61" i="3" s="1" a="1"/>
  <c r="AN61" i="3" s="1"/>
  <c r="FS61" i="3"/>
  <c r="AT61" i="3" s="1" a="1"/>
  <c r="AT61" i="3" s="1"/>
  <c r="FP61" i="3"/>
  <c r="AQ61" i="3" s="1" a="1"/>
  <c r="AQ61" i="3" s="1"/>
  <c r="FO61" i="3"/>
  <c r="AP61" i="3" s="1" a="1"/>
  <c r="AP61" i="3" s="1"/>
  <c r="FN61" i="3"/>
  <c r="AO61" i="3" s="1" a="1"/>
  <c r="AO61" i="3" s="1"/>
  <c r="FL61" i="3"/>
  <c r="AM61" i="3" s="1" a="1"/>
  <c r="AM61" i="3" s="1"/>
  <c r="CM61" i="3" s="1" a="1"/>
  <c r="CM61" i="3" s="1"/>
  <c r="EM61" i="3" s="1" a="1"/>
  <c r="EM61" i="3" s="1"/>
  <c r="FT61" i="3"/>
  <c r="AU61" i="3" s="1" a="1"/>
  <c r="AU61" i="3" s="1"/>
  <c r="FR61" i="3"/>
  <c r="AS61" i="3" s="1" a="1"/>
  <c r="AS61" i="3" s="1"/>
  <c r="FQ61" i="3"/>
  <c r="AR61" i="3" s="1" a="1"/>
  <c r="AR61" i="3" s="1"/>
  <c r="FO56" i="3"/>
  <c r="AP56" i="3" s="1" a="1"/>
  <c r="AP56" i="3" s="1"/>
  <c r="FU56" i="3"/>
  <c r="AV56" i="3" s="1" a="1"/>
  <c r="AV56" i="3" s="1"/>
  <c r="FM56" i="3"/>
  <c r="AN56" i="3" s="1" a="1"/>
  <c r="AN56" i="3" s="1"/>
  <c r="FL56" i="3"/>
  <c r="AM56" i="3" s="1" a="1"/>
  <c r="AM56" i="3" s="1"/>
  <c r="CM56" i="3" s="1" a="1"/>
  <c r="CM56" i="3" s="1"/>
  <c r="EM56" i="3" s="1" a="1"/>
  <c r="EM56" i="3" s="1"/>
  <c r="FT56" i="3"/>
  <c r="AU56" i="3" s="1" a="1"/>
  <c r="AU56" i="3" s="1"/>
  <c r="FS56" i="3"/>
  <c r="AT56" i="3" s="1" a="1"/>
  <c r="AT56" i="3" s="1"/>
  <c r="FR56" i="3"/>
  <c r="AS56" i="3" s="1" a="1"/>
  <c r="AS56" i="3" s="1"/>
  <c r="FQ56" i="3"/>
  <c r="AR56" i="3" s="1" a="1"/>
  <c r="AR56" i="3" s="1"/>
  <c r="FP56" i="3"/>
  <c r="AQ56" i="3" s="1" a="1"/>
  <c r="AQ56" i="3" s="1"/>
  <c r="FN56" i="3"/>
  <c r="AO56" i="3" s="1" a="1"/>
  <c r="AO56" i="3" s="1"/>
  <c r="FQ75" i="3"/>
  <c r="AR75" i="3" s="1" a="1"/>
  <c r="AR75" i="3" s="1"/>
  <c r="FP75" i="3"/>
  <c r="AQ75" i="3" s="1" a="1"/>
  <c r="AQ75" i="3" s="1"/>
  <c r="FO75" i="3"/>
  <c r="AP75" i="3" s="1" a="1"/>
  <c r="AP75" i="3" s="1"/>
  <c r="FM75" i="3"/>
  <c r="AN75" i="3" s="1" a="1"/>
  <c r="AN75" i="3" s="1"/>
  <c r="FL75" i="3"/>
  <c r="AM75" i="3" s="1" a="1"/>
  <c r="AM75" i="3" s="1"/>
  <c r="CM75" i="3" s="1" a="1"/>
  <c r="CM75" i="3" s="1"/>
  <c r="EM75" i="3" s="1" a="1"/>
  <c r="EM75" i="3" s="1"/>
  <c r="FU75" i="3"/>
  <c r="AV75" i="3" s="1" a="1"/>
  <c r="AV75" i="3" s="1"/>
  <c r="FT75" i="3"/>
  <c r="AU75" i="3" s="1" a="1"/>
  <c r="AU75" i="3" s="1"/>
  <c r="FS75" i="3"/>
  <c r="AT75" i="3" s="1" a="1"/>
  <c r="AT75" i="3" s="1"/>
  <c r="FR75" i="3"/>
  <c r="AS75" i="3" s="1" a="1"/>
  <c r="AS75" i="3" s="1"/>
  <c r="FN75" i="3"/>
  <c r="AO75" i="3" s="1" a="1"/>
  <c r="AO75" i="3" s="1"/>
  <c r="FN168" i="3"/>
  <c r="AO168" i="3" s="1" a="1"/>
  <c r="AO168" i="3" s="1"/>
  <c r="FT168" i="3"/>
  <c r="AU168" i="3" s="1" a="1"/>
  <c r="AU168" i="3" s="1"/>
  <c r="FL168" i="3"/>
  <c r="AM168" i="3" s="1" a="1"/>
  <c r="AM168" i="3" s="1"/>
  <c r="CM168" i="3" s="1" a="1"/>
  <c r="CM168" i="3" s="1"/>
  <c r="EM168" i="3" s="1" a="1"/>
  <c r="EM168" i="3" s="1"/>
  <c r="FR168" i="3"/>
  <c r="AS168" i="3" s="1" a="1"/>
  <c r="AS168" i="3" s="1"/>
  <c r="FS168" i="3"/>
  <c r="AT168" i="3" s="1" a="1"/>
  <c r="AT168" i="3" s="1"/>
  <c r="FM168" i="3"/>
  <c r="AN168" i="3" s="1" a="1"/>
  <c r="AN168" i="3" s="1"/>
  <c r="FU168" i="3"/>
  <c r="AV168" i="3" s="1" a="1"/>
  <c r="AV168" i="3" s="1"/>
  <c r="FQ168" i="3"/>
  <c r="AR168" i="3" s="1" a="1"/>
  <c r="AR168" i="3" s="1"/>
  <c r="FP168" i="3"/>
  <c r="AQ168" i="3" s="1" a="1"/>
  <c r="AQ168" i="3" s="1"/>
  <c r="FO168" i="3"/>
  <c r="AP168" i="3" s="1" a="1"/>
  <c r="AP168" i="3" s="1"/>
  <c r="FT119" i="3"/>
  <c r="AU119" i="3" s="1" a="1"/>
  <c r="AU119" i="3" s="1"/>
  <c r="FL119" i="3"/>
  <c r="AM119" i="3" s="1" a="1"/>
  <c r="AM119" i="3" s="1"/>
  <c r="CM119" i="3" s="1" a="1"/>
  <c r="CM119" i="3" s="1"/>
  <c r="EM119" i="3" s="1" a="1"/>
  <c r="EM119" i="3" s="1"/>
  <c r="FR119" i="3"/>
  <c r="AS119" i="3" s="1" a="1"/>
  <c r="AS119" i="3" s="1"/>
  <c r="FP119" i="3"/>
  <c r="AQ119" i="3" s="1" a="1"/>
  <c r="AQ119" i="3" s="1"/>
  <c r="FU119" i="3"/>
  <c r="AV119" i="3" s="1" a="1"/>
  <c r="AV119" i="3" s="1"/>
  <c r="FO119" i="3"/>
  <c r="AP119" i="3" s="1" a="1"/>
  <c r="AP119" i="3" s="1"/>
  <c r="FQ119" i="3"/>
  <c r="AR119" i="3" s="1" a="1"/>
  <c r="AR119" i="3" s="1"/>
  <c r="FN119" i="3"/>
  <c r="AO119" i="3" s="1" a="1"/>
  <c r="AO119" i="3" s="1"/>
  <c r="FM119" i="3"/>
  <c r="AN119" i="3" s="1" a="1"/>
  <c r="AN119" i="3" s="1"/>
  <c r="FS119" i="3"/>
  <c r="AT119" i="3" s="1" a="1"/>
  <c r="AT119" i="3" s="1"/>
  <c r="FN48" i="3"/>
  <c r="AO48" i="3" s="1" a="1"/>
  <c r="AO48" i="3" s="1"/>
  <c r="FU48" i="3"/>
  <c r="AV48" i="3" s="1" a="1"/>
  <c r="AV48" i="3" s="1"/>
  <c r="FM48" i="3"/>
  <c r="AN48" i="3" s="1" a="1"/>
  <c r="AN48" i="3" s="1"/>
  <c r="FT48" i="3"/>
  <c r="AU48" i="3" s="1" a="1"/>
  <c r="AU48" i="3" s="1"/>
  <c r="FL48" i="3"/>
  <c r="AM48" i="3" s="1" a="1"/>
  <c r="AM48" i="3" s="1"/>
  <c r="CM48" i="3" s="1" a="1"/>
  <c r="CM48" i="3" s="1"/>
  <c r="EM48" i="3" s="1" a="1"/>
  <c r="EM48" i="3" s="1"/>
  <c r="FS48" i="3"/>
  <c r="AT48" i="3" s="1" a="1"/>
  <c r="AT48" i="3" s="1"/>
  <c r="FR48" i="3"/>
  <c r="AS48" i="3" s="1" a="1"/>
  <c r="AS48" i="3" s="1"/>
  <c r="FQ48" i="3"/>
  <c r="AR48" i="3" s="1" a="1"/>
  <c r="AR48" i="3" s="1"/>
  <c r="FP48" i="3"/>
  <c r="AQ48" i="3" s="1" a="1"/>
  <c r="AQ48" i="3" s="1"/>
  <c r="FO48" i="3"/>
  <c r="AP48" i="3" s="1" a="1"/>
  <c r="AP48" i="3" s="1"/>
  <c r="FP179" i="3"/>
  <c r="AQ179" i="3" s="1" a="1"/>
  <c r="AQ179" i="3" s="1"/>
  <c r="FN179" i="3"/>
  <c r="AO179" i="3" s="1" a="1"/>
  <c r="AO179" i="3" s="1"/>
  <c r="FT179" i="3"/>
  <c r="AU179" i="3" s="1" a="1"/>
  <c r="AU179" i="3" s="1"/>
  <c r="FL179" i="3"/>
  <c r="AM179" i="3" s="1" a="1"/>
  <c r="AM179" i="3" s="1"/>
  <c r="CM179" i="3" s="1" a="1"/>
  <c r="CM179" i="3" s="1"/>
  <c r="EM179" i="3" s="1" a="1"/>
  <c r="EM179" i="3" s="1"/>
  <c r="FQ179" i="3"/>
  <c r="AR179" i="3" s="1" a="1"/>
  <c r="AR179" i="3" s="1"/>
  <c r="FO179" i="3"/>
  <c r="AP179" i="3" s="1" a="1"/>
  <c r="AP179" i="3" s="1"/>
  <c r="FU179" i="3"/>
  <c r="AV179" i="3" s="1" a="1"/>
  <c r="AV179" i="3" s="1"/>
  <c r="FS179" i="3"/>
  <c r="AT179" i="3" s="1" a="1"/>
  <c r="AT179" i="3" s="1"/>
  <c r="FR179" i="3"/>
  <c r="AS179" i="3" s="1" a="1"/>
  <c r="AS179" i="3" s="1"/>
  <c r="FM179" i="3"/>
  <c r="AN179" i="3" s="1" a="1"/>
  <c r="AN179" i="3" s="1"/>
  <c r="FR34" i="3"/>
  <c r="AS34" i="3" s="1" a="1"/>
  <c r="AS34" i="3" s="1"/>
  <c r="FP34" i="3"/>
  <c r="AQ34" i="3" s="1" a="1"/>
  <c r="AQ34" i="3" s="1"/>
  <c r="FN34" i="3"/>
  <c r="AO34" i="3" s="1" a="1"/>
  <c r="AO34" i="3" s="1"/>
  <c r="FU34" i="3"/>
  <c r="AV34" i="3" s="1" a="1"/>
  <c r="AV34" i="3" s="1"/>
  <c r="FM34" i="3"/>
  <c r="AN34" i="3" s="1" a="1"/>
  <c r="AN34" i="3" s="1"/>
  <c r="FT34" i="3"/>
  <c r="AU34" i="3" s="1" a="1"/>
  <c r="AU34" i="3" s="1"/>
  <c r="FL34" i="3"/>
  <c r="AM34" i="3" s="1" a="1"/>
  <c r="AM34" i="3" s="1"/>
  <c r="CM34" i="3" s="1" a="1"/>
  <c r="CM34" i="3" s="1"/>
  <c r="EM34" i="3" s="1" a="1"/>
  <c r="EM34" i="3" s="1"/>
  <c r="FS34" i="3"/>
  <c r="AT34" i="3" s="1" a="1"/>
  <c r="AT34" i="3" s="1"/>
  <c r="FQ34" i="3"/>
  <c r="AR34" i="3" s="1" a="1"/>
  <c r="AR34" i="3" s="1"/>
  <c r="FO34" i="3"/>
  <c r="AP34" i="3" s="1" a="1"/>
  <c r="AP34" i="3" s="1"/>
  <c r="FT181" i="3"/>
  <c r="AU181" i="3" s="1" a="1"/>
  <c r="AU181" i="3" s="1"/>
  <c r="FL181" i="3"/>
  <c r="AM181" i="3" s="1" a="1"/>
  <c r="AM181" i="3" s="1"/>
  <c r="CM181" i="3" s="1" a="1"/>
  <c r="CM181" i="3" s="1"/>
  <c r="EM181" i="3" s="1" a="1"/>
  <c r="EM181" i="3" s="1"/>
  <c r="FR181" i="3"/>
  <c r="AS181" i="3" s="1" a="1"/>
  <c r="AS181" i="3" s="1"/>
  <c r="FP181" i="3"/>
  <c r="AQ181" i="3" s="1" a="1"/>
  <c r="AQ181" i="3" s="1"/>
  <c r="FU181" i="3"/>
  <c r="AV181" i="3" s="1" a="1"/>
  <c r="AV181" i="3" s="1"/>
  <c r="FQ181" i="3"/>
  <c r="AR181" i="3" s="1" a="1"/>
  <c r="AR181" i="3" s="1"/>
  <c r="FN181" i="3"/>
  <c r="AO181" i="3" s="1" a="1"/>
  <c r="AO181" i="3" s="1"/>
  <c r="FS181" i="3"/>
  <c r="AT181" i="3" s="1" a="1"/>
  <c r="AT181" i="3" s="1"/>
  <c r="FO181" i="3"/>
  <c r="AP181" i="3" s="1" a="1"/>
  <c r="AP181" i="3" s="1"/>
  <c r="FM181" i="3"/>
  <c r="AN181" i="3" s="1" a="1"/>
  <c r="AN181" i="3" s="1"/>
  <c r="FN4" i="3"/>
  <c r="AO4" i="3" s="1" a="1"/>
  <c r="AO4" i="3" s="1"/>
  <c r="FT4" i="3"/>
  <c r="AU4" i="3" s="1" a="1"/>
  <c r="AU4" i="3" s="1"/>
  <c r="FL4" i="3"/>
  <c r="AM4" i="3" s="1" a="1"/>
  <c r="AM4" i="3" s="1"/>
  <c r="CM4" i="3" s="1" a="1"/>
  <c r="CM4" i="3" s="1"/>
  <c r="EM4" i="3" s="1" a="1"/>
  <c r="EM4" i="3" s="1"/>
  <c r="FR4" i="3"/>
  <c r="AS4" i="3" s="1" a="1"/>
  <c r="AS4" i="3" s="1"/>
  <c r="G23" i="19" a="1"/>
  <c r="G23" i="19" s="1"/>
  <c r="FQ4" i="3"/>
  <c r="AR4" i="3" s="1" a="1"/>
  <c r="AR4" i="3" s="1"/>
  <c r="E23" i="19" a="1"/>
  <c r="E23" i="19" s="1"/>
  <c r="FP4" i="3"/>
  <c r="AQ4" i="3" s="1" a="1"/>
  <c r="AQ4" i="3" s="1"/>
  <c r="C23" i="19" a="1"/>
  <c r="C23" i="19" s="1"/>
  <c r="FU4" i="3"/>
  <c r="AV4" i="3" s="1" a="1"/>
  <c r="AV4" i="3" s="1"/>
  <c r="FS4" i="3"/>
  <c r="AT4" i="3" s="1" a="1"/>
  <c r="AT4" i="3" s="1"/>
  <c r="FO4" i="3"/>
  <c r="AP4" i="3" s="1" a="1"/>
  <c r="AP4" i="3" s="1"/>
  <c r="FM4" i="3"/>
  <c r="AN4" i="3" s="1" a="1"/>
  <c r="AN4" i="3" s="1"/>
  <c r="FS62" i="3"/>
  <c r="AT62" i="3" s="1" a="1"/>
  <c r="AT62" i="3" s="1"/>
  <c r="FQ62" i="3"/>
  <c r="AR62" i="3" s="1" a="1"/>
  <c r="AR62" i="3" s="1"/>
  <c r="FP62" i="3"/>
  <c r="AQ62" i="3" s="1" a="1"/>
  <c r="AQ62" i="3" s="1"/>
  <c r="FO62" i="3"/>
  <c r="AP62" i="3" s="1" a="1"/>
  <c r="AP62" i="3" s="1"/>
  <c r="FN62" i="3"/>
  <c r="AO62" i="3" s="1" a="1"/>
  <c r="AO62" i="3" s="1"/>
  <c r="FM62" i="3"/>
  <c r="AN62" i="3" s="1" a="1"/>
  <c r="AN62" i="3" s="1"/>
  <c r="FL62" i="3"/>
  <c r="AM62" i="3" s="1" a="1"/>
  <c r="AM62" i="3" s="1"/>
  <c r="CM62" i="3" s="1" a="1"/>
  <c r="CM62" i="3" s="1"/>
  <c r="EM62" i="3" s="1" a="1"/>
  <c r="EM62" i="3" s="1"/>
  <c r="FU62" i="3"/>
  <c r="AV62" i="3" s="1" a="1"/>
  <c r="AV62" i="3" s="1"/>
  <c r="FT62" i="3"/>
  <c r="AU62" i="3" s="1" a="1"/>
  <c r="AU62" i="3" s="1"/>
  <c r="FR62" i="3"/>
  <c r="AS62" i="3" s="1" a="1"/>
  <c r="AS62" i="3" s="1"/>
  <c r="FT135" i="3"/>
  <c r="AU135" i="3" s="1" a="1"/>
  <c r="AU135" i="3" s="1"/>
  <c r="FL135" i="3"/>
  <c r="AM135" i="3" s="1" a="1"/>
  <c r="AM135" i="3" s="1"/>
  <c r="CM135" i="3" s="1" a="1"/>
  <c r="CM135" i="3" s="1"/>
  <c r="EM135" i="3" s="1" a="1"/>
  <c r="EM135" i="3" s="1"/>
  <c r="FR135" i="3"/>
  <c r="AS135" i="3" s="1" a="1"/>
  <c r="AS135" i="3" s="1"/>
  <c r="FP135" i="3"/>
  <c r="AQ135" i="3" s="1" a="1"/>
  <c r="AQ135" i="3" s="1"/>
  <c r="FN135" i="3"/>
  <c r="AO135" i="3" s="1" a="1"/>
  <c r="AO135" i="3" s="1"/>
  <c r="FM135" i="3"/>
  <c r="AN135" i="3" s="1" a="1"/>
  <c r="AN135" i="3" s="1"/>
  <c r="FO135" i="3"/>
  <c r="AP135" i="3" s="1" a="1"/>
  <c r="AP135" i="3" s="1"/>
  <c r="FU135" i="3"/>
  <c r="AV135" i="3" s="1" a="1"/>
  <c r="AV135" i="3" s="1"/>
  <c r="FS135" i="3"/>
  <c r="AT135" i="3" s="1" a="1"/>
  <c r="AT135" i="3" s="1"/>
  <c r="FQ135" i="3"/>
  <c r="AR135" i="3" s="1" a="1"/>
  <c r="AR135" i="3" s="1"/>
  <c r="FR10" i="3"/>
  <c r="AS10" i="3" s="1" a="1"/>
  <c r="AS10" i="3" s="1"/>
  <c r="FP10" i="3"/>
  <c r="AQ10" i="3" s="1" a="1"/>
  <c r="AQ10" i="3" s="1"/>
  <c r="FN10" i="3"/>
  <c r="AO10" i="3" s="1" a="1"/>
  <c r="AO10" i="3" s="1"/>
  <c r="FU10" i="3"/>
  <c r="AV10" i="3" s="1" a="1"/>
  <c r="AV10" i="3" s="1"/>
  <c r="FM10" i="3"/>
  <c r="AN10" i="3" s="1" a="1"/>
  <c r="AN10" i="3" s="1"/>
  <c r="FT10" i="3"/>
  <c r="AU10" i="3" s="1" a="1"/>
  <c r="AU10" i="3" s="1"/>
  <c r="FL10" i="3"/>
  <c r="AM10" i="3" s="1" a="1"/>
  <c r="AM10" i="3" s="1"/>
  <c r="CM10" i="3" s="1" a="1"/>
  <c r="CM10" i="3" s="1"/>
  <c r="EM10" i="3" s="1" a="1"/>
  <c r="EM10" i="3" s="1"/>
  <c r="FS10" i="3"/>
  <c r="AT10" i="3" s="1" a="1"/>
  <c r="AT10" i="3" s="1"/>
  <c r="FQ10" i="3"/>
  <c r="AR10" i="3" s="1" a="1"/>
  <c r="AR10" i="3" s="1"/>
  <c r="FO10" i="3"/>
  <c r="AP10" i="3" s="1" a="1"/>
  <c r="AP10" i="3" s="1"/>
  <c r="FN184" i="3"/>
  <c r="AO184" i="3" s="1" a="1"/>
  <c r="AO184" i="3" s="1"/>
  <c r="FT184" i="3"/>
  <c r="AU184" i="3" s="1" a="1"/>
  <c r="AU184" i="3" s="1"/>
  <c r="FL184" i="3"/>
  <c r="AM184" i="3" s="1" a="1"/>
  <c r="AM184" i="3" s="1"/>
  <c r="CM184" i="3" s="1" a="1"/>
  <c r="CM184" i="3" s="1"/>
  <c r="EM184" i="3" s="1" a="1"/>
  <c r="EM184" i="3" s="1"/>
  <c r="FR184" i="3"/>
  <c r="AS184" i="3" s="1" a="1"/>
  <c r="AS184" i="3" s="1"/>
  <c r="FQ184" i="3"/>
  <c r="AR184" i="3" s="1" a="1"/>
  <c r="AR184" i="3" s="1"/>
  <c r="FP184" i="3"/>
  <c r="AQ184" i="3" s="1" a="1"/>
  <c r="AQ184" i="3" s="1"/>
  <c r="FM184" i="3"/>
  <c r="AN184" i="3" s="1" a="1"/>
  <c r="AN184" i="3" s="1"/>
  <c r="FU184" i="3"/>
  <c r="AV184" i="3" s="1" a="1"/>
  <c r="AV184" i="3" s="1"/>
  <c r="FO184" i="3"/>
  <c r="AP184" i="3" s="1" a="1"/>
  <c r="AP184" i="3" s="1"/>
  <c r="FS184" i="3"/>
  <c r="AT184" i="3" s="1" a="1"/>
  <c r="AT184" i="3" s="1"/>
  <c r="FT185" i="3"/>
  <c r="AU185" i="3" s="1" a="1"/>
  <c r="AU185" i="3" s="1"/>
  <c r="FL185" i="3"/>
  <c r="AM185" i="3" s="1" a="1"/>
  <c r="AM185" i="3" s="1"/>
  <c r="CM185" i="3" s="1" a="1"/>
  <c r="CM185" i="3" s="1"/>
  <c r="EM185" i="3" s="1" a="1"/>
  <c r="EM185" i="3" s="1"/>
  <c r="FR185" i="3"/>
  <c r="AS185" i="3" s="1" a="1"/>
  <c r="AS185" i="3" s="1"/>
  <c r="FP185" i="3"/>
  <c r="AQ185" i="3" s="1" a="1"/>
  <c r="AQ185" i="3" s="1"/>
  <c r="FU185" i="3"/>
  <c r="AV185" i="3" s="1" a="1"/>
  <c r="AV185" i="3" s="1"/>
  <c r="FS185" i="3"/>
  <c r="AT185" i="3" s="1" a="1"/>
  <c r="AT185" i="3" s="1"/>
  <c r="FO185" i="3"/>
  <c r="AP185" i="3" s="1" a="1"/>
  <c r="AP185" i="3" s="1"/>
  <c r="FN185" i="3"/>
  <c r="AO185" i="3" s="1" a="1"/>
  <c r="AO185" i="3" s="1"/>
  <c r="FQ185" i="3"/>
  <c r="AR185" i="3" s="1" a="1"/>
  <c r="AR185" i="3" s="1"/>
  <c r="FM185" i="3"/>
  <c r="AN185" i="3" s="1" a="1"/>
  <c r="AN185" i="3" s="1"/>
  <c r="FP80" i="3"/>
  <c r="AQ80" i="3" s="1" a="1"/>
  <c r="AQ80" i="3" s="1"/>
  <c r="FT80" i="3"/>
  <c r="AU80" i="3" s="1" a="1"/>
  <c r="AU80" i="3" s="1"/>
  <c r="FL80" i="3"/>
  <c r="AM80" i="3" s="1" a="1"/>
  <c r="AM80" i="3" s="1"/>
  <c r="CM80" i="3" s="1" a="1"/>
  <c r="CM80" i="3" s="1"/>
  <c r="EM80" i="3" s="1" a="1"/>
  <c r="EM80" i="3" s="1"/>
  <c r="FS80" i="3"/>
  <c r="AT80" i="3" s="1" a="1"/>
  <c r="AT80" i="3" s="1"/>
  <c r="FR80" i="3"/>
  <c r="AS80" i="3" s="1" a="1"/>
  <c r="AS80" i="3" s="1"/>
  <c r="FQ80" i="3"/>
  <c r="AR80" i="3" s="1" a="1"/>
  <c r="AR80" i="3" s="1"/>
  <c r="FU80" i="3"/>
  <c r="AV80" i="3" s="1" a="1"/>
  <c r="AV80" i="3" s="1"/>
  <c r="FO80" i="3"/>
  <c r="AP80" i="3" s="1" a="1"/>
  <c r="AP80" i="3" s="1"/>
  <c r="FN80" i="3"/>
  <c r="AO80" i="3" s="1" a="1"/>
  <c r="AO80" i="3" s="1"/>
  <c r="FM80" i="3"/>
  <c r="AN80" i="3" s="1" a="1"/>
  <c r="AN80" i="3" s="1"/>
  <c r="FT25" i="3"/>
  <c r="AU25" i="3" s="1" a="1"/>
  <c r="AU25" i="3" s="1"/>
  <c r="FL25" i="3"/>
  <c r="AM25" i="3" s="1" a="1"/>
  <c r="AM25" i="3" s="1"/>
  <c r="CM25" i="3" s="1" a="1"/>
  <c r="CM25" i="3" s="1"/>
  <c r="EM25" i="3" s="1" a="1"/>
  <c r="EM25" i="3" s="1"/>
  <c r="FR25" i="3"/>
  <c r="AS25" i="3" s="1" a="1"/>
  <c r="AS25" i="3" s="1"/>
  <c r="FP25" i="3"/>
  <c r="AQ25" i="3" s="1" a="1"/>
  <c r="AQ25" i="3" s="1"/>
  <c r="FO25" i="3"/>
  <c r="AP25" i="3" s="1" a="1"/>
  <c r="AP25" i="3" s="1"/>
  <c r="FN25" i="3"/>
  <c r="AO25" i="3" s="1" a="1"/>
  <c r="AO25" i="3" s="1"/>
  <c r="FU25" i="3"/>
  <c r="AV25" i="3" s="1" a="1"/>
  <c r="AV25" i="3" s="1"/>
  <c r="FS25" i="3"/>
  <c r="AT25" i="3" s="1" a="1"/>
  <c r="AT25" i="3" s="1"/>
  <c r="FQ25" i="3"/>
  <c r="AR25" i="3" s="1" a="1"/>
  <c r="AR25" i="3" s="1"/>
  <c r="FM25" i="3"/>
  <c r="AN25" i="3" s="1" a="1"/>
  <c r="AN25" i="3" s="1"/>
  <c r="FS50" i="3"/>
  <c r="AT50" i="3" s="1" a="1"/>
  <c r="AT50" i="3" s="1"/>
  <c r="FQ50" i="3"/>
  <c r="AR50" i="3" s="1" a="1"/>
  <c r="AR50" i="3" s="1"/>
  <c r="FT50" i="3"/>
  <c r="AU50" i="3" s="1" a="1"/>
  <c r="AU50" i="3" s="1"/>
  <c r="FR50" i="3"/>
  <c r="AS50" i="3" s="1" a="1"/>
  <c r="AS50" i="3" s="1"/>
  <c r="FP50" i="3"/>
  <c r="AQ50" i="3" s="1" a="1"/>
  <c r="AQ50" i="3" s="1"/>
  <c r="FO50" i="3"/>
  <c r="AP50" i="3" s="1" a="1"/>
  <c r="AP50" i="3" s="1"/>
  <c r="FN50" i="3"/>
  <c r="AO50" i="3" s="1" a="1"/>
  <c r="AO50" i="3" s="1"/>
  <c r="FM50" i="3"/>
  <c r="AN50" i="3" s="1" a="1"/>
  <c r="AN50" i="3" s="1"/>
  <c r="FL50" i="3"/>
  <c r="AM50" i="3" s="1" a="1"/>
  <c r="AM50" i="3" s="1"/>
  <c r="CM50" i="3" s="1" a="1"/>
  <c r="CM50" i="3" s="1"/>
  <c r="EM50" i="3" s="1" a="1"/>
  <c r="EM50" i="3" s="1"/>
  <c r="FU50" i="3"/>
  <c r="AV50" i="3" s="1" a="1"/>
  <c r="AV50" i="3" s="1"/>
  <c r="FP19" i="3"/>
  <c r="AQ19" i="3" s="1" a="1"/>
  <c r="AQ19" i="3" s="1"/>
  <c r="FN19" i="3"/>
  <c r="AO19" i="3" s="1" a="1"/>
  <c r="AO19" i="3" s="1"/>
  <c r="FT19" i="3"/>
  <c r="AU19" i="3" s="1" a="1"/>
  <c r="AU19" i="3" s="1"/>
  <c r="FL19" i="3"/>
  <c r="AM19" i="3" s="1" a="1"/>
  <c r="AM19" i="3" s="1"/>
  <c r="CM19" i="3" s="1" a="1"/>
  <c r="CM19" i="3" s="1"/>
  <c r="EM19" i="3" s="1" a="1"/>
  <c r="EM19" i="3" s="1"/>
  <c r="FS19" i="3"/>
  <c r="AT19" i="3" s="1" a="1"/>
  <c r="AT19" i="3" s="1"/>
  <c r="FR19" i="3"/>
  <c r="AS19" i="3" s="1" a="1"/>
  <c r="AS19" i="3" s="1"/>
  <c r="FU19" i="3"/>
  <c r="AV19" i="3" s="1" a="1"/>
  <c r="AV19" i="3" s="1"/>
  <c r="FQ19" i="3"/>
  <c r="AR19" i="3" s="1" a="1"/>
  <c r="AR19" i="3" s="1"/>
  <c r="FO19" i="3"/>
  <c r="AP19" i="3" s="1" a="1"/>
  <c r="AP19" i="3" s="1"/>
  <c r="FM19" i="3"/>
  <c r="AN19" i="3" s="1" a="1"/>
  <c r="AN19" i="3" s="1"/>
  <c r="FN36" i="3"/>
  <c r="AO36" i="3" s="1" a="1"/>
  <c r="AO36" i="3" s="1"/>
  <c r="FT36" i="3"/>
  <c r="AU36" i="3" s="1" a="1"/>
  <c r="AU36" i="3" s="1"/>
  <c r="FL36" i="3"/>
  <c r="AM36" i="3" s="1" a="1"/>
  <c r="AM36" i="3" s="1"/>
  <c r="CM36" i="3" s="1" a="1"/>
  <c r="CM36" i="3" s="1"/>
  <c r="EM36" i="3" s="1" a="1"/>
  <c r="EM36" i="3" s="1"/>
  <c r="FR36" i="3"/>
  <c r="AS36" i="3" s="1" a="1"/>
  <c r="AS36" i="3" s="1"/>
  <c r="FQ36" i="3"/>
  <c r="AR36" i="3" s="1" a="1"/>
  <c r="AR36" i="3" s="1"/>
  <c r="FP36" i="3"/>
  <c r="AQ36" i="3" s="1" a="1"/>
  <c r="AQ36" i="3" s="1"/>
  <c r="FU36" i="3"/>
  <c r="AV36" i="3" s="1" a="1"/>
  <c r="AV36" i="3" s="1"/>
  <c r="FS36" i="3"/>
  <c r="AT36" i="3" s="1" a="1"/>
  <c r="AT36" i="3" s="1"/>
  <c r="FO36" i="3"/>
  <c r="AP36" i="3" s="1" a="1"/>
  <c r="AP36" i="3" s="1"/>
  <c r="FM36" i="3"/>
  <c r="AN36" i="3" s="1" a="1"/>
  <c r="AN36" i="3" s="1"/>
  <c r="FN138" i="3"/>
  <c r="AO138" i="3" s="1" a="1"/>
  <c r="AO138" i="3" s="1"/>
  <c r="FT138" i="3"/>
  <c r="AU138" i="3" s="1" a="1"/>
  <c r="AU138" i="3" s="1"/>
  <c r="FL138" i="3"/>
  <c r="AM138" i="3" s="1" a="1"/>
  <c r="AM138" i="3" s="1"/>
  <c r="CM138" i="3" s="1" a="1"/>
  <c r="CM138" i="3" s="1"/>
  <c r="EM138" i="3" s="1" a="1"/>
  <c r="EM138" i="3" s="1"/>
  <c r="FR138" i="3"/>
  <c r="AS138" i="3" s="1" a="1"/>
  <c r="AS138" i="3" s="1"/>
  <c r="FU138" i="3"/>
  <c r="AV138" i="3" s="1" a="1"/>
  <c r="AV138" i="3" s="1"/>
  <c r="FQ138" i="3"/>
  <c r="AR138" i="3" s="1" a="1"/>
  <c r="AR138" i="3" s="1"/>
  <c r="FS138" i="3"/>
  <c r="AT138" i="3" s="1" a="1"/>
  <c r="AT138" i="3" s="1"/>
  <c r="FP138" i="3"/>
  <c r="AQ138" i="3" s="1" a="1"/>
  <c r="AQ138" i="3" s="1"/>
  <c r="FO138" i="3"/>
  <c r="AP138" i="3" s="1" a="1"/>
  <c r="AP138" i="3" s="1"/>
  <c r="FM138" i="3"/>
  <c r="AN138" i="3" s="1" a="1"/>
  <c r="AN138" i="3" s="1"/>
  <c r="FN142" i="3"/>
  <c r="AO142" i="3" s="1" a="1"/>
  <c r="AO142" i="3" s="1"/>
  <c r="FT142" i="3"/>
  <c r="AU142" i="3" s="1" a="1"/>
  <c r="AU142" i="3" s="1"/>
  <c r="FL142" i="3"/>
  <c r="AM142" i="3" s="1" a="1"/>
  <c r="AM142" i="3" s="1"/>
  <c r="CM142" i="3" s="1" a="1"/>
  <c r="CM142" i="3" s="1"/>
  <c r="EM142" i="3" s="1" a="1"/>
  <c r="EM142" i="3" s="1"/>
  <c r="FR142" i="3"/>
  <c r="AS142" i="3" s="1" a="1"/>
  <c r="AS142" i="3" s="1"/>
  <c r="FU142" i="3"/>
  <c r="AV142" i="3" s="1" a="1"/>
  <c r="AV142" i="3" s="1"/>
  <c r="FS142" i="3"/>
  <c r="AT142" i="3" s="1" a="1"/>
  <c r="AT142" i="3" s="1"/>
  <c r="FP142" i="3"/>
  <c r="AQ142" i="3" s="1" a="1"/>
  <c r="AQ142" i="3" s="1"/>
  <c r="FO142" i="3"/>
  <c r="AP142" i="3" s="1" a="1"/>
  <c r="AP142" i="3" s="1"/>
  <c r="FM142" i="3"/>
  <c r="AN142" i="3" s="1" a="1"/>
  <c r="AN142" i="3" s="1"/>
  <c r="FQ142" i="3"/>
  <c r="AR142" i="3" s="1" a="1"/>
  <c r="AR142" i="3" s="1"/>
  <c r="FT9" i="3"/>
  <c r="AU9" i="3" s="1" a="1"/>
  <c r="AU9" i="3" s="1"/>
  <c r="FL9" i="3"/>
  <c r="AM9" i="3" s="1" a="1"/>
  <c r="AM9" i="3" s="1"/>
  <c r="CM9" i="3" s="1" a="1"/>
  <c r="CM9" i="3" s="1"/>
  <c r="EM9" i="3" s="1" a="1"/>
  <c r="EM9" i="3" s="1"/>
  <c r="FR9" i="3"/>
  <c r="AS9" i="3" s="1" a="1"/>
  <c r="AS9" i="3" s="1"/>
  <c r="FP9" i="3"/>
  <c r="AQ9" i="3" s="1" a="1"/>
  <c r="AQ9" i="3" s="1"/>
  <c r="FO9" i="3"/>
  <c r="AP9" i="3" s="1" a="1"/>
  <c r="AP9" i="3" s="1"/>
  <c r="FN9" i="3"/>
  <c r="AO9" i="3" s="1" a="1"/>
  <c r="AO9" i="3" s="1"/>
  <c r="FQ9" i="3"/>
  <c r="AR9" i="3" s="1" a="1"/>
  <c r="AR9" i="3" s="1"/>
  <c r="FM9" i="3"/>
  <c r="AN9" i="3" s="1" a="1"/>
  <c r="AN9" i="3" s="1"/>
  <c r="FU9" i="3"/>
  <c r="AV9" i="3" s="1" a="1"/>
  <c r="AV9" i="3" s="1"/>
  <c r="FS9" i="3"/>
  <c r="AT9" i="3" s="1" a="1"/>
  <c r="AT9" i="3" s="1"/>
  <c r="FR6" i="3"/>
  <c r="AS6" i="3" s="1" a="1"/>
  <c r="AS6" i="3" s="1"/>
  <c r="FP6" i="3"/>
  <c r="AQ6" i="3" s="1" a="1"/>
  <c r="AQ6" i="3" s="1"/>
  <c r="FN6" i="3"/>
  <c r="AO6" i="3" s="1" a="1"/>
  <c r="AO6" i="3" s="1"/>
  <c r="FU6" i="3"/>
  <c r="AV6" i="3" s="1" a="1"/>
  <c r="AV6" i="3" s="1"/>
  <c r="FM6" i="3"/>
  <c r="AN6" i="3" s="1" a="1"/>
  <c r="AN6" i="3" s="1"/>
  <c r="FT6" i="3"/>
  <c r="AU6" i="3" s="1" a="1"/>
  <c r="AU6" i="3" s="1"/>
  <c r="FL6" i="3"/>
  <c r="AM6" i="3" s="1" a="1"/>
  <c r="AM6" i="3" s="1"/>
  <c r="CM6" i="3" s="1" a="1"/>
  <c r="CM6" i="3" s="1"/>
  <c r="EM6" i="3" s="1" a="1"/>
  <c r="EM6" i="3" s="1"/>
  <c r="FS6" i="3"/>
  <c r="AT6" i="3" s="1" a="1"/>
  <c r="AT6" i="3" s="1"/>
  <c r="FQ6" i="3"/>
  <c r="AR6" i="3" s="1" a="1"/>
  <c r="AR6" i="3" s="1"/>
  <c r="FO6" i="3"/>
  <c r="AP6" i="3" s="1" a="1"/>
  <c r="AP6" i="3" s="1"/>
  <c r="FU69" i="3"/>
  <c r="AV69" i="3" s="1" a="1"/>
  <c r="AV69" i="3" s="1"/>
  <c r="FM69" i="3"/>
  <c r="AN69" i="3" s="1" a="1"/>
  <c r="AN69" i="3" s="1"/>
  <c r="FT69" i="3"/>
  <c r="AU69" i="3" s="1" a="1"/>
  <c r="AU69" i="3" s="1"/>
  <c r="FS69" i="3"/>
  <c r="AT69" i="3" s="1" a="1"/>
  <c r="AT69" i="3" s="1"/>
  <c r="FR69" i="3"/>
  <c r="AS69" i="3" s="1" a="1"/>
  <c r="AS69" i="3" s="1"/>
  <c r="FQ69" i="3"/>
  <c r="AR69" i="3" s="1" a="1"/>
  <c r="AR69" i="3" s="1"/>
  <c r="FP69" i="3"/>
  <c r="AQ69" i="3" s="1" a="1"/>
  <c r="AQ69" i="3" s="1"/>
  <c r="FO69" i="3"/>
  <c r="AP69" i="3" s="1" a="1"/>
  <c r="AP69" i="3" s="1"/>
  <c r="FN69" i="3"/>
  <c r="AO69" i="3" s="1" a="1"/>
  <c r="AO69" i="3" s="1"/>
  <c r="FL69" i="3"/>
  <c r="AM69" i="3" s="1" a="1"/>
  <c r="AM69" i="3" s="1"/>
  <c r="CM69" i="3" s="1" a="1"/>
  <c r="CM69" i="3" s="1"/>
  <c r="EM69" i="3" s="1" a="1"/>
  <c r="EM69" i="3" s="1"/>
  <c r="FQ63" i="3"/>
  <c r="AR63" i="3" s="1" a="1"/>
  <c r="AR63" i="3" s="1"/>
  <c r="FO63" i="3"/>
  <c r="AP63" i="3" s="1" a="1"/>
  <c r="AP63" i="3" s="1"/>
  <c r="FR63" i="3"/>
  <c r="AS63" i="3" s="1" a="1"/>
  <c r="AS63" i="3" s="1"/>
  <c r="FP63" i="3"/>
  <c r="AQ63" i="3" s="1" a="1"/>
  <c r="AQ63" i="3" s="1"/>
  <c r="FN63" i="3"/>
  <c r="AO63" i="3" s="1" a="1"/>
  <c r="AO63" i="3" s="1"/>
  <c r="FM63" i="3"/>
  <c r="AN63" i="3" s="1" a="1"/>
  <c r="AN63" i="3" s="1"/>
  <c r="FL63" i="3"/>
  <c r="AM63" i="3" s="1" a="1"/>
  <c r="AM63" i="3" s="1"/>
  <c r="CM63" i="3" s="1" a="1"/>
  <c r="CM63" i="3" s="1"/>
  <c r="EM63" i="3" s="1" a="1"/>
  <c r="EM63" i="3" s="1"/>
  <c r="FU63" i="3"/>
  <c r="AV63" i="3" s="1" a="1"/>
  <c r="AV63" i="3" s="1"/>
  <c r="FT63" i="3"/>
  <c r="AU63" i="3" s="1" a="1"/>
  <c r="AU63" i="3" s="1"/>
  <c r="FS63" i="3"/>
  <c r="AT63" i="3" s="1" a="1"/>
  <c r="AT63" i="3" s="1"/>
  <c r="FP96" i="3"/>
  <c r="AQ96" i="3" s="1" a="1"/>
  <c r="AQ96" i="3" s="1"/>
  <c r="FT96" i="3"/>
  <c r="AU96" i="3" s="1" a="1"/>
  <c r="AU96" i="3" s="1"/>
  <c r="FL96" i="3"/>
  <c r="AM96" i="3" s="1" a="1"/>
  <c r="AM96" i="3" s="1"/>
  <c r="CM96" i="3" s="1" a="1"/>
  <c r="CM96" i="3" s="1"/>
  <c r="EM96" i="3" s="1" a="1"/>
  <c r="EM96" i="3" s="1"/>
  <c r="FM96" i="3"/>
  <c r="AN96" i="3" s="1" a="1"/>
  <c r="AN96" i="3" s="1"/>
  <c r="FS96" i="3"/>
  <c r="AT96" i="3" s="1" a="1"/>
  <c r="AT96" i="3" s="1"/>
  <c r="FU96" i="3"/>
  <c r="AV96" i="3" s="1" a="1"/>
  <c r="AV96" i="3" s="1"/>
  <c r="FO96" i="3"/>
  <c r="AP96" i="3" s="1" a="1"/>
  <c r="AP96" i="3" s="1"/>
  <c r="FN96" i="3"/>
  <c r="AO96" i="3" s="1" a="1"/>
  <c r="AO96" i="3" s="1"/>
  <c r="FR96" i="3"/>
  <c r="AS96" i="3" s="1" a="1"/>
  <c r="AS96" i="3" s="1"/>
  <c r="FQ96" i="3"/>
  <c r="AR96" i="3" s="1" a="1"/>
  <c r="AR96" i="3" s="1"/>
  <c r="FU73" i="3"/>
  <c r="AV73" i="3" s="1" a="1"/>
  <c r="AV73" i="3" s="1"/>
  <c r="FM73" i="3"/>
  <c r="AN73" i="3" s="1" a="1"/>
  <c r="AN73" i="3" s="1"/>
  <c r="FT73" i="3"/>
  <c r="AU73" i="3" s="1" a="1"/>
  <c r="AU73" i="3" s="1"/>
  <c r="FL73" i="3"/>
  <c r="AM73" i="3" s="1" a="1"/>
  <c r="AM73" i="3" s="1"/>
  <c r="CM73" i="3" s="1" a="1"/>
  <c r="CM73" i="3" s="1"/>
  <c r="EM73" i="3" s="1" a="1"/>
  <c r="EM73" i="3" s="1"/>
  <c r="FS73" i="3"/>
  <c r="AT73" i="3" s="1" a="1"/>
  <c r="AT73" i="3" s="1"/>
  <c r="FR73" i="3"/>
  <c r="AS73" i="3" s="1" a="1"/>
  <c r="AS73" i="3" s="1"/>
  <c r="FQ73" i="3"/>
  <c r="AR73" i="3" s="1" a="1"/>
  <c r="AR73" i="3" s="1"/>
  <c r="FP73" i="3"/>
  <c r="AQ73" i="3" s="1" a="1"/>
  <c r="AQ73" i="3" s="1"/>
  <c r="FO73" i="3"/>
  <c r="AP73" i="3" s="1" a="1"/>
  <c r="AP73" i="3" s="1"/>
  <c r="FN73" i="3"/>
  <c r="AO73" i="3" s="1" a="1"/>
  <c r="AO73" i="3" s="1"/>
  <c r="FT82" i="3"/>
  <c r="AU82" i="3" s="1" a="1"/>
  <c r="AU82" i="3" s="1"/>
  <c r="FL82" i="3"/>
  <c r="AM82" i="3" s="1" a="1"/>
  <c r="AM82" i="3" s="1"/>
  <c r="CM82" i="3" s="1" a="1"/>
  <c r="CM82" i="3" s="1"/>
  <c r="EM82" i="3" s="1" a="1"/>
  <c r="EM82" i="3" s="1"/>
  <c r="FP82" i="3"/>
  <c r="AQ82" i="3" s="1" a="1"/>
  <c r="AQ82" i="3" s="1"/>
  <c r="FU82" i="3"/>
  <c r="AV82" i="3" s="1" a="1"/>
  <c r="AV82" i="3" s="1"/>
  <c r="FS82" i="3"/>
  <c r="AT82" i="3" s="1" a="1"/>
  <c r="AT82" i="3" s="1"/>
  <c r="FR82" i="3"/>
  <c r="AS82" i="3" s="1" a="1"/>
  <c r="AS82" i="3" s="1"/>
  <c r="FO82" i="3"/>
  <c r="AP82" i="3" s="1" a="1"/>
  <c r="AP82" i="3" s="1"/>
  <c r="FN82" i="3"/>
  <c r="AO82" i="3" s="1" a="1"/>
  <c r="AO82" i="3" s="1"/>
  <c r="FM82" i="3"/>
  <c r="AN82" i="3" s="1" a="1"/>
  <c r="AN82" i="3" s="1"/>
  <c r="FQ82" i="3"/>
  <c r="AR82" i="3" s="1" a="1"/>
  <c r="AR82" i="3" s="1"/>
  <c r="FP27" i="3"/>
  <c r="AQ27" i="3" s="1" a="1"/>
  <c r="AQ27" i="3" s="1"/>
  <c r="FN27" i="3"/>
  <c r="AO27" i="3" s="1" a="1"/>
  <c r="AO27" i="3" s="1"/>
  <c r="FT27" i="3"/>
  <c r="AU27" i="3" s="1" a="1"/>
  <c r="AU27" i="3" s="1"/>
  <c r="FL27" i="3"/>
  <c r="AM27" i="3" s="1" a="1"/>
  <c r="AM27" i="3" s="1"/>
  <c r="CM27" i="3" s="1" a="1"/>
  <c r="CM27" i="3" s="1"/>
  <c r="EM27" i="3" s="1" a="1"/>
  <c r="EM27" i="3" s="1"/>
  <c r="FS27" i="3"/>
  <c r="AT27" i="3" s="1" a="1"/>
  <c r="AT27" i="3" s="1"/>
  <c r="FR27" i="3"/>
  <c r="AS27" i="3" s="1" a="1"/>
  <c r="AS27" i="3" s="1"/>
  <c r="FU27" i="3"/>
  <c r="AV27" i="3" s="1" a="1"/>
  <c r="AV27" i="3" s="1"/>
  <c r="FQ27" i="3"/>
  <c r="AR27" i="3" s="1" a="1"/>
  <c r="AR27" i="3" s="1"/>
  <c r="FO27" i="3"/>
  <c r="AP27" i="3" s="1" a="1"/>
  <c r="AP27" i="3" s="1"/>
  <c r="FM27" i="3"/>
  <c r="AN27" i="3" s="1" a="1"/>
  <c r="AN27" i="3" s="1"/>
  <c r="FO60" i="3"/>
  <c r="AP60" i="3" s="1" a="1"/>
  <c r="AP60" i="3" s="1"/>
  <c r="FU60" i="3"/>
  <c r="AV60" i="3" s="1" a="1"/>
  <c r="AV60" i="3" s="1"/>
  <c r="FM60" i="3"/>
  <c r="AN60" i="3" s="1" a="1"/>
  <c r="AN60" i="3" s="1"/>
  <c r="FP60" i="3"/>
  <c r="AQ60" i="3" s="1" a="1"/>
  <c r="AQ60" i="3" s="1"/>
  <c r="FN60" i="3"/>
  <c r="AO60" i="3" s="1" a="1"/>
  <c r="AO60" i="3" s="1"/>
  <c r="FL60" i="3"/>
  <c r="AM60" i="3" s="1" a="1"/>
  <c r="AM60" i="3" s="1"/>
  <c r="CM60" i="3" s="1" a="1"/>
  <c r="CM60" i="3" s="1"/>
  <c r="EM60" i="3" s="1" a="1"/>
  <c r="EM60" i="3" s="1"/>
  <c r="FT60" i="3"/>
  <c r="AU60" i="3" s="1" a="1"/>
  <c r="AU60" i="3" s="1"/>
  <c r="FS60" i="3"/>
  <c r="AT60" i="3" s="1" a="1"/>
  <c r="AT60" i="3" s="1"/>
  <c r="FR60" i="3"/>
  <c r="AS60" i="3" s="1" a="1"/>
  <c r="AS60" i="3" s="1"/>
  <c r="FQ60" i="3"/>
  <c r="AR60" i="3" s="1" a="1"/>
  <c r="AR60" i="3" s="1"/>
  <c r="FP88" i="3"/>
  <c r="AQ88" i="3" s="1" a="1"/>
  <c r="AQ88" i="3" s="1"/>
  <c r="FT88" i="3"/>
  <c r="AU88" i="3" s="1" a="1"/>
  <c r="AU88" i="3" s="1"/>
  <c r="FL88" i="3"/>
  <c r="AM88" i="3" s="1" a="1"/>
  <c r="AM88" i="3" s="1"/>
  <c r="CM88" i="3" s="1" a="1"/>
  <c r="CM88" i="3" s="1"/>
  <c r="EM88" i="3" s="1" a="1"/>
  <c r="EM88" i="3" s="1"/>
  <c r="FN88" i="3"/>
  <c r="AO88" i="3" s="1" a="1"/>
  <c r="AO88" i="3" s="1"/>
  <c r="FM88" i="3"/>
  <c r="AN88" i="3" s="1" a="1"/>
  <c r="AN88" i="3" s="1"/>
  <c r="FU88" i="3"/>
  <c r="AV88" i="3" s="1" a="1"/>
  <c r="AV88" i="3" s="1"/>
  <c r="FS88" i="3"/>
  <c r="AT88" i="3" s="1" a="1"/>
  <c r="AT88" i="3" s="1"/>
  <c r="FR88" i="3"/>
  <c r="AS88" i="3" s="1" a="1"/>
  <c r="AS88" i="3" s="1"/>
  <c r="FQ88" i="3"/>
  <c r="AR88" i="3" s="1" a="1"/>
  <c r="AR88" i="3" s="1"/>
  <c r="FO88" i="3"/>
  <c r="AP88" i="3" s="1" a="1"/>
  <c r="AP88" i="3" s="1"/>
  <c r="FT33" i="3"/>
  <c r="AU33" i="3" s="1" a="1"/>
  <c r="AU33" i="3" s="1"/>
  <c r="FL33" i="3"/>
  <c r="AM33" i="3" s="1" a="1"/>
  <c r="AM33" i="3" s="1"/>
  <c r="CM33" i="3" s="1" a="1"/>
  <c r="CM33" i="3" s="1"/>
  <c r="EM33" i="3" s="1" a="1"/>
  <c r="EM33" i="3" s="1"/>
  <c r="FR33" i="3"/>
  <c r="AS33" i="3" s="1" a="1"/>
  <c r="AS33" i="3" s="1"/>
  <c r="FP33" i="3"/>
  <c r="AQ33" i="3" s="1" a="1"/>
  <c r="AQ33" i="3" s="1"/>
  <c r="FO33" i="3"/>
  <c r="AP33" i="3" s="1" a="1"/>
  <c r="AP33" i="3" s="1"/>
  <c r="FN33" i="3"/>
  <c r="AO33" i="3" s="1" a="1"/>
  <c r="AO33" i="3" s="1"/>
  <c r="FU33" i="3"/>
  <c r="AV33" i="3" s="1" a="1"/>
  <c r="AV33" i="3" s="1"/>
  <c r="FS33" i="3"/>
  <c r="AT33" i="3" s="1" a="1"/>
  <c r="AT33" i="3" s="1"/>
  <c r="FQ33" i="3"/>
  <c r="AR33" i="3" s="1" a="1"/>
  <c r="AR33" i="3" s="1"/>
  <c r="FM33" i="3"/>
  <c r="AN33" i="3" s="1" a="1"/>
  <c r="AN33" i="3" s="1"/>
  <c r="FR112" i="3"/>
  <c r="AS112" i="3" s="1" a="1"/>
  <c r="AS112" i="3" s="1"/>
  <c r="FP112" i="3"/>
  <c r="AQ112" i="3" s="1" a="1"/>
  <c r="AQ112" i="3" s="1"/>
  <c r="FN112" i="3"/>
  <c r="AO112" i="3" s="1" a="1"/>
  <c r="AO112" i="3" s="1"/>
  <c r="FM112" i="3"/>
  <c r="AN112" i="3" s="1" a="1"/>
  <c r="AN112" i="3" s="1"/>
  <c r="FU112" i="3"/>
  <c r="AV112" i="3" s="1" a="1"/>
  <c r="AV112" i="3" s="1"/>
  <c r="FS112" i="3"/>
  <c r="AT112" i="3" s="1" a="1"/>
  <c r="AT112" i="3" s="1"/>
  <c r="FQ112" i="3"/>
  <c r="AR112" i="3" s="1" a="1"/>
  <c r="AR112" i="3" s="1"/>
  <c r="FO112" i="3"/>
  <c r="AP112" i="3" s="1" a="1"/>
  <c r="AP112" i="3" s="1"/>
  <c r="FT112" i="3"/>
  <c r="AU112" i="3" s="1" a="1"/>
  <c r="AU112" i="3" s="1"/>
  <c r="FL112" i="3"/>
  <c r="AM112" i="3" s="1" a="1"/>
  <c r="AM112" i="3" s="1"/>
  <c r="CM112" i="3" s="1" a="1"/>
  <c r="CM112" i="3" s="1"/>
  <c r="EM112" i="3" s="1" a="1"/>
  <c r="EM112" i="3" s="1"/>
  <c r="FT123" i="3"/>
  <c r="AU123" i="3" s="1" a="1"/>
  <c r="AU123" i="3" s="1"/>
  <c r="FL123" i="3"/>
  <c r="AM123" i="3" s="1" a="1"/>
  <c r="AM123" i="3" s="1"/>
  <c r="CM123" i="3" s="1" a="1"/>
  <c r="CM123" i="3" s="1"/>
  <c r="EM123" i="3" s="1" a="1"/>
  <c r="EM123" i="3" s="1"/>
  <c r="FR123" i="3"/>
  <c r="AS123" i="3" s="1" a="1"/>
  <c r="AS123" i="3" s="1"/>
  <c r="FP123" i="3"/>
  <c r="AQ123" i="3" s="1" a="1"/>
  <c r="AQ123" i="3" s="1"/>
  <c r="FS123" i="3"/>
  <c r="AT123" i="3" s="1" a="1"/>
  <c r="AT123" i="3" s="1"/>
  <c r="FN123" i="3"/>
  <c r="AO123" i="3" s="1" a="1"/>
  <c r="AO123" i="3" s="1"/>
  <c r="FU123" i="3"/>
  <c r="AV123" i="3" s="1" a="1"/>
  <c r="AV123" i="3" s="1"/>
  <c r="FQ123" i="3"/>
  <c r="AR123" i="3" s="1" a="1"/>
  <c r="AR123" i="3" s="1"/>
  <c r="FO123" i="3"/>
  <c r="AP123" i="3" s="1" a="1"/>
  <c r="AP123" i="3" s="1"/>
  <c r="FM123" i="3"/>
  <c r="AN123" i="3" s="1" a="1"/>
  <c r="AN123" i="3" s="1"/>
  <c r="FN126" i="3"/>
  <c r="AO126" i="3" s="1" a="1"/>
  <c r="AO126" i="3" s="1"/>
  <c r="FT126" i="3"/>
  <c r="AU126" i="3" s="1" a="1"/>
  <c r="AU126" i="3" s="1"/>
  <c r="FL126" i="3"/>
  <c r="AM126" i="3" s="1" a="1"/>
  <c r="AM126" i="3" s="1"/>
  <c r="CM126" i="3" s="1" a="1"/>
  <c r="CM126" i="3" s="1"/>
  <c r="EM126" i="3" s="1" a="1"/>
  <c r="EM126" i="3" s="1"/>
  <c r="FR126" i="3"/>
  <c r="AS126" i="3" s="1" a="1"/>
  <c r="AS126" i="3" s="1"/>
  <c r="FO126" i="3"/>
  <c r="AP126" i="3" s="1" a="1"/>
  <c r="AP126" i="3" s="1"/>
  <c r="FP126" i="3"/>
  <c r="AQ126" i="3" s="1" a="1"/>
  <c r="AQ126" i="3" s="1"/>
  <c r="FM126" i="3"/>
  <c r="AN126" i="3" s="1" a="1"/>
  <c r="AN126" i="3" s="1"/>
  <c r="FU126" i="3"/>
  <c r="AV126" i="3" s="1" a="1"/>
  <c r="AV126" i="3" s="1"/>
  <c r="FS126" i="3"/>
  <c r="AT126" i="3" s="1" a="1"/>
  <c r="AT126" i="3" s="1"/>
  <c r="FQ126" i="3"/>
  <c r="AR126" i="3" s="1" a="1"/>
  <c r="AR126" i="3" s="1"/>
  <c r="FR128" i="3"/>
  <c r="AS128" i="3" s="1" a="1"/>
  <c r="AS128" i="3" s="1"/>
  <c r="FP128" i="3"/>
  <c r="AQ128" i="3" s="1" a="1"/>
  <c r="AQ128" i="3" s="1"/>
  <c r="FN128" i="3"/>
  <c r="AO128" i="3" s="1" a="1"/>
  <c r="AO128" i="3" s="1"/>
  <c r="FT128" i="3"/>
  <c r="AU128" i="3" s="1" a="1"/>
  <c r="AU128" i="3" s="1"/>
  <c r="FO128" i="3"/>
  <c r="AP128" i="3" s="1" a="1"/>
  <c r="AP128" i="3" s="1"/>
  <c r="FL128" i="3"/>
  <c r="AM128" i="3" s="1" a="1"/>
  <c r="AM128" i="3" s="1"/>
  <c r="CM128" i="3" s="1" a="1"/>
  <c r="CM128" i="3" s="1"/>
  <c r="EM128" i="3" s="1" a="1"/>
  <c r="EM128" i="3" s="1"/>
  <c r="FU128" i="3"/>
  <c r="AV128" i="3" s="1" a="1"/>
  <c r="AV128" i="3" s="1"/>
  <c r="FS128" i="3"/>
  <c r="AT128" i="3" s="1" a="1"/>
  <c r="AT128" i="3" s="1"/>
  <c r="FQ128" i="3"/>
  <c r="AR128" i="3" s="1" a="1"/>
  <c r="AR128" i="3" s="1"/>
  <c r="FM128" i="3"/>
  <c r="AN128" i="3" s="1" a="1"/>
  <c r="AN128" i="3" s="1"/>
  <c r="FP104" i="3"/>
  <c r="AQ104" i="3" s="1" a="1"/>
  <c r="AQ104" i="3" s="1"/>
  <c r="FT104" i="3"/>
  <c r="AU104" i="3" s="1" a="1"/>
  <c r="AU104" i="3" s="1"/>
  <c r="FL104" i="3"/>
  <c r="AM104" i="3" s="1" a="1"/>
  <c r="AM104" i="3" s="1"/>
  <c r="CM104" i="3" s="1" a="1"/>
  <c r="CM104" i="3" s="1"/>
  <c r="EM104" i="3" s="1" a="1"/>
  <c r="EM104" i="3" s="1"/>
  <c r="FR104" i="3"/>
  <c r="AS104" i="3" s="1" a="1"/>
  <c r="AS104" i="3" s="1"/>
  <c r="FN104" i="3"/>
  <c r="AO104" i="3" s="1" a="1"/>
  <c r="AO104" i="3" s="1"/>
  <c r="FO104" i="3"/>
  <c r="AP104" i="3" s="1" a="1"/>
  <c r="AP104" i="3" s="1"/>
  <c r="FM104" i="3"/>
  <c r="AN104" i="3" s="1" a="1"/>
  <c r="AN104" i="3" s="1"/>
  <c r="FU104" i="3"/>
  <c r="AV104" i="3" s="1" a="1"/>
  <c r="AV104" i="3" s="1"/>
  <c r="FS104" i="3"/>
  <c r="AT104" i="3" s="1" a="1"/>
  <c r="AT104" i="3" s="1"/>
  <c r="FQ104" i="3"/>
  <c r="AR104" i="3" s="1" a="1"/>
  <c r="AR104" i="3" s="1"/>
  <c r="FN114" i="3"/>
  <c r="AO114" i="3" s="1" a="1"/>
  <c r="AO114" i="3" s="1"/>
  <c r="FT114" i="3"/>
  <c r="AU114" i="3" s="1" a="1"/>
  <c r="AU114" i="3" s="1"/>
  <c r="FL114" i="3"/>
  <c r="AM114" i="3" s="1" a="1"/>
  <c r="AM114" i="3" s="1"/>
  <c r="CM114" i="3" s="1" a="1"/>
  <c r="CM114" i="3" s="1"/>
  <c r="EM114" i="3" s="1" a="1"/>
  <c r="EM114" i="3" s="1"/>
  <c r="FR114" i="3"/>
  <c r="AS114" i="3" s="1" a="1"/>
  <c r="AS114" i="3" s="1"/>
  <c r="FS114" i="3"/>
  <c r="AT114" i="3" s="1" a="1"/>
  <c r="AT114" i="3" s="1"/>
  <c r="FO114" i="3"/>
  <c r="AP114" i="3" s="1" a="1"/>
  <c r="AP114" i="3" s="1"/>
  <c r="FP114" i="3"/>
  <c r="AQ114" i="3" s="1" a="1"/>
  <c r="AQ114" i="3" s="1"/>
  <c r="FM114" i="3"/>
  <c r="AN114" i="3" s="1" a="1"/>
  <c r="AN114" i="3" s="1"/>
  <c r="FU114" i="3"/>
  <c r="AV114" i="3" s="1" a="1"/>
  <c r="AV114" i="3" s="1"/>
  <c r="FQ114" i="3"/>
  <c r="AR114" i="3" s="1" a="1"/>
  <c r="AR114" i="3" s="1"/>
  <c r="FT106" i="3"/>
  <c r="AU106" i="3" s="1" a="1"/>
  <c r="AU106" i="3" s="1"/>
  <c r="FL106" i="3"/>
  <c r="AM106" i="3" s="1" a="1"/>
  <c r="AM106" i="3" s="1"/>
  <c r="CM106" i="3" s="1" a="1"/>
  <c r="CM106" i="3" s="1"/>
  <c r="EM106" i="3" s="1" a="1"/>
  <c r="EM106" i="3" s="1"/>
  <c r="FP106" i="3"/>
  <c r="AQ106" i="3" s="1" a="1"/>
  <c r="AQ106" i="3" s="1"/>
  <c r="FS106" i="3"/>
  <c r="AT106" i="3" s="1" a="1"/>
  <c r="AT106" i="3" s="1"/>
  <c r="FO106" i="3"/>
  <c r="AP106" i="3" s="1" a="1"/>
  <c r="AP106" i="3" s="1"/>
  <c r="FU106" i="3"/>
  <c r="AV106" i="3" s="1" a="1"/>
  <c r="AV106" i="3" s="1"/>
  <c r="FR106" i="3"/>
  <c r="AS106" i="3" s="1" a="1"/>
  <c r="AS106" i="3" s="1"/>
  <c r="FQ106" i="3"/>
  <c r="AR106" i="3" s="1" a="1"/>
  <c r="AR106" i="3" s="1"/>
  <c r="FN106" i="3"/>
  <c r="AO106" i="3" s="1" a="1"/>
  <c r="AO106" i="3" s="1"/>
  <c r="FM106" i="3"/>
  <c r="AN106" i="3" s="1" a="1"/>
  <c r="AN106" i="3" s="1"/>
  <c r="FP43" i="3"/>
  <c r="AQ43" i="3" s="1" a="1"/>
  <c r="AQ43" i="3" s="1"/>
  <c r="FO43" i="3"/>
  <c r="AP43" i="3" s="1" a="1"/>
  <c r="AP43" i="3" s="1"/>
  <c r="FN43" i="3"/>
  <c r="AO43" i="3" s="1" a="1"/>
  <c r="AO43" i="3" s="1"/>
  <c r="FU43" i="3"/>
  <c r="AV43" i="3" s="1" a="1"/>
  <c r="AV43" i="3" s="1"/>
  <c r="FM43" i="3"/>
  <c r="AN43" i="3" s="1" a="1"/>
  <c r="AN43" i="3" s="1"/>
  <c r="FT43" i="3"/>
  <c r="AU43" i="3" s="1" a="1"/>
  <c r="AU43" i="3" s="1"/>
  <c r="FL43" i="3"/>
  <c r="AM43" i="3" s="1" a="1"/>
  <c r="AM43" i="3" s="1"/>
  <c r="CM43" i="3" s="1" a="1"/>
  <c r="CM43" i="3" s="1"/>
  <c r="EM43" i="3" s="1" a="1"/>
  <c r="EM43" i="3" s="1"/>
  <c r="FS43" i="3"/>
  <c r="AT43" i="3" s="1" a="1"/>
  <c r="AT43" i="3" s="1"/>
  <c r="FR43" i="3"/>
  <c r="AS43" i="3" s="1" a="1"/>
  <c r="AS43" i="3" s="1"/>
  <c r="FQ43" i="3"/>
  <c r="AR43" i="3" s="1" a="1"/>
  <c r="AR43" i="3" s="1"/>
  <c r="FP109" i="3"/>
  <c r="AQ109" i="3" s="1" a="1"/>
  <c r="AQ109" i="3" s="1"/>
  <c r="FT109" i="3"/>
  <c r="AU109" i="3" s="1" a="1"/>
  <c r="AU109" i="3" s="1"/>
  <c r="FL109" i="3"/>
  <c r="AM109" i="3" s="1" a="1"/>
  <c r="AM109" i="3" s="1"/>
  <c r="CM109" i="3" s="1" a="1"/>
  <c r="CM109" i="3" s="1"/>
  <c r="EM109" i="3" s="1" a="1"/>
  <c r="EM109" i="3" s="1"/>
  <c r="FU109" i="3"/>
  <c r="AV109" i="3" s="1" a="1"/>
  <c r="AV109" i="3" s="1"/>
  <c r="FQ109" i="3"/>
  <c r="AR109" i="3" s="1" a="1"/>
  <c r="AR109" i="3" s="1"/>
  <c r="FR109" i="3"/>
  <c r="AS109" i="3" s="1" a="1"/>
  <c r="AS109" i="3" s="1"/>
  <c r="FO109" i="3"/>
  <c r="AP109" i="3" s="1" a="1"/>
  <c r="AP109" i="3" s="1"/>
  <c r="FN109" i="3"/>
  <c r="AO109" i="3" s="1" a="1"/>
  <c r="AO109" i="3" s="1"/>
  <c r="FS109" i="3"/>
  <c r="AT109" i="3" s="1" a="1"/>
  <c r="AT109" i="3" s="1"/>
  <c r="FM109" i="3"/>
  <c r="AN109" i="3" s="1" a="1"/>
  <c r="AN109" i="3" s="1"/>
  <c r="FP145" i="3"/>
  <c r="AQ145" i="3" s="1" a="1"/>
  <c r="AQ145" i="3" s="1"/>
  <c r="FN145" i="3"/>
  <c r="AO145" i="3" s="1" a="1"/>
  <c r="AO145" i="3" s="1"/>
  <c r="FT145" i="3"/>
  <c r="AU145" i="3" s="1" a="1"/>
  <c r="AU145" i="3" s="1"/>
  <c r="FL145" i="3"/>
  <c r="AM145" i="3" s="1" a="1"/>
  <c r="AM145" i="3" s="1"/>
  <c r="CM145" i="3" s="1" a="1"/>
  <c r="CM145" i="3" s="1"/>
  <c r="EM145" i="3" s="1" a="1"/>
  <c r="EM145" i="3" s="1"/>
  <c r="FQ145" i="3"/>
  <c r="AR145" i="3" s="1" a="1"/>
  <c r="AR145" i="3" s="1"/>
  <c r="FO145" i="3"/>
  <c r="AP145" i="3" s="1" a="1"/>
  <c r="AP145" i="3" s="1"/>
  <c r="FR145" i="3"/>
  <c r="AS145" i="3" s="1" a="1"/>
  <c r="AS145" i="3" s="1"/>
  <c r="FM145" i="3"/>
  <c r="AN145" i="3" s="1" a="1"/>
  <c r="AN145" i="3" s="1"/>
  <c r="FU145" i="3"/>
  <c r="AV145" i="3" s="1" a="1"/>
  <c r="AV145" i="3" s="1"/>
  <c r="FS145" i="3"/>
  <c r="AT145" i="3" s="1" a="1"/>
  <c r="AT145" i="3" s="1"/>
  <c r="FT45" i="3"/>
  <c r="AU45" i="3" s="1" a="1"/>
  <c r="AU45" i="3" s="1"/>
  <c r="FL45" i="3"/>
  <c r="AM45" i="3" s="1" a="1"/>
  <c r="AM45" i="3" s="1"/>
  <c r="CM45" i="3" s="1" a="1"/>
  <c r="CM45" i="3" s="1"/>
  <c r="EM45" i="3" s="1" a="1"/>
  <c r="EM45" i="3" s="1"/>
  <c r="FS45" i="3"/>
  <c r="AT45" i="3" s="1" a="1"/>
  <c r="AT45" i="3" s="1"/>
  <c r="FR45" i="3"/>
  <c r="AS45" i="3" s="1" a="1"/>
  <c r="AS45" i="3" s="1"/>
  <c r="FQ45" i="3"/>
  <c r="AR45" i="3" s="1" a="1"/>
  <c r="AR45" i="3" s="1"/>
  <c r="FP45" i="3"/>
  <c r="AQ45" i="3" s="1" a="1"/>
  <c r="AQ45" i="3" s="1"/>
  <c r="FO45" i="3"/>
  <c r="AP45" i="3" s="1" a="1"/>
  <c r="AP45" i="3" s="1"/>
  <c r="FN45" i="3"/>
  <c r="AO45" i="3" s="1" a="1"/>
  <c r="AO45" i="3" s="1"/>
  <c r="FU45" i="3"/>
  <c r="AV45" i="3" s="1" a="1"/>
  <c r="AV45" i="3" s="1"/>
  <c r="FM45" i="3"/>
  <c r="AN45" i="3" s="1" a="1"/>
  <c r="AN45" i="3" s="1"/>
  <c r="FP167" i="3"/>
  <c r="AQ167" i="3" s="1" a="1"/>
  <c r="AQ167" i="3" s="1"/>
  <c r="FN167" i="3"/>
  <c r="AO167" i="3" s="1" a="1"/>
  <c r="AO167" i="3" s="1"/>
  <c r="FT167" i="3"/>
  <c r="AU167" i="3" s="1" a="1"/>
  <c r="AU167" i="3" s="1"/>
  <c r="FL167" i="3"/>
  <c r="AM167" i="3" s="1" a="1"/>
  <c r="AM167" i="3" s="1"/>
  <c r="CM167" i="3" s="1" a="1"/>
  <c r="CM167" i="3" s="1"/>
  <c r="EM167" i="3" s="1" a="1"/>
  <c r="EM167" i="3" s="1"/>
  <c r="FU167" i="3"/>
  <c r="AV167" i="3" s="1" a="1"/>
  <c r="AV167" i="3" s="1"/>
  <c r="FS167" i="3"/>
  <c r="AT167" i="3" s="1" a="1"/>
  <c r="AT167" i="3" s="1"/>
  <c r="FQ167" i="3"/>
  <c r="AR167" i="3" s="1" a="1"/>
  <c r="AR167" i="3" s="1"/>
  <c r="FR167" i="3"/>
  <c r="AS167" i="3" s="1" a="1"/>
  <c r="AS167" i="3" s="1"/>
  <c r="FO167" i="3"/>
  <c r="AP167" i="3" s="1" a="1"/>
  <c r="AP167" i="3" s="1"/>
  <c r="FM167" i="3"/>
  <c r="AN167" i="3" s="1" a="1"/>
  <c r="AN167" i="3" s="1"/>
  <c r="FP192" i="3"/>
  <c r="AQ192" i="3" s="1" a="1"/>
  <c r="AQ192" i="3" s="1"/>
  <c r="FN192" i="3"/>
  <c r="AO192" i="3" s="1" a="1"/>
  <c r="AO192" i="3" s="1"/>
  <c r="FT192" i="3"/>
  <c r="AU192" i="3" s="1" a="1"/>
  <c r="AU192" i="3" s="1"/>
  <c r="FL192" i="3"/>
  <c r="AM192" i="3" s="1" a="1"/>
  <c r="AM192" i="3" s="1"/>
  <c r="CM192" i="3" s="1" a="1"/>
  <c r="CM192" i="3" s="1"/>
  <c r="EM192" i="3" s="1" a="1"/>
  <c r="EM192" i="3" s="1"/>
  <c r="FU192" i="3"/>
  <c r="AV192" i="3" s="1" a="1"/>
  <c r="AV192" i="3" s="1"/>
  <c r="FR192" i="3"/>
  <c r="AS192" i="3" s="1" a="1"/>
  <c r="AS192" i="3" s="1"/>
  <c r="FS192" i="3"/>
  <c r="AT192" i="3" s="1" a="1"/>
  <c r="AT192" i="3" s="1"/>
  <c r="FO192" i="3"/>
  <c r="AP192" i="3" s="1" a="1"/>
  <c r="AP192" i="3" s="1"/>
  <c r="FQ192" i="3"/>
  <c r="AR192" i="3" s="1" a="1"/>
  <c r="AR192" i="3" s="1"/>
  <c r="FM192" i="3"/>
  <c r="AN192" i="3" s="1" a="1"/>
  <c r="AN192" i="3" s="1"/>
  <c r="FR136" i="3"/>
  <c r="AS136" i="3" s="1" a="1"/>
  <c r="AS136" i="3" s="1"/>
  <c r="FP136" i="3"/>
  <c r="AQ136" i="3" s="1" a="1"/>
  <c r="AQ136" i="3" s="1"/>
  <c r="FN136" i="3"/>
  <c r="AO136" i="3" s="1" a="1"/>
  <c r="AO136" i="3" s="1"/>
  <c r="FQ136" i="3"/>
  <c r="AR136" i="3" s="1" a="1"/>
  <c r="AR136" i="3" s="1"/>
  <c r="FO136" i="3"/>
  <c r="AP136" i="3" s="1" a="1"/>
  <c r="AP136" i="3" s="1"/>
  <c r="FL136" i="3"/>
  <c r="AM136" i="3" s="1" a="1"/>
  <c r="AM136" i="3" s="1"/>
  <c r="CM136" i="3" s="1" a="1"/>
  <c r="CM136" i="3" s="1"/>
  <c r="EM136" i="3" s="1" a="1"/>
  <c r="EM136" i="3" s="1"/>
  <c r="FU136" i="3"/>
  <c r="AV136" i="3" s="1" a="1"/>
  <c r="AV136" i="3" s="1"/>
  <c r="FT136" i="3"/>
  <c r="AU136" i="3" s="1" a="1"/>
  <c r="AU136" i="3" s="1"/>
  <c r="FS136" i="3"/>
  <c r="AT136" i="3" s="1" a="1"/>
  <c r="AT136" i="3" s="1"/>
  <c r="FM136" i="3"/>
  <c r="AN136" i="3" s="1" a="1"/>
  <c r="AN136" i="3" s="1"/>
  <c r="FP121" i="3"/>
  <c r="AQ121" i="3" s="1" a="1"/>
  <c r="AQ121" i="3" s="1"/>
  <c r="FN121" i="3"/>
  <c r="AO121" i="3" s="1" a="1"/>
  <c r="AO121" i="3" s="1"/>
  <c r="FT121" i="3"/>
  <c r="AU121" i="3" s="1" a="1"/>
  <c r="AU121" i="3" s="1"/>
  <c r="FL121" i="3"/>
  <c r="AM121" i="3" s="1" a="1"/>
  <c r="AM121" i="3" s="1"/>
  <c r="CM121" i="3" s="1" a="1"/>
  <c r="CM121" i="3" s="1"/>
  <c r="EM121" i="3" s="1" a="1"/>
  <c r="EM121" i="3" s="1"/>
  <c r="FM121" i="3"/>
  <c r="AN121" i="3" s="1" a="1"/>
  <c r="AN121" i="3" s="1"/>
  <c r="FU121" i="3"/>
  <c r="AV121" i="3" s="1" a="1"/>
  <c r="AV121" i="3" s="1"/>
  <c r="FO121" i="3"/>
  <c r="AP121" i="3" s="1" a="1"/>
  <c r="AP121" i="3" s="1"/>
  <c r="FS121" i="3"/>
  <c r="AT121" i="3" s="1" a="1"/>
  <c r="AT121" i="3" s="1"/>
  <c r="FR121" i="3"/>
  <c r="AS121" i="3" s="1" a="1"/>
  <c r="AS121" i="3" s="1"/>
  <c r="FQ121" i="3"/>
  <c r="AR121" i="3" s="1" a="1"/>
  <c r="AR121" i="3" s="1"/>
  <c r="FN155" i="3"/>
  <c r="AO155" i="3" s="1" a="1"/>
  <c r="AO155" i="3" s="1"/>
  <c r="FT155" i="3"/>
  <c r="AU155" i="3" s="1" a="1"/>
  <c r="AU155" i="3" s="1"/>
  <c r="FL155" i="3"/>
  <c r="AM155" i="3" s="1" a="1"/>
  <c r="AM155" i="3" s="1"/>
  <c r="CM155" i="3" s="1" a="1"/>
  <c r="CM155" i="3" s="1"/>
  <c r="EM155" i="3" s="1" a="1"/>
  <c r="EM155" i="3" s="1"/>
  <c r="FR155" i="3"/>
  <c r="AS155" i="3" s="1" a="1"/>
  <c r="AS155" i="3" s="1"/>
  <c r="FP155" i="3"/>
  <c r="AQ155" i="3" s="1" a="1"/>
  <c r="AQ155" i="3" s="1"/>
  <c r="FO155" i="3"/>
  <c r="AP155" i="3" s="1" a="1"/>
  <c r="AP155" i="3" s="1"/>
  <c r="FU155" i="3"/>
  <c r="AV155" i="3" s="1" a="1"/>
  <c r="AV155" i="3" s="1"/>
  <c r="FS155" i="3"/>
  <c r="AT155" i="3" s="1" a="1"/>
  <c r="AT155" i="3" s="1"/>
  <c r="FQ155" i="3"/>
  <c r="AR155" i="3" s="1" a="1"/>
  <c r="AR155" i="3" s="1"/>
  <c r="FM155" i="3"/>
  <c r="AN155" i="3" s="1" a="1"/>
  <c r="AN155" i="3" s="1"/>
  <c r="FT115" i="3"/>
  <c r="AU115" i="3" s="1" a="1"/>
  <c r="AU115" i="3" s="1"/>
  <c r="FL115" i="3"/>
  <c r="AM115" i="3" s="1" a="1"/>
  <c r="AM115" i="3" s="1"/>
  <c r="CM115" i="3" s="1" a="1"/>
  <c r="CM115" i="3" s="1"/>
  <c r="EM115" i="3" s="1" a="1"/>
  <c r="EM115" i="3" s="1"/>
  <c r="FR115" i="3"/>
  <c r="AS115" i="3" s="1" a="1"/>
  <c r="AS115" i="3" s="1"/>
  <c r="FP115" i="3"/>
  <c r="AQ115" i="3" s="1" a="1"/>
  <c r="AQ115" i="3" s="1"/>
  <c r="FQ115" i="3"/>
  <c r="AR115" i="3" s="1" a="1"/>
  <c r="AR115" i="3" s="1"/>
  <c r="FU115" i="3"/>
  <c r="AV115" i="3" s="1" a="1"/>
  <c r="AV115" i="3" s="1"/>
  <c r="FS115" i="3"/>
  <c r="AT115" i="3" s="1" a="1"/>
  <c r="AT115" i="3" s="1"/>
  <c r="FO115" i="3"/>
  <c r="AP115" i="3" s="1" a="1"/>
  <c r="AP115" i="3" s="1"/>
  <c r="FN115" i="3"/>
  <c r="AO115" i="3" s="1" a="1"/>
  <c r="AO115" i="3" s="1"/>
  <c r="FM115" i="3"/>
  <c r="AN115" i="3" s="1" a="1"/>
  <c r="AN115" i="3" s="1"/>
  <c r="FQ51" i="3"/>
  <c r="AR51" i="3" s="1" a="1"/>
  <c r="AR51" i="3" s="1"/>
  <c r="FO51" i="3"/>
  <c r="AP51" i="3" s="1" a="1"/>
  <c r="AP51" i="3" s="1"/>
  <c r="FT51" i="3"/>
  <c r="AU51" i="3" s="1" a="1"/>
  <c r="AU51" i="3" s="1"/>
  <c r="FS51" i="3"/>
  <c r="AT51" i="3" s="1" a="1"/>
  <c r="AT51" i="3" s="1"/>
  <c r="FR51" i="3"/>
  <c r="AS51" i="3" s="1" a="1"/>
  <c r="AS51" i="3" s="1"/>
  <c r="FP51" i="3"/>
  <c r="AQ51" i="3" s="1" a="1"/>
  <c r="AQ51" i="3" s="1"/>
  <c r="FN51" i="3"/>
  <c r="AO51" i="3" s="1" a="1"/>
  <c r="AO51" i="3" s="1"/>
  <c r="FM51" i="3"/>
  <c r="AN51" i="3" s="1" a="1"/>
  <c r="AN51" i="3" s="1"/>
  <c r="FL51" i="3"/>
  <c r="AM51" i="3" s="1" a="1"/>
  <c r="AM51" i="3" s="1"/>
  <c r="CM51" i="3" s="1" a="1"/>
  <c r="CM51" i="3" s="1"/>
  <c r="EM51" i="3" s="1" a="1"/>
  <c r="EM51" i="3" s="1"/>
  <c r="FU51" i="3"/>
  <c r="AV51" i="3" s="1" a="1"/>
  <c r="AV51" i="3" s="1"/>
  <c r="FP141" i="3"/>
  <c r="AQ141" i="3" s="1" a="1"/>
  <c r="AQ141" i="3" s="1"/>
  <c r="FN141" i="3"/>
  <c r="AO141" i="3" s="1" a="1"/>
  <c r="AO141" i="3" s="1"/>
  <c r="FT141" i="3"/>
  <c r="AU141" i="3" s="1" a="1"/>
  <c r="AU141" i="3" s="1"/>
  <c r="FL141" i="3"/>
  <c r="AM141" i="3" s="1" a="1"/>
  <c r="AM141" i="3" s="1"/>
  <c r="CM141" i="3" s="1" a="1"/>
  <c r="CM141" i="3" s="1"/>
  <c r="EM141" i="3" s="1" a="1"/>
  <c r="EM141" i="3" s="1"/>
  <c r="FR141" i="3"/>
  <c r="AS141" i="3" s="1" a="1"/>
  <c r="AS141" i="3" s="1"/>
  <c r="FQ141" i="3"/>
  <c r="AR141" i="3" s="1" a="1"/>
  <c r="AR141" i="3" s="1"/>
  <c r="FM141" i="3"/>
  <c r="AN141" i="3" s="1" a="1"/>
  <c r="AN141" i="3" s="1"/>
  <c r="FO141" i="3"/>
  <c r="AP141" i="3" s="1" a="1"/>
  <c r="AP141" i="3" s="1"/>
  <c r="FU141" i="3"/>
  <c r="AV141" i="3" s="1" a="1"/>
  <c r="AV141" i="3" s="1"/>
  <c r="FS141" i="3"/>
  <c r="AT141" i="3" s="1" a="1"/>
  <c r="AT141" i="3" s="1"/>
  <c r="FN150" i="3"/>
  <c r="AO150" i="3" s="1" a="1"/>
  <c r="AO150" i="3" s="1"/>
  <c r="FT150" i="3"/>
  <c r="AU150" i="3" s="1" a="1"/>
  <c r="AU150" i="3" s="1"/>
  <c r="FL150" i="3"/>
  <c r="AM150" i="3" s="1" a="1"/>
  <c r="AM150" i="3" s="1"/>
  <c r="CM150" i="3" s="1" a="1"/>
  <c r="CM150" i="3" s="1"/>
  <c r="EM150" i="3" s="1" a="1"/>
  <c r="EM150" i="3" s="1"/>
  <c r="FR150" i="3"/>
  <c r="AS150" i="3" s="1" a="1"/>
  <c r="AS150" i="3" s="1"/>
  <c r="FQ150" i="3"/>
  <c r="AR150" i="3" s="1" a="1"/>
  <c r="AR150" i="3" s="1"/>
  <c r="FP150" i="3"/>
  <c r="AQ150" i="3" s="1" a="1"/>
  <c r="AQ150" i="3" s="1"/>
  <c r="FM150" i="3"/>
  <c r="AN150" i="3" s="1" a="1"/>
  <c r="AN150" i="3" s="1"/>
  <c r="FU150" i="3"/>
  <c r="AV150" i="3" s="1" a="1"/>
  <c r="AV150" i="3" s="1"/>
  <c r="FS150" i="3"/>
  <c r="AT150" i="3" s="1" a="1"/>
  <c r="AT150" i="3" s="1"/>
  <c r="FO150" i="3"/>
  <c r="AP150" i="3" s="1" a="1"/>
  <c r="AP150" i="3" s="1"/>
  <c r="FP149" i="3"/>
  <c r="AQ149" i="3" s="1" a="1"/>
  <c r="AQ149" i="3" s="1"/>
  <c r="FN149" i="3"/>
  <c r="AO149" i="3" s="1" a="1"/>
  <c r="AO149" i="3" s="1"/>
  <c r="FT149" i="3"/>
  <c r="AU149" i="3" s="1" a="1"/>
  <c r="AU149" i="3" s="1"/>
  <c r="FL149" i="3"/>
  <c r="AM149" i="3" s="1" a="1"/>
  <c r="AM149" i="3" s="1"/>
  <c r="CM149" i="3" s="1" a="1"/>
  <c r="CM149" i="3" s="1"/>
  <c r="EM149" i="3" s="1" a="1"/>
  <c r="EM149" i="3" s="1"/>
  <c r="FO149" i="3"/>
  <c r="AP149" i="3" s="1" a="1"/>
  <c r="AP149" i="3" s="1"/>
  <c r="FM149" i="3"/>
  <c r="AN149" i="3" s="1" a="1"/>
  <c r="AN149" i="3" s="1"/>
  <c r="FR149" i="3"/>
  <c r="AS149" i="3" s="1" a="1"/>
  <c r="AS149" i="3" s="1"/>
  <c r="FQ149" i="3"/>
  <c r="AR149" i="3" s="1" a="1"/>
  <c r="AR149" i="3" s="1"/>
  <c r="FU149" i="3"/>
  <c r="AV149" i="3" s="1" a="1"/>
  <c r="AV149" i="3" s="1"/>
  <c r="FS149" i="3"/>
  <c r="AT149" i="3" s="1" a="1"/>
  <c r="AT149" i="3" s="1"/>
  <c r="FR46" i="3"/>
  <c r="AS46" i="3" s="1" a="1"/>
  <c r="AS46" i="3" s="1"/>
  <c r="FQ46" i="3"/>
  <c r="AR46" i="3" s="1" a="1"/>
  <c r="AR46" i="3" s="1"/>
  <c r="FP46" i="3"/>
  <c r="AQ46" i="3" s="1" a="1"/>
  <c r="AQ46" i="3" s="1"/>
  <c r="FO46" i="3"/>
  <c r="AP46" i="3" s="1" a="1"/>
  <c r="AP46" i="3" s="1"/>
  <c r="FN46" i="3"/>
  <c r="AO46" i="3" s="1" a="1"/>
  <c r="AO46" i="3" s="1"/>
  <c r="FU46" i="3"/>
  <c r="AV46" i="3" s="1" a="1"/>
  <c r="AV46" i="3" s="1"/>
  <c r="FM46" i="3"/>
  <c r="AN46" i="3" s="1" a="1"/>
  <c r="AN46" i="3" s="1"/>
  <c r="FT46" i="3"/>
  <c r="AU46" i="3" s="1" a="1"/>
  <c r="AU46" i="3" s="1"/>
  <c r="FL46" i="3"/>
  <c r="AM46" i="3" s="1" a="1"/>
  <c r="AM46" i="3" s="1"/>
  <c r="CM46" i="3" s="1" a="1"/>
  <c r="CM46" i="3" s="1"/>
  <c r="EM46" i="3" s="1" a="1"/>
  <c r="EM46" i="3" s="1"/>
  <c r="FS46" i="3"/>
  <c r="AT46" i="3" s="1" a="1"/>
  <c r="AT46" i="3" s="1"/>
  <c r="FR170" i="3"/>
  <c r="AS170" i="3" s="1" a="1"/>
  <c r="AS170" i="3" s="1"/>
  <c r="FP170" i="3"/>
  <c r="AQ170" i="3" s="1" a="1"/>
  <c r="AQ170" i="3" s="1"/>
  <c r="FN170" i="3"/>
  <c r="AO170" i="3" s="1" a="1"/>
  <c r="AO170" i="3" s="1"/>
  <c r="FQ170" i="3"/>
  <c r="AR170" i="3" s="1" a="1"/>
  <c r="AR170" i="3" s="1"/>
  <c r="FO170" i="3"/>
  <c r="AP170" i="3" s="1" a="1"/>
  <c r="AP170" i="3" s="1"/>
  <c r="FL170" i="3"/>
  <c r="AM170" i="3" s="1" a="1"/>
  <c r="AM170" i="3" s="1"/>
  <c r="CM170" i="3" s="1" a="1"/>
  <c r="CM170" i="3" s="1"/>
  <c r="EM170" i="3" s="1" a="1"/>
  <c r="EM170" i="3" s="1"/>
  <c r="FT170" i="3"/>
  <c r="AU170" i="3" s="1" a="1"/>
  <c r="AU170" i="3" s="1"/>
  <c r="FS170" i="3"/>
  <c r="AT170" i="3" s="1" a="1"/>
  <c r="AT170" i="3" s="1"/>
  <c r="FM170" i="3"/>
  <c r="AN170" i="3" s="1" a="1"/>
  <c r="AN170" i="3" s="1"/>
  <c r="FU170" i="3"/>
  <c r="AV170" i="3" s="1" a="1"/>
  <c r="AV170" i="3" s="1"/>
  <c r="FP154" i="3"/>
  <c r="AQ154" i="3" s="1" a="1"/>
  <c r="AQ154" i="3" s="1"/>
  <c r="FN154" i="3"/>
  <c r="AO154" i="3" s="1" a="1"/>
  <c r="AO154" i="3" s="1"/>
  <c r="FT154" i="3"/>
  <c r="AU154" i="3" s="1" a="1"/>
  <c r="AU154" i="3" s="1"/>
  <c r="FL154" i="3"/>
  <c r="AM154" i="3" s="1" a="1"/>
  <c r="AM154" i="3" s="1"/>
  <c r="CM154" i="3" s="1" a="1"/>
  <c r="CM154" i="3" s="1"/>
  <c r="EM154" i="3" s="1" a="1"/>
  <c r="EM154" i="3" s="1"/>
  <c r="FM154" i="3"/>
  <c r="AN154" i="3" s="1" a="1"/>
  <c r="AN154" i="3" s="1"/>
  <c r="FU154" i="3"/>
  <c r="AV154" i="3" s="1" a="1"/>
  <c r="AV154" i="3" s="1"/>
  <c r="FR154" i="3"/>
  <c r="AS154" i="3" s="1" a="1"/>
  <c r="AS154" i="3" s="1"/>
  <c r="FQ154" i="3"/>
  <c r="AR154" i="3" s="1" a="1"/>
  <c r="AR154" i="3" s="1"/>
  <c r="FO154" i="3"/>
  <c r="AP154" i="3" s="1" a="1"/>
  <c r="AP154" i="3" s="1"/>
  <c r="FS154" i="3"/>
  <c r="AT154" i="3" s="1" a="1"/>
  <c r="AT154" i="3" s="1"/>
  <c r="FN164" i="3"/>
  <c r="AO164" i="3" s="1" a="1"/>
  <c r="AO164" i="3" s="1"/>
  <c r="FT164" i="3"/>
  <c r="AU164" i="3" s="1" a="1"/>
  <c r="AU164" i="3" s="1"/>
  <c r="FL164" i="3"/>
  <c r="AM164" i="3" s="1" a="1"/>
  <c r="AM164" i="3" s="1"/>
  <c r="CM164" i="3" s="1" a="1"/>
  <c r="CM164" i="3" s="1"/>
  <c r="EM164" i="3" s="1" a="1"/>
  <c r="EM164" i="3" s="1"/>
  <c r="FR164" i="3"/>
  <c r="AS164" i="3" s="1" a="1"/>
  <c r="AS164" i="3" s="1"/>
  <c r="FM164" i="3"/>
  <c r="AN164" i="3" s="1" a="1"/>
  <c r="AN164" i="3" s="1"/>
  <c r="FU164" i="3"/>
  <c r="AV164" i="3" s="1" a="1"/>
  <c r="AV164" i="3" s="1"/>
  <c r="FP164" i="3"/>
  <c r="AQ164" i="3" s="1" a="1"/>
  <c r="AQ164" i="3" s="1"/>
  <c r="FO164" i="3"/>
  <c r="AP164" i="3" s="1" a="1"/>
  <c r="AP164" i="3" s="1"/>
  <c r="FS164" i="3"/>
  <c r="AT164" i="3" s="1" a="1"/>
  <c r="AT164" i="3" s="1"/>
  <c r="FQ164" i="3"/>
  <c r="AR164" i="3" s="1" a="1"/>
  <c r="AR164" i="3" s="1"/>
  <c r="FT147" i="3"/>
  <c r="AU147" i="3" s="1" a="1"/>
  <c r="AU147" i="3" s="1"/>
  <c r="FL147" i="3"/>
  <c r="AM147" i="3" s="1" a="1"/>
  <c r="AM147" i="3" s="1"/>
  <c r="CM147" i="3" s="1" a="1"/>
  <c r="CM147" i="3" s="1"/>
  <c r="EM147" i="3" s="1" a="1"/>
  <c r="EM147" i="3" s="1"/>
  <c r="FR147" i="3"/>
  <c r="AS147" i="3" s="1" a="1"/>
  <c r="AS147" i="3" s="1"/>
  <c r="FP147" i="3"/>
  <c r="AQ147" i="3" s="1" a="1"/>
  <c r="AQ147" i="3" s="1"/>
  <c r="FU147" i="3"/>
  <c r="AV147" i="3" s="1" a="1"/>
  <c r="AV147" i="3" s="1"/>
  <c r="FQ147" i="3"/>
  <c r="AR147" i="3" s="1" a="1"/>
  <c r="AR147" i="3" s="1"/>
  <c r="FO147" i="3"/>
  <c r="AP147" i="3" s="1" a="1"/>
  <c r="AP147" i="3" s="1"/>
  <c r="FN147" i="3"/>
  <c r="AO147" i="3" s="1" a="1"/>
  <c r="AO147" i="3" s="1"/>
  <c r="FM147" i="3"/>
  <c r="AN147" i="3" s="1" a="1"/>
  <c r="AN147" i="3" s="1"/>
  <c r="FS147" i="3"/>
  <c r="AT147" i="3" s="1" a="1"/>
  <c r="AT147" i="3" s="1"/>
  <c r="FR124" i="3"/>
  <c r="AS124" i="3" s="1" a="1"/>
  <c r="AS124" i="3" s="1"/>
  <c r="FP124" i="3"/>
  <c r="AQ124" i="3" s="1" a="1"/>
  <c r="AQ124" i="3" s="1"/>
  <c r="FN124" i="3"/>
  <c r="AO124" i="3" s="1" a="1"/>
  <c r="AO124" i="3" s="1"/>
  <c r="FU124" i="3"/>
  <c r="AV124" i="3" s="1" a="1"/>
  <c r="AV124" i="3" s="1"/>
  <c r="FQ124" i="3"/>
  <c r="AR124" i="3" s="1" a="1"/>
  <c r="AR124" i="3" s="1"/>
  <c r="FS124" i="3"/>
  <c r="AT124" i="3" s="1" a="1"/>
  <c r="AT124" i="3" s="1"/>
  <c r="FO124" i="3"/>
  <c r="AP124" i="3" s="1" a="1"/>
  <c r="AP124" i="3" s="1"/>
  <c r="FM124" i="3"/>
  <c r="AN124" i="3" s="1" a="1"/>
  <c r="AN124" i="3" s="1"/>
  <c r="FT124" i="3"/>
  <c r="AU124" i="3" s="1" a="1"/>
  <c r="AU124" i="3" s="1"/>
  <c r="FL124" i="3"/>
  <c r="AM124" i="3" s="1" a="1"/>
  <c r="AM124" i="3" s="1"/>
  <c r="CM124" i="3" s="1" a="1"/>
  <c r="CM124" i="3" s="1"/>
  <c r="EM124" i="3" s="1" a="1"/>
  <c r="EM124" i="3" s="1"/>
  <c r="FP175" i="3"/>
  <c r="AQ175" i="3" s="1" a="1"/>
  <c r="AQ175" i="3" s="1"/>
  <c r="FN175" i="3"/>
  <c r="AO175" i="3" s="1" a="1"/>
  <c r="AO175" i="3" s="1"/>
  <c r="FT175" i="3"/>
  <c r="AU175" i="3" s="1" a="1"/>
  <c r="AU175" i="3" s="1"/>
  <c r="FL175" i="3"/>
  <c r="AM175" i="3" s="1" a="1"/>
  <c r="AM175" i="3" s="1"/>
  <c r="CM175" i="3" s="1" a="1"/>
  <c r="CM175" i="3" s="1"/>
  <c r="EM175" i="3" s="1" a="1"/>
  <c r="EM175" i="3" s="1"/>
  <c r="FR175" i="3"/>
  <c r="AS175" i="3" s="1" a="1"/>
  <c r="AS175" i="3" s="1"/>
  <c r="FQ175" i="3"/>
  <c r="AR175" i="3" s="1" a="1"/>
  <c r="AR175" i="3" s="1"/>
  <c r="FM175" i="3"/>
  <c r="AN175" i="3" s="1" a="1"/>
  <c r="AN175" i="3" s="1"/>
  <c r="FU175" i="3"/>
  <c r="AV175" i="3" s="1" a="1"/>
  <c r="AV175" i="3" s="1"/>
  <c r="FS175" i="3"/>
  <c r="AT175" i="3" s="1" a="1"/>
  <c r="AT175" i="3" s="1"/>
  <c r="FO175" i="3"/>
  <c r="AP175" i="3" s="1" a="1"/>
  <c r="AP175" i="3" s="1"/>
  <c r="BP153" i="3" a="1"/>
  <c r="BP153" i="3" s="1"/>
  <c r="DP153" i="3" s="1" a="1"/>
  <c r="DP153" i="3" s="1"/>
  <c r="CK153" i="3" a="1"/>
  <c r="CK153" i="3" s="1"/>
  <c r="EK153" i="3" s="1" a="1"/>
  <c r="EK153" i="3" s="1"/>
  <c r="CO15" i="6"/>
  <c r="O160" i="3"/>
  <c r="CO125" i="6"/>
  <c r="O174" i="3"/>
  <c r="O11" i="3"/>
  <c r="BO11" i="3" s="1" a="1"/>
  <c r="BO11" i="3" s="1"/>
  <c r="DO11" i="3" s="1" a="1"/>
  <c r="DO11" i="3" s="1"/>
  <c r="CO126" i="6"/>
  <c r="O177" i="3"/>
  <c r="CO45" i="6"/>
  <c r="O167" i="3"/>
  <c r="BO188" i="3" a="1"/>
  <c r="BO188" i="3" s="1"/>
  <c r="DO188" i="3" s="1" a="1"/>
  <c r="DO188" i="3" s="1"/>
  <c r="CJ188" i="3" a="1"/>
  <c r="CJ188" i="3" s="1"/>
  <c r="EJ188" i="3" s="1" a="1"/>
  <c r="EJ188" i="3" s="1"/>
  <c r="BL177" i="3" a="1"/>
  <c r="BL177" i="3" s="1"/>
  <c r="DL177" i="3" s="1" a="1"/>
  <c r="DL177" i="3" s="1"/>
  <c r="CG177" i="3" a="1"/>
  <c r="CG177" i="3" s="1"/>
  <c r="EG177" i="3" s="1" a="1"/>
  <c r="EG177" i="3" s="1"/>
  <c r="M177" i="3"/>
  <c r="BP188" i="3" a="1"/>
  <c r="BP188" i="3" s="1"/>
  <c r="DP188" i="3" s="1" a="1"/>
  <c r="DP188" i="3" s="1"/>
  <c r="CK188" i="3" a="1"/>
  <c r="CK188" i="3" s="1"/>
  <c r="EK188" i="3" s="1" a="1"/>
  <c r="EK188" i="3" s="1"/>
  <c r="CO127" i="6"/>
  <c r="O189" i="3"/>
  <c r="CO18" i="6"/>
  <c r="O159" i="3"/>
  <c r="BK159" i="3" a="1"/>
  <c r="BK159" i="3" s="1"/>
  <c r="DK159" i="3" s="1" a="1"/>
  <c r="DK159" i="3" s="1"/>
  <c r="CF159" i="3" a="1"/>
  <c r="CF159" i="3" s="1"/>
  <c r="EF159" i="3" s="1" a="1"/>
  <c r="EF159" i="3" s="1"/>
  <c r="L159" i="3"/>
  <c r="CO60" i="6"/>
  <c r="O169" i="3"/>
  <c r="BO153" i="3" a="1"/>
  <c r="BO153" i="3" s="1"/>
  <c r="DO153" i="3" s="1" a="1"/>
  <c r="DO153" i="3" s="1"/>
  <c r="CJ153" i="3" a="1"/>
  <c r="CJ153" i="3" s="1"/>
  <c r="EJ153" i="3" s="1" a="1"/>
  <c r="EJ153" i="3" s="1"/>
  <c r="O116" i="3"/>
  <c r="BO116" i="3" s="1" a="1"/>
  <c r="BO116" i="3" s="1"/>
  <c r="DO116" i="3" s="1" a="1"/>
  <c r="DO116" i="3" s="1"/>
  <c r="CO149" i="6"/>
  <c r="O187" i="3"/>
  <c r="O6" i="3"/>
  <c r="CJ60" i="3" s="1" a="1"/>
  <c r="CJ60" i="3" s="1"/>
  <c r="EJ60" i="3" s="1" a="1"/>
  <c r="EJ60" i="3" s="1"/>
  <c r="O123" i="3"/>
  <c r="BO123" i="3" s="1" a="1"/>
  <c r="BO123" i="3" s="1"/>
  <c r="DO123" i="3" s="1" a="1"/>
  <c r="DO123" i="3" s="1"/>
  <c r="CO28" i="6"/>
  <c r="CO73" i="6"/>
  <c r="O173" i="3"/>
  <c r="BO161" i="3" a="1"/>
  <c r="BO161" i="3" s="1"/>
  <c r="DO161" i="3" s="1" a="1"/>
  <c r="DO161" i="3" s="1"/>
  <c r="CJ161" i="3" a="1"/>
  <c r="CJ161" i="3" s="1"/>
  <c r="EJ161" i="3" s="1" a="1"/>
  <c r="EJ161" i="3" s="1"/>
  <c r="CI60" i="3" a="1"/>
  <c r="CI60" i="3" s="1"/>
  <c r="EI60" i="3" s="1" a="1"/>
  <c r="EI60" i="3" s="1"/>
  <c r="CF11" i="3" a="1"/>
  <c r="CF11" i="3" s="1"/>
  <c r="EF11" i="3" s="1" a="1"/>
  <c r="EF11" i="3" s="1"/>
  <c r="CH7" i="3" a="1"/>
  <c r="CH7" i="3" s="1"/>
  <c r="EH7" i="3" s="1" a="1"/>
  <c r="EH7" i="3" s="1"/>
  <c r="M151" i="3"/>
  <c r="BM151" i="3" s="1" a="1"/>
  <c r="BM151" i="3" s="1"/>
  <c r="DM151" i="3" s="1" a="1"/>
  <c r="DM151" i="3" s="1"/>
  <c r="CI101" i="3" a="1"/>
  <c r="CI101" i="3" s="1"/>
  <c r="EI101" i="3" s="1" a="1"/>
  <c r="EI101" i="3" s="1"/>
  <c r="BK86" i="3" a="1"/>
  <c r="BK86" i="3" s="1"/>
  <c r="DK86" i="3" s="1" a="1"/>
  <c r="DK86" i="3" s="1"/>
  <c r="L86" i="3"/>
  <c r="CF86" i="3" a="1"/>
  <c r="CF86" i="3" s="1"/>
  <c r="EF86" i="3" s="1" a="1"/>
  <c r="EF86" i="3" s="1"/>
  <c r="BN16" i="3" a="1"/>
  <c r="BN16" i="3" s="1"/>
  <c r="DN16" i="3" s="1" a="1"/>
  <c r="DN16" i="3" s="1"/>
  <c r="CI20" i="3" a="1"/>
  <c r="CI20" i="3" s="1"/>
  <c r="EI20" i="3" s="1" a="1"/>
  <c r="EI20" i="3" s="1"/>
  <c r="BM21" i="3" a="1"/>
  <c r="BM21" i="3" s="1"/>
  <c r="DM21" i="3" s="1" a="1"/>
  <c r="DM21" i="3" s="1"/>
  <c r="CH25" i="3" a="1"/>
  <c r="CH25" i="3" s="1"/>
  <c r="EH25" i="3" s="1" a="1"/>
  <c r="EH25" i="3" s="1"/>
  <c r="BJ14" i="3" a="1"/>
  <c r="BJ14" i="3" s="1"/>
  <c r="DJ14" i="3" s="1" a="1"/>
  <c r="DJ14" i="3" s="1"/>
  <c r="CE43" i="3" a="1"/>
  <c r="CE43" i="3" s="1"/>
  <c r="EE43" i="3" s="1" a="1"/>
  <c r="EE43" i="3" s="1"/>
  <c r="BL103" i="3" a="1"/>
  <c r="BL103" i="3" s="1"/>
  <c r="DL103" i="3" s="1" a="1"/>
  <c r="DL103" i="3" s="1"/>
  <c r="CG34" i="3" a="1"/>
  <c r="CG34" i="3" s="1"/>
  <c r="EG34" i="3" s="1" a="1"/>
  <c r="EG34" i="3" s="1"/>
  <c r="M103" i="3"/>
  <c r="CH103" i="3" s="1" a="1"/>
  <c r="CH103" i="3" s="1"/>
  <c r="EH103" i="3" s="1" a="1"/>
  <c r="EH103" i="3" s="1"/>
  <c r="BM7" i="3" a="1"/>
  <c r="BM7" i="3" s="1"/>
  <c r="DM7" i="3" s="1" a="1"/>
  <c r="DM7" i="3" s="1"/>
  <c r="N7" i="3"/>
  <c r="CI7" i="3" s="1" a="1"/>
  <c r="CI7" i="3" s="1"/>
  <c r="EI7" i="3" s="1" a="1"/>
  <c r="EI7" i="3" s="1"/>
  <c r="CH38" i="3" a="1"/>
  <c r="CH38" i="3" s="1"/>
  <c r="EH38" i="3" s="1" a="1"/>
  <c r="EH38" i="3" s="1"/>
  <c r="BP62" i="3" a="1"/>
  <c r="BP62" i="3" s="1"/>
  <c r="DP62" i="3" s="1" a="1"/>
  <c r="DP62" i="3" s="1"/>
  <c r="CK88" i="3" a="1"/>
  <c r="CK88" i="3" s="1"/>
  <c r="EK88" i="3" s="1" a="1"/>
  <c r="EK88" i="3" s="1"/>
  <c r="BK77" i="3" a="1"/>
  <c r="BK77" i="3" s="1"/>
  <c r="DK77" i="3" s="1" a="1"/>
  <c r="DK77" i="3" s="1"/>
  <c r="CF59" i="3" a="1"/>
  <c r="CF59" i="3" s="1"/>
  <c r="EF59" i="3" s="1" a="1"/>
  <c r="EF59" i="3" s="1"/>
  <c r="L77" i="3"/>
  <c r="CG77" i="3" s="1" a="1"/>
  <c r="CG77" i="3" s="1"/>
  <c r="EG77" i="3" s="1" a="1"/>
  <c r="EG77" i="3" s="1"/>
  <c r="BK11" i="3" a="1"/>
  <c r="BK11" i="3" s="1"/>
  <c r="DK11" i="3" s="1" a="1"/>
  <c r="DK11" i="3" s="1"/>
  <c r="CF55" i="3" a="1"/>
  <c r="CF55" i="3" s="1"/>
  <c r="EF55" i="3" s="1" a="1"/>
  <c r="EF55" i="3" s="1"/>
  <c r="BK54" i="3" a="1"/>
  <c r="BK54" i="3" s="1"/>
  <c r="DK54" i="3" s="1" a="1"/>
  <c r="DK54" i="3" s="1"/>
  <c r="CF61" i="3" a="1"/>
  <c r="CF61" i="3" s="1"/>
  <c r="EF61" i="3" s="1" a="1"/>
  <c r="EF61" i="3" s="1"/>
  <c r="L54" i="3"/>
  <c r="BK95" i="3" a="1"/>
  <c r="BK95" i="3" s="1"/>
  <c r="DK95" i="3" s="1" a="1"/>
  <c r="DK95" i="3" s="1"/>
  <c r="L95" i="3"/>
  <c r="CG95" i="3" s="1" a="1"/>
  <c r="CG95" i="3" s="1"/>
  <c r="EG95" i="3" s="1" a="1"/>
  <c r="EG95" i="3" s="1"/>
  <c r="CF17" i="3" a="1"/>
  <c r="CF17" i="3" s="1"/>
  <c r="EF17" i="3" s="1" a="1"/>
  <c r="EF17" i="3" s="1"/>
  <c r="BL68" i="3" a="1"/>
  <c r="BL68" i="3" s="1"/>
  <c r="DL68" i="3" s="1" a="1"/>
  <c r="DL68" i="3" s="1"/>
  <c r="CG45" i="3" a="1"/>
  <c r="CG45" i="3" s="1"/>
  <c r="EG45" i="3" s="1" a="1"/>
  <c r="EG45" i="3" s="1"/>
  <c r="M68" i="3"/>
  <c r="CH68" i="3" s="1" a="1"/>
  <c r="CH68" i="3" s="1"/>
  <c r="EH68" i="3" s="1" a="1"/>
  <c r="EH68" i="3" s="1"/>
  <c r="BK70" i="3" a="1"/>
  <c r="BK70" i="3" s="1"/>
  <c r="DK70" i="3" s="1" a="1"/>
  <c r="DK70" i="3" s="1"/>
  <c r="CF36" i="3" a="1"/>
  <c r="CF36" i="3" s="1"/>
  <c r="EF36" i="3" s="1" a="1"/>
  <c r="EF36" i="3" s="1"/>
  <c r="L70" i="3"/>
  <c r="CG70" i="3" s="1" a="1"/>
  <c r="CG70" i="3" s="1"/>
  <c r="EG70" i="3" s="1" a="1"/>
  <c r="EG70" i="3" s="1"/>
  <c r="BJ107" i="3" a="1"/>
  <c r="BJ107" i="3" s="1"/>
  <c r="DJ107" i="3" s="1" a="1"/>
  <c r="DJ107" i="3" s="1"/>
  <c r="CE46" i="3" a="1"/>
  <c r="CE46" i="3" s="1"/>
  <c r="EE46" i="3" s="1" a="1"/>
  <c r="EE46" i="3" s="1"/>
  <c r="BL31" i="3" a="1"/>
  <c r="BL31" i="3" s="1"/>
  <c r="DL31" i="3" s="1" a="1"/>
  <c r="DL31" i="3" s="1"/>
  <c r="CG40" i="3" a="1"/>
  <c r="CG40" i="3" s="1"/>
  <c r="EG40" i="3" s="1" a="1"/>
  <c r="EG40" i="3" s="1"/>
  <c r="P28" i="3"/>
  <c r="CK28" i="3" s="1" a="1"/>
  <c r="CK28" i="3" s="1"/>
  <c r="EK28" i="3" s="1" a="1"/>
  <c r="EK28" i="3" s="1"/>
  <c r="BL21" i="3" a="1"/>
  <c r="BL21" i="3" s="1"/>
  <c r="DL21" i="3" s="1" a="1"/>
  <c r="DL21" i="3" s="1"/>
  <c r="CG25" i="3" a="1"/>
  <c r="CG25" i="3" s="1"/>
  <c r="EG25" i="3" s="1" a="1"/>
  <c r="EG25" i="3" s="1"/>
  <c r="BK85" i="3" a="1"/>
  <c r="BK85" i="3" s="1"/>
  <c r="DK85" i="3" s="1" a="1"/>
  <c r="DK85" i="3" s="1"/>
  <c r="L85" i="3"/>
  <c r="CG85" i="3" s="1" a="1"/>
  <c r="CG85" i="3" s="1"/>
  <c r="EG85" i="3" s="1" a="1"/>
  <c r="EG85" i="3" s="1"/>
  <c r="CF44" i="3" a="1"/>
  <c r="CF44" i="3" s="1"/>
  <c r="EF44" i="3" s="1" a="1"/>
  <c r="EF44" i="3" s="1"/>
  <c r="BP104" i="3" a="1"/>
  <c r="BP104" i="3" s="1"/>
  <c r="DP104" i="3" s="1" a="1"/>
  <c r="DP104" i="3" s="1"/>
  <c r="Q104" i="3"/>
  <c r="BQ104" i="3" s="1" a="1"/>
  <c r="BQ104" i="3" s="1"/>
  <c r="DQ104" i="3" s="1" a="1"/>
  <c r="DQ104" i="3" s="1"/>
  <c r="CH29" i="3" a="1"/>
  <c r="CH29" i="3" s="1"/>
  <c r="EH29" i="3" s="1" a="1"/>
  <c r="EH29" i="3" s="1"/>
  <c r="BL98" i="3" a="1"/>
  <c r="BL98" i="3" s="1"/>
  <c r="DL98" i="3" s="1" a="1"/>
  <c r="DL98" i="3" s="1"/>
  <c r="CG23" i="3" a="1"/>
  <c r="CG23" i="3" s="1"/>
  <c r="EG23" i="3" s="1" a="1"/>
  <c r="EG23" i="3" s="1"/>
  <c r="M98" i="3"/>
  <c r="CH98" i="3" s="1" a="1"/>
  <c r="CH98" i="3" s="1"/>
  <c r="EH98" i="3" s="1" a="1"/>
  <c r="EH98" i="3" s="1"/>
  <c r="BL87" i="3" a="1"/>
  <c r="BL87" i="3" s="1"/>
  <c r="DL87" i="3" s="1" a="1"/>
  <c r="DL87" i="3" s="1"/>
  <c r="M87" i="3"/>
  <c r="CH87" i="3" s="1" a="1"/>
  <c r="CH87" i="3" s="1"/>
  <c r="EH87" i="3" s="1" a="1"/>
  <c r="EH87" i="3" s="1"/>
  <c r="L105" i="3"/>
  <c r="CG105" i="3" s="1" a="1"/>
  <c r="CG105" i="3" s="1"/>
  <c r="EG105" i="3" s="1" a="1"/>
  <c r="EG105" i="3" s="1"/>
  <c r="BK105" i="3" a="1"/>
  <c r="BK105" i="3" s="1"/>
  <c r="DK105" i="3" s="1" a="1"/>
  <c r="DK105" i="3" s="1"/>
  <c r="BM99" i="3" a="1"/>
  <c r="BM99" i="3" s="1"/>
  <c r="DM99" i="3" s="1" a="1"/>
  <c r="DM99" i="3" s="1"/>
  <c r="N99" i="3"/>
  <c r="CI99" i="3" s="1" a="1"/>
  <c r="CI99" i="3" s="1"/>
  <c r="EI99" i="3" s="1" a="1"/>
  <c r="EI99" i="3" s="1"/>
  <c r="BK91" i="3" a="1"/>
  <c r="BK91" i="3" s="1"/>
  <c r="DK91" i="3" s="1" a="1"/>
  <c r="DK91" i="3" s="1"/>
  <c r="L91" i="3"/>
  <c r="CG91" i="3" s="1" a="1"/>
  <c r="CG91" i="3" s="1"/>
  <c r="EG91" i="3" s="1" a="1"/>
  <c r="EG91" i="3" s="1"/>
  <c r="BK81" i="3" a="1"/>
  <c r="BK81" i="3" s="1"/>
  <c r="DK81" i="3" s="1" a="1"/>
  <c r="DK81" i="3" s="1"/>
  <c r="CF49" i="3" a="1"/>
  <c r="CF49" i="3" s="1"/>
  <c r="EF49" i="3" s="1" a="1"/>
  <c r="EF49" i="3" s="1"/>
  <c r="L81" i="3"/>
  <c r="CG81" i="3" s="1" a="1"/>
  <c r="CG81" i="3" s="1"/>
  <c r="EG81" i="3" s="1" a="1"/>
  <c r="EG81" i="3" s="1"/>
  <c r="BJ26" i="3" a="1"/>
  <c r="BJ26" i="3" s="1"/>
  <c r="DJ26" i="3" s="1" a="1"/>
  <c r="DJ26" i="3" s="1"/>
  <c r="CE54" i="3" a="1"/>
  <c r="CE54" i="3" s="1"/>
  <c r="EE54" i="3" s="1" a="1"/>
  <c r="EE54" i="3" s="1"/>
  <c r="BN22" i="3" a="1"/>
  <c r="BN22" i="3" s="1"/>
  <c r="DN22" i="3" s="1" a="1"/>
  <c r="DN22" i="3" s="1"/>
  <c r="CI50" i="3" a="1"/>
  <c r="CI50" i="3" s="1"/>
  <c r="EI50" i="3" s="1" a="1"/>
  <c r="EI50" i="3" s="1"/>
  <c r="BP97" i="3" a="1"/>
  <c r="BP97" i="3" s="1"/>
  <c r="DP97" i="3" s="1" a="1"/>
  <c r="DP97" i="3" s="1"/>
  <c r="CK104" i="3" a="1"/>
  <c r="CK104" i="3" s="1"/>
  <c r="EK104" i="3" s="1" a="1"/>
  <c r="EK104" i="3" s="1"/>
  <c r="BK66" i="3" a="1"/>
  <c r="BK66" i="3" s="1"/>
  <c r="DK66" i="3" s="1" a="1"/>
  <c r="DK66" i="3" s="1"/>
  <c r="CF62" i="3" a="1"/>
  <c r="CF62" i="3" s="1"/>
  <c r="EF62" i="3" s="1" a="1"/>
  <c r="EF62" i="3" s="1"/>
  <c r="L66" i="3"/>
  <c r="CG66" i="3" s="1" a="1"/>
  <c r="CG66" i="3" s="1"/>
  <c r="EG66" i="3" s="1" a="1"/>
  <c r="EG66" i="3" s="1"/>
  <c r="BM32" i="3" a="1"/>
  <c r="BM32" i="3" s="1"/>
  <c r="DM32" i="3" s="1" a="1"/>
  <c r="DM32" i="3" s="1"/>
  <c r="CH65" i="3" a="1"/>
  <c r="CH65" i="3" s="1"/>
  <c r="EH65" i="3" s="1" a="1"/>
  <c r="EH65" i="3" s="1"/>
  <c r="BN72" i="3" a="1"/>
  <c r="BN72" i="3" s="1"/>
  <c r="DN72" i="3" s="1" a="1"/>
  <c r="DN72" i="3" s="1"/>
  <c r="CI57" i="3" a="1"/>
  <c r="CI57" i="3" s="1"/>
  <c r="EI57" i="3" s="1" a="1"/>
  <c r="EI57" i="3" s="1"/>
  <c r="CG151" i="3" a="1"/>
  <c r="CG151" i="3" s="1"/>
  <c r="EG151" i="3" s="1" a="1"/>
  <c r="EG151" i="3" s="1"/>
  <c r="O56" i="3"/>
  <c r="CO61" i="6"/>
  <c r="CO46" i="6"/>
  <c r="O144" i="3"/>
  <c r="BO144" i="3" s="1" a="1"/>
  <c r="BO144" i="3" s="1"/>
  <c r="DO144" i="3" s="1" a="1"/>
  <c r="DO144" i="3" s="1"/>
  <c r="CO102" i="6"/>
  <c r="O76" i="3"/>
  <c r="BO76" i="3" s="1" a="1"/>
  <c r="BO76" i="3" s="1"/>
  <c r="DO76" i="3" s="1" a="1"/>
  <c r="DO76" i="3" s="1"/>
  <c r="O100" i="3"/>
  <c r="CJ100" i="3" s="1" a="1"/>
  <c r="CJ100" i="3" s="1"/>
  <c r="EJ100" i="3" s="1" a="1"/>
  <c r="EJ100" i="3" s="1"/>
  <c r="CO100" i="6"/>
  <c r="CO103" i="6"/>
  <c r="O23" i="3"/>
  <c r="BO23" i="3" s="1" a="1"/>
  <c r="BO23" i="3" s="1"/>
  <c r="DO23" i="3" s="1" a="1"/>
  <c r="DO23" i="3" s="1"/>
  <c r="CO30" i="6"/>
  <c r="O101" i="3"/>
  <c r="CO113" i="6"/>
  <c r="O8" i="3"/>
  <c r="BO8" i="3" s="1" a="1"/>
  <c r="BO8" i="3" s="1"/>
  <c r="DO8" i="3" s="1" a="1"/>
  <c r="DO8" i="3" s="1"/>
  <c r="CO10" i="6"/>
  <c r="CO116" i="6"/>
  <c r="O47" i="3"/>
  <c r="CO53" i="6"/>
  <c r="CO161" i="6"/>
  <c r="O146" i="3"/>
  <c r="CO115" i="6"/>
  <c r="CO43" i="6"/>
  <c r="CO17" i="6"/>
  <c r="BN112" i="3" a="1"/>
  <c r="BN112" i="3" s="1"/>
  <c r="DN112" i="3" s="1" a="1"/>
  <c r="DN112" i="3" s="1"/>
  <c r="CI112" i="3" a="1"/>
  <c r="CI112" i="3" s="1"/>
  <c r="EI112" i="3" s="1" a="1"/>
  <c r="EI112" i="3" s="1"/>
  <c r="BT4" i="6"/>
  <c r="BS164" i="6"/>
  <c r="BS160" i="6"/>
  <c r="U160" i="6" s="1"/>
  <c r="BS156" i="6"/>
  <c r="BS152" i="6"/>
  <c r="U152" i="6" s="1"/>
  <c r="P138" i="3" s="1"/>
  <c r="BS148" i="6"/>
  <c r="BS144" i="6"/>
  <c r="BS140" i="6"/>
  <c r="BS136" i="6"/>
  <c r="BS132" i="6"/>
  <c r="U132" i="6" s="1"/>
  <c r="BS128" i="6"/>
  <c r="BS124" i="6"/>
  <c r="BS120" i="6"/>
  <c r="U120" i="6" s="1"/>
  <c r="BS116" i="6"/>
  <c r="U116" i="6" s="1"/>
  <c r="BS112" i="6"/>
  <c r="U112" i="6" s="1"/>
  <c r="BS108" i="6"/>
  <c r="BS104" i="6"/>
  <c r="U104" i="6" s="1"/>
  <c r="BS100" i="6"/>
  <c r="BS96" i="6"/>
  <c r="U96" i="6" s="1"/>
  <c r="BS92" i="6"/>
  <c r="BS88" i="6"/>
  <c r="U88" i="6" s="1"/>
  <c r="P75" i="3" s="1"/>
  <c r="BS84" i="6"/>
  <c r="U84" i="6" s="1"/>
  <c r="BS80" i="6"/>
  <c r="BS76" i="6"/>
  <c r="U76" i="6" s="1"/>
  <c r="P65" i="3" s="1"/>
  <c r="BS72" i="6"/>
  <c r="BS68" i="6"/>
  <c r="BS64" i="6"/>
  <c r="BS60" i="6"/>
  <c r="U60" i="6" s="1"/>
  <c r="P169" i="3" s="1"/>
  <c r="BS56" i="6"/>
  <c r="BS161" i="6"/>
  <c r="BS157" i="6"/>
  <c r="U157" i="6" s="1"/>
  <c r="BS153" i="6"/>
  <c r="BS149" i="6"/>
  <c r="BS145" i="6"/>
  <c r="U145" i="6" s="1"/>
  <c r="BS141" i="6"/>
  <c r="BS137" i="6"/>
  <c r="U137" i="6" s="1"/>
  <c r="BS133" i="6"/>
  <c r="U133" i="6" s="1"/>
  <c r="BS129" i="6"/>
  <c r="U129" i="6" s="1"/>
  <c r="BS125" i="6"/>
  <c r="U125" i="6" s="1"/>
  <c r="BS121" i="6"/>
  <c r="BS117" i="6"/>
  <c r="U117" i="6" s="1"/>
  <c r="BS113" i="6"/>
  <c r="U113" i="6" s="1"/>
  <c r="BS109" i="6"/>
  <c r="U109" i="6" s="1"/>
  <c r="P98" i="3" s="1"/>
  <c r="BS105" i="6"/>
  <c r="BS101" i="6"/>
  <c r="U101" i="6" s="1"/>
  <c r="BS97" i="6"/>
  <c r="BS93" i="6"/>
  <c r="U93" i="6" s="1"/>
  <c r="P79" i="3" s="1"/>
  <c r="BS89" i="6"/>
  <c r="U89" i="6" s="1"/>
  <c r="P76" i="3" s="1"/>
  <c r="CK9" i="3" s="1" a="1"/>
  <c r="CK9" i="3" s="1"/>
  <c r="EK9" i="3" s="1" a="1"/>
  <c r="EK9" i="3" s="1"/>
  <c r="BS85" i="6"/>
  <c r="BS81" i="6"/>
  <c r="U81" i="6" s="1"/>
  <c r="BS77" i="6"/>
  <c r="BS73" i="6"/>
  <c r="U73" i="6" s="1"/>
  <c r="BS69" i="6"/>
  <c r="BS65" i="6"/>
  <c r="U65" i="6" s="1"/>
  <c r="BS61" i="6"/>
  <c r="U61" i="6" s="1"/>
  <c r="BS57" i="6"/>
  <c r="BS162" i="6"/>
  <c r="BS158" i="6"/>
  <c r="BS154" i="6"/>
  <c r="BS150" i="6"/>
  <c r="BS146" i="6"/>
  <c r="U146" i="6" s="1"/>
  <c r="P129" i="3" s="1"/>
  <c r="BS142" i="6"/>
  <c r="U142" i="6" s="1"/>
  <c r="BS138" i="6"/>
  <c r="U138" i="6" s="1"/>
  <c r="P120" i="3" s="1"/>
  <c r="BS134" i="6"/>
  <c r="U134" i="6" s="1"/>
  <c r="BS130" i="6"/>
  <c r="U130" i="6" s="1"/>
  <c r="P113" i="3" s="1"/>
  <c r="BS126" i="6"/>
  <c r="U126" i="6" s="1"/>
  <c r="P177" i="3" s="1"/>
  <c r="BS122" i="6"/>
  <c r="U122" i="6" s="1"/>
  <c r="BS118" i="6"/>
  <c r="U118" i="6" s="1"/>
  <c r="BS114" i="6"/>
  <c r="U114" i="6" s="1"/>
  <c r="BS110" i="6"/>
  <c r="BS106" i="6"/>
  <c r="BS102" i="6"/>
  <c r="BS98" i="6"/>
  <c r="BS94" i="6"/>
  <c r="BS90" i="6"/>
  <c r="BS86" i="6"/>
  <c r="BS82" i="6"/>
  <c r="BS78" i="6"/>
  <c r="U78" i="6" s="1"/>
  <c r="BS74" i="6"/>
  <c r="U74" i="6" s="1"/>
  <c r="BS70" i="6"/>
  <c r="U70" i="6" s="1"/>
  <c r="BS66" i="6"/>
  <c r="U66" i="6" s="1"/>
  <c r="BS62" i="6"/>
  <c r="U62" i="6" s="1"/>
  <c r="BS58" i="6"/>
  <c r="U58" i="6" s="1"/>
  <c r="BS54" i="6"/>
  <c r="U54" i="6" s="1"/>
  <c r="BS163" i="6"/>
  <c r="U163" i="6" s="1"/>
  <c r="P150" i="3" s="1"/>
  <c r="BS159" i="6"/>
  <c r="U159" i="6" s="1"/>
  <c r="BS155" i="6"/>
  <c r="U155" i="6" s="1"/>
  <c r="BS151" i="6"/>
  <c r="BS147" i="6"/>
  <c r="BS143" i="6"/>
  <c r="BS139" i="6"/>
  <c r="BS135" i="6"/>
  <c r="U135" i="6" s="1"/>
  <c r="BS131" i="6"/>
  <c r="U131" i="6" s="1"/>
  <c r="BS127" i="6"/>
  <c r="U127" i="6" s="1"/>
  <c r="P189" i="3" s="1"/>
  <c r="BS123" i="6"/>
  <c r="BS119" i="6"/>
  <c r="U119" i="6" s="1"/>
  <c r="BS115" i="6"/>
  <c r="U115" i="6" s="1"/>
  <c r="BS111" i="6"/>
  <c r="U111" i="6" s="1"/>
  <c r="BS107" i="6"/>
  <c r="U107" i="6" s="1"/>
  <c r="BS103" i="6"/>
  <c r="U103" i="6" s="1"/>
  <c r="BS99" i="6"/>
  <c r="U99" i="6" s="1"/>
  <c r="BS95" i="6"/>
  <c r="U95" i="6" s="1"/>
  <c r="BS91" i="6"/>
  <c r="U91" i="6" s="1"/>
  <c r="BS87" i="6"/>
  <c r="BS83" i="6"/>
  <c r="BS79" i="6"/>
  <c r="BS75" i="6"/>
  <c r="BS71" i="6"/>
  <c r="BS67" i="6"/>
  <c r="BS63" i="6"/>
  <c r="U63" i="6" s="1"/>
  <c r="BS59" i="6"/>
  <c r="U59" i="6" s="1"/>
  <c r="BS55" i="6"/>
  <c r="U55" i="6" s="1"/>
  <c r="BS51" i="6"/>
  <c r="U51" i="6" s="1"/>
  <c r="P44" i="3" s="1"/>
  <c r="BS48" i="6"/>
  <c r="U48" i="6" s="1"/>
  <c r="P41" i="3" s="1"/>
  <c r="BS44" i="6"/>
  <c r="BS40" i="6"/>
  <c r="U40" i="6" s="1"/>
  <c r="BS36" i="6"/>
  <c r="BS32" i="6"/>
  <c r="U32" i="6" s="1"/>
  <c r="BS28" i="6"/>
  <c r="U28" i="6" s="1"/>
  <c r="P21" i="3" s="1"/>
  <c r="BS24" i="6"/>
  <c r="BS20" i="6"/>
  <c r="U20" i="6" s="1"/>
  <c r="BS16" i="6"/>
  <c r="BS12" i="6"/>
  <c r="BS7" i="6"/>
  <c r="U7" i="6" s="1"/>
  <c r="BS52" i="6"/>
  <c r="U52" i="6" s="1"/>
  <c r="BS8" i="6"/>
  <c r="BS49" i="6"/>
  <c r="U49" i="6" s="1"/>
  <c r="BS45" i="6"/>
  <c r="U45" i="6" s="1"/>
  <c r="P167" i="3" s="1"/>
  <c r="BS41" i="6"/>
  <c r="U41" i="6" s="1"/>
  <c r="P35" i="3" s="1"/>
  <c r="BS37" i="6"/>
  <c r="U37" i="6" s="1"/>
  <c r="BS33" i="6"/>
  <c r="BS29" i="6"/>
  <c r="U29" i="6" s="1"/>
  <c r="BS25" i="6"/>
  <c r="U25" i="6" s="1"/>
  <c r="BS21" i="6"/>
  <c r="U21" i="6" s="1"/>
  <c r="BS17" i="6"/>
  <c r="U17" i="6" s="1"/>
  <c r="P12" i="3" s="1"/>
  <c r="BS13" i="6"/>
  <c r="U13" i="6" s="1"/>
  <c r="BS5" i="6"/>
  <c r="U5" i="6" s="1"/>
  <c r="P4" i="3" s="1"/>
  <c r="BS9" i="6"/>
  <c r="BS6" i="6"/>
  <c r="BS50" i="6"/>
  <c r="U50" i="6" s="1"/>
  <c r="BS46" i="6"/>
  <c r="U46" i="6" s="1"/>
  <c r="P39" i="3" s="1"/>
  <c r="BS42" i="6"/>
  <c r="BS38" i="6"/>
  <c r="BS34" i="6"/>
  <c r="U34" i="6" s="1"/>
  <c r="BS30" i="6"/>
  <c r="U30" i="6" s="1"/>
  <c r="BS26" i="6"/>
  <c r="BS22" i="6"/>
  <c r="U22" i="6" s="1"/>
  <c r="P15" i="3" s="1"/>
  <c r="BS18" i="6"/>
  <c r="BS14" i="6"/>
  <c r="U14" i="6" s="1"/>
  <c r="P10" i="3" s="1"/>
  <c r="BS10" i="6"/>
  <c r="U10" i="6" s="1"/>
  <c r="P8" i="3" s="1"/>
  <c r="BS53" i="6"/>
  <c r="U53" i="6" s="1"/>
  <c r="BS47" i="6"/>
  <c r="U47" i="6" s="1"/>
  <c r="P40" i="3" s="1"/>
  <c r="CK13" i="3" s="1" a="1"/>
  <c r="CK13" i="3" s="1"/>
  <c r="EK13" i="3" s="1" a="1"/>
  <c r="EK13" i="3" s="1"/>
  <c r="BS43" i="6"/>
  <c r="U43" i="6" s="1"/>
  <c r="P37" i="3" s="1"/>
  <c r="BS39" i="6"/>
  <c r="U39" i="6" s="1"/>
  <c r="BS35" i="6"/>
  <c r="BS31" i="6"/>
  <c r="U31" i="6" s="1"/>
  <c r="BS27" i="6"/>
  <c r="BS23" i="6"/>
  <c r="U23" i="6" s="1"/>
  <c r="BS19" i="6"/>
  <c r="U19" i="6" s="1"/>
  <c r="P161" i="3" s="1"/>
  <c r="BS15" i="6"/>
  <c r="U15" i="6" s="1"/>
  <c r="P160" i="3" s="1"/>
  <c r="BS11" i="6"/>
  <c r="U150" i="6"/>
  <c r="U148" i="6"/>
  <c r="U82" i="6"/>
  <c r="U69" i="6"/>
  <c r="U64" i="6"/>
  <c r="P59" i="3" s="1"/>
  <c r="BP59" i="3" s="1" a="1"/>
  <c r="BP59" i="3" s="1"/>
  <c r="DP59" i="3" s="1" a="1"/>
  <c r="DP59" i="3" s="1"/>
  <c r="U128" i="6"/>
  <c r="P112" i="3" s="1"/>
  <c r="U67" i="6"/>
  <c r="U18" i="6"/>
  <c r="U16" i="6"/>
  <c r="U158" i="6"/>
  <c r="U97" i="6"/>
  <c r="U161" i="6"/>
  <c r="U92" i="6"/>
  <c r="U156" i="6"/>
  <c r="P140" i="3" s="1"/>
  <c r="BP140" i="3" s="1" a="1"/>
  <c r="BP140" i="3" s="1"/>
  <c r="DP140" i="3" s="1" a="1"/>
  <c r="DP140" i="3" s="1"/>
  <c r="U79" i="6"/>
  <c r="U143" i="6"/>
  <c r="U90" i="6"/>
  <c r="U154" i="6"/>
  <c r="U77" i="6"/>
  <c r="U141" i="6"/>
  <c r="P123" i="3" s="1"/>
  <c r="BP123" i="3" s="1" a="1"/>
  <c r="BP123" i="3" s="1"/>
  <c r="DP123" i="3" s="1" a="1"/>
  <c r="DP123" i="3" s="1"/>
  <c r="U72" i="6"/>
  <c r="U136" i="6"/>
  <c r="U75" i="6"/>
  <c r="P64" i="3" s="1"/>
  <c r="U139" i="6"/>
  <c r="CO22" i="6"/>
  <c r="BN6" i="3" a="1"/>
  <c r="BN6" i="3" s="1"/>
  <c r="DN6" i="3" s="1" a="1"/>
  <c r="DN6" i="3" s="1"/>
  <c r="U26" i="6"/>
  <c r="U35" i="6"/>
  <c r="U102" i="6"/>
  <c r="P89" i="3" s="1"/>
  <c r="CK89" i="3" s="1" a="1"/>
  <c r="CK89" i="3" s="1"/>
  <c r="EK89" i="3" s="1" a="1"/>
  <c r="EK89" i="3" s="1"/>
  <c r="U105" i="6"/>
  <c r="U36" i="6"/>
  <c r="U100" i="6"/>
  <c r="U164" i="6"/>
  <c r="U87" i="6"/>
  <c r="U151" i="6"/>
  <c r="P135" i="3" s="1"/>
  <c r="BP135" i="3" s="1" a="1"/>
  <c r="BP135" i="3" s="1"/>
  <c r="DP135" i="3" s="1" a="1"/>
  <c r="DP135" i="3" s="1"/>
  <c r="U98" i="6"/>
  <c r="U162" i="6"/>
  <c r="U85" i="6"/>
  <c r="U149" i="6"/>
  <c r="U80" i="6"/>
  <c r="U144" i="6"/>
  <c r="U83" i="6"/>
  <c r="U147" i="6"/>
  <c r="P130" i="3" s="1"/>
  <c r="BP130" i="3" s="1" a="1"/>
  <c r="BP130" i="3" s="1"/>
  <c r="DP130" i="3" s="1" a="1"/>
  <c r="DP130" i="3" s="1"/>
  <c r="CO63" i="6"/>
  <c r="O58" i="3"/>
  <c r="BO113" i="3" a="1"/>
  <c r="BO113" i="3" s="1"/>
  <c r="DO113" i="3" s="1" a="1"/>
  <c r="DO113" i="3" s="1"/>
  <c r="CJ113" i="3" a="1"/>
  <c r="CJ113" i="3" s="1"/>
  <c r="EJ113" i="3" s="1" a="1"/>
  <c r="EJ113" i="3" s="1"/>
  <c r="CJ116" i="3" a="1"/>
  <c r="CJ116" i="3" s="1"/>
  <c r="EJ116" i="3" s="1" a="1"/>
  <c r="EJ116" i="3" s="1"/>
  <c r="BO12" i="3" a="1"/>
  <c r="BO12" i="3" s="1"/>
  <c r="DO12" i="3" s="1" a="1"/>
  <c r="DO12" i="3" s="1"/>
  <c r="CJ12" i="3" a="1"/>
  <c r="CJ12" i="3" s="1"/>
  <c r="EJ12" i="3" s="1" a="1"/>
  <c r="EJ12" i="3" s="1"/>
  <c r="BO138" i="3" a="1"/>
  <c r="BO138" i="3" s="1"/>
  <c r="DO138" i="3" s="1" a="1"/>
  <c r="DO138" i="3" s="1"/>
  <c r="CJ138" i="3" a="1"/>
  <c r="CJ138" i="3" s="1"/>
  <c r="EJ138" i="3" s="1" a="1"/>
  <c r="EJ138" i="3" s="1"/>
  <c r="BO112" i="3" a="1"/>
  <c r="BO112" i="3" s="1"/>
  <c r="DO112" i="3" s="1" a="1"/>
  <c r="DO112" i="3" s="1"/>
  <c r="CJ112" i="3" a="1"/>
  <c r="CJ112" i="3" s="1"/>
  <c r="EJ112" i="3" s="1" a="1"/>
  <c r="EJ112" i="3" s="1"/>
  <c r="BO130" i="3" a="1"/>
  <c r="BO130" i="3" s="1"/>
  <c r="DO130" i="3" s="1" a="1"/>
  <c r="DO130" i="3" s="1"/>
  <c r="CJ130" i="3" a="1"/>
  <c r="CJ130" i="3" s="1"/>
  <c r="EJ130" i="3" s="1" a="1"/>
  <c r="EJ130" i="3" s="1"/>
  <c r="BO6" i="3" a="1"/>
  <c r="BO6" i="3" s="1"/>
  <c r="DO6" i="3" s="1" a="1"/>
  <c r="DO6" i="3" s="1"/>
  <c r="BP17" i="3" a="1"/>
  <c r="BP17" i="3" s="1"/>
  <c r="DP17" i="3" s="1" a="1"/>
  <c r="DP17" i="3" s="1"/>
  <c r="BP9" i="3" a="1"/>
  <c r="BP9" i="3" s="1"/>
  <c r="DP9" i="3" s="1" a="1"/>
  <c r="DP9" i="3" s="1"/>
  <c r="BP33" i="3" a="1"/>
  <c r="BP33" i="3" s="1"/>
  <c r="DP33" i="3" s="1" a="1"/>
  <c r="DP33" i="3" s="1"/>
  <c r="CK33" i="3" a="1"/>
  <c r="CK33" i="3" s="1"/>
  <c r="EK33" i="3" s="1" a="1"/>
  <c r="EK33" i="3" s="1"/>
  <c r="BP61" i="3" a="1"/>
  <c r="BP61" i="3" s="1"/>
  <c r="DP61" i="3" s="1" a="1"/>
  <c r="DP61" i="3" s="1"/>
  <c r="CK110" i="3" a="1"/>
  <c r="CK110" i="3" s="1"/>
  <c r="EK110" i="3" s="1" a="1"/>
  <c r="EK110" i="3" s="1"/>
  <c r="BP110" i="3" a="1"/>
  <c r="BP110" i="3" s="1"/>
  <c r="DP110" i="3" s="1" a="1"/>
  <c r="DP110" i="3" s="1"/>
  <c r="BP53" i="3" a="1"/>
  <c r="BP53" i="3" s="1"/>
  <c r="DP53" i="3" s="1" a="1"/>
  <c r="DP53" i="3" s="1"/>
  <c r="CK53" i="3" a="1"/>
  <c r="CK53" i="3" s="1"/>
  <c r="EK53" i="3" s="1" a="1"/>
  <c r="EK53" i="3" s="1"/>
  <c r="AP160" i="6"/>
  <c r="AP152" i="6"/>
  <c r="AP144" i="6"/>
  <c r="AP136" i="6"/>
  <c r="AP128" i="6"/>
  <c r="AP120" i="6"/>
  <c r="AP112" i="6"/>
  <c r="AP104" i="6"/>
  <c r="AP96" i="6"/>
  <c r="AP88" i="6"/>
  <c r="AP80" i="6"/>
  <c r="AP72" i="6"/>
  <c r="AP64" i="6"/>
  <c r="AP56" i="6"/>
  <c r="AP48" i="6"/>
  <c r="AP157" i="6"/>
  <c r="AP149" i="6"/>
  <c r="AP141" i="6"/>
  <c r="AP133" i="6"/>
  <c r="AP125" i="6"/>
  <c r="AP117" i="6"/>
  <c r="AP109" i="6"/>
  <c r="AP101" i="6"/>
  <c r="AP93" i="6"/>
  <c r="AP85" i="6"/>
  <c r="AP77" i="6"/>
  <c r="AP69" i="6"/>
  <c r="AP61" i="6"/>
  <c r="AP53" i="6"/>
  <c r="AP45" i="6"/>
  <c r="AP37" i="6"/>
  <c r="AP162" i="6"/>
  <c r="AP154" i="6"/>
  <c r="AP146" i="6"/>
  <c r="AP138" i="6"/>
  <c r="AP130" i="6"/>
  <c r="AP122" i="6"/>
  <c r="AP114" i="6"/>
  <c r="AP106" i="6"/>
  <c r="AP98" i="6"/>
  <c r="AP90" i="6"/>
  <c r="AP82" i="6"/>
  <c r="AP74" i="6"/>
  <c r="AP66" i="6"/>
  <c r="AP58" i="6"/>
  <c r="AP50" i="6"/>
  <c r="AP42" i="6"/>
  <c r="AP34" i="6"/>
  <c r="AP159" i="6"/>
  <c r="AP151" i="6"/>
  <c r="AP143" i="6"/>
  <c r="AP135" i="6"/>
  <c r="AP127" i="6"/>
  <c r="AP119" i="6"/>
  <c r="AP111" i="6"/>
  <c r="AP103" i="6"/>
  <c r="AP95" i="6"/>
  <c r="AP87" i="6"/>
  <c r="AP79" i="6"/>
  <c r="AP71" i="6"/>
  <c r="AP63" i="6"/>
  <c r="AP55" i="6"/>
  <c r="AP47" i="6"/>
  <c r="AP164" i="6"/>
  <c r="AP156" i="6"/>
  <c r="AP148" i="6"/>
  <c r="AP140" i="6"/>
  <c r="AP132" i="6"/>
  <c r="AP124" i="6"/>
  <c r="AP116" i="6"/>
  <c r="AP108" i="6"/>
  <c r="AP100" i="6"/>
  <c r="AP92" i="6"/>
  <c r="AP84" i="6"/>
  <c r="AP76" i="6"/>
  <c r="AP68" i="6"/>
  <c r="AP60" i="6"/>
  <c r="AP52" i="6"/>
  <c r="AP44" i="6"/>
  <c r="AP36" i="6"/>
  <c r="AP161" i="6"/>
  <c r="AP153" i="6"/>
  <c r="AP145" i="6"/>
  <c r="AP137" i="6"/>
  <c r="AP129" i="6"/>
  <c r="AP121" i="6"/>
  <c r="AP113" i="6"/>
  <c r="AP105" i="6"/>
  <c r="AP97" i="6"/>
  <c r="AP89" i="6"/>
  <c r="AP81" i="6"/>
  <c r="AP73" i="6"/>
  <c r="AP65" i="6"/>
  <c r="AP57" i="6"/>
  <c r="AP49" i="6"/>
  <c r="AP41" i="6"/>
  <c r="AP33" i="6"/>
  <c r="AP158" i="6"/>
  <c r="AP150" i="6"/>
  <c r="AP142" i="6"/>
  <c r="AP134" i="6"/>
  <c r="AP126" i="6"/>
  <c r="AP118" i="6"/>
  <c r="AP110" i="6"/>
  <c r="AP102" i="6"/>
  <c r="AP94" i="6"/>
  <c r="AP86" i="6"/>
  <c r="AP78" i="6"/>
  <c r="AP70" i="6"/>
  <c r="AP62" i="6"/>
  <c r="AP54" i="6"/>
  <c r="AP46" i="6"/>
  <c r="AP38" i="6"/>
  <c r="AP163" i="6"/>
  <c r="AP155" i="6"/>
  <c r="AP147" i="6"/>
  <c r="AP139" i="6"/>
  <c r="AP131" i="6"/>
  <c r="AP123" i="6"/>
  <c r="AP115" i="6"/>
  <c r="AP107" i="6"/>
  <c r="AP99" i="6"/>
  <c r="AP91" i="6"/>
  <c r="AP83" i="6"/>
  <c r="AP75" i="6"/>
  <c r="AP67" i="6"/>
  <c r="AP59" i="6"/>
  <c r="AP25" i="6"/>
  <c r="AP17" i="6"/>
  <c r="AP9" i="6"/>
  <c r="AP40" i="6"/>
  <c r="AP39" i="6"/>
  <c r="AP35" i="6"/>
  <c r="AP22" i="6"/>
  <c r="AP14" i="6"/>
  <c r="AP6" i="6"/>
  <c r="AP27" i="6"/>
  <c r="AP19" i="6"/>
  <c r="AP11" i="6"/>
  <c r="AP43" i="6"/>
  <c r="AP32" i="6"/>
  <c r="AP31" i="6"/>
  <c r="AP24" i="6"/>
  <c r="AP16" i="6"/>
  <c r="AP8" i="6"/>
  <c r="AP30" i="6"/>
  <c r="AP21" i="6"/>
  <c r="AP13" i="6"/>
  <c r="AP5" i="6"/>
  <c r="AP29" i="6"/>
  <c r="AP26" i="6"/>
  <c r="AP18" i="6"/>
  <c r="AP10" i="6"/>
  <c r="AP51" i="6"/>
  <c r="AP23" i="6"/>
  <c r="AP15" i="6"/>
  <c r="AP7" i="6"/>
  <c r="AP28" i="6"/>
  <c r="AP20" i="6"/>
  <c r="AP12" i="6"/>
  <c r="BO89" i="3" a="1"/>
  <c r="BO89" i="3" s="1"/>
  <c r="DO89" i="3" s="1" a="1"/>
  <c r="DO89" i="3" s="1"/>
  <c r="CJ89" i="3" a="1"/>
  <c r="CJ89" i="3" s="1"/>
  <c r="EJ89" i="3" s="1" a="1"/>
  <c r="EJ89" i="3" s="1"/>
  <c r="BO39" i="3" a="1"/>
  <c r="BO39" i="3" s="1"/>
  <c r="DO39" i="3" s="1" a="1"/>
  <c r="DO39" i="3" s="1"/>
  <c r="CJ39" i="3" a="1"/>
  <c r="CJ39" i="3" s="1"/>
  <c r="EJ39" i="3" s="1" a="1"/>
  <c r="EJ39" i="3" s="1"/>
  <c r="BO150" i="3" a="1"/>
  <c r="BO150" i="3" s="1"/>
  <c r="DO150" i="3" s="1" a="1"/>
  <c r="DO150" i="3" s="1"/>
  <c r="CJ150" i="3" a="1"/>
  <c r="CJ150" i="3" s="1"/>
  <c r="EJ150" i="3" s="1" a="1"/>
  <c r="EJ150" i="3" s="1"/>
  <c r="BO64" i="3" a="1"/>
  <c r="BO64" i="3" s="1"/>
  <c r="DO64" i="3" s="1" a="1"/>
  <c r="DO64" i="3" s="1"/>
  <c r="CJ64" i="3" a="1"/>
  <c r="CJ64" i="3" s="1"/>
  <c r="EJ64" i="3" s="1" a="1"/>
  <c r="EJ64" i="3" s="1"/>
  <c r="BO44" i="3" a="1"/>
  <c r="BO44" i="3" s="1"/>
  <c r="DO44" i="3" s="1" a="1"/>
  <c r="DO44" i="3" s="1"/>
  <c r="BO37" i="3" a="1"/>
  <c r="BO37" i="3" s="1"/>
  <c r="DO37" i="3" s="1" a="1"/>
  <c r="DO37" i="3" s="1"/>
  <c r="CJ37" i="3" a="1"/>
  <c r="CJ37" i="3" s="1"/>
  <c r="EJ37" i="3" s="1" a="1"/>
  <c r="EJ37" i="3" s="1"/>
  <c r="BO75" i="3" a="1"/>
  <c r="BO75" i="3" s="1"/>
  <c r="DO75" i="3" s="1" a="1"/>
  <c r="DO75" i="3" s="1"/>
  <c r="CJ75" i="3" a="1"/>
  <c r="CJ75" i="3" s="1"/>
  <c r="EJ75" i="3" s="1" a="1"/>
  <c r="EJ75" i="3" s="1"/>
  <c r="BO59" i="3" a="1"/>
  <c r="BO59" i="3" s="1"/>
  <c r="DO59" i="3" s="1" a="1"/>
  <c r="DO59" i="3" s="1"/>
  <c r="BO53" i="3" a="1"/>
  <c r="BO53" i="3" s="1"/>
  <c r="DO53" i="3" s="1" a="1"/>
  <c r="DO53" i="3" s="1"/>
  <c r="CJ53" i="3" a="1"/>
  <c r="CJ53" i="3" s="1"/>
  <c r="EJ53" i="3" s="1" a="1"/>
  <c r="EJ53" i="3" s="1"/>
  <c r="BO41" i="3" a="1"/>
  <c r="BO41" i="3" s="1"/>
  <c r="DO41" i="3" s="1" a="1"/>
  <c r="DO41" i="3" s="1"/>
  <c r="CJ41" i="3" a="1"/>
  <c r="CJ41" i="3" s="1"/>
  <c r="EJ41" i="3" s="1" a="1"/>
  <c r="EJ41" i="3" s="1"/>
  <c r="CJ123" i="3" a="1"/>
  <c r="CJ123" i="3" s="1"/>
  <c r="EJ123" i="3" s="1" a="1"/>
  <c r="EJ123" i="3" s="1"/>
  <c r="BO98" i="3" a="1"/>
  <c r="BO98" i="3" s="1"/>
  <c r="DO98" i="3" s="1" a="1"/>
  <c r="DO98" i="3" s="1"/>
  <c r="CJ98" i="3" a="1"/>
  <c r="CJ98" i="3" s="1"/>
  <c r="EJ98" i="3" s="1" a="1"/>
  <c r="EJ98" i="3" s="1"/>
  <c r="BO79" i="3" a="1"/>
  <c r="BO79" i="3" s="1"/>
  <c r="DO79" i="3" s="1" a="1"/>
  <c r="DO79" i="3" s="1"/>
  <c r="CJ79" i="3" a="1"/>
  <c r="CJ79" i="3" s="1"/>
  <c r="EJ79" i="3" s="1" a="1"/>
  <c r="EJ79" i="3" s="1"/>
  <c r="BO129" i="3" a="1"/>
  <c r="BO129" i="3" s="1"/>
  <c r="DO129" i="3" s="1" a="1"/>
  <c r="DO129" i="3" s="1"/>
  <c r="CJ129" i="3" a="1"/>
  <c r="CJ129" i="3" s="1"/>
  <c r="EJ129" i="3" s="1" a="1"/>
  <c r="EJ129" i="3" s="1"/>
  <c r="BO120" i="3" a="1"/>
  <c r="BO120" i="3" s="1"/>
  <c r="DO120" i="3" s="1" a="1"/>
  <c r="DO120" i="3" s="1"/>
  <c r="CJ120" i="3" a="1"/>
  <c r="CJ120" i="3" s="1"/>
  <c r="EJ120" i="3" s="1" a="1"/>
  <c r="EJ120" i="3" s="1"/>
  <c r="BO135" i="3" a="1"/>
  <c r="BO135" i="3" s="1"/>
  <c r="DO135" i="3" s="1" a="1"/>
  <c r="DO135" i="3" s="1"/>
  <c r="CJ135" i="3" a="1"/>
  <c r="CJ135" i="3" s="1"/>
  <c r="EJ135" i="3" s="1" a="1"/>
  <c r="EJ135" i="3" s="1"/>
  <c r="BO40" i="3" a="1"/>
  <c r="BO40" i="3" s="1"/>
  <c r="DO40" i="3" s="1" a="1"/>
  <c r="DO40" i="3" s="1"/>
  <c r="BO140" i="3" a="1"/>
  <c r="BO140" i="3" s="1"/>
  <c r="DO140" i="3" s="1" a="1"/>
  <c r="DO140" i="3" s="1"/>
  <c r="CJ140" i="3" a="1"/>
  <c r="CJ140" i="3" s="1"/>
  <c r="EJ140" i="3" s="1" a="1"/>
  <c r="EJ140" i="3" s="1"/>
  <c r="BO110" i="3" a="1"/>
  <c r="BO110" i="3" s="1"/>
  <c r="DO110" i="3" s="1" a="1"/>
  <c r="DO110" i="3" s="1"/>
  <c r="CJ110" i="3" a="1"/>
  <c r="CJ110" i="3" s="1"/>
  <c r="EJ110" i="3" s="1" a="1"/>
  <c r="EJ110" i="3" s="1"/>
  <c r="BO65" i="3" a="1"/>
  <c r="BO65" i="3" s="1"/>
  <c r="DO65" i="3" s="1" a="1"/>
  <c r="DO65" i="3" s="1"/>
  <c r="BO61" i="3" a="1"/>
  <c r="BO61" i="3" s="1"/>
  <c r="DO61" i="3" s="1" a="1"/>
  <c r="DO61" i="3" s="1"/>
  <c r="BO35" i="3" a="1"/>
  <c r="BO35" i="3" s="1"/>
  <c r="DO35" i="3" s="1" a="1"/>
  <c r="DO35" i="3" s="1"/>
  <c r="CJ35" i="3" a="1"/>
  <c r="CJ35" i="3" s="1"/>
  <c r="EJ35" i="3" s="1" a="1"/>
  <c r="EJ35" i="3" s="1"/>
  <c r="BO21" i="3" a="1"/>
  <c r="BO21" i="3" s="1"/>
  <c r="DO21" i="3" s="1" a="1"/>
  <c r="DO21" i="3" s="1"/>
  <c r="BO33" i="3" a="1"/>
  <c r="BO33" i="3" s="1"/>
  <c r="DO33" i="3" s="1" a="1"/>
  <c r="DO33" i="3" s="1"/>
  <c r="CJ33" i="3" a="1"/>
  <c r="CJ33" i="3" s="1"/>
  <c r="EJ33" i="3" s="1" a="1"/>
  <c r="EJ33" i="3" s="1"/>
  <c r="BO28" i="3" a="1"/>
  <c r="BO28" i="3" s="1"/>
  <c r="DO28" i="3" s="1" a="1"/>
  <c r="DO28" i="3" s="1"/>
  <c r="CJ28" i="3" a="1"/>
  <c r="CJ28" i="3" s="1"/>
  <c r="EJ28" i="3" s="1" a="1"/>
  <c r="EJ28" i="3" s="1"/>
  <c r="BO15" i="3" a="1"/>
  <c r="BO15" i="3" s="1"/>
  <c r="DO15" i="3" s="1" a="1"/>
  <c r="DO15" i="3" s="1"/>
  <c r="CJ15" i="3" a="1"/>
  <c r="CJ15" i="3" s="1"/>
  <c r="EJ15" i="3" s="1" a="1"/>
  <c r="EJ15" i="3" s="1"/>
  <c r="BO10" i="3" a="1"/>
  <c r="BO10" i="3" s="1"/>
  <c r="DO10" i="3" s="1" a="1"/>
  <c r="DO10" i="3" s="1"/>
  <c r="CJ10" i="3" a="1"/>
  <c r="CJ10" i="3" s="1"/>
  <c r="EJ10" i="3" s="1" a="1"/>
  <c r="EJ10" i="3" s="1"/>
  <c r="BO9" i="3" a="1"/>
  <c r="BO9" i="3" s="1"/>
  <c r="DO9" i="3" s="1" a="1"/>
  <c r="DO9" i="3" s="1"/>
  <c r="CJ9" i="3" a="1"/>
  <c r="CJ9" i="3" s="1"/>
  <c r="EJ9" i="3" s="1" a="1"/>
  <c r="EJ9" i="3" s="1"/>
  <c r="BO17" i="3" a="1"/>
  <c r="BO17" i="3" s="1"/>
  <c r="DO17" i="3" s="1" a="1"/>
  <c r="DO17" i="3" s="1"/>
  <c r="CJ11" i="3" a="1"/>
  <c r="CJ11" i="3" s="1"/>
  <c r="EJ11" i="3" s="1" a="1"/>
  <c r="EJ11" i="3" s="1"/>
  <c r="BO4" i="3" a="1"/>
  <c r="BO4" i="3" s="1"/>
  <c r="DO4" i="3" s="1" a="1"/>
  <c r="DO4" i="3" s="1"/>
  <c r="I24" i="9"/>
  <c r="Q124" i="3"/>
  <c r="BQ124" i="3" s="1" a="1"/>
  <c r="BQ124" i="3" s="1"/>
  <c r="DQ124" i="3" s="1" a="1"/>
  <c r="DQ124" i="3" s="1"/>
  <c r="CK124" i="3" a="1"/>
  <c r="CK124" i="3" s="1"/>
  <c r="EK124" i="3" s="1" a="1"/>
  <c r="EK124" i="3" s="1"/>
  <c r="Q20" i="3"/>
  <c r="BQ20" i="3" s="1" a="1"/>
  <c r="BQ20" i="3" s="1"/>
  <c r="DQ20" i="3" s="1" a="1"/>
  <c r="DQ20" i="3" s="1"/>
  <c r="Q73" i="3"/>
  <c r="BQ73" i="3" s="1" a="1"/>
  <c r="BQ73" i="3" s="1"/>
  <c r="DQ73" i="3" s="1" a="1"/>
  <c r="DQ73" i="3" s="1"/>
  <c r="CK73" i="3" a="1"/>
  <c r="CK73" i="3" s="1"/>
  <c r="EK73" i="3" s="1" a="1"/>
  <c r="EK73" i="3" s="1"/>
  <c r="Q111" i="3"/>
  <c r="BQ111" i="3" s="1" a="1"/>
  <c r="BQ111" i="3" s="1"/>
  <c r="DQ111" i="3" s="1" a="1"/>
  <c r="DQ111" i="3" s="1"/>
  <c r="CK111" i="3" a="1"/>
  <c r="CK111" i="3" s="1"/>
  <c r="EK111" i="3" s="1" a="1"/>
  <c r="EK111" i="3" s="1"/>
  <c r="Q106" i="3"/>
  <c r="BQ106" i="3" s="1" a="1"/>
  <c r="BQ106" i="3" s="1"/>
  <c r="DQ106" i="3" s="1" a="1"/>
  <c r="DQ106" i="3" s="1"/>
  <c r="CK106" i="3" a="1"/>
  <c r="CK106" i="3" s="1"/>
  <c r="EK106" i="3" s="1" a="1"/>
  <c r="EK106" i="3" s="1"/>
  <c r="Q102" i="3"/>
  <c r="BQ102" i="3" s="1" a="1"/>
  <c r="BQ102" i="3" s="1"/>
  <c r="DQ102" i="3" s="1" a="1"/>
  <c r="DQ102" i="3" s="1"/>
  <c r="CK102" i="3" a="1"/>
  <c r="CK102" i="3" s="1"/>
  <c r="EK102" i="3" s="1" a="1"/>
  <c r="EK102" i="3" s="1"/>
  <c r="Q67" i="3"/>
  <c r="BQ67" i="3" s="1" a="1"/>
  <c r="BQ67" i="3" s="1"/>
  <c r="DQ67" i="3" s="1" a="1"/>
  <c r="DQ67" i="3" s="1"/>
  <c r="CK67" i="3" a="1"/>
  <c r="CK67" i="3" s="1"/>
  <c r="EK67" i="3" s="1" a="1"/>
  <c r="EK67" i="3" s="1"/>
  <c r="Q97" i="3"/>
  <c r="CK97" i="3" a="1"/>
  <c r="CK97" i="3" s="1"/>
  <c r="EK97" i="3" s="1" a="1"/>
  <c r="EK97" i="3" s="1"/>
  <c r="Q122" i="3"/>
  <c r="BQ122" i="3" s="1" a="1"/>
  <c r="BQ122" i="3" s="1"/>
  <c r="DQ122" i="3" s="1" a="1"/>
  <c r="DQ122" i="3" s="1"/>
  <c r="CK122" i="3" a="1"/>
  <c r="CK122" i="3" s="1"/>
  <c r="EK122" i="3" s="1" a="1"/>
  <c r="EK122" i="3" s="1"/>
  <c r="Q137" i="3"/>
  <c r="BQ137" i="3" s="1" a="1"/>
  <c r="BQ137" i="3" s="1"/>
  <c r="DQ137" i="3" s="1" a="1"/>
  <c r="DQ137" i="3" s="1"/>
  <c r="CK137" i="3" a="1"/>
  <c r="CK137" i="3" s="1"/>
  <c r="EK137" i="3" s="1" a="1"/>
  <c r="EK137" i="3" s="1"/>
  <c r="Q96" i="3"/>
  <c r="BQ96" i="3" s="1" a="1"/>
  <c r="BQ96" i="3" s="1"/>
  <c r="DQ96" i="3" s="1" a="1"/>
  <c r="DQ96" i="3" s="1"/>
  <c r="CK96" i="3" a="1"/>
  <c r="CK96" i="3" s="1"/>
  <c r="EK96" i="3" s="1" a="1"/>
  <c r="EK96" i="3" s="1"/>
  <c r="Q27" i="3"/>
  <c r="BQ27" i="3" s="1" a="1"/>
  <c r="BQ27" i="3" s="1"/>
  <c r="DQ27" i="3" s="1" a="1"/>
  <c r="DQ27" i="3" s="1"/>
  <c r="CK27" i="3" a="1"/>
  <c r="CK27" i="3" s="1"/>
  <c r="EK27" i="3" s="1" a="1"/>
  <c r="EK27" i="3" s="1"/>
  <c r="Q13" i="3"/>
  <c r="BQ13" i="3" s="1" a="1"/>
  <c r="BQ13" i="3" s="1"/>
  <c r="DQ13" i="3" s="1" a="1"/>
  <c r="DQ13" i="3" s="1"/>
  <c r="Q92" i="3"/>
  <c r="BQ92" i="3" s="1" a="1"/>
  <c r="BQ92" i="3" s="1"/>
  <c r="DQ92" i="3" s="1" a="1"/>
  <c r="DQ92" i="3" s="1"/>
  <c r="CK92" i="3" a="1"/>
  <c r="CK92" i="3" s="1"/>
  <c r="EK92" i="3" s="1" a="1"/>
  <c r="EK92" i="3" s="1"/>
  <c r="Q147" i="3"/>
  <c r="BQ147" i="3" s="1" a="1"/>
  <c r="BQ147" i="3" s="1"/>
  <c r="DQ147" i="3" s="1" a="1"/>
  <c r="DQ147" i="3" s="1"/>
  <c r="CK147" i="3" a="1"/>
  <c r="CK147" i="3" s="1"/>
  <c r="EK147" i="3" s="1" a="1"/>
  <c r="EK147" i="3" s="1"/>
  <c r="Q18" i="3"/>
  <c r="BQ18" i="3" s="1" a="1"/>
  <c r="BQ18" i="3" s="1"/>
  <c r="DQ18" i="3" s="1" a="1"/>
  <c r="DQ18" i="3" s="1"/>
  <c r="Q38" i="3"/>
  <c r="BQ38" i="3" s="1" a="1"/>
  <c r="BQ38" i="3" s="1"/>
  <c r="DQ38" i="3" s="1" a="1"/>
  <c r="DQ38" i="3" s="1"/>
  <c r="Q43" i="3"/>
  <c r="BQ43" i="3" s="1" a="1"/>
  <c r="BQ43" i="3" s="1"/>
  <c r="DQ43" i="3" s="1" a="1"/>
  <c r="DQ43" i="3" s="1"/>
  <c r="Q139" i="3"/>
  <c r="BQ139" i="3" s="1" a="1"/>
  <c r="BQ139" i="3" s="1"/>
  <c r="DQ139" i="3" s="1" a="1"/>
  <c r="DQ139" i="3" s="1"/>
  <c r="CK139" i="3" a="1"/>
  <c r="CK139" i="3" s="1"/>
  <c r="EK139" i="3" s="1" a="1"/>
  <c r="EK139" i="3" s="1"/>
  <c r="Q42" i="3"/>
  <c r="BQ42" i="3" s="1" a="1"/>
  <c r="BQ42" i="3" s="1"/>
  <c r="DQ42" i="3" s="1" a="1"/>
  <c r="DQ42" i="3" s="1"/>
  <c r="CK42" i="3" a="1"/>
  <c r="CK42" i="3" s="1"/>
  <c r="EK42" i="3" s="1" a="1"/>
  <c r="EK42" i="3" s="1"/>
  <c r="Q62" i="3"/>
  <c r="Q119" i="3"/>
  <c r="BQ119" i="3" s="1" a="1"/>
  <c r="BQ119" i="3" s="1"/>
  <c r="DQ119" i="3" s="1" a="1"/>
  <c r="DQ119" i="3" s="1"/>
  <c r="CK119" i="3" a="1"/>
  <c r="CK119" i="3" s="1"/>
  <c r="EK119" i="3" s="1" a="1"/>
  <c r="EK119" i="3" s="1"/>
  <c r="Q46" i="3"/>
  <c r="BQ46" i="3" s="1" a="1"/>
  <c r="BQ46" i="3" s="1"/>
  <c r="DQ46" i="3" s="1" a="1"/>
  <c r="DQ46" i="3" s="1"/>
  <c r="Q63" i="3"/>
  <c r="BQ63" i="3" s="1" a="1"/>
  <c r="BQ63" i="3" s="1"/>
  <c r="DQ63" i="3" s="1" a="1"/>
  <c r="DQ63" i="3" s="1"/>
  <c r="CK63" i="3" a="1"/>
  <c r="CK63" i="3" s="1"/>
  <c r="EK63" i="3" s="1" a="1"/>
  <c r="EK63" i="3" s="1"/>
  <c r="Q55" i="3"/>
  <c r="BQ55" i="3" s="1" a="1"/>
  <c r="BQ55" i="3" s="1"/>
  <c r="DQ55" i="3" s="1" a="1"/>
  <c r="DQ55" i="3" s="1"/>
  <c r="CK55" i="3" a="1"/>
  <c r="CK55" i="3" s="1"/>
  <c r="EK55" i="3" s="1" a="1"/>
  <c r="EK55" i="3" s="1"/>
  <c r="Q118" i="3"/>
  <c r="BQ118" i="3" s="1" a="1"/>
  <c r="BQ118" i="3" s="1"/>
  <c r="DQ118" i="3" s="1" a="1"/>
  <c r="DQ118" i="3" s="1"/>
  <c r="CK118" i="3" a="1"/>
  <c r="CK118" i="3" s="1"/>
  <c r="EK118" i="3" s="1" a="1"/>
  <c r="EK118" i="3" s="1"/>
  <c r="Q136" i="3"/>
  <c r="BQ136" i="3" s="1" a="1"/>
  <c r="BQ136" i="3" s="1"/>
  <c r="DQ136" i="3" s="1" a="1"/>
  <c r="DQ136" i="3" s="1"/>
  <c r="CK136" i="3" a="1"/>
  <c r="CK136" i="3" s="1"/>
  <c r="EK136" i="3" s="1" a="1"/>
  <c r="EK136" i="3" s="1"/>
  <c r="Q51" i="3"/>
  <c r="BQ51" i="3" s="1" a="1"/>
  <c r="BQ51" i="3" s="1"/>
  <c r="DQ51" i="3" s="1" a="1"/>
  <c r="DQ51" i="3" s="1"/>
  <c r="CK51" i="3" a="1"/>
  <c r="CK51" i="3" s="1"/>
  <c r="EK51" i="3" s="1" a="1"/>
  <c r="EK51" i="3" s="1"/>
  <c r="Q82" i="3"/>
  <c r="BQ82" i="3" s="1" a="1"/>
  <c r="BQ82" i="3" s="1"/>
  <c r="DQ82" i="3" s="1" a="1"/>
  <c r="DQ82" i="3" s="1"/>
  <c r="CK82" i="3" a="1"/>
  <c r="CK82" i="3" s="1"/>
  <c r="EK82" i="3" s="1" a="1"/>
  <c r="EK82" i="3" s="1"/>
  <c r="Q34" i="3"/>
  <c r="BQ34" i="3" s="1" a="1"/>
  <c r="BQ34" i="3" s="1"/>
  <c r="DQ34" i="3" s="1" a="1"/>
  <c r="DQ34" i="3" s="1"/>
  <c r="Q52" i="3"/>
  <c r="BQ52" i="3" s="1" a="1"/>
  <c r="BQ52" i="3" s="1"/>
  <c r="DQ52" i="3" s="1" a="1"/>
  <c r="DQ52" i="3" s="1"/>
  <c r="CK52" i="3" a="1"/>
  <c r="CK52" i="3" s="1"/>
  <c r="EK52" i="3" s="1" a="1"/>
  <c r="EK52" i="3" s="1"/>
  <c r="Q141" i="3"/>
  <c r="BQ141" i="3" s="1" a="1"/>
  <c r="BQ141" i="3" s="1"/>
  <c r="DQ141" i="3" s="1" a="1"/>
  <c r="DQ141" i="3" s="1"/>
  <c r="CK141" i="3" a="1"/>
  <c r="CK141" i="3" s="1"/>
  <c r="EK141" i="3" s="1" a="1"/>
  <c r="EK141" i="3" s="1"/>
  <c r="Q128" i="3"/>
  <c r="BQ128" i="3" s="1" a="1"/>
  <c r="BQ128" i="3" s="1"/>
  <c r="DQ128" i="3" s="1" a="1"/>
  <c r="DQ128" i="3" s="1"/>
  <c r="CK128" i="3" a="1"/>
  <c r="CK128" i="3" s="1"/>
  <c r="EK128" i="3" s="1" a="1"/>
  <c r="EK128" i="3" s="1"/>
  <c r="Q127" i="3"/>
  <c r="BQ127" i="3" s="1" a="1"/>
  <c r="BQ127" i="3" s="1"/>
  <c r="DQ127" i="3" s="1" a="1"/>
  <c r="DQ127" i="3" s="1"/>
  <c r="CK127" i="3" a="1"/>
  <c r="CK127" i="3" s="1"/>
  <c r="EK127" i="3" s="1" a="1"/>
  <c r="EK127" i="3" s="1"/>
  <c r="Q49" i="3"/>
  <c r="BQ49" i="3" s="1" a="1"/>
  <c r="BQ49" i="3" s="1"/>
  <c r="DQ49" i="3" s="1" a="1"/>
  <c r="DQ49" i="3" s="1"/>
  <c r="Q50" i="3"/>
  <c r="BQ50" i="3" s="1" a="1"/>
  <c r="BQ50" i="3" s="1"/>
  <c r="DQ50" i="3" s="1" a="1"/>
  <c r="DQ50" i="3" s="1"/>
  <c r="Q114" i="3"/>
  <c r="BQ114" i="3" s="1" a="1"/>
  <c r="BQ114" i="3" s="1"/>
  <c r="DQ114" i="3" s="1" a="1"/>
  <c r="DQ114" i="3" s="1"/>
  <c r="CK114" i="3" a="1"/>
  <c r="CK114" i="3" s="1"/>
  <c r="EK114" i="3" s="1" a="1"/>
  <c r="EK114" i="3" s="1"/>
  <c r="Q94" i="3"/>
  <c r="BQ94" i="3" s="1" a="1"/>
  <c r="BQ94" i="3" s="1"/>
  <c r="DQ94" i="3" s="1" a="1"/>
  <c r="DQ94" i="3" s="1"/>
  <c r="CK94" i="3" a="1"/>
  <c r="CK94" i="3" s="1"/>
  <c r="EK94" i="3" s="1" a="1"/>
  <c r="EK94" i="3" s="1"/>
  <c r="Q121" i="3"/>
  <c r="BQ121" i="3" s="1" a="1"/>
  <c r="BQ121" i="3" s="1"/>
  <c r="DQ121" i="3" s="1" a="1"/>
  <c r="DQ121" i="3" s="1"/>
  <c r="CK121" i="3" a="1"/>
  <c r="CK121" i="3" s="1"/>
  <c r="EK121" i="3" s="1" a="1"/>
  <c r="EK121" i="3" s="1"/>
  <c r="Q84" i="3"/>
  <c r="BQ84" i="3" s="1" a="1"/>
  <c r="BQ84" i="3" s="1"/>
  <c r="DQ84" i="3" s="1" a="1"/>
  <c r="DQ84" i="3" s="1"/>
  <c r="CK84" i="3" a="1"/>
  <c r="CK84" i="3" s="1"/>
  <c r="EK84" i="3" s="1" a="1"/>
  <c r="EK84" i="3" s="1"/>
  <c r="Q115" i="3"/>
  <c r="BQ115" i="3" s="1" a="1"/>
  <c r="BQ115" i="3" s="1"/>
  <c r="DQ115" i="3" s="1" a="1"/>
  <c r="DQ115" i="3" s="1"/>
  <c r="CK115" i="3" a="1"/>
  <c r="CK115" i="3" s="1"/>
  <c r="EK115" i="3" s="1" a="1"/>
  <c r="EK115" i="3" s="1"/>
  <c r="Q93" i="3"/>
  <c r="BQ93" i="3" s="1" a="1"/>
  <c r="BQ93" i="3" s="1"/>
  <c r="DQ93" i="3" s="1" a="1"/>
  <c r="DQ93" i="3" s="1"/>
  <c r="Q133" i="3"/>
  <c r="BQ133" i="3" s="1" a="1"/>
  <c r="BQ133" i="3" s="1"/>
  <c r="DQ133" i="3" s="1" a="1"/>
  <c r="DQ133" i="3" s="1"/>
  <c r="CK133" i="3" a="1"/>
  <c r="CK133" i="3" s="1"/>
  <c r="EK133" i="3" s="1" a="1"/>
  <c r="EK133" i="3" s="1"/>
  <c r="Q109" i="3"/>
  <c r="BQ109" i="3" s="1" a="1"/>
  <c r="BQ109" i="3" s="1"/>
  <c r="DQ109" i="3" s="1" a="1"/>
  <c r="DQ109" i="3" s="1"/>
  <c r="CK109" i="3" a="1"/>
  <c r="CK109" i="3" s="1"/>
  <c r="EK109" i="3" s="1" a="1"/>
  <c r="EK109" i="3" s="1"/>
  <c r="Q125" i="3"/>
  <c r="BQ125" i="3" s="1" a="1"/>
  <c r="BQ125" i="3" s="1"/>
  <c r="DQ125" i="3" s="1" a="1"/>
  <c r="DQ125" i="3" s="1"/>
  <c r="CK125" i="3" a="1"/>
  <c r="CK125" i="3" s="1"/>
  <c r="EK125" i="3" s="1" a="1"/>
  <c r="EK125" i="3" s="1"/>
  <c r="Q142" i="3"/>
  <c r="BQ142" i="3" s="1" a="1"/>
  <c r="BQ142" i="3" s="1"/>
  <c r="DQ142" i="3" s="1" a="1"/>
  <c r="DQ142" i="3" s="1"/>
  <c r="CK142" i="3" a="1"/>
  <c r="CK142" i="3" s="1"/>
  <c r="EK142" i="3" s="1" a="1"/>
  <c r="EK142" i="3" s="1"/>
  <c r="Q117" i="3"/>
  <c r="BQ117" i="3" s="1" a="1"/>
  <c r="BQ117" i="3" s="1"/>
  <c r="DQ117" i="3" s="1" a="1"/>
  <c r="DQ117" i="3" s="1"/>
  <c r="CK117" i="3" a="1"/>
  <c r="CK117" i="3" s="1"/>
  <c r="EK117" i="3" s="1" a="1"/>
  <c r="EK117" i="3" s="1"/>
  <c r="Q36" i="3"/>
  <c r="BQ36" i="3" s="1" a="1"/>
  <c r="BQ36" i="3" s="1"/>
  <c r="DQ36" i="3" s="1" a="1"/>
  <c r="DQ36" i="3" s="1"/>
  <c r="Q148" i="3"/>
  <c r="BQ148" i="3" s="1" a="1"/>
  <c r="BQ148" i="3" s="1"/>
  <c r="DQ148" i="3" s="1" a="1"/>
  <c r="DQ148" i="3" s="1"/>
  <c r="CK148" i="3" a="1"/>
  <c r="CK148" i="3" s="1"/>
  <c r="EK148" i="3" s="1" a="1"/>
  <c r="EK148" i="3" s="1"/>
  <c r="Q74" i="3"/>
  <c r="BQ74" i="3" s="1" a="1"/>
  <c r="BQ74" i="3" s="1"/>
  <c r="DQ74" i="3" s="1" a="1"/>
  <c r="DQ74" i="3" s="1"/>
  <c r="CK74" i="3" a="1"/>
  <c r="CK74" i="3" s="1"/>
  <c r="EK74" i="3" s="1" a="1"/>
  <c r="EK74" i="3" s="1"/>
  <c r="Q83" i="3"/>
  <c r="BQ83" i="3" s="1" a="1"/>
  <c r="BQ83" i="3" s="1"/>
  <c r="DQ83" i="3" s="1" a="1"/>
  <c r="DQ83" i="3" s="1"/>
  <c r="CK83" i="3" a="1"/>
  <c r="CK83" i="3" s="1"/>
  <c r="EK83" i="3" s="1" a="1"/>
  <c r="EK83" i="3" s="1"/>
  <c r="Q132" i="3"/>
  <c r="BQ132" i="3" s="1" a="1"/>
  <c r="BQ132" i="3" s="1"/>
  <c r="DQ132" i="3" s="1" a="1"/>
  <c r="DQ132" i="3" s="1"/>
  <c r="CK132" i="3" a="1"/>
  <c r="CK132" i="3" s="1"/>
  <c r="EK132" i="3" s="1" a="1"/>
  <c r="EK132" i="3" s="1"/>
  <c r="Q24" i="3"/>
  <c r="BQ24" i="3" s="1" a="1"/>
  <c r="BQ24" i="3" s="1"/>
  <c r="DQ24" i="3" s="1" a="1"/>
  <c r="DQ24" i="3" s="1"/>
  <c r="Q78" i="3"/>
  <c r="BQ78" i="3" s="1" a="1"/>
  <c r="BQ78" i="3" s="1"/>
  <c r="DQ78" i="3" s="1" a="1"/>
  <c r="DQ78" i="3" s="1"/>
  <c r="CK78" i="3" a="1"/>
  <c r="CK78" i="3" s="1"/>
  <c r="EK78" i="3" s="1" a="1"/>
  <c r="EK78" i="3" s="1"/>
  <c r="Q48" i="3"/>
  <c r="BQ48" i="3" s="1" a="1"/>
  <c r="BQ48" i="3" s="1"/>
  <c r="DQ48" i="3" s="1" a="1"/>
  <c r="DQ48" i="3" s="1"/>
  <c r="Q71" i="3"/>
  <c r="BQ71" i="3" s="1" a="1"/>
  <c r="BQ71" i="3" s="1"/>
  <c r="DQ71" i="3" s="1" a="1"/>
  <c r="DQ71" i="3" s="1"/>
  <c r="CK71" i="3" a="1"/>
  <c r="CK71" i="3" s="1"/>
  <c r="EK71" i="3" s="1" a="1"/>
  <c r="EK71" i="3" s="1"/>
  <c r="Q30" i="3"/>
  <c r="BQ30" i="3" s="1" a="1"/>
  <c r="BQ30" i="3" s="1"/>
  <c r="DQ30" i="3" s="1" a="1"/>
  <c r="DQ30" i="3" s="1"/>
  <c r="CK30" i="3" a="1"/>
  <c r="CK30" i="3" s="1"/>
  <c r="EK30" i="3" s="1" a="1"/>
  <c r="EK30" i="3" s="1"/>
  <c r="Q131" i="3"/>
  <c r="BQ131" i="3" s="1" a="1"/>
  <c r="BQ131" i="3" s="1"/>
  <c r="DQ131" i="3" s="1" a="1"/>
  <c r="DQ131" i="3" s="1"/>
  <c r="CK131" i="3" a="1"/>
  <c r="CK131" i="3" s="1"/>
  <c r="EK131" i="3" s="1" a="1"/>
  <c r="EK131" i="3" s="1"/>
  <c r="Q25" i="3"/>
  <c r="BQ25" i="3" s="1" a="1"/>
  <c r="BQ25" i="3" s="1"/>
  <c r="DQ25" i="3" s="1" a="1"/>
  <c r="DQ25" i="3" s="1"/>
  <c r="CK25" i="3" a="1"/>
  <c r="CK25" i="3" s="1"/>
  <c r="EK25" i="3" s="1" a="1"/>
  <c r="EK25" i="3" s="1"/>
  <c r="Q57" i="3"/>
  <c r="BQ57" i="3" s="1" a="1"/>
  <c r="BQ57" i="3" s="1"/>
  <c r="DQ57" i="3" s="1" a="1"/>
  <c r="DQ57" i="3" s="1"/>
  <c r="Q126" i="3"/>
  <c r="BQ126" i="3" s="1" a="1"/>
  <c r="BQ126" i="3" s="1"/>
  <c r="DQ126" i="3" s="1" a="1"/>
  <c r="DQ126" i="3" s="1"/>
  <c r="CK126" i="3" a="1"/>
  <c r="CK126" i="3" s="1"/>
  <c r="EK126" i="3" s="1" a="1"/>
  <c r="EK126" i="3" s="1"/>
  <c r="Q60" i="3"/>
  <c r="BQ60" i="3" s="1" a="1"/>
  <c r="BQ60" i="3" s="1"/>
  <c r="DQ60" i="3" s="1" a="1"/>
  <c r="DQ60" i="3" s="1"/>
  <c r="Q80" i="3"/>
  <c r="BQ80" i="3" s="1" a="1"/>
  <c r="BQ80" i="3" s="1"/>
  <c r="DQ80" i="3" s="1" a="1"/>
  <c r="DQ80" i="3" s="1"/>
  <c r="CK80" i="3" a="1"/>
  <c r="CK80" i="3" s="1"/>
  <c r="EK80" i="3" s="1" a="1"/>
  <c r="EK80" i="3" s="1"/>
  <c r="Q90" i="3"/>
  <c r="BQ90" i="3" s="1" a="1"/>
  <c r="BQ90" i="3" s="1"/>
  <c r="DQ90" i="3" s="1" a="1"/>
  <c r="DQ90" i="3" s="1"/>
  <c r="CK90" i="3" a="1"/>
  <c r="CK90" i="3" s="1"/>
  <c r="EK90" i="3" s="1" a="1"/>
  <c r="EK90" i="3" s="1"/>
  <c r="Q19" i="3"/>
  <c r="BQ19" i="3" s="1" a="1"/>
  <c r="BQ19" i="3" s="1"/>
  <c r="DQ19" i="3" s="1" a="1"/>
  <c r="DQ19" i="3" s="1"/>
  <c r="CK19" i="3" a="1"/>
  <c r="CK19" i="3" s="1"/>
  <c r="EK19" i="3" s="1" a="1"/>
  <c r="EK19" i="3" s="1"/>
  <c r="Q69" i="3"/>
  <c r="BQ69" i="3" s="1" a="1"/>
  <c r="BQ69" i="3" s="1"/>
  <c r="DQ69" i="3" s="1" a="1"/>
  <c r="DQ69" i="3" s="1"/>
  <c r="CK69" i="3" a="1"/>
  <c r="CK69" i="3" s="1"/>
  <c r="EK69" i="3" s="1" a="1"/>
  <c r="EK69" i="3" s="1"/>
  <c r="N21" i="3"/>
  <c r="O22" i="3"/>
  <c r="CI22" i="3" a="1"/>
  <c r="CI22" i="3" s="1"/>
  <c r="EI22" i="3" s="1" a="1"/>
  <c r="EI22" i="3" s="1"/>
  <c r="K107" i="3"/>
  <c r="CE107" i="3" a="1"/>
  <c r="CE107" i="3" s="1"/>
  <c r="EE107" i="3" s="1" a="1"/>
  <c r="EE107" i="3" s="1"/>
  <c r="O134" i="3"/>
  <c r="BO134" i="3" s="1" a="1"/>
  <c r="BO134" i="3" s="1"/>
  <c r="DO134" i="3" s="1" a="1"/>
  <c r="DO134" i="3" s="1"/>
  <c r="CI134" i="3" a="1"/>
  <c r="CI134" i="3" s="1"/>
  <c r="EI134" i="3" s="1" a="1"/>
  <c r="EI134" i="3" s="1"/>
  <c r="N149" i="3"/>
  <c r="BN149" i="3" s="1" a="1"/>
  <c r="BN149" i="3" s="1"/>
  <c r="DN149" i="3" s="1" a="1"/>
  <c r="DN149" i="3" s="1"/>
  <c r="CH149" i="3" a="1"/>
  <c r="CH149" i="3" s="1"/>
  <c r="EH149" i="3" s="1" a="1"/>
  <c r="EH149" i="3" s="1"/>
  <c r="CH151" i="3" a="1"/>
  <c r="CH151" i="3" s="1"/>
  <c r="EH151" i="3" s="1" a="1"/>
  <c r="EH151" i="3" s="1"/>
  <c r="CE113" i="3" a="1"/>
  <c r="CE113" i="3" s="1"/>
  <c r="EE113" i="3" s="1" a="1"/>
  <c r="EE113" i="3" s="1"/>
  <c r="N145" i="3"/>
  <c r="BN145" i="3" s="1" a="1"/>
  <c r="BN145" i="3" s="1"/>
  <c r="DN145" i="3" s="1" a="1"/>
  <c r="DN145" i="3" s="1"/>
  <c r="CH145" i="3" a="1"/>
  <c r="CH145" i="3" s="1"/>
  <c r="EH145" i="3" s="1" a="1"/>
  <c r="EH145" i="3" s="1"/>
  <c r="K14" i="3"/>
  <c r="CF43" i="3" s="1" a="1"/>
  <c r="CF43" i="3" s="1"/>
  <c r="EF43" i="3" s="1" a="1"/>
  <c r="EF43" i="3" s="1"/>
  <c r="CE14" i="3" a="1"/>
  <c r="CE14" i="3" s="1"/>
  <c r="EE14" i="3" s="1" a="1"/>
  <c r="EE14" i="3" s="1"/>
  <c r="O16" i="3"/>
  <c r="CI16" i="3" a="1"/>
  <c r="CI16" i="3" s="1"/>
  <c r="EI16" i="3" s="1" a="1"/>
  <c r="EI16" i="3" s="1"/>
  <c r="N32" i="3"/>
  <c r="CH32" i="3" a="1"/>
  <c r="CH32" i="3" s="1"/>
  <c r="EH32" i="3" s="1" a="1"/>
  <c r="EH32" i="3" s="1"/>
  <c r="K26" i="3"/>
  <c r="CE26" i="3" a="1"/>
  <c r="CE26" i="3" s="1"/>
  <c r="EE26" i="3" s="1" a="1"/>
  <c r="EE26" i="3" s="1"/>
  <c r="M31" i="3"/>
  <c r="CG31" i="3" a="1"/>
  <c r="CG31" i="3" s="1"/>
  <c r="EG31" i="3" s="1" a="1"/>
  <c r="EG31" i="3" s="1"/>
  <c r="O72" i="3"/>
  <c r="CI72" i="3" a="1"/>
  <c r="CI72" i="3" s="1"/>
  <c r="EI72" i="3" s="1" a="1"/>
  <c r="EI72" i="3" s="1"/>
  <c r="N151" i="3" l="1"/>
  <c r="BN151" i="3" s="1" a="1"/>
  <c r="BN151" i="3" s="1"/>
  <c r="DN151" i="3" s="1" a="1"/>
  <c r="DN151" i="3" s="1"/>
  <c r="P173" i="3"/>
  <c r="BP173" i="3" s="1" a="1"/>
  <c r="BP173" i="3" s="1"/>
  <c r="DP173" i="3" s="1" a="1"/>
  <c r="DP173" i="3" s="1"/>
  <c r="E13" i="8"/>
  <c r="P174" i="3"/>
  <c r="BP174" i="3" s="1" a="1"/>
  <c r="BP174" i="3" s="1"/>
  <c r="DP174" i="3" s="1" a="1"/>
  <c r="DP174" i="3" s="1"/>
  <c r="P116" i="3"/>
  <c r="P159" i="3"/>
  <c r="BP159" i="3" s="1" a="1"/>
  <c r="BP159" i="3" s="1"/>
  <c r="DP159" i="3" s="1" a="1"/>
  <c r="DP159" i="3" s="1"/>
  <c r="E15" i="8"/>
  <c r="P11" i="3"/>
  <c r="CK11" i="3" s="1" a="1"/>
  <c r="CK11" i="3" s="1"/>
  <c r="EK11" i="3" s="1" a="1"/>
  <c r="EK11" i="3" s="1"/>
  <c r="P187" i="3"/>
  <c r="BP187" i="3" s="1" a="1"/>
  <c r="BP187" i="3" s="1"/>
  <c r="DP187" i="3" s="1" a="1"/>
  <c r="DP187" i="3" s="1"/>
  <c r="BP189" i="3" a="1"/>
  <c r="BP189" i="3" s="1"/>
  <c r="DP189" i="3" s="1" a="1"/>
  <c r="DP189" i="3" s="1"/>
  <c r="CK189" i="3" a="1"/>
  <c r="CK189" i="3" s="1"/>
  <c r="EK189" i="3" s="1" a="1"/>
  <c r="EK189" i="3" s="1"/>
  <c r="BO187" i="3" a="1"/>
  <c r="BO187" i="3" s="1"/>
  <c r="DO187" i="3" s="1" a="1"/>
  <c r="DO187" i="3" s="1"/>
  <c r="CJ187" i="3" a="1"/>
  <c r="CJ187" i="3" s="1"/>
  <c r="EJ187" i="3" s="1" a="1"/>
  <c r="EJ187" i="3" s="1"/>
  <c r="BM177" i="3" a="1"/>
  <c r="BM177" i="3" s="1"/>
  <c r="DM177" i="3" s="1" a="1"/>
  <c r="DM177" i="3" s="1"/>
  <c r="CH177" i="3" a="1"/>
  <c r="CH177" i="3" s="1"/>
  <c r="EH177" i="3" s="1" a="1"/>
  <c r="EH177" i="3" s="1"/>
  <c r="N177" i="3"/>
  <c r="CK173" i="3" a="1"/>
  <c r="CK173" i="3" s="1"/>
  <c r="EK173" i="3" s="1" a="1"/>
  <c r="EK173" i="3" s="1"/>
  <c r="BP169" i="3" a="1"/>
  <c r="BP169" i="3" s="1"/>
  <c r="DP169" i="3" s="1" a="1"/>
  <c r="DP169" i="3" s="1"/>
  <c r="CK169" i="3" a="1"/>
  <c r="CK169" i="3" s="1"/>
  <c r="EK169" i="3" s="1" a="1"/>
  <c r="EK169" i="3" s="1"/>
  <c r="BO173" i="3" a="1"/>
  <c r="BO173" i="3" s="1"/>
  <c r="DO173" i="3" s="1" a="1"/>
  <c r="DO173" i="3" s="1"/>
  <c r="CJ173" i="3" a="1"/>
  <c r="CJ173" i="3" s="1"/>
  <c r="EJ173" i="3" s="1" a="1"/>
  <c r="EJ173" i="3" s="1"/>
  <c r="BO159" i="3" a="1"/>
  <c r="BO159" i="3" s="1"/>
  <c r="DO159" i="3" s="1" a="1"/>
  <c r="DO159" i="3" s="1"/>
  <c r="CJ159" i="3" a="1"/>
  <c r="CJ159" i="3" s="1"/>
  <c r="EJ159" i="3" s="1" a="1"/>
  <c r="EJ159" i="3" s="1"/>
  <c r="BO174" i="3" a="1"/>
  <c r="BO174" i="3" s="1"/>
  <c r="DO174" i="3" s="1" a="1"/>
  <c r="DO174" i="3" s="1"/>
  <c r="CJ174" i="3" a="1"/>
  <c r="CJ174" i="3" s="1"/>
  <c r="EJ174" i="3" s="1" a="1"/>
  <c r="EJ174" i="3" s="1"/>
  <c r="BP177" i="3" a="1"/>
  <c r="BP177" i="3" s="1"/>
  <c r="DP177" i="3" s="1" a="1"/>
  <c r="DP177" i="3" s="1"/>
  <c r="CK177" i="3" a="1"/>
  <c r="CK177" i="3" s="1"/>
  <c r="EK177" i="3" s="1" a="1"/>
  <c r="EK177" i="3" s="1"/>
  <c r="BO189" i="3" a="1"/>
  <c r="BO189" i="3" s="1"/>
  <c r="DO189" i="3" s="1" a="1"/>
  <c r="DO189" i="3" s="1"/>
  <c r="CJ189" i="3" a="1"/>
  <c r="CJ189" i="3" s="1"/>
  <c r="EJ189" i="3" s="1" a="1"/>
  <c r="EJ189" i="3" s="1"/>
  <c r="BO160" i="3" a="1"/>
  <c r="BO160" i="3" s="1"/>
  <c r="DO160" i="3" s="1" a="1"/>
  <c r="DO160" i="3" s="1"/>
  <c r="CJ160" i="3" a="1"/>
  <c r="CJ160" i="3" s="1"/>
  <c r="EJ160" i="3" s="1" a="1"/>
  <c r="EJ160" i="3" s="1"/>
  <c r="CK159" i="3" a="1"/>
  <c r="CK159" i="3" s="1"/>
  <c r="EK159" i="3" s="1" a="1"/>
  <c r="EK159" i="3" s="1"/>
  <c r="BO169" i="3" a="1"/>
  <c r="BO169" i="3" s="1"/>
  <c r="DO169" i="3" s="1" a="1"/>
  <c r="DO169" i="3" s="1"/>
  <c r="CJ169" i="3" a="1"/>
  <c r="CJ169" i="3" s="1"/>
  <c r="EJ169" i="3" s="1" a="1"/>
  <c r="EJ169" i="3" s="1"/>
  <c r="BO167" i="3" a="1"/>
  <c r="BO167" i="3" s="1"/>
  <c r="DO167" i="3" s="1" a="1"/>
  <c r="DO167" i="3" s="1"/>
  <c r="CJ167" i="3" a="1"/>
  <c r="CJ167" i="3" s="1"/>
  <c r="EJ167" i="3" s="1" a="1"/>
  <c r="EJ167" i="3" s="1"/>
  <c r="CK187" i="3" a="1"/>
  <c r="CK187" i="3" s="1"/>
  <c r="EK187" i="3" s="1" a="1"/>
  <c r="EK187" i="3" s="1"/>
  <c r="BP160" i="3" a="1"/>
  <c r="BP160" i="3" s="1"/>
  <c r="DP160" i="3" s="1" a="1"/>
  <c r="DP160" i="3" s="1"/>
  <c r="CK160" i="3" a="1"/>
  <c r="CK160" i="3" s="1"/>
  <c r="EK160" i="3" s="1" a="1"/>
  <c r="EK160" i="3" s="1"/>
  <c r="BP167" i="3" a="1"/>
  <c r="BP167" i="3" s="1"/>
  <c r="DP167" i="3" s="1" a="1"/>
  <c r="DP167" i="3" s="1"/>
  <c r="CK167" i="3" a="1"/>
  <c r="CK167" i="3" s="1"/>
  <c r="EK167" i="3" s="1" a="1"/>
  <c r="EK167" i="3" s="1"/>
  <c r="BP161" i="3" a="1"/>
  <c r="BP161" i="3" s="1"/>
  <c r="DP161" i="3" s="1" a="1"/>
  <c r="DP161" i="3" s="1"/>
  <c r="CK161" i="3" a="1"/>
  <c r="CK161" i="3" s="1"/>
  <c r="EK161" i="3" s="1" a="1"/>
  <c r="EK161" i="3" s="1"/>
  <c r="CK174" i="3" a="1"/>
  <c r="CK174" i="3" s="1"/>
  <c r="EK174" i="3" s="1" a="1"/>
  <c r="EK174" i="3" s="1"/>
  <c r="BL159" i="3" a="1"/>
  <c r="BL159" i="3" s="1"/>
  <c r="DL159" i="3" s="1" a="1"/>
  <c r="DL159" i="3" s="1"/>
  <c r="CG159" i="3" a="1"/>
  <c r="CG159" i="3" s="1"/>
  <c r="EG159" i="3" s="1" a="1"/>
  <c r="EG159" i="3" s="1"/>
  <c r="BO177" i="3" a="1"/>
  <c r="BO177" i="3" s="1"/>
  <c r="DO177" i="3" s="1" a="1"/>
  <c r="DO177" i="3" s="1"/>
  <c r="CJ177" i="3" a="1"/>
  <c r="CJ177" i="3" s="1"/>
  <c r="EJ177" i="3" s="1" a="1"/>
  <c r="EJ177" i="3" s="1"/>
  <c r="CF8" i="3" a="1"/>
  <c r="CF8" i="3" s="1"/>
  <c r="EF8" i="3" s="1" a="1"/>
  <c r="EF8" i="3" s="1"/>
  <c r="CH6" i="3" a="1"/>
  <c r="CH6" i="3" s="1"/>
  <c r="EH6" i="3" s="1" a="1"/>
  <c r="EH6" i="3" s="1"/>
  <c r="BP28" i="3" a="1"/>
  <c r="BP28" i="3" s="1"/>
  <c r="DP28" i="3" s="1" a="1"/>
  <c r="DP28" i="3" s="1"/>
  <c r="M86" i="3"/>
  <c r="CG86" i="3" a="1"/>
  <c r="CG86" i="3" s="1"/>
  <c r="EG86" i="3" s="1" a="1"/>
  <c r="EG86" i="3" s="1"/>
  <c r="BL86" i="3" a="1"/>
  <c r="BL86" i="3" s="1"/>
  <c r="DL86" i="3" s="1" a="1"/>
  <c r="DL86" i="3" s="1"/>
  <c r="BO72" i="3" a="1"/>
  <c r="BO72" i="3" s="1"/>
  <c r="DO72" i="3" s="1" a="1"/>
  <c r="DO72" i="3" s="1"/>
  <c r="CJ57" i="3" a="1"/>
  <c r="CJ57" i="3" s="1"/>
  <c r="EJ57" i="3" s="1" a="1"/>
  <c r="EJ57" i="3" s="1"/>
  <c r="BO16" i="3" a="1"/>
  <c r="BO16" i="3" s="1"/>
  <c r="DO16" i="3" s="1" a="1"/>
  <c r="DO16" i="3" s="1"/>
  <c r="CJ20" i="3" a="1"/>
  <c r="CJ20" i="3" s="1"/>
  <c r="EJ20" i="3" s="1" a="1"/>
  <c r="EJ20" i="3" s="1"/>
  <c r="BQ62" i="3" a="1"/>
  <c r="BQ62" i="3" s="1"/>
  <c r="DQ62" i="3" s="1" a="1"/>
  <c r="DQ62" i="3" s="1"/>
  <c r="CL88" i="3" a="1"/>
  <c r="CL88" i="3" s="1"/>
  <c r="EL88" i="3" s="1" a="1"/>
  <c r="EL88" i="3" s="1"/>
  <c r="BO101" i="3" a="1"/>
  <c r="BO101" i="3" s="1"/>
  <c r="DO101" i="3" s="1" a="1"/>
  <c r="DO101" i="3" s="1"/>
  <c r="CJ24" i="3" a="1"/>
  <c r="CJ24" i="3" s="1"/>
  <c r="EJ24" i="3" s="1" a="1"/>
  <c r="EJ24" i="3" s="1"/>
  <c r="BN99" i="3" a="1"/>
  <c r="BN99" i="3" s="1"/>
  <c r="DN99" i="3" s="1" a="1"/>
  <c r="DN99" i="3" s="1"/>
  <c r="O99" i="3"/>
  <c r="CJ99" i="3" s="1" a="1"/>
  <c r="CJ99" i="3" s="1"/>
  <c r="EJ99" i="3" s="1" a="1"/>
  <c r="EJ99" i="3" s="1"/>
  <c r="BL70" i="3" a="1"/>
  <c r="BL70" i="3" s="1"/>
  <c r="DL70" i="3" s="1" a="1"/>
  <c r="DL70" i="3" s="1"/>
  <c r="CG36" i="3" a="1"/>
  <c r="CG36" i="3" s="1"/>
  <c r="EG36" i="3" s="1" a="1"/>
  <c r="EG36" i="3" s="1"/>
  <c r="M70" i="3"/>
  <c r="CH70" i="3" s="1" a="1"/>
  <c r="CH70" i="3" s="1"/>
  <c r="EH70" i="3" s="1" a="1"/>
  <c r="EH70" i="3" s="1"/>
  <c r="BM31" i="3" a="1"/>
  <c r="BM31" i="3" s="1"/>
  <c r="DM31" i="3" s="1" a="1"/>
  <c r="DM31" i="3" s="1"/>
  <c r="CH40" i="3" a="1"/>
  <c r="CH40" i="3" s="1"/>
  <c r="EH40" i="3" s="1" a="1"/>
  <c r="EH40" i="3" s="1"/>
  <c r="CI29" i="3" a="1"/>
  <c r="CI29" i="3" s="1"/>
  <c r="EI29" i="3" s="1" a="1"/>
  <c r="EI29" i="3" s="1"/>
  <c r="BM87" i="3" a="1"/>
  <c r="BM87" i="3" s="1"/>
  <c r="DM87" i="3" s="1" a="1"/>
  <c r="DM87" i="3" s="1"/>
  <c r="N87" i="3"/>
  <c r="CI87" i="3" s="1" a="1"/>
  <c r="CI87" i="3" s="1"/>
  <c r="EI87" i="3" s="1" a="1"/>
  <c r="EI87" i="3" s="1"/>
  <c r="BL77" i="3" a="1"/>
  <c r="BL77" i="3" s="1"/>
  <c r="DL77" i="3" s="1" a="1"/>
  <c r="DL77" i="3" s="1"/>
  <c r="CG59" i="3" a="1"/>
  <c r="CG59" i="3" s="1"/>
  <c r="EG59" i="3" s="1" a="1"/>
  <c r="EG59" i="3" s="1"/>
  <c r="M77" i="3"/>
  <c r="CH77" i="3" s="1" a="1"/>
  <c r="CH77" i="3" s="1"/>
  <c r="EH77" i="3" s="1" a="1"/>
  <c r="EH77" i="3" s="1"/>
  <c r="BM103" i="3" a="1"/>
  <c r="BM103" i="3" s="1"/>
  <c r="DM103" i="3" s="1" a="1"/>
  <c r="DM103" i="3" s="1"/>
  <c r="CH34" i="3" a="1"/>
  <c r="CH34" i="3" s="1"/>
  <c r="EH34" i="3" s="1" a="1"/>
  <c r="EH34" i="3" s="1"/>
  <c r="N103" i="3"/>
  <c r="CI103" i="3" s="1" a="1"/>
  <c r="CI103" i="3" s="1"/>
  <c r="EI103" i="3" s="1" a="1"/>
  <c r="EI103" i="3" s="1"/>
  <c r="M95" i="3"/>
  <c r="CH95" i="3" s="1" a="1"/>
  <c r="CH95" i="3" s="1"/>
  <c r="EH95" i="3" s="1" a="1"/>
  <c r="EH95" i="3" s="1"/>
  <c r="BL95" i="3" a="1"/>
  <c r="BL95" i="3" s="1"/>
  <c r="DL95" i="3" s="1" a="1"/>
  <c r="DL95" i="3" s="1"/>
  <c r="CG17" i="3" a="1"/>
  <c r="CG17" i="3" s="1"/>
  <c r="EG17" i="3" s="1" a="1"/>
  <c r="EG17" i="3" s="1"/>
  <c r="BO47" i="3" a="1"/>
  <c r="BO47" i="3" s="1"/>
  <c r="DO47" i="3" s="1" a="1"/>
  <c r="DO47" i="3" s="1"/>
  <c r="CJ48" i="3" a="1"/>
  <c r="CJ48" i="3" s="1"/>
  <c r="EJ48" i="3" s="1" a="1"/>
  <c r="EJ48" i="3" s="1"/>
  <c r="BK26" i="3" a="1"/>
  <c r="BK26" i="3" s="1"/>
  <c r="DK26" i="3" s="1" a="1"/>
  <c r="DK26" i="3" s="1"/>
  <c r="CF54" i="3" a="1"/>
  <c r="CF54" i="3" s="1"/>
  <c r="EF54" i="3" s="1" a="1"/>
  <c r="EF54" i="3" s="1"/>
  <c r="BN21" i="3" a="1"/>
  <c r="BN21" i="3" s="1"/>
  <c r="DN21" i="3" s="1" a="1"/>
  <c r="DN21" i="3" s="1"/>
  <c r="CI25" i="3" a="1"/>
  <c r="CI25" i="3" s="1"/>
  <c r="EI25" i="3" s="1" a="1"/>
  <c r="EI25" i="3" s="1"/>
  <c r="BQ97" i="3" a="1"/>
  <c r="BQ97" i="3" s="1"/>
  <c r="DQ97" i="3" s="1" a="1"/>
  <c r="DQ97" i="3" s="1"/>
  <c r="CL104" i="3" a="1"/>
  <c r="CL104" i="3" s="1"/>
  <c r="EL104" i="3" s="1" a="1"/>
  <c r="EL104" i="3" s="1"/>
  <c r="BL91" i="3" a="1"/>
  <c r="BL91" i="3" s="1"/>
  <c r="DL91" i="3" s="1" a="1"/>
  <c r="DL91" i="3" s="1"/>
  <c r="M91" i="3"/>
  <c r="CH91" i="3" s="1" a="1"/>
  <c r="CH91" i="3" s="1"/>
  <c r="EH91" i="3" s="1" a="1"/>
  <c r="EH91" i="3" s="1"/>
  <c r="CG21" i="3" a="1"/>
  <c r="CG21" i="3" s="1"/>
  <c r="EG21" i="3" s="1" a="1"/>
  <c r="EG21" i="3" s="1"/>
  <c r="BL105" i="3" a="1"/>
  <c r="BL105" i="3" s="1"/>
  <c r="DL105" i="3" s="1" a="1"/>
  <c r="DL105" i="3" s="1"/>
  <c r="M105" i="3"/>
  <c r="CH105" i="3" s="1" a="1"/>
  <c r="CH105" i="3" s="1"/>
  <c r="EH105" i="3" s="1" a="1"/>
  <c r="EH105" i="3" s="1"/>
  <c r="CG44" i="3" a="1"/>
  <c r="CG44" i="3" s="1"/>
  <c r="EG44" i="3" s="1" a="1"/>
  <c r="EG44" i="3" s="1"/>
  <c r="M85" i="3"/>
  <c r="CH85" i="3" s="1" a="1"/>
  <c r="CH85" i="3" s="1"/>
  <c r="EH85" i="3" s="1" a="1"/>
  <c r="EH85" i="3" s="1"/>
  <c r="BL85" i="3" a="1"/>
  <c r="BL85" i="3" s="1"/>
  <c r="DL85" i="3" s="1" a="1"/>
  <c r="DL85" i="3" s="1"/>
  <c r="BM68" i="3" a="1"/>
  <c r="BM68" i="3" s="1"/>
  <c r="DM68" i="3" s="1" a="1"/>
  <c r="DM68" i="3" s="1"/>
  <c r="CH45" i="3" a="1"/>
  <c r="CH45" i="3" s="1"/>
  <c r="EH45" i="3" s="1" a="1"/>
  <c r="EH45" i="3" s="1"/>
  <c r="N68" i="3"/>
  <c r="CI68" i="3" s="1" a="1"/>
  <c r="CI68" i="3" s="1"/>
  <c r="EI68" i="3" s="1" a="1"/>
  <c r="EI68" i="3" s="1"/>
  <c r="BL54" i="3" a="1"/>
  <c r="BL54" i="3" s="1"/>
  <c r="DL54" i="3" s="1" a="1"/>
  <c r="DL54" i="3" s="1"/>
  <c r="CG61" i="3" a="1"/>
  <c r="CG61" i="3" s="1"/>
  <c r="EG61" i="3" s="1" a="1"/>
  <c r="EG61" i="3" s="1"/>
  <c r="M54" i="3"/>
  <c r="BK107" i="3" a="1"/>
  <c r="BK107" i="3" s="1"/>
  <c r="DK107" i="3" s="1" a="1"/>
  <c r="DK107" i="3" s="1"/>
  <c r="CF46" i="3" a="1"/>
  <c r="CF46" i="3" s="1"/>
  <c r="EF46" i="3" s="1" a="1"/>
  <c r="EF46" i="3" s="1"/>
  <c r="BO56" i="3" a="1"/>
  <c r="BO56" i="3" s="1"/>
  <c r="DO56" i="3" s="1" a="1"/>
  <c r="DO56" i="3" s="1"/>
  <c r="CJ18" i="3" a="1"/>
  <c r="CJ18" i="3" s="1"/>
  <c r="EJ18" i="3" s="1" a="1"/>
  <c r="EJ18" i="3" s="1"/>
  <c r="BM98" i="3" a="1"/>
  <c r="BM98" i="3" s="1"/>
  <c r="DM98" i="3" s="1" a="1"/>
  <c r="DM98" i="3" s="1"/>
  <c r="CH23" i="3" a="1"/>
  <c r="CH23" i="3" s="1"/>
  <c r="EH23" i="3" s="1" a="1"/>
  <c r="EH23" i="3" s="1"/>
  <c r="BN7" i="3" a="1"/>
  <c r="BN7" i="3" s="1"/>
  <c r="DN7" i="3" s="1" a="1"/>
  <c r="DN7" i="3" s="1"/>
  <c r="CI38" i="3" a="1"/>
  <c r="CI38" i="3" s="1"/>
  <c r="EI38" i="3" s="1" a="1"/>
  <c r="EI38" i="3" s="1"/>
  <c r="O7" i="3"/>
  <c r="BN32" i="3" a="1"/>
  <c r="BN32" i="3" s="1"/>
  <c r="DN32" i="3" s="1" a="1"/>
  <c r="DN32" i="3" s="1"/>
  <c r="CI65" i="3" a="1"/>
  <c r="CI65" i="3" s="1"/>
  <c r="EI65" i="3" s="1" a="1"/>
  <c r="EI65" i="3" s="1"/>
  <c r="BO22" i="3" a="1"/>
  <c r="BO22" i="3" s="1"/>
  <c r="DO22" i="3" s="1" a="1"/>
  <c r="DO22" i="3" s="1"/>
  <c r="CJ50" i="3" a="1"/>
  <c r="CJ50" i="3" s="1"/>
  <c r="EJ50" i="3" s="1" a="1"/>
  <c r="EJ50" i="3" s="1"/>
  <c r="BL66" i="3" a="1"/>
  <c r="BL66" i="3" s="1"/>
  <c r="DL66" i="3" s="1" a="1"/>
  <c r="DL66" i="3" s="1"/>
  <c r="CG62" i="3" a="1"/>
  <c r="CG62" i="3" s="1"/>
  <c r="EG62" i="3" s="1" a="1"/>
  <c r="EG62" i="3" s="1"/>
  <c r="M66" i="3"/>
  <c r="CH66" i="3" s="1" a="1"/>
  <c r="CH66" i="3" s="1"/>
  <c r="EH66" i="3" s="1" a="1"/>
  <c r="EH66" i="3" s="1"/>
  <c r="BL81" i="3" a="1"/>
  <c r="BL81" i="3" s="1"/>
  <c r="DL81" i="3" s="1" a="1"/>
  <c r="DL81" i="3" s="1"/>
  <c r="CG49" i="3" a="1"/>
  <c r="CG49" i="3" s="1"/>
  <c r="EG49" i="3" s="1" a="1"/>
  <c r="EG49" i="3" s="1"/>
  <c r="M81" i="3"/>
  <c r="CH81" i="3" s="1" a="1"/>
  <c r="CH81" i="3" s="1"/>
  <c r="EH81" i="3" s="1" a="1"/>
  <c r="EH81" i="3" s="1"/>
  <c r="BO100" i="3" a="1"/>
  <c r="BO100" i="3" s="1"/>
  <c r="DO100" i="3" s="1" a="1"/>
  <c r="DO100" i="3" s="1"/>
  <c r="CJ47" i="3" a="1"/>
  <c r="CJ47" i="3" s="1"/>
  <c r="EJ47" i="3" s="1" a="1"/>
  <c r="EJ47" i="3" s="1"/>
  <c r="P47" i="3"/>
  <c r="P144" i="3"/>
  <c r="BP144" i="3" s="1" a="1"/>
  <c r="BP144" i="3" s="1"/>
  <c r="DP144" i="3" s="1" a="1"/>
  <c r="DP144" i="3" s="1"/>
  <c r="BP64" i="3" a="1"/>
  <c r="BP64" i="3" s="1"/>
  <c r="DP64" i="3" s="1" a="1"/>
  <c r="DP64" i="3" s="1"/>
  <c r="CJ144" i="3" a="1"/>
  <c r="CJ144" i="3" s="1"/>
  <c r="EJ144" i="3" s="1" a="1"/>
  <c r="EJ144" i="3" s="1"/>
  <c r="CJ23" i="3" a="1"/>
  <c r="CJ23" i="3" s="1"/>
  <c r="EJ23" i="3" s="1" a="1"/>
  <c r="EJ23" i="3" s="1"/>
  <c r="P23" i="3"/>
  <c r="CK23" i="3" s="1" a="1"/>
  <c r="CK23" i="3" s="1"/>
  <c r="EK23" i="3" s="1" a="1"/>
  <c r="EK23" i="3" s="1"/>
  <c r="CJ56" i="3" a="1"/>
  <c r="CJ56" i="3" s="1"/>
  <c r="EJ56" i="3" s="1" a="1"/>
  <c r="EJ56" i="3" s="1"/>
  <c r="P56" i="3"/>
  <c r="P100" i="3"/>
  <c r="BP100" i="3" s="1" a="1"/>
  <c r="BP100" i="3" s="1"/>
  <c r="DP100" i="3" s="1" a="1"/>
  <c r="DP100" i="3" s="1"/>
  <c r="P146" i="3"/>
  <c r="P101" i="3"/>
  <c r="CJ4" i="3" a="1"/>
  <c r="CJ4" i="3" s="1"/>
  <c r="EJ4" i="3" s="1" a="1"/>
  <c r="EJ4" i="3" s="1"/>
  <c r="CI6" i="3" a="1"/>
  <c r="CI6" i="3" s="1"/>
  <c r="EI6" i="3" s="1" a="1"/>
  <c r="EI6" i="3" s="1"/>
  <c r="CK130" i="3" a="1"/>
  <c r="CK130" i="3" s="1"/>
  <c r="EK130" i="3" s="1" a="1"/>
  <c r="EK130" i="3" s="1"/>
  <c r="CJ76" i="3" a="1"/>
  <c r="CJ76" i="3" s="1"/>
  <c r="EJ76" i="3" s="1" a="1"/>
  <c r="EJ76" i="3" s="1"/>
  <c r="CJ101" i="3" a="1"/>
  <c r="CJ101" i="3" s="1"/>
  <c r="EJ101" i="3" s="1" a="1"/>
  <c r="EJ101" i="3" s="1"/>
  <c r="P58" i="3"/>
  <c r="CK58" i="3" s="1" a="1"/>
  <c r="CK58" i="3" s="1"/>
  <c r="EK58" i="3" s="1" a="1"/>
  <c r="EK58" i="3" s="1"/>
  <c r="CK10" i="3" a="1"/>
  <c r="CK10" i="3" s="1"/>
  <c r="EK10" i="3" s="1" a="1"/>
  <c r="EK10" i="3" s="1"/>
  <c r="BP10" i="3" a="1"/>
  <c r="BP10" i="3" s="1"/>
  <c r="DP10" i="3" s="1" a="1"/>
  <c r="DP10" i="3" s="1"/>
  <c r="CK39" i="3" a="1"/>
  <c r="CK39" i="3" s="1"/>
  <c r="EK39" i="3" s="1" a="1"/>
  <c r="EK39" i="3" s="1"/>
  <c r="BP39" i="3" a="1"/>
  <c r="BP39" i="3" s="1"/>
  <c r="DP39" i="3" s="1" a="1"/>
  <c r="DP39" i="3" s="1"/>
  <c r="BP150" i="3" a="1"/>
  <c r="BP150" i="3" s="1"/>
  <c r="DP150" i="3" s="1" a="1"/>
  <c r="DP150" i="3" s="1"/>
  <c r="CK150" i="3" a="1"/>
  <c r="CK150" i="3" s="1"/>
  <c r="EK150" i="3" s="1" a="1"/>
  <c r="EK150" i="3" s="1"/>
  <c r="BP129" i="3" a="1"/>
  <c r="BP129" i="3" s="1"/>
  <c r="DP129" i="3" s="1" a="1"/>
  <c r="DP129" i="3" s="1"/>
  <c r="CK129" i="3" a="1"/>
  <c r="CK129" i="3" s="1"/>
  <c r="EK129" i="3" s="1" a="1"/>
  <c r="EK129" i="3" s="1"/>
  <c r="BP75" i="3" a="1"/>
  <c r="BP75" i="3" s="1"/>
  <c r="DP75" i="3" s="1" a="1"/>
  <c r="DP75" i="3" s="1"/>
  <c r="CK75" i="3" a="1"/>
  <c r="CK75" i="3" s="1"/>
  <c r="EK75" i="3" s="1" a="1"/>
  <c r="EK75" i="3" s="1"/>
  <c r="BP138" i="3" a="1"/>
  <c r="BP138" i="3" s="1"/>
  <c r="DP138" i="3" s="1" a="1"/>
  <c r="DP138" i="3" s="1"/>
  <c r="CK138" i="3" a="1"/>
  <c r="CK138" i="3" s="1"/>
  <c r="EK138" i="3" s="1" a="1"/>
  <c r="EK138" i="3" s="1"/>
  <c r="BP15" i="3" a="1"/>
  <c r="BP15" i="3" s="1"/>
  <c r="DP15" i="3" s="1" a="1"/>
  <c r="DP15" i="3" s="1"/>
  <c r="CK15" i="3" a="1"/>
  <c r="CK15" i="3" s="1"/>
  <c r="EK15" i="3" s="1" a="1"/>
  <c r="EK15" i="3" s="1"/>
  <c r="BP98" i="3" a="1"/>
  <c r="BP98" i="3" s="1"/>
  <c r="DP98" i="3" s="1" a="1"/>
  <c r="DP98" i="3" s="1"/>
  <c r="CK98" i="3" a="1"/>
  <c r="CK98" i="3" s="1"/>
  <c r="EK98" i="3" s="1" a="1"/>
  <c r="EK98" i="3" s="1"/>
  <c r="BP41" i="3" a="1"/>
  <c r="BP41" i="3" s="1"/>
  <c r="DP41" i="3" s="1" a="1"/>
  <c r="DP41" i="3" s="1"/>
  <c r="CK41" i="3" a="1"/>
  <c r="CK41" i="3" s="1"/>
  <c r="EK41" i="3" s="1" a="1"/>
  <c r="EK41" i="3" s="1"/>
  <c r="CK116" i="3" a="1"/>
  <c r="CK116" i="3" s="1"/>
  <c r="EK116" i="3" s="1" a="1"/>
  <c r="EK116" i="3" s="1"/>
  <c r="BP116" i="3" a="1"/>
  <c r="BP116" i="3" s="1"/>
  <c r="DP116" i="3" s="1" a="1"/>
  <c r="DP116" i="3" s="1"/>
  <c r="BP37" i="3" a="1"/>
  <c r="BP37" i="3" s="1"/>
  <c r="DP37" i="3" s="1" a="1"/>
  <c r="DP37" i="3" s="1"/>
  <c r="CK37" i="3" a="1"/>
  <c r="CK37" i="3" s="1"/>
  <c r="EK37" i="3" s="1" a="1"/>
  <c r="EK37" i="3" s="1"/>
  <c r="BP4" i="3" a="1"/>
  <c r="BP4" i="3" s="1"/>
  <c r="DP4" i="3" s="1" a="1"/>
  <c r="DP4" i="3" s="1"/>
  <c r="BP35" i="3" a="1"/>
  <c r="BP35" i="3" s="1"/>
  <c r="DP35" i="3" s="1" a="1"/>
  <c r="DP35" i="3" s="1"/>
  <c r="CK35" i="3" a="1"/>
  <c r="CK35" i="3" s="1"/>
  <c r="EK35" i="3" s="1" a="1"/>
  <c r="EK35" i="3" s="1"/>
  <c r="BP44" i="3" a="1"/>
  <c r="BP44" i="3" s="1"/>
  <c r="DP44" i="3" s="1" a="1"/>
  <c r="DP44" i="3" s="1"/>
  <c r="CK113" i="3" a="1"/>
  <c r="CK113" i="3" s="1"/>
  <c r="EK113" i="3" s="1" a="1"/>
  <c r="EK113" i="3" s="1"/>
  <c r="BP113" i="3" a="1"/>
  <c r="BP113" i="3" s="1"/>
  <c r="DP113" i="3" s="1" a="1"/>
  <c r="DP113" i="3" s="1"/>
  <c r="BP40" i="3" a="1"/>
  <c r="BP40" i="3" s="1"/>
  <c r="DP40" i="3" s="1" a="1"/>
  <c r="DP40" i="3" s="1"/>
  <c r="CK76" i="3" a="1"/>
  <c r="CK76" i="3" s="1"/>
  <c r="EK76" i="3" s="1" a="1"/>
  <c r="EK76" i="3" s="1"/>
  <c r="BP76" i="3" a="1"/>
  <c r="BP76" i="3" s="1"/>
  <c r="DP76" i="3" s="1" a="1"/>
  <c r="DP76" i="3" s="1"/>
  <c r="BP65" i="3" a="1"/>
  <c r="BP65" i="3" s="1"/>
  <c r="DP65" i="3" s="1" a="1"/>
  <c r="DP65" i="3" s="1"/>
  <c r="BP12" i="3" a="1"/>
  <c r="BP12" i="3" s="1"/>
  <c r="DP12" i="3" s="1" a="1"/>
  <c r="DP12" i="3" s="1"/>
  <c r="CK12" i="3" a="1"/>
  <c r="CK12" i="3" s="1"/>
  <c r="EK12" i="3" s="1" a="1"/>
  <c r="EK12" i="3" s="1"/>
  <c r="BP21" i="3" a="1"/>
  <c r="BP21" i="3" s="1"/>
  <c r="DP21" i="3" s="1" a="1"/>
  <c r="DP21" i="3" s="1"/>
  <c r="CK120" i="3" a="1"/>
  <c r="CK120" i="3" s="1"/>
  <c r="EK120" i="3" s="1" a="1"/>
  <c r="EK120" i="3" s="1"/>
  <c r="BP120" i="3" a="1"/>
  <c r="BP120" i="3" s="1"/>
  <c r="DP120" i="3" s="1" a="1"/>
  <c r="DP120" i="3" s="1"/>
  <c r="BP79" i="3" a="1"/>
  <c r="BP79" i="3" s="1"/>
  <c r="DP79" i="3" s="1" a="1"/>
  <c r="DP79" i="3" s="1"/>
  <c r="CK79" i="3" a="1"/>
  <c r="CK79" i="3" s="1"/>
  <c r="EK79" i="3" s="1" a="1"/>
  <c r="EK79" i="3" s="1"/>
  <c r="BP8" i="3" a="1"/>
  <c r="BP8" i="3" s="1"/>
  <c r="DP8" i="3" s="1" a="1"/>
  <c r="DP8" i="3" s="1"/>
  <c r="P6" i="3"/>
  <c r="CK123" i="3" a="1"/>
  <c r="CK123" i="3" s="1"/>
  <c r="EK123" i="3" s="1" a="1"/>
  <c r="EK123" i="3" s="1"/>
  <c r="CK135" i="3" a="1"/>
  <c r="CK135" i="3" s="1"/>
  <c r="EK135" i="3" s="1" a="1"/>
  <c r="EK135" i="3" s="1"/>
  <c r="BP89" i="3" a="1"/>
  <c r="BP89" i="3" s="1"/>
  <c r="DP89" i="3" s="1" a="1"/>
  <c r="DP89" i="3" s="1"/>
  <c r="CK140" i="3" a="1"/>
  <c r="CK140" i="3" s="1"/>
  <c r="EK140" i="3" s="1" a="1"/>
  <c r="EK140" i="3" s="1"/>
  <c r="CJ58" i="3" a="1"/>
  <c r="CJ58" i="3" s="1"/>
  <c r="EJ58" i="3" s="1" a="1"/>
  <c r="EJ58" i="3" s="1"/>
  <c r="BO58" i="3" a="1"/>
  <c r="BO58" i="3" s="1"/>
  <c r="DO58" i="3" s="1" a="1"/>
  <c r="DO58" i="3" s="1"/>
  <c r="BT161" i="6"/>
  <c r="V161" i="6" s="1"/>
  <c r="BT157" i="6"/>
  <c r="BT153" i="6"/>
  <c r="BT149" i="6"/>
  <c r="V149" i="6" s="1"/>
  <c r="BT145" i="6"/>
  <c r="BT141" i="6"/>
  <c r="BT137" i="6"/>
  <c r="BT133" i="6"/>
  <c r="BT129" i="6"/>
  <c r="BT125" i="6"/>
  <c r="BT121" i="6"/>
  <c r="BT117" i="6"/>
  <c r="BT113" i="6"/>
  <c r="BT109" i="6"/>
  <c r="BT105" i="6"/>
  <c r="V105" i="6" s="1"/>
  <c r="BT101" i="6"/>
  <c r="BT97" i="6"/>
  <c r="V97" i="6" s="1"/>
  <c r="BT93" i="6"/>
  <c r="BT89" i="6"/>
  <c r="BT85" i="6"/>
  <c r="V85" i="6" s="1"/>
  <c r="BT81" i="6"/>
  <c r="BT77" i="6"/>
  <c r="BT73" i="6"/>
  <c r="BT69" i="6"/>
  <c r="BT65" i="6"/>
  <c r="BT162" i="6"/>
  <c r="BT158" i="6"/>
  <c r="BT154" i="6"/>
  <c r="V154" i="6" s="1"/>
  <c r="BT150" i="6"/>
  <c r="BT146" i="6"/>
  <c r="BT142" i="6"/>
  <c r="BT138" i="6"/>
  <c r="BT134" i="6"/>
  <c r="BT130" i="6"/>
  <c r="BT126" i="6"/>
  <c r="BT122" i="6"/>
  <c r="BT118" i="6"/>
  <c r="BT114" i="6"/>
  <c r="BT110" i="6"/>
  <c r="V110" i="6" s="1"/>
  <c r="BT106" i="6"/>
  <c r="BT102" i="6"/>
  <c r="V102" i="6" s="1"/>
  <c r="Q89" i="3" s="1"/>
  <c r="BT98" i="6"/>
  <c r="BT94" i="6"/>
  <c r="BT90" i="6"/>
  <c r="V90" i="6" s="1"/>
  <c r="BT86" i="6"/>
  <c r="BT82" i="6"/>
  <c r="BT78" i="6"/>
  <c r="BT74" i="6"/>
  <c r="BT70" i="6"/>
  <c r="BT66" i="6"/>
  <c r="BT163" i="6"/>
  <c r="BT159" i="6"/>
  <c r="V159" i="6" s="1"/>
  <c r="BT155" i="6"/>
  <c r="BT151" i="6"/>
  <c r="BT147" i="6"/>
  <c r="BT143" i="6"/>
  <c r="BT139" i="6"/>
  <c r="BT135" i="6"/>
  <c r="BT131" i="6"/>
  <c r="BT127" i="6"/>
  <c r="BT123" i="6"/>
  <c r="BT119" i="6"/>
  <c r="BT115" i="6"/>
  <c r="V115" i="6" s="1"/>
  <c r="BT111" i="6"/>
  <c r="BT107" i="6"/>
  <c r="V107" i="6" s="1"/>
  <c r="BT103" i="6"/>
  <c r="V103" i="6" s="1"/>
  <c r="BT99" i="6"/>
  <c r="BT95" i="6"/>
  <c r="V95" i="6" s="1"/>
  <c r="BT91" i="6"/>
  <c r="BT87" i="6"/>
  <c r="BT83" i="6"/>
  <c r="BT79" i="6"/>
  <c r="BT75" i="6"/>
  <c r="BT71" i="6"/>
  <c r="BT164" i="6"/>
  <c r="V164" i="6" s="1"/>
  <c r="BT160" i="6"/>
  <c r="V160" i="6" s="1"/>
  <c r="BT156" i="6"/>
  <c r="V156" i="6" s="1"/>
  <c r="Q140" i="3" s="1"/>
  <c r="BT152" i="6"/>
  <c r="BT148" i="6"/>
  <c r="BT144" i="6"/>
  <c r="BT140" i="6"/>
  <c r="BT136" i="6"/>
  <c r="BT132" i="6"/>
  <c r="BT128" i="6"/>
  <c r="BT124" i="6"/>
  <c r="BT120" i="6"/>
  <c r="BT116" i="6"/>
  <c r="BT112" i="6"/>
  <c r="BT108" i="6"/>
  <c r="BT104" i="6"/>
  <c r="BT100" i="6"/>
  <c r="V100" i="6" s="1"/>
  <c r="BT96" i="6"/>
  <c r="V96" i="6" s="1"/>
  <c r="BT92" i="6"/>
  <c r="V92" i="6" s="1"/>
  <c r="BT88" i="6"/>
  <c r="BT84" i="6"/>
  <c r="BT80" i="6"/>
  <c r="BT76" i="6"/>
  <c r="BT60" i="6"/>
  <c r="BT48" i="6"/>
  <c r="BT44" i="6"/>
  <c r="BT40" i="6"/>
  <c r="BT36" i="6"/>
  <c r="V36" i="6" s="1"/>
  <c r="BT32" i="6"/>
  <c r="BT28" i="6"/>
  <c r="BT24" i="6"/>
  <c r="BT20" i="6"/>
  <c r="BT16" i="6"/>
  <c r="V16" i="6" s="1"/>
  <c r="BT12" i="6"/>
  <c r="V12" i="6" s="1"/>
  <c r="BT7" i="6"/>
  <c r="BT57" i="6"/>
  <c r="BT52" i="6"/>
  <c r="BT8" i="6"/>
  <c r="V8" i="6" s="1"/>
  <c r="BT62" i="6"/>
  <c r="BT54" i="6"/>
  <c r="BT49" i="6"/>
  <c r="BT45" i="6"/>
  <c r="BT41" i="6"/>
  <c r="V41" i="6" s="1"/>
  <c r="Q35" i="3" s="1"/>
  <c r="BT37" i="6"/>
  <c r="BT33" i="6"/>
  <c r="V33" i="6" s="1"/>
  <c r="Q28" i="3" s="1"/>
  <c r="BT29" i="6"/>
  <c r="BT25" i="6"/>
  <c r="V25" i="6" s="1"/>
  <c r="BT21" i="6"/>
  <c r="BT17" i="6"/>
  <c r="V17" i="6" s="1"/>
  <c r="Q12" i="3" s="1"/>
  <c r="BT13" i="6"/>
  <c r="BT72" i="6"/>
  <c r="BT59" i="6"/>
  <c r="BT9" i="6"/>
  <c r="BT64" i="6"/>
  <c r="BT56" i="6"/>
  <c r="BT50" i="6"/>
  <c r="BT46" i="6"/>
  <c r="V46" i="6" s="1"/>
  <c r="Q39" i="3" s="1"/>
  <c r="BT42" i="6"/>
  <c r="BT38" i="6"/>
  <c r="V38" i="6" s="1"/>
  <c r="Q33" i="3" s="1"/>
  <c r="BT34" i="6"/>
  <c r="BT30" i="6"/>
  <c r="BT26" i="6"/>
  <c r="BT22" i="6"/>
  <c r="BT18" i="6"/>
  <c r="V18" i="6" s="1"/>
  <c r="Q159" i="3" s="1"/>
  <c r="BT14" i="6"/>
  <c r="BT10" i="6"/>
  <c r="V10" i="6" s="1"/>
  <c r="Q8" i="3" s="1"/>
  <c r="BT61" i="6"/>
  <c r="BT53" i="6"/>
  <c r="BT5" i="6"/>
  <c r="BT68" i="6"/>
  <c r="BT58" i="6"/>
  <c r="BT47" i="6"/>
  <c r="BT43" i="6"/>
  <c r="BT39" i="6"/>
  <c r="BT35" i="6"/>
  <c r="BT31" i="6"/>
  <c r="V31" i="6" s="1"/>
  <c r="BT27" i="6"/>
  <c r="V27" i="6" s="1"/>
  <c r="BT23" i="6"/>
  <c r="V23" i="6" s="1"/>
  <c r="BT19" i="6"/>
  <c r="BT15" i="6"/>
  <c r="BT11" i="6"/>
  <c r="V11" i="6" s="1"/>
  <c r="Q9" i="3" s="1"/>
  <c r="BT67" i="6"/>
  <c r="V67" i="6" s="1"/>
  <c r="BT63" i="6"/>
  <c r="BT55" i="6"/>
  <c r="V55" i="6" s="1"/>
  <c r="BT51" i="6"/>
  <c r="BT6" i="6"/>
  <c r="V6" i="6" s="1"/>
  <c r="V20" i="6"/>
  <c r="V26" i="6"/>
  <c r="V24" i="6"/>
  <c r="Q17" i="3" s="1"/>
  <c r="R17" i="3" s="1"/>
  <c r="V14" i="6"/>
  <c r="Q10" i="3" s="1"/>
  <c r="BQ10" i="3" s="1" a="1"/>
  <c r="BQ10" i="3" s="1"/>
  <c r="DQ10" i="3" s="1" a="1"/>
  <c r="DQ10" i="3" s="1"/>
  <c r="V59" i="6"/>
  <c r="V123" i="6"/>
  <c r="V54" i="6"/>
  <c r="V118" i="6"/>
  <c r="V49" i="6"/>
  <c r="V113" i="6"/>
  <c r="V44" i="6"/>
  <c r="V108" i="6"/>
  <c r="V47" i="6"/>
  <c r="Q40" i="3" s="1"/>
  <c r="BQ40" i="3" s="1" a="1"/>
  <c r="BQ40" i="3" s="1"/>
  <c r="DQ40" i="3" s="1" a="1"/>
  <c r="DQ40" i="3" s="1"/>
  <c r="V111" i="6"/>
  <c r="V42" i="6"/>
  <c r="V106" i="6"/>
  <c r="V37" i="6"/>
  <c r="V101" i="6"/>
  <c r="V48" i="6"/>
  <c r="Q41" i="3" s="1"/>
  <c r="BQ41" i="3" s="1" a="1"/>
  <c r="BQ41" i="3" s="1"/>
  <c r="DQ41" i="3" s="1" a="1"/>
  <c r="DQ41" i="3" s="1"/>
  <c r="V112" i="6"/>
  <c r="V29" i="6"/>
  <c r="V22" i="6"/>
  <c r="Q15" i="3" s="1"/>
  <c r="R15" i="3" s="1"/>
  <c r="V131" i="6"/>
  <c r="V126" i="6"/>
  <c r="Q177" i="3" s="1"/>
  <c r="V121" i="6"/>
  <c r="V116" i="6"/>
  <c r="V119" i="6"/>
  <c r="V114" i="6"/>
  <c r="V56" i="6"/>
  <c r="Q53" i="3" s="1"/>
  <c r="CL53" i="3" s="1" a="1"/>
  <c r="CL53" i="3" s="1"/>
  <c r="EL53" i="3" s="1" a="1"/>
  <c r="EL53" i="3" s="1"/>
  <c r="V28" i="6"/>
  <c r="Q21" i="3" s="1"/>
  <c r="V62" i="6"/>
  <c r="V57" i="6"/>
  <c r="V52" i="6"/>
  <c r="V50" i="6"/>
  <c r="V45" i="6"/>
  <c r="Q167" i="3" s="1"/>
  <c r="V109" i="6"/>
  <c r="Q98" i="3" s="1"/>
  <c r="BQ98" i="3" s="1" a="1"/>
  <c r="BQ98" i="3" s="1"/>
  <c r="DQ98" i="3" s="1" a="1"/>
  <c r="DQ98" i="3" s="1"/>
  <c r="V120" i="6"/>
  <c r="V7" i="6"/>
  <c r="V5" i="6"/>
  <c r="Q4" i="3" s="1"/>
  <c r="V32" i="6"/>
  <c r="V35" i="6"/>
  <c r="V75" i="6"/>
  <c r="Q64" i="3" s="1"/>
  <c r="BQ64" i="3" s="1" a="1"/>
  <c r="BQ64" i="3" s="1"/>
  <c r="DQ64" i="3" s="1" a="1"/>
  <c r="DQ64" i="3" s="1"/>
  <c r="V139" i="6"/>
  <c r="V70" i="6"/>
  <c r="V134" i="6"/>
  <c r="V65" i="6"/>
  <c r="V129" i="6"/>
  <c r="V60" i="6"/>
  <c r="Q169" i="3" s="1"/>
  <c r="V124" i="6"/>
  <c r="Q110" i="3" s="1"/>
  <c r="BQ110" i="3" s="1" a="1"/>
  <c r="BQ110" i="3" s="1"/>
  <c r="DQ110" i="3" s="1" a="1"/>
  <c r="DQ110" i="3" s="1"/>
  <c r="V63" i="6"/>
  <c r="V127" i="6"/>
  <c r="Q189" i="3" s="1"/>
  <c r="V58" i="6"/>
  <c r="V122" i="6"/>
  <c r="V53" i="6"/>
  <c r="V117" i="6"/>
  <c r="V64" i="6"/>
  <c r="Q59" i="3" s="1"/>
  <c r="BQ59" i="3" s="1" a="1"/>
  <c r="BQ59" i="3" s="1"/>
  <c r="DQ59" i="3" s="1" a="1"/>
  <c r="DQ59" i="3" s="1"/>
  <c r="V128" i="6"/>
  <c r="Q112" i="3" s="1"/>
  <c r="CJ146" i="3" a="1"/>
  <c r="CJ146" i="3" s="1"/>
  <c r="EJ146" i="3" s="1" a="1"/>
  <c r="EJ146" i="3" s="1"/>
  <c r="BO146" i="3" a="1"/>
  <c r="BO146" i="3" s="1"/>
  <c r="DO146" i="3" s="1" a="1"/>
  <c r="DO146" i="3" s="1"/>
  <c r="V34" i="6"/>
  <c r="V21" i="6"/>
  <c r="V40" i="6"/>
  <c r="V91" i="6"/>
  <c r="V155" i="6"/>
  <c r="V86" i="6"/>
  <c r="V150" i="6"/>
  <c r="V81" i="6"/>
  <c r="V145" i="6"/>
  <c r="V76" i="6"/>
  <c r="Q65" i="3" s="1"/>
  <c r="BQ65" i="3" s="1" a="1"/>
  <c r="BQ65" i="3" s="1"/>
  <c r="DQ65" i="3" s="1" a="1"/>
  <c r="DQ65" i="3" s="1"/>
  <c r="V140" i="6"/>
  <c r="V79" i="6"/>
  <c r="V143" i="6"/>
  <c r="V74" i="6"/>
  <c r="V138" i="6"/>
  <c r="Q120" i="3" s="1"/>
  <c r="BQ120" i="3" s="1" a="1"/>
  <c r="BQ120" i="3" s="1"/>
  <c r="DQ120" i="3" s="1" a="1"/>
  <c r="DQ120" i="3" s="1"/>
  <c r="V69" i="6"/>
  <c r="V133" i="6"/>
  <c r="V80" i="6"/>
  <c r="V144" i="6"/>
  <c r="V98" i="6"/>
  <c r="V162" i="6"/>
  <c r="V93" i="6"/>
  <c r="Q79" i="3" s="1"/>
  <c r="BQ79" i="3" s="1" a="1"/>
  <c r="BQ79" i="3" s="1"/>
  <c r="DQ79" i="3" s="1" a="1"/>
  <c r="DQ79" i="3" s="1"/>
  <c r="V157" i="6"/>
  <c r="V104" i="6"/>
  <c r="V15" i="6"/>
  <c r="Q160" i="3" s="1"/>
  <c r="V13" i="6"/>
  <c r="V43" i="6"/>
  <c r="Q37" i="3" s="1"/>
  <c r="BQ37" i="3" s="1" a="1"/>
  <c r="BQ37" i="3" s="1"/>
  <c r="DQ37" i="3" s="1" a="1"/>
  <c r="DQ37" i="3" s="1"/>
  <c r="V39" i="6"/>
  <c r="V83" i="6"/>
  <c r="V147" i="6"/>
  <c r="Q130" i="3" s="1"/>
  <c r="BQ130" i="3" s="1" a="1"/>
  <c r="BQ130" i="3" s="1"/>
  <c r="DQ130" i="3" s="1" a="1"/>
  <c r="DQ130" i="3" s="1"/>
  <c r="V78" i="6"/>
  <c r="V142" i="6"/>
  <c r="V73" i="6"/>
  <c r="Q173" i="3" s="1"/>
  <c r="V137" i="6"/>
  <c r="V68" i="6"/>
  <c r="Q61" i="3" s="1"/>
  <c r="V132" i="6"/>
  <c r="Q116" i="3" s="1"/>
  <c r="BQ116" i="3" s="1" a="1"/>
  <c r="BQ116" i="3" s="1"/>
  <c r="DQ116" i="3" s="1" a="1"/>
  <c r="DQ116" i="3" s="1"/>
  <c r="V71" i="6"/>
  <c r="V135" i="6"/>
  <c r="V66" i="6"/>
  <c r="V130" i="6"/>
  <c r="Q113" i="3" s="1"/>
  <c r="BQ113" i="3" s="1" a="1"/>
  <c r="BQ113" i="3" s="1"/>
  <c r="DQ113" i="3" s="1" a="1"/>
  <c r="DQ113" i="3" s="1"/>
  <c r="V61" i="6"/>
  <c r="V125" i="6"/>
  <c r="V72" i="6"/>
  <c r="V136" i="6"/>
  <c r="V51" i="6"/>
  <c r="Q44" i="3" s="1"/>
  <c r="V30" i="6"/>
  <c r="V19" i="6"/>
  <c r="Q161" i="3" s="1"/>
  <c r="V9" i="6"/>
  <c r="Q153" i="3" s="1"/>
  <c r="V99" i="6"/>
  <c r="V163" i="6"/>
  <c r="Q150" i="3" s="1"/>
  <c r="BQ150" i="3" s="1" a="1"/>
  <c r="BQ150" i="3" s="1"/>
  <c r="DQ150" i="3" s="1" a="1"/>
  <c r="DQ150" i="3" s="1"/>
  <c r="V94" i="6"/>
  <c r="V158" i="6"/>
  <c r="V89" i="6"/>
  <c r="Q76" i="3" s="1"/>
  <c r="BQ76" i="3" s="1" a="1"/>
  <c r="BQ76" i="3" s="1"/>
  <c r="DQ76" i="3" s="1" a="1"/>
  <c r="DQ76" i="3" s="1"/>
  <c r="V153" i="6"/>
  <c r="Q188" i="3" s="1"/>
  <c r="V84" i="6"/>
  <c r="V148" i="6"/>
  <c r="V87" i="6"/>
  <c r="V151" i="6"/>
  <c r="Q135" i="3" s="1"/>
  <c r="CL135" i="3" s="1" a="1"/>
  <c r="CL135" i="3" s="1"/>
  <c r="EL135" i="3" s="1" a="1"/>
  <c r="EL135" i="3" s="1"/>
  <c r="V82" i="6"/>
  <c r="V146" i="6"/>
  <c r="Q129" i="3" s="1"/>
  <c r="CL129" i="3" s="1" a="1"/>
  <c r="CL129" i="3" s="1"/>
  <c r="EL129" i="3" s="1" a="1"/>
  <c r="EL129" i="3" s="1"/>
  <c r="V77" i="6"/>
  <c r="V141" i="6"/>
  <c r="Q123" i="3" s="1"/>
  <c r="CL123" i="3" s="1" a="1"/>
  <c r="CL123" i="3" s="1"/>
  <c r="EL123" i="3" s="1" a="1"/>
  <c r="EL123" i="3" s="1"/>
  <c r="V88" i="6"/>
  <c r="Q75" i="3" s="1"/>
  <c r="BQ75" i="3" s="1" a="1"/>
  <c r="BQ75" i="3" s="1"/>
  <c r="DQ75" i="3" s="1" a="1"/>
  <c r="DQ75" i="3" s="1"/>
  <c r="V152" i="6"/>
  <c r="Q138" i="3" s="1"/>
  <c r="CK112" i="3" a="1"/>
  <c r="CK112" i="3" s="1"/>
  <c r="EK112" i="3" s="1" a="1"/>
  <c r="EK112" i="3" s="1"/>
  <c r="BP112" i="3" a="1"/>
  <c r="BP112" i="3" s="1"/>
  <c r="DP112" i="3" s="1" a="1"/>
  <c r="DP112" i="3" s="1"/>
  <c r="J24" i="9"/>
  <c r="BK14" i="3" a="1"/>
  <c r="BK14" i="3" s="1"/>
  <c r="DK14" i="3" s="1" a="1"/>
  <c r="DK14" i="3" s="1"/>
  <c r="CL63" i="3" a="1"/>
  <c r="CL63" i="3" s="1"/>
  <c r="EL63" i="3" s="1" a="1"/>
  <c r="EL63" i="3" s="1"/>
  <c r="CL18" i="3" a="1"/>
  <c r="CL18" i="3" s="1"/>
  <c r="EL18" i="3" s="1" a="1"/>
  <c r="EL18" i="3" s="1"/>
  <c r="CL102" i="3" a="1"/>
  <c r="CL102" i="3" s="1"/>
  <c r="EL102" i="3" s="1" a="1"/>
  <c r="EL102" i="3" s="1"/>
  <c r="CL80" i="3" a="1"/>
  <c r="CL80" i="3" s="1"/>
  <c r="EL80" i="3" s="1" a="1"/>
  <c r="EL80" i="3" s="1"/>
  <c r="CL125" i="3" a="1"/>
  <c r="CL125" i="3" s="1"/>
  <c r="EL125" i="3" s="1" a="1"/>
  <c r="EL125" i="3" s="1"/>
  <c r="CL114" i="3" a="1"/>
  <c r="CL114" i="3" s="1"/>
  <c r="EL114" i="3" s="1" a="1"/>
  <c r="EL114" i="3" s="1"/>
  <c r="CL82" i="3" a="1"/>
  <c r="CL82" i="3" s="1"/>
  <c r="EL82" i="3" s="1" a="1"/>
  <c r="EL82" i="3" s="1"/>
  <c r="CL96" i="3" a="1"/>
  <c r="CL96" i="3" s="1"/>
  <c r="EL96" i="3" s="1" a="1"/>
  <c r="EL96" i="3" s="1"/>
  <c r="CL73" i="3" a="1"/>
  <c r="CL73" i="3" s="1"/>
  <c r="EL73" i="3" s="1" a="1"/>
  <c r="EL73" i="3" s="1"/>
  <c r="CL69" i="3" a="1"/>
  <c r="CL69" i="3" s="1"/>
  <c r="EL69" i="3" s="1" a="1"/>
  <c r="EL69" i="3" s="1"/>
  <c r="CL84" i="3" a="1"/>
  <c r="CL84" i="3" s="1"/>
  <c r="EL84" i="3" s="1" a="1"/>
  <c r="EL84" i="3" s="1"/>
  <c r="CL131" i="3" a="1"/>
  <c r="CL131" i="3" s="1"/>
  <c r="EL131" i="3" s="1" a="1"/>
  <c r="EL131" i="3" s="1"/>
  <c r="CL118" i="3" a="1"/>
  <c r="CL118" i="3" s="1"/>
  <c r="EL118" i="3" s="1" a="1"/>
  <c r="EL118" i="3" s="1"/>
  <c r="CL19" i="3" a="1"/>
  <c r="CL19" i="3" s="1"/>
  <c r="EL19" i="3" s="1" a="1"/>
  <c r="EL19" i="3" s="1"/>
  <c r="CL48" i="3" a="1"/>
  <c r="CL48" i="3" s="1"/>
  <c r="EL48" i="3" s="1" a="1"/>
  <c r="EL48" i="3" s="1"/>
  <c r="CL117" i="3" a="1"/>
  <c r="CL117" i="3" s="1"/>
  <c r="EL117" i="3" s="1" a="1"/>
  <c r="EL117" i="3" s="1"/>
  <c r="CL121" i="3" a="1"/>
  <c r="CL121" i="3" s="1"/>
  <c r="EL121" i="3" s="1" a="1"/>
  <c r="EL121" i="3" s="1"/>
  <c r="CL52" i="3" a="1"/>
  <c r="CL52" i="3" s="1"/>
  <c r="EL52" i="3" s="1" a="1"/>
  <c r="EL52" i="3" s="1"/>
  <c r="CL147" i="3" a="1"/>
  <c r="CL147" i="3" s="1"/>
  <c r="EL147" i="3" s="1" a="1"/>
  <c r="EL147" i="3" s="1"/>
  <c r="CL106" i="3" a="1"/>
  <c r="CL106" i="3" s="1"/>
  <c r="EL106" i="3" s="1" a="1"/>
  <c r="EL106" i="3" s="1"/>
  <c r="CL109" i="3" a="1"/>
  <c r="CL109" i="3" s="1"/>
  <c r="EL109" i="3" s="1" a="1"/>
  <c r="EL109" i="3" s="1"/>
  <c r="CL51" i="3" a="1"/>
  <c r="CL51" i="3" s="1"/>
  <c r="EL51" i="3" s="1" a="1"/>
  <c r="EL51" i="3" s="1"/>
  <c r="CL42" i="3" a="1"/>
  <c r="CL42" i="3" s="1"/>
  <c r="EL42" i="3" s="1" a="1"/>
  <c r="EL42" i="3" s="1"/>
  <c r="CL137" i="3" a="1"/>
  <c r="CL137" i="3" s="1"/>
  <c r="EL137" i="3" s="1" a="1"/>
  <c r="EL137" i="3" s="1"/>
  <c r="CL74" i="3" a="1"/>
  <c r="CL74" i="3" s="1"/>
  <c r="EL74" i="3" s="1" a="1"/>
  <c r="EL74" i="3" s="1"/>
  <c r="CL25" i="3" a="1"/>
  <c r="CL25" i="3" s="1"/>
  <c r="EL25" i="3" s="1" a="1"/>
  <c r="EL25" i="3" s="1"/>
  <c r="CL30" i="3" a="1"/>
  <c r="CL30" i="3" s="1"/>
  <c r="EL30" i="3" s="1" a="1"/>
  <c r="EL30" i="3" s="1"/>
  <c r="CL148" i="3" a="1"/>
  <c r="CL148" i="3" s="1"/>
  <c r="EL148" i="3" s="1" a="1"/>
  <c r="EL148" i="3" s="1"/>
  <c r="CL115" i="3" a="1"/>
  <c r="CL115" i="3" s="1"/>
  <c r="EL115" i="3" s="1" a="1"/>
  <c r="EL115" i="3" s="1"/>
  <c r="CL128" i="3" a="1"/>
  <c r="CL128" i="3" s="1"/>
  <c r="EL128" i="3" s="1" a="1"/>
  <c r="EL128" i="3" s="1"/>
  <c r="CL55" i="3" a="1"/>
  <c r="CL55" i="3" s="1"/>
  <c r="EL55" i="3" s="1" a="1"/>
  <c r="EL55" i="3" s="1"/>
  <c r="CL67" i="3" a="1"/>
  <c r="CL67" i="3" s="1"/>
  <c r="EL67" i="3" s="1" a="1"/>
  <c r="EL67" i="3" s="1"/>
  <c r="CL71" i="3" a="1"/>
  <c r="CL71" i="3" s="1"/>
  <c r="EL71" i="3" s="1" a="1"/>
  <c r="EL71" i="3" s="1"/>
  <c r="CL127" i="3" a="1"/>
  <c r="CL127" i="3" s="1"/>
  <c r="EL127" i="3" s="1" a="1"/>
  <c r="EL127" i="3" s="1"/>
  <c r="CL132" i="3" a="1"/>
  <c r="CL132" i="3" s="1"/>
  <c r="EL132" i="3" s="1" a="1"/>
  <c r="EL132" i="3" s="1"/>
  <c r="CL78" i="3" a="1"/>
  <c r="CL78" i="3" s="1"/>
  <c r="EL78" i="3" s="1" a="1"/>
  <c r="EL78" i="3" s="1"/>
  <c r="CL142" i="3" a="1"/>
  <c r="CL142" i="3" s="1"/>
  <c r="EL142" i="3" s="1" a="1"/>
  <c r="EL142" i="3" s="1"/>
  <c r="CL94" i="3" a="1"/>
  <c r="CL94" i="3" s="1"/>
  <c r="EL94" i="3" s="1" a="1"/>
  <c r="EL94" i="3" s="1"/>
  <c r="CL119" i="3" a="1"/>
  <c r="CL119" i="3" s="1"/>
  <c r="EL119" i="3" s="1" a="1"/>
  <c r="EL119" i="3" s="1"/>
  <c r="CL92" i="3" a="1"/>
  <c r="CL92" i="3" s="1"/>
  <c r="EL92" i="3" s="1" a="1"/>
  <c r="EL92" i="3" s="1"/>
  <c r="CL27" i="3" a="1"/>
  <c r="CL27" i="3" s="1"/>
  <c r="EL27" i="3" s="1" a="1"/>
  <c r="EL27" i="3" s="1"/>
  <c r="CL111" i="3" a="1"/>
  <c r="CL111" i="3" s="1"/>
  <c r="EL111" i="3" s="1" a="1"/>
  <c r="EL111" i="3" s="1"/>
  <c r="CL141" i="3" a="1"/>
  <c r="CL141" i="3" s="1"/>
  <c r="EL141" i="3" s="1" a="1"/>
  <c r="EL141" i="3" s="1"/>
  <c r="CL97" i="3" a="1"/>
  <c r="CL97" i="3" s="1"/>
  <c r="EL97" i="3" s="1" a="1"/>
  <c r="EL97" i="3" s="1"/>
  <c r="CL90" i="3" a="1"/>
  <c r="CL90" i="3" s="1"/>
  <c r="EL90" i="3" s="1" a="1"/>
  <c r="EL90" i="3" s="1"/>
  <c r="CL126" i="3" a="1"/>
  <c r="CL126" i="3" s="1"/>
  <c r="EL126" i="3" s="1" a="1"/>
  <c r="EL126" i="3" s="1"/>
  <c r="CL83" i="3" a="1"/>
  <c r="CL83" i="3" s="1"/>
  <c r="EL83" i="3" s="1" a="1"/>
  <c r="EL83" i="3" s="1"/>
  <c r="CL133" i="3" a="1"/>
  <c r="CL133" i="3" s="1"/>
  <c r="EL133" i="3" s="1" a="1"/>
  <c r="EL133" i="3" s="1"/>
  <c r="CL136" i="3" a="1"/>
  <c r="CL136" i="3" s="1"/>
  <c r="EL136" i="3" s="1" a="1"/>
  <c r="EL136" i="3" s="1"/>
  <c r="CL139" i="3" a="1"/>
  <c r="CL139" i="3" s="1"/>
  <c r="EL139" i="3" s="1" a="1"/>
  <c r="EL139" i="3" s="1"/>
  <c r="CL122" i="3" a="1"/>
  <c r="CL122" i="3" s="1"/>
  <c r="EL122" i="3" s="1" a="1"/>
  <c r="EL122" i="3" s="1"/>
  <c r="CL124" i="3" a="1"/>
  <c r="CL124" i="3" s="1"/>
  <c r="EL124" i="3" s="1" a="1"/>
  <c r="EL124" i="3" s="1"/>
  <c r="O149" i="3"/>
  <c r="BO149" i="3" s="1" a="1"/>
  <c r="BO149" i="3" s="1"/>
  <c r="DO149" i="3" s="1" a="1"/>
  <c r="DO149" i="3" s="1"/>
  <c r="CI149" i="3" a="1"/>
  <c r="CI149" i="3" s="1"/>
  <c r="EI149" i="3" s="1" a="1"/>
  <c r="EI149" i="3" s="1"/>
  <c r="P22" i="3"/>
  <c r="CJ22" i="3" a="1"/>
  <c r="CJ22" i="3" s="1"/>
  <c r="EJ22" i="3" s="1" a="1"/>
  <c r="EJ22" i="3" s="1"/>
  <c r="O32" i="3"/>
  <c r="CI32" i="3" a="1"/>
  <c r="CI32" i="3" s="1"/>
  <c r="EI32" i="3" s="1" a="1"/>
  <c r="EI32" i="3" s="1"/>
  <c r="L14" i="3"/>
  <c r="P134" i="3"/>
  <c r="BP134" i="3" s="1" a="1"/>
  <c r="BP134" i="3" s="1"/>
  <c r="DP134" i="3" s="1" a="1"/>
  <c r="DP134" i="3" s="1"/>
  <c r="CJ134" i="3" a="1"/>
  <c r="CJ134" i="3" s="1"/>
  <c r="EJ134" i="3" s="1" a="1"/>
  <c r="EJ134" i="3" s="1"/>
  <c r="N31" i="3"/>
  <c r="CH31" i="3" a="1"/>
  <c r="CH31" i="3" s="1"/>
  <c r="EH31" i="3" s="1" a="1"/>
  <c r="EH31" i="3" s="1"/>
  <c r="O151" i="3"/>
  <c r="BO151" i="3" s="1" a="1"/>
  <c r="BO151" i="3" s="1"/>
  <c r="DO151" i="3" s="1" a="1"/>
  <c r="DO151" i="3" s="1"/>
  <c r="CI151" i="3" a="1"/>
  <c r="CI151" i="3" s="1"/>
  <c r="EI151" i="3" s="1" a="1"/>
  <c r="EI151" i="3" s="1"/>
  <c r="P72" i="3"/>
  <c r="CJ72" i="3" a="1"/>
  <c r="CJ72" i="3" s="1"/>
  <c r="EJ72" i="3" s="1" a="1"/>
  <c r="EJ72" i="3" s="1"/>
  <c r="O145" i="3"/>
  <c r="BO145" i="3" s="1" a="1"/>
  <c r="BO145" i="3" s="1"/>
  <c r="DO145" i="3" s="1" a="1"/>
  <c r="DO145" i="3" s="1"/>
  <c r="CI145" i="3" a="1"/>
  <c r="CI145" i="3" s="1"/>
  <c r="EI145" i="3" s="1" a="1"/>
  <c r="EI145" i="3" s="1"/>
  <c r="L107" i="3"/>
  <c r="CF107" i="3" a="1"/>
  <c r="CF107" i="3" s="1"/>
  <c r="EF107" i="3" s="1" a="1"/>
  <c r="EF107" i="3" s="1"/>
  <c r="L26" i="3"/>
  <c r="CF26" i="3" a="1"/>
  <c r="CF26" i="3" s="1"/>
  <c r="EF26" i="3" s="1" a="1"/>
  <c r="EF26" i="3" s="1"/>
  <c r="P16" i="3"/>
  <c r="CJ16" i="3" a="1"/>
  <c r="CJ16" i="3" s="1"/>
  <c r="EJ16" i="3" s="1" a="1"/>
  <c r="EJ16" i="3" s="1"/>
  <c r="Q174" i="3" l="1"/>
  <c r="BQ174" i="3" s="1" a="1"/>
  <c r="BQ174" i="3" s="1"/>
  <c r="DQ174" i="3" s="1" a="1"/>
  <c r="DQ174" i="3" s="1"/>
  <c r="F13" i="8"/>
  <c r="BP11" i="3" a="1"/>
  <c r="BP11" i="3" s="1"/>
  <c r="DP11" i="3" s="1" a="1"/>
  <c r="DP11" i="3" s="1"/>
  <c r="Q11" i="3"/>
  <c r="R11" i="3" s="1"/>
  <c r="Q187" i="3"/>
  <c r="R187" i="3" s="1"/>
  <c r="BQ153" i="3" a="1"/>
  <c r="BQ153" i="3" s="1"/>
  <c r="DQ153" i="3" s="1" a="1"/>
  <c r="DQ153" i="3" s="1"/>
  <c r="R153" i="3"/>
  <c r="CL153" i="3" a="1"/>
  <c r="CL153" i="3" s="1"/>
  <c r="EL153" i="3" s="1" a="1"/>
  <c r="EL153" i="3" s="1"/>
  <c r="R174" i="3"/>
  <c r="CL174" i="3" a="1"/>
  <c r="CL174" i="3" s="1"/>
  <c r="EL174" i="3" s="1" a="1"/>
  <c r="EL174" i="3" s="1"/>
  <c r="BN177" i="3" a="1"/>
  <c r="BN177" i="3" s="1"/>
  <c r="DN177" i="3" s="1" a="1"/>
  <c r="DN177" i="3" s="1"/>
  <c r="CI177" i="3" a="1"/>
  <c r="CI177" i="3" s="1"/>
  <c r="EI177" i="3" s="1" a="1"/>
  <c r="EI177" i="3" s="1"/>
  <c r="BQ173" i="3" a="1"/>
  <c r="BQ173" i="3" s="1"/>
  <c r="DQ173" i="3" s="1" a="1"/>
  <c r="DQ173" i="3" s="1"/>
  <c r="R173" i="3"/>
  <c r="CL173" i="3" a="1"/>
  <c r="CL173" i="3" s="1"/>
  <c r="EL173" i="3" s="1" a="1"/>
  <c r="EL173" i="3" s="1"/>
  <c r="BQ160" i="3" a="1"/>
  <c r="BQ160" i="3" s="1"/>
  <c r="DQ160" i="3" s="1" a="1"/>
  <c r="DQ160" i="3" s="1"/>
  <c r="R160" i="3"/>
  <c r="CL160" i="3" a="1"/>
  <c r="CL160" i="3" s="1"/>
  <c r="EL160" i="3" s="1" a="1"/>
  <c r="EL160" i="3" s="1"/>
  <c r="CL187" i="3" a="1"/>
  <c r="CL187" i="3" s="1"/>
  <c r="EL187" i="3" s="1" a="1"/>
  <c r="EL187" i="3" s="1"/>
  <c r="BQ167" i="3" a="1"/>
  <c r="BQ167" i="3" s="1"/>
  <c r="DQ167" i="3" s="1" a="1"/>
  <c r="DQ167" i="3" s="1"/>
  <c r="R167" i="3"/>
  <c r="CL167" i="3" a="1"/>
  <c r="CL167" i="3" s="1"/>
  <c r="EL167" i="3" s="1" a="1"/>
  <c r="EL167" i="3" s="1"/>
  <c r="BQ161" i="3" a="1"/>
  <c r="BQ161" i="3" s="1"/>
  <c r="DQ161" i="3" s="1" a="1"/>
  <c r="DQ161" i="3" s="1"/>
  <c r="R161" i="3"/>
  <c r="CL161" i="3" a="1"/>
  <c r="CL161" i="3" s="1"/>
  <c r="EL161" i="3" s="1" a="1"/>
  <c r="EL161" i="3" s="1"/>
  <c r="R159" i="3"/>
  <c r="BQ159" i="3" a="1"/>
  <c r="BQ159" i="3" s="1"/>
  <c r="DQ159" i="3" s="1" a="1"/>
  <c r="DQ159" i="3" s="1"/>
  <c r="CL159" i="3" a="1"/>
  <c r="CL159" i="3" s="1"/>
  <c r="EL159" i="3" s="1" a="1"/>
  <c r="EL159" i="3" s="1"/>
  <c r="R188" i="3"/>
  <c r="BQ188" i="3" a="1"/>
  <c r="BQ188" i="3" s="1"/>
  <c r="DQ188" i="3" s="1" a="1"/>
  <c r="DQ188" i="3" s="1"/>
  <c r="CL188" i="3" a="1"/>
  <c r="CL188" i="3" s="1"/>
  <c r="EL188" i="3" s="1" a="1"/>
  <c r="EL188" i="3" s="1"/>
  <c r="BQ189" i="3" a="1"/>
  <c r="BQ189" i="3" s="1"/>
  <c r="DQ189" i="3" s="1" a="1"/>
  <c r="DQ189" i="3" s="1"/>
  <c r="R189" i="3"/>
  <c r="CL189" i="3" a="1"/>
  <c r="CL189" i="3" s="1"/>
  <c r="EL189" i="3" s="1" a="1"/>
  <c r="EL189" i="3" s="1"/>
  <c r="BQ169" i="3" a="1"/>
  <c r="BQ169" i="3" s="1"/>
  <c r="DQ169" i="3" s="1" a="1"/>
  <c r="DQ169" i="3" s="1"/>
  <c r="R169" i="3"/>
  <c r="CL169" i="3" a="1"/>
  <c r="CL169" i="3" s="1"/>
  <c r="EL169" i="3" s="1" a="1"/>
  <c r="EL169" i="3" s="1"/>
  <c r="BQ177" i="3" a="1"/>
  <c r="BQ177" i="3" s="1"/>
  <c r="DQ177" i="3" s="1" a="1"/>
  <c r="DQ177" i="3" s="1"/>
  <c r="R177" i="3"/>
  <c r="CL177" i="3" a="1"/>
  <c r="CL177" i="3" s="1"/>
  <c r="EL177" i="3" s="1" a="1"/>
  <c r="EL177" i="3" s="1"/>
  <c r="CG43" i="3" a="1"/>
  <c r="CG43" i="3" s="1"/>
  <c r="EG43" i="3" s="1" a="1"/>
  <c r="EG43" i="3" s="1"/>
  <c r="CJ7" i="3" a="1"/>
  <c r="CJ7" i="3" s="1"/>
  <c r="EJ7" i="3" s="1" a="1"/>
  <c r="EJ7" i="3" s="1"/>
  <c r="CG8" i="3" a="1"/>
  <c r="CG8" i="3" s="1"/>
  <c r="EG8" i="3" s="1" a="1"/>
  <c r="EG8" i="3" s="1"/>
  <c r="Q56" i="3"/>
  <c r="BQ56" i="3" s="1" a="1"/>
  <c r="BQ56" i="3" s="1"/>
  <c r="DQ56" i="3" s="1" a="1"/>
  <c r="DQ56" i="3" s="1"/>
  <c r="Q144" i="3"/>
  <c r="BQ144" i="3" s="1" a="1"/>
  <c r="BQ144" i="3" s="1"/>
  <c r="DQ144" i="3" s="1" a="1"/>
  <c r="DQ144" i="3" s="1"/>
  <c r="CK144" i="3" a="1"/>
  <c r="CK144" i="3" s="1"/>
  <c r="EK144" i="3" s="1" a="1"/>
  <c r="EK144" i="3" s="1"/>
  <c r="Q47" i="3"/>
  <c r="BQ47" i="3" s="1" a="1"/>
  <c r="BQ47" i="3" s="1"/>
  <c r="DQ47" i="3" s="1" a="1"/>
  <c r="DQ47" i="3" s="1"/>
  <c r="Q100" i="3"/>
  <c r="BQ100" i="3" s="1" a="1"/>
  <c r="BQ100" i="3" s="1"/>
  <c r="DQ100" i="3" s="1" a="1"/>
  <c r="DQ100" i="3" s="1"/>
  <c r="N86" i="3"/>
  <c r="BM86" i="3" a="1"/>
  <c r="BM86" i="3" s="1"/>
  <c r="DM86" i="3" s="1" a="1"/>
  <c r="DM86" i="3" s="1"/>
  <c r="CH86" i="3" a="1"/>
  <c r="CH86" i="3" s="1"/>
  <c r="EH86" i="3" s="1" a="1"/>
  <c r="EH86" i="3" s="1"/>
  <c r="BP72" i="3" a="1"/>
  <c r="BP72" i="3" s="1"/>
  <c r="DP72" i="3" s="1" a="1"/>
  <c r="DP72" i="3" s="1"/>
  <c r="CK57" i="3" a="1"/>
  <c r="CK57" i="3" s="1"/>
  <c r="EK57" i="3" s="1" a="1"/>
  <c r="EK57" i="3" s="1"/>
  <c r="BP56" i="3" a="1"/>
  <c r="BP56" i="3" s="1"/>
  <c r="DP56" i="3" s="1" a="1"/>
  <c r="DP56" i="3" s="1"/>
  <c r="CK18" i="3" a="1"/>
  <c r="CK18" i="3" s="1"/>
  <c r="EK18" i="3" s="1" a="1"/>
  <c r="EK18" i="3" s="1"/>
  <c r="BM81" i="3" a="1"/>
  <c r="BM81" i="3" s="1"/>
  <c r="DM81" i="3" s="1" a="1"/>
  <c r="DM81" i="3" s="1"/>
  <c r="CH49" i="3" a="1"/>
  <c r="CH49" i="3" s="1"/>
  <c r="EH49" i="3" s="1" a="1"/>
  <c r="EH49" i="3" s="1"/>
  <c r="N81" i="3"/>
  <c r="CI81" i="3" s="1" a="1"/>
  <c r="CI81" i="3" s="1"/>
  <c r="EI81" i="3" s="1" a="1"/>
  <c r="EI81" i="3" s="1"/>
  <c r="BN68" i="3" a="1"/>
  <c r="BN68" i="3" s="1"/>
  <c r="DN68" i="3" s="1" a="1"/>
  <c r="DN68" i="3" s="1"/>
  <c r="CI45" i="3" a="1"/>
  <c r="CI45" i="3" s="1"/>
  <c r="EI45" i="3" s="1" a="1"/>
  <c r="EI45" i="3" s="1"/>
  <c r="O68" i="3"/>
  <c r="CJ68" i="3" s="1" a="1"/>
  <c r="CJ68" i="3" s="1"/>
  <c r="EJ68" i="3" s="1" a="1"/>
  <c r="EJ68" i="3" s="1"/>
  <c r="BM77" i="3" a="1"/>
  <c r="BM77" i="3" s="1"/>
  <c r="DM77" i="3" s="1" a="1"/>
  <c r="DM77" i="3" s="1"/>
  <c r="CH59" i="3" a="1"/>
  <c r="CH59" i="3" s="1"/>
  <c r="EH59" i="3" s="1" a="1"/>
  <c r="EH59" i="3" s="1"/>
  <c r="N77" i="3"/>
  <c r="CI77" i="3" s="1" a="1"/>
  <c r="CI77" i="3" s="1"/>
  <c r="EI77" i="3" s="1" a="1"/>
  <c r="EI77" i="3" s="1"/>
  <c r="BN87" i="3" a="1"/>
  <c r="BN87" i="3" s="1"/>
  <c r="DN87" i="3" s="1" a="1"/>
  <c r="DN87" i="3" s="1"/>
  <c r="O87" i="3"/>
  <c r="CJ87" i="3" s="1" a="1"/>
  <c r="CJ87" i="3" s="1"/>
  <c r="EJ87" i="3" s="1" a="1"/>
  <c r="EJ87" i="3" s="1"/>
  <c r="BO99" i="3" a="1"/>
  <c r="BO99" i="3" s="1"/>
  <c r="DO99" i="3" s="1" a="1"/>
  <c r="DO99" i="3" s="1"/>
  <c r="P99" i="3"/>
  <c r="BP22" i="3" a="1"/>
  <c r="BP22" i="3" s="1"/>
  <c r="DP22" i="3" s="1" a="1"/>
  <c r="DP22" i="3" s="1"/>
  <c r="CK50" i="3" a="1"/>
  <c r="CK50" i="3" s="1"/>
  <c r="EK50" i="3" s="1" a="1"/>
  <c r="EK50" i="3" s="1"/>
  <c r="CK47" i="3" a="1"/>
  <c r="CK47" i="3" s="1"/>
  <c r="EK47" i="3" s="1" a="1"/>
  <c r="EK47" i="3" s="1"/>
  <c r="CK48" i="3" a="1"/>
  <c r="CK48" i="3" s="1"/>
  <c r="EK48" i="3" s="1" a="1"/>
  <c r="EK48" i="3" s="1"/>
  <c r="CJ38" i="3" a="1"/>
  <c r="CJ38" i="3" s="1"/>
  <c r="EJ38" i="3" s="1" a="1"/>
  <c r="EJ38" i="3" s="1"/>
  <c r="P7" i="3"/>
  <c r="CK7" i="3" s="1" a="1"/>
  <c r="CK7" i="3" s="1"/>
  <c r="EK7" i="3" s="1" a="1"/>
  <c r="EK7" i="3" s="1"/>
  <c r="BO7" i="3" a="1"/>
  <c r="BO7" i="3" s="1"/>
  <c r="DO7" i="3" s="1" a="1"/>
  <c r="DO7" i="3" s="1"/>
  <c r="BM54" i="3" a="1"/>
  <c r="BM54" i="3" s="1"/>
  <c r="DM54" i="3" s="1" a="1"/>
  <c r="DM54" i="3" s="1"/>
  <c r="CH61" i="3" a="1"/>
  <c r="CH61" i="3" s="1"/>
  <c r="EH61" i="3" s="1" a="1"/>
  <c r="EH61" i="3" s="1"/>
  <c r="N54" i="3"/>
  <c r="BM70" i="3" a="1"/>
  <c r="BM70" i="3" s="1"/>
  <c r="DM70" i="3" s="1" a="1"/>
  <c r="DM70" i="3" s="1"/>
  <c r="CH36" i="3" a="1"/>
  <c r="CH36" i="3" s="1"/>
  <c r="EH36" i="3" s="1" a="1"/>
  <c r="EH36" i="3" s="1"/>
  <c r="N70" i="3"/>
  <c r="CI70" i="3" s="1" a="1"/>
  <c r="CI70" i="3" s="1"/>
  <c r="EI70" i="3" s="1" a="1"/>
  <c r="EI70" i="3" s="1"/>
  <c r="BP16" i="3" a="1"/>
  <c r="BP16" i="3" s="1"/>
  <c r="DP16" i="3" s="1" a="1"/>
  <c r="DP16" i="3" s="1"/>
  <c r="CK20" i="3" a="1"/>
  <c r="CK20" i="3" s="1"/>
  <c r="EK20" i="3" s="1" a="1"/>
  <c r="EK20" i="3" s="1"/>
  <c r="BM66" i="3" a="1"/>
  <c r="BM66" i="3" s="1"/>
  <c r="DM66" i="3" s="1" a="1"/>
  <c r="DM66" i="3" s="1"/>
  <c r="CH62" i="3" a="1"/>
  <c r="CH62" i="3" s="1"/>
  <c r="EH62" i="3" s="1" a="1"/>
  <c r="EH62" i="3" s="1"/>
  <c r="N66" i="3"/>
  <c r="CI66" i="3" s="1" a="1"/>
  <c r="CI66" i="3" s="1"/>
  <c r="EI66" i="3" s="1" a="1"/>
  <c r="EI66" i="3" s="1"/>
  <c r="BM105" i="3" a="1"/>
  <c r="BM105" i="3" s="1"/>
  <c r="DM105" i="3" s="1" a="1"/>
  <c r="DM105" i="3" s="1"/>
  <c r="N105" i="3"/>
  <c r="CI105" i="3" s="1" a="1"/>
  <c r="CI105" i="3" s="1"/>
  <c r="EI105" i="3" s="1" a="1"/>
  <c r="EI105" i="3" s="1"/>
  <c r="BM95" i="3" a="1"/>
  <c r="BM95" i="3" s="1"/>
  <c r="DM95" i="3" s="1" a="1"/>
  <c r="DM95" i="3" s="1"/>
  <c r="N95" i="3"/>
  <c r="CI95" i="3" s="1" a="1"/>
  <c r="CI95" i="3" s="1"/>
  <c r="EI95" i="3" s="1" a="1"/>
  <c r="EI95" i="3" s="1"/>
  <c r="CH17" i="3" a="1"/>
  <c r="CH17" i="3" s="1"/>
  <c r="EH17" i="3" s="1" a="1"/>
  <c r="EH17" i="3" s="1"/>
  <c r="BO32" i="3" a="1"/>
  <c r="BO32" i="3" s="1"/>
  <c r="DO32" i="3" s="1" a="1"/>
  <c r="DO32" i="3" s="1"/>
  <c r="CJ65" i="3" a="1"/>
  <c r="CJ65" i="3" s="1"/>
  <c r="EJ65" i="3" s="1" a="1"/>
  <c r="EJ65" i="3" s="1"/>
  <c r="CK64" i="3" a="1"/>
  <c r="CK64" i="3" s="1"/>
  <c r="EK64" i="3" s="1" a="1"/>
  <c r="EK64" i="3" s="1"/>
  <c r="BN31" i="3" a="1"/>
  <c r="BN31" i="3" s="1"/>
  <c r="DN31" i="3" s="1" a="1"/>
  <c r="DN31" i="3" s="1"/>
  <c r="CI40" i="3" a="1"/>
  <c r="CI40" i="3" s="1"/>
  <c r="EI40" i="3" s="1" a="1"/>
  <c r="EI40" i="3" s="1"/>
  <c r="CL13" i="3" a="1"/>
  <c r="CL13" i="3" s="1"/>
  <c r="EL13" i="3" s="1" a="1"/>
  <c r="EL13" i="3" s="1"/>
  <c r="BP101" i="3" a="1"/>
  <c r="BP101" i="3" s="1"/>
  <c r="DP101" i="3" s="1" a="1"/>
  <c r="DP101" i="3" s="1"/>
  <c r="CK24" i="3" a="1"/>
  <c r="CK24" i="3" s="1"/>
  <c r="EK24" i="3" s="1" a="1"/>
  <c r="EK24" i="3" s="1"/>
  <c r="CI34" i="3" a="1"/>
  <c r="CI34" i="3" s="1"/>
  <c r="EI34" i="3" s="1" a="1"/>
  <c r="EI34" i="3" s="1"/>
  <c r="BN103" i="3" a="1"/>
  <c r="BN103" i="3" s="1"/>
  <c r="DN103" i="3" s="1" a="1"/>
  <c r="DN103" i="3" s="1"/>
  <c r="O103" i="3"/>
  <c r="CJ103" i="3" s="1" a="1"/>
  <c r="CJ103" i="3" s="1"/>
  <c r="EJ103" i="3" s="1" a="1"/>
  <c r="EJ103" i="3" s="1"/>
  <c r="CJ29" i="3" a="1"/>
  <c r="CJ29" i="3" s="1"/>
  <c r="EJ29" i="3" s="1" a="1"/>
  <c r="EJ29" i="3" s="1"/>
  <c r="BM85" i="3" a="1"/>
  <c r="BM85" i="3" s="1"/>
  <c r="DM85" i="3" s="1" a="1"/>
  <c r="DM85" i="3" s="1"/>
  <c r="CH44" i="3" a="1"/>
  <c r="CH44" i="3" s="1"/>
  <c r="EH44" i="3" s="1" a="1"/>
  <c r="EH44" i="3" s="1"/>
  <c r="N85" i="3"/>
  <c r="CI85" i="3" s="1" a="1"/>
  <c r="CI85" i="3" s="1"/>
  <c r="EI85" i="3" s="1" a="1"/>
  <c r="EI85" i="3" s="1"/>
  <c r="BL26" i="3" a="1"/>
  <c r="BL26" i="3" s="1"/>
  <c r="DL26" i="3" s="1" a="1"/>
  <c r="DL26" i="3" s="1"/>
  <c r="CG54" i="3" a="1"/>
  <c r="CG54" i="3" s="1"/>
  <c r="EG54" i="3" s="1" a="1"/>
  <c r="EG54" i="3" s="1"/>
  <c r="BL107" i="3" a="1"/>
  <c r="BL107" i="3" s="1"/>
  <c r="DL107" i="3" s="1" a="1"/>
  <c r="DL107" i="3" s="1"/>
  <c r="CG46" i="3" a="1"/>
  <c r="CG46" i="3" s="1"/>
  <c r="EG46" i="3" s="1" a="1"/>
  <c r="EG46" i="3" s="1"/>
  <c r="BQ61" i="3" a="1"/>
  <c r="BQ61" i="3" s="1"/>
  <c r="DQ61" i="3" s="1" a="1"/>
  <c r="DQ61" i="3" s="1"/>
  <c r="CL5" i="3" a="1"/>
  <c r="CL5" i="3" s="1"/>
  <c r="EL5" i="3" s="1" a="1"/>
  <c r="EL5" i="3" s="1"/>
  <c r="CK6" i="3" a="1"/>
  <c r="CK6" i="3" s="1"/>
  <c r="EK6" i="3" s="1" a="1"/>
  <c r="EK6" i="3" s="1"/>
  <c r="CK60" i="3" a="1"/>
  <c r="CK60" i="3" s="1"/>
  <c r="EK60" i="3" s="1" a="1"/>
  <c r="EK60" i="3" s="1"/>
  <c r="BM91" i="3" a="1"/>
  <c r="BM91" i="3" s="1"/>
  <c r="DM91" i="3" s="1" a="1"/>
  <c r="DM91" i="3" s="1"/>
  <c r="N91" i="3"/>
  <c r="CI91" i="3" s="1" a="1"/>
  <c r="CI91" i="3" s="1"/>
  <c r="EI91" i="3" s="1" a="1"/>
  <c r="EI91" i="3" s="1"/>
  <c r="CH21" i="3" a="1"/>
  <c r="CH21" i="3" s="1"/>
  <c r="EH21" i="3" s="1" a="1"/>
  <c r="EH21" i="3" s="1"/>
  <c r="BP47" i="3" a="1"/>
  <c r="BP47" i="3" s="1"/>
  <c r="DP47" i="3" s="1" a="1"/>
  <c r="DP47" i="3" s="1"/>
  <c r="CK100" i="3" a="1"/>
  <c r="CK100" i="3" s="1"/>
  <c r="EK100" i="3" s="1" a="1"/>
  <c r="EK100" i="3" s="1"/>
  <c r="CK56" i="3" a="1"/>
  <c r="CK56" i="3" s="1"/>
  <c r="EK56" i="3" s="1" a="1"/>
  <c r="EK56" i="3" s="1"/>
  <c r="BP23" i="3" a="1"/>
  <c r="BP23" i="3" s="1"/>
  <c r="DP23" i="3" s="1" a="1"/>
  <c r="DP23" i="3" s="1"/>
  <c r="Q23" i="3"/>
  <c r="CL23" i="3" s="1" a="1"/>
  <c r="CL23" i="3" s="1"/>
  <c r="EL23" i="3" s="1" a="1"/>
  <c r="EL23" i="3" s="1"/>
  <c r="Q146" i="3"/>
  <c r="CL146" i="3" s="1" a="1"/>
  <c r="CL146" i="3" s="1"/>
  <c r="EL146" i="3" s="1" a="1"/>
  <c r="EL146" i="3" s="1"/>
  <c r="BP6" i="3" a="1"/>
  <c r="BP6" i="3" s="1"/>
  <c r="DP6" i="3" s="1" a="1"/>
  <c r="DP6" i="3" s="1"/>
  <c r="R37" i="3"/>
  <c r="CL64" i="3" a="1"/>
  <c r="CL64" i="3" s="1"/>
  <c r="EL64" i="3" s="1" a="1"/>
  <c r="EL64" i="3" s="1"/>
  <c r="CK101" i="3" a="1"/>
  <c r="CK101" i="3" s="1"/>
  <c r="EK101" i="3" s="1" a="1"/>
  <c r="EK101" i="3" s="1"/>
  <c r="Q101" i="3"/>
  <c r="CL24" i="3" s="1" a="1"/>
  <c r="CL24" i="3" s="1"/>
  <c r="EL24" i="3" s="1" a="1"/>
  <c r="EL24" i="3" s="1"/>
  <c r="BQ4" i="3" a="1"/>
  <c r="BQ4" i="3" s="1"/>
  <c r="DQ4" i="3" s="1" a="1"/>
  <c r="DQ4" i="3" s="1"/>
  <c r="BP58" i="3" a="1"/>
  <c r="BP58" i="3" s="1"/>
  <c r="DP58" i="3" s="1" a="1"/>
  <c r="DP58" i="3" s="1"/>
  <c r="BP146" i="3" a="1"/>
  <c r="BP146" i="3" s="1"/>
  <c r="DP146" i="3" s="1" a="1"/>
  <c r="DP146" i="3" s="1"/>
  <c r="CK146" i="3" a="1"/>
  <c r="CK146" i="3" s="1"/>
  <c r="EK146" i="3" s="1" a="1"/>
  <c r="EK146" i="3" s="1"/>
  <c r="CL56" i="3" a="1"/>
  <c r="CL56" i="3" s="1"/>
  <c r="EL56" i="3" s="1" a="1"/>
  <c r="EL56" i="3" s="1"/>
  <c r="BQ21" i="3" a="1"/>
  <c r="BQ21" i="3" s="1"/>
  <c r="DQ21" i="3" s="1" a="1"/>
  <c r="DQ21" i="3" s="1"/>
  <c r="CL47" i="3" a="1"/>
  <c r="CL47" i="3" s="1"/>
  <c r="EL47" i="3" s="1" a="1"/>
  <c r="EL47" i="3" s="1"/>
  <c r="BQ15" i="3" a="1"/>
  <c r="BQ15" i="3" s="1"/>
  <c r="DQ15" i="3" s="1" a="1"/>
  <c r="DQ15" i="3" s="1"/>
  <c r="CL113" i="3" a="1"/>
  <c r="CL113" i="3" s="1"/>
  <c r="EL113" i="3" s="1" a="1"/>
  <c r="EL113" i="3" s="1"/>
  <c r="CL120" i="3" a="1"/>
  <c r="CL120" i="3" s="1"/>
  <c r="EL120" i="3" s="1" a="1"/>
  <c r="EL120" i="3" s="1"/>
  <c r="BQ53" i="3" a="1"/>
  <c r="BQ53" i="3" s="1"/>
  <c r="DQ53" i="3" s="1" a="1"/>
  <c r="DQ53" i="3" s="1"/>
  <c r="R10" i="3"/>
  <c r="CK4" i="3" a="1"/>
  <c r="CK4" i="3" s="1"/>
  <c r="EK4" i="3" s="1" a="1"/>
  <c r="EK4" i="3" s="1"/>
  <c r="R4" i="3"/>
  <c r="Q58" i="3"/>
  <c r="BQ123" i="3" a="1"/>
  <c r="BQ123" i="3" s="1"/>
  <c r="DQ123" i="3" s="1" a="1"/>
  <c r="DQ123" i="3" s="1"/>
  <c r="BQ17" i="3" a="1"/>
  <c r="BQ17" i="3" s="1"/>
  <c r="DQ17" i="3" s="1" a="1"/>
  <c r="DQ17" i="3" s="1"/>
  <c r="BQ129" i="3" a="1"/>
  <c r="BQ129" i="3" s="1"/>
  <c r="DQ129" i="3" s="1" a="1"/>
  <c r="DQ129" i="3" s="1"/>
  <c r="CL130" i="3" a="1"/>
  <c r="CL130" i="3" s="1"/>
  <c r="EL130" i="3" s="1" a="1"/>
  <c r="EL130" i="3" s="1"/>
  <c r="CL79" i="3" a="1"/>
  <c r="CL79" i="3" s="1"/>
  <c r="EL79" i="3" s="1" a="1"/>
  <c r="EL79" i="3" s="1"/>
  <c r="BQ9" i="3" a="1"/>
  <c r="BQ9" i="3" s="1"/>
  <c r="DQ9" i="3" s="1" a="1"/>
  <c r="DQ9" i="3" s="1"/>
  <c r="R9" i="3"/>
  <c r="CL9" i="3" a="1"/>
  <c r="CL9" i="3" s="1"/>
  <c r="EL9" i="3" s="1" a="1"/>
  <c r="EL9" i="3" s="1"/>
  <c r="BQ44" i="3" a="1"/>
  <c r="BQ44" i="3" s="1"/>
  <c r="DQ44" i="3" s="1" a="1"/>
  <c r="DQ44" i="3" s="1"/>
  <c r="CL76" i="3" a="1"/>
  <c r="CL76" i="3" s="1"/>
  <c r="EL76" i="3" s="1" a="1"/>
  <c r="EL76" i="3" s="1"/>
  <c r="CL98" i="3" a="1"/>
  <c r="CL98" i="3" s="1"/>
  <c r="EL98" i="3" s="1" a="1"/>
  <c r="EL98" i="3" s="1"/>
  <c r="CL41" i="3" a="1"/>
  <c r="CL41" i="3" s="1"/>
  <c r="EL41" i="3" s="1" a="1"/>
  <c r="EL41" i="3" s="1"/>
  <c r="CL110" i="3" a="1"/>
  <c r="CL110" i="3" s="1"/>
  <c r="EL110" i="3" s="1" a="1"/>
  <c r="EL110" i="3" s="1"/>
  <c r="CL75" i="3" a="1"/>
  <c r="CL75" i="3" s="1"/>
  <c r="EL75" i="3" s="1" a="1"/>
  <c r="EL75" i="3" s="1"/>
  <c r="Q6" i="3"/>
  <c r="CL10" i="3" a="1"/>
  <c r="CL10" i="3" s="1"/>
  <c r="EL10" i="3" s="1" a="1"/>
  <c r="EL10" i="3" s="1"/>
  <c r="CL15" i="3" a="1"/>
  <c r="CL15" i="3" s="1"/>
  <c r="EL15" i="3" s="1" a="1"/>
  <c r="EL15" i="3" s="1"/>
  <c r="BQ89" i="3" a="1"/>
  <c r="BQ89" i="3" s="1"/>
  <c r="DQ89" i="3" s="1" a="1"/>
  <c r="DQ89" i="3" s="1"/>
  <c r="CL89" i="3" a="1"/>
  <c r="CL89" i="3" s="1"/>
  <c r="EL89" i="3" s="1" a="1"/>
  <c r="EL89" i="3" s="1"/>
  <c r="BQ39" i="3" a="1"/>
  <c r="BQ39" i="3" s="1"/>
  <c r="DQ39" i="3" s="1" a="1"/>
  <c r="DQ39" i="3" s="1"/>
  <c r="CL39" i="3" a="1"/>
  <c r="CL39" i="3" s="1"/>
  <c r="EL39" i="3" s="1" a="1"/>
  <c r="EL39" i="3" s="1"/>
  <c r="R28" i="3"/>
  <c r="BQ28" i="3" a="1"/>
  <c r="BQ28" i="3" s="1"/>
  <c r="DQ28" i="3" s="1" a="1"/>
  <c r="DQ28" i="3" s="1"/>
  <c r="CL28" i="3" a="1"/>
  <c r="CL28" i="3" s="1"/>
  <c r="EL28" i="3" s="1" a="1"/>
  <c r="EL28" i="3" s="1"/>
  <c r="BQ12" i="3" a="1"/>
  <c r="BQ12" i="3" s="1"/>
  <c r="DQ12" i="3" s="1" a="1"/>
  <c r="DQ12" i="3" s="1"/>
  <c r="CL12" i="3" a="1"/>
  <c r="CL12" i="3" s="1"/>
  <c r="EL12" i="3" s="1" a="1"/>
  <c r="EL12" i="3" s="1"/>
  <c r="BQ33" i="3" a="1"/>
  <c r="BQ33" i="3" s="1"/>
  <c r="DQ33" i="3" s="1" a="1"/>
  <c r="DQ33" i="3" s="1"/>
  <c r="CL33" i="3" a="1"/>
  <c r="CL33" i="3" s="1"/>
  <c r="EL33" i="3" s="1" a="1"/>
  <c r="EL33" i="3" s="1"/>
  <c r="BQ35" i="3" a="1"/>
  <c r="BQ35" i="3" s="1"/>
  <c r="DQ35" i="3" s="1" a="1"/>
  <c r="DQ35" i="3" s="1"/>
  <c r="CL35" i="3" a="1"/>
  <c r="CL35" i="3" s="1"/>
  <c r="EL35" i="3" s="1" a="1"/>
  <c r="EL35" i="3" s="1"/>
  <c r="CL140" i="3" a="1"/>
  <c r="CL140" i="3" s="1"/>
  <c r="EL140" i="3" s="1" a="1"/>
  <c r="EL140" i="3" s="1"/>
  <c r="BQ140" i="3" a="1"/>
  <c r="BQ140" i="3" s="1"/>
  <c r="DQ140" i="3" s="1" a="1"/>
  <c r="DQ140" i="3" s="1"/>
  <c r="BQ8" i="3" a="1"/>
  <c r="BQ8" i="3" s="1"/>
  <c r="DQ8" i="3" s="1" a="1"/>
  <c r="DQ8" i="3" s="1"/>
  <c r="BQ11" i="3" a="1"/>
  <c r="BQ11" i="3" s="1"/>
  <c r="DQ11" i="3" s="1" a="1"/>
  <c r="DQ11" i="3" s="1"/>
  <c r="CL11" i="3" a="1"/>
  <c r="CL11" i="3" s="1"/>
  <c r="EL11" i="3" s="1" a="1"/>
  <c r="EL11" i="3" s="1"/>
  <c r="CL100" i="3" a="1"/>
  <c r="CL100" i="3" s="1"/>
  <c r="EL100" i="3" s="1" a="1"/>
  <c r="EL100" i="3" s="1"/>
  <c r="CL150" i="3" a="1"/>
  <c r="CL150" i="3" s="1"/>
  <c r="EL150" i="3" s="1" a="1"/>
  <c r="EL150" i="3" s="1"/>
  <c r="CL116" i="3" a="1"/>
  <c r="CL116" i="3" s="1"/>
  <c r="EL116" i="3" s="1" a="1"/>
  <c r="EL116" i="3" s="1"/>
  <c r="CL37" i="3" a="1"/>
  <c r="CL37" i="3" s="1"/>
  <c r="EL37" i="3" s="1" a="1"/>
  <c r="EL37" i="3" s="1"/>
  <c r="BQ138" i="3" a="1"/>
  <c r="BQ138" i="3" s="1"/>
  <c r="DQ138" i="3" s="1" a="1"/>
  <c r="DQ138" i="3" s="1"/>
  <c r="CL138" i="3" a="1"/>
  <c r="CL138" i="3" s="1"/>
  <c r="EL138" i="3" s="1" a="1"/>
  <c r="EL138" i="3" s="1"/>
  <c r="BQ135" i="3" a="1"/>
  <c r="BQ135" i="3" s="1"/>
  <c r="DQ135" i="3" s="1" a="1"/>
  <c r="DQ135" i="3" s="1"/>
  <c r="CL112" i="3" a="1"/>
  <c r="CL112" i="3" s="1"/>
  <c r="EL112" i="3" s="1" a="1"/>
  <c r="EL112" i="3" s="1"/>
  <c r="BQ112" i="3" a="1"/>
  <c r="BQ112" i="3" s="1"/>
  <c r="DQ112" i="3" s="1" a="1"/>
  <c r="DQ112" i="3" s="1"/>
  <c r="K24" i="9"/>
  <c r="CF14" i="3" a="1"/>
  <c r="CF14" i="3" s="1"/>
  <c r="EF14" i="3" s="1" a="1"/>
  <c r="EF14" i="3" s="1"/>
  <c r="BL14" i="3" a="1"/>
  <c r="BL14" i="3" s="1"/>
  <c r="DL14" i="3" s="1" a="1"/>
  <c r="DL14" i="3" s="1"/>
  <c r="P151" i="3"/>
  <c r="BP151" i="3" s="1" a="1"/>
  <c r="BP151" i="3" s="1"/>
  <c r="DP151" i="3" s="1" a="1"/>
  <c r="DP151" i="3" s="1"/>
  <c r="CJ151" i="3" a="1"/>
  <c r="CJ151" i="3" s="1"/>
  <c r="EJ151" i="3" s="1" a="1"/>
  <c r="EJ151" i="3" s="1"/>
  <c r="M26" i="3"/>
  <c r="CG26" i="3" a="1"/>
  <c r="CG26" i="3" s="1"/>
  <c r="EG26" i="3" s="1" a="1"/>
  <c r="EG26" i="3" s="1"/>
  <c r="Q72" i="3"/>
  <c r="CK72" i="3" a="1"/>
  <c r="CK72" i="3" s="1"/>
  <c r="EK72" i="3" s="1" a="1"/>
  <c r="EK72" i="3" s="1"/>
  <c r="O31" i="3"/>
  <c r="CI31" i="3" a="1"/>
  <c r="CI31" i="3" s="1"/>
  <c r="EI31" i="3" s="1" a="1"/>
  <c r="EI31" i="3" s="1"/>
  <c r="M14" i="3"/>
  <c r="Q22" i="3"/>
  <c r="CK22" i="3" a="1"/>
  <c r="CK22" i="3" s="1"/>
  <c r="EK22" i="3" s="1" a="1"/>
  <c r="EK22" i="3" s="1"/>
  <c r="M107" i="3"/>
  <c r="CG107" i="3" a="1"/>
  <c r="CG107" i="3" s="1"/>
  <c r="EG107" i="3" s="1" a="1"/>
  <c r="EG107" i="3" s="1"/>
  <c r="Q16" i="3"/>
  <c r="CK16" i="3" a="1"/>
  <c r="CK16" i="3" s="1"/>
  <c r="EK16" i="3" s="1" a="1"/>
  <c r="EK16" i="3" s="1"/>
  <c r="P32" i="3"/>
  <c r="CJ32" i="3" a="1"/>
  <c r="CJ32" i="3" s="1"/>
  <c r="EJ32" i="3" s="1" a="1"/>
  <c r="EJ32" i="3" s="1"/>
  <c r="Q134" i="3"/>
  <c r="BQ134" i="3" s="1" a="1"/>
  <c r="BQ134" i="3" s="1"/>
  <c r="DQ134" i="3" s="1" a="1"/>
  <c r="DQ134" i="3" s="1"/>
  <c r="CK134" i="3" a="1"/>
  <c r="CK134" i="3" s="1"/>
  <c r="EK134" i="3" s="1" a="1"/>
  <c r="EK134" i="3" s="1"/>
  <c r="P145" i="3"/>
  <c r="BP145" i="3" s="1" a="1"/>
  <c r="BP145" i="3" s="1"/>
  <c r="DP145" i="3" s="1" a="1"/>
  <c r="DP145" i="3" s="1"/>
  <c r="CJ145" i="3" a="1"/>
  <c r="CJ145" i="3" s="1"/>
  <c r="EJ145" i="3" s="1" a="1"/>
  <c r="EJ145" i="3" s="1"/>
  <c r="P149" i="3"/>
  <c r="BP149" i="3" s="1" a="1"/>
  <c r="BP149" i="3" s="1"/>
  <c r="DP149" i="3" s="1" a="1"/>
  <c r="DP149" i="3" s="1"/>
  <c r="CJ149" i="3" a="1"/>
  <c r="CJ149" i="3" s="1"/>
  <c r="EJ149" i="3" s="1" a="1"/>
  <c r="EJ149" i="3" s="1"/>
  <c r="BQ187" i="3" l="1" a="1"/>
  <c r="BQ187" i="3" s="1"/>
  <c r="DQ187" i="3" s="1" a="1"/>
  <c r="DQ187" i="3" s="1"/>
  <c r="G13" i="8"/>
  <c r="CH8" i="3" a="1"/>
  <c r="CH8" i="3" s="1"/>
  <c r="EH8" i="3" s="1" a="1"/>
  <c r="EH8" i="3" s="1"/>
  <c r="CJ6" i="3" a="1"/>
  <c r="CJ6" i="3" s="1"/>
  <c r="EJ6" i="3" s="1" a="1"/>
  <c r="EJ6" i="3" s="1"/>
  <c r="CH43" i="3" a="1"/>
  <c r="CH43" i="3" s="1"/>
  <c r="EH43" i="3" s="1" a="1"/>
  <c r="EH43" i="3" s="1"/>
  <c r="Q7" i="3"/>
  <c r="CL38" i="3" s="1" a="1"/>
  <c r="CL38" i="3" s="1"/>
  <c r="EL38" i="3" s="1" a="1"/>
  <c r="EL38" i="3" s="1"/>
  <c r="CL144" i="3" a="1"/>
  <c r="CL144" i="3" s="1"/>
  <c r="EL144" i="3" s="1" a="1"/>
  <c r="EL144" i="3" s="1"/>
  <c r="BP99" i="3" a="1"/>
  <c r="BP99" i="3" s="1"/>
  <c r="DP99" i="3" s="1" a="1"/>
  <c r="DP99" i="3" s="1"/>
  <c r="CK99" i="3" a="1"/>
  <c r="CK99" i="3" s="1"/>
  <c r="EK99" i="3" s="1" a="1"/>
  <c r="EK99" i="3" s="1"/>
  <c r="O86" i="3"/>
  <c r="CI86" i="3" a="1"/>
  <c r="CI86" i="3" s="1"/>
  <c r="EI86" i="3" s="1" a="1"/>
  <c r="EI86" i="3" s="1"/>
  <c r="BN86" i="3" a="1"/>
  <c r="BN86" i="3" s="1"/>
  <c r="DN86" i="3" s="1" a="1"/>
  <c r="DN86" i="3" s="1"/>
  <c r="BQ16" i="3" a="1"/>
  <c r="BQ16" i="3" s="1"/>
  <c r="DQ16" i="3" s="1" a="1"/>
  <c r="DQ16" i="3" s="1"/>
  <c r="CL20" i="3" a="1"/>
  <c r="CL20" i="3" s="1"/>
  <c r="EL20" i="3" s="1" a="1"/>
  <c r="EL20" i="3" s="1"/>
  <c r="BP32" i="3" a="1"/>
  <c r="BP32" i="3" s="1"/>
  <c r="DP32" i="3" s="1" a="1"/>
  <c r="DP32" i="3" s="1"/>
  <c r="CK65" i="3" a="1"/>
  <c r="CK65" i="3" s="1"/>
  <c r="EK65" i="3" s="1" a="1"/>
  <c r="EK65" i="3" s="1"/>
  <c r="BP7" i="3" a="1"/>
  <c r="BP7" i="3" s="1"/>
  <c r="DP7" i="3" s="1" a="1"/>
  <c r="DP7" i="3" s="1"/>
  <c r="CK38" i="3" a="1"/>
  <c r="CK38" i="3" s="1"/>
  <c r="EK38" i="3" s="1" a="1"/>
  <c r="EK38" i="3" s="1"/>
  <c r="BO31" i="3" a="1"/>
  <c r="BO31" i="3" s="1"/>
  <c r="DO31" i="3" s="1" a="1"/>
  <c r="DO31" i="3" s="1"/>
  <c r="CJ40" i="3" a="1"/>
  <c r="CJ40" i="3" s="1"/>
  <c r="EJ40" i="3" s="1" a="1"/>
  <c r="EJ40" i="3" s="1"/>
  <c r="CK29" i="3" a="1"/>
  <c r="CK29" i="3" s="1"/>
  <c r="EK29" i="3" s="1" a="1"/>
  <c r="EK29" i="3" s="1"/>
  <c r="BN66" i="3" a="1"/>
  <c r="BN66" i="3" s="1"/>
  <c r="DN66" i="3" s="1" a="1"/>
  <c r="DN66" i="3" s="1"/>
  <c r="CI62" i="3" a="1"/>
  <c r="CI62" i="3" s="1"/>
  <c r="EI62" i="3" s="1" a="1"/>
  <c r="EI62" i="3" s="1"/>
  <c r="O66" i="3"/>
  <c r="CJ66" i="3" s="1" a="1"/>
  <c r="CJ66" i="3" s="1"/>
  <c r="EJ66" i="3" s="1" a="1"/>
  <c r="EJ66" i="3" s="1"/>
  <c r="BN77" i="3" a="1"/>
  <c r="BN77" i="3" s="1"/>
  <c r="DN77" i="3" s="1" a="1"/>
  <c r="DN77" i="3" s="1"/>
  <c r="CI59" i="3" a="1"/>
  <c r="CI59" i="3" s="1"/>
  <c r="EI59" i="3" s="1" a="1"/>
  <c r="EI59" i="3" s="1"/>
  <c r="O77" i="3"/>
  <c r="CJ77" i="3" s="1" a="1"/>
  <c r="CJ77" i="3" s="1"/>
  <c r="EJ77" i="3" s="1" a="1"/>
  <c r="EJ77" i="3" s="1"/>
  <c r="BN85" i="3" a="1"/>
  <c r="BN85" i="3" s="1"/>
  <c r="DN85" i="3" s="1" a="1"/>
  <c r="DN85" i="3" s="1"/>
  <c r="CI44" i="3" a="1"/>
  <c r="CI44" i="3" s="1"/>
  <c r="EI44" i="3" s="1" a="1"/>
  <c r="EI44" i="3" s="1"/>
  <c r="O85" i="3"/>
  <c r="CJ85" i="3" s="1" a="1"/>
  <c r="CJ85" i="3" s="1"/>
  <c r="EJ85" i="3" s="1" a="1"/>
  <c r="EJ85" i="3" s="1"/>
  <c r="CI36" i="3" a="1"/>
  <c r="CI36" i="3" s="1"/>
  <c r="EI36" i="3" s="1" a="1"/>
  <c r="EI36" i="3" s="1"/>
  <c r="O70" i="3"/>
  <c r="CJ70" i="3" s="1" a="1"/>
  <c r="CJ70" i="3" s="1"/>
  <c r="EJ70" i="3" s="1" a="1"/>
  <c r="EJ70" i="3" s="1"/>
  <c r="BN70" i="3" a="1"/>
  <c r="BN70" i="3" s="1"/>
  <c r="DN70" i="3" s="1" a="1"/>
  <c r="DN70" i="3" s="1"/>
  <c r="BN54" i="3" a="1"/>
  <c r="BN54" i="3" s="1"/>
  <c r="DN54" i="3" s="1" a="1"/>
  <c r="DN54" i="3" s="1"/>
  <c r="CI61" i="3" a="1"/>
  <c r="CI61" i="3" s="1"/>
  <c r="EI61" i="3" s="1" a="1"/>
  <c r="EI61" i="3" s="1"/>
  <c r="O54" i="3"/>
  <c r="CJ34" i="3" a="1"/>
  <c r="CJ34" i="3" s="1"/>
  <c r="EJ34" i="3" s="1" a="1"/>
  <c r="EJ34" i="3" s="1"/>
  <c r="BO103" i="3" a="1"/>
  <c r="BO103" i="3" s="1"/>
  <c r="DO103" i="3" s="1" a="1"/>
  <c r="DO103" i="3" s="1"/>
  <c r="P103" i="3"/>
  <c r="CK103" i="3" s="1" a="1"/>
  <c r="CK103" i="3" s="1"/>
  <c r="EK103" i="3" s="1" a="1"/>
  <c r="EK103" i="3" s="1"/>
  <c r="BM107" i="3" a="1"/>
  <c r="BM107" i="3" s="1"/>
  <c r="DM107" i="3" s="1" a="1"/>
  <c r="DM107" i="3" s="1"/>
  <c r="CH46" i="3" a="1"/>
  <c r="CH46" i="3" s="1"/>
  <c r="EH46" i="3" s="1" a="1"/>
  <c r="EH46" i="3" s="1"/>
  <c r="BN95" i="3" a="1"/>
  <c r="BN95" i="3" s="1"/>
  <c r="DN95" i="3" s="1" a="1"/>
  <c r="DN95" i="3" s="1"/>
  <c r="CI17" i="3" a="1"/>
  <c r="CI17" i="3" s="1"/>
  <c r="EI17" i="3" s="1" a="1"/>
  <c r="EI17" i="3" s="1"/>
  <c r="O95" i="3"/>
  <c r="CJ95" i="3" s="1" a="1"/>
  <c r="CJ95" i="3" s="1"/>
  <c r="EJ95" i="3" s="1" a="1"/>
  <c r="EJ95" i="3" s="1"/>
  <c r="BN81" i="3" a="1"/>
  <c r="BN81" i="3" s="1"/>
  <c r="DN81" i="3" s="1" a="1"/>
  <c r="DN81" i="3" s="1"/>
  <c r="CI49" i="3" a="1"/>
  <c r="CI49" i="3" s="1"/>
  <c r="EI49" i="3" s="1" a="1"/>
  <c r="EI49" i="3" s="1"/>
  <c r="O81" i="3"/>
  <c r="CJ81" i="3" s="1" a="1"/>
  <c r="CJ81" i="3" s="1"/>
  <c r="EJ81" i="3" s="1" a="1"/>
  <c r="EJ81" i="3" s="1"/>
  <c r="BQ72" i="3" a="1"/>
  <c r="BQ72" i="3" s="1"/>
  <c r="DQ72" i="3" s="1" a="1"/>
  <c r="DQ72" i="3" s="1"/>
  <c r="CL57" i="3" a="1"/>
  <c r="CL57" i="3" s="1"/>
  <c r="EL57" i="3" s="1" a="1"/>
  <c r="EL57" i="3" s="1"/>
  <c r="BQ22" i="3" a="1"/>
  <c r="BQ22" i="3" s="1"/>
  <c r="DQ22" i="3" s="1" a="1"/>
  <c r="DQ22" i="3" s="1"/>
  <c r="CL50" i="3" a="1"/>
  <c r="CL50" i="3" s="1"/>
  <c r="EL50" i="3" s="1" a="1"/>
  <c r="EL50" i="3" s="1"/>
  <c r="BN91" i="3" a="1"/>
  <c r="BN91" i="3" s="1"/>
  <c r="DN91" i="3" s="1" a="1"/>
  <c r="DN91" i="3" s="1"/>
  <c r="O91" i="3"/>
  <c r="CJ91" i="3" s="1" a="1"/>
  <c r="CJ91" i="3" s="1"/>
  <c r="EJ91" i="3" s="1" a="1"/>
  <c r="EJ91" i="3" s="1"/>
  <c r="CI21" i="3" a="1"/>
  <c r="CI21" i="3" s="1"/>
  <c r="EI21" i="3" s="1" a="1"/>
  <c r="EI21" i="3" s="1"/>
  <c r="BN105" i="3" a="1"/>
  <c r="BN105" i="3" s="1"/>
  <c r="DN105" i="3" s="1" a="1"/>
  <c r="DN105" i="3" s="1"/>
  <c r="O105" i="3"/>
  <c r="CJ105" i="3" s="1" a="1"/>
  <c r="CJ105" i="3" s="1"/>
  <c r="EJ105" i="3" s="1" a="1"/>
  <c r="EJ105" i="3" s="1"/>
  <c r="CJ45" i="3" a="1"/>
  <c r="CJ45" i="3" s="1"/>
  <c r="EJ45" i="3" s="1" a="1"/>
  <c r="EJ45" i="3" s="1"/>
  <c r="BO68" i="3" a="1"/>
  <c r="BO68" i="3" s="1"/>
  <c r="DO68" i="3" s="1" a="1"/>
  <c r="DO68" i="3" s="1"/>
  <c r="P68" i="3"/>
  <c r="CK68" i="3" s="1" a="1"/>
  <c r="CK68" i="3" s="1"/>
  <c r="EK68" i="3" s="1" a="1"/>
  <c r="EK68" i="3" s="1"/>
  <c r="BM26" i="3" a="1"/>
  <c r="BM26" i="3" s="1"/>
  <c r="DM26" i="3" s="1" a="1"/>
  <c r="DM26" i="3" s="1"/>
  <c r="CH54" i="3" a="1"/>
  <c r="CH54" i="3" s="1"/>
  <c r="EH54" i="3" s="1" a="1"/>
  <c r="EH54" i="3" s="1"/>
  <c r="R6" i="3"/>
  <c r="CL60" i="3" a="1"/>
  <c r="CL60" i="3" s="1"/>
  <c r="EL60" i="3" s="1" a="1"/>
  <c r="EL60" i="3" s="1"/>
  <c r="BO87" i="3" a="1"/>
  <c r="BO87" i="3" s="1"/>
  <c r="DO87" i="3" s="1" a="1"/>
  <c r="DO87" i="3" s="1"/>
  <c r="P87" i="3"/>
  <c r="CK87" i="3" s="1" a="1"/>
  <c r="CK87" i="3" s="1"/>
  <c r="EK87" i="3" s="1" a="1"/>
  <c r="EK87" i="3" s="1"/>
  <c r="Q99" i="3"/>
  <c r="BQ23" i="3" a="1"/>
  <c r="BQ23" i="3" s="1"/>
  <c r="DQ23" i="3" s="1" a="1"/>
  <c r="DQ23" i="3" s="1"/>
  <c r="BQ146" i="3" a="1"/>
  <c r="BQ146" i="3" s="1"/>
  <c r="DQ146" i="3" s="1" a="1"/>
  <c r="DQ146" i="3" s="1"/>
  <c r="CL101" i="3" a="1"/>
  <c r="CL101" i="3" s="1"/>
  <c r="EL101" i="3" s="1" a="1"/>
  <c r="EL101" i="3" s="1"/>
  <c r="BQ101" i="3" a="1"/>
  <c r="BQ101" i="3" s="1"/>
  <c r="DQ101" i="3" s="1" a="1"/>
  <c r="DQ101" i="3" s="1"/>
  <c r="CL4" i="3" a="1"/>
  <c r="CL4" i="3" s="1"/>
  <c r="EL4" i="3" s="1" a="1"/>
  <c r="EL4" i="3" s="1"/>
  <c r="CL6" i="3" a="1"/>
  <c r="CL6" i="3" s="1"/>
  <c r="EL6" i="3" s="1" a="1"/>
  <c r="EL6" i="3" s="1"/>
  <c r="BQ6" i="3" a="1"/>
  <c r="BQ6" i="3" s="1"/>
  <c r="DQ6" i="3" s="1" a="1"/>
  <c r="DQ6" i="3" s="1"/>
  <c r="BQ58" i="3" a="1"/>
  <c r="BQ58" i="3" s="1"/>
  <c r="DQ58" i="3" s="1" a="1"/>
  <c r="DQ58" i="3" s="1"/>
  <c r="CL58" i="3" a="1"/>
  <c r="CL58" i="3" s="1"/>
  <c r="EL58" i="3" s="1" a="1"/>
  <c r="EL58" i="3" s="1"/>
  <c r="L24" i="9"/>
  <c r="CG14" i="3" a="1"/>
  <c r="CG14" i="3" s="1"/>
  <c r="EG14" i="3" s="1" a="1"/>
  <c r="EG14" i="3" s="1"/>
  <c r="BM14" i="3" a="1"/>
  <c r="BM14" i="3" s="1"/>
  <c r="DM14" i="3" s="1" a="1"/>
  <c r="DM14" i="3" s="1"/>
  <c r="Q149" i="3"/>
  <c r="BQ149" i="3" s="1" a="1"/>
  <c r="BQ149" i="3" s="1"/>
  <c r="DQ149" i="3" s="1" a="1"/>
  <c r="DQ149" i="3" s="1"/>
  <c r="CK149" i="3" a="1"/>
  <c r="CK149" i="3" s="1"/>
  <c r="EK149" i="3" s="1" a="1"/>
  <c r="EK149" i="3" s="1"/>
  <c r="P31" i="3"/>
  <c r="CJ31" i="3" a="1"/>
  <c r="CJ31" i="3" s="1"/>
  <c r="EJ31" i="3" s="1" a="1"/>
  <c r="EJ31" i="3" s="1"/>
  <c r="CL22" i="3" a="1"/>
  <c r="CL22" i="3" s="1"/>
  <c r="EL22" i="3" s="1" a="1"/>
  <c r="EL22" i="3" s="1"/>
  <c r="Q32" i="3"/>
  <c r="CK32" i="3" a="1"/>
  <c r="CK32" i="3" s="1"/>
  <c r="EK32" i="3" s="1" a="1"/>
  <c r="EK32" i="3" s="1"/>
  <c r="N26" i="3"/>
  <c r="CH26" i="3" a="1"/>
  <c r="CH26" i="3" s="1"/>
  <c r="EH26" i="3" s="1" a="1"/>
  <c r="EH26" i="3" s="1"/>
  <c r="Q145" i="3"/>
  <c r="BQ145" i="3" s="1" a="1"/>
  <c r="BQ145" i="3" s="1"/>
  <c r="DQ145" i="3" s="1" a="1"/>
  <c r="DQ145" i="3" s="1"/>
  <c r="CK145" i="3" a="1"/>
  <c r="CK145" i="3" s="1"/>
  <c r="EK145" i="3" s="1" a="1"/>
  <c r="EK145" i="3" s="1"/>
  <c r="CL16" i="3" a="1"/>
  <c r="CL16" i="3" s="1"/>
  <c r="EL16" i="3" s="1" a="1"/>
  <c r="EL16" i="3" s="1"/>
  <c r="R16" i="3"/>
  <c r="N14" i="3"/>
  <c r="CL72" i="3" a="1"/>
  <c r="CL72" i="3" s="1"/>
  <c r="EL72" i="3" s="1" a="1"/>
  <c r="EL72" i="3" s="1"/>
  <c r="CL134" i="3" a="1"/>
  <c r="CL134" i="3" s="1"/>
  <c r="EL134" i="3" s="1" a="1"/>
  <c r="EL134" i="3" s="1"/>
  <c r="N107" i="3"/>
  <c r="CH107" i="3" a="1"/>
  <c r="CH107" i="3" s="1"/>
  <c r="EH107" i="3" s="1" a="1"/>
  <c r="EH107" i="3" s="1"/>
  <c r="Q151" i="3"/>
  <c r="BQ151" i="3" s="1" a="1"/>
  <c r="BQ151" i="3" s="1"/>
  <c r="DQ151" i="3" s="1" a="1"/>
  <c r="DQ151" i="3" s="1"/>
  <c r="CK151" i="3" a="1"/>
  <c r="CK151" i="3" s="1"/>
  <c r="EK151" i="3" s="1" a="1"/>
  <c r="EK151" i="3" s="1"/>
  <c r="R23" i="3"/>
  <c r="R53" i="3"/>
  <c r="R12" i="3"/>
  <c r="H13" i="8" l="1"/>
  <c r="CI43" i="3" a="1"/>
  <c r="CI43" i="3" s="1"/>
  <c r="EI43" i="3" s="1" a="1"/>
  <c r="EI43" i="3" s="1"/>
  <c r="CI8" i="3" a="1"/>
  <c r="CI8" i="3" s="1"/>
  <c r="EI8" i="3" s="1" a="1"/>
  <c r="EI8" i="3" s="1"/>
  <c r="R7" i="3"/>
  <c r="BQ7" i="3" a="1"/>
  <c r="BQ7" i="3" s="1"/>
  <c r="DQ7" i="3" s="1" a="1"/>
  <c r="DQ7" i="3" s="1"/>
  <c r="CL7" i="3" a="1"/>
  <c r="CL7" i="3" s="1"/>
  <c r="EL7" i="3" s="1" a="1"/>
  <c r="EL7" i="3" s="1"/>
  <c r="BO86" i="3" a="1"/>
  <c r="BO86" i="3" s="1"/>
  <c r="DO86" i="3" s="1" a="1"/>
  <c r="DO86" i="3" s="1"/>
  <c r="P86" i="3"/>
  <c r="CJ86" i="3" a="1"/>
  <c r="CJ86" i="3" s="1"/>
  <c r="EJ86" i="3" s="1" a="1"/>
  <c r="EJ86" i="3" s="1"/>
  <c r="BQ99" i="3" a="1"/>
  <c r="BQ99" i="3" s="1"/>
  <c r="DQ99" i="3" s="1" a="1"/>
  <c r="DQ99" i="3" s="1"/>
  <c r="CL99" i="3" a="1"/>
  <c r="CL99" i="3" s="1"/>
  <c r="EL99" i="3" s="1" a="1"/>
  <c r="EL99" i="3" s="1"/>
  <c r="BP68" i="3" a="1"/>
  <c r="BP68" i="3" s="1"/>
  <c r="DP68" i="3" s="1" a="1"/>
  <c r="DP68" i="3" s="1"/>
  <c r="CK45" i="3" a="1"/>
  <c r="CK45" i="3" s="1"/>
  <c r="EK45" i="3" s="1" a="1"/>
  <c r="EK45" i="3" s="1"/>
  <c r="Q68" i="3"/>
  <c r="BN107" i="3" a="1"/>
  <c r="BN107" i="3" s="1"/>
  <c r="DN107" i="3" s="1" a="1"/>
  <c r="DN107" i="3" s="1"/>
  <c r="CI46" i="3" a="1"/>
  <c r="CI46" i="3" s="1"/>
  <c r="EI46" i="3" s="1" a="1"/>
  <c r="EI46" i="3" s="1"/>
  <c r="CJ44" i="3" a="1"/>
  <c r="CJ44" i="3" s="1"/>
  <c r="EJ44" i="3" s="1" a="1"/>
  <c r="EJ44" i="3" s="1"/>
  <c r="BO85" i="3" a="1"/>
  <c r="BO85" i="3" s="1"/>
  <c r="DO85" i="3" s="1" a="1"/>
  <c r="DO85" i="3" s="1"/>
  <c r="P85" i="3"/>
  <c r="CK85" i="3" s="1" a="1"/>
  <c r="CK85" i="3" s="1"/>
  <c r="EK85" i="3" s="1" a="1"/>
  <c r="EK85" i="3" s="1"/>
  <c r="CJ62" i="3" a="1"/>
  <c r="CJ62" i="3" s="1"/>
  <c r="EJ62" i="3" s="1" a="1"/>
  <c r="EJ62" i="3" s="1"/>
  <c r="BO66" i="3" a="1"/>
  <c r="BO66" i="3" s="1"/>
  <c r="DO66" i="3" s="1" a="1"/>
  <c r="DO66" i="3" s="1"/>
  <c r="P66" i="3"/>
  <c r="CK66" i="3" s="1" a="1"/>
  <c r="CK66" i="3" s="1"/>
  <c r="EK66" i="3" s="1" a="1"/>
  <c r="EK66" i="3" s="1"/>
  <c r="BP31" i="3" a="1"/>
  <c r="BP31" i="3" s="1"/>
  <c r="DP31" i="3" s="1" a="1"/>
  <c r="DP31" i="3" s="1"/>
  <c r="CK40" i="3" a="1"/>
  <c r="CK40" i="3" s="1"/>
  <c r="EK40" i="3" s="1" a="1"/>
  <c r="EK40" i="3" s="1"/>
  <c r="BO105" i="3" a="1"/>
  <c r="BO105" i="3" s="1"/>
  <c r="DO105" i="3" s="1" a="1"/>
  <c r="DO105" i="3" s="1"/>
  <c r="P105" i="3"/>
  <c r="CK105" i="3" s="1" a="1"/>
  <c r="CK105" i="3" s="1"/>
  <c r="EK105" i="3" s="1" a="1"/>
  <c r="EK105" i="3" s="1"/>
  <c r="CJ49" i="3" a="1"/>
  <c r="CJ49" i="3" s="1"/>
  <c r="EJ49" i="3" s="1" a="1"/>
  <c r="EJ49" i="3" s="1"/>
  <c r="BO81" i="3" a="1"/>
  <c r="BO81" i="3" s="1"/>
  <c r="DO81" i="3" s="1" a="1"/>
  <c r="DO81" i="3" s="1"/>
  <c r="P81" i="3"/>
  <c r="CK81" i="3" s="1" a="1"/>
  <c r="CK81" i="3" s="1"/>
  <c r="EK81" i="3" s="1" a="1"/>
  <c r="EK81" i="3" s="1"/>
  <c r="CK34" i="3" a="1"/>
  <c r="CK34" i="3" s="1"/>
  <c r="EK34" i="3" s="1" a="1"/>
  <c r="EK34" i="3" s="1"/>
  <c r="BP103" i="3" a="1"/>
  <c r="BP103" i="3" s="1"/>
  <c r="DP103" i="3" s="1" a="1"/>
  <c r="DP103" i="3" s="1"/>
  <c r="Q103" i="3"/>
  <c r="CL103" i="3" s="1" a="1"/>
  <c r="CL103" i="3" s="1"/>
  <c r="EL103" i="3" s="1" a="1"/>
  <c r="EL103" i="3" s="1"/>
  <c r="CJ17" i="3" a="1"/>
  <c r="CJ17" i="3" s="1"/>
  <c r="EJ17" i="3" s="1" a="1"/>
  <c r="EJ17" i="3" s="1"/>
  <c r="BO95" i="3" a="1"/>
  <c r="BO95" i="3" s="1"/>
  <c r="DO95" i="3" s="1" a="1"/>
  <c r="DO95" i="3" s="1"/>
  <c r="P95" i="3"/>
  <c r="CK95" i="3" s="1" a="1"/>
  <c r="CK95" i="3" s="1"/>
  <c r="EK95" i="3" s="1" a="1"/>
  <c r="EK95" i="3" s="1"/>
  <c r="CJ36" i="3" a="1"/>
  <c r="CJ36" i="3" s="1"/>
  <c r="EJ36" i="3" s="1" a="1"/>
  <c r="EJ36" i="3" s="1"/>
  <c r="BO70" i="3" a="1"/>
  <c r="BO70" i="3" s="1"/>
  <c r="DO70" i="3" s="1" a="1"/>
  <c r="DO70" i="3" s="1"/>
  <c r="P70" i="3"/>
  <c r="CK70" i="3" s="1" a="1"/>
  <c r="CK70" i="3" s="1"/>
  <c r="EK70" i="3" s="1" a="1"/>
  <c r="EK70" i="3" s="1"/>
  <c r="BO77" i="3" a="1"/>
  <c r="BO77" i="3" s="1"/>
  <c r="DO77" i="3" s="1" a="1"/>
  <c r="DO77" i="3" s="1"/>
  <c r="CJ59" i="3" a="1"/>
  <c r="CJ59" i="3" s="1"/>
  <c r="EJ59" i="3" s="1" a="1"/>
  <c r="EJ59" i="3" s="1"/>
  <c r="P77" i="3"/>
  <c r="CK77" i="3" s="1" a="1"/>
  <c r="CK77" i="3" s="1"/>
  <c r="EK77" i="3" s="1" a="1"/>
  <c r="EK77" i="3" s="1"/>
  <c r="BN26" i="3" a="1"/>
  <c r="BN26" i="3" s="1"/>
  <c r="DN26" i="3" s="1" a="1"/>
  <c r="DN26" i="3" s="1"/>
  <c r="CI54" i="3" a="1"/>
  <c r="CI54" i="3" s="1"/>
  <c r="EI54" i="3" s="1" a="1"/>
  <c r="EI54" i="3" s="1"/>
  <c r="BO91" i="3" a="1"/>
  <c r="BO91" i="3" s="1"/>
  <c r="DO91" i="3" s="1" a="1"/>
  <c r="DO91" i="3" s="1"/>
  <c r="CJ21" i="3" a="1"/>
  <c r="CJ21" i="3" s="1"/>
  <c r="EJ21" i="3" s="1" a="1"/>
  <c r="EJ21" i="3" s="1"/>
  <c r="P91" i="3"/>
  <c r="CK91" i="3" s="1" a="1"/>
  <c r="CK91" i="3" s="1"/>
  <c r="EK91" i="3" s="1" a="1"/>
  <c r="EK91" i="3" s="1"/>
  <c r="BQ32" i="3" a="1"/>
  <c r="BQ32" i="3" s="1"/>
  <c r="DQ32" i="3" s="1" a="1"/>
  <c r="DQ32" i="3" s="1"/>
  <c r="CL65" i="3" a="1"/>
  <c r="CL65" i="3" s="1"/>
  <c r="EL65" i="3" s="1" a="1"/>
  <c r="EL65" i="3" s="1"/>
  <c r="CL29" i="3" a="1"/>
  <c r="CL29" i="3" s="1"/>
  <c r="EL29" i="3" s="1" a="1"/>
  <c r="EL29" i="3" s="1"/>
  <c r="BP87" i="3" a="1"/>
  <c r="BP87" i="3" s="1"/>
  <c r="DP87" i="3" s="1" a="1"/>
  <c r="DP87" i="3" s="1"/>
  <c r="Q87" i="3"/>
  <c r="BO54" i="3" a="1"/>
  <c r="BO54" i="3" s="1"/>
  <c r="DO54" i="3" s="1" a="1"/>
  <c r="DO54" i="3" s="1"/>
  <c r="CJ61" i="3" a="1"/>
  <c r="CJ61" i="3" s="1"/>
  <c r="EJ61" i="3" s="1" a="1"/>
  <c r="EJ61" i="3" s="1"/>
  <c r="P54" i="3"/>
  <c r="CH14" i="3" a="1"/>
  <c r="CH14" i="3" s="1"/>
  <c r="EH14" i="3" s="1" a="1"/>
  <c r="EH14" i="3" s="1"/>
  <c r="BN14" i="3" a="1"/>
  <c r="BN14" i="3" s="1"/>
  <c r="DN14" i="3" s="1" a="1"/>
  <c r="DN14" i="3" s="1"/>
  <c r="CL145" i="3" a="1"/>
  <c r="CL145" i="3" s="1"/>
  <c r="EL145" i="3" s="1" a="1"/>
  <c r="EL145" i="3" s="1"/>
  <c r="CL151" i="3" a="1"/>
  <c r="CL151" i="3" s="1"/>
  <c r="EL151" i="3" s="1" a="1"/>
  <c r="EL151" i="3" s="1"/>
  <c r="O26" i="3"/>
  <c r="CI26" i="3" a="1"/>
  <c r="CI26" i="3" s="1"/>
  <c r="EI26" i="3" s="1" a="1"/>
  <c r="EI26" i="3" s="1"/>
  <c r="Q31" i="3"/>
  <c r="CK31" i="3" a="1"/>
  <c r="CK31" i="3" s="1"/>
  <c r="EK31" i="3" s="1" a="1"/>
  <c r="EK31" i="3" s="1"/>
  <c r="R32" i="3"/>
  <c r="O14" i="3"/>
  <c r="O107" i="3"/>
  <c r="CI107" i="3" a="1"/>
  <c r="CI107" i="3" s="1"/>
  <c r="EI107" i="3" s="1" a="1"/>
  <c r="EI107" i="3" s="1"/>
  <c r="CL149" i="3" a="1"/>
  <c r="CL149" i="3" s="1"/>
  <c r="EL149" i="3" s="1" a="1"/>
  <c r="EL149" i="3" s="1"/>
  <c r="R64" i="3"/>
  <c r="R39" i="3"/>
  <c r="R56" i="3"/>
  <c r="R35" i="3"/>
  <c r="R33" i="3"/>
  <c r="R8" i="3"/>
  <c r="I13" i="8" l="1"/>
  <c r="CJ43" i="3" a="1"/>
  <c r="CJ43" i="3" s="1"/>
  <c r="EJ43" i="3" s="1" a="1"/>
  <c r="EJ43" i="3" s="1"/>
  <c r="CJ8" i="3" a="1"/>
  <c r="CJ8" i="3" s="1"/>
  <c r="EJ8" i="3" s="1" a="1"/>
  <c r="EJ8" i="3" s="1"/>
  <c r="BQ87" i="3" a="1"/>
  <c r="BQ87" i="3" s="1"/>
  <c r="DQ87" i="3" s="1" a="1"/>
  <c r="DQ87" i="3" s="1"/>
  <c r="CL87" i="3" a="1"/>
  <c r="CL87" i="3" s="1"/>
  <c r="EL87" i="3" s="1" a="1"/>
  <c r="EL87" i="3" s="1"/>
  <c r="CK86" i="3" a="1"/>
  <c r="CK86" i="3" s="1"/>
  <c r="EK86" i="3" s="1" a="1"/>
  <c r="EK86" i="3" s="1"/>
  <c r="Q86" i="3"/>
  <c r="BP86" i="3" a="1"/>
  <c r="BP86" i="3" s="1"/>
  <c r="DP86" i="3" s="1" a="1"/>
  <c r="DP86" i="3" s="1"/>
  <c r="BP85" i="3" a="1"/>
  <c r="BP85" i="3" s="1"/>
  <c r="DP85" i="3" s="1" a="1"/>
  <c r="DP85" i="3" s="1"/>
  <c r="CK44" i="3" a="1"/>
  <c r="CK44" i="3" s="1"/>
  <c r="EK44" i="3" s="1" a="1"/>
  <c r="EK44" i="3" s="1"/>
  <c r="Q85" i="3"/>
  <c r="CL85" i="3" s="1" a="1"/>
  <c r="CL85" i="3" s="1"/>
  <c r="EL85" i="3" s="1" a="1"/>
  <c r="EL85" i="3" s="1"/>
  <c r="BO26" i="3" a="1"/>
  <c r="BO26" i="3" s="1"/>
  <c r="DO26" i="3" s="1" a="1"/>
  <c r="DO26" i="3" s="1"/>
  <c r="CJ54" i="3" a="1"/>
  <c r="CJ54" i="3" s="1"/>
  <c r="EJ54" i="3" s="1" a="1"/>
  <c r="EJ54" i="3" s="1"/>
  <c r="BP105" i="3" a="1"/>
  <c r="BP105" i="3" s="1"/>
  <c r="DP105" i="3" s="1" a="1"/>
  <c r="DP105" i="3" s="1"/>
  <c r="Q105" i="3"/>
  <c r="CL105" i="3" s="1" a="1"/>
  <c r="CL105" i="3" s="1"/>
  <c r="EL105" i="3" s="1" a="1"/>
  <c r="EL105" i="3" s="1"/>
  <c r="BP70" i="3" a="1"/>
  <c r="BP70" i="3" s="1"/>
  <c r="DP70" i="3" s="1" a="1"/>
  <c r="DP70" i="3" s="1"/>
  <c r="CK36" i="3" a="1"/>
  <c r="CK36" i="3" s="1"/>
  <c r="EK36" i="3" s="1" a="1"/>
  <c r="EK36" i="3" s="1"/>
  <c r="Q70" i="3"/>
  <c r="CL70" i="3" s="1" a="1"/>
  <c r="CL70" i="3" s="1"/>
  <c r="EL70" i="3" s="1" a="1"/>
  <c r="EL70" i="3" s="1"/>
  <c r="CL34" i="3" a="1"/>
  <c r="CL34" i="3" s="1"/>
  <c r="EL34" i="3" s="1" a="1"/>
  <c r="EL34" i="3" s="1"/>
  <c r="BQ103" i="3" a="1"/>
  <c r="BQ103" i="3" s="1"/>
  <c r="DQ103" i="3" s="1" a="1"/>
  <c r="DQ103" i="3" s="1"/>
  <c r="BP54" i="3" a="1"/>
  <c r="BP54" i="3" s="1"/>
  <c r="DP54" i="3" s="1" a="1"/>
  <c r="DP54" i="3" s="1"/>
  <c r="CK61" i="3" a="1"/>
  <c r="CK61" i="3" s="1"/>
  <c r="EK61" i="3" s="1" a="1"/>
  <c r="EK61" i="3" s="1"/>
  <c r="Q54" i="3"/>
  <c r="BP91" i="3" a="1"/>
  <c r="BP91" i="3" s="1"/>
  <c r="DP91" i="3" s="1" a="1"/>
  <c r="DP91" i="3" s="1"/>
  <c r="CK21" i="3" a="1"/>
  <c r="CK21" i="3" s="1"/>
  <c r="EK21" i="3" s="1" a="1"/>
  <c r="EK21" i="3" s="1"/>
  <c r="Q91" i="3"/>
  <c r="CL91" i="3" s="1" a="1"/>
  <c r="CL91" i="3" s="1"/>
  <c r="EL91" i="3" s="1" a="1"/>
  <c r="EL91" i="3" s="1"/>
  <c r="BQ31" i="3" a="1"/>
  <c r="BQ31" i="3" s="1"/>
  <c r="DQ31" i="3" s="1" a="1"/>
  <c r="DQ31" i="3" s="1"/>
  <c r="CL40" i="3" a="1"/>
  <c r="CL40" i="3" s="1"/>
  <c r="EL40" i="3" s="1" a="1"/>
  <c r="EL40" i="3" s="1"/>
  <c r="CK49" i="3" a="1"/>
  <c r="CK49" i="3" s="1"/>
  <c r="EK49" i="3" s="1" a="1"/>
  <c r="EK49" i="3" s="1"/>
  <c r="BP81" i="3" a="1"/>
  <c r="BP81" i="3" s="1"/>
  <c r="DP81" i="3" s="1" a="1"/>
  <c r="DP81" i="3" s="1"/>
  <c r="Q81" i="3"/>
  <c r="CK62" i="3" a="1"/>
  <c r="CK62" i="3" s="1"/>
  <c r="EK62" i="3" s="1" a="1"/>
  <c r="EK62" i="3" s="1"/>
  <c r="BP66" i="3" a="1"/>
  <c r="BP66" i="3" s="1"/>
  <c r="DP66" i="3" s="1" a="1"/>
  <c r="DP66" i="3" s="1"/>
  <c r="Q66" i="3"/>
  <c r="CL66" i="3" s="1" a="1"/>
  <c r="CL66" i="3" s="1"/>
  <c r="EL66" i="3" s="1" a="1"/>
  <c r="EL66" i="3" s="1"/>
  <c r="CL68" i="3" a="1"/>
  <c r="CL68" i="3" s="1"/>
  <c r="EL68" i="3" s="1" a="1"/>
  <c r="EL68" i="3" s="1"/>
  <c r="CL45" i="3" a="1"/>
  <c r="CL45" i="3" s="1"/>
  <c r="EL45" i="3" s="1" a="1"/>
  <c r="EL45" i="3" s="1"/>
  <c r="BQ68" i="3" a="1"/>
  <c r="BQ68" i="3" s="1"/>
  <c r="DQ68" i="3" s="1" a="1"/>
  <c r="DQ68" i="3" s="1"/>
  <c r="BO107" i="3" a="1"/>
  <c r="BO107" i="3" s="1"/>
  <c r="DO107" i="3" s="1" a="1"/>
  <c r="DO107" i="3" s="1"/>
  <c r="CJ46" i="3" a="1"/>
  <c r="CJ46" i="3" s="1"/>
  <c r="EJ46" i="3" s="1" a="1"/>
  <c r="EJ46" i="3" s="1"/>
  <c r="CL32" i="3" a="1"/>
  <c r="CL32" i="3" s="1"/>
  <c r="EL32" i="3" s="1" a="1"/>
  <c r="EL32" i="3" s="1"/>
  <c r="BP77" i="3" a="1"/>
  <c r="BP77" i="3" s="1"/>
  <c r="DP77" i="3" s="1" a="1"/>
  <c r="DP77" i="3" s="1"/>
  <c r="CK59" i="3" a="1"/>
  <c r="CK59" i="3" s="1"/>
  <c r="EK59" i="3" s="1" a="1"/>
  <c r="EK59" i="3" s="1"/>
  <c r="Q77" i="3"/>
  <c r="CL77" i="3" s="1" a="1"/>
  <c r="CL77" i="3" s="1"/>
  <c r="EL77" i="3" s="1" a="1"/>
  <c r="EL77" i="3" s="1"/>
  <c r="CK17" i="3" a="1"/>
  <c r="CK17" i="3" s="1"/>
  <c r="EK17" i="3" s="1" a="1"/>
  <c r="EK17" i="3" s="1"/>
  <c r="BP95" i="3" a="1"/>
  <c r="BP95" i="3" s="1"/>
  <c r="DP95" i="3" s="1" a="1"/>
  <c r="DP95" i="3" s="1"/>
  <c r="Q95" i="3"/>
  <c r="CL95" i="3" s="1" a="1"/>
  <c r="CL95" i="3" s="1"/>
  <c r="EL95" i="3" s="1" a="1"/>
  <c r="EL95" i="3" s="1"/>
  <c r="CI14" i="3" a="1"/>
  <c r="CI14" i="3" s="1"/>
  <c r="EI14" i="3" s="1" a="1"/>
  <c r="EI14" i="3" s="1"/>
  <c r="BO14" i="3" a="1"/>
  <c r="BO14" i="3" s="1"/>
  <c r="DO14" i="3" s="1" a="1"/>
  <c r="DO14" i="3" s="1"/>
  <c r="CL31" i="3" a="1"/>
  <c r="CL31" i="3" s="1"/>
  <c r="EL31" i="3" s="1" a="1"/>
  <c r="EL31" i="3" s="1"/>
  <c r="P107" i="3"/>
  <c r="CJ107" i="3" a="1"/>
  <c r="CJ107" i="3" s="1"/>
  <c r="EJ107" i="3" s="1" a="1"/>
  <c r="EJ107" i="3" s="1"/>
  <c r="P26" i="3"/>
  <c r="CJ26" i="3" a="1"/>
  <c r="CJ26" i="3" s="1"/>
  <c r="EJ26" i="3" s="1" a="1"/>
  <c r="EJ26" i="3" s="1"/>
  <c r="P14" i="3"/>
  <c r="CK43" i="3" s="1" a="1"/>
  <c r="CK43" i="3" s="1"/>
  <c r="EK43" i="3" s="1" a="1"/>
  <c r="EK43" i="3" s="1"/>
  <c r="R31" i="3"/>
  <c r="R80" i="3"/>
  <c r="R109" i="3"/>
  <c r="R135" i="3"/>
  <c r="R44" i="3"/>
  <c r="R90" i="3"/>
  <c r="R67" i="3"/>
  <c r="R69" i="3"/>
  <c r="R63" i="3"/>
  <c r="R34" i="3"/>
  <c r="R132" i="3"/>
  <c r="R45" i="3"/>
  <c r="R119" i="3"/>
  <c r="R47" i="3"/>
  <c r="R36" i="3"/>
  <c r="R96" i="3"/>
  <c r="R51" i="3"/>
  <c r="R128" i="3"/>
  <c r="R19" i="3"/>
  <c r="R114" i="3"/>
  <c r="R24" i="3"/>
  <c r="R124" i="3"/>
  <c r="R136" i="3"/>
  <c r="R125" i="3"/>
  <c r="R40" i="3"/>
  <c r="R127" i="3"/>
  <c r="R92" i="3"/>
  <c r="R93" i="3"/>
  <c r="R111" i="3"/>
  <c r="R58" i="3"/>
  <c r="R102" i="3"/>
  <c r="R38" i="3"/>
  <c r="R43" i="3"/>
  <c r="R120" i="3"/>
  <c r="R57" i="3"/>
  <c r="R18" i="3"/>
  <c r="R142" i="3"/>
  <c r="R149" i="3"/>
  <c r="R20" i="3"/>
  <c r="R147" i="3"/>
  <c r="R74" i="3"/>
  <c r="R110" i="3"/>
  <c r="R50" i="3"/>
  <c r="R141" i="3"/>
  <c r="R118" i="3"/>
  <c r="R29" i="3"/>
  <c r="R139" i="3"/>
  <c r="R131" i="3"/>
  <c r="R115" i="3"/>
  <c r="R97" i="3"/>
  <c r="R84" i="3"/>
  <c r="R106" i="3"/>
  <c r="R78" i="3"/>
  <c r="R137" i="3"/>
  <c r="R82" i="3"/>
  <c r="R71" i="3"/>
  <c r="R133" i="3"/>
  <c r="R94" i="3"/>
  <c r="R126" i="3"/>
  <c r="R60" i="3"/>
  <c r="R5" i="3"/>
  <c r="R55" i="3"/>
  <c r="R145" i="3"/>
  <c r="R83" i="3"/>
  <c r="R72" i="3"/>
  <c r="R49" i="3"/>
  <c r="R73" i="3"/>
  <c r="R121" i="3"/>
  <c r="R42" i="3"/>
  <c r="R117" i="3"/>
  <c r="R122" i="3"/>
  <c r="R52" i="3"/>
  <c r="R46" i="3"/>
  <c r="R25" i="3"/>
  <c r="R13" i="3"/>
  <c r="R62" i="3"/>
  <c r="R148" i="3"/>
  <c r="R143" i="3"/>
  <c r="R48" i="3"/>
  <c r="R30" i="3"/>
  <c r="R27" i="3"/>
  <c r="J13" i="8" l="1"/>
  <c r="CK8" i="3" a="1"/>
  <c r="CK8" i="3" s="1"/>
  <c r="EK8" i="3" s="1" a="1"/>
  <c r="EK8" i="3" s="1"/>
  <c r="R77" i="3"/>
  <c r="R91" i="3"/>
  <c r="R86" i="3"/>
  <c r="BQ86" i="3" a="1"/>
  <c r="BQ86" i="3" s="1"/>
  <c r="DQ86" i="3" s="1" a="1"/>
  <c r="DQ86" i="3" s="1"/>
  <c r="CL86" i="3" a="1"/>
  <c r="CL86" i="3" s="1"/>
  <c r="EL86" i="3" s="1" a="1"/>
  <c r="EL86" i="3" s="1"/>
  <c r="BP26" i="3" a="1"/>
  <c r="BP26" i="3" s="1"/>
  <c r="DP26" i="3" s="1" a="1"/>
  <c r="DP26" i="3" s="1"/>
  <c r="CK54" i="3" a="1"/>
  <c r="CK54" i="3" s="1"/>
  <c r="EK54" i="3" s="1" a="1"/>
  <c r="EK54" i="3" s="1"/>
  <c r="BQ66" i="3" a="1"/>
  <c r="BQ66" i="3" s="1"/>
  <c r="DQ66" i="3" s="1" a="1"/>
  <c r="DQ66" i="3" s="1"/>
  <c r="CL62" i="3" a="1"/>
  <c r="CL62" i="3" s="1"/>
  <c r="EL62" i="3" s="1" a="1"/>
  <c r="EL62" i="3" s="1"/>
  <c r="BQ105" i="3" a="1"/>
  <c r="BQ105" i="3" s="1"/>
  <c r="DQ105" i="3" s="1" a="1"/>
  <c r="DQ105" i="3" s="1"/>
  <c r="CL17" i="3" a="1"/>
  <c r="CL17" i="3" s="1"/>
  <c r="EL17" i="3" s="1" a="1"/>
  <c r="EL17" i="3" s="1"/>
  <c r="BQ95" i="3" a="1"/>
  <c r="BQ95" i="3" s="1"/>
  <c r="DQ95" i="3" s="1" a="1"/>
  <c r="DQ95" i="3" s="1"/>
  <c r="R95" i="3"/>
  <c r="BQ54" i="3" a="1"/>
  <c r="BQ54" i="3" s="1"/>
  <c r="DQ54" i="3" s="1" a="1"/>
  <c r="DQ54" i="3" s="1"/>
  <c r="CL61" i="3" a="1"/>
  <c r="CL61" i="3" s="1"/>
  <c r="EL61" i="3" s="1" a="1"/>
  <c r="EL61" i="3" s="1"/>
  <c r="R54" i="3"/>
  <c r="BP107" i="3" a="1"/>
  <c r="BP107" i="3" s="1"/>
  <c r="DP107" i="3" s="1" a="1"/>
  <c r="DP107" i="3" s="1"/>
  <c r="CK46" i="3" a="1"/>
  <c r="CK46" i="3" s="1"/>
  <c r="EK46" i="3" s="1" a="1"/>
  <c r="EK46" i="3" s="1"/>
  <c r="CL81" i="3" a="1"/>
  <c r="CL81" i="3" s="1"/>
  <c r="EL81" i="3" s="1" a="1"/>
  <c r="EL81" i="3" s="1"/>
  <c r="CL49" i="3" a="1"/>
  <c r="CL49" i="3" s="1"/>
  <c r="EL49" i="3" s="1" a="1"/>
  <c r="EL49" i="3" s="1"/>
  <c r="BQ81" i="3" a="1"/>
  <c r="BQ81" i="3" s="1"/>
  <c r="DQ81" i="3" s="1" a="1"/>
  <c r="DQ81" i="3" s="1"/>
  <c r="BQ70" i="3" a="1"/>
  <c r="BQ70" i="3" s="1"/>
  <c r="DQ70" i="3" s="1" a="1"/>
  <c r="DQ70" i="3" s="1"/>
  <c r="CL36" i="3" a="1"/>
  <c r="CL36" i="3" s="1"/>
  <c r="EL36" i="3" s="1" a="1"/>
  <c r="EL36" i="3" s="1"/>
  <c r="BQ85" i="3" a="1"/>
  <c r="BQ85" i="3" s="1"/>
  <c r="DQ85" i="3" s="1" a="1"/>
  <c r="DQ85" i="3" s="1"/>
  <c r="CL44" i="3" a="1"/>
  <c r="CL44" i="3" s="1"/>
  <c r="EL44" i="3" s="1" a="1"/>
  <c r="EL44" i="3" s="1"/>
  <c r="R85" i="3"/>
  <c r="BQ77" i="3" a="1"/>
  <c r="BQ77" i="3" s="1"/>
  <c r="DQ77" i="3" s="1" a="1"/>
  <c r="DQ77" i="3" s="1"/>
  <c r="CL59" i="3" a="1"/>
  <c r="CL59" i="3" s="1"/>
  <c r="EL59" i="3" s="1" a="1"/>
  <c r="EL59" i="3" s="1"/>
  <c r="CL21" i="3" a="1"/>
  <c r="CL21" i="3" s="1"/>
  <c r="EL21" i="3" s="1" a="1"/>
  <c r="EL21" i="3" s="1"/>
  <c r="BQ91" i="3" a="1"/>
  <c r="BQ91" i="3" s="1"/>
  <c r="DQ91" i="3" s="1" a="1"/>
  <c r="DQ91" i="3" s="1"/>
  <c r="CJ14" i="3" a="1"/>
  <c r="CJ14" i="3" s="1"/>
  <c r="EJ14" i="3" s="1" a="1"/>
  <c r="EJ14" i="3" s="1"/>
  <c r="BP14" i="3" a="1"/>
  <c r="BP14" i="3" s="1"/>
  <c r="DP14" i="3" s="1" a="1"/>
  <c r="DP14" i="3" s="1"/>
  <c r="Q26" i="3"/>
  <c r="CL54" i="3" s="1" a="1"/>
  <c r="CL54" i="3" s="1"/>
  <c r="EL54" i="3" s="1" a="1"/>
  <c r="EL54" i="3" s="1"/>
  <c r="CK26" i="3" a="1"/>
  <c r="CK26" i="3" s="1"/>
  <c r="EK26" i="3" s="1" a="1"/>
  <c r="EK26" i="3" s="1"/>
  <c r="Q107" i="3"/>
  <c r="CK107" i="3" a="1"/>
  <c r="CK107" i="3" s="1"/>
  <c r="EK107" i="3" s="1" a="1"/>
  <c r="EK107" i="3" s="1"/>
  <c r="Q14" i="3"/>
  <c r="R144" i="3"/>
  <c r="R21" i="3"/>
  <c r="R59" i="3"/>
  <c r="R65" i="3"/>
  <c r="R81" i="3"/>
  <c r="R134" i="3"/>
  <c r="R116" i="3"/>
  <c r="R101" i="3"/>
  <c r="R146" i="3"/>
  <c r="R150" i="3"/>
  <c r="R123" i="3"/>
  <c r="R129" i="3"/>
  <c r="R22" i="3"/>
  <c r="R79" i="3"/>
  <c r="R87" i="3"/>
  <c r="R99" i="3"/>
  <c r="R61" i="3"/>
  <c r="R68" i="3"/>
  <c r="R75" i="3"/>
  <c r="R66" i="3"/>
  <c r="R103" i="3"/>
  <c r="R140" i="3"/>
  <c r="R98" i="3"/>
  <c r="R100" i="3"/>
  <c r="R70" i="3"/>
  <c r="R130" i="3"/>
  <c r="R105" i="3"/>
  <c r="R89" i="3"/>
  <c r="R41" i="3"/>
  <c r="R76" i="3"/>
  <c r="R151" i="3"/>
  <c r="R138" i="3"/>
  <c r="R113" i="3"/>
  <c r="K13" i="8" l="1"/>
  <c r="CL43" i="3" a="1"/>
  <c r="CL43" i="3" s="1"/>
  <c r="EL43" i="3" s="1" a="1"/>
  <c r="EL43" i="3" s="1"/>
  <c r="CL8" i="3" a="1"/>
  <c r="CL8" i="3" s="1"/>
  <c r="EL8" i="3" s="1" a="1"/>
  <c r="EL8" i="3" s="1"/>
  <c r="CL46" i="3" a="1"/>
  <c r="CL46" i="3" s="1"/>
  <c r="EL46" i="3" s="1" a="1"/>
  <c r="EL46" i="3" s="1"/>
  <c r="CK14" i="3" a="1"/>
  <c r="CK14" i="3" s="1"/>
  <c r="EK14" i="3" s="1" a="1"/>
  <c r="EK14" i="3" s="1"/>
  <c r="BQ14" i="3" a="1"/>
  <c r="BQ14" i="3" s="1"/>
  <c r="DQ14" i="3" s="1" a="1"/>
  <c r="DQ14" i="3" s="1"/>
  <c r="R107" i="3"/>
  <c r="BQ107" i="3" a="1"/>
  <c r="BQ107" i="3" s="1"/>
  <c r="DQ107" i="3" s="1" a="1"/>
  <c r="DQ107" i="3" s="1"/>
  <c r="R26" i="3"/>
  <c r="BQ26" i="3" a="1"/>
  <c r="BQ26" i="3" s="1"/>
  <c r="DQ26" i="3" s="1" a="1"/>
  <c r="DQ26" i="3" s="1"/>
  <c r="CL107" i="3" a="1"/>
  <c r="CL107" i="3" s="1"/>
  <c r="EL107" i="3" s="1" a="1"/>
  <c r="EL107" i="3" s="1"/>
  <c r="R14" i="3"/>
  <c r="CL26" i="3" a="1"/>
  <c r="CL26" i="3" s="1"/>
  <c r="EL26" i="3" s="1" a="1"/>
  <c r="EL26" i="3" s="1"/>
  <c r="R112" i="3"/>
  <c r="L13" i="8" l="1"/>
  <c r="CL14" i="3" a="1"/>
  <c r="CL14" i="3" s="1"/>
  <c r="EL14" i="3" s="1" a="1"/>
  <c r="EL14" i="3" s="1"/>
  <c r="J243" i="9" a="1"/>
  <c r="J243" i="9" s="1"/>
  <c r="EZ93" i="3" l="1"/>
  <c r="FM93" i="3" s="1"/>
  <c r="AN93" i="3" s="1" a="1"/>
  <c r="AN93" i="3" s="1"/>
  <c r="EY93" i="3"/>
  <c r="FL93" i="3" s="1"/>
  <c r="AM93" i="3" s="1" a="1"/>
  <c r="AM93" i="3" s="1"/>
  <c r="CM93" i="3" s="1" a="1"/>
  <c r="CM93" i="3" s="1"/>
  <c r="EM93" i="3" s="1" a="1"/>
  <c r="EM93" i="3" s="1"/>
  <c r="C16" i="8" s="1"/>
  <c r="CD93" i="3" a="1"/>
  <c r="CD93" i="3" s="1"/>
  <c r="ED93" i="3" s="1" a="1"/>
  <c r="ED93" i="3" s="1"/>
  <c r="K243" i="9" a="1"/>
  <c r="K243" i="9" s="1"/>
  <c r="CC93" i="3" a="1"/>
  <c r="CC93" i="3" s="1"/>
  <c r="D15" i="8" l="1"/>
  <c r="FB93" i="3"/>
  <c r="FO93" i="3" s="1"/>
  <c r="AP93" i="3" s="1" a="1"/>
  <c r="AP93" i="3" s="1"/>
  <c r="EC93" i="3" a="1"/>
  <c r="EC93" i="3" s="1"/>
  <c r="CF93" i="3" a="1"/>
  <c r="CF93" i="3" s="1"/>
  <c r="EF93" i="3" s="1" a="1"/>
  <c r="EF93" i="3" s="1"/>
  <c r="L243" i="9" a="1"/>
  <c r="L243" i="9" s="1"/>
  <c r="F15" i="8" l="1"/>
  <c r="C15" i="8"/>
  <c r="C14" i="8" s="1"/>
  <c r="FC93" i="3"/>
  <c r="FP93" i="3" s="1"/>
  <c r="AQ93" i="3" s="1" a="1"/>
  <c r="AQ93" i="3" s="1"/>
  <c r="FD93" i="3"/>
  <c r="FQ93" i="3" s="1"/>
  <c r="AR93" i="3" s="1" a="1"/>
  <c r="AR93" i="3" s="1"/>
  <c r="CG93" i="3" a="1"/>
  <c r="CG93" i="3" s="1"/>
  <c r="EG93" i="3" s="1" a="1"/>
  <c r="EG93" i="3" s="1"/>
  <c r="M243" i="9" a="1"/>
  <c r="M243" i="9" s="1"/>
  <c r="CH93" i="3" a="1"/>
  <c r="CH93" i="3" s="1"/>
  <c r="EH93" i="3" s="1" a="1"/>
  <c r="EH93" i="3" s="1"/>
  <c r="H15" i="8" l="1"/>
  <c r="G15" i="8"/>
  <c r="C25" i="8"/>
  <c r="C24" i="8"/>
  <c r="C36" i="8"/>
  <c r="C30" i="8"/>
  <c r="C43" i="8"/>
  <c r="C20" i="8"/>
  <c r="C40" i="8"/>
  <c r="C32" i="8"/>
  <c r="C46" i="8"/>
  <c r="C53" i="8"/>
  <c r="C31" i="8"/>
  <c r="C29" i="8"/>
  <c r="C33" i="8"/>
  <c r="C45" i="8"/>
  <c r="C47" i="8"/>
  <c r="C41" i="8"/>
  <c r="C54" i="8"/>
  <c r="C42" i="8"/>
  <c r="C39" i="8"/>
  <c r="C21" i="8"/>
  <c r="C22" i="8"/>
  <c r="C52" i="8"/>
  <c r="C44" i="8"/>
  <c r="C35" i="8"/>
  <c r="C28" i="8"/>
  <c r="C34" i="8"/>
  <c r="C23" i="8"/>
  <c r="FE93" i="3"/>
  <c r="FR93" i="3" s="1"/>
  <c r="AS93" i="3" s="1" a="1"/>
  <c r="AS93" i="3" s="1"/>
  <c r="N243" i="9" a="1"/>
  <c r="N243" i="9" s="1"/>
  <c r="C74" i="8"/>
  <c r="CI93" i="3" a="1"/>
  <c r="CI93" i="3" s="1"/>
  <c r="EI93" i="3" s="1" a="1"/>
  <c r="EI93" i="3" s="1"/>
  <c r="C85" i="8" l="1"/>
  <c r="C91" i="8"/>
  <c r="C95" i="8"/>
  <c r="C82" i="8"/>
  <c r="C92" i="8"/>
  <c r="C93" i="8"/>
  <c r="C109" i="8"/>
  <c r="D57" i="9"/>
  <c r="C115" i="8"/>
  <c r="C94" i="8"/>
  <c r="C83" i="8"/>
  <c r="I15" i="8"/>
  <c r="C116" i="8"/>
  <c r="D25" i="9"/>
  <c r="C71" i="8"/>
  <c r="C62" i="8"/>
  <c r="C72" i="8"/>
  <c r="C113" i="8"/>
  <c r="D56" i="9"/>
  <c r="C111" i="8"/>
  <c r="C102" i="8"/>
  <c r="C101" i="8"/>
  <c r="C105" i="8"/>
  <c r="C70" i="8"/>
  <c r="C63" i="8"/>
  <c r="C65" i="8"/>
  <c r="C73" i="8"/>
  <c r="C114" i="8"/>
  <c r="C68" i="8"/>
  <c r="C100" i="8"/>
  <c r="C76" i="8"/>
  <c r="C112" i="8"/>
  <c r="C69" i="8"/>
  <c r="C108" i="8"/>
  <c r="C110" i="8"/>
  <c r="C75" i="8"/>
  <c r="C60" i="8"/>
  <c r="C90" i="8"/>
  <c r="C80" i="8"/>
  <c r="C81" i="8"/>
  <c r="C89" i="8"/>
  <c r="C104" i="8"/>
  <c r="C103" i="8"/>
  <c r="C61" i="8"/>
  <c r="C64" i="8"/>
  <c r="C84" i="8"/>
  <c r="C88" i="8"/>
  <c r="D55" i="9"/>
  <c r="C96" i="8"/>
  <c r="FF93" i="3"/>
  <c r="FS93" i="3" s="1"/>
  <c r="AT93" i="3" s="1" a="1"/>
  <c r="AT93" i="3" s="1"/>
  <c r="O243" i="9" a="1"/>
  <c r="O243" i="9" s="1"/>
  <c r="P243" i="9" s="1" a="1"/>
  <c r="P243" i="9" s="1"/>
  <c r="CJ93" i="3" a="1"/>
  <c r="CJ93" i="3" s="1"/>
  <c r="EJ93" i="3" s="1" a="1"/>
  <c r="EJ93" i="3" s="1"/>
  <c r="D103" i="9"/>
  <c r="CN48" i="3" a="1"/>
  <c r="CN48" i="3" s="1"/>
  <c r="EN48" i="3" s="1" a="1"/>
  <c r="EN48" i="3" s="1"/>
  <c r="CN180" i="3" a="1"/>
  <c r="CN180" i="3" s="1"/>
  <c r="EN180" i="3" s="1" a="1"/>
  <c r="EN180" i="3" s="1"/>
  <c r="CN71" i="3" a="1"/>
  <c r="CN71" i="3" s="1"/>
  <c r="EN71" i="3" s="1" a="1"/>
  <c r="EN71" i="3" s="1"/>
  <c r="CN21" i="3" a="1"/>
  <c r="CN21" i="3" s="1"/>
  <c r="EN21" i="3" s="1" a="1"/>
  <c r="EN21" i="3" s="1"/>
  <c r="CN100" i="3" a="1"/>
  <c r="CN100" i="3" s="1"/>
  <c r="EN100" i="3" s="1" a="1"/>
  <c r="EN100" i="3" s="1"/>
  <c r="CN97" i="3" a="1"/>
  <c r="CN97" i="3" s="1"/>
  <c r="EN97" i="3" s="1" a="1"/>
  <c r="EN97" i="3" s="1"/>
  <c r="CN40" i="3" a="1"/>
  <c r="CN40" i="3" s="1"/>
  <c r="EN40" i="3" s="1" a="1"/>
  <c r="EN40" i="3" s="1"/>
  <c r="CN137" i="3" a="1"/>
  <c r="CN137" i="3" s="1"/>
  <c r="EN137" i="3" s="1" a="1"/>
  <c r="EN137" i="3" s="1"/>
  <c r="CN82" i="3" a="1"/>
  <c r="CN82" i="3" s="1"/>
  <c r="EN82" i="3" s="1" a="1"/>
  <c r="EN82" i="3" s="1"/>
  <c r="CN176" i="3" a="1"/>
  <c r="CN176" i="3" s="1"/>
  <c r="EN176" i="3" s="1" a="1"/>
  <c r="EN176" i="3" s="1"/>
  <c r="CN146" i="3" a="1"/>
  <c r="CN146" i="3" s="1"/>
  <c r="EN146" i="3" s="1" a="1"/>
  <c r="EN146" i="3" s="1"/>
  <c r="CN43" i="3" a="1"/>
  <c r="CN43" i="3" s="1"/>
  <c r="EN43" i="3" s="1" a="1"/>
  <c r="EN43" i="3" s="1"/>
  <c r="CN86" i="3" a="1"/>
  <c r="CN86" i="3" s="1"/>
  <c r="EN86" i="3" s="1" a="1"/>
  <c r="EN86" i="3" s="1"/>
  <c r="CN32" i="3" a="1"/>
  <c r="CN32" i="3" s="1"/>
  <c r="EN32" i="3" s="1" a="1"/>
  <c r="EN32" i="3" s="1"/>
  <c r="CN186" i="3" a="1"/>
  <c r="CN186" i="3" s="1"/>
  <c r="EN186" i="3" s="1" a="1"/>
  <c r="EN186" i="3" s="1"/>
  <c r="CN10" i="3" a="1"/>
  <c r="CN10" i="3" s="1"/>
  <c r="EN10" i="3" s="1" a="1"/>
  <c r="EN10" i="3" s="1"/>
  <c r="CN194" i="3" a="1"/>
  <c r="CN194" i="3" s="1"/>
  <c r="EN194" i="3" s="1" a="1"/>
  <c r="EN194" i="3" s="1"/>
  <c r="CN61" i="3" a="1"/>
  <c r="CN61" i="3" s="1"/>
  <c r="EN61" i="3" s="1" a="1"/>
  <c r="EN61" i="3" s="1"/>
  <c r="CN177" i="3" a="1"/>
  <c r="CN177" i="3" s="1"/>
  <c r="EN177" i="3" s="1" a="1"/>
  <c r="EN177" i="3" s="1"/>
  <c r="CN101" i="3" a="1"/>
  <c r="CN101" i="3" s="1"/>
  <c r="EN101" i="3" s="1" a="1"/>
  <c r="EN101" i="3" s="1"/>
  <c r="CN166" i="3" a="1"/>
  <c r="CN166" i="3" s="1"/>
  <c r="EN166" i="3" s="1" a="1"/>
  <c r="EN166" i="3" s="1"/>
  <c r="CN174" i="3" a="1"/>
  <c r="CN174" i="3" s="1"/>
  <c r="EN174" i="3" s="1" a="1"/>
  <c r="EN174" i="3" s="1"/>
  <c r="CN124" i="3" a="1"/>
  <c r="CN124" i="3" s="1"/>
  <c r="EN124" i="3" s="1" a="1"/>
  <c r="EN124" i="3" s="1"/>
  <c r="CN27" i="3" a="1"/>
  <c r="CN27" i="3" s="1"/>
  <c r="EN27" i="3" s="1" a="1"/>
  <c r="EN27" i="3" s="1"/>
  <c r="CN44" i="3" a="1"/>
  <c r="CN44" i="3" s="1"/>
  <c r="EN44" i="3" s="1" a="1"/>
  <c r="EN44" i="3" s="1"/>
  <c r="CN29" i="3" a="1"/>
  <c r="CN29" i="3" s="1"/>
  <c r="EN29" i="3" s="1" a="1"/>
  <c r="EN29" i="3" s="1"/>
  <c r="CN175" i="3" a="1"/>
  <c r="CN175" i="3" s="1"/>
  <c r="EN175" i="3" s="1" a="1"/>
  <c r="EN175" i="3" s="1"/>
  <c r="CN99" i="3" a="1"/>
  <c r="CN99" i="3" s="1"/>
  <c r="EN99" i="3" s="1" a="1"/>
  <c r="EN99" i="3" s="1"/>
  <c r="CN120" i="3" a="1"/>
  <c r="CN120" i="3" s="1"/>
  <c r="EN120" i="3" s="1" a="1"/>
  <c r="EN120" i="3" s="1"/>
  <c r="CN142" i="3" a="1"/>
  <c r="CN142" i="3" s="1"/>
  <c r="EN142" i="3" s="1" a="1"/>
  <c r="EN142" i="3" s="1"/>
  <c r="CN23" i="3" a="1"/>
  <c r="CN23" i="3" s="1"/>
  <c r="EN23" i="3" s="1" a="1"/>
  <c r="EN23" i="3" s="1"/>
  <c r="CN70" i="3" a="1"/>
  <c r="CN70" i="3" s="1"/>
  <c r="EN70" i="3" s="1" a="1"/>
  <c r="EN70" i="3" s="1"/>
  <c r="CN182" i="3" a="1"/>
  <c r="CN182" i="3" s="1"/>
  <c r="EN182" i="3" s="1" a="1"/>
  <c r="EN182" i="3" s="1"/>
  <c r="CN114" i="3" a="1"/>
  <c r="CN114" i="3" s="1"/>
  <c r="EN114" i="3" s="1" a="1"/>
  <c r="EN114" i="3" s="1"/>
  <c r="CN9" i="3" a="1"/>
  <c r="CN9" i="3" s="1"/>
  <c r="EN9" i="3" s="1" a="1"/>
  <c r="EN9" i="3" s="1"/>
  <c r="CN92" i="3" a="1"/>
  <c r="CN92" i="3" s="1"/>
  <c r="EN92" i="3" s="1" a="1"/>
  <c r="EN92" i="3" s="1"/>
  <c r="CN17" i="3" a="1"/>
  <c r="CN17" i="3" s="1"/>
  <c r="EN17" i="3" s="1" a="1"/>
  <c r="EN17" i="3" s="1"/>
  <c r="CN59" i="3" a="1"/>
  <c r="CN59" i="3" s="1"/>
  <c r="EN59" i="3" s="1" a="1"/>
  <c r="EN59" i="3" s="1"/>
  <c r="CN57" i="3" a="1"/>
  <c r="CN57" i="3" s="1"/>
  <c r="EN57" i="3" s="1" a="1"/>
  <c r="EN57" i="3" s="1"/>
  <c r="CN158" i="3" a="1"/>
  <c r="CN158" i="3" s="1"/>
  <c r="EN158" i="3" s="1" a="1"/>
  <c r="EN158" i="3" s="1"/>
  <c r="CN116" i="3" a="1"/>
  <c r="CN116" i="3" s="1"/>
  <c r="EN116" i="3" s="1" a="1"/>
  <c r="EN116" i="3" s="1"/>
  <c r="CN54" i="3" a="1"/>
  <c r="CN54" i="3" s="1"/>
  <c r="EN54" i="3" s="1" a="1"/>
  <c r="EN54" i="3" s="1"/>
  <c r="CN93" i="3" a="1"/>
  <c r="CN93" i="3" s="1"/>
  <c r="EN93" i="3" s="1" a="1"/>
  <c r="EN93" i="3" s="1"/>
  <c r="CN119" i="3" a="1"/>
  <c r="CN119" i="3" s="1"/>
  <c r="EN119" i="3" s="1" a="1"/>
  <c r="EN119" i="3" s="1"/>
  <c r="CN18" i="3" a="1"/>
  <c r="CN18" i="3" s="1"/>
  <c r="EN18" i="3" s="1" a="1"/>
  <c r="EN18" i="3" s="1"/>
  <c r="CN45" i="3" a="1"/>
  <c r="CN45" i="3" s="1"/>
  <c r="EN45" i="3" s="1" a="1"/>
  <c r="EN45" i="3" s="1"/>
  <c r="CN171" i="3" a="1"/>
  <c r="CN171" i="3" s="1"/>
  <c r="EN171" i="3" s="1" a="1"/>
  <c r="EN171" i="3" s="1"/>
  <c r="CN150" i="3" a="1"/>
  <c r="CN150" i="3" s="1"/>
  <c r="EN150" i="3" s="1" a="1"/>
  <c r="EN150" i="3" s="1"/>
  <c r="CN83" i="3" a="1"/>
  <c r="CN83" i="3" s="1"/>
  <c r="EN83" i="3" s="1" a="1"/>
  <c r="EN83" i="3" s="1"/>
  <c r="CN109" i="3" a="1"/>
  <c r="CN109" i="3" s="1"/>
  <c r="EN109" i="3" s="1" a="1"/>
  <c r="EN109" i="3" s="1"/>
  <c r="CN75" i="3" a="1"/>
  <c r="CN75" i="3" s="1"/>
  <c r="EN75" i="3" s="1" a="1"/>
  <c r="EN75" i="3" s="1"/>
  <c r="CN151" i="3" a="1"/>
  <c r="CN151" i="3" s="1"/>
  <c r="EN151" i="3" s="1" a="1"/>
  <c r="EN151" i="3" s="1"/>
  <c r="CN104" i="3" a="1"/>
  <c r="CN104" i="3" s="1"/>
  <c r="EN104" i="3" s="1" a="1"/>
  <c r="EN104" i="3" s="1"/>
  <c r="CN7" i="3" a="1"/>
  <c r="CN7" i="3" s="1"/>
  <c r="EN7" i="3" s="1" a="1"/>
  <c r="EN7" i="3" s="1"/>
  <c r="CN168" i="3" a="1"/>
  <c r="CN168" i="3" s="1"/>
  <c r="EN168" i="3" s="1" a="1"/>
  <c r="EN168" i="3" s="1"/>
  <c r="CN41" i="3" a="1"/>
  <c r="CN41" i="3" s="1"/>
  <c r="EN41" i="3" s="1" a="1"/>
  <c r="EN41" i="3" s="1"/>
  <c r="CN96" i="3" a="1"/>
  <c r="CN96" i="3" s="1"/>
  <c r="EN96" i="3" s="1" a="1"/>
  <c r="EN96" i="3" s="1"/>
  <c r="CN102" i="3" a="1"/>
  <c r="CN102" i="3" s="1"/>
  <c r="EN102" i="3" s="1" a="1"/>
  <c r="EN102" i="3" s="1"/>
  <c r="CN73" i="3" a="1"/>
  <c r="CN73" i="3" s="1"/>
  <c r="EN73" i="3" s="1" a="1"/>
  <c r="EN73" i="3" s="1"/>
  <c r="CN122" i="3" a="1"/>
  <c r="CN122" i="3" s="1"/>
  <c r="EN122" i="3" s="1" a="1"/>
  <c r="EN122" i="3" s="1"/>
  <c r="CN67" i="3" a="1"/>
  <c r="CN67" i="3" s="1"/>
  <c r="EN67" i="3" s="1" a="1"/>
  <c r="EN67" i="3" s="1"/>
  <c r="CN76" i="3" a="1"/>
  <c r="CN76" i="3" s="1"/>
  <c r="EN76" i="3" s="1" a="1"/>
  <c r="EN76" i="3" s="1"/>
  <c r="CN35" i="3" a="1"/>
  <c r="CN35" i="3" s="1"/>
  <c r="EN35" i="3" s="1" a="1"/>
  <c r="EN35" i="3" s="1"/>
  <c r="CN84" i="3" a="1"/>
  <c r="CN84" i="3" s="1"/>
  <c r="EN84" i="3" s="1" a="1"/>
  <c r="EN84" i="3" s="1"/>
  <c r="CN187" i="3" a="1"/>
  <c r="CN187" i="3" s="1"/>
  <c r="EN187" i="3" s="1" a="1"/>
  <c r="EN187" i="3" s="1"/>
  <c r="CN138" i="3" a="1"/>
  <c r="CN138" i="3" s="1"/>
  <c r="EN138" i="3" s="1" a="1"/>
  <c r="EN138" i="3" s="1"/>
  <c r="CN19" i="3" a="1"/>
  <c r="CN19" i="3" s="1"/>
  <c r="EN19" i="3" s="1" a="1"/>
  <c r="EN19" i="3" s="1"/>
  <c r="CN167" i="3" a="1"/>
  <c r="CN167" i="3" s="1"/>
  <c r="EN167" i="3" s="1" a="1"/>
  <c r="EN167" i="3" s="1"/>
  <c r="CN143" i="3" a="1"/>
  <c r="CN143" i="3" s="1"/>
  <c r="EN143" i="3" s="1" a="1"/>
  <c r="EN143" i="3" s="1"/>
  <c r="CN12" i="3" a="1"/>
  <c r="CN12" i="3" s="1"/>
  <c r="EN12" i="3" s="1" a="1"/>
  <c r="EN12" i="3" s="1"/>
  <c r="CN91" i="3" a="1"/>
  <c r="CN91" i="3" s="1"/>
  <c r="EN91" i="3" s="1" a="1"/>
  <c r="EN91" i="3" s="1"/>
  <c r="CN38" i="3" a="1"/>
  <c r="CN38" i="3" s="1"/>
  <c r="EN38" i="3" s="1" a="1"/>
  <c r="EN38" i="3" s="1"/>
  <c r="CN34" i="3" a="1"/>
  <c r="CN34" i="3" s="1"/>
  <c r="EN34" i="3" s="1" a="1"/>
  <c r="EN34" i="3" s="1"/>
  <c r="CN188" i="3" a="1"/>
  <c r="CN188" i="3" s="1"/>
  <c r="EN188" i="3" s="1" a="1"/>
  <c r="EN188" i="3" s="1"/>
  <c r="CN147" i="3" a="1"/>
  <c r="CN147" i="3" s="1"/>
  <c r="EN147" i="3" s="1" a="1"/>
  <c r="EN147" i="3" s="1"/>
  <c r="CN126" i="3" a="1"/>
  <c r="CN126" i="3" s="1"/>
  <c r="EN126" i="3" s="1" a="1"/>
  <c r="EN126" i="3" s="1"/>
  <c r="CN31" i="3" a="1"/>
  <c r="CN31" i="3" s="1"/>
  <c r="EN31" i="3" s="1" a="1"/>
  <c r="EN31" i="3" s="1"/>
  <c r="CN169" i="3" a="1"/>
  <c r="CN169" i="3" s="1"/>
  <c r="EN169" i="3" s="1" a="1"/>
  <c r="EN169" i="3" s="1"/>
  <c r="CN6" i="3" a="1"/>
  <c r="CN6" i="3" s="1"/>
  <c r="EN6" i="3" s="1" a="1"/>
  <c r="EN6" i="3" s="1"/>
  <c r="CN66" i="3" a="1"/>
  <c r="CN66" i="3" s="1"/>
  <c r="EN66" i="3" s="1" a="1"/>
  <c r="EN66" i="3" s="1"/>
  <c r="CN133" i="3" a="1"/>
  <c r="CN133" i="3" s="1"/>
  <c r="EN133" i="3" s="1" a="1"/>
  <c r="EN133" i="3" s="1"/>
  <c r="CN74" i="3" a="1"/>
  <c r="CN74" i="3" s="1"/>
  <c r="EN74" i="3" s="1" a="1"/>
  <c r="EN74" i="3" s="1"/>
  <c r="CN192" i="3" a="1"/>
  <c r="CN192" i="3" s="1"/>
  <c r="EN192" i="3" s="1" a="1"/>
  <c r="EN192" i="3" s="1"/>
  <c r="CN87" i="3" a="1"/>
  <c r="CN87" i="3" s="1"/>
  <c r="EN87" i="3" s="1" a="1"/>
  <c r="EN87" i="3" s="1"/>
  <c r="CN88" i="3" a="1"/>
  <c r="CN88" i="3" s="1"/>
  <c r="EN88" i="3" s="1" a="1"/>
  <c r="EN88" i="3" s="1"/>
  <c r="CN81" i="3" a="1"/>
  <c r="CN81" i="3" s="1"/>
  <c r="EN81" i="3" s="1" a="1"/>
  <c r="EN81" i="3" s="1"/>
  <c r="CN24" i="3" a="1"/>
  <c r="CN24" i="3" s="1"/>
  <c r="EN24" i="3" s="1" a="1"/>
  <c r="EN24" i="3" s="1"/>
  <c r="CN42" i="3" a="1"/>
  <c r="CN42" i="3" s="1"/>
  <c r="EN42" i="3" s="1" a="1"/>
  <c r="EN42" i="3" s="1"/>
  <c r="CN52" i="3" a="1"/>
  <c r="CN52" i="3" s="1"/>
  <c r="EN52" i="3" s="1" a="1"/>
  <c r="EN52" i="3" s="1"/>
  <c r="CN148" i="3" a="1"/>
  <c r="CN148" i="3" s="1"/>
  <c r="EN148" i="3" s="1" a="1"/>
  <c r="EN148" i="3" s="1"/>
  <c r="CN53" i="3" a="1"/>
  <c r="CN53" i="3" s="1"/>
  <c r="EN53" i="3" s="1" a="1"/>
  <c r="EN53" i="3" s="1"/>
  <c r="CN69" i="3" a="1"/>
  <c r="CN69" i="3" s="1"/>
  <c r="EN69" i="3" s="1" a="1"/>
  <c r="EN69" i="3" s="1"/>
  <c r="CN80" i="3" a="1"/>
  <c r="CN80" i="3" s="1"/>
  <c r="EN80" i="3" s="1" a="1"/>
  <c r="EN80" i="3" s="1"/>
  <c r="CN95" i="3" a="1"/>
  <c r="CN95" i="3" s="1"/>
  <c r="EN95" i="3" s="1" a="1"/>
  <c r="EN95" i="3" s="1"/>
  <c r="CN130" i="3" a="1"/>
  <c r="CN130" i="3" s="1"/>
  <c r="EN130" i="3" s="1" a="1"/>
  <c r="EN130" i="3" s="1"/>
  <c r="CN136" i="3" a="1"/>
  <c r="CN136" i="3" s="1"/>
  <c r="EN136" i="3" s="1" a="1"/>
  <c r="EN136" i="3" s="1"/>
  <c r="CN25" i="3" a="1"/>
  <c r="CN25" i="3" s="1"/>
  <c r="EN25" i="3" s="1" a="1"/>
  <c r="EN25" i="3" s="1"/>
  <c r="CN72" i="3" a="1"/>
  <c r="CN72" i="3" s="1"/>
  <c r="EN72" i="3" s="1" a="1"/>
  <c r="EN72" i="3" s="1"/>
  <c r="CN103" i="3" a="1"/>
  <c r="CN103" i="3" s="1"/>
  <c r="EN103" i="3" s="1" a="1"/>
  <c r="EN103" i="3" s="1"/>
  <c r="CN185" i="3" a="1"/>
  <c r="CN185" i="3" s="1"/>
  <c r="EN185" i="3" s="1" a="1"/>
  <c r="EN185" i="3" s="1"/>
  <c r="CN68" i="3" a="1"/>
  <c r="CN68" i="3" s="1"/>
  <c r="EN68" i="3" s="1" a="1"/>
  <c r="EN68" i="3" s="1"/>
  <c r="CN184" i="3" a="1"/>
  <c r="CN184" i="3" s="1"/>
  <c r="EN184" i="3" s="1" a="1"/>
  <c r="EN184" i="3" s="1"/>
  <c r="CN141" i="3" a="1"/>
  <c r="CN141" i="3" s="1"/>
  <c r="EN141" i="3" s="1" a="1"/>
  <c r="EN141" i="3" s="1"/>
  <c r="CN117" i="3" a="1"/>
  <c r="CN117" i="3" s="1"/>
  <c r="EN117" i="3" s="1" a="1"/>
  <c r="EN117" i="3" s="1"/>
  <c r="CN164" i="3" a="1"/>
  <c r="CN164" i="3" s="1"/>
  <c r="EN164" i="3" s="1" a="1"/>
  <c r="EN164" i="3" s="1"/>
  <c r="CN78" i="3" a="1"/>
  <c r="CN78" i="3" s="1"/>
  <c r="EN78" i="3" s="1" a="1"/>
  <c r="EN78" i="3" s="1"/>
  <c r="CN172" i="3" a="1"/>
  <c r="CN172" i="3" s="1"/>
  <c r="EN172" i="3" s="1" a="1"/>
  <c r="EN172" i="3" s="1"/>
  <c r="CN60" i="3" a="1"/>
  <c r="CN60" i="3" s="1"/>
  <c r="EN60" i="3" s="1" a="1"/>
  <c r="EN60" i="3" s="1"/>
  <c r="CN55" i="3" a="1"/>
  <c r="CN55" i="3" s="1"/>
  <c r="EN55" i="3" s="1" a="1"/>
  <c r="EN55" i="3" s="1"/>
  <c r="CN113" i="3" a="1"/>
  <c r="CN113" i="3" s="1"/>
  <c r="EN113" i="3" s="1" a="1"/>
  <c r="EN113" i="3" s="1"/>
  <c r="CN5" i="3" a="1"/>
  <c r="CN5" i="3" s="1"/>
  <c r="EN5" i="3" s="1" a="1"/>
  <c r="EN5" i="3" s="1"/>
  <c r="CN157" i="3" a="1"/>
  <c r="CN157" i="3" s="1"/>
  <c r="EN157" i="3" s="1" a="1"/>
  <c r="EN157" i="3" s="1"/>
  <c r="CN139" i="3" a="1"/>
  <c r="CN139" i="3" s="1"/>
  <c r="EN139" i="3" s="1" a="1"/>
  <c r="EN139" i="3" s="1"/>
  <c r="CN181" i="3" a="1"/>
  <c r="CN181" i="3" s="1"/>
  <c r="EN181" i="3" s="1" a="1"/>
  <c r="EN181" i="3" s="1"/>
  <c r="CN191" i="3" a="1"/>
  <c r="CN191" i="3" s="1"/>
  <c r="EN191" i="3" s="1" a="1"/>
  <c r="EN191" i="3" s="1"/>
  <c r="CN15" i="3" a="1"/>
  <c r="CN15" i="3" s="1"/>
  <c r="EN15" i="3" s="1" a="1"/>
  <c r="EN15" i="3" s="1"/>
  <c r="CN30" i="3" a="1"/>
  <c r="CN30" i="3" s="1"/>
  <c r="EN30" i="3" s="1" a="1"/>
  <c r="EN30" i="3" s="1"/>
  <c r="CN26" i="3" a="1"/>
  <c r="CN26" i="3" s="1"/>
  <c r="EN26" i="3" s="1" a="1"/>
  <c r="EN26" i="3" s="1"/>
  <c r="CN131" i="3" a="1"/>
  <c r="CN131" i="3" s="1"/>
  <c r="EN131" i="3" s="1" a="1"/>
  <c r="EN131" i="3" s="1"/>
  <c r="CN94" i="3" a="1"/>
  <c r="CN94" i="3" s="1"/>
  <c r="EN94" i="3" s="1" a="1"/>
  <c r="EN94" i="3" s="1"/>
  <c r="CN46" i="3" a="1"/>
  <c r="CN46" i="3" s="1"/>
  <c r="EN46" i="3" s="1" a="1"/>
  <c r="EN46" i="3" s="1"/>
  <c r="CN128" i="3" a="1"/>
  <c r="CN128" i="3" s="1"/>
  <c r="EN128" i="3" s="1" a="1"/>
  <c r="EN128" i="3" s="1"/>
  <c r="CN4" i="3" a="1"/>
  <c r="CN4" i="3" s="1"/>
  <c r="EN4" i="3" s="1" a="1"/>
  <c r="EN4" i="3" s="1"/>
  <c r="CN189" i="3" a="1"/>
  <c r="CN189" i="3" s="1"/>
  <c r="EN189" i="3" s="1" a="1"/>
  <c r="EN189" i="3" s="1"/>
  <c r="CN140" i="3" a="1"/>
  <c r="CN140" i="3" s="1"/>
  <c r="EN140" i="3" s="1" a="1"/>
  <c r="EN140" i="3" s="1"/>
  <c r="CN160" i="3" a="1"/>
  <c r="CN160" i="3" s="1"/>
  <c r="EN160" i="3" s="1" a="1"/>
  <c r="EN160" i="3" s="1"/>
  <c r="CN135" i="3" a="1"/>
  <c r="CN135" i="3" s="1"/>
  <c r="EN135" i="3" s="1" a="1"/>
  <c r="EN135" i="3" s="1"/>
  <c r="CN144" i="3" a="1"/>
  <c r="CN144" i="3" s="1"/>
  <c r="EN144" i="3" s="1" a="1"/>
  <c r="EN144" i="3" s="1"/>
  <c r="CN127" i="3" a="1"/>
  <c r="CN127" i="3" s="1"/>
  <c r="EN127" i="3" s="1" a="1"/>
  <c r="EN127" i="3" s="1"/>
  <c r="CN173" i="3" a="1"/>
  <c r="CN173" i="3" s="1"/>
  <c r="EN173" i="3" s="1" a="1"/>
  <c r="EN173" i="3" s="1"/>
  <c r="CN16" i="3" a="1"/>
  <c r="CN16" i="3" s="1"/>
  <c r="EN16" i="3" s="1" a="1"/>
  <c r="EN16" i="3" s="1"/>
  <c r="CN90" i="3" a="1"/>
  <c r="CN90" i="3" s="1"/>
  <c r="EN90" i="3" s="1" a="1"/>
  <c r="EN90" i="3" s="1"/>
  <c r="CN170" i="3" a="1"/>
  <c r="CN170" i="3" s="1"/>
  <c r="EN170" i="3" s="1" a="1"/>
  <c r="EN170" i="3" s="1"/>
  <c r="CN129" i="3" a="1"/>
  <c r="CN129" i="3" s="1"/>
  <c r="EN129" i="3" s="1" a="1"/>
  <c r="EN129" i="3" s="1"/>
  <c r="CN65" i="3" a="1"/>
  <c r="CN65" i="3" s="1"/>
  <c r="EN65" i="3" s="1" a="1"/>
  <c r="EN65" i="3" s="1"/>
  <c r="CN121" i="3" a="1"/>
  <c r="CN121" i="3" s="1"/>
  <c r="EN121" i="3" s="1" a="1"/>
  <c r="EN121" i="3" s="1"/>
  <c r="CN14" i="3" a="1"/>
  <c r="CN14" i="3" s="1"/>
  <c r="EN14" i="3" s="1" a="1"/>
  <c r="EN14" i="3" s="1"/>
  <c r="CN145" i="3" a="1"/>
  <c r="CN145" i="3" s="1"/>
  <c r="EN145" i="3" s="1" a="1"/>
  <c r="EN145" i="3" s="1"/>
  <c r="CN79" i="3" a="1"/>
  <c r="CN79" i="3" s="1"/>
  <c r="EN79" i="3" s="1" a="1"/>
  <c r="EN79" i="3" s="1"/>
  <c r="CN85" i="3" a="1"/>
  <c r="CN85" i="3" s="1"/>
  <c r="EN85" i="3" s="1" a="1"/>
  <c r="EN85" i="3" s="1"/>
  <c r="CN118" i="3" a="1"/>
  <c r="CN118" i="3" s="1"/>
  <c r="EN118" i="3" s="1" a="1"/>
  <c r="EN118" i="3" s="1"/>
  <c r="CN20" i="3" a="1"/>
  <c r="CN20" i="3" s="1"/>
  <c r="EN20" i="3" s="1" a="1"/>
  <c r="EN20" i="3" s="1"/>
  <c r="CN22" i="3" a="1"/>
  <c r="CN22" i="3" s="1"/>
  <c r="EN22" i="3" s="1" a="1"/>
  <c r="EN22" i="3" s="1"/>
  <c r="CN51" i="3" a="1"/>
  <c r="CN51" i="3" s="1"/>
  <c r="EN51" i="3" s="1" a="1"/>
  <c r="EN51" i="3" s="1"/>
  <c r="CN37" i="3" a="1"/>
  <c r="CN37" i="3" s="1"/>
  <c r="EN37" i="3" s="1" a="1"/>
  <c r="EN37" i="3" s="1"/>
  <c r="CN154" i="3" a="1"/>
  <c r="CN154" i="3" s="1"/>
  <c r="EN154" i="3" s="1" a="1"/>
  <c r="EN154" i="3" s="1"/>
  <c r="CN162" i="3" a="1"/>
  <c r="CN162" i="3" s="1"/>
  <c r="EN162" i="3" s="1" a="1"/>
  <c r="EN162" i="3" s="1"/>
  <c r="CN190" i="3" a="1"/>
  <c r="CN190" i="3" s="1"/>
  <c r="EN190" i="3" s="1" a="1"/>
  <c r="EN190" i="3" s="1"/>
  <c r="CN193" i="3" a="1"/>
  <c r="CN193" i="3" s="1"/>
  <c r="EN193" i="3" s="1" a="1"/>
  <c r="EN193" i="3" s="1"/>
  <c r="CN165" i="3" a="1"/>
  <c r="CN165" i="3" s="1"/>
  <c r="EN165" i="3" s="1" a="1"/>
  <c r="EN165" i="3" s="1"/>
  <c r="CN106" i="3" a="1"/>
  <c r="CN106" i="3" s="1"/>
  <c r="EN106" i="3" s="1" a="1"/>
  <c r="EN106" i="3" s="1"/>
  <c r="CN47" i="3" a="1"/>
  <c r="CN47" i="3" s="1"/>
  <c r="EN47" i="3" s="1" a="1"/>
  <c r="EN47" i="3" s="1"/>
  <c r="CN156" i="3" a="1"/>
  <c r="CN156" i="3" s="1"/>
  <c r="EN156" i="3" s="1" a="1"/>
  <c r="EN156" i="3" s="1"/>
  <c r="CN50" i="3" a="1"/>
  <c r="CN50" i="3" s="1"/>
  <c r="EN50" i="3" s="1" a="1"/>
  <c r="EN50" i="3" s="1"/>
  <c r="CN179" i="3" a="1"/>
  <c r="CN179" i="3" s="1"/>
  <c r="EN179" i="3" s="1" a="1"/>
  <c r="EN179" i="3" s="1"/>
  <c r="CN149" i="3" a="1"/>
  <c r="CN149" i="3" s="1"/>
  <c r="EN149" i="3" s="1" a="1"/>
  <c r="EN149" i="3" s="1"/>
  <c r="CN58" i="3" a="1"/>
  <c r="CN58" i="3" s="1"/>
  <c r="EN58" i="3" s="1" a="1"/>
  <c r="EN58" i="3" s="1"/>
  <c r="CN39" i="3" a="1"/>
  <c r="CN39" i="3" s="1"/>
  <c r="EN39" i="3" s="1" a="1"/>
  <c r="EN39" i="3" s="1"/>
  <c r="CN64" i="3" a="1"/>
  <c r="CN64" i="3" s="1"/>
  <c r="EN64" i="3" s="1" a="1"/>
  <c r="EN64" i="3" s="1"/>
  <c r="CN63" i="3" a="1"/>
  <c r="CN63" i="3" s="1"/>
  <c r="EN63" i="3" s="1" a="1"/>
  <c r="EN63" i="3" s="1"/>
  <c r="CN11" i="3" a="1"/>
  <c r="CN11" i="3" s="1"/>
  <c r="EN11" i="3" s="1" a="1"/>
  <c r="EN11" i="3" s="1"/>
  <c r="CN36" i="3" a="1"/>
  <c r="CN36" i="3" s="1"/>
  <c r="EN36" i="3" s="1" a="1"/>
  <c r="EN36" i="3" s="1"/>
  <c r="CN153" i="3" a="1"/>
  <c r="CN153" i="3" s="1"/>
  <c r="EN153" i="3" s="1" a="1"/>
  <c r="EN153" i="3" s="1"/>
  <c r="CN62" i="3" a="1"/>
  <c r="CN62" i="3" s="1"/>
  <c r="EN62" i="3" s="1" a="1"/>
  <c r="EN62" i="3" s="1"/>
  <c r="CN105" i="3" a="1"/>
  <c r="CN105" i="3" s="1"/>
  <c r="EN105" i="3" s="1" a="1"/>
  <c r="EN105" i="3" s="1"/>
  <c r="CN8" i="3" a="1"/>
  <c r="CN8" i="3" s="1"/>
  <c r="EN8" i="3" s="1" a="1"/>
  <c r="EN8" i="3" s="1"/>
  <c r="CN13" i="3" a="1"/>
  <c r="CN13" i="3" s="1"/>
  <c r="EN13" i="3" s="1" a="1"/>
  <c r="EN13" i="3" s="1"/>
  <c r="CN178" i="3" a="1"/>
  <c r="CN178" i="3" s="1"/>
  <c r="EN178" i="3" s="1" a="1"/>
  <c r="EN178" i="3" s="1"/>
  <c r="CN155" i="3" a="1"/>
  <c r="CN155" i="3" s="1"/>
  <c r="EN155" i="3" s="1" a="1"/>
  <c r="EN155" i="3" s="1"/>
  <c r="CN110" i="3" a="1"/>
  <c r="CN110" i="3" s="1"/>
  <c r="EN110" i="3" s="1" a="1"/>
  <c r="EN110" i="3" s="1"/>
  <c r="CN28" i="3" a="1"/>
  <c r="CN28" i="3" s="1"/>
  <c r="EN28" i="3" s="1" a="1"/>
  <c r="EN28" i="3" s="1"/>
  <c r="CN159" i="3" a="1"/>
  <c r="CN159" i="3" s="1"/>
  <c r="EN159" i="3" s="1" a="1"/>
  <c r="EN159" i="3" s="1"/>
  <c r="CN33" i="3" a="1"/>
  <c r="CN33" i="3" s="1"/>
  <c r="EN33" i="3" s="1" a="1"/>
  <c r="EN33" i="3" s="1"/>
  <c r="CN123" i="3" a="1"/>
  <c r="CN123" i="3" s="1"/>
  <c r="EN123" i="3" s="1" a="1"/>
  <c r="EN123" i="3" s="1"/>
  <c r="CN111" i="3" a="1"/>
  <c r="CN111" i="3" s="1"/>
  <c r="EN111" i="3" s="1" a="1"/>
  <c r="EN111" i="3" s="1"/>
  <c r="CN125" i="3" a="1"/>
  <c r="CN125" i="3" s="1"/>
  <c r="EN125" i="3" s="1" a="1"/>
  <c r="EN125" i="3" s="1"/>
  <c r="CN132" i="3" a="1"/>
  <c r="CN132" i="3" s="1"/>
  <c r="EN132" i="3" s="1" a="1"/>
  <c r="EN132" i="3" s="1"/>
  <c r="CN98" i="3" a="1"/>
  <c r="CN98" i="3" s="1"/>
  <c r="EN98" i="3" s="1" a="1"/>
  <c r="EN98" i="3" s="1"/>
  <c r="CN115" i="3" a="1"/>
  <c r="CN115" i="3" s="1"/>
  <c r="EN115" i="3" s="1" a="1"/>
  <c r="EN115" i="3" s="1"/>
  <c r="CN89" i="3" a="1"/>
  <c r="CN89" i="3" s="1"/>
  <c r="EN89" i="3" s="1" a="1"/>
  <c r="EN89" i="3" s="1"/>
  <c r="CN49" i="3" a="1"/>
  <c r="CN49" i="3" s="1"/>
  <c r="EN49" i="3" s="1" a="1"/>
  <c r="EN49" i="3" s="1"/>
  <c r="CN112" i="3" a="1"/>
  <c r="CN112" i="3" s="1"/>
  <c r="EN112" i="3" s="1" a="1"/>
  <c r="EN112" i="3" s="1"/>
  <c r="CN161" i="3" a="1"/>
  <c r="CN161" i="3" s="1"/>
  <c r="EN161" i="3" s="1" a="1"/>
  <c r="EN161" i="3" s="1"/>
  <c r="CN77" i="3" a="1"/>
  <c r="CN77" i="3" s="1"/>
  <c r="EN77" i="3" s="1" a="1"/>
  <c r="EN77" i="3" s="1"/>
  <c r="CN183" i="3" a="1"/>
  <c r="CN183" i="3" s="1"/>
  <c r="EN183" i="3" s="1" a="1"/>
  <c r="EN183" i="3" s="1"/>
  <c r="CN56" i="3" a="1"/>
  <c r="CN56" i="3" s="1"/>
  <c r="EN56" i="3" s="1" a="1"/>
  <c r="EN56" i="3" s="1"/>
  <c r="CN107" i="3" a="1"/>
  <c r="CN107" i="3" s="1"/>
  <c r="EN107" i="3" s="1" a="1"/>
  <c r="EN107" i="3" s="1"/>
  <c r="CN134" i="3" a="1"/>
  <c r="CN134" i="3" s="1"/>
  <c r="EN134" i="3" s="1" a="1"/>
  <c r="EN134" i="3" s="1"/>
  <c r="D77" i="9"/>
  <c r="D87" i="9"/>
  <c r="D64" i="9"/>
  <c r="D118" i="9"/>
  <c r="D111" i="9"/>
  <c r="D113" i="9"/>
  <c r="D74" i="9"/>
  <c r="D88" i="9"/>
  <c r="CK93" i="3" a="1"/>
  <c r="CK93" i="3" s="1"/>
  <c r="EK93" i="3" s="1" a="1"/>
  <c r="EK93" i="3" s="1"/>
  <c r="D112" i="9" l="1"/>
  <c r="D96" i="9"/>
  <c r="D95" i="9"/>
  <c r="D98" i="9"/>
  <c r="D116" i="9"/>
  <c r="D97" i="9"/>
  <c r="D65" i="9"/>
  <c r="D75" i="9"/>
  <c r="D108" i="9"/>
  <c r="D91" i="9"/>
  <c r="K15" i="8"/>
  <c r="D67" i="9"/>
  <c r="D63" i="9"/>
  <c r="D71" i="9"/>
  <c r="D78" i="9"/>
  <c r="D117" i="9"/>
  <c r="D79" i="9"/>
  <c r="D76" i="9"/>
  <c r="D119" i="9"/>
  <c r="D68" i="9"/>
  <c r="J15" i="8"/>
  <c r="D99" i="9"/>
  <c r="D92" i="9"/>
  <c r="D66" i="9"/>
  <c r="D16" i="8"/>
  <c r="D14" i="8" s="1"/>
  <c r="FG93" i="3"/>
  <c r="FT93" i="3" s="1"/>
  <c r="AU93" i="3" s="1" a="1"/>
  <c r="AU93" i="3" s="1"/>
  <c r="FH93" i="3"/>
  <c r="FU93" i="3" s="1"/>
  <c r="AV93" i="3" s="1" a="1"/>
  <c r="AV93" i="3" s="1"/>
  <c r="CL93" i="3" a="1"/>
  <c r="CL93" i="3" s="1"/>
  <c r="EL93" i="3" s="1" a="1"/>
  <c r="EL93" i="3" s="1"/>
  <c r="D42" i="8" l="1"/>
  <c r="L15" i="8"/>
  <c r="D20" i="8"/>
  <c r="D29" i="8"/>
  <c r="D24" i="8"/>
  <c r="D39" i="8"/>
  <c r="D21" i="8"/>
  <c r="D34" i="8"/>
  <c r="D44" i="8"/>
  <c r="D40" i="8"/>
  <c r="D47" i="8"/>
  <c r="D31" i="8"/>
  <c r="D28" i="8"/>
  <c r="D43" i="8"/>
  <c r="D45" i="8"/>
  <c r="D22" i="8"/>
  <c r="D30" i="8"/>
  <c r="D32" i="8"/>
  <c r="D25" i="8"/>
  <c r="D52" i="8"/>
  <c r="D41" i="8"/>
  <c r="D54" i="8"/>
  <c r="D36" i="8"/>
  <c r="D23" i="8"/>
  <c r="D46" i="8"/>
  <c r="D33" i="8"/>
  <c r="D53" i="8"/>
  <c r="D35" i="8"/>
  <c r="D84" i="8" l="1"/>
  <c r="D94" i="8"/>
  <c r="E25" i="9"/>
  <c r="D72" i="8"/>
  <c r="D101" i="8"/>
  <c r="D82" i="8"/>
  <c r="D75" i="8"/>
  <c r="D70" i="8"/>
  <c r="D81" i="8"/>
  <c r="D95" i="8"/>
  <c r="D91" i="8"/>
  <c r="D96" i="8"/>
  <c r="D69" i="8"/>
  <c r="D60" i="8"/>
  <c r="D90" i="8"/>
  <c r="D92" i="8"/>
  <c r="D89" i="8"/>
  <c r="D80" i="8"/>
  <c r="D93" i="8"/>
  <c r="D88" i="8"/>
  <c r="E57" i="9"/>
  <c r="D83" i="8"/>
  <c r="D85" i="8"/>
  <c r="D115" i="8"/>
  <c r="D68" i="8"/>
  <c r="D63" i="8"/>
  <c r="D104" i="8"/>
  <c r="D65" i="8"/>
  <c r="D74" i="8"/>
  <c r="D111" i="8"/>
  <c r="D76" i="8"/>
  <c r="E55" i="9"/>
  <c r="D100" i="8"/>
  <c r="D64" i="8"/>
  <c r="D71" i="8"/>
  <c r="D62" i="8"/>
  <c r="D61" i="8"/>
  <c r="D73" i="8"/>
  <c r="E56" i="9"/>
  <c r="D116" i="8"/>
  <c r="D108" i="8"/>
  <c r="D105" i="8"/>
  <c r="D103" i="8"/>
  <c r="D110" i="8"/>
  <c r="D114" i="8"/>
  <c r="D109" i="8"/>
  <c r="D113" i="8"/>
  <c r="D112" i="8"/>
  <c r="D102" i="8"/>
  <c r="CO128" i="3" a="1"/>
  <c r="CO128" i="3" s="1"/>
  <c r="EO128" i="3" s="1" a="1"/>
  <c r="EO128" i="3" s="1"/>
  <c r="CO49" i="3" a="1"/>
  <c r="CO49" i="3" s="1"/>
  <c r="EO49" i="3" s="1" a="1"/>
  <c r="EO49" i="3" s="1"/>
  <c r="CO139" i="3" a="1"/>
  <c r="CO139" i="3" s="1"/>
  <c r="EO139" i="3" s="1" a="1"/>
  <c r="EO139" i="3" s="1"/>
  <c r="CO117" i="3" a="1"/>
  <c r="CO117" i="3" s="1"/>
  <c r="EO117" i="3" s="1" a="1"/>
  <c r="EO117" i="3" s="1"/>
  <c r="CO67" i="3" a="1"/>
  <c r="CO67" i="3" s="1"/>
  <c r="EO67" i="3" s="1" a="1"/>
  <c r="EO67" i="3" s="1"/>
  <c r="CO144" i="3" a="1"/>
  <c r="CO144" i="3" s="1"/>
  <c r="EO144" i="3" s="1" a="1"/>
  <c r="EO144" i="3" s="1"/>
  <c r="CO11" i="3" a="1"/>
  <c r="CO11" i="3" s="1"/>
  <c r="EO11" i="3" s="1" a="1"/>
  <c r="EO11" i="3" s="1"/>
  <c r="CO62" i="3" a="1"/>
  <c r="CO62" i="3" s="1"/>
  <c r="EO62" i="3" s="1" a="1"/>
  <c r="EO62" i="3" s="1"/>
  <c r="CO104" i="3" a="1"/>
  <c r="CO104" i="3" s="1"/>
  <c r="EO104" i="3" s="1" a="1"/>
  <c r="EO104" i="3" s="1"/>
  <c r="CO57" i="3" a="1"/>
  <c r="CO57" i="3" s="1"/>
  <c r="EO57" i="3" s="1" a="1"/>
  <c r="EO57" i="3" s="1"/>
  <c r="CO116" i="3" a="1"/>
  <c r="CO116" i="3" s="1"/>
  <c r="EO116" i="3" s="1" a="1"/>
  <c r="EO116" i="3" s="1"/>
  <c r="CO93" i="3" a="1"/>
  <c r="CO93" i="3" s="1"/>
  <c r="EO93" i="3" s="1" a="1"/>
  <c r="EO93" i="3" s="1"/>
  <c r="CO130" i="3" a="1"/>
  <c r="CO130" i="3" s="1"/>
  <c r="EO130" i="3" s="1" a="1"/>
  <c r="EO130" i="3" s="1"/>
  <c r="CO182" i="3" a="1"/>
  <c r="CO182" i="3" s="1"/>
  <c r="EO182" i="3" s="1" a="1"/>
  <c r="EO182" i="3" s="1"/>
  <c r="CO89" i="3" a="1"/>
  <c r="CO89" i="3" s="1"/>
  <c r="EO89" i="3" s="1" a="1"/>
  <c r="EO89" i="3" s="1"/>
  <c r="CO138" i="3" a="1"/>
  <c r="CO138" i="3" s="1"/>
  <c r="EO138" i="3" s="1" a="1"/>
  <c r="EO138" i="3" s="1"/>
  <c r="CO170" i="3" a="1"/>
  <c r="CO170" i="3" s="1"/>
  <c r="EO170" i="3" s="1" a="1"/>
  <c r="EO170" i="3" s="1"/>
  <c r="CO46" i="3" a="1"/>
  <c r="CO46" i="3" s="1"/>
  <c r="EO46" i="3" s="1" a="1"/>
  <c r="EO46" i="3" s="1"/>
  <c r="CO175" i="3" a="1"/>
  <c r="CO175" i="3" s="1"/>
  <c r="EO175" i="3" s="1" a="1"/>
  <c r="EO175" i="3" s="1"/>
  <c r="CO155" i="3" a="1"/>
  <c r="CO155" i="3" s="1"/>
  <c r="EO155" i="3" s="1" a="1"/>
  <c r="EO155" i="3" s="1"/>
  <c r="CO111" i="3" a="1"/>
  <c r="CO111" i="3" s="1"/>
  <c r="EO111" i="3" s="1" a="1"/>
  <c r="EO111" i="3" s="1"/>
  <c r="CO172" i="3" a="1"/>
  <c r="CO172" i="3" s="1"/>
  <c r="EO172" i="3" s="1" a="1"/>
  <c r="EO172" i="3" s="1"/>
  <c r="CO143" i="3" a="1"/>
  <c r="CO143" i="3" s="1"/>
  <c r="EO143" i="3" s="1" a="1"/>
  <c r="EO143" i="3" s="1"/>
  <c r="CO92" i="3" a="1"/>
  <c r="CO92" i="3" s="1"/>
  <c r="EO92" i="3" s="1" a="1"/>
  <c r="EO92" i="3" s="1"/>
  <c r="CO96" i="3" a="1"/>
  <c r="CO96" i="3" s="1"/>
  <c r="EO96" i="3" s="1" a="1"/>
  <c r="EO96" i="3" s="1"/>
  <c r="CO167" i="3" a="1"/>
  <c r="CO167" i="3" s="1"/>
  <c r="EO167" i="3" s="1" a="1"/>
  <c r="EO167" i="3" s="1"/>
  <c r="CO118" i="3" a="1"/>
  <c r="CO118" i="3" s="1"/>
  <c r="EO118" i="3" s="1" a="1"/>
  <c r="EO118" i="3" s="1"/>
  <c r="CO100" i="3" a="1"/>
  <c r="CO100" i="3" s="1"/>
  <c r="EO100" i="3" s="1" a="1"/>
  <c r="EO100" i="3" s="1"/>
  <c r="CO43" i="3" a="1"/>
  <c r="CO43" i="3" s="1"/>
  <c r="EO43" i="3" s="1" a="1"/>
  <c r="EO43" i="3" s="1"/>
  <c r="CO149" i="3" a="1"/>
  <c r="CO149" i="3" s="1"/>
  <c r="EO149" i="3" s="1" a="1"/>
  <c r="EO149" i="3" s="1"/>
  <c r="CO26" i="3" a="1"/>
  <c r="CO26" i="3" s="1"/>
  <c r="EO26" i="3" s="1" a="1"/>
  <c r="EO26" i="3" s="1"/>
  <c r="CO35" i="3" a="1"/>
  <c r="CO35" i="3" s="1"/>
  <c r="EO35" i="3" s="1" a="1"/>
  <c r="EO35" i="3" s="1"/>
  <c r="CO160" i="3" a="1"/>
  <c r="CO160" i="3" s="1"/>
  <c r="EO160" i="3" s="1" a="1"/>
  <c r="EO160" i="3" s="1"/>
  <c r="CO86" i="3" a="1"/>
  <c r="CO86" i="3" s="1"/>
  <c r="EO86" i="3" s="1" a="1"/>
  <c r="EO86" i="3" s="1"/>
  <c r="CO122" i="3" a="1"/>
  <c r="CO122" i="3" s="1"/>
  <c r="EO122" i="3" s="1" a="1"/>
  <c r="EO122" i="3" s="1"/>
  <c r="CO59" i="3" a="1"/>
  <c r="CO59" i="3" s="1"/>
  <c r="EO59" i="3" s="1" a="1"/>
  <c r="EO59" i="3" s="1"/>
  <c r="CO187" i="3" a="1"/>
  <c r="CO187" i="3" s="1"/>
  <c r="EO187" i="3" s="1" a="1"/>
  <c r="EO187" i="3" s="1"/>
  <c r="CO77" i="3" a="1"/>
  <c r="CO77" i="3" s="1"/>
  <c r="EO77" i="3" s="1" a="1"/>
  <c r="EO77" i="3" s="1"/>
  <c r="CO13" i="3" a="1"/>
  <c r="CO13" i="3" s="1"/>
  <c r="EO13" i="3" s="1" a="1"/>
  <c r="EO13" i="3" s="1"/>
  <c r="CO39" i="3" a="1"/>
  <c r="CO39" i="3" s="1"/>
  <c r="EO39" i="3" s="1" a="1"/>
  <c r="EO39" i="3" s="1"/>
  <c r="CO129" i="3" a="1"/>
  <c r="CO129" i="3" s="1"/>
  <c r="EO129" i="3" s="1" a="1"/>
  <c r="EO129" i="3" s="1"/>
  <c r="CO72" i="3" a="1"/>
  <c r="CO72" i="3" s="1"/>
  <c r="EO72" i="3" s="1" a="1"/>
  <c r="EO72" i="3" s="1"/>
  <c r="CO168" i="3" a="1"/>
  <c r="CO168" i="3" s="1"/>
  <c r="EO168" i="3" s="1" a="1"/>
  <c r="EO168" i="3" s="1"/>
  <c r="CO36" i="3" a="1"/>
  <c r="CO36" i="3" s="1"/>
  <c r="EO36" i="3" s="1" a="1"/>
  <c r="EO36" i="3" s="1"/>
  <c r="CO109" i="3" a="1"/>
  <c r="CO109" i="3" s="1"/>
  <c r="EO109" i="3" s="1" a="1"/>
  <c r="EO109" i="3" s="1"/>
  <c r="CO44" i="3" a="1"/>
  <c r="CO44" i="3" s="1"/>
  <c r="EO44" i="3" s="1" a="1"/>
  <c r="EO44" i="3" s="1"/>
  <c r="CO68" i="3" a="1"/>
  <c r="CO68" i="3" s="1"/>
  <c r="EO68" i="3" s="1" a="1"/>
  <c r="EO68" i="3" s="1"/>
  <c r="CO173" i="3" a="1"/>
  <c r="CO173" i="3" s="1"/>
  <c r="EO173" i="3" s="1" a="1"/>
  <c r="EO173" i="3" s="1"/>
  <c r="CO103" i="3" a="1"/>
  <c r="CO103" i="3" s="1"/>
  <c r="EO103" i="3" s="1" a="1"/>
  <c r="EO103" i="3" s="1"/>
  <c r="CO61" i="3" a="1"/>
  <c r="CO61" i="3" s="1"/>
  <c r="EO61" i="3" s="1" a="1"/>
  <c r="EO61" i="3" s="1"/>
  <c r="CO115" i="3" a="1"/>
  <c r="CO115" i="3" s="1"/>
  <c r="EO115" i="3" s="1" a="1"/>
  <c r="EO115" i="3" s="1"/>
  <c r="CO83" i="3" a="1"/>
  <c r="CO83" i="3" s="1"/>
  <c r="EO83" i="3" s="1" a="1"/>
  <c r="EO83" i="3" s="1"/>
  <c r="CO119" i="3" a="1"/>
  <c r="CO119" i="3" s="1"/>
  <c r="EO119" i="3" s="1" a="1"/>
  <c r="EO119" i="3" s="1"/>
  <c r="CO190" i="3" a="1"/>
  <c r="CO190" i="3" s="1"/>
  <c r="EO190" i="3" s="1" a="1"/>
  <c r="EO190" i="3" s="1"/>
  <c r="CO60" i="3" a="1"/>
  <c r="CO60" i="3" s="1"/>
  <c r="EO60" i="3" s="1" a="1"/>
  <c r="EO60" i="3" s="1"/>
  <c r="CO27" i="3" a="1"/>
  <c r="CO27" i="3" s="1"/>
  <c r="EO27" i="3" s="1" a="1"/>
  <c r="EO27" i="3" s="1"/>
  <c r="CO165" i="3" a="1"/>
  <c r="CO165" i="3" s="1"/>
  <c r="EO165" i="3" s="1" a="1"/>
  <c r="EO165" i="3" s="1"/>
  <c r="CO157" i="3" a="1"/>
  <c r="CO157" i="3" s="1"/>
  <c r="EO157" i="3" s="1" a="1"/>
  <c r="EO157" i="3" s="1"/>
  <c r="CO73" i="3" a="1"/>
  <c r="CO73" i="3" s="1"/>
  <c r="EO73" i="3" s="1" a="1"/>
  <c r="EO73" i="3" s="1"/>
  <c r="CO169" i="3" a="1"/>
  <c r="CO169" i="3" s="1"/>
  <c r="EO169" i="3" s="1" a="1"/>
  <c r="EO169" i="3" s="1"/>
  <c r="CO185" i="3" a="1"/>
  <c r="CO185" i="3" s="1"/>
  <c r="EO185" i="3" s="1" a="1"/>
  <c r="EO185" i="3" s="1"/>
  <c r="CO15" i="3" a="1"/>
  <c r="CO15" i="3" s="1"/>
  <c r="EO15" i="3" s="1" a="1"/>
  <c r="EO15" i="3" s="1"/>
  <c r="CO48" i="3" a="1"/>
  <c r="CO48" i="3" s="1"/>
  <c r="EO48" i="3" s="1" a="1"/>
  <c r="EO48" i="3" s="1"/>
  <c r="CO17" i="3" a="1"/>
  <c r="CO17" i="3" s="1"/>
  <c r="EO17" i="3" s="1" a="1"/>
  <c r="EO17" i="3" s="1"/>
  <c r="CO186" i="3" a="1"/>
  <c r="CO186" i="3" s="1"/>
  <c r="EO186" i="3" s="1" a="1"/>
  <c r="EO186" i="3" s="1"/>
  <c r="CO134" i="3" a="1"/>
  <c r="CO134" i="3" s="1"/>
  <c r="EO134" i="3" s="1" a="1"/>
  <c r="EO134" i="3" s="1"/>
  <c r="CO16" i="3" a="1"/>
  <c r="CO16" i="3" s="1"/>
  <c r="EO16" i="3" s="1" a="1"/>
  <c r="EO16" i="3" s="1"/>
  <c r="CO87" i="3" a="1"/>
  <c r="CO87" i="3" s="1"/>
  <c r="EO87" i="3" s="1" a="1"/>
  <c r="EO87" i="3" s="1"/>
  <c r="CO148" i="3" a="1"/>
  <c r="CO148" i="3" s="1"/>
  <c r="EO148" i="3" s="1" a="1"/>
  <c r="EO148" i="3" s="1"/>
  <c r="CO64" i="3" a="1"/>
  <c r="CO64" i="3" s="1"/>
  <c r="EO64" i="3" s="1" a="1"/>
  <c r="EO64" i="3" s="1"/>
  <c r="CO63" i="3" a="1"/>
  <c r="CO63" i="3" s="1"/>
  <c r="EO63" i="3" s="1" a="1"/>
  <c r="EO63" i="3" s="1"/>
  <c r="CO177" i="3" a="1"/>
  <c r="CO177" i="3" s="1"/>
  <c r="EO177" i="3" s="1" a="1"/>
  <c r="EO177" i="3" s="1"/>
  <c r="CO105" i="3" a="1"/>
  <c r="CO105" i="3" s="1"/>
  <c r="EO105" i="3" s="1" a="1"/>
  <c r="EO105" i="3" s="1"/>
  <c r="CO145" i="3" a="1"/>
  <c r="CO145" i="3" s="1"/>
  <c r="EO145" i="3" s="1" a="1"/>
  <c r="EO145" i="3" s="1"/>
  <c r="CO8" i="3" a="1"/>
  <c r="CO8" i="3" s="1"/>
  <c r="EO8" i="3" s="1" a="1"/>
  <c r="EO8" i="3" s="1"/>
  <c r="CO183" i="3" a="1"/>
  <c r="CO183" i="3" s="1"/>
  <c r="EO183" i="3" s="1" a="1"/>
  <c r="EO183" i="3" s="1"/>
  <c r="CO19" i="3" a="1"/>
  <c r="CO19" i="3" s="1"/>
  <c r="EO19" i="3" s="1" a="1"/>
  <c r="EO19" i="3" s="1"/>
  <c r="CO71" i="3" a="1"/>
  <c r="CO71" i="3" s="1"/>
  <c r="EO71" i="3" s="1" a="1"/>
  <c r="EO71" i="3" s="1"/>
  <c r="CO76" i="3" a="1"/>
  <c r="CO76" i="3" s="1"/>
  <c r="EO76" i="3" s="1" a="1"/>
  <c r="EO76" i="3" s="1"/>
  <c r="CO113" i="3" a="1"/>
  <c r="CO113" i="3" s="1"/>
  <c r="EO113" i="3" s="1" a="1"/>
  <c r="EO113" i="3" s="1"/>
  <c r="CO29" i="3" a="1"/>
  <c r="CO29" i="3" s="1"/>
  <c r="EO29" i="3" s="1" a="1"/>
  <c r="EO29" i="3" s="1"/>
  <c r="CO37" i="3" a="1"/>
  <c r="CO37" i="3" s="1"/>
  <c r="EO37" i="3" s="1" a="1"/>
  <c r="EO37" i="3" s="1"/>
  <c r="CO88" i="3" a="1"/>
  <c r="CO88" i="3" s="1"/>
  <c r="EO88" i="3" s="1" a="1"/>
  <c r="EO88" i="3" s="1"/>
  <c r="CO95" i="3" a="1"/>
  <c r="CO95" i="3" s="1"/>
  <c r="EO95" i="3" s="1" a="1"/>
  <c r="EO95" i="3" s="1"/>
  <c r="CO147" i="3" a="1"/>
  <c r="CO147" i="3" s="1"/>
  <c r="EO147" i="3" s="1" a="1"/>
  <c r="EO147" i="3" s="1"/>
  <c r="CO98" i="3" a="1"/>
  <c r="CO98" i="3" s="1"/>
  <c r="EO98" i="3" s="1" a="1"/>
  <c r="EO98" i="3" s="1"/>
  <c r="CO140" i="3" a="1"/>
  <c r="CO140" i="3" s="1"/>
  <c r="EO140" i="3" s="1" a="1"/>
  <c r="EO140" i="3" s="1"/>
  <c r="CO91" i="3" a="1"/>
  <c r="CO91" i="3" s="1"/>
  <c r="EO91" i="3" s="1" a="1"/>
  <c r="EO91" i="3" s="1"/>
  <c r="CO41" i="3" a="1"/>
  <c r="CO41" i="3" s="1"/>
  <c r="EO41" i="3" s="1" a="1"/>
  <c r="EO41" i="3" s="1"/>
  <c r="CO84" i="3" a="1"/>
  <c r="CO84" i="3" s="1"/>
  <c r="EO84" i="3" s="1" a="1"/>
  <c r="EO84" i="3" s="1"/>
  <c r="CO194" i="3" a="1"/>
  <c r="CO194" i="3" s="1"/>
  <c r="EO194" i="3" s="1" a="1"/>
  <c r="EO194" i="3" s="1"/>
  <c r="CO24" i="3" a="1"/>
  <c r="CO24" i="3" s="1"/>
  <c r="EO24" i="3" s="1" a="1"/>
  <c r="EO24" i="3" s="1"/>
  <c r="CO74" i="3" a="1"/>
  <c r="CO74" i="3" s="1"/>
  <c r="EO74" i="3" s="1" a="1"/>
  <c r="EO74" i="3" s="1"/>
  <c r="CO66" i="3" a="1"/>
  <c r="CO66" i="3" s="1"/>
  <c r="EO66" i="3" s="1" a="1"/>
  <c r="EO66" i="3" s="1"/>
  <c r="CO31" i="3" a="1"/>
  <c r="CO31" i="3" s="1"/>
  <c r="EO31" i="3" s="1" a="1"/>
  <c r="EO31" i="3" s="1"/>
  <c r="CO53" i="3" a="1"/>
  <c r="CO53" i="3" s="1"/>
  <c r="EO53" i="3" s="1" a="1"/>
  <c r="EO53" i="3" s="1"/>
  <c r="CO193" i="3" a="1"/>
  <c r="CO193" i="3" s="1"/>
  <c r="EO193" i="3" s="1" a="1"/>
  <c r="EO193" i="3" s="1"/>
  <c r="CO178" i="3" a="1"/>
  <c r="CO178" i="3" s="1"/>
  <c r="EO178" i="3" s="1" a="1"/>
  <c r="EO178" i="3" s="1"/>
  <c r="CO107" i="3" a="1"/>
  <c r="CO107" i="3" s="1"/>
  <c r="EO107" i="3" s="1" a="1"/>
  <c r="EO107" i="3" s="1"/>
  <c r="CO123" i="3" a="1"/>
  <c r="CO123" i="3" s="1"/>
  <c r="EO123" i="3" s="1" a="1"/>
  <c r="EO123" i="3" s="1"/>
  <c r="CO7" i="3" a="1"/>
  <c r="CO7" i="3" s="1"/>
  <c r="EO7" i="3" s="1" a="1"/>
  <c r="EO7" i="3" s="1"/>
  <c r="CO151" i="3" a="1"/>
  <c r="CO151" i="3" s="1"/>
  <c r="EO151" i="3" s="1" a="1"/>
  <c r="EO151" i="3" s="1"/>
  <c r="CO110" i="3" a="1"/>
  <c r="CO110" i="3" s="1"/>
  <c r="EO110" i="3" s="1" a="1"/>
  <c r="EO110" i="3" s="1"/>
  <c r="CO45" i="3" a="1"/>
  <c r="CO45" i="3" s="1"/>
  <c r="EO45" i="3" s="1" a="1"/>
  <c r="EO45" i="3" s="1"/>
  <c r="CO80" i="3" a="1"/>
  <c r="CO80" i="3" s="1"/>
  <c r="EO80" i="3" s="1" a="1"/>
  <c r="EO80" i="3" s="1"/>
  <c r="CO34" i="3" a="1"/>
  <c r="CO34" i="3" s="1"/>
  <c r="EO34" i="3" s="1" a="1"/>
  <c r="EO34" i="3" s="1"/>
  <c r="CO189" i="3" a="1"/>
  <c r="CO189" i="3" s="1"/>
  <c r="EO189" i="3" s="1" a="1"/>
  <c r="EO189" i="3" s="1"/>
  <c r="CO150" i="3" a="1"/>
  <c r="CO150" i="3" s="1"/>
  <c r="EO150" i="3" s="1" a="1"/>
  <c r="EO150" i="3" s="1"/>
  <c r="CO180" i="3" a="1"/>
  <c r="CO180" i="3" s="1"/>
  <c r="EO180" i="3" s="1" a="1"/>
  <c r="EO180" i="3" s="1"/>
  <c r="CO120" i="3" a="1"/>
  <c r="CO120" i="3" s="1"/>
  <c r="EO120" i="3" s="1" a="1"/>
  <c r="EO120" i="3" s="1"/>
  <c r="CO158" i="3" a="1"/>
  <c r="CO158" i="3" s="1"/>
  <c r="EO158" i="3" s="1" a="1"/>
  <c r="EO158" i="3" s="1"/>
  <c r="CO81" i="3" a="1"/>
  <c r="CO81" i="3" s="1"/>
  <c r="EO81" i="3" s="1" a="1"/>
  <c r="EO81" i="3" s="1"/>
  <c r="CO164" i="3" a="1"/>
  <c r="CO164" i="3" s="1"/>
  <c r="EO164" i="3" s="1" a="1"/>
  <c r="EO164" i="3" s="1"/>
  <c r="CO133" i="3" a="1"/>
  <c r="CO133" i="3" s="1"/>
  <c r="EO133" i="3" s="1" a="1"/>
  <c r="EO133" i="3" s="1"/>
  <c r="CO114" i="3" a="1"/>
  <c r="CO114" i="3" s="1"/>
  <c r="EO114" i="3" s="1" a="1"/>
  <c r="EO114" i="3" s="1"/>
  <c r="CO154" i="3" a="1"/>
  <c r="CO154" i="3" s="1"/>
  <c r="EO154" i="3" s="1" a="1"/>
  <c r="EO154" i="3" s="1"/>
  <c r="CO176" i="3" a="1"/>
  <c r="CO176" i="3" s="1"/>
  <c r="EO176" i="3" s="1" a="1"/>
  <c r="EO176" i="3" s="1"/>
  <c r="CO25" i="3" a="1"/>
  <c r="CO25" i="3" s="1"/>
  <c r="EO25" i="3" s="1" a="1"/>
  <c r="EO25" i="3" s="1"/>
  <c r="CO112" i="3" a="1"/>
  <c r="CO112" i="3" s="1"/>
  <c r="EO112" i="3" s="1" a="1"/>
  <c r="EO112" i="3" s="1"/>
  <c r="CO30" i="3" a="1"/>
  <c r="CO30" i="3" s="1"/>
  <c r="EO30" i="3" s="1" a="1"/>
  <c r="EO30" i="3" s="1"/>
  <c r="CO51" i="3" a="1"/>
  <c r="CO51" i="3" s="1"/>
  <c r="EO51" i="3" s="1" a="1"/>
  <c r="EO51" i="3" s="1"/>
  <c r="CO79" i="3" a="1"/>
  <c r="CO79" i="3" s="1"/>
  <c r="EO79" i="3" s="1" a="1"/>
  <c r="EO79" i="3" s="1"/>
  <c r="CO179" i="3" a="1"/>
  <c r="CO179" i="3" s="1"/>
  <c r="EO179" i="3" s="1" a="1"/>
  <c r="EO179" i="3" s="1"/>
  <c r="CO141" i="3" a="1"/>
  <c r="CO141" i="3" s="1"/>
  <c r="EO141" i="3" s="1" a="1"/>
  <c r="EO141" i="3" s="1"/>
  <c r="CO10" i="3" a="1"/>
  <c r="CO10" i="3" s="1"/>
  <c r="EO10" i="3" s="1" a="1"/>
  <c r="EO10" i="3" s="1"/>
  <c r="CO28" i="3" a="1"/>
  <c r="CO28" i="3" s="1"/>
  <c r="EO28" i="3" s="1" a="1"/>
  <c r="EO28" i="3" s="1"/>
  <c r="CO136" i="3" a="1"/>
  <c r="CO136" i="3" s="1"/>
  <c r="EO136" i="3" s="1" a="1"/>
  <c r="EO136" i="3" s="1"/>
  <c r="CO9" i="3" a="1"/>
  <c r="CO9" i="3" s="1"/>
  <c r="EO9" i="3" s="1" a="1"/>
  <c r="EO9" i="3" s="1"/>
  <c r="CO162" i="3" a="1"/>
  <c r="CO162" i="3" s="1"/>
  <c r="EO162" i="3" s="1" a="1"/>
  <c r="EO162" i="3" s="1"/>
  <c r="CO90" i="3" a="1"/>
  <c r="CO90" i="3" s="1"/>
  <c r="EO90" i="3" s="1" a="1"/>
  <c r="EO90" i="3" s="1"/>
  <c r="CO78" i="3" a="1"/>
  <c r="CO78" i="3" s="1"/>
  <c r="EO78" i="3" s="1" a="1"/>
  <c r="EO78" i="3" s="1"/>
  <c r="CO153" i="3" a="1"/>
  <c r="CO153" i="3" s="1"/>
  <c r="EO153" i="3" s="1" a="1"/>
  <c r="EO153" i="3" s="1"/>
  <c r="CO23" i="3" a="1"/>
  <c r="CO23" i="3" s="1"/>
  <c r="EO23" i="3" s="1" a="1"/>
  <c r="EO23" i="3" s="1"/>
  <c r="CO161" i="3" a="1"/>
  <c r="CO161" i="3" s="1"/>
  <c r="EO161" i="3" s="1" a="1"/>
  <c r="EO161" i="3" s="1"/>
  <c r="CO85" i="3" a="1"/>
  <c r="CO85" i="3" s="1"/>
  <c r="EO85" i="3" s="1" a="1"/>
  <c r="EO85" i="3" s="1"/>
  <c r="CO184" i="3" a="1"/>
  <c r="CO184" i="3" s="1"/>
  <c r="EO184" i="3" s="1" a="1"/>
  <c r="EO184" i="3" s="1"/>
  <c r="CO20" i="3" a="1"/>
  <c r="CO20" i="3" s="1"/>
  <c r="EO20" i="3" s="1" a="1"/>
  <c r="EO20" i="3" s="1"/>
  <c r="CO47" i="3" a="1"/>
  <c r="CO47" i="3" s="1"/>
  <c r="EO47" i="3" s="1" a="1"/>
  <c r="EO47" i="3" s="1"/>
  <c r="CO192" i="3" a="1"/>
  <c r="CO192" i="3" s="1"/>
  <c r="EO192" i="3" s="1" a="1"/>
  <c r="EO192" i="3" s="1"/>
  <c r="CO52" i="3" a="1"/>
  <c r="CO52" i="3" s="1"/>
  <c r="EO52" i="3" s="1" a="1"/>
  <c r="EO52" i="3" s="1"/>
  <c r="CO32" i="3" a="1"/>
  <c r="CO32" i="3" s="1"/>
  <c r="EO32" i="3" s="1" a="1"/>
  <c r="EO32" i="3" s="1"/>
  <c r="CO146" i="3" a="1"/>
  <c r="CO146" i="3" s="1"/>
  <c r="EO146" i="3" s="1" a="1"/>
  <c r="EO146" i="3" s="1"/>
  <c r="CO40" i="3" a="1"/>
  <c r="CO40" i="3" s="1"/>
  <c r="EO40" i="3" s="1" a="1"/>
  <c r="EO40" i="3" s="1"/>
  <c r="CO6" i="3" a="1"/>
  <c r="CO6" i="3" s="1"/>
  <c r="EO6" i="3" s="1" a="1"/>
  <c r="EO6" i="3" s="1"/>
  <c r="CO166" i="3" a="1"/>
  <c r="CO166" i="3" s="1"/>
  <c r="EO166" i="3" s="1" a="1"/>
  <c r="EO166" i="3" s="1"/>
  <c r="CO22" i="3" a="1"/>
  <c r="CO22" i="3" s="1"/>
  <c r="EO22" i="3" s="1" a="1"/>
  <c r="EO22" i="3" s="1"/>
  <c r="CO137" i="3" a="1"/>
  <c r="CO137" i="3" s="1"/>
  <c r="EO137" i="3" s="1" a="1"/>
  <c r="EO137" i="3" s="1"/>
  <c r="CO12" i="3" a="1"/>
  <c r="CO12" i="3" s="1"/>
  <c r="EO12" i="3" s="1" a="1"/>
  <c r="EO12" i="3" s="1"/>
  <c r="CO174" i="3" a="1"/>
  <c r="CO174" i="3" s="1"/>
  <c r="EO174" i="3" s="1" a="1"/>
  <c r="EO174" i="3" s="1"/>
  <c r="CO94" i="3" a="1"/>
  <c r="CO94" i="3" s="1"/>
  <c r="EO94" i="3" s="1" a="1"/>
  <c r="EO94" i="3" s="1"/>
  <c r="CO142" i="3" a="1"/>
  <c r="CO142" i="3" s="1"/>
  <c r="EO142" i="3" s="1" a="1"/>
  <c r="EO142" i="3" s="1"/>
  <c r="CO38" i="3" a="1"/>
  <c r="CO38" i="3" s="1"/>
  <c r="EO38" i="3" s="1" a="1"/>
  <c r="EO38" i="3" s="1"/>
  <c r="CO171" i="3" a="1"/>
  <c r="CO171" i="3" s="1"/>
  <c r="EO171" i="3" s="1" a="1"/>
  <c r="EO171" i="3" s="1"/>
  <c r="CO75" i="3" a="1"/>
  <c r="CO75" i="3" s="1"/>
  <c r="EO75" i="3" s="1" a="1"/>
  <c r="EO75" i="3" s="1"/>
  <c r="CO102" i="3" a="1"/>
  <c r="CO102" i="3" s="1"/>
  <c r="EO102" i="3" s="1" a="1"/>
  <c r="EO102" i="3" s="1"/>
  <c r="CO132" i="3" a="1"/>
  <c r="CO132" i="3" s="1"/>
  <c r="EO132" i="3" s="1" a="1"/>
  <c r="EO132" i="3" s="1"/>
  <c r="CO106" i="3" a="1"/>
  <c r="CO106" i="3" s="1"/>
  <c r="EO106" i="3" s="1" a="1"/>
  <c r="EO106" i="3" s="1"/>
  <c r="CO50" i="3" a="1"/>
  <c r="CO50" i="3" s="1"/>
  <c r="EO50" i="3" s="1" a="1"/>
  <c r="EO50" i="3" s="1"/>
  <c r="CO127" i="3" a="1"/>
  <c r="CO127" i="3" s="1"/>
  <c r="EO127" i="3" s="1" a="1"/>
  <c r="EO127" i="3" s="1"/>
  <c r="CO124" i="3" a="1"/>
  <c r="CO124" i="3" s="1"/>
  <c r="EO124" i="3" s="1" a="1"/>
  <c r="EO124" i="3" s="1"/>
  <c r="CO4" i="3" a="1"/>
  <c r="CO4" i="3" s="1"/>
  <c r="EO4" i="3" s="1" a="1"/>
  <c r="EO4" i="3" s="1"/>
  <c r="CO159" i="3" a="1"/>
  <c r="CO159" i="3" s="1"/>
  <c r="EO159" i="3" s="1" a="1"/>
  <c r="EO159" i="3" s="1"/>
  <c r="CO56" i="3" a="1"/>
  <c r="CO56" i="3" s="1"/>
  <c r="EO56" i="3" s="1" a="1"/>
  <c r="EO56" i="3" s="1"/>
  <c r="CO125" i="3" a="1"/>
  <c r="CO125" i="3" s="1"/>
  <c r="EO125" i="3" s="1" a="1"/>
  <c r="EO125" i="3" s="1"/>
  <c r="CO101" i="3" a="1"/>
  <c r="CO101" i="3" s="1"/>
  <c r="EO101" i="3" s="1" a="1"/>
  <c r="EO101" i="3" s="1"/>
  <c r="CO82" i="3" a="1"/>
  <c r="CO82" i="3" s="1"/>
  <c r="EO82" i="3" s="1" a="1"/>
  <c r="EO82" i="3" s="1"/>
  <c r="CO58" i="3" a="1"/>
  <c r="CO58" i="3" s="1"/>
  <c r="EO58" i="3" s="1" a="1"/>
  <c r="EO58" i="3" s="1"/>
  <c r="CO42" i="3" a="1"/>
  <c r="CO42" i="3" s="1"/>
  <c r="EO42" i="3" s="1" a="1"/>
  <c r="EO42" i="3" s="1"/>
  <c r="CO70" i="3" a="1"/>
  <c r="CO70" i="3" s="1"/>
  <c r="EO70" i="3" s="1" a="1"/>
  <c r="EO70" i="3" s="1"/>
  <c r="CO65" i="3" a="1"/>
  <c r="CO65" i="3" s="1"/>
  <c r="EO65" i="3" s="1" a="1"/>
  <c r="EO65" i="3" s="1"/>
  <c r="CO14" i="3" a="1"/>
  <c r="CO14" i="3" s="1"/>
  <c r="EO14" i="3" s="1" a="1"/>
  <c r="EO14" i="3" s="1"/>
  <c r="CO21" i="3" a="1"/>
  <c r="CO21" i="3" s="1"/>
  <c r="EO21" i="3" s="1" a="1"/>
  <c r="EO21" i="3" s="1"/>
  <c r="CO188" i="3" a="1"/>
  <c r="CO188" i="3" s="1"/>
  <c r="EO188" i="3" s="1" a="1"/>
  <c r="EO188" i="3" s="1"/>
  <c r="CO99" i="3" a="1"/>
  <c r="CO99" i="3" s="1"/>
  <c r="EO99" i="3" s="1" a="1"/>
  <c r="EO99" i="3" s="1"/>
  <c r="CO69" i="3" a="1"/>
  <c r="CO69" i="3" s="1"/>
  <c r="EO69" i="3" s="1" a="1"/>
  <c r="EO69" i="3" s="1"/>
  <c r="CO191" i="3" a="1"/>
  <c r="CO191" i="3" s="1"/>
  <c r="EO191" i="3" s="1" a="1"/>
  <c r="EO191" i="3" s="1"/>
  <c r="CO18" i="3" a="1"/>
  <c r="CO18" i="3" s="1"/>
  <c r="EO18" i="3" s="1" a="1"/>
  <c r="EO18" i="3" s="1"/>
  <c r="CO97" i="3" a="1"/>
  <c r="CO97" i="3" s="1"/>
  <c r="EO97" i="3" s="1" a="1"/>
  <c r="EO97" i="3" s="1"/>
  <c r="CO181" i="3" a="1"/>
  <c r="CO181" i="3" s="1"/>
  <c r="EO181" i="3" s="1" a="1"/>
  <c r="EO181" i="3" s="1"/>
  <c r="CO121" i="3" a="1"/>
  <c r="CO121" i="3" s="1"/>
  <c r="EO121" i="3" s="1" a="1"/>
  <c r="EO121" i="3" s="1"/>
  <c r="CO135" i="3" a="1"/>
  <c r="CO135" i="3" s="1"/>
  <c r="EO135" i="3" s="1" a="1"/>
  <c r="EO135" i="3" s="1"/>
  <c r="CO55" i="3" a="1"/>
  <c r="CO55" i="3" s="1"/>
  <c r="EO55" i="3" s="1" a="1"/>
  <c r="EO55" i="3" s="1"/>
  <c r="CO131" i="3" a="1"/>
  <c r="CO131" i="3" s="1"/>
  <c r="EO131" i="3" s="1" a="1"/>
  <c r="EO131" i="3" s="1"/>
  <c r="CO126" i="3" a="1"/>
  <c r="CO126" i="3" s="1"/>
  <c r="EO126" i="3" s="1" a="1"/>
  <c r="EO126" i="3" s="1"/>
  <c r="CO156" i="3" a="1"/>
  <c r="CO156" i="3" s="1"/>
  <c r="EO156" i="3" s="1" a="1"/>
  <c r="EO156" i="3" s="1"/>
  <c r="CO33" i="3" a="1"/>
  <c r="CO33" i="3" s="1"/>
  <c r="EO33" i="3" s="1" a="1"/>
  <c r="EO33" i="3" s="1"/>
  <c r="CO54" i="3" a="1"/>
  <c r="CO54" i="3" s="1"/>
  <c r="EO54" i="3" s="1" a="1"/>
  <c r="EO54" i="3" s="1"/>
  <c r="CO5" i="3" a="1"/>
  <c r="CO5" i="3" s="1"/>
  <c r="EO5" i="3" s="1" a="1"/>
  <c r="EO5" i="3" s="1"/>
  <c r="E74" i="9"/>
  <c r="E79" i="9"/>
  <c r="E76" i="9"/>
  <c r="E78" i="9"/>
  <c r="E88" i="9"/>
  <c r="E63" i="9"/>
  <c r="E87" i="9"/>
  <c r="E97" i="9"/>
  <c r="E108" i="9"/>
  <c r="E98" i="9"/>
  <c r="E68" i="9" l="1"/>
  <c r="E91" i="9"/>
  <c r="E75" i="9"/>
  <c r="E118" i="9"/>
  <c r="E65" i="9"/>
  <c r="E67" i="9"/>
  <c r="E66" i="9"/>
  <c r="E111" i="9"/>
  <c r="E103" i="9"/>
  <c r="E71" i="9"/>
  <c r="E92" i="9"/>
  <c r="E119" i="9"/>
  <c r="E95" i="9"/>
  <c r="E116" i="9"/>
  <c r="E112" i="9"/>
  <c r="E117" i="9"/>
  <c r="E64" i="9"/>
  <c r="E77" i="9"/>
  <c r="E113" i="9"/>
  <c r="E99" i="9"/>
  <c r="E96" i="9"/>
  <c r="E16" i="8"/>
  <c r="E14" i="8" s="1"/>
  <c r="E46" i="8" l="1"/>
  <c r="E22" i="8"/>
  <c r="E29" i="8"/>
  <c r="E41" i="8"/>
  <c r="E31" i="8"/>
  <c r="E39" i="8"/>
  <c r="E43" i="8"/>
  <c r="E35" i="8"/>
  <c r="E25" i="8"/>
  <c r="E24" i="8"/>
  <c r="E47" i="8"/>
  <c r="E33" i="8"/>
  <c r="E23" i="8"/>
  <c r="E30" i="8"/>
  <c r="E54" i="8"/>
  <c r="E40" i="8"/>
  <c r="E53" i="8"/>
  <c r="E44" i="8"/>
  <c r="E36" i="8"/>
  <c r="E32" i="8"/>
  <c r="E34" i="8"/>
  <c r="E45" i="8"/>
  <c r="E20" i="8"/>
  <c r="E28" i="8"/>
  <c r="E21" i="8"/>
  <c r="E52" i="8"/>
  <c r="E42" i="8"/>
  <c r="E96" i="8" l="1"/>
  <c r="E93" i="8"/>
  <c r="F25" i="9"/>
  <c r="E70" i="8"/>
  <c r="E101" i="8"/>
  <c r="E110" i="8"/>
  <c r="E114" i="8"/>
  <c r="E111" i="8"/>
  <c r="E80" i="8"/>
  <c r="E94" i="8"/>
  <c r="E88" i="8"/>
  <c r="E91" i="8"/>
  <c r="E113" i="8"/>
  <c r="E115" i="8"/>
  <c r="E74" i="8"/>
  <c r="E105" i="8"/>
  <c r="E116" i="8"/>
  <c r="E63" i="8"/>
  <c r="E62" i="8"/>
  <c r="E60" i="8"/>
  <c r="F55" i="9"/>
  <c r="E102" i="8"/>
  <c r="E71" i="8"/>
  <c r="E81" i="8"/>
  <c r="E68" i="8"/>
  <c r="E65" i="8"/>
  <c r="E92" i="8"/>
  <c r="E76" i="8"/>
  <c r="E95" i="8"/>
  <c r="E109" i="8"/>
  <c r="E82" i="8"/>
  <c r="E75" i="8"/>
  <c r="F56" i="9"/>
  <c r="E112" i="8"/>
  <c r="E83" i="8"/>
  <c r="E64" i="8"/>
  <c r="F57" i="9"/>
  <c r="E89" i="8"/>
  <c r="E103" i="8"/>
  <c r="E104" i="8"/>
  <c r="E69" i="8"/>
  <c r="E100" i="8"/>
  <c r="E90" i="8"/>
  <c r="E85" i="8"/>
  <c r="E108" i="8"/>
  <c r="E61" i="8"/>
  <c r="E84" i="8"/>
  <c r="E72" i="8"/>
  <c r="E73" i="8"/>
  <c r="F103" i="9"/>
  <c r="CP30" i="3" a="1"/>
  <c r="CP30" i="3" s="1"/>
  <c r="EP30" i="3" s="1" a="1"/>
  <c r="EP30" i="3" s="1"/>
  <c r="CP96" i="3" a="1"/>
  <c r="CP96" i="3" s="1"/>
  <c r="EP96" i="3" s="1" a="1"/>
  <c r="EP96" i="3" s="1"/>
  <c r="CP157" i="3" a="1"/>
  <c r="CP157" i="3" s="1"/>
  <c r="EP157" i="3" s="1" a="1"/>
  <c r="EP157" i="3" s="1"/>
  <c r="CP183" i="3" a="1"/>
  <c r="CP183" i="3" s="1"/>
  <c r="EP183" i="3" s="1" a="1"/>
  <c r="EP183" i="3" s="1"/>
  <c r="CP129" i="3" a="1"/>
  <c r="CP129" i="3" s="1"/>
  <c r="EP129" i="3" s="1" a="1"/>
  <c r="EP129" i="3" s="1"/>
  <c r="CP104" i="3" a="1"/>
  <c r="CP104" i="3" s="1"/>
  <c r="EP104" i="3" s="1" a="1"/>
  <c r="EP104" i="3" s="1"/>
  <c r="CP115" i="3" a="1"/>
  <c r="CP115" i="3" s="1"/>
  <c r="EP115" i="3" s="1" a="1"/>
  <c r="EP115" i="3" s="1"/>
  <c r="CP106" i="3" a="1"/>
  <c r="CP106" i="3" s="1"/>
  <c r="EP106" i="3" s="1" a="1"/>
  <c r="EP106" i="3" s="1"/>
  <c r="CP141" i="3" a="1"/>
  <c r="CP141" i="3" s="1"/>
  <c r="EP141" i="3" s="1" a="1"/>
  <c r="EP141" i="3" s="1"/>
  <c r="CP126" i="3" a="1"/>
  <c r="CP126" i="3" s="1"/>
  <c r="EP126" i="3" s="1" a="1"/>
  <c r="EP126" i="3" s="1"/>
  <c r="CP79" i="3" a="1"/>
  <c r="CP79" i="3" s="1"/>
  <c r="EP79" i="3" s="1" a="1"/>
  <c r="EP79" i="3" s="1"/>
  <c r="F118" i="9"/>
  <c r="F117" i="9"/>
  <c r="CP187" i="3" a="1"/>
  <c r="CP187" i="3" s="1"/>
  <c r="EP187" i="3" s="1" a="1"/>
  <c r="EP187" i="3" s="1"/>
  <c r="CP18" i="3" a="1"/>
  <c r="CP18" i="3" s="1"/>
  <c r="EP18" i="3" s="1" a="1"/>
  <c r="EP18" i="3" s="1"/>
  <c r="CP109" i="3" a="1"/>
  <c r="CP109" i="3" s="1"/>
  <c r="EP109" i="3" s="1" a="1"/>
  <c r="EP109" i="3" s="1"/>
  <c r="CP80" i="3" a="1"/>
  <c r="CP80" i="3" s="1"/>
  <c r="EP80" i="3" s="1" a="1"/>
  <c r="EP80" i="3" s="1"/>
  <c r="CP81" i="3" a="1"/>
  <c r="CP81" i="3" s="1"/>
  <c r="EP81" i="3" s="1" a="1"/>
  <c r="EP81" i="3" s="1"/>
  <c r="CP76" i="3" a="1"/>
  <c r="CP76" i="3" s="1"/>
  <c r="EP76" i="3" s="1" a="1"/>
  <c r="EP76" i="3" s="1"/>
  <c r="CP133" i="3" a="1"/>
  <c r="CP133" i="3" s="1"/>
  <c r="EP133" i="3" s="1" a="1"/>
  <c r="EP133" i="3" s="1"/>
  <c r="CP60" i="3" a="1"/>
  <c r="CP60" i="3" s="1"/>
  <c r="EP60" i="3" s="1" a="1"/>
  <c r="EP60" i="3" s="1"/>
  <c r="CP31" i="3" a="1"/>
  <c r="CP31" i="3" s="1"/>
  <c r="EP31" i="3" s="1" a="1"/>
  <c r="EP31" i="3" s="1"/>
  <c r="CP39" i="3" a="1"/>
  <c r="CP39" i="3" s="1"/>
  <c r="EP39" i="3" s="1" a="1"/>
  <c r="EP39" i="3" s="1"/>
  <c r="CP130" i="3" a="1"/>
  <c r="CP130" i="3" s="1"/>
  <c r="EP130" i="3" s="1" a="1"/>
  <c r="EP130" i="3" s="1"/>
  <c r="CP20" i="3" a="1"/>
  <c r="CP20" i="3" s="1"/>
  <c r="EP20" i="3" s="1" a="1"/>
  <c r="EP20" i="3" s="1"/>
  <c r="CP7" i="3" a="1"/>
  <c r="CP7" i="3" s="1"/>
  <c r="EP7" i="3" s="1" a="1"/>
  <c r="EP7" i="3" s="1"/>
  <c r="CP59" i="3" a="1"/>
  <c r="CP59" i="3" s="1"/>
  <c r="EP59" i="3" s="1" a="1"/>
  <c r="EP59" i="3" s="1"/>
  <c r="CP164" i="3" a="1"/>
  <c r="CP164" i="3" s="1"/>
  <c r="EP164" i="3" s="1" a="1"/>
  <c r="EP164" i="3" s="1"/>
  <c r="CP49" i="3" a="1"/>
  <c r="CP49" i="3" s="1"/>
  <c r="EP49" i="3" s="1" a="1"/>
  <c r="EP49" i="3" s="1"/>
  <c r="CP27" i="3" a="1"/>
  <c r="CP27" i="3" s="1"/>
  <c r="EP27" i="3" s="1" a="1"/>
  <c r="EP27" i="3" s="1"/>
  <c r="CP135" i="3" a="1"/>
  <c r="CP135" i="3" s="1"/>
  <c r="EP135" i="3" s="1" a="1"/>
  <c r="EP135" i="3" s="1"/>
  <c r="CP146" i="3" a="1"/>
  <c r="CP146" i="3" s="1"/>
  <c r="EP146" i="3" s="1" a="1"/>
  <c r="EP146" i="3" s="1"/>
  <c r="CP10" i="3" a="1"/>
  <c r="CP10" i="3" s="1"/>
  <c r="EP10" i="3" s="1" a="1"/>
  <c r="EP10" i="3" s="1"/>
  <c r="CP70" i="3" a="1"/>
  <c r="CP70" i="3" s="1"/>
  <c r="EP70" i="3" s="1" a="1"/>
  <c r="EP70" i="3" s="1"/>
  <c r="CP171" i="3" a="1"/>
  <c r="CP171" i="3" s="1"/>
  <c r="EP171" i="3" s="1" a="1"/>
  <c r="EP171" i="3" s="1"/>
  <c r="CP87" i="3" a="1"/>
  <c r="CP87" i="3" s="1"/>
  <c r="EP87" i="3" s="1" a="1"/>
  <c r="EP87" i="3" s="1"/>
  <c r="CP98" i="3" a="1"/>
  <c r="CP98" i="3" s="1"/>
  <c r="EP98" i="3" s="1" a="1"/>
  <c r="EP98" i="3" s="1"/>
  <c r="CP156" i="3" a="1"/>
  <c r="CP156" i="3" s="1"/>
  <c r="EP156" i="3" s="1" a="1"/>
  <c r="EP156" i="3" s="1"/>
  <c r="CP94" i="3" a="1"/>
  <c r="CP94" i="3" s="1"/>
  <c r="EP94" i="3" s="1" a="1"/>
  <c r="EP94" i="3" s="1"/>
  <c r="CP144" i="3" a="1"/>
  <c r="CP144" i="3" s="1"/>
  <c r="EP144" i="3" s="1" a="1"/>
  <c r="EP144" i="3" s="1"/>
  <c r="CP150" i="3" a="1"/>
  <c r="CP150" i="3" s="1"/>
  <c r="EP150" i="3" s="1" a="1"/>
  <c r="EP150" i="3" s="1"/>
  <c r="CP72" i="3" a="1"/>
  <c r="CP72" i="3" s="1"/>
  <c r="EP72" i="3" s="1" a="1"/>
  <c r="EP72" i="3" s="1"/>
  <c r="CP33" i="3" a="1"/>
  <c r="CP33" i="3" s="1"/>
  <c r="EP33" i="3" s="1" a="1"/>
  <c r="EP33" i="3" s="1"/>
  <c r="CP124" i="3" a="1"/>
  <c r="CP124" i="3" s="1"/>
  <c r="EP124" i="3" s="1" a="1"/>
  <c r="EP124" i="3" s="1"/>
  <c r="CP101" i="3" a="1"/>
  <c r="CP101" i="3" s="1"/>
  <c r="EP101" i="3" s="1" a="1"/>
  <c r="EP101" i="3" s="1"/>
  <c r="CP105" i="3" a="1"/>
  <c r="CP105" i="3" s="1"/>
  <c r="EP105" i="3" s="1" a="1"/>
  <c r="EP105" i="3" s="1"/>
  <c r="CP145" i="3" a="1"/>
  <c r="CP145" i="3" s="1"/>
  <c r="EP145" i="3" s="1" a="1"/>
  <c r="EP145" i="3" s="1"/>
  <c r="CP169" i="3" a="1"/>
  <c r="CP169" i="3" s="1"/>
  <c r="EP169" i="3" s="1" a="1"/>
  <c r="EP169" i="3" s="1"/>
  <c r="CP143" i="3" a="1"/>
  <c r="CP143" i="3" s="1"/>
  <c r="EP143" i="3" s="1" a="1"/>
  <c r="EP143" i="3" s="1"/>
  <c r="CP58" i="3" a="1"/>
  <c r="CP58" i="3" s="1"/>
  <c r="EP58" i="3" s="1" a="1"/>
  <c r="EP58" i="3" s="1"/>
  <c r="CP50" i="3" a="1"/>
  <c r="CP50" i="3" s="1"/>
  <c r="EP50" i="3" s="1" a="1"/>
  <c r="EP50" i="3" s="1"/>
  <c r="CP184" i="3" a="1"/>
  <c r="CP184" i="3" s="1"/>
  <c r="EP184" i="3" s="1" a="1"/>
  <c r="EP184" i="3" s="1"/>
  <c r="CP38" i="3" a="1"/>
  <c r="CP38" i="3" s="1"/>
  <c r="EP38" i="3" s="1" a="1"/>
  <c r="EP38" i="3" s="1"/>
  <c r="CP34" i="3" a="1"/>
  <c r="CP34" i="3" s="1"/>
  <c r="EP34" i="3" s="1" a="1"/>
  <c r="EP34" i="3" s="1"/>
  <c r="CP132" i="3" a="1"/>
  <c r="CP132" i="3" s="1"/>
  <c r="EP132" i="3" s="1" a="1"/>
  <c r="EP132" i="3" s="1"/>
  <c r="CP55" i="3" a="1"/>
  <c r="CP55" i="3" s="1"/>
  <c r="EP55" i="3" s="1" a="1"/>
  <c r="EP55" i="3" s="1"/>
  <c r="CP67" i="3" a="1"/>
  <c r="CP67" i="3" s="1"/>
  <c r="EP67" i="3" s="1" a="1"/>
  <c r="EP67" i="3" s="1"/>
  <c r="CP190" i="3" a="1"/>
  <c r="CP190" i="3" s="1"/>
  <c r="EP190" i="3" s="1" a="1"/>
  <c r="EP190" i="3" s="1"/>
  <c r="CP17" i="3" a="1"/>
  <c r="CP17" i="3" s="1"/>
  <c r="EP17" i="3" s="1" a="1"/>
  <c r="EP17" i="3" s="1"/>
  <c r="CP95" i="3" a="1"/>
  <c r="CP95" i="3" s="1"/>
  <c r="EP95" i="3" s="1" a="1"/>
  <c r="EP95" i="3" s="1"/>
  <c r="CP189" i="3" a="1"/>
  <c r="CP189" i="3" s="1"/>
  <c r="EP189" i="3" s="1" a="1"/>
  <c r="EP189" i="3" s="1"/>
  <c r="CP147" i="3" a="1"/>
  <c r="CP147" i="3" s="1"/>
  <c r="EP147" i="3" s="1" a="1"/>
  <c r="EP147" i="3" s="1"/>
  <c r="CP139" i="3" a="1"/>
  <c r="CP139" i="3" s="1"/>
  <c r="EP139" i="3" s="1" a="1"/>
  <c r="EP139" i="3" s="1"/>
  <c r="CP182" i="3" a="1"/>
  <c r="CP182" i="3" s="1"/>
  <c r="EP182" i="3" s="1" a="1"/>
  <c r="EP182" i="3" s="1"/>
  <c r="CP165" i="3" a="1"/>
  <c r="CP165" i="3" s="1"/>
  <c r="EP165" i="3" s="1" a="1"/>
  <c r="EP165" i="3" s="1"/>
  <c r="CP166" i="3" a="1"/>
  <c r="CP166" i="3" s="1"/>
  <c r="EP166" i="3" s="1" a="1"/>
  <c r="EP166" i="3" s="1"/>
  <c r="CP41" i="3" a="1"/>
  <c r="CP41" i="3" s="1"/>
  <c r="EP41" i="3" s="1" a="1"/>
  <c r="EP41" i="3" s="1"/>
  <c r="CP91" i="3" a="1"/>
  <c r="CP91" i="3" s="1"/>
  <c r="EP91" i="3" s="1" a="1"/>
  <c r="EP91" i="3" s="1"/>
  <c r="CP13" i="3" a="1"/>
  <c r="CP13" i="3" s="1"/>
  <c r="EP13" i="3" s="1" a="1"/>
  <c r="EP13" i="3" s="1"/>
  <c r="CP167" i="3" a="1"/>
  <c r="CP167" i="3" s="1"/>
  <c r="EP167" i="3" s="1" a="1"/>
  <c r="EP167" i="3" s="1"/>
  <c r="CP26" i="3" a="1"/>
  <c r="CP26" i="3" s="1"/>
  <c r="EP26" i="3" s="1" a="1"/>
  <c r="EP26" i="3" s="1"/>
  <c r="CP142" i="3" a="1"/>
  <c r="CP142" i="3" s="1"/>
  <c r="EP142" i="3" s="1" a="1"/>
  <c r="EP142" i="3" s="1"/>
  <c r="CP65" i="3" a="1"/>
  <c r="CP65" i="3" s="1"/>
  <c r="EP65" i="3" s="1" a="1"/>
  <c r="EP65" i="3" s="1"/>
  <c r="CP162" i="3" a="1"/>
  <c r="CP162" i="3" s="1"/>
  <c r="EP162" i="3" s="1" a="1"/>
  <c r="EP162" i="3" s="1"/>
  <c r="CP149" i="3" a="1"/>
  <c r="CP149" i="3" s="1"/>
  <c r="EP149" i="3" s="1" a="1"/>
  <c r="EP149" i="3" s="1"/>
  <c r="CP161" i="3" a="1"/>
  <c r="CP161" i="3" s="1"/>
  <c r="EP161" i="3" s="1" a="1"/>
  <c r="EP161" i="3" s="1"/>
  <c r="CP120" i="3" a="1"/>
  <c r="CP120" i="3" s="1"/>
  <c r="EP120" i="3" s="1" a="1"/>
  <c r="EP120" i="3" s="1"/>
  <c r="CP121" i="3" a="1"/>
  <c r="CP121" i="3" s="1"/>
  <c r="EP121" i="3" s="1" a="1"/>
  <c r="EP121" i="3" s="1"/>
  <c r="CP8" i="3" a="1"/>
  <c r="CP8" i="3" s="1"/>
  <c r="EP8" i="3" s="1" a="1"/>
  <c r="EP8" i="3" s="1"/>
  <c r="CP93" i="3" a="1"/>
  <c r="CP93" i="3" s="1"/>
  <c r="EP93" i="3" s="1" a="1"/>
  <c r="EP93" i="3" s="1"/>
  <c r="CP73" i="3" a="1"/>
  <c r="CP73" i="3" s="1"/>
  <c r="EP73" i="3" s="1" a="1"/>
  <c r="EP73" i="3" s="1"/>
  <c r="CP102" i="3" a="1"/>
  <c r="CP102" i="3" s="1"/>
  <c r="EP102" i="3" s="1" a="1"/>
  <c r="EP102" i="3" s="1"/>
  <c r="CP85" i="3" a="1"/>
  <c r="CP85" i="3" s="1"/>
  <c r="EP85" i="3" s="1" a="1"/>
  <c r="EP85" i="3" s="1"/>
  <c r="CP107" i="3" a="1"/>
  <c r="CP107" i="3" s="1"/>
  <c r="EP107" i="3" s="1" a="1"/>
  <c r="EP107" i="3" s="1"/>
  <c r="CP84" i="3" a="1"/>
  <c r="CP84" i="3" s="1"/>
  <c r="EP84" i="3" s="1" a="1"/>
  <c r="EP84" i="3" s="1"/>
  <c r="CP69" i="3" a="1"/>
  <c r="CP69" i="3" s="1"/>
  <c r="EP69" i="3" s="1" a="1"/>
  <c r="EP69" i="3" s="1"/>
  <c r="CP46" i="3" a="1"/>
  <c r="CP46" i="3" s="1"/>
  <c r="EP46" i="3" s="1" a="1"/>
  <c r="EP46" i="3" s="1"/>
  <c r="CP86" i="3" a="1"/>
  <c r="CP86" i="3" s="1"/>
  <c r="EP86" i="3" s="1" a="1"/>
  <c r="EP86" i="3" s="1"/>
  <c r="CP175" i="3" a="1"/>
  <c r="CP175" i="3" s="1"/>
  <c r="EP175" i="3" s="1" a="1"/>
  <c r="EP175" i="3" s="1"/>
  <c r="CP113" i="3" a="1"/>
  <c r="CP113" i="3" s="1"/>
  <c r="EP113" i="3" s="1" a="1"/>
  <c r="EP113" i="3" s="1"/>
  <c r="CP68" i="3" a="1"/>
  <c r="CP68" i="3" s="1"/>
  <c r="EP68" i="3" s="1" a="1"/>
  <c r="EP68" i="3" s="1"/>
  <c r="F64" i="9"/>
  <c r="CP45" i="3" a="1"/>
  <c r="CP45" i="3" s="1"/>
  <c r="EP45" i="3" s="1" a="1"/>
  <c r="EP45" i="3" s="1"/>
  <c r="CP100" i="3" a="1"/>
  <c r="CP100" i="3" s="1"/>
  <c r="EP100" i="3" s="1" a="1"/>
  <c r="EP100" i="3" s="1"/>
  <c r="CP23" i="3" a="1"/>
  <c r="CP23" i="3" s="1"/>
  <c r="EP23" i="3" s="1" a="1"/>
  <c r="EP23" i="3" s="1"/>
  <c r="CP158" i="3" a="1"/>
  <c r="CP158" i="3" s="1"/>
  <c r="EP158" i="3" s="1" a="1"/>
  <c r="EP158" i="3" s="1"/>
  <c r="CP92" i="3" a="1"/>
  <c r="CP92" i="3" s="1"/>
  <c r="EP92" i="3" s="1" a="1"/>
  <c r="EP92" i="3" s="1"/>
  <c r="CP62" i="3" a="1"/>
  <c r="CP62" i="3" s="1"/>
  <c r="EP62" i="3" s="1" a="1"/>
  <c r="EP62" i="3" s="1"/>
  <c r="CP75" i="3" a="1"/>
  <c r="CP75" i="3" s="1"/>
  <c r="EP75" i="3" s="1" a="1"/>
  <c r="EP75" i="3" s="1"/>
  <c r="CP5" i="3" a="1"/>
  <c r="CP5" i="3" s="1"/>
  <c r="EP5" i="3" s="1" a="1"/>
  <c r="EP5" i="3" s="1"/>
  <c r="CP177" i="3" a="1"/>
  <c r="CP177" i="3" s="1"/>
  <c r="EP177" i="3" s="1" a="1"/>
  <c r="EP177" i="3" s="1"/>
  <c r="CP181" i="3" a="1"/>
  <c r="CP181" i="3" s="1"/>
  <c r="EP181" i="3" s="1" a="1"/>
  <c r="EP181" i="3" s="1"/>
  <c r="CP178" i="3" a="1"/>
  <c r="CP178" i="3" s="1"/>
  <c r="EP178" i="3" s="1" a="1"/>
  <c r="EP178" i="3" s="1"/>
  <c r="CP28" i="3" a="1"/>
  <c r="CP28" i="3" s="1"/>
  <c r="EP28" i="3" s="1" a="1"/>
  <c r="EP28" i="3" s="1"/>
  <c r="CP172" i="3" a="1"/>
  <c r="CP172" i="3" s="1"/>
  <c r="EP172" i="3" s="1" a="1"/>
  <c r="EP172" i="3" s="1"/>
  <c r="F63" i="9"/>
  <c r="F99" i="9"/>
  <c r="CP9" i="3" a="1"/>
  <c r="CP9" i="3" s="1"/>
  <c r="EP9" i="3" s="1" a="1"/>
  <c r="EP9" i="3" s="1"/>
  <c r="CP14" i="3" a="1"/>
  <c r="CP14" i="3" s="1"/>
  <c r="EP14" i="3" s="1" a="1"/>
  <c r="EP14" i="3" s="1"/>
  <c r="CP6" i="3" a="1"/>
  <c r="CP6" i="3" s="1"/>
  <c r="EP6" i="3" s="1" a="1"/>
  <c r="EP6" i="3" s="1"/>
  <c r="CP138" i="3" a="1"/>
  <c r="CP138" i="3" s="1"/>
  <c r="EP138" i="3" s="1" a="1"/>
  <c r="EP138" i="3" s="1"/>
  <c r="CP89" i="3" a="1"/>
  <c r="CP89" i="3" s="1"/>
  <c r="EP89" i="3" s="1" a="1"/>
  <c r="EP89" i="3" s="1"/>
  <c r="CP153" i="3" a="1"/>
  <c r="CP153" i="3" s="1"/>
  <c r="EP153" i="3" s="1" a="1"/>
  <c r="EP153" i="3" s="1"/>
  <c r="CP103" i="3" a="1"/>
  <c r="CP103" i="3" s="1"/>
  <c r="EP103" i="3" s="1" a="1"/>
  <c r="EP103" i="3" s="1"/>
  <c r="CP24" i="3" a="1"/>
  <c r="CP24" i="3" s="1"/>
  <c r="EP24" i="3" s="1" a="1"/>
  <c r="EP24" i="3" s="1"/>
  <c r="CP186" i="3" a="1"/>
  <c r="CP186" i="3" s="1"/>
  <c r="EP186" i="3" s="1" a="1"/>
  <c r="EP186" i="3" s="1"/>
  <c r="CP114" i="3" a="1"/>
  <c r="CP114" i="3" s="1"/>
  <c r="EP114" i="3" s="1" a="1"/>
  <c r="EP114" i="3" s="1"/>
  <c r="CP83" i="3" a="1"/>
  <c r="CP83" i="3" s="1"/>
  <c r="EP83" i="3" s="1" a="1"/>
  <c r="EP83" i="3" s="1"/>
  <c r="CP40" i="3" a="1"/>
  <c r="CP40" i="3" s="1"/>
  <c r="EP40" i="3" s="1" a="1"/>
  <c r="EP40" i="3" s="1"/>
  <c r="CP21" i="3" a="1"/>
  <c r="CP21" i="3" s="1"/>
  <c r="EP21" i="3" s="1" a="1"/>
  <c r="EP21" i="3" s="1"/>
  <c r="CP125" i="3" a="1"/>
  <c r="CP125" i="3" s="1"/>
  <c r="EP125" i="3" s="1" a="1"/>
  <c r="EP125" i="3" s="1"/>
  <c r="CP185" i="3" a="1"/>
  <c r="CP185" i="3" s="1"/>
  <c r="EP185" i="3" s="1" a="1"/>
  <c r="EP185" i="3" s="1"/>
  <c r="CP44" i="3" a="1"/>
  <c r="CP44" i="3" s="1"/>
  <c r="EP44" i="3" s="1" a="1"/>
  <c r="EP44" i="3" s="1"/>
  <c r="CP191" i="3" a="1"/>
  <c r="CP191" i="3" s="1"/>
  <c r="EP191" i="3" s="1" a="1"/>
  <c r="EP191" i="3" s="1"/>
  <c r="CP111" i="3" a="1"/>
  <c r="CP111" i="3" s="1"/>
  <c r="EP111" i="3" s="1" a="1"/>
  <c r="EP111" i="3" s="1"/>
  <c r="CP179" i="3" a="1"/>
  <c r="CP179" i="3" s="1"/>
  <c r="EP179" i="3" s="1" a="1"/>
  <c r="EP179" i="3" s="1"/>
  <c r="CP134" i="3" a="1"/>
  <c r="CP134" i="3" s="1"/>
  <c r="EP134" i="3" s="1" a="1"/>
  <c r="EP134" i="3" s="1"/>
  <c r="CP22" i="3" a="1"/>
  <c r="CP22" i="3" s="1"/>
  <c r="EP22" i="3" s="1" a="1"/>
  <c r="EP22" i="3" s="1"/>
  <c r="CP37" i="3" a="1"/>
  <c r="CP37" i="3" s="1"/>
  <c r="EP37" i="3" s="1" a="1"/>
  <c r="EP37" i="3" s="1"/>
  <c r="CP188" i="3" a="1"/>
  <c r="CP188" i="3" s="1"/>
  <c r="EP188" i="3" s="1" a="1"/>
  <c r="EP188" i="3" s="1"/>
  <c r="CP32" i="3" a="1"/>
  <c r="CP32" i="3" s="1"/>
  <c r="EP32" i="3" s="1" a="1"/>
  <c r="EP32" i="3" s="1"/>
  <c r="CP54" i="3" a="1"/>
  <c r="CP54" i="3" s="1"/>
  <c r="EP54" i="3" s="1" a="1"/>
  <c r="EP54" i="3" s="1"/>
  <c r="CP118" i="3" a="1"/>
  <c r="CP118" i="3" s="1"/>
  <c r="EP118" i="3" s="1" a="1"/>
  <c r="EP118" i="3" s="1"/>
  <c r="CP35" i="3" a="1"/>
  <c r="CP35" i="3" s="1"/>
  <c r="EP35" i="3" s="1" a="1"/>
  <c r="EP35" i="3" s="1"/>
  <c r="CP88" i="3" a="1"/>
  <c r="CP88" i="3" s="1"/>
  <c r="EP88" i="3" s="1" a="1"/>
  <c r="EP88" i="3" s="1"/>
  <c r="CP52" i="3" a="1"/>
  <c r="CP52" i="3" s="1"/>
  <c r="EP52" i="3" s="1" a="1"/>
  <c r="EP52" i="3" s="1"/>
  <c r="CP193" i="3" a="1"/>
  <c r="CP193" i="3" s="1"/>
  <c r="EP193" i="3" s="1" a="1"/>
  <c r="EP193" i="3" s="1"/>
  <c r="CP174" i="3" a="1"/>
  <c r="CP174" i="3" s="1"/>
  <c r="EP174" i="3" s="1" a="1"/>
  <c r="EP174" i="3" s="1"/>
  <c r="CP127" i="3" a="1"/>
  <c r="CP127" i="3" s="1"/>
  <c r="EP127" i="3" s="1" a="1"/>
  <c r="EP127" i="3" s="1"/>
  <c r="CP82" i="3" a="1"/>
  <c r="CP82" i="3" s="1"/>
  <c r="EP82" i="3" s="1" a="1"/>
  <c r="EP82" i="3" s="1"/>
  <c r="CP128" i="3" a="1"/>
  <c r="CP128" i="3" s="1"/>
  <c r="EP128" i="3" s="1" a="1"/>
  <c r="EP128" i="3" s="1"/>
  <c r="CP117" i="3" a="1"/>
  <c r="CP117" i="3" s="1"/>
  <c r="EP117" i="3" s="1" a="1"/>
  <c r="EP117" i="3" s="1"/>
  <c r="CP90" i="3" a="1"/>
  <c r="CP90" i="3" s="1"/>
  <c r="EP90" i="3" s="1" a="1"/>
  <c r="EP90" i="3" s="1"/>
  <c r="CP180" i="3" a="1"/>
  <c r="CP180" i="3" s="1"/>
  <c r="EP180" i="3" s="1" a="1"/>
  <c r="EP180" i="3" s="1"/>
  <c r="CP42" i="3" a="1"/>
  <c r="CP42" i="3" s="1"/>
  <c r="EP42" i="3" s="1" a="1"/>
  <c r="EP42" i="3" s="1"/>
  <c r="CP123" i="3" a="1"/>
  <c r="CP123" i="3" s="1"/>
  <c r="EP123" i="3" s="1" a="1"/>
  <c r="EP123" i="3" s="1"/>
  <c r="CP159" i="3" a="1"/>
  <c r="CP159" i="3" s="1"/>
  <c r="EP159" i="3" s="1" a="1"/>
  <c r="EP159" i="3" s="1"/>
  <c r="CP168" i="3" a="1"/>
  <c r="CP168" i="3" s="1"/>
  <c r="EP168" i="3" s="1" a="1"/>
  <c r="EP168" i="3" s="1"/>
  <c r="CP99" i="3" a="1"/>
  <c r="CP99" i="3" s="1"/>
  <c r="EP99" i="3" s="1" a="1"/>
  <c r="EP99" i="3" s="1"/>
  <c r="CP16" i="3" a="1"/>
  <c r="CP16" i="3" s="1"/>
  <c r="EP16" i="3" s="1" a="1"/>
  <c r="EP16" i="3" s="1"/>
  <c r="CP170" i="3" a="1"/>
  <c r="CP170" i="3" s="1"/>
  <c r="EP170" i="3" s="1" a="1"/>
  <c r="EP170" i="3" s="1"/>
  <c r="CP140" i="3" a="1"/>
  <c r="CP140" i="3" s="1"/>
  <c r="EP140" i="3" s="1" a="1"/>
  <c r="EP140" i="3" s="1"/>
  <c r="CP78" i="3" a="1"/>
  <c r="CP78" i="3" s="1"/>
  <c r="EP78" i="3" s="1" a="1"/>
  <c r="EP78" i="3" s="1"/>
  <c r="CP119" i="3" a="1"/>
  <c r="CP119" i="3" s="1"/>
  <c r="EP119" i="3" s="1" a="1"/>
  <c r="EP119" i="3" s="1"/>
  <c r="CP51" i="3" a="1"/>
  <c r="CP51" i="3" s="1"/>
  <c r="EP51" i="3" s="1" a="1"/>
  <c r="EP51" i="3" s="1"/>
  <c r="CP194" i="3" a="1"/>
  <c r="CP194" i="3" s="1"/>
  <c r="EP194" i="3" s="1" a="1"/>
  <c r="EP194" i="3" s="1"/>
  <c r="CP57" i="3" a="1"/>
  <c r="CP57" i="3" s="1"/>
  <c r="EP57" i="3" s="1" a="1"/>
  <c r="EP57" i="3" s="1"/>
  <c r="CP151" i="3" a="1"/>
  <c r="CP151" i="3" s="1"/>
  <c r="EP151" i="3" s="1" a="1"/>
  <c r="EP151" i="3" s="1"/>
  <c r="CP131" i="3" a="1"/>
  <c r="CP131" i="3" s="1"/>
  <c r="EP131" i="3" s="1" a="1"/>
  <c r="EP131" i="3" s="1"/>
  <c r="CP136" i="3" a="1"/>
  <c r="CP136" i="3" s="1"/>
  <c r="EP136" i="3" s="1" a="1"/>
  <c r="EP136" i="3" s="1"/>
  <c r="CP15" i="3" a="1"/>
  <c r="CP15" i="3" s="1"/>
  <c r="EP15" i="3" s="1" a="1"/>
  <c r="EP15" i="3" s="1"/>
  <c r="CP155" i="3" a="1"/>
  <c r="CP155" i="3" s="1"/>
  <c r="EP155" i="3" s="1" a="1"/>
  <c r="EP155" i="3" s="1"/>
  <c r="CP64" i="3" a="1"/>
  <c r="CP64" i="3" s="1"/>
  <c r="EP64" i="3" s="1" a="1"/>
  <c r="EP64" i="3" s="1"/>
  <c r="CP173" i="3" a="1"/>
  <c r="CP173" i="3" s="1"/>
  <c r="EP173" i="3" s="1" a="1"/>
  <c r="EP173" i="3" s="1"/>
  <c r="CP11" i="3" a="1"/>
  <c r="CP11" i="3" s="1"/>
  <c r="EP11" i="3" s="1" a="1"/>
  <c r="EP11" i="3" s="1"/>
  <c r="CP25" i="3" a="1"/>
  <c r="CP25" i="3" s="1"/>
  <c r="EP25" i="3" s="1" a="1"/>
  <c r="EP25" i="3" s="1"/>
  <c r="CP77" i="3" a="1"/>
  <c r="CP77" i="3" s="1"/>
  <c r="EP77" i="3" s="1" a="1"/>
  <c r="EP77" i="3" s="1"/>
  <c r="CP74" i="3" a="1"/>
  <c r="CP74" i="3" s="1"/>
  <c r="EP74" i="3" s="1" a="1"/>
  <c r="EP74" i="3" s="1"/>
  <c r="CP116" i="3" a="1"/>
  <c r="CP116" i="3" s="1"/>
  <c r="EP116" i="3" s="1" a="1"/>
  <c r="EP116" i="3" s="1"/>
  <c r="CP71" i="3" a="1"/>
  <c r="CP71" i="3" s="1"/>
  <c r="EP71" i="3" s="1" a="1"/>
  <c r="EP71" i="3" s="1"/>
  <c r="CP148" i="3" a="1"/>
  <c r="CP148" i="3" s="1"/>
  <c r="EP148" i="3" s="1" a="1"/>
  <c r="EP148" i="3" s="1"/>
  <c r="CP19" i="3" a="1"/>
  <c r="CP19" i="3" s="1"/>
  <c r="EP19" i="3" s="1" a="1"/>
  <c r="EP19" i="3" s="1"/>
  <c r="CP66" i="3" a="1"/>
  <c r="CP66" i="3" s="1"/>
  <c r="EP66" i="3" s="1" a="1"/>
  <c r="EP66" i="3" s="1"/>
  <c r="CP56" i="3" a="1"/>
  <c r="CP56" i="3" s="1"/>
  <c r="EP56" i="3" s="1" a="1"/>
  <c r="EP56" i="3" s="1"/>
  <c r="CP36" i="3" a="1"/>
  <c r="CP36" i="3" s="1"/>
  <c r="EP36" i="3" s="1" a="1"/>
  <c r="EP36" i="3" s="1"/>
  <c r="CP137" i="3" a="1"/>
  <c r="CP137" i="3" s="1"/>
  <c r="EP137" i="3" s="1" a="1"/>
  <c r="EP137" i="3" s="1"/>
  <c r="CP43" i="3" a="1"/>
  <c r="CP43" i="3" s="1"/>
  <c r="EP43" i="3" s="1" a="1"/>
  <c r="EP43" i="3" s="1"/>
  <c r="CP176" i="3" a="1"/>
  <c r="CP176" i="3" s="1"/>
  <c r="EP176" i="3" s="1" a="1"/>
  <c r="EP176" i="3" s="1"/>
  <c r="CP63" i="3" a="1"/>
  <c r="CP63" i="3" s="1"/>
  <c r="EP63" i="3" s="1" a="1"/>
  <c r="EP63" i="3" s="1"/>
  <c r="CP48" i="3" a="1"/>
  <c r="CP48" i="3" s="1"/>
  <c r="EP48" i="3" s="1" a="1"/>
  <c r="EP48" i="3" s="1"/>
  <c r="CP97" i="3" a="1"/>
  <c r="CP97" i="3" s="1"/>
  <c r="EP97" i="3" s="1" a="1"/>
  <c r="EP97" i="3" s="1"/>
  <c r="CP12" i="3" a="1"/>
  <c r="CP12" i="3" s="1"/>
  <c r="EP12" i="3" s="1" a="1"/>
  <c r="EP12" i="3" s="1"/>
  <c r="CP29" i="3" a="1"/>
  <c r="CP29" i="3" s="1"/>
  <c r="EP29" i="3" s="1" a="1"/>
  <c r="EP29" i="3" s="1"/>
  <c r="CP4" i="3" a="1"/>
  <c r="CP4" i="3" s="1"/>
  <c r="EP4" i="3" s="1" a="1"/>
  <c r="EP4" i="3" s="1"/>
  <c r="CP122" i="3" a="1"/>
  <c r="CP122" i="3" s="1"/>
  <c r="EP122" i="3" s="1" a="1"/>
  <c r="EP122" i="3" s="1"/>
  <c r="CP53" i="3" a="1"/>
  <c r="CP53" i="3" s="1"/>
  <c r="EP53" i="3" s="1" a="1"/>
  <c r="EP53" i="3" s="1"/>
  <c r="CP47" i="3" a="1"/>
  <c r="CP47" i="3" s="1"/>
  <c r="EP47" i="3" s="1" a="1"/>
  <c r="EP47" i="3" s="1"/>
  <c r="CP112" i="3" a="1"/>
  <c r="CP112" i="3" s="1"/>
  <c r="EP112" i="3" s="1" a="1"/>
  <c r="EP112" i="3" s="1"/>
  <c r="CP192" i="3" a="1"/>
  <c r="CP192" i="3" s="1"/>
  <c r="EP192" i="3" s="1" a="1"/>
  <c r="EP192" i="3" s="1"/>
  <c r="CP110" i="3" a="1"/>
  <c r="CP110" i="3" s="1"/>
  <c r="EP110" i="3" s="1" a="1"/>
  <c r="EP110" i="3" s="1"/>
  <c r="CP160" i="3" a="1"/>
  <c r="CP160" i="3" s="1"/>
  <c r="EP160" i="3" s="1" a="1"/>
  <c r="EP160" i="3" s="1"/>
  <c r="CP154" i="3" a="1"/>
  <c r="CP154" i="3" s="1"/>
  <c r="EP154" i="3" s="1" a="1"/>
  <c r="EP154" i="3" s="1"/>
  <c r="CP61" i="3" a="1"/>
  <c r="CP61" i="3" s="1"/>
  <c r="EP61" i="3" s="1" a="1"/>
  <c r="EP61" i="3" s="1"/>
  <c r="F97" i="9" l="1"/>
  <c r="F108" i="9"/>
  <c r="F78" i="9"/>
  <c r="F68" i="9"/>
  <c r="F66" i="9"/>
  <c r="F96" i="9"/>
  <c r="F112" i="9"/>
  <c r="F76" i="9"/>
  <c r="F75" i="9"/>
  <c r="F87" i="9"/>
  <c r="F74" i="9"/>
  <c r="F77" i="9"/>
  <c r="F92" i="9"/>
  <c r="F113" i="9"/>
  <c r="F111" i="9"/>
  <c r="F98" i="9"/>
  <c r="F116" i="9"/>
  <c r="F88" i="9"/>
  <c r="F67" i="9"/>
  <c r="F79" i="9"/>
  <c r="F71" i="9"/>
  <c r="F119" i="9"/>
  <c r="F95" i="9"/>
  <c r="F65" i="9"/>
  <c r="F91" i="9"/>
  <c r="F16" i="8"/>
  <c r="F14" i="8" s="1"/>
  <c r="F39" i="8" l="1"/>
  <c r="F22" i="8"/>
  <c r="F33" i="8"/>
  <c r="F41" i="8"/>
  <c r="F24" i="8"/>
  <c r="F32" i="8"/>
  <c r="F43" i="8"/>
  <c r="F45" i="8"/>
  <c r="F44" i="8"/>
  <c r="F34" i="8"/>
  <c r="F20" i="8"/>
  <c r="F21" i="8"/>
  <c r="F35" i="8"/>
  <c r="F23" i="8"/>
  <c r="F46" i="8"/>
  <c r="F29" i="8"/>
  <c r="F54" i="8"/>
  <c r="F42" i="8"/>
  <c r="F25" i="8"/>
  <c r="F40" i="8"/>
  <c r="F53" i="8"/>
  <c r="F31" i="8"/>
  <c r="F30" i="8"/>
  <c r="F36" i="8"/>
  <c r="F28" i="8"/>
  <c r="F52" i="8"/>
  <c r="F47" i="8"/>
  <c r="F113" i="8"/>
  <c r="CQ165" i="3" a="1"/>
  <c r="CQ165" i="3" s="1"/>
  <c r="EQ165" i="3" s="1" a="1"/>
  <c r="EQ165" i="3" s="1"/>
  <c r="CQ62" i="3" a="1"/>
  <c r="CQ62" i="3" s="1"/>
  <c r="EQ62" i="3" s="1" a="1"/>
  <c r="EQ62" i="3" s="1"/>
  <c r="F104" i="8" l="1"/>
  <c r="F108" i="8"/>
  <c r="G25" i="9"/>
  <c r="F73" i="8"/>
  <c r="F90" i="8"/>
  <c r="F88" i="8"/>
  <c r="F80" i="8"/>
  <c r="F114" i="8"/>
  <c r="F110" i="8"/>
  <c r="G56" i="9"/>
  <c r="F100" i="8"/>
  <c r="F103" i="8"/>
  <c r="F109" i="8"/>
  <c r="F112" i="8"/>
  <c r="F116" i="8"/>
  <c r="F101" i="8"/>
  <c r="F102" i="8"/>
  <c r="F105" i="8"/>
  <c r="F115" i="8"/>
  <c r="F111" i="8"/>
  <c r="F81" i="8"/>
  <c r="G57" i="9"/>
  <c r="F85" i="8"/>
  <c r="F60" i="8"/>
  <c r="F91" i="8"/>
  <c r="F95" i="8"/>
  <c r="F82" i="8"/>
  <c r="F94" i="8"/>
  <c r="F72" i="8"/>
  <c r="F71" i="8"/>
  <c r="G55" i="9"/>
  <c r="F84" i="8"/>
  <c r="F76" i="8"/>
  <c r="F75" i="8"/>
  <c r="F70" i="8"/>
  <c r="F93" i="8"/>
  <c r="F61" i="8"/>
  <c r="F89" i="8"/>
  <c r="F69" i="8"/>
  <c r="F64" i="8"/>
  <c r="F62" i="8"/>
  <c r="F74" i="8"/>
  <c r="F96" i="8"/>
  <c r="F68" i="8"/>
  <c r="F63" i="8"/>
  <c r="F92" i="8"/>
  <c r="F83" i="8"/>
  <c r="F65" i="8"/>
  <c r="CQ120" i="3" a="1"/>
  <c r="CQ120" i="3" s="1"/>
  <c r="EQ120" i="3" s="1" a="1"/>
  <c r="EQ120" i="3" s="1"/>
  <c r="CQ155" i="3" a="1"/>
  <c r="CQ155" i="3" s="1"/>
  <c r="EQ155" i="3" s="1" a="1"/>
  <c r="EQ155" i="3" s="1"/>
  <c r="CQ156" i="3" a="1"/>
  <c r="CQ156" i="3" s="1"/>
  <c r="EQ156" i="3" s="1" a="1"/>
  <c r="EQ156" i="3" s="1"/>
  <c r="CQ58" i="3" a="1"/>
  <c r="CQ58" i="3" s="1"/>
  <c r="EQ58" i="3" s="1" a="1"/>
  <c r="EQ58" i="3" s="1"/>
  <c r="CQ49" i="3" a="1"/>
  <c r="CQ49" i="3" s="1"/>
  <c r="EQ49" i="3" s="1" a="1"/>
  <c r="EQ49" i="3" s="1"/>
  <c r="CQ27" i="3" a="1"/>
  <c r="CQ27" i="3" s="1"/>
  <c r="EQ27" i="3" s="1" a="1"/>
  <c r="EQ27" i="3" s="1"/>
  <c r="CQ21" i="3" a="1"/>
  <c r="CQ21" i="3" s="1"/>
  <c r="EQ21" i="3" s="1" a="1"/>
  <c r="EQ21" i="3" s="1"/>
  <c r="CQ99" i="3" a="1"/>
  <c r="CQ99" i="3" s="1"/>
  <c r="EQ99" i="3" s="1" a="1"/>
  <c r="EQ99" i="3" s="1"/>
  <c r="CQ158" i="3" a="1"/>
  <c r="CQ158" i="3" s="1"/>
  <c r="EQ158" i="3" s="1" a="1"/>
  <c r="EQ158" i="3" s="1"/>
  <c r="CQ194" i="3" a="1"/>
  <c r="CQ194" i="3" s="1"/>
  <c r="EQ194" i="3" s="1" a="1"/>
  <c r="EQ194" i="3" s="1"/>
  <c r="CQ192" i="3" a="1"/>
  <c r="CQ192" i="3" s="1"/>
  <c r="EQ192" i="3" s="1" a="1"/>
  <c r="EQ192" i="3" s="1"/>
  <c r="CQ191" i="3" a="1"/>
  <c r="CQ191" i="3" s="1"/>
  <c r="EQ191" i="3" s="1" a="1"/>
  <c r="EQ191" i="3" s="1"/>
  <c r="CQ115" i="3" a="1"/>
  <c r="CQ115" i="3" s="1"/>
  <c r="EQ115" i="3" s="1" a="1"/>
  <c r="EQ115" i="3" s="1"/>
  <c r="CQ164" i="3" a="1"/>
  <c r="CQ164" i="3" s="1"/>
  <c r="EQ164" i="3" s="1" a="1"/>
  <c r="EQ164" i="3" s="1"/>
  <c r="CQ161" i="3" a="1"/>
  <c r="CQ161" i="3" s="1"/>
  <c r="EQ161" i="3" s="1" a="1"/>
  <c r="EQ161" i="3" s="1"/>
  <c r="CQ121" i="3" a="1"/>
  <c r="CQ121" i="3" s="1"/>
  <c r="EQ121" i="3" s="1" a="1"/>
  <c r="EQ121" i="3" s="1"/>
  <c r="CQ181" i="3" a="1"/>
  <c r="CQ181" i="3" s="1"/>
  <c r="EQ181" i="3" s="1" a="1"/>
  <c r="EQ181" i="3" s="1"/>
  <c r="CQ97" i="3" a="1"/>
  <c r="CQ97" i="3" s="1"/>
  <c r="EQ97" i="3" s="1" a="1"/>
  <c r="EQ97" i="3" s="1"/>
  <c r="CQ47" i="3" a="1"/>
  <c r="CQ47" i="3" s="1"/>
  <c r="EQ47" i="3" s="1" a="1"/>
  <c r="EQ47" i="3" s="1"/>
  <c r="CQ186" i="3" a="1"/>
  <c r="CQ186" i="3" s="1"/>
  <c r="EQ186" i="3" s="1" a="1"/>
  <c r="EQ186" i="3" s="1"/>
  <c r="CQ41" i="3" a="1"/>
  <c r="CQ41" i="3" s="1"/>
  <c r="EQ41" i="3" s="1" a="1"/>
  <c r="EQ41" i="3" s="1"/>
  <c r="CQ160" i="3" a="1"/>
  <c r="CQ160" i="3" s="1"/>
  <c r="EQ160" i="3" s="1" a="1"/>
  <c r="EQ160" i="3" s="1"/>
  <c r="CQ79" i="3" a="1"/>
  <c r="CQ79" i="3" s="1"/>
  <c r="EQ79" i="3" s="1" a="1"/>
  <c r="EQ79" i="3" s="1"/>
  <c r="CQ78" i="3" a="1"/>
  <c r="CQ78" i="3" s="1"/>
  <c r="EQ78" i="3" s="1" a="1"/>
  <c r="EQ78" i="3" s="1"/>
  <c r="CQ147" i="3" a="1"/>
  <c r="CQ147" i="3" s="1"/>
  <c r="EQ147" i="3" s="1" a="1"/>
  <c r="EQ147" i="3" s="1"/>
  <c r="CQ54" i="3" a="1"/>
  <c r="CQ54" i="3" s="1"/>
  <c r="EQ54" i="3" s="1" a="1"/>
  <c r="EQ54" i="3" s="1"/>
  <c r="CQ137" i="3" a="1"/>
  <c r="CQ137" i="3" s="1"/>
  <c r="EQ137" i="3" s="1" a="1"/>
  <c r="EQ137" i="3" s="1"/>
  <c r="CQ128" i="3" a="1"/>
  <c r="CQ128" i="3" s="1"/>
  <c r="EQ128" i="3" s="1" a="1"/>
  <c r="EQ128" i="3" s="1"/>
  <c r="CQ93" i="3" a="1"/>
  <c r="CQ93" i="3" s="1"/>
  <c r="EQ93" i="3" s="1" a="1"/>
  <c r="EQ93" i="3" s="1"/>
  <c r="CQ162" i="3" a="1"/>
  <c r="CQ162" i="3" s="1"/>
  <c r="EQ162" i="3" s="1" a="1"/>
  <c r="EQ162" i="3" s="1"/>
  <c r="CQ75" i="3" a="1"/>
  <c r="CQ75" i="3" s="1"/>
  <c r="EQ75" i="3" s="1" a="1"/>
  <c r="EQ75" i="3" s="1"/>
  <c r="CQ38" i="3" a="1"/>
  <c r="CQ38" i="3" s="1"/>
  <c r="EQ38" i="3" s="1" a="1"/>
  <c r="EQ38" i="3" s="1"/>
  <c r="CQ8" i="3" a="1"/>
  <c r="CQ8" i="3" s="1"/>
  <c r="EQ8" i="3" s="1" a="1"/>
  <c r="EQ8" i="3" s="1"/>
  <c r="CQ189" i="3" a="1"/>
  <c r="CQ189" i="3" s="1"/>
  <c r="EQ189" i="3" s="1" a="1"/>
  <c r="EQ189" i="3" s="1"/>
  <c r="CQ119" i="3" a="1"/>
  <c r="CQ119" i="3" s="1"/>
  <c r="EQ119" i="3" s="1" a="1"/>
  <c r="EQ119" i="3" s="1"/>
  <c r="CQ180" i="3" a="1"/>
  <c r="CQ180" i="3" s="1"/>
  <c r="EQ180" i="3" s="1" a="1"/>
  <c r="EQ180" i="3" s="1"/>
  <c r="CQ5" i="3" a="1"/>
  <c r="CQ5" i="3" s="1"/>
  <c r="EQ5" i="3" s="1" a="1"/>
  <c r="EQ5" i="3" s="1"/>
  <c r="CQ168" i="3" a="1"/>
  <c r="CQ168" i="3" s="1"/>
  <c r="EQ168" i="3" s="1" a="1"/>
  <c r="EQ168" i="3" s="1"/>
  <c r="CQ45" i="3" a="1"/>
  <c r="CQ45" i="3" s="1"/>
  <c r="EQ45" i="3" s="1" a="1"/>
  <c r="EQ45" i="3" s="1"/>
  <c r="CQ114" i="3" a="1"/>
  <c r="CQ114" i="3" s="1"/>
  <c r="EQ114" i="3" s="1" a="1"/>
  <c r="EQ114" i="3" s="1"/>
  <c r="CQ159" i="3" a="1"/>
  <c r="CQ159" i="3" s="1"/>
  <c r="EQ159" i="3" s="1" a="1"/>
  <c r="EQ159" i="3" s="1"/>
  <c r="CQ118" i="3" a="1"/>
  <c r="CQ118" i="3" s="1"/>
  <c r="EQ118" i="3" s="1" a="1"/>
  <c r="EQ118" i="3" s="1"/>
  <c r="CQ103" i="3" a="1"/>
  <c r="CQ103" i="3" s="1"/>
  <c r="EQ103" i="3" s="1" a="1"/>
  <c r="EQ103" i="3" s="1"/>
  <c r="CQ14" i="3" a="1"/>
  <c r="CQ14" i="3" s="1"/>
  <c r="EQ14" i="3" s="1" a="1"/>
  <c r="EQ14" i="3" s="1"/>
  <c r="CQ170" i="3" a="1"/>
  <c r="CQ170" i="3" s="1"/>
  <c r="EQ170" i="3" s="1" a="1"/>
  <c r="EQ170" i="3" s="1"/>
  <c r="CQ104" i="3" a="1"/>
  <c r="CQ104" i="3" s="1"/>
  <c r="EQ104" i="3" s="1" a="1"/>
  <c r="EQ104" i="3" s="1"/>
  <c r="CQ46" i="3" a="1"/>
  <c r="CQ46" i="3" s="1"/>
  <c r="EQ46" i="3" s="1" a="1"/>
  <c r="EQ46" i="3" s="1"/>
  <c r="CQ28" i="3" a="1"/>
  <c r="CQ28" i="3" s="1"/>
  <c r="EQ28" i="3" s="1" a="1"/>
  <c r="EQ28" i="3" s="1"/>
  <c r="CQ39" i="3" a="1"/>
  <c r="CQ39" i="3" s="1"/>
  <c r="EQ39" i="3" s="1" a="1"/>
  <c r="EQ39" i="3" s="1"/>
  <c r="CQ26" i="3" a="1"/>
  <c r="CQ26" i="3" s="1"/>
  <c r="EQ26" i="3" s="1" a="1"/>
  <c r="EQ26" i="3" s="1"/>
  <c r="CQ96" i="3" a="1"/>
  <c r="CQ96" i="3" s="1"/>
  <c r="EQ96" i="3" s="1" a="1"/>
  <c r="EQ96" i="3" s="1"/>
  <c r="CQ95" i="3" a="1"/>
  <c r="CQ95" i="3" s="1"/>
  <c r="EQ95" i="3" s="1" a="1"/>
  <c r="EQ95" i="3" s="1"/>
  <c r="CQ40" i="3" a="1"/>
  <c r="CQ40" i="3" s="1"/>
  <c r="EQ40" i="3" s="1" a="1"/>
  <c r="EQ40" i="3" s="1"/>
  <c r="CQ7" i="3" a="1"/>
  <c r="CQ7" i="3" s="1"/>
  <c r="EQ7" i="3" s="1" a="1"/>
  <c r="EQ7" i="3" s="1"/>
  <c r="CQ143" i="3" a="1"/>
  <c r="CQ143" i="3" s="1"/>
  <c r="EQ143" i="3" s="1" a="1"/>
  <c r="EQ143" i="3" s="1"/>
  <c r="CQ68" i="3" a="1"/>
  <c r="CQ68" i="3" s="1"/>
  <c r="EQ68" i="3" s="1" a="1"/>
  <c r="EQ68" i="3" s="1"/>
  <c r="CQ154" i="3" a="1"/>
  <c r="CQ154" i="3" s="1"/>
  <c r="EQ154" i="3" s="1" a="1"/>
  <c r="EQ154" i="3" s="1"/>
  <c r="CQ32" i="3" a="1"/>
  <c r="CQ32" i="3" s="1"/>
  <c r="EQ32" i="3" s="1" a="1"/>
  <c r="EQ32" i="3" s="1"/>
  <c r="CQ105" i="3" a="1"/>
  <c r="CQ105" i="3" s="1"/>
  <c r="EQ105" i="3" s="1" a="1"/>
  <c r="EQ105" i="3" s="1"/>
  <c r="CQ166" i="3" a="1"/>
  <c r="CQ166" i="3" s="1"/>
  <c r="EQ166" i="3" s="1" a="1"/>
  <c r="EQ166" i="3" s="1"/>
  <c r="CQ124" i="3" a="1"/>
  <c r="CQ124" i="3" s="1"/>
  <c r="EQ124" i="3" s="1" a="1"/>
  <c r="EQ124" i="3" s="1"/>
  <c r="CQ92" i="3" a="1"/>
  <c r="CQ92" i="3" s="1"/>
  <c r="EQ92" i="3" s="1" a="1"/>
  <c r="EQ92" i="3" s="1"/>
  <c r="CQ139" i="3" a="1"/>
  <c r="CQ139" i="3" s="1"/>
  <c r="EQ139" i="3" s="1" a="1"/>
  <c r="EQ139" i="3" s="1"/>
  <c r="CQ15" i="3" a="1"/>
  <c r="CQ15" i="3" s="1"/>
  <c r="EQ15" i="3" s="1" a="1"/>
  <c r="EQ15" i="3" s="1"/>
  <c r="CQ171" i="3" a="1"/>
  <c r="CQ171" i="3" s="1"/>
  <c r="EQ171" i="3" s="1" a="1"/>
  <c r="EQ171" i="3" s="1"/>
  <c r="CQ193" i="3" a="1"/>
  <c r="CQ193" i="3" s="1"/>
  <c r="EQ193" i="3" s="1" a="1"/>
  <c r="EQ193" i="3" s="1"/>
  <c r="CQ188" i="3" a="1"/>
  <c r="CQ188" i="3" s="1"/>
  <c r="EQ188" i="3" s="1" a="1"/>
  <c r="EQ188" i="3" s="1"/>
  <c r="CQ77" i="3" a="1"/>
  <c r="CQ77" i="3" s="1"/>
  <c r="EQ77" i="3" s="1" a="1"/>
  <c r="EQ77" i="3" s="1"/>
  <c r="CQ132" i="3" a="1"/>
  <c r="CQ132" i="3" s="1"/>
  <c r="EQ132" i="3" s="1" a="1"/>
  <c r="EQ132" i="3" s="1"/>
  <c r="CQ90" i="3" a="1"/>
  <c r="CQ90" i="3" s="1"/>
  <c r="EQ90" i="3" s="1" a="1"/>
  <c r="EQ90" i="3" s="1"/>
  <c r="CQ74" i="3" a="1"/>
  <c r="CQ74" i="3" s="1"/>
  <c r="EQ74" i="3" s="1" a="1"/>
  <c r="EQ74" i="3" s="1"/>
  <c r="CQ50" i="3" a="1"/>
  <c r="CQ50" i="3" s="1"/>
  <c r="EQ50" i="3" s="1" a="1"/>
  <c r="EQ50" i="3" s="1"/>
  <c r="CQ17" i="3" a="1"/>
  <c r="CQ17" i="3" s="1"/>
  <c r="EQ17" i="3" s="1" a="1"/>
  <c r="EQ17" i="3" s="1"/>
  <c r="CQ123" i="3" a="1"/>
  <c r="CQ123" i="3" s="1"/>
  <c r="EQ123" i="3" s="1" a="1"/>
  <c r="EQ123" i="3" s="1"/>
  <c r="CQ169" i="3" a="1"/>
  <c r="CQ169" i="3" s="1"/>
  <c r="EQ169" i="3" s="1" a="1"/>
  <c r="EQ169" i="3" s="1"/>
  <c r="CQ190" i="3" a="1"/>
  <c r="CQ190" i="3" s="1"/>
  <c r="EQ190" i="3" s="1" a="1"/>
  <c r="EQ190" i="3" s="1"/>
  <c r="CQ127" i="3" a="1"/>
  <c r="CQ127" i="3" s="1"/>
  <c r="EQ127" i="3" s="1" a="1"/>
  <c r="EQ127" i="3" s="1"/>
  <c r="CQ125" i="3" a="1"/>
  <c r="CQ125" i="3" s="1"/>
  <c r="EQ125" i="3" s="1" a="1"/>
  <c r="EQ125" i="3" s="1"/>
  <c r="CQ98" i="3" a="1"/>
  <c r="CQ98" i="3" s="1"/>
  <c r="EQ98" i="3" s="1" a="1"/>
  <c r="EQ98" i="3" s="1"/>
  <c r="CQ122" i="3" a="1"/>
  <c r="CQ122" i="3" s="1"/>
  <c r="EQ122" i="3" s="1" a="1"/>
  <c r="EQ122" i="3" s="1"/>
  <c r="CQ51" i="3" a="1"/>
  <c r="CQ51" i="3" s="1"/>
  <c r="EQ51" i="3" s="1" a="1"/>
  <c r="EQ51" i="3" s="1"/>
  <c r="CQ13" i="3" a="1"/>
  <c r="CQ13" i="3" s="1"/>
  <c r="EQ13" i="3" s="1" a="1"/>
  <c r="EQ13" i="3" s="1"/>
  <c r="CQ52" i="3" a="1"/>
  <c r="CQ52" i="3" s="1"/>
  <c r="EQ52" i="3" s="1" a="1"/>
  <c r="EQ52" i="3" s="1"/>
  <c r="CQ55" i="3" a="1"/>
  <c r="CQ55" i="3" s="1"/>
  <c r="EQ55" i="3" s="1" a="1"/>
  <c r="EQ55" i="3" s="1"/>
  <c r="CQ151" i="3" a="1"/>
  <c r="CQ151" i="3" s="1"/>
  <c r="EQ151" i="3" s="1" a="1"/>
  <c r="EQ151" i="3" s="1"/>
  <c r="CQ33" i="3" a="1"/>
  <c r="CQ33" i="3" s="1"/>
  <c r="EQ33" i="3" s="1" a="1"/>
  <c r="EQ33" i="3" s="1"/>
  <c r="CQ65" i="3" a="1"/>
  <c r="CQ65" i="3" s="1"/>
  <c r="EQ65" i="3" s="1" a="1"/>
  <c r="EQ65" i="3" s="1"/>
  <c r="CQ61" i="3" a="1"/>
  <c r="CQ61" i="3" s="1"/>
  <c r="EQ61" i="3" s="1" a="1"/>
  <c r="EQ61" i="3" s="1"/>
  <c r="CQ24" i="3" a="1"/>
  <c r="CQ24" i="3" s="1"/>
  <c r="EQ24" i="3" s="1" a="1"/>
  <c r="EQ24" i="3" s="1"/>
  <c r="CQ42" i="3" a="1"/>
  <c r="CQ42" i="3" s="1"/>
  <c r="EQ42" i="3" s="1" a="1"/>
  <c r="EQ42" i="3" s="1"/>
  <c r="CQ34" i="3" a="1"/>
  <c r="CQ34" i="3" s="1"/>
  <c r="EQ34" i="3" s="1" a="1"/>
  <c r="EQ34" i="3" s="1"/>
  <c r="CQ43" i="3" a="1"/>
  <c r="CQ43" i="3" s="1"/>
  <c r="EQ43" i="3" s="1" a="1"/>
  <c r="EQ43" i="3" s="1"/>
  <c r="CQ134" i="3" a="1"/>
  <c r="CQ134" i="3" s="1"/>
  <c r="EQ134" i="3" s="1" a="1"/>
  <c r="EQ134" i="3" s="1"/>
  <c r="CQ10" i="3" a="1"/>
  <c r="CQ10" i="3" s="1"/>
  <c r="EQ10" i="3" s="1" a="1"/>
  <c r="EQ10" i="3" s="1"/>
  <c r="CQ29" i="3" a="1"/>
  <c r="CQ29" i="3" s="1"/>
  <c r="EQ29" i="3" s="1" a="1"/>
  <c r="EQ29" i="3" s="1"/>
  <c r="CQ100" i="3" a="1"/>
  <c r="CQ100" i="3" s="1"/>
  <c r="EQ100" i="3" s="1" a="1"/>
  <c r="EQ100" i="3" s="1"/>
  <c r="CQ101" i="3" a="1"/>
  <c r="CQ101" i="3" s="1"/>
  <c r="EQ101" i="3" s="1" a="1"/>
  <c r="EQ101" i="3" s="1"/>
  <c r="CQ107" i="3" a="1"/>
  <c r="CQ107" i="3" s="1"/>
  <c r="EQ107" i="3" s="1" a="1"/>
  <c r="EQ107" i="3" s="1"/>
  <c r="CQ85" i="3" a="1"/>
  <c r="CQ85" i="3" s="1"/>
  <c r="EQ85" i="3" s="1" a="1"/>
  <c r="EQ85" i="3" s="1"/>
  <c r="CQ83" i="3" a="1"/>
  <c r="CQ83" i="3" s="1"/>
  <c r="EQ83" i="3" s="1" a="1"/>
  <c r="EQ83" i="3" s="1"/>
  <c r="CQ106" i="3" a="1"/>
  <c r="CQ106" i="3" s="1"/>
  <c r="EQ106" i="3" s="1" a="1"/>
  <c r="EQ106" i="3" s="1"/>
  <c r="CQ57" i="3" a="1"/>
  <c r="CQ57" i="3" s="1"/>
  <c r="EQ57" i="3" s="1" a="1"/>
  <c r="EQ57" i="3" s="1"/>
  <c r="CQ23" i="3" a="1"/>
  <c r="CQ23" i="3" s="1"/>
  <c r="EQ23" i="3" s="1" a="1"/>
  <c r="EQ23" i="3" s="1"/>
  <c r="CQ30" i="3" a="1"/>
  <c r="CQ30" i="3" s="1"/>
  <c r="EQ30" i="3" s="1" a="1"/>
  <c r="EQ30" i="3" s="1"/>
  <c r="CQ136" i="3" a="1"/>
  <c r="CQ136" i="3" s="1"/>
  <c r="EQ136" i="3" s="1" a="1"/>
  <c r="EQ136" i="3" s="1"/>
  <c r="CQ66" i="3" a="1"/>
  <c r="CQ66" i="3" s="1"/>
  <c r="EQ66" i="3" s="1" a="1"/>
  <c r="EQ66" i="3" s="1"/>
  <c r="CQ67" i="3" a="1"/>
  <c r="CQ67" i="3" s="1"/>
  <c r="EQ67" i="3" s="1" a="1"/>
  <c r="EQ67" i="3" s="1"/>
  <c r="CQ117" i="3" a="1"/>
  <c r="CQ117" i="3" s="1"/>
  <c r="EQ117" i="3" s="1" a="1"/>
  <c r="EQ117" i="3" s="1"/>
  <c r="CQ44" i="3" a="1"/>
  <c r="CQ44" i="3" s="1"/>
  <c r="EQ44" i="3" s="1" a="1"/>
  <c r="EQ44" i="3" s="1"/>
  <c r="CQ63" i="3" a="1"/>
  <c r="CQ63" i="3" s="1"/>
  <c r="EQ63" i="3" s="1" a="1"/>
  <c r="EQ63" i="3" s="1"/>
  <c r="CQ109" i="3" a="1"/>
  <c r="CQ109" i="3" s="1"/>
  <c r="EQ109" i="3" s="1" a="1"/>
  <c r="EQ109" i="3" s="1"/>
  <c r="CQ60" i="3" a="1"/>
  <c r="CQ60" i="3" s="1"/>
  <c r="EQ60" i="3" s="1" a="1"/>
  <c r="EQ60" i="3" s="1"/>
  <c r="CQ9" i="3" a="1"/>
  <c r="CQ9" i="3" s="1"/>
  <c r="EQ9" i="3" s="1" a="1"/>
  <c r="EQ9" i="3" s="1"/>
  <c r="CQ184" i="3" a="1"/>
  <c r="CQ184" i="3" s="1"/>
  <c r="EQ184" i="3" s="1" a="1"/>
  <c r="EQ184" i="3" s="1"/>
  <c r="CQ153" i="3" a="1"/>
  <c r="CQ153" i="3" s="1"/>
  <c r="EQ153" i="3" s="1" a="1"/>
  <c r="EQ153" i="3" s="1"/>
  <c r="CQ133" i="3" a="1"/>
  <c r="CQ133" i="3" s="1"/>
  <c r="EQ133" i="3" s="1" a="1"/>
  <c r="EQ133" i="3" s="1"/>
  <c r="CQ167" i="3" a="1"/>
  <c r="CQ167" i="3" s="1"/>
  <c r="EQ167" i="3" s="1" a="1"/>
  <c r="EQ167" i="3" s="1"/>
  <c r="CQ22" i="3" a="1"/>
  <c r="CQ22" i="3" s="1"/>
  <c r="EQ22" i="3" s="1" a="1"/>
  <c r="EQ22" i="3" s="1"/>
  <c r="CQ88" i="3" a="1"/>
  <c r="CQ88" i="3" s="1"/>
  <c r="EQ88" i="3" s="1" a="1"/>
  <c r="EQ88" i="3" s="1"/>
  <c r="CQ53" i="3" a="1"/>
  <c r="CQ53" i="3" s="1"/>
  <c r="EQ53" i="3" s="1" a="1"/>
  <c r="EQ53" i="3" s="1"/>
  <c r="CQ176" i="3" a="1"/>
  <c r="CQ176" i="3" s="1"/>
  <c r="EQ176" i="3" s="1" a="1"/>
  <c r="EQ176" i="3" s="1"/>
  <c r="CQ140" i="3" a="1"/>
  <c r="CQ140" i="3" s="1"/>
  <c r="EQ140" i="3" s="1" a="1"/>
  <c r="EQ140" i="3" s="1"/>
  <c r="CQ84" i="3" a="1"/>
  <c r="CQ84" i="3" s="1"/>
  <c r="EQ84" i="3" s="1" a="1"/>
  <c r="EQ84" i="3" s="1"/>
  <c r="CQ175" i="3" a="1"/>
  <c r="CQ175" i="3" s="1"/>
  <c r="EQ175" i="3" s="1" a="1"/>
  <c r="EQ175" i="3" s="1"/>
  <c r="CQ87" i="3" a="1"/>
  <c r="CQ87" i="3" s="1"/>
  <c r="EQ87" i="3" s="1" a="1"/>
  <c r="EQ87" i="3" s="1"/>
  <c r="CQ4" i="3" a="1"/>
  <c r="CQ4" i="3" s="1"/>
  <c r="EQ4" i="3" s="1" a="1"/>
  <c r="EQ4" i="3" s="1"/>
  <c r="CQ135" i="3" a="1"/>
  <c r="CQ135" i="3" s="1"/>
  <c r="EQ135" i="3" s="1" a="1"/>
  <c r="EQ135" i="3" s="1"/>
  <c r="CQ48" i="3" a="1"/>
  <c r="CQ48" i="3" s="1"/>
  <c r="EQ48" i="3" s="1" a="1"/>
  <c r="EQ48" i="3" s="1"/>
  <c r="CQ37" i="3" a="1"/>
  <c r="CQ37" i="3" s="1"/>
  <c r="EQ37" i="3" s="1" a="1"/>
  <c r="EQ37" i="3" s="1"/>
  <c r="CQ31" i="3" a="1"/>
  <c r="CQ31" i="3" s="1"/>
  <c r="EQ31" i="3" s="1" a="1"/>
  <c r="EQ31" i="3" s="1"/>
  <c r="CQ146" i="3" a="1"/>
  <c r="CQ146" i="3" s="1"/>
  <c r="EQ146" i="3" s="1" a="1"/>
  <c r="EQ146" i="3" s="1"/>
  <c r="CQ18" i="3" a="1"/>
  <c r="CQ18" i="3" s="1"/>
  <c r="EQ18" i="3" s="1" a="1"/>
  <c r="EQ18" i="3" s="1"/>
  <c r="CQ80" i="3" a="1"/>
  <c r="CQ80" i="3" s="1"/>
  <c r="EQ80" i="3" s="1" a="1"/>
  <c r="EQ80" i="3" s="1"/>
  <c r="CQ178" i="3" a="1"/>
  <c r="CQ178" i="3" s="1"/>
  <c r="EQ178" i="3" s="1" a="1"/>
  <c r="EQ178" i="3" s="1"/>
  <c r="CQ110" i="3" a="1"/>
  <c r="CQ110" i="3" s="1"/>
  <c r="EQ110" i="3" s="1" a="1"/>
  <c r="EQ110" i="3" s="1"/>
  <c r="CQ131" i="3" a="1"/>
  <c r="CQ131" i="3" s="1"/>
  <c r="EQ131" i="3" s="1" a="1"/>
  <c r="EQ131" i="3" s="1"/>
  <c r="CQ11" i="3" a="1"/>
  <c r="CQ11" i="3" s="1"/>
  <c r="EQ11" i="3" s="1" a="1"/>
  <c r="EQ11" i="3" s="1"/>
  <c r="CQ59" i="3" a="1"/>
  <c r="CQ59" i="3" s="1"/>
  <c r="EQ59" i="3" s="1" a="1"/>
  <c r="EQ59" i="3" s="1"/>
  <c r="CQ172" i="3" a="1"/>
  <c r="CQ172" i="3" s="1"/>
  <c r="EQ172" i="3" s="1" a="1"/>
  <c r="EQ172" i="3" s="1"/>
  <c r="CQ19" i="3" a="1"/>
  <c r="CQ19" i="3" s="1"/>
  <c r="EQ19" i="3" s="1" a="1"/>
  <c r="EQ19" i="3" s="1"/>
  <c r="CQ86" i="3" a="1"/>
  <c r="CQ86" i="3" s="1"/>
  <c r="EQ86" i="3" s="1" a="1"/>
  <c r="EQ86" i="3" s="1"/>
  <c r="CQ130" i="3" a="1"/>
  <c r="CQ130" i="3" s="1"/>
  <c r="EQ130" i="3" s="1" a="1"/>
  <c r="EQ130" i="3" s="1"/>
  <c r="CQ36" i="3" a="1"/>
  <c r="CQ36" i="3" s="1"/>
  <c r="EQ36" i="3" s="1" a="1"/>
  <c r="EQ36" i="3" s="1"/>
  <c r="CQ72" i="3" a="1"/>
  <c r="CQ72" i="3" s="1"/>
  <c r="EQ72" i="3" s="1" a="1"/>
  <c r="EQ72" i="3" s="1"/>
  <c r="CQ150" i="3" a="1"/>
  <c r="CQ150" i="3" s="1"/>
  <c r="EQ150" i="3" s="1" a="1"/>
  <c r="EQ150" i="3" s="1"/>
  <c r="CQ64" i="3" a="1"/>
  <c r="CQ64" i="3" s="1"/>
  <c r="EQ64" i="3" s="1" a="1"/>
  <c r="EQ64" i="3" s="1"/>
  <c r="CQ185" i="3" a="1"/>
  <c r="CQ185" i="3" s="1"/>
  <c r="EQ185" i="3" s="1" a="1"/>
  <c r="EQ185" i="3" s="1"/>
  <c r="CQ16" i="3" a="1"/>
  <c r="CQ16" i="3" s="1"/>
  <c r="EQ16" i="3" s="1" a="1"/>
  <c r="EQ16" i="3" s="1"/>
  <c r="CQ148" i="3" a="1"/>
  <c r="CQ148" i="3" s="1"/>
  <c r="EQ148" i="3" s="1" a="1"/>
  <c r="EQ148" i="3" s="1"/>
  <c r="CQ145" i="3" a="1"/>
  <c r="CQ145" i="3" s="1"/>
  <c r="EQ145" i="3" s="1" a="1"/>
  <c r="EQ145" i="3" s="1"/>
  <c r="CQ111" i="3" a="1"/>
  <c r="CQ111" i="3" s="1"/>
  <c r="EQ111" i="3" s="1" a="1"/>
  <c r="EQ111" i="3" s="1"/>
  <c r="CQ76" i="3" a="1"/>
  <c r="CQ76" i="3" s="1"/>
  <c r="EQ76" i="3" s="1" a="1"/>
  <c r="EQ76" i="3" s="1"/>
  <c r="CQ20" i="3" a="1"/>
  <c r="CQ20" i="3" s="1"/>
  <c r="EQ20" i="3" s="1" a="1"/>
  <c r="EQ20" i="3" s="1"/>
  <c r="CQ142" i="3" a="1"/>
  <c r="CQ142" i="3" s="1"/>
  <c r="EQ142" i="3" s="1" a="1"/>
  <c r="EQ142" i="3" s="1"/>
  <c r="CQ183" i="3" a="1"/>
  <c r="CQ183" i="3" s="1"/>
  <c r="EQ183" i="3" s="1" a="1"/>
  <c r="EQ183" i="3" s="1"/>
  <c r="CQ174" i="3" a="1"/>
  <c r="CQ174" i="3" s="1"/>
  <c r="EQ174" i="3" s="1" a="1"/>
  <c r="EQ174" i="3" s="1"/>
  <c r="CQ35" i="3" a="1"/>
  <c r="CQ35" i="3" s="1"/>
  <c r="EQ35" i="3" s="1" a="1"/>
  <c r="EQ35" i="3" s="1"/>
  <c r="CQ144" i="3" a="1"/>
  <c r="CQ144" i="3" s="1"/>
  <c r="EQ144" i="3" s="1" a="1"/>
  <c r="EQ144" i="3" s="1"/>
  <c r="CQ179" i="3" a="1"/>
  <c r="CQ179" i="3" s="1"/>
  <c r="EQ179" i="3" s="1" a="1"/>
  <c r="EQ179" i="3" s="1"/>
  <c r="CQ116" i="3" a="1"/>
  <c r="CQ116" i="3" s="1"/>
  <c r="EQ116" i="3" s="1" a="1"/>
  <c r="EQ116" i="3" s="1"/>
  <c r="CQ6" i="3" a="1"/>
  <c r="CQ6" i="3" s="1"/>
  <c r="EQ6" i="3" s="1" a="1"/>
  <c r="EQ6" i="3" s="1"/>
  <c r="CQ187" i="3" a="1"/>
  <c r="CQ187" i="3" s="1"/>
  <c r="EQ187" i="3" s="1" a="1"/>
  <c r="EQ187" i="3" s="1"/>
  <c r="CQ141" i="3" a="1"/>
  <c r="CQ141" i="3" s="1"/>
  <c r="EQ141" i="3" s="1" a="1"/>
  <c r="EQ141" i="3" s="1"/>
  <c r="CQ102" i="3" a="1"/>
  <c r="CQ102" i="3" s="1"/>
  <c r="EQ102" i="3" s="1" a="1"/>
  <c r="EQ102" i="3" s="1"/>
  <c r="CQ173" i="3" a="1"/>
  <c r="CQ173" i="3" s="1"/>
  <c r="EQ173" i="3" s="1" a="1"/>
  <c r="EQ173" i="3" s="1"/>
  <c r="CQ70" i="3" a="1"/>
  <c r="CQ70" i="3" s="1"/>
  <c r="EQ70" i="3" s="1" a="1"/>
  <c r="EQ70" i="3" s="1"/>
  <c r="CQ112" i="3" a="1"/>
  <c r="CQ112" i="3" s="1"/>
  <c r="EQ112" i="3" s="1" a="1"/>
  <c r="EQ112" i="3" s="1"/>
  <c r="CQ177" i="3" a="1"/>
  <c r="CQ177" i="3" s="1"/>
  <c r="EQ177" i="3" s="1" a="1"/>
  <c r="EQ177" i="3" s="1"/>
  <c r="CQ182" i="3" a="1"/>
  <c r="CQ182" i="3" s="1"/>
  <c r="EQ182" i="3" s="1" a="1"/>
  <c r="EQ182" i="3" s="1"/>
  <c r="CQ71" i="3" a="1"/>
  <c r="CQ71" i="3" s="1"/>
  <c r="EQ71" i="3" s="1" a="1"/>
  <c r="EQ71" i="3" s="1"/>
  <c r="CQ69" i="3" a="1"/>
  <c r="CQ69" i="3" s="1"/>
  <c r="EQ69" i="3" s="1" a="1"/>
  <c r="EQ69" i="3" s="1"/>
  <c r="CQ149" i="3" a="1"/>
  <c r="CQ149" i="3" s="1"/>
  <c r="EQ149" i="3" s="1" a="1"/>
  <c r="EQ149" i="3" s="1"/>
  <c r="CQ129" i="3" a="1"/>
  <c r="CQ129" i="3" s="1"/>
  <c r="EQ129" i="3" s="1" a="1"/>
  <c r="EQ129" i="3" s="1"/>
  <c r="CQ113" i="3" a="1"/>
  <c r="CQ113" i="3" s="1"/>
  <c r="EQ113" i="3" s="1" a="1"/>
  <c r="EQ113" i="3" s="1"/>
  <c r="CQ94" i="3" a="1"/>
  <c r="CQ94" i="3" s="1"/>
  <c r="EQ94" i="3" s="1" a="1"/>
  <c r="EQ94" i="3" s="1"/>
  <c r="CQ157" i="3" a="1"/>
  <c r="CQ157" i="3" s="1"/>
  <c r="EQ157" i="3" s="1" a="1"/>
  <c r="EQ157" i="3" s="1"/>
  <c r="CQ138" i="3" a="1"/>
  <c r="CQ138" i="3" s="1"/>
  <c r="EQ138" i="3" s="1" a="1"/>
  <c r="EQ138" i="3" s="1"/>
  <c r="CQ126" i="3" a="1"/>
  <c r="CQ126" i="3" s="1"/>
  <c r="EQ126" i="3" s="1" a="1"/>
  <c r="EQ126" i="3" s="1"/>
  <c r="CQ73" i="3" a="1"/>
  <c r="CQ73" i="3" s="1"/>
  <c r="EQ73" i="3" s="1" a="1"/>
  <c r="EQ73" i="3" s="1"/>
  <c r="CQ91" i="3" a="1"/>
  <c r="CQ91" i="3" s="1"/>
  <c r="EQ91" i="3" s="1" a="1"/>
  <c r="EQ91" i="3" s="1"/>
  <c r="CQ89" i="3" a="1"/>
  <c r="CQ89" i="3" s="1"/>
  <c r="EQ89" i="3" s="1" a="1"/>
  <c r="EQ89" i="3" s="1"/>
  <c r="CQ81" i="3" a="1"/>
  <c r="CQ81" i="3" s="1"/>
  <c r="EQ81" i="3" s="1" a="1"/>
  <c r="EQ81" i="3" s="1"/>
  <c r="CQ56" i="3" a="1"/>
  <c r="CQ56" i="3" s="1"/>
  <c r="EQ56" i="3" s="1" a="1"/>
  <c r="EQ56" i="3" s="1"/>
  <c r="CQ12" i="3" a="1"/>
  <c r="CQ12" i="3" s="1"/>
  <c r="EQ12" i="3" s="1" a="1"/>
  <c r="EQ12" i="3" s="1"/>
  <c r="CQ25" i="3" a="1"/>
  <c r="CQ25" i="3" s="1"/>
  <c r="EQ25" i="3" s="1" a="1"/>
  <c r="EQ25" i="3" s="1"/>
  <c r="G116" i="9"/>
  <c r="G95" i="9"/>
  <c r="G113" i="9"/>
  <c r="G112" i="9"/>
  <c r="G64" i="9"/>
  <c r="G91" i="9"/>
  <c r="G119" i="9"/>
  <c r="G74" i="9"/>
  <c r="G77" i="9"/>
  <c r="G92" i="9"/>
  <c r="G75" i="9"/>
  <c r="G63" i="9" l="1"/>
  <c r="G103" i="9"/>
  <c r="G118" i="9"/>
  <c r="G99" i="9"/>
  <c r="G65" i="9"/>
  <c r="G79" i="9"/>
  <c r="G68" i="9"/>
  <c r="G67" i="9"/>
  <c r="G87" i="9"/>
  <c r="G117" i="9"/>
  <c r="G76" i="9"/>
  <c r="G88" i="9"/>
  <c r="CQ82" i="3" a="1"/>
  <c r="CQ82" i="3" s="1"/>
  <c r="EQ82" i="3" s="1" a="1"/>
  <c r="EQ82" i="3" s="1"/>
  <c r="G66" i="9"/>
  <c r="G71" i="9"/>
  <c r="G96" i="9"/>
  <c r="G97" i="9"/>
  <c r="G78" i="9"/>
  <c r="G98" i="9"/>
  <c r="G108" i="9"/>
  <c r="G111" i="9"/>
  <c r="G16" i="8" l="1"/>
  <c r="G14" i="8" s="1"/>
  <c r="CR132" i="3" a="1"/>
  <c r="CR132" i="3" s="1"/>
  <c r="ER132" i="3" s="1" a="1"/>
  <c r="ER132" i="3" s="1"/>
  <c r="CR41" i="3" a="1"/>
  <c r="CR41" i="3" s="1"/>
  <c r="ER41" i="3" s="1" a="1"/>
  <c r="ER41" i="3" s="1"/>
  <c r="CR191" i="3" a="1"/>
  <c r="CR191" i="3" s="1"/>
  <c r="ER191" i="3" s="1" a="1"/>
  <c r="ER191" i="3" s="1"/>
  <c r="CR62" i="3" a="1"/>
  <c r="CR62" i="3" s="1"/>
  <c r="ER62" i="3" s="1" a="1"/>
  <c r="ER62" i="3" s="1"/>
  <c r="CR53" i="3" a="1"/>
  <c r="CR53" i="3" s="1"/>
  <c r="ER53" i="3" s="1" a="1"/>
  <c r="ER53" i="3" s="1"/>
  <c r="CR142" i="3" a="1"/>
  <c r="CR142" i="3" s="1"/>
  <c r="ER142" i="3" s="1" a="1"/>
  <c r="ER142" i="3" s="1"/>
  <c r="CR4" i="3" a="1"/>
  <c r="CR4" i="3" s="1"/>
  <c r="ER4" i="3" s="1" a="1"/>
  <c r="ER4" i="3" s="1"/>
  <c r="CR193" i="3" a="1"/>
  <c r="CR193" i="3" s="1"/>
  <c r="ER193" i="3" s="1" a="1"/>
  <c r="ER193" i="3" s="1"/>
  <c r="CR8" i="3" a="1"/>
  <c r="CR8" i="3" s="1"/>
  <c r="ER8" i="3" s="1" a="1"/>
  <c r="ER8" i="3" s="1"/>
  <c r="CR110" i="3" a="1"/>
  <c r="CR110" i="3" s="1"/>
  <c r="ER110" i="3" s="1" a="1"/>
  <c r="ER110" i="3" s="1"/>
  <c r="CR99" i="3" a="1"/>
  <c r="CR99" i="3" s="1"/>
  <c r="ER99" i="3" s="1" a="1"/>
  <c r="ER99" i="3" s="1"/>
  <c r="CR124" i="3" a="1"/>
  <c r="CR124" i="3" s="1"/>
  <c r="ER124" i="3" s="1" a="1"/>
  <c r="ER124" i="3" s="1"/>
  <c r="CR105" i="3" a="1"/>
  <c r="CR105" i="3" s="1"/>
  <c r="ER105" i="3" s="1" a="1"/>
  <c r="ER105" i="3" s="1"/>
  <c r="CR69" i="3" a="1"/>
  <c r="CR69" i="3" s="1"/>
  <c r="ER69" i="3" s="1" a="1"/>
  <c r="ER69" i="3" s="1"/>
  <c r="CR51" i="3" a="1"/>
  <c r="CR51" i="3" s="1"/>
  <c r="ER51" i="3" s="1" a="1"/>
  <c r="ER51" i="3" s="1"/>
  <c r="CR131" i="3" a="1"/>
  <c r="CR131" i="3" s="1"/>
  <c r="ER131" i="3" s="1" a="1"/>
  <c r="ER131" i="3" s="1"/>
  <c r="CR186" i="3" a="1"/>
  <c r="CR186" i="3" s="1"/>
  <c r="ER186" i="3" s="1" a="1"/>
  <c r="ER186" i="3" s="1"/>
  <c r="CR89" i="3" a="1"/>
  <c r="CR89" i="3" s="1"/>
  <c r="ER89" i="3" s="1" a="1"/>
  <c r="ER89" i="3" s="1"/>
  <c r="CR98" i="3" a="1"/>
  <c r="CR98" i="3" s="1"/>
  <c r="ER98" i="3" s="1" a="1"/>
  <c r="ER98" i="3" s="1"/>
  <c r="CR28" i="3" a="1"/>
  <c r="CR28" i="3" s="1"/>
  <c r="ER28" i="3" s="1" a="1"/>
  <c r="ER28" i="3" s="1"/>
  <c r="CR111" i="3" a="1"/>
  <c r="CR111" i="3" s="1"/>
  <c r="ER111" i="3" s="1" a="1"/>
  <c r="ER111" i="3" s="1"/>
  <c r="CR93" i="3" a="1"/>
  <c r="CR93" i="3" s="1"/>
  <c r="ER93" i="3" s="1" a="1"/>
  <c r="ER93" i="3" s="1"/>
  <c r="CR5" i="3" a="1"/>
  <c r="CR5" i="3" s="1"/>
  <c r="ER5" i="3" s="1" a="1"/>
  <c r="ER5" i="3" s="1"/>
  <c r="CR82" i="3" a="1"/>
  <c r="CR82" i="3" s="1"/>
  <c r="ER82" i="3" s="1" a="1"/>
  <c r="ER82" i="3" s="1"/>
  <c r="CR188" i="3" a="1"/>
  <c r="CR188" i="3" s="1"/>
  <c r="ER188" i="3" s="1" a="1"/>
  <c r="ER188" i="3" s="1"/>
  <c r="CR159" i="3" a="1"/>
  <c r="CR159" i="3" s="1"/>
  <c r="ER159" i="3" s="1" a="1"/>
  <c r="ER159" i="3" s="1"/>
  <c r="CR44" i="3" a="1"/>
  <c r="CR44" i="3" s="1"/>
  <c r="ER44" i="3" s="1" a="1"/>
  <c r="ER44" i="3" s="1"/>
  <c r="CR139" i="3" a="1"/>
  <c r="CR139" i="3" s="1"/>
  <c r="ER139" i="3" s="1" a="1"/>
  <c r="ER139" i="3" s="1"/>
  <c r="CR101" i="3" a="1"/>
  <c r="CR101" i="3" s="1"/>
  <c r="ER101" i="3" s="1" a="1"/>
  <c r="ER101" i="3" s="1"/>
  <c r="CR76" i="3" a="1"/>
  <c r="CR76" i="3" s="1"/>
  <c r="ER76" i="3" s="1" a="1"/>
  <c r="ER76" i="3" s="1"/>
  <c r="CR67" i="3" a="1"/>
  <c r="CR67" i="3" s="1"/>
  <c r="ER67" i="3" s="1" a="1"/>
  <c r="ER67" i="3" s="1"/>
  <c r="CR59" i="3" a="1"/>
  <c r="CR59" i="3" s="1"/>
  <c r="ER59" i="3" s="1" a="1"/>
  <c r="ER59" i="3" s="1"/>
  <c r="CR31" i="3" a="1"/>
  <c r="CR31" i="3" s="1"/>
  <c r="ER31" i="3" s="1" a="1"/>
  <c r="ER31" i="3" s="1"/>
  <c r="CR72" i="3" a="1"/>
  <c r="CR72" i="3" s="1"/>
  <c r="ER72" i="3" s="1" a="1"/>
  <c r="ER72" i="3" s="1"/>
  <c r="CR117" i="3" a="1"/>
  <c r="CR117" i="3" s="1"/>
  <c r="ER117" i="3" s="1" a="1"/>
  <c r="ER117" i="3" s="1"/>
  <c r="CR190" i="3" a="1"/>
  <c r="CR190" i="3" s="1"/>
  <c r="ER190" i="3" s="1" a="1"/>
  <c r="ER190" i="3" s="1"/>
  <c r="CR122" i="3" a="1"/>
  <c r="CR122" i="3" s="1"/>
  <c r="ER122" i="3" s="1" a="1"/>
  <c r="ER122" i="3" s="1"/>
  <c r="CR9" i="3" a="1"/>
  <c r="CR9" i="3" s="1"/>
  <c r="ER9" i="3" s="1" a="1"/>
  <c r="ER9" i="3" s="1"/>
  <c r="CR46" i="3" a="1"/>
  <c r="CR46" i="3" s="1"/>
  <c r="ER46" i="3" s="1" a="1"/>
  <c r="ER46" i="3" s="1"/>
  <c r="CR170" i="3" a="1"/>
  <c r="CR170" i="3" s="1"/>
  <c r="ER170" i="3" s="1" a="1"/>
  <c r="ER170" i="3" s="1"/>
  <c r="CR96" i="3" a="1"/>
  <c r="CR96" i="3" s="1"/>
  <c r="ER96" i="3" s="1" a="1"/>
  <c r="ER96" i="3" s="1"/>
  <c r="CR194" i="3" a="1"/>
  <c r="CR194" i="3" s="1"/>
  <c r="ER194" i="3" s="1" a="1"/>
  <c r="ER194" i="3" s="1"/>
  <c r="CR68" i="3" a="1"/>
  <c r="CR68" i="3" s="1"/>
  <c r="ER68" i="3" s="1" a="1"/>
  <c r="ER68" i="3" s="1"/>
  <c r="CR18" i="3" a="1"/>
  <c r="CR18" i="3" s="1"/>
  <c r="ER18" i="3" s="1" a="1"/>
  <c r="ER18" i="3" s="1"/>
  <c r="CR107" i="3" a="1"/>
  <c r="CR107" i="3" s="1"/>
  <c r="ER107" i="3" s="1" a="1"/>
  <c r="ER107" i="3" s="1"/>
  <c r="CR65" i="3" a="1"/>
  <c r="CR65" i="3" s="1"/>
  <c r="ER65" i="3" s="1" a="1"/>
  <c r="ER65" i="3" s="1"/>
  <c r="CR33" i="3" a="1"/>
  <c r="CR33" i="3" s="1"/>
  <c r="ER33" i="3" s="1" a="1"/>
  <c r="ER33" i="3" s="1"/>
  <c r="CR173" i="3" a="1"/>
  <c r="CR173" i="3" s="1"/>
  <c r="ER173" i="3" s="1" a="1"/>
  <c r="ER173" i="3" s="1"/>
  <c r="CR150" i="3" a="1"/>
  <c r="CR150" i="3" s="1"/>
  <c r="ER150" i="3" s="1" a="1"/>
  <c r="ER150" i="3" s="1"/>
  <c r="CR151" i="3" a="1"/>
  <c r="CR151" i="3" s="1"/>
  <c r="ER151" i="3" s="1" a="1"/>
  <c r="ER151" i="3" s="1"/>
  <c r="CR116" i="3" a="1"/>
  <c r="CR116" i="3" s="1"/>
  <c r="ER116" i="3" s="1" a="1"/>
  <c r="ER116" i="3" s="1"/>
  <c r="CR172" i="3" a="1"/>
  <c r="CR172" i="3" s="1"/>
  <c r="ER172" i="3" s="1" a="1"/>
  <c r="ER172" i="3" s="1"/>
  <c r="CR187" i="3" a="1"/>
  <c r="CR187" i="3" s="1"/>
  <c r="ER187" i="3" s="1" a="1"/>
  <c r="ER187" i="3" s="1"/>
  <c r="CR92" i="3" a="1"/>
  <c r="CR92" i="3" s="1"/>
  <c r="ER92" i="3" s="1" a="1"/>
  <c r="ER92" i="3" s="1"/>
  <c r="CR63" i="3" a="1"/>
  <c r="CR63" i="3" s="1"/>
  <c r="ER63" i="3" s="1" a="1"/>
  <c r="ER63" i="3" s="1"/>
  <c r="CR167" i="3" a="1"/>
  <c r="CR167" i="3" s="1"/>
  <c r="ER167" i="3" s="1" a="1"/>
  <c r="ER167" i="3" s="1"/>
  <c r="CR37" i="3" a="1"/>
  <c r="CR37" i="3" s="1"/>
  <c r="ER37" i="3" s="1" a="1"/>
  <c r="ER37" i="3" s="1"/>
  <c r="CR61" i="3" a="1"/>
  <c r="CR61" i="3" s="1"/>
  <c r="ER61" i="3" s="1" a="1"/>
  <c r="ER61" i="3" s="1"/>
  <c r="CR120" i="3" a="1"/>
  <c r="CR120" i="3" s="1"/>
  <c r="ER120" i="3" s="1" a="1"/>
  <c r="ER120" i="3" s="1"/>
  <c r="CR166" i="3" a="1"/>
  <c r="CR166" i="3" s="1"/>
  <c r="ER166" i="3" s="1" a="1"/>
  <c r="ER166" i="3" s="1"/>
  <c r="CR36" i="3" a="1"/>
  <c r="CR36" i="3" s="1"/>
  <c r="ER36" i="3" s="1" a="1"/>
  <c r="ER36" i="3" s="1"/>
  <c r="CR162" i="3" a="1"/>
  <c r="CR162" i="3" s="1"/>
  <c r="ER162" i="3" s="1" a="1"/>
  <c r="ER162" i="3" s="1"/>
  <c r="CR16" i="3" a="1"/>
  <c r="CR16" i="3" s="1"/>
  <c r="ER16" i="3" s="1" a="1"/>
  <c r="ER16" i="3" s="1"/>
  <c r="CR94" i="3" a="1"/>
  <c r="CR94" i="3" s="1"/>
  <c r="ER94" i="3" s="1" a="1"/>
  <c r="ER94" i="3" s="1"/>
  <c r="CR164" i="3" a="1"/>
  <c r="CR164" i="3" s="1"/>
  <c r="ER164" i="3" s="1" a="1"/>
  <c r="ER164" i="3" s="1"/>
  <c r="CR181" i="3" a="1"/>
  <c r="CR181" i="3" s="1"/>
  <c r="ER181" i="3" s="1" a="1"/>
  <c r="ER181" i="3" s="1"/>
  <c r="CR71" i="3" a="1"/>
  <c r="CR71" i="3" s="1"/>
  <c r="ER71" i="3" s="1" a="1"/>
  <c r="ER71" i="3" s="1"/>
  <c r="CR29" i="3" a="1"/>
  <c r="CR29" i="3" s="1"/>
  <c r="ER29" i="3" s="1" a="1"/>
  <c r="ER29" i="3" s="1"/>
  <c r="CR183" i="3" a="1"/>
  <c r="CR183" i="3" s="1"/>
  <c r="ER183" i="3" s="1" a="1"/>
  <c r="ER183" i="3" s="1"/>
  <c r="CR100" i="3" a="1"/>
  <c r="CR100" i="3" s="1"/>
  <c r="ER100" i="3" s="1" a="1"/>
  <c r="ER100" i="3" s="1"/>
  <c r="CR189" i="3" a="1"/>
  <c r="CR189" i="3" s="1"/>
  <c r="ER189" i="3" s="1" a="1"/>
  <c r="ER189" i="3" s="1"/>
  <c r="CR161" i="3" a="1"/>
  <c r="CR161" i="3" s="1"/>
  <c r="ER161" i="3" s="1" a="1"/>
  <c r="ER161" i="3" s="1"/>
  <c r="CR47" i="3" a="1"/>
  <c r="CR47" i="3" s="1"/>
  <c r="ER47" i="3" s="1" a="1"/>
  <c r="ER47" i="3" s="1"/>
  <c r="CR144" i="3" a="1"/>
  <c r="CR144" i="3" s="1"/>
  <c r="ER144" i="3" s="1" a="1"/>
  <c r="ER144" i="3" s="1"/>
  <c r="CR38" i="3" a="1"/>
  <c r="CR38" i="3" s="1"/>
  <c r="ER38" i="3" s="1" a="1"/>
  <c r="ER38" i="3" s="1"/>
  <c r="CR104" i="3" a="1"/>
  <c r="CR104" i="3" s="1"/>
  <c r="ER104" i="3" s="1" a="1"/>
  <c r="ER104" i="3" s="1"/>
  <c r="CR169" i="3" a="1"/>
  <c r="CR169" i="3" s="1"/>
  <c r="ER169" i="3" s="1" a="1"/>
  <c r="ER169" i="3" s="1"/>
  <c r="CR145" i="3" a="1"/>
  <c r="CR145" i="3" s="1"/>
  <c r="ER145" i="3" s="1" a="1"/>
  <c r="ER145" i="3" s="1"/>
  <c r="CR135" i="3" a="1"/>
  <c r="CR135" i="3" s="1"/>
  <c r="ER135" i="3" s="1" a="1"/>
  <c r="ER135" i="3" s="1"/>
  <c r="CR192" i="3" a="1"/>
  <c r="CR192" i="3" s="1"/>
  <c r="ER192" i="3" s="1" a="1"/>
  <c r="ER192" i="3" s="1"/>
  <c r="CR136" i="3" a="1"/>
  <c r="CR136" i="3" s="1"/>
  <c r="ER136" i="3" s="1" a="1"/>
  <c r="ER136" i="3" s="1"/>
  <c r="CR12" i="3" a="1"/>
  <c r="CR12" i="3" s="1"/>
  <c r="ER12" i="3" s="1" a="1"/>
  <c r="ER12" i="3" s="1"/>
  <c r="CR83" i="3" a="1"/>
  <c r="CR83" i="3" s="1"/>
  <c r="ER83" i="3" s="1" a="1"/>
  <c r="ER83" i="3" s="1"/>
  <c r="CR178" i="3" a="1"/>
  <c r="CR178" i="3" s="1"/>
  <c r="ER178" i="3" s="1" a="1"/>
  <c r="ER178" i="3" s="1"/>
  <c r="CR34" i="3" a="1"/>
  <c r="CR34" i="3" s="1"/>
  <c r="ER34" i="3" s="1" a="1"/>
  <c r="ER34" i="3" s="1"/>
  <c r="CR180" i="3" a="1"/>
  <c r="CR180" i="3" s="1"/>
  <c r="ER180" i="3" s="1" a="1"/>
  <c r="ER180" i="3" s="1"/>
  <c r="CR141" i="3" a="1"/>
  <c r="CR141" i="3" s="1"/>
  <c r="ER141" i="3" s="1" a="1"/>
  <c r="ER141" i="3" s="1"/>
  <c r="CR182" i="3" a="1"/>
  <c r="CR182" i="3" s="1"/>
  <c r="ER182" i="3" s="1" a="1"/>
  <c r="ER182" i="3" s="1"/>
  <c r="CR21" i="3" a="1"/>
  <c r="CR21" i="3" s="1"/>
  <c r="ER21" i="3" s="1" a="1"/>
  <c r="ER21" i="3" s="1"/>
  <c r="CR113" i="3" a="1"/>
  <c r="CR113" i="3" s="1"/>
  <c r="ER113" i="3" s="1" a="1"/>
  <c r="ER113" i="3" s="1"/>
  <c r="CR149" i="3" a="1"/>
  <c r="CR149" i="3" s="1"/>
  <c r="ER149" i="3" s="1" a="1"/>
  <c r="ER149" i="3" s="1"/>
  <c r="CR129" i="3" a="1"/>
  <c r="CR129" i="3" s="1"/>
  <c r="ER129" i="3" s="1" a="1"/>
  <c r="ER129" i="3" s="1"/>
  <c r="CR26" i="3" a="1"/>
  <c r="CR26" i="3" s="1"/>
  <c r="ER26" i="3" s="1" a="1"/>
  <c r="ER26" i="3" s="1"/>
  <c r="CR25" i="3" a="1"/>
  <c r="CR25" i="3" s="1"/>
  <c r="ER25" i="3" s="1" a="1"/>
  <c r="ER25" i="3" s="1"/>
  <c r="CR73" i="3" a="1"/>
  <c r="CR73" i="3" s="1"/>
  <c r="ER73" i="3" s="1" a="1"/>
  <c r="ER73" i="3" s="1"/>
  <c r="CR127" i="3" a="1"/>
  <c r="CR127" i="3" s="1"/>
  <c r="ER127" i="3" s="1" a="1"/>
  <c r="ER127" i="3" s="1"/>
  <c r="CR14" i="3" a="1"/>
  <c r="CR14" i="3" s="1"/>
  <c r="ER14" i="3" s="1" a="1"/>
  <c r="ER14" i="3" s="1"/>
  <c r="CR153" i="3" a="1"/>
  <c r="CR153" i="3" s="1"/>
  <c r="ER153" i="3" s="1" a="1"/>
  <c r="ER153" i="3" s="1"/>
  <c r="CR176" i="3" a="1"/>
  <c r="CR176" i="3" s="1"/>
  <c r="ER176" i="3" s="1" a="1"/>
  <c r="ER176" i="3" s="1"/>
  <c r="CR156" i="3" a="1"/>
  <c r="CR156" i="3" s="1"/>
  <c r="ER156" i="3" s="1" a="1"/>
  <c r="ER156" i="3" s="1"/>
  <c r="CR91" i="3" a="1"/>
  <c r="CR91" i="3" s="1"/>
  <c r="ER91" i="3" s="1" a="1"/>
  <c r="ER91" i="3" s="1"/>
  <c r="CR7" i="3" a="1"/>
  <c r="CR7" i="3" s="1"/>
  <c r="ER7" i="3" s="1" a="1"/>
  <c r="ER7" i="3" s="1"/>
  <c r="CR15" i="3" a="1"/>
  <c r="CR15" i="3" s="1"/>
  <c r="ER15" i="3" s="1" a="1"/>
  <c r="ER15" i="3" s="1"/>
  <c r="CR81" i="3" a="1"/>
  <c r="CR81" i="3" s="1"/>
  <c r="ER81" i="3" s="1" a="1"/>
  <c r="ER81" i="3" s="1"/>
  <c r="CR115" i="3" a="1"/>
  <c r="CR115" i="3" s="1"/>
  <c r="ER115" i="3" s="1" a="1"/>
  <c r="ER115" i="3" s="1"/>
  <c r="CR80" i="3" a="1"/>
  <c r="CR80" i="3" s="1"/>
  <c r="ER80" i="3" s="1" a="1"/>
  <c r="ER80" i="3" s="1"/>
  <c r="CR42" i="3" a="1"/>
  <c r="CR42" i="3" s="1"/>
  <c r="ER42" i="3" s="1" a="1"/>
  <c r="ER42" i="3" s="1"/>
  <c r="CR49" i="3" a="1"/>
  <c r="CR49" i="3" s="1"/>
  <c r="ER49" i="3" s="1" a="1"/>
  <c r="ER49" i="3" s="1"/>
  <c r="CR23" i="3" a="1"/>
  <c r="CR23" i="3" s="1"/>
  <c r="ER23" i="3" s="1" a="1"/>
  <c r="ER23" i="3" s="1"/>
  <c r="CR168" i="3" a="1"/>
  <c r="CR168" i="3" s="1"/>
  <c r="ER168" i="3" s="1" a="1"/>
  <c r="ER168" i="3" s="1"/>
  <c r="CR55" i="3" a="1"/>
  <c r="CR55" i="3" s="1"/>
  <c r="ER55" i="3" s="1" a="1"/>
  <c r="ER55" i="3" s="1"/>
  <c r="CR123" i="3" a="1"/>
  <c r="CR123" i="3" s="1"/>
  <c r="ER123" i="3" s="1" a="1"/>
  <c r="ER123" i="3" s="1"/>
  <c r="CR66" i="3" a="1"/>
  <c r="CR66" i="3" s="1"/>
  <c r="ER66" i="3" s="1" a="1"/>
  <c r="ER66" i="3" s="1"/>
  <c r="CR171" i="3" a="1"/>
  <c r="CR171" i="3" s="1"/>
  <c r="ER171" i="3" s="1" a="1"/>
  <c r="ER171" i="3" s="1"/>
  <c r="CR148" i="3" a="1"/>
  <c r="CR148" i="3" s="1"/>
  <c r="ER148" i="3" s="1" a="1"/>
  <c r="ER148" i="3" s="1"/>
  <c r="CR70" i="3" a="1"/>
  <c r="CR70" i="3" s="1"/>
  <c r="ER70" i="3" s="1" a="1"/>
  <c r="ER70" i="3" s="1"/>
  <c r="CR58" i="3" a="1"/>
  <c r="CR58" i="3" s="1"/>
  <c r="ER58" i="3" s="1" a="1"/>
  <c r="ER58" i="3" s="1"/>
  <c r="CR165" i="3" a="1"/>
  <c r="CR165" i="3" s="1"/>
  <c r="ER165" i="3" s="1" a="1"/>
  <c r="ER165" i="3" s="1"/>
  <c r="CR45" i="3" a="1"/>
  <c r="CR45" i="3" s="1"/>
  <c r="ER45" i="3" s="1" a="1"/>
  <c r="ER45" i="3" s="1"/>
  <c r="CR78" i="3" a="1"/>
  <c r="CR78" i="3" s="1"/>
  <c r="ER78" i="3" s="1" a="1"/>
  <c r="ER78" i="3" s="1"/>
  <c r="CR158" i="3" a="1"/>
  <c r="CR158" i="3" s="1"/>
  <c r="ER158" i="3" s="1" a="1"/>
  <c r="ER158" i="3" s="1"/>
  <c r="CR143" i="3" a="1"/>
  <c r="CR143" i="3" s="1"/>
  <c r="ER143" i="3" s="1" a="1"/>
  <c r="ER143" i="3" s="1"/>
  <c r="CR90" i="3" a="1"/>
  <c r="CR90" i="3" s="1"/>
  <c r="ER90" i="3" s="1" a="1"/>
  <c r="ER90" i="3" s="1"/>
  <c r="CR32" i="3" a="1"/>
  <c r="CR32" i="3" s="1"/>
  <c r="ER32" i="3" s="1" a="1"/>
  <c r="ER32" i="3" s="1"/>
  <c r="CR48" i="3" a="1"/>
  <c r="CR48" i="3" s="1"/>
  <c r="ER48" i="3" s="1" a="1"/>
  <c r="ER48" i="3" s="1"/>
  <c r="CR87" i="3" a="1"/>
  <c r="CR87" i="3" s="1"/>
  <c r="ER87" i="3" s="1" a="1"/>
  <c r="ER87" i="3" s="1"/>
  <c r="CR24" i="3" a="1"/>
  <c r="CR24" i="3" s="1"/>
  <c r="ER24" i="3" s="1" a="1"/>
  <c r="ER24" i="3" s="1"/>
  <c r="CR118" i="3" a="1"/>
  <c r="CR118" i="3" s="1"/>
  <c r="ER118" i="3" s="1" a="1"/>
  <c r="ER118" i="3" s="1"/>
  <c r="CR154" i="3" a="1"/>
  <c r="CR154" i="3" s="1"/>
  <c r="ER154" i="3" s="1" a="1"/>
  <c r="ER154" i="3" s="1"/>
  <c r="CR54" i="3" a="1"/>
  <c r="CR54" i="3" s="1"/>
  <c r="ER54" i="3" s="1" a="1"/>
  <c r="ER54" i="3" s="1"/>
  <c r="CR74" i="3" a="1"/>
  <c r="CR74" i="3" s="1"/>
  <c r="ER74" i="3" s="1" a="1"/>
  <c r="ER74" i="3" s="1"/>
  <c r="CR27" i="3" a="1"/>
  <c r="CR27" i="3" s="1"/>
  <c r="ER27" i="3" s="1" a="1"/>
  <c r="ER27" i="3" s="1"/>
  <c r="CR157" i="3" a="1"/>
  <c r="CR157" i="3" s="1"/>
  <c r="ER157" i="3" s="1" a="1"/>
  <c r="ER157" i="3" s="1"/>
  <c r="CR95" i="3" a="1"/>
  <c r="CR95" i="3" s="1"/>
  <c r="ER95" i="3" s="1" a="1"/>
  <c r="ER95" i="3" s="1"/>
  <c r="CR39" i="3" a="1"/>
  <c r="CR39" i="3" s="1"/>
  <c r="ER39" i="3" s="1" a="1"/>
  <c r="ER39" i="3" s="1"/>
  <c r="CR175" i="3" a="1"/>
  <c r="CR175" i="3" s="1"/>
  <c r="ER175" i="3" s="1" a="1"/>
  <c r="ER175" i="3" s="1"/>
  <c r="CR13" i="3" a="1"/>
  <c r="CR13" i="3" s="1"/>
  <c r="ER13" i="3" s="1" a="1"/>
  <c r="ER13" i="3" s="1"/>
  <c r="CR114" i="3" a="1"/>
  <c r="CR114" i="3" s="1"/>
  <c r="ER114" i="3" s="1" a="1"/>
  <c r="ER114" i="3" s="1"/>
  <c r="CR102" i="3" a="1"/>
  <c r="CR102" i="3" s="1"/>
  <c r="ER102" i="3" s="1" a="1"/>
  <c r="ER102" i="3" s="1"/>
  <c r="CR97" i="3" a="1"/>
  <c r="CR97" i="3" s="1"/>
  <c r="ER97" i="3" s="1" a="1"/>
  <c r="ER97" i="3" s="1"/>
  <c r="CR77" i="3" a="1"/>
  <c r="CR77" i="3" s="1"/>
  <c r="ER77" i="3" s="1" a="1"/>
  <c r="ER77" i="3" s="1"/>
  <c r="CR19" i="3" a="1"/>
  <c r="CR19" i="3" s="1"/>
  <c r="ER19" i="3" s="1" a="1"/>
  <c r="ER19" i="3" s="1"/>
  <c r="CR112" i="3" a="1"/>
  <c r="CR112" i="3" s="1"/>
  <c r="ER112" i="3" s="1" a="1"/>
  <c r="ER112" i="3" s="1"/>
  <c r="CR6" i="3" a="1"/>
  <c r="CR6" i="3" s="1"/>
  <c r="ER6" i="3" s="1" a="1"/>
  <c r="ER6" i="3" s="1"/>
  <c r="CR130" i="3" a="1"/>
  <c r="CR130" i="3" s="1"/>
  <c r="ER130" i="3" s="1" a="1"/>
  <c r="ER130" i="3" s="1"/>
  <c r="CR86" i="3" a="1"/>
  <c r="CR86" i="3" s="1"/>
  <c r="ER86" i="3" s="1" a="1"/>
  <c r="ER86" i="3" s="1"/>
  <c r="CR43" i="3" a="1"/>
  <c r="CR43" i="3" s="1"/>
  <c r="ER43" i="3" s="1" a="1"/>
  <c r="ER43" i="3" s="1"/>
  <c r="CR184" i="3" a="1"/>
  <c r="CR184" i="3" s="1"/>
  <c r="ER184" i="3" s="1" a="1"/>
  <c r="ER184" i="3" s="1"/>
  <c r="CR146" i="3" a="1"/>
  <c r="CR146" i="3" s="1"/>
  <c r="ER146" i="3" s="1" a="1"/>
  <c r="ER146" i="3" s="1"/>
  <c r="CR133" i="3" a="1"/>
  <c r="CR133" i="3" s="1"/>
  <c r="ER133" i="3" s="1" a="1"/>
  <c r="ER133" i="3" s="1"/>
  <c r="CR128" i="3" a="1"/>
  <c r="CR128" i="3" s="1"/>
  <c r="ER128" i="3" s="1" a="1"/>
  <c r="ER128" i="3" s="1"/>
  <c r="CR17" i="3" a="1"/>
  <c r="CR17" i="3" s="1"/>
  <c r="ER17" i="3" s="1" a="1"/>
  <c r="ER17" i="3" s="1"/>
  <c r="CR52" i="3" a="1"/>
  <c r="CR52" i="3" s="1"/>
  <c r="ER52" i="3" s="1" a="1"/>
  <c r="ER52" i="3" s="1"/>
  <c r="CR60" i="3" a="1"/>
  <c r="CR60" i="3" s="1"/>
  <c r="ER60" i="3" s="1" a="1"/>
  <c r="ER60" i="3" s="1"/>
  <c r="CR179" i="3" a="1"/>
  <c r="CR179" i="3" s="1"/>
  <c r="ER179" i="3" s="1" a="1"/>
  <c r="ER179" i="3" s="1"/>
  <c r="CR35" i="3" a="1"/>
  <c r="CR35" i="3" s="1"/>
  <c r="ER35" i="3" s="1" a="1"/>
  <c r="ER35" i="3" s="1"/>
  <c r="CR75" i="3" a="1"/>
  <c r="CR75" i="3" s="1"/>
  <c r="ER75" i="3" s="1" a="1"/>
  <c r="ER75" i="3" s="1"/>
  <c r="CR11" i="3" a="1"/>
  <c r="CR11" i="3" s="1"/>
  <c r="ER11" i="3" s="1" a="1"/>
  <c r="ER11" i="3" s="1"/>
  <c r="CR22" i="3" a="1"/>
  <c r="CR22" i="3" s="1"/>
  <c r="ER22" i="3" s="1" a="1"/>
  <c r="ER22" i="3" s="1"/>
  <c r="CR30" i="3" a="1"/>
  <c r="CR30" i="3" s="1"/>
  <c r="ER30" i="3" s="1" a="1"/>
  <c r="ER30" i="3" s="1"/>
  <c r="CR185" i="3" a="1"/>
  <c r="CR185" i="3" s="1"/>
  <c r="ER185" i="3" s="1" a="1"/>
  <c r="ER185" i="3" s="1"/>
  <c r="CR125" i="3" a="1"/>
  <c r="CR125" i="3" s="1"/>
  <c r="ER125" i="3" s="1" a="1"/>
  <c r="ER125" i="3" s="1"/>
  <c r="CR174" i="3" a="1"/>
  <c r="CR174" i="3" s="1"/>
  <c r="ER174" i="3" s="1" a="1"/>
  <c r="ER174" i="3" s="1"/>
  <c r="CR84" i="3" a="1"/>
  <c r="CR84" i="3" s="1"/>
  <c r="ER84" i="3" s="1" a="1"/>
  <c r="ER84" i="3" s="1"/>
  <c r="CR40" i="3" a="1"/>
  <c r="CR40" i="3" s="1"/>
  <c r="ER40" i="3" s="1" a="1"/>
  <c r="ER40" i="3" s="1"/>
  <c r="CR147" i="3" a="1"/>
  <c r="CR147" i="3" s="1"/>
  <c r="ER147" i="3" s="1" a="1"/>
  <c r="ER147" i="3" s="1"/>
  <c r="CR106" i="3" a="1"/>
  <c r="CR106" i="3" s="1"/>
  <c r="ER106" i="3" s="1" a="1"/>
  <c r="ER106" i="3" s="1"/>
  <c r="CR137" i="3" a="1"/>
  <c r="CR137" i="3" s="1"/>
  <c r="ER137" i="3" s="1" a="1"/>
  <c r="ER137" i="3" s="1"/>
  <c r="CR88" i="3" a="1"/>
  <c r="CR88" i="3" s="1"/>
  <c r="ER88" i="3" s="1" a="1"/>
  <c r="ER88" i="3" s="1"/>
  <c r="CR79" i="3" a="1"/>
  <c r="CR79" i="3" s="1"/>
  <c r="ER79" i="3" s="1" a="1"/>
  <c r="ER79" i="3" s="1"/>
  <c r="CR126" i="3" a="1"/>
  <c r="CR126" i="3" s="1"/>
  <c r="ER126" i="3" s="1" a="1"/>
  <c r="ER126" i="3" s="1"/>
  <c r="CR177" i="3" a="1"/>
  <c r="CR177" i="3" s="1"/>
  <c r="ER177" i="3" s="1" a="1"/>
  <c r="ER177" i="3" s="1"/>
  <c r="CR56" i="3" a="1"/>
  <c r="CR56" i="3" s="1"/>
  <c r="ER56" i="3" s="1" a="1"/>
  <c r="ER56" i="3" s="1"/>
  <c r="CR109" i="3" a="1"/>
  <c r="CR109" i="3" s="1"/>
  <c r="ER109" i="3" s="1" a="1"/>
  <c r="ER109" i="3" s="1"/>
  <c r="CR121" i="3" a="1"/>
  <c r="CR121" i="3" s="1"/>
  <c r="ER121" i="3" s="1" a="1"/>
  <c r="ER121" i="3" s="1"/>
  <c r="CR50" i="3" a="1"/>
  <c r="CR50" i="3" s="1"/>
  <c r="ER50" i="3" s="1" a="1"/>
  <c r="ER50" i="3" s="1"/>
  <c r="CR140" i="3" a="1"/>
  <c r="CR140" i="3" s="1"/>
  <c r="ER140" i="3" s="1" a="1"/>
  <c r="ER140" i="3" s="1"/>
  <c r="CR64" i="3" a="1"/>
  <c r="CR64" i="3" s="1"/>
  <c r="ER64" i="3" s="1" a="1"/>
  <c r="ER64" i="3" s="1"/>
  <c r="CR155" i="3" a="1"/>
  <c r="CR155" i="3" s="1"/>
  <c r="ER155" i="3" s="1" a="1"/>
  <c r="ER155" i="3" s="1"/>
  <c r="CR138" i="3" a="1"/>
  <c r="CR138" i="3" s="1"/>
  <c r="ER138" i="3" s="1" a="1"/>
  <c r="ER138" i="3" s="1"/>
  <c r="CR10" i="3" a="1"/>
  <c r="CR10" i="3" s="1"/>
  <c r="ER10" i="3" s="1" a="1"/>
  <c r="ER10" i="3" s="1"/>
  <c r="CR85" i="3" a="1"/>
  <c r="CR85" i="3" s="1"/>
  <c r="ER85" i="3" s="1" a="1"/>
  <c r="ER85" i="3" s="1"/>
  <c r="CR119" i="3" a="1"/>
  <c r="CR119" i="3" s="1"/>
  <c r="ER119" i="3" s="1" a="1"/>
  <c r="ER119" i="3" s="1"/>
  <c r="CR160" i="3" a="1"/>
  <c r="CR160" i="3" s="1"/>
  <c r="ER160" i="3" s="1" a="1"/>
  <c r="ER160" i="3" s="1"/>
  <c r="CR103" i="3" a="1"/>
  <c r="CR103" i="3" s="1"/>
  <c r="ER103" i="3" s="1" a="1"/>
  <c r="ER103" i="3" s="1"/>
  <c r="CR57" i="3" a="1"/>
  <c r="CR57" i="3" s="1"/>
  <c r="ER57" i="3" s="1" a="1"/>
  <c r="ER57" i="3" s="1"/>
  <c r="CR20" i="3" a="1"/>
  <c r="CR20" i="3" s="1"/>
  <c r="ER20" i="3" s="1" a="1"/>
  <c r="ER20" i="3" s="1"/>
  <c r="CR134" i="3" a="1"/>
  <c r="CR134" i="3" s="1"/>
  <c r="ER134" i="3" s="1" a="1"/>
  <c r="ER134" i="3" s="1"/>
  <c r="G20" i="8" l="1"/>
  <c r="G21" i="8"/>
  <c r="G31" i="8"/>
  <c r="G30" i="8"/>
  <c r="G23" i="8"/>
  <c r="G35" i="8"/>
  <c r="G52" i="8"/>
  <c r="G32" i="8"/>
  <c r="G40" i="8"/>
  <c r="G34" i="8"/>
  <c r="G22" i="8"/>
  <c r="G44" i="8"/>
  <c r="G53" i="8"/>
  <c r="G43" i="8"/>
  <c r="G45" i="8"/>
  <c r="G39" i="8"/>
  <c r="G28" i="8"/>
  <c r="G41" i="8"/>
  <c r="G47" i="8"/>
  <c r="G24" i="8"/>
  <c r="G54" i="8"/>
  <c r="G46" i="8"/>
  <c r="G29" i="8"/>
  <c r="G33" i="8"/>
  <c r="G36" i="8"/>
  <c r="G25" i="8"/>
  <c r="G42" i="8"/>
  <c r="G68" i="8"/>
  <c r="G108" i="8"/>
  <c r="G72" i="8"/>
  <c r="G63" i="8"/>
  <c r="G74" i="8"/>
  <c r="G102" i="8"/>
  <c r="G76" i="8"/>
  <c r="H25" i="9"/>
  <c r="G61" i="8"/>
  <c r="H55" i="9"/>
  <c r="G70" i="8"/>
  <c r="G75" i="8"/>
  <c r="G65" i="8"/>
  <c r="G64" i="8"/>
  <c r="G112" i="8"/>
  <c r="G69" i="8"/>
  <c r="G60" i="8"/>
  <c r="H56" i="9"/>
  <c r="G88" i="8"/>
  <c r="H16" i="8"/>
  <c r="H14" i="8" s="1"/>
  <c r="G95" i="8" l="1"/>
  <c r="G110" i="8"/>
  <c r="G91" i="8"/>
  <c r="G89" i="8"/>
  <c r="G113" i="8"/>
  <c r="G103" i="8"/>
  <c r="G101" i="8"/>
  <c r="G100" i="8"/>
  <c r="H103" i="9" s="1"/>
  <c r="G80" i="8"/>
  <c r="G92" i="8"/>
  <c r="G84" i="8"/>
  <c r="G104" i="8"/>
  <c r="G96" i="8"/>
  <c r="G85" i="8"/>
  <c r="G114" i="8"/>
  <c r="G94" i="8"/>
  <c r="G116" i="8"/>
  <c r="H119" i="9" s="1"/>
  <c r="G90" i="8"/>
  <c r="G109" i="8"/>
  <c r="G115" i="8"/>
  <c r="G111" i="8"/>
  <c r="G81" i="8"/>
  <c r="G82" i="8"/>
  <c r="H57" i="9"/>
  <c r="H22" i="8" s="1"/>
  <c r="G83" i="8"/>
  <c r="G105" i="8"/>
  <c r="G62" i="8"/>
  <c r="G73" i="8"/>
  <c r="G71" i="8"/>
  <c r="G93" i="8"/>
  <c r="H111" i="9"/>
  <c r="H118" i="9"/>
  <c r="H90" i="8" s="1"/>
  <c r="H71" i="9"/>
  <c r="H66" i="9"/>
  <c r="H77" i="9"/>
  <c r="H108" i="9"/>
  <c r="H75" i="9"/>
  <c r="H53" i="8"/>
  <c r="H98" i="9"/>
  <c r="H113" i="9"/>
  <c r="H79" i="9"/>
  <c r="H63" i="9"/>
  <c r="H87" i="9"/>
  <c r="H88" i="9"/>
  <c r="H95" i="9"/>
  <c r="H99" i="9"/>
  <c r="H97" i="9"/>
  <c r="H91" i="9"/>
  <c r="H64" i="9"/>
  <c r="H112" i="9"/>
  <c r="H67" i="9"/>
  <c r="H116" i="9"/>
  <c r="H78" i="9"/>
  <c r="H43" i="8" s="1"/>
  <c r="H117" i="9"/>
  <c r="H92" i="9"/>
  <c r="H68" i="9"/>
  <c r="H31" i="8"/>
  <c r="H54" i="8"/>
  <c r="H46" i="8"/>
  <c r="H52" i="8"/>
  <c r="H45" i="8"/>
  <c r="H34" i="8"/>
  <c r="H44" i="8"/>
  <c r="H20" i="8"/>
  <c r="H24" i="8"/>
  <c r="H23" i="8"/>
  <c r="H47" i="8"/>
  <c r="H42" i="8"/>
  <c r="H21" i="8"/>
  <c r="H36" i="8"/>
  <c r="H40" i="8"/>
  <c r="H25" i="8"/>
  <c r="H35" i="8"/>
  <c r="I57" i="9"/>
  <c r="H109" i="8" l="1"/>
  <c r="H116" i="8"/>
  <c r="H96" i="9"/>
  <c r="H74" i="9"/>
  <c r="H39" i="8" s="1"/>
  <c r="H76" i="9"/>
  <c r="H41" i="8" s="1"/>
  <c r="H65" i="9"/>
  <c r="H62" i="8"/>
  <c r="H111" i="8"/>
  <c r="H32" i="8"/>
  <c r="H81" i="8"/>
  <c r="H28" i="8"/>
  <c r="H33" i="8"/>
  <c r="H114" i="8"/>
  <c r="H108" i="8"/>
  <c r="H112" i="8"/>
  <c r="I56" i="9"/>
  <c r="H113" i="8"/>
  <c r="H102" i="8"/>
  <c r="H105" i="8"/>
  <c r="H100" i="8"/>
  <c r="H104" i="8"/>
  <c r="H110" i="8"/>
  <c r="H115" i="8"/>
  <c r="H101" i="8"/>
  <c r="H84" i="8"/>
  <c r="H103" i="8"/>
  <c r="H29" i="8"/>
  <c r="H80" i="8"/>
  <c r="H73" i="8"/>
  <c r="I25" i="9"/>
  <c r="H63" i="8"/>
  <c r="H92" i="8"/>
  <c r="H94" i="8"/>
  <c r="H95" i="8"/>
  <c r="H88" i="8"/>
  <c r="H96" i="8"/>
  <c r="H85" i="8"/>
  <c r="H93" i="8"/>
  <c r="H82" i="8"/>
  <c r="H69" i="8"/>
  <c r="H89" i="8"/>
  <c r="H91" i="8"/>
  <c r="H83" i="8"/>
  <c r="H76" i="8"/>
  <c r="H64" i="8"/>
  <c r="H61" i="8"/>
  <c r="H70" i="8"/>
  <c r="H71" i="8"/>
  <c r="H72" i="8"/>
  <c r="I55" i="9"/>
  <c r="H65" i="8"/>
  <c r="H74" i="8"/>
  <c r="H75" i="8"/>
  <c r="H60" i="8"/>
  <c r="H68" i="8"/>
  <c r="CS126" i="3" a="1"/>
  <c r="CS126" i="3" s="1"/>
  <c r="ES126" i="3" s="1" a="1"/>
  <c r="ES126" i="3" s="1"/>
  <c r="I108" i="9"/>
  <c r="I112" i="9"/>
  <c r="CS147" i="3" a="1"/>
  <c r="CS147" i="3" s="1"/>
  <c r="ES147" i="3" s="1" a="1"/>
  <c r="ES147" i="3" s="1"/>
  <c r="I119" i="9"/>
  <c r="CS71" i="3" a="1"/>
  <c r="CS71" i="3" s="1"/>
  <c r="ES71" i="3" s="1" a="1"/>
  <c r="ES71" i="3" s="1"/>
  <c r="CS67" i="3" a="1"/>
  <c r="CS67" i="3" s="1"/>
  <c r="ES67" i="3" s="1" a="1"/>
  <c r="ES67" i="3" s="1"/>
  <c r="CS13" i="3" a="1"/>
  <c r="CS13" i="3" s="1"/>
  <c r="ES13" i="3" s="1" a="1"/>
  <c r="ES13" i="3" s="1"/>
  <c r="CS115" i="3" a="1"/>
  <c r="CS115" i="3" s="1"/>
  <c r="ES115" i="3" s="1" a="1"/>
  <c r="ES115" i="3" s="1"/>
  <c r="CS92" i="3" a="1"/>
  <c r="CS92" i="3" s="1"/>
  <c r="ES92" i="3" s="1" a="1"/>
  <c r="ES92" i="3" s="1"/>
  <c r="CS72" i="3" a="1"/>
  <c r="CS72" i="3" s="1"/>
  <c r="ES72" i="3" s="1" a="1"/>
  <c r="ES72" i="3" s="1"/>
  <c r="CS190" i="3" a="1"/>
  <c r="CS190" i="3" s="1"/>
  <c r="ES190" i="3" s="1" a="1"/>
  <c r="ES190" i="3" s="1"/>
  <c r="CS86" i="3" a="1"/>
  <c r="CS86" i="3" s="1"/>
  <c r="ES86" i="3" s="1" a="1"/>
  <c r="ES86" i="3" s="1"/>
  <c r="CS171" i="3" a="1"/>
  <c r="CS171" i="3" s="1"/>
  <c r="ES171" i="3" s="1" a="1"/>
  <c r="ES171" i="3" s="1"/>
  <c r="CS65" i="3" a="1"/>
  <c r="CS65" i="3" s="1"/>
  <c r="ES65" i="3" s="1" a="1"/>
  <c r="ES65" i="3" s="1"/>
  <c r="CS77" i="3" a="1"/>
  <c r="CS77" i="3" s="1"/>
  <c r="ES77" i="3" s="1" a="1"/>
  <c r="ES77" i="3" s="1"/>
  <c r="CS90" i="3" a="1"/>
  <c r="CS90" i="3" s="1"/>
  <c r="ES90" i="3" s="1" a="1"/>
  <c r="ES90" i="3" s="1"/>
  <c r="CS80" i="3" a="1"/>
  <c r="CS80" i="3" s="1"/>
  <c r="ES80" i="3" s="1" a="1"/>
  <c r="ES80" i="3" s="1"/>
  <c r="CS28" i="3" a="1"/>
  <c r="CS28" i="3" s="1"/>
  <c r="ES28" i="3" s="1" a="1"/>
  <c r="ES28" i="3" s="1"/>
  <c r="CS12" i="3" a="1"/>
  <c r="CS12" i="3" s="1"/>
  <c r="ES12" i="3" s="1" a="1"/>
  <c r="ES12" i="3" s="1"/>
  <c r="CS113" i="3" a="1"/>
  <c r="CS113" i="3" s="1"/>
  <c r="ES113" i="3" s="1" a="1"/>
  <c r="ES113" i="3" s="1"/>
  <c r="CS58" i="3" a="1"/>
  <c r="CS58" i="3" s="1"/>
  <c r="ES58" i="3" s="1" a="1"/>
  <c r="ES58" i="3" s="1"/>
  <c r="CS179" i="3" a="1"/>
  <c r="CS179" i="3" s="1"/>
  <c r="ES179" i="3" s="1" a="1"/>
  <c r="ES179" i="3" s="1"/>
  <c r="CS89" i="3" a="1"/>
  <c r="CS89" i="3" s="1"/>
  <c r="ES89" i="3" s="1" a="1"/>
  <c r="ES89" i="3" s="1"/>
  <c r="CS37" i="3" a="1"/>
  <c r="CS37" i="3" s="1"/>
  <c r="ES37" i="3" s="1" a="1"/>
  <c r="ES37" i="3" s="1"/>
  <c r="CS176" i="3" a="1"/>
  <c r="CS176" i="3" s="1"/>
  <c r="ES176" i="3" s="1" a="1"/>
  <c r="ES176" i="3" s="1"/>
  <c r="CS98" i="3" a="1"/>
  <c r="CS98" i="3" s="1"/>
  <c r="ES98" i="3" s="1" a="1"/>
  <c r="ES98" i="3" s="1"/>
  <c r="CS191" i="3" a="1"/>
  <c r="CS191" i="3" s="1"/>
  <c r="ES191" i="3" s="1" a="1"/>
  <c r="ES191" i="3" s="1"/>
  <c r="CS158" i="3" a="1"/>
  <c r="CS158" i="3" s="1"/>
  <c r="ES158" i="3" s="1" a="1"/>
  <c r="ES158" i="3" s="1"/>
  <c r="CS105" i="3" a="1"/>
  <c r="CS105" i="3" s="1"/>
  <c r="ES105" i="3" s="1" a="1"/>
  <c r="ES105" i="3" s="1"/>
  <c r="CS128" i="3" a="1"/>
  <c r="CS128" i="3" s="1"/>
  <c r="ES128" i="3" s="1" a="1"/>
  <c r="ES128" i="3" s="1"/>
  <c r="CS148" i="3" a="1"/>
  <c r="CS148" i="3" s="1"/>
  <c r="ES148" i="3" s="1" a="1"/>
  <c r="ES148" i="3" s="1"/>
  <c r="CS56" i="3" a="1"/>
  <c r="CS56" i="3" s="1"/>
  <c r="ES56" i="3" s="1" a="1"/>
  <c r="ES56" i="3" s="1"/>
  <c r="CS193" i="3" a="1"/>
  <c r="CS193" i="3" s="1"/>
  <c r="ES193" i="3" s="1" a="1"/>
  <c r="ES193" i="3" s="1"/>
  <c r="CS127" i="3" a="1"/>
  <c r="CS127" i="3" s="1"/>
  <c r="ES127" i="3" s="1" a="1"/>
  <c r="ES127" i="3" s="1"/>
  <c r="CS70" i="3" a="1"/>
  <c r="CS70" i="3" s="1"/>
  <c r="ES70" i="3" s="1" a="1"/>
  <c r="ES70" i="3" s="1"/>
  <c r="CS61" i="3" a="1"/>
  <c r="CS61" i="3" s="1"/>
  <c r="ES61" i="3" s="1" a="1"/>
  <c r="ES61" i="3" s="1"/>
  <c r="CS130" i="3" a="1"/>
  <c r="CS130" i="3" s="1"/>
  <c r="ES130" i="3" s="1" a="1"/>
  <c r="ES130" i="3" s="1"/>
  <c r="CS41" i="3" a="1"/>
  <c r="CS41" i="3" s="1"/>
  <c r="ES41" i="3" s="1" a="1"/>
  <c r="ES41" i="3" s="1"/>
  <c r="CS19" i="3" a="1"/>
  <c r="CS19" i="3" s="1"/>
  <c r="ES19" i="3" s="1" a="1"/>
  <c r="ES19" i="3" s="1"/>
  <c r="CS35" i="3" a="1"/>
  <c r="CS35" i="3" s="1"/>
  <c r="ES35" i="3" s="1" a="1"/>
  <c r="ES35" i="3" s="1"/>
  <c r="CS187" i="3" a="1"/>
  <c r="CS187" i="3" s="1"/>
  <c r="ES187" i="3" s="1" a="1"/>
  <c r="ES187" i="3" s="1"/>
  <c r="CS73" i="3" a="1"/>
  <c r="CS73" i="3" s="1"/>
  <c r="ES73" i="3" s="1" a="1"/>
  <c r="ES73" i="3" s="1"/>
  <c r="CS38" i="3" a="1"/>
  <c r="CS38" i="3" s="1"/>
  <c r="ES38" i="3" s="1" a="1"/>
  <c r="ES38" i="3" s="1"/>
  <c r="CS140" i="3" a="1"/>
  <c r="CS140" i="3" s="1"/>
  <c r="ES140" i="3" s="1" a="1"/>
  <c r="ES140" i="3" s="1"/>
  <c r="CS49" i="3" a="1"/>
  <c r="CS49" i="3" s="1"/>
  <c r="ES49" i="3" s="1" a="1"/>
  <c r="ES49" i="3" s="1"/>
  <c r="CS22" i="3" a="1"/>
  <c r="CS22" i="3" s="1"/>
  <c r="ES22" i="3" s="1" a="1"/>
  <c r="ES22" i="3" s="1"/>
  <c r="CS121" i="3" a="1"/>
  <c r="CS121" i="3" s="1"/>
  <c r="ES121" i="3" s="1" a="1"/>
  <c r="ES121" i="3" s="1"/>
  <c r="CS103" i="3" a="1"/>
  <c r="CS103" i="3" s="1"/>
  <c r="ES103" i="3" s="1" a="1"/>
  <c r="ES103" i="3" s="1"/>
  <c r="CS31" i="3" a="1"/>
  <c r="CS31" i="3" s="1"/>
  <c r="ES31" i="3" s="1" a="1"/>
  <c r="ES31" i="3" s="1"/>
  <c r="CS104" i="3" a="1"/>
  <c r="CS104" i="3" s="1"/>
  <c r="ES104" i="3" s="1" a="1"/>
  <c r="ES104" i="3" s="1"/>
  <c r="CS106" i="3" a="1"/>
  <c r="CS106" i="3" s="1"/>
  <c r="ES106" i="3" s="1" a="1"/>
  <c r="ES106" i="3" s="1"/>
  <c r="CS64" i="3" a="1"/>
  <c r="CS64" i="3" s="1"/>
  <c r="ES64" i="3" s="1" a="1"/>
  <c r="ES64" i="3" s="1"/>
  <c r="CS107" i="3" a="1"/>
  <c r="CS107" i="3" s="1"/>
  <c r="ES107" i="3" s="1" a="1"/>
  <c r="ES107" i="3" s="1"/>
  <c r="CS55" i="3" a="1"/>
  <c r="CS55" i="3" s="1"/>
  <c r="ES55" i="3" s="1" a="1"/>
  <c r="ES55" i="3" s="1"/>
  <c r="CS101" i="3" a="1"/>
  <c r="CS101" i="3" s="1"/>
  <c r="ES101" i="3" s="1" a="1"/>
  <c r="ES101" i="3" s="1"/>
  <c r="CS164" i="3" a="1"/>
  <c r="CS164" i="3" s="1"/>
  <c r="ES164" i="3" s="1" a="1"/>
  <c r="ES164" i="3" s="1"/>
  <c r="CS54" i="3" a="1"/>
  <c r="CS54" i="3" s="1"/>
  <c r="ES54" i="3" s="1" a="1"/>
  <c r="ES54" i="3" s="1"/>
  <c r="CS23" i="3" a="1"/>
  <c r="CS23" i="3" s="1"/>
  <c r="ES23" i="3" s="1" a="1"/>
  <c r="ES23" i="3" s="1"/>
  <c r="I88" i="9"/>
  <c r="I117" i="9"/>
  <c r="CS26" i="3" a="1"/>
  <c r="CS26" i="3" s="1"/>
  <c r="ES26" i="3" s="1" a="1"/>
  <c r="ES26" i="3" s="1"/>
  <c r="CS82" i="3" a="1"/>
  <c r="CS82" i="3" s="1"/>
  <c r="ES82" i="3" s="1" a="1"/>
  <c r="ES82" i="3" s="1"/>
  <c r="CS93" i="3" a="1"/>
  <c r="CS93" i="3" s="1"/>
  <c r="ES93" i="3" s="1" a="1"/>
  <c r="ES93" i="3" s="1"/>
  <c r="CS143" i="3" a="1"/>
  <c r="CS143" i="3" s="1"/>
  <c r="ES143" i="3" s="1" a="1"/>
  <c r="ES143" i="3" s="1"/>
  <c r="CS137" i="3" a="1"/>
  <c r="CS137" i="3" s="1"/>
  <c r="ES137" i="3" s="1" a="1"/>
  <c r="ES137" i="3" s="1"/>
  <c r="CS138" i="3" a="1"/>
  <c r="CS138" i="3" s="1"/>
  <c r="ES138" i="3" s="1" a="1"/>
  <c r="ES138" i="3" s="1"/>
  <c r="CS123" i="3" a="1"/>
  <c r="CS123" i="3" s="1"/>
  <c r="ES123" i="3" s="1" a="1"/>
  <c r="ES123" i="3" s="1"/>
  <c r="CS47" i="3" a="1"/>
  <c r="CS47" i="3" s="1"/>
  <c r="ES47" i="3" s="1" a="1"/>
  <c r="ES47" i="3" s="1"/>
  <c r="CS166" i="3" a="1"/>
  <c r="CS166" i="3" s="1"/>
  <c r="ES166" i="3" s="1" a="1"/>
  <c r="ES166" i="3" s="1"/>
  <c r="CS134" i="3" a="1"/>
  <c r="CS134" i="3" s="1"/>
  <c r="ES134" i="3" s="1" a="1"/>
  <c r="ES134" i="3" s="1"/>
  <c r="CS169" i="3" a="1"/>
  <c r="CS169" i="3" s="1"/>
  <c r="ES169" i="3" s="1" a="1"/>
  <c r="ES169" i="3" s="1"/>
  <c r="CS53" i="3" a="1"/>
  <c r="CS53" i="3" s="1"/>
  <c r="ES53" i="3" s="1" a="1"/>
  <c r="ES53" i="3" s="1"/>
  <c r="CS135" i="3" a="1"/>
  <c r="CS135" i="3" s="1"/>
  <c r="ES135" i="3" s="1" a="1"/>
  <c r="ES135" i="3" s="1"/>
  <c r="CS87" i="3" a="1"/>
  <c r="CS87" i="3" s="1"/>
  <c r="ES87" i="3" s="1" a="1"/>
  <c r="ES87" i="3" s="1"/>
  <c r="CS29" i="3" a="1"/>
  <c r="CS29" i="3" s="1"/>
  <c r="ES29" i="3" s="1" a="1"/>
  <c r="ES29" i="3" s="1"/>
  <c r="CS139" i="3" a="1"/>
  <c r="CS139" i="3" s="1"/>
  <c r="ES139" i="3" s="1" a="1"/>
  <c r="ES139" i="3" s="1"/>
  <c r="CS154" i="3" a="1"/>
  <c r="CS154" i="3" s="1"/>
  <c r="ES154" i="3" s="1" a="1"/>
  <c r="ES154" i="3" s="1"/>
  <c r="CS192" i="3" a="1"/>
  <c r="CS192" i="3" s="1"/>
  <c r="ES192" i="3" s="1" a="1"/>
  <c r="ES192" i="3" s="1"/>
  <c r="CS151" i="3" a="1"/>
  <c r="CS151" i="3" s="1"/>
  <c r="ES151" i="3" s="1" a="1"/>
  <c r="ES151" i="3" s="1"/>
  <c r="CS52" i="3" a="1"/>
  <c r="CS52" i="3" s="1"/>
  <c r="ES52" i="3" s="1" a="1"/>
  <c r="ES52" i="3" s="1"/>
  <c r="CS173" i="3" a="1"/>
  <c r="CS173" i="3" s="1"/>
  <c r="ES173" i="3" s="1" a="1"/>
  <c r="ES173" i="3" s="1"/>
  <c r="CS184" i="3" a="1"/>
  <c r="CS184" i="3" s="1"/>
  <c r="ES184" i="3" s="1" a="1"/>
  <c r="ES184" i="3" s="1"/>
  <c r="CS34" i="3" a="1"/>
  <c r="CS34" i="3" s="1"/>
  <c r="ES34" i="3" s="1" a="1"/>
  <c r="ES34" i="3" s="1"/>
  <c r="CS144" i="3" a="1"/>
  <c r="CS144" i="3" s="1"/>
  <c r="ES144" i="3" s="1" a="1"/>
  <c r="ES144" i="3" s="1"/>
  <c r="CS4" i="3" a="1"/>
  <c r="CS4" i="3" s="1"/>
  <c r="ES4" i="3" s="1" a="1"/>
  <c r="ES4" i="3" s="1"/>
  <c r="CS149" i="3" a="1"/>
  <c r="CS149" i="3" s="1"/>
  <c r="ES149" i="3" s="1" a="1"/>
  <c r="ES149" i="3" s="1"/>
  <c r="CS109" i="3" a="1"/>
  <c r="CS109" i="3" s="1"/>
  <c r="ES109" i="3" s="1" a="1"/>
  <c r="ES109" i="3" s="1"/>
  <c r="CS78" i="3" a="1"/>
  <c r="CS78" i="3" s="1"/>
  <c r="ES78" i="3" s="1" a="1"/>
  <c r="ES78" i="3" s="1"/>
  <c r="CS116" i="3" a="1"/>
  <c r="CS116" i="3" s="1"/>
  <c r="ES116" i="3" s="1" a="1"/>
  <c r="ES116" i="3" s="1"/>
  <c r="CS175" i="3" a="1"/>
  <c r="CS175" i="3" s="1"/>
  <c r="ES175" i="3" s="1" a="1"/>
  <c r="ES175" i="3" s="1"/>
  <c r="CS177" i="3" a="1"/>
  <c r="CS177" i="3" s="1"/>
  <c r="ES177" i="3" s="1" a="1"/>
  <c r="ES177" i="3" s="1"/>
  <c r="CS45" i="3" a="1"/>
  <c r="CS45" i="3" s="1"/>
  <c r="ES45" i="3" s="1" a="1"/>
  <c r="ES45" i="3" s="1"/>
  <c r="CS136" i="3" a="1"/>
  <c r="CS136" i="3" s="1"/>
  <c r="ES136" i="3" s="1" a="1"/>
  <c r="ES136" i="3" s="1"/>
  <c r="CS156" i="3" a="1"/>
  <c r="CS156" i="3" s="1"/>
  <c r="ES156" i="3" s="1" a="1"/>
  <c r="ES156" i="3" s="1"/>
  <c r="CS68" i="3" a="1"/>
  <c r="CS68" i="3" s="1"/>
  <c r="ES68" i="3" s="1" a="1"/>
  <c r="ES68" i="3" s="1"/>
  <c r="CS60" i="3" a="1"/>
  <c r="CS60" i="3" s="1"/>
  <c r="ES60" i="3" s="1" a="1"/>
  <c r="ES60" i="3" s="1"/>
  <c r="CS155" i="3" a="1"/>
  <c r="CS155" i="3" s="1"/>
  <c r="ES155" i="3" s="1" a="1"/>
  <c r="ES155" i="3" s="1"/>
  <c r="CS59" i="3" a="1"/>
  <c r="CS59" i="3" s="1"/>
  <c r="ES59" i="3" s="1" a="1"/>
  <c r="ES59" i="3" s="1"/>
  <c r="CS21" i="3" a="1"/>
  <c r="CS21" i="3" s="1"/>
  <c r="ES21" i="3" s="1" a="1"/>
  <c r="ES21" i="3" s="1"/>
  <c r="CS194" i="3" a="1"/>
  <c r="CS194" i="3" s="1"/>
  <c r="ES194" i="3" s="1" a="1"/>
  <c r="ES194" i="3" s="1"/>
  <c r="CS117" i="3" a="1"/>
  <c r="CS117" i="3" s="1"/>
  <c r="ES117" i="3" s="1" a="1"/>
  <c r="ES117" i="3" s="1"/>
  <c r="CS97" i="3" a="1"/>
  <c r="CS97" i="3" s="1"/>
  <c r="ES97" i="3" s="1" a="1"/>
  <c r="ES97" i="3" s="1"/>
  <c r="CS145" i="3" a="1"/>
  <c r="CS145" i="3" s="1"/>
  <c r="ES145" i="3" s="1" a="1"/>
  <c r="ES145" i="3" s="1"/>
  <c r="CS125" i="3" a="1"/>
  <c r="CS125" i="3" s="1"/>
  <c r="ES125" i="3" s="1" a="1"/>
  <c r="ES125" i="3" s="1"/>
  <c r="CS160" i="3" a="1"/>
  <c r="CS160" i="3" s="1"/>
  <c r="ES160" i="3" s="1" a="1"/>
  <c r="ES160" i="3" s="1"/>
  <c r="CS81" i="3" a="1"/>
  <c r="CS81" i="3" s="1"/>
  <c r="ES81" i="3" s="1" a="1"/>
  <c r="ES81" i="3" s="1"/>
  <c r="CS99" i="3" a="1"/>
  <c r="CS99" i="3" s="1"/>
  <c r="ES99" i="3" s="1" a="1"/>
  <c r="ES99" i="3" s="1"/>
  <c r="CS168" i="3" a="1"/>
  <c r="CS168" i="3" s="1"/>
  <c r="ES168" i="3" s="1" a="1"/>
  <c r="ES168" i="3" s="1"/>
  <c r="CS183" i="3" a="1"/>
  <c r="CS183" i="3" s="1"/>
  <c r="ES183" i="3" s="1" a="1"/>
  <c r="ES183" i="3" s="1"/>
  <c r="CS129" i="3" a="1"/>
  <c r="CS129" i="3" s="1"/>
  <c r="ES129" i="3" s="1" a="1"/>
  <c r="ES129" i="3" s="1"/>
  <c r="CS11" i="3" a="1"/>
  <c r="CS11" i="3" s="1"/>
  <c r="ES11" i="3" s="1" a="1"/>
  <c r="ES11" i="3" s="1"/>
  <c r="CS50" i="3" a="1"/>
  <c r="CS50" i="3" s="1"/>
  <c r="ES50" i="3" s="1" a="1"/>
  <c r="ES50" i="3" s="1"/>
  <c r="CS10" i="3" a="1"/>
  <c r="CS10" i="3" s="1"/>
  <c r="ES10" i="3" s="1" a="1"/>
  <c r="ES10" i="3" s="1"/>
  <c r="CS180" i="3" a="1"/>
  <c r="CS180" i="3" s="1"/>
  <c r="ES180" i="3" s="1" a="1"/>
  <c r="ES180" i="3" s="1"/>
  <c r="CS185" i="3" a="1"/>
  <c r="CS185" i="3" s="1"/>
  <c r="ES185" i="3" s="1" a="1"/>
  <c r="ES185" i="3" s="1"/>
  <c r="CS57" i="3" a="1"/>
  <c r="CS57" i="3" s="1"/>
  <c r="ES57" i="3" s="1" a="1"/>
  <c r="ES57" i="3" s="1"/>
  <c r="CS150" i="3" a="1"/>
  <c r="CS150" i="3" s="1"/>
  <c r="ES150" i="3" s="1" a="1"/>
  <c r="ES150" i="3" s="1"/>
  <c r="CS9" i="3" a="1"/>
  <c r="CS9" i="3" s="1"/>
  <c r="ES9" i="3" s="1" a="1"/>
  <c r="ES9" i="3" s="1"/>
  <c r="CS112" i="3" a="1"/>
  <c r="CS112" i="3" s="1"/>
  <c r="ES112" i="3" s="1" a="1"/>
  <c r="ES112" i="3" s="1"/>
  <c r="CS131" i="3" a="1"/>
  <c r="CS131" i="3" s="1"/>
  <c r="ES131" i="3" s="1" a="1"/>
  <c r="ES131" i="3" s="1"/>
  <c r="CS6" i="3" a="1"/>
  <c r="CS6" i="3" s="1"/>
  <c r="ES6" i="3" s="1" a="1"/>
  <c r="ES6" i="3" s="1"/>
  <c r="CS48" i="3" a="1"/>
  <c r="CS48" i="3" s="1"/>
  <c r="ES48" i="3" s="1" a="1"/>
  <c r="ES48" i="3" s="1"/>
  <c r="CS16" i="3" a="1"/>
  <c r="CS16" i="3" s="1"/>
  <c r="ES16" i="3" s="1" a="1"/>
  <c r="ES16" i="3" s="1"/>
  <c r="CS83" i="3" a="1"/>
  <c r="CS83" i="3" s="1"/>
  <c r="ES83" i="3" s="1" a="1"/>
  <c r="ES83" i="3" s="1"/>
  <c r="CS141" i="3" a="1"/>
  <c r="CS141" i="3" s="1"/>
  <c r="ES141" i="3" s="1" a="1"/>
  <c r="ES141" i="3" s="1"/>
  <c r="CS174" i="3" a="1"/>
  <c r="CS174" i="3" s="1"/>
  <c r="ES174" i="3" s="1" a="1"/>
  <c r="ES174" i="3" s="1"/>
  <c r="CS119" i="3" a="1"/>
  <c r="CS119" i="3" s="1"/>
  <c r="ES119" i="3" s="1" a="1"/>
  <c r="ES119" i="3" s="1"/>
  <c r="CS74" i="3" a="1"/>
  <c r="CS74" i="3" s="1"/>
  <c r="ES74" i="3" s="1" a="1"/>
  <c r="ES74" i="3" s="1"/>
  <c r="CS76" i="3" a="1"/>
  <c r="CS76" i="3" s="1"/>
  <c r="ES76" i="3" s="1" a="1"/>
  <c r="ES76" i="3" s="1"/>
  <c r="CS165" i="3" a="1"/>
  <c r="CS165" i="3" s="1"/>
  <c r="ES165" i="3" s="1" a="1"/>
  <c r="ES165" i="3" s="1"/>
  <c r="CS102" i="3" a="1"/>
  <c r="CS102" i="3" s="1"/>
  <c r="ES102" i="3" s="1" a="1"/>
  <c r="ES102" i="3" s="1"/>
  <c r="CS142" i="3" a="1"/>
  <c r="CS142" i="3" s="1"/>
  <c r="ES142" i="3" s="1" a="1"/>
  <c r="ES142" i="3" s="1"/>
  <c r="CS36" i="3" a="1"/>
  <c r="CS36" i="3" s="1"/>
  <c r="ES36" i="3" s="1" a="1"/>
  <c r="ES36" i="3" s="1"/>
  <c r="CS161" i="3" a="1"/>
  <c r="CS161" i="3" s="1"/>
  <c r="ES161" i="3" s="1" a="1"/>
  <c r="ES161" i="3" s="1"/>
  <c r="CS111" i="3" a="1"/>
  <c r="CS111" i="3" s="1"/>
  <c r="ES111" i="3" s="1" a="1"/>
  <c r="ES111" i="3" s="1"/>
  <c r="CS51" i="3" a="1"/>
  <c r="CS51" i="3" s="1"/>
  <c r="ES51" i="3" s="1" a="1"/>
  <c r="ES51" i="3" s="1"/>
  <c r="CS146" i="3" a="1"/>
  <c r="CS146" i="3" s="1"/>
  <c r="ES146" i="3" s="1" a="1"/>
  <c r="ES146" i="3" s="1"/>
  <c r="CS42" i="3" a="1"/>
  <c r="CS42" i="3" s="1"/>
  <c r="ES42" i="3" s="1" a="1"/>
  <c r="ES42" i="3" s="1"/>
  <c r="CS62" i="3" a="1"/>
  <c r="CS62" i="3" s="1"/>
  <c r="ES62" i="3" s="1" a="1"/>
  <c r="ES62" i="3" s="1"/>
  <c r="CS124" i="3" a="1"/>
  <c r="CS124" i="3" s="1"/>
  <c r="ES124" i="3" s="1" a="1"/>
  <c r="ES124" i="3" s="1"/>
  <c r="CS94" i="3" a="1"/>
  <c r="CS94" i="3" s="1"/>
  <c r="ES94" i="3" s="1" a="1"/>
  <c r="ES94" i="3" s="1"/>
  <c r="CS162" i="3" a="1"/>
  <c r="CS162" i="3" s="1"/>
  <c r="ES162" i="3" s="1" a="1"/>
  <c r="ES162" i="3" s="1"/>
  <c r="CS110" i="3" a="1"/>
  <c r="CS110" i="3" s="1"/>
  <c r="ES110" i="3" s="1" a="1"/>
  <c r="ES110" i="3" s="1"/>
  <c r="CS25" i="3" a="1"/>
  <c r="CS25" i="3" s="1"/>
  <c r="ES25" i="3" s="1" a="1"/>
  <c r="ES25" i="3" s="1"/>
  <c r="CS95" i="3" a="1"/>
  <c r="CS95" i="3" s="1"/>
  <c r="ES95" i="3" s="1" a="1"/>
  <c r="ES95" i="3" s="1"/>
  <c r="CS20" i="3" a="1"/>
  <c r="CS20" i="3" s="1"/>
  <c r="ES20" i="3" s="1" a="1"/>
  <c r="ES20" i="3" s="1"/>
  <c r="CS114" i="3" a="1"/>
  <c r="CS114" i="3" s="1"/>
  <c r="ES114" i="3" s="1" a="1"/>
  <c r="ES114" i="3" s="1"/>
  <c r="CS153" i="3" a="1"/>
  <c r="CS153" i="3" s="1"/>
  <c r="ES153" i="3" s="1" a="1"/>
  <c r="ES153" i="3" s="1"/>
  <c r="CS7" i="3" a="1"/>
  <c r="CS7" i="3" s="1"/>
  <c r="ES7" i="3" s="1" a="1"/>
  <c r="ES7" i="3" s="1"/>
  <c r="CS120" i="3" a="1"/>
  <c r="CS120" i="3" s="1"/>
  <c r="ES120" i="3" s="1" a="1"/>
  <c r="ES120" i="3" s="1"/>
  <c r="CS118" i="3" a="1"/>
  <c r="CS118" i="3" s="1"/>
  <c r="ES118" i="3" s="1" a="1"/>
  <c r="ES118" i="3" s="1"/>
  <c r="CS172" i="3" a="1"/>
  <c r="CS172" i="3" s="1"/>
  <c r="ES172" i="3" s="1" a="1"/>
  <c r="ES172" i="3" s="1"/>
  <c r="CS44" i="3" a="1"/>
  <c r="CS44" i="3" s="1"/>
  <c r="ES44" i="3" s="1" a="1"/>
  <c r="ES44" i="3" s="1"/>
  <c r="CS186" i="3" a="1"/>
  <c r="CS186" i="3" s="1"/>
  <c r="ES186" i="3" s="1" a="1"/>
  <c r="ES186" i="3" s="1"/>
  <c r="CS14" i="3" a="1"/>
  <c r="CS14" i="3" s="1"/>
  <c r="ES14" i="3" s="1" a="1"/>
  <c r="ES14" i="3" s="1"/>
  <c r="CS63" i="3" a="1"/>
  <c r="CS63" i="3" s="1"/>
  <c r="ES63" i="3" s="1" a="1"/>
  <c r="ES63" i="3" s="1"/>
  <c r="CS178" i="3" a="1"/>
  <c r="CS178" i="3" s="1"/>
  <c r="ES178" i="3" s="1" a="1"/>
  <c r="ES178" i="3" s="1"/>
  <c r="CS40" i="3" a="1"/>
  <c r="CS40" i="3" s="1"/>
  <c r="ES40" i="3" s="1" a="1"/>
  <c r="ES40" i="3" s="1"/>
  <c r="CS79" i="3" a="1"/>
  <c r="CS79" i="3" s="1"/>
  <c r="ES79" i="3" s="1" a="1"/>
  <c r="ES79" i="3" s="1"/>
  <c r="CS32" i="3" a="1"/>
  <c r="CS32" i="3" s="1"/>
  <c r="ES32" i="3" s="1" a="1"/>
  <c r="ES32" i="3" s="1"/>
  <c r="CS39" i="3" a="1"/>
  <c r="CS39" i="3" s="1"/>
  <c r="ES39" i="3" s="1" a="1"/>
  <c r="ES39" i="3" s="1"/>
  <c r="CS188" i="3" a="1"/>
  <c r="CS188" i="3" s="1"/>
  <c r="ES188" i="3" s="1" a="1"/>
  <c r="ES188" i="3" s="1"/>
  <c r="CS85" i="3" a="1"/>
  <c r="CS85" i="3" s="1"/>
  <c r="ES85" i="3" s="1" a="1"/>
  <c r="ES85" i="3" s="1"/>
  <c r="CS181" i="3" a="1"/>
  <c r="CS181" i="3" s="1"/>
  <c r="ES181" i="3" s="1" a="1"/>
  <c r="ES181" i="3" s="1"/>
  <c r="CS189" i="3" a="1"/>
  <c r="CS189" i="3" s="1"/>
  <c r="ES189" i="3" s="1" a="1"/>
  <c r="ES189" i="3" s="1"/>
  <c r="CS122" i="3" a="1"/>
  <c r="CS122" i="3" s="1"/>
  <c r="ES122" i="3" s="1" a="1"/>
  <c r="ES122" i="3" s="1"/>
  <c r="CS66" i="3" a="1"/>
  <c r="CS66" i="3" s="1"/>
  <c r="ES66" i="3" s="1" a="1"/>
  <c r="ES66" i="3" s="1"/>
  <c r="CS24" i="3" a="1"/>
  <c r="CS24" i="3" s="1"/>
  <c r="ES24" i="3" s="1" a="1"/>
  <c r="ES24" i="3" s="1"/>
  <c r="CS18" i="3" a="1"/>
  <c r="CS18" i="3" s="1"/>
  <c r="ES18" i="3" s="1" a="1"/>
  <c r="ES18" i="3" s="1"/>
  <c r="CS132" i="3" a="1"/>
  <c r="CS132" i="3" s="1"/>
  <c r="ES132" i="3" s="1" a="1"/>
  <c r="ES132" i="3" s="1"/>
  <c r="CS30" i="3" a="1"/>
  <c r="CS30" i="3" s="1"/>
  <c r="ES30" i="3" s="1" a="1"/>
  <c r="ES30" i="3" s="1"/>
  <c r="CS46" i="3" a="1"/>
  <c r="CS46" i="3" s="1"/>
  <c r="ES46" i="3" s="1" a="1"/>
  <c r="ES46" i="3" s="1"/>
  <c r="CS88" i="3" a="1"/>
  <c r="CS88" i="3" s="1"/>
  <c r="ES88" i="3" s="1" a="1"/>
  <c r="ES88" i="3" s="1"/>
  <c r="CS170" i="3" a="1"/>
  <c r="CS170" i="3" s="1"/>
  <c r="ES170" i="3" s="1" a="1"/>
  <c r="ES170" i="3" s="1"/>
  <c r="CS69" i="3" a="1"/>
  <c r="CS69" i="3" s="1"/>
  <c r="ES69" i="3" s="1" a="1"/>
  <c r="ES69" i="3" s="1"/>
  <c r="CS27" i="3" a="1"/>
  <c r="CS27" i="3" s="1"/>
  <c r="ES27" i="3" s="1" a="1"/>
  <c r="ES27" i="3" s="1"/>
  <c r="CS84" i="3" a="1"/>
  <c r="CS84" i="3" s="1"/>
  <c r="ES84" i="3" s="1" a="1"/>
  <c r="ES84" i="3" s="1"/>
  <c r="CS75" i="3" a="1"/>
  <c r="CS75" i="3" s="1"/>
  <c r="ES75" i="3" s="1" a="1"/>
  <c r="ES75" i="3" s="1"/>
  <c r="CS159" i="3" a="1"/>
  <c r="CS159" i="3" s="1"/>
  <c r="ES159" i="3" s="1" a="1"/>
  <c r="ES159" i="3" s="1"/>
  <c r="CS17" i="3" a="1"/>
  <c r="CS17" i="3" s="1"/>
  <c r="ES17" i="3" s="1" a="1"/>
  <c r="ES17" i="3" s="1"/>
  <c r="CS43" i="3" a="1"/>
  <c r="CS43" i="3" s="1"/>
  <c r="ES43" i="3" s="1" a="1"/>
  <c r="ES43" i="3" s="1"/>
  <c r="CS182" i="3" a="1"/>
  <c r="CS182" i="3" s="1"/>
  <c r="ES182" i="3" s="1" a="1"/>
  <c r="ES182" i="3" s="1"/>
  <c r="CS33" i="3" a="1"/>
  <c r="CS33" i="3" s="1"/>
  <c r="ES33" i="3" s="1" a="1"/>
  <c r="ES33" i="3" s="1"/>
  <c r="CS5" i="3" a="1"/>
  <c r="CS5" i="3" s="1"/>
  <c r="ES5" i="3" s="1" a="1"/>
  <c r="ES5" i="3" s="1"/>
  <c r="CS8" i="3" a="1"/>
  <c r="CS8" i="3" s="1"/>
  <c r="ES8" i="3" s="1" a="1"/>
  <c r="ES8" i="3" s="1"/>
  <c r="CS167" i="3" a="1"/>
  <c r="CS167" i="3" s="1"/>
  <c r="ES167" i="3" s="1" a="1"/>
  <c r="ES167" i="3" s="1"/>
  <c r="CS100" i="3" a="1"/>
  <c r="CS100" i="3" s="1"/>
  <c r="ES100" i="3" s="1" a="1"/>
  <c r="ES100" i="3" s="1"/>
  <c r="CS91" i="3" a="1"/>
  <c r="CS91" i="3" s="1"/>
  <c r="ES91" i="3" s="1" a="1"/>
  <c r="ES91" i="3" s="1"/>
  <c r="CS157" i="3" a="1"/>
  <c r="CS157" i="3" s="1"/>
  <c r="ES157" i="3" s="1" a="1"/>
  <c r="ES157" i="3" s="1"/>
  <c r="CS96" i="3" a="1"/>
  <c r="CS96" i="3" s="1"/>
  <c r="ES96" i="3" s="1" a="1"/>
  <c r="ES96" i="3" s="1"/>
  <c r="CS15" i="3" a="1"/>
  <c r="CS15" i="3" s="1"/>
  <c r="ES15" i="3" s="1" a="1"/>
  <c r="ES15" i="3" s="1"/>
  <c r="CS133" i="3" a="1"/>
  <c r="CS133" i="3" s="1"/>
  <c r="ES133" i="3" s="1" a="1"/>
  <c r="ES133" i="3" s="1"/>
  <c r="I111" i="9"/>
  <c r="I67" i="9"/>
  <c r="I78" i="9"/>
  <c r="I95" i="9" l="1"/>
  <c r="I66" i="9"/>
  <c r="I65" i="9"/>
  <c r="H30" i="8"/>
  <c r="I87" i="9"/>
  <c r="I116" i="9"/>
  <c r="I118" i="9"/>
  <c r="I113" i="9"/>
  <c r="I79" i="9"/>
  <c r="I99" i="9"/>
  <c r="I103" i="9"/>
  <c r="I98" i="9"/>
  <c r="I91" i="9"/>
  <c r="I75" i="9"/>
  <c r="I74" i="9"/>
  <c r="I76" i="9"/>
  <c r="I71" i="9"/>
  <c r="I63" i="9"/>
  <c r="I64" i="9"/>
  <c r="I96" i="9"/>
  <c r="I97" i="9"/>
  <c r="I92" i="9"/>
  <c r="I77" i="9"/>
  <c r="I68" i="9"/>
  <c r="I16" i="8"/>
  <c r="I14" i="8" s="1"/>
  <c r="I45" i="8" l="1"/>
  <c r="I32" i="8"/>
  <c r="I35" i="8"/>
  <c r="I20" i="8"/>
  <c r="I29" i="8"/>
  <c r="I21" i="8"/>
  <c r="I24" i="8"/>
  <c r="I34" i="8"/>
  <c r="I25" i="8"/>
  <c r="I47" i="8"/>
  <c r="I22" i="8"/>
  <c r="I54" i="8"/>
  <c r="I39" i="8"/>
  <c r="I46" i="8"/>
  <c r="I30" i="8"/>
  <c r="I53" i="8"/>
  <c r="I33" i="8"/>
  <c r="I52" i="8"/>
  <c r="I42" i="8"/>
  <c r="I31" i="8"/>
  <c r="I44" i="8"/>
  <c r="I23" i="8"/>
  <c r="I41" i="8"/>
  <c r="I28" i="8"/>
  <c r="I36" i="8"/>
  <c r="I43" i="8"/>
  <c r="I40" i="8"/>
  <c r="I82" i="8"/>
  <c r="I81" i="8"/>
  <c r="I85" i="8"/>
  <c r="I80" i="8"/>
  <c r="I90" i="8"/>
  <c r="I91" i="8"/>
  <c r="CT70" i="3" a="1"/>
  <c r="CT70" i="3" s="1"/>
  <c r="ET70" i="3" s="1" a="1"/>
  <c r="ET70" i="3" s="1"/>
  <c r="CT143" i="3" a="1"/>
  <c r="CT143" i="3" s="1"/>
  <c r="ET143" i="3" s="1" a="1"/>
  <c r="ET143" i="3" s="1"/>
  <c r="CT173" i="3" a="1"/>
  <c r="CT173" i="3" s="1"/>
  <c r="ET173" i="3" s="1" a="1"/>
  <c r="ET173" i="3" s="1"/>
  <c r="CT25" i="3" a="1"/>
  <c r="CT25" i="3" s="1"/>
  <c r="ET25" i="3" s="1" a="1"/>
  <c r="ET25" i="3" s="1"/>
  <c r="CT116" i="3" a="1"/>
  <c r="CT116" i="3" s="1"/>
  <c r="ET116" i="3" s="1" a="1"/>
  <c r="ET116" i="3" s="1"/>
  <c r="CT79" i="3" a="1"/>
  <c r="CT79" i="3" s="1"/>
  <c r="ET79" i="3" s="1" a="1"/>
  <c r="ET79" i="3" s="1"/>
  <c r="CT149" i="3" a="1"/>
  <c r="CT149" i="3" s="1"/>
  <c r="ET149" i="3" s="1" a="1"/>
  <c r="ET149" i="3" s="1"/>
  <c r="CT114" i="3" a="1"/>
  <c r="CT114" i="3" s="1"/>
  <c r="ET114" i="3" s="1" a="1"/>
  <c r="ET114" i="3" s="1"/>
  <c r="CT16" i="3" a="1"/>
  <c r="CT16" i="3" s="1"/>
  <c r="ET16" i="3" s="1" a="1"/>
  <c r="ET16" i="3" s="1"/>
  <c r="CT26" i="3" a="1"/>
  <c r="CT26" i="3" s="1"/>
  <c r="ET26" i="3" s="1" a="1"/>
  <c r="ET26" i="3" s="1"/>
  <c r="CT68" i="3" a="1"/>
  <c r="CT68" i="3" s="1"/>
  <c r="ET68" i="3" s="1" a="1"/>
  <c r="ET68" i="3" s="1"/>
  <c r="CT52" i="3" a="1"/>
  <c r="CT52" i="3" s="1"/>
  <c r="ET52" i="3" s="1" a="1"/>
  <c r="ET52" i="3" s="1"/>
  <c r="CT174" i="3" a="1"/>
  <c r="CT174" i="3" s="1"/>
  <c r="ET174" i="3" s="1" a="1"/>
  <c r="ET174" i="3" s="1"/>
  <c r="CT17" i="3" a="1"/>
  <c r="CT17" i="3" s="1"/>
  <c r="ET17" i="3" s="1" a="1"/>
  <c r="ET17" i="3" s="1"/>
  <c r="CT151" i="3" a="1"/>
  <c r="CT151" i="3" s="1"/>
  <c r="ET151" i="3" s="1" a="1"/>
  <c r="ET151" i="3" s="1"/>
  <c r="CT49" i="3" a="1"/>
  <c r="CT49" i="3" s="1"/>
  <c r="ET49" i="3" s="1" a="1"/>
  <c r="ET49" i="3" s="1"/>
  <c r="CT150" i="3" a="1"/>
  <c r="CT150" i="3" s="1"/>
  <c r="ET150" i="3" s="1" a="1"/>
  <c r="ET150" i="3" s="1"/>
  <c r="CT97" i="3" a="1"/>
  <c r="CT97" i="3" s="1"/>
  <c r="ET97" i="3" s="1" a="1"/>
  <c r="ET97" i="3" s="1"/>
  <c r="CT183" i="3" a="1"/>
  <c r="CT183" i="3" s="1"/>
  <c r="ET183" i="3" s="1" a="1"/>
  <c r="ET183" i="3" s="1"/>
  <c r="CT160" i="3" a="1"/>
  <c r="CT160" i="3" s="1"/>
  <c r="ET160" i="3" s="1" a="1"/>
  <c r="ET160" i="3" s="1"/>
  <c r="CT55" i="3" a="1"/>
  <c r="CT55" i="3" s="1"/>
  <c r="ET55" i="3" s="1" a="1"/>
  <c r="ET55" i="3" s="1"/>
  <c r="CT180" i="3" a="1"/>
  <c r="CT180" i="3" s="1"/>
  <c r="ET180" i="3" s="1" a="1"/>
  <c r="ET180" i="3" s="1"/>
  <c r="CT96" i="3" a="1"/>
  <c r="CT96" i="3" s="1"/>
  <c r="ET96" i="3" s="1" a="1"/>
  <c r="ET96" i="3" s="1"/>
  <c r="CT168" i="3" a="1"/>
  <c r="CT168" i="3" s="1"/>
  <c r="ET168" i="3" s="1" a="1"/>
  <c r="ET168" i="3" s="1"/>
  <c r="CT128" i="3" a="1"/>
  <c r="CT128" i="3" s="1"/>
  <c r="ET128" i="3" s="1" a="1"/>
  <c r="ET128" i="3" s="1"/>
  <c r="CT43" i="3" a="1"/>
  <c r="CT43" i="3" s="1"/>
  <c r="ET43" i="3" s="1" a="1"/>
  <c r="ET43" i="3" s="1"/>
  <c r="CT27" i="3" a="1"/>
  <c r="CT27" i="3" s="1"/>
  <c r="ET27" i="3" s="1" a="1"/>
  <c r="ET27" i="3" s="1"/>
  <c r="CT18" i="3" a="1"/>
  <c r="CT18" i="3" s="1"/>
  <c r="ET18" i="3" s="1" a="1"/>
  <c r="ET18" i="3" s="1"/>
  <c r="CT45" i="3" a="1"/>
  <c r="CT45" i="3" s="1"/>
  <c r="ET45" i="3" s="1" a="1"/>
  <c r="ET45" i="3" s="1"/>
  <c r="CT102" i="3" a="1"/>
  <c r="CT102" i="3" s="1"/>
  <c r="ET102" i="3" s="1" a="1"/>
  <c r="ET102" i="3" s="1"/>
  <c r="CT5" i="3" a="1"/>
  <c r="CT5" i="3" s="1"/>
  <c r="ET5" i="3" s="1" a="1"/>
  <c r="ET5" i="3" s="1"/>
  <c r="CT61" i="3" a="1"/>
  <c r="CT61" i="3" s="1"/>
  <c r="ET61" i="3" s="1" a="1"/>
  <c r="ET61" i="3" s="1"/>
  <c r="CT32" i="3" a="1"/>
  <c r="CT32" i="3" s="1"/>
  <c r="ET32" i="3" s="1" a="1"/>
  <c r="ET32" i="3" s="1"/>
  <c r="CT109" i="3" a="1"/>
  <c r="CT109" i="3" s="1"/>
  <c r="ET109" i="3" s="1" a="1"/>
  <c r="ET109" i="3" s="1"/>
  <c r="CT95" i="3" a="1"/>
  <c r="CT95" i="3" s="1"/>
  <c r="ET95" i="3" s="1" a="1"/>
  <c r="ET95" i="3" s="1"/>
  <c r="CT129" i="3" a="1"/>
  <c r="CT129" i="3" s="1"/>
  <c r="ET129" i="3" s="1" a="1"/>
  <c r="ET129" i="3" s="1"/>
  <c r="CT29" i="3" a="1"/>
  <c r="CT29" i="3" s="1"/>
  <c r="ET29" i="3" s="1" a="1"/>
  <c r="ET29" i="3" s="1"/>
  <c r="CT162" i="3" a="1"/>
  <c r="CT162" i="3" s="1"/>
  <c r="ET162" i="3" s="1" a="1"/>
  <c r="ET162" i="3" s="1"/>
  <c r="CT191" i="3" a="1"/>
  <c r="CT191" i="3" s="1"/>
  <c r="ET191" i="3" s="1" a="1"/>
  <c r="ET191" i="3" s="1"/>
  <c r="CT140" i="3" a="1"/>
  <c r="CT140" i="3" s="1"/>
  <c r="ET140" i="3" s="1" a="1"/>
  <c r="ET140" i="3" s="1"/>
  <c r="CT21" i="3" a="1"/>
  <c r="CT21" i="3" s="1"/>
  <c r="ET21" i="3" s="1" a="1"/>
  <c r="ET21" i="3" s="1"/>
  <c r="CT146" i="3" a="1"/>
  <c r="CT146" i="3" s="1"/>
  <c r="ET146" i="3" s="1" a="1"/>
  <c r="ET146" i="3" s="1"/>
  <c r="CT19" i="3" a="1"/>
  <c r="CT19" i="3" s="1"/>
  <c r="ET19" i="3" s="1" a="1"/>
  <c r="ET19" i="3" s="1"/>
  <c r="CT190" i="3" a="1"/>
  <c r="CT190" i="3" s="1"/>
  <c r="ET190" i="3" s="1" a="1"/>
  <c r="ET190" i="3" s="1"/>
  <c r="CT41" i="3" a="1"/>
  <c r="CT41" i="3" s="1"/>
  <c r="ET41" i="3" s="1" a="1"/>
  <c r="ET41" i="3" s="1"/>
  <c r="CT28" i="3" a="1"/>
  <c r="CT28" i="3" s="1"/>
  <c r="ET28" i="3" s="1" a="1"/>
  <c r="ET28" i="3" s="1"/>
  <c r="CT86" i="3" a="1"/>
  <c r="CT86" i="3" s="1"/>
  <c r="ET86" i="3" s="1" a="1"/>
  <c r="ET86" i="3" s="1"/>
  <c r="CT37" i="3" a="1"/>
  <c r="CT37" i="3" s="1"/>
  <c r="ET37" i="3" s="1" a="1"/>
  <c r="ET37" i="3" s="1"/>
  <c r="CT30" i="3" a="1"/>
  <c r="CT30" i="3" s="1"/>
  <c r="ET30" i="3" s="1" a="1"/>
  <c r="ET30" i="3" s="1"/>
  <c r="CT38" i="3" a="1"/>
  <c r="CT38" i="3" s="1"/>
  <c r="ET38" i="3" s="1" a="1"/>
  <c r="ET38" i="3" s="1"/>
  <c r="CT172" i="3" a="1"/>
  <c r="CT172" i="3" s="1"/>
  <c r="ET172" i="3" s="1" a="1"/>
  <c r="ET172" i="3" s="1"/>
  <c r="CT56" i="3" a="1"/>
  <c r="CT56" i="3" s="1"/>
  <c r="ET56" i="3" s="1" a="1"/>
  <c r="ET56" i="3" s="1"/>
  <c r="CT4" i="3" a="1"/>
  <c r="CT4" i="3" s="1"/>
  <c r="ET4" i="3" s="1" a="1"/>
  <c r="ET4" i="3" s="1"/>
  <c r="CT133" i="3" a="1"/>
  <c r="CT133" i="3" s="1"/>
  <c r="ET133" i="3" s="1" a="1"/>
  <c r="ET133" i="3" s="1"/>
  <c r="CT92" i="3" a="1"/>
  <c r="CT92" i="3" s="1"/>
  <c r="ET92" i="3" s="1" a="1"/>
  <c r="ET92" i="3" s="1"/>
  <c r="CT6" i="3" a="1"/>
  <c r="CT6" i="3" s="1"/>
  <c r="ET6" i="3" s="1" a="1"/>
  <c r="ET6" i="3" s="1"/>
  <c r="CT113" i="3" a="1"/>
  <c r="CT113" i="3" s="1"/>
  <c r="ET113" i="3" s="1" a="1"/>
  <c r="ET113" i="3" s="1"/>
  <c r="CT182" i="3" a="1"/>
  <c r="CT182" i="3" s="1"/>
  <c r="ET182" i="3" s="1" a="1"/>
  <c r="ET182" i="3" s="1"/>
  <c r="CT115" i="3" a="1"/>
  <c r="CT115" i="3" s="1"/>
  <c r="ET115" i="3" s="1" a="1"/>
  <c r="ET115" i="3" s="1"/>
  <c r="CT189" i="3" a="1"/>
  <c r="CT189" i="3" s="1"/>
  <c r="ET189" i="3" s="1" a="1"/>
  <c r="ET189" i="3" s="1"/>
  <c r="CT44" i="3" a="1"/>
  <c r="CT44" i="3" s="1"/>
  <c r="ET44" i="3" s="1" a="1"/>
  <c r="ET44" i="3" s="1"/>
  <c r="CT7" i="3" a="1"/>
  <c r="CT7" i="3" s="1"/>
  <c r="ET7" i="3" s="1" a="1"/>
  <c r="ET7" i="3" s="1"/>
  <c r="CT158" i="3" a="1"/>
  <c r="CT158" i="3" s="1"/>
  <c r="ET158" i="3" s="1" a="1"/>
  <c r="ET158" i="3" s="1"/>
  <c r="CT77" i="3" a="1"/>
  <c r="CT77" i="3" s="1"/>
  <c r="ET77" i="3" s="1" a="1"/>
  <c r="ET77" i="3" s="1"/>
  <c r="CT71" i="3" a="1"/>
  <c r="CT71" i="3" s="1"/>
  <c r="ET71" i="3" s="1" a="1"/>
  <c r="ET71" i="3" s="1"/>
  <c r="CT181" i="3" a="1"/>
  <c r="CT181" i="3" s="1"/>
  <c r="ET181" i="3" s="1" a="1"/>
  <c r="ET181" i="3" s="1"/>
  <c r="CT80" i="3" a="1"/>
  <c r="CT80" i="3" s="1"/>
  <c r="ET80" i="3" s="1" a="1"/>
  <c r="ET80" i="3" s="1"/>
  <c r="CT111" i="3" a="1"/>
  <c r="CT111" i="3" s="1"/>
  <c r="ET111" i="3" s="1" a="1"/>
  <c r="ET111" i="3" s="1"/>
  <c r="CT74" i="3" a="1"/>
  <c r="CT74" i="3" s="1"/>
  <c r="ET74" i="3" s="1" a="1"/>
  <c r="ET74" i="3" s="1"/>
  <c r="CT69" i="3" a="1"/>
  <c r="CT69" i="3" s="1"/>
  <c r="ET69" i="3" s="1" a="1"/>
  <c r="ET69" i="3" s="1"/>
  <c r="CT178" i="3" a="1"/>
  <c r="CT178" i="3" s="1"/>
  <c r="ET178" i="3" s="1" a="1"/>
  <c r="ET178" i="3" s="1"/>
  <c r="CT120" i="3" a="1"/>
  <c r="CT120" i="3" s="1"/>
  <c r="ET120" i="3" s="1" a="1"/>
  <c r="ET120" i="3" s="1"/>
  <c r="CT65" i="3" a="1"/>
  <c r="CT65" i="3" s="1"/>
  <c r="ET65" i="3" s="1" a="1"/>
  <c r="ET65" i="3" s="1"/>
  <c r="CT175" i="3" a="1"/>
  <c r="CT175" i="3" s="1"/>
  <c r="ET175" i="3" s="1" a="1"/>
  <c r="ET175" i="3" s="1"/>
  <c r="CT157" i="3" a="1"/>
  <c r="CT157" i="3" s="1"/>
  <c r="ET157" i="3" s="1" a="1"/>
  <c r="ET157" i="3" s="1"/>
  <c r="CT186" i="3" a="1"/>
  <c r="CT186" i="3" s="1"/>
  <c r="ET186" i="3" s="1" a="1"/>
  <c r="ET186" i="3" s="1"/>
  <c r="CT93" i="3" a="1"/>
  <c r="CT93" i="3" s="1"/>
  <c r="ET93" i="3" s="1" a="1"/>
  <c r="ET93" i="3" s="1"/>
  <c r="CT124" i="3" a="1"/>
  <c r="CT124" i="3" s="1"/>
  <c r="ET124" i="3" s="1" a="1"/>
  <c r="ET124" i="3" s="1"/>
  <c r="CT137" i="3" a="1"/>
  <c r="CT137" i="3" s="1"/>
  <c r="ET137" i="3" s="1" a="1"/>
  <c r="ET137" i="3" s="1"/>
  <c r="CT132" i="3" a="1"/>
  <c r="CT132" i="3" s="1"/>
  <c r="ET132" i="3" s="1" a="1"/>
  <c r="ET132" i="3" s="1"/>
  <c r="CT9" i="3" a="1"/>
  <c r="CT9" i="3" s="1"/>
  <c r="ET9" i="3" s="1" a="1"/>
  <c r="ET9" i="3" s="1"/>
  <c r="CT136" i="3" a="1"/>
  <c r="CT136" i="3" s="1"/>
  <c r="ET136" i="3" s="1" a="1"/>
  <c r="ET136" i="3" s="1"/>
  <c r="CT23" i="3" a="1"/>
  <c r="CT23" i="3" s="1"/>
  <c r="ET23" i="3" s="1" a="1"/>
  <c r="ET23" i="3" s="1"/>
  <c r="CT122" i="3" a="1"/>
  <c r="CT122" i="3" s="1"/>
  <c r="ET122" i="3" s="1" a="1"/>
  <c r="ET122" i="3" s="1"/>
  <c r="CT142" i="3" a="1"/>
  <c r="CT142" i="3" s="1"/>
  <c r="ET142" i="3" s="1" a="1"/>
  <c r="ET142" i="3" s="1"/>
  <c r="CT118" i="3" a="1"/>
  <c r="CT118" i="3" s="1"/>
  <c r="ET118" i="3" s="1" a="1"/>
  <c r="ET118" i="3" s="1"/>
  <c r="CT161" i="3" a="1"/>
  <c r="CT161" i="3" s="1"/>
  <c r="ET161" i="3" s="1" a="1"/>
  <c r="ET161" i="3" s="1"/>
  <c r="CT33" i="3" a="1"/>
  <c r="CT33" i="3" s="1"/>
  <c r="ET33" i="3" s="1" a="1"/>
  <c r="ET33" i="3" s="1"/>
  <c r="CT62" i="3" a="1"/>
  <c r="CT62" i="3" s="1"/>
  <c r="ET62" i="3" s="1" a="1"/>
  <c r="ET62" i="3" s="1"/>
  <c r="CT154" i="3" a="1"/>
  <c r="CT154" i="3" s="1"/>
  <c r="ET154" i="3" s="1" a="1"/>
  <c r="ET154" i="3" s="1"/>
  <c r="CT87" i="3" a="1"/>
  <c r="CT87" i="3" s="1"/>
  <c r="ET87" i="3" s="1" a="1"/>
  <c r="ET87" i="3" s="1"/>
  <c r="CT187" i="3" a="1"/>
  <c r="CT187" i="3" s="1"/>
  <c r="ET187" i="3" s="1" a="1"/>
  <c r="ET187" i="3" s="1"/>
  <c r="CT193" i="3" a="1"/>
  <c r="CT193" i="3" s="1"/>
  <c r="ET193" i="3" s="1" a="1"/>
  <c r="ET193" i="3" s="1"/>
  <c r="CT165" i="3" a="1"/>
  <c r="CT165" i="3" s="1"/>
  <c r="ET165" i="3" s="1" a="1"/>
  <c r="ET165" i="3" s="1"/>
  <c r="CT148" i="3" a="1"/>
  <c r="CT148" i="3" s="1"/>
  <c r="ET148" i="3" s="1" a="1"/>
  <c r="ET148" i="3" s="1"/>
  <c r="CT177" i="3" a="1"/>
  <c r="CT177" i="3" s="1"/>
  <c r="ET177" i="3" s="1" a="1"/>
  <c r="ET177" i="3" s="1"/>
  <c r="CT126" i="3" a="1"/>
  <c r="CT126" i="3" s="1"/>
  <c r="ET126" i="3" s="1" a="1"/>
  <c r="ET126" i="3" s="1"/>
  <c r="CT125" i="3" a="1"/>
  <c r="CT125" i="3" s="1"/>
  <c r="ET125" i="3" s="1" a="1"/>
  <c r="ET125" i="3" s="1"/>
  <c r="CT131" i="3" a="1"/>
  <c r="CT131" i="3" s="1"/>
  <c r="ET131" i="3" s="1" a="1"/>
  <c r="ET131" i="3" s="1"/>
  <c r="CT78" i="3" a="1"/>
  <c r="CT78" i="3" s="1"/>
  <c r="ET78" i="3" s="1" a="1"/>
  <c r="ET78" i="3" s="1"/>
  <c r="CT54" i="3" a="1"/>
  <c r="CT54" i="3" s="1"/>
  <c r="ET54" i="3" s="1" a="1"/>
  <c r="ET54" i="3" s="1"/>
  <c r="CT15" i="3" a="1"/>
  <c r="CT15" i="3" s="1"/>
  <c r="ET15" i="3" s="1" a="1"/>
  <c r="ET15" i="3" s="1"/>
  <c r="CT35" i="3" a="1"/>
  <c r="CT35" i="3" s="1"/>
  <c r="ET35" i="3" s="1" a="1"/>
  <c r="ET35" i="3" s="1"/>
  <c r="CT34" i="3" a="1"/>
  <c r="CT34" i="3" s="1"/>
  <c r="ET34" i="3" s="1" a="1"/>
  <c r="ET34" i="3" s="1"/>
  <c r="CT179" i="3" a="1"/>
  <c r="CT179" i="3" s="1"/>
  <c r="ET179" i="3" s="1" a="1"/>
  <c r="ET179" i="3" s="1"/>
  <c r="CT185" i="3" a="1"/>
  <c r="CT185" i="3" s="1"/>
  <c r="ET185" i="3" s="1" a="1"/>
  <c r="ET185" i="3" s="1"/>
  <c r="CT42" i="3" a="1"/>
  <c r="CT42" i="3" s="1"/>
  <c r="ET42" i="3" s="1" a="1"/>
  <c r="ET42" i="3" s="1"/>
  <c r="CT138" i="3" a="1"/>
  <c r="CT138" i="3" s="1"/>
  <c r="ET138" i="3" s="1" a="1"/>
  <c r="ET138" i="3" s="1"/>
  <c r="CT84" i="3" a="1"/>
  <c r="CT84" i="3" s="1"/>
  <c r="ET84" i="3" s="1" a="1"/>
  <c r="ET84" i="3" s="1"/>
  <c r="CT107" i="3" a="1"/>
  <c r="CT107" i="3" s="1"/>
  <c r="ET107" i="3" s="1" a="1"/>
  <c r="ET107" i="3" s="1"/>
  <c r="CT24" i="3" a="1"/>
  <c r="CT24" i="3" s="1"/>
  <c r="ET24" i="3" s="1" a="1"/>
  <c r="ET24" i="3" s="1"/>
  <c r="CT72" i="3" a="1"/>
  <c r="CT72" i="3" s="1"/>
  <c r="ET72" i="3" s="1" a="1"/>
  <c r="ET72" i="3" s="1"/>
  <c r="CT121" i="3" a="1"/>
  <c r="CT121" i="3" s="1"/>
  <c r="ET121" i="3" s="1" a="1"/>
  <c r="ET121" i="3" s="1"/>
  <c r="CT12" i="3" a="1"/>
  <c r="CT12" i="3" s="1"/>
  <c r="ET12" i="3" s="1" a="1"/>
  <c r="ET12" i="3" s="1"/>
  <c r="CT83" i="3" a="1"/>
  <c r="CT83" i="3" s="1"/>
  <c r="ET83" i="3" s="1" a="1"/>
  <c r="ET83" i="3" s="1"/>
  <c r="CT169" i="3" a="1"/>
  <c r="CT169" i="3" s="1"/>
  <c r="ET169" i="3" s="1" a="1"/>
  <c r="ET169" i="3" s="1"/>
  <c r="CT20" i="3" a="1"/>
  <c r="CT20" i="3" s="1"/>
  <c r="ET20" i="3" s="1" a="1"/>
  <c r="ET20" i="3" s="1"/>
  <c r="CT14" i="3" a="1"/>
  <c r="CT14" i="3" s="1"/>
  <c r="ET14" i="3" s="1" a="1"/>
  <c r="ET14" i="3" s="1"/>
  <c r="CT170" i="3" a="1"/>
  <c r="CT170" i="3" s="1"/>
  <c r="ET170" i="3" s="1" a="1"/>
  <c r="ET170" i="3" s="1"/>
  <c r="CT176" i="3" a="1"/>
  <c r="CT176" i="3" s="1"/>
  <c r="ET176" i="3" s="1" a="1"/>
  <c r="ET176" i="3" s="1"/>
  <c r="CT119" i="3" a="1"/>
  <c r="CT119" i="3" s="1"/>
  <c r="ET119" i="3" s="1" a="1"/>
  <c r="ET119" i="3" s="1"/>
  <c r="CT100" i="3" a="1"/>
  <c r="CT100" i="3" s="1"/>
  <c r="ET100" i="3" s="1" a="1"/>
  <c r="ET100" i="3" s="1"/>
  <c r="CT141" i="3" a="1"/>
  <c r="CT141" i="3" s="1"/>
  <c r="ET141" i="3" s="1" a="1"/>
  <c r="ET141" i="3" s="1"/>
  <c r="CT73" i="3" a="1"/>
  <c r="CT73" i="3" s="1"/>
  <c r="ET73" i="3" s="1" a="1"/>
  <c r="ET73" i="3" s="1"/>
  <c r="CT85" i="3" a="1"/>
  <c r="CT85" i="3" s="1"/>
  <c r="ET85" i="3" s="1" a="1"/>
  <c r="ET85" i="3" s="1"/>
  <c r="CT64" i="3" a="1"/>
  <c r="CT64" i="3" s="1"/>
  <c r="ET64" i="3" s="1" a="1"/>
  <c r="ET64" i="3" s="1"/>
  <c r="CT117" i="3" a="1"/>
  <c r="CT117" i="3" s="1"/>
  <c r="ET117" i="3" s="1" a="1"/>
  <c r="ET117" i="3" s="1"/>
  <c r="CT130" i="3" a="1"/>
  <c r="CT130" i="3" s="1"/>
  <c r="ET130" i="3" s="1" a="1"/>
  <c r="ET130" i="3" s="1"/>
  <c r="CT88" i="3" a="1"/>
  <c r="CT88" i="3" s="1"/>
  <c r="ET88" i="3" s="1" a="1"/>
  <c r="ET88" i="3" s="1"/>
  <c r="CT166" i="3" a="1"/>
  <c r="CT166" i="3" s="1"/>
  <c r="ET166" i="3" s="1" a="1"/>
  <c r="ET166" i="3" s="1"/>
  <c r="CT94" i="3" a="1"/>
  <c r="CT94" i="3" s="1"/>
  <c r="ET94" i="3" s="1" a="1"/>
  <c r="ET94" i="3" s="1"/>
  <c r="CT156" i="3" a="1"/>
  <c r="CT156" i="3" s="1"/>
  <c r="ET156" i="3" s="1" a="1"/>
  <c r="ET156" i="3" s="1"/>
  <c r="CT22" i="3" a="1"/>
  <c r="CT22" i="3" s="1"/>
  <c r="ET22" i="3" s="1" a="1"/>
  <c r="ET22" i="3" s="1"/>
  <c r="CT171" i="3" a="1"/>
  <c r="CT171" i="3" s="1"/>
  <c r="ET171" i="3" s="1" a="1"/>
  <c r="ET171" i="3" s="1"/>
  <c r="CT51" i="3" a="1"/>
  <c r="CT51" i="3" s="1"/>
  <c r="ET51" i="3" s="1" a="1"/>
  <c r="ET51" i="3" s="1"/>
  <c r="CT144" i="3" a="1"/>
  <c r="CT144" i="3" s="1"/>
  <c r="ET144" i="3" s="1" a="1"/>
  <c r="ET144" i="3" s="1"/>
  <c r="CT58" i="3" a="1"/>
  <c r="CT58" i="3" s="1"/>
  <c r="ET58" i="3" s="1" a="1"/>
  <c r="ET58" i="3" s="1"/>
  <c r="CT153" i="3" a="1"/>
  <c r="CT153" i="3" s="1"/>
  <c r="ET153" i="3" s="1" a="1"/>
  <c r="ET153" i="3" s="1"/>
  <c r="CT47" i="3" a="1"/>
  <c r="CT47" i="3" s="1"/>
  <c r="ET47" i="3" s="1" a="1"/>
  <c r="ET47" i="3" s="1"/>
  <c r="CT53" i="3" a="1"/>
  <c r="CT53" i="3" s="1"/>
  <c r="ET53" i="3" s="1" a="1"/>
  <c r="ET53" i="3" s="1"/>
  <c r="CT57" i="3" a="1"/>
  <c r="CT57" i="3" s="1"/>
  <c r="ET57" i="3" s="1" a="1"/>
  <c r="ET57" i="3" s="1"/>
  <c r="CT36" i="3" a="1"/>
  <c r="CT36" i="3" s="1"/>
  <c r="ET36" i="3" s="1" a="1"/>
  <c r="ET36" i="3" s="1"/>
  <c r="CT59" i="3" a="1"/>
  <c r="CT59" i="3" s="1"/>
  <c r="ET59" i="3" s="1" a="1"/>
  <c r="ET59" i="3" s="1"/>
  <c r="CT98" i="3" a="1"/>
  <c r="CT98" i="3" s="1"/>
  <c r="ET98" i="3" s="1" a="1"/>
  <c r="ET98" i="3" s="1"/>
  <c r="CT46" i="3" a="1"/>
  <c r="CT46" i="3" s="1"/>
  <c r="ET46" i="3" s="1" a="1"/>
  <c r="ET46" i="3" s="1"/>
  <c r="CT104" i="3" a="1"/>
  <c r="CT104" i="3" s="1"/>
  <c r="ET104" i="3" s="1" a="1"/>
  <c r="ET104" i="3" s="1"/>
  <c r="CT112" i="3" a="1"/>
  <c r="CT112" i="3" s="1"/>
  <c r="ET112" i="3" s="1" a="1"/>
  <c r="ET112" i="3" s="1"/>
  <c r="CT127" i="3" a="1"/>
  <c r="CT127" i="3" s="1"/>
  <c r="ET127" i="3" s="1" a="1"/>
  <c r="ET127" i="3" s="1"/>
  <c r="CT89" i="3" a="1"/>
  <c r="CT89" i="3" s="1"/>
  <c r="ET89" i="3" s="1" a="1"/>
  <c r="ET89" i="3" s="1"/>
  <c r="CT8" i="3" a="1"/>
  <c r="CT8" i="3" s="1"/>
  <c r="ET8" i="3" s="1" a="1"/>
  <c r="ET8" i="3" s="1"/>
  <c r="CT11" i="3" a="1"/>
  <c r="CT11" i="3" s="1"/>
  <c r="ET11" i="3" s="1" a="1"/>
  <c r="ET11" i="3" s="1"/>
  <c r="CT135" i="3" a="1"/>
  <c r="CT135" i="3" s="1"/>
  <c r="ET135" i="3" s="1" a="1"/>
  <c r="ET135" i="3" s="1"/>
  <c r="CT75" i="3" a="1"/>
  <c r="CT75" i="3" s="1"/>
  <c r="ET75" i="3" s="1" a="1"/>
  <c r="ET75" i="3" s="1"/>
  <c r="CT134" i="3" a="1"/>
  <c r="CT134" i="3" s="1"/>
  <c r="ET134" i="3" s="1" a="1"/>
  <c r="ET134" i="3" s="1"/>
  <c r="CT40" i="3" a="1"/>
  <c r="CT40" i="3" s="1"/>
  <c r="ET40" i="3" s="1" a="1"/>
  <c r="ET40" i="3" s="1"/>
  <c r="CT103" i="3" a="1"/>
  <c r="CT103" i="3" s="1"/>
  <c r="ET103" i="3" s="1" a="1"/>
  <c r="ET103" i="3" s="1"/>
  <c r="CT167" i="3" a="1"/>
  <c r="CT167" i="3" s="1"/>
  <c r="ET167" i="3" s="1" a="1"/>
  <c r="ET167" i="3" s="1"/>
  <c r="CT66" i="3" a="1"/>
  <c r="CT66" i="3" s="1"/>
  <c r="ET66" i="3" s="1" a="1"/>
  <c r="ET66" i="3" s="1"/>
  <c r="CT31" i="3" a="1"/>
  <c r="CT31" i="3" s="1"/>
  <c r="ET31" i="3" s="1" a="1"/>
  <c r="ET31" i="3" s="1"/>
  <c r="CT82" i="3" a="1"/>
  <c r="CT82" i="3" s="1"/>
  <c r="ET82" i="3" s="1" a="1"/>
  <c r="ET82" i="3" s="1"/>
  <c r="CT48" i="3" a="1"/>
  <c r="CT48" i="3" s="1"/>
  <c r="ET48" i="3" s="1" a="1"/>
  <c r="ET48" i="3" s="1"/>
  <c r="CT63" i="3" a="1"/>
  <c r="CT63" i="3" s="1"/>
  <c r="ET63" i="3" s="1" a="1"/>
  <c r="ET63" i="3" s="1"/>
  <c r="CT110" i="3" a="1"/>
  <c r="CT110" i="3" s="1"/>
  <c r="ET110" i="3" s="1" a="1"/>
  <c r="ET110" i="3" s="1"/>
  <c r="CT99" i="3" a="1"/>
  <c r="CT99" i="3" s="1"/>
  <c r="ET99" i="3" s="1" a="1"/>
  <c r="ET99" i="3" s="1"/>
  <c r="CT67" i="3" a="1"/>
  <c r="CT67" i="3" s="1"/>
  <c r="ET67" i="3" s="1" a="1"/>
  <c r="ET67" i="3" s="1"/>
  <c r="CT123" i="3" a="1"/>
  <c r="CT123" i="3" s="1"/>
  <c r="ET123" i="3" s="1" a="1"/>
  <c r="ET123" i="3" s="1"/>
  <c r="CT159" i="3" a="1"/>
  <c r="CT159" i="3" s="1"/>
  <c r="ET159" i="3" s="1" a="1"/>
  <c r="ET159" i="3" s="1"/>
  <c r="CT76" i="3" a="1"/>
  <c r="CT76" i="3" s="1"/>
  <c r="ET76" i="3" s="1" a="1"/>
  <c r="ET76" i="3" s="1"/>
  <c r="CT145" i="3" a="1"/>
  <c r="CT145" i="3" s="1"/>
  <c r="ET145" i="3" s="1" a="1"/>
  <c r="ET145" i="3" s="1"/>
  <c r="CT81" i="3" a="1"/>
  <c r="CT81" i="3" s="1"/>
  <c r="ET81" i="3" s="1" a="1"/>
  <c r="ET81" i="3" s="1"/>
  <c r="CT147" i="3" a="1"/>
  <c r="CT147" i="3" s="1"/>
  <c r="ET147" i="3" s="1" a="1"/>
  <c r="ET147" i="3" s="1"/>
  <c r="CT60" i="3" a="1"/>
  <c r="CT60" i="3" s="1"/>
  <c r="ET60" i="3" s="1" a="1"/>
  <c r="ET60" i="3" s="1"/>
  <c r="CT139" i="3" a="1"/>
  <c r="CT139" i="3" s="1"/>
  <c r="ET139" i="3" s="1" a="1"/>
  <c r="ET139" i="3" s="1"/>
  <c r="CT101" i="3" a="1"/>
  <c r="CT101" i="3" s="1"/>
  <c r="ET101" i="3" s="1" a="1"/>
  <c r="ET101" i="3" s="1"/>
  <c r="CT164" i="3" a="1"/>
  <c r="CT164" i="3" s="1"/>
  <c r="ET164" i="3" s="1" a="1"/>
  <c r="ET164" i="3" s="1"/>
  <c r="CT194" i="3" a="1"/>
  <c r="CT194" i="3" s="1"/>
  <c r="ET194" i="3" s="1" a="1"/>
  <c r="ET194" i="3" s="1"/>
  <c r="CT50" i="3" a="1"/>
  <c r="CT50" i="3" s="1"/>
  <c r="ET50" i="3" s="1" a="1"/>
  <c r="ET50" i="3" s="1"/>
  <c r="CT10" i="3" a="1"/>
  <c r="CT10" i="3" s="1"/>
  <c r="ET10" i="3" s="1" a="1"/>
  <c r="ET10" i="3" s="1"/>
  <c r="CT13" i="3" a="1"/>
  <c r="CT13" i="3" s="1"/>
  <c r="ET13" i="3" s="1" a="1"/>
  <c r="ET13" i="3" s="1"/>
  <c r="CT106" i="3" a="1"/>
  <c r="CT106" i="3" s="1"/>
  <c r="ET106" i="3" s="1" a="1"/>
  <c r="ET106" i="3" s="1"/>
  <c r="CT184" i="3" a="1"/>
  <c r="CT184" i="3" s="1"/>
  <c r="ET184" i="3" s="1" a="1"/>
  <c r="ET184" i="3" s="1"/>
  <c r="CT188" i="3" a="1"/>
  <c r="CT188" i="3" s="1"/>
  <c r="ET188" i="3" s="1" a="1"/>
  <c r="ET188" i="3" s="1"/>
  <c r="CT192" i="3" a="1"/>
  <c r="CT192" i="3" s="1"/>
  <c r="ET192" i="3" s="1" a="1"/>
  <c r="ET192" i="3" s="1"/>
  <c r="CT155" i="3" a="1"/>
  <c r="CT155" i="3" s="1"/>
  <c r="ET155" i="3" s="1" a="1"/>
  <c r="ET155" i="3" s="1"/>
  <c r="CT39" i="3" a="1"/>
  <c r="CT39" i="3" s="1"/>
  <c r="ET39" i="3" s="1" a="1"/>
  <c r="ET39" i="3" s="1"/>
  <c r="CT90" i="3" a="1"/>
  <c r="CT90" i="3" s="1"/>
  <c r="ET90" i="3" s="1" a="1"/>
  <c r="ET90" i="3" s="1"/>
  <c r="CT105" i="3" a="1"/>
  <c r="CT105" i="3" s="1"/>
  <c r="ET105" i="3" s="1" a="1"/>
  <c r="ET105" i="3" s="1"/>
  <c r="CT91" i="3" a="1"/>
  <c r="CT91" i="3" s="1"/>
  <c r="ET91" i="3" s="1" a="1"/>
  <c r="ET91" i="3" s="1"/>
  <c r="J56" i="9" l="1"/>
  <c r="I104" i="8"/>
  <c r="I114" i="8"/>
  <c r="I75" i="8"/>
  <c r="I116" i="8"/>
  <c r="I109" i="8"/>
  <c r="I108" i="8"/>
  <c r="I113" i="8"/>
  <c r="J116" i="9" s="1"/>
  <c r="I102" i="8"/>
  <c r="I111" i="8"/>
  <c r="I115" i="8"/>
  <c r="I101" i="8"/>
  <c r="I112" i="8"/>
  <c r="I110" i="8"/>
  <c r="I100" i="8"/>
  <c r="I105" i="8"/>
  <c r="J108" i="9" s="1"/>
  <c r="I103" i="8"/>
  <c r="I69" i="8"/>
  <c r="I60" i="8"/>
  <c r="I70" i="8"/>
  <c r="I61" i="8"/>
  <c r="I63" i="8"/>
  <c r="I71" i="8"/>
  <c r="J57" i="9"/>
  <c r="J25" i="9"/>
  <c r="I62" i="8"/>
  <c r="I83" i="8"/>
  <c r="J55" i="9"/>
  <c r="I72" i="8"/>
  <c r="I73" i="8"/>
  <c r="I96" i="8"/>
  <c r="I94" i="8"/>
  <c r="J16" i="8"/>
  <c r="J14" i="8" s="1"/>
  <c r="I74" i="8"/>
  <c r="I93" i="8"/>
  <c r="I65" i="8"/>
  <c r="I95" i="8"/>
  <c r="I76" i="8"/>
  <c r="I84" i="8"/>
  <c r="I64" i="8"/>
  <c r="I88" i="8"/>
  <c r="I68" i="8"/>
  <c r="I92" i="8"/>
  <c r="I89" i="8"/>
  <c r="J103" i="9"/>
  <c r="J111" i="9"/>
  <c r="J88" i="9"/>
  <c r="J76" i="9"/>
  <c r="J112" i="9" l="1"/>
  <c r="J118" i="9"/>
  <c r="J117" i="9"/>
  <c r="J78" i="9"/>
  <c r="J43" i="8" s="1"/>
  <c r="J113" i="9"/>
  <c r="J119" i="9"/>
  <c r="J66" i="9"/>
  <c r="J31" i="8" s="1"/>
  <c r="J64" i="9"/>
  <c r="J29" i="8" s="1"/>
  <c r="J65" i="9"/>
  <c r="J79" i="9"/>
  <c r="J44" i="8" s="1"/>
  <c r="J92" i="9"/>
  <c r="J91" i="9"/>
  <c r="J75" i="9"/>
  <c r="J68" i="9"/>
  <c r="J95" i="9"/>
  <c r="J96" i="9"/>
  <c r="J71" i="9"/>
  <c r="J77" i="9"/>
  <c r="J42" i="8" s="1"/>
  <c r="J74" i="9"/>
  <c r="J39" i="8" s="1"/>
  <c r="J34" i="8"/>
  <c r="J67" i="9"/>
  <c r="J97" i="9"/>
  <c r="J98" i="9"/>
  <c r="J87" i="9"/>
  <c r="J99" i="9"/>
  <c r="J63" i="9"/>
  <c r="J35" i="8"/>
  <c r="J53" i="8"/>
  <c r="J45" i="8"/>
  <c r="J54" i="8"/>
  <c r="J94" i="8" s="1"/>
  <c r="J21" i="8"/>
  <c r="J20" i="8"/>
  <c r="J46" i="8"/>
  <c r="J25" i="8"/>
  <c r="J41" i="8"/>
  <c r="J40" i="8"/>
  <c r="J23" i="8"/>
  <c r="J24" i="8"/>
  <c r="J47" i="8"/>
  <c r="J52" i="8"/>
  <c r="J22" i="8"/>
  <c r="J89" i="8"/>
  <c r="J88" i="8" l="1"/>
  <c r="J81" i="8"/>
  <c r="J84" i="8"/>
  <c r="J104" i="8"/>
  <c r="J36" i="8"/>
  <c r="J30" i="8"/>
  <c r="J69" i="8"/>
  <c r="J71" i="8"/>
  <c r="K74" i="9" s="1"/>
  <c r="J82" i="8"/>
  <c r="J65" i="8"/>
  <c r="J28" i="8"/>
  <c r="J80" i="8"/>
  <c r="J92" i="8"/>
  <c r="J93" i="8"/>
  <c r="K96" i="9" s="1"/>
  <c r="J83" i="8"/>
  <c r="J70" i="8"/>
  <c r="J85" i="8"/>
  <c r="J95" i="8"/>
  <c r="J74" i="8"/>
  <c r="J111" i="8"/>
  <c r="J101" i="8"/>
  <c r="J110" i="8"/>
  <c r="J112" i="8"/>
  <c r="J72" i="8"/>
  <c r="J64" i="8"/>
  <c r="J114" i="8"/>
  <c r="J73" i="8"/>
  <c r="J62" i="8"/>
  <c r="J75" i="8"/>
  <c r="K56" i="9"/>
  <c r="K55" i="9"/>
  <c r="J116" i="8"/>
  <c r="K119" i="9" s="1"/>
  <c r="J60" i="8"/>
  <c r="J91" i="8"/>
  <c r="J76" i="8"/>
  <c r="J33" i="8"/>
  <c r="J102" i="8"/>
  <c r="J68" i="8"/>
  <c r="J61" i="8"/>
  <c r="J108" i="8"/>
  <c r="J115" i="8"/>
  <c r="J113" i="8"/>
  <c r="J63" i="8"/>
  <c r="J90" i="8"/>
  <c r="K57" i="9"/>
  <c r="J109" i="8"/>
  <c r="J105" i="8"/>
  <c r="J100" i="8"/>
  <c r="K103" i="9" s="1"/>
  <c r="J103" i="8"/>
  <c r="J96" i="8"/>
  <c r="J32" i="8"/>
  <c r="K25" i="9"/>
  <c r="K91" i="9"/>
  <c r="K92" i="9"/>
  <c r="CU187" i="3" a="1"/>
  <c r="CU187" i="3" s="1"/>
  <c r="EU187" i="3" s="1" a="1"/>
  <c r="EU187" i="3" s="1"/>
  <c r="CU16" i="3" a="1"/>
  <c r="CU16" i="3" s="1"/>
  <c r="EU16" i="3" s="1" a="1"/>
  <c r="EU16" i="3" s="1"/>
  <c r="CU162" i="3" a="1"/>
  <c r="CU162" i="3" s="1"/>
  <c r="EU162" i="3" s="1" a="1"/>
  <c r="EU162" i="3" s="1"/>
  <c r="CU76" i="3" a="1"/>
  <c r="CU76" i="3" s="1"/>
  <c r="EU76" i="3" s="1" a="1"/>
  <c r="EU76" i="3" s="1"/>
  <c r="CU172" i="3" a="1"/>
  <c r="CU172" i="3" s="1"/>
  <c r="EU172" i="3" s="1" a="1"/>
  <c r="EU172" i="3" s="1"/>
  <c r="CU73" i="3" a="1"/>
  <c r="CU73" i="3" s="1"/>
  <c r="EU73" i="3" s="1" a="1"/>
  <c r="EU73" i="3" s="1"/>
  <c r="CU55" i="3" a="1"/>
  <c r="CU55" i="3" s="1"/>
  <c r="EU55" i="3" s="1" a="1"/>
  <c r="EU55" i="3" s="1"/>
  <c r="CU80" i="3" a="1"/>
  <c r="CU80" i="3" s="1"/>
  <c r="EU80" i="3" s="1" a="1"/>
  <c r="EU80" i="3" s="1"/>
  <c r="CU188" i="3" a="1"/>
  <c r="CU188" i="3" s="1"/>
  <c r="EU188" i="3" s="1" a="1"/>
  <c r="EU188" i="3" s="1"/>
  <c r="CU68" i="3" a="1"/>
  <c r="CU68" i="3" s="1"/>
  <c r="EU68" i="3" s="1" a="1"/>
  <c r="EU68" i="3" s="1"/>
  <c r="CU98" i="3" a="1"/>
  <c r="CU98" i="3" s="1"/>
  <c r="EU98" i="3" s="1" a="1"/>
  <c r="EU98" i="3" s="1"/>
  <c r="CU143" i="3" a="1"/>
  <c r="CU143" i="3" s="1"/>
  <c r="EU143" i="3" s="1" a="1"/>
  <c r="EU143" i="3" s="1"/>
  <c r="CU121" i="3" a="1"/>
  <c r="CU121" i="3" s="1"/>
  <c r="EU121" i="3" s="1" a="1"/>
  <c r="EU121" i="3" s="1"/>
  <c r="CU30" i="3" a="1"/>
  <c r="CU30" i="3" s="1"/>
  <c r="EU30" i="3" s="1" a="1"/>
  <c r="EU30" i="3" s="1"/>
  <c r="CU56" i="3" a="1"/>
  <c r="CU56" i="3" s="1"/>
  <c r="EU56" i="3" s="1" a="1"/>
  <c r="EU56" i="3" s="1"/>
  <c r="CU151" i="3" a="1"/>
  <c r="CU151" i="3" s="1"/>
  <c r="EU151" i="3" s="1" a="1"/>
  <c r="EU151" i="3" s="1"/>
  <c r="CU179" i="3" a="1"/>
  <c r="CU179" i="3" s="1"/>
  <c r="EU179" i="3" s="1" a="1"/>
  <c r="EU179" i="3" s="1"/>
  <c r="CU66" i="3" a="1"/>
  <c r="CU66" i="3" s="1"/>
  <c r="EU66" i="3" s="1" a="1"/>
  <c r="EU66" i="3" s="1"/>
  <c r="CU78" i="3" a="1"/>
  <c r="CU78" i="3" s="1"/>
  <c r="EU78" i="3" s="1" a="1"/>
  <c r="EU78" i="3" s="1"/>
  <c r="CU141" i="3" a="1"/>
  <c r="CU141" i="3" s="1"/>
  <c r="EU141" i="3" s="1" a="1"/>
  <c r="EU141" i="3" s="1"/>
  <c r="CU15" i="3" a="1"/>
  <c r="CU15" i="3" s="1"/>
  <c r="EU15" i="3" s="1" a="1"/>
  <c r="EU15" i="3" s="1"/>
  <c r="CU23" i="3" a="1"/>
  <c r="CU23" i="3" s="1"/>
  <c r="EU23" i="3" s="1" a="1"/>
  <c r="EU23" i="3" s="1"/>
  <c r="CU13" i="3" a="1"/>
  <c r="CU13" i="3" s="1"/>
  <c r="EU13" i="3" s="1" a="1"/>
  <c r="EU13" i="3" s="1"/>
  <c r="CU60" i="3" a="1"/>
  <c r="CU60" i="3" s="1"/>
  <c r="EU60" i="3" s="1" a="1"/>
  <c r="EU60" i="3" s="1"/>
  <c r="CU20" i="3" a="1"/>
  <c r="CU20" i="3" s="1"/>
  <c r="EU20" i="3" s="1" a="1"/>
  <c r="EU20" i="3" s="1"/>
  <c r="CU101" i="3" a="1"/>
  <c r="CU101" i="3" s="1"/>
  <c r="EU101" i="3" s="1" a="1"/>
  <c r="EU101" i="3" s="1"/>
  <c r="CU7" i="3" a="1"/>
  <c r="CU7" i="3" s="1"/>
  <c r="EU7" i="3" s="1" a="1"/>
  <c r="EU7" i="3" s="1"/>
  <c r="CU91" i="3" a="1"/>
  <c r="CU91" i="3" s="1"/>
  <c r="EU91" i="3" s="1" a="1"/>
  <c r="EU91" i="3" s="1"/>
  <c r="CU21" i="3" a="1"/>
  <c r="CU21" i="3" s="1"/>
  <c r="EU21" i="3" s="1" a="1"/>
  <c r="EU21" i="3" s="1"/>
  <c r="CU120" i="3" a="1"/>
  <c r="CU120" i="3" s="1"/>
  <c r="EU120" i="3" s="1" a="1"/>
  <c r="EU120" i="3" s="1"/>
  <c r="K116" i="9"/>
  <c r="K78" i="9"/>
  <c r="CU190" i="3" a="1"/>
  <c r="CU190" i="3" s="1"/>
  <c r="EU190" i="3" s="1" a="1"/>
  <c r="EU190" i="3" s="1"/>
  <c r="CU36" i="3" a="1"/>
  <c r="CU36" i="3" s="1"/>
  <c r="EU36" i="3" s="1" a="1"/>
  <c r="EU36" i="3" s="1"/>
  <c r="CU100" i="3" a="1"/>
  <c r="CU100" i="3" s="1"/>
  <c r="EU100" i="3" s="1" a="1"/>
  <c r="EU100" i="3" s="1"/>
  <c r="CU14" i="3" a="1"/>
  <c r="CU14" i="3" s="1"/>
  <c r="EU14" i="3" s="1" a="1"/>
  <c r="EU14" i="3" s="1"/>
  <c r="CU25" i="3" a="1"/>
  <c r="CU25" i="3" s="1"/>
  <c r="EU25" i="3" s="1" a="1"/>
  <c r="EU25" i="3" s="1"/>
  <c r="CU85" i="3" a="1"/>
  <c r="CU85" i="3" s="1"/>
  <c r="EU85" i="3" s="1" a="1"/>
  <c r="EU85" i="3" s="1"/>
  <c r="CU147" i="3" a="1"/>
  <c r="CU147" i="3" s="1"/>
  <c r="EU147" i="3" s="1" a="1"/>
  <c r="EU147" i="3" s="1"/>
  <c r="CU41" i="3" a="1"/>
  <c r="CU41" i="3" s="1"/>
  <c r="EU41" i="3" s="1" a="1"/>
  <c r="EU41" i="3" s="1"/>
  <c r="CU51" i="3" a="1"/>
  <c r="CU51" i="3" s="1"/>
  <c r="EU51" i="3" s="1" a="1"/>
  <c r="EU51" i="3" s="1"/>
  <c r="CU173" i="3" a="1"/>
  <c r="CU173" i="3" s="1"/>
  <c r="EU173" i="3" s="1" a="1"/>
  <c r="EU173" i="3" s="1"/>
  <c r="CU52" i="3" a="1"/>
  <c r="CU52" i="3" s="1"/>
  <c r="EU52" i="3" s="1" a="1"/>
  <c r="EU52" i="3" s="1"/>
  <c r="CU107" i="3" a="1"/>
  <c r="CU107" i="3" s="1"/>
  <c r="EU107" i="3" s="1" a="1"/>
  <c r="EU107" i="3" s="1"/>
  <c r="CU148" i="3" a="1"/>
  <c r="CU148" i="3" s="1"/>
  <c r="EU148" i="3" s="1" a="1"/>
  <c r="EU148" i="3" s="1"/>
  <c r="CU170" i="3" a="1"/>
  <c r="CU170" i="3" s="1"/>
  <c r="EU170" i="3" s="1" a="1"/>
  <c r="EU170" i="3" s="1"/>
  <c r="CU33" i="3" a="1"/>
  <c r="CU33" i="3" s="1"/>
  <c r="EU33" i="3" s="1" a="1"/>
  <c r="EU33" i="3" s="1"/>
  <c r="CU72" i="3" a="1"/>
  <c r="CU72" i="3" s="1"/>
  <c r="EU72" i="3" s="1" a="1"/>
  <c r="EU72" i="3" s="1"/>
  <c r="CU123" i="3" a="1"/>
  <c r="CU123" i="3" s="1"/>
  <c r="EU123" i="3" s="1" a="1"/>
  <c r="EU123" i="3" s="1"/>
  <c r="CU47" i="3" a="1"/>
  <c r="CU47" i="3" s="1"/>
  <c r="EU47" i="3" s="1" a="1"/>
  <c r="EU47" i="3" s="1"/>
  <c r="CU27" i="3" a="1"/>
  <c r="CU27" i="3" s="1"/>
  <c r="EU27" i="3" s="1" a="1"/>
  <c r="EU27" i="3" s="1"/>
  <c r="CU58" i="3" a="1"/>
  <c r="CU58" i="3" s="1"/>
  <c r="EU58" i="3" s="1" a="1"/>
  <c r="EU58" i="3" s="1"/>
  <c r="CU69" i="3" a="1"/>
  <c r="CU69" i="3" s="1"/>
  <c r="EU69" i="3" s="1" a="1"/>
  <c r="EU69" i="3" s="1"/>
  <c r="CU31" i="3" a="1"/>
  <c r="CU31" i="3" s="1"/>
  <c r="EU31" i="3" s="1" a="1"/>
  <c r="EU31" i="3" s="1"/>
  <c r="CU166" i="3" a="1"/>
  <c r="CU166" i="3" s="1"/>
  <c r="EU166" i="3" s="1" a="1"/>
  <c r="EU166" i="3" s="1"/>
  <c r="CU71" i="3" a="1"/>
  <c r="CU71" i="3" s="1"/>
  <c r="EU71" i="3" s="1" a="1"/>
  <c r="EU71" i="3" s="1"/>
  <c r="CU133" i="3" a="1"/>
  <c r="CU133" i="3" s="1"/>
  <c r="EU133" i="3" s="1" a="1"/>
  <c r="EU133" i="3" s="1"/>
  <c r="CU113" i="3" a="1"/>
  <c r="CU113" i="3" s="1"/>
  <c r="EU113" i="3" s="1" a="1"/>
  <c r="EU113" i="3" s="1"/>
  <c r="CU6" i="3" a="1"/>
  <c r="CU6" i="3" s="1"/>
  <c r="EU6" i="3" s="1" a="1"/>
  <c r="EU6" i="3" s="1"/>
  <c r="CU128" i="3" a="1"/>
  <c r="CU128" i="3" s="1"/>
  <c r="EU128" i="3" s="1" a="1"/>
  <c r="EU128" i="3" s="1"/>
  <c r="CU81" i="3" a="1"/>
  <c r="CU81" i="3" s="1"/>
  <c r="EU81" i="3" s="1" a="1"/>
  <c r="EU81" i="3" s="1"/>
  <c r="CU174" i="3" a="1"/>
  <c r="CU174" i="3" s="1"/>
  <c r="EU174" i="3" s="1" a="1"/>
  <c r="EU174" i="3" s="1"/>
  <c r="CU192" i="3" a="1"/>
  <c r="CU192" i="3" s="1"/>
  <c r="EU192" i="3" s="1" a="1"/>
  <c r="EU192" i="3" s="1"/>
  <c r="CU186" i="3" a="1"/>
  <c r="CU186" i="3" s="1"/>
  <c r="EU186" i="3" s="1" a="1"/>
  <c r="EU186" i="3" s="1"/>
  <c r="CU12" i="3" a="1"/>
  <c r="CU12" i="3" s="1"/>
  <c r="EU12" i="3" s="1" a="1"/>
  <c r="EU12" i="3" s="1"/>
  <c r="CU8" i="3" a="1"/>
  <c r="CU8" i="3" s="1"/>
  <c r="EU8" i="3" s="1" a="1"/>
  <c r="EU8" i="3" s="1"/>
  <c r="CU164" i="3" a="1"/>
  <c r="CU164" i="3" s="1"/>
  <c r="EU164" i="3" s="1" a="1"/>
  <c r="EU164" i="3" s="1"/>
  <c r="CU114" i="3" a="1"/>
  <c r="CU114" i="3" s="1"/>
  <c r="EU114" i="3" s="1" a="1"/>
  <c r="EU114" i="3" s="1"/>
  <c r="CU39" i="3" a="1"/>
  <c r="CU39" i="3" s="1"/>
  <c r="EU39" i="3" s="1" a="1"/>
  <c r="EU39" i="3" s="1"/>
  <c r="CU136" i="3" a="1"/>
  <c r="CU136" i="3" s="1"/>
  <c r="EU136" i="3" s="1" a="1"/>
  <c r="EU136" i="3" s="1"/>
  <c r="CU37" i="3" a="1"/>
  <c r="CU37" i="3" s="1"/>
  <c r="EU37" i="3" s="1" a="1"/>
  <c r="EU37" i="3" s="1"/>
  <c r="CU126" i="3" a="1"/>
  <c r="CU126" i="3" s="1"/>
  <c r="EU126" i="3" s="1" a="1"/>
  <c r="EU126" i="3" s="1"/>
  <c r="CU146" i="3" a="1"/>
  <c r="CU146" i="3" s="1"/>
  <c r="EU146" i="3" s="1" a="1"/>
  <c r="EU146" i="3" s="1"/>
  <c r="CU4" i="3" a="1"/>
  <c r="CU4" i="3" s="1"/>
  <c r="EU4" i="3" s="1" a="1"/>
  <c r="EU4" i="3" s="1"/>
  <c r="CU115" i="3" a="1"/>
  <c r="CU115" i="3" s="1"/>
  <c r="EU115" i="3" s="1" a="1"/>
  <c r="EU115" i="3" s="1"/>
  <c r="CU110" i="3" a="1"/>
  <c r="CU110" i="3" s="1"/>
  <c r="EU110" i="3" s="1" a="1"/>
  <c r="EU110" i="3" s="1"/>
  <c r="CU38" i="3" a="1"/>
  <c r="CU38" i="3" s="1"/>
  <c r="EU38" i="3" s="1" a="1"/>
  <c r="EU38" i="3" s="1"/>
  <c r="CU64" i="3" a="1"/>
  <c r="CU64" i="3" s="1"/>
  <c r="EU64" i="3" s="1" a="1"/>
  <c r="EU64" i="3" s="1"/>
  <c r="CU61" i="3" a="1"/>
  <c r="CU61" i="3" s="1"/>
  <c r="EU61" i="3" s="1" a="1"/>
  <c r="EU61" i="3" s="1"/>
  <c r="CU90" i="3" a="1"/>
  <c r="CU90" i="3" s="1"/>
  <c r="EU90" i="3" s="1" a="1"/>
  <c r="EU90" i="3" s="1"/>
  <c r="K66" i="9"/>
  <c r="K113" i="9"/>
  <c r="CU132" i="3" a="1"/>
  <c r="CU132" i="3" s="1"/>
  <c r="EU132" i="3" s="1" a="1"/>
  <c r="EU132" i="3" s="1"/>
  <c r="CU167" i="3" a="1"/>
  <c r="CU167" i="3" s="1"/>
  <c r="EU167" i="3" s="1" a="1"/>
  <c r="EU167" i="3" s="1"/>
  <c r="CU112" i="3" a="1"/>
  <c r="CU112" i="3" s="1"/>
  <c r="EU112" i="3" s="1" a="1"/>
  <c r="EU112" i="3" s="1"/>
  <c r="CU180" i="3" a="1"/>
  <c r="CU180" i="3" s="1"/>
  <c r="EU180" i="3" s="1" a="1"/>
  <c r="EU180" i="3" s="1"/>
  <c r="CU129" i="3" a="1"/>
  <c r="CU129" i="3" s="1"/>
  <c r="EU129" i="3" s="1" a="1"/>
  <c r="EU129" i="3" s="1"/>
  <c r="CU65" i="3" a="1"/>
  <c r="CU65" i="3" s="1"/>
  <c r="EU65" i="3" s="1" a="1"/>
  <c r="EU65" i="3" s="1"/>
  <c r="CU79" i="3" a="1"/>
  <c r="CU79" i="3" s="1"/>
  <c r="EU79" i="3" s="1" a="1"/>
  <c r="EU79" i="3" s="1"/>
  <c r="CU149" i="3" a="1"/>
  <c r="CU149" i="3" s="1"/>
  <c r="EU149" i="3" s="1" a="1"/>
  <c r="EU149" i="3" s="1"/>
  <c r="CU109" i="3" a="1"/>
  <c r="CU109" i="3" s="1"/>
  <c r="EU109" i="3" s="1" a="1"/>
  <c r="EU109" i="3" s="1"/>
  <c r="CU44" i="3" a="1"/>
  <c r="CU44" i="3" s="1"/>
  <c r="EU44" i="3" s="1" a="1"/>
  <c r="EU44" i="3" s="1"/>
  <c r="CU54" i="3" a="1"/>
  <c r="CU54" i="3" s="1"/>
  <c r="EU54" i="3" s="1" a="1"/>
  <c r="EU54" i="3" s="1"/>
  <c r="CU154" i="3" a="1"/>
  <c r="CU154" i="3" s="1"/>
  <c r="EU154" i="3" s="1" a="1"/>
  <c r="EU154" i="3" s="1"/>
  <c r="CU103" i="3" a="1"/>
  <c r="CU103" i="3" s="1"/>
  <c r="EU103" i="3" s="1" a="1"/>
  <c r="EU103" i="3" s="1"/>
  <c r="CU17" i="3" a="1"/>
  <c r="CU17" i="3" s="1"/>
  <c r="EU17" i="3" s="1" a="1"/>
  <c r="EU17" i="3" s="1"/>
  <c r="CU88" i="3" a="1"/>
  <c r="CU88" i="3" s="1"/>
  <c r="EU88" i="3" s="1" a="1"/>
  <c r="EU88" i="3" s="1"/>
  <c r="CU32" i="3" a="1"/>
  <c r="CU32" i="3" s="1"/>
  <c r="EU32" i="3" s="1" a="1"/>
  <c r="EU32" i="3" s="1"/>
  <c r="CU130" i="3" a="1"/>
  <c r="CU130" i="3" s="1"/>
  <c r="EU130" i="3" s="1" a="1"/>
  <c r="EU130" i="3" s="1"/>
  <c r="CU131" i="3" a="1"/>
  <c r="CU131" i="3" s="1"/>
  <c r="EU131" i="3" s="1" a="1"/>
  <c r="EU131" i="3" s="1"/>
  <c r="K99" i="9"/>
  <c r="CU144" i="3" a="1"/>
  <c r="CU144" i="3" s="1"/>
  <c r="EU144" i="3" s="1" a="1"/>
  <c r="EU144" i="3" s="1"/>
  <c r="CU138" i="3" a="1"/>
  <c r="CU138" i="3" s="1"/>
  <c r="EU138" i="3" s="1" a="1"/>
  <c r="EU138" i="3" s="1"/>
  <c r="CU127" i="3" a="1"/>
  <c r="CU127" i="3" s="1"/>
  <c r="EU127" i="3" s="1" a="1"/>
  <c r="EU127" i="3" s="1"/>
  <c r="CU159" i="3" a="1"/>
  <c r="CU159" i="3" s="1"/>
  <c r="EU159" i="3" s="1" a="1"/>
  <c r="EU159" i="3" s="1"/>
  <c r="CU118" i="3" a="1"/>
  <c r="CU118" i="3" s="1"/>
  <c r="EU118" i="3" s="1" a="1"/>
  <c r="EU118" i="3" s="1"/>
  <c r="CU48" i="3" a="1"/>
  <c r="CU48" i="3" s="1"/>
  <c r="EU48" i="3" s="1" a="1"/>
  <c r="EU48" i="3" s="1"/>
  <c r="CU77" i="3" a="1"/>
  <c r="CU77" i="3" s="1"/>
  <c r="EU77" i="3" s="1" a="1"/>
  <c r="EU77" i="3" s="1"/>
  <c r="CU96" i="3" a="1"/>
  <c r="CU96" i="3" s="1"/>
  <c r="EU96" i="3" s="1" a="1"/>
  <c r="EU96" i="3" s="1"/>
  <c r="CU117" i="3" a="1"/>
  <c r="CU117" i="3" s="1"/>
  <c r="EU117" i="3" s="1" a="1"/>
  <c r="EU117" i="3" s="1"/>
  <c r="CU92" i="3" a="1"/>
  <c r="CU92" i="3" s="1"/>
  <c r="EU92" i="3" s="1" a="1"/>
  <c r="EU92" i="3" s="1"/>
  <c r="CU137" i="3" a="1"/>
  <c r="CU137" i="3" s="1"/>
  <c r="EU137" i="3" s="1" a="1"/>
  <c r="EU137" i="3" s="1"/>
  <c r="CU139" i="3" a="1"/>
  <c r="CU139" i="3" s="1"/>
  <c r="EU139" i="3" s="1" a="1"/>
  <c r="EU139" i="3" s="1"/>
  <c r="CU75" i="3" a="1"/>
  <c r="CU75" i="3" s="1"/>
  <c r="EU75" i="3" s="1" a="1"/>
  <c r="EU75" i="3" s="1"/>
  <c r="CU134" i="3" a="1"/>
  <c r="CU134" i="3" s="1"/>
  <c r="EU134" i="3" s="1" a="1"/>
  <c r="EU134" i="3" s="1"/>
  <c r="CU93" i="3" a="1"/>
  <c r="CU93" i="3" s="1"/>
  <c r="EU93" i="3" s="1" a="1"/>
  <c r="EU93" i="3" s="1"/>
  <c r="CU59" i="3" a="1"/>
  <c r="CU59" i="3" s="1"/>
  <c r="EU59" i="3" s="1" a="1"/>
  <c r="EU59" i="3" s="1"/>
  <c r="CU184" i="3" a="1"/>
  <c r="CU184" i="3" s="1"/>
  <c r="EU184" i="3" s="1" a="1"/>
  <c r="EU184" i="3" s="1"/>
  <c r="CU150" i="3" a="1"/>
  <c r="CU150" i="3" s="1"/>
  <c r="EU150" i="3" s="1" a="1"/>
  <c r="EU150" i="3" s="1"/>
  <c r="CU106" i="3" a="1"/>
  <c r="CU106" i="3" s="1"/>
  <c r="EU106" i="3" s="1" a="1"/>
  <c r="EU106" i="3" s="1"/>
  <c r="K97" i="9"/>
  <c r="CU105" i="3" a="1"/>
  <c r="CU105" i="3" s="1"/>
  <c r="EU105" i="3" s="1" a="1"/>
  <c r="EU105" i="3" s="1"/>
  <c r="CU19" i="3" a="1"/>
  <c r="CU19" i="3" s="1"/>
  <c r="EU19" i="3" s="1" a="1"/>
  <c r="EU19" i="3" s="1"/>
  <c r="CU45" i="3" a="1"/>
  <c r="CU45" i="3" s="1"/>
  <c r="EU45" i="3" s="1" a="1"/>
  <c r="EU45" i="3" s="1"/>
  <c r="CU95" i="3" a="1"/>
  <c r="CU95" i="3" s="1"/>
  <c r="EU95" i="3" s="1" a="1"/>
  <c r="EU95" i="3" s="1"/>
  <c r="CU83" i="3" a="1"/>
  <c r="CU83" i="3" s="1"/>
  <c r="EU83" i="3" s="1" a="1"/>
  <c r="EU83" i="3" s="1"/>
  <c r="CU145" i="3" a="1"/>
  <c r="CU145" i="3" s="1"/>
  <c r="EU145" i="3" s="1" a="1"/>
  <c r="EU145" i="3" s="1"/>
  <c r="CU50" i="3" a="1"/>
  <c r="CU50" i="3" s="1"/>
  <c r="EU50" i="3" s="1" a="1"/>
  <c r="EU50" i="3" s="1"/>
  <c r="CU194" i="3" a="1"/>
  <c r="CU194" i="3" s="1"/>
  <c r="EU194" i="3" s="1" a="1"/>
  <c r="EU194" i="3" s="1"/>
  <c r="CU10" i="3" a="1"/>
  <c r="CU10" i="3" s="1"/>
  <c r="EU10" i="3" s="1" a="1"/>
  <c r="EU10" i="3" s="1"/>
  <c r="CU62" i="3" a="1"/>
  <c r="CU62" i="3" s="1"/>
  <c r="EU62" i="3" s="1" a="1"/>
  <c r="EU62" i="3" s="1"/>
  <c r="CU67" i="3" a="1"/>
  <c r="CU67" i="3" s="1"/>
  <c r="EU67" i="3" s="1" a="1"/>
  <c r="EU67" i="3" s="1"/>
  <c r="CU42" i="3" a="1"/>
  <c r="CU42" i="3" s="1"/>
  <c r="EU42" i="3" s="1" a="1"/>
  <c r="EU42" i="3" s="1"/>
  <c r="CU74" i="3" a="1"/>
  <c r="CU74" i="3" s="1"/>
  <c r="EU74" i="3" s="1" a="1"/>
  <c r="EU74" i="3" s="1"/>
  <c r="CU124" i="3" a="1"/>
  <c r="CU124" i="3" s="1"/>
  <c r="EU124" i="3" s="1" a="1"/>
  <c r="EU124" i="3" s="1"/>
  <c r="CU178" i="3" a="1"/>
  <c r="CU178" i="3" s="1"/>
  <c r="EU178" i="3" s="1" a="1"/>
  <c r="EU178" i="3" s="1"/>
  <c r="CU46" i="3" a="1"/>
  <c r="CU46" i="3" s="1"/>
  <c r="EU46" i="3" s="1" a="1"/>
  <c r="EU46" i="3" s="1"/>
  <c r="CU18" i="3" a="1"/>
  <c r="CU18" i="3" s="1"/>
  <c r="EU18" i="3" s="1" a="1"/>
  <c r="EU18" i="3" s="1"/>
  <c r="CU70" i="3" a="1"/>
  <c r="CU70" i="3" s="1"/>
  <c r="EU70" i="3" s="1" a="1"/>
  <c r="EU70" i="3" s="1"/>
  <c r="CU191" i="3" a="1"/>
  <c r="CU191" i="3" s="1"/>
  <c r="EU191" i="3" s="1" a="1"/>
  <c r="EU191" i="3" s="1"/>
  <c r="K87" i="9"/>
  <c r="CU135" i="3" a="1"/>
  <c r="CU135" i="3" s="1"/>
  <c r="EU135" i="3" s="1" a="1"/>
  <c r="EU135" i="3" s="1"/>
  <c r="CU97" i="3" a="1"/>
  <c r="CU97" i="3" s="1"/>
  <c r="EU97" i="3" s="1" a="1"/>
  <c r="EU97" i="3" s="1"/>
  <c r="CU193" i="3" a="1"/>
  <c r="CU193" i="3" s="1"/>
  <c r="EU193" i="3" s="1" a="1"/>
  <c r="EU193" i="3" s="1"/>
  <c r="CU119" i="3" a="1"/>
  <c r="CU119" i="3" s="1"/>
  <c r="EU119" i="3" s="1" a="1"/>
  <c r="EU119" i="3" s="1"/>
  <c r="CU185" i="3" a="1"/>
  <c r="CU185" i="3" s="1"/>
  <c r="EU185" i="3" s="1" a="1"/>
  <c r="EU185" i="3" s="1"/>
  <c r="CU5" i="3" a="1"/>
  <c r="CU5" i="3" s="1"/>
  <c r="EU5" i="3" s="1" a="1"/>
  <c r="EU5" i="3" s="1"/>
  <c r="CU157" i="3" a="1"/>
  <c r="CU157" i="3" s="1"/>
  <c r="EU157" i="3" s="1" a="1"/>
  <c r="EU157" i="3" s="1"/>
  <c r="CU35" i="3" a="1"/>
  <c r="CU35" i="3" s="1"/>
  <c r="EU35" i="3" s="1" a="1"/>
  <c r="EU35" i="3" s="1"/>
  <c r="CU161" i="3" a="1"/>
  <c r="CU161" i="3" s="1"/>
  <c r="EU161" i="3" s="1" a="1"/>
  <c r="EU161" i="3" s="1"/>
  <c r="CU28" i="3" a="1"/>
  <c r="CU28" i="3" s="1"/>
  <c r="EU28" i="3" s="1" a="1"/>
  <c r="EU28" i="3" s="1"/>
  <c r="CU40" i="3" a="1"/>
  <c r="CU40" i="3" s="1"/>
  <c r="EU40" i="3" s="1" a="1"/>
  <c r="EU40" i="3" s="1"/>
  <c r="CU181" i="3" a="1"/>
  <c r="CU181" i="3" s="1"/>
  <c r="EU181" i="3" s="1" a="1"/>
  <c r="EU181" i="3" s="1"/>
  <c r="CU175" i="3" a="1"/>
  <c r="CU175" i="3" s="1"/>
  <c r="EU175" i="3" s="1" a="1"/>
  <c r="EU175" i="3" s="1"/>
  <c r="CU9" i="3" a="1"/>
  <c r="CU9" i="3" s="1"/>
  <c r="EU9" i="3" s="1" a="1"/>
  <c r="EU9" i="3" s="1"/>
  <c r="CU165" i="3" a="1"/>
  <c r="CU165" i="3" s="1"/>
  <c r="EU165" i="3" s="1" a="1"/>
  <c r="EU165" i="3" s="1"/>
  <c r="CU183" i="3" a="1"/>
  <c r="CU183" i="3" s="1"/>
  <c r="EU183" i="3" s="1" a="1"/>
  <c r="EU183" i="3" s="1"/>
  <c r="CU156" i="3" a="1"/>
  <c r="CU156" i="3" s="1"/>
  <c r="EU156" i="3" s="1" a="1"/>
  <c r="EU156" i="3" s="1"/>
  <c r="CU24" i="3" a="1"/>
  <c r="CU24" i="3" s="1"/>
  <c r="EU24" i="3" s="1" a="1"/>
  <c r="EU24" i="3" s="1"/>
  <c r="K64" i="9"/>
  <c r="CU189" i="3" a="1"/>
  <c r="CU189" i="3" s="1"/>
  <c r="EU189" i="3" s="1" a="1"/>
  <c r="EU189" i="3" s="1"/>
  <c r="CU99" i="3" a="1"/>
  <c r="CU99" i="3" s="1"/>
  <c r="EU99" i="3" s="1" a="1"/>
  <c r="EU99" i="3" s="1"/>
  <c r="CU84" i="3" a="1"/>
  <c r="CU84" i="3" s="1"/>
  <c r="EU84" i="3" s="1" a="1"/>
  <c r="EU84" i="3" s="1"/>
  <c r="CU177" i="3" a="1"/>
  <c r="CU177" i="3" s="1"/>
  <c r="EU177" i="3" s="1" a="1"/>
  <c r="EU177" i="3" s="1"/>
  <c r="CU82" i="3" a="1"/>
  <c r="CU82" i="3" s="1"/>
  <c r="EU82" i="3" s="1" a="1"/>
  <c r="EU82" i="3" s="1"/>
  <c r="CU22" i="3" a="1"/>
  <c r="CU22" i="3" s="1"/>
  <c r="EU22" i="3" s="1" a="1"/>
  <c r="EU22" i="3" s="1"/>
  <c r="CU94" i="3" a="1"/>
  <c r="CU94" i="3" s="1"/>
  <c r="EU94" i="3" s="1" a="1"/>
  <c r="EU94" i="3" s="1"/>
  <c r="CU104" i="3" a="1"/>
  <c r="CU104" i="3" s="1"/>
  <c r="EU104" i="3" s="1" a="1"/>
  <c r="EU104" i="3" s="1"/>
  <c r="CU171" i="3" a="1"/>
  <c r="CU171" i="3" s="1"/>
  <c r="EU171" i="3" s="1" a="1"/>
  <c r="EU171" i="3" s="1"/>
  <c r="CU153" i="3" a="1"/>
  <c r="CU153" i="3" s="1"/>
  <c r="EU153" i="3" s="1" a="1"/>
  <c r="EU153" i="3" s="1"/>
  <c r="CU11" i="3" a="1"/>
  <c r="CU11" i="3" s="1"/>
  <c r="EU11" i="3" s="1" a="1"/>
  <c r="EU11" i="3" s="1"/>
  <c r="CU125" i="3" a="1"/>
  <c r="CU125" i="3" s="1"/>
  <c r="EU125" i="3" s="1" a="1"/>
  <c r="EU125" i="3" s="1"/>
  <c r="CU122" i="3" a="1"/>
  <c r="CU122" i="3" s="1"/>
  <c r="EU122" i="3" s="1" a="1"/>
  <c r="EU122" i="3" s="1"/>
  <c r="CU111" i="3" a="1"/>
  <c r="CU111" i="3" s="1"/>
  <c r="EU111" i="3" s="1" a="1"/>
  <c r="EU111" i="3" s="1"/>
  <c r="CU26" i="3" a="1"/>
  <c r="CU26" i="3" s="1"/>
  <c r="EU26" i="3" s="1" a="1"/>
  <c r="EU26" i="3" s="1"/>
  <c r="CU169" i="3" a="1"/>
  <c r="CU169" i="3" s="1"/>
  <c r="EU169" i="3" s="1" a="1"/>
  <c r="EU169" i="3" s="1"/>
  <c r="CU102" i="3" a="1"/>
  <c r="CU102" i="3" s="1"/>
  <c r="EU102" i="3" s="1" a="1"/>
  <c r="EU102" i="3" s="1"/>
  <c r="K67" i="9"/>
  <c r="K117" i="9"/>
  <c r="K88" i="9"/>
  <c r="K98" i="9"/>
  <c r="CU43" i="3" a="1"/>
  <c r="CU43" i="3" s="1"/>
  <c r="EU43" i="3" s="1" a="1"/>
  <c r="EU43" i="3" s="1"/>
  <c r="CU53" i="3" a="1"/>
  <c r="CU53" i="3" s="1"/>
  <c r="EU53" i="3" s="1" a="1"/>
  <c r="EU53" i="3" s="1"/>
  <c r="CU87" i="3" a="1"/>
  <c r="CU87" i="3" s="1"/>
  <c r="EU87" i="3" s="1" a="1"/>
  <c r="EU87" i="3" s="1"/>
  <c r="CU158" i="3" a="1"/>
  <c r="CU158" i="3" s="1"/>
  <c r="EU158" i="3" s="1" a="1"/>
  <c r="EU158" i="3" s="1"/>
  <c r="CU176" i="3" a="1"/>
  <c r="CU176" i="3" s="1"/>
  <c r="EU176" i="3" s="1" a="1"/>
  <c r="EU176" i="3" s="1"/>
  <c r="CU160" i="3" a="1"/>
  <c r="CU160" i="3" s="1"/>
  <c r="EU160" i="3" s="1" a="1"/>
  <c r="EU160" i="3" s="1"/>
  <c r="CU116" i="3" a="1"/>
  <c r="CU116" i="3" s="1"/>
  <c r="EU116" i="3" s="1" a="1"/>
  <c r="EU116" i="3" s="1"/>
  <c r="CU142" i="3" a="1"/>
  <c r="CU142" i="3" s="1"/>
  <c r="EU142" i="3" s="1" a="1"/>
  <c r="EU142" i="3" s="1"/>
  <c r="CU49" i="3" a="1"/>
  <c r="CU49" i="3" s="1"/>
  <c r="EU49" i="3" s="1" a="1"/>
  <c r="EU49" i="3" s="1"/>
  <c r="CU89" i="3" a="1"/>
  <c r="CU89" i="3" s="1"/>
  <c r="EU89" i="3" s="1" a="1"/>
  <c r="EU89" i="3" s="1"/>
  <c r="CU34" i="3" a="1"/>
  <c r="CU34" i="3" s="1"/>
  <c r="EU34" i="3" s="1" a="1"/>
  <c r="EU34" i="3" s="1"/>
  <c r="CU182" i="3" a="1"/>
  <c r="CU182" i="3" s="1"/>
  <c r="EU182" i="3" s="1" a="1"/>
  <c r="EU182" i="3" s="1"/>
  <c r="CU140" i="3" a="1"/>
  <c r="CU140" i="3" s="1"/>
  <c r="EU140" i="3" s="1" a="1"/>
  <c r="EU140" i="3" s="1"/>
  <c r="CU63" i="3" a="1"/>
  <c r="CU63" i="3" s="1"/>
  <c r="EU63" i="3" s="1" a="1"/>
  <c r="EU63" i="3" s="1"/>
  <c r="CU168" i="3" a="1"/>
  <c r="CU168" i="3" s="1"/>
  <c r="EU168" i="3" s="1" a="1"/>
  <c r="EU168" i="3" s="1"/>
  <c r="CU29" i="3" a="1"/>
  <c r="CU29" i="3" s="1"/>
  <c r="EU29" i="3" s="1" a="1"/>
  <c r="EU29" i="3" s="1"/>
  <c r="CU57" i="3" a="1"/>
  <c r="CU57" i="3" s="1"/>
  <c r="EU57" i="3" s="1" a="1"/>
  <c r="EU57" i="3" s="1"/>
  <c r="CU155" i="3" a="1"/>
  <c r="CU155" i="3" s="1"/>
  <c r="EU155" i="3" s="1" a="1"/>
  <c r="EU155" i="3" s="1"/>
  <c r="K95" i="9"/>
  <c r="K68" i="9"/>
  <c r="K108" i="9"/>
  <c r="K63" i="9"/>
  <c r="K118" i="9" l="1"/>
  <c r="K71" i="9"/>
  <c r="K112" i="9"/>
  <c r="K77" i="9"/>
  <c r="K75" i="9"/>
  <c r="K76" i="9"/>
  <c r="K65" i="9"/>
  <c r="K79" i="9"/>
  <c r="K111" i="9"/>
  <c r="CU86" i="3" a="1"/>
  <c r="CU86" i="3" s="1"/>
  <c r="EU86" i="3" s="1" a="1"/>
  <c r="EU86" i="3" s="1"/>
  <c r="K16" i="8" l="1"/>
  <c r="K14" i="8" s="1"/>
  <c r="K40" i="8" l="1"/>
  <c r="K35" i="8"/>
  <c r="K47" i="8"/>
  <c r="K52" i="8"/>
  <c r="K21" i="8"/>
  <c r="K31" i="8"/>
  <c r="K53" i="8"/>
  <c r="K54" i="8"/>
  <c r="K34" i="8"/>
  <c r="K32" i="8"/>
  <c r="K75" i="8"/>
  <c r="K44" i="8"/>
  <c r="K24" i="8"/>
  <c r="K42" i="8"/>
  <c r="K22" i="8"/>
  <c r="K43" i="8"/>
  <c r="K36" i="8"/>
  <c r="K33" i="8"/>
  <c r="K45" i="8"/>
  <c r="K46" i="8"/>
  <c r="K20" i="8"/>
  <c r="K25" i="8"/>
  <c r="K29" i="8"/>
  <c r="K41" i="8"/>
  <c r="K28" i="8"/>
  <c r="K30" i="8"/>
  <c r="K39" i="8"/>
  <c r="K23" i="8"/>
  <c r="K65" i="8"/>
  <c r="L55" i="9"/>
  <c r="K71" i="8"/>
  <c r="K84" i="8"/>
  <c r="K104" i="8"/>
  <c r="K113" i="8"/>
  <c r="K101" i="8"/>
  <c r="K116" i="8"/>
  <c r="K112" i="8"/>
  <c r="K70" i="8"/>
  <c r="K109" i="8"/>
  <c r="K108" i="8"/>
  <c r="L56" i="9"/>
  <c r="K110" i="8"/>
  <c r="K111" i="8"/>
  <c r="K105" i="8"/>
  <c r="K103" i="8"/>
  <c r="K100" i="8"/>
  <c r="K115" i="8"/>
  <c r="K114" i="8"/>
  <c r="K72" i="8"/>
  <c r="K63" i="8"/>
  <c r="K76" i="8"/>
  <c r="K68" i="8"/>
  <c r="K61" i="8"/>
  <c r="K64" i="8"/>
  <c r="K69" i="8"/>
  <c r="K60" i="8"/>
  <c r="K74" i="8"/>
  <c r="K73" i="8"/>
  <c r="L78" i="9"/>
  <c r="CV84" i="3" a="1"/>
  <c r="CV84" i="3" s="1"/>
  <c r="EV84" i="3" s="1" a="1"/>
  <c r="EV84" i="3" s="1"/>
  <c r="CV132" i="3" a="1"/>
  <c r="CV132" i="3" s="1"/>
  <c r="EV132" i="3" s="1" a="1"/>
  <c r="EV132" i="3" s="1"/>
  <c r="L74" i="9"/>
  <c r="CV80" i="3" a="1"/>
  <c r="CV80" i="3" s="1"/>
  <c r="EV80" i="3" s="1" a="1"/>
  <c r="EV80" i="3" s="1"/>
  <c r="AW22" i="3"/>
  <c r="L112" i="9"/>
  <c r="CV78" i="3" a="1"/>
  <c r="CV78" i="3" s="1"/>
  <c r="EV78" i="3" s="1" a="1"/>
  <c r="EV78" i="3" s="1"/>
  <c r="CV171" i="3" a="1"/>
  <c r="CV171" i="3" s="1"/>
  <c r="EV171" i="3" s="1" a="1"/>
  <c r="EV171" i="3" s="1"/>
  <c r="AW66" i="3"/>
  <c r="CV141" i="3" a="1"/>
  <c r="CV141" i="3" s="1"/>
  <c r="EV141" i="3" s="1" a="1"/>
  <c r="EV141" i="3" s="1"/>
  <c r="CV81" i="3" a="1"/>
  <c r="CV81" i="3" s="1"/>
  <c r="CW81" i="3" s="1"/>
  <c r="CV187" i="3" a="1"/>
  <c r="CV187" i="3" s="1"/>
  <c r="EV187" i="3" s="1" a="1"/>
  <c r="EV187" i="3" s="1"/>
  <c r="AW114" i="3"/>
  <c r="CV63" i="3" a="1"/>
  <c r="CV63" i="3" s="1"/>
  <c r="EV63" i="3" s="1" a="1"/>
  <c r="EV63" i="3" s="1"/>
  <c r="AW115" i="3"/>
  <c r="AW178" i="3"/>
  <c r="CV113" i="3" a="1"/>
  <c r="CV113" i="3" s="1"/>
  <c r="CW113" i="3" s="1"/>
  <c r="CV175" i="3" a="1"/>
  <c r="CV175" i="3" s="1"/>
  <c r="EV175" i="3" s="1" a="1"/>
  <c r="EV175" i="3" s="1"/>
  <c r="CV77" i="3" a="1"/>
  <c r="CV77" i="3" s="1"/>
  <c r="CW77" i="3" s="1"/>
  <c r="AW189" i="3"/>
  <c r="CV96" i="3" a="1"/>
  <c r="CV96" i="3" s="1"/>
  <c r="EV96" i="3" s="1" a="1"/>
  <c r="EV96" i="3" s="1"/>
  <c r="AW174" i="3"/>
  <c r="CV60" i="3" a="1"/>
  <c r="CV60" i="3" s="1"/>
  <c r="CW60" i="3" s="1"/>
  <c r="CV52" i="3" a="1"/>
  <c r="CV52" i="3" s="1"/>
  <c r="EV52" i="3" s="1" a="1"/>
  <c r="EV52" i="3" s="1"/>
  <c r="CV138" i="3" a="1"/>
  <c r="CV138" i="3" s="1"/>
  <c r="EV138" i="3" s="1" a="1"/>
  <c r="EV138" i="3" s="1"/>
  <c r="CV14" i="3" a="1"/>
  <c r="CV14" i="3" s="1"/>
  <c r="CW14" i="3" s="1"/>
  <c r="AW103" i="3"/>
  <c r="AW134" i="3"/>
  <c r="CV191" i="3" a="1"/>
  <c r="CV191" i="3" s="1"/>
  <c r="EV191" i="3" s="1" a="1"/>
  <c r="EV191" i="3" s="1"/>
  <c r="AW181" i="3"/>
  <c r="CV111" i="3" a="1"/>
  <c r="CV111" i="3" s="1"/>
  <c r="CW111" i="3" s="1"/>
  <c r="CV76" i="3" a="1"/>
  <c r="CV76" i="3" s="1"/>
  <c r="CW76" i="3" s="1"/>
  <c r="AW69" i="3"/>
  <c r="CV143" i="3" a="1"/>
  <c r="CV143" i="3" s="1"/>
  <c r="CW143" i="3" s="1"/>
  <c r="CV95" i="3" a="1"/>
  <c r="CV95" i="3" s="1"/>
  <c r="EV95" i="3" s="1" a="1"/>
  <c r="EV95" i="3" s="1"/>
  <c r="AW61" i="3"/>
  <c r="CV105" i="3" a="1"/>
  <c r="CV105" i="3" s="1"/>
  <c r="EV105" i="3" s="1" a="1"/>
  <c r="EV105" i="3" s="1"/>
  <c r="CV45" i="3" a="1"/>
  <c r="CV45" i="3" s="1"/>
  <c r="CW45" i="3" s="1"/>
  <c r="AW106" i="3"/>
  <c r="CV158" i="3" a="1"/>
  <c r="CV158" i="3" s="1"/>
  <c r="EV158" i="3" s="1" a="1"/>
  <c r="EV158" i="3" s="1"/>
  <c r="CV157" i="3" a="1"/>
  <c r="CV157" i="3" s="1"/>
  <c r="EV157" i="3" s="1" a="1"/>
  <c r="EV157" i="3" s="1"/>
  <c r="CV53" i="3" a="1"/>
  <c r="CV53" i="3" s="1"/>
  <c r="EV53" i="3" s="1" a="1"/>
  <c r="EV53" i="3" s="1"/>
  <c r="CV126" i="3" a="1"/>
  <c r="CV126" i="3" s="1"/>
  <c r="CW126" i="3" s="1"/>
  <c r="CV177" i="3" a="1"/>
  <c r="CV177" i="3" s="1"/>
  <c r="EV177" i="3" s="1" a="1"/>
  <c r="EV177" i="3" s="1"/>
  <c r="CV186" i="3" a="1"/>
  <c r="CV186" i="3" s="1"/>
  <c r="EV186" i="3" s="1" a="1"/>
  <c r="EV186" i="3" s="1"/>
  <c r="CV30" i="3" a="1"/>
  <c r="CV30" i="3" s="1"/>
  <c r="CW30" i="3" s="1"/>
  <c r="AW193" i="3"/>
  <c r="AW153" i="3"/>
  <c r="AW37" i="3"/>
  <c r="AW116" i="3"/>
  <c r="CV150" i="3" a="1"/>
  <c r="CV150" i="3" s="1"/>
  <c r="EV150" i="3" s="1" a="1"/>
  <c r="EV150" i="3" s="1"/>
  <c r="CV29" i="3" a="1"/>
  <c r="CV29" i="3" s="1"/>
  <c r="EV29" i="3" s="1" a="1"/>
  <c r="EV29" i="3" s="1"/>
  <c r="AW112" i="3"/>
  <c r="AW92" i="3"/>
  <c r="CV155" i="3" a="1"/>
  <c r="CV155" i="3" s="1"/>
  <c r="EV155" i="3" s="1" a="1"/>
  <c r="EV155" i="3" s="1"/>
  <c r="AW5" i="3"/>
  <c r="CV15" i="3" a="1"/>
  <c r="CV15" i="3" s="1"/>
  <c r="EV15" i="3" s="1" a="1"/>
  <c r="EV15" i="3" s="1"/>
  <c r="CV170" i="3" a="1"/>
  <c r="CV170" i="3" s="1"/>
  <c r="EV170" i="3" s="1" a="1"/>
  <c r="EV170" i="3" s="1"/>
  <c r="CV51" i="3" a="1"/>
  <c r="CV51" i="3" s="1"/>
  <c r="EV51" i="3" s="1" a="1"/>
  <c r="EV51" i="3" s="1"/>
  <c r="CV42" i="3" a="1"/>
  <c r="CV42" i="3" s="1"/>
  <c r="CW42" i="3" s="1"/>
  <c r="AW27" i="3"/>
  <c r="CV43" i="3" a="1"/>
  <c r="CV43" i="3" s="1"/>
  <c r="EV43" i="3" s="1" a="1"/>
  <c r="EV43" i="3" s="1"/>
  <c r="CV24" i="3" a="1"/>
  <c r="CV24" i="3" s="1"/>
  <c r="EV24" i="3" s="1" a="1"/>
  <c r="EV24" i="3" s="1"/>
  <c r="CV172" i="3" a="1"/>
  <c r="CV172" i="3" s="1"/>
  <c r="CW172" i="3" s="1"/>
  <c r="CV182" i="3" a="1"/>
  <c r="CV182" i="3" s="1"/>
  <c r="EV182" i="3" s="1" a="1"/>
  <c r="EV182" i="3" s="1"/>
  <c r="CV161" i="3" a="1"/>
  <c r="CV161" i="3" s="1"/>
  <c r="EV161" i="3" s="1" a="1"/>
  <c r="EV161" i="3" s="1"/>
  <c r="AW34" i="3"/>
  <c r="AW16" i="3"/>
  <c r="CV73" i="3" a="1"/>
  <c r="CV73" i="3" s="1"/>
  <c r="EV73" i="3" s="1" a="1"/>
  <c r="EV73" i="3" s="1"/>
  <c r="CV93" i="3" a="1"/>
  <c r="CV93" i="3" s="1"/>
  <c r="EV93" i="3" s="1" a="1"/>
  <c r="EV93" i="3" s="1"/>
  <c r="AW64" i="3"/>
  <c r="CV123" i="3" a="1"/>
  <c r="CV123" i="3" s="1"/>
  <c r="EV123" i="3" s="1" a="1"/>
  <c r="EV123" i="3" s="1"/>
  <c r="AW89" i="3"/>
  <c r="CV101" i="3" a="1"/>
  <c r="CV101" i="3" s="1"/>
  <c r="CW101" i="3" s="1"/>
  <c r="CV118" i="3" a="1"/>
  <c r="CV118" i="3" s="1"/>
  <c r="EV118" i="3" s="1" a="1"/>
  <c r="EV118" i="3" s="1"/>
  <c r="CV100" i="3" a="1"/>
  <c r="CV100" i="3" s="1"/>
  <c r="EV100" i="3" s="1" a="1"/>
  <c r="EV100" i="3" s="1"/>
  <c r="CV55" i="3" a="1"/>
  <c r="CV55" i="3" s="1"/>
  <c r="EV55" i="3" s="1" a="1"/>
  <c r="EV55" i="3" s="1"/>
  <c r="CV10" i="3" a="1"/>
  <c r="CV10" i="3" s="1"/>
  <c r="EV10" i="3" s="1" a="1"/>
  <c r="EV10" i="3" s="1"/>
  <c r="CV7" i="3" a="1"/>
  <c r="CV7" i="3" s="1"/>
  <c r="CW7" i="3" s="1"/>
  <c r="CV68" i="3" a="1"/>
  <c r="CV68" i="3" s="1"/>
  <c r="CW68" i="3" s="1"/>
  <c r="AW188" i="3"/>
  <c r="CV122" i="3" a="1"/>
  <c r="CV122" i="3" s="1"/>
  <c r="EV122" i="3" s="1" a="1"/>
  <c r="EV122" i="3" s="1"/>
  <c r="CV74" i="3" a="1"/>
  <c r="CV74" i="3" s="1"/>
  <c r="CW74" i="3" s="1"/>
  <c r="CV48" i="3" a="1"/>
  <c r="CV48" i="3" s="1"/>
  <c r="EV48" i="3" s="1" a="1"/>
  <c r="EV48" i="3" s="1"/>
  <c r="AW28" i="3"/>
  <c r="CV17" i="3" a="1"/>
  <c r="CV17" i="3" s="1"/>
  <c r="EV17" i="3" s="1" a="1"/>
  <c r="EV17" i="3" s="1"/>
  <c r="CV139" i="3" a="1"/>
  <c r="CV139" i="3" s="1"/>
  <c r="CW139" i="3" s="1"/>
  <c r="AW190" i="3"/>
  <c r="CV18" i="3" a="1"/>
  <c r="CV18" i="3" s="1"/>
  <c r="EV18" i="3" s="1" a="1"/>
  <c r="EV18" i="3" s="1"/>
  <c r="AW20" i="3"/>
  <c r="AW137" i="3"/>
  <c r="CV13" i="3" a="1"/>
  <c r="CV13" i="3" s="1"/>
  <c r="EV13" i="3" s="1" a="1"/>
  <c r="EV13" i="3" s="1"/>
  <c r="AW142" i="3"/>
  <c r="CV75" i="3" a="1"/>
  <c r="CV75" i="3" s="1"/>
  <c r="EV75" i="3" s="1" a="1"/>
  <c r="EV75" i="3" s="1"/>
  <c r="AW8" i="3"/>
  <c r="AW12" i="3"/>
  <c r="CV46" i="3" a="1"/>
  <c r="CV46" i="3" s="1"/>
  <c r="CW46" i="3" s="1"/>
  <c r="CV72" i="3" a="1"/>
  <c r="CV72" i="3" s="1"/>
  <c r="CW72" i="3" s="1"/>
  <c r="AW83" i="3"/>
  <c r="CV91" i="3" a="1"/>
  <c r="CV91" i="3" s="1"/>
  <c r="EV91" i="3" s="1" a="1"/>
  <c r="EV91" i="3" s="1"/>
  <c r="CV99" i="3" a="1"/>
  <c r="CV99" i="3" s="1"/>
  <c r="CW99" i="3" s="1"/>
  <c r="CV82" i="3" a="1"/>
  <c r="CV82" i="3" s="1"/>
  <c r="EV82" i="3" s="1" a="1"/>
  <c r="EV82" i="3" s="1"/>
  <c r="AW104" i="3"/>
  <c r="AW23" i="3"/>
  <c r="AW102" i="3"/>
  <c r="CV124" i="3" a="1"/>
  <c r="CV124" i="3" s="1"/>
  <c r="CW124" i="3" s="1"/>
  <c r="CV130" i="3" a="1"/>
  <c r="CV130" i="3" s="1"/>
  <c r="EV130" i="3" s="1" a="1"/>
  <c r="EV130" i="3" s="1"/>
  <c r="CV156" i="3" a="1"/>
  <c r="CV156" i="3" s="1"/>
  <c r="EV156" i="3" s="1" a="1"/>
  <c r="EV156" i="3" s="1"/>
  <c r="CV59" i="3" a="1"/>
  <c r="CV59" i="3" s="1"/>
  <c r="CW59" i="3" s="1"/>
  <c r="CV32" i="3" a="1"/>
  <c r="CV32" i="3" s="1"/>
  <c r="CW32" i="3" s="1"/>
  <c r="CV144" i="3" a="1"/>
  <c r="CV144" i="3" s="1"/>
  <c r="EV144" i="3" s="1" a="1"/>
  <c r="EV144" i="3" s="1"/>
  <c r="AW54" i="3"/>
  <c r="CV159" i="3" a="1"/>
  <c r="CV159" i="3" s="1"/>
  <c r="CW159" i="3" s="1"/>
  <c r="CV117" i="3" a="1"/>
  <c r="CV117" i="3" s="1"/>
  <c r="EV117" i="3" s="1" a="1"/>
  <c r="EV117" i="3" s="1"/>
  <c r="CV154" i="3" a="1"/>
  <c r="CV154" i="3" s="1"/>
  <c r="EV154" i="3" s="1" a="1"/>
  <c r="EV154" i="3" s="1"/>
  <c r="CV107" i="3" a="1"/>
  <c r="CV107" i="3" s="1"/>
  <c r="EV107" i="3" s="1" a="1"/>
  <c r="EV107" i="3" s="1"/>
  <c r="CV169" i="3" a="1"/>
  <c r="CV169" i="3" s="1"/>
  <c r="EV169" i="3" s="1" a="1"/>
  <c r="EV169" i="3" s="1"/>
  <c r="AW57" i="3"/>
  <c r="AW146" i="3"/>
  <c r="CV36" i="3" a="1"/>
  <c r="CV36" i="3" s="1"/>
  <c r="EV36" i="3" s="1" a="1"/>
  <c r="EV36" i="3" s="1"/>
  <c r="CV98" i="3" a="1"/>
  <c r="CV98" i="3" s="1"/>
  <c r="CW98" i="3" s="1"/>
  <c r="CV166" i="3" a="1"/>
  <c r="CV166" i="3" s="1"/>
  <c r="CW166" i="3" s="1"/>
  <c r="CV62" i="3" a="1"/>
  <c r="CV62" i="3" s="1"/>
  <c r="EV62" i="3" s="1" a="1"/>
  <c r="EV62" i="3" s="1"/>
  <c r="CV145" i="3" a="1"/>
  <c r="CV145" i="3" s="1"/>
  <c r="EV145" i="3" s="1" a="1"/>
  <c r="EV145" i="3" s="1"/>
  <c r="AW97" i="3"/>
  <c r="CV135" i="3" a="1"/>
  <c r="CV135" i="3" s="1"/>
  <c r="EV135" i="3" s="1" a="1"/>
  <c r="EV135" i="3" s="1"/>
  <c r="CV65" i="3" a="1"/>
  <c r="CV65" i="3" s="1"/>
  <c r="EV65" i="3" s="1" a="1"/>
  <c r="EV65" i="3" s="1"/>
  <c r="CV160" i="3" a="1"/>
  <c r="CV160" i="3" s="1"/>
  <c r="EV160" i="3" s="1" a="1"/>
  <c r="EV160" i="3" s="1"/>
  <c r="CV87" i="3" a="1"/>
  <c r="CV87" i="3" s="1"/>
  <c r="CW87" i="3" s="1"/>
  <c r="CV67" i="3" a="1"/>
  <c r="CV67" i="3" s="1"/>
  <c r="CW67" i="3" s="1"/>
  <c r="CV133" i="3" a="1"/>
  <c r="CV133" i="3" s="1"/>
  <c r="CW133" i="3" s="1"/>
  <c r="CV162" i="3" a="1"/>
  <c r="CV162" i="3" s="1"/>
  <c r="CW162" i="3" s="1"/>
  <c r="AW41" i="3"/>
  <c r="CV185" i="3" a="1"/>
  <c r="CV185" i="3" s="1"/>
  <c r="CW185" i="3" s="1"/>
  <c r="CV49" i="3" a="1"/>
  <c r="CV49" i="3" s="1"/>
  <c r="CW49" i="3" s="1"/>
  <c r="CV25" i="3" a="1"/>
  <c r="CV25" i="3" s="1"/>
  <c r="EV25" i="3" s="1" a="1"/>
  <c r="EV25" i="3" s="1"/>
  <c r="AW168" i="3"/>
  <c r="AW110" i="3"/>
  <c r="CV140" i="3" a="1"/>
  <c r="CV140" i="3" s="1"/>
  <c r="EV140" i="3" s="1" a="1"/>
  <c r="EV140" i="3" s="1"/>
  <c r="CV184" i="3" a="1"/>
  <c r="CV184" i="3" s="1"/>
  <c r="EV184" i="3" s="1" a="1"/>
  <c r="EV184" i="3" s="1"/>
  <c r="CV44" i="3" a="1"/>
  <c r="CV44" i="3" s="1"/>
  <c r="CW44" i="3" s="1"/>
  <c r="CV136" i="3" a="1"/>
  <c r="CV136" i="3" s="1"/>
  <c r="CW136" i="3" s="1"/>
  <c r="CV173" i="3" a="1"/>
  <c r="CV173" i="3" s="1"/>
  <c r="CW173" i="3" s="1"/>
  <c r="CV167" i="3" a="1"/>
  <c r="CV167" i="3" s="1"/>
  <c r="EV167" i="3" s="1" a="1"/>
  <c r="EV167" i="3" s="1"/>
  <c r="CV194" i="3" a="1"/>
  <c r="CV194" i="3" s="1"/>
  <c r="EV194" i="3" s="1" a="1"/>
  <c r="EV194" i="3" s="1"/>
  <c r="CV179" i="3" a="1"/>
  <c r="CV179" i="3" s="1"/>
  <c r="EV179" i="3" s="1" a="1"/>
  <c r="EV179" i="3" s="1"/>
  <c r="CV19" i="3" a="1"/>
  <c r="CV19" i="3" s="1"/>
  <c r="EV19" i="3" s="1" a="1"/>
  <c r="EV19" i="3" s="1"/>
  <c r="CV4" i="3" a="1"/>
  <c r="CV4" i="3" s="1"/>
  <c r="CW4" i="3" s="1"/>
  <c r="CV128" i="3" a="1"/>
  <c r="CV128" i="3" s="1"/>
  <c r="CW128" i="3" s="1"/>
  <c r="AW148" i="3"/>
  <c r="AW183" i="3"/>
  <c r="CV40" i="3" a="1"/>
  <c r="CV40" i="3" s="1"/>
  <c r="EV40" i="3" s="1" a="1"/>
  <c r="EV40" i="3" s="1"/>
  <c r="AW164" i="3"/>
  <c r="AW88" i="3"/>
  <c r="AW109" i="3"/>
  <c r="CV127" i="3" a="1"/>
  <c r="CV127" i="3" s="1"/>
  <c r="CW127" i="3" s="1"/>
  <c r="CV151" i="3" a="1"/>
  <c r="CV151" i="3" s="1"/>
  <c r="EV151" i="3" s="1" a="1"/>
  <c r="EV151" i="3" s="1"/>
  <c r="AW39" i="3"/>
  <c r="CV56" i="3" a="1"/>
  <c r="CV56" i="3" s="1"/>
  <c r="EV56" i="3" s="1" a="1"/>
  <c r="EV56" i="3" s="1"/>
  <c r="CV120" i="3" a="1"/>
  <c r="CV120" i="3" s="1"/>
  <c r="EV120" i="3" s="1" a="1"/>
  <c r="EV120" i="3" s="1"/>
  <c r="CV192" i="3" a="1"/>
  <c r="CV192" i="3" s="1"/>
  <c r="EV192" i="3" s="1" a="1"/>
  <c r="EV192" i="3" s="1"/>
  <c r="CV129" i="3" a="1"/>
  <c r="CV129" i="3" s="1"/>
  <c r="CW129" i="3" s="1"/>
  <c r="CV165" i="3" a="1"/>
  <c r="CV165" i="3" s="1"/>
  <c r="CW165" i="3" s="1"/>
  <c r="CV38" i="3" a="1"/>
  <c r="CV38" i="3" s="1"/>
  <c r="EV38" i="3" s="1" a="1"/>
  <c r="EV38" i="3" s="1"/>
  <c r="CV153" i="3" a="1"/>
  <c r="CV153" i="3" s="1"/>
  <c r="EV153" i="3" s="1" a="1"/>
  <c r="EV153" i="3" s="1"/>
  <c r="CV188" i="3" a="1"/>
  <c r="CV188" i="3" s="1"/>
  <c r="CW188" i="3" s="1"/>
  <c r="AW76" i="3"/>
  <c r="AW172" i="3"/>
  <c r="AW78" i="3"/>
  <c r="AW84" i="3"/>
  <c r="CV114" i="3" a="1"/>
  <c r="CV114" i="3" s="1"/>
  <c r="CW114" i="3" s="1"/>
  <c r="CV5" i="3" a="1"/>
  <c r="CV5" i="3" s="1"/>
  <c r="EV5" i="3" s="1" a="1"/>
  <c r="EV5" i="3" s="1"/>
  <c r="AW158" i="3"/>
  <c r="AW159" i="3"/>
  <c r="AW101" i="3"/>
  <c r="AW18" i="3"/>
  <c r="CV102" i="3" a="1"/>
  <c r="CV102" i="3" s="1"/>
  <c r="EV102" i="3" s="1" a="1"/>
  <c r="EV102" i="3" s="1"/>
  <c r="AW46" i="3"/>
  <c r="AW124" i="3"/>
  <c r="EV76" i="3" a="1"/>
  <c r="EV76" i="3" s="1"/>
  <c r="L113" i="9" l="1"/>
  <c r="K80" i="8"/>
  <c r="K88" i="8"/>
  <c r="K89" i="8"/>
  <c r="L57" i="9"/>
  <c r="K96" i="8"/>
  <c r="K83" i="8"/>
  <c r="K95" i="8"/>
  <c r="L98" i="9" s="1"/>
  <c r="K94" i="8"/>
  <c r="K81" i="8"/>
  <c r="K85" i="8"/>
  <c r="K93" i="8"/>
  <c r="K90" i="8"/>
  <c r="K91" i="8"/>
  <c r="K92" i="8"/>
  <c r="EV101" i="3" a="1"/>
  <c r="EV101" i="3" s="1"/>
  <c r="EW101" i="3" s="1"/>
  <c r="EV14" i="3" a="1"/>
  <c r="EV14" i="3" s="1"/>
  <c r="K62" i="8"/>
  <c r="L68" i="9"/>
  <c r="EV124" i="3" a="1"/>
  <c r="EV124" i="3" s="1"/>
  <c r="L103" i="9"/>
  <c r="L25" i="9"/>
  <c r="K82" i="8"/>
  <c r="L88" i="9"/>
  <c r="K102" i="8"/>
  <c r="L116" i="9"/>
  <c r="L87" i="9"/>
  <c r="EV46" i="3" a="1"/>
  <c r="EV46" i="3" s="1"/>
  <c r="L119" i="9"/>
  <c r="L75" i="9"/>
  <c r="L91" i="9"/>
  <c r="L108" i="9"/>
  <c r="CW18" i="3"/>
  <c r="CW157" i="3"/>
  <c r="CW158" i="3"/>
  <c r="CW52" i="3"/>
  <c r="EV77" i="3" a="1"/>
  <c r="EV77" i="3" s="1"/>
  <c r="EV172" i="3" a="1"/>
  <c r="EV172" i="3" s="1"/>
  <c r="EV159" i="3" a="1"/>
  <c r="EV159" i="3" s="1"/>
  <c r="EW24" i="3"/>
  <c r="EW135" i="3"/>
  <c r="EW82" i="3"/>
  <c r="EW75" i="3"/>
  <c r="EW17" i="3"/>
  <c r="EW10" i="3"/>
  <c r="EW93" i="3"/>
  <c r="EW43" i="3"/>
  <c r="EW171" i="3"/>
  <c r="L76" i="9"/>
  <c r="L66" i="9"/>
  <c r="EW141" i="3"/>
  <c r="L79" i="9"/>
  <c r="EW18" i="3"/>
  <c r="EW153" i="3"/>
  <c r="EW151" i="3"/>
  <c r="EW169" i="3"/>
  <c r="EW55" i="3"/>
  <c r="EW73" i="3"/>
  <c r="EW186" i="3"/>
  <c r="EW105" i="3"/>
  <c r="EW191" i="3"/>
  <c r="L77" i="9"/>
  <c r="EW158" i="3"/>
  <c r="EW145" i="3"/>
  <c r="EW107" i="3"/>
  <c r="EW156" i="3"/>
  <c r="EW91" i="3"/>
  <c r="EW13" i="3"/>
  <c r="EW48" i="3"/>
  <c r="EW100" i="3"/>
  <c r="EW29" i="3"/>
  <c r="EW177" i="3"/>
  <c r="EW63" i="3"/>
  <c r="L63" i="9"/>
  <c r="L117" i="9"/>
  <c r="EW155" i="3"/>
  <c r="EW38" i="3"/>
  <c r="EW19" i="3"/>
  <c r="EW140" i="3"/>
  <c r="EW62" i="3"/>
  <c r="EW154" i="3"/>
  <c r="EW130" i="3"/>
  <c r="EW118" i="3"/>
  <c r="EW51" i="3"/>
  <c r="EW150" i="3"/>
  <c r="EW95" i="3"/>
  <c r="EW96" i="3"/>
  <c r="EW80" i="3"/>
  <c r="L118" i="9"/>
  <c r="EW144" i="3"/>
  <c r="EW157" i="3"/>
  <c r="EW179" i="3"/>
  <c r="EW117" i="3"/>
  <c r="EW122" i="3"/>
  <c r="EW161" i="3"/>
  <c r="EW170" i="3"/>
  <c r="EW53" i="3"/>
  <c r="EW187" i="3"/>
  <c r="L67" i="9"/>
  <c r="L111" i="9"/>
  <c r="EW56" i="3"/>
  <c r="EW5" i="3"/>
  <c r="EW184" i="3"/>
  <c r="EW46" i="3"/>
  <c r="EW102" i="3"/>
  <c r="EW192" i="3"/>
  <c r="EW194" i="3"/>
  <c r="EW182" i="3"/>
  <c r="EW15" i="3"/>
  <c r="EW138" i="3"/>
  <c r="EW132" i="3"/>
  <c r="L64" i="9"/>
  <c r="EW65" i="3"/>
  <c r="EW78" i="3"/>
  <c r="EW76" i="3"/>
  <c r="EW120" i="3"/>
  <c r="EW40" i="3"/>
  <c r="EW167" i="3"/>
  <c r="EW25" i="3"/>
  <c r="EW160" i="3"/>
  <c r="EW36" i="3"/>
  <c r="EW123" i="3"/>
  <c r="EW52" i="3"/>
  <c r="EW175" i="3"/>
  <c r="EW84" i="3"/>
  <c r="L71" i="9"/>
  <c r="CW55" i="3"/>
  <c r="CW156" i="3"/>
  <c r="CW84" i="3"/>
  <c r="CW65" i="3"/>
  <c r="CW179" i="3"/>
  <c r="CW118" i="3"/>
  <c r="CW138" i="3"/>
  <c r="AW157" i="3"/>
  <c r="CV189" i="3" a="1"/>
  <c r="CV189" i="3" s="1"/>
  <c r="EV189" i="3" s="1" a="1"/>
  <c r="EV189" i="3" s="1"/>
  <c r="AW138" i="3"/>
  <c r="CV69" i="3" a="1"/>
  <c r="CV69" i="3" s="1"/>
  <c r="EV69" i="3" s="1" a="1"/>
  <c r="EV69" i="3" s="1"/>
  <c r="CV37" i="3" a="1"/>
  <c r="CV37" i="3" s="1"/>
  <c r="EV37" i="3" s="1" a="1"/>
  <c r="EV37" i="3" s="1"/>
  <c r="CW132" i="3"/>
  <c r="AW132" i="3"/>
  <c r="CW140" i="3"/>
  <c r="CV54" i="3" a="1"/>
  <c r="CV54" i="3" s="1"/>
  <c r="EV54" i="3" s="1" a="1"/>
  <c r="EV54" i="3" s="1"/>
  <c r="AW68" i="3"/>
  <c r="CW38" i="3"/>
  <c r="AW145" i="3"/>
  <c r="CW145" i="3"/>
  <c r="AW162" i="3"/>
  <c r="EV162" i="3" a="1"/>
  <c r="EV162" i="3" s="1"/>
  <c r="EV173" i="3" a="1"/>
  <c r="EV173" i="3" s="1"/>
  <c r="AW140" i="3"/>
  <c r="EV165" i="3" a="1"/>
  <c r="EV165" i="3" s="1"/>
  <c r="EV127" i="3" a="1"/>
  <c r="EV127" i="3" s="1"/>
  <c r="EV81" i="3" a="1"/>
  <c r="EV81" i="3" s="1"/>
  <c r="CW144" i="3"/>
  <c r="CW96" i="3"/>
  <c r="CW78" i="3"/>
  <c r="AW14" i="3"/>
  <c r="AW63" i="3"/>
  <c r="CW63" i="3"/>
  <c r="AW130" i="3"/>
  <c r="AW80" i="3"/>
  <c r="CW80" i="3"/>
  <c r="CW24" i="3"/>
  <c r="EV133" i="3" a="1"/>
  <c r="EV133" i="3" s="1"/>
  <c r="EV128" i="3" a="1"/>
  <c r="EV128" i="3" s="1"/>
  <c r="CV106" i="3" a="1"/>
  <c r="CV106" i="3" s="1"/>
  <c r="EV106" i="3" s="1" a="1"/>
  <c r="EV106" i="3" s="1"/>
  <c r="AW77" i="3"/>
  <c r="CW161" i="3"/>
  <c r="CV23" i="3" a="1"/>
  <c r="CV23" i="3" s="1"/>
  <c r="CW23" i="3" s="1"/>
  <c r="CV12" i="3" a="1"/>
  <c r="CV12" i="3" s="1"/>
  <c r="EV12" i="3" s="1" a="1"/>
  <c r="EV12" i="3" s="1"/>
  <c r="AW111" i="3"/>
  <c r="CW155" i="3"/>
  <c r="CV190" i="3" a="1"/>
  <c r="CV190" i="3" s="1"/>
  <c r="EV190" i="3" s="1" a="1"/>
  <c r="EV190" i="3" s="1"/>
  <c r="AW161" i="3"/>
  <c r="CW123" i="3"/>
  <c r="EV7" i="3" a="1"/>
  <c r="EV7" i="3" s="1"/>
  <c r="AW139" i="3"/>
  <c r="CV22" i="3" a="1"/>
  <c r="CV22" i="3" s="1"/>
  <c r="CW22" i="3" s="1"/>
  <c r="AW155" i="3"/>
  <c r="CW187" i="3"/>
  <c r="EV111" i="3" a="1"/>
  <c r="EV111" i="3" s="1"/>
  <c r="EV4" i="3" a="1"/>
  <c r="EV4" i="3" s="1"/>
  <c r="CW62" i="3"/>
  <c r="EV68" i="3" a="1"/>
  <c r="EV68" i="3" s="1"/>
  <c r="AW187" i="3"/>
  <c r="AW62" i="3"/>
  <c r="CV89" i="3" a="1"/>
  <c r="CV89" i="3" s="1"/>
  <c r="CW89" i="3" s="1"/>
  <c r="AW43" i="3"/>
  <c r="AW52" i="3"/>
  <c r="CV193" i="3" a="1"/>
  <c r="CV193" i="3" s="1"/>
  <c r="EV193" i="3" s="1" a="1"/>
  <c r="EV193" i="3" s="1"/>
  <c r="AW24" i="3"/>
  <c r="CW171" i="3"/>
  <c r="CW48" i="3"/>
  <c r="AW150" i="3"/>
  <c r="CW40" i="3"/>
  <c r="CW13" i="3"/>
  <c r="AW91" i="3"/>
  <c r="CW51" i="3"/>
  <c r="CW150" i="3"/>
  <c r="AW13" i="3"/>
  <c r="CW73" i="3"/>
  <c r="EV136" i="3" a="1"/>
  <c r="EV136" i="3" s="1"/>
  <c r="CW91" i="3"/>
  <c r="AW73" i="3"/>
  <c r="EV49" i="3" a="1"/>
  <c r="EV49" i="3" s="1"/>
  <c r="AW55" i="3"/>
  <c r="AW51" i="3"/>
  <c r="AW171" i="3"/>
  <c r="AW42" i="3"/>
  <c r="CV61" i="3" a="1"/>
  <c r="CV61" i="3" s="1"/>
  <c r="EV61" i="3" s="1" a="1"/>
  <c r="EV61" i="3" s="1"/>
  <c r="AW191" i="3"/>
  <c r="CW182" i="3"/>
  <c r="CW177" i="3"/>
  <c r="AW59" i="3"/>
  <c r="CW191" i="3"/>
  <c r="CW36" i="3"/>
  <c r="CV178" i="3" a="1"/>
  <c r="CV178" i="3" s="1"/>
  <c r="EV42" i="3" a="1"/>
  <c r="EV42" i="3" s="1"/>
  <c r="CW141" i="3"/>
  <c r="AW141" i="3"/>
  <c r="EV59" i="3" a="1"/>
  <c r="EV59" i="3" s="1"/>
  <c r="AW177" i="3"/>
  <c r="CW100" i="3"/>
  <c r="CW184" i="3"/>
  <c r="EV74" i="3" a="1"/>
  <c r="EV74" i="3" s="1"/>
  <c r="AW170" i="3"/>
  <c r="CV83" i="3" a="1"/>
  <c r="CV83" i="3" s="1"/>
  <c r="EV83" i="3" s="1" a="1"/>
  <c r="EV83" i="3" s="1"/>
  <c r="EV113" i="3" a="1"/>
  <c r="EV113" i="3" s="1"/>
  <c r="EV32" i="3" a="1"/>
  <c r="EV32" i="3" s="1"/>
  <c r="CW120" i="3"/>
  <c r="AW113" i="3"/>
  <c r="CV174" i="3" a="1"/>
  <c r="CV174" i="3" s="1"/>
  <c r="EV44" i="3" a="1"/>
  <c r="EV44" i="3" s="1"/>
  <c r="AW81" i="3"/>
  <c r="AW32" i="3"/>
  <c r="CW153" i="3"/>
  <c r="CW43" i="3"/>
  <c r="CV8" i="3" a="1"/>
  <c r="CV8" i="3" s="1"/>
  <c r="EV8" i="3" s="1" a="1"/>
  <c r="EV8" i="3" s="1"/>
  <c r="AW7" i="3"/>
  <c r="AW4" i="3"/>
  <c r="EV139" i="3" a="1"/>
  <c r="EV139" i="3" s="1"/>
  <c r="AW49" i="3"/>
  <c r="CV92" i="3" a="1"/>
  <c r="CV92" i="3" s="1"/>
  <c r="EV92" i="3" s="1" a="1"/>
  <c r="EV92" i="3" s="1"/>
  <c r="CV104" i="3" a="1"/>
  <c r="CV104" i="3" s="1"/>
  <c r="EV104" i="3" s="1" a="1"/>
  <c r="EV104" i="3" s="1"/>
  <c r="CV88" i="3" a="1"/>
  <c r="CV88" i="3" s="1"/>
  <c r="CW88" i="3" s="1"/>
  <c r="EV129" i="3" a="1"/>
  <c r="EV129" i="3" s="1"/>
  <c r="AW123" i="3"/>
  <c r="AW67" i="3"/>
  <c r="CW169" i="3"/>
  <c r="CV146" i="3" a="1"/>
  <c r="CV146" i="3" s="1"/>
  <c r="EV146" i="3" s="1" a="1"/>
  <c r="EV146" i="3" s="1"/>
  <c r="AW166" i="3"/>
  <c r="EV67" i="3" a="1"/>
  <c r="EV67" i="3" s="1"/>
  <c r="EV166" i="3" a="1"/>
  <c r="EV166" i="3" s="1"/>
  <c r="CW56" i="3"/>
  <c r="CW151" i="3"/>
  <c r="AW156" i="3"/>
  <c r="AW169" i="3"/>
  <c r="AW48" i="3"/>
  <c r="AW144" i="3"/>
  <c r="AW65" i="3"/>
  <c r="CV57" i="3" a="1"/>
  <c r="CV57" i="3" s="1"/>
  <c r="CW57" i="3" s="1"/>
  <c r="AW133" i="3"/>
  <c r="CW10" i="3"/>
  <c r="EV60" i="3" a="1"/>
  <c r="EV60" i="3" s="1"/>
  <c r="CW17" i="3"/>
  <c r="CW175" i="3"/>
  <c r="EV87" i="3" a="1"/>
  <c r="EV87" i="3" s="1"/>
  <c r="AW107" i="3"/>
  <c r="EV98" i="3" a="1"/>
  <c r="EV98" i="3" s="1"/>
  <c r="AW87" i="3"/>
  <c r="AW38" i="3"/>
  <c r="AW127" i="3"/>
  <c r="AW30" i="3"/>
  <c r="CV64" i="3" a="1"/>
  <c r="CV64" i="3" s="1"/>
  <c r="EV64" i="3" s="1" a="1"/>
  <c r="EV64" i="3" s="1"/>
  <c r="CV168" i="3" a="1"/>
  <c r="CV168" i="3" s="1"/>
  <c r="CW168" i="3" s="1"/>
  <c r="CW192" i="3"/>
  <c r="CW75" i="3"/>
  <c r="CW82" i="3"/>
  <c r="AW75" i="3"/>
  <c r="CV181" i="3" a="1"/>
  <c r="CV181" i="3" s="1"/>
  <c r="EV181" i="3" s="1" a="1"/>
  <c r="EV181" i="3" s="1"/>
  <c r="CV27" i="3" a="1"/>
  <c r="CV27" i="3" s="1"/>
  <c r="EV27" i="3" s="1" a="1"/>
  <c r="EV27" i="3" s="1"/>
  <c r="EV30" i="3" a="1"/>
  <c r="EV30" i="3" s="1"/>
  <c r="EV45" i="3" a="1"/>
  <c r="EV45" i="3" s="1"/>
  <c r="CW107" i="3"/>
  <c r="AW82" i="3"/>
  <c r="AW98" i="3"/>
  <c r="AW10" i="3"/>
  <c r="AW17" i="3"/>
  <c r="AW173" i="3"/>
  <c r="AW60" i="3"/>
  <c r="AW96" i="3"/>
  <c r="AW175" i="3"/>
  <c r="AW45" i="3"/>
  <c r="CV112" i="3" a="1"/>
  <c r="CV112" i="3" s="1"/>
  <c r="EV112" i="3" s="1" a="1"/>
  <c r="EV112" i="3" s="1"/>
  <c r="EW112" i="3" s="1"/>
  <c r="AW192" i="3"/>
  <c r="CW135" i="3"/>
  <c r="CW154" i="3"/>
  <c r="EV126" i="3" a="1"/>
  <c r="EV126" i="3" s="1"/>
  <c r="CW170" i="3"/>
  <c r="CW130" i="3"/>
  <c r="CV115" i="3" a="1"/>
  <c r="CV115" i="3" s="1"/>
  <c r="CW115" i="3" s="1"/>
  <c r="CV16" i="3" a="1"/>
  <c r="CV16" i="3" s="1"/>
  <c r="EV16" i="3" s="1" a="1"/>
  <c r="EV16" i="3" s="1"/>
  <c r="AW126" i="3"/>
  <c r="AW154" i="3"/>
  <c r="CV66" i="3" a="1"/>
  <c r="CV66" i="3" s="1"/>
  <c r="EV66" i="3" s="1" a="1"/>
  <c r="EV66" i="3" s="1"/>
  <c r="CW194" i="3"/>
  <c r="CW95" i="3"/>
  <c r="AW74" i="3"/>
  <c r="AW100" i="3"/>
  <c r="AW136" i="3"/>
  <c r="AW135" i="3"/>
  <c r="CV137" i="3" a="1"/>
  <c r="CV137" i="3" s="1"/>
  <c r="EV137" i="3" s="1" a="1"/>
  <c r="EV137" i="3" s="1"/>
  <c r="EV185" i="3" a="1"/>
  <c r="EV185" i="3" s="1"/>
  <c r="AW185" i="3"/>
  <c r="CV134" i="3" a="1"/>
  <c r="CV134" i="3" s="1"/>
  <c r="EV134" i="3" s="1" a="1"/>
  <c r="EV134" i="3" s="1"/>
  <c r="AW95" i="3"/>
  <c r="CV116" i="3" a="1"/>
  <c r="CV116" i="3" s="1"/>
  <c r="EV116" i="3" s="1" a="1"/>
  <c r="EV116" i="3" s="1"/>
  <c r="AW184" i="3"/>
  <c r="AW40" i="3"/>
  <c r="AW165" i="3"/>
  <c r="AW128" i="3"/>
  <c r="AW179" i="3"/>
  <c r="CV109" i="3" a="1"/>
  <c r="CV109" i="3" s="1"/>
  <c r="EV109" i="3" s="1" a="1"/>
  <c r="EV109" i="3" s="1"/>
  <c r="CW117" i="3"/>
  <c r="EV143" i="3" a="1"/>
  <c r="EV143" i="3" s="1"/>
  <c r="AW194" i="3"/>
  <c r="CV41" i="3" a="1"/>
  <c r="CV41" i="3" s="1"/>
  <c r="EV41" i="3" s="1" a="1"/>
  <c r="EV41" i="3" s="1"/>
  <c r="CV97" i="3" a="1"/>
  <c r="CV97" i="3" s="1"/>
  <c r="CW97" i="3" s="1"/>
  <c r="CV148" i="3" a="1"/>
  <c r="CV148" i="3" s="1"/>
  <c r="EV72" i="3" a="1"/>
  <c r="EV72" i="3" s="1"/>
  <c r="CV103" i="3" a="1"/>
  <c r="CV103" i="3" s="1"/>
  <c r="CW103" i="3" s="1"/>
  <c r="AW117" i="3"/>
  <c r="CV183" i="3" a="1"/>
  <c r="CV183" i="3" s="1"/>
  <c r="CW183" i="3" s="1"/>
  <c r="CV34" i="3" a="1"/>
  <c r="CV34" i="3" s="1"/>
  <c r="CW15" i="3"/>
  <c r="AW72" i="3"/>
  <c r="AW143" i="3"/>
  <c r="AW118" i="3"/>
  <c r="AW15" i="3"/>
  <c r="CV39" i="3" a="1"/>
  <c r="CV39" i="3" s="1"/>
  <c r="CW39" i="3" s="1"/>
  <c r="AW151" i="3"/>
  <c r="CW122" i="3"/>
  <c r="AW122" i="3"/>
  <c r="AW167" i="3"/>
  <c r="AW53" i="3"/>
  <c r="CW53" i="3"/>
  <c r="CW167" i="3"/>
  <c r="CV110" i="3" a="1"/>
  <c r="CV110" i="3" s="1"/>
  <c r="CW110" i="3" s="1"/>
  <c r="CV20" i="3" a="1"/>
  <c r="CV20" i="3" s="1"/>
  <c r="EV20" i="3" s="1" a="1"/>
  <c r="EV20" i="3" s="1"/>
  <c r="CW19" i="3"/>
  <c r="CW93" i="3"/>
  <c r="EV99" i="3" a="1"/>
  <c r="EV99" i="3" s="1"/>
  <c r="AW125" i="3"/>
  <c r="CV125" i="3" a="1"/>
  <c r="CV125" i="3" s="1"/>
  <c r="AW71" i="3"/>
  <c r="CV71" i="3" a="1"/>
  <c r="CV71" i="3" s="1"/>
  <c r="CV86" i="3" a="1"/>
  <c r="CV86" i="3" s="1"/>
  <c r="AW86" i="3"/>
  <c r="AW149" i="3"/>
  <c r="CV149" i="3" a="1"/>
  <c r="CV149" i="3" s="1"/>
  <c r="CV176" i="3" a="1"/>
  <c r="CV176" i="3" s="1"/>
  <c r="AW176" i="3"/>
  <c r="AW131" i="3"/>
  <c r="CV131" i="3" a="1"/>
  <c r="CV131" i="3" s="1"/>
  <c r="CW160" i="3"/>
  <c r="AW25" i="3"/>
  <c r="AW186" i="3"/>
  <c r="CV6" i="3" a="1"/>
  <c r="CV6" i="3" s="1"/>
  <c r="AW6" i="3"/>
  <c r="CV85" i="3" a="1"/>
  <c r="CV85" i="3" s="1"/>
  <c r="AW85" i="3"/>
  <c r="CV79" i="3" a="1"/>
  <c r="CV79" i="3" s="1"/>
  <c r="AW79" i="3"/>
  <c r="AW11" i="3"/>
  <c r="CV11" i="3" a="1"/>
  <c r="CV11" i="3" s="1"/>
  <c r="AW105" i="3"/>
  <c r="AW44" i="3"/>
  <c r="CV90" i="3" a="1"/>
  <c r="CV90" i="3" s="1"/>
  <c r="AW90" i="3"/>
  <c r="CV47" i="3" a="1"/>
  <c r="CV47" i="3" s="1"/>
  <c r="AW47" i="3"/>
  <c r="CV147" i="3" a="1"/>
  <c r="CV147" i="3" s="1"/>
  <c r="AW147" i="3"/>
  <c r="AW26" i="3"/>
  <c r="CV26" i="3" a="1"/>
  <c r="CV26" i="3" s="1"/>
  <c r="CW29" i="3"/>
  <c r="CW186" i="3"/>
  <c r="CV164" i="3" a="1"/>
  <c r="CV164" i="3" s="1"/>
  <c r="AW182" i="3"/>
  <c r="CV180" i="3" a="1"/>
  <c r="CV180" i="3" s="1"/>
  <c r="AW180" i="3"/>
  <c r="AW121" i="3"/>
  <c r="CV121" i="3" a="1"/>
  <c r="CV121" i="3" s="1"/>
  <c r="AW70" i="3"/>
  <c r="CV70" i="3" a="1"/>
  <c r="CV70" i="3" s="1"/>
  <c r="CW105" i="3"/>
  <c r="CV142" i="3" a="1"/>
  <c r="CV142" i="3" s="1"/>
  <c r="CW142" i="3" s="1"/>
  <c r="AW99" i="3"/>
  <c r="AW56" i="3"/>
  <c r="AW129" i="3"/>
  <c r="AW35" i="3"/>
  <c r="CV35" i="3" a="1"/>
  <c r="CV35" i="3" s="1"/>
  <c r="AW33" i="3"/>
  <c r="CV33" i="3" a="1"/>
  <c r="CV33" i="3" s="1"/>
  <c r="CV31" i="3" a="1"/>
  <c r="CV31" i="3" s="1"/>
  <c r="AW31" i="3"/>
  <c r="CW25" i="3"/>
  <c r="CV28" i="3" a="1"/>
  <c r="CV28" i="3" s="1"/>
  <c r="CW28" i="3" s="1"/>
  <c r="AW160" i="3"/>
  <c r="AW120" i="3"/>
  <c r="AW94" i="3"/>
  <c r="CV94" i="3" a="1"/>
  <c r="CV94" i="3" s="1"/>
  <c r="CV50" i="3" a="1"/>
  <c r="CV50" i="3" s="1"/>
  <c r="AW50" i="3"/>
  <c r="AW119" i="3"/>
  <c r="CV119" i="3" a="1"/>
  <c r="CV119" i="3" s="1"/>
  <c r="AW93" i="3"/>
  <c r="AW19" i="3"/>
  <c r="AW29" i="3"/>
  <c r="AW36" i="3"/>
  <c r="CV21" i="3" a="1"/>
  <c r="CV21" i="3" s="1"/>
  <c r="AW21" i="3"/>
  <c r="CV58" i="3" a="1"/>
  <c r="CV58" i="3" s="1"/>
  <c r="AW58" i="3"/>
  <c r="AW9" i="3"/>
  <c r="CV9" i="3" a="1"/>
  <c r="CV9" i="3" s="1"/>
  <c r="EV188" i="3" a="1"/>
  <c r="EV188" i="3" s="1"/>
  <c r="EV114" i="3" a="1"/>
  <c r="EV114" i="3" s="1"/>
  <c r="EV23" i="3" a="1"/>
  <c r="EV23" i="3" s="1"/>
  <c r="CW5" i="3"/>
  <c r="CW102" i="3"/>
  <c r="L92" i="9" l="1"/>
  <c r="L97" i="9"/>
  <c r="EW14" i="3"/>
  <c r="L95" i="9"/>
  <c r="EW124" i="3"/>
  <c r="L99" i="9"/>
  <c r="L96" i="9"/>
  <c r="L65" i="9"/>
  <c r="EW77" i="3"/>
  <c r="EW159" i="3"/>
  <c r="EW172" i="3"/>
  <c r="EW60" i="3"/>
  <c r="EW127" i="3"/>
  <c r="EW16" i="3"/>
  <c r="EW165" i="3"/>
  <c r="EW189" i="3"/>
  <c r="EW23" i="3"/>
  <c r="EW20" i="3"/>
  <c r="EW143" i="3"/>
  <c r="EW54" i="3"/>
  <c r="EW41" i="3"/>
  <c r="EW7" i="3"/>
  <c r="EW116" i="3"/>
  <c r="EW129" i="3"/>
  <c r="EW8" i="3"/>
  <c r="EW193" i="3"/>
  <c r="EW106" i="3"/>
  <c r="EW114" i="3"/>
  <c r="EW98" i="3"/>
  <c r="EW166" i="3"/>
  <c r="EW32" i="3"/>
  <c r="EW59" i="3"/>
  <c r="EW49" i="3"/>
  <c r="EW111" i="3"/>
  <c r="EW190" i="3"/>
  <c r="EW128" i="3"/>
  <c r="EW173" i="3"/>
  <c r="EW188" i="3"/>
  <c r="EW104" i="3"/>
  <c r="EW113" i="3"/>
  <c r="EW133" i="3"/>
  <c r="EW162" i="3"/>
  <c r="EW181" i="3"/>
  <c r="EW68" i="3"/>
  <c r="EW109" i="3"/>
  <c r="EW67" i="3"/>
  <c r="EW72" i="3"/>
  <c r="CW37" i="3"/>
  <c r="EW45" i="3"/>
  <c r="EW87" i="3"/>
  <c r="EW92" i="3"/>
  <c r="EW83" i="3"/>
  <c r="EW185" i="3"/>
  <c r="EW126" i="3"/>
  <c r="EW64" i="3"/>
  <c r="EW61" i="3"/>
  <c r="EW37" i="3"/>
  <c r="EW134" i="3"/>
  <c r="EW66" i="3"/>
  <c r="EW30" i="3"/>
  <c r="EW146" i="3"/>
  <c r="EW42" i="3"/>
  <c r="EW136" i="3"/>
  <c r="EW12" i="3"/>
  <c r="EW99" i="3"/>
  <c r="EW137" i="3"/>
  <c r="EW27" i="3"/>
  <c r="EW139" i="3"/>
  <c r="EW44" i="3"/>
  <c r="EW74" i="3"/>
  <c r="EW81" i="3"/>
  <c r="EW69" i="3"/>
  <c r="CW106" i="3"/>
  <c r="CW189" i="3"/>
  <c r="EV89" i="3" a="1"/>
  <c r="EV89" i="3" s="1"/>
  <c r="EW4" i="3"/>
  <c r="CW54" i="3"/>
  <c r="CW69" i="3"/>
  <c r="CW83" i="3"/>
  <c r="CW190" i="3"/>
  <c r="CW66" i="3"/>
  <c r="CW193" i="3"/>
  <c r="CW146" i="3"/>
  <c r="EV22" i="3" a="1"/>
  <c r="EV22" i="3" s="1"/>
  <c r="CW12" i="3"/>
  <c r="EV88" i="3" a="1"/>
  <c r="EV88" i="3" s="1"/>
  <c r="CW61" i="3"/>
  <c r="EV97" i="3" a="1"/>
  <c r="EV97" i="3" s="1"/>
  <c r="EV28" i="3" a="1"/>
  <c r="EV28" i="3" s="1"/>
  <c r="CW181" i="3"/>
  <c r="CW92" i="3"/>
  <c r="CW8" i="3"/>
  <c r="CW116" i="3"/>
  <c r="EV168" i="3" a="1"/>
  <c r="EV168" i="3" s="1"/>
  <c r="CW178" i="3"/>
  <c r="EV178" i="3" a="1"/>
  <c r="EV178" i="3" s="1"/>
  <c r="EV115" i="3" a="1"/>
  <c r="EV115" i="3" s="1"/>
  <c r="EV110" i="3" a="1"/>
  <c r="EV110" i="3" s="1"/>
  <c r="EV39" i="3" a="1"/>
  <c r="EV39" i="3" s="1"/>
  <c r="EV57" i="3" a="1"/>
  <c r="EV57" i="3" s="1"/>
  <c r="EV174" i="3" a="1"/>
  <c r="EV174" i="3" s="1"/>
  <c r="CW174" i="3"/>
  <c r="CW112" i="3"/>
  <c r="CW109" i="3"/>
  <c r="CW134" i="3"/>
  <c r="CW104" i="3"/>
  <c r="CW27" i="3"/>
  <c r="CW64" i="3"/>
  <c r="EV103" i="3" a="1"/>
  <c r="EV103" i="3" s="1"/>
  <c r="CW41" i="3"/>
  <c r="CW137" i="3"/>
  <c r="CW16" i="3"/>
  <c r="CW20" i="3"/>
  <c r="EV183" i="3" a="1"/>
  <c r="EV183" i="3" s="1"/>
  <c r="CW148" i="3"/>
  <c r="EV148" i="3" a="1"/>
  <c r="EV148" i="3" s="1"/>
  <c r="CW34" i="3"/>
  <c r="EV34" i="3" a="1"/>
  <c r="EV34" i="3" s="1"/>
  <c r="CW86" i="3"/>
  <c r="EV86" i="3" a="1"/>
  <c r="EV86" i="3" s="1"/>
  <c r="EV94" i="3" a="1"/>
  <c r="EV94" i="3" s="1"/>
  <c r="CW94" i="3"/>
  <c r="EV33" i="3" a="1"/>
  <c r="EV33" i="3" s="1"/>
  <c r="CW33" i="3"/>
  <c r="EV164" i="3" a="1"/>
  <c r="EV164" i="3" s="1"/>
  <c r="CW164" i="3"/>
  <c r="EV47" i="3" a="1"/>
  <c r="EV47" i="3" s="1"/>
  <c r="CW47" i="3"/>
  <c r="EV79" i="3" a="1"/>
  <c r="EV79" i="3" s="1"/>
  <c r="CW79" i="3"/>
  <c r="CW131" i="3"/>
  <c r="EV131" i="3" a="1"/>
  <c r="EV131" i="3" s="1"/>
  <c r="CW71" i="3"/>
  <c r="EV71" i="3" a="1"/>
  <c r="EV71" i="3" s="1"/>
  <c r="EV70" i="3" a="1"/>
  <c r="EV70" i="3" s="1"/>
  <c r="CW70" i="3"/>
  <c r="EV31" i="3" a="1"/>
  <c r="EV31" i="3" s="1"/>
  <c r="CW31" i="3"/>
  <c r="EV9" i="3" a="1"/>
  <c r="EV9" i="3" s="1"/>
  <c r="CW9" i="3"/>
  <c r="EV35" i="3" a="1"/>
  <c r="EV35" i="3" s="1"/>
  <c r="CW35" i="3"/>
  <c r="EV90" i="3" a="1"/>
  <c r="EV90" i="3" s="1"/>
  <c r="CW90" i="3"/>
  <c r="CW85" i="3"/>
  <c r="EV85" i="3" a="1"/>
  <c r="EV85" i="3" s="1"/>
  <c r="EV125" i="3" a="1"/>
  <c r="EV125" i="3" s="1"/>
  <c r="CW125" i="3"/>
  <c r="EV50" i="3" a="1"/>
  <c r="EV50" i="3" s="1"/>
  <c r="CW50" i="3"/>
  <c r="EV121" i="3" a="1"/>
  <c r="EV121" i="3" s="1"/>
  <c r="CW121" i="3"/>
  <c r="EV26" i="3" a="1"/>
  <c r="EV26" i="3" s="1"/>
  <c r="CW26" i="3"/>
  <c r="CW176" i="3"/>
  <c r="EV176" i="3" a="1"/>
  <c r="EV176" i="3" s="1"/>
  <c r="CW119" i="3"/>
  <c r="EV119" i="3" a="1"/>
  <c r="EV119" i="3" s="1"/>
  <c r="CW6" i="3"/>
  <c r="EV6" i="3" a="1"/>
  <c r="EV6" i="3" s="1"/>
  <c r="CW149" i="3"/>
  <c r="EV149" i="3" a="1"/>
  <c r="EV149" i="3" s="1"/>
  <c r="EV21" i="3" a="1"/>
  <c r="EV21" i="3" s="1"/>
  <c r="CW21" i="3"/>
  <c r="EV58" i="3" a="1"/>
  <c r="EV58" i="3" s="1"/>
  <c r="CW58" i="3"/>
  <c r="EV11" i="3" a="1"/>
  <c r="EV11" i="3" s="1"/>
  <c r="CW11" i="3"/>
  <c r="EV142" i="3" a="1"/>
  <c r="EV142" i="3" s="1"/>
  <c r="EV180" i="3" a="1"/>
  <c r="EV180" i="3" s="1"/>
  <c r="CW180" i="3"/>
  <c r="EV147" i="3" a="1"/>
  <c r="EV147" i="3" s="1"/>
  <c r="CW147" i="3"/>
  <c r="EW58" i="3" l="1"/>
  <c r="EW147" i="3"/>
  <c r="EW176" i="3"/>
  <c r="EW131" i="3"/>
  <c r="EW148" i="3"/>
  <c r="EW57" i="3"/>
  <c r="EW22" i="3"/>
  <c r="EW121" i="3"/>
  <c r="EW103" i="3"/>
  <c r="EW9" i="3"/>
  <c r="EW89" i="3"/>
  <c r="EW90" i="3"/>
  <c r="EW164" i="3"/>
  <c r="EW21" i="3"/>
  <c r="EW39" i="3"/>
  <c r="EW180" i="3"/>
  <c r="EW149" i="3"/>
  <c r="EW85" i="3"/>
  <c r="EW183" i="3"/>
  <c r="EW110" i="3"/>
  <c r="EW11" i="3"/>
  <c r="EW50" i="3"/>
  <c r="EW174" i="3"/>
  <c r="EW125" i="3"/>
  <c r="EW142" i="3"/>
  <c r="EW26" i="3"/>
  <c r="EW31" i="3"/>
  <c r="EW79" i="3"/>
  <c r="EW94" i="3"/>
  <c r="EW115" i="3"/>
  <c r="EW28" i="3"/>
  <c r="EW35" i="3"/>
  <c r="EW33" i="3"/>
  <c r="EW6" i="3"/>
  <c r="EW86" i="3"/>
  <c r="EW178" i="3"/>
  <c r="EW97" i="3"/>
  <c r="EW70" i="3"/>
  <c r="EW47" i="3"/>
  <c r="EW119" i="3"/>
  <c r="EW71" i="3"/>
  <c r="EW34" i="3"/>
  <c r="EW168" i="3"/>
  <c r="EW88" i="3"/>
  <c r="L16" i="8"/>
  <c r="L14" i="8" s="1"/>
  <c r="L41" i="8" l="1"/>
  <c r="L52" i="8"/>
  <c r="L33" i="8"/>
  <c r="L24" i="8"/>
  <c r="L25" i="8"/>
  <c r="L45" i="8"/>
  <c r="L22" i="8"/>
  <c r="L20" i="8"/>
  <c r="L21" i="8"/>
  <c r="L36" i="8"/>
  <c r="L23" i="8"/>
  <c r="L47" i="8"/>
  <c r="L53" i="8"/>
  <c r="L28" i="8"/>
  <c r="L32" i="8"/>
  <c r="L43" i="8"/>
  <c r="L30" i="8"/>
  <c r="L46" i="8"/>
  <c r="L54" i="8"/>
  <c r="L34" i="8"/>
  <c r="L35" i="8"/>
  <c r="L42" i="8"/>
  <c r="L29" i="8"/>
  <c r="L40" i="8"/>
  <c r="L39" i="8"/>
  <c r="L31" i="8"/>
  <c r="L44" i="8"/>
  <c r="L100" i="8" l="1"/>
  <c r="L109" i="8"/>
  <c r="M53" i="8"/>
  <c r="L112" i="8"/>
  <c r="L108" i="8"/>
  <c r="L116" i="8"/>
  <c r="L111" i="8"/>
  <c r="L103" i="8"/>
  <c r="L113" i="8"/>
  <c r="L110" i="8"/>
  <c r="L115" i="8"/>
  <c r="L104" i="8"/>
  <c r="L105" i="8"/>
  <c r="L101" i="8"/>
  <c r="L114" i="8"/>
  <c r="L102" i="8"/>
  <c r="L88" i="8"/>
  <c r="L91" i="8"/>
  <c r="L85" i="8"/>
  <c r="L80" i="8"/>
  <c r="L84" i="8"/>
  <c r="L89" i="8"/>
  <c r="L82" i="8"/>
  <c r="L92" i="8"/>
  <c r="L90" i="8"/>
  <c r="L95" i="8"/>
  <c r="L93" i="8"/>
  <c r="L83" i="8"/>
  <c r="L94" i="8"/>
  <c r="L81" i="8"/>
  <c r="M54" i="8"/>
  <c r="L96" i="8"/>
  <c r="L72" i="8"/>
  <c r="L71" i="8"/>
  <c r="L70" i="8"/>
  <c r="L63" i="8"/>
  <c r="L74" i="8"/>
  <c r="L65" i="8"/>
  <c r="L76" i="8"/>
  <c r="L75" i="8"/>
  <c r="L69" i="8"/>
  <c r="L62" i="8"/>
  <c r="L64" i="8"/>
  <c r="L73" i="8"/>
  <c r="L60" i="8"/>
  <c r="M52" i="8"/>
  <c r="L68" i="8"/>
  <c r="L6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tc={B6A05BED-CD01-4D52-B23E-DBE285230616}</author>
  </authors>
  <commentList>
    <comment ref="B13" authorId="0" shapeId="0" xr:uid="{B6A05BED-CD01-4D52-B23E-DBE285230616}">
      <text>
        <t>[Threaded comment]
Your version of Excel allows you to read this threaded comment; however, any edits to it will get removed if the file is opened in a newer version of Excel. Learn more: https://go.microsoft.com/fwlink/?linkid=870924
Comment:
    deleted korea since it is not part of the "global south"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tc={A704C1D5-9E2A-47F2-B364-FAC56CE2D070}</author>
    <author>tc={0E53C22B-553F-4993-85E6-21A26EE286D6}</author>
  </authors>
  <commentList>
    <comment ref="L54" authorId="0" shapeId="0" xr:uid="{A704C1D5-9E2A-47F2-B364-FAC56CE2D07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https://www.resakss.org/sites/default/files/133530.pdf</t>
      </text>
    </comment>
    <comment ref="H88" authorId="1" shapeId="0" xr:uid="{0E53C22B-553F-4993-85E6-21A26EE286D6}">
      <text>
        <t>[Threaded comment]
Your version of Excel allows you to read this threaded comment; however, any edits to it will get removed if the file is opened in a newer version of Excel. Learn more: https://go.microsoft.com/fwlink/?linkid=870924
Comment:
    refer govt extrapolation v1 file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<sst xmlns="http://schemas.openxmlformats.org/spreadsheetml/2006/main" count="98078" uniqueCount="1207">
  <si>
    <t>country</t>
  </si>
  <si>
    <t>isocode</t>
  </si>
  <si>
    <t>wb_region</t>
  </si>
  <si>
    <t>region</t>
  </si>
  <si>
    <t>sector</t>
  </si>
  <si>
    <t>varname</t>
  </si>
  <si>
    <t>unit</t>
  </si>
  <si>
    <t>latest year value</t>
  </si>
  <si>
    <t>latest year</t>
  </si>
  <si>
    <t>Afghanistan</t>
  </si>
  <si>
    <t>AFG</t>
  </si>
  <si>
    <t>South Asia</t>
  </si>
  <si>
    <t>SA</t>
  </si>
  <si>
    <t>Agriculture</t>
  </si>
  <si>
    <t>ag_cur_usd</t>
  </si>
  <si>
    <t>billions of current US dollars</t>
  </si>
  <si>
    <t>Albania</t>
  </si>
  <si>
    <t>ALB</t>
  </si>
  <si>
    <t>Europe &amp; Central Asia</t>
  </si>
  <si>
    <t>ECA</t>
  </si>
  <si>
    <t>Algeria</t>
  </si>
  <si>
    <t>DZA</t>
  </si>
  <si>
    <t>Middle East &amp; North Africa</t>
  </si>
  <si>
    <t>MENA</t>
  </si>
  <si>
    <t>Angola</t>
  </si>
  <si>
    <t>AGO</t>
  </si>
  <si>
    <t>Sub-Saharan Africa</t>
  </si>
  <si>
    <t>SSA</t>
  </si>
  <si>
    <t>Argentina</t>
  </si>
  <si>
    <t>ARG</t>
  </si>
  <si>
    <t>Latin America &amp; Caribbean</t>
  </si>
  <si>
    <t>LAC</t>
  </si>
  <si>
    <t>Armenia</t>
  </si>
  <si>
    <t>ARM</t>
  </si>
  <si>
    <t>Australia</t>
  </si>
  <si>
    <t>AUS</t>
  </si>
  <si>
    <t>East Asia &amp; Pacific</t>
  </si>
  <si>
    <t>ODC</t>
  </si>
  <si>
    <t>Austria</t>
  </si>
  <si>
    <t>AUT</t>
  </si>
  <si>
    <t>EU+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</si>
  <si>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</si>
  <si>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</si>
  <si>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</si>
  <si>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</si>
  <si>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</si>
  <si>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</si>
  <si>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</si>
  <si>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</si>
  <si>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</si>
  <si>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</si>
  <si>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</si>
  <si>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</si>
  <si>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</si>
  <si>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</si>
  <si>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</si>
  <si>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</si>
  <si>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</si>
  <si>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</si>
  <si>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Bhutan</t>
  </si>
  <si>
    <t>BTN</t>
  </si>
  <si>
    <t>Bolivia (Plurinational State of)</t>
  </si>
  <si>
    <t>BOL</t>
  </si>
  <si>
    <t>Bosnia and 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</si>
  <si>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</si>
  <si>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</si>
  <si>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</si>
  <si>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</si>
  <si>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</si>
  <si>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</si>
  <si>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</si>
  <si>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</si>
  <si>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</si>
  <si>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</si>
  <si>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</si>
  <si>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</si>
  <si>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</si>
  <si>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>Cambodia</t>
  </si>
  <si>
    <t>KHM</t>
  </si>
  <si>
    <t>EAP</t>
  </si>
  <si>
    <t>Cameroon</t>
  </si>
  <si>
    <t>CMR</t>
  </si>
  <si>
    <t>Canada</t>
  </si>
  <si>
    <t>CAN</t>
  </si>
  <si>
    <t>North America</t>
  </si>
  <si>
    <t>Central African Republic</t>
  </si>
  <si>
    <t>CAF</t>
  </si>
  <si>
    <t>Chile</t>
  </si>
  <si>
    <t>CHL</t>
  </si>
  <si>
    <t>China</t>
  </si>
  <si>
    <t>CHN</t>
  </si>
  <si>
    <t>China, Hong Kong Special Administrative Region</t>
  </si>
  <si>
    <t>HKG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</si>
  <si>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</si>
  <si>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</si>
  <si>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</si>
  <si>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</si>
  <si>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</si>
  <si>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</si>
  <si>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</si>
  <si>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</si>
  <si>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Cyprus</t>
  </si>
  <si>
    <t>CYP</t>
  </si>
  <si>
    <t>Czechia</t>
  </si>
  <si>
    <t>CZE</t>
  </si>
  <si>
    <t>C�te d�Ivoire</t>
  </si>
  <si>
    <t>CIV</t>
  </si>
  <si>
    <t>Democratic Republic of the Congo</t>
  </si>
  <si>
    <t>COD</t>
  </si>
  <si>
    <t>Denmark</t>
  </si>
  <si>
    <t>DNK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</si>
  <si>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</si>
  <si>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</si>
  <si>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</si>
  <si>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</si>
  <si>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</si>
  <si>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</si>
  <si>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</si>
  <si>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</si>
  <si>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</si>
  <si>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</si>
  <si>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</si>
  <si>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</si>
  <si>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</si>
  <si>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</si>
  <si>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Eswatini</t>
  </si>
  <si>
    <t>SWZ</t>
  </si>
  <si>
    <t>Ethiopia</t>
  </si>
  <si>
    <t>ETH</t>
  </si>
  <si>
    <t>Fiji</t>
  </si>
  <si>
    <t>FJI</t>
  </si>
  <si>
    <t>Finland</t>
  </si>
  <si>
    <t>FIN</t>
  </si>
  <si>
    <t>France</t>
  </si>
  <si>
    <t>FRA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</si>
  <si>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</si>
  <si>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</si>
  <si>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</si>
  <si>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</si>
  <si>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</si>
  <si>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</si>
  <si>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</si>
  <si>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</si>
  <si>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</si>
  <si>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</si>
  <si>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</si>
  <si>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GRD</t>
  </si>
  <si>
    <t>Guatemala</t>
  </si>
  <si>
    <t>GTM</t>
  </si>
  <si>
    <t>Guinea-Bissau</t>
  </si>
  <si>
    <t>GNB</t>
  </si>
  <si>
    <t>Honduras</t>
  </si>
  <si>
    <t>HND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</si>
  <si>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</si>
  <si>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</si>
  <si>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</si>
  <si>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</si>
  <si>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</si>
  <si>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</si>
  <si>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</si>
  <si>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</si>
  <si>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 (Islamic Republic of)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</si>
  <si>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</si>
  <si>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</si>
  <si>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</si>
  <si>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</si>
  <si>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</si>
  <si>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</si>
  <si>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</si>
  <si>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</si>
  <si>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</si>
  <si>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</si>
  <si>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</si>
  <si>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</si>
  <si>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</si>
  <si>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</si>
  <si>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</si>
  <si>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</si>
  <si>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</si>
  <si>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</si>
  <si>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</si>
  <si>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Kiribati</t>
  </si>
  <si>
    <t>KIR</t>
  </si>
  <si>
    <t>Kuwait</t>
  </si>
  <si>
    <t>KWT</t>
  </si>
  <si>
    <t>Kyrgyzstan</t>
  </si>
  <si>
    <t>KGZ</t>
  </si>
  <si>
    <t>Lao People's Democratic Republic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</si>
  <si>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</si>
  <si>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</si>
  <si>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</si>
  <si>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</si>
  <si>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</si>
  <si>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</si>
  <si>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</si>
  <si>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</si>
  <si>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</si>
  <si>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Lithuania</t>
  </si>
  <si>
    <t>LTU</t>
  </si>
  <si>
    <t>Luxembourg</t>
  </si>
  <si>
    <t>LUX</t>
  </si>
  <si>
    <t>Madagascar</t>
  </si>
  <si>
    <t>MDG</t>
  </si>
  <si>
    <t>Malawi</t>
  </si>
  <si>
    <t>MWI</t>
  </si>
  <si>
    <t>Malaysia</t>
  </si>
  <si>
    <t>MYS</t>
  </si>
  <si>
    <t>Maldives</t>
  </si>
  <si>
    <t>MDV</t>
  </si>
  <si>
    <t>Mali</t>
  </si>
  <si>
    <t>MLI</t>
  </si>
  <si>
    <t>Malta</t>
  </si>
  <si>
    <t>MLT</t>
  </si>
  <si>
    <t>Mauritius</t>
  </si>
  <si>
    <t>MUS</t>
  </si>
  <si>
    <t>Mexico</t>
  </si>
  <si>
    <t>MEX</t>
  </si>
  <si>
    <t>Mongolia</t>
  </si>
  <si>
    <t>MNG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</si>
  <si>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</si>
  <si>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</si>
  <si>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</si>
  <si>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</si>
  <si>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</si>
  <si>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</si>
  <si>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</si>
  <si>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</si>
  <si>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</si>
  <si>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</si>
  <si>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</si>
  <si>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</si>
  <si>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</si>
  <si>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</si>
  <si>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</si>
  <si>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</si>
  <si>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</si>
  <si>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</si>
  <si>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</si>
  <si>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</si>
  <si>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 Macedonia</t>
  </si>
  <si>
    <t>MKD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</si>
  <si>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</si>
  <si>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</si>
  <si>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</si>
  <si>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</si>
  <si>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</si>
  <si>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</si>
  <si>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</si>
  <si>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</si>
  <si>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</si>
  <si>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</si>
  <si>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</si>
  <si>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</si>
  <si>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</si>
  <si>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</si>
  <si>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</si>
  <si>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</si>
  <si>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</si>
  <si>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</si>
  <si>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</si>
  <si>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</si>
  <si>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Qatar</t>
  </si>
  <si>
    <t>QAT</t>
  </si>
  <si>
    <t>Republic of Korea</t>
  </si>
  <si>
    <t>KOR</t>
  </si>
  <si>
    <t>Republic of Moldova</t>
  </si>
  <si>
    <t>MDA</t>
  </si>
  <si>
    <t>Romania</t>
  </si>
  <si>
    <t>ROM</t>
  </si>
  <si>
    <t>Russian Federation</t>
  </si>
  <si>
    <t>RUS</t>
  </si>
  <si>
    <t>Rwanda</t>
  </si>
  <si>
    <t>RWA</t>
  </si>
  <si>
    <t>Saint Kitts and Nevis</t>
  </si>
  <si>
    <t>KNA</t>
  </si>
  <si>
    <t>Saint Vincent and the Grenadines</t>
  </si>
  <si>
    <t>VCT</t>
  </si>
  <si>
    <t>Samoa</t>
  </si>
  <si>
    <t>WSM</t>
  </si>
  <si>
    <t>Saudi Arabia</t>
  </si>
  <si>
    <t>SAU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</si>
  <si>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</si>
  <si>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</si>
  <si>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</si>
  <si>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</si>
  <si>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</si>
  <si>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</si>
  <si>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</si>
  <si>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</si>
  <si>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Singapore</t>
  </si>
  <si>
    <t>SGP</t>
  </si>
  <si>
    <t>Slovakia</t>
  </si>
  <si>
    <t>SVK</t>
  </si>
  <si>
    <t>Slovenia</t>
  </si>
  <si>
    <t>SVN</t>
  </si>
  <si>
    <t>Solomon Islands</t>
  </si>
  <si>
    <t>SLB</t>
  </si>
  <si>
    <t>South Africa</t>
  </si>
  <si>
    <t>ZAF</t>
  </si>
  <si>
    <t>Spain</t>
  </si>
  <si>
    <t>ESP</t>
  </si>
  <si>
    <t>Sri Lanka</t>
  </si>
  <si>
    <t>LKA</t>
  </si>
  <si>
    <t>Sudan</t>
  </si>
  <si>
    <t>SDN</t>
  </si>
  <si>
    <t>Suriname</t>
  </si>
  <si>
    <t>SUR</t>
  </si>
  <si>
    <t>Sweden</t>
  </si>
  <si>
    <t>SWE</t>
  </si>
  <si>
    <t>Switzerland</t>
  </si>
  <si>
    <t>CHE</t>
  </si>
  <si>
    <t>Tajikistan</t>
  </si>
  <si>
    <t>TJK</t>
  </si>
  <si>
    <t>Thailand</t>
  </si>
  <si>
    <t>THA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</si>
  <si>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</si>
  <si>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</si>
  <si>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</si>
  <si>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</si>
  <si>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</si>
  <si>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</si>
  <si>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</si>
  <si>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</si>
  <si>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</si>
  <si>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</si>
  <si>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</si>
  <si>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</si>
  <si>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</si>
  <si>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</si>
  <si>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</si>
  <si>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</si>
  <si>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</si>
  <si>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</si>
  <si>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 of Great Britain and Northern Ireland</t>
  </si>
  <si>
    <t>GBR</t>
  </si>
  <si>
    <t>United Republic of Tanzania</t>
  </si>
  <si>
    <t>TZA</t>
  </si>
  <si>
    <t>United States of America</t>
  </si>
  <si>
    <t>USA</t>
  </si>
  <si>
    <t>Uruguay</t>
  </si>
  <si>
    <t>URY</t>
  </si>
  <si>
    <t>Uzbekistan</t>
  </si>
  <si>
    <t>UZB</t>
  </si>
  <si>
    <t>Vanuatu</t>
  </si>
  <si>
    <t>VUT</t>
  </si>
  <si>
    <t>Venezuela (Bolivarian Republic of)</t>
  </si>
  <si>
    <t>VEN</t>
  </si>
  <si>
    <t>Viet Nam</t>
  </si>
  <si>
    <t>VNM</t>
  </si>
  <si>
    <t>Yemen</t>
  </si>
  <si>
    <t>YEM</t>
  </si>
  <si>
    <t>Zambia</t>
  </si>
  <si>
    <t>ZMB</t>
  </si>
  <si>
    <t>Zimbabwe</t>
  </si>
  <si>
    <t>ZWE</t>
  </si>
  <si>
    <t>Source: FAOstat</t>
  </si>
  <si>
    <t>Country name changed</t>
  </si>
  <si>
    <t>Source: IFPRI SPEED</t>
  </si>
  <si>
    <t>Ag govt spend</t>
  </si>
  <si>
    <t>Ag value add</t>
  </si>
  <si>
    <t>Ag R&amp;D spend</t>
  </si>
  <si>
    <t>Country</t>
  </si>
  <si>
    <t>Acronym</t>
  </si>
  <si>
    <t>Region 1</t>
  </si>
  <si>
    <t>Region 2</t>
  </si>
  <si>
    <t>Continent</t>
  </si>
  <si>
    <t>Southern Asia</t>
  </si>
  <si>
    <t>Asia</t>
  </si>
  <si>
    <t>Northern Africa</t>
  </si>
  <si>
    <t>Africa</t>
  </si>
  <si>
    <t>ASM</t>
  </si>
  <si>
    <t>Polynesia</t>
  </si>
  <si>
    <t>Oceania</t>
  </si>
  <si>
    <t>Middle Africa</t>
  </si>
  <si>
    <t>South America</t>
  </si>
  <si>
    <t>Latin America and the Caribbean</t>
  </si>
  <si>
    <t>Western Asia</t>
  </si>
  <si>
    <t>Central America</t>
  </si>
  <si>
    <t xml:space="preserve"> -   </t>
  </si>
  <si>
    <t>Western Africa</t>
  </si>
  <si>
    <t>Southern Africa</t>
  </si>
  <si>
    <t>Bouvet Island</t>
  </si>
  <si>
    <t>BVT</t>
  </si>
  <si>
    <t>British Indian Ocean Territory</t>
  </si>
  <si>
    <t>IOT</t>
  </si>
  <si>
    <t>Eastern Africa</t>
  </si>
  <si>
    <t>Brunei Darussalam</t>
  </si>
  <si>
    <t>BRN</t>
  </si>
  <si>
    <t>South-eastern Asia</t>
  </si>
  <si>
    <t>Chad</t>
  </si>
  <si>
    <t>TCD</t>
  </si>
  <si>
    <t>Comoros</t>
  </si>
  <si>
    <t>COM</t>
  </si>
  <si>
    <t>Cook Islands</t>
  </si>
  <si>
    <t>COK</t>
  </si>
  <si>
    <t>Côte d’Ivoire</t>
  </si>
  <si>
    <t>PRK</t>
  </si>
  <si>
    <t>Eastern Asia</t>
  </si>
  <si>
    <t>Djibouti</t>
  </si>
  <si>
    <t>DJI</t>
  </si>
  <si>
    <t>Guinea</t>
  </si>
  <si>
    <t>Eritrea</t>
  </si>
  <si>
    <t>ERI</t>
  </si>
  <si>
    <t>Falkland Islands (Malvinas)</t>
  </si>
  <si>
    <t>FLK</t>
  </si>
  <si>
    <t>Melanesia</t>
  </si>
  <si>
    <t>French Guiana</t>
  </si>
  <si>
    <t>GUF</t>
  </si>
  <si>
    <t>French Polynesia</t>
  </si>
  <si>
    <t>PYF</t>
  </si>
  <si>
    <t>French Southern Territories</t>
  </si>
  <si>
    <t>ATF</t>
  </si>
  <si>
    <t>Gabon</t>
  </si>
  <si>
    <t>GAB</t>
  </si>
  <si>
    <t>Guam</t>
  </si>
  <si>
    <t>GUM</t>
  </si>
  <si>
    <t>Micronesia</t>
  </si>
  <si>
    <t>GIN</t>
  </si>
  <si>
    <t>Guyana</t>
  </si>
  <si>
    <t>GUY</t>
  </si>
  <si>
    <t>Central Asia</t>
  </si>
  <si>
    <t>Libya</t>
  </si>
  <si>
    <t>LBY</t>
  </si>
  <si>
    <t>Marshall Islands</t>
  </si>
  <si>
    <t>MHL</t>
  </si>
  <si>
    <t>Mauritania</t>
  </si>
  <si>
    <t>MRT</t>
  </si>
  <si>
    <t>Mayotte</t>
  </si>
  <si>
    <t>MYT</t>
  </si>
  <si>
    <t>Micronesia (Federated States of)</t>
  </si>
  <si>
    <t>FSM</t>
  </si>
  <si>
    <t>Nauru</t>
  </si>
  <si>
    <t>NRU</t>
  </si>
  <si>
    <t>New Caledonia</t>
  </si>
  <si>
    <t>NCL</t>
  </si>
  <si>
    <t>Niue</t>
  </si>
  <si>
    <t>NIU</t>
  </si>
  <si>
    <t>Northern Mariana Islands</t>
  </si>
  <si>
    <t>MNP</t>
  </si>
  <si>
    <t>Palau</t>
  </si>
  <si>
    <t>PLW</t>
  </si>
  <si>
    <t>Pitcairn</t>
  </si>
  <si>
    <t>PCN</t>
  </si>
  <si>
    <t>Réunion</t>
  </si>
  <si>
    <t>REU</t>
  </si>
  <si>
    <t>Saint Helena</t>
  </si>
  <si>
    <t>SHN</t>
  </si>
  <si>
    <t>Sao Tome and Principe</t>
  </si>
  <si>
    <t>STP</t>
  </si>
  <si>
    <t>Somalia</t>
  </si>
  <si>
    <t>SOM</t>
  </si>
  <si>
    <t>South Georgia and the South Sandwich Islands</t>
  </si>
  <si>
    <t>SGS</t>
  </si>
  <si>
    <t>South Sudan</t>
  </si>
  <si>
    <t>SSD</t>
  </si>
  <si>
    <t>State of Palestine</t>
  </si>
  <si>
    <t>PSE</t>
  </si>
  <si>
    <t>Syrian Arab Republic</t>
  </si>
  <si>
    <t>SYR</t>
  </si>
  <si>
    <t>Tokelau</t>
  </si>
  <si>
    <t>TKL</t>
  </si>
  <si>
    <t>Turkmenistan</t>
  </si>
  <si>
    <t>TKM</t>
  </si>
  <si>
    <t>Tuvalu</t>
  </si>
  <si>
    <t>TUV</t>
  </si>
  <si>
    <t>United States Minor Outlying Islands</t>
  </si>
  <si>
    <t>UMI</t>
  </si>
  <si>
    <t>Wallis and Futuna Islands</t>
  </si>
  <si>
    <t>WLF</t>
  </si>
  <si>
    <t>Western Sahara</t>
  </si>
  <si>
    <t>ESH</t>
  </si>
  <si>
    <t>Democratic People's Republic of Korea</t>
  </si>
  <si>
    <t>Domain Code</t>
  </si>
  <si>
    <t>Domain</t>
  </si>
  <si>
    <t>Area Code</t>
  </si>
  <si>
    <t>Area</t>
  </si>
  <si>
    <t>Element Code</t>
  </si>
  <si>
    <t>Element</t>
  </si>
  <si>
    <t>Item Code</t>
  </si>
  <si>
    <t>Item</t>
  </si>
  <si>
    <t>Year Code</t>
  </si>
  <si>
    <t>Year</t>
  </si>
  <si>
    <t>Unit</t>
  </si>
  <si>
    <t>Value</t>
  </si>
  <si>
    <t>Flag</t>
  </si>
  <si>
    <t>Flag Description</t>
  </si>
  <si>
    <t>Note</t>
  </si>
  <si>
    <t>IG</t>
  </si>
  <si>
    <t>Government Expenditure</t>
  </si>
  <si>
    <t>2</t>
  </si>
  <si>
    <t>Value US$</t>
  </si>
  <si>
    <t>23131</t>
  </si>
  <si>
    <t>Agriculture, forestry, fishing (General Government)</t>
  </si>
  <si>
    <t>millions</t>
  </si>
  <si>
    <t>X</t>
  </si>
  <si>
    <t>International reliable sources</t>
  </si>
  <si>
    <t>IMF Government Finance Statistics (GFS)</t>
  </si>
  <si>
    <t>23144</t>
  </si>
  <si>
    <t>Environmental protection (General Government)</t>
  </si>
  <si>
    <t>23161</t>
  </si>
  <si>
    <t>Agriculture, forestry, fishing (Central Government)</t>
  </si>
  <si>
    <t>23174</t>
  </si>
  <si>
    <t>Environmental protection (Central Government)</t>
  </si>
  <si>
    <t>3</t>
  </si>
  <si>
    <t>Qm</t>
  </si>
  <si>
    <t>Official data from questionnaires and/or national sources and/or COMTRADE (reporters)</t>
  </si>
  <si>
    <t>23143</t>
  </si>
  <si>
    <t>R&amp;D Agriculture, forestry, fishing (General Government)</t>
  </si>
  <si>
    <t>23173</t>
  </si>
  <si>
    <t>R&amp;D Agriculture, forestry, fishing (Central Government)</t>
  </si>
  <si>
    <t>4</t>
  </si>
  <si>
    <t>7</t>
  </si>
  <si>
    <t>8</t>
  </si>
  <si>
    <t>Antigua and Barbuda</t>
  </si>
  <si>
    <t>9</t>
  </si>
  <si>
    <t>1</t>
  </si>
  <si>
    <t>10</t>
  </si>
  <si>
    <t>11</t>
  </si>
  <si>
    <t>52</t>
  </si>
  <si>
    <t>12</t>
  </si>
  <si>
    <t>13</t>
  </si>
  <si>
    <t>16</t>
  </si>
  <si>
    <t>14</t>
  </si>
  <si>
    <t>57</t>
  </si>
  <si>
    <t>255</t>
  </si>
  <si>
    <t>53</t>
  </si>
  <si>
    <t>18</t>
  </si>
  <si>
    <t>19</t>
  </si>
  <si>
    <t>20</t>
  </si>
  <si>
    <t>21</t>
  </si>
  <si>
    <t>26</t>
  </si>
  <si>
    <t>27</t>
  </si>
  <si>
    <t>233</t>
  </si>
  <si>
    <t>29</t>
  </si>
  <si>
    <t>35</t>
  </si>
  <si>
    <t>33</t>
  </si>
  <si>
    <t>37</t>
  </si>
  <si>
    <t>40</t>
  </si>
  <si>
    <t>41</t>
  </si>
  <si>
    <t>China, mainland</t>
  </si>
  <si>
    <t>44</t>
  </si>
  <si>
    <t>46</t>
  </si>
  <si>
    <t>47</t>
  </si>
  <si>
    <t>48</t>
  </si>
  <si>
    <t>107</t>
  </si>
  <si>
    <t>Côte d'Ivoire</t>
  </si>
  <si>
    <t>98</t>
  </si>
  <si>
    <t>50</t>
  </si>
  <si>
    <t>167</t>
  </si>
  <si>
    <t>250</t>
  </si>
  <si>
    <t>54</t>
  </si>
  <si>
    <t>56</t>
  </si>
  <si>
    <t>58</t>
  </si>
  <si>
    <t>59</t>
  </si>
  <si>
    <t>60</t>
  </si>
  <si>
    <t>61</t>
  </si>
  <si>
    <t>63</t>
  </si>
  <si>
    <t>209</t>
  </si>
  <si>
    <t>238</t>
  </si>
  <si>
    <t>66</t>
  </si>
  <si>
    <t>67</t>
  </si>
  <si>
    <t>68</t>
  </si>
  <si>
    <t>73</t>
  </si>
  <si>
    <t>79</t>
  </si>
  <si>
    <t>81</t>
  </si>
  <si>
    <t>84</t>
  </si>
  <si>
    <t>86</t>
  </si>
  <si>
    <t>89</t>
  </si>
  <si>
    <t>90</t>
  </si>
  <si>
    <t>175</t>
  </si>
  <si>
    <t>91</t>
  </si>
  <si>
    <t>97</t>
  </si>
  <si>
    <t>99</t>
  </si>
  <si>
    <t>100</t>
  </si>
  <si>
    <t>101</t>
  </si>
  <si>
    <t>102</t>
  </si>
  <si>
    <t>104</t>
  </si>
  <si>
    <t>105</t>
  </si>
  <si>
    <t>106</t>
  </si>
  <si>
    <t>109</t>
  </si>
  <si>
    <t>110</t>
  </si>
  <si>
    <t>112</t>
  </si>
  <si>
    <t>108</t>
  </si>
  <si>
    <t>114</t>
  </si>
  <si>
    <t>83</t>
  </si>
  <si>
    <t>118</t>
  </si>
  <si>
    <t>113</t>
  </si>
  <si>
    <t>119</t>
  </si>
  <si>
    <t>121</t>
  </si>
  <si>
    <t>122</t>
  </si>
  <si>
    <t>123</t>
  </si>
  <si>
    <t>126</t>
  </si>
  <si>
    <t>256</t>
  </si>
  <si>
    <t>129</t>
  </si>
  <si>
    <t>130</t>
  </si>
  <si>
    <t>131</t>
  </si>
  <si>
    <t>132</t>
  </si>
  <si>
    <t>133</t>
  </si>
  <si>
    <t>134</t>
  </si>
  <si>
    <t>127</t>
  </si>
  <si>
    <t>137</t>
  </si>
  <si>
    <t>138</t>
  </si>
  <si>
    <t>145</t>
  </si>
  <si>
    <t>141</t>
  </si>
  <si>
    <t>273</t>
  </si>
  <si>
    <t>Montenegro</t>
  </si>
  <si>
    <t>143</t>
  </si>
  <si>
    <t>144</t>
  </si>
  <si>
    <t>28</t>
  </si>
  <si>
    <t>147</t>
  </si>
  <si>
    <t>149</t>
  </si>
  <si>
    <t>150</t>
  </si>
  <si>
    <t>153</t>
  </si>
  <si>
    <t>156</t>
  </si>
  <si>
    <t>159</t>
  </si>
  <si>
    <t>162</t>
  </si>
  <si>
    <t>221</t>
  </si>
  <si>
    <t>165</t>
  </si>
  <si>
    <t>180</t>
  </si>
  <si>
    <t>299</t>
  </si>
  <si>
    <t>Palestine</t>
  </si>
  <si>
    <t>166</t>
  </si>
  <si>
    <t>168</t>
  </si>
  <si>
    <t>169</t>
  </si>
  <si>
    <t>171</t>
  </si>
  <si>
    <t>173</t>
  </si>
  <si>
    <t>174</t>
  </si>
  <si>
    <t>179</t>
  </si>
  <si>
    <t>117</t>
  </si>
  <si>
    <t>146</t>
  </si>
  <si>
    <t>183</t>
  </si>
  <si>
    <t>185</t>
  </si>
  <si>
    <t>184</t>
  </si>
  <si>
    <t>188</t>
  </si>
  <si>
    <t>189</t>
  </si>
  <si>
    <t>Saint Lucia</t>
  </si>
  <si>
    <t>191</t>
  </si>
  <si>
    <t>244</t>
  </si>
  <si>
    <t>192</t>
  </si>
  <si>
    <t>San Marino</t>
  </si>
  <si>
    <t>193</t>
  </si>
  <si>
    <t>272</t>
  </si>
  <si>
    <t>196</t>
  </si>
  <si>
    <t>197</t>
  </si>
  <si>
    <t>200</t>
  </si>
  <si>
    <t>199</t>
  </si>
  <si>
    <t>198</t>
  </si>
  <si>
    <t>25</t>
  </si>
  <si>
    <t>202</t>
  </si>
  <si>
    <t>277</t>
  </si>
  <si>
    <t>203</t>
  </si>
  <si>
    <t>38</t>
  </si>
  <si>
    <t>276</t>
  </si>
  <si>
    <t>210</t>
  </si>
  <si>
    <t>211</t>
  </si>
  <si>
    <t>212</t>
  </si>
  <si>
    <t>216</t>
  </si>
  <si>
    <t>176</t>
  </si>
  <si>
    <t>217</t>
  </si>
  <si>
    <t>220</t>
  </si>
  <si>
    <t>222</t>
  </si>
  <si>
    <t>223</t>
  </si>
  <si>
    <t>226</t>
  </si>
  <si>
    <t>230</t>
  </si>
  <si>
    <t>225</t>
  </si>
  <si>
    <t>229</t>
  </si>
  <si>
    <t>215</t>
  </si>
  <si>
    <t>234</t>
  </si>
  <si>
    <t>235</t>
  </si>
  <si>
    <t>155</t>
  </si>
  <si>
    <t>236</t>
  </si>
  <si>
    <t>237</t>
  </si>
  <si>
    <t>249</t>
  </si>
  <si>
    <t>251</t>
  </si>
  <si>
    <t>181</t>
  </si>
  <si>
    <t>Govt spend</t>
  </si>
  <si>
    <t>R&amp;D spend</t>
  </si>
  <si>
    <t>MK</t>
  </si>
  <si>
    <t>Macro Indicators</t>
  </si>
  <si>
    <t>22016</t>
  </si>
  <si>
    <t>Value Added (Agriculture, Forestry and Fishing)</t>
  </si>
  <si>
    <t>Data from UNSD AMA</t>
  </si>
  <si>
    <t>6</t>
  </si>
  <si>
    <t>Andorra</t>
  </si>
  <si>
    <t>258</t>
  </si>
  <si>
    <t>Anguilla</t>
  </si>
  <si>
    <t>22</t>
  </si>
  <si>
    <t>Aruba</t>
  </si>
  <si>
    <t>23</t>
  </si>
  <si>
    <t>17</t>
  </si>
  <si>
    <t>Bermuda</t>
  </si>
  <si>
    <t>80</t>
  </si>
  <si>
    <t>239</t>
  </si>
  <si>
    <t>British Virgin Islands</t>
  </si>
  <si>
    <t>115</t>
  </si>
  <si>
    <t>32</t>
  </si>
  <si>
    <t>36</t>
  </si>
  <si>
    <t>Cayman Islands</t>
  </si>
  <si>
    <t>39</t>
  </si>
  <si>
    <t>351</t>
  </si>
  <si>
    <t>A</t>
  </si>
  <si>
    <t>Aggregate, may include official, semi-official, estimated or calculated data</t>
  </si>
  <si>
    <t>96</t>
  </si>
  <si>
    <t>China, Hong Kong SAR</t>
  </si>
  <si>
    <t>45</t>
  </si>
  <si>
    <t>49</t>
  </si>
  <si>
    <t>Cuba</t>
  </si>
  <si>
    <t>279</t>
  </si>
  <si>
    <t>Curaçao</t>
  </si>
  <si>
    <t>116</t>
  </si>
  <si>
    <t>72</t>
  </si>
  <si>
    <t>55</t>
  </si>
  <si>
    <t>178</t>
  </si>
  <si>
    <t>70</t>
  </si>
  <si>
    <t>74</t>
  </si>
  <si>
    <t>75</t>
  </si>
  <si>
    <t>85</t>
  </si>
  <si>
    <t>Greenland</t>
  </si>
  <si>
    <t>93</t>
  </si>
  <si>
    <t>Haiti</t>
  </si>
  <si>
    <t>95</t>
  </si>
  <si>
    <t>103</t>
  </si>
  <si>
    <t>120</t>
  </si>
  <si>
    <t>124</t>
  </si>
  <si>
    <t>125</t>
  </si>
  <si>
    <t>Liechtenstein</t>
  </si>
  <si>
    <t>136</t>
  </si>
  <si>
    <t>142</t>
  </si>
  <si>
    <t>Montserrat</t>
  </si>
  <si>
    <t>148</t>
  </si>
  <si>
    <t>151</t>
  </si>
  <si>
    <t>Netherlands Antilles (former)</t>
  </si>
  <si>
    <t>157</t>
  </si>
  <si>
    <t>158</t>
  </si>
  <si>
    <t>154</t>
  </si>
  <si>
    <t>170</t>
  </si>
  <si>
    <t>177</t>
  </si>
  <si>
    <t>Puerto Rico</t>
  </si>
  <si>
    <t>194</t>
  </si>
  <si>
    <t>195</t>
  </si>
  <si>
    <t>280</t>
  </si>
  <si>
    <t>Sint Maarten (Dutch part)</t>
  </si>
  <si>
    <t>201</t>
  </si>
  <si>
    <t>206</t>
  </si>
  <si>
    <t>Sudan (former)</t>
  </si>
  <si>
    <t>207</t>
  </si>
  <si>
    <t>208</t>
  </si>
  <si>
    <t>219</t>
  </si>
  <si>
    <t>213</t>
  </si>
  <si>
    <t>224</t>
  </si>
  <si>
    <t>Turks and Caicos Islands</t>
  </si>
  <si>
    <t>227</t>
  </si>
  <si>
    <t>231</t>
  </si>
  <si>
    <t xml:space="preserve">% change in agricultural government expenditure YOY </t>
  </si>
  <si>
    <t>Value add</t>
  </si>
  <si>
    <t xml:space="preserve">% change in agricultural value added YOY </t>
  </si>
  <si>
    <t>Total agricultural spend</t>
  </si>
  <si>
    <t>Innovation spend</t>
  </si>
  <si>
    <t>Non-R&amp;D spend</t>
  </si>
  <si>
    <t>Non-R&amp;D spend by % of govt spend</t>
  </si>
  <si>
    <t>(Billions of 2009 PPP Dollars) (Percentage of World/Regional Total)</t>
  </si>
  <si>
    <t>High Income</t>
  </si>
  <si>
    <t>United States</t>
  </si>
  <si>
    <t>Iran</t>
  </si>
  <si>
    <t>Low Income</t>
  </si>
  <si>
    <t>Tanzania</t>
  </si>
  <si>
    <t>World Total</t>
  </si>
  <si>
    <r>
      <t>Source</t>
    </r>
    <r>
      <rPr>
        <sz val="8.5"/>
        <color theme="1"/>
        <rFont val="Trebuchet MS"/>
        <family val="2"/>
      </rPr>
      <t>: InSTePP R&amp;D Accounts, version 3.5.</t>
    </r>
  </si>
  <si>
    <t>Table A4: Domestic Expenditures on Public Food and Agricultural R&amp;D Worldwide, 1980-­‐2011</t>
  </si>
  <si>
    <r>
      <t xml:space="preserve">  </t>
    </r>
    <r>
      <rPr>
        <b/>
        <u/>
        <sz val="8.5"/>
        <color theme="1"/>
        <rFont val="Trebuchet MS"/>
        <family val="2"/>
      </rPr>
      <t xml:space="preserve">agPERD R&amp;D </t>
    </r>
    <r>
      <rPr>
        <b/>
        <sz val="8.5"/>
        <color theme="1"/>
        <rFont val="Trebuchet MS"/>
        <family val="2"/>
      </rPr>
      <t xml:space="preserve"> </t>
    </r>
    <r>
      <rPr>
        <b/>
        <u/>
        <sz val="8.5"/>
        <color theme="1"/>
        <rFont val="Trebuchet MS"/>
        <family val="2"/>
      </rPr>
      <t xml:space="preserve">  Share of World/Regional Total </t>
    </r>
  </si>
  <si>
    <t>Upper Middle</t>
  </si>
  <si>
    <t>Lower Middle</t>
  </si>
  <si>
    <t>East/South Asia</t>
  </si>
  <si>
    <r>
      <t xml:space="preserve">Notes: </t>
    </r>
    <r>
      <rPr>
        <sz val="8.5"/>
        <color theme="1"/>
        <rFont val="Trebuchet MS"/>
        <family val="2"/>
      </rPr>
      <t>See appendix table 1. Eastern European and Former Soviet Union countries are excluded.</t>
    </r>
  </si>
  <si>
    <t>Table A5: Domestic Expenditures on Public Food and Agricultural R&amp;D as a Share of agGDP and Relative to Population Worldwide, 1980-­‐2011</t>
  </si>
  <si>
    <t xml:space="preserve"> </t>
  </si>
  <si>
    <t>agPERD as a % of agGDP</t>
  </si>
  <si>
    <t>agPERD per capita</t>
  </si>
  <si>
    <t>(Percentage) (2009 PPP Dollars per Person)</t>
  </si>
  <si>
    <r>
      <t xml:space="preserve">Notes: </t>
    </r>
    <r>
      <rPr>
        <sz val="8.5"/>
        <color theme="1"/>
        <rFont val="Trebuchet MS"/>
        <family val="2"/>
      </rPr>
      <t>See appendix table 2. Eastern European and Former Soviet Union countries are excluded.</t>
    </r>
  </si>
  <si>
    <t>USD mn</t>
  </si>
  <si>
    <t xml:space="preserve">Summary of government expenditure in agricutlure (excl. China, Brazil, India, and Kenya) </t>
  </si>
  <si>
    <t xml:space="preserve">Source: FAOstat, IFPRI SPEED, Dalberg Analysis, Pardey et al. </t>
  </si>
  <si>
    <t>Average CAGR fo govt agricultural spends from 2010 - 2017 where data is available (sourced form FAOstat)</t>
  </si>
  <si>
    <t>2010-2017 CAGR for gov spends</t>
  </si>
  <si>
    <t>Average CAGR fo agricultural value added from 2010 - 2017 where data is available (sourced form FAOstat)</t>
  </si>
  <si>
    <t>Remarks</t>
  </si>
  <si>
    <t>value</t>
  </si>
  <si>
    <t>Metrics</t>
  </si>
  <si>
    <t>Growth rates  where data is not available for countries</t>
  </si>
  <si>
    <t xml:space="preserve">% of agricultural value added spent on R&amp;D </t>
  </si>
  <si>
    <t>To be assumed through findings from China, Brazil, India, and Kenya</t>
  </si>
  <si>
    <t>Source: Pardey et al., Agricultural R&amp;D on the move, 2016</t>
  </si>
  <si>
    <t>CAGR</t>
  </si>
  <si>
    <t>Test</t>
  </si>
  <si>
    <t xml:space="preserve">ok </t>
  </si>
  <si>
    <t>https://www.resakss.org/sites/default/files/133530.pdf</t>
  </si>
  <si>
    <t>SAI (conservative)</t>
  </si>
  <si>
    <t>SAI (aggressive)</t>
  </si>
  <si>
    <t>SAI spend conservative</t>
  </si>
  <si>
    <t>SAI spend aggressive</t>
  </si>
  <si>
    <t>Break up of SAI conservative</t>
  </si>
  <si>
    <t>Value-chain</t>
  </si>
  <si>
    <t>Crops &amp; plants</t>
  </si>
  <si>
    <t>Livestock, dairy, &amp; poultry</t>
  </si>
  <si>
    <t>Fisheries &amp; aquaculture</t>
  </si>
  <si>
    <t>Novel foods</t>
  </si>
  <si>
    <t>Cross-cutting</t>
  </si>
  <si>
    <t>N/A</t>
  </si>
  <si>
    <t>Innovation Area</t>
  </si>
  <si>
    <t>Science &amp; Tech</t>
  </si>
  <si>
    <t>Product Development</t>
  </si>
  <si>
    <t>Marketing extension / Behavior Change</t>
  </si>
  <si>
    <t>Institutional / Infra</t>
  </si>
  <si>
    <t>Policies</t>
  </si>
  <si>
    <t>Business Model</t>
  </si>
  <si>
    <t>Financing/subsidies</t>
  </si>
  <si>
    <t>General admin</t>
  </si>
  <si>
    <t>Break up of Innovation spend</t>
  </si>
  <si>
    <t>Innovation spend break-up</t>
  </si>
  <si>
    <t>SAI conservative</t>
  </si>
  <si>
    <t>Ag non R&amp;D innovation spend</t>
  </si>
  <si>
    <t>Total</t>
  </si>
  <si>
    <t>Ag Govt Spend adjustment factor</t>
  </si>
  <si>
    <t>Adjustment factor on FAOstat/IFPRI govt spending data to account for other agricultural expenditure not classified as agriculture in the databases</t>
  </si>
  <si>
    <t>Mark up of India agricultural expenditure over FAOstat stated number for 2010-2017 is 1.17. Rounded down in order to make a conservative estimate</t>
  </si>
  <si>
    <t>Upper limit of ag R&amp;D expenditure as a percentage of govt spend</t>
  </si>
  <si>
    <t>Upper limit of ag non-R&amp;D innovation expenditure as a percentage of govt spend</t>
  </si>
  <si>
    <t>Kenya's percentage of govt spend taken as upper limit</t>
  </si>
  <si>
    <t xml:space="preserve">GDP Deflators (refer excel on GDP deflators) </t>
  </si>
  <si>
    <t>GDP Deflators</t>
  </si>
  <si>
    <t>Current USD</t>
  </si>
  <si>
    <t>Constant USD</t>
  </si>
  <si>
    <t>Data Source</t>
  </si>
  <si>
    <t>World Development Indicators</t>
  </si>
  <si>
    <t>Last Updated Date</t>
  </si>
  <si>
    <t>Country Name</t>
  </si>
  <si>
    <t>Country Code</t>
  </si>
  <si>
    <t>Indicator Name</t>
  </si>
  <si>
    <t>Indicator Code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</si>
  <si>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</si>
  <si>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</si>
  <si>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</si>
  <si>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</si>
  <si>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</si>
  <si>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</si>
  <si>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</si>
  <si>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</si>
  <si>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</si>
  <si>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</si>
  <si>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</si>
  <si>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</si>
  <si>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</si>
  <si>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</si>
  <si>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</si>
  <si>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</si>
  <si>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</si>
  <si>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</si>
  <si>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</si>
  <si>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</si>
  <si>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</si>
  <si>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</si>
  <si>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</si>
  <si>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</si>
  <si>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</si>
  <si>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</si>
  <si>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</si>
  <si>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</si>
  <si>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</si>
  <si>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</si>
  <si>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</si>
  <si>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</si>
  <si>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</si>
  <si>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</si>
  <si>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</si>
  <si>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</si>
  <si>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</si>
  <si>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</si>
  <si>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</si>
  <si>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</si>
  <si>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</si>
  <si>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</si>
  <si>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</si>
  <si>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</si>
  <si>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</si>
  <si>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</si>
  <si>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</si>
  <si>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</si>
  <si>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</si>
  <si>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</si>
  <si>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2020</t>
  </si>
  <si>
    <t>ABW</t>
  </si>
  <si>
    <t>Official exchange rate (LCU per US$, period average)</t>
  </si>
  <si>
    <t>PA.NUS.FCRF</t>
  </si>
  <si>
    <t>AND</t>
  </si>
  <si>
    <t>Arab World</t>
  </si>
  <si>
    <t>ARB</t>
  </si>
  <si>
    <t>American Samoa</t>
  </si>
  <si>
    <t>ATG</t>
  </si>
  <si>
    <t>Bahamas, The</t>
  </si>
  <si>
    <t>BMU</t>
  </si>
  <si>
    <t>Bolivia</t>
  </si>
  <si>
    <t>Central Europe and the Baltics</t>
  </si>
  <si>
    <t>CEB</t>
  </si>
  <si>
    <t>Channel Islands</t>
  </si>
  <si>
    <t>CHI</t>
  </si>
  <si>
    <t>Cote d'Ivoire</t>
  </si>
  <si>
    <t>Congo, Dem. Rep.</t>
  </si>
  <si>
    <t>Congo, Rep.</t>
  </si>
  <si>
    <t>Caribbean small states</t>
  </si>
  <si>
    <t>CSS</t>
  </si>
  <si>
    <t>CUB</t>
  </si>
  <si>
    <t>Curacao</t>
  </si>
  <si>
    <t>CUW</t>
  </si>
  <si>
    <t>CYM</t>
  </si>
  <si>
    <t>Czech Republic</t>
  </si>
  <si>
    <t>East Asia &amp; Pacific (excluding high income)</t>
  </si>
  <si>
    <t>Early-demographic dividend</t>
  </si>
  <si>
    <t>EAR</t>
  </si>
  <si>
    <t>EAS</t>
  </si>
  <si>
    <t>Europe &amp; Central Asia (excluding high income)</t>
  </si>
  <si>
    <t>ECS</t>
  </si>
  <si>
    <t>Egypt, Arab Rep.</t>
  </si>
  <si>
    <t>Euro area</t>
  </si>
  <si>
    <t>EMU</t>
  </si>
  <si>
    <t>European Union</t>
  </si>
  <si>
    <t>EUU</t>
  </si>
  <si>
    <t>Fragile and conflict affected situations</t>
  </si>
  <si>
    <t>FCS</t>
  </si>
  <si>
    <t>Faroe Islands</t>
  </si>
  <si>
    <t>FRO</t>
  </si>
  <si>
    <t>Micronesia, Fed. Sts.</t>
  </si>
  <si>
    <t>United Kingdom</t>
  </si>
  <si>
    <t>Gibraltar</t>
  </si>
  <si>
    <t>GIB</t>
  </si>
  <si>
    <t>Gambia, The</t>
  </si>
  <si>
    <t>GRL</t>
  </si>
  <si>
    <t>High income</t>
  </si>
  <si>
    <t>HIC</t>
  </si>
  <si>
    <t>Hong Kong SAR, China</t>
  </si>
  <si>
    <t>Heavily indebted poor countries (HIPC)</t>
  </si>
  <si>
    <t>HPC</t>
  </si>
  <si>
    <t>HTI</t>
  </si>
  <si>
    <t>IBRD only</t>
  </si>
  <si>
    <t>IBD</t>
  </si>
  <si>
    <t>IDA &amp; IBRD total</t>
  </si>
  <si>
    <t>IBT</t>
  </si>
  <si>
    <t>IDA total</t>
  </si>
  <si>
    <t>IDA</t>
  </si>
  <si>
    <t>IDA blend</t>
  </si>
  <si>
    <t>IDB</t>
  </si>
  <si>
    <t>IDA only</t>
  </si>
  <si>
    <t>IDX</t>
  </si>
  <si>
    <t>Isle of Man</t>
  </si>
  <si>
    <t>IMN</t>
  </si>
  <si>
    <t>Not classified</t>
  </si>
  <si>
    <t>INX</t>
  </si>
  <si>
    <t>Iran, Islamic Rep.</t>
  </si>
  <si>
    <t>Kyrgyz Republic</t>
  </si>
  <si>
    <t>St. Kitts and Nevis</t>
  </si>
  <si>
    <t>Korea, Rep.</t>
  </si>
  <si>
    <t>Latin America &amp; Caribbean (excluding high income)</t>
  </si>
  <si>
    <t>Lao PDR</t>
  </si>
  <si>
    <t>St. Lucia</t>
  </si>
  <si>
    <t>LCA</t>
  </si>
  <si>
    <t>LCN</t>
  </si>
  <si>
    <t>Least developed countries: UN classification</t>
  </si>
  <si>
    <t>LDC</t>
  </si>
  <si>
    <t>Low income</t>
  </si>
  <si>
    <t>LIC</t>
  </si>
  <si>
    <t>LIE</t>
  </si>
  <si>
    <t>Lower middle income</t>
  </si>
  <si>
    <t>LMC</t>
  </si>
  <si>
    <t>Low &amp; middle income</t>
  </si>
  <si>
    <t>LMY</t>
  </si>
  <si>
    <t>Late-demographic dividend</t>
  </si>
  <si>
    <t>LTE</t>
  </si>
  <si>
    <t>Macao SAR, China</t>
  </si>
  <si>
    <t>MAC</t>
  </si>
  <si>
    <t>St. Martin (French part)</t>
  </si>
  <si>
    <t>MAF</t>
  </si>
  <si>
    <t>Monaco</t>
  </si>
  <si>
    <t>MCO</t>
  </si>
  <si>
    <t>Moldova</t>
  </si>
  <si>
    <t>MEA</t>
  </si>
  <si>
    <t>Middle income</t>
  </si>
  <si>
    <t>MIC</t>
  </si>
  <si>
    <t>Middle East &amp; North Africa (excluding high income)</t>
  </si>
  <si>
    <t>MNA</t>
  </si>
  <si>
    <t>MNE</t>
  </si>
  <si>
    <t>NAC</t>
  </si>
  <si>
    <t>OECD members</t>
  </si>
  <si>
    <t>OED</t>
  </si>
  <si>
    <t>Other small states</t>
  </si>
  <si>
    <t>OSS</t>
  </si>
  <si>
    <t>Pre-demographic dividend</t>
  </si>
  <si>
    <t>PRE</t>
  </si>
  <si>
    <t>PRI</t>
  </si>
  <si>
    <t>Korea, Dem. People’s Rep.</t>
  </si>
  <si>
    <t>West Bank and Gaza</t>
  </si>
  <si>
    <t>Pacific island small states</t>
  </si>
  <si>
    <t>PSS</t>
  </si>
  <si>
    <t>Post-demographic dividend</t>
  </si>
  <si>
    <t>PST</t>
  </si>
  <si>
    <t>ROU</t>
  </si>
  <si>
    <t>SAS</t>
  </si>
  <si>
    <t>SMR</t>
  </si>
  <si>
    <t>Sub-Saharan Africa (excluding high income)</t>
  </si>
  <si>
    <t>SSF</t>
  </si>
  <si>
    <t>Small states</t>
  </si>
  <si>
    <t>SST</t>
  </si>
  <si>
    <t>Slovak Republic</t>
  </si>
  <si>
    <t>SXM</t>
  </si>
  <si>
    <t>TCA</t>
  </si>
  <si>
    <t>East Asia &amp; Pacific (IDA &amp; IBRD countries)</t>
  </si>
  <si>
    <t>TEA</t>
  </si>
  <si>
    <t>Europe &amp; Central Asia (IDA &amp; IBRD countries)</t>
  </si>
  <si>
    <t>TEC</t>
  </si>
  <si>
    <t>Latin America &amp; the Caribbean (IDA &amp; IBRD countries)</t>
  </si>
  <si>
    <t>TLA</t>
  </si>
  <si>
    <t>Middle East &amp; North Africa (IDA &amp; IBRD countries)</t>
  </si>
  <si>
    <t>TMN</t>
  </si>
  <si>
    <t>South Asia (IDA &amp; IBRD)</t>
  </si>
  <si>
    <t>TSA</t>
  </si>
  <si>
    <t>Sub-Saharan Africa (IDA &amp; IBRD countries)</t>
  </si>
  <si>
    <t>TSS</t>
  </si>
  <si>
    <t>Upper middle income</t>
  </si>
  <si>
    <t>UMC</t>
  </si>
  <si>
    <t>St. Vincent and the Grenadines</t>
  </si>
  <si>
    <t>Venezuela, RB</t>
  </si>
  <si>
    <t>VGB</t>
  </si>
  <si>
    <t>Virgin Islands (U.S.)</t>
  </si>
  <si>
    <t>VIR</t>
  </si>
  <si>
    <t>Vietnam</t>
  </si>
  <si>
    <t>World</t>
  </si>
  <si>
    <t>WLD</t>
  </si>
  <si>
    <t>Kosovo</t>
  </si>
  <si>
    <t>XKX</t>
  </si>
  <si>
    <t>Yemen, Rep.</t>
  </si>
  <si>
    <t>Exchange rate (LCU/USD)</t>
  </si>
  <si>
    <t>Constant USD, constant exch rate</t>
  </si>
  <si>
    <t>Constant USD(2010)</t>
  </si>
  <si>
    <t>Constant USD (2010), fixed exch rate</t>
  </si>
  <si>
    <t>Region</t>
  </si>
  <si>
    <t>% of ag GDP spent on ag R&amp;D</t>
  </si>
  <si>
    <t>Non-R&amp;D innovation spend</t>
  </si>
  <si>
    <t>% of ag innovation spent on SAI</t>
  </si>
  <si>
    <t>SAI (moderate)</t>
  </si>
  <si>
    <t>SAI spend moderate</t>
  </si>
  <si>
    <t>Break up of SAI aggressive</t>
  </si>
  <si>
    <t>SAI aggressive</t>
  </si>
  <si>
    <t>SAI moderate</t>
  </si>
  <si>
    <t>Break up of SAI moderate</t>
  </si>
  <si>
    <t>Funding recipient</t>
  </si>
  <si>
    <t>Private company</t>
  </si>
  <si>
    <t>University/Research institute</t>
  </si>
  <si>
    <t>NGO/NPO</t>
  </si>
  <si>
    <t>Bi-lateral/Multi-lateral</t>
  </si>
  <si>
    <t>Development Agency</t>
  </si>
  <si>
    <t>End-consumer</t>
  </si>
  <si>
    <t>PSU</t>
  </si>
  <si>
    <t>Government agency</t>
  </si>
  <si>
    <t>Selected assumptions</t>
  </si>
  <si>
    <t>Conservative assumptions</t>
  </si>
  <si>
    <t>Moderate assumptions</t>
  </si>
  <si>
    <t>Aggressive assumptions</t>
  </si>
  <si>
    <r>
      <t xml:space="preserve">Scenario (linked to consolidated sheet - </t>
    </r>
    <r>
      <rPr>
        <i/>
        <sz val="11"/>
        <color rgb="FFFF0000"/>
        <rFont val="Calibri"/>
        <family val="2"/>
        <scheme val="minor"/>
      </rPr>
      <t>do not change here</t>
    </r>
    <r>
      <rPr>
        <i/>
        <sz val="11"/>
        <rFont val="Calibri"/>
        <family val="2"/>
        <scheme val="minor"/>
      </rPr>
      <t xml:space="preserve">) </t>
    </r>
  </si>
  <si>
    <r>
      <t xml:space="preserve">Units dropdown (linked to consolidated sheet - </t>
    </r>
    <r>
      <rPr>
        <i/>
        <sz val="11"/>
        <color rgb="FFFF0000"/>
        <rFont val="Calibri"/>
        <family val="2"/>
        <scheme val="minor"/>
      </rPr>
      <t>do not change here</t>
    </r>
    <r>
      <rPr>
        <i/>
        <sz val="11"/>
        <color theme="1"/>
        <rFont val="Calibri"/>
        <family val="2"/>
        <scheme val="minor"/>
      </rPr>
      <t xml:space="preserve">) </t>
    </r>
  </si>
  <si>
    <t>2010 base year</t>
  </si>
  <si>
    <t>2019 base year</t>
  </si>
  <si>
    <t>Netherlands Antilles</t>
  </si>
  <si>
    <t>Antarctica</t>
  </si>
  <si>
    <t>Cocos (Keeling) Islands</t>
  </si>
  <si>
    <t>Congo, The Democratic Republic of the</t>
  </si>
  <si>
    <t>Christmas Island</t>
  </si>
  <si>
    <t>Micronesia, Federated States of</t>
  </si>
  <si>
    <t>Guadeloupe</t>
  </si>
  <si>
    <t>Heard Island and McDonald Islands</t>
  </si>
  <si>
    <t>Korea, Democratic People's Republic of</t>
  </si>
  <si>
    <t>Martinique</t>
  </si>
  <si>
    <t>Norfolk Island</t>
  </si>
  <si>
    <t>Pitcairn Islands</t>
  </si>
  <si>
    <t>Palestinian Territory</t>
  </si>
  <si>
    <t>Reunion</t>
  </si>
  <si>
    <t>Swaziland</t>
  </si>
  <si>
    <t>Virgin Islands, British</t>
  </si>
  <si>
    <t>Virgin Islands, U.S.</t>
  </si>
  <si>
    <t>Wallis and Futuna</t>
  </si>
  <si>
    <t>Saint Barthelemy</t>
  </si>
  <si>
    <t>Saint Martin</t>
  </si>
  <si>
    <t>Spending, total (as a share of AgGDP, %)</t>
  </si>
  <si>
    <t>Dominican Rep.</t>
  </si>
  <si>
    <t>Laos</t>
  </si>
  <si>
    <t>Venezuela</t>
  </si>
  <si>
    <t>Copyright 2021. ASTI (Agricultural Science and Technology Indicators). ASTI database. International Food Policy Research Institute (IFPRI).</t>
  </si>
  <si>
    <t>http://www.asti.cgiar.org/</t>
  </si>
  <si>
    <t>Retrieved:</t>
  </si>
  <si>
    <t>Land area</t>
  </si>
  <si>
    <t>Land area (sq. km)</t>
  </si>
  <si>
    <t>Exch rate</t>
  </si>
  <si>
    <t>Ag R&amp;D/Ag GDP</t>
  </si>
  <si>
    <t xml:space="preserve">USD mn (current) </t>
  </si>
  <si>
    <t>Ag value added</t>
  </si>
  <si>
    <t>FAOstat</t>
  </si>
  <si>
    <t xml:space="preserve">Ag R&amp;D </t>
  </si>
  <si>
    <t>Budgets</t>
  </si>
  <si>
    <t>moderate scenario</t>
  </si>
  <si>
    <t>Name of country-type</t>
  </si>
  <si>
    <t>Range</t>
  </si>
  <si>
    <t>0-0.002</t>
  </si>
  <si>
    <t>0.002-0.006</t>
  </si>
  <si>
    <t>&gt;0.006</t>
  </si>
  <si>
    <t>Non R&amp;D expenditure</t>
  </si>
  <si>
    <t xml:space="preserve">Research heavy </t>
  </si>
  <si>
    <t>Program heavy</t>
  </si>
  <si>
    <t>Balanced</t>
  </si>
  <si>
    <t>R&amp;D spend/Ag value added</t>
  </si>
  <si>
    <t>Note - This is confidential data and should not be shared with any third party. Procured from ASTI to use only for modelling purposes.</t>
  </si>
  <si>
    <t>ISO3</t>
  </si>
  <si>
    <t>Spending, total (million constant 2011 US dollars)</t>
  </si>
  <si>
    <t>Spending, total (million current US dollars)</t>
  </si>
  <si>
    <t>2011 GDP deflator</t>
  </si>
  <si>
    <t>GDP deflators</t>
  </si>
  <si>
    <t>Small</t>
  </si>
  <si>
    <t>Medium</t>
  </si>
  <si>
    <t>Lower limit</t>
  </si>
  <si>
    <t>Higher limit</t>
  </si>
  <si>
    <t>Large</t>
  </si>
  <si>
    <t>R&amp;D/Ag GDP</t>
  </si>
  <si>
    <t>Avg R&amp;D/GDP</t>
  </si>
  <si>
    <t>Country typology</t>
  </si>
  <si>
    <t>Country-size type</t>
  </si>
  <si>
    <t>Country-size (ag value added avg)</t>
  </si>
  <si>
    <t>Country size&gt;</t>
  </si>
  <si>
    <t>Country size limits&gt;</t>
  </si>
  <si>
    <t>R&amp;D/ag gdp limits for typology</t>
  </si>
  <si>
    <t>Total number of countries by size</t>
  </si>
  <si>
    <t>Total number of countries by typology</t>
  </si>
  <si>
    <t>Table 9
List of countries, areas and geographical groupings</t>
  </si>
  <si>
    <t>Only countries or areas with a population of at least 100,000 in 2010 are included.</t>
  </si>
  <si>
    <t>More developed regions</t>
  </si>
  <si>
    <r>
      <t xml:space="preserve">Central Asia </t>
    </r>
    <r>
      <rPr>
        <vertAlign val="superscript"/>
        <sz val="8"/>
        <color indexed="10"/>
        <rFont val="Arial Narrow"/>
        <family val="2"/>
      </rPr>
      <t>b</t>
    </r>
  </si>
  <si>
    <t>Caribbean</t>
  </si>
  <si>
    <t>Eastern Europe</t>
  </si>
  <si>
    <r>
      <t xml:space="preserve">Kazakhstan </t>
    </r>
    <r>
      <rPr>
        <vertAlign val="superscript"/>
        <sz val="8"/>
        <color indexed="10"/>
        <rFont val="Arial Narrow"/>
        <family val="2"/>
      </rPr>
      <t>c</t>
    </r>
  </si>
  <si>
    <r>
      <t xml:space="preserve">Albania </t>
    </r>
    <r>
      <rPr>
        <vertAlign val="superscript"/>
        <sz val="8"/>
        <color indexed="10"/>
        <rFont val="Arial Narrow"/>
        <family val="2"/>
      </rPr>
      <t>d</t>
    </r>
  </si>
  <si>
    <r>
      <t xml:space="preserve">Kyrgyzstan </t>
    </r>
    <r>
      <rPr>
        <vertAlign val="superscript"/>
        <sz val="8"/>
        <color indexed="10"/>
        <rFont val="Arial Narrow"/>
        <family val="2"/>
      </rPr>
      <t>c</t>
    </r>
  </si>
  <si>
    <t>Libyan Arab Jamahiriya</t>
  </si>
  <si>
    <r>
      <t xml:space="preserve">Tajikistan </t>
    </r>
    <r>
      <rPr>
        <vertAlign val="superscript"/>
        <sz val="8"/>
        <color indexed="10"/>
        <rFont val="Arial Narrow"/>
        <family val="2"/>
      </rPr>
      <t>c</t>
    </r>
  </si>
  <si>
    <r>
      <t xml:space="preserve">Bosnia and Herzegovina </t>
    </r>
    <r>
      <rPr>
        <vertAlign val="superscript"/>
        <sz val="8"/>
        <color indexed="10"/>
        <rFont val="Arial Narrow"/>
        <family val="2"/>
      </rPr>
      <t>d</t>
    </r>
  </si>
  <si>
    <r>
      <t xml:space="preserve">Turkmenistan </t>
    </r>
    <r>
      <rPr>
        <vertAlign val="superscript"/>
        <sz val="8"/>
        <color indexed="10"/>
        <rFont val="Arial Narrow"/>
        <family val="2"/>
      </rPr>
      <t>c</t>
    </r>
  </si>
  <si>
    <r>
      <t xml:space="preserve">Uzbekistan </t>
    </r>
    <r>
      <rPr>
        <vertAlign val="superscript"/>
        <sz val="8"/>
        <color indexed="10"/>
        <rFont val="Arial Narrow"/>
        <family val="2"/>
      </rPr>
      <t>c</t>
    </r>
  </si>
  <si>
    <r>
      <t xml:space="preserve">Croatia </t>
    </r>
    <r>
      <rPr>
        <vertAlign val="superscript"/>
        <sz val="8"/>
        <color indexed="10"/>
        <rFont val="Arial Narrow"/>
        <family val="2"/>
      </rPr>
      <t>d</t>
    </r>
  </si>
  <si>
    <r>
      <t xml:space="preserve">Estonia </t>
    </r>
    <r>
      <rPr>
        <vertAlign val="superscript"/>
        <sz val="8"/>
        <color indexed="10"/>
        <rFont val="Arial Narrow"/>
        <family val="2"/>
      </rPr>
      <t>e</t>
    </r>
  </si>
  <si>
    <r>
      <t xml:space="preserve">Greece </t>
    </r>
    <r>
      <rPr>
        <vertAlign val="superscript"/>
        <sz val="8"/>
        <color indexed="10"/>
        <rFont val="Arial Narrow"/>
        <family val="2"/>
      </rPr>
      <t>d</t>
    </r>
  </si>
  <si>
    <t>China, Macao Special Administrative Region</t>
  </si>
  <si>
    <r>
      <t xml:space="preserve">Latvia </t>
    </r>
    <r>
      <rPr>
        <vertAlign val="superscript"/>
        <sz val="8"/>
        <color indexed="10"/>
        <rFont val="Arial Narrow"/>
        <family val="2"/>
      </rPr>
      <t>e</t>
    </r>
  </si>
  <si>
    <r>
      <t xml:space="preserve">Lithuania </t>
    </r>
    <r>
      <rPr>
        <vertAlign val="superscript"/>
        <sz val="8"/>
        <color indexed="10"/>
        <rFont val="Arial Narrow"/>
        <family val="2"/>
      </rPr>
      <t>e</t>
    </r>
  </si>
  <si>
    <r>
      <t xml:space="preserve">Montenegro </t>
    </r>
    <r>
      <rPr>
        <vertAlign val="superscript"/>
        <sz val="8"/>
        <color indexed="10"/>
        <rFont val="Arial Narrow"/>
        <family val="2"/>
      </rPr>
      <t>d</t>
    </r>
  </si>
  <si>
    <t>South-Eastern Asia</t>
  </si>
  <si>
    <t>United States Virgin Islands</t>
  </si>
  <si>
    <r>
      <t xml:space="preserve">Serbia </t>
    </r>
    <r>
      <rPr>
        <vertAlign val="superscript"/>
        <sz val="8"/>
        <color indexed="10"/>
        <rFont val="Arial Narrow"/>
        <family val="2"/>
      </rPr>
      <t>d</t>
    </r>
  </si>
  <si>
    <r>
      <t xml:space="preserve">Slovenia </t>
    </r>
    <r>
      <rPr>
        <vertAlign val="superscript"/>
        <sz val="8"/>
        <color indexed="10"/>
        <rFont val="Arial Narrow"/>
        <family val="2"/>
      </rPr>
      <t>d</t>
    </r>
  </si>
  <si>
    <r>
      <t xml:space="preserve">The former Yugoslav Republic of Macedonia </t>
    </r>
    <r>
      <rPr>
        <vertAlign val="superscript"/>
        <sz val="8"/>
        <color indexed="10"/>
        <rFont val="Arial Narrow"/>
        <family val="2"/>
      </rPr>
      <t>d</t>
    </r>
  </si>
  <si>
    <t>Western Europe</t>
  </si>
  <si>
    <r>
      <t xml:space="preserve">Sudan </t>
    </r>
    <r>
      <rPr>
        <vertAlign val="superscript"/>
        <sz val="8"/>
        <color indexed="10"/>
        <rFont val="Arial Narrow"/>
        <family val="2"/>
      </rPr>
      <t>a</t>
    </r>
  </si>
  <si>
    <r>
      <t xml:space="preserve">Channel Islands </t>
    </r>
    <r>
      <rPr>
        <vertAlign val="superscript"/>
        <sz val="8"/>
        <color indexed="10"/>
        <rFont val="Arial Narrow"/>
        <family val="2"/>
      </rPr>
      <t>e</t>
    </r>
  </si>
  <si>
    <r>
      <t xml:space="preserve">Denmark </t>
    </r>
    <r>
      <rPr>
        <vertAlign val="superscript"/>
        <sz val="8"/>
        <color indexed="10"/>
        <rFont val="Arial Narrow"/>
        <family val="2"/>
      </rPr>
      <t>e</t>
    </r>
  </si>
  <si>
    <r>
      <t xml:space="preserve">Southern Asia </t>
    </r>
    <r>
      <rPr>
        <vertAlign val="superscript"/>
        <sz val="8"/>
        <color indexed="10"/>
        <rFont val="Arial Narrow"/>
        <family val="2"/>
      </rPr>
      <t>b</t>
    </r>
  </si>
  <si>
    <r>
      <t xml:space="preserve">Finland </t>
    </r>
    <r>
      <rPr>
        <vertAlign val="superscript"/>
        <sz val="8"/>
        <color indexed="10"/>
        <rFont val="Arial Narrow"/>
        <family val="2"/>
      </rPr>
      <t>e</t>
    </r>
  </si>
  <si>
    <r>
      <t xml:space="preserve">Iceland </t>
    </r>
    <r>
      <rPr>
        <vertAlign val="superscript"/>
        <sz val="8"/>
        <color indexed="10"/>
        <rFont val="Arial Narrow"/>
        <family val="2"/>
      </rPr>
      <t>e</t>
    </r>
  </si>
  <si>
    <r>
      <t xml:space="preserve">Ireland </t>
    </r>
    <r>
      <rPr>
        <vertAlign val="superscript"/>
        <sz val="8"/>
        <color indexed="10"/>
        <rFont val="Arial Narrow"/>
        <family val="2"/>
      </rPr>
      <t>e</t>
    </r>
  </si>
  <si>
    <r>
      <t xml:space="preserve">Italy </t>
    </r>
    <r>
      <rPr>
        <vertAlign val="superscript"/>
        <sz val="8"/>
        <color indexed="10"/>
        <rFont val="Arial Narrow"/>
        <family val="2"/>
      </rPr>
      <t>d</t>
    </r>
  </si>
  <si>
    <r>
      <t xml:space="preserve">Malta </t>
    </r>
    <r>
      <rPr>
        <vertAlign val="superscript"/>
        <sz val="8"/>
        <color indexed="10"/>
        <rFont val="Arial Narrow"/>
        <family val="2"/>
      </rPr>
      <t>d</t>
    </r>
  </si>
  <si>
    <r>
      <t xml:space="preserve">Norway </t>
    </r>
    <r>
      <rPr>
        <vertAlign val="superscript"/>
        <sz val="8"/>
        <color indexed="10"/>
        <rFont val="Arial Narrow"/>
        <family val="2"/>
      </rPr>
      <t>e</t>
    </r>
  </si>
  <si>
    <r>
      <t xml:space="preserve">Portugal </t>
    </r>
    <r>
      <rPr>
        <vertAlign val="superscript"/>
        <sz val="8"/>
        <color indexed="10"/>
        <rFont val="Arial Narrow"/>
        <family val="2"/>
      </rPr>
      <t>d</t>
    </r>
  </si>
  <si>
    <r>
      <t xml:space="preserve">Spain </t>
    </r>
    <r>
      <rPr>
        <vertAlign val="superscript"/>
        <sz val="8"/>
        <color indexed="10"/>
        <rFont val="Arial Narrow"/>
        <family val="2"/>
      </rPr>
      <t>d</t>
    </r>
  </si>
  <si>
    <r>
      <t xml:space="preserve">Armenia </t>
    </r>
    <r>
      <rPr>
        <vertAlign val="superscript"/>
        <sz val="8"/>
        <color indexed="10"/>
        <rFont val="Arial Narrow"/>
        <family val="2"/>
      </rPr>
      <t>c</t>
    </r>
  </si>
  <si>
    <r>
      <t xml:space="preserve">Sweden </t>
    </r>
    <r>
      <rPr>
        <vertAlign val="superscript"/>
        <sz val="8"/>
        <color indexed="10"/>
        <rFont val="Arial Narrow"/>
        <family val="2"/>
      </rPr>
      <t>e</t>
    </r>
  </si>
  <si>
    <r>
      <t xml:space="preserve">Azerbaijan </t>
    </r>
    <r>
      <rPr>
        <vertAlign val="superscript"/>
        <sz val="8"/>
        <color indexed="10"/>
        <rFont val="Arial Narrow"/>
        <family val="2"/>
      </rPr>
      <t>c</t>
    </r>
  </si>
  <si>
    <r>
      <t xml:space="preserve">United Kingdom of Great Britain and Northern Ireland </t>
    </r>
    <r>
      <rPr>
        <vertAlign val="superscript"/>
        <sz val="8"/>
        <color indexed="10"/>
        <rFont val="Arial Narrow"/>
        <family val="2"/>
      </rPr>
      <t>e</t>
    </r>
  </si>
  <si>
    <r>
      <t xml:space="preserve">Georgia </t>
    </r>
    <r>
      <rPr>
        <vertAlign val="superscript"/>
        <sz val="8"/>
        <color indexed="10"/>
        <rFont val="Arial Narrow"/>
        <family val="2"/>
      </rPr>
      <t>c</t>
    </r>
  </si>
  <si>
    <t>Other more developed regions</t>
  </si>
  <si>
    <r>
      <t xml:space="preserve">Australia </t>
    </r>
    <r>
      <rPr>
        <vertAlign val="superscript"/>
        <sz val="8"/>
        <color indexed="10"/>
        <rFont val="Arial Narrow"/>
        <family val="2"/>
      </rPr>
      <t>f</t>
    </r>
  </si>
  <si>
    <r>
      <t xml:space="preserve">Canada </t>
    </r>
    <r>
      <rPr>
        <vertAlign val="superscript"/>
        <sz val="8"/>
        <color indexed="10"/>
        <rFont val="Arial Narrow"/>
        <family val="2"/>
      </rPr>
      <t>g</t>
    </r>
  </si>
  <si>
    <r>
      <t xml:space="preserve">Japan </t>
    </r>
    <r>
      <rPr>
        <vertAlign val="superscript"/>
        <sz val="8"/>
        <color indexed="10"/>
        <rFont val="Arial Narrow"/>
        <family val="2"/>
      </rPr>
      <t>h</t>
    </r>
  </si>
  <si>
    <t>Cape Verde</t>
  </si>
  <si>
    <r>
      <t xml:space="preserve">New Zealand </t>
    </r>
    <r>
      <rPr>
        <vertAlign val="superscript"/>
        <sz val="8"/>
        <color indexed="10"/>
        <rFont val="Arial Narrow"/>
        <family val="2"/>
      </rPr>
      <t>f</t>
    </r>
  </si>
  <si>
    <r>
      <t xml:space="preserve">United States of America </t>
    </r>
    <r>
      <rPr>
        <vertAlign val="superscript"/>
        <sz val="8"/>
        <color indexed="10"/>
        <rFont val="Arial Narrow"/>
        <family val="2"/>
      </rPr>
      <t>g</t>
    </r>
  </si>
  <si>
    <t>Occupied Palestinian Territory</t>
  </si>
  <si>
    <t>Notes</t>
  </si>
  <si>
    <r>
      <t>a</t>
    </r>
    <r>
      <rPr>
        <sz val="8"/>
        <rFont val="Arial Narrow"/>
        <family val="2"/>
      </rPr>
      <t xml:space="preserve"> Sudan is included in Northern Africa for the analysis presented in Chapter 1 – Population and families, and Chapter 3 – Education.</t>
    </r>
  </si>
  <si>
    <r>
      <t>b</t>
    </r>
    <r>
      <rPr>
        <sz val="8"/>
        <rFont val="Arial Narrow"/>
        <family val="2"/>
      </rPr>
      <t xml:space="preserve"> Central Asia and Southern Asia are combined into one region, South-Central Asia, for the analysis presented in Chapter 1 – Population and families, and Chapter 3 – Education.</t>
    </r>
  </si>
  <si>
    <r>
      <t>c</t>
    </r>
    <r>
      <rPr>
        <sz val="8"/>
        <rFont val="Arial Narrow"/>
        <family val="2"/>
      </rPr>
      <t xml:space="preserve"> Included in the group “CIS in Asia” for the analysis presented in Chapter 4 – Work.</t>
    </r>
  </si>
  <si>
    <r>
      <t>d</t>
    </r>
    <r>
      <rPr>
        <sz val="8"/>
        <rFont val="Arial Narrow"/>
        <family val="2"/>
      </rPr>
      <t xml:space="preserve"> Included in Southern Europe for the analysis presented in Chapter 1 – Population and families, Chapter 3 – Education, and Chapter 4 – Work.</t>
    </r>
  </si>
  <si>
    <r>
      <t>e</t>
    </r>
    <r>
      <rPr>
        <sz val="8"/>
        <rFont val="Arial Narrow"/>
        <family val="2"/>
      </rPr>
      <t xml:space="preserve"> Included in Northern Europe for the analysis presented in Chapter 1 – Population and families, Chapter 3 – Education, and Chapter 4 – Work.</t>
    </r>
  </si>
  <si>
    <r>
      <t xml:space="preserve">f </t>
    </r>
    <r>
      <rPr>
        <sz val="8"/>
        <rFont val="Arial Narrow"/>
        <family val="2"/>
      </rPr>
      <t>Australia and New Zealand are included in Oceania for the analysis presented in Chapter 1 – Population and families, and Chapter 3 – Education.</t>
    </r>
  </si>
  <si>
    <r>
      <t>g</t>
    </r>
    <r>
      <rPr>
        <sz val="8"/>
        <rFont val="Arial Narrow"/>
        <family val="2"/>
      </rPr>
      <t xml:space="preserve"> Canada and the United States of America are included in Northern America for the analysis presented in Chapter 1 – Population and families, and Chapter 3 – Education.</t>
    </r>
  </si>
  <si>
    <r>
      <t>h</t>
    </r>
    <r>
      <rPr>
        <sz val="8"/>
        <rFont val="Arial Narrow"/>
        <family val="2"/>
      </rPr>
      <t xml:space="preserve"> Japan is included in Eastern Asia for the analysis presented in Chapter 1 – Population and families, and Chapter 3 – Education.</t>
    </r>
  </si>
  <si>
    <t>Country mapping</t>
  </si>
  <si>
    <t>UJN stats</t>
  </si>
  <si>
    <t>Sub-region</t>
  </si>
  <si>
    <t>This has been used to calculate multipliers that can adjust for the size variance in R&amp;D spends/Ag GDP while assigning typologies for countries in sheet non-R&amp;D ex_typolohies</t>
  </si>
  <si>
    <t>In the cell above, please read '2010' as '2019' since the model was later updated to show values in 2019 prices and based on 2019 constant exchange rates.</t>
  </si>
  <si>
    <t>This data has not been used</t>
  </si>
  <si>
    <t>Ag R&amp;D/Ag GDP data</t>
  </si>
  <si>
    <t>Note: The below values on percentage of ag GDP spent on ag R&amp;D has been used only where ASTI data in sheet 'ASTI data (new)' were not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</si>
</sst>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_-* #,##0.0_-;\-* #,##0.0_-;_-* &quot;-&quot;??_-;_-@_-"/>
    <numFmt numFmtId="166" formatCode="_ * #,##0.0000_ ;_ * \-#,##0.0000_ ;_ * &quot;-&quot;??_ ;_ @_ "/>
    <numFmt numFmtId="167" formatCode="#,##0.0"/>
    <numFmt numFmtId="168" formatCode="_ * #,##0.000000_ ;_ * \-#,##0.000000_ ;_ * &quot;-&quot;??_ ;_ @_ 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0.5"/>
      <color theme="1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b/>
      <sz val="7"/>
      <color theme="1"/>
      <name val="Trebuchet MS"/>
      <family val="2"/>
    </font>
    <font>
      <u/>
      <sz val="8.5"/>
      <color theme="1"/>
      <name val="Times New Roman"/>
      <family val="1"/>
    </font>
    <font>
      <b/>
      <u/>
      <sz val="8.5"/>
      <color theme="1"/>
      <name val="Trebuchet MS"/>
      <family val="2"/>
    </font>
    <font>
      <i/>
      <sz val="8.5"/>
      <color theme="1"/>
      <name val="Trebuchet MS"/>
      <family val="2"/>
    </font>
    <font>
      <i/>
      <sz val="8.5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1"/>
      <name val="Calibri Light"/>
      <family val="2"/>
      <scheme val="major"/>
    </font>
    <font>
      <i/>
      <sz val="11"/>
      <color rgb="FFC00000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i/>
      <sz val="11"/>
      <color theme="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FF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i/>
      <sz val="8"/>
      <name val="Arial Narrow"/>
      <family val="2"/>
    </font>
    <font>
      <vertAlign val="superscript"/>
      <sz val="8"/>
      <color indexed="10"/>
      <name val="Arial Narrow"/>
      <family val="2"/>
    </font>
    <font>
      <i/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>
      <alignment vertical="top"/>
      <protection locked="0"/>
    </xf>
    <xf numFmtId="0" fontId="15" fillId="0" borderId="0" applyNumberFormat="0" applyFill="0" applyBorder="0" applyAlignment="0" applyProtection="0"/>
    <xf numFmtId="0" fontId="28" fillId="0" borderId="0"/>
  </cellStyleXfs>
  <cellXfs count="157">
    <xf numFmtId="0" fontId="0" fillId="0" borderId="0" xfId="0"/>
    <xf numFmtId="0" fontId="0" fillId="0" borderId="0" xfId="0" applyAlignment="1" applyProtection="1">
      <alignment vertical="top"/>
      <protection locked="0"/>
    </xf>
    <xf numFmtId="49" fontId="0" fillId="0" borderId="0" xfId="0" applyNumberFormat="1" applyAlignment="1" applyProtection="1">
      <alignment vertical="top"/>
      <protection locked="0"/>
    </xf>
    <xf numFmtId="0" fontId="3" fillId="0" borderId="0" xfId="0" applyFont="1"/>
    <xf numFmtId="164" fontId="0" fillId="0" borderId="0" xfId="1" applyNumberFormat="1" applyFont="1"/>
    <xf numFmtId="0" fontId="0" fillId="2" borderId="0" xfId="0" applyFill="1"/>
    <xf numFmtId="0" fontId="3" fillId="2" borderId="0" xfId="0" applyFont="1" applyFill="1"/>
    <xf numFmtId="0" fontId="4" fillId="0" borderId="0" xfId="3" applyAlignment="1" applyProtection="1"/>
    <xf numFmtId="0" fontId="4" fillId="0" borderId="0" xfId="3">
      <alignment vertical="top"/>
      <protection locked="0"/>
    </xf>
    <xf numFmtId="49" fontId="4" fillId="0" borderId="0" xfId="3" applyNumberFormat="1">
      <alignment vertical="top"/>
      <protection locked="0"/>
    </xf>
    <xf numFmtId="0" fontId="0" fillId="0" borderId="0" xfId="0" applyAlignment="1">
      <alignment wrapText="1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0" borderId="0" xfId="0" applyAlignment="1">
      <alignment horizontal="left" indent="1"/>
    </xf>
    <xf numFmtId="0" fontId="5" fillId="0" borderId="0" xfId="0" applyFont="1" applyAlignment="1">
      <alignment horizontal="left" vertical="center" indent="2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indent="2"/>
    </xf>
    <xf numFmtId="0" fontId="5" fillId="0" borderId="0" xfId="0" applyFont="1" applyAlignment="1">
      <alignment horizontal="left" vertical="center" indent="1"/>
    </xf>
    <xf numFmtId="0" fontId="5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9" fillId="0" borderId="0" xfId="0" applyFont="1" applyAlignment="1">
      <alignment horizontal="left" vertical="center" indent="12"/>
    </xf>
    <xf numFmtId="0" fontId="10" fillId="0" borderId="0" xfId="0" applyFont="1" applyAlignment="1">
      <alignment horizontal="left" vertical="center" indent="12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13" fillId="0" borderId="0" xfId="0" applyFont="1"/>
    <xf numFmtId="9" fontId="0" fillId="0" borderId="0" xfId="2" applyFont="1"/>
    <xf numFmtId="164" fontId="0" fillId="0" borderId="0" xfId="0" applyNumberFormat="1"/>
    <xf numFmtId="0" fontId="0" fillId="7" borderId="0" xfId="0" applyFill="1"/>
    <xf numFmtId="0" fontId="0" fillId="0" borderId="0" xfId="0" applyFont="1"/>
    <xf numFmtId="0" fontId="3" fillId="0" borderId="3" xfId="0" applyFont="1" applyBorder="1"/>
    <xf numFmtId="9" fontId="14" fillId="0" borderId="0" xfId="0" applyNumberFormat="1" applyFont="1"/>
    <xf numFmtId="0" fontId="0" fillId="0" borderId="0" xfId="0" applyFont="1" applyAlignment="1">
      <alignment wrapText="1"/>
    </xf>
    <xf numFmtId="0" fontId="3" fillId="7" borderId="0" xfId="0" applyFont="1" applyFill="1"/>
    <xf numFmtId="0" fontId="2" fillId="0" borderId="0" xfId="0" applyFont="1"/>
    <xf numFmtId="0" fontId="15" fillId="0" borderId="0" xfId="4"/>
    <xf numFmtId="164" fontId="0" fillId="0" borderId="0" xfId="1" applyNumberFormat="1" applyFont="1" applyAlignment="1">
      <alignment horizontal="right"/>
    </xf>
    <xf numFmtId="165" fontId="16" fillId="0" borderId="0" xfId="1" applyNumberFormat="1" applyFont="1" applyFill="1" applyBorder="1" applyAlignment="1">
      <alignment horizontal="left" indent="3"/>
    </xf>
    <xf numFmtId="165" fontId="1" fillId="0" borderId="0" xfId="1" applyNumberFormat="1" applyFont="1" applyFill="1" applyBorder="1" applyAlignment="1">
      <alignment horizontal="left" indent="4"/>
    </xf>
    <xf numFmtId="165" fontId="17" fillId="0" borderId="0" xfId="1" applyNumberFormat="1" applyFont="1" applyFill="1" applyBorder="1" applyAlignment="1">
      <alignment horizontal="left" indent="4"/>
    </xf>
    <xf numFmtId="0" fontId="3" fillId="8" borderId="0" xfId="0" applyFont="1" applyFill="1"/>
    <xf numFmtId="1" fontId="0" fillId="0" borderId="0" xfId="2" applyNumberFormat="1" applyFont="1"/>
    <xf numFmtId="9" fontId="0" fillId="0" borderId="0" xfId="0" applyNumberFormat="1"/>
    <xf numFmtId="43" fontId="0" fillId="0" borderId="0" xfId="1" applyFont="1"/>
    <xf numFmtId="0" fontId="0" fillId="9" borderId="0" xfId="0" applyFill="1"/>
    <xf numFmtId="43" fontId="0" fillId="0" borderId="0" xfId="0" applyNumberFormat="1"/>
    <xf numFmtId="0" fontId="18" fillId="0" borderId="0" xfId="0" applyFont="1"/>
    <xf numFmtId="0" fontId="19" fillId="0" borderId="0" xfId="0" applyFont="1"/>
    <xf numFmtId="14" fontId="0" fillId="0" borderId="0" xfId="0" applyNumberFormat="1"/>
    <xf numFmtId="0" fontId="20" fillId="0" borderId="0" xfId="0" applyFont="1"/>
    <xf numFmtId="0" fontId="21" fillId="0" borderId="0" xfId="0" applyFont="1"/>
    <xf numFmtId="0" fontId="7" fillId="6" borderId="0" xfId="0" applyFont="1" applyFill="1" applyAlignment="1">
      <alignment horizontal="left" vertical="center" wrapText="1"/>
    </xf>
    <xf numFmtId="0" fontId="7" fillId="6" borderId="0" xfId="0" applyFont="1" applyFill="1" applyAlignment="1">
      <alignment horizontal="left" vertical="center" wrapText="1" indent="1"/>
    </xf>
    <xf numFmtId="9" fontId="0" fillId="6" borderId="0" xfId="0" applyNumberFormat="1" applyFont="1" applyFill="1"/>
    <xf numFmtId="9" fontId="0" fillId="0" borderId="0" xfId="0" applyNumberFormat="1" applyFont="1" applyFill="1"/>
    <xf numFmtId="0" fontId="0" fillId="0" borderId="0" xfId="0" applyFill="1"/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 indent="1"/>
    </xf>
    <xf numFmtId="9" fontId="0" fillId="6" borderId="0" xfId="0" applyNumberFormat="1" applyFill="1"/>
    <xf numFmtId="0" fontId="3" fillId="6" borderId="0" xfId="0" applyFont="1" applyFill="1"/>
    <xf numFmtId="165" fontId="16" fillId="0" borderId="3" xfId="1" applyNumberFormat="1" applyFont="1" applyFill="1" applyBorder="1" applyAlignment="1">
      <alignment horizontal="left" indent="3"/>
    </xf>
    <xf numFmtId="0" fontId="0" fillId="0" borderId="3" xfId="0" applyBorder="1"/>
    <xf numFmtId="0" fontId="0" fillId="0" borderId="0" xfId="0" applyAlignment="1"/>
    <xf numFmtId="0" fontId="3" fillId="0" borderId="0" xfId="0" applyFont="1" applyFill="1"/>
    <xf numFmtId="0" fontId="3" fillId="5" borderId="0" xfId="0" applyFont="1" applyFill="1"/>
    <xf numFmtId="9" fontId="0" fillId="5" borderId="0" xfId="0" applyNumberFormat="1" applyFill="1"/>
    <xf numFmtId="9" fontId="0" fillId="5" borderId="0" xfId="2" applyFont="1" applyFill="1"/>
    <xf numFmtId="0" fontId="24" fillId="0" borderId="5" xfId="0" applyFont="1" applyBorder="1" applyAlignment="1">
      <alignment wrapText="1"/>
    </xf>
    <xf numFmtId="9" fontId="23" fillId="0" borderId="0" xfId="0" applyNumberFormat="1" applyFont="1"/>
    <xf numFmtId="9" fontId="23" fillId="0" borderId="0" xfId="2" applyFont="1"/>
    <xf numFmtId="0" fontId="13" fillId="0" borderId="5" xfId="0" applyFont="1" applyBorder="1" applyAlignment="1">
      <alignment wrapText="1"/>
    </xf>
    <xf numFmtId="0" fontId="0" fillId="9" borderId="5" xfId="0" applyFill="1" applyBorder="1"/>
    <xf numFmtId="0" fontId="0" fillId="9" borderId="4" xfId="0" applyFont="1" applyFill="1" applyBorder="1"/>
    <xf numFmtId="0" fontId="13" fillId="2" borderId="0" xfId="0" applyFont="1" applyFill="1"/>
    <xf numFmtId="166" fontId="23" fillId="0" borderId="0" xfId="1" applyNumberFormat="1" applyFont="1"/>
    <xf numFmtId="0" fontId="25" fillId="0" borderId="0" xfId="0" applyFont="1"/>
    <xf numFmtId="167" fontId="0" fillId="0" borderId="0" xfId="0" applyNumberFormat="1"/>
    <xf numFmtId="0" fontId="26" fillId="0" borderId="0" xfId="0" applyFont="1"/>
    <xf numFmtId="168" fontId="0" fillId="0" borderId="0" xfId="1" applyNumberFormat="1" applyFont="1"/>
    <xf numFmtId="168" fontId="2" fillId="0" borderId="0" xfId="1" applyNumberFormat="1" applyFont="1"/>
    <xf numFmtId="0" fontId="0" fillId="12" borderId="0" xfId="0" applyFill="1"/>
    <xf numFmtId="0" fontId="2" fillId="12" borderId="0" xfId="0" applyFont="1" applyFill="1"/>
    <xf numFmtId="43" fontId="2" fillId="0" borderId="0" xfId="1" applyFont="1"/>
    <xf numFmtId="0" fontId="0" fillId="13" borderId="0" xfId="0" applyFill="1"/>
    <xf numFmtId="167" fontId="0" fillId="9" borderId="0" xfId="0" applyNumberFormat="1" applyFill="1"/>
    <xf numFmtId="0" fontId="27" fillId="0" borderId="0" xfId="0" applyFont="1"/>
    <xf numFmtId="166" fontId="0" fillId="0" borderId="0" xfId="0" applyNumberFormat="1"/>
    <xf numFmtId="0" fontId="29" fillId="0" borderId="0" xfId="5" applyFont="1"/>
    <xf numFmtId="0" fontId="13" fillId="6" borderId="0" xfId="0" applyFont="1" applyFill="1"/>
    <xf numFmtId="0" fontId="0" fillId="6" borderId="0" xfId="0" applyFont="1" applyFill="1"/>
    <xf numFmtId="166" fontId="0" fillId="0" borderId="0" xfId="1" applyNumberFormat="1" applyFont="1"/>
    <xf numFmtId="0" fontId="3" fillId="0" borderId="0" xfId="0" applyFont="1" applyAlignment="1"/>
    <xf numFmtId="0" fontId="0" fillId="9" borderId="0" xfId="0" applyFill="1" applyAlignment="1">
      <alignment horizontal="left" indent="1"/>
    </xf>
    <xf numFmtId="0" fontId="30" fillId="0" borderId="12" xfId="0" applyFont="1" applyBorder="1"/>
    <xf numFmtId="0" fontId="0" fillId="0" borderId="13" xfId="0" applyBorder="1"/>
    <xf numFmtId="0" fontId="30" fillId="0" borderId="12" xfId="0" applyFont="1" applyBorder="1" applyAlignment="1">
      <alignment wrapText="1"/>
    </xf>
    <xf numFmtId="0" fontId="30" fillId="0" borderId="13" xfId="0" applyFont="1" applyBorder="1"/>
    <xf numFmtId="0" fontId="32" fillId="0" borderId="6" xfId="0" applyFont="1" applyBorder="1"/>
    <xf numFmtId="0" fontId="0" fillId="0" borderId="8" xfId="0" applyBorder="1"/>
    <xf numFmtId="0" fontId="32" fillId="0" borderId="14" xfId="0" applyFont="1" applyBorder="1"/>
    <xf numFmtId="0" fontId="0" fillId="0" borderId="15" xfId="0" applyBorder="1"/>
    <xf numFmtId="0" fontId="0" fillId="0" borderId="14" xfId="0" applyBorder="1"/>
    <xf numFmtId="0" fontId="32" fillId="0" borderId="15" xfId="0" applyFont="1" applyBorder="1"/>
    <xf numFmtId="0" fontId="32" fillId="0" borderId="16" xfId="0" applyFont="1" applyBorder="1"/>
    <xf numFmtId="0" fontId="0" fillId="0" borderId="17" xfId="0" applyBorder="1"/>
    <xf numFmtId="0" fontId="31" fillId="0" borderId="16" xfId="0" applyFont="1" applyBorder="1"/>
    <xf numFmtId="0" fontId="32" fillId="0" borderId="17" xfId="0" applyFont="1" applyBorder="1"/>
    <xf numFmtId="0" fontId="31" fillId="0" borderId="17" xfId="0" applyFont="1" applyBorder="1"/>
    <xf numFmtId="0" fontId="34" fillId="0" borderId="16" xfId="0" applyFont="1" applyBorder="1"/>
    <xf numFmtId="0" fontId="0" fillId="0" borderId="16" xfId="0" applyBorder="1"/>
    <xf numFmtId="0" fontId="31" fillId="0" borderId="18" xfId="0" applyFont="1" applyBorder="1"/>
    <xf numFmtId="0" fontId="0" fillId="0" borderId="19" xfId="0" applyBorder="1"/>
    <xf numFmtId="0" fontId="0" fillId="0" borderId="18" xfId="0" applyBorder="1"/>
    <xf numFmtId="0" fontId="31" fillId="0" borderId="0" xfId="0" applyFont="1"/>
    <xf numFmtId="43" fontId="23" fillId="0" borderId="0" xfId="1" applyFont="1"/>
    <xf numFmtId="0" fontId="37" fillId="0" borderId="0" xfId="0" applyFont="1"/>
    <xf numFmtId="0" fontId="38" fillId="0" borderId="0" xfId="0" applyFont="1"/>
    <xf numFmtId="0" fontId="37" fillId="5" borderId="0" xfId="0" applyFont="1" applyFill="1"/>
    <xf numFmtId="0" fontId="37" fillId="0" borderId="0" xfId="0" applyFont="1" applyFill="1"/>
    <xf numFmtId="9" fontId="37" fillId="0" borderId="0" xfId="0" applyNumberFormat="1" applyFont="1"/>
    <xf numFmtId="0" fontId="39" fillId="0" borderId="0" xfId="0" applyFont="1" applyAlignment="1">
      <alignment wrapText="1"/>
    </xf>
    <xf numFmtId="9" fontId="37" fillId="0" borderId="0" xfId="2" applyFont="1"/>
    <xf numFmtId="0" fontId="0" fillId="14" borderId="0" xfId="0" applyFill="1"/>
    <xf numFmtId="0" fontId="22" fillId="10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center"/>
    </xf>
    <xf numFmtId="0" fontId="7" fillId="0" borderId="1" xfId="0" applyFont="1" applyBorder="1" applyAlignment="1">
      <alignment horizontal="right" vertical="center" wrapText="1"/>
    </xf>
    <xf numFmtId="0" fontId="11" fillId="0" borderId="2" xfId="0" applyFont="1" applyBorder="1" applyAlignment="1">
      <alignment horizontal="left" vertical="center" wrapText="1" indent="15"/>
    </xf>
    <xf numFmtId="0" fontId="9" fillId="0" borderId="0" xfId="0" applyFont="1" applyAlignment="1">
      <alignment horizontal="left" vertical="center" wrapText="1" indent="11"/>
    </xf>
    <xf numFmtId="0" fontId="12" fillId="0" borderId="2" xfId="0" applyFont="1" applyBorder="1" applyAlignment="1">
      <alignment horizontal="left" vertical="center" wrapText="1" indent="15"/>
    </xf>
    <xf numFmtId="0" fontId="36" fillId="0" borderId="18" xfId="0" applyFont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9" xfId="0" applyBorder="1" applyAlignment="1">
      <alignment wrapText="1"/>
    </xf>
    <xf numFmtId="0" fontId="30" fillId="0" borderId="6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31" fillId="0" borderId="9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31" fillId="0" borderId="14" xfId="0" applyFont="1" applyBorder="1" applyAlignment="1">
      <alignment wrapText="1"/>
    </xf>
    <xf numFmtId="0" fontId="0" fillId="0" borderId="20" xfId="0" applyBorder="1" applyAlignment="1">
      <alignment wrapText="1"/>
    </xf>
    <xf numFmtId="0" fontId="0" fillId="0" borderId="15" xfId="0" applyBorder="1" applyAlignment="1">
      <alignment wrapText="1"/>
    </xf>
    <xf numFmtId="0" fontId="35" fillId="0" borderId="16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17" xfId="0" applyBorder="1" applyAlignment="1">
      <alignment wrapText="1"/>
    </xf>
    <xf numFmtId="0" fontId="36" fillId="0" borderId="16" xfId="0" applyFont="1" applyBorder="1" applyAlignment="1">
      <alignment wrapText="1"/>
    </xf>
  </cellXfs>
  <cellStyles count="6">
    <cellStyle name="Comma" xfId="1" builtinId="3"/>
    <cellStyle name="Hyperlink" xfId="4" builtinId="8"/>
    <cellStyle name="Normal" xfId="0" builtinId="0"/>
    <cellStyle name="Normal 2" xfId="3" xr:uid="{A01CCBA3-43E8-4A56-AE2A-2B02820FE8E3}"/>
    <cellStyle name="Normal 3" xfId="5" xr:uid="{9818680E-1F64-4556-8A7D-0EBC0C229B9F}"/>
    <cellStyle name="Percent" xfId="2" builtinId="5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172358</xdr:colOff>
      <xdr:row>1</xdr:row>
      <xdr:rowOff>9355</xdr:rowOff>
    </xdr:from>
    <xdr:to>
      <xdr:col>12</xdr:col>
      <xdr:colOff>416405</xdr:colOff>
      <xdr:row>4</xdr:row>
      <xdr:rowOff>123160</xdr:rowOff>
    </xdr:to>
    <xdr:pic>
      <xdr:nvPicPr>
        <xdr:cNvPr id="2" name="Picture 1" descr="About | CoSAI">
          <a:extLst>
            <a:ext uri="{FF2B5EF4-FFF2-40B4-BE49-F238E27FC236}">
              <a16:creationId xmlns:a16="http://schemas.microsoft.com/office/drawing/2014/main" id="{A88DD70E-A35E-4DE4-9FAC-F7314E98A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1" y="190784"/>
          <a:ext cx="1024190" cy="65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115847</xdr:colOff>
      <xdr:row>0</xdr:row>
      <xdr:rowOff>90713</xdr:rowOff>
    </xdr:from>
    <xdr:to>
      <xdr:col>14</xdr:col>
      <xdr:colOff>532248</xdr:colOff>
      <xdr:row>4</xdr:row>
      <xdr:rowOff>300120</xdr:rowOff>
    </xdr:to>
    <xdr:pic>
      <xdr:nvPicPr>
        <xdr:cNvPr id="3" name="Picture 2" descr="Dalberg | LinkedIn">
          <a:extLst>
            <a:ext uri="{FF2B5EF4-FFF2-40B4-BE49-F238E27FC236}">
              <a16:creationId xmlns:a16="http://schemas.microsoft.com/office/drawing/2014/main" id="{C195A342-8149-47B2-8400-DC872A35C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1418" y="90713"/>
          <a:ext cx="1024187" cy="9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11</xdr:col>
      <xdr:colOff>603250</xdr:colOff>
      <xdr:row>4</xdr:row>
      <xdr:rowOff>6350</xdr:rowOff>
    </xdr:to>
    <xdr:grpSp>
      <xdr:nvGrpSpPr>
        <xdr:cNvPr id="10244" name="Group 4">
          <a:extLst>
            <a:ext uri="{FF2B5EF4-FFF2-40B4-BE49-F238E27FC236}">
              <a16:creationId xmlns:a16="http://schemas.microsoft.com/office/drawing/2014/main" id="{F622F582-A460-4DC6-A994-D63E27D51AF4}"/>
            </a:ext>
          </a:extLst>
        </xdr:cNvPr>
        <xdr:cNvGrpSpPr>
          <a:grpSpLocks/>
        </xdr:cNvGrpSpPr>
      </xdr:nvGrpSpPr>
      <xdr:grpSpPr bwMode="auto">
        <a:xfrm>
          <a:off x="613833" y="719667"/>
          <a:ext cx="6741584" cy="6350"/>
          <a:chOff x="0" y="0"/>
          <a:chExt cx="10546" cy="10"/>
        </a:xfrm>
      </xdr:grpSpPr>
      <xdr:sp macro="" textlink="">
        <xdr:nvSpPr>
          <xdr:cNvPr id="10245" name="AutoShape 5">
            <a:extLst>
              <a:ext uri="{FF2B5EF4-FFF2-40B4-BE49-F238E27FC236}">
                <a16:creationId xmlns:a16="http://schemas.microsoft.com/office/drawing/2014/main" id="{4A1905BD-999C-4DA4-80C3-43445098EB77}"/>
              </a:ext>
            </a:extLst>
          </xdr:cNvPr>
          <xdr:cNvSpPr>
            <a:spLocks/>
          </xdr:cNvSpPr>
        </xdr:nvSpPr>
        <xdr:spPr bwMode="auto">
          <a:xfrm>
            <a:off x="0" y="0"/>
            <a:ext cx="10546" cy="10"/>
          </a:xfrm>
          <a:custGeom>
            <a:avLst/>
            <a:gdLst>
              <a:gd name="T0" fmla="*/ 1670 w 10546"/>
              <a:gd name="T1" fmla="*/ 0 h 10"/>
              <a:gd name="T2" fmla="*/ 0 w 10546"/>
              <a:gd name="T3" fmla="*/ 0 h 10"/>
              <a:gd name="T4" fmla="*/ 0 w 10546"/>
              <a:gd name="T5" fmla="*/ 10 h 10"/>
              <a:gd name="T6" fmla="*/ 1670 w 10546"/>
              <a:gd name="T7" fmla="*/ 10 h 10"/>
              <a:gd name="T8" fmla="*/ 1670 w 10546"/>
              <a:gd name="T9" fmla="*/ 0 h 10"/>
              <a:gd name="T10" fmla="*/ 10546 w 10546"/>
              <a:gd name="T11" fmla="*/ 0 h 10"/>
              <a:gd name="T12" fmla="*/ 6216 w 10546"/>
              <a:gd name="T13" fmla="*/ 0 h 10"/>
              <a:gd name="T14" fmla="*/ 6206 w 10546"/>
              <a:gd name="T15" fmla="*/ 0 h 10"/>
              <a:gd name="T16" fmla="*/ 5976 w 10546"/>
              <a:gd name="T17" fmla="*/ 0 h 10"/>
              <a:gd name="T18" fmla="*/ 5966 w 10546"/>
              <a:gd name="T19" fmla="*/ 0 h 10"/>
              <a:gd name="T20" fmla="*/ 5966 w 10546"/>
              <a:gd name="T21" fmla="*/ 0 h 10"/>
              <a:gd name="T22" fmla="*/ 1680 w 10546"/>
              <a:gd name="T23" fmla="*/ 0 h 10"/>
              <a:gd name="T24" fmla="*/ 1670 w 10546"/>
              <a:gd name="T25" fmla="*/ 0 h 10"/>
              <a:gd name="T26" fmla="*/ 1670 w 10546"/>
              <a:gd name="T27" fmla="*/ 10 h 10"/>
              <a:gd name="T28" fmla="*/ 1680 w 10546"/>
              <a:gd name="T29" fmla="*/ 10 h 10"/>
              <a:gd name="T30" fmla="*/ 5966 w 10546"/>
              <a:gd name="T31" fmla="*/ 10 h 10"/>
              <a:gd name="T32" fmla="*/ 5966 w 10546"/>
              <a:gd name="T33" fmla="*/ 10 h 10"/>
              <a:gd name="T34" fmla="*/ 5976 w 10546"/>
              <a:gd name="T35" fmla="*/ 10 h 10"/>
              <a:gd name="T36" fmla="*/ 6206 w 10546"/>
              <a:gd name="T37" fmla="*/ 10 h 10"/>
              <a:gd name="T38" fmla="*/ 6216 w 10546"/>
              <a:gd name="T39" fmla="*/ 10 h 10"/>
              <a:gd name="T40" fmla="*/ 10546 w 10546"/>
              <a:gd name="T41" fmla="*/ 10 h 10"/>
              <a:gd name="T42" fmla="*/ 10546 w 10546"/>
              <a:gd name="T43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46" h="10">
                <a:moveTo>
                  <a:pt x="1670" y="0"/>
                </a:moveTo>
                <a:lnTo>
                  <a:pt x="0" y="0"/>
                </a:lnTo>
                <a:lnTo>
                  <a:pt x="0" y="10"/>
                </a:lnTo>
                <a:lnTo>
                  <a:pt x="1670" y="10"/>
                </a:lnTo>
                <a:lnTo>
                  <a:pt x="1670" y="0"/>
                </a:lnTo>
                <a:close/>
                <a:moveTo>
                  <a:pt x="10546" y="0"/>
                </a:moveTo>
                <a:lnTo>
                  <a:pt x="6216" y="0"/>
                </a:lnTo>
                <a:lnTo>
                  <a:pt x="6206" y="0"/>
                </a:lnTo>
                <a:lnTo>
                  <a:pt x="5976" y="0"/>
                </a:lnTo>
                <a:lnTo>
                  <a:pt x="5966" y="0"/>
                </a:lnTo>
                <a:lnTo>
                  <a:pt x="1680" y="0"/>
                </a:lnTo>
                <a:lnTo>
                  <a:pt x="1670" y="0"/>
                </a:lnTo>
                <a:lnTo>
                  <a:pt x="1670" y="10"/>
                </a:lnTo>
                <a:lnTo>
                  <a:pt x="1680" y="10"/>
                </a:lnTo>
                <a:lnTo>
                  <a:pt x="5966" y="10"/>
                </a:lnTo>
                <a:lnTo>
                  <a:pt x="5976" y="10"/>
                </a:lnTo>
                <a:lnTo>
                  <a:pt x="6206" y="10"/>
                </a:lnTo>
                <a:lnTo>
                  <a:pt x="6216" y="10"/>
                </a:lnTo>
                <a:lnTo>
                  <a:pt x="10546" y="10"/>
                </a:lnTo>
                <a:lnTo>
                  <a:pt x="10546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539750</xdr:colOff>
      <xdr:row>44</xdr:row>
      <xdr:rowOff>133350</xdr:rowOff>
    </xdr:from>
    <xdr:to>
      <xdr:col>11</xdr:col>
      <xdr:colOff>381000</xdr:colOff>
      <xdr:row>44</xdr:row>
      <xdr:rowOff>139700</xdr:rowOff>
    </xdr:to>
    <xdr:sp macro="" textlink="">
      <xdr:nvSpPr>
        <xdr:cNvPr id="10246" name="AutoShape 6">
          <a:extLst>
            <a:ext uri="{FF2B5EF4-FFF2-40B4-BE49-F238E27FC236}">
              <a16:creationId xmlns:a16="http://schemas.microsoft.com/office/drawing/2014/main" id="{A4BE7156-9D6E-469F-8403-D29D809DD48A}"/>
            </a:ext>
          </a:extLst>
        </xdr:cNvPr>
        <xdr:cNvSpPr>
          <a:spLocks/>
        </xdr:cNvSpPr>
      </xdr:nvSpPr>
      <xdr:spPr bwMode="auto">
        <a:xfrm>
          <a:off x="539750" y="9334500"/>
          <a:ext cx="6546850" cy="6350"/>
        </a:xfrm>
        <a:custGeom>
          <a:avLst/>
          <a:gdLst>
            <a:gd name="T0" fmla="+- 0 6562 845"/>
            <a:gd name="T1" fmla="*/ T0 w 10306"/>
            <a:gd name="T2" fmla="+- 0 791 791"/>
            <a:gd name="T3" fmla="*/ 791 h 10"/>
            <a:gd name="T4" fmla="+- 0 2525 845"/>
            <a:gd name="T5" fmla="*/ T4 w 10306"/>
            <a:gd name="T6" fmla="+- 0 791 791"/>
            <a:gd name="T7" fmla="*/ 791 h 10"/>
            <a:gd name="T8" fmla="+- 0 2525 845"/>
            <a:gd name="T9" fmla="*/ T8 w 10306"/>
            <a:gd name="T10" fmla="+- 0 791 791"/>
            <a:gd name="T11" fmla="*/ 791 h 10"/>
            <a:gd name="T12" fmla="+- 0 2516 845"/>
            <a:gd name="T13" fmla="*/ T12 w 10306"/>
            <a:gd name="T14" fmla="+- 0 791 791"/>
            <a:gd name="T15" fmla="*/ 791 h 10"/>
            <a:gd name="T16" fmla="+- 0 845 845"/>
            <a:gd name="T17" fmla="*/ T16 w 10306"/>
            <a:gd name="T18" fmla="+- 0 791 791"/>
            <a:gd name="T19" fmla="*/ 791 h 10"/>
            <a:gd name="T20" fmla="+- 0 845 845"/>
            <a:gd name="T21" fmla="*/ T20 w 10306"/>
            <a:gd name="T22" fmla="+- 0 801 791"/>
            <a:gd name="T23" fmla="*/ 801 h 10"/>
            <a:gd name="T24" fmla="+- 0 2516 845"/>
            <a:gd name="T25" fmla="*/ T24 w 10306"/>
            <a:gd name="T26" fmla="+- 0 801 791"/>
            <a:gd name="T27" fmla="*/ 801 h 10"/>
            <a:gd name="T28" fmla="+- 0 2525 845"/>
            <a:gd name="T29" fmla="*/ T28 w 10306"/>
            <a:gd name="T30" fmla="+- 0 801 791"/>
            <a:gd name="T31" fmla="*/ 801 h 10"/>
            <a:gd name="T32" fmla="+- 0 2525 845"/>
            <a:gd name="T33" fmla="*/ T32 w 10306"/>
            <a:gd name="T34" fmla="+- 0 801 791"/>
            <a:gd name="T35" fmla="*/ 801 h 10"/>
            <a:gd name="T36" fmla="+- 0 6562 845"/>
            <a:gd name="T37" fmla="*/ T36 w 10306"/>
            <a:gd name="T38" fmla="+- 0 801 791"/>
            <a:gd name="T39" fmla="*/ 801 h 10"/>
            <a:gd name="T40" fmla="+- 0 6562 845"/>
            <a:gd name="T41" fmla="*/ T40 w 10306"/>
            <a:gd name="T42" fmla="+- 0 791 791"/>
            <a:gd name="T43" fmla="*/ 791 h 10"/>
            <a:gd name="T44" fmla="+- 0 11151 845"/>
            <a:gd name="T45" fmla="*/ T44 w 10306"/>
            <a:gd name="T46" fmla="+- 0 791 791"/>
            <a:gd name="T47" fmla="*/ 791 h 10"/>
            <a:gd name="T48" fmla="+- 0 6812 845"/>
            <a:gd name="T49" fmla="*/ T48 w 10306"/>
            <a:gd name="T50" fmla="+- 0 791 791"/>
            <a:gd name="T51" fmla="*/ 791 h 10"/>
            <a:gd name="T52" fmla="+- 0 6802 845"/>
            <a:gd name="T53" fmla="*/ T52 w 10306"/>
            <a:gd name="T54" fmla="+- 0 791 791"/>
            <a:gd name="T55" fmla="*/ 791 h 10"/>
            <a:gd name="T56" fmla="+- 0 6572 845"/>
            <a:gd name="T57" fmla="*/ T56 w 10306"/>
            <a:gd name="T58" fmla="+- 0 791 791"/>
            <a:gd name="T59" fmla="*/ 791 h 10"/>
            <a:gd name="T60" fmla="+- 0 6572 845"/>
            <a:gd name="T61" fmla="*/ T60 w 10306"/>
            <a:gd name="T62" fmla="+- 0 791 791"/>
            <a:gd name="T63" fmla="*/ 791 h 10"/>
            <a:gd name="T64" fmla="+- 0 6562 845"/>
            <a:gd name="T65" fmla="*/ T64 w 10306"/>
            <a:gd name="T66" fmla="+- 0 791 791"/>
            <a:gd name="T67" fmla="*/ 791 h 10"/>
            <a:gd name="T68" fmla="+- 0 6562 845"/>
            <a:gd name="T69" fmla="*/ T68 w 10306"/>
            <a:gd name="T70" fmla="+- 0 801 791"/>
            <a:gd name="T71" fmla="*/ 801 h 10"/>
            <a:gd name="T72" fmla="+- 0 6572 845"/>
            <a:gd name="T73" fmla="*/ T72 w 10306"/>
            <a:gd name="T74" fmla="+- 0 801 791"/>
            <a:gd name="T75" fmla="*/ 801 h 10"/>
            <a:gd name="T76" fmla="+- 0 6572 845"/>
            <a:gd name="T77" fmla="*/ T76 w 10306"/>
            <a:gd name="T78" fmla="+- 0 801 791"/>
            <a:gd name="T79" fmla="*/ 801 h 10"/>
            <a:gd name="T80" fmla="+- 0 6802 845"/>
            <a:gd name="T81" fmla="*/ T80 w 10306"/>
            <a:gd name="T82" fmla="+- 0 801 791"/>
            <a:gd name="T83" fmla="*/ 801 h 10"/>
            <a:gd name="T84" fmla="+- 0 6812 845"/>
            <a:gd name="T85" fmla="*/ T84 w 10306"/>
            <a:gd name="T86" fmla="+- 0 801 791"/>
            <a:gd name="T87" fmla="*/ 801 h 10"/>
            <a:gd name="T88" fmla="+- 0 11151 845"/>
            <a:gd name="T89" fmla="*/ T88 w 10306"/>
            <a:gd name="T90" fmla="+- 0 801 791"/>
            <a:gd name="T91" fmla="*/ 801 h 10"/>
            <a:gd name="T92" fmla="+- 0 11151 845"/>
            <a:gd name="T93" fmla="*/ T92 w 10306"/>
            <a:gd name="T94" fmla="+- 0 791 791"/>
            <a:gd name="T95" fmla="*/ 791 h 1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</a:cxnLst>
          <a:rect l="0" t="0" r="r" b="b"/>
          <a:pathLst>
            <a:path w="10306" h="10">
              <a:moveTo>
                <a:pt x="5717" y="0"/>
              </a:moveTo>
              <a:lnTo>
                <a:pt x="1680" y="0"/>
              </a:lnTo>
              <a:lnTo>
                <a:pt x="1671" y="0"/>
              </a:lnTo>
              <a:lnTo>
                <a:pt x="0" y="0"/>
              </a:lnTo>
              <a:lnTo>
                <a:pt x="0" y="10"/>
              </a:lnTo>
              <a:lnTo>
                <a:pt x="1671" y="10"/>
              </a:lnTo>
              <a:lnTo>
                <a:pt x="1680" y="10"/>
              </a:lnTo>
              <a:lnTo>
                <a:pt x="5717" y="10"/>
              </a:lnTo>
              <a:lnTo>
                <a:pt x="5717" y="0"/>
              </a:lnTo>
              <a:close/>
              <a:moveTo>
                <a:pt x="10306" y="0"/>
              </a:moveTo>
              <a:lnTo>
                <a:pt x="5967" y="0"/>
              </a:lnTo>
              <a:lnTo>
                <a:pt x="5957" y="0"/>
              </a:lnTo>
              <a:lnTo>
                <a:pt x="5727" y="0"/>
              </a:lnTo>
              <a:lnTo>
                <a:pt x="5717" y="0"/>
              </a:lnTo>
              <a:lnTo>
                <a:pt x="5717" y="10"/>
              </a:lnTo>
              <a:lnTo>
                <a:pt x="5727" y="10"/>
              </a:lnTo>
              <a:lnTo>
                <a:pt x="5957" y="10"/>
              </a:lnTo>
              <a:lnTo>
                <a:pt x="5967" y="10"/>
              </a:lnTo>
              <a:lnTo>
                <a:pt x="10306" y="10"/>
              </a:lnTo>
              <a:lnTo>
                <a:pt x="10306" y="0"/>
              </a:lnTo>
              <a:close/>
            </a:path>
          </a:pathLst>
        </a:custGeom>
        <a:solidFill>
          <a:srgbClr val="00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99</xdr:row>
      <xdr:rowOff>0</xdr:rowOff>
    </xdr:from>
    <xdr:ext cx="1524000" cy="523875"/>
    <xdr:pic>
      <xdr:nvPicPr>
        <xdr:cNvPr id="2" name="ASTI" descr="ASTI">
          <a:extLst>
            <a:ext uri="{FF2B5EF4-FFF2-40B4-BE49-F238E27FC236}">
              <a16:creationId xmlns:a16="http://schemas.microsoft.com/office/drawing/2014/main" id="{879C2B4C-40C9-4E8F-B9B6-D949F2AA7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15000"/>
          <a:ext cx="1524000" cy="5238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.%20Consolidated%20sheet%20vDraft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shboard"/>
      <sheetName val="Region-wise"/>
      <sheetName val="Slides"/>
      <sheetName val="Conservative"/>
      <sheetName val="Moderate"/>
      <sheetName val="Aggressive"/>
      <sheetName val="Govt domestic"/>
      <sheetName val="Private philanthropy"/>
      <sheetName val="Bilateral and multilateral"/>
      <sheetName val="Institutional"/>
      <sheetName val="Private"/>
      <sheetName val="Master_1"/>
      <sheetName val="Master_2"/>
      <sheetName val="dropdowns"/>
      <sheetName val="SAI master"/>
      <sheetName val="Dashboard_link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C5" t="str">
            <v>Moderate</v>
          </cell>
        </row>
        <row r="7">
          <cell r="C7" t="str">
            <v>Constant USD (2010), fixed exch rate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orge Jacob" id="{7FA9679D-ACBF-4E12-8D1D-7DF0FD0538DD}" userId="George Jacob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3" dT="2020-11-10T11:44:05.21" personId="{7FA9679D-ACBF-4E12-8D1D-7DF0FD0538DD}" id="{B6A05BED-CD01-4D52-B23E-DBE285230616}">
    <text>deleted korea since it is not part of the "global south"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54" dT="2020-11-10T11:39:18.71" personId="{7FA9679D-ACBF-4E12-8D1D-7DF0FD0538DD}" id="{A704C1D5-9E2A-47F2-B364-FAC56CE2D070}">
    <text>https://www.resakss.org/sites/default/files/133530.pdf</text>
  </threadedComment>
  <threadedComment ref="H88" dT="2020-11-25T14:51:05.51" personId="{7FA9679D-ACBF-4E12-8D1D-7DF0FD0538DD}" id="{0E53C22B-553F-4993-85E6-21A26EE286D6}">
    <text>refer govt extrapolation v1 file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asti.cgiar.org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esakss.org/sites/default/files/13353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0733-76A4-4FE7-95B6-6B15B9A54A24}">
  <sheetPr>
    <tabColor theme="2" tint="-0.499984740745262"/>
  </sheetPr>
  <dimension ref="B1:T116"/>
  <sheetViews>
    <sheetView tabSelected="1" zoomScale="80" zoomScaleNormal="80" workbookViewId="0">
      <selection activeCell="B38" sqref="B38"/>
    </sheetView>
  </sheetViews>
  <sheetFormatPr defaultRowHeight="14.5" x14ac:dyDescent="0.35"/>
  <cols>
    <col min="2" max="2" width="33.7265625" customWidth="1"/>
    <col min="3" max="12" width="11.1796875" bestFit="1" customWidth="1"/>
  </cols>
  <sheetData>
    <row r="1" spans="2:20" x14ac:dyDescent="0.35">
      <c r="B1" s="3" t="s">
        <v>781</v>
      </c>
    </row>
    <row r="2" spans="2:20" x14ac:dyDescent="0.35">
      <c r="B2" s="39" t="s">
        <v>782</v>
      </c>
    </row>
    <row r="3" spans="2:20" x14ac:dyDescent="0.35">
      <c r="B3" s="35" t="s">
        <v>780</v>
      </c>
      <c r="T3" t="s">
        <v>831</v>
      </c>
    </row>
    <row r="4" spans="2:20" x14ac:dyDescent="0.35">
      <c r="T4" t="s">
        <v>1041</v>
      </c>
    </row>
    <row r="5" spans="2:20" ht="29" x14ac:dyDescent="0.35">
      <c r="B5" s="77" t="s">
        <v>1066</v>
      </c>
      <c r="T5" t="s">
        <v>1042</v>
      </c>
    </row>
    <row r="6" spans="2:20" x14ac:dyDescent="0.35">
      <c r="B6" s="81" t="str">
        <f>[1]Dashboard_linked!$C$5</f>
        <v>Moderate</v>
      </c>
    </row>
    <row r="8" spans="2:20" ht="29" x14ac:dyDescent="0.35">
      <c r="B8" s="80" t="s">
        <v>1067</v>
      </c>
    </row>
    <row r="9" spans="2:20" ht="15" thickBot="1" x14ac:dyDescent="0.4">
      <c r="B9" s="82" t="str">
        <f>[1]Dashboard_linked!$C$7</f>
        <v>Constant USD (2010), fixed exch rate</v>
      </c>
    </row>
    <row r="10" spans="2:20" x14ac:dyDescent="0.35">
      <c r="B10" s="60" t="s">
        <v>1203</v>
      </c>
    </row>
    <row r="11" spans="2:20" x14ac:dyDescent="0.35">
      <c r="B11" s="35"/>
    </row>
    <row r="12" spans="2:20" x14ac:dyDescent="0.35">
      <c r="B12" s="40"/>
      <c r="C12" s="40">
        <v>2010</v>
      </c>
      <c r="D12" s="40">
        <f>C12+1</f>
        <v>2011</v>
      </c>
      <c r="E12" s="40">
        <f t="shared" ref="E12:L12" si="0">D12+1</f>
        <v>2012</v>
      </c>
      <c r="F12" s="40">
        <f t="shared" si="0"/>
        <v>2013</v>
      </c>
      <c r="G12" s="40">
        <f t="shared" si="0"/>
        <v>2014</v>
      </c>
      <c r="H12" s="40">
        <f t="shared" si="0"/>
        <v>2015</v>
      </c>
      <c r="I12" s="40">
        <f t="shared" si="0"/>
        <v>2016</v>
      </c>
      <c r="J12" s="40">
        <f t="shared" si="0"/>
        <v>2017</v>
      </c>
      <c r="K12" s="40">
        <f t="shared" si="0"/>
        <v>2018</v>
      </c>
      <c r="L12" s="40">
        <f t="shared" si="0"/>
        <v>2019</v>
      </c>
    </row>
    <row r="13" spans="2:20" x14ac:dyDescent="0.35">
      <c r="B13" t="s">
        <v>756</v>
      </c>
      <c r="C13" s="4">
        <f>IF($B$9="Current USD",SUM('Country-wise data'!H$4:H$1048576),IF($B$9="Constant USD(2010)",SUM('Country-wise data'!BH$4:BH$1048576),SUM('Country-wise data'!DH$4:DH$1048576)))</f>
        <v>61324.417427053486</v>
      </c>
      <c r="D13" s="4">
        <f>IF($B$9="Current USD",SUM('Country-wise data'!I$4:I$1048576),IF($B$9="Constant USD(2010)",SUM('Country-wise data'!BI$4:BI$1048576),SUM('Country-wise data'!DI$4:DI$1048576)))</f>
        <v>59956.379996399701</v>
      </c>
      <c r="E13" s="4">
        <f>IF($B$9="Current USD",SUM('Country-wise data'!J$4:J$1048576),IF($B$9="Constant USD(2010)",SUM('Country-wise data'!BJ$4:BJ$1048576),SUM('Country-wise data'!DJ$4:DJ$1048576)))</f>
        <v>67301.715070573919</v>
      </c>
      <c r="F13" s="4">
        <f>IF($B$9="Current USD",SUM('Country-wise data'!K$4:K$1048576),IF($B$9="Constant USD(2010)",SUM('Country-wise data'!BK$4:BK$1048576),SUM('Country-wise data'!DK$4:DK$1048576)))</f>
        <v>74138.704958967472</v>
      </c>
      <c r="G13" s="4">
        <f>IF($B$9="Current USD",SUM('Country-wise data'!L$4:L$1048576),IF($B$9="Constant USD(2010)",SUM('Country-wise data'!BL$4:BL$1048576),SUM('Country-wise data'!DL$4:DL$1048576)))</f>
        <v>74651.292292092272</v>
      </c>
      <c r="H13" s="4">
        <f>IF($B$9="Current USD",SUM('Country-wise data'!M$4:M$1048576),IF($B$9="Constant USD(2010)",SUM('Country-wise data'!BM$4:BM$1048576),SUM('Country-wise data'!DM$4:DM$1048576)))</f>
        <v>76993.242641843928</v>
      </c>
      <c r="I13" s="4">
        <f>IF($B$9="Current USD",SUM('Country-wise data'!N$4:N$1048576),IF($B$9="Constant USD(2010)",SUM('Country-wise data'!BN$4:BN$1048576),SUM('Country-wise data'!DN$4:DN$1048576)))</f>
        <v>78738.630948168488</v>
      </c>
      <c r="J13" s="4">
        <f>IF($B$9="Current USD",SUM('Country-wise data'!O$4:O$1048576),IF($B$9="Constant USD(2010)",SUM('Country-wise data'!BO$4:BO$1048576),SUM('Country-wise data'!DO$4:DO$1048576)))</f>
        <v>77104.431504805121</v>
      </c>
      <c r="K13" s="4">
        <f>IF($B$9="Current USD",SUM('Country-wise data'!P$4:P$1048576),IF($B$9="Constant USD(2010)",SUM('Country-wise data'!BP$4:BP$1048576),SUM('Country-wise data'!DP$4:DP$1048576)))</f>
        <v>76910.960276008511</v>
      </c>
      <c r="L13" s="4">
        <f>IF($B$9="Current USD",SUM('Country-wise data'!Q$4:Q$1048576),IF($B$9="Constant USD(2010)",SUM('Country-wise data'!BQ$4:BQ$1048576),SUM('Country-wise data'!DQ$4:DQ$1048576)))</f>
        <v>78684.366329327488</v>
      </c>
    </row>
    <row r="14" spans="2:20" x14ac:dyDescent="0.35">
      <c r="B14" t="s">
        <v>757</v>
      </c>
      <c r="C14" s="37">
        <f>SUM(C15:C16)</f>
        <v>14398.306290486287</v>
      </c>
      <c r="D14" s="37">
        <f t="shared" ref="D14:L14" si="1">SUM(D15:D16)</f>
        <v>14509.820586760727</v>
      </c>
      <c r="E14" s="37">
        <f t="shared" si="1"/>
        <v>14543.96206480533</v>
      </c>
      <c r="F14" s="37">
        <f t="shared" si="1"/>
        <v>15725.354343836871</v>
      </c>
      <c r="G14" s="37">
        <f t="shared" si="1"/>
        <v>16572.215024422705</v>
      </c>
      <c r="H14" s="37">
        <f t="shared" si="1"/>
        <v>18195.817672897771</v>
      </c>
      <c r="I14" s="37">
        <f t="shared" si="1"/>
        <v>20139.988526681977</v>
      </c>
      <c r="J14" s="37">
        <f t="shared" si="1"/>
        <v>20046.93613682584</v>
      </c>
      <c r="K14" s="37">
        <f t="shared" si="1"/>
        <v>21347.92106658316</v>
      </c>
      <c r="L14" s="37">
        <f t="shared" si="1"/>
        <v>24042.388326816748</v>
      </c>
    </row>
    <row r="15" spans="2:20" x14ac:dyDescent="0.35">
      <c r="B15" s="15" t="s">
        <v>676</v>
      </c>
      <c r="C15" s="4">
        <f>IF($B$9="Current USD",SUM('Country-wise data'!AC$4:AC$1048576),IF($B$9="Constant USD(2010)",SUM('Country-wise data'!CC$4:CC$1048576),SUM('Country-wise data'!EC$4:EC$1048576)))</f>
        <v>5811.0554214073854</v>
      </c>
      <c r="D15" s="4">
        <f>IF($B$9="Current USD",SUM('Country-wise data'!AD$4:AD$1048576),IF($B$9="Constant USD(2010)",SUM('Country-wise data'!CD$4:CD$1048576),SUM('Country-wise data'!ED$4:ED$1048576)))</f>
        <v>5769.3706505218506</v>
      </c>
      <c r="E15" s="4">
        <f>IF($B$9="Current USD",SUM('Country-wise data'!AE$4:AE$1048576),IF($B$9="Constant USD(2010)",SUM('Country-wise data'!CE$4:CE$1048576),SUM('Country-wise data'!EE$4:EE$1048576)))</f>
        <v>6254.4690306803168</v>
      </c>
      <c r="F15" s="4">
        <f>IF($B$9="Current USD",SUM('Country-wise data'!AF$4:AF$1048576),IF($B$9="Constant USD(2010)",SUM('Country-wise data'!CF$4:CF$1048576),SUM('Country-wise data'!EF$4:EF$1048576)))</f>
        <v>6728.5226768373286</v>
      </c>
      <c r="G15" s="4">
        <f>IF($B$9="Current USD",SUM('Country-wise data'!AG$4:AG$1048576),IF($B$9="Constant USD(2010)",SUM('Country-wise data'!CG$4:CG$1048576),SUM('Country-wise data'!EG$4:EG$1048576)))</f>
        <v>7443.6791001049824</v>
      </c>
      <c r="H15" s="4">
        <f>IF($B$9="Current USD",SUM('Country-wise data'!AH$4:AH$1048576),IF($B$9="Constant USD(2010)",SUM('Country-wise data'!CH$4:CH$1048576),SUM('Country-wise data'!EH$4:EH$1048576)))</f>
        <v>8334.8298280035633</v>
      </c>
      <c r="I15" s="4">
        <f>IF($B$9="Current USD",SUM('Country-wise data'!AI$4:AI$1048576),IF($B$9="Constant USD(2010)",SUM('Country-wise data'!CI$4:CI$1048576),SUM('Country-wise data'!EI$4:EI$1048576)))</f>
        <v>9409.9942320069731</v>
      </c>
      <c r="J15" s="4">
        <f>IF($B$9="Current USD",SUM('Country-wise data'!AJ$4:AJ$1048576),IF($B$9="Constant USD(2010)",SUM('Country-wise data'!CJ$4:CJ$1048576),SUM('Country-wise data'!EJ$4:EJ$1048576)))</f>
        <v>9780.8574080011804</v>
      </c>
      <c r="K15" s="4">
        <f>IF($B$9="Current USD",SUM('Country-wise data'!AK$4:AK$1048576),IF($B$9="Constant USD(2010)",SUM('Country-wise data'!CK$4:CK$1048576),SUM('Country-wise data'!EK$4:EK$1048576)))</f>
        <v>10778.054697457357</v>
      </c>
      <c r="L15" s="4">
        <f>IF($B$9="Current USD",SUM('Country-wise data'!AL$4:AL$1048576),IF($B$9="Constant USD(2010)",SUM('Country-wise data'!CL$4:CL$1048576),SUM('Country-wise data'!EL$4:EL$1048576)))</f>
        <v>12245.894702104715</v>
      </c>
    </row>
    <row r="16" spans="2:20" x14ac:dyDescent="0.35">
      <c r="B16" s="15" t="s">
        <v>758</v>
      </c>
      <c r="C16" s="4">
        <f>IF($B$9="Current USD",SUM('Country-wise data'!AM$4:AM$1048576),IF($B$9="Constant USD(2010)",SUM('Country-wise data'!CM$4:CM$1048576),SUM('Country-wise data'!EM$4:EM$1048576)))</f>
        <v>8587.2508690789018</v>
      </c>
      <c r="D16" s="4">
        <f>IF($B$9="Current USD",SUM('Country-wise data'!AN$4:AN$1048576),IF($B$9="Constant USD(2010)",SUM('Country-wise data'!CN$4:CN$1048576),SUM('Country-wise data'!EN$4:EN$1048576)))</f>
        <v>8740.449936238876</v>
      </c>
      <c r="E16" s="4">
        <f>IF($B$9="Current USD",SUM('Country-wise data'!AO$4:AO$1048576),IF($B$9="Constant USD(2010)",SUM('Country-wise data'!CO$4:CO$1048576),SUM('Country-wise data'!EO$4:EO$1048576)))</f>
        <v>8289.4930341250129</v>
      </c>
      <c r="F16" s="4">
        <f>IF($B$9="Current USD",SUM('Country-wise data'!AP$4:AP$1048576),IF($B$9="Constant USD(2010)",SUM('Country-wise data'!CP$4:CP$1048576),SUM('Country-wise data'!EP$4:EP$1048576)))</f>
        <v>8996.831666999542</v>
      </c>
      <c r="G16" s="4">
        <f>IF($B$9="Current USD",SUM('Country-wise data'!AQ$4:AQ$1048576),IF($B$9="Constant USD(2010)",SUM('Country-wise data'!CQ$4:CQ$1048576),SUM('Country-wise data'!EQ$4:EQ$1048576)))</f>
        <v>9128.5359243177227</v>
      </c>
      <c r="H16" s="4">
        <f>IF($B$9="Current USD",SUM('Country-wise data'!AR$4:AR$1048576),IF($B$9="Constant USD(2010)",SUM('Country-wise data'!CR$4:CR$1048576),SUM('Country-wise data'!ER$4:ER$1048576)))</f>
        <v>9860.987844894209</v>
      </c>
      <c r="I16" s="4">
        <f>IF($B$9="Current USD",SUM('Country-wise data'!AS$4:AS$1048576),IF($B$9="Constant USD(2010)",SUM('Country-wise data'!CS$4:CS$1048576),SUM('Country-wise data'!ES$4:ES$1048576)))</f>
        <v>10729.994294675002</v>
      </c>
      <c r="J16" s="4">
        <f>IF($B$9="Current USD",SUM('Country-wise data'!AT$4:AT$1048576),IF($B$9="Constant USD(2010)",SUM('Country-wise data'!CT$4:CT$1048576),SUM('Country-wise data'!ET$4:ET$1048576)))</f>
        <v>10266.078728824657</v>
      </c>
      <c r="K16" s="4">
        <f>IF($B$9="Current USD",SUM('Country-wise data'!AU$4:AU$1048576),IF($B$9="Constant USD(2010)",SUM('Country-wise data'!CU$4:CU$1048576),SUM('Country-wise data'!EU$4:EU$1048576)))</f>
        <v>10569.866369125803</v>
      </c>
      <c r="L16" s="4">
        <f>IF($B$9="Current USD",SUM('Country-wise data'!AV$4:AV$1048576),IF($B$9="Constant USD(2010)",SUM('Country-wise data'!CV$4:CV$1048576),SUM('Country-wise data'!EV$4:EV$1048576)))</f>
        <v>11796.493624712035</v>
      </c>
    </row>
    <row r="18" spans="2:12" x14ac:dyDescent="0.35">
      <c r="B18" s="3" t="s">
        <v>818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</row>
    <row r="19" spans="2:12" x14ac:dyDescent="0.35">
      <c r="B19" s="47" t="s">
        <v>802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</row>
    <row r="20" spans="2:12" x14ac:dyDescent="0.35">
      <c r="B20" s="48" t="s">
        <v>803</v>
      </c>
      <c r="C20" s="51">
        <f>INDEX(Assumptions!$C$55:$L$60,MATCH($B20,Assumptions!$B$55:$B$60,),MATCH(Summary!C$12,Assumptions!$C$54:$L$54,))*C$14</f>
        <v>6934.8141021150241</v>
      </c>
      <c r="D20" s="51">
        <f>INDEX(Assumptions!$C$55:$L$60,MATCH($B20,Assumptions!$B$55:$B$60,),MATCH(Summary!D$12,Assumptions!$C$54:$L$54,))*D$14</f>
        <v>7197.8029723335476</v>
      </c>
      <c r="E20" s="51">
        <f>INDEX(Assumptions!$C$55:$L$60,MATCH($B20,Assumptions!$B$55:$B$60,),MATCH(Summary!E$12,Assumptions!$C$54:$L$54,))*E$14</f>
        <v>6842.5658397170528</v>
      </c>
      <c r="F20" s="51">
        <f>INDEX(Assumptions!$C$55:$L$60,MATCH($B20,Assumptions!$B$55:$B$60,),MATCH(Summary!F$12,Assumptions!$C$54:$L$54,))*F$14</f>
        <v>7415.8317553748821</v>
      </c>
      <c r="G20" s="51">
        <f>INDEX(Assumptions!$C$55:$L$60,MATCH($B20,Assumptions!$B$55:$B$60,),MATCH(Summary!G$12,Assumptions!$C$54:$L$54,))*G$14</f>
        <v>7918.8523278733956</v>
      </c>
      <c r="H20" s="51">
        <f>INDEX(Assumptions!$C$55:$L$60,MATCH($B20,Assumptions!$B$55:$B$60,),MATCH(Summary!H$12,Assumptions!$C$54:$L$54,))*H$14</f>
        <v>8244.2768346498051</v>
      </c>
      <c r="I20" s="51">
        <f>INDEX(Assumptions!$C$55:$L$60,MATCH($B20,Assumptions!$B$55:$B$60,),MATCH(Summary!I$12,Assumptions!$C$54:$L$54,))*I$14</f>
        <v>9614.5570736042573</v>
      </c>
      <c r="J20" s="51">
        <f>INDEX(Assumptions!$C$55:$L$60,MATCH($B20,Assumptions!$B$55:$B$60,),MATCH(Summary!J$12,Assumptions!$C$54:$L$54,))*J$14</f>
        <v>9707.025921094928</v>
      </c>
      <c r="K20" s="51">
        <f>INDEX(Assumptions!$C$55:$L$60,MATCH($B20,Assumptions!$B$55:$B$60,),MATCH(Summary!K$12,Assumptions!$C$54:$L$54,))*K$14</f>
        <v>10281.265098205531</v>
      </c>
      <c r="L20" s="51">
        <f>INDEX(Assumptions!$C$55:$L$60,MATCH($B20,Assumptions!$B$55:$B$60,),MATCH(Summary!L$12,Assumptions!$C$54:$L$54,))*L$14</f>
        <v>11827.110287445081</v>
      </c>
    </row>
    <row r="21" spans="2:12" x14ac:dyDescent="0.35">
      <c r="B21" s="48" t="s">
        <v>804</v>
      </c>
      <c r="C21" s="51">
        <f>INDEX(Assumptions!$C$55:$L$60,MATCH($B21,Assumptions!$B$55:$B$60,),MATCH(Summary!C$12,Assumptions!$C$54:$L$54,))*C$14</f>
        <v>2566.3298061166192</v>
      </c>
      <c r="D21" s="51">
        <f>INDEX(Assumptions!$C$55:$L$60,MATCH($B21,Assumptions!$B$55:$B$60,),MATCH(Summary!D$12,Assumptions!$C$54:$L$54,))*D$14</f>
        <v>2400.3941371082701</v>
      </c>
      <c r="E21" s="51">
        <f>INDEX(Assumptions!$C$55:$L$60,MATCH($B21,Assumptions!$B$55:$B$60,),MATCH(Summary!E$12,Assumptions!$C$54:$L$54,))*E$14</f>
        <v>2540.4852988749453</v>
      </c>
      <c r="F21" s="51">
        <f>INDEX(Assumptions!$C$55:$L$60,MATCH($B21,Assumptions!$B$55:$B$60,),MATCH(Summary!F$12,Assumptions!$C$54:$L$54,))*F$14</f>
        <v>2843.8294454798943</v>
      </c>
      <c r="G21" s="51">
        <f>INDEX(Assumptions!$C$55:$L$60,MATCH($B21,Assumptions!$B$55:$B$60,),MATCH(Summary!G$12,Assumptions!$C$54:$L$54,))*G$14</f>
        <v>2973.7330876612659</v>
      </c>
      <c r="H21" s="51">
        <f>INDEX(Assumptions!$C$55:$L$60,MATCH($B21,Assumptions!$B$55:$B$60,),MATCH(Summary!H$12,Assumptions!$C$54:$L$54,))*H$14</f>
        <v>3177.2316023460648</v>
      </c>
      <c r="I21" s="51">
        <f>INDEX(Assumptions!$C$55:$L$60,MATCH($B21,Assumptions!$B$55:$B$60,),MATCH(Summary!I$12,Assumptions!$C$54:$L$54,))*I$14</f>
        <v>3462.3777025446966</v>
      </c>
      <c r="J21" s="51">
        <f>INDEX(Assumptions!$C$55:$L$60,MATCH($B21,Assumptions!$B$55:$B$60,),MATCH(Summary!J$12,Assumptions!$C$54:$L$54,))*J$14</f>
        <v>3304.7336230959572</v>
      </c>
      <c r="K21" s="51">
        <f>INDEX(Assumptions!$C$55:$L$60,MATCH($B21,Assumptions!$B$55:$B$60,),MATCH(Summary!K$12,Assumptions!$C$54:$L$54,))*K$14</f>
        <v>3353.0817327731784</v>
      </c>
      <c r="L21" s="51">
        <f>INDEX(Assumptions!$C$55:$L$60,MATCH($B21,Assumptions!$B$55:$B$60,),MATCH(Summary!L$12,Assumptions!$C$54:$L$54,))*L$14</f>
        <v>3977.5013101745735</v>
      </c>
    </row>
    <row r="22" spans="2:12" x14ac:dyDescent="0.35">
      <c r="B22" s="48" t="s">
        <v>805</v>
      </c>
      <c r="C22" s="51">
        <f>INDEX(Assumptions!$C$55:$L$60,MATCH($B22,Assumptions!$B$55:$B$60,),MATCH(Summary!C$12,Assumptions!$C$54:$L$54,))*C$14</f>
        <v>905.14833050040568</v>
      </c>
      <c r="D22" s="51">
        <f>INDEX(Assumptions!$C$55:$L$60,MATCH($B22,Assumptions!$B$55:$B$60,),MATCH(Summary!D$12,Assumptions!$C$54:$L$54,))*D$14</f>
        <v>837.49601723901969</v>
      </c>
      <c r="E22" s="51">
        <f>INDEX(Assumptions!$C$55:$L$60,MATCH($B22,Assumptions!$B$55:$B$60,),MATCH(Summary!E$12,Assumptions!$C$54:$L$54,))*E$14</f>
        <v>877.44085506544843</v>
      </c>
      <c r="F22" s="51">
        <f>INDEX(Assumptions!$C$55:$L$60,MATCH($B22,Assumptions!$B$55:$B$60,),MATCH(Summary!F$12,Assumptions!$C$54:$L$54,))*F$14</f>
        <v>967.85788577580206</v>
      </c>
      <c r="G22" s="51">
        <f>INDEX(Assumptions!$C$55:$L$60,MATCH($B22,Assumptions!$B$55:$B$60,),MATCH(Summary!G$12,Assumptions!$C$54:$L$54,))*G$14</f>
        <v>1030.0127669127935</v>
      </c>
      <c r="H22" s="51">
        <f>INDEX(Assumptions!$C$55:$L$60,MATCH($B22,Assumptions!$B$55:$B$60,),MATCH(Summary!H$12,Assumptions!$C$54:$L$54,))*H$14</f>
        <v>1089.4698756002688</v>
      </c>
      <c r="I22" s="51">
        <f>INDEX(Assumptions!$C$55:$L$60,MATCH($B22,Assumptions!$B$55:$B$60,),MATCH(Summary!I$12,Assumptions!$C$54:$L$54,))*I$14</f>
        <v>1181.0265529403869</v>
      </c>
      <c r="J22" s="51">
        <f>INDEX(Assumptions!$C$55:$L$60,MATCH($B22,Assumptions!$B$55:$B$60,),MATCH(Summary!J$12,Assumptions!$C$54:$L$54,))*J$14</f>
        <v>1105.9661368397999</v>
      </c>
      <c r="K22" s="51">
        <f>INDEX(Assumptions!$C$55:$L$60,MATCH($B22,Assumptions!$B$55:$B$60,),MATCH(Summary!K$12,Assumptions!$C$54:$L$54,))*K$14</f>
        <v>1160.0099131707595</v>
      </c>
      <c r="L22" s="51">
        <f>INDEX(Assumptions!$C$55:$L$60,MATCH($B22,Assumptions!$B$55:$B$60,),MATCH(Summary!L$12,Assumptions!$C$54:$L$54,))*L$14</f>
        <v>1408.6872407753199</v>
      </c>
    </row>
    <row r="23" spans="2:12" x14ac:dyDescent="0.35">
      <c r="B23" s="48" t="s">
        <v>806</v>
      </c>
      <c r="C23" s="51">
        <f>INDEX(Assumptions!$C$55:$L$60,MATCH($B23,Assumptions!$B$55:$B$60,),MATCH(Summary!C$12,Assumptions!$C$54:$L$54,))*C$14</f>
        <v>0</v>
      </c>
      <c r="D23" s="51">
        <f>INDEX(Assumptions!$C$55:$L$60,MATCH($B23,Assumptions!$B$55:$B$60,),MATCH(Summary!D$12,Assumptions!$C$54:$L$54,))*D$14</f>
        <v>0</v>
      </c>
      <c r="E23" s="51">
        <f>INDEX(Assumptions!$C$55:$L$60,MATCH($B23,Assumptions!$B$55:$B$60,),MATCH(Summary!E$12,Assumptions!$C$54:$L$54,))*E$14</f>
        <v>0</v>
      </c>
      <c r="F23" s="51">
        <f>INDEX(Assumptions!$C$55:$L$60,MATCH($B23,Assumptions!$B$55:$B$60,),MATCH(Summary!F$12,Assumptions!$C$54:$L$54,))*F$14</f>
        <v>0</v>
      </c>
      <c r="G23" s="51">
        <f>INDEX(Assumptions!$C$55:$L$60,MATCH($B23,Assumptions!$B$55:$B$60,),MATCH(Summary!G$12,Assumptions!$C$54:$L$54,))*G$14</f>
        <v>0</v>
      </c>
      <c r="H23" s="51">
        <f>INDEX(Assumptions!$C$55:$L$60,MATCH($B23,Assumptions!$B$55:$B$60,),MATCH(Summary!H$12,Assumptions!$C$54:$L$54,))*H$14</f>
        <v>0</v>
      </c>
      <c r="I23" s="51">
        <f>INDEX(Assumptions!$C$55:$L$60,MATCH($B23,Assumptions!$B$55:$B$60,),MATCH(Summary!I$12,Assumptions!$C$54:$L$54,))*I$14</f>
        <v>0</v>
      </c>
      <c r="J23" s="51">
        <f>INDEX(Assumptions!$C$55:$L$60,MATCH($B23,Assumptions!$B$55:$B$60,),MATCH(Summary!J$12,Assumptions!$C$54:$L$54,))*J$14</f>
        <v>0</v>
      </c>
      <c r="K23" s="51">
        <f>INDEX(Assumptions!$C$55:$L$60,MATCH($B23,Assumptions!$B$55:$B$60,),MATCH(Summary!K$12,Assumptions!$C$54:$L$54,))*K$14</f>
        <v>0</v>
      </c>
      <c r="L23" s="51">
        <f>INDEX(Assumptions!$C$55:$L$60,MATCH($B23,Assumptions!$B$55:$B$60,),MATCH(Summary!L$12,Assumptions!$C$54:$L$54,))*L$14</f>
        <v>0</v>
      </c>
    </row>
    <row r="24" spans="2:12" x14ac:dyDescent="0.35">
      <c r="B24" s="48" t="s">
        <v>807</v>
      </c>
      <c r="C24" s="51">
        <f>INDEX(Assumptions!$C$55:$L$60,MATCH($B24,Assumptions!$B$55:$B$60,),MATCH(Summary!C$12,Assumptions!$C$54:$L$54,))*C$14</f>
        <v>3933.6939507888133</v>
      </c>
      <c r="D24" s="51">
        <f>INDEX(Assumptions!$C$55:$L$60,MATCH($B24,Assumptions!$B$55:$B$60,),MATCH(Summary!D$12,Assumptions!$C$54:$L$54,))*D$14</f>
        <v>4019.9676890091278</v>
      </c>
      <c r="E24" s="51">
        <f>INDEX(Assumptions!$C$55:$L$60,MATCH($B24,Assumptions!$B$55:$B$60,),MATCH(Summary!E$12,Assumptions!$C$54:$L$54,))*E$14</f>
        <v>4231.2612543843306</v>
      </c>
      <c r="F24" s="51">
        <f>INDEX(Assumptions!$C$55:$L$60,MATCH($B24,Assumptions!$B$55:$B$60,),MATCH(Summary!F$12,Assumptions!$C$54:$L$54,))*F$14</f>
        <v>4453.3524861538253</v>
      </c>
      <c r="G24" s="51">
        <f>INDEX(Assumptions!$C$55:$L$60,MATCH($B24,Assumptions!$B$55:$B$60,),MATCH(Summary!G$12,Assumptions!$C$54:$L$54,))*G$14</f>
        <v>4603.5183071071851</v>
      </c>
      <c r="H24" s="51">
        <f>INDEX(Assumptions!$C$55:$L$60,MATCH($B24,Assumptions!$B$55:$B$60,),MATCH(Summary!H$12,Assumptions!$C$54:$L$54,))*H$14</f>
        <v>5517.0012003064348</v>
      </c>
      <c r="I24" s="51">
        <f>INDEX(Assumptions!$C$55:$L$60,MATCH($B24,Assumptions!$B$55:$B$60,),MATCH(Summary!I$12,Assumptions!$C$54:$L$54,))*I$14</f>
        <v>5890.8170481168745</v>
      </c>
      <c r="J24" s="51">
        <f>INDEX(Assumptions!$C$55:$L$60,MATCH($B24,Assumptions!$B$55:$B$60,),MATCH(Summary!J$12,Assumptions!$C$54:$L$54,))*J$14</f>
        <v>5937.3250442795943</v>
      </c>
      <c r="K24" s="51">
        <f>INDEX(Assumptions!$C$55:$L$60,MATCH($B24,Assumptions!$B$55:$B$60,),MATCH(Summary!K$12,Assumptions!$C$54:$L$54,))*K$14</f>
        <v>6562.3974288583859</v>
      </c>
      <c r="L24" s="51">
        <f>INDEX(Assumptions!$C$55:$L$60,MATCH($B24,Assumptions!$B$55:$B$60,),MATCH(Summary!L$12,Assumptions!$C$54:$L$54,))*L$14</f>
        <v>6731.5592561434742</v>
      </c>
    </row>
    <row r="25" spans="2:12" x14ac:dyDescent="0.35">
      <c r="B25" s="48" t="s">
        <v>808</v>
      </c>
      <c r="C25" s="51">
        <f>INDEX(Assumptions!$C$55:$L$60,MATCH($B25,Assumptions!$B$55:$B$60,),MATCH(Summary!C$12,Assumptions!$C$54:$L$54,))*C$14</f>
        <v>101.47940223431092</v>
      </c>
      <c r="D25" s="51">
        <f>INDEX(Assumptions!$C$55:$L$60,MATCH($B25,Assumptions!$B$55:$B$60,),MATCH(Summary!D$12,Assumptions!$C$54:$L$54,))*D$14</f>
        <v>95.210500973466438</v>
      </c>
      <c r="E25" s="51">
        <f>INDEX(Assumptions!$C$55:$L$60,MATCH($B25,Assumptions!$B$55:$B$60,),MATCH(Summary!E$12,Assumptions!$C$54:$L$54,))*E$14</f>
        <v>88.396795983959365</v>
      </c>
      <c r="F25" s="51">
        <f>INDEX(Assumptions!$C$55:$L$60,MATCH($B25,Assumptions!$B$55:$B$60,),MATCH(Summary!F$12,Assumptions!$C$54:$L$54,))*F$14</f>
        <v>83.244457643927817</v>
      </c>
      <c r="G25" s="51">
        <f>INDEX(Assumptions!$C$55:$L$60,MATCH($B25,Assumptions!$B$55:$B$60,),MATCH(Summary!G$12,Assumptions!$C$54:$L$54,))*G$14</f>
        <v>84.589043204813379</v>
      </c>
      <c r="H25" s="51">
        <f>INDEX(Assumptions!$C$55:$L$60,MATCH($B25,Assumptions!$B$55:$B$60,),MATCH(Summary!H$12,Assumptions!$C$54:$L$54,))*H$14</f>
        <v>203.65353104234879</v>
      </c>
      <c r="I25" s="51">
        <f>INDEX(Assumptions!$C$55:$L$60,MATCH($B25,Assumptions!$B$55:$B$60,),MATCH(Summary!I$12,Assumptions!$C$54:$L$54,))*I$14</f>
        <v>36.951482833416797</v>
      </c>
      <c r="J25" s="51">
        <f>INDEX(Assumptions!$C$55:$L$60,MATCH($B25,Assumptions!$B$55:$B$60,),MATCH(Summary!J$12,Assumptions!$C$54:$L$54,))*J$14</f>
        <v>38.930842039268271</v>
      </c>
      <c r="K25" s="51">
        <f>INDEX(Assumptions!$C$55:$L$60,MATCH($B25,Assumptions!$B$55:$B$60,),MATCH(Summary!K$12,Assumptions!$C$54:$L$54,))*K$14</f>
        <v>43.962022484847196</v>
      </c>
      <c r="L25" s="51">
        <f>INDEX(Assumptions!$C$55:$L$60,MATCH($B25,Assumptions!$B$55:$B$60,),MATCH(Summary!L$12,Assumptions!$C$54:$L$54,))*L$14</f>
        <v>146.17285335759163</v>
      </c>
    </row>
    <row r="26" spans="2:12" x14ac:dyDescent="0.35">
      <c r="C26" s="36"/>
      <c r="D26" s="36"/>
      <c r="E26" s="36"/>
      <c r="F26" s="36"/>
      <c r="G26" s="36"/>
      <c r="H26" s="36"/>
      <c r="I26" s="36"/>
      <c r="J26" s="36"/>
      <c r="K26" s="36"/>
      <c r="L26" s="36"/>
    </row>
    <row r="27" spans="2:12" x14ac:dyDescent="0.35">
      <c r="B27" s="47" t="s">
        <v>809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</row>
    <row r="28" spans="2:12" x14ac:dyDescent="0.35">
      <c r="B28" s="49" t="s">
        <v>810</v>
      </c>
      <c r="C28" s="51">
        <f>INDEX(Assumptions!$C$63:$L$71,MATCH($B28,Assumptions!$B$63:$B$71,),MATCH(Summary!C$12,Assumptions!$C$54:$L$54,))*C$14</f>
        <v>3670.9946695154049</v>
      </c>
      <c r="D28" s="51">
        <f>INDEX(Assumptions!$C$63:$L$71,MATCH($B28,Assumptions!$B$63:$B$71,),MATCH(Summary!D$12,Assumptions!$C$54:$L$54,))*D$14</f>
        <v>3918.6982834048522</v>
      </c>
      <c r="E28" s="51">
        <f>INDEX(Assumptions!$C$63:$L$71,MATCH($B28,Assumptions!$B$63:$B$71,),MATCH(Summary!E$12,Assumptions!$C$54:$L$54,))*E$14</f>
        <v>3402.3225730689333</v>
      </c>
      <c r="F28" s="51">
        <f>INDEX(Assumptions!$C$63:$L$71,MATCH($B28,Assumptions!$B$63:$B$71,),MATCH(Summary!F$12,Assumptions!$C$54:$L$54,))*F$14</f>
        <v>3412.0220007271801</v>
      </c>
      <c r="G28" s="51">
        <f>INDEX(Assumptions!$C$63:$L$71,MATCH($B28,Assumptions!$B$63:$B$71,),MATCH(Summary!G$12,Assumptions!$C$54:$L$54,))*G$14</f>
        <v>3871.6417861765467</v>
      </c>
      <c r="H28" s="51">
        <f>INDEX(Assumptions!$C$63:$L$71,MATCH($B28,Assumptions!$B$63:$B$71,),MATCH(Summary!H$12,Assumptions!$C$54:$L$54,))*H$14</f>
        <v>3726.5902185571122</v>
      </c>
      <c r="I28" s="51">
        <f>INDEX(Assumptions!$C$63:$L$71,MATCH($B28,Assumptions!$B$63:$B$71,),MATCH(Summary!I$12,Assumptions!$C$54:$L$54,))*I$14</f>
        <v>4366.4104374688468</v>
      </c>
      <c r="J28" s="51">
        <f>INDEX(Assumptions!$C$63:$L$71,MATCH($B28,Assumptions!$B$63:$B$71,),MATCH(Summary!J$12,Assumptions!$C$54:$L$54,))*J$14</f>
        <v>4807.2138861174435</v>
      </c>
      <c r="K28" s="51">
        <f>INDEX(Assumptions!$C$63:$L$71,MATCH($B28,Assumptions!$B$63:$B$71,),MATCH(Summary!K$12,Assumptions!$C$54:$L$54,))*K$14</f>
        <v>5836.3698673509634</v>
      </c>
      <c r="L28" s="51">
        <f>INDEX(Assumptions!$C$63:$L$71,MATCH($B28,Assumptions!$B$63:$B$71,),MATCH(Summary!L$12,Assumptions!$C$54:$L$54,))*L$14</f>
        <v>6801.7543169222545</v>
      </c>
    </row>
    <row r="29" spans="2:12" x14ac:dyDescent="0.35">
      <c r="B29" s="48" t="s">
        <v>811</v>
      </c>
      <c r="C29" s="51">
        <f>INDEX(Assumptions!$C$63:$L$71,MATCH($B29,Assumptions!$B$63:$B$71,),MATCH(Summary!C$12,Assumptions!$C$54:$L$54,))*C$14</f>
        <v>241.00447650554813</v>
      </c>
      <c r="D29" s="51">
        <f>INDEX(Assumptions!$C$63:$L$71,MATCH($B29,Assumptions!$B$63:$B$71,),MATCH(Summary!D$12,Assumptions!$C$54:$L$54,))*D$14</f>
        <v>267.25049516525416</v>
      </c>
      <c r="E29" s="51">
        <f>INDEX(Assumptions!$C$63:$L$71,MATCH($B29,Assumptions!$B$63:$B$71,),MATCH(Summary!E$12,Assumptions!$C$54:$L$54,))*E$14</f>
        <v>282.06787690923022</v>
      </c>
      <c r="F29" s="51">
        <f>INDEX(Assumptions!$C$63:$L$71,MATCH($B29,Assumptions!$B$63:$B$71,),MATCH(Summary!F$12,Assumptions!$C$54:$L$54,))*F$14</f>
        <v>302.4483210945769</v>
      </c>
      <c r="G29" s="51">
        <f>INDEX(Assumptions!$C$63:$L$71,MATCH($B29,Assumptions!$B$63:$B$71,),MATCH(Summary!G$12,Assumptions!$C$54:$L$54,))*G$14</f>
        <v>334.31624852876018</v>
      </c>
      <c r="H29" s="51">
        <f>INDEX(Assumptions!$C$63:$L$71,MATCH($B29,Assumptions!$B$63:$B$71,),MATCH(Summary!H$12,Assumptions!$C$54:$L$54,))*H$14</f>
        <v>311.69490300006271</v>
      </c>
      <c r="I29" s="51">
        <f>INDEX(Assumptions!$C$63:$L$71,MATCH($B29,Assumptions!$B$63:$B$71,),MATCH(Summary!I$12,Assumptions!$C$54:$L$54,))*I$14</f>
        <v>339.86180582447827</v>
      </c>
      <c r="J29" s="51">
        <f>INDEX(Assumptions!$C$63:$L$71,MATCH($B29,Assumptions!$B$63:$B$71,),MATCH(Summary!J$12,Assumptions!$C$54:$L$54,))*J$14</f>
        <v>336.51503161383204</v>
      </c>
      <c r="K29" s="51">
        <f>INDEX(Assumptions!$C$63:$L$71,MATCH($B29,Assumptions!$B$63:$B$71,),MATCH(Summary!K$12,Assumptions!$C$54:$L$54,))*K$14</f>
        <v>298.34323148488596</v>
      </c>
      <c r="L29" s="51">
        <f>INDEX(Assumptions!$C$63:$L$71,MATCH($B29,Assumptions!$B$63:$B$71,),MATCH(Summary!L$12,Assumptions!$C$54:$L$54,))*L$14</f>
        <v>189.7260560369283</v>
      </c>
    </row>
    <row r="30" spans="2:12" x14ac:dyDescent="0.35">
      <c r="B30" s="48" t="s">
        <v>812</v>
      </c>
      <c r="C30" s="51">
        <f>INDEX(Assumptions!$C$63:$L$71,MATCH($B30,Assumptions!$B$63:$B$71,),MATCH(Summary!C$12,Assumptions!$C$54:$L$54,))*C$14</f>
        <v>5424.5228237474939</v>
      </c>
      <c r="D30" s="51">
        <f>INDEX(Assumptions!$C$63:$L$71,MATCH($B30,Assumptions!$B$63:$B$71,),MATCH(Summary!D$12,Assumptions!$C$54:$L$54,))*D$14</f>
        <v>5041.519149436308</v>
      </c>
      <c r="E30" s="51">
        <f>INDEX(Assumptions!$C$63:$L$71,MATCH($B30,Assumptions!$B$63:$B$71,),MATCH(Summary!E$12,Assumptions!$C$54:$L$54,))*E$14</f>
        <v>5155.0693601176081</v>
      </c>
      <c r="F30" s="51">
        <f>INDEX(Assumptions!$C$63:$L$71,MATCH($B30,Assumptions!$B$63:$B$71,),MATCH(Summary!F$12,Assumptions!$C$54:$L$54,))*F$14</f>
        <v>5787.0748758625259</v>
      </c>
      <c r="G30" s="51">
        <f>INDEX(Assumptions!$C$63:$L$71,MATCH($B30,Assumptions!$B$63:$B$71,),MATCH(Summary!G$12,Assumptions!$C$54:$L$54,))*G$14</f>
        <v>6004.6164088444839</v>
      </c>
      <c r="H30" s="51">
        <f>INDEX(Assumptions!$C$63:$L$71,MATCH($B30,Assumptions!$B$63:$B$71,),MATCH(Summary!H$12,Assumptions!$C$54:$L$54,))*H$14</f>
        <v>6471.023232923505</v>
      </c>
      <c r="I30" s="51">
        <f>INDEX(Assumptions!$C$63:$L$71,MATCH($B30,Assumptions!$B$63:$B$71,),MATCH(Summary!I$12,Assumptions!$C$54:$L$54,))*I$14</f>
        <v>7059.4234106972581</v>
      </c>
      <c r="J30" s="51">
        <f>INDEX(Assumptions!$C$63:$L$71,MATCH($B30,Assumptions!$B$63:$B$71,),MATCH(Summary!J$12,Assumptions!$C$54:$L$54,))*J$14</f>
        <v>6716.233583629888</v>
      </c>
      <c r="K30" s="51">
        <f>INDEX(Assumptions!$C$63:$L$71,MATCH($B30,Assumptions!$B$63:$B$71,),MATCH(Summary!K$12,Assumptions!$C$54:$L$54,))*K$14</f>
        <v>6605.8327810203091</v>
      </c>
      <c r="L30" s="51">
        <f>INDEX(Assumptions!$C$63:$L$71,MATCH($B30,Assumptions!$B$63:$B$71,),MATCH(Summary!L$12,Assumptions!$C$54:$L$54,))*L$14</f>
        <v>7439.7464264766541</v>
      </c>
    </row>
    <row r="31" spans="2:12" x14ac:dyDescent="0.35">
      <c r="B31" s="48" t="s">
        <v>813</v>
      </c>
      <c r="C31" s="51">
        <f>INDEX(Assumptions!$C$63:$L$71,MATCH($B31,Assumptions!$B$63:$B$71,),MATCH(Summary!C$12,Assumptions!$C$54:$L$54,))*C$14</f>
        <v>4801.3173817395946</v>
      </c>
      <c r="D31" s="51">
        <f>INDEX(Assumptions!$C$63:$L$71,MATCH($B31,Assumptions!$B$63:$B$71,),MATCH(Summary!D$12,Assumptions!$C$54:$L$54,))*D$14</f>
        <v>5051.2374729930852</v>
      </c>
      <c r="E31" s="51">
        <f>INDEX(Assumptions!$C$63:$L$71,MATCH($B31,Assumptions!$B$63:$B$71,),MATCH(Summary!E$12,Assumptions!$C$54:$L$54,))*E$14</f>
        <v>5520.8595878360184</v>
      </c>
      <c r="F31" s="51">
        <f>INDEX(Assumptions!$C$63:$L$71,MATCH($B31,Assumptions!$B$63:$B$71,),MATCH(Summary!F$12,Assumptions!$C$54:$L$54,))*F$14</f>
        <v>6035.0008888276707</v>
      </c>
      <c r="G31" s="51">
        <f>INDEX(Assumptions!$C$63:$L$71,MATCH($B31,Assumptions!$B$63:$B$71,),MATCH(Summary!G$12,Assumptions!$C$54:$L$54,))*G$14</f>
        <v>6094.6345221800784</v>
      </c>
      <c r="H31" s="51">
        <f>INDEX(Assumptions!$C$63:$L$71,MATCH($B31,Assumptions!$B$63:$B$71,),MATCH(Summary!H$12,Assumptions!$C$54:$L$54,))*H$14</f>
        <v>7354.848911084443</v>
      </c>
      <c r="I31" s="51">
        <f>INDEX(Assumptions!$C$63:$L$71,MATCH($B31,Assumptions!$B$63:$B$71,),MATCH(Summary!I$12,Assumptions!$C$54:$L$54,))*I$14</f>
        <v>8016.0417810646259</v>
      </c>
      <c r="J31" s="51">
        <f>INDEX(Assumptions!$C$63:$L$71,MATCH($B31,Assumptions!$B$63:$B$71,),MATCH(Summary!J$12,Assumptions!$C$54:$L$54,))*J$14</f>
        <v>7658.57943003127</v>
      </c>
      <c r="K31" s="51">
        <f>INDEX(Assumptions!$C$63:$L$71,MATCH($B31,Assumptions!$B$63:$B$71,),MATCH(Summary!K$12,Assumptions!$C$54:$L$54,))*K$14</f>
        <v>8058.8685865782054</v>
      </c>
      <c r="L31" s="51">
        <f>INDEX(Assumptions!$C$63:$L$71,MATCH($B31,Assumptions!$B$63:$B$71,),MATCH(Summary!L$12,Assumptions!$C$54:$L$54,))*L$14</f>
        <v>8811.7936996602657</v>
      </c>
    </row>
    <row r="32" spans="2:12" x14ac:dyDescent="0.35">
      <c r="B32" s="48" t="s">
        <v>814</v>
      </c>
      <c r="C32" s="51">
        <f>INDEX(Assumptions!$C$63:$L$71,MATCH($B32,Assumptions!$B$63:$B$71,),MATCH(Summary!C$12,Assumptions!$C$54:$L$54,))*C$14</f>
        <v>147.18869209063536</v>
      </c>
      <c r="D32" s="51">
        <f>INDEX(Assumptions!$C$63:$L$71,MATCH($B32,Assumptions!$B$63:$B$71,),MATCH(Summary!D$12,Assumptions!$C$54:$L$54,))*D$14</f>
        <v>81.707290590252441</v>
      </c>
      <c r="E32" s="51">
        <f>INDEX(Assumptions!$C$63:$L$71,MATCH($B32,Assumptions!$B$63:$B$71,),MATCH(Summary!E$12,Assumptions!$C$54:$L$54,))*E$14</f>
        <v>27.742726261369523</v>
      </c>
      <c r="F32" s="51">
        <f>INDEX(Assumptions!$C$63:$L$71,MATCH($B32,Assumptions!$B$63:$B$71,),MATCH(Summary!F$12,Assumptions!$C$54:$L$54,))*F$14</f>
        <v>33.701870006232383</v>
      </c>
      <c r="G32" s="51">
        <f>INDEX(Assumptions!$C$63:$L$71,MATCH($B32,Assumptions!$B$63:$B$71,),MATCH(Summary!G$12,Assumptions!$C$54:$L$54,))*G$14</f>
        <v>53.306569337186922</v>
      </c>
      <c r="H32" s="51">
        <f>INDEX(Assumptions!$C$63:$L$71,MATCH($B32,Assumptions!$B$63:$B$71,),MATCH(Summary!H$12,Assumptions!$C$54:$L$54,))*H$14</f>
        <v>106.86028567392157</v>
      </c>
      <c r="I32" s="51">
        <f>INDEX(Assumptions!$C$63:$L$71,MATCH($B32,Assumptions!$B$63:$B$71,),MATCH(Summary!I$12,Assumptions!$C$54:$L$54,))*I$14</f>
        <v>163.85725052399192</v>
      </c>
      <c r="J32" s="51">
        <f>INDEX(Assumptions!$C$63:$L$71,MATCH($B32,Assumptions!$B$63:$B$71,),MATCH(Summary!J$12,Assumptions!$C$54:$L$54,))*J$14</f>
        <v>349.06434395424066</v>
      </c>
      <c r="K32" s="51">
        <f>INDEX(Assumptions!$C$63:$L$71,MATCH($B32,Assumptions!$B$63:$B$71,),MATCH(Summary!K$12,Assumptions!$C$54:$L$54,))*K$14</f>
        <v>381.89444811162969</v>
      </c>
      <c r="L32" s="51">
        <f>INDEX(Assumptions!$C$63:$L$71,MATCH($B32,Assumptions!$B$63:$B$71,),MATCH(Summary!L$12,Assumptions!$C$54:$L$54,))*L$14</f>
        <v>611.90252692839749</v>
      </c>
    </row>
    <row r="33" spans="2:12" x14ac:dyDescent="0.35">
      <c r="B33" s="48" t="s">
        <v>815</v>
      </c>
      <c r="C33" s="51">
        <f>INDEX(Assumptions!$C$63:$L$71,MATCH($B33,Assumptions!$B$63:$B$71,),MATCH(Summary!C$12,Assumptions!$C$54:$L$54,))*C$14</f>
        <v>85.683145990329194</v>
      </c>
      <c r="D33" s="51">
        <f>INDEX(Assumptions!$C$63:$L$71,MATCH($B33,Assumptions!$B$63:$B$71,),MATCH(Summary!D$12,Assumptions!$C$54:$L$54,))*D$14</f>
        <v>124.93443635077334</v>
      </c>
      <c r="E33" s="51">
        <f>INDEX(Assumptions!$C$63:$L$71,MATCH($B33,Assumptions!$B$63:$B$71,),MATCH(Summary!E$12,Assumptions!$C$54:$L$54,))*E$14</f>
        <v>119.20896769687425</v>
      </c>
      <c r="F33" s="51">
        <f>INDEX(Assumptions!$C$63:$L$71,MATCH($B33,Assumptions!$B$63:$B$71,),MATCH(Summary!F$12,Assumptions!$C$54:$L$54,))*F$14</f>
        <v>110.87767283432143</v>
      </c>
      <c r="G33" s="51">
        <f>INDEX(Assumptions!$C$63:$L$71,MATCH($B33,Assumptions!$B$63:$B$71,),MATCH(Summary!G$12,Assumptions!$C$54:$L$54,))*G$14</f>
        <v>111.7586670741061</v>
      </c>
      <c r="H33" s="51">
        <f>INDEX(Assumptions!$C$63:$L$71,MATCH($B33,Assumptions!$B$63:$B$71,),MATCH(Summary!H$12,Assumptions!$C$54:$L$54,))*H$14</f>
        <v>114.41929739632847</v>
      </c>
      <c r="I33" s="51">
        <f>INDEX(Assumptions!$C$63:$L$71,MATCH($B33,Assumptions!$B$63:$B$71,),MATCH(Summary!I$12,Assumptions!$C$54:$L$54,))*I$14</f>
        <v>80.846055432256676</v>
      </c>
      <c r="J33" s="51">
        <f>INDEX(Assumptions!$C$63:$L$71,MATCH($B33,Assumptions!$B$63:$B$71,),MATCH(Summary!J$12,Assumptions!$C$54:$L$54,))*J$14</f>
        <v>85.679213609443934</v>
      </c>
      <c r="K33" s="51">
        <f>INDEX(Assumptions!$C$63:$L$71,MATCH($B33,Assumptions!$B$63:$B$71,),MATCH(Summary!K$12,Assumptions!$C$54:$L$54,))*K$14</f>
        <v>51.824477859007011</v>
      </c>
      <c r="L33" s="51">
        <f>INDEX(Assumptions!$C$63:$L$71,MATCH($B33,Assumptions!$B$63:$B$71,),MATCH(Summary!L$12,Assumptions!$C$54:$L$54,))*L$14</f>
        <v>90.442635328072768</v>
      </c>
    </row>
    <row r="34" spans="2:12" x14ac:dyDescent="0.35">
      <c r="B34" s="48" t="s">
        <v>816</v>
      </c>
      <c r="C34" s="51">
        <f>INDEX(Assumptions!$C$63:$L$71,MATCH($B34,Assumptions!$B$63:$B$71,),MATCH(Summary!C$12,Assumptions!$C$54:$L$54,))*C$14</f>
        <v>27.595100897279394</v>
      </c>
      <c r="D34" s="51">
        <f>INDEX(Assumptions!$C$63:$L$71,MATCH($B34,Assumptions!$B$63:$B$71,),MATCH(Summary!D$12,Assumptions!$C$54:$L$54,))*D$14</f>
        <v>24.473458820202723</v>
      </c>
      <c r="E34" s="51">
        <f>INDEX(Assumptions!$C$63:$L$71,MATCH($B34,Assumptions!$B$63:$B$71,),MATCH(Summary!E$12,Assumptions!$C$54:$L$54,))*E$14</f>
        <v>36.690972915296875</v>
      </c>
      <c r="F34" s="51">
        <f>INDEX(Assumptions!$C$63:$L$71,MATCH($B34,Assumptions!$B$63:$B$71,),MATCH(Summary!F$12,Assumptions!$C$54:$L$54,))*F$14</f>
        <v>35.150926674947669</v>
      </c>
      <c r="G34" s="51">
        <f>INDEX(Assumptions!$C$63:$L$71,MATCH($B34,Assumptions!$B$63:$B$71,),MATCH(Summary!G$12,Assumptions!$C$54:$L$54,))*G$14</f>
        <v>101.94082228153916</v>
      </c>
      <c r="H34" s="51">
        <f>INDEX(Assumptions!$C$63:$L$71,MATCH($B34,Assumptions!$B$63:$B$71,),MATCH(Summary!H$12,Assumptions!$C$54:$L$54,))*H$14</f>
        <v>110.38082426240086</v>
      </c>
      <c r="I34" s="51">
        <f>INDEX(Assumptions!$C$63:$L$71,MATCH($B34,Assumptions!$B$63:$B$71,),MATCH(Summary!I$12,Assumptions!$C$54:$L$54,))*I$14</f>
        <v>122.33763619475654</v>
      </c>
      <c r="J34" s="51">
        <f>INDEX(Assumptions!$C$63:$L$71,MATCH($B34,Assumptions!$B$63:$B$71,),MATCH(Summary!J$12,Assumptions!$C$54:$L$54,))*J$14</f>
        <v>101.76523635415717</v>
      </c>
      <c r="K34" s="51">
        <f>INDEX(Assumptions!$C$63:$L$71,MATCH($B34,Assumptions!$B$63:$B$71,),MATCH(Summary!K$12,Assumptions!$C$54:$L$54,))*K$14</f>
        <v>123.62078060285864</v>
      </c>
      <c r="L34" s="51">
        <f>INDEX(Assumptions!$C$63:$L$71,MATCH($B34,Assumptions!$B$63:$B$71,),MATCH(Summary!L$12,Assumptions!$C$54:$L$54,))*L$14</f>
        <v>107.42678983362558</v>
      </c>
    </row>
    <row r="35" spans="2:12" x14ac:dyDescent="0.35">
      <c r="B35" s="48" t="s">
        <v>817</v>
      </c>
      <c r="C35" s="51">
        <f>INDEX(Assumptions!$C$63:$L$71,MATCH($B35,Assumptions!$B$63:$B$71,),MATCH(Summary!C$12,Assumptions!$C$54:$L$54,))*C$14</f>
        <v>0</v>
      </c>
      <c r="D35" s="51">
        <f>INDEX(Assumptions!$C$63:$L$71,MATCH($B35,Assumptions!$B$63:$B$71,),MATCH(Summary!D$12,Assumptions!$C$54:$L$54,))*D$14</f>
        <v>0</v>
      </c>
      <c r="E35" s="51">
        <f>INDEX(Assumptions!$C$63:$L$71,MATCH($B35,Assumptions!$B$63:$B$71,),MATCH(Summary!E$12,Assumptions!$C$54:$L$54,))*E$14</f>
        <v>0</v>
      </c>
      <c r="F35" s="51">
        <f>INDEX(Assumptions!$C$63:$L$71,MATCH($B35,Assumptions!$B$63:$B$71,),MATCH(Summary!F$12,Assumptions!$C$54:$L$54,))*F$14</f>
        <v>0</v>
      </c>
      <c r="G35" s="51">
        <f>INDEX(Assumptions!$C$63:$L$71,MATCH($B35,Assumptions!$B$63:$B$71,),MATCH(Summary!G$12,Assumptions!$C$54:$L$54,))*G$14</f>
        <v>0</v>
      </c>
      <c r="H35" s="51">
        <f>INDEX(Assumptions!$C$63:$L$71,MATCH($B35,Assumptions!$B$63:$B$71,),MATCH(Summary!H$12,Assumptions!$C$54:$L$54,))*H$14</f>
        <v>0</v>
      </c>
      <c r="I35" s="51">
        <f>INDEX(Assumptions!$C$63:$L$71,MATCH($B35,Assumptions!$B$63:$B$71,),MATCH(Summary!I$12,Assumptions!$C$54:$L$54,))*I$14</f>
        <v>0</v>
      </c>
      <c r="J35" s="51">
        <f>INDEX(Assumptions!$C$63:$L$71,MATCH($B35,Assumptions!$B$63:$B$71,),MATCH(Summary!J$12,Assumptions!$C$54:$L$54,))*J$14</f>
        <v>0</v>
      </c>
      <c r="K35" s="51">
        <f>INDEX(Assumptions!$C$63:$L$71,MATCH($B35,Assumptions!$B$63:$B$71,),MATCH(Summary!K$12,Assumptions!$C$54:$L$54,))*K$14</f>
        <v>0</v>
      </c>
      <c r="L35" s="51">
        <f>INDEX(Assumptions!$C$63:$L$71,MATCH($B35,Assumptions!$B$63:$B$71,),MATCH(Summary!L$12,Assumptions!$C$54:$L$54,))*L$14</f>
        <v>0</v>
      </c>
    </row>
    <row r="36" spans="2:12" x14ac:dyDescent="0.35">
      <c r="B36" s="48" t="s">
        <v>808</v>
      </c>
      <c r="C36" s="51">
        <f>INDEX(Assumptions!$C$63:$L$71,MATCH($B36,Assumptions!$B$63:$B$71,),MATCH(Summary!C$12,Assumptions!$C$54:$L$54,))*C$14</f>
        <v>0</v>
      </c>
      <c r="D36" s="51">
        <f>INDEX(Assumptions!$C$63:$L$71,MATCH($B36,Assumptions!$B$63:$B$71,),MATCH(Summary!D$12,Assumptions!$C$54:$L$54,))*D$14</f>
        <v>0</v>
      </c>
      <c r="E36" s="51">
        <f>INDEX(Assumptions!$C$63:$L$71,MATCH($B36,Assumptions!$B$63:$B$71,),MATCH(Summary!E$12,Assumptions!$C$54:$L$54,))*E$14</f>
        <v>0</v>
      </c>
      <c r="F36" s="51">
        <f>INDEX(Assumptions!$C$63:$L$71,MATCH($B36,Assumptions!$B$63:$B$71,),MATCH(Summary!F$12,Assumptions!$C$54:$L$54,))*F$14</f>
        <v>9.0777878094113085</v>
      </c>
      <c r="G36" s="51">
        <f>INDEX(Assumptions!$C$63:$L$71,MATCH($B36,Assumptions!$B$63:$B$71,),MATCH(Summary!G$12,Assumptions!$C$54:$L$54,))*G$14</f>
        <v>0</v>
      </c>
      <c r="H36" s="51">
        <f>INDEX(Assumptions!$C$63:$L$71,MATCH($B36,Assumptions!$B$63:$B$71,),MATCH(Summary!H$12,Assumptions!$C$54:$L$54,))*H$14</f>
        <v>0</v>
      </c>
      <c r="I36" s="51">
        <f>INDEX(Assumptions!$C$63:$L$71,MATCH($B36,Assumptions!$B$63:$B$71,),MATCH(Summary!I$12,Assumptions!$C$54:$L$54,))*I$14</f>
        <v>0</v>
      </c>
      <c r="J36" s="51">
        <f>INDEX(Assumptions!$C$63:$L$71,MATCH($B36,Assumptions!$B$63:$B$71,),MATCH(Summary!J$12,Assumptions!$C$54:$L$54,))*J$14</f>
        <v>0</v>
      </c>
      <c r="K36" s="51">
        <f>INDEX(Assumptions!$C$63:$L$71,MATCH($B36,Assumptions!$B$63:$B$71,),MATCH(Summary!K$12,Assumptions!$C$54:$L$54,))*K$14</f>
        <v>0</v>
      </c>
      <c r="L36" s="51">
        <f>INDEX(Assumptions!$C$63:$L$71,MATCH($B36,Assumptions!$B$63:$B$71,),MATCH(Summary!L$12,Assumptions!$C$54:$L$54,))*L$14</f>
        <v>0</v>
      </c>
    </row>
    <row r="37" spans="2:12" x14ac:dyDescent="0.35">
      <c r="C37" s="36"/>
      <c r="D37" s="36"/>
      <c r="E37" s="36"/>
      <c r="F37" s="36"/>
      <c r="G37" s="36"/>
      <c r="H37" s="36"/>
      <c r="I37" s="36"/>
      <c r="J37" s="36"/>
      <c r="K37" s="36"/>
      <c r="L37" s="36"/>
    </row>
    <row r="38" spans="2:12" x14ac:dyDescent="0.35">
      <c r="B38" s="70" t="s">
        <v>1053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2:12" x14ac:dyDescent="0.35">
      <c r="B39" s="49" t="s">
        <v>1054</v>
      </c>
      <c r="C39" s="51">
        <f>INDEX(Assumptions!$C$74:$L$82,MATCH($B39,Assumptions!$B$74:$B$82,),MATCH(Summary!C$12,Assumptions!$C$54:$L$54,))*C$14</f>
        <v>0</v>
      </c>
      <c r="D39" s="51">
        <f>INDEX(Assumptions!$C$74:$L$82,MATCH($B39,Assumptions!$B$74:$B$82,),MATCH(Summary!D$12,Assumptions!$C$54:$L$54,))*D$14</f>
        <v>0</v>
      </c>
      <c r="E39" s="51">
        <f>INDEX(Assumptions!$C$74:$L$82,MATCH($B39,Assumptions!$B$74:$B$82,),MATCH(Summary!E$12,Assumptions!$C$54:$L$54,))*E$14</f>
        <v>0</v>
      </c>
      <c r="F39" s="51">
        <f>INDEX(Assumptions!$C$74:$L$82,MATCH($B39,Assumptions!$B$74:$B$82,),MATCH(Summary!F$12,Assumptions!$C$54:$L$54,))*F$14</f>
        <v>0</v>
      </c>
      <c r="G39" s="51">
        <f>INDEX(Assumptions!$C$74:$L$82,MATCH($B39,Assumptions!$B$74:$B$82,),MATCH(Summary!G$12,Assumptions!$C$54:$L$54,))*G$14</f>
        <v>0</v>
      </c>
      <c r="H39" s="51">
        <f>INDEX(Assumptions!$C$74:$L$82,MATCH($B39,Assumptions!$B$74:$B$82,),MATCH(Summary!H$12,Assumptions!$C$54:$L$54,))*H$14</f>
        <v>0</v>
      </c>
      <c r="I39" s="51">
        <f>INDEX(Assumptions!$C$74:$L$82,MATCH($B39,Assumptions!$B$74:$B$82,),MATCH(Summary!I$12,Assumptions!$C$54:$L$54,))*I$14</f>
        <v>0</v>
      </c>
      <c r="J39" s="51">
        <f>INDEX(Assumptions!$C$74:$L$82,MATCH($B39,Assumptions!$B$74:$B$82,),MATCH(Summary!J$12,Assumptions!$C$54:$L$54,))*J$14</f>
        <v>0</v>
      </c>
      <c r="K39" s="51">
        <f>INDEX(Assumptions!$C$74:$L$82,MATCH($B39,Assumptions!$B$74:$B$82,),MATCH(Summary!K$12,Assumptions!$C$54:$L$54,))*K$14</f>
        <v>0</v>
      </c>
      <c r="L39" s="51">
        <f>INDEX(Assumptions!$C$74:$L$82,MATCH($B39,Assumptions!$B$74:$B$82,),MATCH(Summary!L$12,Assumptions!$C$54:$L$54,))*L$14</f>
        <v>0</v>
      </c>
    </row>
    <row r="40" spans="2:12" x14ac:dyDescent="0.35">
      <c r="B40" s="48" t="s">
        <v>1055</v>
      </c>
      <c r="C40" s="51">
        <f>INDEX(Assumptions!$C$74:$L$82,MATCH($B40,Assumptions!$B$74:$B$82,),MATCH(Summary!C$12,Assumptions!$C$54:$L$54,))*C$14</f>
        <v>3326.0225921764031</v>
      </c>
      <c r="D40" s="51">
        <f>INDEX(Assumptions!$C$74:$L$82,MATCH($B40,Assumptions!$B$74:$B$82,),MATCH(Summary!D$12,Assumptions!$C$54:$L$54,))*D$14</f>
        <v>3529.8827105082214</v>
      </c>
      <c r="E40" s="51">
        <f>INDEX(Assumptions!$C$74:$L$82,MATCH($B40,Assumptions!$B$74:$B$82,),MATCH(Summary!E$12,Assumptions!$C$54:$L$54,))*E$14</f>
        <v>3058.2806354842455</v>
      </c>
      <c r="F40" s="51">
        <f>INDEX(Assumptions!$C$74:$L$82,MATCH($B40,Assumptions!$B$74:$B$82,),MATCH(Summary!F$12,Assumptions!$C$54:$L$54,))*F$14</f>
        <v>3082.4209693290127</v>
      </c>
      <c r="G40" s="51">
        <f>INDEX(Assumptions!$C$74:$L$82,MATCH($B40,Assumptions!$B$74:$B$82,),MATCH(Summary!G$12,Assumptions!$C$54:$L$54,))*G$14</f>
        <v>3517.2671413301587</v>
      </c>
      <c r="H40" s="51">
        <f>INDEX(Assumptions!$C$74:$L$82,MATCH($B40,Assumptions!$B$74:$B$82,),MATCH(Summary!H$12,Assumptions!$C$54:$L$54,))*H$14</f>
        <v>3334.5270640668605</v>
      </c>
      <c r="I40" s="51">
        <f>INDEX(Assumptions!$C$74:$L$82,MATCH($B40,Assumptions!$B$74:$B$82,),MATCH(Summary!I$12,Assumptions!$C$54:$L$54,))*I$14</f>
        <v>4100.0487175219705</v>
      </c>
      <c r="J40" s="51">
        <f>INDEX(Assumptions!$C$74:$L$82,MATCH($B40,Assumptions!$B$74:$B$82,),MATCH(Summary!J$12,Assumptions!$C$54:$L$54,))*J$14</f>
        <v>4401.2611999451492</v>
      </c>
      <c r="K40" s="51">
        <f>INDEX(Assumptions!$C$74:$L$82,MATCH($B40,Assumptions!$B$74:$B$82,),MATCH(Summary!K$12,Assumptions!$C$54:$L$54,))*K$14</f>
        <v>5470.0381486420501</v>
      </c>
      <c r="L40" s="51">
        <f>INDEX(Assumptions!$C$74:$L$82,MATCH($B40,Assumptions!$B$74:$B$82,),MATCH(Summary!L$12,Assumptions!$C$54:$L$54,))*L$14</f>
        <v>6245.6024387198686</v>
      </c>
    </row>
    <row r="41" spans="2:12" x14ac:dyDescent="0.35">
      <c r="B41" s="48" t="s">
        <v>1056</v>
      </c>
      <c r="C41" s="51">
        <f>INDEX(Assumptions!$C$74:$L$82,MATCH($B41,Assumptions!$B$74:$B$82,),MATCH(Summary!C$12,Assumptions!$C$54:$L$54,))*C$14</f>
        <v>14.884286763555462</v>
      </c>
      <c r="D41" s="51">
        <f>INDEX(Assumptions!$C$74:$L$82,MATCH($B41,Assumptions!$B$74:$B$82,),MATCH(Summary!D$12,Assumptions!$C$54:$L$54,))*D$14</f>
        <v>14.335097542079982</v>
      </c>
      <c r="E41" s="51">
        <f>INDEX(Assumptions!$C$74:$L$82,MATCH($B41,Assumptions!$B$74:$B$82,),MATCH(Summary!E$12,Assumptions!$C$54:$L$54,))*E$14</f>
        <v>16.107845570512122</v>
      </c>
      <c r="F41" s="51">
        <f>INDEX(Assumptions!$C$74:$L$82,MATCH($B41,Assumptions!$B$74:$B$82,),MATCH(Summary!F$12,Assumptions!$C$54:$L$54,))*F$14</f>
        <v>4.5186796606480106</v>
      </c>
      <c r="G41" s="51">
        <f>INDEX(Assumptions!$C$74:$L$82,MATCH($B41,Assumptions!$B$74:$B$82,),MATCH(Summary!G$12,Assumptions!$C$54:$L$54,))*G$14</f>
        <v>14.982980742246102</v>
      </c>
      <c r="H41" s="51">
        <f>INDEX(Assumptions!$C$74:$L$82,MATCH($B41,Assumptions!$B$74:$B$82,),MATCH(Summary!H$12,Assumptions!$C$54:$L$54,))*H$14</f>
        <v>12.402392281005705</v>
      </c>
      <c r="I41" s="51">
        <f>INDEX(Assumptions!$C$74:$L$82,MATCH($B41,Assumptions!$B$74:$B$82,),MATCH(Summary!I$12,Assumptions!$C$54:$L$54,))*I$14</f>
        <v>13.838998190369695</v>
      </c>
      <c r="J41" s="51">
        <f>INDEX(Assumptions!$C$74:$L$82,MATCH($B41,Assumptions!$B$74:$B$82,),MATCH(Summary!J$12,Assumptions!$C$54:$L$54,))*J$14</f>
        <v>14.852530942760053</v>
      </c>
      <c r="K41" s="51">
        <f>INDEX(Assumptions!$C$74:$L$82,MATCH($B41,Assumptions!$B$74:$B$82,),MATCH(Summary!K$12,Assumptions!$C$54:$L$54,))*K$14</f>
        <v>15.396822558655161</v>
      </c>
      <c r="L41" s="51">
        <f>INDEX(Assumptions!$C$74:$L$82,MATCH($B41,Assumptions!$B$74:$B$82,),MATCH(Summary!L$12,Assumptions!$C$54:$L$54,))*L$14</f>
        <v>16.64047959677352</v>
      </c>
    </row>
    <row r="42" spans="2:12" x14ac:dyDescent="0.35">
      <c r="B42" s="48" t="s">
        <v>1057</v>
      </c>
      <c r="C42" s="51">
        <f>INDEX(Assumptions!$C$74:$L$82,MATCH($B42,Assumptions!$B$74:$B$82,),MATCH(Summary!C$12,Assumptions!$C$54:$L$54,))*C$14</f>
        <v>8.1201491606567426</v>
      </c>
      <c r="D42" s="51">
        <f>INDEX(Assumptions!$C$74:$L$82,MATCH($B42,Assumptions!$B$74:$B$82,),MATCH(Summary!D$12,Assumptions!$C$54:$L$54,))*D$14</f>
        <v>6.5168912274138755</v>
      </c>
      <c r="E42" s="51">
        <f>INDEX(Assumptions!$C$74:$L$82,MATCH($B42,Assumptions!$B$74:$B$82,),MATCH(Summary!E$12,Assumptions!$C$54:$L$54,))*E$14</f>
        <v>5.6584516548838089</v>
      </c>
      <c r="F42" s="51">
        <f>INDEX(Assumptions!$C$74:$L$82,MATCH($B42,Assumptions!$B$74:$B$82,),MATCH(Summary!F$12,Assumptions!$C$54:$L$54,))*F$14</f>
        <v>4.9426782445351316</v>
      </c>
      <c r="G42" s="51">
        <f>INDEX(Assumptions!$C$74:$L$82,MATCH($B42,Assumptions!$B$74:$B$82,),MATCH(Summary!G$12,Assumptions!$C$54:$L$54,))*G$14</f>
        <v>5.5993732566945562</v>
      </c>
      <c r="H42" s="51">
        <f>INDEX(Assumptions!$C$74:$L$82,MATCH($B42,Assumptions!$B$74:$B$82,),MATCH(Summary!H$12,Assumptions!$C$54:$L$54,))*H$14</f>
        <v>5.6130181636888397</v>
      </c>
      <c r="I42" s="51">
        <f>INDEX(Assumptions!$C$74:$L$82,MATCH($B42,Assumptions!$B$74:$B$82,),MATCH(Summary!I$12,Assumptions!$C$54:$L$54,))*I$14</f>
        <v>4.3356079315962432</v>
      </c>
      <c r="J42" s="51">
        <f>INDEX(Assumptions!$C$74:$L$82,MATCH($B42,Assumptions!$B$74:$B$82,),MATCH(Summary!J$12,Assumptions!$C$54:$L$54,))*J$14</f>
        <v>5.9859611675195916</v>
      </c>
      <c r="K42" s="51">
        <f>INDEX(Assumptions!$C$74:$L$82,MATCH($B42,Assumptions!$B$74:$B$82,),MATCH(Summary!K$12,Assumptions!$C$54:$L$54,))*K$14</f>
        <v>4.7248465156877364</v>
      </c>
      <c r="L42" s="51">
        <f>INDEX(Assumptions!$C$74:$L$82,MATCH($B42,Assumptions!$B$74:$B$82,),MATCH(Summary!L$12,Assumptions!$C$54:$L$54,))*L$14</f>
        <v>8.8076222042579158</v>
      </c>
    </row>
    <row r="43" spans="2:12" x14ac:dyDescent="0.35">
      <c r="B43" s="48" t="s">
        <v>1058</v>
      </c>
      <c r="C43" s="51">
        <f>INDEX(Assumptions!$C$74:$L$82,MATCH($B43,Assumptions!$B$74:$B$82,),MATCH(Summary!C$12,Assumptions!$C$54:$L$54,))*C$14</f>
        <v>0</v>
      </c>
      <c r="D43" s="51">
        <f>INDEX(Assumptions!$C$74:$L$82,MATCH($B43,Assumptions!$B$74:$B$82,),MATCH(Summary!D$12,Assumptions!$C$54:$L$54,))*D$14</f>
        <v>0</v>
      </c>
      <c r="E43" s="51">
        <f>INDEX(Assumptions!$C$74:$L$82,MATCH($B43,Assumptions!$B$74:$B$82,),MATCH(Summary!E$12,Assumptions!$C$54:$L$54,))*E$14</f>
        <v>0</v>
      </c>
      <c r="F43" s="51">
        <f>INDEX(Assumptions!$C$74:$L$82,MATCH($B43,Assumptions!$B$74:$B$82,),MATCH(Summary!F$12,Assumptions!$C$54:$L$54,))*F$14</f>
        <v>0</v>
      </c>
      <c r="G43" s="51">
        <f>INDEX(Assumptions!$C$74:$L$82,MATCH($B43,Assumptions!$B$74:$B$82,),MATCH(Summary!G$12,Assumptions!$C$54:$L$54,))*G$14</f>
        <v>0</v>
      </c>
      <c r="H43" s="51">
        <f>INDEX(Assumptions!$C$74:$L$82,MATCH($B43,Assumptions!$B$74:$B$82,),MATCH(Summary!H$12,Assumptions!$C$54:$L$54,))*H$14</f>
        <v>0</v>
      </c>
      <c r="I43" s="51">
        <f>INDEX(Assumptions!$C$74:$L$82,MATCH($B43,Assumptions!$B$74:$B$82,),MATCH(Summary!I$12,Assumptions!$C$54:$L$54,))*I$14</f>
        <v>0</v>
      </c>
      <c r="J43" s="51">
        <f>INDEX(Assumptions!$C$74:$L$82,MATCH($B43,Assumptions!$B$74:$B$82,),MATCH(Summary!J$12,Assumptions!$C$54:$L$54,))*J$14</f>
        <v>0</v>
      </c>
      <c r="K43" s="51">
        <f>INDEX(Assumptions!$C$74:$L$82,MATCH($B43,Assumptions!$B$74:$B$82,),MATCH(Summary!K$12,Assumptions!$C$54:$L$54,))*K$14</f>
        <v>0</v>
      </c>
      <c r="L43" s="51">
        <f>INDEX(Assumptions!$C$74:$L$82,MATCH($B43,Assumptions!$B$74:$B$82,),MATCH(Summary!L$12,Assumptions!$C$54:$L$54,))*L$14</f>
        <v>0</v>
      </c>
    </row>
    <row r="44" spans="2:12" x14ac:dyDescent="0.35">
      <c r="B44" s="48" t="s">
        <v>1059</v>
      </c>
      <c r="C44" s="51">
        <f>INDEX(Assumptions!$C$74:$L$82,MATCH($B44,Assumptions!$B$74:$B$82,),MATCH(Summary!C$12,Assumptions!$C$54:$L$54,))*C$14</f>
        <v>0</v>
      </c>
      <c r="D44" s="51">
        <f>INDEX(Assumptions!$C$74:$L$82,MATCH($B44,Assumptions!$B$74:$B$82,),MATCH(Summary!D$12,Assumptions!$C$54:$L$54,))*D$14</f>
        <v>0</v>
      </c>
      <c r="E44" s="51">
        <f>INDEX(Assumptions!$C$74:$L$82,MATCH($B44,Assumptions!$B$74:$B$82,),MATCH(Summary!E$12,Assumptions!$C$54:$L$54,))*E$14</f>
        <v>0</v>
      </c>
      <c r="F44" s="51">
        <f>INDEX(Assumptions!$C$74:$L$82,MATCH($B44,Assumptions!$B$74:$B$82,),MATCH(Summary!F$12,Assumptions!$C$54:$L$54,))*F$14</f>
        <v>0</v>
      </c>
      <c r="G44" s="51">
        <f>INDEX(Assumptions!$C$74:$L$82,MATCH($B44,Assumptions!$B$74:$B$82,),MATCH(Summary!G$12,Assumptions!$C$54:$L$54,))*G$14</f>
        <v>0</v>
      </c>
      <c r="H44" s="51">
        <f>INDEX(Assumptions!$C$74:$L$82,MATCH($B44,Assumptions!$B$74:$B$82,),MATCH(Summary!H$12,Assumptions!$C$54:$L$54,))*H$14</f>
        <v>0</v>
      </c>
      <c r="I44" s="51">
        <f>INDEX(Assumptions!$C$74:$L$82,MATCH($B44,Assumptions!$B$74:$B$82,),MATCH(Summary!I$12,Assumptions!$C$54:$L$54,))*I$14</f>
        <v>0</v>
      </c>
      <c r="J44" s="51">
        <f>INDEX(Assumptions!$C$74:$L$82,MATCH($B44,Assumptions!$B$74:$B$82,),MATCH(Summary!J$12,Assumptions!$C$54:$L$54,))*J$14</f>
        <v>0</v>
      </c>
      <c r="K44" s="51">
        <f>INDEX(Assumptions!$C$74:$L$82,MATCH($B44,Assumptions!$B$74:$B$82,),MATCH(Summary!K$12,Assumptions!$C$54:$L$54,))*K$14</f>
        <v>0</v>
      </c>
      <c r="L44" s="51">
        <f>INDEX(Assumptions!$C$74:$L$82,MATCH($B44,Assumptions!$B$74:$B$82,),MATCH(Summary!L$12,Assumptions!$C$54:$L$54,))*L$14</f>
        <v>0</v>
      </c>
    </row>
    <row r="45" spans="2:12" x14ac:dyDescent="0.35">
      <c r="B45" s="48" t="s">
        <v>1060</v>
      </c>
      <c r="C45" s="51">
        <f>INDEX(Assumptions!$C$74:$L$82,MATCH($B45,Assumptions!$B$74:$B$82,),MATCH(Summary!C$12,Assumptions!$C$54:$L$54,))*C$14</f>
        <v>0.40500451320682312</v>
      </c>
      <c r="D45" s="51">
        <f>INDEX(Assumptions!$C$74:$L$82,MATCH($B45,Assumptions!$B$74:$B$82,),MATCH(Summary!D$12,Assumptions!$C$54:$L$54,))*D$14</f>
        <v>0.35918916596317446</v>
      </c>
      <c r="E45" s="51">
        <f>INDEX(Assumptions!$C$74:$L$82,MATCH($B45,Assumptions!$B$74:$B$82,),MATCH(Summary!E$12,Assumptions!$C$54:$L$54,))*E$14</f>
        <v>0.53850173188203809</v>
      </c>
      <c r="F45" s="51">
        <f>INDEX(Assumptions!$C$74:$L$82,MATCH($B45,Assumptions!$B$74:$B$82,),MATCH(Summary!F$12,Assumptions!$C$54:$L$54,))*F$14</f>
        <v>0.51589896336126351</v>
      </c>
      <c r="G45" s="51">
        <f>INDEX(Assumptions!$C$74:$L$82,MATCH($B45,Assumptions!$B$74:$B$82,),MATCH(Summary!G$12,Assumptions!$C$54:$L$54,))*G$14</f>
        <v>3.1983773598859462</v>
      </c>
      <c r="H45" s="51">
        <f>INDEX(Assumptions!$C$74:$L$82,MATCH($B45,Assumptions!$B$74:$B$82,),MATCH(Summary!H$12,Assumptions!$C$54:$L$54,))*H$14</f>
        <v>4.1668708062642938</v>
      </c>
      <c r="I45" s="51">
        <f>INDEX(Assumptions!$C$74:$L$82,MATCH($B45,Assumptions!$B$74:$B$82,),MATCH(Summary!I$12,Assumptions!$C$54:$L$54,))*I$14</f>
        <v>61.731459236090316</v>
      </c>
      <c r="J45" s="51">
        <f>INDEX(Assumptions!$C$74:$L$82,MATCH($B45,Assumptions!$B$74:$B$82,),MATCH(Summary!J$12,Assumptions!$C$54:$L$54,))*J$14</f>
        <v>229.25533163227001</v>
      </c>
      <c r="K45" s="51">
        <f>INDEX(Assumptions!$C$74:$L$82,MATCH($B45,Assumptions!$B$74:$B$82,),MATCH(Summary!K$12,Assumptions!$C$54:$L$54,))*K$14</f>
        <v>218.65060921870653</v>
      </c>
      <c r="L45" s="51">
        <f>INDEX(Assumptions!$C$74:$L$82,MATCH($B45,Assumptions!$B$74:$B$82,),MATCH(Summary!L$12,Assumptions!$C$54:$L$54,))*L$14</f>
        <v>250.15394008780069</v>
      </c>
    </row>
    <row r="46" spans="2:12" x14ac:dyDescent="0.35">
      <c r="B46" s="48" t="s">
        <v>1061</v>
      </c>
      <c r="C46" s="51">
        <f>INDEX(Assumptions!$C$74:$L$82,MATCH($B46,Assumptions!$B$74:$B$82,),MATCH(Summary!C$12,Assumptions!$C$54:$L$54,))*C$14</f>
        <v>10778.607981155414</v>
      </c>
      <c r="D46" s="51">
        <f>INDEX(Assumptions!$C$74:$L$82,MATCH($B46,Assumptions!$B$74:$B$82,),MATCH(Summary!D$12,Assumptions!$C$54:$L$54,))*D$14</f>
        <v>10591.895274871173</v>
      </c>
      <c r="E46" s="51">
        <f>INDEX(Assumptions!$C$74:$L$82,MATCH($B46,Assumptions!$B$74:$B$82,),MATCH(Summary!E$12,Assumptions!$C$54:$L$54,))*E$14</f>
        <v>11107.443518771506</v>
      </c>
      <c r="F46" s="51">
        <f>INDEX(Assumptions!$C$74:$L$82,MATCH($B46,Assumptions!$B$74:$B$82,),MATCH(Summary!F$12,Assumptions!$C$54:$L$54,))*F$14</f>
        <v>12324.712820616434</v>
      </c>
      <c r="G46" s="51">
        <f>INDEX(Assumptions!$C$74:$L$82,MATCH($B46,Assumptions!$B$74:$B$82,),MATCH(Summary!G$12,Assumptions!$C$54:$L$54,))*G$14</f>
        <v>12712.543340265187</v>
      </c>
      <c r="H46" s="51">
        <f>INDEX(Assumptions!$C$74:$L$82,MATCH($B46,Assumptions!$B$74:$B$82,),MATCH(Summary!H$12,Assumptions!$C$54:$L$54,))*H$14</f>
        <v>14518.446182890271</v>
      </c>
      <c r="I46" s="51">
        <f>INDEX(Assumptions!$C$74:$L$82,MATCH($B46,Assumptions!$B$74:$B$82,),MATCH(Summary!I$12,Assumptions!$C$54:$L$54,))*I$14</f>
        <v>15634.224370542743</v>
      </c>
      <c r="J46" s="51">
        <f>INDEX(Assumptions!$C$74:$L$82,MATCH($B46,Assumptions!$B$74:$B$82,),MATCH(Summary!J$12,Assumptions!$C$54:$L$54,))*J$14</f>
        <v>14940.979144592262</v>
      </c>
      <c r="K46" s="51">
        <f>INDEX(Assumptions!$C$74:$L$82,MATCH($B46,Assumptions!$B$74:$B$82,),MATCH(Summary!K$12,Assumptions!$C$54:$L$54,))*K$14</f>
        <v>15365.30372521067</v>
      </c>
      <c r="L46" s="51">
        <f>INDEX(Assumptions!$C$74:$L$82,MATCH($B46,Assumptions!$B$74:$B$82,),MATCH(Summary!L$12,Assumptions!$C$54:$L$54,))*L$14</f>
        <v>17156.545129727489</v>
      </c>
    </row>
    <row r="47" spans="2:12" x14ac:dyDescent="0.35">
      <c r="B47" s="48" t="s">
        <v>808</v>
      </c>
      <c r="C47" s="51">
        <f>INDEX(Assumptions!$C$74:$L$82,MATCH($B47,Assumptions!$B$74:$B$82,),MATCH(Summary!C$12,Assumptions!$C$54:$L$54,))*C$14</f>
        <v>270.26627671705143</v>
      </c>
      <c r="D47" s="51">
        <f>INDEX(Assumptions!$C$74:$L$82,MATCH($B47,Assumptions!$B$74:$B$82,),MATCH(Summary!D$12,Assumptions!$C$54:$L$54,))*D$14</f>
        <v>366.83142344587657</v>
      </c>
      <c r="E47" s="51">
        <f>INDEX(Assumptions!$C$74:$L$82,MATCH($B47,Assumptions!$B$74:$B$82,),MATCH(Summary!E$12,Assumptions!$C$54:$L$54,))*E$14</f>
        <v>355.93311159229944</v>
      </c>
      <c r="F47" s="51">
        <f>INDEX(Assumptions!$C$74:$L$82,MATCH($B47,Assumptions!$B$74:$B$82,),MATCH(Summary!F$12,Assumptions!$C$54:$L$54,))*F$14</f>
        <v>308.2432970228798</v>
      </c>
      <c r="G47" s="51">
        <f>INDEX(Assumptions!$C$74:$L$82,MATCH($B47,Assumptions!$B$74:$B$82,),MATCH(Summary!G$12,Assumptions!$C$54:$L$54,))*G$14</f>
        <v>318.62381146853045</v>
      </c>
      <c r="H47" s="51">
        <f>INDEX(Assumptions!$C$74:$L$82,MATCH($B47,Assumptions!$B$74:$B$82,),MATCH(Summary!H$12,Assumptions!$C$54:$L$54,))*H$14</f>
        <v>320.66214468968212</v>
      </c>
      <c r="I47" s="51">
        <f>INDEX(Assumptions!$C$74:$L$82,MATCH($B47,Assumptions!$B$74:$B$82,),MATCH(Summary!I$12,Assumptions!$C$54:$L$54,))*I$14</f>
        <v>325.80937325920729</v>
      </c>
      <c r="J47" s="51">
        <f>INDEX(Assumptions!$C$74:$L$82,MATCH($B47,Assumptions!$B$74:$B$82,),MATCH(Summary!J$12,Assumptions!$C$54:$L$54,))*J$14</f>
        <v>454.60196854588162</v>
      </c>
      <c r="K47" s="51">
        <f>INDEX(Assumptions!$C$74:$L$82,MATCH($B47,Assumptions!$B$74:$B$82,),MATCH(Summary!K$12,Assumptions!$C$54:$L$54,))*K$14</f>
        <v>273.80691443738993</v>
      </c>
      <c r="L47" s="51">
        <f>INDEX(Assumptions!$C$74:$L$82,MATCH($B47,Assumptions!$B$74:$B$82,),MATCH(Summary!L$12,Assumptions!$C$54:$L$54,))*L$14</f>
        <v>364.63871648055692</v>
      </c>
    </row>
    <row r="48" spans="2:12" x14ac:dyDescent="0.35"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2:13" x14ac:dyDescent="0.35"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2:13" x14ac:dyDescent="0.35"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2:13" x14ac:dyDescent="0.35"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2:13" x14ac:dyDescent="0.35">
      <c r="B52" t="s">
        <v>797</v>
      </c>
      <c r="C52" s="46">
        <f>C14*Assumptions!$C$47</f>
        <v>4319.4918871458858</v>
      </c>
      <c r="D52" s="46">
        <f>D14*Assumptions!$C$47</f>
        <v>4352.9461760282175</v>
      </c>
      <c r="E52" s="46">
        <f>E14*Assumptions!$C$47</f>
        <v>4363.1886194415983</v>
      </c>
      <c r="F52" s="46">
        <f>F14*Assumptions!$C$47</f>
        <v>4717.6063031510612</v>
      </c>
      <c r="G52" s="46">
        <f>G14*Assumptions!$C$47</f>
        <v>4971.664507326811</v>
      </c>
      <c r="H52" s="46">
        <f>H14*Assumptions!$C$47</f>
        <v>5458.7453018693313</v>
      </c>
      <c r="I52" s="46">
        <f>I14*Assumptions!$C$47</f>
        <v>6041.9965580045928</v>
      </c>
      <c r="J52" s="46">
        <f>J14*Assumptions!$C$47</f>
        <v>6014.0808410477521</v>
      </c>
      <c r="K52" s="46">
        <f>K14*Assumptions!$C$47</f>
        <v>6404.3763199749474</v>
      </c>
      <c r="L52" s="46">
        <f>L14*Assumptions!$C$47</f>
        <v>7212.7164980450243</v>
      </c>
      <c r="M52" s="36">
        <f>SUM(C52:L52)/SUM($C$14:$L$14)</f>
        <v>0.29999999999999993</v>
      </c>
    </row>
    <row r="53" spans="2:13" x14ac:dyDescent="0.35">
      <c r="B53" t="s">
        <v>1047</v>
      </c>
      <c r="C53" s="46">
        <f>C14*Assumptions!$C$48</f>
        <v>431.94918871458862</v>
      </c>
      <c r="D53" s="46">
        <f>D14*Assumptions!$C$48</f>
        <v>435.2946176028218</v>
      </c>
      <c r="E53" s="46">
        <f>E14*Assumptions!$C$48</f>
        <v>436.31886194415989</v>
      </c>
      <c r="F53" s="46">
        <f>F14*Assumptions!$C$48</f>
        <v>471.76063031510608</v>
      </c>
      <c r="G53" s="46">
        <f>G14*Assumptions!$C$48</f>
        <v>497.16645073268114</v>
      </c>
      <c r="H53" s="46">
        <f>H14*Assumptions!$C$48</f>
        <v>545.87453018693304</v>
      </c>
      <c r="I53" s="46">
        <f>I14*Assumptions!$C$48</f>
        <v>604.19965580045925</v>
      </c>
      <c r="J53" s="46">
        <f>J14*Assumptions!$C$48</f>
        <v>601.40808410477518</v>
      </c>
      <c r="K53" s="46">
        <f>K14*Assumptions!$C$48</f>
        <v>640.4376319974948</v>
      </c>
      <c r="L53" s="46">
        <f>L14*Assumptions!$C$48</f>
        <v>721.27164980450243</v>
      </c>
      <c r="M53" s="36">
        <f t="shared" ref="M53:M54" si="2">SUM(C53:L53)/SUM($C$14:$L$14)</f>
        <v>2.9999999999999992E-2</v>
      </c>
    </row>
    <row r="54" spans="2:13" x14ac:dyDescent="0.35">
      <c r="B54" t="s">
        <v>798</v>
      </c>
      <c r="C54" s="4">
        <f>C14*Assumptions!$C$49</f>
        <v>143.98306290486286</v>
      </c>
      <c r="D54" s="4">
        <f>D14*Assumptions!$C$49</f>
        <v>145.09820586760728</v>
      </c>
      <c r="E54" s="4">
        <f>E14*Assumptions!$C$49</f>
        <v>145.43962064805331</v>
      </c>
      <c r="F54" s="4">
        <f>F14*Assumptions!$C$49</f>
        <v>157.25354343836872</v>
      </c>
      <c r="G54" s="4">
        <f>G14*Assumptions!$C$49</f>
        <v>165.72215024422707</v>
      </c>
      <c r="H54" s="4">
        <f>H14*Assumptions!$C$49</f>
        <v>181.95817672897772</v>
      </c>
      <c r="I54" s="4">
        <f>I14*Assumptions!$C$49</f>
        <v>201.39988526681978</v>
      </c>
      <c r="J54" s="4">
        <f>J14*Assumptions!$C$49</f>
        <v>200.4693613682584</v>
      </c>
      <c r="K54" s="4">
        <f>K14*Assumptions!$C$49</f>
        <v>213.4792106658316</v>
      </c>
      <c r="L54" s="4">
        <f>L14*Assumptions!$C$49</f>
        <v>240.42388326816749</v>
      </c>
      <c r="M54" s="36">
        <f t="shared" si="2"/>
        <v>0.01</v>
      </c>
    </row>
    <row r="58" spans="2:13" x14ac:dyDescent="0.35">
      <c r="B58" s="3" t="s">
        <v>801</v>
      </c>
    </row>
    <row r="59" spans="2:13" x14ac:dyDescent="0.35">
      <c r="B59" s="47" t="s">
        <v>802</v>
      </c>
    </row>
    <row r="60" spans="2:13" x14ac:dyDescent="0.35">
      <c r="B60" s="48" t="s">
        <v>803</v>
      </c>
      <c r="C60" s="51">
        <f>INDEX(Assumptions!$C$87:$L$92,MATCH($B60,Assumptions!$B$87:$B$92,),MATCH(Summary!C$12,Assumptions!$C$54:$L$54,))*C$52</f>
        <v>2813.4149248001677</v>
      </c>
      <c r="D60" s="51">
        <f>INDEX(Assumptions!$C$87:$L$92,MATCH($B60,Assumptions!$B$87:$B$92,),MATCH(Summary!D$12,Assumptions!$C$54:$L$54,))*D$52</f>
        <v>2821.3024275925072</v>
      </c>
      <c r="E60" s="51">
        <f>INDEX(Assumptions!$C$87:$L$92,MATCH($B60,Assumptions!$B$87:$B$92,),MATCH(Summary!E$12,Assumptions!$C$54:$L$54,))*E$52</f>
        <v>2808.0524830444078</v>
      </c>
      <c r="F60" s="51">
        <f>INDEX(Assumptions!$C$87:$L$92,MATCH($B60,Assumptions!$B$87:$B$92,),MATCH(Summary!F$12,Assumptions!$C$54:$L$54,))*F$52</f>
        <v>3012.8588512389538</v>
      </c>
      <c r="G60" s="51">
        <f>INDEX(Assumptions!$C$87:$L$92,MATCH($B60,Assumptions!$B$87:$B$92,),MATCH(Summary!G$12,Assumptions!$C$54:$L$54,))*G$52</f>
        <v>3192.7576792146092</v>
      </c>
      <c r="H60" s="51">
        <f>INDEX(Assumptions!$C$87:$L$92,MATCH($B60,Assumptions!$B$87:$B$92,),MATCH(Summary!H$12,Assumptions!$C$54:$L$54,))*H$52</f>
        <v>3532.3894295133655</v>
      </c>
      <c r="I60" s="51">
        <f>INDEX(Assumptions!$C$87:$L$92,MATCH($B60,Assumptions!$B$87:$B$92,),MATCH(Summary!I$12,Assumptions!$C$54:$L$54,))*I$52</f>
        <v>4005.699542939059</v>
      </c>
      <c r="J60" s="51">
        <f>INDEX(Assumptions!$C$87:$L$92,MATCH($B60,Assumptions!$B$87:$B$92,),MATCH(Summary!J$12,Assumptions!$C$54:$L$54,))*J$52</f>
        <v>4047.2071965065848</v>
      </c>
      <c r="K60" s="51">
        <f>INDEX(Assumptions!$C$87:$L$92,MATCH($B60,Assumptions!$B$87:$B$92,),MATCH(Summary!K$12,Assumptions!$C$54:$L$54,))*K$52</f>
        <v>4313.857709142655</v>
      </c>
      <c r="L60" s="51">
        <f>INDEX(Assumptions!$C$87:$L$92,MATCH($B60,Assumptions!$B$87:$B$92,),MATCH(Summary!L$12,Assumptions!$C$54:$L$54,))*L$52</f>
        <v>4796.7493053719782</v>
      </c>
    </row>
    <row r="61" spans="2:13" x14ac:dyDescent="0.35">
      <c r="B61" s="48" t="s">
        <v>804</v>
      </c>
      <c r="C61" s="51">
        <f>INDEX(Assumptions!$C$87:$L$92,MATCH($B61,Assumptions!$B$87:$B$92,),MATCH(Summary!C$12,Assumptions!$C$54:$L$54,))*C$52</f>
        <v>1214.8834018994698</v>
      </c>
      <c r="D61" s="51">
        <f>INDEX(Assumptions!$C$87:$L$92,MATCH($B61,Assumptions!$B$87:$B$92,),MATCH(Summary!D$12,Assumptions!$C$54:$L$54,))*D$52</f>
        <v>1163.8562214374729</v>
      </c>
      <c r="E61" s="51">
        <f>INDEX(Assumptions!$C$87:$L$92,MATCH($B61,Assumptions!$B$87:$B$92,),MATCH(Summary!E$12,Assumptions!$C$54:$L$54,))*E$52</f>
        <v>1189.9893829111763</v>
      </c>
      <c r="F61" s="51">
        <f>INDEX(Assumptions!$C$87:$L$92,MATCH($B61,Assumptions!$B$87:$B$92,),MATCH(Summary!F$12,Assumptions!$C$54:$L$54,))*F$52</f>
        <v>1336.4012316158116</v>
      </c>
      <c r="G61" s="51">
        <f>INDEX(Assumptions!$C$87:$L$92,MATCH($B61,Assumptions!$B$87:$B$92,),MATCH(Summary!G$12,Assumptions!$C$54:$L$54,))*G$52</f>
        <v>1410.9712270612997</v>
      </c>
      <c r="H61" s="51">
        <f>INDEX(Assumptions!$C$87:$L$92,MATCH($B61,Assumptions!$B$87:$B$92,),MATCH(Summary!H$12,Assumptions!$C$54:$L$54,))*H$52</f>
        <v>1521.1141193773187</v>
      </c>
      <c r="I61" s="51">
        <f>INDEX(Assumptions!$C$87:$L$92,MATCH($B61,Assumptions!$B$87:$B$92,),MATCH(Summary!I$12,Assumptions!$C$54:$L$54,))*I$52</f>
        <v>1663.61742220781</v>
      </c>
      <c r="J61" s="51">
        <f>INDEX(Assumptions!$C$87:$L$92,MATCH($B61,Assumptions!$B$87:$B$92,),MATCH(Summary!J$12,Assumptions!$C$54:$L$54,))*J$52</f>
        <v>1591.5150799642715</v>
      </c>
      <c r="K61" s="51">
        <f>INDEX(Assumptions!$C$87:$L$92,MATCH($B61,Assumptions!$B$87:$B$92,),MATCH(Summary!K$12,Assumptions!$C$54:$L$54,))*K$52</f>
        <v>1664.2910089673462</v>
      </c>
      <c r="L61" s="51">
        <f>INDEX(Assumptions!$C$87:$L$92,MATCH($B61,Assumptions!$B$87:$B$92,),MATCH(Summary!L$12,Assumptions!$C$54:$L$54,))*L$52</f>
        <v>1850.973414858543</v>
      </c>
    </row>
    <row r="62" spans="2:13" x14ac:dyDescent="0.35">
      <c r="B62" s="48" t="s">
        <v>805</v>
      </c>
      <c r="C62" s="51">
        <f>INDEX(Assumptions!$C$87:$L$92,MATCH($B62,Assumptions!$B$87:$B$92,),MATCH(Summary!C$12,Assumptions!$C$54:$L$54,))*C$52</f>
        <v>67.878473179615114</v>
      </c>
      <c r="D62" s="51">
        <f>INDEX(Assumptions!$C$87:$L$92,MATCH($B62,Assumptions!$B$87:$B$92,),MATCH(Summary!D$12,Assumptions!$C$54:$L$54,))*D$52</f>
        <v>59.655474461873915</v>
      </c>
      <c r="E62" s="51">
        <f>INDEX(Assumptions!$C$87:$L$92,MATCH($B62,Assumptions!$B$87:$B$92,),MATCH(Summary!E$12,Assumptions!$C$54:$L$54,))*E$52</f>
        <v>57.567901548281043</v>
      </c>
      <c r="F62" s="51">
        <f>INDEX(Assumptions!$C$87:$L$92,MATCH($B62,Assumptions!$B$87:$B$92,),MATCH(Summary!F$12,Assumptions!$C$54:$L$54,))*F$52</f>
        <v>57.487751127375844</v>
      </c>
      <c r="G62" s="51">
        <f>INDEX(Assumptions!$C$87:$L$92,MATCH($B62,Assumptions!$B$87:$B$92,),MATCH(Summary!G$12,Assumptions!$C$54:$L$54,))*G$52</f>
        <v>65.085015277849934</v>
      </c>
      <c r="H62" s="51">
        <f>INDEX(Assumptions!$C$87:$L$92,MATCH($B62,Assumptions!$B$87:$B$92,),MATCH(Summary!H$12,Assumptions!$C$54:$L$54,))*H$52</f>
        <v>63.207299225125254</v>
      </c>
      <c r="I62" s="51">
        <f>INDEX(Assumptions!$C$87:$L$92,MATCH($B62,Assumptions!$B$87:$B$92,),MATCH(Summary!I$12,Assumptions!$C$54:$L$54,))*I$52</f>
        <v>69.658519841235886</v>
      </c>
      <c r="J62" s="51">
        <f>INDEX(Assumptions!$C$87:$L$92,MATCH($B62,Assumptions!$B$87:$B$92,),MATCH(Summary!J$12,Assumptions!$C$54:$L$54,))*J$52</f>
        <v>70.736836132842271</v>
      </c>
      <c r="K62" s="51">
        <f>INDEX(Assumptions!$C$87:$L$92,MATCH($B62,Assumptions!$B$87:$B$92,),MATCH(Summary!K$12,Assumptions!$C$54:$L$54,))*K$52</f>
        <v>94.096098988157053</v>
      </c>
      <c r="L62" s="51">
        <f>INDEX(Assumptions!$C$87:$L$92,MATCH($B62,Assumptions!$B$87:$B$92,),MATCH(Summary!L$12,Assumptions!$C$54:$L$54,))*L$52</f>
        <v>171.26958362573185</v>
      </c>
    </row>
    <row r="63" spans="2:13" x14ac:dyDescent="0.35">
      <c r="B63" s="48" t="s">
        <v>806</v>
      </c>
      <c r="C63" s="51">
        <f>INDEX(Assumptions!$C$87:$L$92,MATCH($B63,Assumptions!$B$87:$B$92,),MATCH(Summary!C$12,Assumptions!$C$54:$L$54,))*C$52</f>
        <v>0</v>
      </c>
      <c r="D63" s="51">
        <f>INDEX(Assumptions!$C$87:$L$92,MATCH($B63,Assumptions!$B$87:$B$92,),MATCH(Summary!D$12,Assumptions!$C$54:$L$54,))*D$52</f>
        <v>0</v>
      </c>
      <c r="E63" s="51">
        <f>INDEX(Assumptions!$C$87:$L$92,MATCH($B63,Assumptions!$B$87:$B$92,),MATCH(Summary!E$12,Assumptions!$C$54:$L$54,))*E$52</f>
        <v>0</v>
      </c>
      <c r="F63" s="51">
        <f>INDEX(Assumptions!$C$87:$L$92,MATCH($B63,Assumptions!$B$87:$B$92,),MATCH(Summary!F$12,Assumptions!$C$54:$L$54,))*F$52</f>
        <v>0</v>
      </c>
      <c r="G63" s="51">
        <f>INDEX(Assumptions!$C$87:$L$92,MATCH($B63,Assumptions!$B$87:$B$92,),MATCH(Summary!G$12,Assumptions!$C$54:$L$54,))*G$52</f>
        <v>0</v>
      </c>
      <c r="H63" s="51">
        <f>INDEX(Assumptions!$C$87:$L$92,MATCH($B63,Assumptions!$B$87:$B$92,),MATCH(Summary!H$12,Assumptions!$C$54:$L$54,))*H$52</f>
        <v>0</v>
      </c>
      <c r="I63" s="51">
        <f>INDEX(Assumptions!$C$87:$L$92,MATCH($B63,Assumptions!$B$87:$B$92,),MATCH(Summary!I$12,Assumptions!$C$54:$L$54,))*I$52</f>
        <v>0</v>
      </c>
      <c r="J63" s="51">
        <f>INDEX(Assumptions!$C$87:$L$92,MATCH($B63,Assumptions!$B$87:$B$92,),MATCH(Summary!J$12,Assumptions!$C$54:$L$54,))*J$52</f>
        <v>0</v>
      </c>
      <c r="K63" s="51">
        <f>INDEX(Assumptions!$C$87:$L$92,MATCH($B63,Assumptions!$B$87:$B$92,),MATCH(Summary!K$12,Assumptions!$C$54:$L$54,))*K$52</f>
        <v>0</v>
      </c>
      <c r="L63" s="51">
        <f>INDEX(Assumptions!$C$87:$L$92,MATCH($B63,Assumptions!$B$87:$B$92,),MATCH(Summary!L$12,Assumptions!$C$54:$L$54,))*L$52</f>
        <v>0</v>
      </c>
    </row>
    <row r="64" spans="2:13" x14ac:dyDescent="0.35">
      <c r="B64" s="48" t="s">
        <v>807</v>
      </c>
      <c r="C64" s="51">
        <f>INDEX(Assumptions!$C$87:$L$92,MATCH($B64,Assumptions!$B$87:$B$92,),MATCH(Summary!C$12,Assumptions!$C$54:$L$54,))*C$52</f>
        <v>146.86414150046707</v>
      </c>
      <c r="D64" s="51">
        <f>INDEX(Assumptions!$C$87:$L$92,MATCH($B64,Assumptions!$B$87:$B$92,),MATCH(Summary!D$12,Assumptions!$C$54:$L$54,))*D$52</f>
        <v>234.32479633113519</v>
      </c>
      <c r="E64" s="51">
        <f>INDEX(Assumptions!$C$87:$L$92,MATCH($B64,Assumptions!$B$87:$B$92,),MATCH(Summary!E$12,Assumptions!$C$54:$L$54,))*E$52</f>
        <v>240.22135214987526</v>
      </c>
      <c r="F64" s="51">
        <f>INDEX(Assumptions!$C$87:$L$92,MATCH($B64,Assumptions!$B$87:$B$92,),MATCH(Summary!F$12,Assumptions!$C$54:$L$54,))*F$52</f>
        <v>251.62592752621561</v>
      </c>
      <c r="G64" s="51">
        <f>INDEX(Assumptions!$C$87:$L$92,MATCH($B64,Assumptions!$B$87:$B$92,),MATCH(Summary!G$12,Assumptions!$C$54:$L$54,))*G$52</f>
        <v>241.15549719198103</v>
      </c>
      <c r="H64" s="51">
        <f>INDEX(Assumptions!$C$87:$L$92,MATCH($B64,Assumptions!$B$87:$B$92,),MATCH(Summary!H$12,Assumptions!$C$54:$L$54,))*H$52</f>
        <v>279.99940819390048</v>
      </c>
      <c r="I64" s="51">
        <f>INDEX(Assumptions!$C$87:$L$92,MATCH($B64,Assumptions!$B$87:$B$92,),MATCH(Summary!I$12,Assumptions!$C$54:$L$54,))*I$52</f>
        <v>286.94272537387627</v>
      </c>
      <c r="J64" s="51">
        <f>INDEX(Assumptions!$C$87:$L$92,MATCH($B64,Assumptions!$B$87:$B$92,),MATCH(Summary!J$12,Assumptions!$C$54:$L$54,))*J$52</f>
        <v>287.43042889002709</v>
      </c>
      <c r="K64" s="51">
        <f>INDEX(Assumptions!$C$87:$L$92,MATCH($B64,Assumptions!$B$87:$B$92,),MATCH(Summary!K$12,Assumptions!$C$54:$L$54,))*K$52</f>
        <v>311.25963210477852</v>
      </c>
      <c r="L64" s="51">
        <f>INDEX(Assumptions!$C$87:$L$92,MATCH($B64,Assumptions!$B$87:$B$92,),MATCH(Summary!L$12,Assumptions!$C$54:$L$54,))*L$52</f>
        <v>305.19146269104766</v>
      </c>
    </row>
    <row r="65" spans="2:12" x14ac:dyDescent="0.35">
      <c r="B65" s="48" t="s">
        <v>808</v>
      </c>
      <c r="C65" s="51">
        <f>INDEX(Assumptions!$C$87:$L$92,MATCH($B65,Assumptions!$B$87:$B$92,),MATCH(Summary!C$12,Assumptions!$C$54:$L$54,))*C$52</f>
        <v>76.450945766166399</v>
      </c>
      <c r="D65" s="51">
        <f>INDEX(Assumptions!$C$87:$L$92,MATCH($B65,Assumptions!$B$87:$B$92,),MATCH(Summary!D$12,Assumptions!$C$54:$L$54,))*D$52</f>
        <v>73.807256205227532</v>
      </c>
      <c r="E65" s="51">
        <f>INDEX(Assumptions!$C$87:$L$92,MATCH($B65,Assumptions!$B$87:$B$92,),MATCH(Summary!E$12,Assumptions!$C$54:$L$54,))*E$52</f>
        <v>67.357499787857961</v>
      </c>
      <c r="F65" s="51">
        <f>INDEX(Assumptions!$C$87:$L$92,MATCH($B65,Assumptions!$B$87:$B$92,),MATCH(Summary!F$12,Assumptions!$C$54:$L$54,))*F$52</f>
        <v>59.23254164270358</v>
      </c>
      <c r="G65" s="51">
        <f>INDEX(Assumptions!$C$87:$L$92,MATCH($B65,Assumptions!$B$87:$B$92,),MATCH(Summary!G$12,Assumptions!$C$54:$L$54,))*G$52</f>
        <v>61.695088581071033</v>
      </c>
      <c r="H65" s="51">
        <f>INDEX(Assumptions!$C$87:$L$92,MATCH($B65,Assumptions!$B$87:$B$92,),MATCH(Summary!H$12,Assumptions!$C$54:$L$54,))*H$52</f>
        <v>62.035045559621217</v>
      </c>
      <c r="I65" s="51">
        <f>INDEX(Assumptions!$C$87:$L$92,MATCH($B65,Assumptions!$B$87:$B$92,),MATCH(Summary!I$12,Assumptions!$C$54:$L$54,))*I$52</f>
        <v>16.078347642612652</v>
      </c>
      <c r="J65" s="51">
        <f>INDEX(Assumptions!$C$87:$L$92,MATCH($B65,Assumptions!$B$87:$B$92,),MATCH(Summary!J$12,Assumptions!$C$54:$L$54,))*J$52</f>
        <v>17.191299554025889</v>
      </c>
      <c r="K65" s="51">
        <f>INDEX(Assumptions!$C$87:$L$92,MATCH($B65,Assumptions!$B$87:$B$92,),MATCH(Summary!K$12,Assumptions!$C$54:$L$54,))*K$52</f>
        <v>20.871870772010812</v>
      </c>
      <c r="L65" s="51">
        <f>INDEX(Assumptions!$C$87:$L$92,MATCH($B65,Assumptions!$B$87:$B$92,),MATCH(Summary!L$12,Assumptions!$C$54:$L$54,))*L$52</f>
        <v>88.532731497722438</v>
      </c>
    </row>
    <row r="67" spans="2:12" x14ac:dyDescent="0.35">
      <c r="B67" s="47" t="s">
        <v>809</v>
      </c>
    </row>
    <row r="68" spans="2:12" x14ac:dyDescent="0.35">
      <c r="B68" s="49" t="s">
        <v>810</v>
      </c>
      <c r="C68" s="51">
        <f>INDEX(Assumptions!$C$95:$L$103,MATCH($B68,Assumptions!$B$95:$B$103,),MATCH(Summary!C$12,Assumptions!$C$54:$L$54,))*C$52</f>
        <v>277.4172904295603</v>
      </c>
      <c r="D68" s="51">
        <f>INDEX(Assumptions!$C$95:$L$103,MATCH($B68,Assumptions!$B$95:$B$103,),MATCH(Summary!D$12,Assumptions!$C$54:$L$54,))*D$52</f>
        <v>253.87751147062582</v>
      </c>
      <c r="E68" s="51">
        <f>INDEX(Assumptions!$C$95:$L$103,MATCH($B68,Assumptions!$B$95:$B$103,),MATCH(Summary!E$12,Assumptions!$C$54:$L$54,))*E$52</f>
        <v>239.27957354353737</v>
      </c>
      <c r="F68" s="51">
        <f>INDEX(Assumptions!$C$95:$L$103,MATCH($B68,Assumptions!$B$95:$B$103,),MATCH(Summary!F$12,Assumptions!$C$54:$L$54,))*F$52</f>
        <v>231.80641433337414</v>
      </c>
      <c r="G68" s="51">
        <f>INDEX(Assumptions!$C$95:$L$103,MATCH($B68,Assumptions!$B$95:$B$103,),MATCH(Summary!G$12,Assumptions!$C$54:$L$54,))*G$52</f>
        <v>263.09032061716852</v>
      </c>
      <c r="H68" s="51">
        <f>INDEX(Assumptions!$C$95:$L$103,MATCH($B68,Assumptions!$B$95:$B$103,),MATCH(Summary!H$12,Assumptions!$C$54:$L$54,))*H$52</f>
        <v>246.06993731520473</v>
      </c>
      <c r="I68" s="51">
        <f>INDEX(Assumptions!$C$95:$L$103,MATCH($B68,Assumptions!$B$95:$B$103,),MATCH(Summary!I$12,Assumptions!$C$54:$L$54,))*I$52</f>
        <v>292.82949921365542</v>
      </c>
      <c r="J68" s="51">
        <f>INDEX(Assumptions!$C$95:$L$103,MATCH($B68,Assumptions!$B$95:$B$103,),MATCH(Summary!J$12,Assumptions!$C$54:$L$54,))*J$52</f>
        <v>377.65971782686518</v>
      </c>
      <c r="K68" s="51">
        <f>INDEX(Assumptions!$C$95:$L$103,MATCH($B68,Assumptions!$B$95:$B$103,),MATCH(Summary!K$12,Assumptions!$C$54:$L$54,))*K$52</f>
        <v>396.58107419339848</v>
      </c>
      <c r="L68" s="51">
        <f>INDEX(Assumptions!$C$95:$L$103,MATCH($B68,Assumptions!$B$95:$B$103,),MATCH(Summary!L$12,Assumptions!$C$54:$L$54,))*L$52</f>
        <v>536.06657505304702</v>
      </c>
    </row>
    <row r="69" spans="2:12" x14ac:dyDescent="0.35">
      <c r="B69" s="48" t="s">
        <v>811</v>
      </c>
      <c r="C69" s="51">
        <f>INDEX(Assumptions!$C$95:$L$103,MATCH($B69,Assumptions!$B$95:$B$103,),MATCH(Summary!C$12,Assumptions!$C$54:$L$54,))*C$52</f>
        <v>0</v>
      </c>
      <c r="D69" s="51">
        <f>INDEX(Assumptions!$C$95:$L$103,MATCH($B69,Assumptions!$B$95:$B$103,),MATCH(Summary!D$12,Assumptions!$C$54:$L$54,))*D$52</f>
        <v>0</v>
      </c>
      <c r="E69" s="51">
        <f>INDEX(Assumptions!$C$95:$L$103,MATCH($B69,Assumptions!$B$95:$B$103,),MATCH(Summary!E$12,Assumptions!$C$54:$L$54,))*E$52</f>
        <v>0</v>
      </c>
      <c r="F69" s="51">
        <f>INDEX(Assumptions!$C$95:$L$103,MATCH($B69,Assumptions!$B$95:$B$103,),MATCH(Summary!F$12,Assumptions!$C$54:$L$54,))*F$52</f>
        <v>0</v>
      </c>
      <c r="G69" s="51">
        <f>INDEX(Assumptions!$C$95:$L$103,MATCH($B69,Assumptions!$B$95:$B$103,),MATCH(Summary!G$12,Assumptions!$C$54:$L$54,))*G$52</f>
        <v>0</v>
      </c>
      <c r="H69" s="51">
        <f>INDEX(Assumptions!$C$95:$L$103,MATCH($B69,Assumptions!$B$95:$B$103,),MATCH(Summary!H$12,Assumptions!$C$54:$L$54,))*H$52</f>
        <v>0</v>
      </c>
      <c r="I69" s="51">
        <f>INDEX(Assumptions!$C$95:$L$103,MATCH($B69,Assumptions!$B$95:$B$103,),MATCH(Summary!I$12,Assumptions!$C$54:$L$54,))*I$52</f>
        <v>0</v>
      </c>
      <c r="J69" s="51">
        <f>INDEX(Assumptions!$C$95:$L$103,MATCH($B69,Assumptions!$B$95:$B$103,),MATCH(Summary!J$12,Assumptions!$C$54:$L$54,))*J$52</f>
        <v>0</v>
      </c>
      <c r="K69" s="51">
        <f>INDEX(Assumptions!$C$95:$L$103,MATCH($B69,Assumptions!$B$95:$B$103,),MATCH(Summary!K$12,Assumptions!$C$54:$L$54,))*K$52</f>
        <v>0</v>
      </c>
      <c r="L69" s="51">
        <f>INDEX(Assumptions!$C$95:$L$103,MATCH($B69,Assumptions!$B$95:$B$103,),MATCH(Summary!L$12,Assumptions!$C$54:$L$54,))*L$52</f>
        <v>0</v>
      </c>
    </row>
    <row r="70" spans="2:12" x14ac:dyDescent="0.35">
      <c r="B70" s="48" t="s">
        <v>812</v>
      </c>
      <c r="C70" s="51">
        <f>INDEX(Assumptions!$C$95:$L$103,MATCH($B70,Assumptions!$B$95:$B$103,),MATCH(Summary!C$12,Assumptions!$C$54:$L$54,))*C$52</f>
        <v>2305.2124707899065</v>
      </c>
      <c r="D70" s="51">
        <f>INDEX(Assumptions!$C$95:$L$103,MATCH($B70,Assumptions!$B$95:$B$103,),MATCH(Summary!D$12,Assumptions!$C$54:$L$54,))*D$52</f>
        <v>2151.7872792855605</v>
      </c>
      <c r="E70" s="51">
        <f>INDEX(Assumptions!$C$95:$L$103,MATCH($B70,Assumptions!$B$95:$B$103,),MATCH(Summary!E$12,Assumptions!$C$54:$L$54,))*E$52</f>
        <v>2110.1839804765232</v>
      </c>
      <c r="F70" s="51">
        <f>INDEX(Assumptions!$C$95:$L$103,MATCH($B70,Assumptions!$B$95:$B$103,),MATCH(Summary!F$12,Assumptions!$C$54:$L$54,))*F$52</f>
        <v>2332.9141953210392</v>
      </c>
      <c r="G70" s="51">
        <f>INDEX(Assumptions!$C$95:$L$103,MATCH($B70,Assumptions!$B$95:$B$103,),MATCH(Summary!G$12,Assumptions!$C$54:$L$54,))*G$52</f>
        <v>2507.4112292375194</v>
      </c>
      <c r="H70" s="51">
        <f>INDEX(Assumptions!$C$95:$L$103,MATCH($B70,Assumptions!$B$95:$B$103,),MATCH(Summary!H$12,Assumptions!$C$54:$L$54,))*H$52</f>
        <v>2663.7847138714615</v>
      </c>
      <c r="I70" s="51">
        <f>INDEX(Assumptions!$C$95:$L$103,MATCH($B70,Assumptions!$B$95:$B$103,),MATCH(Summary!I$12,Assumptions!$C$54:$L$54,))*I$52</f>
        <v>2969.343150183247</v>
      </c>
      <c r="J70" s="51">
        <f>INDEX(Assumptions!$C$95:$L$103,MATCH($B70,Assumptions!$B$95:$B$103,),MATCH(Summary!J$12,Assumptions!$C$54:$L$54,))*J$52</f>
        <v>2814.6137425772713</v>
      </c>
      <c r="K70" s="51">
        <f>INDEX(Assumptions!$C$95:$L$103,MATCH($B70,Assumptions!$B$95:$B$103,),MATCH(Summary!K$12,Assumptions!$C$54:$L$54,))*K$52</f>
        <v>2921.8377599248488</v>
      </c>
      <c r="L70" s="51">
        <f>INDEX(Assumptions!$C$95:$L$103,MATCH($B70,Assumptions!$B$95:$B$103,),MATCH(Summary!L$12,Assumptions!$C$54:$L$54,))*L$52</f>
        <v>3259.0675834265153</v>
      </c>
    </row>
    <row r="71" spans="2:12" x14ac:dyDescent="0.35">
      <c r="B71" s="48" t="s">
        <v>813</v>
      </c>
      <c r="C71" s="51">
        <f>INDEX(Assumptions!$C$95:$L$103,MATCH($B71,Assumptions!$B$95:$B$103,),MATCH(Summary!C$12,Assumptions!$C$54:$L$54,))*C$52</f>
        <v>1647.7630166470603</v>
      </c>
      <c r="D71" s="51">
        <f>INDEX(Assumptions!$C$95:$L$103,MATCH($B71,Assumptions!$B$95:$B$103,),MATCH(Summary!D$12,Assumptions!$C$54:$L$54,))*D$52</f>
        <v>1833.9303955236232</v>
      </c>
      <c r="E71" s="51">
        <f>INDEX(Assumptions!$C$95:$L$103,MATCH($B71,Assumptions!$B$95:$B$103,),MATCH(Summary!E$12,Assumptions!$C$54:$L$54,))*E$52</f>
        <v>1905.451016439315</v>
      </c>
      <c r="F71" s="51">
        <f>INDEX(Assumptions!$C$95:$L$103,MATCH($B71,Assumptions!$B$95:$B$103,),MATCH(Summary!F$12,Assumptions!$C$54:$L$54,))*F$52</f>
        <v>2051.684265577152</v>
      </c>
      <c r="G71" s="51">
        <f>INDEX(Assumptions!$C$95:$L$103,MATCH($B71,Assumptions!$B$95:$B$103,),MATCH(Summary!G$12,Assumptions!$C$54:$L$54,))*G$52</f>
        <v>2101.7078968050923</v>
      </c>
      <c r="H71" s="51">
        <f>INDEX(Assumptions!$C$95:$L$103,MATCH($B71,Assumptions!$B$95:$B$103,),MATCH(Summary!H$12,Assumptions!$C$54:$L$54,))*H$52</f>
        <v>2453.7605010380844</v>
      </c>
      <c r="I71" s="51">
        <f>INDEX(Assumptions!$C$95:$L$103,MATCH($B71,Assumptions!$B$95:$B$103,),MATCH(Summary!I$12,Assumptions!$C$54:$L$54,))*I$52</f>
        <v>2621.5032692983182</v>
      </c>
      <c r="J71" s="51">
        <f>INDEX(Assumptions!$C$95:$L$103,MATCH($B71,Assumptions!$B$95:$B$103,),MATCH(Summary!J$12,Assumptions!$C$54:$L$54,))*J$52</f>
        <v>2494.4075959232509</v>
      </c>
      <c r="K71" s="51">
        <f>INDEX(Assumptions!$C$95:$L$103,MATCH($B71,Assumptions!$B$95:$B$103,),MATCH(Summary!K$12,Assumptions!$C$54:$L$54,))*K$52</f>
        <v>2744.226414021558</v>
      </c>
      <c r="L71" s="51">
        <f>INDEX(Assumptions!$C$95:$L$103,MATCH($B71,Assumptions!$B$95:$B$103,),MATCH(Summary!L$12,Assumptions!$C$54:$L$54,))*L$52</f>
        <v>2895.2295005061624</v>
      </c>
    </row>
    <row r="72" spans="2:12" x14ac:dyDescent="0.35">
      <c r="B72" s="48" t="s">
        <v>814</v>
      </c>
      <c r="C72" s="51">
        <f>INDEX(Assumptions!$C$95:$L$103,MATCH($B72,Assumptions!$B$95:$B$103,),MATCH(Summary!C$12,Assumptions!$C$54:$L$54,))*C$52</f>
        <v>24.389765946415022</v>
      </c>
      <c r="D72" s="51">
        <f>INDEX(Assumptions!$C$95:$L$103,MATCH($B72,Assumptions!$B$95:$B$103,),MATCH(Summary!D$12,Assumptions!$C$54:$L$54,))*D$52</f>
        <v>2.6341940252630973</v>
      </c>
      <c r="E72" s="51">
        <f>INDEX(Assumptions!$C$95:$L$103,MATCH($B72,Assumptions!$B$95:$B$103,),MATCH(Summary!E$12,Assumptions!$C$54:$L$54,))*E$52</f>
        <v>0.26410986227115496</v>
      </c>
      <c r="F72" s="51">
        <f>INDEX(Assumptions!$C$95:$L$103,MATCH($B72,Assumptions!$B$95:$B$103,),MATCH(Summary!F$12,Assumptions!$C$54:$L$54,))*F$52</f>
        <v>1.9376852565427611</v>
      </c>
      <c r="G72" s="51">
        <f>INDEX(Assumptions!$C$95:$L$103,MATCH($B72,Assumptions!$B$95:$B$103,),MATCH(Summary!G$12,Assumptions!$C$54:$L$54,))*G$52</f>
        <v>1.4281630645070145</v>
      </c>
      <c r="H72" s="51">
        <f>INDEX(Assumptions!$C$95:$L$103,MATCH($B72,Assumptions!$B$95:$B$103,),MATCH(Summary!H$12,Assumptions!$C$54:$L$54,))*H$52</f>
        <v>0.71315670120855423</v>
      </c>
      <c r="I72" s="51">
        <f>INDEX(Assumptions!$C$95:$L$103,MATCH($B72,Assumptions!$B$95:$B$103,),MATCH(Summary!I$12,Assumptions!$C$54:$L$54,))*I$52</f>
        <v>90.71726581075545</v>
      </c>
      <c r="J72" s="51">
        <f>INDEX(Assumptions!$C$95:$L$103,MATCH($B72,Assumptions!$B$95:$B$103,),MATCH(Summary!J$12,Assumptions!$C$54:$L$54,))*J$52</f>
        <v>259.52075163949166</v>
      </c>
      <c r="K72" s="51">
        <f>INDEX(Assumptions!$C$95:$L$103,MATCH($B72,Assumptions!$B$95:$B$103,),MATCH(Summary!K$12,Assumptions!$C$54:$L$54,))*K$52</f>
        <v>286.93696048688099</v>
      </c>
      <c r="L72" s="51">
        <f>INDEX(Assumptions!$C$95:$L$103,MATCH($B72,Assumptions!$B$95:$B$103,),MATCH(Summary!L$12,Assumptions!$C$54:$L$54,))*L$52</f>
        <v>441.05653530295422</v>
      </c>
    </row>
    <row r="73" spans="2:12" x14ac:dyDescent="0.35">
      <c r="B73" s="48" t="s">
        <v>815</v>
      </c>
      <c r="C73" s="51">
        <f>INDEX(Assumptions!$C$95:$L$103,MATCH($B73,Assumptions!$B$95:$B$103,),MATCH(Summary!C$12,Assumptions!$C$54:$L$54,))*C$52</f>
        <v>64.709343332944016</v>
      </c>
      <c r="D73" s="51">
        <f>INDEX(Assumptions!$C$95:$L$103,MATCH($B73,Assumptions!$B$95:$B$103,),MATCH(Summary!D$12,Assumptions!$C$54:$L$54,))*D$52</f>
        <v>110.71679572314474</v>
      </c>
      <c r="E73" s="51">
        <f>INDEX(Assumptions!$C$95:$L$103,MATCH($B73,Assumptions!$B$95:$B$103,),MATCH(Summary!E$12,Assumptions!$C$54:$L$54,))*E$52</f>
        <v>108.00993911995114</v>
      </c>
      <c r="F73" s="51">
        <f>INDEX(Assumptions!$C$95:$L$103,MATCH($B73,Assumptions!$B$95:$B$103,),MATCH(Summary!F$12,Assumptions!$C$54:$L$54,))*F$52</f>
        <v>99.26374266295096</v>
      </c>
      <c r="G73" s="51">
        <f>INDEX(Assumptions!$C$95:$L$103,MATCH($B73,Assumptions!$B$95:$B$103,),MATCH(Summary!G$12,Assumptions!$C$54:$L$54,))*G$52</f>
        <v>98.02689760252423</v>
      </c>
      <c r="H73" s="51">
        <f>INDEX(Assumptions!$C$95:$L$103,MATCH($B73,Assumptions!$B$95:$B$103,),MATCH(Summary!H$12,Assumptions!$C$54:$L$54,))*H$52</f>
        <v>94.416992943372449</v>
      </c>
      <c r="I73" s="51">
        <f>INDEX(Assumptions!$C$95:$L$103,MATCH($B73,Assumptions!$B$95:$B$103,),MATCH(Summary!I$12,Assumptions!$C$54:$L$54,))*I$52</f>
        <v>67.603373498616179</v>
      </c>
      <c r="J73" s="51">
        <f>INDEX(Assumptions!$C$95:$L$103,MATCH($B73,Assumptions!$B$95:$B$103,),MATCH(Summary!J$12,Assumptions!$C$54:$L$54,))*J$52</f>
        <v>67.879033080873356</v>
      </c>
      <c r="K73" s="51">
        <f>INDEX(Assumptions!$C$95:$L$103,MATCH($B73,Assumptions!$B$95:$B$103,),MATCH(Summary!K$12,Assumptions!$C$54:$L$54,))*K$52</f>
        <v>54.794111348261978</v>
      </c>
      <c r="L73" s="51">
        <f>INDEX(Assumptions!$C$95:$L$103,MATCH($B73,Assumptions!$B$95:$B$103,),MATCH(Summary!L$12,Assumptions!$C$54:$L$54,))*L$52</f>
        <v>81.296303756344884</v>
      </c>
    </row>
    <row r="74" spans="2:12" x14ac:dyDescent="0.35">
      <c r="B74" s="48" t="s">
        <v>816</v>
      </c>
      <c r="C74" s="51">
        <f>INDEX(Assumptions!$C$95:$L$103,MATCH($B74,Assumptions!$B$95:$B$103,),MATCH(Summary!C$12,Assumptions!$C$54:$L$54,))*C$52</f>
        <v>0</v>
      </c>
      <c r="D74" s="51">
        <f>INDEX(Assumptions!$C$95:$L$103,MATCH($B74,Assumptions!$B$95:$B$103,),MATCH(Summary!D$12,Assumptions!$C$54:$L$54,))*D$52</f>
        <v>0</v>
      </c>
      <c r="E74" s="51">
        <f>INDEX(Assumptions!$C$95:$L$103,MATCH($B74,Assumptions!$B$95:$B$103,),MATCH(Summary!E$12,Assumptions!$C$54:$L$54,))*E$52</f>
        <v>0</v>
      </c>
      <c r="F74" s="51">
        <f>INDEX(Assumptions!$C$95:$L$103,MATCH($B74,Assumptions!$B$95:$B$103,),MATCH(Summary!F$12,Assumptions!$C$54:$L$54,))*F$52</f>
        <v>0</v>
      </c>
      <c r="G74" s="51">
        <f>INDEX(Assumptions!$C$95:$L$103,MATCH($B74,Assumptions!$B$95:$B$103,),MATCH(Summary!G$12,Assumptions!$C$54:$L$54,))*G$52</f>
        <v>0</v>
      </c>
      <c r="H74" s="51">
        <f>INDEX(Assumptions!$C$95:$L$103,MATCH($B74,Assumptions!$B$95:$B$103,),MATCH(Summary!H$12,Assumptions!$C$54:$L$54,))*H$52</f>
        <v>0</v>
      </c>
      <c r="I74" s="51">
        <f>INDEX(Assumptions!$C$95:$L$103,MATCH($B74,Assumptions!$B$95:$B$103,),MATCH(Summary!I$12,Assumptions!$C$54:$L$54,))*I$52</f>
        <v>0</v>
      </c>
      <c r="J74" s="51">
        <f>INDEX(Assumptions!$C$95:$L$103,MATCH($B74,Assumptions!$B$95:$B$103,),MATCH(Summary!J$12,Assumptions!$C$54:$L$54,))*J$52</f>
        <v>0</v>
      </c>
      <c r="K74" s="51">
        <f>INDEX(Assumptions!$C$95:$L$103,MATCH($B74,Assumptions!$B$95:$B$103,),MATCH(Summary!K$12,Assumptions!$C$54:$L$54,))*K$52</f>
        <v>0</v>
      </c>
      <c r="L74" s="51">
        <f>INDEX(Assumptions!$C$95:$L$103,MATCH($B74,Assumptions!$B$95:$B$103,),MATCH(Summary!L$12,Assumptions!$C$54:$L$54,))*L$52</f>
        <v>0</v>
      </c>
    </row>
    <row r="75" spans="2:12" x14ac:dyDescent="0.35">
      <c r="B75" s="48" t="s">
        <v>817</v>
      </c>
      <c r="C75" s="51">
        <f>INDEX(Assumptions!$C$95:$L$103,MATCH($B75,Assumptions!$B$95:$B$103,),MATCH(Summary!C$12,Assumptions!$C$54:$L$54,))*C$52</f>
        <v>0</v>
      </c>
      <c r="D75" s="51">
        <f>INDEX(Assumptions!$C$95:$L$103,MATCH($B75,Assumptions!$B$95:$B$103,),MATCH(Summary!D$12,Assumptions!$C$54:$L$54,))*D$52</f>
        <v>0</v>
      </c>
      <c r="E75" s="51">
        <f>INDEX(Assumptions!$C$95:$L$103,MATCH($B75,Assumptions!$B$95:$B$103,),MATCH(Summary!E$12,Assumptions!$C$54:$L$54,))*E$52</f>
        <v>0</v>
      </c>
      <c r="F75" s="51">
        <f>INDEX(Assumptions!$C$95:$L$103,MATCH($B75,Assumptions!$B$95:$B$103,),MATCH(Summary!F$12,Assumptions!$C$54:$L$54,))*F$52</f>
        <v>0</v>
      </c>
      <c r="G75" s="51">
        <f>INDEX(Assumptions!$C$95:$L$103,MATCH($B75,Assumptions!$B$95:$B$103,),MATCH(Summary!G$12,Assumptions!$C$54:$L$54,))*G$52</f>
        <v>0</v>
      </c>
      <c r="H75" s="51">
        <f>INDEX(Assumptions!$C$95:$L$103,MATCH($B75,Assumptions!$B$95:$B$103,),MATCH(Summary!H$12,Assumptions!$C$54:$L$54,))*H$52</f>
        <v>0</v>
      </c>
      <c r="I75" s="51">
        <f>INDEX(Assumptions!$C$95:$L$103,MATCH($B75,Assumptions!$B$95:$B$103,),MATCH(Summary!I$12,Assumptions!$C$54:$L$54,))*I$52</f>
        <v>0</v>
      </c>
      <c r="J75" s="51">
        <f>INDEX(Assumptions!$C$95:$L$103,MATCH($B75,Assumptions!$B$95:$B$103,),MATCH(Summary!J$12,Assumptions!$C$54:$L$54,))*J$52</f>
        <v>0</v>
      </c>
      <c r="K75" s="51">
        <f>INDEX(Assumptions!$C$95:$L$103,MATCH($B75,Assumptions!$B$95:$B$103,),MATCH(Summary!K$12,Assumptions!$C$54:$L$54,))*K$52</f>
        <v>0</v>
      </c>
      <c r="L75" s="51">
        <f>INDEX(Assumptions!$C$95:$L$103,MATCH($B75,Assumptions!$B$95:$B$103,),MATCH(Summary!L$12,Assumptions!$C$54:$L$54,))*L$52</f>
        <v>0</v>
      </c>
    </row>
    <row r="76" spans="2:12" x14ac:dyDescent="0.35">
      <c r="B76" s="48" t="s">
        <v>808</v>
      </c>
      <c r="C76" s="51">
        <f>INDEX(Assumptions!$C$95:$L$103,MATCH($B76,Assumptions!$B$95:$B$103,),MATCH(Summary!C$12,Assumptions!$C$54:$L$54,))*C$52</f>
        <v>0</v>
      </c>
      <c r="D76" s="51">
        <f>INDEX(Assumptions!$C$95:$L$103,MATCH($B76,Assumptions!$B$95:$B$103,),MATCH(Summary!D$12,Assumptions!$C$54:$L$54,))*D$52</f>
        <v>0</v>
      </c>
      <c r="E76" s="51">
        <f>INDEX(Assumptions!$C$95:$L$103,MATCH($B76,Assumptions!$B$95:$B$103,),MATCH(Summary!E$12,Assumptions!$C$54:$L$54,))*E$52</f>
        <v>0</v>
      </c>
      <c r="F76" s="51">
        <f>INDEX(Assumptions!$C$95:$L$103,MATCH($B76,Assumptions!$B$95:$B$103,),MATCH(Summary!F$12,Assumptions!$C$54:$L$54,))*F$52</f>
        <v>0</v>
      </c>
      <c r="G76" s="51">
        <f>INDEX(Assumptions!$C$95:$L$103,MATCH($B76,Assumptions!$B$95:$B$103,),MATCH(Summary!G$12,Assumptions!$C$54:$L$54,))*G$52</f>
        <v>0</v>
      </c>
      <c r="H76" s="51">
        <f>INDEX(Assumptions!$C$95:$L$103,MATCH($B76,Assumptions!$B$95:$B$103,),MATCH(Summary!H$12,Assumptions!$C$54:$L$54,))*H$52</f>
        <v>0</v>
      </c>
      <c r="I76" s="51">
        <f>INDEX(Assumptions!$C$95:$L$103,MATCH($B76,Assumptions!$B$95:$B$103,),MATCH(Summary!I$12,Assumptions!$C$54:$L$54,))*I$52</f>
        <v>0</v>
      </c>
      <c r="J76" s="51">
        <f>INDEX(Assumptions!$C$95:$L$103,MATCH($B76,Assumptions!$B$95:$B$103,),MATCH(Summary!J$12,Assumptions!$C$54:$L$54,))*J$52</f>
        <v>0</v>
      </c>
      <c r="K76" s="51">
        <f>INDEX(Assumptions!$C$95:$L$103,MATCH($B76,Assumptions!$B$95:$B$103,),MATCH(Summary!K$12,Assumptions!$C$54:$L$54,))*K$52</f>
        <v>0</v>
      </c>
      <c r="L76" s="51">
        <f>INDEX(Assumptions!$C$95:$L$103,MATCH($B76,Assumptions!$B$95:$B$103,),MATCH(Summary!L$12,Assumptions!$C$54:$L$54,))*L$52</f>
        <v>0</v>
      </c>
    </row>
    <row r="78" spans="2:12" x14ac:dyDescent="0.35">
      <c r="B78" s="3" t="s">
        <v>1049</v>
      </c>
    </row>
    <row r="79" spans="2:12" x14ac:dyDescent="0.35">
      <c r="B79" s="47" t="s">
        <v>802</v>
      </c>
    </row>
    <row r="80" spans="2:12" x14ac:dyDescent="0.35">
      <c r="B80" s="48" t="s">
        <v>803</v>
      </c>
      <c r="C80" s="55">
        <f>INDEX(Assumptions!$C$108:$L$113,MATCH($B80,Assumptions!$B$87:$B$92,),MATCH(Summary!C$12,Assumptions!$C$54:$L$54,))*C$54</f>
        <v>52.900354074459059</v>
      </c>
      <c r="D80" s="55">
        <f>INDEX(Assumptions!$C$108:$L$113,MATCH($B80,Assumptions!$B$87:$B$92,),MATCH(Summary!D$12,Assumptions!$C$54:$L$54,))*D$54</f>
        <v>50.184755848703801</v>
      </c>
      <c r="E80" s="55">
        <f>INDEX(Assumptions!$C$108:$L$113,MATCH($B80,Assumptions!$B$87:$B$92,),MATCH(Summary!E$12,Assumptions!$C$54:$L$54,))*E$54</f>
        <v>52.503963520427121</v>
      </c>
      <c r="F80" s="55">
        <f>INDEX(Assumptions!$C$108:$L$113,MATCH($B80,Assumptions!$B$87:$B$92,),MATCH(Summary!F$12,Assumptions!$C$54:$L$54,))*F$54</f>
        <v>61.36510319815838</v>
      </c>
      <c r="G80" s="55">
        <f>INDEX(Assumptions!$C$108:$L$113,MATCH($B80,Assumptions!$B$87:$B$92,),MATCH(Summary!G$12,Assumptions!$C$54:$L$54,))*G$54</f>
        <v>71.080200614072936</v>
      </c>
      <c r="H80" s="55">
        <f>INDEX(Assumptions!$C$108:$L$113,MATCH($B80,Assumptions!$B$87:$B$92,),MATCH(Summary!H$12,Assumptions!$C$54:$L$54,))*H$54</f>
        <v>73.85875485959636</v>
      </c>
      <c r="I80" s="55">
        <f>INDEX(Assumptions!$C$108:$L$113,MATCH($B80,Assumptions!$B$87:$B$92,),MATCH(Summary!I$12,Assumptions!$C$54:$L$54,))*I$54</f>
        <v>176.10875943801526</v>
      </c>
      <c r="J80" s="55">
        <f>INDEX(Assumptions!$C$108:$L$113,MATCH($B80,Assumptions!$B$87:$B$92,),MATCH(Summary!J$12,Assumptions!$C$54:$L$54,))*J$54</f>
        <v>174.49754818026597</v>
      </c>
      <c r="K80" s="55">
        <f>INDEX(Assumptions!$C$108:$L$113,MATCH($B80,Assumptions!$B$87:$B$92,),MATCH(Summary!K$12,Assumptions!$C$54:$L$54,))*K$54</f>
        <v>187.02000975879352</v>
      </c>
      <c r="L80" s="55">
        <f>INDEX(Assumptions!$C$108:$L$113,MATCH($B80,Assumptions!$B$87:$B$92,),MATCH(Summary!L$12,Assumptions!$C$54:$L$54,))*L$54</f>
        <v>118.511377306509</v>
      </c>
    </row>
    <row r="81" spans="2:12" x14ac:dyDescent="0.35">
      <c r="B81" s="48" t="s">
        <v>804</v>
      </c>
      <c r="C81" s="55">
        <f>INDEX(Assumptions!$C$108:$L$113,MATCH($B81,Assumptions!$B$87:$B$92,),MATCH(Summary!C$12,Assumptions!$C$54:$L$54,))*C$54</f>
        <v>0</v>
      </c>
      <c r="D81" s="55">
        <f>INDEX(Assumptions!$C$108:$L$113,MATCH($B81,Assumptions!$B$87:$B$92,),MATCH(Summary!D$12,Assumptions!$C$54:$L$54,))*D$54</f>
        <v>0</v>
      </c>
      <c r="E81" s="55">
        <f>INDEX(Assumptions!$C$108:$L$113,MATCH($B81,Assumptions!$B$87:$B$92,),MATCH(Summary!E$12,Assumptions!$C$54:$L$54,))*E$54</f>
        <v>0</v>
      </c>
      <c r="F81" s="55">
        <f>INDEX(Assumptions!$C$108:$L$113,MATCH($B81,Assumptions!$B$87:$B$92,),MATCH(Summary!F$12,Assumptions!$C$54:$L$54,))*F$54</f>
        <v>0</v>
      </c>
      <c r="G81" s="55">
        <f>INDEX(Assumptions!$C$108:$L$113,MATCH($B81,Assumptions!$B$87:$B$92,),MATCH(Summary!G$12,Assumptions!$C$54:$L$54,))*G$54</f>
        <v>0</v>
      </c>
      <c r="H81" s="55">
        <f>INDEX(Assumptions!$C$108:$L$113,MATCH($B81,Assumptions!$B$87:$B$92,),MATCH(Summary!H$12,Assumptions!$C$54:$L$54,))*H$54</f>
        <v>0</v>
      </c>
      <c r="I81" s="55">
        <f>INDEX(Assumptions!$C$108:$L$113,MATCH($B81,Assumptions!$B$87:$B$92,),MATCH(Summary!I$12,Assumptions!$C$54:$L$54,))*I$54</f>
        <v>0</v>
      </c>
      <c r="J81" s="55">
        <f>INDEX(Assumptions!$C$108:$L$113,MATCH($B81,Assumptions!$B$87:$B$92,),MATCH(Summary!J$12,Assumptions!$C$54:$L$54,))*J$54</f>
        <v>0</v>
      </c>
      <c r="K81" s="55">
        <f>INDEX(Assumptions!$C$108:$L$113,MATCH($B81,Assumptions!$B$87:$B$92,),MATCH(Summary!K$12,Assumptions!$C$54:$L$54,))*K$54</f>
        <v>0</v>
      </c>
      <c r="L81" s="55">
        <f>INDEX(Assumptions!$C$108:$L$113,MATCH($B81,Assumptions!$B$87:$B$92,),MATCH(Summary!L$12,Assumptions!$C$54:$L$54,))*L$54</f>
        <v>0</v>
      </c>
    </row>
    <row r="82" spans="2:12" x14ac:dyDescent="0.35">
      <c r="B82" s="48" t="s">
        <v>805</v>
      </c>
      <c r="C82" s="55">
        <f>INDEX(Assumptions!$C$108:$L$113,MATCH($B82,Assumptions!$B$87:$B$92,),MATCH(Summary!C$12,Assumptions!$C$54:$L$54,))*C$54</f>
        <v>0</v>
      </c>
      <c r="D82" s="55">
        <f>INDEX(Assumptions!$C$108:$L$113,MATCH($B82,Assumptions!$B$87:$B$92,),MATCH(Summary!D$12,Assumptions!$C$54:$L$54,))*D$54</f>
        <v>0</v>
      </c>
      <c r="E82" s="55">
        <f>INDEX(Assumptions!$C$108:$L$113,MATCH($B82,Assumptions!$B$87:$B$92,),MATCH(Summary!E$12,Assumptions!$C$54:$L$54,))*E$54</f>
        <v>0</v>
      </c>
      <c r="F82" s="55">
        <f>INDEX(Assumptions!$C$108:$L$113,MATCH($B82,Assumptions!$B$87:$B$92,),MATCH(Summary!F$12,Assumptions!$C$54:$L$54,))*F$54</f>
        <v>0</v>
      </c>
      <c r="G82" s="55">
        <f>INDEX(Assumptions!$C$108:$L$113,MATCH($B82,Assumptions!$B$87:$B$92,),MATCH(Summary!G$12,Assumptions!$C$54:$L$54,))*G$54</f>
        <v>0</v>
      </c>
      <c r="H82" s="55">
        <f>INDEX(Assumptions!$C$108:$L$113,MATCH($B82,Assumptions!$B$87:$B$92,),MATCH(Summary!H$12,Assumptions!$C$54:$L$54,))*H$54</f>
        <v>0</v>
      </c>
      <c r="I82" s="55">
        <f>INDEX(Assumptions!$C$108:$L$113,MATCH($B82,Assumptions!$B$87:$B$92,),MATCH(Summary!I$12,Assumptions!$C$54:$L$54,))*I$54</f>
        <v>0</v>
      </c>
      <c r="J82" s="55">
        <f>INDEX(Assumptions!$C$108:$L$113,MATCH($B82,Assumptions!$B$87:$B$92,),MATCH(Summary!J$12,Assumptions!$C$54:$L$54,))*J$54</f>
        <v>0</v>
      </c>
      <c r="K82" s="55">
        <f>INDEX(Assumptions!$C$108:$L$113,MATCH($B82,Assumptions!$B$87:$B$92,),MATCH(Summary!K$12,Assumptions!$C$54:$L$54,))*K$54</f>
        <v>0</v>
      </c>
      <c r="L82" s="55">
        <f>INDEX(Assumptions!$C$108:$L$113,MATCH($B82,Assumptions!$B$87:$B$92,),MATCH(Summary!L$12,Assumptions!$C$54:$L$54,))*L$54</f>
        <v>0</v>
      </c>
    </row>
    <row r="83" spans="2:12" x14ac:dyDescent="0.35">
      <c r="B83" s="48" t="s">
        <v>806</v>
      </c>
      <c r="C83" s="55">
        <f>INDEX(Assumptions!$C$108:$L$113,MATCH($B83,Assumptions!$B$87:$B$92,),MATCH(Summary!C$12,Assumptions!$C$54:$L$54,))*C$54</f>
        <v>0</v>
      </c>
      <c r="D83" s="55">
        <f>INDEX(Assumptions!$C$108:$L$113,MATCH($B83,Assumptions!$B$87:$B$92,),MATCH(Summary!D$12,Assumptions!$C$54:$L$54,))*D$54</f>
        <v>0</v>
      </c>
      <c r="E83" s="55">
        <f>INDEX(Assumptions!$C$108:$L$113,MATCH($B83,Assumptions!$B$87:$B$92,),MATCH(Summary!E$12,Assumptions!$C$54:$L$54,))*E$54</f>
        <v>0</v>
      </c>
      <c r="F83" s="55">
        <f>INDEX(Assumptions!$C$108:$L$113,MATCH($B83,Assumptions!$B$87:$B$92,),MATCH(Summary!F$12,Assumptions!$C$54:$L$54,))*F$54</f>
        <v>0</v>
      </c>
      <c r="G83" s="55">
        <f>INDEX(Assumptions!$C$108:$L$113,MATCH($B83,Assumptions!$B$87:$B$92,),MATCH(Summary!G$12,Assumptions!$C$54:$L$54,))*G$54</f>
        <v>0</v>
      </c>
      <c r="H83" s="55">
        <f>INDEX(Assumptions!$C$108:$L$113,MATCH($B83,Assumptions!$B$87:$B$92,),MATCH(Summary!H$12,Assumptions!$C$54:$L$54,))*H$54</f>
        <v>0</v>
      </c>
      <c r="I83" s="55">
        <f>INDEX(Assumptions!$C$108:$L$113,MATCH($B83,Assumptions!$B$87:$B$92,),MATCH(Summary!I$12,Assumptions!$C$54:$L$54,))*I$54</f>
        <v>0</v>
      </c>
      <c r="J83" s="55">
        <f>INDEX(Assumptions!$C$108:$L$113,MATCH($B83,Assumptions!$B$87:$B$92,),MATCH(Summary!J$12,Assumptions!$C$54:$L$54,))*J$54</f>
        <v>0</v>
      </c>
      <c r="K83" s="55">
        <f>INDEX(Assumptions!$C$108:$L$113,MATCH($B83,Assumptions!$B$87:$B$92,),MATCH(Summary!K$12,Assumptions!$C$54:$L$54,))*K$54</f>
        <v>0</v>
      </c>
      <c r="L83" s="55">
        <f>INDEX(Assumptions!$C$108:$L$113,MATCH($B83,Assumptions!$B$87:$B$92,),MATCH(Summary!L$12,Assumptions!$C$54:$L$54,))*L$54</f>
        <v>0</v>
      </c>
    </row>
    <row r="84" spans="2:12" x14ac:dyDescent="0.35">
      <c r="B84" s="48" t="s">
        <v>807</v>
      </c>
      <c r="C84" s="55">
        <f>INDEX(Assumptions!$C$108:$L$113,MATCH($B84,Assumptions!$B$87:$B$92,),MATCH(Summary!C$12,Assumptions!$C$54:$L$54,))*C$54</f>
        <v>0</v>
      </c>
      <c r="D84" s="55">
        <f>INDEX(Assumptions!$C$108:$L$113,MATCH($B84,Assumptions!$B$87:$B$92,),MATCH(Summary!D$12,Assumptions!$C$54:$L$54,))*D$54</f>
        <v>0</v>
      </c>
      <c r="E84" s="55">
        <f>INDEX(Assumptions!$C$108:$L$113,MATCH($B84,Assumptions!$B$87:$B$92,),MATCH(Summary!E$12,Assumptions!$C$54:$L$54,))*E$54</f>
        <v>0</v>
      </c>
      <c r="F84" s="55">
        <f>INDEX(Assumptions!$C$108:$L$113,MATCH($B84,Assumptions!$B$87:$B$92,),MATCH(Summary!F$12,Assumptions!$C$54:$L$54,))*F$54</f>
        <v>0</v>
      </c>
      <c r="G84" s="55">
        <f>INDEX(Assumptions!$C$108:$L$113,MATCH($B84,Assumptions!$B$87:$B$92,),MATCH(Summary!G$12,Assumptions!$C$54:$L$54,))*G$54</f>
        <v>0</v>
      </c>
      <c r="H84" s="55">
        <f>INDEX(Assumptions!$C$108:$L$113,MATCH($B84,Assumptions!$B$87:$B$92,),MATCH(Summary!H$12,Assumptions!$C$54:$L$54,))*H$54</f>
        <v>0</v>
      </c>
      <c r="I84" s="55">
        <f>INDEX(Assumptions!$C$108:$L$113,MATCH($B84,Assumptions!$B$87:$B$92,),MATCH(Summary!I$12,Assumptions!$C$54:$L$54,))*I$54</f>
        <v>0</v>
      </c>
      <c r="J84" s="55">
        <f>INDEX(Assumptions!$C$108:$L$113,MATCH($B84,Assumptions!$B$87:$B$92,),MATCH(Summary!J$12,Assumptions!$C$54:$L$54,))*J$54</f>
        <v>0</v>
      </c>
      <c r="K84" s="55">
        <f>INDEX(Assumptions!$C$108:$L$113,MATCH($B84,Assumptions!$B$87:$B$92,),MATCH(Summary!K$12,Assumptions!$C$54:$L$54,))*K$54</f>
        <v>0</v>
      </c>
      <c r="L84" s="55">
        <f>INDEX(Assumptions!$C$108:$L$113,MATCH($B84,Assumptions!$B$87:$B$92,),MATCH(Summary!L$12,Assumptions!$C$54:$L$54,))*L$54</f>
        <v>0</v>
      </c>
    </row>
    <row r="85" spans="2:12" x14ac:dyDescent="0.35">
      <c r="B85" s="48" t="s">
        <v>808</v>
      </c>
      <c r="C85" s="55">
        <f>INDEX(Assumptions!$C$108:$L$113,MATCH($B85,Assumptions!$B$87:$B$92,),MATCH(Summary!C$12,Assumptions!$C$54:$L$54,))*C$54</f>
        <v>91.082708830403803</v>
      </c>
      <c r="D85" s="55">
        <f>INDEX(Assumptions!$C$108:$L$113,MATCH($B85,Assumptions!$B$87:$B$92,),MATCH(Summary!D$12,Assumptions!$C$54:$L$54,))*D$54</f>
        <v>94.913450018903475</v>
      </c>
      <c r="E85" s="55">
        <f>INDEX(Assumptions!$C$108:$L$113,MATCH($B85,Assumptions!$B$87:$B$92,),MATCH(Summary!E$12,Assumptions!$C$54:$L$54,))*E$54</f>
        <v>92.935657127626186</v>
      </c>
      <c r="F85" s="55">
        <f>INDEX(Assumptions!$C$108:$L$113,MATCH($B85,Assumptions!$B$87:$B$92,),MATCH(Summary!F$12,Assumptions!$C$54:$L$54,))*F$54</f>
        <v>95.888440240210343</v>
      </c>
      <c r="G85" s="55">
        <f>INDEX(Assumptions!$C$108:$L$113,MATCH($B85,Assumptions!$B$87:$B$92,),MATCH(Summary!G$12,Assumptions!$C$54:$L$54,))*G$54</f>
        <v>94.641949630154144</v>
      </c>
      <c r="H85" s="55">
        <f>INDEX(Assumptions!$C$108:$L$113,MATCH($B85,Assumptions!$B$87:$B$92,),MATCH(Summary!H$12,Assumptions!$C$54:$L$54,))*H$54</f>
        <v>108.09942186938136</v>
      </c>
      <c r="I85" s="55">
        <f>INDEX(Assumptions!$C$108:$L$113,MATCH($B85,Assumptions!$B$87:$B$92,),MATCH(Summary!I$12,Assumptions!$C$54:$L$54,))*I$54</f>
        <v>25.291125828804521</v>
      </c>
      <c r="J85" s="55">
        <f>INDEX(Assumptions!$C$108:$L$113,MATCH($B85,Assumptions!$B$87:$B$92,),MATCH(Summary!J$12,Assumptions!$C$54:$L$54,))*J$54</f>
        <v>25.971813187992456</v>
      </c>
      <c r="K85" s="55">
        <f>INDEX(Assumptions!$C$108:$L$113,MATCH($B85,Assumptions!$B$87:$B$92,),MATCH(Summary!K$12,Assumptions!$C$54:$L$54,))*K$54</f>
        <v>26.459200907038088</v>
      </c>
      <c r="L85" s="55">
        <f>INDEX(Assumptions!$C$108:$L$113,MATCH($B85,Assumptions!$B$87:$B$92,),MATCH(Summary!L$12,Assumptions!$C$54:$L$54,))*L$54</f>
        <v>121.91250596165848</v>
      </c>
    </row>
    <row r="87" spans="2:12" x14ac:dyDescent="0.35">
      <c r="B87" s="47" t="s">
        <v>809</v>
      </c>
    </row>
    <row r="88" spans="2:12" x14ac:dyDescent="0.35">
      <c r="B88" s="49" t="s">
        <v>810</v>
      </c>
      <c r="C88" s="55">
        <f>INDEX(Assumptions!$C$116:$L$124,MATCH($B88,Assumptions!$B$95:$B$103,),MATCH(Summary!C$12,Assumptions!$C$54:$L$54,))*C$54</f>
        <v>143.98306290486286</v>
      </c>
      <c r="D88" s="55">
        <f>INDEX(Assumptions!$C$116:$L$124,MATCH($B88,Assumptions!$B$95:$B$103,),MATCH(Summary!D$12,Assumptions!$C$54:$L$54,))*D$54</f>
        <v>145.09820586760728</v>
      </c>
      <c r="E88" s="55">
        <f>INDEX(Assumptions!$C$116:$L$124,MATCH($B88,Assumptions!$B$95:$B$103,),MATCH(Summary!E$12,Assumptions!$C$54:$L$54,))*E$54</f>
        <v>145.43962064805331</v>
      </c>
      <c r="F88" s="55">
        <f>INDEX(Assumptions!$C$116:$L$124,MATCH($B88,Assumptions!$B$95:$B$103,),MATCH(Summary!F$12,Assumptions!$C$54:$L$54,))*F$54</f>
        <v>157.25354343836872</v>
      </c>
      <c r="G88" s="55">
        <f>INDEX(Assumptions!$C$116:$L$124,MATCH($B88,Assumptions!$B$95:$B$103,),MATCH(Summary!G$12,Assumptions!$C$54:$L$54,))*G$54</f>
        <v>165.72215024422707</v>
      </c>
      <c r="H88" s="55">
        <f>INDEX(Assumptions!$C$116:$L$124,MATCH($B88,Assumptions!$B$95:$B$103,),MATCH(Summary!H$12,Assumptions!$C$54:$L$54,))*H$54</f>
        <v>181.95817672897772</v>
      </c>
      <c r="I88" s="55">
        <f>INDEX(Assumptions!$C$116:$L$124,MATCH($B88,Assumptions!$B$95:$B$103,),MATCH(Summary!I$12,Assumptions!$C$54:$L$54,))*I$54</f>
        <v>201.39988526681978</v>
      </c>
      <c r="J88" s="55">
        <f>INDEX(Assumptions!$C$116:$L$124,MATCH($B88,Assumptions!$B$95:$B$103,),MATCH(Summary!J$12,Assumptions!$C$54:$L$54,))*J$54</f>
        <v>200.4693613682584</v>
      </c>
      <c r="K88" s="55">
        <f>INDEX(Assumptions!$C$116:$L$124,MATCH($B88,Assumptions!$B$95:$B$103,),MATCH(Summary!K$12,Assumptions!$C$54:$L$54,))*K$54</f>
        <v>213.4792106658316</v>
      </c>
      <c r="L88" s="55">
        <f>INDEX(Assumptions!$C$116:$L$124,MATCH($B88,Assumptions!$B$95:$B$103,),MATCH(Summary!L$12,Assumptions!$C$54:$L$54,))*L$54</f>
        <v>240.42388326816749</v>
      </c>
    </row>
    <row r="89" spans="2:12" x14ac:dyDescent="0.35">
      <c r="B89" s="48" t="s">
        <v>811</v>
      </c>
      <c r="C89" s="55">
        <f>INDEX(Assumptions!$C$116:$L$124,MATCH($B89,Assumptions!$B$95:$B$103,),MATCH(Summary!C$12,Assumptions!$C$54:$L$54,))*C$54</f>
        <v>0</v>
      </c>
      <c r="D89" s="55">
        <f>INDEX(Assumptions!$C$116:$L$124,MATCH($B89,Assumptions!$B$95:$B$103,),MATCH(Summary!D$12,Assumptions!$C$54:$L$54,))*D$54</f>
        <v>0</v>
      </c>
      <c r="E89" s="55">
        <f>INDEX(Assumptions!$C$116:$L$124,MATCH($B89,Assumptions!$B$95:$B$103,),MATCH(Summary!E$12,Assumptions!$C$54:$L$54,))*E$54</f>
        <v>0</v>
      </c>
      <c r="F89" s="55">
        <f>INDEX(Assumptions!$C$116:$L$124,MATCH($B89,Assumptions!$B$95:$B$103,),MATCH(Summary!F$12,Assumptions!$C$54:$L$54,))*F$54</f>
        <v>0</v>
      </c>
      <c r="G89" s="55">
        <f>INDEX(Assumptions!$C$116:$L$124,MATCH($B89,Assumptions!$B$95:$B$103,),MATCH(Summary!G$12,Assumptions!$C$54:$L$54,))*G$54</f>
        <v>0</v>
      </c>
      <c r="H89" s="55">
        <f>INDEX(Assumptions!$C$116:$L$124,MATCH($B89,Assumptions!$B$95:$B$103,),MATCH(Summary!H$12,Assumptions!$C$54:$L$54,))*H$54</f>
        <v>0</v>
      </c>
      <c r="I89" s="55">
        <f>INDEX(Assumptions!$C$116:$L$124,MATCH($B89,Assumptions!$B$95:$B$103,),MATCH(Summary!I$12,Assumptions!$C$54:$L$54,))*I$54</f>
        <v>0</v>
      </c>
      <c r="J89" s="55">
        <f>INDEX(Assumptions!$C$116:$L$124,MATCH($B89,Assumptions!$B$95:$B$103,),MATCH(Summary!J$12,Assumptions!$C$54:$L$54,))*J$54</f>
        <v>0</v>
      </c>
      <c r="K89" s="55">
        <f>INDEX(Assumptions!$C$116:$L$124,MATCH($B89,Assumptions!$B$95:$B$103,),MATCH(Summary!K$12,Assumptions!$C$54:$L$54,))*K$54</f>
        <v>0</v>
      </c>
      <c r="L89" s="55">
        <f>INDEX(Assumptions!$C$116:$L$124,MATCH($B89,Assumptions!$B$95:$B$103,),MATCH(Summary!L$12,Assumptions!$C$54:$L$54,))*L$54</f>
        <v>0</v>
      </c>
    </row>
    <row r="90" spans="2:12" x14ac:dyDescent="0.35">
      <c r="B90" s="48" t="s">
        <v>812</v>
      </c>
      <c r="C90" s="55">
        <f>INDEX(Assumptions!$C$116:$L$124,MATCH($B90,Assumptions!$B$95:$B$103,),MATCH(Summary!C$12,Assumptions!$C$54:$L$54,))*C$54</f>
        <v>0</v>
      </c>
      <c r="D90" s="55">
        <f>INDEX(Assumptions!$C$116:$L$124,MATCH($B90,Assumptions!$B$95:$B$103,),MATCH(Summary!D$12,Assumptions!$C$54:$L$54,))*D$54</f>
        <v>0</v>
      </c>
      <c r="E90" s="55">
        <f>INDEX(Assumptions!$C$116:$L$124,MATCH($B90,Assumptions!$B$95:$B$103,),MATCH(Summary!E$12,Assumptions!$C$54:$L$54,))*E$54</f>
        <v>0</v>
      </c>
      <c r="F90" s="55">
        <f>INDEX(Assumptions!$C$116:$L$124,MATCH($B90,Assumptions!$B$95:$B$103,),MATCH(Summary!F$12,Assumptions!$C$54:$L$54,))*F$54</f>
        <v>0</v>
      </c>
      <c r="G90" s="55">
        <f>INDEX(Assumptions!$C$116:$L$124,MATCH($B90,Assumptions!$B$95:$B$103,),MATCH(Summary!G$12,Assumptions!$C$54:$L$54,))*G$54</f>
        <v>0</v>
      </c>
      <c r="H90" s="55">
        <f>INDEX(Assumptions!$C$116:$L$124,MATCH($B90,Assumptions!$B$95:$B$103,),MATCH(Summary!H$12,Assumptions!$C$54:$L$54,))*H$54</f>
        <v>0</v>
      </c>
      <c r="I90" s="55">
        <f>INDEX(Assumptions!$C$116:$L$124,MATCH($B90,Assumptions!$B$95:$B$103,),MATCH(Summary!I$12,Assumptions!$C$54:$L$54,))*I$54</f>
        <v>0</v>
      </c>
      <c r="J90" s="55">
        <f>INDEX(Assumptions!$C$116:$L$124,MATCH($B90,Assumptions!$B$95:$B$103,),MATCH(Summary!J$12,Assumptions!$C$54:$L$54,))*J$54</f>
        <v>0</v>
      </c>
      <c r="K90" s="55">
        <f>INDEX(Assumptions!$C$116:$L$124,MATCH($B90,Assumptions!$B$95:$B$103,),MATCH(Summary!K$12,Assumptions!$C$54:$L$54,))*K$54</f>
        <v>0</v>
      </c>
      <c r="L90" s="55">
        <f>INDEX(Assumptions!$C$116:$L$124,MATCH($B90,Assumptions!$B$95:$B$103,),MATCH(Summary!L$12,Assumptions!$C$54:$L$54,))*L$54</f>
        <v>0</v>
      </c>
    </row>
    <row r="91" spans="2:12" x14ac:dyDescent="0.35">
      <c r="B91" s="48" t="s">
        <v>813</v>
      </c>
      <c r="C91" s="55">
        <f>INDEX(Assumptions!$C$116:$L$124,MATCH($B91,Assumptions!$B$95:$B$103,),MATCH(Summary!C$12,Assumptions!$C$54:$L$54,))*C$54</f>
        <v>0</v>
      </c>
      <c r="D91" s="55">
        <f>INDEX(Assumptions!$C$116:$L$124,MATCH($B91,Assumptions!$B$95:$B$103,),MATCH(Summary!D$12,Assumptions!$C$54:$L$54,))*D$54</f>
        <v>0</v>
      </c>
      <c r="E91" s="55">
        <f>INDEX(Assumptions!$C$116:$L$124,MATCH($B91,Assumptions!$B$95:$B$103,),MATCH(Summary!E$12,Assumptions!$C$54:$L$54,))*E$54</f>
        <v>0</v>
      </c>
      <c r="F91" s="55">
        <f>INDEX(Assumptions!$C$116:$L$124,MATCH($B91,Assumptions!$B$95:$B$103,),MATCH(Summary!F$12,Assumptions!$C$54:$L$54,))*F$54</f>
        <v>0</v>
      </c>
      <c r="G91" s="55">
        <f>INDEX(Assumptions!$C$116:$L$124,MATCH($B91,Assumptions!$B$95:$B$103,),MATCH(Summary!G$12,Assumptions!$C$54:$L$54,))*G$54</f>
        <v>0</v>
      </c>
      <c r="H91" s="55">
        <f>INDEX(Assumptions!$C$116:$L$124,MATCH($B91,Assumptions!$B$95:$B$103,),MATCH(Summary!H$12,Assumptions!$C$54:$L$54,))*H$54</f>
        <v>0</v>
      </c>
      <c r="I91" s="55">
        <f>INDEX(Assumptions!$C$116:$L$124,MATCH($B91,Assumptions!$B$95:$B$103,),MATCH(Summary!I$12,Assumptions!$C$54:$L$54,))*I$54</f>
        <v>0</v>
      </c>
      <c r="J91" s="55">
        <f>INDEX(Assumptions!$C$116:$L$124,MATCH($B91,Assumptions!$B$95:$B$103,),MATCH(Summary!J$12,Assumptions!$C$54:$L$54,))*J$54</f>
        <v>0</v>
      </c>
      <c r="K91" s="55">
        <f>INDEX(Assumptions!$C$116:$L$124,MATCH($B91,Assumptions!$B$95:$B$103,),MATCH(Summary!K$12,Assumptions!$C$54:$L$54,))*K$54</f>
        <v>0</v>
      </c>
      <c r="L91" s="55">
        <f>INDEX(Assumptions!$C$116:$L$124,MATCH($B91,Assumptions!$B$95:$B$103,),MATCH(Summary!L$12,Assumptions!$C$54:$L$54,))*L$54</f>
        <v>0</v>
      </c>
    </row>
    <row r="92" spans="2:12" x14ac:dyDescent="0.35">
      <c r="B92" s="48" t="s">
        <v>814</v>
      </c>
      <c r="C92" s="55">
        <f>INDEX(Assumptions!$C$116:$L$124,MATCH($B92,Assumptions!$B$95:$B$103,),MATCH(Summary!C$12,Assumptions!$C$54:$L$54,))*C$54</f>
        <v>0</v>
      </c>
      <c r="D92" s="55">
        <f>INDEX(Assumptions!$C$116:$L$124,MATCH($B92,Assumptions!$B$95:$B$103,),MATCH(Summary!D$12,Assumptions!$C$54:$L$54,))*D$54</f>
        <v>0</v>
      </c>
      <c r="E92" s="55">
        <f>INDEX(Assumptions!$C$116:$L$124,MATCH($B92,Assumptions!$B$95:$B$103,),MATCH(Summary!E$12,Assumptions!$C$54:$L$54,))*E$54</f>
        <v>0</v>
      </c>
      <c r="F92" s="55">
        <f>INDEX(Assumptions!$C$116:$L$124,MATCH($B92,Assumptions!$B$95:$B$103,),MATCH(Summary!F$12,Assumptions!$C$54:$L$54,))*F$54</f>
        <v>0</v>
      </c>
      <c r="G92" s="55">
        <f>INDEX(Assumptions!$C$116:$L$124,MATCH($B92,Assumptions!$B$95:$B$103,),MATCH(Summary!G$12,Assumptions!$C$54:$L$54,))*G$54</f>
        <v>0</v>
      </c>
      <c r="H92" s="55">
        <f>INDEX(Assumptions!$C$116:$L$124,MATCH($B92,Assumptions!$B$95:$B$103,),MATCH(Summary!H$12,Assumptions!$C$54:$L$54,))*H$54</f>
        <v>0</v>
      </c>
      <c r="I92" s="55">
        <f>INDEX(Assumptions!$C$116:$L$124,MATCH($B92,Assumptions!$B$95:$B$103,),MATCH(Summary!I$12,Assumptions!$C$54:$L$54,))*I$54</f>
        <v>0</v>
      </c>
      <c r="J92" s="55">
        <f>INDEX(Assumptions!$C$116:$L$124,MATCH($B92,Assumptions!$B$95:$B$103,),MATCH(Summary!J$12,Assumptions!$C$54:$L$54,))*J$54</f>
        <v>0</v>
      </c>
      <c r="K92" s="55">
        <f>INDEX(Assumptions!$C$116:$L$124,MATCH($B92,Assumptions!$B$95:$B$103,),MATCH(Summary!K$12,Assumptions!$C$54:$L$54,))*K$54</f>
        <v>0</v>
      </c>
      <c r="L92" s="55">
        <f>INDEX(Assumptions!$C$116:$L$124,MATCH($B92,Assumptions!$B$95:$B$103,),MATCH(Summary!L$12,Assumptions!$C$54:$L$54,))*L$54</f>
        <v>0</v>
      </c>
    </row>
    <row r="93" spans="2:12" x14ac:dyDescent="0.35">
      <c r="B93" s="48" t="s">
        <v>815</v>
      </c>
      <c r="C93" s="55">
        <f>INDEX(Assumptions!$C$116:$L$124,MATCH($B93,Assumptions!$B$95:$B$103,),MATCH(Summary!C$12,Assumptions!$C$54:$L$54,))*C$54</f>
        <v>0</v>
      </c>
      <c r="D93" s="55">
        <f>INDEX(Assumptions!$C$116:$L$124,MATCH($B93,Assumptions!$B$95:$B$103,),MATCH(Summary!D$12,Assumptions!$C$54:$L$54,))*D$54</f>
        <v>0</v>
      </c>
      <c r="E93" s="55">
        <f>INDEX(Assumptions!$C$116:$L$124,MATCH($B93,Assumptions!$B$95:$B$103,),MATCH(Summary!E$12,Assumptions!$C$54:$L$54,))*E$54</f>
        <v>0</v>
      </c>
      <c r="F93" s="55">
        <f>INDEX(Assumptions!$C$116:$L$124,MATCH($B93,Assumptions!$B$95:$B$103,),MATCH(Summary!F$12,Assumptions!$C$54:$L$54,))*F$54</f>
        <v>0</v>
      </c>
      <c r="G93" s="55">
        <f>INDEX(Assumptions!$C$116:$L$124,MATCH($B93,Assumptions!$B$95:$B$103,),MATCH(Summary!G$12,Assumptions!$C$54:$L$54,))*G$54</f>
        <v>0</v>
      </c>
      <c r="H93" s="55">
        <f>INDEX(Assumptions!$C$116:$L$124,MATCH($B93,Assumptions!$B$95:$B$103,),MATCH(Summary!H$12,Assumptions!$C$54:$L$54,))*H$54</f>
        <v>0</v>
      </c>
      <c r="I93" s="55">
        <f>INDEX(Assumptions!$C$116:$L$124,MATCH($B93,Assumptions!$B$95:$B$103,),MATCH(Summary!I$12,Assumptions!$C$54:$L$54,))*I$54</f>
        <v>0</v>
      </c>
      <c r="J93" s="55">
        <f>INDEX(Assumptions!$C$116:$L$124,MATCH($B93,Assumptions!$B$95:$B$103,),MATCH(Summary!J$12,Assumptions!$C$54:$L$54,))*J$54</f>
        <v>0</v>
      </c>
      <c r="K93" s="55">
        <f>INDEX(Assumptions!$C$116:$L$124,MATCH($B93,Assumptions!$B$95:$B$103,),MATCH(Summary!K$12,Assumptions!$C$54:$L$54,))*K$54</f>
        <v>0</v>
      </c>
      <c r="L93" s="55">
        <f>INDEX(Assumptions!$C$116:$L$124,MATCH($B93,Assumptions!$B$95:$B$103,),MATCH(Summary!L$12,Assumptions!$C$54:$L$54,))*L$54</f>
        <v>0</v>
      </c>
    </row>
    <row r="94" spans="2:12" x14ac:dyDescent="0.35">
      <c r="B94" s="48" t="s">
        <v>816</v>
      </c>
      <c r="C94" s="55">
        <f>INDEX(Assumptions!$C$116:$L$124,MATCH($B94,Assumptions!$B$95:$B$103,),MATCH(Summary!C$12,Assumptions!$C$54:$L$54,))*C$54</f>
        <v>0</v>
      </c>
      <c r="D94" s="55">
        <f>INDEX(Assumptions!$C$116:$L$124,MATCH($B94,Assumptions!$B$95:$B$103,),MATCH(Summary!D$12,Assumptions!$C$54:$L$54,))*D$54</f>
        <v>0</v>
      </c>
      <c r="E94" s="55">
        <f>INDEX(Assumptions!$C$116:$L$124,MATCH($B94,Assumptions!$B$95:$B$103,),MATCH(Summary!E$12,Assumptions!$C$54:$L$54,))*E$54</f>
        <v>0</v>
      </c>
      <c r="F94" s="55">
        <f>INDEX(Assumptions!$C$116:$L$124,MATCH($B94,Assumptions!$B$95:$B$103,),MATCH(Summary!F$12,Assumptions!$C$54:$L$54,))*F$54</f>
        <v>0</v>
      </c>
      <c r="G94" s="55">
        <f>INDEX(Assumptions!$C$116:$L$124,MATCH($B94,Assumptions!$B$95:$B$103,),MATCH(Summary!G$12,Assumptions!$C$54:$L$54,))*G$54</f>
        <v>0</v>
      </c>
      <c r="H94" s="55">
        <f>INDEX(Assumptions!$C$116:$L$124,MATCH($B94,Assumptions!$B$95:$B$103,),MATCH(Summary!H$12,Assumptions!$C$54:$L$54,))*H$54</f>
        <v>0</v>
      </c>
      <c r="I94" s="55">
        <f>INDEX(Assumptions!$C$116:$L$124,MATCH($B94,Assumptions!$B$95:$B$103,),MATCH(Summary!I$12,Assumptions!$C$54:$L$54,))*I$54</f>
        <v>0</v>
      </c>
      <c r="J94" s="55">
        <f>INDEX(Assumptions!$C$116:$L$124,MATCH($B94,Assumptions!$B$95:$B$103,),MATCH(Summary!J$12,Assumptions!$C$54:$L$54,))*J$54</f>
        <v>0</v>
      </c>
      <c r="K94" s="55">
        <f>INDEX(Assumptions!$C$116:$L$124,MATCH($B94,Assumptions!$B$95:$B$103,),MATCH(Summary!K$12,Assumptions!$C$54:$L$54,))*K$54</f>
        <v>0</v>
      </c>
      <c r="L94" s="55">
        <f>INDEX(Assumptions!$C$116:$L$124,MATCH($B94,Assumptions!$B$95:$B$103,),MATCH(Summary!L$12,Assumptions!$C$54:$L$54,))*L$54</f>
        <v>0</v>
      </c>
    </row>
    <row r="95" spans="2:12" x14ac:dyDescent="0.35">
      <c r="B95" s="48" t="s">
        <v>817</v>
      </c>
      <c r="C95" s="55">
        <f>INDEX(Assumptions!$C$116:$L$124,MATCH($B95,Assumptions!$B$95:$B$103,),MATCH(Summary!C$12,Assumptions!$C$54:$L$54,))*C$54</f>
        <v>0</v>
      </c>
      <c r="D95" s="55">
        <f>INDEX(Assumptions!$C$116:$L$124,MATCH($B95,Assumptions!$B$95:$B$103,),MATCH(Summary!D$12,Assumptions!$C$54:$L$54,))*D$54</f>
        <v>0</v>
      </c>
      <c r="E95" s="55">
        <f>INDEX(Assumptions!$C$116:$L$124,MATCH($B95,Assumptions!$B$95:$B$103,),MATCH(Summary!E$12,Assumptions!$C$54:$L$54,))*E$54</f>
        <v>0</v>
      </c>
      <c r="F95" s="55">
        <f>INDEX(Assumptions!$C$116:$L$124,MATCH($B95,Assumptions!$B$95:$B$103,),MATCH(Summary!F$12,Assumptions!$C$54:$L$54,))*F$54</f>
        <v>0</v>
      </c>
      <c r="G95" s="55">
        <f>INDEX(Assumptions!$C$116:$L$124,MATCH($B95,Assumptions!$B$95:$B$103,),MATCH(Summary!G$12,Assumptions!$C$54:$L$54,))*G$54</f>
        <v>0</v>
      </c>
      <c r="H95" s="55">
        <f>INDEX(Assumptions!$C$116:$L$124,MATCH($B95,Assumptions!$B$95:$B$103,),MATCH(Summary!H$12,Assumptions!$C$54:$L$54,))*H$54</f>
        <v>0</v>
      </c>
      <c r="I95" s="55">
        <f>INDEX(Assumptions!$C$116:$L$124,MATCH($B95,Assumptions!$B$95:$B$103,),MATCH(Summary!I$12,Assumptions!$C$54:$L$54,))*I$54</f>
        <v>0</v>
      </c>
      <c r="J95" s="55">
        <f>INDEX(Assumptions!$C$116:$L$124,MATCH($B95,Assumptions!$B$95:$B$103,),MATCH(Summary!J$12,Assumptions!$C$54:$L$54,))*J$54</f>
        <v>0</v>
      </c>
      <c r="K95" s="55">
        <f>INDEX(Assumptions!$C$116:$L$124,MATCH($B95,Assumptions!$B$95:$B$103,),MATCH(Summary!K$12,Assumptions!$C$54:$L$54,))*K$54</f>
        <v>0</v>
      </c>
      <c r="L95" s="55">
        <f>INDEX(Assumptions!$C$116:$L$124,MATCH($B95,Assumptions!$B$95:$B$103,),MATCH(Summary!L$12,Assumptions!$C$54:$L$54,))*L$54</f>
        <v>0</v>
      </c>
    </row>
    <row r="96" spans="2:12" x14ac:dyDescent="0.35">
      <c r="B96" s="48" t="s">
        <v>808</v>
      </c>
      <c r="C96" s="55">
        <f>INDEX(Assumptions!$C$116:$L$124,MATCH($B96,Assumptions!$B$95:$B$103,),MATCH(Summary!C$12,Assumptions!$C$54:$L$54,))*C$54</f>
        <v>0</v>
      </c>
      <c r="D96" s="55">
        <f>INDEX(Assumptions!$C$116:$L$124,MATCH($B96,Assumptions!$B$95:$B$103,),MATCH(Summary!D$12,Assumptions!$C$54:$L$54,))*D$54</f>
        <v>0</v>
      </c>
      <c r="E96" s="55">
        <f>INDEX(Assumptions!$C$116:$L$124,MATCH($B96,Assumptions!$B$95:$B$103,),MATCH(Summary!E$12,Assumptions!$C$54:$L$54,))*E$54</f>
        <v>0</v>
      </c>
      <c r="F96" s="55">
        <f>INDEX(Assumptions!$C$116:$L$124,MATCH($B96,Assumptions!$B$95:$B$103,),MATCH(Summary!F$12,Assumptions!$C$54:$L$54,))*F$54</f>
        <v>0</v>
      </c>
      <c r="G96" s="55">
        <f>INDEX(Assumptions!$C$116:$L$124,MATCH($B96,Assumptions!$B$95:$B$103,),MATCH(Summary!G$12,Assumptions!$C$54:$L$54,))*G$54</f>
        <v>0</v>
      </c>
      <c r="H96" s="55">
        <f>INDEX(Assumptions!$C$116:$L$124,MATCH($B96,Assumptions!$B$95:$B$103,),MATCH(Summary!H$12,Assumptions!$C$54:$L$54,))*H$54</f>
        <v>0</v>
      </c>
      <c r="I96" s="55">
        <f>INDEX(Assumptions!$C$116:$L$124,MATCH($B96,Assumptions!$B$95:$B$103,),MATCH(Summary!I$12,Assumptions!$C$54:$L$54,))*I$54</f>
        <v>0</v>
      </c>
      <c r="J96" s="55">
        <f>INDEX(Assumptions!$C$116:$L$124,MATCH($B96,Assumptions!$B$95:$B$103,),MATCH(Summary!J$12,Assumptions!$C$54:$L$54,))*J$54</f>
        <v>0</v>
      </c>
      <c r="K96" s="55">
        <f>INDEX(Assumptions!$C$116:$L$124,MATCH($B96,Assumptions!$B$95:$B$103,),MATCH(Summary!K$12,Assumptions!$C$54:$L$54,))*K$54</f>
        <v>0</v>
      </c>
      <c r="L96" s="55">
        <f>INDEX(Assumptions!$C$116:$L$124,MATCH($B96,Assumptions!$B$95:$B$103,),MATCH(Summary!L$12,Assumptions!$C$54:$L$54,))*L$54</f>
        <v>0</v>
      </c>
    </row>
    <row r="98" spans="2:12" x14ac:dyDescent="0.35">
      <c r="B98" s="3" t="s">
        <v>1052</v>
      </c>
    </row>
    <row r="99" spans="2:12" x14ac:dyDescent="0.35">
      <c r="B99" s="47" t="s">
        <v>802</v>
      </c>
    </row>
    <row r="100" spans="2:12" x14ac:dyDescent="0.35">
      <c r="B100" s="48" t="s">
        <v>803</v>
      </c>
      <c r="C100" s="55">
        <f>INDEX(Assumptions!$C$129:$L$134,MATCH($B100,Assumptions!$B$87:$B$92,),MATCH(Summary!C$12,Assumptions!$C$54:$L$54,))*C$53</f>
        <v>78.954155906848783</v>
      </c>
      <c r="D100" s="55">
        <f>INDEX(Assumptions!$C$129:$L$134,MATCH($B100,Assumptions!$B$87:$B$92,),MATCH(Summary!D$12,Assumptions!$C$54:$L$54,))*D$53</f>
        <v>61.538363245528465</v>
      </c>
      <c r="E100" s="55">
        <f>INDEX(Assumptions!$C$129:$L$134,MATCH($B100,Assumptions!$B$87:$B$92,),MATCH(Summary!E$12,Assumptions!$C$54:$L$54,))*E$53</f>
        <v>61.238991460148533</v>
      </c>
      <c r="F100" s="55">
        <f>INDEX(Assumptions!$C$129:$L$134,MATCH($B100,Assumptions!$B$87:$B$92,),MATCH(Summary!F$12,Assumptions!$C$54:$L$54,))*F$53</f>
        <v>67.034665765540382</v>
      </c>
      <c r="G100" s="55">
        <f>INDEX(Assumptions!$C$129:$L$134,MATCH($B100,Assumptions!$B$87:$B$92,),MATCH(Summary!G$12,Assumptions!$C$54:$L$54,))*G$53</f>
        <v>80.328793442868175</v>
      </c>
      <c r="H100" s="55">
        <f>INDEX(Assumptions!$C$129:$L$134,MATCH($B100,Assumptions!$B$87:$B$92,),MATCH(Summary!H$12,Assumptions!$C$54:$L$54,))*H$53</f>
        <v>79.97777954045084</v>
      </c>
      <c r="I100" s="55">
        <f>INDEX(Assumptions!$C$129:$L$134,MATCH($B100,Assumptions!$B$87:$B$92,),MATCH(Summary!I$12,Assumptions!$C$54:$L$54,))*I$53</f>
        <v>159.48143641254561</v>
      </c>
      <c r="J100" s="55">
        <f>INDEX(Assumptions!$C$129:$L$134,MATCH($B100,Assumptions!$B$87:$B$92,),MATCH(Summary!J$12,Assumptions!$C$54:$L$54,))*J$53</f>
        <v>188.30983296584242</v>
      </c>
      <c r="K100" s="55">
        <f>INDEX(Assumptions!$C$129:$L$134,MATCH($B100,Assumptions!$B$87:$B$92,),MATCH(Summary!K$12,Assumptions!$C$54:$L$54,))*K$53</f>
        <v>181.12185536859741</v>
      </c>
      <c r="L100" s="55">
        <f>INDEX(Assumptions!$C$129:$L$134,MATCH($B100,Assumptions!$B$87:$B$92,),MATCH(Summary!L$12,Assumptions!$C$54:$L$54,))*L$53</f>
        <v>128.1722241529796</v>
      </c>
    </row>
    <row r="101" spans="2:12" x14ac:dyDescent="0.35">
      <c r="B101" s="48" t="s">
        <v>804</v>
      </c>
      <c r="C101" s="55">
        <f>INDEX(Assumptions!$C$129:$L$134,MATCH($B101,Assumptions!$B$87:$B$92,),MATCH(Summary!C$12,Assumptions!$C$54:$L$54,))*C$53</f>
        <v>59.682280577385676</v>
      </c>
      <c r="D101" s="55">
        <f>INDEX(Assumptions!$C$129:$L$134,MATCH($B101,Assumptions!$B$87:$B$92,),MATCH(Summary!D$12,Assumptions!$C$54:$L$54,))*D$53</f>
        <v>48.532129116417281</v>
      </c>
      <c r="E101" s="55">
        <f>INDEX(Assumptions!$C$129:$L$134,MATCH($B101,Assumptions!$B$87:$B$92,),MATCH(Summary!E$12,Assumptions!$C$54:$L$54,))*E$53</f>
        <v>49.249693200899131</v>
      </c>
      <c r="F101" s="55">
        <f>INDEX(Assumptions!$C$129:$L$134,MATCH($B101,Assumptions!$B$87:$B$92,),MATCH(Summary!F$12,Assumptions!$C$54:$L$54,))*F$53</f>
        <v>54.722561402354124</v>
      </c>
      <c r="G101" s="55">
        <f>INDEX(Assumptions!$C$129:$L$134,MATCH($B101,Assumptions!$B$87:$B$92,),MATCH(Summary!G$12,Assumptions!$C$54:$L$54,))*G$53</f>
        <v>61.195892463348315</v>
      </c>
      <c r="H101" s="55">
        <f>INDEX(Assumptions!$C$129:$L$134,MATCH($B101,Assumptions!$B$87:$B$92,),MATCH(Summary!H$12,Assumptions!$C$54:$L$54,))*H$53</f>
        <v>65.098911767001397</v>
      </c>
      <c r="I101" s="55">
        <f>INDEX(Assumptions!$C$129:$L$134,MATCH($B101,Assumptions!$B$87:$B$92,),MATCH(Summary!I$12,Assumptions!$C$54:$L$54,))*I$53</f>
        <v>78.190090483591092</v>
      </c>
      <c r="J101" s="55">
        <f>INDEX(Assumptions!$C$129:$L$134,MATCH($B101,Assumptions!$B$87:$B$92,),MATCH(Summary!J$12,Assumptions!$C$54:$L$54,))*J$53</f>
        <v>91.453383326712057</v>
      </c>
      <c r="K101" s="55">
        <f>INDEX(Assumptions!$C$129:$L$134,MATCH($B101,Assumptions!$B$87:$B$92,),MATCH(Summary!K$12,Assumptions!$C$54:$L$54,))*K$53</f>
        <v>89.312098684623635</v>
      </c>
      <c r="L101" s="55">
        <f>INDEX(Assumptions!$C$129:$L$134,MATCH($B101,Assumptions!$B$87:$B$92,),MATCH(Summary!L$12,Assumptions!$C$54:$L$54,))*L$53</f>
        <v>119.49020243740114</v>
      </c>
    </row>
    <row r="102" spans="2:12" x14ac:dyDescent="0.35">
      <c r="B102" s="48" t="s">
        <v>805</v>
      </c>
      <c r="C102" s="55">
        <f>INDEX(Assumptions!$C$129:$L$134,MATCH($B102,Assumptions!$B$87:$B$92,),MATCH(Summary!C$12,Assumptions!$C$54:$L$54,))*C$53</f>
        <v>72.227899758928373</v>
      </c>
      <c r="D102" s="55">
        <f>INDEX(Assumptions!$C$129:$L$134,MATCH($B102,Assumptions!$B$87:$B$92,),MATCH(Summary!D$12,Assumptions!$C$54:$L$54,))*D$53</f>
        <v>55.526727514653018</v>
      </c>
      <c r="E102" s="55">
        <f>INDEX(Assumptions!$C$129:$L$134,MATCH($B102,Assumptions!$B$87:$B$92,),MATCH(Summary!E$12,Assumptions!$C$54:$L$54,))*E$53</f>
        <v>54.377948778770033</v>
      </c>
      <c r="F102" s="55">
        <f>INDEX(Assumptions!$C$129:$L$134,MATCH($B102,Assumptions!$B$87:$B$92,),MATCH(Summary!F$12,Assumptions!$C$54:$L$54,))*F$53</f>
        <v>57.878963961620528</v>
      </c>
      <c r="G102" s="55">
        <f>INDEX(Assumptions!$C$129:$L$134,MATCH($B102,Assumptions!$B$87:$B$92,),MATCH(Summary!G$12,Assumptions!$C$54:$L$54,))*G$53</f>
        <v>66.707454453027523</v>
      </c>
      <c r="H102" s="55">
        <f>INDEX(Assumptions!$C$129:$L$134,MATCH($B102,Assumptions!$B$87:$B$92,),MATCH(Summary!H$12,Assumptions!$C$54:$L$54,))*H$53</f>
        <v>67.81614503545886</v>
      </c>
      <c r="I102" s="55">
        <f>INDEX(Assumptions!$C$129:$L$134,MATCH($B102,Assumptions!$B$87:$B$92,),MATCH(Summary!I$12,Assumptions!$C$54:$L$54,))*I$53</f>
        <v>74.58665380294515</v>
      </c>
      <c r="J102" s="55">
        <f>INDEX(Assumptions!$C$129:$L$134,MATCH($B102,Assumptions!$B$87:$B$92,),MATCH(Summary!J$12,Assumptions!$C$54:$L$54,))*J$53</f>
        <v>67.158751984849289</v>
      </c>
      <c r="K102" s="55">
        <f>INDEX(Assumptions!$C$129:$L$134,MATCH($B102,Assumptions!$B$87:$B$92,),MATCH(Summary!K$12,Assumptions!$C$54:$L$54,))*K$53</f>
        <v>88.525870836943298</v>
      </c>
      <c r="L102" s="55">
        <f>INDEX(Assumptions!$C$129:$L$134,MATCH($B102,Assumptions!$B$87:$B$92,),MATCH(Summary!L$12,Assumptions!$C$54:$L$54,))*L$53</f>
        <v>156.07452490653714</v>
      </c>
    </row>
    <row r="103" spans="2:12" x14ac:dyDescent="0.35">
      <c r="B103" s="48" t="s">
        <v>806</v>
      </c>
      <c r="C103" s="55">
        <f>INDEX(Assumptions!$C$129:$L$134,MATCH($B103,Assumptions!$B$87:$B$92,),MATCH(Summary!C$12,Assumptions!$C$54:$L$54,))*C$53</f>
        <v>0</v>
      </c>
      <c r="D103" s="55">
        <f>INDEX(Assumptions!$C$129:$L$134,MATCH($B103,Assumptions!$B$87:$B$92,),MATCH(Summary!D$12,Assumptions!$C$54:$L$54,))*D$53</f>
        <v>0</v>
      </c>
      <c r="E103" s="55">
        <f>INDEX(Assumptions!$C$129:$L$134,MATCH($B103,Assumptions!$B$87:$B$92,),MATCH(Summary!E$12,Assumptions!$C$54:$L$54,))*E$53</f>
        <v>0</v>
      </c>
      <c r="F103" s="55">
        <f>INDEX(Assumptions!$C$129:$L$134,MATCH($B103,Assumptions!$B$87:$B$92,),MATCH(Summary!F$12,Assumptions!$C$54:$L$54,))*F$53</f>
        <v>0</v>
      </c>
      <c r="G103" s="55">
        <f>INDEX(Assumptions!$C$129:$L$134,MATCH($B103,Assumptions!$B$87:$B$92,),MATCH(Summary!G$12,Assumptions!$C$54:$L$54,))*G$53</f>
        <v>0</v>
      </c>
      <c r="H103" s="55">
        <f>INDEX(Assumptions!$C$129:$L$134,MATCH($B103,Assumptions!$B$87:$B$92,),MATCH(Summary!H$12,Assumptions!$C$54:$L$54,))*H$53</f>
        <v>0</v>
      </c>
      <c r="I103" s="55">
        <f>INDEX(Assumptions!$C$129:$L$134,MATCH($B103,Assumptions!$B$87:$B$92,),MATCH(Summary!I$12,Assumptions!$C$54:$L$54,))*I$53</f>
        <v>0</v>
      </c>
      <c r="J103" s="55">
        <f>INDEX(Assumptions!$C$129:$L$134,MATCH($B103,Assumptions!$B$87:$B$92,),MATCH(Summary!J$12,Assumptions!$C$54:$L$54,))*J$53</f>
        <v>0</v>
      </c>
      <c r="K103" s="55">
        <f>INDEX(Assumptions!$C$129:$L$134,MATCH($B103,Assumptions!$B$87:$B$92,),MATCH(Summary!K$12,Assumptions!$C$54:$L$54,))*K$53</f>
        <v>0</v>
      </c>
      <c r="L103" s="55">
        <f>INDEX(Assumptions!$C$129:$L$134,MATCH($B103,Assumptions!$B$87:$B$92,),MATCH(Summary!L$12,Assumptions!$C$54:$L$54,))*L$53</f>
        <v>0</v>
      </c>
    </row>
    <row r="104" spans="2:12" x14ac:dyDescent="0.35">
      <c r="B104" s="48" t="s">
        <v>807</v>
      </c>
      <c r="C104" s="55">
        <f>INDEX(Assumptions!$C$129:$L$134,MATCH($B104,Assumptions!$B$87:$B$92,),MATCH(Summary!C$12,Assumptions!$C$54:$L$54,))*C$53</f>
        <v>139.73518462220494</v>
      </c>
      <c r="D104" s="55">
        <f>INDEX(Assumptions!$C$129:$L$134,MATCH($B104,Assumptions!$B$87:$B$92,),MATCH(Summary!D$12,Assumptions!$C$54:$L$54,))*D$53</f>
        <v>200.99833128042562</v>
      </c>
      <c r="E104" s="55">
        <f>INDEX(Assumptions!$C$129:$L$134,MATCH($B104,Assumptions!$B$87:$B$92,),MATCH(Summary!E$12,Assumptions!$C$54:$L$54,))*E$53</f>
        <v>207.82714273917378</v>
      </c>
      <c r="F104" s="55">
        <f>INDEX(Assumptions!$C$129:$L$134,MATCH($B104,Assumptions!$B$87:$B$92,),MATCH(Summary!F$12,Assumptions!$C$54:$L$54,))*F$53</f>
        <v>232.48881114550494</v>
      </c>
      <c r="G104" s="55">
        <f>INDEX(Assumptions!$C$129:$L$134,MATCH($B104,Assumptions!$B$87:$B$92,),MATCH(Summary!G$12,Assumptions!$C$54:$L$54,))*G$53</f>
        <v>225.70128670542377</v>
      </c>
      <c r="H104" s="55">
        <f>INDEX(Assumptions!$C$129:$L$134,MATCH($B104,Assumptions!$B$87:$B$92,),MATCH(Summary!H$12,Assumptions!$C$54:$L$54,))*H$53</f>
        <v>266.42327893740509</v>
      </c>
      <c r="I104" s="55">
        <f>INDEX(Assumptions!$C$129:$L$134,MATCH($B104,Assumptions!$B$87:$B$92,),MATCH(Summary!I$12,Assumptions!$C$54:$L$54,))*I$53</f>
        <v>274.72563198446636</v>
      </c>
      <c r="J104" s="55">
        <f>INDEX(Assumptions!$C$129:$L$134,MATCH($B104,Assumptions!$B$87:$B$92,),MATCH(Summary!J$12,Assumptions!$C$54:$L$54,))*J$53</f>
        <v>238.16440445088494</v>
      </c>
      <c r="K104" s="55">
        <f>INDEX(Assumptions!$C$129:$L$134,MATCH($B104,Assumptions!$B$87:$B$92,),MATCH(Summary!K$12,Assumptions!$C$54:$L$54,))*K$53</f>
        <v>261.84149321167206</v>
      </c>
      <c r="L104" s="55">
        <f>INDEX(Assumptions!$C$129:$L$134,MATCH($B104,Assumptions!$B$87:$B$92,),MATCH(Summary!L$12,Assumptions!$C$54:$L$54,))*L$53</f>
        <v>236.85660173802512</v>
      </c>
    </row>
    <row r="105" spans="2:12" x14ac:dyDescent="0.35">
      <c r="B105" s="48" t="s">
        <v>808</v>
      </c>
      <c r="C105" s="55">
        <f>INDEX(Assumptions!$C$129:$L$134,MATCH($B105,Assumptions!$B$87:$B$92,),MATCH(Summary!C$12,Assumptions!$C$54:$L$54,))*C$53</f>
        <v>81.349667849220864</v>
      </c>
      <c r="D105" s="55">
        <f>INDEX(Assumptions!$C$129:$L$134,MATCH($B105,Assumptions!$B$87:$B$92,),MATCH(Summary!D$12,Assumptions!$C$54:$L$54,))*D$53</f>
        <v>68.699066445797499</v>
      </c>
      <c r="E105" s="55">
        <f>INDEX(Assumptions!$C$129:$L$134,MATCH($B105,Assumptions!$B$87:$B$92,),MATCH(Summary!E$12,Assumptions!$C$54:$L$54,))*E$53</f>
        <v>63.625085765168436</v>
      </c>
      <c r="F105" s="55">
        <f>INDEX(Assumptions!$C$129:$L$134,MATCH($B105,Assumptions!$B$87:$B$92,),MATCH(Summary!F$12,Assumptions!$C$54:$L$54,))*F$53</f>
        <v>59.635628040086125</v>
      </c>
      <c r="G105" s="55">
        <f>INDEX(Assumptions!$C$129:$L$134,MATCH($B105,Assumptions!$B$87:$B$92,),MATCH(Summary!G$12,Assumptions!$C$54:$L$54,))*G$53</f>
        <v>63.233023668013338</v>
      </c>
      <c r="H105" s="55">
        <f>INDEX(Assumptions!$C$129:$L$134,MATCH($B105,Assumptions!$B$87:$B$92,),MATCH(Summary!H$12,Assumptions!$C$54:$L$54,))*H$53</f>
        <v>66.558414906616875</v>
      </c>
      <c r="I105" s="55">
        <f>INDEX(Assumptions!$C$129:$L$134,MATCH($B105,Assumptions!$B$87:$B$92,),MATCH(Summary!I$12,Assumptions!$C$54:$L$54,))*I$53</f>
        <v>17.215843116910996</v>
      </c>
      <c r="J105" s="55">
        <f>INDEX(Assumptions!$C$129:$L$134,MATCH($B105,Assumptions!$B$87:$B$92,),MATCH(Summary!J$12,Assumptions!$C$54:$L$54,))*J$53</f>
        <v>16.32171137648653</v>
      </c>
      <c r="K105" s="55">
        <f>INDEX(Assumptions!$C$129:$L$134,MATCH($B105,Assumptions!$B$87:$B$92,),MATCH(Summary!K$12,Assumptions!$C$54:$L$54,))*K$53</f>
        <v>19.63631389565845</v>
      </c>
      <c r="L105" s="55">
        <f>INDEX(Assumptions!$C$129:$L$134,MATCH($B105,Assumptions!$B$87:$B$92,),MATCH(Summary!L$12,Assumptions!$C$54:$L$54,))*L$53</f>
        <v>80.678096569559528</v>
      </c>
    </row>
    <row r="107" spans="2:12" x14ac:dyDescent="0.35">
      <c r="B107" s="47" t="s">
        <v>809</v>
      </c>
    </row>
    <row r="108" spans="2:12" x14ac:dyDescent="0.35">
      <c r="B108" s="49" t="s">
        <v>810</v>
      </c>
      <c r="C108" s="55">
        <f>INDEX(Assumptions!$C$137:$L$145,MATCH($B108,Assumptions!$B$95:$B$103,),MATCH(Summary!C$12,Assumptions!$C$54:$L$54,))*C$53</f>
        <v>253.86158720225137</v>
      </c>
      <c r="D108" s="55">
        <f>INDEX(Assumptions!$C$137:$L$145,MATCH($B108,Assumptions!$B$95:$B$103,),MATCH(Summary!D$12,Assumptions!$C$54:$L$54,))*D$53</f>
        <v>201.63065516043696</v>
      </c>
      <c r="E108" s="55">
        <f>INDEX(Assumptions!$C$137:$L$145,MATCH($B108,Assumptions!$B$95:$B$103,),MATCH(Summary!E$12,Assumptions!$C$54:$L$54,))*E$53</f>
        <v>194.40543649044358</v>
      </c>
      <c r="F108" s="55">
        <f>INDEX(Assumptions!$C$137:$L$145,MATCH($B108,Assumptions!$B$95:$B$103,),MATCH(Summary!F$12,Assumptions!$C$54:$L$54,))*F$53</f>
        <v>199.29384437398275</v>
      </c>
      <c r="G108" s="55">
        <f>INDEX(Assumptions!$C$137:$L$145,MATCH($B108,Assumptions!$B$95:$B$103,),MATCH(Summary!G$12,Assumptions!$C$54:$L$54,))*G$53</f>
        <v>228.60965717810461</v>
      </c>
      <c r="H108" s="55">
        <f>INDEX(Assumptions!$C$137:$L$145,MATCH($B108,Assumptions!$B$95:$B$103,),MATCH(Summary!H$12,Assumptions!$C$54:$L$54,))*H$53</f>
        <v>228.82948316189058</v>
      </c>
      <c r="I108" s="55">
        <f>INDEX(Assumptions!$C$137:$L$145,MATCH($B108,Assumptions!$B$95:$B$103,),MATCH(Summary!I$12,Assumptions!$C$54:$L$54,))*I$53</f>
        <v>271.80007198044444</v>
      </c>
      <c r="J108" s="55">
        <f>INDEX(Assumptions!$C$137:$L$145,MATCH($B108,Assumptions!$B$95:$B$103,),MATCH(Summary!J$12,Assumptions!$C$54:$L$54,))*J$53</f>
        <v>312.67917942245663</v>
      </c>
      <c r="K108" s="55">
        <f>INDEX(Assumptions!$C$137:$L$145,MATCH($B108,Assumptions!$B$95:$B$103,),MATCH(Summary!K$12,Assumptions!$C$54:$L$54,))*K$53</f>
        <v>321.47666665107141</v>
      </c>
      <c r="L108" s="55">
        <f>INDEX(Assumptions!$C$137:$L$145,MATCH($B108,Assumptions!$B$95:$B$103,),MATCH(Summary!L$12,Assumptions!$C$54:$L$54,))*L$53</f>
        <v>426.81775526103701</v>
      </c>
    </row>
    <row r="109" spans="2:12" x14ac:dyDescent="0.35">
      <c r="B109" s="48" t="s">
        <v>811</v>
      </c>
      <c r="C109" s="55">
        <f>INDEX(Assumptions!$C$137:$L$145,MATCH($B109,Assumptions!$B$95:$B$103,),MATCH(Summary!C$12,Assumptions!$C$54:$L$54,))*C$53</f>
        <v>0</v>
      </c>
      <c r="D109" s="55">
        <f>INDEX(Assumptions!$C$137:$L$145,MATCH($B109,Assumptions!$B$95:$B$103,),MATCH(Summary!D$12,Assumptions!$C$54:$L$54,))*D$53</f>
        <v>0</v>
      </c>
      <c r="E109" s="55">
        <f>INDEX(Assumptions!$C$137:$L$145,MATCH($B109,Assumptions!$B$95:$B$103,),MATCH(Summary!E$12,Assumptions!$C$54:$L$54,))*E$53</f>
        <v>0</v>
      </c>
      <c r="F109" s="55">
        <f>INDEX(Assumptions!$C$137:$L$145,MATCH($B109,Assumptions!$B$95:$B$103,),MATCH(Summary!F$12,Assumptions!$C$54:$L$54,))*F$53</f>
        <v>0</v>
      </c>
      <c r="G109" s="55">
        <f>INDEX(Assumptions!$C$137:$L$145,MATCH($B109,Assumptions!$B$95:$B$103,),MATCH(Summary!G$12,Assumptions!$C$54:$L$54,))*G$53</f>
        <v>0</v>
      </c>
      <c r="H109" s="55">
        <f>INDEX(Assumptions!$C$137:$L$145,MATCH($B109,Assumptions!$B$95:$B$103,),MATCH(Summary!H$12,Assumptions!$C$54:$L$54,))*H$53</f>
        <v>0</v>
      </c>
      <c r="I109" s="55">
        <f>INDEX(Assumptions!$C$137:$L$145,MATCH($B109,Assumptions!$B$95:$B$103,),MATCH(Summary!I$12,Assumptions!$C$54:$L$54,))*I$53</f>
        <v>0</v>
      </c>
      <c r="J109" s="55">
        <f>INDEX(Assumptions!$C$137:$L$145,MATCH($B109,Assumptions!$B$95:$B$103,),MATCH(Summary!J$12,Assumptions!$C$54:$L$54,))*J$53</f>
        <v>0</v>
      </c>
      <c r="K109" s="55">
        <f>INDEX(Assumptions!$C$137:$L$145,MATCH($B109,Assumptions!$B$95:$B$103,),MATCH(Summary!K$12,Assumptions!$C$54:$L$54,))*K$53</f>
        <v>0</v>
      </c>
      <c r="L109" s="55">
        <f>INDEX(Assumptions!$C$137:$L$145,MATCH($B109,Assumptions!$B$95:$B$103,),MATCH(Summary!L$12,Assumptions!$C$54:$L$54,))*L$53</f>
        <v>0</v>
      </c>
    </row>
    <row r="110" spans="2:12" x14ac:dyDescent="0.35">
      <c r="B110" s="48" t="s">
        <v>812</v>
      </c>
      <c r="C110" s="55">
        <f>INDEX(Assumptions!$C$137:$L$145,MATCH($B110,Assumptions!$B$95:$B$103,),MATCH(Summary!C$12,Assumptions!$C$54:$L$54,))*C$53</f>
        <v>19.432736976555329</v>
      </c>
      <c r="D110" s="55">
        <f>INDEX(Assumptions!$C$137:$L$145,MATCH($B110,Assumptions!$B$95:$B$103,),MATCH(Summary!D$12,Assumptions!$C$54:$L$54,))*D$53</f>
        <v>15.549009952461825</v>
      </c>
      <c r="E110" s="55">
        <f>INDEX(Assumptions!$C$137:$L$145,MATCH($B110,Assumptions!$B$95:$B$103,),MATCH(Summary!E$12,Assumptions!$C$54:$L$54,))*E$53</f>
        <v>15.613095427837669</v>
      </c>
      <c r="F110" s="55">
        <f>INDEX(Assumptions!$C$137:$L$145,MATCH($B110,Assumptions!$B$95:$B$103,),MATCH(Summary!F$12,Assumptions!$C$54:$L$54,))*F$53</f>
        <v>18.43496311190987</v>
      </c>
      <c r="G110" s="55">
        <f>INDEX(Assumptions!$C$137:$L$145,MATCH($B110,Assumptions!$B$95:$B$103,),MATCH(Summary!G$12,Assumptions!$C$54:$L$54,))*G$53</f>
        <v>20.202329135054107</v>
      </c>
      <c r="H110" s="55">
        <f>INDEX(Assumptions!$C$137:$L$145,MATCH($B110,Assumptions!$B$95:$B$103,),MATCH(Summary!H$12,Assumptions!$C$54:$L$54,))*H$53</f>
        <v>21.818281414716974</v>
      </c>
      <c r="I110" s="55">
        <f>INDEX(Assumptions!$C$137:$L$145,MATCH($B110,Assumptions!$B$95:$B$103,),MATCH(Summary!I$12,Assumptions!$C$54:$L$54,))*I$53</f>
        <v>24.426462660639313</v>
      </c>
      <c r="J110" s="55">
        <f>INDEX(Assumptions!$C$137:$L$145,MATCH($B110,Assumptions!$B$95:$B$103,),MATCH(Summary!J$12,Assumptions!$C$54:$L$54,))*J$53</f>
        <v>24.828743385233626</v>
      </c>
      <c r="K110" s="55">
        <f>INDEX(Assumptions!$C$137:$L$145,MATCH($B110,Assumptions!$B$95:$B$103,),MATCH(Summary!K$12,Assumptions!$C$54:$L$54,))*K$53</f>
        <v>21.916850571332304</v>
      </c>
      <c r="L110" s="55">
        <f>INDEX(Assumptions!$C$137:$L$145,MATCH($B110,Assumptions!$B$95:$B$103,),MATCH(Summary!L$12,Assumptions!$C$54:$L$54,))*L$53</f>
        <v>29.355094562564979</v>
      </c>
    </row>
    <row r="111" spans="2:12" x14ac:dyDescent="0.35">
      <c r="B111" s="48" t="s">
        <v>813</v>
      </c>
      <c r="C111" s="55">
        <f>INDEX(Assumptions!$C$137:$L$145,MATCH($B111,Assumptions!$B$95:$B$103,),MATCH(Summary!C$12,Assumptions!$C$54:$L$54,))*C$53</f>
        <v>158.65486453578194</v>
      </c>
      <c r="D111" s="55">
        <f>INDEX(Assumptions!$C$137:$L$145,MATCH($B111,Assumptions!$B$95:$B$103,),MATCH(Summary!D$12,Assumptions!$C$54:$L$54,))*D$53</f>
        <v>218.11495248992301</v>
      </c>
      <c r="E111" s="55">
        <f>INDEX(Assumptions!$C$137:$L$145,MATCH($B111,Assumptions!$B$95:$B$103,),MATCH(Summary!E$12,Assumptions!$C$54:$L$54,))*E$53</f>
        <v>226.30033002587859</v>
      </c>
      <c r="F111" s="55">
        <f>INDEX(Assumptions!$C$137:$L$145,MATCH($B111,Assumptions!$B$95:$B$103,),MATCH(Summary!F$12,Assumptions!$C$54:$L$54,))*F$53</f>
        <v>254.0318228292135</v>
      </c>
      <c r="G111" s="55">
        <f>INDEX(Assumptions!$C$137:$L$145,MATCH($B111,Assumptions!$B$95:$B$103,),MATCH(Summary!G$12,Assumptions!$C$54:$L$54,))*G$53</f>
        <v>248.3544644195224</v>
      </c>
      <c r="H111" s="55">
        <f>INDEX(Assumptions!$C$137:$L$145,MATCH($B111,Assumptions!$B$95:$B$103,),MATCH(Summary!H$12,Assumptions!$C$54:$L$54,))*H$53</f>
        <v>295.22676561032551</v>
      </c>
      <c r="I111" s="55">
        <f>INDEX(Assumptions!$C$137:$L$145,MATCH($B111,Assumptions!$B$95:$B$103,),MATCH(Summary!I$12,Assumptions!$C$54:$L$54,))*I$53</f>
        <v>307.97312115937547</v>
      </c>
      <c r="J111" s="55">
        <f>INDEX(Assumptions!$C$137:$L$145,MATCH($B111,Assumptions!$B$95:$B$103,),MATCH(Summary!J$12,Assumptions!$C$54:$L$54,))*J$53</f>
        <v>263.90016129708494</v>
      </c>
      <c r="K111" s="55">
        <f>INDEX(Assumptions!$C$137:$L$145,MATCH($B111,Assumptions!$B$95:$B$103,),MATCH(Summary!K$12,Assumptions!$C$54:$L$54,))*K$53</f>
        <v>297.04411477509109</v>
      </c>
      <c r="L111" s="55">
        <f>INDEX(Assumptions!$C$137:$L$145,MATCH($B111,Assumptions!$B$95:$B$103,),MATCH(Summary!L$12,Assumptions!$C$54:$L$54,))*L$53</f>
        <v>265.09879998090031</v>
      </c>
    </row>
    <row r="112" spans="2:12" x14ac:dyDescent="0.35">
      <c r="B112" s="48" t="s">
        <v>814</v>
      </c>
      <c r="C112" s="55">
        <f>INDEX(Assumptions!$C$137:$L$145,MATCH($B112,Assumptions!$B$95:$B$103,),MATCH(Summary!C$12,Assumptions!$C$54:$L$54,))*C$53</f>
        <v>0</v>
      </c>
      <c r="D112" s="55">
        <f>INDEX(Assumptions!$C$137:$L$145,MATCH($B112,Assumptions!$B$95:$B$103,),MATCH(Summary!D$12,Assumptions!$C$54:$L$54,))*D$53</f>
        <v>0</v>
      </c>
      <c r="E112" s="55">
        <f>INDEX(Assumptions!$C$137:$L$145,MATCH($B112,Assumptions!$B$95:$B$103,),MATCH(Summary!E$12,Assumptions!$C$54:$L$54,))*E$53</f>
        <v>0</v>
      </c>
      <c r="F112" s="55">
        <f>INDEX(Assumptions!$C$137:$L$145,MATCH($B112,Assumptions!$B$95:$B$103,),MATCH(Summary!F$12,Assumptions!$C$54:$L$54,))*F$53</f>
        <v>0</v>
      </c>
      <c r="G112" s="55">
        <f>INDEX(Assumptions!$C$137:$L$145,MATCH($B112,Assumptions!$B$95:$B$103,),MATCH(Summary!G$12,Assumptions!$C$54:$L$54,))*G$53</f>
        <v>0</v>
      </c>
      <c r="H112" s="55">
        <f>INDEX(Assumptions!$C$137:$L$145,MATCH($B112,Assumptions!$B$95:$B$103,),MATCH(Summary!H$12,Assumptions!$C$54:$L$54,))*H$53</f>
        <v>0</v>
      </c>
      <c r="I112" s="55">
        <f>INDEX(Assumptions!$C$137:$L$145,MATCH($B112,Assumptions!$B$95:$B$103,),MATCH(Summary!I$12,Assumptions!$C$54:$L$54,))*I$53</f>
        <v>0</v>
      </c>
      <c r="J112" s="55">
        <f>INDEX(Assumptions!$C$137:$L$145,MATCH($B112,Assumptions!$B$95:$B$103,),MATCH(Summary!J$12,Assumptions!$C$54:$L$54,))*J$53</f>
        <v>0</v>
      </c>
      <c r="K112" s="55">
        <f>INDEX(Assumptions!$C$137:$L$145,MATCH($B112,Assumptions!$B$95:$B$103,),MATCH(Summary!K$12,Assumptions!$C$54:$L$54,))*K$53</f>
        <v>0</v>
      </c>
      <c r="L112" s="55">
        <f>INDEX(Assumptions!$C$137:$L$145,MATCH($B112,Assumptions!$B$95:$B$103,),MATCH(Summary!L$12,Assumptions!$C$54:$L$54,))*L$53</f>
        <v>0</v>
      </c>
    </row>
    <row r="113" spans="2:12" x14ac:dyDescent="0.35">
      <c r="B113" s="48" t="s">
        <v>815</v>
      </c>
      <c r="C113" s="55">
        <f>INDEX(Assumptions!$C$137:$L$145,MATCH($B113,Assumptions!$B$95:$B$103,),MATCH(Summary!C$12,Assumptions!$C$54:$L$54,))*C$53</f>
        <v>0</v>
      </c>
      <c r="D113" s="55">
        <f>INDEX(Assumptions!$C$137:$L$145,MATCH($B113,Assumptions!$B$95:$B$103,),MATCH(Summary!D$12,Assumptions!$C$54:$L$54,))*D$53</f>
        <v>0</v>
      </c>
      <c r="E113" s="55">
        <f>INDEX(Assumptions!$C$137:$L$145,MATCH($B113,Assumptions!$B$95:$B$103,),MATCH(Summary!E$12,Assumptions!$C$54:$L$54,))*E$53</f>
        <v>0</v>
      </c>
      <c r="F113" s="55">
        <f>INDEX(Assumptions!$C$137:$L$145,MATCH($B113,Assumptions!$B$95:$B$103,),MATCH(Summary!F$12,Assumptions!$C$54:$L$54,))*F$53</f>
        <v>0</v>
      </c>
      <c r="G113" s="55">
        <f>INDEX(Assumptions!$C$137:$L$145,MATCH($B113,Assumptions!$B$95:$B$103,),MATCH(Summary!G$12,Assumptions!$C$54:$L$54,))*G$53</f>
        <v>0</v>
      </c>
      <c r="H113" s="55">
        <f>INDEX(Assumptions!$C$137:$L$145,MATCH($B113,Assumptions!$B$95:$B$103,),MATCH(Summary!H$12,Assumptions!$C$54:$L$54,))*H$53</f>
        <v>0</v>
      </c>
      <c r="I113" s="55">
        <f>INDEX(Assumptions!$C$137:$L$145,MATCH($B113,Assumptions!$B$95:$B$103,),MATCH(Summary!I$12,Assumptions!$C$54:$L$54,))*I$53</f>
        <v>0</v>
      </c>
      <c r="J113" s="55">
        <f>INDEX(Assumptions!$C$137:$L$145,MATCH($B113,Assumptions!$B$95:$B$103,),MATCH(Summary!J$12,Assumptions!$C$54:$L$54,))*J$53</f>
        <v>0</v>
      </c>
      <c r="K113" s="55">
        <f>INDEX(Assumptions!$C$137:$L$145,MATCH($B113,Assumptions!$B$95:$B$103,),MATCH(Summary!K$12,Assumptions!$C$54:$L$54,))*K$53</f>
        <v>0</v>
      </c>
      <c r="L113" s="55">
        <f>INDEX(Assumptions!$C$137:$L$145,MATCH($B113,Assumptions!$B$95:$B$103,),MATCH(Summary!L$12,Assumptions!$C$54:$L$54,))*L$53</f>
        <v>0</v>
      </c>
    </row>
    <row r="114" spans="2:12" x14ac:dyDescent="0.35">
      <c r="B114" s="48" t="s">
        <v>816</v>
      </c>
      <c r="C114" s="55">
        <f>INDEX(Assumptions!$C$137:$L$145,MATCH($B114,Assumptions!$B$95:$B$103,),MATCH(Summary!C$12,Assumptions!$C$54:$L$54,))*C$53</f>
        <v>0</v>
      </c>
      <c r="D114" s="55">
        <f>INDEX(Assumptions!$C$137:$L$145,MATCH($B114,Assumptions!$B$95:$B$103,),MATCH(Summary!D$12,Assumptions!$C$54:$L$54,))*D$53</f>
        <v>0</v>
      </c>
      <c r="E114" s="55">
        <f>INDEX(Assumptions!$C$137:$L$145,MATCH($B114,Assumptions!$B$95:$B$103,),MATCH(Summary!E$12,Assumptions!$C$54:$L$54,))*E$53</f>
        <v>0</v>
      </c>
      <c r="F114" s="55">
        <f>INDEX(Assumptions!$C$137:$L$145,MATCH($B114,Assumptions!$B$95:$B$103,),MATCH(Summary!F$12,Assumptions!$C$54:$L$54,))*F$53</f>
        <v>0</v>
      </c>
      <c r="G114" s="55">
        <f>INDEX(Assumptions!$C$137:$L$145,MATCH($B114,Assumptions!$B$95:$B$103,),MATCH(Summary!G$12,Assumptions!$C$54:$L$54,))*G$53</f>
        <v>0</v>
      </c>
      <c r="H114" s="55">
        <f>INDEX(Assumptions!$C$137:$L$145,MATCH($B114,Assumptions!$B$95:$B$103,),MATCH(Summary!H$12,Assumptions!$C$54:$L$54,))*H$53</f>
        <v>0</v>
      </c>
      <c r="I114" s="55">
        <f>INDEX(Assumptions!$C$137:$L$145,MATCH($B114,Assumptions!$B$95:$B$103,),MATCH(Summary!I$12,Assumptions!$C$54:$L$54,))*I$53</f>
        <v>0</v>
      </c>
      <c r="J114" s="55">
        <f>INDEX(Assumptions!$C$137:$L$145,MATCH($B114,Assumptions!$B$95:$B$103,),MATCH(Summary!J$12,Assumptions!$C$54:$L$54,))*J$53</f>
        <v>0</v>
      </c>
      <c r="K114" s="55">
        <f>INDEX(Assumptions!$C$137:$L$145,MATCH($B114,Assumptions!$B$95:$B$103,),MATCH(Summary!K$12,Assumptions!$C$54:$L$54,))*K$53</f>
        <v>0</v>
      </c>
      <c r="L114" s="55">
        <f>INDEX(Assumptions!$C$137:$L$145,MATCH($B114,Assumptions!$B$95:$B$103,),MATCH(Summary!L$12,Assumptions!$C$54:$L$54,))*L$53</f>
        <v>0</v>
      </c>
    </row>
    <row r="115" spans="2:12" x14ac:dyDescent="0.35">
      <c r="B115" s="48" t="s">
        <v>817</v>
      </c>
      <c r="C115" s="55">
        <f>INDEX(Assumptions!$C$137:$L$145,MATCH($B115,Assumptions!$B$95:$B$103,),MATCH(Summary!C$12,Assumptions!$C$54:$L$54,))*C$53</f>
        <v>0</v>
      </c>
      <c r="D115" s="55">
        <f>INDEX(Assumptions!$C$137:$L$145,MATCH($B115,Assumptions!$B$95:$B$103,),MATCH(Summary!D$12,Assumptions!$C$54:$L$54,))*D$53</f>
        <v>0</v>
      </c>
      <c r="E115" s="55">
        <f>INDEX(Assumptions!$C$137:$L$145,MATCH($B115,Assumptions!$B$95:$B$103,),MATCH(Summary!E$12,Assumptions!$C$54:$L$54,))*E$53</f>
        <v>0</v>
      </c>
      <c r="F115" s="55">
        <f>INDEX(Assumptions!$C$137:$L$145,MATCH($B115,Assumptions!$B$95:$B$103,),MATCH(Summary!F$12,Assumptions!$C$54:$L$54,))*F$53</f>
        <v>0</v>
      </c>
      <c r="G115" s="55">
        <f>INDEX(Assumptions!$C$137:$L$145,MATCH($B115,Assumptions!$B$95:$B$103,),MATCH(Summary!G$12,Assumptions!$C$54:$L$54,))*G$53</f>
        <v>0</v>
      </c>
      <c r="H115" s="55">
        <f>INDEX(Assumptions!$C$137:$L$145,MATCH($B115,Assumptions!$B$95:$B$103,),MATCH(Summary!H$12,Assumptions!$C$54:$L$54,))*H$53</f>
        <v>0</v>
      </c>
      <c r="I115" s="55">
        <f>INDEX(Assumptions!$C$137:$L$145,MATCH($B115,Assumptions!$B$95:$B$103,),MATCH(Summary!I$12,Assumptions!$C$54:$L$54,))*I$53</f>
        <v>0</v>
      </c>
      <c r="J115" s="55">
        <f>INDEX(Assumptions!$C$137:$L$145,MATCH($B115,Assumptions!$B$95:$B$103,),MATCH(Summary!J$12,Assumptions!$C$54:$L$54,))*J$53</f>
        <v>0</v>
      </c>
      <c r="K115" s="55">
        <f>INDEX(Assumptions!$C$137:$L$145,MATCH($B115,Assumptions!$B$95:$B$103,),MATCH(Summary!K$12,Assumptions!$C$54:$L$54,))*K$53</f>
        <v>0</v>
      </c>
      <c r="L115" s="55">
        <f>INDEX(Assumptions!$C$137:$L$145,MATCH($B115,Assumptions!$B$95:$B$103,),MATCH(Summary!L$12,Assumptions!$C$54:$L$54,))*L$53</f>
        <v>0</v>
      </c>
    </row>
    <row r="116" spans="2:12" x14ac:dyDescent="0.35">
      <c r="B116" s="48" t="s">
        <v>808</v>
      </c>
      <c r="C116" s="55">
        <f>INDEX(Assumptions!$C$137:$L$145,MATCH($B116,Assumptions!$B$95:$B$103,),MATCH(Summary!C$12,Assumptions!$C$54:$L$54,))*C$53</f>
        <v>0</v>
      </c>
      <c r="D116" s="55">
        <f>INDEX(Assumptions!$C$137:$L$145,MATCH($B116,Assumptions!$B$95:$B$103,),MATCH(Summary!D$12,Assumptions!$C$54:$L$54,))*D$53</f>
        <v>0</v>
      </c>
      <c r="E116" s="55">
        <f>INDEX(Assumptions!$C$137:$L$145,MATCH($B116,Assumptions!$B$95:$B$103,),MATCH(Summary!E$12,Assumptions!$C$54:$L$54,))*E$53</f>
        <v>0</v>
      </c>
      <c r="F116" s="55">
        <f>INDEX(Assumptions!$C$137:$L$145,MATCH($B116,Assumptions!$B$95:$B$103,),MATCH(Summary!F$12,Assumptions!$C$54:$L$54,))*F$53</f>
        <v>0</v>
      </c>
      <c r="G116" s="55">
        <f>INDEX(Assumptions!$C$137:$L$145,MATCH($B116,Assumptions!$B$95:$B$103,),MATCH(Summary!G$12,Assumptions!$C$54:$L$54,))*G$53</f>
        <v>0</v>
      </c>
      <c r="H116" s="55">
        <f>INDEX(Assumptions!$C$137:$L$145,MATCH($B116,Assumptions!$B$95:$B$103,),MATCH(Summary!H$12,Assumptions!$C$54:$L$54,))*H$53</f>
        <v>0</v>
      </c>
      <c r="I116" s="55">
        <f>INDEX(Assumptions!$C$137:$L$145,MATCH($B116,Assumptions!$B$95:$B$103,),MATCH(Summary!I$12,Assumptions!$C$54:$L$54,))*I$53</f>
        <v>0</v>
      </c>
      <c r="J116" s="55">
        <f>INDEX(Assumptions!$C$137:$L$145,MATCH($B116,Assumptions!$B$95:$B$103,),MATCH(Summary!J$12,Assumptions!$C$54:$L$54,))*J$53</f>
        <v>0</v>
      </c>
      <c r="K116" s="55">
        <f>INDEX(Assumptions!$C$137:$L$145,MATCH($B116,Assumptions!$B$95:$B$103,),MATCH(Summary!K$12,Assumptions!$C$54:$L$54,))*K$53</f>
        <v>0</v>
      </c>
      <c r="L116" s="55">
        <f>INDEX(Assumptions!$C$137:$L$145,MATCH($B116,Assumptions!$B$95:$B$103,),MATCH(Summary!L$12,Assumptions!$C$54:$L$54,))*L$53</f>
        <v>0</v>
      </c>
    </row>
  </sheetData>
  <dataValidations disablePrompts="1" count="1">
    <dataValidation type="list" allowBlank="1" showInputMessage="1" showErrorMessage="1" sqref="B9" xr:uid="{0D80AF6B-1947-4FA6-94E8-C5E865A7BD56}">
      <formula1>$T$3:$T$7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9B5A-9AC7-4F28-B544-95546AF97F95}">
  <sheetPr>
    <tabColor theme="5" tint="0.79998168889431442"/>
  </sheetPr>
  <dimension ref="B1:P94"/>
  <sheetViews>
    <sheetView workbookViewId="0">
      <selection activeCell="B1" sqref="B1"/>
    </sheetView>
  </sheetViews>
  <sheetFormatPr defaultRowHeight="14.5" x14ac:dyDescent="0.35"/>
  <cols>
    <col min="2" max="2" width="29.36328125" bestFit="1" customWidth="1"/>
    <col min="4" max="4" width="11.1796875" bestFit="1" customWidth="1"/>
    <col min="7" max="7" width="29.36328125" bestFit="1" customWidth="1"/>
  </cols>
  <sheetData>
    <row r="1" spans="2:16" x14ac:dyDescent="0.35">
      <c r="B1" s="44" t="s">
        <v>1202</v>
      </c>
    </row>
    <row r="3" spans="2:16" x14ac:dyDescent="0.35">
      <c r="C3" t="s">
        <v>1128</v>
      </c>
      <c r="D3" t="s">
        <v>1102</v>
      </c>
      <c r="G3" s="3"/>
      <c r="H3" s="3" t="s">
        <v>1128</v>
      </c>
      <c r="I3" s="3" t="s">
        <v>1102</v>
      </c>
    </row>
    <row r="4" spans="2:16" x14ac:dyDescent="0.35">
      <c r="B4" s="85" t="s">
        <v>361</v>
      </c>
      <c r="C4" s="85">
        <v>2012</v>
      </c>
      <c r="D4" s="3">
        <v>2012</v>
      </c>
      <c r="G4" s="3" t="s">
        <v>361</v>
      </c>
      <c r="H4" s="3">
        <v>2012</v>
      </c>
      <c r="I4" s="3">
        <v>2012</v>
      </c>
      <c r="N4" t="s">
        <v>1129</v>
      </c>
    </row>
    <row r="5" spans="2:16" x14ac:dyDescent="0.35">
      <c r="B5" t="s">
        <v>20</v>
      </c>
      <c r="C5" s="86">
        <v>0.20764932637296701</v>
      </c>
      <c r="D5" s="4" cm="1">
        <f t="array" ref="D5">INDEX('Country-wise data'!$U$4:$U$194,MATCH('typologies_size adjustment'!$B5,'Country-wise data'!$B$4:$B$194,),)</f>
        <v>18335.919884999999</v>
      </c>
      <c r="G5" t="s">
        <v>401</v>
      </c>
      <c r="I5">
        <v>0</v>
      </c>
      <c r="K5" s="35" t="s">
        <v>1123</v>
      </c>
      <c r="L5">
        <v>0</v>
      </c>
      <c r="M5">
        <v>2000</v>
      </c>
      <c r="N5" s="53">
        <v>1.6819999999999999</v>
      </c>
      <c r="P5">
        <f>N5/N7</f>
        <v>4.102439024390244</v>
      </c>
    </row>
    <row r="6" spans="2:16" x14ac:dyDescent="0.35">
      <c r="B6" t="s">
        <v>513</v>
      </c>
      <c r="C6" s="86">
        <v>2.9791937581274399</v>
      </c>
      <c r="D6" s="4" cm="1">
        <f t="array" ref="D6">INDEX('Country-wise data'!$U$4:$U$194,MATCH('typologies_size adjustment'!$B6,'Country-wise data'!$B$4:$B$194,),)</f>
        <v>22.785184999999998</v>
      </c>
      <c r="G6" t="s">
        <v>273</v>
      </c>
      <c r="H6">
        <v>5.1336516479592396</v>
      </c>
      <c r="I6">
        <v>10.459258999999999</v>
      </c>
      <c r="K6" s="35" t="s">
        <v>1124</v>
      </c>
      <c r="L6">
        <v>2000</v>
      </c>
      <c r="M6">
        <v>15000</v>
      </c>
      <c r="N6" s="53">
        <v>0.6</v>
      </c>
      <c r="P6">
        <f>N6/N7</f>
        <v>1.4634146341463414</v>
      </c>
    </row>
    <row r="7" spans="2:16" x14ac:dyDescent="0.35">
      <c r="B7" t="s">
        <v>28</v>
      </c>
      <c r="C7" s="86">
        <v>1.3340801075629001</v>
      </c>
      <c r="D7" s="4" cm="1">
        <f t="array" ref="D7">INDEX('Country-wise data'!$U$4:$U$194,MATCH('typologies_size adjustment'!$B7,'Country-wise data'!$B$4:$B$194,),)</f>
        <v>33616.847631999997</v>
      </c>
      <c r="G7" t="s">
        <v>513</v>
      </c>
      <c r="H7">
        <v>2.9791937581274399</v>
      </c>
      <c r="I7">
        <v>22.785184999999998</v>
      </c>
      <c r="K7" s="35" t="s">
        <v>1127</v>
      </c>
      <c r="L7">
        <v>15000</v>
      </c>
      <c r="N7" s="53">
        <v>0.41</v>
      </c>
    </row>
    <row r="8" spans="2:16" x14ac:dyDescent="0.35">
      <c r="B8" t="s">
        <v>47</v>
      </c>
      <c r="C8" s="86">
        <v>0.370420639696034</v>
      </c>
      <c r="D8" s="4" cm="1">
        <f t="array" ref="D8">INDEX('Country-wise data'!$U$4:$U$194,MATCH('typologies_size adjustment'!$B8,'Country-wise data'!$B$4:$B$194,),)</f>
        <v>20852.779945999999</v>
      </c>
      <c r="G8" t="s">
        <v>635</v>
      </c>
      <c r="H8">
        <v>0.627488675334126</v>
      </c>
      <c r="I8">
        <v>27.726306999999998</v>
      </c>
    </row>
    <row r="9" spans="2:16" x14ac:dyDescent="0.35">
      <c r="B9" t="s">
        <v>49</v>
      </c>
      <c r="C9" s="86">
        <v>2.00611773752399</v>
      </c>
      <c r="D9" s="4" cm="1">
        <f t="array" ref="D9">INDEX('Country-wise data'!$U$4:$U$194,MATCH('typologies_size adjustment'!$B9,'Country-wise data'!$B$4:$B$194,),)</f>
        <v>61.35</v>
      </c>
      <c r="G9" t="s">
        <v>111</v>
      </c>
      <c r="H9">
        <v>0.17777777777777801</v>
      </c>
      <c r="I9">
        <v>30.410630924213446</v>
      </c>
    </row>
    <row r="10" spans="2:16" x14ac:dyDescent="0.35">
      <c r="B10" t="s">
        <v>55</v>
      </c>
      <c r="C10" s="86">
        <v>0.65587802443000898</v>
      </c>
      <c r="D10" s="4" cm="1">
        <f t="array" ref="D10">INDEX('Country-wise data'!$U$4:$U$194,MATCH('typologies_size adjustment'!$B10,'Country-wise data'!$B$4:$B$194,),)</f>
        <v>924.88865517507838</v>
      </c>
      <c r="G10" t="s">
        <v>145</v>
      </c>
      <c r="H10">
        <v>0.707884615384615</v>
      </c>
      <c r="I10">
        <v>38.651851999999998</v>
      </c>
    </row>
    <row r="11" spans="2:16" x14ac:dyDescent="0.35">
      <c r="B11" t="s">
        <v>57</v>
      </c>
      <c r="C11" s="86">
        <v>0.56998100036069599</v>
      </c>
      <c r="D11" s="4" cm="1">
        <f t="array" ref="D11">INDEX('Country-wise data'!$U$4:$U$194,MATCH('typologies_size adjustment'!$B11,'Country-wise data'!$B$4:$B$194,),)</f>
        <v>1818.2343989999999</v>
      </c>
      <c r="G11" t="s">
        <v>275</v>
      </c>
      <c r="H11">
        <v>1.07212229762115</v>
      </c>
      <c r="I11">
        <v>42.704444000000002</v>
      </c>
    </row>
    <row r="12" spans="2:16" x14ac:dyDescent="0.35">
      <c r="B12" t="s">
        <v>61</v>
      </c>
      <c r="C12" s="86">
        <v>0.86793616094793202</v>
      </c>
      <c r="D12" s="4" cm="1">
        <f t="array" ref="D12">INDEX('Country-wise data'!$U$4:$U$194,MATCH('typologies_size adjustment'!$B12,'Country-wise data'!$B$4:$B$194,),)</f>
        <v>2657.57474</v>
      </c>
      <c r="G12" t="s">
        <v>49</v>
      </c>
      <c r="H12">
        <v>2.00611773752399</v>
      </c>
      <c r="I12">
        <v>61.35</v>
      </c>
    </row>
    <row r="13" spans="2:16" x14ac:dyDescent="0.35">
      <c r="B13" t="s">
        <v>65</v>
      </c>
      <c r="C13" s="86">
        <v>2.10514729271096</v>
      </c>
      <c r="D13" s="4" cm="1">
        <f t="array" ref="D13">INDEX('Country-wise data'!$U$4:$U$194,MATCH('typologies_size adjustment'!$B13,'Country-wise data'!$B$4:$B$194,),)</f>
        <v>388.66582699999998</v>
      </c>
      <c r="G13" t="s">
        <v>193</v>
      </c>
      <c r="H13">
        <v>0.97357951915479102</v>
      </c>
      <c r="I13">
        <v>133.909538</v>
      </c>
    </row>
    <row r="14" spans="2:16" x14ac:dyDescent="0.35">
      <c r="B14" t="s">
        <v>67</v>
      </c>
      <c r="C14" s="86">
        <v>1.95831152743283</v>
      </c>
      <c r="D14" s="4" t="e" cm="1">
        <f t="array" ref="D14">INDEX('Country-wise data'!$U$4:$U$194,MATCH('typologies_size adjustment'!$B14,'Country-wise data'!$B$4:$B$194,),)</f>
        <v>#N/A</v>
      </c>
      <c r="G14" t="s">
        <v>75</v>
      </c>
      <c r="H14">
        <v>1.0980289375665699</v>
      </c>
      <c r="I14">
        <v>147.973985</v>
      </c>
    </row>
    <row r="15" spans="2:16" x14ac:dyDescent="0.35">
      <c r="B15" t="s">
        <v>71</v>
      </c>
      <c r="C15" s="86">
        <v>0.39283278439168001</v>
      </c>
      <c r="D15" s="4" cm="1">
        <f t="array" ref="D15">INDEX('Country-wise data'!$U$4:$U$194,MATCH('typologies_size adjustment'!$B15,'Country-wise data'!$B$4:$B$194,),)</f>
        <v>2984.1704639999998</v>
      </c>
      <c r="G15" t="s">
        <v>321</v>
      </c>
      <c r="H15">
        <v>7.8234059536717098</v>
      </c>
      <c r="I15">
        <v>164.62252000000001</v>
      </c>
    </row>
    <row r="16" spans="2:16" x14ac:dyDescent="0.35">
      <c r="B16" t="s">
        <v>73</v>
      </c>
      <c r="C16" s="86">
        <v>0.46844566991286302</v>
      </c>
      <c r="D16" s="4" cm="1">
        <f t="array" ref="D16">INDEX('Country-wise data'!$U$4:$U$194,MATCH('typologies_size adjustment'!$B16,'Country-wise data'!$B$4:$B$194,),)</f>
        <v>826.47164699999996</v>
      </c>
      <c r="G16" t="s">
        <v>65</v>
      </c>
      <c r="H16">
        <v>2.10514729271096</v>
      </c>
      <c r="I16">
        <v>388.66582699999998</v>
      </c>
    </row>
    <row r="17" spans="2:9" x14ac:dyDescent="0.35">
      <c r="B17" t="s">
        <v>75</v>
      </c>
      <c r="C17" s="86">
        <v>1.0980289375665699</v>
      </c>
      <c r="D17" s="4" cm="1">
        <f t="array" ref="D17">INDEX('Country-wise data'!$U$4:$U$194,MATCH('typologies_size adjustment'!$B17,'Country-wise data'!$B$4:$B$194,),)</f>
        <v>147.973985</v>
      </c>
      <c r="F17" s="3"/>
      <c r="G17" t="s">
        <v>213</v>
      </c>
      <c r="H17">
        <v>4.2759952037154303</v>
      </c>
      <c r="I17">
        <v>426.75581</v>
      </c>
    </row>
    <row r="18" spans="2:9" x14ac:dyDescent="0.35">
      <c r="B18" t="s">
        <v>77</v>
      </c>
      <c r="C18" s="86">
        <v>0.18873265057970601</v>
      </c>
      <c r="D18" s="4" cm="1">
        <f t="array" ref="D18">INDEX('Country-wise data'!$U$4:$U$194,MATCH('typologies_size adjustment'!$B18,'Country-wise data'!$B$4:$B$194,),)</f>
        <v>11454.529632392985</v>
      </c>
      <c r="G18" t="s">
        <v>149</v>
      </c>
      <c r="I18">
        <v>463.92049200000002</v>
      </c>
    </row>
    <row r="19" spans="2:9" x14ac:dyDescent="0.35">
      <c r="B19" t="s">
        <v>80</v>
      </c>
      <c r="C19" s="86">
        <v>0.34626777287555999</v>
      </c>
      <c r="D19" s="4" cm="1">
        <f t="array" ref="D19">INDEX('Country-wise data'!$U$4:$U$194,MATCH('typologies_size adjustment'!$B19,'Country-wise data'!$B$4:$B$194,),)</f>
        <v>11715.228153875625</v>
      </c>
      <c r="G19" t="s">
        <v>125</v>
      </c>
      <c r="H19">
        <v>0.51543371897645296</v>
      </c>
      <c r="I19">
        <v>498.54027300000001</v>
      </c>
    </row>
    <row r="20" spans="2:9" x14ac:dyDescent="0.35">
      <c r="B20" t="s">
        <v>85</v>
      </c>
      <c r="C20" s="86">
        <v>0.17378017878205601</v>
      </c>
      <c r="D20" s="4" cm="1">
        <f t="array" ref="D20">INDEX('Country-wise data'!$U$4:$U$194,MATCH('typologies_size adjustment'!$B20,'Country-wise data'!$B$4:$B$194,),)</f>
        <v>880.04444999999998</v>
      </c>
      <c r="G20" t="s">
        <v>73</v>
      </c>
      <c r="H20">
        <v>0.46844566991286302</v>
      </c>
      <c r="I20">
        <v>826.47164699999996</v>
      </c>
    </row>
    <row r="21" spans="2:9" x14ac:dyDescent="0.35">
      <c r="B21" t="s">
        <v>389</v>
      </c>
      <c r="C21" s="86">
        <v>0.120473216513384</v>
      </c>
      <c r="D21" s="4" cm="1">
        <f t="array" ref="D21">INDEX('Country-wise data'!$U$4:$U$194,MATCH('typologies_size adjustment'!$B21,'Country-wise data'!$B$4:$B$194,),)</f>
        <v>31206.903368577325</v>
      </c>
      <c r="G21" t="s">
        <v>171</v>
      </c>
      <c r="H21">
        <v>0.88841265276143999</v>
      </c>
      <c r="I21">
        <v>854.57125599999995</v>
      </c>
    </row>
    <row r="22" spans="2:9" x14ac:dyDescent="0.35">
      <c r="B22" t="s">
        <v>87</v>
      </c>
      <c r="C22" s="86">
        <v>1.7742493295108399</v>
      </c>
      <c r="D22" s="4" cm="1">
        <f t="array" ref="D22">INDEX('Country-wise data'!$U$4:$U$194,MATCH('typologies_size adjustment'!$B22,'Country-wise data'!$B$4:$B$194,),)</f>
        <v>8827.8177360000009</v>
      </c>
      <c r="G22" t="s">
        <v>85</v>
      </c>
      <c r="H22">
        <v>0.17378017878205601</v>
      </c>
      <c r="I22">
        <v>880.04444999999998</v>
      </c>
    </row>
    <row r="23" spans="2:9" x14ac:dyDescent="0.35">
      <c r="B23" t="s">
        <v>93</v>
      </c>
      <c r="C23" s="86">
        <v>0.74641515706408501</v>
      </c>
      <c r="D23" s="4" cm="1">
        <f t="array" ref="D23">INDEX('Country-wise data'!$U$4:$U$194,MATCH('typologies_size adjustment'!$B23,'Country-wise data'!$B$4:$B$194,),)</f>
        <v>20707.838524999999</v>
      </c>
      <c r="G23" t="s">
        <v>243</v>
      </c>
      <c r="H23">
        <v>6.5085971550611497</v>
      </c>
      <c r="I23">
        <v>887.67869399999995</v>
      </c>
    </row>
    <row r="24" spans="2:9" x14ac:dyDescent="0.35">
      <c r="B24" t="s">
        <v>107</v>
      </c>
      <c r="C24" s="86">
        <v>0.23564132906119301</v>
      </c>
      <c r="D24" s="4" cm="1">
        <f t="array" ref="D24">INDEX('Country-wise data'!$U$4:$U$194,MATCH('typologies_size adjustment'!$B24,'Country-wise data'!$B$4:$B$194,),)</f>
        <v>5990.505682</v>
      </c>
      <c r="G24" t="s">
        <v>55</v>
      </c>
      <c r="H24">
        <v>0.65587802443000898</v>
      </c>
      <c r="I24">
        <v>924.88865517507838</v>
      </c>
    </row>
    <row r="25" spans="2:9" x14ac:dyDescent="0.35">
      <c r="B25" t="s">
        <v>908</v>
      </c>
      <c r="C25" s="86">
        <v>0.57692379937279503</v>
      </c>
      <c r="D25" s="4" t="e" cm="1">
        <f t="array" ref="D25">INDEX('Country-wise data'!$U$4:$U$194,MATCH('typologies_size adjustment'!$B25,'Country-wise data'!$B$4:$B$194,),)</f>
        <v>#N/A</v>
      </c>
      <c r="G25" t="s">
        <v>195</v>
      </c>
      <c r="I25">
        <v>968</v>
      </c>
    </row>
    <row r="26" spans="2:9" x14ac:dyDescent="0.35">
      <c r="B26" t="s">
        <v>97</v>
      </c>
      <c r="C26" s="86">
        <v>1.0625109270239299</v>
      </c>
      <c r="D26" s="4" cm="1">
        <f t="array" ref="D26">INDEX('Country-wise data'!$U$4:$U$194,MATCH('typologies_size adjustment'!$B26,'Country-wise data'!$B$4:$B$194,),)</f>
        <v>2513.884986</v>
      </c>
      <c r="G26" t="s">
        <v>225</v>
      </c>
      <c r="H26">
        <v>1.92147821242316</v>
      </c>
      <c r="I26">
        <v>1048.2756019999999</v>
      </c>
    </row>
    <row r="27" spans="2:9" x14ac:dyDescent="0.35">
      <c r="B27" t="s">
        <v>395</v>
      </c>
      <c r="C27" s="86">
        <v>0.57275342608650803</v>
      </c>
      <c r="D27" s="4" cm="1">
        <f t="array" ref="D27">INDEX('Country-wise data'!$U$4:$U$194,MATCH('typologies_size adjustment'!$B27,'Country-wise data'!$B$4:$B$194,),)</f>
        <v>7881.0318227506268</v>
      </c>
      <c r="G27" t="s">
        <v>317</v>
      </c>
      <c r="H27">
        <v>0.176313275977099</v>
      </c>
      <c r="I27">
        <v>1105.28307</v>
      </c>
    </row>
    <row r="28" spans="2:9" x14ac:dyDescent="0.35">
      <c r="B28" t="s">
        <v>111</v>
      </c>
      <c r="C28" s="86">
        <v>0.17777777777777801</v>
      </c>
      <c r="D28" s="4" cm="1">
        <f t="array" ref="D28">INDEX('Country-wise data'!$U$4:$U$194,MATCH('typologies_size adjustment'!$B28,'Country-wise data'!$B$4:$B$194,),)</f>
        <v>30.410630924213446</v>
      </c>
      <c r="G28" t="s">
        <v>175</v>
      </c>
      <c r="H28">
        <v>1.83509408491071</v>
      </c>
      <c r="I28">
        <v>1196.1214319999999</v>
      </c>
    </row>
    <row r="29" spans="2:9" x14ac:dyDescent="0.35">
      <c r="B29" t="s">
        <v>1091</v>
      </c>
      <c r="C29" s="86">
        <v>0.29641008656198797</v>
      </c>
      <c r="D29" s="4" t="e" cm="1">
        <f t="array" ref="D29">INDEX('Country-wise data'!$U$4:$U$194,MATCH('typologies_size adjustment'!$B29,'Country-wise data'!$B$4:$B$194,),)</f>
        <v>#N/A</v>
      </c>
      <c r="G29" t="s">
        <v>247</v>
      </c>
      <c r="H29">
        <v>0.74223283059971101</v>
      </c>
      <c r="I29">
        <v>1232.1265840000001</v>
      </c>
    </row>
    <row r="30" spans="2:9" x14ac:dyDescent="0.35">
      <c r="B30" t="s">
        <v>115</v>
      </c>
      <c r="C30" s="86">
        <v>0.190858788064136</v>
      </c>
      <c r="D30" s="4" cm="1">
        <f t="array" ref="D30">INDEX('Country-wise data'!$U$4:$U$194,MATCH('typologies_size adjustment'!$B30,'Country-wise data'!$B$4:$B$194,),)</f>
        <v>7598.8019999999997</v>
      </c>
      <c r="G30" t="s">
        <v>400</v>
      </c>
      <c r="H30">
        <v>0.36959192973604899</v>
      </c>
      <c r="I30">
        <v>1285.6108099999999</v>
      </c>
    </row>
    <row r="31" spans="2:9" x14ac:dyDescent="0.35">
      <c r="B31" t="s">
        <v>117</v>
      </c>
      <c r="C31" s="86">
        <v>0.44228175399210701</v>
      </c>
      <c r="D31" s="4" cm="1">
        <f t="array" ref="D31">INDEX('Country-wise data'!$U$4:$U$194,MATCH('typologies_size adjustment'!$B31,'Country-wise data'!$B$4:$B$194,),)</f>
        <v>31172.916377000001</v>
      </c>
      <c r="G31" t="s">
        <v>353</v>
      </c>
      <c r="H31">
        <v>1.3436649622127299</v>
      </c>
      <c r="I31">
        <v>1376.8071460000001</v>
      </c>
    </row>
    <row r="32" spans="2:9" x14ac:dyDescent="0.35">
      <c r="B32" t="s">
        <v>401</v>
      </c>
      <c r="C32" s="86"/>
      <c r="D32" s="4" cm="1">
        <f t="array" ref="D32">INDEX('Country-wise data'!$U$4:$U$194,MATCH('typologies_size adjustment'!$B32,'Country-wise data'!$B$4:$B$194,),)</f>
        <v>0</v>
      </c>
      <c r="G32" t="s">
        <v>191</v>
      </c>
      <c r="H32">
        <v>0.95403215519257201</v>
      </c>
      <c r="I32">
        <v>1638.974991</v>
      </c>
    </row>
    <row r="33" spans="2:9" x14ac:dyDescent="0.35">
      <c r="B33" t="s">
        <v>125</v>
      </c>
      <c r="C33" s="86">
        <v>0.51543371897645296</v>
      </c>
      <c r="D33" s="4" cm="1">
        <f t="array" ref="D33">INDEX('Country-wise data'!$U$4:$U$194,MATCH('typologies_size adjustment'!$B33,'Country-wise data'!$B$4:$B$194,),)</f>
        <v>498.54027300000001</v>
      </c>
      <c r="G33" t="s">
        <v>203</v>
      </c>
      <c r="H33">
        <v>0.80614370457162099</v>
      </c>
      <c r="I33">
        <v>1712.7352370000001</v>
      </c>
    </row>
    <row r="34" spans="2:9" x14ac:dyDescent="0.35">
      <c r="B34" t="s">
        <v>127</v>
      </c>
      <c r="C34" s="86">
        <v>0.19979144944570801</v>
      </c>
      <c r="D34" s="4" cm="1">
        <f t="array" ref="D34">INDEX('Country-wise data'!$U$4:$U$194,MATCH('typologies_size adjustment'!$B34,'Country-wise data'!$B$4:$B$194,),)</f>
        <v>18712.305347000001</v>
      </c>
      <c r="G34" t="s">
        <v>57</v>
      </c>
      <c r="H34">
        <v>0.56998100036069599</v>
      </c>
      <c r="I34">
        <v>1818.2343989999999</v>
      </c>
    </row>
    <row r="35" spans="2:9" x14ac:dyDescent="0.35">
      <c r="B35" t="s">
        <v>412</v>
      </c>
      <c r="C35" s="86">
        <v>0.11421891873856101</v>
      </c>
      <c r="D35" s="4" cm="1">
        <f t="array" ref="D35">INDEX('Country-wise data'!$U$4:$U$194,MATCH('typologies_size adjustment'!$B35,'Country-wise data'!$B$4:$B$194,),)</f>
        <v>6385.8662571325594</v>
      </c>
      <c r="G35" t="s">
        <v>287</v>
      </c>
      <c r="H35">
        <v>0.200349889074593</v>
      </c>
      <c r="I35">
        <v>1923.4427479999999</v>
      </c>
    </row>
    <row r="36" spans="2:9" x14ac:dyDescent="0.35">
      <c r="B36" t="s">
        <v>935</v>
      </c>
      <c r="C36" s="86">
        <v>1.0111986679164</v>
      </c>
      <c r="D36" s="4" t="e" cm="1">
        <f t="array" ref="D36">INDEX('Country-wise data'!$U$4:$U$194,MATCH('typologies_size adjustment'!$B36,'Country-wise data'!$B$4:$B$194,),)</f>
        <v>#N/A</v>
      </c>
      <c r="G36" t="s">
        <v>271</v>
      </c>
      <c r="H36">
        <v>0.73849279973724502</v>
      </c>
      <c r="I36">
        <v>2143.9205830000001</v>
      </c>
    </row>
    <row r="37" spans="2:9" x14ac:dyDescent="0.35">
      <c r="B37" t="s">
        <v>141</v>
      </c>
      <c r="C37" s="86">
        <v>0.74386002816992702</v>
      </c>
      <c r="D37" s="4" cm="1">
        <f t="array" ref="D37">INDEX('Country-wise data'!$U$4:$U$194,MATCH('typologies_size adjustment'!$B37,'Country-wise data'!$B$4:$B$194,),)</f>
        <v>11602.154412</v>
      </c>
      <c r="G37" t="s">
        <v>351</v>
      </c>
      <c r="H37">
        <v>0.39819716193382598</v>
      </c>
      <c r="I37">
        <v>2377.3264680000002</v>
      </c>
    </row>
    <row r="38" spans="2:9" x14ac:dyDescent="0.35">
      <c r="B38" t="s">
        <v>145</v>
      </c>
      <c r="C38" s="86">
        <v>0.707884615384615</v>
      </c>
      <c r="D38" s="4" cm="1">
        <f t="array" ref="D38">INDEX('Country-wise data'!$U$4:$U$194,MATCH('typologies_size adjustment'!$B38,'Country-wise data'!$B$4:$B$194,),)</f>
        <v>38.651851999999998</v>
      </c>
      <c r="G38" t="s">
        <v>97</v>
      </c>
      <c r="H38">
        <v>1.0625109270239299</v>
      </c>
      <c r="I38">
        <v>2513.884986</v>
      </c>
    </row>
    <row r="39" spans="2:9" x14ac:dyDescent="0.35">
      <c r="B39" t="s">
        <v>147</v>
      </c>
      <c r="C39" s="86">
        <v>0.140033667740633</v>
      </c>
      <c r="D39" s="4" cm="1">
        <f t="array" ref="D39">INDEX('Country-wise data'!$U$4:$U$194,MATCH('typologies_size adjustment'!$B39,'Country-wise data'!$B$4:$B$194,),)</f>
        <v>5317.8323110000001</v>
      </c>
      <c r="G39" t="s">
        <v>61</v>
      </c>
      <c r="H39">
        <v>0.86793616094793202</v>
      </c>
      <c r="I39">
        <v>2657.57474</v>
      </c>
    </row>
    <row r="40" spans="2:9" x14ac:dyDescent="0.35">
      <c r="B40" t="s">
        <v>400</v>
      </c>
      <c r="C40" s="86">
        <v>0.36959192973604899</v>
      </c>
      <c r="D40" s="4" cm="1">
        <f t="array" ref="D40">INDEX('Country-wise data'!$U$4:$U$194,MATCH('typologies_size adjustment'!$B40,'Country-wise data'!$B$4:$B$194,),)</f>
        <v>1285.6108099999999</v>
      </c>
      <c r="G40" t="s">
        <v>71</v>
      </c>
      <c r="H40">
        <v>0.39283278439168001</v>
      </c>
      <c r="I40">
        <v>2984.1704639999998</v>
      </c>
    </row>
    <row r="41" spans="2:9" x14ac:dyDescent="0.35">
      <c r="B41" t="s">
        <v>149</v>
      </c>
      <c r="C41" s="86"/>
      <c r="D41" s="4" cm="1">
        <f t="array" ref="D41">INDEX('Country-wise data'!$U$4:$U$194,MATCH('typologies_size adjustment'!$B41,'Country-wise data'!$B$4:$B$194,),)</f>
        <v>463.92049200000002</v>
      </c>
      <c r="G41" t="s">
        <v>201</v>
      </c>
      <c r="H41">
        <v>0.116293698893284</v>
      </c>
      <c r="I41">
        <v>3242.183923</v>
      </c>
    </row>
    <row r="42" spans="2:9" x14ac:dyDescent="0.35">
      <c r="B42" t="s">
        <v>151</v>
      </c>
      <c r="C42" s="86">
        <v>0.16904541937717499</v>
      </c>
      <c r="D42" s="4" cm="1">
        <f t="array" ref="D42">INDEX('Country-wise data'!$U$4:$U$194,MATCH('typologies_size adjustment'!$B42,'Country-wise data'!$B$4:$B$194,),)</f>
        <v>4536.8606588136572</v>
      </c>
      <c r="G42" t="s">
        <v>251</v>
      </c>
      <c r="H42">
        <v>0.37385265489679198</v>
      </c>
      <c r="I42">
        <v>3359.5587829999999</v>
      </c>
    </row>
    <row r="43" spans="2:9" x14ac:dyDescent="0.35">
      <c r="B43" t="s">
        <v>157</v>
      </c>
      <c r="C43" s="86">
        <v>0.30805953176776801</v>
      </c>
      <c r="D43" s="4" t="e" cm="1">
        <f t="array" ref="D43">INDEX('Country-wise data'!$U$4:$U$194,MATCH('typologies_size adjustment'!$B43,'Country-wise data'!$B$4:$B$194,),)</f>
        <v>#N/A</v>
      </c>
      <c r="G43" t="s">
        <v>221</v>
      </c>
      <c r="H43">
        <v>0.39857884497469198</v>
      </c>
      <c r="I43">
        <v>4073.7252400000002</v>
      </c>
    </row>
    <row r="44" spans="2:9" x14ac:dyDescent="0.35">
      <c r="B44" t="s">
        <v>159</v>
      </c>
      <c r="C44" s="86">
        <v>0.26125968718356302</v>
      </c>
      <c r="D44" s="4" cm="1">
        <f t="array" ref="D44">INDEX('Country-wise data'!$U$4:$U$194,MATCH('typologies_size adjustment'!$B44,'Country-wise data'!$B$4:$B$194,),)</f>
        <v>122755.462002</v>
      </c>
      <c r="G44" t="s">
        <v>323</v>
      </c>
      <c r="H44">
        <v>0.639481368039714</v>
      </c>
      <c r="I44">
        <v>4091.9803440000001</v>
      </c>
    </row>
    <row r="45" spans="2:9" x14ac:dyDescent="0.35">
      <c r="B45" t="s">
        <v>171</v>
      </c>
      <c r="C45" s="86">
        <v>0.88841265276143999</v>
      </c>
      <c r="D45" s="4" cm="1">
        <f t="array" ref="D45">INDEX('Country-wise data'!$U$4:$U$194,MATCH('typologies_size adjustment'!$B45,'Country-wise data'!$B$4:$B$194,),)</f>
        <v>854.57125599999995</v>
      </c>
      <c r="G45" t="s">
        <v>249</v>
      </c>
      <c r="H45">
        <v>0.46176017774560502</v>
      </c>
      <c r="I45">
        <v>4104.3394129999997</v>
      </c>
    </row>
    <row r="46" spans="2:9" x14ac:dyDescent="0.35">
      <c r="B46" t="s">
        <v>175</v>
      </c>
      <c r="C46" s="86">
        <v>1.83509408491071</v>
      </c>
      <c r="D46" s="4" cm="1">
        <f t="array" ref="D46">INDEX('Country-wise data'!$U$4:$U$194,MATCH('typologies_size adjustment'!$B46,'Country-wise data'!$B$4:$B$194,),)</f>
        <v>1196.1214319999999</v>
      </c>
      <c r="G46" t="s">
        <v>339</v>
      </c>
      <c r="H46">
        <v>1.27802287697659</v>
      </c>
      <c r="I46">
        <v>4163.5798100000002</v>
      </c>
    </row>
    <row r="47" spans="2:9" x14ac:dyDescent="0.35">
      <c r="B47" t="s">
        <v>179</v>
      </c>
      <c r="C47" s="86">
        <v>0.84727842714220603</v>
      </c>
      <c r="D47" s="4" t="e" cm="1">
        <f t="array" ref="D47">INDEX('Country-wise data'!$U$4:$U$194,MATCH('typologies_size adjustment'!$B47,'Country-wise data'!$B$4:$B$194,),)</f>
        <v>#N/A</v>
      </c>
      <c r="G47" t="s">
        <v>151</v>
      </c>
      <c r="H47">
        <v>0.16904541937717499</v>
      </c>
      <c r="I47">
        <v>4536.8606588136572</v>
      </c>
    </row>
    <row r="48" spans="2:9" x14ac:dyDescent="0.35">
      <c r="B48" t="s">
        <v>1092</v>
      </c>
      <c r="C48" s="86">
        <v>0.27713714960991298</v>
      </c>
      <c r="D48" s="4" t="e" cm="1">
        <f t="array" ref="D48">INDEX('Country-wise data'!$U$4:$U$194,MATCH('typologies_size adjustment'!$B48,'Country-wise data'!$B$4:$B$194,),)</f>
        <v>#N/A</v>
      </c>
      <c r="G48" t="s">
        <v>209</v>
      </c>
      <c r="H48">
        <v>0.36320620096490303</v>
      </c>
      <c r="I48">
        <v>4670.2493020000002</v>
      </c>
    </row>
    <row r="49" spans="2:9" x14ac:dyDescent="0.35">
      <c r="B49" t="s">
        <v>191</v>
      </c>
      <c r="C49" s="86">
        <v>0.95403215519257201</v>
      </c>
      <c r="D49" s="4" cm="1">
        <f t="array" ref="D49">INDEX('Country-wise data'!$U$4:$U$194,MATCH('typologies_size adjustment'!$B49,'Country-wise data'!$B$4:$B$194,),)</f>
        <v>1638.974991</v>
      </c>
      <c r="G49" t="s">
        <v>349</v>
      </c>
      <c r="H49">
        <v>0.55721347691871403</v>
      </c>
      <c r="I49">
        <v>4733.4553450000003</v>
      </c>
    </row>
    <row r="50" spans="2:9" x14ac:dyDescent="0.35">
      <c r="B50" t="s">
        <v>193</v>
      </c>
      <c r="C50" s="86">
        <v>0.97357951915479102</v>
      </c>
      <c r="D50" s="4" cm="1">
        <f t="array" ref="D50">INDEX('Country-wise data'!$U$4:$U$194,MATCH('typologies_size adjustment'!$B50,'Country-wise data'!$B$4:$B$194,),)</f>
        <v>133.909538</v>
      </c>
      <c r="G50" t="s">
        <v>281</v>
      </c>
      <c r="H50">
        <v>1.01978273028473</v>
      </c>
      <c r="I50">
        <v>4771.4938894156548</v>
      </c>
    </row>
    <row r="51" spans="2:9" x14ac:dyDescent="0.35">
      <c r="B51" t="s">
        <v>195</v>
      </c>
      <c r="C51" s="86"/>
      <c r="D51" s="4" cm="1">
        <f t="array" ref="D51">INDEX('Country-wise data'!$U$4:$U$194,MATCH('typologies_size adjustment'!$B51,'Country-wise data'!$B$4:$B$194,),)</f>
        <v>968</v>
      </c>
      <c r="G51" t="s">
        <v>233</v>
      </c>
      <c r="H51">
        <v>0.37930333377574599</v>
      </c>
      <c r="I51">
        <v>4879.4871005597952</v>
      </c>
    </row>
    <row r="52" spans="2:9" x14ac:dyDescent="0.35">
      <c r="B52" t="s">
        <v>201</v>
      </c>
      <c r="C52" s="86">
        <v>0.116293698893284</v>
      </c>
      <c r="D52" s="4" cm="1">
        <f t="array" ref="D52">INDEX('Country-wise data'!$U$4:$U$194,MATCH('typologies_size adjustment'!$B52,'Country-wise data'!$B$4:$B$194,),)</f>
        <v>3242.183923</v>
      </c>
      <c r="G52" t="s">
        <v>301</v>
      </c>
      <c r="H52">
        <v>0.51476046571553402</v>
      </c>
      <c r="I52">
        <v>5097.9067720000003</v>
      </c>
    </row>
    <row r="53" spans="2:9" x14ac:dyDescent="0.35">
      <c r="B53" t="s">
        <v>203</v>
      </c>
      <c r="C53" s="86">
        <v>0.80614370457162099</v>
      </c>
      <c r="D53" s="4" cm="1">
        <f t="array" ref="D53">INDEX('Country-wise data'!$U$4:$U$194,MATCH('typologies_size adjustment'!$B53,'Country-wise data'!$B$4:$B$194,),)</f>
        <v>1712.7352370000001</v>
      </c>
      <c r="G53" t="s">
        <v>147</v>
      </c>
      <c r="H53">
        <v>0.140033667740633</v>
      </c>
      <c r="I53">
        <v>5317.8323110000001</v>
      </c>
    </row>
    <row r="54" spans="2:9" x14ac:dyDescent="0.35">
      <c r="B54" t="s">
        <v>205</v>
      </c>
      <c r="C54" s="86">
        <v>0.96646025226215304</v>
      </c>
      <c r="D54" s="4" cm="1">
        <f t="array" ref="D54">INDEX('Country-wise data'!$U$4:$U$194,MATCH('typologies_size adjustment'!$B54,'Country-wise data'!$B$4:$B$194,),)</f>
        <v>30795.769655</v>
      </c>
      <c r="G54" t="s">
        <v>227</v>
      </c>
      <c r="H54">
        <v>0.27678401630868998</v>
      </c>
      <c r="I54">
        <v>5942.5329629999997</v>
      </c>
    </row>
    <row r="55" spans="2:9" x14ac:dyDescent="0.35">
      <c r="B55" t="s">
        <v>209</v>
      </c>
      <c r="C55" s="86">
        <v>0.36320620096490303</v>
      </c>
      <c r="D55" s="4" cm="1">
        <f t="array" ref="D55">INDEX('Country-wise data'!$U$4:$U$194,MATCH('typologies_size adjustment'!$B55,'Country-wise data'!$B$4:$B$194,),)</f>
        <v>4670.2493020000002</v>
      </c>
      <c r="G55" t="s">
        <v>107</v>
      </c>
      <c r="H55">
        <v>0.23564132906119301</v>
      </c>
      <c r="I55">
        <v>5990.505682</v>
      </c>
    </row>
    <row r="56" spans="2:9" x14ac:dyDescent="0.35">
      <c r="B56" t="s">
        <v>425</v>
      </c>
      <c r="C56" s="86">
        <v>0.481668885516219</v>
      </c>
      <c r="D56" s="4" cm="1">
        <f t="array" ref="D56">INDEX('Country-wise data'!$U$4:$U$194,MATCH('typologies_size adjustment'!$B56,'Country-wise data'!$B$4:$B$194,),)</f>
        <v>25543.960690909029</v>
      </c>
      <c r="G56" t="s">
        <v>412</v>
      </c>
      <c r="H56">
        <v>0.11421891873856101</v>
      </c>
      <c r="I56">
        <v>6385.8662571325594</v>
      </c>
    </row>
    <row r="57" spans="2:9" x14ac:dyDescent="0.35">
      <c r="B57" t="s">
        <v>213</v>
      </c>
      <c r="C57" s="86">
        <v>4.2759952037154303</v>
      </c>
      <c r="D57" s="4" cm="1">
        <f t="array" ref="D57">INDEX('Country-wise data'!$U$4:$U$194,MATCH('typologies_size adjustment'!$B57,'Country-wise data'!$B$4:$B$194,),)</f>
        <v>426.75581</v>
      </c>
      <c r="G57" t="s">
        <v>327</v>
      </c>
      <c r="H57">
        <v>0.71319157033528402</v>
      </c>
      <c r="I57">
        <v>6417.6121460000004</v>
      </c>
    </row>
    <row r="58" spans="2:9" x14ac:dyDescent="0.35">
      <c r="B58" t="s">
        <v>215</v>
      </c>
      <c r="C58" s="86">
        <v>1.01950842330758</v>
      </c>
      <c r="D58" s="4" cm="1">
        <f t="array" ref="D58">INDEX('Country-wise data'!$U$4:$U$194,MATCH('typologies_size adjustment'!$B58,'Country-wise data'!$B$4:$B$194,),)</f>
        <v>38121.815589999998</v>
      </c>
      <c r="G58" t="s">
        <v>115</v>
      </c>
      <c r="H58">
        <v>0.190858788064136</v>
      </c>
      <c r="I58">
        <v>7598.8019999999997</v>
      </c>
    </row>
    <row r="59" spans="2:9" x14ac:dyDescent="0.35">
      <c r="B59" t="s">
        <v>219</v>
      </c>
      <c r="C59" s="86">
        <v>0.49175554239706298</v>
      </c>
      <c r="D59" s="4" cm="1">
        <f t="array" ref="D59">INDEX('Country-wise data'!$U$4:$U$194,MATCH('typologies_size adjustment'!$B59,'Country-wise data'!$B$4:$B$194,),)</f>
        <v>12115.745531</v>
      </c>
      <c r="G59" t="s">
        <v>395</v>
      </c>
      <c r="H59">
        <v>0.57275342608650803</v>
      </c>
      <c r="I59">
        <v>7881.0318227506268</v>
      </c>
    </row>
    <row r="60" spans="2:9" x14ac:dyDescent="0.35">
      <c r="B60" t="s">
        <v>221</v>
      </c>
      <c r="C60" s="86">
        <v>0.39857884497469198</v>
      </c>
      <c r="D60" s="4" cm="1">
        <f t="array" ref="D60">INDEX('Country-wise data'!$U$4:$U$194,MATCH('typologies_size adjustment'!$B60,'Country-wise data'!$B$4:$B$194,),)</f>
        <v>4073.7252400000002</v>
      </c>
      <c r="G60" t="s">
        <v>297</v>
      </c>
      <c r="H60">
        <v>2.86212698032532</v>
      </c>
      <c r="I60">
        <v>8598.32762</v>
      </c>
    </row>
    <row r="61" spans="2:9" x14ac:dyDescent="0.35">
      <c r="B61" t="s">
        <v>223</v>
      </c>
      <c r="C61" s="86">
        <v>3.10769971997008E-2</v>
      </c>
      <c r="D61" s="4" cm="1">
        <f t="array" ref="D61">INDEX('Country-wise data'!$U$4:$U$194,MATCH('typologies_size adjustment'!$B61,'Country-wise data'!$B$4:$B$194,),)</f>
        <v>18664.227438999998</v>
      </c>
      <c r="G61" t="s">
        <v>87</v>
      </c>
      <c r="H61">
        <v>1.7742493295108399</v>
      </c>
      <c r="I61">
        <v>8827.8177360000009</v>
      </c>
    </row>
    <row r="62" spans="2:9" x14ac:dyDescent="0.35">
      <c r="B62" t="s">
        <v>225</v>
      </c>
      <c r="C62" s="86">
        <v>1.92147821242316</v>
      </c>
      <c r="D62" s="4" cm="1">
        <f t="array" ref="D62">INDEX('Country-wise data'!$U$4:$U$194,MATCH('typologies_size adjustment'!$B62,'Country-wise data'!$B$4:$B$194,),)</f>
        <v>1048.2756019999999</v>
      </c>
      <c r="G62" t="s">
        <v>335</v>
      </c>
      <c r="H62">
        <v>0.26797317109698898</v>
      </c>
      <c r="I62">
        <v>10692.618849</v>
      </c>
    </row>
    <row r="63" spans="2:9" x14ac:dyDescent="0.35">
      <c r="B63" t="s">
        <v>227</v>
      </c>
      <c r="C63" s="86">
        <v>0.27678401630868998</v>
      </c>
      <c r="D63" s="4" cm="1">
        <f t="array" ref="D63">INDEX('Country-wise data'!$U$4:$U$194,MATCH('typologies_size adjustment'!$B63,'Country-wise data'!$B$4:$B$194,),)</f>
        <v>5942.5329629999997</v>
      </c>
      <c r="G63" t="s">
        <v>77</v>
      </c>
      <c r="H63">
        <v>0.18873265057970601</v>
      </c>
      <c r="I63">
        <v>11454.529632392985</v>
      </c>
    </row>
    <row r="64" spans="2:9" x14ac:dyDescent="0.35">
      <c r="B64" t="s">
        <v>233</v>
      </c>
      <c r="C64" s="86">
        <v>0.37930333377574599</v>
      </c>
      <c r="D64" s="4" cm="1">
        <f t="array" ref="D64">INDEX('Country-wise data'!$U$4:$U$194,MATCH('typologies_size adjustment'!$B64,'Country-wise data'!$B$4:$B$194,),)</f>
        <v>4879.4871005597952</v>
      </c>
      <c r="G64" t="s">
        <v>141</v>
      </c>
      <c r="H64">
        <v>0.74386002816992702</v>
      </c>
      <c r="I64">
        <v>11602.154412</v>
      </c>
    </row>
    <row r="65" spans="2:9" x14ac:dyDescent="0.35">
      <c r="B65" t="s">
        <v>235</v>
      </c>
      <c r="C65" s="86">
        <v>0.216046872437823</v>
      </c>
      <c r="D65" s="4" cm="1">
        <f t="array" ref="D65">INDEX('Country-wise data'!$U$4:$U$194,MATCH('typologies_size adjustment'!$B65,'Country-wise data'!$B$4:$B$194,),)</f>
        <v>31392.776760623328</v>
      </c>
      <c r="G65" t="s">
        <v>80</v>
      </c>
      <c r="H65">
        <v>0.34626777287555999</v>
      </c>
      <c r="I65">
        <v>11715.228153875625</v>
      </c>
    </row>
    <row r="66" spans="2:9" x14ac:dyDescent="0.35">
      <c r="B66" t="s">
        <v>237</v>
      </c>
      <c r="C66" s="86">
        <v>0.23544976186827801</v>
      </c>
      <c r="D66" s="4" cm="1">
        <f t="array" ref="D66">INDEX('Country-wise data'!$U$4:$U$194,MATCH('typologies_size adjustment'!$B66,'Country-wise data'!$B$4:$B$194,),)</f>
        <v>100419.39795</v>
      </c>
      <c r="G66" t="s">
        <v>219</v>
      </c>
      <c r="H66">
        <v>0.49175554239706298</v>
      </c>
      <c r="I66">
        <v>12115.745531</v>
      </c>
    </row>
    <row r="67" spans="2:9" x14ac:dyDescent="0.35">
      <c r="B67" t="s">
        <v>243</v>
      </c>
      <c r="C67" s="86">
        <v>6.5085971550611497</v>
      </c>
      <c r="D67" s="4" cm="1">
        <f t="array" ref="D67">INDEX('Country-wise data'!$U$4:$U$194,MATCH('typologies_size adjustment'!$B67,'Country-wise data'!$B$4:$B$194,),)</f>
        <v>887.67869399999995</v>
      </c>
      <c r="G67" t="s">
        <v>20</v>
      </c>
      <c r="H67">
        <v>0.20764932637296701</v>
      </c>
      <c r="I67">
        <v>18335.919884999999</v>
      </c>
    </row>
    <row r="68" spans="2:9" x14ac:dyDescent="0.35">
      <c r="B68" t="s">
        <v>245</v>
      </c>
      <c r="C68" s="86">
        <v>0.18046767524768001</v>
      </c>
      <c r="D68" s="4" cm="1">
        <f t="array" ref="D68">INDEX('Country-wise data'!$U$4:$U$194,MATCH('typologies_size adjustment'!$B68,'Country-wise data'!$B$4:$B$194,),)</f>
        <v>50892.070913000003</v>
      </c>
      <c r="G68" t="s">
        <v>223</v>
      </c>
      <c r="H68">
        <v>3.10769971997008E-2</v>
      </c>
      <c r="I68">
        <v>18664.227438999998</v>
      </c>
    </row>
    <row r="69" spans="2:9" x14ac:dyDescent="0.35">
      <c r="B69" t="s">
        <v>247</v>
      </c>
      <c r="C69" s="86">
        <v>0.74223283059971101</v>
      </c>
      <c r="D69" s="4" cm="1">
        <f t="array" ref="D69">INDEX('Country-wise data'!$U$4:$U$194,MATCH('typologies_size adjustment'!$B69,'Country-wise data'!$B$4:$B$194,),)</f>
        <v>1232.1265840000001</v>
      </c>
      <c r="G69" t="s">
        <v>127</v>
      </c>
      <c r="H69">
        <v>0.19979144944570801</v>
      </c>
      <c r="I69">
        <v>18712.305347000001</v>
      </c>
    </row>
    <row r="70" spans="2:9" x14ac:dyDescent="0.35">
      <c r="B70" t="s">
        <v>249</v>
      </c>
      <c r="C70" s="86">
        <v>0.46176017774560502</v>
      </c>
      <c r="D70" s="4" cm="1">
        <f t="array" ref="D70">INDEX('Country-wise data'!$U$4:$U$194,MATCH('typologies_size adjustment'!$B70,'Country-wise data'!$B$4:$B$194,),)</f>
        <v>4104.3394129999997</v>
      </c>
      <c r="G70" t="s">
        <v>93</v>
      </c>
      <c r="H70">
        <v>0.74641515706408501</v>
      </c>
      <c r="I70">
        <v>20707.838524999999</v>
      </c>
    </row>
    <row r="71" spans="2:9" x14ac:dyDescent="0.35">
      <c r="B71" t="s">
        <v>251</v>
      </c>
      <c r="C71" s="86">
        <v>0.37385265489679198</v>
      </c>
      <c r="D71" s="4" cm="1">
        <f t="array" ref="D71">INDEX('Country-wise data'!$U$4:$U$194,MATCH('typologies_size adjustment'!$B71,'Country-wise data'!$B$4:$B$194,),)</f>
        <v>3359.5587829999999</v>
      </c>
      <c r="G71" t="s">
        <v>47</v>
      </c>
      <c r="H71">
        <v>0.370420639696034</v>
      </c>
      <c r="I71">
        <v>20852.779945999999</v>
      </c>
    </row>
    <row r="72" spans="2:9" x14ac:dyDescent="0.35">
      <c r="B72" t="s">
        <v>253</v>
      </c>
      <c r="C72" s="86">
        <v>0.30859448502127801</v>
      </c>
      <c r="D72" s="4" cm="1">
        <f t="array" ref="D72">INDEX('Country-wise data'!$U$4:$U$194,MATCH('typologies_size adjustment'!$B72,'Country-wise data'!$B$4:$B$194,),)</f>
        <v>51900.810110657621</v>
      </c>
      <c r="G72" t="s">
        <v>303</v>
      </c>
      <c r="H72">
        <v>0.14320124762476599</v>
      </c>
      <c r="I72">
        <v>21344.217560000001</v>
      </c>
    </row>
    <row r="73" spans="2:9" x14ac:dyDescent="0.35">
      <c r="B73" t="s">
        <v>271</v>
      </c>
      <c r="C73" s="86">
        <v>0.73849279973724502</v>
      </c>
      <c r="D73" s="4" cm="1">
        <f t="array" ref="D73">INDEX('Country-wise data'!$U$4:$U$194,MATCH('typologies_size adjustment'!$B73,'Country-wise data'!$B$4:$B$194,),)</f>
        <v>2143.9205830000001</v>
      </c>
      <c r="G73" t="s">
        <v>425</v>
      </c>
      <c r="H73">
        <v>0.481668885516219</v>
      </c>
      <c r="I73">
        <v>25543.960690909029</v>
      </c>
    </row>
    <row r="74" spans="2:9" x14ac:dyDescent="0.35">
      <c r="B74" t="s">
        <v>281</v>
      </c>
      <c r="C74" s="86">
        <v>1.01978273028473</v>
      </c>
      <c r="D74" s="4" cm="1">
        <f t="array" ref="D74">INDEX('Country-wise data'!$U$4:$U$194,MATCH('typologies_size adjustment'!$B74,'Country-wise data'!$B$4:$B$194,),)</f>
        <v>4771.4938894156548</v>
      </c>
      <c r="G74" t="s">
        <v>347</v>
      </c>
      <c r="H74">
        <v>0.17841942467781399</v>
      </c>
      <c r="I74">
        <v>29950.767510999998</v>
      </c>
    </row>
    <row r="75" spans="2:9" x14ac:dyDescent="0.35">
      <c r="B75" t="s">
        <v>287</v>
      </c>
      <c r="C75" s="86">
        <v>0.200349889074593</v>
      </c>
      <c r="D75" s="4" cm="1">
        <f t="array" ref="D75">INDEX('Country-wise data'!$U$4:$U$194,MATCH('typologies_size adjustment'!$B75,'Country-wise data'!$B$4:$B$194,),)</f>
        <v>1923.4427479999999</v>
      </c>
      <c r="G75" t="s">
        <v>205</v>
      </c>
      <c r="H75">
        <v>0.96646025226215304</v>
      </c>
      <c r="I75">
        <v>30795.769655</v>
      </c>
    </row>
    <row r="76" spans="2:9" x14ac:dyDescent="0.35">
      <c r="B76" t="s">
        <v>297</v>
      </c>
      <c r="C76" s="86">
        <v>2.86212698032532</v>
      </c>
      <c r="D76" s="4" cm="1">
        <f t="array" ref="D76">INDEX('Country-wise data'!$U$4:$U$194,MATCH('typologies_size adjustment'!$B76,'Country-wise data'!$B$4:$B$194,),)</f>
        <v>8598.32762</v>
      </c>
      <c r="G76" t="s">
        <v>117</v>
      </c>
      <c r="H76">
        <v>0.44228175399210701</v>
      </c>
      <c r="I76">
        <v>31172.916377000001</v>
      </c>
    </row>
    <row r="77" spans="2:9" x14ac:dyDescent="0.35">
      <c r="B77" t="s">
        <v>301</v>
      </c>
      <c r="C77" s="86">
        <v>0.51476046571553402</v>
      </c>
      <c r="D77" s="4" cm="1">
        <f t="array" ref="D77">INDEX('Country-wise data'!$U$4:$U$194,MATCH('typologies_size adjustment'!$B77,'Country-wise data'!$B$4:$B$194,),)</f>
        <v>5097.9067720000003</v>
      </c>
      <c r="G77" t="s">
        <v>389</v>
      </c>
      <c r="H77">
        <v>0.120473216513384</v>
      </c>
      <c r="I77">
        <v>31206.903368577325</v>
      </c>
    </row>
    <row r="78" spans="2:9" x14ac:dyDescent="0.35">
      <c r="B78" s="35" t="s">
        <v>273</v>
      </c>
      <c r="C78" s="86">
        <v>5.1336516479592396</v>
      </c>
      <c r="D78" s="4" cm="1">
        <f t="array" ref="D78">INDEX('Country-wise data'!$U$4:$U$194,MATCH('typologies_size adjustment'!$B78,'Country-wise data'!$B$4:$B$194,),)</f>
        <v>10.459258999999999</v>
      </c>
      <c r="G78" t="s">
        <v>235</v>
      </c>
      <c r="H78">
        <v>0.216046872437823</v>
      </c>
      <c r="I78">
        <v>31392.776760623328</v>
      </c>
    </row>
    <row r="79" spans="2:9" x14ac:dyDescent="0.35">
      <c r="B79" s="35" t="s">
        <v>635</v>
      </c>
      <c r="C79" s="86">
        <v>0.627488675334126</v>
      </c>
      <c r="D79" s="4" cm="1">
        <f t="array" ref="D79">INDEX('Country-wise data'!$U$4:$U$194,MATCH('typologies_size adjustment'!$B79,'Country-wise data'!$B$4:$B$194,),)</f>
        <v>27.726306999999998</v>
      </c>
      <c r="G79" t="s">
        <v>28</v>
      </c>
      <c r="H79">
        <v>1.3340801075629001</v>
      </c>
      <c r="I79">
        <v>33616.847631999997</v>
      </c>
    </row>
    <row r="80" spans="2:9" x14ac:dyDescent="0.35">
      <c r="B80" s="35" t="s">
        <v>275</v>
      </c>
      <c r="C80" s="86">
        <v>1.07212229762115</v>
      </c>
      <c r="D80" s="4" cm="1">
        <f t="array" ref="D80">INDEX('Country-wise data'!$U$4:$U$194,MATCH('typologies_size adjustment'!$B80,'Country-wise data'!$B$4:$B$194,),)</f>
        <v>42.704444000000002</v>
      </c>
      <c r="G80" t="s">
        <v>215</v>
      </c>
      <c r="H80">
        <v>1.01950842330758</v>
      </c>
      <c r="I80">
        <v>38121.815589999998</v>
      </c>
    </row>
    <row r="81" spans="2:9" x14ac:dyDescent="0.35">
      <c r="B81" t="s">
        <v>303</v>
      </c>
      <c r="C81" s="86">
        <v>0.14320124762476599</v>
      </c>
      <c r="D81" s="4" cm="1">
        <f t="array" ref="D81">INDEX('Country-wise data'!$U$4:$U$194,MATCH('typologies_size adjustment'!$B81,'Country-wise data'!$B$4:$B$194,),)</f>
        <v>21344.217560000001</v>
      </c>
      <c r="G81" t="s">
        <v>313</v>
      </c>
      <c r="I81">
        <v>45735.540570999998</v>
      </c>
    </row>
    <row r="82" spans="2:9" x14ac:dyDescent="0.35">
      <c r="B82" s="35" t="s">
        <v>335</v>
      </c>
      <c r="C82" s="86">
        <v>0.26797317109698898</v>
      </c>
      <c r="D82" s="4" cm="1">
        <f t="array" ref="D82">INDEX('Country-wise data'!$U$4:$U$194,MATCH('typologies_size adjustment'!$B82,'Country-wise data'!$B$4:$B$194,),)</f>
        <v>10692.618849</v>
      </c>
      <c r="G82" t="s">
        <v>245</v>
      </c>
      <c r="H82">
        <v>0.18046767524768001</v>
      </c>
      <c r="I82">
        <v>50892.070913000003</v>
      </c>
    </row>
    <row r="83" spans="2:9" x14ac:dyDescent="0.35">
      <c r="B83" t="s">
        <v>313</v>
      </c>
      <c r="C83" s="86"/>
      <c r="D83" s="4" cm="1">
        <f t="array" ref="D83">INDEX('Country-wise data'!$U$4:$U$194,MATCH('typologies_size adjustment'!$B83,'Country-wise data'!$B$4:$B$194,),)</f>
        <v>45735.540570999998</v>
      </c>
      <c r="G83" t="s">
        <v>253</v>
      </c>
      <c r="H83">
        <v>0.30859448502127801</v>
      </c>
      <c r="I83">
        <v>51900.810110657621</v>
      </c>
    </row>
    <row r="84" spans="2:9" x14ac:dyDescent="0.35">
      <c r="B84" t="s">
        <v>317</v>
      </c>
      <c r="C84" s="86">
        <v>0.176313275977099</v>
      </c>
      <c r="D84" s="4" cm="1">
        <f t="array" ref="D84">INDEX('Country-wise data'!$U$4:$U$194,MATCH('typologies_size adjustment'!$B84,'Country-wise data'!$B$4:$B$194,),)</f>
        <v>1105.28307</v>
      </c>
      <c r="G84" t="s">
        <v>325</v>
      </c>
      <c r="H84">
        <v>0.50756187389854102</v>
      </c>
      <c r="I84">
        <v>67757.699892999997</v>
      </c>
    </row>
    <row r="85" spans="2:9" x14ac:dyDescent="0.35">
      <c r="B85" t="s">
        <v>321</v>
      </c>
      <c r="C85" s="86">
        <v>7.8234059536717098</v>
      </c>
      <c r="D85" s="4" cm="1">
        <f t="array" ref="D85">INDEX('Country-wise data'!$U$4:$U$194,MATCH('typologies_size adjustment'!$B85,'Country-wise data'!$B$4:$B$194,),)</f>
        <v>164.62252000000001</v>
      </c>
      <c r="G85" t="s">
        <v>237</v>
      </c>
      <c r="H85">
        <v>0.23544976186827801</v>
      </c>
      <c r="I85">
        <v>100419.39795</v>
      </c>
    </row>
    <row r="86" spans="2:9" x14ac:dyDescent="0.35">
      <c r="B86" t="s">
        <v>323</v>
      </c>
      <c r="C86" s="86">
        <v>0.639481368039714</v>
      </c>
      <c r="D86" s="4" cm="1">
        <f t="array" ref="D86">INDEX('Country-wise data'!$U$4:$U$194,MATCH('typologies_size adjustment'!$B86,'Country-wise data'!$B$4:$B$194,),)</f>
        <v>4091.9803440000001</v>
      </c>
      <c r="G86" t="s">
        <v>159</v>
      </c>
      <c r="H86">
        <v>0.26125968718356302</v>
      </c>
      <c r="I86">
        <v>122755.462002</v>
      </c>
    </row>
    <row r="87" spans="2:9" x14ac:dyDescent="0.35">
      <c r="B87" t="s">
        <v>325</v>
      </c>
      <c r="C87" s="86">
        <v>0.50756187389854102</v>
      </c>
      <c r="D87" s="4" cm="1">
        <f t="array" ref="D87">INDEX('Country-wise data'!$U$4:$U$194,MATCH('typologies_size adjustment'!$B87,'Country-wise data'!$B$4:$B$194,),)</f>
        <v>67757.699892999997</v>
      </c>
      <c r="G87" t="s">
        <v>67</v>
      </c>
      <c r="H87">
        <v>1.95831152743283</v>
      </c>
      <c r="I87" t="e">
        <v>#N/A</v>
      </c>
    </row>
    <row r="88" spans="2:9" x14ac:dyDescent="0.35">
      <c r="B88" t="s">
        <v>327</v>
      </c>
      <c r="C88" s="86">
        <v>0.71319157033528402</v>
      </c>
      <c r="D88" s="4" cm="1">
        <f t="array" ref="D88">INDEX('Country-wise data'!$U$4:$U$194,MATCH('typologies_size adjustment'!$B88,'Country-wise data'!$B$4:$B$194,),)</f>
        <v>6417.6121460000004</v>
      </c>
      <c r="G88" t="s">
        <v>908</v>
      </c>
      <c r="H88">
        <v>0.57692379937279503</v>
      </c>
      <c r="I88" t="e">
        <v>#N/A</v>
      </c>
    </row>
    <row r="89" spans="2:9" x14ac:dyDescent="0.35">
      <c r="B89" t="s">
        <v>339</v>
      </c>
      <c r="C89" s="86">
        <v>1.27802287697659</v>
      </c>
      <c r="D89" s="4" cm="1">
        <f t="array" ref="D89">INDEX('Country-wise data'!$U$4:$U$194,MATCH('typologies_size adjustment'!$B89,'Country-wise data'!$B$4:$B$194,),)</f>
        <v>4163.5798100000002</v>
      </c>
      <c r="G89" t="s">
        <v>1091</v>
      </c>
      <c r="H89">
        <v>0.29641008656198797</v>
      </c>
      <c r="I89" t="e">
        <v>#N/A</v>
      </c>
    </row>
    <row r="90" spans="2:9" x14ac:dyDescent="0.35">
      <c r="B90" t="s">
        <v>1093</v>
      </c>
      <c r="C90" s="86">
        <v>0.449498173159392</v>
      </c>
      <c r="D90" s="4" t="e" cm="1">
        <f t="array" ref="D90">INDEX('Country-wise data'!$U$4:$U$194,MATCH('typologies_size adjustment'!$B90,'Country-wise data'!$B$4:$B$194,),)</f>
        <v>#N/A</v>
      </c>
      <c r="G90" t="s">
        <v>935</v>
      </c>
      <c r="H90">
        <v>1.0111986679164</v>
      </c>
      <c r="I90" t="e">
        <v>#N/A</v>
      </c>
    </row>
    <row r="91" spans="2:9" x14ac:dyDescent="0.35">
      <c r="B91" t="s">
        <v>347</v>
      </c>
      <c r="C91" s="86">
        <v>0.17841942467781399</v>
      </c>
      <c r="D91" s="4" cm="1">
        <f t="array" ref="D91">INDEX('Country-wise data'!$U$4:$U$194,MATCH('typologies_size adjustment'!$B91,'Country-wise data'!$B$4:$B$194,),)</f>
        <v>29950.767510999998</v>
      </c>
      <c r="G91" t="s">
        <v>157</v>
      </c>
      <c r="H91">
        <v>0.30805953176776801</v>
      </c>
      <c r="I91" t="e">
        <v>#N/A</v>
      </c>
    </row>
    <row r="92" spans="2:9" x14ac:dyDescent="0.35">
      <c r="B92" t="s">
        <v>349</v>
      </c>
      <c r="C92" s="86">
        <v>0.55721347691871403</v>
      </c>
      <c r="D92" s="4" cm="1">
        <f t="array" ref="D92">INDEX('Country-wise data'!$U$4:$U$194,MATCH('typologies_size adjustment'!$B92,'Country-wise data'!$B$4:$B$194,),)</f>
        <v>4733.4553450000003</v>
      </c>
      <c r="G92" t="s">
        <v>179</v>
      </c>
      <c r="H92">
        <v>0.84727842714220603</v>
      </c>
      <c r="I92" t="e">
        <v>#N/A</v>
      </c>
    </row>
    <row r="93" spans="2:9" x14ac:dyDescent="0.35">
      <c r="B93" t="s">
        <v>351</v>
      </c>
      <c r="C93" s="86">
        <v>0.39819716193382598</v>
      </c>
      <c r="D93" s="4" cm="1">
        <f t="array" ref="D93">INDEX('Country-wise data'!$U$4:$U$194,MATCH('typologies_size adjustment'!$B93,'Country-wise data'!$B$4:$B$194,),)</f>
        <v>2377.3264680000002</v>
      </c>
      <c r="G93" t="s">
        <v>1092</v>
      </c>
      <c r="H93">
        <v>0.27713714960991298</v>
      </c>
      <c r="I93" t="e">
        <v>#N/A</v>
      </c>
    </row>
    <row r="94" spans="2:9" x14ac:dyDescent="0.35">
      <c r="B94" t="s">
        <v>353</v>
      </c>
      <c r="C94" s="86">
        <v>1.3436649622127299</v>
      </c>
      <c r="D94" s="4" cm="1">
        <f t="array" ref="D94">INDEX('Country-wise data'!$U$4:$U$194,MATCH('typologies_size adjustment'!$B94,'Country-wise data'!$B$4:$B$194,),)</f>
        <v>1376.8071460000001</v>
      </c>
      <c r="G94" t="s">
        <v>1093</v>
      </c>
      <c r="H94">
        <v>0.449498173159392</v>
      </c>
      <c r="I94" t="e">
        <v>#N/A</v>
      </c>
    </row>
  </sheetData>
  <autoFilter ref="G4:I4" xr:uid="{AFAF6CB9-7977-4131-9EC1-D4191D5221A5}">
    <sortState xmlns:xlrd2="http://schemas.microsoft.com/office/spreadsheetml/2017/richdata2" ref="G5:I94">
      <sortCondition ref="I4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3951-A08B-4C29-9837-B53E88AFC6EE}">
  <sheetPr>
    <tabColor theme="5" tint="0.79998168889431442"/>
  </sheetPr>
  <dimension ref="A1:V97"/>
  <sheetViews>
    <sheetView workbookViewId="0">
      <selection activeCell="A6" sqref="A6"/>
    </sheetView>
  </sheetViews>
  <sheetFormatPr defaultRowHeight="14.5" x14ac:dyDescent="0.35"/>
  <cols>
    <col min="1" max="1" width="48.26953125" bestFit="1" customWidth="1"/>
  </cols>
  <sheetData>
    <row r="1" spans="1:22" x14ac:dyDescent="0.35">
      <c r="A1" s="85" t="s">
        <v>1090</v>
      </c>
    </row>
    <row r="3" spans="1:22" x14ac:dyDescent="0.35">
      <c r="A3" s="85" t="s">
        <v>361</v>
      </c>
      <c r="B3" s="85">
        <v>2010</v>
      </c>
      <c r="C3" s="85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I3" s="85">
        <v>2017</v>
      </c>
      <c r="J3" s="85" t="s">
        <v>486</v>
      </c>
      <c r="M3">
        <v>2010</v>
      </c>
      <c r="N3">
        <f>M3+1</f>
        <v>2011</v>
      </c>
      <c r="O3">
        <f t="shared" ref="O3:T3" si="0">N3+1</f>
        <v>2012</v>
      </c>
      <c r="P3">
        <f t="shared" si="0"/>
        <v>2013</v>
      </c>
      <c r="Q3">
        <f t="shared" si="0"/>
        <v>2014</v>
      </c>
      <c r="R3">
        <f t="shared" si="0"/>
        <v>2015</v>
      </c>
      <c r="S3">
        <f t="shared" si="0"/>
        <v>2016</v>
      </c>
      <c r="T3">
        <f t="shared" si="0"/>
        <v>2017</v>
      </c>
      <c r="U3">
        <v>2018</v>
      </c>
      <c r="V3">
        <f>U3+1</f>
        <v>2019</v>
      </c>
    </row>
    <row r="4" spans="1:22" x14ac:dyDescent="0.35">
      <c r="A4" t="s">
        <v>20</v>
      </c>
      <c r="B4" s="86">
        <v>0.18111299300403699</v>
      </c>
      <c r="C4" s="86">
        <v>0.213577697351365</v>
      </c>
      <c r="D4" s="86">
        <v>0.20764932637296701</v>
      </c>
      <c r="E4" s="86"/>
      <c r="F4" s="86"/>
      <c r="G4" s="86"/>
      <c r="H4" s="86"/>
      <c r="I4" s="86"/>
      <c r="L4" s="93" t="s">
        <v>223</v>
      </c>
      <c r="M4" s="94">
        <v>3746.43229585064</v>
      </c>
      <c r="N4" s="86">
        <v>4297.1530242030803</v>
      </c>
      <c r="O4" s="86">
        <v>4872.9694996044</v>
      </c>
      <c r="P4" s="86">
        <v>5474.1707258584402</v>
      </c>
      <c r="Q4" s="86">
        <v>11502.6585238846</v>
      </c>
      <c r="R4" s="86">
        <v>13639.140944098899</v>
      </c>
      <c r="S4" s="86">
        <v>15703.987271690399</v>
      </c>
      <c r="T4" s="86">
        <v>13704.654837211599</v>
      </c>
      <c r="U4" s="86">
        <f>AVERAGE(R4:T4)</f>
        <v>14349.261017666968</v>
      </c>
      <c r="V4" s="86">
        <f>AVERAGE(S4:U4)</f>
        <v>14585.967708856324</v>
      </c>
    </row>
    <row r="5" spans="1:22" x14ac:dyDescent="0.35">
      <c r="A5" t="s">
        <v>513</v>
      </c>
      <c r="B5" s="86">
        <v>3.68338851999061</v>
      </c>
      <c r="C5" s="86">
        <v>3.6528194159059502</v>
      </c>
      <c r="D5" s="86">
        <v>2.9791937581274399</v>
      </c>
      <c r="E5" s="86"/>
      <c r="F5" s="86"/>
      <c r="G5" s="86"/>
      <c r="H5" s="86"/>
      <c r="I5" s="86"/>
      <c r="L5" s="93" t="s">
        <v>219</v>
      </c>
      <c r="M5" s="94">
        <v>521.52709809032297</v>
      </c>
      <c r="N5" s="86">
        <v>493.16331138861102</v>
      </c>
      <c r="O5" s="86">
        <v>543.75869100555303</v>
      </c>
      <c r="P5" s="86">
        <f>AVERAGE(M5:O5)</f>
        <v>519.4830334948291</v>
      </c>
      <c r="Q5" s="86">
        <f t="shared" ref="Q5:U5" si="1">AVERAGE(N5:P5)</f>
        <v>518.80167862966437</v>
      </c>
      <c r="R5" s="86">
        <f t="shared" si="1"/>
        <v>527.3478010433488</v>
      </c>
      <c r="S5" s="86">
        <f t="shared" si="1"/>
        <v>521.87750438928072</v>
      </c>
      <c r="T5" s="86">
        <f t="shared" si="1"/>
        <v>522.67566135409788</v>
      </c>
      <c r="U5" s="86">
        <f t="shared" si="1"/>
        <v>523.96698892890913</v>
      </c>
      <c r="V5" s="86">
        <f>AVERAGE(S5:U5)</f>
        <v>522.84005155742921</v>
      </c>
    </row>
    <row r="6" spans="1:22" x14ac:dyDescent="0.35">
      <c r="A6" t="s">
        <v>28</v>
      </c>
      <c r="B6" s="86">
        <v>1.00808497504812</v>
      </c>
      <c r="C6" s="86">
        <v>1.1125829031986201</v>
      </c>
      <c r="D6" s="86">
        <v>1.3340801075629001</v>
      </c>
      <c r="E6" s="86">
        <v>1.2928981344113499</v>
      </c>
      <c r="F6" s="86"/>
      <c r="G6" s="86"/>
      <c r="H6" s="86"/>
      <c r="I6" s="86"/>
    </row>
    <row r="7" spans="1:22" x14ac:dyDescent="0.35">
      <c r="A7" t="s">
        <v>47</v>
      </c>
      <c r="B7" s="86">
        <v>0.37993884394364702</v>
      </c>
      <c r="C7" s="86">
        <v>0.38869256131073598</v>
      </c>
      <c r="D7" s="86">
        <v>0.370420639696034</v>
      </c>
      <c r="E7" s="86">
        <v>0.36614480991402298</v>
      </c>
      <c r="F7" s="86">
        <v>0.37024936039974499</v>
      </c>
      <c r="G7" s="86">
        <v>0.34948397511026102</v>
      </c>
      <c r="H7" s="86">
        <v>0.37959227819762298</v>
      </c>
      <c r="I7" s="86"/>
      <c r="L7" t="s">
        <v>1099</v>
      </c>
    </row>
    <row r="8" spans="1:22" x14ac:dyDescent="0.35">
      <c r="A8" t="s">
        <v>49</v>
      </c>
      <c r="B8" s="86">
        <v>2.0630711516853899</v>
      </c>
      <c r="C8" s="86">
        <v>2.3050631994099202</v>
      </c>
      <c r="D8" s="86">
        <v>2.00611773752399</v>
      </c>
      <c r="E8" s="86"/>
      <c r="F8" s="86"/>
      <c r="G8" s="86"/>
      <c r="H8" s="86"/>
      <c r="I8" s="86"/>
      <c r="L8" s="93" t="s">
        <v>223</v>
      </c>
      <c r="M8">
        <v>5.6348833333333301</v>
      </c>
      <c r="N8">
        <v>5.4441083333333298</v>
      </c>
      <c r="O8" s="44">
        <v>5.4441083333333298</v>
      </c>
      <c r="P8" s="44">
        <v>5.4441083333333298</v>
      </c>
      <c r="Q8" s="44">
        <v>5.4441083333333298</v>
      </c>
      <c r="R8" s="44">
        <v>5.4441083333333298</v>
      </c>
      <c r="S8" s="44">
        <v>5.4441083333333298</v>
      </c>
      <c r="T8" s="44">
        <v>5.4441083333333298</v>
      </c>
      <c r="U8" s="44">
        <v>5.4441083333333298</v>
      </c>
      <c r="V8" s="44">
        <v>5.4441083333333298</v>
      </c>
    </row>
    <row r="9" spans="1:22" x14ac:dyDescent="0.35">
      <c r="A9" t="s">
        <v>55</v>
      </c>
      <c r="B9" s="86">
        <v>0.77379558375713497</v>
      </c>
      <c r="C9" s="86">
        <v>0.70348570719733405</v>
      </c>
      <c r="D9" s="86">
        <v>0.65587802443000898</v>
      </c>
      <c r="E9" s="86"/>
      <c r="F9" s="86"/>
      <c r="G9" s="86"/>
      <c r="H9" s="86"/>
      <c r="I9" s="86"/>
      <c r="L9" s="93" t="s">
        <v>219</v>
      </c>
      <c r="M9">
        <v>8.4171583333333295</v>
      </c>
      <c r="N9">
        <v>8.0898749999999993</v>
      </c>
      <c r="O9">
        <v>8.6284445833333301</v>
      </c>
      <c r="P9">
        <v>8.4055039167442995</v>
      </c>
      <c r="Q9">
        <v>8.4063366882615203</v>
      </c>
      <c r="R9">
        <v>9.7643482795011103</v>
      </c>
      <c r="S9">
        <v>9.8074760315024996</v>
      </c>
      <c r="T9">
        <v>9.6919978888288991</v>
      </c>
      <c r="U9">
        <v>9.3861024209197197</v>
      </c>
      <c r="V9">
        <v>9.6170760995074396</v>
      </c>
    </row>
    <row r="10" spans="1:22" x14ac:dyDescent="0.35">
      <c r="A10" t="s">
        <v>57</v>
      </c>
      <c r="B10" s="86">
        <v>0.66456949521880904</v>
      </c>
      <c r="C10" s="86">
        <v>0.78574324137195195</v>
      </c>
      <c r="D10" s="86">
        <v>0.56998100036069599</v>
      </c>
      <c r="E10" s="86">
        <v>0.54478253375150698</v>
      </c>
      <c r="F10" s="86">
        <v>0.56357067542171702</v>
      </c>
      <c r="G10" s="86">
        <v>0.56339285512085002</v>
      </c>
      <c r="H10" s="86">
        <v>0.60216309495056797</v>
      </c>
      <c r="I10" s="86"/>
    </row>
    <row r="11" spans="1:22" x14ac:dyDescent="0.35">
      <c r="A11" t="s">
        <v>61</v>
      </c>
      <c r="B11" s="86">
        <v>1.0737315230342099</v>
      </c>
      <c r="C11" s="86">
        <v>0.92683537563969298</v>
      </c>
      <c r="D11" s="86">
        <v>0.86793616094793202</v>
      </c>
      <c r="E11" s="86">
        <v>0.93083102307707999</v>
      </c>
      <c r="F11" s="86"/>
      <c r="G11" s="86"/>
      <c r="H11" s="86"/>
      <c r="I11" s="86"/>
      <c r="L11" t="s">
        <v>780</v>
      </c>
    </row>
    <row r="12" spans="1:22" x14ac:dyDescent="0.35">
      <c r="A12" t="s">
        <v>65</v>
      </c>
      <c r="B12" s="86">
        <v>3.2408759710505799</v>
      </c>
      <c r="C12" s="86">
        <v>2.5300705802850301</v>
      </c>
      <c r="D12" s="86">
        <v>2.10514729271096</v>
      </c>
      <c r="E12" s="86">
        <v>2.4954450083954001</v>
      </c>
      <c r="F12" s="86">
        <v>2.33371768984565</v>
      </c>
      <c r="G12" s="86">
        <v>2.5013768350404701</v>
      </c>
      <c r="H12" s="86">
        <v>2.2743259152484598</v>
      </c>
      <c r="I12" s="86"/>
      <c r="L12" s="93" t="s">
        <v>223</v>
      </c>
      <c r="M12">
        <f>M4/M8</f>
        <v>664.86421709718491</v>
      </c>
      <c r="N12">
        <f t="shared" ref="N12:V12" si="2">N4/N8</f>
        <v>789.32173298102077</v>
      </c>
      <c r="O12">
        <f t="shared" si="2"/>
        <v>895.09047234935679</v>
      </c>
      <c r="P12">
        <f t="shared" si="2"/>
        <v>1005.5220048324614</v>
      </c>
      <c r="Q12">
        <f t="shared" si="2"/>
        <v>2112.8636352542471</v>
      </c>
      <c r="R12">
        <f t="shared" si="2"/>
        <v>2505.3030007850521</v>
      </c>
      <c r="S12">
        <f t="shared" si="2"/>
        <v>2884.5839043168212</v>
      </c>
      <c r="T12">
        <f t="shared" si="2"/>
        <v>2517.336907735722</v>
      </c>
      <c r="U12">
        <f t="shared" si="2"/>
        <v>2635.7412709458654</v>
      </c>
      <c r="V12">
        <f t="shared" si="2"/>
        <v>2679.2206943328033</v>
      </c>
    </row>
    <row r="13" spans="1:22" x14ac:dyDescent="0.35">
      <c r="A13" t="s">
        <v>67</v>
      </c>
      <c r="B13" s="86">
        <v>2.09940919691552</v>
      </c>
      <c r="C13" s="86">
        <v>1.90772234998833</v>
      </c>
      <c r="D13" s="86">
        <v>1.95831152743283</v>
      </c>
      <c r="E13" s="86">
        <v>1.8162081931440699</v>
      </c>
      <c r="F13" s="86"/>
      <c r="G13" s="86"/>
      <c r="H13" s="86"/>
      <c r="I13" s="86"/>
      <c r="L13" s="93" t="s">
        <v>219</v>
      </c>
      <c r="M13">
        <f>M5/M9</f>
        <v>61.959996169371081</v>
      </c>
      <c r="N13">
        <f t="shared" ref="N13:V13" si="3">N5/N9</f>
        <v>60.960560130856294</v>
      </c>
      <c r="O13">
        <f t="shared" si="3"/>
        <v>63.019317763931078</v>
      </c>
      <c r="P13">
        <f t="shared" si="3"/>
        <v>61.802723386992398</v>
      </c>
      <c r="Q13">
        <f t="shared" si="3"/>
        <v>61.715548385554328</v>
      </c>
      <c r="R13">
        <f t="shared" si="3"/>
        <v>54.007475557835448</v>
      </c>
      <c r="S13">
        <f t="shared" si="3"/>
        <v>53.212213082444762</v>
      </c>
      <c r="T13">
        <f t="shared" si="3"/>
        <v>53.928577714254295</v>
      </c>
      <c r="U13">
        <f t="shared" si="3"/>
        <v>55.823702473253746</v>
      </c>
      <c r="V13">
        <f t="shared" si="3"/>
        <v>54.365801637382035</v>
      </c>
    </row>
    <row r="14" spans="1:22" x14ac:dyDescent="0.35">
      <c r="A14" t="s">
        <v>71</v>
      </c>
      <c r="B14" s="86">
        <v>0.38358599254409897</v>
      </c>
      <c r="C14" s="86">
        <v>0.41696605108933898</v>
      </c>
      <c r="D14" s="86">
        <v>0.39283278439168001</v>
      </c>
      <c r="E14" s="86">
        <v>0.50233986355585802</v>
      </c>
      <c r="F14" s="86">
        <v>0.54945686513459302</v>
      </c>
      <c r="G14" s="86"/>
      <c r="H14" s="86"/>
      <c r="I14" s="86"/>
    </row>
    <row r="15" spans="1:22" x14ac:dyDescent="0.35">
      <c r="A15" t="s">
        <v>73</v>
      </c>
      <c r="B15" s="86">
        <v>0.56998559532003801</v>
      </c>
      <c r="C15" s="86">
        <v>0.55079773951821298</v>
      </c>
      <c r="D15" s="86">
        <v>0.46844566991286302</v>
      </c>
      <c r="E15" s="86">
        <v>0.44125987055906801</v>
      </c>
      <c r="F15" s="86">
        <v>0.49715146240428099</v>
      </c>
      <c r="G15" s="86">
        <v>0.35494969721881697</v>
      </c>
      <c r="H15" s="86">
        <v>0.39351619070126997</v>
      </c>
      <c r="I15" s="86"/>
    </row>
    <row r="16" spans="1:22" x14ac:dyDescent="0.35">
      <c r="A16" t="s">
        <v>75</v>
      </c>
      <c r="B16" s="86">
        <v>1.0498991004017599</v>
      </c>
      <c r="C16" s="86">
        <v>1.0906687336051599</v>
      </c>
      <c r="D16" s="86">
        <v>1.0980289375665699</v>
      </c>
      <c r="E16" s="86">
        <v>0.82706112473970606</v>
      </c>
      <c r="F16" s="86">
        <v>0.86301283838847398</v>
      </c>
      <c r="G16" s="86">
        <v>1.1186319039275801</v>
      </c>
      <c r="H16" s="86">
        <v>1.1663046501197101</v>
      </c>
      <c r="I16" s="86"/>
    </row>
    <row r="17" spans="1:9" x14ac:dyDescent="0.35">
      <c r="A17" t="s">
        <v>77</v>
      </c>
      <c r="B17" s="86">
        <v>0.17555244105418899</v>
      </c>
      <c r="C17" s="86">
        <v>0.177754727746952</v>
      </c>
      <c r="D17" s="86">
        <v>0.18873265057970601</v>
      </c>
      <c r="E17" s="86">
        <v>0.19586720772966901</v>
      </c>
      <c r="F17" s="86">
        <v>0.233504031369835</v>
      </c>
      <c r="G17" s="86">
        <v>0.22517735902327701</v>
      </c>
      <c r="H17" s="86">
        <v>0.240559908663909</v>
      </c>
      <c r="I17" s="86">
        <v>0.223179980186928</v>
      </c>
    </row>
    <row r="18" spans="1:9" x14ac:dyDescent="0.35">
      <c r="A18" t="s">
        <v>80</v>
      </c>
      <c r="B18" s="86"/>
      <c r="C18" s="86"/>
      <c r="D18" s="86">
        <v>0.34626777287555999</v>
      </c>
      <c r="E18" s="86">
        <v>0.28326788511935702</v>
      </c>
      <c r="F18" s="86">
        <v>0.36503258761345603</v>
      </c>
      <c r="G18" s="86">
        <v>0.38134936896284399</v>
      </c>
      <c r="H18" s="86"/>
      <c r="I18" s="86"/>
    </row>
    <row r="19" spans="1:9" x14ac:dyDescent="0.35">
      <c r="A19" t="s">
        <v>85</v>
      </c>
      <c r="B19" s="86">
        <v>0.13846565335712599</v>
      </c>
      <c r="C19" s="86">
        <v>0.163652116871323</v>
      </c>
      <c r="D19" s="86">
        <v>0.17378017878205601</v>
      </c>
      <c r="E19" s="86">
        <v>0.29448342771872599</v>
      </c>
      <c r="F19" s="86">
        <v>0.28692282279609999</v>
      </c>
      <c r="G19" s="86">
        <v>0.45246785973494802</v>
      </c>
      <c r="H19" s="86">
        <v>0.40461476423885101</v>
      </c>
      <c r="I19" s="86"/>
    </row>
    <row r="20" spans="1:9" x14ac:dyDescent="0.35">
      <c r="A20" t="s">
        <v>389</v>
      </c>
      <c r="B20" s="86">
        <v>0.11726602621432899</v>
      </c>
      <c r="C20" s="86">
        <v>0.128050866700337</v>
      </c>
      <c r="D20" s="86">
        <v>0.120473216513384</v>
      </c>
      <c r="E20" s="86">
        <v>0.104680484173914</v>
      </c>
      <c r="F20" s="86">
        <v>8.8488531228237396E-2</v>
      </c>
      <c r="G20" s="86">
        <v>6.4733254267809001E-2</v>
      </c>
      <c r="H20" s="86">
        <v>4.5963350856409999E-2</v>
      </c>
      <c r="I20" s="86"/>
    </row>
    <row r="21" spans="1:9" x14ac:dyDescent="0.35">
      <c r="A21" t="s">
        <v>87</v>
      </c>
      <c r="B21" s="86">
        <v>1.7785415002964899</v>
      </c>
      <c r="C21" s="86">
        <v>1.56633061972639</v>
      </c>
      <c r="D21" s="86">
        <v>1.7742493295108399</v>
      </c>
      <c r="E21" s="86">
        <v>1.64597113234432</v>
      </c>
      <c r="F21" s="86"/>
      <c r="G21" s="86"/>
      <c r="H21" s="86"/>
      <c r="I21" s="86"/>
    </row>
    <row r="22" spans="1:9" x14ac:dyDescent="0.35">
      <c r="A22" t="s">
        <v>93</v>
      </c>
      <c r="B22" s="86">
        <v>0.52151075835640504</v>
      </c>
      <c r="C22" s="86">
        <v>0.73772623733335196</v>
      </c>
      <c r="D22" s="86">
        <v>0.74641515706408501</v>
      </c>
      <c r="E22" s="86">
        <v>0.79367475794828102</v>
      </c>
      <c r="F22" s="86"/>
      <c r="G22" s="86"/>
      <c r="H22" s="86"/>
      <c r="I22" s="86"/>
    </row>
    <row r="23" spans="1:9" x14ac:dyDescent="0.35">
      <c r="A23" t="s">
        <v>107</v>
      </c>
      <c r="B23" s="86">
        <v>0.29303786726966902</v>
      </c>
      <c r="C23" s="86">
        <v>0.29598431372828099</v>
      </c>
      <c r="D23" s="86">
        <v>0.23564132906119301</v>
      </c>
      <c r="E23" s="86">
        <v>0.31554021984912201</v>
      </c>
      <c r="F23" s="86">
        <v>0.30733144486442698</v>
      </c>
      <c r="G23" s="86">
        <v>0.27798869106241603</v>
      </c>
      <c r="H23" s="86">
        <v>0.235659379179571</v>
      </c>
      <c r="I23" s="86"/>
    </row>
    <row r="24" spans="1:9" x14ac:dyDescent="0.35">
      <c r="A24" t="s">
        <v>908</v>
      </c>
      <c r="B24" s="86">
        <v>0.92653648106950304</v>
      </c>
      <c r="C24" s="86">
        <v>0.98278216776220195</v>
      </c>
      <c r="D24" s="86">
        <v>0.57692379937279503</v>
      </c>
      <c r="E24" s="86">
        <v>0.55097764519023495</v>
      </c>
      <c r="F24" s="86">
        <v>0.430549704463006</v>
      </c>
      <c r="G24" s="86">
        <v>0.23994105876115601</v>
      </c>
      <c r="H24" s="86">
        <v>0.26490073905867101</v>
      </c>
      <c r="I24" s="86"/>
    </row>
    <row r="25" spans="1:9" x14ac:dyDescent="0.35">
      <c r="A25" t="s">
        <v>97</v>
      </c>
      <c r="B25" s="86">
        <v>0.98466569274178195</v>
      </c>
      <c r="C25" s="86">
        <v>1.09066245933568</v>
      </c>
      <c r="D25" s="86">
        <v>1.0625109270239299</v>
      </c>
      <c r="E25" s="86"/>
      <c r="F25" s="86"/>
      <c r="G25" s="86"/>
      <c r="H25" s="86"/>
      <c r="I25" s="86"/>
    </row>
    <row r="26" spans="1:9" x14ac:dyDescent="0.35">
      <c r="A26" t="s">
        <v>395</v>
      </c>
      <c r="B26" s="86">
        <v>0.51618310329885697</v>
      </c>
      <c r="C26" s="86">
        <v>0.54256575858869605</v>
      </c>
      <c r="D26" s="86">
        <v>0.57275342608650803</v>
      </c>
      <c r="E26" s="86">
        <v>0.58780503861753897</v>
      </c>
      <c r="F26" s="86">
        <v>0.56422552630510103</v>
      </c>
      <c r="G26" s="86">
        <v>0.54498184257691396</v>
      </c>
      <c r="H26" s="86">
        <v>0.499018367051763</v>
      </c>
      <c r="I26" s="86"/>
    </row>
    <row r="27" spans="1:9" x14ac:dyDescent="0.35">
      <c r="A27" t="s">
        <v>111</v>
      </c>
      <c r="B27" s="86">
        <v>0.230065359477124</v>
      </c>
      <c r="C27" s="86">
        <v>0.30295857988165698</v>
      </c>
      <c r="D27" s="86">
        <v>0.17777777777777801</v>
      </c>
      <c r="E27" s="86"/>
      <c r="F27" s="86"/>
      <c r="G27" s="86"/>
      <c r="H27" s="86"/>
      <c r="I27" s="86"/>
    </row>
    <row r="28" spans="1:9" x14ac:dyDescent="0.35">
      <c r="A28" t="s">
        <v>1091</v>
      </c>
      <c r="B28" s="86">
        <v>0.28083073819564303</v>
      </c>
      <c r="C28" s="86">
        <v>0.29386124242990302</v>
      </c>
      <c r="D28" s="86">
        <v>0.29641008656198797</v>
      </c>
      <c r="E28" s="86"/>
      <c r="F28" s="86"/>
      <c r="G28" s="86"/>
      <c r="H28" s="86"/>
      <c r="I28" s="86"/>
    </row>
    <row r="29" spans="1:9" x14ac:dyDescent="0.35">
      <c r="A29" t="s">
        <v>115</v>
      </c>
      <c r="B29" s="86">
        <v>0.18345917987591501</v>
      </c>
      <c r="C29" s="86">
        <v>0.163024550810451</v>
      </c>
      <c r="D29" s="86">
        <v>0.190858788064136</v>
      </c>
      <c r="E29" s="86">
        <v>0.18450599350955599</v>
      </c>
      <c r="F29" s="86"/>
      <c r="G29" s="86"/>
      <c r="H29" s="86"/>
      <c r="I29" s="86"/>
    </row>
    <row r="30" spans="1:9" x14ac:dyDescent="0.35">
      <c r="A30" t="s">
        <v>117</v>
      </c>
      <c r="B30" s="86">
        <v>0.40764068721248398</v>
      </c>
      <c r="C30" s="86">
        <v>0.384067308473588</v>
      </c>
      <c r="D30" s="86">
        <v>0.44228175399210701</v>
      </c>
      <c r="E30" s="86"/>
      <c r="F30" s="86"/>
      <c r="G30" s="86"/>
      <c r="H30" s="86"/>
      <c r="I30" s="86"/>
    </row>
    <row r="31" spans="1:9" x14ac:dyDescent="0.35">
      <c r="A31" t="s">
        <v>401</v>
      </c>
      <c r="B31" s="86">
        <v>0.357875274742401</v>
      </c>
      <c r="C31" s="86">
        <v>0.30046371002487299</v>
      </c>
      <c r="D31" s="86"/>
      <c r="E31" s="86"/>
      <c r="F31" s="86"/>
      <c r="G31" s="86"/>
      <c r="H31" s="86"/>
      <c r="I31" s="86"/>
    </row>
    <row r="32" spans="1:9" x14ac:dyDescent="0.35">
      <c r="A32" t="s">
        <v>125</v>
      </c>
      <c r="B32" s="86">
        <v>1.00088594116361</v>
      </c>
      <c r="C32" s="86">
        <v>0.74161548596392102</v>
      </c>
      <c r="D32" s="86">
        <v>0.51543371897645296</v>
      </c>
      <c r="E32" s="86">
        <v>0.64834019653206298</v>
      </c>
      <c r="F32" s="86">
        <v>0.737263855511606</v>
      </c>
      <c r="G32" s="86">
        <v>0.75879550443351296</v>
      </c>
      <c r="H32" s="86">
        <v>0.69905825085350504</v>
      </c>
      <c r="I32" s="86"/>
    </row>
    <row r="33" spans="1:9" x14ac:dyDescent="0.35">
      <c r="A33" t="s">
        <v>127</v>
      </c>
      <c r="B33" s="86">
        <v>0.26676072799214301</v>
      </c>
      <c r="C33" s="86">
        <v>0.23329713516610101</v>
      </c>
      <c r="D33" s="86">
        <v>0.19979144944570801</v>
      </c>
      <c r="E33" s="86">
        <v>0.23549484526716799</v>
      </c>
      <c r="F33" s="86">
        <v>0.236128312224264</v>
      </c>
      <c r="G33" s="86">
        <v>0.24289172745496099</v>
      </c>
      <c r="H33" s="86">
        <v>0.28668511730780399</v>
      </c>
      <c r="I33" s="86"/>
    </row>
    <row r="34" spans="1:9" x14ac:dyDescent="0.35">
      <c r="A34" t="s">
        <v>412</v>
      </c>
      <c r="B34" s="86">
        <v>0.16230943779184501</v>
      </c>
      <c r="C34" s="86">
        <v>9.1817820039787598E-2</v>
      </c>
      <c r="D34" s="86">
        <v>0.11421891873856101</v>
      </c>
      <c r="E34" s="86">
        <v>0.117477860981013</v>
      </c>
      <c r="F34" s="86">
        <v>0.10107159712743501</v>
      </c>
      <c r="G34" s="86">
        <v>0.11616891746029299</v>
      </c>
      <c r="H34" s="86">
        <v>9.7522480098240993E-2</v>
      </c>
      <c r="I34" s="86"/>
    </row>
    <row r="35" spans="1:9" x14ac:dyDescent="0.35">
      <c r="A35" t="s">
        <v>935</v>
      </c>
      <c r="B35" s="86">
        <v>0.34456502286961899</v>
      </c>
      <c r="C35" s="86">
        <v>0.77763131267805397</v>
      </c>
      <c r="D35" s="86">
        <v>1.0111986679164</v>
      </c>
      <c r="E35" s="86">
        <v>0.74236726791299401</v>
      </c>
      <c r="F35" s="86">
        <v>0.86551811035460602</v>
      </c>
      <c r="G35" s="86">
        <v>0.70618854674786402</v>
      </c>
      <c r="H35" s="86">
        <v>0.88191707337398195</v>
      </c>
      <c r="I35" s="86"/>
    </row>
    <row r="36" spans="1:9" x14ac:dyDescent="0.35">
      <c r="A36" t="s">
        <v>141</v>
      </c>
      <c r="B36" s="86">
        <v>0.657092825291272</v>
      </c>
      <c r="C36" s="86">
        <v>0.67129224327631298</v>
      </c>
      <c r="D36" s="86">
        <v>0.74386002816992702</v>
      </c>
      <c r="E36" s="86">
        <v>0.95084126438571503</v>
      </c>
      <c r="F36" s="86">
        <v>0.922164280278579</v>
      </c>
      <c r="G36" s="86">
        <v>0.97420964031391499</v>
      </c>
      <c r="H36" s="86">
        <v>0.90940457908375605</v>
      </c>
      <c r="I36" s="86"/>
    </row>
    <row r="37" spans="1:9" x14ac:dyDescent="0.35">
      <c r="A37" t="s">
        <v>145</v>
      </c>
      <c r="B37" s="86">
        <v>0.73531914893617101</v>
      </c>
      <c r="C37" s="86">
        <v>0.92489361702127704</v>
      </c>
      <c r="D37" s="86">
        <v>0.707884615384615</v>
      </c>
      <c r="E37" s="86"/>
      <c r="F37" s="86"/>
      <c r="G37" s="86"/>
      <c r="H37" s="86"/>
      <c r="I37" s="86"/>
    </row>
    <row r="38" spans="1:9" x14ac:dyDescent="0.35">
      <c r="A38" t="s">
        <v>147</v>
      </c>
      <c r="B38" s="86">
        <v>0.119221296107346</v>
      </c>
      <c r="C38" s="86">
        <v>0.11333894673280499</v>
      </c>
      <c r="D38" s="86">
        <v>0.140033667740633</v>
      </c>
      <c r="E38" s="86"/>
      <c r="F38" s="86"/>
      <c r="G38" s="86"/>
      <c r="H38" s="86"/>
      <c r="I38" s="86"/>
    </row>
    <row r="39" spans="1:9" x14ac:dyDescent="0.35">
      <c r="A39" t="s">
        <v>400</v>
      </c>
      <c r="B39" s="86">
        <v>0.12317254538154999</v>
      </c>
      <c r="C39" s="86">
        <v>0.21935577171353299</v>
      </c>
      <c r="D39" s="86">
        <v>0.36959192973604899</v>
      </c>
      <c r="E39" s="86">
        <v>0.27284786704201802</v>
      </c>
      <c r="F39" s="86">
        <v>0.285727135228725</v>
      </c>
      <c r="G39" s="86">
        <v>0.20190022839377</v>
      </c>
      <c r="H39" s="86">
        <v>0.17000937510509101</v>
      </c>
      <c r="I39" s="86"/>
    </row>
    <row r="40" spans="1:9" x14ac:dyDescent="0.35">
      <c r="A40" t="s">
        <v>149</v>
      </c>
      <c r="B40" s="86">
        <v>1.9628669754004398E-2</v>
      </c>
      <c r="C40" s="86">
        <v>1.8104623668904599E-2</v>
      </c>
      <c r="D40" s="86"/>
      <c r="E40" s="86"/>
      <c r="F40" s="86"/>
      <c r="G40" s="86"/>
      <c r="H40" s="86"/>
      <c r="I40" s="86"/>
    </row>
    <row r="41" spans="1:9" x14ac:dyDescent="0.35">
      <c r="A41" t="s">
        <v>151</v>
      </c>
      <c r="B41" s="86">
        <v>0.19889058474622501</v>
      </c>
      <c r="C41" s="86">
        <v>0.16294023709302499</v>
      </c>
      <c r="D41" s="86">
        <v>0.16904541937717499</v>
      </c>
      <c r="E41" s="86"/>
      <c r="F41" s="86"/>
      <c r="G41" s="86"/>
      <c r="H41" s="86"/>
      <c r="I41" s="86"/>
    </row>
    <row r="42" spans="1:9" x14ac:dyDescent="0.35">
      <c r="A42" t="s">
        <v>157</v>
      </c>
      <c r="B42" s="86">
        <v>0.286309207596671</v>
      </c>
      <c r="C42" s="86">
        <v>0.29489841589309002</v>
      </c>
      <c r="D42" s="86">
        <v>0.30805953176776801</v>
      </c>
      <c r="E42" s="86">
        <v>0.27663112353605201</v>
      </c>
      <c r="F42" s="86">
        <v>0.28572841833900497</v>
      </c>
      <c r="G42" s="86">
        <v>0.31401089227421802</v>
      </c>
      <c r="H42" s="86">
        <v>0.29950365840002002</v>
      </c>
      <c r="I42" s="86">
        <v>0.30346905151554598</v>
      </c>
    </row>
    <row r="43" spans="1:9" x14ac:dyDescent="0.35">
      <c r="A43" t="s">
        <v>159</v>
      </c>
      <c r="B43" s="86">
        <v>0.29698088165513598</v>
      </c>
      <c r="C43" s="86">
        <v>0.27663126718446501</v>
      </c>
      <c r="D43" s="86">
        <v>0.26125968718356302</v>
      </c>
      <c r="E43" s="86">
        <v>0.22392996911115401</v>
      </c>
      <c r="F43" s="86">
        <v>0.17785877173852099</v>
      </c>
      <c r="G43" s="86">
        <v>0.19009605043137701</v>
      </c>
      <c r="H43" s="86">
        <v>0.20853477021039901</v>
      </c>
      <c r="I43" s="86">
        <v>0.166531599803902</v>
      </c>
    </row>
    <row r="44" spans="1:9" x14ac:dyDescent="0.35">
      <c r="A44" t="s">
        <v>171</v>
      </c>
      <c r="B44" s="86">
        <v>1.02257768609697</v>
      </c>
      <c r="C44" s="86">
        <v>0.79519374718201896</v>
      </c>
      <c r="D44" s="86">
        <v>0.88841265276143999</v>
      </c>
      <c r="E44" s="86"/>
      <c r="F44" s="86"/>
      <c r="G44" s="86"/>
      <c r="H44" s="86"/>
      <c r="I44" s="86"/>
    </row>
    <row r="45" spans="1:9" x14ac:dyDescent="0.35">
      <c r="A45" t="s">
        <v>175</v>
      </c>
      <c r="B45" s="86">
        <v>1.7796834201977501</v>
      </c>
      <c r="C45" s="86">
        <v>1.6459141500008201</v>
      </c>
      <c r="D45" s="86">
        <v>1.83509408491071</v>
      </c>
      <c r="E45" s="86"/>
      <c r="F45" s="86"/>
      <c r="G45" s="86"/>
      <c r="H45" s="86"/>
      <c r="I45" s="86"/>
    </row>
    <row r="46" spans="1:9" x14ac:dyDescent="0.35">
      <c r="A46" t="s">
        <v>179</v>
      </c>
      <c r="B46" s="86">
        <v>0.92025981344448904</v>
      </c>
      <c r="C46" s="86">
        <v>0.85875122468792997</v>
      </c>
      <c r="D46" s="86">
        <v>0.84727842714220603</v>
      </c>
      <c r="E46" s="86">
        <v>0.81561812218836405</v>
      </c>
      <c r="F46" s="86">
        <v>0.77608039080723501</v>
      </c>
      <c r="G46" s="86">
        <v>0.60622627724259004</v>
      </c>
      <c r="H46" s="86">
        <v>0.48112549341778699</v>
      </c>
      <c r="I46" s="86"/>
    </row>
    <row r="47" spans="1:9" x14ac:dyDescent="0.35">
      <c r="A47" t="s">
        <v>1092</v>
      </c>
      <c r="B47" s="86">
        <v>0.26196901445898202</v>
      </c>
      <c r="C47" s="86">
        <v>0.23430021507611001</v>
      </c>
      <c r="D47" s="86">
        <v>0.27713714960991298</v>
      </c>
      <c r="E47" s="86">
        <v>0.28231425865072302</v>
      </c>
      <c r="F47" s="86">
        <v>0.29140419064869599</v>
      </c>
      <c r="G47" s="86">
        <v>0.39209350186068798</v>
      </c>
      <c r="H47" s="86">
        <v>0.29377536318359898</v>
      </c>
      <c r="I47" s="86">
        <v>0.26034582748056201</v>
      </c>
    </row>
    <row r="48" spans="1:9" x14ac:dyDescent="0.35">
      <c r="A48" t="s">
        <v>191</v>
      </c>
      <c r="B48" s="86">
        <v>0.87987105718710201</v>
      </c>
      <c r="C48" s="86">
        <v>1.08640189568461</v>
      </c>
      <c r="D48" s="86">
        <v>0.95403215519257201</v>
      </c>
      <c r="E48" s="86"/>
      <c r="F48" s="86"/>
      <c r="G48" s="86"/>
      <c r="H48" s="86"/>
      <c r="I48" s="86"/>
    </row>
    <row r="49" spans="1:9" x14ac:dyDescent="0.35">
      <c r="A49" t="s">
        <v>193</v>
      </c>
      <c r="B49" s="86">
        <v>1.02122331159526</v>
      </c>
      <c r="C49" s="86">
        <v>0.91601911927542601</v>
      </c>
      <c r="D49" s="86">
        <v>0.97357951915479102</v>
      </c>
      <c r="E49" s="86">
        <v>0.86317592255444198</v>
      </c>
      <c r="F49" s="86">
        <v>0.72570073969109905</v>
      </c>
      <c r="G49" s="86">
        <v>1.60370489411338</v>
      </c>
      <c r="H49" s="86">
        <v>0.93524809816002996</v>
      </c>
      <c r="I49" s="86"/>
    </row>
    <row r="50" spans="1:9" x14ac:dyDescent="0.35">
      <c r="A50" t="s">
        <v>195</v>
      </c>
      <c r="B50" s="86">
        <v>0.52497426635297095</v>
      </c>
      <c r="C50" s="86">
        <v>0.50754140892311905</v>
      </c>
      <c r="D50" s="86"/>
      <c r="E50" s="86"/>
      <c r="F50" s="86"/>
      <c r="G50" s="86"/>
      <c r="H50" s="86"/>
      <c r="I50" s="86"/>
    </row>
    <row r="51" spans="1:9" x14ac:dyDescent="0.35">
      <c r="A51" t="s">
        <v>201</v>
      </c>
      <c r="B51" s="86">
        <v>0.112846698394271</v>
      </c>
      <c r="C51" s="86">
        <v>0.107378104066966</v>
      </c>
      <c r="D51" s="86">
        <v>0.116293698893284</v>
      </c>
      <c r="E51" s="86">
        <v>0.13134375710392099</v>
      </c>
      <c r="F51" s="86">
        <v>0.129678773846019</v>
      </c>
      <c r="G51" s="86">
        <v>0.12944038667639499</v>
      </c>
      <c r="H51" s="86">
        <v>0.139679097542002</v>
      </c>
      <c r="I51" s="86"/>
    </row>
    <row r="52" spans="1:9" x14ac:dyDescent="0.35">
      <c r="A52" t="s">
        <v>203</v>
      </c>
      <c r="B52" s="86">
        <v>0.70335106454672403</v>
      </c>
      <c r="C52" s="86">
        <v>0.74216031869910104</v>
      </c>
      <c r="D52" s="86">
        <v>0.80614370457162099</v>
      </c>
      <c r="E52" s="86">
        <v>0.65312784815717295</v>
      </c>
      <c r="F52" s="86">
        <v>0.52510604745828005</v>
      </c>
      <c r="G52" s="86"/>
      <c r="H52" s="86"/>
      <c r="I52" s="86"/>
    </row>
    <row r="53" spans="1:9" x14ac:dyDescent="0.35">
      <c r="A53" t="s">
        <v>205</v>
      </c>
      <c r="B53" s="86">
        <v>0.96918596399105394</v>
      </c>
      <c r="C53" s="86">
        <v>0.82186499382392797</v>
      </c>
      <c r="D53" s="86">
        <v>0.96646025226215304</v>
      </c>
      <c r="E53" s="86">
        <v>1.04534529616863</v>
      </c>
      <c r="F53" s="86">
        <v>1.01131936986951</v>
      </c>
      <c r="G53" s="86">
        <v>0.99968878713528597</v>
      </c>
      <c r="H53" s="86">
        <v>0.97565099069038697</v>
      </c>
      <c r="I53" s="86">
        <v>0.85145007105161596</v>
      </c>
    </row>
    <row r="54" spans="1:9" x14ac:dyDescent="0.35">
      <c r="A54" t="s">
        <v>209</v>
      </c>
      <c r="B54" s="86">
        <v>0.55515103830532997</v>
      </c>
      <c r="C54" s="86">
        <v>0.49602729566735798</v>
      </c>
      <c r="D54" s="86">
        <v>0.36320620096490303</v>
      </c>
      <c r="E54" s="86">
        <v>0.36096870740017101</v>
      </c>
      <c r="F54" s="86">
        <v>0.32715050521836497</v>
      </c>
      <c r="G54" s="86">
        <v>0.37885816252978899</v>
      </c>
      <c r="H54" s="86">
        <v>0.44242186097851299</v>
      </c>
      <c r="I54" s="86"/>
    </row>
    <row r="55" spans="1:9" x14ac:dyDescent="0.35">
      <c r="A55" t="s">
        <v>425</v>
      </c>
      <c r="B55" s="86">
        <v>0.55584806546092802</v>
      </c>
      <c r="C55" s="86">
        <v>0.56904349778042795</v>
      </c>
      <c r="D55" s="86">
        <v>0.481668885516219</v>
      </c>
      <c r="E55" s="86">
        <v>0.49451958511106198</v>
      </c>
      <c r="F55" s="86">
        <v>0.45410438505463502</v>
      </c>
      <c r="G55" s="86">
        <v>0.48774620331487001</v>
      </c>
      <c r="H55" s="86">
        <v>0.491623270635686</v>
      </c>
      <c r="I55" s="86"/>
    </row>
    <row r="56" spans="1:9" x14ac:dyDescent="0.35">
      <c r="A56" t="s">
        <v>213</v>
      </c>
      <c r="B56" s="86">
        <v>4.6915085627993802</v>
      </c>
      <c r="C56" s="86">
        <v>3.8639520455621801</v>
      </c>
      <c r="D56" s="86">
        <v>4.2759952037154303</v>
      </c>
      <c r="E56" s="86">
        <v>4.8882922471430303</v>
      </c>
      <c r="F56" s="86">
        <v>4.4396712454842504</v>
      </c>
      <c r="G56" s="86">
        <v>5.0215019763181399</v>
      </c>
      <c r="H56" s="86">
        <v>4.8173357040939697</v>
      </c>
      <c r="I56" s="86"/>
    </row>
    <row r="57" spans="1:9" x14ac:dyDescent="0.35">
      <c r="A57" t="s">
        <v>215</v>
      </c>
      <c r="B57" s="86">
        <v>1.1223774576613701</v>
      </c>
      <c r="C57" s="86">
        <v>1.1370685561248099</v>
      </c>
      <c r="D57" s="86">
        <v>1.01950842330758</v>
      </c>
      <c r="E57" s="86">
        <v>1.0492089724769</v>
      </c>
      <c r="F57" s="86"/>
      <c r="G57" s="86"/>
      <c r="H57" s="86"/>
      <c r="I57" s="86"/>
    </row>
    <row r="58" spans="1:9" x14ac:dyDescent="0.35">
      <c r="A58" t="s">
        <v>219</v>
      </c>
      <c r="B58" s="86">
        <v>0.49417922005261</v>
      </c>
      <c r="C58" s="86">
        <v>0.42933793410462001</v>
      </c>
      <c r="D58" s="86">
        <v>0.49175554239706298</v>
      </c>
      <c r="E58" s="86"/>
      <c r="F58" s="86"/>
      <c r="G58" s="86"/>
      <c r="H58" s="86"/>
      <c r="I58" s="86"/>
    </row>
    <row r="59" spans="1:9" x14ac:dyDescent="0.35">
      <c r="A59" t="s">
        <v>221</v>
      </c>
      <c r="B59" s="86">
        <v>0.39889609515192198</v>
      </c>
      <c r="C59" s="86">
        <v>0.351963360488455</v>
      </c>
      <c r="D59" s="86">
        <v>0.39857884497469198</v>
      </c>
      <c r="E59" s="86">
        <v>0.33737652529165602</v>
      </c>
      <c r="F59" s="86">
        <v>0.42325793649262899</v>
      </c>
      <c r="G59" s="86">
        <v>0.46263228754959801</v>
      </c>
      <c r="H59" s="86">
        <v>0.43325934074737998</v>
      </c>
      <c r="I59" s="86"/>
    </row>
    <row r="60" spans="1:9" x14ac:dyDescent="0.35">
      <c r="A60" t="s">
        <v>223</v>
      </c>
      <c r="B60" s="86">
        <v>2.5557283488091598E-2</v>
      </c>
      <c r="C60" s="86">
        <v>2.8555745513447601E-2</v>
      </c>
      <c r="D60" s="86">
        <v>3.10769971997008E-2</v>
      </c>
      <c r="E60" s="86">
        <v>3.19510450421292E-2</v>
      </c>
      <c r="F60" s="86">
        <v>6.3332765657233003E-2</v>
      </c>
      <c r="G60" s="86">
        <v>7.0063467856775294E-2</v>
      </c>
      <c r="H60" s="86">
        <v>7.7359407545523701E-2</v>
      </c>
      <c r="I60" s="86">
        <v>6.4739581983422501E-2</v>
      </c>
    </row>
    <row r="61" spans="1:9" x14ac:dyDescent="0.35">
      <c r="A61" t="s">
        <v>225</v>
      </c>
      <c r="B61" s="86">
        <v>1.92271186735239</v>
      </c>
      <c r="C61" s="86">
        <v>2.39987621016469</v>
      </c>
      <c r="D61" s="86">
        <v>1.92147821242316</v>
      </c>
      <c r="E61" s="86">
        <v>2.42160919816033</v>
      </c>
      <c r="F61" s="86">
        <v>3.0859720783747</v>
      </c>
      <c r="G61" s="86"/>
      <c r="H61" s="86"/>
      <c r="I61" s="86"/>
    </row>
    <row r="62" spans="1:9" x14ac:dyDescent="0.35">
      <c r="A62" t="s">
        <v>227</v>
      </c>
      <c r="B62" s="86">
        <v>0.20465461150394501</v>
      </c>
      <c r="C62" s="86">
        <v>0.25688027208865</v>
      </c>
      <c r="D62" s="86">
        <v>0.27678401630868998</v>
      </c>
      <c r="E62" s="86">
        <v>0.27831298268675903</v>
      </c>
      <c r="F62" s="86">
        <v>0.38623814988657101</v>
      </c>
      <c r="G62" s="86">
        <v>0.41752374074481302</v>
      </c>
      <c r="H62" s="86">
        <v>0.41954519559880099</v>
      </c>
      <c r="I62" s="86"/>
    </row>
    <row r="63" spans="1:9" x14ac:dyDescent="0.35">
      <c r="A63" t="s">
        <v>233</v>
      </c>
      <c r="B63" s="86"/>
      <c r="C63" s="86"/>
      <c r="D63" s="86">
        <v>0.37930333377574599</v>
      </c>
      <c r="E63" s="86"/>
      <c r="F63" s="86"/>
      <c r="G63" s="86"/>
      <c r="H63" s="86"/>
      <c r="I63" s="86"/>
    </row>
    <row r="64" spans="1:9" x14ac:dyDescent="0.35">
      <c r="A64" t="s">
        <v>235</v>
      </c>
      <c r="B64" s="86">
        <v>0.23051065228988801</v>
      </c>
      <c r="C64" s="86">
        <v>0.24192646547525901</v>
      </c>
      <c r="D64" s="86">
        <v>0.216046872437823</v>
      </c>
      <c r="E64" s="86">
        <v>0.245366405120757</v>
      </c>
      <c r="F64" s="86">
        <v>0.239416890808205</v>
      </c>
      <c r="G64" s="86">
        <v>0.37268788393716001</v>
      </c>
      <c r="H64" s="86">
        <v>0.32486936869182098</v>
      </c>
      <c r="I64" s="86"/>
    </row>
    <row r="65" spans="1:9" x14ac:dyDescent="0.35">
      <c r="A65" t="s">
        <v>237</v>
      </c>
      <c r="B65" s="86">
        <v>0.24760055834830799</v>
      </c>
      <c r="C65" s="86">
        <v>0.27908355682110197</v>
      </c>
      <c r="D65" s="86">
        <v>0.23544976186827801</v>
      </c>
      <c r="E65" s="86">
        <v>0.23047048212256499</v>
      </c>
      <c r="F65" s="86">
        <v>0.21668858984375</v>
      </c>
      <c r="G65" s="86"/>
      <c r="H65" s="86"/>
      <c r="I65" s="86"/>
    </row>
    <row r="66" spans="1:9" x14ac:dyDescent="0.35">
      <c r="A66" t="s">
        <v>243</v>
      </c>
      <c r="B66" s="86">
        <v>4.6708421300963803</v>
      </c>
      <c r="C66" s="86">
        <v>5.47664782521798</v>
      </c>
      <c r="D66" s="86">
        <v>6.5085971550611497</v>
      </c>
      <c r="E66" s="86"/>
      <c r="F66" s="86"/>
      <c r="G66" s="86"/>
      <c r="H66" s="86"/>
      <c r="I66" s="86"/>
    </row>
    <row r="67" spans="1:9" x14ac:dyDescent="0.35">
      <c r="A67" t="s">
        <v>245</v>
      </c>
      <c r="B67" s="86">
        <v>0.17135941594746401</v>
      </c>
      <c r="C67" s="86">
        <v>0.15425808443994199</v>
      </c>
      <c r="D67" s="86">
        <v>0.18046767524768001</v>
      </c>
      <c r="E67" s="86"/>
      <c r="F67" s="86"/>
      <c r="G67" s="86"/>
      <c r="H67" s="86"/>
      <c r="I67" s="86"/>
    </row>
    <row r="68" spans="1:9" x14ac:dyDescent="0.35">
      <c r="A68" t="s">
        <v>247</v>
      </c>
      <c r="B68" s="86">
        <v>0.80908708705565302</v>
      </c>
      <c r="C68" s="86">
        <v>0.91487214483503898</v>
      </c>
      <c r="D68" s="86">
        <v>0.74223283059971101</v>
      </c>
      <c r="E68" s="86"/>
      <c r="F68" s="86"/>
      <c r="G68" s="86"/>
      <c r="H68" s="86"/>
      <c r="I68" s="86"/>
    </row>
    <row r="69" spans="1:9" x14ac:dyDescent="0.35">
      <c r="A69" t="s">
        <v>249</v>
      </c>
      <c r="B69" s="86">
        <v>0.41660204386849897</v>
      </c>
      <c r="C69" s="86">
        <v>0.49932936080250401</v>
      </c>
      <c r="D69" s="86">
        <v>0.46176017774560502</v>
      </c>
      <c r="E69" s="86">
        <v>0.51152344552239803</v>
      </c>
      <c r="F69" s="86">
        <v>0.434327395071677</v>
      </c>
      <c r="G69" s="86">
        <v>0.35323167166835201</v>
      </c>
      <c r="H69" s="86">
        <v>0.31737497507658602</v>
      </c>
      <c r="I69" s="86">
        <v>0.31226137780256702</v>
      </c>
    </row>
    <row r="70" spans="1:9" x14ac:dyDescent="0.35">
      <c r="A70" t="s">
        <v>251</v>
      </c>
      <c r="B70" s="86">
        <v>0.17056453240920799</v>
      </c>
      <c r="C70" s="86">
        <v>0.24228244018190201</v>
      </c>
      <c r="D70" s="86">
        <v>0.37385265489679198</v>
      </c>
      <c r="E70" s="86">
        <v>0.25630637590017802</v>
      </c>
      <c r="F70" s="86"/>
      <c r="G70" s="86"/>
      <c r="H70" s="86"/>
      <c r="I70" s="86"/>
    </row>
    <row r="71" spans="1:9" x14ac:dyDescent="0.35">
      <c r="A71" t="s">
        <v>253</v>
      </c>
      <c r="B71" s="86">
        <v>0.414945528618063</v>
      </c>
      <c r="C71" s="86">
        <v>0.34437651733854002</v>
      </c>
      <c r="D71" s="86">
        <v>0.30859448502127801</v>
      </c>
      <c r="E71" s="86">
        <v>0.35408166888867298</v>
      </c>
      <c r="F71" s="86"/>
      <c r="G71" s="86"/>
      <c r="H71" s="86"/>
      <c r="I71" s="86"/>
    </row>
    <row r="72" spans="1:9" x14ac:dyDescent="0.35">
      <c r="A72" t="s">
        <v>271</v>
      </c>
      <c r="B72" s="86">
        <v>0.675129879481288</v>
      </c>
      <c r="C72" s="86">
        <v>0.69996534676229005</v>
      </c>
      <c r="D72" s="86">
        <v>0.73849279973724502</v>
      </c>
      <c r="E72" s="86">
        <v>0.718671267590694</v>
      </c>
      <c r="F72" s="86">
        <v>0.75650366443858896</v>
      </c>
      <c r="G72" s="86">
        <v>0.51082264662171994</v>
      </c>
      <c r="H72" s="86">
        <v>0.436827539907227</v>
      </c>
      <c r="I72" s="86"/>
    </row>
    <row r="73" spans="1:9" x14ac:dyDescent="0.35">
      <c r="A73" t="s">
        <v>281</v>
      </c>
      <c r="B73" s="86">
        <v>1.24211620279954</v>
      </c>
      <c r="C73" s="86">
        <v>1.3463319573780601</v>
      </c>
      <c r="D73" s="86">
        <v>1.01978273028473</v>
      </c>
      <c r="E73" s="86">
        <v>1.3310329672457299</v>
      </c>
      <c r="F73" s="86">
        <v>1.6118177217095699</v>
      </c>
      <c r="G73" s="86">
        <v>0.99766862264891698</v>
      </c>
      <c r="H73" s="86">
        <v>0.88614329642092804</v>
      </c>
      <c r="I73" s="86"/>
    </row>
    <row r="74" spans="1:9" x14ac:dyDescent="0.35">
      <c r="A74" t="s">
        <v>287</v>
      </c>
      <c r="B74" s="86">
        <v>0.241286581716459</v>
      </c>
      <c r="C74" s="86">
        <v>0.21266833188003101</v>
      </c>
      <c r="D74" s="86">
        <v>0.200349889074593</v>
      </c>
      <c r="E74" s="86">
        <v>0.273964306730485</v>
      </c>
      <c r="F74" s="86">
        <v>0.23722738091536399</v>
      </c>
      <c r="G74" s="86">
        <v>0.22953969620171699</v>
      </c>
      <c r="H74" s="86">
        <v>0.21841186076613101</v>
      </c>
      <c r="I74" s="86"/>
    </row>
    <row r="75" spans="1:9" x14ac:dyDescent="0.35">
      <c r="A75" t="s">
        <v>297</v>
      </c>
      <c r="B75" s="86">
        <v>2.23832625992774</v>
      </c>
      <c r="C75" s="86">
        <v>2.37114930966231</v>
      </c>
      <c r="D75" s="86">
        <v>2.86212698032532</v>
      </c>
      <c r="E75" s="86">
        <v>3.06051842094169</v>
      </c>
      <c r="F75" s="86">
        <v>2.7848170736313098</v>
      </c>
      <c r="G75" s="86"/>
      <c r="H75" s="86"/>
      <c r="I75" s="86"/>
    </row>
    <row r="76" spans="1:9" x14ac:dyDescent="0.35">
      <c r="A76" t="s">
        <v>301</v>
      </c>
      <c r="B76" s="86">
        <v>0.482933022687772</v>
      </c>
      <c r="C76" s="86">
        <v>0.46977096159795301</v>
      </c>
      <c r="D76" s="86">
        <v>0.51476046571553402</v>
      </c>
      <c r="E76" s="86">
        <v>0.49230656424795399</v>
      </c>
      <c r="F76" s="86">
        <v>0.50352071853721403</v>
      </c>
      <c r="G76" s="86">
        <v>0.50591518440743299</v>
      </c>
      <c r="H76" s="86">
        <v>0.61671566257361499</v>
      </c>
      <c r="I76" s="86"/>
    </row>
    <row r="77" spans="1:9" x14ac:dyDescent="0.35">
      <c r="A77" s="35" t="s">
        <v>273</v>
      </c>
      <c r="B77" s="86">
        <v>4.4197983570108201</v>
      </c>
      <c r="C77" s="86">
        <v>5.1859126590335096</v>
      </c>
      <c r="D77" s="86">
        <v>5.1336516479592396</v>
      </c>
      <c r="E77" s="86"/>
      <c r="F77" s="86"/>
      <c r="G77" s="86"/>
      <c r="H77" s="86"/>
      <c r="I77" s="86"/>
    </row>
    <row r="78" spans="1:9" x14ac:dyDescent="0.35">
      <c r="A78" s="35" t="s">
        <v>635</v>
      </c>
      <c r="B78" s="86">
        <v>0.26202461834524399</v>
      </c>
      <c r="C78" s="86">
        <v>0.407869450421391</v>
      </c>
      <c r="D78" s="86">
        <v>0.627488675334126</v>
      </c>
      <c r="E78" s="86"/>
      <c r="F78" s="86"/>
      <c r="G78" s="86"/>
      <c r="H78" s="86"/>
      <c r="I78" s="86"/>
    </row>
    <row r="79" spans="1:9" x14ac:dyDescent="0.35">
      <c r="A79" s="35" t="s">
        <v>275</v>
      </c>
      <c r="B79" s="86">
        <v>1.0732655804622699</v>
      </c>
      <c r="C79" s="86">
        <v>1.1847096686428999</v>
      </c>
      <c r="D79" s="86">
        <v>1.07212229762115</v>
      </c>
      <c r="E79" s="86"/>
      <c r="F79" s="86"/>
      <c r="G79" s="86"/>
      <c r="H79" s="86"/>
      <c r="I79" s="86"/>
    </row>
    <row r="80" spans="1:9" x14ac:dyDescent="0.35">
      <c r="A80" t="s">
        <v>303</v>
      </c>
      <c r="B80" s="86">
        <v>0.225876559953331</v>
      </c>
      <c r="C80" s="86">
        <v>0.179117502489374</v>
      </c>
      <c r="D80" s="86">
        <v>0.14320124762476599</v>
      </c>
      <c r="E80" s="86"/>
      <c r="F80" s="86"/>
      <c r="G80" s="86"/>
      <c r="H80" s="86"/>
      <c r="I80" s="86"/>
    </row>
    <row r="81" spans="1:9" x14ac:dyDescent="0.35">
      <c r="A81" s="35" t="s">
        <v>335</v>
      </c>
      <c r="B81" s="86">
        <v>0.407299986332885</v>
      </c>
      <c r="C81" s="86">
        <v>0.32419160135243502</v>
      </c>
      <c r="D81" s="86">
        <v>0.26797317109698898</v>
      </c>
      <c r="E81" s="86">
        <v>0.22604085276396499</v>
      </c>
      <c r="F81" s="86">
        <v>0.25714590146044197</v>
      </c>
      <c r="G81" s="86">
        <v>0.182592565603166</v>
      </c>
      <c r="H81" s="86">
        <v>0.171951964112143</v>
      </c>
      <c r="I81" s="86"/>
    </row>
    <row r="82" spans="1:9" x14ac:dyDescent="0.35">
      <c r="A82" t="s">
        <v>313</v>
      </c>
      <c r="B82" s="86">
        <v>0.79374527323683897</v>
      </c>
      <c r="C82" s="86">
        <v>0.63194132630010602</v>
      </c>
      <c r="D82" s="86"/>
      <c r="E82" s="86">
        <v>0.64083334761651201</v>
      </c>
      <c r="F82" s="86">
        <v>0.70463222354045196</v>
      </c>
      <c r="G82" s="86">
        <v>0.85434484789909004</v>
      </c>
      <c r="H82" s="86">
        <v>0.86246772002476002</v>
      </c>
      <c r="I82" s="86">
        <v>0.93960761980024798</v>
      </c>
    </row>
    <row r="83" spans="1:9" x14ac:dyDescent="0.35">
      <c r="A83" t="s">
        <v>317</v>
      </c>
      <c r="B83" s="86">
        <v>0.40312530684862202</v>
      </c>
      <c r="C83" s="86">
        <v>0.39505640785214702</v>
      </c>
      <c r="D83" s="86">
        <v>0.176313275977099</v>
      </c>
      <c r="E83" s="86">
        <v>0.161611034945807</v>
      </c>
      <c r="F83" s="86">
        <v>0.17215921821342001</v>
      </c>
      <c r="G83" s="86">
        <v>0.21125756351630101</v>
      </c>
      <c r="H83" s="86">
        <v>0.199670502262177</v>
      </c>
      <c r="I83" s="86"/>
    </row>
    <row r="84" spans="1:9" x14ac:dyDescent="0.35">
      <c r="A84" t="s">
        <v>321</v>
      </c>
      <c r="B84" s="86">
        <v>6.9590110252862596</v>
      </c>
      <c r="C84" s="86">
        <v>8.7054995972260194</v>
      </c>
      <c r="D84" s="86">
        <v>7.8234059536717098</v>
      </c>
      <c r="E84" s="86"/>
      <c r="F84" s="86"/>
      <c r="G84" s="86"/>
      <c r="H84" s="86"/>
      <c r="I84" s="86"/>
    </row>
    <row r="85" spans="1:9" x14ac:dyDescent="0.35">
      <c r="A85" t="s">
        <v>323</v>
      </c>
      <c r="B85" s="86">
        <v>0.69684907724321599</v>
      </c>
      <c r="C85" s="86">
        <v>0.67543150755720704</v>
      </c>
      <c r="D85" s="86">
        <v>0.639481368039714</v>
      </c>
      <c r="E85" s="86"/>
      <c r="F85" s="86"/>
      <c r="G85" s="86"/>
      <c r="H85" s="86"/>
      <c r="I85" s="86"/>
    </row>
    <row r="86" spans="1:9" x14ac:dyDescent="0.35">
      <c r="A86" t="s">
        <v>325</v>
      </c>
      <c r="B86" s="86">
        <v>0.50352761588384798</v>
      </c>
      <c r="C86" s="86">
        <v>0.473119143941991</v>
      </c>
      <c r="D86" s="86">
        <v>0.50756187389854102</v>
      </c>
      <c r="E86" s="86"/>
      <c r="F86" s="86"/>
      <c r="G86" s="86"/>
      <c r="H86" s="86"/>
      <c r="I86" s="86"/>
    </row>
    <row r="87" spans="1:9" x14ac:dyDescent="0.35">
      <c r="A87" t="s">
        <v>327</v>
      </c>
      <c r="B87" s="86">
        <v>0.86943263768691503</v>
      </c>
      <c r="C87" s="86">
        <v>0.83059272740344003</v>
      </c>
      <c r="D87" s="86">
        <v>0.71319157033528402</v>
      </c>
      <c r="E87" s="86">
        <v>0.804565876487084</v>
      </c>
      <c r="F87" s="86">
        <v>0.94232339335150295</v>
      </c>
      <c r="G87" s="86">
        <v>0.98194483258181098</v>
      </c>
      <c r="H87" s="86">
        <v>0.61776048573548004</v>
      </c>
      <c r="I87" s="86"/>
    </row>
    <row r="88" spans="1:9" x14ac:dyDescent="0.35">
      <c r="A88" t="s">
        <v>339</v>
      </c>
      <c r="B88" s="86">
        <v>1.6275276614344301</v>
      </c>
      <c r="C88" s="86">
        <v>1.29211316477628</v>
      </c>
      <c r="D88" s="86">
        <v>1.27802287697659</v>
      </c>
      <c r="E88" s="86">
        <v>1.39857435123805</v>
      </c>
      <c r="F88" s="86"/>
      <c r="G88" s="86"/>
      <c r="H88" s="86"/>
      <c r="I88" s="86"/>
    </row>
    <row r="89" spans="1:9" x14ac:dyDescent="0.35">
      <c r="A89" t="s">
        <v>1093</v>
      </c>
      <c r="B89" s="86">
        <v>0.35649688042137401</v>
      </c>
      <c r="C89" s="86">
        <v>0.18923099419292699</v>
      </c>
      <c r="D89" s="86">
        <v>0.449498173159392</v>
      </c>
      <c r="E89" s="86">
        <v>0.31357251086439802</v>
      </c>
      <c r="F89" s="86"/>
      <c r="G89" s="86"/>
      <c r="H89" s="86"/>
      <c r="I89" s="86"/>
    </row>
    <row r="90" spans="1:9" x14ac:dyDescent="0.35">
      <c r="A90" t="s">
        <v>347</v>
      </c>
      <c r="B90" s="86">
        <v>0.22243958165946601</v>
      </c>
      <c r="C90" s="86">
        <v>0.18505085692175899</v>
      </c>
      <c r="D90" s="86">
        <v>0.17841942467781399</v>
      </c>
      <c r="E90" s="86">
        <v>0.188821815684318</v>
      </c>
      <c r="F90" s="86">
        <v>0.173763573461687</v>
      </c>
      <c r="G90" s="86">
        <v>0.165043865344466</v>
      </c>
      <c r="H90" s="86">
        <v>0.17476367515449701</v>
      </c>
      <c r="I90" s="86">
        <v>0.19716386227138899</v>
      </c>
    </row>
    <row r="91" spans="1:9" x14ac:dyDescent="0.35">
      <c r="A91" t="s">
        <v>349</v>
      </c>
      <c r="B91" s="86">
        <v>0.50164883952126504</v>
      </c>
      <c r="C91" s="86">
        <v>0.49343047676968199</v>
      </c>
      <c r="D91" s="86">
        <v>0.55721347691871403</v>
      </c>
      <c r="E91" s="86"/>
      <c r="F91" s="86"/>
      <c r="G91" s="86"/>
      <c r="H91" s="86"/>
      <c r="I91" s="86"/>
    </row>
    <row r="92" spans="1:9" x14ac:dyDescent="0.35">
      <c r="A92" t="s">
        <v>351</v>
      </c>
      <c r="B92" s="86">
        <v>0.425978913093079</v>
      </c>
      <c r="C92" s="86">
        <v>0.38820188255282301</v>
      </c>
      <c r="D92" s="86">
        <v>0.39819716193382598</v>
      </c>
      <c r="E92" s="86">
        <v>0.51147969701015805</v>
      </c>
      <c r="F92" s="86">
        <v>0.50581489049496298</v>
      </c>
      <c r="G92" s="86"/>
      <c r="H92" s="86"/>
      <c r="I92" s="86"/>
    </row>
    <row r="93" spans="1:9" x14ac:dyDescent="0.35">
      <c r="A93" t="s">
        <v>353</v>
      </c>
      <c r="B93" s="86">
        <v>0.70330517532468295</v>
      </c>
      <c r="C93" s="86">
        <v>0.89824035649855305</v>
      </c>
      <c r="D93" s="86">
        <v>1.3436649622127299</v>
      </c>
      <c r="E93" s="86">
        <v>1.8038547950839701</v>
      </c>
      <c r="F93" s="86">
        <v>1.39505016859735</v>
      </c>
      <c r="G93" s="86">
        <v>1.3990809879284301</v>
      </c>
      <c r="H93" s="86">
        <v>1.3922094808485099</v>
      </c>
      <c r="I93" s="86"/>
    </row>
    <row r="95" spans="1:9" x14ac:dyDescent="0.35">
      <c r="A95" t="s">
        <v>1094</v>
      </c>
    </row>
    <row r="96" spans="1:9" x14ac:dyDescent="0.35">
      <c r="A96" s="87" t="s">
        <v>1095</v>
      </c>
    </row>
    <row r="97" spans="1:1" x14ac:dyDescent="0.35">
      <c r="A97" t="s">
        <v>1096</v>
      </c>
    </row>
  </sheetData>
  <hyperlinks>
    <hyperlink ref="A96" r:id="rId1" xr:uid="{53262154-4588-45AC-B653-0F40EEE969EA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0EA83-0141-4C63-82B1-DEE481D88C4C}">
  <sheetPr>
    <tabColor theme="5" tint="0.79998168889431442"/>
  </sheetPr>
  <dimension ref="A1:BM268"/>
  <sheetViews>
    <sheetView zoomScale="60" zoomScaleNormal="60" workbookViewId="0">
      <pane xSplit="4" ySplit="4" topLeftCell="E5" activePane="bottomRight" state="frozen"/>
      <selection activeCell="C28" sqref="C28"/>
      <selection pane="topRight" activeCell="C28" sqref="C28"/>
      <selection pane="bottomLeft" activeCell="C28" sqref="C28"/>
      <selection pane="bottomRight" activeCell="A28" sqref="A28"/>
    </sheetView>
  </sheetViews>
  <sheetFormatPr defaultRowHeight="14.5" x14ac:dyDescent="0.35"/>
  <cols>
    <col min="1" max="1" width="44.08984375" bestFit="1" customWidth="1"/>
    <col min="2" max="2" width="25.6328125" bestFit="1" customWidth="1"/>
    <col min="3" max="3" width="42.90625" bestFit="1" customWidth="1"/>
    <col min="4" max="4" width="12.7265625" bestFit="1" customWidth="1"/>
    <col min="5" max="64" width="11.453125" bestFit="1" customWidth="1"/>
    <col min="65" max="65" width="5" bestFit="1" customWidth="1"/>
    <col min="257" max="257" width="44.08984375" bestFit="1" customWidth="1"/>
    <col min="258" max="258" width="25.6328125" bestFit="1" customWidth="1"/>
    <col min="259" max="259" width="42.90625" bestFit="1" customWidth="1"/>
    <col min="260" max="260" width="12.7265625" bestFit="1" customWidth="1"/>
    <col min="261" max="320" width="11.453125" bestFit="1" customWidth="1"/>
    <col min="321" max="321" width="5" bestFit="1" customWidth="1"/>
    <col min="513" max="513" width="44.08984375" bestFit="1" customWidth="1"/>
    <col min="514" max="514" width="25.6328125" bestFit="1" customWidth="1"/>
    <col min="515" max="515" width="42.90625" bestFit="1" customWidth="1"/>
    <col min="516" max="516" width="12.7265625" bestFit="1" customWidth="1"/>
    <col min="517" max="576" width="11.453125" bestFit="1" customWidth="1"/>
    <col min="577" max="577" width="5" bestFit="1" customWidth="1"/>
    <col min="769" max="769" width="44.08984375" bestFit="1" customWidth="1"/>
    <col min="770" max="770" width="25.6328125" bestFit="1" customWidth="1"/>
    <col min="771" max="771" width="42.90625" bestFit="1" customWidth="1"/>
    <col min="772" max="772" width="12.7265625" bestFit="1" customWidth="1"/>
    <col min="773" max="832" width="11.453125" bestFit="1" customWidth="1"/>
    <col min="833" max="833" width="5" bestFit="1" customWidth="1"/>
    <col min="1025" max="1025" width="44.08984375" bestFit="1" customWidth="1"/>
    <col min="1026" max="1026" width="25.6328125" bestFit="1" customWidth="1"/>
    <col min="1027" max="1027" width="42.90625" bestFit="1" customWidth="1"/>
    <col min="1028" max="1028" width="12.7265625" bestFit="1" customWidth="1"/>
    <col min="1029" max="1088" width="11.453125" bestFit="1" customWidth="1"/>
    <col min="1089" max="1089" width="5" bestFit="1" customWidth="1"/>
    <col min="1281" max="1281" width="44.08984375" bestFit="1" customWidth="1"/>
    <col min="1282" max="1282" width="25.6328125" bestFit="1" customWidth="1"/>
    <col min="1283" max="1283" width="42.90625" bestFit="1" customWidth="1"/>
    <col min="1284" max="1284" width="12.7265625" bestFit="1" customWidth="1"/>
    <col min="1285" max="1344" width="11.453125" bestFit="1" customWidth="1"/>
    <col min="1345" max="1345" width="5" bestFit="1" customWidth="1"/>
    <col min="1537" max="1537" width="44.08984375" bestFit="1" customWidth="1"/>
    <col min="1538" max="1538" width="25.6328125" bestFit="1" customWidth="1"/>
    <col min="1539" max="1539" width="42.90625" bestFit="1" customWidth="1"/>
    <col min="1540" max="1540" width="12.7265625" bestFit="1" customWidth="1"/>
    <col min="1541" max="1600" width="11.453125" bestFit="1" customWidth="1"/>
    <col min="1601" max="1601" width="5" bestFit="1" customWidth="1"/>
    <col min="1793" max="1793" width="44.08984375" bestFit="1" customWidth="1"/>
    <col min="1794" max="1794" width="25.6328125" bestFit="1" customWidth="1"/>
    <col min="1795" max="1795" width="42.90625" bestFit="1" customWidth="1"/>
    <col min="1796" max="1796" width="12.7265625" bestFit="1" customWidth="1"/>
    <col min="1797" max="1856" width="11.453125" bestFit="1" customWidth="1"/>
    <col min="1857" max="1857" width="5" bestFit="1" customWidth="1"/>
    <col min="2049" max="2049" width="44.08984375" bestFit="1" customWidth="1"/>
    <col min="2050" max="2050" width="25.6328125" bestFit="1" customWidth="1"/>
    <col min="2051" max="2051" width="42.90625" bestFit="1" customWidth="1"/>
    <col min="2052" max="2052" width="12.7265625" bestFit="1" customWidth="1"/>
    <col min="2053" max="2112" width="11.453125" bestFit="1" customWidth="1"/>
    <col min="2113" max="2113" width="5" bestFit="1" customWidth="1"/>
    <col min="2305" max="2305" width="44.08984375" bestFit="1" customWidth="1"/>
    <col min="2306" max="2306" width="25.6328125" bestFit="1" customWidth="1"/>
    <col min="2307" max="2307" width="42.90625" bestFit="1" customWidth="1"/>
    <col min="2308" max="2308" width="12.7265625" bestFit="1" customWidth="1"/>
    <col min="2309" max="2368" width="11.453125" bestFit="1" customWidth="1"/>
    <col min="2369" max="2369" width="5" bestFit="1" customWidth="1"/>
    <col min="2561" max="2561" width="44.08984375" bestFit="1" customWidth="1"/>
    <col min="2562" max="2562" width="25.6328125" bestFit="1" customWidth="1"/>
    <col min="2563" max="2563" width="42.90625" bestFit="1" customWidth="1"/>
    <col min="2564" max="2564" width="12.7265625" bestFit="1" customWidth="1"/>
    <col min="2565" max="2624" width="11.453125" bestFit="1" customWidth="1"/>
    <col min="2625" max="2625" width="5" bestFit="1" customWidth="1"/>
    <col min="2817" max="2817" width="44.08984375" bestFit="1" customWidth="1"/>
    <col min="2818" max="2818" width="25.6328125" bestFit="1" customWidth="1"/>
    <col min="2819" max="2819" width="42.90625" bestFit="1" customWidth="1"/>
    <col min="2820" max="2820" width="12.7265625" bestFit="1" customWidth="1"/>
    <col min="2821" max="2880" width="11.453125" bestFit="1" customWidth="1"/>
    <col min="2881" max="2881" width="5" bestFit="1" customWidth="1"/>
    <col min="3073" max="3073" width="44.08984375" bestFit="1" customWidth="1"/>
    <col min="3074" max="3074" width="25.6328125" bestFit="1" customWidth="1"/>
    <col min="3075" max="3075" width="42.90625" bestFit="1" customWidth="1"/>
    <col min="3076" max="3076" width="12.7265625" bestFit="1" customWidth="1"/>
    <col min="3077" max="3136" width="11.453125" bestFit="1" customWidth="1"/>
    <col min="3137" max="3137" width="5" bestFit="1" customWidth="1"/>
    <col min="3329" max="3329" width="44.08984375" bestFit="1" customWidth="1"/>
    <col min="3330" max="3330" width="25.6328125" bestFit="1" customWidth="1"/>
    <col min="3331" max="3331" width="42.90625" bestFit="1" customWidth="1"/>
    <col min="3332" max="3332" width="12.7265625" bestFit="1" customWidth="1"/>
    <col min="3333" max="3392" width="11.453125" bestFit="1" customWidth="1"/>
    <col min="3393" max="3393" width="5" bestFit="1" customWidth="1"/>
    <col min="3585" max="3585" width="44.08984375" bestFit="1" customWidth="1"/>
    <col min="3586" max="3586" width="25.6328125" bestFit="1" customWidth="1"/>
    <col min="3587" max="3587" width="42.90625" bestFit="1" customWidth="1"/>
    <col min="3588" max="3588" width="12.7265625" bestFit="1" customWidth="1"/>
    <col min="3589" max="3648" width="11.453125" bestFit="1" customWidth="1"/>
    <col min="3649" max="3649" width="5" bestFit="1" customWidth="1"/>
    <col min="3841" max="3841" width="44.08984375" bestFit="1" customWidth="1"/>
    <col min="3842" max="3842" width="25.6328125" bestFit="1" customWidth="1"/>
    <col min="3843" max="3843" width="42.90625" bestFit="1" customWidth="1"/>
    <col min="3844" max="3844" width="12.7265625" bestFit="1" customWidth="1"/>
    <col min="3845" max="3904" width="11.453125" bestFit="1" customWidth="1"/>
    <col min="3905" max="3905" width="5" bestFit="1" customWidth="1"/>
    <col min="4097" max="4097" width="44.08984375" bestFit="1" customWidth="1"/>
    <col min="4098" max="4098" width="25.6328125" bestFit="1" customWidth="1"/>
    <col min="4099" max="4099" width="42.90625" bestFit="1" customWidth="1"/>
    <col min="4100" max="4100" width="12.7265625" bestFit="1" customWidth="1"/>
    <col min="4101" max="4160" width="11.453125" bestFit="1" customWidth="1"/>
    <col min="4161" max="4161" width="5" bestFit="1" customWidth="1"/>
    <col min="4353" max="4353" width="44.08984375" bestFit="1" customWidth="1"/>
    <col min="4354" max="4354" width="25.6328125" bestFit="1" customWidth="1"/>
    <col min="4355" max="4355" width="42.90625" bestFit="1" customWidth="1"/>
    <col min="4356" max="4356" width="12.7265625" bestFit="1" customWidth="1"/>
    <col min="4357" max="4416" width="11.453125" bestFit="1" customWidth="1"/>
    <col min="4417" max="4417" width="5" bestFit="1" customWidth="1"/>
    <col min="4609" max="4609" width="44.08984375" bestFit="1" customWidth="1"/>
    <col min="4610" max="4610" width="25.6328125" bestFit="1" customWidth="1"/>
    <col min="4611" max="4611" width="42.90625" bestFit="1" customWidth="1"/>
    <col min="4612" max="4612" width="12.7265625" bestFit="1" customWidth="1"/>
    <col min="4613" max="4672" width="11.453125" bestFit="1" customWidth="1"/>
    <col min="4673" max="4673" width="5" bestFit="1" customWidth="1"/>
    <col min="4865" max="4865" width="44.08984375" bestFit="1" customWidth="1"/>
    <col min="4866" max="4866" width="25.6328125" bestFit="1" customWidth="1"/>
    <col min="4867" max="4867" width="42.90625" bestFit="1" customWidth="1"/>
    <col min="4868" max="4868" width="12.7265625" bestFit="1" customWidth="1"/>
    <col min="4869" max="4928" width="11.453125" bestFit="1" customWidth="1"/>
    <col min="4929" max="4929" width="5" bestFit="1" customWidth="1"/>
    <col min="5121" max="5121" width="44.08984375" bestFit="1" customWidth="1"/>
    <col min="5122" max="5122" width="25.6328125" bestFit="1" customWidth="1"/>
    <col min="5123" max="5123" width="42.90625" bestFit="1" customWidth="1"/>
    <col min="5124" max="5124" width="12.7265625" bestFit="1" customWidth="1"/>
    <col min="5125" max="5184" width="11.453125" bestFit="1" customWidth="1"/>
    <col min="5185" max="5185" width="5" bestFit="1" customWidth="1"/>
    <col min="5377" max="5377" width="44.08984375" bestFit="1" customWidth="1"/>
    <col min="5378" max="5378" width="25.6328125" bestFit="1" customWidth="1"/>
    <col min="5379" max="5379" width="42.90625" bestFit="1" customWidth="1"/>
    <col min="5380" max="5380" width="12.7265625" bestFit="1" customWidth="1"/>
    <col min="5381" max="5440" width="11.453125" bestFit="1" customWidth="1"/>
    <col min="5441" max="5441" width="5" bestFit="1" customWidth="1"/>
    <col min="5633" max="5633" width="44.08984375" bestFit="1" customWidth="1"/>
    <col min="5634" max="5634" width="25.6328125" bestFit="1" customWidth="1"/>
    <col min="5635" max="5635" width="42.90625" bestFit="1" customWidth="1"/>
    <col min="5636" max="5636" width="12.7265625" bestFit="1" customWidth="1"/>
    <col min="5637" max="5696" width="11.453125" bestFit="1" customWidth="1"/>
    <col min="5697" max="5697" width="5" bestFit="1" customWidth="1"/>
    <col min="5889" max="5889" width="44.08984375" bestFit="1" customWidth="1"/>
    <col min="5890" max="5890" width="25.6328125" bestFit="1" customWidth="1"/>
    <col min="5891" max="5891" width="42.90625" bestFit="1" customWidth="1"/>
    <col min="5892" max="5892" width="12.7265625" bestFit="1" customWidth="1"/>
    <col min="5893" max="5952" width="11.453125" bestFit="1" customWidth="1"/>
    <col min="5953" max="5953" width="5" bestFit="1" customWidth="1"/>
    <col min="6145" max="6145" width="44.08984375" bestFit="1" customWidth="1"/>
    <col min="6146" max="6146" width="25.6328125" bestFit="1" customWidth="1"/>
    <col min="6147" max="6147" width="42.90625" bestFit="1" customWidth="1"/>
    <col min="6148" max="6148" width="12.7265625" bestFit="1" customWidth="1"/>
    <col min="6149" max="6208" width="11.453125" bestFit="1" customWidth="1"/>
    <col min="6209" max="6209" width="5" bestFit="1" customWidth="1"/>
    <col min="6401" max="6401" width="44.08984375" bestFit="1" customWidth="1"/>
    <col min="6402" max="6402" width="25.6328125" bestFit="1" customWidth="1"/>
    <col min="6403" max="6403" width="42.90625" bestFit="1" customWidth="1"/>
    <col min="6404" max="6404" width="12.7265625" bestFit="1" customWidth="1"/>
    <col min="6405" max="6464" width="11.453125" bestFit="1" customWidth="1"/>
    <col min="6465" max="6465" width="5" bestFit="1" customWidth="1"/>
    <col min="6657" max="6657" width="44.08984375" bestFit="1" customWidth="1"/>
    <col min="6658" max="6658" width="25.6328125" bestFit="1" customWidth="1"/>
    <col min="6659" max="6659" width="42.90625" bestFit="1" customWidth="1"/>
    <col min="6660" max="6660" width="12.7265625" bestFit="1" customWidth="1"/>
    <col min="6661" max="6720" width="11.453125" bestFit="1" customWidth="1"/>
    <col min="6721" max="6721" width="5" bestFit="1" customWidth="1"/>
    <col min="6913" max="6913" width="44.08984375" bestFit="1" customWidth="1"/>
    <col min="6914" max="6914" width="25.6328125" bestFit="1" customWidth="1"/>
    <col min="6915" max="6915" width="42.90625" bestFit="1" customWidth="1"/>
    <col min="6916" max="6916" width="12.7265625" bestFit="1" customWidth="1"/>
    <col min="6917" max="6976" width="11.453125" bestFit="1" customWidth="1"/>
    <col min="6977" max="6977" width="5" bestFit="1" customWidth="1"/>
    <col min="7169" max="7169" width="44.08984375" bestFit="1" customWidth="1"/>
    <col min="7170" max="7170" width="25.6328125" bestFit="1" customWidth="1"/>
    <col min="7171" max="7171" width="42.90625" bestFit="1" customWidth="1"/>
    <col min="7172" max="7172" width="12.7265625" bestFit="1" customWidth="1"/>
    <col min="7173" max="7232" width="11.453125" bestFit="1" customWidth="1"/>
    <col min="7233" max="7233" width="5" bestFit="1" customWidth="1"/>
    <col min="7425" max="7425" width="44.08984375" bestFit="1" customWidth="1"/>
    <col min="7426" max="7426" width="25.6328125" bestFit="1" customWidth="1"/>
    <col min="7427" max="7427" width="42.90625" bestFit="1" customWidth="1"/>
    <col min="7428" max="7428" width="12.7265625" bestFit="1" customWidth="1"/>
    <col min="7429" max="7488" width="11.453125" bestFit="1" customWidth="1"/>
    <col min="7489" max="7489" width="5" bestFit="1" customWidth="1"/>
    <col min="7681" max="7681" width="44.08984375" bestFit="1" customWidth="1"/>
    <col min="7682" max="7682" width="25.6328125" bestFit="1" customWidth="1"/>
    <col min="7683" max="7683" width="42.90625" bestFit="1" customWidth="1"/>
    <col min="7684" max="7684" width="12.7265625" bestFit="1" customWidth="1"/>
    <col min="7685" max="7744" width="11.453125" bestFit="1" customWidth="1"/>
    <col min="7745" max="7745" width="5" bestFit="1" customWidth="1"/>
    <col min="7937" max="7937" width="44.08984375" bestFit="1" customWidth="1"/>
    <col min="7938" max="7938" width="25.6328125" bestFit="1" customWidth="1"/>
    <col min="7939" max="7939" width="42.90625" bestFit="1" customWidth="1"/>
    <col min="7940" max="7940" width="12.7265625" bestFit="1" customWidth="1"/>
    <col min="7941" max="8000" width="11.453125" bestFit="1" customWidth="1"/>
    <col min="8001" max="8001" width="5" bestFit="1" customWidth="1"/>
    <col min="8193" max="8193" width="44.08984375" bestFit="1" customWidth="1"/>
    <col min="8194" max="8194" width="25.6328125" bestFit="1" customWidth="1"/>
    <col min="8195" max="8195" width="42.90625" bestFit="1" customWidth="1"/>
    <col min="8196" max="8196" width="12.7265625" bestFit="1" customWidth="1"/>
    <col min="8197" max="8256" width="11.453125" bestFit="1" customWidth="1"/>
    <col min="8257" max="8257" width="5" bestFit="1" customWidth="1"/>
    <col min="8449" max="8449" width="44.08984375" bestFit="1" customWidth="1"/>
    <col min="8450" max="8450" width="25.6328125" bestFit="1" customWidth="1"/>
    <col min="8451" max="8451" width="42.90625" bestFit="1" customWidth="1"/>
    <col min="8452" max="8452" width="12.7265625" bestFit="1" customWidth="1"/>
    <col min="8453" max="8512" width="11.453125" bestFit="1" customWidth="1"/>
    <col min="8513" max="8513" width="5" bestFit="1" customWidth="1"/>
    <col min="8705" max="8705" width="44.08984375" bestFit="1" customWidth="1"/>
    <col min="8706" max="8706" width="25.6328125" bestFit="1" customWidth="1"/>
    <col min="8707" max="8707" width="42.90625" bestFit="1" customWidth="1"/>
    <col min="8708" max="8708" width="12.7265625" bestFit="1" customWidth="1"/>
    <col min="8709" max="8768" width="11.453125" bestFit="1" customWidth="1"/>
    <col min="8769" max="8769" width="5" bestFit="1" customWidth="1"/>
    <col min="8961" max="8961" width="44.08984375" bestFit="1" customWidth="1"/>
    <col min="8962" max="8962" width="25.6328125" bestFit="1" customWidth="1"/>
    <col min="8963" max="8963" width="42.90625" bestFit="1" customWidth="1"/>
    <col min="8964" max="8964" width="12.7265625" bestFit="1" customWidth="1"/>
    <col min="8965" max="9024" width="11.453125" bestFit="1" customWidth="1"/>
    <col min="9025" max="9025" width="5" bestFit="1" customWidth="1"/>
    <col min="9217" max="9217" width="44.08984375" bestFit="1" customWidth="1"/>
    <col min="9218" max="9218" width="25.6328125" bestFit="1" customWidth="1"/>
    <col min="9219" max="9219" width="42.90625" bestFit="1" customWidth="1"/>
    <col min="9220" max="9220" width="12.7265625" bestFit="1" customWidth="1"/>
    <col min="9221" max="9280" width="11.453125" bestFit="1" customWidth="1"/>
    <col min="9281" max="9281" width="5" bestFit="1" customWidth="1"/>
    <col min="9473" max="9473" width="44.08984375" bestFit="1" customWidth="1"/>
    <col min="9474" max="9474" width="25.6328125" bestFit="1" customWidth="1"/>
    <col min="9475" max="9475" width="42.90625" bestFit="1" customWidth="1"/>
    <col min="9476" max="9476" width="12.7265625" bestFit="1" customWidth="1"/>
    <col min="9477" max="9536" width="11.453125" bestFit="1" customWidth="1"/>
    <col min="9537" max="9537" width="5" bestFit="1" customWidth="1"/>
    <col min="9729" max="9729" width="44.08984375" bestFit="1" customWidth="1"/>
    <col min="9730" max="9730" width="25.6328125" bestFit="1" customWidth="1"/>
    <col min="9731" max="9731" width="42.90625" bestFit="1" customWidth="1"/>
    <col min="9732" max="9732" width="12.7265625" bestFit="1" customWidth="1"/>
    <col min="9733" max="9792" width="11.453125" bestFit="1" customWidth="1"/>
    <col min="9793" max="9793" width="5" bestFit="1" customWidth="1"/>
    <col min="9985" max="9985" width="44.08984375" bestFit="1" customWidth="1"/>
    <col min="9986" max="9986" width="25.6328125" bestFit="1" customWidth="1"/>
    <col min="9987" max="9987" width="42.90625" bestFit="1" customWidth="1"/>
    <col min="9988" max="9988" width="12.7265625" bestFit="1" customWidth="1"/>
    <col min="9989" max="10048" width="11.453125" bestFit="1" customWidth="1"/>
    <col min="10049" max="10049" width="5" bestFit="1" customWidth="1"/>
    <col min="10241" max="10241" width="44.08984375" bestFit="1" customWidth="1"/>
    <col min="10242" max="10242" width="25.6328125" bestFit="1" customWidth="1"/>
    <col min="10243" max="10243" width="42.90625" bestFit="1" customWidth="1"/>
    <col min="10244" max="10244" width="12.7265625" bestFit="1" customWidth="1"/>
    <col min="10245" max="10304" width="11.453125" bestFit="1" customWidth="1"/>
    <col min="10305" max="10305" width="5" bestFit="1" customWidth="1"/>
    <col min="10497" max="10497" width="44.08984375" bestFit="1" customWidth="1"/>
    <col min="10498" max="10498" width="25.6328125" bestFit="1" customWidth="1"/>
    <col min="10499" max="10499" width="42.90625" bestFit="1" customWidth="1"/>
    <col min="10500" max="10500" width="12.7265625" bestFit="1" customWidth="1"/>
    <col min="10501" max="10560" width="11.453125" bestFit="1" customWidth="1"/>
    <col min="10561" max="10561" width="5" bestFit="1" customWidth="1"/>
    <col min="10753" max="10753" width="44.08984375" bestFit="1" customWidth="1"/>
    <col min="10754" max="10754" width="25.6328125" bestFit="1" customWidth="1"/>
    <col min="10755" max="10755" width="42.90625" bestFit="1" customWidth="1"/>
    <col min="10756" max="10756" width="12.7265625" bestFit="1" customWidth="1"/>
    <col min="10757" max="10816" width="11.453125" bestFit="1" customWidth="1"/>
    <col min="10817" max="10817" width="5" bestFit="1" customWidth="1"/>
    <col min="11009" max="11009" width="44.08984375" bestFit="1" customWidth="1"/>
    <col min="11010" max="11010" width="25.6328125" bestFit="1" customWidth="1"/>
    <col min="11011" max="11011" width="42.90625" bestFit="1" customWidth="1"/>
    <col min="11012" max="11012" width="12.7265625" bestFit="1" customWidth="1"/>
    <col min="11013" max="11072" width="11.453125" bestFit="1" customWidth="1"/>
    <col min="11073" max="11073" width="5" bestFit="1" customWidth="1"/>
    <col min="11265" max="11265" width="44.08984375" bestFit="1" customWidth="1"/>
    <col min="11266" max="11266" width="25.6328125" bestFit="1" customWidth="1"/>
    <col min="11267" max="11267" width="42.90625" bestFit="1" customWidth="1"/>
    <col min="11268" max="11268" width="12.7265625" bestFit="1" customWidth="1"/>
    <col min="11269" max="11328" width="11.453125" bestFit="1" customWidth="1"/>
    <col min="11329" max="11329" width="5" bestFit="1" customWidth="1"/>
    <col min="11521" max="11521" width="44.08984375" bestFit="1" customWidth="1"/>
    <col min="11522" max="11522" width="25.6328125" bestFit="1" customWidth="1"/>
    <col min="11523" max="11523" width="42.90625" bestFit="1" customWidth="1"/>
    <col min="11524" max="11524" width="12.7265625" bestFit="1" customWidth="1"/>
    <col min="11525" max="11584" width="11.453125" bestFit="1" customWidth="1"/>
    <col min="11585" max="11585" width="5" bestFit="1" customWidth="1"/>
    <col min="11777" max="11777" width="44.08984375" bestFit="1" customWidth="1"/>
    <col min="11778" max="11778" width="25.6328125" bestFit="1" customWidth="1"/>
    <col min="11779" max="11779" width="42.90625" bestFit="1" customWidth="1"/>
    <col min="11780" max="11780" width="12.7265625" bestFit="1" customWidth="1"/>
    <col min="11781" max="11840" width="11.453125" bestFit="1" customWidth="1"/>
    <col min="11841" max="11841" width="5" bestFit="1" customWidth="1"/>
    <col min="12033" max="12033" width="44.08984375" bestFit="1" customWidth="1"/>
    <col min="12034" max="12034" width="25.6328125" bestFit="1" customWidth="1"/>
    <col min="12035" max="12035" width="42.90625" bestFit="1" customWidth="1"/>
    <col min="12036" max="12036" width="12.7265625" bestFit="1" customWidth="1"/>
    <col min="12037" max="12096" width="11.453125" bestFit="1" customWidth="1"/>
    <col min="12097" max="12097" width="5" bestFit="1" customWidth="1"/>
    <col min="12289" max="12289" width="44.08984375" bestFit="1" customWidth="1"/>
    <col min="12290" max="12290" width="25.6328125" bestFit="1" customWidth="1"/>
    <col min="12291" max="12291" width="42.90625" bestFit="1" customWidth="1"/>
    <col min="12292" max="12292" width="12.7265625" bestFit="1" customWidth="1"/>
    <col min="12293" max="12352" width="11.453125" bestFit="1" customWidth="1"/>
    <col min="12353" max="12353" width="5" bestFit="1" customWidth="1"/>
    <col min="12545" max="12545" width="44.08984375" bestFit="1" customWidth="1"/>
    <col min="12546" max="12546" width="25.6328125" bestFit="1" customWidth="1"/>
    <col min="12547" max="12547" width="42.90625" bestFit="1" customWidth="1"/>
    <col min="12548" max="12548" width="12.7265625" bestFit="1" customWidth="1"/>
    <col min="12549" max="12608" width="11.453125" bestFit="1" customWidth="1"/>
    <col min="12609" max="12609" width="5" bestFit="1" customWidth="1"/>
    <col min="12801" max="12801" width="44.08984375" bestFit="1" customWidth="1"/>
    <col min="12802" max="12802" width="25.6328125" bestFit="1" customWidth="1"/>
    <col min="12803" max="12803" width="42.90625" bestFit="1" customWidth="1"/>
    <col min="12804" max="12804" width="12.7265625" bestFit="1" customWidth="1"/>
    <col min="12805" max="12864" width="11.453125" bestFit="1" customWidth="1"/>
    <col min="12865" max="12865" width="5" bestFit="1" customWidth="1"/>
    <col min="13057" max="13057" width="44.08984375" bestFit="1" customWidth="1"/>
    <col min="13058" max="13058" width="25.6328125" bestFit="1" customWidth="1"/>
    <col min="13059" max="13059" width="42.90625" bestFit="1" customWidth="1"/>
    <col min="13060" max="13060" width="12.7265625" bestFit="1" customWidth="1"/>
    <col min="13061" max="13120" width="11.453125" bestFit="1" customWidth="1"/>
    <col min="13121" max="13121" width="5" bestFit="1" customWidth="1"/>
    <col min="13313" max="13313" width="44.08984375" bestFit="1" customWidth="1"/>
    <col min="13314" max="13314" width="25.6328125" bestFit="1" customWidth="1"/>
    <col min="13315" max="13315" width="42.90625" bestFit="1" customWidth="1"/>
    <col min="13316" max="13316" width="12.7265625" bestFit="1" customWidth="1"/>
    <col min="13317" max="13376" width="11.453125" bestFit="1" customWidth="1"/>
    <col min="13377" max="13377" width="5" bestFit="1" customWidth="1"/>
    <col min="13569" max="13569" width="44.08984375" bestFit="1" customWidth="1"/>
    <col min="13570" max="13570" width="25.6328125" bestFit="1" customWidth="1"/>
    <col min="13571" max="13571" width="42.90625" bestFit="1" customWidth="1"/>
    <col min="13572" max="13572" width="12.7265625" bestFit="1" customWidth="1"/>
    <col min="13573" max="13632" width="11.453125" bestFit="1" customWidth="1"/>
    <col min="13633" max="13633" width="5" bestFit="1" customWidth="1"/>
    <col min="13825" max="13825" width="44.08984375" bestFit="1" customWidth="1"/>
    <col min="13826" max="13826" width="25.6328125" bestFit="1" customWidth="1"/>
    <col min="13827" max="13827" width="42.90625" bestFit="1" customWidth="1"/>
    <col min="13828" max="13828" width="12.7265625" bestFit="1" customWidth="1"/>
    <col min="13829" max="13888" width="11.453125" bestFit="1" customWidth="1"/>
    <col min="13889" max="13889" width="5" bestFit="1" customWidth="1"/>
    <col min="14081" max="14081" width="44.08984375" bestFit="1" customWidth="1"/>
    <col min="14082" max="14082" width="25.6328125" bestFit="1" customWidth="1"/>
    <col min="14083" max="14083" width="42.90625" bestFit="1" customWidth="1"/>
    <col min="14084" max="14084" width="12.7265625" bestFit="1" customWidth="1"/>
    <col min="14085" max="14144" width="11.453125" bestFit="1" customWidth="1"/>
    <col min="14145" max="14145" width="5" bestFit="1" customWidth="1"/>
    <col min="14337" max="14337" width="44.08984375" bestFit="1" customWidth="1"/>
    <col min="14338" max="14338" width="25.6328125" bestFit="1" customWidth="1"/>
    <col min="14339" max="14339" width="42.90625" bestFit="1" customWidth="1"/>
    <col min="14340" max="14340" width="12.7265625" bestFit="1" customWidth="1"/>
    <col min="14341" max="14400" width="11.453125" bestFit="1" customWidth="1"/>
    <col min="14401" max="14401" width="5" bestFit="1" customWidth="1"/>
    <col min="14593" max="14593" width="44.08984375" bestFit="1" customWidth="1"/>
    <col min="14594" max="14594" width="25.6328125" bestFit="1" customWidth="1"/>
    <col min="14595" max="14595" width="42.90625" bestFit="1" customWidth="1"/>
    <col min="14596" max="14596" width="12.7265625" bestFit="1" customWidth="1"/>
    <col min="14597" max="14656" width="11.453125" bestFit="1" customWidth="1"/>
    <col min="14657" max="14657" width="5" bestFit="1" customWidth="1"/>
    <col min="14849" max="14849" width="44.08984375" bestFit="1" customWidth="1"/>
    <col min="14850" max="14850" width="25.6328125" bestFit="1" customWidth="1"/>
    <col min="14851" max="14851" width="42.90625" bestFit="1" customWidth="1"/>
    <col min="14852" max="14852" width="12.7265625" bestFit="1" customWidth="1"/>
    <col min="14853" max="14912" width="11.453125" bestFit="1" customWidth="1"/>
    <col min="14913" max="14913" width="5" bestFit="1" customWidth="1"/>
    <col min="15105" max="15105" width="44.08984375" bestFit="1" customWidth="1"/>
    <col min="15106" max="15106" width="25.6328125" bestFit="1" customWidth="1"/>
    <col min="15107" max="15107" width="42.90625" bestFit="1" customWidth="1"/>
    <col min="15108" max="15108" width="12.7265625" bestFit="1" customWidth="1"/>
    <col min="15109" max="15168" width="11.453125" bestFit="1" customWidth="1"/>
    <col min="15169" max="15169" width="5" bestFit="1" customWidth="1"/>
    <col min="15361" max="15361" width="44.08984375" bestFit="1" customWidth="1"/>
    <col min="15362" max="15362" width="25.6328125" bestFit="1" customWidth="1"/>
    <col min="15363" max="15363" width="42.90625" bestFit="1" customWidth="1"/>
    <col min="15364" max="15364" width="12.7265625" bestFit="1" customWidth="1"/>
    <col min="15365" max="15424" width="11.453125" bestFit="1" customWidth="1"/>
    <col min="15425" max="15425" width="5" bestFit="1" customWidth="1"/>
    <col min="15617" max="15617" width="44.08984375" bestFit="1" customWidth="1"/>
    <col min="15618" max="15618" width="25.6328125" bestFit="1" customWidth="1"/>
    <col min="15619" max="15619" width="42.90625" bestFit="1" customWidth="1"/>
    <col min="15620" max="15620" width="12.7265625" bestFit="1" customWidth="1"/>
    <col min="15621" max="15680" width="11.453125" bestFit="1" customWidth="1"/>
    <col min="15681" max="15681" width="5" bestFit="1" customWidth="1"/>
    <col min="15873" max="15873" width="44.08984375" bestFit="1" customWidth="1"/>
    <col min="15874" max="15874" width="25.6328125" bestFit="1" customWidth="1"/>
    <col min="15875" max="15875" width="42.90625" bestFit="1" customWidth="1"/>
    <col min="15876" max="15876" width="12.7265625" bestFit="1" customWidth="1"/>
    <col min="15877" max="15936" width="11.453125" bestFit="1" customWidth="1"/>
    <col min="15937" max="15937" width="5" bestFit="1" customWidth="1"/>
    <col min="16129" max="16129" width="44.08984375" bestFit="1" customWidth="1"/>
    <col min="16130" max="16130" width="25.6328125" bestFit="1" customWidth="1"/>
    <col min="16131" max="16131" width="42.90625" bestFit="1" customWidth="1"/>
    <col min="16132" max="16132" width="12.7265625" bestFit="1" customWidth="1"/>
    <col min="16133" max="16192" width="11.453125" bestFit="1" customWidth="1"/>
    <col min="16193" max="16193" width="5" bestFit="1" customWidth="1"/>
  </cols>
  <sheetData>
    <row r="1" spans="1:65" x14ac:dyDescent="0.35">
      <c r="A1" t="s">
        <v>833</v>
      </c>
      <c r="B1" t="s">
        <v>834</v>
      </c>
    </row>
    <row r="2" spans="1:65" x14ac:dyDescent="0.35">
      <c r="A2" t="s">
        <v>835</v>
      </c>
      <c r="B2" s="58">
        <v>44119</v>
      </c>
    </row>
    <row r="4" spans="1:65" x14ac:dyDescent="0.35">
      <c r="A4" t="s">
        <v>836</v>
      </c>
      <c r="B4" t="s">
        <v>837</v>
      </c>
      <c r="C4" t="s">
        <v>838</v>
      </c>
      <c r="D4" t="s">
        <v>839</v>
      </c>
      <c r="E4" t="s">
        <v>840</v>
      </c>
      <c r="F4" t="s">
        <v>841</v>
      </c>
      <c r="G4" t="s">
        <v>842</v>
      </c>
      <c r="H4" t="s">
        <v>843</v>
      </c>
      <c r="I4" t="s">
        <v>844</v>
      </c>
      <c r="J4" t="s">
        <v>845</v>
      </c>
      <c r="K4" t="s">
        <v>846</v>
      </c>
      <c r="L4" t="s">
        <v>847</v>
      </c>
      <c r="M4" t="s">
        <v>848</v>
      </c>
      <c r="N4" t="s">
        <v>849</v>
      </c>
      <c r="O4" t="s">
        <v>850</v>
      </c>
      <c r="P4" t="s">
        <v>851</v>
      </c>
      <c r="Q4" t="s">
        <v>852</v>
      </c>
      <c r="R4" t="s">
        <v>853</v>
      </c>
      <c r="S4" t="s">
        <v>854</v>
      </c>
      <c r="T4" t="s">
        <v>855</v>
      </c>
      <c r="U4" t="s">
        <v>856</v>
      </c>
      <c r="V4" t="s">
        <v>857</v>
      </c>
      <c r="W4" t="s">
        <v>858</v>
      </c>
      <c r="X4" t="s">
        <v>859</v>
      </c>
      <c r="Y4" t="s">
        <v>860</v>
      </c>
      <c r="Z4" t="s">
        <v>861</v>
      </c>
      <c r="AA4" t="s">
        <v>862</v>
      </c>
      <c r="AB4" t="s">
        <v>863</v>
      </c>
      <c r="AC4" t="s">
        <v>864</v>
      </c>
      <c r="AD4" t="s">
        <v>865</v>
      </c>
      <c r="AE4" t="s">
        <v>866</v>
      </c>
      <c r="AF4" t="s">
        <v>867</v>
      </c>
      <c r="AG4" t="s">
        <v>868</v>
      </c>
      <c r="AH4" t="s">
        <v>869</v>
      </c>
      <c r="AI4" t="s">
        <v>870</v>
      </c>
      <c r="AJ4" t="s">
        <v>871</v>
      </c>
      <c r="AK4" t="s">
        <v>872</v>
      </c>
      <c r="AL4" t="s">
        <v>873</v>
      </c>
      <c r="AM4" t="s">
        <v>874</v>
      </c>
      <c r="AN4" t="s">
        <v>875</v>
      </c>
      <c r="AO4" t="s">
        <v>876</v>
      </c>
      <c r="AP4" t="s">
        <v>877</v>
      </c>
      <c r="AQ4" t="s">
        <v>878</v>
      </c>
      <c r="AR4" t="s">
        <v>879</v>
      </c>
      <c r="AS4" t="s">
        <v>880</v>
      </c>
      <c r="AT4" t="s">
        <v>881</v>
      </c>
      <c r="AU4" t="s">
        <v>882</v>
      </c>
      <c r="AV4" t="s">
        <v>883</v>
      </c>
      <c r="AW4" t="s">
        <v>884</v>
      </c>
      <c r="AX4" t="s">
        <v>885</v>
      </c>
      <c r="AY4" t="s">
        <v>886</v>
      </c>
      <c r="AZ4" t="s">
        <v>887</v>
      </c>
      <c r="BA4" t="s">
        <v>888</v>
      </c>
      <c r="BB4" t="s">
        <v>889</v>
      </c>
      <c r="BC4">
        <v>2010</v>
      </c>
      <c r="BD4">
        <v>2011</v>
      </c>
      <c r="BE4">
        <v>2012</v>
      </c>
      <c r="BF4">
        <v>2013</v>
      </c>
      <c r="BG4">
        <v>2014</v>
      </c>
      <c r="BH4">
        <v>2015</v>
      </c>
      <c r="BI4">
        <v>2016</v>
      </c>
      <c r="BJ4">
        <v>2017</v>
      </c>
      <c r="BK4">
        <v>2018</v>
      </c>
      <c r="BL4">
        <v>2019</v>
      </c>
      <c r="BM4" t="s">
        <v>890</v>
      </c>
    </row>
    <row r="5" spans="1:65" x14ac:dyDescent="0.35">
      <c r="A5" t="s">
        <v>687</v>
      </c>
      <c r="B5" t="s">
        <v>891</v>
      </c>
      <c r="C5" t="s">
        <v>892</v>
      </c>
      <c r="D5" t="s">
        <v>893</v>
      </c>
      <c r="AE5">
        <v>1.79</v>
      </c>
      <c r="AF5">
        <v>1.79</v>
      </c>
      <c r="AG5">
        <v>1.79</v>
      </c>
      <c r="AH5">
        <v>1.79</v>
      </c>
      <c r="AI5">
        <v>1.79</v>
      </c>
      <c r="AJ5">
        <v>1.79</v>
      </c>
      <c r="AK5">
        <v>1.79</v>
      </c>
      <c r="AL5">
        <v>1.79</v>
      </c>
      <c r="AM5">
        <v>1.79</v>
      </c>
      <c r="AN5">
        <v>1.79</v>
      </c>
      <c r="AO5">
        <v>1.79</v>
      </c>
      <c r="AP5">
        <v>1.79</v>
      </c>
      <c r="AQ5">
        <v>1.79</v>
      </c>
      <c r="AR5">
        <v>1.79</v>
      </c>
      <c r="AS5">
        <v>1.79</v>
      </c>
      <c r="AT5">
        <v>1.79</v>
      </c>
      <c r="AU5">
        <v>1.79</v>
      </c>
      <c r="AV5">
        <v>1.79</v>
      </c>
      <c r="AW5">
        <v>1.79</v>
      </c>
      <c r="AX5">
        <v>1.79</v>
      </c>
      <c r="AY5">
        <v>1.79</v>
      </c>
      <c r="AZ5">
        <v>1.79</v>
      </c>
      <c r="BA5">
        <v>1.79</v>
      </c>
      <c r="BB5">
        <v>1.79</v>
      </c>
      <c r="BC5">
        <v>1.79</v>
      </c>
      <c r="BD5">
        <v>1.79</v>
      </c>
      <c r="BE5">
        <v>1.79</v>
      </c>
      <c r="BF5">
        <v>1.79</v>
      </c>
      <c r="BG5">
        <v>1.79</v>
      </c>
      <c r="BH5">
        <v>1.79</v>
      </c>
      <c r="BI5">
        <v>1.79</v>
      </c>
      <c r="BJ5">
        <v>1.79</v>
      </c>
      <c r="BK5">
        <v>1.79</v>
      </c>
      <c r="BL5">
        <v>1.79</v>
      </c>
    </row>
    <row r="6" spans="1:65" x14ac:dyDescent="0.35">
      <c r="A6" t="s">
        <v>9</v>
      </c>
      <c r="B6" t="s">
        <v>10</v>
      </c>
      <c r="C6" t="s">
        <v>892</v>
      </c>
      <c r="D6" t="s">
        <v>893</v>
      </c>
      <c r="E6">
        <v>17.196560687862402</v>
      </c>
      <c r="F6">
        <v>17.196560687862402</v>
      </c>
      <c r="G6">
        <v>17.196560687862402</v>
      </c>
      <c r="H6">
        <v>35.109644737719201</v>
      </c>
      <c r="I6">
        <v>38.692261547690499</v>
      </c>
      <c r="J6">
        <v>38.692261547690499</v>
      </c>
      <c r="K6">
        <v>38.692261547690499</v>
      </c>
      <c r="L6">
        <v>38.692261547690499</v>
      </c>
      <c r="M6">
        <v>38.692261547690499</v>
      </c>
      <c r="N6">
        <v>38.692261547690499</v>
      </c>
      <c r="O6">
        <v>38.692261547690499</v>
      </c>
      <c r="P6">
        <v>38.692261547690499</v>
      </c>
      <c r="Q6">
        <v>38.692261547690499</v>
      </c>
      <c r="R6">
        <v>38.692261547690499</v>
      </c>
      <c r="S6">
        <v>38.378708983203403</v>
      </c>
      <c r="T6">
        <v>34.929630773845197</v>
      </c>
      <c r="U6">
        <v>34.929630773845197</v>
      </c>
      <c r="V6">
        <v>34.929630773845197</v>
      </c>
      <c r="W6">
        <v>34.929630773845197</v>
      </c>
      <c r="X6">
        <v>33.846164319636102</v>
      </c>
      <c r="Y6">
        <v>34.369458401519701</v>
      </c>
      <c r="Z6">
        <v>38.561658515663503</v>
      </c>
      <c r="AA6">
        <v>39.276429270145996</v>
      </c>
      <c r="AB6">
        <v>39.276429270145996</v>
      </c>
      <c r="AC6">
        <v>39.276429270145996</v>
      </c>
      <c r="AD6">
        <v>39.276429270145996</v>
      </c>
      <c r="AE6">
        <v>39.276429270145996</v>
      </c>
      <c r="AF6">
        <v>39.276429270145996</v>
      </c>
      <c r="AG6">
        <v>39.276429270145996</v>
      </c>
      <c r="AH6">
        <v>39.276429270145996</v>
      </c>
      <c r="AI6">
        <v>39.276429270145996</v>
      </c>
      <c r="AJ6">
        <v>39.276429270145996</v>
      </c>
      <c r="AK6">
        <v>39.276429270145996</v>
      </c>
      <c r="AL6">
        <v>39.276429270145996</v>
      </c>
      <c r="AM6">
        <v>38.818463000000001</v>
      </c>
      <c r="AN6">
        <v>36.567144623655899</v>
      </c>
      <c r="AO6">
        <v>47.5</v>
      </c>
      <c r="AP6">
        <v>47.5</v>
      </c>
      <c r="AQ6">
        <v>47.5</v>
      </c>
      <c r="AR6">
        <v>46.619531077188903</v>
      </c>
      <c r="AS6">
        <v>47.357574731182801</v>
      </c>
      <c r="AT6">
        <v>47.500014516128999</v>
      </c>
      <c r="AU6">
        <v>47.262999999999998</v>
      </c>
      <c r="AV6">
        <v>48.7627535833333</v>
      </c>
      <c r="AW6">
        <v>47.845312499999999</v>
      </c>
      <c r="AX6">
        <v>49.494597499999998</v>
      </c>
      <c r="AY6">
        <v>49.925330833333298</v>
      </c>
      <c r="AZ6">
        <v>49.962017770397203</v>
      </c>
      <c r="BA6">
        <v>50.249614743589703</v>
      </c>
      <c r="BB6">
        <v>50.325000000000003</v>
      </c>
      <c r="BC6">
        <v>46.452461001317502</v>
      </c>
      <c r="BD6">
        <v>46.747007738580997</v>
      </c>
      <c r="BE6">
        <v>50.921399999999998</v>
      </c>
      <c r="BF6">
        <v>55.377499999999998</v>
      </c>
      <c r="BG6">
        <v>57.247500000000002</v>
      </c>
      <c r="BH6">
        <v>61.143461541666703</v>
      </c>
      <c r="BI6">
        <v>67.866085769230807</v>
      </c>
      <c r="BJ6">
        <v>68.026904082231198</v>
      </c>
      <c r="BK6">
        <v>72.083247177304003</v>
      </c>
      <c r="BL6">
        <v>77.737949178336706</v>
      </c>
    </row>
    <row r="7" spans="1:65" x14ac:dyDescent="0.35">
      <c r="A7" t="s">
        <v>24</v>
      </c>
      <c r="B7" t="s">
        <v>25</v>
      </c>
      <c r="C7" t="s">
        <v>892</v>
      </c>
      <c r="D7" t="s">
        <v>893</v>
      </c>
      <c r="E7">
        <v>2.8668443333333301E-8</v>
      </c>
      <c r="F7">
        <v>2.8734860000000001E-8</v>
      </c>
      <c r="G7">
        <v>2.8678443333333299E-8</v>
      </c>
      <c r="H7">
        <v>2.8752026666666701E-8</v>
      </c>
      <c r="I7">
        <v>2.8819776666666698E-8</v>
      </c>
      <c r="J7">
        <v>2.8778526666666701E-8</v>
      </c>
      <c r="K7">
        <v>2.8823859999999999E-8</v>
      </c>
      <c r="L7">
        <v>2.8841609999999999E-8</v>
      </c>
      <c r="M7">
        <v>2.8727609999999999E-8</v>
      </c>
      <c r="N7">
        <v>2.8561193333333301E-8</v>
      </c>
      <c r="O7">
        <v>2.8625109999999999E-8</v>
      </c>
      <c r="P7">
        <v>2.8191119999999999E-8</v>
      </c>
      <c r="Q7">
        <v>2.7052815000000001E-8</v>
      </c>
      <c r="R7">
        <v>2.4514619999999999E-8</v>
      </c>
      <c r="S7">
        <v>2.5407600833333301E-8</v>
      </c>
      <c r="T7">
        <v>2.5552180833333302E-8</v>
      </c>
      <c r="U7">
        <v>2.9383623333333298E-8</v>
      </c>
      <c r="V7">
        <v>2.9917999999999997E-8</v>
      </c>
      <c r="W7">
        <v>2.9917999999999997E-8</v>
      </c>
      <c r="X7">
        <v>2.9917999999999997E-8</v>
      </c>
      <c r="Y7">
        <v>2.9917999999999997E-8</v>
      </c>
      <c r="Z7">
        <v>2.9917999999999997E-8</v>
      </c>
      <c r="AA7">
        <v>2.9917999999999997E-8</v>
      </c>
      <c r="AB7">
        <v>2.9917999999999997E-8</v>
      </c>
      <c r="AC7">
        <v>2.9917999999999997E-8</v>
      </c>
      <c r="AD7">
        <v>2.9917999999999997E-8</v>
      </c>
      <c r="AE7">
        <v>2.9917999999999997E-8</v>
      </c>
      <c r="AF7">
        <v>2.9917999999999997E-8</v>
      </c>
      <c r="AG7">
        <v>2.9917999999999997E-8</v>
      </c>
      <c r="AH7">
        <v>2.9917999999999997E-8</v>
      </c>
      <c r="AI7">
        <v>2.9917999999999997E-8</v>
      </c>
      <c r="AJ7">
        <v>5.5098333333333298E-8</v>
      </c>
      <c r="AK7">
        <v>2.5141666666666701E-7</v>
      </c>
      <c r="AL7">
        <v>2.6601666666666699E-6</v>
      </c>
      <c r="AM7">
        <v>5.9515000000000002E-5</v>
      </c>
      <c r="AN7">
        <v>2.7502295833333299E-3</v>
      </c>
      <c r="AO7">
        <v>0.128029166666667</v>
      </c>
      <c r="AP7">
        <v>0.22904008333333301</v>
      </c>
      <c r="AQ7">
        <v>0.3928235175</v>
      </c>
      <c r="AR7">
        <v>2.7907061666666699</v>
      </c>
      <c r="AS7">
        <v>10.040544166666701</v>
      </c>
      <c r="AT7">
        <v>22.0578616666667</v>
      </c>
      <c r="AU7">
        <v>43.5302066666667</v>
      </c>
      <c r="AV7">
        <v>74.606300833333293</v>
      </c>
      <c r="AW7">
        <v>83.541362500000005</v>
      </c>
      <c r="AX7">
        <v>87.159141666666699</v>
      </c>
      <c r="AY7">
        <v>80.368072055555601</v>
      </c>
      <c r="AZ7">
        <v>76.706142749999998</v>
      </c>
      <c r="BA7">
        <v>75.033354166666697</v>
      </c>
      <c r="BB7">
        <v>79.328166666666704</v>
      </c>
      <c r="BC7">
        <v>91.905720340501802</v>
      </c>
      <c r="BD7">
        <v>93.934749999999994</v>
      </c>
      <c r="BE7">
        <v>95.467955421311004</v>
      </c>
      <c r="BF7">
        <v>96.518279479152596</v>
      </c>
      <c r="BG7">
        <v>98.302416855633496</v>
      </c>
      <c r="BH7">
        <v>120.060701665019</v>
      </c>
      <c r="BI7">
        <v>163.65643411657899</v>
      </c>
      <c r="BJ7">
        <v>165.91595069149801</v>
      </c>
      <c r="BK7">
        <v>252.85574773129699</v>
      </c>
      <c r="BL7">
        <v>364.82580498088703</v>
      </c>
    </row>
    <row r="8" spans="1:65" x14ac:dyDescent="0.35">
      <c r="A8" t="s">
        <v>16</v>
      </c>
      <c r="B8" t="s">
        <v>17</v>
      </c>
      <c r="C8" t="s">
        <v>892</v>
      </c>
      <c r="D8" t="s">
        <v>893</v>
      </c>
      <c r="AK8">
        <v>75.032499999999999</v>
      </c>
      <c r="AL8">
        <v>102.0625</v>
      </c>
      <c r="AM8">
        <v>94.623333333333306</v>
      </c>
      <c r="AN8">
        <v>92.697500000000005</v>
      </c>
      <c r="AO8">
        <v>104.498916666667</v>
      </c>
      <c r="AP8">
        <v>148.93291666666701</v>
      </c>
      <c r="AQ8">
        <v>150.63333333333301</v>
      </c>
      <c r="AR8">
        <v>137.690583333333</v>
      </c>
      <c r="AS8">
        <v>143.70941666666701</v>
      </c>
      <c r="AT8">
        <v>143.484833333333</v>
      </c>
      <c r="AU8">
        <v>140.15451587499999</v>
      </c>
      <c r="AV8">
        <v>121.86324999999999</v>
      </c>
      <c r="AW8">
        <v>102.780051196172</v>
      </c>
      <c r="AX8">
        <v>99.870254480899206</v>
      </c>
      <c r="AY8">
        <v>98.103377091269806</v>
      </c>
      <c r="AZ8">
        <v>90.427893831070804</v>
      </c>
      <c r="BA8">
        <v>83.894604100529094</v>
      </c>
      <c r="BB8">
        <v>94.978119820384293</v>
      </c>
      <c r="BC8">
        <v>103.93666666666699</v>
      </c>
      <c r="BD8">
        <v>100.895833333333</v>
      </c>
      <c r="BE8">
        <v>108.184166666667</v>
      </c>
      <c r="BF8">
        <v>105.669166666667</v>
      </c>
      <c r="BG8">
        <v>105.48</v>
      </c>
      <c r="BH8">
        <v>125.961666666667</v>
      </c>
      <c r="BI8">
        <v>124.1425</v>
      </c>
      <c r="BJ8">
        <v>119.1</v>
      </c>
      <c r="BK8">
        <v>107.989166666667</v>
      </c>
      <c r="BL8">
        <v>109.850833333333</v>
      </c>
    </row>
    <row r="9" spans="1:65" x14ac:dyDescent="0.35">
      <c r="A9" t="s">
        <v>683</v>
      </c>
      <c r="B9" t="s">
        <v>894</v>
      </c>
      <c r="C9" t="s">
        <v>892</v>
      </c>
      <c r="D9" t="s">
        <v>893</v>
      </c>
    </row>
    <row r="10" spans="1:65" x14ac:dyDescent="0.35">
      <c r="A10" t="s">
        <v>895</v>
      </c>
      <c r="B10" t="s">
        <v>896</v>
      </c>
      <c r="C10" t="s">
        <v>892</v>
      </c>
      <c r="D10" t="s">
        <v>893</v>
      </c>
    </row>
    <row r="11" spans="1:65" x14ac:dyDescent="0.35">
      <c r="A11" t="s">
        <v>331</v>
      </c>
      <c r="B11" t="s">
        <v>332</v>
      </c>
      <c r="C11" t="s">
        <v>892</v>
      </c>
      <c r="D11" t="s">
        <v>893</v>
      </c>
      <c r="K11">
        <v>4.7619000037618999</v>
      </c>
      <c r="L11">
        <v>4.7619000037618999</v>
      </c>
      <c r="M11">
        <v>4.7619000037618999</v>
      </c>
      <c r="N11">
        <v>4.7619000037618999</v>
      </c>
      <c r="O11">
        <v>4.7619000037618999</v>
      </c>
      <c r="P11">
        <v>4.7479628848644202</v>
      </c>
      <c r="Q11">
        <v>4.3859778425048797</v>
      </c>
      <c r="R11">
        <v>3.9962713138644301</v>
      </c>
      <c r="S11">
        <v>3.95904515568157</v>
      </c>
      <c r="T11">
        <v>3.9612849990000001</v>
      </c>
      <c r="U11">
        <v>3.9530724990000001</v>
      </c>
      <c r="V11">
        <v>3.9032474989999999</v>
      </c>
      <c r="W11">
        <v>3.8712108323333299</v>
      </c>
      <c r="X11">
        <v>3.81567583233333</v>
      </c>
      <c r="Y11">
        <v>3.7073649990000002</v>
      </c>
      <c r="Z11">
        <v>3.6709999990000002</v>
      </c>
      <c r="AA11">
        <v>3.6709999990000002</v>
      </c>
      <c r="AB11">
        <v>3.6709999990000002</v>
      </c>
      <c r="AC11">
        <v>3.67099999958333</v>
      </c>
      <c r="AD11">
        <v>3.6709999999999998</v>
      </c>
      <c r="AE11">
        <v>3.6709999999999998</v>
      </c>
      <c r="AF11">
        <v>3.6709999999999998</v>
      </c>
      <c r="AG11">
        <v>3.6709999999999998</v>
      </c>
      <c r="AH11">
        <v>3.6709999999999998</v>
      </c>
      <c r="AI11">
        <v>3.6709999999999998</v>
      </c>
      <c r="AJ11">
        <v>3.6709999999999998</v>
      </c>
      <c r="AK11">
        <v>3.6709999999999998</v>
      </c>
      <c r="AL11">
        <v>3.6709999999999998</v>
      </c>
      <c r="AM11">
        <v>3.6709999999999998</v>
      </c>
      <c r="AN11">
        <v>3.6709999999999998</v>
      </c>
      <c r="AO11">
        <v>3.6709999999999998</v>
      </c>
      <c r="AP11">
        <v>3.671125</v>
      </c>
      <c r="AQ11">
        <v>3.6724999999999999</v>
      </c>
      <c r="AR11">
        <v>3.6724999999999999</v>
      </c>
      <c r="AS11">
        <v>3.6724999999999999</v>
      </c>
      <c r="AT11">
        <v>3.6724999999999999</v>
      </c>
      <c r="AU11">
        <v>3.6724999999999999</v>
      </c>
      <c r="AV11">
        <v>3.6724999999999999</v>
      </c>
      <c r="AW11">
        <v>3.6724999999999999</v>
      </c>
      <c r="AX11">
        <v>3.6724999999999999</v>
      </c>
      <c r="AY11">
        <v>3.6724999999999999</v>
      </c>
      <c r="AZ11">
        <v>3.6724999999999999</v>
      </c>
      <c r="BA11">
        <v>3.6724999999999999</v>
      </c>
      <c r="BB11">
        <v>3.6724999999999999</v>
      </c>
      <c r="BC11">
        <v>3.6724999999999999</v>
      </c>
      <c r="BD11">
        <v>3.6724999999999999</v>
      </c>
      <c r="BE11">
        <v>3.6724999999999999</v>
      </c>
      <c r="BF11">
        <v>3.6724999999999999</v>
      </c>
      <c r="BG11">
        <v>3.6724999999999999</v>
      </c>
      <c r="BH11">
        <v>3.6724999999999999</v>
      </c>
      <c r="BI11">
        <v>3.6724999999999999</v>
      </c>
      <c r="BJ11">
        <v>3.6724999999999999</v>
      </c>
      <c r="BK11">
        <v>3.6724999999999999</v>
      </c>
      <c r="BL11">
        <v>3.6724999999999999</v>
      </c>
    </row>
    <row r="12" spans="1:65" x14ac:dyDescent="0.35">
      <c r="A12" t="s">
        <v>28</v>
      </c>
      <c r="B12" t="s">
        <v>29</v>
      </c>
      <c r="C12" t="s">
        <v>892</v>
      </c>
      <c r="D12" t="s">
        <v>893</v>
      </c>
      <c r="H12">
        <v>1.3871666666625E-11</v>
      </c>
      <c r="I12">
        <v>1.4039166666616699E-11</v>
      </c>
      <c r="J12">
        <v>1.69566666666417E-11</v>
      </c>
      <c r="K12">
        <v>2.0914999999966699E-11</v>
      </c>
      <c r="L12">
        <v>3.3342499999991702E-11</v>
      </c>
      <c r="M12">
        <v>3.5000000000000002E-11</v>
      </c>
      <c r="N12">
        <v>3.5000000000000002E-11</v>
      </c>
      <c r="O12">
        <v>3.7916666656666698E-11</v>
      </c>
      <c r="P12">
        <v>4.5216666656666701E-11</v>
      </c>
      <c r="Q12">
        <v>4.9999999990000002E-11</v>
      </c>
      <c r="R12">
        <v>4.9999999990000002E-11</v>
      </c>
      <c r="S12">
        <v>4.9999999990000002E-11</v>
      </c>
      <c r="T12">
        <v>3.6574999999500001E-10</v>
      </c>
      <c r="U12">
        <v>1.39983333333167E-9</v>
      </c>
      <c r="V12">
        <v>4.0763333333283302E-9</v>
      </c>
      <c r="W12">
        <v>7.9574999999958296E-9</v>
      </c>
      <c r="X12">
        <v>1.31696666666408E-8</v>
      </c>
      <c r="Y12">
        <v>1.83715833333225E-8</v>
      </c>
      <c r="Z12">
        <v>4.4026916666672502E-8</v>
      </c>
      <c r="AA12">
        <v>2.5922533333326298E-7</v>
      </c>
      <c r="AB12">
        <v>1.05299574995841E-6</v>
      </c>
      <c r="AC12">
        <v>6.7649116666E-6</v>
      </c>
      <c r="AD12">
        <v>6.0180899999999998E-5</v>
      </c>
      <c r="AE12">
        <v>9.4303166666666696E-5</v>
      </c>
      <c r="AF12">
        <v>2.1442983333333301E-4</v>
      </c>
      <c r="AG12">
        <v>8.7526041666666698E-4</v>
      </c>
      <c r="AH12">
        <v>4.2333960833333302E-2</v>
      </c>
      <c r="AI12">
        <v>0.48758908333333301</v>
      </c>
      <c r="AJ12">
        <v>0.95355441666666696</v>
      </c>
      <c r="AK12">
        <v>0.99064166666666698</v>
      </c>
      <c r="AL12">
        <v>0.99894583333333298</v>
      </c>
      <c r="AM12">
        <v>0.99900833333333305</v>
      </c>
      <c r="AN12">
        <v>0.99975000000000003</v>
      </c>
      <c r="AO12">
        <v>0.99966250000000001</v>
      </c>
      <c r="AP12">
        <v>0.99950000000000006</v>
      </c>
      <c r="AQ12">
        <v>0.99950000000000006</v>
      </c>
      <c r="AR12">
        <v>0.99950000000000006</v>
      </c>
      <c r="AS12">
        <v>0.99950000000000006</v>
      </c>
      <c r="AT12">
        <v>0.99950000000000006</v>
      </c>
      <c r="AU12">
        <v>3.0632566666666698</v>
      </c>
      <c r="AV12">
        <v>2.9006291666666701</v>
      </c>
      <c r="AW12">
        <v>2.9233008189033201</v>
      </c>
      <c r="AX12">
        <v>2.9036575</v>
      </c>
      <c r="AY12">
        <v>3.0543133333333299</v>
      </c>
      <c r="AZ12">
        <v>3.0956488492063499</v>
      </c>
      <c r="BA12">
        <v>3.14416455988456</v>
      </c>
      <c r="BB12">
        <v>3.7101068305232801</v>
      </c>
      <c r="BC12">
        <v>3.8962951544704998</v>
      </c>
      <c r="BD12">
        <v>4.1101395762132604</v>
      </c>
      <c r="BE12">
        <v>4.5369343601874599</v>
      </c>
      <c r="BF12">
        <v>5.4593526646570396</v>
      </c>
      <c r="BG12">
        <v>8.0752759928133404</v>
      </c>
      <c r="BH12">
        <v>9.2331855247242896</v>
      </c>
      <c r="BI12">
        <v>14.7581750873396</v>
      </c>
      <c r="BJ12">
        <v>16.5627069251411</v>
      </c>
      <c r="BK12">
        <v>28.094991666666701</v>
      </c>
      <c r="BL12">
        <v>48.147891666666702</v>
      </c>
    </row>
    <row r="13" spans="1:65" x14ac:dyDescent="0.35">
      <c r="A13" t="s">
        <v>32</v>
      </c>
      <c r="B13" t="s">
        <v>33</v>
      </c>
      <c r="C13" t="s">
        <v>892</v>
      </c>
      <c r="D13" t="s">
        <v>893</v>
      </c>
      <c r="AL13">
        <v>9.1050000000000004</v>
      </c>
      <c r="AM13">
        <v>288.65083333333303</v>
      </c>
      <c r="AN13">
        <v>405.90833333333302</v>
      </c>
      <c r="AO13">
        <v>414.04149999999998</v>
      </c>
      <c r="AP13">
        <v>490.84678574999998</v>
      </c>
      <c r="AQ13">
        <v>504.91500000000002</v>
      </c>
      <c r="AR13">
        <v>535.06183333333297</v>
      </c>
      <c r="AS13">
        <v>539.52583333333303</v>
      </c>
      <c r="AT13">
        <v>555.078258333333</v>
      </c>
      <c r="AU13">
        <v>573.35333333333301</v>
      </c>
      <c r="AV13">
        <v>578.76295454545505</v>
      </c>
      <c r="AW13">
        <v>533.45083333333298</v>
      </c>
      <c r="AX13">
        <v>457.68694062915898</v>
      </c>
      <c r="AY13">
        <v>416.04036972454202</v>
      </c>
      <c r="AZ13">
        <v>342.079116208671</v>
      </c>
      <c r="BA13">
        <v>305.96940026193602</v>
      </c>
      <c r="BB13">
        <v>363.28328560606099</v>
      </c>
      <c r="BC13">
        <v>373.66046673881698</v>
      </c>
      <c r="BD13">
        <v>372.50088244871102</v>
      </c>
      <c r="BE13">
        <v>401.76397562691602</v>
      </c>
      <c r="BF13">
        <v>409.625749270293</v>
      </c>
      <c r="BG13">
        <v>415.91978920493801</v>
      </c>
      <c r="BH13">
        <v>477.91830657609898</v>
      </c>
      <c r="BI13">
        <v>480.48815077796598</v>
      </c>
      <c r="BJ13">
        <v>482.71639384912902</v>
      </c>
      <c r="BK13">
        <v>482.98794659023503</v>
      </c>
      <c r="BL13">
        <v>480.445128767119</v>
      </c>
    </row>
    <row r="14" spans="1:65" x14ac:dyDescent="0.35">
      <c r="A14" t="s">
        <v>897</v>
      </c>
      <c r="B14" t="s">
        <v>370</v>
      </c>
      <c r="C14" t="s">
        <v>892</v>
      </c>
      <c r="D14" t="s">
        <v>893</v>
      </c>
    </row>
    <row r="15" spans="1:65" x14ac:dyDescent="0.35">
      <c r="A15" t="s">
        <v>513</v>
      </c>
      <c r="B15" t="s">
        <v>898</v>
      </c>
      <c r="C15" t="s">
        <v>892</v>
      </c>
      <c r="D15" t="s">
        <v>893</v>
      </c>
      <c r="E15">
        <v>1.7142900007142901</v>
      </c>
      <c r="F15">
        <v>1.7142900007142901</v>
      </c>
      <c r="G15">
        <v>1.7142900007142901</v>
      </c>
      <c r="H15">
        <v>1.7142900007142901</v>
      </c>
      <c r="I15">
        <v>1.7142900007142901</v>
      </c>
      <c r="J15">
        <v>1.7142900007142901</v>
      </c>
      <c r="K15">
        <v>1.7142900007142901</v>
      </c>
      <c r="L15">
        <v>1.7619083340952399</v>
      </c>
      <c r="M15">
        <v>2.0000000010000001</v>
      </c>
      <c r="N15">
        <v>2.0000000010000001</v>
      </c>
      <c r="O15">
        <v>2.0000000010000001</v>
      </c>
      <c r="P15">
        <v>1.97487273321145</v>
      </c>
      <c r="Q15">
        <v>1.9212781494760101</v>
      </c>
      <c r="R15">
        <v>1.9592192359816101</v>
      </c>
      <c r="S15">
        <v>2.0532324085176299</v>
      </c>
      <c r="T15">
        <v>2.16979583233333</v>
      </c>
      <c r="U15">
        <v>2.6146708328333301</v>
      </c>
      <c r="V15">
        <v>2.7</v>
      </c>
      <c r="W15">
        <v>2.7</v>
      </c>
      <c r="X15">
        <v>2.7</v>
      </c>
      <c r="Y15">
        <v>2.7</v>
      </c>
      <c r="Z15">
        <v>2.7</v>
      </c>
      <c r="AA15">
        <v>2.7</v>
      </c>
      <c r="AB15">
        <v>2.7</v>
      </c>
      <c r="AC15">
        <v>2.7</v>
      </c>
      <c r="AD15">
        <v>2.7</v>
      </c>
      <c r="AE15">
        <v>2.7</v>
      </c>
      <c r="AF15">
        <v>2.7</v>
      </c>
      <c r="AG15">
        <v>2.7</v>
      </c>
      <c r="AH15">
        <v>2.7</v>
      </c>
      <c r="AI15">
        <v>2.7</v>
      </c>
      <c r="AJ15">
        <v>2.7</v>
      </c>
      <c r="AK15">
        <v>2.7</v>
      </c>
      <c r="AL15">
        <v>2.7</v>
      </c>
      <c r="AM15">
        <v>2.7</v>
      </c>
      <c r="AN15">
        <v>2.7</v>
      </c>
      <c r="AO15">
        <v>2.7</v>
      </c>
      <c r="AP15">
        <v>2.7</v>
      </c>
      <c r="AQ15">
        <v>2.7</v>
      </c>
      <c r="AR15">
        <v>2.7</v>
      </c>
      <c r="AS15">
        <v>2.7</v>
      </c>
      <c r="AT15">
        <v>2.7</v>
      </c>
      <c r="AU15">
        <v>2.7</v>
      </c>
      <c r="AV15">
        <v>2.7</v>
      </c>
      <c r="AW15">
        <v>2.7</v>
      </c>
      <c r="AX15">
        <v>2.7</v>
      </c>
      <c r="AY15">
        <v>2.7</v>
      </c>
      <c r="AZ15">
        <v>2.7</v>
      </c>
      <c r="BA15">
        <v>2.7</v>
      </c>
      <c r="BB15">
        <v>2.7</v>
      </c>
      <c r="BC15">
        <v>2.7</v>
      </c>
      <c r="BD15">
        <v>2.7</v>
      </c>
      <c r="BE15">
        <v>2.7</v>
      </c>
      <c r="BF15">
        <v>2.7</v>
      </c>
      <c r="BG15">
        <v>2.7</v>
      </c>
      <c r="BH15">
        <v>2.7</v>
      </c>
      <c r="BI15">
        <v>2.7</v>
      </c>
      <c r="BJ15">
        <v>2.7</v>
      </c>
      <c r="BK15">
        <v>2.7</v>
      </c>
      <c r="BL15">
        <v>2.7</v>
      </c>
    </row>
    <row r="16" spans="1:65" x14ac:dyDescent="0.35">
      <c r="A16" t="s">
        <v>34</v>
      </c>
      <c r="B16" t="s">
        <v>35</v>
      </c>
      <c r="C16" t="s">
        <v>892</v>
      </c>
      <c r="D16" t="s">
        <v>893</v>
      </c>
      <c r="E16">
        <v>0.89285699989285705</v>
      </c>
      <c r="F16">
        <v>0.89285699989285705</v>
      </c>
      <c r="G16">
        <v>0.89285699989285705</v>
      </c>
      <c r="H16">
        <v>0.89285699989285705</v>
      </c>
      <c r="I16">
        <v>0.89285699989285705</v>
      </c>
      <c r="J16">
        <v>0.89285699989285705</v>
      </c>
      <c r="K16">
        <v>0.89285699989285705</v>
      </c>
      <c r="L16">
        <v>0.89285699989285705</v>
      </c>
      <c r="M16">
        <v>0.89285699989285705</v>
      </c>
      <c r="N16">
        <v>0.89285699989285705</v>
      </c>
      <c r="O16">
        <v>0.89285699989285705</v>
      </c>
      <c r="P16">
        <v>0.88267025929554799</v>
      </c>
      <c r="Q16">
        <v>0.838697807262207</v>
      </c>
      <c r="R16">
        <v>0.70411390796665796</v>
      </c>
      <c r="S16">
        <v>0.69666586863809599</v>
      </c>
      <c r="T16">
        <v>0.76387124900000003</v>
      </c>
      <c r="U16">
        <v>0.81828408233333305</v>
      </c>
      <c r="V16">
        <v>0.90182499900000002</v>
      </c>
      <c r="W16">
        <v>0.87365924900000003</v>
      </c>
      <c r="X16">
        <v>0.89464091566666704</v>
      </c>
      <c r="Y16">
        <v>0.87824433233333299</v>
      </c>
      <c r="Z16">
        <v>0.87021458233333304</v>
      </c>
      <c r="AA16">
        <v>0.98586283233333305</v>
      </c>
      <c r="AB16">
        <v>1.1100149991666699</v>
      </c>
      <c r="AC16">
        <v>1.1395191659166699</v>
      </c>
      <c r="AD16">
        <v>1.4318949995000001</v>
      </c>
      <c r="AE16">
        <v>1.4959741664166699</v>
      </c>
      <c r="AF16">
        <v>1.42818</v>
      </c>
      <c r="AG16">
        <v>1.2799083333333301</v>
      </c>
      <c r="AH16">
        <v>1.2645966666666699</v>
      </c>
      <c r="AI16">
        <v>1.2810566666666701</v>
      </c>
      <c r="AJ16">
        <v>1.2837558333333301</v>
      </c>
      <c r="AK16">
        <v>1.36164833333333</v>
      </c>
      <c r="AL16">
        <v>1.4705600000000001</v>
      </c>
      <c r="AM16">
        <v>1.3677508333333299</v>
      </c>
      <c r="AN16">
        <v>1.3490325000000001</v>
      </c>
      <c r="AO16">
        <v>1.27786333333333</v>
      </c>
      <c r="AP16">
        <v>1.34738</v>
      </c>
      <c r="AQ16">
        <v>1.5918283333333301</v>
      </c>
      <c r="AR16">
        <v>1.5499499999999999</v>
      </c>
      <c r="AS16">
        <v>1.7248266666666701</v>
      </c>
      <c r="AT16">
        <v>1.9334425</v>
      </c>
      <c r="AU16">
        <v>1.8405625000000001</v>
      </c>
      <c r="AV16">
        <v>1.54191416666667</v>
      </c>
      <c r="AW16">
        <v>1.3597524999999999</v>
      </c>
      <c r="AX16">
        <v>1.3094733333333299</v>
      </c>
      <c r="AY16">
        <v>1.3279734405000001</v>
      </c>
      <c r="AZ16">
        <v>1.1950725</v>
      </c>
      <c r="BA16">
        <v>1.19217833333333</v>
      </c>
      <c r="BB16">
        <v>1.28218881008452</v>
      </c>
      <c r="BC16">
        <v>1.0901594863867701</v>
      </c>
      <c r="BD16">
        <v>0.96946320149673504</v>
      </c>
      <c r="BE16">
        <v>0.96580103065870804</v>
      </c>
      <c r="BF16">
        <v>1.0358430965205401</v>
      </c>
      <c r="BG16">
        <v>1.1093632928169199</v>
      </c>
      <c r="BH16">
        <v>1.33109026245502</v>
      </c>
      <c r="BI16">
        <v>1.3452139760194699</v>
      </c>
      <c r="BJ16">
        <v>1.3047580767159199</v>
      </c>
      <c r="BK16">
        <v>1.33841214646451</v>
      </c>
      <c r="BL16">
        <v>1.4385065442138201</v>
      </c>
    </row>
    <row r="17" spans="1:64" x14ac:dyDescent="0.35">
      <c r="A17" t="s">
        <v>38</v>
      </c>
      <c r="B17" t="s">
        <v>39</v>
      </c>
      <c r="C17" t="s">
        <v>892</v>
      </c>
      <c r="D17" t="s">
        <v>893</v>
      </c>
      <c r="E17">
        <v>26.000000024999999</v>
      </c>
      <c r="F17">
        <v>26.000000024999999</v>
      </c>
      <c r="G17">
        <v>26.000000024999999</v>
      </c>
      <c r="H17">
        <v>26.000000024999999</v>
      </c>
      <c r="I17">
        <v>26.000000024999999</v>
      </c>
      <c r="J17">
        <v>26.000000024999999</v>
      </c>
      <c r="K17">
        <v>26.000000024999999</v>
      </c>
      <c r="L17">
        <v>26.000000024999999</v>
      </c>
      <c r="M17">
        <v>26.000000024999999</v>
      </c>
      <c r="N17">
        <v>26.000000024999999</v>
      </c>
      <c r="O17">
        <v>26.000000024999999</v>
      </c>
      <c r="P17">
        <v>24.985583896139701</v>
      </c>
      <c r="Q17">
        <v>23.1153333323333</v>
      </c>
      <c r="R17">
        <v>19.579999999083299</v>
      </c>
      <c r="S17">
        <v>18.692499998999999</v>
      </c>
      <c r="T17">
        <v>17.416749999166701</v>
      </c>
      <c r="U17">
        <v>17.9396666658333</v>
      </c>
      <c r="V17">
        <v>16.526916666000002</v>
      </c>
      <c r="W17">
        <v>14.521666665750001</v>
      </c>
      <c r="X17">
        <v>13.367499999416699</v>
      </c>
      <c r="Y17">
        <v>12.937999999083299</v>
      </c>
      <c r="Z17">
        <v>15.926833332333301</v>
      </c>
      <c r="AA17">
        <v>17.059249999166699</v>
      </c>
      <c r="AB17">
        <v>17.9633333325</v>
      </c>
      <c r="AC17">
        <v>20.009083332666702</v>
      </c>
      <c r="AD17">
        <v>20.689499999833298</v>
      </c>
      <c r="AE17">
        <v>15.2671333333333</v>
      </c>
      <c r="AF17">
        <v>12.6425</v>
      </c>
      <c r="AG17">
        <v>12.347666666666701</v>
      </c>
      <c r="AH17">
        <v>13.2306666666667</v>
      </c>
      <c r="AI17">
        <v>11.3698333333333</v>
      </c>
      <c r="AJ17">
        <v>11.6759166666667</v>
      </c>
      <c r="AK17">
        <v>10.989333333333301</v>
      </c>
      <c r="AL17">
        <v>11.632182500000001</v>
      </c>
      <c r="AM17">
        <v>11.421824916666701</v>
      </c>
      <c r="AN17">
        <v>10.0814958333333</v>
      </c>
      <c r="AO17">
        <v>10.5865575</v>
      </c>
      <c r="AP17">
        <v>12.204244166666699</v>
      </c>
      <c r="AQ17">
        <v>12.379065000000001</v>
      </c>
    </row>
    <row r="18" spans="1:64" x14ac:dyDescent="0.35">
      <c r="A18" t="s">
        <v>41</v>
      </c>
      <c r="B18" t="s">
        <v>42</v>
      </c>
      <c r="C18" t="s">
        <v>892</v>
      </c>
      <c r="D18" t="s">
        <v>893</v>
      </c>
      <c r="AK18">
        <v>1.0840000000000001E-2</v>
      </c>
      <c r="AL18">
        <v>1.9994999999999999E-2</v>
      </c>
      <c r="AM18">
        <v>0.31404500000000002</v>
      </c>
      <c r="AN18">
        <v>0.88270850000000001</v>
      </c>
      <c r="AO18">
        <v>0.86025283333333302</v>
      </c>
      <c r="AP18">
        <v>0.79707499999999998</v>
      </c>
      <c r="AQ18">
        <v>0.77379968666666699</v>
      </c>
      <c r="AR18">
        <v>0.82403333333333295</v>
      </c>
      <c r="AS18">
        <v>0.89483075000000001</v>
      </c>
      <c r="AT18">
        <v>0.93131666666666701</v>
      </c>
      <c r="AU18">
        <v>0.97216416666666705</v>
      </c>
      <c r="AV18">
        <v>0.98214599999999996</v>
      </c>
      <c r="AW18">
        <v>0.98269550000000006</v>
      </c>
      <c r="AX18">
        <v>0.94542099999999996</v>
      </c>
      <c r="AY18">
        <v>0.89344500000000004</v>
      </c>
      <c r="AZ18">
        <v>0.85812380824372803</v>
      </c>
      <c r="BA18">
        <v>0.82161957885304604</v>
      </c>
      <c r="BB18">
        <v>0.80378333333333296</v>
      </c>
      <c r="BC18">
        <v>0.80264999999999997</v>
      </c>
      <c r="BD18">
        <v>0.78968638888888898</v>
      </c>
      <c r="BE18">
        <v>0.78564534946236597</v>
      </c>
      <c r="BF18">
        <v>0.784541075268817</v>
      </c>
      <c r="BG18">
        <v>0.78434749999999998</v>
      </c>
      <c r="BH18">
        <v>1.0245638185505901</v>
      </c>
      <c r="BI18">
        <v>1.59572157270424</v>
      </c>
      <c r="BJ18">
        <v>1.72115480222734</v>
      </c>
      <c r="BK18">
        <v>1.7000166666666701</v>
      </c>
      <c r="BL18">
        <v>1.7</v>
      </c>
    </row>
    <row r="19" spans="1:64" x14ac:dyDescent="0.35">
      <c r="A19" t="s">
        <v>73</v>
      </c>
      <c r="B19" t="s">
        <v>74</v>
      </c>
      <c r="C19" t="s">
        <v>892</v>
      </c>
      <c r="D19" t="s">
        <v>893</v>
      </c>
      <c r="E19">
        <v>50.000000049000001</v>
      </c>
      <c r="F19">
        <v>50.000000049000001</v>
      </c>
      <c r="G19">
        <v>50.000000049000001</v>
      </c>
      <c r="H19">
        <v>50.000000049000001</v>
      </c>
      <c r="I19">
        <v>50.000000049000001</v>
      </c>
      <c r="J19">
        <v>84.375000080125005</v>
      </c>
      <c r="K19">
        <v>87.500000087499998</v>
      </c>
      <c r="L19">
        <v>87.500000087499998</v>
      </c>
      <c r="M19">
        <v>87.500000087499998</v>
      </c>
      <c r="N19">
        <v>87.500000087499998</v>
      </c>
      <c r="O19">
        <v>87.500000087499998</v>
      </c>
      <c r="P19">
        <v>87.500000080208295</v>
      </c>
      <c r="Q19">
        <v>87.5</v>
      </c>
      <c r="R19">
        <v>80.026083333333304</v>
      </c>
      <c r="S19">
        <v>78.75</v>
      </c>
      <c r="T19">
        <v>78.75</v>
      </c>
      <c r="U19">
        <v>86.25</v>
      </c>
      <c r="V19">
        <v>90</v>
      </c>
      <c r="W19">
        <v>90</v>
      </c>
      <c r="X19">
        <v>90</v>
      </c>
      <c r="Y19">
        <v>90</v>
      </c>
      <c r="Z19">
        <v>90</v>
      </c>
      <c r="AA19">
        <v>90</v>
      </c>
      <c r="AB19">
        <v>92.948333333166701</v>
      </c>
      <c r="AC19">
        <v>119.70916666616699</v>
      </c>
      <c r="AD19">
        <v>120.69074999941699</v>
      </c>
      <c r="AE19">
        <v>114.171083333167</v>
      </c>
      <c r="AF19">
        <v>123.56383333333299</v>
      </c>
      <c r="AG19">
        <v>140.39500000000001</v>
      </c>
      <c r="AH19">
        <v>158.666666666667</v>
      </c>
      <c r="AI19">
        <v>171.255416666667</v>
      </c>
      <c r="AJ19">
        <v>181.512583333333</v>
      </c>
      <c r="AK19">
        <v>208.30266666666699</v>
      </c>
      <c r="AL19">
        <v>242.78</v>
      </c>
      <c r="AM19">
        <v>252.66249999999999</v>
      </c>
      <c r="AN19">
        <v>249.75749999999999</v>
      </c>
      <c r="AO19">
        <v>302.74666666666701</v>
      </c>
      <c r="AP19">
        <v>352.35083333333301</v>
      </c>
      <c r="AQ19">
        <v>447.76583333333298</v>
      </c>
      <c r="AR19">
        <v>563.5625</v>
      </c>
      <c r="AS19">
        <v>720.67333333333295</v>
      </c>
      <c r="AT19">
        <v>830.35333333333301</v>
      </c>
      <c r="AU19">
        <v>930.74916666666695</v>
      </c>
      <c r="AV19">
        <v>1082.6199999999999</v>
      </c>
      <c r="AW19">
        <v>1100.9000000000001</v>
      </c>
      <c r="AX19">
        <v>1081.5771666666701</v>
      </c>
      <c r="AY19">
        <v>1028.6835530000001</v>
      </c>
      <c r="AZ19">
        <v>1081.8696825</v>
      </c>
      <c r="BA19">
        <v>1185.6908333333299</v>
      </c>
      <c r="BB19">
        <v>1230.17916666667</v>
      </c>
      <c r="BC19">
        <v>1230.74833333333</v>
      </c>
      <c r="BD19">
        <v>1261.0733333333301</v>
      </c>
      <c r="BE19">
        <v>1442.505625</v>
      </c>
      <c r="BF19">
        <v>1555.09083333333</v>
      </c>
      <c r="BG19">
        <v>1546.6866666666699</v>
      </c>
      <c r="BH19">
        <v>1571.8983333333299</v>
      </c>
      <c r="BI19">
        <v>1654.62666666667</v>
      </c>
      <c r="BJ19">
        <v>1729.0550000000001</v>
      </c>
      <c r="BK19">
        <v>1782.8768749999999</v>
      </c>
      <c r="BL19">
        <v>1845.62289069697</v>
      </c>
    </row>
    <row r="20" spans="1:64" x14ac:dyDescent="0.35">
      <c r="A20" t="s">
        <v>53</v>
      </c>
      <c r="B20" t="s">
        <v>54</v>
      </c>
      <c r="C20" t="s">
        <v>892</v>
      </c>
      <c r="D20" t="s">
        <v>893</v>
      </c>
      <c r="E20">
        <v>50.000000049000001</v>
      </c>
      <c r="F20">
        <v>50.000000049000001</v>
      </c>
      <c r="G20">
        <v>50.000000049000001</v>
      </c>
      <c r="H20">
        <v>50.000000049000001</v>
      </c>
      <c r="I20">
        <v>50.000000049000001</v>
      </c>
      <c r="J20">
        <v>50.000000049000001</v>
      </c>
      <c r="K20">
        <v>50.000000049000001</v>
      </c>
      <c r="L20">
        <v>50.000000049000001</v>
      </c>
      <c r="M20">
        <v>50.000000049000001</v>
      </c>
      <c r="N20">
        <v>50.000000049000001</v>
      </c>
      <c r="O20">
        <v>50.000000049000001</v>
      </c>
      <c r="P20">
        <v>49.056977421689901</v>
      </c>
      <c r="Q20">
        <v>44.014583332333302</v>
      </c>
      <c r="R20">
        <v>38.976499998999998</v>
      </c>
      <c r="S20">
        <v>38.951499998999999</v>
      </c>
      <c r="T20">
        <v>36.778916665666699</v>
      </c>
      <c r="U20">
        <v>38.605166665666701</v>
      </c>
      <c r="V20">
        <v>35.842749998999999</v>
      </c>
      <c r="W20">
        <v>31.492083332333301</v>
      </c>
      <c r="X20">
        <v>29.318666665666701</v>
      </c>
      <c r="Y20">
        <v>29.24166666575</v>
      </c>
      <c r="Z20">
        <v>37.129249999166703</v>
      </c>
      <c r="AA20">
        <v>45.690583332333297</v>
      </c>
      <c r="AB20">
        <v>51.131666665833301</v>
      </c>
      <c r="AC20">
        <v>57.783916666416701</v>
      </c>
      <c r="AD20">
        <v>59.378</v>
      </c>
      <c r="AE20">
        <v>44.671916666666696</v>
      </c>
      <c r="AF20">
        <v>37.334083333333297</v>
      </c>
      <c r="AG20">
        <v>36.768333333333302</v>
      </c>
      <c r="AH20">
        <v>39.404000000000003</v>
      </c>
      <c r="AI20">
        <v>33.417916666666699</v>
      </c>
      <c r="AJ20">
        <v>34.148249999999997</v>
      </c>
      <c r="AK20">
        <v>32.149500000000003</v>
      </c>
      <c r="AL20">
        <v>34.596520833333301</v>
      </c>
      <c r="AM20">
        <v>33.456497499999998</v>
      </c>
      <c r="AN20">
        <v>29.4800166666667</v>
      </c>
      <c r="AO20">
        <v>30.961513333333301</v>
      </c>
      <c r="AP20">
        <v>35.773890833333297</v>
      </c>
      <c r="AQ20">
        <v>36.298640833333302</v>
      </c>
    </row>
    <row r="21" spans="1:64" x14ac:dyDescent="0.35">
      <c r="A21" t="s">
        <v>57</v>
      </c>
      <c r="B21" t="s">
        <v>58</v>
      </c>
      <c r="C21" t="s">
        <v>892</v>
      </c>
      <c r="D21" t="s">
        <v>893</v>
      </c>
      <c r="E21">
        <v>245.19510139835899</v>
      </c>
      <c r="F21">
        <v>245.26010162116</v>
      </c>
      <c r="G21">
        <v>245.013850686544</v>
      </c>
      <c r="H21">
        <v>245.01635069607499</v>
      </c>
      <c r="I21">
        <v>245.027184079042</v>
      </c>
      <c r="J21">
        <v>245.06093420770799</v>
      </c>
      <c r="K21">
        <v>245.67843655764401</v>
      </c>
      <c r="L21">
        <v>246.00093779128099</v>
      </c>
      <c r="M21">
        <v>247.56469375695099</v>
      </c>
      <c r="N21">
        <v>259.960574351236</v>
      </c>
      <c r="O21">
        <v>276.403137026845</v>
      </c>
      <c r="P21">
        <v>275.35645668533198</v>
      </c>
      <c r="Q21">
        <v>252.02762746264901</v>
      </c>
      <c r="R21">
        <v>222.88918305322699</v>
      </c>
      <c r="S21">
        <v>240.70466763782301</v>
      </c>
      <c r="T21">
        <v>214.31290034121901</v>
      </c>
      <c r="U21">
        <v>238.95049426705901</v>
      </c>
      <c r="V21">
        <v>245.67968656657601</v>
      </c>
      <c r="W21">
        <v>225.65586023395699</v>
      </c>
      <c r="X21">
        <v>212.721644262377</v>
      </c>
      <c r="Y21">
        <v>211.27955541470499</v>
      </c>
      <c r="Z21">
        <v>271.73145255032699</v>
      </c>
      <c r="AA21">
        <v>328.60625269898998</v>
      </c>
      <c r="AB21">
        <v>381.06603602462798</v>
      </c>
      <c r="AC21">
        <v>436.95666578800802</v>
      </c>
      <c r="AD21">
        <v>449.26296271160697</v>
      </c>
      <c r="AE21">
        <v>346.305903554493</v>
      </c>
      <c r="AF21">
        <v>300.53656240147802</v>
      </c>
      <c r="AG21">
        <v>297.84821881937802</v>
      </c>
      <c r="AH21">
        <v>319.008299487903</v>
      </c>
      <c r="AI21">
        <v>272.264787954393</v>
      </c>
      <c r="AJ21">
        <v>282.10690880881998</v>
      </c>
      <c r="AK21">
        <v>264.69180075057898</v>
      </c>
      <c r="AL21">
        <v>283.16257950001801</v>
      </c>
      <c r="AM21">
        <v>555.20469565569704</v>
      </c>
      <c r="AN21">
        <v>499.14842590131002</v>
      </c>
      <c r="AO21">
        <v>511.55243027251601</v>
      </c>
      <c r="AP21">
        <v>583.66937235339606</v>
      </c>
      <c r="AQ21">
        <v>589.951774567332</v>
      </c>
      <c r="AR21">
        <v>615.47334931916396</v>
      </c>
      <c r="AS21">
        <v>710.20797703136702</v>
      </c>
      <c r="AT21">
        <v>732.39769326022804</v>
      </c>
      <c r="AU21">
        <v>693.71322649637398</v>
      </c>
      <c r="AV21">
        <v>579.897426172466</v>
      </c>
      <c r="AW21">
        <v>527.33803229157604</v>
      </c>
      <c r="AX21">
        <v>527.25836264962595</v>
      </c>
      <c r="AY21">
        <v>522.42562489517604</v>
      </c>
      <c r="AZ21">
        <v>478.63371847636301</v>
      </c>
      <c r="BA21">
        <v>446.00004143278801</v>
      </c>
      <c r="BB21">
        <v>470.29342334139801</v>
      </c>
      <c r="BC21">
        <v>494.794262222947</v>
      </c>
      <c r="BD21">
        <v>471.24862571893698</v>
      </c>
      <c r="BE21">
        <v>510.55633845425098</v>
      </c>
      <c r="BF21">
        <v>493.89962385223703</v>
      </c>
      <c r="BG21">
        <v>493.757329875312</v>
      </c>
      <c r="BH21">
        <v>591.21169798260996</v>
      </c>
      <c r="BI21">
        <v>592.60561506302201</v>
      </c>
      <c r="BJ21">
        <v>580.65674958785803</v>
      </c>
      <c r="BK21">
        <v>555.44645839822601</v>
      </c>
      <c r="BL21">
        <v>585.95081375715597</v>
      </c>
    </row>
    <row r="22" spans="1:64" x14ac:dyDescent="0.35">
      <c r="A22" t="s">
        <v>71</v>
      </c>
      <c r="B22" t="s">
        <v>72</v>
      </c>
      <c r="C22" t="s">
        <v>892</v>
      </c>
      <c r="D22" t="s">
        <v>893</v>
      </c>
      <c r="E22">
        <v>245.19510139835899</v>
      </c>
      <c r="F22">
        <v>245.26010162116</v>
      </c>
      <c r="G22">
        <v>245.013850686544</v>
      </c>
      <c r="H22">
        <v>245.01635069607499</v>
      </c>
      <c r="I22">
        <v>245.027184079042</v>
      </c>
      <c r="J22">
        <v>245.06093420770799</v>
      </c>
      <c r="K22">
        <v>245.67843655764401</v>
      </c>
      <c r="L22">
        <v>246.00093779128099</v>
      </c>
      <c r="M22">
        <v>247.56469375695099</v>
      </c>
      <c r="N22">
        <v>259.960574351236</v>
      </c>
      <c r="O22">
        <v>276.403137026845</v>
      </c>
      <c r="P22">
        <v>275.35645668533198</v>
      </c>
      <c r="Q22">
        <v>252.02762746264901</v>
      </c>
      <c r="R22">
        <v>222.88918305322699</v>
      </c>
      <c r="S22">
        <v>240.70466763782301</v>
      </c>
      <c r="T22">
        <v>214.31290034121901</v>
      </c>
      <c r="U22">
        <v>238.95049426705901</v>
      </c>
      <c r="V22">
        <v>245.67968656657601</v>
      </c>
      <c r="W22">
        <v>225.65586023395699</v>
      </c>
      <c r="X22">
        <v>212.721644262377</v>
      </c>
      <c r="Y22">
        <v>211.27955541470499</v>
      </c>
      <c r="Z22">
        <v>271.73145255032699</v>
      </c>
      <c r="AA22">
        <v>328.60625269898998</v>
      </c>
      <c r="AB22">
        <v>381.06603602462798</v>
      </c>
      <c r="AC22">
        <v>436.95666578800802</v>
      </c>
      <c r="AD22">
        <v>449.26296271160697</v>
      </c>
      <c r="AE22">
        <v>346.305903554493</v>
      </c>
      <c r="AF22">
        <v>300.53656240147802</v>
      </c>
      <c r="AG22">
        <v>297.84821881937802</v>
      </c>
      <c r="AH22">
        <v>319.008299487903</v>
      </c>
      <c r="AI22">
        <v>272.264787954393</v>
      </c>
      <c r="AJ22">
        <v>282.10690880881998</v>
      </c>
      <c r="AK22">
        <v>264.69180075057898</v>
      </c>
      <c r="AL22">
        <v>283.16257950001801</v>
      </c>
      <c r="AM22">
        <v>555.20469565569704</v>
      </c>
      <c r="AN22">
        <v>499.14842590131002</v>
      </c>
      <c r="AO22">
        <v>511.55243027251601</v>
      </c>
      <c r="AP22">
        <v>583.66937235339606</v>
      </c>
      <c r="AQ22">
        <v>589.951774567332</v>
      </c>
      <c r="AR22">
        <v>615.47334931916396</v>
      </c>
      <c r="AS22">
        <v>710.20797703136702</v>
      </c>
      <c r="AT22">
        <v>732.39769326022804</v>
      </c>
      <c r="AU22">
        <v>693.71322649637398</v>
      </c>
      <c r="AV22">
        <v>579.897426172466</v>
      </c>
      <c r="AW22">
        <v>527.33803229157604</v>
      </c>
      <c r="AX22">
        <v>527.25836264962595</v>
      </c>
      <c r="AY22">
        <v>522.42562489517604</v>
      </c>
      <c r="AZ22">
        <v>478.63371847636301</v>
      </c>
      <c r="BA22">
        <v>446.00004143278801</v>
      </c>
      <c r="BB22">
        <v>470.29342334139801</v>
      </c>
      <c r="BC22">
        <v>494.794262222947</v>
      </c>
      <c r="BD22">
        <v>471.24862571893698</v>
      </c>
      <c r="BE22">
        <v>510.55633845425098</v>
      </c>
      <c r="BF22">
        <v>493.89962385223703</v>
      </c>
      <c r="BG22">
        <v>493.757329875312</v>
      </c>
      <c r="BH22">
        <v>591.21169798260996</v>
      </c>
      <c r="BI22">
        <v>592.60561506302201</v>
      </c>
      <c r="BJ22">
        <v>580.65674958785803</v>
      </c>
      <c r="BK22">
        <v>555.44645839822601</v>
      </c>
      <c r="BL22">
        <v>585.91101318036897</v>
      </c>
    </row>
    <row r="23" spans="1:64" x14ac:dyDescent="0.35">
      <c r="A23" t="s">
        <v>47</v>
      </c>
      <c r="B23" t="s">
        <v>48</v>
      </c>
      <c r="C23" t="s">
        <v>892</v>
      </c>
      <c r="D23" t="s">
        <v>893</v>
      </c>
      <c r="P23">
        <v>7.8688425850291202</v>
      </c>
      <c r="Q23">
        <v>7.7001841681494998</v>
      </c>
      <c r="R23">
        <v>7.8498159993174204</v>
      </c>
      <c r="S23">
        <v>8.2260022412153795</v>
      </c>
      <c r="T23">
        <v>12.186180036989001</v>
      </c>
      <c r="U23">
        <v>15.3991686037548</v>
      </c>
      <c r="V23">
        <v>15.375099999416699</v>
      </c>
      <c r="W23">
        <v>15.016116665749999</v>
      </c>
      <c r="X23">
        <v>15.5519249993333</v>
      </c>
      <c r="Y23">
        <v>15.454058332500001</v>
      </c>
      <c r="Z23">
        <v>17.986691665833298</v>
      </c>
      <c r="AA23">
        <v>22.1178833323333</v>
      </c>
      <c r="AB23">
        <v>24.6154249995</v>
      </c>
      <c r="AC23">
        <v>25.353933385083302</v>
      </c>
      <c r="AD23">
        <v>27.9945916666667</v>
      </c>
      <c r="AE23">
        <v>30.4069</v>
      </c>
      <c r="AF23">
        <v>30.949833333333299</v>
      </c>
      <c r="AG23">
        <v>31.7332485981559</v>
      </c>
      <c r="AH23">
        <v>32.270000000000003</v>
      </c>
      <c r="AI23">
        <v>34.568808333333301</v>
      </c>
      <c r="AJ23">
        <v>36.5961833333333</v>
      </c>
      <c r="AK23">
        <v>38.950758333333297</v>
      </c>
      <c r="AL23">
        <v>39.567257499999997</v>
      </c>
      <c r="AM23">
        <v>40.211739166666703</v>
      </c>
      <c r="AN23">
        <v>40.278318333333303</v>
      </c>
      <c r="AO23">
        <v>41.794168333333303</v>
      </c>
      <c r="AP23">
        <v>43.8921158333333</v>
      </c>
      <c r="AQ23">
        <v>46.905651666666699</v>
      </c>
      <c r="AR23">
        <v>49.0854</v>
      </c>
      <c r="AS23">
        <v>52.141666666666701</v>
      </c>
      <c r="AT23">
        <v>55.8066666666667</v>
      </c>
      <c r="AU23">
        <v>57.887999999999998</v>
      </c>
      <c r="AV23">
        <v>58.150039999999997</v>
      </c>
      <c r="AW23">
        <v>59.512658333333299</v>
      </c>
      <c r="AX23">
        <v>64.327475000000007</v>
      </c>
      <c r="AY23">
        <v>68.933233333333305</v>
      </c>
      <c r="AZ23">
        <v>68.874875000000003</v>
      </c>
      <c r="BA23">
        <v>68.598275000000001</v>
      </c>
      <c r="BB23">
        <v>69.039066666666699</v>
      </c>
      <c r="BC23">
        <v>69.649291666666699</v>
      </c>
      <c r="BD23">
        <v>74.1524</v>
      </c>
      <c r="BE23">
        <v>81.8626583333333</v>
      </c>
      <c r="BF23">
        <v>78.103234999999998</v>
      </c>
      <c r="BG23">
        <v>77.641408333333302</v>
      </c>
      <c r="BH23">
        <v>77.946908333333297</v>
      </c>
      <c r="BI23">
        <v>78.468091666666695</v>
      </c>
      <c r="BJ23">
        <v>80.437541666666704</v>
      </c>
      <c r="BK23">
        <v>83.466201916666705</v>
      </c>
      <c r="BL23">
        <v>84.453522500000005</v>
      </c>
    </row>
    <row r="24" spans="1:64" x14ac:dyDescent="0.35">
      <c r="A24" t="s">
        <v>69</v>
      </c>
      <c r="B24" t="s">
        <v>70</v>
      </c>
      <c r="C24" t="s">
        <v>892</v>
      </c>
      <c r="D24" t="s">
        <v>893</v>
      </c>
      <c r="E24">
        <v>1.169999999E-3</v>
      </c>
      <c r="F24">
        <v>1.169999999E-3</v>
      </c>
      <c r="G24">
        <v>1.169999999E-3</v>
      </c>
      <c r="H24">
        <v>1.169999999E-3</v>
      </c>
      <c r="I24">
        <v>1.169999999E-3</v>
      </c>
      <c r="J24">
        <v>1.169999999E-3</v>
      </c>
      <c r="K24">
        <v>1.169999999E-3</v>
      </c>
      <c r="L24">
        <v>1.169999999E-3</v>
      </c>
      <c r="M24">
        <v>1.169999999E-3</v>
      </c>
      <c r="N24">
        <v>1.169999999E-3</v>
      </c>
      <c r="O24">
        <v>1.169999999E-3</v>
      </c>
      <c r="P24">
        <v>1.169999999E-3</v>
      </c>
      <c r="Q24">
        <v>1.08E-3</v>
      </c>
      <c r="R24">
        <v>9.791666657499999E-4</v>
      </c>
      <c r="S24">
        <v>9.6999999899999995E-4</v>
      </c>
      <c r="AJ24">
        <v>1.7788249999999999E-2</v>
      </c>
      <c r="AK24">
        <v>2.3341166666666701E-2</v>
      </c>
      <c r="AL24">
        <v>2.75935833333333E-2</v>
      </c>
      <c r="AM24">
        <v>5.4133666666666698E-2</v>
      </c>
      <c r="AN24">
        <v>6.7170833333333305E-2</v>
      </c>
      <c r="AO24">
        <v>0.177888666666667</v>
      </c>
      <c r="AP24">
        <v>1.6818791666666699</v>
      </c>
      <c r="AQ24">
        <v>1.7603583333333299</v>
      </c>
      <c r="AR24">
        <v>1.8363833333333299</v>
      </c>
      <c r="AS24">
        <v>2.123275</v>
      </c>
      <c r="AT24">
        <v>2.1847083333333299</v>
      </c>
      <c r="AU24">
        <v>2.076975</v>
      </c>
      <c r="AV24">
        <v>1.7327016666666699</v>
      </c>
      <c r="AW24">
        <v>1.5751089166666701</v>
      </c>
      <c r="AX24">
        <v>1.5741333333333301</v>
      </c>
      <c r="AY24">
        <v>1.5592666666666699</v>
      </c>
      <c r="AZ24">
        <v>1.4290499999999999</v>
      </c>
      <c r="BA24">
        <v>1.3371166666666701</v>
      </c>
      <c r="BB24">
        <v>1.40669166666667</v>
      </c>
      <c r="BC24">
        <v>1.47739166666667</v>
      </c>
      <c r="BD24">
        <v>1.40645833333333</v>
      </c>
      <c r="BE24">
        <v>1.5220499999999999</v>
      </c>
      <c r="BF24">
        <v>1.47356666666667</v>
      </c>
      <c r="BG24">
        <v>1.4741833333333301</v>
      </c>
      <c r="BH24">
        <v>1.7644</v>
      </c>
      <c r="BI24">
        <v>1.7680416666666701</v>
      </c>
      <c r="BJ24">
        <v>1.73545833333333</v>
      </c>
      <c r="BK24">
        <v>1.6570416666666701</v>
      </c>
      <c r="BL24">
        <v>1.7470416666666699</v>
      </c>
    </row>
    <row r="25" spans="1:64" x14ac:dyDescent="0.35">
      <c r="A25" t="s">
        <v>45</v>
      </c>
      <c r="B25" t="s">
        <v>46</v>
      </c>
      <c r="C25" t="s">
        <v>892</v>
      </c>
      <c r="D25" t="s">
        <v>893</v>
      </c>
      <c r="K25">
        <v>0.47618999947619001</v>
      </c>
      <c r="L25">
        <v>0.47618999947619001</v>
      </c>
      <c r="M25">
        <v>0.47618999947619001</v>
      </c>
      <c r="N25">
        <v>0.47618999947619001</v>
      </c>
      <c r="O25">
        <v>0.47618999947619001</v>
      </c>
      <c r="P25">
        <v>0.47479628758907599</v>
      </c>
      <c r="Q25">
        <v>0.43859778342153799</v>
      </c>
      <c r="R25">
        <v>0.399630307154623</v>
      </c>
      <c r="S25">
        <v>0.39473999900000001</v>
      </c>
      <c r="T25">
        <v>0.39549999899999999</v>
      </c>
      <c r="U25">
        <v>0.39559916566666697</v>
      </c>
      <c r="V25">
        <v>0.39564999899999997</v>
      </c>
      <c r="W25">
        <v>0.38745333233333301</v>
      </c>
      <c r="X25">
        <v>0.38161749924999999</v>
      </c>
      <c r="Y25">
        <v>0.37700023471010002</v>
      </c>
      <c r="Z25">
        <v>0.37599999899999997</v>
      </c>
      <c r="AA25">
        <v>0.37599999899999997</v>
      </c>
      <c r="AB25">
        <v>0.37599999899999997</v>
      </c>
      <c r="AC25">
        <v>0.37599999958333302</v>
      </c>
      <c r="AD25">
        <v>0.376</v>
      </c>
      <c r="AE25">
        <v>0.376</v>
      </c>
      <c r="AF25">
        <v>0.376</v>
      </c>
      <c r="AG25">
        <v>0.376</v>
      </c>
      <c r="AH25">
        <v>0.376</v>
      </c>
      <c r="AI25">
        <v>0.376</v>
      </c>
      <c r="AJ25">
        <v>0.376</v>
      </c>
      <c r="AK25">
        <v>0.376</v>
      </c>
      <c r="AL25">
        <v>0.37599998916666699</v>
      </c>
      <c r="AM25">
        <v>0.37599996499999999</v>
      </c>
      <c r="AN25">
        <v>0.37599997083333297</v>
      </c>
      <c r="AO25">
        <v>0.37599996749999998</v>
      </c>
      <c r="AP25">
        <v>0.37599996499999999</v>
      </c>
      <c r="AQ25">
        <v>0.37599996250000001</v>
      </c>
      <c r="AR25">
        <v>0.375999979166667</v>
      </c>
      <c r="AS25">
        <v>0.376</v>
      </c>
      <c r="AT25">
        <v>0.376</v>
      </c>
      <c r="AU25">
        <v>0.376</v>
      </c>
      <c r="AV25">
        <v>0.376</v>
      </c>
      <c r="AW25">
        <v>0.376</v>
      </c>
      <c r="AX25">
        <v>0.376</v>
      </c>
      <c r="AY25">
        <v>0.376</v>
      </c>
      <c r="AZ25">
        <v>0.376</v>
      </c>
      <c r="BA25">
        <v>0.376</v>
      </c>
      <c r="BB25">
        <v>0.376</v>
      </c>
      <c r="BC25">
        <v>0.376</v>
      </c>
      <c r="BD25">
        <v>0.376</v>
      </c>
      <c r="BE25">
        <v>0.376</v>
      </c>
      <c r="BF25">
        <v>0.376</v>
      </c>
      <c r="BG25">
        <v>0.376</v>
      </c>
      <c r="BH25">
        <v>0.376</v>
      </c>
      <c r="BI25">
        <v>0.376</v>
      </c>
      <c r="BJ25">
        <v>0.376</v>
      </c>
      <c r="BK25">
        <v>0.376</v>
      </c>
      <c r="BL25">
        <v>0.376</v>
      </c>
    </row>
    <row r="26" spans="1:64" x14ac:dyDescent="0.35">
      <c r="A26" t="s">
        <v>899</v>
      </c>
      <c r="B26" t="s">
        <v>44</v>
      </c>
      <c r="C26" t="s">
        <v>892</v>
      </c>
      <c r="D26" t="s">
        <v>893</v>
      </c>
      <c r="E26">
        <v>1.02041</v>
      </c>
      <c r="F26">
        <v>1.02041</v>
      </c>
      <c r="G26">
        <v>1.02041</v>
      </c>
      <c r="H26">
        <v>1.02041</v>
      </c>
      <c r="I26">
        <v>1.02041</v>
      </c>
      <c r="J26">
        <v>1.02041</v>
      </c>
      <c r="K26">
        <v>1</v>
      </c>
      <c r="L26">
        <v>1</v>
      </c>
      <c r="M26">
        <v>1</v>
      </c>
      <c r="N26">
        <v>1</v>
      </c>
      <c r="O26">
        <v>1</v>
      </c>
      <c r="P26">
        <v>1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  <c r="AN26">
        <v>1</v>
      </c>
      <c r="AO26">
        <v>1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1</v>
      </c>
      <c r="AY26">
        <v>1</v>
      </c>
      <c r="AZ26">
        <v>1</v>
      </c>
      <c r="BA26">
        <v>1</v>
      </c>
      <c r="BB26">
        <v>1</v>
      </c>
      <c r="BC26">
        <v>1</v>
      </c>
      <c r="BD26">
        <v>1</v>
      </c>
      <c r="BE26">
        <v>1</v>
      </c>
      <c r="BF26">
        <v>1</v>
      </c>
      <c r="BG26">
        <v>1</v>
      </c>
      <c r="BH26">
        <v>1</v>
      </c>
      <c r="BI26">
        <v>1</v>
      </c>
      <c r="BJ26">
        <v>1</v>
      </c>
      <c r="BK26">
        <v>1</v>
      </c>
      <c r="BL26">
        <v>1</v>
      </c>
    </row>
    <row r="27" spans="1:64" x14ac:dyDescent="0.35">
      <c r="A27" t="s">
        <v>63</v>
      </c>
      <c r="B27" t="s">
        <v>64</v>
      </c>
      <c r="C27" t="s">
        <v>892</v>
      </c>
      <c r="D27" t="s">
        <v>893</v>
      </c>
      <c r="AP27">
        <v>1.73405583333333</v>
      </c>
      <c r="AQ27">
        <v>1.75966758333333</v>
      </c>
      <c r="AR27">
        <v>1.8357953848931099</v>
      </c>
      <c r="AS27">
        <v>2.12285951185833</v>
      </c>
      <c r="AT27">
        <v>2.1856595833000001</v>
      </c>
      <c r="AU27">
        <v>2.07817042621667</v>
      </c>
      <c r="AV27">
        <v>1.7329322041916699</v>
      </c>
      <c r="AW27">
        <v>1.57515702795</v>
      </c>
      <c r="AX27">
        <v>1.5727220196</v>
      </c>
      <c r="AY27">
        <v>1.5590719560583299</v>
      </c>
      <c r="AZ27">
        <v>1.429002741625</v>
      </c>
      <c r="BA27">
        <v>1.3351956804842799</v>
      </c>
      <c r="BB27">
        <v>1.4078912383694999</v>
      </c>
      <c r="BC27">
        <v>1.47673956845028</v>
      </c>
      <c r="BD27">
        <v>1.40693658566639</v>
      </c>
      <c r="BE27">
        <v>1.5222099744513</v>
      </c>
      <c r="BF27">
        <v>1.4730513226323501</v>
      </c>
      <c r="BG27">
        <v>1.4741691867940001</v>
      </c>
      <c r="BH27">
        <v>1.76349164694686</v>
      </c>
      <c r="BI27">
        <v>1.7681390242991499</v>
      </c>
      <c r="BJ27">
        <v>1.73535271327691</v>
      </c>
      <c r="BK27">
        <v>1.6569854411354299</v>
      </c>
      <c r="BL27">
        <v>1.74708646136073</v>
      </c>
    </row>
    <row r="28" spans="1:64" x14ac:dyDescent="0.35">
      <c r="A28" t="s">
        <v>51</v>
      </c>
      <c r="B28" t="s">
        <v>52</v>
      </c>
      <c r="C28" t="s">
        <v>892</v>
      </c>
      <c r="D28" t="s">
        <v>893</v>
      </c>
      <c r="AM28">
        <v>3.6411125E-4</v>
      </c>
      <c r="AN28">
        <v>1.15209666666667E-3</v>
      </c>
      <c r="AO28">
        <v>1.3229876666666701E-3</v>
      </c>
      <c r="AP28">
        <v>2.6020549583333301E-3</v>
      </c>
      <c r="AQ28">
        <v>4.6127620000000003E-3</v>
      </c>
      <c r="AR28">
        <v>2.4929532916666702E-2</v>
      </c>
      <c r="AS28">
        <v>8.7675000000000003E-2</v>
      </c>
      <c r="AT28">
        <v>0.13900000000000001</v>
      </c>
      <c r="AU28">
        <v>0.17909166666666701</v>
      </c>
      <c r="AV28">
        <v>0.20512708333333299</v>
      </c>
      <c r="AW28">
        <v>0.21602574999999999</v>
      </c>
      <c r="AX28">
        <v>0.21538199999999999</v>
      </c>
      <c r="AY28">
        <v>0.21445641666666701</v>
      </c>
      <c r="AZ28">
        <v>0.214607833333333</v>
      </c>
      <c r="BA28">
        <v>0.21363974999999999</v>
      </c>
      <c r="BB28">
        <v>0.279304921788469</v>
      </c>
      <c r="BC28">
        <v>0.29785099999999998</v>
      </c>
      <c r="BD28">
        <v>0.49746333333333298</v>
      </c>
      <c r="BE28">
        <v>0.83368983333333302</v>
      </c>
      <c r="BF28">
        <v>0.88800524999999997</v>
      </c>
      <c r="BG28">
        <v>1.0224102500000001</v>
      </c>
      <c r="BH28">
        <v>1.5925988333333301</v>
      </c>
      <c r="BI28">
        <v>1.9895628333333299</v>
      </c>
      <c r="BJ28">
        <v>1.93234166666667</v>
      </c>
      <c r="BK28">
        <v>2.0376083333333299</v>
      </c>
      <c r="BL28">
        <v>2.0917833333333302</v>
      </c>
    </row>
    <row r="29" spans="1:64" x14ac:dyDescent="0.35">
      <c r="A29" t="s">
        <v>55</v>
      </c>
      <c r="B29" t="s">
        <v>56</v>
      </c>
      <c r="C29" t="s">
        <v>892</v>
      </c>
      <c r="D29" t="s">
        <v>893</v>
      </c>
      <c r="E29">
        <v>1.42857000042857</v>
      </c>
      <c r="F29">
        <v>1.42857000042857</v>
      </c>
      <c r="G29">
        <v>1.42857000042857</v>
      </c>
      <c r="H29">
        <v>1.42857000042857</v>
      </c>
      <c r="I29">
        <v>1.42857000042857</v>
      </c>
      <c r="J29">
        <v>1.42857000042857</v>
      </c>
      <c r="K29">
        <v>1.42857000042857</v>
      </c>
      <c r="L29">
        <v>1.4484116669960301</v>
      </c>
      <c r="M29">
        <v>1.6666700006666699</v>
      </c>
      <c r="N29">
        <v>1.6666700006666699</v>
      </c>
      <c r="O29">
        <v>1.6666700006666699</v>
      </c>
      <c r="P29">
        <v>1.6436821181343699</v>
      </c>
      <c r="Q29">
        <v>1.6015618461200301</v>
      </c>
      <c r="R29">
        <v>1.6326837811972299</v>
      </c>
      <c r="S29">
        <v>1.7109267840790501</v>
      </c>
      <c r="T29">
        <v>1.80804370464356</v>
      </c>
      <c r="U29">
        <v>2.2256731316515599</v>
      </c>
      <c r="V29">
        <v>2</v>
      </c>
      <c r="W29">
        <v>2</v>
      </c>
      <c r="X29">
        <v>2</v>
      </c>
      <c r="Y29">
        <v>2</v>
      </c>
      <c r="Z29">
        <v>2</v>
      </c>
      <c r="AA29">
        <v>2</v>
      </c>
      <c r="AB29">
        <v>2</v>
      </c>
      <c r="AC29">
        <v>2</v>
      </c>
      <c r="AD29">
        <v>2</v>
      </c>
      <c r="AE29">
        <v>2</v>
      </c>
      <c r="AF29">
        <v>2</v>
      </c>
      <c r="AG29">
        <v>2</v>
      </c>
      <c r="AH29">
        <v>2</v>
      </c>
      <c r="AI29">
        <v>2</v>
      </c>
      <c r="AJ29">
        <v>2</v>
      </c>
      <c r="AK29">
        <v>2</v>
      </c>
      <c r="AL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2</v>
      </c>
      <c r="AV29">
        <v>2</v>
      </c>
      <c r="AW29">
        <v>2</v>
      </c>
      <c r="AX29">
        <v>2</v>
      </c>
      <c r="AY29">
        <v>2</v>
      </c>
      <c r="AZ29">
        <v>2</v>
      </c>
      <c r="BA29">
        <v>2</v>
      </c>
      <c r="BB29">
        <v>2</v>
      </c>
      <c r="BC29">
        <v>2</v>
      </c>
      <c r="BD29">
        <v>2</v>
      </c>
      <c r="BE29">
        <v>2</v>
      </c>
      <c r="BF29">
        <v>2</v>
      </c>
      <c r="BG29">
        <v>2</v>
      </c>
      <c r="BH29">
        <v>2</v>
      </c>
      <c r="BI29">
        <v>2</v>
      </c>
      <c r="BJ29">
        <v>2</v>
      </c>
      <c r="BK29">
        <v>2</v>
      </c>
      <c r="BL29">
        <v>2</v>
      </c>
    </row>
    <row r="30" spans="1:64" x14ac:dyDescent="0.35">
      <c r="A30" t="s">
        <v>690</v>
      </c>
      <c r="B30" t="s">
        <v>900</v>
      </c>
      <c r="C30" t="s">
        <v>892</v>
      </c>
      <c r="D30" t="s">
        <v>893</v>
      </c>
      <c r="E30">
        <v>0.85714000000000001</v>
      </c>
      <c r="F30">
        <v>0.85714000000000001</v>
      </c>
      <c r="G30">
        <v>0.85714000000000001</v>
      </c>
      <c r="H30">
        <v>0.85714000000000001</v>
      </c>
      <c r="I30">
        <v>0.85714000000000001</v>
      </c>
      <c r="J30">
        <v>0.85714000000000001</v>
      </c>
      <c r="K30">
        <v>0.85714000000000001</v>
      </c>
      <c r="L30">
        <v>0.86904499999999996</v>
      </c>
      <c r="M30">
        <v>1</v>
      </c>
      <c r="N30">
        <v>1</v>
      </c>
      <c r="O30">
        <v>1</v>
      </c>
      <c r="P30">
        <v>1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1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</row>
    <row r="31" spans="1:64" x14ac:dyDescent="0.35">
      <c r="A31" t="s">
        <v>901</v>
      </c>
      <c r="B31" t="s">
        <v>62</v>
      </c>
      <c r="C31" t="s">
        <v>892</v>
      </c>
      <c r="D31" t="s">
        <v>893</v>
      </c>
      <c r="E31">
        <v>1.188E-5</v>
      </c>
      <c r="F31">
        <v>1.188E-5</v>
      </c>
      <c r="G31">
        <v>1.188E-5</v>
      </c>
      <c r="H31">
        <v>1.188E-5</v>
      </c>
      <c r="I31">
        <v>1.188E-5</v>
      </c>
      <c r="J31">
        <v>1.188E-5</v>
      </c>
      <c r="K31">
        <v>1.188E-5</v>
      </c>
      <c r="L31">
        <v>1.188E-5</v>
      </c>
      <c r="M31">
        <v>1.188E-5</v>
      </c>
      <c r="N31">
        <v>1.188E-5</v>
      </c>
      <c r="O31">
        <v>1.188E-5</v>
      </c>
      <c r="P31">
        <v>1.188E-5</v>
      </c>
      <c r="Q31">
        <v>1.3295000000000001E-5</v>
      </c>
      <c r="R31">
        <v>2.001E-5</v>
      </c>
      <c r="S31">
        <v>2.001E-5</v>
      </c>
      <c r="T31">
        <v>2.001E-5</v>
      </c>
      <c r="U31">
        <v>2.001E-5</v>
      </c>
      <c r="V31">
        <v>2.001E-5</v>
      </c>
      <c r="W31">
        <v>2.001E-5</v>
      </c>
      <c r="X31">
        <v>2.0403333333333301E-5</v>
      </c>
      <c r="Y31">
        <v>2.4519999999999999E-5</v>
      </c>
      <c r="Z31">
        <v>2.4519999999999999E-5</v>
      </c>
      <c r="AA31">
        <v>6.4071666666666699E-5</v>
      </c>
      <c r="AB31">
        <v>2.3163E-4</v>
      </c>
      <c r="AC31">
        <v>3.1359091666666701E-3</v>
      </c>
      <c r="AD31">
        <v>0.44002900833333303</v>
      </c>
      <c r="AE31">
        <v>1.9219583333333301</v>
      </c>
      <c r="AF31">
        <v>2.0548500000000001</v>
      </c>
      <c r="AG31">
        <v>2.3502416666666699</v>
      </c>
      <c r="AH31">
        <v>2.6916833333333301</v>
      </c>
      <c r="AI31">
        <v>3.17265</v>
      </c>
      <c r="AJ31">
        <v>3.5806083333333301</v>
      </c>
      <c r="AK31">
        <v>3.90051666666667</v>
      </c>
      <c r="AL31">
        <v>4.2650833333333296</v>
      </c>
      <c r="AM31">
        <v>4.6205166666666697</v>
      </c>
      <c r="AN31">
        <v>4.8003416666666698</v>
      </c>
      <c r="AO31">
        <v>5.0746124999999997</v>
      </c>
      <c r="AP31">
        <v>5.2542583333333299</v>
      </c>
      <c r="AQ31">
        <v>5.5101333333333304</v>
      </c>
      <c r="AR31">
        <v>5.8124083333333303</v>
      </c>
      <c r="AS31">
        <v>6.1835416666666703</v>
      </c>
      <c r="AT31">
        <v>6.6069166666666703</v>
      </c>
      <c r="AU31">
        <v>7.17</v>
      </c>
      <c r="AV31">
        <v>7.6591666666666702</v>
      </c>
      <c r="AW31">
        <v>7.9362666666666701</v>
      </c>
      <c r="AX31">
        <v>8.0660624999999992</v>
      </c>
      <c r="AY31">
        <v>8.0116166666666704</v>
      </c>
      <c r="AZ31">
        <v>7.8512451612499996</v>
      </c>
      <c r="BA31">
        <v>7.2383206989166702</v>
      </c>
      <c r="BB31">
        <v>7.02</v>
      </c>
      <c r="BC31">
        <v>7.0166666666666702</v>
      </c>
      <c r="BD31">
        <v>6.9369624999999999</v>
      </c>
      <c r="BE31">
        <v>6.91</v>
      </c>
      <c r="BF31">
        <v>6.91</v>
      </c>
      <c r="BG31">
        <v>6.91</v>
      </c>
      <c r="BH31">
        <v>6.91</v>
      </c>
      <c r="BI31">
        <v>6.91</v>
      </c>
      <c r="BJ31">
        <v>6.91</v>
      </c>
      <c r="BK31">
        <v>6.91</v>
      </c>
      <c r="BL31">
        <v>6.91</v>
      </c>
    </row>
    <row r="32" spans="1:64" x14ac:dyDescent="0.35">
      <c r="A32" t="s">
        <v>67</v>
      </c>
      <c r="B32" t="s">
        <v>68</v>
      </c>
      <c r="C32" t="s">
        <v>892</v>
      </c>
      <c r="D32" t="s">
        <v>893</v>
      </c>
      <c r="E32">
        <v>8.0997053349699404E-14</v>
      </c>
      <c r="F32">
        <v>1.1684347882688201E-13</v>
      </c>
      <c r="G32">
        <v>1.6776415548709099E-13</v>
      </c>
      <c r="H32">
        <v>2.4886939767619999E-13</v>
      </c>
      <c r="I32">
        <v>5.4202391705355898E-13</v>
      </c>
      <c r="J32">
        <v>8.2165488534659101E-13</v>
      </c>
      <c r="K32">
        <v>9.6071305109730698E-13</v>
      </c>
      <c r="L32">
        <v>1.15260322134062E-12</v>
      </c>
      <c r="M32">
        <v>1.4695952527679299E-12</v>
      </c>
      <c r="N32">
        <v>1.7633628396387501E-12</v>
      </c>
      <c r="O32">
        <v>1.9878537834480901E-12</v>
      </c>
      <c r="P32">
        <v>2.2882208631248701E-12</v>
      </c>
      <c r="Q32">
        <v>2.56796001993275E-12</v>
      </c>
      <c r="R32">
        <v>2.65094052783721E-12</v>
      </c>
      <c r="S32">
        <v>2.9383610615176001E-12</v>
      </c>
      <c r="T32">
        <v>3.5168444719384999E-12</v>
      </c>
      <c r="U32">
        <v>4.61870733099062E-12</v>
      </c>
      <c r="V32">
        <v>6.1208672945584299E-12</v>
      </c>
      <c r="W32">
        <v>7.8197498441913693E-12</v>
      </c>
      <c r="X32">
        <v>1.1660690720063E-11</v>
      </c>
      <c r="Y32">
        <v>2.2812318924444299E-11</v>
      </c>
      <c r="Z32">
        <v>4.0300109353132597E-11</v>
      </c>
      <c r="AA32">
        <v>7.7685442717109896E-11</v>
      </c>
      <c r="AB32">
        <v>2.49718172221135E-10</v>
      </c>
      <c r="AC32">
        <v>7.9974132397413803E-10</v>
      </c>
      <c r="AD32">
        <v>2.68324234084592E-9</v>
      </c>
      <c r="AE32">
        <v>5.9096822674925101E-9</v>
      </c>
      <c r="AF32">
        <v>1.6976307824584001E-8</v>
      </c>
      <c r="AG32">
        <v>1.1354767374037E-7</v>
      </c>
      <c r="AH32">
        <v>1.22638743473744E-6</v>
      </c>
      <c r="AI32">
        <v>2.95572678942699E-5</v>
      </c>
      <c r="AJ32">
        <v>1.7596144308602401E-4</v>
      </c>
      <c r="AK32">
        <v>1.95302352248811E-3</v>
      </c>
      <c r="AL32">
        <v>3.8276610926672998E-2</v>
      </c>
      <c r="AM32">
        <v>0.66468351407057702</v>
      </c>
      <c r="AN32">
        <v>0.91766666666666696</v>
      </c>
      <c r="AO32">
        <v>1.0051000000000001</v>
      </c>
      <c r="AP32">
        <v>1.07799166666667</v>
      </c>
      <c r="AQ32">
        <v>1.16051666666667</v>
      </c>
      <c r="AR32">
        <v>1.8139328465721301</v>
      </c>
      <c r="AS32">
        <v>1.8294231220756101</v>
      </c>
      <c r="AT32">
        <v>2.3496317093224399</v>
      </c>
      <c r="AU32">
        <v>2.9203630177551898</v>
      </c>
      <c r="AV32">
        <v>3.0774751184780098</v>
      </c>
      <c r="AW32">
        <v>2.9251194495158601</v>
      </c>
      <c r="AX32">
        <v>2.4343900362318802</v>
      </c>
      <c r="AY32">
        <v>2.17532666666667</v>
      </c>
      <c r="AZ32">
        <v>1.94705833333333</v>
      </c>
      <c r="BA32">
        <v>1.8337666666666701</v>
      </c>
      <c r="BB32">
        <v>1.99942817314426</v>
      </c>
      <c r="BC32">
        <v>1.7592267105871799</v>
      </c>
      <c r="BD32">
        <v>1.6728287552565899</v>
      </c>
      <c r="BE32">
        <v>1.9530686111248701</v>
      </c>
      <c r="BF32">
        <v>2.1560891512631102</v>
      </c>
      <c r="BG32">
        <v>2.3529519627666899</v>
      </c>
      <c r="BH32">
        <v>3.3269043827687899</v>
      </c>
      <c r="BI32">
        <v>3.49131342157271</v>
      </c>
      <c r="BJ32">
        <v>3.1913894463004802</v>
      </c>
      <c r="BK32">
        <v>3.65382536145755</v>
      </c>
      <c r="BL32">
        <v>3.9444710972507</v>
      </c>
    </row>
    <row r="33" spans="1:64" x14ac:dyDescent="0.35">
      <c r="A33" t="s">
        <v>49</v>
      </c>
      <c r="B33" t="s">
        <v>50</v>
      </c>
      <c r="C33" t="s">
        <v>892</v>
      </c>
      <c r="D33" t="s">
        <v>893</v>
      </c>
      <c r="E33">
        <v>1.7142900007142901</v>
      </c>
      <c r="F33">
        <v>1.7142900007142901</v>
      </c>
      <c r="G33">
        <v>1.7142900007142901</v>
      </c>
      <c r="H33">
        <v>1.7142900007142901</v>
      </c>
      <c r="I33">
        <v>1.7142900007142901</v>
      </c>
      <c r="J33">
        <v>1.7142900007142901</v>
      </c>
      <c r="K33">
        <v>1.7142900007142901</v>
      </c>
      <c r="L33">
        <v>1.7380991672619099</v>
      </c>
      <c r="M33">
        <v>2.0000000010000001</v>
      </c>
      <c r="N33">
        <v>2.0000000010000001</v>
      </c>
      <c r="O33">
        <v>2.0000000010000001</v>
      </c>
      <c r="P33">
        <v>1.9748761519687701</v>
      </c>
      <c r="Q33">
        <v>1.92128071035726</v>
      </c>
      <c r="R33">
        <v>1.95922053743668</v>
      </c>
      <c r="S33">
        <v>2.0532309107887801</v>
      </c>
      <c r="T33">
        <v>2.0188665976000002</v>
      </c>
      <c r="U33">
        <v>2</v>
      </c>
      <c r="V33">
        <v>2</v>
      </c>
      <c r="W33">
        <v>2</v>
      </c>
      <c r="X33">
        <v>2</v>
      </c>
      <c r="Y33">
        <v>2</v>
      </c>
      <c r="Z33">
        <v>2</v>
      </c>
      <c r="AA33">
        <v>2</v>
      </c>
      <c r="AB33">
        <v>2</v>
      </c>
      <c r="AC33">
        <v>2</v>
      </c>
      <c r="AD33">
        <v>2</v>
      </c>
      <c r="AE33">
        <v>2</v>
      </c>
      <c r="AF33">
        <v>2</v>
      </c>
      <c r="AG33">
        <v>2</v>
      </c>
      <c r="AH33">
        <v>2</v>
      </c>
      <c r="AI33">
        <v>2</v>
      </c>
      <c r="AJ33">
        <v>2</v>
      </c>
      <c r="AK33">
        <v>2</v>
      </c>
      <c r="AL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2</v>
      </c>
      <c r="AV33">
        <v>2</v>
      </c>
      <c r="AW33">
        <v>2</v>
      </c>
      <c r="AX33">
        <v>2</v>
      </c>
      <c r="AY33">
        <v>2</v>
      </c>
      <c r="AZ33">
        <v>2</v>
      </c>
      <c r="BA33">
        <v>2</v>
      </c>
      <c r="BB33">
        <v>2</v>
      </c>
      <c r="BC33">
        <v>2</v>
      </c>
      <c r="BD33">
        <v>2</v>
      </c>
      <c r="BE33">
        <v>2</v>
      </c>
      <c r="BF33">
        <v>2</v>
      </c>
      <c r="BG33">
        <v>2</v>
      </c>
      <c r="BH33">
        <v>2</v>
      </c>
      <c r="BI33">
        <v>2</v>
      </c>
      <c r="BJ33">
        <v>2</v>
      </c>
      <c r="BK33">
        <v>2</v>
      </c>
      <c r="BL33">
        <v>2</v>
      </c>
    </row>
    <row r="34" spans="1:64" x14ac:dyDescent="0.35">
      <c r="A34" t="s">
        <v>386</v>
      </c>
      <c r="B34" t="s">
        <v>387</v>
      </c>
      <c r="C34" t="s">
        <v>892</v>
      </c>
      <c r="D34" t="s">
        <v>893</v>
      </c>
      <c r="E34">
        <v>3.0612200020612201</v>
      </c>
      <c r="F34">
        <v>3.0612200020612201</v>
      </c>
      <c r="G34">
        <v>3.0612200020612201</v>
      </c>
      <c r="H34">
        <v>3.0612200020612201</v>
      </c>
      <c r="I34">
        <v>3.0612200020612201</v>
      </c>
      <c r="J34">
        <v>3.0612200020612201</v>
      </c>
      <c r="K34">
        <v>3.0612200020612201</v>
      </c>
      <c r="L34">
        <v>3.0612200020612201</v>
      </c>
      <c r="M34">
        <v>3.0612200020612201</v>
      </c>
      <c r="N34">
        <v>3.0612200020612201</v>
      </c>
      <c r="O34">
        <v>3.0612200020612201</v>
      </c>
      <c r="P34">
        <v>3.0522604298093099</v>
      </c>
      <c r="Q34">
        <v>2.81955586834381</v>
      </c>
      <c r="R34">
        <v>2.45857965494532</v>
      </c>
      <c r="S34">
        <v>2.43686666583333</v>
      </c>
      <c r="T34">
        <v>2.3712999990833299</v>
      </c>
      <c r="U34">
        <v>2.4708416659166699</v>
      </c>
      <c r="V34">
        <v>2.43939999925</v>
      </c>
      <c r="W34">
        <v>2.2740249991666701</v>
      </c>
      <c r="X34">
        <v>2.1745583325000002</v>
      </c>
      <c r="Y34">
        <v>2.14120833258333</v>
      </c>
      <c r="Z34">
        <v>2.1126916659999999</v>
      </c>
      <c r="AA34">
        <v>2.1400249991666702</v>
      </c>
      <c r="AB34">
        <v>2.1130499989999998</v>
      </c>
      <c r="AC34">
        <v>2.1330833330000001</v>
      </c>
      <c r="AD34">
        <v>2.20014999966667</v>
      </c>
      <c r="AE34">
        <v>2.1774166665000001</v>
      </c>
      <c r="AF34">
        <v>2.10598333333333</v>
      </c>
      <c r="AG34">
        <v>2.0124249999999999</v>
      </c>
      <c r="AH34">
        <v>1.9502583333333301</v>
      </c>
      <c r="AI34">
        <v>1.81253333333333</v>
      </c>
      <c r="AJ34">
        <v>1.7275499999999999</v>
      </c>
      <c r="AK34">
        <v>1.62896666666667</v>
      </c>
      <c r="AL34">
        <v>1.61579083333333</v>
      </c>
      <c r="AM34">
        <v>1.52744416666667</v>
      </c>
      <c r="AN34">
        <v>1.4173750000000001</v>
      </c>
      <c r="AO34">
        <v>1.4100408333333301</v>
      </c>
      <c r="AP34">
        <v>1.48480583333333</v>
      </c>
      <c r="AQ34">
        <v>1.67360166666667</v>
      </c>
      <c r="AR34">
        <v>1.69495666666667</v>
      </c>
      <c r="AS34">
        <v>1.72396333333333</v>
      </c>
      <c r="AT34">
        <v>1.7917225000000001</v>
      </c>
      <c r="AU34">
        <v>1.7905883333333299</v>
      </c>
      <c r="AV34">
        <v>1.7421833333333301</v>
      </c>
      <c r="AW34">
        <v>1.6902283333333299</v>
      </c>
      <c r="AX34">
        <v>1.6643975</v>
      </c>
      <c r="AY34">
        <v>1.58893333333333</v>
      </c>
      <c r="AZ34">
        <v>1.5071016666666699</v>
      </c>
      <c r="BA34">
        <v>1.41716666666667</v>
      </c>
      <c r="BB34">
        <v>1.4545692733233</v>
      </c>
      <c r="BC34">
        <v>1.3635094736842099</v>
      </c>
      <c r="BD34">
        <v>1.25791302014692</v>
      </c>
      <c r="BE34">
        <v>1.24956701649958</v>
      </c>
      <c r="BF34">
        <v>1.25116566976059</v>
      </c>
      <c r="BG34">
        <v>1.2670401230813999</v>
      </c>
      <c r="BH34">
        <v>1.37491084459887</v>
      </c>
      <c r="BI34">
        <v>1.3813468768828601</v>
      </c>
      <c r="BJ34">
        <v>1.3808911640528101</v>
      </c>
      <c r="BK34">
        <v>1.3489185654253699</v>
      </c>
      <c r="BL34">
        <v>1.36421851405475</v>
      </c>
    </row>
    <row r="35" spans="1:64" x14ac:dyDescent="0.35">
      <c r="A35" t="s">
        <v>59</v>
      </c>
      <c r="B35" t="s">
        <v>60</v>
      </c>
      <c r="C35" t="s">
        <v>892</v>
      </c>
      <c r="D35" t="s">
        <v>893</v>
      </c>
      <c r="E35">
        <v>4.7619000037618999</v>
      </c>
      <c r="F35">
        <v>4.7619000037618999</v>
      </c>
      <c r="G35">
        <v>4.7619000037618999</v>
      </c>
      <c r="H35">
        <v>4.7619000037618999</v>
      </c>
      <c r="I35">
        <v>4.7619000037618999</v>
      </c>
      <c r="J35">
        <v>4.7619000037618999</v>
      </c>
      <c r="K35">
        <v>6.35912500535912</v>
      </c>
      <c r="L35">
        <v>7.5000000064999996</v>
      </c>
      <c r="M35">
        <v>7.5000000064999996</v>
      </c>
      <c r="N35">
        <v>7.5000000064999996</v>
      </c>
      <c r="O35">
        <v>7.5000000064999996</v>
      </c>
      <c r="P35">
        <v>7.4919352309682399</v>
      </c>
      <c r="Q35">
        <v>7.5944683739493604</v>
      </c>
      <c r="R35">
        <v>7.7420385621496797</v>
      </c>
      <c r="S35">
        <v>8.1016032272183001</v>
      </c>
      <c r="T35">
        <v>8.3758919456538603</v>
      </c>
      <c r="U35">
        <v>8.9604127281239201</v>
      </c>
      <c r="V35">
        <v>8.7385761713145698</v>
      </c>
      <c r="W35">
        <v>8.1928403484039301</v>
      </c>
      <c r="X35">
        <v>8.12579094635689</v>
      </c>
      <c r="Y35">
        <v>7.8629447011379803</v>
      </c>
      <c r="Z35">
        <v>8.6585228170931696</v>
      </c>
      <c r="AA35">
        <v>9.4551319334863901</v>
      </c>
      <c r="AB35">
        <v>10.098898244046101</v>
      </c>
      <c r="AC35">
        <v>11.3625833326667</v>
      </c>
      <c r="AD35">
        <v>12.368749999583301</v>
      </c>
      <c r="AE35">
        <v>12.61083333325</v>
      </c>
      <c r="AF35">
        <v>12.961499999999999</v>
      </c>
      <c r="AG35">
        <v>13.9170833333333</v>
      </c>
      <c r="AH35">
        <v>16.2255</v>
      </c>
      <c r="AI35">
        <v>17.503499999999999</v>
      </c>
      <c r="AJ35">
        <v>22.742433333333299</v>
      </c>
      <c r="AK35">
        <v>25.9180833333333</v>
      </c>
      <c r="AL35">
        <v>30.4932916666667</v>
      </c>
      <c r="AM35">
        <v>31.373742499999999</v>
      </c>
      <c r="AN35">
        <v>32.4270766666667</v>
      </c>
      <c r="AO35">
        <v>35.433173333333301</v>
      </c>
      <c r="AP35">
        <v>36.313285833333303</v>
      </c>
      <c r="AQ35">
        <v>41.259365000000003</v>
      </c>
      <c r="AR35">
        <v>43.055428333333303</v>
      </c>
      <c r="AS35">
        <v>44.941605000000003</v>
      </c>
      <c r="AT35">
        <v>47.186414166666701</v>
      </c>
      <c r="AU35">
        <v>48.610319166666699</v>
      </c>
      <c r="AV35">
        <v>46.583284166666701</v>
      </c>
      <c r="AW35">
        <v>45.316466666666699</v>
      </c>
      <c r="AX35">
        <v>44.099975000000001</v>
      </c>
      <c r="AY35">
        <v>45.3070083333333</v>
      </c>
      <c r="AZ35">
        <v>41.3485333333333</v>
      </c>
      <c r="BA35">
        <v>43.505183333333299</v>
      </c>
      <c r="BB35">
        <v>48.405266666666698</v>
      </c>
      <c r="BC35">
        <v>45.725812121212101</v>
      </c>
      <c r="BD35">
        <v>46.670466666666698</v>
      </c>
      <c r="BE35">
        <v>53.437233333333303</v>
      </c>
      <c r="BF35">
        <v>58.597845416666701</v>
      </c>
      <c r="BG35">
        <v>61.029514460784299</v>
      </c>
      <c r="BH35">
        <v>64.151944463278596</v>
      </c>
      <c r="BI35">
        <v>67.195312807389399</v>
      </c>
      <c r="BJ35">
        <v>65.121568645066006</v>
      </c>
      <c r="BK35">
        <v>68.389467093542095</v>
      </c>
      <c r="BL35">
        <v>70.420340535955106</v>
      </c>
    </row>
    <row r="36" spans="1:64" x14ac:dyDescent="0.35">
      <c r="A36" t="s">
        <v>65</v>
      </c>
      <c r="B36" t="s">
        <v>66</v>
      </c>
      <c r="C36" t="s">
        <v>892</v>
      </c>
      <c r="D36" t="s">
        <v>893</v>
      </c>
      <c r="E36">
        <v>0.71332088216921496</v>
      </c>
      <c r="F36">
        <v>0.71469443508617803</v>
      </c>
      <c r="G36">
        <v>0.71326549427167596</v>
      </c>
      <c r="H36">
        <v>0.71528718525026103</v>
      </c>
      <c r="I36">
        <v>0.71725864624589497</v>
      </c>
      <c r="J36">
        <v>0.71633440114267999</v>
      </c>
      <c r="K36">
        <v>0.71698343163387301</v>
      </c>
      <c r="L36">
        <v>0.71704961913768805</v>
      </c>
      <c r="M36">
        <v>0.71699815611019702</v>
      </c>
      <c r="N36">
        <v>0.71805712542767897</v>
      </c>
      <c r="O36">
        <v>0.71641352003693703</v>
      </c>
      <c r="P36">
        <v>0.71244376174914903</v>
      </c>
      <c r="Q36">
        <v>0.772828411038462</v>
      </c>
      <c r="R36">
        <v>0.69411413758375096</v>
      </c>
      <c r="S36">
        <v>0.67947700357025098</v>
      </c>
      <c r="T36">
        <v>0.73950770050947401</v>
      </c>
      <c r="U36">
        <v>0.86956499899999995</v>
      </c>
      <c r="V36">
        <v>0.84195966566666702</v>
      </c>
      <c r="W36">
        <v>0.82815699899999995</v>
      </c>
      <c r="X36">
        <v>0.81500666566666702</v>
      </c>
      <c r="Y36">
        <v>0.77722499899999997</v>
      </c>
      <c r="Z36">
        <v>0.83673833233333295</v>
      </c>
      <c r="AA36">
        <v>1.0296608325000001</v>
      </c>
      <c r="AB36">
        <v>1.0969258325</v>
      </c>
      <c r="AC36">
        <v>1.29837333291667</v>
      </c>
      <c r="AD36">
        <v>1.90256666641667</v>
      </c>
      <c r="AE36">
        <v>1.8791441664999999</v>
      </c>
      <c r="AF36">
        <v>1.67894083333333</v>
      </c>
      <c r="AG36">
        <v>1.8285875</v>
      </c>
      <c r="AH36">
        <v>2.0148858333333299</v>
      </c>
      <c r="AI36">
        <v>1.8604658333333299</v>
      </c>
      <c r="AJ36">
        <v>2.0215566666666702</v>
      </c>
      <c r="AK36">
        <v>2.1097250000000001</v>
      </c>
      <c r="AL36">
        <v>2.4230749999999999</v>
      </c>
      <c r="AM36">
        <v>2.6846454999999998</v>
      </c>
      <c r="AN36">
        <v>2.77220666666667</v>
      </c>
      <c r="AO36">
        <v>3.32419666666667</v>
      </c>
      <c r="AP36">
        <v>3.6507633333333298</v>
      </c>
      <c r="AQ36">
        <v>4.2258800000000001</v>
      </c>
      <c r="AR36">
        <v>4.6243952500000001</v>
      </c>
      <c r="AS36">
        <v>5.1022416666666697</v>
      </c>
      <c r="AT36">
        <v>5.84141666666667</v>
      </c>
      <c r="AU36">
        <v>6.3277916666666698</v>
      </c>
      <c r="AV36">
        <v>4.94966666666667</v>
      </c>
      <c r="AW36">
        <v>4.6938333333333304</v>
      </c>
      <c r="AX36">
        <v>5.1167499999999997</v>
      </c>
      <c r="AY36">
        <v>5.8303000000000003</v>
      </c>
      <c r="AZ36">
        <v>6.1394083333333302</v>
      </c>
      <c r="BA36">
        <v>6.8268583333333304</v>
      </c>
      <c r="BB36">
        <v>7.1551416666666698</v>
      </c>
      <c r="BC36">
        <v>6.7936249999999996</v>
      </c>
      <c r="BD36">
        <v>6.8382333333333296</v>
      </c>
      <c r="BE36">
        <v>7.6405250000000002</v>
      </c>
      <c r="BF36">
        <v>8.3989083333333294</v>
      </c>
      <c r="BG36">
        <v>8.9760833333333405</v>
      </c>
      <c r="BH36">
        <v>10.1289916666667</v>
      </c>
      <c r="BI36">
        <v>10.901158333333299</v>
      </c>
      <c r="BJ36">
        <v>10.3474166666667</v>
      </c>
      <c r="BK36">
        <v>10.199975</v>
      </c>
      <c r="BL36">
        <v>10.7558666666667</v>
      </c>
    </row>
    <row r="37" spans="1:64" x14ac:dyDescent="0.35">
      <c r="A37" t="s">
        <v>85</v>
      </c>
      <c r="B37" t="s">
        <v>86</v>
      </c>
      <c r="C37" t="s">
        <v>892</v>
      </c>
      <c r="D37" t="s">
        <v>893</v>
      </c>
      <c r="E37">
        <v>245.19510139835899</v>
      </c>
      <c r="F37">
        <v>245.26010162116</v>
      </c>
      <c r="G37">
        <v>245.013850686544</v>
      </c>
      <c r="H37">
        <v>245.01635069607499</v>
      </c>
      <c r="I37">
        <v>245.027184079042</v>
      </c>
      <c r="J37">
        <v>245.06093420770799</v>
      </c>
      <c r="K37">
        <v>245.67843655764401</v>
      </c>
      <c r="L37">
        <v>246.00093779128099</v>
      </c>
      <c r="M37">
        <v>247.56469375695099</v>
      </c>
      <c r="N37">
        <v>259.960574351236</v>
      </c>
      <c r="O37">
        <v>276.403137026845</v>
      </c>
      <c r="P37">
        <v>275.35645668533198</v>
      </c>
      <c r="Q37">
        <v>252.02762746264901</v>
      </c>
      <c r="R37">
        <v>222.88918305322699</v>
      </c>
      <c r="S37">
        <v>240.70466763782301</v>
      </c>
      <c r="T37">
        <v>214.31290034121901</v>
      </c>
      <c r="U37">
        <v>238.95049426705901</v>
      </c>
      <c r="V37">
        <v>245.67968656657601</v>
      </c>
      <c r="W37">
        <v>225.65586023395699</v>
      </c>
      <c r="X37">
        <v>212.721644262377</v>
      </c>
      <c r="Y37">
        <v>211.27955541470499</v>
      </c>
      <c r="Z37">
        <v>271.73145255032699</v>
      </c>
      <c r="AA37">
        <v>328.60625269898998</v>
      </c>
      <c r="AB37">
        <v>381.06603602462798</v>
      </c>
      <c r="AC37">
        <v>436.95666578800802</v>
      </c>
      <c r="AD37">
        <v>449.26296271160697</v>
      </c>
      <c r="AE37">
        <v>346.305903554493</v>
      </c>
      <c r="AF37">
        <v>300.53656240147802</v>
      </c>
      <c r="AG37">
        <v>297.84821881937802</v>
      </c>
      <c r="AH37">
        <v>319.008299487903</v>
      </c>
      <c r="AI37">
        <v>272.264787954393</v>
      </c>
      <c r="AJ37">
        <v>282.10690880881998</v>
      </c>
      <c r="AK37">
        <v>264.69180075057898</v>
      </c>
      <c r="AL37">
        <v>283.16257950001801</v>
      </c>
      <c r="AM37">
        <v>555.20469565569704</v>
      </c>
      <c r="AN37">
        <v>499.14842590131002</v>
      </c>
      <c r="AO37">
        <v>511.55243027251601</v>
      </c>
      <c r="AP37">
        <v>583.66937235339606</v>
      </c>
      <c r="AQ37">
        <v>589.951774567332</v>
      </c>
      <c r="AR37">
        <v>615.47334931916396</v>
      </c>
      <c r="AS37">
        <v>710.20797703136702</v>
      </c>
      <c r="AT37">
        <v>732.39769326022804</v>
      </c>
      <c r="AU37">
        <v>693.71322649637398</v>
      </c>
      <c r="AV37">
        <v>579.897426172466</v>
      </c>
      <c r="AW37">
        <v>527.33803229157604</v>
      </c>
      <c r="AX37">
        <v>527.25836264962595</v>
      </c>
      <c r="AY37">
        <v>522.42562489517604</v>
      </c>
      <c r="AZ37">
        <v>478.63371847636301</v>
      </c>
      <c r="BA37">
        <v>446.00004143278801</v>
      </c>
      <c r="BB37">
        <v>470.29342334139801</v>
      </c>
      <c r="BC37">
        <v>494.794262222947</v>
      </c>
      <c r="BD37">
        <v>471.24862571893698</v>
      </c>
      <c r="BE37">
        <v>510.55633845425098</v>
      </c>
      <c r="BF37">
        <v>493.89962385223703</v>
      </c>
      <c r="BG37">
        <v>493.757329875312</v>
      </c>
      <c r="BH37">
        <v>591.21169798260996</v>
      </c>
      <c r="BI37">
        <v>592.60561506302201</v>
      </c>
      <c r="BJ37">
        <v>580.65674958785803</v>
      </c>
      <c r="BK37">
        <v>555.44645839822601</v>
      </c>
      <c r="BL37">
        <v>585.91101318036897</v>
      </c>
    </row>
    <row r="38" spans="1:64" x14ac:dyDescent="0.35">
      <c r="A38" t="s">
        <v>82</v>
      </c>
      <c r="B38" t="s">
        <v>83</v>
      </c>
      <c r="C38" t="s">
        <v>892</v>
      </c>
      <c r="D38" t="s">
        <v>893</v>
      </c>
      <c r="E38">
        <v>0.96976678666666705</v>
      </c>
      <c r="F38">
        <v>1.01306251583333</v>
      </c>
      <c r="G38">
        <v>1.06876922408333</v>
      </c>
      <c r="H38">
        <v>1.07851434416667</v>
      </c>
      <c r="I38">
        <v>1.07859841916667</v>
      </c>
      <c r="J38">
        <v>1.07798428416667</v>
      </c>
      <c r="K38">
        <v>1.0773415666666699</v>
      </c>
      <c r="L38">
        <v>1.0787104241666701</v>
      </c>
      <c r="M38">
        <v>1.0774714008333299</v>
      </c>
      <c r="N38">
        <v>1.0767805125000001</v>
      </c>
      <c r="O38">
        <v>1.0442187441666699</v>
      </c>
      <c r="P38">
        <v>1.00981054416667</v>
      </c>
      <c r="Q38">
        <v>0.99066255583333296</v>
      </c>
      <c r="R38">
        <v>1.00009014</v>
      </c>
      <c r="S38">
        <v>0.97801752558333299</v>
      </c>
      <c r="T38">
        <v>1.01715926333333</v>
      </c>
      <c r="U38">
        <v>0.98602830408333297</v>
      </c>
      <c r="V38">
        <v>1.06344161083333</v>
      </c>
      <c r="W38">
        <v>1.14065917075</v>
      </c>
      <c r="X38">
        <v>1.17142449583333</v>
      </c>
      <c r="Y38">
        <v>1.1692268666666701</v>
      </c>
      <c r="Z38">
        <v>1.1989031208333301</v>
      </c>
      <c r="AA38">
        <v>1.23373491166667</v>
      </c>
      <c r="AB38">
        <v>1.23241182741667</v>
      </c>
      <c r="AC38">
        <v>1.29506561083333</v>
      </c>
      <c r="AD38">
        <v>1.36550739166667</v>
      </c>
      <c r="AE38">
        <v>1.3894710591666699</v>
      </c>
      <c r="AF38">
        <v>1.3259825816666699</v>
      </c>
      <c r="AG38">
        <v>1.23070084666667</v>
      </c>
      <c r="AH38">
        <v>1.1839720841666701</v>
      </c>
      <c r="AI38">
        <v>1.1667736266666699</v>
      </c>
      <c r="AJ38">
        <v>1.14572584416667</v>
      </c>
      <c r="AK38">
        <v>1.20872292</v>
      </c>
      <c r="AL38">
        <v>1.2900878816666701</v>
      </c>
      <c r="AM38">
        <v>1.3656734475000001</v>
      </c>
      <c r="AN38">
        <v>1.3724454183333299</v>
      </c>
      <c r="AO38">
        <v>1.36352163583333</v>
      </c>
      <c r="AP38">
        <v>1.3845980283333299</v>
      </c>
      <c r="AQ38">
        <v>1.4835053016666699</v>
      </c>
      <c r="AR38">
        <v>1.48570481916667</v>
      </c>
      <c r="AS38">
        <v>1.485394095</v>
      </c>
      <c r="AT38">
        <v>1.548839955</v>
      </c>
      <c r="AU38">
        <v>1.5703428341666701</v>
      </c>
      <c r="AV38">
        <v>1.4010145475</v>
      </c>
      <c r="AW38">
        <v>1.3012815950000001</v>
      </c>
      <c r="AX38">
        <v>1.2114051341666701</v>
      </c>
      <c r="AY38">
        <v>1.1343447258333299</v>
      </c>
      <c r="AZ38">
        <v>1.0740456216666701</v>
      </c>
      <c r="BA38">
        <v>1.06708691833333</v>
      </c>
      <c r="BB38">
        <v>1.1415354059127001</v>
      </c>
      <c r="BC38">
        <v>1.03011273517598</v>
      </c>
      <c r="BD38">
        <v>0.98925815863636402</v>
      </c>
      <c r="BE38">
        <v>0.99936474359307403</v>
      </c>
      <c r="BF38">
        <v>1.0301373637301601</v>
      </c>
      <c r="BG38">
        <v>1.10474713237886</v>
      </c>
      <c r="BH38">
        <v>1.27878620362554</v>
      </c>
      <c r="BI38">
        <v>1.3256151637482001</v>
      </c>
      <c r="BJ38">
        <v>1.2979358464603901</v>
      </c>
      <c r="BK38">
        <v>1.2958179281353399</v>
      </c>
      <c r="BL38">
        <v>1.32679336266012</v>
      </c>
    </row>
    <row r="39" spans="1:64" x14ac:dyDescent="0.35">
      <c r="A39" t="s">
        <v>902</v>
      </c>
      <c r="B39" t="s">
        <v>903</v>
      </c>
      <c r="C39" t="s">
        <v>892</v>
      </c>
      <c r="D39" t="s">
        <v>893</v>
      </c>
    </row>
    <row r="40" spans="1:64" x14ac:dyDescent="0.35">
      <c r="A40" t="s">
        <v>309</v>
      </c>
      <c r="B40" t="s">
        <v>310</v>
      </c>
      <c r="C40" t="s">
        <v>892</v>
      </c>
      <c r="D40" t="s">
        <v>893</v>
      </c>
      <c r="E40">
        <v>4.3729500033729503</v>
      </c>
      <c r="F40">
        <v>4.3729500033729503</v>
      </c>
      <c r="G40">
        <v>4.3729500033729503</v>
      </c>
      <c r="H40">
        <v>4.3729500033729503</v>
      </c>
      <c r="I40">
        <v>4.3729500033729503</v>
      </c>
      <c r="J40">
        <v>4.3729500033729503</v>
      </c>
      <c r="K40">
        <v>4.3729500033729503</v>
      </c>
      <c r="L40">
        <v>4.3729500033729503</v>
      </c>
      <c r="M40">
        <v>4.3729500033729503</v>
      </c>
      <c r="N40">
        <v>4.3729500033729503</v>
      </c>
      <c r="O40">
        <v>4.3729500033729503</v>
      </c>
      <c r="P40">
        <v>4.1338541683120198</v>
      </c>
      <c r="Q40">
        <v>3.8192499990000002</v>
      </c>
      <c r="R40">
        <v>3.16483333241667</v>
      </c>
      <c r="S40">
        <v>2.9792499989999999</v>
      </c>
      <c r="T40">
        <v>2.5812833324166702</v>
      </c>
      <c r="U40">
        <v>2.49964166575</v>
      </c>
      <c r="V40">
        <v>2.4035249993333299</v>
      </c>
      <c r="W40">
        <v>1.7880249992499999</v>
      </c>
      <c r="X40">
        <v>1.6627249990833299</v>
      </c>
      <c r="Y40">
        <v>1.67570833258333</v>
      </c>
      <c r="Z40">
        <v>1.9642416659166699</v>
      </c>
      <c r="AA40">
        <v>2.0302749990833302</v>
      </c>
      <c r="AB40">
        <v>2.0991416657499999</v>
      </c>
      <c r="AC40">
        <v>2.34968333283333</v>
      </c>
      <c r="AD40">
        <v>2.457125</v>
      </c>
      <c r="AE40">
        <v>1.7989166665</v>
      </c>
      <c r="AF40">
        <v>1.49119166666667</v>
      </c>
      <c r="AG40">
        <v>1.4633</v>
      </c>
      <c r="AH40">
        <v>1.6359250000000001</v>
      </c>
      <c r="AI40">
        <v>1.3891583333333299</v>
      </c>
      <c r="AJ40">
        <v>1.4339916666666701</v>
      </c>
      <c r="AK40">
        <v>1.40621833333333</v>
      </c>
      <c r="AL40">
        <v>1.4776166666666699</v>
      </c>
      <c r="AM40">
        <v>1.3676925</v>
      </c>
      <c r="AN40">
        <v>1.18246916666667</v>
      </c>
      <c r="AO40">
        <v>1.2360100000000001</v>
      </c>
      <c r="AP40">
        <v>1.4513125</v>
      </c>
      <c r="AQ40">
        <v>1.44981330833333</v>
      </c>
      <c r="AR40">
        <v>1.5021549999999999</v>
      </c>
      <c r="AS40">
        <v>1.6888425</v>
      </c>
      <c r="AT40">
        <v>1.6876150000000001</v>
      </c>
      <c r="AU40">
        <v>1.5586074999999999</v>
      </c>
      <c r="AV40">
        <v>1.34665083333333</v>
      </c>
      <c r="AW40">
        <v>1.2434958333333299</v>
      </c>
      <c r="AX40">
        <v>1.2451766666666699</v>
      </c>
      <c r="AY40">
        <v>1.2538433333333301</v>
      </c>
      <c r="AZ40">
        <v>1.20036583333333</v>
      </c>
      <c r="BA40">
        <v>1.0830900000000001</v>
      </c>
      <c r="BB40">
        <v>1.08814169630268</v>
      </c>
      <c r="BC40">
        <v>1.04290564573352</v>
      </c>
      <c r="BD40">
        <v>0.88804202822328104</v>
      </c>
      <c r="BE40">
        <v>0.93768448070934896</v>
      </c>
      <c r="BF40">
        <v>0.92690354775828498</v>
      </c>
      <c r="BG40">
        <v>0.91615104728361296</v>
      </c>
      <c r="BH40">
        <v>0.96238132800435405</v>
      </c>
      <c r="BI40">
        <v>0.98539439424483399</v>
      </c>
      <c r="BJ40">
        <v>0.98469166666666696</v>
      </c>
      <c r="BK40">
        <v>0.97788333333333299</v>
      </c>
      <c r="BL40">
        <v>0.99377499999999996</v>
      </c>
    </row>
    <row r="41" spans="1:64" x14ac:dyDescent="0.35">
      <c r="A41" t="s">
        <v>904</v>
      </c>
      <c r="B41" t="s">
        <v>905</v>
      </c>
      <c r="C41" t="s">
        <v>892</v>
      </c>
      <c r="D41" t="s">
        <v>893</v>
      </c>
    </row>
    <row r="42" spans="1:64" x14ac:dyDescent="0.35">
      <c r="A42" t="s">
        <v>87</v>
      </c>
      <c r="B42" t="s">
        <v>88</v>
      </c>
      <c r="C42" t="s">
        <v>892</v>
      </c>
      <c r="D42" t="s">
        <v>893</v>
      </c>
      <c r="E42">
        <v>1.0489693750843499E-3</v>
      </c>
      <c r="F42">
        <v>1.05013600777515E-3</v>
      </c>
      <c r="G42">
        <v>1.05763578898984E-3</v>
      </c>
      <c r="H42">
        <v>1.6217859852693699E-3</v>
      </c>
      <c r="I42">
        <v>2.3074326347769501E-3</v>
      </c>
      <c r="J42">
        <v>3.1566578421154401E-3</v>
      </c>
      <c r="K42">
        <v>3.8511375671629201E-3</v>
      </c>
      <c r="L42">
        <v>5.0682687003574898E-3</v>
      </c>
      <c r="M42">
        <v>6.8764659110372899E-3</v>
      </c>
      <c r="N42">
        <v>8.6175817471208106E-3</v>
      </c>
      <c r="O42">
        <v>1.12775040919884E-2</v>
      </c>
      <c r="P42">
        <v>1.22086435743848E-2</v>
      </c>
      <c r="Q42">
        <v>2.0835225059596601E-2</v>
      </c>
      <c r="R42">
        <v>7.1641908452915404E-2</v>
      </c>
      <c r="S42">
        <v>0.59282626128923499</v>
      </c>
      <c r="T42">
        <v>4.91041666666667</v>
      </c>
      <c r="U42">
        <v>13.054166666666699</v>
      </c>
      <c r="V42">
        <v>21.535833333333301</v>
      </c>
      <c r="W42">
        <v>31.655833333333302</v>
      </c>
      <c r="X42">
        <v>37.245833333333302</v>
      </c>
      <c r="Y42">
        <v>39</v>
      </c>
      <c r="Z42">
        <v>39</v>
      </c>
      <c r="AA42">
        <v>50.908333333333303</v>
      </c>
      <c r="AB42">
        <v>78.788333333333298</v>
      </c>
      <c r="AC42">
        <v>98.477500000000006</v>
      </c>
      <c r="AD42">
        <v>160.85999999991699</v>
      </c>
      <c r="AE42">
        <v>192.92999999966699</v>
      </c>
      <c r="AF42">
        <v>219.40666666666701</v>
      </c>
      <c r="AG42">
        <v>245.011666666667</v>
      </c>
      <c r="AH42">
        <v>266.95416666666699</v>
      </c>
      <c r="AI42">
        <v>304.90333333333302</v>
      </c>
      <c r="AJ42">
        <v>349.21583333333302</v>
      </c>
      <c r="AK42">
        <v>362.57583333333298</v>
      </c>
      <c r="AL42">
        <v>404.16583333333301</v>
      </c>
      <c r="AM42">
        <v>420.17666666666702</v>
      </c>
      <c r="AN42">
        <v>396.77333333333303</v>
      </c>
      <c r="AO42">
        <v>412.26666666666699</v>
      </c>
      <c r="AP42">
        <v>419.29500000000002</v>
      </c>
      <c r="AQ42">
        <v>460.28750000000002</v>
      </c>
      <c r="AR42">
        <v>508.77666666666698</v>
      </c>
      <c r="AS42">
        <v>539.58749999999998</v>
      </c>
      <c r="AT42">
        <v>634.93833333333305</v>
      </c>
      <c r="AU42">
        <v>688.93666666666695</v>
      </c>
      <c r="AV42">
        <v>691.39750000000004</v>
      </c>
      <c r="AW42">
        <v>609.52916666666704</v>
      </c>
      <c r="AX42">
        <v>559.76750000000004</v>
      </c>
      <c r="AY42">
        <v>530.27499999999998</v>
      </c>
      <c r="AZ42">
        <v>522.46416666666698</v>
      </c>
      <c r="BA42">
        <v>522.46103583333297</v>
      </c>
      <c r="BB42">
        <v>560.85989484127003</v>
      </c>
      <c r="BC42">
        <v>510.24916666666701</v>
      </c>
      <c r="BD42">
        <v>483.66750000000002</v>
      </c>
      <c r="BE42">
        <v>486.47130339105303</v>
      </c>
      <c r="BF42">
        <v>495.272877645503</v>
      </c>
      <c r="BG42">
        <v>570.34821612743997</v>
      </c>
      <c r="BH42">
        <v>654.12408425419596</v>
      </c>
      <c r="BI42">
        <v>676.95773604465705</v>
      </c>
      <c r="BJ42">
        <v>648.83379259826097</v>
      </c>
      <c r="BK42">
        <v>641.27681306639499</v>
      </c>
      <c r="BL42">
        <v>702.89742256152897</v>
      </c>
    </row>
    <row r="43" spans="1:64" x14ac:dyDescent="0.35">
      <c r="A43" t="s">
        <v>89</v>
      </c>
      <c r="B43" t="s">
        <v>90</v>
      </c>
      <c r="C43" t="s">
        <v>892</v>
      </c>
      <c r="D43" t="s">
        <v>893</v>
      </c>
      <c r="E43">
        <v>2.46180889882528</v>
      </c>
      <c r="F43">
        <v>2.46180889882528</v>
      </c>
      <c r="G43">
        <v>2.46180889882528</v>
      </c>
      <c r="H43">
        <v>2.46180889882528</v>
      </c>
      <c r="I43">
        <v>2.46180889882528</v>
      </c>
      <c r="J43">
        <v>2.46180889882528</v>
      </c>
      <c r="K43">
        <v>2.46180889882528</v>
      </c>
      <c r="L43">
        <v>2.46180889882528</v>
      </c>
      <c r="M43">
        <v>2.46180889882528</v>
      </c>
      <c r="N43">
        <v>2.46180889882528</v>
      </c>
      <c r="O43">
        <v>2.46180889882528</v>
      </c>
      <c r="P43">
        <v>2.46180889882528</v>
      </c>
      <c r="Q43">
        <v>2.2450664486006602</v>
      </c>
      <c r="R43">
        <v>1.9894155246324701</v>
      </c>
      <c r="S43">
        <v>1.96110708887637</v>
      </c>
      <c r="T43">
        <v>1.8598233893865801</v>
      </c>
      <c r="U43">
        <v>1.9414153510209899</v>
      </c>
      <c r="V43">
        <v>1.85782338223957</v>
      </c>
      <c r="W43">
        <v>1.68358941885647</v>
      </c>
      <c r="X43">
        <v>1.5549389540148599</v>
      </c>
      <c r="Y43">
        <v>1.49838605814132</v>
      </c>
      <c r="Z43">
        <v>1.7045416658333301</v>
      </c>
      <c r="AA43">
        <v>1.8925416658333301</v>
      </c>
      <c r="AB43">
        <v>1.97567499916667</v>
      </c>
      <c r="AC43">
        <v>2.3200416662499999</v>
      </c>
      <c r="AD43">
        <v>2.93665833325</v>
      </c>
      <c r="AE43">
        <v>3.4527916665833298</v>
      </c>
      <c r="AF43">
        <v>3.7221000000000002</v>
      </c>
      <c r="AG43">
        <v>3.7221000000000002</v>
      </c>
      <c r="AH43">
        <v>3.7651083333333299</v>
      </c>
      <c r="AI43">
        <v>4.78320833333333</v>
      </c>
      <c r="AJ43">
        <v>5.3233916666666703</v>
      </c>
      <c r="AK43">
        <v>5.5145916666666697</v>
      </c>
      <c r="AL43">
        <v>5.7619583333333297</v>
      </c>
      <c r="AM43">
        <v>8.6187426666666695</v>
      </c>
      <c r="AN43">
        <v>8.3514166666666707</v>
      </c>
      <c r="AO43">
        <v>8.3141750000000005</v>
      </c>
      <c r="AP43">
        <v>8.2898166666666704</v>
      </c>
      <c r="AQ43">
        <v>8.2789583333333301</v>
      </c>
      <c r="AR43">
        <v>8.2782499999999999</v>
      </c>
      <c r="AS43">
        <v>8.2785041666666697</v>
      </c>
      <c r="AT43">
        <v>8.2770683333333306</v>
      </c>
      <c r="AU43">
        <v>8.2769575</v>
      </c>
      <c r="AV43">
        <v>8.2770366666666693</v>
      </c>
      <c r="AW43">
        <v>8.2768008333333292</v>
      </c>
      <c r="AX43">
        <v>8.1943166666666691</v>
      </c>
      <c r="AY43">
        <v>7.9734383333333296</v>
      </c>
      <c r="AZ43">
        <v>7.6075324999999996</v>
      </c>
      <c r="BA43">
        <v>6.9486549999999996</v>
      </c>
      <c r="BB43">
        <v>6.8314160517666602</v>
      </c>
      <c r="BC43">
        <v>6.7702690287094001</v>
      </c>
      <c r="BD43">
        <v>6.4614613265500704</v>
      </c>
      <c r="BE43">
        <v>6.3123328268318604</v>
      </c>
      <c r="BF43">
        <v>6.19575834608231</v>
      </c>
      <c r="BG43">
        <v>6.1434340944886703</v>
      </c>
      <c r="BH43">
        <v>6.22748867298455</v>
      </c>
      <c r="BI43">
        <v>6.6444778294468003</v>
      </c>
      <c r="BJ43">
        <v>6.7587550863359702</v>
      </c>
      <c r="BK43">
        <v>6.6159571773543897</v>
      </c>
      <c r="BL43">
        <v>6.9083850099290096</v>
      </c>
    </row>
    <row r="44" spans="1:64" x14ac:dyDescent="0.35">
      <c r="A44" t="s">
        <v>906</v>
      </c>
      <c r="B44" t="s">
        <v>106</v>
      </c>
      <c r="C44" t="s">
        <v>892</v>
      </c>
      <c r="D44" t="s">
        <v>893</v>
      </c>
      <c r="E44">
        <v>245.19510139835899</v>
      </c>
      <c r="F44">
        <v>245.26010162116</v>
      </c>
      <c r="G44">
        <v>245.013850686544</v>
      </c>
      <c r="H44">
        <v>245.01635069607499</v>
      </c>
      <c r="I44">
        <v>245.027184079042</v>
      </c>
      <c r="J44">
        <v>245.06093420770799</v>
      </c>
      <c r="K44">
        <v>245.67843655764401</v>
      </c>
      <c r="L44">
        <v>246.00093779128099</v>
      </c>
      <c r="M44">
        <v>247.56469375695099</v>
      </c>
      <c r="N44">
        <v>259.960574351236</v>
      </c>
      <c r="O44">
        <v>276.403137026845</v>
      </c>
      <c r="P44">
        <v>275.35645668533198</v>
      </c>
      <c r="Q44">
        <v>252.02762746264901</v>
      </c>
      <c r="R44">
        <v>222.88918305322699</v>
      </c>
      <c r="S44">
        <v>240.70466763782301</v>
      </c>
      <c r="T44">
        <v>214.31290034121901</v>
      </c>
      <c r="U44">
        <v>238.95049426705901</v>
      </c>
      <c r="V44">
        <v>245.67968656657601</v>
      </c>
      <c r="W44">
        <v>225.65586023395699</v>
      </c>
      <c r="X44">
        <v>212.721644262377</v>
      </c>
      <c r="Y44">
        <v>211.27955541470499</v>
      </c>
      <c r="Z44">
        <v>271.73145255032699</v>
      </c>
      <c r="AA44">
        <v>328.60625269898998</v>
      </c>
      <c r="AB44">
        <v>381.06603602462798</v>
      </c>
      <c r="AC44">
        <v>436.95666578800802</v>
      </c>
      <c r="AD44">
        <v>449.26296271160697</v>
      </c>
      <c r="AE44">
        <v>346.305903554493</v>
      </c>
      <c r="AF44">
        <v>300.53656240147802</v>
      </c>
      <c r="AG44">
        <v>297.84821881937802</v>
      </c>
      <c r="AH44">
        <v>319.008299487903</v>
      </c>
      <c r="AI44">
        <v>272.264787954393</v>
      </c>
      <c r="AJ44">
        <v>282.10690880881998</v>
      </c>
      <c r="AK44">
        <v>264.69180075057898</v>
      </c>
      <c r="AL44">
        <v>283.16257950001801</v>
      </c>
      <c r="AM44">
        <v>555.20469565569704</v>
      </c>
      <c r="AN44">
        <v>499.14842590131002</v>
      </c>
      <c r="AO44">
        <v>511.55243027251601</v>
      </c>
      <c r="AP44">
        <v>583.66937235339606</v>
      </c>
      <c r="AQ44">
        <v>589.951774567332</v>
      </c>
      <c r="AR44">
        <v>615.47334931916396</v>
      </c>
      <c r="AS44">
        <v>710.20797703136702</v>
      </c>
      <c r="AT44">
        <v>732.39769326022804</v>
      </c>
      <c r="AU44">
        <v>693.71322649637398</v>
      </c>
      <c r="AV44">
        <v>579.897426172466</v>
      </c>
      <c r="AW44">
        <v>527.33803229157604</v>
      </c>
      <c r="AX44">
        <v>527.25836264962595</v>
      </c>
      <c r="AY44">
        <v>522.42562489517604</v>
      </c>
      <c r="AZ44">
        <v>478.63371847636301</v>
      </c>
      <c r="BA44">
        <v>446.00004143278801</v>
      </c>
      <c r="BB44">
        <v>470.29342334139801</v>
      </c>
      <c r="BC44">
        <v>494.794262222947</v>
      </c>
      <c r="BD44">
        <v>471.24862571893698</v>
      </c>
      <c r="BE44">
        <v>510.55633845425098</v>
      </c>
      <c r="BF44">
        <v>493.89962385223703</v>
      </c>
      <c r="BG44">
        <v>493.757329875312</v>
      </c>
      <c r="BH44">
        <v>591.21169798260996</v>
      </c>
      <c r="BI44">
        <v>592.60561506302201</v>
      </c>
      <c r="BJ44">
        <v>580.65674958785803</v>
      </c>
      <c r="BK44">
        <v>555.44645839822601</v>
      </c>
      <c r="BL44">
        <v>585.91101318036897</v>
      </c>
    </row>
    <row r="45" spans="1:64" x14ac:dyDescent="0.35">
      <c r="A45" t="s">
        <v>80</v>
      </c>
      <c r="B45" t="s">
        <v>81</v>
      </c>
      <c r="C45" t="s">
        <v>892</v>
      </c>
      <c r="D45" t="s">
        <v>893</v>
      </c>
      <c r="E45">
        <v>245.19510139835899</v>
      </c>
      <c r="F45">
        <v>245.26010162116</v>
      </c>
      <c r="G45">
        <v>245.013850686544</v>
      </c>
      <c r="H45">
        <v>245.01635069607499</v>
      </c>
      <c r="I45">
        <v>245.027184079042</v>
      </c>
      <c r="J45">
        <v>245.06093420770799</v>
      </c>
      <c r="K45">
        <v>245.67843655764401</v>
      </c>
      <c r="L45">
        <v>246.00093779128099</v>
      </c>
      <c r="M45">
        <v>247.56469375695099</v>
      </c>
      <c r="N45">
        <v>259.960574351236</v>
      </c>
      <c r="O45">
        <v>276.403137026845</v>
      </c>
      <c r="P45">
        <v>275.35645668533198</v>
      </c>
      <c r="Q45">
        <v>252.02762746264901</v>
      </c>
      <c r="R45">
        <v>222.88918305322699</v>
      </c>
      <c r="S45">
        <v>240.70466763782301</v>
      </c>
      <c r="T45">
        <v>214.31290034121901</v>
      </c>
      <c r="U45">
        <v>238.95049426705901</v>
      </c>
      <c r="V45">
        <v>245.67968656657601</v>
      </c>
      <c r="W45">
        <v>225.65586023395699</v>
      </c>
      <c r="X45">
        <v>212.721644262377</v>
      </c>
      <c r="Y45">
        <v>211.27955541470499</v>
      </c>
      <c r="Z45">
        <v>271.73145255032699</v>
      </c>
      <c r="AA45">
        <v>328.60625269898998</v>
      </c>
      <c r="AB45">
        <v>381.06603602462798</v>
      </c>
      <c r="AC45">
        <v>436.95666578800802</v>
      </c>
      <c r="AD45">
        <v>449.26296271160697</v>
      </c>
      <c r="AE45">
        <v>346.305903554493</v>
      </c>
      <c r="AF45">
        <v>300.53656240147802</v>
      </c>
      <c r="AG45">
        <v>297.84821881937802</v>
      </c>
      <c r="AH45">
        <v>319.008299487903</v>
      </c>
      <c r="AI45">
        <v>272.264787954393</v>
      </c>
      <c r="AJ45">
        <v>282.10690880881998</v>
      </c>
      <c r="AK45">
        <v>264.69180075057898</v>
      </c>
      <c r="AL45">
        <v>283.16257950001801</v>
      </c>
      <c r="AM45">
        <v>555.20469565569704</v>
      </c>
      <c r="AN45">
        <v>499.14842590131002</v>
      </c>
      <c r="AO45">
        <v>511.55243027251601</v>
      </c>
      <c r="AP45">
        <v>583.66937235339606</v>
      </c>
      <c r="AQ45">
        <v>589.951774567332</v>
      </c>
      <c r="AR45">
        <v>615.47334931916396</v>
      </c>
      <c r="AS45">
        <v>710.20797703136702</v>
      </c>
      <c r="AT45">
        <v>732.39769326022804</v>
      </c>
      <c r="AU45">
        <v>693.71322649637398</v>
      </c>
      <c r="AV45">
        <v>579.897426172466</v>
      </c>
      <c r="AW45">
        <v>527.33803229157604</v>
      </c>
      <c r="AX45">
        <v>527.25836264962595</v>
      </c>
      <c r="AY45">
        <v>522.42562489517604</v>
      </c>
      <c r="AZ45">
        <v>478.63371847636301</v>
      </c>
      <c r="BA45">
        <v>446.00004143278801</v>
      </c>
      <c r="BB45">
        <v>470.29342334139801</v>
      </c>
      <c r="BC45">
        <v>494.794262222947</v>
      </c>
      <c r="BD45">
        <v>471.24862571893698</v>
      </c>
      <c r="BE45">
        <v>510.55633845425098</v>
      </c>
      <c r="BF45">
        <v>493.89962385223703</v>
      </c>
      <c r="BG45">
        <v>493.757329875312</v>
      </c>
      <c r="BH45">
        <v>591.21169798260996</v>
      </c>
      <c r="BI45">
        <v>592.60561506302201</v>
      </c>
      <c r="BJ45">
        <v>580.65674958785803</v>
      </c>
      <c r="BK45">
        <v>555.44645839822601</v>
      </c>
      <c r="BL45">
        <v>585.91101318036897</v>
      </c>
    </row>
    <row r="46" spans="1:64" x14ac:dyDescent="0.35">
      <c r="A46" t="s">
        <v>907</v>
      </c>
      <c r="B46" t="s">
        <v>108</v>
      </c>
      <c r="C46" t="s">
        <v>892</v>
      </c>
      <c r="D46" t="s">
        <v>893</v>
      </c>
      <c r="E46">
        <v>1.7000000000000001E-13</v>
      </c>
      <c r="F46">
        <v>1.7500000000000001E-13</v>
      </c>
      <c r="G46">
        <v>2.0999999999999999E-13</v>
      </c>
      <c r="H46">
        <v>2.5249999999999998E-13</v>
      </c>
      <c r="I46">
        <v>5.4999999999999998E-13</v>
      </c>
      <c r="J46">
        <v>5.4999999999999998E-13</v>
      </c>
      <c r="K46">
        <v>5.4999999999999998E-13</v>
      </c>
      <c r="L46">
        <v>1.15666666666667E-12</v>
      </c>
      <c r="M46">
        <v>1.67E-12</v>
      </c>
      <c r="N46">
        <v>1.67E-12</v>
      </c>
      <c r="O46">
        <v>1.67E-12</v>
      </c>
      <c r="P46">
        <v>1.67E-12</v>
      </c>
      <c r="Q46">
        <v>1.67E-12</v>
      </c>
      <c r="R46">
        <v>1.67E-12</v>
      </c>
      <c r="S46">
        <v>1.67E-12</v>
      </c>
      <c r="T46">
        <v>1.67E-12</v>
      </c>
      <c r="U46">
        <v>2.6408333333333302E-12</v>
      </c>
      <c r="V46">
        <v>2.8549999999999999E-12</v>
      </c>
      <c r="W46">
        <v>2.7866666666666699E-12</v>
      </c>
      <c r="X46">
        <v>5.7608333333333302E-12</v>
      </c>
      <c r="Y46">
        <v>9.3308333333333297E-12</v>
      </c>
      <c r="Z46">
        <v>1.46083333333333E-11</v>
      </c>
      <c r="AA46">
        <v>1.91625E-11</v>
      </c>
      <c r="AB46">
        <v>4.2955000000000002E-11</v>
      </c>
      <c r="AC46">
        <v>1.20404166666667E-10</v>
      </c>
      <c r="AD46">
        <v>1.6620749999999999E-10</v>
      </c>
      <c r="AE46">
        <v>1.98705833333333E-10</v>
      </c>
      <c r="AF46">
        <v>3.7459499999999999E-10</v>
      </c>
      <c r="AG46">
        <v>6.2342999999999999E-10</v>
      </c>
      <c r="AH46">
        <v>1.27120833333333E-9</v>
      </c>
      <c r="AI46">
        <v>2.3947483333333299E-9</v>
      </c>
      <c r="AJ46">
        <v>5.1945694166666698E-8</v>
      </c>
      <c r="AK46">
        <v>2.1513626025000001E-6</v>
      </c>
      <c r="AL46">
        <v>2.5144168139999999E-5</v>
      </c>
      <c r="AM46">
        <v>1.19411916666667E-2</v>
      </c>
      <c r="AN46">
        <v>7.0244716666666707E-2</v>
      </c>
      <c r="AO46">
        <v>0.50184917500000004</v>
      </c>
      <c r="AP46">
        <v>1.3134475999999999</v>
      </c>
      <c r="AQ46">
        <v>1.6066598830652601</v>
      </c>
      <c r="AR46">
        <v>4.0183333322313999</v>
      </c>
      <c r="AS46">
        <v>21.8183333273501</v>
      </c>
      <c r="AT46">
        <v>206.61749994333999</v>
      </c>
      <c r="AU46">
        <v>346.48499990498402</v>
      </c>
      <c r="AV46">
        <v>405.17818323067002</v>
      </c>
      <c r="AW46">
        <v>399.47579166666702</v>
      </c>
      <c r="AX46">
        <v>473.90800833333299</v>
      </c>
      <c r="AY46">
        <v>468.27882499999998</v>
      </c>
      <c r="AZ46">
        <v>516.74989166666705</v>
      </c>
      <c r="BA46">
        <v>559.29250833333299</v>
      </c>
      <c r="BB46">
        <v>809.78583333333302</v>
      </c>
      <c r="BC46">
        <v>905.91345833333298</v>
      </c>
      <c r="BD46">
        <v>919.49130000000002</v>
      </c>
      <c r="BE46">
        <v>919.75501666666696</v>
      </c>
      <c r="BF46">
        <v>919.56590735488101</v>
      </c>
      <c r="BG46">
        <v>925.22628253199696</v>
      </c>
      <c r="BH46">
        <v>925.98496128039301</v>
      </c>
      <c r="BI46">
        <v>1010.30275716866</v>
      </c>
      <c r="BJ46">
        <v>1464.41793163743</v>
      </c>
      <c r="BK46">
        <v>1622.5235016229201</v>
      </c>
      <c r="BL46">
        <v>1647.76012727639</v>
      </c>
    </row>
    <row r="47" spans="1:64" x14ac:dyDescent="0.35">
      <c r="A47" t="s">
        <v>908</v>
      </c>
      <c r="B47" t="s">
        <v>96</v>
      </c>
      <c r="C47" t="s">
        <v>892</v>
      </c>
      <c r="D47" t="s">
        <v>893</v>
      </c>
      <c r="E47">
        <v>245.19510139835899</v>
      </c>
      <c r="F47">
        <v>245.26010162116</v>
      </c>
      <c r="G47">
        <v>245.013850686544</v>
      </c>
      <c r="H47">
        <v>245.01635069607499</v>
      </c>
      <c r="I47">
        <v>245.027184079042</v>
      </c>
      <c r="J47">
        <v>245.06093420770799</v>
      </c>
      <c r="K47">
        <v>245.67843655764401</v>
      </c>
      <c r="L47">
        <v>246.00093779128099</v>
      </c>
      <c r="M47">
        <v>247.56469375695099</v>
      </c>
      <c r="N47">
        <v>259.960574351236</v>
      </c>
      <c r="O47">
        <v>276.403137026845</v>
      </c>
      <c r="P47">
        <v>275.35645668533198</v>
      </c>
      <c r="Q47">
        <v>252.02762746264901</v>
      </c>
      <c r="R47">
        <v>222.88918305322699</v>
      </c>
      <c r="S47">
        <v>240.70466763782301</v>
      </c>
      <c r="T47">
        <v>214.31290034121901</v>
      </c>
      <c r="U47">
        <v>238.95049426705901</v>
      </c>
      <c r="V47">
        <v>245.67968656657601</v>
      </c>
      <c r="W47">
        <v>225.65586023395699</v>
      </c>
      <c r="X47">
        <v>212.721644262377</v>
      </c>
      <c r="Y47">
        <v>211.27955541470499</v>
      </c>
      <c r="Z47">
        <v>271.73145255032699</v>
      </c>
      <c r="AA47">
        <v>328.60625269898998</v>
      </c>
      <c r="AB47">
        <v>381.06603602462798</v>
      </c>
      <c r="AC47">
        <v>436.95666578800802</v>
      </c>
      <c r="AD47">
        <v>449.26296271160697</v>
      </c>
      <c r="AE47">
        <v>346.305903554493</v>
      </c>
      <c r="AF47">
        <v>300.53656240147802</v>
      </c>
      <c r="AG47">
        <v>297.84821881937802</v>
      </c>
      <c r="AH47">
        <v>319.008299487903</v>
      </c>
      <c r="AI47">
        <v>272.264787954393</v>
      </c>
      <c r="AJ47">
        <v>282.10690880881998</v>
      </c>
      <c r="AK47">
        <v>264.69180075057898</v>
      </c>
      <c r="AL47">
        <v>283.16257950001801</v>
      </c>
      <c r="AM47">
        <v>555.20469565569704</v>
      </c>
      <c r="AN47">
        <v>499.14842590131002</v>
      </c>
      <c r="AO47">
        <v>511.55243027251601</v>
      </c>
      <c r="AP47">
        <v>583.66937235339606</v>
      </c>
      <c r="AQ47">
        <v>589.951774567332</v>
      </c>
      <c r="AR47">
        <v>615.47334931916396</v>
      </c>
      <c r="AS47">
        <v>710.20797703136702</v>
      </c>
      <c r="AT47">
        <v>732.39769326022804</v>
      </c>
      <c r="AU47">
        <v>693.71322649637398</v>
      </c>
      <c r="AV47">
        <v>579.897426172466</v>
      </c>
      <c r="AW47">
        <v>527.33803229157604</v>
      </c>
      <c r="AX47">
        <v>527.25836264962595</v>
      </c>
      <c r="AY47">
        <v>522.42562489517604</v>
      </c>
      <c r="AZ47">
        <v>478.63371847636301</v>
      </c>
      <c r="BA47">
        <v>446.00004143278801</v>
      </c>
      <c r="BB47">
        <v>470.29342334139801</v>
      </c>
      <c r="BC47">
        <v>494.794262222947</v>
      </c>
      <c r="BD47">
        <v>471.24862571893698</v>
      </c>
      <c r="BE47">
        <v>510.55633845425098</v>
      </c>
      <c r="BF47">
        <v>493.89962385223703</v>
      </c>
      <c r="BG47">
        <v>493.757329875312</v>
      </c>
      <c r="BH47">
        <v>591.21169798260996</v>
      </c>
      <c r="BI47">
        <v>592.60561506302201</v>
      </c>
      <c r="BJ47">
        <v>580.65674958785803</v>
      </c>
      <c r="BK47">
        <v>555.44645839822601</v>
      </c>
      <c r="BL47">
        <v>585.91101318036897</v>
      </c>
    </row>
    <row r="48" spans="1:64" x14ac:dyDescent="0.35">
      <c r="A48" t="s">
        <v>93</v>
      </c>
      <c r="B48" t="s">
        <v>94</v>
      </c>
      <c r="C48" t="s">
        <v>892</v>
      </c>
      <c r="D48" t="s">
        <v>893</v>
      </c>
      <c r="E48">
        <v>6.6349999989999997</v>
      </c>
      <c r="F48">
        <v>6.6999999990000001</v>
      </c>
      <c r="G48">
        <v>6.9012083325000004</v>
      </c>
      <c r="H48">
        <v>9</v>
      </c>
      <c r="I48">
        <v>9</v>
      </c>
      <c r="J48">
        <v>10.474999999916699</v>
      </c>
      <c r="K48">
        <v>13.5</v>
      </c>
      <c r="L48">
        <v>14.5063916664167</v>
      </c>
      <c r="M48">
        <v>16.290666665833299</v>
      </c>
      <c r="N48">
        <v>17.320141665833301</v>
      </c>
      <c r="O48">
        <v>18.443099999083302</v>
      </c>
      <c r="P48">
        <v>19.931933332583299</v>
      </c>
      <c r="Q48">
        <v>21.865641665666701</v>
      </c>
      <c r="R48">
        <v>23.636983332333301</v>
      </c>
      <c r="S48">
        <v>26.064124999000001</v>
      </c>
      <c r="T48">
        <v>30.928941665666699</v>
      </c>
      <c r="U48">
        <v>34.693924998999996</v>
      </c>
      <c r="V48">
        <v>36.7748666656667</v>
      </c>
      <c r="W48">
        <v>39.0946416656667</v>
      </c>
      <c r="X48">
        <v>42.549774999</v>
      </c>
      <c r="Y48">
        <v>47.280308332416702</v>
      </c>
      <c r="Z48">
        <v>54.490549999000002</v>
      </c>
      <c r="AA48">
        <v>64.084716665749994</v>
      </c>
      <c r="AB48">
        <v>78.854299999583304</v>
      </c>
      <c r="AC48">
        <v>100.81724166625</v>
      </c>
      <c r="AD48">
        <v>142.31166666641701</v>
      </c>
      <c r="AE48">
        <v>194.261416666667</v>
      </c>
      <c r="AF48">
        <v>242.60749999999999</v>
      </c>
      <c r="AG48">
        <v>299.17383333333299</v>
      </c>
      <c r="AH48">
        <v>382.56808333333299</v>
      </c>
      <c r="AI48">
        <v>502.25925000000001</v>
      </c>
      <c r="AJ48">
        <v>633.045166666667</v>
      </c>
      <c r="AK48">
        <v>759.28200000000004</v>
      </c>
      <c r="AL48">
        <v>863.06468333333305</v>
      </c>
      <c r="AM48">
        <v>844.83588999999995</v>
      </c>
      <c r="AN48">
        <v>912.826415</v>
      </c>
      <c r="AO48">
        <v>1036.6864166666701</v>
      </c>
      <c r="AP48">
        <v>1140.9629416666701</v>
      </c>
      <c r="AQ48">
        <v>1426.0374583333301</v>
      </c>
      <c r="AR48">
        <v>1756.23084833333</v>
      </c>
      <c r="AS48">
        <v>2087.9038416666699</v>
      </c>
      <c r="AT48">
        <v>2299.63315583333</v>
      </c>
      <c r="AU48">
        <v>2504.2413308333298</v>
      </c>
      <c r="AV48">
        <v>2877.6524583333298</v>
      </c>
      <c r="AW48">
        <v>2628.6129025</v>
      </c>
      <c r="AX48">
        <v>2320.8341766666699</v>
      </c>
      <c r="AY48">
        <v>2361.1394074999998</v>
      </c>
      <c r="AZ48">
        <v>2078.29183666667</v>
      </c>
      <c r="BA48">
        <v>1967.7113091666699</v>
      </c>
      <c r="BB48">
        <v>2158.25590299025</v>
      </c>
      <c r="BC48">
        <v>1898.56963600842</v>
      </c>
      <c r="BD48">
        <v>1848.1394699518301</v>
      </c>
      <c r="BE48">
        <v>1796.8959123110001</v>
      </c>
      <c r="BF48">
        <v>1868.7853270907999</v>
      </c>
      <c r="BG48">
        <v>2001.781048176</v>
      </c>
      <c r="BH48">
        <v>2741.88085479965</v>
      </c>
      <c r="BI48">
        <v>3054.1216732108101</v>
      </c>
      <c r="BJ48">
        <v>2951.3274023476001</v>
      </c>
      <c r="BK48">
        <v>2955.70396997842</v>
      </c>
      <c r="BL48">
        <v>3280.83163119763</v>
      </c>
    </row>
    <row r="49" spans="1:64" x14ac:dyDescent="0.35">
      <c r="A49" t="s">
        <v>391</v>
      </c>
      <c r="B49" t="s">
        <v>392</v>
      </c>
      <c r="C49" t="s">
        <v>892</v>
      </c>
      <c r="D49" t="s">
        <v>893</v>
      </c>
      <c r="E49">
        <v>245.193023629327</v>
      </c>
      <c r="F49">
        <v>245.25802330132001</v>
      </c>
      <c r="G49">
        <v>245.011774453421</v>
      </c>
      <c r="H49">
        <v>245.01427444176699</v>
      </c>
      <c r="I49">
        <v>245.02510773293201</v>
      </c>
      <c r="J49">
        <v>245.058857575601</v>
      </c>
      <c r="K49">
        <v>245.67635469285801</v>
      </c>
      <c r="L49">
        <v>245.99885319363801</v>
      </c>
      <c r="M49">
        <v>247.56259590813099</v>
      </c>
      <c r="N49">
        <v>259.95837146044499</v>
      </c>
      <c r="O49">
        <v>276.40079480273403</v>
      </c>
      <c r="P49">
        <v>275.35431255095898</v>
      </c>
      <c r="Q49">
        <v>252.025491795188</v>
      </c>
      <c r="R49">
        <v>222.887294303251</v>
      </c>
      <c r="S49">
        <v>240.702627920466</v>
      </c>
      <c r="T49">
        <v>214.31108426616299</v>
      </c>
      <c r="U49">
        <v>238.94846941446499</v>
      </c>
      <c r="V49">
        <v>245.67760469119699</v>
      </c>
      <c r="W49">
        <v>225.653948039319</v>
      </c>
      <c r="X49">
        <v>212.719841671533</v>
      </c>
      <c r="Y49">
        <v>211.27776504403801</v>
      </c>
      <c r="Z49">
        <v>271.72914991379798</v>
      </c>
      <c r="AA49">
        <v>328.60346810871198</v>
      </c>
      <c r="AB49">
        <v>381.06280689319698</v>
      </c>
      <c r="AC49">
        <v>436.95296304263002</v>
      </c>
      <c r="AD49">
        <v>449.25915568338502</v>
      </c>
      <c r="AE49">
        <v>346.30296897840299</v>
      </c>
      <c r="AF49">
        <v>300.53401567212302</v>
      </c>
      <c r="AG49">
        <v>297.84569487089101</v>
      </c>
      <c r="AH49">
        <v>319.00559623012299</v>
      </c>
      <c r="AI49">
        <v>272.26248079841201</v>
      </c>
      <c r="AJ49">
        <v>282.10451825127899</v>
      </c>
      <c r="AK49">
        <v>264.68955776765102</v>
      </c>
      <c r="AL49">
        <v>283.160179996784</v>
      </c>
      <c r="AM49">
        <v>416.39882095182401</v>
      </c>
      <c r="AN49">
        <v>374.35709325152499</v>
      </c>
      <c r="AO49">
        <v>383.65999150808801</v>
      </c>
      <c r="AP49">
        <v>437.747087471253</v>
      </c>
      <c r="AQ49">
        <v>442.45883594005699</v>
      </c>
      <c r="AR49">
        <v>461.79299846316201</v>
      </c>
      <c r="AS49">
        <v>532.65598277352501</v>
      </c>
      <c r="AT49">
        <v>549.298269945171</v>
      </c>
      <c r="AU49">
        <v>520.28491987228006</v>
      </c>
      <c r="AV49">
        <v>434.92306962934902</v>
      </c>
      <c r="AW49">
        <v>395.503524218682</v>
      </c>
      <c r="AX49">
        <v>395.44377198721998</v>
      </c>
      <c r="AY49">
        <v>391.81921867138198</v>
      </c>
      <c r="AZ49">
        <v>358.97528885727201</v>
      </c>
      <c r="BA49">
        <v>334.50003107459099</v>
      </c>
      <c r="BB49">
        <v>352.72006750604902</v>
      </c>
      <c r="BC49">
        <v>371.09569666721097</v>
      </c>
      <c r="BD49">
        <v>353.43646928920299</v>
      </c>
      <c r="BE49">
        <v>382.91725384068798</v>
      </c>
      <c r="BF49">
        <v>370.424717889178</v>
      </c>
      <c r="BG49">
        <v>370.31799740648398</v>
      </c>
      <c r="BH49">
        <v>443.40877348695699</v>
      </c>
      <c r="BI49">
        <v>444.454211297266</v>
      </c>
      <c r="BJ49">
        <v>435.49256219089301</v>
      </c>
      <c r="BK49">
        <v>416.584843798669</v>
      </c>
      <c r="BL49">
        <v>439.46311031786701</v>
      </c>
    </row>
    <row r="50" spans="1:64" x14ac:dyDescent="0.35">
      <c r="A50" t="s">
        <v>75</v>
      </c>
      <c r="B50" t="s">
        <v>76</v>
      </c>
      <c r="C50" t="s">
        <v>892</v>
      </c>
      <c r="D50" t="s">
        <v>893</v>
      </c>
      <c r="E50">
        <v>28.750000028750001</v>
      </c>
      <c r="F50">
        <v>28.750000028750001</v>
      </c>
      <c r="G50">
        <v>28.750000028750001</v>
      </c>
      <c r="H50">
        <v>28.750000028750001</v>
      </c>
      <c r="I50">
        <v>28.750000028750001</v>
      </c>
      <c r="J50">
        <v>28.750000028750001</v>
      </c>
      <c r="K50">
        <v>28.750000028750001</v>
      </c>
      <c r="L50">
        <v>28.750000028750001</v>
      </c>
      <c r="M50">
        <v>28.750000028750001</v>
      </c>
      <c r="N50">
        <v>28.750000028750001</v>
      </c>
      <c r="O50">
        <v>28.750000028750001</v>
      </c>
      <c r="P50">
        <v>28.360170287822701</v>
      </c>
      <c r="Q50">
        <v>27.053416666666699</v>
      </c>
      <c r="R50">
        <v>24.515166666583301</v>
      </c>
      <c r="S50">
        <v>25.408166666583298</v>
      </c>
      <c r="T50">
        <v>25.5432499999167</v>
      </c>
      <c r="U50">
        <v>30.2290833333333</v>
      </c>
      <c r="V50">
        <v>34.046491665833301</v>
      </c>
      <c r="W50">
        <v>35.500749999</v>
      </c>
      <c r="X50">
        <v>37.432999999000003</v>
      </c>
      <c r="Y50">
        <v>40.1749166656667</v>
      </c>
      <c r="Z50">
        <v>48.694666665666702</v>
      </c>
      <c r="AA50">
        <v>58.293333332416701</v>
      </c>
      <c r="AB50">
        <v>71.685833332499996</v>
      </c>
      <c r="AC50">
        <v>84.877916666166698</v>
      </c>
      <c r="AD50">
        <v>91.631666666333302</v>
      </c>
      <c r="AE50">
        <v>80.144916666666703</v>
      </c>
      <c r="AF50">
        <v>72.465833333333293</v>
      </c>
      <c r="AG50">
        <v>72.067499999999995</v>
      </c>
      <c r="AH50">
        <v>77.978083333333302</v>
      </c>
      <c r="AI50">
        <v>70.031333333333293</v>
      </c>
      <c r="AJ50">
        <v>71.408333333333303</v>
      </c>
      <c r="AK50">
        <v>68.017583333333306</v>
      </c>
      <c r="AL50">
        <v>80.426597362500004</v>
      </c>
      <c r="AM50">
        <v>81.890833333333305</v>
      </c>
      <c r="AN50">
        <v>76.853333333333296</v>
      </c>
      <c r="AO50">
        <v>82.591466666666705</v>
      </c>
      <c r="AP50">
        <v>93.176666666666705</v>
      </c>
      <c r="AQ50">
        <v>98.157499999999999</v>
      </c>
      <c r="AR50">
        <v>102.7</v>
      </c>
      <c r="AS50">
        <v>115.876551583333</v>
      </c>
      <c r="AT50">
        <v>123.213333333333</v>
      </c>
      <c r="AU50">
        <v>117.255833333333</v>
      </c>
      <c r="AV50">
        <v>97.787499999999994</v>
      </c>
      <c r="AW50">
        <v>88.7479249022727</v>
      </c>
      <c r="AX50">
        <v>88.646168526140798</v>
      </c>
      <c r="AY50">
        <v>87.926064911331395</v>
      </c>
      <c r="AZ50">
        <v>80.615027157526598</v>
      </c>
      <c r="BA50">
        <v>75.336003838854396</v>
      </c>
      <c r="BB50">
        <v>80.035417727784505</v>
      </c>
      <c r="BC50">
        <v>83.278689375901905</v>
      </c>
      <c r="BD50">
        <v>79.276881476118305</v>
      </c>
      <c r="BE50">
        <v>86.318954184704197</v>
      </c>
      <c r="BF50">
        <v>83.072500000000005</v>
      </c>
      <c r="BG50">
        <v>83.034499999999994</v>
      </c>
      <c r="BH50">
        <v>99.385693542568504</v>
      </c>
      <c r="BI50">
        <v>99.688113636363596</v>
      </c>
      <c r="BJ50">
        <v>97.806937771512096</v>
      </c>
      <c r="BK50">
        <v>93.413578908527896</v>
      </c>
      <c r="BL50">
        <v>98.495178587897598</v>
      </c>
    </row>
    <row r="51" spans="1:64" x14ac:dyDescent="0.35">
      <c r="A51" t="s">
        <v>97</v>
      </c>
      <c r="B51" t="s">
        <v>98</v>
      </c>
      <c r="C51" t="s">
        <v>892</v>
      </c>
      <c r="D51" t="s">
        <v>893</v>
      </c>
      <c r="E51">
        <v>5.6150000046150002</v>
      </c>
      <c r="F51">
        <v>5.9516666716183302</v>
      </c>
      <c r="G51">
        <v>6.625000005625</v>
      </c>
      <c r="H51">
        <v>6.625000005625</v>
      </c>
      <c r="I51">
        <v>6.625000005625</v>
      </c>
      <c r="J51">
        <v>6.625000005625</v>
      </c>
      <c r="K51">
        <v>6.625000005625</v>
      </c>
      <c r="L51">
        <v>6.625000005625</v>
      </c>
      <c r="M51">
        <v>6.625000005625</v>
      </c>
      <c r="N51">
        <v>6.625000005625</v>
      </c>
      <c r="O51">
        <v>6.625000005625</v>
      </c>
      <c r="P51">
        <v>6.6258333384062498</v>
      </c>
      <c r="Q51">
        <v>6.6349999989999997</v>
      </c>
      <c r="R51">
        <v>6.6467583323333299</v>
      </c>
      <c r="S51">
        <v>7.9299999989999996</v>
      </c>
      <c r="T51">
        <v>8.5699999990000002</v>
      </c>
      <c r="U51">
        <v>8.5699999990000002</v>
      </c>
      <c r="V51">
        <v>8.5699999990000002</v>
      </c>
      <c r="W51">
        <v>8.5699999990000002</v>
      </c>
      <c r="X51">
        <v>8.5699999990000002</v>
      </c>
      <c r="Y51">
        <v>8.5699999990833309</v>
      </c>
      <c r="Z51">
        <v>21.7633333325</v>
      </c>
      <c r="AA51">
        <v>37.406666665750002</v>
      </c>
      <c r="AB51">
        <v>41.094166665666698</v>
      </c>
      <c r="AC51">
        <v>44.532683333000001</v>
      </c>
      <c r="AD51">
        <v>50.45335</v>
      </c>
      <c r="AE51">
        <v>55.985891666666703</v>
      </c>
      <c r="AF51">
        <v>62.776200000000003</v>
      </c>
      <c r="AG51">
        <v>75.804733333333303</v>
      </c>
      <c r="AH51">
        <v>81.504208333333295</v>
      </c>
      <c r="AI51">
        <v>91.579291666666705</v>
      </c>
      <c r="AJ51">
        <v>122.432416666667</v>
      </c>
      <c r="AK51">
        <v>134.506333333333</v>
      </c>
      <c r="AL51">
        <v>142.17166666666699</v>
      </c>
      <c r="AM51">
        <v>157.066666666667</v>
      </c>
      <c r="AN51">
        <v>179.729166666667</v>
      </c>
      <c r="AO51">
        <v>207.68916666666701</v>
      </c>
      <c r="AP51">
        <v>232.5975</v>
      </c>
      <c r="AQ51">
        <v>257.22916666666703</v>
      </c>
      <c r="AR51">
        <v>285.68469483333303</v>
      </c>
      <c r="AS51">
        <v>308.18666666666701</v>
      </c>
      <c r="AT51">
        <v>328.870833333333</v>
      </c>
      <c r="AU51">
        <v>359.81752688172003</v>
      </c>
      <c r="AV51">
        <v>398.662222222222</v>
      </c>
      <c r="AW51">
        <v>437.935</v>
      </c>
      <c r="AX51">
        <v>477.786741487455</v>
      </c>
      <c r="AY51">
        <v>511.30181794034797</v>
      </c>
      <c r="AZ51">
        <v>516.61739023297503</v>
      </c>
      <c r="BA51">
        <v>526.23551344086002</v>
      </c>
      <c r="BB51">
        <v>573.287956733231</v>
      </c>
      <c r="BC51">
        <v>525.829200716846</v>
      </c>
      <c r="BD51">
        <v>505.664239919355</v>
      </c>
      <c r="BE51">
        <v>502.90146198156702</v>
      </c>
      <c r="BF51">
        <v>499.76683256528401</v>
      </c>
      <c r="BG51">
        <v>538.31720027905806</v>
      </c>
      <c r="BH51">
        <v>534.56576996927799</v>
      </c>
      <c r="BI51">
        <v>544.73936722901999</v>
      </c>
      <c r="BJ51">
        <v>567.51309030977995</v>
      </c>
      <c r="BK51">
        <v>576.97250124807999</v>
      </c>
      <c r="BL51">
        <v>587.29459568612401</v>
      </c>
    </row>
    <row r="52" spans="1:64" x14ac:dyDescent="0.35">
      <c r="A52" t="s">
        <v>909</v>
      </c>
      <c r="B52" t="s">
        <v>910</v>
      </c>
      <c r="C52" t="s">
        <v>892</v>
      </c>
      <c r="D52" t="s">
        <v>893</v>
      </c>
    </row>
    <row r="53" spans="1:64" x14ac:dyDescent="0.35">
      <c r="A53" t="s">
        <v>706</v>
      </c>
      <c r="B53" t="s">
        <v>911</v>
      </c>
      <c r="C53" t="s">
        <v>892</v>
      </c>
      <c r="D53" t="s">
        <v>893</v>
      </c>
      <c r="E53">
        <v>0.99999999900000003</v>
      </c>
      <c r="F53">
        <v>0.99999999900000003</v>
      </c>
      <c r="G53">
        <v>0.99999999900000003</v>
      </c>
      <c r="H53">
        <v>0.99999999900000003</v>
      </c>
      <c r="I53">
        <v>0.99999999900000003</v>
      </c>
      <c r="J53">
        <v>0.99999999900000003</v>
      </c>
      <c r="K53">
        <v>0.99999999900000003</v>
      </c>
      <c r="L53">
        <v>0.99999999900000003</v>
      </c>
      <c r="M53">
        <v>0.99999999900000003</v>
      </c>
      <c r="N53">
        <v>0.99999999900000003</v>
      </c>
      <c r="O53">
        <v>0.99999999900000003</v>
      </c>
      <c r="P53">
        <v>0.99999999900000003</v>
      </c>
      <c r="Q53">
        <v>0.92099999899999996</v>
      </c>
      <c r="R53">
        <v>0.83666666566666703</v>
      </c>
      <c r="S53">
        <v>0.82199999899999998</v>
      </c>
    </row>
    <row r="54" spans="1:64" x14ac:dyDescent="0.35">
      <c r="A54" t="s">
        <v>912</v>
      </c>
      <c r="B54" t="s">
        <v>913</v>
      </c>
      <c r="C54" t="s">
        <v>892</v>
      </c>
      <c r="D54" t="s">
        <v>893</v>
      </c>
      <c r="BD54">
        <v>1.79</v>
      </c>
      <c r="BE54">
        <v>1.79</v>
      </c>
      <c r="BF54">
        <v>1.79</v>
      </c>
      <c r="BG54">
        <v>1.79</v>
      </c>
      <c r="BH54">
        <v>1.79</v>
      </c>
      <c r="BI54">
        <v>1.79</v>
      </c>
      <c r="BJ54">
        <v>1.79</v>
      </c>
      <c r="BK54">
        <v>1.79</v>
      </c>
      <c r="BL54">
        <v>1.79</v>
      </c>
    </row>
    <row r="55" spans="1:64" x14ac:dyDescent="0.35">
      <c r="A55" t="s">
        <v>697</v>
      </c>
      <c r="B55" t="s">
        <v>914</v>
      </c>
      <c r="C55" t="s">
        <v>892</v>
      </c>
      <c r="D55" t="s">
        <v>893</v>
      </c>
      <c r="E55">
        <v>0.71428571479591796</v>
      </c>
      <c r="F55">
        <v>0.71428571479591796</v>
      </c>
      <c r="G55">
        <v>0.71428571479591796</v>
      </c>
      <c r="H55">
        <v>0.71428571479591796</v>
      </c>
      <c r="I55">
        <v>0.71428571479591796</v>
      </c>
      <c r="J55">
        <v>0.71428571479591796</v>
      </c>
      <c r="K55">
        <v>0.71428571479591796</v>
      </c>
      <c r="L55">
        <v>0.72746699535686898</v>
      </c>
      <c r="M55">
        <v>0.83333333402777798</v>
      </c>
      <c r="N55">
        <v>0.83333333402777798</v>
      </c>
      <c r="O55">
        <v>0.82784386527165499</v>
      </c>
      <c r="P55">
        <v>0.83275941294144096</v>
      </c>
      <c r="Q55">
        <v>0.80049730397871</v>
      </c>
      <c r="R55">
        <v>0.81634189059861495</v>
      </c>
      <c r="S55">
        <v>0.83882588132865998</v>
      </c>
      <c r="T55">
        <v>0.83333000000000002</v>
      </c>
      <c r="U55">
        <v>0.83333000000000002</v>
      </c>
      <c r="V55">
        <v>0.83333000000000002</v>
      </c>
      <c r="W55">
        <v>0.83333000000000002</v>
      </c>
      <c r="X55">
        <v>0.83333000000000002</v>
      </c>
      <c r="Y55">
        <v>0.83333000000000002</v>
      </c>
      <c r="Z55">
        <v>0.83333000000000002</v>
      </c>
      <c r="AA55">
        <v>0.83333000000000002</v>
      </c>
      <c r="AB55">
        <v>0.83333000000000002</v>
      </c>
      <c r="AC55">
        <v>0.83333000000000002</v>
      </c>
      <c r="AD55">
        <v>0.83333000000000002</v>
      </c>
      <c r="AE55">
        <v>0.83333000000000002</v>
      </c>
      <c r="AF55">
        <v>0.83333000000000002</v>
      </c>
      <c r="AG55">
        <v>0.83333000000000002</v>
      </c>
      <c r="AH55">
        <v>0.83333000000000002</v>
      </c>
      <c r="AI55">
        <v>0.83333000000000002</v>
      </c>
      <c r="AJ55">
        <v>0.83333000000000002</v>
      </c>
      <c r="AK55">
        <v>0.83333000000000002</v>
      </c>
      <c r="AL55">
        <v>0.83333000000000002</v>
      </c>
      <c r="AM55">
        <v>0.83333000000000002</v>
      </c>
      <c r="AN55">
        <v>0.83333000000000002</v>
      </c>
      <c r="AO55">
        <v>0.83333000000000002</v>
      </c>
      <c r="AP55">
        <v>0.83333000000000002</v>
      </c>
      <c r="AQ55">
        <v>0.83333000000000002</v>
      </c>
      <c r="AR55">
        <v>0.83333000000000002</v>
      </c>
      <c r="AS55">
        <v>0.83333000000000002</v>
      </c>
      <c r="AT55">
        <v>0.83333000000000002</v>
      </c>
      <c r="AU55">
        <v>0.83333000000000002</v>
      </c>
      <c r="AV55">
        <v>0.83333000000000002</v>
      </c>
      <c r="AW55">
        <v>0.83333000000000002</v>
      </c>
      <c r="AX55">
        <v>0.83333000000000002</v>
      </c>
      <c r="AY55">
        <v>0.83333000000000002</v>
      </c>
      <c r="AZ55">
        <v>0.83333000000000002</v>
      </c>
      <c r="BA55">
        <v>0.83333000000000002</v>
      </c>
      <c r="BB55">
        <v>0.83333000000000002</v>
      </c>
      <c r="BC55">
        <v>0.83333000000000002</v>
      </c>
      <c r="BD55">
        <v>0.83333000000000002</v>
      </c>
      <c r="BE55">
        <v>0.83333000000000002</v>
      </c>
      <c r="BF55">
        <v>0.83333000000000002</v>
      </c>
      <c r="BG55">
        <v>0.83333000000000002</v>
      </c>
      <c r="BH55">
        <v>0.83333000000000002</v>
      </c>
      <c r="BI55">
        <v>0.83333000000000002</v>
      </c>
      <c r="BJ55">
        <v>0.83333000000000002</v>
      </c>
      <c r="BK55">
        <v>0.83333000000000002</v>
      </c>
      <c r="BL55">
        <v>0.83333000000000002</v>
      </c>
    </row>
    <row r="56" spans="1:64" x14ac:dyDescent="0.35">
      <c r="A56" t="s">
        <v>101</v>
      </c>
      <c r="B56" t="s">
        <v>102</v>
      </c>
      <c r="C56" t="s">
        <v>892</v>
      </c>
      <c r="D56" t="s">
        <v>893</v>
      </c>
      <c r="E56">
        <v>0.357142999357143</v>
      </c>
      <c r="F56">
        <v>0.357142999357143</v>
      </c>
      <c r="G56">
        <v>0.357142999357143</v>
      </c>
      <c r="H56">
        <v>0.357142999357143</v>
      </c>
      <c r="I56">
        <v>0.357142999357143</v>
      </c>
      <c r="J56">
        <v>0.357142999357143</v>
      </c>
      <c r="K56">
        <v>0.357142999357143</v>
      </c>
      <c r="L56">
        <v>0.36210333266567502</v>
      </c>
      <c r="M56">
        <v>0.41666699941666702</v>
      </c>
      <c r="N56">
        <v>0.41666699941666702</v>
      </c>
      <c r="O56">
        <v>0.41666699941666702</v>
      </c>
      <c r="P56">
        <v>0.41073059842855703</v>
      </c>
      <c r="Q56">
        <v>0.38357236917017301</v>
      </c>
      <c r="R56">
        <v>0.349950502818348</v>
      </c>
      <c r="S56">
        <v>0.36469271072513199</v>
      </c>
      <c r="T56">
        <v>0.36890724310711598</v>
      </c>
      <c r="U56">
        <v>0.41049569197003999</v>
      </c>
      <c r="V56">
        <v>0.40812157726554699</v>
      </c>
      <c r="W56">
        <v>0.37351258326468401</v>
      </c>
      <c r="X56">
        <v>0.35444386394817601</v>
      </c>
      <c r="Y56">
        <v>0.353051686694203</v>
      </c>
      <c r="Z56">
        <v>0.42143075903061999</v>
      </c>
      <c r="AA56">
        <v>0.47538589573342899</v>
      </c>
      <c r="AB56">
        <v>0.52664077116050401</v>
      </c>
      <c r="AC56">
        <v>0.58838586009280902</v>
      </c>
      <c r="AD56">
        <v>0.61255231616374495</v>
      </c>
      <c r="AE56">
        <v>0.51814308333333303</v>
      </c>
      <c r="AF56">
        <v>0.48109658333333299</v>
      </c>
      <c r="AG56">
        <v>0.46662883333333299</v>
      </c>
      <c r="AH56">
        <v>0.49462491666666702</v>
      </c>
      <c r="AI56">
        <v>0.45807991666666698</v>
      </c>
      <c r="AJ56">
        <v>0.46442850000000002</v>
      </c>
      <c r="AK56">
        <v>0.44954858333333297</v>
      </c>
      <c r="AL56">
        <v>0.49740516666666701</v>
      </c>
      <c r="AM56">
        <v>0.49219099999999999</v>
      </c>
      <c r="AN56">
        <v>0.45242016666666701</v>
      </c>
      <c r="AO56">
        <v>0.46631125000000001</v>
      </c>
      <c r="AP56">
        <v>0.51389733333333298</v>
      </c>
      <c r="AQ56">
        <v>0.51782558333333295</v>
      </c>
      <c r="AR56">
        <v>0.54294774999999995</v>
      </c>
      <c r="AS56">
        <v>0.62240911666666698</v>
      </c>
      <c r="AT56">
        <v>0.64310702615833304</v>
      </c>
      <c r="AU56">
        <v>0.61065998966666701</v>
      </c>
      <c r="AV56">
        <v>0.51744326166666699</v>
      </c>
      <c r="AW56">
        <v>0.46860055225000002</v>
      </c>
      <c r="AX56">
        <v>0.46407050716166698</v>
      </c>
      <c r="AY56">
        <v>0.45891594691666698</v>
      </c>
      <c r="AZ56">
        <v>0.42612499999999998</v>
      </c>
    </row>
    <row r="57" spans="1:64" x14ac:dyDescent="0.35">
      <c r="A57" t="s">
        <v>915</v>
      </c>
      <c r="B57" t="s">
        <v>104</v>
      </c>
      <c r="C57" t="s">
        <v>892</v>
      </c>
      <c r="D57" t="s">
        <v>893</v>
      </c>
      <c r="AL57">
        <v>29.152833333333302</v>
      </c>
      <c r="AM57">
        <v>28.785083333333301</v>
      </c>
      <c r="AN57">
        <v>26.540666666666699</v>
      </c>
      <c r="AO57">
        <v>27.144916666666699</v>
      </c>
      <c r="AP57">
        <v>31.698416666666699</v>
      </c>
      <c r="AQ57">
        <v>32.281166666666699</v>
      </c>
      <c r="AR57">
        <v>34.569249999999997</v>
      </c>
      <c r="AS57">
        <v>38.598416666666701</v>
      </c>
      <c r="AT57">
        <v>38.035328333333297</v>
      </c>
      <c r="AU57">
        <v>32.738518333333303</v>
      </c>
      <c r="AV57">
        <v>28.209</v>
      </c>
      <c r="AW57">
        <v>25.699750000000002</v>
      </c>
      <c r="AX57">
        <v>23.957416666666699</v>
      </c>
      <c r="AY57">
        <v>22.595583333333298</v>
      </c>
      <c r="AZ57">
        <v>20.293666666666699</v>
      </c>
      <c r="BA57">
        <v>17.071666666666701</v>
      </c>
      <c r="BB57">
        <v>19.062999999999999</v>
      </c>
      <c r="BC57">
        <v>19.09825</v>
      </c>
      <c r="BD57">
        <v>17.695916666666701</v>
      </c>
      <c r="BE57">
        <v>19.577500000000001</v>
      </c>
      <c r="BF57">
        <v>19.5705833333333</v>
      </c>
      <c r="BG57">
        <v>20.7575</v>
      </c>
      <c r="BH57">
        <v>24.598749999999999</v>
      </c>
      <c r="BI57">
        <v>24.439916666666701</v>
      </c>
      <c r="BJ57">
        <v>23.376333333333299</v>
      </c>
      <c r="BK57">
        <v>21.7299166666667</v>
      </c>
      <c r="BL57">
        <v>22.93225</v>
      </c>
    </row>
    <row r="58" spans="1:64" x14ac:dyDescent="0.35">
      <c r="A58" t="s">
        <v>139</v>
      </c>
      <c r="B58" t="s">
        <v>140</v>
      </c>
      <c r="C58" t="s">
        <v>892</v>
      </c>
      <c r="D58" t="s">
        <v>893</v>
      </c>
      <c r="E58">
        <v>4.2000000032000004</v>
      </c>
      <c r="F58">
        <v>4.0333333363666704</v>
      </c>
      <c r="G58">
        <v>4.0000000030000002</v>
      </c>
      <c r="H58">
        <v>4.0000000030000002</v>
      </c>
      <c r="I58">
        <v>4.0000000030000002</v>
      </c>
      <c r="J58">
        <v>4.0000000030000002</v>
      </c>
      <c r="K58">
        <v>4.0000000030000002</v>
      </c>
      <c r="L58">
        <v>4.0000000030000002</v>
      </c>
      <c r="M58">
        <v>4.0000000030000002</v>
      </c>
      <c r="N58">
        <v>3.94333333594333</v>
      </c>
      <c r="O58">
        <v>3.6600000026599999</v>
      </c>
      <c r="P58">
        <v>3.50739351008637</v>
      </c>
      <c r="Q58">
        <v>3.1886416656666698</v>
      </c>
      <c r="R58">
        <v>2.6725999990833298</v>
      </c>
      <c r="S58">
        <v>2.5877499990000001</v>
      </c>
      <c r="T58">
        <v>2.4602916660833301</v>
      </c>
      <c r="U58">
        <v>2.5179999990833299</v>
      </c>
      <c r="V58">
        <v>2.3221833324166701</v>
      </c>
      <c r="W58">
        <v>2.00862499916667</v>
      </c>
      <c r="X58">
        <v>1.8328833325</v>
      </c>
      <c r="Y58">
        <v>1.81766666583333</v>
      </c>
      <c r="Z58">
        <v>2.2599999990833299</v>
      </c>
      <c r="AA58">
        <v>2.4265916657500002</v>
      </c>
      <c r="AB58">
        <v>2.5532583324166702</v>
      </c>
      <c r="AC58">
        <v>2.8459416661666701</v>
      </c>
      <c r="AD58">
        <v>2.9439666665000002</v>
      </c>
      <c r="AE58">
        <v>2.1714833330833301</v>
      </c>
      <c r="AF58">
        <v>1.7973916666666701</v>
      </c>
      <c r="AG58">
        <v>1.7562249999999999</v>
      </c>
      <c r="AH58">
        <v>1.8800416666666699</v>
      </c>
      <c r="AI58">
        <v>1.6157333333333299</v>
      </c>
      <c r="AJ58">
        <v>1.65954166666667</v>
      </c>
      <c r="AK58">
        <v>1.56165</v>
      </c>
      <c r="AL58">
        <v>1.65332083333333</v>
      </c>
      <c r="AM58">
        <v>1.6227941666666701</v>
      </c>
      <c r="AN58">
        <v>1.4331324999999999</v>
      </c>
      <c r="AO58">
        <v>1.5047741666666701</v>
      </c>
      <c r="AP58">
        <v>1.73405583333333</v>
      </c>
      <c r="AQ58">
        <v>1.7596676</v>
      </c>
    </row>
    <row r="59" spans="1:64" x14ac:dyDescent="0.35">
      <c r="A59" t="s">
        <v>398</v>
      </c>
      <c r="B59" t="s">
        <v>399</v>
      </c>
      <c r="C59" t="s">
        <v>892</v>
      </c>
      <c r="D59" t="s">
        <v>893</v>
      </c>
      <c r="E59">
        <v>214.39200021339201</v>
      </c>
      <c r="F59">
        <v>214.39200021339201</v>
      </c>
      <c r="G59">
        <v>214.39200021339201</v>
      </c>
      <c r="H59">
        <v>214.39200021339201</v>
      </c>
      <c r="I59">
        <v>214.39200021339201</v>
      </c>
      <c r="J59">
        <v>214.39200021339201</v>
      </c>
      <c r="K59">
        <v>214.39200021339201</v>
      </c>
      <c r="L59">
        <v>214.39200021339201</v>
      </c>
      <c r="M59">
        <v>214.39200021339201</v>
      </c>
      <c r="N59">
        <v>214.39200021339201</v>
      </c>
      <c r="O59">
        <v>214.39200021339201</v>
      </c>
      <c r="P59">
        <v>213.77875019552599</v>
      </c>
      <c r="Q59">
        <v>197.46599999899999</v>
      </c>
      <c r="R59">
        <v>179.94233333233299</v>
      </c>
      <c r="S59">
        <v>177.72099999899999</v>
      </c>
      <c r="T59">
        <v>177.72099999899999</v>
      </c>
      <c r="U59">
        <v>177.72099999899999</v>
      </c>
      <c r="V59">
        <v>177.72099999899999</v>
      </c>
      <c r="W59">
        <v>177.72099999899999</v>
      </c>
      <c r="X59">
        <v>177.72099999899999</v>
      </c>
      <c r="Y59">
        <v>177.72099999899999</v>
      </c>
      <c r="Z59">
        <v>177.72099999899999</v>
      </c>
      <c r="AA59">
        <v>177.72099999899999</v>
      </c>
      <c r="AB59">
        <v>177.72099999899999</v>
      </c>
      <c r="AC59">
        <v>177.72099999899999</v>
      </c>
      <c r="AD59">
        <v>177.72099999899999</v>
      </c>
      <c r="AE59">
        <v>177.72099999950001</v>
      </c>
      <c r="AF59">
        <v>177.721</v>
      </c>
      <c r="AG59">
        <v>177.721</v>
      </c>
      <c r="AH59">
        <v>177.721</v>
      </c>
      <c r="AI59">
        <v>177.721</v>
      </c>
      <c r="AJ59">
        <v>177.721</v>
      </c>
      <c r="AK59">
        <v>177.721</v>
      </c>
      <c r="AL59">
        <v>177.721</v>
      </c>
      <c r="AM59">
        <v>177.721</v>
      </c>
      <c r="AN59">
        <v>177.721</v>
      </c>
      <c r="AO59">
        <v>177.721</v>
      </c>
      <c r="AP59">
        <v>177.721</v>
      </c>
      <c r="AQ59">
        <v>177.721</v>
      </c>
      <c r="AR59">
        <v>177.721</v>
      </c>
      <c r="AS59">
        <v>177.721</v>
      </c>
      <c r="AT59">
        <v>177.721</v>
      </c>
      <c r="AU59">
        <v>177.721</v>
      </c>
      <c r="AV59">
        <v>177.721</v>
      </c>
      <c r="AW59">
        <v>177.721</v>
      </c>
      <c r="AX59">
        <v>177.721</v>
      </c>
      <c r="AY59">
        <v>177.721</v>
      </c>
      <c r="AZ59">
        <v>177.721</v>
      </c>
      <c r="BA59">
        <v>177.721</v>
      </c>
      <c r="BB59">
        <v>177.721</v>
      </c>
      <c r="BC59">
        <v>177.721</v>
      </c>
      <c r="BD59">
        <v>177.721</v>
      </c>
      <c r="BE59">
        <v>177.721</v>
      </c>
      <c r="BF59">
        <v>177.721</v>
      </c>
      <c r="BG59">
        <v>177.72083333333299</v>
      </c>
      <c r="BH59">
        <v>177.72</v>
      </c>
      <c r="BI59">
        <v>177.72</v>
      </c>
      <c r="BJ59">
        <v>177.72</v>
      </c>
      <c r="BK59">
        <v>177.72</v>
      </c>
      <c r="BL59">
        <v>177.72</v>
      </c>
    </row>
    <row r="60" spans="1:64" x14ac:dyDescent="0.35">
      <c r="A60" t="s">
        <v>111</v>
      </c>
      <c r="B60" t="s">
        <v>112</v>
      </c>
      <c r="C60" t="s">
        <v>892</v>
      </c>
      <c r="D60" t="s">
        <v>893</v>
      </c>
      <c r="E60">
        <v>1.7142900007142901</v>
      </c>
      <c r="F60">
        <v>1.7142900007142901</v>
      </c>
      <c r="G60">
        <v>1.7142900007142901</v>
      </c>
      <c r="H60">
        <v>1.7142900007142901</v>
      </c>
      <c r="I60">
        <v>1.7142900007142901</v>
      </c>
      <c r="J60">
        <v>1.7142900007142901</v>
      </c>
      <c r="K60">
        <v>1.7142900007142901</v>
      </c>
      <c r="L60">
        <v>1.7619083340952399</v>
      </c>
      <c r="M60">
        <v>2.0000000010000001</v>
      </c>
      <c r="N60">
        <v>2.0000000010000001</v>
      </c>
      <c r="O60">
        <v>2.0000000010000001</v>
      </c>
      <c r="P60">
        <v>1.97487273321145</v>
      </c>
      <c r="Q60">
        <v>1.9212781494760101</v>
      </c>
      <c r="R60">
        <v>1.9592192359816101</v>
      </c>
      <c r="S60">
        <v>2.0532324085176299</v>
      </c>
      <c r="T60">
        <v>2.16979583233333</v>
      </c>
      <c r="U60">
        <v>2.6146708328333301</v>
      </c>
      <c r="V60">
        <v>2.7</v>
      </c>
      <c r="W60">
        <v>2.7</v>
      </c>
      <c r="X60">
        <v>2.7</v>
      </c>
      <c r="Y60">
        <v>2.7</v>
      </c>
      <c r="Z60">
        <v>2.7</v>
      </c>
      <c r="AA60">
        <v>2.7</v>
      </c>
      <c r="AB60">
        <v>2.7</v>
      </c>
      <c r="AC60">
        <v>2.7</v>
      </c>
      <c r="AD60">
        <v>2.7</v>
      </c>
      <c r="AE60">
        <v>2.7</v>
      </c>
      <c r="AF60">
        <v>2.7</v>
      </c>
      <c r="AG60">
        <v>2.7</v>
      </c>
      <c r="AH60">
        <v>2.7</v>
      </c>
      <c r="AI60">
        <v>2.7</v>
      </c>
      <c r="AJ60">
        <v>2.7</v>
      </c>
      <c r="AK60">
        <v>2.7</v>
      </c>
      <c r="AL60">
        <v>2.7</v>
      </c>
      <c r="AM60">
        <v>2.7</v>
      </c>
      <c r="AN60">
        <v>2.7</v>
      </c>
      <c r="AO60">
        <v>2.7</v>
      </c>
      <c r="AP60">
        <v>2.7</v>
      </c>
      <c r="AQ60">
        <v>2.7</v>
      </c>
      <c r="AR60">
        <v>2.7</v>
      </c>
      <c r="AS60">
        <v>2.7</v>
      </c>
      <c r="AT60">
        <v>2.7</v>
      </c>
      <c r="AU60">
        <v>2.7</v>
      </c>
      <c r="AV60">
        <v>2.7</v>
      </c>
      <c r="AW60">
        <v>2.7</v>
      </c>
      <c r="AX60">
        <v>2.7</v>
      </c>
      <c r="AY60">
        <v>2.7</v>
      </c>
      <c r="AZ60">
        <v>2.7</v>
      </c>
      <c r="BA60">
        <v>2.7</v>
      </c>
      <c r="BB60">
        <v>2.7</v>
      </c>
      <c r="BC60">
        <v>2.7</v>
      </c>
      <c r="BD60">
        <v>2.7</v>
      </c>
      <c r="BE60">
        <v>2.7</v>
      </c>
      <c r="BF60">
        <v>2.7</v>
      </c>
      <c r="BG60">
        <v>2.7</v>
      </c>
      <c r="BH60">
        <v>2.7</v>
      </c>
      <c r="BI60">
        <v>2.7</v>
      </c>
      <c r="BJ60">
        <v>2.7</v>
      </c>
      <c r="BK60">
        <v>2.7</v>
      </c>
      <c r="BL60">
        <v>2.7</v>
      </c>
    </row>
    <row r="61" spans="1:64" x14ac:dyDescent="0.35">
      <c r="A61" t="s">
        <v>109</v>
      </c>
      <c r="B61" t="s">
        <v>110</v>
      </c>
      <c r="C61" t="s">
        <v>892</v>
      </c>
      <c r="D61" t="s">
        <v>893</v>
      </c>
      <c r="E61">
        <v>6.9071400059071397</v>
      </c>
      <c r="F61">
        <v>6.9071400059071397</v>
      </c>
      <c r="G61">
        <v>6.9071400059071397</v>
      </c>
      <c r="H61">
        <v>6.9071400059071397</v>
      </c>
      <c r="I61">
        <v>6.9071400059071397</v>
      </c>
      <c r="J61">
        <v>6.9071400059071397</v>
      </c>
      <c r="K61">
        <v>6.9071400059071397</v>
      </c>
      <c r="L61">
        <v>6.9565416720476199</v>
      </c>
      <c r="M61">
        <v>7.5000000064999996</v>
      </c>
      <c r="N61">
        <v>7.5000000064999996</v>
      </c>
      <c r="O61">
        <v>7.5000000064999996</v>
      </c>
      <c r="P61">
        <v>7.4263379687119402</v>
      </c>
      <c r="Q61">
        <v>6.9492916656666699</v>
      </c>
      <c r="R61">
        <v>6.049499999</v>
      </c>
      <c r="S61">
        <v>6.0948999989999999</v>
      </c>
      <c r="T61">
        <v>5.746149999</v>
      </c>
      <c r="U61">
        <v>6.0450249989999998</v>
      </c>
      <c r="V61">
        <v>6.0031916656666704</v>
      </c>
      <c r="W61">
        <v>5.5146249989999996</v>
      </c>
      <c r="X61">
        <v>5.2609583323333302</v>
      </c>
      <c r="Y61">
        <v>5.6359416656666701</v>
      </c>
      <c r="Z61">
        <v>7.1233666656666701</v>
      </c>
      <c r="AA61">
        <v>8.3324416661666696</v>
      </c>
      <c r="AB61">
        <v>9.1449916657500001</v>
      </c>
      <c r="AC61">
        <v>10.356591666250001</v>
      </c>
      <c r="AD61">
        <v>10.5963916664167</v>
      </c>
      <c r="AE61">
        <v>8.0909916665833403</v>
      </c>
      <c r="AF61">
        <v>6.8403166666666699</v>
      </c>
      <c r="AG61">
        <v>6.7315250000000004</v>
      </c>
      <c r="AH61">
        <v>7.3101750000000001</v>
      </c>
      <c r="AI61">
        <v>6.1885583333333303</v>
      </c>
      <c r="AJ61">
        <v>6.3964583333333298</v>
      </c>
      <c r="AK61">
        <v>6.0361333333333302</v>
      </c>
      <c r="AL61">
        <v>6.4839391666666701</v>
      </c>
      <c r="AM61">
        <v>6.3605516666666704</v>
      </c>
      <c r="AN61">
        <v>5.6023666666666703</v>
      </c>
      <c r="AO61">
        <v>5.79867166666667</v>
      </c>
      <c r="AP61">
        <v>6.6044591666666701</v>
      </c>
      <c r="AQ61">
        <v>6.7008266666666696</v>
      </c>
      <c r="AR61">
        <v>6.9762399999999998</v>
      </c>
      <c r="AS61">
        <v>8.0831441666666706</v>
      </c>
      <c r="AT61">
        <v>8.3228174999999993</v>
      </c>
      <c r="AU61">
        <v>7.8947141666666703</v>
      </c>
      <c r="AV61">
        <v>6.5876733333333304</v>
      </c>
      <c r="AW61">
        <v>5.9910566666666698</v>
      </c>
      <c r="AX61">
        <v>5.9969099999999997</v>
      </c>
      <c r="AY61">
        <v>5.9467783333333299</v>
      </c>
      <c r="AZ61">
        <v>5.4437008333333301</v>
      </c>
      <c r="BA61">
        <v>5.0981308333333297</v>
      </c>
      <c r="BB61">
        <v>5.36086666666667</v>
      </c>
      <c r="BC61">
        <v>5.6240750000000004</v>
      </c>
      <c r="BD61">
        <v>5.3687115350877201</v>
      </c>
      <c r="BE61">
        <v>5.7924755370391603</v>
      </c>
      <c r="BF61">
        <v>5.6163116861762203</v>
      </c>
      <c r="BG61">
        <v>5.6124666666666698</v>
      </c>
      <c r="BH61">
        <v>6.7279068312963002</v>
      </c>
      <c r="BI61">
        <v>6.7317182572463796</v>
      </c>
      <c r="BJ61">
        <v>6.6028934656140397</v>
      </c>
      <c r="BK61">
        <v>6.3146187866666699</v>
      </c>
      <c r="BL61">
        <v>6.669446615</v>
      </c>
    </row>
    <row r="62" spans="1:64" x14ac:dyDescent="0.35">
      <c r="A62" t="s">
        <v>113</v>
      </c>
      <c r="B62" t="s">
        <v>114</v>
      </c>
      <c r="C62" t="s">
        <v>892</v>
      </c>
      <c r="D62" t="s">
        <v>893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0.99999999991666699</v>
      </c>
      <c r="Q62">
        <v>1</v>
      </c>
      <c r="R62">
        <v>0.99999999991666699</v>
      </c>
      <c r="S62">
        <v>0.99999999949999996</v>
      </c>
      <c r="T62">
        <v>0.99999999900000003</v>
      </c>
      <c r="U62">
        <v>0.99999999900000003</v>
      </c>
      <c r="V62">
        <v>0.99999999900000003</v>
      </c>
      <c r="W62">
        <v>0.99999999900000003</v>
      </c>
      <c r="X62">
        <v>0.99999999900000003</v>
      </c>
      <c r="Y62">
        <v>0.99999999900000003</v>
      </c>
      <c r="Z62">
        <v>0.99999999900000003</v>
      </c>
      <c r="AA62">
        <v>0.99999999900000003</v>
      </c>
      <c r="AB62">
        <v>0.99999999900000003</v>
      </c>
      <c r="AC62">
        <v>0.99999999958333297</v>
      </c>
      <c r="AD62">
        <v>3.1126083333333301</v>
      </c>
      <c r="AE62">
        <v>2.9043333332499999</v>
      </c>
      <c r="AF62">
        <v>3.8447583333333299</v>
      </c>
      <c r="AG62">
        <v>6.1125166666666697</v>
      </c>
      <c r="AH62">
        <v>6.34</v>
      </c>
      <c r="AI62">
        <v>8.5252999999999997</v>
      </c>
      <c r="AJ62">
        <v>12.5759189640769</v>
      </c>
      <c r="AK62">
        <v>12.5</v>
      </c>
      <c r="AL62">
        <v>12.5</v>
      </c>
      <c r="AM62">
        <v>12.6167803030303</v>
      </c>
      <c r="AN62">
        <v>12.87</v>
      </c>
      <c r="AO62">
        <v>12.8963492063492</v>
      </c>
      <c r="AP62">
        <v>14.005921052631599</v>
      </c>
      <c r="AQ62">
        <v>14.703110844469499</v>
      </c>
      <c r="AR62">
        <v>15.834429906597</v>
      </c>
      <c r="AS62">
        <v>16.181457678286598</v>
      </c>
      <c r="AT62">
        <v>16.690961523125999</v>
      </c>
      <c r="AU62">
        <v>17.593043688767398</v>
      </c>
      <c r="AV62">
        <v>29.3699996161352</v>
      </c>
      <c r="AW62">
        <v>41.930314572938698</v>
      </c>
      <c r="AX62">
        <v>30.282808177008199</v>
      </c>
      <c r="AY62">
        <v>33.300035201722999</v>
      </c>
      <c r="AZ62">
        <v>33.171870575549498</v>
      </c>
      <c r="BA62">
        <v>34.529360957350598</v>
      </c>
      <c r="BB62">
        <v>35.971865545260002</v>
      </c>
      <c r="BC62">
        <v>36.821291867081499</v>
      </c>
      <c r="BD62">
        <v>38.087584866809898</v>
      </c>
      <c r="BE62">
        <v>39.320300843225802</v>
      </c>
      <c r="BF62">
        <v>41.794503425229699</v>
      </c>
      <c r="BG62">
        <v>43.549672619047598</v>
      </c>
      <c r="BH62">
        <v>45.045499074074101</v>
      </c>
      <c r="BI62">
        <v>46.064443939393897</v>
      </c>
      <c r="BJ62">
        <v>47.534358196248199</v>
      </c>
      <c r="BK62">
        <v>49.509992857142898</v>
      </c>
      <c r="BL62">
        <v>51.294858333333302</v>
      </c>
    </row>
    <row r="63" spans="1:64" x14ac:dyDescent="0.35">
      <c r="A63" t="s">
        <v>20</v>
      </c>
      <c r="B63" t="s">
        <v>21</v>
      </c>
      <c r="C63" t="s">
        <v>892</v>
      </c>
      <c r="D63" t="s">
        <v>893</v>
      </c>
      <c r="E63">
        <v>4.9370600039370602</v>
      </c>
      <c r="F63">
        <v>4.9370600039370602</v>
      </c>
      <c r="G63">
        <v>4.9370600039370602</v>
      </c>
      <c r="H63">
        <v>4.9370600039370602</v>
      </c>
      <c r="I63">
        <v>4.9370600039370602</v>
      </c>
      <c r="J63">
        <v>4.9370600039370602</v>
      </c>
      <c r="K63">
        <v>4.9370600039370602</v>
      </c>
      <c r="L63">
        <v>4.9370600039370602</v>
      </c>
      <c r="M63">
        <v>4.9370600039370602</v>
      </c>
      <c r="N63">
        <v>4.9370600039370602</v>
      </c>
      <c r="O63">
        <v>4.9370600039370602</v>
      </c>
      <c r="P63">
        <v>4.9126383368589703</v>
      </c>
      <c r="Q63">
        <v>4.48051495321132</v>
      </c>
      <c r="R63">
        <v>3.9624954122422298</v>
      </c>
      <c r="S63">
        <v>4.1807499989999997</v>
      </c>
      <c r="T63">
        <v>3.9494083323333302</v>
      </c>
      <c r="U63">
        <v>4.163824999</v>
      </c>
      <c r="V63">
        <v>4.1467583323333299</v>
      </c>
      <c r="W63">
        <v>3.9658999989999999</v>
      </c>
      <c r="X63">
        <v>3.8532666656666699</v>
      </c>
      <c r="Y63">
        <v>3.8374499989999999</v>
      </c>
      <c r="Z63">
        <v>4.3158083323333303</v>
      </c>
      <c r="AA63">
        <v>4.5921916656666699</v>
      </c>
      <c r="AB63">
        <v>4.7887999990000001</v>
      </c>
      <c r="AC63">
        <v>4.9833749995833303</v>
      </c>
      <c r="AD63">
        <v>5.0278</v>
      </c>
      <c r="AE63">
        <v>4.70231666666667</v>
      </c>
      <c r="AF63">
        <v>4.8497416666666702</v>
      </c>
      <c r="AG63">
        <v>5.9147666666666696</v>
      </c>
      <c r="AH63">
        <v>7.6085583333333302</v>
      </c>
      <c r="AI63">
        <v>8.9575083333333296</v>
      </c>
      <c r="AJ63">
        <v>18.472874999999998</v>
      </c>
      <c r="AK63">
        <v>21.836075000000001</v>
      </c>
      <c r="AL63">
        <v>23.345406666666701</v>
      </c>
      <c r="AM63">
        <v>35.058500833333298</v>
      </c>
      <c r="AN63">
        <v>47.6627266666667</v>
      </c>
      <c r="AO63">
        <v>54.748933333333298</v>
      </c>
      <c r="AP63">
        <v>57.707349999999998</v>
      </c>
      <c r="AQ63">
        <v>58.738958333333301</v>
      </c>
      <c r="AR63">
        <v>66.573875000000001</v>
      </c>
      <c r="AS63">
        <v>75.2597916666667</v>
      </c>
      <c r="AT63">
        <v>77.215020833333298</v>
      </c>
      <c r="AU63">
        <v>79.681899999999999</v>
      </c>
      <c r="AV63">
        <v>77.394975000000002</v>
      </c>
      <c r="AW63">
        <v>72.060649999999995</v>
      </c>
      <c r="AX63">
        <v>73.276308333333304</v>
      </c>
      <c r="AY63">
        <v>72.646616666666702</v>
      </c>
      <c r="AZ63">
        <v>69.292400000000001</v>
      </c>
      <c r="BA63">
        <v>64.582800000000006</v>
      </c>
      <c r="BB63">
        <v>72.6474166666667</v>
      </c>
      <c r="BC63">
        <v>74.3859833333333</v>
      </c>
      <c r="BD63">
        <v>72.937883333333303</v>
      </c>
      <c r="BE63">
        <v>77.535966666666695</v>
      </c>
      <c r="BF63">
        <v>79.368399999999994</v>
      </c>
      <c r="BG63">
        <v>80.579016666666703</v>
      </c>
      <c r="BH63">
        <v>100.69143333333299</v>
      </c>
      <c r="BI63">
        <v>109.44306666666699</v>
      </c>
      <c r="BJ63">
        <v>110.97301666666699</v>
      </c>
      <c r="BK63">
        <v>116.593791666667</v>
      </c>
      <c r="BL63">
        <v>119.353558333333</v>
      </c>
    </row>
    <row r="64" spans="1:64" x14ac:dyDescent="0.35">
      <c r="A64" t="s">
        <v>916</v>
      </c>
      <c r="B64" t="s">
        <v>79</v>
      </c>
      <c r="C64" t="s">
        <v>892</v>
      </c>
      <c r="D64" t="s">
        <v>893</v>
      </c>
    </row>
    <row r="65" spans="1:64" x14ac:dyDescent="0.35">
      <c r="A65" t="s">
        <v>917</v>
      </c>
      <c r="B65" t="s">
        <v>918</v>
      </c>
      <c r="C65" t="s">
        <v>892</v>
      </c>
      <c r="D65" t="s">
        <v>893</v>
      </c>
    </row>
    <row r="66" spans="1:64" x14ac:dyDescent="0.35">
      <c r="A66" t="s">
        <v>36</v>
      </c>
      <c r="B66" t="s">
        <v>919</v>
      </c>
      <c r="C66" t="s">
        <v>892</v>
      </c>
      <c r="D66" t="s">
        <v>893</v>
      </c>
    </row>
    <row r="67" spans="1:64" x14ac:dyDescent="0.35">
      <c r="A67" t="s">
        <v>920</v>
      </c>
      <c r="B67" t="s">
        <v>19</v>
      </c>
      <c r="C67" t="s">
        <v>892</v>
      </c>
      <c r="D67" t="s">
        <v>893</v>
      </c>
    </row>
    <row r="68" spans="1:64" x14ac:dyDescent="0.35">
      <c r="A68" t="s">
        <v>18</v>
      </c>
      <c r="B68" t="s">
        <v>921</v>
      </c>
      <c r="C68" t="s">
        <v>892</v>
      </c>
      <c r="D68" t="s">
        <v>893</v>
      </c>
    </row>
    <row r="69" spans="1:64" x14ac:dyDescent="0.35">
      <c r="A69" t="s">
        <v>115</v>
      </c>
      <c r="B69" t="s">
        <v>116</v>
      </c>
      <c r="C69" t="s">
        <v>892</v>
      </c>
      <c r="D69" t="s">
        <v>893</v>
      </c>
      <c r="E69">
        <v>15.000000014999999</v>
      </c>
      <c r="F69">
        <v>16.5000000165</v>
      </c>
      <c r="G69">
        <v>18.000000018000001</v>
      </c>
      <c r="H69">
        <v>18.000000018000001</v>
      </c>
      <c r="I69">
        <v>18.000000018000001</v>
      </c>
      <c r="J69">
        <v>18.000000018000001</v>
      </c>
      <c r="K69">
        <v>18.000000018000001</v>
      </c>
      <c r="L69">
        <v>18.000000018000001</v>
      </c>
      <c r="M69">
        <v>18.000000018000001</v>
      </c>
      <c r="N69">
        <v>18.000000018000001</v>
      </c>
      <c r="O69">
        <v>20.9166666871667</v>
      </c>
      <c r="P69">
        <v>25.000000021916701</v>
      </c>
      <c r="Q69">
        <v>25.000138180545601</v>
      </c>
      <c r="R69">
        <v>24.999976992090001</v>
      </c>
      <c r="S69">
        <v>24.999979285776799</v>
      </c>
      <c r="T69">
        <v>24.999999999</v>
      </c>
      <c r="U69">
        <v>24.999999999</v>
      </c>
      <c r="V69">
        <v>24.999999999</v>
      </c>
      <c r="W69">
        <v>24.999999999</v>
      </c>
      <c r="X69">
        <v>24.999999999</v>
      </c>
      <c r="Y69">
        <v>24.999999999</v>
      </c>
      <c r="Z69">
        <v>24.999999999</v>
      </c>
      <c r="AA69">
        <v>30.025833332333299</v>
      </c>
      <c r="AB69">
        <v>44.115008332333304</v>
      </c>
      <c r="AC69">
        <v>62.535899999249999</v>
      </c>
      <c r="AD69">
        <v>69.556249999083306</v>
      </c>
      <c r="AE69">
        <v>122.77924166666701</v>
      </c>
      <c r="AF69">
        <v>170.46166666666701</v>
      </c>
      <c r="AG69">
        <v>301.61083333333301</v>
      </c>
      <c r="AH69">
        <v>526.34833333333302</v>
      </c>
      <c r="AI69">
        <v>767.75083333333305</v>
      </c>
      <c r="AJ69">
        <v>1046.24933333333</v>
      </c>
      <c r="AK69">
        <v>1533.96166666667</v>
      </c>
      <c r="AL69">
        <v>1919.105</v>
      </c>
      <c r="AM69">
        <v>2196.7283333333298</v>
      </c>
      <c r="AN69">
        <v>2564.49416666667</v>
      </c>
      <c r="AO69">
        <v>3189.47416666667</v>
      </c>
      <c r="AP69">
        <v>3998.2666666666701</v>
      </c>
      <c r="AQ69">
        <v>5446.5729000000001</v>
      </c>
      <c r="AR69">
        <v>11786.801666666701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</row>
    <row r="70" spans="1:64" x14ac:dyDescent="0.35">
      <c r="A70" t="s">
        <v>922</v>
      </c>
      <c r="B70" t="s">
        <v>118</v>
      </c>
      <c r="C70" t="s">
        <v>892</v>
      </c>
      <c r="D70" t="s">
        <v>893</v>
      </c>
      <c r="E70">
        <v>0.34824199934824202</v>
      </c>
      <c r="F70">
        <v>0.34824199934824202</v>
      </c>
      <c r="G70">
        <v>0.40448912538026</v>
      </c>
      <c r="H70">
        <v>0.434782608884688</v>
      </c>
      <c r="I70">
        <v>0.434782608884688</v>
      </c>
      <c r="J70">
        <v>0.434782608884688</v>
      </c>
      <c r="K70">
        <v>0.434782608884688</v>
      </c>
      <c r="L70">
        <v>0.434782608884688</v>
      </c>
      <c r="M70">
        <v>0.434782608884688</v>
      </c>
      <c r="N70">
        <v>0.434782608884688</v>
      </c>
      <c r="O70">
        <v>0.434782608884688</v>
      </c>
      <c r="P70">
        <v>0.43478264139429701</v>
      </c>
      <c r="Q70">
        <v>0.434782608884688</v>
      </c>
      <c r="R70">
        <v>0.39795624317960598</v>
      </c>
      <c r="S70">
        <v>0.39130366745108802</v>
      </c>
      <c r="T70">
        <v>0.39130366745108802</v>
      </c>
      <c r="U70">
        <v>0.39130366745108802</v>
      </c>
      <c r="V70">
        <v>0.39130366745108802</v>
      </c>
      <c r="W70">
        <v>0.39130366745108802</v>
      </c>
      <c r="X70">
        <v>0.70000070049070096</v>
      </c>
      <c r="Y70">
        <v>0.70000070049070096</v>
      </c>
      <c r="Z70">
        <v>0.70000070049070096</v>
      </c>
      <c r="AA70">
        <v>0.70000070049070096</v>
      </c>
      <c r="AB70">
        <v>0.70000070049070096</v>
      </c>
      <c r="AC70">
        <v>0.70000070020486704</v>
      </c>
      <c r="AD70">
        <v>0.70000070000070003</v>
      </c>
      <c r="AE70">
        <v>0.70000070000070003</v>
      </c>
      <c r="AF70">
        <v>0.70000070000070003</v>
      </c>
      <c r="AG70">
        <v>0.70000070000070003</v>
      </c>
      <c r="AH70">
        <v>0.86666666666666703</v>
      </c>
      <c r="AI70">
        <v>1.55</v>
      </c>
      <c r="AJ70">
        <v>3.13800833333333</v>
      </c>
      <c r="AK70">
        <v>3.3217483333333302</v>
      </c>
      <c r="AL70">
        <v>3.3525174999999998</v>
      </c>
      <c r="AM70">
        <v>3.38513333333333</v>
      </c>
      <c r="AN70">
        <v>3.3922083333333299</v>
      </c>
      <c r="AO70">
        <v>3.3914833333333299</v>
      </c>
      <c r="AP70">
        <v>3.3887499999999999</v>
      </c>
      <c r="AQ70">
        <v>3.3879999999999999</v>
      </c>
      <c r="AR70">
        <v>3.3952499999999999</v>
      </c>
      <c r="AS70">
        <v>3.4720499999999999</v>
      </c>
      <c r="AT70">
        <v>3.9729999999999999</v>
      </c>
      <c r="AU70">
        <v>4.4996666666666698</v>
      </c>
      <c r="AV70">
        <v>5.8508750000000003</v>
      </c>
      <c r="AW70">
        <v>6.19624166666667</v>
      </c>
      <c r="AX70">
        <v>5.7788333333333304</v>
      </c>
      <c r="AY70">
        <v>5.7331666666666701</v>
      </c>
      <c r="AZ70">
        <v>5.6354333333333297</v>
      </c>
      <c r="BA70">
        <v>5.4325000000000001</v>
      </c>
      <c r="BB70">
        <v>5.54455330862978</v>
      </c>
      <c r="BC70">
        <v>5.62194291761051</v>
      </c>
      <c r="BD70">
        <v>5.9328276515151499</v>
      </c>
      <c r="BE70">
        <v>6.05605833333333</v>
      </c>
      <c r="BF70">
        <v>6.8703250000000002</v>
      </c>
      <c r="BG70">
        <v>7.0776085606060599</v>
      </c>
      <c r="BH70">
        <v>7.6912583333333302</v>
      </c>
      <c r="BI70">
        <v>10.0254007885465</v>
      </c>
      <c r="BJ70">
        <v>17.782533515063601</v>
      </c>
      <c r="BK70">
        <v>17.767290421810699</v>
      </c>
      <c r="BL70">
        <v>16.7705818428763</v>
      </c>
    </row>
    <row r="71" spans="1:64" x14ac:dyDescent="0.35">
      <c r="A71" t="s">
        <v>923</v>
      </c>
      <c r="B71" t="s">
        <v>924</v>
      </c>
      <c r="C71" t="s">
        <v>892</v>
      </c>
      <c r="D71" t="s">
        <v>893</v>
      </c>
      <c r="AR71">
        <v>0.938283072395239</v>
      </c>
      <c r="AS71">
        <v>1.08270508132601</v>
      </c>
      <c r="AT71">
        <v>1.11653308564468</v>
      </c>
      <c r="AU71">
        <v>1.0575589962396501</v>
      </c>
      <c r="AV71">
        <v>0.88404792718496095</v>
      </c>
      <c r="AW71">
        <v>0.80392164774760499</v>
      </c>
      <c r="AX71">
        <v>0.80380019216141596</v>
      </c>
      <c r="AY71">
        <v>0.79643273094909595</v>
      </c>
      <c r="AZ71">
        <v>0.72967239998408795</v>
      </c>
      <c r="BA71">
        <v>0.67992268004272904</v>
      </c>
      <c r="BB71">
        <v>0.71695770201613596</v>
      </c>
      <c r="BC71">
        <v>0.75430899010597896</v>
      </c>
      <c r="BD71">
        <v>0.71841389865332195</v>
      </c>
      <c r="BE71">
        <v>0.77833812041681205</v>
      </c>
      <c r="BF71">
        <v>0.75294512270200198</v>
      </c>
      <c r="BG71">
        <v>0.75272819693259096</v>
      </c>
      <c r="BH71">
        <v>0.90129642336709603</v>
      </c>
      <c r="BI71">
        <v>0.90342143625728799</v>
      </c>
      <c r="BJ71">
        <v>0.88520550826938005</v>
      </c>
      <c r="BK71">
        <v>0.84677266710809596</v>
      </c>
      <c r="BL71">
        <v>0.893276257067393</v>
      </c>
    </row>
    <row r="72" spans="1:64" x14ac:dyDescent="0.35">
      <c r="A72" t="s">
        <v>401</v>
      </c>
      <c r="B72" t="s">
        <v>402</v>
      </c>
      <c r="C72" t="s">
        <v>892</v>
      </c>
      <c r="D72" t="s">
        <v>893</v>
      </c>
      <c r="E72">
        <v>2.4866905218725499</v>
      </c>
      <c r="F72">
        <v>2.4866905218725499</v>
      </c>
      <c r="G72">
        <v>2.4866905218725499</v>
      </c>
      <c r="H72">
        <v>2.4879833273696002</v>
      </c>
      <c r="I72">
        <v>2.5022041878371399</v>
      </c>
      <c r="J72">
        <v>2.5022041878371399</v>
      </c>
      <c r="K72">
        <v>2.5022041878371399</v>
      </c>
      <c r="L72">
        <v>2.5022041878371399</v>
      </c>
      <c r="M72">
        <v>2.5022041878371399</v>
      </c>
      <c r="N72">
        <v>2.5022041878371399</v>
      </c>
      <c r="O72">
        <v>2.5022041878371399</v>
      </c>
      <c r="P72">
        <v>2.4956734349068799</v>
      </c>
      <c r="Q72">
        <v>2.3020278528101699</v>
      </c>
      <c r="R72">
        <v>2.1006004156892799</v>
      </c>
      <c r="S72">
        <v>2.0718250675291499</v>
      </c>
      <c r="T72">
        <v>2.0718250675291499</v>
      </c>
      <c r="U72">
        <v>2.0718250675291499</v>
      </c>
      <c r="V72">
        <v>2.0718250675291499</v>
      </c>
      <c r="W72">
        <v>2.0718250675291499</v>
      </c>
      <c r="X72">
        <v>2.0718250675291499</v>
      </c>
      <c r="Y72">
        <v>2.0718250675291499</v>
      </c>
      <c r="Z72">
        <v>2.0718250675291499</v>
      </c>
      <c r="AA72">
        <v>2.0718250675291499</v>
      </c>
      <c r="AB72">
        <v>2.0718250675291499</v>
      </c>
      <c r="AC72">
        <v>2.0718250675291499</v>
      </c>
      <c r="AD72">
        <v>2.0718250675291499</v>
      </c>
      <c r="AE72">
        <v>2.0718250675291499</v>
      </c>
      <c r="AF72">
        <v>2.0718250675291499</v>
      </c>
      <c r="AG72">
        <v>2.0718250675291499</v>
      </c>
      <c r="AH72">
        <v>2.0718250675291499</v>
      </c>
      <c r="AI72">
        <v>2.0718250675291499</v>
      </c>
      <c r="AJ72">
        <v>2.0718250675291499</v>
      </c>
      <c r="AK72">
        <v>2.8049708945654301</v>
      </c>
      <c r="AL72">
        <v>5.0044083756742799</v>
      </c>
      <c r="AM72">
        <v>5.4698183546119896</v>
      </c>
      <c r="AN72">
        <v>6.1637629827054896</v>
      </c>
      <c r="AO72">
        <v>6.3572751139121904</v>
      </c>
      <c r="AP72">
        <v>6.7588217839559102</v>
      </c>
      <c r="AQ72">
        <v>7.3619304166666701</v>
      </c>
      <c r="AR72">
        <v>8.1526333333333305</v>
      </c>
      <c r="AS72">
        <v>9.625</v>
      </c>
      <c r="AT72">
        <v>11.3094520833333</v>
      </c>
      <c r="AU72">
        <v>13.958194166666701</v>
      </c>
      <c r="AV72">
        <v>13.877890583333301</v>
      </c>
      <c r="AW72">
        <v>13.7875</v>
      </c>
      <c r="AX72">
        <v>15.3679166666667</v>
      </c>
      <c r="AY72">
        <v>15.375</v>
      </c>
      <c r="AZ72">
        <v>15.375</v>
      </c>
      <c r="BA72">
        <v>15.375</v>
      </c>
      <c r="BB72">
        <v>15.375</v>
      </c>
      <c r="BC72">
        <v>15.375</v>
      </c>
      <c r="BD72">
        <v>15.375</v>
      </c>
      <c r="BE72">
        <v>15.375</v>
      </c>
      <c r="BF72">
        <v>15.375</v>
      </c>
      <c r="BG72">
        <v>15.375</v>
      </c>
      <c r="BH72">
        <v>15.375</v>
      </c>
      <c r="BI72">
        <v>15.35</v>
      </c>
      <c r="BJ72">
        <v>15.074999999999999</v>
      </c>
      <c r="BK72">
        <v>15.074999999999999</v>
      </c>
      <c r="BL72">
        <v>15.074999999999999</v>
      </c>
    </row>
    <row r="73" spans="1:64" x14ac:dyDescent="0.35">
      <c r="A73" t="s">
        <v>299</v>
      </c>
      <c r="B73" t="s">
        <v>300</v>
      </c>
      <c r="C73" t="s">
        <v>892</v>
      </c>
      <c r="D73" t="s">
        <v>893</v>
      </c>
      <c r="E73">
        <v>60.000000059000001</v>
      </c>
      <c r="F73">
        <v>60.000000059000001</v>
      </c>
      <c r="G73">
        <v>60.000000059000001</v>
      </c>
      <c r="H73">
        <v>60.000000059000001</v>
      </c>
      <c r="I73">
        <v>60.000000059000001</v>
      </c>
      <c r="J73">
        <v>60.000000059000001</v>
      </c>
      <c r="K73">
        <v>60.000000059000001</v>
      </c>
      <c r="L73">
        <v>61.666666727500001</v>
      </c>
      <c r="M73">
        <v>70.000000069999999</v>
      </c>
      <c r="N73">
        <v>70.000000069999999</v>
      </c>
      <c r="O73">
        <v>70.000000069999999</v>
      </c>
      <c r="P73">
        <v>69.468666707166705</v>
      </c>
      <c r="Q73">
        <v>64.271416665916703</v>
      </c>
      <c r="R73">
        <v>58.260083332333302</v>
      </c>
      <c r="S73">
        <v>57.686499998999999</v>
      </c>
      <c r="T73">
        <v>57.406916665666699</v>
      </c>
      <c r="U73">
        <v>66.9029166660833</v>
      </c>
      <c r="V73">
        <v>75.961833332416703</v>
      </c>
      <c r="W73">
        <v>76.667833332833297</v>
      </c>
      <c r="X73">
        <v>67.124999999583295</v>
      </c>
      <c r="Y73">
        <v>71.701916665916698</v>
      </c>
      <c r="Z73">
        <v>92.321833332500006</v>
      </c>
      <c r="AA73">
        <v>109.859166665833</v>
      </c>
      <c r="AB73">
        <v>143.42991666633301</v>
      </c>
      <c r="AC73">
        <v>160.76099999966701</v>
      </c>
      <c r="AD73">
        <v>170.04408333316701</v>
      </c>
      <c r="AE73">
        <v>140.04837544216801</v>
      </c>
      <c r="AF73">
        <v>123.478333333333</v>
      </c>
      <c r="AG73">
        <v>116.486833333333</v>
      </c>
      <c r="AH73">
        <v>118.377666666667</v>
      </c>
      <c r="AI73">
        <v>101.933916666667</v>
      </c>
      <c r="AJ73">
        <v>103.911583333333</v>
      </c>
      <c r="AK73">
        <v>102.379083333333</v>
      </c>
      <c r="AL73">
        <v>127.260416666667</v>
      </c>
      <c r="AM73">
        <v>133.957955</v>
      </c>
      <c r="AN73">
        <v>124.68899999999999</v>
      </c>
      <c r="AO73">
        <v>126.661583333333</v>
      </c>
      <c r="AP73">
        <v>146.41362833333301</v>
      </c>
      <c r="AQ73">
        <v>149.395331666667</v>
      </c>
    </row>
    <row r="74" spans="1:64" x14ac:dyDescent="0.35">
      <c r="A74" t="s">
        <v>123</v>
      </c>
      <c r="B74" t="s">
        <v>124</v>
      </c>
      <c r="C74" t="s">
        <v>892</v>
      </c>
      <c r="D74" t="s">
        <v>893</v>
      </c>
      <c r="AL74">
        <v>13.22275</v>
      </c>
      <c r="AM74">
        <v>12.991250000000001</v>
      </c>
      <c r="AN74">
        <v>11.46475</v>
      </c>
      <c r="AO74">
        <v>12.038</v>
      </c>
      <c r="AP74">
        <v>13.88175</v>
      </c>
      <c r="AQ74">
        <v>14.074666666666699</v>
      </c>
      <c r="AR74">
        <v>14.677583333333301</v>
      </c>
      <c r="AS74">
        <v>16.968636666666701</v>
      </c>
      <c r="AT74">
        <v>17.478071533333299</v>
      </c>
      <c r="AU74">
        <v>16.611791666666701</v>
      </c>
      <c r="AV74">
        <v>13.856411404510499</v>
      </c>
      <c r="AW74">
        <v>12.5955635879843</v>
      </c>
      <c r="AX74">
        <v>12.5837865859395</v>
      </c>
      <c r="AY74">
        <v>12.4654837577722</v>
      </c>
      <c r="AZ74">
        <v>11.4338529961624</v>
      </c>
      <c r="BA74">
        <v>10.694443093841301</v>
      </c>
      <c r="BB74">
        <v>11.257430885076699</v>
      </c>
      <c r="BC74">
        <v>11.8068482348947</v>
      </c>
    </row>
    <row r="75" spans="1:64" x14ac:dyDescent="0.35">
      <c r="A75" t="s">
        <v>127</v>
      </c>
      <c r="B75" t="s">
        <v>128</v>
      </c>
      <c r="C75" t="s">
        <v>892</v>
      </c>
      <c r="D75" t="s">
        <v>893</v>
      </c>
      <c r="E75">
        <v>2.4844700014844698</v>
      </c>
      <c r="F75">
        <v>2.4844700014844698</v>
      </c>
      <c r="G75">
        <v>2.4844700014844698</v>
      </c>
      <c r="H75">
        <v>2.4844700012774301</v>
      </c>
      <c r="I75">
        <v>2.5000000015000001</v>
      </c>
      <c r="J75">
        <v>2.5000000015000001</v>
      </c>
      <c r="K75">
        <v>2.5000000015000001</v>
      </c>
      <c r="L75">
        <v>2.5000000015000001</v>
      </c>
      <c r="M75">
        <v>2.5000000015000001</v>
      </c>
      <c r="N75">
        <v>2.5000000015000001</v>
      </c>
      <c r="O75">
        <v>2.5000000015000001</v>
      </c>
      <c r="P75">
        <v>2.49347500129167</v>
      </c>
      <c r="Q75">
        <v>2.2999999990000002</v>
      </c>
      <c r="R75">
        <v>2.0987499989999998</v>
      </c>
      <c r="S75">
        <v>2.0699999990000002</v>
      </c>
      <c r="T75">
        <v>2.0699999990000002</v>
      </c>
      <c r="U75">
        <v>2.0699999990000002</v>
      </c>
      <c r="V75">
        <v>2.0699999990000002</v>
      </c>
      <c r="W75">
        <v>2.0699999990000002</v>
      </c>
      <c r="X75">
        <v>2.0699999990000002</v>
      </c>
      <c r="Y75">
        <v>2.0699999990000002</v>
      </c>
      <c r="Z75">
        <v>2.0699999990000002</v>
      </c>
      <c r="AA75">
        <v>2.0699999990000002</v>
      </c>
      <c r="AB75">
        <v>2.0699999990000002</v>
      </c>
      <c r="AC75">
        <v>2.06999999958333</v>
      </c>
      <c r="AD75">
        <v>2.0699999999999998</v>
      </c>
      <c r="AE75">
        <v>2.0699999999999998</v>
      </c>
      <c r="AF75">
        <v>2.0699999999999998</v>
      </c>
      <c r="AG75">
        <v>2.0699999999999998</v>
      </c>
      <c r="AH75">
        <v>2.0699999999999998</v>
      </c>
      <c r="AI75">
        <v>2.0699999999999998</v>
      </c>
      <c r="AJ75">
        <v>2.0699999999999998</v>
      </c>
      <c r="AK75">
        <v>2.8025000000000002</v>
      </c>
      <c r="AL75">
        <v>5</v>
      </c>
      <c r="AM75">
        <v>5.4649999999999999</v>
      </c>
      <c r="AN75">
        <v>6.1583333333333297</v>
      </c>
      <c r="AO75">
        <v>6.3516750000000002</v>
      </c>
      <c r="AP75">
        <v>6.7093416666666696</v>
      </c>
      <c r="AQ75">
        <v>7.1159083333333299</v>
      </c>
      <c r="AR75">
        <v>7.9422499999999996</v>
      </c>
      <c r="AS75">
        <v>8.21725833333333</v>
      </c>
      <c r="AT75">
        <v>8.4574916666666695</v>
      </c>
      <c r="AU75">
        <v>8.5677500000000002</v>
      </c>
      <c r="AV75">
        <v>8.5996833333333296</v>
      </c>
      <c r="AW75">
        <v>8.6355833333333294</v>
      </c>
      <c r="AX75">
        <v>8.6664416666666693</v>
      </c>
      <c r="AY75">
        <v>8.6986158333333297</v>
      </c>
      <c r="AZ75">
        <v>8.9659499999999994</v>
      </c>
      <c r="BA75">
        <v>9.5997416666666702</v>
      </c>
      <c r="BB75">
        <v>11.777599672499999</v>
      </c>
      <c r="BC75">
        <v>14.409589808006601</v>
      </c>
      <c r="BD75">
        <v>16.8992257595275</v>
      </c>
      <c r="BE75">
        <v>17.704761378267399</v>
      </c>
      <c r="BF75">
        <v>18.626628957547801</v>
      </c>
      <c r="BG75">
        <v>19.585789907694998</v>
      </c>
      <c r="BH75">
        <v>20.57684875</v>
      </c>
      <c r="BI75">
        <v>21.731547222222201</v>
      </c>
      <c r="BJ75">
        <v>23.866104457412501</v>
      </c>
      <c r="BK75">
        <v>27.429386594166701</v>
      </c>
      <c r="BL75">
        <v>29.069749999999999</v>
      </c>
    </row>
    <row r="76" spans="1:64" x14ac:dyDescent="0.35">
      <c r="A76" t="s">
        <v>925</v>
      </c>
      <c r="B76" t="s">
        <v>926</v>
      </c>
      <c r="C76" t="s">
        <v>892</v>
      </c>
      <c r="D76" t="s">
        <v>893</v>
      </c>
    </row>
    <row r="77" spans="1:64" x14ac:dyDescent="0.35">
      <c r="A77" t="s">
        <v>927</v>
      </c>
      <c r="B77" t="s">
        <v>928</v>
      </c>
      <c r="C77" t="s">
        <v>892</v>
      </c>
      <c r="D77" t="s">
        <v>893</v>
      </c>
    </row>
    <row r="78" spans="1:64" x14ac:dyDescent="0.35">
      <c r="A78" t="s">
        <v>131</v>
      </c>
      <c r="B78" t="s">
        <v>132</v>
      </c>
      <c r="C78" t="s">
        <v>892</v>
      </c>
      <c r="D78" t="s">
        <v>893</v>
      </c>
      <c r="E78">
        <v>3.2000000021999999</v>
      </c>
      <c r="F78">
        <v>3.2000000021999999</v>
      </c>
      <c r="G78">
        <v>3.2000000021999999</v>
      </c>
      <c r="H78">
        <v>3.2000000021999999</v>
      </c>
      <c r="I78">
        <v>3.2000000021999999</v>
      </c>
      <c r="J78">
        <v>3.2000000021999999</v>
      </c>
      <c r="K78">
        <v>3.2000000021999999</v>
      </c>
      <c r="L78">
        <v>3.44999250244999</v>
      </c>
      <c r="M78">
        <v>4.1999700031999696</v>
      </c>
      <c r="N78">
        <v>4.1999700031999696</v>
      </c>
      <c r="O78">
        <v>4.1999700031999696</v>
      </c>
      <c r="P78">
        <v>4.1844177906868598</v>
      </c>
      <c r="Q78">
        <v>4.1463333325707703</v>
      </c>
      <c r="R78">
        <v>3.8211666658854799</v>
      </c>
      <c r="S78">
        <v>3.7737499992161001</v>
      </c>
      <c r="T78">
        <v>3.6786666658773202</v>
      </c>
      <c r="U78">
        <v>3.8644166658879602</v>
      </c>
      <c r="V78">
        <v>4.0294166658974104</v>
      </c>
      <c r="W78">
        <v>4.1173333325691104</v>
      </c>
      <c r="X78">
        <v>3.8953333325564001</v>
      </c>
      <c r="Y78">
        <v>3.73008333254693</v>
      </c>
      <c r="Z78">
        <v>4.3152499992471096</v>
      </c>
      <c r="AA78">
        <v>4.8204166659426999</v>
      </c>
      <c r="AB78">
        <v>5.5700833326522998</v>
      </c>
      <c r="AC78">
        <v>6.0099999997764701</v>
      </c>
      <c r="AD78">
        <v>6.1978958331666698</v>
      </c>
      <c r="AE78">
        <v>5.0695199999999998</v>
      </c>
      <c r="AF78">
        <v>4.3955650000000004</v>
      </c>
      <c r="AG78">
        <v>4.1828333333333303</v>
      </c>
      <c r="AH78">
        <v>4.2912158333333297</v>
      </c>
      <c r="AI78">
        <v>3.8235049999999999</v>
      </c>
      <c r="AJ78">
        <v>4.04397916666667</v>
      </c>
      <c r="AK78">
        <v>4.4794400000000003</v>
      </c>
      <c r="AL78">
        <v>5.7122916666666699</v>
      </c>
      <c r="AM78">
        <v>5.2235125</v>
      </c>
      <c r="AN78">
        <v>4.3666666666666698</v>
      </c>
      <c r="AO78">
        <v>4.5935499999999996</v>
      </c>
      <c r="AP78">
        <v>5.1914350000000002</v>
      </c>
      <c r="AQ78">
        <v>5.34406583333333</v>
      </c>
    </row>
    <row r="79" spans="1:64" x14ac:dyDescent="0.35">
      <c r="A79" t="s">
        <v>129</v>
      </c>
      <c r="B79" t="s">
        <v>130</v>
      </c>
      <c r="C79" t="s">
        <v>892</v>
      </c>
      <c r="D79" t="s">
        <v>893</v>
      </c>
      <c r="E79">
        <v>0.79285799970331605</v>
      </c>
      <c r="F79">
        <v>0.79285799970331605</v>
      </c>
      <c r="G79">
        <v>0.79285799970331605</v>
      </c>
      <c r="H79">
        <v>0.79285799970331605</v>
      </c>
      <c r="I79">
        <v>0.79285799970331605</v>
      </c>
      <c r="J79">
        <v>0.79285799970331605</v>
      </c>
      <c r="K79">
        <v>0.79285799970331605</v>
      </c>
      <c r="L79">
        <v>0.80585399973123595</v>
      </c>
      <c r="M79">
        <v>0.87083399987083399</v>
      </c>
      <c r="N79">
        <v>0.87083399987083399</v>
      </c>
      <c r="O79">
        <v>0.87083399987083399</v>
      </c>
      <c r="P79">
        <v>0.85882323105772096</v>
      </c>
      <c r="Q79">
        <v>0.82518371157047099</v>
      </c>
      <c r="R79">
        <v>0.79422382521396895</v>
      </c>
      <c r="S79">
        <v>0.80560382810873898</v>
      </c>
      <c r="T79">
        <v>0.82188306421920099</v>
      </c>
      <c r="U79">
        <v>0.89771540302132802</v>
      </c>
      <c r="V79">
        <v>0.917440332333333</v>
      </c>
      <c r="W79">
        <v>0.84677074900000004</v>
      </c>
      <c r="X79">
        <v>0.83574324899999997</v>
      </c>
      <c r="Y79">
        <v>0.81796466566666703</v>
      </c>
      <c r="Z79">
        <v>0.854626582333333</v>
      </c>
      <c r="AA79">
        <v>0.93244866566666695</v>
      </c>
      <c r="AB79">
        <v>1.01702033233333</v>
      </c>
      <c r="AC79">
        <v>1.0825966660833299</v>
      </c>
      <c r="AD79">
        <v>1.15355416625</v>
      </c>
      <c r="AE79">
        <v>1.1328658332499999</v>
      </c>
      <c r="AF79">
        <v>1.24385833333333</v>
      </c>
      <c r="AG79">
        <v>1.4302583333333301</v>
      </c>
      <c r="AH79">
        <v>1.4833333333333301</v>
      </c>
      <c r="AI79">
        <v>1.4809083333333299</v>
      </c>
      <c r="AJ79">
        <v>1.4755575000000001</v>
      </c>
      <c r="AK79">
        <v>1.5029908333333299</v>
      </c>
      <c r="AL79">
        <v>1.5417749999999999</v>
      </c>
      <c r="AM79">
        <v>1.4641249999999999</v>
      </c>
      <c r="AN79">
        <v>1.4063333333333301</v>
      </c>
      <c r="AO79">
        <v>1.4033</v>
      </c>
      <c r="AP79">
        <v>1.443675</v>
      </c>
      <c r="AQ79">
        <v>1.98681666666667</v>
      </c>
      <c r="AR79">
        <v>1.969625</v>
      </c>
      <c r="AS79">
        <v>2.128625</v>
      </c>
      <c r="AT79">
        <v>2.2766029460261299</v>
      </c>
      <c r="AU79">
        <v>2.1867833500114999</v>
      </c>
      <c r="AV79">
        <v>1.89576838179997</v>
      </c>
      <c r="AW79">
        <v>1.73310167837133</v>
      </c>
      <c r="AX79">
        <v>1.6910462157155199</v>
      </c>
      <c r="AY79">
        <v>1.7312649327874501</v>
      </c>
      <c r="AZ79">
        <v>1.61041379610359</v>
      </c>
      <c r="BA79">
        <v>1.5940344107734401</v>
      </c>
      <c r="BB79">
        <v>1.95809503538886</v>
      </c>
      <c r="BC79">
        <v>1.9185086782254701</v>
      </c>
      <c r="BD79">
        <v>1.7908838312601201</v>
      </c>
      <c r="BE79">
        <v>1.7898928174109501</v>
      </c>
      <c r="BF79">
        <v>1.8414766170653201</v>
      </c>
      <c r="BG79">
        <v>1.8873453583192199</v>
      </c>
      <c r="BH79">
        <v>2.0976298163310099</v>
      </c>
      <c r="BI79">
        <v>2.0946959391850801</v>
      </c>
      <c r="BJ79">
        <v>2.0668753038145402</v>
      </c>
      <c r="BK79">
        <v>2.0873797892499701</v>
      </c>
      <c r="BL79">
        <v>2.1603931153146401</v>
      </c>
    </row>
    <row r="80" spans="1:64" x14ac:dyDescent="0.35">
      <c r="A80" t="s">
        <v>133</v>
      </c>
      <c r="B80" t="s">
        <v>134</v>
      </c>
      <c r="C80" t="s">
        <v>892</v>
      </c>
      <c r="D80" t="s">
        <v>893</v>
      </c>
      <c r="E80">
        <v>4.9370600039370602</v>
      </c>
      <c r="F80">
        <v>4.9370600039370602</v>
      </c>
      <c r="G80">
        <v>4.9370600039370602</v>
      </c>
      <c r="H80">
        <v>4.9370600039370602</v>
      </c>
      <c r="I80">
        <v>4.9370600039370602</v>
      </c>
      <c r="J80">
        <v>4.9370600039370602</v>
      </c>
      <c r="K80">
        <v>4.9370600039370602</v>
      </c>
      <c r="L80">
        <v>4.9370600039370602</v>
      </c>
      <c r="M80">
        <v>4.9370600039370602</v>
      </c>
      <c r="N80">
        <v>5.1941975041942001</v>
      </c>
      <c r="O80">
        <v>5.5541900045541901</v>
      </c>
      <c r="P80">
        <v>5.5406013547209403</v>
      </c>
      <c r="Q80">
        <v>5.0445445156406201</v>
      </c>
      <c r="R80">
        <v>4.4527796739908299</v>
      </c>
      <c r="S80">
        <v>4.8096184728558304</v>
      </c>
      <c r="T80">
        <v>4.2877995153765696</v>
      </c>
      <c r="U80">
        <v>4.8028783632131002</v>
      </c>
      <c r="V80">
        <v>4.9051733225321703</v>
      </c>
      <c r="W80">
        <v>4.5130999993333303</v>
      </c>
      <c r="X80">
        <v>4.2544166660833298</v>
      </c>
      <c r="Y80">
        <v>4.2255749990833298</v>
      </c>
      <c r="Z80">
        <v>5.4346083325833296</v>
      </c>
      <c r="AA80">
        <v>6.5720999990833304</v>
      </c>
      <c r="AB80">
        <v>7.6212916657500003</v>
      </c>
      <c r="AC80">
        <v>8.7390999995833294</v>
      </c>
      <c r="AD80">
        <v>8.9852249997500007</v>
      </c>
      <c r="AE80">
        <v>6.9260916666666699</v>
      </c>
      <c r="AF80">
        <v>6.01070833333333</v>
      </c>
      <c r="AG80">
        <v>5.9569416666666699</v>
      </c>
      <c r="AH80">
        <v>6.3801416666666704</v>
      </c>
      <c r="AI80">
        <v>5.4452749999999996</v>
      </c>
      <c r="AJ80">
        <v>5.64211666666667</v>
      </c>
      <c r="AK80">
        <v>5.2938158333333298</v>
      </c>
      <c r="AL80">
        <v>5.6632300000000004</v>
      </c>
      <c r="AM80">
        <v>5.5520449999999997</v>
      </c>
      <c r="AN80">
        <v>4.9914825</v>
      </c>
      <c r="AO80">
        <v>5.1155225</v>
      </c>
      <c r="AP80">
        <v>5.8366916666666704</v>
      </c>
      <c r="AQ80">
        <v>5.8995156666666704</v>
      </c>
    </row>
    <row r="81" spans="1:64" x14ac:dyDescent="0.35">
      <c r="A81" t="s">
        <v>929</v>
      </c>
      <c r="B81" t="s">
        <v>930</v>
      </c>
      <c r="C81" t="s">
        <v>892</v>
      </c>
      <c r="D81" t="s">
        <v>893</v>
      </c>
      <c r="E81">
        <v>6.9071400059071397</v>
      </c>
      <c r="F81">
        <v>6.9071400059071397</v>
      </c>
      <c r="G81">
        <v>6.9071400059071397</v>
      </c>
      <c r="H81">
        <v>6.9071400059071397</v>
      </c>
      <c r="I81">
        <v>6.9071400059071397</v>
      </c>
      <c r="J81">
        <v>6.9071400059071397</v>
      </c>
      <c r="K81">
        <v>6.9071400059071397</v>
      </c>
      <c r="L81">
        <v>6.9565450053809501</v>
      </c>
      <c r="M81">
        <v>7.5000000064999996</v>
      </c>
      <c r="N81">
        <v>7.5000000064999996</v>
      </c>
      <c r="O81">
        <v>7.5000000064999996</v>
      </c>
      <c r="P81">
        <v>7.4263379687119402</v>
      </c>
      <c r="Q81">
        <v>6.9492916656666699</v>
      </c>
      <c r="R81">
        <v>6.049499999</v>
      </c>
      <c r="S81">
        <v>6.0948999989999999</v>
      </c>
      <c r="T81">
        <v>5.746149999</v>
      </c>
      <c r="U81">
        <v>6.0450249989999998</v>
      </c>
      <c r="V81">
        <v>6.0031916656666704</v>
      </c>
      <c r="W81">
        <v>5.5146249989999996</v>
      </c>
      <c r="X81">
        <v>5.2609583323333302</v>
      </c>
      <c r="Y81">
        <v>5.6359416656666701</v>
      </c>
      <c r="Z81">
        <v>7.1233666656666701</v>
      </c>
      <c r="AA81">
        <v>8.3324416661666696</v>
      </c>
      <c r="AB81">
        <v>9.1449916657500001</v>
      </c>
      <c r="AC81">
        <v>10.356591666250001</v>
      </c>
      <c r="AD81">
        <v>10.5963916664167</v>
      </c>
      <c r="AE81">
        <v>8.0909916665833403</v>
      </c>
      <c r="AF81">
        <v>6.8403166666666699</v>
      </c>
      <c r="AG81">
        <v>6.7315250000000004</v>
      </c>
      <c r="AH81">
        <v>7.3101750000000001</v>
      </c>
      <c r="AI81">
        <v>6.1885583333333303</v>
      </c>
      <c r="AJ81">
        <v>6.3964583333333298</v>
      </c>
      <c r="AK81">
        <v>6.0361333333333302</v>
      </c>
      <c r="AL81">
        <v>6.4839391666666701</v>
      </c>
      <c r="AM81">
        <v>6.3605516666666704</v>
      </c>
      <c r="AN81">
        <v>5.6023666666666703</v>
      </c>
      <c r="AO81">
        <v>5.79867166666667</v>
      </c>
      <c r="AP81">
        <v>6.6044591666666701</v>
      </c>
      <c r="AQ81">
        <v>6.7008266666666696</v>
      </c>
      <c r="AR81">
        <v>6.9762399999999998</v>
      </c>
      <c r="AS81">
        <v>8.0831441666666706</v>
      </c>
      <c r="AT81">
        <v>8.3228174999999993</v>
      </c>
      <c r="AU81">
        <v>7.8947141666666703</v>
      </c>
      <c r="AV81">
        <v>6.5876733333333304</v>
      </c>
      <c r="AW81">
        <v>5.9910566666666698</v>
      </c>
      <c r="AX81">
        <v>5.9969099999999997</v>
      </c>
      <c r="AY81">
        <v>5.9467783333333299</v>
      </c>
      <c r="AZ81">
        <v>5.4437008333333301</v>
      </c>
      <c r="BA81">
        <v>5.0981308333333297</v>
      </c>
      <c r="BB81">
        <v>5.36086666666667</v>
      </c>
      <c r="BC81">
        <v>5.6240750000000004</v>
      </c>
      <c r="BD81">
        <v>5.3687115350877201</v>
      </c>
      <c r="BE81">
        <v>5.7924755370391603</v>
      </c>
      <c r="BF81">
        <v>5.6163116861762203</v>
      </c>
      <c r="BG81">
        <v>5.6124666666666698</v>
      </c>
      <c r="BH81">
        <v>6.7279068312963002</v>
      </c>
      <c r="BI81">
        <v>6.7317182572463796</v>
      </c>
    </row>
    <row r="82" spans="1:64" x14ac:dyDescent="0.35">
      <c r="A82" t="s">
        <v>931</v>
      </c>
      <c r="B82" t="s">
        <v>430</v>
      </c>
      <c r="C82" t="s">
        <v>892</v>
      </c>
      <c r="D82" t="s">
        <v>893</v>
      </c>
      <c r="E82">
        <v>1</v>
      </c>
      <c r="F82">
        <v>1</v>
      </c>
      <c r="G82">
        <v>1</v>
      </c>
      <c r="H82">
        <v>1</v>
      </c>
      <c r="I82">
        <v>1</v>
      </c>
      <c r="J82">
        <v>1</v>
      </c>
      <c r="K82">
        <v>1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1</v>
      </c>
      <c r="BC82">
        <v>1</v>
      </c>
      <c r="BD82">
        <v>1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</row>
    <row r="83" spans="1:64" x14ac:dyDescent="0.35">
      <c r="A83" t="s">
        <v>412</v>
      </c>
      <c r="B83" t="s">
        <v>413</v>
      </c>
      <c r="C83" t="s">
        <v>892</v>
      </c>
      <c r="D83" t="s">
        <v>893</v>
      </c>
      <c r="E83">
        <v>245.19510139835899</v>
      </c>
      <c r="F83">
        <v>245.26010162116</v>
      </c>
      <c r="G83">
        <v>245.013850686544</v>
      </c>
      <c r="H83">
        <v>245.01635069607499</v>
      </c>
      <c r="I83">
        <v>245.027184079042</v>
      </c>
      <c r="J83">
        <v>245.06093420770799</v>
      </c>
      <c r="K83">
        <v>245.67843655764401</v>
      </c>
      <c r="L83">
        <v>246.00093779128099</v>
      </c>
      <c r="M83">
        <v>247.56469375695099</v>
      </c>
      <c r="N83">
        <v>259.960574351236</v>
      </c>
      <c r="O83">
        <v>276.403137026845</v>
      </c>
      <c r="P83">
        <v>275.35645668533198</v>
      </c>
      <c r="Q83">
        <v>252.02762746264901</v>
      </c>
      <c r="R83">
        <v>222.88918305322699</v>
      </c>
      <c r="S83">
        <v>240.70466763782301</v>
      </c>
      <c r="T83">
        <v>214.31290034121901</v>
      </c>
      <c r="U83">
        <v>238.95049426705901</v>
      </c>
      <c r="V83">
        <v>245.67968656657601</v>
      </c>
      <c r="W83">
        <v>225.65586023395699</v>
      </c>
      <c r="X83">
        <v>212.721644262377</v>
      </c>
      <c r="Y83">
        <v>211.27955541470499</v>
      </c>
      <c r="Z83">
        <v>271.73145255032699</v>
      </c>
      <c r="AA83">
        <v>328.60625269898998</v>
      </c>
      <c r="AB83">
        <v>381.06603602462798</v>
      </c>
      <c r="AC83">
        <v>436.95666578800802</v>
      </c>
      <c r="AD83">
        <v>449.26296271160697</v>
      </c>
      <c r="AE83">
        <v>346.305903554493</v>
      </c>
      <c r="AF83">
        <v>300.53656240147802</v>
      </c>
      <c r="AG83">
        <v>297.84821881937802</v>
      </c>
      <c r="AH83">
        <v>319.008299487903</v>
      </c>
      <c r="AI83">
        <v>272.264787954393</v>
      </c>
      <c r="AJ83">
        <v>282.10690880881998</v>
      </c>
      <c r="AK83">
        <v>264.69180075057898</v>
      </c>
      <c r="AL83">
        <v>283.16257950001801</v>
      </c>
      <c r="AM83">
        <v>555.20469565569704</v>
      </c>
      <c r="AN83">
        <v>499.14842590131002</v>
      </c>
      <c r="AO83">
        <v>511.55243027251601</v>
      </c>
      <c r="AP83">
        <v>583.66937235339606</v>
      </c>
      <c r="AQ83">
        <v>589.951774567332</v>
      </c>
      <c r="AR83">
        <v>615.47334931916396</v>
      </c>
      <c r="AS83">
        <v>710.20797703136702</v>
      </c>
      <c r="AT83">
        <v>732.39769326022804</v>
      </c>
      <c r="AU83">
        <v>693.71322649637398</v>
      </c>
      <c r="AV83">
        <v>579.897426172466</v>
      </c>
      <c r="AW83">
        <v>527.33803229157604</v>
      </c>
      <c r="AX83">
        <v>527.25836264962595</v>
      </c>
      <c r="AY83">
        <v>522.42562489517604</v>
      </c>
      <c r="AZ83">
        <v>478.63371847636301</v>
      </c>
      <c r="BA83">
        <v>446.00004143278801</v>
      </c>
      <c r="BB83">
        <v>470.29342334139801</v>
      </c>
      <c r="BC83">
        <v>494.794262222947</v>
      </c>
      <c r="BD83">
        <v>471.24862571893698</v>
      </c>
      <c r="BE83">
        <v>510.55633845425098</v>
      </c>
      <c r="BF83">
        <v>493.89962385223703</v>
      </c>
      <c r="BG83">
        <v>493.757329875312</v>
      </c>
      <c r="BH83">
        <v>591.21169798260996</v>
      </c>
      <c r="BI83">
        <v>592.60561506302201</v>
      </c>
      <c r="BJ83">
        <v>580.65674958785803</v>
      </c>
      <c r="BK83">
        <v>555.44645839822601</v>
      </c>
      <c r="BL83">
        <v>585.91101318036897</v>
      </c>
    </row>
    <row r="84" spans="1:64" x14ac:dyDescent="0.35">
      <c r="A84" t="s">
        <v>932</v>
      </c>
      <c r="B84" t="s">
        <v>334</v>
      </c>
      <c r="C84" t="s">
        <v>892</v>
      </c>
      <c r="D84" t="s">
        <v>893</v>
      </c>
      <c r="E84">
        <v>0.357142999357143</v>
      </c>
      <c r="F84">
        <v>0.357142999357143</v>
      </c>
      <c r="G84">
        <v>0.357142999357143</v>
      </c>
      <c r="H84">
        <v>0.357142999357143</v>
      </c>
      <c r="I84">
        <v>0.357142999357143</v>
      </c>
      <c r="J84">
        <v>0.357142999357143</v>
      </c>
      <c r="K84">
        <v>0.357142999357143</v>
      </c>
      <c r="L84">
        <v>0.36210333266567502</v>
      </c>
      <c r="M84">
        <v>0.41666699941666702</v>
      </c>
      <c r="N84">
        <v>0.41666699941666702</v>
      </c>
      <c r="O84">
        <v>0.41666699941666702</v>
      </c>
      <c r="P84">
        <v>0.41092023742942502</v>
      </c>
      <c r="Q84">
        <v>0.40039046153000801</v>
      </c>
      <c r="R84">
        <v>0.40817094529930797</v>
      </c>
      <c r="S84">
        <v>0.42775643974766298</v>
      </c>
      <c r="T84">
        <v>0.45204116566666702</v>
      </c>
      <c r="U84">
        <v>0.55650983233333295</v>
      </c>
      <c r="V84">
        <v>0.57327199900000003</v>
      </c>
      <c r="W84">
        <v>0.52150458233333297</v>
      </c>
      <c r="X84">
        <v>0.47218116566666701</v>
      </c>
      <c r="Y84">
        <v>0.43029499900000001</v>
      </c>
      <c r="Z84">
        <v>0.49764133233333302</v>
      </c>
      <c r="AA84">
        <v>0.57244683233333304</v>
      </c>
      <c r="AB84">
        <v>0.65972458233333298</v>
      </c>
      <c r="AC84">
        <v>0.75180666625000003</v>
      </c>
      <c r="AD84">
        <v>0.77924599974999997</v>
      </c>
      <c r="AE84">
        <v>0.68219733333333299</v>
      </c>
      <c r="AF84">
        <v>0.61192650000000004</v>
      </c>
      <c r="AG84">
        <v>0.56217016666666697</v>
      </c>
      <c r="AH84">
        <v>0.61117275000000004</v>
      </c>
      <c r="AI84">
        <v>0.56317716666666695</v>
      </c>
      <c r="AJ84">
        <v>0.56701533333333298</v>
      </c>
      <c r="AK84">
        <v>0.56977416666666703</v>
      </c>
      <c r="AL84">
        <v>0.66675655333333295</v>
      </c>
      <c r="AM84">
        <v>0.65342660416666698</v>
      </c>
      <c r="AN84">
        <v>0.63366811999999995</v>
      </c>
      <c r="AO84">
        <v>0.64095825500000003</v>
      </c>
      <c r="AP84">
        <v>0.61083611416666705</v>
      </c>
      <c r="AQ84">
        <v>0.60382359416666698</v>
      </c>
      <c r="AR84">
        <v>0.61805684500000002</v>
      </c>
      <c r="AS84">
        <v>0.66093083333333302</v>
      </c>
      <c r="AT84">
        <v>0.69465500000000002</v>
      </c>
      <c r="AU84">
        <v>0.66722333333333295</v>
      </c>
      <c r="AV84">
        <v>0.61247249999999998</v>
      </c>
      <c r="AW84">
        <v>0.54618</v>
      </c>
      <c r="AX84">
        <v>0.54999833333333303</v>
      </c>
      <c r="AY84">
        <v>0.54348666666666701</v>
      </c>
      <c r="AZ84">
        <v>0.499771666666667</v>
      </c>
      <c r="BA84">
        <v>0.54396624999999998</v>
      </c>
      <c r="BB84">
        <v>0.64191926349599604</v>
      </c>
      <c r="BC84">
        <v>0.64717934556016499</v>
      </c>
      <c r="BD84">
        <v>0.62414083574049495</v>
      </c>
      <c r="BE84">
        <v>0.63304698885732702</v>
      </c>
      <c r="BF84">
        <v>0.63966057761347705</v>
      </c>
      <c r="BG84">
        <v>0.60772962687825505</v>
      </c>
      <c r="BH84">
        <v>0.65454547893142601</v>
      </c>
      <c r="BI84">
        <v>0.74063446369708397</v>
      </c>
      <c r="BJ84">
        <v>0.77697668234412298</v>
      </c>
      <c r="BK84">
        <v>0.74953154025984703</v>
      </c>
      <c r="BL84">
        <v>0.78344511001192896</v>
      </c>
    </row>
    <row r="85" spans="1:64" x14ac:dyDescent="0.35">
      <c r="A85" t="s">
        <v>137</v>
      </c>
      <c r="B85" t="s">
        <v>138</v>
      </c>
      <c r="C85" t="s">
        <v>892</v>
      </c>
      <c r="D85" t="s">
        <v>893</v>
      </c>
      <c r="AO85">
        <v>1.2627999999999999</v>
      </c>
      <c r="AP85">
        <v>1.2975000000000001</v>
      </c>
      <c r="AQ85">
        <v>1.38981666666667</v>
      </c>
      <c r="AR85">
        <v>2.0245166666666701</v>
      </c>
      <c r="AS85">
        <v>1.97616666666667</v>
      </c>
      <c r="AT85">
        <v>2.0730166666666698</v>
      </c>
      <c r="AU85">
        <v>2.195675</v>
      </c>
      <c r="AV85">
        <v>2.1456499999999998</v>
      </c>
      <c r="AW85">
        <v>1.91665</v>
      </c>
      <c r="AX85">
        <v>1.812675</v>
      </c>
      <c r="AY85">
        <v>1.78043333333333</v>
      </c>
      <c r="AZ85">
        <v>1.67049166666667</v>
      </c>
      <c r="BA85">
        <v>1.4907916666666701</v>
      </c>
      <c r="BB85">
        <v>1.6704870967741901</v>
      </c>
      <c r="BC85">
        <v>1.78234166666667</v>
      </c>
      <c r="BD85">
        <v>1.6864954301075299</v>
      </c>
      <c r="BE85">
        <v>1.6512583333333299</v>
      </c>
      <c r="BF85">
        <v>1.6633500000000001</v>
      </c>
      <c r="BG85">
        <v>1.76566666666667</v>
      </c>
      <c r="BH85">
        <v>2.2693416666666701</v>
      </c>
      <c r="BI85">
        <v>2.3667250000000002</v>
      </c>
      <c r="BJ85">
        <v>2.5095416666666699</v>
      </c>
      <c r="BK85">
        <v>2.53411083333333</v>
      </c>
      <c r="BL85">
        <v>2.8181449999999999</v>
      </c>
    </row>
    <row r="86" spans="1:64" x14ac:dyDescent="0.35">
      <c r="A86" t="s">
        <v>141</v>
      </c>
      <c r="B86" t="s">
        <v>142</v>
      </c>
      <c r="C86" t="s">
        <v>892</v>
      </c>
      <c r="D86" t="s">
        <v>893</v>
      </c>
      <c r="E86">
        <v>7.1391596674247305E-5</v>
      </c>
      <c r="F86">
        <v>7.1391596674247305E-5</v>
      </c>
      <c r="G86">
        <v>7.1391596674247305E-5</v>
      </c>
      <c r="H86">
        <v>7.1391596674247305E-5</v>
      </c>
      <c r="I86">
        <v>7.1391596674247305E-5</v>
      </c>
      <c r="J86">
        <v>7.1391596674247305E-5</v>
      </c>
      <c r="K86">
        <v>7.1391596674247305E-5</v>
      </c>
      <c r="L86">
        <v>8.6081194792526894E-5</v>
      </c>
      <c r="M86">
        <v>1.01985139685E-4</v>
      </c>
      <c r="N86">
        <v>1.01985139685E-4</v>
      </c>
      <c r="O86">
        <v>1.01985139685E-4</v>
      </c>
      <c r="P86">
        <v>1.0342936280328E-4</v>
      </c>
      <c r="Q86">
        <v>1.33267478842706E-4</v>
      </c>
      <c r="R86">
        <v>1.16437365491452E-4</v>
      </c>
      <c r="S86">
        <v>1.14938171943065E-4</v>
      </c>
      <c r="T86">
        <v>1.14938171943065E-4</v>
      </c>
      <c r="U86">
        <v>1.14938171943065E-4</v>
      </c>
      <c r="V86">
        <v>1.14938171943065E-4</v>
      </c>
      <c r="W86">
        <v>1.7626318381266601E-4</v>
      </c>
      <c r="X86">
        <v>2.7485215053763402E-4</v>
      </c>
      <c r="Y86">
        <v>2.7485215053763402E-4</v>
      </c>
      <c r="Z86">
        <v>2.7485215053763402E-4</v>
      </c>
      <c r="AA86">
        <v>2.7485215053763402E-4</v>
      </c>
      <c r="AB86">
        <v>8.8252277014463302E-4</v>
      </c>
      <c r="AC86">
        <v>3.5966844251375698E-3</v>
      </c>
      <c r="AD86">
        <v>5.4335771505376398E-3</v>
      </c>
      <c r="AE86">
        <v>8.9156207437275994E-3</v>
      </c>
      <c r="AF86">
        <v>1.5365068100358399E-2</v>
      </c>
      <c r="AG86">
        <v>2.0223704525089599E-2</v>
      </c>
      <c r="AH86">
        <v>2.6985483870967698E-2</v>
      </c>
      <c r="AI86">
        <v>3.2615621953404998E-2</v>
      </c>
      <c r="AJ86">
        <v>3.67633074820789E-2</v>
      </c>
      <c r="AK86">
        <v>4.3685167383512503E-2</v>
      </c>
      <c r="AL86">
        <v>6.4871187589605694E-2</v>
      </c>
      <c r="AM86">
        <v>9.5568238854515902E-2</v>
      </c>
      <c r="AN86">
        <v>0.119913872960145</v>
      </c>
      <c r="AO86">
        <v>0.16354716757520099</v>
      </c>
      <c r="AP86">
        <v>0.204796277898216</v>
      </c>
      <c r="AQ86">
        <v>0.23116590058234099</v>
      </c>
      <c r="AR86">
        <v>0.26664297240719098</v>
      </c>
      <c r="AS86">
        <v>0.54491917586876604</v>
      </c>
      <c r="AT86">
        <v>0.71630515780899495</v>
      </c>
      <c r="AU86">
        <v>0.79241708431316704</v>
      </c>
      <c r="AV86">
        <v>0.86676432652534496</v>
      </c>
      <c r="AW86">
        <v>0.89949485400706297</v>
      </c>
      <c r="AX86">
        <v>0.90520948583333305</v>
      </c>
      <c r="AY86">
        <v>0.91510679916666704</v>
      </c>
      <c r="AZ86">
        <v>0.93261919500000001</v>
      </c>
      <c r="BA86">
        <v>1.0522750000000001</v>
      </c>
      <c r="BB86">
        <v>1.40496666666667</v>
      </c>
      <c r="BC86">
        <v>1.4299833333333301</v>
      </c>
      <c r="BD86">
        <v>1.5206249999999999</v>
      </c>
      <c r="BE86">
        <v>1.82486666666667</v>
      </c>
      <c r="BF86">
        <v>1.9813499999999999</v>
      </c>
      <c r="BG86">
        <v>2.8965749999999999</v>
      </c>
      <c r="BH86">
        <v>3.7146416666666702</v>
      </c>
      <c r="BI86">
        <v>3.90981666666667</v>
      </c>
      <c r="BJ86">
        <v>4.3505333333333303</v>
      </c>
      <c r="BK86">
        <v>4.5853250000000001</v>
      </c>
      <c r="BL86">
        <v>5.2173666666666696</v>
      </c>
    </row>
    <row r="87" spans="1:64" x14ac:dyDescent="0.35">
      <c r="A87" t="s">
        <v>933</v>
      </c>
      <c r="B87" t="s">
        <v>934</v>
      </c>
      <c r="C87" t="s">
        <v>892</v>
      </c>
      <c r="D87" t="s">
        <v>893</v>
      </c>
      <c r="E87">
        <v>0.357142999357143</v>
      </c>
      <c r="F87">
        <v>0.357142999357143</v>
      </c>
      <c r="G87">
        <v>0.357142999357143</v>
      </c>
      <c r="H87">
        <v>0.357142999357143</v>
      </c>
      <c r="I87">
        <v>0.357142999357143</v>
      </c>
      <c r="J87">
        <v>0.357142999357143</v>
      </c>
      <c r="K87">
        <v>0.357142999357143</v>
      </c>
      <c r="L87">
        <v>0.36210333266567502</v>
      </c>
      <c r="M87">
        <v>0.41666699941666702</v>
      </c>
      <c r="N87">
        <v>0.41666699941666702</v>
      </c>
      <c r="O87">
        <v>0.41666699941666702</v>
      </c>
      <c r="P87">
        <v>0.41092023742942502</v>
      </c>
      <c r="Q87">
        <v>0.40039046153000801</v>
      </c>
      <c r="R87">
        <v>0.40817094529930797</v>
      </c>
      <c r="S87">
        <v>0.42775643974766298</v>
      </c>
      <c r="T87">
        <v>0.45204116566666702</v>
      </c>
      <c r="U87">
        <v>0.55650983233333295</v>
      </c>
      <c r="V87">
        <v>0.57327199900000003</v>
      </c>
      <c r="W87">
        <v>0.52150458233333297</v>
      </c>
      <c r="X87">
        <v>0.47218116566666701</v>
      </c>
      <c r="Y87">
        <v>0.43029499900000001</v>
      </c>
      <c r="Z87">
        <v>0.49764133233333302</v>
      </c>
      <c r="AA87">
        <v>0.57244683233333304</v>
      </c>
      <c r="AB87">
        <v>0.65972458233333298</v>
      </c>
      <c r="AC87">
        <v>0.75180666625000003</v>
      </c>
      <c r="AD87">
        <v>0.77924599974999997</v>
      </c>
      <c r="AE87">
        <v>0.68219733333333299</v>
      </c>
      <c r="AF87">
        <v>0.61192650000000004</v>
      </c>
      <c r="AG87">
        <v>0.56217016666666697</v>
      </c>
      <c r="AH87">
        <v>0.61117275000000004</v>
      </c>
      <c r="AI87">
        <v>0.56317716666666695</v>
      </c>
      <c r="AJ87">
        <v>0.56701533333333298</v>
      </c>
      <c r="AK87">
        <v>0.56977416666666703</v>
      </c>
      <c r="AL87">
        <v>0.66675655333333295</v>
      </c>
      <c r="AM87">
        <v>0.65342660416666698</v>
      </c>
      <c r="AN87">
        <v>0.63366811999999995</v>
      </c>
      <c r="AO87">
        <v>0.64095825500000003</v>
      </c>
      <c r="AP87">
        <v>0.61083611416666705</v>
      </c>
      <c r="AQ87">
        <v>0.60382359416666698</v>
      </c>
      <c r="AR87">
        <v>0.61805684500000002</v>
      </c>
      <c r="AS87">
        <v>0.66093083333333302</v>
      </c>
      <c r="AT87">
        <v>0.69465500000000002</v>
      </c>
      <c r="AU87">
        <v>0.66722333333333295</v>
      </c>
      <c r="AV87">
        <v>0.61247249999999998</v>
      </c>
      <c r="AW87">
        <v>0.54618</v>
      </c>
      <c r="AX87">
        <v>0.54999833333333303</v>
      </c>
      <c r="AY87">
        <v>0.54348666666666701</v>
      </c>
      <c r="AZ87">
        <v>0.499771666666667</v>
      </c>
      <c r="BA87">
        <v>0.54396624999999998</v>
      </c>
      <c r="BB87">
        <v>0.64191926349599604</v>
      </c>
      <c r="BC87">
        <v>0.64717934556016499</v>
      </c>
      <c r="BD87">
        <v>0.62414083574049495</v>
      </c>
      <c r="BE87">
        <v>0.63304698885732702</v>
      </c>
      <c r="BF87">
        <v>0.63966057761347705</v>
      </c>
      <c r="BG87">
        <v>0.60772962687825505</v>
      </c>
      <c r="BH87">
        <v>0.65454547893142601</v>
      </c>
      <c r="BI87">
        <v>0.74063446369708397</v>
      </c>
      <c r="BJ87">
        <v>0.77697668234412298</v>
      </c>
      <c r="BK87">
        <v>0.74953154025984703</v>
      </c>
      <c r="BL87">
        <v>0.78344511001192896</v>
      </c>
    </row>
    <row r="88" spans="1:64" x14ac:dyDescent="0.35">
      <c r="A88" t="s">
        <v>400</v>
      </c>
      <c r="B88" t="s">
        <v>417</v>
      </c>
      <c r="C88" t="s">
        <v>892</v>
      </c>
      <c r="D88" t="s">
        <v>893</v>
      </c>
      <c r="E88">
        <v>24.685000023684999</v>
      </c>
      <c r="F88">
        <v>24.685000023684999</v>
      </c>
      <c r="G88">
        <v>24.685000023684999</v>
      </c>
      <c r="H88">
        <v>24.685000023684999</v>
      </c>
      <c r="I88">
        <v>24.685000023684999</v>
      </c>
      <c r="J88">
        <v>24.685000023684999</v>
      </c>
      <c r="K88">
        <v>24.685000023684999</v>
      </c>
      <c r="L88">
        <v>24.685000023684999</v>
      </c>
      <c r="M88">
        <v>24.685000023684999</v>
      </c>
      <c r="N88">
        <v>24.685000023684999</v>
      </c>
      <c r="O88">
        <v>24.685000023684999</v>
      </c>
      <c r="P88">
        <v>24.612752017628001</v>
      </c>
      <c r="Q88">
        <v>22.7362739789965</v>
      </c>
      <c r="R88">
        <v>20.716091769978998</v>
      </c>
      <c r="S88">
        <v>20.556276171700802</v>
      </c>
      <c r="T88">
        <v>20.6732649333333</v>
      </c>
      <c r="U88">
        <v>21.3819569425</v>
      </c>
      <c r="V88">
        <v>21.144482672500001</v>
      </c>
      <c r="W88">
        <v>19.723540754999998</v>
      </c>
      <c r="X88">
        <v>19.1070133208333</v>
      </c>
      <c r="Y88">
        <v>18.9688930416667</v>
      </c>
      <c r="Z88">
        <v>20.948117119166699</v>
      </c>
      <c r="AA88">
        <v>22.366028524166701</v>
      </c>
      <c r="AB88">
        <v>23.095183975000001</v>
      </c>
      <c r="AC88">
        <v>24.089943695833298</v>
      </c>
      <c r="AD88">
        <v>24.333098786666699</v>
      </c>
      <c r="AE88">
        <v>333.45249999999999</v>
      </c>
      <c r="AF88">
        <v>428.40249999999997</v>
      </c>
      <c r="AG88">
        <v>474.39583333333297</v>
      </c>
      <c r="AH88">
        <v>591.64583333333303</v>
      </c>
      <c r="AI88">
        <v>660.16666666666697</v>
      </c>
      <c r="AJ88">
        <v>753.85808333333296</v>
      </c>
      <c r="AK88">
        <v>902.00133333333304</v>
      </c>
      <c r="AL88">
        <v>955.49033333333296</v>
      </c>
      <c r="AM88">
        <v>976.63641666666695</v>
      </c>
      <c r="AN88">
        <v>991.41150000000005</v>
      </c>
      <c r="AO88">
        <v>1004.01658333333</v>
      </c>
      <c r="AP88">
        <v>1095.3254999999999</v>
      </c>
      <c r="AQ88">
        <v>1236.8317500000001</v>
      </c>
      <c r="AR88">
        <v>1387.4013333333301</v>
      </c>
      <c r="AS88">
        <v>1746.86991666667</v>
      </c>
      <c r="AT88">
        <v>1950.55833333333</v>
      </c>
      <c r="AU88">
        <v>1975.84375</v>
      </c>
      <c r="AV88">
        <v>1984.9312500000001</v>
      </c>
      <c r="AW88">
        <v>2243.9312500000001</v>
      </c>
      <c r="AX88">
        <v>3644.3333333333298</v>
      </c>
      <c r="AY88">
        <v>5148.75</v>
      </c>
      <c r="AZ88">
        <v>4197.7520041666703</v>
      </c>
      <c r="BA88">
        <v>4601.6910041666697</v>
      </c>
      <c r="BB88">
        <v>4801.0832375</v>
      </c>
      <c r="BC88">
        <v>5726.0710208333303</v>
      </c>
      <c r="BD88">
        <v>6658.0312583333298</v>
      </c>
      <c r="BE88">
        <v>6985.8290263333301</v>
      </c>
      <c r="BF88">
        <v>6907.8780694999996</v>
      </c>
      <c r="BG88">
        <v>7014.1187772499998</v>
      </c>
      <c r="BH88">
        <v>7485.51674166667</v>
      </c>
      <c r="BI88">
        <v>8967.9270795833309</v>
      </c>
      <c r="BJ88">
        <v>9088.3194962316593</v>
      </c>
      <c r="BK88">
        <v>9011.1341772519409</v>
      </c>
      <c r="BL88">
        <v>9183.8758639098396</v>
      </c>
    </row>
    <row r="89" spans="1:64" x14ac:dyDescent="0.35">
      <c r="A89" t="s">
        <v>935</v>
      </c>
      <c r="B89" t="s">
        <v>136</v>
      </c>
      <c r="C89" t="s">
        <v>892</v>
      </c>
      <c r="D89" t="s">
        <v>893</v>
      </c>
      <c r="E89">
        <v>1.7857107145017099</v>
      </c>
      <c r="F89">
        <v>1.7857107145017099</v>
      </c>
      <c r="G89">
        <v>1.7857107145017099</v>
      </c>
      <c r="H89">
        <v>1.7857107145017099</v>
      </c>
      <c r="I89">
        <v>1.7857107145017099</v>
      </c>
      <c r="J89">
        <v>1.7857107145017099</v>
      </c>
      <c r="K89">
        <v>1.7857107145017099</v>
      </c>
      <c r="L89">
        <v>1.83531392893198</v>
      </c>
      <c r="M89">
        <v>2.08333000108333</v>
      </c>
      <c r="N89">
        <v>2.08333000108333</v>
      </c>
      <c r="O89">
        <v>2.08333000108333</v>
      </c>
      <c r="P89">
        <v>2.0545982738146198</v>
      </c>
      <c r="Q89">
        <v>2.0013327960424601</v>
      </c>
      <c r="R89">
        <v>1.7024045640635801</v>
      </c>
      <c r="S89">
        <v>1.7109267862755799</v>
      </c>
      <c r="T89">
        <v>1.8080437071058399</v>
      </c>
      <c r="U89">
        <v>2.2256731353848398</v>
      </c>
      <c r="V89">
        <v>2.2930188807786198</v>
      </c>
      <c r="W89">
        <v>2.0857452966718499</v>
      </c>
      <c r="X89">
        <v>1.88841579961904</v>
      </c>
      <c r="Y89">
        <v>1.7209828399170599</v>
      </c>
      <c r="Z89">
        <v>1.9901702093111799</v>
      </c>
      <c r="AA89">
        <v>2.2895101853073001</v>
      </c>
      <c r="AB89">
        <v>2.6385746191158299</v>
      </c>
      <c r="AC89">
        <v>3.58405801260268</v>
      </c>
      <c r="AD89">
        <v>3.8938738044416201</v>
      </c>
      <c r="AE89">
        <v>6.9249710882610698</v>
      </c>
      <c r="AF89">
        <v>7.07440010539122</v>
      </c>
      <c r="AG89">
        <v>6.70842323781853</v>
      </c>
      <c r="AH89">
        <v>7.5835829400414898</v>
      </c>
      <c r="AI89">
        <v>7.8789921808440599</v>
      </c>
      <c r="AJ89">
        <v>8.7331408398755705</v>
      </c>
      <c r="AK89">
        <v>8.89571491305405</v>
      </c>
      <c r="AL89">
        <v>9.1144194715680502</v>
      </c>
      <c r="AM89">
        <v>9.5817709601133902</v>
      </c>
      <c r="AN89">
        <v>9.5442648193098893</v>
      </c>
      <c r="AO89">
        <v>9.7971734695092998</v>
      </c>
      <c r="AP89">
        <v>10.2001666666667</v>
      </c>
      <c r="AQ89">
        <v>10.6431</v>
      </c>
      <c r="AR89">
        <v>11.395091666666699</v>
      </c>
      <c r="AS89">
        <v>12.7876250950944</v>
      </c>
      <c r="AT89">
        <v>15.687158333333301</v>
      </c>
      <c r="AU89">
        <v>19.917825000000001</v>
      </c>
      <c r="AV89">
        <v>28.530508333333302</v>
      </c>
      <c r="AW89">
        <v>30.030083333333302</v>
      </c>
      <c r="AX89">
        <v>28.575433333333301</v>
      </c>
      <c r="AY89">
        <v>28.065725</v>
      </c>
      <c r="AZ89">
        <v>24.873433333333299</v>
      </c>
      <c r="BA89">
        <v>22.192350000000001</v>
      </c>
      <c r="BB89">
        <v>26.644361204231299</v>
      </c>
      <c r="BC89">
        <v>28.0119536626841</v>
      </c>
      <c r="BD89">
        <v>29.4615200601576</v>
      </c>
      <c r="BE89">
        <v>32.077133888621702</v>
      </c>
      <c r="BF89">
        <v>35.957586834165099</v>
      </c>
      <c r="BG89">
        <v>41.7329616505126</v>
      </c>
      <c r="BH89">
        <v>42.506208092372503</v>
      </c>
      <c r="BI89">
        <v>43.372527673181899</v>
      </c>
      <c r="BJ89">
        <v>46.608909462110098</v>
      </c>
      <c r="BK89">
        <v>48.151780637907301</v>
      </c>
      <c r="BL89">
        <v>50.062461368422198</v>
      </c>
    </row>
    <row r="90" spans="1:64" x14ac:dyDescent="0.35">
      <c r="A90" t="s">
        <v>149</v>
      </c>
      <c r="B90" t="s">
        <v>150</v>
      </c>
      <c r="C90" t="s">
        <v>892</v>
      </c>
      <c r="D90" t="s">
        <v>893</v>
      </c>
      <c r="E90">
        <v>245.19510139835899</v>
      </c>
      <c r="F90">
        <v>245.26010162116</v>
      </c>
      <c r="G90">
        <v>245.013850686544</v>
      </c>
      <c r="H90">
        <v>245.01635069607499</v>
      </c>
      <c r="I90">
        <v>245.027184079042</v>
      </c>
      <c r="J90">
        <v>245.06093420770799</v>
      </c>
      <c r="K90">
        <v>245.67843655764401</v>
      </c>
      <c r="L90">
        <v>246.00093779128099</v>
      </c>
      <c r="M90">
        <v>247.56469375695099</v>
      </c>
      <c r="N90">
        <v>259.960574351236</v>
      </c>
      <c r="O90">
        <v>276.403137026845</v>
      </c>
      <c r="P90">
        <v>275.35645668533198</v>
      </c>
      <c r="Q90">
        <v>252.02762746264901</v>
      </c>
      <c r="R90">
        <v>222.88918305322699</v>
      </c>
      <c r="S90">
        <v>240.70466763782301</v>
      </c>
      <c r="T90">
        <v>214.31290034121901</v>
      </c>
      <c r="U90">
        <v>238.95049426705901</v>
      </c>
      <c r="V90">
        <v>245.67968656657601</v>
      </c>
      <c r="W90">
        <v>225.65586023395699</v>
      </c>
      <c r="X90">
        <v>212.721644262377</v>
      </c>
      <c r="Y90">
        <v>211.27955541470499</v>
      </c>
      <c r="Z90">
        <v>271.73145255032699</v>
      </c>
      <c r="AA90">
        <v>328.60625269898998</v>
      </c>
      <c r="AB90">
        <v>381.06603602462798</v>
      </c>
      <c r="AC90">
        <v>436.95666578800802</v>
      </c>
      <c r="AD90">
        <v>449.26296271160697</v>
      </c>
      <c r="AE90">
        <v>346.305903554493</v>
      </c>
      <c r="AF90">
        <v>300.53656240147802</v>
      </c>
      <c r="AG90">
        <v>297.84821881937802</v>
      </c>
      <c r="AH90">
        <v>319.008299487903</v>
      </c>
      <c r="AI90">
        <v>272.264787954393</v>
      </c>
      <c r="AJ90">
        <v>282.10690880881998</v>
      </c>
      <c r="AK90">
        <v>264.69180075057898</v>
      </c>
      <c r="AL90">
        <v>283.16257950001801</v>
      </c>
      <c r="AM90">
        <v>555.20469565569704</v>
      </c>
      <c r="AN90">
        <v>499.14842590131002</v>
      </c>
      <c r="AO90">
        <v>511.55243027251601</v>
      </c>
      <c r="AP90">
        <v>583.66937235339606</v>
      </c>
      <c r="AQ90">
        <v>589.951774567332</v>
      </c>
      <c r="AR90">
        <v>615.47334931916396</v>
      </c>
      <c r="AS90">
        <v>710.20797703136702</v>
      </c>
      <c r="AT90">
        <v>732.39769326022804</v>
      </c>
      <c r="AU90">
        <v>693.71322649637398</v>
      </c>
      <c r="AV90">
        <v>579.897426172466</v>
      </c>
      <c r="AW90">
        <v>527.33803229157604</v>
      </c>
      <c r="AX90">
        <v>527.25836264962595</v>
      </c>
      <c r="AY90">
        <v>522.42562489517604</v>
      </c>
      <c r="AZ90">
        <v>478.63371847636301</v>
      </c>
      <c r="BA90">
        <v>446.00004143278801</v>
      </c>
      <c r="BB90">
        <v>470.29342334139801</v>
      </c>
      <c r="BC90">
        <v>494.794262222947</v>
      </c>
      <c r="BD90">
        <v>471.24862571893698</v>
      </c>
      <c r="BE90">
        <v>510.55633845425098</v>
      </c>
      <c r="BF90">
        <v>493.89962385223703</v>
      </c>
      <c r="BG90">
        <v>493.757329875312</v>
      </c>
      <c r="BH90">
        <v>591.21169798260996</v>
      </c>
      <c r="BI90">
        <v>592.60561506302201</v>
      </c>
      <c r="BJ90">
        <v>580.65674958785803</v>
      </c>
      <c r="BK90">
        <v>555.44645839822601</v>
      </c>
      <c r="BL90">
        <v>585.91101318036897</v>
      </c>
    </row>
    <row r="91" spans="1:64" x14ac:dyDescent="0.35">
      <c r="A91" t="s">
        <v>121</v>
      </c>
      <c r="B91" t="s">
        <v>122</v>
      </c>
      <c r="C91" t="s">
        <v>892</v>
      </c>
      <c r="D91" t="s">
        <v>893</v>
      </c>
      <c r="E91">
        <v>245.19510139835899</v>
      </c>
      <c r="F91">
        <v>245.26010162116</v>
      </c>
      <c r="G91">
        <v>245.013850686544</v>
      </c>
      <c r="H91">
        <v>245.01635069607499</v>
      </c>
      <c r="I91">
        <v>245.027184079042</v>
      </c>
      <c r="J91">
        <v>245.06093420770799</v>
      </c>
      <c r="K91">
        <v>245.67843655764401</v>
      </c>
      <c r="L91">
        <v>246.00093779128099</v>
      </c>
      <c r="M91">
        <v>247.56469375695099</v>
      </c>
      <c r="N91">
        <v>259.960574351236</v>
      </c>
      <c r="O91">
        <v>276.403137026845</v>
      </c>
      <c r="P91">
        <v>275.35645668533198</v>
      </c>
      <c r="Q91">
        <v>252.02762746264901</v>
      </c>
      <c r="R91">
        <v>222.88918305322699</v>
      </c>
      <c r="S91">
        <v>240.70466763782301</v>
      </c>
      <c r="T91">
        <v>214.31290034121901</v>
      </c>
      <c r="U91">
        <v>238.95049426705901</v>
      </c>
      <c r="V91">
        <v>245.67968656657601</v>
      </c>
      <c r="W91">
        <v>225.65586023395699</v>
      </c>
      <c r="X91">
        <v>212.721644262377</v>
      </c>
      <c r="Y91">
        <v>211.27955541470499</v>
      </c>
      <c r="Z91">
        <v>271.73145255032699</v>
      </c>
      <c r="AA91">
        <v>328.60625269898998</v>
      </c>
      <c r="AB91">
        <v>381.06603602462798</v>
      </c>
      <c r="AC91">
        <v>436.95666578800802</v>
      </c>
      <c r="AD91">
        <v>449.26296271160697</v>
      </c>
      <c r="AE91">
        <v>346.305903554493</v>
      </c>
      <c r="AF91">
        <v>300.53656240147802</v>
      </c>
      <c r="AG91">
        <v>297.84821881937802</v>
      </c>
      <c r="AH91">
        <v>319.008299487903</v>
      </c>
      <c r="AI91">
        <v>272.264787954393</v>
      </c>
      <c r="AJ91">
        <v>282.10690880881998</v>
      </c>
      <c r="AK91">
        <v>264.69180075057898</v>
      </c>
      <c r="AL91">
        <v>283.16257950001801</v>
      </c>
      <c r="AM91">
        <v>555.20469565569704</v>
      </c>
      <c r="AN91">
        <v>499.14842590131002</v>
      </c>
      <c r="AO91">
        <v>511.55243027251601</v>
      </c>
      <c r="AP91">
        <v>583.66937235339606</v>
      </c>
      <c r="AQ91">
        <v>589.951774567332</v>
      </c>
      <c r="AR91">
        <v>615.47334931916396</v>
      </c>
      <c r="AS91">
        <v>710.20797703136702</v>
      </c>
      <c r="AT91">
        <v>732.39769326022804</v>
      </c>
      <c r="AU91">
        <v>693.71322649637398</v>
      </c>
      <c r="AV91">
        <v>579.897426172466</v>
      </c>
      <c r="AW91">
        <v>527.33803229157604</v>
      </c>
      <c r="AX91">
        <v>527.25836264962595</v>
      </c>
      <c r="AY91">
        <v>522.42562489517604</v>
      </c>
      <c r="AZ91">
        <v>478.63371847636301</v>
      </c>
      <c r="BA91">
        <v>446.00004143278801</v>
      </c>
      <c r="BB91">
        <v>470.29342334139801</v>
      </c>
      <c r="BC91">
        <v>494.794262222947</v>
      </c>
      <c r="BD91">
        <v>471.24862571893698</v>
      </c>
      <c r="BE91">
        <v>510.55633845425098</v>
      </c>
      <c r="BF91">
        <v>493.89962385223703</v>
      </c>
      <c r="BG91">
        <v>493.757329875312</v>
      </c>
      <c r="BH91">
        <v>591.21169798260996</v>
      </c>
      <c r="BI91">
        <v>592.60561506302201</v>
      </c>
      <c r="BJ91">
        <v>580.65674958785803</v>
      </c>
      <c r="BK91">
        <v>555.44645839822601</v>
      </c>
      <c r="BL91">
        <v>585.91101318036897</v>
      </c>
    </row>
    <row r="92" spans="1:64" x14ac:dyDescent="0.35">
      <c r="A92" t="s">
        <v>143</v>
      </c>
      <c r="B92" t="s">
        <v>144</v>
      </c>
      <c r="C92" t="s">
        <v>892</v>
      </c>
      <c r="D92" t="s">
        <v>893</v>
      </c>
      <c r="E92">
        <v>30.000300003</v>
      </c>
      <c r="F92">
        <v>30.000050024666699</v>
      </c>
      <c r="G92">
        <v>30.000000028999999</v>
      </c>
      <c r="H92">
        <v>30.000000028999999</v>
      </c>
      <c r="I92">
        <v>30.000000028999999</v>
      </c>
      <c r="J92">
        <v>30.000000028999999</v>
      </c>
      <c r="K92">
        <v>30.000000028999999</v>
      </c>
      <c r="L92">
        <v>30.000000028999999</v>
      </c>
      <c r="M92">
        <v>30.000000028999999</v>
      </c>
      <c r="N92">
        <v>30.000000028999999</v>
      </c>
      <c r="O92">
        <v>30.000000028999999</v>
      </c>
      <c r="P92">
        <v>30.0000000289151</v>
      </c>
      <c r="Q92">
        <v>30.000300003</v>
      </c>
      <c r="R92">
        <v>29.625225002000001</v>
      </c>
      <c r="S92">
        <v>30.000300003</v>
      </c>
      <c r="T92">
        <v>32.051324999999999</v>
      </c>
      <c r="U92">
        <v>36.517583332333302</v>
      </c>
      <c r="V92">
        <v>36.838416665666699</v>
      </c>
      <c r="W92">
        <v>36.745416665666703</v>
      </c>
      <c r="X92">
        <v>37.038416665666702</v>
      </c>
      <c r="Y92">
        <v>42.616583332333299</v>
      </c>
      <c r="Z92">
        <v>55.408416665666699</v>
      </c>
      <c r="AA92">
        <v>66.803166665749998</v>
      </c>
      <c r="AB92">
        <v>88.064249999500007</v>
      </c>
      <c r="AC92">
        <v>112.716583333</v>
      </c>
      <c r="AD92">
        <v>138.11908333299999</v>
      </c>
      <c r="AE92">
        <v>139.98116666658299</v>
      </c>
      <c r="AF92">
        <v>135.42949999999999</v>
      </c>
      <c r="AG92">
        <v>141.8605</v>
      </c>
      <c r="AH92">
        <v>162.41658333333299</v>
      </c>
      <c r="AI92">
        <v>158.513916666667</v>
      </c>
      <c r="AJ92">
        <v>182.266416666667</v>
      </c>
      <c r="AK92">
        <v>190.62424999999999</v>
      </c>
      <c r="AL92">
        <v>229.24984333333299</v>
      </c>
      <c r="AM92">
        <v>242.60281749999999</v>
      </c>
      <c r="AN92">
        <v>231.66273583333299</v>
      </c>
      <c r="AO92">
        <v>240.71154250000001</v>
      </c>
      <c r="AP92">
        <v>273.05785333333301</v>
      </c>
      <c r="AQ92">
        <v>295.52910500000002</v>
      </c>
      <c r="AR92">
        <v>305.64660416666698</v>
      </c>
      <c r="AS92">
        <v>365.39856083333302</v>
      </c>
    </row>
    <row r="93" spans="1:64" x14ac:dyDescent="0.35">
      <c r="A93" t="s">
        <v>145</v>
      </c>
      <c r="B93" t="s">
        <v>146</v>
      </c>
      <c r="C93" t="s">
        <v>892</v>
      </c>
      <c r="D93" t="s">
        <v>893</v>
      </c>
      <c r="E93">
        <v>1.7142900007142901</v>
      </c>
      <c r="F93">
        <v>1.7142900007142901</v>
      </c>
      <c r="G93">
        <v>1.7142900007142901</v>
      </c>
      <c r="H93">
        <v>1.7142900007142901</v>
      </c>
      <c r="I93">
        <v>1.7142900007142901</v>
      </c>
      <c r="J93">
        <v>1.7142900007142901</v>
      </c>
      <c r="K93">
        <v>1.7142900007142901</v>
      </c>
      <c r="L93">
        <v>1.7619083340952399</v>
      </c>
      <c r="M93">
        <v>2.0000000010000001</v>
      </c>
      <c r="N93">
        <v>2.0000000010000001</v>
      </c>
      <c r="O93">
        <v>2.0000000010000001</v>
      </c>
      <c r="P93">
        <v>1.97487273321145</v>
      </c>
      <c r="Q93">
        <v>1.9212781494760101</v>
      </c>
      <c r="R93">
        <v>1.9592192359816101</v>
      </c>
      <c r="S93">
        <v>2.0532324085176299</v>
      </c>
      <c r="T93">
        <v>2.16979583233333</v>
      </c>
      <c r="U93">
        <v>2.6146708328333301</v>
      </c>
      <c r="V93">
        <v>2.7</v>
      </c>
      <c r="W93">
        <v>2.7</v>
      </c>
      <c r="X93">
        <v>2.7</v>
      </c>
      <c r="Y93">
        <v>2.7</v>
      </c>
      <c r="Z93">
        <v>2.7</v>
      </c>
      <c r="AA93">
        <v>2.7</v>
      </c>
      <c r="AB93">
        <v>2.7</v>
      </c>
      <c r="AC93">
        <v>2.7</v>
      </c>
      <c r="AD93">
        <v>2.7</v>
      </c>
      <c r="AE93">
        <v>2.7</v>
      </c>
      <c r="AF93">
        <v>2.7</v>
      </c>
      <c r="AG93">
        <v>2.7</v>
      </c>
      <c r="AH93">
        <v>2.7</v>
      </c>
      <c r="AI93">
        <v>2.7</v>
      </c>
      <c r="AJ93">
        <v>2.7</v>
      </c>
      <c r="AK93">
        <v>2.7</v>
      </c>
      <c r="AL93">
        <v>2.7</v>
      </c>
      <c r="AM93">
        <v>2.7</v>
      </c>
      <c r="AN93">
        <v>2.7</v>
      </c>
      <c r="AO93">
        <v>2.7</v>
      </c>
      <c r="AP93">
        <v>2.7</v>
      </c>
      <c r="AQ93">
        <v>2.7</v>
      </c>
      <c r="AR93">
        <v>2.7</v>
      </c>
      <c r="AS93">
        <v>2.7</v>
      </c>
      <c r="AT93">
        <v>2.7</v>
      </c>
      <c r="AU93">
        <v>2.7</v>
      </c>
      <c r="AV93">
        <v>2.7</v>
      </c>
      <c r="AW93">
        <v>2.7</v>
      </c>
      <c r="AX93">
        <v>2.7</v>
      </c>
      <c r="AY93">
        <v>2.7</v>
      </c>
      <c r="AZ93">
        <v>2.7</v>
      </c>
      <c r="BA93">
        <v>2.7</v>
      </c>
      <c r="BB93">
        <v>2.7</v>
      </c>
      <c r="BC93">
        <v>2.7</v>
      </c>
      <c r="BD93">
        <v>2.7</v>
      </c>
      <c r="BE93">
        <v>2.7</v>
      </c>
      <c r="BF93">
        <v>2.7</v>
      </c>
      <c r="BG93">
        <v>2.7</v>
      </c>
      <c r="BH93">
        <v>2.7</v>
      </c>
      <c r="BI93">
        <v>2.7</v>
      </c>
      <c r="BJ93">
        <v>2.7</v>
      </c>
      <c r="BK93">
        <v>2.7</v>
      </c>
      <c r="BL93">
        <v>2.7</v>
      </c>
    </row>
    <row r="94" spans="1:64" x14ac:dyDescent="0.35">
      <c r="A94" t="s">
        <v>717</v>
      </c>
      <c r="B94" t="s">
        <v>936</v>
      </c>
      <c r="C94" t="s">
        <v>892</v>
      </c>
      <c r="D94" t="s">
        <v>893</v>
      </c>
      <c r="E94">
        <v>6.9071400059071397</v>
      </c>
      <c r="F94">
        <v>6.9071400059071397</v>
      </c>
      <c r="G94">
        <v>6.9071400059071397</v>
      </c>
      <c r="H94">
        <v>6.9071400059071397</v>
      </c>
      <c r="I94">
        <v>6.9071400059071397</v>
      </c>
      <c r="J94">
        <v>6.9071400059071397</v>
      </c>
      <c r="K94">
        <v>6.9071400059071397</v>
      </c>
      <c r="L94">
        <v>7.0059500060059499</v>
      </c>
      <c r="M94">
        <v>7.5000000064999996</v>
      </c>
      <c r="N94">
        <v>7.5000000064999996</v>
      </c>
      <c r="O94">
        <v>7.5000000064999996</v>
      </c>
      <c r="P94">
        <v>7.4175956555804303</v>
      </c>
      <c r="Q94">
        <v>6.9492916656666699</v>
      </c>
      <c r="R94">
        <v>6.049499999</v>
      </c>
      <c r="S94">
        <v>6.0948999989999999</v>
      </c>
      <c r="T94">
        <v>5.746149999</v>
      </c>
      <c r="U94">
        <v>6.0450249989999998</v>
      </c>
      <c r="V94">
        <v>6.0031916656666704</v>
      </c>
      <c r="W94">
        <v>5.5146249989999996</v>
      </c>
      <c r="X94">
        <v>5.2609583323333302</v>
      </c>
      <c r="Y94">
        <v>5.6359416656666701</v>
      </c>
      <c r="Z94">
        <v>7.1233666656666701</v>
      </c>
      <c r="AA94">
        <v>8.3324416661666696</v>
      </c>
      <c r="AB94">
        <v>9.1449916657500001</v>
      </c>
      <c r="AC94">
        <v>10.356591666250001</v>
      </c>
      <c r="AD94">
        <v>10.5963916664167</v>
      </c>
      <c r="AE94">
        <v>8.0909916665833403</v>
      </c>
      <c r="AF94">
        <v>6.8403166666666699</v>
      </c>
      <c r="AG94">
        <v>6.7315250000000004</v>
      </c>
      <c r="AH94">
        <v>7.3101750000000001</v>
      </c>
      <c r="AI94">
        <v>6.1885583333333303</v>
      </c>
      <c r="AJ94">
        <v>6.3964583333333298</v>
      </c>
      <c r="AK94">
        <v>6.0361333333333302</v>
      </c>
      <c r="AL94">
        <v>6.4839391666666701</v>
      </c>
      <c r="AM94">
        <v>6.3605516666666704</v>
      </c>
      <c r="AN94">
        <v>5.6023666666666703</v>
      </c>
      <c r="AO94">
        <v>5.79867166666667</v>
      </c>
      <c r="AP94">
        <v>6.6044591666666701</v>
      </c>
      <c r="AQ94">
        <v>6.7008266666666696</v>
      </c>
      <c r="AR94">
        <v>6.9762399999999998</v>
      </c>
      <c r="AS94">
        <v>8.0831441666666706</v>
      </c>
      <c r="AT94">
        <v>8.3228174999999993</v>
      </c>
      <c r="AU94">
        <v>7.8947141666666703</v>
      </c>
      <c r="AV94">
        <v>6.5876733333333304</v>
      </c>
      <c r="AW94">
        <v>5.9910566666666698</v>
      </c>
      <c r="AX94">
        <v>5.9969099999999997</v>
      </c>
      <c r="AY94">
        <v>5.9467783333333299</v>
      </c>
      <c r="AZ94">
        <v>5.4437008333333301</v>
      </c>
      <c r="BA94">
        <v>5.0981308333333297</v>
      </c>
      <c r="BB94">
        <v>5.36086666666667</v>
      </c>
      <c r="BC94">
        <v>5.6240750000000004</v>
      </c>
      <c r="BD94">
        <v>5.3687115350877201</v>
      </c>
      <c r="BE94">
        <v>5.7924755370391603</v>
      </c>
      <c r="BF94">
        <v>5.6163116861762203</v>
      </c>
      <c r="BG94">
        <v>5.6124666666666698</v>
      </c>
      <c r="BH94">
        <v>6.7279068312963002</v>
      </c>
      <c r="BI94">
        <v>6.7317182572463796</v>
      </c>
    </row>
    <row r="95" spans="1:64" x14ac:dyDescent="0.35">
      <c r="A95" t="s">
        <v>147</v>
      </c>
      <c r="B95" t="s">
        <v>148</v>
      </c>
      <c r="C95" t="s">
        <v>892</v>
      </c>
      <c r="D95" t="s">
        <v>893</v>
      </c>
      <c r="E95">
        <v>1</v>
      </c>
      <c r="F95">
        <v>1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0.99999999991666699</v>
      </c>
      <c r="Q95">
        <v>1</v>
      </c>
      <c r="R95">
        <v>0.99999999991666699</v>
      </c>
      <c r="S95">
        <v>0.99999999949999996</v>
      </c>
      <c r="T95">
        <v>0.99999999900000003</v>
      </c>
      <c r="U95">
        <v>0.99999999900000003</v>
      </c>
      <c r="V95">
        <v>0.99999999900000003</v>
      </c>
      <c r="W95">
        <v>0.99999999900000003</v>
      </c>
      <c r="X95">
        <v>0.99999999900000003</v>
      </c>
      <c r="Y95">
        <v>0.99999999900000003</v>
      </c>
      <c r="Z95">
        <v>0.99999999900000003</v>
      </c>
      <c r="AA95">
        <v>0.99999999900000003</v>
      </c>
      <c r="AB95">
        <v>0.99999999900000003</v>
      </c>
      <c r="AC95">
        <v>0.99999999958333297</v>
      </c>
      <c r="AD95">
        <v>1</v>
      </c>
      <c r="AE95">
        <v>1.875</v>
      </c>
      <c r="AF95">
        <v>2.5</v>
      </c>
      <c r="AG95">
        <v>2.6195833333333298</v>
      </c>
      <c r="AH95">
        <v>2.8161166666666699</v>
      </c>
      <c r="AI95">
        <v>4.4857583333333304</v>
      </c>
      <c r="AJ95">
        <v>5.02888</v>
      </c>
      <c r="AK95">
        <v>5.1706300000000001</v>
      </c>
      <c r="AL95">
        <v>5.6353625000000003</v>
      </c>
      <c r="AM95">
        <v>5.7512008333333302</v>
      </c>
      <c r="AN95">
        <v>5.8103425</v>
      </c>
      <c r="AO95">
        <v>6.0495124999999996</v>
      </c>
      <c r="AP95">
        <v>6.0652691666666696</v>
      </c>
      <c r="AQ95">
        <v>6.3946533333333297</v>
      </c>
      <c r="AR95">
        <v>7.3856099999999998</v>
      </c>
      <c r="AS95">
        <v>7.7631591666666697</v>
      </c>
      <c r="AT95">
        <v>7.8585925000000003</v>
      </c>
      <c r="AU95">
        <v>7.8216450000000002</v>
      </c>
      <c r="AV95">
        <v>7.9408466666666699</v>
      </c>
      <c r="AW95">
        <v>7.94649583333333</v>
      </c>
      <c r="AX95">
        <v>7.6339441666666703</v>
      </c>
      <c r="AY95">
        <v>7.6026308333333299</v>
      </c>
      <c r="AZ95">
        <v>7.6733041666666697</v>
      </c>
      <c r="BA95">
        <v>7.5600283333333298</v>
      </c>
      <c r="BB95">
        <v>8.1615554166666708</v>
      </c>
      <c r="BC95">
        <v>8.0577708333333309</v>
      </c>
      <c r="BD95">
        <v>7.7854183333333298</v>
      </c>
      <c r="BE95">
        <v>7.8336054166666704</v>
      </c>
      <c r="BF95">
        <v>7.8568137499999997</v>
      </c>
      <c r="BG95">
        <v>7.7322333333333297</v>
      </c>
      <c r="BH95">
        <v>7.6548150000000001</v>
      </c>
      <c r="BI95">
        <v>7.5999370833333302</v>
      </c>
      <c r="BJ95">
        <v>7.34793875</v>
      </c>
      <c r="BK95">
        <v>7.51916458333333</v>
      </c>
      <c r="BL95">
        <v>7.6966983333333303</v>
      </c>
    </row>
    <row r="96" spans="1:64" x14ac:dyDescent="0.35">
      <c r="A96" t="s">
        <v>414</v>
      </c>
      <c r="B96" t="s">
        <v>415</v>
      </c>
      <c r="C96" t="s">
        <v>892</v>
      </c>
      <c r="D96" t="s">
        <v>893</v>
      </c>
    </row>
    <row r="97" spans="1:64" x14ac:dyDescent="0.35">
      <c r="A97" t="s">
        <v>418</v>
      </c>
      <c r="B97" t="s">
        <v>419</v>
      </c>
      <c r="C97" t="s">
        <v>892</v>
      </c>
      <c r="D97" t="s">
        <v>893</v>
      </c>
      <c r="E97">
        <v>1.7142900007142901</v>
      </c>
      <c r="F97">
        <v>1.7142900007142901</v>
      </c>
      <c r="G97">
        <v>1.7142900007142901</v>
      </c>
      <c r="H97">
        <v>1.7142900007142901</v>
      </c>
      <c r="I97">
        <v>1.7142900007142901</v>
      </c>
      <c r="J97">
        <v>1.7142900007142901</v>
      </c>
      <c r="K97">
        <v>1.7142900007142901</v>
      </c>
      <c r="L97">
        <v>1.7380991672619099</v>
      </c>
      <c r="M97">
        <v>2.0000000010000001</v>
      </c>
      <c r="N97">
        <v>2.0000000010000001</v>
      </c>
      <c r="O97">
        <v>2.0000000010000001</v>
      </c>
      <c r="P97">
        <v>1.9886602449324799</v>
      </c>
      <c r="Q97">
        <v>2.0872729631517299</v>
      </c>
      <c r="R97">
        <v>2.1061762107568001</v>
      </c>
      <c r="S97">
        <v>2.2268552932326</v>
      </c>
      <c r="T97">
        <v>2.3553841543784801</v>
      </c>
      <c r="U97">
        <v>2.5499999990000002</v>
      </c>
      <c r="V97">
        <v>2.5499999990000002</v>
      </c>
      <c r="W97">
        <v>2.5499999990000002</v>
      </c>
      <c r="X97">
        <v>2.5499999990000002</v>
      </c>
      <c r="Y97">
        <v>2.5499999990000002</v>
      </c>
      <c r="Z97">
        <v>2.8124999989999999</v>
      </c>
      <c r="AA97">
        <v>2.9999999989999999</v>
      </c>
      <c r="AB97">
        <v>2.9999999989999999</v>
      </c>
      <c r="AC97">
        <v>3.8315716662499999</v>
      </c>
      <c r="AD97">
        <v>4.2518549999166702</v>
      </c>
      <c r="AE97">
        <v>4.2724166666666701</v>
      </c>
      <c r="AF97">
        <v>9.7558333333333298</v>
      </c>
      <c r="AG97">
        <v>10</v>
      </c>
      <c r="AH97">
        <v>27.158750000000001</v>
      </c>
      <c r="AI97">
        <v>39.533333333333303</v>
      </c>
      <c r="AJ97">
        <v>111.810666666667</v>
      </c>
      <c r="AK97">
        <v>125.0025</v>
      </c>
      <c r="AL97">
        <v>126.73044166666701</v>
      </c>
      <c r="AM97">
        <v>138.290240833333</v>
      </c>
      <c r="AN97">
        <v>141.98916666666699</v>
      </c>
      <c r="AO97">
        <v>140.375</v>
      </c>
      <c r="AP97">
        <v>142.400833333333</v>
      </c>
      <c r="AQ97">
        <v>150.51916666666699</v>
      </c>
      <c r="AR97">
        <v>177.995</v>
      </c>
      <c r="AS97">
        <v>182.43</v>
      </c>
      <c r="AT97">
        <v>187.32083333333301</v>
      </c>
      <c r="AU97">
        <v>190.66499999999999</v>
      </c>
      <c r="AV97">
        <v>193.87833333333299</v>
      </c>
      <c r="AW97">
        <v>198.3075</v>
      </c>
      <c r="AX97">
        <v>199.875</v>
      </c>
      <c r="AY97">
        <v>200.18833333333299</v>
      </c>
      <c r="AZ97">
        <v>202.34666666666701</v>
      </c>
      <c r="BA97">
        <v>203.63333333333301</v>
      </c>
      <c r="BB97">
        <v>203.95</v>
      </c>
      <c r="BC97">
        <v>203.63583333333301</v>
      </c>
      <c r="BD97">
        <v>204.01750000000001</v>
      </c>
      <c r="BE97">
        <v>204.35833333333301</v>
      </c>
      <c r="BF97">
        <v>205.39416666666699</v>
      </c>
      <c r="BG97">
        <v>206.449166666667</v>
      </c>
      <c r="BH97">
        <v>206.5</v>
      </c>
      <c r="BI97">
        <v>206.5</v>
      </c>
      <c r="BJ97">
        <v>206.5</v>
      </c>
      <c r="BK97">
        <v>207.71666666666701</v>
      </c>
      <c r="BL97">
        <v>208.5</v>
      </c>
    </row>
    <row r="98" spans="1:64" x14ac:dyDescent="0.35">
      <c r="A98" t="s">
        <v>937</v>
      </c>
      <c r="B98" t="s">
        <v>938</v>
      </c>
      <c r="C98" t="s">
        <v>892</v>
      </c>
      <c r="D98" t="s">
        <v>893</v>
      </c>
    </row>
    <row r="99" spans="1:64" x14ac:dyDescent="0.35">
      <c r="A99" t="s">
        <v>939</v>
      </c>
      <c r="B99" t="s">
        <v>92</v>
      </c>
      <c r="C99" t="s">
        <v>892</v>
      </c>
      <c r="D99" t="s">
        <v>893</v>
      </c>
      <c r="E99">
        <v>5.7143000047142998</v>
      </c>
      <c r="F99">
        <v>5.7143000047142998</v>
      </c>
      <c r="G99">
        <v>5.7143000047142998</v>
      </c>
      <c r="H99">
        <v>5.7143000047142998</v>
      </c>
      <c r="I99">
        <v>5.7143000047142998</v>
      </c>
      <c r="J99">
        <v>5.7143000047142998</v>
      </c>
      <c r="K99">
        <v>5.7143000047142998</v>
      </c>
      <c r="L99">
        <v>5.7431583376002999</v>
      </c>
      <c r="M99">
        <v>6.0606000050605999</v>
      </c>
      <c r="N99">
        <v>6.0606000050605999</v>
      </c>
      <c r="O99">
        <v>6.0606000050605999</v>
      </c>
      <c r="P99">
        <v>5.9804104701834797</v>
      </c>
      <c r="Q99">
        <v>5.6414166665833303</v>
      </c>
      <c r="R99">
        <v>5.1464999999999996</v>
      </c>
      <c r="S99">
        <v>5.0315833333333302</v>
      </c>
      <c r="T99">
        <v>4.9351666665833296</v>
      </c>
      <c r="U99">
        <v>4.9047499998333297</v>
      </c>
      <c r="V99">
        <v>4.6619999999166701</v>
      </c>
      <c r="W99">
        <v>4.6836666665833304</v>
      </c>
      <c r="X99">
        <v>5.0026666664166699</v>
      </c>
      <c r="Y99">
        <v>4.9760833333333299</v>
      </c>
      <c r="Z99">
        <v>5.5893333333333297</v>
      </c>
      <c r="AA99">
        <v>6.0699166666666704</v>
      </c>
      <c r="AB99">
        <v>7.2651666665833297</v>
      </c>
      <c r="AC99">
        <v>7.8179999999999996</v>
      </c>
      <c r="AD99">
        <v>7.7907500000000001</v>
      </c>
      <c r="AE99">
        <v>7.8033333333333301</v>
      </c>
      <c r="AF99">
        <v>7.7982500000000003</v>
      </c>
      <c r="AG99">
        <v>7.806</v>
      </c>
      <c r="AH99">
        <v>7.7999166666666699</v>
      </c>
      <c r="AI99">
        <v>7.7897499999999997</v>
      </c>
      <c r="AJ99">
        <v>7.7711666666666703</v>
      </c>
      <c r="AK99">
        <v>7.7405833333333298</v>
      </c>
      <c r="AL99">
        <v>7.7355833333333299</v>
      </c>
      <c r="AM99">
        <v>7.7284166666666696</v>
      </c>
      <c r="AN99">
        <v>7.7358333333333302</v>
      </c>
      <c r="AO99">
        <v>7.7342541666666698</v>
      </c>
      <c r="AP99">
        <v>7.7420833333333299</v>
      </c>
      <c r="AQ99">
        <v>7.7453333333333303</v>
      </c>
      <c r="AR99">
        <v>7.7575000000000003</v>
      </c>
      <c r="AS99">
        <v>7.7911666666666699</v>
      </c>
      <c r="AT99">
        <v>7.7987500000000001</v>
      </c>
      <c r="AU99">
        <v>7.7989166666666696</v>
      </c>
      <c r="AV99">
        <v>7.7867499999999996</v>
      </c>
      <c r="AW99">
        <v>7.7880000000000003</v>
      </c>
      <c r="AX99">
        <v>7.7773333333333303</v>
      </c>
      <c r="AY99">
        <v>7.7678333333333303</v>
      </c>
      <c r="AZ99">
        <v>7.80141666666667</v>
      </c>
      <c r="BA99">
        <v>7.7868333333333304</v>
      </c>
      <c r="BB99">
        <v>7.7517500000000004</v>
      </c>
      <c r="BC99">
        <v>7.7691666666666697</v>
      </c>
      <c r="BD99">
        <v>7.7839999999999998</v>
      </c>
      <c r="BE99">
        <v>7.7564166666666701</v>
      </c>
      <c r="BF99">
        <v>7.7560000000000002</v>
      </c>
      <c r="BG99">
        <v>7.7540833333333303</v>
      </c>
      <c r="BH99">
        <v>7.7517500000000004</v>
      </c>
      <c r="BI99">
        <v>7.7622499999999999</v>
      </c>
      <c r="BJ99">
        <v>7.7932499999999996</v>
      </c>
      <c r="BK99">
        <v>7.8384999999999998</v>
      </c>
      <c r="BL99">
        <v>7.8359166666666704</v>
      </c>
    </row>
    <row r="100" spans="1:64" x14ac:dyDescent="0.35">
      <c r="A100" t="s">
        <v>151</v>
      </c>
      <c r="B100" t="s">
        <v>152</v>
      </c>
      <c r="C100" t="s">
        <v>892</v>
      </c>
      <c r="D100" t="s">
        <v>893</v>
      </c>
      <c r="E100">
        <v>2.0000000010000001</v>
      </c>
      <c r="F100">
        <v>2.0000000010000001</v>
      </c>
      <c r="G100">
        <v>2.0000000010000001</v>
      </c>
      <c r="H100">
        <v>2.0000000010000001</v>
      </c>
      <c r="I100">
        <v>2.0000000010000001</v>
      </c>
      <c r="J100">
        <v>2.0000000010000001</v>
      </c>
      <c r="K100">
        <v>2.0000000010000001</v>
      </c>
      <c r="L100">
        <v>2.0000000010000001</v>
      </c>
      <c r="M100">
        <v>2.0000000010000001</v>
      </c>
      <c r="N100">
        <v>2.0000000010000001</v>
      </c>
      <c r="O100">
        <v>2.0000000010000001</v>
      </c>
      <c r="P100">
        <v>2.0000000009166699</v>
      </c>
      <c r="Q100">
        <v>2.0000092114837398</v>
      </c>
      <c r="R100">
        <v>2.0000007683144401</v>
      </c>
      <c r="S100">
        <v>2.0000000004144698</v>
      </c>
      <c r="T100">
        <v>2</v>
      </c>
      <c r="U100">
        <v>2</v>
      </c>
      <c r="V100">
        <v>2</v>
      </c>
      <c r="W100">
        <v>2</v>
      </c>
      <c r="X100">
        <v>2</v>
      </c>
      <c r="Y100">
        <v>2</v>
      </c>
      <c r="Z100">
        <v>2</v>
      </c>
      <c r="AA100">
        <v>2</v>
      </c>
      <c r="AB100">
        <v>2</v>
      </c>
      <c r="AC100">
        <v>2</v>
      </c>
      <c r="AD100">
        <v>2</v>
      </c>
      <c r="AE100">
        <v>2</v>
      </c>
      <c r="AF100">
        <v>2</v>
      </c>
      <c r="AG100">
        <v>2</v>
      </c>
      <c r="AH100">
        <v>2</v>
      </c>
      <c r="AS100">
        <v>14.840624999999999</v>
      </c>
      <c r="AT100">
        <v>15.476825</v>
      </c>
      <c r="AU100">
        <v>16.437058333333301</v>
      </c>
      <c r="AV100">
        <v>17.352491666666701</v>
      </c>
      <c r="AW100">
        <v>18.209724999999999</v>
      </c>
      <c r="AX100">
        <v>18.8323416666667</v>
      </c>
      <c r="AY100">
        <v>18.895208333333301</v>
      </c>
      <c r="AZ100">
        <v>18.895099999999999</v>
      </c>
      <c r="BA100">
        <v>18.9037583333333</v>
      </c>
      <c r="BB100">
        <v>18.895099999999999</v>
      </c>
      <c r="BC100">
        <v>18.895099999999999</v>
      </c>
      <c r="BD100">
        <v>18.917141666666701</v>
      </c>
      <c r="BE100">
        <v>19.502249512161502</v>
      </c>
      <c r="BF100">
        <v>20.353779166666701</v>
      </c>
      <c r="BG100">
        <v>20.987158333333301</v>
      </c>
      <c r="BH100">
        <v>21.945174999999999</v>
      </c>
      <c r="BI100">
        <v>22.835018390426001</v>
      </c>
      <c r="BJ100">
        <v>23.4870839434552</v>
      </c>
      <c r="BK100">
        <v>23.902728292543198</v>
      </c>
      <c r="BL100">
        <v>24.508538914892601</v>
      </c>
    </row>
    <row r="101" spans="1:64" x14ac:dyDescent="0.35">
      <c r="A101" t="s">
        <v>940</v>
      </c>
      <c r="B101" t="s">
        <v>941</v>
      </c>
      <c r="C101" t="s">
        <v>892</v>
      </c>
      <c r="D101" t="s">
        <v>893</v>
      </c>
    </row>
    <row r="102" spans="1:64" x14ac:dyDescent="0.35">
      <c r="A102" t="s">
        <v>99</v>
      </c>
      <c r="B102" t="s">
        <v>100</v>
      </c>
      <c r="C102" t="s">
        <v>892</v>
      </c>
      <c r="D102" t="s">
        <v>893</v>
      </c>
      <c r="AK102">
        <v>0.26329825000000001</v>
      </c>
      <c r="AL102">
        <v>3.5791489166666701</v>
      </c>
      <c r="AM102">
        <v>5.99801141666667</v>
      </c>
      <c r="AN102">
        <v>5.23075608333333</v>
      </c>
      <c r="AO102">
        <v>5.4341611666666703</v>
      </c>
      <c r="AP102">
        <v>6.1605825833333299</v>
      </c>
      <c r="AQ102">
        <v>6.3632856666666697</v>
      </c>
      <c r="AR102">
        <v>7.1117428333333299</v>
      </c>
      <c r="AS102">
        <v>8.2776664166666691</v>
      </c>
      <c r="AT102">
        <v>8.3415409999999994</v>
      </c>
      <c r="AU102">
        <v>7.8716825000000004</v>
      </c>
      <c r="AV102">
        <v>6.7049688333333304</v>
      </c>
      <c r="AW102">
        <v>6.0343406666666697</v>
      </c>
      <c r="AX102">
        <v>5.9492369166666697</v>
      </c>
      <c r="AY102">
        <v>5.8377932499999998</v>
      </c>
      <c r="AZ102">
        <v>5.3645356666666704</v>
      </c>
      <c r="BA102">
        <v>4.9350397499999996</v>
      </c>
      <c r="BB102">
        <v>5.2839464166666703</v>
      </c>
      <c r="BC102">
        <v>5.4980105833333299</v>
      </c>
      <c r="BD102">
        <v>5.3438697499999996</v>
      </c>
      <c r="BE102">
        <v>5.8502918333333298</v>
      </c>
      <c r="BF102">
        <v>5.70488016666667</v>
      </c>
      <c r="BG102">
        <v>5.7481654166666702</v>
      </c>
      <c r="BH102">
        <v>6.8583037500000001</v>
      </c>
      <c r="BI102">
        <v>6.8059901666666702</v>
      </c>
      <c r="BJ102">
        <v>6.623831</v>
      </c>
      <c r="BK102">
        <v>6.2790252500000001</v>
      </c>
      <c r="BL102">
        <v>6.6225451666666704</v>
      </c>
    </row>
    <row r="103" spans="1:64" x14ac:dyDescent="0.35">
      <c r="A103" t="s">
        <v>719</v>
      </c>
      <c r="B103" t="s">
        <v>942</v>
      </c>
      <c r="C103" t="s">
        <v>892</v>
      </c>
      <c r="D103" t="s">
        <v>893</v>
      </c>
      <c r="E103">
        <v>5.0000000040000003</v>
      </c>
      <c r="F103">
        <v>5.0000000040000003</v>
      </c>
      <c r="G103">
        <v>5.0000000040000003</v>
      </c>
      <c r="H103">
        <v>5.0000000040000003</v>
      </c>
      <c r="I103">
        <v>5.0000000040000003</v>
      </c>
      <c r="J103">
        <v>5.0000000040000003</v>
      </c>
      <c r="K103">
        <v>5.0000000040000003</v>
      </c>
      <c r="L103">
        <v>5.0000000040000003</v>
      </c>
      <c r="M103">
        <v>5.0000000040000003</v>
      </c>
      <c r="N103">
        <v>5.0000000040000003</v>
      </c>
      <c r="O103">
        <v>5.0000000040000003</v>
      </c>
      <c r="P103">
        <v>5.0000000035833301</v>
      </c>
      <c r="Q103">
        <v>5.00001842480959</v>
      </c>
      <c r="R103">
        <v>5.0000084459708196</v>
      </c>
      <c r="S103">
        <v>5.0000041458920101</v>
      </c>
      <c r="T103">
        <v>4.9999999989999999</v>
      </c>
      <c r="U103">
        <v>4.9999999989999999</v>
      </c>
      <c r="V103">
        <v>4.9999999989999999</v>
      </c>
      <c r="W103">
        <v>4.9999999989999999</v>
      </c>
      <c r="X103">
        <v>4.9999999989999999</v>
      </c>
      <c r="Y103">
        <v>4.9999999989999999</v>
      </c>
      <c r="Z103">
        <v>4.9999999989999999</v>
      </c>
      <c r="AA103">
        <v>4.9999999989999999</v>
      </c>
      <c r="AB103">
        <v>4.9999999989999999</v>
      </c>
      <c r="AC103">
        <v>4.9999999995833297</v>
      </c>
      <c r="AD103">
        <v>5</v>
      </c>
      <c r="AE103">
        <v>5</v>
      </c>
      <c r="AF103">
        <v>5</v>
      </c>
      <c r="AG103">
        <v>5</v>
      </c>
      <c r="AH103">
        <v>5</v>
      </c>
      <c r="AI103">
        <v>5</v>
      </c>
      <c r="AJ103">
        <v>6.0341666666666702</v>
      </c>
      <c r="AK103">
        <v>9.8016666666666694</v>
      </c>
      <c r="AL103">
        <v>12.8225</v>
      </c>
      <c r="AM103">
        <v>15.04</v>
      </c>
      <c r="AN103">
        <v>15.109733333333301</v>
      </c>
      <c r="AO103">
        <v>15.70115</v>
      </c>
      <c r="AP103">
        <v>16.654499999999999</v>
      </c>
      <c r="AQ103">
        <v>16.7656666666667</v>
      </c>
      <c r="AR103">
        <v>16.937891666666701</v>
      </c>
      <c r="AS103">
        <v>21.170666666666701</v>
      </c>
      <c r="AT103">
        <v>24.429083333333299</v>
      </c>
      <c r="AU103">
        <v>29.2504833333333</v>
      </c>
      <c r="AV103">
        <v>42.366758333333301</v>
      </c>
      <c r="AW103">
        <v>38.352033333333303</v>
      </c>
      <c r="AX103">
        <v>40.448549999999997</v>
      </c>
      <c r="AY103">
        <v>40.408516666666699</v>
      </c>
      <c r="AZ103">
        <v>36.861416666666699</v>
      </c>
      <c r="BA103">
        <v>39.1075916666667</v>
      </c>
      <c r="BB103">
        <v>41.197608333333299</v>
      </c>
      <c r="BC103">
        <v>39.797400000000003</v>
      </c>
      <c r="BD103">
        <v>40.522821939374403</v>
      </c>
      <c r="BE103">
        <v>41.949722952315597</v>
      </c>
      <c r="BF103">
        <v>43.462783333333299</v>
      </c>
      <c r="BG103">
        <v>45.2159808923792</v>
      </c>
      <c r="BH103">
        <v>50.706426673943902</v>
      </c>
      <c r="BI103">
        <v>63.335818369892401</v>
      </c>
      <c r="BJ103">
        <v>64.769680284992802</v>
      </c>
      <c r="BK103">
        <v>68.031753981281199</v>
      </c>
      <c r="BL103">
        <v>88.814966176919299</v>
      </c>
    </row>
    <row r="104" spans="1:64" x14ac:dyDescent="0.35">
      <c r="A104" t="s">
        <v>153</v>
      </c>
      <c r="B104" t="s">
        <v>154</v>
      </c>
      <c r="C104" t="s">
        <v>892</v>
      </c>
      <c r="D104" t="s">
        <v>893</v>
      </c>
      <c r="M104">
        <v>59.999999999000003</v>
      </c>
      <c r="N104">
        <v>59.999999999000003</v>
      </c>
      <c r="O104">
        <v>59.999999999000003</v>
      </c>
      <c r="P104">
        <v>59.821616665666703</v>
      </c>
      <c r="Q104">
        <v>55.259999999000001</v>
      </c>
      <c r="R104">
        <v>48.966224998999998</v>
      </c>
      <c r="S104">
        <v>46.752399998999998</v>
      </c>
      <c r="T104">
        <v>43.971383332333303</v>
      </c>
      <c r="U104">
        <v>41.575266665666703</v>
      </c>
      <c r="V104">
        <v>40.960749999000001</v>
      </c>
      <c r="W104">
        <v>37.911349999000002</v>
      </c>
      <c r="X104">
        <v>35.577999998999999</v>
      </c>
      <c r="Y104">
        <v>32.5322833323333</v>
      </c>
      <c r="Z104">
        <v>34.314291665666701</v>
      </c>
      <c r="AA104">
        <v>36.630549999000003</v>
      </c>
      <c r="AB104">
        <v>42.671149999000001</v>
      </c>
      <c r="AC104">
        <v>48.042208332916701</v>
      </c>
      <c r="AD104">
        <v>50.119399999999999</v>
      </c>
      <c r="AE104">
        <v>45.832149999999999</v>
      </c>
      <c r="AF104">
        <v>46.970541666666698</v>
      </c>
      <c r="AG104">
        <v>50.413208333333301</v>
      </c>
      <c r="AH104">
        <v>59.066341666666702</v>
      </c>
      <c r="AI104">
        <v>63.205866666666701</v>
      </c>
      <c r="AJ104">
        <v>74.735383333333303</v>
      </c>
      <c r="AK104">
        <v>78.988391666666701</v>
      </c>
      <c r="AL104">
        <v>91.933183333333304</v>
      </c>
      <c r="AM104">
        <v>105.160458333333</v>
      </c>
      <c r="AN104">
        <v>125.681425</v>
      </c>
      <c r="AO104">
        <v>152.64666666666699</v>
      </c>
      <c r="AP104">
        <v>186.789166666667</v>
      </c>
      <c r="AQ104">
        <v>214.40166666666701</v>
      </c>
      <c r="AR104">
        <v>237.145833333333</v>
      </c>
      <c r="AS104">
        <v>282.17916666666702</v>
      </c>
      <c r="AT104">
        <v>286.49</v>
      </c>
      <c r="AU104">
        <v>257.886666666667</v>
      </c>
      <c r="AV104">
        <v>224.30666666666701</v>
      </c>
      <c r="AW104">
        <v>202.745833333333</v>
      </c>
      <c r="AX104">
        <v>199.58250000000001</v>
      </c>
      <c r="AY104">
        <v>210.39</v>
      </c>
      <c r="AZ104">
        <v>183.62583333333299</v>
      </c>
      <c r="BA104">
        <v>172.113333333333</v>
      </c>
      <c r="BB104">
        <v>202.34166666666701</v>
      </c>
      <c r="BC104">
        <v>207.944166666667</v>
      </c>
      <c r="BD104">
        <v>201.05500000000001</v>
      </c>
      <c r="BE104">
        <v>225.104166666667</v>
      </c>
      <c r="BF104">
        <v>223.69499999999999</v>
      </c>
      <c r="BG104">
        <v>232.601666666667</v>
      </c>
      <c r="BH104">
        <v>279.33249999999998</v>
      </c>
      <c r="BI104">
        <v>281.52333333333303</v>
      </c>
      <c r="BJ104">
        <v>274.433333333333</v>
      </c>
      <c r="BK104">
        <v>270.21166666666699</v>
      </c>
      <c r="BL104">
        <v>290.66000000000003</v>
      </c>
    </row>
    <row r="105" spans="1:64" x14ac:dyDescent="0.35">
      <c r="A105" t="s">
        <v>943</v>
      </c>
      <c r="B105" t="s">
        <v>944</v>
      </c>
      <c r="C105" t="s">
        <v>892</v>
      </c>
      <c r="D105" t="s">
        <v>893</v>
      </c>
    </row>
    <row r="106" spans="1:64" x14ac:dyDescent="0.35">
      <c r="A106" t="s">
        <v>945</v>
      </c>
      <c r="B106" t="s">
        <v>946</v>
      </c>
      <c r="C106" t="s">
        <v>892</v>
      </c>
      <c r="D106" t="s">
        <v>893</v>
      </c>
    </row>
    <row r="107" spans="1:64" x14ac:dyDescent="0.35">
      <c r="A107" t="s">
        <v>947</v>
      </c>
      <c r="B107" t="s">
        <v>948</v>
      </c>
      <c r="C107" t="s">
        <v>892</v>
      </c>
      <c r="D107" t="s">
        <v>893</v>
      </c>
    </row>
    <row r="108" spans="1:64" x14ac:dyDescent="0.35">
      <c r="A108" t="s">
        <v>949</v>
      </c>
      <c r="B108" t="s">
        <v>950</v>
      </c>
      <c r="C108" t="s">
        <v>892</v>
      </c>
      <c r="D108" t="s">
        <v>893</v>
      </c>
    </row>
    <row r="109" spans="1:64" x14ac:dyDescent="0.35">
      <c r="A109" t="s">
        <v>159</v>
      </c>
      <c r="B109" t="s">
        <v>160</v>
      </c>
      <c r="C109" t="s">
        <v>892</v>
      </c>
      <c r="D109" t="s">
        <v>893</v>
      </c>
      <c r="L109">
        <v>149.583333333333</v>
      </c>
      <c r="M109">
        <v>296.29166666666703</v>
      </c>
      <c r="N109">
        <v>326</v>
      </c>
      <c r="O109">
        <v>362.83333333333297</v>
      </c>
      <c r="P109">
        <v>391.875</v>
      </c>
      <c r="Q109">
        <v>415</v>
      </c>
      <c r="R109">
        <v>415</v>
      </c>
      <c r="S109">
        <v>415</v>
      </c>
      <c r="T109">
        <v>414.99999999900001</v>
      </c>
      <c r="U109">
        <v>414.99999999900001</v>
      </c>
      <c r="V109">
        <v>414.99999999900001</v>
      </c>
      <c r="W109">
        <v>442.045416665917</v>
      </c>
      <c r="X109">
        <v>623.05549999908305</v>
      </c>
      <c r="Y109">
        <v>626.99399999858304</v>
      </c>
      <c r="Z109">
        <v>631.75666666416703</v>
      </c>
      <c r="AA109">
        <v>661.42074999925001</v>
      </c>
      <c r="AB109">
        <v>909.26483333199997</v>
      </c>
      <c r="AC109">
        <v>1025.9448333314999</v>
      </c>
      <c r="AD109">
        <v>1110.57999999967</v>
      </c>
      <c r="AE109">
        <v>1282.5599999997501</v>
      </c>
      <c r="AF109">
        <v>1643.8483333333299</v>
      </c>
      <c r="AG109">
        <v>1685.7041666666701</v>
      </c>
      <c r="AH109">
        <v>1770.0591666666701</v>
      </c>
      <c r="AI109">
        <v>1842.8133333333301</v>
      </c>
      <c r="AJ109">
        <v>1950.3175000000001</v>
      </c>
      <c r="AK109">
        <v>2029.9208333333299</v>
      </c>
      <c r="AL109">
        <v>2087.10386666667</v>
      </c>
      <c r="AM109">
        <v>2160.7536749999999</v>
      </c>
      <c r="AN109">
        <v>2248.6079749999999</v>
      </c>
      <c r="AO109">
        <v>2342.2962916666702</v>
      </c>
      <c r="AP109">
        <v>2909.38</v>
      </c>
      <c r="AQ109">
        <v>10013.622499999999</v>
      </c>
      <c r="AR109">
        <v>7855.15</v>
      </c>
      <c r="AS109">
        <v>8421.7749999999996</v>
      </c>
      <c r="AT109">
        <v>10260.85</v>
      </c>
      <c r="AU109">
        <v>9311.1916666666693</v>
      </c>
      <c r="AV109">
        <v>8577.1333333333296</v>
      </c>
      <c r="AW109">
        <v>8938.85</v>
      </c>
      <c r="AX109">
        <v>9704.7416666666704</v>
      </c>
      <c r="AY109">
        <v>9159.3166666666693</v>
      </c>
      <c r="AZ109">
        <v>9141</v>
      </c>
      <c r="BA109">
        <v>9698.9624999999996</v>
      </c>
      <c r="BB109">
        <v>10389.9375</v>
      </c>
      <c r="BC109">
        <v>9090.4333333333307</v>
      </c>
      <c r="BD109">
        <v>8770.4333333333307</v>
      </c>
      <c r="BE109">
        <v>9386.6291666666693</v>
      </c>
      <c r="BF109">
        <v>10461.24</v>
      </c>
      <c r="BG109">
        <v>11865.2112962963</v>
      </c>
      <c r="BH109">
        <v>13389.412936507901</v>
      </c>
      <c r="BI109">
        <v>13308.3268020542</v>
      </c>
      <c r="BJ109">
        <v>13380.8338788891</v>
      </c>
      <c r="BK109">
        <v>14236.938773481799</v>
      </c>
      <c r="BL109">
        <v>14147.671360545401</v>
      </c>
    </row>
    <row r="110" spans="1:64" x14ac:dyDescent="0.35">
      <c r="A110" t="s">
        <v>951</v>
      </c>
      <c r="B110" t="s">
        <v>952</v>
      </c>
      <c r="C110" t="s">
        <v>892</v>
      </c>
      <c r="D110" t="s">
        <v>893</v>
      </c>
    </row>
    <row r="111" spans="1:64" x14ac:dyDescent="0.35">
      <c r="A111" t="s">
        <v>953</v>
      </c>
      <c r="B111" t="s">
        <v>954</v>
      </c>
      <c r="C111" t="s">
        <v>892</v>
      </c>
      <c r="D111" t="s">
        <v>893</v>
      </c>
      <c r="E111">
        <v>0.357142999357143</v>
      </c>
      <c r="F111">
        <v>0.357142999357143</v>
      </c>
      <c r="G111">
        <v>0.357142999357143</v>
      </c>
      <c r="H111">
        <v>0.357142999357143</v>
      </c>
      <c r="I111">
        <v>0.357142999357143</v>
      </c>
      <c r="J111">
        <v>0.357142999357143</v>
      </c>
      <c r="K111">
        <v>0.357142999357143</v>
      </c>
      <c r="L111">
        <v>0.36210333266567502</v>
      </c>
      <c r="M111">
        <v>0.41666699941666702</v>
      </c>
      <c r="N111">
        <v>0.41666699941666702</v>
      </c>
      <c r="O111">
        <v>0.41666699941666702</v>
      </c>
      <c r="P111">
        <v>0.41092023742942502</v>
      </c>
      <c r="Q111">
        <v>0.40039046153000801</v>
      </c>
      <c r="R111">
        <v>0.40817094529930797</v>
      </c>
      <c r="S111">
        <v>0.42775643974766298</v>
      </c>
      <c r="T111">
        <v>0.45204116566666702</v>
      </c>
      <c r="U111">
        <v>0.55650983233333295</v>
      </c>
      <c r="V111">
        <v>0.57327199900000003</v>
      </c>
      <c r="W111">
        <v>0.52150458233333297</v>
      </c>
      <c r="X111">
        <v>0.47218116566666701</v>
      </c>
      <c r="Y111">
        <v>0.43029499900000001</v>
      </c>
      <c r="Z111">
        <v>0.49764133233333302</v>
      </c>
      <c r="AA111">
        <v>0.57244683233333304</v>
      </c>
      <c r="AB111">
        <v>0.65972458233333298</v>
      </c>
      <c r="AC111">
        <v>0.75180666625000003</v>
      </c>
      <c r="AD111">
        <v>0.77924599974999997</v>
      </c>
      <c r="AE111">
        <v>0.68219733333333299</v>
      </c>
      <c r="AF111">
        <v>0.61192650000000004</v>
      </c>
      <c r="AG111">
        <v>0.56217016666666697</v>
      </c>
      <c r="AH111">
        <v>0.61117275000000004</v>
      </c>
      <c r="AI111">
        <v>0.56317716666666695</v>
      </c>
      <c r="AJ111">
        <v>0.56701533333333298</v>
      </c>
      <c r="AK111">
        <v>0.56977416666666703</v>
      </c>
      <c r="AL111">
        <v>0.66675655333333295</v>
      </c>
      <c r="AM111">
        <v>0.65342660416666698</v>
      </c>
      <c r="AN111">
        <v>0.63366811999999995</v>
      </c>
      <c r="AO111">
        <v>0.64095825500000003</v>
      </c>
      <c r="AP111">
        <v>0.61083611416666705</v>
      </c>
      <c r="AQ111">
        <v>0.60382359416666698</v>
      </c>
      <c r="AR111">
        <v>0.61805684500000002</v>
      </c>
      <c r="AS111">
        <v>0.66093083333333302</v>
      </c>
      <c r="AT111">
        <v>0.69465500000000002</v>
      </c>
      <c r="AU111">
        <v>0.66722333333333295</v>
      </c>
      <c r="AV111">
        <v>0.61247249999999998</v>
      </c>
      <c r="AW111">
        <v>0.54618</v>
      </c>
      <c r="AX111">
        <v>0.54999833333333303</v>
      </c>
      <c r="AY111">
        <v>0.54348666666666701</v>
      </c>
      <c r="AZ111">
        <v>0.499771666666667</v>
      </c>
      <c r="BA111">
        <v>0.54396624999999998</v>
      </c>
      <c r="BB111">
        <v>0.64191926349599604</v>
      </c>
      <c r="BC111">
        <v>0.64717934556016499</v>
      </c>
      <c r="BD111">
        <v>0.62414083574049495</v>
      </c>
      <c r="BE111">
        <v>0.63304698885732702</v>
      </c>
      <c r="BF111">
        <v>0.63966057761347705</v>
      </c>
      <c r="BG111">
        <v>0.60772962687825505</v>
      </c>
      <c r="BH111">
        <v>0.65454547893142601</v>
      </c>
      <c r="BI111">
        <v>0.74063446369708397</v>
      </c>
      <c r="BJ111">
        <v>0.77697668234412298</v>
      </c>
      <c r="BK111">
        <v>0.74953154025984703</v>
      </c>
      <c r="BL111">
        <v>0.78344511001192896</v>
      </c>
    </row>
    <row r="112" spans="1:64" x14ac:dyDescent="0.35">
      <c r="A112" t="s">
        <v>157</v>
      </c>
      <c r="B112" t="s">
        <v>158</v>
      </c>
      <c r="C112" t="s">
        <v>892</v>
      </c>
      <c r="D112" t="s">
        <v>893</v>
      </c>
      <c r="E112">
        <v>4.7619000037618999</v>
      </c>
      <c r="F112">
        <v>4.7619000037618999</v>
      </c>
      <c r="G112">
        <v>4.7619000037618999</v>
      </c>
      <c r="H112">
        <v>4.7619000037618999</v>
      </c>
      <c r="I112">
        <v>4.7619000037618999</v>
      </c>
      <c r="J112">
        <v>4.7619000037618999</v>
      </c>
      <c r="K112">
        <v>6.35912500535912</v>
      </c>
      <c r="L112">
        <v>7.5000000064999996</v>
      </c>
      <c r="M112">
        <v>7.5000000064999996</v>
      </c>
      <c r="N112">
        <v>7.5000000064999996</v>
      </c>
      <c r="O112">
        <v>7.5000000064999996</v>
      </c>
      <c r="P112">
        <v>7.4919352309682399</v>
      </c>
      <c r="Q112">
        <v>7.5944683739493604</v>
      </c>
      <c r="R112">
        <v>7.7420385621496797</v>
      </c>
      <c r="S112">
        <v>8.1016032272183001</v>
      </c>
      <c r="T112">
        <v>8.3758919456538603</v>
      </c>
      <c r="U112">
        <v>8.9604127281239201</v>
      </c>
      <c r="V112">
        <v>8.7385761713145698</v>
      </c>
      <c r="W112">
        <v>8.1928403484039301</v>
      </c>
      <c r="X112">
        <v>8.12579094635689</v>
      </c>
      <c r="Y112">
        <v>7.8629447011379803</v>
      </c>
      <c r="Z112">
        <v>8.6585228170931696</v>
      </c>
      <c r="AA112">
        <v>9.4551319334863901</v>
      </c>
      <c r="AB112">
        <v>10.098898244046101</v>
      </c>
      <c r="AC112">
        <v>11.3625833326667</v>
      </c>
      <c r="AD112">
        <v>12.368749999583301</v>
      </c>
      <c r="AE112">
        <v>12.61083333325</v>
      </c>
      <c r="AF112">
        <v>12.961499999999999</v>
      </c>
      <c r="AG112">
        <v>13.9170833333333</v>
      </c>
      <c r="AH112">
        <v>16.2255</v>
      </c>
      <c r="AI112">
        <v>17.503499999999999</v>
      </c>
      <c r="AJ112">
        <v>22.742433333333299</v>
      </c>
      <c r="AK112">
        <v>25.9180833333333</v>
      </c>
      <c r="AL112">
        <v>30.4932916666667</v>
      </c>
      <c r="AM112">
        <v>31.373742499999999</v>
      </c>
      <c r="AN112">
        <v>32.4270766666667</v>
      </c>
      <c r="AO112">
        <v>35.433173333333301</v>
      </c>
      <c r="AP112">
        <v>36.313285833333303</v>
      </c>
      <c r="AQ112">
        <v>41.259365000000003</v>
      </c>
      <c r="AR112">
        <v>43.055428333333303</v>
      </c>
      <c r="AS112">
        <v>44.941605000000003</v>
      </c>
      <c r="AT112">
        <v>47.186414166666701</v>
      </c>
      <c r="AU112">
        <v>48.610319166666699</v>
      </c>
      <c r="AV112">
        <v>46.583284166666701</v>
      </c>
      <c r="AW112">
        <v>45.316466666666699</v>
      </c>
      <c r="AX112">
        <v>44.099975000000001</v>
      </c>
      <c r="AY112">
        <v>45.3070083333333</v>
      </c>
      <c r="AZ112">
        <v>41.3485333333333</v>
      </c>
      <c r="BA112">
        <v>43.505183333333299</v>
      </c>
      <c r="BB112">
        <v>48.405266666666698</v>
      </c>
      <c r="BC112">
        <v>45.725812121212101</v>
      </c>
      <c r="BD112">
        <v>46.670466666666698</v>
      </c>
      <c r="BE112">
        <v>53.437233333333303</v>
      </c>
      <c r="BF112">
        <v>58.597845416666701</v>
      </c>
      <c r="BG112">
        <v>61.029514460784299</v>
      </c>
      <c r="BH112">
        <v>64.151944463278596</v>
      </c>
      <c r="BI112">
        <v>67.195312807389399</v>
      </c>
      <c r="BJ112">
        <v>65.121568645066006</v>
      </c>
      <c r="BK112">
        <v>68.389467093542095</v>
      </c>
      <c r="BL112">
        <v>70.420340535955106</v>
      </c>
    </row>
    <row r="113" spans="1:64" x14ac:dyDescent="0.35">
      <c r="A113" t="s">
        <v>955</v>
      </c>
      <c r="B113" t="s">
        <v>956</v>
      </c>
      <c r="C113" t="s">
        <v>892</v>
      </c>
      <c r="D113" t="s">
        <v>893</v>
      </c>
    </row>
    <row r="114" spans="1:64" x14ac:dyDescent="0.35">
      <c r="A114" t="s">
        <v>165</v>
      </c>
      <c r="B114" t="s">
        <v>166</v>
      </c>
      <c r="C114" t="s">
        <v>892</v>
      </c>
      <c r="D114" t="s">
        <v>893</v>
      </c>
      <c r="E114">
        <v>0.357142999357143</v>
      </c>
      <c r="F114">
        <v>0.357142999357143</v>
      </c>
      <c r="G114">
        <v>0.357142999357143</v>
      </c>
      <c r="H114">
        <v>0.357142999357143</v>
      </c>
      <c r="I114">
        <v>0.357142999357143</v>
      </c>
      <c r="J114">
        <v>0.357142999357143</v>
      </c>
      <c r="K114">
        <v>0.357142999357143</v>
      </c>
      <c r="L114">
        <v>0.36210333266567502</v>
      </c>
      <c r="M114">
        <v>0.41666699941666702</v>
      </c>
      <c r="N114">
        <v>0.41666699941666702</v>
      </c>
      <c r="O114">
        <v>0.41666699941666702</v>
      </c>
      <c r="P114">
        <v>0.41092022003512402</v>
      </c>
      <c r="Q114">
        <v>0.40039046153000801</v>
      </c>
      <c r="R114">
        <v>0.40817094529930797</v>
      </c>
      <c r="S114">
        <v>0.42775643974766298</v>
      </c>
      <c r="T114">
        <v>0.45204116566666702</v>
      </c>
      <c r="U114">
        <v>0.55650983233333295</v>
      </c>
      <c r="V114">
        <v>0.57327199900000003</v>
      </c>
      <c r="W114">
        <v>0.52150458233333297</v>
      </c>
      <c r="X114">
        <v>0.48859487408443097</v>
      </c>
      <c r="Y114">
        <v>0.48664527682958703</v>
      </c>
      <c r="Z114">
        <v>0.62129806687560296</v>
      </c>
      <c r="AA114">
        <v>0.70456163604996103</v>
      </c>
      <c r="AB114">
        <v>0.80467792271777405</v>
      </c>
      <c r="AC114">
        <v>0.92255349958333299</v>
      </c>
      <c r="AD114">
        <v>0.94561499991666698</v>
      </c>
      <c r="AE114">
        <v>0.74312833316666704</v>
      </c>
      <c r="AF114">
        <v>0.67291666666666705</v>
      </c>
      <c r="AG114">
        <v>0.65646749999999998</v>
      </c>
      <c r="AH114">
        <v>0.70554333333333297</v>
      </c>
      <c r="AI114">
        <v>0.60458833333333295</v>
      </c>
      <c r="AJ114">
        <v>0.62129749999999995</v>
      </c>
      <c r="AK114">
        <v>0.58772083333333303</v>
      </c>
      <c r="AL114">
        <v>0.67724930666666705</v>
      </c>
      <c r="AM114">
        <v>0.66862810166666697</v>
      </c>
      <c r="AN114">
        <v>0.62373307499999997</v>
      </c>
      <c r="AO114">
        <v>0.62502836833333297</v>
      </c>
      <c r="AP114">
        <v>0.65964312666666702</v>
      </c>
      <c r="AQ114">
        <v>0.70227099833333295</v>
      </c>
    </row>
    <row r="115" spans="1:64" x14ac:dyDescent="0.35">
      <c r="A115" t="s">
        <v>957</v>
      </c>
      <c r="B115" t="s">
        <v>162</v>
      </c>
      <c r="C115" t="s">
        <v>892</v>
      </c>
      <c r="D115" t="s">
        <v>893</v>
      </c>
      <c r="E115">
        <v>75.750000075749995</v>
      </c>
      <c r="F115">
        <v>75.750000075749995</v>
      </c>
      <c r="G115">
        <v>75.750000075749995</v>
      </c>
      <c r="H115">
        <v>75.750000075749995</v>
      </c>
      <c r="I115">
        <v>75.750000075749995</v>
      </c>
      <c r="J115">
        <v>75.750000075749995</v>
      </c>
      <c r="K115">
        <v>75.750000075749995</v>
      </c>
      <c r="L115">
        <v>75.750000075749995</v>
      </c>
      <c r="M115">
        <v>75.750000075749995</v>
      </c>
      <c r="N115">
        <v>75.750000075749995</v>
      </c>
      <c r="O115">
        <v>75.750000075749995</v>
      </c>
      <c r="P115">
        <v>75.750000069437505</v>
      </c>
      <c r="Q115">
        <v>75.749970134520197</v>
      </c>
      <c r="R115">
        <v>68.886041948258494</v>
      </c>
      <c r="S115">
        <v>67.641342246617</v>
      </c>
      <c r="T115">
        <v>67.654945532440607</v>
      </c>
      <c r="U115">
        <v>70.239069861051604</v>
      </c>
      <c r="V115">
        <v>70.633731878885499</v>
      </c>
      <c r="W115">
        <v>70.492030976158105</v>
      </c>
      <c r="X115">
        <v>70.492030976158105</v>
      </c>
      <c r="Y115">
        <v>70.631848089675998</v>
      </c>
      <c r="Z115">
        <v>78.346845377736102</v>
      </c>
      <c r="AA115">
        <v>83.622670024556896</v>
      </c>
      <c r="AB115">
        <v>86.378735894077494</v>
      </c>
      <c r="AC115">
        <v>90.051439891535594</v>
      </c>
      <c r="AD115">
        <v>91.073586843975207</v>
      </c>
      <c r="AE115">
        <v>78.778783068510094</v>
      </c>
      <c r="AF115">
        <v>71.4774357190432</v>
      </c>
      <c r="AG115">
        <v>68.699764629670099</v>
      </c>
      <c r="AH115">
        <v>72.032236426367206</v>
      </c>
      <c r="AI115">
        <v>68.112372714929606</v>
      </c>
      <c r="AJ115">
        <v>67.521730014794599</v>
      </c>
      <c r="AK115">
        <v>65.567841285770598</v>
      </c>
      <c r="AL115">
        <v>1268.07876133881</v>
      </c>
      <c r="AM115">
        <v>1749.1737362507899</v>
      </c>
      <c r="AN115">
        <v>1748.3502456275901</v>
      </c>
      <c r="AO115">
        <v>1751.18635583594</v>
      </c>
      <c r="AP115">
        <v>1753.3454774828599</v>
      </c>
      <c r="AQ115">
        <v>1752.28599459359</v>
      </c>
      <c r="AR115">
        <v>1753.35494977138</v>
      </c>
      <c r="AS115">
        <v>1764.85606929191</v>
      </c>
      <c r="AT115">
        <v>1753.98568465785</v>
      </c>
      <c r="AU115">
        <v>6907.0344556165301</v>
      </c>
      <c r="AV115">
        <v>8193.8875191666702</v>
      </c>
      <c r="AW115">
        <v>8613.9894207500001</v>
      </c>
      <c r="AX115">
        <v>8963.9589066666704</v>
      </c>
      <c r="AY115">
        <v>9170.9428774999997</v>
      </c>
      <c r="AZ115">
        <v>9281.1518283333298</v>
      </c>
      <c r="BA115">
        <v>9428.5282608333291</v>
      </c>
      <c r="BB115">
        <v>9864.3024562682003</v>
      </c>
      <c r="BC115">
        <v>10254.176470289</v>
      </c>
      <c r="BD115">
        <v>10616.306643907599</v>
      </c>
      <c r="BE115">
        <v>12175.5472222222</v>
      </c>
      <c r="BF115">
        <v>18414.448010037398</v>
      </c>
      <c r="BG115">
        <v>25941.664144597202</v>
      </c>
      <c r="BH115">
        <v>29011.491377053</v>
      </c>
      <c r="BI115">
        <v>30914.8524362967</v>
      </c>
      <c r="BJ115">
        <v>33226.298152412703</v>
      </c>
      <c r="BK115">
        <v>40864.329009777</v>
      </c>
      <c r="BL115">
        <v>42000</v>
      </c>
    </row>
    <row r="116" spans="1:64" x14ac:dyDescent="0.35">
      <c r="A116" t="s">
        <v>163</v>
      </c>
      <c r="B116" t="s">
        <v>164</v>
      </c>
      <c r="C116" t="s">
        <v>892</v>
      </c>
      <c r="D116" t="s">
        <v>893</v>
      </c>
      <c r="E116">
        <v>0.357142999357143</v>
      </c>
      <c r="F116">
        <v>0.357142999357143</v>
      </c>
      <c r="G116">
        <v>0.357142999357143</v>
      </c>
      <c r="H116">
        <v>0.357142999357143</v>
      </c>
      <c r="I116">
        <v>0.357142999357143</v>
      </c>
      <c r="J116">
        <v>0.357142999357143</v>
      </c>
      <c r="K116">
        <v>0.357142999357143</v>
      </c>
      <c r="L116">
        <v>0.357142999357143</v>
      </c>
      <c r="M116">
        <v>0.357142999357143</v>
      </c>
      <c r="N116">
        <v>0.357142999357143</v>
      </c>
      <c r="O116">
        <v>0.357142999357143</v>
      </c>
      <c r="P116">
        <v>935.61783500527395</v>
      </c>
      <c r="Q116">
        <v>2144.56721419924</v>
      </c>
      <c r="R116">
        <v>1950.84444829616</v>
      </c>
      <c r="S116">
        <v>1902.2653339082201</v>
      </c>
      <c r="T116">
        <v>1902.2653339082201</v>
      </c>
      <c r="U116">
        <v>1902.2653339082201</v>
      </c>
      <c r="V116">
        <v>1902.2653339082201</v>
      </c>
      <c r="W116">
        <v>1902.2653339082201</v>
      </c>
      <c r="X116">
        <v>1902.2653339082201</v>
      </c>
      <c r="Y116">
        <v>1902.2653339082201</v>
      </c>
      <c r="Z116">
        <v>1902.2653339082201</v>
      </c>
      <c r="AA116">
        <v>1922.92537384858</v>
      </c>
      <c r="AB116">
        <v>2002.3855794267399</v>
      </c>
      <c r="AC116">
        <v>2002.38558318428</v>
      </c>
      <c r="AD116">
        <v>2002.38558586824</v>
      </c>
      <c r="AE116">
        <v>2002.38558586824</v>
      </c>
      <c r="AF116">
        <v>2002.38558586824</v>
      </c>
      <c r="AG116">
        <v>2002.38558586824</v>
      </c>
      <c r="AH116">
        <v>2002.38558586824</v>
      </c>
      <c r="AI116">
        <v>2002.38558586824</v>
      </c>
      <c r="AJ116">
        <v>2002.38558586824</v>
      </c>
      <c r="AK116">
        <v>2002.38558586824</v>
      </c>
      <c r="AL116">
        <v>2002.38629443332</v>
      </c>
      <c r="AM116">
        <v>2002.38738948844</v>
      </c>
      <c r="AN116">
        <v>2002.38722845092</v>
      </c>
      <c r="AO116">
        <v>2002.3872123471699</v>
      </c>
      <c r="AP116">
        <v>2002.3872123471699</v>
      </c>
      <c r="AQ116">
        <v>2002.3872445546799</v>
      </c>
      <c r="AR116">
        <v>2002.3897728437</v>
      </c>
      <c r="AS116">
        <v>2002.4034073535399</v>
      </c>
      <c r="AT116">
        <v>2002.4049103703701</v>
      </c>
      <c r="AU116">
        <v>2002.37270286683</v>
      </c>
      <c r="AW116">
        <v>1453.4166666666699</v>
      </c>
      <c r="AX116">
        <v>1472</v>
      </c>
      <c r="AY116">
        <v>1467.4166666666699</v>
      </c>
      <c r="AZ116">
        <v>1254.5672185870401</v>
      </c>
      <c r="BA116">
        <v>1193.0833333333301</v>
      </c>
      <c r="BB116">
        <v>1170</v>
      </c>
      <c r="BC116">
        <v>1170</v>
      </c>
      <c r="BD116">
        <v>1170</v>
      </c>
      <c r="BE116">
        <v>1166.1666666666699</v>
      </c>
      <c r="BF116">
        <v>1166</v>
      </c>
      <c r="BG116">
        <v>1166</v>
      </c>
      <c r="BH116">
        <v>1167.3333333333301</v>
      </c>
      <c r="BI116">
        <v>1182</v>
      </c>
      <c r="BJ116">
        <v>1184</v>
      </c>
      <c r="BK116">
        <v>1182.75</v>
      </c>
      <c r="BL116">
        <v>1182</v>
      </c>
    </row>
    <row r="117" spans="1:64" x14ac:dyDescent="0.35">
      <c r="A117" t="s">
        <v>155</v>
      </c>
      <c r="B117" t="s">
        <v>156</v>
      </c>
      <c r="C117" t="s">
        <v>892</v>
      </c>
      <c r="D117" t="s">
        <v>893</v>
      </c>
      <c r="E117">
        <v>0.36190474997773803</v>
      </c>
      <c r="F117">
        <v>0.40083333330882998</v>
      </c>
      <c r="G117">
        <v>0.42999999997444099</v>
      </c>
      <c r="H117">
        <v>0.42999999997444099</v>
      </c>
      <c r="I117">
        <v>0.42999999997444099</v>
      </c>
      <c r="J117">
        <v>0.42999999997444099</v>
      </c>
      <c r="K117">
        <v>0.42999999997444099</v>
      </c>
      <c r="L117">
        <v>0.441666666559482</v>
      </c>
      <c r="M117">
        <v>0.62166666663583903</v>
      </c>
      <c r="N117">
        <v>0.87999999996815803</v>
      </c>
      <c r="O117">
        <v>0.87999999996815803</v>
      </c>
      <c r="P117">
        <v>0.87999999988747801</v>
      </c>
      <c r="Q117">
        <v>0.88260354595338797</v>
      </c>
      <c r="R117">
        <v>0.90134166652092096</v>
      </c>
      <c r="S117">
        <v>0.99951666650049897</v>
      </c>
      <c r="T117">
        <v>1.53694999974941</v>
      </c>
      <c r="U117">
        <v>1.82171666637135</v>
      </c>
      <c r="V117">
        <v>1.98869999967762</v>
      </c>
      <c r="W117">
        <v>2.7111083328974801</v>
      </c>
      <c r="X117">
        <v>3.52599999943281</v>
      </c>
      <c r="Y117">
        <v>4.7976416658989001</v>
      </c>
      <c r="Z117">
        <v>7.2241833323333298</v>
      </c>
      <c r="AA117">
        <v>12.35153333275</v>
      </c>
      <c r="AB117">
        <v>24.842766665749998</v>
      </c>
      <c r="AC117">
        <v>31.693741666249998</v>
      </c>
      <c r="AD117">
        <v>41.507666666666701</v>
      </c>
      <c r="AE117">
        <v>41.104158333333302</v>
      </c>
      <c r="AF117">
        <v>38.677183333333303</v>
      </c>
      <c r="AG117">
        <v>43.0139833333333</v>
      </c>
      <c r="AH117">
        <v>57.041791666666697</v>
      </c>
      <c r="AI117">
        <v>58.283774999999999</v>
      </c>
      <c r="AJ117">
        <v>58.996341666666702</v>
      </c>
      <c r="AK117">
        <v>57.545933333333302</v>
      </c>
      <c r="AL117">
        <v>67.6031816666667</v>
      </c>
      <c r="AM117">
        <v>69.944378333333304</v>
      </c>
      <c r="AN117">
        <v>64.691666666666706</v>
      </c>
      <c r="AO117">
        <v>66.5</v>
      </c>
      <c r="AP117">
        <v>70.904290833333306</v>
      </c>
      <c r="AQ117">
        <v>70.9583333333333</v>
      </c>
      <c r="AR117">
        <v>72.335293333333297</v>
      </c>
      <c r="AS117">
        <v>78.615946666666702</v>
      </c>
      <c r="AT117">
        <v>97.424603333333295</v>
      </c>
      <c r="AU117">
        <v>91.661666666666704</v>
      </c>
      <c r="AV117">
        <v>76.708982500000005</v>
      </c>
      <c r="AW117">
        <v>70.191666666666706</v>
      </c>
      <c r="AX117">
        <v>62.981666666666698</v>
      </c>
      <c r="AY117">
        <v>70.180000000000007</v>
      </c>
      <c r="AZ117">
        <v>64.055000000000007</v>
      </c>
      <c r="BA117">
        <v>87.9479166666667</v>
      </c>
      <c r="BB117">
        <v>123.638381413044</v>
      </c>
      <c r="BC117">
        <v>122.24181120516501</v>
      </c>
      <c r="BD117">
        <v>115.954039762284</v>
      </c>
      <c r="BE117">
        <v>125.08278701376901</v>
      </c>
      <c r="BF117">
        <v>122.17912132045799</v>
      </c>
      <c r="BG117">
        <v>116.767352506899</v>
      </c>
      <c r="BH117">
        <v>131.91870843143201</v>
      </c>
      <c r="BI117">
        <v>120.81154806523899</v>
      </c>
      <c r="BJ117">
        <v>106.839572014</v>
      </c>
      <c r="BK117">
        <v>108.300176306626</v>
      </c>
      <c r="BL117">
        <v>122.60677360190699</v>
      </c>
    </row>
    <row r="118" spans="1:64" x14ac:dyDescent="0.35">
      <c r="A118" t="s">
        <v>167</v>
      </c>
      <c r="B118" t="s">
        <v>168</v>
      </c>
      <c r="C118" t="s">
        <v>892</v>
      </c>
      <c r="D118" t="s">
        <v>893</v>
      </c>
      <c r="E118">
        <v>1.7999960538263101E-4</v>
      </c>
      <c r="F118">
        <v>1.7999960538263101E-4</v>
      </c>
      <c r="G118">
        <v>2.89999364288684E-4</v>
      </c>
      <c r="H118">
        <v>2.9999934237105199E-4</v>
      </c>
      <c r="I118">
        <v>2.9999934237105199E-4</v>
      </c>
      <c r="J118">
        <v>2.9999934237105199E-4</v>
      </c>
      <c r="K118">
        <v>2.9999934237105199E-4</v>
      </c>
      <c r="L118">
        <v>3.0833265743969202E-4</v>
      </c>
      <c r="M118">
        <v>3.4999923278289402E-4</v>
      </c>
      <c r="N118">
        <v>3.4999923278289402E-4</v>
      </c>
      <c r="O118">
        <v>3.4999923278289402E-4</v>
      </c>
      <c r="P118">
        <v>3.79165835522199E-4</v>
      </c>
      <c r="Q118">
        <v>4.1797967141147098E-4</v>
      </c>
      <c r="R118">
        <v>4.1946923065525998E-4</v>
      </c>
      <c r="S118">
        <v>4.4515339823069901E-4</v>
      </c>
      <c r="T118">
        <v>6.3361493114652697E-4</v>
      </c>
      <c r="U118">
        <v>7.9255714918527302E-4</v>
      </c>
      <c r="V118">
        <v>1.0445457989628E-3</v>
      </c>
      <c r="W118">
        <v>1.7435371736355201E-3</v>
      </c>
      <c r="X118">
        <v>2.5406369082757599E-3</v>
      </c>
      <c r="Y118">
        <v>5.1242916656839398E-3</v>
      </c>
      <c r="Z118">
        <v>1.14305749992885E-2</v>
      </c>
      <c r="AA118">
        <v>2.4266999999081801E-2</v>
      </c>
      <c r="AB118">
        <v>5.6214491666022902E-2</v>
      </c>
      <c r="AC118">
        <v>0.29320966666707199</v>
      </c>
      <c r="AD118">
        <v>1.1788493333343899</v>
      </c>
      <c r="AE118">
        <v>1.4878416665833301</v>
      </c>
      <c r="AF118">
        <v>1.5946416666666701</v>
      </c>
      <c r="AG118">
        <v>1.59893333333333</v>
      </c>
      <c r="AH118">
        <v>1.91641666666667</v>
      </c>
      <c r="AI118">
        <v>2.0161750000000001</v>
      </c>
      <c r="AJ118">
        <v>2.2791083333333302</v>
      </c>
      <c r="AK118">
        <v>2.45908333333333</v>
      </c>
      <c r="AL118">
        <v>2.83008333333333</v>
      </c>
      <c r="AM118">
        <v>3.01105520833333</v>
      </c>
      <c r="AN118">
        <v>3.0112916666666698</v>
      </c>
      <c r="AO118">
        <v>3.1916500000000001</v>
      </c>
      <c r="AP118">
        <v>3.4493499999999999</v>
      </c>
      <c r="AQ118">
        <v>3.8000750000000001</v>
      </c>
      <c r="AR118">
        <v>4.1397166666666703</v>
      </c>
      <c r="AS118">
        <v>4.0773333333333301</v>
      </c>
      <c r="AT118">
        <v>4.2056500000000003</v>
      </c>
      <c r="AU118">
        <v>4.737825</v>
      </c>
      <c r="AV118">
        <v>4.55413333333333</v>
      </c>
      <c r="AW118">
        <v>4.4819833333333303</v>
      </c>
      <c r="AX118">
        <v>4.4877000000000002</v>
      </c>
      <c r="AY118">
        <v>4.45580833333333</v>
      </c>
      <c r="AZ118">
        <v>4.1080829490557802</v>
      </c>
      <c r="BA118">
        <v>3.5880211940836899</v>
      </c>
      <c r="BB118">
        <v>3.9323354779166699</v>
      </c>
      <c r="BC118">
        <v>3.7389749999999999</v>
      </c>
      <c r="BD118">
        <v>3.5781293062201001</v>
      </c>
      <c r="BE118">
        <v>3.8559218253968202</v>
      </c>
      <c r="BF118">
        <v>3.61075833333333</v>
      </c>
      <c r="BG118">
        <v>3.577925</v>
      </c>
      <c r="BH118">
        <v>3.88683333333333</v>
      </c>
      <c r="BI118">
        <v>3.8405666666666698</v>
      </c>
      <c r="BJ118">
        <v>3.5995555481283401</v>
      </c>
      <c r="BK118">
        <v>3.59055812689938</v>
      </c>
      <c r="BL118">
        <v>3.5645273466109302</v>
      </c>
    </row>
    <row r="119" spans="1:64" x14ac:dyDescent="0.35">
      <c r="A119" t="s">
        <v>169</v>
      </c>
      <c r="B119" t="s">
        <v>170</v>
      </c>
      <c r="C119" t="s">
        <v>892</v>
      </c>
      <c r="D119" t="s">
        <v>893</v>
      </c>
      <c r="E119">
        <v>623.98633587255995</v>
      </c>
      <c r="F119">
        <v>625.00000062499998</v>
      </c>
      <c r="G119">
        <v>625.00000062499998</v>
      </c>
      <c r="H119">
        <v>625.00000062499998</v>
      </c>
      <c r="I119">
        <v>625.00000062499998</v>
      </c>
      <c r="J119">
        <v>625.00000062499998</v>
      </c>
      <c r="K119">
        <v>625.00000062499998</v>
      </c>
      <c r="L119">
        <v>625.00000062499998</v>
      </c>
      <c r="M119">
        <v>625.00000062499998</v>
      </c>
      <c r="N119">
        <v>625.00000062499998</v>
      </c>
      <c r="O119">
        <v>625.00000062499998</v>
      </c>
      <c r="P119">
        <v>620.35928929756199</v>
      </c>
      <c r="Q119">
        <v>583.21749999941699</v>
      </c>
      <c r="R119">
        <v>582.99583333191697</v>
      </c>
      <c r="S119">
        <v>650.34333333183304</v>
      </c>
      <c r="T119">
        <v>652.84916666599997</v>
      </c>
      <c r="U119">
        <v>832.33499999966705</v>
      </c>
      <c r="V119">
        <v>882.38833333125001</v>
      </c>
      <c r="W119">
        <v>848.663333330917</v>
      </c>
      <c r="X119">
        <v>830.86166666591703</v>
      </c>
      <c r="Y119">
        <v>856.44749999741703</v>
      </c>
      <c r="Z119">
        <v>1136.7649999995799</v>
      </c>
      <c r="AA119">
        <v>1352.50999999808</v>
      </c>
      <c r="AB119">
        <v>1518.84833333283</v>
      </c>
      <c r="AC119">
        <v>1756.9608333318299</v>
      </c>
      <c r="AD119">
        <v>1909.4391666639999</v>
      </c>
      <c r="AE119">
        <v>1490.8099999987501</v>
      </c>
      <c r="AF119">
        <v>1296.07</v>
      </c>
      <c r="AG119">
        <v>1301.6275000000001</v>
      </c>
      <c r="AH119">
        <v>1372.0933333333301</v>
      </c>
      <c r="AI119">
        <v>1198.1016666666701</v>
      </c>
      <c r="AJ119">
        <v>1240.61333333333</v>
      </c>
      <c r="AK119">
        <v>1232.4058333333301</v>
      </c>
      <c r="AL119">
        <v>1573.6658666666699</v>
      </c>
      <c r="AM119">
        <v>1612.4449833333299</v>
      </c>
      <c r="AN119">
        <v>1628.9331583333301</v>
      </c>
      <c r="AO119">
        <v>1542.9469666666701</v>
      </c>
      <c r="AP119">
        <v>1703.09690833333</v>
      </c>
      <c r="AQ119">
        <v>1736.20738333333</v>
      </c>
    </row>
    <row r="120" spans="1:64" x14ac:dyDescent="0.35">
      <c r="A120" t="s">
        <v>171</v>
      </c>
      <c r="B120" t="s">
        <v>172</v>
      </c>
      <c r="C120" t="s">
        <v>892</v>
      </c>
      <c r="D120" t="s">
        <v>893</v>
      </c>
      <c r="E120">
        <v>0.71428599957142902</v>
      </c>
      <c r="F120">
        <v>0.71428599957142902</v>
      </c>
      <c r="G120">
        <v>0.71428599957142902</v>
      </c>
      <c r="H120">
        <v>0.71428599957142902</v>
      </c>
      <c r="I120">
        <v>0.71428599957142902</v>
      </c>
      <c r="J120">
        <v>0.71428599957142902</v>
      </c>
      <c r="K120">
        <v>0.71428599957142902</v>
      </c>
      <c r="L120">
        <v>0.72420699954563506</v>
      </c>
      <c r="M120">
        <v>0.833333999833334</v>
      </c>
      <c r="N120">
        <v>0.83333374983333397</v>
      </c>
      <c r="O120">
        <v>0.83333299983333298</v>
      </c>
      <c r="P120">
        <v>0.832801749902778</v>
      </c>
      <c r="Q120">
        <v>0.76746000000000003</v>
      </c>
      <c r="R120">
        <v>0.90908999999999995</v>
      </c>
      <c r="S120">
        <v>0.90908999999999995</v>
      </c>
      <c r="T120">
        <v>0.90908999999999995</v>
      </c>
      <c r="U120">
        <v>0.90908999999999995</v>
      </c>
      <c r="V120">
        <v>0.90908999999999995</v>
      </c>
      <c r="W120">
        <v>1.4132583330833299</v>
      </c>
      <c r="X120">
        <v>1.7647783326666699</v>
      </c>
      <c r="Y120">
        <v>1.7814199989999999</v>
      </c>
      <c r="Z120">
        <v>1.7814199989999999</v>
      </c>
      <c r="AA120">
        <v>1.7814199989999999</v>
      </c>
      <c r="AB120">
        <v>1.9322174990000001</v>
      </c>
      <c r="AC120">
        <v>3.94280416641667</v>
      </c>
      <c r="AD120">
        <v>5.5585583331666699</v>
      </c>
      <c r="AE120">
        <v>5.4778333332500004</v>
      </c>
      <c r="AF120">
        <v>5.4866666666666699</v>
      </c>
      <c r="AG120">
        <v>5.4885541666666704</v>
      </c>
      <c r="AH120">
        <v>5.74464166666667</v>
      </c>
      <c r="AI120">
        <v>7.1840250000000001</v>
      </c>
      <c r="AJ120">
        <v>12.115875000000001</v>
      </c>
      <c r="AK120">
        <v>22.960349999999998</v>
      </c>
      <c r="AL120">
        <v>24.948550000000001</v>
      </c>
      <c r="AM120">
        <v>33.085933333333301</v>
      </c>
      <c r="AN120">
        <v>35.142116666666702</v>
      </c>
      <c r="AO120">
        <v>37.119558333333302</v>
      </c>
      <c r="AP120">
        <v>35.4044666666667</v>
      </c>
      <c r="AQ120">
        <v>36.549999999999997</v>
      </c>
      <c r="AR120">
        <v>39.043516666666697</v>
      </c>
      <c r="AS120">
        <v>42.985700000000001</v>
      </c>
      <c r="AT120">
        <v>45.996250000000003</v>
      </c>
      <c r="AU120">
        <v>48.415941666666697</v>
      </c>
      <c r="AV120">
        <v>57.740873749999999</v>
      </c>
      <c r="AW120">
        <v>61.197200000000002</v>
      </c>
      <c r="AX120">
        <v>62.280714944083698</v>
      </c>
      <c r="AY120">
        <v>65.743857539682494</v>
      </c>
      <c r="AZ120">
        <v>69.1921618494152</v>
      </c>
      <c r="BA120">
        <v>72.756203406152096</v>
      </c>
      <c r="BB120">
        <v>87.894119810653507</v>
      </c>
      <c r="BC120">
        <v>87.196146330091494</v>
      </c>
      <c r="BD120">
        <v>85.893463202276493</v>
      </c>
      <c r="BE120">
        <v>88.749802387645204</v>
      </c>
      <c r="BF120">
        <v>100.39788320357999</v>
      </c>
      <c r="BG120">
        <v>110.934527811188</v>
      </c>
      <c r="BH120">
        <v>116.969776646049</v>
      </c>
      <c r="BI120">
        <v>125.095034603174</v>
      </c>
      <c r="BJ120">
        <v>127.964544179198</v>
      </c>
      <c r="BK120">
        <v>128.87151906465999</v>
      </c>
      <c r="BL120">
        <v>133.31211833795999</v>
      </c>
    </row>
    <row r="121" spans="1:64" x14ac:dyDescent="0.35">
      <c r="A121" t="s">
        <v>175</v>
      </c>
      <c r="B121" t="s">
        <v>176</v>
      </c>
      <c r="C121" t="s">
        <v>892</v>
      </c>
      <c r="D121" t="s">
        <v>893</v>
      </c>
      <c r="E121">
        <v>0.357142999357143</v>
      </c>
      <c r="F121">
        <v>0.357142999357143</v>
      </c>
      <c r="G121">
        <v>0.357142999357143</v>
      </c>
      <c r="H121">
        <v>0.357142999357143</v>
      </c>
      <c r="I121">
        <v>0.357142999357143</v>
      </c>
      <c r="J121">
        <v>0.357142999357143</v>
      </c>
      <c r="K121">
        <v>0.357142999357143</v>
      </c>
      <c r="L121">
        <v>0.357142999357143</v>
      </c>
      <c r="M121">
        <v>0.357142999357143</v>
      </c>
      <c r="N121">
        <v>0.357142999357143</v>
      </c>
      <c r="O121">
        <v>0.357142999357143</v>
      </c>
      <c r="P121">
        <v>0.35714299932738103</v>
      </c>
      <c r="Q121">
        <v>0.35714325128914998</v>
      </c>
      <c r="R121">
        <v>0.32857086795212997</v>
      </c>
      <c r="S121">
        <v>0.32209166566666703</v>
      </c>
      <c r="T121">
        <v>0.319791665666667</v>
      </c>
      <c r="U121">
        <v>0.33198333233333299</v>
      </c>
      <c r="V121">
        <v>0.32926666566666701</v>
      </c>
      <c r="W121">
        <v>0.30562499900000001</v>
      </c>
      <c r="X121">
        <v>0.30033333233333298</v>
      </c>
      <c r="Y121">
        <v>0.29792499900000002</v>
      </c>
      <c r="Z121">
        <v>0.330433332333333</v>
      </c>
      <c r="AA121">
        <v>0.35249166566666701</v>
      </c>
      <c r="AB121">
        <v>0.36307916566666698</v>
      </c>
      <c r="AC121">
        <v>0.38446499941666701</v>
      </c>
      <c r="AD121">
        <v>0.39462499974999998</v>
      </c>
      <c r="AE121">
        <v>0.34996583316666702</v>
      </c>
      <c r="AF121">
        <v>0.33845874999999997</v>
      </c>
      <c r="AG121">
        <v>0.37429249999999997</v>
      </c>
      <c r="AH121">
        <v>0.57457583333333295</v>
      </c>
      <c r="AI121">
        <v>0.66371166666666703</v>
      </c>
      <c r="AJ121">
        <v>0.68086583333333295</v>
      </c>
      <c r="AK121">
        <v>0.67981833333333297</v>
      </c>
      <c r="AL121">
        <v>0.69285083333333297</v>
      </c>
      <c r="AM121">
        <v>0.69876416666666696</v>
      </c>
      <c r="AN121">
        <v>0.70037749999999999</v>
      </c>
      <c r="AO121">
        <v>0.70899999999999996</v>
      </c>
      <c r="AP121">
        <v>0.70899999999999996</v>
      </c>
      <c r="AQ121">
        <v>0.70899999999999996</v>
      </c>
      <c r="AR121">
        <v>0.70899999999999996</v>
      </c>
      <c r="AS121">
        <v>0.70899999999999996</v>
      </c>
      <c r="AT121">
        <v>0.708983174066667</v>
      </c>
      <c r="AU121">
        <v>0.70899983333333305</v>
      </c>
      <c r="AV121">
        <v>0.70899999999999996</v>
      </c>
      <c r="AW121">
        <v>0.70899999999999996</v>
      </c>
      <c r="AX121">
        <v>0.70899999999999996</v>
      </c>
      <c r="AY121">
        <v>0.70899999999999996</v>
      </c>
      <c r="AZ121">
        <v>0.70899976666666698</v>
      </c>
      <c r="BA121">
        <v>0.70966655000000001</v>
      </c>
      <c r="BB121">
        <v>0.71</v>
      </c>
      <c r="BC121">
        <v>0.71</v>
      </c>
      <c r="BD121">
        <v>0.71</v>
      </c>
      <c r="BE121">
        <v>0.71</v>
      </c>
      <c r="BF121">
        <v>0.71</v>
      </c>
      <c r="BG121">
        <v>0.71</v>
      </c>
      <c r="BH121">
        <v>0.71</v>
      </c>
      <c r="BI121">
        <v>0.71</v>
      </c>
      <c r="BJ121">
        <v>0.71</v>
      </c>
      <c r="BK121">
        <v>0.71</v>
      </c>
      <c r="BL121">
        <v>0.71</v>
      </c>
    </row>
    <row r="122" spans="1:64" x14ac:dyDescent="0.35">
      <c r="A122" t="s">
        <v>173</v>
      </c>
      <c r="B122" t="s">
        <v>174</v>
      </c>
      <c r="C122" t="s">
        <v>892</v>
      </c>
      <c r="D122" t="s">
        <v>893</v>
      </c>
      <c r="E122">
        <v>360.00000035900001</v>
      </c>
      <c r="F122">
        <v>360.00000035900001</v>
      </c>
      <c r="G122">
        <v>360.00000035900001</v>
      </c>
      <c r="H122">
        <v>360.00000035900001</v>
      </c>
      <c r="I122">
        <v>360.00000035900001</v>
      </c>
      <c r="J122">
        <v>360.00000035900001</v>
      </c>
      <c r="K122">
        <v>360.00000035900001</v>
      </c>
      <c r="L122">
        <v>360.00000035900001</v>
      </c>
      <c r="M122">
        <v>360.00000035900001</v>
      </c>
      <c r="N122">
        <v>360.00000035900001</v>
      </c>
      <c r="O122">
        <v>360.00000035900001</v>
      </c>
      <c r="P122">
        <v>350.677693533362</v>
      </c>
      <c r="Q122">
        <v>303.17249999900002</v>
      </c>
      <c r="R122">
        <v>271.70166666608299</v>
      </c>
      <c r="S122">
        <v>292.08249999924999</v>
      </c>
      <c r="T122">
        <v>296.78749999916698</v>
      </c>
      <c r="U122">
        <v>296.55249999916703</v>
      </c>
      <c r="V122">
        <v>268.50999999933299</v>
      </c>
      <c r="W122">
        <v>210.441666666</v>
      </c>
      <c r="X122">
        <v>219.13999999933301</v>
      </c>
      <c r="Y122">
        <v>226.74083333283301</v>
      </c>
      <c r="Z122">
        <v>220.53583333275</v>
      </c>
      <c r="AA122">
        <v>249.07666666583299</v>
      </c>
      <c r="AB122">
        <v>237.51166666608299</v>
      </c>
      <c r="AC122">
        <v>237.52249999933301</v>
      </c>
      <c r="AD122">
        <v>238.53583333275</v>
      </c>
      <c r="AE122">
        <v>168.519833333083</v>
      </c>
      <c r="AF122">
        <v>144.63749999999999</v>
      </c>
      <c r="AG122">
        <v>128.15166666666701</v>
      </c>
      <c r="AH122">
        <v>137.96441666666701</v>
      </c>
      <c r="AI122">
        <v>144.79249999999999</v>
      </c>
      <c r="AJ122">
        <v>134.70666666666699</v>
      </c>
      <c r="AK122">
        <v>126.651333333333</v>
      </c>
      <c r="AL122">
        <v>111.197785833333</v>
      </c>
      <c r="AM122">
        <v>102.207805833333</v>
      </c>
      <c r="AN122">
        <v>94.059579166666694</v>
      </c>
      <c r="AO122">
        <v>108.779056666667</v>
      </c>
      <c r="AP122">
        <v>120.99086250000001</v>
      </c>
      <c r="AQ122">
        <v>130.90530066666699</v>
      </c>
      <c r="AR122">
        <v>113.90680500000001</v>
      </c>
      <c r="AS122">
        <v>107.765498333333</v>
      </c>
      <c r="AT122">
        <v>121.5289475</v>
      </c>
      <c r="AU122">
        <v>125.38801916666699</v>
      </c>
      <c r="AV122">
        <v>115.93346416666699</v>
      </c>
      <c r="AW122">
        <v>108.192569166667</v>
      </c>
      <c r="AX122">
        <v>110.218211666667</v>
      </c>
      <c r="AY122">
        <v>116.29931166666699</v>
      </c>
      <c r="AZ122">
        <v>117.75352916666699</v>
      </c>
      <c r="BA122">
        <v>103.359493968254</v>
      </c>
      <c r="BB122">
        <v>93.570089087045702</v>
      </c>
      <c r="BC122">
        <v>87.779875000000004</v>
      </c>
      <c r="BD122">
        <v>79.807019832189198</v>
      </c>
      <c r="BE122">
        <v>79.790455417006498</v>
      </c>
      <c r="BF122">
        <v>97.595658277638506</v>
      </c>
      <c r="BG122">
        <v>105.944781034025</v>
      </c>
      <c r="BH122">
        <v>121.044025684011</v>
      </c>
      <c r="BI122">
        <v>108.79290004683401</v>
      </c>
      <c r="BJ122">
        <v>112.166141081871</v>
      </c>
      <c r="BK122">
        <v>110.42317934106001</v>
      </c>
      <c r="BL122">
        <v>109.009665900863</v>
      </c>
    </row>
    <row r="123" spans="1:64" x14ac:dyDescent="0.35">
      <c r="A123" t="s">
        <v>177</v>
      </c>
      <c r="B123" t="s">
        <v>178</v>
      </c>
      <c r="C123" t="s">
        <v>892</v>
      </c>
      <c r="D123" t="s">
        <v>893</v>
      </c>
      <c r="AM123">
        <v>35.538333333333298</v>
      </c>
      <c r="AN123">
        <v>60.95</v>
      </c>
      <c r="AO123">
        <v>67.303333333333299</v>
      </c>
      <c r="AP123">
        <v>75.4375</v>
      </c>
      <c r="AQ123">
        <v>78.303333333333299</v>
      </c>
      <c r="AR123">
        <v>119.523333333333</v>
      </c>
      <c r="AS123">
        <v>142.13333333333301</v>
      </c>
      <c r="AT123">
        <v>146.73583333333301</v>
      </c>
      <c r="AU123">
        <v>153.27916666666701</v>
      </c>
      <c r="AV123">
        <v>149.57583333333301</v>
      </c>
      <c r="AW123">
        <v>136.035</v>
      </c>
      <c r="AX123">
        <v>132.88</v>
      </c>
      <c r="AY123">
        <v>126.08943055555601</v>
      </c>
      <c r="AZ123">
        <v>122.554166666667</v>
      </c>
      <c r="BA123">
        <v>120.29916666666701</v>
      </c>
      <c r="BB123">
        <v>147.49666666666701</v>
      </c>
      <c r="BC123">
        <v>147.35499999999999</v>
      </c>
      <c r="BD123">
        <v>146.620833333333</v>
      </c>
      <c r="BE123">
        <v>149.11250000000001</v>
      </c>
      <c r="BF123">
        <v>152.129166666667</v>
      </c>
      <c r="BG123">
        <v>179.191666666667</v>
      </c>
      <c r="BH123">
        <v>221.72833333333301</v>
      </c>
      <c r="BI123">
        <v>342.16</v>
      </c>
      <c r="BJ123">
        <v>326.00102272727298</v>
      </c>
      <c r="BK123">
        <v>344.70583333333298</v>
      </c>
      <c r="BL123">
        <v>382.74731060606098</v>
      </c>
    </row>
    <row r="124" spans="1:64" x14ac:dyDescent="0.35">
      <c r="A124" t="s">
        <v>179</v>
      </c>
      <c r="B124" t="s">
        <v>180</v>
      </c>
      <c r="C124" t="s">
        <v>892</v>
      </c>
      <c r="D124" t="s">
        <v>893</v>
      </c>
      <c r="E124">
        <v>7.1428600061428602</v>
      </c>
      <c r="F124">
        <v>7.1428600061428602</v>
      </c>
      <c r="G124">
        <v>7.1428600061428602</v>
      </c>
      <c r="H124">
        <v>7.1428600061428602</v>
      </c>
      <c r="I124">
        <v>7.1428600061428602</v>
      </c>
      <c r="J124">
        <v>7.1428600061428602</v>
      </c>
      <c r="K124">
        <v>7.1428600061428602</v>
      </c>
      <c r="L124">
        <v>7.1428600061428602</v>
      </c>
      <c r="M124">
        <v>7.1428600061428602</v>
      </c>
      <c r="N124">
        <v>7.1428600061428602</v>
      </c>
      <c r="O124">
        <v>7.1428600061428602</v>
      </c>
      <c r="P124">
        <v>7.1428599977626002</v>
      </c>
      <c r="Q124">
        <v>7.1428599989999997</v>
      </c>
      <c r="R124">
        <v>7.0011916656666697</v>
      </c>
      <c r="S124">
        <v>7.1428599989999997</v>
      </c>
      <c r="T124">
        <v>7.34319333233333</v>
      </c>
      <c r="U124">
        <v>8.3671449991666709</v>
      </c>
      <c r="V124">
        <v>8.2765608324166706</v>
      </c>
      <c r="W124">
        <v>7.7293833323333301</v>
      </c>
      <c r="X124">
        <v>7.4753091656666699</v>
      </c>
      <c r="Y124">
        <v>7.4201874989999999</v>
      </c>
      <c r="Z124">
        <v>9.0474983325833307</v>
      </c>
      <c r="AA124">
        <v>10.9223249994167</v>
      </c>
      <c r="AB124">
        <v>13.311516665916701</v>
      </c>
      <c r="AC124">
        <v>14.4138749994167</v>
      </c>
      <c r="AD124">
        <v>16.432116666500001</v>
      </c>
      <c r="AE124">
        <v>16.225741666499999</v>
      </c>
      <c r="AF124">
        <v>16.454491666666701</v>
      </c>
      <c r="AG124">
        <v>17.7471</v>
      </c>
      <c r="AH124">
        <v>20.572466666666699</v>
      </c>
      <c r="AI124">
        <v>22.914766666666701</v>
      </c>
      <c r="AJ124">
        <v>27.5078666666667</v>
      </c>
      <c r="AK124">
        <v>32.216833333333298</v>
      </c>
      <c r="AL124">
        <v>58.001333333333299</v>
      </c>
      <c r="AM124">
        <v>56.050575000000002</v>
      </c>
      <c r="AN124">
        <v>51.429833333333299</v>
      </c>
      <c r="AO124">
        <v>57.1148666666667</v>
      </c>
      <c r="AP124">
        <v>58.731841666666703</v>
      </c>
      <c r="AQ124">
        <v>60.366700000000002</v>
      </c>
      <c r="AR124">
        <v>70.326216666666696</v>
      </c>
      <c r="AS124">
        <v>76.175541666666703</v>
      </c>
      <c r="AT124">
        <v>78.563194999999993</v>
      </c>
      <c r="AU124">
        <v>78.749141666666702</v>
      </c>
      <c r="AV124">
        <v>75.935569444444397</v>
      </c>
      <c r="AW124">
        <v>79.173876064213601</v>
      </c>
      <c r="AX124">
        <v>75.554109451431103</v>
      </c>
      <c r="AY124">
        <v>72.100835017862096</v>
      </c>
      <c r="AZ124">
        <v>67.316666666666706</v>
      </c>
      <c r="BA124">
        <v>69.175833333333301</v>
      </c>
      <c r="BB124">
        <v>77.350833333333298</v>
      </c>
      <c r="BC124">
        <v>79.233333333333306</v>
      </c>
      <c r="BD124">
        <v>88.811666666666696</v>
      </c>
      <c r="BE124">
        <v>84.53</v>
      </c>
      <c r="BF124">
        <v>86.123333333333306</v>
      </c>
      <c r="BG124">
        <v>87.922499999999999</v>
      </c>
      <c r="BH124">
        <v>98.179166666666703</v>
      </c>
      <c r="BI124">
        <v>101.504166666667</v>
      </c>
      <c r="BJ124">
        <v>103.41044618568</v>
      </c>
      <c r="BK124">
        <v>101.301574049018</v>
      </c>
      <c r="BL124">
        <v>101.99129838935001</v>
      </c>
    </row>
    <row r="125" spans="1:64" x14ac:dyDescent="0.35">
      <c r="A125" t="s">
        <v>958</v>
      </c>
      <c r="B125" t="s">
        <v>186</v>
      </c>
      <c r="C125" t="s">
        <v>892</v>
      </c>
      <c r="D125" t="s">
        <v>893</v>
      </c>
      <c r="AM125">
        <v>10.8416833333333</v>
      </c>
      <c r="AN125">
        <v>10.8218833333333</v>
      </c>
      <c r="AO125">
        <v>12.8095583333333</v>
      </c>
      <c r="AP125">
        <v>17.362491666666699</v>
      </c>
      <c r="AQ125">
        <v>20.837566666666699</v>
      </c>
      <c r="AR125">
        <v>39.007733333333299</v>
      </c>
      <c r="AS125">
        <v>47.7038333333333</v>
      </c>
      <c r="AT125">
        <v>48.377958333333297</v>
      </c>
      <c r="AU125">
        <v>46.937066666666702</v>
      </c>
      <c r="AV125">
        <v>43.648375000000001</v>
      </c>
      <c r="AW125">
        <v>42.649941666666699</v>
      </c>
      <c r="AX125">
        <v>41.011820505934899</v>
      </c>
      <c r="AY125">
        <v>40.152899945420501</v>
      </c>
      <c r="AZ125">
        <v>37.316256805555597</v>
      </c>
      <c r="BA125">
        <v>36.574591666666699</v>
      </c>
      <c r="BB125">
        <v>42.904108333333298</v>
      </c>
      <c r="BC125">
        <v>45.964261400813903</v>
      </c>
      <c r="BD125">
        <v>46.143901317204303</v>
      </c>
      <c r="BE125">
        <v>47.004479142256798</v>
      </c>
      <c r="BF125">
        <v>48.438059008772598</v>
      </c>
      <c r="BG125">
        <v>53.654058312852001</v>
      </c>
      <c r="BH125">
        <v>64.462108272529406</v>
      </c>
      <c r="BI125">
        <v>69.914065825299701</v>
      </c>
      <c r="BJ125">
        <v>68.866667859063</v>
      </c>
      <c r="BK125">
        <v>68.840320327700994</v>
      </c>
      <c r="BL125">
        <v>69.789349180747607</v>
      </c>
    </row>
    <row r="126" spans="1:64" x14ac:dyDescent="0.35">
      <c r="A126" t="s">
        <v>77</v>
      </c>
      <c r="B126" t="s">
        <v>78</v>
      </c>
      <c r="C126" t="s">
        <v>892</v>
      </c>
      <c r="D126" t="s">
        <v>893</v>
      </c>
      <c r="E126">
        <v>35</v>
      </c>
      <c r="F126">
        <v>35</v>
      </c>
      <c r="G126">
        <v>35</v>
      </c>
      <c r="H126">
        <v>35</v>
      </c>
      <c r="I126">
        <v>35</v>
      </c>
      <c r="J126">
        <v>35</v>
      </c>
      <c r="K126">
        <v>35</v>
      </c>
      <c r="L126">
        <v>35</v>
      </c>
      <c r="M126">
        <v>35</v>
      </c>
      <c r="N126">
        <v>43.558333332916703</v>
      </c>
      <c r="O126">
        <v>55.539999999000003</v>
      </c>
      <c r="P126">
        <v>75.821666665916695</v>
      </c>
      <c r="Q126">
        <v>162.25</v>
      </c>
      <c r="R126">
        <v>244.916666666667</v>
      </c>
      <c r="AI126">
        <v>426.25</v>
      </c>
      <c r="AJ126">
        <v>718.33333333333303</v>
      </c>
      <c r="AK126">
        <v>1266.5833333333301</v>
      </c>
      <c r="AL126">
        <v>2689</v>
      </c>
      <c r="AM126">
        <v>2545.25</v>
      </c>
      <c r="AN126">
        <v>2450.8333333333298</v>
      </c>
      <c r="AO126">
        <v>2624.0833333333298</v>
      </c>
      <c r="AP126">
        <v>2946.25</v>
      </c>
      <c r="AQ126">
        <v>3744.4166666666702</v>
      </c>
      <c r="AR126">
        <v>3807.8333333333298</v>
      </c>
      <c r="AS126">
        <v>3840.75</v>
      </c>
      <c r="AT126">
        <v>3916.3333333333298</v>
      </c>
      <c r="AU126">
        <v>3912.0833333333298</v>
      </c>
      <c r="AV126">
        <v>3973.3333333333298</v>
      </c>
      <c r="AW126">
        <v>4016.25</v>
      </c>
      <c r="AX126">
        <v>4092.5</v>
      </c>
      <c r="AY126">
        <v>4103.25</v>
      </c>
      <c r="AZ126">
        <v>4056.1666666666702</v>
      </c>
      <c r="BA126">
        <v>4054.1666666666702</v>
      </c>
      <c r="BB126">
        <v>4139.3333333333303</v>
      </c>
      <c r="BC126">
        <v>4184.9166666666697</v>
      </c>
      <c r="BD126">
        <v>4058.5</v>
      </c>
      <c r="BE126">
        <v>4033</v>
      </c>
      <c r="BF126">
        <v>4027.25</v>
      </c>
      <c r="BG126">
        <v>4037.5</v>
      </c>
      <c r="BH126">
        <v>4067.75</v>
      </c>
      <c r="BI126">
        <v>4058.6945788530502</v>
      </c>
      <c r="BJ126">
        <v>4050.5799859191002</v>
      </c>
      <c r="BK126">
        <v>4051.1669002816202</v>
      </c>
      <c r="BL126">
        <v>4061.1489631336399</v>
      </c>
    </row>
    <row r="127" spans="1:64" x14ac:dyDescent="0.35">
      <c r="A127" t="s">
        <v>181</v>
      </c>
      <c r="B127" t="s">
        <v>182</v>
      </c>
      <c r="C127" t="s">
        <v>892</v>
      </c>
      <c r="D127" t="s">
        <v>893</v>
      </c>
      <c r="E127">
        <v>0.89285699989285705</v>
      </c>
      <c r="F127">
        <v>0.89285699989285705</v>
      </c>
      <c r="G127">
        <v>0.89285699989285705</v>
      </c>
      <c r="H127">
        <v>0.89285699989285705</v>
      </c>
      <c r="I127">
        <v>0.89285699989285705</v>
      </c>
      <c r="J127">
        <v>0.89285699989285705</v>
      </c>
      <c r="K127">
        <v>0.89285699989285705</v>
      </c>
      <c r="L127">
        <v>0.89285699989285705</v>
      </c>
      <c r="M127">
        <v>0.89285699989285705</v>
      </c>
      <c r="N127">
        <v>0.89285699989285705</v>
      </c>
      <c r="O127">
        <v>0.89285699989285705</v>
      </c>
      <c r="P127">
        <v>0.88267025929554799</v>
      </c>
      <c r="Q127">
        <v>0.838697807262207</v>
      </c>
      <c r="R127">
        <v>0.70411390796665796</v>
      </c>
      <c r="S127">
        <v>0.69666586863809599</v>
      </c>
      <c r="T127">
        <v>0.76387124900000003</v>
      </c>
      <c r="U127">
        <v>0.81828408233333305</v>
      </c>
      <c r="V127">
        <v>0.90182499900000002</v>
      </c>
      <c r="W127">
        <v>0.87365924900000003</v>
      </c>
      <c r="X127">
        <v>0.89464091566666704</v>
      </c>
      <c r="Y127">
        <v>0.87824433233333299</v>
      </c>
      <c r="Z127">
        <v>0.87021458233333304</v>
      </c>
      <c r="AA127">
        <v>0.98586283233333305</v>
      </c>
      <c r="AB127">
        <v>1.1100149991666699</v>
      </c>
      <c r="AC127">
        <v>1.1395191659166699</v>
      </c>
      <c r="AD127">
        <v>1.4318949995000001</v>
      </c>
      <c r="AE127">
        <v>1.4959741664166699</v>
      </c>
      <c r="AF127">
        <v>1.42818</v>
      </c>
      <c r="AG127">
        <v>1.2799083333333301</v>
      </c>
      <c r="AH127">
        <v>1.2645966666666699</v>
      </c>
      <c r="AI127">
        <v>1.2810566666666701</v>
      </c>
      <c r="AJ127">
        <v>1.2837558333333301</v>
      </c>
      <c r="AK127">
        <v>1.36164833333333</v>
      </c>
      <c r="AL127">
        <v>1.4705600000000001</v>
      </c>
      <c r="AM127">
        <v>1.3677508333333299</v>
      </c>
      <c r="AN127">
        <v>1.3490325000000001</v>
      </c>
      <c r="AO127">
        <v>1.27786333333333</v>
      </c>
      <c r="AP127">
        <v>1.34738</v>
      </c>
      <c r="AQ127">
        <v>1.5918283333333301</v>
      </c>
      <c r="AR127">
        <v>1.5499499999999999</v>
      </c>
      <c r="AS127">
        <v>1.7248266666666701</v>
      </c>
      <c r="AT127">
        <v>1.9334425</v>
      </c>
      <c r="AU127">
        <v>1.8405625000000001</v>
      </c>
      <c r="AV127">
        <v>1.54191416666667</v>
      </c>
      <c r="AW127">
        <v>1.3597524999999999</v>
      </c>
      <c r="AX127">
        <v>1.3094733333333299</v>
      </c>
      <c r="AY127">
        <v>1.3279734405000001</v>
      </c>
      <c r="AZ127">
        <v>1.1950725</v>
      </c>
      <c r="BA127">
        <v>1.19217833333333</v>
      </c>
      <c r="BB127">
        <v>1.28218881008452</v>
      </c>
      <c r="BC127">
        <v>1.0901594863867701</v>
      </c>
      <c r="BD127">
        <v>0.96946320149673504</v>
      </c>
      <c r="BE127">
        <v>0.96580103065870804</v>
      </c>
      <c r="BF127">
        <v>1.0358430965205401</v>
      </c>
      <c r="BG127">
        <v>1.1093632928169199</v>
      </c>
      <c r="BH127">
        <v>1.33109026245502</v>
      </c>
      <c r="BI127">
        <v>1.3452139760194699</v>
      </c>
      <c r="BJ127">
        <v>1.3047580767159199</v>
      </c>
      <c r="BK127">
        <v>1.33841214646451</v>
      </c>
      <c r="BL127">
        <v>1.4385065442138201</v>
      </c>
    </row>
    <row r="128" spans="1:64" x14ac:dyDescent="0.35">
      <c r="A128" t="s">
        <v>959</v>
      </c>
      <c r="B128" t="s">
        <v>274</v>
      </c>
      <c r="C128" t="s">
        <v>892</v>
      </c>
      <c r="D128" t="s">
        <v>893</v>
      </c>
      <c r="E128">
        <v>1.7142900007142901</v>
      </c>
      <c r="F128">
        <v>1.7142900007142901</v>
      </c>
      <c r="G128">
        <v>1.7142900007142901</v>
      </c>
      <c r="H128">
        <v>1.7142900007142901</v>
      </c>
      <c r="I128">
        <v>1.7142900007142901</v>
      </c>
      <c r="J128">
        <v>1.7142900007142901</v>
      </c>
      <c r="K128">
        <v>1.7142900007142901</v>
      </c>
      <c r="L128">
        <v>1.7619083340952399</v>
      </c>
      <c r="M128">
        <v>2.0000000010000001</v>
      </c>
      <c r="N128">
        <v>2.0000000010000001</v>
      </c>
      <c r="O128">
        <v>2.0000000010000001</v>
      </c>
      <c r="P128">
        <v>1.97487273321145</v>
      </c>
      <c r="Q128">
        <v>1.9212781494760101</v>
      </c>
      <c r="R128">
        <v>1.9592192359816101</v>
      </c>
      <c r="S128">
        <v>2.0532324085176299</v>
      </c>
      <c r="T128">
        <v>2.16979583233333</v>
      </c>
      <c r="U128">
        <v>2.6146708328333301</v>
      </c>
      <c r="V128">
        <v>2.7</v>
      </c>
      <c r="W128">
        <v>2.7</v>
      </c>
      <c r="X128">
        <v>2.7</v>
      </c>
      <c r="Y128">
        <v>2.7</v>
      </c>
      <c r="Z128">
        <v>2.7</v>
      </c>
      <c r="AA128">
        <v>2.7</v>
      </c>
      <c r="AB128">
        <v>2.7</v>
      </c>
      <c r="AC128">
        <v>2.7</v>
      </c>
      <c r="AD128">
        <v>2.7</v>
      </c>
      <c r="AE128">
        <v>2.7</v>
      </c>
      <c r="AF128">
        <v>2.7</v>
      </c>
      <c r="AG128">
        <v>2.7</v>
      </c>
      <c r="AH128">
        <v>2.7</v>
      </c>
      <c r="AI128">
        <v>2.7</v>
      </c>
      <c r="AJ128">
        <v>2.7</v>
      </c>
      <c r="AK128">
        <v>2.7</v>
      </c>
      <c r="AL128">
        <v>2.7</v>
      </c>
      <c r="AM128">
        <v>2.7</v>
      </c>
      <c r="AN128">
        <v>2.7</v>
      </c>
      <c r="AO128">
        <v>2.7</v>
      </c>
      <c r="AP128">
        <v>2.7</v>
      </c>
      <c r="AQ128">
        <v>2.7</v>
      </c>
      <c r="AR128">
        <v>2.7</v>
      </c>
      <c r="AS128">
        <v>2.7</v>
      </c>
      <c r="AT128">
        <v>2.7</v>
      </c>
      <c r="AU128">
        <v>2.7</v>
      </c>
      <c r="AV128">
        <v>2.7</v>
      </c>
      <c r="AW128">
        <v>2.7</v>
      </c>
      <c r="AX128">
        <v>2.7</v>
      </c>
      <c r="AY128">
        <v>2.7</v>
      </c>
      <c r="AZ128">
        <v>2.7</v>
      </c>
      <c r="BA128">
        <v>2.7</v>
      </c>
      <c r="BB128">
        <v>2.7</v>
      </c>
      <c r="BC128">
        <v>2.7</v>
      </c>
      <c r="BD128">
        <v>2.7</v>
      </c>
      <c r="BE128">
        <v>2.7</v>
      </c>
      <c r="BF128">
        <v>2.7</v>
      </c>
      <c r="BG128">
        <v>2.7</v>
      </c>
      <c r="BH128">
        <v>2.7</v>
      </c>
      <c r="BI128">
        <v>2.7</v>
      </c>
      <c r="BJ128">
        <v>2.7</v>
      </c>
      <c r="BK128">
        <v>2.7</v>
      </c>
      <c r="BL128">
        <v>2.7</v>
      </c>
    </row>
    <row r="129" spans="1:64" x14ac:dyDescent="0.35">
      <c r="A129" t="s">
        <v>960</v>
      </c>
      <c r="B129" t="s">
        <v>264</v>
      </c>
      <c r="C129" t="s">
        <v>892</v>
      </c>
      <c r="D129" t="s">
        <v>893</v>
      </c>
      <c r="E129">
        <v>63.125</v>
      </c>
      <c r="F129">
        <v>124.791666666667</v>
      </c>
      <c r="G129">
        <v>130</v>
      </c>
      <c r="H129">
        <v>130</v>
      </c>
      <c r="I129">
        <v>213.846666666</v>
      </c>
      <c r="J129">
        <v>266.40083333266699</v>
      </c>
      <c r="K129">
        <v>271.33749999908298</v>
      </c>
      <c r="L129">
        <v>270.516666665917</v>
      </c>
      <c r="M129">
        <v>276.64499999908298</v>
      </c>
      <c r="N129">
        <v>288.16083333258302</v>
      </c>
      <c r="O129">
        <v>310.55583333233301</v>
      </c>
      <c r="P129">
        <v>347.14749999908298</v>
      </c>
      <c r="Q129">
        <v>392.89416666583298</v>
      </c>
      <c r="R129">
        <v>398.32166666575</v>
      </c>
      <c r="S129">
        <v>404.47249999966698</v>
      </c>
      <c r="T129">
        <v>484</v>
      </c>
      <c r="U129">
        <v>484</v>
      </c>
      <c r="V129">
        <v>484</v>
      </c>
      <c r="W129">
        <v>484</v>
      </c>
      <c r="X129">
        <v>484</v>
      </c>
      <c r="Y129">
        <v>607.43249999925001</v>
      </c>
      <c r="Z129">
        <v>681.02833333183298</v>
      </c>
      <c r="AA129">
        <v>731.084166665917</v>
      </c>
      <c r="AB129">
        <v>775.74833333125002</v>
      </c>
      <c r="AC129">
        <v>805.97583333233297</v>
      </c>
      <c r="AD129">
        <v>870.0199999985</v>
      </c>
      <c r="AE129">
        <v>881.45416666633298</v>
      </c>
      <c r="AF129">
        <v>822.5675</v>
      </c>
      <c r="AG129">
        <v>731.46833333333302</v>
      </c>
      <c r="AH129">
        <v>671.45583333333298</v>
      </c>
      <c r="AI129">
        <v>707.76416666666705</v>
      </c>
      <c r="AJ129">
        <v>733.35333333333301</v>
      </c>
      <c r="AK129">
        <v>780.65083333333303</v>
      </c>
      <c r="AL129">
        <v>802.67083333333301</v>
      </c>
      <c r="AM129">
        <v>803.44583333333298</v>
      </c>
      <c r="AN129">
        <v>771.27333333333297</v>
      </c>
      <c r="AO129">
        <v>804.45333333333303</v>
      </c>
      <c r="AP129">
        <v>951.28916666666703</v>
      </c>
      <c r="AQ129">
        <v>1401.4366666666699</v>
      </c>
      <c r="AR129">
        <v>1188.81666666667</v>
      </c>
      <c r="AS129">
        <v>1130.9575</v>
      </c>
      <c r="AT129">
        <v>1290.99458333333</v>
      </c>
      <c r="AU129">
        <v>1251.08833333333</v>
      </c>
      <c r="AV129">
        <v>1191.6141666666699</v>
      </c>
      <c r="AW129">
        <v>1145.3191666666701</v>
      </c>
      <c r="AX129">
        <v>1024.11666666667</v>
      </c>
      <c r="AY129">
        <v>954.79051583333296</v>
      </c>
      <c r="AZ129">
        <v>929.25726166666698</v>
      </c>
      <c r="BA129">
        <v>1102.04666666667</v>
      </c>
      <c r="BB129">
        <v>1276.93</v>
      </c>
      <c r="BC129">
        <v>1156.06098787879</v>
      </c>
      <c r="BD129">
        <v>1108.2921249999999</v>
      </c>
      <c r="BE129">
        <v>1126.4708260833299</v>
      </c>
      <c r="BF129">
        <v>1094.8529166666699</v>
      </c>
      <c r="BG129">
        <v>1052.9608333333299</v>
      </c>
      <c r="BH129">
        <v>1131.1575</v>
      </c>
      <c r="BI129">
        <v>1160.43343500797</v>
      </c>
      <c r="BJ129">
        <v>1130.42462125</v>
      </c>
      <c r="BK129">
        <v>1100.5</v>
      </c>
      <c r="BL129">
        <v>1165.3575000000001</v>
      </c>
    </row>
    <row r="130" spans="1:64" x14ac:dyDescent="0.35">
      <c r="A130" t="s">
        <v>183</v>
      </c>
      <c r="B130" t="s">
        <v>184</v>
      </c>
      <c r="C130" t="s">
        <v>892</v>
      </c>
      <c r="D130" t="s">
        <v>893</v>
      </c>
      <c r="E130">
        <v>0.357142999357143</v>
      </c>
      <c r="F130">
        <v>0.357142999357143</v>
      </c>
      <c r="G130">
        <v>0.357142999357143</v>
      </c>
      <c r="H130">
        <v>0.357142999357143</v>
      </c>
      <c r="I130">
        <v>0.357142999357143</v>
      </c>
      <c r="J130">
        <v>0.357142999357143</v>
      </c>
      <c r="K130">
        <v>0.357142999357143</v>
      </c>
      <c r="L130">
        <v>0.357142999357143</v>
      </c>
      <c r="M130">
        <v>0.357142999357143</v>
      </c>
      <c r="N130">
        <v>0.357142999357143</v>
      </c>
      <c r="O130">
        <v>0.357142999357143</v>
      </c>
      <c r="P130">
        <v>0.35609771386009298</v>
      </c>
      <c r="Q130">
        <v>0.32894879786402298</v>
      </c>
      <c r="R130">
        <v>0.29657231557200198</v>
      </c>
      <c r="S130">
        <v>0.29315141566666703</v>
      </c>
      <c r="T130">
        <v>0.29003233233333298</v>
      </c>
      <c r="U130">
        <v>0.29238741566666698</v>
      </c>
      <c r="V130">
        <v>0.28656599900000002</v>
      </c>
      <c r="W130">
        <v>0.27505274899999999</v>
      </c>
      <c r="X130">
        <v>0.27636608233333299</v>
      </c>
      <c r="Y130">
        <v>0.27029741566666698</v>
      </c>
      <c r="Z130">
        <v>0.27878533233333302</v>
      </c>
      <c r="AA130">
        <v>0.287910999</v>
      </c>
      <c r="AB130">
        <v>0.29147666566666702</v>
      </c>
      <c r="AC130">
        <v>0.29606191616666699</v>
      </c>
      <c r="AD130">
        <v>0.30075324991666702</v>
      </c>
      <c r="AE130">
        <v>0.29059466658333299</v>
      </c>
      <c r="AF130">
        <v>0.27866324999999997</v>
      </c>
      <c r="AG130">
        <v>0.27902925000000001</v>
      </c>
      <c r="AH130">
        <v>0.29377941666666701</v>
      </c>
      <c r="AI130">
        <v>0.28845500000000002</v>
      </c>
      <c r="AJ130">
        <v>0.28426857695150398</v>
      </c>
      <c r="AK130">
        <v>0.29322266666666702</v>
      </c>
      <c r="AL130">
        <v>0.30183860000000001</v>
      </c>
      <c r="AM130">
        <v>0.296870315</v>
      </c>
      <c r="AN130">
        <v>0.29844772083333299</v>
      </c>
      <c r="AO130">
        <v>0.29940856333333299</v>
      </c>
      <c r="AP130">
        <v>0.30334883499999998</v>
      </c>
      <c r="AQ130">
        <v>0.30475563999999999</v>
      </c>
      <c r="AR130">
        <v>0.304414666666667</v>
      </c>
      <c r="AS130">
        <v>0.30675158333333302</v>
      </c>
      <c r="AT130">
        <v>0.30668166666666702</v>
      </c>
      <c r="AU130">
        <v>0.30391425166666702</v>
      </c>
      <c r="AV130">
        <v>0.29801152108333301</v>
      </c>
      <c r="AW130">
        <v>0.29470000000000002</v>
      </c>
      <c r="AX130">
        <v>0.29199999999999998</v>
      </c>
      <c r="AY130">
        <v>0.29017622500000001</v>
      </c>
      <c r="AZ130">
        <v>0.28421395833333302</v>
      </c>
      <c r="BA130">
        <v>0.26882836666666698</v>
      </c>
      <c r="BB130">
        <v>0.28778541666666702</v>
      </c>
      <c r="BC130">
        <v>0.28660659166666702</v>
      </c>
      <c r="BD130">
        <v>0.27597894444444399</v>
      </c>
      <c r="BE130">
        <v>0.279935558333333</v>
      </c>
      <c r="BF130">
        <v>0.283589441666667</v>
      </c>
      <c r="BG130">
        <v>0.28456714166666702</v>
      </c>
      <c r="BH130">
        <v>0.30085202500000002</v>
      </c>
      <c r="BI130">
        <v>0.302137441178496</v>
      </c>
      <c r="BJ130">
        <v>0.303349758333333</v>
      </c>
      <c r="BK130">
        <v>0.30195649352417703</v>
      </c>
      <c r="BL130">
        <v>0.30361116303575503</v>
      </c>
    </row>
    <row r="131" spans="1:64" x14ac:dyDescent="0.35">
      <c r="A131" t="s">
        <v>961</v>
      </c>
      <c r="B131" t="s">
        <v>31</v>
      </c>
      <c r="C131" t="s">
        <v>892</v>
      </c>
      <c r="D131" t="s">
        <v>893</v>
      </c>
    </row>
    <row r="132" spans="1:64" x14ac:dyDescent="0.35">
      <c r="A132" t="s">
        <v>962</v>
      </c>
      <c r="B132" t="s">
        <v>188</v>
      </c>
      <c r="C132" t="s">
        <v>892</v>
      </c>
      <c r="D132" t="s">
        <v>893</v>
      </c>
      <c r="E132">
        <v>80.000154725774706</v>
      </c>
      <c r="F132">
        <v>80.000154725774706</v>
      </c>
      <c r="G132">
        <v>80.000154725774706</v>
      </c>
      <c r="H132">
        <v>80.000154725774706</v>
      </c>
      <c r="I132">
        <v>240.00046417732401</v>
      </c>
      <c r="J132">
        <v>240.00046417732401</v>
      </c>
      <c r="K132">
        <v>240.00046417732401</v>
      </c>
      <c r="L132">
        <v>240.00046417732401</v>
      </c>
      <c r="M132">
        <v>240.00046417732401</v>
      </c>
      <c r="N132">
        <v>240.00046417732401</v>
      </c>
      <c r="O132">
        <v>240.00046417732401</v>
      </c>
      <c r="P132">
        <v>240.00046417732401</v>
      </c>
      <c r="Q132">
        <v>510.00098637681401</v>
      </c>
      <c r="R132">
        <v>600.00116044331003</v>
      </c>
      <c r="S132">
        <v>600.00116044331003</v>
      </c>
      <c r="T132">
        <v>725.001402202333</v>
      </c>
      <c r="U132">
        <v>429.16726794781499</v>
      </c>
      <c r="V132">
        <v>199.99999465758501</v>
      </c>
      <c r="W132">
        <v>333.33332442930799</v>
      </c>
      <c r="X132">
        <v>367.49999018331198</v>
      </c>
      <c r="Y132">
        <v>9.9999997328792301</v>
      </c>
      <c r="Z132">
        <v>21.666666087905</v>
      </c>
      <c r="AA132">
        <v>34.999999065077297</v>
      </c>
      <c r="AB132">
        <v>34.999999065077297</v>
      </c>
      <c r="AC132">
        <v>34.999999065077297</v>
      </c>
      <c r="AD132">
        <v>54.999998530835803</v>
      </c>
      <c r="AE132">
        <v>94.999997462352695</v>
      </c>
      <c r="AF132">
        <v>187.49999499148601</v>
      </c>
      <c r="AG132">
        <v>400.37498930515198</v>
      </c>
      <c r="AH132">
        <v>591.49998419980602</v>
      </c>
      <c r="AI132">
        <v>707.74998109452702</v>
      </c>
      <c r="AJ132">
        <v>702.08331457922895</v>
      </c>
      <c r="AK132">
        <v>716.08331420525997</v>
      </c>
      <c r="AL132">
        <v>716.24998086747496</v>
      </c>
      <c r="AM132">
        <v>717.66664749629899</v>
      </c>
      <c r="AN132">
        <v>804.69082007172199</v>
      </c>
      <c r="AO132">
        <v>921.02166666666699</v>
      </c>
      <c r="AP132">
        <v>1259.9791666666699</v>
      </c>
      <c r="AQ132">
        <v>3298.3333333333298</v>
      </c>
      <c r="AR132">
        <v>7102.0249999999996</v>
      </c>
      <c r="AS132">
        <v>7887.6433333333298</v>
      </c>
      <c r="AT132">
        <v>8954.5833333333303</v>
      </c>
      <c r="AU132">
        <v>10056.333333333299</v>
      </c>
      <c r="AV132">
        <v>10569.0375</v>
      </c>
      <c r="AW132">
        <v>10585.375</v>
      </c>
      <c r="AX132">
        <v>10655.166666666701</v>
      </c>
      <c r="AY132">
        <v>10153.6240754273</v>
      </c>
      <c r="AZ132">
        <v>9602.7288182027296</v>
      </c>
      <c r="BA132">
        <v>8740.18140302543</v>
      </c>
      <c r="BB132">
        <v>8511.3511630569301</v>
      </c>
      <c r="BC132">
        <v>8254.1630297334304</v>
      </c>
      <c r="BD132">
        <v>8029.2625550618995</v>
      </c>
      <c r="BE132">
        <v>8006.5820318805299</v>
      </c>
      <c r="BF132">
        <v>7833.2299898296496</v>
      </c>
      <c r="BG132">
        <v>8042.42157002354</v>
      </c>
      <c r="BH132">
        <v>8127.6105984658598</v>
      </c>
      <c r="BI132">
        <v>8124.3667561622797</v>
      </c>
      <c r="BJ132">
        <v>8244.8431892101908</v>
      </c>
      <c r="BK132">
        <v>8401.3347661396601</v>
      </c>
      <c r="BL132">
        <v>8679.4090930967104</v>
      </c>
    </row>
    <row r="133" spans="1:64" x14ac:dyDescent="0.35">
      <c r="A133" t="s">
        <v>191</v>
      </c>
      <c r="B133" t="s">
        <v>192</v>
      </c>
      <c r="C133" t="s">
        <v>892</v>
      </c>
      <c r="D133" t="s">
        <v>893</v>
      </c>
      <c r="E133">
        <v>3.169349999</v>
      </c>
      <c r="F133">
        <v>3.07861666566667</v>
      </c>
      <c r="G133">
        <v>3.0090416656666701</v>
      </c>
      <c r="H133">
        <v>3.09729166566667</v>
      </c>
      <c r="I133">
        <v>3.0736583323333302</v>
      </c>
      <c r="J133">
        <v>3.0718499989999999</v>
      </c>
      <c r="K133">
        <v>3.1307499989999998</v>
      </c>
      <c r="L133">
        <v>3.2045166656666701</v>
      </c>
      <c r="M133">
        <v>3.1568249989999999</v>
      </c>
      <c r="N133">
        <v>3.25458333233333</v>
      </c>
      <c r="O133">
        <v>3.2689833323333302</v>
      </c>
      <c r="P133">
        <v>3.2277333323333299</v>
      </c>
      <c r="Q133">
        <v>3.0507166656666702</v>
      </c>
      <c r="R133">
        <v>2.61039999908333</v>
      </c>
      <c r="S133">
        <v>2.32775833241667</v>
      </c>
      <c r="T133">
        <v>2.3019833324166701</v>
      </c>
      <c r="U133">
        <v>2.8715916659166698</v>
      </c>
      <c r="V133">
        <v>3.06895833233333</v>
      </c>
      <c r="W133">
        <v>2.955374999</v>
      </c>
      <c r="X133">
        <v>3.2427499989999999</v>
      </c>
      <c r="Y133">
        <v>3.4361083323333301</v>
      </c>
      <c r="Z133">
        <v>4.3138749990000003</v>
      </c>
      <c r="AA133">
        <v>4.74353333233333</v>
      </c>
      <c r="AB133">
        <v>4.5281666656666699</v>
      </c>
      <c r="AC133">
        <v>6.5110916662499996</v>
      </c>
      <c r="AD133">
        <v>16.417024999666701</v>
      </c>
      <c r="AE133">
        <v>38.3699166665833</v>
      </c>
      <c r="AF133">
        <v>224.59633333333301</v>
      </c>
      <c r="AG133">
        <v>409.23</v>
      </c>
      <c r="AH133">
        <v>496.68916666666701</v>
      </c>
      <c r="AI133">
        <v>695.08916666666698</v>
      </c>
      <c r="AJ133">
        <v>928.22749999999996</v>
      </c>
      <c r="AK133">
        <v>1712.7908333333301</v>
      </c>
      <c r="AL133">
        <v>1741.36333333333</v>
      </c>
      <c r="AM133">
        <v>1680.0733333333301</v>
      </c>
      <c r="AN133">
        <v>1621.41333333333</v>
      </c>
      <c r="AO133">
        <v>1571.4441666666701</v>
      </c>
      <c r="AP133">
        <v>1539.45</v>
      </c>
      <c r="AQ133">
        <v>1516.1316666666701</v>
      </c>
      <c r="AR133">
        <v>1507.5</v>
      </c>
      <c r="AS133">
        <v>1507.5</v>
      </c>
      <c r="AT133">
        <v>1507.5</v>
      </c>
      <c r="AU133">
        <v>1507.5</v>
      </c>
      <c r="AV133">
        <v>1507.5</v>
      </c>
      <c r="AW133">
        <v>1507.5</v>
      </c>
      <c r="AX133">
        <v>1507.5</v>
      </c>
      <c r="AY133">
        <v>1507.5</v>
      </c>
      <c r="AZ133">
        <v>1507.5</v>
      </c>
      <c r="BA133">
        <v>1507.5</v>
      </c>
      <c r="BB133">
        <v>1507.5</v>
      </c>
      <c r="BC133">
        <v>1507.5</v>
      </c>
      <c r="BD133">
        <v>1507.5</v>
      </c>
      <c r="BE133">
        <v>1507.5</v>
      </c>
      <c r="BF133">
        <v>1507.5</v>
      </c>
      <c r="BG133">
        <v>1507.5</v>
      </c>
      <c r="BH133">
        <v>1507.5</v>
      </c>
      <c r="BI133">
        <v>1507.5</v>
      </c>
      <c r="BJ133">
        <v>1507.5</v>
      </c>
      <c r="BK133">
        <v>1507.5</v>
      </c>
      <c r="BL133">
        <v>1507.5</v>
      </c>
    </row>
    <row r="134" spans="1:64" x14ac:dyDescent="0.35">
      <c r="A134" t="s">
        <v>195</v>
      </c>
      <c r="B134" t="s">
        <v>196</v>
      </c>
      <c r="C134" t="s">
        <v>892</v>
      </c>
      <c r="D134" t="s">
        <v>893</v>
      </c>
      <c r="E134">
        <v>1</v>
      </c>
      <c r="F134">
        <v>1</v>
      </c>
      <c r="G134">
        <v>1</v>
      </c>
      <c r="H134">
        <v>1</v>
      </c>
      <c r="I134">
        <v>1</v>
      </c>
      <c r="J134">
        <v>1</v>
      </c>
      <c r="K134">
        <v>1</v>
      </c>
      <c r="L134">
        <v>1</v>
      </c>
      <c r="M134">
        <v>1</v>
      </c>
      <c r="N134">
        <v>1</v>
      </c>
      <c r="O134">
        <v>1</v>
      </c>
      <c r="P134">
        <v>0.99999999991666699</v>
      </c>
      <c r="Q134">
        <v>1</v>
      </c>
      <c r="R134">
        <v>0.99999999991666699</v>
      </c>
      <c r="S134">
        <v>23.7193640227995</v>
      </c>
      <c r="T134">
        <v>46.438728045599099</v>
      </c>
      <c r="U134">
        <v>46.438728045599099</v>
      </c>
      <c r="V134">
        <v>46.438728045599099</v>
      </c>
      <c r="W134">
        <v>46.438728045599099</v>
      </c>
      <c r="X134">
        <v>46.438728045599099</v>
      </c>
      <c r="Y134">
        <v>46.438728045599099</v>
      </c>
      <c r="Z134">
        <v>46.438728045599099</v>
      </c>
      <c r="AA134">
        <v>46.438728045599099</v>
      </c>
      <c r="AB134">
        <v>46.438728045599099</v>
      </c>
      <c r="AC134">
        <v>46.438728072688399</v>
      </c>
      <c r="AD134">
        <v>46.438728092037898</v>
      </c>
      <c r="AE134">
        <v>46.438728092037898</v>
      </c>
      <c r="AF134">
        <v>46.438728092037898</v>
      </c>
      <c r="AG134">
        <v>46.438728092037898</v>
      </c>
      <c r="AH134">
        <v>46.438728092037898</v>
      </c>
      <c r="AI134">
        <v>46.438728092037898</v>
      </c>
      <c r="AJ134">
        <v>46.438728092037898</v>
      </c>
      <c r="AK134">
        <v>46.438728092037898</v>
      </c>
      <c r="AL134">
        <v>46.438728092037898</v>
      </c>
      <c r="AM134">
        <v>46.438728092037898</v>
      </c>
      <c r="AN134">
        <v>49.838333333333303</v>
      </c>
      <c r="AO134">
        <v>46.837499999999999</v>
      </c>
      <c r="AP134">
        <v>50.57</v>
      </c>
      <c r="AQ134">
        <v>41.5075</v>
      </c>
      <c r="AR134">
        <v>41.902500000000003</v>
      </c>
      <c r="AS134">
        <v>40.902500000000003</v>
      </c>
      <c r="AT134">
        <v>48.591908993784003</v>
      </c>
      <c r="AU134">
        <v>61.754166666666698</v>
      </c>
      <c r="AV134">
        <v>59.378833333333297</v>
      </c>
      <c r="AW134">
        <v>54.905833333333298</v>
      </c>
      <c r="AX134">
        <v>57.095833333333303</v>
      </c>
      <c r="AY134">
        <v>58.0133333333333</v>
      </c>
      <c r="AZ134">
        <v>61.272222222222197</v>
      </c>
      <c r="BA134">
        <v>63.207500000000003</v>
      </c>
      <c r="BB134">
        <v>68.286666666666704</v>
      </c>
      <c r="BC134">
        <v>71.403333333333293</v>
      </c>
      <c r="BD134">
        <v>72.226666666666702</v>
      </c>
      <c r="BE134">
        <v>73.514772079772101</v>
      </c>
      <c r="BF134">
        <v>77.52</v>
      </c>
      <c r="BG134">
        <v>83.892499999999998</v>
      </c>
      <c r="BH134">
        <v>86.188366571699902</v>
      </c>
      <c r="BI134">
        <v>94.427243589743597</v>
      </c>
      <c r="BJ134">
        <v>112.706666666667</v>
      </c>
      <c r="BK134">
        <v>144.055575801282</v>
      </c>
      <c r="BL134">
        <v>186.42974455107199</v>
      </c>
    </row>
    <row r="135" spans="1:64" x14ac:dyDescent="0.35">
      <c r="A135" t="s">
        <v>421</v>
      </c>
      <c r="B135" t="s">
        <v>422</v>
      </c>
      <c r="C135" t="s">
        <v>892</v>
      </c>
      <c r="D135" t="s">
        <v>893</v>
      </c>
      <c r="E135">
        <v>0.35714299900000002</v>
      </c>
      <c r="F135">
        <v>0.35714299900000002</v>
      </c>
      <c r="G135">
        <v>0.35714299900000002</v>
      </c>
      <c r="H135">
        <v>0.35714299900000002</v>
      </c>
      <c r="I135">
        <v>0.35714299900000002</v>
      </c>
      <c r="J135">
        <v>0.35714299900000002</v>
      </c>
      <c r="K135">
        <v>0.35714299900000002</v>
      </c>
      <c r="L135">
        <v>0.35714299900000002</v>
      </c>
      <c r="M135">
        <v>0.35714299900000002</v>
      </c>
      <c r="N135">
        <v>0.35714299900000002</v>
      </c>
      <c r="O135">
        <v>0.35714299900000002</v>
      </c>
      <c r="P135">
        <v>0.35632574900000002</v>
      </c>
      <c r="Q135">
        <v>0.32894699900000002</v>
      </c>
      <c r="R135">
        <v>0.30002599899999999</v>
      </c>
      <c r="S135">
        <v>0.29605099899999998</v>
      </c>
      <c r="T135">
        <v>0.29605099899999998</v>
      </c>
      <c r="U135">
        <v>0.29605099899999998</v>
      </c>
      <c r="V135">
        <v>0.29605099899999998</v>
      </c>
      <c r="W135">
        <v>0.29605099899999998</v>
      </c>
      <c r="X135">
        <v>0.29605099899999998</v>
      </c>
      <c r="Y135">
        <v>0.296050749</v>
      </c>
      <c r="Z135">
        <v>0.29605174899999998</v>
      </c>
      <c r="AA135">
        <v>0.29605299899999998</v>
      </c>
      <c r="AB135">
        <v>0.29605299908333299</v>
      </c>
      <c r="AC135">
        <v>0.29605299958333298</v>
      </c>
      <c r="AD135">
        <v>0.29605300000000001</v>
      </c>
      <c r="AE135">
        <v>0.31539580253923399</v>
      </c>
      <c r="AF135">
        <v>0.29702864435074999</v>
      </c>
      <c r="AG135">
        <v>0.285766198804</v>
      </c>
      <c r="AH135">
        <v>0.29960165611424999</v>
      </c>
      <c r="AI135">
        <v>0.28317718970299999</v>
      </c>
      <c r="AJ135">
        <v>0.28072831727850001</v>
      </c>
      <c r="AK135">
        <v>0.28155335412458299</v>
      </c>
      <c r="AL135">
        <v>0.30437021879031601</v>
      </c>
      <c r="AM135">
        <v>0.34836821013777403</v>
      </c>
      <c r="AN135">
        <v>0.41814493434980698</v>
      </c>
      <c r="AO135">
        <v>0.43679976921490199</v>
      </c>
      <c r="AP135">
        <v>0.46086611531154598</v>
      </c>
      <c r="AQ135">
        <v>0.46757443745260102</v>
      </c>
      <c r="AR135">
        <v>0.463810768619974</v>
      </c>
      <c r="AS135">
        <v>0.51218961330833301</v>
      </c>
      <c r="AT135">
        <v>0.60506425362333305</v>
      </c>
      <c r="AU135">
        <v>1.2706791739733301</v>
      </c>
      <c r="AV135">
        <v>1.29294412808415</v>
      </c>
      <c r="AW135">
        <v>1.3049661442676701</v>
      </c>
      <c r="AX135">
        <v>1.3083848239159199</v>
      </c>
      <c r="AY135">
        <v>1.3135716247906699</v>
      </c>
      <c r="AZ135">
        <v>1.26264486767833</v>
      </c>
      <c r="BA135">
        <v>1.2235623934186699</v>
      </c>
      <c r="BB135">
        <v>1.2535344886256801</v>
      </c>
      <c r="BC135">
        <v>1.26678941001316</v>
      </c>
      <c r="BD135">
        <v>1.2241524946034601</v>
      </c>
      <c r="BE135">
        <v>1.26165963821484</v>
      </c>
      <c r="BF135">
        <v>1.2716918211177399</v>
      </c>
      <c r="BG135">
        <v>1.27240206718888</v>
      </c>
      <c r="BH135">
        <v>1.38120985962103</v>
      </c>
      <c r="BI135">
        <v>1.39036867889833</v>
      </c>
      <c r="BJ135">
        <v>1.3938200108234999</v>
      </c>
      <c r="BK135">
        <v>1.36496666666667</v>
      </c>
      <c r="BL135">
        <v>1.3982628973692801</v>
      </c>
    </row>
    <row r="136" spans="1:64" x14ac:dyDescent="0.35">
      <c r="A136" t="s">
        <v>963</v>
      </c>
      <c r="B136" t="s">
        <v>964</v>
      </c>
      <c r="C136" t="s">
        <v>892</v>
      </c>
      <c r="D136" t="s">
        <v>893</v>
      </c>
      <c r="E136">
        <v>1.7142900007142901</v>
      </c>
      <c r="F136">
        <v>1.7142900007142901</v>
      </c>
      <c r="G136">
        <v>1.7142900007142901</v>
      </c>
      <c r="H136">
        <v>1.7142900007142901</v>
      </c>
      <c r="I136">
        <v>1.7142900007142901</v>
      </c>
      <c r="J136">
        <v>1.7142900007142901</v>
      </c>
      <c r="K136">
        <v>1.7142900007142901</v>
      </c>
      <c r="L136">
        <v>1.7619083340952399</v>
      </c>
      <c r="M136">
        <v>2.0000000010000001</v>
      </c>
      <c r="N136">
        <v>2.0000000010000001</v>
      </c>
      <c r="O136">
        <v>2.0000000010000001</v>
      </c>
      <c r="P136">
        <v>1.97487273321145</v>
      </c>
      <c r="Q136">
        <v>1.9212781494760101</v>
      </c>
      <c r="R136">
        <v>1.9592192359816101</v>
      </c>
      <c r="S136">
        <v>2.0532324085176299</v>
      </c>
      <c r="T136">
        <v>2.16979583233333</v>
      </c>
      <c r="U136">
        <v>2.6146708328333301</v>
      </c>
      <c r="V136">
        <v>2.7</v>
      </c>
      <c r="W136">
        <v>2.7</v>
      </c>
      <c r="X136">
        <v>2.7</v>
      </c>
      <c r="Y136">
        <v>2.7</v>
      </c>
      <c r="Z136">
        <v>2.7</v>
      </c>
      <c r="AA136">
        <v>2.7</v>
      </c>
      <c r="AB136">
        <v>2.7</v>
      </c>
      <c r="AC136">
        <v>2.7</v>
      </c>
      <c r="AD136">
        <v>2.7</v>
      </c>
      <c r="AE136">
        <v>2.7</v>
      </c>
      <c r="AF136">
        <v>2.7</v>
      </c>
      <c r="AG136">
        <v>2.7</v>
      </c>
      <c r="AH136">
        <v>2.7</v>
      </c>
      <c r="AI136">
        <v>2.7</v>
      </c>
      <c r="AJ136">
        <v>2.7</v>
      </c>
      <c r="AK136">
        <v>2.7</v>
      </c>
      <c r="AL136">
        <v>2.7</v>
      </c>
      <c r="AM136">
        <v>2.7</v>
      </c>
      <c r="AN136">
        <v>2.7</v>
      </c>
      <c r="AO136">
        <v>2.7</v>
      </c>
      <c r="AP136">
        <v>2.7</v>
      </c>
      <c r="AQ136">
        <v>2.7</v>
      </c>
      <c r="AR136">
        <v>2.7</v>
      </c>
      <c r="AS136">
        <v>2.7</v>
      </c>
      <c r="AT136">
        <v>2.7</v>
      </c>
      <c r="AU136">
        <v>2.7</v>
      </c>
      <c r="AV136">
        <v>2.7</v>
      </c>
      <c r="AW136">
        <v>2.7</v>
      </c>
      <c r="AX136">
        <v>2.7</v>
      </c>
      <c r="AY136">
        <v>2.7</v>
      </c>
      <c r="AZ136">
        <v>2.7</v>
      </c>
      <c r="BA136">
        <v>2.7</v>
      </c>
      <c r="BB136">
        <v>2.7</v>
      </c>
      <c r="BC136">
        <v>2.7</v>
      </c>
      <c r="BD136">
        <v>2.7</v>
      </c>
      <c r="BE136">
        <v>2.7</v>
      </c>
      <c r="BF136">
        <v>2.7</v>
      </c>
      <c r="BG136">
        <v>2.7</v>
      </c>
      <c r="BH136">
        <v>2.7</v>
      </c>
      <c r="BI136">
        <v>2.7</v>
      </c>
      <c r="BJ136">
        <v>2.7</v>
      </c>
      <c r="BK136">
        <v>2.7</v>
      </c>
      <c r="BL136">
        <v>2.7</v>
      </c>
    </row>
    <row r="137" spans="1:64" x14ac:dyDescent="0.35">
      <c r="A137" t="s">
        <v>30</v>
      </c>
      <c r="B137" t="s">
        <v>965</v>
      </c>
      <c r="C137" t="s">
        <v>892</v>
      </c>
      <c r="D137" t="s">
        <v>893</v>
      </c>
    </row>
    <row r="138" spans="1:64" x14ac:dyDescent="0.35">
      <c r="A138" t="s">
        <v>966</v>
      </c>
      <c r="B138" t="s">
        <v>967</v>
      </c>
      <c r="C138" t="s">
        <v>892</v>
      </c>
      <c r="D138" t="s">
        <v>893</v>
      </c>
    </row>
    <row r="139" spans="1:64" x14ac:dyDescent="0.35">
      <c r="A139" t="s">
        <v>968</v>
      </c>
      <c r="B139" t="s">
        <v>969</v>
      </c>
      <c r="C139" t="s">
        <v>892</v>
      </c>
      <c r="D139" t="s">
        <v>893</v>
      </c>
    </row>
    <row r="140" spans="1:64" x14ac:dyDescent="0.35">
      <c r="A140" t="s">
        <v>725</v>
      </c>
      <c r="B140" t="s">
        <v>970</v>
      </c>
      <c r="C140" t="s">
        <v>892</v>
      </c>
      <c r="D140" t="s">
        <v>893</v>
      </c>
    </row>
    <row r="141" spans="1:64" x14ac:dyDescent="0.35">
      <c r="A141" t="s">
        <v>301</v>
      </c>
      <c r="B141" t="s">
        <v>302</v>
      </c>
      <c r="C141" t="s">
        <v>892</v>
      </c>
      <c r="D141" t="s">
        <v>893</v>
      </c>
      <c r="E141">
        <v>4.7619000037618999</v>
      </c>
      <c r="F141">
        <v>4.7619000037618999</v>
      </c>
      <c r="G141">
        <v>4.7619000037618999</v>
      </c>
      <c r="H141">
        <v>4.7619000037618999</v>
      </c>
      <c r="I141">
        <v>4.7619000037618999</v>
      </c>
      <c r="J141">
        <v>4.7619000037618999</v>
      </c>
      <c r="K141">
        <v>4.7619000037618999</v>
      </c>
      <c r="L141">
        <v>4.8611058367976101</v>
      </c>
      <c r="M141">
        <v>5.9523700049523702</v>
      </c>
      <c r="N141">
        <v>5.9523700049523702</v>
      </c>
      <c r="O141">
        <v>5.9523700049523702</v>
      </c>
      <c r="P141">
        <v>5.9349486209637803</v>
      </c>
      <c r="Q141">
        <v>5.9703171818733498</v>
      </c>
      <c r="R141">
        <v>6.4024999989999998</v>
      </c>
      <c r="S141">
        <v>6.6507499990000003</v>
      </c>
      <c r="T141">
        <v>7.00716666566667</v>
      </c>
      <c r="U141">
        <v>8.4119999990833296</v>
      </c>
      <c r="V141">
        <v>8.8728333326666693</v>
      </c>
      <c r="W141">
        <v>15.610666665749999</v>
      </c>
      <c r="X141">
        <v>15.571833332583299</v>
      </c>
      <c r="Y141">
        <v>16.534416666166699</v>
      </c>
      <c r="Z141">
        <v>19.245749999166701</v>
      </c>
      <c r="AA141">
        <v>20.812249998999999</v>
      </c>
      <c r="AB141">
        <v>23.528583332416702</v>
      </c>
      <c r="AC141">
        <v>25.438166666083301</v>
      </c>
      <c r="AD141">
        <v>27.162583333000001</v>
      </c>
      <c r="AE141">
        <v>28.017333333250001</v>
      </c>
      <c r="AF141">
        <v>29.444749999999999</v>
      </c>
      <c r="AG141">
        <v>31.806750000000001</v>
      </c>
      <c r="AH141">
        <v>36.047083333333298</v>
      </c>
      <c r="AI141">
        <v>40.062916666666702</v>
      </c>
      <c r="AJ141">
        <v>41.371499999999997</v>
      </c>
      <c r="AK141">
        <v>43.829625</v>
      </c>
      <c r="AL141">
        <v>48.322167499999999</v>
      </c>
      <c r="AM141">
        <v>49.415141666666699</v>
      </c>
      <c r="AN141">
        <v>51.251589166666697</v>
      </c>
      <c r="AO141">
        <v>55.271444166666697</v>
      </c>
      <c r="AP141">
        <v>58.994605</v>
      </c>
      <c r="AQ141">
        <v>64.450118333333293</v>
      </c>
      <c r="AR141">
        <v>70.635450000000006</v>
      </c>
      <c r="AS141">
        <v>77.005116666666694</v>
      </c>
      <c r="AT141">
        <v>89.383013333333295</v>
      </c>
      <c r="AU141">
        <v>95.662064999999998</v>
      </c>
      <c r="AV141">
        <v>96.520950833333302</v>
      </c>
      <c r="AW141">
        <v>101.1944575</v>
      </c>
      <c r="AX141">
        <v>100.498051666667</v>
      </c>
      <c r="AY141">
        <v>103.914445833333</v>
      </c>
      <c r="AZ141">
        <v>110.623233333333</v>
      </c>
      <c r="BA141">
        <v>108.33376271929799</v>
      </c>
      <c r="BB141">
        <v>114.94478333333301</v>
      </c>
      <c r="BC141">
        <v>113.064480448821</v>
      </c>
      <c r="BD141">
        <v>110.565207851396</v>
      </c>
      <c r="BE141">
        <v>127.60335350681</v>
      </c>
      <c r="BF141">
        <v>129.06903093288801</v>
      </c>
      <c r="BG141">
        <v>130.564685218829</v>
      </c>
      <c r="BH141">
        <v>135.856912797089</v>
      </c>
      <c r="BI141">
        <v>145.58166749202601</v>
      </c>
      <c r="BJ141">
        <v>152.446413948767</v>
      </c>
      <c r="BK141">
        <v>162.46485873677801</v>
      </c>
      <c r="BL141">
        <v>178.74492504584799</v>
      </c>
    </row>
    <row r="142" spans="1:64" x14ac:dyDescent="0.35">
      <c r="A142" t="s">
        <v>971</v>
      </c>
      <c r="B142" t="s">
        <v>972</v>
      </c>
      <c r="C142" t="s">
        <v>892</v>
      </c>
      <c r="D142" t="s">
        <v>893</v>
      </c>
    </row>
    <row r="143" spans="1:64" x14ac:dyDescent="0.35">
      <c r="A143" t="s">
        <v>973</v>
      </c>
      <c r="B143" t="s">
        <v>974</v>
      </c>
      <c r="C143" t="s">
        <v>892</v>
      </c>
      <c r="D143" t="s">
        <v>893</v>
      </c>
    </row>
    <row r="144" spans="1:64" x14ac:dyDescent="0.35">
      <c r="A144" t="s">
        <v>193</v>
      </c>
      <c r="B144" t="s">
        <v>194</v>
      </c>
      <c r="C144" t="s">
        <v>892</v>
      </c>
      <c r="D144" t="s">
        <v>893</v>
      </c>
      <c r="E144">
        <v>0.71428599971428597</v>
      </c>
      <c r="F144">
        <v>0.71428599971428597</v>
      </c>
      <c r="G144">
        <v>0.71428599971428597</v>
      </c>
      <c r="H144">
        <v>0.71428599971428597</v>
      </c>
      <c r="I144">
        <v>0.71428599971428597</v>
      </c>
      <c r="J144">
        <v>0.71428599971428597</v>
      </c>
      <c r="K144">
        <v>0.71428599971428597</v>
      </c>
      <c r="L144">
        <v>0.71428599971428597</v>
      </c>
      <c r="M144">
        <v>0.71428599971428597</v>
      </c>
      <c r="N144">
        <v>0.71428599971428597</v>
      </c>
      <c r="O144">
        <v>0.71428599971428597</v>
      </c>
      <c r="P144">
        <v>0.71521691632142903</v>
      </c>
      <c r="Q144">
        <v>0.76872523719602703</v>
      </c>
      <c r="R144">
        <v>0.69395909802109201</v>
      </c>
      <c r="S144">
        <v>0.67947700357025098</v>
      </c>
      <c r="T144">
        <v>0.73950775529633594</v>
      </c>
      <c r="U144">
        <v>0.86956521814744803</v>
      </c>
      <c r="V144">
        <v>0.86956521814744803</v>
      </c>
      <c r="W144">
        <v>0.86956521814744803</v>
      </c>
      <c r="X144">
        <v>0.84202260193494305</v>
      </c>
      <c r="Y144">
        <v>0.77883373727604099</v>
      </c>
      <c r="Z144">
        <v>0.87757894275815396</v>
      </c>
      <c r="AA144">
        <v>1.0858158330833301</v>
      </c>
      <c r="AB144">
        <v>1.1140999997500001</v>
      </c>
      <c r="AC144">
        <v>1.47527749975</v>
      </c>
      <c r="AD144">
        <v>2.2286749994166701</v>
      </c>
      <c r="AE144">
        <v>2.2850316664166699</v>
      </c>
      <c r="AF144">
        <v>2.03603333333333</v>
      </c>
      <c r="AG144">
        <v>2.2734675000000002</v>
      </c>
      <c r="AH144">
        <v>2.6226775</v>
      </c>
      <c r="AI144">
        <v>2.58732083333333</v>
      </c>
      <c r="AJ144">
        <v>2.7613150000000002</v>
      </c>
      <c r="AK144">
        <v>2.8520141666666698</v>
      </c>
      <c r="AL144">
        <v>3.2677415833333301</v>
      </c>
      <c r="AM144">
        <v>3.5507983333333302</v>
      </c>
      <c r="AN144">
        <v>3.6270850000000001</v>
      </c>
      <c r="AO144">
        <v>4.2993491666666701</v>
      </c>
      <c r="AP144">
        <v>4.6079616666666698</v>
      </c>
      <c r="AQ144">
        <v>5.52828416666667</v>
      </c>
      <c r="AR144">
        <v>6.1094841666666699</v>
      </c>
      <c r="AS144">
        <v>6.9398283333333302</v>
      </c>
      <c r="AT144">
        <v>8.6091808333333297</v>
      </c>
      <c r="AU144">
        <v>10.540746666666699</v>
      </c>
      <c r="AV144">
        <v>7.5647491666666697</v>
      </c>
      <c r="AW144">
        <v>6.4596925000000001</v>
      </c>
      <c r="AX144">
        <v>6.3593283333333304</v>
      </c>
      <c r="AY144">
        <v>6.7715491666666701</v>
      </c>
      <c r="AZ144">
        <v>7.0453650000000003</v>
      </c>
      <c r="BA144">
        <v>8.26122333333333</v>
      </c>
      <c r="BB144">
        <v>8.4736741582488797</v>
      </c>
      <c r="BC144">
        <v>7.3212219611528804</v>
      </c>
      <c r="BD144">
        <v>7.2611321323273499</v>
      </c>
      <c r="BE144">
        <v>8.2099686265933105</v>
      </c>
      <c r="BF144">
        <v>9.6550560691352594</v>
      </c>
      <c r="BG144">
        <v>10.852655568783099</v>
      </c>
      <c r="BH144">
        <v>12.7589308811644</v>
      </c>
      <c r="BI144">
        <v>14.7096108855267</v>
      </c>
      <c r="BJ144">
        <v>13.3238014244992</v>
      </c>
      <c r="BK144">
        <v>13.233926471583301</v>
      </c>
      <c r="BL144">
        <v>14.448427054833299</v>
      </c>
    </row>
    <row r="145" spans="1:64" x14ac:dyDescent="0.35">
      <c r="A145" t="s">
        <v>975</v>
      </c>
      <c r="B145" t="s">
        <v>976</v>
      </c>
      <c r="C145" t="s">
        <v>892</v>
      </c>
      <c r="D145" t="s">
        <v>893</v>
      </c>
    </row>
    <row r="146" spans="1:64" x14ac:dyDescent="0.35">
      <c r="A146" t="s">
        <v>197</v>
      </c>
      <c r="B146" t="s">
        <v>198</v>
      </c>
      <c r="C146" t="s">
        <v>892</v>
      </c>
      <c r="D146" t="s">
        <v>893</v>
      </c>
      <c r="AK146">
        <v>1.77275</v>
      </c>
      <c r="AL146">
        <v>4.3440633333333301</v>
      </c>
      <c r="AM146">
        <v>3.9777499999999999</v>
      </c>
      <c r="AN146">
        <v>4</v>
      </c>
      <c r="AO146">
        <v>4</v>
      </c>
      <c r="AP146">
        <v>4</v>
      </c>
      <c r="AQ146">
        <v>4</v>
      </c>
      <c r="AR146">
        <v>4</v>
      </c>
      <c r="AS146">
        <v>4</v>
      </c>
      <c r="AT146">
        <v>4</v>
      </c>
      <c r="AU146">
        <v>3.6769583333333302</v>
      </c>
      <c r="AV146">
        <v>3.0608666666666702</v>
      </c>
      <c r="AW146">
        <v>2.7805916666666701</v>
      </c>
      <c r="AX146">
        <v>2.774025</v>
      </c>
      <c r="AY146">
        <v>2.7522250000000001</v>
      </c>
      <c r="AZ146">
        <v>2.5237250000000002</v>
      </c>
      <c r="BA146">
        <v>2.357075</v>
      </c>
      <c r="BB146">
        <v>2.48403333333333</v>
      </c>
      <c r="BC146">
        <v>2.6063333333333301</v>
      </c>
      <c r="BD146">
        <v>2.4811000000000001</v>
      </c>
      <c r="BE146">
        <v>2.6862916666666701</v>
      </c>
      <c r="BF146">
        <v>2.60100833333333</v>
      </c>
      <c r="BG146">
        <v>2.6002916666666702</v>
      </c>
    </row>
    <row r="147" spans="1:64" x14ac:dyDescent="0.35">
      <c r="A147" t="s">
        <v>199</v>
      </c>
      <c r="B147" t="s">
        <v>200</v>
      </c>
      <c r="C147" t="s">
        <v>892</v>
      </c>
      <c r="D147" t="s">
        <v>893</v>
      </c>
      <c r="E147">
        <v>50.000000049000001</v>
      </c>
      <c r="F147">
        <v>50.000000049000001</v>
      </c>
      <c r="G147">
        <v>50.000000049000001</v>
      </c>
      <c r="H147">
        <v>50.000000049000001</v>
      </c>
      <c r="I147">
        <v>50.000000049000001</v>
      </c>
      <c r="J147">
        <v>50.000000049000001</v>
      </c>
      <c r="K147">
        <v>50.000000049000001</v>
      </c>
      <c r="L147">
        <v>50.000000049000001</v>
      </c>
      <c r="M147">
        <v>50.000000049000001</v>
      </c>
      <c r="N147">
        <v>50.000000049000001</v>
      </c>
      <c r="O147">
        <v>50.000000049000001</v>
      </c>
      <c r="P147">
        <v>49.056977421689901</v>
      </c>
      <c r="Q147">
        <v>44.014583332333302</v>
      </c>
      <c r="R147">
        <v>38.976499998999998</v>
      </c>
      <c r="S147">
        <v>38.951499998999999</v>
      </c>
      <c r="T147">
        <v>36.778916665666699</v>
      </c>
      <c r="U147">
        <v>38.605166665666701</v>
      </c>
      <c r="V147">
        <v>35.842749998999999</v>
      </c>
      <c r="W147">
        <v>31.492083332333301</v>
      </c>
      <c r="X147">
        <v>29.318666665666701</v>
      </c>
      <c r="Y147">
        <v>29.24166666575</v>
      </c>
      <c r="Z147">
        <v>37.129249999166703</v>
      </c>
      <c r="AA147">
        <v>45.690583332333297</v>
      </c>
      <c r="AB147">
        <v>51.131666665833301</v>
      </c>
      <c r="AC147">
        <v>57.783916666416701</v>
      </c>
      <c r="AD147">
        <v>59.378</v>
      </c>
      <c r="AE147">
        <v>44.671916666666696</v>
      </c>
      <c r="AF147">
        <v>37.334083333333297</v>
      </c>
      <c r="AG147">
        <v>36.768333333333302</v>
      </c>
      <c r="AH147">
        <v>39.404000000000003</v>
      </c>
      <c r="AI147">
        <v>33.417916666666699</v>
      </c>
      <c r="AJ147">
        <v>34.148249999999997</v>
      </c>
      <c r="AK147">
        <v>32.149500000000003</v>
      </c>
      <c r="AL147">
        <v>34.596520833333301</v>
      </c>
      <c r="AM147">
        <v>33.456497499999998</v>
      </c>
      <c r="AN147">
        <v>29.4800166666667</v>
      </c>
      <c r="AO147">
        <v>30.961513333333301</v>
      </c>
      <c r="AP147">
        <v>35.773890833333297</v>
      </c>
      <c r="AQ147">
        <v>36.298640833333302</v>
      </c>
    </row>
    <row r="148" spans="1:64" x14ac:dyDescent="0.35">
      <c r="A148" t="s">
        <v>189</v>
      </c>
      <c r="B148" t="s">
        <v>190</v>
      </c>
      <c r="C148" t="s">
        <v>892</v>
      </c>
      <c r="D148" t="s">
        <v>893</v>
      </c>
      <c r="AK148">
        <v>0.73646666666666605</v>
      </c>
      <c r="AL148">
        <v>0.67533333333333301</v>
      </c>
      <c r="AM148">
        <v>0.55974999999999997</v>
      </c>
      <c r="AN148">
        <v>0.52758333333333296</v>
      </c>
      <c r="AO148">
        <v>0.55074999999999996</v>
      </c>
      <c r="AP148">
        <v>0.58091666666666697</v>
      </c>
      <c r="AQ148">
        <v>0.58983333333333299</v>
      </c>
      <c r="AR148">
        <v>0.58516666666666695</v>
      </c>
      <c r="AS148">
        <v>0.60650000000000004</v>
      </c>
      <c r="AT148">
        <v>0.62791666666666701</v>
      </c>
      <c r="AU148">
        <v>0.61819166666666703</v>
      </c>
      <c r="AV148">
        <v>0.57147499999999996</v>
      </c>
      <c r="AW148">
        <v>0.54023333333333301</v>
      </c>
      <c r="AX148">
        <v>0.56471666666666698</v>
      </c>
      <c r="AY148">
        <v>0.56040833333333295</v>
      </c>
      <c r="AZ148">
        <v>0.51379166666666698</v>
      </c>
      <c r="BA148">
        <v>0.480816666666667</v>
      </c>
      <c r="BB148">
        <v>0.50555000000000005</v>
      </c>
      <c r="BC148">
        <v>0.53047500000000003</v>
      </c>
      <c r="BD148">
        <v>0.50123333333333298</v>
      </c>
      <c r="BE148">
        <v>0.546875</v>
      </c>
      <c r="BF148">
        <v>0.52939166666666704</v>
      </c>
    </row>
    <row r="149" spans="1:64" x14ac:dyDescent="0.35">
      <c r="A149" t="s">
        <v>977</v>
      </c>
      <c r="B149" t="s">
        <v>978</v>
      </c>
      <c r="C149" t="s">
        <v>892</v>
      </c>
      <c r="D149" t="s">
        <v>893</v>
      </c>
      <c r="L149">
        <v>6.0757894730000004</v>
      </c>
      <c r="M149">
        <v>6.0715789468333297</v>
      </c>
      <c r="N149">
        <v>6.0361403504166704</v>
      </c>
      <c r="O149">
        <v>6.05140350825</v>
      </c>
      <c r="P149">
        <v>5.9473684206666704</v>
      </c>
      <c r="Q149">
        <v>5.7145614030000003</v>
      </c>
      <c r="R149">
        <v>4.9287547528333304</v>
      </c>
      <c r="S149">
        <v>5.0397640408333304</v>
      </c>
      <c r="T149">
        <v>5.1264373541666703</v>
      </c>
      <c r="U149">
        <v>6.0614489860000003</v>
      </c>
      <c r="V149">
        <v>5.5737853099999999</v>
      </c>
      <c r="W149">
        <v>5.02916666575</v>
      </c>
      <c r="X149">
        <v>5.1766666656666702</v>
      </c>
      <c r="Y149">
        <v>5.0949999990833303</v>
      </c>
      <c r="Z149">
        <v>5.75166666583333</v>
      </c>
      <c r="AA149">
        <v>6.2258333324999997</v>
      </c>
      <c r="AB149">
        <v>7.4641666659999997</v>
      </c>
      <c r="AC149">
        <v>8.0353499999999993</v>
      </c>
      <c r="AD149">
        <v>7.99884166666667</v>
      </c>
      <c r="AE149">
        <v>8.0131583333333296</v>
      </c>
      <c r="AF149">
        <v>8.0098083333333303</v>
      </c>
      <c r="AG149">
        <v>8.0405916666666695</v>
      </c>
      <c r="AH149">
        <v>8.0338833333333302</v>
      </c>
      <c r="AI149">
        <v>8.0209916666666707</v>
      </c>
      <c r="AJ149">
        <v>8.0042500000000008</v>
      </c>
      <c r="AK149">
        <v>7.9723416666666704</v>
      </c>
      <c r="AL149">
        <v>7.9675500000000001</v>
      </c>
      <c r="AM149">
        <v>7.9602833333333303</v>
      </c>
      <c r="AN149">
        <v>7.9677583333333297</v>
      </c>
      <c r="AO149">
        <v>7.9664000000000001</v>
      </c>
      <c r="AP149">
        <v>7.9752916666666698</v>
      </c>
      <c r="AQ149">
        <v>7.9787666666666697</v>
      </c>
      <c r="AR149">
        <v>7.9918500000000003</v>
      </c>
      <c r="AS149">
        <v>8.0259</v>
      </c>
      <c r="AT149">
        <v>8.0335000000000001</v>
      </c>
      <c r="AU149">
        <v>8.0334333333333294</v>
      </c>
      <c r="AV149">
        <v>8.0212411666666696</v>
      </c>
      <c r="AW149">
        <v>8.0221710833333297</v>
      </c>
      <c r="AX149">
        <v>8.0110645833333294</v>
      </c>
      <c r="AY149">
        <v>8.0014261666666702</v>
      </c>
      <c r="AZ149">
        <v>8.0358539166666692</v>
      </c>
      <c r="BA149">
        <v>8.0201099166666694</v>
      </c>
      <c r="BB149">
        <v>7.9842833333333303</v>
      </c>
      <c r="BC149">
        <v>8.0022166666666692</v>
      </c>
      <c r="BD149">
        <v>8.0182083333333303</v>
      </c>
      <c r="BE149">
        <v>7.9898635000000002</v>
      </c>
      <c r="BF149">
        <v>7.9892553333333298</v>
      </c>
      <c r="BG149">
        <v>7.9871290000000004</v>
      </c>
      <c r="BH149">
        <v>7.9849604166666701</v>
      </c>
      <c r="BI149">
        <v>7.9950642500000004</v>
      </c>
      <c r="BJ149">
        <v>8.0260010000000008</v>
      </c>
      <c r="BK149">
        <v>8.0725074166666708</v>
      </c>
      <c r="BL149">
        <v>8.0704703333333292</v>
      </c>
    </row>
    <row r="150" spans="1:64" x14ac:dyDescent="0.35">
      <c r="A150" t="s">
        <v>979</v>
      </c>
      <c r="B150" t="s">
        <v>980</v>
      </c>
      <c r="C150" t="s">
        <v>892</v>
      </c>
      <c r="D150" t="s">
        <v>893</v>
      </c>
    </row>
    <row r="151" spans="1:64" x14ac:dyDescent="0.35">
      <c r="A151" t="s">
        <v>219</v>
      </c>
      <c r="B151" t="s">
        <v>220</v>
      </c>
      <c r="C151" t="s">
        <v>892</v>
      </c>
      <c r="D151" t="s">
        <v>893</v>
      </c>
      <c r="E151">
        <v>5.0604900040604903</v>
      </c>
      <c r="F151">
        <v>5.0604900040604903</v>
      </c>
      <c r="G151">
        <v>5.0604900040604903</v>
      </c>
      <c r="H151">
        <v>5.0604900040604903</v>
      </c>
      <c r="I151">
        <v>5.0604900040604903</v>
      </c>
      <c r="J151">
        <v>5.0604900040604903</v>
      </c>
      <c r="K151">
        <v>5.0604900040604903</v>
      </c>
      <c r="L151">
        <v>5.0604900040604903</v>
      </c>
      <c r="M151">
        <v>5.0604900040604903</v>
      </c>
      <c r="N151">
        <v>5.0604900040604903</v>
      </c>
      <c r="O151">
        <v>5.0604900040604903</v>
      </c>
      <c r="P151">
        <v>5.04995885361157</v>
      </c>
      <c r="Q151">
        <v>4.5924803201409503</v>
      </c>
      <c r="R151">
        <v>4.1069208323333299</v>
      </c>
      <c r="S151">
        <v>4.3697666656666696</v>
      </c>
      <c r="T151">
        <v>4.0524874989999997</v>
      </c>
      <c r="U151">
        <v>4.4193124990000001</v>
      </c>
      <c r="V151">
        <v>4.5033458323333297</v>
      </c>
      <c r="W151">
        <v>4.1666708323333301</v>
      </c>
      <c r="X151">
        <v>3.8991341656666698</v>
      </c>
      <c r="Y151">
        <v>3.9366458323333302</v>
      </c>
      <c r="Z151">
        <v>5.1722958323333303</v>
      </c>
      <c r="AA151">
        <v>6.0230224989999996</v>
      </c>
      <c r="AB151">
        <v>7.1113233323333302</v>
      </c>
      <c r="AC151">
        <v>8.8105358327500003</v>
      </c>
      <c r="AD151">
        <v>10.0624941664167</v>
      </c>
      <c r="AE151">
        <v>9.1044416664166707</v>
      </c>
      <c r="AF151">
        <v>8.3592250000000003</v>
      </c>
      <c r="AG151">
        <v>8.2091499999999993</v>
      </c>
      <c r="AH151">
        <v>8.4881700000000002</v>
      </c>
      <c r="AI151">
        <v>8.24234166666667</v>
      </c>
      <c r="AJ151">
        <v>8.70655</v>
      </c>
      <c r="AK151">
        <v>8.5378749999999997</v>
      </c>
      <c r="AL151">
        <v>9.2987091666666704</v>
      </c>
      <c r="AM151">
        <v>9.2027149999999995</v>
      </c>
      <c r="AN151">
        <v>8.5402358333333304</v>
      </c>
      <c r="AO151">
        <v>8.7158758333333299</v>
      </c>
      <c r="AP151">
        <v>9.5271066666666702</v>
      </c>
      <c r="AQ151">
        <v>9.6044158333333307</v>
      </c>
      <c r="AR151">
        <v>9.8044191666666691</v>
      </c>
      <c r="AS151">
        <v>10.6256361666667</v>
      </c>
      <c r="AT151">
        <v>11.302975</v>
      </c>
      <c r="AU151">
        <v>11.020583333333301</v>
      </c>
      <c r="AV151">
        <v>9.5743833333333299</v>
      </c>
      <c r="AW151">
        <v>8.8680166666666693</v>
      </c>
      <c r="AX151">
        <v>8.8650083333333303</v>
      </c>
      <c r="AY151">
        <v>8.7955833333333295</v>
      </c>
      <c r="AZ151">
        <v>8.1923333333333304</v>
      </c>
      <c r="BA151">
        <v>7.7503250000000001</v>
      </c>
      <c r="BB151">
        <v>8.0571000000000002</v>
      </c>
      <c r="BC151">
        <v>8.4171583333333295</v>
      </c>
      <c r="BD151">
        <v>8.0898749999999993</v>
      </c>
      <c r="BE151">
        <v>8.6284445833333301</v>
      </c>
      <c r="BF151">
        <v>8.4055039167442995</v>
      </c>
      <c r="BG151">
        <v>8.4063366882615203</v>
      </c>
      <c r="BH151">
        <v>9.7643482795011103</v>
      </c>
      <c r="BI151">
        <v>9.8074760315024996</v>
      </c>
      <c r="BJ151">
        <v>9.6919978888288991</v>
      </c>
      <c r="BK151">
        <v>9.3861024209197197</v>
      </c>
      <c r="BL151">
        <v>9.6170760995074396</v>
      </c>
    </row>
    <row r="152" spans="1:64" x14ac:dyDescent="0.35">
      <c r="A152" t="s">
        <v>981</v>
      </c>
      <c r="B152" t="s">
        <v>982</v>
      </c>
      <c r="C152" t="s">
        <v>892</v>
      </c>
      <c r="D152" t="s">
        <v>893</v>
      </c>
    </row>
    <row r="153" spans="1:64" x14ac:dyDescent="0.35">
      <c r="A153" t="s">
        <v>983</v>
      </c>
      <c r="B153" t="s">
        <v>266</v>
      </c>
      <c r="C153" t="s">
        <v>892</v>
      </c>
      <c r="D153" t="s">
        <v>893</v>
      </c>
      <c r="AN153">
        <v>4.4958</v>
      </c>
      <c r="AO153">
        <v>4.6044833333333299</v>
      </c>
      <c r="AP153">
        <v>4.6235833333333298</v>
      </c>
      <c r="AQ153">
        <v>5.3707000000000003</v>
      </c>
      <c r="AR153">
        <v>10.5158083333333</v>
      </c>
      <c r="AS153">
        <v>12.4342166666667</v>
      </c>
      <c r="AT153">
        <v>12.8651416666667</v>
      </c>
      <c r="AU153">
        <v>13.5704975</v>
      </c>
      <c r="AV153">
        <v>13.9448833333333</v>
      </c>
      <c r="AW153">
        <v>12.3297166666667</v>
      </c>
      <c r="AX153">
        <v>12.599625</v>
      </c>
      <c r="AY153">
        <v>13.1310583333333</v>
      </c>
      <c r="AZ153">
        <v>12.1399449731183</v>
      </c>
      <c r="BA153">
        <v>10.3920436827957</v>
      </c>
      <c r="BB153">
        <v>11.1095754339478</v>
      </c>
      <c r="BC153">
        <v>12.369260961341499</v>
      </c>
      <c r="BD153">
        <v>11.7386124865591</v>
      </c>
      <c r="BE153">
        <v>12.1114368159066</v>
      </c>
      <c r="BF153">
        <v>12.5867562314388</v>
      </c>
      <c r="BG153">
        <v>14.035630049923199</v>
      </c>
      <c r="BH153">
        <v>18.818475145289302</v>
      </c>
      <c r="BI153">
        <v>19.923827563342002</v>
      </c>
      <c r="BJ153">
        <v>18.499034887352799</v>
      </c>
      <c r="BK153">
        <v>16.8020517223502</v>
      </c>
      <c r="BL153">
        <v>17.573468866487499</v>
      </c>
    </row>
    <row r="154" spans="1:64" x14ac:dyDescent="0.35">
      <c r="A154" t="s">
        <v>201</v>
      </c>
      <c r="B154" t="s">
        <v>202</v>
      </c>
      <c r="C154" t="s">
        <v>892</v>
      </c>
      <c r="D154" t="s">
        <v>893</v>
      </c>
      <c r="E154">
        <v>49.370600049526097</v>
      </c>
      <c r="F154">
        <v>49.370600049526097</v>
      </c>
      <c r="G154">
        <v>49.370600049526097</v>
      </c>
      <c r="H154">
        <v>49.370600049526097</v>
      </c>
      <c r="I154">
        <v>49.370600049526097</v>
      </c>
      <c r="J154">
        <v>49.370600049526097</v>
      </c>
      <c r="K154">
        <v>49.370600049526097</v>
      </c>
      <c r="L154">
        <v>49.370600049526097</v>
      </c>
      <c r="M154">
        <v>49.370600049526097</v>
      </c>
      <c r="N154">
        <v>51.941975052032703</v>
      </c>
      <c r="O154">
        <v>55.541900055541902</v>
      </c>
      <c r="P154">
        <v>55.426325050080102</v>
      </c>
      <c r="Q154">
        <v>50.405333331666696</v>
      </c>
      <c r="R154">
        <v>44.577666666666701</v>
      </c>
      <c r="S154">
        <v>48.140749999999997</v>
      </c>
      <c r="T154">
        <v>42.862416663333299</v>
      </c>
      <c r="U154">
        <v>47.789916663333301</v>
      </c>
      <c r="V154">
        <v>49.135749992500003</v>
      </c>
      <c r="W154">
        <v>45.130999993333297</v>
      </c>
      <c r="X154">
        <v>42.544166660833298</v>
      </c>
      <c r="Y154">
        <v>42.255749990833301</v>
      </c>
      <c r="Z154">
        <v>54.346083325833298</v>
      </c>
      <c r="AA154">
        <v>69.947166664166701</v>
      </c>
      <c r="AB154">
        <v>86.089833333333303</v>
      </c>
      <c r="AC154">
        <v>115.32850000000001</v>
      </c>
      <c r="AD154">
        <v>132.49549999999999</v>
      </c>
      <c r="AE154">
        <v>135.26816666666701</v>
      </c>
      <c r="AF154">
        <v>213.84266666666699</v>
      </c>
      <c r="AG154">
        <v>281.421333333333</v>
      </c>
      <c r="AH154">
        <v>320.6875</v>
      </c>
      <c r="AI154">
        <v>298.82933333333301</v>
      </c>
      <c r="AJ154">
        <v>367.072</v>
      </c>
      <c r="AK154">
        <v>372.79333333333301</v>
      </c>
      <c r="AL154">
        <v>382.75650000000002</v>
      </c>
      <c r="AM154">
        <v>613.46716666666703</v>
      </c>
      <c r="AN154">
        <v>853.12633333333304</v>
      </c>
      <c r="AO154">
        <v>812.25033333333295</v>
      </c>
      <c r="AP154">
        <v>1018.17716666667</v>
      </c>
      <c r="AQ154">
        <v>1088.27966666667</v>
      </c>
      <c r="AR154">
        <v>1256.7550000000001</v>
      </c>
      <c r="AS154">
        <v>1353.49616666667</v>
      </c>
      <c r="AT154">
        <v>1317.69883333333</v>
      </c>
      <c r="AU154">
        <v>1366.39116666667</v>
      </c>
      <c r="AV154">
        <v>1238.32766666667</v>
      </c>
      <c r="AW154">
        <v>1868.8578333333301</v>
      </c>
      <c r="AX154">
        <v>2003.02583333333</v>
      </c>
      <c r="AY154">
        <v>2142.3016666666699</v>
      </c>
      <c r="AZ154">
        <v>1873.87666666667</v>
      </c>
      <c r="BA154">
        <v>1708.37083333333</v>
      </c>
      <c r="BB154">
        <v>1956.20583333333</v>
      </c>
      <c r="BC154">
        <v>2089.9499999999998</v>
      </c>
      <c r="BD154">
        <v>2025.1175000000001</v>
      </c>
      <c r="BE154">
        <v>2194.9666666666699</v>
      </c>
      <c r="BF154">
        <v>2206.9141666666701</v>
      </c>
      <c r="BG154">
        <v>2414.8116666666701</v>
      </c>
      <c r="BH154">
        <v>2933.50833333333</v>
      </c>
      <c r="BI154">
        <v>3176.5391666666701</v>
      </c>
      <c r="BJ154">
        <v>3116.11</v>
      </c>
      <c r="BK154">
        <v>3334.75225490196</v>
      </c>
      <c r="BL154">
        <v>3618.3218581607198</v>
      </c>
    </row>
    <row r="155" spans="1:64" x14ac:dyDescent="0.35">
      <c r="A155" t="s">
        <v>207</v>
      </c>
      <c r="B155" t="s">
        <v>208</v>
      </c>
      <c r="C155" t="s">
        <v>892</v>
      </c>
      <c r="D155" t="s">
        <v>893</v>
      </c>
      <c r="E155">
        <v>4.7619000037618999</v>
      </c>
      <c r="F155">
        <v>4.7619000037618999</v>
      </c>
      <c r="G155">
        <v>4.7619000037618999</v>
      </c>
      <c r="H155">
        <v>4.7619000037618999</v>
      </c>
      <c r="I155">
        <v>4.7619000037618999</v>
      </c>
      <c r="J155">
        <v>4.7619000037618999</v>
      </c>
      <c r="K155">
        <v>4.7619000037618999</v>
      </c>
      <c r="L155">
        <v>4.7609083363015801</v>
      </c>
      <c r="M155">
        <v>4.7499999989999999</v>
      </c>
      <c r="N155">
        <v>4.7499999989999999</v>
      </c>
      <c r="O155">
        <v>4.7499999989999999</v>
      </c>
      <c r="P155">
        <v>4.7344166656666697</v>
      </c>
      <c r="Q155">
        <v>4.3749999989999999</v>
      </c>
      <c r="R155">
        <v>3.9856666656666699</v>
      </c>
      <c r="S155">
        <v>3.9299999990000001</v>
      </c>
      <c r="T155">
        <v>5.7648333323333301</v>
      </c>
      <c r="U155">
        <v>8.3646666663333296</v>
      </c>
      <c r="V155">
        <v>8.7667499995</v>
      </c>
      <c r="W155">
        <v>8.9687499994166693</v>
      </c>
      <c r="X155">
        <v>7.48858333233333</v>
      </c>
      <c r="Y155">
        <v>7.5499999989999997</v>
      </c>
      <c r="Z155">
        <v>7.5499999989999997</v>
      </c>
      <c r="AA155">
        <v>7.1736666656666701</v>
      </c>
      <c r="AB155">
        <v>7.0499999989999997</v>
      </c>
      <c r="AC155">
        <v>7.0499999995833296</v>
      </c>
      <c r="AD155">
        <v>7.0980833333333297</v>
      </c>
      <c r="AE155">
        <v>7.1507333333333296</v>
      </c>
      <c r="AF155">
        <v>9.2230000000000008</v>
      </c>
      <c r="AG155">
        <v>8.7845833333333303</v>
      </c>
      <c r="AH155">
        <v>9.0408333333333406</v>
      </c>
      <c r="AI155">
        <v>9.5517416666666701</v>
      </c>
      <c r="AJ155">
        <v>10.2526666666667</v>
      </c>
      <c r="AK155">
        <v>10.5691666666667</v>
      </c>
      <c r="AL155">
        <v>10.956991666666701</v>
      </c>
      <c r="AM155">
        <v>11.585750000000001</v>
      </c>
      <c r="AN155">
        <v>11.77</v>
      </c>
      <c r="AO155">
        <v>11.77</v>
      </c>
      <c r="AP155">
        <v>11.77</v>
      </c>
      <c r="AQ155">
        <v>11.77</v>
      </c>
      <c r="AR155">
        <v>11.77</v>
      </c>
      <c r="AS155">
        <v>11.77</v>
      </c>
      <c r="AT155">
        <v>12.2420833333333</v>
      </c>
      <c r="AU155">
        <v>12.8</v>
      </c>
      <c r="AV155">
        <v>12.8</v>
      </c>
      <c r="AW155">
        <v>12.8</v>
      </c>
      <c r="AX155">
        <v>12.8</v>
      </c>
      <c r="AY155">
        <v>12.8</v>
      </c>
      <c r="AZ155">
        <v>12.8</v>
      </c>
      <c r="BA155">
        <v>12.8</v>
      </c>
      <c r="BB155">
        <v>12.8</v>
      </c>
      <c r="BC155">
        <v>12.8</v>
      </c>
      <c r="BD155">
        <v>14.6020084036964</v>
      </c>
      <c r="BE155">
        <v>15.364835316359599</v>
      </c>
      <c r="BF155">
        <v>15.3667100302841</v>
      </c>
      <c r="BG155">
        <v>15.380393518089299</v>
      </c>
      <c r="BH155">
        <v>15.3663312211982</v>
      </c>
      <c r="BI155">
        <v>15.3684076818158</v>
      </c>
      <c r="BJ155">
        <v>15.386968509984699</v>
      </c>
      <c r="BK155">
        <v>15.390837269585299</v>
      </c>
      <c r="BL155">
        <v>15.382041922683101</v>
      </c>
    </row>
    <row r="156" spans="1:64" x14ac:dyDescent="0.35">
      <c r="A156" t="s">
        <v>22</v>
      </c>
      <c r="B156" t="s">
        <v>984</v>
      </c>
      <c r="C156" t="s">
        <v>892</v>
      </c>
      <c r="D156" t="s">
        <v>893</v>
      </c>
    </row>
    <row r="157" spans="1:64" x14ac:dyDescent="0.35">
      <c r="A157" t="s">
        <v>215</v>
      </c>
      <c r="B157" t="s">
        <v>216</v>
      </c>
      <c r="C157" t="s">
        <v>892</v>
      </c>
      <c r="D157" t="s">
        <v>893</v>
      </c>
      <c r="E157">
        <v>1.25000000125E-2</v>
      </c>
      <c r="F157">
        <v>1.25000000125E-2</v>
      </c>
      <c r="G157">
        <v>1.25000000125E-2</v>
      </c>
      <c r="H157">
        <v>1.25000000125E-2</v>
      </c>
      <c r="I157">
        <v>1.25000000125E-2</v>
      </c>
      <c r="J157">
        <v>1.25000000125E-2</v>
      </c>
      <c r="K157">
        <v>1.25000000125E-2</v>
      </c>
      <c r="L157">
        <v>1.25000000125E-2</v>
      </c>
      <c r="M157">
        <v>1.25000000125E-2</v>
      </c>
      <c r="N157">
        <v>1.25000000125E-2</v>
      </c>
      <c r="O157">
        <v>1.25000000125E-2</v>
      </c>
      <c r="P157">
        <v>1.25000000114583E-2</v>
      </c>
      <c r="Q157">
        <v>1.2500023037919901E-2</v>
      </c>
      <c r="R157">
        <v>1.24999519112712E-2</v>
      </c>
      <c r="S157">
        <v>1.24999689192606E-2</v>
      </c>
      <c r="T157">
        <v>1.2500000000000001E-2</v>
      </c>
      <c r="U157">
        <v>1.54258499996667E-2</v>
      </c>
      <c r="V157">
        <v>2.2572866665750001E-2</v>
      </c>
      <c r="W157">
        <v>2.2767283332333299E-2</v>
      </c>
      <c r="X157">
        <v>2.2805383332333298E-2</v>
      </c>
      <c r="Y157">
        <v>2.2951008332333302E-2</v>
      </c>
      <c r="Z157">
        <v>2.45145999990833E-2</v>
      </c>
      <c r="AA157">
        <v>5.6401699999250002E-2</v>
      </c>
      <c r="AB157">
        <v>0.1200935833325</v>
      </c>
      <c r="AC157">
        <v>0.16782758333266701</v>
      </c>
      <c r="AD157">
        <v>0.25687158333316701</v>
      </c>
      <c r="AE157">
        <v>0.611772583333</v>
      </c>
      <c r="AF157">
        <v>1.3781825000000001</v>
      </c>
      <c r="AG157">
        <v>2.2731050000000002</v>
      </c>
      <c r="AH157">
        <v>2.4614725000000002</v>
      </c>
      <c r="AI157">
        <v>2.8125991666666699</v>
      </c>
      <c r="AJ157">
        <v>3.0184299999999999</v>
      </c>
      <c r="AK157">
        <v>3.09489833333333</v>
      </c>
      <c r="AL157">
        <v>3.11561666666667</v>
      </c>
      <c r="AM157">
        <v>3.3751166666666701</v>
      </c>
      <c r="AN157">
        <v>6.4194250000000004</v>
      </c>
      <c r="AO157">
        <v>7.5994484166666698</v>
      </c>
      <c r="AP157">
        <v>7.9184599999999996</v>
      </c>
      <c r="AQ157">
        <v>9.1360417500000004</v>
      </c>
      <c r="AR157">
        <v>9.5603975000000005</v>
      </c>
      <c r="AS157">
        <v>9.4555583333333306</v>
      </c>
      <c r="AT157">
        <v>9.3423416666666697</v>
      </c>
      <c r="AU157">
        <v>9.6559583333333308</v>
      </c>
      <c r="AV157">
        <v>10.7890191666667</v>
      </c>
      <c r="AW157">
        <v>11.285966666666701</v>
      </c>
      <c r="AX157">
        <v>10.8978916666667</v>
      </c>
      <c r="AY157">
        <v>10.8992416666667</v>
      </c>
      <c r="AZ157">
        <v>10.9281916666667</v>
      </c>
      <c r="BA157">
        <v>11.129716666666701</v>
      </c>
      <c r="BB157">
        <v>13.513475</v>
      </c>
      <c r="BC157">
        <v>12.636008333333301</v>
      </c>
      <c r="BD157">
        <v>12.423325</v>
      </c>
      <c r="BE157">
        <v>13.169458333333299</v>
      </c>
      <c r="BF157">
        <v>12.7719916666667</v>
      </c>
      <c r="BG157">
        <v>13.292450000000001</v>
      </c>
      <c r="BH157">
        <v>15.848266666666699</v>
      </c>
      <c r="BI157">
        <v>18.664058333333301</v>
      </c>
      <c r="BJ157">
        <v>18.9265166666667</v>
      </c>
      <c r="BK157">
        <v>19.244341666666699</v>
      </c>
      <c r="BL157">
        <v>19.263633333333299</v>
      </c>
    </row>
    <row r="158" spans="1:64" x14ac:dyDescent="0.35">
      <c r="A158" t="s">
        <v>423</v>
      </c>
      <c r="B158" t="s">
        <v>424</v>
      </c>
      <c r="C158" t="s">
        <v>892</v>
      </c>
      <c r="D158" t="s">
        <v>893</v>
      </c>
    </row>
    <row r="159" spans="1:64" x14ac:dyDescent="0.35">
      <c r="A159" t="s">
        <v>985</v>
      </c>
      <c r="B159" t="s">
        <v>986</v>
      </c>
      <c r="C159" t="s">
        <v>892</v>
      </c>
      <c r="D159" t="s">
        <v>893</v>
      </c>
    </row>
    <row r="160" spans="1:64" x14ac:dyDescent="0.35">
      <c r="A160" t="s">
        <v>239</v>
      </c>
      <c r="B160" t="s">
        <v>240</v>
      </c>
      <c r="C160" t="s">
        <v>892</v>
      </c>
      <c r="D160" t="s">
        <v>893</v>
      </c>
      <c r="AM160">
        <v>43.263183333333302</v>
      </c>
      <c r="AN160">
        <v>37.881758333333302</v>
      </c>
      <c r="AO160">
        <v>39.981074999999997</v>
      </c>
      <c r="AP160">
        <v>50.003549999999997</v>
      </c>
      <c r="AQ160">
        <v>54.461733333333299</v>
      </c>
      <c r="AR160">
        <v>56.901828333333299</v>
      </c>
      <c r="AS160">
        <v>65.903866666666701</v>
      </c>
      <c r="AT160">
        <v>68.037133333333301</v>
      </c>
      <c r="AU160">
        <v>64.349791666666704</v>
      </c>
      <c r="AV160">
        <v>54.322258333333302</v>
      </c>
      <c r="AW160">
        <v>49.409933333333299</v>
      </c>
      <c r="AX160">
        <v>49.2836833333333</v>
      </c>
      <c r="AY160">
        <v>48.801766666666701</v>
      </c>
      <c r="AZ160">
        <v>44.7298166666667</v>
      </c>
      <c r="BA160">
        <v>41.867683333333297</v>
      </c>
      <c r="BB160">
        <v>44.100574999999999</v>
      </c>
      <c r="BC160">
        <v>46.4853916666667</v>
      </c>
      <c r="BD160">
        <v>44.230825000000003</v>
      </c>
      <c r="BE160">
        <v>47.890250000000002</v>
      </c>
      <c r="BF160">
        <v>46.395341666666702</v>
      </c>
      <c r="BG160">
        <v>46.437130833333299</v>
      </c>
      <c r="BH160">
        <v>55.537075000000002</v>
      </c>
      <c r="BI160">
        <v>55.731724999999997</v>
      </c>
      <c r="BJ160">
        <v>54.665458333333298</v>
      </c>
      <c r="BK160">
        <v>52.107108333333301</v>
      </c>
      <c r="BL160">
        <v>54.947200000000002</v>
      </c>
    </row>
    <row r="161" spans="1:64" x14ac:dyDescent="0.35">
      <c r="A161" t="s">
        <v>209</v>
      </c>
      <c r="B161" t="s">
        <v>210</v>
      </c>
      <c r="C161" t="s">
        <v>892</v>
      </c>
      <c r="D161" t="s">
        <v>893</v>
      </c>
      <c r="E161">
        <v>245.19510139835899</v>
      </c>
      <c r="F161">
        <v>245.26010162116</v>
      </c>
      <c r="G161">
        <v>245.013850686544</v>
      </c>
      <c r="H161">
        <v>245.01635069607499</v>
      </c>
      <c r="I161">
        <v>245.027184079042</v>
      </c>
      <c r="J161">
        <v>245.06093420770799</v>
      </c>
      <c r="K161">
        <v>245.67843655764401</v>
      </c>
      <c r="L161">
        <v>246.00093779128099</v>
      </c>
      <c r="M161">
        <v>247.56469375695099</v>
      </c>
      <c r="N161">
        <v>259.960574351236</v>
      </c>
      <c r="O161">
        <v>276.403137026845</v>
      </c>
      <c r="P161">
        <v>275.35645668533198</v>
      </c>
      <c r="Q161">
        <v>252.02762746264901</v>
      </c>
      <c r="R161">
        <v>222.88918305322699</v>
      </c>
      <c r="S161">
        <v>240.70466763782301</v>
      </c>
      <c r="T161">
        <v>214.31290034121901</v>
      </c>
      <c r="U161">
        <v>238.95049426705901</v>
      </c>
      <c r="V161">
        <v>245.67968656657601</v>
      </c>
      <c r="W161">
        <v>225.65586023395699</v>
      </c>
      <c r="X161">
        <v>212.721644262377</v>
      </c>
      <c r="Y161">
        <v>211.27955541470499</v>
      </c>
      <c r="Z161">
        <v>271.73145255032699</v>
      </c>
      <c r="AA161">
        <v>328.60625269898998</v>
      </c>
      <c r="AB161">
        <v>381.06603602462798</v>
      </c>
      <c r="AC161">
        <v>436.95666578800802</v>
      </c>
      <c r="AD161">
        <v>449.26296271160697</v>
      </c>
      <c r="AE161">
        <v>346.305903554493</v>
      </c>
      <c r="AF161">
        <v>300.53656240147802</v>
      </c>
      <c r="AG161">
        <v>297.84821881937802</v>
      </c>
      <c r="AH161">
        <v>319.008299487903</v>
      </c>
      <c r="AI161">
        <v>272.264787954393</v>
      </c>
      <c r="AJ161">
        <v>282.10690880881998</v>
      </c>
      <c r="AK161">
        <v>264.69180075057898</v>
      </c>
      <c r="AL161">
        <v>283.16257950001801</v>
      </c>
      <c r="AM161">
        <v>555.20469565569704</v>
      </c>
      <c r="AN161">
        <v>499.14842590131002</v>
      </c>
      <c r="AO161">
        <v>511.55243027251601</v>
      </c>
      <c r="AP161">
        <v>583.66937235339606</v>
      </c>
      <c r="AQ161">
        <v>589.951774567332</v>
      </c>
      <c r="AR161">
        <v>615.47334931916396</v>
      </c>
      <c r="AS161">
        <v>710.20797703136702</v>
      </c>
      <c r="AT161">
        <v>732.39769326022804</v>
      </c>
      <c r="AU161">
        <v>693.71322649637398</v>
      </c>
      <c r="AV161">
        <v>579.897426172466</v>
      </c>
      <c r="AW161">
        <v>527.33803229157604</v>
      </c>
      <c r="AX161">
        <v>527.25836264962595</v>
      </c>
      <c r="AY161">
        <v>522.42562489517604</v>
      </c>
      <c r="AZ161">
        <v>478.63371847636301</v>
      </c>
      <c r="BA161">
        <v>446.00004143278801</v>
      </c>
      <c r="BB161">
        <v>470.29342334139801</v>
      </c>
      <c r="BC161">
        <v>494.794262222947</v>
      </c>
      <c r="BD161">
        <v>471.24862571893698</v>
      </c>
      <c r="BE161">
        <v>510.55633845425098</v>
      </c>
      <c r="BF161">
        <v>493.89962385223703</v>
      </c>
      <c r="BG161">
        <v>493.757329875312</v>
      </c>
      <c r="BH161">
        <v>591.21169798260996</v>
      </c>
      <c r="BI161">
        <v>592.60561506302201</v>
      </c>
      <c r="BJ161">
        <v>580.65674958785803</v>
      </c>
      <c r="BK161">
        <v>555.44645839822601</v>
      </c>
      <c r="BL161">
        <v>585.91101318036897</v>
      </c>
    </row>
    <row r="162" spans="1:64" x14ac:dyDescent="0.35">
      <c r="A162" t="s">
        <v>211</v>
      </c>
      <c r="B162" t="s">
        <v>212</v>
      </c>
      <c r="C162" t="s">
        <v>892</v>
      </c>
      <c r="D162" t="s">
        <v>893</v>
      </c>
      <c r="E162">
        <v>0.357142999357143</v>
      </c>
      <c r="F162">
        <v>0.357142999357143</v>
      </c>
      <c r="G162">
        <v>0.357142999357143</v>
      </c>
      <c r="H162">
        <v>0.357142999357143</v>
      </c>
      <c r="I162">
        <v>0.357142999357143</v>
      </c>
      <c r="J162">
        <v>0.357142999357143</v>
      </c>
      <c r="K162">
        <v>0.357142999357143</v>
      </c>
      <c r="L162">
        <v>0.36210333266567502</v>
      </c>
      <c r="M162">
        <v>0.41666699941666702</v>
      </c>
      <c r="N162">
        <v>0.41666699941666702</v>
      </c>
      <c r="O162">
        <v>0.41666699941666702</v>
      </c>
      <c r="P162">
        <v>0.40710752594094302</v>
      </c>
      <c r="Q162">
        <v>0.38157666566666698</v>
      </c>
      <c r="R162">
        <v>0.36879666566666702</v>
      </c>
      <c r="S162">
        <v>0.38548166566666697</v>
      </c>
      <c r="T162">
        <v>0.38478333233333301</v>
      </c>
      <c r="U162">
        <v>0.42513583233333302</v>
      </c>
      <c r="V162">
        <v>0.42230916566666699</v>
      </c>
      <c r="W162">
        <v>0.385383332333333</v>
      </c>
      <c r="X162">
        <v>0.35846999899999998</v>
      </c>
      <c r="Y162">
        <v>0.34542666566666702</v>
      </c>
      <c r="Z162">
        <v>0.38670083233333302</v>
      </c>
      <c r="AA162">
        <v>0.412142499</v>
      </c>
      <c r="AB162">
        <v>0.43244916566666702</v>
      </c>
      <c r="AC162">
        <v>0.46103416591666702</v>
      </c>
      <c r="AD162">
        <v>0.46915499983333298</v>
      </c>
      <c r="AE162">
        <v>0.39299249983333301</v>
      </c>
      <c r="AF162">
        <v>0.34549166666666697</v>
      </c>
      <c r="AG162">
        <v>0.33085666666666702</v>
      </c>
      <c r="AH162">
        <v>0.34849249999999998</v>
      </c>
      <c r="AI162">
        <v>0.31779000000000002</v>
      </c>
      <c r="AJ162">
        <v>0.32324249999999999</v>
      </c>
      <c r="AK162">
        <v>0.318923333333333</v>
      </c>
      <c r="AL162">
        <v>0.38228933333333298</v>
      </c>
      <c r="AM162">
        <v>0.37792108333333302</v>
      </c>
      <c r="AN162">
        <v>0.35305874999999998</v>
      </c>
      <c r="AO162">
        <v>0.36045586833333298</v>
      </c>
      <c r="AP162">
        <v>0.38596612499999999</v>
      </c>
      <c r="AQ162">
        <v>0.38845951083333302</v>
      </c>
      <c r="AR162">
        <v>0.39889839500000002</v>
      </c>
      <c r="AS162">
        <v>0.43814999166666702</v>
      </c>
      <c r="AT162">
        <v>0.450041566666667</v>
      </c>
      <c r="AU162">
        <v>0.43362033825000001</v>
      </c>
      <c r="AV162">
        <v>0.37723333333333298</v>
      </c>
      <c r="AW162">
        <v>0.34466317998548601</v>
      </c>
      <c r="AX162">
        <v>0.34577739224999998</v>
      </c>
      <c r="AY162">
        <v>0.340893885583333</v>
      </c>
      <c r="AZ162">
        <v>0.31167499999999998</v>
      </c>
    </row>
    <row r="163" spans="1:64" x14ac:dyDescent="0.35">
      <c r="A163" t="s">
        <v>223</v>
      </c>
      <c r="B163" t="s">
        <v>224</v>
      </c>
      <c r="C163" t="s">
        <v>892</v>
      </c>
      <c r="D163" t="s">
        <v>893</v>
      </c>
      <c r="E163">
        <v>4.7619000037618999</v>
      </c>
      <c r="F163">
        <v>4.7619000037618999</v>
      </c>
      <c r="G163">
        <v>4.7619000037618999</v>
      </c>
      <c r="H163">
        <v>4.7619000037618999</v>
      </c>
      <c r="I163">
        <v>4.7619000037618999</v>
      </c>
      <c r="J163">
        <v>4.7619000037618999</v>
      </c>
      <c r="K163">
        <v>4.7619000037618999</v>
      </c>
      <c r="L163">
        <v>4.7619000037618999</v>
      </c>
      <c r="M163">
        <v>4.7619000037618999</v>
      </c>
      <c r="N163">
        <v>4.7619000037618999</v>
      </c>
      <c r="O163">
        <v>4.7619000037618999</v>
      </c>
      <c r="P163">
        <v>4.7648426288663002</v>
      </c>
      <c r="Q163">
        <v>5.4594939499759603</v>
      </c>
      <c r="R163">
        <v>4.93105531492483</v>
      </c>
      <c r="S163">
        <v>4.86252447287798</v>
      </c>
      <c r="T163">
        <v>6.3793993244748703</v>
      </c>
      <c r="U163">
        <v>6.7067493564075997</v>
      </c>
      <c r="V163">
        <v>7.0675997590921096</v>
      </c>
      <c r="W163">
        <v>6.7982604310998598</v>
      </c>
      <c r="X163">
        <v>6.58576139284986</v>
      </c>
      <c r="Y163">
        <v>6.5381423224165296</v>
      </c>
      <c r="Z163">
        <v>7.2203372662331997</v>
      </c>
      <c r="AA163">
        <v>7.7090637830331996</v>
      </c>
      <c r="AB163">
        <v>7.9603968964415301</v>
      </c>
      <c r="AC163">
        <v>8.3032669705207596</v>
      </c>
      <c r="AD163">
        <v>8.4748499994166693</v>
      </c>
      <c r="AE163">
        <v>7.3303750000000001</v>
      </c>
      <c r="AF163">
        <v>6.6534500000000003</v>
      </c>
      <c r="AG163">
        <v>6.3945416666666697</v>
      </c>
      <c r="AH163">
        <v>6.7049000000000003</v>
      </c>
      <c r="AI163">
        <v>6.3385583333333297</v>
      </c>
      <c r="AJ163">
        <v>6.2836999999999996</v>
      </c>
      <c r="AK163">
        <v>6.1045333333333298</v>
      </c>
      <c r="AL163">
        <v>6.15696666666667</v>
      </c>
      <c r="AM163">
        <v>5.9749125000000003</v>
      </c>
      <c r="AN163">
        <v>5.6670416666666696</v>
      </c>
      <c r="AO163">
        <v>5.9175666666666702</v>
      </c>
      <c r="AP163">
        <v>6.2418333333333296</v>
      </c>
      <c r="AQ163">
        <v>6.3431583333333297</v>
      </c>
      <c r="AR163">
        <v>6.28579166666667</v>
      </c>
      <c r="AS163">
        <v>6.5167250000000001</v>
      </c>
      <c r="AT163">
        <v>6.74890833333333</v>
      </c>
      <c r="AU163">
        <v>6.6420833333333302</v>
      </c>
      <c r="AV163">
        <v>6.1389250000000004</v>
      </c>
      <c r="AW163">
        <v>5.8058333333333296</v>
      </c>
      <c r="AX163">
        <v>5.81816666666667</v>
      </c>
      <c r="AY163">
        <v>5.84294166666667</v>
      </c>
      <c r="AZ163">
        <v>5.6168833333333303</v>
      </c>
      <c r="BA163">
        <v>5.4414499999999997</v>
      </c>
      <c r="BB163">
        <v>5.5763666666666696</v>
      </c>
      <c r="BC163">
        <v>5.6348833333333301</v>
      </c>
      <c r="BD163">
        <v>5.4441083333333298</v>
      </c>
      <c r="BE163" s="44">
        <v>5.4441083333333298</v>
      </c>
      <c r="BF163" s="44">
        <v>5.4441083333333298</v>
      </c>
      <c r="BG163" s="44">
        <v>5.4441083333333298</v>
      </c>
      <c r="BH163" s="44">
        <v>5.4441083333333298</v>
      </c>
      <c r="BI163" s="44">
        <v>5.4441083333333298</v>
      </c>
      <c r="BJ163" s="44">
        <v>5.4441083333333298</v>
      </c>
      <c r="BK163" s="44">
        <v>5.4441083333333298</v>
      </c>
      <c r="BL163" s="44">
        <v>5.4441083333333298</v>
      </c>
    </row>
    <row r="164" spans="1:64" x14ac:dyDescent="0.35">
      <c r="A164" t="s">
        <v>987</v>
      </c>
      <c r="B164" t="s">
        <v>988</v>
      </c>
      <c r="C164" t="s">
        <v>892</v>
      </c>
      <c r="D164" t="s">
        <v>893</v>
      </c>
    </row>
    <row r="165" spans="1:64" x14ac:dyDescent="0.35">
      <c r="A165" t="s">
        <v>605</v>
      </c>
      <c r="B165" t="s">
        <v>989</v>
      </c>
      <c r="C165" t="s">
        <v>892</v>
      </c>
      <c r="D165" t="s">
        <v>893</v>
      </c>
      <c r="AR165">
        <v>0.938283072395239</v>
      </c>
      <c r="AS165">
        <v>1.08270508132601</v>
      </c>
      <c r="AT165">
        <v>1.11653308564468</v>
      </c>
      <c r="AU165">
        <v>1.0575589962396501</v>
      </c>
      <c r="AV165">
        <v>0.88404792718496095</v>
      </c>
      <c r="AW165">
        <v>0.80392164774760499</v>
      </c>
      <c r="AX165">
        <v>0.80380019216141596</v>
      </c>
      <c r="AY165">
        <v>0.79643273094909595</v>
      </c>
      <c r="AZ165">
        <v>0.72967239998408795</v>
      </c>
      <c r="BA165">
        <v>0.67992268004272904</v>
      </c>
      <c r="BB165">
        <v>0.71695770201613596</v>
      </c>
      <c r="BC165">
        <v>0.75430899010597896</v>
      </c>
      <c r="BD165">
        <v>0.71841389865332195</v>
      </c>
      <c r="BE165">
        <v>0.77833812041681205</v>
      </c>
      <c r="BF165">
        <v>0.75294512270200198</v>
      </c>
      <c r="BG165">
        <v>0.75272819693259096</v>
      </c>
      <c r="BH165">
        <v>0.90129642336709603</v>
      </c>
      <c r="BI165">
        <v>0.90342143625728799</v>
      </c>
      <c r="BJ165">
        <v>0.88520550826938005</v>
      </c>
      <c r="BK165">
        <v>0.84677266710809596</v>
      </c>
      <c r="BL165">
        <v>0.89321558147922597</v>
      </c>
    </row>
    <row r="166" spans="1:64" x14ac:dyDescent="0.35">
      <c r="A166" t="s">
        <v>217</v>
      </c>
      <c r="B166" t="s">
        <v>218</v>
      </c>
      <c r="C166" t="s">
        <v>892</v>
      </c>
      <c r="D166" t="s">
        <v>893</v>
      </c>
      <c r="AJ166">
        <v>8.0116666666666703</v>
      </c>
      <c r="AK166">
        <v>35.8333333333333</v>
      </c>
      <c r="AL166">
        <v>295.01052583333302</v>
      </c>
      <c r="AM166">
        <v>412.72141666666698</v>
      </c>
      <c r="AN166">
        <v>448.61263333333301</v>
      </c>
      <c r="AO166">
        <v>548.40333333333297</v>
      </c>
      <c r="AP166">
        <v>789.99249999999995</v>
      </c>
      <c r="AQ166">
        <v>840.82833333333303</v>
      </c>
      <c r="AR166">
        <v>1021.8674999999999</v>
      </c>
      <c r="AS166">
        <v>1076.6666666666699</v>
      </c>
      <c r="AT166">
        <v>1097.6975</v>
      </c>
      <c r="AU166">
        <v>1110.31</v>
      </c>
      <c r="AV166">
        <v>1146.5425</v>
      </c>
      <c r="AW166">
        <v>1185.2974999999999</v>
      </c>
      <c r="AX166">
        <v>1205.2466666666701</v>
      </c>
      <c r="AY166">
        <v>1179.69916666667</v>
      </c>
      <c r="AZ166">
        <v>1170.40083333333</v>
      </c>
      <c r="BA166">
        <v>1165.80416666667</v>
      </c>
      <c r="BB166">
        <v>1437.7950000000001</v>
      </c>
      <c r="BC166">
        <v>1357.06416666667</v>
      </c>
      <c r="BD166">
        <v>1265.51583333333</v>
      </c>
      <c r="BE166">
        <v>1357.58</v>
      </c>
      <c r="BF166">
        <v>1523.9275</v>
      </c>
      <c r="BG166">
        <v>1817.9387083333299</v>
      </c>
      <c r="BH166">
        <v>1970.3091666666701</v>
      </c>
      <c r="BI166">
        <v>2140.2908640611599</v>
      </c>
      <c r="BJ166">
        <v>2439.7772011124398</v>
      </c>
      <c r="BK166">
        <v>2472.4840511423499</v>
      </c>
      <c r="BL166">
        <v>2663.5413982016298</v>
      </c>
    </row>
    <row r="167" spans="1:64" x14ac:dyDescent="0.35">
      <c r="A167" t="s">
        <v>437</v>
      </c>
      <c r="B167" t="s">
        <v>438</v>
      </c>
      <c r="C167" t="s">
        <v>892</v>
      </c>
      <c r="D167" t="s">
        <v>893</v>
      </c>
    </row>
    <row r="168" spans="1:64" x14ac:dyDescent="0.35">
      <c r="A168" t="s">
        <v>221</v>
      </c>
      <c r="B168" t="s">
        <v>222</v>
      </c>
      <c r="C168" t="s">
        <v>892</v>
      </c>
      <c r="D168" t="s">
        <v>893</v>
      </c>
      <c r="E168">
        <v>2.875000002875E-2</v>
      </c>
      <c r="F168">
        <v>2.875000002875E-2</v>
      </c>
      <c r="G168">
        <v>2.875000002875E-2</v>
      </c>
      <c r="H168">
        <v>2.875000002875E-2</v>
      </c>
      <c r="I168">
        <v>2.875000002875E-2</v>
      </c>
      <c r="J168">
        <v>2.875000002875E-2</v>
      </c>
      <c r="K168">
        <v>2.875000002875E-2</v>
      </c>
      <c r="L168">
        <v>2.875000002875E-2</v>
      </c>
      <c r="M168">
        <v>2.875000002875E-2</v>
      </c>
      <c r="N168">
        <v>2.875000002875E-2</v>
      </c>
      <c r="O168">
        <v>2.875000002875E-2</v>
      </c>
      <c r="P168">
        <v>2.8312083349854199E-2</v>
      </c>
      <c r="Q168">
        <v>2.7053416666500001E-2</v>
      </c>
      <c r="R168">
        <v>2.4515166666416701E-2</v>
      </c>
      <c r="S168">
        <v>2.5408166665666702E-2</v>
      </c>
      <c r="T168">
        <v>2.5552749999E-2</v>
      </c>
      <c r="U168">
        <v>3.0229083332583302E-2</v>
      </c>
      <c r="V168">
        <v>3.04072499998333E-2</v>
      </c>
      <c r="W168">
        <v>0.03</v>
      </c>
      <c r="X168">
        <v>0.03</v>
      </c>
      <c r="Y168">
        <v>3.2400249999999998E-2</v>
      </c>
      <c r="Z168">
        <v>3.5349499999999999E-2</v>
      </c>
      <c r="AA168">
        <v>3.7769749999999998E-2</v>
      </c>
      <c r="AB168">
        <v>4.01833333333333E-2</v>
      </c>
      <c r="AC168">
        <v>4.2442750000000001E-2</v>
      </c>
      <c r="AD168">
        <v>4.3180666666666701E-2</v>
      </c>
      <c r="AE168">
        <v>4.0428916666666703E-2</v>
      </c>
      <c r="AF168">
        <v>0.29073125</v>
      </c>
      <c r="AG168">
        <v>0.52464466666666698</v>
      </c>
      <c r="AH168">
        <v>0.74491808333333298</v>
      </c>
      <c r="AI168">
        <v>0.92908883333333303</v>
      </c>
      <c r="AJ168">
        <v>1.4344675</v>
      </c>
      <c r="AK168">
        <v>2.51655416666667</v>
      </c>
      <c r="AL168">
        <v>3.8742366666666701</v>
      </c>
      <c r="AM168">
        <v>6.0385883333333297</v>
      </c>
      <c r="AN168">
        <v>9.0243333333333293</v>
      </c>
      <c r="AO168">
        <v>11.293749999999999</v>
      </c>
      <c r="AP168">
        <v>11.5435833333333</v>
      </c>
      <c r="AQ168">
        <v>11.8745833333333</v>
      </c>
      <c r="AR168">
        <v>12.7751116666667</v>
      </c>
      <c r="AS168">
        <v>15.22725</v>
      </c>
      <c r="AT168">
        <v>20.703640833333299</v>
      </c>
      <c r="AU168">
        <v>23.677956666666699</v>
      </c>
      <c r="AV168">
        <v>23.7822675</v>
      </c>
      <c r="AW168">
        <v>22.581342500000002</v>
      </c>
      <c r="AX168">
        <v>23.060964999999999</v>
      </c>
      <c r="AY168">
        <v>25.400779166666702</v>
      </c>
      <c r="AZ168">
        <v>25.840341450216499</v>
      </c>
      <c r="BA168">
        <v>24.300642472865299</v>
      </c>
      <c r="BB168">
        <v>27.518299963924999</v>
      </c>
      <c r="BC168">
        <v>33.960098800690801</v>
      </c>
      <c r="BD168">
        <v>29.067599931977501</v>
      </c>
      <c r="BE168">
        <v>28.3729844798921</v>
      </c>
      <c r="BF168">
        <v>30.1041110929498</v>
      </c>
      <c r="BG168">
        <v>31.352687700944301</v>
      </c>
      <c r="BH168">
        <v>39.982474146540603</v>
      </c>
      <c r="BI168">
        <v>63.056232731037099</v>
      </c>
      <c r="BJ168">
        <v>63.584322913398999</v>
      </c>
      <c r="BK168">
        <v>60.326207643202203</v>
      </c>
      <c r="BL168">
        <v>62.548333333333296</v>
      </c>
    </row>
    <row r="169" spans="1:64" x14ac:dyDescent="0.35">
      <c r="A169" t="s">
        <v>425</v>
      </c>
      <c r="B169" t="s">
        <v>426</v>
      </c>
      <c r="C169" t="s">
        <v>892</v>
      </c>
      <c r="D169" t="s">
        <v>893</v>
      </c>
      <c r="E169">
        <v>4.9369911160770199</v>
      </c>
      <c r="F169">
        <v>4.9369911160770199</v>
      </c>
      <c r="G169">
        <v>4.9369911160770199</v>
      </c>
      <c r="H169">
        <v>4.9369911160770199</v>
      </c>
      <c r="I169">
        <v>4.9369911160770199</v>
      </c>
      <c r="J169">
        <v>4.9369911160770199</v>
      </c>
      <c r="K169">
        <v>4.9369911160770199</v>
      </c>
      <c r="L169">
        <v>4.9369911160770199</v>
      </c>
      <c r="M169">
        <v>4.9369911160770199</v>
      </c>
      <c r="N169">
        <v>5.1941573199841704</v>
      </c>
      <c r="O169">
        <v>5.5541900054541902</v>
      </c>
      <c r="P169">
        <v>5.5426325049163401</v>
      </c>
      <c r="Q169">
        <v>5.0405333331666702</v>
      </c>
      <c r="R169">
        <v>4.4577666666666698</v>
      </c>
      <c r="S169">
        <v>4.5333333332333297</v>
      </c>
      <c r="T169">
        <v>4.3104249999000004</v>
      </c>
      <c r="U169">
        <v>4.5022249999000001</v>
      </c>
      <c r="V169">
        <v>4.5587083333249998</v>
      </c>
      <c r="W169">
        <v>4.61625</v>
      </c>
      <c r="X169">
        <v>4.5892499999999998</v>
      </c>
      <c r="Y169">
        <v>4.5914083332500004</v>
      </c>
      <c r="Z169">
        <v>4.8295833333333302</v>
      </c>
      <c r="AA169">
        <v>5.1769166666666697</v>
      </c>
      <c r="AB169">
        <v>5.4811666665666703</v>
      </c>
      <c r="AC169">
        <v>6.3803333332833301</v>
      </c>
      <c r="AD169">
        <v>7.7084999999583301</v>
      </c>
      <c r="AE169">
        <v>7.4374999999833298</v>
      </c>
      <c r="AF169">
        <v>7.3878333333333304</v>
      </c>
      <c r="AG169">
        <v>7.5260833333333297</v>
      </c>
      <c r="AH169">
        <v>8.3050999999999995</v>
      </c>
      <c r="AI169">
        <v>8.0609000000000002</v>
      </c>
      <c r="AJ169">
        <v>8.1945833333333304</v>
      </c>
      <c r="AK169">
        <v>8.7026749999999993</v>
      </c>
      <c r="AL169">
        <v>12.080583333333299</v>
      </c>
      <c r="AM169">
        <v>12.3575</v>
      </c>
      <c r="AN169">
        <v>12.9768333333333</v>
      </c>
      <c r="AO169">
        <v>13.7221666666667</v>
      </c>
      <c r="AP169">
        <v>15.1853333333333</v>
      </c>
      <c r="AQ169">
        <v>18.847583333333301</v>
      </c>
      <c r="AR169">
        <v>20.951416666666699</v>
      </c>
      <c r="AS169">
        <v>23.892333333333301</v>
      </c>
      <c r="AT169">
        <v>25.562916666666698</v>
      </c>
      <c r="AU169">
        <v>27.173916666666699</v>
      </c>
      <c r="AV169">
        <v>26.303000000000001</v>
      </c>
      <c r="AX169">
        <v>26.5528333333333</v>
      </c>
      <c r="AY169">
        <v>26.86</v>
      </c>
      <c r="AZ169">
        <v>25.8586666666667</v>
      </c>
      <c r="BA169">
        <v>23.820333333333298</v>
      </c>
      <c r="BB169">
        <v>26.2365833333333</v>
      </c>
      <c r="BC169">
        <v>27.5894166666667</v>
      </c>
      <c r="BD169">
        <v>28.111833333333301</v>
      </c>
      <c r="BE169">
        <v>29.661999999999999</v>
      </c>
      <c r="BF169">
        <v>30.068166666666698</v>
      </c>
      <c r="BG169">
        <v>30.272500000000001</v>
      </c>
      <c r="BH169">
        <v>32.467166666666699</v>
      </c>
      <c r="BI169">
        <v>35.237083333333302</v>
      </c>
      <c r="BJ169">
        <v>35.794416666666699</v>
      </c>
      <c r="BK169">
        <v>35.677500000000002</v>
      </c>
      <c r="BL169">
        <v>36.690833333333302</v>
      </c>
    </row>
    <row r="170" spans="1:64" x14ac:dyDescent="0.35">
      <c r="A170" t="s">
        <v>213</v>
      </c>
      <c r="B170" t="s">
        <v>214</v>
      </c>
      <c r="C170" t="s">
        <v>892</v>
      </c>
      <c r="D170" t="s">
        <v>893</v>
      </c>
      <c r="E170">
        <v>4.7619000037618999</v>
      </c>
      <c r="F170">
        <v>4.7619000037618999</v>
      </c>
      <c r="G170">
        <v>4.7619000037618999</v>
      </c>
      <c r="H170">
        <v>4.7619000037618999</v>
      </c>
      <c r="I170">
        <v>4.7619000037618999</v>
      </c>
      <c r="J170">
        <v>4.7619000037618999</v>
      </c>
      <c r="K170">
        <v>4.7619000037618999</v>
      </c>
      <c r="L170">
        <v>4.8280375034312097</v>
      </c>
      <c r="M170">
        <v>5.5555500045555499</v>
      </c>
      <c r="N170">
        <v>5.5555500045555499</v>
      </c>
      <c r="O170">
        <v>5.5555500045555499</v>
      </c>
      <c r="P170">
        <v>5.4857589225245</v>
      </c>
      <c r="Q170">
        <v>5.3385261876059804</v>
      </c>
      <c r="R170">
        <v>5.4422657127583198</v>
      </c>
      <c r="S170">
        <v>5.7030750726300301</v>
      </c>
      <c r="T170">
        <v>6.0267973347139598</v>
      </c>
      <c r="U170">
        <v>6.6815249989999996</v>
      </c>
      <c r="V170">
        <v>6.6073083323333304</v>
      </c>
      <c r="W170">
        <v>6.1632749990000004</v>
      </c>
      <c r="X170">
        <v>6.3081083323333296</v>
      </c>
      <c r="Y170">
        <v>7.6842916656666702</v>
      </c>
      <c r="Z170">
        <v>8.9365416660833308</v>
      </c>
      <c r="AA170">
        <v>10.872549999583301</v>
      </c>
      <c r="AB170">
        <v>11.7061999994167</v>
      </c>
      <c r="AC170">
        <v>13.800333332833301</v>
      </c>
      <c r="AD170">
        <v>15.442483333166701</v>
      </c>
      <c r="AE170">
        <v>13.4663583333333</v>
      </c>
      <c r="AF170">
        <v>12.878216666666701</v>
      </c>
      <c r="AG170">
        <v>13.437725</v>
      </c>
      <c r="AH170">
        <v>15.2497666666667</v>
      </c>
      <c r="AI170">
        <v>14.863466666666699</v>
      </c>
      <c r="AJ170">
        <v>15.6523083333333</v>
      </c>
      <c r="AK170">
        <v>15.5632083333333</v>
      </c>
      <c r="AL170">
        <v>17.648025000000001</v>
      </c>
      <c r="AM170">
        <v>17.960366666666701</v>
      </c>
      <c r="AN170">
        <v>17.386316666666701</v>
      </c>
      <c r="AO170">
        <v>17.948066666666701</v>
      </c>
      <c r="AP170">
        <v>21.057258333333301</v>
      </c>
      <c r="AQ170">
        <v>23.992650000000001</v>
      </c>
      <c r="AR170">
        <v>25.185808333333298</v>
      </c>
      <c r="AS170">
        <v>26.249558333333301</v>
      </c>
      <c r="AT170">
        <v>29.129258333333301</v>
      </c>
      <c r="AU170">
        <v>29.962</v>
      </c>
      <c r="AV170">
        <v>27.901475000000001</v>
      </c>
      <c r="AW170">
        <v>27.498516666666699</v>
      </c>
      <c r="AX170">
        <v>29.496233333333301</v>
      </c>
      <c r="AY170">
        <v>31.708066666666699</v>
      </c>
      <c r="AZ170">
        <v>31.313656250000001</v>
      </c>
      <c r="BA170">
        <v>28.452837500000001</v>
      </c>
      <c r="BB170">
        <v>31.959800000000001</v>
      </c>
      <c r="BC170">
        <v>30.784400000000002</v>
      </c>
      <c r="BD170">
        <v>28.705950000000001</v>
      </c>
      <c r="BE170">
        <v>30.0499716666667</v>
      </c>
      <c r="BF170">
        <v>30.7013583333333</v>
      </c>
      <c r="BG170">
        <v>30.6216166666667</v>
      </c>
      <c r="BH170">
        <v>35.056699999999999</v>
      </c>
      <c r="BI170">
        <v>35.541883333333303</v>
      </c>
      <c r="BJ170">
        <v>34.481408333333299</v>
      </c>
      <c r="BK170">
        <v>33.934449999999998</v>
      </c>
      <c r="BL170">
        <v>35.473516666666697</v>
      </c>
    </row>
    <row r="171" spans="1:64" x14ac:dyDescent="0.35">
      <c r="A171" t="s">
        <v>203</v>
      </c>
      <c r="B171" t="s">
        <v>204</v>
      </c>
      <c r="C171" t="s">
        <v>892</v>
      </c>
      <c r="D171" t="s">
        <v>893</v>
      </c>
      <c r="E171">
        <v>0.71428514242891405</v>
      </c>
      <c r="F171">
        <v>0.71428514242891405</v>
      </c>
      <c r="G171">
        <v>0.71428514242891405</v>
      </c>
      <c r="H171">
        <v>0.71428514242891405</v>
      </c>
      <c r="I171">
        <v>0.71428514242891405</v>
      </c>
      <c r="J171">
        <v>0.71428514242891405</v>
      </c>
      <c r="K171">
        <v>0.71428514242891405</v>
      </c>
      <c r="L171">
        <v>0.72420586859353897</v>
      </c>
      <c r="M171">
        <v>0.83333299983333298</v>
      </c>
      <c r="N171">
        <v>0.83333299983333298</v>
      </c>
      <c r="O171">
        <v>0.83333299983333298</v>
      </c>
      <c r="P171">
        <v>0.83089400256529</v>
      </c>
      <c r="Q171">
        <v>0.801557908669424</v>
      </c>
      <c r="R171">
        <v>0.81926216566666699</v>
      </c>
      <c r="S171">
        <v>0.84120341566666701</v>
      </c>
      <c r="T171">
        <v>0.86383349899999995</v>
      </c>
      <c r="U171">
        <v>0.91301141566666699</v>
      </c>
      <c r="V171">
        <v>0.90292808233333299</v>
      </c>
      <c r="W171">
        <v>0.84374508233333301</v>
      </c>
      <c r="X171">
        <v>0.81687791566666701</v>
      </c>
      <c r="Y171">
        <v>0.81209566566666702</v>
      </c>
      <c r="Z171">
        <v>0.895299082333333</v>
      </c>
      <c r="AA171">
        <v>1.05550908241667</v>
      </c>
      <c r="AB171">
        <v>1.17476333241667</v>
      </c>
      <c r="AC171">
        <v>1.4133799995</v>
      </c>
      <c r="AD171">
        <v>1.71909666625</v>
      </c>
      <c r="AE171">
        <v>1.86107333308333</v>
      </c>
      <c r="AF171">
        <v>2.2087425000000001</v>
      </c>
      <c r="AG171">
        <v>2.56130083333333</v>
      </c>
      <c r="AH171">
        <v>2.7595241666666701</v>
      </c>
      <c r="AI171">
        <v>2.7288816666666702</v>
      </c>
      <c r="AJ171">
        <v>2.8033125000000001</v>
      </c>
      <c r="AK171">
        <v>3.6032754166666701</v>
      </c>
      <c r="AL171">
        <v>4.4027783333333304</v>
      </c>
      <c r="AM171">
        <v>8.7364049999999995</v>
      </c>
      <c r="AN171">
        <v>15.2837416666667</v>
      </c>
      <c r="AO171">
        <v>15.3084666666667</v>
      </c>
      <c r="AP171">
        <v>16.444175000000001</v>
      </c>
      <c r="AQ171">
        <v>31.072683333333298</v>
      </c>
      <c r="AR171">
        <v>44.088141666666701</v>
      </c>
      <c r="AS171">
        <v>59.543808333333303</v>
      </c>
      <c r="AT171">
        <v>72.197333333333304</v>
      </c>
      <c r="AU171">
        <v>76.686608333333297</v>
      </c>
      <c r="AV171">
        <v>97.432474999999997</v>
      </c>
      <c r="AW171">
        <v>108.89750833333299</v>
      </c>
      <c r="AX171">
        <v>118.42</v>
      </c>
      <c r="AY171">
        <v>136.01249999999999</v>
      </c>
      <c r="AZ171">
        <v>139.95750000000001</v>
      </c>
      <c r="BA171">
        <v>140.52166666666699</v>
      </c>
      <c r="BB171">
        <v>141.16833333333301</v>
      </c>
      <c r="BC171">
        <v>150.48583333333301</v>
      </c>
      <c r="BD171">
        <v>156.51583333333301</v>
      </c>
      <c r="BE171">
        <v>249.106666666667</v>
      </c>
      <c r="BF171">
        <v>364.40583333333302</v>
      </c>
      <c r="BG171">
        <v>424.89666666666699</v>
      </c>
      <c r="BH171">
        <v>499.60583333333301</v>
      </c>
      <c r="BI171">
        <v>718.005</v>
      </c>
      <c r="BJ171">
        <v>730.27250000000004</v>
      </c>
      <c r="BK171">
        <v>732.33333333333303</v>
      </c>
      <c r="BL171">
        <v>745.54066787737202</v>
      </c>
    </row>
    <row r="172" spans="1:64" x14ac:dyDescent="0.35">
      <c r="A172" t="s">
        <v>205</v>
      </c>
      <c r="B172" t="s">
        <v>206</v>
      </c>
      <c r="C172" t="s">
        <v>892</v>
      </c>
      <c r="D172" t="s">
        <v>893</v>
      </c>
      <c r="E172">
        <v>3.0612200020612201</v>
      </c>
      <c r="F172">
        <v>3.0612200020612201</v>
      </c>
      <c r="G172">
        <v>3.0612200020612201</v>
      </c>
      <c r="H172">
        <v>3.0612200020612201</v>
      </c>
      <c r="I172">
        <v>3.0612200020612201</v>
      </c>
      <c r="J172">
        <v>3.0612200020612201</v>
      </c>
      <c r="K172">
        <v>3.0612200020612201</v>
      </c>
      <c r="L172">
        <v>3.0612200020612201</v>
      </c>
      <c r="M172">
        <v>3.0612200020612201</v>
      </c>
      <c r="N172">
        <v>3.0612200020612201</v>
      </c>
      <c r="O172">
        <v>3.0612200020612201</v>
      </c>
      <c r="P172">
        <v>3.0522604298093099</v>
      </c>
      <c r="Q172">
        <v>2.81955586834381</v>
      </c>
      <c r="R172">
        <v>2.4433296548619801</v>
      </c>
      <c r="S172">
        <v>2.4070666659166702</v>
      </c>
      <c r="T172">
        <v>2.3937833331666698</v>
      </c>
      <c r="U172">
        <v>2.5415749991666701</v>
      </c>
      <c r="V172">
        <v>2.4612833324166701</v>
      </c>
      <c r="W172">
        <v>2.3160416657499998</v>
      </c>
      <c r="X172">
        <v>2.1884416659166699</v>
      </c>
      <c r="Y172">
        <v>2.1768833324166699</v>
      </c>
      <c r="Z172">
        <v>2.3041249991666701</v>
      </c>
      <c r="AA172">
        <v>2.3353916658333298</v>
      </c>
      <c r="AB172">
        <v>2.3212499991666702</v>
      </c>
      <c r="AC172">
        <v>2.3436416661666701</v>
      </c>
      <c r="AD172">
        <v>2.4830416666666699</v>
      </c>
      <c r="AE172">
        <v>2.5814416666666702</v>
      </c>
      <c r="AF172">
        <v>2.5196383333333299</v>
      </c>
      <c r="AG172">
        <v>2.6187833333333299</v>
      </c>
      <c r="AH172">
        <v>2.7088416666666699</v>
      </c>
      <c r="AI172">
        <v>2.7048749999999999</v>
      </c>
      <c r="AJ172">
        <v>2.7500666666666702</v>
      </c>
      <c r="AK172">
        <v>2.5473833333333298</v>
      </c>
      <c r="AL172">
        <v>2.5740949999999998</v>
      </c>
      <c r="AM172">
        <v>2.6242566666666698</v>
      </c>
      <c r="AN172">
        <v>2.5044041666666699</v>
      </c>
      <c r="AO172">
        <v>2.5159425</v>
      </c>
      <c r="AP172">
        <v>2.8131916666666701</v>
      </c>
      <c r="AQ172">
        <v>3.9243749999999999</v>
      </c>
      <c r="AR172">
        <v>3.8</v>
      </c>
      <c r="AS172">
        <v>3.8</v>
      </c>
      <c r="AT172">
        <v>3.8</v>
      </c>
      <c r="AU172">
        <v>3.8</v>
      </c>
      <c r="AV172">
        <v>3.8</v>
      </c>
      <c r="AW172">
        <v>3.8</v>
      </c>
      <c r="AX172">
        <v>3.7870916666666701</v>
      </c>
      <c r="AY172">
        <v>3.6681769583333299</v>
      </c>
      <c r="AZ172">
        <v>3.43756938226247</v>
      </c>
      <c r="BA172">
        <v>3.3358333333333299</v>
      </c>
      <c r="BB172">
        <v>3.5245029107064401</v>
      </c>
      <c r="BC172">
        <v>3.22108691472175</v>
      </c>
      <c r="BD172">
        <v>3.06000301052058</v>
      </c>
      <c r="BE172">
        <v>3.08880086662188</v>
      </c>
      <c r="BF172">
        <v>3.1509085500972498</v>
      </c>
      <c r="BG172">
        <v>3.2728597464304698</v>
      </c>
      <c r="BH172">
        <v>3.9055002630276801</v>
      </c>
      <c r="BI172">
        <v>4.14830066287879</v>
      </c>
      <c r="BJ172">
        <v>4.3004408776112397</v>
      </c>
      <c r="BK172">
        <v>4.0351301370680597</v>
      </c>
      <c r="BL172">
        <v>4.1424697356973104</v>
      </c>
    </row>
    <row r="173" spans="1:64" x14ac:dyDescent="0.35">
      <c r="A173" t="s">
        <v>84</v>
      </c>
      <c r="B173" t="s">
        <v>990</v>
      </c>
      <c r="C173" t="s">
        <v>892</v>
      </c>
      <c r="D173" t="s">
        <v>893</v>
      </c>
    </row>
    <row r="174" spans="1:64" x14ac:dyDescent="0.35">
      <c r="A174" t="s">
        <v>225</v>
      </c>
      <c r="B174" t="s">
        <v>226</v>
      </c>
      <c r="C174" t="s">
        <v>892</v>
      </c>
      <c r="D174" t="s">
        <v>893</v>
      </c>
      <c r="G174">
        <v>0.71326549427167596</v>
      </c>
      <c r="H174">
        <v>0.71528718525026103</v>
      </c>
      <c r="I174">
        <v>0.71725864624589497</v>
      </c>
      <c r="J174">
        <v>0.71633440114267999</v>
      </c>
      <c r="K174">
        <v>0.71698343163387301</v>
      </c>
      <c r="L174">
        <v>0.71704961913768805</v>
      </c>
      <c r="M174">
        <v>0.71699815611019702</v>
      </c>
      <c r="N174">
        <v>0.71805712542767897</v>
      </c>
      <c r="O174">
        <v>0.71641352003693703</v>
      </c>
      <c r="P174">
        <v>0.713047571920987</v>
      </c>
      <c r="Q174">
        <v>0.772828411038462</v>
      </c>
      <c r="R174">
        <v>0.69411413758375096</v>
      </c>
      <c r="S174">
        <v>0.67947700357025098</v>
      </c>
      <c r="T174">
        <v>0.73950775529633594</v>
      </c>
      <c r="U174">
        <v>0.86956521814744803</v>
      </c>
      <c r="V174">
        <v>0.86956521814744803</v>
      </c>
      <c r="W174">
        <v>0.86956521814744803</v>
      </c>
      <c r="X174">
        <v>0.84202260193494305</v>
      </c>
      <c r="Y174">
        <v>0.77883373727604099</v>
      </c>
      <c r="Z174">
        <v>0.87757894275815396</v>
      </c>
      <c r="AA174">
        <v>1.0858158330833301</v>
      </c>
      <c r="AB174">
        <v>1.1140999997500001</v>
      </c>
      <c r="AC174">
        <v>1.47527749975</v>
      </c>
      <c r="AD174">
        <v>2.2286749994166701</v>
      </c>
      <c r="AE174">
        <v>2.2850316664166699</v>
      </c>
      <c r="AF174">
        <v>2.03603333333333</v>
      </c>
      <c r="AG174">
        <v>2.2734675000000002</v>
      </c>
      <c r="AH174">
        <v>2.6226775</v>
      </c>
      <c r="AI174">
        <v>2.58732083333333</v>
      </c>
      <c r="AJ174">
        <v>2.7613150000000002</v>
      </c>
      <c r="AK174">
        <v>2.8520141666666698</v>
      </c>
      <c r="AL174">
        <v>3.2677415833333301</v>
      </c>
      <c r="AM174">
        <v>3.5507983333333302</v>
      </c>
      <c r="AN174">
        <v>3.6270850000000001</v>
      </c>
      <c r="AO174">
        <v>4.2993491666666701</v>
      </c>
      <c r="AP174">
        <v>4.6079616666666698</v>
      </c>
      <c r="AQ174">
        <v>5.52828416666667</v>
      </c>
      <c r="AR174">
        <v>6.1094841666666699</v>
      </c>
      <c r="AS174">
        <v>6.9398283333333302</v>
      </c>
      <c r="AT174">
        <v>8.6091808333333297</v>
      </c>
      <c r="AU174">
        <v>10.540746666666699</v>
      </c>
      <c r="AV174">
        <v>7.5647491666666697</v>
      </c>
      <c r="AW174">
        <v>6.4596925000000001</v>
      </c>
      <c r="AX174">
        <v>6.3771166666666703</v>
      </c>
      <c r="AY174">
        <v>6.76715</v>
      </c>
      <c r="AZ174">
        <v>7.0543916666666702</v>
      </c>
      <c r="BA174">
        <v>8.2517416666666694</v>
      </c>
      <c r="BB174">
        <v>8.5228198333333296</v>
      </c>
      <c r="BC174">
        <v>7.3302500000000004</v>
      </c>
      <c r="BD174">
        <v>7.3000249999999998</v>
      </c>
      <c r="BE174">
        <v>8.1937708333333301</v>
      </c>
      <c r="BF174">
        <v>9.7500750000000007</v>
      </c>
      <c r="BG174">
        <v>10.8428875</v>
      </c>
      <c r="BH174">
        <v>12.8819208333333</v>
      </c>
      <c r="BI174">
        <v>14.708766666666699</v>
      </c>
      <c r="BJ174">
        <v>13.312900000000001</v>
      </c>
      <c r="BK174">
        <v>13.2339416666667</v>
      </c>
      <c r="BL174">
        <v>14.4486904166667</v>
      </c>
    </row>
    <row r="175" spans="1:64" x14ac:dyDescent="0.35">
      <c r="A175" t="s">
        <v>433</v>
      </c>
      <c r="B175" t="s">
        <v>434</v>
      </c>
      <c r="C175" t="s">
        <v>892</v>
      </c>
      <c r="D175" t="s">
        <v>893</v>
      </c>
      <c r="E175">
        <v>89.765000088765007</v>
      </c>
      <c r="F175">
        <v>89.765000088765007</v>
      </c>
      <c r="G175">
        <v>89.765000088765007</v>
      </c>
      <c r="H175">
        <v>89.765000088765007</v>
      </c>
      <c r="I175">
        <v>89.765000088765007</v>
      </c>
      <c r="J175">
        <v>89.765000088765007</v>
      </c>
      <c r="K175">
        <v>89.765000088765007</v>
      </c>
      <c r="L175">
        <v>89.765000088765007</v>
      </c>
      <c r="M175">
        <v>89.765000088765007</v>
      </c>
      <c r="N175">
        <v>94.440000093440005</v>
      </c>
      <c r="O175">
        <v>100.985000099985</v>
      </c>
      <c r="P175">
        <v>100.689451223571</v>
      </c>
      <c r="Q175">
        <v>91.645968951929206</v>
      </c>
      <c r="R175">
        <v>81.0502219755422</v>
      </c>
      <c r="S175">
        <v>87.528548830185898</v>
      </c>
      <c r="T175">
        <v>77.931588724653196</v>
      </c>
      <c r="U175">
        <v>86.890670674160404</v>
      </c>
      <c r="V175">
        <v>89.337637916450106</v>
      </c>
      <c r="W175">
        <v>82.056281563365701</v>
      </c>
      <c r="X175">
        <v>77.352952935139498</v>
      </c>
      <c r="Y175">
        <v>76.828559514107795</v>
      </c>
      <c r="Z175">
        <v>98.810961781363503</v>
      </c>
      <c r="AA175">
        <v>119.492607763333</v>
      </c>
      <c r="AB175">
        <v>138.56880080833301</v>
      </c>
      <c r="AC175">
        <v>158.89256837242399</v>
      </c>
      <c r="AD175">
        <v>163.367563900455</v>
      </c>
      <c r="AE175">
        <v>125.928813465</v>
      </c>
      <c r="AF175">
        <v>109.285496775</v>
      </c>
      <c r="AG175">
        <v>108.307921995</v>
      </c>
      <c r="AH175">
        <v>116.002459755</v>
      </c>
      <c r="AI175">
        <v>99.004900995</v>
      </c>
      <c r="AJ175">
        <v>102.58383680999999</v>
      </c>
      <c r="AK175">
        <v>96.251100718499998</v>
      </c>
      <c r="AL175">
        <v>102.96771521399999</v>
      </c>
      <c r="AM175">
        <v>100.946171781</v>
      </c>
      <c r="AN175">
        <v>90.754136518500005</v>
      </c>
      <c r="AO175">
        <v>93.009406990499997</v>
      </c>
      <c r="AP175">
        <v>106.12156054499999</v>
      </c>
      <c r="AQ175">
        <v>107.2638139482</v>
      </c>
      <c r="AR175">
        <v>111.966914110147</v>
      </c>
      <c r="AS175">
        <v>129.201037953271</v>
      </c>
      <c r="AT175">
        <v>133.23779121622499</v>
      </c>
      <c r="AU175">
        <v>126.200312871571</v>
      </c>
      <c r="AV175">
        <v>105.494942032458</v>
      </c>
      <c r="AW175">
        <v>95.933336892522902</v>
      </c>
      <c r="AX175">
        <v>95.918843390948496</v>
      </c>
      <c r="AY175">
        <v>95.039671719798207</v>
      </c>
      <c r="AZ175">
        <v>87.073047933181201</v>
      </c>
      <c r="BA175">
        <v>81.136329278054902</v>
      </c>
      <c r="BB175">
        <v>85.5557814096789</v>
      </c>
      <c r="BC175">
        <v>90.0129741146296</v>
      </c>
      <c r="BD175">
        <v>85.729551829928695</v>
      </c>
      <c r="BE175">
        <v>92.880411084142906</v>
      </c>
      <c r="BF175">
        <v>89.850221498738506</v>
      </c>
      <c r="BG175">
        <v>89.824335377900894</v>
      </c>
      <c r="BH175">
        <v>107.55323440431501</v>
      </c>
      <c r="BI175">
        <v>107.806815805024</v>
      </c>
      <c r="BJ175">
        <v>105.63307815114899</v>
      </c>
      <c r="BK175">
        <v>101.046821879543</v>
      </c>
      <c r="BL175">
        <v>106.588933804405</v>
      </c>
    </row>
    <row r="176" spans="1:64" x14ac:dyDescent="0.35">
      <c r="A176" t="s">
        <v>235</v>
      </c>
      <c r="B176" t="s">
        <v>236</v>
      </c>
      <c r="C176" t="s">
        <v>892</v>
      </c>
      <c r="D176" t="s">
        <v>893</v>
      </c>
      <c r="E176">
        <v>245.19510139835899</v>
      </c>
      <c r="F176">
        <v>245.26010162116</v>
      </c>
      <c r="G176">
        <v>245.013850686544</v>
      </c>
      <c r="H176">
        <v>245.01635069607499</v>
      </c>
      <c r="I176">
        <v>245.027184079042</v>
      </c>
      <c r="J176">
        <v>245.06093420770799</v>
      </c>
      <c r="K176">
        <v>245.67843655764401</v>
      </c>
      <c r="L176">
        <v>246.00093779128099</v>
      </c>
      <c r="M176">
        <v>247.56469375695099</v>
      </c>
      <c r="N176">
        <v>259.960574351236</v>
      </c>
      <c r="O176">
        <v>276.403137026845</v>
      </c>
      <c r="P176">
        <v>275.35645668533198</v>
      </c>
      <c r="Q176">
        <v>252.02762746264901</v>
      </c>
      <c r="R176">
        <v>222.88918305322699</v>
      </c>
      <c r="S176">
        <v>240.70466763782301</v>
      </c>
      <c r="T176">
        <v>214.31290034121901</v>
      </c>
      <c r="U176">
        <v>238.95049426705901</v>
      </c>
      <c r="V176">
        <v>245.67968656657601</v>
      </c>
      <c r="W176">
        <v>225.65586023395699</v>
      </c>
      <c r="X176">
        <v>212.721644262377</v>
      </c>
      <c r="Y176">
        <v>211.27955541470499</v>
      </c>
      <c r="Z176">
        <v>271.73145255032699</v>
      </c>
      <c r="AA176">
        <v>328.60625269898998</v>
      </c>
      <c r="AB176">
        <v>381.06603602462798</v>
      </c>
      <c r="AC176">
        <v>436.95666578800802</v>
      </c>
      <c r="AD176">
        <v>449.26296271160697</v>
      </c>
      <c r="AE176">
        <v>346.305903554493</v>
      </c>
      <c r="AF176">
        <v>300.53656240147802</v>
      </c>
      <c r="AG176">
        <v>297.84821881937802</v>
      </c>
      <c r="AH176">
        <v>319.008299487903</v>
      </c>
      <c r="AI176">
        <v>272.264787954393</v>
      </c>
      <c r="AJ176">
        <v>282.10690880881998</v>
      </c>
      <c r="AK176">
        <v>264.69180075057898</v>
      </c>
      <c r="AL176">
        <v>283.16257950001801</v>
      </c>
      <c r="AM176">
        <v>555.20469565569704</v>
      </c>
      <c r="AN176">
        <v>499.14842590131002</v>
      </c>
      <c r="AO176">
        <v>511.55243027251601</v>
      </c>
      <c r="AP176">
        <v>583.66937235339606</v>
      </c>
      <c r="AQ176">
        <v>589.951774567332</v>
      </c>
      <c r="AR176">
        <v>615.47334931916396</v>
      </c>
      <c r="AS176">
        <v>710.20797703136702</v>
      </c>
      <c r="AT176">
        <v>732.39769326022804</v>
      </c>
      <c r="AU176">
        <v>693.71322649637398</v>
      </c>
      <c r="AV176">
        <v>579.897426172466</v>
      </c>
      <c r="AW176">
        <v>527.33803229157604</v>
      </c>
      <c r="AX176">
        <v>527.25836264962595</v>
      </c>
      <c r="AY176">
        <v>522.42562489517604</v>
      </c>
      <c r="AZ176">
        <v>478.63371847636301</v>
      </c>
      <c r="BA176">
        <v>446.00004143278801</v>
      </c>
      <c r="BB176">
        <v>470.29342334139801</v>
      </c>
      <c r="BC176">
        <v>494.794262222947</v>
      </c>
      <c r="BD176">
        <v>471.24862571893698</v>
      </c>
      <c r="BE176">
        <v>510.55633845425098</v>
      </c>
      <c r="BF176">
        <v>493.89962385223703</v>
      </c>
      <c r="BG176">
        <v>493.757329875312</v>
      </c>
      <c r="BH176">
        <v>591.21169798260996</v>
      </c>
      <c r="BI176">
        <v>592.60561506302201</v>
      </c>
      <c r="BJ176">
        <v>580.65674958785803</v>
      </c>
      <c r="BK176">
        <v>555.44645839822601</v>
      </c>
      <c r="BL176">
        <v>585.91101318036897</v>
      </c>
    </row>
    <row r="177" spans="1:64" x14ac:dyDescent="0.35">
      <c r="A177" t="s">
        <v>237</v>
      </c>
      <c r="B177" t="s">
        <v>238</v>
      </c>
      <c r="C177" t="s">
        <v>892</v>
      </c>
      <c r="D177" t="s">
        <v>893</v>
      </c>
      <c r="E177">
        <v>0.71428599971428597</v>
      </c>
      <c r="F177">
        <v>0.71428599971428597</v>
      </c>
      <c r="G177">
        <v>0.71428599971428597</v>
      </c>
      <c r="H177">
        <v>0.71428599971428597</v>
      </c>
      <c r="I177">
        <v>0.71428599971428597</v>
      </c>
      <c r="J177">
        <v>0.71428599971428597</v>
      </c>
      <c r="K177">
        <v>0.71428599971428597</v>
      </c>
      <c r="L177">
        <v>0.71428599971428597</v>
      </c>
      <c r="M177">
        <v>0.71428599971428597</v>
      </c>
      <c r="N177">
        <v>0.71428599971428597</v>
      </c>
      <c r="O177">
        <v>0.71428599971428597</v>
      </c>
      <c r="P177">
        <v>0.71285583298809596</v>
      </c>
      <c r="Q177">
        <v>0.65789499900000004</v>
      </c>
      <c r="R177">
        <v>0.65789499900000004</v>
      </c>
      <c r="S177">
        <v>0.63028204624823903</v>
      </c>
      <c r="T177">
        <v>0.61550155335078705</v>
      </c>
      <c r="U177">
        <v>0.62660100366536897</v>
      </c>
      <c r="V177">
        <v>0.64470106214118605</v>
      </c>
      <c r="W177">
        <v>0.63527199426580105</v>
      </c>
      <c r="X177">
        <v>0.60400737401714399</v>
      </c>
      <c r="Y177">
        <v>0.54678089191608303</v>
      </c>
      <c r="Z177">
        <v>0.61770817502880504</v>
      </c>
      <c r="AA177">
        <v>0.67346126152852404</v>
      </c>
      <c r="AB177">
        <v>0.72440985115157297</v>
      </c>
      <c r="AC177">
        <v>0.76652744911239201</v>
      </c>
      <c r="AD177">
        <v>0.89377408333333297</v>
      </c>
      <c r="AE177">
        <v>1.7545230040748101</v>
      </c>
      <c r="AF177">
        <v>4.0160373443362998</v>
      </c>
      <c r="AG177">
        <v>4.5369666666666699</v>
      </c>
      <c r="AH177">
        <v>7.3647349999999996</v>
      </c>
      <c r="AI177">
        <v>8.0382850000000001</v>
      </c>
      <c r="AJ177">
        <v>9.9094916666666695</v>
      </c>
      <c r="AK177">
        <v>17.298425000000002</v>
      </c>
      <c r="AL177">
        <v>22.0654</v>
      </c>
      <c r="AM177">
        <v>21.995999999999999</v>
      </c>
      <c r="AN177">
        <v>21.895258333333299</v>
      </c>
      <c r="AO177">
        <v>21.884425</v>
      </c>
      <c r="AP177">
        <v>21.886050000000001</v>
      </c>
      <c r="AQ177">
        <v>21.885999999999999</v>
      </c>
      <c r="AR177">
        <v>92.338099999999997</v>
      </c>
      <c r="AS177">
        <v>101.69733333333301</v>
      </c>
      <c r="AT177">
        <v>111.23125</v>
      </c>
      <c r="AU177">
        <v>120.57815833333299</v>
      </c>
      <c r="AV177">
        <v>129.22235000000001</v>
      </c>
      <c r="AW177">
        <v>132.888025</v>
      </c>
      <c r="AX177">
        <v>131.274333333333</v>
      </c>
      <c r="AY177">
        <v>128.65166666666701</v>
      </c>
      <c r="AZ177">
        <v>125.808108333333</v>
      </c>
      <c r="BA177">
        <v>118.566666666667</v>
      </c>
      <c r="BB177">
        <v>148.88</v>
      </c>
      <c r="BC177">
        <v>150.29750000000001</v>
      </c>
      <c r="BD177">
        <v>153.86250000000001</v>
      </c>
      <c r="BE177">
        <v>157.5</v>
      </c>
      <c r="BF177">
        <v>157.31166666666701</v>
      </c>
      <c r="BG177">
        <v>158.552641666667</v>
      </c>
      <c r="BH177">
        <v>192.440333333333</v>
      </c>
      <c r="BI177">
        <v>253.49199999999999</v>
      </c>
      <c r="BJ177">
        <v>305.79010916000499</v>
      </c>
      <c r="BK177">
        <v>306.08368824523399</v>
      </c>
      <c r="BL177">
        <v>306.92095149522299</v>
      </c>
    </row>
    <row r="178" spans="1:64" x14ac:dyDescent="0.35">
      <c r="A178" t="s">
        <v>233</v>
      </c>
      <c r="B178" t="s">
        <v>234</v>
      </c>
      <c r="C178" t="s">
        <v>892</v>
      </c>
      <c r="D178" t="s">
        <v>893</v>
      </c>
      <c r="E178">
        <v>2.0606441896551702E-9</v>
      </c>
      <c r="F178">
        <v>2.0606441896551702E-9</v>
      </c>
      <c r="G178">
        <v>2.0606441896551702E-9</v>
      </c>
      <c r="H178">
        <v>2.0606441896551702E-9</v>
      </c>
      <c r="I178">
        <v>2.0606441896551702E-9</v>
      </c>
      <c r="J178">
        <v>2.0606441896551702E-9</v>
      </c>
      <c r="K178">
        <v>2.0606441896551702E-9</v>
      </c>
      <c r="L178">
        <v>2.0606441896551702E-9</v>
      </c>
      <c r="M178">
        <v>2.0606441896551702E-9</v>
      </c>
      <c r="N178">
        <v>2.0606441896551702E-9</v>
      </c>
      <c r="O178">
        <v>2.0606441896551702E-9</v>
      </c>
      <c r="P178">
        <v>2.0606441896551702E-9</v>
      </c>
      <c r="Q178">
        <v>2.0606441896551702E-9</v>
      </c>
      <c r="R178">
        <v>2.0606197500000002E-9</v>
      </c>
      <c r="S178">
        <v>2.0606441896551702E-9</v>
      </c>
      <c r="T178">
        <v>2.0606441896551702E-9</v>
      </c>
      <c r="U178">
        <v>2.0606441896551702E-9</v>
      </c>
      <c r="V178">
        <v>2.0606441896551702E-9</v>
      </c>
      <c r="W178">
        <v>2.0606441896551702E-9</v>
      </c>
      <c r="X178">
        <v>2.7882567155172402E-9</v>
      </c>
      <c r="Y178">
        <v>2.9474224137930999E-9</v>
      </c>
      <c r="Z178">
        <v>2.9474224137930999E-9</v>
      </c>
      <c r="AA178">
        <v>2.9474224137930999E-9</v>
      </c>
      <c r="AB178">
        <v>2.9476668103448198E-9</v>
      </c>
      <c r="AC178">
        <v>2.9476668103448198E-9</v>
      </c>
      <c r="AD178">
        <v>7.7730323275862004E-9</v>
      </c>
      <c r="AE178">
        <v>1.9502844827586202E-8</v>
      </c>
      <c r="AF178">
        <v>2.05293103448276E-8</v>
      </c>
      <c r="AG178">
        <v>5.3946239281609197E-5</v>
      </c>
      <c r="AH178">
        <v>3.1308999999999998E-3</v>
      </c>
      <c r="AI178">
        <v>0.14092241666666699</v>
      </c>
      <c r="AJ178">
        <v>4.27082828333333</v>
      </c>
      <c r="AK178">
        <v>5</v>
      </c>
      <c r="AL178">
        <v>5.6204083333333301</v>
      </c>
      <c r="AM178">
        <v>6.7228750000000002</v>
      </c>
      <c r="AN178">
        <v>7.5455916666666702</v>
      </c>
      <c r="AO178">
        <v>8.4354999999999993</v>
      </c>
      <c r="AP178">
        <v>9.4480833333333294</v>
      </c>
      <c r="AQ178">
        <v>10.5819166666667</v>
      </c>
      <c r="AR178">
        <v>11.80925</v>
      </c>
      <c r="AS178">
        <v>12.6843916666667</v>
      </c>
      <c r="AT178">
        <v>13.3719416666667</v>
      </c>
      <c r="AU178">
        <v>14.251325250000001</v>
      </c>
      <c r="AV178">
        <v>15.1046433333333</v>
      </c>
      <c r="AW178">
        <v>15.937247316462701</v>
      </c>
      <c r="AX178">
        <v>16.733329534050199</v>
      </c>
      <c r="AY178">
        <v>17.569998431899599</v>
      </c>
      <c r="AZ178">
        <v>18.448506159754199</v>
      </c>
      <c r="BA178">
        <v>19.371896406501101</v>
      </c>
      <c r="BB178">
        <v>20.339481870199702</v>
      </c>
      <c r="BC178">
        <v>21.356448683435801</v>
      </c>
      <c r="BD178">
        <v>22.424270616359401</v>
      </c>
      <c r="BE178">
        <v>23.546663531083901</v>
      </c>
      <c r="BF178">
        <v>24.7227641666667</v>
      </c>
      <c r="BG178">
        <v>25.958900366743499</v>
      </c>
      <c r="BH178">
        <v>27.256844940476199</v>
      </c>
      <c r="BI178">
        <v>28.6209624101587</v>
      </c>
      <c r="BJ178">
        <v>30.0509413442878</v>
      </c>
      <c r="BK178">
        <v>31.5532123338754</v>
      </c>
      <c r="BL178">
        <v>33.121745265283998</v>
      </c>
    </row>
    <row r="179" spans="1:64" x14ac:dyDescent="0.35">
      <c r="A179" t="s">
        <v>229</v>
      </c>
      <c r="B179" t="s">
        <v>230</v>
      </c>
      <c r="C179" t="s">
        <v>892</v>
      </c>
      <c r="D179" t="s">
        <v>893</v>
      </c>
      <c r="E179">
        <v>3.8000000028000001</v>
      </c>
      <c r="F179">
        <v>3.6500000026500001</v>
      </c>
      <c r="G179">
        <v>3.6200000026199999</v>
      </c>
      <c r="H179">
        <v>3.6200000026199999</v>
      </c>
      <c r="I179">
        <v>3.6200000026199999</v>
      </c>
      <c r="J179">
        <v>3.6200000026199999</v>
      </c>
      <c r="K179">
        <v>3.6200000026199999</v>
      </c>
      <c r="L179">
        <v>3.6200000026199999</v>
      </c>
      <c r="M179">
        <v>3.6200000026199999</v>
      </c>
      <c r="N179">
        <v>3.6200000026199999</v>
      </c>
      <c r="O179">
        <v>3.6200000026199999</v>
      </c>
      <c r="P179">
        <v>3.5170805388896298</v>
      </c>
      <c r="Q179">
        <v>3.2094999990000002</v>
      </c>
      <c r="R179">
        <v>2.7955499990833301</v>
      </c>
      <c r="S179">
        <v>2.6883833323333302</v>
      </c>
      <c r="T179">
        <v>2.52899166575</v>
      </c>
      <c r="U179">
        <v>2.6439416656666701</v>
      </c>
      <c r="V179">
        <v>2.4542499990833302</v>
      </c>
      <c r="W179">
        <v>2.1635833325833298</v>
      </c>
      <c r="X179">
        <v>2.0059916657499999</v>
      </c>
      <c r="Y179">
        <v>1.98811666591667</v>
      </c>
      <c r="Z179">
        <v>2.4951999990833298</v>
      </c>
      <c r="AA179">
        <v>2.6702083324166699</v>
      </c>
      <c r="AB179">
        <v>2.8541249990000002</v>
      </c>
      <c r="AC179">
        <v>3.20868333291667</v>
      </c>
      <c r="AD179">
        <v>3.3214000000000001</v>
      </c>
      <c r="AE179">
        <v>2.4500249999166699</v>
      </c>
      <c r="AF179">
        <v>2.0257000000000001</v>
      </c>
      <c r="AG179">
        <v>1.97658333333333</v>
      </c>
      <c r="AH179">
        <v>2.1207375000000002</v>
      </c>
      <c r="AI179">
        <v>1.82094166666667</v>
      </c>
      <c r="AJ179">
        <v>1.8696666666666699</v>
      </c>
      <c r="AK179">
        <v>1.7584663333333299</v>
      </c>
      <c r="AL179">
        <v>1.85730516666667</v>
      </c>
      <c r="AM179">
        <v>1.81999508333333</v>
      </c>
      <c r="AN179">
        <v>1.60567525</v>
      </c>
      <c r="AO179">
        <v>1.6858967499999999</v>
      </c>
      <c r="AP179">
        <v>1.95126991666667</v>
      </c>
      <c r="AQ179">
        <v>1.983733</v>
      </c>
    </row>
    <row r="180" spans="1:64" x14ac:dyDescent="0.35">
      <c r="A180" t="s">
        <v>241</v>
      </c>
      <c r="B180" t="s">
        <v>242</v>
      </c>
      <c r="C180" t="s">
        <v>892</v>
      </c>
      <c r="D180" t="s">
        <v>893</v>
      </c>
      <c r="E180">
        <v>7.1428600061428602</v>
      </c>
      <c r="F180">
        <v>7.1428600061428602</v>
      </c>
      <c r="G180">
        <v>7.1428600061428602</v>
      </c>
      <c r="H180">
        <v>7.1428600061428602</v>
      </c>
      <c r="I180">
        <v>7.1428600061428602</v>
      </c>
      <c r="J180">
        <v>7.1428600061428602</v>
      </c>
      <c r="K180">
        <v>7.1428600061428602</v>
      </c>
      <c r="L180">
        <v>7.1428600061428602</v>
      </c>
      <c r="M180">
        <v>7.1428600061428602</v>
      </c>
      <c r="N180">
        <v>7.1428600061428602</v>
      </c>
      <c r="O180">
        <v>7.1428600061428602</v>
      </c>
      <c r="P180">
        <v>7.0559054708010303</v>
      </c>
      <c r="Q180">
        <v>6.5882491722678704</v>
      </c>
      <c r="R180">
        <v>5.7658333323333304</v>
      </c>
      <c r="S180">
        <v>5.5397083323333298</v>
      </c>
      <c r="T180">
        <v>5.2269416656666703</v>
      </c>
      <c r="U180">
        <v>5.4565166656666699</v>
      </c>
      <c r="V180">
        <v>5.323499999</v>
      </c>
      <c r="W180">
        <v>5.2422499990000002</v>
      </c>
      <c r="X180">
        <v>5.0640666656666697</v>
      </c>
      <c r="Y180">
        <v>4.9392249990000003</v>
      </c>
      <c r="Z180">
        <v>5.7395083323333296</v>
      </c>
      <c r="AA180">
        <v>6.4540333323333297</v>
      </c>
      <c r="AB180">
        <v>7.2963666656666701</v>
      </c>
      <c r="AC180">
        <v>8.1614583325833294</v>
      </c>
      <c r="AD180">
        <v>8.5972333330833308</v>
      </c>
      <c r="AE180">
        <v>7.3947416666666701</v>
      </c>
      <c r="AF180">
        <v>6.7374499999999999</v>
      </c>
      <c r="AG180">
        <v>6.5169833333333296</v>
      </c>
      <c r="AH180">
        <v>6.9044999999999996</v>
      </c>
      <c r="AI180">
        <v>6.2597416666666703</v>
      </c>
      <c r="AJ180">
        <v>6.4829425000000001</v>
      </c>
      <c r="AK180">
        <v>6.2145008333333296</v>
      </c>
      <c r="AL180">
        <v>7.0941291666666704</v>
      </c>
      <c r="AM180">
        <v>7.0575841666666701</v>
      </c>
      <c r="AN180">
        <v>6.3351566666666699</v>
      </c>
      <c r="AO180">
        <v>6.4498083333333298</v>
      </c>
      <c r="AP180">
        <v>7.0734008333333298</v>
      </c>
      <c r="AQ180">
        <v>7.5450974999999998</v>
      </c>
      <c r="AR180">
        <v>7.7991716666666697</v>
      </c>
      <c r="AS180">
        <v>8.8018416666666699</v>
      </c>
      <c r="AT180">
        <v>8.9916541666666703</v>
      </c>
      <c r="AU180">
        <v>7.9837788333333304</v>
      </c>
      <c r="AV180">
        <v>7.0802166666666704</v>
      </c>
      <c r="AW180">
        <v>6.7408333333333301</v>
      </c>
      <c r="AX180">
        <v>6.4424999999999999</v>
      </c>
      <c r="AY180">
        <v>6.4133333333333304</v>
      </c>
      <c r="AZ180">
        <v>5.8616666666666699</v>
      </c>
      <c r="BA180">
        <v>5.64</v>
      </c>
      <c r="BB180">
        <v>6.2883333333333304</v>
      </c>
      <c r="BC180">
        <v>6.04416666666667</v>
      </c>
      <c r="BD180">
        <v>5.60460730676329</v>
      </c>
      <c r="BE180">
        <v>5.8174999999999999</v>
      </c>
      <c r="BF180">
        <v>5.875</v>
      </c>
      <c r="BG180">
        <v>6.3016666666666703</v>
      </c>
      <c r="BH180">
        <v>8.0641666666666705</v>
      </c>
      <c r="BI180">
        <v>8.4</v>
      </c>
      <c r="BJ180">
        <v>8.2716666666666701</v>
      </c>
      <c r="BK180">
        <v>8.1325000000000003</v>
      </c>
      <c r="BL180">
        <v>8.8000000000000007</v>
      </c>
    </row>
    <row r="181" spans="1:64" x14ac:dyDescent="0.35">
      <c r="A181" t="s">
        <v>227</v>
      </c>
      <c r="B181" t="s">
        <v>228</v>
      </c>
      <c r="C181" t="s">
        <v>892</v>
      </c>
      <c r="D181" t="s">
        <v>893</v>
      </c>
      <c r="E181">
        <v>7.5000000064999996</v>
      </c>
      <c r="F181">
        <v>7.6190000066190002</v>
      </c>
      <c r="G181">
        <v>7.6190000066190002</v>
      </c>
      <c r="H181">
        <v>7.6190000066190002</v>
      </c>
      <c r="I181">
        <v>7.6190000066190002</v>
      </c>
      <c r="J181">
        <v>7.6190000066190002</v>
      </c>
      <c r="K181">
        <v>7.6172500066172502</v>
      </c>
      <c r="L181">
        <v>8.0341666738674995</v>
      </c>
      <c r="M181">
        <v>10.125000010125</v>
      </c>
      <c r="N181">
        <v>10.125000010125</v>
      </c>
      <c r="O181">
        <v>10.125000010125</v>
      </c>
      <c r="P181">
        <v>10.125004030341699</v>
      </c>
      <c r="Q181">
        <v>10.125</v>
      </c>
      <c r="R181">
        <v>10.5001666658333</v>
      </c>
      <c r="S181">
        <v>10.559999999</v>
      </c>
      <c r="T181">
        <v>11.0028333325</v>
      </c>
      <c r="U181">
        <v>12.5</v>
      </c>
      <c r="V181">
        <v>12.5</v>
      </c>
      <c r="W181">
        <v>12.1105</v>
      </c>
      <c r="X181">
        <v>12</v>
      </c>
      <c r="Y181">
        <v>12</v>
      </c>
      <c r="Z181">
        <v>12.336333333000001</v>
      </c>
      <c r="AA181">
        <v>13.243833332416701</v>
      </c>
      <c r="AB181">
        <v>14.545249999416701</v>
      </c>
      <c r="AC181">
        <v>16.459416666333301</v>
      </c>
      <c r="AD181">
        <v>18.2464166665</v>
      </c>
      <c r="AE181">
        <v>21.229833333166699</v>
      </c>
      <c r="AF181">
        <v>21.8191666666667</v>
      </c>
      <c r="AG181">
        <v>23.289249999999999</v>
      </c>
      <c r="AH181">
        <v>27.188833333333299</v>
      </c>
      <c r="AI181">
        <v>29.3691666666667</v>
      </c>
      <c r="AJ181">
        <v>37.255000000000003</v>
      </c>
      <c r="AK181">
        <v>42.717500000000001</v>
      </c>
      <c r="AL181">
        <v>48.607165000000002</v>
      </c>
      <c r="AM181">
        <v>49.397518333333302</v>
      </c>
      <c r="AN181">
        <v>51.890333333333302</v>
      </c>
      <c r="AO181">
        <v>56.691952499999999</v>
      </c>
      <c r="AP181">
        <v>58.009549166666702</v>
      </c>
      <c r="AQ181">
        <v>65.975787499999996</v>
      </c>
      <c r="AR181">
        <v>68.239370833333297</v>
      </c>
      <c r="AS181">
        <v>71.093795833333303</v>
      </c>
      <c r="AT181">
        <v>74.949250000000006</v>
      </c>
      <c r="AU181">
        <v>77.8766191666667</v>
      </c>
      <c r="AV181">
        <v>76.141447499999998</v>
      </c>
      <c r="AW181">
        <v>73.673596666666697</v>
      </c>
      <c r="AX181">
        <v>71.367500000000007</v>
      </c>
      <c r="AY181">
        <v>72.755605833333306</v>
      </c>
      <c r="AZ181">
        <v>66.415027499999994</v>
      </c>
      <c r="BA181">
        <v>69.761695000000003</v>
      </c>
      <c r="BB181">
        <v>77.573430739015606</v>
      </c>
      <c r="BC181">
        <v>73.262359015804606</v>
      </c>
      <c r="BD181">
        <v>74.02</v>
      </c>
      <c r="BE181">
        <v>85.225755992383498</v>
      </c>
      <c r="BF181">
        <v>93.084393807548494</v>
      </c>
      <c r="BG181">
        <v>97.554842156794606</v>
      </c>
      <c r="BH181">
        <v>102.405134331356</v>
      </c>
      <c r="BI181">
        <v>107.383815174654</v>
      </c>
      <c r="BJ181">
        <v>104.511885242863</v>
      </c>
      <c r="BK181">
        <v>108.930134109273</v>
      </c>
      <c r="BL181">
        <v>112.609482758621</v>
      </c>
    </row>
    <row r="182" spans="1:64" x14ac:dyDescent="0.35">
      <c r="A182" t="s">
        <v>431</v>
      </c>
      <c r="B182" t="s">
        <v>432</v>
      </c>
      <c r="C182" t="s">
        <v>892</v>
      </c>
      <c r="D182" t="s">
        <v>893</v>
      </c>
      <c r="E182">
        <v>0.89285699989285705</v>
      </c>
      <c r="F182">
        <v>0.89285699989285705</v>
      </c>
      <c r="G182">
        <v>0.89285699989285705</v>
      </c>
      <c r="H182">
        <v>0.89285699989285705</v>
      </c>
      <c r="I182">
        <v>0.89285699989285705</v>
      </c>
      <c r="J182">
        <v>0.89285699989285705</v>
      </c>
      <c r="K182">
        <v>0.89285699989285705</v>
      </c>
      <c r="L182">
        <v>0.89285699989285705</v>
      </c>
      <c r="M182">
        <v>0.89285699989285705</v>
      </c>
      <c r="N182">
        <v>0.89285699989285705</v>
      </c>
      <c r="O182">
        <v>0.89285699989285705</v>
      </c>
      <c r="P182">
        <v>0.88267025929554799</v>
      </c>
      <c r="Q182">
        <v>0.838697807262207</v>
      </c>
      <c r="R182">
        <v>0.70411390796665796</v>
      </c>
      <c r="S182">
        <v>0.69666586863809599</v>
      </c>
      <c r="T182">
        <v>0.76387124900000003</v>
      </c>
      <c r="U182">
        <v>0.81828408233333305</v>
      </c>
      <c r="V182">
        <v>0.90182499900000002</v>
      </c>
      <c r="W182">
        <v>0.87365924900000003</v>
      </c>
      <c r="X182">
        <v>0.89464091566666704</v>
      </c>
      <c r="Y182">
        <v>0.87824433233333299</v>
      </c>
      <c r="Z182">
        <v>0.87021458233333304</v>
      </c>
      <c r="AA182">
        <v>0.98586283233333305</v>
      </c>
      <c r="AB182">
        <v>1.1100149991666699</v>
      </c>
      <c r="AC182">
        <v>1.1395191659166699</v>
      </c>
      <c r="AD182">
        <v>1.4318949995000001</v>
      </c>
      <c r="AE182">
        <v>1.4959741664166699</v>
      </c>
      <c r="AF182">
        <v>1.42818</v>
      </c>
      <c r="AG182">
        <v>1.2799083333333301</v>
      </c>
      <c r="AH182">
        <v>1.2645966666666699</v>
      </c>
      <c r="AI182">
        <v>1.2810566666666701</v>
      </c>
      <c r="AJ182">
        <v>1.2837558333333301</v>
      </c>
      <c r="AK182">
        <v>1.36164833333333</v>
      </c>
      <c r="AL182">
        <v>1.4705600000000001</v>
      </c>
      <c r="AM182">
        <v>1.3677508333333299</v>
      </c>
      <c r="AN182">
        <v>1.3490325000000001</v>
      </c>
      <c r="AO182">
        <v>1.27786333333333</v>
      </c>
      <c r="AP182">
        <v>1.34738</v>
      </c>
      <c r="AQ182">
        <v>1.5918283333333301</v>
      </c>
      <c r="AR182">
        <v>1.5499499999999999</v>
      </c>
      <c r="AS182">
        <v>1.7248266666666701</v>
      </c>
      <c r="AT182">
        <v>1.9334425</v>
      </c>
      <c r="AU182">
        <v>1.8405625000000001</v>
      </c>
      <c r="AV182">
        <v>1.54191416666667</v>
      </c>
      <c r="AW182">
        <v>1.3597524999999999</v>
      </c>
      <c r="AX182">
        <v>1.3094733333333299</v>
      </c>
      <c r="AY182">
        <v>1.3279734405000001</v>
      </c>
      <c r="AZ182">
        <v>1.1950725</v>
      </c>
      <c r="BA182">
        <v>1.19217833333333</v>
      </c>
      <c r="BB182">
        <v>1.28218881008452</v>
      </c>
      <c r="BC182">
        <v>1.0901594863867701</v>
      </c>
      <c r="BD182">
        <v>0.96946320149673504</v>
      </c>
      <c r="BE182">
        <v>0.96580103065870804</v>
      </c>
      <c r="BF182">
        <v>1.0358430965205401</v>
      </c>
      <c r="BG182">
        <v>1.1093632928169199</v>
      </c>
      <c r="BH182">
        <v>1.33109026245502</v>
      </c>
      <c r="BI182">
        <v>1.3452139760194699</v>
      </c>
      <c r="BJ182">
        <v>1.3047580767159199</v>
      </c>
      <c r="BK182">
        <v>1.33841214646451</v>
      </c>
      <c r="BL182">
        <v>1.4385065442138201</v>
      </c>
    </row>
    <row r="183" spans="1:64" x14ac:dyDescent="0.35">
      <c r="A183" t="s">
        <v>231</v>
      </c>
      <c r="B183" t="s">
        <v>232</v>
      </c>
      <c r="C183" t="s">
        <v>892</v>
      </c>
      <c r="D183" t="s">
        <v>893</v>
      </c>
      <c r="E183">
        <v>0.71428798606437804</v>
      </c>
      <c r="F183">
        <v>0.71551415608481606</v>
      </c>
      <c r="G183">
        <v>0.71919399971919395</v>
      </c>
      <c r="H183">
        <v>0.71919399971919395</v>
      </c>
      <c r="I183">
        <v>0.71919399971919395</v>
      </c>
      <c r="J183">
        <v>0.71919399971919395</v>
      </c>
      <c r="K183">
        <v>0.71919399971919395</v>
      </c>
      <c r="L183">
        <v>0.73366558300706597</v>
      </c>
      <c r="M183">
        <v>0.89285699989285705</v>
      </c>
      <c r="N183">
        <v>0.89285699989285705</v>
      </c>
      <c r="O183">
        <v>0.89285699989285705</v>
      </c>
      <c r="P183">
        <v>0.88060719460315895</v>
      </c>
      <c r="Q183">
        <v>0.83668005354752295</v>
      </c>
      <c r="R183">
        <v>0.73681212551313802</v>
      </c>
      <c r="S183">
        <v>0.71540258866536699</v>
      </c>
      <c r="T183">
        <v>0.83230721942330699</v>
      </c>
      <c r="U183">
        <v>1.0048887896505101</v>
      </c>
      <c r="V183">
        <v>1.03031165084621</v>
      </c>
      <c r="W183">
        <v>0.96442499900000001</v>
      </c>
      <c r="X183">
        <v>0.97850249899999997</v>
      </c>
      <c r="Y183">
        <v>1.02667999916667</v>
      </c>
      <c r="Z183">
        <v>1.15279499925</v>
      </c>
      <c r="AA183">
        <v>1.33260833233333</v>
      </c>
      <c r="AB183">
        <v>1.4967733323333301</v>
      </c>
      <c r="AC183">
        <v>1.76399249916667</v>
      </c>
      <c r="AD183">
        <v>2.02337249966667</v>
      </c>
      <c r="AE183">
        <v>1.9131608330833301</v>
      </c>
      <c r="AF183">
        <v>1.69456083333333</v>
      </c>
      <c r="AG183">
        <v>1.5264008333333301</v>
      </c>
      <c r="AH183">
        <v>1.67214833333333</v>
      </c>
      <c r="AI183">
        <v>1.6762033333333299</v>
      </c>
      <c r="AJ183">
        <v>1.73351416666667</v>
      </c>
      <c r="AK183">
        <v>1.8617916666666701</v>
      </c>
      <c r="AL183">
        <v>1.8505133333333299</v>
      </c>
      <c r="AM183">
        <v>1.68652166666667</v>
      </c>
      <c r="AN183">
        <v>1.5238766666666701</v>
      </c>
      <c r="AO183">
        <v>1.4548475000000001</v>
      </c>
      <c r="AP183">
        <v>1.51242083333333</v>
      </c>
      <c r="AQ183">
        <v>1.8682491666666701</v>
      </c>
      <c r="AR183">
        <v>1.88961389919167</v>
      </c>
      <c r="AS183">
        <v>2.2011491666666698</v>
      </c>
      <c r="AT183">
        <v>2.37875083333333</v>
      </c>
      <c r="AU183">
        <v>2.1621908333333302</v>
      </c>
      <c r="AV183">
        <v>1.7220991463977799</v>
      </c>
      <c r="AW183">
        <v>1.50868127077323</v>
      </c>
      <c r="AX183">
        <v>1.42027345661433</v>
      </c>
      <c r="AY183">
        <v>1.5420557566968101</v>
      </c>
      <c r="AZ183">
        <v>1.36067522852426</v>
      </c>
      <c r="BA183">
        <v>1.4227268095265</v>
      </c>
      <c r="BB183">
        <v>1.6008772952194701</v>
      </c>
      <c r="BC183">
        <v>1.38783382768108</v>
      </c>
      <c r="BD183">
        <v>1.26581069673447</v>
      </c>
      <c r="BE183">
        <v>1.2342836550132901</v>
      </c>
      <c r="BF183">
        <v>1.2194079739482899</v>
      </c>
      <c r="BG183">
        <v>1.20543333333333</v>
      </c>
      <c r="BH183">
        <v>1.433975</v>
      </c>
      <c r="BI183">
        <v>1.4365250000000001</v>
      </c>
      <c r="BJ183">
        <v>1.40740833333333</v>
      </c>
      <c r="BK183">
        <v>1.44525833333333</v>
      </c>
      <c r="BL183">
        <v>1.5178750000000001</v>
      </c>
    </row>
    <row r="184" spans="1:64" x14ac:dyDescent="0.35">
      <c r="A184" t="s">
        <v>991</v>
      </c>
      <c r="B184" t="s">
        <v>992</v>
      </c>
      <c r="C184" t="s">
        <v>892</v>
      </c>
      <c r="D184" t="s">
        <v>893</v>
      </c>
    </row>
    <row r="185" spans="1:64" x14ac:dyDescent="0.35">
      <c r="A185" t="s">
        <v>243</v>
      </c>
      <c r="B185" t="s">
        <v>244</v>
      </c>
      <c r="C185" t="s">
        <v>892</v>
      </c>
      <c r="D185" t="s">
        <v>893</v>
      </c>
      <c r="E185">
        <v>0.357142999357143</v>
      </c>
      <c r="F185">
        <v>0.357142999357143</v>
      </c>
      <c r="G185">
        <v>0.357142999357143</v>
      </c>
      <c r="H185">
        <v>0.357142999357143</v>
      </c>
      <c r="I185">
        <v>0.357142999357143</v>
      </c>
      <c r="J185">
        <v>0.357142999357143</v>
      </c>
      <c r="K185">
        <v>0.357142999357143</v>
      </c>
      <c r="L185">
        <v>0.36210333266567502</v>
      </c>
      <c r="M185">
        <v>0.41666699941666702</v>
      </c>
      <c r="N185">
        <v>0.41666699941666702</v>
      </c>
      <c r="O185">
        <v>0.41666699941666702</v>
      </c>
      <c r="P185">
        <v>0.41544749932071001</v>
      </c>
      <c r="Q185">
        <v>0.383772999</v>
      </c>
      <c r="R185">
        <v>0.35067616566666698</v>
      </c>
      <c r="S185">
        <v>0.34539999900000001</v>
      </c>
      <c r="T185">
        <v>0.34539999900000001</v>
      </c>
      <c r="U185">
        <v>0.34539999900000001</v>
      </c>
      <c r="V185">
        <v>0.34539999900000001</v>
      </c>
      <c r="W185">
        <v>0.34539999900000001</v>
      </c>
      <c r="X185">
        <v>0.34539999900000001</v>
      </c>
      <c r="Y185">
        <v>0.34539999900000001</v>
      </c>
      <c r="Z185">
        <v>0.34539999900000001</v>
      </c>
      <c r="AA185">
        <v>0.34539999900000001</v>
      </c>
      <c r="AB185">
        <v>0.34539999900000001</v>
      </c>
      <c r="AC185">
        <v>0.34539749958333299</v>
      </c>
      <c r="AD185">
        <v>0.34539500000000001</v>
      </c>
      <c r="AE185">
        <v>0.38198191666666698</v>
      </c>
      <c r="AF185">
        <v>0.38450000000000001</v>
      </c>
      <c r="AG185">
        <v>0.38450000000000001</v>
      </c>
      <c r="AH185">
        <v>0.38450000000000001</v>
      </c>
      <c r="AI185">
        <v>0.38450000000000001</v>
      </c>
      <c r="AJ185">
        <v>0.38450000000000001</v>
      </c>
      <c r="AK185">
        <v>0.38450000000000001</v>
      </c>
      <c r="AL185">
        <v>0.38450000000000001</v>
      </c>
      <c r="AM185">
        <v>0.38450000000000001</v>
      </c>
      <c r="AN185">
        <v>0.38450000000000001</v>
      </c>
      <c r="AO185">
        <v>0.38450000000000001</v>
      </c>
      <c r="AP185">
        <v>0.38450000000000001</v>
      </c>
      <c r="AQ185">
        <v>0.38450000000000001</v>
      </c>
      <c r="AR185">
        <v>0.38450000000000001</v>
      </c>
      <c r="AS185">
        <v>0.38450000000000001</v>
      </c>
      <c r="AT185">
        <v>0.38450000000000001</v>
      </c>
      <c r="AU185">
        <v>0.38450000000000001</v>
      </c>
      <c r="AV185">
        <v>0.38450000000000001</v>
      </c>
      <c r="AW185">
        <v>0.38450000000000001</v>
      </c>
      <c r="AX185">
        <v>0.38450000000000001</v>
      </c>
      <c r="AY185">
        <v>0.38450000000000001</v>
      </c>
      <c r="AZ185">
        <v>0.38450000000000001</v>
      </c>
      <c r="BA185">
        <v>0.38450000000000001</v>
      </c>
      <c r="BB185">
        <v>0.38450000000000001</v>
      </c>
      <c r="BC185">
        <v>0.38450000000000001</v>
      </c>
      <c r="BD185">
        <v>0.38450000000000001</v>
      </c>
      <c r="BE185">
        <v>0.38450000000000001</v>
      </c>
      <c r="BF185">
        <v>0.38450000000000001</v>
      </c>
      <c r="BG185">
        <v>0.38450000000000001</v>
      </c>
      <c r="BH185">
        <v>0.38450000000000001</v>
      </c>
      <c r="BI185">
        <v>0.38450000000000001</v>
      </c>
      <c r="BJ185">
        <v>0.38450000000000001</v>
      </c>
      <c r="BK185">
        <v>0.38450000000000001</v>
      </c>
      <c r="BL185">
        <v>0.38450000000000001</v>
      </c>
    </row>
    <row r="186" spans="1:64" x14ac:dyDescent="0.35">
      <c r="A186" t="s">
        <v>993</v>
      </c>
      <c r="B186" t="s">
        <v>994</v>
      </c>
      <c r="C186" t="s">
        <v>892</v>
      </c>
      <c r="D186" t="s">
        <v>893</v>
      </c>
    </row>
    <row r="187" spans="1:64" x14ac:dyDescent="0.35">
      <c r="A187" t="s">
        <v>245</v>
      </c>
      <c r="B187" t="s">
        <v>246</v>
      </c>
      <c r="C187" t="s">
        <v>892</v>
      </c>
      <c r="D187" t="s">
        <v>893</v>
      </c>
      <c r="E187">
        <v>4.7619000037618999</v>
      </c>
      <c r="F187">
        <v>4.7619000037618999</v>
      </c>
      <c r="G187">
        <v>4.7619000037618999</v>
      </c>
      <c r="H187">
        <v>4.7619000037618999</v>
      </c>
      <c r="I187">
        <v>4.7619000037618999</v>
      </c>
      <c r="J187">
        <v>4.7619000037618999</v>
      </c>
      <c r="K187">
        <v>4.7619000037618999</v>
      </c>
      <c r="L187">
        <v>4.7619000037618999</v>
      </c>
      <c r="M187">
        <v>4.7619000037618999</v>
      </c>
      <c r="N187">
        <v>4.7619000037618999</v>
      </c>
      <c r="O187">
        <v>4.7619000037618999</v>
      </c>
      <c r="P187">
        <v>4.7619000033650796</v>
      </c>
      <c r="Q187">
        <v>8.6813825825993707</v>
      </c>
      <c r="R187">
        <v>9.9942499999166703</v>
      </c>
      <c r="S187">
        <v>9.9</v>
      </c>
      <c r="T187">
        <v>9.9</v>
      </c>
      <c r="U187">
        <v>9.9</v>
      </c>
      <c r="V187">
        <v>9.9</v>
      </c>
      <c r="W187">
        <v>9.9</v>
      </c>
      <c r="X187">
        <v>9.9</v>
      </c>
      <c r="Y187">
        <v>9.9</v>
      </c>
      <c r="Z187">
        <v>9.9</v>
      </c>
      <c r="AA187">
        <v>11.8474666658333</v>
      </c>
      <c r="AB187">
        <v>13.1169749993333</v>
      </c>
      <c r="AC187">
        <v>14.0463333330833</v>
      </c>
      <c r="AD187">
        <v>15.92839166625</v>
      </c>
      <c r="AE187">
        <v>16.647508333083302</v>
      </c>
      <c r="AF187">
        <v>17.398800000000001</v>
      </c>
      <c r="AG187">
        <v>18.003291666666701</v>
      </c>
      <c r="AH187">
        <v>20.541491666666701</v>
      </c>
      <c r="AI187">
        <v>21.707374999999999</v>
      </c>
      <c r="AJ187">
        <v>23.8007666666667</v>
      </c>
      <c r="AK187">
        <v>25.082791666666701</v>
      </c>
      <c r="AL187">
        <v>28.1071833333333</v>
      </c>
      <c r="AM187">
        <v>30.566591666666699</v>
      </c>
      <c r="AN187">
        <v>31.642683333333299</v>
      </c>
      <c r="AO187">
        <v>36.078683333333302</v>
      </c>
      <c r="AP187">
        <v>41.111525</v>
      </c>
      <c r="AQ187">
        <v>45.046666666666702</v>
      </c>
      <c r="AR187">
        <v>49.5006915833333</v>
      </c>
      <c r="AS187">
        <v>53.648186500000001</v>
      </c>
      <c r="AT187">
        <v>61.927161666666699</v>
      </c>
      <c r="AU187">
        <v>59.723781666666703</v>
      </c>
      <c r="AV187">
        <v>57.751996666666699</v>
      </c>
      <c r="AW187">
        <v>58.257863333333297</v>
      </c>
      <c r="AX187">
        <v>59.514474999999997</v>
      </c>
      <c r="AY187">
        <v>60.271335000000001</v>
      </c>
      <c r="AZ187">
        <v>60.738515833333302</v>
      </c>
      <c r="BA187">
        <v>70.408033333333293</v>
      </c>
      <c r="BB187">
        <v>81.712891666666707</v>
      </c>
      <c r="BC187">
        <v>85.193816325757595</v>
      </c>
      <c r="BD187">
        <v>86.343383333333307</v>
      </c>
      <c r="BE187">
        <v>93.395197222222194</v>
      </c>
      <c r="BF187">
        <v>101.628899206349</v>
      </c>
      <c r="BG187">
        <v>101.100088423521</v>
      </c>
      <c r="BH187">
        <v>102.769271604675</v>
      </c>
      <c r="BI187">
        <v>104.769117033301</v>
      </c>
      <c r="BJ187">
        <v>105.45516208793801</v>
      </c>
      <c r="BK187">
        <v>121.824068875756</v>
      </c>
      <c r="BL187">
        <v>150.036253839864</v>
      </c>
    </row>
    <row r="188" spans="1:64" x14ac:dyDescent="0.35">
      <c r="A188" t="s">
        <v>247</v>
      </c>
      <c r="B188" t="s">
        <v>248</v>
      </c>
      <c r="C188" t="s">
        <v>892</v>
      </c>
      <c r="D188" t="s">
        <v>893</v>
      </c>
      <c r="E188">
        <v>1</v>
      </c>
      <c r="F188">
        <v>1</v>
      </c>
      <c r="G188">
        <v>1</v>
      </c>
      <c r="H188">
        <v>1</v>
      </c>
      <c r="I188">
        <v>1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1</v>
      </c>
      <c r="BL188">
        <v>1</v>
      </c>
    </row>
    <row r="189" spans="1:64" x14ac:dyDescent="0.35">
      <c r="A189" t="s">
        <v>253</v>
      </c>
      <c r="B189" t="s">
        <v>254</v>
      </c>
      <c r="C189" t="s">
        <v>892</v>
      </c>
      <c r="D189" t="s">
        <v>893</v>
      </c>
      <c r="E189">
        <v>2.7299166665916701E-8</v>
      </c>
      <c r="F189">
        <v>2.681666666575E-8</v>
      </c>
      <c r="G189">
        <v>2.6819999998999999E-8</v>
      </c>
      <c r="H189">
        <v>2.6819999998999999E-8</v>
      </c>
      <c r="I189">
        <v>2.6819999998999999E-8</v>
      </c>
      <c r="J189">
        <v>2.6819999998999999E-8</v>
      </c>
      <c r="K189">
        <v>2.6819999998999999E-8</v>
      </c>
      <c r="L189">
        <v>3.0248333332333302E-8</v>
      </c>
      <c r="M189">
        <v>3.8699999999000001E-8</v>
      </c>
      <c r="N189">
        <v>3.8699999999000001E-8</v>
      </c>
      <c r="O189">
        <v>3.8699999999000001E-8</v>
      </c>
      <c r="P189">
        <v>3.8699999999000001E-8</v>
      </c>
      <c r="Q189">
        <v>3.8699999999000001E-8</v>
      </c>
      <c r="R189">
        <v>3.8699999999000001E-8</v>
      </c>
      <c r="S189">
        <v>3.8699999999000001E-8</v>
      </c>
      <c r="T189">
        <v>4.0370833332583299E-8</v>
      </c>
      <c r="U189">
        <v>5.5755833332916701E-8</v>
      </c>
      <c r="V189">
        <v>8.4234833332583294E-8</v>
      </c>
      <c r="W189">
        <v>1.5634883333275001E-7</v>
      </c>
      <c r="X189">
        <v>2.24718916665667E-7</v>
      </c>
      <c r="Y189">
        <v>2.8885524999866702E-7</v>
      </c>
      <c r="Z189">
        <v>4.2231799999849999E-7</v>
      </c>
      <c r="AA189">
        <v>6.9756674999766704E-7</v>
      </c>
      <c r="AB189">
        <v>1.62863416666367E-6</v>
      </c>
      <c r="AC189">
        <v>3.4668541666649202E-6</v>
      </c>
      <c r="AD189">
        <v>1.09749424999999E-5</v>
      </c>
      <c r="AE189">
        <v>1.39475E-5</v>
      </c>
      <c r="AF189">
        <v>1.6835833333333298E-5</v>
      </c>
      <c r="AG189">
        <v>1.2883166666666701E-4</v>
      </c>
      <c r="AH189">
        <v>2.6661875000000002E-3</v>
      </c>
      <c r="AI189">
        <v>0.18788557916666701</v>
      </c>
      <c r="AJ189">
        <v>0.77249999999999996</v>
      </c>
      <c r="AK189">
        <v>1.24583333333333</v>
      </c>
      <c r="AL189">
        <v>1.9883189166666699</v>
      </c>
      <c r="AM189">
        <v>2.1949999999999998</v>
      </c>
      <c r="AN189">
        <v>2.2533333333333299</v>
      </c>
      <c r="AO189">
        <v>2.45333333333333</v>
      </c>
      <c r="AP189">
        <v>2.6641666666666701</v>
      </c>
      <c r="AQ189">
        <v>2.93</v>
      </c>
      <c r="AR189">
        <v>3.3833333333333302</v>
      </c>
      <c r="AS189">
        <v>3.49</v>
      </c>
      <c r="AT189">
        <v>3.5068333333333301</v>
      </c>
      <c r="AU189">
        <v>3.5165000000000002</v>
      </c>
      <c r="AV189">
        <v>3.4784670000000002</v>
      </c>
      <c r="AW189">
        <v>3.4131749999999998</v>
      </c>
      <c r="AX189">
        <v>3.2958416666666701</v>
      </c>
      <c r="AY189">
        <v>3.27403250265816</v>
      </c>
      <c r="AZ189">
        <v>3.1280445773524699</v>
      </c>
      <c r="BA189">
        <v>2.9244083333333299</v>
      </c>
      <c r="BB189">
        <v>3.0115083333333299</v>
      </c>
      <c r="BC189">
        <v>2.8251249999999999</v>
      </c>
      <c r="BD189">
        <v>2.7541000000000002</v>
      </c>
      <c r="BE189">
        <v>2.6375864177489201</v>
      </c>
      <c r="BF189">
        <v>2.7018990259740301</v>
      </c>
      <c r="BG189">
        <v>2.8390441378066402</v>
      </c>
      <c r="BH189">
        <v>3.1844392415223699</v>
      </c>
      <c r="BI189">
        <v>3.3750615872066501</v>
      </c>
      <c r="BJ189">
        <v>3.2604884908320999</v>
      </c>
      <c r="BK189">
        <v>3.2866026980329601</v>
      </c>
      <c r="BL189">
        <v>3.3372655465368002</v>
      </c>
    </row>
    <row r="190" spans="1:64" x14ac:dyDescent="0.35">
      <c r="A190" t="s">
        <v>255</v>
      </c>
      <c r="B190" t="s">
        <v>256</v>
      </c>
      <c r="C190" t="s">
        <v>892</v>
      </c>
      <c r="D190" t="s">
        <v>893</v>
      </c>
      <c r="E190">
        <v>2.0149984883118099</v>
      </c>
      <c r="F190">
        <v>2.0199979840824098</v>
      </c>
      <c r="G190">
        <v>3.7278515776187202</v>
      </c>
      <c r="H190">
        <v>3.9104231462455998</v>
      </c>
      <c r="I190">
        <v>3.9100072879016801</v>
      </c>
      <c r="J190">
        <v>3.9091733474848702</v>
      </c>
      <c r="K190">
        <v>3.9000000029000002</v>
      </c>
      <c r="L190">
        <v>3.9000000029000002</v>
      </c>
      <c r="M190">
        <v>3.9000000029000002</v>
      </c>
      <c r="N190">
        <v>3.9000000029000002</v>
      </c>
      <c r="O190">
        <v>5.9043499993250004</v>
      </c>
      <c r="P190">
        <v>6.4317083323333302</v>
      </c>
      <c r="Q190">
        <v>6.6748416657499998</v>
      </c>
      <c r="R190">
        <v>6.7562833323333296</v>
      </c>
      <c r="S190">
        <v>6.7878749994166698</v>
      </c>
      <c r="T190">
        <v>7.2478999990000004</v>
      </c>
      <c r="U190">
        <v>7.4402583323333298</v>
      </c>
      <c r="V190">
        <v>7.4028249989999999</v>
      </c>
      <c r="W190">
        <v>7.3657583324999996</v>
      </c>
      <c r="X190">
        <v>7.3775499990000002</v>
      </c>
      <c r="Y190">
        <v>7.51143333233333</v>
      </c>
      <c r="Z190">
        <v>7.89964999908333</v>
      </c>
      <c r="AA190">
        <v>8.5399999994166702</v>
      </c>
      <c r="AB190">
        <v>11.1127166658333</v>
      </c>
      <c r="AC190">
        <v>16.698708332916699</v>
      </c>
      <c r="AD190">
        <v>18.607341666500002</v>
      </c>
      <c r="AE190">
        <v>20.385683333333301</v>
      </c>
      <c r="AF190">
        <v>20.567675000000001</v>
      </c>
      <c r="AG190">
        <v>21.094674999999999</v>
      </c>
      <c r="AH190">
        <v>21.7366833333333</v>
      </c>
      <c r="AI190">
        <v>24.310500000000001</v>
      </c>
      <c r="AJ190">
        <v>27.478633333333299</v>
      </c>
      <c r="AK190">
        <v>25.512491666666701</v>
      </c>
      <c r="AL190">
        <v>27.119841666666701</v>
      </c>
      <c r="AM190">
        <v>26.417166666666699</v>
      </c>
      <c r="AN190">
        <v>25.714466666666699</v>
      </c>
      <c r="AO190">
        <v>26.216100000000001</v>
      </c>
      <c r="AP190">
        <v>29.470658333333301</v>
      </c>
      <c r="AQ190">
        <v>40.893050000000002</v>
      </c>
      <c r="AR190">
        <v>39.088983333333303</v>
      </c>
      <c r="AS190">
        <v>44.192250000000001</v>
      </c>
      <c r="AT190">
        <v>50.992649999999998</v>
      </c>
      <c r="AU190">
        <v>51.603566666666701</v>
      </c>
      <c r="AV190">
        <v>54.203333333333298</v>
      </c>
      <c r="AW190">
        <v>56.039916666666699</v>
      </c>
      <c r="AX190">
        <v>55.085491666666698</v>
      </c>
      <c r="AY190">
        <v>51.314272500000001</v>
      </c>
      <c r="AZ190">
        <v>46.148391177755002</v>
      </c>
      <c r="BA190">
        <v>44.323287609410002</v>
      </c>
      <c r="BB190">
        <v>47.679688453509101</v>
      </c>
      <c r="BC190">
        <v>45.109664180089602</v>
      </c>
      <c r="BD190">
        <v>43.3131369237488</v>
      </c>
      <c r="BE190">
        <v>42.228794734943399</v>
      </c>
      <c r="BF190">
        <v>42.446184830673999</v>
      </c>
      <c r="BG190">
        <v>44.395154304209697</v>
      </c>
      <c r="BH190">
        <v>45.502839942143098</v>
      </c>
      <c r="BI190">
        <v>47.4924638585099</v>
      </c>
      <c r="BJ190">
        <v>50.403719793717698</v>
      </c>
      <c r="BK190">
        <v>52.661429953968302</v>
      </c>
      <c r="BL190">
        <v>51.795782651733298</v>
      </c>
    </row>
    <row r="191" spans="1:64" x14ac:dyDescent="0.35">
      <c r="A191" t="s">
        <v>439</v>
      </c>
      <c r="B191" t="s">
        <v>440</v>
      </c>
      <c r="C191" t="s">
        <v>892</v>
      </c>
      <c r="D191" t="s">
        <v>893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1</v>
      </c>
      <c r="BG191">
        <v>1</v>
      </c>
      <c r="BH191">
        <v>1</v>
      </c>
      <c r="BI191">
        <v>1</v>
      </c>
      <c r="BJ191">
        <v>1</v>
      </c>
      <c r="BK191">
        <v>1</v>
      </c>
      <c r="BL191">
        <v>1</v>
      </c>
    </row>
    <row r="192" spans="1:64" x14ac:dyDescent="0.35">
      <c r="A192" t="s">
        <v>249</v>
      </c>
      <c r="B192" t="s">
        <v>250</v>
      </c>
      <c r="C192" t="s">
        <v>892</v>
      </c>
      <c r="D192" t="s">
        <v>893</v>
      </c>
      <c r="E192">
        <v>0.89285699989285705</v>
      </c>
      <c r="F192">
        <v>0.89285699989285705</v>
      </c>
      <c r="G192">
        <v>0.89285699989285705</v>
      </c>
      <c r="H192">
        <v>0.89285699989285705</v>
      </c>
      <c r="I192">
        <v>0.89285699989285705</v>
      </c>
      <c r="J192">
        <v>0.89285699989285705</v>
      </c>
      <c r="K192">
        <v>0.89285699989285705</v>
      </c>
      <c r="L192">
        <v>0.89285699989285705</v>
      </c>
      <c r="M192">
        <v>0.89285699989285705</v>
      </c>
      <c r="N192">
        <v>0.89285699989285705</v>
      </c>
      <c r="O192">
        <v>0.89285699989285705</v>
      </c>
      <c r="P192">
        <v>0.88275827124897299</v>
      </c>
      <c r="Q192">
        <v>0.83503897375136804</v>
      </c>
      <c r="R192">
        <v>0.70411390796665796</v>
      </c>
      <c r="S192">
        <v>0.69666586863809599</v>
      </c>
      <c r="T192">
        <v>0.76389333233333301</v>
      </c>
      <c r="U192">
        <v>0.79280749900000003</v>
      </c>
      <c r="V192">
        <v>0.79140833233333296</v>
      </c>
      <c r="W192">
        <v>0.70892499899999994</v>
      </c>
      <c r="X192">
        <v>0.71175749899999996</v>
      </c>
      <c r="Y192">
        <v>0.67094583233333305</v>
      </c>
      <c r="Z192">
        <v>0.67296749899999997</v>
      </c>
      <c r="AA192">
        <v>0.73845833233333302</v>
      </c>
      <c r="AB192">
        <v>0.83614583233333295</v>
      </c>
      <c r="AC192">
        <v>0.89855166625000005</v>
      </c>
      <c r="AD192">
        <v>1.0003141664166699</v>
      </c>
      <c r="AE192">
        <v>0.97141416666666702</v>
      </c>
      <c r="AF192">
        <v>0.90789916666666703</v>
      </c>
      <c r="AG192">
        <v>0.8670525</v>
      </c>
      <c r="AH192">
        <v>0.85879749999999999</v>
      </c>
      <c r="AI192">
        <v>0.95499999999999996</v>
      </c>
      <c r="AJ192">
        <v>0.95170916666666705</v>
      </c>
      <c r="AK192">
        <v>0.96466333333333298</v>
      </c>
      <c r="AL192">
        <v>0.97817666666666703</v>
      </c>
      <c r="AM192">
        <v>1.0113399999999999</v>
      </c>
      <c r="AN192">
        <v>1.2798416666666701</v>
      </c>
      <c r="AO192">
        <v>1.319075</v>
      </c>
      <c r="AP192">
        <v>1.43797166666667</v>
      </c>
      <c r="AQ192">
        <v>2.0735916666666698</v>
      </c>
      <c r="AR192">
        <v>2.5707724999999999</v>
      </c>
      <c r="AS192">
        <v>2.7821566666666699</v>
      </c>
      <c r="AT192">
        <v>3.3887150645833302</v>
      </c>
      <c r="AU192">
        <v>3.8952208016666701</v>
      </c>
      <c r="AV192">
        <v>3.5634528749999999</v>
      </c>
      <c r="AW192">
        <v>3.2225401036691999</v>
      </c>
      <c r="AX192">
        <v>3.1019498003333301</v>
      </c>
      <c r="AY192">
        <v>3.0567347873333302</v>
      </c>
      <c r="AZ192">
        <v>2.96534583333333</v>
      </c>
      <c r="BA192">
        <v>2.7000883333333299</v>
      </c>
      <c r="BB192">
        <v>2.7551433333333302</v>
      </c>
      <c r="BC192">
        <v>2.7192941666666699</v>
      </c>
      <c r="BD192">
        <v>2.37096994940423</v>
      </c>
      <c r="BE192">
        <v>2.0836483390254799</v>
      </c>
      <c r="BF192">
        <v>2.24451</v>
      </c>
      <c r="BG192">
        <v>2.4613849999999999</v>
      </c>
      <c r="BH192">
        <v>2.7684116666666698</v>
      </c>
      <c r="BI192">
        <v>3.1330293018560398</v>
      </c>
      <c r="BJ192">
        <v>3.1887883828961701</v>
      </c>
      <c r="BK192">
        <v>3.2934630812507999</v>
      </c>
      <c r="BL192">
        <v>3.38753768145423</v>
      </c>
    </row>
    <row r="193" spans="1:64" x14ac:dyDescent="0.35">
      <c r="A193" t="s">
        <v>257</v>
      </c>
      <c r="B193" t="s">
        <v>258</v>
      </c>
      <c r="C193" t="s">
        <v>892</v>
      </c>
      <c r="D193" t="s">
        <v>893</v>
      </c>
      <c r="E193">
        <v>3.9999999989999999E-4</v>
      </c>
      <c r="F193">
        <v>3.9999999989999999E-4</v>
      </c>
      <c r="G193">
        <v>3.9999999989999999E-4</v>
      </c>
      <c r="H193">
        <v>3.9999999989999999E-4</v>
      </c>
      <c r="I193">
        <v>3.9999999989999999E-4</v>
      </c>
      <c r="J193">
        <v>3.9999999989999999E-4</v>
      </c>
      <c r="K193">
        <v>3.9999999989999999E-4</v>
      </c>
      <c r="L193">
        <v>3.9999999989999999E-4</v>
      </c>
      <c r="M193">
        <v>3.9999999989999999E-4</v>
      </c>
      <c r="N193">
        <v>3.9999999989999999E-4</v>
      </c>
      <c r="O193">
        <v>4.0000000000000002E-4</v>
      </c>
      <c r="P193">
        <v>3.8933333323333302E-4</v>
      </c>
      <c r="Q193">
        <v>3.6799999990000002E-4</v>
      </c>
      <c r="R193">
        <v>3.3499999989999998E-4</v>
      </c>
      <c r="S193">
        <v>3.3199999990000001E-4</v>
      </c>
      <c r="T193">
        <v>3.3199999999999999E-4</v>
      </c>
      <c r="U193">
        <v>3.3199999999999999E-4</v>
      </c>
      <c r="V193">
        <v>3.3199999999999999E-4</v>
      </c>
      <c r="W193">
        <v>5.8100000000000003E-4</v>
      </c>
      <c r="X193">
        <v>3.32E-3</v>
      </c>
      <c r="Y193">
        <v>4.4216666666666701E-3</v>
      </c>
      <c r="Z193">
        <v>5.11525E-3</v>
      </c>
      <c r="AA193">
        <v>8.4824166666416703E-3</v>
      </c>
      <c r="AB193">
        <v>9.1549999999666707E-3</v>
      </c>
      <c r="AC193">
        <v>1.1323999999950001E-2</v>
      </c>
      <c r="AD193">
        <v>1.47141666666333E-2</v>
      </c>
      <c r="AE193">
        <v>1.7528666666666699E-2</v>
      </c>
      <c r="AF193">
        <v>2.6508250000000001E-2</v>
      </c>
      <c r="AG193">
        <v>4.3054583333333299E-2</v>
      </c>
      <c r="AH193">
        <v>0.14391841666666699</v>
      </c>
      <c r="AI193">
        <v>0.95</v>
      </c>
      <c r="AJ193">
        <v>1.05760583333333</v>
      </c>
      <c r="AK193">
        <v>1.3626433333333301</v>
      </c>
      <c r="AL193">
        <v>1.8114966666666701</v>
      </c>
      <c r="AM193">
        <v>2.2722766666666701</v>
      </c>
      <c r="AN193">
        <v>2.4249833333333299</v>
      </c>
      <c r="AO193">
        <v>2.6960999999999999</v>
      </c>
      <c r="AP193">
        <v>3.27929166666667</v>
      </c>
      <c r="AQ193">
        <v>3.4754</v>
      </c>
      <c r="AR193">
        <v>3.9671083333333299</v>
      </c>
      <c r="AS193">
        <v>4.3460749999999999</v>
      </c>
      <c r="AT193">
        <v>4.0938999999999997</v>
      </c>
      <c r="AU193">
        <v>4.0800333333333301</v>
      </c>
      <c r="AV193">
        <v>3.8890750000000001</v>
      </c>
      <c r="AW193">
        <v>3.6576416666666698</v>
      </c>
      <c r="AX193">
        <v>3.2354833333333302</v>
      </c>
      <c r="AY193">
        <v>3.1031583333333299</v>
      </c>
      <c r="AZ193">
        <v>2.7679499999999999</v>
      </c>
      <c r="BA193">
        <v>2.4092416666666701</v>
      </c>
      <c r="BB193">
        <v>3.1201416666666701</v>
      </c>
      <c r="BC193">
        <v>3.0152999999999999</v>
      </c>
      <c r="BD193">
        <v>2.96284777777778</v>
      </c>
      <c r="BE193">
        <v>3.2565416666666702</v>
      </c>
      <c r="BF193">
        <v>3.16061666666667</v>
      </c>
      <c r="BG193">
        <v>3.1545416666666699</v>
      </c>
      <c r="BH193">
        <v>3.7694999999999999</v>
      </c>
      <c r="BI193">
        <v>3.9427833333333302</v>
      </c>
      <c r="BJ193">
        <v>3.7793333333333301</v>
      </c>
      <c r="BK193">
        <v>3.6117166666666698</v>
      </c>
      <c r="BL193">
        <v>3.839375</v>
      </c>
    </row>
    <row r="194" spans="1:64" x14ac:dyDescent="0.35">
      <c r="A194" t="s">
        <v>995</v>
      </c>
      <c r="B194" t="s">
        <v>996</v>
      </c>
      <c r="C194" t="s">
        <v>892</v>
      </c>
      <c r="D194" t="s">
        <v>893</v>
      </c>
    </row>
    <row r="195" spans="1:64" x14ac:dyDescent="0.35">
      <c r="A195" t="s">
        <v>737</v>
      </c>
      <c r="B195" t="s">
        <v>997</v>
      </c>
      <c r="C195" t="s">
        <v>892</v>
      </c>
      <c r="D195" t="s">
        <v>893</v>
      </c>
    </row>
    <row r="196" spans="1:64" x14ac:dyDescent="0.35">
      <c r="A196" t="s">
        <v>998</v>
      </c>
      <c r="B196" t="s">
        <v>396</v>
      </c>
      <c r="C196" t="s">
        <v>892</v>
      </c>
      <c r="D196" t="s">
        <v>893</v>
      </c>
    </row>
    <row r="197" spans="1:64" x14ac:dyDescent="0.35">
      <c r="A197" t="s">
        <v>259</v>
      </c>
      <c r="B197" t="s">
        <v>260</v>
      </c>
      <c r="C197" t="s">
        <v>892</v>
      </c>
      <c r="D197" t="s">
        <v>893</v>
      </c>
      <c r="E197">
        <v>28.750000028750001</v>
      </c>
      <c r="F197">
        <v>28.750000028750001</v>
      </c>
      <c r="G197">
        <v>28.750000028750001</v>
      </c>
      <c r="H197">
        <v>28.750000028750001</v>
      </c>
      <c r="I197">
        <v>28.750000028750001</v>
      </c>
      <c r="J197">
        <v>28.750000028750001</v>
      </c>
      <c r="K197">
        <v>28.750000028750001</v>
      </c>
      <c r="L197">
        <v>28.750000028750001</v>
      </c>
      <c r="M197">
        <v>28.750000028750001</v>
      </c>
      <c r="N197">
        <v>28.750000028750001</v>
      </c>
      <c r="O197">
        <v>28.750000028750001</v>
      </c>
      <c r="P197">
        <v>28.3601702876561</v>
      </c>
      <c r="Q197">
        <v>27.053416666499999</v>
      </c>
      <c r="R197">
        <v>24.5151666664167</v>
      </c>
      <c r="S197">
        <v>25.408166665666698</v>
      </c>
      <c r="T197">
        <v>25.552749999</v>
      </c>
      <c r="U197">
        <v>30.229083332583301</v>
      </c>
      <c r="V197">
        <v>38.276949999000003</v>
      </c>
      <c r="W197">
        <v>43.9373333325833</v>
      </c>
      <c r="X197">
        <v>48.923466665666702</v>
      </c>
      <c r="Y197">
        <v>50.062133332333303</v>
      </c>
      <c r="Z197">
        <v>61.546374999249998</v>
      </c>
      <c r="AA197">
        <v>79.473333332833306</v>
      </c>
      <c r="AB197">
        <v>110.779833332583</v>
      </c>
      <c r="AC197">
        <v>146.39033333291701</v>
      </c>
      <c r="AD197">
        <v>170.3946666665</v>
      </c>
      <c r="AE197">
        <v>149.58674999999999</v>
      </c>
      <c r="AF197">
        <v>140.88241666666701</v>
      </c>
      <c r="AG197">
        <v>143.953916666667</v>
      </c>
      <c r="AH197">
        <v>157.45824999999999</v>
      </c>
      <c r="AI197">
        <v>142.55475000000001</v>
      </c>
      <c r="AJ197">
        <v>144.482</v>
      </c>
      <c r="AK197">
        <v>134.99783333333301</v>
      </c>
      <c r="AL197">
        <v>160.80018583333299</v>
      </c>
      <c r="AM197">
        <v>165.992776666667</v>
      </c>
      <c r="AN197">
        <v>151.10552833333301</v>
      </c>
      <c r="AO197">
        <v>154.24366166666701</v>
      </c>
      <c r="AP197">
        <v>175.312445</v>
      </c>
      <c r="AQ197">
        <v>180.10448</v>
      </c>
    </row>
    <row r="198" spans="1:64" x14ac:dyDescent="0.35">
      <c r="A198" t="s">
        <v>251</v>
      </c>
      <c r="B198" t="s">
        <v>252</v>
      </c>
      <c r="C198" t="s">
        <v>892</v>
      </c>
      <c r="D198" t="s">
        <v>893</v>
      </c>
      <c r="E198">
        <v>123.166666666667</v>
      </c>
      <c r="F198">
        <v>126</v>
      </c>
      <c r="G198">
        <v>126</v>
      </c>
      <c r="H198">
        <v>126</v>
      </c>
      <c r="I198">
        <v>126</v>
      </c>
      <c r="J198">
        <v>126</v>
      </c>
      <c r="K198">
        <v>126</v>
      </c>
      <c r="L198">
        <v>126</v>
      </c>
      <c r="M198">
        <v>126</v>
      </c>
      <c r="N198">
        <v>126</v>
      </c>
      <c r="O198">
        <v>126</v>
      </c>
      <c r="P198">
        <v>126</v>
      </c>
      <c r="Q198">
        <v>126</v>
      </c>
      <c r="R198">
        <v>126</v>
      </c>
      <c r="S198">
        <v>126</v>
      </c>
      <c r="T198">
        <v>126</v>
      </c>
      <c r="U198">
        <v>126</v>
      </c>
      <c r="V198">
        <v>126</v>
      </c>
      <c r="W198">
        <v>126</v>
      </c>
      <c r="X198">
        <v>126</v>
      </c>
      <c r="Y198">
        <v>126</v>
      </c>
      <c r="Z198">
        <v>126</v>
      </c>
      <c r="AA198">
        <v>126</v>
      </c>
      <c r="AB198">
        <v>126</v>
      </c>
      <c r="AC198">
        <v>201</v>
      </c>
      <c r="AD198">
        <v>306.66666666666703</v>
      </c>
      <c r="AE198">
        <v>339.16666666666703</v>
      </c>
      <c r="AF198">
        <v>550</v>
      </c>
      <c r="AG198">
        <v>550</v>
      </c>
      <c r="AH198">
        <v>1056.2166666666701</v>
      </c>
      <c r="AI198">
        <v>1229.80833333333</v>
      </c>
      <c r="AJ198">
        <v>1325.18333333333</v>
      </c>
      <c r="AK198">
        <v>1500.25833333333</v>
      </c>
      <c r="AL198">
        <v>1744.3458333333299</v>
      </c>
      <c r="AM198">
        <v>1904.7608333333301</v>
      </c>
      <c r="AN198">
        <v>1963.0191666666699</v>
      </c>
      <c r="AO198">
        <v>2056.8116666666701</v>
      </c>
      <c r="AP198">
        <v>2177.8625000000002</v>
      </c>
      <c r="AQ198">
        <v>2726.49</v>
      </c>
      <c r="AR198">
        <v>3119.0733333333301</v>
      </c>
      <c r="AS198">
        <v>3486.3533333333298</v>
      </c>
      <c r="AT198">
        <v>4105.9250000000002</v>
      </c>
      <c r="AU198">
        <v>5716.2583333333296</v>
      </c>
      <c r="AV198">
        <v>6424.3391666666703</v>
      </c>
      <c r="AW198">
        <v>5974.5775000000003</v>
      </c>
      <c r="AX198">
        <v>6177.9349469696999</v>
      </c>
      <c r="AY198">
        <v>5635.0939393939398</v>
      </c>
      <c r="AZ198">
        <v>5032.7115764790797</v>
      </c>
      <c r="BA198">
        <v>4363.2916082449201</v>
      </c>
      <c r="BB198">
        <v>4966.6822965021202</v>
      </c>
      <c r="BC198">
        <v>4758.4301287878798</v>
      </c>
      <c r="BD198">
        <v>4193.8023075919</v>
      </c>
      <c r="BE198">
        <v>4421.6592864041404</v>
      </c>
      <c r="BF198">
        <v>4303.8825659981903</v>
      </c>
      <c r="BG198">
        <v>4462.1852882909297</v>
      </c>
      <c r="BH198">
        <v>5204.92080811087</v>
      </c>
      <c r="BI198">
        <v>5670.5408979978401</v>
      </c>
      <c r="BJ198">
        <v>5618.9334516427998</v>
      </c>
      <c r="BK198">
        <v>5732.10455572912</v>
      </c>
      <c r="BL198">
        <v>6240.7220784425699</v>
      </c>
    </row>
    <row r="199" spans="1:64" x14ac:dyDescent="0.35">
      <c r="A199" t="s">
        <v>999</v>
      </c>
      <c r="B199" t="s">
        <v>456</v>
      </c>
      <c r="C199" t="s">
        <v>892</v>
      </c>
      <c r="D199" t="s">
        <v>893</v>
      </c>
    </row>
    <row r="200" spans="1:64" x14ac:dyDescent="0.35">
      <c r="A200" t="s">
        <v>1000</v>
      </c>
      <c r="B200" t="s">
        <v>1001</v>
      </c>
      <c r="C200" t="s">
        <v>892</v>
      </c>
      <c r="D200" t="s">
        <v>893</v>
      </c>
    </row>
    <row r="201" spans="1:64" x14ac:dyDescent="0.35">
      <c r="A201" t="s">
        <v>1002</v>
      </c>
      <c r="B201" t="s">
        <v>1003</v>
      </c>
      <c r="C201" t="s">
        <v>892</v>
      </c>
      <c r="D201" t="s">
        <v>893</v>
      </c>
    </row>
    <row r="202" spans="1:64" x14ac:dyDescent="0.35">
      <c r="A202" t="s">
        <v>408</v>
      </c>
      <c r="B202" t="s">
        <v>409</v>
      </c>
      <c r="C202" t="s">
        <v>892</v>
      </c>
      <c r="D202" t="s">
        <v>893</v>
      </c>
      <c r="E202">
        <v>89.765000088765007</v>
      </c>
      <c r="F202">
        <v>89.765000088765007</v>
      </c>
      <c r="G202">
        <v>89.765000088765007</v>
      </c>
      <c r="H202">
        <v>89.765000088765007</v>
      </c>
      <c r="I202">
        <v>89.765000088765007</v>
      </c>
      <c r="J202">
        <v>89.765000088765007</v>
      </c>
      <c r="K202">
        <v>89.765000088765007</v>
      </c>
      <c r="L202">
        <v>89.765000088765007</v>
      </c>
      <c r="M202">
        <v>89.765000088765007</v>
      </c>
      <c r="N202">
        <v>94.440000093440005</v>
      </c>
      <c r="O202">
        <v>100.985000099985</v>
      </c>
      <c r="P202">
        <v>100.689451223571</v>
      </c>
      <c r="Q202">
        <v>91.645968951929206</v>
      </c>
      <c r="R202">
        <v>81.0502219755422</v>
      </c>
      <c r="S202">
        <v>87.528548830185898</v>
      </c>
      <c r="T202">
        <v>77.931588724653196</v>
      </c>
      <c r="U202">
        <v>86.890670674160404</v>
      </c>
      <c r="V202">
        <v>89.337637916450106</v>
      </c>
      <c r="W202">
        <v>82.056281563365701</v>
      </c>
      <c r="X202">
        <v>77.352952935139498</v>
      </c>
      <c r="Y202">
        <v>76.828559514107795</v>
      </c>
      <c r="Z202">
        <v>98.810961781363503</v>
      </c>
      <c r="AA202">
        <v>119.492607763333</v>
      </c>
      <c r="AB202">
        <v>138.56880080833301</v>
      </c>
      <c r="AC202">
        <v>158.89256837242399</v>
      </c>
      <c r="AD202">
        <v>163.367563900455</v>
      </c>
      <c r="AE202">
        <v>125.928813465</v>
      </c>
      <c r="AF202">
        <v>109.285496775</v>
      </c>
      <c r="AG202">
        <v>108.307921995</v>
      </c>
      <c r="AH202">
        <v>116.002459755</v>
      </c>
      <c r="AI202">
        <v>99.004900995</v>
      </c>
      <c r="AJ202">
        <v>102.58383680999999</v>
      </c>
      <c r="AK202">
        <v>96.251100718499998</v>
      </c>
      <c r="AL202">
        <v>102.96771521399999</v>
      </c>
      <c r="AM202">
        <v>100.946171781</v>
      </c>
      <c r="AN202">
        <v>90.754136518500005</v>
      </c>
      <c r="AO202">
        <v>93.009406990499997</v>
      </c>
      <c r="AP202">
        <v>106.12156054499999</v>
      </c>
      <c r="AQ202">
        <v>107.2638139482</v>
      </c>
      <c r="AR202">
        <v>111.966914110147</v>
      </c>
      <c r="AS202">
        <v>129.201037953271</v>
      </c>
      <c r="AT202">
        <v>133.23779121622499</v>
      </c>
      <c r="AU202">
        <v>126.200312871571</v>
      </c>
      <c r="AV202">
        <v>105.494942032458</v>
      </c>
      <c r="AW202">
        <v>95.933336892522902</v>
      </c>
      <c r="AX202">
        <v>95.918843390948496</v>
      </c>
      <c r="AY202">
        <v>95.039671719798207</v>
      </c>
      <c r="AZ202">
        <v>87.073047933181201</v>
      </c>
      <c r="BA202">
        <v>81.136329278054902</v>
      </c>
      <c r="BB202">
        <v>85.5557814096789</v>
      </c>
      <c r="BC202">
        <v>90.0129741146296</v>
      </c>
      <c r="BD202">
        <v>85.729551829928695</v>
      </c>
      <c r="BE202">
        <v>92.880411084142906</v>
      </c>
      <c r="BF202">
        <v>89.850221498738506</v>
      </c>
      <c r="BG202">
        <v>89.824335377900894</v>
      </c>
      <c r="BH202">
        <v>107.55323440431501</v>
      </c>
      <c r="BI202">
        <v>107.806815805024</v>
      </c>
      <c r="BJ202">
        <v>105.63307815114899</v>
      </c>
      <c r="BK202">
        <v>101.046821879543</v>
      </c>
      <c r="BL202">
        <v>106.588933804405</v>
      </c>
    </row>
    <row r="203" spans="1:64" x14ac:dyDescent="0.35">
      <c r="A203" t="s">
        <v>261</v>
      </c>
      <c r="B203" t="s">
        <v>262</v>
      </c>
      <c r="C203" t="s">
        <v>892</v>
      </c>
      <c r="D203" t="s">
        <v>893</v>
      </c>
      <c r="K203">
        <v>4.7619000037618999</v>
      </c>
      <c r="L203">
        <v>4.7619000037618999</v>
      </c>
      <c r="M203">
        <v>4.7619000037618999</v>
      </c>
      <c r="N203">
        <v>4.7619000037618999</v>
      </c>
      <c r="O203">
        <v>4.7619000037618999</v>
      </c>
      <c r="P203">
        <v>4.7479628848644202</v>
      </c>
      <c r="Q203">
        <v>4.3859778425048797</v>
      </c>
      <c r="R203">
        <v>3.99629355042679</v>
      </c>
      <c r="S203">
        <v>3.9473999989999999</v>
      </c>
      <c r="T203">
        <v>3.9307166656666701</v>
      </c>
      <c r="U203">
        <v>3.96343333233333</v>
      </c>
      <c r="V203">
        <v>3.9590166656666699</v>
      </c>
      <c r="W203">
        <v>3.8768999989999999</v>
      </c>
      <c r="X203">
        <v>3.7733249990000002</v>
      </c>
      <c r="Y203">
        <v>3.6569666656666699</v>
      </c>
      <c r="Z203">
        <v>3.639999999</v>
      </c>
      <c r="AA203">
        <v>3.639999999</v>
      </c>
      <c r="AB203">
        <v>3.639999999</v>
      </c>
      <c r="AC203">
        <v>3.6399999995833299</v>
      </c>
      <c r="AD203">
        <v>3.64</v>
      </c>
      <c r="AE203">
        <v>3.64</v>
      </c>
      <c r="AF203">
        <v>3.64</v>
      </c>
      <c r="AG203">
        <v>3.64</v>
      </c>
      <c r="AH203">
        <v>3.64</v>
      </c>
      <c r="AI203">
        <v>3.64</v>
      </c>
      <c r="AJ203">
        <v>3.64</v>
      </c>
      <c r="AK203">
        <v>3.64</v>
      </c>
      <c r="AL203">
        <v>3.64</v>
      </c>
      <c r="AM203">
        <v>3.64</v>
      </c>
      <c r="AN203">
        <v>3.64</v>
      </c>
      <c r="AO203">
        <v>3.64</v>
      </c>
      <c r="AP203">
        <v>3.64</v>
      </c>
      <c r="AQ203">
        <v>3.64</v>
      </c>
      <c r="AR203">
        <v>3.64</v>
      </c>
      <c r="AS203">
        <v>3.64</v>
      </c>
      <c r="AT203">
        <v>3.64</v>
      </c>
      <c r="AU203">
        <v>3.64</v>
      </c>
      <c r="AV203">
        <v>3.64</v>
      </c>
      <c r="AW203">
        <v>3.64</v>
      </c>
      <c r="AX203">
        <v>3.64</v>
      </c>
      <c r="AY203">
        <v>3.64</v>
      </c>
      <c r="AZ203">
        <v>3.64</v>
      </c>
      <c r="BA203">
        <v>3.64</v>
      </c>
      <c r="BB203">
        <v>3.64</v>
      </c>
      <c r="BC203">
        <v>3.64</v>
      </c>
      <c r="BD203">
        <v>3.64</v>
      </c>
      <c r="BE203">
        <v>3.64</v>
      </c>
      <c r="BF203">
        <v>3.64</v>
      </c>
      <c r="BG203">
        <v>3.64</v>
      </c>
      <c r="BH203">
        <v>3.64</v>
      </c>
      <c r="BI203">
        <v>3.64</v>
      </c>
      <c r="BJ203">
        <v>3.64</v>
      </c>
      <c r="BK203">
        <v>3.64</v>
      </c>
      <c r="BL203">
        <v>3.64</v>
      </c>
    </row>
    <row r="204" spans="1:64" x14ac:dyDescent="0.35">
      <c r="A204" t="s">
        <v>267</v>
      </c>
      <c r="B204" t="s">
        <v>1004</v>
      </c>
      <c r="C204" t="s">
        <v>892</v>
      </c>
      <c r="D204" t="s">
        <v>893</v>
      </c>
      <c r="E204">
        <v>5.9999999989999997E-4</v>
      </c>
      <c r="F204">
        <v>5.9999999989999997E-4</v>
      </c>
      <c r="G204">
        <v>5.9999999989999997E-4</v>
      </c>
      <c r="H204">
        <v>5.9999999989999997E-4</v>
      </c>
      <c r="I204">
        <v>5.9999999989999997E-4</v>
      </c>
      <c r="J204">
        <v>5.9999999989999997E-4</v>
      </c>
      <c r="K204">
        <v>5.9999999989999997E-4</v>
      </c>
      <c r="L204">
        <v>5.9999999989999997E-4</v>
      </c>
      <c r="M204">
        <v>5.9999999989999997E-4</v>
      </c>
      <c r="N204">
        <v>5.9999999989999997E-4</v>
      </c>
      <c r="O204">
        <v>5.9999999989999997E-4</v>
      </c>
      <c r="P204">
        <v>5.9999999989999997E-4</v>
      </c>
      <c r="Q204">
        <v>5.5299999990000002E-4</v>
      </c>
      <c r="R204">
        <v>1.87941666665833E-3</v>
      </c>
      <c r="S204">
        <v>2E-3</v>
      </c>
      <c r="T204">
        <v>2E-3</v>
      </c>
      <c r="U204">
        <v>2E-3</v>
      </c>
      <c r="V204">
        <v>2E-3</v>
      </c>
      <c r="W204">
        <v>1.8360249999916701E-3</v>
      </c>
      <c r="X204">
        <v>1.8E-3</v>
      </c>
      <c r="Y204">
        <v>1.8E-3</v>
      </c>
      <c r="Z204">
        <v>1.5E-3</v>
      </c>
      <c r="AA204">
        <v>1.5E-3</v>
      </c>
      <c r="AB204">
        <v>1.71784999995E-3</v>
      </c>
      <c r="AC204">
        <v>2.1280166666249999E-3</v>
      </c>
      <c r="AD204">
        <v>1.714141666625E-3</v>
      </c>
      <c r="AE204">
        <v>1.6153416666499999E-3</v>
      </c>
      <c r="AF204">
        <v>1.4557000000000001E-3</v>
      </c>
      <c r="AG204">
        <v>1.42769166666667E-3</v>
      </c>
      <c r="AH204">
        <v>1.4921583333333301E-3</v>
      </c>
      <c r="AI204">
        <v>2.2432083333333301E-3</v>
      </c>
      <c r="AJ204">
        <v>7.6387249999999999E-3</v>
      </c>
      <c r="AK204">
        <v>3.07953333333333E-2</v>
      </c>
      <c r="AL204">
        <v>7.6005083333333306E-2</v>
      </c>
      <c r="AM204">
        <v>0.16550858333333299</v>
      </c>
      <c r="AN204">
        <v>0.20332758333333301</v>
      </c>
      <c r="AO204">
        <v>0.30842174999999999</v>
      </c>
      <c r="AP204">
        <v>0.71679433333333298</v>
      </c>
      <c r="AQ204">
        <v>0.88755758333333301</v>
      </c>
      <c r="AR204">
        <v>1.5332837500000001</v>
      </c>
      <c r="AS204">
        <v>2.1708720833333301</v>
      </c>
      <c r="AT204">
        <v>2.9060791666666699</v>
      </c>
      <c r="AU204">
        <v>3.3055430000000001</v>
      </c>
      <c r="AV204">
        <v>3.3200070833333299</v>
      </c>
      <c r="AW204">
        <v>3.26365683333333</v>
      </c>
      <c r="AX204">
        <v>2.9136531666666698</v>
      </c>
      <c r="AY204">
        <v>2.8089833333333298</v>
      </c>
      <c r="AZ204">
        <v>2.43825</v>
      </c>
      <c r="BA204">
        <v>2.5188583333333301</v>
      </c>
      <c r="BB204">
        <v>3.0493250000000001</v>
      </c>
      <c r="BC204">
        <v>3.1779000000000002</v>
      </c>
      <c r="BD204">
        <v>3.04860833333333</v>
      </c>
      <c r="BE204">
        <v>3.4681999999999999</v>
      </c>
      <c r="BF204">
        <v>3.32791666666667</v>
      </c>
      <c r="BG204">
        <v>3.3491749999999998</v>
      </c>
      <c r="BH204">
        <v>4.00566666666667</v>
      </c>
      <c r="BI204">
        <v>4.0591833333333298</v>
      </c>
      <c r="BJ204">
        <v>4.0524916666666702</v>
      </c>
      <c r="BK204">
        <v>3.9416166666666701</v>
      </c>
      <c r="BL204">
        <v>4.2379249999999997</v>
      </c>
    </row>
    <row r="205" spans="1:64" x14ac:dyDescent="0.35">
      <c r="A205" t="s">
        <v>269</v>
      </c>
      <c r="B205" t="s">
        <v>270</v>
      </c>
      <c r="C205" t="s">
        <v>892</v>
      </c>
      <c r="D205" t="s">
        <v>893</v>
      </c>
      <c r="AL205">
        <v>0.99166666666666703</v>
      </c>
      <c r="AO205">
        <v>5.12083333333333</v>
      </c>
      <c r="AP205">
        <v>5.7848333333333297</v>
      </c>
      <c r="AQ205">
        <v>9.7050833333333308</v>
      </c>
      <c r="AR205">
        <v>24.619900000000001</v>
      </c>
      <c r="AS205">
        <v>28.129166666666698</v>
      </c>
      <c r="AT205">
        <v>29.168524999999999</v>
      </c>
      <c r="AU205">
        <v>31.348483333333299</v>
      </c>
      <c r="AV205">
        <v>30.692025000000001</v>
      </c>
      <c r="AW205">
        <v>28.813741666666701</v>
      </c>
      <c r="AX205">
        <v>28.284441666666702</v>
      </c>
      <c r="AY205">
        <v>27.190958333333299</v>
      </c>
      <c r="AZ205">
        <v>25.580845367540402</v>
      </c>
      <c r="BA205">
        <v>24.852875000000001</v>
      </c>
      <c r="BB205">
        <v>31.740358333333301</v>
      </c>
      <c r="BC205">
        <v>30.367915338305899</v>
      </c>
      <c r="BD205">
        <v>29.382341370930199</v>
      </c>
      <c r="BE205">
        <v>30.839831351991698</v>
      </c>
      <c r="BF205">
        <v>31.837143640281301</v>
      </c>
      <c r="BG205">
        <v>38.378207144416798</v>
      </c>
      <c r="BH205">
        <v>60.937650108895198</v>
      </c>
      <c r="BI205">
        <v>67.0559333333333</v>
      </c>
      <c r="BJ205">
        <v>58.342801185171901</v>
      </c>
      <c r="BK205">
        <v>62.668133333333301</v>
      </c>
      <c r="BL205">
        <v>64.7376583333333</v>
      </c>
    </row>
    <row r="206" spans="1:64" x14ac:dyDescent="0.35">
      <c r="A206" t="s">
        <v>271</v>
      </c>
      <c r="B206" t="s">
        <v>272</v>
      </c>
      <c r="C206" t="s">
        <v>892</v>
      </c>
      <c r="D206" t="s">
        <v>893</v>
      </c>
      <c r="E206">
        <v>49.999999950000003</v>
      </c>
      <c r="F206">
        <v>49.999999950000003</v>
      </c>
      <c r="G206">
        <v>49.999999950000003</v>
      </c>
      <c r="H206">
        <v>49.999999950000003</v>
      </c>
      <c r="I206">
        <v>49.999999950000003</v>
      </c>
      <c r="J206">
        <v>49.999999950000003</v>
      </c>
      <c r="K206">
        <v>87.499999912500002</v>
      </c>
      <c r="L206">
        <v>99.999999900000006</v>
      </c>
      <c r="M206">
        <v>99.999999900000006</v>
      </c>
      <c r="N206">
        <v>99.999999900000006</v>
      </c>
      <c r="O206">
        <v>99.999999900000006</v>
      </c>
      <c r="P206">
        <v>99.707333233333301</v>
      </c>
      <c r="Q206">
        <v>92.104999899999996</v>
      </c>
      <c r="R206">
        <v>83.921999900000003</v>
      </c>
      <c r="S206">
        <v>92.301756555666699</v>
      </c>
      <c r="T206">
        <v>92.277266554666696</v>
      </c>
      <c r="U206">
        <v>97.012346554666706</v>
      </c>
      <c r="V206">
        <v>95.935093221333304</v>
      </c>
      <c r="W206">
        <v>89.487906554666694</v>
      </c>
      <c r="X206">
        <v>86.690706554666704</v>
      </c>
      <c r="Y206">
        <v>86.063879888000002</v>
      </c>
      <c r="Z206">
        <v>87.160305038956693</v>
      </c>
      <c r="AA206">
        <v>93.059967438956704</v>
      </c>
      <c r="AB206">
        <v>96.093935247290005</v>
      </c>
      <c r="AC206">
        <v>100.23289152364499</v>
      </c>
      <c r="AD206">
        <v>101.244670649548</v>
      </c>
      <c r="AE206">
        <v>87.590916816666706</v>
      </c>
      <c r="AF206">
        <v>79.460649991666699</v>
      </c>
      <c r="AG206">
        <v>76.447737733333298</v>
      </c>
      <c r="AH206">
        <v>80.148978174999996</v>
      </c>
      <c r="AI206">
        <v>83.704097558333302</v>
      </c>
      <c r="AJ206">
        <v>125.1642483</v>
      </c>
      <c r="AK206">
        <v>133.938583325</v>
      </c>
      <c r="AL206">
        <v>144.23702053722499</v>
      </c>
      <c r="AM206">
        <v>140.703847467575</v>
      </c>
      <c r="AN206">
        <v>262.18226325860002</v>
      </c>
      <c r="AO206">
        <v>306.82</v>
      </c>
      <c r="AP206">
        <v>301.52981666666699</v>
      </c>
      <c r="AQ206">
        <v>312.31409166666703</v>
      </c>
      <c r="AR206">
        <v>333.94192500000003</v>
      </c>
      <c r="AS206">
        <v>389.696216666667</v>
      </c>
      <c r="AT206">
        <v>442.99189166666702</v>
      </c>
      <c r="AU206">
        <v>475.36524166666698</v>
      </c>
      <c r="AV206">
        <v>537.65498475000004</v>
      </c>
      <c r="AW206">
        <v>577.44897458333298</v>
      </c>
      <c r="AX206">
        <v>557.82264075000001</v>
      </c>
      <c r="AY206">
        <v>551.71033333333298</v>
      </c>
      <c r="AZ206">
        <v>546.95500000000004</v>
      </c>
      <c r="BA206">
        <v>546.84865316666696</v>
      </c>
      <c r="BB206">
        <v>568.28132683333297</v>
      </c>
      <c r="BC206">
        <v>583.13090658333294</v>
      </c>
      <c r="BD206">
        <v>600.30651975000001</v>
      </c>
      <c r="BE206">
        <v>614.29514241666698</v>
      </c>
      <c r="BF206">
        <v>646.63597449999997</v>
      </c>
      <c r="BG206">
        <v>682.43779538750005</v>
      </c>
      <c r="BH206">
        <v>719.85955550000006</v>
      </c>
      <c r="BI206">
        <v>787.25152175000005</v>
      </c>
      <c r="BJ206">
        <v>831.55433975000005</v>
      </c>
      <c r="BK206">
        <v>861.09341216666701</v>
      </c>
      <c r="BL206">
        <v>899.35050899999999</v>
      </c>
    </row>
    <row r="207" spans="1:64" x14ac:dyDescent="0.35">
      <c r="A207" t="s">
        <v>11</v>
      </c>
      <c r="B207" t="s">
        <v>1005</v>
      </c>
      <c r="C207" t="s">
        <v>892</v>
      </c>
      <c r="D207" t="s">
        <v>893</v>
      </c>
    </row>
    <row r="208" spans="1:64" x14ac:dyDescent="0.35">
      <c r="A208" t="s">
        <v>279</v>
      </c>
      <c r="B208" t="s">
        <v>280</v>
      </c>
      <c r="C208" t="s">
        <v>892</v>
      </c>
      <c r="D208" t="s">
        <v>893</v>
      </c>
      <c r="E208">
        <v>4.5000000035000003</v>
      </c>
      <c r="F208">
        <v>4.5000000035000003</v>
      </c>
      <c r="G208">
        <v>4.5000000035000003</v>
      </c>
      <c r="H208">
        <v>4.5000000035000003</v>
      </c>
      <c r="I208">
        <v>4.5000000035000003</v>
      </c>
      <c r="J208">
        <v>4.5000000035000003</v>
      </c>
      <c r="K208">
        <v>4.5000000035000003</v>
      </c>
      <c r="L208">
        <v>4.5000000035000003</v>
      </c>
      <c r="M208">
        <v>4.5000000035000003</v>
      </c>
      <c r="N208">
        <v>4.5000000035000003</v>
      </c>
      <c r="O208">
        <v>4.5000000035000003</v>
      </c>
      <c r="P208">
        <v>4.4868294129714501</v>
      </c>
      <c r="Q208">
        <v>4.1447532058696597</v>
      </c>
      <c r="R208">
        <v>3.7065890401029402</v>
      </c>
      <c r="S208">
        <v>3.5499999990000002</v>
      </c>
      <c r="T208">
        <v>3.5176124990000002</v>
      </c>
      <c r="U208">
        <v>3.5299999990000002</v>
      </c>
      <c r="V208">
        <v>3.525064999</v>
      </c>
      <c r="W208">
        <v>3.3995616656666701</v>
      </c>
      <c r="X208">
        <v>3.3608366656666702</v>
      </c>
      <c r="Y208">
        <v>3.32674166566667</v>
      </c>
      <c r="Z208">
        <v>3.3825083325833298</v>
      </c>
      <c r="AA208">
        <v>3.42817083241667</v>
      </c>
      <c r="AB208">
        <v>3.4547591657500001</v>
      </c>
      <c r="AC208">
        <v>3.5238108330000002</v>
      </c>
      <c r="AD208">
        <v>3.62213583316667</v>
      </c>
      <c r="AE208">
        <v>3.7062499999999998</v>
      </c>
      <c r="AF208">
        <v>3.75</v>
      </c>
      <c r="AG208">
        <v>3.75</v>
      </c>
      <c r="AH208">
        <v>3.75</v>
      </c>
      <c r="AI208">
        <v>3.75</v>
      </c>
      <c r="AJ208">
        <v>3.75</v>
      </c>
      <c r="AK208">
        <v>3.75</v>
      </c>
      <c r="AL208">
        <v>3.75</v>
      </c>
      <c r="AM208">
        <v>3.75</v>
      </c>
      <c r="AN208">
        <v>3.75</v>
      </c>
      <c r="AO208">
        <v>3.75</v>
      </c>
      <c r="AP208">
        <v>3.75</v>
      </c>
      <c r="AQ208">
        <v>3.75</v>
      </c>
      <c r="AR208">
        <v>3.75</v>
      </c>
      <c r="AS208">
        <v>3.75</v>
      </c>
      <c r="AT208">
        <v>3.75</v>
      </c>
      <c r="AU208">
        <v>3.75</v>
      </c>
      <c r="AV208">
        <v>3.75</v>
      </c>
      <c r="AW208">
        <v>3.75</v>
      </c>
      <c r="AX208">
        <v>3.75</v>
      </c>
      <c r="AY208">
        <v>3.75</v>
      </c>
      <c r="AZ208">
        <v>3.75</v>
      </c>
      <c r="BA208">
        <v>3.75</v>
      </c>
      <c r="BB208">
        <v>3.75</v>
      </c>
      <c r="BC208">
        <v>3.75</v>
      </c>
      <c r="BD208">
        <v>3.75</v>
      </c>
      <c r="BE208">
        <v>3.75</v>
      </c>
      <c r="BF208">
        <v>3.75</v>
      </c>
      <c r="BG208">
        <v>3.75</v>
      </c>
      <c r="BH208">
        <v>3.75</v>
      </c>
      <c r="BI208">
        <v>3.75</v>
      </c>
      <c r="BJ208">
        <v>3.75</v>
      </c>
      <c r="BK208">
        <v>3.75</v>
      </c>
      <c r="BL208">
        <v>3.75</v>
      </c>
    </row>
    <row r="209" spans="1:64" x14ac:dyDescent="0.35">
      <c r="A209" t="s">
        <v>303</v>
      </c>
      <c r="B209" t="s">
        <v>304</v>
      </c>
      <c r="C209" t="s">
        <v>892</v>
      </c>
      <c r="D209" t="s">
        <v>893</v>
      </c>
      <c r="E209">
        <v>3.4819999900000001E-4</v>
      </c>
      <c r="F209">
        <v>3.4819999900000001E-4</v>
      </c>
      <c r="G209">
        <v>3.4819999900000001E-4</v>
      </c>
      <c r="H209">
        <v>3.4819999900000001E-4</v>
      </c>
      <c r="I209">
        <v>3.4819999900000001E-4</v>
      </c>
      <c r="J209">
        <v>3.4819999900000001E-4</v>
      </c>
      <c r="K209">
        <v>3.4819999900000001E-4</v>
      </c>
      <c r="L209">
        <v>3.4819999900000001E-4</v>
      </c>
      <c r="M209">
        <v>3.4819999900000001E-4</v>
      </c>
      <c r="N209">
        <v>3.4819999900000001E-4</v>
      </c>
      <c r="O209">
        <v>3.4819999900000001E-4</v>
      </c>
      <c r="P209">
        <v>3.4819999900000001E-4</v>
      </c>
      <c r="Q209">
        <v>3.4819999900000001E-4</v>
      </c>
      <c r="R209">
        <v>3.4819999900000001E-4</v>
      </c>
      <c r="S209">
        <v>3.4819999900000001E-4</v>
      </c>
      <c r="T209">
        <v>3.4819999900000001E-4</v>
      </c>
      <c r="U209">
        <v>3.4819999900000001E-4</v>
      </c>
      <c r="V209">
        <v>3.4820616566666701E-4</v>
      </c>
      <c r="W209">
        <v>3.7745183233333301E-4</v>
      </c>
      <c r="X209">
        <v>4.29166665666667E-4</v>
      </c>
      <c r="Y209">
        <v>4.9999999900000001E-4</v>
      </c>
      <c r="Z209">
        <v>5.5885833233333302E-4</v>
      </c>
      <c r="AA209">
        <v>9.5229999916666703E-4</v>
      </c>
      <c r="AB209">
        <v>1.2999999999999999E-3</v>
      </c>
      <c r="AC209">
        <v>1.2999999999999999E-3</v>
      </c>
      <c r="AD209">
        <v>2.3040249999166699E-3</v>
      </c>
      <c r="AE209">
        <v>2.5000000000000001E-3</v>
      </c>
      <c r="AF209">
        <v>3.0000000000000001E-3</v>
      </c>
      <c r="AG209">
        <v>4.4999999999999997E-3</v>
      </c>
      <c r="AH209">
        <v>4.4999999999999997E-3</v>
      </c>
      <c r="AI209">
        <v>4.4999999999999997E-3</v>
      </c>
      <c r="AJ209">
        <v>6.95564166666667E-3</v>
      </c>
      <c r="AK209">
        <v>9.7431666666666694E-2</v>
      </c>
      <c r="AL209">
        <v>0.159313916666667</v>
      </c>
      <c r="AM209">
        <v>0.28960891666666699</v>
      </c>
      <c r="AN209">
        <v>0.58087374999999997</v>
      </c>
      <c r="AO209">
        <v>1.2507916666666701</v>
      </c>
      <c r="AP209">
        <v>1.5757425</v>
      </c>
      <c r="AQ209">
        <v>2.0080191666666698</v>
      </c>
      <c r="AR209">
        <v>2.52550416666667</v>
      </c>
      <c r="AS209">
        <v>2.5712250000000001</v>
      </c>
      <c r="AT209">
        <v>2.5870210416666701</v>
      </c>
      <c r="AU209">
        <v>2.6330583333333299</v>
      </c>
      <c r="AV209">
        <v>2.60983433333333</v>
      </c>
      <c r="AW209">
        <v>2.5790500000000001</v>
      </c>
      <c r="AX209">
        <v>2.4360583333333299</v>
      </c>
      <c r="AY209">
        <v>2.17153333333333</v>
      </c>
      <c r="AZ209">
        <v>2.0160999999999998</v>
      </c>
      <c r="BA209">
        <v>2.0901628287698402</v>
      </c>
      <c r="BB209">
        <v>2.3015333333333299</v>
      </c>
      <c r="BC209">
        <v>2.30600092016667</v>
      </c>
      <c r="BD209">
        <v>2.6666196217746898</v>
      </c>
      <c r="BE209">
        <v>3.5729583333333301</v>
      </c>
      <c r="BF209">
        <v>4.7567605470882102</v>
      </c>
      <c r="BG209">
        <v>5.7368666666666703</v>
      </c>
      <c r="BH209">
        <v>6.0257325979166696</v>
      </c>
      <c r="BI209">
        <v>6.2117136458333304</v>
      </c>
      <c r="BJ209">
        <v>6.6833600000000004</v>
      </c>
      <c r="BK209">
        <v>24.3289109018116</v>
      </c>
    </row>
    <row r="210" spans="1:64" x14ac:dyDescent="0.35">
      <c r="A210" t="s">
        <v>281</v>
      </c>
      <c r="B210" t="s">
        <v>282</v>
      </c>
      <c r="C210" t="s">
        <v>892</v>
      </c>
      <c r="D210" t="s">
        <v>893</v>
      </c>
      <c r="E210">
        <v>245.19510139835899</v>
      </c>
      <c r="F210">
        <v>245.26010162116</v>
      </c>
      <c r="G210">
        <v>245.013850686544</v>
      </c>
      <c r="H210">
        <v>245.01635069607499</v>
      </c>
      <c r="I210">
        <v>245.027184079042</v>
      </c>
      <c r="J210">
        <v>245.06093420770799</v>
      </c>
      <c r="K210">
        <v>245.67843655764401</v>
      </c>
      <c r="L210">
        <v>246.00093779128099</v>
      </c>
      <c r="M210">
        <v>247.56469375695099</v>
      </c>
      <c r="N210">
        <v>259.960574351236</v>
      </c>
      <c r="O210">
        <v>276.403137026845</v>
      </c>
      <c r="P210">
        <v>275.35645668533198</v>
      </c>
      <c r="Q210">
        <v>252.02762746264901</v>
      </c>
      <c r="R210">
        <v>222.88918305322699</v>
      </c>
      <c r="S210">
        <v>240.70466763782301</v>
      </c>
      <c r="T210">
        <v>214.31290034121901</v>
      </c>
      <c r="U210">
        <v>238.95049426705901</v>
      </c>
      <c r="V210">
        <v>245.67968656657601</v>
      </c>
      <c r="W210">
        <v>225.65586023395699</v>
      </c>
      <c r="X210">
        <v>212.721644262377</v>
      </c>
      <c r="Y210">
        <v>211.27955541470499</v>
      </c>
      <c r="Z210">
        <v>271.73145255032699</v>
      </c>
      <c r="AA210">
        <v>328.60625269898998</v>
      </c>
      <c r="AB210">
        <v>381.06603602462798</v>
      </c>
      <c r="AC210">
        <v>436.95666578800802</v>
      </c>
      <c r="AD210">
        <v>449.26296271160697</v>
      </c>
      <c r="AE210">
        <v>346.305903554493</v>
      </c>
      <c r="AF210">
        <v>300.53656240147802</v>
      </c>
      <c r="AG210">
        <v>297.84821881937802</v>
      </c>
      <c r="AH210">
        <v>319.008299487903</v>
      </c>
      <c r="AI210">
        <v>272.264787954393</v>
      </c>
      <c r="AJ210">
        <v>282.10690880881998</v>
      </c>
      <c r="AK210">
        <v>264.69180075057898</v>
      </c>
      <c r="AL210">
        <v>283.16257950001801</v>
      </c>
      <c r="AM210">
        <v>555.20469565569704</v>
      </c>
      <c r="AN210">
        <v>499.14842590131002</v>
      </c>
      <c r="AO210">
        <v>511.55243027251601</v>
      </c>
      <c r="AP210">
        <v>583.66937235339606</v>
      </c>
      <c r="AQ210">
        <v>589.951774567332</v>
      </c>
      <c r="AR210">
        <v>615.47334931916396</v>
      </c>
      <c r="AS210">
        <v>710.20797703136702</v>
      </c>
      <c r="AT210">
        <v>732.39769326022804</v>
      </c>
      <c r="AU210">
        <v>693.71322649637398</v>
      </c>
      <c r="AV210">
        <v>579.897426172466</v>
      </c>
      <c r="AW210">
        <v>527.33803229157604</v>
      </c>
      <c r="AX210">
        <v>527.25836264962595</v>
      </c>
      <c r="AY210">
        <v>522.42562489517604</v>
      </c>
      <c r="AZ210">
        <v>478.63371847636301</v>
      </c>
      <c r="BA210">
        <v>446.00004143278801</v>
      </c>
      <c r="BB210">
        <v>470.29342334139801</v>
      </c>
      <c r="BC210">
        <v>494.794262222947</v>
      </c>
      <c r="BD210">
        <v>471.24862571893698</v>
      </c>
      <c r="BE210">
        <v>510.55633845425098</v>
      </c>
      <c r="BF210">
        <v>493.89962385223703</v>
      </c>
      <c r="BG210">
        <v>493.757329875312</v>
      </c>
      <c r="BH210">
        <v>591.21169798260996</v>
      </c>
      <c r="BI210">
        <v>592.60561506302201</v>
      </c>
      <c r="BJ210">
        <v>580.65674958785803</v>
      </c>
      <c r="BK210">
        <v>555.44645839822601</v>
      </c>
      <c r="BL210">
        <v>585.91101318036897</v>
      </c>
    </row>
    <row r="211" spans="1:64" x14ac:dyDescent="0.35">
      <c r="A211" t="s">
        <v>289</v>
      </c>
      <c r="B211" t="s">
        <v>290</v>
      </c>
      <c r="C211" t="s">
        <v>892</v>
      </c>
      <c r="D211" t="s">
        <v>893</v>
      </c>
      <c r="E211">
        <v>3.0612200020612201</v>
      </c>
      <c r="F211">
        <v>3.0612200020612201</v>
      </c>
      <c r="G211">
        <v>3.0612200020612201</v>
      </c>
      <c r="H211">
        <v>3.0612200020612201</v>
      </c>
      <c r="I211">
        <v>3.0612200020612201</v>
      </c>
      <c r="J211">
        <v>3.0612200020612201</v>
      </c>
      <c r="K211">
        <v>3.0612200020612201</v>
      </c>
      <c r="L211">
        <v>3.0612200020612201</v>
      </c>
      <c r="M211">
        <v>3.0612200020612201</v>
      </c>
      <c r="N211">
        <v>3.0612200020612201</v>
      </c>
      <c r="O211">
        <v>3.0612200020612201</v>
      </c>
      <c r="P211">
        <v>3.0507016684727901</v>
      </c>
      <c r="Q211">
        <v>2.8124999989999999</v>
      </c>
      <c r="R211">
        <v>2.4573666658333302</v>
      </c>
      <c r="S211">
        <v>2.43686666583333</v>
      </c>
      <c r="T211">
        <v>2.3712999990833299</v>
      </c>
      <c r="U211">
        <v>2.4708416659166699</v>
      </c>
      <c r="V211">
        <v>2.43939999925</v>
      </c>
      <c r="W211">
        <v>2.2740249991666701</v>
      </c>
      <c r="X211">
        <v>2.1745583325000002</v>
      </c>
      <c r="Y211">
        <v>2.14120833258333</v>
      </c>
      <c r="Z211">
        <v>2.1126916659999999</v>
      </c>
      <c r="AA211">
        <v>2.1400249991666702</v>
      </c>
      <c r="AB211">
        <v>2.1130499989999998</v>
      </c>
      <c r="AC211">
        <v>2.1330833330000001</v>
      </c>
      <c r="AD211">
        <v>2.20014999966667</v>
      </c>
      <c r="AE211">
        <v>2.1774166665000001</v>
      </c>
      <c r="AF211">
        <v>2.10598333333333</v>
      </c>
      <c r="AG211">
        <v>2.0124249999999999</v>
      </c>
      <c r="AH211">
        <v>1.9502583333333301</v>
      </c>
      <c r="AI211">
        <v>1.81253333333333</v>
      </c>
      <c r="AJ211">
        <v>1.7275499999999999</v>
      </c>
      <c r="AK211">
        <v>1.62896666666667</v>
      </c>
      <c r="AL211">
        <v>1.61579083333333</v>
      </c>
      <c r="AM211">
        <v>1.52744416666667</v>
      </c>
      <c r="AN211">
        <v>1.4173750000000001</v>
      </c>
      <c r="AO211">
        <v>1.4100408333333301</v>
      </c>
      <c r="AP211">
        <v>1.48480583333333</v>
      </c>
      <c r="AQ211">
        <v>1.67360166666667</v>
      </c>
      <c r="AR211">
        <v>1.69495666666667</v>
      </c>
      <c r="AS211">
        <v>1.72396333333333</v>
      </c>
      <c r="AT211">
        <v>1.7917225000000001</v>
      </c>
      <c r="AU211">
        <v>1.7905883333333299</v>
      </c>
      <c r="AV211">
        <v>1.7421833333333301</v>
      </c>
      <c r="AW211">
        <v>1.6902283333333299</v>
      </c>
      <c r="AX211">
        <v>1.6643975</v>
      </c>
      <c r="AY211">
        <v>1.58893333333333</v>
      </c>
      <c r="AZ211">
        <v>1.5071016666666699</v>
      </c>
      <c r="BA211">
        <v>1.4148608333333299</v>
      </c>
      <c r="BB211">
        <v>1.45451471343873</v>
      </c>
      <c r="BC211">
        <v>1.36350833333333</v>
      </c>
      <c r="BD211">
        <v>1.2577758771929799</v>
      </c>
      <c r="BE211">
        <v>1.2496762037036999</v>
      </c>
      <c r="BF211">
        <v>1.2513000000000001</v>
      </c>
      <c r="BG211">
        <v>1.26705</v>
      </c>
      <c r="BH211">
        <v>1.374825</v>
      </c>
      <c r="BI211">
        <v>1.3815463636363601</v>
      </c>
      <c r="BJ211">
        <v>1.380925</v>
      </c>
      <c r="BK211">
        <v>1.34884166666667</v>
      </c>
      <c r="BL211">
        <v>1.36415833333333</v>
      </c>
    </row>
    <row r="212" spans="1:64" x14ac:dyDescent="0.35">
      <c r="A212" t="s">
        <v>295</v>
      </c>
      <c r="B212" t="s">
        <v>296</v>
      </c>
      <c r="C212" t="s">
        <v>892</v>
      </c>
      <c r="D212" t="s">
        <v>893</v>
      </c>
      <c r="E212">
        <v>0.89285699989285705</v>
      </c>
      <c r="F212">
        <v>0.89285699989285705</v>
      </c>
      <c r="G212">
        <v>0.89285699989285705</v>
      </c>
      <c r="H212">
        <v>0.89285699989285705</v>
      </c>
      <c r="I212">
        <v>0.89285699989285705</v>
      </c>
      <c r="J212">
        <v>0.89285699989285705</v>
      </c>
      <c r="K212">
        <v>0.89285699989285705</v>
      </c>
      <c r="L212">
        <v>0.89285699989285705</v>
      </c>
      <c r="M212">
        <v>0.89285699989285705</v>
      </c>
      <c r="N212">
        <v>0.89285699989285705</v>
      </c>
      <c r="O212">
        <v>0.89285699989285705</v>
      </c>
      <c r="P212">
        <v>0.88161645427590696</v>
      </c>
      <c r="Q212">
        <v>0.83729999899999996</v>
      </c>
      <c r="R212">
        <v>0.70411390796665796</v>
      </c>
      <c r="S212">
        <v>0.698085449275053</v>
      </c>
      <c r="T212">
        <v>0.76386666666666703</v>
      </c>
      <c r="U212">
        <v>0.81828333333333303</v>
      </c>
      <c r="V212">
        <v>0.90181666666666704</v>
      </c>
      <c r="W212">
        <v>0.87365833333333298</v>
      </c>
      <c r="X212">
        <v>0.86596432184602701</v>
      </c>
      <c r="Y212">
        <v>0.82982723705133399</v>
      </c>
      <c r="Z212">
        <v>0.87016628815513497</v>
      </c>
      <c r="AA212">
        <v>0.97110438154040202</v>
      </c>
      <c r="AB212">
        <v>1.1485583118840701</v>
      </c>
      <c r="AC212">
        <v>1.2737151385596699</v>
      </c>
      <c r="AD212">
        <v>1.4807666665000001</v>
      </c>
      <c r="AE212">
        <v>1.74149999983333</v>
      </c>
      <c r="AF212">
        <v>2.0032916666666698</v>
      </c>
      <c r="AG212">
        <v>2.0825166666666699</v>
      </c>
      <c r="AH212">
        <v>2.29324166666667</v>
      </c>
      <c r="AI212">
        <v>2.5287833333333301</v>
      </c>
      <c r="AJ212">
        <v>2.71475</v>
      </c>
      <c r="AK212">
        <v>2.9281000000000001</v>
      </c>
      <c r="AL212">
        <v>3.18773333333333</v>
      </c>
      <c r="AM212">
        <v>3.2913583333333301</v>
      </c>
      <c r="AN212">
        <v>3.4058999999999999</v>
      </c>
      <c r="AO212">
        <v>3.56635833333333</v>
      </c>
      <c r="AP212">
        <v>3.7169416666666701</v>
      </c>
      <c r="AQ212">
        <v>4.8156491666666703</v>
      </c>
      <c r="AR212">
        <v>4.8381416666666697</v>
      </c>
      <c r="AS212">
        <v>5.0889308333333299</v>
      </c>
      <c r="AT212">
        <v>5.2779849531703702</v>
      </c>
      <c r="AU212">
        <v>6.7487721028988696</v>
      </c>
      <c r="AV212">
        <v>7.50594374859842</v>
      </c>
      <c r="AW212">
        <v>7.48474390550839</v>
      </c>
      <c r="AX212">
        <v>7.5298730248359602</v>
      </c>
      <c r="AY212">
        <v>7.6094583333333299</v>
      </c>
      <c r="AZ212">
        <v>7.6520000000000001</v>
      </c>
      <c r="BA212">
        <v>7.7479166666666703</v>
      </c>
      <c r="BB212">
        <v>8.0550416666666695</v>
      </c>
      <c r="BC212">
        <v>8.06450134408602</v>
      </c>
      <c r="BD212">
        <v>7.64125903009875</v>
      </c>
      <c r="BE212">
        <v>7.3552028471520297</v>
      </c>
      <c r="BF212">
        <v>7.3021351000420598</v>
      </c>
      <c r="BG212">
        <v>7.3753453536421096</v>
      </c>
      <c r="BH212">
        <v>7.9146889773578799</v>
      </c>
      <c r="BI212">
        <v>7.9481529377886702</v>
      </c>
      <c r="BJ212">
        <v>7.8873903690918299</v>
      </c>
      <c r="BK212">
        <v>7.9525048613100298</v>
      </c>
      <c r="BL212">
        <v>8.1733992977783902</v>
      </c>
    </row>
    <row r="213" spans="1:64" x14ac:dyDescent="0.35">
      <c r="A213" t="s">
        <v>287</v>
      </c>
      <c r="B213" t="s">
        <v>288</v>
      </c>
      <c r="C213" t="s">
        <v>892</v>
      </c>
      <c r="D213" t="s">
        <v>893</v>
      </c>
      <c r="E213">
        <v>0.71428599971428597</v>
      </c>
      <c r="F213">
        <v>0.71428599971428597</v>
      </c>
      <c r="G213">
        <v>0.71428599971428597</v>
      </c>
      <c r="H213">
        <v>0.71428599971428597</v>
      </c>
      <c r="I213">
        <v>0.71428599971428597</v>
      </c>
      <c r="J213">
        <v>0.71428599971428597</v>
      </c>
      <c r="K213">
        <v>0.71428599971428597</v>
      </c>
      <c r="L213">
        <v>0.72420691633134904</v>
      </c>
      <c r="M213">
        <v>0.83333299983333298</v>
      </c>
      <c r="N213">
        <v>0.83333299983333298</v>
      </c>
      <c r="O213">
        <v>0.83333299983333298</v>
      </c>
      <c r="P213">
        <v>0.83089400256529</v>
      </c>
      <c r="Q213">
        <v>0.80078166566666698</v>
      </c>
      <c r="R213">
        <v>0.81634166566666699</v>
      </c>
      <c r="S213">
        <v>0.85546083233333303</v>
      </c>
      <c r="T213">
        <v>0.90402166566666697</v>
      </c>
      <c r="U213">
        <v>1.1128408325000001</v>
      </c>
      <c r="V213">
        <v>1.14649666575</v>
      </c>
      <c r="W213">
        <v>1.0470433324999999</v>
      </c>
      <c r="X213">
        <v>1.0569725444662901</v>
      </c>
      <c r="Y213">
        <v>1.0497976491415399</v>
      </c>
      <c r="Z213">
        <v>1.15909847113534</v>
      </c>
      <c r="AA213">
        <v>1.2386504266874001</v>
      </c>
      <c r="AB213">
        <v>1.8853301635048201</v>
      </c>
      <c r="AC213">
        <v>2.5099499995833301</v>
      </c>
      <c r="AD213">
        <v>5.0941625000000004</v>
      </c>
      <c r="AE213">
        <v>16.092133333250001</v>
      </c>
      <c r="AF213">
        <v>34.042524999999998</v>
      </c>
      <c r="AG213">
        <v>32.514083333333303</v>
      </c>
      <c r="AH213">
        <v>59.812758333333299</v>
      </c>
      <c r="AI213">
        <v>151.44583333333301</v>
      </c>
      <c r="AJ213">
        <v>295.34416666666698</v>
      </c>
      <c r="AK213">
        <v>499.44183333333302</v>
      </c>
      <c r="AL213">
        <v>567.45858333333297</v>
      </c>
      <c r="AM213">
        <v>586.73970833333306</v>
      </c>
      <c r="AN213">
        <v>755.21583333333297</v>
      </c>
      <c r="AO213">
        <v>920.73249999999996</v>
      </c>
      <c r="AP213">
        <v>981.48249999999996</v>
      </c>
      <c r="AQ213">
        <v>1563.6179999999999</v>
      </c>
      <c r="AR213">
        <v>1804.1949999999999</v>
      </c>
      <c r="AS213">
        <v>2092.125</v>
      </c>
      <c r="AT213">
        <v>1986.1541666666701</v>
      </c>
      <c r="AU213">
        <v>2099.0338657500001</v>
      </c>
      <c r="AV213">
        <v>2347.9416666666698</v>
      </c>
      <c r="AW213">
        <v>2701.2966666666698</v>
      </c>
      <c r="AX213">
        <v>2889.5875000000001</v>
      </c>
      <c r="AY213">
        <v>2961.90916666667</v>
      </c>
      <c r="AZ213">
        <v>2985.1858333333298</v>
      </c>
      <c r="BA213">
        <v>2981.5149999999999</v>
      </c>
      <c r="BB213">
        <v>3385.65</v>
      </c>
      <c r="BC213">
        <v>3978.0866666666702</v>
      </c>
      <c r="BD213">
        <v>4349.1616666666696</v>
      </c>
      <c r="BE213">
        <v>4344.0366666666696</v>
      </c>
      <c r="BF213">
        <v>4332.5008333333299</v>
      </c>
      <c r="BG213">
        <v>4524.15916666667</v>
      </c>
      <c r="BH213">
        <v>5080.7475000000004</v>
      </c>
      <c r="BI213">
        <v>6290.2974149522797</v>
      </c>
      <c r="BJ213">
        <v>7384.4322224869202</v>
      </c>
      <c r="BK213">
        <v>7931.6317497372802</v>
      </c>
      <c r="BL213">
        <v>9010.2211440091505</v>
      </c>
    </row>
    <row r="214" spans="1:64" x14ac:dyDescent="0.35">
      <c r="A214" t="s">
        <v>119</v>
      </c>
      <c r="B214" t="s">
        <v>120</v>
      </c>
      <c r="C214" t="s">
        <v>892</v>
      </c>
      <c r="D214" t="s">
        <v>893</v>
      </c>
      <c r="E214">
        <v>2.5000000015000001</v>
      </c>
      <c r="F214">
        <v>2.5000000015000001</v>
      </c>
      <c r="G214">
        <v>2.5000000015000001</v>
      </c>
      <c r="H214">
        <v>2.5000000015000001</v>
      </c>
      <c r="I214">
        <v>2.5000000015000001</v>
      </c>
      <c r="J214">
        <v>2.5000000015000001</v>
      </c>
      <c r="K214">
        <v>2.5000000015000001</v>
      </c>
      <c r="L214">
        <v>2.5000000015000001</v>
      </c>
      <c r="M214">
        <v>2.5000000015000001</v>
      </c>
      <c r="N214">
        <v>2.5000000015000001</v>
      </c>
      <c r="O214">
        <v>2.5000000015000001</v>
      </c>
      <c r="P214">
        <v>2.5000000012916699</v>
      </c>
      <c r="Q214">
        <v>2.5000138172256099</v>
      </c>
      <c r="R214">
        <v>2.4999976984432202</v>
      </c>
      <c r="S214">
        <v>2.4999979282546501</v>
      </c>
      <c r="T214">
        <v>2.5</v>
      </c>
      <c r="U214">
        <v>2.5</v>
      </c>
      <c r="V214">
        <v>2.5</v>
      </c>
      <c r="W214">
        <v>2.5</v>
      </c>
      <c r="X214">
        <v>2.5</v>
      </c>
      <c r="Y214">
        <v>2.5</v>
      </c>
      <c r="Z214">
        <v>2.5</v>
      </c>
      <c r="AA214">
        <v>2.5</v>
      </c>
      <c r="AB214">
        <v>2.5</v>
      </c>
      <c r="AC214">
        <v>2.5</v>
      </c>
      <c r="AD214">
        <v>2.5</v>
      </c>
      <c r="AE214">
        <v>4.85215</v>
      </c>
      <c r="AF214">
        <v>5</v>
      </c>
      <c r="AG214">
        <v>5</v>
      </c>
      <c r="AH214">
        <v>5</v>
      </c>
      <c r="AI214">
        <v>6.8483333333333301</v>
      </c>
      <c r="AJ214">
        <v>8.0166666666666693</v>
      </c>
      <c r="AK214">
        <v>8.3608333333333302</v>
      </c>
      <c r="AL214">
        <v>8.7025083333333306</v>
      </c>
      <c r="AM214">
        <v>8.7287499999999998</v>
      </c>
      <c r="AN214">
        <v>8.7545833333333292</v>
      </c>
      <c r="AO214">
        <v>8.7550000000000008</v>
      </c>
      <c r="AP214">
        <v>8.7562499999999996</v>
      </c>
      <c r="AQ214">
        <v>8.7550000000000008</v>
      </c>
      <c r="AR214">
        <v>8.7550000000000008</v>
      </c>
      <c r="AS214">
        <v>8.7550000000000008</v>
      </c>
      <c r="AT214">
        <v>1</v>
      </c>
      <c r="AU214">
        <v>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1</v>
      </c>
      <c r="BC214">
        <v>1</v>
      </c>
      <c r="BD214">
        <v>1</v>
      </c>
      <c r="BE214">
        <v>1</v>
      </c>
      <c r="BF214">
        <v>1</v>
      </c>
      <c r="BG214">
        <v>1</v>
      </c>
      <c r="BH214">
        <v>1</v>
      </c>
      <c r="BI214">
        <v>1</v>
      </c>
      <c r="BJ214">
        <v>1</v>
      </c>
      <c r="BK214">
        <v>1</v>
      </c>
      <c r="BL214">
        <v>1</v>
      </c>
    </row>
    <row r="215" spans="1:64" x14ac:dyDescent="0.35">
      <c r="A215" t="s">
        <v>639</v>
      </c>
      <c r="B215" t="s">
        <v>1006</v>
      </c>
      <c r="C215" t="s">
        <v>892</v>
      </c>
      <c r="D215" t="s">
        <v>893</v>
      </c>
      <c r="Q215">
        <v>583.21749999941699</v>
      </c>
      <c r="R215">
        <v>582.99583333191697</v>
      </c>
      <c r="S215">
        <v>650.34333333183304</v>
      </c>
      <c r="T215">
        <v>652.84916666599997</v>
      </c>
      <c r="U215">
        <v>832.33499999966705</v>
      </c>
      <c r="V215">
        <v>882.38833333125001</v>
      </c>
      <c r="W215">
        <v>848.663333330917</v>
      </c>
      <c r="X215">
        <v>830.86166666591703</v>
      </c>
      <c r="Y215">
        <v>856.44749999741703</v>
      </c>
      <c r="Z215">
        <v>1136.7649999995799</v>
      </c>
      <c r="AA215">
        <v>1352.50999999808</v>
      </c>
      <c r="AB215">
        <v>1518.84833333283</v>
      </c>
      <c r="AC215">
        <v>1756.9608333318299</v>
      </c>
      <c r="AD215">
        <v>1909.4391666639999</v>
      </c>
      <c r="AE215">
        <v>1490.8099999987501</v>
      </c>
      <c r="AF215">
        <v>1296.07</v>
      </c>
      <c r="AG215">
        <v>1301.6275000000001</v>
      </c>
      <c r="AH215">
        <v>1372.0933333333301</v>
      </c>
      <c r="AI215">
        <v>1198.1016666666701</v>
      </c>
      <c r="AJ215">
        <v>1240.61333333333</v>
      </c>
      <c r="AK215">
        <v>1232.4058333333301</v>
      </c>
      <c r="AL215">
        <v>1573.6658666666699</v>
      </c>
      <c r="AM215">
        <v>1612.4449833333299</v>
      </c>
      <c r="AN215">
        <v>1628.9331583333301</v>
      </c>
      <c r="AO215">
        <v>1542.9469666666701</v>
      </c>
      <c r="AP215">
        <v>1703.09690833333</v>
      </c>
      <c r="AQ215">
        <v>1736.20738333333</v>
      </c>
      <c r="AR215">
        <v>0.938283072395239</v>
      </c>
      <c r="AS215">
        <v>1.08270508132601</v>
      </c>
      <c r="AT215">
        <v>1.11653308564468</v>
      </c>
      <c r="AU215">
        <v>1.0575589962396501</v>
      </c>
      <c r="AV215">
        <v>0.88404792718496095</v>
      </c>
      <c r="AW215">
        <v>0.80392164774760499</v>
      </c>
      <c r="AX215">
        <v>0.80380019216141596</v>
      </c>
      <c r="AY215">
        <v>0.79643273094909595</v>
      </c>
      <c r="AZ215">
        <v>0.72967239998408795</v>
      </c>
      <c r="BA215">
        <v>0.67992268004272904</v>
      </c>
      <c r="BB215">
        <v>0.71695770201613596</v>
      </c>
      <c r="BC215">
        <v>0.75430899010597896</v>
      </c>
      <c r="BD215">
        <v>0.71841389865332195</v>
      </c>
      <c r="BE215">
        <v>0.77833812041681205</v>
      </c>
      <c r="BF215">
        <v>0.75294512270200198</v>
      </c>
      <c r="BG215">
        <v>0.75272819693259096</v>
      </c>
      <c r="BH215">
        <v>0.90129642336709603</v>
      </c>
      <c r="BI215">
        <v>0.90342143625728799</v>
      </c>
      <c r="BJ215">
        <v>0.88520550826938005</v>
      </c>
      <c r="BK215">
        <v>0.84677266710809596</v>
      </c>
      <c r="BL215">
        <v>0.89321558147922597</v>
      </c>
    </row>
    <row r="216" spans="1:64" x14ac:dyDescent="0.35">
      <c r="A216" t="s">
        <v>449</v>
      </c>
      <c r="B216" t="s">
        <v>450</v>
      </c>
      <c r="C216" t="s">
        <v>892</v>
      </c>
      <c r="D216" t="s">
        <v>893</v>
      </c>
      <c r="E216">
        <v>7.1428600061428602</v>
      </c>
      <c r="F216">
        <v>7.1428600061428602</v>
      </c>
      <c r="G216">
        <v>7.1428600061428602</v>
      </c>
      <c r="H216">
        <v>7.1428600061428602</v>
      </c>
      <c r="I216">
        <v>7.1428600061428602</v>
      </c>
      <c r="J216">
        <v>7.1428600061428602</v>
      </c>
      <c r="K216">
        <v>7.1428600061428602</v>
      </c>
      <c r="L216">
        <v>7.1428600061428602</v>
      </c>
      <c r="M216">
        <v>7.1428600061428602</v>
      </c>
      <c r="N216">
        <v>7.1428600061428602</v>
      </c>
      <c r="O216">
        <v>7.1428600061428602</v>
      </c>
      <c r="P216">
        <v>7.1285583388809597</v>
      </c>
      <c r="Q216">
        <v>6.9801249990000001</v>
      </c>
      <c r="R216">
        <v>6.2814999990000002</v>
      </c>
      <c r="S216">
        <v>6.2949999989999998</v>
      </c>
      <c r="T216">
        <v>6.2949999989999998</v>
      </c>
      <c r="U216">
        <v>6.2949999989999998</v>
      </c>
      <c r="V216">
        <v>6.2949999989999998</v>
      </c>
      <c r="W216">
        <v>6.2949999989999998</v>
      </c>
      <c r="X216">
        <v>6.2949999989999998</v>
      </c>
      <c r="Y216">
        <v>6.2949999989999998</v>
      </c>
      <c r="Z216">
        <v>6.2949999989999998</v>
      </c>
      <c r="AA216">
        <v>10.750349999000001</v>
      </c>
      <c r="AB216">
        <v>15.787658332333301</v>
      </c>
      <c r="AC216">
        <v>20.0185499995833</v>
      </c>
      <c r="AD216">
        <v>39.487141666666702</v>
      </c>
      <c r="AE216">
        <v>72</v>
      </c>
      <c r="AF216">
        <v>105.177083333333</v>
      </c>
      <c r="AG216">
        <v>170.45275000000001</v>
      </c>
      <c r="AH216">
        <v>490.675166666667</v>
      </c>
      <c r="BB216">
        <v>31558.9054783951</v>
      </c>
      <c r="BC216">
        <v>31269.662571225101</v>
      </c>
      <c r="BD216">
        <v>29966.835440408398</v>
      </c>
      <c r="BE216">
        <v>22516.000296771101</v>
      </c>
      <c r="BF216">
        <v>19283.799950452099</v>
      </c>
      <c r="BG216">
        <v>20230.929131054101</v>
      </c>
      <c r="BH216">
        <v>22254.2356837607</v>
      </c>
      <c r="BI216">
        <v>23061.784313865101</v>
      </c>
      <c r="BJ216">
        <v>23097.9873219373</v>
      </c>
    </row>
    <row r="217" spans="1:64" x14ac:dyDescent="0.35">
      <c r="A217" t="s">
        <v>283</v>
      </c>
      <c r="B217" t="s">
        <v>284</v>
      </c>
      <c r="C217" t="s">
        <v>892</v>
      </c>
      <c r="D217" t="s">
        <v>893</v>
      </c>
      <c r="AP217">
        <v>5.9123000000000001</v>
      </c>
      <c r="AQ217">
        <v>10.030799999999999</v>
      </c>
      <c r="AR217">
        <v>11.6615</v>
      </c>
      <c r="AS217">
        <v>63.165900000000001</v>
      </c>
      <c r="AT217">
        <v>66.913659999999993</v>
      </c>
      <c r="AU217">
        <v>64.405225000000002</v>
      </c>
      <c r="AV217">
        <v>57.5900416666667</v>
      </c>
      <c r="AW217">
        <v>58.3757083333333</v>
      </c>
      <c r="AX217">
        <v>66.717825000000005</v>
      </c>
      <c r="AY217">
        <v>67.155124999999998</v>
      </c>
      <c r="AZ217">
        <v>58.449566666666698</v>
      </c>
      <c r="BA217">
        <v>55.72925</v>
      </c>
      <c r="BB217">
        <v>67.604933333333307</v>
      </c>
      <c r="BC217">
        <v>77.722841666666696</v>
      </c>
      <c r="BD217">
        <v>73.355433333333394</v>
      </c>
      <c r="BE217">
        <v>87.958808333333295</v>
      </c>
      <c r="BF217">
        <v>85.158841666666703</v>
      </c>
      <c r="BG217">
        <v>88.405308333333295</v>
      </c>
      <c r="BH217">
        <v>108.811425</v>
      </c>
      <c r="BI217">
        <v>111.27785</v>
      </c>
      <c r="BJ217">
        <v>107.75885</v>
      </c>
      <c r="BK217">
        <v>100.17507500000001</v>
      </c>
      <c r="BL217">
        <v>105.249558333333</v>
      </c>
    </row>
    <row r="218" spans="1:64" x14ac:dyDescent="0.35">
      <c r="A218" t="s">
        <v>1007</v>
      </c>
      <c r="B218" t="s">
        <v>27</v>
      </c>
      <c r="C218" t="s">
        <v>892</v>
      </c>
      <c r="D218" t="s">
        <v>893</v>
      </c>
    </row>
    <row r="219" spans="1:64" x14ac:dyDescent="0.35">
      <c r="A219" t="s">
        <v>453</v>
      </c>
      <c r="B219" t="s">
        <v>454</v>
      </c>
      <c r="C219" t="s">
        <v>892</v>
      </c>
      <c r="D219" t="s">
        <v>893</v>
      </c>
      <c r="BD219">
        <v>2.98895</v>
      </c>
      <c r="BE219">
        <v>2.95</v>
      </c>
      <c r="BF219">
        <v>2.95</v>
      </c>
      <c r="BG219">
        <v>2.95</v>
      </c>
      <c r="BH219">
        <v>3.6041666666666701</v>
      </c>
      <c r="BI219">
        <v>46.7291666666667</v>
      </c>
      <c r="BJ219">
        <v>113.64749999999999</v>
      </c>
      <c r="BK219">
        <v>141.38583333333301</v>
      </c>
      <c r="BL219">
        <v>157.99916666666701</v>
      </c>
    </row>
    <row r="220" spans="1:64" x14ac:dyDescent="0.35">
      <c r="A220" t="s">
        <v>26</v>
      </c>
      <c r="B220" t="s">
        <v>1008</v>
      </c>
      <c r="C220" t="s">
        <v>892</v>
      </c>
      <c r="D220" t="s">
        <v>893</v>
      </c>
    </row>
    <row r="221" spans="1:64" x14ac:dyDescent="0.35">
      <c r="A221" t="s">
        <v>1009</v>
      </c>
      <c r="B221" t="s">
        <v>1010</v>
      </c>
      <c r="C221" t="s">
        <v>892</v>
      </c>
      <c r="D221" t="s">
        <v>893</v>
      </c>
    </row>
    <row r="222" spans="1:64" x14ac:dyDescent="0.35">
      <c r="A222" t="s">
        <v>447</v>
      </c>
      <c r="B222" t="s">
        <v>448</v>
      </c>
      <c r="C222" t="s">
        <v>892</v>
      </c>
      <c r="D222" t="s">
        <v>893</v>
      </c>
      <c r="E222">
        <v>2.875000002875E-2</v>
      </c>
      <c r="F222">
        <v>2.875000002875E-2</v>
      </c>
      <c r="G222">
        <v>2.875000002875E-2</v>
      </c>
      <c r="H222">
        <v>2.875000002875E-2</v>
      </c>
      <c r="I222">
        <v>2.875000002875E-2</v>
      </c>
      <c r="J222">
        <v>2.875000002875E-2</v>
      </c>
      <c r="K222">
        <v>2.875000002875E-2</v>
      </c>
      <c r="L222">
        <v>2.875000002875E-2</v>
      </c>
      <c r="M222">
        <v>2.875000002875E-2</v>
      </c>
      <c r="N222">
        <v>2.875000002875E-2</v>
      </c>
      <c r="O222">
        <v>2.875000002875E-2</v>
      </c>
      <c r="P222">
        <v>2.83601702878227E-2</v>
      </c>
      <c r="Q222">
        <v>2.7053416666666701E-2</v>
      </c>
      <c r="R222">
        <v>2.45151666665833E-2</v>
      </c>
      <c r="S222">
        <v>2.5408166666583298E-2</v>
      </c>
      <c r="T222">
        <v>2.5543249999916699E-2</v>
      </c>
      <c r="U222">
        <v>3.0229083333333299E-2</v>
      </c>
      <c r="V222">
        <v>3.7558070960585603E-2</v>
      </c>
      <c r="W222">
        <v>3.6154724439896903E-2</v>
      </c>
      <c r="X222">
        <v>3.5024583566634897E-2</v>
      </c>
      <c r="Y222">
        <v>3.4771398773720201E-2</v>
      </c>
      <c r="Z222">
        <v>3.8399464445231603E-2</v>
      </c>
      <c r="AA222">
        <v>4.0998602033422898E-2</v>
      </c>
      <c r="AB222">
        <v>4.2335198473825303E-2</v>
      </c>
      <c r="AC222">
        <v>4.4158667395588602E-2</v>
      </c>
      <c r="AD222">
        <v>4.4604388848353299E-2</v>
      </c>
      <c r="AE222">
        <v>3.85890122281718E-2</v>
      </c>
      <c r="AF222">
        <v>5.42112152376878E-2</v>
      </c>
      <c r="AG222">
        <v>8.63433333333333E-2</v>
      </c>
      <c r="AH222">
        <v>0.12467225</v>
      </c>
      <c r="AI222">
        <v>0.143330916666667</v>
      </c>
      <c r="AK222">
        <v>0.321337083333333</v>
      </c>
      <c r="AL222">
        <v>0.42985416666666698</v>
      </c>
      <c r="AM222">
        <v>0.73262816666666697</v>
      </c>
      <c r="AN222">
        <v>1.42034183333333</v>
      </c>
      <c r="AO222">
        <v>2.2031635833333301</v>
      </c>
      <c r="AP222">
        <v>4.5525059166666697</v>
      </c>
      <c r="AQ222">
        <v>6.8832428333333304</v>
      </c>
      <c r="AR222">
        <v>7.1189583333333299</v>
      </c>
      <c r="AS222">
        <v>7.97817166666667</v>
      </c>
      <c r="AT222">
        <v>8.8421091666666705</v>
      </c>
      <c r="AU222">
        <v>9.0883249999999993</v>
      </c>
      <c r="AV222">
        <v>9.3475833333333291</v>
      </c>
      <c r="AW222">
        <v>9.9023241666666699</v>
      </c>
      <c r="AX222">
        <v>10.5579703333333</v>
      </c>
      <c r="AY222">
        <v>12.4486425</v>
      </c>
      <c r="AZ222">
        <v>13.536754999999999</v>
      </c>
      <c r="BA222">
        <v>14.6952016666667</v>
      </c>
      <c r="BB222">
        <v>16.2084512541667</v>
      </c>
      <c r="BC222">
        <v>18.498601323751</v>
      </c>
      <c r="BD222">
        <v>17.622935005819699</v>
      </c>
      <c r="BE222">
        <v>19.0684168084154</v>
      </c>
      <c r="BF222">
        <v>18.449952624878101</v>
      </c>
      <c r="BG222">
        <v>18.4664030495763</v>
      </c>
      <c r="BH222">
        <v>22.090644560211299</v>
      </c>
      <c r="BI222">
        <v>22.148860634783802</v>
      </c>
      <c r="BJ222">
        <v>21.741138360711599</v>
      </c>
      <c r="BK222">
        <v>20.750859237091401</v>
      </c>
      <c r="BL222">
        <v>21.8847418164689</v>
      </c>
    </row>
    <row r="223" spans="1:64" x14ac:dyDescent="0.35">
      <c r="A223" t="s">
        <v>305</v>
      </c>
      <c r="B223" t="s">
        <v>306</v>
      </c>
      <c r="C223" t="s">
        <v>892</v>
      </c>
      <c r="D223" t="s">
        <v>893</v>
      </c>
      <c r="E223">
        <v>1.885E-3</v>
      </c>
      <c r="F223">
        <v>1.885E-3</v>
      </c>
      <c r="G223">
        <v>1.885E-3</v>
      </c>
      <c r="H223">
        <v>1.885E-3</v>
      </c>
      <c r="I223">
        <v>1.885E-3</v>
      </c>
      <c r="J223">
        <v>1.885E-3</v>
      </c>
      <c r="K223">
        <v>1.885E-3</v>
      </c>
      <c r="L223">
        <v>1.885E-3</v>
      </c>
      <c r="M223">
        <v>1.885E-3</v>
      </c>
      <c r="N223">
        <v>1.885E-3</v>
      </c>
      <c r="O223">
        <v>1.885E-3</v>
      </c>
      <c r="P223">
        <v>1.88358333333333E-3</v>
      </c>
      <c r="Q223">
        <v>1.7849999999999999E-3</v>
      </c>
      <c r="R223">
        <v>1.7849999999999999E-3</v>
      </c>
      <c r="S223">
        <v>1.7849999999999999E-3</v>
      </c>
      <c r="T223">
        <v>1.7849999999999999E-3</v>
      </c>
      <c r="U223">
        <v>1.7849999999999999E-3</v>
      </c>
      <c r="V223">
        <v>1.7849999999999999E-3</v>
      </c>
      <c r="W223">
        <v>1.7849999999999999E-3</v>
      </c>
      <c r="X223">
        <v>1.7849999999999999E-3</v>
      </c>
      <c r="Y223">
        <v>1.7849999999999999E-3</v>
      </c>
      <c r="Z223">
        <v>1.7849999999999999E-3</v>
      </c>
      <c r="AA223">
        <v>1.7849999999999999E-3</v>
      </c>
      <c r="AB223">
        <v>1.7849999999999999E-3</v>
      </c>
      <c r="AC223">
        <v>1.7849999999999999E-3</v>
      </c>
      <c r="AD223">
        <v>1.7849999999999999E-3</v>
      </c>
      <c r="AE223">
        <v>1.7849999999999999E-3</v>
      </c>
      <c r="AF223">
        <v>1.7849999999999999E-3</v>
      </c>
      <c r="AG223">
        <v>1.7849999999999999E-3</v>
      </c>
      <c r="AH223">
        <v>1.7849999999999999E-3</v>
      </c>
      <c r="AI223">
        <v>1.7849999999999999E-3</v>
      </c>
      <c r="AJ223">
        <v>1.7849999999999999E-3</v>
      </c>
      <c r="AK223">
        <v>1.7849999999999999E-3</v>
      </c>
      <c r="AL223">
        <v>1.7849999999999999E-3</v>
      </c>
      <c r="AM223">
        <v>0.22246075758842601</v>
      </c>
      <c r="AN223">
        <v>0.44277198913867399</v>
      </c>
      <c r="AO223">
        <v>0.40101835370904798</v>
      </c>
      <c r="AP223">
        <v>0.401566152294698</v>
      </c>
      <c r="AQ223">
        <v>0.40160642570281102</v>
      </c>
      <c r="AR223">
        <v>0.83408426422225102</v>
      </c>
      <c r="AS223">
        <v>1.3224905154787401</v>
      </c>
      <c r="AT223">
        <v>2.1781822542340898</v>
      </c>
      <c r="AU223">
        <v>2.3467500000000001</v>
      </c>
      <c r="AV223">
        <v>2.6013333333333302</v>
      </c>
      <c r="AW223">
        <v>2.7335829756751999</v>
      </c>
      <c r="AX223">
        <v>2.7316666654786901</v>
      </c>
      <c r="AY223">
        <v>2.7437499999999999</v>
      </c>
      <c r="AZ223">
        <v>2.7450000000000001</v>
      </c>
      <c r="BA223">
        <v>2.7450000000000001</v>
      </c>
      <c r="BB223">
        <v>2.7450000000000001</v>
      </c>
      <c r="BC223">
        <v>2.7454166666666699</v>
      </c>
      <c r="BD223">
        <v>3.2679999999999998</v>
      </c>
      <c r="BE223">
        <v>3.3</v>
      </c>
      <c r="BF223">
        <v>3.3</v>
      </c>
      <c r="BG223">
        <v>3.3</v>
      </c>
      <c r="BH223">
        <v>3.4166666666666701</v>
      </c>
      <c r="BI223">
        <v>6.2286302784897902</v>
      </c>
      <c r="BJ223">
        <v>7.4876611249999998</v>
      </c>
      <c r="BK223">
        <v>7.4625111984126997</v>
      </c>
      <c r="BL223">
        <v>7.4580000000000002</v>
      </c>
    </row>
    <row r="224" spans="1:64" x14ac:dyDescent="0.35">
      <c r="A224" t="s">
        <v>1011</v>
      </c>
      <c r="B224" t="s">
        <v>292</v>
      </c>
      <c r="C224" t="s">
        <v>892</v>
      </c>
      <c r="D224" t="s">
        <v>893</v>
      </c>
      <c r="AL224">
        <v>30.769583333333301</v>
      </c>
      <c r="AM224">
        <v>32.044833333333301</v>
      </c>
      <c r="AN224">
        <v>29.713416666666699</v>
      </c>
      <c r="AO224">
        <v>30.653749999999999</v>
      </c>
      <c r="AP224">
        <v>33.6161666666667</v>
      </c>
      <c r="AQ224">
        <v>35.233416666666699</v>
      </c>
      <c r="AR224">
        <v>41.362833333333299</v>
      </c>
      <c r="AS224">
        <v>46.035166666666697</v>
      </c>
      <c r="AT224">
        <v>48.354833333333303</v>
      </c>
      <c r="AU224">
        <v>45.326749999999997</v>
      </c>
      <c r="AV224">
        <v>36.772916666666703</v>
      </c>
      <c r="AW224">
        <v>32.256916666666697</v>
      </c>
      <c r="AX224">
        <v>31.018249999999998</v>
      </c>
      <c r="AY224">
        <v>29.69725</v>
      </c>
      <c r="AZ224">
        <v>24.694333333333301</v>
      </c>
      <c r="BA224">
        <v>21.361416666666699</v>
      </c>
    </row>
    <row r="225" spans="1:64" x14ac:dyDescent="0.35">
      <c r="A225" t="s">
        <v>293</v>
      </c>
      <c r="B225" t="s">
        <v>294</v>
      </c>
      <c r="C225" t="s">
        <v>892</v>
      </c>
      <c r="D225" t="s">
        <v>893</v>
      </c>
      <c r="AJ225">
        <v>27.571200000000001</v>
      </c>
      <c r="AK225">
        <v>81.286991666666694</v>
      </c>
      <c r="AL225">
        <v>113.24188333333301</v>
      </c>
      <c r="AM225">
        <v>128.808558333333</v>
      </c>
      <c r="AN225">
        <v>118.518466666667</v>
      </c>
      <c r="AO225">
        <v>135.36430833333301</v>
      </c>
      <c r="AP225">
        <v>159.68833333333299</v>
      </c>
      <c r="AQ225">
        <v>166.134166666667</v>
      </c>
      <c r="AR225">
        <v>181.76919333333299</v>
      </c>
      <c r="AS225">
        <v>222.65608583333301</v>
      </c>
      <c r="AT225">
        <v>242.74883500000001</v>
      </c>
      <c r="AU225">
        <v>240.24821499999999</v>
      </c>
      <c r="AV225">
        <v>207.11371569658101</v>
      </c>
      <c r="AW225">
        <v>192.38112433333299</v>
      </c>
      <c r="AX225">
        <v>192.705468</v>
      </c>
      <c r="AY225">
        <v>191.02825783333299</v>
      </c>
    </row>
    <row r="226" spans="1:64" x14ac:dyDescent="0.35">
      <c r="A226" t="s">
        <v>307</v>
      </c>
      <c r="B226" t="s">
        <v>308</v>
      </c>
      <c r="C226" t="s">
        <v>892</v>
      </c>
      <c r="D226" t="s">
        <v>893</v>
      </c>
      <c r="E226">
        <v>5.1732100041732103</v>
      </c>
      <c r="F226">
        <v>5.1732100041732103</v>
      </c>
      <c r="G226">
        <v>5.1732100041732103</v>
      </c>
      <c r="H226">
        <v>5.1732100041732103</v>
      </c>
      <c r="I226">
        <v>5.1732100041732103</v>
      </c>
      <c r="J226">
        <v>5.1732100041732103</v>
      </c>
      <c r="K226">
        <v>5.1732100041732103</v>
      </c>
      <c r="L226">
        <v>5.1732100041732103</v>
      </c>
      <c r="M226">
        <v>5.1732100041732103</v>
      </c>
      <c r="N226">
        <v>5.1732100041732103</v>
      </c>
      <c r="O226">
        <v>5.1732100041732103</v>
      </c>
      <c r="P226">
        <v>5.1259052475026801</v>
      </c>
      <c r="Q226">
        <v>4.7624166656666702</v>
      </c>
      <c r="R226">
        <v>4.3672499990000002</v>
      </c>
      <c r="S226">
        <v>4.4394249989999999</v>
      </c>
      <c r="T226">
        <v>4.1521916656666704</v>
      </c>
      <c r="U226">
        <v>4.35589166566667</v>
      </c>
      <c r="V226">
        <v>4.48164166566667</v>
      </c>
      <c r="W226">
        <v>4.5184749990000004</v>
      </c>
      <c r="X226">
        <v>4.2870833323333297</v>
      </c>
      <c r="Y226">
        <v>4.2295749989999996</v>
      </c>
      <c r="Z226">
        <v>5.0634416656666703</v>
      </c>
      <c r="AA226">
        <v>6.2826083323333304</v>
      </c>
      <c r="AB226">
        <v>7.6671083323333304</v>
      </c>
      <c r="AC226">
        <v>8.27179999941667</v>
      </c>
      <c r="AD226">
        <v>8.6039249996666705</v>
      </c>
      <c r="AE226">
        <v>7.1235833333333298</v>
      </c>
      <c r="AF226">
        <v>6.3404416666666696</v>
      </c>
      <c r="AG226">
        <v>6.1271500000000003</v>
      </c>
      <c r="AH226">
        <v>6.4468758333333298</v>
      </c>
      <c r="AI226">
        <v>5.9187900000000004</v>
      </c>
      <c r="AJ226">
        <v>6.0474666666666703</v>
      </c>
      <c r="AK226">
        <v>5.8238333333333303</v>
      </c>
      <c r="AL226">
        <v>7.7834266666666698</v>
      </c>
      <c r="AM226">
        <v>7.7159700000000004</v>
      </c>
      <c r="AN226">
        <v>7.13326833333333</v>
      </c>
      <c r="AO226">
        <v>6.7059558333333298</v>
      </c>
      <c r="AP226">
        <v>7.6348941666666699</v>
      </c>
      <c r="AQ226">
        <v>7.9498681666666702</v>
      </c>
      <c r="AR226">
        <v>8.2624283333333306</v>
      </c>
      <c r="AS226">
        <v>9.1622441666666692</v>
      </c>
      <c r="AT226">
        <v>10.3291358333333</v>
      </c>
      <c r="AU226">
        <v>9.7371233333333294</v>
      </c>
      <c r="AV226">
        <v>8.08630416666667</v>
      </c>
      <c r="AW226">
        <v>7.3488866666666697</v>
      </c>
      <c r="AX226">
        <v>7.4730883333333296</v>
      </c>
      <c r="AY226">
        <v>7.3782491666666701</v>
      </c>
      <c r="AZ226">
        <v>6.7587700000000002</v>
      </c>
      <c r="BA226">
        <v>6.5910991666666696</v>
      </c>
      <c r="BB226">
        <v>7.6538191666666702</v>
      </c>
      <c r="BC226">
        <v>7.2075241666666701</v>
      </c>
      <c r="BD226">
        <v>6.4935433333333297</v>
      </c>
      <c r="BE226">
        <v>6.7750158333333301</v>
      </c>
      <c r="BF226">
        <v>6.51397166666667</v>
      </c>
      <c r="BG226">
        <v>6.8607849999999999</v>
      </c>
      <c r="BH226">
        <v>8.4348408333333307</v>
      </c>
      <c r="BI226">
        <v>8.5619916666666693</v>
      </c>
      <c r="BJ226">
        <v>8.5488608333333307</v>
      </c>
      <c r="BK226">
        <v>8.6925183333333305</v>
      </c>
      <c r="BL226">
        <v>9.4583491666666593</v>
      </c>
    </row>
    <row r="227" spans="1:64" x14ac:dyDescent="0.35">
      <c r="A227" t="s">
        <v>125</v>
      </c>
      <c r="B227" t="s">
        <v>126</v>
      </c>
      <c r="C227" t="s">
        <v>892</v>
      </c>
      <c r="D227" t="s">
        <v>893</v>
      </c>
      <c r="E227">
        <v>0.71428599971428597</v>
      </c>
      <c r="F227">
        <v>0.71428599971428597</v>
      </c>
      <c r="G227">
        <v>0.71428599971428597</v>
      </c>
      <c r="H227">
        <v>0.71428599971428597</v>
      </c>
      <c r="I227">
        <v>0.71428599971428597</v>
      </c>
      <c r="J227">
        <v>0.71428599971428597</v>
      </c>
      <c r="K227">
        <v>0.71428599971428597</v>
      </c>
      <c r="L227">
        <v>0.71428599971428597</v>
      </c>
      <c r="M227">
        <v>0.71428599971428597</v>
      </c>
      <c r="N227">
        <v>0.71428599971428597</v>
      </c>
      <c r="O227">
        <v>0.71428599971428597</v>
      </c>
      <c r="P227">
        <v>0.71521691632142903</v>
      </c>
      <c r="Q227">
        <v>0.76872523719602703</v>
      </c>
      <c r="R227">
        <v>0.69395909802109201</v>
      </c>
      <c r="S227">
        <v>0.67947700357025098</v>
      </c>
      <c r="T227">
        <v>0.73950775529633594</v>
      </c>
      <c r="U227">
        <v>0.86956521814744803</v>
      </c>
      <c r="V227">
        <v>0.86956521814744803</v>
      </c>
      <c r="W227">
        <v>0.86956521814744803</v>
      </c>
      <c r="X227">
        <v>0.84202260193494305</v>
      </c>
      <c r="Y227">
        <v>0.77883373727604099</v>
      </c>
      <c r="Z227">
        <v>0.87757894275815396</v>
      </c>
      <c r="AA227">
        <v>1.0858158330833301</v>
      </c>
      <c r="AB227">
        <v>1.1140999997500001</v>
      </c>
      <c r="AC227">
        <v>1.47527749975</v>
      </c>
      <c r="AD227">
        <v>2.2286749994166701</v>
      </c>
      <c r="AE227">
        <v>2.2850316664166699</v>
      </c>
      <c r="AF227">
        <v>2.03603333333333</v>
      </c>
      <c r="AG227">
        <v>2.2734675000000002</v>
      </c>
      <c r="AH227">
        <v>2.6226775</v>
      </c>
      <c r="AI227">
        <v>2.58732083333333</v>
      </c>
      <c r="AJ227">
        <v>2.7613150000000002</v>
      </c>
      <c r="AK227">
        <v>2.8520141666666698</v>
      </c>
      <c r="AL227">
        <v>3.2677415833333301</v>
      </c>
      <c r="AM227">
        <v>3.5507983333333302</v>
      </c>
      <c r="AN227">
        <v>3.6270850000000001</v>
      </c>
      <c r="AO227">
        <v>4.2993491666666701</v>
      </c>
      <c r="AP227">
        <v>4.6079616666666698</v>
      </c>
      <c r="AQ227">
        <v>5.52828416666667</v>
      </c>
      <c r="AR227">
        <v>6.1094841666666699</v>
      </c>
      <c r="AS227">
        <v>6.9398283333333302</v>
      </c>
      <c r="AT227">
        <v>8.6091808333333297</v>
      </c>
      <c r="AU227">
        <v>10.540746666666699</v>
      </c>
      <c r="AV227">
        <v>7.5647491666666697</v>
      </c>
      <c r="AW227">
        <v>6.4596925000000001</v>
      </c>
      <c r="AX227">
        <v>6.3593283333333304</v>
      </c>
      <c r="AY227">
        <v>6.7715491666666701</v>
      </c>
      <c r="AZ227">
        <v>7.0453650000000003</v>
      </c>
      <c r="BA227">
        <v>8.26122333333333</v>
      </c>
      <c r="BB227">
        <v>8.4736741582488797</v>
      </c>
      <c r="BC227">
        <v>7.3212219611528804</v>
      </c>
      <c r="BD227">
        <v>7.2611321323273499</v>
      </c>
      <c r="BE227">
        <v>8.2099686265933105</v>
      </c>
      <c r="BF227">
        <v>9.6550560691352594</v>
      </c>
      <c r="BG227">
        <v>10.852655568783099</v>
      </c>
      <c r="BH227">
        <v>12.7589308811644</v>
      </c>
      <c r="BI227">
        <v>14.7096108855267</v>
      </c>
      <c r="BJ227">
        <v>13.3238014244992</v>
      </c>
      <c r="BK227">
        <v>13.233926471583301</v>
      </c>
      <c r="BL227">
        <v>14.451789228882401</v>
      </c>
    </row>
    <row r="228" spans="1:64" x14ac:dyDescent="0.35">
      <c r="A228" t="s">
        <v>741</v>
      </c>
      <c r="B228" t="s">
        <v>1012</v>
      </c>
      <c r="C228" t="s">
        <v>892</v>
      </c>
      <c r="D228" t="s">
        <v>893</v>
      </c>
      <c r="BD228">
        <v>1.79</v>
      </c>
      <c r="BE228">
        <v>1.79</v>
      </c>
      <c r="BF228">
        <v>1.79</v>
      </c>
      <c r="BG228">
        <v>1.79</v>
      </c>
      <c r="BH228">
        <v>1.79</v>
      </c>
      <c r="BI228">
        <v>1.79</v>
      </c>
      <c r="BJ228">
        <v>1.79</v>
      </c>
      <c r="BK228">
        <v>1.79</v>
      </c>
      <c r="BL228">
        <v>1.79</v>
      </c>
    </row>
    <row r="229" spans="1:64" x14ac:dyDescent="0.35">
      <c r="A229" t="s">
        <v>285</v>
      </c>
      <c r="B229" t="s">
        <v>286</v>
      </c>
      <c r="C229" t="s">
        <v>892</v>
      </c>
      <c r="D229" t="s">
        <v>893</v>
      </c>
      <c r="E229">
        <v>4.7618947529714504</v>
      </c>
      <c r="F229">
        <v>4.7618947529714504</v>
      </c>
      <c r="G229">
        <v>4.7618947529714504</v>
      </c>
      <c r="H229">
        <v>4.7618947529714504</v>
      </c>
      <c r="I229">
        <v>4.7618947529714504</v>
      </c>
      <c r="J229">
        <v>4.7618947529714504</v>
      </c>
      <c r="K229">
        <v>4.7618947529714504</v>
      </c>
      <c r="L229">
        <v>4.8280328026350103</v>
      </c>
      <c r="M229">
        <v>5.5555461029055797</v>
      </c>
      <c r="N229">
        <v>5.5555461029055797</v>
      </c>
      <c r="O229">
        <v>5.5555461029055797</v>
      </c>
      <c r="P229">
        <v>5.4857627546936696</v>
      </c>
      <c r="Q229">
        <v>5.3385333323333297</v>
      </c>
      <c r="R229">
        <v>5.4422833323333304</v>
      </c>
      <c r="S229">
        <v>5.7030916656666699</v>
      </c>
      <c r="T229">
        <v>6.0267999989999996</v>
      </c>
      <c r="U229">
        <v>7.4188833324166703</v>
      </c>
      <c r="V229">
        <v>7.6433833323333298</v>
      </c>
      <c r="W229">
        <v>6.9524666656666696</v>
      </c>
      <c r="X229">
        <v>6.332649999</v>
      </c>
      <c r="Y229">
        <v>6.3919499990000004</v>
      </c>
      <c r="Z229">
        <v>6.3149249989999996</v>
      </c>
      <c r="AA229">
        <v>6.55254166566667</v>
      </c>
      <c r="AB229">
        <v>6.7676416656666696</v>
      </c>
      <c r="AC229">
        <v>7.0588666662500001</v>
      </c>
      <c r="AD229">
        <v>7.1343333333333296</v>
      </c>
      <c r="AE229">
        <v>6.17679166666667</v>
      </c>
      <c r="AF229">
        <v>5.6000083333333297</v>
      </c>
      <c r="AG229">
        <v>5.3835666666666704</v>
      </c>
      <c r="AH229">
        <v>5.6457166666666696</v>
      </c>
      <c r="AI229">
        <v>5.3369</v>
      </c>
      <c r="AJ229">
        <v>5.2893083333333299</v>
      </c>
      <c r="AK229">
        <v>5.12198333333333</v>
      </c>
      <c r="AL229">
        <v>5.1815333333333298</v>
      </c>
      <c r="AM229">
        <v>5.0558583333333296</v>
      </c>
      <c r="AN229">
        <v>4.7619749999999996</v>
      </c>
      <c r="AO229">
        <v>4.9699833333333299</v>
      </c>
      <c r="AP229">
        <v>5.0263416666666698</v>
      </c>
      <c r="AQ229">
        <v>5.2621916666666699</v>
      </c>
      <c r="AR229">
        <v>5.3425833333333301</v>
      </c>
      <c r="AS229">
        <v>5.7138166666666699</v>
      </c>
      <c r="AT229">
        <v>5.8575416666666698</v>
      </c>
      <c r="AU229">
        <v>5.4800333333333304</v>
      </c>
      <c r="AV229">
        <v>5.4007166666666704</v>
      </c>
      <c r="AW229">
        <v>5.5</v>
      </c>
      <c r="AX229">
        <v>5.5</v>
      </c>
      <c r="AY229">
        <v>5.5196916666666702</v>
      </c>
      <c r="AZ229">
        <v>6.7010595376306004</v>
      </c>
      <c r="BA229">
        <v>9.4572432834492108</v>
      </c>
      <c r="BB229">
        <v>13.609940452489999</v>
      </c>
      <c r="BC229">
        <v>12.06775664095</v>
      </c>
      <c r="BD229">
        <v>12.381031907384401</v>
      </c>
      <c r="BE229">
        <v>13.704031214932501</v>
      </c>
      <c r="BF229">
        <v>12.0583166666667</v>
      </c>
      <c r="BG229">
        <v>12.747033333333301</v>
      </c>
      <c r="BH229">
        <v>13.313924999999999</v>
      </c>
      <c r="BI229">
        <v>13.3191166666667</v>
      </c>
      <c r="BJ229">
        <v>13.6478416666667</v>
      </c>
      <c r="BK229">
        <v>13.9111166666667</v>
      </c>
      <c r="BL229">
        <v>14.033250000000001</v>
      </c>
    </row>
    <row r="230" spans="1:64" x14ac:dyDescent="0.35">
      <c r="A230" t="s">
        <v>457</v>
      </c>
      <c r="B230" t="s">
        <v>458</v>
      </c>
      <c r="C230" t="s">
        <v>892</v>
      </c>
      <c r="D230" t="s">
        <v>893</v>
      </c>
      <c r="E230">
        <v>3.579999999</v>
      </c>
      <c r="F230">
        <v>3.579999999</v>
      </c>
      <c r="G230">
        <v>3.6899999989999999</v>
      </c>
      <c r="H230">
        <v>3.8199999990000002</v>
      </c>
      <c r="I230">
        <v>3.8199999990000002</v>
      </c>
      <c r="J230">
        <v>3.8199999990000002</v>
      </c>
      <c r="K230">
        <v>3.8199999990000002</v>
      </c>
      <c r="L230">
        <v>3.8199999990000002</v>
      </c>
      <c r="M230">
        <v>3.8199999990000002</v>
      </c>
      <c r="N230">
        <v>3.8199999990000002</v>
      </c>
      <c r="O230">
        <v>3.8199999990000002</v>
      </c>
      <c r="P230">
        <v>3.8199999990000002</v>
      </c>
      <c r="Q230">
        <v>3.8199999990000002</v>
      </c>
      <c r="R230">
        <v>3.8232499990000002</v>
      </c>
      <c r="S230">
        <v>3.7329166656666701</v>
      </c>
      <c r="T230">
        <v>3.6999999990000001</v>
      </c>
      <c r="U230">
        <v>3.8526666656666699</v>
      </c>
      <c r="V230">
        <v>3.9249999990000002</v>
      </c>
      <c r="W230">
        <v>3.9249999990000002</v>
      </c>
      <c r="X230">
        <v>3.9249999990000002</v>
      </c>
      <c r="Y230">
        <v>3.9249999990000002</v>
      </c>
      <c r="Z230">
        <v>3.9249999990000002</v>
      </c>
      <c r="AA230">
        <v>3.9249999990000002</v>
      </c>
      <c r="AB230">
        <v>3.9249999990000002</v>
      </c>
      <c r="AC230">
        <v>3.92499999958333</v>
      </c>
      <c r="AD230">
        <v>3.9249999999999998</v>
      </c>
      <c r="AE230">
        <v>3.9249999999999998</v>
      </c>
      <c r="AF230">
        <v>3.9249999999999998</v>
      </c>
      <c r="AG230">
        <v>11.225</v>
      </c>
      <c r="AH230">
        <v>11.225</v>
      </c>
      <c r="AI230">
        <v>11.225</v>
      </c>
      <c r="AJ230">
        <v>11.225</v>
      </c>
      <c r="AK230">
        <v>11.225</v>
      </c>
      <c r="AL230">
        <v>11.225</v>
      </c>
      <c r="AM230">
        <v>11.225</v>
      </c>
      <c r="AN230">
        <v>11.225</v>
      </c>
      <c r="AO230">
        <v>11.225</v>
      </c>
      <c r="AP230">
        <v>11.225</v>
      </c>
      <c r="AQ230">
        <v>11.225</v>
      </c>
      <c r="AR230">
        <v>11.225</v>
      </c>
      <c r="AS230">
        <v>11.225</v>
      </c>
      <c r="AT230">
        <v>11.225</v>
      </c>
      <c r="AU230">
        <v>11.225</v>
      </c>
      <c r="AV230">
        <v>11.225</v>
      </c>
      <c r="AW230">
        <v>11.225</v>
      </c>
      <c r="AX230">
        <v>11.225</v>
      </c>
      <c r="AY230">
        <v>11.225</v>
      </c>
      <c r="AZ230">
        <v>11.225</v>
      </c>
      <c r="BA230">
        <v>11.225</v>
      </c>
      <c r="BB230">
        <v>11.225</v>
      </c>
      <c r="BC230">
        <v>11.225</v>
      </c>
      <c r="BD230" s="44">
        <v>11.225</v>
      </c>
      <c r="BE230" s="44">
        <v>11.225</v>
      </c>
      <c r="BF230" s="44">
        <v>11.225</v>
      </c>
      <c r="BG230" s="44">
        <v>11.225</v>
      </c>
      <c r="BH230" s="44">
        <v>11.225</v>
      </c>
      <c r="BI230" s="44">
        <v>11.225</v>
      </c>
      <c r="BJ230" s="44">
        <v>11.225</v>
      </c>
    </row>
    <row r="231" spans="1:64" x14ac:dyDescent="0.35">
      <c r="A231" t="s">
        <v>750</v>
      </c>
      <c r="B231" t="s">
        <v>1013</v>
      </c>
      <c r="C231" t="s">
        <v>892</v>
      </c>
      <c r="D231" t="s">
        <v>893</v>
      </c>
    </row>
    <row r="232" spans="1:64" x14ac:dyDescent="0.35">
      <c r="A232" t="s">
        <v>389</v>
      </c>
      <c r="B232" t="s">
        <v>390</v>
      </c>
      <c r="C232" t="s">
        <v>892</v>
      </c>
      <c r="D232" t="s">
        <v>893</v>
      </c>
      <c r="E232">
        <v>245.19510139835899</v>
      </c>
      <c r="F232">
        <v>245.26010162116</v>
      </c>
      <c r="G232">
        <v>245.013850686544</v>
      </c>
      <c r="H232">
        <v>245.01635069607499</v>
      </c>
      <c r="I232">
        <v>245.027184079042</v>
      </c>
      <c r="J232">
        <v>245.06093420770799</v>
      </c>
      <c r="K232">
        <v>245.67843655764401</v>
      </c>
      <c r="L232">
        <v>246.00093779128099</v>
      </c>
      <c r="M232">
        <v>247.56469375695099</v>
      </c>
      <c r="N232">
        <v>259.960574351236</v>
      </c>
      <c r="O232">
        <v>276.403137026845</v>
      </c>
      <c r="P232">
        <v>275.35645668533198</v>
      </c>
      <c r="Q232">
        <v>252.02762746264901</v>
      </c>
      <c r="R232">
        <v>222.88918305322699</v>
      </c>
      <c r="S232">
        <v>240.70466763782301</v>
      </c>
      <c r="T232">
        <v>214.31290034121901</v>
      </c>
      <c r="U232">
        <v>238.95049426705901</v>
      </c>
      <c r="V232">
        <v>245.67968656657601</v>
      </c>
      <c r="W232">
        <v>225.65586023395699</v>
      </c>
      <c r="X232">
        <v>212.721644262377</v>
      </c>
      <c r="Y232">
        <v>211.27955541470499</v>
      </c>
      <c r="Z232">
        <v>271.73145255032699</v>
      </c>
      <c r="AA232">
        <v>328.60625269898998</v>
      </c>
      <c r="AB232">
        <v>381.06603602462798</v>
      </c>
      <c r="AC232">
        <v>436.95666578800802</v>
      </c>
      <c r="AD232">
        <v>449.26296271160697</v>
      </c>
      <c r="AE232">
        <v>346.305903554493</v>
      </c>
      <c r="AF232">
        <v>300.53656240147802</v>
      </c>
      <c r="AG232">
        <v>297.84821881937802</v>
      </c>
      <c r="AH232">
        <v>319.008299487903</v>
      </c>
      <c r="AI232">
        <v>272.264787954393</v>
      </c>
      <c r="AJ232">
        <v>282.10690880881998</v>
      </c>
      <c r="AK232">
        <v>264.69180075057898</v>
      </c>
      <c r="AL232">
        <v>283.16257950001801</v>
      </c>
      <c r="AM232">
        <v>555.20469565569704</v>
      </c>
      <c r="AN232">
        <v>499.14842590131002</v>
      </c>
      <c r="AO232">
        <v>511.55243027251601</v>
      </c>
      <c r="AP232">
        <v>583.66937235339606</v>
      </c>
      <c r="AQ232">
        <v>589.951774567332</v>
      </c>
      <c r="AR232">
        <v>615.47334931916396</v>
      </c>
      <c r="AS232">
        <v>710.20797703136702</v>
      </c>
      <c r="AT232">
        <v>732.39769326022804</v>
      </c>
      <c r="AU232">
        <v>693.71322649637398</v>
      </c>
      <c r="AV232">
        <v>579.897426172466</v>
      </c>
      <c r="AW232">
        <v>527.33803229157604</v>
      </c>
      <c r="AX232">
        <v>527.25836264962595</v>
      </c>
      <c r="AY232">
        <v>522.42562489517604</v>
      </c>
      <c r="AZ232">
        <v>478.63371847636301</v>
      </c>
      <c r="BA232">
        <v>446.00004143278801</v>
      </c>
      <c r="BB232">
        <v>470.29342334139801</v>
      </c>
      <c r="BC232">
        <v>494.794262222947</v>
      </c>
      <c r="BD232">
        <v>471.24862571893698</v>
      </c>
      <c r="BE232">
        <v>510.55633845425098</v>
      </c>
      <c r="BF232">
        <v>493.89962385223703</v>
      </c>
      <c r="BG232">
        <v>493.757329875312</v>
      </c>
      <c r="BH232">
        <v>591.21169798260996</v>
      </c>
      <c r="BI232">
        <v>592.60561506302201</v>
      </c>
      <c r="BJ232">
        <v>580.65674958785803</v>
      </c>
      <c r="BK232">
        <v>555.44645839822601</v>
      </c>
      <c r="BL232">
        <v>585.91101318036897</v>
      </c>
    </row>
    <row r="233" spans="1:64" x14ac:dyDescent="0.35">
      <c r="A233" t="s">
        <v>1014</v>
      </c>
      <c r="B233" t="s">
        <v>1015</v>
      </c>
      <c r="C233" t="s">
        <v>892</v>
      </c>
      <c r="D233" t="s">
        <v>893</v>
      </c>
    </row>
    <row r="234" spans="1:64" x14ac:dyDescent="0.35">
      <c r="A234" t="s">
        <v>1016</v>
      </c>
      <c r="B234" t="s">
        <v>1017</v>
      </c>
      <c r="C234" t="s">
        <v>892</v>
      </c>
      <c r="D234" t="s">
        <v>893</v>
      </c>
    </row>
    <row r="235" spans="1:64" x14ac:dyDescent="0.35">
      <c r="A235" t="s">
        <v>317</v>
      </c>
      <c r="B235" t="s">
        <v>318</v>
      </c>
      <c r="C235" t="s">
        <v>892</v>
      </c>
      <c r="D235" t="s">
        <v>893</v>
      </c>
      <c r="E235">
        <v>245.19510139835899</v>
      </c>
      <c r="F235">
        <v>245.26010162116</v>
      </c>
      <c r="G235">
        <v>245.013850686544</v>
      </c>
      <c r="H235">
        <v>245.01635069607499</v>
      </c>
      <c r="I235">
        <v>245.027184079042</v>
      </c>
      <c r="J235">
        <v>245.06093420770799</v>
      </c>
      <c r="K235">
        <v>245.67843655764401</v>
      </c>
      <c r="L235">
        <v>246.00093779128099</v>
      </c>
      <c r="M235">
        <v>247.56469375695099</v>
      </c>
      <c r="N235">
        <v>259.960574351236</v>
      </c>
      <c r="O235">
        <v>276.403137026845</v>
      </c>
      <c r="P235">
        <v>275.35645668533198</v>
      </c>
      <c r="Q235">
        <v>252.02762746264901</v>
      </c>
      <c r="R235">
        <v>222.88918305322699</v>
      </c>
      <c r="S235">
        <v>240.70466763782301</v>
      </c>
      <c r="T235">
        <v>214.31290034121901</v>
      </c>
      <c r="U235">
        <v>238.95049426705901</v>
      </c>
      <c r="V235">
        <v>245.67968656657601</v>
      </c>
      <c r="W235">
        <v>225.65586023395699</v>
      </c>
      <c r="X235">
        <v>212.721644262377</v>
      </c>
      <c r="Y235">
        <v>211.27955541470499</v>
      </c>
      <c r="Z235">
        <v>271.73145255032699</v>
      </c>
      <c r="AA235">
        <v>328.60625269898998</v>
      </c>
      <c r="AB235">
        <v>381.06603602462798</v>
      </c>
      <c r="AC235">
        <v>436.95666578800802</v>
      </c>
      <c r="AD235">
        <v>449.26296271160697</v>
      </c>
      <c r="AE235">
        <v>346.305903554493</v>
      </c>
      <c r="AF235">
        <v>300.53656240147802</v>
      </c>
      <c r="AG235">
        <v>297.84821881937802</v>
      </c>
      <c r="AH235">
        <v>319.008299487903</v>
      </c>
      <c r="AI235">
        <v>272.264787954393</v>
      </c>
      <c r="AJ235">
        <v>282.10690880881998</v>
      </c>
      <c r="AK235">
        <v>264.69180075057898</v>
      </c>
      <c r="AL235">
        <v>283.16257950001801</v>
      </c>
      <c r="AM235">
        <v>555.20469565569704</v>
      </c>
      <c r="AN235">
        <v>499.14842590131002</v>
      </c>
      <c r="AO235">
        <v>511.55243027251601</v>
      </c>
      <c r="AP235">
        <v>583.66937235339606</v>
      </c>
      <c r="AQ235">
        <v>589.951774567332</v>
      </c>
      <c r="AR235">
        <v>615.47334931916396</v>
      </c>
      <c r="AS235">
        <v>710.20797703136702</v>
      </c>
      <c r="AT235">
        <v>732.39769326022804</v>
      </c>
      <c r="AU235">
        <v>693.71322649637398</v>
      </c>
      <c r="AV235">
        <v>579.897426172466</v>
      </c>
      <c r="AW235">
        <v>527.33803229157604</v>
      </c>
      <c r="AX235">
        <v>527.25836264962595</v>
      </c>
      <c r="AY235">
        <v>522.42562489517604</v>
      </c>
      <c r="AZ235">
        <v>478.63371847636301</v>
      </c>
      <c r="BA235">
        <v>446.00004143278801</v>
      </c>
      <c r="BB235">
        <v>470.29342334139801</v>
      </c>
      <c r="BC235">
        <v>494.794262222947</v>
      </c>
      <c r="BD235">
        <v>471.24862571893698</v>
      </c>
      <c r="BE235">
        <v>510.55633845425098</v>
      </c>
      <c r="BF235">
        <v>493.89962385223703</v>
      </c>
      <c r="BG235">
        <v>493.757329875312</v>
      </c>
      <c r="BH235">
        <v>591.21169798260996</v>
      </c>
      <c r="BI235">
        <v>592.60561506302201</v>
      </c>
      <c r="BJ235">
        <v>580.65674958785803</v>
      </c>
      <c r="BK235">
        <v>555.44645839822601</v>
      </c>
      <c r="BL235">
        <v>585.91101318036897</v>
      </c>
    </row>
    <row r="236" spans="1:64" x14ac:dyDescent="0.35">
      <c r="A236" t="s">
        <v>313</v>
      </c>
      <c r="B236" t="s">
        <v>314</v>
      </c>
      <c r="C236" t="s">
        <v>892</v>
      </c>
      <c r="D236" t="s">
        <v>893</v>
      </c>
      <c r="E236">
        <v>21.181773533674701</v>
      </c>
      <c r="F236">
        <v>21.058439578086801</v>
      </c>
      <c r="G236">
        <v>20.880105345007198</v>
      </c>
      <c r="H236">
        <v>20.830078862346198</v>
      </c>
      <c r="I236">
        <v>20.800000019799999</v>
      </c>
      <c r="J236">
        <v>20.800000019799999</v>
      </c>
      <c r="K236">
        <v>20.800000019799999</v>
      </c>
      <c r="L236">
        <v>20.800000019799999</v>
      </c>
      <c r="M236">
        <v>20.800000019799999</v>
      </c>
      <c r="N236">
        <v>20.800000019799999</v>
      </c>
      <c r="O236">
        <v>20.800000019799999</v>
      </c>
      <c r="P236">
        <v>20.800000018066701</v>
      </c>
      <c r="Q236">
        <v>20.800029492037499</v>
      </c>
      <c r="R236">
        <v>20.619581636391299</v>
      </c>
      <c r="S236">
        <v>20.375102798127202</v>
      </c>
      <c r="T236">
        <v>20.379269485649299</v>
      </c>
      <c r="U236">
        <v>20.400102923259801</v>
      </c>
      <c r="V236">
        <v>20.400102923259801</v>
      </c>
      <c r="W236">
        <v>20.336102600360199</v>
      </c>
      <c r="X236">
        <v>20.418936351696502</v>
      </c>
      <c r="Y236">
        <v>20.476353308047798</v>
      </c>
      <c r="Z236">
        <v>21.820443423110699</v>
      </c>
      <c r="AA236">
        <v>23.000116042057702</v>
      </c>
      <c r="AB236">
        <v>23.000116042057702</v>
      </c>
      <c r="AC236">
        <v>23.639369267103401</v>
      </c>
      <c r="AD236">
        <v>27.158887023977499</v>
      </c>
      <c r="AE236">
        <v>26.2988826852636</v>
      </c>
      <c r="AF236">
        <v>25.722796445413099</v>
      </c>
      <c r="AG236">
        <v>25.293877614730299</v>
      </c>
      <c r="AH236">
        <v>25.702046340723001</v>
      </c>
      <c r="AI236">
        <v>25.585462419191</v>
      </c>
      <c r="AJ236">
        <v>25.5167954060799</v>
      </c>
      <c r="AK236">
        <v>25.400128150794099</v>
      </c>
      <c r="AL236">
        <v>25.319611077896202</v>
      </c>
      <c r="AM236">
        <v>25.1499518885845</v>
      </c>
      <c r="AN236">
        <v>24.915175704072599</v>
      </c>
      <c r="AO236">
        <v>25.342682860966502</v>
      </c>
      <c r="AP236">
        <v>31.364334454295399</v>
      </c>
      <c r="AQ236">
        <v>41.359387499999997</v>
      </c>
      <c r="AR236">
        <v>37.8136558333333</v>
      </c>
      <c r="AS236">
        <v>40.111803333333299</v>
      </c>
      <c r="AT236">
        <v>44.431899999999999</v>
      </c>
      <c r="AU236">
        <v>42.960083333333301</v>
      </c>
      <c r="AV236">
        <v>41.484616666666703</v>
      </c>
      <c r="AW236">
        <v>40.2224149175021</v>
      </c>
      <c r="AX236">
        <v>40.220130208333302</v>
      </c>
      <c r="AY236">
        <v>37.881983221536302</v>
      </c>
      <c r="AZ236">
        <v>34.518180591701302</v>
      </c>
      <c r="BA236">
        <v>33.313300641233802</v>
      </c>
      <c r="BB236">
        <v>34.285774123424098</v>
      </c>
      <c r="BC236">
        <v>31.685704999999999</v>
      </c>
      <c r="BD236">
        <v>30.4917333333333</v>
      </c>
      <c r="BE236">
        <v>31.0830916666667</v>
      </c>
      <c r="BF236">
        <v>30.7259666666667</v>
      </c>
      <c r="BG236">
        <v>32.479833333333303</v>
      </c>
      <c r="BH236">
        <v>34.247716666666697</v>
      </c>
      <c r="BI236">
        <v>35.296383333333303</v>
      </c>
      <c r="BJ236">
        <v>33.939811056685798</v>
      </c>
      <c r="BK236">
        <v>32.3102257431458</v>
      </c>
      <c r="BL236">
        <v>31.047605780549901</v>
      </c>
    </row>
    <row r="237" spans="1:64" x14ac:dyDescent="0.35">
      <c r="A237" t="s">
        <v>311</v>
      </c>
      <c r="B237" t="s">
        <v>312</v>
      </c>
      <c r="C237" t="s">
        <v>892</v>
      </c>
      <c r="D237" t="s">
        <v>893</v>
      </c>
      <c r="AK237">
        <v>2.4685179666666698E-3</v>
      </c>
      <c r="AL237">
        <v>1.0357405E-2</v>
      </c>
      <c r="AM237">
        <v>2.44943481666667E-2</v>
      </c>
      <c r="AN237">
        <v>0.122858703333333</v>
      </c>
      <c r="AO237">
        <v>0.29549999999999998</v>
      </c>
      <c r="AP237">
        <v>0.56233333333333302</v>
      </c>
      <c r="AQ237">
        <v>0.77662500000000001</v>
      </c>
      <c r="AR237">
        <v>1.23779166666667</v>
      </c>
      <c r="AS237">
        <v>2.0762499999999999</v>
      </c>
      <c r="AT237">
        <v>2.3721916666666698</v>
      </c>
      <c r="AU237">
        <v>2.76413333333333</v>
      </c>
      <c r="AV237">
        <v>3.0613666666666699</v>
      </c>
      <c r="AW237">
        <v>2.97050833333333</v>
      </c>
      <c r="AX237">
        <v>3.11656666666667</v>
      </c>
      <c r="AY237">
        <v>3.2984083333333301</v>
      </c>
      <c r="AZ237">
        <v>3.44248333333333</v>
      </c>
      <c r="BA237">
        <v>3.4307249999999998</v>
      </c>
      <c r="BB237">
        <v>4.1427083333333297</v>
      </c>
      <c r="BC237">
        <v>4.3789666666666696</v>
      </c>
      <c r="BD237">
        <v>4.61018333333333</v>
      </c>
      <c r="BE237">
        <v>4.7377083333333303</v>
      </c>
      <c r="BF237">
        <v>4.7642333333333298</v>
      </c>
      <c r="BG237">
        <v>4.9375666666666698</v>
      </c>
      <c r="BH237">
        <v>6.1631166666666699</v>
      </c>
      <c r="BI237">
        <v>7.8356750000000002</v>
      </c>
      <c r="BJ237">
        <v>8.5497416666666695</v>
      </c>
      <c r="BK237">
        <v>9.1512166666666701</v>
      </c>
      <c r="BL237">
        <v>9.5303666666666693</v>
      </c>
    </row>
    <row r="238" spans="1:64" x14ac:dyDescent="0.35">
      <c r="A238" t="s">
        <v>461</v>
      </c>
      <c r="B238" t="s">
        <v>462</v>
      </c>
      <c r="C238" t="s">
        <v>892</v>
      </c>
      <c r="D238" t="s">
        <v>893</v>
      </c>
      <c r="AM238">
        <v>19.198333333333299</v>
      </c>
      <c r="AN238">
        <v>110.916666666667</v>
      </c>
      <c r="AO238">
        <v>3257.6666666666702</v>
      </c>
      <c r="AP238">
        <v>4143.4166666666697</v>
      </c>
      <c r="AQ238">
        <v>4890.1666666666697</v>
      </c>
      <c r="AR238">
        <v>5200</v>
      </c>
      <c r="AS238">
        <v>5200</v>
      </c>
      <c r="AT238">
        <v>5200</v>
      </c>
    </row>
    <row r="239" spans="1:64" x14ac:dyDescent="0.35">
      <c r="A239" t="s">
        <v>1018</v>
      </c>
      <c r="B239" t="s">
        <v>1019</v>
      </c>
      <c r="C239" t="s">
        <v>892</v>
      </c>
      <c r="D239" t="s">
        <v>893</v>
      </c>
    </row>
    <row r="240" spans="1:64" x14ac:dyDescent="0.35">
      <c r="A240" t="s">
        <v>315</v>
      </c>
      <c r="B240" t="s">
        <v>316</v>
      </c>
      <c r="C240" t="s">
        <v>892</v>
      </c>
      <c r="D240" t="s">
        <v>893</v>
      </c>
      <c r="E240">
        <v>1</v>
      </c>
      <c r="F240">
        <v>1</v>
      </c>
      <c r="G240">
        <v>1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1</v>
      </c>
      <c r="AQ240">
        <v>1</v>
      </c>
      <c r="AR240">
        <v>1</v>
      </c>
      <c r="AS240">
        <v>1</v>
      </c>
      <c r="AT240">
        <v>1</v>
      </c>
      <c r="AU240">
        <v>1</v>
      </c>
      <c r="AV240">
        <v>1</v>
      </c>
      <c r="AW240">
        <v>1</v>
      </c>
      <c r="AX240">
        <v>1</v>
      </c>
      <c r="AY240">
        <v>1</v>
      </c>
      <c r="AZ240">
        <v>1</v>
      </c>
      <c r="BA240">
        <v>1</v>
      </c>
      <c r="BB240">
        <v>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1</v>
      </c>
      <c r="BL240">
        <v>1</v>
      </c>
    </row>
    <row r="241" spans="1:64" x14ac:dyDescent="0.35">
      <c r="A241" t="s">
        <v>1020</v>
      </c>
      <c r="B241" t="s">
        <v>1021</v>
      </c>
      <c r="C241" t="s">
        <v>892</v>
      </c>
      <c r="D241" t="s">
        <v>893</v>
      </c>
    </row>
    <row r="242" spans="1:64" x14ac:dyDescent="0.35">
      <c r="A242" t="s">
        <v>319</v>
      </c>
      <c r="B242" t="s">
        <v>320</v>
      </c>
      <c r="C242" t="s">
        <v>892</v>
      </c>
      <c r="D242" t="s">
        <v>893</v>
      </c>
      <c r="E242">
        <v>0.89285699989285705</v>
      </c>
      <c r="F242">
        <v>0.89285699989285705</v>
      </c>
      <c r="G242">
        <v>0.89285699989285705</v>
      </c>
      <c r="H242">
        <v>0.89285699989285705</v>
      </c>
      <c r="I242">
        <v>0.89285699989285705</v>
      </c>
      <c r="J242">
        <v>0.89285699989285705</v>
      </c>
      <c r="K242">
        <v>0.89285699989285705</v>
      </c>
      <c r="L242">
        <v>0.89285699989285705</v>
      </c>
      <c r="M242">
        <v>0.89285699989285705</v>
      </c>
      <c r="N242">
        <v>0.89285699989285705</v>
      </c>
      <c r="O242">
        <v>0.89285699989285705</v>
      </c>
      <c r="P242">
        <v>0.88060784236696699</v>
      </c>
      <c r="Q242">
        <v>0.81920056904624705</v>
      </c>
      <c r="R242">
        <v>0.70411390796665796</v>
      </c>
      <c r="S242">
        <v>0.69584522149195305</v>
      </c>
      <c r="T242">
        <v>0.763901879621256</v>
      </c>
      <c r="U242">
        <v>0.81831689486533898</v>
      </c>
      <c r="V242">
        <v>0.90186116145541395</v>
      </c>
      <c r="W242">
        <v>0.87369428203154598</v>
      </c>
      <c r="X242">
        <v>0.89467679004612999</v>
      </c>
      <c r="Y242">
        <v>0.87827954922302398</v>
      </c>
      <c r="Z242">
        <v>0.87024947723652302</v>
      </c>
      <c r="AA242">
        <v>0.98590236463811198</v>
      </c>
      <c r="AB242">
        <v>1.11005950987325</v>
      </c>
      <c r="AC242">
        <v>1.13956485971655</v>
      </c>
      <c r="AD242">
        <v>1.4319524173350899</v>
      </c>
      <c r="AE242">
        <v>1.49603415377469</v>
      </c>
      <c r="AF242">
        <v>1.4282372688666101</v>
      </c>
      <c r="AG242">
        <v>1.27973640514364</v>
      </c>
      <c r="AH242">
        <v>1.2637440682849801</v>
      </c>
      <c r="AI242">
        <v>1.2809288379911801</v>
      </c>
      <c r="AJ242">
        <v>1.2961145894858599</v>
      </c>
      <c r="AK242">
        <v>1.34717068495896</v>
      </c>
      <c r="AL242">
        <v>1.3840888319542</v>
      </c>
      <c r="AM242">
        <v>1.32021960428569</v>
      </c>
      <c r="AN242">
        <v>1.2709426283979099</v>
      </c>
      <c r="AO242">
        <v>1.2319743991993299</v>
      </c>
      <c r="AP242">
        <v>1.26351842815085</v>
      </c>
      <c r="AQ242">
        <v>1.4920553704766999</v>
      </c>
      <c r="AR242">
        <v>1.5991323724217399</v>
      </c>
      <c r="AS242">
        <v>1.75850260417167</v>
      </c>
      <c r="AT242">
        <v>2.1235741689248901</v>
      </c>
      <c r="AU242">
        <v>2.1951873352873799</v>
      </c>
      <c r="AV242">
        <v>2.1458922520015999</v>
      </c>
      <c r="AW242">
        <v>1.9715627931326101</v>
      </c>
      <c r="AX242">
        <v>1.9430362169364801</v>
      </c>
      <c r="AY242">
        <v>2.0258807949091402</v>
      </c>
      <c r="AZ242">
        <v>1.97093365696189</v>
      </c>
      <c r="BA242">
        <v>1.9424442568685301</v>
      </c>
      <c r="BB242">
        <v>2.0344936132287899</v>
      </c>
      <c r="BC242">
        <v>1.9059878423835299</v>
      </c>
      <c r="BD242">
        <v>1.7289507097783201</v>
      </c>
      <c r="BE242">
        <v>1.7195070158616499</v>
      </c>
      <c r="BF242">
        <v>1.77371311869907</v>
      </c>
      <c r="BG242">
        <v>1.8467736845354601</v>
      </c>
      <c r="BH242">
        <v>2.1057632574496701</v>
      </c>
      <c r="BI242">
        <v>2.2156611042252798</v>
      </c>
      <c r="BJ242">
        <v>2.2059726971783999</v>
      </c>
      <c r="BK242">
        <v>2.2365714759422302</v>
      </c>
      <c r="BL242">
        <v>2.28948563032632</v>
      </c>
    </row>
    <row r="243" spans="1:64" x14ac:dyDescent="0.35">
      <c r="A243" t="s">
        <v>1022</v>
      </c>
      <c r="B243" t="s">
        <v>1023</v>
      </c>
      <c r="C243" t="s">
        <v>892</v>
      </c>
      <c r="D243" t="s">
        <v>893</v>
      </c>
    </row>
    <row r="244" spans="1:64" x14ac:dyDescent="0.35">
      <c r="A244" t="s">
        <v>1024</v>
      </c>
      <c r="B244" t="s">
        <v>1025</v>
      </c>
      <c r="C244" t="s">
        <v>892</v>
      </c>
      <c r="D244" t="s">
        <v>893</v>
      </c>
    </row>
    <row r="245" spans="1:64" x14ac:dyDescent="0.35">
      <c r="A245" t="s">
        <v>321</v>
      </c>
      <c r="B245" t="s">
        <v>322</v>
      </c>
      <c r="C245" t="s">
        <v>892</v>
      </c>
      <c r="D245" t="s">
        <v>893</v>
      </c>
      <c r="E245">
        <v>1.7142900007142901</v>
      </c>
      <c r="F245">
        <v>1.7142900007142901</v>
      </c>
      <c r="G245">
        <v>1.7142900007142901</v>
      </c>
      <c r="H245">
        <v>1.7142900007142901</v>
      </c>
      <c r="I245">
        <v>1.7142900007142901</v>
      </c>
      <c r="J245">
        <v>1.7142900007142901</v>
      </c>
      <c r="K245">
        <v>1.7142900007142901</v>
      </c>
      <c r="L245">
        <v>1.7380991672619099</v>
      </c>
      <c r="M245">
        <v>2.0000000010000001</v>
      </c>
      <c r="N245">
        <v>2.0000000010000001</v>
      </c>
      <c r="O245">
        <v>2.0000000010000001</v>
      </c>
      <c r="P245">
        <v>1.9748761519687701</v>
      </c>
      <c r="Q245">
        <v>1.92128071035726</v>
      </c>
      <c r="R245">
        <v>1.95922053743668</v>
      </c>
      <c r="S245">
        <v>2.0532309107887801</v>
      </c>
      <c r="T245">
        <v>2.1697975951999999</v>
      </c>
      <c r="U245">
        <v>2.4357864317</v>
      </c>
      <c r="V245">
        <v>2.3999999989999998</v>
      </c>
      <c r="W245">
        <v>2.3999999989999998</v>
      </c>
      <c r="X245">
        <v>2.3999999989999998</v>
      </c>
      <c r="Y245">
        <v>2.3999999989999998</v>
      </c>
      <c r="Z245">
        <v>2.3999999989999998</v>
      </c>
      <c r="AA245">
        <v>2.3999999989999998</v>
      </c>
      <c r="AB245">
        <v>2.3999999989999998</v>
      </c>
      <c r="AC245">
        <v>2.3999999995833301</v>
      </c>
      <c r="AD245">
        <v>2.4500000000000002</v>
      </c>
      <c r="AE245">
        <v>3.6</v>
      </c>
      <c r="AF245">
        <v>3.6</v>
      </c>
      <c r="AG245">
        <v>3.84375</v>
      </c>
      <c r="AH245">
        <v>4.25</v>
      </c>
      <c r="AI245">
        <v>4.25</v>
      </c>
      <c r="AJ245">
        <v>4.25</v>
      </c>
      <c r="AK245">
        <v>4.25</v>
      </c>
      <c r="AL245">
        <v>5.3510966666666704</v>
      </c>
      <c r="AM245">
        <v>5.9249291666666704</v>
      </c>
      <c r="AN245">
        <v>5.9477958333333296</v>
      </c>
      <c r="AO245">
        <v>6.0050658333333304</v>
      </c>
      <c r="AP245">
        <v>6.2516783333333299</v>
      </c>
      <c r="AQ245">
        <v>6.2983074999999999</v>
      </c>
      <c r="AR245">
        <v>6.2988999999999997</v>
      </c>
      <c r="AS245">
        <v>6.29979666666667</v>
      </c>
      <c r="AT245">
        <v>6.23321666666667</v>
      </c>
      <c r="AU245">
        <v>6.2486833333333296</v>
      </c>
      <c r="AV245">
        <v>6.2950999999999997</v>
      </c>
      <c r="AW245">
        <v>6.2989916666666703</v>
      </c>
      <c r="AX245">
        <v>6.29955833333333</v>
      </c>
      <c r="AY245">
        <v>6.3122833333333297</v>
      </c>
      <c r="AZ245">
        <v>6.3280333333333303</v>
      </c>
      <c r="BA245">
        <v>6.2894333333333297</v>
      </c>
      <c r="BB245">
        <v>6.3249083333333296</v>
      </c>
      <c r="BC245">
        <v>6.3755083333333298</v>
      </c>
      <c r="BD245">
        <v>6.40930070568578</v>
      </c>
      <c r="BE245">
        <v>6.4296026559454198</v>
      </c>
      <c r="BF245">
        <v>6.4426293976465896</v>
      </c>
      <c r="BG245">
        <v>6.4090945782979301</v>
      </c>
      <c r="BH245">
        <v>6.3774416666666696</v>
      </c>
      <c r="BI245">
        <v>6.6689666666666696</v>
      </c>
      <c r="BJ245">
        <v>6.7795249999999996</v>
      </c>
      <c r="BK245">
        <v>6.7707508982460602</v>
      </c>
      <c r="BL245">
        <v>6.7543266828631996</v>
      </c>
    </row>
    <row r="246" spans="1:64" x14ac:dyDescent="0.35">
      <c r="A246" t="s">
        <v>323</v>
      </c>
      <c r="B246" t="s">
        <v>324</v>
      </c>
      <c r="C246" t="s">
        <v>892</v>
      </c>
      <c r="D246" t="s">
        <v>893</v>
      </c>
      <c r="E246">
        <v>0.41999999941999999</v>
      </c>
      <c r="F246">
        <v>0.41999999941999999</v>
      </c>
      <c r="G246">
        <v>0.41999999941999999</v>
      </c>
      <c r="H246">
        <v>0.41999999941999999</v>
      </c>
      <c r="I246">
        <v>0.44624999941124999</v>
      </c>
      <c r="J246">
        <v>0.52499999952499998</v>
      </c>
      <c r="K246">
        <v>0.52499999952499998</v>
      </c>
      <c r="L246">
        <v>0.52499999952499998</v>
      </c>
      <c r="M246">
        <v>0.52499999952499998</v>
      </c>
      <c r="N246">
        <v>0.52499999952499998</v>
      </c>
      <c r="O246">
        <v>0.52499999952499998</v>
      </c>
      <c r="P246">
        <v>0.52291666623124999</v>
      </c>
      <c r="Q246">
        <v>0.477083333</v>
      </c>
      <c r="R246">
        <v>0.42159583283333302</v>
      </c>
      <c r="S246">
        <v>0.43650833233333303</v>
      </c>
      <c r="T246">
        <v>0.40226666566666702</v>
      </c>
      <c r="U246">
        <v>0.42877499899999999</v>
      </c>
      <c r="V246">
        <v>0.42894999900000003</v>
      </c>
      <c r="W246">
        <v>0.41617083233333302</v>
      </c>
      <c r="X246">
        <v>0.40646249899999998</v>
      </c>
      <c r="Y246">
        <v>0.40495416566666698</v>
      </c>
      <c r="Z246">
        <v>0.49380416566666702</v>
      </c>
      <c r="AA246">
        <v>0.59068749899999995</v>
      </c>
      <c r="AB246">
        <v>0.67876666575</v>
      </c>
      <c r="AC246">
        <v>0.77683333291666701</v>
      </c>
      <c r="AD246">
        <v>0.83449583324999999</v>
      </c>
      <c r="AE246">
        <v>0.79402916666666701</v>
      </c>
      <c r="AF246">
        <v>0.82866249999999997</v>
      </c>
      <c r="AG246">
        <v>0.85780416666666703</v>
      </c>
      <c r="AH246">
        <v>0.94932083333333295</v>
      </c>
      <c r="AI246">
        <v>0.87833333333333297</v>
      </c>
      <c r="AJ246">
        <v>0.924620833333333</v>
      </c>
      <c r="AK246">
        <v>0.88443333333333296</v>
      </c>
      <c r="AL246">
        <v>1.0037416666666701</v>
      </c>
      <c r="AM246">
        <v>1.0115541666666701</v>
      </c>
      <c r="AN246">
        <v>0.94574999999999998</v>
      </c>
      <c r="AO246">
        <v>0.97340833333333299</v>
      </c>
      <c r="AP246">
        <v>1.1059083333333299</v>
      </c>
      <c r="AQ246">
        <v>1.138725</v>
      </c>
      <c r="AR246">
        <v>1.1862250000000001</v>
      </c>
      <c r="AS246">
        <v>1.3706833333333299</v>
      </c>
      <c r="AT246">
        <v>1.4387125000000001</v>
      </c>
      <c r="AU246">
        <v>1.42173333333333</v>
      </c>
      <c r="AV246">
        <v>1.2884583333333299</v>
      </c>
      <c r="AW246">
        <v>1.2454666666666701</v>
      </c>
      <c r="AX246">
        <v>1.2974333333333301</v>
      </c>
      <c r="AY246">
        <v>1.3310249999999999</v>
      </c>
      <c r="AZ246">
        <v>1.28135833333333</v>
      </c>
      <c r="BA246">
        <v>1.23214166666667</v>
      </c>
      <c r="BB246">
        <v>1.3502749999999999</v>
      </c>
      <c r="BC246">
        <v>1.4314</v>
      </c>
      <c r="BD246">
        <v>1.4077833333333301</v>
      </c>
      <c r="BE246">
        <v>1.56189166666667</v>
      </c>
      <c r="BF246">
        <v>1.62465833333333</v>
      </c>
      <c r="BG246">
        <v>1.697675</v>
      </c>
      <c r="BH246">
        <v>1.961625</v>
      </c>
      <c r="BI246">
        <v>2.1480333333333301</v>
      </c>
      <c r="BJ246">
        <v>2.4194249999999999</v>
      </c>
      <c r="BK246">
        <v>2.64686666666667</v>
      </c>
      <c r="BL246">
        <v>2.9344333333333301</v>
      </c>
    </row>
    <row r="247" spans="1:64" x14ac:dyDescent="0.35">
      <c r="A247" t="s">
        <v>325</v>
      </c>
      <c r="B247" t="s">
        <v>326</v>
      </c>
      <c r="C247" t="s">
        <v>892</v>
      </c>
      <c r="D247" t="s">
        <v>893</v>
      </c>
      <c r="E247">
        <v>9.0169166665833305E-6</v>
      </c>
      <c r="F247">
        <v>9.02E-6</v>
      </c>
      <c r="G247">
        <v>9.02E-6</v>
      </c>
      <c r="H247">
        <v>9.02E-6</v>
      </c>
      <c r="I247">
        <v>9.0391666657500005E-6</v>
      </c>
      <c r="J247">
        <v>9.0399999989999995E-6</v>
      </c>
      <c r="K247">
        <v>9.0399999989999995E-6</v>
      </c>
      <c r="L247">
        <v>9.0399999989999995E-6</v>
      </c>
      <c r="M247">
        <v>9.0399999989999995E-6</v>
      </c>
      <c r="N247">
        <v>9.0399999989999995E-6</v>
      </c>
      <c r="O247">
        <v>1.1328499999E-5</v>
      </c>
      <c r="P247">
        <v>1.48666666670833E-5</v>
      </c>
      <c r="Q247">
        <v>1.415E-5</v>
      </c>
      <c r="R247">
        <v>1.415E-5</v>
      </c>
      <c r="S247">
        <v>1.39270833330833E-5</v>
      </c>
      <c r="T247">
        <v>1.44420833326667E-5</v>
      </c>
      <c r="U247">
        <v>1.60530833323333E-5</v>
      </c>
      <c r="V247">
        <v>1.8002249999000002E-5</v>
      </c>
      <c r="W247">
        <v>2.42821666656667E-5</v>
      </c>
      <c r="X247">
        <v>3.1077499999000002E-5</v>
      </c>
      <c r="Y247">
        <v>7.6038083332833302E-5</v>
      </c>
      <c r="Z247">
        <v>1.1121858333266701E-4</v>
      </c>
      <c r="AA247">
        <v>1.6255341666566699E-4</v>
      </c>
      <c r="AB247">
        <v>2.2545708333224999E-4</v>
      </c>
      <c r="AC247">
        <v>3.66677833333167E-4</v>
      </c>
      <c r="AD247">
        <v>5.2198308333316703E-4</v>
      </c>
      <c r="AE247">
        <v>6.7451175000024998E-4</v>
      </c>
      <c r="AF247">
        <v>8.5721416666666704E-4</v>
      </c>
      <c r="AG247">
        <v>1.4223458333333301E-3</v>
      </c>
      <c r="AH247">
        <v>2.1216791666666701E-3</v>
      </c>
      <c r="AI247">
        <v>2.6086416666666699E-3</v>
      </c>
      <c r="AJ247">
        <v>4.17181583333333E-3</v>
      </c>
      <c r="AK247">
        <v>6.8724233333333296E-3</v>
      </c>
      <c r="AL247">
        <v>1.09846283333333E-2</v>
      </c>
      <c r="AM247">
        <v>2.9608675833333299E-2</v>
      </c>
      <c r="AN247">
        <v>4.5845060833333298E-2</v>
      </c>
      <c r="AO247">
        <v>8.1404891666666701E-2</v>
      </c>
      <c r="AP247">
        <v>0.151865</v>
      </c>
      <c r="AQ247">
        <v>0.26072424999999999</v>
      </c>
      <c r="AR247">
        <v>0.418782916666667</v>
      </c>
      <c r="AS247">
        <v>0.62521850000000001</v>
      </c>
      <c r="AT247">
        <v>1.2255880833333299</v>
      </c>
      <c r="AU247">
        <v>1.50722641666667</v>
      </c>
      <c r="AV247">
        <v>1.50088520858333</v>
      </c>
      <c r="AW247">
        <v>1.4255372500000001</v>
      </c>
      <c r="AX247">
        <v>1.3435831083333301</v>
      </c>
      <c r="AY247">
        <v>1.4284534133384501</v>
      </c>
      <c r="AZ247">
        <v>1.3029309053379401</v>
      </c>
      <c r="BA247">
        <v>1.30152170281795</v>
      </c>
      <c r="BB247">
        <v>1.54995977566564</v>
      </c>
      <c r="BC247">
        <v>1.5028486296723</v>
      </c>
      <c r="BD247">
        <v>1.67495455197133</v>
      </c>
      <c r="BE247">
        <v>1.7960009444135501</v>
      </c>
      <c r="BF247">
        <v>1.90376824244752</v>
      </c>
      <c r="BG247">
        <v>2.1885424177547299</v>
      </c>
      <c r="BH247">
        <v>2.7200085279057902</v>
      </c>
      <c r="BI247">
        <v>3.0201347480804301</v>
      </c>
      <c r="BJ247">
        <v>3.6481326353686598</v>
      </c>
      <c r="BK247">
        <v>4.8283701472094203</v>
      </c>
      <c r="BL247">
        <v>5.67381930843574</v>
      </c>
    </row>
    <row r="248" spans="1:64" x14ac:dyDescent="0.35">
      <c r="A248" t="s">
        <v>463</v>
      </c>
      <c r="B248" t="s">
        <v>464</v>
      </c>
      <c r="C248" t="s">
        <v>892</v>
      </c>
      <c r="D248" t="s">
        <v>893</v>
      </c>
    </row>
    <row r="249" spans="1:64" x14ac:dyDescent="0.35">
      <c r="A249" t="s">
        <v>765</v>
      </c>
      <c r="B249" t="s">
        <v>336</v>
      </c>
      <c r="C249" t="s">
        <v>892</v>
      </c>
      <c r="D249" t="s">
        <v>893</v>
      </c>
      <c r="E249">
        <v>7.1428600061428602</v>
      </c>
      <c r="F249">
        <v>7.1428600061428602</v>
      </c>
      <c r="G249">
        <v>7.1428600061428602</v>
      </c>
      <c r="H249">
        <v>7.1428600061428602</v>
      </c>
      <c r="I249">
        <v>7.1428600061428602</v>
      </c>
      <c r="J249">
        <v>7.1428600061428602</v>
      </c>
      <c r="K249">
        <v>7.1428600061428602</v>
      </c>
      <c r="L249">
        <v>7.1428600061428602</v>
      </c>
      <c r="M249">
        <v>7.1428600061428602</v>
      </c>
      <c r="N249">
        <v>7.1428600061428602</v>
      </c>
      <c r="O249">
        <v>7.1428600061428602</v>
      </c>
      <c r="P249">
        <v>7.1428600055476199</v>
      </c>
      <c r="Q249">
        <v>7.1428999989999999</v>
      </c>
      <c r="R249">
        <v>7.0214466656666703</v>
      </c>
      <c r="S249">
        <v>7.1349833323333298</v>
      </c>
      <c r="T249">
        <v>7.3667916656666703</v>
      </c>
      <c r="U249">
        <v>8.3767749994166696</v>
      </c>
      <c r="V249">
        <v>8.2892083324999994</v>
      </c>
      <c r="W249">
        <v>7.7120499990000004</v>
      </c>
      <c r="X249">
        <v>8.2166249990000004</v>
      </c>
      <c r="Y249">
        <v>8.1965916658333295</v>
      </c>
      <c r="Z249">
        <v>8.2835083325833292</v>
      </c>
      <c r="AA249">
        <v>9.2825916658333298</v>
      </c>
      <c r="AB249">
        <v>11.1427833323333</v>
      </c>
      <c r="AC249">
        <v>15.292249999499999</v>
      </c>
      <c r="AD249">
        <v>17.472333333083299</v>
      </c>
      <c r="AE249">
        <v>32.698016666416699</v>
      </c>
      <c r="AF249">
        <v>64.260350000000003</v>
      </c>
      <c r="AG249">
        <v>99.292108333333303</v>
      </c>
      <c r="AH249">
        <v>143.376916666667</v>
      </c>
      <c r="AI249">
        <v>195.055916666667</v>
      </c>
      <c r="AJ249">
        <v>219.15741666666699</v>
      </c>
      <c r="AK249">
        <v>297.70808333333298</v>
      </c>
      <c r="AL249">
        <v>405.27401666666702</v>
      </c>
      <c r="AM249">
        <v>509.630875</v>
      </c>
      <c r="AN249">
        <v>574.76174166666704</v>
      </c>
      <c r="AO249">
        <v>579.97666666666703</v>
      </c>
      <c r="AP249">
        <v>612.12249999999995</v>
      </c>
      <c r="AQ249">
        <v>664.67120833333297</v>
      </c>
      <c r="AR249">
        <v>744.75907500000005</v>
      </c>
      <c r="AS249">
        <v>800.40851666666697</v>
      </c>
      <c r="AT249">
        <v>876.41166666666697</v>
      </c>
      <c r="AU249">
        <v>966.58278425925903</v>
      </c>
      <c r="AV249">
        <v>1038.4190065960399</v>
      </c>
      <c r="AW249">
        <v>1089.33477148982</v>
      </c>
      <c r="AX249">
        <v>1128.9341791619199</v>
      </c>
      <c r="AY249">
        <v>1251.89997292515</v>
      </c>
      <c r="AZ249">
        <v>1245.0354640478299</v>
      </c>
      <c r="BA249">
        <v>1196.3107092104599</v>
      </c>
      <c r="BB249">
        <v>1320.3120607404101</v>
      </c>
      <c r="BC249">
        <v>1395.625</v>
      </c>
      <c r="BD249">
        <v>1557.43333333333</v>
      </c>
      <c r="BE249">
        <v>1571.6983333333301</v>
      </c>
      <c r="BF249">
        <v>1597.5558333333299</v>
      </c>
      <c r="BG249">
        <v>1653.2308333333301</v>
      </c>
      <c r="BH249">
        <v>1991.39083333333</v>
      </c>
      <c r="BI249">
        <v>2177.0866666666702</v>
      </c>
      <c r="BJ249">
        <v>2228.8566666666702</v>
      </c>
      <c r="BK249">
        <v>2263.7816666666699</v>
      </c>
      <c r="BL249">
        <v>2288.2066666666701</v>
      </c>
    </row>
    <row r="250" spans="1:64" x14ac:dyDescent="0.35">
      <c r="A250" t="s">
        <v>327</v>
      </c>
      <c r="B250" t="s">
        <v>328</v>
      </c>
      <c r="C250" t="s">
        <v>892</v>
      </c>
      <c r="D250" t="s">
        <v>893</v>
      </c>
      <c r="E250">
        <v>7.1430000071429994E-2</v>
      </c>
      <c r="F250">
        <v>7.1430000071429994E-2</v>
      </c>
      <c r="G250">
        <v>7.1430000071429994E-2</v>
      </c>
      <c r="H250">
        <v>7.1430000071429994E-2</v>
      </c>
      <c r="I250">
        <v>7.1430000071429994E-2</v>
      </c>
      <c r="J250">
        <v>7.1430000071429994E-2</v>
      </c>
      <c r="K250">
        <v>7.1430000071429994E-2</v>
      </c>
      <c r="L250">
        <v>7.1430000071429994E-2</v>
      </c>
      <c r="M250">
        <v>7.1430000071429994E-2</v>
      </c>
      <c r="N250">
        <v>7.1430000071429994E-2</v>
      </c>
      <c r="O250">
        <v>7.1430000071429994E-2</v>
      </c>
      <c r="P250">
        <v>7.1429995890081102E-2</v>
      </c>
      <c r="Q250">
        <v>7.1429999990000007E-2</v>
      </c>
      <c r="R250">
        <v>7.0214499989999998E-2</v>
      </c>
      <c r="S250">
        <v>7.1359499990000005E-2</v>
      </c>
      <c r="T250">
        <v>7.421924999E-2</v>
      </c>
      <c r="U250">
        <v>8.2661666662499994E-2</v>
      </c>
      <c r="V250">
        <v>8.2589999993333302E-2</v>
      </c>
      <c r="W250">
        <v>7.7356666656666698E-2</v>
      </c>
      <c r="X250">
        <v>7.4828333323333301E-2</v>
      </c>
      <c r="Y250">
        <v>7.4169999989999999E-2</v>
      </c>
      <c r="Z250">
        <v>0.50052333332666699</v>
      </c>
      <c r="AA250">
        <v>0.94046666666166701</v>
      </c>
      <c r="AB250">
        <v>1.5386249999924999</v>
      </c>
      <c r="AC250">
        <v>3.5970249999949999</v>
      </c>
      <c r="AD250">
        <v>6.7202000000058302</v>
      </c>
      <c r="AE250">
        <v>14</v>
      </c>
      <c r="AF250">
        <v>42.841266666666698</v>
      </c>
      <c r="AG250">
        <v>106.135833333333</v>
      </c>
      <c r="AH250">
        <v>223.09160630809001</v>
      </c>
      <c r="AI250">
        <v>428.85466666666701</v>
      </c>
      <c r="AJ250">
        <v>734.00991666666698</v>
      </c>
      <c r="AK250">
        <v>1133.8343333333301</v>
      </c>
      <c r="AL250">
        <v>1195.01675</v>
      </c>
      <c r="AM250">
        <v>979.44541666666703</v>
      </c>
      <c r="AN250">
        <v>968.91666666666697</v>
      </c>
      <c r="AO250">
        <v>1046.08475</v>
      </c>
      <c r="AP250">
        <v>1083.00866666667</v>
      </c>
      <c r="AQ250">
        <v>1240.3058333333299</v>
      </c>
      <c r="AR250">
        <v>1454.8271666666701</v>
      </c>
      <c r="AS250">
        <v>1644.4753333333299</v>
      </c>
      <c r="AT250">
        <v>1755.6587500000001</v>
      </c>
      <c r="AU250">
        <v>1797.5505000000001</v>
      </c>
      <c r="AV250">
        <v>1963.72008333333</v>
      </c>
      <c r="AW250">
        <v>1810.3047136515099</v>
      </c>
      <c r="AX250">
        <v>1780.54026086523</v>
      </c>
      <c r="AY250">
        <v>1831.45185089088</v>
      </c>
      <c r="AZ250">
        <v>1723.49158714041</v>
      </c>
      <c r="BA250">
        <v>1720.44387915111</v>
      </c>
      <c r="BB250">
        <v>2030.4880743341801</v>
      </c>
      <c r="BC250">
        <v>2177.5575068335802</v>
      </c>
      <c r="BD250">
        <v>2522.8020325226398</v>
      </c>
      <c r="BE250">
        <v>2504.5630775832801</v>
      </c>
      <c r="BF250">
        <v>2586.8895685656098</v>
      </c>
      <c r="BG250">
        <v>2599.7882006106702</v>
      </c>
      <c r="BH250">
        <v>3240.64542033826</v>
      </c>
      <c r="BI250">
        <v>3420.0980072473599</v>
      </c>
      <c r="BJ250">
        <v>3611.2244580446099</v>
      </c>
      <c r="BK250">
        <v>3727.0689948461199</v>
      </c>
      <c r="BL250">
        <v>3704.0490716968102</v>
      </c>
    </row>
    <row r="251" spans="1:64" x14ac:dyDescent="0.35">
      <c r="A251" t="s">
        <v>329</v>
      </c>
      <c r="B251" t="s">
        <v>330</v>
      </c>
      <c r="C251" t="s">
        <v>892</v>
      </c>
      <c r="D251" t="s">
        <v>893</v>
      </c>
      <c r="AL251">
        <v>4.5324999999999997E-2</v>
      </c>
      <c r="AM251">
        <v>0.32751416666666699</v>
      </c>
      <c r="AN251">
        <v>1.4730749999999999</v>
      </c>
      <c r="AO251">
        <v>1.8294685583333301</v>
      </c>
      <c r="AP251">
        <v>1.8616583333333301</v>
      </c>
      <c r="AQ251">
        <v>2.4495416666666698</v>
      </c>
      <c r="AR251">
        <v>4.1304416666666697</v>
      </c>
      <c r="AS251">
        <v>5.4402333333333299</v>
      </c>
      <c r="AT251">
        <v>5.3721583333333296</v>
      </c>
      <c r="AU251">
        <v>5.3266249999999999</v>
      </c>
      <c r="AV251">
        <v>5.3326883333333299</v>
      </c>
      <c r="AW251">
        <v>5.3191806666666697</v>
      </c>
      <c r="AX251">
        <v>5.1247290000000003</v>
      </c>
      <c r="AY251">
        <v>5.05</v>
      </c>
      <c r="AZ251">
        <v>5.05</v>
      </c>
      <c r="BA251">
        <v>5.2672214166666702</v>
      </c>
      <c r="BB251">
        <v>7.79124033333333</v>
      </c>
      <c r="BC251">
        <v>7.9356394166666702</v>
      </c>
      <c r="BD251">
        <v>7.9675628333333304</v>
      </c>
      <c r="BE251">
        <v>7.99102933333333</v>
      </c>
      <c r="BF251">
        <v>7.9930000000000003</v>
      </c>
      <c r="BG251">
        <v>11.886659416666699</v>
      </c>
      <c r="BH251">
        <v>21.844697766666702</v>
      </c>
      <c r="BI251">
        <v>25.551334116666698</v>
      </c>
      <c r="BJ251">
        <v>26.596606300000001</v>
      </c>
      <c r="BK251">
        <v>27.200492333333301</v>
      </c>
      <c r="BL251">
        <v>25.845589333333301</v>
      </c>
    </row>
    <row r="252" spans="1:64" x14ac:dyDescent="0.35">
      <c r="A252" t="s">
        <v>1026</v>
      </c>
      <c r="B252" t="s">
        <v>1027</v>
      </c>
      <c r="C252" t="s">
        <v>892</v>
      </c>
      <c r="D252" t="s">
        <v>893</v>
      </c>
    </row>
    <row r="253" spans="1:64" x14ac:dyDescent="0.35">
      <c r="A253" t="s">
        <v>339</v>
      </c>
      <c r="B253" t="s">
        <v>340</v>
      </c>
      <c r="C253" t="s">
        <v>892</v>
      </c>
      <c r="D253" t="s">
        <v>893</v>
      </c>
      <c r="E253">
        <v>1.12966666666667E-5</v>
      </c>
      <c r="F253">
        <v>1.10091666666667E-5</v>
      </c>
      <c r="G253">
        <v>1.098E-5</v>
      </c>
      <c r="H253">
        <v>1.46475E-5</v>
      </c>
      <c r="I253">
        <v>1.6411666666666701E-5</v>
      </c>
      <c r="J253">
        <v>2.90358333333333E-5</v>
      </c>
      <c r="K253">
        <v>5.3891666666666698E-5</v>
      </c>
      <c r="L253">
        <v>1.049625E-4</v>
      </c>
      <c r="M253">
        <v>2.3185416666666699E-4</v>
      </c>
      <c r="N253">
        <v>2.4800000000000001E-4</v>
      </c>
      <c r="O253">
        <v>2.4800000000000001E-4</v>
      </c>
      <c r="P253">
        <v>2.4800000000000001E-4</v>
      </c>
      <c r="Q253">
        <v>5.3082583333333296E-4</v>
      </c>
      <c r="R253">
        <v>8.5715083333333299E-4</v>
      </c>
      <c r="S253">
        <v>1.1821325E-3</v>
      </c>
      <c r="T253">
        <v>2.2358333333333301E-3</v>
      </c>
      <c r="U253">
        <v>3.3024999999999999E-3</v>
      </c>
      <c r="V253">
        <v>4.6466666666666696E-3</v>
      </c>
      <c r="W253">
        <v>6.0233333333333302E-3</v>
      </c>
      <c r="X253">
        <v>7.8383333333333308E-3</v>
      </c>
      <c r="Y253">
        <v>9.0725000000000007E-3</v>
      </c>
      <c r="Z253">
        <v>1.0793333333333301E-2</v>
      </c>
      <c r="AA253">
        <v>1.3853333333333301E-2</v>
      </c>
      <c r="AB253">
        <v>3.43758333333333E-2</v>
      </c>
      <c r="AC253">
        <v>5.5893333333333302E-2</v>
      </c>
      <c r="AD253">
        <v>0.101155833333333</v>
      </c>
      <c r="AE253">
        <v>0.15143416666666701</v>
      </c>
      <c r="AF253">
        <v>0.22552166666666701</v>
      </c>
      <c r="AG253">
        <v>0.35850749999999998</v>
      </c>
      <c r="AH253">
        <v>0.62117833333333305</v>
      </c>
      <c r="AI253">
        <v>1.16948416666667</v>
      </c>
      <c r="AJ253">
        <v>2.01766333333333</v>
      </c>
      <c r="AK253">
        <v>3.02481166666667</v>
      </c>
      <c r="AL253">
        <v>3.94109166666667</v>
      </c>
      <c r="AM253">
        <v>5.0439166666666697</v>
      </c>
      <c r="AN253">
        <v>6.3490000000000002</v>
      </c>
      <c r="AO253">
        <v>7.97183333333333</v>
      </c>
      <c r="AP253">
        <v>9.4418333333333297</v>
      </c>
      <c r="AQ253">
        <v>10.471916666666701</v>
      </c>
      <c r="AR253">
        <v>11.3393</v>
      </c>
      <c r="AS253">
        <v>12.099591666666701</v>
      </c>
      <c r="AT253">
        <v>13.3191166666667</v>
      </c>
      <c r="AU253">
        <v>21.256966666666699</v>
      </c>
      <c r="AV253">
        <v>28.208683333333301</v>
      </c>
      <c r="AW253">
        <v>28.7037333333333</v>
      </c>
      <c r="AX253">
        <v>24.4786</v>
      </c>
      <c r="AY253">
        <v>24.073358333333299</v>
      </c>
      <c r="AZ253">
        <v>23.471025000000001</v>
      </c>
      <c r="BA253">
        <v>20.9493166666667</v>
      </c>
      <c r="BB253">
        <v>22.567983333333299</v>
      </c>
      <c r="BC253">
        <v>20.059275</v>
      </c>
      <c r="BD253">
        <v>19.314208333333301</v>
      </c>
      <c r="BE253">
        <v>20.310575</v>
      </c>
      <c r="BF253">
        <v>20.481608333333298</v>
      </c>
      <c r="BG253">
        <v>23.246024999999999</v>
      </c>
      <c r="BH253">
        <v>27.327366666666698</v>
      </c>
      <c r="BI253">
        <v>30.162600000000001</v>
      </c>
      <c r="BJ253">
        <v>28.676400000000001</v>
      </c>
      <c r="BK253">
        <v>30.725258333333301</v>
      </c>
      <c r="BL253">
        <v>35.255375000000001</v>
      </c>
    </row>
    <row r="254" spans="1:64" x14ac:dyDescent="0.35">
      <c r="A254" t="s">
        <v>762</v>
      </c>
      <c r="B254" t="s">
        <v>338</v>
      </c>
      <c r="C254" t="s">
        <v>892</v>
      </c>
      <c r="D254" t="s">
        <v>893</v>
      </c>
      <c r="E254">
        <v>1</v>
      </c>
      <c r="F254">
        <v>1</v>
      </c>
      <c r="G254">
        <v>1</v>
      </c>
      <c r="H254">
        <v>1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</row>
    <row r="255" spans="1:64" x14ac:dyDescent="0.35">
      <c r="A255" t="s">
        <v>341</v>
      </c>
      <c r="B255" t="s">
        <v>342</v>
      </c>
      <c r="C255" t="s">
        <v>892</v>
      </c>
      <c r="D255" t="s">
        <v>893</v>
      </c>
      <c r="AN255">
        <v>29.774999999999999</v>
      </c>
      <c r="AO255">
        <v>40.066666666666698</v>
      </c>
      <c r="AP255">
        <v>62.9166666666667</v>
      </c>
      <c r="AQ255">
        <v>94.491666666666703</v>
      </c>
      <c r="AR255">
        <v>124.625</v>
      </c>
      <c r="AS255">
        <v>236.60833333333301</v>
      </c>
      <c r="BF255">
        <v>2094.9884650537601</v>
      </c>
      <c r="BG255">
        <v>2310.9481588069598</v>
      </c>
      <c r="BH255">
        <v>2567.9872133982699</v>
      </c>
      <c r="BI255">
        <v>2965.25349937684</v>
      </c>
      <c r="BJ255">
        <v>5113.8789459571699</v>
      </c>
      <c r="BK255">
        <v>8069.6062365591397</v>
      </c>
      <c r="BL255">
        <v>8836.7875000000004</v>
      </c>
    </row>
    <row r="256" spans="1:64" x14ac:dyDescent="0.35">
      <c r="A256" t="s">
        <v>1028</v>
      </c>
      <c r="B256" t="s">
        <v>276</v>
      </c>
      <c r="C256" t="s">
        <v>892</v>
      </c>
      <c r="D256" t="s">
        <v>893</v>
      </c>
      <c r="E256">
        <v>1.7142900007142901</v>
      </c>
      <c r="F256">
        <v>1.7142900007142901</v>
      </c>
      <c r="G256">
        <v>1.7142900007142901</v>
      </c>
      <c r="H256">
        <v>1.7142900007142901</v>
      </c>
      <c r="I256">
        <v>1.7142900007142901</v>
      </c>
      <c r="J256">
        <v>1.7142900007142901</v>
      </c>
      <c r="K256">
        <v>1.7142900007142901</v>
      </c>
      <c r="L256">
        <v>1.7619083340952399</v>
      </c>
      <c r="M256">
        <v>2.0000000010000001</v>
      </c>
      <c r="N256">
        <v>2.0000000010000001</v>
      </c>
      <c r="O256">
        <v>2.0000000010000001</v>
      </c>
      <c r="P256">
        <v>1.97487273321145</v>
      </c>
      <c r="Q256">
        <v>1.9212781494760101</v>
      </c>
      <c r="R256">
        <v>1.9592192359816101</v>
      </c>
      <c r="S256">
        <v>2.0532324085176299</v>
      </c>
      <c r="T256">
        <v>2.16979583233333</v>
      </c>
      <c r="U256">
        <v>2.6146708328333301</v>
      </c>
      <c r="V256">
        <v>2.7</v>
      </c>
      <c r="W256">
        <v>2.7</v>
      </c>
      <c r="X256">
        <v>2.7</v>
      </c>
      <c r="Y256">
        <v>2.7</v>
      </c>
      <c r="Z256">
        <v>2.7</v>
      </c>
      <c r="AA256">
        <v>2.7</v>
      </c>
      <c r="AB256">
        <v>2.7</v>
      </c>
      <c r="AC256">
        <v>2.7</v>
      </c>
      <c r="AD256">
        <v>2.7</v>
      </c>
      <c r="AE256">
        <v>2.7</v>
      </c>
      <c r="AF256">
        <v>2.7</v>
      </c>
      <c r="AG256">
        <v>2.7</v>
      </c>
      <c r="AH256">
        <v>2.7</v>
      </c>
      <c r="AI256">
        <v>2.7</v>
      </c>
      <c r="AJ256">
        <v>2.7</v>
      </c>
      <c r="AK256">
        <v>2.7</v>
      </c>
      <c r="AL256">
        <v>2.7</v>
      </c>
      <c r="AM256">
        <v>2.7</v>
      </c>
      <c r="AN256">
        <v>2.7</v>
      </c>
      <c r="AO256">
        <v>2.7</v>
      </c>
      <c r="AP256">
        <v>2.7</v>
      </c>
      <c r="AQ256">
        <v>2.7</v>
      </c>
      <c r="AR256">
        <v>2.7</v>
      </c>
      <c r="AS256">
        <v>2.7</v>
      </c>
      <c r="AT256">
        <v>2.7</v>
      </c>
      <c r="AU256">
        <v>2.7</v>
      </c>
      <c r="AV256">
        <v>2.7</v>
      </c>
      <c r="AW256">
        <v>2.7</v>
      </c>
      <c r="AX256">
        <v>2.7</v>
      </c>
      <c r="AY256">
        <v>2.7</v>
      </c>
      <c r="AZ256">
        <v>2.7</v>
      </c>
      <c r="BA256">
        <v>2.7</v>
      </c>
      <c r="BB256">
        <v>2.7</v>
      </c>
      <c r="BC256">
        <v>2.7</v>
      </c>
      <c r="BD256">
        <v>2.7</v>
      </c>
      <c r="BE256">
        <v>2.7</v>
      </c>
      <c r="BF256">
        <v>2.7</v>
      </c>
      <c r="BG256">
        <v>2.7</v>
      </c>
      <c r="BH256">
        <v>2.7</v>
      </c>
      <c r="BI256">
        <v>2.7</v>
      </c>
      <c r="BJ256">
        <v>2.7</v>
      </c>
      <c r="BK256">
        <v>2.7</v>
      </c>
      <c r="BL256">
        <v>2.7</v>
      </c>
    </row>
    <row r="257" spans="1:64" x14ac:dyDescent="0.35">
      <c r="A257" t="s">
        <v>1029</v>
      </c>
      <c r="B257" t="s">
        <v>346</v>
      </c>
      <c r="C257" t="s">
        <v>892</v>
      </c>
      <c r="D257" t="s">
        <v>893</v>
      </c>
      <c r="E257">
        <v>3.3495833323333299E-3</v>
      </c>
      <c r="F257">
        <v>3.3498333323333301E-3</v>
      </c>
      <c r="G257">
        <v>3.3496666656666701E-3</v>
      </c>
      <c r="H257">
        <v>3.3496666656666701E-3</v>
      </c>
      <c r="I257">
        <v>4.3499999999999997E-3</v>
      </c>
      <c r="J257">
        <v>4.4000000000000003E-3</v>
      </c>
      <c r="K257">
        <v>4.4000000000000003E-3</v>
      </c>
      <c r="L257">
        <v>4.4000000000000003E-3</v>
      </c>
      <c r="M257">
        <v>4.4000000000000003E-3</v>
      </c>
      <c r="N257">
        <v>4.4000000000000003E-3</v>
      </c>
      <c r="O257">
        <v>4.4000000000000003E-3</v>
      </c>
      <c r="P257">
        <v>4.4000000000000003E-3</v>
      </c>
      <c r="Q257">
        <v>4.3E-3</v>
      </c>
      <c r="R257">
        <v>4.3E-3</v>
      </c>
      <c r="S257">
        <v>4.3E-3</v>
      </c>
      <c r="T257">
        <v>4.3E-3</v>
      </c>
      <c r="U257">
        <v>4.3E-3</v>
      </c>
      <c r="V257">
        <v>4.3E-3</v>
      </c>
      <c r="W257">
        <v>4.3E-3</v>
      </c>
      <c r="X257">
        <v>4.3E-3</v>
      </c>
      <c r="Y257">
        <v>4.3E-3</v>
      </c>
      <c r="Z257">
        <v>4.3E-3</v>
      </c>
      <c r="AA257">
        <v>4.3E-3</v>
      </c>
      <c r="AB257">
        <v>4.3E-3</v>
      </c>
      <c r="AC257">
        <v>7.0166666666666702E-3</v>
      </c>
      <c r="AD257">
        <v>7.4999999999999997E-3</v>
      </c>
      <c r="AE257">
        <v>8.0833333333333295E-3</v>
      </c>
      <c r="AF257">
        <v>1.4500000000000001E-2</v>
      </c>
      <c r="AG257">
        <v>1.4500000000000001E-2</v>
      </c>
      <c r="AH257">
        <v>3.4691666666666697E-2</v>
      </c>
      <c r="AI257">
        <v>4.68916666666667E-2</v>
      </c>
      <c r="AJ257">
        <v>5.6825000000000001E-2</v>
      </c>
      <c r="AK257">
        <v>6.8383333333333296E-2</v>
      </c>
      <c r="AL257">
        <v>9.0841666666666696E-2</v>
      </c>
      <c r="AM257">
        <v>0.14685833333333301</v>
      </c>
      <c r="AN257">
        <v>0.17684166666666701</v>
      </c>
      <c r="AO257">
        <v>0.41735</v>
      </c>
      <c r="AP257">
        <v>0.48863333333333298</v>
      </c>
      <c r="AQ257">
        <v>0.54756666666666698</v>
      </c>
      <c r="AR257">
        <v>0.60572499999999996</v>
      </c>
      <c r="AS257">
        <v>0.67996666666666705</v>
      </c>
      <c r="AT257">
        <v>0.72365833333333296</v>
      </c>
      <c r="AU257">
        <v>1.1609499999999999</v>
      </c>
      <c r="AV257">
        <v>1.6069583333333299</v>
      </c>
      <c r="AW257">
        <v>1.89133333333333</v>
      </c>
      <c r="AX257">
        <v>2.08975</v>
      </c>
      <c r="AY257">
        <v>2.1469999999999998</v>
      </c>
      <c r="AZ257">
        <v>2.1469999999999998</v>
      </c>
      <c r="BA257">
        <v>2.1469999999999998</v>
      </c>
      <c r="BB257">
        <v>2.1469999999999998</v>
      </c>
      <c r="BC257">
        <v>2.5820603174603201</v>
      </c>
      <c r="BD257">
        <v>4.2892999999999999</v>
      </c>
      <c r="BE257">
        <v>4.2892999999999999</v>
      </c>
      <c r="BF257">
        <v>6.0479618416666696</v>
      </c>
      <c r="BG257">
        <v>6.2842000000000002</v>
      </c>
      <c r="BH257">
        <v>6.2842000000000002</v>
      </c>
      <c r="BI257">
        <v>9.2573444444416708</v>
      </c>
      <c r="BJ257">
        <v>9.9749999999999996</v>
      </c>
    </row>
    <row r="258" spans="1:64" x14ac:dyDescent="0.35">
      <c r="A258" t="s">
        <v>693</v>
      </c>
      <c r="B258" t="s">
        <v>1030</v>
      </c>
      <c r="C258" t="s">
        <v>892</v>
      </c>
      <c r="D258" t="s">
        <v>893</v>
      </c>
    </row>
    <row r="259" spans="1:64" x14ac:dyDescent="0.35">
      <c r="A259" t="s">
        <v>1031</v>
      </c>
      <c r="B259" t="s">
        <v>1032</v>
      </c>
      <c r="C259" t="s">
        <v>892</v>
      </c>
      <c r="D259" t="s">
        <v>893</v>
      </c>
    </row>
    <row r="260" spans="1:64" x14ac:dyDescent="0.35">
      <c r="A260" t="s">
        <v>1033</v>
      </c>
      <c r="B260" t="s">
        <v>348</v>
      </c>
      <c r="C260" t="s">
        <v>892</v>
      </c>
      <c r="D260" t="s">
        <v>893</v>
      </c>
      <c r="AB260">
        <v>1.0017709226849301</v>
      </c>
      <c r="AE260">
        <v>22.936728260869501</v>
      </c>
      <c r="AF260">
        <v>78.953315724637505</v>
      </c>
      <c r="AG260">
        <v>611.64608695652203</v>
      </c>
      <c r="AH260">
        <v>4501.6865290896703</v>
      </c>
      <c r="AI260">
        <v>6537.6046856884004</v>
      </c>
      <c r="AJ260">
        <v>10121.8932306763</v>
      </c>
      <c r="AK260">
        <v>11202.1916666667</v>
      </c>
      <c r="AL260">
        <v>10640.958333333299</v>
      </c>
      <c r="AM260">
        <v>10965.666666666701</v>
      </c>
      <c r="AN260">
        <v>11038.25</v>
      </c>
      <c r="AO260">
        <v>11032.583333333299</v>
      </c>
      <c r="AP260">
        <v>11683.333333333299</v>
      </c>
      <c r="AQ260">
        <v>13268</v>
      </c>
      <c r="AR260">
        <v>13943.166666666701</v>
      </c>
      <c r="AS260">
        <v>14167.75</v>
      </c>
      <c r="AT260">
        <v>14725.166666666701</v>
      </c>
      <c r="AU260">
        <v>15279.5</v>
      </c>
      <c r="AV260">
        <v>15509.583333333299</v>
      </c>
      <c r="AW260">
        <v>15746</v>
      </c>
      <c r="AX260">
        <v>15858.916666666701</v>
      </c>
      <c r="AY260">
        <v>15994.25</v>
      </c>
      <c r="AZ260">
        <v>16105.125</v>
      </c>
      <c r="BA260">
        <v>16302.25</v>
      </c>
      <c r="BB260">
        <v>17065.083333333299</v>
      </c>
      <c r="BC260">
        <v>18612.916666666701</v>
      </c>
      <c r="BD260">
        <v>20509.75</v>
      </c>
      <c r="BE260">
        <v>20828</v>
      </c>
      <c r="BF260">
        <v>20933.416666666701</v>
      </c>
      <c r="BG260">
        <v>21148</v>
      </c>
      <c r="BH260">
        <v>21697.567500000001</v>
      </c>
      <c r="BI260">
        <v>21935.000833333299</v>
      </c>
      <c r="BJ260">
        <v>22370.086666666699</v>
      </c>
      <c r="BK260">
        <v>22602.05</v>
      </c>
      <c r="BL260">
        <v>23050.241666666701</v>
      </c>
    </row>
    <row r="261" spans="1:64" x14ac:dyDescent="0.35">
      <c r="A261" t="s">
        <v>343</v>
      </c>
      <c r="B261" t="s">
        <v>344</v>
      </c>
      <c r="C261" t="s">
        <v>892</v>
      </c>
      <c r="D261" t="s">
        <v>893</v>
      </c>
      <c r="E261">
        <v>89.765000088765007</v>
      </c>
      <c r="F261">
        <v>89.765000088765007</v>
      </c>
      <c r="G261">
        <v>89.765000088765007</v>
      </c>
      <c r="H261">
        <v>89.765000088765007</v>
      </c>
      <c r="I261">
        <v>89.765000088765007</v>
      </c>
      <c r="J261">
        <v>89.765000088765007</v>
      </c>
      <c r="K261">
        <v>89.765000088765007</v>
      </c>
      <c r="L261">
        <v>89.765000088765007</v>
      </c>
      <c r="M261">
        <v>89.765000088765007</v>
      </c>
      <c r="N261">
        <v>94.440000093440005</v>
      </c>
      <c r="O261">
        <v>100.985000099985</v>
      </c>
      <c r="P261">
        <v>100.689451223571</v>
      </c>
      <c r="Q261">
        <v>81.610909090916707</v>
      </c>
      <c r="R261">
        <v>72.044713804750003</v>
      </c>
      <c r="S261">
        <v>77.803232323333305</v>
      </c>
      <c r="T261">
        <v>69.272592592666697</v>
      </c>
      <c r="U261">
        <v>77.236228956166698</v>
      </c>
      <c r="V261">
        <v>79.411313131166693</v>
      </c>
      <c r="W261">
        <v>72.938989898916702</v>
      </c>
      <c r="X261">
        <v>68.7582491583333</v>
      </c>
      <c r="Y261">
        <v>68.292121212166705</v>
      </c>
      <c r="Z261">
        <v>87.825925925749999</v>
      </c>
      <c r="AA261">
        <v>96.207499999416697</v>
      </c>
      <c r="AB261">
        <v>99.367661994000002</v>
      </c>
      <c r="AC261">
        <v>99.2333333325833</v>
      </c>
      <c r="AD261">
        <v>106.03166666600001</v>
      </c>
      <c r="AE261">
        <v>106.075833332917</v>
      </c>
      <c r="AF261">
        <v>109.849166666667</v>
      </c>
      <c r="AG261">
        <v>104.425833333333</v>
      </c>
      <c r="AH261">
        <v>116.041666666667</v>
      </c>
      <c r="AI261">
        <v>117.06125</v>
      </c>
      <c r="AJ261">
        <v>111.675</v>
      </c>
      <c r="AK261">
        <v>113.39166666666701</v>
      </c>
      <c r="AL261">
        <v>121.580833333333</v>
      </c>
      <c r="AM261">
        <v>116.405</v>
      </c>
      <c r="AN261">
        <v>112.11166666666701</v>
      </c>
      <c r="AO261">
        <v>111.71916666666699</v>
      </c>
      <c r="AP261">
        <v>115.87333333333299</v>
      </c>
      <c r="AQ261">
        <v>127.5175</v>
      </c>
      <c r="AR261">
        <v>129.07499999999999</v>
      </c>
      <c r="AS261">
        <v>137.643333333333</v>
      </c>
      <c r="AT261">
        <v>145.3125</v>
      </c>
      <c r="AU261">
        <v>139.19833333333301</v>
      </c>
      <c r="AV261">
        <v>122.18916666666701</v>
      </c>
      <c r="AW261">
        <v>111.79</v>
      </c>
      <c r="AX261">
        <v>109.245833333333</v>
      </c>
      <c r="AY261">
        <v>110.64083333333301</v>
      </c>
      <c r="AZ261">
        <v>102.4375</v>
      </c>
      <c r="BA261">
        <v>101.334166666667</v>
      </c>
      <c r="BB261">
        <v>106.740833333333</v>
      </c>
      <c r="BC261">
        <v>96.905833333333305</v>
      </c>
      <c r="BD261">
        <v>89.469166666666695</v>
      </c>
      <c r="BE261">
        <v>92.637500000000003</v>
      </c>
      <c r="BF261">
        <v>94.542500000000004</v>
      </c>
      <c r="BG261">
        <v>97.071666666666701</v>
      </c>
      <c r="BH261">
        <v>108.989166666667</v>
      </c>
      <c r="BI261">
        <v>108.47499999999999</v>
      </c>
      <c r="BJ261">
        <v>107.820833333333</v>
      </c>
      <c r="BK261">
        <v>110.168333333333</v>
      </c>
      <c r="BL261">
        <v>114.253333333333</v>
      </c>
    </row>
    <row r="262" spans="1:64" x14ac:dyDescent="0.35">
      <c r="A262" t="s">
        <v>1034</v>
      </c>
      <c r="B262" t="s">
        <v>1035</v>
      </c>
      <c r="C262" t="s">
        <v>892</v>
      </c>
      <c r="D262" t="s">
        <v>893</v>
      </c>
    </row>
    <row r="263" spans="1:64" x14ac:dyDescent="0.35">
      <c r="A263" t="s">
        <v>277</v>
      </c>
      <c r="B263" t="s">
        <v>278</v>
      </c>
      <c r="C263" t="s">
        <v>892</v>
      </c>
      <c r="D263" t="s">
        <v>893</v>
      </c>
      <c r="E263">
        <v>0.71428999971428997</v>
      </c>
      <c r="F263">
        <v>0.71551499971551502</v>
      </c>
      <c r="G263">
        <v>0.71918999971918995</v>
      </c>
      <c r="H263">
        <v>0.71918999971918995</v>
      </c>
      <c r="I263">
        <v>0.71918999971918995</v>
      </c>
      <c r="J263">
        <v>0.71918999971918995</v>
      </c>
      <c r="K263">
        <v>0.71918999971918995</v>
      </c>
      <c r="L263">
        <v>0.71950333305283698</v>
      </c>
      <c r="M263">
        <v>0.72106999972107</v>
      </c>
      <c r="N263">
        <v>0.72106999972107</v>
      </c>
      <c r="O263">
        <v>0.72106999972107</v>
      </c>
      <c r="P263">
        <v>0.71895973437828298</v>
      </c>
      <c r="Q263">
        <v>0.67542999999999997</v>
      </c>
      <c r="R263">
        <v>0.61495250000000001</v>
      </c>
      <c r="S263">
        <v>0.60658000000000001</v>
      </c>
      <c r="T263">
        <v>0.63278858316666697</v>
      </c>
      <c r="U263">
        <v>0.79536549899999998</v>
      </c>
      <c r="V263">
        <v>0.78607749900000001</v>
      </c>
      <c r="W263">
        <v>0.73633283233333302</v>
      </c>
      <c r="X263">
        <v>0.82615833233333302</v>
      </c>
      <c r="Y263">
        <v>0.91930666566666697</v>
      </c>
      <c r="Z263">
        <v>1.0340849990833301</v>
      </c>
      <c r="AA263">
        <v>1.2073324990833301</v>
      </c>
      <c r="AB263">
        <v>1.54913083308333</v>
      </c>
      <c r="AC263">
        <v>1.86230583283333</v>
      </c>
      <c r="AD263">
        <v>2.2452733330833299</v>
      </c>
      <c r="AE263">
        <v>2.2357599999166702</v>
      </c>
      <c r="AF263">
        <v>2.12174833333333</v>
      </c>
      <c r="AG263">
        <v>2.08043666666667</v>
      </c>
      <c r="AH263">
        <v>2.2701916666666699</v>
      </c>
      <c r="AI263">
        <v>2.30985166666667</v>
      </c>
      <c r="AJ263">
        <v>2.3996223333333302</v>
      </c>
      <c r="AK263">
        <v>2.46630833333333</v>
      </c>
      <c r="AL263">
        <v>2.56860341666667</v>
      </c>
      <c r="AM263">
        <v>2.5350371666666698</v>
      </c>
      <c r="AN263">
        <v>2.4734041666666702</v>
      </c>
      <c r="AO263">
        <v>2.4621729166666699</v>
      </c>
      <c r="AP263">
        <v>2.5593716666666699</v>
      </c>
      <c r="AQ263">
        <v>2.9476868333333299</v>
      </c>
      <c r="AR263">
        <v>3.0131519999999998</v>
      </c>
      <c r="AS263">
        <v>3.2863615249999998</v>
      </c>
      <c r="AT263">
        <v>3.4780400715000002</v>
      </c>
      <c r="AU263">
        <v>3.3762581025</v>
      </c>
      <c r="AV263">
        <v>2.9732376583333302</v>
      </c>
      <c r="AW263">
        <v>2.7807234306666699</v>
      </c>
      <c r="AX263">
        <v>2.71033673441667</v>
      </c>
      <c r="AY263">
        <v>2.7792940446967198</v>
      </c>
      <c r="AZ263">
        <v>2.6165724724799602</v>
      </c>
      <c r="BA263">
        <v>2.64417628032353</v>
      </c>
      <c r="BB263">
        <v>2.7307785095373101</v>
      </c>
      <c r="BC263">
        <v>2.4846565845233801</v>
      </c>
      <c r="BD263">
        <v>2.3174720118126002</v>
      </c>
      <c r="BE263">
        <v>2.29231194992329</v>
      </c>
      <c r="BF263">
        <v>2.3109000348257598</v>
      </c>
      <c r="BG263">
        <v>2.3317688461830799</v>
      </c>
      <c r="BH263">
        <v>2.5608736880983001</v>
      </c>
      <c r="BI263">
        <v>2.56492967258212</v>
      </c>
      <c r="BJ263">
        <v>2.5543771164103699</v>
      </c>
      <c r="BK263">
        <v>2.5872799505726101</v>
      </c>
      <c r="BL263">
        <v>2.6488263218660499</v>
      </c>
    </row>
    <row r="264" spans="1:64" x14ac:dyDescent="0.35">
      <c r="A264" t="s">
        <v>1036</v>
      </c>
      <c r="B264" t="s">
        <v>1037</v>
      </c>
      <c r="C264" t="s">
        <v>892</v>
      </c>
      <c r="D264" t="s">
        <v>893</v>
      </c>
      <c r="AU264">
        <v>1.0575589962396501</v>
      </c>
      <c r="AV264">
        <v>0.88404792718496095</v>
      </c>
      <c r="AW264">
        <v>0.80392164774760499</v>
      </c>
      <c r="AX264">
        <v>0.80380019216141596</v>
      </c>
      <c r="AY264">
        <v>0.79643273094909595</v>
      </c>
      <c r="AZ264">
        <v>0.72967239998408795</v>
      </c>
      <c r="BA264">
        <v>0.67992268004272904</v>
      </c>
      <c r="BB264">
        <v>0.71695770201613596</v>
      </c>
      <c r="BC264">
        <v>0.75430899010597896</v>
      </c>
      <c r="BD264">
        <v>0.71841389865332195</v>
      </c>
      <c r="BE264">
        <v>0.77833812041681205</v>
      </c>
      <c r="BF264">
        <v>0.75294512270200198</v>
      </c>
      <c r="BG264">
        <v>0.75272819693259096</v>
      </c>
      <c r="BH264">
        <v>0.90129642336709603</v>
      </c>
      <c r="BI264">
        <v>0.90342143625728799</v>
      </c>
      <c r="BJ264">
        <v>0.88520550826938005</v>
      </c>
      <c r="BK264">
        <v>0.84677266710809596</v>
      </c>
      <c r="BL264">
        <v>0.89321558147922597</v>
      </c>
    </row>
    <row r="265" spans="1:64" x14ac:dyDescent="0.35">
      <c r="A265" t="s">
        <v>1038</v>
      </c>
      <c r="B265" t="s">
        <v>350</v>
      </c>
      <c r="C265" t="s">
        <v>892</v>
      </c>
      <c r="D265" t="s">
        <v>893</v>
      </c>
      <c r="AI265">
        <v>12.0100611997629</v>
      </c>
      <c r="AJ265">
        <v>12.0100001707085</v>
      </c>
      <c r="AK265">
        <v>12.0100001707085</v>
      </c>
      <c r="AL265">
        <v>12.0100001707085</v>
      </c>
      <c r="AM265">
        <v>12.0100001707085</v>
      </c>
      <c r="AN265">
        <v>40.839166758134901</v>
      </c>
      <c r="AO265">
        <v>94.156666716535199</v>
      </c>
      <c r="AP265">
        <v>129.28083333333299</v>
      </c>
      <c r="AQ265">
        <v>135.881666666667</v>
      </c>
      <c r="AR265">
        <v>155.71833333333299</v>
      </c>
      <c r="AS265">
        <v>161.71833333333299</v>
      </c>
      <c r="AT265">
        <v>168.67166666666699</v>
      </c>
      <c r="AU265">
        <v>175.625</v>
      </c>
      <c r="AV265">
        <v>183.44833333333301</v>
      </c>
      <c r="AW265">
        <v>184.775833333333</v>
      </c>
      <c r="AX265">
        <v>191.509166666667</v>
      </c>
      <c r="AY265">
        <v>197.04916666666699</v>
      </c>
      <c r="AZ265">
        <v>198.95333333333301</v>
      </c>
      <c r="BA265">
        <v>199.76416666666699</v>
      </c>
      <c r="BB265">
        <v>202.84666666666701</v>
      </c>
      <c r="BC265">
        <v>219.59</v>
      </c>
      <c r="BD265">
        <v>213.8</v>
      </c>
      <c r="BE265">
        <v>214.35083333333301</v>
      </c>
      <c r="BF265">
        <v>214.89</v>
      </c>
      <c r="BG265">
        <v>214.89</v>
      </c>
      <c r="BH265">
        <v>214.89</v>
      </c>
      <c r="BI265">
        <v>241.26968253968201</v>
      </c>
      <c r="BJ265">
        <v>250.25</v>
      </c>
      <c r="BK265">
        <v>250.25</v>
      </c>
      <c r="BL265">
        <v>250.25</v>
      </c>
    </row>
    <row r="266" spans="1:64" x14ac:dyDescent="0.35">
      <c r="A266" t="s">
        <v>297</v>
      </c>
      <c r="B266" t="s">
        <v>298</v>
      </c>
      <c r="C266" t="s">
        <v>892</v>
      </c>
      <c r="D266" t="s">
        <v>893</v>
      </c>
      <c r="E266">
        <v>0.71428599971428597</v>
      </c>
      <c r="F266">
        <v>0.71428599971428597</v>
      </c>
      <c r="G266">
        <v>0.71428599971428597</v>
      </c>
      <c r="H266">
        <v>0.71428599971428597</v>
      </c>
      <c r="I266">
        <v>0.71428599971428597</v>
      </c>
      <c r="J266">
        <v>0.71428599971428597</v>
      </c>
      <c r="K266">
        <v>0.71428599971428597</v>
      </c>
      <c r="L266">
        <v>0.71428599971428597</v>
      </c>
      <c r="M266">
        <v>0.71428599971428597</v>
      </c>
      <c r="N266">
        <v>0.71428599971428597</v>
      </c>
      <c r="O266">
        <v>0.71428599971428597</v>
      </c>
      <c r="P266">
        <v>0.71521691632142903</v>
      </c>
      <c r="Q266">
        <v>0.76872523719602703</v>
      </c>
      <c r="R266">
        <v>0.69395909802109201</v>
      </c>
      <c r="S266">
        <v>0.67947700357025098</v>
      </c>
      <c r="T266">
        <v>0.73950775529633594</v>
      </c>
      <c r="U266">
        <v>0.86956521814744803</v>
      </c>
      <c r="V266">
        <v>0.86956521814744803</v>
      </c>
      <c r="W266">
        <v>0.86956521814744803</v>
      </c>
      <c r="X266">
        <v>0.84202260193494305</v>
      </c>
      <c r="Y266">
        <v>0.77883373727604099</v>
      </c>
      <c r="Z266">
        <v>0.87757894275815396</v>
      </c>
      <c r="AA266">
        <v>1.0858158330833301</v>
      </c>
      <c r="AB266">
        <v>1.1140999997500001</v>
      </c>
      <c r="AC266">
        <v>1.47527749975</v>
      </c>
      <c r="AD266">
        <v>2.2286749994166701</v>
      </c>
      <c r="AE266">
        <v>2.2850316664166699</v>
      </c>
      <c r="AF266">
        <v>2.03603333333333</v>
      </c>
      <c r="AG266">
        <v>2.2734675000000002</v>
      </c>
      <c r="AH266">
        <v>2.6226775</v>
      </c>
      <c r="AI266">
        <v>2.58732083333333</v>
      </c>
      <c r="AJ266">
        <v>2.7613150000000002</v>
      </c>
      <c r="AK266">
        <v>2.8520141666666698</v>
      </c>
      <c r="AL266">
        <v>3.2677415833333301</v>
      </c>
      <c r="AM266">
        <v>3.5507983333333302</v>
      </c>
      <c r="AN266">
        <v>3.6270850000000001</v>
      </c>
      <c r="AO266">
        <v>4.2993491666666701</v>
      </c>
      <c r="AP266">
        <v>4.6079616666666698</v>
      </c>
      <c r="AQ266">
        <v>5.52828416666667</v>
      </c>
      <c r="AR266">
        <v>6.1094841666666699</v>
      </c>
      <c r="AS266">
        <v>6.9398283333333302</v>
      </c>
      <c r="AT266">
        <v>8.6091808333333297</v>
      </c>
      <c r="AU266">
        <v>10.540746666666699</v>
      </c>
      <c r="AV266">
        <v>7.5647491666666697</v>
      </c>
      <c r="AW266">
        <v>6.4596925000000001</v>
      </c>
      <c r="AX266">
        <v>6.3593283333333304</v>
      </c>
      <c r="AY266">
        <v>6.7715491666666701</v>
      </c>
      <c r="AZ266">
        <v>7.0453650000000003</v>
      </c>
      <c r="BA266">
        <v>8.26122333333333</v>
      </c>
      <c r="BB266">
        <v>8.4736741582488797</v>
      </c>
      <c r="BC266">
        <v>7.3212219611528804</v>
      </c>
      <c r="BD266">
        <v>7.2611321323273499</v>
      </c>
      <c r="BE266">
        <v>8.2099686265933105</v>
      </c>
      <c r="BF266">
        <v>9.6550560691352594</v>
      </c>
      <c r="BG266">
        <v>10.852655568783099</v>
      </c>
      <c r="BH266">
        <v>12.7589308811644</v>
      </c>
      <c r="BI266">
        <v>14.7096108855267</v>
      </c>
      <c r="BJ266">
        <v>13.3238014244992</v>
      </c>
      <c r="BK266">
        <v>13.233926471583301</v>
      </c>
      <c r="BL266">
        <v>14.448427054833299</v>
      </c>
    </row>
    <row r="267" spans="1:64" x14ac:dyDescent="0.35">
      <c r="A267" t="s">
        <v>351</v>
      </c>
      <c r="B267" t="s">
        <v>352</v>
      </c>
      <c r="C267" t="s">
        <v>892</v>
      </c>
      <c r="D267" t="s">
        <v>893</v>
      </c>
      <c r="E267">
        <v>0.71428599971428597</v>
      </c>
      <c r="F267">
        <v>0.71428599971428597</v>
      </c>
      <c r="G267">
        <v>0.71428599971428597</v>
      </c>
      <c r="H267">
        <v>0.71428599971428597</v>
      </c>
      <c r="I267">
        <v>0.71428599971428597</v>
      </c>
      <c r="J267">
        <v>0.71428599971428597</v>
      </c>
      <c r="K267">
        <v>0.71428599971428597</v>
      </c>
      <c r="L267">
        <v>0.71428599971428597</v>
      </c>
      <c r="M267">
        <v>0.71428599971428597</v>
      </c>
      <c r="N267">
        <v>0.71428599971428597</v>
      </c>
      <c r="O267">
        <v>0.71428599971428597</v>
      </c>
      <c r="P267">
        <v>0.71428599887889399</v>
      </c>
      <c r="Q267">
        <v>7.1431749899999997E-4</v>
      </c>
      <c r="R267">
        <v>6.5239666566666704E-4</v>
      </c>
      <c r="S267">
        <v>6.43459999E-4</v>
      </c>
      <c r="T267">
        <v>6.4322999949999995E-4</v>
      </c>
      <c r="U267">
        <v>7.0098383316666703E-4</v>
      </c>
      <c r="V267">
        <v>7.89727832416667E-4</v>
      </c>
      <c r="W267">
        <v>8.0066666666666697E-4</v>
      </c>
      <c r="X267">
        <v>7.9333333333333296E-4</v>
      </c>
      <c r="Y267">
        <v>7.8866666666666701E-4</v>
      </c>
      <c r="Z267">
        <v>8.6958333333333299E-4</v>
      </c>
      <c r="AA267">
        <v>9.2875E-4</v>
      </c>
      <c r="AB267">
        <v>1.2589999999999999E-3</v>
      </c>
      <c r="AC267">
        <v>1.8131883327499999E-3</v>
      </c>
      <c r="AD267">
        <v>3.1396416662499999E-3</v>
      </c>
      <c r="AE267">
        <v>7.7884491665833298E-3</v>
      </c>
      <c r="AF267">
        <v>9.5194749999999995E-3</v>
      </c>
      <c r="AG267">
        <v>8.2660249999999998E-3</v>
      </c>
      <c r="AH267">
        <v>1.3813695833333301E-2</v>
      </c>
      <c r="AI267">
        <v>3.0289108333333301E-2</v>
      </c>
      <c r="AJ267">
        <v>6.4639708333333296E-2</v>
      </c>
      <c r="AK267">
        <v>0.17221378333333301</v>
      </c>
      <c r="AL267">
        <v>0.45276266666666698</v>
      </c>
      <c r="AM267">
        <v>0.66937062166666705</v>
      </c>
      <c r="AN267">
        <v>0.86411916666666699</v>
      </c>
      <c r="AO267">
        <v>1.2079</v>
      </c>
      <c r="AP267">
        <v>1.3144975000000001</v>
      </c>
      <c r="AQ267">
        <v>1.86206916666667</v>
      </c>
      <c r="AR267">
        <v>2.3880191666666701</v>
      </c>
      <c r="AS267">
        <v>3.11084416666667</v>
      </c>
      <c r="AT267">
        <v>3.610935</v>
      </c>
      <c r="AU267">
        <v>4.3985950000000003</v>
      </c>
      <c r="AV267">
        <v>4.7332710464987198</v>
      </c>
      <c r="AW267">
        <v>4.7788753864357902</v>
      </c>
      <c r="AX267">
        <v>4.4649999999999999</v>
      </c>
      <c r="AY267">
        <v>3.6016666666666701</v>
      </c>
      <c r="AZ267">
        <v>4.0016666666666696</v>
      </c>
      <c r="BA267">
        <v>3.7450000000000001</v>
      </c>
      <c r="BB267">
        <v>5.0449999999999999</v>
      </c>
      <c r="BC267">
        <v>4.7975000000000003</v>
      </c>
      <c r="BD267">
        <v>4.8616666666666699</v>
      </c>
      <c r="BE267">
        <v>5.1475</v>
      </c>
      <c r="BF267">
        <v>5.3964833333333297</v>
      </c>
      <c r="BG267">
        <v>6.1541666666666703</v>
      </c>
      <c r="BH267">
        <v>8.6316666666666695</v>
      </c>
      <c r="BI267">
        <v>10.307499999999999</v>
      </c>
      <c r="BJ267">
        <v>9.5175000000000001</v>
      </c>
      <c r="BK267">
        <v>10.4583333333333</v>
      </c>
      <c r="BL267">
        <v>12.89</v>
      </c>
    </row>
    <row r="268" spans="1:64" x14ac:dyDescent="0.35">
      <c r="A268" t="s">
        <v>353</v>
      </c>
      <c r="B268" t="s">
        <v>354</v>
      </c>
      <c r="C268" t="s">
        <v>892</v>
      </c>
      <c r="D268" t="s">
        <v>893</v>
      </c>
      <c r="E268">
        <v>7.1428600071428601E-4</v>
      </c>
      <c r="F268">
        <v>7.1428600071428601E-4</v>
      </c>
      <c r="G268">
        <v>7.1428600071428601E-4</v>
      </c>
      <c r="H268">
        <v>7.1428600071428601E-4</v>
      </c>
      <c r="I268">
        <v>7.1428600071428601E-4</v>
      </c>
      <c r="J268">
        <v>7.1428600071428601E-4</v>
      </c>
      <c r="K268">
        <v>7.1428600071428601E-4</v>
      </c>
      <c r="L268">
        <v>7.1428600071428601E-4</v>
      </c>
      <c r="M268">
        <v>7.1428600071428601E-4</v>
      </c>
      <c r="N268">
        <v>7.1428600071428601E-4</v>
      </c>
      <c r="O268">
        <v>7.1428600071428601E-4</v>
      </c>
      <c r="P268">
        <v>7.1219542995242695E-4</v>
      </c>
      <c r="Q268">
        <v>6.5783174204698505E-4</v>
      </c>
      <c r="R268">
        <v>5.8571488122451999E-4</v>
      </c>
      <c r="S268">
        <v>5.8357882281972399E-4</v>
      </c>
      <c r="T268">
        <v>5.7076428281416605E-4</v>
      </c>
      <c r="U268">
        <v>6.2607704338503499E-4</v>
      </c>
      <c r="V268">
        <v>6.2906376559987204E-4</v>
      </c>
      <c r="W268">
        <v>6.7482402076295101E-4</v>
      </c>
      <c r="X268">
        <v>6.8049712441124505E-4</v>
      </c>
      <c r="Y268">
        <v>6.4529051059388995E-4</v>
      </c>
      <c r="Z268">
        <v>6.9097568056162499E-4</v>
      </c>
      <c r="AA268">
        <v>7.5994560388581401E-4</v>
      </c>
      <c r="AB268">
        <v>1.01423413220455E-3</v>
      </c>
      <c r="AC268">
        <v>1.25893678408442E-3</v>
      </c>
      <c r="AD268">
        <v>1.6155163771118799E-3</v>
      </c>
      <c r="AE268">
        <v>1.6684764684788899E-3</v>
      </c>
      <c r="AF268">
        <v>1.6634624460731601E-3</v>
      </c>
      <c r="AG268">
        <v>1.80773447752897E-3</v>
      </c>
      <c r="AH268">
        <v>2.12134031008689E-3</v>
      </c>
      <c r="AI268">
        <v>2.45451835023142E-3</v>
      </c>
      <c r="AJ268">
        <v>3.6254886572367698E-3</v>
      </c>
      <c r="AK268">
        <v>5.1042665511594996E-3</v>
      </c>
      <c r="AL268">
        <v>6.4904940995879198E-3</v>
      </c>
      <c r="AM268">
        <v>8.1607990595128806E-3</v>
      </c>
      <c r="AN268">
        <v>8.6752193293132395E-3</v>
      </c>
      <c r="AO268">
        <v>1.00137132167889E-2</v>
      </c>
      <c r="AP268">
        <v>1.21250465891802E-2</v>
      </c>
      <c r="AQ268">
        <v>2.3706012838122799E-2</v>
      </c>
      <c r="AR268">
        <v>3.8344710205420497E-2</v>
      </c>
      <c r="AS268">
        <v>4.4468376417429997E-2</v>
      </c>
      <c r="AT268">
        <v>5.5114659712586597E-2</v>
      </c>
      <c r="AU268">
        <v>5.5098290581033799E-2</v>
      </c>
      <c r="AV268">
        <v>0.69821607130572305</v>
      </c>
      <c r="AW268">
        <v>5.0744194146319499</v>
      </c>
      <c r="BC268" s="44">
        <f>$AW$268</f>
        <v>5.0744194146319499</v>
      </c>
      <c r="BD268" s="44">
        <f t="shared" ref="BD268:BL268" si="0">$AW$268</f>
        <v>5.0744194146319499</v>
      </c>
      <c r="BE268" s="44">
        <f t="shared" si="0"/>
        <v>5.0744194146319499</v>
      </c>
      <c r="BF268" s="44">
        <f t="shared" si="0"/>
        <v>5.0744194146319499</v>
      </c>
      <c r="BG268" s="44">
        <f t="shared" si="0"/>
        <v>5.0744194146319499</v>
      </c>
      <c r="BH268" s="44">
        <f t="shared" si="0"/>
        <v>5.0744194146319499</v>
      </c>
      <c r="BI268" s="44">
        <f t="shared" si="0"/>
        <v>5.0744194146319499</v>
      </c>
      <c r="BJ268" s="44">
        <f t="shared" si="0"/>
        <v>5.0744194146319499</v>
      </c>
      <c r="BK268" s="44">
        <f t="shared" si="0"/>
        <v>5.0744194146319499</v>
      </c>
      <c r="BL268" s="44">
        <f t="shared" si="0"/>
        <v>5.0744194146319499</v>
      </c>
    </row>
  </sheetData>
  <autoFilter ref="A4:BM4" xr:uid="{4F246245-74CE-44E6-80EC-94370B30941C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64E64-7BE1-431D-B745-175FD89CA4EB}">
  <sheetPr>
    <tabColor theme="5" tint="0.79998168889431442"/>
  </sheetPr>
  <dimension ref="A1:AW165"/>
  <sheetViews>
    <sheetView workbookViewId="0">
      <pane xSplit="7" ySplit="1" topLeftCell="AL2" activePane="bottomRight" state="frozen"/>
      <selection activeCell="C28" sqref="C28"/>
      <selection pane="topRight" activeCell="C28" sqref="C28"/>
      <selection pane="bottomLeft" activeCell="C28" sqref="C28"/>
      <selection pane="bottomRight" activeCell="C28" sqref="C28"/>
    </sheetView>
  </sheetViews>
  <sheetFormatPr defaultRowHeight="14.5" x14ac:dyDescent="0.35"/>
  <cols>
    <col min="31" max="37" width="0" hidden="1" customWidth="1"/>
  </cols>
  <sheetData>
    <row r="1" spans="1:4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>
        <v>1980</v>
      </c>
      <c r="I1">
        <v>1981</v>
      </c>
      <c r="J1">
        <v>1982</v>
      </c>
      <c r="K1">
        <v>1983</v>
      </c>
      <c r="L1">
        <v>1984</v>
      </c>
      <c r="M1">
        <v>1985</v>
      </c>
      <c r="N1">
        <v>1986</v>
      </c>
      <c r="O1">
        <v>1987</v>
      </c>
      <c r="P1">
        <v>1988</v>
      </c>
      <c r="Q1">
        <v>1989</v>
      </c>
      <c r="R1">
        <v>1990</v>
      </c>
      <c r="S1">
        <v>1991</v>
      </c>
      <c r="T1">
        <v>1992</v>
      </c>
      <c r="U1">
        <v>1993</v>
      </c>
      <c r="V1">
        <v>1994</v>
      </c>
      <c r="W1">
        <v>1995</v>
      </c>
      <c r="X1">
        <v>1996</v>
      </c>
      <c r="Y1">
        <v>1997</v>
      </c>
      <c r="Z1">
        <v>1998</v>
      </c>
      <c r="AA1">
        <v>1999</v>
      </c>
      <c r="AB1">
        <v>2000</v>
      </c>
      <c r="AC1">
        <v>2001</v>
      </c>
      <c r="AD1">
        <v>2002</v>
      </c>
      <c r="AE1">
        <v>2003</v>
      </c>
      <c r="AF1">
        <v>2004</v>
      </c>
      <c r="AG1">
        <v>2005</v>
      </c>
      <c r="AH1">
        <v>2006</v>
      </c>
      <c r="AI1">
        <v>2007</v>
      </c>
      <c r="AJ1">
        <v>2008</v>
      </c>
      <c r="AK1">
        <v>2009</v>
      </c>
      <c r="AL1">
        <v>2010</v>
      </c>
      <c r="AM1">
        <v>2011</v>
      </c>
      <c r="AN1">
        <v>2012</v>
      </c>
      <c r="AO1">
        <v>2013</v>
      </c>
      <c r="AP1">
        <v>2014</v>
      </c>
      <c r="AQ1">
        <v>2015</v>
      </c>
      <c r="AR1">
        <v>2016</v>
      </c>
      <c r="AS1">
        <v>2017</v>
      </c>
      <c r="AT1">
        <v>2018</v>
      </c>
      <c r="AU1">
        <v>2019</v>
      </c>
      <c r="AV1" t="s">
        <v>7</v>
      </c>
      <c r="AW1" t="s">
        <v>8</v>
      </c>
    </row>
    <row r="2" spans="1:49" x14ac:dyDescent="0.35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1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V2">
        <v>1</v>
      </c>
      <c r="AW2">
        <v>2010</v>
      </c>
    </row>
    <row r="3" spans="1:49" x14ac:dyDescent="0.35">
      <c r="A3" t="s">
        <v>16</v>
      </c>
      <c r="B3" t="s">
        <v>17</v>
      </c>
      <c r="C3" t="s">
        <v>18</v>
      </c>
      <c r="D3" t="s">
        <v>19</v>
      </c>
      <c r="E3" t="s">
        <v>13</v>
      </c>
      <c r="F3" t="s">
        <v>14</v>
      </c>
      <c r="G3" t="s">
        <v>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V3">
        <v>0</v>
      </c>
      <c r="AW3">
        <v>2016</v>
      </c>
    </row>
    <row r="4" spans="1:49" x14ac:dyDescent="0.35">
      <c r="A4" t="s">
        <v>20</v>
      </c>
      <c r="B4" t="s">
        <v>21</v>
      </c>
      <c r="C4" t="s">
        <v>22</v>
      </c>
      <c r="D4" t="s">
        <v>23</v>
      </c>
      <c r="E4" t="s">
        <v>13</v>
      </c>
      <c r="F4" t="s">
        <v>14</v>
      </c>
      <c r="G4" t="s">
        <v>15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  <c r="AJ4">
        <v>3</v>
      </c>
      <c r="AK4">
        <v>2</v>
      </c>
      <c r="AL4">
        <v>2</v>
      </c>
      <c r="AM4">
        <v>3</v>
      </c>
      <c r="AV4">
        <v>3</v>
      </c>
      <c r="AW4">
        <v>2008</v>
      </c>
    </row>
    <row r="5" spans="1:49" x14ac:dyDescent="0.35">
      <c r="A5" t="s">
        <v>24</v>
      </c>
      <c r="B5" t="s">
        <v>25</v>
      </c>
      <c r="C5" t="s">
        <v>26</v>
      </c>
      <c r="D5" t="s">
        <v>27</v>
      </c>
      <c r="E5" t="s">
        <v>13</v>
      </c>
      <c r="F5" t="s">
        <v>14</v>
      </c>
      <c r="G5" t="s">
        <v>15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</v>
      </c>
      <c r="AJ5">
        <v>1</v>
      </c>
      <c r="AK5">
        <v>0</v>
      </c>
      <c r="AL5">
        <v>0</v>
      </c>
      <c r="AM5">
        <v>1</v>
      </c>
      <c r="AN5">
        <v>0</v>
      </c>
      <c r="AO5">
        <v>1</v>
      </c>
      <c r="AV5">
        <v>1</v>
      </c>
      <c r="AW5">
        <v>2008</v>
      </c>
    </row>
    <row r="6" spans="1:49" x14ac:dyDescent="0.35">
      <c r="A6" t="s">
        <v>28</v>
      </c>
      <c r="B6" t="s">
        <v>29</v>
      </c>
      <c r="C6" t="s">
        <v>30</v>
      </c>
      <c r="D6" t="s">
        <v>31</v>
      </c>
      <c r="E6" t="s">
        <v>13</v>
      </c>
      <c r="F6" t="s">
        <v>14</v>
      </c>
      <c r="G6" t="s">
        <v>15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1</v>
      </c>
      <c r="AP6">
        <v>0</v>
      </c>
      <c r="AQ6">
        <v>0</v>
      </c>
      <c r="AR6">
        <v>0</v>
      </c>
      <c r="AS6">
        <v>0</v>
      </c>
      <c r="AV6">
        <v>1</v>
      </c>
      <c r="AW6">
        <v>2013</v>
      </c>
    </row>
    <row r="7" spans="1:49" x14ac:dyDescent="0.35">
      <c r="A7" t="s">
        <v>32</v>
      </c>
      <c r="B7" t="s">
        <v>33</v>
      </c>
      <c r="C7" t="s">
        <v>18</v>
      </c>
      <c r="D7" t="s">
        <v>19</v>
      </c>
      <c r="E7" t="s">
        <v>13</v>
      </c>
      <c r="F7" t="s">
        <v>14</v>
      </c>
      <c r="G7" t="s">
        <v>15</v>
      </c>
      <c r="AO7">
        <v>0</v>
      </c>
      <c r="AP7">
        <v>0</v>
      </c>
      <c r="AQ7">
        <v>0</v>
      </c>
      <c r="AR7">
        <v>0</v>
      </c>
      <c r="AS7">
        <v>0</v>
      </c>
      <c r="AV7">
        <v>0</v>
      </c>
      <c r="AW7">
        <v>2016</v>
      </c>
    </row>
    <row r="8" spans="1:49" x14ac:dyDescent="0.35">
      <c r="A8" t="s">
        <v>34</v>
      </c>
      <c r="B8" t="s">
        <v>35</v>
      </c>
      <c r="C8" t="s">
        <v>36</v>
      </c>
      <c r="D8" t="s">
        <v>37</v>
      </c>
      <c r="E8" t="s">
        <v>13</v>
      </c>
      <c r="F8" t="s">
        <v>14</v>
      </c>
      <c r="G8" t="s">
        <v>15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4</v>
      </c>
      <c r="R8">
        <v>3</v>
      </c>
      <c r="S8">
        <v>1</v>
      </c>
      <c r="T8">
        <v>2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2</v>
      </c>
      <c r="AB8">
        <v>1</v>
      </c>
      <c r="AC8">
        <v>1</v>
      </c>
      <c r="AD8">
        <v>1</v>
      </c>
      <c r="AE8">
        <v>1</v>
      </c>
      <c r="AF8">
        <v>1</v>
      </c>
      <c r="AG8">
        <v>2</v>
      </c>
      <c r="AH8">
        <v>2</v>
      </c>
      <c r="AI8">
        <v>3</v>
      </c>
      <c r="AJ8">
        <v>2</v>
      </c>
      <c r="AK8">
        <v>2</v>
      </c>
      <c r="AL8">
        <v>2</v>
      </c>
      <c r="AM8">
        <v>3</v>
      </c>
      <c r="AN8">
        <v>2</v>
      </c>
      <c r="AO8">
        <v>2</v>
      </c>
      <c r="AP8">
        <v>2</v>
      </c>
      <c r="AQ8">
        <v>1</v>
      </c>
      <c r="AR8">
        <v>2</v>
      </c>
      <c r="AS8">
        <v>2</v>
      </c>
      <c r="AV8">
        <v>4</v>
      </c>
      <c r="AW8">
        <v>2017</v>
      </c>
    </row>
    <row r="9" spans="1:49" x14ac:dyDescent="0.35">
      <c r="A9" t="s">
        <v>38</v>
      </c>
      <c r="B9" t="s">
        <v>39</v>
      </c>
      <c r="C9" t="s">
        <v>18</v>
      </c>
      <c r="D9" t="s">
        <v>40</v>
      </c>
      <c r="E9" t="s">
        <v>13</v>
      </c>
      <c r="F9" t="s">
        <v>14</v>
      </c>
      <c r="G9" t="s">
        <v>15</v>
      </c>
      <c r="H9">
        <v>2</v>
      </c>
      <c r="I9">
        <v>2</v>
      </c>
      <c r="J9">
        <v>2</v>
      </c>
      <c r="K9">
        <v>2</v>
      </c>
      <c r="L9">
        <v>2</v>
      </c>
      <c r="M9">
        <v>2</v>
      </c>
      <c r="N9">
        <v>3</v>
      </c>
      <c r="O9">
        <v>4</v>
      </c>
      <c r="P9">
        <v>4</v>
      </c>
      <c r="Q9">
        <v>3</v>
      </c>
      <c r="R9">
        <v>2</v>
      </c>
      <c r="S9">
        <v>2</v>
      </c>
      <c r="T9">
        <v>3</v>
      </c>
      <c r="U9">
        <v>2</v>
      </c>
      <c r="V9">
        <v>3</v>
      </c>
      <c r="W9">
        <v>3</v>
      </c>
      <c r="X9">
        <v>2</v>
      </c>
      <c r="Y9">
        <v>2</v>
      </c>
      <c r="Z9">
        <v>2</v>
      </c>
      <c r="AA9">
        <v>1</v>
      </c>
      <c r="AB9">
        <v>1</v>
      </c>
      <c r="AC9">
        <v>1</v>
      </c>
      <c r="AD9">
        <v>1</v>
      </c>
      <c r="AE9">
        <v>2</v>
      </c>
      <c r="AF9">
        <v>2</v>
      </c>
      <c r="AG9">
        <v>2</v>
      </c>
      <c r="AH9">
        <v>2</v>
      </c>
      <c r="AI9">
        <v>2</v>
      </c>
      <c r="AJ9">
        <v>2</v>
      </c>
      <c r="AK9">
        <v>2</v>
      </c>
      <c r="AL9">
        <v>2</v>
      </c>
      <c r="AM9">
        <v>2</v>
      </c>
      <c r="AN9">
        <v>2</v>
      </c>
      <c r="AO9">
        <v>2</v>
      </c>
      <c r="AP9">
        <v>2</v>
      </c>
      <c r="AQ9">
        <v>1</v>
      </c>
      <c r="AR9">
        <v>1</v>
      </c>
      <c r="AV9">
        <v>4</v>
      </c>
      <c r="AW9">
        <v>2016</v>
      </c>
    </row>
    <row r="10" spans="1:49" x14ac:dyDescent="0.35">
      <c r="A10" t="s">
        <v>41</v>
      </c>
      <c r="B10" t="s">
        <v>42</v>
      </c>
      <c r="C10" t="s">
        <v>18</v>
      </c>
      <c r="D10" t="s">
        <v>19</v>
      </c>
      <c r="E10" t="s">
        <v>13</v>
      </c>
      <c r="F10" t="s">
        <v>14</v>
      </c>
      <c r="G10" t="s">
        <v>15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</v>
      </c>
      <c r="AL10">
        <v>0</v>
      </c>
      <c r="AM10">
        <v>1</v>
      </c>
      <c r="AN10">
        <v>1</v>
      </c>
      <c r="AO10">
        <v>1</v>
      </c>
      <c r="AP10">
        <v>1</v>
      </c>
      <c r="AQ10">
        <v>1</v>
      </c>
      <c r="AR10">
        <v>0</v>
      </c>
      <c r="AS10">
        <v>0</v>
      </c>
      <c r="AV10">
        <v>1</v>
      </c>
      <c r="AW10">
        <v>2017</v>
      </c>
    </row>
    <row r="11" spans="1:49" x14ac:dyDescent="0.35">
      <c r="A11" t="s">
        <v>43</v>
      </c>
      <c r="B11" t="s">
        <v>44</v>
      </c>
      <c r="C11" t="s">
        <v>30</v>
      </c>
      <c r="D11" t="s">
        <v>31</v>
      </c>
      <c r="E11" t="s">
        <v>13</v>
      </c>
      <c r="F11" t="s">
        <v>14</v>
      </c>
      <c r="G11" t="s">
        <v>15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V11">
        <v>0</v>
      </c>
      <c r="AW11">
        <v>2015</v>
      </c>
    </row>
    <row r="12" spans="1:49" x14ac:dyDescent="0.35">
      <c r="A12" t="s">
        <v>45</v>
      </c>
      <c r="B12" t="s">
        <v>46</v>
      </c>
      <c r="C12" t="s">
        <v>22</v>
      </c>
      <c r="D12" t="s">
        <v>23</v>
      </c>
      <c r="E12" t="s">
        <v>13</v>
      </c>
      <c r="F12" t="s">
        <v>14</v>
      </c>
      <c r="G12" t="s">
        <v>15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V12">
        <v>0</v>
      </c>
      <c r="AW12">
        <v>2011</v>
      </c>
    </row>
    <row r="13" spans="1:49" x14ac:dyDescent="0.35">
      <c r="A13" t="s">
        <v>47</v>
      </c>
      <c r="B13" t="s">
        <v>48</v>
      </c>
      <c r="C13" t="s">
        <v>11</v>
      </c>
      <c r="D13" t="s">
        <v>12</v>
      </c>
      <c r="E13" t="s">
        <v>13</v>
      </c>
      <c r="F13" t="s">
        <v>14</v>
      </c>
      <c r="G13" t="s">
        <v>15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2</v>
      </c>
      <c r="AP13">
        <v>2</v>
      </c>
      <c r="AQ13">
        <v>2</v>
      </c>
      <c r="AR13">
        <v>1</v>
      </c>
      <c r="AV13">
        <v>2</v>
      </c>
      <c r="AW13">
        <v>2013</v>
      </c>
    </row>
    <row r="14" spans="1:49" x14ac:dyDescent="0.35">
      <c r="A14" t="s">
        <v>49</v>
      </c>
      <c r="B14" t="s">
        <v>50</v>
      </c>
      <c r="C14" t="s">
        <v>30</v>
      </c>
      <c r="D14" t="s">
        <v>31</v>
      </c>
      <c r="E14" t="s">
        <v>13</v>
      </c>
      <c r="F14" t="s">
        <v>14</v>
      </c>
      <c r="G14" t="s">
        <v>15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V14">
        <v>0</v>
      </c>
      <c r="AW14">
        <v>2003</v>
      </c>
    </row>
    <row r="15" spans="1:49" x14ac:dyDescent="0.35">
      <c r="A15" t="s">
        <v>51</v>
      </c>
      <c r="B15" t="s">
        <v>52</v>
      </c>
      <c r="C15" t="s">
        <v>18</v>
      </c>
      <c r="D15" t="s">
        <v>19</v>
      </c>
      <c r="E15" t="s">
        <v>13</v>
      </c>
      <c r="F15" t="s">
        <v>14</v>
      </c>
      <c r="G15" t="s">
        <v>15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</v>
      </c>
      <c r="AF15">
        <v>1</v>
      </c>
      <c r="AG15">
        <v>1</v>
      </c>
      <c r="AH15">
        <v>2</v>
      </c>
      <c r="AI15">
        <v>2</v>
      </c>
      <c r="AJ15">
        <v>2</v>
      </c>
      <c r="AK15">
        <v>2</v>
      </c>
      <c r="AL15">
        <v>2</v>
      </c>
      <c r="AM15">
        <v>2</v>
      </c>
      <c r="AN15">
        <v>2</v>
      </c>
      <c r="AO15">
        <v>1</v>
      </c>
      <c r="AP15">
        <v>2</v>
      </c>
      <c r="AQ15">
        <v>1</v>
      </c>
      <c r="AR15">
        <v>1</v>
      </c>
      <c r="AS15">
        <v>1</v>
      </c>
      <c r="AV15">
        <v>2</v>
      </c>
      <c r="AW15">
        <v>2008</v>
      </c>
    </row>
    <row r="16" spans="1:49" x14ac:dyDescent="0.35">
      <c r="A16" t="s">
        <v>53</v>
      </c>
      <c r="B16" t="s">
        <v>54</v>
      </c>
      <c r="C16" t="s">
        <v>18</v>
      </c>
      <c r="D16" t="s">
        <v>40</v>
      </c>
      <c r="E16" t="s">
        <v>13</v>
      </c>
      <c r="F16" t="s">
        <v>14</v>
      </c>
      <c r="G16" t="s">
        <v>15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1</v>
      </c>
      <c r="Q16">
        <v>1</v>
      </c>
      <c r="R16">
        <v>1</v>
      </c>
      <c r="S16">
        <v>1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V16">
        <v>1</v>
      </c>
      <c r="AW16">
        <v>2016</v>
      </c>
    </row>
    <row r="17" spans="1:49" x14ac:dyDescent="0.35">
      <c r="A17" t="s">
        <v>55</v>
      </c>
      <c r="B17" t="s">
        <v>56</v>
      </c>
      <c r="C17" t="s">
        <v>30</v>
      </c>
      <c r="D17" t="s">
        <v>31</v>
      </c>
      <c r="E17" t="s">
        <v>13</v>
      </c>
      <c r="F17" t="s">
        <v>14</v>
      </c>
      <c r="G17" t="s">
        <v>15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V17">
        <v>0</v>
      </c>
      <c r="AW17">
        <v>1997</v>
      </c>
    </row>
    <row r="18" spans="1:49" x14ac:dyDescent="0.35">
      <c r="A18" t="s">
        <v>57</v>
      </c>
      <c r="B18" t="s">
        <v>58</v>
      </c>
      <c r="C18" t="s">
        <v>26</v>
      </c>
      <c r="D18" t="s">
        <v>27</v>
      </c>
      <c r="E18" t="s">
        <v>13</v>
      </c>
      <c r="F18" t="s">
        <v>14</v>
      </c>
      <c r="G18" t="s">
        <v>15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V18">
        <v>0</v>
      </c>
      <c r="AW18">
        <v>2017</v>
      </c>
    </row>
    <row r="19" spans="1:49" x14ac:dyDescent="0.35">
      <c r="A19" t="s">
        <v>59</v>
      </c>
      <c r="B19" t="s">
        <v>60</v>
      </c>
      <c r="C19" t="s">
        <v>11</v>
      </c>
      <c r="D19" t="s">
        <v>12</v>
      </c>
      <c r="E19" t="s">
        <v>13</v>
      </c>
      <c r="F19" t="s">
        <v>14</v>
      </c>
      <c r="G19" t="s">
        <v>15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V19">
        <v>0</v>
      </c>
      <c r="AW19">
        <v>2017</v>
      </c>
    </row>
    <row r="20" spans="1:49" x14ac:dyDescent="0.35">
      <c r="A20" t="s">
        <v>61</v>
      </c>
      <c r="B20" t="s">
        <v>62</v>
      </c>
      <c r="C20" t="s">
        <v>30</v>
      </c>
      <c r="D20" t="s">
        <v>31</v>
      </c>
      <c r="E20" t="s">
        <v>13</v>
      </c>
      <c r="F20" t="s">
        <v>14</v>
      </c>
      <c r="G20" t="s">
        <v>15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V20">
        <v>0</v>
      </c>
      <c r="AW20">
        <v>2007</v>
      </c>
    </row>
    <row r="21" spans="1:49" x14ac:dyDescent="0.35">
      <c r="A21" t="s">
        <v>63</v>
      </c>
      <c r="B21" t="s">
        <v>64</v>
      </c>
      <c r="C21" t="s">
        <v>18</v>
      </c>
      <c r="D21" t="s">
        <v>19</v>
      </c>
      <c r="E21" t="s">
        <v>13</v>
      </c>
      <c r="F21" t="s">
        <v>14</v>
      </c>
      <c r="G21" t="s">
        <v>15</v>
      </c>
      <c r="AV21">
        <v>0</v>
      </c>
      <c r="AW21" t="e">
        <v>#N/A</v>
      </c>
    </row>
    <row r="22" spans="1:49" x14ac:dyDescent="0.35">
      <c r="A22" t="s">
        <v>65</v>
      </c>
      <c r="B22" t="s">
        <v>66</v>
      </c>
      <c r="C22" t="s">
        <v>26</v>
      </c>
      <c r="D22" t="s">
        <v>27</v>
      </c>
      <c r="E22" t="s">
        <v>13</v>
      </c>
      <c r="F22" t="s">
        <v>14</v>
      </c>
      <c r="G22" t="s">
        <v>15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V22">
        <v>0</v>
      </c>
      <c r="AW22">
        <v>2017</v>
      </c>
    </row>
    <row r="23" spans="1:49" x14ac:dyDescent="0.35">
      <c r="A23" t="s">
        <v>67</v>
      </c>
      <c r="B23" t="s">
        <v>68</v>
      </c>
      <c r="C23" t="s">
        <v>30</v>
      </c>
      <c r="D23" t="s">
        <v>31</v>
      </c>
      <c r="E23" t="s">
        <v>13</v>
      </c>
      <c r="F23" t="s">
        <v>14</v>
      </c>
      <c r="G23" t="s">
        <v>15</v>
      </c>
      <c r="R23">
        <v>1</v>
      </c>
      <c r="S23">
        <v>1</v>
      </c>
      <c r="T23">
        <v>1</v>
      </c>
      <c r="U23">
        <v>1</v>
      </c>
      <c r="V23">
        <v>4</v>
      </c>
      <c r="W23">
        <v>8</v>
      </c>
      <c r="X23">
        <v>6</v>
      </c>
      <c r="Y23">
        <v>7</v>
      </c>
      <c r="Z23">
        <v>5</v>
      </c>
      <c r="AA23">
        <v>4</v>
      </c>
      <c r="AB23">
        <v>3</v>
      </c>
      <c r="AC23">
        <v>3</v>
      </c>
      <c r="AD23">
        <v>2</v>
      </c>
      <c r="AE23">
        <v>3</v>
      </c>
      <c r="AF23">
        <v>3</v>
      </c>
      <c r="AG23">
        <v>5</v>
      </c>
      <c r="AH23">
        <v>7</v>
      </c>
      <c r="AI23">
        <v>8</v>
      </c>
      <c r="AJ23">
        <v>8</v>
      </c>
      <c r="AK23">
        <v>10</v>
      </c>
      <c r="AL23">
        <v>11</v>
      </c>
      <c r="AM23">
        <v>12</v>
      </c>
      <c r="AN23">
        <v>11</v>
      </c>
      <c r="AO23">
        <v>13</v>
      </c>
      <c r="AP23">
        <v>10</v>
      </c>
      <c r="AQ23">
        <v>7</v>
      </c>
      <c r="AR23">
        <v>7</v>
      </c>
      <c r="AS23">
        <v>7</v>
      </c>
      <c r="AV23">
        <v>13</v>
      </c>
      <c r="AW23">
        <v>2013</v>
      </c>
    </row>
    <row r="24" spans="1:49" x14ac:dyDescent="0.35">
      <c r="A24" t="s">
        <v>69</v>
      </c>
      <c r="B24" t="s">
        <v>70</v>
      </c>
      <c r="C24" t="s">
        <v>18</v>
      </c>
      <c r="D24" t="s">
        <v>40</v>
      </c>
      <c r="E24" t="s">
        <v>13</v>
      </c>
      <c r="F24" t="s">
        <v>14</v>
      </c>
      <c r="G24" t="s">
        <v>15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1</v>
      </c>
      <c r="AQ24">
        <v>1</v>
      </c>
      <c r="AR24">
        <v>0</v>
      </c>
      <c r="AS24">
        <v>0</v>
      </c>
      <c r="AV24">
        <v>1</v>
      </c>
      <c r="AW24">
        <v>2008</v>
      </c>
    </row>
    <row r="25" spans="1:49" x14ac:dyDescent="0.35">
      <c r="A25" t="s">
        <v>71</v>
      </c>
      <c r="B25" t="s">
        <v>72</v>
      </c>
      <c r="C25" t="s">
        <v>26</v>
      </c>
      <c r="D25" t="s">
        <v>27</v>
      </c>
      <c r="E25" t="s">
        <v>13</v>
      </c>
      <c r="F25" t="s">
        <v>14</v>
      </c>
      <c r="G25" t="s">
        <v>15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V25">
        <v>0</v>
      </c>
      <c r="AW25">
        <v>2017</v>
      </c>
    </row>
    <row r="26" spans="1:49" x14ac:dyDescent="0.35">
      <c r="A26" t="s">
        <v>73</v>
      </c>
      <c r="B26" t="s">
        <v>74</v>
      </c>
      <c r="C26" t="s">
        <v>26</v>
      </c>
      <c r="D26" t="s">
        <v>27</v>
      </c>
      <c r="E26" t="s">
        <v>13</v>
      </c>
      <c r="F26" t="s">
        <v>14</v>
      </c>
      <c r="G26" t="s">
        <v>15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V26">
        <v>0</v>
      </c>
      <c r="AW26">
        <v>2013</v>
      </c>
    </row>
    <row r="27" spans="1:49" x14ac:dyDescent="0.35">
      <c r="A27" t="s">
        <v>75</v>
      </c>
      <c r="B27" t="s">
        <v>76</v>
      </c>
      <c r="C27" t="s">
        <v>26</v>
      </c>
      <c r="D27" t="s">
        <v>27</v>
      </c>
      <c r="E27" t="s">
        <v>13</v>
      </c>
      <c r="F27" t="s">
        <v>14</v>
      </c>
      <c r="G27" t="s">
        <v>15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V27">
        <v>0</v>
      </c>
      <c r="AW27">
        <v>2013</v>
      </c>
    </row>
    <row r="28" spans="1:49" x14ac:dyDescent="0.35">
      <c r="A28" t="s">
        <v>77</v>
      </c>
      <c r="B28" t="s">
        <v>78</v>
      </c>
      <c r="C28" t="s">
        <v>36</v>
      </c>
      <c r="D28" t="s">
        <v>79</v>
      </c>
      <c r="E28" t="s">
        <v>13</v>
      </c>
      <c r="F28" t="s">
        <v>14</v>
      </c>
      <c r="G28" t="s">
        <v>15</v>
      </c>
      <c r="AV28">
        <v>0</v>
      </c>
      <c r="AW28" t="e">
        <v>#N/A</v>
      </c>
    </row>
    <row r="29" spans="1:49" x14ac:dyDescent="0.35">
      <c r="A29" t="s">
        <v>80</v>
      </c>
      <c r="B29" t="s">
        <v>81</v>
      </c>
      <c r="C29" t="s">
        <v>26</v>
      </c>
      <c r="D29" t="s">
        <v>27</v>
      </c>
      <c r="E29" t="s">
        <v>13</v>
      </c>
      <c r="F29" t="s">
        <v>14</v>
      </c>
      <c r="G29" t="s">
        <v>15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V29">
        <v>0</v>
      </c>
      <c r="AW29">
        <v>2006</v>
      </c>
    </row>
    <row r="30" spans="1:49" x14ac:dyDescent="0.35">
      <c r="A30" t="s">
        <v>82</v>
      </c>
      <c r="B30" t="s">
        <v>83</v>
      </c>
      <c r="C30" t="s">
        <v>84</v>
      </c>
      <c r="D30" t="s">
        <v>37</v>
      </c>
      <c r="E30" t="s">
        <v>13</v>
      </c>
      <c r="F30" t="s">
        <v>14</v>
      </c>
      <c r="G30" t="s">
        <v>15</v>
      </c>
      <c r="H30">
        <v>1</v>
      </c>
      <c r="I30">
        <v>1</v>
      </c>
      <c r="J30">
        <v>1</v>
      </c>
      <c r="K30">
        <v>1</v>
      </c>
      <c r="L30">
        <v>2</v>
      </c>
      <c r="M30">
        <v>2</v>
      </c>
      <c r="N30">
        <v>2</v>
      </c>
      <c r="O30">
        <v>3</v>
      </c>
      <c r="P30">
        <v>3</v>
      </c>
      <c r="Q30">
        <v>4</v>
      </c>
      <c r="R30">
        <v>3</v>
      </c>
      <c r="S30">
        <v>3</v>
      </c>
      <c r="T30">
        <v>4</v>
      </c>
      <c r="U30">
        <v>3</v>
      </c>
      <c r="V30">
        <v>2</v>
      </c>
      <c r="W30">
        <v>2</v>
      </c>
      <c r="X30">
        <v>2</v>
      </c>
      <c r="Y30">
        <v>2</v>
      </c>
      <c r="Z30">
        <v>2</v>
      </c>
      <c r="AA30">
        <v>1</v>
      </c>
      <c r="AB30">
        <v>2</v>
      </c>
      <c r="AC30">
        <v>2</v>
      </c>
      <c r="AD30">
        <v>2</v>
      </c>
      <c r="AE30">
        <v>3</v>
      </c>
      <c r="AF30">
        <v>4</v>
      </c>
      <c r="AG30">
        <v>4</v>
      </c>
      <c r="AH30">
        <v>4</v>
      </c>
      <c r="AI30">
        <v>5</v>
      </c>
      <c r="AJ30">
        <v>5</v>
      </c>
      <c r="AK30">
        <v>3</v>
      </c>
      <c r="AV30">
        <v>5</v>
      </c>
      <c r="AW30">
        <v>2008</v>
      </c>
    </row>
    <row r="31" spans="1:49" x14ac:dyDescent="0.35">
      <c r="A31" t="s">
        <v>85</v>
      </c>
      <c r="B31" t="s">
        <v>86</v>
      </c>
      <c r="C31" t="s">
        <v>26</v>
      </c>
      <c r="D31" t="s">
        <v>27</v>
      </c>
      <c r="E31" t="s">
        <v>13</v>
      </c>
      <c r="F31" t="s">
        <v>14</v>
      </c>
      <c r="G31" t="s">
        <v>15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V31">
        <v>0</v>
      </c>
      <c r="AW31">
        <v>2013</v>
      </c>
    </row>
    <row r="32" spans="1:49" x14ac:dyDescent="0.35">
      <c r="A32" t="s">
        <v>87</v>
      </c>
      <c r="B32" t="s">
        <v>88</v>
      </c>
      <c r="C32" t="s">
        <v>30</v>
      </c>
      <c r="D32" t="s">
        <v>31</v>
      </c>
      <c r="E32" t="s">
        <v>13</v>
      </c>
      <c r="F32" t="s">
        <v>14</v>
      </c>
      <c r="G32" t="s">
        <v>15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</v>
      </c>
      <c r="AK32">
        <v>1</v>
      </c>
      <c r="AL32">
        <v>1</v>
      </c>
      <c r="AM32">
        <v>1</v>
      </c>
      <c r="AN32">
        <v>1</v>
      </c>
      <c r="AO32">
        <v>1</v>
      </c>
      <c r="AP32">
        <v>1</v>
      </c>
      <c r="AQ32">
        <v>1</v>
      </c>
      <c r="AR32">
        <v>1</v>
      </c>
      <c r="AS32">
        <v>1</v>
      </c>
      <c r="AV32">
        <v>1</v>
      </c>
      <c r="AW32">
        <v>2017</v>
      </c>
    </row>
    <row r="33" spans="1:49" x14ac:dyDescent="0.35">
      <c r="A33" t="s">
        <v>89</v>
      </c>
      <c r="B33" t="s">
        <v>90</v>
      </c>
      <c r="C33" t="s">
        <v>36</v>
      </c>
      <c r="D33" t="s">
        <v>79</v>
      </c>
      <c r="E33" t="s">
        <v>13</v>
      </c>
      <c r="F33" t="s">
        <v>14</v>
      </c>
      <c r="G33" t="s">
        <v>15</v>
      </c>
      <c r="H33">
        <v>10</v>
      </c>
      <c r="I33">
        <v>6</v>
      </c>
      <c r="J33">
        <v>6</v>
      </c>
      <c r="K33">
        <v>7</v>
      </c>
      <c r="L33">
        <v>6</v>
      </c>
      <c r="M33">
        <v>5</v>
      </c>
      <c r="N33">
        <v>5</v>
      </c>
      <c r="O33">
        <v>5</v>
      </c>
      <c r="P33">
        <v>6</v>
      </c>
      <c r="Q33">
        <v>7</v>
      </c>
      <c r="R33">
        <v>6</v>
      </c>
      <c r="S33">
        <v>7</v>
      </c>
      <c r="T33">
        <v>7</v>
      </c>
      <c r="U33">
        <v>8</v>
      </c>
      <c r="V33">
        <v>6</v>
      </c>
      <c r="W33">
        <v>7</v>
      </c>
      <c r="X33">
        <v>8</v>
      </c>
      <c r="Y33">
        <v>9</v>
      </c>
      <c r="Z33">
        <v>14</v>
      </c>
      <c r="AA33">
        <v>13</v>
      </c>
      <c r="AB33">
        <v>15</v>
      </c>
      <c r="AC33">
        <v>18</v>
      </c>
      <c r="AD33">
        <v>19</v>
      </c>
      <c r="AE33">
        <v>21</v>
      </c>
      <c r="AF33">
        <v>28</v>
      </c>
      <c r="AG33">
        <v>30</v>
      </c>
      <c r="AH33">
        <v>40</v>
      </c>
      <c r="AI33">
        <v>45</v>
      </c>
      <c r="AJ33">
        <v>65</v>
      </c>
      <c r="AK33">
        <v>131</v>
      </c>
      <c r="AL33">
        <v>137</v>
      </c>
      <c r="AM33">
        <v>154</v>
      </c>
      <c r="AN33">
        <v>190</v>
      </c>
      <c r="AO33">
        <v>215</v>
      </c>
      <c r="AP33">
        <v>231</v>
      </c>
      <c r="AQ33">
        <v>279</v>
      </c>
      <c r="AR33">
        <v>280</v>
      </c>
      <c r="AV33">
        <v>280</v>
      </c>
      <c r="AW33">
        <v>2016</v>
      </c>
    </row>
    <row r="34" spans="1:49" x14ac:dyDescent="0.35">
      <c r="A34" t="s">
        <v>91</v>
      </c>
      <c r="B34" t="s">
        <v>92</v>
      </c>
      <c r="C34" t="s">
        <v>36</v>
      </c>
      <c r="D34" t="s">
        <v>79</v>
      </c>
      <c r="E34" t="s">
        <v>13</v>
      </c>
      <c r="F34" t="s">
        <v>14</v>
      </c>
      <c r="G34" t="s">
        <v>15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V34">
        <v>0</v>
      </c>
      <c r="AW34">
        <v>2016</v>
      </c>
    </row>
    <row r="35" spans="1:49" x14ac:dyDescent="0.35">
      <c r="A35" t="s">
        <v>93</v>
      </c>
      <c r="B35" t="s">
        <v>94</v>
      </c>
      <c r="C35" t="s">
        <v>30</v>
      </c>
      <c r="D35" t="s">
        <v>31</v>
      </c>
      <c r="E35" t="s">
        <v>13</v>
      </c>
      <c r="F35" t="s">
        <v>14</v>
      </c>
      <c r="G35" t="s">
        <v>15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M35">
        <v>1</v>
      </c>
      <c r="AV35">
        <v>1</v>
      </c>
      <c r="AW35">
        <v>2008</v>
      </c>
    </row>
    <row r="36" spans="1:49" x14ac:dyDescent="0.35">
      <c r="A36" t="s">
        <v>95</v>
      </c>
      <c r="B36" t="s">
        <v>96</v>
      </c>
      <c r="C36" t="s">
        <v>26</v>
      </c>
      <c r="D36" t="s">
        <v>27</v>
      </c>
      <c r="E36" t="s">
        <v>13</v>
      </c>
      <c r="F36" t="s">
        <v>14</v>
      </c>
      <c r="G36" t="s">
        <v>15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V36">
        <v>0</v>
      </c>
      <c r="AW36">
        <v>2011</v>
      </c>
    </row>
    <row r="37" spans="1:49" x14ac:dyDescent="0.35">
      <c r="A37" t="s">
        <v>97</v>
      </c>
      <c r="B37" t="s">
        <v>98</v>
      </c>
      <c r="C37" t="s">
        <v>30</v>
      </c>
      <c r="D37" t="s">
        <v>31</v>
      </c>
      <c r="E37" t="s">
        <v>13</v>
      </c>
      <c r="F37" t="s">
        <v>14</v>
      </c>
      <c r="G37" t="s">
        <v>15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1</v>
      </c>
      <c r="AM37">
        <v>1</v>
      </c>
      <c r="AN37">
        <v>1</v>
      </c>
      <c r="AO37">
        <v>1</v>
      </c>
      <c r="AP37">
        <v>0</v>
      </c>
      <c r="AQ37">
        <v>0</v>
      </c>
      <c r="AR37">
        <v>0</v>
      </c>
      <c r="AS37">
        <v>0</v>
      </c>
      <c r="AV37">
        <v>1</v>
      </c>
      <c r="AW37">
        <v>2013</v>
      </c>
    </row>
    <row r="38" spans="1:49" x14ac:dyDescent="0.35">
      <c r="A38" t="s">
        <v>99</v>
      </c>
      <c r="B38" t="s">
        <v>100</v>
      </c>
      <c r="C38" t="s">
        <v>18</v>
      </c>
      <c r="D38" t="s">
        <v>40</v>
      </c>
      <c r="E38" t="s">
        <v>13</v>
      </c>
      <c r="F38" t="s">
        <v>14</v>
      </c>
      <c r="G38" t="s">
        <v>15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V38">
        <v>0</v>
      </c>
      <c r="AW38">
        <v>2016</v>
      </c>
    </row>
    <row r="39" spans="1:49" x14ac:dyDescent="0.35">
      <c r="A39" t="s">
        <v>101</v>
      </c>
      <c r="B39" t="s">
        <v>102</v>
      </c>
      <c r="C39" t="s">
        <v>18</v>
      </c>
      <c r="D39" t="s">
        <v>40</v>
      </c>
      <c r="E39" t="s">
        <v>13</v>
      </c>
      <c r="F39" t="s">
        <v>14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V39">
        <v>0</v>
      </c>
      <c r="AW39">
        <v>2008</v>
      </c>
    </row>
    <row r="40" spans="1:49" x14ac:dyDescent="0.35">
      <c r="A40" t="s">
        <v>103</v>
      </c>
      <c r="B40" t="s">
        <v>104</v>
      </c>
      <c r="C40" t="s">
        <v>18</v>
      </c>
      <c r="D40" t="s">
        <v>40</v>
      </c>
      <c r="E40" t="s">
        <v>13</v>
      </c>
      <c r="F40" t="s">
        <v>14</v>
      </c>
      <c r="G40" t="s">
        <v>15</v>
      </c>
      <c r="U40">
        <v>0</v>
      </c>
      <c r="V40">
        <v>0</v>
      </c>
      <c r="W40">
        <v>1</v>
      </c>
      <c r="X40">
        <v>0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V40">
        <v>1</v>
      </c>
      <c r="AW40">
        <v>2012</v>
      </c>
    </row>
    <row r="41" spans="1:49" x14ac:dyDescent="0.35">
      <c r="A41" t="s">
        <v>105</v>
      </c>
      <c r="B41" t="s">
        <v>106</v>
      </c>
      <c r="C41" t="s">
        <v>26</v>
      </c>
      <c r="D41" t="s">
        <v>27</v>
      </c>
      <c r="E41" t="s">
        <v>13</v>
      </c>
      <c r="F41" t="s">
        <v>14</v>
      </c>
      <c r="G41" t="s">
        <v>15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V41">
        <v>0</v>
      </c>
      <c r="AW41">
        <v>2016</v>
      </c>
    </row>
    <row r="42" spans="1:49" x14ac:dyDescent="0.35">
      <c r="A42" t="s">
        <v>107</v>
      </c>
      <c r="B42" t="s">
        <v>108</v>
      </c>
      <c r="C42" t="s">
        <v>26</v>
      </c>
      <c r="D42" t="s">
        <v>27</v>
      </c>
      <c r="E42" t="s">
        <v>13</v>
      </c>
      <c r="F42" t="s">
        <v>14</v>
      </c>
      <c r="G42" t="s">
        <v>15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V42">
        <v>0</v>
      </c>
      <c r="AW42">
        <v>1998</v>
      </c>
    </row>
    <row r="43" spans="1:49" x14ac:dyDescent="0.35">
      <c r="A43" t="s">
        <v>109</v>
      </c>
      <c r="B43" t="s">
        <v>110</v>
      </c>
      <c r="C43" t="s">
        <v>18</v>
      </c>
      <c r="D43" t="s">
        <v>40</v>
      </c>
      <c r="E43" t="s">
        <v>13</v>
      </c>
      <c r="F43" t="s">
        <v>14</v>
      </c>
      <c r="G43" t="s">
        <v>15</v>
      </c>
      <c r="H43">
        <v>0</v>
      </c>
      <c r="I43">
        <v>0</v>
      </c>
      <c r="J43">
        <v>1</v>
      </c>
      <c r="K43">
        <v>1</v>
      </c>
      <c r="L43">
        <v>1</v>
      </c>
      <c r="M43">
        <v>1</v>
      </c>
      <c r="N43">
        <v>1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V43">
        <v>1</v>
      </c>
      <c r="AW43">
        <v>2017</v>
      </c>
    </row>
    <row r="44" spans="1:49" x14ac:dyDescent="0.35">
      <c r="A44" t="s">
        <v>111</v>
      </c>
      <c r="B44" t="s">
        <v>112</v>
      </c>
      <c r="C44" t="s">
        <v>30</v>
      </c>
      <c r="D44" t="s">
        <v>31</v>
      </c>
      <c r="E44" t="s">
        <v>13</v>
      </c>
      <c r="F44" t="s">
        <v>14</v>
      </c>
      <c r="G44" t="s">
        <v>15</v>
      </c>
      <c r="AV44">
        <v>0</v>
      </c>
      <c r="AW44" t="e">
        <v>#N/A</v>
      </c>
    </row>
    <row r="45" spans="1:49" x14ac:dyDescent="0.35">
      <c r="A45" t="s">
        <v>113</v>
      </c>
      <c r="B45" t="s">
        <v>114</v>
      </c>
      <c r="C45" t="s">
        <v>30</v>
      </c>
      <c r="D45" t="s">
        <v>31</v>
      </c>
      <c r="E45" t="s">
        <v>13</v>
      </c>
      <c r="F45" t="s">
        <v>14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P45">
        <v>0</v>
      </c>
      <c r="AQ45">
        <v>0</v>
      </c>
      <c r="AR45">
        <v>0</v>
      </c>
      <c r="AS45">
        <v>0</v>
      </c>
      <c r="AV45">
        <v>0</v>
      </c>
      <c r="AW45">
        <v>2017</v>
      </c>
    </row>
    <row r="46" spans="1:49" x14ac:dyDescent="0.35">
      <c r="A46" t="s">
        <v>115</v>
      </c>
      <c r="B46" t="s">
        <v>116</v>
      </c>
      <c r="C46" t="s">
        <v>30</v>
      </c>
      <c r="D46" t="s">
        <v>31</v>
      </c>
      <c r="E46" t="s">
        <v>13</v>
      </c>
      <c r="F46" t="s">
        <v>14</v>
      </c>
      <c r="G46" t="s">
        <v>15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V46">
        <v>0</v>
      </c>
      <c r="AW46">
        <v>2015</v>
      </c>
    </row>
    <row r="47" spans="1:49" x14ac:dyDescent="0.35">
      <c r="A47" t="s">
        <v>117</v>
      </c>
      <c r="B47" t="s">
        <v>118</v>
      </c>
      <c r="C47" t="s">
        <v>22</v>
      </c>
      <c r="D47" t="s">
        <v>23</v>
      </c>
      <c r="E47" t="s">
        <v>13</v>
      </c>
      <c r="F47" t="s">
        <v>14</v>
      </c>
      <c r="G47" t="s">
        <v>15</v>
      </c>
      <c r="H47">
        <v>1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0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2</v>
      </c>
      <c r="AC47">
        <v>2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V47">
        <v>2</v>
      </c>
      <c r="AW47">
        <v>2007</v>
      </c>
    </row>
    <row r="48" spans="1:49" x14ac:dyDescent="0.35">
      <c r="A48" t="s">
        <v>119</v>
      </c>
      <c r="B48" t="s">
        <v>120</v>
      </c>
      <c r="C48" t="s">
        <v>30</v>
      </c>
      <c r="D48" t="s">
        <v>31</v>
      </c>
      <c r="E48" t="s">
        <v>13</v>
      </c>
      <c r="F48" t="s">
        <v>14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V48">
        <v>0</v>
      </c>
      <c r="AW48">
        <v>2017</v>
      </c>
    </row>
    <row r="49" spans="1:49" x14ac:dyDescent="0.35">
      <c r="A49" t="s">
        <v>121</v>
      </c>
      <c r="B49" t="s">
        <v>122</v>
      </c>
      <c r="C49" t="s">
        <v>26</v>
      </c>
      <c r="D49" t="s">
        <v>27</v>
      </c>
      <c r="E49" t="s">
        <v>13</v>
      </c>
      <c r="F49" t="s">
        <v>14</v>
      </c>
      <c r="G49" t="s">
        <v>15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V49">
        <v>0</v>
      </c>
      <c r="AW49">
        <v>2009</v>
      </c>
    </row>
    <row r="50" spans="1:49" x14ac:dyDescent="0.35">
      <c r="A50" t="s">
        <v>123</v>
      </c>
      <c r="B50" t="s">
        <v>124</v>
      </c>
      <c r="C50" t="s">
        <v>18</v>
      </c>
      <c r="D50" t="s">
        <v>40</v>
      </c>
      <c r="E50" t="s">
        <v>13</v>
      </c>
      <c r="F50" t="s">
        <v>14</v>
      </c>
      <c r="G50" t="s">
        <v>15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V50">
        <v>0</v>
      </c>
      <c r="AW50">
        <v>2016</v>
      </c>
    </row>
    <row r="51" spans="1:49" x14ac:dyDescent="0.35">
      <c r="A51" t="s">
        <v>125</v>
      </c>
      <c r="B51" t="s">
        <v>126</v>
      </c>
      <c r="C51" t="s">
        <v>26</v>
      </c>
      <c r="D51" t="s">
        <v>27</v>
      </c>
      <c r="E51" t="s">
        <v>13</v>
      </c>
      <c r="F51" t="s">
        <v>14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V51">
        <v>0</v>
      </c>
      <c r="AW51">
        <v>2008</v>
      </c>
    </row>
    <row r="52" spans="1:49" x14ac:dyDescent="0.35">
      <c r="A52" t="s">
        <v>127</v>
      </c>
      <c r="B52" t="s">
        <v>128</v>
      </c>
      <c r="C52" t="s">
        <v>26</v>
      </c>
      <c r="D52" t="s">
        <v>27</v>
      </c>
      <c r="E52" t="s">
        <v>13</v>
      </c>
      <c r="F52" t="s">
        <v>14</v>
      </c>
      <c r="G52" t="s">
        <v>15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1</v>
      </c>
      <c r="AI52">
        <v>1</v>
      </c>
      <c r="AJ52">
        <v>1</v>
      </c>
      <c r="AK52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1</v>
      </c>
      <c r="AV52">
        <v>1</v>
      </c>
      <c r="AW52">
        <v>2008</v>
      </c>
    </row>
    <row r="53" spans="1:49" x14ac:dyDescent="0.35">
      <c r="A53" t="s">
        <v>129</v>
      </c>
      <c r="B53" t="s">
        <v>130</v>
      </c>
      <c r="C53" t="s">
        <v>36</v>
      </c>
      <c r="D53" t="s">
        <v>79</v>
      </c>
      <c r="E53" t="s">
        <v>13</v>
      </c>
      <c r="F53" t="s">
        <v>14</v>
      </c>
      <c r="G53" t="s">
        <v>15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V53">
        <v>0</v>
      </c>
      <c r="AW53">
        <v>2013</v>
      </c>
    </row>
    <row r="54" spans="1:49" x14ac:dyDescent="0.35">
      <c r="A54" t="s">
        <v>131</v>
      </c>
      <c r="B54" t="s">
        <v>132</v>
      </c>
      <c r="C54" t="s">
        <v>18</v>
      </c>
      <c r="D54" t="s">
        <v>40</v>
      </c>
      <c r="E54" t="s">
        <v>13</v>
      </c>
      <c r="F54" t="s">
        <v>14</v>
      </c>
      <c r="G54" t="s">
        <v>15</v>
      </c>
      <c r="H54">
        <v>3</v>
      </c>
      <c r="I54">
        <v>3</v>
      </c>
      <c r="J54">
        <v>3</v>
      </c>
      <c r="K54">
        <v>3</v>
      </c>
      <c r="L54">
        <v>2</v>
      </c>
      <c r="M54">
        <v>2</v>
      </c>
      <c r="N54">
        <v>3</v>
      </c>
      <c r="O54">
        <v>4</v>
      </c>
      <c r="P54">
        <v>4</v>
      </c>
      <c r="Q54">
        <v>4</v>
      </c>
      <c r="R54">
        <v>5</v>
      </c>
      <c r="S54">
        <v>6</v>
      </c>
      <c r="T54">
        <v>6</v>
      </c>
      <c r="U54">
        <v>5</v>
      </c>
      <c r="V54">
        <v>4</v>
      </c>
      <c r="W54">
        <v>6</v>
      </c>
      <c r="X54">
        <v>5</v>
      </c>
      <c r="Y54">
        <v>5</v>
      </c>
      <c r="Z54">
        <v>4</v>
      </c>
      <c r="AA54">
        <v>3</v>
      </c>
      <c r="AB54">
        <v>2</v>
      </c>
      <c r="AC54">
        <v>1</v>
      </c>
      <c r="AD54">
        <v>2</v>
      </c>
      <c r="AE54">
        <v>2</v>
      </c>
      <c r="AF54">
        <v>2</v>
      </c>
      <c r="AG54">
        <v>2</v>
      </c>
      <c r="AH54">
        <v>2</v>
      </c>
      <c r="AI54">
        <v>3</v>
      </c>
      <c r="AJ54">
        <v>3</v>
      </c>
      <c r="AK54">
        <v>3</v>
      </c>
      <c r="AL54">
        <v>3</v>
      </c>
      <c r="AM54">
        <v>3</v>
      </c>
      <c r="AN54">
        <v>2</v>
      </c>
      <c r="AO54">
        <v>2</v>
      </c>
      <c r="AP54">
        <v>2</v>
      </c>
      <c r="AQ54">
        <v>2</v>
      </c>
      <c r="AR54">
        <v>2</v>
      </c>
      <c r="AV54">
        <v>6</v>
      </c>
      <c r="AW54">
        <v>2016</v>
      </c>
    </row>
    <row r="55" spans="1:49" x14ac:dyDescent="0.35">
      <c r="A55" t="s">
        <v>133</v>
      </c>
      <c r="B55" t="s">
        <v>134</v>
      </c>
      <c r="C55" t="s">
        <v>18</v>
      </c>
      <c r="D55" t="s">
        <v>40</v>
      </c>
      <c r="E55" t="s">
        <v>13</v>
      </c>
      <c r="F55" t="s">
        <v>14</v>
      </c>
      <c r="G55" t="s">
        <v>15</v>
      </c>
      <c r="W55">
        <v>8</v>
      </c>
      <c r="X55">
        <v>8</v>
      </c>
      <c r="Y55">
        <v>7</v>
      </c>
      <c r="Z55">
        <v>7</v>
      </c>
      <c r="AA55">
        <v>6</v>
      </c>
      <c r="AB55">
        <v>6</v>
      </c>
      <c r="AC55">
        <v>5</v>
      </c>
      <c r="AD55">
        <v>6</v>
      </c>
      <c r="AE55">
        <v>7</v>
      </c>
      <c r="AF55">
        <v>9</v>
      </c>
      <c r="AG55">
        <v>9</v>
      </c>
      <c r="AH55">
        <v>10</v>
      </c>
      <c r="AI55">
        <v>10</v>
      </c>
      <c r="AJ55">
        <v>11</v>
      </c>
      <c r="AK55">
        <v>11</v>
      </c>
      <c r="AL55">
        <v>11</v>
      </c>
      <c r="AM55">
        <v>11</v>
      </c>
      <c r="AN55">
        <v>6</v>
      </c>
      <c r="AO55">
        <v>6</v>
      </c>
      <c r="AP55">
        <v>6</v>
      </c>
      <c r="AQ55">
        <v>6</v>
      </c>
      <c r="AR55">
        <v>5</v>
      </c>
      <c r="AV55">
        <v>11</v>
      </c>
      <c r="AW55">
        <v>2016</v>
      </c>
    </row>
    <row r="56" spans="1:49" x14ac:dyDescent="0.35">
      <c r="A56" t="s">
        <v>135</v>
      </c>
      <c r="B56" t="s">
        <v>136</v>
      </c>
      <c r="C56" t="s">
        <v>26</v>
      </c>
      <c r="D56" t="s">
        <v>27</v>
      </c>
      <c r="E56" t="s">
        <v>13</v>
      </c>
      <c r="F56" t="s">
        <v>14</v>
      </c>
      <c r="G56" t="s">
        <v>15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AV56">
        <v>0</v>
      </c>
      <c r="AW56">
        <v>1990</v>
      </c>
    </row>
    <row r="57" spans="1:49" x14ac:dyDescent="0.35">
      <c r="A57" t="s">
        <v>137</v>
      </c>
      <c r="B57" t="s">
        <v>138</v>
      </c>
      <c r="C57" t="s">
        <v>18</v>
      </c>
      <c r="D57" t="s">
        <v>19</v>
      </c>
      <c r="E57" t="s">
        <v>13</v>
      </c>
      <c r="F57" t="s">
        <v>14</v>
      </c>
      <c r="G57" t="s">
        <v>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V57">
        <v>0</v>
      </c>
      <c r="AW57">
        <v>2017</v>
      </c>
    </row>
    <row r="58" spans="1:49" x14ac:dyDescent="0.35">
      <c r="A58" t="s">
        <v>139</v>
      </c>
      <c r="B58" t="s">
        <v>140</v>
      </c>
      <c r="C58" t="s">
        <v>18</v>
      </c>
      <c r="D58" t="s">
        <v>40</v>
      </c>
      <c r="E58" t="s">
        <v>13</v>
      </c>
      <c r="F58" t="s">
        <v>14</v>
      </c>
      <c r="G58" t="s">
        <v>15</v>
      </c>
      <c r="H58">
        <v>2</v>
      </c>
      <c r="I58">
        <v>1</v>
      </c>
      <c r="J58">
        <v>1</v>
      </c>
      <c r="K58">
        <v>1</v>
      </c>
      <c r="L58">
        <v>1</v>
      </c>
      <c r="M58">
        <v>1</v>
      </c>
      <c r="N58">
        <v>2</v>
      </c>
      <c r="O58">
        <v>2</v>
      </c>
      <c r="P58">
        <v>3</v>
      </c>
      <c r="Q58">
        <v>3</v>
      </c>
      <c r="R58">
        <v>10</v>
      </c>
      <c r="S58">
        <v>20</v>
      </c>
      <c r="T58">
        <v>20</v>
      </c>
      <c r="U58">
        <v>15</v>
      </c>
      <c r="V58">
        <v>13</v>
      </c>
      <c r="W58">
        <v>15</v>
      </c>
      <c r="X58">
        <v>11</v>
      </c>
      <c r="Y58">
        <v>9</v>
      </c>
      <c r="Z58">
        <v>9</v>
      </c>
      <c r="AA58">
        <v>8</v>
      </c>
      <c r="AB58">
        <v>7</v>
      </c>
      <c r="AC58">
        <v>6</v>
      </c>
      <c r="AD58">
        <v>6</v>
      </c>
      <c r="AE58">
        <v>7</v>
      </c>
      <c r="AF58">
        <v>8</v>
      </c>
      <c r="AG58">
        <v>7</v>
      </c>
      <c r="AH58">
        <v>7</v>
      </c>
      <c r="AI58">
        <v>7</v>
      </c>
      <c r="AJ58">
        <v>8</v>
      </c>
      <c r="AK58">
        <v>7</v>
      </c>
      <c r="AL58">
        <v>7</v>
      </c>
      <c r="AM58">
        <v>8</v>
      </c>
      <c r="AN58">
        <v>7</v>
      </c>
      <c r="AO58">
        <v>8</v>
      </c>
      <c r="AP58">
        <v>8</v>
      </c>
      <c r="AQ58">
        <v>6</v>
      </c>
      <c r="AR58">
        <v>6</v>
      </c>
      <c r="AV58">
        <v>20</v>
      </c>
      <c r="AW58">
        <v>2016</v>
      </c>
    </row>
    <row r="59" spans="1:49" x14ac:dyDescent="0.35">
      <c r="A59" t="s">
        <v>141</v>
      </c>
      <c r="B59" t="s">
        <v>142</v>
      </c>
      <c r="C59" t="s">
        <v>26</v>
      </c>
      <c r="D59" t="s">
        <v>27</v>
      </c>
      <c r="E59" t="s">
        <v>13</v>
      </c>
      <c r="F59" t="s">
        <v>14</v>
      </c>
      <c r="G59" t="s">
        <v>15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V59">
        <v>0</v>
      </c>
      <c r="AW59">
        <v>2011</v>
      </c>
    </row>
    <row r="60" spans="1:49" x14ac:dyDescent="0.35">
      <c r="A60" t="s">
        <v>143</v>
      </c>
      <c r="B60" t="s">
        <v>144</v>
      </c>
      <c r="C60" t="s">
        <v>18</v>
      </c>
      <c r="D60" t="s">
        <v>40</v>
      </c>
      <c r="E60" t="s">
        <v>13</v>
      </c>
      <c r="F60" t="s">
        <v>14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2</v>
      </c>
      <c r="U60">
        <v>2</v>
      </c>
      <c r="V60">
        <v>1</v>
      </c>
      <c r="W60">
        <v>2</v>
      </c>
      <c r="X60">
        <v>2</v>
      </c>
      <c r="Y60">
        <v>2</v>
      </c>
      <c r="Z60">
        <v>2</v>
      </c>
      <c r="AA60">
        <v>1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V60">
        <v>2</v>
      </c>
      <c r="AW60">
        <v>1998</v>
      </c>
    </row>
    <row r="61" spans="1:49" x14ac:dyDescent="0.35">
      <c r="A61" t="s">
        <v>145</v>
      </c>
      <c r="B61" t="s">
        <v>146</v>
      </c>
      <c r="C61" t="s">
        <v>30</v>
      </c>
      <c r="D61" t="s">
        <v>31</v>
      </c>
      <c r="E61" t="s">
        <v>13</v>
      </c>
      <c r="F61" t="s">
        <v>14</v>
      </c>
      <c r="G61" t="s">
        <v>15</v>
      </c>
      <c r="S61">
        <v>0</v>
      </c>
      <c r="T61">
        <v>0</v>
      </c>
      <c r="U61">
        <v>0</v>
      </c>
      <c r="V61">
        <v>0</v>
      </c>
      <c r="W61">
        <v>0</v>
      </c>
      <c r="AV61">
        <v>0</v>
      </c>
      <c r="AW61">
        <v>1994</v>
      </c>
    </row>
    <row r="62" spans="1:49" x14ac:dyDescent="0.35">
      <c r="A62" t="s">
        <v>147</v>
      </c>
      <c r="B62" t="s">
        <v>148</v>
      </c>
      <c r="C62" t="s">
        <v>30</v>
      </c>
      <c r="D62" t="s">
        <v>31</v>
      </c>
      <c r="E62" t="s">
        <v>13</v>
      </c>
      <c r="F62" t="s">
        <v>14</v>
      </c>
      <c r="G62" t="s">
        <v>15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V62">
        <v>0</v>
      </c>
      <c r="AW62">
        <v>2016</v>
      </c>
    </row>
    <row r="63" spans="1:49" x14ac:dyDescent="0.35">
      <c r="A63" t="s">
        <v>149</v>
      </c>
      <c r="B63" t="s">
        <v>150</v>
      </c>
      <c r="C63" t="s">
        <v>26</v>
      </c>
      <c r="D63" t="s">
        <v>27</v>
      </c>
      <c r="E63" t="s">
        <v>13</v>
      </c>
      <c r="F63" t="s">
        <v>14</v>
      </c>
      <c r="G63" t="s">
        <v>15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V63">
        <v>0</v>
      </c>
      <c r="AW63">
        <v>2013</v>
      </c>
    </row>
    <row r="64" spans="1:49" x14ac:dyDescent="0.35">
      <c r="A64" t="s">
        <v>151</v>
      </c>
      <c r="B64" t="s">
        <v>152</v>
      </c>
      <c r="C64" t="s">
        <v>30</v>
      </c>
      <c r="D64" t="s">
        <v>31</v>
      </c>
      <c r="E64" t="s">
        <v>13</v>
      </c>
      <c r="F64" t="s">
        <v>14</v>
      </c>
      <c r="G64" t="s">
        <v>15</v>
      </c>
      <c r="AV64">
        <v>0</v>
      </c>
      <c r="AW64" t="e">
        <v>#N/A</v>
      </c>
    </row>
    <row r="65" spans="1:49" x14ac:dyDescent="0.35">
      <c r="A65" t="s">
        <v>153</v>
      </c>
      <c r="B65" t="s">
        <v>154</v>
      </c>
      <c r="C65" t="s">
        <v>18</v>
      </c>
      <c r="D65" t="s">
        <v>40</v>
      </c>
      <c r="E65" t="s">
        <v>13</v>
      </c>
      <c r="F65" t="s">
        <v>14</v>
      </c>
      <c r="G65" t="s">
        <v>15</v>
      </c>
      <c r="M65">
        <v>3</v>
      </c>
      <c r="N65">
        <v>1</v>
      </c>
      <c r="O65">
        <v>1</v>
      </c>
      <c r="P65">
        <v>1</v>
      </c>
      <c r="Q65">
        <v>1</v>
      </c>
      <c r="R65">
        <v>0</v>
      </c>
      <c r="S65">
        <v>0</v>
      </c>
      <c r="T65">
        <v>0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2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</v>
      </c>
      <c r="AR65">
        <v>0</v>
      </c>
      <c r="AV65">
        <v>3</v>
      </c>
      <c r="AW65">
        <v>2016</v>
      </c>
    </row>
    <row r="66" spans="1:49" x14ac:dyDescent="0.35">
      <c r="A66" t="s">
        <v>155</v>
      </c>
      <c r="B66" t="s">
        <v>156</v>
      </c>
      <c r="C66" t="s">
        <v>18</v>
      </c>
      <c r="D66" t="s">
        <v>40</v>
      </c>
      <c r="E66" t="s">
        <v>13</v>
      </c>
      <c r="F66" t="s">
        <v>14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V66">
        <v>0</v>
      </c>
      <c r="AW66">
        <v>2016</v>
      </c>
    </row>
    <row r="67" spans="1:49" x14ac:dyDescent="0.35">
      <c r="A67" t="s">
        <v>157</v>
      </c>
      <c r="B67" t="s">
        <v>158</v>
      </c>
      <c r="C67" t="s">
        <v>11</v>
      </c>
      <c r="D67" t="s">
        <v>12</v>
      </c>
      <c r="E67" t="s">
        <v>13</v>
      </c>
      <c r="F67" t="s">
        <v>14</v>
      </c>
      <c r="G67" t="s">
        <v>15</v>
      </c>
      <c r="H67">
        <v>2</v>
      </c>
      <c r="I67">
        <v>1</v>
      </c>
      <c r="J67">
        <v>2</v>
      </c>
      <c r="K67">
        <v>2</v>
      </c>
      <c r="L67">
        <v>3</v>
      </c>
      <c r="M67">
        <v>3</v>
      </c>
      <c r="N67">
        <v>3</v>
      </c>
      <c r="O67">
        <v>3</v>
      </c>
      <c r="P67">
        <v>4</v>
      </c>
      <c r="Q67">
        <v>4</v>
      </c>
      <c r="R67">
        <v>4</v>
      </c>
      <c r="S67">
        <v>4</v>
      </c>
      <c r="T67">
        <v>4</v>
      </c>
      <c r="U67">
        <v>2</v>
      </c>
      <c r="V67">
        <v>3</v>
      </c>
      <c r="W67">
        <v>3</v>
      </c>
      <c r="X67">
        <v>3</v>
      </c>
      <c r="Y67">
        <v>3</v>
      </c>
      <c r="Z67">
        <v>4</v>
      </c>
      <c r="AA67">
        <v>4</v>
      </c>
      <c r="AB67">
        <v>4</v>
      </c>
      <c r="AC67">
        <v>4</v>
      </c>
      <c r="AD67">
        <v>3</v>
      </c>
      <c r="AE67">
        <v>4</v>
      </c>
      <c r="AF67">
        <v>5</v>
      </c>
      <c r="AG67">
        <v>6</v>
      </c>
      <c r="AH67">
        <v>9</v>
      </c>
      <c r="AI67">
        <v>12</v>
      </c>
      <c r="AJ67">
        <v>23</v>
      </c>
      <c r="AK67">
        <v>17</v>
      </c>
      <c r="AL67">
        <v>21</v>
      </c>
      <c r="AM67">
        <v>20</v>
      </c>
      <c r="AN67">
        <v>19</v>
      </c>
      <c r="AO67">
        <v>19</v>
      </c>
      <c r="AP67">
        <v>25</v>
      </c>
      <c r="AQ67">
        <v>29</v>
      </c>
      <c r="AR67">
        <v>27</v>
      </c>
      <c r="AS67">
        <v>26</v>
      </c>
      <c r="AV67">
        <v>29</v>
      </c>
      <c r="AW67">
        <v>2015</v>
      </c>
    </row>
    <row r="68" spans="1:49" x14ac:dyDescent="0.35">
      <c r="A68" t="s">
        <v>159</v>
      </c>
      <c r="B68" t="s">
        <v>160</v>
      </c>
      <c r="C68" t="s">
        <v>36</v>
      </c>
      <c r="D68" t="s">
        <v>79</v>
      </c>
      <c r="E68" t="s">
        <v>13</v>
      </c>
      <c r="F68" t="s">
        <v>14</v>
      </c>
      <c r="G68" t="s">
        <v>15</v>
      </c>
      <c r="H68">
        <v>2</v>
      </c>
      <c r="I68">
        <v>2</v>
      </c>
      <c r="J68">
        <v>2</v>
      </c>
      <c r="K68">
        <v>1</v>
      </c>
      <c r="L68">
        <v>2</v>
      </c>
      <c r="M68">
        <v>1</v>
      </c>
      <c r="N68">
        <v>1</v>
      </c>
      <c r="O68">
        <v>1</v>
      </c>
      <c r="P68">
        <v>1</v>
      </c>
      <c r="Q68">
        <v>1</v>
      </c>
      <c r="R68">
        <v>2</v>
      </c>
      <c r="S68">
        <v>2</v>
      </c>
      <c r="T68">
        <v>2</v>
      </c>
      <c r="U68">
        <v>2</v>
      </c>
      <c r="V68">
        <v>6</v>
      </c>
      <c r="W68">
        <v>3</v>
      </c>
      <c r="X68">
        <v>4</v>
      </c>
      <c r="Y68">
        <v>3</v>
      </c>
      <c r="Z68">
        <v>1</v>
      </c>
      <c r="AA68">
        <v>1</v>
      </c>
      <c r="AB68">
        <v>1</v>
      </c>
      <c r="AC68">
        <v>0</v>
      </c>
      <c r="AD68">
        <v>1</v>
      </c>
      <c r="AE68">
        <v>1</v>
      </c>
      <c r="AF68">
        <v>1</v>
      </c>
      <c r="AG68">
        <v>1</v>
      </c>
      <c r="AH68">
        <v>2</v>
      </c>
      <c r="AI68">
        <v>2</v>
      </c>
      <c r="AJ68">
        <v>2</v>
      </c>
      <c r="AK68">
        <v>3</v>
      </c>
      <c r="AL68">
        <v>4</v>
      </c>
      <c r="AM68">
        <v>4</v>
      </c>
      <c r="AN68">
        <v>4</v>
      </c>
      <c r="AO68">
        <v>4</v>
      </c>
      <c r="AP68">
        <v>4</v>
      </c>
      <c r="AQ68">
        <v>4</v>
      </c>
      <c r="AV68">
        <v>6</v>
      </c>
      <c r="AW68">
        <v>2015</v>
      </c>
    </row>
    <row r="69" spans="1:49" x14ac:dyDescent="0.35">
      <c r="A69" t="s">
        <v>161</v>
      </c>
      <c r="B69" t="s">
        <v>162</v>
      </c>
      <c r="C69" t="s">
        <v>22</v>
      </c>
      <c r="D69" t="s">
        <v>23</v>
      </c>
      <c r="E69" t="s">
        <v>13</v>
      </c>
      <c r="F69" t="s">
        <v>14</v>
      </c>
      <c r="G69" t="s">
        <v>15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2</v>
      </c>
      <c r="P69">
        <v>3</v>
      </c>
      <c r="Q69">
        <v>4</v>
      </c>
      <c r="R69">
        <v>4</v>
      </c>
      <c r="S69">
        <v>5</v>
      </c>
      <c r="T69">
        <v>7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4</v>
      </c>
      <c r="AD69">
        <v>2</v>
      </c>
      <c r="AE69">
        <v>1</v>
      </c>
      <c r="AF69">
        <v>1</v>
      </c>
      <c r="AG69">
        <v>3</v>
      </c>
      <c r="AH69">
        <v>3</v>
      </c>
      <c r="AI69">
        <v>2</v>
      </c>
      <c r="AJ69">
        <v>2</v>
      </c>
      <c r="AK69">
        <v>1</v>
      </c>
      <c r="AV69">
        <v>7</v>
      </c>
      <c r="AW69">
        <v>2009</v>
      </c>
    </row>
    <row r="70" spans="1:49" x14ac:dyDescent="0.35">
      <c r="A70" t="s">
        <v>163</v>
      </c>
      <c r="B70" t="s">
        <v>164</v>
      </c>
      <c r="C70" t="s">
        <v>22</v>
      </c>
      <c r="D70" t="s">
        <v>23</v>
      </c>
      <c r="E70" t="s">
        <v>13</v>
      </c>
      <c r="F70" t="s">
        <v>14</v>
      </c>
      <c r="G70" t="s">
        <v>15</v>
      </c>
      <c r="AV70">
        <v>0</v>
      </c>
      <c r="AW70" t="e">
        <v>#N/A</v>
      </c>
    </row>
    <row r="71" spans="1:49" x14ac:dyDescent="0.35">
      <c r="A71" t="s">
        <v>165</v>
      </c>
      <c r="B71" t="s">
        <v>166</v>
      </c>
      <c r="C71" t="s">
        <v>18</v>
      </c>
      <c r="D71" t="s">
        <v>40</v>
      </c>
      <c r="E71" t="s">
        <v>13</v>
      </c>
      <c r="F71" t="s">
        <v>14</v>
      </c>
      <c r="G71" t="s">
        <v>15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2</v>
      </c>
      <c r="Q71">
        <v>0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2</v>
      </c>
      <c r="AJ71">
        <v>3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1</v>
      </c>
      <c r="AR71">
        <v>1</v>
      </c>
      <c r="AV71">
        <v>3</v>
      </c>
      <c r="AW71">
        <v>2008</v>
      </c>
    </row>
    <row r="72" spans="1:49" x14ac:dyDescent="0.35">
      <c r="A72" t="s">
        <v>167</v>
      </c>
      <c r="B72" t="s">
        <v>168</v>
      </c>
      <c r="C72" t="s">
        <v>22</v>
      </c>
      <c r="D72" t="s">
        <v>37</v>
      </c>
      <c r="E72" t="s">
        <v>13</v>
      </c>
      <c r="F72" t="s">
        <v>14</v>
      </c>
      <c r="G72" t="s">
        <v>15</v>
      </c>
      <c r="H72">
        <v>0</v>
      </c>
      <c r="I72">
        <v>1</v>
      </c>
      <c r="J72">
        <v>1</v>
      </c>
      <c r="K72">
        <v>1</v>
      </c>
      <c r="L72">
        <v>1</v>
      </c>
      <c r="M72">
        <v>0</v>
      </c>
      <c r="N72">
        <v>0</v>
      </c>
      <c r="O72">
        <v>0</v>
      </c>
      <c r="P72">
        <v>1</v>
      </c>
      <c r="Q72">
        <v>0</v>
      </c>
      <c r="R72">
        <v>1</v>
      </c>
      <c r="S72">
        <v>0</v>
      </c>
      <c r="T72">
        <v>0</v>
      </c>
      <c r="U72">
        <v>1</v>
      </c>
      <c r="V72">
        <v>1</v>
      </c>
      <c r="W72">
        <v>1</v>
      </c>
      <c r="X72">
        <v>1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1</v>
      </c>
      <c r="AP72">
        <v>1</v>
      </c>
      <c r="AQ72">
        <v>1</v>
      </c>
      <c r="AR72">
        <v>1</v>
      </c>
      <c r="AS72">
        <v>1</v>
      </c>
      <c r="AV72">
        <v>1</v>
      </c>
      <c r="AW72">
        <v>2017</v>
      </c>
    </row>
    <row r="73" spans="1:49" x14ac:dyDescent="0.35">
      <c r="A73" t="s">
        <v>169</v>
      </c>
      <c r="B73" t="s">
        <v>170</v>
      </c>
      <c r="C73" t="s">
        <v>18</v>
      </c>
      <c r="D73" t="s">
        <v>40</v>
      </c>
      <c r="E73" t="s">
        <v>13</v>
      </c>
      <c r="F73" t="s">
        <v>14</v>
      </c>
      <c r="G73" t="s">
        <v>15</v>
      </c>
      <c r="H73">
        <v>2</v>
      </c>
      <c r="I73">
        <v>2</v>
      </c>
      <c r="J73">
        <v>3</v>
      </c>
      <c r="K73">
        <v>2</v>
      </c>
      <c r="L73">
        <v>3</v>
      </c>
      <c r="M73">
        <v>2</v>
      </c>
      <c r="N73">
        <v>4</v>
      </c>
      <c r="O73">
        <v>6</v>
      </c>
      <c r="P73">
        <v>6</v>
      </c>
      <c r="Q73">
        <v>6</v>
      </c>
      <c r="R73">
        <v>7</v>
      </c>
      <c r="S73">
        <v>7</v>
      </c>
      <c r="T73">
        <v>7</v>
      </c>
      <c r="U73">
        <v>6</v>
      </c>
      <c r="V73">
        <v>6</v>
      </c>
      <c r="W73">
        <v>6</v>
      </c>
      <c r="X73">
        <v>7</v>
      </c>
      <c r="Y73">
        <v>6</v>
      </c>
      <c r="Z73">
        <v>6</v>
      </c>
      <c r="AA73">
        <v>6</v>
      </c>
      <c r="AB73">
        <v>5</v>
      </c>
      <c r="AC73">
        <v>7</v>
      </c>
      <c r="AD73">
        <v>7</v>
      </c>
      <c r="AE73">
        <v>7</v>
      </c>
      <c r="AF73">
        <v>8</v>
      </c>
      <c r="AG73">
        <v>7</v>
      </c>
      <c r="AH73">
        <v>9</v>
      </c>
      <c r="AI73">
        <v>9</v>
      </c>
      <c r="AJ73">
        <v>9</v>
      </c>
      <c r="AK73">
        <v>9</v>
      </c>
      <c r="AL73">
        <v>8</v>
      </c>
      <c r="AM73">
        <v>9</v>
      </c>
      <c r="AN73">
        <v>6</v>
      </c>
      <c r="AO73">
        <v>6</v>
      </c>
      <c r="AP73">
        <v>6</v>
      </c>
      <c r="AQ73">
        <v>5</v>
      </c>
      <c r="AR73">
        <v>5</v>
      </c>
      <c r="AV73">
        <v>9</v>
      </c>
      <c r="AW73">
        <v>2016</v>
      </c>
    </row>
    <row r="74" spans="1:49" x14ac:dyDescent="0.35">
      <c r="A74" t="s">
        <v>171</v>
      </c>
      <c r="B74" t="s">
        <v>172</v>
      </c>
      <c r="C74" t="s">
        <v>30</v>
      </c>
      <c r="D74" t="s">
        <v>31</v>
      </c>
      <c r="E74" t="s">
        <v>13</v>
      </c>
      <c r="F74" t="s">
        <v>14</v>
      </c>
      <c r="G74" t="s">
        <v>15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V74">
        <v>0</v>
      </c>
      <c r="AW74">
        <v>2015</v>
      </c>
    </row>
    <row r="75" spans="1:49" x14ac:dyDescent="0.35">
      <c r="A75" t="s">
        <v>173</v>
      </c>
      <c r="B75" t="s">
        <v>174</v>
      </c>
      <c r="C75" t="s">
        <v>36</v>
      </c>
      <c r="D75" t="s">
        <v>37</v>
      </c>
      <c r="E75" t="s">
        <v>13</v>
      </c>
      <c r="F75" t="s">
        <v>14</v>
      </c>
      <c r="G75" t="s">
        <v>15</v>
      </c>
      <c r="H75">
        <v>7</v>
      </c>
      <c r="I75">
        <v>7</v>
      </c>
      <c r="J75">
        <v>6</v>
      </c>
      <c r="K75">
        <v>6</v>
      </c>
      <c r="L75">
        <v>5</v>
      </c>
      <c r="M75">
        <v>5</v>
      </c>
      <c r="N75">
        <v>7</v>
      </c>
      <c r="O75">
        <v>8</v>
      </c>
      <c r="P75">
        <v>10</v>
      </c>
      <c r="Q75">
        <v>10</v>
      </c>
      <c r="R75">
        <v>8</v>
      </c>
      <c r="S75">
        <v>8</v>
      </c>
      <c r="T75">
        <v>9</v>
      </c>
      <c r="U75">
        <v>11</v>
      </c>
      <c r="V75">
        <v>12</v>
      </c>
      <c r="W75">
        <v>14</v>
      </c>
      <c r="X75">
        <v>12</v>
      </c>
      <c r="Y75">
        <v>10</v>
      </c>
      <c r="Z75">
        <v>10</v>
      </c>
      <c r="AA75">
        <v>11</v>
      </c>
      <c r="AB75">
        <v>11</v>
      </c>
      <c r="AC75">
        <v>9</v>
      </c>
      <c r="AD75">
        <v>9</v>
      </c>
      <c r="AE75">
        <v>10</v>
      </c>
      <c r="AF75">
        <v>11</v>
      </c>
      <c r="AG75">
        <v>10</v>
      </c>
      <c r="AH75">
        <v>9</v>
      </c>
      <c r="AI75">
        <v>12</v>
      </c>
      <c r="AJ75">
        <v>15</v>
      </c>
      <c r="AK75">
        <v>18</v>
      </c>
      <c r="AL75">
        <v>18</v>
      </c>
      <c r="AM75">
        <v>24</v>
      </c>
      <c r="AN75">
        <v>24</v>
      </c>
      <c r="AO75">
        <v>21</v>
      </c>
      <c r="AP75">
        <v>18</v>
      </c>
      <c r="AQ75">
        <v>16</v>
      </c>
      <c r="AR75">
        <v>17</v>
      </c>
      <c r="AS75">
        <v>17</v>
      </c>
      <c r="AV75">
        <v>24</v>
      </c>
      <c r="AW75">
        <v>2017</v>
      </c>
    </row>
    <row r="76" spans="1:49" x14ac:dyDescent="0.35">
      <c r="A76" t="s">
        <v>175</v>
      </c>
      <c r="B76" t="s">
        <v>176</v>
      </c>
      <c r="C76" t="s">
        <v>22</v>
      </c>
      <c r="D76" t="s">
        <v>23</v>
      </c>
      <c r="E76" t="s">
        <v>13</v>
      </c>
      <c r="F76" t="s">
        <v>14</v>
      </c>
      <c r="G76" t="s">
        <v>15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V76">
        <v>0</v>
      </c>
      <c r="AW76">
        <v>2017</v>
      </c>
    </row>
    <row r="77" spans="1:49" x14ac:dyDescent="0.35">
      <c r="A77" t="s">
        <v>177</v>
      </c>
      <c r="B77" t="s">
        <v>178</v>
      </c>
      <c r="C77" t="s">
        <v>18</v>
      </c>
      <c r="D77" t="s">
        <v>19</v>
      </c>
      <c r="E77" t="s">
        <v>13</v>
      </c>
      <c r="F77" t="s">
        <v>14</v>
      </c>
      <c r="G77" t="s">
        <v>15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2</v>
      </c>
      <c r="AQ77">
        <v>2</v>
      </c>
      <c r="AR77">
        <v>1</v>
      </c>
      <c r="AS77">
        <v>2</v>
      </c>
      <c r="AV77">
        <v>2</v>
      </c>
      <c r="AW77">
        <v>2017</v>
      </c>
    </row>
    <row r="78" spans="1:49" x14ac:dyDescent="0.35">
      <c r="A78" t="s">
        <v>179</v>
      </c>
      <c r="B78" t="s">
        <v>180</v>
      </c>
      <c r="C78" t="s">
        <v>26</v>
      </c>
      <c r="D78" t="s">
        <v>27</v>
      </c>
      <c r="E78" t="s">
        <v>13</v>
      </c>
      <c r="F78" t="s">
        <v>14</v>
      </c>
      <c r="G78" t="s">
        <v>15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</v>
      </c>
      <c r="AO78">
        <v>1</v>
      </c>
      <c r="AP78">
        <v>1</v>
      </c>
      <c r="AQ78">
        <v>0</v>
      </c>
      <c r="AR78">
        <v>0</v>
      </c>
      <c r="AS78">
        <v>1</v>
      </c>
      <c r="AV78">
        <v>1</v>
      </c>
      <c r="AW78">
        <v>2017</v>
      </c>
    </row>
    <row r="79" spans="1:49" x14ac:dyDescent="0.35">
      <c r="A79" t="s">
        <v>181</v>
      </c>
      <c r="B79" t="s">
        <v>182</v>
      </c>
      <c r="C79" t="s">
        <v>36</v>
      </c>
      <c r="D79" t="s">
        <v>79</v>
      </c>
      <c r="E79" t="s">
        <v>13</v>
      </c>
      <c r="F79" t="s">
        <v>14</v>
      </c>
      <c r="G79" t="s">
        <v>15</v>
      </c>
      <c r="AV79">
        <v>0</v>
      </c>
      <c r="AW79" t="e">
        <v>#N/A</v>
      </c>
    </row>
    <row r="80" spans="1:49" x14ac:dyDescent="0.35">
      <c r="A80" t="s">
        <v>183</v>
      </c>
      <c r="B80" t="s">
        <v>184</v>
      </c>
      <c r="C80" t="s">
        <v>22</v>
      </c>
      <c r="D80" t="s">
        <v>23</v>
      </c>
      <c r="E80" t="s">
        <v>13</v>
      </c>
      <c r="F80" t="s">
        <v>14</v>
      </c>
      <c r="G80" t="s">
        <v>15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V80">
        <v>0</v>
      </c>
      <c r="AW80">
        <v>2013</v>
      </c>
    </row>
    <row r="81" spans="1:49" x14ac:dyDescent="0.35">
      <c r="A81" t="s">
        <v>185</v>
      </c>
      <c r="B81" t="s">
        <v>186</v>
      </c>
      <c r="C81" t="s">
        <v>18</v>
      </c>
      <c r="D81" t="s">
        <v>19</v>
      </c>
      <c r="E81" t="s">
        <v>13</v>
      </c>
      <c r="F81" t="s">
        <v>14</v>
      </c>
      <c r="G81" t="s">
        <v>15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P81">
        <v>0</v>
      </c>
      <c r="AQ81">
        <v>0</v>
      </c>
      <c r="AR81">
        <v>0</v>
      </c>
      <c r="AS81">
        <v>0</v>
      </c>
      <c r="AV81">
        <v>0</v>
      </c>
      <c r="AW81">
        <v>2017</v>
      </c>
    </row>
    <row r="82" spans="1:49" x14ac:dyDescent="0.35">
      <c r="A82" t="s">
        <v>187</v>
      </c>
      <c r="B82" t="s">
        <v>188</v>
      </c>
      <c r="C82" t="s">
        <v>36</v>
      </c>
      <c r="D82" t="s">
        <v>79</v>
      </c>
      <c r="E82" t="s">
        <v>13</v>
      </c>
      <c r="F82" t="s">
        <v>14</v>
      </c>
      <c r="G82" t="s">
        <v>15</v>
      </c>
      <c r="AV82">
        <v>0</v>
      </c>
      <c r="AW82" t="e">
        <v>#N/A</v>
      </c>
    </row>
    <row r="83" spans="1:49" x14ac:dyDescent="0.35">
      <c r="A83" t="s">
        <v>189</v>
      </c>
      <c r="B83" t="s">
        <v>190</v>
      </c>
      <c r="C83" t="s">
        <v>18</v>
      </c>
      <c r="D83" t="s">
        <v>40</v>
      </c>
      <c r="E83" t="s">
        <v>13</v>
      </c>
      <c r="F83" t="s">
        <v>14</v>
      </c>
      <c r="G83" t="s">
        <v>15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</v>
      </c>
      <c r="AH83">
        <v>1</v>
      </c>
      <c r="AI83">
        <v>0</v>
      </c>
      <c r="AJ83">
        <v>1</v>
      </c>
      <c r="AK83">
        <v>0</v>
      </c>
      <c r="AL83">
        <v>1</v>
      </c>
      <c r="AM83">
        <v>0</v>
      </c>
      <c r="AN83">
        <v>0</v>
      </c>
      <c r="AO83">
        <v>0</v>
      </c>
      <c r="AV83">
        <v>1</v>
      </c>
      <c r="AW83">
        <v>2008</v>
      </c>
    </row>
    <row r="84" spans="1:49" x14ac:dyDescent="0.35">
      <c r="A84" t="s">
        <v>191</v>
      </c>
      <c r="B84" t="s">
        <v>192</v>
      </c>
      <c r="C84" t="s">
        <v>22</v>
      </c>
      <c r="D84" t="s">
        <v>23</v>
      </c>
      <c r="E84" t="s">
        <v>13</v>
      </c>
      <c r="F84" t="s">
        <v>14</v>
      </c>
      <c r="G84" t="s">
        <v>15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Q84">
        <v>0</v>
      </c>
      <c r="AR84">
        <v>0</v>
      </c>
      <c r="AS84">
        <v>0</v>
      </c>
      <c r="AV84">
        <v>0</v>
      </c>
      <c r="AW84">
        <v>2017</v>
      </c>
    </row>
    <row r="85" spans="1:49" x14ac:dyDescent="0.35">
      <c r="A85" t="s">
        <v>193</v>
      </c>
      <c r="B85" t="s">
        <v>194</v>
      </c>
      <c r="C85" t="s">
        <v>26</v>
      </c>
      <c r="D85" t="s">
        <v>27</v>
      </c>
      <c r="E85" t="s">
        <v>13</v>
      </c>
      <c r="F85" t="s">
        <v>14</v>
      </c>
      <c r="G85" t="s">
        <v>15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V85">
        <v>0</v>
      </c>
      <c r="AW85">
        <v>2017</v>
      </c>
    </row>
    <row r="86" spans="1:49" x14ac:dyDescent="0.35">
      <c r="A86" t="s">
        <v>195</v>
      </c>
      <c r="B86" t="s">
        <v>196</v>
      </c>
      <c r="C86" t="s">
        <v>26</v>
      </c>
      <c r="D86" t="s">
        <v>27</v>
      </c>
      <c r="E86" t="s">
        <v>13</v>
      </c>
      <c r="F86" t="s">
        <v>14</v>
      </c>
      <c r="G86" t="s">
        <v>15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V86">
        <v>0</v>
      </c>
      <c r="AW86">
        <v>2012</v>
      </c>
    </row>
    <row r="87" spans="1:49" x14ac:dyDescent="0.35">
      <c r="A87" t="s">
        <v>197</v>
      </c>
      <c r="B87" t="s">
        <v>198</v>
      </c>
      <c r="C87" t="s">
        <v>18</v>
      </c>
      <c r="D87" t="s">
        <v>40</v>
      </c>
      <c r="E87" t="s">
        <v>13</v>
      </c>
      <c r="F87" t="s">
        <v>14</v>
      </c>
      <c r="G87" t="s">
        <v>15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V87">
        <v>0</v>
      </c>
      <c r="AW87">
        <v>2014</v>
      </c>
    </row>
    <row r="88" spans="1:49" x14ac:dyDescent="0.35">
      <c r="A88" t="s">
        <v>199</v>
      </c>
      <c r="B88" t="s">
        <v>200</v>
      </c>
      <c r="C88" t="s">
        <v>18</v>
      </c>
      <c r="D88" t="s">
        <v>40</v>
      </c>
      <c r="E88" t="s">
        <v>13</v>
      </c>
      <c r="F88" t="s">
        <v>14</v>
      </c>
      <c r="G88" t="s">
        <v>15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V88">
        <v>0</v>
      </c>
      <c r="AW88">
        <v>2017</v>
      </c>
    </row>
    <row r="89" spans="1:49" x14ac:dyDescent="0.35">
      <c r="A89" t="s">
        <v>201</v>
      </c>
      <c r="B89" t="s">
        <v>202</v>
      </c>
      <c r="C89" t="s">
        <v>26</v>
      </c>
      <c r="D89" t="s">
        <v>27</v>
      </c>
      <c r="E89" t="s">
        <v>13</v>
      </c>
      <c r="F89" t="s">
        <v>14</v>
      </c>
      <c r="G89" t="s">
        <v>15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V89">
        <v>0</v>
      </c>
      <c r="AW89">
        <v>2013</v>
      </c>
    </row>
    <row r="90" spans="1:49" x14ac:dyDescent="0.35">
      <c r="A90" t="s">
        <v>203</v>
      </c>
      <c r="B90" t="s">
        <v>204</v>
      </c>
      <c r="C90" t="s">
        <v>26</v>
      </c>
      <c r="D90" t="s">
        <v>27</v>
      </c>
      <c r="E90" t="s">
        <v>13</v>
      </c>
      <c r="F90" t="s">
        <v>14</v>
      </c>
      <c r="G90" t="s">
        <v>15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V90">
        <v>0</v>
      </c>
      <c r="AW90">
        <v>2017</v>
      </c>
    </row>
    <row r="91" spans="1:49" x14ac:dyDescent="0.35">
      <c r="A91" t="s">
        <v>205</v>
      </c>
      <c r="B91" t="s">
        <v>206</v>
      </c>
      <c r="C91" t="s">
        <v>36</v>
      </c>
      <c r="D91" t="s">
        <v>79</v>
      </c>
      <c r="E91" t="s">
        <v>13</v>
      </c>
      <c r="F91" t="s">
        <v>14</v>
      </c>
      <c r="G91" t="s">
        <v>15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2</v>
      </c>
      <c r="AI91">
        <v>2</v>
      </c>
      <c r="AJ91">
        <v>2</v>
      </c>
      <c r="AK91">
        <v>3</v>
      </c>
      <c r="AL91">
        <v>4</v>
      </c>
      <c r="AM91">
        <v>6</v>
      </c>
      <c r="AN91">
        <v>6</v>
      </c>
      <c r="AO91">
        <v>2</v>
      </c>
      <c r="AP91">
        <v>2</v>
      </c>
      <c r="AQ91">
        <v>1</v>
      </c>
      <c r="AR91">
        <v>1</v>
      </c>
      <c r="AS91">
        <v>1</v>
      </c>
      <c r="AV91">
        <v>6</v>
      </c>
      <c r="AW91">
        <v>2017</v>
      </c>
    </row>
    <row r="92" spans="1:49" x14ac:dyDescent="0.35">
      <c r="A92" t="s">
        <v>207</v>
      </c>
      <c r="B92" t="s">
        <v>208</v>
      </c>
      <c r="C92" t="s">
        <v>11</v>
      </c>
      <c r="D92" t="s">
        <v>12</v>
      </c>
      <c r="E92" t="s">
        <v>13</v>
      </c>
      <c r="F92" t="s">
        <v>14</v>
      </c>
      <c r="G92" t="s">
        <v>15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V92">
        <v>0</v>
      </c>
      <c r="AW92">
        <v>2011</v>
      </c>
    </row>
    <row r="93" spans="1:49" x14ac:dyDescent="0.35">
      <c r="A93" t="s">
        <v>209</v>
      </c>
      <c r="B93" t="s">
        <v>210</v>
      </c>
      <c r="C93" t="s">
        <v>26</v>
      </c>
      <c r="D93" t="s">
        <v>27</v>
      </c>
      <c r="E93" t="s">
        <v>13</v>
      </c>
      <c r="F93" t="s">
        <v>14</v>
      </c>
      <c r="G93" t="s">
        <v>15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V93">
        <v>0</v>
      </c>
      <c r="AW93">
        <v>2017</v>
      </c>
    </row>
    <row r="94" spans="1:49" x14ac:dyDescent="0.35">
      <c r="A94" t="s">
        <v>211</v>
      </c>
      <c r="B94" t="s">
        <v>212</v>
      </c>
      <c r="C94" t="s">
        <v>22</v>
      </c>
      <c r="D94" t="s">
        <v>40</v>
      </c>
      <c r="E94" t="s">
        <v>13</v>
      </c>
      <c r="F94" t="s">
        <v>14</v>
      </c>
      <c r="G94" t="s">
        <v>15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V94">
        <v>0</v>
      </c>
      <c r="AW94">
        <v>2008</v>
      </c>
    </row>
    <row r="95" spans="1:49" x14ac:dyDescent="0.35">
      <c r="A95" t="s">
        <v>213</v>
      </c>
      <c r="B95" t="s">
        <v>214</v>
      </c>
      <c r="C95" t="s">
        <v>26</v>
      </c>
      <c r="D95" t="s">
        <v>27</v>
      </c>
      <c r="E95" t="s">
        <v>13</v>
      </c>
      <c r="F95" t="s">
        <v>14</v>
      </c>
      <c r="G95" t="s">
        <v>15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V95">
        <v>0</v>
      </c>
      <c r="AW95">
        <v>2008</v>
      </c>
    </row>
    <row r="96" spans="1:49" x14ac:dyDescent="0.35">
      <c r="A96" t="s">
        <v>215</v>
      </c>
      <c r="B96" t="s">
        <v>216</v>
      </c>
      <c r="C96" t="s">
        <v>30</v>
      </c>
      <c r="D96" t="s">
        <v>31</v>
      </c>
      <c r="E96" t="s">
        <v>13</v>
      </c>
      <c r="F96" t="s">
        <v>14</v>
      </c>
      <c r="G96" t="s">
        <v>15</v>
      </c>
      <c r="H96">
        <v>4</v>
      </c>
      <c r="I96">
        <v>4</v>
      </c>
      <c r="J96">
        <v>3</v>
      </c>
      <c r="K96">
        <v>2</v>
      </c>
      <c r="L96">
        <v>2</v>
      </c>
      <c r="M96">
        <v>2</v>
      </c>
      <c r="N96">
        <v>1</v>
      </c>
      <c r="O96">
        <v>1</v>
      </c>
      <c r="P96">
        <v>1</v>
      </c>
      <c r="Q96">
        <v>1</v>
      </c>
      <c r="R96">
        <v>1</v>
      </c>
      <c r="S96">
        <v>2</v>
      </c>
      <c r="T96">
        <v>2</v>
      </c>
      <c r="U96">
        <v>3</v>
      </c>
      <c r="V96">
        <v>3</v>
      </c>
      <c r="W96">
        <v>2</v>
      </c>
      <c r="X96">
        <v>2</v>
      </c>
      <c r="Y96">
        <v>3</v>
      </c>
      <c r="Z96">
        <v>3</v>
      </c>
      <c r="AA96">
        <v>2</v>
      </c>
      <c r="AB96">
        <v>3</v>
      </c>
      <c r="AC96">
        <v>3</v>
      </c>
      <c r="AD96">
        <v>3</v>
      </c>
      <c r="AE96">
        <v>3</v>
      </c>
      <c r="AF96">
        <v>3</v>
      </c>
      <c r="AG96">
        <v>4</v>
      </c>
      <c r="AH96">
        <v>4</v>
      </c>
      <c r="AI96">
        <v>5</v>
      </c>
      <c r="AJ96">
        <v>5</v>
      </c>
      <c r="AK96">
        <v>5</v>
      </c>
      <c r="AL96">
        <v>5</v>
      </c>
      <c r="AV96">
        <v>5</v>
      </c>
      <c r="AW96">
        <v>2008</v>
      </c>
    </row>
    <row r="97" spans="1:49" x14ac:dyDescent="0.35">
      <c r="A97" t="s">
        <v>217</v>
      </c>
      <c r="B97" t="s">
        <v>218</v>
      </c>
      <c r="C97" t="s">
        <v>36</v>
      </c>
      <c r="D97" t="s">
        <v>79</v>
      </c>
      <c r="E97" t="s">
        <v>13</v>
      </c>
      <c r="F97" t="s">
        <v>14</v>
      </c>
      <c r="G97" t="s">
        <v>15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V97">
        <v>0</v>
      </c>
      <c r="AW97">
        <v>2017</v>
      </c>
    </row>
    <row r="98" spans="1:49" x14ac:dyDescent="0.35">
      <c r="A98" t="s">
        <v>219</v>
      </c>
      <c r="B98" t="s">
        <v>220</v>
      </c>
      <c r="C98" t="s">
        <v>22</v>
      </c>
      <c r="D98" t="s">
        <v>23</v>
      </c>
      <c r="E98" t="s">
        <v>13</v>
      </c>
      <c r="F98" t="s">
        <v>14</v>
      </c>
      <c r="G98" t="s">
        <v>15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V98">
        <v>0</v>
      </c>
      <c r="AW98">
        <v>2007</v>
      </c>
    </row>
    <row r="99" spans="1:49" x14ac:dyDescent="0.35">
      <c r="A99" t="s">
        <v>221</v>
      </c>
      <c r="B99" t="s">
        <v>222</v>
      </c>
      <c r="C99" t="s">
        <v>26</v>
      </c>
      <c r="D99" t="s">
        <v>27</v>
      </c>
      <c r="E99" t="s">
        <v>13</v>
      </c>
      <c r="F99" t="s">
        <v>14</v>
      </c>
      <c r="G99" t="s">
        <v>15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V99">
        <v>0</v>
      </c>
      <c r="AW99">
        <v>2017</v>
      </c>
    </row>
    <row r="100" spans="1:49" x14ac:dyDescent="0.35">
      <c r="A100" t="s">
        <v>223</v>
      </c>
      <c r="B100" t="s">
        <v>224</v>
      </c>
      <c r="C100" t="s">
        <v>36</v>
      </c>
      <c r="D100" t="s">
        <v>79</v>
      </c>
      <c r="E100" t="s">
        <v>13</v>
      </c>
      <c r="F100" t="s">
        <v>14</v>
      </c>
      <c r="G100" t="s">
        <v>15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2</v>
      </c>
      <c r="X100">
        <v>2</v>
      </c>
      <c r="Y100">
        <v>2</v>
      </c>
      <c r="Z100">
        <v>3</v>
      </c>
      <c r="AA100">
        <v>3</v>
      </c>
      <c r="AB100">
        <v>6</v>
      </c>
      <c r="AC100">
        <v>4</v>
      </c>
      <c r="AD100">
        <v>6</v>
      </c>
      <c r="AE100">
        <v>10</v>
      </c>
      <c r="AF100">
        <v>12</v>
      </c>
      <c r="AG100">
        <v>16</v>
      </c>
      <c r="AH100">
        <v>20</v>
      </c>
      <c r="AI100">
        <v>28</v>
      </c>
      <c r="AJ100">
        <v>32</v>
      </c>
      <c r="AK100">
        <v>32</v>
      </c>
      <c r="AL100">
        <v>31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V100">
        <v>32</v>
      </c>
      <c r="AW100">
        <v>2017</v>
      </c>
    </row>
    <row r="101" spans="1:49" x14ac:dyDescent="0.35">
      <c r="A101" t="s">
        <v>225</v>
      </c>
      <c r="B101" t="s">
        <v>226</v>
      </c>
      <c r="C101" t="s">
        <v>26</v>
      </c>
      <c r="D101" t="s">
        <v>27</v>
      </c>
      <c r="E101" t="s">
        <v>13</v>
      </c>
      <c r="F101" t="s">
        <v>14</v>
      </c>
      <c r="G101" t="s">
        <v>15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V101">
        <v>0</v>
      </c>
      <c r="AW101">
        <v>2013</v>
      </c>
    </row>
    <row r="102" spans="1:49" x14ac:dyDescent="0.35">
      <c r="A102" t="s">
        <v>227</v>
      </c>
      <c r="B102" t="s">
        <v>228</v>
      </c>
      <c r="C102" t="s">
        <v>11</v>
      </c>
      <c r="D102" t="s">
        <v>12</v>
      </c>
      <c r="E102" t="s">
        <v>13</v>
      </c>
      <c r="F102" t="s">
        <v>14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1</v>
      </c>
      <c r="AV102">
        <v>1</v>
      </c>
      <c r="AW102">
        <v>2017</v>
      </c>
    </row>
    <row r="103" spans="1:49" x14ac:dyDescent="0.35">
      <c r="A103" t="s">
        <v>229</v>
      </c>
      <c r="B103" t="s">
        <v>230</v>
      </c>
      <c r="C103" t="s">
        <v>18</v>
      </c>
      <c r="D103" t="s">
        <v>40</v>
      </c>
      <c r="E103" t="s">
        <v>13</v>
      </c>
      <c r="F103" t="s">
        <v>14</v>
      </c>
      <c r="G103" t="s">
        <v>15</v>
      </c>
      <c r="H103">
        <v>2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3</v>
      </c>
      <c r="S103">
        <v>3</v>
      </c>
      <c r="T103">
        <v>3</v>
      </c>
      <c r="U103">
        <v>2</v>
      </c>
      <c r="V103">
        <v>2</v>
      </c>
      <c r="W103">
        <v>1</v>
      </c>
      <c r="X103">
        <v>1</v>
      </c>
      <c r="Y103">
        <v>2</v>
      </c>
      <c r="Z103">
        <v>2</v>
      </c>
      <c r="AA103">
        <v>1</v>
      </c>
      <c r="AB103">
        <v>1</v>
      </c>
      <c r="AC103">
        <v>1</v>
      </c>
      <c r="AD103">
        <v>1</v>
      </c>
      <c r="AE103">
        <v>2</v>
      </c>
      <c r="AF103">
        <v>2</v>
      </c>
      <c r="AG103">
        <v>1</v>
      </c>
      <c r="AH103">
        <v>2</v>
      </c>
      <c r="AI103">
        <v>2</v>
      </c>
      <c r="AJ103">
        <v>2</v>
      </c>
      <c r="AK103">
        <v>2</v>
      </c>
      <c r="AL103">
        <v>2</v>
      </c>
      <c r="AM103">
        <v>2</v>
      </c>
      <c r="AN103">
        <v>1</v>
      </c>
      <c r="AO103">
        <v>1</v>
      </c>
      <c r="AP103">
        <v>1</v>
      </c>
      <c r="AR103">
        <v>1</v>
      </c>
      <c r="AV103">
        <v>3</v>
      </c>
      <c r="AW103">
        <v>2016</v>
      </c>
    </row>
    <row r="104" spans="1:49" x14ac:dyDescent="0.35">
      <c r="A104" t="s">
        <v>231</v>
      </c>
      <c r="B104" t="s">
        <v>232</v>
      </c>
      <c r="C104" t="s">
        <v>36</v>
      </c>
      <c r="D104" t="s">
        <v>37</v>
      </c>
      <c r="E104" t="s">
        <v>13</v>
      </c>
      <c r="F104" t="s">
        <v>14</v>
      </c>
      <c r="G104" t="s">
        <v>15</v>
      </c>
      <c r="H104">
        <v>0</v>
      </c>
      <c r="I104">
        <v>1</v>
      </c>
      <c r="J104">
        <v>1</v>
      </c>
      <c r="K104">
        <v>1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V104">
        <v>1</v>
      </c>
      <c r="AW104">
        <v>2011</v>
      </c>
    </row>
    <row r="105" spans="1:49" x14ac:dyDescent="0.35">
      <c r="A105" t="s">
        <v>233</v>
      </c>
      <c r="B105" t="s">
        <v>234</v>
      </c>
      <c r="C105" t="s">
        <v>30</v>
      </c>
      <c r="D105" t="s">
        <v>31</v>
      </c>
      <c r="E105" t="s">
        <v>13</v>
      </c>
      <c r="F105" t="s">
        <v>14</v>
      </c>
      <c r="G105" t="s">
        <v>15</v>
      </c>
      <c r="R105">
        <v>0</v>
      </c>
      <c r="S105">
        <v>0</v>
      </c>
      <c r="T105">
        <v>0</v>
      </c>
      <c r="U105">
        <v>0</v>
      </c>
      <c r="V105">
        <v>0</v>
      </c>
      <c r="AV105">
        <v>0</v>
      </c>
      <c r="AW105">
        <v>1994</v>
      </c>
    </row>
    <row r="106" spans="1:49" x14ac:dyDescent="0.35">
      <c r="A106" t="s">
        <v>235</v>
      </c>
      <c r="B106" t="s">
        <v>236</v>
      </c>
      <c r="C106" t="s">
        <v>26</v>
      </c>
      <c r="D106" t="s">
        <v>27</v>
      </c>
      <c r="E106" t="s">
        <v>13</v>
      </c>
      <c r="F106" t="s">
        <v>14</v>
      </c>
      <c r="G106" t="s">
        <v>15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V106">
        <v>0</v>
      </c>
      <c r="AW106">
        <v>2013</v>
      </c>
    </row>
    <row r="107" spans="1:49" x14ac:dyDescent="0.35">
      <c r="A107" t="s">
        <v>237</v>
      </c>
      <c r="B107" t="s">
        <v>238</v>
      </c>
      <c r="C107" t="s">
        <v>26</v>
      </c>
      <c r="D107" t="s">
        <v>27</v>
      </c>
      <c r="E107" t="s">
        <v>13</v>
      </c>
      <c r="F107" t="s">
        <v>14</v>
      </c>
      <c r="G107" t="s">
        <v>15</v>
      </c>
      <c r="H107">
        <v>1</v>
      </c>
      <c r="I107">
        <v>1</v>
      </c>
      <c r="J107">
        <v>2</v>
      </c>
      <c r="K107">
        <v>2</v>
      </c>
      <c r="L107">
        <v>0</v>
      </c>
      <c r="M107">
        <v>1</v>
      </c>
      <c r="N107">
        <v>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</v>
      </c>
      <c r="AA107">
        <v>1</v>
      </c>
      <c r="AB107">
        <v>0</v>
      </c>
      <c r="AC107">
        <v>1</v>
      </c>
      <c r="AD107">
        <v>0</v>
      </c>
      <c r="AE107">
        <v>0</v>
      </c>
      <c r="AF107">
        <v>0</v>
      </c>
      <c r="AG107">
        <v>1</v>
      </c>
      <c r="AH107">
        <v>0</v>
      </c>
      <c r="AI107">
        <v>0</v>
      </c>
      <c r="AJ107">
        <v>1</v>
      </c>
      <c r="AK107">
        <v>1</v>
      </c>
      <c r="AL107">
        <v>1</v>
      </c>
      <c r="AM107">
        <v>1</v>
      </c>
      <c r="AN107">
        <v>1</v>
      </c>
      <c r="AO107">
        <v>1</v>
      </c>
      <c r="AP107">
        <v>1</v>
      </c>
      <c r="AQ107">
        <v>0</v>
      </c>
      <c r="AR107">
        <v>0</v>
      </c>
      <c r="AV107">
        <v>2</v>
      </c>
      <c r="AW107">
        <v>2016</v>
      </c>
    </row>
    <row r="108" spans="1:49" x14ac:dyDescent="0.35">
      <c r="A108" t="s">
        <v>239</v>
      </c>
      <c r="B108" t="s">
        <v>240</v>
      </c>
      <c r="C108" t="s">
        <v>18</v>
      </c>
      <c r="D108" t="s">
        <v>19</v>
      </c>
      <c r="E108" t="s">
        <v>13</v>
      </c>
      <c r="F108" t="s">
        <v>14</v>
      </c>
      <c r="G108" t="s">
        <v>15</v>
      </c>
      <c r="AV108">
        <v>0</v>
      </c>
      <c r="AW108" t="e">
        <v>#N/A</v>
      </c>
    </row>
    <row r="109" spans="1:49" x14ac:dyDescent="0.35">
      <c r="A109" t="s">
        <v>241</v>
      </c>
      <c r="B109" t="s">
        <v>242</v>
      </c>
      <c r="C109" t="s">
        <v>18</v>
      </c>
      <c r="D109" t="s">
        <v>40</v>
      </c>
      <c r="E109" t="s">
        <v>13</v>
      </c>
      <c r="F109" t="s">
        <v>14</v>
      </c>
      <c r="G109" t="s">
        <v>15</v>
      </c>
      <c r="H109">
        <v>1</v>
      </c>
      <c r="I109">
        <v>2</v>
      </c>
      <c r="J109">
        <v>2</v>
      </c>
      <c r="K109">
        <v>3</v>
      </c>
      <c r="L109">
        <v>3</v>
      </c>
      <c r="M109">
        <v>4</v>
      </c>
      <c r="N109">
        <v>2</v>
      </c>
      <c r="O109">
        <v>2</v>
      </c>
      <c r="P109">
        <v>2</v>
      </c>
      <c r="Q109">
        <v>3</v>
      </c>
      <c r="R109">
        <v>2</v>
      </c>
      <c r="S109">
        <v>2</v>
      </c>
      <c r="T109">
        <v>2</v>
      </c>
      <c r="U109">
        <v>2</v>
      </c>
      <c r="V109">
        <v>1</v>
      </c>
      <c r="W109">
        <v>1</v>
      </c>
      <c r="X109">
        <v>1</v>
      </c>
      <c r="Y109">
        <v>2</v>
      </c>
      <c r="Z109">
        <v>2</v>
      </c>
      <c r="AA109">
        <v>2</v>
      </c>
      <c r="AB109">
        <v>2</v>
      </c>
      <c r="AC109">
        <v>2</v>
      </c>
      <c r="AD109">
        <v>2</v>
      </c>
      <c r="AE109">
        <v>2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2</v>
      </c>
      <c r="AM109">
        <v>2</v>
      </c>
      <c r="AN109">
        <v>2</v>
      </c>
      <c r="AO109">
        <v>2</v>
      </c>
      <c r="AP109">
        <v>2</v>
      </c>
      <c r="AQ109">
        <v>2</v>
      </c>
      <c r="AR109">
        <v>2</v>
      </c>
      <c r="AV109">
        <v>4</v>
      </c>
      <c r="AW109">
        <v>2016</v>
      </c>
    </row>
    <row r="110" spans="1:49" x14ac:dyDescent="0.35">
      <c r="A110" t="s">
        <v>243</v>
      </c>
      <c r="B110" t="s">
        <v>244</v>
      </c>
      <c r="C110" t="s">
        <v>22</v>
      </c>
      <c r="D110" t="s">
        <v>23</v>
      </c>
      <c r="E110" t="s">
        <v>13</v>
      </c>
      <c r="F110" t="s">
        <v>14</v>
      </c>
      <c r="G110" t="s">
        <v>15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V110">
        <v>0</v>
      </c>
      <c r="AW110">
        <v>2013</v>
      </c>
    </row>
    <row r="111" spans="1:49" x14ac:dyDescent="0.35">
      <c r="A111" t="s">
        <v>245</v>
      </c>
      <c r="B111" t="s">
        <v>246</v>
      </c>
      <c r="C111" t="s">
        <v>11</v>
      </c>
      <c r="D111" t="s">
        <v>12</v>
      </c>
      <c r="E111" t="s">
        <v>13</v>
      </c>
      <c r="F111" t="s">
        <v>14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</v>
      </c>
      <c r="AI111">
        <v>1</v>
      </c>
      <c r="AJ111">
        <v>2</v>
      </c>
      <c r="AK111">
        <v>1</v>
      </c>
      <c r="AL111">
        <v>1</v>
      </c>
      <c r="AM111">
        <v>0</v>
      </c>
      <c r="AN111">
        <v>1</v>
      </c>
      <c r="AO111">
        <v>1</v>
      </c>
      <c r="AP111">
        <v>1</v>
      </c>
      <c r="AV111">
        <v>2</v>
      </c>
      <c r="AW111">
        <v>2008</v>
      </c>
    </row>
    <row r="112" spans="1:49" x14ac:dyDescent="0.35">
      <c r="A112" t="s">
        <v>247</v>
      </c>
      <c r="B112" t="s">
        <v>248</v>
      </c>
      <c r="C112" t="s">
        <v>30</v>
      </c>
      <c r="D112" t="s">
        <v>31</v>
      </c>
      <c r="E112" t="s">
        <v>13</v>
      </c>
      <c r="F112" t="s">
        <v>14</v>
      </c>
      <c r="G112" t="s">
        <v>15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V112">
        <v>0</v>
      </c>
      <c r="AW112">
        <v>2015</v>
      </c>
    </row>
    <row r="113" spans="1:49" x14ac:dyDescent="0.35">
      <c r="A113" t="s">
        <v>249</v>
      </c>
      <c r="B113" t="s">
        <v>250</v>
      </c>
      <c r="C113" t="s">
        <v>36</v>
      </c>
      <c r="D113" t="s">
        <v>79</v>
      </c>
      <c r="E113" t="s">
        <v>13</v>
      </c>
      <c r="F113" t="s">
        <v>14</v>
      </c>
      <c r="G113" t="s">
        <v>15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V113">
        <v>0</v>
      </c>
      <c r="AW113">
        <v>2007</v>
      </c>
    </row>
    <row r="114" spans="1:49" x14ac:dyDescent="0.35">
      <c r="A114" t="s">
        <v>251</v>
      </c>
      <c r="B114" t="s">
        <v>252</v>
      </c>
      <c r="C114" t="s">
        <v>30</v>
      </c>
      <c r="D114" t="s">
        <v>31</v>
      </c>
      <c r="E114" t="s">
        <v>13</v>
      </c>
      <c r="F114" t="s">
        <v>14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AV114">
        <v>0</v>
      </c>
      <c r="AW114">
        <v>1993</v>
      </c>
    </row>
    <row r="115" spans="1:49" x14ac:dyDescent="0.35">
      <c r="A115" t="s">
        <v>253</v>
      </c>
      <c r="B115" t="s">
        <v>254</v>
      </c>
      <c r="C115" t="s">
        <v>30</v>
      </c>
      <c r="D115" t="s">
        <v>31</v>
      </c>
      <c r="E115" t="s">
        <v>13</v>
      </c>
      <c r="F115" t="s">
        <v>14</v>
      </c>
      <c r="G115" t="s">
        <v>15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</v>
      </c>
      <c r="AP115">
        <v>0</v>
      </c>
      <c r="AV115">
        <v>1</v>
      </c>
      <c r="AW115">
        <v>2014</v>
      </c>
    </row>
    <row r="116" spans="1:49" x14ac:dyDescent="0.35">
      <c r="A116" t="s">
        <v>255</v>
      </c>
      <c r="B116" t="s">
        <v>256</v>
      </c>
      <c r="C116" t="s">
        <v>36</v>
      </c>
      <c r="D116" t="s">
        <v>79</v>
      </c>
      <c r="E116" t="s">
        <v>13</v>
      </c>
      <c r="F116" t="s">
        <v>14</v>
      </c>
      <c r="G116" t="s">
        <v>15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0</v>
      </c>
      <c r="AH116">
        <v>1</v>
      </c>
      <c r="AI116">
        <v>1</v>
      </c>
      <c r="AJ116">
        <v>1</v>
      </c>
      <c r="AK116">
        <v>2</v>
      </c>
      <c r="AL116">
        <v>2</v>
      </c>
      <c r="AM116">
        <v>1</v>
      </c>
      <c r="AN116">
        <v>2</v>
      </c>
      <c r="AO116">
        <v>3</v>
      </c>
      <c r="AP116">
        <v>3</v>
      </c>
      <c r="AQ116">
        <v>3</v>
      </c>
      <c r="AR116">
        <v>2</v>
      </c>
      <c r="AS116">
        <v>2</v>
      </c>
      <c r="AV116">
        <v>3</v>
      </c>
      <c r="AW116">
        <v>2013</v>
      </c>
    </row>
    <row r="117" spans="1:49" x14ac:dyDescent="0.35">
      <c r="A117" t="s">
        <v>257</v>
      </c>
      <c r="B117" t="s">
        <v>258</v>
      </c>
      <c r="C117" t="s">
        <v>18</v>
      </c>
      <c r="D117" t="s">
        <v>40</v>
      </c>
      <c r="E117" t="s">
        <v>13</v>
      </c>
      <c r="F117" t="s">
        <v>14</v>
      </c>
      <c r="G117" t="s">
        <v>15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2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2</v>
      </c>
      <c r="AI117">
        <v>2</v>
      </c>
      <c r="AJ117">
        <v>3</v>
      </c>
      <c r="AK117">
        <v>2</v>
      </c>
      <c r="AL117">
        <v>2</v>
      </c>
      <c r="AM117">
        <v>2</v>
      </c>
      <c r="AN117">
        <v>1</v>
      </c>
      <c r="AO117">
        <v>1</v>
      </c>
      <c r="AP117">
        <v>1</v>
      </c>
      <c r="AQ117">
        <v>1</v>
      </c>
      <c r="AR117">
        <v>2</v>
      </c>
      <c r="AV117">
        <v>3</v>
      </c>
      <c r="AW117">
        <v>2008</v>
      </c>
    </row>
    <row r="118" spans="1:49" x14ac:dyDescent="0.35">
      <c r="A118" t="s">
        <v>259</v>
      </c>
      <c r="B118" t="s">
        <v>260</v>
      </c>
      <c r="C118" t="s">
        <v>18</v>
      </c>
      <c r="D118" t="s">
        <v>40</v>
      </c>
      <c r="E118" t="s">
        <v>13</v>
      </c>
      <c r="F118" t="s">
        <v>14</v>
      </c>
      <c r="G118" t="s">
        <v>15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1</v>
      </c>
      <c r="AQ118">
        <v>1</v>
      </c>
      <c r="AR118">
        <v>0</v>
      </c>
      <c r="AV118">
        <v>1</v>
      </c>
      <c r="AW118">
        <v>2016</v>
      </c>
    </row>
    <row r="119" spans="1:49" x14ac:dyDescent="0.35">
      <c r="A119" t="s">
        <v>261</v>
      </c>
      <c r="B119" t="s">
        <v>262</v>
      </c>
      <c r="C119" t="s">
        <v>22</v>
      </c>
      <c r="D119" t="s">
        <v>23</v>
      </c>
      <c r="E119" t="s">
        <v>13</v>
      </c>
      <c r="F119" t="s">
        <v>14</v>
      </c>
      <c r="G119" t="s">
        <v>15</v>
      </c>
      <c r="AF119">
        <v>0</v>
      </c>
      <c r="AG119">
        <v>0</v>
      </c>
      <c r="AV119">
        <v>0</v>
      </c>
      <c r="AW119">
        <v>2004</v>
      </c>
    </row>
    <row r="120" spans="1:49" x14ac:dyDescent="0.35">
      <c r="A120" t="s">
        <v>263</v>
      </c>
      <c r="B120" t="s">
        <v>264</v>
      </c>
      <c r="C120" t="s">
        <v>36</v>
      </c>
      <c r="D120" t="s">
        <v>37</v>
      </c>
      <c r="E120" t="s">
        <v>13</v>
      </c>
      <c r="F120" t="s">
        <v>14</v>
      </c>
      <c r="G120" t="s">
        <v>15</v>
      </c>
      <c r="H120">
        <v>1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2</v>
      </c>
      <c r="Q120">
        <v>3</v>
      </c>
      <c r="R120">
        <v>4</v>
      </c>
      <c r="S120">
        <v>4</v>
      </c>
      <c r="T120">
        <v>4</v>
      </c>
      <c r="U120">
        <v>4</v>
      </c>
      <c r="V120">
        <v>7</v>
      </c>
      <c r="W120">
        <v>8</v>
      </c>
      <c r="X120">
        <v>8</v>
      </c>
      <c r="Y120">
        <v>7</v>
      </c>
      <c r="Z120">
        <v>5</v>
      </c>
      <c r="AA120">
        <v>6</v>
      </c>
      <c r="AB120">
        <v>6</v>
      </c>
      <c r="AC120">
        <v>5</v>
      </c>
      <c r="AD120">
        <v>6</v>
      </c>
      <c r="AE120">
        <v>8</v>
      </c>
      <c r="AF120">
        <v>11</v>
      </c>
      <c r="AG120">
        <v>8</v>
      </c>
      <c r="AH120">
        <v>11</v>
      </c>
      <c r="AI120">
        <v>13</v>
      </c>
      <c r="AJ120">
        <v>11</v>
      </c>
      <c r="AK120">
        <v>15</v>
      </c>
      <c r="AL120">
        <v>15</v>
      </c>
      <c r="AM120">
        <v>10</v>
      </c>
      <c r="AN120">
        <v>15</v>
      </c>
      <c r="AV120">
        <v>15</v>
      </c>
      <c r="AW120">
        <v>2010</v>
      </c>
    </row>
    <row r="121" spans="1:49" x14ac:dyDescent="0.35">
      <c r="A121" t="s">
        <v>265</v>
      </c>
      <c r="B121" t="s">
        <v>266</v>
      </c>
      <c r="C121" t="s">
        <v>18</v>
      </c>
      <c r="D121" t="s">
        <v>19</v>
      </c>
      <c r="E121" t="s">
        <v>13</v>
      </c>
      <c r="F121" t="s">
        <v>14</v>
      </c>
      <c r="G121" t="s">
        <v>15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V121">
        <v>0</v>
      </c>
      <c r="AW121">
        <v>2008</v>
      </c>
    </row>
    <row r="122" spans="1:49" x14ac:dyDescent="0.35">
      <c r="A122" t="s">
        <v>267</v>
      </c>
      <c r="B122" t="s">
        <v>268</v>
      </c>
      <c r="C122" t="s">
        <v>18</v>
      </c>
      <c r="D122" t="s">
        <v>40</v>
      </c>
      <c r="E122" t="s">
        <v>13</v>
      </c>
      <c r="F122" t="s">
        <v>14</v>
      </c>
      <c r="G122" t="s">
        <v>15</v>
      </c>
      <c r="H122">
        <v>1</v>
      </c>
      <c r="I122">
        <v>2</v>
      </c>
      <c r="J122">
        <v>1</v>
      </c>
      <c r="K122">
        <v>1</v>
      </c>
      <c r="L122">
        <v>1</v>
      </c>
      <c r="M122">
        <v>1</v>
      </c>
      <c r="N122">
        <v>1</v>
      </c>
      <c r="O122">
        <v>2</v>
      </c>
      <c r="P122">
        <v>1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1</v>
      </c>
      <c r="AG122">
        <v>1</v>
      </c>
      <c r="AH122">
        <v>2</v>
      </c>
      <c r="AI122">
        <v>2</v>
      </c>
      <c r="AJ122">
        <v>2</v>
      </c>
      <c r="AK122">
        <v>1</v>
      </c>
      <c r="AL122">
        <v>1</v>
      </c>
      <c r="AM122">
        <v>2</v>
      </c>
      <c r="AN122">
        <v>2</v>
      </c>
      <c r="AO122">
        <v>2</v>
      </c>
      <c r="AV122">
        <v>2</v>
      </c>
      <c r="AW122">
        <v>2013</v>
      </c>
    </row>
    <row r="123" spans="1:49" x14ac:dyDescent="0.35">
      <c r="A123" t="s">
        <v>269</v>
      </c>
      <c r="B123" t="s">
        <v>270</v>
      </c>
      <c r="C123" t="s">
        <v>18</v>
      </c>
      <c r="D123" t="s">
        <v>19</v>
      </c>
      <c r="E123" t="s">
        <v>13</v>
      </c>
      <c r="F123" t="s">
        <v>14</v>
      </c>
      <c r="G123" t="s">
        <v>15</v>
      </c>
      <c r="X123">
        <v>0</v>
      </c>
      <c r="Y123">
        <v>1</v>
      </c>
      <c r="Z123">
        <v>1</v>
      </c>
      <c r="AA123">
        <v>0</v>
      </c>
      <c r="AB123">
        <v>2</v>
      </c>
      <c r="AC123">
        <v>2</v>
      </c>
      <c r="AD123">
        <v>2</v>
      </c>
      <c r="AE123">
        <v>2</v>
      </c>
      <c r="AF123">
        <v>3</v>
      </c>
      <c r="AG123">
        <v>3</v>
      </c>
      <c r="AH123">
        <v>5</v>
      </c>
      <c r="AI123">
        <v>1</v>
      </c>
      <c r="AJ123">
        <v>11</v>
      </c>
      <c r="AK123">
        <v>10</v>
      </c>
      <c r="AL123">
        <v>9</v>
      </c>
      <c r="AM123">
        <v>11</v>
      </c>
      <c r="AN123">
        <v>10</v>
      </c>
      <c r="AO123">
        <v>12</v>
      </c>
      <c r="AP123">
        <v>13</v>
      </c>
      <c r="AQ123">
        <v>7</v>
      </c>
      <c r="AR123">
        <v>6</v>
      </c>
      <c r="AS123">
        <v>7</v>
      </c>
      <c r="AV123">
        <v>13</v>
      </c>
      <c r="AW123">
        <v>2017</v>
      </c>
    </row>
    <row r="124" spans="1:49" x14ac:dyDescent="0.35">
      <c r="A124" t="s">
        <v>271</v>
      </c>
      <c r="B124" t="s">
        <v>272</v>
      </c>
      <c r="C124" t="s">
        <v>26</v>
      </c>
      <c r="D124" t="s">
        <v>27</v>
      </c>
      <c r="E124" t="s">
        <v>13</v>
      </c>
      <c r="F124" t="s">
        <v>14</v>
      </c>
      <c r="G124" t="s">
        <v>15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V124">
        <v>0</v>
      </c>
      <c r="AW124">
        <v>2016</v>
      </c>
    </row>
    <row r="125" spans="1:49" x14ac:dyDescent="0.35">
      <c r="A125" t="s">
        <v>273</v>
      </c>
      <c r="B125" t="s">
        <v>274</v>
      </c>
      <c r="C125" t="s">
        <v>30</v>
      </c>
      <c r="D125" t="s">
        <v>31</v>
      </c>
      <c r="E125" t="s">
        <v>13</v>
      </c>
      <c r="F125" t="s">
        <v>14</v>
      </c>
      <c r="G125" t="s">
        <v>15</v>
      </c>
      <c r="AV125">
        <v>0</v>
      </c>
      <c r="AW125" t="e">
        <v>#N/A</v>
      </c>
    </row>
    <row r="126" spans="1:49" x14ac:dyDescent="0.35">
      <c r="A126" t="s">
        <v>275</v>
      </c>
      <c r="B126" t="s">
        <v>276</v>
      </c>
      <c r="C126" t="s">
        <v>30</v>
      </c>
      <c r="D126" t="s">
        <v>31</v>
      </c>
      <c r="E126" t="s">
        <v>13</v>
      </c>
      <c r="F126" t="s">
        <v>14</v>
      </c>
      <c r="G126" t="s"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V126">
        <v>0</v>
      </c>
      <c r="AW126">
        <v>2007</v>
      </c>
    </row>
    <row r="127" spans="1:49" x14ac:dyDescent="0.35">
      <c r="A127" t="s">
        <v>277</v>
      </c>
      <c r="B127" t="s">
        <v>278</v>
      </c>
      <c r="C127" t="s">
        <v>36</v>
      </c>
      <c r="D127" t="s">
        <v>79</v>
      </c>
      <c r="E127" t="s">
        <v>13</v>
      </c>
      <c r="F127" t="s">
        <v>14</v>
      </c>
      <c r="G127" t="s">
        <v>15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V127">
        <v>0</v>
      </c>
      <c r="AW127">
        <v>2017</v>
      </c>
    </row>
    <row r="128" spans="1:49" x14ac:dyDescent="0.35">
      <c r="A128" t="s">
        <v>279</v>
      </c>
      <c r="B128" t="s">
        <v>280</v>
      </c>
      <c r="C128" t="s">
        <v>22</v>
      </c>
      <c r="D128" t="s">
        <v>23</v>
      </c>
      <c r="E128" t="s">
        <v>13</v>
      </c>
      <c r="F128" t="s">
        <v>14</v>
      </c>
      <c r="G128" t="s">
        <v>15</v>
      </c>
      <c r="AV128">
        <v>0</v>
      </c>
      <c r="AW128" t="e">
        <v>#N/A</v>
      </c>
    </row>
    <row r="129" spans="1:49" x14ac:dyDescent="0.35">
      <c r="A129" t="s">
        <v>281</v>
      </c>
      <c r="B129" t="s">
        <v>282</v>
      </c>
      <c r="C129" t="s">
        <v>26</v>
      </c>
      <c r="D129" t="s">
        <v>27</v>
      </c>
      <c r="E129" t="s">
        <v>13</v>
      </c>
      <c r="F129" t="s">
        <v>14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V129">
        <v>0</v>
      </c>
      <c r="AW129">
        <v>2016</v>
      </c>
    </row>
    <row r="130" spans="1:49" x14ac:dyDescent="0.35">
      <c r="A130" t="s">
        <v>283</v>
      </c>
      <c r="B130" t="s">
        <v>284</v>
      </c>
      <c r="C130" t="s">
        <v>18</v>
      </c>
      <c r="D130" t="s">
        <v>19</v>
      </c>
      <c r="E130" t="s">
        <v>13</v>
      </c>
      <c r="F130" t="s">
        <v>14</v>
      </c>
      <c r="G130" t="s">
        <v>15</v>
      </c>
      <c r="AJ130">
        <v>0</v>
      </c>
      <c r="AK130">
        <v>0</v>
      </c>
      <c r="AL130">
        <v>0</v>
      </c>
      <c r="AM130">
        <v>0</v>
      </c>
      <c r="AN130">
        <v>0</v>
      </c>
      <c r="AV130">
        <v>0</v>
      </c>
      <c r="AW130">
        <v>2012</v>
      </c>
    </row>
    <row r="131" spans="1:49" x14ac:dyDescent="0.35">
      <c r="A131" t="s">
        <v>285</v>
      </c>
      <c r="B131" t="s">
        <v>286</v>
      </c>
      <c r="C131" t="s">
        <v>26</v>
      </c>
      <c r="D131" t="s">
        <v>27</v>
      </c>
      <c r="E131" t="s">
        <v>13</v>
      </c>
      <c r="F131" t="s">
        <v>14</v>
      </c>
      <c r="G131" t="s">
        <v>15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V131">
        <v>0</v>
      </c>
      <c r="AW131">
        <v>2016</v>
      </c>
    </row>
    <row r="132" spans="1:49" x14ac:dyDescent="0.35">
      <c r="A132" t="s">
        <v>287</v>
      </c>
      <c r="B132" t="s">
        <v>288</v>
      </c>
      <c r="C132" t="s">
        <v>26</v>
      </c>
      <c r="D132" t="s">
        <v>27</v>
      </c>
      <c r="E132" t="s">
        <v>13</v>
      </c>
      <c r="F132" t="s">
        <v>14</v>
      </c>
      <c r="G132" t="s">
        <v>15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V132">
        <v>0</v>
      </c>
      <c r="AW132">
        <v>2013</v>
      </c>
    </row>
    <row r="133" spans="1:49" x14ac:dyDescent="0.35">
      <c r="A133" t="s">
        <v>289</v>
      </c>
      <c r="B133" t="s">
        <v>290</v>
      </c>
      <c r="C133" t="s">
        <v>36</v>
      </c>
      <c r="D133" t="s">
        <v>37</v>
      </c>
      <c r="E133" t="s">
        <v>13</v>
      </c>
      <c r="F133" t="s">
        <v>14</v>
      </c>
      <c r="G133" t="s">
        <v>15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V133">
        <v>0</v>
      </c>
      <c r="AW133">
        <v>2017</v>
      </c>
    </row>
    <row r="134" spans="1:49" x14ac:dyDescent="0.35">
      <c r="A134" t="s">
        <v>291</v>
      </c>
      <c r="B134" t="s">
        <v>292</v>
      </c>
      <c r="C134" t="s">
        <v>18</v>
      </c>
      <c r="D134" t="s">
        <v>40</v>
      </c>
      <c r="E134" t="s">
        <v>13</v>
      </c>
      <c r="F134" t="s">
        <v>14</v>
      </c>
      <c r="G134" t="s">
        <v>15</v>
      </c>
      <c r="X134">
        <v>0</v>
      </c>
      <c r="Y134">
        <v>0</v>
      </c>
      <c r="Z134">
        <v>0</v>
      </c>
      <c r="AA134">
        <v>0</v>
      </c>
      <c r="AB134">
        <v>1</v>
      </c>
      <c r="AC134">
        <v>0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V134">
        <v>1</v>
      </c>
      <c r="AW134">
        <v>2016</v>
      </c>
    </row>
    <row r="135" spans="1:49" x14ac:dyDescent="0.35">
      <c r="A135" t="s">
        <v>293</v>
      </c>
      <c r="B135" t="s">
        <v>294</v>
      </c>
      <c r="C135" t="s">
        <v>18</v>
      </c>
      <c r="D135" t="s">
        <v>40</v>
      </c>
      <c r="E135" t="s">
        <v>13</v>
      </c>
      <c r="F135" t="s">
        <v>14</v>
      </c>
      <c r="G135" t="s">
        <v>15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V135">
        <v>0</v>
      </c>
      <c r="AW135">
        <v>2008</v>
      </c>
    </row>
    <row r="136" spans="1:49" x14ac:dyDescent="0.35">
      <c r="A136" t="s">
        <v>295</v>
      </c>
      <c r="B136" t="s">
        <v>296</v>
      </c>
      <c r="C136" t="s">
        <v>36</v>
      </c>
      <c r="D136" t="s">
        <v>79</v>
      </c>
      <c r="E136" t="s">
        <v>13</v>
      </c>
      <c r="F136" t="s">
        <v>14</v>
      </c>
      <c r="G136" t="s">
        <v>15</v>
      </c>
      <c r="AM136">
        <v>0</v>
      </c>
      <c r="AN136">
        <v>0</v>
      </c>
      <c r="AO136">
        <v>0</v>
      </c>
      <c r="AP136">
        <v>0</v>
      </c>
      <c r="AQ136">
        <v>0</v>
      </c>
      <c r="AV136">
        <v>0</v>
      </c>
      <c r="AW136">
        <v>2015</v>
      </c>
    </row>
    <row r="137" spans="1:49" x14ac:dyDescent="0.35">
      <c r="A137" t="s">
        <v>297</v>
      </c>
      <c r="B137" t="s">
        <v>298</v>
      </c>
      <c r="C137" t="s">
        <v>26</v>
      </c>
      <c r="D137" t="s">
        <v>27</v>
      </c>
      <c r="E137" t="s">
        <v>13</v>
      </c>
      <c r="F137" t="s">
        <v>14</v>
      </c>
      <c r="G137" t="s">
        <v>15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1</v>
      </c>
      <c r="AH137">
        <v>1</v>
      </c>
      <c r="AI137">
        <v>1</v>
      </c>
      <c r="AJ137">
        <v>1</v>
      </c>
      <c r="AK137">
        <v>0</v>
      </c>
      <c r="AL137">
        <v>1</v>
      </c>
      <c r="AM137">
        <v>1</v>
      </c>
      <c r="AN137">
        <v>1</v>
      </c>
      <c r="AO137">
        <v>1</v>
      </c>
      <c r="AV137">
        <v>1</v>
      </c>
      <c r="AW137">
        <v>2013</v>
      </c>
    </row>
    <row r="138" spans="1:49" x14ac:dyDescent="0.35">
      <c r="A138" t="s">
        <v>299</v>
      </c>
      <c r="B138" t="s">
        <v>300</v>
      </c>
      <c r="C138" t="s">
        <v>18</v>
      </c>
      <c r="D138" t="s">
        <v>40</v>
      </c>
      <c r="E138" t="s">
        <v>13</v>
      </c>
      <c r="F138" t="s">
        <v>14</v>
      </c>
      <c r="G138" t="s">
        <v>15</v>
      </c>
      <c r="H138">
        <v>1</v>
      </c>
      <c r="I138">
        <v>1</v>
      </c>
      <c r="J138">
        <v>1</v>
      </c>
      <c r="K138">
        <v>2</v>
      </c>
      <c r="L138">
        <v>1</v>
      </c>
      <c r="M138">
        <v>1</v>
      </c>
      <c r="N138">
        <v>2</v>
      </c>
      <c r="O138">
        <v>2</v>
      </c>
      <c r="P138">
        <v>2</v>
      </c>
      <c r="Q138">
        <v>1</v>
      </c>
      <c r="R138">
        <v>2</v>
      </c>
      <c r="S138">
        <v>1</v>
      </c>
      <c r="T138">
        <v>2</v>
      </c>
      <c r="U138">
        <v>2</v>
      </c>
      <c r="V138">
        <v>1</v>
      </c>
      <c r="W138">
        <v>4</v>
      </c>
      <c r="X138">
        <v>4</v>
      </c>
      <c r="Y138">
        <v>3</v>
      </c>
      <c r="Z138">
        <v>4</v>
      </c>
      <c r="AA138">
        <v>4</v>
      </c>
      <c r="AB138">
        <v>4</v>
      </c>
      <c r="AC138">
        <v>4</v>
      </c>
      <c r="AD138">
        <v>5</v>
      </c>
      <c r="AE138">
        <v>6</v>
      </c>
      <c r="AF138">
        <v>7</v>
      </c>
      <c r="AG138">
        <v>7</v>
      </c>
      <c r="AH138">
        <v>8</v>
      </c>
      <c r="AI138">
        <v>10</v>
      </c>
      <c r="AJ138">
        <v>11</v>
      </c>
      <c r="AK138">
        <v>9</v>
      </c>
      <c r="AL138">
        <v>8</v>
      </c>
      <c r="AM138">
        <v>8</v>
      </c>
      <c r="AN138">
        <v>6</v>
      </c>
      <c r="AO138">
        <v>6</v>
      </c>
      <c r="AP138">
        <v>5</v>
      </c>
      <c r="AQ138">
        <v>5</v>
      </c>
      <c r="AR138">
        <v>4</v>
      </c>
      <c r="AV138">
        <v>11</v>
      </c>
      <c r="AW138">
        <v>2008</v>
      </c>
    </row>
    <row r="139" spans="1:49" x14ac:dyDescent="0.35">
      <c r="A139" t="s">
        <v>301</v>
      </c>
      <c r="B139" t="s">
        <v>302</v>
      </c>
      <c r="C139" t="s">
        <v>11</v>
      </c>
      <c r="D139" t="s">
        <v>12</v>
      </c>
      <c r="E139" t="s">
        <v>13</v>
      </c>
      <c r="F139" t="s">
        <v>14</v>
      </c>
      <c r="G139" t="s">
        <v>15</v>
      </c>
      <c r="H139">
        <v>0</v>
      </c>
      <c r="I139">
        <v>0</v>
      </c>
      <c r="J139">
        <v>1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V139">
        <v>1</v>
      </c>
      <c r="AW139">
        <v>2015</v>
      </c>
    </row>
    <row r="140" spans="1:49" x14ac:dyDescent="0.35">
      <c r="A140" t="s">
        <v>303</v>
      </c>
      <c r="B140" t="s">
        <v>304</v>
      </c>
      <c r="C140" t="s">
        <v>26</v>
      </c>
      <c r="D140" t="s">
        <v>27</v>
      </c>
      <c r="E140" t="s">
        <v>13</v>
      </c>
      <c r="F140" t="s">
        <v>14</v>
      </c>
      <c r="G140" t="s">
        <v>15</v>
      </c>
      <c r="H140">
        <v>0</v>
      </c>
      <c r="I140">
        <v>2</v>
      </c>
      <c r="J140">
        <v>1</v>
      </c>
      <c r="K140">
        <v>2</v>
      </c>
      <c r="L140">
        <v>2</v>
      </c>
      <c r="M140">
        <v>2</v>
      </c>
      <c r="N140">
        <v>2</v>
      </c>
      <c r="O140">
        <v>2</v>
      </c>
      <c r="P140">
        <v>2</v>
      </c>
      <c r="Q140">
        <v>2</v>
      </c>
      <c r="R140">
        <v>2</v>
      </c>
      <c r="S140">
        <v>2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V140">
        <v>2</v>
      </c>
      <c r="AW140">
        <v>2014</v>
      </c>
    </row>
    <row r="141" spans="1:49" x14ac:dyDescent="0.35">
      <c r="A141" t="s">
        <v>305</v>
      </c>
      <c r="B141" t="s">
        <v>306</v>
      </c>
      <c r="C141" t="s">
        <v>30</v>
      </c>
      <c r="D141" t="s">
        <v>31</v>
      </c>
      <c r="E141" t="s">
        <v>13</v>
      </c>
      <c r="F141" t="s">
        <v>14</v>
      </c>
      <c r="G141" t="s">
        <v>15</v>
      </c>
      <c r="AV141">
        <v>0</v>
      </c>
      <c r="AW141" t="e">
        <v>#N/A</v>
      </c>
    </row>
    <row r="142" spans="1:49" x14ac:dyDescent="0.35">
      <c r="A142" t="s">
        <v>307</v>
      </c>
      <c r="B142" t="s">
        <v>308</v>
      </c>
      <c r="C142" t="s">
        <v>18</v>
      </c>
      <c r="D142" t="s">
        <v>40</v>
      </c>
      <c r="E142" t="s">
        <v>13</v>
      </c>
      <c r="F142" t="s">
        <v>14</v>
      </c>
      <c r="G142" t="s">
        <v>15</v>
      </c>
      <c r="H142">
        <v>1</v>
      </c>
      <c r="I142">
        <v>2</v>
      </c>
      <c r="J142">
        <v>1</v>
      </c>
      <c r="K142">
        <v>1</v>
      </c>
      <c r="L142">
        <v>2</v>
      </c>
      <c r="M142">
        <v>1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2</v>
      </c>
      <c r="U142">
        <v>1</v>
      </c>
      <c r="V142">
        <v>1</v>
      </c>
      <c r="W142">
        <v>1</v>
      </c>
      <c r="X142">
        <v>1</v>
      </c>
      <c r="Y142">
        <v>2</v>
      </c>
      <c r="Z142">
        <v>2</v>
      </c>
      <c r="AA142">
        <v>2</v>
      </c>
      <c r="AB142">
        <v>0</v>
      </c>
      <c r="AC142">
        <v>1</v>
      </c>
      <c r="AD142">
        <v>1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0</v>
      </c>
      <c r="AK142">
        <v>0</v>
      </c>
      <c r="AL142">
        <v>1</v>
      </c>
      <c r="AM142">
        <v>1</v>
      </c>
      <c r="AN142">
        <v>1</v>
      </c>
      <c r="AO142">
        <v>1</v>
      </c>
      <c r="AP142">
        <v>1</v>
      </c>
      <c r="AQ142">
        <v>1</v>
      </c>
      <c r="AR142">
        <v>1</v>
      </c>
      <c r="AV142">
        <v>2</v>
      </c>
      <c r="AW142">
        <v>2016</v>
      </c>
    </row>
    <row r="143" spans="1:49" x14ac:dyDescent="0.35">
      <c r="A143" t="s">
        <v>309</v>
      </c>
      <c r="B143" t="s">
        <v>310</v>
      </c>
      <c r="C143" t="s">
        <v>18</v>
      </c>
      <c r="D143" t="s">
        <v>40</v>
      </c>
      <c r="E143" t="s">
        <v>13</v>
      </c>
      <c r="F143" t="s">
        <v>14</v>
      </c>
      <c r="G143" t="s">
        <v>15</v>
      </c>
      <c r="H143">
        <v>2</v>
      </c>
      <c r="I143">
        <v>2</v>
      </c>
      <c r="J143">
        <v>3</v>
      </c>
      <c r="K143">
        <v>3</v>
      </c>
      <c r="L143">
        <v>4</v>
      </c>
      <c r="M143">
        <v>5</v>
      </c>
      <c r="N143">
        <v>4</v>
      </c>
      <c r="O143">
        <v>4</v>
      </c>
      <c r="P143">
        <v>4</v>
      </c>
      <c r="Q143">
        <v>5</v>
      </c>
      <c r="R143">
        <v>4</v>
      </c>
      <c r="S143">
        <v>5</v>
      </c>
      <c r="T143">
        <v>4</v>
      </c>
      <c r="U143">
        <v>6</v>
      </c>
      <c r="V143">
        <v>6</v>
      </c>
      <c r="W143">
        <v>6</v>
      </c>
      <c r="X143">
        <v>7</v>
      </c>
      <c r="Y143">
        <v>7</v>
      </c>
      <c r="Z143">
        <v>7</v>
      </c>
      <c r="AA143">
        <v>8</v>
      </c>
      <c r="AB143">
        <v>9</v>
      </c>
      <c r="AC143">
        <v>10</v>
      </c>
      <c r="AD143">
        <v>9</v>
      </c>
      <c r="AE143">
        <v>7</v>
      </c>
      <c r="AF143">
        <v>7</v>
      </c>
      <c r="AG143">
        <v>2</v>
      </c>
      <c r="AH143">
        <v>2</v>
      </c>
      <c r="AI143">
        <v>2</v>
      </c>
      <c r="AJ143">
        <v>2</v>
      </c>
      <c r="AK143">
        <v>2</v>
      </c>
      <c r="AL143">
        <v>3</v>
      </c>
      <c r="AM143">
        <v>3</v>
      </c>
      <c r="AN143">
        <v>3</v>
      </c>
      <c r="AO143">
        <v>3</v>
      </c>
      <c r="AP143">
        <v>3</v>
      </c>
      <c r="AQ143">
        <v>4</v>
      </c>
      <c r="AR143">
        <v>4</v>
      </c>
      <c r="AV143">
        <v>10</v>
      </c>
      <c r="AW143">
        <v>2016</v>
      </c>
    </row>
    <row r="144" spans="1:49" x14ac:dyDescent="0.35">
      <c r="A144" t="s">
        <v>311</v>
      </c>
      <c r="B144" t="s">
        <v>312</v>
      </c>
      <c r="C144" t="s">
        <v>18</v>
      </c>
      <c r="D144" t="s">
        <v>19</v>
      </c>
      <c r="E144" t="s">
        <v>13</v>
      </c>
      <c r="F144" t="s">
        <v>14</v>
      </c>
      <c r="G144" t="s">
        <v>15</v>
      </c>
      <c r="Z144">
        <v>0</v>
      </c>
      <c r="AA144">
        <v>0</v>
      </c>
      <c r="AB144">
        <v>0</v>
      </c>
      <c r="AC144">
        <v>0</v>
      </c>
      <c r="AV144">
        <v>0</v>
      </c>
      <c r="AW144">
        <v>2001</v>
      </c>
    </row>
    <row r="145" spans="1:49" x14ac:dyDescent="0.35">
      <c r="A145" t="s">
        <v>313</v>
      </c>
      <c r="B145" t="s">
        <v>314</v>
      </c>
      <c r="C145" t="s">
        <v>36</v>
      </c>
      <c r="D145" t="s">
        <v>79</v>
      </c>
      <c r="E145" t="s">
        <v>13</v>
      </c>
      <c r="F145" t="s">
        <v>14</v>
      </c>
      <c r="G145" t="s">
        <v>15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2</v>
      </c>
      <c r="U145">
        <v>2</v>
      </c>
      <c r="V145">
        <v>3</v>
      </c>
      <c r="W145">
        <v>3</v>
      </c>
      <c r="X145">
        <v>3</v>
      </c>
      <c r="Y145">
        <v>3</v>
      </c>
      <c r="Z145">
        <v>2</v>
      </c>
      <c r="AA145">
        <v>2</v>
      </c>
      <c r="AB145">
        <v>2</v>
      </c>
      <c r="AC145">
        <v>2</v>
      </c>
      <c r="AD145">
        <v>3</v>
      </c>
      <c r="AE145">
        <v>2</v>
      </c>
      <c r="AF145">
        <v>2</v>
      </c>
      <c r="AG145">
        <v>2</v>
      </c>
      <c r="AH145">
        <v>2</v>
      </c>
      <c r="AI145">
        <v>3</v>
      </c>
      <c r="AJ145">
        <v>3</v>
      </c>
      <c r="AK145">
        <v>3</v>
      </c>
      <c r="AL145">
        <v>4</v>
      </c>
      <c r="AM145">
        <v>6</v>
      </c>
      <c r="AN145">
        <v>4</v>
      </c>
      <c r="AO145">
        <v>6</v>
      </c>
      <c r="AP145">
        <v>6</v>
      </c>
      <c r="AQ145">
        <v>6</v>
      </c>
      <c r="AV145">
        <v>6</v>
      </c>
      <c r="AW145">
        <v>2015</v>
      </c>
    </row>
    <row r="146" spans="1:49" x14ac:dyDescent="0.35">
      <c r="A146" t="s">
        <v>315</v>
      </c>
      <c r="B146" t="s">
        <v>316</v>
      </c>
      <c r="C146" t="s">
        <v>36</v>
      </c>
      <c r="D146" t="s">
        <v>79</v>
      </c>
      <c r="E146" t="s">
        <v>13</v>
      </c>
      <c r="F146" t="s">
        <v>14</v>
      </c>
      <c r="G146" t="s">
        <v>15</v>
      </c>
      <c r="AV146">
        <v>0</v>
      </c>
      <c r="AW146" t="e">
        <v>#N/A</v>
      </c>
    </row>
    <row r="147" spans="1:49" x14ac:dyDescent="0.35">
      <c r="A147" t="s">
        <v>317</v>
      </c>
      <c r="B147" t="s">
        <v>318</v>
      </c>
      <c r="C147" t="s">
        <v>26</v>
      </c>
      <c r="D147" t="s">
        <v>27</v>
      </c>
      <c r="E147" t="s">
        <v>13</v>
      </c>
      <c r="F147" t="s">
        <v>14</v>
      </c>
      <c r="G147" t="s">
        <v>15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V147">
        <v>0</v>
      </c>
      <c r="AW147">
        <v>2013</v>
      </c>
    </row>
    <row r="148" spans="1:49" x14ac:dyDescent="0.35">
      <c r="A148" t="s">
        <v>319</v>
      </c>
      <c r="B148" t="s">
        <v>320</v>
      </c>
      <c r="C148" t="s">
        <v>36</v>
      </c>
      <c r="D148" t="s">
        <v>79</v>
      </c>
      <c r="E148" t="s">
        <v>13</v>
      </c>
      <c r="F148" t="s">
        <v>14</v>
      </c>
      <c r="G148" t="s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V148">
        <v>0</v>
      </c>
      <c r="AW148">
        <v>2014</v>
      </c>
    </row>
    <row r="149" spans="1:49" x14ac:dyDescent="0.35">
      <c r="A149" t="s">
        <v>321</v>
      </c>
      <c r="B149" t="s">
        <v>322</v>
      </c>
      <c r="C149" t="s">
        <v>30</v>
      </c>
      <c r="D149" t="s">
        <v>31</v>
      </c>
      <c r="E149" t="s">
        <v>13</v>
      </c>
      <c r="F149" t="s">
        <v>14</v>
      </c>
      <c r="G149" t="s">
        <v>15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V149">
        <v>0</v>
      </c>
      <c r="AW149">
        <v>2015</v>
      </c>
    </row>
    <row r="150" spans="1:49" x14ac:dyDescent="0.35">
      <c r="A150" t="s">
        <v>323</v>
      </c>
      <c r="B150" t="s">
        <v>324</v>
      </c>
      <c r="C150" t="s">
        <v>22</v>
      </c>
      <c r="D150" t="s">
        <v>23</v>
      </c>
      <c r="E150" t="s">
        <v>13</v>
      </c>
      <c r="F150" t="s">
        <v>14</v>
      </c>
      <c r="G150" t="s">
        <v>15</v>
      </c>
      <c r="H150">
        <v>0</v>
      </c>
      <c r="I150">
        <v>0</v>
      </c>
      <c r="J150">
        <v>1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1</v>
      </c>
      <c r="AD150">
        <v>1</v>
      </c>
      <c r="AE150">
        <v>1</v>
      </c>
      <c r="AF150">
        <v>1</v>
      </c>
      <c r="AG150">
        <v>0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V150">
        <v>1</v>
      </c>
      <c r="AW150">
        <v>2012</v>
      </c>
    </row>
    <row r="151" spans="1:49" x14ac:dyDescent="0.35">
      <c r="A151" t="s">
        <v>325</v>
      </c>
      <c r="B151" t="s">
        <v>326</v>
      </c>
      <c r="C151" t="s">
        <v>18</v>
      </c>
      <c r="D151" t="s">
        <v>19</v>
      </c>
      <c r="E151" t="s">
        <v>13</v>
      </c>
      <c r="F151" t="s">
        <v>14</v>
      </c>
      <c r="G151" t="s">
        <v>15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1</v>
      </c>
      <c r="T151">
        <v>1</v>
      </c>
      <c r="U151">
        <v>1</v>
      </c>
      <c r="V151">
        <v>0</v>
      </c>
      <c r="W151">
        <v>0</v>
      </c>
      <c r="X151">
        <v>0</v>
      </c>
      <c r="Y151">
        <v>3</v>
      </c>
      <c r="Z151">
        <v>2</v>
      </c>
      <c r="AA151">
        <v>2</v>
      </c>
      <c r="AB151">
        <v>2</v>
      </c>
      <c r="AC151">
        <v>1</v>
      </c>
      <c r="AD151">
        <v>2</v>
      </c>
      <c r="AE151">
        <v>2</v>
      </c>
      <c r="AF151">
        <v>3</v>
      </c>
      <c r="AG151">
        <v>4</v>
      </c>
      <c r="AH151">
        <v>5</v>
      </c>
      <c r="AI151">
        <v>7</v>
      </c>
      <c r="AJ151">
        <v>8</v>
      </c>
      <c r="AK151">
        <v>8</v>
      </c>
      <c r="AL151">
        <v>8</v>
      </c>
      <c r="AM151">
        <v>9</v>
      </c>
      <c r="AN151">
        <v>10</v>
      </c>
      <c r="AO151">
        <v>10</v>
      </c>
      <c r="AP151">
        <v>10</v>
      </c>
      <c r="AQ151">
        <v>9</v>
      </c>
      <c r="AR151">
        <v>9</v>
      </c>
      <c r="AS151">
        <v>9</v>
      </c>
      <c r="AV151">
        <v>10</v>
      </c>
      <c r="AW151">
        <v>2017</v>
      </c>
    </row>
    <row r="152" spans="1:49" x14ac:dyDescent="0.35">
      <c r="A152" t="s">
        <v>327</v>
      </c>
      <c r="B152" t="s">
        <v>328</v>
      </c>
      <c r="C152" t="s">
        <v>26</v>
      </c>
      <c r="D152" t="s">
        <v>27</v>
      </c>
      <c r="E152" t="s">
        <v>13</v>
      </c>
      <c r="F152" t="s">
        <v>14</v>
      </c>
      <c r="G152" t="s">
        <v>15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V152">
        <v>0</v>
      </c>
      <c r="AW152">
        <v>2013</v>
      </c>
    </row>
    <row r="153" spans="1:49" x14ac:dyDescent="0.35">
      <c r="A153" t="s">
        <v>329</v>
      </c>
      <c r="B153" t="s">
        <v>330</v>
      </c>
      <c r="C153" t="s">
        <v>18</v>
      </c>
      <c r="D153" t="s">
        <v>19</v>
      </c>
      <c r="E153" t="s">
        <v>13</v>
      </c>
      <c r="F153" t="s">
        <v>14</v>
      </c>
      <c r="G153" t="s">
        <v>15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2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0</v>
      </c>
      <c r="AQ153">
        <v>0</v>
      </c>
      <c r="AR153">
        <v>0</v>
      </c>
      <c r="AS153">
        <v>0</v>
      </c>
      <c r="AV153">
        <v>2</v>
      </c>
      <c r="AW153">
        <v>2008</v>
      </c>
    </row>
    <row r="154" spans="1:49" x14ac:dyDescent="0.35">
      <c r="A154" t="s">
        <v>331</v>
      </c>
      <c r="B154" t="s">
        <v>332</v>
      </c>
      <c r="C154" t="s">
        <v>22</v>
      </c>
      <c r="D154" t="s">
        <v>23</v>
      </c>
      <c r="E154" t="s">
        <v>13</v>
      </c>
      <c r="F154" t="s">
        <v>14</v>
      </c>
      <c r="G154" t="s">
        <v>15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V154">
        <v>0</v>
      </c>
      <c r="AW154">
        <v>2013</v>
      </c>
    </row>
    <row r="155" spans="1:49" x14ac:dyDescent="0.35">
      <c r="A155" t="s">
        <v>333</v>
      </c>
      <c r="B155" t="s">
        <v>334</v>
      </c>
      <c r="C155" t="s">
        <v>18</v>
      </c>
      <c r="D155" t="s">
        <v>40</v>
      </c>
      <c r="E155" t="s">
        <v>13</v>
      </c>
      <c r="F155" t="s">
        <v>14</v>
      </c>
      <c r="G155" t="s">
        <v>15</v>
      </c>
      <c r="H155">
        <v>2</v>
      </c>
      <c r="I155">
        <v>2</v>
      </c>
      <c r="J155">
        <v>3</v>
      </c>
      <c r="K155">
        <v>4</v>
      </c>
      <c r="L155">
        <v>1</v>
      </c>
      <c r="M155">
        <v>5</v>
      </c>
      <c r="N155">
        <v>2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3</v>
      </c>
      <c r="Z155">
        <v>2</v>
      </c>
      <c r="AA155">
        <v>3</v>
      </c>
      <c r="AB155">
        <v>5</v>
      </c>
      <c r="AC155">
        <v>6</v>
      </c>
      <c r="AD155">
        <v>4</v>
      </c>
      <c r="AE155">
        <v>3</v>
      </c>
      <c r="AF155">
        <v>3</v>
      </c>
      <c r="AG155">
        <v>4</v>
      </c>
      <c r="AH155">
        <v>4</v>
      </c>
      <c r="AI155">
        <v>3</v>
      </c>
      <c r="AJ155">
        <v>2</v>
      </c>
      <c r="AK155">
        <v>2</v>
      </c>
      <c r="AL155">
        <v>2</v>
      </c>
      <c r="AM155">
        <v>2</v>
      </c>
      <c r="AN155">
        <v>2</v>
      </c>
      <c r="AO155">
        <v>2</v>
      </c>
      <c r="AP155">
        <v>2</v>
      </c>
      <c r="AQ155">
        <v>3</v>
      </c>
      <c r="AR155">
        <v>3</v>
      </c>
      <c r="AV155">
        <v>6</v>
      </c>
      <c r="AW155">
        <v>2016</v>
      </c>
    </row>
    <row r="156" spans="1:49" x14ac:dyDescent="0.35">
      <c r="A156" t="s">
        <v>335</v>
      </c>
      <c r="B156" t="s">
        <v>336</v>
      </c>
      <c r="C156" t="s">
        <v>26</v>
      </c>
      <c r="D156" t="s">
        <v>27</v>
      </c>
      <c r="E156" t="s">
        <v>13</v>
      </c>
      <c r="F156" t="s">
        <v>14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</v>
      </c>
      <c r="AN156">
        <v>1</v>
      </c>
      <c r="AO156">
        <v>1</v>
      </c>
      <c r="AV156">
        <v>1</v>
      </c>
      <c r="AW156">
        <v>2013</v>
      </c>
    </row>
    <row r="157" spans="1:49" x14ac:dyDescent="0.35">
      <c r="A157" t="s">
        <v>337</v>
      </c>
      <c r="B157" t="s">
        <v>338</v>
      </c>
      <c r="C157" t="s">
        <v>84</v>
      </c>
      <c r="D157" t="s">
        <v>37</v>
      </c>
      <c r="E157" t="s">
        <v>13</v>
      </c>
      <c r="F157" t="s">
        <v>14</v>
      </c>
      <c r="G157" t="s">
        <v>15</v>
      </c>
      <c r="H157">
        <v>9</v>
      </c>
      <c r="I157">
        <v>11</v>
      </c>
      <c r="J157">
        <v>16</v>
      </c>
      <c r="K157">
        <v>23</v>
      </c>
      <c r="L157">
        <v>14</v>
      </c>
      <c r="M157">
        <v>25</v>
      </c>
      <c r="N157">
        <v>31</v>
      </c>
      <c r="O157">
        <v>27</v>
      </c>
      <c r="P157">
        <v>17</v>
      </c>
      <c r="Q157">
        <v>17</v>
      </c>
      <c r="R157">
        <v>12</v>
      </c>
      <c r="S157">
        <v>15</v>
      </c>
      <c r="T157">
        <v>15</v>
      </c>
      <c r="U157">
        <v>20</v>
      </c>
      <c r="V157">
        <v>15</v>
      </c>
      <c r="W157">
        <v>10</v>
      </c>
      <c r="X157">
        <v>9</v>
      </c>
      <c r="Y157">
        <v>9</v>
      </c>
      <c r="Z157">
        <v>12</v>
      </c>
      <c r="AA157">
        <v>23</v>
      </c>
      <c r="AB157">
        <v>36</v>
      </c>
      <c r="AC157">
        <v>26</v>
      </c>
      <c r="AD157">
        <v>22</v>
      </c>
      <c r="AE157">
        <v>22</v>
      </c>
      <c r="AF157">
        <v>15</v>
      </c>
      <c r="AG157">
        <v>27</v>
      </c>
      <c r="AH157">
        <v>26</v>
      </c>
      <c r="AI157">
        <v>18</v>
      </c>
      <c r="AJ157">
        <v>18</v>
      </c>
      <c r="AK157">
        <v>22</v>
      </c>
      <c r="AL157">
        <v>21</v>
      </c>
      <c r="AM157">
        <v>21</v>
      </c>
      <c r="AN157">
        <v>18</v>
      </c>
      <c r="AO157">
        <v>27</v>
      </c>
      <c r="AP157">
        <v>25</v>
      </c>
      <c r="AQ157">
        <v>17</v>
      </c>
      <c r="AR157">
        <v>23</v>
      </c>
      <c r="AS157">
        <v>26</v>
      </c>
      <c r="AV157">
        <v>36</v>
      </c>
      <c r="AW157">
        <v>2017</v>
      </c>
    </row>
    <row r="158" spans="1:49" x14ac:dyDescent="0.35">
      <c r="A158" t="s">
        <v>339</v>
      </c>
      <c r="B158" t="s">
        <v>340</v>
      </c>
      <c r="C158" t="s">
        <v>30</v>
      </c>
      <c r="D158" t="s">
        <v>31</v>
      </c>
      <c r="E158" t="s">
        <v>13</v>
      </c>
      <c r="F158" t="s">
        <v>14</v>
      </c>
      <c r="G158" t="s">
        <v>15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V158">
        <v>0</v>
      </c>
      <c r="AW158">
        <v>2007</v>
      </c>
    </row>
    <row r="159" spans="1:49" x14ac:dyDescent="0.35">
      <c r="A159" t="s">
        <v>341</v>
      </c>
      <c r="B159" t="s">
        <v>342</v>
      </c>
      <c r="C159" t="s">
        <v>18</v>
      </c>
      <c r="D159" t="s">
        <v>19</v>
      </c>
      <c r="E159" t="s">
        <v>13</v>
      </c>
      <c r="F159" t="s">
        <v>14</v>
      </c>
      <c r="G159" t="s">
        <v>15</v>
      </c>
      <c r="AO159">
        <v>1</v>
      </c>
      <c r="AP159">
        <v>1</v>
      </c>
      <c r="AQ159">
        <v>1</v>
      </c>
      <c r="AR159">
        <v>1</v>
      </c>
      <c r="AS159">
        <v>1</v>
      </c>
      <c r="AV159">
        <v>1</v>
      </c>
      <c r="AW159">
        <v>2016</v>
      </c>
    </row>
    <row r="160" spans="1:49" x14ac:dyDescent="0.35">
      <c r="A160" t="s">
        <v>343</v>
      </c>
      <c r="B160" t="s">
        <v>344</v>
      </c>
      <c r="C160" t="s">
        <v>36</v>
      </c>
      <c r="D160" t="s">
        <v>79</v>
      </c>
      <c r="E160" t="s">
        <v>13</v>
      </c>
      <c r="F160" t="s">
        <v>14</v>
      </c>
      <c r="G160" t="s">
        <v>15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V160">
        <v>0</v>
      </c>
      <c r="AW160">
        <v>2007</v>
      </c>
    </row>
    <row r="161" spans="1:49" x14ac:dyDescent="0.35">
      <c r="A161" t="s">
        <v>345</v>
      </c>
      <c r="B161" t="s">
        <v>346</v>
      </c>
      <c r="C161" t="s">
        <v>30</v>
      </c>
      <c r="D161" t="s">
        <v>31</v>
      </c>
      <c r="E161" t="s">
        <v>13</v>
      </c>
      <c r="F161" t="s">
        <v>14</v>
      </c>
      <c r="G161" t="s">
        <v>15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</v>
      </c>
      <c r="AI161">
        <v>1</v>
      </c>
      <c r="AJ161">
        <v>2</v>
      </c>
      <c r="AK161">
        <v>3</v>
      </c>
      <c r="AV161">
        <v>3</v>
      </c>
      <c r="AW161">
        <v>2009</v>
      </c>
    </row>
    <row r="162" spans="1:49" x14ac:dyDescent="0.35">
      <c r="A162" t="s">
        <v>347</v>
      </c>
      <c r="B162" t="s">
        <v>348</v>
      </c>
      <c r="C162" t="s">
        <v>36</v>
      </c>
      <c r="D162" t="s">
        <v>79</v>
      </c>
      <c r="E162" t="s">
        <v>13</v>
      </c>
      <c r="F162" t="s">
        <v>14</v>
      </c>
      <c r="G162" t="s">
        <v>15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  <c r="AL162">
        <v>1</v>
      </c>
      <c r="AM162">
        <v>1</v>
      </c>
      <c r="AN162">
        <v>2</v>
      </c>
      <c r="AV162">
        <v>2</v>
      </c>
      <c r="AW162">
        <v>2012</v>
      </c>
    </row>
    <row r="163" spans="1:49" x14ac:dyDescent="0.35">
      <c r="A163" t="s">
        <v>349</v>
      </c>
      <c r="B163" t="s">
        <v>350</v>
      </c>
      <c r="C163" t="s">
        <v>22</v>
      </c>
      <c r="D163" t="s">
        <v>23</v>
      </c>
      <c r="E163" t="s">
        <v>13</v>
      </c>
      <c r="F163" t="s">
        <v>14</v>
      </c>
      <c r="G163" t="s">
        <v>15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V163">
        <v>1</v>
      </c>
      <c r="AW163">
        <v>2007</v>
      </c>
    </row>
    <row r="164" spans="1:49" x14ac:dyDescent="0.35">
      <c r="A164" t="s">
        <v>351</v>
      </c>
      <c r="B164" t="s">
        <v>352</v>
      </c>
      <c r="C164" t="s">
        <v>26</v>
      </c>
      <c r="D164" t="s">
        <v>27</v>
      </c>
      <c r="E164" t="s">
        <v>13</v>
      </c>
      <c r="F164" t="s">
        <v>14</v>
      </c>
      <c r="G164" t="s">
        <v>15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</v>
      </c>
      <c r="AN164">
        <v>0</v>
      </c>
      <c r="AO164">
        <v>0</v>
      </c>
      <c r="AV164">
        <v>1</v>
      </c>
      <c r="AW164">
        <v>2013</v>
      </c>
    </row>
    <row r="165" spans="1:49" x14ac:dyDescent="0.35">
      <c r="A165" t="s">
        <v>353</v>
      </c>
      <c r="B165" t="s">
        <v>354</v>
      </c>
      <c r="C165" t="s">
        <v>26</v>
      </c>
      <c r="D165" t="s">
        <v>27</v>
      </c>
      <c r="E165" t="s">
        <v>13</v>
      </c>
      <c r="F165" t="s">
        <v>14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171</v>
      </c>
      <c r="V165">
        <v>68</v>
      </c>
      <c r="W165">
        <v>106</v>
      </c>
      <c r="X165">
        <v>72</v>
      </c>
      <c r="Y165">
        <v>77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</row>
  </sheetData>
  <autoFilter ref="A1:AW165" xr:uid="{A4C55AFF-54EF-40B1-8005-3D3A47BD6D21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E60A5-B2EA-48BC-9B62-86E745D1332E}">
  <sheetPr filterMode="1"/>
  <dimension ref="B2:AB194"/>
  <sheetViews>
    <sheetView zoomScale="60" zoomScaleNormal="60" workbookViewId="0">
      <selection activeCell="F3" sqref="F3"/>
    </sheetView>
  </sheetViews>
  <sheetFormatPr defaultRowHeight="14.5" x14ac:dyDescent="0.35"/>
  <sheetData>
    <row r="2" spans="2:28" x14ac:dyDescent="0.35">
      <c r="H2" s="35" t="s">
        <v>358</v>
      </c>
      <c r="I2" s="35" t="s">
        <v>358</v>
      </c>
      <c r="J2" s="35" t="s">
        <v>358</v>
      </c>
      <c r="K2" s="35" t="s">
        <v>358</v>
      </c>
      <c r="L2" s="35" t="s">
        <v>358</v>
      </c>
      <c r="M2" s="35" t="s">
        <v>358</v>
      </c>
      <c r="N2" s="35" t="s">
        <v>358</v>
      </c>
      <c r="O2" s="35" t="s">
        <v>358</v>
      </c>
      <c r="P2" s="35" t="s">
        <v>358</v>
      </c>
      <c r="Q2" s="35" t="s">
        <v>358</v>
      </c>
      <c r="R2" s="35"/>
      <c r="S2" s="35" t="s">
        <v>359</v>
      </c>
      <c r="T2" s="35" t="s">
        <v>359</v>
      </c>
      <c r="U2" s="35" t="s">
        <v>359</v>
      </c>
      <c r="V2" s="35" t="s">
        <v>359</v>
      </c>
      <c r="W2" s="35" t="s">
        <v>359</v>
      </c>
      <c r="X2" s="35" t="s">
        <v>359</v>
      </c>
      <c r="Y2" s="35" t="s">
        <v>359</v>
      </c>
      <c r="Z2" s="35" t="s">
        <v>359</v>
      </c>
      <c r="AA2" s="35" t="s">
        <v>359</v>
      </c>
      <c r="AB2" s="35" t="s">
        <v>359</v>
      </c>
    </row>
    <row r="3" spans="2:28" x14ac:dyDescent="0.35">
      <c r="B3" s="3" t="s">
        <v>361</v>
      </c>
      <c r="C3" s="3" t="s">
        <v>362</v>
      </c>
      <c r="D3" s="3" t="s">
        <v>363</v>
      </c>
      <c r="E3" s="3" t="s">
        <v>364</v>
      </c>
      <c r="F3" s="3" t="s">
        <v>365</v>
      </c>
      <c r="G3" s="3" t="s">
        <v>823</v>
      </c>
      <c r="H3" s="3">
        <v>2010</v>
      </c>
      <c r="I3" s="3">
        <v>2011</v>
      </c>
      <c r="J3" s="3">
        <v>2012</v>
      </c>
      <c r="K3" s="3">
        <v>2013</v>
      </c>
      <c r="L3" s="3">
        <v>2014</v>
      </c>
      <c r="M3" s="3">
        <v>2015</v>
      </c>
      <c r="N3" s="3">
        <v>2016</v>
      </c>
      <c r="O3" s="3">
        <v>2017</v>
      </c>
      <c r="P3" s="3">
        <v>2018</v>
      </c>
      <c r="Q3" s="3">
        <v>2019</v>
      </c>
      <c r="R3" s="3" t="s">
        <v>793</v>
      </c>
      <c r="S3" s="3">
        <v>2010</v>
      </c>
      <c r="T3" s="3">
        <v>2011</v>
      </c>
      <c r="U3" s="3">
        <v>2012</v>
      </c>
      <c r="V3" s="3">
        <v>2013</v>
      </c>
      <c r="W3" s="3">
        <v>2014</v>
      </c>
      <c r="X3" s="3">
        <v>2015</v>
      </c>
      <c r="Y3" s="3">
        <v>2016</v>
      </c>
      <c r="Z3" s="3">
        <v>2017</v>
      </c>
      <c r="AA3" s="3">
        <v>2018</v>
      </c>
      <c r="AB3" s="3">
        <v>2019</v>
      </c>
    </row>
    <row r="4" spans="2:28" x14ac:dyDescent="0.35">
      <c r="B4" t="s">
        <v>9</v>
      </c>
      <c r="C4" t="s">
        <v>10</v>
      </c>
      <c r="D4" t="s">
        <v>366</v>
      </c>
      <c r="E4" t="s">
        <v>366</v>
      </c>
      <c r="F4" t="s">
        <v>367</v>
      </c>
      <c r="G4">
        <v>1.1000000000000001</v>
      </c>
      <c r="H4">
        <v>683.46300000000008</v>
      </c>
      <c r="I4">
        <v>268.36700000000002</v>
      </c>
      <c r="J4">
        <v>280.21400000000006</v>
      </c>
      <c r="K4">
        <v>333.81700000000001</v>
      </c>
      <c r="L4">
        <v>274.83500000000004</v>
      </c>
      <c r="M4">
        <v>253.51700000000005</v>
      </c>
      <c r="N4">
        <v>370.63400000000001</v>
      </c>
      <c r="O4">
        <v>355.71800000000002</v>
      </c>
      <c r="P4">
        <v>362.83236000000005</v>
      </c>
      <c r="Q4">
        <v>370.08900720000008</v>
      </c>
      <c r="R4">
        <v>6.1321175308243214E-2</v>
      </c>
      <c r="S4">
        <v>4462.6268559999999</v>
      </c>
      <c r="T4">
        <v>5171.3042539999997</v>
      </c>
      <c r="U4">
        <v>5416.5635670000001</v>
      </c>
      <c r="V4">
        <v>5331.9488959999999</v>
      </c>
      <c r="W4">
        <v>5136.2592249999998</v>
      </c>
      <c r="X4">
        <v>4482.9486770000003</v>
      </c>
      <c r="Y4">
        <v>4663.7432589999999</v>
      </c>
      <c r="Z4">
        <v>5090.1772570000003</v>
      </c>
      <c r="AA4">
        <v>4195.8363319999999</v>
      </c>
      <c r="AB4">
        <v>4279.7530586399998</v>
      </c>
    </row>
    <row r="5" spans="2:28" x14ac:dyDescent="0.35">
      <c r="B5" t="s">
        <v>20</v>
      </c>
      <c r="C5" t="s">
        <v>21</v>
      </c>
      <c r="D5" t="s">
        <v>368</v>
      </c>
      <c r="E5" t="s">
        <v>368</v>
      </c>
      <c r="F5" t="s">
        <v>369</v>
      </c>
      <c r="G5">
        <v>1.1000000000000001</v>
      </c>
      <c r="H5">
        <v>2200</v>
      </c>
      <c r="I5">
        <v>3300.0000000000005</v>
      </c>
      <c r="J5">
        <v>3366.0000000000005</v>
      </c>
      <c r="K5">
        <v>3433.3200000000006</v>
      </c>
      <c r="L5">
        <v>3501.9864000000007</v>
      </c>
      <c r="M5">
        <v>3572.0261280000009</v>
      </c>
      <c r="N5">
        <v>3643.4666505600007</v>
      </c>
      <c r="O5">
        <v>3716.3359835712008</v>
      </c>
      <c r="P5">
        <v>3790.662703242625</v>
      </c>
      <c r="Q5">
        <v>3866.4759573074775</v>
      </c>
      <c r="R5">
        <v>2.0000000000000018E-2</v>
      </c>
      <c r="S5">
        <v>13648.522725000001</v>
      </c>
      <c r="T5">
        <v>16222.244032000001</v>
      </c>
      <c r="U5">
        <v>18335.919884999999</v>
      </c>
      <c r="V5">
        <v>20663.212742</v>
      </c>
      <c r="W5">
        <v>21993.348926999999</v>
      </c>
      <c r="X5">
        <v>19218.119515999999</v>
      </c>
      <c r="Y5">
        <v>19556.286800000002</v>
      </c>
      <c r="Z5">
        <v>19996.752963999999</v>
      </c>
      <c r="AA5">
        <v>20815.001941999999</v>
      </c>
      <c r="AB5">
        <v>21231.301980839999</v>
      </c>
    </row>
    <row r="6" spans="2:28" x14ac:dyDescent="0.35">
      <c r="B6" t="s">
        <v>277</v>
      </c>
      <c r="C6" t="s">
        <v>370</v>
      </c>
      <c r="D6" t="s">
        <v>371</v>
      </c>
      <c r="E6" t="s">
        <v>371</v>
      </c>
      <c r="F6" t="s">
        <v>372</v>
      </c>
      <c r="G6">
        <v>1.1000000000000001</v>
      </c>
      <c r="H6">
        <v>20.229000000000003</v>
      </c>
      <c r="I6">
        <v>22.693000000000001</v>
      </c>
      <c r="J6">
        <v>16.599</v>
      </c>
      <c r="K6">
        <v>16.236000000000001</v>
      </c>
      <c r="L6">
        <v>16.28</v>
      </c>
      <c r="M6">
        <v>18.898</v>
      </c>
      <c r="N6">
        <v>14.971</v>
      </c>
      <c r="O6">
        <v>28.6</v>
      </c>
      <c r="P6">
        <v>25.212000000000003</v>
      </c>
      <c r="Q6">
        <v>25.716240000000003</v>
      </c>
      <c r="R6">
        <v>9.5747816564428101E-2</v>
      </c>
      <c r="S6">
        <v>62.876030999999998</v>
      </c>
      <c r="T6">
        <v>67.330685000000003</v>
      </c>
      <c r="U6">
        <v>69.221851000000001</v>
      </c>
      <c r="V6">
        <v>79.236555999999993</v>
      </c>
      <c r="W6">
        <v>67.145287999999994</v>
      </c>
      <c r="X6">
        <v>69.886460999999997</v>
      </c>
      <c r="Y6">
        <v>82.598035999999993</v>
      </c>
      <c r="Z6">
        <v>84.740592000000007</v>
      </c>
      <c r="AA6">
        <v>78.680408</v>
      </c>
      <c r="AB6">
        <v>80.254016160000006</v>
      </c>
    </row>
    <row r="7" spans="2:28" x14ac:dyDescent="0.35">
      <c r="B7" t="s">
        <v>24</v>
      </c>
      <c r="C7" t="s">
        <v>25</v>
      </c>
      <c r="D7" t="s">
        <v>373</v>
      </c>
      <c r="E7" t="s">
        <v>26</v>
      </c>
      <c r="F7" t="s">
        <v>369</v>
      </c>
      <c r="G7">
        <v>1.1000000000000001</v>
      </c>
      <c r="H7">
        <v>741.67500000000007</v>
      </c>
      <c r="I7">
        <v>946.25299999999993</v>
      </c>
      <c r="J7">
        <v>1114.5310000000002</v>
      </c>
      <c r="K7">
        <v>1339.3710000000003</v>
      </c>
      <c r="L7">
        <v>981.82700000000011</v>
      </c>
      <c r="M7">
        <v>476.54200000000009</v>
      </c>
      <c r="N7">
        <v>246.13600000000005</v>
      </c>
      <c r="O7">
        <v>401.30200000000002</v>
      </c>
      <c r="P7">
        <v>189.35400000000001</v>
      </c>
      <c r="Q7">
        <v>193.14108000000002</v>
      </c>
      <c r="R7">
        <v>-0.27761630164421225</v>
      </c>
      <c r="S7">
        <v>5179.0534280000002</v>
      </c>
      <c r="T7">
        <v>6534.871905</v>
      </c>
      <c r="U7">
        <v>7772.3381449999997</v>
      </c>
      <c r="V7">
        <v>8896.3860160000004</v>
      </c>
      <c r="W7">
        <v>10996.980605999999</v>
      </c>
      <c r="X7">
        <v>10599.805548</v>
      </c>
      <c r="Y7">
        <v>9941.6542320000008</v>
      </c>
      <c r="Z7">
        <v>12233.141927000001</v>
      </c>
      <c r="AA7">
        <v>10226.882803</v>
      </c>
      <c r="AB7">
        <v>10431.42045906</v>
      </c>
    </row>
    <row r="8" spans="2:28" x14ac:dyDescent="0.35">
      <c r="B8" t="s">
        <v>28</v>
      </c>
      <c r="C8" t="s">
        <v>29</v>
      </c>
      <c r="D8" t="s">
        <v>374</v>
      </c>
      <c r="E8" t="s">
        <v>375</v>
      </c>
      <c r="F8" t="s">
        <v>374</v>
      </c>
      <c r="G8">
        <v>1.1000000000000001</v>
      </c>
      <c r="H8">
        <v>1761.3860000000002</v>
      </c>
      <c r="I8">
        <v>1364.6490000000001</v>
      </c>
      <c r="J8">
        <v>1152.393</v>
      </c>
      <c r="K8">
        <v>1443.2660000000001</v>
      </c>
      <c r="L8">
        <v>1197.625</v>
      </c>
      <c r="M8">
        <v>1257.9490000000003</v>
      </c>
      <c r="N8">
        <v>1069.211</v>
      </c>
      <c r="O8">
        <v>1247.5870000000002</v>
      </c>
      <c r="P8">
        <v>713.75700000000006</v>
      </c>
      <c r="Q8">
        <v>728.03214000000003</v>
      </c>
      <c r="R8">
        <v>-9.4755406266358033E-2</v>
      </c>
      <c r="S8">
        <v>30417.797998999999</v>
      </c>
      <c r="T8">
        <v>37104.359349999999</v>
      </c>
      <c r="U8">
        <v>33616.847631999997</v>
      </c>
      <c r="V8">
        <v>37123.518897000002</v>
      </c>
      <c r="W8">
        <v>38064.395028999999</v>
      </c>
      <c r="X8">
        <v>33255.632426999997</v>
      </c>
      <c r="Y8">
        <v>34926.978991999997</v>
      </c>
      <c r="Z8">
        <v>35209.321323999997</v>
      </c>
      <c r="AA8">
        <v>31835.450069999999</v>
      </c>
      <c r="AB8">
        <v>32472.159071400001</v>
      </c>
    </row>
    <row r="9" spans="2:28" x14ac:dyDescent="0.35">
      <c r="B9" t="s">
        <v>32</v>
      </c>
      <c r="C9" t="s">
        <v>33</v>
      </c>
      <c r="D9" t="s">
        <v>376</v>
      </c>
      <c r="E9" t="s">
        <v>376</v>
      </c>
      <c r="F9" t="s">
        <v>367</v>
      </c>
      <c r="G9">
        <v>1.1000000000000001</v>
      </c>
      <c r="H9">
        <v>156.87100000000001</v>
      </c>
      <c r="I9">
        <v>171.435</v>
      </c>
      <c r="J9">
        <v>108.71300000000001</v>
      </c>
      <c r="K9">
        <v>91.135000000000005</v>
      </c>
      <c r="L9">
        <v>97.888999999999996</v>
      </c>
      <c r="M9">
        <v>120.164</v>
      </c>
      <c r="N9">
        <v>148.797</v>
      </c>
      <c r="O9">
        <v>127.32500000000002</v>
      </c>
      <c r="P9">
        <v>105.53400000000001</v>
      </c>
      <c r="Q9">
        <v>107.64468000000001</v>
      </c>
      <c r="R9">
        <v>1.9181978730667959E-2</v>
      </c>
      <c r="S9">
        <v>1574.781324</v>
      </c>
      <c r="T9">
        <v>2062.2204320000001</v>
      </c>
      <c r="U9">
        <v>1902.2051409999999</v>
      </c>
      <c r="V9">
        <v>2050.2155969999999</v>
      </c>
      <c r="W9">
        <v>2098.0754529999999</v>
      </c>
      <c r="X9">
        <v>1817.6139900000001</v>
      </c>
      <c r="Y9">
        <v>1728.5616689999999</v>
      </c>
      <c r="Z9">
        <v>1728.4571450000001</v>
      </c>
      <c r="AA9">
        <v>1702.8259310000001</v>
      </c>
      <c r="AB9">
        <v>1736.8824496200002</v>
      </c>
    </row>
    <row r="10" spans="2:28" x14ac:dyDescent="0.35">
      <c r="B10" t="s">
        <v>41</v>
      </c>
      <c r="C10" t="s">
        <v>42</v>
      </c>
      <c r="D10" t="s">
        <v>376</v>
      </c>
      <c r="E10" t="s">
        <v>376</v>
      </c>
      <c r="F10" t="s">
        <v>367</v>
      </c>
      <c r="G10">
        <v>1.1000000000000001</v>
      </c>
      <c r="H10">
        <v>537.625</v>
      </c>
      <c r="I10">
        <v>649.25300000000004</v>
      </c>
      <c r="J10">
        <v>686.202</v>
      </c>
      <c r="K10">
        <v>718.43200000000002</v>
      </c>
      <c r="L10">
        <v>742.86300000000006</v>
      </c>
      <c r="M10">
        <v>610.13700000000006</v>
      </c>
      <c r="N10">
        <v>434.62100000000004</v>
      </c>
      <c r="O10">
        <v>382.62400000000002</v>
      </c>
      <c r="P10">
        <v>390.27648000000005</v>
      </c>
      <c r="Q10">
        <v>398.08200960000005</v>
      </c>
      <c r="R10">
        <v>-0.11730073563997179</v>
      </c>
      <c r="S10">
        <v>2921.0739429999999</v>
      </c>
      <c r="T10">
        <v>3347.531422</v>
      </c>
      <c r="U10">
        <v>3581.3869479999998</v>
      </c>
      <c r="V10">
        <v>3979.6514149999998</v>
      </c>
      <c r="W10">
        <v>4002.3076510000001</v>
      </c>
      <c r="X10">
        <v>3278.85871</v>
      </c>
      <c r="Y10">
        <v>2122.4254019999998</v>
      </c>
      <c r="Z10">
        <v>2291.5428609999999</v>
      </c>
      <c r="AA10">
        <v>2464.740542</v>
      </c>
      <c r="AB10">
        <v>2514.0353528400001</v>
      </c>
    </row>
    <row r="11" spans="2:28" x14ac:dyDescent="0.35">
      <c r="B11" t="s">
        <v>45</v>
      </c>
      <c r="C11" t="s">
        <v>46</v>
      </c>
      <c r="D11" t="s">
        <v>376</v>
      </c>
      <c r="E11" t="s">
        <v>376</v>
      </c>
      <c r="F11" t="s">
        <v>367</v>
      </c>
      <c r="G11">
        <v>1.1000000000000001</v>
      </c>
      <c r="H11">
        <v>32.791000000000004</v>
      </c>
      <c r="I11">
        <v>27.258000000000003</v>
      </c>
      <c r="J11">
        <v>27.803160000000002</v>
      </c>
      <c r="K11">
        <v>50.984999999999999</v>
      </c>
      <c r="L11">
        <v>51.777000000000001</v>
      </c>
      <c r="M11">
        <v>51.986000000000011</v>
      </c>
      <c r="N11">
        <v>43.615000000000009</v>
      </c>
      <c r="O11">
        <v>39.875</v>
      </c>
      <c r="P11">
        <v>40.672499999999999</v>
      </c>
      <c r="Q11">
        <v>41.485950000000003</v>
      </c>
      <c r="R11">
        <v>-4.3350538835712271E-2</v>
      </c>
      <c r="S11">
        <v>76.535904000000002</v>
      </c>
      <c r="T11">
        <v>83.703191000000004</v>
      </c>
      <c r="U11">
        <v>84.789096000000001</v>
      </c>
      <c r="V11">
        <v>89.418927999999994</v>
      </c>
      <c r="W11">
        <v>100.131032</v>
      </c>
      <c r="X11">
        <v>98.193084999999996</v>
      </c>
      <c r="Y11">
        <v>107.078457</v>
      </c>
      <c r="Z11">
        <v>103.107798</v>
      </c>
      <c r="AA11">
        <v>108.892184</v>
      </c>
      <c r="AB11">
        <v>111.07002768</v>
      </c>
    </row>
    <row r="12" spans="2:28" x14ac:dyDescent="0.35">
      <c r="B12" t="s">
        <v>47</v>
      </c>
      <c r="C12" t="s">
        <v>48</v>
      </c>
      <c r="D12" t="s">
        <v>366</v>
      </c>
      <c r="E12" t="s">
        <v>366</v>
      </c>
      <c r="F12" t="s">
        <v>367</v>
      </c>
      <c r="G12">
        <v>1.1000000000000001</v>
      </c>
      <c r="H12">
        <v>99.626999999999995</v>
      </c>
      <c r="I12">
        <v>1471.5690000000002</v>
      </c>
      <c r="J12">
        <v>1645.1710000000003</v>
      </c>
      <c r="K12">
        <v>2438.6120000000001</v>
      </c>
      <c r="L12">
        <v>2012.0320000000002</v>
      </c>
      <c r="M12">
        <v>1931.644</v>
      </c>
      <c r="N12">
        <v>1686.146</v>
      </c>
      <c r="O12">
        <v>1719.8689199999999</v>
      </c>
      <c r="P12">
        <v>1754.2662983999999</v>
      </c>
      <c r="Q12">
        <v>1789.3516243679999</v>
      </c>
      <c r="R12">
        <v>-2.3185356201639973E-2</v>
      </c>
      <c r="S12">
        <v>19467.678242999998</v>
      </c>
      <c r="T12">
        <v>20761.377918999999</v>
      </c>
      <c r="U12">
        <v>20852.779945999999</v>
      </c>
      <c r="V12">
        <v>23782.932935000001</v>
      </c>
      <c r="W12">
        <v>26567.756101999999</v>
      </c>
      <c r="X12">
        <v>28747.900947999999</v>
      </c>
      <c r="Y12">
        <v>30944.565591999999</v>
      </c>
      <c r="Z12">
        <v>32947.961176999997</v>
      </c>
      <c r="AA12">
        <v>35252.568493999999</v>
      </c>
      <c r="AB12">
        <v>35957.619863879998</v>
      </c>
    </row>
    <row r="13" spans="2:28" hidden="1" x14ac:dyDescent="0.35">
      <c r="B13" s="90" t="s">
        <v>55</v>
      </c>
      <c r="C13" s="90" t="s">
        <v>56</v>
      </c>
      <c r="D13" s="90" t="s">
        <v>377</v>
      </c>
      <c r="E13" s="90" t="s">
        <v>375</v>
      </c>
      <c r="F13" s="90" t="s">
        <v>84</v>
      </c>
      <c r="G13" s="90">
        <v>1.1000000000000001</v>
      </c>
      <c r="H13" s="90">
        <v>0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2:28" x14ac:dyDescent="0.35">
      <c r="B14" t="s">
        <v>57</v>
      </c>
      <c r="C14" t="s">
        <v>58</v>
      </c>
      <c r="D14" t="s">
        <v>379</v>
      </c>
      <c r="E14" t="s">
        <v>26</v>
      </c>
      <c r="F14" t="s">
        <v>369</v>
      </c>
      <c r="G14">
        <v>1.1000000000000001</v>
      </c>
      <c r="H14">
        <v>26.554000000000002</v>
      </c>
      <c r="I14">
        <v>27.085080000000001</v>
      </c>
      <c r="J14">
        <v>27.626781600000001</v>
      </c>
      <c r="K14">
        <v>28.179317232000002</v>
      </c>
      <c r="L14">
        <v>28.742903576640003</v>
      </c>
      <c r="M14">
        <v>29.317761648172805</v>
      </c>
      <c r="N14">
        <v>29.904116881136261</v>
      </c>
      <c r="O14">
        <v>30.502199218758985</v>
      </c>
      <c r="P14">
        <v>31.112243203134167</v>
      </c>
      <c r="Q14">
        <v>31.73448806719685</v>
      </c>
      <c r="R14">
        <v>2.0000000000000018E-2</v>
      </c>
      <c r="S14">
        <v>1584.8080279999999</v>
      </c>
      <c r="T14">
        <v>1785.2224920000001</v>
      </c>
      <c r="U14">
        <v>1818.2343989999999</v>
      </c>
      <c r="V14">
        <v>1934.873548</v>
      </c>
      <c r="W14">
        <v>1987.9657649999999</v>
      </c>
      <c r="X14">
        <v>1730.4704099999999</v>
      </c>
      <c r="Y14">
        <v>1993.737437</v>
      </c>
      <c r="Z14">
        <v>2133.6525750000001</v>
      </c>
      <c r="AA14">
        <v>2315.752864</v>
      </c>
      <c r="AB14">
        <v>2362.0679212800001</v>
      </c>
    </row>
    <row r="15" spans="2:28" x14ac:dyDescent="0.35">
      <c r="B15" t="s">
        <v>59</v>
      </c>
      <c r="C15" t="s">
        <v>60</v>
      </c>
      <c r="D15" t="s">
        <v>366</v>
      </c>
      <c r="E15" t="s">
        <v>366</v>
      </c>
      <c r="F15" t="s">
        <v>367</v>
      </c>
      <c r="G15">
        <v>1.1000000000000001</v>
      </c>
      <c r="H15">
        <v>66.814000000000007</v>
      </c>
      <c r="I15">
        <v>94.567000000000021</v>
      </c>
      <c r="J15">
        <v>101.97000000000001</v>
      </c>
      <c r="K15">
        <v>93.071000000000012</v>
      </c>
      <c r="L15">
        <v>77.725999999999999</v>
      </c>
      <c r="M15">
        <v>72.655000000000001</v>
      </c>
      <c r="N15">
        <v>98.680999999999997</v>
      </c>
      <c r="O15">
        <v>114.268</v>
      </c>
      <c r="P15">
        <v>116.55336</v>
      </c>
      <c r="Q15">
        <v>118.8844272</v>
      </c>
      <c r="R15">
        <v>8.8708792361662292E-2</v>
      </c>
      <c r="S15">
        <v>266.32284499999997</v>
      </c>
      <c r="T15">
        <v>297.15505999999999</v>
      </c>
      <c r="U15">
        <v>291.15069599999998</v>
      </c>
      <c r="V15">
        <v>289.59621800000002</v>
      </c>
      <c r="W15">
        <v>328.53588999999999</v>
      </c>
      <c r="X15">
        <v>344.255605</v>
      </c>
      <c r="Y15">
        <v>369.45415000000003</v>
      </c>
      <c r="Z15">
        <v>439.04249700000003</v>
      </c>
      <c r="AA15">
        <v>449.47269299999999</v>
      </c>
      <c r="AB15">
        <v>458.46214686000002</v>
      </c>
    </row>
    <row r="16" spans="2:28" x14ac:dyDescent="0.35">
      <c r="B16" t="s">
        <v>61</v>
      </c>
      <c r="C16" t="s">
        <v>62</v>
      </c>
      <c r="D16" t="s">
        <v>374</v>
      </c>
      <c r="E16" t="s">
        <v>375</v>
      </c>
      <c r="F16" t="s">
        <v>374</v>
      </c>
      <c r="G16">
        <v>1.1000000000000001</v>
      </c>
      <c r="H16">
        <v>91.762000000000015</v>
      </c>
      <c r="I16">
        <v>151.09600000000003</v>
      </c>
      <c r="J16">
        <v>197.054</v>
      </c>
      <c r="K16">
        <v>243.13300000000001</v>
      </c>
      <c r="L16">
        <v>300.85000000000002</v>
      </c>
      <c r="M16">
        <v>306.86700000000002</v>
      </c>
      <c r="N16">
        <v>313.00434000000001</v>
      </c>
      <c r="O16">
        <v>319.26442680000002</v>
      </c>
      <c r="P16">
        <v>325.64971533600004</v>
      </c>
      <c r="Q16">
        <v>332.16270964272007</v>
      </c>
      <c r="R16">
        <v>2.0000000000000018E-2</v>
      </c>
      <c r="S16">
        <v>2041.581948</v>
      </c>
      <c r="T16">
        <v>2341.1017860000002</v>
      </c>
      <c r="U16">
        <v>2657.57474</v>
      </c>
      <c r="V16">
        <v>3055.810019</v>
      </c>
      <c r="W16">
        <v>3213.9004970000001</v>
      </c>
      <c r="X16">
        <v>3379.059334</v>
      </c>
      <c r="Y16">
        <v>3791.8603309999999</v>
      </c>
      <c r="Z16">
        <v>4347.0043420000002</v>
      </c>
      <c r="AA16">
        <v>4625.7971820000002</v>
      </c>
      <c r="AB16">
        <v>4718.3131256400002</v>
      </c>
    </row>
    <row r="17" spans="2:28" x14ac:dyDescent="0.35">
      <c r="B17" t="s">
        <v>65</v>
      </c>
      <c r="C17" t="s">
        <v>66</v>
      </c>
      <c r="D17" t="s">
        <v>380</v>
      </c>
      <c r="E17" t="s">
        <v>26</v>
      </c>
      <c r="F17" t="s">
        <v>369</v>
      </c>
      <c r="G17">
        <v>1.1000000000000001</v>
      </c>
      <c r="H17">
        <v>239.613</v>
      </c>
      <c r="I17">
        <v>224.43300000000002</v>
      </c>
      <c r="J17">
        <v>240.21800000000002</v>
      </c>
      <c r="K17">
        <v>199.52900000000002</v>
      </c>
      <c r="L17">
        <v>254.29800000000003</v>
      </c>
      <c r="M17">
        <v>269.56600000000003</v>
      </c>
      <c r="N17">
        <v>323.76300000000003</v>
      </c>
      <c r="O17">
        <v>175.34000000000003</v>
      </c>
      <c r="P17">
        <v>278.48700000000002</v>
      </c>
      <c r="Q17">
        <v>284.05674000000005</v>
      </c>
      <c r="R17">
        <v>2.2380201632931085E-2</v>
      </c>
      <c r="S17">
        <v>318.13519600000001</v>
      </c>
      <c r="T17">
        <v>385.47368999999998</v>
      </c>
      <c r="U17">
        <v>388.66582699999998</v>
      </c>
      <c r="V17">
        <v>342.52070500000002</v>
      </c>
      <c r="W17">
        <v>339.27381100000002</v>
      </c>
      <c r="X17">
        <v>317.35701899999998</v>
      </c>
      <c r="Y17">
        <v>320.710984</v>
      </c>
      <c r="Z17">
        <v>346.34427699999998</v>
      </c>
      <c r="AA17">
        <v>371.99309099999999</v>
      </c>
      <c r="AB17">
        <v>379.43295282000003</v>
      </c>
    </row>
    <row r="18" spans="2:28" hidden="1" x14ac:dyDescent="0.35">
      <c r="B18" s="90" t="s">
        <v>381</v>
      </c>
      <c r="C18" s="90" t="s">
        <v>382</v>
      </c>
      <c r="D18" s="90" t="s">
        <v>374</v>
      </c>
      <c r="E18" s="90" t="s">
        <v>375</v>
      </c>
      <c r="F18" s="90" t="s">
        <v>374</v>
      </c>
      <c r="G18" s="90">
        <v>1.1000000000000001</v>
      </c>
      <c r="H18" s="90">
        <v>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2:28" hidden="1" x14ac:dyDescent="0.35">
      <c r="B19" s="90" t="s">
        <v>383</v>
      </c>
      <c r="C19" s="90" t="s">
        <v>384</v>
      </c>
      <c r="D19" s="90" t="s">
        <v>385</v>
      </c>
      <c r="E19" s="90" t="s">
        <v>26</v>
      </c>
      <c r="F19" s="90" t="s">
        <v>369</v>
      </c>
      <c r="G19" s="90">
        <v>1.1000000000000001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2:28" x14ac:dyDescent="0.35">
      <c r="B20" t="s">
        <v>386</v>
      </c>
      <c r="C20" t="s">
        <v>387</v>
      </c>
      <c r="D20" t="s">
        <v>388</v>
      </c>
      <c r="E20" t="s">
        <v>388</v>
      </c>
      <c r="F20" t="s">
        <v>367</v>
      </c>
      <c r="G20">
        <v>1.1000000000000001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100.521145</v>
      </c>
      <c r="T20">
        <v>106.10542700000001</v>
      </c>
      <c r="U20">
        <v>124.797117</v>
      </c>
      <c r="V20">
        <v>123.933633</v>
      </c>
      <c r="W20">
        <v>147.52448699999999</v>
      </c>
      <c r="X20">
        <v>142.64866000000001</v>
      </c>
      <c r="Y20">
        <v>137.21968000000001</v>
      </c>
      <c r="Z20">
        <v>131.76658599999999</v>
      </c>
      <c r="AA20">
        <v>138.06256400000001</v>
      </c>
      <c r="AB20">
        <v>140.82381528000002</v>
      </c>
    </row>
    <row r="21" spans="2:28" x14ac:dyDescent="0.35">
      <c r="B21" t="s">
        <v>71</v>
      </c>
      <c r="C21" t="s">
        <v>72</v>
      </c>
      <c r="D21" t="s">
        <v>379</v>
      </c>
      <c r="E21" t="s">
        <v>26</v>
      </c>
      <c r="F21" t="s">
        <v>369</v>
      </c>
      <c r="G21">
        <v>1.1000000000000001</v>
      </c>
      <c r="H21">
        <v>67.177000000000007</v>
      </c>
      <c r="I21">
        <v>84.579000000000008</v>
      </c>
      <c r="J21">
        <v>86.27058000000001</v>
      </c>
      <c r="K21">
        <v>87.995991600000011</v>
      </c>
      <c r="L21">
        <v>89.755911432000019</v>
      </c>
      <c r="M21">
        <v>91.551029660640026</v>
      </c>
      <c r="N21">
        <v>93.382050253852825</v>
      </c>
      <c r="O21">
        <v>145.35400000000004</v>
      </c>
      <c r="P21">
        <v>148.26108000000005</v>
      </c>
      <c r="Q21">
        <v>151.22630160000006</v>
      </c>
      <c r="R21">
        <v>0.1099741225697819</v>
      </c>
      <c r="S21">
        <v>2438.4333360000001</v>
      </c>
      <c r="T21">
        <v>2780.0258610000001</v>
      </c>
      <c r="U21">
        <v>2984.1704639999998</v>
      </c>
      <c r="V21">
        <v>3177.4752669999998</v>
      </c>
      <c r="W21">
        <v>3299.2529669999999</v>
      </c>
      <c r="X21">
        <v>2676.0330869999998</v>
      </c>
      <c r="Y21">
        <v>2786.1700230000001</v>
      </c>
      <c r="Z21">
        <v>3023.1285539999999</v>
      </c>
      <c r="AA21">
        <v>3506.8459330000001</v>
      </c>
      <c r="AB21">
        <v>3576.9828516600001</v>
      </c>
    </row>
    <row r="22" spans="2:28" x14ac:dyDescent="0.35">
      <c r="B22" t="s">
        <v>73</v>
      </c>
      <c r="C22" t="s">
        <v>74</v>
      </c>
      <c r="D22" t="s">
        <v>385</v>
      </c>
      <c r="E22" t="s">
        <v>26</v>
      </c>
      <c r="F22" t="s">
        <v>369</v>
      </c>
      <c r="G22">
        <v>1.1000000000000001</v>
      </c>
      <c r="H22">
        <v>17.732000000000003</v>
      </c>
      <c r="I22">
        <v>33.407000000000004</v>
      </c>
      <c r="J22">
        <v>26.279000000000003</v>
      </c>
      <c r="K22">
        <v>25.025000000000002</v>
      </c>
      <c r="L22">
        <v>25.525500000000001</v>
      </c>
      <c r="M22">
        <v>26.036010000000001</v>
      </c>
      <c r="N22">
        <v>26.556730200000001</v>
      </c>
      <c r="O22">
        <v>27.087864804000002</v>
      </c>
      <c r="P22">
        <v>27.629622100080002</v>
      </c>
      <c r="Q22">
        <v>28.182214542081603</v>
      </c>
      <c r="R22">
        <v>2.0000000000000018E-2</v>
      </c>
      <c r="S22">
        <v>780.96063500000002</v>
      </c>
      <c r="T22">
        <v>820.64220399999999</v>
      </c>
      <c r="U22">
        <v>826.47164699999996</v>
      </c>
      <c r="V22">
        <v>940.62029600000005</v>
      </c>
      <c r="W22">
        <v>945.899406</v>
      </c>
      <c r="X22">
        <v>990.64931000000001</v>
      </c>
      <c r="Y22">
        <v>1041.806611</v>
      </c>
      <c r="Z22">
        <v>1199.2863150000001</v>
      </c>
      <c r="AA22">
        <v>1183.5593280000001</v>
      </c>
      <c r="AB22">
        <v>1207.2305145600001</v>
      </c>
    </row>
    <row r="23" spans="2:28" x14ac:dyDescent="0.35">
      <c r="B23" t="s">
        <v>75</v>
      </c>
      <c r="C23" t="s">
        <v>76</v>
      </c>
      <c r="D23" t="s">
        <v>379</v>
      </c>
      <c r="E23" t="s">
        <v>26</v>
      </c>
      <c r="F23" t="s">
        <v>369</v>
      </c>
      <c r="G23">
        <v>1.1000000000000001</v>
      </c>
      <c r="H23">
        <v>34.232000000000006</v>
      </c>
      <c r="I23">
        <v>42.042000000000002</v>
      </c>
      <c r="J23">
        <v>51.436000000000007</v>
      </c>
      <c r="K23">
        <v>48.444000000000003</v>
      </c>
      <c r="L23">
        <v>45.32</v>
      </c>
      <c r="M23">
        <v>51.557000000000009</v>
      </c>
      <c r="N23">
        <v>37.587000000000003</v>
      </c>
      <c r="O23">
        <v>47.41</v>
      </c>
      <c r="P23">
        <v>48.358199999999997</v>
      </c>
      <c r="Q23">
        <v>49.325364</v>
      </c>
      <c r="R23">
        <v>1.7082260323587395E-2</v>
      </c>
      <c r="S23">
        <v>132.97471300000001</v>
      </c>
      <c r="T23">
        <v>146.26142899999999</v>
      </c>
      <c r="U23">
        <v>147.973985</v>
      </c>
      <c r="V23">
        <v>153.24158700000001</v>
      </c>
      <c r="W23">
        <v>148.94261700000001</v>
      </c>
      <c r="X23">
        <v>139.462287</v>
      </c>
      <c r="Y23">
        <v>132.97006500000001</v>
      </c>
      <c r="Z23">
        <v>119.260426</v>
      </c>
      <c r="AA23">
        <v>104.066953</v>
      </c>
      <c r="AB23">
        <v>106.14829206</v>
      </c>
    </row>
    <row r="24" spans="2:28" hidden="1" x14ac:dyDescent="0.35">
      <c r="B24" s="90" t="s">
        <v>77</v>
      </c>
      <c r="C24" s="90" t="s">
        <v>78</v>
      </c>
      <c r="D24" s="90" t="s">
        <v>388</v>
      </c>
      <c r="E24" s="90" t="s">
        <v>388</v>
      </c>
      <c r="F24" s="90" t="s">
        <v>367</v>
      </c>
      <c r="G24" s="90">
        <v>1.1000000000000001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2:28" hidden="1" x14ac:dyDescent="0.35">
      <c r="B25" s="90" t="s">
        <v>80</v>
      </c>
      <c r="C25" s="90" t="s">
        <v>81</v>
      </c>
      <c r="D25" s="90" t="s">
        <v>373</v>
      </c>
      <c r="E25" s="90" t="s">
        <v>26</v>
      </c>
      <c r="F25" s="90" t="s">
        <v>369</v>
      </c>
      <c r="G25" s="90">
        <v>1.1000000000000001</v>
      </c>
      <c r="H25" s="90">
        <v>0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2:28" x14ac:dyDescent="0.35">
      <c r="B26" t="s">
        <v>85</v>
      </c>
      <c r="C26" t="s">
        <v>86</v>
      </c>
      <c r="D26" t="s">
        <v>373</v>
      </c>
      <c r="E26" t="s">
        <v>26</v>
      </c>
      <c r="F26" t="s">
        <v>369</v>
      </c>
      <c r="G26">
        <v>1.1000000000000001</v>
      </c>
      <c r="H26">
        <v>9.7350000000000012</v>
      </c>
      <c r="I26">
        <v>9.9297000000000022</v>
      </c>
      <c r="J26">
        <v>10.128294000000002</v>
      </c>
      <c r="K26">
        <v>10.330859880000002</v>
      </c>
      <c r="L26">
        <v>10.537477077600002</v>
      </c>
      <c r="M26">
        <v>10.748226619152002</v>
      </c>
      <c r="N26">
        <v>10.963191151535042</v>
      </c>
      <c r="O26">
        <v>11.182454974565744</v>
      </c>
      <c r="P26">
        <v>11.406104074057058</v>
      </c>
      <c r="Q26">
        <v>11.634226155538199</v>
      </c>
      <c r="R26">
        <v>2.0000000000000018E-2</v>
      </c>
      <c r="S26">
        <v>785.36212599999999</v>
      </c>
      <c r="T26">
        <v>904.09084399999995</v>
      </c>
      <c r="U26">
        <v>880.04444999999998</v>
      </c>
      <c r="V26">
        <v>531.25558599999999</v>
      </c>
      <c r="W26">
        <v>552.48739</v>
      </c>
      <c r="X26">
        <v>506.11231400000003</v>
      </c>
      <c r="Y26">
        <v>568.23401899999999</v>
      </c>
      <c r="Z26">
        <v>619.04709500000001</v>
      </c>
      <c r="AA26">
        <v>698.195334</v>
      </c>
      <c r="AB26">
        <v>712.15924068000004</v>
      </c>
    </row>
    <row r="27" spans="2:28" hidden="1" x14ac:dyDescent="0.35">
      <c r="B27" s="90" t="s">
        <v>389</v>
      </c>
      <c r="C27" s="90" t="s">
        <v>390</v>
      </c>
      <c r="D27" s="90" t="s">
        <v>373</v>
      </c>
      <c r="E27" s="90" t="s">
        <v>26</v>
      </c>
      <c r="F27" s="90" t="s">
        <v>369</v>
      </c>
      <c r="G27" s="90">
        <v>1.1000000000000001</v>
      </c>
      <c r="H27" s="90">
        <v>0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2:28" x14ac:dyDescent="0.35">
      <c r="B28" t="s">
        <v>87</v>
      </c>
      <c r="C28" t="s">
        <v>88</v>
      </c>
      <c r="D28" t="s">
        <v>374</v>
      </c>
      <c r="E28" t="s">
        <v>375</v>
      </c>
      <c r="F28" t="s">
        <v>374</v>
      </c>
      <c r="G28">
        <v>1.1000000000000001</v>
      </c>
      <c r="H28">
        <v>1121.153</v>
      </c>
      <c r="I28">
        <v>1275.8020000000004</v>
      </c>
      <c r="J28">
        <v>1345.3000000000002</v>
      </c>
      <c r="K28">
        <v>1418.4720000000002</v>
      </c>
      <c r="L28">
        <v>1362.3829999999998</v>
      </c>
      <c r="M28">
        <v>1307.1080000000002</v>
      </c>
      <c r="N28">
        <v>1326.4350000000002</v>
      </c>
      <c r="O28">
        <v>1493.5030000000002</v>
      </c>
      <c r="P28">
        <v>1499.443</v>
      </c>
      <c r="Q28">
        <v>1529.4318599999999</v>
      </c>
      <c r="R28">
        <v>2.3401816302660139E-2</v>
      </c>
      <c r="S28">
        <v>7902.0805190000001</v>
      </c>
      <c r="T28">
        <v>9260.7007909999993</v>
      </c>
      <c r="U28">
        <v>8827.8177360000009</v>
      </c>
      <c r="V28">
        <v>9414.59123</v>
      </c>
      <c r="W28">
        <v>9722.7563210000008</v>
      </c>
      <c r="X28">
        <v>8875.9312279999995</v>
      </c>
      <c r="Y28">
        <v>9997.2484330000007</v>
      </c>
      <c r="Z28">
        <v>10760.560642</v>
      </c>
      <c r="AA28">
        <v>10863.915541</v>
      </c>
      <c r="AB28">
        <v>11081.19385182</v>
      </c>
    </row>
    <row r="29" spans="2:28" x14ac:dyDescent="0.35">
      <c r="B29" t="s">
        <v>93</v>
      </c>
      <c r="C29" t="s">
        <v>94</v>
      </c>
      <c r="D29" t="s">
        <v>374</v>
      </c>
      <c r="E29" t="s">
        <v>375</v>
      </c>
      <c r="F29" t="s">
        <v>374</v>
      </c>
      <c r="G29">
        <v>1.1000000000000001</v>
      </c>
      <c r="H29">
        <v>1100</v>
      </c>
      <c r="I29">
        <v>1100</v>
      </c>
      <c r="J29">
        <v>1122</v>
      </c>
      <c r="K29">
        <v>1144.44</v>
      </c>
      <c r="L29">
        <v>1167.3288</v>
      </c>
      <c r="M29">
        <v>1190.6753759999999</v>
      </c>
      <c r="N29">
        <v>1214.4888835199999</v>
      </c>
      <c r="O29">
        <v>1238.7786611904</v>
      </c>
      <c r="P29">
        <v>1263.5542344142082</v>
      </c>
      <c r="Q29">
        <v>1288.8253191024924</v>
      </c>
      <c r="R29">
        <v>2.0000000000000018E-2</v>
      </c>
      <c r="S29">
        <v>18124.068403000001</v>
      </c>
      <c r="T29">
        <v>20402.804037000002</v>
      </c>
      <c r="U29">
        <v>20707.838524999999</v>
      </c>
      <c r="V29">
        <v>20606.441144</v>
      </c>
      <c r="W29">
        <v>20759.013598000001</v>
      </c>
      <c r="X29">
        <v>17551.455569999998</v>
      </c>
      <c r="Y29">
        <v>18684.586308999998</v>
      </c>
      <c r="Z29">
        <v>19916.800811000001</v>
      </c>
      <c r="AA29">
        <v>20721.301105999999</v>
      </c>
      <c r="AB29">
        <v>21135.727128120001</v>
      </c>
    </row>
    <row r="30" spans="2:28" hidden="1" x14ac:dyDescent="0.35">
      <c r="B30" s="90" t="s">
        <v>391</v>
      </c>
      <c r="C30" s="90" t="s">
        <v>392</v>
      </c>
      <c r="D30" s="90" t="s">
        <v>385</v>
      </c>
      <c r="E30" s="90" t="s">
        <v>26</v>
      </c>
      <c r="F30" s="90" t="s">
        <v>369</v>
      </c>
      <c r="G30" s="90">
        <v>1.1000000000000001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2:28" x14ac:dyDescent="0.35">
      <c r="B31" t="s">
        <v>95</v>
      </c>
      <c r="C31" t="s">
        <v>96</v>
      </c>
      <c r="D31" t="s">
        <v>373</v>
      </c>
      <c r="E31" t="s">
        <v>26</v>
      </c>
      <c r="F31" t="s">
        <v>369</v>
      </c>
      <c r="G31">
        <v>1.1000000000000001</v>
      </c>
      <c r="H31">
        <v>67.111000000000004</v>
      </c>
      <c r="I31">
        <v>130.38300000000001</v>
      </c>
      <c r="J31">
        <v>121.47300000000001</v>
      </c>
      <c r="K31">
        <v>123.90246000000002</v>
      </c>
      <c r="L31">
        <v>126.38050920000002</v>
      </c>
      <c r="M31">
        <v>128.90811938400003</v>
      </c>
      <c r="N31">
        <v>131.48628177168004</v>
      </c>
      <c r="O31">
        <v>134.11600740711364</v>
      </c>
      <c r="P31">
        <v>136.79832755525592</v>
      </c>
      <c r="Q31">
        <v>139.53429410636105</v>
      </c>
      <c r="R31">
        <v>2.0000000000000018E-2</v>
      </c>
      <c r="S31">
        <v>535.625495</v>
      </c>
      <c r="T31">
        <v>561.70594200000005</v>
      </c>
      <c r="U31">
        <v>672.15232200000003</v>
      </c>
      <c r="V31">
        <v>812.49690199999998</v>
      </c>
      <c r="W31">
        <v>861.78623300000004</v>
      </c>
      <c r="X31">
        <v>790.11681099999998</v>
      </c>
      <c r="Y31">
        <v>853.72123899999997</v>
      </c>
      <c r="Z31">
        <v>963.11633400000005</v>
      </c>
      <c r="AA31">
        <v>1383.8257189999999</v>
      </c>
      <c r="AB31">
        <v>1411.50223338</v>
      </c>
    </row>
    <row r="32" spans="2:28" x14ac:dyDescent="0.35">
      <c r="B32" t="s">
        <v>393</v>
      </c>
      <c r="C32" t="s">
        <v>394</v>
      </c>
      <c r="D32" t="s">
        <v>371</v>
      </c>
      <c r="E32" t="s">
        <v>371</v>
      </c>
      <c r="F32" t="s">
        <v>372</v>
      </c>
      <c r="G32">
        <v>1.1000000000000001</v>
      </c>
      <c r="H32">
        <v>4.0260000000000007</v>
      </c>
      <c r="I32">
        <v>4.7409999999999997</v>
      </c>
      <c r="J32">
        <v>5.4890000000000008</v>
      </c>
      <c r="K32">
        <v>5.742</v>
      </c>
      <c r="L32">
        <v>5.85684</v>
      </c>
      <c r="M32">
        <v>5.9739768</v>
      </c>
      <c r="N32">
        <v>6.093456336</v>
      </c>
      <c r="O32">
        <v>6.2153254627200001</v>
      </c>
      <c r="P32">
        <v>6.3396319719744003</v>
      </c>
      <c r="Q32">
        <v>6.4664246114138884</v>
      </c>
      <c r="R32">
        <v>2.0000000000000018E-2</v>
      </c>
      <c r="S32">
        <v>7.5182630000000001</v>
      </c>
      <c r="T32">
        <v>8.0778230000000004</v>
      </c>
      <c r="U32">
        <v>9.6271520000000006</v>
      </c>
      <c r="V32">
        <v>9.5212540000000008</v>
      </c>
      <c r="W32">
        <v>10.405976000000001</v>
      </c>
      <c r="X32">
        <v>8.6384709999999991</v>
      </c>
      <c r="Y32">
        <v>8.2144220000000008</v>
      </c>
      <c r="Z32">
        <v>10.096174</v>
      </c>
      <c r="AA32">
        <v>9.6990370000000006</v>
      </c>
      <c r="AB32">
        <v>9.8930177400000012</v>
      </c>
    </row>
    <row r="33" spans="2:28" x14ac:dyDescent="0.35">
      <c r="B33" t="s">
        <v>97</v>
      </c>
      <c r="C33" t="s">
        <v>98</v>
      </c>
      <c r="D33" t="s">
        <v>377</v>
      </c>
      <c r="E33" t="s">
        <v>375</v>
      </c>
      <c r="F33" t="s">
        <v>84</v>
      </c>
      <c r="G33">
        <v>1.1000000000000001</v>
      </c>
      <c r="H33">
        <v>966.03100000000006</v>
      </c>
      <c r="I33">
        <v>1039.0820000000001</v>
      </c>
      <c r="J33">
        <v>1004.9490000000001</v>
      </c>
      <c r="K33">
        <v>529.07800000000009</v>
      </c>
      <c r="L33">
        <v>314.77600000000001</v>
      </c>
      <c r="M33">
        <v>339.58100000000007</v>
      </c>
      <c r="N33">
        <v>337.238</v>
      </c>
      <c r="O33">
        <v>297.75900000000001</v>
      </c>
      <c r="P33">
        <v>304.45799999999997</v>
      </c>
      <c r="Q33">
        <v>310.54715999999996</v>
      </c>
      <c r="R33">
        <v>-2.7014446847865026E-3</v>
      </c>
      <c r="S33">
        <v>2454.9513780000002</v>
      </c>
      <c r="T33">
        <v>2467.4972889999999</v>
      </c>
      <c r="U33">
        <v>2513.884986</v>
      </c>
      <c r="V33">
        <v>2508.9143490000001</v>
      </c>
      <c r="W33">
        <v>2592.010409</v>
      </c>
      <c r="X33">
        <v>2715.0681479999998</v>
      </c>
      <c r="Y33">
        <v>2932.6702</v>
      </c>
      <c r="Z33">
        <v>2916.7431029999998</v>
      </c>
      <c r="AA33">
        <v>2754.3129669999998</v>
      </c>
      <c r="AB33">
        <v>2809.39922634</v>
      </c>
    </row>
    <row r="34" spans="2:28" hidden="1" x14ac:dyDescent="0.35">
      <c r="B34" s="90" t="s">
        <v>395</v>
      </c>
      <c r="C34" s="90" t="s">
        <v>106</v>
      </c>
      <c r="D34" s="90" t="s">
        <v>379</v>
      </c>
      <c r="E34" s="90" t="s">
        <v>26</v>
      </c>
      <c r="F34" s="90" t="s">
        <v>369</v>
      </c>
      <c r="G34" s="90">
        <v>1.1000000000000001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</row>
    <row r="35" spans="2:28" x14ac:dyDescent="0.35">
      <c r="B35" t="s">
        <v>101</v>
      </c>
      <c r="C35" t="s">
        <v>102</v>
      </c>
      <c r="D35" t="s">
        <v>376</v>
      </c>
      <c r="E35" t="s">
        <v>376</v>
      </c>
      <c r="F35" t="s">
        <v>367</v>
      </c>
      <c r="G35">
        <v>1.1000000000000001</v>
      </c>
      <c r="H35">
        <v>329.42800000000005</v>
      </c>
      <c r="I35">
        <v>326.74399999999997</v>
      </c>
      <c r="J35">
        <v>271.63400000000001</v>
      </c>
      <c r="K35">
        <v>318.197</v>
      </c>
      <c r="L35">
        <v>253.11</v>
      </c>
      <c r="M35">
        <v>219.68100000000004</v>
      </c>
      <c r="N35">
        <v>224.89500000000001</v>
      </c>
      <c r="O35">
        <v>199.44100000000003</v>
      </c>
      <c r="P35">
        <v>203.42982000000003</v>
      </c>
      <c r="Q35">
        <v>207.49841640000005</v>
      </c>
      <c r="R35">
        <v>-3.8960813263640426E-2</v>
      </c>
      <c r="S35">
        <v>530.29955199999995</v>
      </c>
      <c r="T35">
        <v>592.19696799999997</v>
      </c>
      <c r="U35">
        <v>501.35321599999997</v>
      </c>
      <c r="V35">
        <v>487.81188500000002</v>
      </c>
      <c r="W35">
        <v>426.41222399999998</v>
      </c>
      <c r="X35">
        <v>368.210171</v>
      </c>
      <c r="Y35">
        <v>446.55344400000001</v>
      </c>
      <c r="Z35">
        <v>457.40790800000002</v>
      </c>
      <c r="AA35">
        <v>505.44853000000001</v>
      </c>
      <c r="AB35">
        <v>515.55750060000003</v>
      </c>
    </row>
    <row r="36" spans="2:28" hidden="1" x14ac:dyDescent="0.35">
      <c r="B36" s="90" t="s">
        <v>471</v>
      </c>
      <c r="C36" s="90" t="s">
        <v>396</v>
      </c>
      <c r="D36" s="90" t="s">
        <v>397</v>
      </c>
      <c r="E36" s="90" t="s">
        <v>397</v>
      </c>
      <c r="F36" s="90" t="s">
        <v>367</v>
      </c>
      <c r="G36" s="90">
        <v>1.1000000000000001</v>
      </c>
      <c r="H36" s="90">
        <v>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</row>
    <row r="37" spans="2:28" x14ac:dyDescent="0.35">
      <c r="B37" t="s">
        <v>107</v>
      </c>
      <c r="C37" t="s">
        <v>108</v>
      </c>
      <c r="D37" t="s">
        <v>373</v>
      </c>
      <c r="E37" t="s">
        <v>26</v>
      </c>
      <c r="F37" t="s">
        <v>369</v>
      </c>
      <c r="G37">
        <v>1.1000000000000001</v>
      </c>
      <c r="H37">
        <v>220.47300000000001</v>
      </c>
      <c r="I37">
        <v>385.30799999999999</v>
      </c>
      <c r="J37">
        <v>550.83600000000001</v>
      </c>
      <c r="K37">
        <v>358.14900000000006</v>
      </c>
      <c r="L37">
        <v>697.19100000000003</v>
      </c>
      <c r="M37">
        <v>383.03100000000006</v>
      </c>
      <c r="N37">
        <v>471.46</v>
      </c>
      <c r="O37">
        <v>935.50599999999997</v>
      </c>
      <c r="P37">
        <v>142.37300000000002</v>
      </c>
      <c r="Q37">
        <v>145.22046000000003</v>
      </c>
      <c r="R37">
        <v>-0.26930656199337344</v>
      </c>
      <c r="S37">
        <v>4621.1919710000002</v>
      </c>
      <c r="T37">
        <v>5404.9451040000004</v>
      </c>
      <c r="U37">
        <v>5990.505682</v>
      </c>
      <c r="V37">
        <v>6311.0954599999995</v>
      </c>
      <c r="W37">
        <v>6665.6126359999998</v>
      </c>
      <c r="X37">
        <v>6965.6638819999998</v>
      </c>
      <c r="Y37">
        <v>7772.4226170000002</v>
      </c>
      <c r="Z37">
        <v>7488.2311689999997</v>
      </c>
      <c r="AA37">
        <v>9034.0133659999992</v>
      </c>
      <c r="AB37">
        <v>9214.6936333199992</v>
      </c>
    </row>
    <row r="38" spans="2:28" hidden="1" x14ac:dyDescent="0.35">
      <c r="B38" s="90" t="s">
        <v>398</v>
      </c>
      <c r="C38" s="90" t="s">
        <v>399</v>
      </c>
      <c r="D38" s="90" t="s">
        <v>385</v>
      </c>
      <c r="E38" s="90" t="s">
        <v>26</v>
      </c>
      <c r="F38" s="90" t="s">
        <v>369</v>
      </c>
      <c r="G38" s="90">
        <v>1.1000000000000001</v>
      </c>
      <c r="H38" s="90">
        <v>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</row>
    <row r="39" spans="2:28" x14ac:dyDescent="0.35">
      <c r="B39" t="s">
        <v>115</v>
      </c>
      <c r="C39" t="s">
        <v>116</v>
      </c>
      <c r="D39" t="s">
        <v>374</v>
      </c>
      <c r="E39" t="s">
        <v>375</v>
      </c>
      <c r="F39" t="s">
        <v>374</v>
      </c>
      <c r="G39">
        <v>1.1000000000000001</v>
      </c>
      <c r="H39">
        <v>448.58000000000004</v>
      </c>
      <c r="I39">
        <v>358.24800000000005</v>
      </c>
      <c r="J39">
        <v>433.40000000000003</v>
      </c>
      <c r="K39">
        <v>448.8</v>
      </c>
      <c r="L39">
        <v>639.1</v>
      </c>
      <c r="M39">
        <v>756.45900000000017</v>
      </c>
      <c r="N39">
        <v>474.04500000000002</v>
      </c>
      <c r="O39">
        <v>483.52590000000004</v>
      </c>
      <c r="P39">
        <v>493.19641800000005</v>
      </c>
      <c r="Q39">
        <v>503.06034636000004</v>
      </c>
      <c r="R39">
        <v>-4.6742450162925775E-2</v>
      </c>
      <c r="S39">
        <v>6769.9059999999999</v>
      </c>
      <c r="T39">
        <v>7611.4449999999997</v>
      </c>
      <c r="U39">
        <v>7598.8019999999997</v>
      </c>
      <c r="V39">
        <v>8342.2459999999992</v>
      </c>
      <c r="W39">
        <v>9284.0619999999999</v>
      </c>
      <c r="X39">
        <v>9387.7579999999998</v>
      </c>
      <c r="Y39">
        <v>9513.0859999999993</v>
      </c>
      <c r="Z39">
        <v>9730.0310000000009</v>
      </c>
      <c r="AA39">
        <v>10020.207</v>
      </c>
      <c r="AB39">
        <v>10220.611140000001</v>
      </c>
    </row>
    <row r="40" spans="2:28" x14ac:dyDescent="0.35">
      <c r="B40" t="s">
        <v>117</v>
      </c>
      <c r="C40" t="s">
        <v>118</v>
      </c>
      <c r="D40" t="s">
        <v>368</v>
      </c>
      <c r="E40" t="s">
        <v>368</v>
      </c>
      <c r="F40" t="s">
        <v>369</v>
      </c>
      <c r="G40">
        <v>1.1000000000000001</v>
      </c>
      <c r="H40">
        <v>1761.5510000000002</v>
      </c>
      <c r="I40">
        <v>1789.5680000000002</v>
      </c>
      <c r="J40">
        <v>2295.8870000000002</v>
      </c>
      <c r="K40">
        <v>2624.0280000000002</v>
      </c>
      <c r="L40">
        <v>2527.1289999999999</v>
      </c>
      <c r="M40">
        <v>2447.7860000000001</v>
      </c>
      <c r="N40">
        <v>1897.4120000000003</v>
      </c>
      <c r="O40">
        <v>1295.9320000000002</v>
      </c>
      <c r="P40">
        <v>1321.8506400000003</v>
      </c>
      <c r="Q40">
        <v>1348.2876528000004</v>
      </c>
      <c r="R40">
        <v>-0.11807626833857576</v>
      </c>
      <c r="S40">
        <v>28632.378940999999</v>
      </c>
      <c r="T40">
        <v>32052.051933999999</v>
      </c>
      <c r="U40">
        <v>31172.916377000001</v>
      </c>
      <c r="V40">
        <v>30529.560100999999</v>
      </c>
      <c r="W40">
        <v>34120.723819999999</v>
      </c>
      <c r="X40">
        <v>36204.673921000001</v>
      </c>
      <c r="Y40">
        <v>31806.997717999999</v>
      </c>
      <c r="Z40">
        <v>22411.845851999999</v>
      </c>
      <c r="AA40">
        <v>28034.561723999999</v>
      </c>
      <c r="AB40">
        <v>28595.25295848</v>
      </c>
    </row>
    <row r="41" spans="2:28" x14ac:dyDescent="0.35">
      <c r="B41" t="s">
        <v>119</v>
      </c>
      <c r="C41" t="s">
        <v>120</v>
      </c>
      <c r="D41" t="s">
        <v>377</v>
      </c>
      <c r="E41" t="s">
        <v>375</v>
      </c>
      <c r="F41" t="s">
        <v>84</v>
      </c>
      <c r="G41">
        <v>1.1000000000000001</v>
      </c>
      <c r="H41">
        <v>116.60000000000001</v>
      </c>
      <c r="I41">
        <v>78.98</v>
      </c>
      <c r="J41">
        <v>100.74900000000001</v>
      </c>
      <c r="K41">
        <v>105.38000000000001</v>
      </c>
      <c r="L41">
        <v>136.18000000000004</v>
      </c>
      <c r="M41">
        <v>129.91000000000003</v>
      </c>
      <c r="N41">
        <v>97.460000000000008</v>
      </c>
      <c r="O41">
        <v>122.86999999999999</v>
      </c>
      <c r="P41">
        <v>137.83000000000001</v>
      </c>
      <c r="Q41">
        <v>140.5866</v>
      </c>
      <c r="R41">
        <v>6.389552440214441E-3</v>
      </c>
      <c r="S41">
        <v>1287.984864</v>
      </c>
      <c r="T41">
        <v>1486.8355220000001</v>
      </c>
      <c r="U41">
        <v>1393.1685359999999</v>
      </c>
      <c r="V41">
        <v>1234.420028</v>
      </c>
      <c r="W41">
        <v>1325.527703</v>
      </c>
      <c r="X41">
        <v>1296.083885</v>
      </c>
      <c r="Y41">
        <v>1360.0943420000001</v>
      </c>
      <c r="Z41">
        <v>1256.8869609999999</v>
      </c>
      <c r="AA41">
        <v>1270.759763</v>
      </c>
      <c r="AB41">
        <v>1296.17495826</v>
      </c>
    </row>
    <row r="42" spans="2:28" hidden="1" x14ac:dyDescent="0.35">
      <c r="B42" s="90" t="s">
        <v>121</v>
      </c>
      <c r="C42" s="90" t="s">
        <v>122</v>
      </c>
      <c r="D42" s="90" t="s">
        <v>373</v>
      </c>
      <c r="E42" s="90" t="s">
        <v>26</v>
      </c>
      <c r="F42" s="90" t="s">
        <v>369</v>
      </c>
      <c r="G42" s="90">
        <v>1.1000000000000001</v>
      </c>
      <c r="H42" s="90">
        <v>0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172.98803799999999</v>
      </c>
      <c r="T42" s="90">
        <v>224.70568800000001</v>
      </c>
      <c r="U42" s="90">
        <v>236.357662</v>
      </c>
      <c r="V42" s="90">
        <v>261.55370099999999</v>
      </c>
      <c r="W42" s="90">
        <v>281.32441999999998</v>
      </c>
      <c r="X42" s="90">
        <v>248.80533</v>
      </c>
      <c r="Y42" s="90">
        <v>267.29750100000001</v>
      </c>
      <c r="Z42" s="90">
        <v>286.336119</v>
      </c>
      <c r="AA42" s="90">
        <v>311.38914899999997</v>
      </c>
      <c r="AB42" s="90">
        <v>317.61693198</v>
      </c>
    </row>
    <row r="43" spans="2:28" x14ac:dyDescent="0.35">
      <c r="B43" t="s">
        <v>401</v>
      </c>
      <c r="C43" t="s">
        <v>402</v>
      </c>
      <c r="D43" t="s">
        <v>385</v>
      </c>
      <c r="E43" t="s">
        <v>26</v>
      </c>
      <c r="F43" t="s">
        <v>369</v>
      </c>
      <c r="G43">
        <v>1.1000000000000001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2:28" x14ac:dyDescent="0.35">
      <c r="B44" t="s">
        <v>125</v>
      </c>
      <c r="C44" t="s">
        <v>126</v>
      </c>
      <c r="D44" t="s">
        <v>380</v>
      </c>
      <c r="E44" t="s">
        <v>26</v>
      </c>
      <c r="F44" t="s">
        <v>369</v>
      </c>
      <c r="G44">
        <v>1.1000000000000001</v>
      </c>
      <c r="H44">
        <v>80.531000000000006</v>
      </c>
      <c r="I44">
        <v>45.991000000000007</v>
      </c>
      <c r="J44">
        <v>59.004000000000005</v>
      </c>
      <c r="K44">
        <v>60.184080000000009</v>
      </c>
      <c r="L44">
        <v>31.361000000000004</v>
      </c>
      <c r="M44">
        <v>27.467000000000002</v>
      </c>
      <c r="N44">
        <v>32.031999999999996</v>
      </c>
      <c r="O44">
        <v>28.611000000000004</v>
      </c>
      <c r="P44">
        <v>41.800000000000004</v>
      </c>
      <c r="Q44">
        <v>42.636000000000003</v>
      </c>
      <c r="R44">
        <v>6.3352631616499178E-2</v>
      </c>
      <c r="S44">
        <v>450.80999000000003</v>
      </c>
      <c r="T44">
        <v>468.52197899999999</v>
      </c>
      <c r="U44">
        <v>498.54027300000001</v>
      </c>
      <c r="V44">
        <v>465.04131799999999</v>
      </c>
      <c r="W44">
        <v>408.47145399999999</v>
      </c>
      <c r="X44">
        <v>379.73401100000001</v>
      </c>
      <c r="Y44">
        <v>341.88531799999998</v>
      </c>
      <c r="Z44">
        <v>370.93753299999997</v>
      </c>
      <c r="AA44">
        <v>404.65493300000003</v>
      </c>
      <c r="AB44">
        <v>412.74803166000004</v>
      </c>
    </row>
    <row r="45" spans="2:28" x14ac:dyDescent="0.35">
      <c r="B45" t="s">
        <v>127</v>
      </c>
      <c r="C45" t="s">
        <v>128</v>
      </c>
      <c r="D45" t="s">
        <v>385</v>
      </c>
      <c r="E45" t="s">
        <v>26</v>
      </c>
      <c r="F45" t="s">
        <v>369</v>
      </c>
      <c r="G45">
        <v>1.1000000000000001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1100</v>
      </c>
      <c r="O45">
        <v>1100</v>
      </c>
      <c r="P45">
        <v>1122</v>
      </c>
      <c r="Q45">
        <v>1144.44</v>
      </c>
      <c r="R45">
        <v>0</v>
      </c>
      <c r="S45">
        <v>11105.035059</v>
      </c>
      <c r="T45">
        <v>12572.743096</v>
      </c>
      <c r="U45">
        <v>18712.305347000001</v>
      </c>
      <c r="V45">
        <v>19193.681519999998</v>
      </c>
      <c r="W45">
        <v>20863.619454</v>
      </c>
      <c r="X45">
        <v>22744.298977999999</v>
      </c>
      <c r="Y45">
        <v>25036.509548999999</v>
      </c>
      <c r="Z45">
        <v>25940.633521</v>
      </c>
      <c r="AA45">
        <v>25045.974513000001</v>
      </c>
      <c r="AB45">
        <v>25546.89400326</v>
      </c>
    </row>
    <row r="46" spans="2:28" hidden="1" x14ac:dyDescent="0.35">
      <c r="B46" s="90" t="s">
        <v>403</v>
      </c>
      <c r="C46" s="90" t="s">
        <v>404</v>
      </c>
      <c r="D46" s="90" t="s">
        <v>374</v>
      </c>
      <c r="E46" s="90" t="s">
        <v>375</v>
      </c>
      <c r="F46" s="90" t="s">
        <v>374</v>
      </c>
      <c r="G46" s="90">
        <v>1.1000000000000001</v>
      </c>
      <c r="H46" s="90">
        <v>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2:28" x14ac:dyDescent="0.35">
      <c r="B47" t="s">
        <v>129</v>
      </c>
      <c r="C47" t="s">
        <v>130</v>
      </c>
      <c r="D47" t="s">
        <v>405</v>
      </c>
      <c r="E47" t="s">
        <v>405</v>
      </c>
      <c r="F47" t="s">
        <v>372</v>
      </c>
      <c r="G47">
        <v>1.1000000000000001</v>
      </c>
      <c r="H47">
        <v>12.716000000000001</v>
      </c>
      <c r="I47">
        <v>13.519</v>
      </c>
      <c r="J47">
        <v>15.301000000000002</v>
      </c>
      <c r="K47">
        <v>28.611000000000001</v>
      </c>
      <c r="L47">
        <v>28.974000000000004</v>
      </c>
      <c r="M47">
        <v>29.315000000000001</v>
      </c>
      <c r="N47">
        <v>27.94</v>
      </c>
      <c r="O47">
        <v>31.779000000000003</v>
      </c>
      <c r="P47">
        <v>32.414580000000001</v>
      </c>
      <c r="Q47">
        <v>33.062871600000001</v>
      </c>
      <c r="R47">
        <v>2.6754046118147468E-2</v>
      </c>
      <c r="S47">
        <v>286.62157200000001</v>
      </c>
      <c r="T47">
        <v>347.90593000000001</v>
      </c>
      <c r="U47">
        <v>384.32923599999998</v>
      </c>
      <c r="V47">
        <v>423.77382299999999</v>
      </c>
      <c r="W47">
        <v>393.352755</v>
      </c>
      <c r="X47">
        <v>368.58840199999997</v>
      </c>
      <c r="Y47">
        <v>525.77766599999995</v>
      </c>
      <c r="Z47">
        <v>563.81806600000004</v>
      </c>
      <c r="AA47">
        <v>594.94427700000006</v>
      </c>
      <c r="AB47">
        <v>606.84316254000009</v>
      </c>
    </row>
    <row r="48" spans="2:28" hidden="1" x14ac:dyDescent="0.35">
      <c r="B48" s="90" t="s">
        <v>406</v>
      </c>
      <c r="C48" s="90" t="s">
        <v>407</v>
      </c>
      <c r="D48" s="90" t="s">
        <v>374</v>
      </c>
      <c r="E48" s="90" t="s">
        <v>375</v>
      </c>
      <c r="F48" s="90" t="s">
        <v>374</v>
      </c>
      <c r="G48" s="90">
        <v>1.1000000000000001</v>
      </c>
      <c r="H48" s="90">
        <v>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2:28" hidden="1" x14ac:dyDescent="0.35">
      <c r="B49" s="90" t="s">
        <v>408</v>
      </c>
      <c r="C49" s="90" t="s">
        <v>409</v>
      </c>
      <c r="D49" s="90" t="s">
        <v>371</v>
      </c>
      <c r="E49" s="90" t="s">
        <v>371</v>
      </c>
      <c r="F49" s="90" t="s">
        <v>372</v>
      </c>
      <c r="G49" s="90">
        <v>1.1000000000000001</v>
      </c>
      <c r="H49" s="90">
        <v>0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2:28" hidden="1" x14ac:dyDescent="0.35">
      <c r="B50" s="90" t="s">
        <v>410</v>
      </c>
      <c r="C50" s="90" t="s">
        <v>411</v>
      </c>
      <c r="D50" s="90" t="s">
        <v>385</v>
      </c>
      <c r="E50" s="90" t="s">
        <v>26</v>
      </c>
      <c r="F50" s="90" t="s">
        <v>369</v>
      </c>
      <c r="G50" s="90">
        <v>1.1000000000000001</v>
      </c>
      <c r="H50" s="90">
        <v>0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2:28" hidden="1" x14ac:dyDescent="0.35">
      <c r="B51" s="90" t="s">
        <v>412</v>
      </c>
      <c r="C51" s="90" t="s">
        <v>413</v>
      </c>
      <c r="D51" s="90" t="s">
        <v>373</v>
      </c>
      <c r="E51" s="90" t="s">
        <v>26</v>
      </c>
      <c r="F51" s="90" t="s">
        <v>369</v>
      </c>
      <c r="G51" s="90">
        <v>1.1000000000000001</v>
      </c>
      <c r="H51" s="90">
        <v>0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2:28" hidden="1" x14ac:dyDescent="0.35">
      <c r="B52" s="90" t="s">
        <v>135</v>
      </c>
      <c r="C52" s="90" t="s">
        <v>136</v>
      </c>
      <c r="D52" s="90" t="s">
        <v>379</v>
      </c>
      <c r="E52" s="90" t="s">
        <v>26</v>
      </c>
      <c r="F52" s="90" t="s">
        <v>369</v>
      </c>
      <c r="G52" s="90">
        <v>1.1000000000000001</v>
      </c>
      <c r="H52" s="90">
        <v>0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2:28" x14ac:dyDescent="0.35">
      <c r="B53" t="s">
        <v>137</v>
      </c>
      <c r="C53" t="s">
        <v>138</v>
      </c>
      <c r="D53" t="s">
        <v>376</v>
      </c>
      <c r="E53" t="s">
        <v>376</v>
      </c>
      <c r="F53" t="s">
        <v>367</v>
      </c>
      <c r="G53">
        <v>1.1000000000000001</v>
      </c>
      <c r="H53">
        <v>29.480000000000008</v>
      </c>
      <c r="I53">
        <v>64.921999999999997</v>
      </c>
      <c r="J53">
        <v>200.97</v>
      </c>
      <c r="K53">
        <v>205.50200000000004</v>
      </c>
      <c r="L53">
        <v>239.63500000000002</v>
      </c>
      <c r="M53">
        <v>162.51400000000001</v>
      </c>
      <c r="N53">
        <v>173.61300000000003</v>
      </c>
      <c r="O53">
        <v>152.00900000000001</v>
      </c>
      <c r="P53">
        <v>152.52600000000001</v>
      </c>
      <c r="Q53">
        <v>155.57652000000002</v>
      </c>
      <c r="R53">
        <v>-8.2768923226172575E-2</v>
      </c>
      <c r="S53">
        <v>1034.663196</v>
      </c>
      <c r="T53">
        <v>1379.5813310000001</v>
      </c>
      <c r="U53">
        <v>1348.0443330000001</v>
      </c>
      <c r="V53">
        <v>1481.19219</v>
      </c>
      <c r="W53">
        <v>1502.9526470000001</v>
      </c>
      <c r="X53">
        <v>1168.4403359999999</v>
      </c>
      <c r="Y53">
        <v>1104.833975</v>
      </c>
      <c r="Z53">
        <v>1013.564309</v>
      </c>
      <c r="AA53">
        <v>1190.102124</v>
      </c>
      <c r="AB53">
        <v>1213.90416648</v>
      </c>
    </row>
    <row r="54" spans="2:28" x14ac:dyDescent="0.35">
      <c r="B54" t="s">
        <v>141</v>
      </c>
      <c r="C54" t="s">
        <v>142</v>
      </c>
      <c r="D54" t="s">
        <v>379</v>
      </c>
      <c r="E54" t="s">
        <v>26</v>
      </c>
      <c r="F54" t="s">
        <v>369</v>
      </c>
      <c r="G54">
        <v>1.1000000000000001</v>
      </c>
      <c r="H54">
        <v>0</v>
      </c>
      <c r="I54">
        <v>0</v>
      </c>
      <c r="J54">
        <v>186.37</v>
      </c>
      <c r="K54">
        <v>190.09740000000002</v>
      </c>
      <c r="L54">
        <v>95.6</v>
      </c>
      <c r="M54">
        <v>49.42</v>
      </c>
      <c r="N54">
        <v>65.64</v>
      </c>
      <c r="O54">
        <v>76.95</v>
      </c>
      <c r="P54">
        <v>10.48</v>
      </c>
      <c r="Q54">
        <v>10.6896</v>
      </c>
      <c r="R54">
        <v>-0.35479056068241965</v>
      </c>
      <c r="S54">
        <v>11276.315486</v>
      </c>
      <c r="T54">
        <v>11702.986014</v>
      </c>
      <c r="U54">
        <v>11602.154412</v>
      </c>
      <c r="V54">
        <v>12942.101366999999</v>
      </c>
      <c r="W54">
        <v>10720.156836</v>
      </c>
      <c r="X54">
        <v>9957.8685740000001</v>
      </c>
      <c r="Y54">
        <v>11539.331405999999</v>
      </c>
      <c r="Z54">
        <v>11619.718214</v>
      </c>
      <c r="AA54">
        <v>11974.211207</v>
      </c>
      <c r="AB54">
        <v>12213.69543114</v>
      </c>
    </row>
    <row r="55" spans="2:28" hidden="1" x14ac:dyDescent="0.35">
      <c r="B55" s="90" t="s">
        <v>414</v>
      </c>
      <c r="C55" s="90" t="s">
        <v>415</v>
      </c>
      <c r="D55" s="90" t="s">
        <v>416</v>
      </c>
      <c r="E55" s="90" t="s">
        <v>416</v>
      </c>
      <c r="F55" s="90" t="s">
        <v>372</v>
      </c>
      <c r="G55" s="90">
        <v>1.1000000000000001</v>
      </c>
      <c r="H55" s="90">
        <v>0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2:28" x14ac:dyDescent="0.35">
      <c r="B56" t="s">
        <v>147</v>
      </c>
      <c r="C56" t="s">
        <v>148</v>
      </c>
      <c r="D56" t="s">
        <v>377</v>
      </c>
      <c r="E56" t="s">
        <v>375</v>
      </c>
      <c r="F56" t="s">
        <v>84</v>
      </c>
      <c r="G56">
        <v>1.1000000000000001</v>
      </c>
      <c r="H56">
        <v>179.41</v>
      </c>
      <c r="I56">
        <v>239.8</v>
      </c>
      <c r="J56">
        <v>294.536</v>
      </c>
      <c r="K56">
        <v>274.41699999999997</v>
      </c>
      <c r="L56">
        <v>357.47800000000007</v>
      </c>
      <c r="M56">
        <v>234.13500000000002</v>
      </c>
      <c r="N56">
        <v>260.43600000000004</v>
      </c>
      <c r="O56">
        <v>343.42</v>
      </c>
      <c r="P56">
        <v>350.28840000000002</v>
      </c>
      <c r="Q56">
        <v>357.29416800000001</v>
      </c>
      <c r="R56">
        <v>-1.0287056864799471E-4</v>
      </c>
      <c r="S56">
        <v>4569.6633430000002</v>
      </c>
      <c r="T56">
        <v>5277.648322</v>
      </c>
      <c r="U56">
        <v>5317.8323110000001</v>
      </c>
      <c r="V56">
        <v>5725.979695</v>
      </c>
      <c r="W56">
        <v>6283.450965</v>
      </c>
      <c r="X56">
        <v>6683.4920240000001</v>
      </c>
      <c r="Y56">
        <v>6872.8017650000002</v>
      </c>
      <c r="Z56">
        <v>7605.9549349999998</v>
      </c>
      <c r="AA56">
        <v>7828.0586020000001</v>
      </c>
      <c r="AB56">
        <v>7984.6197740400003</v>
      </c>
    </row>
    <row r="57" spans="2:28" x14ac:dyDescent="0.35">
      <c r="B57" t="s">
        <v>400</v>
      </c>
      <c r="C57" t="s">
        <v>417</v>
      </c>
      <c r="D57" t="s">
        <v>379</v>
      </c>
      <c r="E57" t="s">
        <v>26</v>
      </c>
      <c r="F57" t="s">
        <v>369</v>
      </c>
      <c r="G57">
        <v>1.1000000000000001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1198.3260379999999</v>
      </c>
      <c r="T57">
        <v>1090.3545630000001</v>
      </c>
      <c r="U57">
        <v>1285.6108099999999</v>
      </c>
      <c r="V57">
        <v>1469.6996999999999</v>
      </c>
      <c r="W57">
        <v>1538.3236019999999</v>
      </c>
      <c r="X57">
        <v>1625.013872</v>
      </c>
      <c r="Y57">
        <v>1513.40967</v>
      </c>
      <c r="Z57">
        <v>1768.2306599999999</v>
      </c>
      <c r="AA57">
        <v>1956.8014029999999</v>
      </c>
      <c r="AB57">
        <v>1995.9374310599999</v>
      </c>
    </row>
    <row r="58" spans="2:28" x14ac:dyDescent="0.35">
      <c r="B58" t="s">
        <v>149</v>
      </c>
      <c r="C58" t="s">
        <v>150</v>
      </c>
      <c r="D58" t="s">
        <v>379</v>
      </c>
      <c r="E58" t="s">
        <v>26</v>
      </c>
      <c r="F58" t="s">
        <v>369</v>
      </c>
      <c r="G58">
        <v>1.1000000000000001</v>
      </c>
      <c r="H58">
        <v>15.796000000000001</v>
      </c>
      <c r="I58">
        <v>16.368000000000002</v>
      </c>
      <c r="J58">
        <v>4.0040000000000004</v>
      </c>
      <c r="K58">
        <v>6.5780000000000012</v>
      </c>
      <c r="L58">
        <v>4.8510000000000009</v>
      </c>
      <c r="M58">
        <v>7.4470000000000001</v>
      </c>
      <c r="N58">
        <v>7.5959400000000006</v>
      </c>
      <c r="O58">
        <v>7.7478588000000004</v>
      </c>
      <c r="P58">
        <v>7.9028159760000003</v>
      </c>
      <c r="Q58">
        <v>8.0608722955200012</v>
      </c>
      <c r="R58">
        <v>0.10690450057664869</v>
      </c>
      <c r="S58">
        <v>382.82010200000002</v>
      </c>
      <c r="T58">
        <v>494.51739199999997</v>
      </c>
      <c r="U58">
        <v>463.92049200000002</v>
      </c>
      <c r="V58">
        <v>461.56583000000001</v>
      </c>
      <c r="W58">
        <v>433.33438599999999</v>
      </c>
      <c r="X58">
        <v>490.075919</v>
      </c>
      <c r="Y58">
        <v>546.44942900000001</v>
      </c>
      <c r="Z58">
        <v>663.71741999999995</v>
      </c>
      <c r="AA58">
        <v>692.38778500000001</v>
      </c>
      <c r="AB58">
        <v>706.2355407</v>
      </c>
    </row>
    <row r="59" spans="2:28" x14ac:dyDescent="0.35">
      <c r="B59" t="s">
        <v>418</v>
      </c>
      <c r="C59" t="s">
        <v>419</v>
      </c>
      <c r="D59" t="s">
        <v>374</v>
      </c>
      <c r="E59" t="s">
        <v>375</v>
      </c>
      <c r="F59" t="s">
        <v>374</v>
      </c>
      <c r="G59">
        <v>1.1000000000000001</v>
      </c>
      <c r="H59">
        <v>46.794000000000004</v>
      </c>
      <c r="I59">
        <v>58.542000000000002</v>
      </c>
      <c r="J59">
        <v>82.236000000000018</v>
      </c>
      <c r="K59">
        <v>91.090999999999994</v>
      </c>
      <c r="L59">
        <v>92.972000000000008</v>
      </c>
      <c r="M59">
        <v>120.54900000000001</v>
      </c>
      <c r="N59">
        <v>117.17200000000001</v>
      </c>
      <c r="O59">
        <v>114.69700000000002</v>
      </c>
      <c r="P59">
        <v>135.44300000000001</v>
      </c>
      <c r="Q59">
        <v>138.15186000000003</v>
      </c>
      <c r="R59">
        <v>8.243272209190633E-2</v>
      </c>
      <c r="S59">
        <v>359.86766899999998</v>
      </c>
      <c r="T59">
        <v>420.492142</v>
      </c>
      <c r="U59">
        <v>436.64869700000003</v>
      </c>
      <c r="V59">
        <v>494.42981600000002</v>
      </c>
      <c r="W59">
        <v>499.537013</v>
      </c>
      <c r="X59">
        <v>542.94430999999997</v>
      </c>
      <c r="Y59">
        <v>453.86973399999999</v>
      </c>
      <c r="Z59">
        <v>469.53237100000001</v>
      </c>
      <c r="AA59">
        <v>493.27586400000001</v>
      </c>
      <c r="AB59">
        <v>503.14138128000002</v>
      </c>
    </row>
    <row r="60" spans="2:28" hidden="1" x14ac:dyDescent="0.35">
      <c r="B60" s="90" t="s">
        <v>151</v>
      </c>
      <c r="C60" s="90" t="s">
        <v>152</v>
      </c>
      <c r="D60" s="90" t="s">
        <v>377</v>
      </c>
      <c r="E60" s="90" t="s">
        <v>375</v>
      </c>
      <c r="F60" s="90" t="s">
        <v>84</v>
      </c>
      <c r="G60" s="90">
        <v>1.1000000000000001</v>
      </c>
      <c r="H60" s="90">
        <v>0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2:28" x14ac:dyDescent="0.35">
      <c r="B61" t="s">
        <v>159</v>
      </c>
      <c r="C61" t="s">
        <v>160</v>
      </c>
      <c r="D61" t="s">
        <v>388</v>
      </c>
      <c r="E61" t="s">
        <v>388</v>
      </c>
      <c r="F61" t="s">
        <v>367</v>
      </c>
      <c r="G61">
        <v>1.1000000000000001</v>
      </c>
      <c r="H61">
        <v>2923.8440000000001</v>
      </c>
      <c r="I61">
        <v>2309.9450000000002</v>
      </c>
      <c r="J61">
        <v>2435.9720000000002</v>
      </c>
      <c r="K61">
        <v>4655.8710000000001</v>
      </c>
      <c r="L61">
        <v>2213.4860000000003</v>
      </c>
      <c r="M61">
        <v>2293.7750000000001</v>
      </c>
      <c r="N61">
        <v>3058.1320000000001</v>
      </c>
      <c r="O61">
        <v>2175.261</v>
      </c>
      <c r="P61">
        <v>2434.1460000000002</v>
      </c>
      <c r="Q61">
        <v>2482.8289200000004</v>
      </c>
      <c r="R61">
        <v>2.323173992526617E-2</v>
      </c>
      <c r="S61">
        <v>105178.704352</v>
      </c>
      <c r="T61">
        <v>120661.084781</v>
      </c>
      <c r="U61">
        <v>122755.462002</v>
      </c>
      <c r="V61">
        <v>121883.25666899999</v>
      </c>
      <c r="W61">
        <v>118806.143843</v>
      </c>
      <c r="X61">
        <v>116151.993174</v>
      </c>
      <c r="Y61">
        <v>125605.406665</v>
      </c>
      <c r="Z61">
        <v>133570.53948800001</v>
      </c>
      <c r="AA61">
        <v>133480.13433500001</v>
      </c>
      <c r="AB61">
        <v>136149.73702170001</v>
      </c>
    </row>
    <row r="62" spans="2:28" x14ac:dyDescent="0.35">
      <c r="B62" t="s">
        <v>161</v>
      </c>
      <c r="C62" t="s">
        <v>162</v>
      </c>
      <c r="D62" t="s">
        <v>366</v>
      </c>
      <c r="E62" t="s">
        <v>366</v>
      </c>
      <c r="F62" t="s">
        <v>367</v>
      </c>
      <c r="G62">
        <v>1.1000000000000001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31918.418894999999</v>
      </c>
      <c r="T62">
        <v>32819.813112999997</v>
      </c>
      <c r="U62">
        <v>45939.282218</v>
      </c>
      <c r="V62">
        <v>52617.705372999997</v>
      </c>
      <c r="W62">
        <v>43430.918452999998</v>
      </c>
      <c r="X62">
        <v>41250.605990999997</v>
      </c>
      <c r="Y62">
        <v>40997.607949999998</v>
      </c>
      <c r="Z62">
        <v>43791.556113999999</v>
      </c>
      <c r="AA62">
        <v>46712.710909000001</v>
      </c>
      <c r="AB62">
        <v>47646.965127180003</v>
      </c>
    </row>
    <row r="63" spans="2:28" hidden="1" x14ac:dyDescent="0.35">
      <c r="B63" s="90" t="s">
        <v>163</v>
      </c>
      <c r="C63" s="90" t="s">
        <v>164</v>
      </c>
      <c r="D63" s="90" t="s">
        <v>376</v>
      </c>
      <c r="E63" s="90" t="s">
        <v>376</v>
      </c>
      <c r="F63" s="90" t="s">
        <v>367</v>
      </c>
      <c r="G63" s="90">
        <v>1.1000000000000001</v>
      </c>
      <c r="H63" s="90">
        <v>0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2:28" x14ac:dyDescent="0.35">
      <c r="B64" t="s">
        <v>175</v>
      </c>
      <c r="C64" t="s">
        <v>176</v>
      </c>
      <c r="D64" t="s">
        <v>376</v>
      </c>
      <c r="E64" t="s">
        <v>376</v>
      </c>
      <c r="F64" t="s">
        <v>367</v>
      </c>
      <c r="G64">
        <v>1.1000000000000001</v>
      </c>
      <c r="H64">
        <v>12.551000000000002</v>
      </c>
      <c r="I64">
        <v>37.960999999999999</v>
      </c>
      <c r="J64">
        <v>268.79600000000005</v>
      </c>
      <c r="K64">
        <v>351.67</v>
      </c>
      <c r="L64">
        <v>475.72800000000001</v>
      </c>
      <c r="M64">
        <v>644.67700000000013</v>
      </c>
      <c r="N64">
        <v>108.867</v>
      </c>
      <c r="O64">
        <v>117.59000000000002</v>
      </c>
      <c r="P64">
        <v>119.94180000000001</v>
      </c>
      <c r="Q64">
        <v>122.34063600000002</v>
      </c>
      <c r="R64">
        <v>-0.23784657771525441</v>
      </c>
      <c r="S64">
        <v>1109.7787269999999</v>
      </c>
      <c r="T64">
        <v>1183.838058</v>
      </c>
      <c r="U64">
        <v>1196.1214319999999</v>
      </c>
      <c r="V64">
        <v>1412.2794919999999</v>
      </c>
      <c r="W64">
        <v>1672.847792</v>
      </c>
      <c r="X64">
        <v>1938.9048680000001</v>
      </c>
      <c r="Y64">
        <v>2056.5641310000001</v>
      </c>
      <c r="Z64">
        <v>2256.3380280000001</v>
      </c>
      <c r="AA64">
        <v>2377.4647890000001</v>
      </c>
      <c r="AB64">
        <v>2425.0140847800003</v>
      </c>
    </row>
    <row r="65" spans="2:28" x14ac:dyDescent="0.35">
      <c r="B65" t="s">
        <v>177</v>
      </c>
      <c r="C65" t="s">
        <v>178</v>
      </c>
      <c r="D65" t="s">
        <v>420</v>
      </c>
      <c r="E65" t="s">
        <v>420</v>
      </c>
      <c r="F65" t="s">
        <v>367</v>
      </c>
      <c r="G65">
        <v>1.1000000000000001</v>
      </c>
      <c r="H65">
        <v>1448.81</v>
      </c>
      <c r="I65">
        <v>1967.0530000000001</v>
      </c>
      <c r="J65">
        <v>2086.8320000000003</v>
      </c>
      <c r="K65">
        <v>1807.432</v>
      </c>
      <c r="L65">
        <v>2083.0260000000003</v>
      </c>
      <c r="M65">
        <v>1819.5430000000003</v>
      </c>
      <c r="N65">
        <v>1671.4170000000001</v>
      </c>
      <c r="O65">
        <v>2267.1220000000003</v>
      </c>
      <c r="P65">
        <v>2312.4644400000002</v>
      </c>
      <c r="Q65">
        <v>2358.7137288000004</v>
      </c>
      <c r="R65">
        <v>2.5170519474988717E-2</v>
      </c>
      <c r="S65">
        <v>6677.7170779999997</v>
      </c>
      <c r="T65">
        <v>9610.0845150000005</v>
      </c>
      <c r="U65">
        <v>8919.6653530000003</v>
      </c>
      <c r="V65">
        <v>10656.947221</v>
      </c>
      <c r="W65">
        <v>9586.3051670000004</v>
      </c>
      <c r="X65">
        <v>8685.7190109999992</v>
      </c>
      <c r="Y65">
        <v>6254.4061259999999</v>
      </c>
      <c r="Z65">
        <v>7534.5916999999999</v>
      </c>
      <c r="AA65">
        <v>7883.530933</v>
      </c>
      <c r="AB65">
        <v>8041.2015516600004</v>
      </c>
    </row>
    <row r="66" spans="2:28" x14ac:dyDescent="0.35">
      <c r="B66" t="s">
        <v>181</v>
      </c>
      <c r="C66" t="s">
        <v>182</v>
      </c>
      <c r="D66" t="s">
        <v>416</v>
      </c>
      <c r="E66" t="s">
        <v>416</v>
      </c>
      <c r="F66" t="s">
        <v>372</v>
      </c>
      <c r="G66">
        <v>1.1000000000000001</v>
      </c>
      <c r="H66">
        <v>2.6730000000000005</v>
      </c>
      <c r="I66">
        <v>3.234</v>
      </c>
      <c r="J66">
        <v>2.8930000000000002</v>
      </c>
      <c r="K66">
        <v>3.0470000000000002</v>
      </c>
      <c r="L66">
        <v>3.1019999999999999</v>
      </c>
      <c r="M66">
        <v>3.0250000000000004</v>
      </c>
      <c r="N66">
        <v>3.0030000000000001</v>
      </c>
      <c r="O66">
        <v>3.7730000000000006</v>
      </c>
      <c r="P66">
        <v>3.8484600000000007</v>
      </c>
      <c r="Q66">
        <v>3.9254292000000008</v>
      </c>
      <c r="R66">
        <v>4.8211864410358407E-2</v>
      </c>
      <c r="S66">
        <v>37.570813000000001</v>
      </c>
      <c r="T66">
        <v>45.561822999999997</v>
      </c>
      <c r="U66">
        <v>46.296872999999998</v>
      </c>
      <c r="V66">
        <v>42.663159</v>
      </c>
      <c r="W66">
        <v>42.671233999999998</v>
      </c>
      <c r="X66">
        <v>37.429091</v>
      </c>
      <c r="Y66">
        <v>47.766283000000001</v>
      </c>
      <c r="Z66">
        <v>44.720976999999998</v>
      </c>
      <c r="AA66">
        <v>45.583616999999997</v>
      </c>
      <c r="AB66">
        <v>46.495289339999999</v>
      </c>
    </row>
    <row r="67" spans="2:28" x14ac:dyDescent="0.35">
      <c r="B67" t="s">
        <v>183</v>
      </c>
      <c r="C67" t="s">
        <v>184</v>
      </c>
      <c r="D67" t="s">
        <v>376</v>
      </c>
      <c r="E67" t="s">
        <v>376</v>
      </c>
      <c r="F67" t="s">
        <v>367</v>
      </c>
      <c r="G67">
        <v>1.1000000000000001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519.87638900000002</v>
      </c>
      <c r="T67">
        <v>673.96445900000003</v>
      </c>
      <c r="U67">
        <v>625.14387599999998</v>
      </c>
      <c r="V67">
        <v>617.08926499999995</v>
      </c>
      <c r="W67">
        <v>732.36594000000002</v>
      </c>
      <c r="X67">
        <v>614.92024200000003</v>
      </c>
      <c r="Y67">
        <v>567.374236</v>
      </c>
      <c r="Z67">
        <v>609.78786000000002</v>
      </c>
      <c r="AA67">
        <v>683.64484400000003</v>
      </c>
      <c r="AB67">
        <v>697.31774088000009</v>
      </c>
    </row>
    <row r="68" spans="2:28" x14ac:dyDescent="0.35">
      <c r="B68" t="s">
        <v>185</v>
      </c>
      <c r="C68" t="s">
        <v>186</v>
      </c>
      <c r="D68" t="s">
        <v>420</v>
      </c>
      <c r="E68" t="s">
        <v>420</v>
      </c>
      <c r="F68" t="s">
        <v>367</v>
      </c>
      <c r="G68">
        <v>1.1000000000000001</v>
      </c>
      <c r="H68">
        <v>44.825000000000003</v>
      </c>
      <c r="I68">
        <v>51.348000000000006</v>
      </c>
      <c r="J68">
        <v>12.309000000000001</v>
      </c>
      <c r="K68">
        <v>12.749000000000001</v>
      </c>
      <c r="L68">
        <v>49.104000000000006</v>
      </c>
      <c r="M68">
        <v>51.557000000000002</v>
      </c>
      <c r="N68">
        <v>51.931000000000004</v>
      </c>
      <c r="O68">
        <v>53.757000000000012</v>
      </c>
      <c r="P68">
        <v>54.832140000000017</v>
      </c>
      <c r="Q68">
        <v>55.928782800000015</v>
      </c>
      <c r="R68">
        <v>2.6369408851228959E-2</v>
      </c>
      <c r="S68">
        <v>836.53253299999994</v>
      </c>
      <c r="T68">
        <v>1026.6795529999999</v>
      </c>
      <c r="U68">
        <v>1100.0334640000001</v>
      </c>
      <c r="V68">
        <v>1073.6928989999999</v>
      </c>
      <c r="W68">
        <v>1099.204829</v>
      </c>
      <c r="X68">
        <v>939.00279699999999</v>
      </c>
      <c r="Y68">
        <v>874.42489999999998</v>
      </c>
      <c r="Z68">
        <v>963.99030300000004</v>
      </c>
      <c r="AA68">
        <v>942.71932000000004</v>
      </c>
      <c r="AB68">
        <v>961.57370640000011</v>
      </c>
    </row>
    <row r="69" spans="2:28" hidden="1" x14ac:dyDescent="0.35">
      <c r="B69" s="90" t="s">
        <v>187</v>
      </c>
      <c r="C69" s="90" t="s">
        <v>188</v>
      </c>
      <c r="D69" s="90" t="s">
        <v>388</v>
      </c>
      <c r="E69" s="90" t="s">
        <v>388</v>
      </c>
      <c r="F69" s="90" t="s">
        <v>367</v>
      </c>
      <c r="G69" s="90">
        <v>1.1000000000000001</v>
      </c>
      <c r="H69" s="90">
        <v>0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2:28" x14ac:dyDescent="0.35">
      <c r="B70" t="s">
        <v>191</v>
      </c>
      <c r="C70" t="s">
        <v>192</v>
      </c>
      <c r="D70" t="s">
        <v>376</v>
      </c>
      <c r="E70" t="s">
        <v>376</v>
      </c>
      <c r="F70" t="s">
        <v>367</v>
      </c>
      <c r="G70">
        <v>1.1000000000000001</v>
      </c>
      <c r="H70">
        <v>2.3320000000000003</v>
      </c>
      <c r="I70">
        <v>6.6880000000000006</v>
      </c>
      <c r="J70">
        <v>1.6830000000000003</v>
      </c>
      <c r="K70">
        <v>3.4100000000000006</v>
      </c>
      <c r="L70">
        <v>64.757000000000005</v>
      </c>
      <c r="M70">
        <v>79.75</v>
      </c>
      <c r="N70">
        <v>84.435999999999993</v>
      </c>
      <c r="O70">
        <v>79.442000000000007</v>
      </c>
      <c r="P70">
        <v>82.28</v>
      </c>
      <c r="Q70">
        <v>83.925600000000003</v>
      </c>
      <c r="R70">
        <v>5.3225939800534805E-2</v>
      </c>
      <c r="S70">
        <v>1478.049751</v>
      </c>
      <c r="T70">
        <v>1519.07131</v>
      </c>
      <c r="U70">
        <v>1638.974991</v>
      </c>
      <c r="V70">
        <v>1830.6861879999999</v>
      </c>
      <c r="W70">
        <v>1951.3975290000001</v>
      </c>
      <c r="X70">
        <v>1706.8744730000001</v>
      </c>
      <c r="Y70">
        <v>1488.4048519999999</v>
      </c>
      <c r="Z70">
        <v>1561.5370809999999</v>
      </c>
      <c r="AA70">
        <v>1738.336096</v>
      </c>
      <c r="AB70">
        <v>1773.10281792</v>
      </c>
    </row>
    <row r="71" spans="2:28" x14ac:dyDescent="0.35">
      <c r="B71" t="s">
        <v>193</v>
      </c>
      <c r="C71" t="s">
        <v>194</v>
      </c>
      <c r="D71" t="s">
        <v>380</v>
      </c>
      <c r="E71" t="s">
        <v>26</v>
      </c>
      <c r="F71" t="s">
        <v>369</v>
      </c>
      <c r="G71">
        <v>1.1000000000000001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122.294444</v>
      </c>
      <c r="T71">
        <v>143.58259100000001</v>
      </c>
      <c r="U71">
        <v>133.909538</v>
      </c>
      <c r="V71">
        <v>149.69168199999999</v>
      </c>
      <c r="W71">
        <v>146.96916400000001</v>
      </c>
      <c r="X71">
        <v>124.772412</v>
      </c>
      <c r="Y71">
        <v>142.15114700000001</v>
      </c>
      <c r="Z71">
        <v>133.345518</v>
      </c>
      <c r="AA71">
        <v>142.43732800000001</v>
      </c>
      <c r="AB71">
        <v>145.28607456</v>
      </c>
    </row>
    <row r="72" spans="2:28" x14ac:dyDescent="0.35">
      <c r="B72" t="s">
        <v>195</v>
      </c>
      <c r="C72" t="s">
        <v>196</v>
      </c>
      <c r="D72" t="s">
        <v>379</v>
      </c>
      <c r="E72" t="s">
        <v>26</v>
      </c>
      <c r="F72" t="s">
        <v>369</v>
      </c>
      <c r="G72">
        <v>1.1000000000000001</v>
      </c>
      <c r="H72">
        <v>7.3920000000000003</v>
      </c>
      <c r="I72">
        <v>7.2710000000000008</v>
      </c>
      <c r="J72">
        <v>10.56</v>
      </c>
      <c r="K72">
        <v>6.16</v>
      </c>
      <c r="L72">
        <v>6.2831999999999999</v>
      </c>
      <c r="M72">
        <v>6.4088640000000003</v>
      </c>
      <c r="N72">
        <v>6.5370412800000004</v>
      </c>
      <c r="O72">
        <v>6.6677821056000006</v>
      </c>
      <c r="P72">
        <v>6.8011377477120005</v>
      </c>
      <c r="Q72">
        <v>6.9371605026662406</v>
      </c>
      <c r="R72">
        <v>2.0000000000000018E-2</v>
      </c>
      <c r="S72">
        <v>696</v>
      </c>
      <c r="T72">
        <v>745</v>
      </c>
      <c r="U72">
        <v>968</v>
      </c>
      <c r="V72">
        <v>1258</v>
      </c>
      <c r="W72">
        <v>1636</v>
      </c>
      <c r="X72">
        <v>1588.6104089999999</v>
      </c>
      <c r="Y72">
        <v>1775.9588879999999</v>
      </c>
      <c r="Z72">
        <v>1773.0230429999999</v>
      </c>
      <c r="AA72">
        <v>1770.0871990000001</v>
      </c>
      <c r="AB72">
        <v>1805.48894298</v>
      </c>
    </row>
    <row r="73" spans="2:28" hidden="1" x14ac:dyDescent="0.35">
      <c r="B73" s="90" t="s">
        <v>421</v>
      </c>
      <c r="C73" s="90" t="s">
        <v>422</v>
      </c>
      <c r="D73" s="90" t="s">
        <v>368</v>
      </c>
      <c r="E73" s="90" t="s">
        <v>368</v>
      </c>
      <c r="F73" s="90" t="s">
        <v>369</v>
      </c>
      <c r="G73" s="90">
        <v>1.1000000000000001</v>
      </c>
      <c r="H73" s="90">
        <v>0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2:28" x14ac:dyDescent="0.35">
      <c r="B74" t="s">
        <v>201</v>
      </c>
      <c r="C74" t="s">
        <v>202</v>
      </c>
      <c r="D74" t="s">
        <v>385</v>
      </c>
      <c r="E74" t="s">
        <v>26</v>
      </c>
      <c r="F74" t="s">
        <v>369</v>
      </c>
      <c r="G74">
        <v>1.1000000000000001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2902.7824209999999</v>
      </c>
      <c r="T74">
        <v>3355.8273680000002</v>
      </c>
      <c r="U74">
        <v>3242.183923</v>
      </c>
      <c r="V74">
        <v>3291.376769</v>
      </c>
      <c r="W74">
        <v>3236.6062940000002</v>
      </c>
      <c r="X74">
        <v>2914.9253399999998</v>
      </c>
      <c r="Y74">
        <v>2977.9659569999999</v>
      </c>
      <c r="Z74">
        <v>3234.80314</v>
      </c>
      <c r="AA74">
        <v>3301.464007</v>
      </c>
      <c r="AB74">
        <v>3367.4932871400001</v>
      </c>
    </row>
    <row r="75" spans="2:28" x14ac:dyDescent="0.35">
      <c r="B75" t="s">
        <v>203</v>
      </c>
      <c r="C75" t="s">
        <v>204</v>
      </c>
      <c r="D75" t="s">
        <v>385</v>
      </c>
      <c r="E75" t="s">
        <v>26</v>
      </c>
      <c r="F75" t="s">
        <v>369</v>
      </c>
      <c r="G75">
        <v>1.1000000000000001</v>
      </c>
      <c r="H75">
        <v>332.15600000000001</v>
      </c>
      <c r="I75">
        <v>309.91400000000004</v>
      </c>
      <c r="J75">
        <v>181.66500000000002</v>
      </c>
      <c r="K75">
        <v>267.61900000000003</v>
      </c>
      <c r="L75">
        <v>282.35900000000004</v>
      </c>
      <c r="M75">
        <v>317.05300000000005</v>
      </c>
      <c r="N75">
        <v>212.44300000000001</v>
      </c>
      <c r="O75">
        <v>276.67200000000003</v>
      </c>
      <c r="P75">
        <v>282.20544000000001</v>
      </c>
      <c r="Q75">
        <v>287.84954880000004</v>
      </c>
      <c r="R75">
        <v>3.8591539706795963E-3</v>
      </c>
      <c r="S75">
        <v>2061.093711</v>
      </c>
      <c r="T75">
        <v>2302.9422599999998</v>
      </c>
      <c r="U75">
        <v>1712.7352370000001</v>
      </c>
      <c r="V75">
        <v>1583.568356</v>
      </c>
      <c r="W75">
        <v>1786.2655339999999</v>
      </c>
      <c r="X75">
        <v>1845.6514689999999</v>
      </c>
      <c r="Y75">
        <v>1483.1953579999999</v>
      </c>
      <c r="Z75">
        <v>1788.5405820000001</v>
      </c>
      <c r="AA75">
        <v>1961.2259389999999</v>
      </c>
      <c r="AB75">
        <v>2000.4504577799999</v>
      </c>
    </row>
    <row r="76" spans="2:28" x14ac:dyDescent="0.35">
      <c r="B76" t="s">
        <v>205</v>
      </c>
      <c r="C76" t="s">
        <v>206</v>
      </c>
      <c r="D76" t="s">
        <v>388</v>
      </c>
      <c r="E76" t="s">
        <v>388</v>
      </c>
      <c r="F76" t="s">
        <v>367</v>
      </c>
      <c r="G76">
        <v>1.1000000000000001</v>
      </c>
      <c r="H76">
        <v>2182.5210000000002</v>
      </c>
      <c r="I76">
        <v>2127.741</v>
      </c>
      <c r="J76">
        <v>2242.8780000000002</v>
      </c>
      <c r="K76">
        <v>2659.1400000000003</v>
      </c>
      <c r="L76">
        <v>2786.2449999999999</v>
      </c>
      <c r="M76">
        <v>2219.998</v>
      </c>
      <c r="N76">
        <v>1905.7720000000002</v>
      </c>
      <c r="O76">
        <v>1713.2610000000002</v>
      </c>
      <c r="P76">
        <v>1840.2890000000002</v>
      </c>
      <c r="Q76">
        <v>1877.0947800000004</v>
      </c>
      <c r="R76">
        <v>-7.5954449869740759E-2</v>
      </c>
      <c r="S76">
        <v>25731.066002</v>
      </c>
      <c r="T76">
        <v>34125.456621999998</v>
      </c>
      <c r="U76">
        <v>30795.769655</v>
      </c>
      <c r="V76">
        <v>29461.343776000002</v>
      </c>
      <c r="W76">
        <v>29997.313544000001</v>
      </c>
      <c r="X76">
        <v>24974.777475999999</v>
      </c>
      <c r="Y76">
        <v>25493.812669999999</v>
      </c>
      <c r="Z76">
        <v>27465.556057999998</v>
      </c>
      <c r="AA76">
        <v>27025.398510999999</v>
      </c>
      <c r="AB76">
        <v>27565.906481220001</v>
      </c>
    </row>
    <row r="77" spans="2:28" x14ac:dyDescent="0.35">
      <c r="B77" t="s">
        <v>207</v>
      </c>
      <c r="C77" t="s">
        <v>208</v>
      </c>
      <c r="D77" t="s">
        <v>366</v>
      </c>
      <c r="E77" t="s">
        <v>366</v>
      </c>
      <c r="F77" t="s">
        <v>367</v>
      </c>
      <c r="G77">
        <v>1.1000000000000001</v>
      </c>
      <c r="H77">
        <v>18.502000000000002</v>
      </c>
      <c r="I77">
        <v>21.516000000000002</v>
      </c>
      <c r="J77">
        <v>0.66</v>
      </c>
      <c r="K77">
        <v>0.67320000000000002</v>
      </c>
      <c r="L77">
        <v>0.68666400000000005</v>
      </c>
      <c r="M77">
        <v>3.1790000000000003</v>
      </c>
      <c r="N77">
        <v>2.3320000000000003</v>
      </c>
      <c r="O77">
        <v>2.145</v>
      </c>
      <c r="P77">
        <v>6.2150000000000007</v>
      </c>
      <c r="Q77">
        <v>6.3393000000000006</v>
      </c>
      <c r="R77">
        <v>0.5597658413956883</v>
      </c>
      <c r="S77">
        <v>145.82096300000001</v>
      </c>
      <c r="T77">
        <v>149.41636399999999</v>
      </c>
      <c r="U77">
        <v>149.80936600000001</v>
      </c>
      <c r="V77">
        <v>178.373153</v>
      </c>
      <c r="W77">
        <v>196.225424</v>
      </c>
      <c r="X77">
        <v>228.677089</v>
      </c>
      <c r="Y77">
        <v>248.53589600000001</v>
      </c>
      <c r="Z77">
        <v>254.423191</v>
      </c>
      <c r="AA77">
        <v>297.828598</v>
      </c>
      <c r="AB77">
        <v>303.78516996000002</v>
      </c>
    </row>
    <row r="78" spans="2:28" x14ac:dyDescent="0.35">
      <c r="B78" t="s">
        <v>209</v>
      </c>
      <c r="C78" t="s">
        <v>210</v>
      </c>
      <c r="D78" t="s">
        <v>379</v>
      </c>
      <c r="E78" t="s">
        <v>26</v>
      </c>
      <c r="F78" t="s">
        <v>369</v>
      </c>
      <c r="G78">
        <v>1.1000000000000001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3451.9206939999999</v>
      </c>
      <c r="T78">
        <v>4419.9825709999996</v>
      </c>
      <c r="U78">
        <v>4670.2493020000002</v>
      </c>
      <c r="V78">
        <v>4794.111449</v>
      </c>
      <c r="W78">
        <v>5292.8328899999997</v>
      </c>
      <c r="X78">
        <v>4865.8641900000002</v>
      </c>
      <c r="Y78">
        <v>5314.352269</v>
      </c>
      <c r="Z78">
        <v>5816.8012129999997</v>
      </c>
      <c r="AA78">
        <v>6562.4511949999996</v>
      </c>
      <c r="AB78">
        <v>6693.7002188999995</v>
      </c>
    </row>
    <row r="79" spans="2:28" x14ac:dyDescent="0.35">
      <c r="B79" t="s">
        <v>423</v>
      </c>
      <c r="C79" t="s">
        <v>424</v>
      </c>
      <c r="D79" t="s">
        <v>416</v>
      </c>
      <c r="E79" t="s">
        <v>416</v>
      </c>
      <c r="F79" t="s">
        <v>372</v>
      </c>
      <c r="G79">
        <v>1.1000000000000001</v>
      </c>
      <c r="H79">
        <v>6.5890000000000004</v>
      </c>
      <c r="I79">
        <v>5.9729999999999999</v>
      </c>
      <c r="J79">
        <v>8.1620000000000008</v>
      </c>
      <c r="K79">
        <v>7.2820000000000009</v>
      </c>
      <c r="L79">
        <v>7.6670000000000007</v>
      </c>
      <c r="M79">
        <v>8.1839999999999993</v>
      </c>
      <c r="N79">
        <v>9.3059999999999992</v>
      </c>
      <c r="O79">
        <v>10.252000000000001</v>
      </c>
      <c r="P79">
        <v>10.457040000000001</v>
      </c>
      <c r="Q79">
        <v>10.666180800000001</v>
      </c>
      <c r="R79">
        <v>6.825933244527449E-2</v>
      </c>
      <c r="S79">
        <v>24.821066999999999</v>
      </c>
      <c r="T79">
        <v>26.311577</v>
      </c>
      <c r="U79">
        <v>39.137715999999998</v>
      </c>
      <c r="V79">
        <v>38.780752</v>
      </c>
      <c r="W79">
        <v>28.712237999999999</v>
      </c>
      <c r="X79">
        <v>25.883444999999998</v>
      </c>
      <c r="Y79">
        <v>30.911199</v>
      </c>
      <c r="Z79">
        <v>34.397132999999997</v>
      </c>
      <c r="AA79">
        <v>33.175657999999999</v>
      </c>
      <c r="AB79">
        <v>33.839171159999999</v>
      </c>
    </row>
    <row r="80" spans="2:28" hidden="1" x14ac:dyDescent="0.35">
      <c r="B80" s="90" t="s">
        <v>425</v>
      </c>
      <c r="C80" s="90" t="s">
        <v>426</v>
      </c>
      <c r="D80" s="90" t="s">
        <v>379</v>
      </c>
      <c r="E80" s="90" t="s">
        <v>26</v>
      </c>
      <c r="F80" s="90" t="s">
        <v>369</v>
      </c>
      <c r="G80" s="90">
        <v>1.1000000000000001</v>
      </c>
      <c r="H80" s="90">
        <v>0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2:28" x14ac:dyDescent="0.35">
      <c r="B81" t="s">
        <v>213</v>
      </c>
      <c r="C81" t="s">
        <v>214</v>
      </c>
      <c r="D81" t="s">
        <v>385</v>
      </c>
      <c r="E81" t="s">
        <v>26</v>
      </c>
      <c r="F81" t="s">
        <v>369</v>
      </c>
      <c r="G81">
        <v>1.1000000000000001</v>
      </c>
      <c r="H81">
        <v>222.36500000000004</v>
      </c>
      <c r="I81">
        <v>201.93799999999999</v>
      </c>
      <c r="J81">
        <v>204.52300000000002</v>
      </c>
      <c r="K81">
        <v>166.881</v>
      </c>
      <c r="L81">
        <v>165.71500000000003</v>
      </c>
      <c r="M81">
        <v>74.448000000000008</v>
      </c>
      <c r="N81">
        <v>162.43700000000004</v>
      </c>
      <c r="O81">
        <v>168.96</v>
      </c>
      <c r="P81">
        <v>156.80500000000004</v>
      </c>
      <c r="Q81">
        <v>159.94110000000003</v>
      </c>
      <c r="R81">
        <v>-7.0676702939146407E-3</v>
      </c>
      <c r="S81">
        <v>364.30789600000003</v>
      </c>
      <c r="T81">
        <v>426.60145399999999</v>
      </c>
      <c r="U81">
        <v>426.75581</v>
      </c>
      <c r="V81">
        <v>409.42813899999999</v>
      </c>
      <c r="W81">
        <v>417.28691700000002</v>
      </c>
      <c r="X81">
        <v>368.77401500000002</v>
      </c>
      <c r="Y81">
        <v>389.96245299999998</v>
      </c>
      <c r="Z81">
        <v>410.48207400000001</v>
      </c>
      <c r="AA81">
        <v>394.90841899999998</v>
      </c>
      <c r="AB81">
        <v>402.80658738</v>
      </c>
    </row>
    <row r="82" spans="2:28" hidden="1" x14ac:dyDescent="0.35">
      <c r="B82" s="90" t="s">
        <v>427</v>
      </c>
      <c r="C82" s="90" t="s">
        <v>428</v>
      </c>
      <c r="D82" s="90" t="s">
        <v>385</v>
      </c>
      <c r="E82" s="90" t="s">
        <v>26</v>
      </c>
      <c r="F82" s="90" t="s">
        <v>369</v>
      </c>
      <c r="G82" s="90">
        <v>1.1000000000000001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</row>
    <row r="83" spans="2:28" x14ac:dyDescent="0.35">
      <c r="B83" t="s">
        <v>215</v>
      </c>
      <c r="C83" t="s">
        <v>216</v>
      </c>
      <c r="D83" t="s">
        <v>377</v>
      </c>
      <c r="E83" t="s">
        <v>375</v>
      </c>
      <c r="F83" t="s">
        <v>84</v>
      </c>
      <c r="G83">
        <v>1.1000000000000001</v>
      </c>
      <c r="H83">
        <v>5500</v>
      </c>
      <c r="I83">
        <v>5610</v>
      </c>
      <c r="J83">
        <v>5722.2</v>
      </c>
      <c r="K83">
        <v>5836.6440000000002</v>
      </c>
      <c r="L83">
        <v>5953.3768800000007</v>
      </c>
      <c r="M83">
        <v>6072.4444176000006</v>
      </c>
      <c r="N83">
        <v>6193.8933059520004</v>
      </c>
      <c r="O83">
        <v>6317.7711720710404</v>
      </c>
      <c r="P83">
        <v>6444.1265955124609</v>
      </c>
      <c r="Q83">
        <v>6573.0091274227107</v>
      </c>
      <c r="R83">
        <v>2.0000000000000018E-2</v>
      </c>
      <c r="S83">
        <v>34052.235298</v>
      </c>
      <c r="T83">
        <v>36458.894137000003</v>
      </c>
      <c r="U83">
        <v>38121.815589999998</v>
      </c>
      <c r="V83">
        <v>40002.037844999999</v>
      </c>
      <c r="W83">
        <v>41209.553092000002</v>
      </c>
      <c r="X83">
        <v>37416.706853000003</v>
      </c>
      <c r="Y83">
        <v>36102.448136999999</v>
      </c>
      <c r="Z83">
        <v>39159.605755999997</v>
      </c>
      <c r="AA83">
        <v>40482.328890999997</v>
      </c>
      <c r="AB83">
        <v>41291.975468819997</v>
      </c>
    </row>
    <row r="84" spans="2:28" x14ac:dyDescent="0.35">
      <c r="B84" t="s">
        <v>429</v>
      </c>
      <c r="C84" t="s">
        <v>430</v>
      </c>
      <c r="D84" t="s">
        <v>416</v>
      </c>
      <c r="E84" t="s">
        <v>416</v>
      </c>
      <c r="F84" t="s">
        <v>372</v>
      </c>
      <c r="G84">
        <v>1.1000000000000001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73.481800000000007</v>
      </c>
      <c r="T84">
        <v>81.821700000000007</v>
      </c>
      <c r="U84">
        <v>91.523700000000005</v>
      </c>
      <c r="V84">
        <v>83.148700000000005</v>
      </c>
      <c r="W84">
        <v>78.7517</v>
      </c>
      <c r="X84">
        <v>82.136499999999998</v>
      </c>
      <c r="Y84">
        <v>89.3339</v>
      </c>
      <c r="Z84">
        <v>94.029186999999993</v>
      </c>
      <c r="AA84">
        <v>97.720917999999998</v>
      </c>
      <c r="AB84">
        <v>99.675336360000003</v>
      </c>
    </row>
    <row r="85" spans="2:28" x14ac:dyDescent="0.35">
      <c r="B85" t="s">
        <v>217</v>
      </c>
      <c r="C85" t="s">
        <v>218</v>
      </c>
      <c r="D85" t="s">
        <v>397</v>
      </c>
      <c r="E85" t="s">
        <v>397</v>
      </c>
      <c r="F85" t="s">
        <v>367</v>
      </c>
      <c r="G85">
        <v>1.1000000000000001</v>
      </c>
      <c r="H85">
        <v>110.48400000000001</v>
      </c>
      <c r="I85">
        <v>246.79600000000005</v>
      </c>
      <c r="J85">
        <v>86.855999999999995</v>
      </c>
      <c r="K85">
        <v>88.593119999999999</v>
      </c>
      <c r="L85">
        <v>90.364982400000002</v>
      </c>
      <c r="M85">
        <v>48.906000000000006</v>
      </c>
      <c r="N85">
        <v>49.88412000000001</v>
      </c>
      <c r="O85">
        <v>50.881802400000012</v>
      </c>
      <c r="P85">
        <v>51.899438448000012</v>
      </c>
      <c r="Q85">
        <v>52.93742721696001</v>
      </c>
      <c r="R85">
        <v>-0.10142872243923728</v>
      </c>
      <c r="S85">
        <v>843.512067</v>
      </c>
      <c r="T85">
        <v>1072.977488</v>
      </c>
      <c r="U85">
        <v>1383.9258090000001</v>
      </c>
      <c r="V85">
        <v>1687.7705800000001</v>
      </c>
      <c r="W85">
        <v>1631.1661039999999</v>
      </c>
      <c r="X85">
        <v>1569.2968659999999</v>
      </c>
      <c r="Y85">
        <v>1307.658715</v>
      </c>
      <c r="Z85">
        <v>1182.8944650000001</v>
      </c>
      <c r="AA85">
        <v>1419.2034229999999</v>
      </c>
      <c r="AB85">
        <v>1447.5874914599999</v>
      </c>
    </row>
    <row r="86" spans="2:28" x14ac:dyDescent="0.35">
      <c r="B86" t="s">
        <v>219</v>
      </c>
      <c r="C86" t="s">
        <v>220</v>
      </c>
      <c r="D86" t="s">
        <v>368</v>
      </c>
      <c r="E86" t="s">
        <v>368</v>
      </c>
      <c r="F86" t="s">
        <v>369</v>
      </c>
      <c r="G86">
        <v>1.1000000000000001</v>
      </c>
      <c r="H86">
        <v>130.11900000000003</v>
      </c>
      <c r="I86">
        <v>130.042</v>
      </c>
      <c r="J86">
        <v>100.21000000000001</v>
      </c>
      <c r="K86">
        <v>102.21420000000001</v>
      </c>
      <c r="L86">
        <v>104.25848400000001</v>
      </c>
      <c r="M86">
        <v>106.34365368000002</v>
      </c>
      <c r="N86">
        <v>108.47052675360001</v>
      </c>
      <c r="O86">
        <v>110.63993728867202</v>
      </c>
      <c r="P86">
        <v>112.85273603444546</v>
      </c>
      <c r="Q86">
        <v>115.10979075513437</v>
      </c>
      <c r="R86">
        <v>2.0000000000000018E-2</v>
      </c>
      <c r="S86">
        <v>12065.593999999999</v>
      </c>
      <c r="T86">
        <v>13299.83467</v>
      </c>
      <c r="U86">
        <v>12115.745531</v>
      </c>
      <c r="V86">
        <v>14303.485096</v>
      </c>
      <c r="W86">
        <v>12836.150157</v>
      </c>
      <c r="X86">
        <v>12776.992015</v>
      </c>
      <c r="Y86">
        <v>12394.014485</v>
      </c>
      <c r="Z86">
        <v>13559.53659</v>
      </c>
      <c r="AA86">
        <v>14460.741415</v>
      </c>
      <c r="AB86">
        <v>14749.956243300001</v>
      </c>
    </row>
    <row r="87" spans="2:28" x14ac:dyDescent="0.35">
      <c r="B87" t="s">
        <v>221</v>
      </c>
      <c r="C87" t="s">
        <v>222</v>
      </c>
      <c r="D87" t="s">
        <v>385</v>
      </c>
      <c r="E87" t="s">
        <v>26</v>
      </c>
      <c r="F87" t="s">
        <v>369</v>
      </c>
      <c r="G87">
        <v>1.1000000000000001</v>
      </c>
      <c r="H87">
        <v>158.73000000000002</v>
      </c>
      <c r="I87">
        <v>170.67600000000002</v>
      </c>
      <c r="J87">
        <v>148.852</v>
      </c>
      <c r="K87">
        <v>170.19200000000001</v>
      </c>
      <c r="L87">
        <v>168.773</v>
      </c>
      <c r="M87">
        <v>148.22500000000002</v>
      </c>
      <c r="N87">
        <v>79.551999999999992</v>
      </c>
      <c r="O87">
        <v>95.282000000000011</v>
      </c>
      <c r="P87">
        <v>138.55600000000001</v>
      </c>
      <c r="Q87">
        <v>141.32712000000001</v>
      </c>
      <c r="R87">
        <v>-3.4872905997348602E-2</v>
      </c>
      <c r="S87">
        <v>2978.0056330000002</v>
      </c>
      <c r="T87">
        <v>3703.4696939999999</v>
      </c>
      <c r="U87">
        <v>4073.7252400000002</v>
      </c>
      <c r="V87">
        <v>3989.6344680000002</v>
      </c>
      <c r="W87">
        <v>4240.3348169999999</v>
      </c>
      <c r="X87">
        <v>3655.3563469999999</v>
      </c>
      <c r="Y87">
        <v>2728.1489729999998</v>
      </c>
      <c r="Z87">
        <v>3310.5441209999999</v>
      </c>
      <c r="AA87">
        <v>3608.6549610000002</v>
      </c>
      <c r="AB87">
        <v>3680.8280602200002</v>
      </c>
    </row>
    <row r="88" spans="2:28" x14ac:dyDescent="0.35">
      <c r="B88" t="s">
        <v>223</v>
      </c>
      <c r="C88" t="s">
        <v>224</v>
      </c>
      <c r="D88" t="s">
        <v>388</v>
      </c>
      <c r="E88" t="s">
        <v>388</v>
      </c>
      <c r="F88" t="s">
        <v>367</v>
      </c>
      <c r="G88">
        <v>1.1000000000000001</v>
      </c>
      <c r="H88">
        <v>1000</v>
      </c>
      <c r="I88">
        <v>1000</v>
      </c>
      <c r="J88">
        <v>1000</v>
      </c>
      <c r="K88">
        <v>1000</v>
      </c>
      <c r="L88">
        <v>1000</v>
      </c>
      <c r="M88">
        <v>1000</v>
      </c>
      <c r="N88">
        <v>1000</v>
      </c>
      <c r="O88">
        <v>1000</v>
      </c>
      <c r="P88">
        <v>1020</v>
      </c>
      <c r="Q88">
        <v>1040.4000000000001</v>
      </c>
      <c r="R88">
        <v>7.9525054383999816E-3</v>
      </c>
      <c r="S88">
        <v>15273.728888</v>
      </c>
      <c r="T88">
        <v>18811.545346999999</v>
      </c>
      <c r="U88">
        <v>18664.227438999998</v>
      </c>
      <c r="V88">
        <v>18352.117061000001</v>
      </c>
      <c r="W88">
        <v>18451.093271999998</v>
      </c>
      <c r="X88">
        <v>16744.004935000001</v>
      </c>
      <c r="Y88">
        <v>16450.084261</v>
      </c>
      <c r="Z88">
        <v>15515.388177000001</v>
      </c>
      <c r="AA88">
        <v>19106.516664999999</v>
      </c>
      <c r="AB88">
        <v>19488.646998299999</v>
      </c>
    </row>
    <row r="89" spans="2:28" x14ac:dyDescent="0.35">
      <c r="B89" t="s">
        <v>225</v>
      </c>
      <c r="C89" t="s">
        <v>226</v>
      </c>
      <c r="D89" t="s">
        <v>380</v>
      </c>
      <c r="E89" t="s">
        <v>26</v>
      </c>
      <c r="F89" t="s">
        <v>369</v>
      </c>
      <c r="G89">
        <v>1.1000000000000001</v>
      </c>
      <c r="H89">
        <v>181.22500000000002</v>
      </c>
      <c r="I89">
        <v>326.733</v>
      </c>
      <c r="J89">
        <v>229.21800000000002</v>
      </c>
      <c r="K89">
        <v>220.92400000000004</v>
      </c>
      <c r="L89">
        <v>192.17000000000002</v>
      </c>
      <c r="M89">
        <v>158.16900000000001</v>
      </c>
      <c r="N89">
        <v>244.10100000000003</v>
      </c>
      <c r="O89">
        <v>259.71000000000004</v>
      </c>
      <c r="P89">
        <v>196.51500000000001</v>
      </c>
      <c r="Q89">
        <v>200.44530000000003</v>
      </c>
      <c r="R89">
        <v>8.4678500498132081E-3</v>
      </c>
      <c r="S89">
        <v>967.76006600000005</v>
      </c>
      <c r="T89">
        <v>1021.541231</v>
      </c>
      <c r="U89">
        <v>1048.2756019999999</v>
      </c>
      <c r="V89">
        <v>806.87890400000003</v>
      </c>
      <c r="W89">
        <v>855.30014600000004</v>
      </c>
      <c r="X89">
        <v>687.84389599999997</v>
      </c>
      <c r="Y89">
        <v>689.57555500000001</v>
      </c>
      <c r="Z89">
        <v>943.51658099999997</v>
      </c>
      <c r="AA89">
        <v>1043.389169</v>
      </c>
      <c r="AB89">
        <v>1064.25695238</v>
      </c>
    </row>
    <row r="90" spans="2:28" hidden="1" x14ac:dyDescent="0.35">
      <c r="B90" s="90" t="s">
        <v>431</v>
      </c>
      <c r="C90" s="90" t="s">
        <v>432</v>
      </c>
      <c r="D90" s="90" t="s">
        <v>416</v>
      </c>
      <c r="E90" s="90" t="s">
        <v>416</v>
      </c>
      <c r="F90" s="90" t="s">
        <v>372</v>
      </c>
      <c r="G90" s="90">
        <v>1.1000000000000001</v>
      </c>
      <c r="H90" s="90">
        <v>0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</row>
    <row r="91" spans="2:28" x14ac:dyDescent="0.35">
      <c r="B91" t="s">
        <v>227</v>
      </c>
      <c r="C91" t="s">
        <v>228</v>
      </c>
      <c r="D91" t="s">
        <v>366</v>
      </c>
      <c r="E91" t="s">
        <v>366</v>
      </c>
      <c r="F91" t="s">
        <v>367</v>
      </c>
      <c r="G91">
        <v>1.1000000000000001</v>
      </c>
      <c r="H91">
        <v>325.50099999999998</v>
      </c>
      <c r="I91">
        <v>525.76700000000005</v>
      </c>
      <c r="J91">
        <v>357.56600000000003</v>
      </c>
      <c r="K91">
        <v>361.60300000000007</v>
      </c>
      <c r="L91">
        <v>485.24300000000005</v>
      </c>
      <c r="M91">
        <v>587.56500000000005</v>
      </c>
      <c r="N91">
        <v>706.75000000000011</v>
      </c>
      <c r="O91">
        <v>869.803</v>
      </c>
      <c r="P91">
        <v>884.13600000000008</v>
      </c>
      <c r="Q91">
        <v>901.8187200000001</v>
      </c>
      <c r="R91">
        <v>0.13196237950132339</v>
      </c>
      <c r="S91">
        <v>5401.8872080000001</v>
      </c>
      <c r="T91">
        <v>6459.7271010000004</v>
      </c>
      <c r="U91">
        <v>5942.5329629999997</v>
      </c>
      <c r="V91">
        <v>5747.8851530000002</v>
      </c>
      <c r="W91">
        <v>5974.1286200000004</v>
      </c>
      <c r="X91">
        <v>6112.0015519999997</v>
      </c>
      <c r="Y91">
        <v>6116.1823960000002</v>
      </c>
      <c r="Z91">
        <v>6930.1496029999998</v>
      </c>
      <c r="AA91">
        <v>7038.9636879999998</v>
      </c>
      <c r="AB91">
        <v>7179.7429617600001</v>
      </c>
    </row>
    <row r="92" spans="2:28" x14ac:dyDescent="0.35">
      <c r="B92" t="s">
        <v>433</v>
      </c>
      <c r="C92" t="s">
        <v>434</v>
      </c>
      <c r="D92" t="s">
        <v>405</v>
      </c>
      <c r="E92" t="s">
        <v>405</v>
      </c>
      <c r="F92" t="s">
        <v>372</v>
      </c>
      <c r="G92">
        <v>1.1000000000000001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125.80354800000001</v>
      </c>
      <c r="T92">
        <v>141.446101</v>
      </c>
      <c r="U92">
        <v>158.847745</v>
      </c>
      <c r="V92">
        <v>173.873345</v>
      </c>
      <c r="W92">
        <v>188.250529</v>
      </c>
      <c r="X92">
        <v>165.82324299999999</v>
      </c>
      <c r="Y92">
        <v>161.314807</v>
      </c>
      <c r="Z92">
        <v>171.98400699999999</v>
      </c>
      <c r="AA92">
        <v>186.53305</v>
      </c>
      <c r="AB92">
        <v>190.263711</v>
      </c>
    </row>
    <row r="93" spans="2:28" hidden="1" x14ac:dyDescent="0.35">
      <c r="B93" s="90" t="s">
        <v>233</v>
      </c>
      <c r="C93" s="90" t="s">
        <v>234</v>
      </c>
      <c r="D93" s="90" t="s">
        <v>377</v>
      </c>
      <c r="E93" s="90" t="s">
        <v>375</v>
      </c>
      <c r="F93" s="90" t="s">
        <v>84</v>
      </c>
      <c r="G93" s="90">
        <v>1.1000000000000001</v>
      </c>
      <c r="H93" s="90">
        <v>0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</row>
    <row r="94" spans="2:28" hidden="1" x14ac:dyDescent="0.35">
      <c r="B94" s="90" t="s">
        <v>235</v>
      </c>
      <c r="C94" s="90" t="s">
        <v>236</v>
      </c>
      <c r="D94" s="90" t="s">
        <v>379</v>
      </c>
      <c r="E94" s="90" t="s">
        <v>26</v>
      </c>
      <c r="F94" s="90" t="s">
        <v>369</v>
      </c>
      <c r="G94" s="90">
        <v>1.1000000000000001</v>
      </c>
      <c r="H94" s="90">
        <v>0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</row>
    <row r="95" spans="2:28" x14ac:dyDescent="0.35">
      <c r="B95" t="s">
        <v>237</v>
      </c>
      <c r="C95" t="s">
        <v>238</v>
      </c>
      <c r="D95" t="s">
        <v>379</v>
      </c>
      <c r="E95" t="s">
        <v>26</v>
      </c>
      <c r="F95" t="s">
        <v>369</v>
      </c>
      <c r="G95">
        <v>1.1000000000000001</v>
      </c>
      <c r="H95">
        <v>777.2600000000001</v>
      </c>
      <c r="I95">
        <v>744.23800000000006</v>
      </c>
      <c r="J95">
        <v>675.36700000000008</v>
      </c>
      <c r="K95">
        <v>585.7170000000001</v>
      </c>
      <c r="L95">
        <v>622.72100000000012</v>
      </c>
      <c r="M95">
        <v>332.43100000000004</v>
      </c>
      <c r="N95">
        <v>414.20500000000004</v>
      </c>
      <c r="O95">
        <v>580.07400000000007</v>
      </c>
      <c r="P95">
        <v>591.67548000000011</v>
      </c>
      <c r="Q95">
        <v>603.50898960000006</v>
      </c>
      <c r="R95">
        <v>-6.2479298467016386E-3</v>
      </c>
      <c r="S95">
        <v>86820.121555000005</v>
      </c>
      <c r="T95">
        <v>91236.702837999997</v>
      </c>
      <c r="U95">
        <v>100419.39795</v>
      </c>
      <c r="V95">
        <v>106899.892313</v>
      </c>
      <c r="W95">
        <v>113644.356116</v>
      </c>
      <c r="X95">
        <v>102041.756018</v>
      </c>
      <c r="Y95">
        <v>84907.969910999993</v>
      </c>
      <c r="Z95">
        <v>78330.048899000001</v>
      </c>
      <c r="AA95">
        <v>89424.222225999998</v>
      </c>
      <c r="AB95">
        <v>91212.706670519998</v>
      </c>
    </row>
    <row r="96" spans="2:28" hidden="1" x14ac:dyDescent="0.35">
      <c r="B96" s="90" t="s">
        <v>435</v>
      </c>
      <c r="C96" s="90" t="s">
        <v>436</v>
      </c>
      <c r="D96" s="90" t="s">
        <v>371</v>
      </c>
      <c r="E96" s="90" t="s">
        <v>371</v>
      </c>
      <c r="F96" s="90" t="s">
        <v>372</v>
      </c>
      <c r="G96" s="90">
        <v>1.1000000000000001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</row>
    <row r="97" spans="2:28" hidden="1" x14ac:dyDescent="0.35">
      <c r="B97" s="90" t="s">
        <v>437</v>
      </c>
      <c r="C97" s="90" t="s">
        <v>438</v>
      </c>
      <c r="D97" s="90" t="s">
        <v>416</v>
      </c>
      <c r="E97" s="90" t="s">
        <v>416</v>
      </c>
      <c r="F97" s="90" t="s">
        <v>372</v>
      </c>
      <c r="G97" s="90">
        <v>1.1000000000000001</v>
      </c>
      <c r="H97" s="90">
        <v>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</row>
    <row r="98" spans="2:28" x14ac:dyDescent="0.35">
      <c r="B98" t="s">
        <v>243</v>
      </c>
      <c r="C98" t="s">
        <v>244</v>
      </c>
      <c r="D98" t="s">
        <v>376</v>
      </c>
      <c r="E98" t="s">
        <v>376</v>
      </c>
      <c r="F98" t="s">
        <v>367</v>
      </c>
      <c r="G98">
        <v>1.1000000000000001</v>
      </c>
      <c r="H98">
        <v>277.22200000000004</v>
      </c>
      <c r="I98">
        <v>256.61900000000003</v>
      </c>
      <c r="J98">
        <v>228.00800000000001</v>
      </c>
      <c r="K98">
        <v>245.45400000000001</v>
      </c>
      <c r="L98">
        <v>326.12800000000004</v>
      </c>
      <c r="M98">
        <v>168.22300000000001</v>
      </c>
      <c r="N98">
        <v>164.494</v>
      </c>
      <c r="O98">
        <v>155.91400000000002</v>
      </c>
      <c r="P98">
        <v>159.03228000000001</v>
      </c>
      <c r="Q98">
        <v>162.21292560000001</v>
      </c>
      <c r="R98">
        <v>-0.13036006682276058</v>
      </c>
      <c r="S98">
        <v>810.57774800000004</v>
      </c>
      <c r="T98">
        <v>852.79338399999995</v>
      </c>
      <c r="U98">
        <v>887.67869399999995</v>
      </c>
      <c r="V98">
        <v>1027.269243</v>
      </c>
      <c r="W98">
        <v>1361.4312689999999</v>
      </c>
      <c r="X98">
        <v>1491.6070199999999</v>
      </c>
      <c r="Y98">
        <v>1605.2504269999999</v>
      </c>
      <c r="Z98">
        <v>1734.7485360000001</v>
      </c>
      <c r="AA98">
        <v>2069.4219790000002</v>
      </c>
      <c r="AB98">
        <v>2110.8104185800003</v>
      </c>
    </row>
    <row r="99" spans="2:28" x14ac:dyDescent="0.35">
      <c r="B99" t="s">
        <v>245</v>
      </c>
      <c r="C99" t="s">
        <v>246</v>
      </c>
      <c r="D99" t="s">
        <v>366</v>
      </c>
      <c r="E99" t="s">
        <v>366</v>
      </c>
      <c r="F99" t="s">
        <v>367</v>
      </c>
      <c r="G99">
        <v>1.1000000000000001</v>
      </c>
      <c r="H99">
        <v>1159.4110000000001</v>
      </c>
      <c r="I99">
        <v>458.75500000000005</v>
      </c>
      <c r="J99">
        <v>542.98200000000008</v>
      </c>
      <c r="K99">
        <v>949.38800000000003</v>
      </c>
      <c r="L99">
        <v>1607.8809999999999</v>
      </c>
      <c r="M99">
        <v>1792.758</v>
      </c>
      <c r="N99">
        <v>2530.605</v>
      </c>
      <c r="O99">
        <v>2327.0610000000006</v>
      </c>
      <c r="P99">
        <v>3179.9900000000002</v>
      </c>
      <c r="Q99">
        <v>3243.5898000000002</v>
      </c>
      <c r="R99">
        <v>0.15067957575099489</v>
      </c>
      <c r="S99">
        <v>40628.218681999999</v>
      </c>
      <c r="T99">
        <v>53191.336992999997</v>
      </c>
      <c r="U99">
        <v>50892.070913000003</v>
      </c>
      <c r="V99">
        <v>52494.674660999997</v>
      </c>
      <c r="W99">
        <v>59111.872496999997</v>
      </c>
      <c r="X99">
        <v>63599.954518999999</v>
      </c>
      <c r="Y99">
        <v>64427.053125999999</v>
      </c>
      <c r="Z99">
        <v>69350.111862999998</v>
      </c>
      <c r="AA99">
        <v>63733.041147000004</v>
      </c>
      <c r="AB99">
        <v>65007.701969940004</v>
      </c>
    </row>
    <row r="100" spans="2:28" x14ac:dyDescent="0.35">
      <c r="B100" t="s">
        <v>439</v>
      </c>
      <c r="C100" t="s">
        <v>440</v>
      </c>
      <c r="D100" t="s">
        <v>416</v>
      </c>
      <c r="E100" t="s">
        <v>416</v>
      </c>
      <c r="F100" t="s">
        <v>372</v>
      </c>
      <c r="G100">
        <v>1.1000000000000001</v>
      </c>
      <c r="H100">
        <v>7.6010000000000009</v>
      </c>
      <c r="I100">
        <v>8.261000000000001</v>
      </c>
      <c r="J100">
        <v>7.6230000000000011</v>
      </c>
      <c r="K100">
        <v>8.1070000000000011</v>
      </c>
      <c r="L100">
        <v>9.5150000000000006</v>
      </c>
      <c r="M100">
        <v>9.0310000000000024</v>
      </c>
      <c r="N100">
        <v>7.26</v>
      </c>
      <c r="O100">
        <v>4.9060000000000006</v>
      </c>
      <c r="P100">
        <v>5.0041200000000003</v>
      </c>
      <c r="Q100">
        <v>5.1042024000000001</v>
      </c>
      <c r="R100">
        <v>-0.11711564925435314</v>
      </c>
      <c r="S100">
        <v>7.0935889999999997</v>
      </c>
      <c r="T100">
        <v>7.401446</v>
      </c>
      <c r="U100">
        <v>7.7730779999999999</v>
      </c>
      <c r="V100">
        <v>8.2647919999999999</v>
      </c>
      <c r="W100">
        <v>8.0866640000000007</v>
      </c>
      <c r="X100">
        <v>8.187265</v>
      </c>
      <c r="Y100">
        <v>8.7948419999999992</v>
      </c>
      <c r="Z100">
        <v>9.1754049999999996</v>
      </c>
      <c r="AA100">
        <v>9.0187290000000004</v>
      </c>
      <c r="AB100">
        <v>9.1991035800000009</v>
      </c>
    </row>
    <row r="101" spans="2:28" x14ac:dyDescent="0.35">
      <c r="B101" t="s">
        <v>247</v>
      </c>
      <c r="C101" t="s">
        <v>248</v>
      </c>
      <c r="D101" t="s">
        <v>377</v>
      </c>
      <c r="E101" t="s">
        <v>375</v>
      </c>
      <c r="F101" t="s">
        <v>84</v>
      </c>
      <c r="G101">
        <v>1.1000000000000001</v>
      </c>
      <c r="H101">
        <v>116.60000000000001</v>
      </c>
      <c r="I101">
        <v>116.60000000000001</v>
      </c>
      <c r="J101">
        <v>353.1</v>
      </c>
      <c r="K101">
        <v>371.404</v>
      </c>
      <c r="L101">
        <v>351.36199999999997</v>
      </c>
      <c r="M101">
        <v>534.95200000000011</v>
      </c>
      <c r="N101">
        <v>477.73000000000008</v>
      </c>
      <c r="O101">
        <v>495.46199999999999</v>
      </c>
      <c r="P101">
        <v>505.37124</v>
      </c>
      <c r="Q101">
        <v>515.47866480000005</v>
      </c>
      <c r="R101">
        <v>7.9670364870726873E-2</v>
      </c>
      <c r="S101">
        <v>1063.6969549999999</v>
      </c>
      <c r="T101">
        <v>1120.1551979999999</v>
      </c>
      <c r="U101">
        <v>1232.1265840000001</v>
      </c>
      <c r="V101">
        <v>1342.68759</v>
      </c>
      <c r="W101">
        <v>1422.687195</v>
      </c>
      <c r="X101">
        <v>1507.0411730000001</v>
      </c>
      <c r="Y101">
        <v>1508.0663790000001</v>
      </c>
      <c r="Z101">
        <v>1468.2992549999999</v>
      </c>
      <c r="AA101">
        <v>1418.405</v>
      </c>
      <c r="AB101">
        <v>1446.7730999999999</v>
      </c>
    </row>
    <row r="102" spans="2:28" x14ac:dyDescent="0.35">
      <c r="B102" t="s">
        <v>249</v>
      </c>
      <c r="C102" t="s">
        <v>250</v>
      </c>
      <c r="D102" t="s">
        <v>405</v>
      </c>
      <c r="E102" t="s">
        <v>405</v>
      </c>
      <c r="F102" t="s">
        <v>372</v>
      </c>
      <c r="G102">
        <v>1.1000000000000001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2794.4751590000001</v>
      </c>
      <c r="T102">
        <v>3453.0171930000001</v>
      </c>
      <c r="U102">
        <v>4104.3394129999997</v>
      </c>
      <c r="V102">
        <v>4094.8803969999999</v>
      </c>
      <c r="W102">
        <v>4105.8184719999999</v>
      </c>
      <c r="X102">
        <v>4315.375446</v>
      </c>
      <c r="Y102">
        <v>4002.6357589999998</v>
      </c>
      <c r="Z102">
        <v>4054.6898999999999</v>
      </c>
      <c r="AA102">
        <v>4296.4794970000003</v>
      </c>
      <c r="AB102">
        <v>4382.4090869400006</v>
      </c>
    </row>
    <row r="103" spans="2:28" x14ac:dyDescent="0.35">
      <c r="B103" t="s">
        <v>251</v>
      </c>
      <c r="C103" t="s">
        <v>252</v>
      </c>
      <c r="D103" t="s">
        <v>374</v>
      </c>
      <c r="E103" t="s">
        <v>375</v>
      </c>
      <c r="F103" t="s">
        <v>374</v>
      </c>
      <c r="G103">
        <v>1.1000000000000001</v>
      </c>
      <c r="H103">
        <v>122.133</v>
      </c>
      <c r="I103">
        <v>109.56</v>
      </c>
      <c r="J103">
        <v>115.89600000000002</v>
      </c>
      <c r="K103">
        <v>116.05000000000001</v>
      </c>
      <c r="L103">
        <v>150.678</v>
      </c>
      <c r="M103">
        <v>174.262</v>
      </c>
      <c r="N103">
        <v>176.04400000000004</v>
      </c>
      <c r="O103">
        <v>183.24900000000002</v>
      </c>
      <c r="P103">
        <v>92.829000000000008</v>
      </c>
      <c r="Q103">
        <v>94.685580000000016</v>
      </c>
      <c r="R103">
        <v>-8.8730574313539257E-2</v>
      </c>
      <c r="S103">
        <v>3541.074987</v>
      </c>
      <c r="T103">
        <v>4640.980458</v>
      </c>
      <c r="U103">
        <v>3359.5587829999999</v>
      </c>
      <c r="V103">
        <v>5058.958181</v>
      </c>
      <c r="W103">
        <v>4705.6318490000003</v>
      </c>
      <c r="X103">
        <v>3417.6659070000001</v>
      </c>
      <c r="Y103">
        <v>3876.3130460000002</v>
      </c>
      <c r="Z103">
        <v>4010.528542</v>
      </c>
      <c r="AA103">
        <v>4095.6114560000001</v>
      </c>
      <c r="AB103">
        <v>4177.5236851199998</v>
      </c>
    </row>
    <row r="104" spans="2:28" x14ac:dyDescent="0.35">
      <c r="B104" t="s">
        <v>253</v>
      </c>
      <c r="C104" t="s">
        <v>254</v>
      </c>
      <c r="D104" t="s">
        <v>374</v>
      </c>
      <c r="E104" t="s">
        <v>375</v>
      </c>
      <c r="F104" t="s">
        <v>374</v>
      </c>
      <c r="G104">
        <v>1.1000000000000001</v>
      </c>
      <c r="H104">
        <v>0</v>
      </c>
      <c r="I104">
        <v>0</v>
      </c>
      <c r="J104">
        <v>0</v>
      </c>
      <c r="K104">
        <v>1100</v>
      </c>
      <c r="L104">
        <v>1122</v>
      </c>
      <c r="M104">
        <v>1144.44</v>
      </c>
      <c r="N104">
        <v>1167.3288</v>
      </c>
      <c r="O104">
        <v>1190.6753759999999</v>
      </c>
      <c r="P104">
        <v>1214.4888835199999</v>
      </c>
      <c r="Q104">
        <v>1238.7786611904</v>
      </c>
    </row>
    <row r="105" spans="2:28" x14ac:dyDescent="0.35">
      <c r="B105" t="s">
        <v>255</v>
      </c>
      <c r="C105" t="s">
        <v>256</v>
      </c>
      <c r="D105" t="s">
        <v>388</v>
      </c>
      <c r="E105" t="s">
        <v>388</v>
      </c>
      <c r="F105" t="s">
        <v>367</v>
      </c>
      <c r="G105">
        <v>1.1000000000000001</v>
      </c>
      <c r="H105">
        <v>2452.9120000000003</v>
      </c>
      <c r="I105">
        <v>1776.1260000000002</v>
      </c>
      <c r="J105">
        <v>2747.998</v>
      </c>
      <c r="K105">
        <v>3101.7139999999999</v>
      </c>
      <c r="L105">
        <v>2678.181</v>
      </c>
      <c r="M105">
        <v>2992.5390000000007</v>
      </c>
      <c r="N105">
        <v>2667.2690000000002</v>
      </c>
      <c r="O105">
        <v>2937.4290000000001</v>
      </c>
      <c r="P105">
        <v>2633.7629999999999</v>
      </c>
      <c r="Q105">
        <v>2686.4382599999999</v>
      </c>
      <c r="R105">
        <v>1.015570703341484E-2</v>
      </c>
      <c r="S105">
        <v>24578.281838999999</v>
      </c>
      <c r="T105">
        <v>28513.578022999998</v>
      </c>
      <c r="U105">
        <v>29595.166434999999</v>
      </c>
      <c r="V105">
        <v>30588.279559999999</v>
      </c>
      <c r="W105">
        <v>32246.260716000001</v>
      </c>
      <c r="X105">
        <v>30039.138397999999</v>
      </c>
      <c r="Y105">
        <v>29438.627604000001</v>
      </c>
      <c r="Z105">
        <v>30306.703271999999</v>
      </c>
      <c r="AA105">
        <v>30722.856553000001</v>
      </c>
      <c r="AB105">
        <v>31337.313684060002</v>
      </c>
    </row>
    <row r="106" spans="2:28" hidden="1" x14ac:dyDescent="0.35">
      <c r="B106" s="90" t="s">
        <v>441</v>
      </c>
      <c r="C106" s="90" t="s">
        <v>442</v>
      </c>
      <c r="D106" s="90" t="s">
        <v>371</v>
      </c>
      <c r="E106" s="90" t="s">
        <v>371</v>
      </c>
      <c r="F106" s="90" t="s">
        <v>372</v>
      </c>
      <c r="G106" s="90">
        <v>1.1000000000000001</v>
      </c>
      <c r="H106" s="90">
        <v>0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</row>
    <row r="107" spans="2:28" x14ac:dyDescent="0.35">
      <c r="B107" t="s">
        <v>261</v>
      </c>
      <c r="C107" t="s">
        <v>262</v>
      </c>
      <c r="D107" t="s">
        <v>376</v>
      </c>
      <c r="E107" t="s">
        <v>376</v>
      </c>
      <c r="F107" t="s">
        <v>367</v>
      </c>
      <c r="G107">
        <v>1.1000000000000001</v>
      </c>
      <c r="H107">
        <v>200.34300000000002</v>
      </c>
      <c r="I107">
        <v>204.34986000000004</v>
      </c>
      <c r="J107">
        <v>208.43685720000005</v>
      </c>
      <c r="K107">
        <v>212.60559434400005</v>
      </c>
      <c r="L107">
        <v>216.85770623088007</v>
      </c>
      <c r="M107">
        <v>221.19486035549767</v>
      </c>
      <c r="N107">
        <v>225.61875756260761</v>
      </c>
      <c r="O107">
        <v>230.13113271385976</v>
      </c>
      <c r="P107">
        <v>234.73375536813697</v>
      </c>
      <c r="Q107">
        <v>239.42843047549971</v>
      </c>
      <c r="R107">
        <v>2.0000000000000018E-2</v>
      </c>
      <c r="S107">
        <v>147.52747299999999</v>
      </c>
      <c r="T107">
        <v>162.08104399999999</v>
      </c>
      <c r="U107">
        <v>175.99054899999999</v>
      </c>
      <c r="V107">
        <v>190.82415399999999</v>
      </c>
      <c r="W107">
        <v>241.630179</v>
      </c>
      <c r="X107">
        <v>260.91629699999999</v>
      </c>
      <c r="Y107">
        <v>278.99340100000001</v>
      </c>
      <c r="Z107">
        <v>310.038025</v>
      </c>
      <c r="AA107">
        <v>335.71428600000002</v>
      </c>
      <c r="AB107">
        <v>342.42857172000004</v>
      </c>
    </row>
    <row r="109" spans="2:28" hidden="1" x14ac:dyDescent="0.35">
      <c r="B109" s="90" t="s">
        <v>443</v>
      </c>
      <c r="C109" s="90" t="s">
        <v>444</v>
      </c>
      <c r="D109" s="90" t="s">
        <v>385</v>
      </c>
      <c r="E109" s="90" t="s">
        <v>26</v>
      </c>
      <c r="F109" s="90" t="s">
        <v>369</v>
      </c>
      <c r="G109" s="90">
        <v>1.1000000000000001</v>
      </c>
      <c r="H109" s="90">
        <v>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</row>
    <row r="110" spans="2:28" x14ac:dyDescent="0.35">
      <c r="B110" t="s">
        <v>271</v>
      </c>
      <c r="C110" t="s">
        <v>272</v>
      </c>
      <c r="D110" t="s">
        <v>385</v>
      </c>
      <c r="E110" t="s">
        <v>26</v>
      </c>
      <c r="F110" t="s">
        <v>369</v>
      </c>
      <c r="G110">
        <v>1.1000000000000001</v>
      </c>
      <c r="H110">
        <v>58.817000000000014</v>
      </c>
      <c r="I110">
        <v>100.82600000000001</v>
      </c>
      <c r="J110">
        <v>97.581000000000017</v>
      </c>
      <c r="K110">
        <v>99.532620000000023</v>
      </c>
      <c r="L110">
        <v>101.52327240000002</v>
      </c>
      <c r="M110">
        <v>103.55373784800003</v>
      </c>
      <c r="N110">
        <v>78.638999999999996</v>
      </c>
      <c r="O110">
        <v>83.446000000000012</v>
      </c>
      <c r="P110">
        <v>111.47400000000002</v>
      </c>
      <c r="Q110">
        <v>113.70348000000001</v>
      </c>
      <c r="R110">
        <v>7.5989111261119735E-2</v>
      </c>
      <c r="S110">
        <v>1627.4218860000001</v>
      </c>
      <c r="T110">
        <v>1852.3870119999999</v>
      </c>
      <c r="U110">
        <v>2143.9205830000001</v>
      </c>
      <c r="V110">
        <v>2202.1663749999998</v>
      </c>
      <c r="W110">
        <v>2305.4527870000002</v>
      </c>
      <c r="X110">
        <v>2317.694438</v>
      </c>
      <c r="Y110">
        <v>2484.5934830000001</v>
      </c>
      <c r="Z110">
        <v>2828.518243</v>
      </c>
      <c r="AA110">
        <v>2761.6051480000001</v>
      </c>
      <c r="AB110">
        <v>2816.8372509600003</v>
      </c>
    </row>
    <row r="111" spans="2:28" hidden="1" x14ac:dyDescent="0.35">
      <c r="B111" s="90" t="s">
        <v>445</v>
      </c>
      <c r="C111" s="90" t="s">
        <v>446</v>
      </c>
      <c r="D111" s="90" t="s">
        <v>379</v>
      </c>
      <c r="E111" s="90" t="s">
        <v>26</v>
      </c>
      <c r="F111" s="90" t="s">
        <v>369</v>
      </c>
      <c r="G111" s="90">
        <v>1.1000000000000001</v>
      </c>
      <c r="H111" s="90">
        <v>0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</row>
    <row r="112" spans="2:28" x14ac:dyDescent="0.35">
      <c r="B112" t="s">
        <v>277</v>
      </c>
      <c r="C112" t="s">
        <v>278</v>
      </c>
      <c r="D112" t="s">
        <v>371</v>
      </c>
      <c r="E112" t="s">
        <v>371</v>
      </c>
      <c r="F112" t="s">
        <v>372</v>
      </c>
      <c r="G112">
        <v>1.1000000000000001</v>
      </c>
      <c r="H112">
        <v>20.229000000000003</v>
      </c>
      <c r="I112">
        <v>22.693000000000001</v>
      </c>
      <c r="J112">
        <v>16.599</v>
      </c>
      <c r="K112">
        <v>16.236000000000001</v>
      </c>
      <c r="L112">
        <v>16.28</v>
      </c>
      <c r="M112">
        <v>18.898</v>
      </c>
      <c r="N112">
        <v>14.971</v>
      </c>
      <c r="O112">
        <v>28.6</v>
      </c>
      <c r="P112">
        <v>25.212000000000003</v>
      </c>
      <c r="Q112">
        <v>25.716240000000003</v>
      </c>
      <c r="R112">
        <v>2.7026029303509835E-2</v>
      </c>
      <c r="S112">
        <v>62.876030999999998</v>
      </c>
      <c r="T112">
        <v>67.330685000000003</v>
      </c>
      <c r="U112">
        <v>69.221851000000001</v>
      </c>
      <c r="V112">
        <v>79.236555999999993</v>
      </c>
      <c r="W112">
        <v>67.145287999999994</v>
      </c>
      <c r="X112">
        <v>69.886460999999997</v>
      </c>
      <c r="Y112">
        <v>82.598035999999993</v>
      </c>
      <c r="Z112">
        <v>84.740592000000007</v>
      </c>
      <c r="AA112">
        <v>78.680408</v>
      </c>
      <c r="AB112">
        <v>80.254016160000006</v>
      </c>
    </row>
    <row r="113" spans="2:28" x14ac:dyDescent="0.35">
      <c r="B113" t="s">
        <v>447</v>
      </c>
      <c r="C113" t="s">
        <v>448</v>
      </c>
      <c r="D113" t="s">
        <v>373</v>
      </c>
      <c r="E113" t="s">
        <v>26</v>
      </c>
      <c r="F113" t="s">
        <v>369</v>
      </c>
      <c r="G113">
        <v>1.1000000000000001</v>
      </c>
      <c r="H113">
        <v>4.0480000000000009</v>
      </c>
      <c r="I113">
        <v>4.1289600000000011</v>
      </c>
      <c r="J113">
        <v>4.2115392000000016</v>
      </c>
      <c r="K113">
        <v>7.9089999999999998</v>
      </c>
      <c r="L113">
        <v>8.0739999999999998</v>
      </c>
      <c r="M113">
        <v>6.8529999999999998</v>
      </c>
      <c r="N113">
        <v>8.2940000000000005</v>
      </c>
      <c r="O113">
        <v>8.4598800000000001</v>
      </c>
      <c r="P113">
        <v>8.6290776000000005</v>
      </c>
      <c r="Q113">
        <v>8.8016591520000009</v>
      </c>
      <c r="R113">
        <v>9.013541615082965E-2</v>
      </c>
      <c r="S113">
        <v>22.237287999999999</v>
      </c>
      <c r="T113">
        <v>26.353434</v>
      </c>
      <c r="U113">
        <v>29.050764000000001</v>
      </c>
      <c r="V113">
        <v>35.945948000000001</v>
      </c>
      <c r="W113">
        <v>39.692767000000003</v>
      </c>
      <c r="X113">
        <v>38.019565999999998</v>
      </c>
      <c r="Y113">
        <v>39.612341000000001</v>
      </c>
      <c r="Z113">
        <v>44.173614999999998</v>
      </c>
      <c r="AA113">
        <v>46.725661000000002</v>
      </c>
      <c r="AB113">
        <v>47.660174220000002</v>
      </c>
    </row>
    <row r="114" spans="2:28" hidden="1" x14ac:dyDescent="0.35">
      <c r="B114" s="90" t="s">
        <v>279</v>
      </c>
      <c r="C114" s="90" t="s">
        <v>280</v>
      </c>
      <c r="D114" s="90" t="s">
        <v>376</v>
      </c>
      <c r="E114" s="90" t="s">
        <v>376</v>
      </c>
      <c r="F114" s="90" t="s">
        <v>367</v>
      </c>
      <c r="G114" s="90">
        <v>1.1000000000000001</v>
      </c>
      <c r="H114" s="90">
        <v>0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</row>
    <row r="115" spans="2:28" hidden="1" x14ac:dyDescent="0.35">
      <c r="B115" s="90" t="s">
        <v>281</v>
      </c>
      <c r="C115" s="90" t="s">
        <v>282</v>
      </c>
      <c r="D115" s="90" t="s">
        <v>379</v>
      </c>
      <c r="E115" s="90" t="s">
        <v>26</v>
      </c>
      <c r="F115" s="90" t="s">
        <v>369</v>
      </c>
      <c r="G115" s="90">
        <v>1.1000000000000001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</row>
    <row r="116" spans="2:28" x14ac:dyDescent="0.35">
      <c r="B116" t="s">
        <v>285</v>
      </c>
      <c r="C116" t="s">
        <v>286</v>
      </c>
      <c r="D116" t="s">
        <v>385</v>
      </c>
      <c r="E116" t="s">
        <v>26</v>
      </c>
      <c r="F116" t="s">
        <v>369</v>
      </c>
      <c r="G116">
        <v>1.1000000000000001</v>
      </c>
      <c r="H116">
        <v>21.703000000000003</v>
      </c>
      <c r="I116">
        <v>17.369</v>
      </c>
      <c r="J116">
        <v>27.082000000000001</v>
      </c>
      <c r="K116">
        <v>26.697000000000003</v>
      </c>
      <c r="L116">
        <v>30.613000000000003</v>
      </c>
      <c r="M116">
        <v>35.233000000000004</v>
      </c>
      <c r="N116">
        <v>39.622</v>
      </c>
      <c r="O116">
        <v>40.414439999999999</v>
      </c>
      <c r="P116">
        <v>41.222728799999999</v>
      </c>
      <c r="Q116">
        <v>42.047183376</v>
      </c>
      <c r="R116">
        <v>7.6249630578876459E-2</v>
      </c>
      <c r="S116">
        <v>21.929179000000001</v>
      </c>
      <c r="T116">
        <v>23.090966999999999</v>
      </c>
      <c r="U116">
        <v>21.664722000000001</v>
      </c>
      <c r="V116">
        <v>35.424652999999999</v>
      </c>
      <c r="W116">
        <v>31.824878999999999</v>
      </c>
      <c r="X116">
        <v>28.183185000000002</v>
      </c>
      <c r="Y116">
        <v>28.689167000000001</v>
      </c>
      <c r="Z116">
        <v>28.670489</v>
      </c>
      <c r="AA116">
        <v>32.252189000000001</v>
      </c>
      <c r="AB116">
        <v>32.897232780000003</v>
      </c>
    </row>
    <row r="117" spans="2:28" x14ac:dyDescent="0.35">
      <c r="B117" t="s">
        <v>287</v>
      </c>
      <c r="C117" t="s">
        <v>288</v>
      </c>
      <c r="D117" t="s">
        <v>379</v>
      </c>
      <c r="E117" t="s">
        <v>26</v>
      </c>
      <c r="F117" t="s">
        <v>369</v>
      </c>
      <c r="G117">
        <v>1.1000000000000001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1364.876211</v>
      </c>
      <c r="T117">
        <v>1606.4382599999999</v>
      </c>
      <c r="U117">
        <v>1923.4427479999999</v>
      </c>
      <c r="V117">
        <v>2360.943479</v>
      </c>
      <c r="W117">
        <v>2597.4770600000002</v>
      </c>
      <c r="X117">
        <v>2495.9939359999998</v>
      </c>
      <c r="Y117">
        <v>2230.5956919999999</v>
      </c>
      <c r="Z117">
        <v>2254.2760119999998</v>
      </c>
      <c r="AA117">
        <v>2407.5382730000001</v>
      </c>
      <c r="AB117">
        <v>2455.6890384600001</v>
      </c>
    </row>
    <row r="118" spans="2:28" x14ac:dyDescent="0.35">
      <c r="B118" t="s">
        <v>295</v>
      </c>
      <c r="C118" t="s">
        <v>296</v>
      </c>
      <c r="D118" t="s">
        <v>405</v>
      </c>
      <c r="E118" t="s">
        <v>405</v>
      </c>
      <c r="F118" t="s">
        <v>372</v>
      </c>
      <c r="G118">
        <v>1.1000000000000001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207.50198</v>
      </c>
      <c r="T118">
        <v>247.053528</v>
      </c>
      <c r="U118">
        <v>270.80150500000002</v>
      </c>
      <c r="V118">
        <v>285.26227299999999</v>
      </c>
      <c r="W118">
        <v>293.15656300000001</v>
      </c>
      <c r="X118">
        <v>275.98823299999998</v>
      </c>
      <c r="Y118">
        <v>301.371532</v>
      </c>
      <c r="Z118">
        <v>319.80283100000003</v>
      </c>
      <c r="AA118">
        <v>336.54109</v>
      </c>
      <c r="AB118">
        <v>343.2719118</v>
      </c>
    </row>
    <row r="119" spans="2:28" hidden="1" x14ac:dyDescent="0.35">
      <c r="B119" s="90" t="s">
        <v>449</v>
      </c>
      <c r="C119" s="90" t="s">
        <v>450</v>
      </c>
      <c r="D119" s="90" t="s">
        <v>385</v>
      </c>
      <c r="E119" s="90" t="s">
        <v>26</v>
      </c>
      <c r="F119" s="90" t="s">
        <v>369</v>
      </c>
      <c r="G119" s="90">
        <v>1.1000000000000001</v>
      </c>
      <c r="H119" s="90">
        <v>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</row>
    <row r="120" spans="2:28" x14ac:dyDescent="0.35">
      <c r="B120" t="s">
        <v>297</v>
      </c>
      <c r="C120" t="s">
        <v>298</v>
      </c>
      <c r="D120" t="s">
        <v>380</v>
      </c>
      <c r="E120" t="s">
        <v>26</v>
      </c>
      <c r="F120" t="s">
        <v>369</v>
      </c>
      <c r="G120">
        <v>1.1000000000000001</v>
      </c>
      <c r="H120">
        <v>3683.9330000000004</v>
      </c>
      <c r="I120">
        <v>4173.8950000000004</v>
      </c>
      <c r="J120">
        <v>3433.0670000000005</v>
      </c>
      <c r="K120">
        <v>3367.76</v>
      </c>
      <c r="L120">
        <v>3265.9440000000004</v>
      </c>
      <c r="M120">
        <v>2758.1509999999998</v>
      </c>
      <c r="N120">
        <v>2496.9450000000002</v>
      </c>
      <c r="O120">
        <v>3016.7060000000001</v>
      </c>
      <c r="P120">
        <v>3077.0401200000001</v>
      </c>
      <c r="Q120">
        <v>3138.5809224</v>
      </c>
      <c r="R120">
        <v>-1.7643625772059024E-2</v>
      </c>
      <c r="S120">
        <v>8960.9358040000006</v>
      </c>
      <c r="T120">
        <v>9517.1109329999999</v>
      </c>
      <c r="U120">
        <v>8598.32762</v>
      </c>
      <c r="V120">
        <v>7691.3069660000001</v>
      </c>
      <c r="W120">
        <v>7625.3226199999999</v>
      </c>
      <c r="X120">
        <v>6630.0535090000003</v>
      </c>
      <c r="Y120">
        <v>6590.8197849999997</v>
      </c>
      <c r="Z120">
        <v>8240.9026109999995</v>
      </c>
      <c r="AA120">
        <v>8009.767261</v>
      </c>
      <c r="AB120">
        <v>8169.9626062200005</v>
      </c>
    </row>
    <row r="121" spans="2:28" hidden="1" x14ac:dyDescent="0.35">
      <c r="B121" s="90" t="s">
        <v>451</v>
      </c>
      <c r="C121" s="90" t="s">
        <v>452</v>
      </c>
      <c r="D121" s="90" t="s">
        <v>374</v>
      </c>
      <c r="E121" s="90" t="s">
        <v>375</v>
      </c>
      <c r="F121" s="90" t="s">
        <v>374</v>
      </c>
      <c r="G121" s="90">
        <v>1.1000000000000001</v>
      </c>
      <c r="H121" s="90">
        <v>0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</row>
    <row r="122" spans="2:28" x14ac:dyDescent="0.35">
      <c r="B122" t="s">
        <v>453</v>
      </c>
      <c r="C122" t="s">
        <v>454</v>
      </c>
      <c r="D122" t="s">
        <v>385</v>
      </c>
      <c r="E122" t="s">
        <v>26</v>
      </c>
      <c r="F122" t="s">
        <v>369</v>
      </c>
      <c r="G122">
        <v>1.1000000000000001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754.28249400000004</v>
      </c>
      <c r="T122">
        <v>777.06418299999996</v>
      </c>
      <c r="U122">
        <v>389.01311199999998</v>
      </c>
      <c r="V122">
        <v>629.63439200000005</v>
      </c>
      <c r="W122">
        <v>766.38565700000004</v>
      </c>
      <c r="X122">
        <v>541.88785600000006</v>
      </c>
      <c r="Y122">
        <v>263.61274300000002</v>
      </c>
      <c r="Z122">
        <v>216.87071299999999</v>
      </c>
      <c r="AA122">
        <v>155.813659</v>
      </c>
      <c r="AB122">
        <v>158.92993218000001</v>
      </c>
    </row>
    <row r="123" spans="2:28" x14ac:dyDescent="0.35">
      <c r="B123" t="s">
        <v>301</v>
      </c>
      <c r="C123" t="s">
        <v>302</v>
      </c>
      <c r="D123" t="s">
        <v>366</v>
      </c>
      <c r="E123" t="s">
        <v>366</v>
      </c>
      <c r="F123" t="s">
        <v>367</v>
      </c>
      <c r="G123">
        <v>1.1000000000000001</v>
      </c>
      <c r="H123">
        <v>670.76900000000001</v>
      </c>
      <c r="I123">
        <v>744.755</v>
      </c>
      <c r="J123">
        <v>661.88100000000009</v>
      </c>
      <c r="K123">
        <v>567.77600000000007</v>
      </c>
      <c r="L123">
        <v>875.1930000000001</v>
      </c>
      <c r="M123">
        <v>1179.8050000000001</v>
      </c>
      <c r="N123">
        <v>1003.244</v>
      </c>
      <c r="O123">
        <v>996.64400000000001</v>
      </c>
      <c r="P123">
        <v>828.36599999999999</v>
      </c>
      <c r="Q123">
        <v>844.93331999999998</v>
      </c>
      <c r="R123">
        <v>2.5979842359943328E-2</v>
      </c>
      <c r="S123">
        <v>4819.4976690000003</v>
      </c>
      <c r="T123">
        <v>5766.4342370000004</v>
      </c>
      <c r="U123">
        <v>5097.9067720000003</v>
      </c>
      <c r="V123">
        <v>5697.5867459999999</v>
      </c>
      <c r="W123">
        <v>6353.7624939999996</v>
      </c>
      <c r="X123">
        <v>6596.8597520000003</v>
      </c>
      <c r="Y123">
        <v>6119.7609240000002</v>
      </c>
      <c r="Z123">
        <v>6849.7380350000003</v>
      </c>
      <c r="AA123">
        <v>6999.4828960000004</v>
      </c>
      <c r="AB123">
        <v>7139.4725539200008</v>
      </c>
    </row>
    <row r="124" spans="2:28" hidden="1" x14ac:dyDescent="0.35">
      <c r="B124" s="90" t="s">
        <v>455</v>
      </c>
      <c r="C124" s="90" t="s">
        <v>456</v>
      </c>
      <c r="D124" s="90" t="s">
        <v>376</v>
      </c>
      <c r="E124" s="90" t="s">
        <v>376</v>
      </c>
      <c r="F124" s="90" t="s">
        <v>367</v>
      </c>
      <c r="G124" s="90">
        <v>1.1000000000000001</v>
      </c>
      <c r="H124" s="90">
        <v>0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</row>
    <row r="125" spans="2:28" x14ac:dyDescent="0.35">
      <c r="B125" t="s">
        <v>303</v>
      </c>
      <c r="C125" t="s">
        <v>304</v>
      </c>
      <c r="D125" t="s">
        <v>368</v>
      </c>
      <c r="E125" t="s">
        <v>368</v>
      </c>
      <c r="F125" t="s">
        <v>369</v>
      </c>
      <c r="G125">
        <v>1.1000000000000001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22864.485184000001</v>
      </c>
      <c r="T125">
        <v>21833.260179000001</v>
      </c>
      <c r="U125">
        <v>21344.217560000001</v>
      </c>
      <c r="V125">
        <v>19549.018513999999</v>
      </c>
      <c r="W125">
        <v>25061.589950000001</v>
      </c>
      <c r="X125">
        <v>26818.149889</v>
      </c>
      <c r="Y125">
        <v>21762.988014999999</v>
      </c>
      <c r="Z125">
        <v>31337.231572000001</v>
      </c>
      <c r="AA125">
        <v>12055.369070000001</v>
      </c>
      <c r="AB125">
        <v>12296.476451400002</v>
      </c>
    </row>
    <row r="126" spans="2:28" hidden="1" x14ac:dyDescent="0.35">
      <c r="B126" s="90" t="s">
        <v>305</v>
      </c>
      <c r="C126" s="90" t="s">
        <v>306</v>
      </c>
      <c r="D126" s="90" t="s">
        <v>374</v>
      </c>
      <c r="E126" s="90" t="s">
        <v>375</v>
      </c>
      <c r="F126" s="90" t="s">
        <v>374</v>
      </c>
      <c r="G126" s="90">
        <v>1.1000000000000001</v>
      </c>
      <c r="H126" s="90">
        <v>0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</row>
    <row r="127" spans="2:28" x14ac:dyDescent="0.35">
      <c r="B127" t="s">
        <v>457</v>
      </c>
      <c r="C127" t="s">
        <v>458</v>
      </c>
      <c r="D127" t="s">
        <v>376</v>
      </c>
      <c r="E127" t="s">
        <v>376</v>
      </c>
      <c r="F127" t="s">
        <v>367</v>
      </c>
      <c r="G127">
        <v>1.1000000000000001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11935.566545</v>
      </c>
      <c r="T127">
        <v>13748.192908999999</v>
      </c>
      <c r="U127">
        <v>9830.5188959999996</v>
      </c>
      <c r="V127">
        <v>5507.5433370000001</v>
      </c>
      <c r="W127">
        <v>4761.9314789999999</v>
      </c>
      <c r="X127">
        <v>3943.758652</v>
      </c>
      <c r="Y127">
        <v>2543.39507</v>
      </c>
      <c r="Z127">
        <v>2715.9067260000002</v>
      </c>
      <c r="AA127">
        <v>3425.9902179999999</v>
      </c>
      <c r="AB127">
        <v>3494.5100223599998</v>
      </c>
    </row>
    <row r="128" spans="2:28" hidden="1" x14ac:dyDescent="0.35">
      <c r="B128" s="90" t="s">
        <v>311</v>
      </c>
      <c r="C128" s="90" t="s">
        <v>312</v>
      </c>
      <c r="D128" s="90" t="s">
        <v>420</v>
      </c>
      <c r="E128" s="90" t="s">
        <v>420</v>
      </c>
      <c r="F128" s="90" t="s">
        <v>367</v>
      </c>
      <c r="G128" s="90">
        <v>1.1000000000000001</v>
      </c>
      <c r="H128" s="90">
        <v>0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</row>
    <row r="129" spans="2:28" x14ac:dyDescent="0.35">
      <c r="B129" t="s">
        <v>313</v>
      </c>
      <c r="C129" t="s">
        <v>314</v>
      </c>
      <c r="D129" t="s">
        <v>388</v>
      </c>
      <c r="E129" t="s">
        <v>388</v>
      </c>
      <c r="F129" t="s">
        <v>367</v>
      </c>
      <c r="G129">
        <v>1.1000000000000001</v>
      </c>
      <c r="H129">
        <v>3559.8310000000001</v>
      </c>
      <c r="I129">
        <v>2249.9950000000003</v>
      </c>
      <c r="J129">
        <v>6309.1930000000002</v>
      </c>
      <c r="K129">
        <v>5874.8470000000007</v>
      </c>
      <c r="L129">
        <v>6480.4190000000008</v>
      </c>
      <c r="M129">
        <v>6434.2960000000003</v>
      </c>
      <c r="N129">
        <v>6017.1540000000005</v>
      </c>
      <c r="O129">
        <v>5833.5529999999999</v>
      </c>
      <c r="P129">
        <v>5950.2240599999996</v>
      </c>
      <c r="Q129">
        <v>6069.2285411999992</v>
      </c>
      <c r="R129">
        <v>6.1072114467881189E-2</v>
      </c>
      <c r="S129">
        <v>35891.642618999998</v>
      </c>
      <c r="T129">
        <v>42984.535699</v>
      </c>
      <c r="U129">
        <v>45735.540570999998</v>
      </c>
      <c r="V129">
        <v>47591.114572999999</v>
      </c>
      <c r="W129">
        <v>41096.116050999997</v>
      </c>
      <c r="X129">
        <v>35605.877374999996</v>
      </c>
      <c r="Y129">
        <v>34835.438757999997</v>
      </c>
      <c r="Z129">
        <v>37895.614618</v>
      </c>
      <c r="AA129">
        <v>40989.159609000002</v>
      </c>
      <c r="AB129">
        <v>41808.942801180005</v>
      </c>
    </row>
    <row r="130" spans="2:28" x14ac:dyDescent="0.35">
      <c r="B130" t="s">
        <v>315</v>
      </c>
      <c r="C130" t="s">
        <v>316</v>
      </c>
      <c r="D130" t="s">
        <v>388</v>
      </c>
      <c r="E130" t="s">
        <v>388</v>
      </c>
      <c r="F130" t="s">
        <v>367</v>
      </c>
      <c r="G130">
        <v>1.1000000000000001</v>
      </c>
      <c r="H130">
        <v>15.719000000000003</v>
      </c>
      <c r="I130">
        <v>17.567</v>
      </c>
      <c r="J130">
        <v>24.596</v>
      </c>
      <c r="K130">
        <v>31.009000000000004</v>
      </c>
      <c r="L130">
        <v>50.94100000000001</v>
      </c>
      <c r="M130">
        <v>39.985000000000007</v>
      </c>
      <c r="N130">
        <v>40.784700000000008</v>
      </c>
      <c r="O130">
        <v>41.600394000000009</v>
      </c>
      <c r="P130">
        <v>42.432401880000008</v>
      </c>
      <c r="Q130">
        <v>43.281049917600008</v>
      </c>
      <c r="R130">
        <v>0.1191151208399408</v>
      </c>
      <c r="S130">
        <v>225.811566</v>
      </c>
      <c r="T130">
        <v>231.20748399999999</v>
      </c>
      <c r="U130">
        <v>297.43019500000003</v>
      </c>
      <c r="V130">
        <v>294.77044599999999</v>
      </c>
      <c r="W130">
        <v>295.51384000000002</v>
      </c>
      <c r="X130">
        <v>272.42052799999999</v>
      </c>
      <c r="Y130">
        <v>268.83079500000002</v>
      </c>
      <c r="Z130">
        <v>259.53042799999997</v>
      </c>
      <c r="AA130">
        <v>257.937635</v>
      </c>
      <c r="AB130">
        <v>263.09638769999998</v>
      </c>
    </row>
    <row r="131" spans="2:28" x14ac:dyDescent="0.35">
      <c r="B131" t="s">
        <v>317</v>
      </c>
      <c r="C131" t="s">
        <v>318</v>
      </c>
      <c r="D131" t="s">
        <v>379</v>
      </c>
      <c r="E131" t="s">
        <v>26</v>
      </c>
      <c r="F131" t="s">
        <v>369</v>
      </c>
      <c r="G131">
        <v>1.1000000000000001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1052.2676750000001</v>
      </c>
      <c r="T131">
        <v>1099.2291760000001</v>
      </c>
      <c r="U131">
        <v>1105.28307</v>
      </c>
      <c r="V131">
        <v>1148.0648470000001</v>
      </c>
      <c r="W131">
        <v>1173.516288</v>
      </c>
      <c r="X131">
        <v>1018.2734349999999</v>
      </c>
      <c r="Y131">
        <v>1082.5614599999999</v>
      </c>
      <c r="Z131">
        <v>1122.2137700000001</v>
      </c>
      <c r="AA131">
        <v>1252.2788190000001</v>
      </c>
      <c r="AB131">
        <v>1277.3243953800002</v>
      </c>
    </row>
    <row r="132" spans="2:28" hidden="1" x14ac:dyDescent="0.35">
      <c r="B132" s="90" t="s">
        <v>459</v>
      </c>
      <c r="C132" s="90" t="s">
        <v>460</v>
      </c>
      <c r="D132" s="90" t="s">
        <v>371</v>
      </c>
      <c r="E132" s="90" t="s">
        <v>371</v>
      </c>
      <c r="F132" s="90" t="s">
        <v>372</v>
      </c>
      <c r="G132" s="90">
        <v>1.1000000000000001</v>
      </c>
      <c r="H132" s="90">
        <v>0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</row>
    <row r="133" spans="2:28" hidden="1" x14ac:dyDescent="0.35">
      <c r="B133" s="90" t="s">
        <v>319</v>
      </c>
      <c r="C133" s="90" t="s">
        <v>320</v>
      </c>
      <c r="D133" s="90" t="s">
        <v>371</v>
      </c>
      <c r="E133" s="90" t="s">
        <v>371</v>
      </c>
      <c r="F133" s="90" t="s">
        <v>372</v>
      </c>
      <c r="G133" s="90">
        <v>1.1000000000000001</v>
      </c>
      <c r="H133" s="90">
        <v>0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</row>
    <row r="134" spans="2:28" x14ac:dyDescent="0.35">
      <c r="B134" t="s">
        <v>323</v>
      </c>
      <c r="C134" t="s">
        <v>324</v>
      </c>
      <c r="D134" t="s">
        <v>368</v>
      </c>
      <c r="E134" t="s">
        <v>368</v>
      </c>
      <c r="F134" t="s">
        <v>369</v>
      </c>
      <c r="G134">
        <v>1.1000000000000001</v>
      </c>
      <c r="H134">
        <v>796.67500000000007</v>
      </c>
      <c r="I134">
        <v>912.01</v>
      </c>
      <c r="J134">
        <v>923.93400000000008</v>
      </c>
      <c r="K134">
        <v>942.41268000000014</v>
      </c>
      <c r="L134">
        <v>961.26093360000016</v>
      </c>
      <c r="M134">
        <v>980.48615227200014</v>
      </c>
      <c r="N134">
        <v>1000.0958753174401</v>
      </c>
      <c r="O134">
        <v>1020.097792823789</v>
      </c>
      <c r="P134">
        <v>1040.4997486802647</v>
      </c>
      <c r="Q134">
        <v>1061.3097436538701</v>
      </c>
      <c r="R134">
        <v>3.2381246667652741E-2</v>
      </c>
      <c r="S134">
        <v>3319.0792230000002</v>
      </c>
      <c r="T134">
        <v>3909.8417129999998</v>
      </c>
      <c r="U134">
        <v>4091.9803440000001</v>
      </c>
      <c r="V134">
        <v>4111.9581779999999</v>
      </c>
      <c r="W134">
        <v>4359.9946559999998</v>
      </c>
      <c r="X134">
        <v>4439.3512140000003</v>
      </c>
      <c r="Y134">
        <v>3925.9056150000001</v>
      </c>
      <c r="Z134">
        <v>3858.7227910000001</v>
      </c>
      <c r="AA134">
        <v>3905.260871</v>
      </c>
      <c r="AB134">
        <v>3983.3660884199999</v>
      </c>
    </row>
    <row r="135" spans="2:28" x14ac:dyDescent="0.35">
      <c r="B135" t="s">
        <v>325</v>
      </c>
      <c r="C135" t="s">
        <v>326</v>
      </c>
      <c r="D135" t="s">
        <v>376</v>
      </c>
      <c r="E135" t="s">
        <v>376</v>
      </c>
      <c r="F135" t="s">
        <v>367</v>
      </c>
      <c r="G135">
        <v>1.1000000000000001</v>
      </c>
      <c r="H135">
        <v>11954.162</v>
      </c>
      <c r="I135">
        <v>13310.913</v>
      </c>
      <c r="J135">
        <v>14003.561000000002</v>
      </c>
      <c r="K135">
        <v>13925.593000000001</v>
      </c>
      <c r="L135">
        <v>13966.491000000002</v>
      </c>
      <c r="M135">
        <v>12959.617</v>
      </c>
      <c r="N135">
        <v>13579.126</v>
      </c>
      <c r="O135">
        <v>13161.269000000002</v>
      </c>
      <c r="P135">
        <v>13424.494380000002</v>
      </c>
      <c r="Q135">
        <v>13692.984267600003</v>
      </c>
      <c r="R135">
        <v>1.5203763623000244E-2</v>
      </c>
      <c r="S135">
        <v>69670.113763999994</v>
      </c>
      <c r="T135">
        <v>68561.961198000005</v>
      </c>
      <c r="U135">
        <v>67757.699892999997</v>
      </c>
      <c r="V135">
        <v>63930.617334000002</v>
      </c>
      <c r="W135">
        <v>61559.119853999997</v>
      </c>
      <c r="X135">
        <v>59355.666109999998</v>
      </c>
      <c r="Y135">
        <v>53409.742099000003</v>
      </c>
      <c r="Z135">
        <v>51860.373624</v>
      </c>
      <c r="AA135">
        <v>44873.607531000001</v>
      </c>
      <c r="AB135">
        <v>45771.079681620002</v>
      </c>
    </row>
    <row r="136" spans="2:28" hidden="1" x14ac:dyDescent="0.35">
      <c r="B136" s="90" t="s">
        <v>461</v>
      </c>
      <c r="C136" s="90" t="s">
        <v>462</v>
      </c>
      <c r="D136" s="90" t="s">
        <v>420</v>
      </c>
      <c r="E136" s="90" t="s">
        <v>420</v>
      </c>
      <c r="F136" s="90" t="s">
        <v>367</v>
      </c>
      <c r="G136" s="90">
        <v>1.1000000000000001</v>
      </c>
      <c r="H136" s="90">
        <v>0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</row>
    <row r="137" spans="2:28" hidden="1" x14ac:dyDescent="0.35">
      <c r="B137" s="90" t="s">
        <v>463</v>
      </c>
      <c r="C137" s="90" t="s">
        <v>464</v>
      </c>
      <c r="D137" s="90" t="s">
        <v>371</v>
      </c>
      <c r="E137" s="90" t="s">
        <v>371</v>
      </c>
      <c r="F137" s="90" t="s">
        <v>372</v>
      </c>
      <c r="G137" s="90">
        <v>1.1000000000000001</v>
      </c>
      <c r="H137" s="90">
        <v>0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</row>
    <row r="138" spans="2:28" x14ac:dyDescent="0.35">
      <c r="B138" t="s">
        <v>327</v>
      </c>
      <c r="C138" t="s">
        <v>328</v>
      </c>
      <c r="D138" t="s">
        <v>385</v>
      </c>
      <c r="E138" t="s">
        <v>26</v>
      </c>
      <c r="F138" t="s">
        <v>369</v>
      </c>
      <c r="G138">
        <v>1.1000000000000001</v>
      </c>
      <c r="H138">
        <v>175.17500000000001</v>
      </c>
      <c r="I138">
        <v>144.78200000000001</v>
      </c>
      <c r="J138">
        <v>158.59800000000001</v>
      </c>
      <c r="K138">
        <v>224.70800000000006</v>
      </c>
      <c r="L138">
        <v>261.041</v>
      </c>
      <c r="M138">
        <v>217.40400000000002</v>
      </c>
      <c r="N138">
        <v>259.65500000000003</v>
      </c>
      <c r="O138">
        <v>264.84810000000004</v>
      </c>
      <c r="P138">
        <v>270.14506200000005</v>
      </c>
      <c r="Q138">
        <v>275.54796324000006</v>
      </c>
      <c r="R138">
        <v>5.1618801556950089E-2</v>
      </c>
      <c r="S138">
        <v>4799.9489659999999</v>
      </c>
      <c r="T138">
        <v>5619.3728499999997</v>
      </c>
      <c r="U138">
        <v>6417.6121460000004</v>
      </c>
      <c r="V138">
        <v>6441.0772870000001</v>
      </c>
      <c r="W138">
        <v>6950.2798140000004</v>
      </c>
      <c r="X138">
        <v>5962.142707</v>
      </c>
      <c r="Y138">
        <v>5943.1971640000002</v>
      </c>
      <c r="Z138">
        <v>6767.3179730000002</v>
      </c>
      <c r="AA138">
        <v>6525.7024680000004</v>
      </c>
      <c r="AB138">
        <v>6656.2165173600006</v>
      </c>
    </row>
    <row r="139" spans="2:28" x14ac:dyDescent="0.35">
      <c r="B139" t="s">
        <v>331</v>
      </c>
      <c r="C139" t="s">
        <v>332</v>
      </c>
      <c r="D139" t="s">
        <v>376</v>
      </c>
      <c r="E139" t="s">
        <v>376</v>
      </c>
      <c r="F139" t="s">
        <v>367</v>
      </c>
      <c r="G139">
        <v>1.1000000000000001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2212.2947559999998</v>
      </c>
      <c r="T139">
        <v>2356.2026310000001</v>
      </c>
      <c r="U139">
        <v>2393.2126549999998</v>
      </c>
      <c r="V139">
        <v>2511.3866859999998</v>
      </c>
      <c r="W139">
        <v>2578.1443319999998</v>
      </c>
      <c r="X139">
        <v>2653.8728369999999</v>
      </c>
      <c r="Y139">
        <v>2770.8160720000001</v>
      </c>
      <c r="Z139">
        <v>2971.227394</v>
      </c>
      <c r="AA139">
        <v>3060.1018119999999</v>
      </c>
      <c r="AB139">
        <v>3121.3038482399998</v>
      </c>
    </row>
    <row r="140" spans="2:28" x14ac:dyDescent="0.35">
      <c r="B140" t="s">
        <v>335</v>
      </c>
      <c r="C140" t="s">
        <v>336</v>
      </c>
      <c r="D140" t="s">
        <v>385</v>
      </c>
      <c r="E140" t="s">
        <v>26</v>
      </c>
      <c r="F140" t="s">
        <v>369</v>
      </c>
      <c r="G140">
        <v>1.1000000000000001</v>
      </c>
      <c r="H140">
        <v>344.93800000000005</v>
      </c>
      <c r="I140">
        <v>283.96499999999997</v>
      </c>
      <c r="J140">
        <v>304.6450000000001</v>
      </c>
      <c r="K140">
        <v>387.26600000000002</v>
      </c>
      <c r="L140">
        <v>769.54900000000009</v>
      </c>
      <c r="M140">
        <v>151.27200000000002</v>
      </c>
      <c r="N140">
        <v>154.29744000000002</v>
      </c>
      <c r="O140">
        <v>157.38338880000003</v>
      </c>
      <c r="P140">
        <v>160.53105657600003</v>
      </c>
      <c r="Q140">
        <v>163.74167770752004</v>
      </c>
      <c r="R140">
        <v>-7.9451942088699434E-2</v>
      </c>
      <c r="S140">
        <v>8244.2336070000001</v>
      </c>
      <c r="T140">
        <v>8754.557186</v>
      </c>
      <c r="U140">
        <v>10692.618849</v>
      </c>
      <c r="V140">
        <v>12485.886286999999</v>
      </c>
      <c r="W140">
        <v>13173.786980999999</v>
      </c>
      <c r="X140">
        <v>12932.799546</v>
      </c>
      <c r="Y140">
        <v>13937.029321</v>
      </c>
      <c r="Z140">
        <v>15635.495655999999</v>
      </c>
      <c r="AA140">
        <v>16484.680412000002</v>
      </c>
      <c r="AB140">
        <v>16814.37402024</v>
      </c>
    </row>
    <row r="141" spans="2:28" hidden="1" x14ac:dyDescent="0.35">
      <c r="B141" s="90" t="s">
        <v>465</v>
      </c>
      <c r="C141" s="90" t="s">
        <v>466</v>
      </c>
      <c r="D141" s="90" t="s">
        <v>416</v>
      </c>
      <c r="E141" s="90" t="s">
        <v>416</v>
      </c>
      <c r="F141" s="90" t="s">
        <v>372</v>
      </c>
      <c r="G141" s="90">
        <v>1.1000000000000001</v>
      </c>
      <c r="H141" s="90">
        <v>0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</row>
    <row r="142" spans="2:28" x14ac:dyDescent="0.35">
      <c r="B142" t="s">
        <v>339</v>
      </c>
      <c r="C142" t="s">
        <v>340</v>
      </c>
      <c r="D142" t="s">
        <v>374</v>
      </c>
      <c r="E142" t="s">
        <v>375</v>
      </c>
      <c r="F142" t="s">
        <v>374</v>
      </c>
      <c r="G142">
        <v>1.1000000000000001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2901.3162240000001</v>
      </c>
      <c r="T142">
        <v>4234.6804270000002</v>
      </c>
      <c r="U142">
        <v>4163.5798100000002</v>
      </c>
      <c r="V142">
        <v>4381.6920300000002</v>
      </c>
      <c r="W142">
        <v>3855.1064110000002</v>
      </c>
      <c r="X142">
        <v>3266.48702</v>
      </c>
      <c r="Y142">
        <v>3104.3223589999998</v>
      </c>
      <c r="Z142">
        <v>3041.2958309999999</v>
      </c>
      <c r="AA142">
        <v>3363.795865</v>
      </c>
      <c r="AB142">
        <v>3431.0717823</v>
      </c>
    </row>
    <row r="143" spans="2:28" x14ac:dyDescent="0.35">
      <c r="B143" t="s">
        <v>341</v>
      </c>
      <c r="C143" t="s">
        <v>342</v>
      </c>
      <c r="D143" t="s">
        <v>420</v>
      </c>
      <c r="E143" t="s">
        <v>420</v>
      </c>
      <c r="F143" t="s">
        <v>367</v>
      </c>
      <c r="G143">
        <v>1.1000000000000001</v>
      </c>
      <c r="H143">
        <v>0</v>
      </c>
      <c r="I143">
        <v>0</v>
      </c>
      <c r="J143">
        <v>0</v>
      </c>
      <c r="K143">
        <v>1100</v>
      </c>
      <c r="L143">
        <v>1100</v>
      </c>
      <c r="M143">
        <v>1100</v>
      </c>
      <c r="N143">
        <v>1100</v>
      </c>
      <c r="O143">
        <v>1100</v>
      </c>
      <c r="P143">
        <v>1122</v>
      </c>
      <c r="Q143">
        <v>1144.44</v>
      </c>
      <c r="R143">
        <v>0</v>
      </c>
      <c r="S143">
        <v>13463.706098000001</v>
      </c>
      <c r="T143">
        <v>17964.613144999999</v>
      </c>
      <c r="U143">
        <v>19670.488202</v>
      </c>
      <c r="V143">
        <v>20351.808953</v>
      </c>
      <c r="W143">
        <v>23199.657853000001</v>
      </c>
      <c r="X143">
        <v>25187.167935000001</v>
      </c>
      <c r="Y143">
        <v>25218.408987999999</v>
      </c>
      <c r="Z143">
        <v>17791.555638999998</v>
      </c>
      <c r="AA143">
        <v>14537.975976</v>
      </c>
      <c r="AB143">
        <v>14828.735495520001</v>
      </c>
    </row>
    <row r="144" spans="2:28" x14ac:dyDescent="0.35">
      <c r="B144" t="s">
        <v>343</v>
      </c>
      <c r="C144" t="s">
        <v>344</v>
      </c>
      <c r="D144" t="s">
        <v>405</v>
      </c>
      <c r="E144" t="s">
        <v>405</v>
      </c>
      <c r="F144" t="s">
        <v>372</v>
      </c>
      <c r="G144">
        <v>1.1000000000000001</v>
      </c>
      <c r="H144">
        <v>3.9490000000000003</v>
      </c>
      <c r="I144">
        <v>4.5430000000000001</v>
      </c>
      <c r="J144">
        <v>8.1510000000000016</v>
      </c>
      <c r="K144">
        <v>6.0720000000000001</v>
      </c>
      <c r="L144">
        <v>8.2279999999999998</v>
      </c>
      <c r="M144">
        <v>7.8430000000000009</v>
      </c>
      <c r="N144">
        <v>6.391</v>
      </c>
      <c r="O144">
        <v>6.5188199999999998</v>
      </c>
      <c r="P144">
        <v>6.6491964000000001</v>
      </c>
      <c r="Q144">
        <v>6.7821803279999999</v>
      </c>
      <c r="R144">
        <v>6.1935213471392414E-2</v>
      </c>
      <c r="S144">
        <v>145.24409399999999</v>
      </c>
      <c r="T144">
        <v>181.24679800000001</v>
      </c>
      <c r="U144">
        <v>195.54715999999999</v>
      </c>
      <c r="V144">
        <v>200.38606999999999</v>
      </c>
      <c r="W144">
        <v>205.33695</v>
      </c>
      <c r="X144">
        <v>164.12089900000001</v>
      </c>
      <c r="Y144">
        <v>168.332796</v>
      </c>
      <c r="Z144">
        <v>188.07126</v>
      </c>
      <c r="AA144">
        <v>189.35041000000001</v>
      </c>
      <c r="AB144">
        <v>193.13741820000001</v>
      </c>
    </row>
    <row r="145" spans="2:28" x14ac:dyDescent="0.35">
      <c r="B145" t="s">
        <v>345</v>
      </c>
      <c r="C145" t="s">
        <v>346</v>
      </c>
      <c r="D145" t="s">
        <v>374</v>
      </c>
      <c r="E145" t="s">
        <v>375</v>
      </c>
      <c r="F145" t="s">
        <v>374</v>
      </c>
      <c r="G145">
        <v>1.1000000000000001</v>
      </c>
      <c r="H145">
        <v>142.285</v>
      </c>
      <c r="I145">
        <v>102.322</v>
      </c>
      <c r="J145">
        <v>125.14700000000001</v>
      </c>
      <c r="K145">
        <v>127.64994</v>
      </c>
      <c r="L145">
        <v>130.2029388</v>
      </c>
      <c r="M145">
        <v>132.80699757600001</v>
      </c>
      <c r="N145">
        <v>135.46313752752002</v>
      </c>
      <c r="O145">
        <v>138.17240027807043</v>
      </c>
      <c r="P145">
        <v>140.93584828363183</v>
      </c>
      <c r="Q145">
        <v>143.75456524930448</v>
      </c>
      <c r="R145">
        <v>1.1423574374140877E-3</v>
      </c>
      <c r="S145">
        <v>21168.211923999999</v>
      </c>
      <c r="T145">
        <v>15865.036253</v>
      </c>
      <c r="U145">
        <v>19126.733966</v>
      </c>
      <c r="V145">
        <v>18205.141316000001</v>
      </c>
      <c r="W145">
        <v>18271.264064999999</v>
      </c>
      <c r="X145">
        <v>19715.551427999999</v>
      </c>
      <c r="Y145">
        <v>15063.251697</v>
      </c>
      <c r="Z145">
        <v>13202.586144999999</v>
      </c>
      <c r="AA145">
        <v>11295.565543000001</v>
      </c>
      <c r="AB145">
        <v>11521.47685386</v>
      </c>
    </row>
    <row r="146" spans="2:28" x14ac:dyDescent="0.35">
      <c r="B146" t="s">
        <v>347</v>
      </c>
      <c r="C146" t="s">
        <v>348</v>
      </c>
      <c r="D146" t="s">
        <v>388</v>
      </c>
      <c r="E146" t="s">
        <v>388</v>
      </c>
      <c r="F146" t="s">
        <v>367</v>
      </c>
      <c r="G146">
        <v>1.1000000000000001</v>
      </c>
      <c r="H146">
        <v>2051.4120000000003</v>
      </c>
      <c r="I146">
        <v>2618.3850000000002</v>
      </c>
      <c r="J146">
        <v>2972.6400000000003</v>
      </c>
      <c r="K146">
        <v>3437.5440000000003</v>
      </c>
      <c r="L146">
        <v>3367.1440000000002</v>
      </c>
      <c r="M146">
        <v>3434.4868800000004</v>
      </c>
      <c r="N146">
        <v>3503.1766176000006</v>
      </c>
      <c r="O146">
        <v>3573.2401499520006</v>
      </c>
      <c r="P146">
        <v>3644.7049529510405</v>
      </c>
      <c r="Q146">
        <v>3717.5990520100613</v>
      </c>
      <c r="R146">
        <v>6.8291964933200777E-2</v>
      </c>
      <c r="S146">
        <v>21306.503669999998</v>
      </c>
      <c r="T146">
        <v>26522.025368999999</v>
      </c>
      <c r="U146">
        <v>29950.767510999998</v>
      </c>
      <c r="V146">
        <v>30757.624239000001</v>
      </c>
      <c r="W146">
        <v>32956.743900000001</v>
      </c>
      <c r="X146">
        <v>32835.950171999997</v>
      </c>
      <c r="Y146">
        <v>33500.335720000003</v>
      </c>
      <c r="Z146">
        <v>34338.774273000003</v>
      </c>
      <c r="AA146">
        <v>35689.683015000002</v>
      </c>
      <c r="AB146">
        <v>36403.4766753</v>
      </c>
    </row>
    <row r="147" spans="2:28" hidden="1" x14ac:dyDescent="0.35">
      <c r="B147" s="90" t="s">
        <v>467</v>
      </c>
      <c r="C147" s="90" t="s">
        <v>468</v>
      </c>
      <c r="D147" s="90" t="s">
        <v>371</v>
      </c>
      <c r="E147" s="90" t="s">
        <v>371</v>
      </c>
      <c r="F147" s="90" t="s">
        <v>372</v>
      </c>
      <c r="G147" s="90">
        <v>1.1000000000000001</v>
      </c>
      <c r="H147" s="90">
        <v>0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</row>
    <row r="148" spans="2:28" hidden="1" x14ac:dyDescent="0.35">
      <c r="B148" s="90" t="s">
        <v>469</v>
      </c>
      <c r="C148" s="90" t="s">
        <v>470</v>
      </c>
      <c r="D148" s="90" t="s">
        <v>368</v>
      </c>
      <c r="E148" s="90" t="s">
        <v>368</v>
      </c>
      <c r="F148" s="90" t="s">
        <v>369</v>
      </c>
      <c r="G148" s="90">
        <v>1.1000000000000001</v>
      </c>
      <c r="H148" s="90">
        <v>0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</row>
    <row r="149" spans="2:28" x14ac:dyDescent="0.35">
      <c r="B149" t="s">
        <v>349</v>
      </c>
      <c r="C149" t="s">
        <v>350</v>
      </c>
      <c r="D149" t="s">
        <v>376</v>
      </c>
      <c r="E149" t="s">
        <v>376</v>
      </c>
      <c r="F149" t="s">
        <v>367</v>
      </c>
      <c r="G149">
        <v>1.1000000000000001</v>
      </c>
      <c r="H149">
        <v>1630.519</v>
      </c>
      <c r="I149">
        <v>1878.6130000000001</v>
      </c>
      <c r="J149">
        <v>2202.8490000000002</v>
      </c>
      <c r="K149">
        <v>2246.90598</v>
      </c>
      <c r="L149">
        <v>2291.8440995999999</v>
      </c>
      <c r="M149">
        <v>2337.6809815920001</v>
      </c>
      <c r="N149">
        <v>2384.4346012238402</v>
      </c>
      <c r="O149">
        <v>2432.1232932483172</v>
      </c>
      <c r="P149">
        <v>2480.7657591132834</v>
      </c>
      <c r="Q149">
        <v>2530.3810742955493</v>
      </c>
      <c r="R149">
        <v>5.00420086659501E-2</v>
      </c>
      <c r="S149">
        <v>3715.3562339999999</v>
      </c>
      <c r="T149">
        <v>4332.8473029999996</v>
      </c>
      <c r="U149">
        <v>4733.4553450000003</v>
      </c>
      <c r="V149">
        <v>5126.5446659999998</v>
      </c>
      <c r="W149">
        <v>4572.8514080000004</v>
      </c>
      <c r="X149">
        <v>4781.181458</v>
      </c>
      <c r="Y149">
        <v>4551.085325</v>
      </c>
      <c r="Z149">
        <v>4555.4271779999999</v>
      </c>
      <c r="AA149">
        <v>5063.6866319999999</v>
      </c>
      <c r="AB149">
        <v>5164.9603646400001</v>
      </c>
    </row>
    <row r="150" spans="2:28" x14ac:dyDescent="0.35">
      <c r="B150" t="s">
        <v>351</v>
      </c>
      <c r="C150" t="s">
        <v>352</v>
      </c>
      <c r="D150" t="s">
        <v>385</v>
      </c>
      <c r="E150" t="s">
        <v>26</v>
      </c>
      <c r="F150" t="s">
        <v>369</v>
      </c>
      <c r="G150">
        <v>1.1000000000000001</v>
      </c>
      <c r="H150">
        <v>267.608</v>
      </c>
      <c r="I150">
        <v>680.19600000000003</v>
      </c>
      <c r="J150">
        <v>324.47800000000007</v>
      </c>
      <c r="K150">
        <v>419.07800000000003</v>
      </c>
      <c r="L150">
        <v>603.86700000000008</v>
      </c>
      <c r="M150">
        <v>644.95200000000011</v>
      </c>
      <c r="N150">
        <v>390.005</v>
      </c>
      <c r="O150">
        <v>525.26100000000008</v>
      </c>
      <c r="P150">
        <v>535.76622000000009</v>
      </c>
      <c r="Q150">
        <v>546.48154440000008</v>
      </c>
      <c r="R150">
        <v>8.2562388110900553E-2</v>
      </c>
      <c r="S150">
        <v>1909.192767</v>
      </c>
      <c r="T150">
        <v>2263.3937529999998</v>
      </c>
      <c r="U150">
        <v>2377.3264680000002</v>
      </c>
      <c r="V150">
        <v>2307.1832009999998</v>
      </c>
      <c r="W150">
        <v>1840.7018089999999</v>
      </c>
      <c r="X150">
        <v>1058.1004809999999</v>
      </c>
      <c r="Y150">
        <v>1305.103652</v>
      </c>
      <c r="Z150">
        <v>1041.0049730000001</v>
      </c>
      <c r="AA150">
        <v>752.42801999999995</v>
      </c>
      <c r="AB150">
        <v>767.47658039999999</v>
      </c>
    </row>
    <row r="151" spans="2:28" x14ac:dyDescent="0.35">
      <c r="B151" t="s">
        <v>353</v>
      </c>
      <c r="C151" t="s">
        <v>354</v>
      </c>
      <c r="D151" t="s">
        <v>385</v>
      </c>
      <c r="E151" t="s">
        <v>26</v>
      </c>
      <c r="F151" t="s">
        <v>369</v>
      </c>
      <c r="G151">
        <v>1.1000000000000001</v>
      </c>
      <c r="H151">
        <v>248.12700000000001</v>
      </c>
      <c r="I151">
        <v>108.48200000000001</v>
      </c>
      <c r="J151">
        <v>110.65164000000001</v>
      </c>
      <c r="K151">
        <v>112.86467280000002</v>
      </c>
      <c r="L151">
        <v>115.12196625600002</v>
      </c>
      <c r="M151">
        <v>117.42440558112003</v>
      </c>
      <c r="N151">
        <v>119.77289369274243</v>
      </c>
      <c r="O151">
        <v>122.16835156659728</v>
      </c>
      <c r="P151">
        <v>124.61171859792923</v>
      </c>
      <c r="Q151">
        <v>127.10395296988781</v>
      </c>
      <c r="R151">
        <v>-7.1631151594397702E-2</v>
      </c>
      <c r="S151">
        <v>1157.1865780000001</v>
      </c>
      <c r="T151">
        <v>1222.053361</v>
      </c>
      <c r="U151">
        <v>1376.8071460000001</v>
      </c>
      <c r="V151">
        <v>1363.953986</v>
      </c>
      <c r="W151">
        <v>1704.942483</v>
      </c>
      <c r="X151">
        <v>1653.7942089999999</v>
      </c>
      <c r="Y151">
        <v>1618</v>
      </c>
      <c r="Z151">
        <v>1838.424771</v>
      </c>
      <c r="AA151">
        <v>2019</v>
      </c>
      <c r="AB151">
        <v>2059.38</v>
      </c>
    </row>
    <row r="153" spans="2:28" x14ac:dyDescent="0.35">
      <c r="B153" t="s">
        <v>513</v>
      </c>
      <c r="E153" t="s">
        <v>375</v>
      </c>
      <c r="G153">
        <v>1.1000000000000001</v>
      </c>
      <c r="H153">
        <v>0</v>
      </c>
      <c r="I153">
        <v>0</v>
      </c>
      <c r="J153">
        <v>0</v>
      </c>
      <c r="K153">
        <v>0</v>
      </c>
      <c r="L153">
        <v>23.155000000000001</v>
      </c>
      <c r="M153">
        <v>17.963000000000001</v>
      </c>
      <c r="N153">
        <v>16.335000000000004</v>
      </c>
      <c r="O153">
        <v>17.061</v>
      </c>
      <c r="P153">
        <v>19.14</v>
      </c>
      <c r="Q153">
        <v>19.5228</v>
      </c>
      <c r="R153">
        <v>0</v>
      </c>
      <c r="S153">
        <v>18.762962999999999</v>
      </c>
      <c r="T153">
        <v>21.992592999999999</v>
      </c>
      <c r="U153">
        <v>22.785184999999998</v>
      </c>
      <c r="V153">
        <v>23.837036999999999</v>
      </c>
      <c r="W153">
        <v>20.692592999999999</v>
      </c>
      <c r="X153">
        <v>21.551852</v>
      </c>
      <c r="Y153">
        <v>22.522221999999999</v>
      </c>
      <c r="Z153">
        <v>26.329630000000002</v>
      </c>
      <c r="AA153">
        <v>27.877777999999999</v>
      </c>
      <c r="AB153">
        <v>28.43533356</v>
      </c>
    </row>
    <row r="154" spans="2:28" hidden="1" x14ac:dyDescent="0.35">
      <c r="B154" s="90" t="s">
        <v>685</v>
      </c>
      <c r="C154" s="90"/>
      <c r="D154" s="90"/>
      <c r="E154" s="90" t="s">
        <v>375</v>
      </c>
      <c r="F154" s="90"/>
      <c r="G154" s="90">
        <v>1.1000000000000001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</row>
    <row r="155" spans="2:28" hidden="1" x14ac:dyDescent="0.35">
      <c r="B155" s="90" t="s">
        <v>1070</v>
      </c>
      <c r="C155" s="90"/>
      <c r="D155" s="90"/>
      <c r="E155" s="90" t="s">
        <v>375</v>
      </c>
      <c r="F155" s="90"/>
      <c r="G155" s="90">
        <v>1.1000000000000001</v>
      </c>
      <c r="H155" s="90">
        <v>0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</row>
    <row r="156" spans="2:28" hidden="1" x14ac:dyDescent="0.35">
      <c r="B156" s="90" t="s">
        <v>1071</v>
      </c>
      <c r="C156" s="90"/>
      <c r="D156" s="90"/>
      <c r="E156" s="90" t="s">
        <v>375</v>
      </c>
      <c r="F156" s="90"/>
      <c r="G156" s="90">
        <v>1.1000000000000001</v>
      </c>
      <c r="H156" s="90">
        <v>0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</row>
    <row r="157" spans="2:28" hidden="1" x14ac:dyDescent="0.35">
      <c r="B157" s="90" t="s">
        <v>897</v>
      </c>
      <c r="C157" s="90"/>
      <c r="D157" s="90"/>
      <c r="E157" s="90" t="s">
        <v>375</v>
      </c>
      <c r="F157" s="90"/>
      <c r="G157" s="90">
        <v>1.1000000000000001</v>
      </c>
      <c r="H157" s="90">
        <v>0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</row>
    <row r="158" spans="2:28" hidden="1" x14ac:dyDescent="0.35">
      <c r="B158" s="90" t="s">
        <v>687</v>
      </c>
      <c r="C158" s="90"/>
      <c r="D158" s="90"/>
      <c r="E158" s="90" t="s">
        <v>375</v>
      </c>
      <c r="F158" s="90"/>
      <c r="G158" s="90">
        <v>1.1000000000000001</v>
      </c>
      <c r="H158" s="90">
        <v>0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</row>
    <row r="159" spans="2:28" x14ac:dyDescent="0.35">
      <c r="B159" t="s">
        <v>49</v>
      </c>
      <c r="E159" t="s">
        <v>375</v>
      </c>
      <c r="G159">
        <v>1.1000000000000001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64.823000000000008</v>
      </c>
      <c r="N159">
        <v>66.119460000000004</v>
      </c>
      <c r="O159">
        <v>67.441849200000007</v>
      </c>
      <c r="P159">
        <v>68.790686184000009</v>
      </c>
      <c r="Q159">
        <v>70.166499907680006</v>
      </c>
      <c r="R159">
        <v>0</v>
      </c>
      <c r="S159">
        <v>58.8</v>
      </c>
      <c r="T159">
        <v>57.1</v>
      </c>
      <c r="U159">
        <v>61.35</v>
      </c>
      <c r="V159">
        <v>66.5</v>
      </c>
      <c r="W159">
        <v>63.6</v>
      </c>
      <c r="X159">
        <v>61.65</v>
      </c>
      <c r="Y159">
        <v>62.5</v>
      </c>
      <c r="Z159">
        <v>64.650000000000006</v>
      </c>
      <c r="AA159">
        <v>66.130341000000001</v>
      </c>
      <c r="AB159">
        <v>67.452947820000006</v>
      </c>
    </row>
    <row r="160" spans="2:28" x14ac:dyDescent="0.35">
      <c r="B160" t="s">
        <v>43</v>
      </c>
      <c r="E160" t="s">
        <v>375</v>
      </c>
      <c r="G160">
        <v>1.1000000000000001</v>
      </c>
      <c r="H160">
        <v>16.115000000000002</v>
      </c>
      <c r="I160">
        <v>15.741000000000001</v>
      </c>
      <c r="J160">
        <v>15.521000000000001</v>
      </c>
      <c r="K160">
        <v>16.269000000000002</v>
      </c>
      <c r="L160">
        <v>15.268000000000002</v>
      </c>
      <c r="M160">
        <v>20.867000000000001</v>
      </c>
      <c r="N160">
        <v>31.680000000000003</v>
      </c>
      <c r="O160">
        <v>31.493000000000002</v>
      </c>
      <c r="P160">
        <v>32.097999999999999</v>
      </c>
      <c r="Q160">
        <v>32.739959999999996</v>
      </c>
      <c r="R160">
        <v>8.1945325650314649E-2</v>
      </c>
      <c r="S160">
        <v>110.8</v>
      </c>
      <c r="T160">
        <v>110</v>
      </c>
      <c r="U160">
        <v>115</v>
      </c>
      <c r="V160">
        <v>97.2</v>
      </c>
      <c r="W160">
        <v>93.4</v>
      </c>
      <c r="X160">
        <v>96.5</v>
      </c>
      <c r="Y160">
        <v>104.2</v>
      </c>
      <c r="Z160">
        <v>95.9</v>
      </c>
      <c r="AA160">
        <v>110.7</v>
      </c>
      <c r="AB160">
        <v>112.914</v>
      </c>
    </row>
    <row r="161" spans="2:28" x14ac:dyDescent="0.35">
      <c r="B161" t="s">
        <v>51</v>
      </c>
      <c r="E161" t="s">
        <v>375</v>
      </c>
      <c r="G161">
        <v>1.1000000000000001</v>
      </c>
      <c r="H161">
        <v>2343.2090000000003</v>
      </c>
      <c r="I161">
        <v>2159.4760000000001</v>
      </c>
      <c r="J161">
        <v>2074.864</v>
      </c>
      <c r="K161">
        <v>1056.605</v>
      </c>
      <c r="L161">
        <v>2162.6000000000004</v>
      </c>
      <c r="M161">
        <v>1459.15</v>
      </c>
      <c r="N161">
        <v>1317.2060000000001</v>
      </c>
      <c r="O161">
        <v>1298.6270000000002</v>
      </c>
      <c r="P161">
        <v>1324.5995400000002</v>
      </c>
      <c r="Q161">
        <v>1351.0915308000001</v>
      </c>
      <c r="R161">
        <v>-5.9344896480189813E-2</v>
      </c>
      <c r="S161">
        <v>5089.0112840000002</v>
      </c>
      <c r="T161">
        <v>4942.1421339999997</v>
      </c>
      <c r="U161">
        <v>5340.8895270000003</v>
      </c>
      <c r="V161">
        <v>5142.7426809999997</v>
      </c>
      <c r="W161">
        <v>5755.7584150000002</v>
      </c>
      <c r="X161">
        <v>3547.1706880000002</v>
      </c>
      <c r="Y161">
        <v>3290.6967749999999</v>
      </c>
      <c r="Z161">
        <v>4140.4339289999998</v>
      </c>
      <c r="AA161">
        <v>3819.707582</v>
      </c>
      <c r="AB161">
        <v>3896.10173364</v>
      </c>
    </row>
    <row r="162" spans="2:28" hidden="1" x14ac:dyDescent="0.35">
      <c r="B162" s="90" t="s">
        <v>1072</v>
      </c>
      <c r="C162" s="90"/>
      <c r="D162" s="90"/>
      <c r="E162" s="90" t="s">
        <v>375</v>
      </c>
      <c r="F162" s="90"/>
      <c r="G162" s="90">
        <v>1.1000000000000001</v>
      </c>
      <c r="H162" s="90">
        <v>0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</row>
    <row r="163" spans="2:28" hidden="1" x14ac:dyDescent="0.35">
      <c r="B163" s="90" t="s">
        <v>1073</v>
      </c>
      <c r="C163" s="90"/>
      <c r="D163" s="90"/>
      <c r="E163" s="90" t="s">
        <v>375</v>
      </c>
      <c r="F163" s="90"/>
      <c r="G163" s="90">
        <v>1.1000000000000001</v>
      </c>
      <c r="H163" s="90">
        <v>0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</row>
    <row r="164" spans="2:28" hidden="1" x14ac:dyDescent="0.35">
      <c r="B164" s="90" t="s">
        <v>706</v>
      </c>
      <c r="C164" s="90"/>
      <c r="D164" s="90"/>
      <c r="E164" s="90" t="s">
        <v>375</v>
      </c>
      <c r="F164" s="90"/>
      <c r="G164" s="90">
        <v>1.1000000000000001</v>
      </c>
      <c r="H164" s="90">
        <v>0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</row>
    <row r="165" spans="2:28" hidden="1" x14ac:dyDescent="0.35">
      <c r="B165" s="90" t="s">
        <v>1074</v>
      </c>
      <c r="C165" s="90"/>
      <c r="D165" s="90"/>
      <c r="E165" s="90" t="s">
        <v>375</v>
      </c>
      <c r="F165" s="90"/>
      <c r="G165" s="90">
        <v>1.1000000000000001</v>
      </c>
      <c r="H165" s="90">
        <v>0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</row>
    <row r="166" spans="2:28" hidden="1" x14ac:dyDescent="0.35">
      <c r="B166" s="90" t="s">
        <v>111</v>
      </c>
      <c r="C166" s="90"/>
      <c r="D166" s="90"/>
      <c r="E166" s="90" t="s">
        <v>375</v>
      </c>
      <c r="F166" s="90"/>
      <c r="G166" s="90">
        <v>1.1000000000000001</v>
      </c>
      <c r="H166" s="90">
        <v>0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</row>
    <row r="167" spans="2:28" x14ac:dyDescent="0.35">
      <c r="B167" t="s">
        <v>113</v>
      </c>
      <c r="E167" t="s">
        <v>375</v>
      </c>
      <c r="G167">
        <v>1.1000000000000001</v>
      </c>
      <c r="H167">
        <v>0</v>
      </c>
      <c r="I167">
        <v>306.64699999999999</v>
      </c>
      <c r="J167">
        <v>310.75</v>
      </c>
      <c r="K167">
        <v>316.822</v>
      </c>
      <c r="L167">
        <v>294.613</v>
      </c>
      <c r="M167">
        <v>271.50200000000001</v>
      </c>
      <c r="N167">
        <v>323.37800000000004</v>
      </c>
      <c r="O167">
        <v>317.19600000000003</v>
      </c>
      <c r="P167">
        <v>325.13800000000003</v>
      </c>
      <c r="Q167">
        <v>331.64076000000006</v>
      </c>
      <c r="R167">
        <v>0</v>
      </c>
      <c r="S167">
        <v>3220.1185089999999</v>
      </c>
      <c r="T167">
        <v>3258.7389800000001</v>
      </c>
      <c r="U167">
        <v>3276.1872739999999</v>
      </c>
      <c r="V167">
        <v>3324.1195980000002</v>
      </c>
      <c r="W167">
        <v>3459.7994349999999</v>
      </c>
      <c r="X167">
        <v>3854.8333670000002</v>
      </c>
      <c r="Y167">
        <v>4184.6928260000004</v>
      </c>
      <c r="Z167">
        <v>4307.9388609999996</v>
      </c>
      <c r="AA167">
        <v>4466.5499300000001</v>
      </c>
      <c r="AB167">
        <v>4555.8809286000005</v>
      </c>
    </row>
    <row r="168" spans="2:28" hidden="1" x14ac:dyDescent="0.35">
      <c r="B168" s="90" t="s">
        <v>1075</v>
      </c>
      <c r="C168" s="90"/>
      <c r="D168" s="90"/>
      <c r="E168" s="90" t="s">
        <v>375</v>
      </c>
      <c r="F168" s="90"/>
      <c r="G168" s="90">
        <v>1.1000000000000001</v>
      </c>
      <c r="H168" s="90">
        <v>0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</row>
    <row r="169" spans="2:28" x14ac:dyDescent="0.35">
      <c r="B169" t="s">
        <v>145</v>
      </c>
      <c r="E169" t="s">
        <v>375</v>
      </c>
      <c r="G169">
        <v>1.1000000000000001</v>
      </c>
      <c r="H169">
        <v>0</v>
      </c>
      <c r="I169">
        <v>0</v>
      </c>
      <c r="J169">
        <v>3.8280000000000003</v>
      </c>
      <c r="K169">
        <v>4.5320000000000009</v>
      </c>
      <c r="L169">
        <v>10.879000000000001</v>
      </c>
      <c r="M169">
        <v>10.714</v>
      </c>
      <c r="N169">
        <v>10.065000000000001</v>
      </c>
      <c r="O169">
        <v>4.51</v>
      </c>
      <c r="P169">
        <v>6.0059999999999993</v>
      </c>
      <c r="Q169">
        <v>6.1261199999999993</v>
      </c>
      <c r="R169">
        <v>0</v>
      </c>
      <c r="S169">
        <v>34.796295999999998</v>
      </c>
      <c r="T169">
        <v>34.629629999999999</v>
      </c>
      <c r="U169">
        <v>38.651851999999998</v>
      </c>
      <c r="V169">
        <v>40.744444000000001</v>
      </c>
      <c r="W169">
        <v>55.614815</v>
      </c>
      <c r="X169">
        <v>74.061153000000004</v>
      </c>
      <c r="Y169">
        <v>65.888919999999999</v>
      </c>
      <c r="Z169">
        <v>60.466535</v>
      </c>
      <c r="AA169">
        <v>61.523097</v>
      </c>
      <c r="AB169">
        <v>62.753558939999998</v>
      </c>
    </row>
    <row r="170" spans="2:28" hidden="1" x14ac:dyDescent="0.35">
      <c r="B170" s="90" t="s">
        <v>1076</v>
      </c>
      <c r="C170" s="90"/>
      <c r="D170" s="90"/>
      <c r="E170" s="90" t="s">
        <v>375</v>
      </c>
      <c r="F170" s="90"/>
      <c r="G170" s="90">
        <v>1.1000000000000001</v>
      </c>
      <c r="H170" s="90">
        <v>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</row>
    <row r="171" spans="2:28" hidden="1" x14ac:dyDescent="0.35">
      <c r="B171" s="90" t="s">
        <v>1077</v>
      </c>
      <c r="C171" s="90"/>
      <c r="D171" s="90"/>
      <c r="E171" s="90" t="s">
        <v>375</v>
      </c>
      <c r="F171" s="90"/>
      <c r="G171" s="90">
        <v>1.1000000000000001</v>
      </c>
      <c r="H171" s="90">
        <v>0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</row>
    <row r="172" spans="2:28" hidden="1" x14ac:dyDescent="0.35">
      <c r="B172" s="90" t="s">
        <v>719</v>
      </c>
      <c r="C172" s="90"/>
      <c r="D172" s="90"/>
      <c r="E172" s="90" t="s">
        <v>375</v>
      </c>
      <c r="F172" s="90"/>
      <c r="G172" s="90">
        <v>1.1000000000000001</v>
      </c>
      <c r="H172" s="90">
        <v>0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</row>
    <row r="173" spans="2:28" x14ac:dyDescent="0.35">
      <c r="B173" t="s">
        <v>171</v>
      </c>
      <c r="E173" t="s">
        <v>375</v>
      </c>
      <c r="G173">
        <v>1.1000000000000001</v>
      </c>
      <c r="H173">
        <v>119.17400000000001</v>
      </c>
      <c r="I173">
        <v>84.161000000000001</v>
      </c>
      <c r="J173">
        <v>112.83800000000001</v>
      </c>
      <c r="K173">
        <v>136.44399999999999</v>
      </c>
      <c r="L173">
        <v>139.17287999999999</v>
      </c>
      <c r="M173">
        <v>141.95633759999998</v>
      </c>
      <c r="N173">
        <v>84.161000000000016</v>
      </c>
      <c r="O173">
        <v>85.844220000000021</v>
      </c>
      <c r="P173">
        <v>87.561104400000019</v>
      </c>
      <c r="Q173">
        <v>89.312326488000025</v>
      </c>
      <c r="R173">
        <v>-3.1541314455153069E-2</v>
      </c>
      <c r="S173">
        <v>696.59049400000004</v>
      </c>
      <c r="T173">
        <v>815.74100199999998</v>
      </c>
      <c r="U173">
        <v>854.57125599999995</v>
      </c>
      <c r="V173">
        <v>852.97385799999995</v>
      </c>
      <c r="W173">
        <v>830.12927300000001</v>
      </c>
      <c r="X173">
        <v>895.63865099999998</v>
      </c>
      <c r="Y173">
        <v>928.91776100000004</v>
      </c>
      <c r="Z173">
        <v>982.10016499999995</v>
      </c>
      <c r="AA173">
        <v>1036.893186</v>
      </c>
      <c r="AB173">
        <v>1057.63104972</v>
      </c>
    </row>
    <row r="174" spans="2:28" x14ac:dyDescent="0.35">
      <c r="B174" t="s">
        <v>273</v>
      </c>
      <c r="E174" t="s">
        <v>375</v>
      </c>
      <c r="G174">
        <v>1.1000000000000001</v>
      </c>
      <c r="H174">
        <v>1.7160000000000002</v>
      </c>
      <c r="I174">
        <v>2.2220000000000004</v>
      </c>
      <c r="J174">
        <v>2.2664400000000007</v>
      </c>
      <c r="K174">
        <v>2.3117688000000007</v>
      </c>
      <c r="L174">
        <v>2.358004176000001</v>
      </c>
      <c r="M174">
        <v>2.4051642595200011</v>
      </c>
      <c r="N174">
        <v>2.4532675447104011</v>
      </c>
      <c r="O174">
        <v>2.5023328956046091</v>
      </c>
      <c r="P174">
        <v>2.5523795535167015</v>
      </c>
      <c r="Q174">
        <v>2.6034271445870356</v>
      </c>
      <c r="R174">
        <v>4.7404024671542588E-2</v>
      </c>
      <c r="S174">
        <v>9.8777779999999993</v>
      </c>
      <c r="T174">
        <v>11.162963</v>
      </c>
      <c r="U174">
        <v>10.459258999999999</v>
      </c>
      <c r="V174">
        <v>9.9555559999999996</v>
      </c>
      <c r="W174">
        <v>9.8259260000000008</v>
      </c>
      <c r="X174">
        <v>9.5074070000000006</v>
      </c>
      <c r="Y174">
        <v>8.7962959999999999</v>
      </c>
      <c r="Z174">
        <v>11.059259000000001</v>
      </c>
      <c r="AA174">
        <v>11.666667</v>
      </c>
      <c r="AB174">
        <v>11.90000034</v>
      </c>
    </row>
    <row r="175" spans="2:28" hidden="1" x14ac:dyDescent="0.35">
      <c r="B175" s="90" t="s">
        <v>1078</v>
      </c>
      <c r="C175" s="90"/>
      <c r="D175" s="90"/>
      <c r="E175" s="90" t="s">
        <v>375</v>
      </c>
      <c r="F175" s="90"/>
      <c r="G175" s="90">
        <v>1.1000000000000001</v>
      </c>
      <c r="H175" s="90">
        <v>0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</row>
    <row r="176" spans="2:28" hidden="1" x14ac:dyDescent="0.35">
      <c r="B176" s="90" t="s">
        <v>697</v>
      </c>
      <c r="C176" s="90"/>
      <c r="D176" s="90"/>
      <c r="E176" s="90" t="s">
        <v>375</v>
      </c>
      <c r="F176" s="90"/>
      <c r="G176" s="90">
        <v>1.1000000000000001</v>
      </c>
      <c r="H176" s="90">
        <v>0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</row>
    <row r="177" spans="2:28" x14ac:dyDescent="0.35">
      <c r="B177" t="s">
        <v>635</v>
      </c>
      <c r="E177" t="s">
        <v>375</v>
      </c>
      <c r="G177">
        <v>1.1000000000000001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15.499000000000001</v>
      </c>
      <c r="P177">
        <v>12.705000000000002</v>
      </c>
      <c r="Q177">
        <v>12.959100000000003</v>
      </c>
      <c r="R177">
        <v>0</v>
      </c>
      <c r="S177">
        <v>30.612013999999999</v>
      </c>
      <c r="T177">
        <v>26.827992999999999</v>
      </c>
      <c r="U177">
        <v>27.726306999999998</v>
      </c>
      <c r="V177">
        <v>31.948395000000001</v>
      </c>
      <c r="W177">
        <v>28.876327</v>
      </c>
      <c r="X177">
        <v>30.260023</v>
      </c>
      <c r="Y177">
        <v>29.989059000000001</v>
      </c>
      <c r="Z177">
        <v>27.085937999999999</v>
      </c>
      <c r="AA177">
        <v>29.759194000000001</v>
      </c>
      <c r="AB177">
        <v>30.354377880000001</v>
      </c>
    </row>
    <row r="178" spans="2:28" hidden="1" x14ac:dyDescent="0.35">
      <c r="B178" s="90" t="s">
        <v>1079</v>
      </c>
      <c r="C178" s="90"/>
      <c r="D178" s="90"/>
      <c r="E178" s="90" t="s">
        <v>375</v>
      </c>
      <c r="F178" s="90"/>
      <c r="G178" s="90">
        <v>1.1000000000000001</v>
      </c>
      <c r="H178" s="90">
        <v>0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</row>
    <row r="179" spans="2:28" hidden="1" x14ac:dyDescent="0.35">
      <c r="B179" s="90" t="s">
        <v>728</v>
      </c>
      <c r="C179" s="90"/>
      <c r="D179" s="90"/>
      <c r="E179" s="90" t="s">
        <v>375</v>
      </c>
      <c r="F179" s="90"/>
      <c r="G179" s="90">
        <v>1.1000000000000001</v>
      </c>
      <c r="H179" s="90">
        <v>0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</row>
    <row r="180" spans="2:28" hidden="1" x14ac:dyDescent="0.35">
      <c r="B180" s="90" t="s">
        <v>1080</v>
      </c>
      <c r="C180" s="90"/>
      <c r="D180" s="90"/>
      <c r="E180" s="90" t="s">
        <v>375</v>
      </c>
      <c r="F180" s="90"/>
      <c r="G180" s="90">
        <v>1.1000000000000001</v>
      </c>
      <c r="H180" s="90">
        <v>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</row>
    <row r="181" spans="2:28" hidden="1" x14ac:dyDescent="0.35">
      <c r="B181" s="90" t="s">
        <v>1081</v>
      </c>
      <c r="C181" s="90"/>
      <c r="D181" s="90"/>
      <c r="E181" s="90" t="s">
        <v>375</v>
      </c>
      <c r="F181" s="90"/>
      <c r="G181" s="90">
        <v>1.1000000000000001</v>
      </c>
      <c r="H181" s="90">
        <v>0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</row>
    <row r="182" spans="2:28" hidden="1" x14ac:dyDescent="0.35">
      <c r="B182" s="90" t="s">
        <v>737</v>
      </c>
      <c r="C182" s="90"/>
      <c r="D182" s="90"/>
      <c r="E182" s="90" t="s">
        <v>375</v>
      </c>
      <c r="F182" s="90"/>
      <c r="G182" s="90">
        <v>1.1000000000000001</v>
      </c>
      <c r="H182" s="90">
        <v>0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</row>
    <row r="183" spans="2:28" hidden="1" x14ac:dyDescent="0.35">
      <c r="B183" s="90" t="s">
        <v>1082</v>
      </c>
      <c r="C183" s="90"/>
      <c r="D183" s="90"/>
      <c r="E183" s="90" t="s">
        <v>375</v>
      </c>
      <c r="F183" s="90"/>
      <c r="G183" s="90">
        <v>1.1000000000000001</v>
      </c>
      <c r="H183" s="90">
        <v>0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</row>
    <row r="184" spans="2:28" hidden="1" x14ac:dyDescent="0.35">
      <c r="B184" s="90" t="s">
        <v>1083</v>
      </c>
      <c r="C184" s="90"/>
      <c r="D184" s="90"/>
      <c r="E184" s="90" t="s">
        <v>375</v>
      </c>
      <c r="F184" s="90"/>
      <c r="G184" s="90">
        <v>1.1000000000000001</v>
      </c>
      <c r="H184" s="90">
        <v>0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</row>
    <row r="185" spans="2:28" hidden="1" x14ac:dyDescent="0.35">
      <c r="B185" s="90" t="s">
        <v>1084</v>
      </c>
      <c r="C185" s="90"/>
      <c r="D185" s="90"/>
      <c r="E185" s="90" t="s">
        <v>375</v>
      </c>
      <c r="F185" s="90"/>
      <c r="G185" s="90">
        <v>1.1000000000000001</v>
      </c>
      <c r="H185" s="90">
        <v>0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</row>
    <row r="186" spans="2:28" hidden="1" x14ac:dyDescent="0.35">
      <c r="B186" s="90" t="s">
        <v>750</v>
      </c>
      <c r="C186" s="90"/>
      <c r="D186" s="90"/>
      <c r="E186" s="90" t="s">
        <v>375</v>
      </c>
      <c r="F186" s="90"/>
      <c r="G186" s="90">
        <v>1.1000000000000001</v>
      </c>
      <c r="H186" s="90">
        <v>0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</row>
    <row r="187" spans="2:28" x14ac:dyDescent="0.35">
      <c r="B187" t="s">
        <v>321</v>
      </c>
      <c r="E187" t="s">
        <v>375</v>
      </c>
      <c r="G187">
        <v>1.1000000000000001</v>
      </c>
      <c r="H187">
        <v>234.399</v>
      </c>
      <c r="I187">
        <v>336.58900000000006</v>
      </c>
      <c r="J187">
        <v>382.65700000000004</v>
      </c>
      <c r="K187">
        <v>762.66300000000001</v>
      </c>
      <c r="L187">
        <v>780.84600000000012</v>
      </c>
      <c r="M187">
        <v>719.43299999999999</v>
      </c>
      <c r="N187">
        <v>733.82165999999995</v>
      </c>
      <c r="O187">
        <v>748.49809319999997</v>
      </c>
      <c r="P187">
        <v>763.46805506399994</v>
      </c>
      <c r="Q187">
        <v>778.73741616527991</v>
      </c>
      <c r="R187">
        <v>0.14271322631316274</v>
      </c>
      <c r="S187">
        <v>153.73168200000001</v>
      </c>
      <c r="T187">
        <v>166.50206700000001</v>
      </c>
      <c r="U187">
        <v>164.62252000000001</v>
      </c>
      <c r="V187">
        <v>197.19193799999999</v>
      </c>
      <c r="W187">
        <v>203.607595</v>
      </c>
      <c r="X187">
        <v>263.12919699999998</v>
      </c>
      <c r="Y187">
        <v>251.70114799999999</v>
      </c>
      <c r="Z187">
        <v>277.50633499999998</v>
      </c>
      <c r="AA187">
        <v>246.11445000000001</v>
      </c>
      <c r="AB187">
        <v>251.03673900000001</v>
      </c>
    </row>
    <row r="188" spans="2:28" x14ac:dyDescent="0.35">
      <c r="B188" t="s">
        <v>329</v>
      </c>
      <c r="E188" t="s">
        <v>376</v>
      </c>
      <c r="G188">
        <v>1.1000000000000001</v>
      </c>
      <c r="H188">
        <v>1413.7750000000001</v>
      </c>
      <c r="I188">
        <v>1592.316</v>
      </c>
      <c r="J188">
        <v>1759.8130000000001</v>
      </c>
      <c r="K188">
        <v>1942.1380000000001</v>
      </c>
      <c r="L188">
        <v>932.9430000000001</v>
      </c>
      <c r="M188">
        <v>622.1160000000001</v>
      </c>
      <c r="N188">
        <v>553.37700000000007</v>
      </c>
      <c r="O188">
        <v>893.38700000000017</v>
      </c>
      <c r="P188">
        <v>959.101</v>
      </c>
      <c r="Q188">
        <v>978.28301999999996</v>
      </c>
      <c r="R188">
        <v>-4.0087648839503887E-2</v>
      </c>
      <c r="S188">
        <v>10129.61852</v>
      </c>
      <c r="T188">
        <v>13373.600211999999</v>
      </c>
      <c r="U188">
        <v>13738.530472</v>
      </c>
      <c r="V188">
        <v>16106.343049999999</v>
      </c>
      <c r="W188">
        <v>13556.794583999999</v>
      </c>
      <c r="X188">
        <v>10977.766895999999</v>
      </c>
      <c r="Y188">
        <v>10946.629977000001</v>
      </c>
      <c r="Z188">
        <v>11428.112165</v>
      </c>
      <c r="AA188">
        <v>13262.884935</v>
      </c>
      <c r="AB188">
        <v>13528.142633700001</v>
      </c>
    </row>
    <row r="189" spans="2:28" x14ac:dyDescent="0.35">
      <c r="B189" t="s">
        <v>275</v>
      </c>
      <c r="E189" t="s">
        <v>375</v>
      </c>
      <c r="G189">
        <v>1.1000000000000001</v>
      </c>
      <c r="H189">
        <v>0</v>
      </c>
      <c r="I189">
        <v>0</v>
      </c>
      <c r="J189">
        <v>0</v>
      </c>
      <c r="K189">
        <v>0</v>
      </c>
      <c r="L189">
        <v>6.2260000000000009</v>
      </c>
      <c r="M189">
        <v>6.402000000000001</v>
      </c>
      <c r="N189">
        <v>6.9850000000000003</v>
      </c>
      <c r="O189">
        <v>7.5019999999999998</v>
      </c>
      <c r="P189">
        <v>7.26</v>
      </c>
      <c r="Q189">
        <v>7.4051999999999998</v>
      </c>
      <c r="R189">
        <v>0</v>
      </c>
      <c r="S189">
        <v>41.41037</v>
      </c>
      <c r="T189">
        <v>43.007407000000001</v>
      </c>
      <c r="U189">
        <v>42.704444000000002</v>
      </c>
      <c r="V189">
        <v>46.737777999999999</v>
      </c>
      <c r="W189">
        <v>48.077778000000002</v>
      </c>
      <c r="X189">
        <v>47.114815</v>
      </c>
      <c r="Y189">
        <v>53.314815000000003</v>
      </c>
      <c r="Z189">
        <v>54.925925999999997</v>
      </c>
      <c r="AA189">
        <v>58.751852</v>
      </c>
      <c r="AB189">
        <v>59.926889039999999</v>
      </c>
    </row>
    <row r="190" spans="2:28" hidden="1" x14ac:dyDescent="0.35">
      <c r="B190" s="90" t="s">
        <v>1085</v>
      </c>
      <c r="C190" s="90"/>
      <c r="D190" s="90"/>
      <c r="E190" s="90" t="s">
        <v>375</v>
      </c>
      <c r="F190" s="90"/>
      <c r="G190" s="90">
        <v>1.1000000000000001</v>
      </c>
      <c r="H190" s="90">
        <v>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</row>
    <row r="191" spans="2:28" hidden="1" x14ac:dyDescent="0.35">
      <c r="B191" s="90" t="s">
        <v>1086</v>
      </c>
      <c r="C191" s="90"/>
      <c r="D191" s="90"/>
      <c r="E191" s="90" t="s">
        <v>375</v>
      </c>
      <c r="F191" s="90"/>
      <c r="G191" s="90">
        <v>1.1000000000000001</v>
      </c>
      <c r="H191" s="90">
        <v>0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</row>
    <row r="192" spans="2:28" hidden="1" x14ac:dyDescent="0.35">
      <c r="B192" s="90" t="s">
        <v>1087</v>
      </c>
      <c r="C192" s="90"/>
      <c r="D192" s="90"/>
      <c r="E192" s="90" t="s">
        <v>375</v>
      </c>
      <c r="F192" s="90"/>
      <c r="G192" s="90">
        <v>1.1000000000000001</v>
      </c>
      <c r="H192" s="90">
        <v>0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</row>
    <row r="193" spans="2:28" hidden="1" x14ac:dyDescent="0.35">
      <c r="B193" s="90" t="s">
        <v>1088</v>
      </c>
      <c r="C193" s="90"/>
      <c r="D193" s="90"/>
      <c r="E193" s="90" t="s">
        <v>375</v>
      </c>
      <c r="F193" s="90"/>
      <c r="G193" s="90">
        <v>1.1000000000000001</v>
      </c>
      <c r="H193" s="90">
        <v>0</v>
      </c>
      <c r="I193" s="90">
        <v>0</v>
      </c>
      <c r="J193" s="90">
        <v>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</row>
    <row r="194" spans="2:28" hidden="1" x14ac:dyDescent="0.35">
      <c r="B194" s="90" t="s">
        <v>1089</v>
      </c>
      <c r="C194" s="90"/>
      <c r="D194" s="90"/>
      <c r="E194" s="90" t="s">
        <v>375</v>
      </c>
      <c r="F194" s="90"/>
      <c r="G194" s="90">
        <v>1.1000000000000001</v>
      </c>
      <c r="H194" s="90">
        <v>0</v>
      </c>
      <c r="I194" s="90">
        <v>0</v>
      </c>
      <c r="J194" s="90">
        <v>0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0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</row>
  </sheetData>
  <autoFilter ref="B3:AB194" xr:uid="{3A566C7E-303D-4258-8AE9-AF9AC14F3D9E}">
    <filterColumn colId="0">
      <colorFilter dxfId="0"/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182D-1E36-4666-8176-BE760EEA085A}">
  <dimension ref="B3:E214"/>
  <sheetViews>
    <sheetView workbookViewId="0">
      <selection activeCell="F3" sqref="F3"/>
    </sheetView>
  </sheetViews>
  <sheetFormatPr defaultRowHeight="14.5" x14ac:dyDescent="0.35"/>
  <cols>
    <col min="2" max="2" width="36.26953125" customWidth="1"/>
  </cols>
  <sheetData>
    <row r="3" spans="2:5" x14ac:dyDescent="0.35">
      <c r="C3">
        <v>2010</v>
      </c>
      <c r="D3">
        <v>2017</v>
      </c>
    </row>
    <row r="4" spans="2:5" x14ac:dyDescent="0.35">
      <c r="B4" t="s">
        <v>9</v>
      </c>
      <c r="C4">
        <f>SUMIFS('FAOstat_value added'!$L:$L,'FAOstat_value added'!$J:$J,C$3,'FAOstat_value added'!$D:$D,$B4)</f>
        <v>4462.6268559999999</v>
      </c>
      <c r="D4">
        <f>SUMIFS('FAOstat_value added'!$L:$L,'FAOstat_value added'!$J:$J,D$3,'FAOstat_value added'!$D:$D,$B4)</f>
        <v>5090.1772570000003</v>
      </c>
      <c r="E4" s="36">
        <f t="shared" ref="E4:E67" si="0">((D4/C4)^(1/7))-1</f>
        <v>1.8974205216859996E-2</v>
      </c>
    </row>
    <row r="5" spans="2:5" x14ac:dyDescent="0.35">
      <c r="B5" t="s">
        <v>16</v>
      </c>
      <c r="C5">
        <f>SUMIFS('FAOstat_value added'!$L:$L,'FAOstat_value added'!$J:$J,C$3,'FAOstat_value added'!$D:$D,$B5)</f>
        <v>2141.585619</v>
      </c>
      <c r="D5">
        <f>SUMIFS('FAOstat_value added'!$L:$L,'FAOstat_value added'!$J:$J,D$3,'FAOstat_value added'!$D:$D,$B5)</f>
        <v>2476.6295019999998</v>
      </c>
      <c r="E5" s="36">
        <f t="shared" si="0"/>
        <v>2.0981664699600389E-2</v>
      </c>
    </row>
    <row r="6" spans="2:5" x14ac:dyDescent="0.35">
      <c r="B6" t="s">
        <v>20</v>
      </c>
      <c r="C6">
        <f>SUMIFS('FAOstat_value added'!$L:$L,'FAOstat_value added'!$J:$J,C$3,'FAOstat_value added'!$D:$D,$B6)</f>
        <v>13648.522725000001</v>
      </c>
      <c r="D6">
        <f>SUMIFS('FAOstat_value added'!$L:$L,'FAOstat_value added'!$J:$J,D$3,'FAOstat_value added'!$D:$D,$B6)</f>
        <v>19996.752963999999</v>
      </c>
      <c r="E6" s="36">
        <f t="shared" si="0"/>
        <v>5.6078647938072601E-2</v>
      </c>
    </row>
    <row r="7" spans="2:5" x14ac:dyDescent="0.35">
      <c r="B7" t="s">
        <v>683</v>
      </c>
      <c r="C7">
        <f>SUMIFS('FAOstat_value added'!$L:$L,'FAOstat_value added'!$J:$J,C$3,'FAOstat_value added'!$D:$D,$B7)</f>
        <v>16.767213999999999</v>
      </c>
      <c r="D7">
        <f>SUMIFS('FAOstat_value added'!$L:$L,'FAOstat_value added'!$J:$J,D$3,'FAOstat_value added'!$D:$D,$B7)</f>
        <v>14.606778</v>
      </c>
      <c r="E7" s="36">
        <f t="shared" si="0"/>
        <v>-1.9512792788490385E-2</v>
      </c>
    </row>
    <row r="8" spans="2:5" x14ac:dyDescent="0.35">
      <c r="B8" t="s">
        <v>24</v>
      </c>
      <c r="C8">
        <f>SUMIFS('FAOstat_value added'!$L:$L,'FAOstat_value added'!$J:$J,C$3,'FAOstat_value added'!$D:$D,$B8)</f>
        <v>5179.0534280000002</v>
      </c>
      <c r="D8">
        <f>SUMIFS('FAOstat_value added'!$L:$L,'FAOstat_value added'!$J:$J,D$3,'FAOstat_value added'!$D:$D,$B8)</f>
        <v>12233.141927000001</v>
      </c>
      <c r="E8" s="36">
        <f t="shared" si="0"/>
        <v>0.13064639746440032</v>
      </c>
    </row>
    <row r="9" spans="2:5" x14ac:dyDescent="0.35">
      <c r="B9" t="s">
        <v>685</v>
      </c>
      <c r="C9">
        <f>SUMIFS('FAOstat_value added'!$L:$L,'FAOstat_value added'!$J:$J,C$3,'FAOstat_value added'!$D:$D,$B9)</f>
        <v>4.8690819999999997</v>
      </c>
      <c r="D9">
        <f>SUMIFS('FAOstat_value added'!$L:$L,'FAOstat_value added'!$J:$J,D$3,'FAOstat_value added'!$D:$D,$B9)</f>
        <v>5.7890459999999999</v>
      </c>
      <c r="E9" s="36">
        <f t="shared" si="0"/>
        <v>2.5031307600488217E-2</v>
      </c>
    </row>
    <row r="10" spans="2:5" x14ac:dyDescent="0.35">
      <c r="B10" t="s">
        <v>513</v>
      </c>
      <c r="C10">
        <f>SUMIFS('FAOstat_value added'!$L:$L,'FAOstat_value added'!$J:$J,C$3,'FAOstat_value added'!$D:$D,$B10)</f>
        <v>18.762962999999999</v>
      </c>
      <c r="D10">
        <f>SUMIFS('FAOstat_value added'!$L:$L,'FAOstat_value added'!$J:$J,D$3,'FAOstat_value added'!$D:$D,$B10)</f>
        <v>26.329630000000002</v>
      </c>
      <c r="E10" s="36">
        <f t="shared" si="0"/>
        <v>4.9591914063706222E-2</v>
      </c>
    </row>
    <row r="11" spans="2:5" x14ac:dyDescent="0.35">
      <c r="B11" t="s">
        <v>28</v>
      </c>
      <c r="C11">
        <f>SUMIFS('FAOstat_value added'!$L:$L,'FAOstat_value added'!$J:$J,C$3,'FAOstat_value added'!$D:$D,$B11)</f>
        <v>30417.797998999999</v>
      </c>
      <c r="D11">
        <f>SUMIFS('FAOstat_value added'!$L:$L,'FAOstat_value added'!$J:$J,D$3,'FAOstat_value added'!$D:$D,$B11)</f>
        <v>35209.321323999997</v>
      </c>
      <c r="E11" s="36">
        <f t="shared" si="0"/>
        <v>2.1117448887193691E-2</v>
      </c>
    </row>
    <row r="12" spans="2:5" x14ac:dyDescent="0.35">
      <c r="B12" t="s">
        <v>32</v>
      </c>
      <c r="C12">
        <f>SUMIFS('FAOstat_value added'!$L:$L,'FAOstat_value added'!$J:$J,C$3,'FAOstat_value added'!$D:$D,$B12)</f>
        <v>1574.781324</v>
      </c>
      <c r="D12">
        <f>SUMIFS('FAOstat_value added'!$L:$L,'FAOstat_value added'!$J:$J,D$3,'FAOstat_value added'!$D:$D,$B12)</f>
        <v>1728.4571450000001</v>
      </c>
      <c r="E12" s="36">
        <f t="shared" si="0"/>
        <v>1.3390686570742938E-2</v>
      </c>
    </row>
    <row r="13" spans="2:5" x14ac:dyDescent="0.35">
      <c r="B13" t="s">
        <v>687</v>
      </c>
      <c r="C13">
        <f>SUMIFS('FAOstat_value added'!$L:$L,'FAOstat_value added'!$J:$J,C$3,'FAOstat_value added'!$D:$D,$B13)</f>
        <v>0.50627100000000003</v>
      </c>
      <c r="D13">
        <f>SUMIFS('FAOstat_value added'!$L:$L,'FAOstat_value added'!$J:$J,D$3,'FAOstat_value added'!$D:$D,$B13)</f>
        <v>0.55865900000000002</v>
      </c>
      <c r="E13" s="36">
        <f t="shared" si="0"/>
        <v>1.4166140692073004E-2</v>
      </c>
    </row>
    <row r="14" spans="2:5" x14ac:dyDescent="0.35">
      <c r="B14" t="s">
        <v>34</v>
      </c>
      <c r="C14">
        <f>SUMIFS('FAOstat_value added'!$L:$L,'FAOstat_value added'!$J:$J,C$3,'FAOstat_value added'!$D:$D,$B14)</f>
        <v>29582.827469</v>
      </c>
      <c r="D14">
        <f>SUMIFS('FAOstat_value added'!$L:$L,'FAOstat_value added'!$J:$J,D$3,'FAOstat_value added'!$D:$D,$B14)</f>
        <v>36778.465569</v>
      </c>
      <c r="E14" s="36">
        <f t="shared" si="0"/>
        <v>3.1591377932181919E-2</v>
      </c>
    </row>
    <row r="15" spans="2:5" x14ac:dyDescent="0.35">
      <c r="B15" t="s">
        <v>38</v>
      </c>
      <c r="C15">
        <f>SUMIFS('FAOstat_value added'!$L:$L,'FAOstat_value added'!$J:$J,C$3,'FAOstat_value added'!$D:$D,$B15)</f>
        <v>4966.5652229999996</v>
      </c>
      <c r="D15">
        <f>SUMIFS('FAOstat_value added'!$L:$L,'FAOstat_value added'!$J:$J,D$3,'FAOstat_value added'!$D:$D,$B15)</f>
        <v>5033.3961529999997</v>
      </c>
      <c r="E15" s="36">
        <f t="shared" si="0"/>
        <v>1.9113151856298138E-3</v>
      </c>
    </row>
    <row r="16" spans="2:5" x14ac:dyDescent="0.35">
      <c r="B16" t="s">
        <v>41</v>
      </c>
      <c r="C16">
        <f>SUMIFS('FAOstat_value added'!$L:$L,'FAOstat_value added'!$J:$J,C$3,'FAOstat_value added'!$D:$D,$B16)</f>
        <v>2921.0739429999999</v>
      </c>
      <c r="D16">
        <f>SUMIFS('FAOstat_value added'!$L:$L,'FAOstat_value added'!$J:$J,D$3,'FAOstat_value added'!$D:$D,$B16)</f>
        <v>2291.5428609999999</v>
      </c>
      <c r="E16" s="36">
        <f t="shared" si="0"/>
        <v>-3.408085010426376E-2</v>
      </c>
    </row>
    <row r="17" spans="2:5" x14ac:dyDescent="0.35">
      <c r="B17" t="s">
        <v>43</v>
      </c>
      <c r="C17">
        <f>SUMIFS('FAOstat_value added'!$L:$L,'FAOstat_value added'!$J:$J,C$3,'FAOstat_value added'!$D:$D,$B17)</f>
        <v>110.8</v>
      </c>
      <c r="D17">
        <f>SUMIFS('FAOstat_value added'!$L:$L,'FAOstat_value added'!$J:$J,D$3,'FAOstat_value added'!$D:$D,$B17)</f>
        <v>95.9</v>
      </c>
      <c r="E17" s="36">
        <f t="shared" si="0"/>
        <v>-2.0420167670535116E-2</v>
      </c>
    </row>
    <row r="18" spans="2:5" x14ac:dyDescent="0.35">
      <c r="B18" t="s">
        <v>45</v>
      </c>
      <c r="C18">
        <f>SUMIFS('FAOstat_value added'!$L:$L,'FAOstat_value added'!$J:$J,C$3,'FAOstat_value added'!$D:$D,$B18)</f>
        <v>76.535904000000002</v>
      </c>
      <c r="D18">
        <f>SUMIFS('FAOstat_value added'!$L:$L,'FAOstat_value added'!$J:$J,D$3,'FAOstat_value added'!$D:$D,$B18)</f>
        <v>103.107798</v>
      </c>
      <c r="E18" s="36">
        <f t="shared" si="0"/>
        <v>4.3492833662992503E-2</v>
      </c>
    </row>
    <row r="19" spans="2:5" x14ac:dyDescent="0.35">
      <c r="B19" t="s">
        <v>47</v>
      </c>
      <c r="C19">
        <f>SUMIFS('FAOstat_value added'!$L:$L,'FAOstat_value added'!$J:$J,C$3,'FAOstat_value added'!$D:$D,$B19)</f>
        <v>19467.678242999998</v>
      </c>
      <c r="D19">
        <f>SUMIFS('FAOstat_value added'!$L:$L,'FAOstat_value added'!$J:$J,D$3,'FAOstat_value added'!$D:$D,$B19)</f>
        <v>32947.961176999997</v>
      </c>
      <c r="E19" s="36">
        <f t="shared" si="0"/>
        <v>7.8064914649312867E-2</v>
      </c>
    </row>
    <row r="20" spans="2:5" x14ac:dyDescent="0.35">
      <c r="B20" t="s">
        <v>49</v>
      </c>
      <c r="C20">
        <f>SUMIFS('FAOstat_value added'!$L:$L,'FAOstat_value added'!$J:$J,C$3,'FAOstat_value added'!$D:$D,$B20)</f>
        <v>58.8</v>
      </c>
      <c r="D20">
        <f>SUMIFS('FAOstat_value added'!$L:$L,'FAOstat_value added'!$J:$J,D$3,'FAOstat_value added'!$D:$D,$B20)</f>
        <v>64.650000000000006</v>
      </c>
      <c r="E20" s="36">
        <f t="shared" si="0"/>
        <v>1.3641674316933639E-2</v>
      </c>
    </row>
    <row r="21" spans="2:5" x14ac:dyDescent="0.35">
      <c r="B21" t="s">
        <v>51</v>
      </c>
      <c r="C21">
        <f>SUMIFS('FAOstat_value added'!$L:$L,'FAOstat_value added'!$J:$J,C$3,'FAOstat_value added'!$D:$D,$B21)</f>
        <v>5089.0112840000002</v>
      </c>
      <c r="D21">
        <f>SUMIFS('FAOstat_value added'!$L:$L,'FAOstat_value added'!$J:$J,D$3,'FAOstat_value added'!$D:$D,$B21)</f>
        <v>4140.4339289999998</v>
      </c>
      <c r="E21" s="36">
        <f t="shared" si="0"/>
        <v>-2.9039018710537046E-2</v>
      </c>
    </row>
    <row r="22" spans="2:5" x14ac:dyDescent="0.35">
      <c r="B22" t="s">
        <v>53</v>
      </c>
      <c r="C22">
        <f>SUMIFS('FAOstat_value added'!$L:$L,'FAOstat_value added'!$J:$J,C$3,'FAOstat_value added'!$D:$D,$B22)</f>
        <v>3679.7809090000001</v>
      </c>
      <c r="D22">
        <f>SUMIFS('FAOstat_value added'!$L:$L,'FAOstat_value added'!$J:$J,D$3,'FAOstat_value added'!$D:$D,$B22)</f>
        <v>3212.3613930000001</v>
      </c>
      <c r="E22" s="36">
        <f t="shared" si="0"/>
        <v>-1.9219603903712357E-2</v>
      </c>
    </row>
    <row r="23" spans="2:5" x14ac:dyDescent="0.35">
      <c r="B23" t="s">
        <v>55</v>
      </c>
      <c r="C23">
        <f>SUMIFS('FAOstat_value added'!$L:$L,'FAOstat_value added'!$J:$J,C$3,'FAOstat_value added'!$D:$D,$B23)</f>
        <v>160.6215</v>
      </c>
      <c r="D23">
        <f>SUMIFS('FAOstat_value added'!$L:$L,'FAOstat_value added'!$J:$J,D$3,'FAOstat_value added'!$D:$D,$B23)</f>
        <v>205.77813699999999</v>
      </c>
      <c r="E23" s="36">
        <f t="shared" si="0"/>
        <v>3.6026331186127303E-2</v>
      </c>
    </row>
    <row r="24" spans="2:5" x14ac:dyDescent="0.35">
      <c r="B24" t="s">
        <v>57</v>
      </c>
      <c r="C24">
        <f>SUMIFS('FAOstat_value added'!$L:$L,'FAOstat_value added'!$J:$J,C$3,'FAOstat_value added'!$D:$D,$B24)</f>
        <v>1584.8080279999999</v>
      </c>
      <c r="D24">
        <f>SUMIFS('FAOstat_value added'!$L:$L,'FAOstat_value added'!$J:$J,D$3,'FAOstat_value added'!$D:$D,$B24)</f>
        <v>2133.6525750000001</v>
      </c>
      <c r="E24" s="36">
        <f t="shared" si="0"/>
        <v>4.3396984843269371E-2</v>
      </c>
    </row>
    <row r="25" spans="2:5" x14ac:dyDescent="0.35">
      <c r="B25" t="s">
        <v>690</v>
      </c>
      <c r="C25">
        <f>SUMIFS('FAOstat_value added'!$L:$L,'FAOstat_value added'!$J:$J,C$3,'FAOstat_value added'!$D:$D,$B25)</f>
        <v>42.970691000000002</v>
      </c>
      <c r="D25">
        <f>SUMIFS('FAOstat_value added'!$L:$L,'FAOstat_value added'!$J:$J,D$3,'FAOstat_value added'!$D:$D,$B25)</f>
        <v>47.098185999999998</v>
      </c>
      <c r="E25" s="36">
        <f t="shared" si="0"/>
        <v>1.3188526851338089E-2</v>
      </c>
    </row>
    <row r="26" spans="2:5" x14ac:dyDescent="0.35">
      <c r="B26" t="s">
        <v>59</v>
      </c>
      <c r="C26">
        <f>SUMIFS('FAOstat_value added'!$L:$L,'FAOstat_value added'!$J:$J,C$3,'FAOstat_value added'!$D:$D,$B26)</f>
        <v>266.32284499999997</v>
      </c>
      <c r="D26">
        <f>SUMIFS('FAOstat_value added'!$L:$L,'FAOstat_value added'!$J:$J,D$3,'FAOstat_value added'!$D:$D,$B26)</f>
        <v>439.04249700000003</v>
      </c>
      <c r="E26" s="36">
        <f t="shared" si="0"/>
        <v>7.402408303787178E-2</v>
      </c>
    </row>
    <row r="27" spans="2:5" x14ac:dyDescent="0.35">
      <c r="B27" t="s">
        <v>61</v>
      </c>
      <c r="C27">
        <f>SUMIFS('FAOstat_value added'!$L:$L,'FAOstat_value added'!$J:$J,C$3,'FAOstat_value added'!$D:$D,$B27)</f>
        <v>2041.581948</v>
      </c>
      <c r="D27">
        <f>SUMIFS('FAOstat_value added'!$L:$L,'FAOstat_value added'!$J:$J,D$3,'FAOstat_value added'!$D:$D,$B27)</f>
        <v>4347.0043420000002</v>
      </c>
      <c r="E27" s="36">
        <f t="shared" si="0"/>
        <v>0.11400986503498212</v>
      </c>
    </row>
    <row r="28" spans="2:5" x14ac:dyDescent="0.35">
      <c r="B28" t="s">
        <v>63</v>
      </c>
      <c r="C28">
        <f>SUMIFS('FAOstat_value added'!$L:$L,'FAOstat_value added'!$J:$J,C$3,'FAOstat_value added'!$D:$D,$B28)</f>
        <v>1167.433655</v>
      </c>
      <c r="D28">
        <f>SUMIFS('FAOstat_value added'!$L:$L,'FAOstat_value added'!$J:$J,D$3,'FAOstat_value added'!$D:$D,$B28)</f>
        <v>1012.850233</v>
      </c>
      <c r="E28" s="36">
        <f t="shared" si="0"/>
        <v>-2.0086874808079247E-2</v>
      </c>
    </row>
    <row r="29" spans="2:5" x14ac:dyDescent="0.35">
      <c r="B29" t="s">
        <v>65</v>
      </c>
      <c r="C29">
        <f>SUMIFS('FAOstat_value added'!$L:$L,'FAOstat_value added'!$J:$J,C$3,'FAOstat_value added'!$D:$D,$B29)</f>
        <v>318.13519600000001</v>
      </c>
      <c r="D29">
        <f>SUMIFS('FAOstat_value added'!$L:$L,'FAOstat_value added'!$J:$J,D$3,'FAOstat_value added'!$D:$D,$B29)</f>
        <v>346.34427699999998</v>
      </c>
      <c r="E29" s="36">
        <f t="shared" si="0"/>
        <v>1.2210643326474369E-2</v>
      </c>
    </row>
    <row r="30" spans="2:5" x14ac:dyDescent="0.35">
      <c r="B30" t="s">
        <v>67</v>
      </c>
      <c r="C30">
        <f>SUMIFS('FAOstat_value added'!$L:$L,'FAOstat_value added'!$J:$J,C$3,'FAOstat_value added'!$D:$D,$B30)</f>
        <v>90910.397754999998</v>
      </c>
      <c r="D30">
        <f>SUMIFS('FAOstat_value added'!$L:$L,'FAOstat_value added'!$J:$J,D$3,'FAOstat_value added'!$D:$D,$B30)</f>
        <v>95178.397876999996</v>
      </c>
      <c r="E30" s="36">
        <f t="shared" si="0"/>
        <v>6.5756138409116538E-3</v>
      </c>
    </row>
    <row r="31" spans="2:5" x14ac:dyDescent="0.35">
      <c r="B31" t="s">
        <v>693</v>
      </c>
      <c r="C31">
        <f>SUMIFS('FAOstat_value added'!$L:$L,'FAOstat_value added'!$J:$J,C$3,'FAOstat_value added'!$D:$D,$B31)</f>
        <v>1.5541309999999999</v>
      </c>
      <c r="D31">
        <f>SUMIFS('FAOstat_value added'!$L:$L,'FAOstat_value added'!$J:$J,D$3,'FAOstat_value added'!$D:$D,$B31)</f>
        <v>2.057096</v>
      </c>
      <c r="E31" s="36">
        <f t="shared" si="0"/>
        <v>4.0867088412900543E-2</v>
      </c>
    </row>
    <row r="32" spans="2:5" x14ac:dyDescent="0.35">
      <c r="B32" t="s">
        <v>386</v>
      </c>
      <c r="C32">
        <f>SUMIFS('FAOstat_value added'!$L:$L,'FAOstat_value added'!$J:$J,C$3,'FAOstat_value added'!$D:$D,$B32)</f>
        <v>100.521145</v>
      </c>
      <c r="D32">
        <f>SUMIFS('FAOstat_value added'!$L:$L,'FAOstat_value added'!$J:$J,D$3,'FAOstat_value added'!$D:$D,$B32)</f>
        <v>131.76658599999999</v>
      </c>
      <c r="E32" s="36">
        <f t="shared" si="0"/>
        <v>3.9423550237255522E-2</v>
      </c>
    </row>
    <row r="33" spans="2:5" x14ac:dyDescent="0.35">
      <c r="B33" t="s">
        <v>69</v>
      </c>
      <c r="C33">
        <f>SUMIFS('FAOstat_value added'!$L:$L,'FAOstat_value added'!$J:$J,C$3,'FAOstat_value added'!$D:$D,$B33)</f>
        <v>2020.114278</v>
      </c>
      <c r="D33">
        <f>SUMIFS('FAOstat_value added'!$L:$L,'FAOstat_value added'!$J:$J,D$3,'FAOstat_value added'!$D:$D,$B33)</f>
        <v>2379.3138220000001</v>
      </c>
      <c r="E33" s="36">
        <f t="shared" si="0"/>
        <v>2.3655169991690483E-2</v>
      </c>
    </row>
    <row r="34" spans="2:5" x14ac:dyDescent="0.35">
      <c r="B34" t="s">
        <v>71</v>
      </c>
      <c r="C34">
        <f>SUMIFS('FAOstat_value added'!$L:$L,'FAOstat_value added'!$J:$J,C$3,'FAOstat_value added'!$D:$D,$B34)</f>
        <v>2438.4333360000001</v>
      </c>
      <c r="D34">
        <f>SUMIFS('FAOstat_value added'!$L:$L,'FAOstat_value added'!$J:$J,D$3,'FAOstat_value added'!$D:$D,$B34)</f>
        <v>3023.1285539999999</v>
      </c>
      <c r="E34" s="36">
        <f t="shared" si="0"/>
        <v>3.1181478933780982E-2</v>
      </c>
    </row>
    <row r="35" spans="2:5" x14ac:dyDescent="0.35">
      <c r="B35" t="s">
        <v>73</v>
      </c>
      <c r="C35">
        <f>SUMIFS('FAOstat_value added'!$L:$L,'FAOstat_value added'!$J:$J,C$3,'FAOstat_value added'!$D:$D,$B35)</f>
        <v>780.96063500000002</v>
      </c>
      <c r="D35">
        <f>SUMIFS('FAOstat_value added'!$L:$L,'FAOstat_value added'!$J:$J,D$3,'FAOstat_value added'!$D:$D,$B35)</f>
        <v>1199.2863150000001</v>
      </c>
      <c r="E35" s="36">
        <f t="shared" si="0"/>
        <v>6.3196138645503552E-2</v>
      </c>
    </row>
    <row r="36" spans="2:5" x14ac:dyDescent="0.35">
      <c r="B36" t="s">
        <v>75</v>
      </c>
      <c r="C36">
        <f>SUMIFS('FAOstat_value added'!$L:$L,'FAOstat_value added'!$J:$J,C$3,'FAOstat_value added'!$D:$D,$B36)</f>
        <v>132.97471300000001</v>
      </c>
      <c r="D36">
        <f>SUMIFS('FAOstat_value added'!$L:$L,'FAOstat_value added'!$J:$J,D$3,'FAOstat_value added'!$D:$D,$B36)</f>
        <v>119.260426</v>
      </c>
      <c r="E36" s="36">
        <f t="shared" si="0"/>
        <v>-1.5429642343817829E-2</v>
      </c>
    </row>
    <row r="37" spans="2:5" x14ac:dyDescent="0.35">
      <c r="B37" t="s">
        <v>77</v>
      </c>
      <c r="C37">
        <f>SUMIFS('FAOstat_value added'!$L:$L,'FAOstat_value added'!$J:$J,C$3,'FAOstat_value added'!$D:$D,$B37)</f>
        <v>3808.5107229999999</v>
      </c>
      <c r="D37">
        <f>SUMIFS('FAOstat_value added'!$L:$L,'FAOstat_value added'!$J:$J,D$3,'FAOstat_value added'!$D:$D,$B37)</f>
        <v>5180.9135150000002</v>
      </c>
      <c r="E37" s="36">
        <f t="shared" si="0"/>
        <v>4.4944014980049962E-2</v>
      </c>
    </row>
    <row r="38" spans="2:5" x14ac:dyDescent="0.35">
      <c r="B38" t="s">
        <v>80</v>
      </c>
      <c r="C38">
        <f>SUMIFS('FAOstat_value added'!$L:$L,'FAOstat_value added'!$J:$J,C$3,'FAOstat_value added'!$D:$D,$B38)</f>
        <v>3677.739771</v>
      </c>
      <c r="D38">
        <f>SUMIFS('FAOstat_value added'!$L:$L,'FAOstat_value added'!$J:$J,D$3,'FAOstat_value added'!$D:$D,$B38)</f>
        <v>5031.6060260000004</v>
      </c>
      <c r="E38" s="36">
        <f t="shared" si="0"/>
        <v>4.5794898358817449E-2</v>
      </c>
    </row>
    <row r="39" spans="2:5" x14ac:dyDescent="0.35">
      <c r="B39" t="s">
        <v>82</v>
      </c>
      <c r="C39">
        <f>SUMIFS('FAOstat_value added'!$L:$L,'FAOstat_value added'!$J:$J,C$3,'FAOstat_value added'!$D:$D,$B39)</f>
        <v>24149.581417000001</v>
      </c>
      <c r="D39">
        <f>SUMIFS('FAOstat_value added'!$L:$L,'FAOstat_value added'!$J:$J,D$3,'FAOstat_value added'!$D:$D,$B39)</f>
        <v>29241.569769000002</v>
      </c>
      <c r="E39" s="36">
        <f t="shared" si="0"/>
        <v>2.7708985403849251E-2</v>
      </c>
    </row>
    <row r="40" spans="2:5" x14ac:dyDescent="0.35">
      <c r="B40" t="s">
        <v>697</v>
      </c>
      <c r="C40">
        <f>SUMIFS('FAOstat_value added'!$L:$L,'FAOstat_value added'!$J:$J,C$3,'FAOstat_value added'!$D:$D,$B40)</f>
        <v>13.379258999999999</v>
      </c>
      <c r="D40">
        <f>SUMIFS('FAOstat_value added'!$L:$L,'FAOstat_value added'!$J:$J,D$3,'FAOstat_value added'!$D:$D,$B40)</f>
        <v>20.758659000000002</v>
      </c>
      <c r="E40" s="36">
        <f t="shared" si="0"/>
        <v>6.4761800550726001E-2</v>
      </c>
    </row>
    <row r="41" spans="2:5" x14ac:dyDescent="0.35">
      <c r="B41" t="s">
        <v>85</v>
      </c>
      <c r="C41">
        <f>SUMIFS('FAOstat_value added'!$L:$L,'FAOstat_value added'!$J:$J,C$3,'FAOstat_value added'!$D:$D,$B41)</f>
        <v>785.36212599999999</v>
      </c>
      <c r="D41">
        <f>SUMIFS('FAOstat_value added'!$L:$L,'FAOstat_value added'!$J:$J,D$3,'FAOstat_value added'!$D:$D,$B41)</f>
        <v>619.04709500000001</v>
      </c>
      <c r="E41" s="36">
        <f t="shared" si="0"/>
        <v>-3.3423464515661916E-2</v>
      </c>
    </row>
    <row r="42" spans="2:5" x14ac:dyDescent="0.35">
      <c r="B42" t="s">
        <v>389</v>
      </c>
      <c r="C42">
        <f>SUMIFS('FAOstat_value added'!$L:$L,'FAOstat_value added'!$J:$J,C$3,'FAOstat_value added'!$D:$D,$B42)</f>
        <v>3424.7904229999999</v>
      </c>
      <c r="D42">
        <f>SUMIFS('FAOstat_value added'!$L:$L,'FAOstat_value added'!$J:$J,D$3,'FAOstat_value added'!$D:$D,$B42)</f>
        <v>3538.6792650000002</v>
      </c>
      <c r="E42" s="36">
        <f t="shared" si="0"/>
        <v>4.6842640335496011E-3</v>
      </c>
    </row>
    <row r="43" spans="2:5" x14ac:dyDescent="0.35">
      <c r="B43" t="s">
        <v>87</v>
      </c>
      <c r="C43">
        <f>SUMIFS('FAOstat_value added'!$L:$L,'FAOstat_value added'!$J:$J,C$3,'FAOstat_value added'!$D:$D,$B43)</f>
        <v>7902.0805190000001</v>
      </c>
      <c r="D43">
        <f>SUMIFS('FAOstat_value added'!$L:$L,'FAOstat_value added'!$J:$J,D$3,'FAOstat_value added'!$D:$D,$B43)</f>
        <v>10760.560642</v>
      </c>
      <c r="E43" s="36">
        <f t="shared" si="0"/>
        <v>4.5096051572929063E-2</v>
      </c>
    </row>
    <row r="44" spans="2:5" x14ac:dyDescent="0.35">
      <c r="B44" t="s">
        <v>89</v>
      </c>
      <c r="C44">
        <f>SUMIFS('FAOstat_value added'!$L:$L,'FAOstat_value added'!$J:$J,C$3,'FAOstat_value added'!$D:$D,$B44)</f>
        <v>585312.94648699998</v>
      </c>
      <c r="D44">
        <f>SUMIFS('FAOstat_value added'!$L:$L,'FAOstat_value added'!$J:$J,D$3,'FAOstat_value added'!$D:$D,$B44)</f>
        <v>956907.81461</v>
      </c>
      <c r="E44" s="36">
        <f t="shared" si="0"/>
        <v>7.274728589369861E-2</v>
      </c>
    </row>
    <row r="45" spans="2:5" x14ac:dyDescent="0.35">
      <c r="B45" t="s">
        <v>703</v>
      </c>
      <c r="C45">
        <f>SUMIFS('FAOstat_value added'!$L:$L,'FAOstat_value added'!$J:$J,C$3,'FAOstat_value added'!$D:$D,$B45)</f>
        <v>122.020809</v>
      </c>
      <c r="D45">
        <f>SUMIFS('FAOstat_value added'!$L:$L,'FAOstat_value added'!$J:$J,D$3,'FAOstat_value added'!$D:$D,$B45)</f>
        <v>222.75687300000001</v>
      </c>
      <c r="E45" s="36">
        <f t="shared" si="0"/>
        <v>8.9789097876450397E-2</v>
      </c>
    </row>
    <row r="46" spans="2:5" x14ac:dyDescent="0.35">
      <c r="B46" t="s">
        <v>539</v>
      </c>
      <c r="C46">
        <f>SUMIFS('FAOstat_value added'!$L:$L,'FAOstat_value added'!$J:$J,C$3,'FAOstat_value added'!$D:$D,$B46)</f>
        <v>585190.92567799997</v>
      </c>
      <c r="D46">
        <f>SUMIFS('FAOstat_value added'!$L:$L,'FAOstat_value added'!$J:$J,D$3,'FAOstat_value added'!$D:$D,$B46)</f>
        <v>956685.05773700005</v>
      </c>
      <c r="E46" s="36">
        <f t="shared" si="0"/>
        <v>7.2743558481108472E-2</v>
      </c>
    </row>
    <row r="47" spans="2:5" x14ac:dyDescent="0.35">
      <c r="B47" t="s">
        <v>93</v>
      </c>
      <c r="C47">
        <f>SUMIFS('FAOstat_value added'!$L:$L,'FAOstat_value added'!$J:$J,C$3,'FAOstat_value added'!$D:$D,$B47)</f>
        <v>18124.068403000001</v>
      </c>
      <c r="D47">
        <f>SUMIFS('FAOstat_value added'!$L:$L,'FAOstat_value added'!$J:$J,D$3,'FAOstat_value added'!$D:$D,$B47)</f>
        <v>19916.800811000001</v>
      </c>
      <c r="E47" s="36">
        <f t="shared" si="0"/>
        <v>1.3565883705047188E-2</v>
      </c>
    </row>
    <row r="48" spans="2:5" x14ac:dyDescent="0.35">
      <c r="B48" t="s">
        <v>391</v>
      </c>
      <c r="C48">
        <f>SUMIFS('FAOstat_value added'!$L:$L,'FAOstat_value added'!$J:$J,C$3,'FAOstat_value added'!$D:$D,$B48)</f>
        <v>275.90201999999999</v>
      </c>
      <c r="D48">
        <f>SUMIFS('FAOstat_value added'!$L:$L,'FAOstat_value added'!$J:$J,D$3,'FAOstat_value added'!$D:$D,$B48)</f>
        <v>335.29390100000001</v>
      </c>
      <c r="E48" s="36">
        <f t="shared" si="0"/>
        <v>2.8243149533021761E-2</v>
      </c>
    </row>
    <row r="49" spans="2:5" x14ac:dyDescent="0.35">
      <c r="B49" t="s">
        <v>95</v>
      </c>
      <c r="C49">
        <f>SUMIFS('FAOstat_value added'!$L:$L,'FAOstat_value added'!$J:$J,C$3,'FAOstat_value added'!$D:$D,$B49)</f>
        <v>535.625495</v>
      </c>
      <c r="D49">
        <f>SUMIFS('FAOstat_value added'!$L:$L,'FAOstat_value added'!$J:$J,D$3,'FAOstat_value added'!$D:$D,$B49)</f>
        <v>963.11633400000005</v>
      </c>
      <c r="E49" s="36">
        <f t="shared" si="0"/>
        <v>8.7432982060926978E-2</v>
      </c>
    </row>
    <row r="50" spans="2:5" x14ac:dyDescent="0.35">
      <c r="B50" t="s">
        <v>393</v>
      </c>
      <c r="C50">
        <f>SUMIFS('FAOstat_value added'!$L:$L,'FAOstat_value added'!$J:$J,C$3,'FAOstat_value added'!$D:$D,$B50)</f>
        <v>7.5182630000000001</v>
      </c>
      <c r="D50">
        <f>SUMIFS('FAOstat_value added'!$L:$L,'FAOstat_value added'!$J:$J,D$3,'FAOstat_value added'!$D:$D,$B50)</f>
        <v>10.096174</v>
      </c>
      <c r="E50" s="36">
        <f t="shared" si="0"/>
        <v>4.3016864079998607E-2</v>
      </c>
    </row>
    <row r="51" spans="2:5" x14ac:dyDescent="0.35">
      <c r="B51" t="s">
        <v>97</v>
      </c>
      <c r="C51">
        <f>SUMIFS('FAOstat_value added'!$L:$L,'FAOstat_value added'!$J:$J,C$3,'FAOstat_value added'!$D:$D,$B51)</f>
        <v>2454.9513780000002</v>
      </c>
      <c r="D51">
        <f>SUMIFS('FAOstat_value added'!$L:$L,'FAOstat_value added'!$J:$J,D$3,'FAOstat_value added'!$D:$D,$B51)</f>
        <v>2916.7431029999998</v>
      </c>
      <c r="E51" s="36">
        <f t="shared" si="0"/>
        <v>2.4928600139568324E-2</v>
      </c>
    </row>
    <row r="52" spans="2:5" x14ac:dyDescent="0.35">
      <c r="B52" t="s">
        <v>545</v>
      </c>
      <c r="C52">
        <f>SUMIFS('FAOstat_value added'!$L:$L,'FAOstat_value added'!$J:$J,C$3,'FAOstat_value added'!$D:$D,$B52)</f>
        <v>6104.0263699999996</v>
      </c>
      <c r="D52">
        <f>SUMIFS('FAOstat_value added'!$L:$L,'FAOstat_value added'!$J:$J,D$3,'FAOstat_value added'!$D:$D,$B52)</f>
        <v>8230.6664020000007</v>
      </c>
      <c r="E52" s="36">
        <f t="shared" si="0"/>
        <v>4.3627499170647344E-2</v>
      </c>
    </row>
    <row r="53" spans="2:5" x14ac:dyDescent="0.35">
      <c r="B53" t="s">
        <v>99</v>
      </c>
      <c r="C53">
        <f>SUMIFS('FAOstat_value added'!$L:$L,'FAOstat_value added'!$J:$J,C$3,'FAOstat_value added'!$D:$D,$B53)</f>
        <v>2211.501291</v>
      </c>
      <c r="D53">
        <f>SUMIFS('FAOstat_value added'!$L:$L,'FAOstat_value added'!$J:$J,D$3,'FAOstat_value added'!$D:$D,$B53)</f>
        <v>1624.057992</v>
      </c>
      <c r="E53" s="36">
        <f t="shared" si="0"/>
        <v>-4.3147700037227787E-2</v>
      </c>
    </row>
    <row r="54" spans="2:5" x14ac:dyDescent="0.35">
      <c r="B54" t="s">
        <v>706</v>
      </c>
      <c r="C54">
        <f>SUMIFS('FAOstat_value added'!$L:$L,'FAOstat_value added'!$J:$J,C$3,'FAOstat_value added'!$D:$D,$B54)</f>
        <v>2325</v>
      </c>
      <c r="D54">
        <f>SUMIFS('FAOstat_value added'!$L:$L,'FAOstat_value added'!$J:$J,D$3,'FAOstat_value added'!$D:$D,$B54)</f>
        <v>3681</v>
      </c>
      <c r="E54" s="36">
        <f t="shared" si="0"/>
        <v>6.7839847343352577E-2</v>
      </c>
    </row>
    <row r="55" spans="2:5" x14ac:dyDescent="0.35">
      <c r="B55" t="s">
        <v>708</v>
      </c>
      <c r="C55">
        <f>SUMIFS('FAOstat_value added'!$L:$L,'FAOstat_value added'!$J:$J,C$3,'FAOstat_value added'!$D:$D,$B55)</f>
        <v>13.015447999999999</v>
      </c>
      <c r="D55">
        <f>SUMIFS('FAOstat_value added'!$L:$L,'FAOstat_value added'!$J:$J,D$3,'FAOstat_value added'!$D:$D,$B55)</f>
        <v>11.829488</v>
      </c>
      <c r="E55" s="36">
        <f t="shared" si="0"/>
        <v>-1.3556072163123711E-2</v>
      </c>
    </row>
    <row r="56" spans="2:5" x14ac:dyDescent="0.35">
      <c r="B56" t="s">
        <v>101</v>
      </c>
      <c r="C56">
        <f>SUMIFS('FAOstat_value added'!$L:$L,'FAOstat_value added'!$J:$J,C$3,'FAOstat_value added'!$D:$D,$B56)</f>
        <v>530.29955199999995</v>
      </c>
      <c r="D56">
        <f>SUMIFS('FAOstat_value added'!$L:$L,'FAOstat_value added'!$J:$J,D$3,'FAOstat_value added'!$D:$D,$B56)</f>
        <v>457.40790800000002</v>
      </c>
      <c r="E56" s="36">
        <f t="shared" si="0"/>
        <v>-2.0902236893919457E-2</v>
      </c>
    </row>
    <row r="57" spans="2:5" x14ac:dyDescent="0.35">
      <c r="B57" t="s">
        <v>103</v>
      </c>
      <c r="C57">
        <f>SUMIFS('FAOstat_value added'!$L:$L,'FAOstat_value added'!$J:$J,C$3,'FAOstat_value added'!$D:$D,$B57)</f>
        <v>3152.6448759999998</v>
      </c>
      <c r="D57">
        <f>SUMIFS('FAOstat_value added'!$L:$L,'FAOstat_value added'!$J:$J,D$3,'FAOstat_value added'!$D:$D,$B57)</f>
        <v>4442.5701209999997</v>
      </c>
      <c r="E57" s="36">
        <f t="shared" si="0"/>
        <v>5.0219048669190469E-2</v>
      </c>
    </row>
    <row r="58" spans="2:5" x14ac:dyDescent="0.35">
      <c r="B58" t="s">
        <v>471</v>
      </c>
      <c r="C58">
        <f>SUMIFS('FAOstat_value added'!$L:$L,'FAOstat_value added'!$J:$J,C$3,'FAOstat_value added'!$D:$D,$B58)</f>
        <v>2905.3462460000001</v>
      </c>
      <c r="D58">
        <f>SUMIFS('FAOstat_value added'!$L:$L,'FAOstat_value added'!$J:$J,D$3,'FAOstat_value added'!$D:$D,$B58)</f>
        <v>3963.6674979999998</v>
      </c>
      <c r="E58" s="36">
        <f t="shared" si="0"/>
        <v>4.5373125885423748E-2</v>
      </c>
    </row>
    <row r="59" spans="2:5" x14ac:dyDescent="0.35">
      <c r="B59" t="s">
        <v>107</v>
      </c>
      <c r="C59">
        <f>SUMIFS('FAOstat_value added'!$L:$L,'FAOstat_value added'!$J:$J,C$3,'FAOstat_value added'!$D:$D,$B59)</f>
        <v>4621.1919710000002</v>
      </c>
      <c r="D59">
        <f>SUMIFS('FAOstat_value added'!$L:$L,'FAOstat_value added'!$J:$J,D$3,'FAOstat_value added'!$D:$D,$B59)</f>
        <v>7488.2311689999997</v>
      </c>
      <c r="E59" s="36">
        <f t="shared" si="0"/>
        <v>7.1387220597073808E-2</v>
      </c>
    </row>
    <row r="60" spans="2:5" x14ac:dyDescent="0.35">
      <c r="B60" t="s">
        <v>109</v>
      </c>
      <c r="C60">
        <f>SUMIFS('FAOstat_value added'!$L:$L,'FAOstat_value added'!$J:$J,C$3,'FAOstat_value added'!$D:$D,$B60)</f>
        <v>3870.1475350000001</v>
      </c>
      <c r="D60">
        <f>SUMIFS('FAOstat_value added'!$L:$L,'FAOstat_value added'!$J:$J,D$3,'FAOstat_value added'!$D:$D,$B60)</f>
        <v>4703.8469059999998</v>
      </c>
      <c r="E60" s="36">
        <f t="shared" si="0"/>
        <v>2.8261713100529828E-2</v>
      </c>
    </row>
    <row r="61" spans="2:5" x14ac:dyDescent="0.35">
      <c r="B61" t="s">
        <v>398</v>
      </c>
      <c r="C61">
        <f>SUMIFS('FAOstat_value added'!$L:$L,'FAOstat_value added'!$J:$J,C$3,'FAOstat_value added'!$D:$D,$B61)</f>
        <v>31.783445</v>
      </c>
      <c r="D61">
        <f>SUMIFS('FAOstat_value added'!$L:$L,'FAOstat_value added'!$J:$J,D$3,'FAOstat_value added'!$D:$D,$B61)</f>
        <v>39.510933999999999</v>
      </c>
      <c r="E61" s="36">
        <f t="shared" si="0"/>
        <v>3.1578619841369004E-2</v>
      </c>
    </row>
    <row r="62" spans="2:5" x14ac:dyDescent="0.35">
      <c r="B62" t="s">
        <v>111</v>
      </c>
      <c r="C62">
        <f>SUMIFS('FAOstat_value added'!$L:$L,'FAOstat_value added'!$J:$J,C$3,'FAOstat_value added'!$D:$D,$B62)</f>
        <v>56.622222000000001</v>
      </c>
      <c r="D62">
        <f>SUMIFS('FAOstat_value added'!$L:$L,'FAOstat_value added'!$J:$J,D$3,'FAOstat_value added'!$D:$D,$B62)</f>
        <v>69.914815000000004</v>
      </c>
      <c r="E62" s="36">
        <f t="shared" si="0"/>
        <v>3.0583503323439398E-2</v>
      </c>
    </row>
    <row r="63" spans="2:5" x14ac:dyDescent="0.35">
      <c r="B63" t="s">
        <v>113</v>
      </c>
      <c r="C63">
        <f>SUMIFS('FAOstat_value added'!$L:$L,'FAOstat_value added'!$J:$J,C$3,'FAOstat_value added'!$D:$D,$B63)</f>
        <v>3220.1185089999999</v>
      </c>
      <c r="D63">
        <f>SUMIFS('FAOstat_value added'!$L:$L,'FAOstat_value added'!$J:$J,D$3,'FAOstat_value added'!$D:$D,$B63)</f>
        <v>4307.9388609999996</v>
      </c>
      <c r="E63" s="36">
        <f t="shared" si="0"/>
        <v>4.2453785729451576E-2</v>
      </c>
    </row>
    <row r="64" spans="2:5" x14ac:dyDescent="0.35">
      <c r="B64" t="s">
        <v>115</v>
      </c>
      <c r="C64">
        <f>SUMIFS('FAOstat_value added'!$L:$L,'FAOstat_value added'!$J:$J,C$3,'FAOstat_value added'!$D:$D,$B64)</f>
        <v>6769.9059999999999</v>
      </c>
      <c r="D64">
        <f>SUMIFS('FAOstat_value added'!$L:$L,'FAOstat_value added'!$J:$J,D$3,'FAOstat_value added'!$D:$D,$B64)</f>
        <v>9730.0310000000009</v>
      </c>
      <c r="E64" s="36">
        <f t="shared" si="0"/>
        <v>5.3184629364311675E-2</v>
      </c>
    </row>
    <row r="65" spans="2:5" x14ac:dyDescent="0.35">
      <c r="B65" t="s">
        <v>117</v>
      </c>
      <c r="C65">
        <f>SUMIFS('FAOstat_value added'!$L:$L,'FAOstat_value added'!$J:$J,C$3,'FAOstat_value added'!$D:$D,$B65)</f>
        <v>28632.378940999999</v>
      </c>
      <c r="D65">
        <f>SUMIFS('FAOstat_value added'!$L:$L,'FAOstat_value added'!$J:$J,D$3,'FAOstat_value added'!$D:$D,$B65)</f>
        <v>22411.845851999999</v>
      </c>
      <c r="E65" s="36">
        <f t="shared" si="0"/>
        <v>-3.4387487412680051E-2</v>
      </c>
    </row>
    <row r="66" spans="2:5" x14ac:dyDescent="0.35">
      <c r="B66" t="s">
        <v>119</v>
      </c>
      <c r="C66">
        <f>SUMIFS('FAOstat_value added'!$L:$L,'FAOstat_value added'!$J:$J,C$3,'FAOstat_value added'!$D:$D,$B66)</f>
        <v>1287.984864</v>
      </c>
      <c r="D66">
        <f>SUMIFS('FAOstat_value added'!$L:$L,'FAOstat_value added'!$J:$J,D$3,'FAOstat_value added'!$D:$D,$B66)</f>
        <v>1256.8869609999999</v>
      </c>
      <c r="E66" s="36">
        <f t="shared" si="0"/>
        <v>-3.4854656277981677E-3</v>
      </c>
    </row>
    <row r="67" spans="2:5" x14ac:dyDescent="0.35">
      <c r="B67" t="s">
        <v>121</v>
      </c>
      <c r="C67">
        <f>SUMIFS('FAOstat_value added'!$L:$L,'FAOstat_value added'!$J:$J,C$3,'FAOstat_value added'!$D:$D,$B67)</f>
        <v>172.98803799999999</v>
      </c>
      <c r="D67">
        <f>SUMIFS('FAOstat_value added'!$L:$L,'FAOstat_value added'!$J:$J,D$3,'FAOstat_value added'!$D:$D,$B67)</f>
        <v>286.336119</v>
      </c>
      <c r="E67" s="36">
        <f t="shared" si="0"/>
        <v>7.4646733717842917E-2</v>
      </c>
    </row>
    <row r="68" spans="2:5" x14ac:dyDescent="0.35">
      <c r="B68" t="s">
        <v>401</v>
      </c>
      <c r="C68">
        <f>SUMIFS('FAOstat_value added'!$L:$L,'FAOstat_value added'!$J:$J,C$3,'FAOstat_value added'!$D:$D,$B68)</f>
        <v>389.26829300000003</v>
      </c>
      <c r="D68">
        <f>SUMIFS('FAOstat_value added'!$L:$L,'FAOstat_value added'!$J:$J,D$3,'FAOstat_value added'!$D:$D,$B68)</f>
        <v>1035.1662329999999</v>
      </c>
      <c r="E68" s="36">
        <f t="shared" ref="E68:E131" si="1">((D68/C68)^(1/7))-1</f>
        <v>0.14995316353313193</v>
      </c>
    </row>
    <row r="69" spans="2:5" x14ac:dyDescent="0.35">
      <c r="B69" t="s">
        <v>123</v>
      </c>
      <c r="C69">
        <f>SUMIFS('FAOstat_value added'!$L:$L,'FAOstat_value added'!$J:$J,C$3,'FAOstat_value added'!$D:$D,$B69)</f>
        <v>619.47218899999996</v>
      </c>
      <c r="D69">
        <f>SUMIFS('FAOstat_value added'!$L:$L,'FAOstat_value added'!$J:$J,D$3,'FAOstat_value added'!$D:$D,$B69)</f>
        <v>636.79890699999999</v>
      </c>
      <c r="E69" s="36">
        <f t="shared" si="1"/>
        <v>3.9486484116713072E-3</v>
      </c>
    </row>
    <row r="70" spans="2:5" x14ac:dyDescent="0.35">
      <c r="B70" t="s">
        <v>125</v>
      </c>
      <c r="C70">
        <f>SUMIFS('FAOstat_value added'!$L:$L,'FAOstat_value added'!$J:$J,C$3,'FAOstat_value added'!$D:$D,$B70)</f>
        <v>450.80999000000003</v>
      </c>
      <c r="D70">
        <f>SUMIFS('FAOstat_value added'!$L:$L,'FAOstat_value added'!$J:$J,D$3,'FAOstat_value added'!$D:$D,$B70)</f>
        <v>370.93753299999997</v>
      </c>
      <c r="E70" s="36">
        <f t="shared" si="1"/>
        <v>-2.747441517915894E-2</v>
      </c>
    </row>
    <row r="71" spans="2:5" x14ac:dyDescent="0.35">
      <c r="B71" t="s">
        <v>127</v>
      </c>
      <c r="C71">
        <f>SUMIFS('FAOstat_value added'!$L:$L,'FAOstat_value added'!$J:$J,C$3,'FAOstat_value added'!$D:$D,$B71)</f>
        <v>11105.035059</v>
      </c>
      <c r="D71">
        <f>SUMIFS('FAOstat_value added'!$L:$L,'FAOstat_value added'!$J:$J,D$3,'FAOstat_value added'!$D:$D,$B71)</f>
        <v>25940.633521</v>
      </c>
      <c r="E71" s="36">
        <f t="shared" si="1"/>
        <v>0.12885259296198126</v>
      </c>
    </row>
    <row r="72" spans="2:5" x14ac:dyDescent="0.35">
      <c r="B72" t="s">
        <v>129</v>
      </c>
      <c r="C72">
        <f>SUMIFS('FAOstat_value added'!$L:$L,'FAOstat_value added'!$J:$J,C$3,'FAOstat_value added'!$D:$D,$B72)</f>
        <v>286.62157200000001</v>
      </c>
      <c r="D72">
        <f>SUMIFS('FAOstat_value added'!$L:$L,'FAOstat_value added'!$J:$J,D$3,'FAOstat_value added'!$D:$D,$B72)</f>
        <v>563.81806600000004</v>
      </c>
      <c r="E72" s="36">
        <f t="shared" si="1"/>
        <v>0.10147775454997499</v>
      </c>
    </row>
    <row r="73" spans="2:5" x14ac:dyDescent="0.35">
      <c r="B73" t="s">
        <v>131</v>
      </c>
      <c r="C73">
        <f>SUMIFS('FAOstat_value added'!$L:$L,'FAOstat_value added'!$J:$J,C$3,'FAOstat_value added'!$D:$D,$B73)</f>
        <v>6027.4557000000004</v>
      </c>
      <c r="D73">
        <f>SUMIFS('FAOstat_value added'!$L:$L,'FAOstat_value added'!$J:$J,D$3,'FAOstat_value added'!$D:$D,$B73)</f>
        <v>5920.6590459999998</v>
      </c>
      <c r="E73" s="36">
        <f t="shared" si="1"/>
        <v>-2.5506292264806385E-3</v>
      </c>
    </row>
    <row r="74" spans="2:5" x14ac:dyDescent="0.35">
      <c r="B74" t="s">
        <v>133</v>
      </c>
      <c r="C74">
        <f>SUMIFS('FAOstat_value added'!$L:$L,'FAOstat_value added'!$J:$J,C$3,'FAOstat_value added'!$D:$D,$B74)</f>
        <v>42388.204723000003</v>
      </c>
      <c r="D74">
        <f>SUMIFS('FAOstat_value added'!$L:$L,'FAOstat_value added'!$J:$J,D$3,'FAOstat_value added'!$D:$D,$B74)</f>
        <v>40232.465419</v>
      </c>
      <c r="E74" s="36">
        <f t="shared" si="1"/>
        <v>-7.4288211487542055E-3</v>
      </c>
    </row>
    <row r="75" spans="2:5" x14ac:dyDescent="0.35">
      <c r="B75" t="s">
        <v>408</v>
      </c>
      <c r="C75">
        <f>SUMIFS('FAOstat_value added'!$L:$L,'FAOstat_value added'!$J:$J,C$3,'FAOstat_value added'!$D:$D,$B75)</f>
        <v>138.01209700000001</v>
      </c>
      <c r="D75">
        <f>SUMIFS('FAOstat_value added'!$L:$L,'FAOstat_value added'!$J:$J,D$3,'FAOstat_value added'!$D:$D,$B75)</f>
        <v>158.33201800000001</v>
      </c>
      <c r="E75" s="36">
        <f t="shared" si="1"/>
        <v>1.9815611765025443E-2</v>
      </c>
    </row>
    <row r="76" spans="2:5" x14ac:dyDescent="0.35">
      <c r="B76" t="s">
        <v>412</v>
      </c>
      <c r="C76">
        <f>SUMIFS('FAOstat_value added'!$L:$L,'FAOstat_value added'!$J:$J,C$3,'FAOstat_value added'!$D:$D,$B76)</f>
        <v>561.90775599999995</v>
      </c>
      <c r="D76">
        <f>SUMIFS('FAOstat_value added'!$L:$L,'FAOstat_value added'!$J:$J,D$3,'FAOstat_value added'!$D:$D,$B76)</f>
        <v>786.00653499999999</v>
      </c>
      <c r="E76" s="36">
        <f t="shared" si="1"/>
        <v>4.9114811772878575E-2</v>
      </c>
    </row>
    <row r="77" spans="2:5" x14ac:dyDescent="0.35">
      <c r="B77" t="s">
        <v>135</v>
      </c>
      <c r="C77">
        <f>SUMIFS('FAOstat_value added'!$L:$L,'FAOstat_value added'!$J:$J,C$3,'FAOstat_value added'!$D:$D,$B77)</f>
        <v>543.13554799999997</v>
      </c>
      <c r="D77">
        <f>SUMIFS('FAOstat_value added'!$L:$L,'FAOstat_value added'!$J:$J,D$3,'FAOstat_value added'!$D:$D,$B77)</f>
        <v>316.068872</v>
      </c>
      <c r="E77" s="36">
        <f t="shared" si="1"/>
        <v>-7.4427378294267266E-2</v>
      </c>
    </row>
    <row r="78" spans="2:5" x14ac:dyDescent="0.35">
      <c r="B78" t="s">
        <v>137</v>
      </c>
      <c r="C78">
        <f>SUMIFS('FAOstat_value added'!$L:$L,'FAOstat_value added'!$J:$J,C$3,'FAOstat_value added'!$D:$D,$B78)</f>
        <v>1034.663196</v>
      </c>
      <c r="D78">
        <f>SUMIFS('FAOstat_value added'!$L:$L,'FAOstat_value added'!$J:$J,D$3,'FAOstat_value added'!$D:$D,$B78)</f>
        <v>1013.564309</v>
      </c>
      <c r="E78" s="36">
        <f t="shared" si="1"/>
        <v>-2.9389331381137751E-3</v>
      </c>
    </row>
    <row r="79" spans="2:5" x14ac:dyDescent="0.35">
      <c r="B79" t="s">
        <v>139</v>
      </c>
      <c r="C79">
        <f>SUMIFS('FAOstat_value added'!$L:$L,'FAOstat_value added'!$J:$J,C$3,'FAOstat_value added'!$D:$D,$B79)</f>
        <v>27296.388043999999</v>
      </c>
      <c r="D79">
        <f>SUMIFS('FAOstat_value added'!$L:$L,'FAOstat_value added'!$J:$J,D$3,'FAOstat_value added'!$D:$D,$B79)</f>
        <v>30478.798140999999</v>
      </c>
      <c r="E79" s="36">
        <f t="shared" si="1"/>
        <v>1.5878590540449045E-2</v>
      </c>
    </row>
    <row r="80" spans="2:5" x14ac:dyDescent="0.35">
      <c r="B80" t="s">
        <v>141</v>
      </c>
      <c r="C80">
        <f>SUMIFS('FAOstat_value added'!$L:$L,'FAOstat_value added'!$J:$J,C$3,'FAOstat_value added'!$D:$D,$B80)</f>
        <v>11276.315486</v>
      </c>
      <c r="D80">
        <f>SUMIFS('FAOstat_value added'!$L:$L,'FAOstat_value added'!$J:$J,D$3,'FAOstat_value added'!$D:$D,$B80)</f>
        <v>11619.718214</v>
      </c>
      <c r="E80" s="36">
        <f t="shared" si="1"/>
        <v>4.2947603975862503E-3</v>
      </c>
    </row>
    <row r="81" spans="2:5" x14ac:dyDescent="0.35">
      <c r="B81" t="s">
        <v>143</v>
      </c>
      <c r="C81">
        <f>SUMIFS('FAOstat_value added'!$L:$L,'FAOstat_value added'!$J:$J,C$3,'FAOstat_value added'!$D:$D,$B81)</f>
        <v>8633.6801340000002</v>
      </c>
      <c r="D81">
        <f>SUMIFS('FAOstat_value added'!$L:$L,'FAOstat_value added'!$J:$J,D$3,'FAOstat_value added'!$D:$D,$B81)</f>
        <v>7538.6562080000003</v>
      </c>
      <c r="E81" s="36">
        <f t="shared" si="1"/>
        <v>-1.9188777931128942E-2</v>
      </c>
    </row>
    <row r="82" spans="2:5" x14ac:dyDescent="0.35">
      <c r="B82" t="s">
        <v>717</v>
      </c>
      <c r="C82">
        <f>SUMIFS('FAOstat_value added'!$L:$L,'FAOstat_value added'!$J:$J,C$3,'FAOstat_value added'!$D:$D,$B82)</f>
        <v>335.37959599999999</v>
      </c>
      <c r="D82">
        <f>SUMIFS('FAOstat_value added'!$L:$L,'FAOstat_value added'!$J:$J,D$3,'FAOstat_value added'!$D:$D,$B82)</f>
        <v>543.61016400000005</v>
      </c>
      <c r="E82" s="36">
        <f t="shared" si="1"/>
        <v>7.1431520394482417E-2</v>
      </c>
    </row>
    <row r="83" spans="2:5" x14ac:dyDescent="0.35">
      <c r="B83" t="s">
        <v>145</v>
      </c>
      <c r="C83">
        <f>SUMIFS('FAOstat_value added'!$L:$L,'FAOstat_value added'!$J:$J,C$3,'FAOstat_value added'!$D:$D,$B83)</f>
        <v>34.796295999999998</v>
      </c>
      <c r="D83">
        <f>SUMIFS('FAOstat_value added'!$L:$L,'FAOstat_value added'!$J:$J,D$3,'FAOstat_value added'!$D:$D,$B83)</f>
        <v>60.466535</v>
      </c>
      <c r="E83" s="36">
        <f t="shared" si="1"/>
        <v>8.2139256826698537E-2</v>
      </c>
    </row>
    <row r="84" spans="2:5" x14ac:dyDescent="0.35">
      <c r="B84" t="s">
        <v>147</v>
      </c>
      <c r="C84">
        <f>SUMIFS('FAOstat_value added'!$L:$L,'FAOstat_value added'!$J:$J,C$3,'FAOstat_value added'!$D:$D,$B84)</f>
        <v>4569.6633430000002</v>
      </c>
      <c r="D84">
        <f>SUMIFS('FAOstat_value added'!$L:$L,'FAOstat_value added'!$J:$J,D$3,'FAOstat_value added'!$D:$D,$B84)</f>
        <v>7605.9549349999998</v>
      </c>
      <c r="E84" s="36">
        <f t="shared" si="1"/>
        <v>7.549881096293598E-2</v>
      </c>
    </row>
    <row r="85" spans="2:5" x14ac:dyDescent="0.35">
      <c r="B85" t="s">
        <v>400</v>
      </c>
      <c r="C85">
        <f>SUMIFS('FAOstat_value added'!$L:$L,'FAOstat_value added'!$J:$J,C$3,'FAOstat_value added'!$D:$D,$B85)</f>
        <v>1198.3260379999999</v>
      </c>
      <c r="D85">
        <f>SUMIFS('FAOstat_value added'!$L:$L,'FAOstat_value added'!$J:$J,D$3,'FAOstat_value added'!$D:$D,$B85)</f>
        <v>1768.2306599999999</v>
      </c>
      <c r="E85" s="36">
        <f t="shared" si="1"/>
        <v>5.7152650383936576E-2</v>
      </c>
    </row>
    <row r="86" spans="2:5" x14ac:dyDescent="0.35">
      <c r="B86" t="s">
        <v>149</v>
      </c>
      <c r="C86">
        <f>SUMIFS('FAOstat_value added'!$L:$L,'FAOstat_value added'!$J:$J,C$3,'FAOstat_value added'!$D:$D,$B86)</f>
        <v>382.82010200000002</v>
      </c>
      <c r="D86">
        <f>SUMIFS('FAOstat_value added'!$L:$L,'FAOstat_value added'!$J:$J,D$3,'FAOstat_value added'!$D:$D,$B86)</f>
        <v>663.71741999999995</v>
      </c>
      <c r="E86" s="36">
        <f t="shared" si="1"/>
        <v>8.1785638761064927E-2</v>
      </c>
    </row>
    <row r="87" spans="2:5" x14ac:dyDescent="0.35">
      <c r="B87" t="s">
        <v>418</v>
      </c>
      <c r="C87">
        <f>SUMIFS('FAOstat_value added'!$L:$L,'FAOstat_value added'!$J:$J,C$3,'FAOstat_value added'!$D:$D,$B87)</f>
        <v>359.86766899999998</v>
      </c>
      <c r="D87">
        <f>SUMIFS('FAOstat_value added'!$L:$L,'FAOstat_value added'!$J:$J,D$3,'FAOstat_value added'!$D:$D,$B87)</f>
        <v>469.53237100000001</v>
      </c>
      <c r="E87" s="36">
        <f t="shared" si="1"/>
        <v>3.873136143272049E-2</v>
      </c>
    </row>
    <row r="88" spans="2:5" x14ac:dyDescent="0.35">
      <c r="B88" t="s">
        <v>719</v>
      </c>
      <c r="C88">
        <f>SUMIFS('FAOstat_value added'!$L:$L,'FAOstat_value added'!$J:$J,C$3,'FAOstat_value added'!$D:$D,$B88)</f>
        <v>1705.5340819999999</v>
      </c>
      <c r="D88">
        <f>SUMIFS('FAOstat_value added'!$L:$L,'FAOstat_value added'!$J:$J,D$3,'FAOstat_value added'!$D:$D,$B88)</f>
        <v>1556.4777309999999</v>
      </c>
      <c r="E88" s="36">
        <f t="shared" si="1"/>
        <v>-1.2979727618460779E-2</v>
      </c>
    </row>
    <row r="89" spans="2:5" x14ac:dyDescent="0.35">
      <c r="B89" t="s">
        <v>151</v>
      </c>
      <c r="C89">
        <f>SUMIFS('FAOstat_value added'!$L:$L,'FAOstat_value added'!$J:$J,C$3,'FAOstat_value added'!$D:$D,$B89)</f>
        <v>1835.973348</v>
      </c>
      <c r="D89">
        <f>SUMIFS('FAOstat_value added'!$L:$L,'FAOstat_value added'!$J:$J,D$3,'FAOstat_value added'!$D:$D,$B89)</f>
        <v>2967.2904549999998</v>
      </c>
      <c r="E89" s="36">
        <f t="shared" si="1"/>
        <v>7.0988512161451967E-2</v>
      </c>
    </row>
    <row r="90" spans="2:5" x14ac:dyDescent="0.35">
      <c r="B90" t="s">
        <v>153</v>
      </c>
      <c r="C90">
        <f>SUMIFS('FAOstat_value added'!$L:$L,'FAOstat_value added'!$J:$J,C$3,'FAOstat_value added'!$D:$D,$B90)</f>
        <v>4010.4226699999999</v>
      </c>
      <c r="D90">
        <f>SUMIFS('FAOstat_value added'!$L:$L,'FAOstat_value added'!$J:$J,D$3,'FAOstat_value added'!$D:$D,$B90)</f>
        <v>5374.7406780000001</v>
      </c>
      <c r="E90" s="36">
        <f t="shared" si="1"/>
        <v>4.2717750993760184E-2</v>
      </c>
    </row>
    <row r="91" spans="2:5" x14ac:dyDescent="0.35">
      <c r="B91" t="s">
        <v>155</v>
      </c>
      <c r="C91">
        <f>SUMIFS('FAOstat_value added'!$L:$L,'FAOstat_value added'!$J:$J,C$3,'FAOstat_value added'!$D:$D,$B91)</f>
        <v>864.67641800000001</v>
      </c>
      <c r="D91">
        <f>SUMIFS('FAOstat_value added'!$L:$L,'FAOstat_value added'!$J:$J,D$3,'FAOstat_value added'!$D:$D,$B91)</f>
        <v>907.74463800000001</v>
      </c>
      <c r="E91" s="36">
        <f t="shared" si="1"/>
        <v>6.9681294579941877E-3</v>
      </c>
    </row>
    <row r="92" spans="2:5" x14ac:dyDescent="0.35">
      <c r="B92" t="s">
        <v>157</v>
      </c>
      <c r="C92">
        <f>SUMIFS('FAOstat_value added'!$L:$L,'FAOstat_value added'!$J:$J,C$3,'FAOstat_value added'!$D:$D,$B92)</f>
        <v>284277.94711499999</v>
      </c>
      <c r="D92">
        <f>SUMIFS('FAOstat_value added'!$L:$L,'FAOstat_value added'!$J:$J,D$3,'FAOstat_value added'!$D:$D,$B92)</f>
        <v>410024.98182300001</v>
      </c>
      <c r="E92" s="36">
        <f t="shared" si="1"/>
        <v>5.3716736677777988E-2</v>
      </c>
    </row>
    <row r="93" spans="2:5" x14ac:dyDescent="0.35">
      <c r="B93" t="s">
        <v>159</v>
      </c>
      <c r="C93">
        <f>SUMIFS('FAOstat_value added'!$L:$L,'FAOstat_value added'!$J:$J,C$3,'FAOstat_value added'!$D:$D,$B93)</f>
        <v>105178.704352</v>
      </c>
      <c r="D93">
        <f>SUMIFS('FAOstat_value added'!$L:$L,'FAOstat_value added'!$J:$J,D$3,'FAOstat_value added'!$D:$D,$B93)</f>
        <v>133570.53948800001</v>
      </c>
      <c r="E93" s="36">
        <f t="shared" si="1"/>
        <v>3.4727814125683709E-2</v>
      </c>
    </row>
    <row r="94" spans="2:5" x14ac:dyDescent="0.35">
      <c r="B94" t="s">
        <v>161</v>
      </c>
      <c r="C94">
        <f>SUMIFS('FAOstat_value added'!$L:$L,'FAOstat_value added'!$J:$J,C$3,'FAOstat_value added'!$D:$D,$B94)</f>
        <v>31918.418894999999</v>
      </c>
      <c r="D94">
        <f>SUMIFS('FAOstat_value added'!$L:$L,'FAOstat_value added'!$J:$J,D$3,'FAOstat_value added'!$D:$D,$B94)</f>
        <v>43791.556113999999</v>
      </c>
      <c r="E94" s="36">
        <f t="shared" si="1"/>
        <v>4.6215829774591821E-2</v>
      </c>
    </row>
    <row r="95" spans="2:5" x14ac:dyDescent="0.35">
      <c r="B95" t="s">
        <v>163</v>
      </c>
      <c r="C95">
        <f>SUMIFS('FAOstat_value added'!$L:$L,'FAOstat_value added'!$J:$J,C$3,'FAOstat_value added'!$D:$D,$B95)</f>
        <v>7150.6239320000004</v>
      </c>
      <c r="D95">
        <f>SUMIFS('FAOstat_value added'!$L:$L,'FAOstat_value added'!$J:$J,D$3,'FAOstat_value added'!$D:$D,$B95)</f>
        <v>5572.9601350000003</v>
      </c>
      <c r="E95" s="36">
        <f t="shared" si="1"/>
        <v>-3.4983872963141205E-2</v>
      </c>
    </row>
    <row r="96" spans="2:5" x14ac:dyDescent="0.35">
      <c r="B96" t="s">
        <v>165</v>
      </c>
      <c r="C96">
        <f>SUMIFS('FAOstat_value added'!$L:$L,'FAOstat_value added'!$J:$J,C$3,'FAOstat_value added'!$D:$D,$B96)</f>
        <v>2110.1081410000002</v>
      </c>
      <c r="D96">
        <f>SUMIFS('FAOstat_value added'!$L:$L,'FAOstat_value added'!$J:$J,D$3,'FAOstat_value added'!$D:$D,$B96)</f>
        <v>3936.2685470000001</v>
      </c>
      <c r="E96" s="36">
        <f t="shared" si="1"/>
        <v>9.31578004726763E-2</v>
      </c>
    </row>
    <row r="97" spans="2:5" x14ac:dyDescent="0.35">
      <c r="B97" t="s">
        <v>167</v>
      </c>
      <c r="C97">
        <f>SUMIFS('FAOstat_value added'!$L:$L,'FAOstat_value added'!$J:$J,C$3,'FAOstat_value added'!$D:$D,$B97)</f>
        <v>3611.5536619999998</v>
      </c>
      <c r="D97">
        <f>SUMIFS('FAOstat_value added'!$L:$L,'FAOstat_value added'!$J:$J,D$3,'FAOstat_value added'!$D:$D,$B97)</f>
        <v>4100.6590299999998</v>
      </c>
      <c r="E97" s="36">
        <f t="shared" si="1"/>
        <v>1.8309841394053006E-2</v>
      </c>
    </row>
    <row r="98" spans="2:5" x14ac:dyDescent="0.35">
      <c r="B98" t="s">
        <v>169</v>
      </c>
      <c r="C98">
        <f>SUMIFS('FAOstat_value added'!$L:$L,'FAOstat_value added'!$J:$J,C$3,'FAOstat_value added'!$D:$D,$B98)</f>
        <v>37889.797057000003</v>
      </c>
      <c r="D98">
        <f>SUMIFS('FAOstat_value added'!$L:$L,'FAOstat_value added'!$J:$J,D$3,'FAOstat_value added'!$D:$D,$B98)</f>
        <v>38533.311960999999</v>
      </c>
      <c r="E98" s="36">
        <f t="shared" si="1"/>
        <v>2.408788483187374E-3</v>
      </c>
    </row>
    <row r="99" spans="2:5" x14ac:dyDescent="0.35">
      <c r="B99" t="s">
        <v>171</v>
      </c>
      <c r="C99">
        <f>SUMIFS('FAOstat_value added'!$L:$L,'FAOstat_value added'!$J:$J,C$3,'FAOstat_value added'!$D:$D,$B99)</f>
        <v>696.59049400000004</v>
      </c>
      <c r="D99">
        <f>SUMIFS('FAOstat_value added'!$L:$L,'FAOstat_value added'!$J:$J,D$3,'FAOstat_value added'!$D:$D,$B99)</f>
        <v>982.10016499999995</v>
      </c>
      <c r="E99" s="36">
        <f t="shared" si="1"/>
        <v>5.0294707864929622E-2</v>
      </c>
    </row>
    <row r="100" spans="2:5" x14ac:dyDescent="0.35">
      <c r="B100" t="s">
        <v>173</v>
      </c>
      <c r="C100">
        <f>SUMIFS('FAOstat_value added'!$L:$L,'FAOstat_value added'!$J:$J,C$3,'FAOstat_value added'!$D:$D,$B100)</f>
        <v>62829.891248</v>
      </c>
      <c r="D100">
        <f>SUMIFS('FAOstat_value added'!$L:$L,'FAOstat_value added'!$J:$J,D$3,'FAOstat_value added'!$D:$D,$B100)</f>
        <v>57797.299055000003</v>
      </c>
      <c r="E100" s="36">
        <f t="shared" si="1"/>
        <v>-1.1856139754447104E-2</v>
      </c>
    </row>
    <row r="101" spans="2:5" x14ac:dyDescent="0.35">
      <c r="B101" t="s">
        <v>175</v>
      </c>
      <c r="C101">
        <f>SUMIFS('FAOstat_value added'!$L:$L,'FAOstat_value added'!$J:$J,C$3,'FAOstat_value added'!$D:$D,$B101)</f>
        <v>1109.7787269999999</v>
      </c>
      <c r="D101">
        <f>SUMIFS('FAOstat_value added'!$L:$L,'FAOstat_value added'!$J:$J,D$3,'FAOstat_value added'!$D:$D,$B101)</f>
        <v>2256.3380280000001</v>
      </c>
      <c r="E101" s="36">
        <f t="shared" si="1"/>
        <v>0.10668485524463178</v>
      </c>
    </row>
    <row r="102" spans="2:5" x14ac:dyDescent="0.35">
      <c r="B102" t="s">
        <v>177</v>
      </c>
      <c r="C102">
        <f>SUMIFS('FAOstat_value added'!$L:$L,'FAOstat_value added'!$J:$J,C$3,'FAOstat_value added'!$D:$D,$B102)</f>
        <v>6677.7170779999997</v>
      </c>
      <c r="D102">
        <f>SUMIFS('FAOstat_value added'!$L:$L,'FAOstat_value added'!$J:$J,D$3,'FAOstat_value added'!$D:$D,$B102)</f>
        <v>7534.5916999999999</v>
      </c>
      <c r="E102" s="36">
        <f t="shared" si="1"/>
        <v>1.7396511093018985E-2</v>
      </c>
    </row>
    <row r="103" spans="2:5" x14ac:dyDescent="0.35">
      <c r="B103" t="s">
        <v>179</v>
      </c>
      <c r="C103">
        <f>SUMIFS('FAOstat_value added'!$L:$L,'FAOstat_value added'!$J:$J,C$3,'FAOstat_value added'!$D:$D,$B103)</f>
        <v>9931.5653569999995</v>
      </c>
      <c r="D103">
        <f>SUMIFS('FAOstat_value added'!$L:$L,'FAOstat_value added'!$J:$J,D$3,'FAOstat_value added'!$D:$D,$B103)</f>
        <v>27430.200734999999</v>
      </c>
      <c r="E103" s="36">
        <f t="shared" si="1"/>
        <v>0.15619259349470838</v>
      </c>
    </row>
    <row r="104" spans="2:5" x14ac:dyDescent="0.35">
      <c r="B104" t="s">
        <v>181</v>
      </c>
      <c r="C104">
        <f>SUMIFS('FAOstat_value added'!$L:$L,'FAOstat_value added'!$J:$J,C$3,'FAOstat_value added'!$D:$D,$B104)</f>
        <v>37.570813000000001</v>
      </c>
      <c r="D104">
        <f>SUMIFS('FAOstat_value added'!$L:$L,'FAOstat_value added'!$J:$J,D$3,'FAOstat_value added'!$D:$D,$B104)</f>
        <v>44.720976999999998</v>
      </c>
      <c r="E104" s="36">
        <f t="shared" si="1"/>
        <v>2.5200171083081369E-2</v>
      </c>
    </row>
    <row r="105" spans="2:5" x14ac:dyDescent="0.35">
      <c r="B105" t="s">
        <v>183</v>
      </c>
      <c r="C105">
        <f>SUMIFS('FAOstat_value added'!$L:$L,'FAOstat_value added'!$J:$J,C$3,'FAOstat_value added'!$D:$D,$B105)</f>
        <v>519.87638900000002</v>
      </c>
      <c r="D105">
        <f>SUMIFS('FAOstat_value added'!$L:$L,'FAOstat_value added'!$J:$J,D$3,'FAOstat_value added'!$D:$D,$B105)</f>
        <v>609.78786000000002</v>
      </c>
      <c r="E105" s="36">
        <f t="shared" si="1"/>
        <v>2.3050222867190717E-2</v>
      </c>
    </row>
    <row r="106" spans="2:5" x14ac:dyDescent="0.35">
      <c r="B106" t="s">
        <v>185</v>
      </c>
      <c r="C106">
        <f>SUMIFS('FAOstat_value added'!$L:$L,'FAOstat_value added'!$J:$J,C$3,'FAOstat_value added'!$D:$D,$B106)</f>
        <v>836.53253299999994</v>
      </c>
      <c r="D106">
        <f>SUMIFS('FAOstat_value added'!$L:$L,'FAOstat_value added'!$J:$J,D$3,'FAOstat_value added'!$D:$D,$B106)</f>
        <v>963.99030300000004</v>
      </c>
      <c r="E106" s="36">
        <f t="shared" si="1"/>
        <v>2.0466018072556436E-2</v>
      </c>
    </row>
    <row r="107" spans="2:5" x14ac:dyDescent="0.35">
      <c r="B107" t="s">
        <v>187</v>
      </c>
      <c r="C107">
        <f>SUMIFS('FAOstat_value added'!$L:$L,'FAOstat_value added'!$J:$J,C$3,'FAOstat_value added'!$D:$D,$B107)</f>
        <v>1610.5813519999999</v>
      </c>
      <c r="D107">
        <f>SUMIFS('FAOstat_value added'!$L:$L,'FAOstat_value added'!$J:$J,D$3,'FAOstat_value added'!$D:$D,$B107)</f>
        <v>2730.1492790000002</v>
      </c>
      <c r="E107" s="36">
        <f t="shared" si="1"/>
        <v>7.8309396392520991E-2</v>
      </c>
    </row>
    <row r="108" spans="2:5" x14ac:dyDescent="0.35">
      <c r="B108" t="s">
        <v>189</v>
      </c>
      <c r="C108">
        <f>SUMIFS('FAOstat_value added'!$L:$L,'FAOstat_value added'!$J:$J,C$3,'FAOstat_value added'!$D:$D,$B108)</f>
        <v>950.96181000000001</v>
      </c>
      <c r="D108">
        <f>SUMIFS('FAOstat_value added'!$L:$L,'FAOstat_value added'!$J:$J,D$3,'FAOstat_value added'!$D:$D,$B108)</f>
        <v>1050.417097</v>
      </c>
      <c r="E108" s="36">
        <f t="shared" si="1"/>
        <v>1.4311252953473463E-2</v>
      </c>
    </row>
    <row r="109" spans="2:5" x14ac:dyDescent="0.35">
      <c r="B109" t="s">
        <v>191</v>
      </c>
      <c r="C109">
        <f>SUMIFS('FAOstat_value added'!$L:$L,'FAOstat_value added'!$J:$J,C$3,'FAOstat_value added'!$D:$D,$B109)</f>
        <v>1478.049751</v>
      </c>
      <c r="D109">
        <f>SUMIFS('FAOstat_value added'!$L:$L,'FAOstat_value added'!$J:$J,D$3,'FAOstat_value added'!$D:$D,$B109)</f>
        <v>1561.5370809999999</v>
      </c>
      <c r="E109" s="36">
        <f t="shared" si="1"/>
        <v>7.8804833369527927E-3</v>
      </c>
    </row>
    <row r="110" spans="2:5" x14ac:dyDescent="0.35">
      <c r="B110" t="s">
        <v>193</v>
      </c>
      <c r="C110">
        <f>SUMIFS('FAOstat_value added'!$L:$L,'FAOstat_value added'!$J:$J,C$3,'FAOstat_value added'!$D:$D,$B110)</f>
        <v>122.294444</v>
      </c>
      <c r="D110">
        <f>SUMIFS('FAOstat_value added'!$L:$L,'FAOstat_value added'!$J:$J,D$3,'FAOstat_value added'!$D:$D,$B110)</f>
        <v>133.345518</v>
      </c>
      <c r="E110" s="36">
        <f t="shared" si="1"/>
        <v>1.2435547297488858E-2</v>
      </c>
    </row>
    <row r="111" spans="2:5" x14ac:dyDescent="0.35">
      <c r="B111" t="s">
        <v>195</v>
      </c>
      <c r="C111">
        <f>SUMIFS('FAOstat_value added'!$L:$L,'FAOstat_value added'!$J:$J,C$3,'FAOstat_value added'!$D:$D,$B111)</f>
        <v>696</v>
      </c>
      <c r="D111">
        <f>SUMIFS('FAOstat_value added'!$L:$L,'FAOstat_value added'!$J:$J,D$3,'FAOstat_value added'!$D:$D,$B111)</f>
        <v>1773.0230429999999</v>
      </c>
      <c r="E111" s="36">
        <f t="shared" si="1"/>
        <v>0.14291786184141841</v>
      </c>
    </row>
    <row r="112" spans="2:5" x14ac:dyDescent="0.35">
      <c r="B112" t="s">
        <v>421</v>
      </c>
      <c r="C112">
        <f>SUMIFS('FAOstat_value added'!$L:$L,'FAOstat_value added'!$J:$J,C$3,'FAOstat_value added'!$D:$D,$B112)</f>
        <v>2008.2264500000001</v>
      </c>
      <c r="D112">
        <f>SUMIFS('FAOstat_value added'!$L:$L,'FAOstat_value added'!$J:$J,D$3,'FAOstat_value added'!$D:$D,$B112)</f>
        <v>206.33185</v>
      </c>
      <c r="E112" s="36">
        <f t="shared" si="1"/>
        <v>-0.27752646782919077</v>
      </c>
    </row>
    <row r="113" spans="2:5" x14ac:dyDescent="0.35">
      <c r="B113" t="s">
        <v>725</v>
      </c>
      <c r="C113">
        <f>SUMIFS('FAOstat_value added'!$L:$L,'FAOstat_value added'!$J:$J,C$3,'FAOstat_value added'!$D:$D,$B113)</f>
        <v>6.6059260000000002</v>
      </c>
      <c r="D113">
        <f>SUMIFS('FAOstat_value added'!$L:$L,'FAOstat_value added'!$J:$J,D$3,'FAOstat_value added'!$D:$D,$B113)</f>
        <v>8.6321440000000003</v>
      </c>
      <c r="E113" s="36">
        <f t="shared" si="1"/>
        <v>3.8957669054837885E-2</v>
      </c>
    </row>
    <row r="114" spans="2:5" x14ac:dyDescent="0.35">
      <c r="B114" t="s">
        <v>197</v>
      </c>
      <c r="C114">
        <f>SUMIFS('FAOstat_value added'!$L:$L,'FAOstat_value added'!$J:$J,C$3,'FAOstat_value added'!$D:$D,$B114)</f>
        <v>1122.990589</v>
      </c>
      <c r="D114">
        <f>SUMIFS('FAOstat_value added'!$L:$L,'FAOstat_value added'!$J:$J,D$3,'FAOstat_value added'!$D:$D,$B114)</f>
        <v>1675.1434400000001</v>
      </c>
      <c r="E114" s="36">
        <f t="shared" si="1"/>
        <v>5.8792461725692524E-2</v>
      </c>
    </row>
    <row r="115" spans="2:5" x14ac:dyDescent="0.35">
      <c r="B115" t="s">
        <v>199</v>
      </c>
      <c r="C115">
        <f>SUMIFS('FAOstat_value added'!$L:$L,'FAOstat_value added'!$J:$J,C$3,'FAOstat_value added'!$D:$D,$B115)</f>
        <v>131.55375699999999</v>
      </c>
      <c r="D115">
        <f>SUMIFS('FAOstat_value added'!$L:$L,'FAOstat_value added'!$J:$J,D$3,'FAOstat_value added'!$D:$D,$B115)</f>
        <v>156.979367</v>
      </c>
      <c r="E115" s="36">
        <f t="shared" si="1"/>
        <v>2.5563981484049814E-2</v>
      </c>
    </row>
    <row r="116" spans="2:5" x14ac:dyDescent="0.35">
      <c r="B116" t="s">
        <v>201</v>
      </c>
      <c r="C116">
        <f>SUMIFS('FAOstat_value added'!$L:$L,'FAOstat_value added'!$J:$J,C$3,'FAOstat_value added'!$D:$D,$B116)</f>
        <v>2902.7824209999999</v>
      </c>
      <c r="D116">
        <f>SUMIFS('FAOstat_value added'!$L:$L,'FAOstat_value added'!$J:$J,D$3,'FAOstat_value added'!$D:$D,$B116)</f>
        <v>3234.80314</v>
      </c>
      <c r="E116" s="36">
        <f t="shared" si="1"/>
        <v>1.5591489955844695E-2</v>
      </c>
    </row>
    <row r="117" spans="2:5" x14ac:dyDescent="0.35">
      <c r="B117" t="s">
        <v>203</v>
      </c>
      <c r="C117">
        <f>SUMIFS('FAOstat_value added'!$L:$L,'FAOstat_value added'!$J:$J,C$3,'FAOstat_value added'!$D:$D,$B117)</f>
        <v>2061.093711</v>
      </c>
      <c r="D117">
        <f>SUMIFS('FAOstat_value added'!$L:$L,'FAOstat_value added'!$J:$J,D$3,'FAOstat_value added'!$D:$D,$B117)</f>
        <v>1788.5405820000001</v>
      </c>
      <c r="E117" s="36">
        <f t="shared" si="1"/>
        <v>-2.0058497026454902E-2</v>
      </c>
    </row>
    <row r="118" spans="2:5" x14ac:dyDescent="0.35">
      <c r="B118" t="s">
        <v>205</v>
      </c>
      <c r="C118">
        <f>SUMIFS('FAOstat_value added'!$L:$L,'FAOstat_value added'!$J:$J,C$3,'FAOstat_value added'!$D:$D,$B118)</f>
        <v>25731.066002</v>
      </c>
      <c r="D118">
        <f>SUMIFS('FAOstat_value added'!$L:$L,'FAOstat_value added'!$J:$J,D$3,'FAOstat_value added'!$D:$D,$B118)</f>
        <v>27465.556057999998</v>
      </c>
      <c r="E118" s="36">
        <f t="shared" si="1"/>
        <v>9.3626517993479208E-3</v>
      </c>
    </row>
    <row r="119" spans="2:5" x14ac:dyDescent="0.35">
      <c r="B119" t="s">
        <v>207</v>
      </c>
      <c r="C119">
        <f>SUMIFS('FAOstat_value added'!$L:$L,'FAOstat_value added'!$J:$J,C$3,'FAOstat_value added'!$D:$D,$B119)</f>
        <v>145.82096300000001</v>
      </c>
      <c r="D119">
        <f>SUMIFS('FAOstat_value added'!$L:$L,'FAOstat_value added'!$J:$J,D$3,'FAOstat_value added'!$D:$D,$B119)</f>
        <v>254.423191</v>
      </c>
      <c r="E119" s="36">
        <f t="shared" si="1"/>
        <v>8.2764028002709322E-2</v>
      </c>
    </row>
    <row r="120" spans="2:5" x14ac:dyDescent="0.35">
      <c r="B120" t="s">
        <v>209</v>
      </c>
      <c r="C120">
        <f>SUMIFS('FAOstat_value added'!$L:$L,'FAOstat_value added'!$J:$J,C$3,'FAOstat_value added'!$D:$D,$B120)</f>
        <v>3451.9206939999999</v>
      </c>
      <c r="D120">
        <f>SUMIFS('FAOstat_value added'!$L:$L,'FAOstat_value added'!$J:$J,D$3,'FAOstat_value added'!$D:$D,$B120)</f>
        <v>5816.8012129999997</v>
      </c>
      <c r="E120" s="36">
        <f t="shared" si="1"/>
        <v>7.739454729369033E-2</v>
      </c>
    </row>
    <row r="121" spans="2:5" x14ac:dyDescent="0.35">
      <c r="B121" t="s">
        <v>211</v>
      </c>
      <c r="C121">
        <f>SUMIFS('FAOstat_value added'!$L:$L,'FAOstat_value added'!$J:$J,C$3,'FAOstat_value added'!$D:$D,$B121)</f>
        <v>127.27719</v>
      </c>
      <c r="D121">
        <f>SUMIFS('FAOstat_value added'!$L:$L,'FAOstat_value added'!$J:$J,D$3,'FAOstat_value added'!$D:$D,$B121)</f>
        <v>101.332402</v>
      </c>
      <c r="E121" s="36">
        <f t="shared" si="1"/>
        <v>-3.2041310956533842E-2</v>
      </c>
    </row>
    <row r="122" spans="2:5" x14ac:dyDescent="0.35">
      <c r="B122" t="s">
        <v>423</v>
      </c>
      <c r="C122">
        <f>SUMIFS('FAOstat_value added'!$L:$L,'FAOstat_value added'!$J:$J,C$3,'FAOstat_value added'!$D:$D,$B122)</f>
        <v>24.821066999999999</v>
      </c>
      <c r="D122">
        <f>SUMIFS('FAOstat_value added'!$L:$L,'FAOstat_value added'!$J:$J,D$3,'FAOstat_value added'!$D:$D,$B122)</f>
        <v>34.397132999999997</v>
      </c>
      <c r="E122" s="36">
        <f t="shared" si="1"/>
        <v>4.771488520895506E-2</v>
      </c>
    </row>
    <row r="123" spans="2:5" x14ac:dyDescent="0.35">
      <c r="B123" t="s">
        <v>425</v>
      </c>
      <c r="C123">
        <f>SUMIFS('FAOstat_value added'!$L:$L,'FAOstat_value added'!$J:$J,C$3,'FAOstat_value added'!$D:$D,$B123)</f>
        <v>926.76274100000001</v>
      </c>
      <c r="D123">
        <f>SUMIFS('FAOstat_value added'!$L:$L,'FAOstat_value added'!$J:$J,D$3,'FAOstat_value added'!$D:$D,$B123)</f>
        <v>1503.142979</v>
      </c>
      <c r="E123" s="36">
        <f t="shared" si="1"/>
        <v>7.1530488099172285E-2</v>
      </c>
    </row>
    <row r="124" spans="2:5" x14ac:dyDescent="0.35">
      <c r="B124" t="s">
        <v>213</v>
      </c>
      <c r="C124">
        <f>SUMIFS('FAOstat_value added'!$L:$L,'FAOstat_value added'!$J:$J,C$3,'FAOstat_value added'!$D:$D,$B124)</f>
        <v>364.30789600000003</v>
      </c>
      <c r="D124">
        <f>SUMIFS('FAOstat_value added'!$L:$L,'FAOstat_value added'!$J:$J,D$3,'FAOstat_value added'!$D:$D,$B124)</f>
        <v>410.48207400000001</v>
      </c>
      <c r="E124" s="36">
        <f t="shared" si="1"/>
        <v>1.719369324262221E-2</v>
      </c>
    </row>
    <row r="125" spans="2:5" x14ac:dyDescent="0.35">
      <c r="B125" t="s">
        <v>215</v>
      </c>
      <c r="C125">
        <f>SUMIFS('FAOstat_value added'!$L:$L,'FAOstat_value added'!$J:$J,C$3,'FAOstat_value added'!$D:$D,$B125)</f>
        <v>34052.235298</v>
      </c>
      <c r="D125">
        <f>SUMIFS('FAOstat_value added'!$L:$L,'FAOstat_value added'!$J:$J,D$3,'FAOstat_value added'!$D:$D,$B125)</f>
        <v>39159.605755999997</v>
      </c>
      <c r="E125" s="36">
        <f t="shared" si="1"/>
        <v>2.0164915427981489E-2</v>
      </c>
    </row>
    <row r="126" spans="2:5" x14ac:dyDescent="0.35">
      <c r="B126" t="s">
        <v>429</v>
      </c>
      <c r="C126">
        <f>SUMIFS('FAOstat_value added'!$L:$L,'FAOstat_value added'!$J:$J,C$3,'FAOstat_value added'!$D:$D,$B126)</f>
        <v>73.481800000000007</v>
      </c>
      <c r="D126">
        <f>SUMIFS('FAOstat_value added'!$L:$L,'FAOstat_value added'!$J:$J,D$3,'FAOstat_value added'!$D:$D,$B126)</f>
        <v>94.029186999999993</v>
      </c>
      <c r="E126" s="36">
        <f t="shared" si="1"/>
        <v>3.5851636288850131E-2</v>
      </c>
    </row>
    <row r="127" spans="2:5" x14ac:dyDescent="0.35">
      <c r="B127" t="s">
        <v>217</v>
      </c>
      <c r="C127">
        <f>SUMIFS('FAOstat_value added'!$L:$L,'FAOstat_value added'!$J:$J,C$3,'FAOstat_value added'!$D:$D,$B127)</f>
        <v>843.512067</v>
      </c>
      <c r="D127">
        <f>SUMIFS('FAOstat_value added'!$L:$L,'FAOstat_value added'!$J:$J,D$3,'FAOstat_value added'!$D:$D,$B127)</f>
        <v>1182.8944650000001</v>
      </c>
      <c r="E127" s="36">
        <f t="shared" si="1"/>
        <v>4.9492266811804297E-2</v>
      </c>
    </row>
    <row r="128" spans="2:5" x14ac:dyDescent="0.35">
      <c r="B128" t="s">
        <v>605</v>
      </c>
      <c r="C128">
        <f>SUMIFS('FAOstat_value added'!$L:$L,'FAOstat_value added'!$J:$J,C$3,'FAOstat_value added'!$D:$D,$B128)</f>
        <v>317.72942699999999</v>
      </c>
      <c r="D128">
        <f>SUMIFS('FAOstat_value added'!$L:$L,'FAOstat_value added'!$J:$J,D$3,'FAOstat_value added'!$D:$D,$B128)</f>
        <v>332.86620699999997</v>
      </c>
      <c r="E128" s="36">
        <f t="shared" si="1"/>
        <v>6.670789310097458E-3</v>
      </c>
    </row>
    <row r="129" spans="2:5" x14ac:dyDescent="0.35">
      <c r="B129" t="s">
        <v>728</v>
      </c>
      <c r="C129">
        <f>SUMIFS('FAOstat_value added'!$L:$L,'FAOstat_value added'!$J:$J,C$3,'FAOstat_value added'!$D:$D,$B129)</f>
        <v>0.54074100000000003</v>
      </c>
      <c r="D129">
        <f>SUMIFS('FAOstat_value added'!$L:$L,'FAOstat_value added'!$J:$J,D$3,'FAOstat_value added'!$D:$D,$B129)</f>
        <v>0.71851900000000002</v>
      </c>
      <c r="E129" s="36">
        <f t="shared" si="1"/>
        <v>4.1443143980042008E-2</v>
      </c>
    </row>
    <row r="130" spans="2:5" x14ac:dyDescent="0.35">
      <c r="B130" t="s">
        <v>219</v>
      </c>
      <c r="C130">
        <f>SUMIFS('FAOstat_value added'!$L:$L,'FAOstat_value added'!$J:$J,C$3,'FAOstat_value added'!$D:$D,$B130)</f>
        <v>12065.593999999999</v>
      </c>
      <c r="D130">
        <f>SUMIFS('FAOstat_value added'!$L:$L,'FAOstat_value added'!$J:$J,D$3,'FAOstat_value added'!$D:$D,$B130)</f>
        <v>13559.53659</v>
      </c>
      <c r="E130" s="36">
        <f t="shared" si="1"/>
        <v>1.6815846183525718E-2</v>
      </c>
    </row>
    <row r="131" spans="2:5" x14ac:dyDescent="0.35">
      <c r="B131" t="s">
        <v>221</v>
      </c>
      <c r="C131">
        <f>SUMIFS('FAOstat_value added'!$L:$L,'FAOstat_value added'!$J:$J,C$3,'FAOstat_value added'!$D:$D,$B131)</f>
        <v>2978.0056330000002</v>
      </c>
      <c r="D131">
        <f>SUMIFS('FAOstat_value added'!$L:$L,'FAOstat_value added'!$J:$J,D$3,'FAOstat_value added'!$D:$D,$B131)</f>
        <v>3310.5441209999999</v>
      </c>
      <c r="E131" s="36">
        <f t="shared" si="1"/>
        <v>1.5237603002990374E-2</v>
      </c>
    </row>
    <row r="132" spans="2:5" x14ac:dyDescent="0.35">
      <c r="B132" t="s">
        <v>223</v>
      </c>
      <c r="C132">
        <f>SUMIFS('FAOstat_value added'!$L:$L,'FAOstat_value added'!$J:$J,C$3,'FAOstat_value added'!$D:$D,$B132)</f>
        <v>15273.728888</v>
      </c>
      <c r="D132">
        <f>SUMIFS('FAOstat_value added'!$L:$L,'FAOstat_value added'!$J:$J,D$3,'FAOstat_value added'!$D:$D,$B132)</f>
        <v>15515.388177000001</v>
      </c>
      <c r="E132" s="36">
        <f t="shared" ref="E132:E195" si="2">((D132/C132)^(1/7))-1</f>
        <v>2.2450922603893808E-3</v>
      </c>
    </row>
    <row r="133" spans="2:5" x14ac:dyDescent="0.35">
      <c r="B133" t="s">
        <v>225</v>
      </c>
      <c r="C133">
        <f>SUMIFS('FAOstat_value added'!$L:$L,'FAOstat_value added'!$J:$J,C$3,'FAOstat_value added'!$D:$D,$B133)</f>
        <v>967.76006600000005</v>
      </c>
      <c r="D133">
        <f>SUMIFS('FAOstat_value added'!$L:$L,'FAOstat_value added'!$J:$J,D$3,'FAOstat_value added'!$D:$D,$B133)</f>
        <v>943.51658099999997</v>
      </c>
      <c r="E133" s="36">
        <f t="shared" si="2"/>
        <v>-3.6177618261561406E-3</v>
      </c>
    </row>
    <row r="134" spans="2:5" x14ac:dyDescent="0.35">
      <c r="B134" t="s">
        <v>431</v>
      </c>
      <c r="C134">
        <f>SUMIFS('FAOstat_value added'!$L:$L,'FAOstat_value added'!$J:$J,C$3,'FAOstat_value added'!$D:$D,$B134)</f>
        <v>2.5967419999999999</v>
      </c>
      <c r="D134">
        <f>SUMIFS('FAOstat_value added'!$L:$L,'FAOstat_value added'!$J:$J,D$3,'FAOstat_value added'!$D:$D,$B134)</f>
        <v>3.182242</v>
      </c>
      <c r="E134" s="36">
        <f t="shared" si="2"/>
        <v>2.9472889956017045E-2</v>
      </c>
    </row>
    <row r="135" spans="2:5" x14ac:dyDescent="0.35">
      <c r="B135" t="s">
        <v>227</v>
      </c>
      <c r="C135">
        <f>SUMIFS('FAOstat_value added'!$L:$L,'FAOstat_value added'!$J:$J,C$3,'FAOstat_value added'!$D:$D,$B135)</f>
        <v>5401.8872080000001</v>
      </c>
      <c r="D135">
        <f>SUMIFS('FAOstat_value added'!$L:$L,'FAOstat_value added'!$J:$J,D$3,'FAOstat_value added'!$D:$D,$B135)</f>
        <v>6930.1496029999998</v>
      </c>
      <c r="E135" s="36">
        <f t="shared" si="2"/>
        <v>3.6231352546074014E-2</v>
      </c>
    </row>
    <row r="136" spans="2:5" x14ac:dyDescent="0.35">
      <c r="B136" t="s">
        <v>229</v>
      </c>
      <c r="C136">
        <f>SUMIFS('FAOstat_value added'!$L:$L,'FAOstat_value added'!$J:$J,C$3,'FAOstat_value added'!$D:$D,$B136)</f>
        <v>15056.057219</v>
      </c>
      <c r="D136">
        <f>SUMIFS('FAOstat_value added'!$L:$L,'FAOstat_value added'!$J:$J,D$3,'FAOstat_value added'!$D:$D,$B136)</f>
        <v>15473.243074</v>
      </c>
      <c r="E136" s="36">
        <f t="shared" si="2"/>
        <v>3.9121892396003499E-3</v>
      </c>
    </row>
    <row r="137" spans="2:5" x14ac:dyDescent="0.35">
      <c r="B137" t="s">
        <v>731</v>
      </c>
      <c r="C137">
        <f>SUMIFS('FAOstat_value added'!$L:$L,'FAOstat_value added'!$J:$J,C$3,'FAOstat_value added'!$D:$D,$B137)</f>
        <v>23.044466</v>
      </c>
      <c r="D137">
        <f>SUMIFS('FAOstat_value added'!$L:$L,'FAOstat_value added'!$J:$J,D$3,'FAOstat_value added'!$D:$D,$B137)</f>
        <v>0</v>
      </c>
      <c r="E137" s="36">
        <f t="shared" si="2"/>
        <v>-1</v>
      </c>
    </row>
    <row r="138" spans="2:5" x14ac:dyDescent="0.35">
      <c r="B138" t="s">
        <v>433</v>
      </c>
      <c r="C138">
        <f>SUMIFS('FAOstat_value added'!$L:$L,'FAOstat_value added'!$J:$J,C$3,'FAOstat_value added'!$D:$D,$B138)</f>
        <v>125.80354800000001</v>
      </c>
      <c r="D138">
        <f>SUMIFS('FAOstat_value added'!$L:$L,'FAOstat_value added'!$J:$J,D$3,'FAOstat_value added'!$D:$D,$B138)</f>
        <v>171.98400699999999</v>
      </c>
      <c r="E138" s="36">
        <f t="shared" si="2"/>
        <v>4.5681225253821678E-2</v>
      </c>
    </row>
    <row r="139" spans="2:5" x14ac:dyDescent="0.35">
      <c r="B139" t="s">
        <v>231</v>
      </c>
      <c r="C139">
        <f>SUMIFS('FAOstat_value added'!$L:$L,'FAOstat_value added'!$J:$J,C$3,'FAOstat_value added'!$D:$D,$B139)</f>
        <v>9651.0113340000007</v>
      </c>
      <c r="D139">
        <f>SUMIFS('FAOstat_value added'!$L:$L,'FAOstat_value added'!$J:$J,D$3,'FAOstat_value added'!$D:$D,$B139)</f>
        <v>11944.650035999999</v>
      </c>
      <c r="E139" s="36">
        <f t="shared" si="2"/>
        <v>3.0928765640523714E-2</v>
      </c>
    </row>
    <row r="140" spans="2:5" x14ac:dyDescent="0.35">
      <c r="B140" t="s">
        <v>233</v>
      </c>
      <c r="C140">
        <f>SUMIFS('FAOstat_value added'!$L:$L,'FAOstat_value added'!$J:$J,C$3,'FAOstat_value added'!$D:$D,$B140)</f>
        <v>1487.441628</v>
      </c>
      <c r="D140">
        <f>SUMIFS('FAOstat_value added'!$L:$L,'FAOstat_value added'!$J:$J,D$3,'FAOstat_value added'!$D:$D,$B140)</f>
        <v>2086.5217790000002</v>
      </c>
      <c r="E140" s="36">
        <f t="shared" si="2"/>
        <v>4.953655638770571E-2</v>
      </c>
    </row>
    <row r="141" spans="2:5" x14ac:dyDescent="0.35">
      <c r="B141" t="s">
        <v>235</v>
      </c>
      <c r="C141">
        <f>SUMIFS('FAOstat_value added'!$L:$L,'FAOstat_value added'!$J:$J,C$3,'FAOstat_value added'!$D:$D,$B141)</f>
        <v>2825.192266</v>
      </c>
      <c r="D141">
        <f>SUMIFS('FAOstat_value added'!$L:$L,'FAOstat_value added'!$J:$J,D$3,'FAOstat_value added'!$D:$D,$B141)</f>
        <v>4021.978564</v>
      </c>
      <c r="E141" s="36">
        <f t="shared" si="2"/>
        <v>5.1751417787978538E-2</v>
      </c>
    </row>
    <row r="142" spans="2:5" x14ac:dyDescent="0.35">
      <c r="B142" t="s">
        <v>237</v>
      </c>
      <c r="C142">
        <f>SUMIFS('FAOstat_value added'!$L:$L,'FAOstat_value added'!$J:$J,C$3,'FAOstat_value added'!$D:$D,$B142)</f>
        <v>86820.121555000005</v>
      </c>
      <c r="D142">
        <f>SUMIFS('FAOstat_value added'!$L:$L,'FAOstat_value added'!$J:$J,D$3,'FAOstat_value added'!$D:$D,$B142)</f>
        <v>78330.048899000001</v>
      </c>
      <c r="E142" s="36">
        <f t="shared" si="2"/>
        <v>-1.4593483978317057E-2</v>
      </c>
    </row>
    <row r="143" spans="2:5" x14ac:dyDescent="0.35">
      <c r="B143" t="s">
        <v>239</v>
      </c>
      <c r="C143">
        <f>SUMIFS('FAOstat_value added'!$L:$L,'FAOstat_value added'!$J:$J,C$3,'FAOstat_value added'!$D:$D,$B143)</f>
        <v>952.08405100000004</v>
      </c>
      <c r="D143">
        <f>SUMIFS('FAOstat_value added'!$L:$L,'FAOstat_value added'!$J:$J,D$3,'FAOstat_value added'!$D:$D,$B143)</f>
        <v>890.21479899999997</v>
      </c>
      <c r="E143" s="36">
        <f t="shared" si="2"/>
        <v>-9.552728438082525E-3</v>
      </c>
    </row>
    <row r="144" spans="2:5" x14ac:dyDescent="0.35">
      <c r="B144" t="s">
        <v>241</v>
      </c>
      <c r="C144">
        <f>SUMIFS('FAOstat_value added'!$L:$L,'FAOstat_value added'!$J:$J,C$3,'FAOstat_value added'!$D:$D,$B144)</f>
        <v>6725.4928989999999</v>
      </c>
      <c r="D144">
        <f>SUMIFS('FAOstat_value added'!$L:$L,'FAOstat_value added'!$J:$J,D$3,'FAOstat_value added'!$D:$D,$B144)</f>
        <v>7874.1084019999998</v>
      </c>
      <c r="E144" s="36">
        <f t="shared" si="2"/>
        <v>2.2780565834773947E-2</v>
      </c>
    </row>
    <row r="145" spans="2:5" x14ac:dyDescent="0.35">
      <c r="B145" t="s">
        <v>243</v>
      </c>
      <c r="C145">
        <f>SUMIFS('FAOstat_value added'!$L:$L,'FAOstat_value added'!$J:$J,C$3,'FAOstat_value added'!$D:$D,$B145)</f>
        <v>810.57774800000004</v>
      </c>
      <c r="D145">
        <f>SUMIFS('FAOstat_value added'!$L:$L,'FAOstat_value added'!$J:$J,D$3,'FAOstat_value added'!$D:$D,$B145)</f>
        <v>1734.7485360000001</v>
      </c>
      <c r="E145" s="36">
        <f t="shared" si="2"/>
        <v>0.11482315096189466</v>
      </c>
    </row>
    <row r="146" spans="2:5" x14ac:dyDescent="0.35">
      <c r="B146" t="s">
        <v>245</v>
      </c>
      <c r="C146">
        <f>SUMIFS('FAOstat_value added'!$L:$L,'FAOstat_value added'!$J:$J,C$3,'FAOstat_value added'!$D:$D,$B146)</f>
        <v>40628.218681999999</v>
      </c>
      <c r="D146">
        <f>SUMIFS('FAOstat_value added'!$L:$L,'FAOstat_value added'!$J:$J,D$3,'FAOstat_value added'!$D:$D,$B146)</f>
        <v>69350.111862999998</v>
      </c>
      <c r="E146" s="36">
        <f t="shared" si="2"/>
        <v>7.9379580220646284E-2</v>
      </c>
    </row>
    <row r="147" spans="2:5" x14ac:dyDescent="0.35">
      <c r="B147" t="s">
        <v>439</v>
      </c>
      <c r="C147">
        <f>SUMIFS('FAOstat_value added'!$L:$L,'FAOstat_value added'!$J:$J,C$3,'FAOstat_value added'!$D:$D,$B147)</f>
        <v>7.0935889999999997</v>
      </c>
      <c r="D147">
        <f>SUMIFS('FAOstat_value added'!$L:$L,'FAOstat_value added'!$J:$J,D$3,'FAOstat_value added'!$D:$D,$B147)</f>
        <v>9.1754049999999996</v>
      </c>
      <c r="E147" s="36">
        <f t="shared" si="2"/>
        <v>3.744624472452629E-2</v>
      </c>
    </row>
    <row r="148" spans="2:5" x14ac:dyDescent="0.35">
      <c r="B148" t="s">
        <v>620</v>
      </c>
      <c r="C148">
        <f>SUMIFS('FAOstat_value added'!$L:$L,'FAOstat_value added'!$J:$J,C$3,'FAOstat_value added'!$D:$D,$B148)</f>
        <v>871.6</v>
      </c>
      <c r="D148">
        <f>SUMIFS('FAOstat_value added'!$L:$L,'FAOstat_value added'!$J:$J,D$3,'FAOstat_value added'!$D:$D,$B148)</f>
        <v>1135.5</v>
      </c>
      <c r="E148" s="36">
        <f t="shared" si="2"/>
        <v>3.8508338912081053E-2</v>
      </c>
    </row>
    <row r="149" spans="2:5" x14ac:dyDescent="0.35">
      <c r="B149" t="s">
        <v>247</v>
      </c>
      <c r="C149">
        <f>SUMIFS('FAOstat_value added'!$L:$L,'FAOstat_value added'!$J:$J,C$3,'FAOstat_value added'!$D:$D,$B149)</f>
        <v>1063.6969549999999</v>
      </c>
      <c r="D149">
        <f>SUMIFS('FAOstat_value added'!$L:$L,'FAOstat_value added'!$J:$J,D$3,'FAOstat_value added'!$D:$D,$B149)</f>
        <v>1468.2992549999999</v>
      </c>
      <c r="E149" s="36">
        <f t="shared" si="2"/>
        <v>4.7127398447365687E-2</v>
      </c>
    </row>
    <row r="150" spans="2:5" x14ac:dyDescent="0.35">
      <c r="B150" t="s">
        <v>249</v>
      </c>
      <c r="C150">
        <f>SUMIFS('FAOstat_value added'!$L:$L,'FAOstat_value added'!$J:$J,C$3,'FAOstat_value added'!$D:$D,$B150)</f>
        <v>2794.4751590000001</v>
      </c>
      <c r="D150">
        <f>SUMIFS('FAOstat_value added'!$L:$L,'FAOstat_value added'!$J:$J,D$3,'FAOstat_value added'!$D:$D,$B150)</f>
        <v>4054.6898999999999</v>
      </c>
      <c r="E150" s="36">
        <f t="shared" si="2"/>
        <v>5.4614924791641872E-2</v>
      </c>
    </row>
    <row r="151" spans="2:5" x14ac:dyDescent="0.35">
      <c r="B151" t="s">
        <v>251</v>
      </c>
      <c r="C151">
        <f>SUMIFS('FAOstat_value added'!$L:$L,'FAOstat_value added'!$J:$J,C$3,'FAOstat_value added'!$D:$D,$B151)</f>
        <v>3541.074987</v>
      </c>
      <c r="D151">
        <f>SUMIFS('FAOstat_value added'!$L:$L,'FAOstat_value added'!$J:$J,D$3,'FAOstat_value added'!$D:$D,$B151)</f>
        <v>4010.528542</v>
      </c>
      <c r="E151" s="36">
        <f t="shared" si="2"/>
        <v>1.7943758802813736E-2</v>
      </c>
    </row>
    <row r="152" spans="2:5" x14ac:dyDescent="0.35">
      <c r="B152" t="s">
        <v>253</v>
      </c>
      <c r="C152">
        <f>SUMIFS('FAOstat_value added'!$L:$L,'FAOstat_value added'!$J:$J,C$3,'FAOstat_value added'!$D:$D,$B152)</f>
        <v>10073.182602999999</v>
      </c>
      <c r="D152">
        <f>SUMIFS('FAOstat_value added'!$L:$L,'FAOstat_value added'!$J:$J,D$3,'FAOstat_value added'!$D:$D,$B152)</f>
        <v>14210.754042</v>
      </c>
      <c r="E152" s="36">
        <f t="shared" si="2"/>
        <v>5.0388744585248224E-2</v>
      </c>
    </row>
    <row r="153" spans="2:5" x14ac:dyDescent="0.35">
      <c r="B153" t="s">
        <v>255</v>
      </c>
      <c r="C153">
        <f>SUMIFS('FAOstat_value added'!$L:$L,'FAOstat_value added'!$J:$J,C$3,'FAOstat_value added'!$D:$D,$B153)</f>
        <v>24578.281838999999</v>
      </c>
      <c r="D153">
        <f>SUMIFS('FAOstat_value added'!$L:$L,'FAOstat_value added'!$J:$J,D$3,'FAOstat_value added'!$D:$D,$B153)</f>
        <v>30306.703271999999</v>
      </c>
      <c r="E153" s="36">
        <f t="shared" si="2"/>
        <v>3.0381774247148385E-2</v>
      </c>
    </row>
    <row r="154" spans="2:5" x14ac:dyDescent="0.35">
      <c r="B154" t="s">
        <v>257</v>
      </c>
      <c r="C154">
        <f>SUMIFS('FAOstat_value added'!$L:$L,'FAOstat_value added'!$J:$J,C$3,'FAOstat_value added'!$D:$D,$B154)</f>
        <v>12298.942062</v>
      </c>
      <c r="D154">
        <f>SUMIFS('FAOstat_value added'!$L:$L,'FAOstat_value added'!$J:$J,D$3,'FAOstat_value added'!$D:$D,$B154)</f>
        <v>14489.063327</v>
      </c>
      <c r="E154" s="36">
        <f t="shared" si="2"/>
        <v>2.368775361731279E-2</v>
      </c>
    </row>
    <row r="155" spans="2:5" x14ac:dyDescent="0.35">
      <c r="B155" t="s">
        <v>259</v>
      </c>
      <c r="C155">
        <f>SUMIFS('FAOstat_value added'!$L:$L,'FAOstat_value added'!$J:$J,C$3,'FAOstat_value added'!$D:$D,$B155)</f>
        <v>4607.9481640000004</v>
      </c>
      <c r="D155">
        <f>SUMIFS('FAOstat_value added'!$L:$L,'FAOstat_value added'!$J:$J,D$3,'FAOstat_value added'!$D:$D,$B155)</f>
        <v>4639.3701369999999</v>
      </c>
      <c r="E155" s="36">
        <f t="shared" si="2"/>
        <v>9.7131949542372809E-4</v>
      </c>
    </row>
    <row r="156" spans="2:5" x14ac:dyDescent="0.35">
      <c r="B156" t="s">
        <v>737</v>
      </c>
      <c r="C156">
        <f>SUMIFS('FAOstat_value added'!$L:$L,'FAOstat_value added'!$J:$J,C$3,'FAOstat_value added'!$D:$D,$B156)</f>
        <v>822</v>
      </c>
      <c r="D156">
        <f>SUMIFS('FAOstat_value added'!$L:$L,'FAOstat_value added'!$J:$J,D$3,'FAOstat_value added'!$D:$D,$B156)</f>
        <v>847.3</v>
      </c>
      <c r="E156" s="36">
        <f t="shared" si="2"/>
        <v>4.3400233329868865E-3</v>
      </c>
    </row>
    <row r="157" spans="2:5" x14ac:dyDescent="0.35">
      <c r="B157" t="s">
        <v>261</v>
      </c>
      <c r="C157">
        <f>SUMIFS('FAOstat_value added'!$L:$L,'FAOstat_value added'!$J:$J,C$3,'FAOstat_value added'!$D:$D,$B157)</f>
        <v>147.52747299999999</v>
      </c>
      <c r="D157">
        <f>SUMIFS('FAOstat_value added'!$L:$L,'FAOstat_value added'!$J:$J,D$3,'FAOstat_value added'!$D:$D,$B157)</f>
        <v>310.038025</v>
      </c>
      <c r="E157" s="36">
        <f t="shared" si="2"/>
        <v>0.11192997231885249</v>
      </c>
    </row>
    <row r="158" spans="2:5" x14ac:dyDescent="0.35">
      <c r="B158" t="s">
        <v>263</v>
      </c>
      <c r="C158">
        <f>SUMIFS('FAOstat_value added'!$L:$L,'FAOstat_value added'!$J:$J,C$3,'FAOstat_value added'!$D:$D,$B158)</f>
        <v>24528.982724000001</v>
      </c>
      <c r="D158">
        <f>SUMIFS('FAOstat_value added'!$L:$L,'FAOstat_value added'!$J:$J,D$3,'FAOstat_value added'!$D:$D,$B158)</f>
        <v>30054.458618000001</v>
      </c>
      <c r="E158" s="36">
        <f t="shared" si="2"/>
        <v>2.944748274492226E-2</v>
      </c>
    </row>
    <row r="159" spans="2:5" x14ac:dyDescent="0.35">
      <c r="B159" t="s">
        <v>265</v>
      </c>
      <c r="C159">
        <f>SUMIFS('FAOstat_value added'!$L:$L,'FAOstat_value added'!$J:$J,C$3,'FAOstat_value added'!$D:$D,$B159)</f>
        <v>778.495724</v>
      </c>
      <c r="D159">
        <f>SUMIFS('FAOstat_value added'!$L:$L,'FAOstat_value added'!$J:$J,D$3,'FAOstat_value added'!$D:$D,$B159)</f>
        <v>1109.337716</v>
      </c>
      <c r="E159" s="36">
        <f t="shared" si="2"/>
        <v>5.1895280886602668E-2</v>
      </c>
    </row>
    <row r="160" spans="2:5" x14ac:dyDescent="0.35">
      <c r="B160" t="s">
        <v>267</v>
      </c>
      <c r="C160">
        <f>SUMIFS('FAOstat_value added'!$L:$L,'FAOstat_value added'!$J:$J,C$3,'FAOstat_value added'!$D:$D,$B160)</f>
        <v>8304.2889959999993</v>
      </c>
      <c r="D160">
        <f>SUMIFS('FAOstat_value added'!$L:$L,'FAOstat_value added'!$J:$J,D$3,'FAOstat_value added'!$D:$D,$B160)</f>
        <v>9131.0736809999999</v>
      </c>
      <c r="E160" s="36">
        <f t="shared" si="2"/>
        <v>1.3651073537066738E-2</v>
      </c>
    </row>
    <row r="161" spans="2:5" x14ac:dyDescent="0.35">
      <c r="B161" t="s">
        <v>269</v>
      </c>
      <c r="C161">
        <f>SUMIFS('FAOstat_value added'!$L:$L,'FAOstat_value added'!$J:$J,C$3,'FAOstat_value added'!$D:$D,$B161)</f>
        <v>51004.299298999998</v>
      </c>
      <c r="D161">
        <f>SUMIFS('FAOstat_value added'!$L:$L,'FAOstat_value added'!$J:$J,D$3,'FAOstat_value added'!$D:$D,$B161)</f>
        <v>56053.779458999998</v>
      </c>
      <c r="E161" s="36">
        <f t="shared" si="2"/>
        <v>1.357729533243579E-2</v>
      </c>
    </row>
    <row r="162" spans="2:5" x14ac:dyDescent="0.35">
      <c r="B162" t="s">
        <v>271</v>
      </c>
      <c r="C162">
        <f>SUMIFS('FAOstat_value added'!$L:$L,'FAOstat_value added'!$J:$J,C$3,'FAOstat_value added'!$D:$D,$B162)</f>
        <v>1627.4218860000001</v>
      </c>
      <c r="D162">
        <f>SUMIFS('FAOstat_value added'!$L:$L,'FAOstat_value added'!$J:$J,D$3,'FAOstat_value added'!$D:$D,$B162)</f>
        <v>2828.518243</v>
      </c>
      <c r="E162" s="36">
        <f t="shared" si="2"/>
        <v>8.2166582839747759E-2</v>
      </c>
    </row>
    <row r="163" spans="2:5" x14ac:dyDescent="0.35">
      <c r="B163" t="s">
        <v>273</v>
      </c>
      <c r="C163">
        <f>SUMIFS('FAOstat_value added'!$L:$L,'FAOstat_value added'!$J:$J,C$3,'FAOstat_value added'!$D:$D,$B163)</f>
        <v>9.8777779999999993</v>
      </c>
      <c r="D163">
        <f>SUMIFS('FAOstat_value added'!$L:$L,'FAOstat_value added'!$J:$J,D$3,'FAOstat_value added'!$D:$D,$B163)</f>
        <v>11.059259000000001</v>
      </c>
      <c r="E163" s="36">
        <f t="shared" si="2"/>
        <v>1.6271012611347668E-2</v>
      </c>
    </row>
    <row r="164" spans="2:5" x14ac:dyDescent="0.35">
      <c r="B164" t="s">
        <v>635</v>
      </c>
      <c r="C164">
        <f>SUMIFS('FAOstat_value added'!$L:$L,'FAOstat_value added'!$J:$J,C$3,'FAOstat_value added'!$D:$D,$B164)</f>
        <v>30.612013999999999</v>
      </c>
      <c r="D164">
        <f>SUMIFS('FAOstat_value added'!$L:$L,'FAOstat_value added'!$J:$J,D$3,'FAOstat_value added'!$D:$D,$B164)</f>
        <v>27.085937999999999</v>
      </c>
      <c r="E164" s="36">
        <f t="shared" si="2"/>
        <v>-1.7330616350615835E-2</v>
      </c>
    </row>
    <row r="165" spans="2:5" x14ac:dyDescent="0.35">
      <c r="B165" t="s">
        <v>275</v>
      </c>
      <c r="C165">
        <f>SUMIFS('FAOstat_value added'!$L:$L,'FAOstat_value added'!$J:$J,C$3,'FAOstat_value added'!$D:$D,$B165)</f>
        <v>41.41037</v>
      </c>
      <c r="D165">
        <f>SUMIFS('FAOstat_value added'!$L:$L,'FAOstat_value added'!$J:$J,D$3,'FAOstat_value added'!$D:$D,$B165)</f>
        <v>54.925925999999997</v>
      </c>
      <c r="E165" s="36">
        <f t="shared" si="2"/>
        <v>4.1175738233864667E-2</v>
      </c>
    </row>
    <row r="166" spans="2:5" x14ac:dyDescent="0.35">
      <c r="B166" t="s">
        <v>277</v>
      </c>
      <c r="C166">
        <f>SUMIFS('FAOstat_value added'!$L:$L,'FAOstat_value added'!$J:$J,C$3,'FAOstat_value added'!$D:$D,$B166)</f>
        <v>62.876030999999998</v>
      </c>
      <c r="D166">
        <f>SUMIFS('FAOstat_value added'!$L:$L,'FAOstat_value added'!$J:$J,D$3,'FAOstat_value added'!$D:$D,$B166)</f>
        <v>84.740592000000007</v>
      </c>
      <c r="E166" s="36">
        <f t="shared" si="2"/>
        <v>4.355464693252209E-2</v>
      </c>
    </row>
    <row r="167" spans="2:5" x14ac:dyDescent="0.35">
      <c r="B167" t="s">
        <v>639</v>
      </c>
      <c r="C167">
        <f>SUMIFS('FAOstat_value added'!$L:$L,'FAOstat_value added'!$J:$J,C$3,'FAOstat_value added'!$D:$D,$B167)</f>
        <v>1.1919820000000001</v>
      </c>
      <c r="D167">
        <f>SUMIFS('FAOstat_value added'!$L:$L,'FAOstat_value added'!$J:$J,D$3,'FAOstat_value added'!$D:$D,$B167)</f>
        <v>0.31304399999999999</v>
      </c>
      <c r="E167" s="36">
        <f t="shared" si="2"/>
        <v>-0.17387083334063003</v>
      </c>
    </row>
    <row r="168" spans="2:5" x14ac:dyDescent="0.35">
      <c r="B168" t="s">
        <v>447</v>
      </c>
      <c r="C168">
        <f>SUMIFS('FAOstat_value added'!$L:$L,'FAOstat_value added'!$J:$J,C$3,'FAOstat_value added'!$D:$D,$B168)</f>
        <v>22.237287999999999</v>
      </c>
      <c r="D168">
        <f>SUMIFS('FAOstat_value added'!$L:$L,'FAOstat_value added'!$J:$J,D$3,'FAOstat_value added'!$D:$D,$B168)</f>
        <v>44.173614999999998</v>
      </c>
      <c r="E168" s="36">
        <f t="shared" si="2"/>
        <v>0.10301906059384147</v>
      </c>
    </row>
    <row r="169" spans="2:5" x14ac:dyDescent="0.35">
      <c r="B169" t="s">
        <v>279</v>
      </c>
      <c r="C169">
        <f>SUMIFS('FAOstat_value added'!$L:$L,'FAOstat_value added'!$J:$J,C$3,'FAOstat_value added'!$D:$D,$B169)</f>
        <v>13946.133333</v>
      </c>
      <c r="D169">
        <f>SUMIFS('FAOstat_value added'!$L:$L,'FAOstat_value added'!$J:$J,D$3,'FAOstat_value added'!$D:$D,$B169)</f>
        <v>17410.713877999999</v>
      </c>
      <c r="E169" s="36">
        <f t="shared" si="2"/>
        <v>3.2205358651036908E-2</v>
      </c>
    </row>
    <row r="170" spans="2:5" x14ac:dyDescent="0.35">
      <c r="B170" t="s">
        <v>281</v>
      </c>
      <c r="C170">
        <f>SUMIFS('FAOstat_value added'!$L:$L,'FAOstat_value added'!$J:$J,C$3,'FAOstat_value added'!$D:$D,$B170)</f>
        <v>2539.5958139999998</v>
      </c>
      <c r="D170">
        <f>SUMIFS('FAOstat_value added'!$L:$L,'FAOstat_value added'!$J:$J,D$3,'FAOstat_value added'!$D:$D,$B170)</f>
        <v>3156.4276159999999</v>
      </c>
      <c r="E170" s="36">
        <f t="shared" si="2"/>
        <v>3.1549744860871476E-2</v>
      </c>
    </row>
    <row r="171" spans="2:5" x14ac:dyDescent="0.35">
      <c r="B171" t="s">
        <v>283</v>
      </c>
      <c r="C171">
        <f>SUMIFS('FAOstat_value added'!$L:$L,'FAOstat_value added'!$J:$J,C$3,'FAOstat_value added'!$D:$D,$B171)</f>
        <v>3364.384262</v>
      </c>
      <c r="D171">
        <f>SUMIFS('FAOstat_value added'!$L:$L,'FAOstat_value added'!$J:$J,D$3,'FAOstat_value added'!$D:$D,$B171)</f>
        <v>2656.344235</v>
      </c>
      <c r="E171" s="36">
        <f t="shared" si="2"/>
        <v>-3.31929178126249E-2</v>
      </c>
    </row>
    <row r="172" spans="2:5" x14ac:dyDescent="0.35">
      <c r="B172" t="s">
        <v>285</v>
      </c>
      <c r="C172">
        <f>SUMIFS('FAOstat_value added'!$L:$L,'FAOstat_value added'!$J:$J,C$3,'FAOstat_value added'!$D:$D,$B172)</f>
        <v>21.929179000000001</v>
      </c>
      <c r="D172">
        <f>SUMIFS('FAOstat_value added'!$L:$L,'FAOstat_value added'!$J:$J,D$3,'FAOstat_value added'!$D:$D,$B172)</f>
        <v>28.670489</v>
      </c>
      <c r="E172" s="36">
        <f t="shared" si="2"/>
        <v>3.9035508677842445E-2</v>
      </c>
    </row>
    <row r="173" spans="2:5" x14ac:dyDescent="0.35">
      <c r="B173" t="s">
        <v>287</v>
      </c>
      <c r="C173">
        <f>SUMIFS('FAOstat_value added'!$L:$L,'FAOstat_value added'!$J:$J,C$3,'FAOstat_value added'!$D:$D,$B173)</f>
        <v>1364.876211</v>
      </c>
      <c r="D173">
        <f>SUMIFS('FAOstat_value added'!$L:$L,'FAOstat_value added'!$J:$J,D$3,'FAOstat_value added'!$D:$D,$B173)</f>
        <v>2254.2760119999998</v>
      </c>
      <c r="E173" s="36">
        <f t="shared" si="2"/>
        <v>7.4312296044556803E-2</v>
      </c>
    </row>
    <row r="174" spans="2:5" x14ac:dyDescent="0.35">
      <c r="B174" t="s">
        <v>289</v>
      </c>
      <c r="C174">
        <f>SUMIFS('FAOstat_value added'!$L:$L,'FAOstat_value added'!$J:$J,C$3,'FAOstat_value added'!$D:$D,$B174)</f>
        <v>86.834818999999996</v>
      </c>
      <c r="D174">
        <f>SUMIFS('FAOstat_value added'!$L:$L,'FAOstat_value added'!$J:$J,D$3,'FAOstat_value added'!$D:$D,$B174)</f>
        <v>82.698190999999994</v>
      </c>
      <c r="E174" s="36">
        <f t="shared" si="2"/>
        <v>-6.9485966883380268E-3</v>
      </c>
    </row>
    <row r="175" spans="2:5" x14ac:dyDescent="0.35">
      <c r="B175" t="s">
        <v>741</v>
      </c>
      <c r="C175">
        <f>SUMIFS('FAOstat_value added'!$L:$L,'FAOstat_value added'!$J:$J,C$3,'FAOstat_value added'!$D:$D,$B175)</f>
        <v>1.225446</v>
      </c>
      <c r="D175">
        <f>SUMIFS('FAOstat_value added'!$L:$L,'FAOstat_value added'!$J:$J,D$3,'FAOstat_value added'!$D:$D,$B175)</f>
        <v>0.97707599999999994</v>
      </c>
      <c r="E175" s="36">
        <f t="shared" si="2"/>
        <v>-3.1838656666714482E-2</v>
      </c>
    </row>
    <row r="176" spans="2:5" x14ac:dyDescent="0.35">
      <c r="B176" t="s">
        <v>291</v>
      </c>
      <c r="C176">
        <f>SUMIFS('FAOstat_value added'!$L:$L,'FAOstat_value added'!$J:$J,C$3,'FAOstat_value added'!$D:$D,$B176)</f>
        <v>1503.9488670000001</v>
      </c>
      <c r="D176">
        <f>SUMIFS('FAOstat_value added'!$L:$L,'FAOstat_value added'!$J:$J,D$3,'FAOstat_value added'!$D:$D,$B176)</f>
        <v>2287.3321289999999</v>
      </c>
      <c r="E176" s="36">
        <f t="shared" si="2"/>
        <v>6.1729139975676972E-2</v>
      </c>
    </row>
    <row r="177" spans="2:5" x14ac:dyDescent="0.35">
      <c r="B177" t="s">
        <v>293</v>
      </c>
      <c r="C177">
        <f>SUMIFS('FAOstat_value added'!$L:$L,'FAOstat_value added'!$J:$J,C$3,'FAOstat_value added'!$D:$D,$B177)</f>
        <v>912.10913800000003</v>
      </c>
      <c r="D177">
        <f>SUMIFS('FAOstat_value added'!$L:$L,'FAOstat_value added'!$J:$J,D$3,'FAOstat_value added'!$D:$D,$B177)</f>
        <v>899.66170899999997</v>
      </c>
      <c r="E177" s="36">
        <f t="shared" si="2"/>
        <v>-1.9610514779586641E-3</v>
      </c>
    </row>
    <row r="178" spans="2:5" x14ac:dyDescent="0.35">
      <c r="B178" t="s">
        <v>295</v>
      </c>
      <c r="C178">
        <f>SUMIFS('FAOstat_value added'!$L:$L,'FAOstat_value added'!$J:$J,C$3,'FAOstat_value added'!$D:$D,$B178)</f>
        <v>207.50198</v>
      </c>
      <c r="D178">
        <f>SUMIFS('FAOstat_value added'!$L:$L,'FAOstat_value added'!$J:$J,D$3,'FAOstat_value added'!$D:$D,$B178)</f>
        <v>319.80283100000003</v>
      </c>
      <c r="E178" s="36">
        <f t="shared" si="2"/>
        <v>6.3744068035392232E-2</v>
      </c>
    </row>
    <row r="179" spans="2:5" x14ac:dyDescent="0.35">
      <c r="B179" t="s">
        <v>449</v>
      </c>
      <c r="C179">
        <f>SUMIFS('FAOstat_value added'!$L:$L,'FAOstat_value added'!$J:$J,C$3,'FAOstat_value added'!$D:$D,$B179)</f>
        <v>578.03629799999999</v>
      </c>
      <c r="D179">
        <f>SUMIFS('FAOstat_value added'!$L:$L,'FAOstat_value added'!$J:$J,D$3,'FAOstat_value added'!$D:$D,$B179)</f>
        <v>791.76968199999999</v>
      </c>
      <c r="E179" s="36">
        <f t="shared" si="2"/>
        <v>4.5973150788622297E-2</v>
      </c>
    </row>
    <row r="180" spans="2:5" x14ac:dyDescent="0.35">
      <c r="B180" t="s">
        <v>297</v>
      </c>
      <c r="C180">
        <f>SUMIFS('FAOstat_value added'!$L:$L,'FAOstat_value added'!$J:$J,C$3,'FAOstat_value added'!$D:$D,$B180)</f>
        <v>8960.9358040000006</v>
      </c>
      <c r="D180">
        <f>SUMIFS('FAOstat_value added'!$L:$L,'FAOstat_value added'!$J:$J,D$3,'FAOstat_value added'!$D:$D,$B180)</f>
        <v>8240.9026109999995</v>
      </c>
      <c r="E180" s="36">
        <f t="shared" si="2"/>
        <v>-1.1895085373610614E-2</v>
      </c>
    </row>
    <row r="181" spans="2:5" x14ac:dyDescent="0.35">
      <c r="B181" t="s">
        <v>453</v>
      </c>
      <c r="C181">
        <f>SUMIFS('FAOstat_value added'!$L:$L,'FAOstat_value added'!$J:$J,C$3,'FAOstat_value added'!$D:$D,$B181)</f>
        <v>754.28249400000004</v>
      </c>
      <c r="D181">
        <f>SUMIFS('FAOstat_value added'!$L:$L,'FAOstat_value added'!$J:$J,D$3,'FAOstat_value added'!$D:$D,$B181)</f>
        <v>216.87071299999999</v>
      </c>
      <c r="E181" s="36">
        <f t="shared" si="2"/>
        <v>-0.16311324029358343</v>
      </c>
    </row>
    <row r="182" spans="2:5" x14ac:dyDescent="0.35">
      <c r="B182" t="s">
        <v>299</v>
      </c>
      <c r="C182">
        <f>SUMIFS('FAOstat_value added'!$L:$L,'FAOstat_value added'!$J:$J,C$3,'FAOstat_value added'!$D:$D,$B182)</f>
        <v>34539.665395000004</v>
      </c>
      <c r="D182">
        <f>SUMIFS('FAOstat_value added'!$L:$L,'FAOstat_value added'!$J:$J,D$3,'FAOstat_value added'!$D:$D,$B182)</f>
        <v>36774.511337999997</v>
      </c>
      <c r="E182" s="36">
        <f t="shared" si="2"/>
        <v>8.9968870531833556E-3</v>
      </c>
    </row>
    <row r="183" spans="2:5" x14ac:dyDescent="0.35">
      <c r="B183" t="s">
        <v>301</v>
      </c>
      <c r="C183">
        <f>SUMIFS('FAOstat_value added'!$L:$L,'FAOstat_value added'!$J:$J,C$3,'FAOstat_value added'!$D:$D,$B183)</f>
        <v>4819.4976690000003</v>
      </c>
      <c r="D183">
        <f>SUMIFS('FAOstat_value added'!$L:$L,'FAOstat_value added'!$J:$J,D$3,'FAOstat_value added'!$D:$D,$B183)</f>
        <v>6849.7380350000003</v>
      </c>
      <c r="E183" s="36">
        <f t="shared" si="2"/>
        <v>5.150250719526217E-2</v>
      </c>
    </row>
    <row r="184" spans="2:5" x14ac:dyDescent="0.35">
      <c r="B184" t="s">
        <v>303</v>
      </c>
      <c r="C184">
        <f>SUMIFS('FAOstat_value added'!$L:$L,'FAOstat_value added'!$J:$J,C$3,'FAOstat_value added'!$D:$D,$B184)</f>
        <v>22864.485184000001</v>
      </c>
      <c r="D184">
        <f>SUMIFS('FAOstat_value added'!$L:$L,'FAOstat_value added'!$J:$J,D$3,'FAOstat_value added'!$D:$D,$B184)</f>
        <v>31337.231572000001</v>
      </c>
      <c r="E184" s="36">
        <f t="shared" si="2"/>
        <v>4.606104288040247E-2</v>
      </c>
    </row>
    <row r="185" spans="2:5" x14ac:dyDescent="0.35">
      <c r="B185" t="s">
        <v>744</v>
      </c>
      <c r="C185">
        <f>SUMIFS('FAOstat_value added'!$L:$L,'FAOstat_value added'!$J:$J,C$3,'FAOstat_value added'!$D:$D,$B185)</f>
        <v>23618.767679</v>
      </c>
      <c r="D185">
        <f>SUMIFS('FAOstat_value added'!$L:$L,'FAOstat_value added'!$J:$J,D$3,'FAOstat_value added'!$D:$D,$B185)</f>
        <v>0</v>
      </c>
      <c r="E185" s="36">
        <f t="shared" si="2"/>
        <v>-1</v>
      </c>
    </row>
    <row r="186" spans="2:5" x14ac:dyDescent="0.35">
      <c r="B186" t="s">
        <v>305</v>
      </c>
      <c r="C186">
        <f>SUMIFS('FAOstat_value added'!$L:$L,'FAOstat_value added'!$J:$J,C$3,'FAOstat_value added'!$D:$D,$B186)</f>
        <v>413.68037600000002</v>
      </c>
      <c r="D186">
        <f>SUMIFS('FAOstat_value added'!$L:$L,'FAOstat_value added'!$J:$J,D$3,'FAOstat_value added'!$D:$D,$B186)</f>
        <v>371.543925</v>
      </c>
      <c r="E186" s="36">
        <f t="shared" si="2"/>
        <v>-1.5229489278193786E-2</v>
      </c>
    </row>
    <row r="187" spans="2:5" x14ac:dyDescent="0.35">
      <c r="B187" t="s">
        <v>307</v>
      </c>
      <c r="C187">
        <f>SUMIFS('FAOstat_value added'!$L:$L,'FAOstat_value added'!$J:$J,C$3,'FAOstat_value added'!$D:$D,$B187)</f>
        <v>8231.1205109999992</v>
      </c>
      <c r="D187">
        <f>SUMIFS('FAOstat_value added'!$L:$L,'FAOstat_value added'!$J:$J,D$3,'FAOstat_value added'!$D:$D,$B187)</f>
        <v>7801.5072769999997</v>
      </c>
      <c r="E187" s="36">
        <f t="shared" si="2"/>
        <v>-7.6286387163360114E-3</v>
      </c>
    </row>
    <row r="188" spans="2:5" x14ac:dyDescent="0.35">
      <c r="B188" t="s">
        <v>309</v>
      </c>
      <c r="C188">
        <f>SUMIFS('FAOstat_value added'!$L:$L,'FAOstat_value added'!$J:$J,C$3,'FAOstat_value added'!$D:$D,$B188)</f>
        <v>4081.3350829999999</v>
      </c>
      <c r="D188">
        <f>SUMIFS('FAOstat_value added'!$L:$L,'FAOstat_value added'!$J:$J,D$3,'FAOstat_value added'!$D:$D,$B188)</f>
        <v>4509.2598319999997</v>
      </c>
      <c r="E188" s="36">
        <f t="shared" si="2"/>
        <v>1.4346054041498357E-2</v>
      </c>
    </row>
    <row r="189" spans="2:5" x14ac:dyDescent="0.35">
      <c r="B189" t="s">
        <v>457</v>
      </c>
      <c r="C189">
        <f>SUMIFS('FAOstat_value added'!$L:$L,'FAOstat_value added'!$J:$J,C$3,'FAOstat_value added'!$D:$D,$B189)</f>
        <v>11935.566545</v>
      </c>
      <c r="D189">
        <f>SUMIFS('FAOstat_value added'!$L:$L,'FAOstat_value added'!$J:$J,D$3,'FAOstat_value added'!$D:$D,$B189)</f>
        <v>2715.9067260000002</v>
      </c>
      <c r="E189" s="36">
        <f t="shared" si="2"/>
        <v>-0.19061879351773103</v>
      </c>
    </row>
    <row r="190" spans="2:5" x14ac:dyDescent="0.35">
      <c r="B190" t="s">
        <v>311</v>
      </c>
      <c r="C190">
        <f>SUMIFS('FAOstat_value added'!$L:$L,'FAOstat_value added'!$J:$J,C$3,'FAOstat_value added'!$D:$D,$B190)</f>
        <v>1105.1237349999999</v>
      </c>
      <c r="D190">
        <f>SUMIFS('FAOstat_value added'!$L:$L,'FAOstat_value added'!$J:$J,D$3,'FAOstat_value added'!$D:$D,$B190)</f>
        <v>1518.759339</v>
      </c>
      <c r="E190" s="36">
        <f t="shared" si="2"/>
        <v>4.6466756335606041E-2</v>
      </c>
    </row>
    <row r="191" spans="2:5" x14ac:dyDescent="0.35">
      <c r="B191" t="s">
        <v>313</v>
      </c>
      <c r="C191">
        <f>SUMIFS('FAOstat_value added'!$L:$L,'FAOstat_value added'!$J:$J,C$3,'FAOstat_value added'!$D:$D,$B191)</f>
        <v>35891.642618999998</v>
      </c>
      <c r="D191">
        <f>SUMIFS('FAOstat_value added'!$L:$L,'FAOstat_value added'!$J:$J,D$3,'FAOstat_value added'!$D:$D,$B191)</f>
        <v>37895.614618</v>
      </c>
      <c r="E191" s="36">
        <f t="shared" si="2"/>
        <v>7.7917595396717054E-3</v>
      </c>
    </row>
    <row r="192" spans="2:5" x14ac:dyDescent="0.35">
      <c r="B192" t="s">
        <v>315</v>
      </c>
      <c r="C192">
        <f>SUMIFS('FAOstat_value added'!$L:$L,'FAOstat_value added'!$J:$J,C$3,'FAOstat_value added'!$D:$D,$B192)</f>
        <v>225.811566</v>
      </c>
      <c r="D192">
        <f>SUMIFS('FAOstat_value added'!$L:$L,'FAOstat_value added'!$J:$J,D$3,'FAOstat_value added'!$D:$D,$B192)</f>
        <v>259.53042799999997</v>
      </c>
      <c r="E192" s="36">
        <f t="shared" si="2"/>
        <v>2.0080829196785777E-2</v>
      </c>
    </row>
    <row r="193" spans="2:5" x14ac:dyDescent="0.35">
      <c r="B193" t="s">
        <v>317</v>
      </c>
      <c r="C193">
        <f>SUMIFS('FAOstat_value added'!$L:$L,'FAOstat_value added'!$J:$J,C$3,'FAOstat_value added'!$D:$D,$B193)</f>
        <v>1052.2676750000001</v>
      </c>
      <c r="D193">
        <f>SUMIFS('FAOstat_value added'!$L:$L,'FAOstat_value added'!$J:$J,D$3,'FAOstat_value added'!$D:$D,$B193)</f>
        <v>1122.2137700000001</v>
      </c>
      <c r="E193" s="36">
        <f t="shared" si="2"/>
        <v>9.2360758597067605E-3</v>
      </c>
    </row>
    <row r="194" spans="2:5" x14ac:dyDescent="0.35">
      <c r="B194" t="s">
        <v>319</v>
      </c>
      <c r="C194">
        <f>SUMIFS('FAOstat_value added'!$L:$L,'FAOstat_value added'!$J:$J,C$3,'FAOstat_value added'!$D:$D,$B194)</f>
        <v>61.333024999999999</v>
      </c>
      <c r="D194">
        <f>SUMIFS('FAOstat_value added'!$L:$L,'FAOstat_value added'!$J:$J,D$3,'FAOstat_value added'!$D:$D,$B194)</f>
        <v>78.544489999999996</v>
      </c>
      <c r="E194" s="36">
        <f t="shared" si="2"/>
        <v>3.5966962075703268E-2</v>
      </c>
    </row>
    <row r="195" spans="2:5" x14ac:dyDescent="0.35">
      <c r="B195" t="s">
        <v>321</v>
      </c>
      <c r="C195">
        <f>SUMIFS('FAOstat_value added'!$L:$L,'FAOstat_value added'!$J:$J,C$3,'FAOstat_value added'!$D:$D,$B195)</f>
        <v>153.73168200000001</v>
      </c>
      <c r="D195">
        <f>SUMIFS('FAOstat_value added'!$L:$L,'FAOstat_value added'!$J:$J,D$3,'FAOstat_value added'!$D:$D,$B195)</f>
        <v>277.50633499999998</v>
      </c>
      <c r="E195" s="36">
        <f t="shared" si="2"/>
        <v>8.8038386031050075E-2</v>
      </c>
    </row>
    <row r="196" spans="2:5" x14ac:dyDescent="0.35">
      <c r="B196" t="s">
        <v>323</v>
      </c>
      <c r="C196">
        <f>SUMIFS('FAOstat_value added'!$L:$L,'FAOstat_value added'!$J:$J,C$3,'FAOstat_value added'!$D:$D,$B196)</f>
        <v>3319.0792230000002</v>
      </c>
      <c r="D196">
        <f>SUMIFS('FAOstat_value added'!$L:$L,'FAOstat_value added'!$J:$J,D$3,'FAOstat_value added'!$D:$D,$B196)</f>
        <v>3858.7227910000001</v>
      </c>
      <c r="E196" s="36">
        <f t="shared" ref="E196:E214" si="3">((D196/C196)^(1/7))-1</f>
        <v>2.1754516047837624E-2</v>
      </c>
    </row>
    <row r="197" spans="2:5" x14ac:dyDescent="0.35">
      <c r="B197" t="s">
        <v>325</v>
      </c>
      <c r="C197">
        <f>SUMIFS('FAOstat_value added'!$L:$L,'FAOstat_value added'!$J:$J,C$3,'FAOstat_value added'!$D:$D,$B197)</f>
        <v>69670.113763999994</v>
      </c>
      <c r="D197">
        <f>SUMIFS('FAOstat_value added'!$L:$L,'FAOstat_value added'!$J:$J,D$3,'FAOstat_value added'!$D:$D,$B197)</f>
        <v>51860.373624</v>
      </c>
      <c r="E197" s="36">
        <f t="shared" si="3"/>
        <v>-4.1296836981372209E-2</v>
      </c>
    </row>
    <row r="198" spans="2:5" x14ac:dyDescent="0.35">
      <c r="B198" t="s">
        <v>461</v>
      </c>
      <c r="C198">
        <f>SUMIFS('FAOstat_value added'!$L:$L,'FAOstat_value added'!$J:$J,C$3,'FAOstat_value added'!$D:$D,$B198)</f>
        <v>2561.0526319999999</v>
      </c>
      <c r="D198">
        <f>SUMIFS('FAOstat_value added'!$L:$L,'FAOstat_value added'!$J:$J,D$3,'FAOstat_value added'!$D:$D,$B198)</f>
        <v>3322.0802229999999</v>
      </c>
      <c r="E198" s="36">
        <f t="shared" si="3"/>
        <v>3.7866893687085179E-2</v>
      </c>
    </row>
    <row r="199" spans="2:5" x14ac:dyDescent="0.35">
      <c r="B199" t="s">
        <v>750</v>
      </c>
      <c r="C199">
        <f>SUMIFS('FAOstat_value added'!$L:$L,'FAOstat_value added'!$J:$J,C$3,'FAOstat_value added'!$D:$D,$B199)</f>
        <v>4.1983610000000002</v>
      </c>
      <c r="D199">
        <f>SUMIFS('FAOstat_value added'!$L:$L,'FAOstat_value added'!$J:$J,D$3,'FAOstat_value added'!$D:$D,$B199)</f>
        <v>5.000807</v>
      </c>
      <c r="E199" s="36">
        <f t="shared" si="3"/>
        <v>2.5301218572963968E-2</v>
      </c>
    </row>
    <row r="200" spans="2:5" x14ac:dyDescent="0.35">
      <c r="B200" t="s">
        <v>463</v>
      </c>
      <c r="C200">
        <f>SUMIFS('FAOstat_value added'!$L:$L,'FAOstat_value added'!$J:$J,C$3,'FAOstat_value added'!$D:$D,$B200)</f>
        <v>8.3882150000000006</v>
      </c>
      <c r="D200">
        <f>SUMIFS('FAOstat_value added'!$L:$L,'FAOstat_value added'!$J:$J,D$3,'FAOstat_value added'!$D:$D,$B200)</f>
        <v>8.2940190000000005</v>
      </c>
      <c r="E200" s="36">
        <f t="shared" si="3"/>
        <v>-1.6119981803937034E-3</v>
      </c>
    </row>
    <row r="201" spans="2:5" x14ac:dyDescent="0.35">
      <c r="B201" t="s">
        <v>327</v>
      </c>
      <c r="C201">
        <f>SUMIFS('FAOstat_value added'!$L:$L,'FAOstat_value added'!$J:$J,C$3,'FAOstat_value added'!$D:$D,$B201)</f>
        <v>4799.9489659999999</v>
      </c>
      <c r="D201">
        <f>SUMIFS('FAOstat_value added'!$L:$L,'FAOstat_value added'!$J:$J,D$3,'FAOstat_value added'!$D:$D,$B201)</f>
        <v>6767.3179730000002</v>
      </c>
      <c r="E201" s="36">
        <f t="shared" si="3"/>
        <v>5.0295303011141712E-2</v>
      </c>
    </row>
    <row r="202" spans="2:5" x14ac:dyDescent="0.35">
      <c r="B202" t="s">
        <v>329</v>
      </c>
      <c r="C202">
        <f>SUMIFS('FAOstat_value added'!$L:$L,'FAOstat_value added'!$J:$J,C$3,'FAOstat_value added'!$D:$D,$B202)</f>
        <v>10129.61852</v>
      </c>
      <c r="D202">
        <f>SUMIFS('FAOstat_value added'!$L:$L,'FAOstat_value added'!$J:$J,D$3,'FAOstat_value added'!$D:$D,$B202)</f>
        <v>11428.112165</v>
      </c>
      <c r="E202" s="36">
        <f t="shared" si="3"/>
        <v>1.737967637230553E-2</v>
      </c>
    </row>
    <row r="203" spans="2:5" x14ac:dyDescent="0.35">
      <c r="B203" t="s">
        <v>331</v>
      </c>
      <c r="C203">
        <f>SUMIFS('FAOstat_value added'!$L:$L,'FAOstat_value added'!$J:$J,C$3,'FAOstat_value added'!$D:$D,$B203)</f>
        <v>2212.2947559999998</v>
      </c>
      <c r="D203">
        <f>SUMIFS('FAOstat_value added'!$L:$L,'FAOstat_value added'!$J:$J,D$3,'FAOstat_value added'!$D:$D,$B203)</f>
        <v>2971.227394</v>
      </c>
      <c r="E203" s="36">
        <f t="shared" si="3"/>
        <v>4.3035249725298375E-2</v>
      </c>
    </row>
    <row r="204" spans="2:5" x14ac:dyDescent="0.35">
      <c r="B204" t="s">
        <v>333</v>
      </c>
      <c r="C204">
        <f>SUMIFS('FAOstat_value added'!$L:$L,'FAOstat_value added'!$J:$J,C$3,'FAOstat_value added'!$D:$D,$B204)</f>
        <v>15388.315570000001</v>
      </c>
      <c r="D204">
        <f>SUMIFS('FAOstat_value added'!$L:$L,'FAOstat_value added'!$J:$J,D$3,'FAOstat_value added'!$D:$D,$B204)</f>
        <v>17431.087145000001</v>
      </c>
      <c r="E204" s="36">
        <f t="shared" si="3"/>
        <v>1.7966160865239944E-2</v>
      </c>
    </row>
    <row r="205" spans="2:5" x14ac:dyDescent="0.35">
      <c r="B205" t="s">
        <v>335</v>
      </c>
      <c r="C205">
        <f>SUMIFS('FAOstat_value added'!$L:$L,'FAOstat_value added'!$J:$J,C$3,'FAOstat_value added'!$D:$D,$B205)</f>
        <v>8244.2336070000001</v>
      </c>
      <c r="D205">
        <f>SUMIFS('FAOstat_value added'!$L:$L,'FAOstat_value added'!$J:$J,D$3,'FAOstat_value added'!$D:$D,$B205)</f>
        <v>15635.495655999999</v>
      </c>
      <c r="E205" s="36">
        <f t="shared" si="3"/>
        <v>9.5743154816277931E-2</v>
      </c>
    </row>
    <row r="206" spans="2:5" x14ac:dyDescent="0.35">
      <c r="B206" t="s">
        <v>337</v>
      </c>
      <c r="C206">
        <f>SUMIFS('FAOstat_value added'!$L:$L,'FAOstat_value added'!$J:$J,C$3,'FAOstat_value added'!$D:$D,$B206)</f>
        <v>146300</v>
      </c>
      <c r="D206">
        <f>SUMIFS('FAOstat_value added'!$L:$L,'FAOstat_value added'!$J:$J,D$3,'FAOstat_value added'!$D:$D,$B206)</f>
        <v>174600</v>
      </c>
      <c r="E206" s="36">
        <f t="shared" si="3"/>
        <v>2.558442346512102E-2</v>
      </c>
    </row>
    <row r="207" spans="2:5" x14ac:dyDescent="0.35">
      <c r="B207" t="s">
        <v>339</v>
      </c>
      <c r="C207">
        <f>SUMIFS('FAOstat_value added'!$L:$L,'FAOstat_value added'!$J:$J,C$3,'FAOstat_value added'!$D:$D,$B207)</f>
        <v>2901.3162240000001</v>
      </c>
      <c r="D207">
        <f>SUMIFS('FAOstat_value added'!$L:$L,'FAOstat_value added'!$J:$J,D$3,'FAOstat_value added'!$D:$D,$B207)</f>
        <v>3041.2958309999999</v>
      </c>
      <c r="E207" s="36">
        <f t="shared" si="3"/>
        <v>6.754017685105973E-3</v>
      </c>
    </row>
    <row r="208" spans="2:5" x14ac:dyDescent="0.35">
      <c r="B208" t="s">
        <v>341</v>
      </c>
      <c r="C208">
        <f>SUMIFS('FAOstat_value added'!$L:$L,'FAOstat_value added'!$J:$J,C$3,'FAOstat_value added'!$D:$D,$B208)</f>
        <v>13463.706098000001</v>
      </c>
      <c r="D208">
        <f>SUMIFS('FAOstat_value added'!$L:$L,'FAOstat_value added'!$J:$J,D$3,'FAOstat_value added'!$D:$D,$B208)</f>
        <v>17791.555638999998</v>
      </c>
      <c r="E208" s="36">
        <f t="shared" si="3"/>
        <v>4.0621410623243426E-2</v>
      </c>
    </row>
    <row r="209" spans="2:5" x14ac:dyDescent="0.35">
      <c r="B209" t="s">
        <v>343</v>
      </c>
      <c r="C209">
        <f>SUMIFS('FAOstat_value added'!$L:$L,'FAOstat_value added'!$J:$J,C$3,'FAOstat_value added'!$D:$D,$B209)</f>
        <v>145.24409399999999</v>
      </c>
      <c r="D209">
        <f>SUMIFS('FAOstat_value added'!$L:$L,'FAOstat_value added'!$J:$J,D$3,'FAOstat_value added'!$D:$D,$B209)</f>
        <v>188.07126</v>
      </c>
      <c r="E209" s="36">
        <f t="shared" si="3"/>
        <v>3.760485026483873E-2</v>
      </c>
    </row>
    <row r="210" spans="2:5" x14ac:dyDescent="0.35">
      <c r="B210" t="s">
        <v>345</v>
      </c>
      <c r="C210">
        <f>SUMIFS('FAOstat_value added'!$L:$L,'FAOstat_value added'!$J:$J,C$3,'FAOstat_value added'!$D:$D,$B210)</f>
        <v>21168.211923999999</v>
      </c>
      <c r="D210">
        <f>SUMIFS('FAOstat_value added'!$L:$L,'FAOstat_value added'!$J:$J,D$3,'FAOstat_value added'!$D:$D,$B210)</f>
        <v>13202.586144999999</v>
      </c>
      <c r="E210" s="36">
        <f t="shared" si="3"/>
        <v>-6.5217247454959604E-2</v>
      </c>
    </row>
    <row r="211" spans="2:5" x14ac:dyDescent="0.35">
      <c r="B211" t="s">
        <v>347</v>
      </c>
      <c r="C211">
        <f>SUMIFS('FAOstat_value added'!$L:$L,'FAOstat_value added'!$J:$J,C$3,'FAOstat_value added'!$D:$D,$B211)</f>
        <v>21306.503669999998</v>
      </c>
      <c r="D211">
        <f>SUMIFS('FAOstat_value added'!$L:$L,'FAOstat_value added'!$J:$J,D$3,'FAOstat_value added'!$D:$D,$B211)</f>
        <v>34338.774273000003</v>
      </c>
      <c r="E211" s="36">
        <f t="shared" si="3"/>
        <v>7.0558419530499128E-2</v>
      </c>
    </row>
    <row r="212" spans="2:5" x14ac:dyDescent="0.35">
      <c r="B212" t="s">
        <v>349</v>
      </c>
      <c r="C212">
        <f>SUMIFS('FAOstat_value added'!$L:$L,'FAOstat_value added'!$J:$J,C$3,'FAOstat_value added'!$D:$D,$B212)</f>
        <v>3715.3562339999999</v>
      </c>
      <c r="D212">
        <f>SUMIFS('FAOstat_value added'!$L:$L,'FAOstat_value added'!$J:$J,D$3,'FAOstat_value added'!$D:$D,$B212)</f>
        <v>4555.4271779999999</v>
      </c>
      <c r="E212" s="36">
        <f t="shared" si="3"/>
        <v>2.9548830614540389E-2</v>
      </c>
    </row>
    <row r="213" spans="2:5" x14ac:dyDescent="0.35">
      <c r="B213" t="s">
        <v>351</v>
      </c>
      <c r="C213">
        <f>SUMIFS('FAOstat_value added'!$L:$L,'FAOstat_value added'!$J:$J,C$3,'FAOstat_value added'!$D:$D,$B213)</f>
        <v>1909.192767</v>
      </c>
      <c r="D213">
        <f>SUMIFS('FAOstat_value added'!$L:$L,'FAOstat_value added'!$J:$J,D$3,'FAOstat_value added'!$D:$D,$B213)</f>
        <v>1041.0049730000001</v>
      </c>
      <c r="E213" s="36">
        <f t="shared" si="3"/>
        <v>-8.2994668783106351E-2</v>
      </c>
    </row>
    <row r="214" spans="2:5" x14ac:dyDescent="0.35">
      <c r="B214" t="s">
        <v>353</v>
      </c>
      <c r="C214">
        <f>SUMIFS('FAOstat_value added'!$L:$L,'FAOstat_value added'!$J:$J,C$3,'FAOstat_value added'!$D:$D,$B214)</f>
        <v>1157.1865780000001</v>
      </c>
      <c r="D214">
        <f>SUMIFS('FAOstat_value added'!$L:$L,'FAOstat_value added'!$J:$J,D$3,'FAOstat_value added'!$D:$D,$B214)</f>
        <v>1838.424771</v>
      </c>
      <c r="E214" s="36">
        <f t="shared" si="3"/>
        <v>6.8366726130647759E-2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B105-E7A7-416F-B1E6-20A53E5137AE}">
  <sheetPr>
    <tabColor theme="5" tint="0.79998168889431442"/>
  </sheetPr>
  <dimension ref="B1:AK198"/>
  <sheetViews>
    <sheetView zoomScale="50" zoomScaleNormal="50" workbookViewId="0">
      <selection activeCell="B1" sqref="B1"/>
    </sheetView>
  </sheetViews>
  <sheetFormatPr defaultRowHeight="14.5" x14ac:dyDescent="0.35"/>
  <cols>
    <col min="2" max="2" width="53.90625" bestFit="1" customWidth="1"/>
    <col min="16" max="16" width="43.453125" customWidth="1"/>
  </cols>
  <sheetData>
    <row r="1" spans="2:37" x14ac:dyDescent="0.35">
      <c r="B1" s="3" t="s">
        <v>829</v>
      </c>
      <c r="D1" s="35" t="s">
        <v>1068</v>
      </c>
      <c r="AB1" s="35" t="s">
        <v>1069</v>
      </c>
    </row>
    <row r="2" spans="2:37" x14ac:dyDescent="0.35">
      <c r="D2">
        <v>2010</v>
      </c>
      <c r="E2">
        <f>D2+1</f>
        <v>2011</v>
      </c>
      <c r="F2">
        <f t="shared" ref="F2:M2" si="0">E2+1</f>
        <v>2012</v>
      </c>
      <c r="G2">
        <f t="shared" si="0"/>
        <v>2013</v>
      </c>
      <c r="H2">
        <f t="shared" si="0"/>
        <v>2014</v>
      </c>
      <c r="I2">
        <f t="shared" si="0"/>
        <v>2015</v>
      </c>
      <c r="J2">
        <f t="shared" si="0"/>
        <v>2016</v>
      </c>
      <c r="K2">
        <f t="shared" si="0"/>
        <v>2017</v>
      </c>
      <c r="L2">
        <f t="shared" si="0"/>
        <v>2018</v>
      </c>
      <c r="M2">
        <f t="shared" si="0"/>
        <v>2019</v>
      </c>
      <c r="Q2">
        <v>2010</v>
      </c>
      <c r="R2">
        <f>Q2+1</f>
        <v>2011</v>
      </c>
      <c r="S2">
        <f t="shared" ref="S2:Z2" si="1">R2+1</f>
        <v>2012</v>
      </c>
      <c r="T2">
        <f t="shared" si="1"/>
        <v>2013</v>
      </c>
      <c r="U2">
        <f t="shared" si="1"/>
        <v>2014</v>
      </c>
      <c r="V2">
        <f t="shared" si="1"/>
        <v>2015</v>
      </c>
      <c r="W2">
        <f t="shared" si="1"/>
        <v>2016</v>
      </c>
      <c r="X2">
        <f t="shared" si="1"/>
        <v>2017</v>
      </c>
      <c r="Y2">
        <f t="shared" si="1"/>
        <v>2018</v>
      </c>
      <c r="Z2">
        <f t="shared" si="1"/>
        <v>2019</v>
      </c>
      <c r="AB2">
        <v>2010</v>
      </c>
      <c r="AC2">
        <f>AB2+1</f>
        <v>2011</v>
      </c>
      <c r="AD2">
        <f t="shared" ref="AD2" si="2">AC2+1</f>
        <v>2012</v>
      </c>
      <c r="AE2">
        <f t="shared" ref="AE2" si="3">AD2+1</f>
        <v>2013</v>
      </c>
      <c r="AF2">
        <f t="shared" ref="AF2" si="4">AE2+1</f>
        <v>2014</v>
      </c>
      <c r="AG2">
        <f t="shared" ref="AG2" si="5">AF2+1</f>
        <v>2015</v>
      </c>
      <c r="AH2">
        <f t="shared" ref="AH2" si="6">AG2+1</f>
        <v>2016</v>
      </c>
      <c r="AI2">
        <f t="shared" ref="AI2" si="7">AH2+1</f>
        <v>2017</v>
      </c>
      <c r="AJ2">
        <f t="shared" ref="AJ2" si="8">AI2+1</f>
        <v>2018</v>
      </c>
      <c r="AK2">
        <f t="shared" ref="AK2" si="9">AJ2+1</f>
        <v>2019</v>
      </c>
    </row>
    <row r="3" spans="2:37" x14ac:dyDescent="0.35">
      <c r="B3" t="s">
        <v>89</v>
      </c>
      <c r="D3">
        <v>100</v>
      </c>
      <c r="E3">
        <v>108.0755963802111</v>
      </c>
      <c r="F3">
        <v>110.59929198242502</v>
      </c>
      <c r="G3">
        <v>112.98936385299854</v>
      </c>
      <c r="H3">
        <v>114.15567871995269</v>
      </c>
      <c r="I3">
        <v>114.15175333442258</v>
      </c>
      <c r="J3">
        <v>115.75830941589132</v>
      </c>
      <c r="K3">
        <v>120.65910592441995</v>
      </c>
      <c r="L3">
        <v>124.87972031939574</v>
      </c>
      <c r="M3">
        <v>126.85503072696345</v>
      </c>
      <c r="P3" t="s">
        <v>89</v>
      </c>
      <c r="Q3">
        <f t="shared" ref="Q3:Z12" si="10">INDEX($D$3:$M$155,MATCH($P3,$B$3:$B$155,),MATCH(Q$2,$D$2:$M$2,))</f>
        <v>100</v>
      </c>
      <c r="R3">
        <f t="shared" si="10"/>
        <v>108.0755963802111</v>
      </c>
      <c r="S3">
        <f t="shared" si="10"/>
        <v>110.59929198242502</v>
      </c>
      <c r="T3">
        <f t="shared" si="10"/>
        <v>112.98936385299854</v>
      </c>
      <c r="U3">
        <f t="shared" si="10"/>
        <v>114.15567871995269</v>
      </c>
      <c r="V3">
        <f t="shared" si="10"/>
        <v>114.15175333442258</v>
      </c>
      <c r="W3">
        <f t="shared" si="10"/>
        <v>115.75830941589132</v>
      </c>
      <c r="X3">
        <f t="shared" si="10"/>
        <v>120.65910592441995</v>
      </c>
      <c r="Y3">
        <f t="shared" si="10"/>
        <v>124.87972031939574</v>
      </c>
      <c r="Z3">
        <f t="shared" si="10"/>
        <v>126.85503072696345</v>
      </c>
      <c r="AB3">
        <f t="shared" ref="AB3:AB6" si="11">(D3/$M3)*$AK3</f>
        <v>78.830141325049297</v>
      </c>
      <c r="AC3">
        <f t="shared" ref="AC3:AC6" si="12">(E3/$M3)*$AK3</f>
        <v>85.19614536441027</v>
      </c>
      <c r="AD3">
        <f t="shared" ref="AD3:AD6" si="13">(F3/$M3)*$AK3</f>
        <v>87.185578174249557</v>
      </c>
      <c r="AE3">
        <f t="shared" ref="AE3:AE6" si="14">(G3/$M3)*$AK3</f>
        <v>89.069675207592908</v>
      </c>
      <c r="AF3">
        <f t="shared" ref="AF3:AF6" si="15">(H3/$M3)*$AK3</f>
        <v>89.989082865507925</v>
      </c>
      <c r="AG3">
        <f t="shared" ref="AG3:AG6" si="16">(I3/$M3)*$AK3</f>
        <v>89.985988478547</v>
      </c>
      <c r="AH3">
        <f t="shared" ref="AH3:AH6" si="17">(J3/$M3)*$AK3</f>
        <v>91.252438908034975</v>
      </c>
      <c r="AI3">
        <f t="shared" ref="AI3:AI6" si="18">(K3/$M3)*$AK3</f>
        <v>95.115743721761177</v>
      </c>
      <c r="AJ3">
        <f>(L3/$M3)*$AK3</f>
        <v>98.442860014105975</v>
      </c>
      <c r="AK3">
        <v>100</v>
      </c>
    </row>
    <row r="4" spans="2:37" x14ac:dyDescent="0.35">
      <c r="B4" t="s">
        <v>67</v>
      </c>
      <c r="D4">
        <v>100</v>
      </c>
      <c r="E4">
        <v>108.31856504451336</v>
      </c>
      <c r="F4">
        <v>116.92250232902275</v>
      </c>
      <c r="G4">
        <v>125.69699812723367</v>
      </c>
      <c r="H4">
        <v>135.56007672660564</v>
      </c>
      <c r="I4">
        <v>145.81678937823855</v>
      </c>
      <c r="J4">
        <v>157.63320507801348</v>
      </c>
      <c r="K4">
        <v>163.36692514456524</v>
      </c>
      <c r="L4">
        <v>168.73424728259786</v>
      </c>
      <c r="M4">
        <v>175.74393077980395</v>
      </c>
      <c r="P4" t="s">
        <v>157</v>
      </c>
      <c r="Q4">
        <f t="shared" si="10"/>
        <v>100</v>
      </c>
      <c r="R4">
        <f t="shared" si="10"/>
        <v>108.73357790025646</v>
      </c>
      <c r="S4">
        <f t="shared" si="10"/>
        <v>117.36092237438145</v>
      </c>
      <c r="T4">
        <f t="shared" si="10"/>
        <v>124.62146053248888</v>
      </c>
      <c r="U4">
        <f t="shared" si="10"/>
        <v>128.77354466392322</v>
      </c>
      <c r="V4">
        <f t="shared" si="10"/>
        <v>131.70905169372477</v>
      </c>
      <c r="W4">
        <f t="shared" si="10"/>
        <v>135.97375702538034</v>
      </c>
      <c r="X4">
        <f t="shared" si="10"/>
        <v>141.11098032990623</v>
      </c>
      <c r="Y4">
        <f t="shared" si="10"/>
        <v>147.53935363936216</v>
      </c>
      <c r="Z4">
        <f t="shared" si="10"/>
        <v>150.94883975306473</v>
      </c>
      <c r="AB4">
        <f t="shared" si="11"/>
        <v>56.900969243309852</v>
      </c>
      <c r="AC4">
        <f t="shared" si="12"/>
        <v>61.634313380773122</v>
      </c>
      <c r="AD4">
        <f t="shared" si="13"/>
        <v>66.530037088745473</v>
      </c>
      <c r="AE4">
        <f t="shared" si="14"/>
        <v>71.522810244140985</v>
      </c>
      <c r="AF4">
        <f t="shared" si="15"/>
        <v>77.134997564413112</v>
      </c>
      <c r="AG4">
        <f t="shared" si="16"/>
        <v>82.971166475693423</v>
      </c>
      <c r="AH4">
        <f t="shared" si="17"/>
        <v>89.694821538683982</v>
      </c>
      <c r="AI4">
        <f t="shared" si="18"/>
        <v>92.957363830250088</v>
      </c>
      <c r="AJ4">
        <f t="shared" ref="AJ4:AJ6" si="19">(L4/$M4)*$AK4</f>
        <v>96.011422149201394</v>
      </c>
      <c r="AK4">
        <v>100</v>
      </c>
    </row>
    <row r="5" spans="2:37" x14ac:dyDescent="0.35">
      <c r="B5" t="s">
        <v>157</v>
      </c>
      <c r="D5">
        <v>100</v>
      </c>
      <c r="E5">
        <v>108.73357790025646</v>
      </c>
      <c r="F5">
        <v>117.36092237438145</v>
      </c>
      <c r="G5">
        <v>124.62146053248888</v>
      </c>
      <c r="H5">
        <v>128.77354466392322</v>
      </c>
      <c r="I5">
        <v>131.70905169372477</v>
      </c>
      <c r="J5">
        <v>135.97375702538034</v>
      </c>
      <c r="K5">
        <v>141.11098032990623</v>
      </c>
      <c r="L5">
        <v>147.53935363936216</v>
      </c>
      <c r="M5">
        <v>150.94883975306473</v>
      </c>
      <c r="P5" s="72" t="s">
        <v>28</v>
      </c>
      <c r="Q5">
        <f t="shared" si="10"/>
        <v>100</v>
      </c>
      <c r="R5">
        <f t="shared" si="10"/>
        <v>123.70347218395933</v>
      </c>
      <c r="S5">
        <f t="shared" si="10"/>
        <v>151.30775439054474</v>
      </c>
      <c r="T5">
        <f t="shared" si="10"/>
        <v>187.54414347772828</v>
      </c>
      <c r="U5">
        <f t="shared" si="10"/>
        <v>263.09249759149617</v>
      </c>
      <c r="V5">
        <f t="shared" si="10"/>
        <v>333.02246135804626</v>
      </c>
      <c r="W5">
        <f t="shared" si="10"/>
        <v>469.95923269001071</v>
      </c>
      <c r="X5">
        <f t="shared" si="10"/>
        <v>592.18380092424491</v>
      </c>
      <c r="Y5">
        <f t="shared" si="10"/>
        <v>833.21913390833549</v>
      </c>
      <c r="Z5">
        <f t="shared" si="10"/>
        <v>1262.396457667415</v>
      </c>
      <c r="AB5">
        <f t="shared" si="11"/>
        <v>66.247610888290836</v>
      </c>
      <c r="AC5">
        <f t="shared" si="12"/>
        <v>72.033397592278504</v>
      </c>
      <c r="AD5">
        <f t="shared" si="13"/>
        <v>77.748807189489284</v>
      </c>
      <c r="AE5">
        <f t="shared" si="14"/>
        <v>82.558740256868177</v>
      </c>
      <c r="AF5">
        <f t="shared" si="15"/>
        <v>85.309396796015264</v>
      </c>
      <c r="AG5">
        <f t="shared" si="16"/>
        <v>87.254100070716618</v>
      </c>
      <c r="AH5">
        <f t="shared" si="17"/>
        <v>90.079365464363988</v>
      </c>
      <c r="AI5">
        <f t="shared" si="18"/>
        <v>93.482653169608895</v>
      </c>
      <c r="AJ5">
        <f t="shared" si="19"/>
        <v>97.741296906104012</v>
      </c>
      <c r="AK5">
        <v>100</v>
      </c>
    </row>
    <row r="6" spans="2:37" x14ac:dyDescent="0.35">
      <c r="B6" t="s">
        <v>179</v>
      </c>
      <c r="D6">
        <v>100</v>
      </c>
      <c r="E6">
        <v>110.79392241579976</v>
      </c>
      <c r="F6">
        <v>121.18614931462879</v>
      </c>
      <c r="G6">
        <v>127.44995164744029</v>
      </c>
      <c r="H6">
        <v>137.73297767019395</v>
      </c>
      <c r="I6">
        <v>151.54068301095569</v>
      </c>
      <c r="J6">
        <v>159.95250619925127</v>
      </c>
      <c r="K6">
        <v>177.45439388375149</v>
      </c>
      <c r="L6">
        <v>181.753174576346</v>
      </c>
      <c r="M6">
        <v>188.95251839962913</v>
      </c>
      <c r="P6" t="s">
        <v>67</v>
      </c>
      <c r="Q6">
        <f t="shared" si="10"/>
        <v>100</v>
      </c>
      <c r="R6">
        <f t="shared" si="10"/>
        <v>108.31856504451336</v>
      </c>
      <c r="S6">
        <f t="shared" si="10"/>
        <v>116.92250232902275</v>
      </c>
      <c r="T6">
        <f t="shared" si="10"/>
        <v>125.69699812723367</v>
      </c>
      <c r="U6">
        <f t="shared" si="10"/>
        <v>135.56007672660564</v>
      </c>
      <c r="V6">
        <f t="shared" si="10"/>
        <v>145.81678937823855</v>
      </c>
      <c r="W6">
        <f t="shared" si="10"/>
        <v>157.63320507801348</v>
      </c>
      <c r="X6">
        <f t="shared" si="10"/>
        <v>163.36692514456524</v>
      </c>
      <c r="Y6">
        <f t="shared" si="10"/>
        <v>168.73424728259786</v>
      </c>
      <c r="Z6">
        <f t="shared" si="10"/>
        <v>175.74393077980395</v>
      </c>
      <c r="AB6">
        <f t="shared" si="11"/>
        <v>52.923348599409984</v>
      </c>
      <c r="AC6">
        <f t="shared" si="12"/>
        <v>58.635853787073536</v>
      </c>
      <c r="AD6">
        <f t="shared" si="13"/>
        <v>64.135768255982484</v>
      </c>
      <c r="AE6">
        <f t="shared" si="14"/>
        <v>67.450782200154279</v>
      </c>
      <c r="AF6">
        <f t="shared" si="15"/>
        <v>72.892903908744245</v>
      </c>
      <c r="AG6">
        <f t="shared" si="16"/>
        <v>80.200403939814933</v>
      </c>
      <c r="AH6">
        <f t="shared" si="17"/>
        <v>84.652222449322608</v>
      </c>
      <c r="AI6">
        <f t="shared" si="18"/>
        <v>93.914807480067864</v>
      </c>
      <c r="AJ6">
        <f t="shared" si="19"/>
        <v>96.189866171533779</v>
      </c>
      <c r="AK6">
        <v>100</v>
      </c>
    </row>
    <row r="7" spans="2:37" x14ac:dyDescent="0.35">
      <c r="P7" s="35" t="s">
        <v>67</v>
      </c>
      <c r="Q7">
        <f t="shared" si="10"/>
        <v>100</v>
      </c>
      <c r="R7">
        <f t="shared" si="10"/>
        <v>108.31856504451336</v>
      </c>
      <c r="S7">
        <f t="shared" si="10"/>
        <v>116.92250232902275</v>
      </c>
      <c r="T7">
        <f t="shared" si="10"/>
        <v>125.69699812723367</v>
      </c>
      <c r="U7">
        <f t="shared" si="10"/>
        <v>135.56007672660564</v>
      </c>
      <c r="V7">
        <f t="shared" si="10"/>
        <v>145.81678937823855</v>
      </c>
      <c r="W7">
        <f t="shared" si="10"/>
        <v>157.63320507801348</v>
      </c>
      <c r="X7">
        <f t="shared" si="10"/>
        <v>163.36692514456524</v>
      </c>
      <c r="Y7">
        <f t="shared" si="10"/>
        <v>168.73424728259786</v>
      </c>
      <c r="Z7">
        <f t="shared" si="10"/>
        <v>175.74393077980395</v>
      </c>
    </row>
    <row r="8" spans="2:37" x14ac:dyDescent="0.35">
      <c r="B8" t="s">
        <v>9</v>
      </c>
      <c r="D8">
        <v>100</v>
      </c>
      <c r="E8">
        <v>116.59334672149497</v>
      </c>
      <c r="F8">
        <v>125.10670896772467</v>
      </c>
      <c r="G8">
        <v>131.14033715745029</v>
      </c>
      <c r="H8">
        <v>131.88383013848681</v>
      </c>
      <c r="I8">
        <v>135.11176997798623</v>
      </c>
      <c r="J8">
        <v>142.00613567782523</v>
      </c>
      <c r="K8">
        <v>144.77202133587977</v>
      </c>
      <c r="L8">
        <v>145.66635952529771</v>
      </c>
      <c r="M8">
        <v>148.92797400396557</v>
      </c>
      <c r="P8" s="72" t="s">
        <v>179</v>
      </c>
      <c r="Q8">
        <f t="shared" si="10"/>
        <v>100</v>
      </c>
      <c r="R8">
        <f t="shared" si="10"/>
        <v>110.79392241579976</v>
      </c>
      <c r="S8">
        <f t="shared" si="10"/>
        <v>121.18614931462879</v>
      </c>
      <c r="T8">
        <f t="shared" si="10"/>
        <v>127.44995164744029</v>
      </c>
      <c r="U8">
        <f t="shared" si="10"/>
        <v>137.73297767019395</v>
      </c>
      <c r="V8">
        <f t="shared" si="10"/>
        <v>151.54068301095569</v>
      </c>
      <c r="W8">
        <f t="shared" si="10"/>
        <v>159.95250619925127</v>
      </c>
      <c r="X8">
        <f t="shared" si="10"/>
        <v>177.45439388375149</v>
      </c>
      <c r="Y8">
        <f t="shared" si="10"/>
        <v>181.753174576346</v>
      </c>
      <c r="Z8">
        <f t="shared" si="10"/>
        <v>188.95251839962913</v>
      </c>
      <c r="AB8">
        <f t="shared" ref="AB8:AB71" si="20">(D8/$M8)*$AK8</f>
        <v>67.146552330952446</v>
      </c>
      <c r="AC8">
        <f t="shared" ref="AC8:AC71" si="21">(E8/$M8)*$AK8</f>
        <v>78.288412570757444</v>
      </c>
      <c r="AD8">
        <f t="shared" ref="AD8:AD71" si="22">(F8/$M8)*$AK8</f>
        <v>84.004841806545627</v>
      </c>
      <c r="AE8">
        <f t="shared" ref="AE8:AE71" si="23">(G8/$M8)*$AK8</f>
        <v>88.056215116414833</v>
      </c>
      <c r="AF8">
        <f t="shared" ref="AF8:AF71" si="24">(H8/$M8)*$AK8</f>
        <v>88.555445020003489</v>
      </c>
      <c r="AG8">
        <f t="shared" ref="AG8:AG71" si="25">(I8/$M8)*$AK8</f>
        <v>90.722895333544614</v>
      </c>
      <c r="AH8">
        <f t="shared" ref="AH8:AH71" si="26">(J8/$M8)*$AK8</f>
        <v>95.352224206074254</v>
      </c>
      <c r="AI8">
        <f t="shared" ref="AI8:AI71" si="27">(K8/$M8)*$AK8</f>
        <v>97.209421066874143</v>
      </c>
      <c r="AJ8">
        <f t="shared" ref="AJ8:AJ71" si="28">(L8/$M8)*$AK8</f>
        <v>97.809938327247352</v>
      </c>
      <c r="AK8">
        <v>100</v>
      </c>
    </row>
    <row r="9" spans="2:37" x14ac:dyDescent="0.35">
      <c r="B9" t="s">
        <v>20</v>
      </c>
      <c r="D9">
        <v>100</v>
      </c>
      <c r="E9">
        <v>118.2314500605967</v>
      </c>
      <c r="F9">
        <v>127.04627330973884</v>
      </c>
      <c r="G9">
        <v>126.92679001829343</v>
      </c>
      <c r="H9">
        <v>126.54469752674207</v>
      </c>
      <c r="I9">
        <v>118.37618674913453</v>
      </c>
      <c r="J9">
        <v>120.20935156398798</v>
      </c>
      <c r="K9">
        <v>125.85595642049434</v>
      </c>
      <c r="L9">
        <v>135.36636874599913</v>
      </c>
      <c r="M9">
        <v>134.48559129911743</v>
      </c>
      <c r="P9" s="72" t="s">
        <v>331</v>
      </c>
      <c r="Q9">
        <f t="shared" si="10"/>
        <v>100</v>
      </c>
      <c r="R9">
        <f t="shared" si="10"/>
        <v>113.16538942477104</v>
      </c>
      <c r="S9">
        <f t="shared" si="10"/>
        <v>115.69761672080026</v>
      </c>
      <c r="T9">
        <f t="shared" si="10"/>
        <v>114.6943448187524</v>
      </c>
      <c r="U9">
        <f t="shared" si="10"/>
        <v>113.65576361595033</v>
      </c>
      <c r="V9">
        <f t="shared" si="10"/>
        <v>96.06347324562833</v>
      </c>
      <c r="W9">
        <f t="shared" si="10"/>
        <v>92.926650021933909</v>
      </c>
      <c r="X9">
        <f t="shared" si="10"/>
        <v>98.033107024183053</v>
      </c>
      <c r="Y9">
        <f t="shared" si="10"/>
        <v>106.07823050650744</v>
      </c>
      <c r="Z9">
        <f t="shared" si="10"/>
        <v>104.06282086373812</v>
      </c>
      <c r="AB9">
        <f t="shared" si="20"/>
        <v>74.357408131242877</v>
      </c>
      <c r="AC9">
        <f t="shared" si="21"/>
        <v>87.913841861044489</v>
      </c>
      <c r="AD9">
        <f t="shared" si="22"/>
        <v>94.468315960456778</v>
      </c>
      <c r="AE9">
        <f t="shared" si="23"/>
        <v>94.379471281788085</v>
      </c>
      <c r="AF9">
        <f t="shared" si="24"/>
        <v>94.095357208406398</v>
      </c>
      <c r="AG9">
        <f t="shared" si="25"/>
        <v>88.02146431125621</v>
      </c>
      <c r="AH9">
        <f t="shared" si="26"/>
        <v>89.384558154355133</v>
      </c>
      <c r="AI9">
        <f t="shared" si="27"/>
        <v>93.583227173066135</v>
      </c>
      <c r="AJ9">
        <f t="shared" si="28"/>
        <v>100.65492328090578</v>
      </c>
      <c r="AK9">
        <v>100</v>
      </c>
    </row>
    <row r="10" spans="2:37" x14ac:dyDescent="0.35">
      <c r="B10" t="s">
        <v>277</v>
      </c>
      <c r="D10">
        <v>100</v>
      </c>
      <c r="E10">
        <v>100.41435383393053</v>
      </c>
      <c r="F10">
        <v>104.07369218836831</v>
      </c>
      <c r="G10">
        <v>105.07267486108147</v>
      </c>
      <c r="H10">
        <v>104.90696416889813</v>
      </c>
      <c r="I10">
        <v>109.35976600600077</v>
      </c>
      <c r="J10">
        <v>110.65653426388471</v>
      </c>
      <c r="K10">
        <v>110.59501831500502</v>
      </c>
      <c r="L10">
        <v>112.84954235348361</v>
      </c>
      <c r="M10">
        <v>115.34396835189567</v>
      </c>
      <c r="P10" s="72" t="s">
        <v>237</v>
      </c>
      <c r="Q10">
        <f t="shared" si="10"/>
        <v>100</v>
      </c>
      <c r="R10">
        <f t="shared" si="10"/>
        <v>109.77845809675884</v>
      </c>
      <c r="S10">
        <f t="shared" si="10"/>
        <v>120.69882029018962</v>
      </c>
      <c r="T10">
        <f t="shared" si="10"/>
        <v>126.69120979935946</v>
      </c>
      <c r="U10">
        <f t="shared" si="10"/>
        <v>132.59834318125334</v>
      </c>
      <c r="V10">
        <f t="shared" si="10"/>
        <v>136.39551568787968</v>
      </c>
      <c r="W10">
        <f t="shared" si="10"/>
        <v>149.41265369585903</v>
      </c>
      <c r="X10">
        <f t="shared" si="10"/>
        <v>166.02572425260578</v>
      </c>
      <c r="Y10">
        <f t="shared" si="10"/>
        <v>183.0076407034023</v>
      </c>
      <c r="Z10">
        <f t="shared" si="10"/>
        <v>202.01258009815137</v>
      </c>
      <c r="AB10">
        <f t="shared" si="20"/>
        <v>86.697207863454366</v>
      </c>
      <c r="AC10">
        <f t="shared" si="21"/>
        <v>87.056441068147308</v>
      </c>
      <c r="AD10">
        <f t="shared" si="22"/>
        <v>90.22898524772134</v>
      </c>
      <c r="AE10">
        <f t="shared" si="23"/>
        <v>91.095075332003347</v>
      </c>
      <c r="AF10">
        <f t="shared" si="24"/>
        <v>90.951408788749205</v>
      </c>
      <c r="AG10">
        <f t="shared" si="25"/>
        <v>94.811863653209784</v>
      </c>
      <c r="AH10">
        <f t="shared" si="26"/>
        <v>95.936125525254724</v>
      </c>
      <c r="AI10">
        <f t="shared" si="27"/>
        <v>95.88279291518532</v>
      </c>
      <c r="AJ10">
        <f t="shared" si="28"/>
        <v>97.837402307156651</v>
      </c>
      <c r="AK10">
        <v>100</v>
      </c>
    </row>
    <row r="11" spans="2:37" x14ac:dyDescent="0.35">
      <c r="B11" t="s">
        <v>24</v>
      </c>
      <c r="D11">
        <v>100</v>
      </c>
      <c r="E11">
        <v>131.77154278107017</v>
      </c>
      <c r="F11">
        <v>141.33250415880377</v>
      </c>
      <c r="G11">
        <v>145.34598570701451</v>
      </c>
      <c r="H11">
        <v>150.52149869195867</v>
      </c>
      <c r="I11">
        <v>145.2255649420195</v>
      </c>
      <c r="J11">
        <v>176.8474144271367</v>
      </c>
      <c r="K11">
        <v>216.84058136589374</v>
      </c>
      <c r="L11">
        <v>279.86721477355167</v>
      </c>
      <c r="M11">
        <v>380.34101131679449</v>
      </c>
      <c r="P11" s="72" t="s">
        <v>159</v>
      </c>
      <c r="Q11">
        <f t="shared" si="10"/>
        <v>100</v>
      </c>
      <c r="R11">
        <f t="shared" si="10"/>
        <v>107.46594303367513</v>
      </c>
      <c r="S11">
        <f t="shared" si="10"/>
        <v>111.50008423618154</v>
      </c>
      <c r="T11">
        <f t="shared" si="10"/>
        <v>117.03716759416032</v>
      </c>
      <c r="U11">
        <f t="shared" si="10"/>
        <v>123.40770491393293</v>
      </c>
      <c r="V11">
        <f t="shared" si="10"/>
        <v>128.31963103081654</v>
      </c>
      <c r="W11">
        <f t="shared" si="10"/>
        <v>131.4492494202253</v>
      </c>
      <c r="X11">
        <f t="shared" si="10"/>
        <v>137.09194259161427</v>
      </c>
      <c r="Y11">
        <f t="shared" si="10"/>
        <v>142.32849907792001</v>
      </c>
      <c r="Z11">
        <f t="shared" si="10"/>
        <v>144.61221097855369</v>
      </c>
      <c r="AB11">
        <f t="shared" si="20"/>
        <v>26.292194905247225</v>
      </c>
      <c r="AC11">
        <f t="shared" si="21"/>
        <v>34.645630857650197</v>
      </c>
      <c r="AD11">
        <f t="shared" si="22"/>
        <v>37.159417457899323</v>
      </c>
      <c r="AE11">
        <f t="shared" si="23"/>
        <v>38.214649849041024</v>
      </c>
      <c r="AF11">
        <f t="shared" si="24"/>
        <v>39.575405810388922</v>
      </c>
      <c r="AG11">
        <f t="shared" si="25"/>
        <v>38.182988586802146</v>
      </c>
      <c r="AH11">
        <f t="shared" si="26"/>
        <v>46.497066886073071</v>
      </c>
      <c r="AI11">
        <f t="shared" si="27"/>
        <v>57.01214828639197</v>
      </c>
      <c r="AJ11">
        <f t="shared" si="28"/>
        <v>73.583233584149056</v>
      </c>
      <c r="AK11">
        <v>100</v>
      </c>
    </row>
    <row r="12" spans="2:37" x14ac:dyDescent="0.35">
      <c r="B12" t="s">
        <v>28</v>
      </c>
      <c r="D12">
        <v>100</v>
      </c>
      <c r="E12">
        <v>123.70347218395933</v>
      </c>
      <c r="F12">
        <v>151.30775439054474</v>
      </c>
      <c r="G12">
        <v>187.54414347772828</v>
      </c>
      <c r="H12">
        <v>263.09249759149617</v>
      </c>
      <c r="I12">
        <v>333.02246135804626</v>
      </c>
      <c r="J12">
        <v>469.95923269001071</v>
      </c>
      <c r="K12">
        <v>592.18380092424491</v>
      </c>
      <c r="L12">
        <v>833.21913390833549</v>
      </c>
      <c r="M12">
        <v>1262.396457667415</v>
      </c>
      <c r="P12" s="72" t="s">
        <v>223</v>
      </c>
      <c r="Q12">
        <f t="shared" si="10"/>
        <v>100</v>
      </c>
      <c r="R12">
        <f t="shared" si="10"/>
        <v>110.25457666826708</v>
      </c>
      <c r="S12">
        <f t="shared" si="10"/>
        <v>113.7056518125848</v>
      </c>
      <c r="T12">
        <f t="shared" si="10"/>
        <v>118.68376580173742</v>
      </c>
      <c r="U12">
        <f t="shared" si="10"/>
        <v>123.63706998555257</v>
      </c>
      <c r="V12">
        <f t="shared" si="10"/>
        <v>131.41059909473304</v>
      </c>
      <c r="W12">
        <f t="shared" si="10"/>
        <v>138.47116051455245</v>
      </c>
      <c r="X12">
        <f t="shared" si="10"/>
        <v>146.01182833324458</v>
      </c>
      <c r="Y12">
        <f t="shared" si="10"/>
        <v>155.15978864560327</v>
      </c>
      <c r="Z12">
        <f t="shared" si="10"/>
        <v>167.0228714494057</v>
      </c>
      <c r="AB12">
        <f t="shared" si="20"/>
        <v>7.9214417461828406</v>
      </c>
      <c r="AC12">
        <f t="shared" si="21"/>
        <v>9.7990984870578313</v>
      </c>
      <c r="AD12">
        <f t="shared" si="22"/>
        <v>11.985755621504412</v>
      </c>
      <c r="AE12">
        <f t="shared" si="23"/>
        <v>14.856200073965811</v>
      </c>
      <c r="AF12">
        <f t="shared" si="24"/>
        <v>20.84071893528786</v>
      </c>
      <c r="AG12">
        <f t="shared" si="25"/>
        <v>26.380180278181893</v>
      </c>
      <c r="AH12">
        <f t="shared" si="26"/>
        <v>37.22754684834706</v>
      </c>
      <c r="AI12">
        <f t="shared" si="27"/>
        <v>46.909494820545419</v>
      </c>
      <c r="AJ12">
        <f t="shared" si="28"/>
        <v>66.002968310597993</v>
      </c>
      <c r="AK12">
        <v>100</v>
      </c>
    </row>
    <row r="13" spans="2:37" x14ac:dyDescent="0.35">
      <c r="B13" t="s">
        <v>32</v>
      </c>
      <c r="D13">
        <v>100</v>
      </c>
      <c r="E13">
        <v>104.28154999694075</v>
      </c>
      <c r="F13">
        <v>109.85623770497838</v>
      </c>
      <c r="G13">
        <v>113.55490458707244</v>
      </c>
      <c r="H13">
        <v>116.17709449275947</v>
      </c>
      <c r="I13">
        <v>117.58737974863442</v>
      </c>
      <c r="J13">
        <v>117.90319014354552</v>
      </c>
      <c r="K13">
        <v>120.43886555226354</v>
      </c>
      <c r="L13">
        <v>123.79635126571986</v>
      </c>
      <c r="M13">
        <v>125.60713773748076</v>
      </c>
      <c r="P13" s="72" t="s">
        <v>205</v>
      </c>
      <c r="Q13">
        <f t="shared" ref="Q13:Z18" si="29">INDEX($D$3:$M$155,MATCH($P13,$B$3:$B$155,),MATCH(Q$2,$D$2:$M$2,))</f>
        <v>100</v>
      </c>
      <c r="R13">
        <f t="shared" si="29"/>
        <v>105.41240809007968</v>
      </c>
      <c r="S13">
        <f t="shared" si="29"/>
        <v>106.46646081043893</v>
      </c>
      <c r="T13">
        <f t="shared" si="29"/>
        <v>106.65221761571924</v>
      </c>
      <c r="U13">
        <f t="shared" si="29"/>
        <v>109.28382565942792</v>
      </c>
      <c r="V13">
        <f t="shared" si="29"/>
        <v>110.61496356371907</v>
      </c>
      <c r="W13">
        <f t="shared" si="29"/>
        <v>112.44932021785567</v>
      </c>
      <c r="X13">
        <f t="shared" si="29"/>
        <v>116.72062751298611</v>
      </c>
      <c r="Y13">
        <f t="shared" si="29"/>
        <v>117.55156826153683</v>
      </c>
      <c r="Z13">
        <f t="shared" si="29"/>
        <v>117.64473803760878</v>
      </c>
      <c r="AB13">
        <f t="shared" si="20"/>
        <v>79.61331004054901</v>
      </c>
      <c r="AC13">
        <f t="shared" si="21"/>
        <v>83.021993714154576</v>
      </c>
      <c r="AD13">
        <f t="shared" si="22"/>
        <v>87.460187122946948</v>
      </c>
      <c r="AE13">
        <f t="shared" si="23"/>
        <v>90.404818255155604</v>
      </c>
      <c r="AF13">
        <f t="shared" si="24"/>
        <v>92.492430434622179</v>
      </c>
      <c r="AG13">
        <f t="shared" si="25"/>
        <v>93.615205207838073</v>
      </c>
      <c r="AH13">
        <f t="shared" si="26"/>
        <v>93.866632316678917</v>
      </c>
      <c r="AI13">
        <f t="shared" si="27"/>
        <v>95.885367441443563</v>
      </c>
      <c r="AJ13">
        <f t="shared" si="28"/>
        <v>98.558372952064687</v>
      </c>
      <c r="AK13">
        <v>100</v>
      </c>
    </row>
    <row r="14" spans="2:37" x14ac:dyDescent="0.35">
      <c r="B14" t="s">
        <v>41</v>
      </c>
      <c r="D14">
        <v>100</v>
      </c>
      <c r="E14">
        <v>124.60695003023294</v>
      </c>
      <c r="F14">
        <v>128.1519960485343</v>
      </c>
      <c r="G14">
        <v>128.68147403489161</v>
      </c>
      <c r="H14">
        <v>126.969747375537</v>
      </c>
      <c r="I14">
        <v>115.78420079704266</v>
      </c>
      <c r="J14">
        <v>132.72150619974531</v>
      </c>
      <c r="K14">
        <v>154.25716929965088</v>
      </c>
      <c r="L14">
        <v>173.05253068535376</v>
      </c>
      <c r="M14">
        <v>172.65513148613744</v>
      </c>
      <c r="P14" s="72" t="s">
        <v>297</v>
      </c>
      <c r="Q14">
        <f t="shared" si="29"/>
        <v>100</v>
      </c>
      <c r="R14">
        <f t="shared" si="29"/>
        <v>106.53223091289495</v>
      </c>
      <c r="S14">
        <f t="shared" si="29"/>
        <v>112.16008523937928</v>
      </c>
      <c r="T14">
        <f t="shared" si="29"/>
        <v>119.06382704612048</v>
      </c>
      <c r="U14">
        <f t="shared" si="29"/>
        <v>125.66830387344538</v>
      </c>
      <c r="V14">
        <f t="shared" si="29"/>
        <v>132.16612651771217</v>
      </c>
      <c r="W14">
        <f t="shared" si="29"/>
        <v>141.69047539018072</v>
      </c>
      <c r="X14">
        <f t="shared" si="29"/>
        <v>149.15396184413908</v>
      </c>
      <c r="Y14">
        <f t="shared" si="29"/>
        <v>154.9956358631494</v>
      </c>
      <c r="Z14">
        <f t="shared" si="29"/>
        <v>161.22835246509112</v>
      </c>
      <c r="AB14">
        <f t="shared" si="20"/>
        <v>57.918927250667352</v>
      </c>
      <c r="AC14">
        <f t="shared" si="21"/>
        <v>72.17100873728603</v>
      </c>
      <c r="AD14">
        <f t="shared" si="22"/>
        <v>74.224261361628677</v>
      </c>
      <c r="AE14">
        <f t="shared" si="23"/>
        <v>74.530929331355267</v>
      </c>
      <c r="AF14">
        <f t="shared" si="24"/>
        <v>73.539515612793394</v>
      </c>
      <c r="AG14">
        <f t="shared" si="25"/>
        <v>67.060967027405752</v>
      </c>
      <c r="AH14">
        <f t="shared" si="26"/>
        <v>76.870872621820439</v>
      </c>
      <c r="AI14">
        <f t="shared" si="27"/>
        <v>89.344097665603556</v>
      </c>
      <c r="AJ14">
        <f t="shared" si="28"/>
        <v>100.23016935308884</v>
      </c>
      <c r="AK14">
        <v>100</v>
      </c>
    </row>
    <row r="15" spans="2:37" x14ac:dyDescent="0.35">
      <c r="B15" t="s">
        <v>45</v>
      </c>
      <c r="D15">
        <v>100</v>
      </c>
      <c r="E15">
        <v>109.7367534959574</v>
      </c>
      <c r="F15">
        <v>113.04505966727125</v>
      </c>
      <c r="G15">
        <v>113.47931097169612</v>
      </c>
      <c r="H15">
        <v>111.58320445131815</v>
      </c>
      <c r="I15">
        <v>101.12860341268382</v>
      </c>
      <c r="J15">
        <v>101.26399931856274</v>
      </c>
      <c r="K15">
        <v>107.14464413130584</v>
      </c>
      <c r="L15">
        <v>111.70001333393296</v>
      </c>
      <c r="M15">
        <v>112.38894851240406</v>
      </c>
      <c r="P15" s="72" t="s">
        <v>93</v>
      </c>
      <c r="Q15">
        <f t="shared" si="29"/>
        <v>100</v>
      </c>
      <c r="R15">
        <f t="shared" si="29"/>
        <v>106.38680337285258</v>
      </c>
      <c r="S15">
        <f t="shared" si="29"/>
        <v>110.23444708306505</v>
      </c>
      <c r="T15">
        <f t="shared" si="29"/>
        <v>112.33736365024744</v>
      </c>
      <c r="U15">
        <f t="shared" si="29"/>
        <v>114.84881412284196</v>
      </c>
      <c r="V15">
        <f t="shared" si="29"/>
        <v>117.66183876778295</v>
      </c>
      <c r="W15">
        <f t="shared" si="29"/>
        <v>123.71946357713021</v>
      </c>
      <c r="X15">
        <f t="shared" si="29"/>
        <v>130.07089409362325</v>
      </c>
      <c r="Y15">
        <f t="shared" si="29"/>
        <v>135.90259414029876</v>
      </c>
      <c r="Z15">
        <f t="shared" si="29"/>
        <v>141.72683223011461</v>
      </c>
      <c r="AB15">
        <f t="shared" si="20"/>
        <v>88.976719974351639</v>
      </c>
      <c r="AC15">
        <f t="shared" si="21"/>
        <v>97.640163867042546</v>
      </c>
      <c r="AD15">
        <f t="shared" si="22"/>
        <v>100.58378618498666</v>
      </c>
      <c r="AE15">
        <f t="shared" si="23"/>
        <v>100.97016875210976</v>
      </c>
      <c r="AF15">
        <f t="shared" si="24"/>
        <v>99.283075363057634</v>
      </c>
      <c r="AG15">
        <f t="shared" si="25"/>
        <v>89.980914272476298</v>
      </c>
      <c r="AH15">
        <f t="shared" si="26"/>
        <v>90.101385108506932</v>
      </c>
      <c r="AI15">
        <f t="shared" si="27"/>
        <v>95.333789976227578</v>
      </c>
      <c r="AJ15">
        <f t="shared" si="28"/>
        <v>99.387008075446971</v>
      </c>
      <c r="AK15">
        <v>100</v>
      </c>
    </row>
    <row r="16" spans="2:37" x14ac:dyDescent="0.35">
      <c r="B16" t="s">
        <v>47</v>
      </c>
      <c r="D16">
        <v>100</v>
      </c>
      <c r="E16">
        <v>107.85944603491285</v>
      </c>
      <c r="F16">
        <v>116.66573593430236</v>
      </c>
      <c r="G16">
        <v>125.03644260075026</v>
      </c>
      <c r="H16">
        <v>132.12449411421295</v>
      </c>
      <c r="I16">
        <v>139.88387106942463</v>
      </c>
      <c r="J16">
        <v>149.29500043469244</v>
      </c>
      <c r="K16">
        <v>158.66879501907349</v>
      </c>
      <c r="L16">
        <v>167.55015374678334</v>
      </c>
      <c r="M16">
        <v>175.02113342601243</v>
      </c>
      <c r="P16" s="72" t="s">
        <v>245</v>
      </c>
      <c r="Q16">
        <f t="shared" si="29"/>
        <v>100</v>
      </c>
      <c r="R16">
        <f t="shared" si="29"/>
        <v>119.64465112730527</v>
      </c>
      <c r="S16">
        <f t="shared" si="29"/>
        <v>126.78573112264043</v>
      </c>
      <c r="T16">
        <f t="shared" si="29"/>
        <v>135.61755298431783</v>
      </c>
      <c r="U16">
        <f t="shared" si="29"/>
        <v>145.66892012775651</v>
      </c>
      <c r="V16">
        <f t="shared" si="29"/>
        <v>151.65627496336003</v>
      </c>
      <c r="W16">
        <f t="shared" si="29"/>
        <v>152.26325742427477</v>
      </c>
      <c r="X16">
        <f t="shared" si="29"/>
        <v>158.37415681992996</v>
      </c>
      <c r="Y16">
        <f t="shared" si="29"/>
        <v>162.26903043667897</v>
      </c>
      <c r="Z16">
        <f t="shared" si="29"/>
        <v>176.25792357304132</v>
      </c>
      <c r="AB16">
        <f t="shared" si="20"/>
        <v>57.13595726556845</v>
      </c>
      <c r="AC16">
        <f t="shared" si="21"/>
        <v>61.626526993386676</v>
      </c>
      <c r="AD16">
        <f t="shared" si="22"/>
        <v>66.65808502698394</v>
      </c>
      <c r="AE16">
        <f t="shared" si="23"/>
        <v>71.440768410751701</v>
      </c>
      <c r="AF16">
        <f t="shared" si="24"/>
        <v>75.490594494445219</v>
      </c>
      <c r="AG16">
        <f t="shared" si="25"/>
        <v>79.923988795649322</v>
      </c>
      <c r="AH16">
        <f t="shared" si="26"/>
        <v>85.301127647996111</v>
      </c>
      <c r="AI16">
        <f t="shared" si="27"/>
        <v>90.656934915890233</v>
      </c>
      <c r="AJ16">
        <f t="shared" si="28"/>
        <v>95.73138424315637</v>
      </c>
      <c r="AK16">
        <v>100</v>
      </c>
    </row>
    <row r="17" spans="2:37" x14ac:dyDescent="0.35">
      <c r="B17" t="s">
        <v>55</v>
      </c>
      <c r="D17">
        <v>100</v>
      </c>
      <c r="E17">
        <v>104.0742829472435</v>
      </c>
      <c r="F17">
        <v>105.93736161374035</v>
      </c>
      <c r="G17">
        <v>108.45544090549386</v>
      </c>
      <c r="H17">
        <v>110.17708200684469</v>
      </c>
      <c r="I17">
        <v>111.05429021417751</v>
      </c>
      <c r="J17">
        <v>114.26203183234334</v>
      </c>
      <c r="K17">
        <v>116.05458893742345</v>
      </c>
      <c r="L17">
        <v>115.82041773513647</v>
      </c>
      <c r="M17">
        <v>116.03190227602889</v>
      </c>
      <c r="P17" s="72" t="s">
        <v>279</v>
      </c>
      <c r="Q17">
        <f t="shared" si="29"/>
        <v>100</v>
      </c>
      <c r="R17">
        <f t="shared" si="29"/>
        <v>115.52939055588294</v>
      </c>
      <c r="S17">
        <f t="shared" si="29"/>
        <v>120.16849097514326</v>
      </c>
      <c r="T17">
        <f t="shared" si="29"/>
        <v>118.70684004709074</v>
      </c>
      <c r="U17">
        <f t="shared" si="29"/>
        <v>116.01219709958643</v>
      </c>
      <c r="V17">
        <f t="shared" si="29"/>
        <v>96.396245264774578</v>
      </c>
      <c r="W17">
        <f t="shared" si="29"/>
        <v>93.459616348155507</v>
      </c>
      <c r="X17">
        <f t="shared" si="29"/>
        <v>100.53059649995856</v>
      </c>
      <c r="Y17">
        <f t="shared" si="29"/>
        <v>112.10014308487169</v>
      </c>
      <c r="Z17">
        <f t="shared" si="29"/>
        <v>112.64537978527407</v>
      </c>
      <c r="AB17">
        <f t="shared" si="20"/>
        <v>86.18319448224635</v>
      </c>
      <c r="AC17">
        <f t="shared" si="21"/>
        <v>89.694541678426205</v>
      </c>
      <c r="AD17">
        <f t="shared" si="22"/>
        <v>91.30020238893043</v>
      </c>
      <c r="AE17">
        <f t="shared" si="23"/>
        <v>93.470363562159534</v>
      </c>
      <c r="AF17">
        <f t="shared" si="24"/>
        <v>94.954128860822991</v>
      </c>
      <c r="AG17">
        <f t="shared" si="25"/>
        <v>95.710134916162886</v>
      </c>
      <c r="AH17">
        <f t="shared" si="26"/>
        <v>98.474669113434686</v>
      </c>
      <c r="AI17">
        <f t="shared" si="27"/>
        <v>100.01955208951121</v>
      </c>
      <c r="AJ17">
        <f t="shared" si="28"/>
        <v>99.817735866822815</v>
      </c>
      <c r="AK17">
        <v>100</v>
      </c>
    </row>
    <row r="18" spans="2:37" x14ac:dyDescent="0.35">
      <c r="B18" t="s">
        <v>57</v>
      </c>
      <c r="D18">
        <v>100</v>
      </c>
      <c r="E18">
        <v>103.73308304042652</v>
      </c>
      <c r="F18">
        <v>111.71939774905807</v>
      </c>
      <c r="G18">
        <v>113.28045110020865</v>
      </c>
      <c r="H18">
        <v>112.99976179214272</v>
      </c>
      <c r="I18">
        <v>113.9619595789263</v>
      </c>
      <c r="J18">
        <v>114.74099340484226</v>
      </c>
      <c r="K18">
        <v>114.31887091291517</v>
      </c>
      <c r="L18">
        <v>114.99315472028616</v>
      </c>
      <c r="M18">
        <v>114.62778597371661</v>
      </c>
      <c r="P18" s="72" t="s">
        <v>141</v>
      </c>
      <c r="Q18">
        <f t="shared" si="29"/>
        <v>100</v>
      </c>
      <c r="R18">
        <f t="shared" si="29"/>
        <v>113.91482212603579</v>
      </c>
      <c r="S18">
        <f t="shared" si="29"/>
        <v>131.23588835813382</v>
      </c>
      <c r="T18">
        <f t="shared" si="29"/>
        <v>200.77644916114502</v>
      </c>
      <c r="U18">
        <f t="shared" si="29"/>
        <v>245.27654139027325</v>
      </c>
      <c r="V18">
        <f t="shared" si="29"/>
        <v>278.60570394126023</v>
      </c>
      <c r="W18">
        <f t="shared" si="29"/>
        <v>321.0913484424928</v>
      </c>
      <c r="X18">
        <f t="shared" si="29"/>
        <v>354.33314077002211</v>
      </c>
      <c r="Y18">
        <f t="shared" si="29"/>
        <v>390.51127344758561</v>
      </c>
      <c r="Z18">
        <f t="shared" si="29"/>
        <v>426.3945497810995</v>
      </c>
      <c r="AB18">
        <f t="shared" si="20"/>
        <v>87.23888292052446</v>
      </c>
      <c r="AC18">
        <f t="shared" si="21"/>
        <v>90.49558286348811</v>
      </c>
      <c r="AD18">
        <f t="shared" si="22"/>
        <v>97.462754601815817</v>
      </c>
      <c r="AE18">
        <f t="shared" si="23"/>
        <v>98.824600107152989</v>
      </c>
      <c r="AF18">
        <f t="shared" si="24"/>
        <v>98.57972989031893</v>
      </c>
      <c r="AG18">
        <f t="shared" si="25"/>
        <v>99.419140490994934</v>
      </c>
      <c r="AH18">
        <f t="shared" si="26"/>
        <v>100.09876089829703</v>
      </c>
      <c r="AI18">
        <f t="shared" si="27"/>
        <v>99.73050595178357</v>
      </c>
      <c r="AJ18">
        <f t="shared" si="28"/>
        <v>100.318743613048</v>
      </c>
      <c r="AK18">
        <v>100</v>
      </c>
    </row>
    <row r="19" spans="2:37" x14ac:dyDescent="0.35">
      <c r="B19" t="s">
        <v>59</v>
      </c>
      <c r="D19">
        <v>100</v>
      </c>
      <c r="E19">
        <v>108.5102991107692</v>
      </c>
      <c r="F19">
        <v>118.47146828623407</v>
      </c>
      <c r="G19">
        <v>125.42555773448633</v>
      </c>
      <c r="H19">
        <v>134.10621159328417</v>
      </c>
      <c r="I19">
        <v>138.87646095306363</v>
      </c>
      <c r="J19">
        <v>144.96398742289799</v>
      </c>
      <c r="K19">
        <v>152.364284629232</v>
      </c>
      <c r="L19">
        <v>155.07405578952054</v>
      </c>
      <c r="M19">
        <v>163.81608352567324</v>
      </c>
      <c r="P19" s="72" t="s">
        <v>1033</v>
      </c>
      <c r="Q19">
        <v>100</v>
      </c>
      <c r="R19">
        <v>121.26065929387484</v>
      </c>
      <c r="S19">
        <v>134.50963992543035</v>
      </c>
      <c r="T19">
        <v>140.91317960871146</v>
      </c>
      <c r="U19">
        <v>146.07396108607625</v>
      </c>
      <c r="V19">
        <v>145.79526930416543</v>
      </c>
      <c r="W19">
        <v>147.41454327592024</v>
      </c>
      <c r="X19">
        <v>153.43758927071724</v>
      </c>
      <c r="Y19">
        <v>158.65155969873467</v>
      </c>
      <c r="Z19">
        <v>161.48919927693814</v>
      </c>
      <c r="AB19">
        <f t="shared" si="20"/>
        <v>61.044067131740462</v>
      </c>
      <c r="AC19">
        <f t="shared" si="21"/>
        <v>66.239099834030327</v>
      </c>
      <c r="AD19">
        <f t="shared" si="22"/>
        <v>72.319802632607349</v>
      </c>
      <c r="AE19">
        <f t="shared" si="23"/>
        <v>76.564861663799732</v>
      </c>
      <c r="AF19">
        <f t="shared" si="24"/>
        <v>81.863885832838307</v>
      </c>
      <c r="AG19">
        <f t="shared" si="25"/>
        <v>84.775840054373504</v>
      </c>
      <c r="AH19">
        <f t="shared" si="26"/>
        <v>88.491913799281647</v>
      </c>
      <c r="AI19">
        <f t="shared" si="27"/>
        <v>93.009356193864505</v>
      </c>
      <c r="AJ19">
        <f t="shared" si="28"/>
        <v>94.663510720067578</v>
      </c>
      <c r="AK19">
        <v>100</v>
      </c>
    </row>
    <row r="20" spans="2:37" x14ac:dyDescent="0.35">
      <c r="B20" t="s">
        <v>61</v>
      </c>
      <c r="D20">
        <v>100</v>
      </c>
      <c r="E20">
        <v>109.61437039652218</v>
      </c>
      <c r="F20">
        <v>115.77435714839145</v>
      </c>
      <c r="G20">
        <v>121.17996261925863</v>
      </c>
      <c r="H20">
        <v>125.81493155653618</v>
      </c>
      <c r="I20">
        <v>129.05786441167135</v>
      </c>
      <c r="J20">
        <v>133.41303536411667</v>
      </c>
      <c r="K20">
        <v>142.58341367767682</v>
      </c>
      <c r="L20">
        <v>152.72284336708398</v>
      </c>
      <c r="M20">
        <v>155.23630708287186</v>
      </c>
      <c r="P20" s="72" t="s">
        <v>87</v>
      </c>
      <c r="Q20">
        <f t="shared" ref="Q20:Z20" si="30">INDEX($D$3:$M$155,MATCH($P20,$B$3:$B$155,),MATCH(Q$2,$D$2:$M$2,))</f>
        <v>100</v>
      </c>
      <c r="R20">
        <f t="shared" si="30"/>
        <v>103.11290692489503</v>
      </c>
      <c r="S20">
        <f t="shared" si="30"/>
        <v>104.27824869997751</v>
      </c>
      <c r="T20">
        <f t="shared" si="30"/>
        <v>106.33945976709036</v>
      </c>
      <c r="U20">
        <f t="shared" si="30"/>
        <v>112.62023944622253</v>
      </c>
      <c r="V20">
        <f t="shared" si="30"/>
        <v>118.19892587448429</v>
      </c>
      <c r="W20">
        <f t="shared" si="30"/>
        <v>123.48232245406665</v>
      </c>
      <c r="X20">
        <f t="shared" si="30"/>
        <v>129.38726467982269</v>
      </c>
      <c r="Y20">
        <f t="shared" si="30"/>
        <v>132.44142429982529</v>
      </c>
      <c r="Z20">
        <f t="shared" si="30"/>
        <v>135.97577117357781</v>
      </c>
      <c r="AB20">
        <f t="shared" si="20"/>
        <v>64.417919930687134</v>
      </c>
      <c r="AC20">
        <f t="shared" si="21"/>
        <v>70.611297354558474</v>
      </c>
      <c r="AD20">
        <f t="shared" si="22"/>
        <v>74.579432688118558</v>
      </c>
      <c r="AE20">
        <f t="shared" si="23"/>
        <v>78.061611292110626</v>
      </c>
      <c r="AF20">
        <f t="shared" si="24"/>
        <v>81.047361870938289</v>
      </c>
      <c r="AG20">
        <f t="shared" si="25"/>
        <v>83.136391760965225</v>
      </c>
      <c r="AH20">
        <f t="shared" si="26"/>
        <v>85.941902297955991</v>
      </c>
      <c r="AI20">
        <f t="shared" si="27"/>
        <v>91.849269257326256</v>
      </c>
      <c r="AJ20">
        <f t="shared" si="28"/>
        <v>98.380878956076884</v>
      </c>
      <c r="AK20">
        <v>100</v>
      </c>
    </row>
    <row r="21" spans="2:37" x14ac:dyDescent="0.35">
      <c r="B21" t="s">
        <v>65</v>
      </c>
      <c r="D21">
        <v>100</v>
      </c>
      <c r="E21">
        <v>113.95812586651559</v>
      </c>
      <c r="F21">
        <v>114.17894457915911</v>
      </c>
      <c r="G21">
        <v>116.81547240924306</v>
      </c>
      <c r="H21">
        <v>130.72102632259094</v>
      </c>
      <c r="I21">
        <v>133.15941333127046</v>
      </c>
      <c r="J21">
        <v>149.07623013681197</v>
      </c>
      <c r="K21">
        <v>152.97074998391503</v>
      </c>
      <c r="L21">
        <v>154.75660899320985</v>
      </c>
      <c r="M21">
        <v>155.74897059489916</v>
      </c>
      <c r="P21" s="72" t="s">
        <v>171</v>
      </c>
      <c r="Q21">
        <v>100</v>
      </c>
      <c r="R21">
        <v>105.79618847204975</v>
      </c>
      <c r="S21">
        <v>112.74901200559387</v>
      </c>
      <c r="T21">
        <v>122.24354413847188</v>
      </c>
      <c r="U21">
        <v>130.71428320058743</v>
      </c>
      <c r="V21">
        <v>139.41421657138719</v>
      </c>
      <c r="W21">
        <v>145.91628932290138</v>
      </c>
      <c r="X21">
        <v>155.44946431789421</v>
      </c>
      <c r="Y21">
        <v>162.98390743925967</v>
      </c>
      <c r="Z21">
        <v>175.35681378035909</v>
      </c>
      <c r="AB21">
        <f t="shared" si="20"/>
        <v>64.205881822550566</v>
      </c>
      <c r="AC21">
        <f t="shared" si="21"/>
        <v>73.167819621048437</v>
      </c>
      <c r="AD21">
        <f t="shared" si="22"/>
        <v>73.309598222730415</v>
      </c>
      <c r="AE21">
        <f t="shared" si="23"/>
        <v>75.002404165532766</v>
      </c>
      <c r="AF21">
        <f t="shared" si="24"/>
        <v>83.93058767790798</v>
      </c>
      <c r="AG21">
        <f t="shared" si="25"/>
        <v>85.496175559077159</v>
      </c>
      <c r="AH21">
        <f t="shared" si="26"/>
        <v>95.715708147155027</v>
      </c>
      <c r="AI21">
        <f t="shared" si="27"/>
        <v>98.216218957741788</v>
      </c>
      <c r="AJ21">
        <f t="shared" si="28"/>
        <v>99.362845482767</v>
      </c>
      <c r="AK21">
        <v>100</v>
      </c>
    </row>
    <row r="22" spans="2:37" x14ac:dyDescent="0.35">
      <c r="B22" t="s">
        <v>381</v>
      </c>
      <c r="D22">
        <v>100</v>
      </c>
      <c r="E22">
        <v>109.61437039652218</v>
      </c>
      <c r="F22">
        <v>115.77435714839145</v>
      </c>
      <c r="G22">
        <v>121.17996261925863</v>
      </c>
      <c r="H22">
        <v>125.81493155653618</v>
      </c>
      <c r="I22">
        <v>129.05786441167135</v>
      </c>
      <c r="J22">
        <v>133.41303536411667</v>
      </c>
      <c r="K22">
        <v>142.58341367767682</v>
      </c>
      <c r="L22">
        <v>152.72284336708398</v>
      </c>
      <c r="M22">
        <v>155.23630708287186</v>
      </c>
      <c r="P22" s="72" t="s">
        <v>89</v>
      </c>
      <c r="Q22">
        <f t="shared" ref="Q22:Z22" si="31">INDEX($D$3:$M$155,MATCH($P22,$B$3:$B$155,),MATCH(Q$2,$D$2:$M$2,))</f>
        <v>100</v>
      </c>
      <c r="R22">
        <f t="shared" si="31"/>
        <v>108.0755963802111</v>
      </c>
      <c r="S22">
        <f t="shared" si="31"/>
        <v>110.59929198242502</v>
      </c>
      <c r="T22">
        <f t="shared" si="31"/>
        <v>112.98936385299854</v>
      </c>
      <c r="U22">
        <f t="shared" si="31"/>
        <v>114.15567871995269</v>
      </c>
      <c r="V22">
        <f t="shared" si="31"/>
        <v>114.15175333442258</v>
      </c>
      <c r="W22">
        <f t="shared" si="31"/>
        <v>115.75830941589132</v>
      </c>
      <c r="X22">
        <f t="shared" si="31"/>
        <v>120.65910592441995</v>
      </c>
      <c r="Y22">
        <f t="shared" si="31"/>
        <v>124.87972031939574</v>
      </c>
      <c r="Z22">
        <f t="shared" si="31"/>
        <v>126.85503072696345</v>
      </c>
      <c r="AB22">
        <f t="shared" si="20"/>
        <v>64.417919930687134</v>
      </c>
      <c r="AC22">
        <f t="shared" si="21"/>
        <v>70.611297354558474</v>
      </c>
      <c r="AD22">
        <f t="shared" si="22"/>
        <v>74.579432688118558</v>
      </c>
      <c r="AE22">
        <f t="shared" si="23"/>
        <v>78.061611292110626</v>
      </c>
      <c r="AF22">
        <f t="shared" si="24"/>
        <v>81.047361870938289</v>
      </c>
      <c r="AG22">
        <f t="shared" si="25"/>
        <v>83.136391760965225</v>
      </c>
      <c r="AH22">
        <f t="shared" si="26"/>
        <v>85.941902297955991</v>
      </c>
      <c r="AI22">
        <f t="shared" si="27"/>
        <v>91.849269257326256</v>
      </c>
      <c r="AJ22">
        <f t="shared" si="28"/>
        <v>98.380878956076884</v>
      </c>
      <c r="AK22">
        <v>100</v>
      </c>
    </row>
    <row r="23" spans="2:37" x14ac:dyDescent="0.35">
      <c r="B23" t="s">
        <v>383</v>
      </c>
      <c r="D23">
        <v>100</v>
      </c>
      <c r="E23">
        <v>109.61437039652218</v>
      </c>
      <c r="F23">
        <v>115.77435714839145</v>
      </c>
      <c r="G23">
        <v>121.17996261925863</v>
      </c>
      <c r="H23">
        <v>125.81493155653618</v>
      </c>
      <c r="I23">
        <v>129.05786441167135</v>
      </c>
      <c r="J23">
        <v>133.41303536411667</v>
      </c>
      <c r="K23">
        <v>142.58341367767682</v>
      </c>
      <c r="L23">
        <v>152.72284336708398</v>
      </c>
      <c r="M23">
        <v>155.23630708287186</v>
      </c>
      <c r="P23" s="72" t="s">
        <v>215</v>
      </c>
      <c r="Q23">
        <f t="shared" ref="Q23:Z34" si="32">INDEX($D$3:$M$155,MATCH($P23,$B$3:$B$155,),MATCH(Q$2,$D$2:$M$2,))</f>
        <v>100</v>
      </c>
      <c r="R23">
        <f t="shared" si="32"/>
        <v>105.84287319478247</v>
      </c>
      <c r="S23">
        <f t="shared" si="32"/>
        <v>110.14636712023832</v>
      </c>
      <c r="T23">
        <f t="shared" si="32"/>
        <v>111.83131004585955</v>
      </c>
      <c r="U23">
        <f t="shared" si="32"/>
        <v>116.77799128915578</v>
      </c>
      <c r="V23">
        <f t="shared" si="32"/>
        <v>120.03305288944166</v>
      </c>
      <c r="W23">
        <f t="shared" si="32"/>
        <v>126.48815939897153</v>
      </c>
      <c r="X23">
        <f t="shared" si="32"/>
        <v>134.90876237917405</v>
      </c>
      <c r="Y23">
        <f t="shared" si="32"/>
        <v>141.60951996437399</v>
      </c>
      <c r="Z23">
        <f t="shared" si="32"/>
        <v>146.3293488524458</v>
      </c>
      <c r="AB23">
        <f t="shared" si="20"/>
        <v>64.417919930687134</v>
      </c>
      <c r="AC23">
        <f t="shared" si="21"/>
        <v>70.611297354558474</v>
      </c>
      <c r="AD23">
        <f t="shared" si="22"/>
        <v>74.579432688118558</v>
      </c>
      <c r="AE23">
        <f t="shared" si="23"/>
        <v>78.061611292110626</v>
      </c>
      <c r="AF23">
        <f t="shared" si="24"/>
        <v>81.047361870938289</v>
      </c>
      <c r="AG23">
        <f t="shared" si="25"/>
        <v>83.136391760965225</v>
      </c>
      <c r="AH23">
        <f t="shared" si="26"/>
        <v>85.941902297955991</v>
      </c>
      <c r="AI23">
        <f t="shared" si="27"/>
        <v>91.849269257326256</v>
      </c>
      <c r="AJ23">
        <f t="shared" si="28"/>
        <v>98.380878956076884</v>
      </c>
      <c r="AK23">
        <v>100</v>
      </c>
    </row>
    <row r="24" spans="2:37" x14ac:dyDescent="0.35">
      <c r="B24" t="s">
        <v>386</v>
      </c>
      <c r="D24">
        <v>100</v>
      </c>
      <c r="E24">
        <v>120.18050541516246</v>
      </c>
      <c r="F24">
        <v>121.64514845896612</v>
      </c>
      <c r="G24">
        <v>118.2131481384784</v>
      </c>
      <c r="H24">
        <v>116.03039284940961</v>
      </c>
      <c r="I24">
        <v>95.594187930060627</v>
      </c>
      <c r="J24">
        <v>86.830245299026899</v>
      </c>
      <c r="K24">
        <v>91.131546728336289</v>
      </c>
      <c r="L24">
        <v>99.531736924256677</v>
      </c>
      <c r="M24">
        <v>96.211589053931661</v>
      </c>
      <c r="P24" s="72" t="s">
        <v>255</v>
      </c>
      <c r="Q24">
        <f t="shared" si="32"/>
        <v>100</v>
      </c>
      <c r="R24">
        <f t="shared" si="32"/>
        <v>103.91880577588455</v>
      </c>
      <c r="S24">
        <f t="shared" si="32"/>
        <v>105.99112976056522</v>
      </c>
      <c r="T24">
        <f t="shared" si="32"/>
        <v>108.1756740995269</v>
      </c>
      <c r="U24">
        <f t="shared" si="32"/>
        <v>111.47833725226961</v>
      </c>
      <c r="V24">
        <f t="shared" si="32"/>
        <v>110.67604684457709</v>
      </c>
      <c r="W24">
        <f t="shared" si="32"/>
        <v>112.0930452703486</v>
      </c>
      <c r="X24">
        <f t="shared" si="32"/>
        <v>114.69389530246485</v>
      </c>
      <c r="Y24">
        <f t="shared" si="32"/>
        <v>118.98419688974296</v>
      </c>
      <c r="Z24">
        <f t="shared" si="32"/>
        <v>119.89280620161178</v>
      </c>
      <c r="AB24">
        <f t="shared" si="20"/>
        <v>103.93758276245156</v>
      </c>
      <c r="AC24">
        <f t="shared" si="21"/>
        <v>124.91271228021705</v>
      </c>
      <c r="AD24">
        <f t="shared" si="22"/>
        <v>126.43502685604497</v>
      </c>
      <c r="AE24">
        <f t="shared" si="23"/>
        <v>122.86788868253045</v>
      </c>
      <c r="AF24">
        <f t="shared" si="24"/>
        <v>120.59918559745277</v>
      </c>
      <c r="AG24">
        <f t="shared" si="25"/>
        <v>99.358288195900229</v>
      </c>
      <c r="AH24">
        <f t="shared" si="26"/>
        <v>90.249258070515779</v>
      </c>
      <c r="AI24">
        <f t="shared" si="27"/>
        <v>94.719926803466748</v>
      </c>
      <c r="AJ24">
        <f t="shared" si="28"/>
        <v>103.45088144055484</v>
      </c>
      <c r="AK24">
        <v>100</v>
      </c>
    </row>
    <row r="25" spans="2:37" x14ac:dyDescent="0.35">
      <c r="B25" t="s">
        <v>71</v>
      </c>
      <c r="D25">
        <v>100</v>
      </c>
      <c r="E25">
        <v>106.73800480801829</v>
      </c>
      <c r="F25">
        <v>112.95442566003722</v>
      </c>
      <c r="G25">
        <v>110.54941090530114</v>
      </c>
      <c r="H25">
        <v>109.86357681483545</v>
      </c>
      <c r="I25">
        <v>107.42922552164917</v>
      </c>
      <c r="J25">
        <v>110.13345260049599</v>
      </c>
      <c r="K25">
        <v>112.33527786910697</v>
      </c>
      <c r="L25">
        <v>115.00609010749314</v>
      </c>
      <c r="M25">
        <v>111.56995826964359</v>
      </c>
      <c r="P25" s="72" t="s">
        <v>175</v>
      </c>
      <c r="Q25">
        <f t="shared" si="32"/>
        <v>100</v>
      </c>
      <c r="R25">
        <f t="shared" si="32"/>
        <v>106.38652134776476</v>
      </c>
      <c r="S25">
        <f t="shared" si="32"/>
        <v>111.1745672180069</v>
      </c>
      <c r="T25">
        <f t="shared" si="32"/>
        <v>117.40009686792061</v>
      </c>
      <c r="U25">
        <f t="shared" si="32"/>
        <v>121.44373446530119</v>
      </c>
      <c r="V25">
        <f t="shared" si="32"/>
        <v>124.20344356278692</v>
      </c>
      <c r="W25">
        <f t="shared" si="32"/>
        <v>125.45469117717552</v>
      </c>
      <c r="X25">
        <f t="shared" si="32"/>
        <v>127.59534795902756</v>
      </c>
      <c r="Y25">
        <f t="shared" si="32"/>
        <v>129.84748440068913</v>
      </c>
      <c r="Z25">
        <f t="shared" si="32"/>
        <v>131.86031180886778</v>
      </c>
      <c r="AB25">
        <f t="shared" si="20"/>
        <v>89.629862331147265</v>
      </c>
      <c r="AC25">
        <f t="shared" si="21"/>
        <v>95.669126764440136</v>
      </c>
      <c r="AD25">
        <f t="shared" si="22"/>
        <v>101.24089621602943</v>
      </c>
      <c r="AE25">
        <f t="shared" si="23"/>
        <v>99.085284802315712</v>
      </c>
      <c r="AF25">
        <f t="shared" si="24"/>
        <v>98.470572651211242</v>
      </c>
      <c r="AG25">
        <f t="shared" si="25"/>
        <v>96.288666938471863</v>
      </c>
      <c r="AH25">
        <f t="shared" si="26"/>
        <v>98.712461946363874</v>
      </c>
      <c r="AI25">
        <f t="shared" si="27"/>
        <v>100.68595490339231</v>
      </c>
      <c r="AJ25">
        <f t="shared" si="28"/>
        <v>103.07980023578128</v>
      </c>
      <c r="AK25">
        <v>100</v>
      </c>
    </row>
    <row r="26" spans="2:37" x14ac:dyDescent="0.35">
      <c r="B26" t="s">
        <v>73</v>
      </c>
      <c r="D26">
        <v>100</v>
      </c>
      <c r="E26">
        <v>108.3642475860606</v>
      </c>
      <c r="F26">
        <v>123.85214230957338</v>
      </c>
      <c r="G26">
        <v>133.70514892974808</v>
      </c>
      <c r="H26">
        <v>140.79801129599423</v>
      </c>
      <c r="I26">
        <v>170.83591891965503</v>
      </c>
      <c r="J26">
        <v>172.47674699480359</v>
      </c>
      <c r="K26">
        <v>192.22390800236346</v>
      </c>
      <c r="L26">
        <v>186.74387913905338</v>
      </c>
      <c r="M26">
        <v>188.27937513041951</v>
      </c>
      <c r="P26" s="72" t="s">
        <v>279</v>
      </c>
      <c r="Q26">
        <f t="shared" si="32"/>
        <v>100</v>
      </c>
      <c r="R26">
        <f t="shared" si="32"/>
        <v>115.52939055588294</v>
      </c>
      <c r="S26">
        <f t="shared" si="32"/>
        <v>120.16849097514326</v>
      </c>
      <c r="T26">
        <f t="shared" si="32"/>
        <v>118.70684004709074</v>
      </c>
      <c r="U26">
        <f t="shared" si="32"/>
        <v>116.01219709958643</v>
      </c>
      <c r="V26">
        <f t="shared" si="32"/>
        <v>96.396245264774578</v>
      </c>
      <c r="W26">
        <f t="shared" si="32"/>
        <v>93.459616348155507</v>
      </c>
      <c r="X26">
        <f t="shared" si="32"/>
        <v>100.53059649995856</v>
      </c>
      <c r="Y26">
        <f t="shared" si="32"/>
        <v>112.10014308487169</v>
      </c>
      <c r="Z26">
        <f t="shared" si="32"/>
        <v>112.64537978527407</v>
      </c>
      <c r="AB26">
        <f t="shared" si="20"/>
        <v>53.112562080010548</v>
      </c>
      <c r="AC26">
        <f t="shared" si="21"/>
        <v>57.555028271682765</v>
      </c>
      <c r="AD26">
        <f t="shared" si="22"/>
        <v>65.781045971595162</v>
      </c>
      <c r="AE26">
        <f t="shared" si="23"/>
        <v>71.014230229483005</v>
      </c>
      <c r="AF26">
        <f t="shared" si="24"/>
        <v>74.781431157005201</v>
      </c>
      <c r="AG26">
        <f t="shared" si="25"/>
        <v>90.735333491158258</v>
      </c>
      <c r="AH26">
        <f t="shared" si="26"/>
        <v>91.60681932119779</v>
      </c>
      <c r="AI26">
        <f t="shared" si="27"/>
        <v>102.09504247037766</v>
      </c>
      <c r="AJ26">
        <f t="shared" si="28"/>
        <v>99.184458738349591</v>
      </c>
      <c r="AK26">
        <v>100</v>
      </c>
    </row>
    <row r="27" spans="2:37" x14ac:dyDescent="0.35">
      <c r="B27" t="s">
        <v>75</v>
      </c>
      <c r="D27">
        <v>100</v>
      </c>
      <c r="E27">
        <v>102.67641090615125</v>
      </c>
      <c r="F27">
        <v>103.24420739357691</v>
      </c>
      <c r="G27">
        <v>104.71895889534362</v>
      </c>
      <c r="H27">
        <v>104.56525848753897</v>
      </c>
      <c r="I27">
        <v>106.38078968977827</v>
      </c>
      <c r="J27">
        <v>106.13431940284094</v>
      </c>
      <c r="K27">
        <v>106.86149704414353</v>
      </c>
      <c r="L27">
        <v>108.48988190195227</v>
      </c>
      <c r="M27">
        <v>109.10065888687348</v>
      </c>
      <c r="P27" s="72" t="s">
        <v>281</v>
      </c>
      <c r="Q27">
        <f t="shared" si="32"/>
        <v>100</v>
      </c>
      <c r="R27">
        <f t="shared" si="32"/>
        <v>103.53846772882356</v>
      </c>
      <c r="S27">
        <f t="shared" si="32"/>
        <v>106.25001652806556</v>
      </c>
      <c r="T27">
        <f t="shared" si="32"/>
        <v>106.36251904554011</v>
      </c>
      <c r="U27">
        <f t="shared" si="32"/>
        <v>104.10948267060753</v>
      </c>
      <c r="V27">
        <f t="shared" si="32"/>
        <v>105.22322990381075</v>
      </c>
      <c r="W27">
        <f t="shared" si="32"/>
        <v>106.22879519540864</v>
      </c>
      <c r="X27">
        <f t="shared" si="32"/>
        <v>106.86501732483278</v>
      </c>
      <c r="Y27">
        <f t="shared" si="32"/>
        <v>106.34410945139945</v>
      </c>
      <c r="Z27">
        <f t="shared" si="32"/>
        <v>108.1285349511071</v>
      </c>
      <c r="AB27">
        <f t="shared" si="20"/>
        <v>91.658474861907152</v>
      </c>
      <c r="AC27">
        <f t="shared" si="21"/>
        <v>94.111632279523135</v>
      </c>
      <c r="AD27">
        <f t="shared" si="22"/>
        <v>94.632065880216985</v>
      </c>
      <c r="AE27">
        <f t="shared" si="23"/>
        <v>95.983800614739422</v>
      </c>
      <c r="AF27">
        <f t="shared" si="24"/>
        <v>95.842921165089152</v>
      </c>
      <c r="AG27">
        <f t="shared" si="25"/>
        <v>97.507009375703731</v>
      </c>
      <c r="AH27">
        <f t="shared" si="26"/>
        <v>97.281098469709221</v>
      </c>
      <c r="AI27">
        <f t="shared" si="27"/>
        <v>97.947618405263952</v>
      </c>
      <c r="AJ27">
        <f t="shared" si="28"/>
        <v>99.440171130813681</v>
      </c>
      <c r="AK27">
        <v>100</v>
      </c>
    </row>
    <row r="28" spans="2:37" x14ac:dyDescent="0.35">
      <c r="B28" t="s">
        <v>77</v>
      </c>
      <c r="D28">
        <v>100</v>
      </c>
      <c r="E28">
        <v>103.36406624988356</v>
      </c>
      <c r="F28">
        <v>104.85304436133391</v>
      </c>
      <c r="G28">
        <v>105.67235299767943</v>
      </c>
      <c r="H28">
        <v>108.4538563181485</v>
      </c>
      <c r="I28">
        <v>110.31847168410445</v>
      </c>
      <c r="J28">
        <v>114.04816925487171</v>
      </c>
      <c r="K28">
        <v>118.04371449479368</v>
      </c>
      <c r="L28">
        <v>121.71702402580948</v>
      </c>
      <c r="M28">
        <v>125.65502225946726</v>
      </c>
      <c r="P28" s="72" t="s">
        <v>137</v>
      </c>
      <c r="Q28">
        <f t="shared" si="32"/>
        <v>100</v>
      </c>
      <c r="R28">
        <f t="shared" si="32"/>
        <v>108.71422974274066</v>
      </c>
      <c r="S28">
        <f t="shared" si="32"/>
        <v>109.21910019363916</v>
      </c>
      <c r="T28">
        <f t="shared" si="32"/>
        <v>110.68944296035764</v>
      </c>
      <c r="U28">
        <f t="shared" si="32"/>
        <v>115.37376963256733</v>
      </c>
      <c r="V28">
        <f t="shared" si="32"/>
        <v>122.10365906734199</v>
      </c>
      <c r="W28">
        <f t="shared" si="32"/>
        <v>125.30194254902504</v>
      </c>
      <c r="X28">
        <f t="shared" si="32"/>
        <v>135.94138896765489</v>
      </c>
      <c r="Y28">
        <f t="shared" si="32"/>
        <v>141.83339494335291</v>
      </c>
      <c r="Z28">
        <f t="shared" si="32"/>
        <v>151.24565855996605</v>
      </c>
      <c r="AB28">
        <f t="shared" si="20"/>
        <v>79.582971059850067</v>
      </c>
      <c r="AC28">
        <f t="shared" si="21"/>
        <v>82.260194929929099</v>
      </c>
      <c r="AD28">
        <f t="shared" si="22"/>
        <v>83.445167949452127</v>
      </c>
      <c r="AE28">
        <f t="shared" si="23"/>
        <v>84.097198104405834</v>
      </c>
      <c r="AF28">
        <f t="shared" si="24"/>
        <v>86.310801086963494</v>
      </c>
      <c r="AG28">
        <f t="shared" si="25"/>
        <v>87.794717394029746</v>
      </c>
      <c r="AH28">
        <f t="shared" si="26"/>
        <v>90.762921532393378</v>
      </c>
      <c r="AI28">
        <f t="shared" si="27"/>
        <v>93.942695144363697</v>
      </c>
      <c r="AJ28">
        <f t="shared" si="28"/>
        <v>96.866024005370718</v>
      </c>
      <c r="AK28">
        <v>100</v>
      </c>
    </row>
    <row r="29" spans="2:37" x14ac:dyDescent="0.35">
      <c r="B29" t="s">
        <v>80</v>
      </c>
      <c r="D29">
        <v>100</v>
      </c>
      <c r="E29">
        <v>102.6702325424006</v>
      </c>
      <c r="F29">
        <v>105.41245181672487</v>
      </c>
      <c r="G29">
        <v>107.56408319806646</v>
      </c>
      <c r="H29">
        <v>109.81870698892997</v>
      </c>
      <c r="I29">
        <v>110.01544401776819</v>
      </c>
      <c r="J29">
        <v>111.21971665210002</v>
      </c>
      <c r="K29">
        <v>112.86851705640049</v>
      </c>
      <c r="L29">
        <v>114.67361067609994</v>
      </c>
      <c r="M29">
        <v>116.49089412597375</v>
      </c>
      <c r="P29" s="72" t="s">
        <v>87</v>
      </c>
      <c r="Q29">
        <f t="shared" si="32"/>
        <v>100</v>
      </c>
      <c r="R29">
        <f t="shared" si="32"/>
        <v>103.11290692489503</v>
      </c>
      <c r="S29">
        <f t="shared" si="32"/>
        <v>104.27824869997751</v>
      </c>
      <c r="T29">
        <f t="shared" si="32"/>
        <v>106.33945976709036</v>
      </c>
      <c r="U29">
        <f t="shared" si="32"/>
        <v>112.62023944622253</v>
      </c>
      <c r="V29">
        <f t="shared" si="32"/>
        <v>118.19892587448429</v>
      </c>
      <c r="W29">
        <f t="shared" si="32"/>
        <v>123.48232245406665</v>
      </c>
      <c r="X29">
        <f t="shared" si="32"/>
        <v>129.38726467982269</v>
      </c>
      <c r="Y29">
        <f t="shared" si="32"/>
        <v>132.44142429982529</v>
      </c>
      <c r="Z29">
        <f t="shared" si="32"/>
        <v>135.97577117357781</v>
      </c>
      <c r="AB29">
        <f t="shared" si="20"/>
        <v>85.843619580994527</v>
      </c>
      <c r="AC29">
        <f t="shared" si="21"/>
        <v>88.135843846620816</v>
      </c>
      <c r="AD29">
        <f t="shared" si="22"/>
        <v>90.489864128548447</v>
      </c>
      <c r="AE29">
        <f t="shared" si="23"/>
        <v>92.336902386332611</v>
      </c>
      <c r="AF29">
        <f t="shared" si="24"/>
        <v>94.272353056344087</v>
      </c>
      <c r="AG29">
        <f t="shared" si="25"/>
        <v>94.441239242954921</v>
      </c>
      <c r="AH29">
        <f t="shared" si="26"/>
        <v>95.47503046188875</v>
      </c>
      <c r="AI29">
        <f t="shared" si="27"/>
        <v>96.890420408606346</v>
      </c>
      <c r="AJ29">
        <f t="shared" si="28"/>
        <v>98.439978108581954</v>
      </c>
      <c r="AK29">
        <v>100</v>
      </c>
    </row>
    <row r="30" spans="2:37" x14ac:dyDescent="0.35">
      <c r="B30" t="s">
        <v>85</v>
      </c>
      <c r="D30">
        <v>100</v>
      </c>
      <c r="E30">
        <v>104.00911505710052</v>
      </c>
      <c r="F30">
        <v>110.43795608608065</v>
      </c>
      <c r="G30">
        <v>113.18508564117435</v>
      </c>
      <c r="H30">
        <v>126.64709709417106</v>
      </c>
      <c r="I30">
        <v>130.077033701939</v>
      </c>
      <c r="J30">
        <v>133.95347770393221</v>
      </c>
      <c r="K30">
        <v>142.58504636946091</v>
      </c>
      <c r="L30">
        <v>140.83963835145838</v>
      </c>
      <c r="M30">
        <v>144.23514494482851</v>
      </c>
      <c r="P30" s="72" t="s">
        <v>47</v>
      </c>
      <c r="Q30">
        <f t="shared" si="32"/>
        <v>100</v>
      </c>
      <c r="R30">
        <f t="shared" si="32"/>
        <v>107.85944603491285</v>
      </c>
      <c r="S30">
        <f t="shared" si="32"/>
        <v>116.66573593430236</v>
      </c>
      <c r="T30">
        <f t="shared" si="32"/>
        <v>125.03644260075026</v>
      </c>
      <c r="U30">
        <f t="shared" si="32"/>
        <v>132.12449411421295</v>
      </c>
      <c r="V30">
        <f t="shared" si="32"/>
        <v>139.88387106942463</v>
      </c>
      <c r="W30">
        <f t="shared" si="32"/>
        <v>149.29500043469244</v>
      </c>
      <c r="X30">
        <f t="shared" si="32"/>
        <v>158.66879501907349</v>
      </c>
      <c r="Y30">
        <f t="shared" si="32"/>
        <v>167.55015374678334</v>
      </c>
      <c r="Z30">
        <f t="shared" si="32"/>
        <v>175.02113342601243</v>
      </c>
      <c r="AB30">
        <f t="shared" si="20"/>
        <v>69.33122994277926</v>
      </c>
      <c r="AC30">
        <f t="shared" si="21"/>
        <v>72.110798721688198</v>
      </c>
      <c r="AD30">
        <f t="shared" si="22"/>
        <v>76.567993278146147</v>
      </c>
      <c r="AE30">
        <f t="shared" si="23"/>
        <v>78.472611986814215</v>
      </c>
      <c r="AF30">
        <f t="shared" si="24"/>
        <v>87.805990102214636</v>
      </c>
      <c r="AG30">
        <f t="shared" si="25"/>
        <v>90.184007338637798</v>
      </c>
      <c r="AH30">
        <f t="shared" si="26"/>
        <v>92.871593643262784</v>
      </c>
      <c r="AI30">
        <f t="shared" si="27"/>
        <v>98.855966362429371</v>
      </c>
      <c r="AJ30">
        <f t="shared" si="28"/>
        <v>97.645853516028325</v>
      </c>
      <c r="AK30">
        <v>100</v>
      </c>
    </row>
    <row r="31" spans="2:37" x14ac:dyDescent="0.35">
      <c r="B31" t="s">
        <v>389</v>
      </c>
      <c r="D31">
        <v>100</v>
      </c>
      <c r="E31">
        <v>108.58039895814795</v>
      </c>
      <c r="F31">
        <v>109.77179273004045</v>
      </c>
      <c r="G31">
        <v>105.22573948693734</v>
      </c>
      <c r="H31">
        <v>105.90527187852996</v>
      </c>
      <c r="I31">
        <v>96.924486545752728</v>
      </c>
      <c r="J31">
        <v>95.566730266767053</v>
      </c>
      <c r="K31">
        <v>95.593729696751623</v>
      </c>
      <c r="L31">
        <v>100.38742809834187</v>
      </c>
      <c r="M31">
        <v>103.25452729689792</v>
      </c>
      <c r="P31" s="72" t="s">
        <v>65</v>
      </c>
      <c r="Q31">
        <f t="shared" si="32"/>
        <v>100</v>
      </c>
      <c r="R31">
        <f t="shared" si="32"/>
        <v>113.95812586651559</v>
      </c>
      <c r="S31">
        <f t="shared" si="32"/>
        <v>114.17894457915911</v>
      </c>
      <c r="T31">
        <f t="shared" si="32"/>
        <v>116.81547240924306</v>
      </c>
      <c r="U31">
        <f t="shared" si="32"/>
        <v>130.72102632259094</v>
      </c>
      <c r="V31">
        <f t="shared" si="32"/>
        <v>133.15941333127046</v>
      </c>
      <c r="W31">
        <f t="shared" si="32"/>
        <v>149.07623013681197</v>
      </c>
      <c r="X31">
        <f t="shared" si="32"/>
        <v>152.97074998391503</v>
      </c>
      <c r="Y31">
        <f t="shared" si="32"/>
        <v>154.75660899320985</v>
      </c>
      <c r="Z31">
        <f t="shared" si="32"/>
        <v>155.74897059489916</v>
      </c>
      <c r="AB31">
        <f t="shared" si="20"/>
        <v>96.848053657211693</v>
      </c>
      <c r="AC31">
        <f t="shared" si="21"/>
        <v>105.15800304420166</v>
      </c>
      <c r="AD31">
        <f t="shared" si="22"/>
        <v>106.31184472367279</v>
      </c>
      <c r="AE31">
        <f t="shared" si="23"/>
        <v>101.90908063950688</v>
      </c>
      <c r="AF31">
        <f t="shared" si="24"/>
        <v>102.56719453473464</v>
      </c>
      <c r="AG31">
        <f t="shared" si="25"/>
        <v>93.869478736807537</v>
      </c>
      <c r="AH31">
        <f t="shared" si="26"/>
        <v>92.554518207201326</v>
      </c>
      <c r="AI31">
        <f t="shared" si="27"/>
        <v>92.580666629639936</v>
      </c>
      <c r="AJ31">
        <f t="shared" si="28"/>
        <v>97.223270229776944</v>
      </c>
      <c r="AK31">
        <v>100</v>
      </c>
    </row>
    <row r="32" spans="2:37" x14ac:dyDescent="0.35">
      <c r="B32" t="s">
        <v>87</v>
      </c>
      <c r="D32">
        <v>100</v>
      </c>
      <c r="E32">
        <v>103.11290692489503</v>
      </c>
      <c r="F32">
        <v>104.27824869997751</v>
      </c>
      <c r="G32">
        <v>106.33945976709036</v>
      </c>
      <c r="H32">
        <v>112.62023944622253</v>
      </c>
      <c r="I32">
        <v>118.19892587448429</v>
      </c>
      <c r="J32">
        <v>123.48232245406665</v>
      </c>
      <c r="K32">
        <v>129.38726467982269</v>
      </c>
      <c r="L32">
        <v>132.44142429982529</v>
      </c>
      <c r="M32">
        <v>135.97577117357781</v>
      </c>
      <c r="P32" s="72" t="s">
        <v>327</v>
      </c>
      <c r="Q32">
        <f t="shared" si="32"/>
        <v>100</v>
      </c>
      <c r="R32">
        <f t="shared" si="32"/>
        <v>109.39165549285872</v>
      </c>
      <c r="S32">
        <f t="shared" si="32"/>
        <v>113.58951170900802</v>
      </c>
      <c r="T32">
        <f t="shared" si="32"/>
        <v>117.6638605225567</v>
      </c>
      <c r="U32">
        <f t="shared" si="32"/>
        <v>123.67213885047705</v>
      </c>
      <c r="V32">
        <f t="shared" si="32"/>
        <v>130.08807610315699</v>
      </c>
      <c r="W32">
        <f t="shared" si="32"/>
        <v>136.3075874007969</v>
      </c>
      <c r="X32">
        <f t="shared" si="32"/>
        <v>142.74924442757526</v>
      </c>
      <c r="Y32">
        <f t="shared" si="32"/>
        <v>148.58479987820513</v>
      </c>
      <c r="Z32">
        <f t="shared" si="32"/>
        <v>149.503436587327</v>
      </c>
      <c r="AB32">
        <f t="shared" si="20"/>
        <v>73.542513594092071</v>
      </c>
      <c r="AC32">
        <f t="shared" si="21"/>
        <v>75.831823592504449</v>
      </c>
      <c r="AD32">
        <f t="shared" si="22"/>
        <v>76.688845225862096</v>
      </c>
      <c r="AE32">
        <f t="shared" si="23"/>
        <v>78.204711655096503</v>
      </c>
      <c r="AF32">
        <f t="shared" si="24"/>
        <v>82.823754904437251</v>
      </c>
      <c r="AG32">
        <f t="shared" si="25"/>
        <v>86.926461129313424</v>
      </c>
      <c r="AH32">
        <f t="shared" si="26"/>
        <v>90.81200377708258</v>
      </c>
      <c r="AI32">
        <f t="shared" si="27"/>
        <v>95.154646716182498</v>
      </c>
      <c r="AJ32">
        <f t="shared" si="28"/>
        <v>97.400752469908184</v>
      </c>
      <c r="AK32">
        <v>100</v>
      </c>
    </row>
    <row r="33" spans="2:37" x14ac:dyDescent="0.35">
      <c r="B33" t="s">
        <v>93</v>
      </c>
      <c r="D33">
        <v>100</v>
      </c>
      <c r="E33">
        <v>106.38680337285258</v>
      </c>
      <c r="F33">
        <v>110.23444708306505</v>
      </c>
      <c r="G33">
        <v>112.33736365024744</v>
      </c>
      <c r="H33">
        <v>114.84881412284196</v>
      </c>
      <c r="I33">
        <v>117.66183876778295</v>
      </c>
      <c r="J33">
        <v>123.71946357713021</v>
      </c>
      <c r="K33">
        <v>130.07089409362325</v>
      </c>
      <c r="L33">
        <v>135.90259414029876</v>
      </c>
      <c r="M33">
        <v>141.72683223011461</v>
      </c>
      <c r="P33" s="72" t="s">
        <v>215</v>
      </c>
      <c r="Q33">
        <f t="shared" si="32"/>
        <v>100</v>
      </c>
      <c r="R33">
        <f t="shared" si="32"/>
        <v>105.84287319478247</v>
      </c>
      <c r="S33">
        <f t="shared" si="32"/>
        <v>110.14636712023832</v>
      </c>
      <c r="T33">
        <f t="shared" si="32"/>
        <v>111.83131004585955</v>
      </c>
      <c r="U33">
        <f t="shared" si="32"/>
        <v>116.77799128915578</v>
      </c>
      <c r="V33">
        <f t="shared" si="32"/>
        <v>120.03305288944166</v>
      </c>
      <c r="W33">
        <f t="shared" si="32"/>
        <v>126.48815939897153</v>
      </c>
      <c r="X33">
        <f t="shared" si="32"/>
        <v>134.90876237917405</v>
      </c>
      <c r="Y33">
        <f t="shared" si="32"/>
        <v>141.60951996437399</v>
      </c>
      <c r="Z33">
        <f t="shared" si="32"/>
        <v>146.3293488524458</v>
      </c>
      <c r="AB33">
        <f t="shared" si="20"/>
        <v>70.558269331551216</v>
      </c>
      <c r="AC33">
        <f t="shared" si="21"/>
        <v>75.064687257045136</v>
      </c>
      <c r="AD33">
        <f t="shared" si="22"/>
        <v>77.779518069015339</v>
      </c>
      <c r="AE33">
        <f t="shared" si="23"/>
        <v>79.263299604305701</v>
      </c>
      <c r="AF33">
        <f t="shared" si="24"/>
        <v>81.035335592887463</v>
      </c>
      <c r="AG33">
        <f t="shared" si="25"/>
        <v>83.020157098227841</v>
      </c>
      <c r="AH33">
        <f t="shared" si="26"/>
        <v>87.294312326301949</v>
      </c>
      <c r="AI33">
        <f t="shared" si="27"/>
        <v>91.775771776535436</v>
      </c>
      <c r="AJ33">
        <f t="shared" si="28"/>
        <v>95.890518402076935</v>
      </c>
      <c r="AK33">
        <v>100</v>
      </c>
    </row>
    <row r="34" spans="2:37" x14ac:dyDescent="0.35">
      <c r="B34" t="s">
        <v>391</v>
      </c>
      <c r="D34">
        <v>100</v>
      </c>
      <c r="E34">
        <v>103.08890642468087</v>
      </c>
      <c r="F34">
        <v>107.45811231779598</v>
      </c>
      <c r="G34">
        <v>109.30576248890362</v>
      </c>
      <c r="H34">
        <v>110.22569466148964</v>
      </c>
      <c r="I34">
        <v>109.683212696032</v>
      </c>
      <c r="J34">
        <v>111.56401323491907</v>
      </c>
      <c r="K34">
        <v>112.01311740706872</v>
      </c>
      <c r="L34">
        <v>113.31561327109034</v>
      </c>
      <c r="M34">
        <v>117.08956246949174</v>
      </c>
      <c r="P34" s="72" t="s">
        <v>209</v>
      </c>
      <c r="Q34">
        <f t="shared" si="32"/>
        <v>100</v>
      </c>
      <c r="R34">
        <f t="shared" si="32"/>
        <v>112.18289012879177</v>
      </c>
      <c r="S34">
        <f t="shared" si="32"/>
        <v>117.34924272536753</v>
      </c>
      <c r="T34">
        <f t="shared" si="32"/>
        <v>118.10505810223178</v>
      </c>
      <c r="U34">
        <f t="shared" si="32"/>
        <v>119.58874440877648</v>
      </c>
      <c r="V34">
        <f t="shared" si="32"/>
        <v>123.03857624646088</v>
      </c>
      <c r="W34">
        <f t="shared" si="32"/>
        <v>124.75149633517239</v>
      </c>
      <c r="X34">
        <f t="shared" si="32"/>
        <v>127.16449372792735</v>
      </c>
      <c r="Y34">
        <f t="shared" si="32"/>
        <v>129.8184659618959</v>
      </c>
      <c r="Z34">
        <f t="shared" si="32"/>
        <v>132.9339449341081</v>
      </c>
      <c r="AB34">
        <f t="shared" si="20"/>
        <v>85.404708917633457</v>
      </c>
      <c r="AC34">
        <f t="shared" si="21"/>
        <v>88.042780458370231</v>
      </c>
      <c r="AD34">
        <f t="shared" si="22"/>
        <v>91.774288033397269</v>
      </c>
      <c r="AE34">
        <f t="shared" si="23"/>
        <v>93.35226828384792</v>
      </c>
      <c r="AF34">
        <f t="shared" si="24"/>
        <v>94.137933678084664</v>
      </c>
      <c r="AG34">
        <f t="shared" si="25"/>
        <v>93.674628534554898</v>
      </c>
      <c r="AH34">
        <f t="shared" si="26"/>
        <v>95.280920760112693</v>
      </c>
      <c r="AI34">
        <f t="shared" si="27"/>
        <v>95.664476871074044</v>
      </c>
      <c r="AJ34">
        <f t="shared" si="28"/>
        <v>96.776869672405923</v>
      </c>
      <c r="AK34">
        <v>100</v>
      </c>
    </row>
    <row r="35" spans="2:37" x14ac:dyDescent="0.35">
      <c r="B35" t="s">
        <v>95</v>
      </c>
      <c r="D35">
        <v>100</v>
      </c>
      <c r="E35">
        <v>109.61437039652218</v>
      </c>
      <c r="F35">
        <v>115.77435714839145</v>
      </c>
      <c r="G35">
        <v>121.17996261925863</v>
      </c>
      <c r="H35">
        <v>125.81493155653618</v>
      </c>
      <c r="I35">
        <v>129.05786441167135</v>
      </c>
      <c r="J35">
        <v>133.41303536411667</v>
      </c>
      <c r="K35">
        <v>142.58341367767682</v>
      </c>
      <c r="L35">
        <v>152.72284336708398</v>
      </c>
      <c r="M35">
        <v>155.23630708287186</v>
      </c>
      <c r="AB35">
        <f t="shared" si="20"/>
        <v>64.417919930687134</v>
      </c>
      <c r="AC35">
        <f t="shared" si="21"/>
        <v>70.611297354558474</v>
      </c>
      <c r="AD35">
        <f t="shared" si="22"/>
        <v>74.579432688118558</v>
      </c>
      <c r="AE35">
        <f t="shared" si="23"/>
        <v>78.061611292110626</v>
      </c>
      <c r="AF35">
        <f t="shared" si="24"/>
        <v>81.047361870938289</v>
      </c>
      <c r="AG35">
        <f t="shared" si="25"/>
        <v>83.136391760965225</v>
      </c>
      <c r="AH35">
        <f t="shared" si="26"/>
        <v>85.941902297955991</v>
      </c>
      <c r="AI35">
        <f t="shared" si="27"/>
        <v>91.849269257326256</v>
      </c>
      <c r="AJ35">
        <f t="shared" si="28"/>
        <v>98.380878956076884</v>
      </c>
      <c r="AK35">
        <v>100</v>
      </c>
    </row>
    <row r="36" spans="2:37" x14ac:dyDescent="0.35">
      <c r="B36" t="s">
        <v>393</v>
      </c>
      <c r="D36">
        <v>100</v>
      </c>
      <c r="E36">
        <v>109.61437039652218</v>
      </c>
      <c r="F36">
        <v>115.77435714839145</v>
      </c>
      <c r="G36">
        <v>121.17996261925863</v>
      </c>
      <c r="H36">
        <v>125.81493155653618</v>
      </c>
      <c r="I36">
        <v>129.05786441167135</v>
      </c>
      <c r="J36">
        <v>133.41303536411667</v>
      </c>
      <c r="K36">
        <v>142.58341367767682</v>
      </c>
      <c r="L36">
        <v>152.72284336708398</v>
      </c>
      <c r="M36">
        <v>155.23630708287186</v>
      </c>
      <c r="AB36">
        <f t="shared" si="20"/>
        <v>64.417919930687134</v>
      </c>
      <c r="AC36">
        <f t="shared" si="21"/>
        <v>70.611297354558474</v>
      </c>
      <c r="AD36">
        <f t="shared" si="22"/>
        <v>74.579432688118558</v>
      </c>
      <c r="AE36">
        <f t="shared" si="23"/>
        <v>78.061611292110626</v>
      </c>
      <c r="AF36">
        <f t="shared" si="24"/>
        <v>81.047361870938289</v>
      </c>
      <c r="AG36">
        <f t="shared" si="25"/>
        <v>83.136391760965225</v>
      </c>
      <c r="AH36">
        <f t="shared" si="26"/>
        <v>85.941902297955991</v>
      </c>
      <c r="AI36">
        <f t="shared" si="27"/>
        <v>91.849269257326256</v>
      </c>
      <c r="AJ36">
        <f t="shared" si="28"/>
        <v>98.380878956076884</v>
      </c>
      <c r="AK36">
        <v>100</v>
      </c>
    </row>
    <row r="37" spans="2:37" x14ac:dyDescent="0.35">
      <c r="B37" t="s">
        <v>97</v>
      </c>
      <c r="D37">
        <v>100</v>
      </c>
      <c r="E37">
        <v>104.5483918693822</v>
      </c>
      <c r="F37">
        <v>109.10238705926641</v>
      </c>
      <c r="G37">
        <v>113.48093228516294</v>
      </c>
      <c r="H37">
        <v>120.06004828004518</v>
      </c>
      <c r="I37">
        <v>124.59461393748752</v>
      </c>
      <c r="J37">
        <v>127.0908324778363</v>
      </c>
      <c r="K37">
        <v>130.43567041555963</v>
      </c>
      <c r="L37">
        <v>133.74997747912732</v>
      </c>
      <c r="M37">
        <v>136.05068412878219</v>
      </c>
      <c r="AB37">
        <f t="shared" si="20"/>
        <v>73.502019222000001</v>
      </c>
      <c r="AC37">
        <f t="shared" si="21"/>
        <v>76.845179088125192</v>
      </c>
      <c r="AD37">
        <f t="shared" si="22"/>
        <v>80.192457507962843</v>
      </c>
      <c r="AE37">
        <f t="shared" si="23"/>
        <v>83.41077666154527</v>
      </c>
      <c r="AF37">
        <f t="shared" si="24"/>
        <v>88.246559764741292</v>
      </c>
      <c r="AG37">
        <f t="shared" si="25"/>
        <v>91.579557085908775</v>
      </c>
      <c r="AH37">
        <f t="shared" si="26"/>
        <v>93.41432811725906</v>
      </c>
      <c r="AI37">
        <f t="shared" si="27"/>
        <v>95.872851541189206</v>
      </c>
      <c r="AJ37">
        <f t="shared" si="28"/>
        <v>98.308934156128842</v>
      </c>
      <c r="AK37">
        <v>100</v>
      </c>
    </row>
    <row r="38" spans="2:37" x14ac:dyDescent="0.35">
      <c r="B38" t="s">
        <v>395</v>
      </c>
      <c r="D38">
        <v>100</v>
      </c>
      <c r="E38">
        <v>109.61437039652218</v>
      </c>
      <c r="F38">
        <v>115.77435714839145</v>
      </c>
      <c r="G38">
        <v>121.17996261925863</v>
      </c>
      <c r="H38">
        <v>125.81493155653618</v>
      </c>
      <c r="I38">
        <v>129.05786441167135</v>
      </c>
      <c r="J38">
        <v>133.41303536411667</v>
      </c>
      <c r="K38">
        <v>142.58341367767682</v>
      </c>
      <c r="L38">
        <v>152.72284336708398</v>
      </c>
      <c r="M38">
        <v>155.23630708287186</v>
      </c>
      <c r="AB38">
        <f t="shared" si="20"/>
        <v>64.417919930687134</v>
      </c>
      <c r="AC38">
        <f t="shared" si="21"/>
        <v>70.611297354558474</v>
      </c>
      <c r="AD38">
        <f t="shared" si="22"/>
        <v>74.579432688118558</v>
      </c>
      <c r="AE38">
        <f t="shared" si="23"/>
        <v>78.061611292110626</v>
      </c>
      <c r="AF38">
        <f t="shared" si="24"/>
        <v>81.047361870938289</v>
      </c>
      <c r="AG38">
        <f t="shared" si="25"/>
        <v>83.136391760965225</v>
      </c>
      <c r="AH38">
        <f t="shared" si="26"/>
        <v>85.941902297955991</v>
      </c>
      <c r="AI38">
        <f t="shared" si="27"/>
        <v>91.849269257326256</v>
      </c>
      <c r="AJ38">
        <f t="shared" si="28"/>
        <v>98.380878956076884</v>
      </c>
      <c r="AK38">
        <v>100</v>
      </c>
    </row>
    <row r="39" spans="2:37" x14ac:dyDescent="0.35">
      <c r="B39" t="s">
        <v>101</v>
      </c>
      <c r="D39">
        <v>100</v>
      </c>
      <c r="E39">
        <v>101.61710134466382</v>
      </c>
      <c r="F39">
        <v>103.31945130214532</v>
      </c>
      <c r="G39">
        <v>102.34214709452702</v>
      </c>
      <c r="H39">
        <v>100.88718732468418</v>
      </c>
      <c r="I39">
        <v>99.939398667429728</v>
      </c>
      <c r="J39">
        <v>99.115980184186142</v>
      </c>
      <c r="K39">
        <v>100.84574823051409</v>
      </c>
      <c r="L39">
        <v>102.22493700224466</v>
      </c>
      <c r="M39">
        <v>102.80121987077391</v>
      </c>
      <c r="AB39">
        <f t="shared" si="20"/>
        <v>97.275110281478007</v>
      </c>
      <c r="AC39">
        <f t="shared" si="21"/>
        <v>98.848147397863002</v>
      </c>
      <c r="AD39">
        <f t="shared" si="22"/>
        <v>100.50411019637984</v>
      </c>
      <c r="AE39">
        <f t="shared" si="23"/>
        <v>99.553436450633598</v>
      </c>
      <c r="AF39">
        <f t="shared" si="24"/>
        <v>98.138122729967833</v>
      </c>
      <c r="AG39">
        <f t="shared" si="25"/>
        <v>97.216160268388236</v>
      </c>
      <c r="AH39">
        <f t="shared" si="26"/>
        <v>96.415179030734947</v>
      </c>
      <c r="AI39">
        <f t="shared" si="27"/>
        <v>98.097812805414236</v>
      </c>
      <c r="AJ39">
        <f t="shared" si="28"/>
        <v>99.439420204104906</v>
      </c>
      <c r="AK39">
        <v>100</v>
      </c>
    </row>
    <row r="40" spans="2:37" x14ac:dyDescent="0.35">
      <c r="B40" t="s">
        <v>471</v>
      </c>
      <c r="D40">
        <v>100</v>
      </c>
      <c r="E40">
        <v>109.61437039652218</v>
      </c>
      <c r="F40">
        <v>115.77435714839145</v>
      </c>
      <c r="G40">
        <v>121.17996261925863</v>
      </c>
      <c r="H40">
        <v>125.81493155653618</v>
      </c>
      <c r="I40">
        <v>129.05786441167135</v>
      </c>
      <c r="J40">
        <v>133.41303536411667</v>
      </c>
      <c r="K40">
        <v>142.58341367767682</v>
      </c>
      <c r="L40">
        <v>152.72284336708398</v>
      </c>
      <c r="M40">
        <v>155.23630708287186</v>
      </c>
      <c r="AB40">
        <f t="shared" si="20"/>
        <v>64.417919930687134</v>
      </c>
      <c r="AC40">
        <f t="shared" si="21"/>
        <v>70.611297354558474</v>
      </c>
      <c r="AD40">
        <f t="shared" si="22"/>
        <v>74.579432688118558</v>
      </c>
      <c r="AE40">
        <f t="shared" si="23"/>
        <v>78.061611292110626</v>
      </c>
      <c r="AF40">
        <f t="shared" si="24"/>
        <v>81.047361870938289</v>
      </c>
      <c r="AG40">
        <f t="shared" si="25"/>
        <v>83.136391760965225</v>
      </c>
      <c r="AH40">
        <f t="shared" si="26"/>
        <v>85.941902297955991</v>
      </c>
      <c r="AI40">
        <f t="shared" si="27"/>
        <v>91.849269257326256</v>
      </c>
      <c r="AJ40">
        <f t="shared" si="28"/>
        <v>98.380878956076884</v>
      </c>
      <c r="AK40">
        <v>100</v>
      </c>
    </row>
    <row r="41" spans="2:37" x14ac:dyDescent="0.35">
      <c r="B41" t="s">
        <v>107</v>
      </c>
      <c r="D41">
        <v>100</v>
      </c>
      <c r="E41">
        <v>109.61437039652218</v>
      </c>
      <c r="F41">
        <v>115.77435714839145</v>
      </c>
      <c r="G41">
        <v>121.17996261925863</v>
      </c>
      <c r="H41">
        <v>125.81493155653618</v>
      </c>
      <c r="I41">
        <v>129.05786441167135</v>
      </c>
      <c r="J41">
        <v>133.41303536411667</v>
      </c>
      <c r="K41">
        <v>142.58341367767682</v>
      </c>
      <c r="L41">
        <v>152.72284336708398</v>
      </c>
      <c r="M41">
        <v>155.23630708287186</v>
      </c>
      <c r="AB41">
        <f t="shared" si="20"/>
        <v>64.417919930687134</v>
      </c>
      <c r="AC41">
        <f t="shared" si="21"/>
        <v>70.611297354558474</v>
      </c>
      <c r="AD41">
        <f t="shared" si="22"/>
        <v>74.579432688118558</v>
      </c>
      <c r="AE41">
        <f t="shared" si="23"/>
        <v>78.061611292110626</v>
      </c>
      <c r="AF41">
        <f t="shared" si="24"/>
        <v>81.047361870938289</v>
      </c>
      <c r="AG41">
        <f t="shared" si="25"/>
        <v>83.136391760965225</v>
      </c>
      <c r="AH41">
        <f t="shared" si="26"/>
        <v>85.941902297955991</v>
      </c>
      <c r="AI41">
        <f t="shared" si="27"/>
        <v>91.849269257326256</v>
      </c>
      <c r="AJ41">
        <f t="shared" si="28"/>
        <v>98.380878956076884</v>
      </c>
      <c r="AK41">
        <v>100</v>
      </c>
    </row>
    <row r="42" spans="2:37" x14ac:dyDescent="0.35">
      <c r="B42" t="s">
        <v>398</v>
      </c>
      <c r="D42">
        <v>100</v>
      </c>
      <c r="E42">
        <v>109.61437039652218</v>
      </c>
      <c r="F42">
        <v>115.77435714839145</v>
      </c>
      <c r="G42">
        <v>121.17996261925863</v>
      </c>
      <c r="H42">
        <v>125.81493155653618</v>
      </c>
      <c r="I42">
        <v>129.05786441167135</v>
      </c>
      <c r="J42">
        <v>133.41303536411667</v>
      </c>
      <c r="K42">
        <v>142.58341367767682</v>
      </c>
      <c r="L42">
        <v>152.72284336708398</v>
      </c>
      <c r="M42">
        <v>155.23630708287186</v>
      </c>
      <c r="AB42">
        <f t="shared" si="20"/>
        <v>64.417919930687134</v>
      </c>
      <c r="AC42">
        <f t="shared" si="21"/>
        <v>70.611297354558474</v>
      </c>
      <c r="AD42">
        <f t="shared" si="22"/>
        <v>74.579432688118558</v>
      </c>
      <c r="AE42">
        <f t="shared" si="23"/>
        <v>78.061611292110626</v>
      </c>
      <c r="AF42">
        <f t="shared" si="24"/>
        <v>81.047361870938289</v>
      </c>
      <c r="AG42">
        <f t="shared" si="25"/>
        <v>83.136391760965225</v>
      </c>
      <c r="AH42">
        <f t="shared" si="26"/>
        <v>85.941902297955991</v>
      </c>
      <c r="AI42">
        <f t="shared" si="27"/>
        <v>91.849269257326256</v>
      </c>
      <c r="AJ42">
        <f t="shared" si="28"/>
        <v>98.380878956076884</v>
      </c>
      <c r="AK42">
        <v>100</v>
      </c>
    </row>
    <row r="43" spans="2:37" x14ac:dyDescent="0.35">
      <c r="B43" t="s">
        <v>115</v>
      </c>
      <c r="D43">
        <v>100</v>
      </c>
      <c r="E43">
        <v>105.66265674725217</v>
      </c>
      <c r="F43">
        <v>110.93020757733336</v>
      </c>
      <c r="G43">
        <v>114.36355187192237</v>
      </c>
      <c r="H43">
        <v>117.82957154845252</v>
      </c>
      <c r="I43">
        <v>114.89441246255008</v>
      </c>
      <c r="J43">
        <v>117.07929835233519</v>
      </c>
      <c r="K43">
        <v>119.35812776006824</v>
      </c>
      <c r="L43">
        <v>121.52910120085063</v>
      </c>
      <c r="M43">
        <v>121.32118004973871</v>
      </c>
      <c r="AB43">
        <f t="shared" si="20"/>
        <v>82.425838554325352</v>
      </c>
      <c r="AC43">
        <f t="shared" si="21"/>
        <v>87.093330862701023</v>
      </c>
      <c r="AD43">
        <f t="shared" si="22"/>
        <v>91.43515380567078</v>
      </c>
      <c r="AE43">
        <f t="shared" si="23"/>
        <v>94.265116630942842</v>
      </c>
      <c r="AF43">
        <f t="shared" si="24"/>
        <v>97.122012413780752</v>
      </c>
      <c r="AG43">
        <f t="shared" si="25"/>
        <v>94.70268292432219</v>
      </c>
      <c r="AH43">
        <f t="shared" si="26"/>
        <v>96.503593440432695</v>
      </c>
      <c r="AI43">
        <f t="shared" si="27"/>
        <v>98.381937688979221</v>
      </c>
      <c r="AJ43">
        <f t="shared" si="28"/>
        <v>100.17138075233581</v>
      </c>
      <c r="AK43">
        <v>100</v>
      </c>
    </row>
    <row r="44" spans="2:37" x14ac:dyDescent="0.35">
      <c r="B44" t="s">
        <v>117</v>
      </c>
      <c r="D44">
        <v>100</v>
      </c>
      <c r="E44">
        <v>109.61437039652218</v>
      </c>
      <c r="F44">
        <v>115.77435714839145</v>
      </c>
      <c r="G44">
        <v>121.17996261925863</v>
      </c>
      <c r="H44">
        <v>125.81493155653618</v>
      </c>
      <c r="I44">
        <v>129.05786441167135</v>
      </c>
      <c r="J44">
        <v>133.41303536411667</v>
      </c>
      <c r="K44">
        <v>142.58341367767682</v>
      </c>
      <c r="L44">
        <v>152.72284336708398</v>
      </c>
      <c r="M44">
        <v>155.23630708287186</v>
      </c>
      <c r="AB44">
        <f t="shared" si="20"/>
        <v>64.417919930687134</v>
      </c>
      <c r="AC44">
        <f t="shared" si="21"/>
        <v>70.611297354558474</v>
      </c>
      <c r="AD44">
        <f t="shared" si="22"/>
        <v>74.579432688118558</v>
      </c>
      <c r="AE44">
        <f t="shared" si="23"/>
        <v>78.061611292110626</v>
      </c>
      <c r="AF44">
        <f t="shared" si="24"/>
        <v>81.047361870938289</v>
      </c>
      <c r="AG44">
        <f t="shared" si="25"/>
        <v>83.136391760965225</v>
      </c>
      <c r="AH44">
        <f t="shared" si="26"/>
        <v>85.941902297955991</v>
      </c>
      <c r="AI44">
        <f t="shared" si="27"/>
        <v>91.849269257326256</v>
      </c>
      <c r="AJ44">
        <f t="shared" si="28"/>
        <v>98.380878956076884</v>
      </c>
      <c r="AK44">
        <v>100</v>
      </c>
    </row>
    <row r="45" spans="2:37" x14ac:dyDescent="0.35">
      <c r="B45" t="s">
        <v>119</v>
      </c>
      <c r="D45">
        <v>100</v>
      </c>
      <c r="E45">
        <v>105.90966664722727</v>
      </c>
      <c r="F45">
        <v>108.60578578070654</v>
      </c>
      <c r="G45">
        <v>109.23793425240554</v>
      </c>
      <c r="H45">
        <v>110.34263340027583</v>
      </c>
      <c r="I45">
        <v>111.79087155574123</v>
      </c>
      <c r="J45">
        <v>112.51802052447269</v>
      </c>
      <c r="K45">
        <v>113.62550240323355</v>
      </c>
      <c r="L45">
        <v>115.98344029543375</v>
      </c>
      <c r="M45">
        <v>117.21108148308576</v>
      </c>
      <c r="AB45">
        <f t="shared" si="20"/>
        <v>85.316165276088313</v>
      </c>
      <c r="AC45">
        <f t="shared" si="21"/>
        <v>90.358066240102602</v>
      </c>
      <c r="AD45">
        <f t="shared" si="22"/>
        <v>92.658291696062008</v>
      </c>
      <c r="AE45">
        <f t="shared" si="23"/>
        <v>93.197616530966997</v>
      </c>
      <c r="AF45">
        <f t="shared" si="24"/>
        <v>94.140103481767554</v>
      </c>
      <c r="AG45">
        <f t="shared" si="25"/>
        <v>95.375684740075798</v>
      </c>
      <c r="AH45">
        <f t="shared" si="26"/>
        <v>95.996060356042094</v>
      </c>
      <c r="AI45">
        <f t="shared" si="27"/>
        <v>96.94092142612844</v>
      </c>
      <c r="AJ45">
        <f t="shared" si="28"/>
        <v>98.952623615345487</v>
      </c>
      <c r="AK45">
        <v>100</v>
      </c>
    </row>
    <row r="46" spans="2:37" x14ac:dyDescent="0.35">
      <c r="B46" t="s">
        <v>121</v>
      </c>
      <c r="D46">
        <v>100</v>
      </c>
      <c r="E46">
        <v>117.04510657100991</v>
      </c>
      <c r="F46">
        <v>122.72739138688816</v>
      </c>
      <c r="G46">
        <v>121.41092686674662</v>
      </c>
      <c r="H46">
        <v>119.86434270240839</v>
      </c>
      <c r="I46">
        <v>95.660435200388775</v>
      </c>
      <c r="J46">
        <v>89.647773054566514</v>
      </c>
      <c r="K46">
        <v>101.07102984643464</v>
      </c>
      <c r="L46">
        <v>112.36403987935131</v>
      </c>
      <c r="M46">
        <v>104.24030026290509</v>
      </c>
      <c r="AB46">
        <f t="shared" si="20"/>
        <v>95.932187213380431</v>
      </c>
      <c r="AC46">
        <f t="shared" si="21"/>
        <v>112.28393075980185</v>
      </c>
      <c r="AD46">
        <f t="shared" si="22"/>
        <v>117.73507086736768</v>
      </c>
      <c r="AE46">
        <f t="shared" si="23"/>
        <v>116.47215765930777</v>
      </c>
      <c r="AF46">
        <f t="shared" si="24"/>
        <v>114.98848564336231</v>
      </c>
      <c r="AG46">
        <f t="shared" si="25"/>
        <v>91.76914778557142</v>
      </c>
      <c r="AH46">
        <f t="shared" si="26"/>
        <v>86.001069479333154</v>
      </c>
      <c r="AI46">
        <f t="shared" si="27"/>
        <v>96.959649570773294</v>
      </c>
      <c r="AJ46">
        <f t="shared" si="28"/>
        <v>107.79328109757674</v>
      </c>
      <c r="AK46">
        <v>100</v>
      </c>
    </row>
    <row r="47" spans="2:37" x14ac:dyDescent="0.35">
      <c r="B47" t="s">
        <v>401</v>
      </c>
      <c r="D47">
        <v>100</v>
      </c>
      <c r="E47">
        <v>119.53822832679715</v>
      </c>
      <c r="F47">
        <v>142.89388031509486</v>
      </c>
      <c r="G47">
        <v>170.81281291607831</v>
      </c>
      <c r="H47">
        <v>204.18661031504649</v>
      </c>
      <c r="I47">
        <v>244.08105645114776</v>
      </c>
      <c r="J47">
        <v>291.77017056303157</v>
      </c>
      <c r="K47">
        <v>348.77689267712208</v>
      </c>
      <c r="L47">
        <v>416.92171831948633</v>
      </c>
      <c r="M47">
        <v>498.38083558875354</v>
      </c>
      <c r="AB47">
        <f t="shared" si="20"/>
        <v>20.064976993320126</v>
      </c>
      <c r="AC47">
        <f t="shared" si="21"/>
        <v>23.98531801199433</v>
      </c>
      <c r="AD47">
        <f t="shared" si="22"/>
        <v>28.671624210086179</v>
      </c>
      <c r="AE47">
        <f t="shared" si="23"/>
        <v>34.273551613254064</v>
      </c>
      <c r="AF47">
        <f t="shared" si="24"/>
        <v>40.969996383154303</v>
      </c>
      <c r="AG47">
        <f t="shared" si="25"/>
        <v>48.97480782197551</v>
      </c>
      <c r="AH47">
        <f t="shared" si="26"/>
        <v>58.543617596843177</v>
      </c>
      <c r="AI47">
        <f t="shared" si="27"/>
        <v>69.982003273681372</v>
      </c>
      <c r="AJ47">
        <f t="shared" si="28"/>
        <v>83.655246860959878</v>
      </c>
      <c r="AK47">
        <v>100</v>
      </c>
    </row>
    <row r="48" spans="2:37" x14ac:dyDescent="0.35">
      <c r="B48" t="s">
        <v>125</v>
      </c>
      <c r="D48">
        <v>100</v>
      </c>
      <c r="E48">
        <v>105.34093288827432</v>
      </c>
      <c r="F48">
        <v>114.56529414935166</v>
      </c>
      <c r="G48">
        <v>122.04999412412735</v>
      </c>
      <c r="H48">
        <v>130.76111247855525</v>
      </c>
      <c r="I48">
        <v>138.39898354202504</v>
      </c>
      <c r="J48">
        <v>148.56298473787277</v>
      </c>
      <c r="K48">
        <v>152.80279683696196</v>
      </c>
      <c r="L48">
        <v>157.06771373996301</v>
      </c>
      <c r="M48">
        <v>159.85834443195139</v>
      </c>
      <c r="AB48">
        <f t="shared" si="20"/>
        <v>62.555383239670718</v>
      </c>
      <c r="AC48">
        <f t="shared" si="21"/>
        <v>65.896424276504334</v>
      </c>
      <c r="AD48">
        <f t="shared" si="22"/>
        <v>71.666758814782966</v>
      </c>
      <c r="AE48">
        <f t="shared" si="23"/>
        <v>76.348841568343445</v>
      </c>
      <c r="AF48">
        <f t="shared" si="24"/>
        <v>81.798115039417112</v>
      </c>
      <c r="AG48">
        <f t="shared" si="25"/>
        <v>86.576014554522544</v>
      </c>
      <c r="AH48">
        <f t="shared" si="26"/>
        <v>92.934144455069827</v>
      </c>
      <c r="AI48">
        <f t="shared" si="27"/>
        <v>95.586375162296989</v>
      </c>
      <c r="AJ48">
        <f t="shared" si="28"/>
        <v>98.254310275822789</v>
      </c>
      <c r="AK48">
        <v>100</v>
      </c>
    </row>
    <row r="49" spans="2:37" x14ac:dyDescent="0.35">
      <c r="B49" t="s">
        <v>127</v>
      </c>
      <c r="D49">
        <v>100</v>
      </c>
      <c r="E49">
        <v>120.061875081957</v>
      </c>
      <c r="F49">
        <v>160.33231487539726</v>
      </c>
      <c r="G49">
        <v>168.19177176032241</v>
      </c>
      <c r="H49">
        <v>186.6622360577019</v>
      </c>
      <c r="I49">
        <v>206.889969120285</v>
      </c>
      <c r="J49">
        <v>228.402234060479</v>
      </c>
      <c r="K49">
        <v>243.65232023547341</v>
      </c>
      <c r="L49">
        <v>273.82206884425233</v>
      </c>
      <c r="M49">
        <v>309.90171821574154</v>
      </c>
      <c r="AB49">
        <f t="shared" si="20"/>
        <v>32.268294792216636</v>
      </c>
      <c r="AC49">
        <f t="shared" si="21"/>
        <v>38.741919784508774</v>
      </c>
      <c r="AD49">
        <f t="shared" si="22"/>
        <v>51.736504011178198</v>
      </c>
      <c r="AE49">
        <f t="shared" si="23"/>
        <v>54.272616727873</v>
      </c>
      <c r="AF49">
        <f t="shared" si="24"/>
        <v>60.232720596842547</v>
      </c>
      <c r="AG49">
        <f t="shared" si="25"/>
        <v>66.759865131259531</v>
      </c>
      <c r="AH49">
        <f t="shared" si="26"/>
        <v>73.701506198643997</v>
      </c>
      <c r="AI49">
        <f t="shared" si="27"/>
        <v>78.622448961658264</v>
      </c>
      <c r="AJ49">
        <f t="shared" si="28"/>
        <v>88.35771238080973</v>
      </c>
      <c r="AK49">
        <v>100</v>
      </c>
    </row>
    <row r="50" spans="2:37" x14ac:dyDescent="0.35">
      <c r="B50" t="s">
        <v>403</v>
      </c>
      <c r="D50">
        <v>100</v>
      </c>
      <c r="E50">
        <v>109.61437039652218</v>
      </c>
      <c r="F50">
        <v>115.77435714839145</v>
      </c>
      <c r="G50">
        <v>121.17996261925863</v>
      </c>
      <c r="H50">
        <v>125.81493155653618</v>
      </c>
      <c r="I50">
        <v>129.05786441167135</v>
      </c>
      <c r="J50">
        <v>133.41303536411667</v>
      </c>
      <c r="K50">
        <v>142.58341367767682</v>
      </c>
      <c r="L50">
        <v>152.72284336708398</v>
      </c>
      <c r="M50">
        <v>155.23630708287186</v>
      </c>
      <c r="AB50">
        <f t="shared" si="20"/>
        <v>64.417919930687134</v>
      </c>
      <c r="AC50">
        <f t="shared" si="21"/>
        <v>70.611297354558474</v>
      </c>
      <c r="AD50">
        <f t="shared" si="22"/>
        <v>74.579432688118558</v>
      </c>
      <c r="AE50">
        <f t="shared" si="23"/>
        <v>78.061611292110626</v>
      </c>
      <c r="AF50">
        <f t="shared" si="24"/>
        <v>81.047361870938289</v>
      </c>
      <c r="AG50">
        <f t="shared" si="25"/>
        <v>83.136391760965225</v>
      </c>
      <c r="AH50">
        <f t="shared" si="26"/>
        <v>85.941902297955991</v>
      </c>
      <c r="AI50">
        <f t="shared" si="27"/>
        <v>91.849269257326256</v>
      </c>
      <c r="AJ50">
        <f t="shared" si="28"/>
        <v>98.380878956076884</v>
      </c>
      <c r="AK50">
        <v>100</v>
      </c>
    </row>
    <row r="51" spans="2:37" x14ac:dyDescent="0.35">
      <c r="B51" t="s">
        <v>129</v>
      </c>
      <c r="D51">
        <v>100</v>
      </c>
      <c r="E51">
        <v>109.3913405185907</v>
      </c>
      <c r="F51">
        <v>113.30373660297354</v>
      </c>
      <c r="G51">
        <v>117.4068008985619</v>
      </c>
      <c r="H51">
        <v>132.08899764444416</v>
      </c>
      <c r="I51">
        <v>135.22162570537026</v>
      </c>
      <c r="J51">
        <v>138.6956257384112</v>
      </c>
      <c r="K51">
        <v>140.95447820179402</v>
      </c>
      <c r="L51">
        <v>142.21336004144672</v>
      </c>
      <c r="M51">
        <v>145.60644817480929</v>
      </c>
      <c r="AB51">
        <f t="shared" si="20"/>
        <v>68.678277132303904</v>
      </c>
      <c r="AC51">
        <f t="shared" si="21"/>
        <v>75.128088000099979</v>
      </c>
      <c r="AD51">
        <f t="shared" si="22"/>
        <v>77.815054225445849</v>
      </c>
      <c r="AE51">
        <f t="shared" si="23"/>
        <v>80.632968093286621</v>
      </c>
      <c r="AF51">
        <f t="shared" si="24"/>
        <v>90.716447863533759</v>
      </c>
      <c r="AG51">
        <f t="shared" si="25"/>
        <v>92.867882844740905</v>
      </c>
      <c r="AH51">
        <f t="shared" si="26"/>
        <v>95.25376621500908</v>
      </c>
      <c r="AI51">
        <f t="shared" si="27"/>
        <v>96.805107169821014</v>
      </c>
      <c r="AJ51">
        <f t="shared" si="28"/>
        <v>97.669685528425944</v>
      </c>
      <c r="AK51">
        <v>100</v>
      </c>
    </row>
    <row r="52" spans="2:37" x14ac:dyDescent="0.35">
      <c r="B52" t="s">
        <v>406</v>
      </c>
      <c r="D52">
        <v>100</v>
      </c>
      <c r="E52">
        <v>109.61437039652218</v>
      </c>
      <c r="F52">
        <v>115.77435714839145</v>
      </c>
      <c r="G52">
        <v>121.17996261925863</v>
      </c>
      <c r="H52">
        <v>125.81493155653618</v>
      </c>
      <c r="I52">
        <v>129.05786441167135</v>
      </c>
      <c r="J52">
        <v>133.41303536411667</v>
      </c>
      <c r="K52">
        <v>142.58341367767682</v>
      </c>
      <c r="L52">
        <v>152.72284336708398</v>
      </c>
      <c r="M52">
        <v>155.23630708287186</v>
      </c>
      <c r="AB52">
        <f t="shared" si="20"/>
        <v>64.417919930687134</v>
      </c>
      <c r="AC52">
        <f t="shared" si="21"/>
        <v>70.611297354558474</v>
      </c>
      <c r="AD52">
        <f t="shared" si="22"/>
        <v>74.579432688118558</v>
      </c>
      <c r="AE52">
        <f t="shared" si="23"/>
        <v>78.061611292110626</v>
      </c>
      <c r="AF52">
        <f t="shared" si="24"/>
        <v>81.047361870938289</v>
      </c>
      <c r="AG52">
        <f t="shared" si="25"/>
        <v>83.136391760965225</v>
      </c>
      <c r="AH52">
        <f t="shared" si="26"/>
        <v>85.941902297955991</v>
      </c>
      <c r="AI52">
        <f t="shared" si="27"/>
        <v>91.849269257326256</v>
      </c>
      <c r="AJ52">
        <f t="shared" si="28"/>
        <v>98.380878956076884</v>
      </c>
      <c r="AK52">
        <v>100</v>
      </c>
    </row>
    <row r="53" spans="2:37" x14ac:dyDescent="0.35">
      <c r="B53" t="s">
        <v>408</v>
      </c>
      <c r="D53">
        <v>100</v>
      </c>
      <c r="E53">
        <v>109.61437039652218</v>
      </c>
      <c r="F53">
        <v>115.77435714839145</v>
      </c>
      <c r="G53">
        <v>121.17996261925863</v>
      </c>
      <c r="H53">
        <v>125.81493155653618</v>
      </c>
      <c r="I53">
        <v>129.05786441167135</v>
      </c>
      <c r="J53">
        <v>133.41303536411667</v>
      </c>
      <c r="K53">
        <v>142.58341367767682</v>
      </c>
      <c r="L53">
        <v>152.72284336708398</v>
      </c>
      <c r="M53">
        <v>155.23630708287186</v>
      </c>
      <c r="AB53">
        <f t="shared" si="20"/>
        <v>64.417919930687134</v>
      </c>
      <c r="AC53">
        <f t="shared" si="21"/>
        <v>70.611297354558474</v>
      </c>
      <c r="AD53">
        <f t="shared" si="22"/>
        <v>74.579432688118558</v>
      </c>
      <c r="AE53">
        <f t="shared" si="23"/>
        <v>78.061611292110626</v>
      </c>
      <c r="AF53">
        <f t="shared" si="24"/>
        <v>81.047361870938289</v>
      </c>
      <c r="AG53">
        <f t="shared" si="25"/>
        <v>83.136391760965225</v>
      </c>
      <c r="AH53">
        <f t="shared" si="26"/>
        <v>85.941902297955991</v>
      </c>
      <c r="AI53">
        <f t="shared" si="27"/>
        <v>91.849269257326256</v>
      </c>
      <c r="AJ53">
        <f t="shared" si="28"/>
        <v>98.380878956076884</v>
      </c>
      <c r="AK53">
        <v>100</v>
      </c>
    </row>
    <row r="54" spans="2:37" x14ac:dyDescent="0.35">
      <c r="B54" t="s">
        <v>410</v>
      </c>
      <c r="D54">
        <v>100</v>
      </c>
      <c r="E54">
        <v>109.61437039652218</v>
      </c>
      <c r="F54">
        <v>115.77435714839145</v>
      </c>
      <c r="G54">
        <v>121.17996261925863</v>
      </c>
      <c r="H54">
        <v>125.81493155653618</v>
      </c>
      <c r="I54">
        <v>129.05786441167135</v>
      </c>
      <c r="J54">
        <v>133.41303536411667</v>
      </c>
      <c r="K54">
        <v>142.58341367767682</v>
      </c>
      <c r="L54">
        <v>152.72284336708398</v>
      </c>
      <c r="M54">
        <v>155.23630708287186</v>
      </c>
      <c r="AB54">
        <f t="shared" si="20"/>
        <v>64.417919930687134</v>
      </c>
      <c r="AC54">
        <f t="shared" si="21"/>
        <v>70.611297354558474</v>
      </c>
      <c r="AD54">
        <f t="shared" si="22"/>
        <v>74.579432688118558</v>
      </c>
      <c r="AE54">
        <f t="shared" si="23"/>
        <v>78.061611292110626</v>
      </c>
      <c r="AF54">
        <f t="shared" si="24"/>
        <v>81.047361870938289</v>
      </c>
      <c r="AG54">
        <f t="shared" si="25"/>
        <v>83.136391760965225</v>
      </c>
      <c r="AH54">
        <f t="shared" si="26"/>
        <v>85.941902297955991</v>
      </c>
      <c r="AI54">
        <f t="shared" si="27"/>
        <v>91.849269257326256</v>
      </c>
      <c r="AJ54">
        <f t="shared" si="28"/>
        <v>98.380878956076884</v>
      </c>
      <c r="AK54">
        <v>100</v>
      </c>
    </row>
    <row r="55" spans="2:37" x14ac:dyDescent="0.35">
      <c r="B55" t="s">
        <v>412</v>
      </c>
      <c r="D55">
        <v>100</v>
      </c>
      <c r="E55">
        <v>112.68122777310995</v>
      </c>
      <c r="F55">
        <v>109.36625568679629</v>
      </c>
      <c r="G55">
        <v>102.63156375799032</v>
      </c>
      <c r="H55">
        <v>101.75776854521811</v>
      </c>
      <c r="I55">
        <v>92.67367706257744</v>
      </c>
      <c r="J55">
        <v>88.716739048021338</v>
      </c>
      <c r="K55">
        <v>92.099459678704108</v>
      </c>
      <c r="L55">
        <v>98.681678498740268</v>
      </c>
      <c r="M55">
        <v>99.457057739197666</v>
      </c>
      <c r="AB55">
        <f t="shared" si="20"/>
        <v>100.54590621635529</v>
      </c>
      <c r="AC55">
        <f t="shared" si="21"/>
        <v>113.29636160018882</v>
      </c>
      <c r="AD55">
        <f t="shared" si="22"/>
        <v>109.96329287518552</v>
      </c>
      <c r="AE55">
        <f t="shared" si="23"/>
        <v>103.19183584448781</v>
      </c>
      <c r="AF55">
        <f t="shared" si="24"/>
        <v>102.31327052933088</v>
      </c>
      <c r="AG55">
        <f t="shared" si="25"/>
        <v>93.17958842658706</v>
      </c>
      <c r="AH55">
        <f t="shared" si="26"/>
        <v>89.201049241432173</v>
      </c>
      <c r="AI55">
        <f t="shared" si="27"/>
        <v>92.602236354319771</v>
      </c>
      <c r="AJ55">
        <f t="shared" si="28"/>
        <v>99.220387916068617</v>
      </c>
      <c r="AK55">
        <v>100</v>
      </c>
    </row>
    <row r="56" spans="2:37" x14ac:dyDescent="0.35">
      <c r="B56" t="s">
        <v>135</v>
      </c>
      <c r="D56">
        <v>100</v>
      </c>
      <c r="E56">
        <v>109.61437039652218</v>
      </c>
      <c r="F56">
        <v>115.77435714839145</v>
      </c>
      <c r="G56">
        <v>121.17996261925863</v>
      </c>
      <c r="H56">
        <v>125.81493155653618</v>
      </c>
      <c r="I56">
        <v>129.05786441167135</v>
      </c>
      <c r="J56">
        <v>133.41303536411667</v>
      </c>
      <c r="K56">
        <v>142.58341367767682</v>
      </c>
      <c r="L56">
        <v>152.72284336708398</v>
      </c>
      <c r="M56">
        <v>155.23630708287186</v>
      </c>
      <c r="AB56">
        <f t="shared" si="20"/>
        <v>64.417919930687134</v>
      </c>
      <c r="AC56">
        <f t="shared" si="21"/>
        <v>70.611297354558474</v>
      </c>
      <c r="AD56">
        <f t="shared" si="22"/>
        <v>74.579432688118558</v>
      </c>
      <c r="AE56">
        <f t="shared" si="23"/>
        <v>78.061611292110626</v>
      </c>
      <c r="AF56">
        <f t="shared" si="24"/>
        <v>81.047361870938289</v>
      </c>
      <c r="AG56">
        <f t="shared" si="25"/>
        <v>83.136391760965225</v>
      </c>
      <c r="AH56">
        <f t="shared" si="26"/>
        <v>85.941902297955991</v>
      </c>
      <c r="AI56">
        <f t="shared" si="27"/>
        <v>91.849269257326256</v>
      </c>
      <c r="AJ56">
        <f t="shared" si="28"/>
        <v>98.380878956076884</v>
      </c>
      <c r="AK56">
        <v>100</v>
      </c>
    </row>
    <row r="57" spans="2:37" x14ac:dyDescent="0.35">
      <c r="B57" t="s">
        <v>137</v>
      </c>
      <c r="D57">
        <v>100</v>
      </c>
      <c r="E57">
        <v>108.71422974274066</v>
      </c>
      <c r="F57">
        <v>109.21910019363916</v>
      </c>
      <c r="G57">
        <v>110.68944296035764</v>
      </c>
      <c r="H57">
        <v>115.37376963256733</v>
      </c>
      <c r="I57">
        <v>122.10365906734199</v>
      </c>
      <c r="J57">
        <v>125.30194254902504</v>
      </c>
      <c r="K57">
        <v>135.94138896765489</v>
      </c>
      <c r="L57">
        <v>141.83339494335291</v>
      </c>
      <c r="M57">
        <v>151.24565855996605</v>
      </c>
      <c r="AB57">
        <f t="shared" si="20"/>
        <v>66.117600301467093</v>
      </c>
      <c r="AC57">
        <f t="shared" si="21"/>
        <v>71.87923989212392</v>
      </c>
      <c r="AD57">
        <f t="shared" si="22"/>
        <v>72.213048118889205</v>
      </c>
      <c r="AE57">
        <f t="shared" si="23"/>
        <v>73.185203472449672</v>
      </c>
      <c r="AF57">
        <f t="shared" si="24"/>
        <v>76.282367858396285</v>
      </c>
      <c r="AG57">
        <f t="shared" si="25"/>
        <v>80.73200925561126</v>
      </c>
      <c r="AH57">
        <f t="shared" si="26"/>
        <v>82.846637544538311</v>
      </c>
      <c r="AI57">
        <f t="shared" si="27"/>
        <v>89.881184201896744</v>
      </c>
      <c r="AJ57">
        <f t="shared" si="28"/>
        <v>93.776837162647325</v>
      </c>
      <c r="AK57">
        <v>100</v>
      </c>
    </row>
    <row r="58" spans="2:37" x14ac:dyDescent="0.35">
      <c r="B58" t="s">
        <v>141</v>
      </c>
      <c r="D58">
        <v>100</v>
      </c>
      <c r="E58">
        <v>113.91482212603579</v>
      </c>
      <c r="F58">
        <v>131.23588835813382</v>
      </c>
      <c r="G58">
        <v>200.77644916114502</v>
      </c>
      <c r="H58">
        <v>245.27654139027325</v>
      </c>
      <c r="I58">
        <v>278.60570394126023</v>
      </c>
      <c r="J58">
        <v>321.0913484424928</v>
      </c>
      <c r="K58">
        <v>354.33314077002211</v>
      </c>
      <c r="L58">
        <v>390.51127344758561</v>
      </c>
      <c r="M58">
        <v>426.3945497810995</v>
      </c>
      <c r="AB58">
        <f t="shared" si="20"/>
        <v>23.452457366384618</v>
      </c>
      <c r="AC58">
        <f t="shared" si="21"/>
        <v>26.715825093101415</v>
      </c>
      <c r="AD58">
        <f t="shared" si="22"/>
        <v>30.778040766587448</v>
      </c>
      <c r="AE58">
        <f t="shared" si="23"/>
        <v>47.087011141258429</v>
      </c>
      <c r="AF58">
        <f t="shared" si="24"/>
        <v>57.523376299296558</v>
      </c>
      <c r="AG58">
        <f t="shared" si="25"/>
        <v>65.339883937139803</v>
      </c>
      <c r="AH58">
        <f t="shared" si="26"/>
        <v>75.30381160062511</v>
      </c>
      <c r="AI58">
        <f t="shared" si="27"/>
        <v>83.099828774061038</v>
      </c>
      <c r="AJ58">
        <f t="shared" si="28"/>
        <v>91.584489916220662</v>
      </c>
      <c r="AK58">
        <v>100</v>
      </c>
    </row>
    <row r="59" spans="2:37" x14ac:dyDescent="0.35">
      <c r="B59" t="s">
        <v>414</v>
      </c>
      <c r="D59">
        <v>100</v>
      </c>
      <c r="E59">
        <v>100.55055490029727</v>
      </c>
      <c r="F59">
        <v>103.97373729179189</v>
      </c>
      <c r="G59">
        <v>104.80084130337643</v>
      </c>
      <c r="H59">
        <v>106.9150238256039</v>
      </c>
      <c r="I59">
        <v>109.72574773657877</v>
      </c>
      <c r="J59">
        <v>111.03816189165401</v>
      </c>
      <c r="K59">
        <v>111.8318148631321</v>
      </c>
      <c r="L59">
        <v>113.45509200808759</v>
      </c>
      <c r="M59">
        <v>115.25956903544095</v>
      </c>
      <c r="AB59">
        <f t="shared" si="20"/>
        <v>86.76069226777274</v>
      </c>
      <c r="AC59">
        <f t="shared" si="21"/>
        <v>87.238357510584791</v>
      </c>
      <c r="AD59">
        <f t="shared" si="22"/>
        <v>90.208334251034032</v>
      </c>
      <c r="AE59">
        <f t="shared" si="23"/>
        <v>90.925935417259296</v>
      </c>
      <c r="AF59">
        <f t="shared" si="24"/>
        <v>92.760214809348113</v>
      </c>
      <c r="AG59">
        <f t="shared" si="25"/>
        <v>95.198818332245722</v>
      </c>
      <c r="AH59">
        <f t="shared" si="26"/>
        <v>96.33747793860924</v>
      </c>
      <c r="AI59">
        <f t="shared" si="27"/>
        <v>97.026056750867369</v>
      </c>
      <c r="AJ59">
        <f t="shared" si="28"/>
        <v>98.434423239255295</v>
      </c>
      <c r="AK59">
        <v>100</v>
      </c>
    </row>
    <row r="60" spans="2:37" x14ac:dyDescent="0.35">
      <c r="B60" t="s">
        <v>147</v>
      </c>
      <c r="D60">
        <v>100</v>
      </c>
      <c r="E60">
        <v>106.93303309738829</v>
      </c>
      <c r="F60">
        <v>110.48589156207906</v>
      </c>
      <c r="G60">
        <v>112.39290898024734</v>
      </c>
      <c r="H60">
        <v>115.60769587652651</v>
      </c>
      <c r="I60">
        <v>118.18762256296731</v>
      </c>
      <c r="J60">
        <v>121.38718759468796</v>
      </c>
      <c r="K60">
        <v>123.5045134439781</v>
      </c>
      <c r="L60">
        <v>125.02188572244883</v>
      </c>
      <c r="M60">
        <v>129.28799178742381</v>
      </c>
      <c r="AB60">
        <f t="shared" si="20"/>
        <v>77.346703756077119</v>
      </c>
      <c r="AC60">
        <f t="shared" si="21"/>
        <v>82.70917632722481</v>
      </c>
      <c r="AD60">
        <f t="shared" si="22"/>
        <v>85.457195238781892</v>
      </c>
      <c r="AE60">
        <f t="shared" si="23"/>
        <v>86.932210351789308</v>
      </c>
      <c r="AF60">
        <f t="shared" si="24"/>
        <v>89.418742048843541</v>
      </c>
      <c r="AG60">
        <f t="shared" si="25"/>
        <v>91.414230300128878</v>
      </c>
      <c r="AH60">
        <f t="shared" si="26"/>
        <v>93.88898838669688</v>
      </c>
      <c r="AI60">
        <f t="shared" si="27"/>
        <v>95.526670138898169</v>
      </c>
      <c r="AJ60">
        <f t="shared" si="28"/>
        <v>96.700307580003766</v>
      </c>
      <c r="AK60">
        <v>100</v>
      </c>
    </row>
    <row r="61" spans="2:37" x14ac:dyDescent="0.35">
      <c r="B61" t="s">
        <v>400</v>
      </c>
      <c r="D61">
        <v>100</v>
      </c>
      <c r="E61">
        <v>108.99928464516768</v>
      </c>
      <c r="F61">
        <v>121.55160815302825</v>
      </c>
      <c r="G61">
        <v>126.81400663527356</v>
      </c>
      <c r="H61">
        <v>130.13134500583371</v>
      </c>
      <c r="I61">
        <v>133.9992098705417</v>
      </c>
      <c r="J61">
        <v>141.59523732901189</v>
      </c>
      <c r="K61">
        <v>156.39010468139236</v>
      </c>
      <c r="L61">
        <v>172.46139839635043</v>
      </c>
      <c r="M61">
        <v>185.3431758557565</v>
      </c>
      <c r="AB61">
        <f t="shared" si="20"/>
        <v>53.953969191628126</v>
      </c>
      <c r="AC61">
        <f t="shared" si="21"/>
        <v>58.809440456548813</v>
      </c>
      <c r="AD61">
        <f t="shared" si="22"/>
        <v>65.581917214813402</v>
      </c>
      <c r="AE61">
        <f t="shared" si="23"/>
        <v>68.421190070664736</v>
      </c>
      <c r="AF61">
        <f t="shared" si="24"/>
        <v>70.211025793098827</v>
      </c>
      <c r="AG61">
        <f t="shared" si="25"/>
        <v>72.297892410577177</v>
      </c>
      <c r="AH61">
        <f t="shared" si="26"/>
        <v>76.396250725307794</v>
      </c>
      <c r="AI61">
        <f t="shared" si="27"/>
        <v>84.378668898553414</v>
      </c>
      <c r="AJ61">
        <f t="shared" si="28"/>
        <v>93.049769758217963</v>
      </c>
      <c r="AK61">
        <v>100</v>
      </c>
    </row>
    <row r="62" spans="2:37" x14ac:dyDescent="0.35">
      <c r="B62" t="s">
        <v>149</v>
      </c>
      <c r="D62">
        <v>100</v>
      </c>
      <c r="E62">
        <v>114.03157423064761</v>
      </c>
      <c r="F62">
        <v>113.06169829226667</v>
      </c>
      <c r="G62">
        <v>112.00779424665781</v>
      </c>
      <c r="H62">
        <v>111.84173468964534</v>
      </c>
      <c r="I62">
        <v>125.37680873696975</v>
      </c>
      <c r="J62">
        <v>133.02028009463785</v>
      </c>
      <c r="K62">
        <v>140.91981803221535</v>
      </c>
      <c r="L62">
        <v>140.3210535398982</v>
      </c>
      <c r="M62">
        <v>129.92428772708948</v>
      </c>
      <c r="AB62">
        <f t="shared" si="20"/>
        <v>76.967903191475258</v>
      </c>
      <c r="AC62">
        <f t="shared" si="21"/>
        <v>87.767711661560099</v>
      </c>
      <c r="AD62">
        <f t="shared" si="22"/>
        <v>87.02121848822965</v>
      </c>
      <c r="AE62">
        <f t="shared" si="23"/>
        <v>86.210050642674375</v>
      </c>
      <c r="AF62">
        <f t="shared" si="24"/>
        <v>86.082238083592827</v>
      </c>
      <c r="AG62">
        <f t="shared" si="25"/>
        <v>96.499900773231971</v>
      </c>
      <c r="AH62">
        <f t="shared" si="26"/>
        <v>102.38292040827011</v>
      </c>
      <c r="AI62">
        <f t="shared" si="27"/>
        <v>108.46302912063861</v>
      </c>
      <c r="AJ62">
        <f t="shared" si="28"/>
        <v>108.00217264584701</v>
      </c>
      <c r="AK62">
        <v>100</v>
      </c>
    </row>
    <row r="63" spans="2:37" x14ac:dyDescent="0.35">
      <c r="B63" t="s">
        <v>418</v>
      </c>
      <c r="D63">
        <v>100</v>
      </c>
      <c r="E63">
        <v>107.92481480429097</v>
      </c>
      <c r="F63">
        <v>114.06918244550761</v>
      </c>
      <c r="G63">
        <v>113.98116807544034</v>
      </c>
      <c r="H63">
        <v>113.5882809896066</v>
      </c>
      <c r="I63">
        <v>114.53182041546992</v>
      </c>
      <c r="J63">
        <v>121.43802101940801</v>
      </c>
      <c r="K63">
        <v>120.67757468267375</v>
      </c>
      <c r="L63">
        <v>127.21679597157789</v>
      </c>
      <c r="M63">
        <v>134.60346413059381</v>
      </c>
      <c r="AB63">
        <f t="shared" si="20"/>
        <v>74.292293029679286</v>
      </c>
      <c r="AC63">
        <f t="shared" si="21"/>
        <v>80.179819666142535</v>
      </c>
      <c r="AD63">
        <f t="shared" si="22"/>
        <v>84.744611278975995</v>
      </c>
      <c r="AE63">
        <f t="shared" si="23"/>
        <v>84.679223385257401</v>
      </c>
      <c r="AF63">
        <f t="shared" si="24"/>
        <v>84.38733856017403</v>
      </c>
      <c r="AG63">
        <f t="shared" si="25"/>
        <v>85.088315635286961</v>
      </c>
      <c r="AH63">
        <f t="shared" si="26"/>
        <v>90.219090425182131</v>
      </c>
      <c r="AI63">
        <f t="shared" si="27"/>
        <v>89.654137404362046</v>
      </c>
      <c r="AJ63">
        <f t="shared" si="28"/>
        <v>94.512274846173881</v>
      </c>
      <c r="AK63">
        <v>100</v>
      </c>
    </row>
    <row r="64" spans="2:37" x14ac:dyDescent="0.35">
      <c r="B64" t="s">
        <v>151</v>
      </c>
      <c r="D64">
        <v>100</v>
      </c>
      <c r="E64">
        <v>107.80720523664277</v>
      </c>
      <c r="F64">
        <v>111.66647401417443</v>
      </c>
      <c r="G64">
        <v>113.20080544613459</v>
      </c>
      <c r="H64">
        <v>120.95433242648923</v>
      </c>
      <c r="I64">
        <v>129.33981854553554</v>
      </c>
      <c r="J64">
        <v>134.09702520930307</v>
      </c>
      <c r="K64">
        <v>140.1486133929582</v>
      </c>
      <c r="L64">
        <v>142.82276077864509</v>
      </c>
      <c r="M64">
        <v>149.01907190036297</v>
      </c>
      <c r="AB64">
        <f t="shared" si="20"/>
        <v>67.105504500029326</v>
      </c>
      <c r="AC64">
        <f t="shared" si="21"/>
        <v>72.34456896143115</v>
      </c>
      <c r="AD64">
        <f t="shared" si="22"/>
        <v>74.934350744605894</v>
      </c>
      <c r="AE64">
        <f t="shared" si="23"/>
        <v>75.963971592725287</v>
      </c>
      <c r="AF64">
        <f t="shared" si="24"/>
        <v>81.167014989438144</v>
      </c>
      <c r="AG64">
        <f t="shared" si="25"/>
        <v>86.794137754404105</v>
      </c>
      <c r="AH64">
        <f t="shared" si="26"/>
        <v>89.986485286234313</v>
      </c>
      <c r="AI64">
        <f t="shared" si="27"/>
        <v>94.047434067140259</v>
      </c>
      <c r="AJ64">
        <f t="shared" si="28"/>
        <v>95.841934161379797</v>
      </c>
      <c r="AK64">
        <v>100</v>
      </c>
    </row>
    <row r="65" spans="2:37" x14ac:dyDescent="0.35">
      <c r="B65" t="s">
        <v>159</v>
      </c>
      <c r="D65">
        <v>100</v>
      </c>
      <c r="E65">
        <v>107.46594303367513</v>
      </c>
      <c r="F65">
        <v>111.50008423618154</v>
      </c>
      <c r="G65">
        <v>117.03716759416032</v>
      </c>
      <c r="H65">
        <v>123.40770491393293</v>
      </c>
      <c r="I65">
        <v>128.31963103081654</v>
      </c>
      <c r="J65">
        <v>131.4492494202253</v>
      </c>
      <c r="K65">
        <v>137.09194259161427</v>
      </c>
      <c r="L65">
        <v>142.32849907792001</v>
      </c>
      <c r="M65">
        <v>144.61221097855369</v>
      </c>
      <c r="AB65">
        <f t="shared" si="20"/>
        <v>69.150453701887059</v>
      </c>
      <c r="AC65">
        <f t="shared" si="21"/>
        <v>74.313187182797833</v>
      </c>
      <c r="AD65">
        <f t="shared" si="22"/>
        <v>77.102814127305791</v>
      </c>
      <c r="AE65">
        <f t="shared" si="23"/>
        <v>80.931732391199802</v>
      </c>
      <c r="AF65">
        <f t="shared" si="24"/>
        <v>85.336987851070589</v>
      </c>
      <c r="AG65">
        <f t="shared" si="25"/>
        <v>88.733607046397083</v>
      </c>
      <c r="AH65">
        <f t="shared" si="26"/>
        <v>90.89775236181093</v>
      </c>
      <c r="AI65">
        <f t="shared" si="27"/>
        <v>94.799700290831808</v>
      </c>
      <c r="AJ65">
        <f t="shared" si="28"/>
        <v>98.420802859467827</v>
      </c>
      <c r="AK65">
        <v>100</v>
      </c>
    </row>
    <row r="66" spans="2:37" x14ac:dyDescent="0.35">
      <c r="B66" t="s">
        <v>161</v>
      </c>
      <c r="D66">
        <v>100</v>
      </c>
      <c r="E66">
        <v>109.61437039652218</v>
      </c>
      <c r="F66">
        <v>115.77435714839145</v>
      </c>
      <c r="G66">
        <v>121.17996261925863</v>
      </c>
      <c r="H66">
        <v>125.81493155653618</v>
      </c>
      <c r="I66">
        <v>129.05786441167135</v>
      </c>
      <c r="J66">
        <v>133.41303536411667</v>
      </c>
      <c r="K66">
        <v>142.58341367767682</v>
      </c>
      <c r="L66">
        <v>152.72284336708398</v>
      </c>
      <c r="M66">
        <v>155.23630708287186</v>
      </c>
      <c r="AB66">
        <f t="shared" si="20"/>
        <v>64.417919930687134</v>
      </c>
      <c r="AC66">
        <f t="shared" si="21"/>
        <v>70.611297354558474</v>
      </c>
      <c r="AD66">
        <f t="shared" si="22"/>
        <v>74.579432688118558</v>
      </c>
      <c r="AE66">
        <f t="shared" si="23"/>
        <v>78.061611292110626</v>
      </c>
      <c r="AF66">
        <f t="shared" si="24"/>
        <v>81.047361870938289</v>
      </c>
      <c r="AG66">
        <f t="shared" si="25"/>
        <v>83.136391760965225</v>
      </c>
      <c r="AH66">
        <f t="shared" si="26"/>
        <v>85.941902297955991</v>
      </c>
      <c r="AI66">
        <f t="shared" si="27"/>
        <v>91.849269257326256</v>
      </c>
      <c r="AJ66">
        <f t="shared" si="28"/>
        <v>98.380878956076884</v>
      </c>
      <c r="AK66">
        <v>100</v>
      </c>
    </row>
    <row r="67" spans="2:37" x14ac:dyDescent="0.35">
      <c r="B67" t="s">
        <v>163</v>
      </c>
      <c r="D67">
        <v>100</v>
      </c>
      <c r="E67">
        <v>124.68943742356431</v>
      </c>
      <c r="F67">
        <v>128.01835784744463</v>
      </c>
      <c r="G67">
        <v>128.03749929972008</v>
      </c>
      <c r="H67">
        <v>127.15326282123189</v>
      </c>
      <c r="I67">
        <v>93.966261224891156</v>
      </c>
      <c r="J67">
        <v>81.36503478124159</v>
      </c>
      <c r="K67">
        <v>93.273575442096742</v>
      </c>
      <c r="L67">
        <v>107.60099173295248</v>
      </c>
      <c r="M67">
        <v>107.6000503405586</v>
      </c>
      <c r="AB67">
        <f t="shared" si="20"/>
        <v>92.936759493602352</v>
      </c>
      <c r="AC67">
        <f t="shared" si="21"/>
        <v>115.88232257226376</v>
      </c>
      <c r="AD67">
        <f t="shared" si="22"/>
        <v>118.97611334033884</v>
      </c>
      <c r="AE67">
        <f t="shared" si="23"/>
        <v>118.99390278580364</v>
      </c>
      <c r="AF67">
        <f t="shared" si="24"/>
        <v>118.17212205643636</v>
      </c>
      <c r="AG67">
        <f t="shared" si="25"/>
        <v>87.329198199707207</v>
      </c>
      <c r="AH67">
        <f t="shared" si="26"/>
        <v>75.618026686528395</v>
      </c>
      <c r="AI67">
        <f t="shared" si="27"/>
        <v>86.685438479705184</v>
      </c>
      <c r="AJ67">
        <f t="shared" si="28"/>
        <v>100.000874899585</v>
      </c>
      <c r="AK67">
        <v>100</v>
      </c>
    </row>
    <row r="68" spans="2:37" x14ac:dyDescent="0.35">
      <c r="B68" t="s">
        <v>175</v>
      </c>
      <c r="D68">
        <v>100</v>
      </c>
      <c r="E68">
        <v>106.38652134776476</v>
      </c>
      <c r="F68">
        <v>111.1745672180069</v>
      </c>
      <c r="G68">
        <v>117.40009686792061</v>
      </c>
      <c r="H68">
        <v>121.44373446530119</v>
      </c>
      <c r="I68">
        <v>124.20344356278692</v>
      </c>
      <c r="J68">
        <v>125.45469117717552</v>
      </c>
      <c r="K68">
        <v>127.59534795902756</v>
      </c>
      <c r="L68">
        <v>129.84748440068913</v>
      </c>
      <c r="M68">
        <v>131.86031180886778</v>
      </c>
      <c r="AB68">
        <f t="shared" si="20"/>
        <v>75.837830677171851</v>
      </c>
      <c r="AC68">
        <f t="shared" si="21"/>
        <v>80.681229923051134</v>
      </c>
      <c r="AD68">
        <f t="shared" si="22"/>
        <v>84.3123800428707</v>
      </c>
      <c r="AE68">
        <f t="shared" si="23"/>
        <v>89.033686677529374</v>
      </c>
      <c r="AF68">
        <f t="shared" si="24"/>
        <v>92.100293711829323</v>
      </c>
      <c r="AG68">
        <f t="shared" si="25"/>
        <v>94.193197224363061</v>
      </c>
      <c r="AH68">
        <f t="shared" si="26"/>
        <v>95.142116271515249</v>
      </c>
      <c r="AI68">
        <f t="shared" si="27"/>
        <v>96.765543937115581</v>
      </c>
      <c r="AJ68">
        <f t="shared" si="28"/>
        <v>98.473515358361766</v>
      </c>
      <c r="AK68">
        <v>100</v>
      </c>
    </row>
    <row r="69" spans="2:37" x14ac:dyDescent="0.35">
      <c r="B69" t="s">
        <v>177</v>
      </c>
      <c r="D69">
        <v>100</v>
      </c>
      <c r="E69">
        <v>120.54295826638057</v>
      </c>
      <c r="F69">
        <v>126.31162568038559</v>
      </c>
      <c r="G69">
        <v>138.31006987317019</v>
      </c>
      <c r="H69">
        <v>146.29227529951646</v>
      </c>
      <c r="I69">
        <v>148.9599879058832</v>
      </c>
      <c r="J69">
        <v>169.27579697193619</v>
      </c>
      <c r="K69">
        <v>188.25348542069344</v>
      </c>
      <c r="L69">
        <v>205.5833595520219</v>
      </c>
      <c r="M69">
        <v>219.44244360914834</v>
      </c>
      <c r="AB69">
        <f t="shared" si="20"/>
        <v>45.57003574846771</v>
      </c>
      <c r="AC69">
        <f t="shared" si="21"/>
        <v>54.93146917425014</v>
      </c>
      <c r="AD69">
        <f t="shared" si="22"/>
        <v>57.560252977022444</v>
      </c>
      <c r="AE69">
        <f t="shared" si="23"/>
        <v>63.027948284934332</v>
      </c>
      <c r="AF69">
        <f t="shared" si="24"/>
        <v>66.665442151236448</v>
      </c>
      <c r="AG69">
        <f t="shared" si="25"/>
        <v>67.881119739624154</v>
      </c>
      <c r="AH69">
        <f t="shared" si="26"/>
        <v>77.139041193614943</v>
      </c>
      <c r="AI69">
        <f t="shared" si="27"/>
        <v>85.787180603946453</v>
      </c>
      <c r="AJ69">
        <f t="shared" si="28"/>
        <v>93.68441044075729</v>
      </c>
      <c r="AK69">
        <v>100</v>
      </c>
    </row>
    <row r="70" spans="2:37" x14ac:dyDescent="0.35">
      <c r="B70" t="s">
        <v>181</v>
      </c>
      <c r="D70">
        <v>100</v>
      </c>
      <c r="E70">
        <v>101.87720660179258</v>
      </c>
      <c r="F70">
        <v>101.47452477402888</v>
      </c>
      <c r="G70">
        <v>101.61225803383931</v>
      </c>
      <c r="H70">
        <v>106.39394861364278</v>
      </c>
      <c r="I70">
        <v>110.10019180452682</v>
      </c>
      <c r="J70">
        <v>110.29139798128172</v>
      </c>
      <c r="K70">
        <v>111.35380605332756</v>
      </c>
      <c r="L70">
        <v>117.27919202503294</v>
      </c>
      <c r="M70">
        <v>121.96997010825325</v>
      </c>
      <c r="AB70">
        <f t="shared" si="20"/>
        <v>81.987394037438875</v>
      </c>
      <c r="AC70">
        <f t="shared" si="21"/>
        <v>83.526466810947369</v>
      </c>
      <c r="AD70">
        <f t="shared" si="22"/>
        <v>83.196318474101588</v>
      </c>
      <c r="AE70">
        <f t="shared" si="23"/>
        <v>83.309242384542969</v>
      </c>
      <c r="AF70">
        <f t="shared" si="24"/>
        <v>87.22962588185753</v>
      </c>
      <c r="AG70">
        <f t="shared" si="25"/>
        <v>90.268278090753384</v>
      </c>
      <c r="AH70">
        <f t="shared" si="26"/>
        <v>90.425043052313342</v>
      </c>
      <c r="AI70">
        <f t="shared" si="27"/>
        <v>91.296083744627126</v>
      </c>
      <c r="AJ70">
        <f t="shared" si="28"/>
        <v>96.154153289488349</v>
      </c>
      <c r="AK70">
        <v>100</v>
      </c>
    </row>
    <row r="71" spans="2:37" x14ac:dyDescent="0.35">
      <c r="B71" t="s">
        <v>183</v>
      </c>
      <c r="D71">
        <v>100</v>
      </c>
      <c r="E71">
        <v>117.25834293876609</v>
      </c>
      <c r="F71">
        <v>126.0048620270515</v>
      </c>
      <c r="G71">
        <v>126.28568652617906</v>
      </c>
      <c r="H71">
        <v>117.75141004342704</v>
      </c>
      <c r="I71">
        <v>87.185005715673086</v>
      </c>
      <c r="J71">
        <v>81.223324397441587</v>
      </c>
      <c r="K71">
        <v>94.406595220167304</v>
      </c>
      <c r="L71">
        <v>108.18075078509229</v>
      </c>
      <c r="M71">
        <v>103.77604959314949</v>
      </c>
      <c r="AB71">
        <f t="shared" si="20"/>
        <v>96.361347721412244</v>
      </c>
      <c r="AC71">
        <f t="shared" si="21"/>
        <v>112.99171957159044</v>
      </c>
      <c r="AD71">
        <f t="shared" si="22"/>
        <v>121.41998324377283</v>
      </c>
      <c r="AE71">
        <f t="shared" si="23"/>
        <v>121.69058951586406</v>
      </c>
      <c r="AF71">
        <f t="shared" si="24"/>
        <v>113.46684567881266</v>
      </c>
      <c r="AG71">
        <f t="shared" si="25"/>
        <v>84.012646518612883</v>
      </c>
      <c r="AH71">
        <f t="shared" si="26"/>
        <v>78.267890053509348</v>
      </c>
      <c r="AI71">
        <f t="shared" si="27"/>
        <v>90.971467492051573</v>
      </c>
      <c r="AJ71">
        <f t="shared" si="28"/>
        <v>104.2444294316572</v>
      </c>
      <c r="AK71">
        <v>100</v>
      </c>
    </row>
    <row r="72" spans="2:37" x14ac:dyDescent="0.35">
      <c r="B72" t="s">
        <v>185</v>
      </c>
      <c r="D72">
        <v>100</v>
      </c>
      <c r="E72">
        <v>109.61437039652218</v>
      </c>
      <c r="F72">
        <v>115.77435714839145</v>
      </c>
      <c r="G72">
        <v>121.17996261925863</v>
      </c>
      <c r="H72">
        <v>125.81493155653618</v>
      </c>
      <c r="I72">
        <v>129.05786441167135</v>
      </c>
      <c r="J72">
        <v>133.41303536411667</v>
      </c>
      <c r="K72">
        <v>142.58341367767682</v>
      </c>
      <c r="L72">
        <v>152.72284336708398</v>
      </c>
      <c r="M72">
        <v>155.23630708287186</v>
      </c>
      <c r="AB72">
        <f t="shared" ref="AB72:AB135" si="33">(D72/$M72)*$AK72</f>
        <v>64.417919930687134</v>
      </c>
      <c r="AC72">
        <f t="shared" ref="AC72:AC135" si="34">(E72/$M72)*$AK72</f>
        <v>70.611297354558474</v>
      </c>
      <c r="AD72">
        <f t="shared" ref="AD72:AD135" si="35">(F72/$M72)*$AK72</f>
        <v>74.579432688118558</v>
      </c>
      <c r="AE72">
        <f t="shared" ref="AE72:AE135" si="36">(G72/$M72)*$AK72</f>
        <v>78.061611292110626</v>
      </c>
      <c r="AF72">
        <f t="shared" ref="AF72:AF135" si="37">(H72/$M72)*$AK72</f>
        <v>81.047361870938289</v>
      </c>
      <c r="AG72">
        <f t="shared" ref="AG72:AG135" si="38">(I72/$M72)*$AK72</f>
        <v>83.136391760965225</v>
      </c>
      <c r="AH72">
        <f t="shared" ref="AH72:AH135" si="39">(J72/$M72)*$AK72</f>
        <v>85.941902297955991</v>
      </c>
      <c r="AI72">
        <f t="shared" ref="AI72:AI135" si="40">(K72/$M72)*$AK72</f>
        <v>91.849269257326256</v>
      </c>
      <c r="AJ72">
        <f t="shared" ref="AJ72:AJ135" si="41">(L72/$M72)*$AK72</f>
        <v>98.380878956076884</v>
      </c>
      <c r="AK72">
        <v>100</v>
      </c>
    </row>
    <row r="73" spans="2:37" x14ac:dyDescent="0.35">
      <c r="B73" t="s">
        <v>187</v>
      </c>
      <c r="D73">
        <v>100</v>
      </c>
      <c r="E73">
        <v>109.61437039652218</v>
      </c>
      <c r="F73">
        <v>115.77435714839145</v>
      </c>
      <c r="G73">
        <v>121.17996261925863</v>
      </c>
      <c r="H73">
        <v>125.81493155653618</v>
      </c>
      <c r="I73">
        <v>129.05786441167135</v>
      </c>
      <c r="J73">
        <v>133.41303536411667</v>
      </c>
      <c r="K73">
        <v>142.58341367767682</v>
      </c>
      <c r="L73">
        <v>152.72284336708398</v>
      </c>
      <c r="M73">
        <v>155.23630708287186</v>
      </c>
      <c r="AB73">
        <f t="shared" si="33"/>
        <v>64.417919930687134</v>
      </c>
      <c r="AC73">
        <f t="shared" si="34"/>
        <v>70.611297354558474</v>
      </c>
      <c r="AD73">
        <f t="shared" si="35"/>
        <v>74.579432688118558</v>
      </c>
      <c r="AE73">
        <f t="shared" si="36"/>
        <v>78.061611292110626</v>
      </c>
      <c r="AF73">
        <f t="shared" si="37"/>
        <v>81.047361870938289</v>
      </c>
      <c r="AG73">
        <f t="shared" si="38"/>
        <v>83.136391760965225</v>
      </c>
      <c r="AH73">
        <f t="shared" si="39"/>
        <v>85.941902297955991</v>
      </c>
      <c r="AI73">
        <f t="shared" si="40"/>
        <v>91.849269257326256</v>
      </c>
      <c r="AJ73">
        <f t="shared" si="41"/>
        <v>98.380878956076884</v>
      </c>
      <c r="AK73">
        <v>100</v>
      </c>
    </row>
    <row r="74" spans="2:37" x14ac:dyDescent="0.35">
      <c r="B74" t="s">
        <v>191</v>
      </c>
      <c r="D74">
        <v>100</v>
      </c>
      <c r="E74">
        <v>102.96508062086514</v>
      </c>
      <c r="F74">
        <v>110.74753916693003</v>
      </c>
      <c r="G74">
        <v>113.64284794641269</v>
      </c>
      <c r="H74">
        <v>113.80964125006616</v>
      </c>
      <c r="I74">
        <v>117.8277985052751</v>
      </c>
      <c r="J74">
        <v>118.99418480540265</v>
      </c>
      <c r="K74">
        <v>122.45039205194219</v>
      </c>
      <c r="L74">
        <v>129.13326214596887</v>
      </c>
      <c r="M74">
        <v>132.87812674807381</v>
      </c>
      <c r="AB74">
        <f t="shared" si="33"/>
        <v>75.25693087891878</v>
      </c>
      <c r="AC74">
        <f t="shared" si="34"/>
        <v>77.488359552267468</v>
      </c>
      <c r="AD74">
        <f t="shared" si="35"/>
        <v>83.345199000960037</v>
      </c>
      <c r="AE74">
        <f t="shared" si="36"/>
        <v>85.524119527866574</v>
      </c>
      <c r="AF74">
        <f t="shared" si="37"/>
        <v>85.649643049107738</v>
      </c>
      <c r="AG74">
        <f t="shared" si="38"/>
        <v>88.673584877266578</v>
      </c>
      <c r="AH74">
        <f t="shared" si="39"/>
        <v>89.551371408934756</v>
      </c>
      <c r="AI74">
        <f t="shared" si="40"/>
        <v>92.152406907495191</v>
      </c>
      <c r="AJ74">
        <f t="shared" si="41"/>
        <v>97.181729834884791</v>
      </c>
      <c r="AK74">
        <v>100</v>
      </c>
    </row>
    <row r="75" spans="2:37" x14ac:dyDescent="0.35">
      <c r="B75" t="s">
        <v>193</v>
      </c>
      <c r="D75">
        <v>100</v>
      </c>
      <c r="E75">
        <v>108.77494523672817</v>
      </c>
      <c r="F75">
        <v>111.04066783696125</v>
      </c>
      <c r="G75">
        <v>120.03977063702807</v>
      </c>
      <c r="H75">
        <v>135.47239104302449</v>
      </c>
      <c r="I75">
        <v>147.24029470449801</v>
      </c>
      <c r="J75">
        <v>147.5041208105504</v>
      </c>
      <c r="K75">
        <v>150.39631511444222</v>
      </c>
      <c r="L75">
        <v>160.70437341460877</v>
      </c>
      <c r="M75">
        <v>165.10015788624469</v>
      </c>
      <c r="AB75">
        <f t="shared" si="33"/>
        <v>60.569293985109809</v>
      </c>
      <c r="AC75">
        <f t="shared" si="34"/>
        <v>65.884216362576083</v>
      </c>
      <c r="AD75">
        <f t="shared" si="35"/>
        <v>67.256548545198342</v>
      </c>
      <c r="AE75">
        <f t="shared" si="36"/>
        <v>72.707241576193056</v>
      </c>
      <c r="AF75">
        <f t="shared" si="37"/>
        <v>82.054670799507065</v>
      </c>
      <c r="AG75">
        <f t="shared" si="38"/>
        <v>89.182406964109475</v>
      </c>
      <c r="AH75">
        <f t="shared" si="39"/>
        <v>89.34220457389381</v>
      </c>
      <c r="AI75">
        <f t="shared" si="40"/>
        <v>91.093986244438639</v>
      </c>
      <c r="AJ75">
        <f t="shared" si="41"/>
        <v>97.337504380423042</v>
      </c>
      <c r="AK75">
        <v>100</v>
      </c>
    </row>
    <row r="76" spans="2:37" x14ac:dyDescent="0.35">
      <c r="B76" t="s">
        <v>195</v>
      </c>
      <c r="D76">
        <v>100</v>
      </c>
      <c r="E76">
        <v>110.92344780349003</v>
      </c>
      <c r="F76">
        <v>116.54773478859902</v>
      </c>
      <c r="G76">
        <v>120.8491037511924</v>
      </c>
      <c r="H76">
        <v>123.02058598204717</v>
      </c>
      <c r="I76">
        <v>124.31183259063737</v>
      </c>
      <c r="J76">
        <v>130.34195047833862</v>
      </c>
      <c r="K76">
        <v>127.49787010828695</v>
      </c>
      <c r="L76">
        <v>125.1354262340335</v>
      </c>
      <c r="M76">
        <v>120.46212820176461</v>
      </c>
      <c r="AB76">
        <f t="shared" si="33"/>
        <v>83.013642123695377</v>
      </c>
      <c r="AC76">
        <f t="shared" si="34"/>
        <v>92.081593990853264</v>
      </c>
      <c r="AD76">
        <f t="shared" si="35"/>
        <v>96.750519460681204</v>
      </c>
      <c r="AE76">
        <f t="shared" si="36"/>
        <v>100.3212424977082</v>
      </c>
      <c r="AF76">
        <f t="shared" si="37"/>
        <v>102.12386898560959</v>
      </c>
      <c r="AG76">
        <f t="shared" si="38"/>
        <v>103.19577982419904</v>
      </c>
      <c r="AH76">
        <f t="shared" si="39"/>
        <v>108.20160030713228</v>
      </c>
      <c r="AI76">
        <f t="shared" si="40"/>
        <v>105.84062560702732</v>
      </c>
      <c r="AJ76">
        <f t="shared" si="41"/>
        <v>103.87947490388139</v>
      </c>
      <c r="AK76">
        <v>100</v>
      </c>
    </row>
    <row r="77" spans="2:37" x14ac:dyDescent="0.35">
      <c r="B77" t="s">
        <v>421</v>
      </c>
      <c r="D77">
        <v>100</v>
      </c>
      <c r="E77">
        <v>118.2507166395647</v>
      </c>
      <c r="F77">
        <v>128.87042341437893</v>
      </c>
      <c r="G77">
        <v>120.2774446417536</v>
      </c>
      <c r="H77">
        <v>99.458587064071921</v>
      </c>
      <c r="I77">
        <v>80.165100732022054</v>
      </c>
      <c r="J77">
        <v>78.114827406750237</v>
      </c>
      <c r="K77">
        <v>89.387388943040563</v>
      </c>
      <c r="L77">
        <v>105.58764218092358</v>
      </c>
      <c r="M77">
        <v>104.42234990633148</v>
      </c>
      <c r="AB77">
        <f t="shared" si="33"/>
        <v>95.764939296713408</v>
      </c>
      <c r="AC77">
        <f t="shared" si="34"/>
        <v>113.2427270078077</v>
      </c>
      <c r="AD77">
        <f t="shared" si="35"/>
        <v>123.41268275419752</v>
      </c>
      <c r="AE77">
        <f t="shared" si="36"/>
        <v>115.18362184881342</v>
      </c>
      <c r="AF77">
        <f t="shared" si="37"/>
        <v>95.24645552727732</v>
      </c>
      <c r="AG77">
        <f t="shared" si="38"/>
        <v>76.77006005317007</v>
      </c>
      <c r="AH77">
        <f t="shared" si="39"/>
        <v>74.80661704780681</v>
      </c>
      <c r="AI77">
        <f t="shared" si="40"/>
        <v>85.601778760219901</v>
      </c>
      <c r="AJ77">
        <f t="shared" si="41"/>
        <v>101.11594143939242</v>
      </c>
      <c r="AK77">
        <v>100</v>
      </c>
    </row>
    <row r="78" spans="2:37" x14ac:dyDescent="0.35">
      <c r="B78" t="s">
        <v>201</v>
      </c>
      <c r="D78">
        <v>100</v>
      </c>
      <c r="E78">
        <v>110.38620177028773</v>
      </c>
      <c r="F78">
        <v>116.42012378018791</v>
      </c>
      <c r="G78">
        <v>122.7676807024704</v>
      </c>
      <c r="H78">
        <v>131.03211306539225</v>
      </c>
      <c r="I78">
        <v>139.55408839073328</v>
      </c>
      <c r="J78">
        <v>152.05822408301111</v>
      </c>
      <c r="K78">
        <v>159.6026185049395</v>
      </c>
      <c r="L78">
        <v>171.70455599817279</v>
      </c>
      <c r="M78">
        <v>180.76607536915395</v>
      </c>
      <c r="AB78">
        <f t="shared" si="33"/>
        <v>55.320114571157006</v>
      </c>
      <c r="AC78">
        <f t="shared" si="34"/>
        <v>61.065773290071725</v>
      </c>
      <c r="AD78">
        <f t="shared" si="35"/>
        <v>64.403745859082761</v>
      </c>
      <c r="AE78">
        <f t="shared" si="36"/>
        <v>67.915221620958846</v>
      </c>
      <c r="AF78">
        <f t="shared" si="37"/>
        <v>72.487115072782998</v>
      </c>
      <c r="AG78">
        <f t="shared" si="38"/>
        <v>77.201481586487375</v>
      </c>
      <c r="AH78">
        <f t="shared" si="39"/>
        <v>84.118783777588419</v>
      </c>
      <c r="AI78">
        <f t="shared" si="40"/>
        <v>88.292351415499169</v>
      </c>
      <c r="AJ78">
        <f t="shared" si="41"/>
        <v>94.987157102085646</v>
      </c>
      <c r="AK78">
        <v>100</v>
      </c>
    </row>
    <row r="79" spans="2:37" x14ac:dyDescent="0.35">
      <c r="B79" t="s">
        <v>203</v>
      </c>
      <c r="D79">
        <v>100</v>
      </c>
      <c r="E79">
        <v>114.07576137367697</v>
      </c>
      <c r="F79">
        <v>134.21709329113907</v>
      </c>
      <c r="G79">
        <v>170.85889194025557</v>
      </c>
      <c r="H79">
        <v>206.54055613105822</v>
      </c>
      <c r="I79">
        <v>248.95295407974422</v>
      </c>
      <c r="J79">
        <v>297.6086483847219</v>
      </c>
      <c r="K79">
        <v>337.67125196963605</v>
      </c>
      <c r="L79">
        <v>360.19136066794812</v>
      </c>
      <c r="M79">
        <v>389.60451930500068</v>
      </c>
      <c r="AB79">
        <f t="shared" si="33"/>
        <v>25.66705339516745</v>
      </c>
      <c r="AC79">
        <f t="shared" si="34"/>
        <v>29.279886582725474</v>
      </c>
      <c r="AD79">
        <f t="shared" si="35"/>
        <v>34.449573000478374</v>
      </c>
      <c r="AE79">
        <f t="shared" si="36"/>
        <v>43.854443024696856</v>
      </c>
      <c r="AF79">
        <f t="shared" si="37"/>
        <v>53.012874824834512</v>
      </c>
      <c r="AG79">
        <f t="shared" si="38"/>
        <v>63.898887652494651</v>
      </c>
      <c r="AH79">
        <f t="shared" si="39"/>
        <v>76.38737068954272</v>
      </c>
      <c r="AI79">
        <f t="shared" si="40"/>
        <v>86.670260543176909</v>
      </c>
      <c r="AJ79">
        <f t="shared" si="41"/>
        <v>92.450508867422414</v>
      </c>
      <c r="AK79">
        <v>100</v>
      </c>
    </row>
    <row r="80" spans="2:37" x14ac:dyDescent="0.35">
      <c r="B80" t="s">
        <v>205</v>
      </c>
      <c r="D80">
        <v>100</v>
      </c>
      <c r="E80">
        <v>105.41240809007968</v>
      </c>
      <c r="F80">
        <v>106.46646081043893</v>
      </c>
      <c r="G80">
        <v>106.65221761571924</v>
      </c>
      <c r="H80">
        <v>109.28382565942792</v>
      </c>
      <c r="I80">
        <v>110.61496356371907</v>
      </c>
      <c r="J80">
        <v>112.44932021785567</v>
      </c>
      <c r="K80">
        <v>116.72062751298611</v>
      </c>
      <c r="L80">
        <v>117.55156826153683</v>
      </c>
      <c r="M80">
        <v>117.64473803760878</v>
      </c>
      <c r="AB80">
        <f t="shared" si="33"/>
        <v>85.001676800905386</v>
      </c>
      <c r="AC80">
        <f t="shared" si="34"/>
        <v>89.602314432780958</v>
      </c>
      <c r="AD80">
        <f t="shared" si="35"/>
        <v>90.498276919451882</v>
      </c>
      <c r="AE80">
        <f t="shared" si="36"/>
        <v>90.656173318711936</v>
      </c>
      <c r="AF80">
        <f t="shared" si="37"/>
        <v>92.893084282691817</v>
      </c>
      <c r="AG80">
        <f t="shared" si="38"/>
        <v>94.024573821871726</v>
      </c>
      <c r="AH80">
        <f t="shared" si="39"/>
        <v>95.583807736396821</v>
      </c>
      <c r="AI80">
        <f t="shared" si="40"/>
        <v>99.214490558577097</v>
      </c>
      <c r="AJ80">
        <f t="shared" si="41"/>
        <v>99.920804128067203</v>
      </c>
      <c r="AK80">
        <v>100</v>
      </c>
    </row>
    <row r="81" spans="2:37" x14ac:dyDescent="0.35">
      <c r="B81" t="s">
        <v>207</v>
      </c>
      <c r="D81">
        <v>100</v>
      </c>
      <c r="E81">
        <v>112.63498685049092</v>
      </c>
      <c r="F81">
        <v>120.2682065002415</v>
      </c>
      <c r="G81">
        <v>128.00187996995317</v>
      </c>
      <c r="H81">
        <v>133.94224730564434</v>
      </c>
      <c r="I81">
        <v>144.56374443046835</v>
      </c>
      <c r="J81">
        <v>144.88934930878824</v>
      </c>
      <c r="K81">
        <v>146.89191596677185</v>
      </c>
      <c r="L81">
        <v>154.62583439755221</v>
      </c>
      <c r="M81">
        <v>157.95361754058857</v>
      </c>
      <c r="AB81">
        <f t="shared" si="33"/>
        <v>63.309724434961737</v>
      </c>
      <c r="AC81">
        <f t="shared" si="34"/>
        <v>71.308899792401178</v>
      </c>
      <c r="AD81">
        <f t="shared" si="35"/>
        <v>76.141470118173629</v>
      </c>
      <c r="AE81">
        <f t="shared" si="36"/>
        <v>81.037637480547829</v>
      </c>
      <c r="AF81">
        <f t="shared" si="37"/>
        <v>84.798467671198381</v>
      </c>
      <c r="AG81">
        <f t="shared" si="38"/>
        <v>91.522908231791845</v>
      </c>
      <c r="AH81">
        <f t="shared" si="39"/>
        <v>91.729047783002969</v>
      </c>
      <c r="AI81">
        <f t="shared" si="40"/>
        <v>92.996867215798801</v>
      </c>
      <c r="AJ81">
        <f t="shared" si="41"/>
        <v>97.893189662350579</v>
      </c>
      <c r="AK81">
        <v>100</v>
      </c>
    </row>
    <row r="82" spans="2:37" x14ac:dyDescent="0.35">
      <c r="B82" t="s">
        <v>209</v>
      </c>
      <c r="D82">
        <v>100</v>
      </c>
      <c r="E82">
        <v>112.18289012879177</v>
      </c>
      <c r="F82">
        <v>117.34924272536753</v>
      </c>
      <c r="G82">
        <v>118.10505810223178</v>
      </c>
      <c r="H82">
        <v>119.58874440877648</v>
      </c>
      <c r="I82">
        <v>123.03857624646088</v>
      </c>
      <c r="J82">
        <v>124.75149633517239</v>
      </c>
      <c r="K82">
        <v>127.16449372792735</v>
      </c>
      <c r="L82">
        <v>129.8184659618959</v>
      </c>
      <c r="M82">
        <v>132.9339449341081</v>
      </c>
      <c r="AB82">
        <f t="shared" si="33"/>
        <v>75.225330933771204</v>
      </c>
      <c r="AC82">
        <f t="shared" si="34"/>
        <v>84.389950350452551</v>
      </c>
      <c r="AD82">
        <f t="shared" si="35"/>
        <v>88.27635618843216</v>
      </c>
      <c r="AE82">
        <f t="shared" si="36"/>
        <v>88.844920806926623</v>
      </c>
      <c r="AF82">
        <f t="shared" si="37"/>
        <v>89.961028741043918</v>
      </c>
      <c r="AG82">
        <f t="shared" si="38"/>
        <v>92.556176157600603</v>
      </c>
      <c r="AH82">
        <f t="shared" si="39"/>
        <v>93.844725962964887</v>
      </c>
      <c r="AI82">
        <f t="shared" si="40"/>
        <v>95.659911237088082</v>
      </c>
      <c r="AJ82">
        <f t="shared" si="41"/>
        <v>97.656370632981321</v>
      </c>
      <c r="AK82">
        <v>100</v>
      </c>
    </row>
    <row r="83" spans="2:37" x14ac:dyDescent="0.35">
      <c r="B83" t="s">
        <v>423</v>
      </c>
      <c r="D83">
        <v>100</v>
      </c>
      <c r="E83">
        <v>108.32218368412893</v>
      </c>
      <c r="F83">
        <v>116.38905119365295</v>
      </c>
      <c r="G83">
        <v>115.18265431595836</v>
      </c>
      <c r="H83">
        <v>114.406162405158</v>
      </c>
      <c r="I83">
        <v>112.55933011315039</v>
      </c>
      <c r="J83">
        <v>120.71287065229215</v>
      </c>
      <c r="K83">
        <v>123.13451546452698</v>
      </c>
      <c r="L83">
        <v>123.51441171751354</v>
      </c>
      <c r="M83">
        <v>126.81842011474446</v>
      </c>
      <c r="AB83">
        <f t="shared" si="33"/>
        <v>78.852898427153306</v>
      </c>
      <c r="AC83">
        <f t="shared" si="34"/>
        <v>85.415181474520622</v>
      </c>
      <c r="AD83">
        <f t="shared" si="35"/>
        <v>91.776140318058623</v>
      </c>
      <c r="AE83">
        <f t="shared" si="36"/>
        <v>90.824861413461761</v>
      </c>
      <c r="AF83">
        <f t="shared" si="37"/>
        <v>90.212575035743299</v>
      </c>
      <c r="AG83">
        <f t="shared" si="38"/>
        <v>88.756294244406661</v>
      </c>
      <c r="AH83">
        <f t="shared" si="39"/>
        <v>95.185597283952887</v>
      </c>
      <c r="AI83">
        <f t="shared" si="40"/>
        <v>97.095134408010836</v>
      </c>
      <c r="AJ83">
        <f t="shared" si="41"/>
        <v>97.394693614506892</v>
      </c>
      <c r="AK83">
        <v>100</v>
      </c>
    </row>
    <row r="84" spans="2:37" x14ac:dyDescent="0.35">
      <c r="B84" t="s">
        <v>425</v>
      </c>
      <c r="D84">
        <v>100</v>
      </c>
      <c r="E84">
        <v>117.54776557547444</v>
      </c>
      <c r="F84">
        <v>118.08359198394702</v>
      </c>
      <c r="G84">
        <v>123.38314612824308</v>
      </c>
      <c r="H84">
        <v>108.72976503925909</v>
      </c>
      <c r="I84">
        <v>103.51735950590877</v>
      </c>
      <c r="J84">
        <v>115.12178982118253</v>
      </c>
      <c r="K84">
        <v>119.34177479432699</v>
      </c>
      <c r="L84">
        <v>121.49987015205939</v>
      </c>
      <c r="M84">
        <v>127.06793686372475</v>
      </c>
      <c r="AB84">
        <f t="shared" si="33"/>
        <v>78.698059060521288</v>
      </c>
      <c r="AC84">
        <f t="shared" si="34"/>
        <v>92.507809976909982</v>
      </c>
      <c r="AD84">
        <f t="shared" si="35"/>
        <v>92.929494960311601</v>
      </c>
      <c r="AE84">
        <f t="shared" si="36"/>
        <v>97.100141210734009</v>
      </c>
      <c r="AF84">
        <f t="shared" si="37"/>
        <v>85.568214706962138</v>
      </c>
      <c r="AG84">
        <f t="shared" si="38"/>
        <v>81.466152721852225</v>
      </c>
      <c r="AH84">
        <f t="shared" si="39"/>
        <v>90.59861414500341</v>
      </c>
      <c r="AI84">
        <f t="shared" si="40"/>
        <v>93.91966041151376</v>
      </c>
      <c r="AJ84">
        <f t="shared" si="41"/>
        <v>95.618039570724363</v>
      </c>
      <c r="AK84">
        <v>100</v>
      </c>
    </row>
    <row r="85" spans="2:37" x14ac:dyDescent="0.35">
      <c r="B85" t="s">
        <v>213</v>
      </c>
      <c r="D85">
        <v>100</v>
      </c>
      <c r="E85">
        <v>103.16146379054823</v>
      </c>
      <c r="F85">
        <v>105.70493400504574</v>
      </c>
      <c r="G85">
        <v>108.61275107499625</v>
      </c>
      <c r="H85">
        <v>110.22091001896112</v>
      </c>
      <c r="I85">
        <v>111.27990775313089</v>
      </c>
      <c r="J85">
        <v>113.6697218024415</v>
      </c>
      <c r="K85">
        <v>115.14387283131748</v>
      </c>
      <c r="L85">
        <v>116.80883321793196</v>
      </c>
      <c r="M85">
        <v>117.90834255560031</v>
      </c>
      <c r="AB85">
        <f t="shared" si="33"/>
        <v>84.811640832661567</v>
      </c>
      <c r="AC85">
        <f t="shared" si="34"/>
        <v>87.492930147755985</v>
      </c>
      <c r="AD85">
        <f t="shared" si="35"/>
        <v>89.650088970761345</v>
      </c>
      <c r="AE85">
        <f t="shared" si="36"/>
        <v>92.116256340198603</v>
      </c>
      <c r="AF85">
        <f t="shared" si="37"/>
        <v>93.480162327772405</v>
      </c>
      <c r="AG85">
        <f t="shared" si="38"/>
        <v>94.378315682502489</v>
      </c>
      <c r="AH85">
        <f t="shared" si="39"/>
        <v>96.405156190572299</v>
      </c>
      <c r="AI85">
        <f t="shared" si="40"/>
        <v>97.655407866513571</v>
      </c>
      <c r="AJ85">
        <f t="shared" si="41"/>
        <v>99.067488089615139</v>
      </c>
      <c r="AK85">
        <v>100</v>
      </c>
    </row>
    <row r="86" spans="2:37" x14ac:dyDescent="0.35">
      <c r="B86" t="s">
        <v>427</v>
      </c>
      <c r="D86">
        <v>100</v>
      </c>
      <c r="E86">
        <v>109.61437039652218</v>
      </c>
      <c r="F86">
        <v>115.77435714839145</v>
      </c>
      <c r="G86">
        <v>121.17996261925863</v>
      </c>
      <c r="H86">
        <v>125.81493155653618</v>
      </c>
      <c r="I86">
        <v>129.05786441167135</v>
      </c>
      <c r="J86">
        <v>133.41303536411667</v>
      </c>
      <c r="K86">
        <v>142.58341367767682</v>
      </c>
      <c r="L86">
        <v>152.72284336708398</v>
      </c>
      <c r="M86">
        <v>155.23630708287186</v>
      </c>
      <c r="AB86">
        <f t="shared" si="33"/>
        <v>64.417919930687134</v>
      </c>
      <c r="AC86">
        <f t="shared" si="34"/>
        <v>70.611297354558474</v>
      </c>
      <c r="AD86">
        <f t="shared" si="35"/>
        <v>74.579432688118558</v>
      </c>
      <c r="AE86">
        <f t="shared" si="36"/>
        <v>78.061611292110626</v>
      </c>
      <c r="AF86">
        <f t="shared" si="37"/>
        <v>81.047361870938289</v>
      </c>
      <c r="AG86">
        <f t="shared" si="38"/>
        <v>83.136391760965225</v>
      </c>
      <c r="AH86">
        <f t="shared" si="39"/>
        <v>85.941902297955991</v>
      </c>
      <c r="AI86">
        <f t="shared" si="40"/>
        <v>91.849269257326256</v>
      </c>
      <c r="AJ86">
        <f t="shared" si="41"/>
        <v>98.380878956076884</v>
      </c>
      <c r="AK86">
        <v>100</v>
      </c>
    </row>
    <row r="87" spans="2:37" x14ac:dyDescent="0.35">
      <c r="B87" t="s">
        <v>215</v>
      </c>
      <c r="D87">
        <v>100</v>
      </c>
      <c r="E87">
        <v>105.84287319478247</v>
      </c>
      <c r="F87">
        <v>110.14636712023832</v>
      </c>
      <c r="G87">
        <v>111.83131004585955</v>
      </c>
      <c r="H87">
        <v>116.77799128915578</v>
      </c>
      <c r="I87">
        <v>120.03305288944166</v>
      </c>
      <c r="J87">
        <v>126.48815939897153</v>
      </c>
      <c r="K87">
        <v>134.90876237917405</v>
      </c>
      <c r="L87">
        <v>141.60951996437399</v>
      </c>
      <c r="M87">
        <v>146.3293488524458</v>
      </c>
      <c r="AB87">
        <f t="shared" si="33"/>
        <v>68.338990629171079</v>
      </c>
      <c r="AC87">
        <f t="shared" si="34"/>
        <v>72.331951194227827</v>
      </c>
      <c r="AD87">
        <f t="shared" si="35"/>
        <v>75.272915504672042</v>
      </c>
      <c r="AE87">
        <f t="shared" si="36"/>
        <v>76.424388492719217</v>
      </c>
      <c r="AF87">
        <f t="shared" si="37"/>
        <v>79.804900524030387</v>
      </c>
      <c r="AG87">
        <f t="shared" si="38"/>
        <v>82.029376766023503</v>
      </c>
      <c r="AH87">
        <f t="shared" si="39"/>
        <v>86.440731398674146</v>
      </c>
      <c r="AI87">
        <f t="shared" si="40"/>
        <v>92.195286480234444</v>
      </c>
      <c r="AJ87">
        <f t="shared" si="41"/>
        <v>96.774516578467697</v>
      </c>
      <c r="AK87">
        <v>100</v>
      </c>
    </row>
    <row r="88" spans="2:37" x14ac:dyDescent="0.35">
      <c r="B88" t="s">
        <v>429</v>
      </c>
      <c r="D88">
        <v>100</v>
      </c>
      <c r="E88">
        <v>109.61437039652218</v>
      </c>
      <c r="F88">
        <v>115.77435714839145</v>
      </c>
      <c r="G88">
        <v>121.17996261925863</v>
      </c>
      <c r="H88">
        <v>125.81493155653618</v>
      </c>
      <c r="I88">
        <v>129.05786441167135</v>
      </c>
      <c r="J88">
        <v>133.41303536411667</v>
      </c>
      <c r="K88">
        <v>142.58341367767682</v>
      </c>
      <c r="L88">
        <v>152.72284336708398</v>
      </c>
      <c r="M88">
        <v>155.23630708287186</v>
      </c>
      <c r="AB88">
        <f t="shared" si="33"/>
        <v>64.417919930687134</v>
      </c>
      <c r="AC88">
        <f t="shared" si="34"/>
        <v>70.611297354558474</v>
      </c>
      <c r="AD88">
        <f t="shared" si="35"/>
        <v>74.579432688118558</v>
      </c>
      <c r="AE88">
        <f t="shared" si="36"/>
        <v>78.061611292110626</v>
      </c>
      <c r="AF88">
        <f t="shared" si="37"/>
        <v>81.047361870938289</v>
      </c>
      <c r="AG88">
        <f t="shared" si="38"/>
        <v>83.136391760965225</v>
      </c>
      <c r="AH88">
        <f t="shared" si="39"/>
        <v>85.941902297955991</v>
      </c>
      <c r="AI88">
        <f t="shared" si="40"/>
        <v>91.849269257326256</v>
      </c>
      <c r="AJ88">
        <f t="shared" si="41"/>
        <v>98.380878956076884</v>
      </c>
      <c r="AK88">
        <v>100</v>
      </c>
    </row>
    <row r="89" spans="2:37" x14ac:dyDescent="0.35">
      <c r="B89" t="s">
        <v>217</v>
      </c>
      <c r="D89">
        <v>100</v>
      </c>
      <c r="E89">
        <v>115.11926549129072</v>
      </c>
      <c r="F89">
        <v>129.83654852667968</v>
      </c>
      <c r="G89">
        <v>133.61199844583592</v>
      </c>
      <c r="H89">
        <v>143.56453788550309</v>
      </c>
      <c r="I89">
        <v>146.05252439711492</v>
      </c>
      <c r="J89">
        <v>149.30767327251007</v>
      </c>
      <c r="K89">
        <v>165.02888660079174</v>
      </c>
      <c r="L89">
        <v>178.91084410654443</v>
      </c>
      <c r="M89">
        <v>193.79409694399718</v>
      </c>
      <c r="AB89">
        <f t="shared" si="33"/>
        <v>51.601158950108839</v>
      </c>
      <c r="AC89">
        <f t="shared" si="34"/>
        <v>59.402875168358719</v>
      </c>
      <c r="AD89">
        <f t="shared" si="35"/>
        <v>66.997163780587172</v>
      </c>
      <c r="AE89">
        <f t="shared" si="36"/>
        <v>68.945339694452741</v>
      </c>
      <c r="AF89">
        <f t="shared" si="37"/>
        <v>74.080965390287673</v>
      </c>
      <c r="AG89">
        <f t="shared" si="38"/>
        <v>75.364795264801771</v>
      </c>
      <c r="AH89">
        <f t="shared" si="39"/>
        <v>77.044489810057087</v>
      </c>
      <c r="AI89">
        <f t="shared" si="40"/>
        <v>85.156818088469407</v>
      </c>
      <c r="AJ89">
        <f t="shared" si="41"/>
        <v>92.320069046399425</v>
      </c>
      <c r="AK89">
        <v>100</v>
      </c>
    </row>
    <row r="90" spans="2:37" x14ac:dyDescent="0.35">
      <c r="B90" t="s">
        <v>219</v>
      </c>
      <c r="D90">
        <v>100</v>
      </c>
      <c r="E90">
        <v>99.309019444310479</v>
      </c>
      <c r="F90">
        <v>99.675802639362615</v>
      </c>
      <c r="G90">
        <v>100.9788564688011</v>
      </c>
      <c r="H90">
        <v>101.36036425959718</v>
      </c>
      <c r="I90">
        <v>103.51837531502981</v>
      </c>
      <c r="J90">
        <v>105.05371534999215</v>
      </c>
      <c r="K90">
        <v>105.77121735087374</v>
      </c>
      <c r="L90">
        <v>106.89876322104736</v>
      </c>
      <c r="M90">
        <v>107.79671283210416</v>
      </c>
      <c r="AB90">
        <f t="shared" si="33"/>
        <v>92.767207248473596</v>
      </c>
      <c r="AC90">
        <f t="shared" si="34"/>
        <v>92.126203884330451</v>
      </c>
      <c r="AD90">
        <f t="shared" si="35"/>
        <v>92.466458411037038</v>
      </c>
      <c r="AE90">
        <f t="shared" si="36"/>
        <v>93.6752650575514</v>
      </c>
      <c r="AF90">
        <f t="shared" si="37"/>
        <v>94.029179180508265</v>
      </c>
      <c r="AG90">
        <f t="shared" si="38"/>
        <v>96.031105768746443</v>
      </c>
      <c r="AH90">
        <f t="shared" si="39"/>
        <v>97.455397840948734</v>
      </c>
      <c r="AI90">
        <f t="shared" si="40"/>
        <v>98.121004409118513</v>
      </c>
      <c r="AJ90">
        <f t="shared" si="41"/>
        <v>99.166997223324074</v>
      </c>
      <c r="AK90">
        <v>100</v>
      </c>
    </row>
    <row r="91" spans="2:37" x14ac:dyDescent="0.35">
      <c r="B91" t="s">
        <v>221</v>
      </c>
      <c r="D91">
        <v>100</v>
      </c>
      <c r="E91">
        <v>103.36832188753542</v>
      </c>
      <c r="F91">
        <v>106.95114381594904</v>
      </c>
      <c r="G91">
        <v>110.13441659656091</v>
      </c>
      <c r="H91">
        <v>111.46779780524081</v>
      </c>
      <c r="I91">
        <v>119.92358392211008</v>
      </c>
      <c r="J91">
        <v>136.32386514276877</v>
      </c>
      <c r="K91">
        <v>146.73997272782256</v>
      </c>
      <c r="L91">
        <v>149.85680890285539</v>
      </c>
      <c r="M91">
        <v>154.2953771683475</v>
      </c>
      <c r="AB91">
        <f t="shared" si="33"/>
        <v>64.81075573047967</v>
      </c>
      <c r="AC91">
        <f t="shared" si="34"/>
        <v>66.993790601226536</v>
      </c>
      <c r="AD91">
        <f t="shared" si="35"/>
        <v>69.315844569508741</v>
      </c>
      <c r="AE91">
        <f t="shared" si="36"/>
        <v>71.378947715585952</v>
      </c>
      <c r="AF91">
        <f t="shared" si="37"/>
        <v>72.243122153699602</v>
      </c>
      <c r="AG91">
        <f t="shared" si="38"/>
        <v>77.723381038995555</v>
      </c>
      <c r="AH91">
        <f t="shared" si="39"/>
        <v>88.352527240028394</v>
      </c>
      <c r="AI91">
        <f t="shared" si="40"/>
        <v>95.103285283601565</v>
      </c>
      <c r="AJ91">
        <f t="shared" si="41"/>
        <v>97.123330363521319</v>
      </c>
      <c r="AK91">
        <v>100</v>
      </c>
    </row>
    <row r="92" spans="2:37" x14ac:dyDescent="0.35">
      <c r="B92" t="s">
        <v>223</v>
      </c>
      <c r="D92">
        <v>100</v>
      </c>
      <c r="E92">
        <v>110.25457666826708</v>
      </c>
      <c r="F92">
        <v>113.7056518125848</v>
      </c>
      <c r="G92">
        <v>118.68376580173742</v>
      </c>
      <c r="H92">
        <v>123.63706998555257</v>
      </c>
      <c r="I92">
        <v>131.41059909473304</v>
      </c>
      <c r="J92">
        <v>138.47116051455245</v>
      </c>
      <c r="K92">
        <v>146.01182833324458</v>
      </c>
      <c r="L92">
        <v>155.15978864560327</v>
      </c>
      <c r="M92">
        <v>167.0228714494057</v>
      </c>
      <c r="AB92">
        <f t="shared" si="33"/>
        <v>59.872039758514049</v>
      </c>
      <c r="AC92">
        <f t="shared" si="34"/>
        <v>66.011663978406219</v>
      </c>
      <c r="AD92">
        <f t="shared" si="35"/>
        <v>68.077893060908337</v>
      </c>
      <c r="AE92">
        <f t="shared" si="36"/>
        <v>71.058391447717938</v>
      </c>
      <c r="AF92">
        <f t="shared" si="37"/>
        <v>74.024035698011886</v>
      </c>
      <c r="AG92">
        <f t="shared" si="38"/>
        <v>78.678206136900073</v>
      </c>
      <c r="AH92">
        <f t="shared" si="39"/>
        <v>82.905508277348659</v>
      </c>
      <c r="AI92">
        <f t="shared" si="40"/>
        <v>87.420259911813474</v>
      </c>
      <c r="AJ92">
        <f t="shared" si="41"/>
        <v>92.897330347121965</v>
      </c>
      <c r="AK92">
        <v>100</v>
      </c>
    </row>
    <row r="93" spans="2:37" x14ac:dyDescent="0.35">
      <c r="B93" t="s">
        <v>225</v>
      </c>
      <c r="D93">
        <v>100</v>
      </c>
      <c r="E93">
        <v>103.80506441951817</v>
      </c>
      <c r="F93">
        <v>117.17710127930391</v>
      </c>
      <c r="G93">
        <v>121.58618898488895</v>
      </c>
      <c r="H93">
        <v>131.52746777980556</v>
      </c>
      <c r="I93">
        <v>136.37508639798884</v>
      </c>
      <c r="J93">
        <v>147.75199856814902</v>
      </c>
      <c r="K93">
        <v>160.07653526645208</v>
      </c>
      <c r="L93">
        <v>166.9580898212534</v>
      </c>
      <c r="M93">
        <v>169.46592201553781</v>
      </c>
      <c r="AB93">
        <f t="shared" si="33"/>
        <v>59.008913892924916</v>
      </c>
      <c r="AC93">
        <f t="shared" si="34"/>
        <v>61.254241079808722</v>
      </c>
      <c r="AD93">
        <f t="shared" si="35"/>
        <v>69.14493479612986</v>
      </c>
      <c r="AE93">
        <f t="shared" si="36"/>
        <v>71.746689563782084</v>
      </c>
      <c r="AF93">
        <f t="shared" si="37"/>
        <v>77.612930207730031</v>
      </c>
      <c r="AG93">
        <f t="shared" si="38"/>
        <v>80.473457303991196</v>
      </c>
      <c r="AH93">
        <f t="shared" si="39"/>
        <v>87.186849610154709</v>
      </c>
      <c r="AI93">
        <f t="shared" si="40"/>
        <v>94.4594248581583</v>
      </c>
      <c r="AJ93">
        <f t="shared" si="41"/>
        <v>98.520155459895648</v>
      </c>
      <c r="AK93">
        <v>100</v>
      </c>
    </row>
    <row r="94" spans="2:37" x14ac:dyDescent="0.35">
      <c r="B94" t="s">
        <v>431</v>
      </c>
      <c r="D94">
        <v>100</v>
      </c>
      <c r="E94">
        <v>112.79461279461277</v>
      </c>
      <c r="F94">
        <v>142.10128495842781</v>
      </c>
      <c r="G94">
        <v>111.11111111111111</v>
      </c>
      <c r="H94">
        <v>104.25240054869684</v>
      </c>
      <c r="I94">
        <v>91.975308641975289</v>
      </c>
      <c r="J94">
        <v>117.07109408258833</v>
      </c>
      <c r="K94">
        <v>131.25564588979222</v>
      </c>
      <c r="L94">
        <v>136.22818220519369</v>
      </c>
      <c r="M94">
        <v>140.74074074074073</v>
      </c>
      <c r="AB94">
        <f t="shared" si="33"/>
        <v>71.05263157894737</v>
      </c>
      <c r="AC94">
        <f t="shared" si="34"/>
        <v>80.143540669856449</v>
      </c>
      <c r="AD94">
        <f t="shared" si="35"/>
        <v>100.96670247046187</v>
      </c>
      <c r="AE94">
        <f t="shared" si="36"/>
        <v>78.94736842105263</v>
      </c>
      <c r="AF94">
        <f t="shared" si="37"/>
        <v>74.074074074074076</v>
      </c>
      <c r="AG94">
        <f t="shared" si="38"/>
        <v>65.350877192982452</v>
      </c>
      <c r="AH94">
        <f t="shared" si="39"/>
        <v>83.182093163944344</v>
      </c>
      <c r="AI94">
        <f t="shared" si="40"/>
        <v>93.260590500641854</v>
      </c>
      <c r="AJ94">
        <f t="shared" si="41"/>
        <v>96.793708408953421</v>
      </c>
      <c r="AK94">
        <v>100</v>
      </c>
    </row>
    <row r="95" spans="2:37" x14ac:dyDescent="0.35">
      <c r="B95" t="s">
        <v>227</v>
      </c>
      <c r="D95">
        <v>100</v>
      </c>
      <c r="E95">
        <v>110.81116622111213</v>
      </c>
      <c r="F95">
        <v>118.16344735898963</v>
      </c>
      <c r="G95">
        <v>125.93534118620707</v>
      </c>
      <c r="H95">
        <v>137.71306768220617</v>
      </c>
      <c r="I95">
        <v>144.51996910197974</v>
      </c>
      <c r="J95">
        <v>151.97119840348964</v>
      </c>
      <c r="K95">
        <v>166.68192608270215</v>
      </c>
      <c r="L95">
        <v>177.85067431932998</v>
      </c>
      <c r="M95">
        <v>188.82307468359735</v>
      </c>
      <c r="AB95">
        <f t="shared" si="33"/>
        <v>52.959629095949033</v>
      </c>
      <c r="AC95">
        <f t="shared" si="34"/>
        <v>58.685182627596546</v>
      </c>
      <c r="AD95">
        <f t="shared" si="35"/>
        <v>62.57892344830789</v>
      </c>
      <c r="AE95">
        <f t="shared" si="36"/>
        <v>66.694889592933208</v>
      </c>
      <c r="AF95">
        <f t="shared" si="37"/>
        <v>72.932329861149654</v>
      </c>
      <c r="AG95">
        <f t="shared" si="38"/>
        <v>76.537239605988617</v>
      </c>
      <c r="AH95">
        <f t="shared" si="39"/>
        <v>80.483383007156931</v>
      </c>
      <c r="AI95">
        <f t="shared" si="40"/>
        <v>88.274129823382992</v>
      </c>
      <c r="AJ95">
        <f t="shared" si="41"/>
        <v>94.189057464161436</v>
      </c>
      <c r="AK95">
        <v>100</v>
      </c>
    </row>
    <row r="96" spans="2:37" x14ac:dyDescent="0.35">
      <c r="B96" t="s">
        <v>433</v>
      </c>
      <c r="D96">
        <v>100</v>
      </c>
      <c r="E96">
        <v>109.61437039652218</v>
      </c>
      <c r="F96">
        <v>115.77435714839145</v>
      </c>
      <c r="G96">
        <v>121.17996261925863</v>
      </c>
      <c r="H96">
        <v>125.81493155653618</v>
      </c>
      <c r="I96">
        <v>129.05786441167135</v>
      </c>
      <c r="J96">
        <v>133.41303536411667</v>
      </c>
      <c r="K96">
        <v>142.58341367767682</v>
      </c>
      <c r="L96">
        <v>152.72284336708398</v>
      </c>
      <c r="M96">
        <v>155.23630708287186</v>
      </c>
      <c r="AB96">
        <f t="shared" si="33"/>
        <v>64.417919930687134</v>
      </c>
      <c r="AC96">
        <f t="shared" si="34"/>
        <v>70.611297354558474</v>
      </c>
      <c r="AD96">
        <f t="shared" si="35"/>
        <v>74.579432688118558</v>
      </c>
      <c r="AE96">
        <f t="shared" si="36"/>
        <v>78.061611292110626</v>
      </c>
      <c r="AF96">
        <f t="shared" si="37"/>
        <v>81.047361870938289</v>
      </c>
      <c r="AG96">
        <f t="shared" si="38"/>
        <v>83.136391760965225</v>
      </c>
      <c r="AH96">
        <f t="shared" si="39"/>
        <v>85.941902297955991</v>
      </c>
      <c r="AI96">
        <f t="shared" si="40"/>
        <v>91.849269257326256</v>
      </c>
      <c r="AJ96">
        <f t="shared" si="41"/>
        <v>98.380878956076884</v>
      </c>
      <c r="AK96">
        <v>100</v>
      </c>
    </row>
    <row r="97" spans="2:37" x14ac:dyDescent="0.35">
      <c r="B97" t="s">
        <v>233</v>
      </c>
      <c r="D97">
        <v>100</v>
      </c>
      <c r="E97">
        <v>110.21313826302621</v>
      </c>
      <c r="F97">
        <v>117.09370388608009</v>
      </c>
      <c r="G97">
        <v>122.18715274692423</v>
      </c>
      <c r="H97">
        <v>132.44184648339879</v>
      </c>
      <c r="I97">
        <v>142.49277589590164</v>
      </c>
      <c r="J97">
        <v>149.03208242613616</v>
      </c>
      <c r="K97">
        <v>155.17834830412232</v>
      </c>
      <c r="L97">
        <v>160.75307806473501</v>
      </c>
      <c r="M97">
        <v>168.25661083587019</v>
      </c>
      <c r="AB97">
        <f t="shared" si="33"/>
        <v>59.433028814271857</v>
      </c>
      <c r="AC97">
        <f t="shared" si="34"/>
        <v>65.503006220977653</v>
      </c>
      <c r="AD97">
        <f t="shared" si="35"/>
        <v>69.592334770312149</v>
      </c>
      <c r="AE97">
        <f t="shared" si="36"/>
        <v>72.619525699417835</v>
      </c>
      <c r="AF97">
        <f t="shared" si="37"/>
        <v>78.714200782632105</v>
      </c>
      <c r="AG97">
        <f t="shared" si="38"/>
        <v>84.687772556467053</v>
      </c>
      <c r="AH97">
        <f t="shared" si="39"/>
        <v>88.574280490834894</v>
      </c>
      <c r="AI97">
        <f t="shared" si="40"/>
        <v>92.227192461100174</v>
      </c>
      <c r="AJ97">
        <f t="shared" si="41"/>
        <v>95.540423206042888</v>
      </c>
      <c r="AK97">
        <v>100</v>
      </c>
    </row>
    <row r="98" spans="2:37" x14ac:dyDescent="0.35">
      <c r="B98" t="s">
        <v>235</v>
      </c>
      <c r="D98">
        <v>100</v>
      </c>
      <c r="E98">
        <v>103.99370226567532</v>
      </c>
      <c r="F98">
        <v>109.57189415414103</v>
      </c>
      <c r="G98">
        <v>108.94843801003047</v>
      </c>
      <c r="H98">
        <v>108.80725697200869</v>
      </c>
      <c r="I98">
        <v>111.60094489972219</v>
      </c>
      <c r="J98">
        <v>112.64110037852961</v>
      </c>
      <c r="K98">
        <v>114.13395297625904</v>
      </c>
      <c r="L98">
        <v>117.11205820974956</v>
      </c>
      <c r="M98">
        <v>117.70261218759268</v>
      </c>
      <c r="AB98">
        <f t="shared" si="33"/>
        <v>84.9598816384988</v>
      </c>
      <c r="AC98">
        <f t="shared" si="34"/>
        <v>88.352926356410606</v>
      </c>
      <c r="AD98">
        <f t="shared" si="35"/>
        <v>93.092151582419405</v>
      </c>
      <c r="AE98">
        <f t="shared" si="36"/>
        <v>92.56246398031513</v>
      </c>
      <c r="AF98">
        <f t="shared" si="37"/>
        <v>92.442516737515817</v>
      </c>
      <c r="AG98">
        <f t="shared" si="38"/>
        <v>94.816030694250244</v>
      </c>
      <c r="AH98">
        <f t="shared" si="39"/>
        <v>95.69974555790138</v>
      </c>
      <c r="AI98">
        <f t="shared" si="40"/>
        <v>96.968071357969549</v>
      </c>
      <c r="AJ98">
        <f t="shared" si="41"/>
        <v>99.498266039413039</v>
      </c>
      <c r="AK98">
        <v>100</v>
      </c>
    </row>
    <row r="99" spans="2:37" x14ac:dyDescent="0.35">
      <c r="B99" t="s">
        <v>237</v>
      </c>
      <c r="D99">
        <v>100</v>
      </c>
      <c r="E99">
        <v>109.77845809675884</v>
      </c>
      <c r="F99">
        <v>120.69882029018962</v>
      </c>
      <c r="G99">
        <v>126.69120979935946</v>
      </c>
      <c r="H99">
        <v>132.59834318125334</v>
      </c>
      <c r="I99">
        <v>136.39551568787968</v>
      </c>
      <c r="J99">
        <v>149.41265369585903</v>
      </c>
      <c r="K99">
        <v>166.02572425260578</v>
      </c>
      <c r="L99">
        <v>183.0076407034023</v>
      </c>
      <c r="M99">
        <v>202.01258009815137</v>
      </c>
      <c r="AB99">
        <f t="shared" si="33"/>
        <v>49.501867631913434</v>
      </c>
      <c r="AC99">
        <f t="shared" si="34"/>
        <v>54.342387015413117</v>
      </c>
      <c r="AD99">
        <f t="shared" si="35"/>
        <v>59.748170253330748</v>
      </c>
      <c r="AE99">
        <f t="shared" si="36"/>
        <v>62.714514976148664</v>
      </c>
      <c r="AF99">
        <f t="shared" si="37"/>
        <v>65.638656323694349</v>
      </c>
      <c r="AG99">
        <f t="shared" si="38"/>
        <v>67.518327631679924</v>
      </c>
      <c r="AH99">
        <f t="shared" si="39"/>
        <v>73.962054057853351</v>
      </c>
      <c r="AI99">
        <f t="shared" si="40"/>
        <v>82.185834254450512</v>
      </c>
      <c r="AJ99">
        <f t="shared" si="41"/>
        <v>90.592200057285936</v>
      </c>
      <c r="AK99">
        <v>100</v>
      </c>
    </row>
    <row r="100" spans="2:37" x14ac:dyDescent="0.35">
      <c r="B100" t="s">
        <v>435</v>
      </c>
      <c r="D100">
        <v>100</v>
      </c>
      <c r="E100">
        <v>109.61437039652218</v>
      </c>
      <c r="F100">
        <v>115.77435714839145</v>
      </c>
      <c r="G100">
        <v>121.17996261925863</v>
      </c>
      <c r="H100">
        <v>125.81493155653618</v>
      </c>
      <c r="I100">
        <v>129.05786441167135</v>
      </c>
      <c r="J100">
        <v>133.41303536411667</v>
      </c>
      <c r="K100">
        <v>142.58341367767682</v>
      </c>
      <c r="L100">
        <v>152.72284336708398</v>
      </c>
      <c r="M100">
        <v>155.23630708287186</v>
      </c>
      <c r="AB100">
        <f t="shared" si="33"/>
        <v>64.417919930687134</v>
      </c>
      <c r="AC100">
        <f t="shared" si="34"/>
        <v>70.611297354558474</v>
      </c>
      <c r="AD100">
        <f t="shared" si="35"/>
        <v>74.579432688118558</v>
      </c>
      <c r="AE100">
        <f t="shared" si="36"/>
        <v>78.061611292110626</v>
      </c>
      <c r="AF100">
        <f t="shared" si="37"/>
        <v>81.047361870938289</v>
      </c>
      <c r="AG100">
        <f t="shared" si="38"/>
        <v>83.136391760965225</v>
      </c>
      <c r="AH100">
        <f t="shared" si="39"/>
        <v>85.941902297955991</v>
      </c>
      <c r="AI100">
        <f t="shared" si="40"/>
        <v>91.849269257326256</v>
      </c>
      <c r="AJ100">
        <f t="shared" si="41"/>
        <v>98.380878956076884</v>
      </c>
      <c r="AK100">
        <v>100</v>
      </c>
    </row>
    <row r="101" spans="2:37" x14ac:dyDescent="0.35">
      <c r="B101" t="s">
        <v>437</v>
      </c>
      <c r="D101">
        <v>100</v>
      </c>
      <c r="E101">
        <v>99.384647476011679</v>
      </c>
      <c r="F101">
        <v>101.28067838809204</v>
      </c>
      <c r="G101">
        <v>102.98316760179991</v>
      </c>
      <c r="H101">
        <v>107.22050361694258</v>
      </c>
      <c r="I101">
        <v>114.11378439331061</v>
      </c>
      <c r="J101">
        <v>119.40825653278719</v>
      </c>
      <c r="K101">
        <v>121.79685391052541</v>
      </c>
      <c r="L101">
        <v>125.19612930797643</v>
      </c>
      <c r="M101">
        <v>128.76260808637676</v>
      </c>
      <c r="AB101">
        <f t="shared" si="33"/>
        <v>77.662297685767456</v>
      </c>
      <c r="AC101">
        <f t="shared" si="34"/>
        <v>77.184400776770772</v>
      </c>
      <c r="AD101">
        <f t="shared" si="35"/>
        <v>78.65690194792478</v>
      </c>
      <c r="AE101">
        <f t="shared" si="36"/>
        <v>79.979094189142671</v>
      </c>
      <c r="AF101">
        <f t="shared" si="37"/>
        <v>83.269906699169013</v>
      </c>
      <c r="AG101">
        <f t="shared" si="38"/>
        <v>88.623386936027742</v>
      </c>
      <c r="AH101">
        <f t="shared" si="39"/>
        <v>92.735195649878051</v>
      </c>
      <c r="AI101">
        <f t="shared" si="40"/>
        <v>94.590235255891557</v>
      </c>
      <c r="AJ101">
        <f t="shared" si="41"/>
        <v>97.230190634219014</v>
      </c>
      <c r="AK101">
        <v>100</v>
      </c>
    </row>
    <row r="102" spans="2:37" x14ac:dyDescent="0.35">
      <c r="B102" t="s">
        <v>243</v>
      </c>
      <c r="D102">
        <v>100</v>
      </c>
      <c r="E102">
        <v>120.56186651364398</v>
      </c>
      <c r="F102">
        <v>124.21257266653838</v>
      </c>
      <c r="G102">
        <v>122.3762109895474</v>
      </c>
      <c r="H102">
        <v>122.56330397453547</v>
      </c>
      <c r="I102">
        <v>98.780064906290761</v>
      </c>
      <c r="J102">
        <v>90.096224710944057</v>
      </c>
      <c r="K102">
        <v>96.804004909768224</v>
      </c>
      <c r="L102">
        <v>106.81583362587017</v>
      </c>
      <c r="M102">
        <v>103.21109208939517</v>
      </c>
      <c r="AB102">
        <f t="shared" si="33"/>
        <v>96.88881105277531</v>
      </c>
      <c r="AC102">
        <f t="shared" si="34"/>
        <v>116.8109590481037</v>
      </c>
      <c r="AD102">
        <f t="shared" si="35"/>
        <v>120.34808483467359</v>
      </c>
      <c r="AE102">
        <f t="shared" si="36"/>
        <v>118.56885583920823</v>
      </c>
      <c r="AF102">
        <f t="shared" si="37"/>
        <v>118.75012800792632</v>
      </c>
      <c r="AG102">
        <f t="shared" si="38"/>
        <v>95.706830444864863</v>
      </c>
      <c r="AH102">
        <f t="shared" si="39"/>
        <v>87.293160925870438</v>
      </c>
      <c r="AI102">
        <f t="shared" si="40"/>
        <v>93.792249408544663</v>
      </c>
      <c r="AJ102">
        <f t="shared" si="41"/>
        <v>103.49259121621617</v>
      </c>
      <c r="AK102">
        <v>100</v>
      </c>
    </row>
    <row r="103" spans="2:37" x14ac:dyDescent="0.35">
      <c r="B103" t="s">
        <v>245</v>
      </c>
      <c r="D103">
        <v>100</v>
      </c>
      <c r="E103">
        <v>119.64465112730527</v>
      </c>
      <c r="F103">
        <v>126.78573112264043</v>
      </c>
      <c r="G103">
        <v>135.61755298431783</v>
      </c>
      <c r="H103">
        <v>145.66892012775651</v>
      </c>
      <c r="I103">
        <v>151.65627496336003</v>
      </c>
      <c r="J103">
        <v>152.26325742427477</v>
      </c>
      <c r="K103">
        <v>158.37415681992996</v>
      </c>
      <c r="L103">
        <v>162.26903043667897</v>
      </c>
      <c r="M103">
        <v>176.25792357304132</v>
      </c>
      <c r="AB103">
        <f t="shared" si="33"/>
        <v>56.735038046990248</v>
      </c>
      <c r="AC103">
        <f t="shared" si="34"/>
        <v>67.880438338265392</v>
      </c>
      <c r="AD103">
        <f t="shared" si="35"/>
        <v>71.93193279058481</v>
      </c>
      <c r="AE103">
        <f t="shared" si="36"/>
        <v>76.942670284049882</v>
      </c>
      <c r="AF103">
        <f t="shared" si="37"/>
        <v>82.6453172571225</v>
      </c>
      <c r="AG103">
        <f t="shared" si="38"/>
        <v>86.042245301110469</v>
      </c>
      <c r="AH103">
        <f t="shared" si="39"/>
        <v>86.386617031249003</v>
      </c>
      <c r="AI103">
        <f t="shared" si="40"/>
        <v>89.853638128387274</v>
      </c>
      <c r="AJ103">
        <f t="shared" si="41"/>
        <v>92.063396156732011</v>
      </c>
      <c r="AK103">
        <v>100</v>
      </c>
    </row>
    <row r="104" spans="2:37" x14ac:dyDescent="0.35">
      <c r="B104" t="s">
        <v>439</v>
      </c>
      <c r="D104">
        <v>100</v>
      </c>
      <c r="E104">
        <v>100.37247996220462</v>
      </c>
      <c r="F104">
        <v>107.72206942079457</v>
      </c>
      <c r="G104">
        <v>115.62609775666341</v>
      </c>
      <c r="H104">
        <v>120.5797225059484</v>
      </c>
      <c r="I104">
        <v>126.3156489306742</v>
      </c>
      <c r="J104">
        <v>134.14453399955681</v>
      </c>
      <c r="K104">
        <v>132.64097913284485</v>
      </c>
      <c r="L104">
        <v>129.35681858061216</v>
      </c>
      <c r="M104">
        <v>133.58662928130727</v>
      </c>
      <c r="AB104">
        <f t="shared" si="33"/>
        <v>74.85779118613705</v>
      </c>
      <c r="AC104">
        <f t="shared" si="34"/>
        <v>75.136621458454371</v>
      </c>
      <c r="AD104">
        <f t="shared" si="35"/>
        <v>80.638361788403984</v>
      </c>
      <c r="AE104">
        <f t="shared" si="36"/>
        <v>86.555142815361791</v>
      </c>
      <c r="AF104">
        <f t="shared" si="37"/>
        <v>90.263316886326351</v>
      </c>
      <c r="AG104">
        <f t="shared" si="38"/>
        <v>94.557104711938038</v>
      </c>
      <c r="AH104">
        <f t="shared" si="39"/>
        <v>100.41763514900485</v>
      </c>
      <c r="AI104">
        <f t="shared" si="40"/>
        <v>99.292107186512595</v>
      </c>
      <c r="AJ104">
        <f t="shared" si="41"/>
        <v>96.833657138104783</v>
      </c>
      <c r="AK104">
        <v>100</v>
      </c>
    </row>
    <row r="105" spans="2:37" x14ac:dyDescent="0.35">
      <c r="B105" t="s">
        <v>247</v>
      </c>
      <c r="D105">
        <v>100</v>
      </c>
      <c r="E105">
        <v>105.84387961560408</v>
      </c>
      <c r="F105">
        <v>112.38042097717467</v>
      </c>
      <c r="G105">
        <v>118.56704010735601</v>
      </c>
      <c r="H105">
        <v>123.54395246373755</v>
      </c>
      <c r="I105">
        <v>126.60618193342697</v>
      </c>
      <c r="J105">
        <v>129.14085910876051</v>
      </c>
      <c r="K105">
        <v>131.39854275157026</v>
      </c>
      <c r="L105">
        <v>132.64501214298357</v>
      </c>
      <c r="M105">
        <v>132.08069575940397</v>
      </c>
      <c r="AB105">
        <f t="shared" si="33"/>
        <v>75.711291059640061</v>
      </c>
      <c r="AC105">
        <f t="shared" si="34"/>
        <v>80.13576776458504</v>
      </c>
      <c r="AD105">
        <f t="shared" si="35"/>
        <v>85.084667620077497</v>
      </c>
      <c r="AE105">
        <f t="shared" si="36"/>
        <v>89.768636836480482</v>
      </c>
      <c r="AF105">
        <f t="shared" si="37"/>
        <v>93.536721436403695</v>
      </c>
      <c r="AG105">
        <f t="shared" si="38"/>
        <v>95.855174903114317</v>
      </c>
      <c r="AH105">
        <f t="shared" si="39"/>
        <v>97.774211716753356</v>
      </c>
      <c r="AI105">
        <f t="shared" si="40"/>
        <v>99.483533150766931</v>
      </c>
      <c r="AJ105">
        <f t="shared" si="41"/>
        <v>100.4272512196692</v>
      </c>
      <c r="AK105">
        <v>100</v>
      </c>
    </row>
    <row r="106" spans="2:37" x14ac:dyDescent="0.35">
      <c r="B106" t="s">
        <v>249</v>
      </c>
      <c r="D106">
        <v>100</v>
      </c>
      <c r="E106">
        <v>108.83316822422471</v>
      </c>
      <c r="F106">
        <v>108.20768279792061</v>
      </c>
      <c r="G106">
        <v>112.08902246578067</v>
      </c>
      <c r="H106">
        <v>118.18374273941872</v>
      </c>
      <c r="I106">
        <v>113.63131403157838</v>
      </c>
      <c r="J106">
        <v>118.07257717956814</v>
      </c>
      <c r="K106">
        <v>127.16003411960679</v>
      </c>
      <c r="L106">
        <v>136.21415145048837</v>
      </c>
      <c r="M106">
        <v>141.48417290295362</v>
      </c>
      <c r="AB106">
        <f t="shared" si="33"/>
        <v>70.679283730620298</v>
      </c>
      <c r="AC106">
        <f t="shared" si="34"/>
        <v>76.922503762223087</v>
      </c>
      <c r="AD106">
        <f t="shared" si="35"/>
        <v>76.480415143071937</v>
      </c>
      <c r="AE106">
        <f t="shared" si="36"/>
        <v>79.22371821946787</v>
      </c>
      <c r="AF106">
        <f t="shared" si="37"/>
        <v>83.531422854260128</v>
      </c>
      <c r="AG106">
        <f t="shared" si="38"/>
        <v>80.313798851211445</v>
      </c>
      <c r="AH106">
        <f t="shared" si="39"/>
        <v>83.452851832802608</v>
      </c>
      <c r="AI106">
        <f t="shared" si="40"/>
        <v>89.875801307350471</v>
      </c>
      <c r="AJ106">
        <f t="shared" si="41"/>
        <v>96.275186584947534</v>
      </c>
      <c r="AK106">
        <v>100</v>
      </c>
    </row>
    <row r="107" spans="2:37" x14ac:dyDescent="0.35">
      <c r="B107" t="s">
        <v>251</v>
      </c>
      <c r="D107">
        <v>100</v>
      </c>
      <c r="E107">
        <v>105.09063511924792</v>
      </c>
      <c r="F107">
        <v>110.11563241842894</v>
      </c>
      <c r="G107">
        <v>114.97213033487587</v>
      </c>
      <c r="H107">
        <v>118.19680455715049</v>
      </c>
      <c r="I107">
        <v>120.09362732140431</v>
      </c>
      <c r="J107">
        <v>125.04684670722592</v>
      </c>
      <c r="K107">
        <v>127.73009991760406</v>
      </c>
      <c r="L107">
        <v>130.52323307756043</v>
      </c>
      <c r="M107">
        <v>134.26494302769461</v>
      </c>
      <c r="AB107">
        <f t="shared" si="33"/>
        <v>74.479605580567039</v>
      </c>
      <c r="AC107">
        <f t="shared" si="34"/>
        <v>78.271090538928718</v>
      </c>
      <c r="AD107">
        <f t="shared" si="35"/>
        <v>82.013688707792895</v>
      </c>
      <c r="AE107">
        <f t="shared" si="36"/>
        <v>85.630789200991018</v>
      </c>
      <c r="AF107">
        <f t="shared" si="37"/>
        <v>88.032513842999379</v>
      </c>
      <c r="AG107">
        <f t="shared" si="38"/>
        <v>89.445259956378038</v>
      </c>
      <c r="AH107">
        <f t="shared" si="39"/>
        <v>93.134398218478154</v>
      </c>
      <c r="AI107">
        <f t="shared" si="40"/>
        <v>95.132874626295688</v>
      </c>
      <c r="AJ107">
        <f t="shared" si="41"/>
        <v>97.213189187171238</v>
      </c>
      <c r="AK107">
        <v>100</v>
      </c>
    </row>
    <row r="108" spans="2:37" x14ac:dyDescent="0.35">
      <c r="B108" t="s">
        <v>253</v>
      </c>
      <c r="D108">
        <v>100</v>
      </c>
      <c r="E108">
        <v>106.7457871247569</v>
      </c>
      <c r="F108">
        <v>108.02949588504643</v>
      </c>
      <c r="G108">
        <v>109.17162082529082</v>
      </c>
      <c r="H108">
        <v>111.82715618342502</v>
      </c>
      <c r="I108">
        <v>114.83588919324697</v>
      </c>
      <c r="J108">
        <v>118.37384822574259</v>
      </c>
      <c r="K108">
        <v>122.65384204805099</v>
      </c>
      <c r="L108">
        <v>125.12682917996807</v>
      </c>
      <c r="M108">
        <v>127.07321526234064</v>
      </c>
      <c r="AB108">
        <f t="shared" si="33"/>
        <v>78.694790081097409</v>
      </c>
      <c r="AC108">
        <f t="shared" si="34"/>
        <v>84.003373098242548</v>
      </c>
      <c r="AD108">
        <f t="shared" si="35"/>
        <v>85.013585012405045</v>
      </c>
      <c r="AE108">
        <f t="shared" si="36"/>
        <v>85.912377836594231</v>
      </c>
      <c r="AF108">
        <f t="shared" si="37"/>
        <v>88.00214581220726</v>
      </c>
      <c r="AG108">
        <f t="shared" si="38"/>
        <v>90.369861938387331</v>
      </c>
      <c r="AH108">
        <f t="shared" si="39"/>
        <v>93.154051372164986</v>
      </c>
      <c r="AI108">
        <f t="shared" si="40"/>
        <v>96.522183526114517</v>
      </c>
      <c r="AJ108">
        <f t="shared" si="41"/>
        <v>98.468295558309222</v>
      </c>
      <c r="AK108">
        <v>100</v>
      </c>
    </row>
    <row r="109" spans="2:37" x14ac:dyDescent="0.35">
      <c r="B109" t="s">
        <v>255</v>
      </c>
      <c r="D109">
        <v>100</v>
      </c>
      <c r="E109">
        <v>103.91880577588455</v>
      </c>
      <c r="F109">
        <v>105.99112976056522</v>
      </c>
      <c r="G109">
        <v>108.1756740995269</v>
      </c>
      <c r="H109">
        <v>111.47833725226961</v>
      </c>
      <c r="I109">
        <v>110.67604684457709</v>
      </c>
      <c r="J109">
        <v>112.0930452703486</v>
      </c>
      <c r="K109">
        <v>114.69389530246485</v>
      </c>
      <c r="L109">
        <v>118.98419688974296</v>
      </c>
      <c r="M109">
        <v>119.89280620161178</v>
      </c>
      <c r="AB109">
        <f t="shared" si="33"/>
        <v>83.40784002656504</v>
      </c>
      <c r="AC109">
        <f t="shared" si="34"/>
        <v>86.676431279066605</v>
      </c>
      <c r="AD109">
        <f t="shared" si="35"/>
        <v>88.404911953041193</v>
      </c>
      <c r="AE109">
        <f t="shared" si="36"/>
        <v>90.22699320059175</v>
      </c>
      <c r="AF109">
        <f t="shared" si="37"/>
        <v>92.981673199647702</v>
      </c>
      <c r="AG109">
        <f t="shared" si="38"/>
        <v>92.31250009985105</v>
      </c>
      <c r="AH109">
        <f t="shared" si="39"/>
        <v>93.49438787999749</v>
      </c>
      <c r="AI109">
        <f t="shared" si="40"/>
        <v>95.66370071411589</v>
      </c>
      <c r="AJ109">
        <f t="shared" si="41"/>
        <v>99.24214859868998</v>
      </c>
      <c r="AK109">
        <v>100</v>
      </c>
    </row>
    <row r="110" spans="2:37" x14ac:dyDescent="0.35">
      <c r="B110" t="s">
        <v>441</v>
      </c>
      <c r="D110">
        <v>100</v>
      </c>
      <c r="E110">
        <v>109.61437039652218</v>
      </c>
      <c r="F110">
        <v>115.77435714839145</v>
      </c>
      <c r="G110">
        <v>121.17996261925863</v>
      </c>
      <c r="H110">
        <v>125.81493155653618</v>
      </c>
      <c r="I110">
        <v>129.05786441167135</v>
      </c>
      <c r="J110">
        <v>133.41303536411667</v>
      </c>
      <c r="K110">
        <v>142.58341367767682</v>
      </c>
      <c r="L110">
        <v>152.72284336708398</v>
      </c>
      <c r="M110">
        <v>155.23630708287186</v>
      </c>
      <c r="AB110">
        <f t="shared" si="33"/>
        <v>64.417919930687134</v>
      </c>
      <c r="AC110">
        <f t="shared" si="34"/>
        <v>70.611297354558474</v>
      </c>
      <c r="AD110">
        <f t="shared" si="35"/>
        <v>74.579432688118558</v>
      </c>
      <c r="AE110">
        <f t="shared" si="36"/>
        <v>78.061611292110626</v>
      </c>
      <c r="AF110">
        <f t="shared" si="37"/>
        <v>81.047361870938289</v>
      </c>
      <c r="AG110">
        <f t="shared" si="38"/>
        <v>83.136391760965225</v>
      </c>
      <c r="AH110">
        <f t="shared" si="39"/>
        <v>85.941902297955991</v>
      </c>
      <c r="AI110">
        <f t="shared" si="40"/>
        <v>91.849269257326256</v>
      </c>
      <c r="AJ110">
        <f t="shared" si="41"/>
        <v>98.380878956076884</v>
      </c>
      <c r="AK110">
        <v>100</v>
      </c>
    </row>
    <row r="111" spans="2:37" x14ac:dyDescent="0.35">
      <c r="B111" t="s">
        <v>261</v>
      </c>
      <c r="D111">
        <v>100</v>
      </c>
      <c r="E111">
        <v>118.27017564654778</v>
      </c>
      <c r="F111">
        <v>125.80799511063039</v>
      </c>
      <c r="G111">
        <v>128.16478842681283</v>
      </c>
      <c r="H111">
        <v>127.91038468458389</v>
      </c>
      <c r="I111">
        <v>96.779036510589592</v>
      </c>
      <c r="J111">
        <v>88.896156206840885</v>
      </c>
      <c r="K111">
        <v>96.278319240089118</v>
      </c>
      <c r="L111">
        <v>108.74672319191838</v>
      </c>
      <c r="M111">
        <v>104.45116191804671</v>
      </c>
      <c r="AB111">
        <f t="shared" si="33"/>
        <v>95.738523309545258</v>
      </c>
      <c r="AC111">
        <f t="shared" si="34"/>
        <v>113.23011967961025</v>
      </c>
      <c r="AD111">
        <f t="shared" si="35"/>
        <v>120.44671672426242</v>
      </c>
      <c r="AE111">
        <f t="shared" si="36"/>
        <v>122.70307584263355</v>
      </c>
      <c r="AF111">
        <f t="shared" si="37"/>
        <v>122.45951345657934</v>
      </c>
      <c r="AG111">
        <f t="shared" si="38"/>
        <v>92.654820428444125</v>
      </c>
      <c r="AH111">
        <f t="shared" si="39"/>
        <v>85.107867231376119</v>
      </c>
      <c r="AI111">
        <f t="shared" si="40"/>
        <v>92.175441107711109</v>
      </c>
      <c r="AJ111">
        <f t="shared" si="41"/>
        <v>104.11250693146144</v>
      </c>
      <c r="AK111">
        <v>100</v>
      </c>
    </row>
    <row r="112" spans="2:37" x14ac:dyDescent="0.35">
      <c r="D112">
        <v>100</v>
      </c>
      <c r="E112">
        <v>109.61437039652218</v>
      </c>
      <c r="F112">
        <v>115.77435714839145</v>
      </c>
      <c r="G112">
        <v>121.17996261925863</v>
      </c>
      <c r="H112">
        <v>125.81493155653618</v>
      </c>
      <c r="I112">
        <v>129.05786441167135</v>
      </c>
      <c r="J112">
        <v>133.41303536411667</v>
      </c>
      <c r="K112">
        <v>142.58341367767682</v>
      </c>
      <c r="L112">
        <v>152.72284336708398</v>
      </c>
      <c r="M112">
        <v>155.23630708287186</v>
      </c>
      <c r="AB112">
        <f t="shared" si="33"/>
        <v>64.417919930687134</v>
      </c>
      <c r="AC112">
        <f t="shared" si="34"/>
        <v>70.611297354558474</v>
      </c>
      <c r="AD112">
        <f t="shared" si="35"/>
        <v>74.579432688118558</v>
      </c>
      <c r="AE112">
        <f t="shared" si="36"/>
        <v>78.061611292110626</v>
      </c>
      <c r="AF112">
        <f t="shared" si="37"/>
        <v>81.047361870938289</v>
      </c>
      <c r="AG112">
        <f t="shared" si="38"/>
        <v>83.136391760965225</v>
      </c>
      <c r="AH112">
        <f t="shared" si="39"/>
        <v>85.941902297955991</v>
      </c>
      <c r="AI112">
        <f t="shared" si="40"/>
        <v>91.849269257326256</v>
      </c>
      <c r="AJ112">
        <f t="shared" si="41"/>
        <v>98.380878956076884</v>
      </c>
      <c r="AK112">
        <v>100</v>
      </c>
    </row>
    <row r="113" spans="2:37" x14ac:dyDescent="0.35">
      <c r="B113" t="s">
        <v>443</v>
      </c>
      <c r="D113">
        <v>100</v>
      </c>
      <c r="E113">
        <v>109.61437039652218</v>
      </c>
      <c r="F113">
        <v>115.77435714839145</v>
      </c>
      <c r="G113">
        <v>121.17996261925863</v>
      </c>
      <c r="H113">
        <v>125.81493155653618</v>
      </c>
      <c r="I113">
        <v>129.05786441167135</v>
      </c>
      <c r="J113">
        <v>133.41303536411667</v>
      </c>
      <c r="K113">
        <v>142.58341367767682</v>
      </c>
      <c r="L113">
        <v>152.72284336708398</v>
      </c>
      <c r="M113">
        <v>155.23630708287186</v>
      </c>
      <c r="AB113">
        <f t="shared" si="33"/>
        <v>64.417919930687134</v>
      </c>
      <c r="AC113">
        <f t="shared" si="34"/>
        <v>70.611297354558474</v>
      </c>
      <c r="AD113">
        <f t="shared" si="35"/>
        <v>74.579432688118558</v>
      </c>
      <c r="AE113">
        <f t="shared" si="36"/>
        <v>78.061611292110626</v>
      </c>
      <c r="AF113">
        <f t="shared" si="37"/>
        <v>81.047361870938289</v>
      </c>
      <c r="AG113">
        <f t="shared" si="38"/>
        <v>83.136391760965225</v>
      </c>
      <c r="AH113">
        <f t="shared" si="39"/>
        <v>85.941902297955991</v>
      </c>
      <c r="AI113">
        <f t="shared" si="40"/>
        <v>91.849269257326256</v>
      </c>
      <c r="AJ113">
        <f t="shared" si="41"/>
        <v>98.380878956076884</v>
      </c>
      <c r="AK113">
        <v>100</v>
      </c>
    </row>
    <row r="114" spans="2:37" x14ac:dyDescent="0.35">
      <c r="B114" t="s">
        <v>271</v>
      </c>
      <c r="D114">
        <v>100</v>
      </c>
      <c r="E114">
        <v>107.21579323076381</v>
      </c>
      <c r="F114">
        <v>112.31683022190315</v>
      </c>
      <c r="G114">
        <v>115.30398759741919</v>
      </c>
      <c r="H114">
        <v>120.77398447730572</v>
      </c>
      <c r="I114">
        <v>121.40557044884336</v>
      </c>
      <c r="J114">
        <v>127.48998956977692</v>
      </c>
      <c r="K114">
        <v>137.19193642511794</v>
      </c>
      <c r="L114">
        <v>136.16771069699175</v>
      </c>
      <c r="M114">
        <v>136.67138463399792</v>
      </c>
      <c r="AB114">
        <f t="shared" si="33"/>
        <v>73.168205815575192</v>
      </c>
      <c r="AC114">
        <f t="shared" si="34"/>
        <v>78.4478722578868</v>
      </c>
      <c r="AD114">
        <f t="shared" si="35"/>
        <v>82.180209502292243</v>
      </c>
      <c r="AE114">
        <f t="shared" si="36"/>
        <v>84.365858958844967</v>
      </c>
      <c r="AF114">
        <f t="shared" si="37"/>
        <v>88.368157534025883</v>
      </c>
      <c r="AG114">
        <f t="shared" si="38"/>
        <v>88.83027765758284</v>
      </c>
      <c r="AH114">
        <f t="shared" si="39"/>
        <v>93.282137962669722</v>
      </c>
      <c r="AI114">
        <f t="shared" si="40"/>
        <v>100.38087840590337</v>
      </c>
      <c r="AJ114">
        <f t="shared" si="41"/>
        <v>99.631470817131913</v>
      </c>
      <c r="AK114">
        <v>100</v>
      </c>
    </row>
    <row r="115" spans="2:37" x14ac:dyDescent="0.35">
      <c r="B115" t="s">
        <v>445</v>
      </c>
      <c r="D115">
        <v>100</v>
      </c>
      <c r="E115">
        <v>109.61437039652218</v>
      </c>
      <c r="F115">
        <v>115.77435714839145</v>
      </c>
      <c r="G115">
        <v>121.17996261925863</v>
      </c>
      <c r="H115">
        <v>125.81493155653618</v>
      </c>
      <c r="I115">
        <v>129.05786441167135</v>
      </c>
      <c r="J115">
        <v>133.41303536411667</v>
      </c>
      <c r="K115">
        <v>142.58341367767682</v>
      </c>
      <c r="L115">
        <v>152.72284336708398</v>
      </c>
      <c r="M115">
        <v>155.23630708287186</v>
      </c>
      <c r="AB115">
        <f t="shared" si="33"/>
        <v>64.417919930687134</v>
      </c>
      <c r="AC115">
        <f t="shared" si="34"/>
        <v>70.611297354558474</v>
      </c>
      <c r="AD115">
        <f t="shared" si="35"/>
        <v>74.579432688118558</v>
      </c>
      <c r="AE115">
        <f t="shared" si="36"/>
        <v>78.061611292110626</v>
      </c>
      <c r="AF115">
        <f t="shared" si="37"/>
        <v>81.047361870938289</v>
      </c>
      <c r="AG115">
        <f t="shared" si="38"/>
        <v>83.136391760965225</v>
      </c>
      <c r="AH115">
        <f t="shared" si="39"/>
        <v>85.941902297955991</v>
      </c>
      <c r="AI115">
        <f t="shared" si="40"/>
        <v>91.849269257326256</v>
      </c>
      <c r="AJ115">
        <f t="shared" si="41"/>
        <v>98.380878956076884</v>
      </c>
      <c r="AK115">
        <v>100</v>
      </c>
    </row>
    <row r="116" spans="2:37" x14ac:dyDescent="0.35">
      <c r="B116" t="s">
        <v>277</v>
      </c>
      <c r="D116">
        <v>100</v>
      </c>
      <c r="E116">
        <v>100.41435383393053</v>
      </c>
      <c r="F116">
        <v>104.07369218836831</v>
      </c>
      <c r="G116">
        <v>105.07267486108147</v>
      </c>
      <c r="H116">
        <v>104.90696416889813</v>
      </c>
      <c r="I116">
        <v>109.35976600600077</v>
      </c>
      <c r="J116">
        <v>110.65653426388471</v>
      </c>
      <c r="K116">
        <v>110.59501831500502</v>
      </c>
      <c r="L116">
        <v>112.84954235348361</v>
      </c>
      <c r="M116">
        <v>115.34396835189567</v>
      </c>
      <c r="AB116">
        <f t="shared" si="33"/>
        <v>86.697207863454366</v>
      </c>
      <c r="AC116">
        <f t="shared" si="34"/>
        <v>87.056441068147308</v>
      </c>
      <c r="AD116">
        <f t="shared" si="35"/>
        <v>90.22898524772134</v>
      </c>
      <c r="AE116">
        <f t="shared" si="36"/>
        <v>91.095075332003347</v>
      </c>
      <c r="AF116">
        <f t="shared" si="37"/>
        <v>90.951408788749205</v>
      </c>
      <c r="AG116">
        <f t="shared" si="38"/>
        <v>94.811863653209784</v>
      </c>
      <c r="AH116">
        <f t="shared" si="39"/>
        <v>95.936125525254724</v>
      </c>
      <c r="AI116">
        <f t="shared" si="40"/>
        <v>95.88279291518532</v>
      </c>
      <c r="AJ116">
        <f t="shared" si="41"/>
        <v>97.837402307156651</v>
      </c>
      <c r="AK116">
        <v>100</v>
      </c>
    </row>
    <row r="117" spans="2:37" x14ac:dyDescent="0.35">
      <c r="B117" t="s">
        <v>447</v>
      </c>
      <c r="D117">
        <v>100</v>
      </c>
      <c r="E117">
        <v>107.77896263459729</v>
      </c>
      <c r="F117">
        <v>122.44660626987908</v>
      </c>
      <c r="G117">
        <v>135.57358449575025</v>
      </c>
      <c r="H117">
        <v>146.69859324012472</v>
      </c>
      <c r="I117">
        <v>154.20504142238443</v>
      </c>
      <c r="J117">
        <v>162.07294268222711</v>
      </c>
      <c r="K117">
        <v>165.27705879432426</v>
      </c>
      <c r="L117">
        <v>173.02738016513689</v>
      </c>
      <c r="M117">
        <v>181.040499766198</v>
      </c>
      <c r="AB117">
        <f t="shared" si="33"/>
        <v>55.236259361382388</v>
      </c>
      <c r="AC117">
        <f t="shared" si="34"/>
        <v>59.533067337853574</v>
      </c>
      <c r="AD117">
        <f t="shared" si="35"/>
        <v>67.634925018441123</v>
      </c>
      <c r="AE117">
        <f t="shared" si="36"/>
        <v>74.885776757595508</v>
      </c>
      <c r="AF117">
        <f t="shared" si="37"/>
        <v>81.030815441614664</v>
      </c>
      <c r="AG117">
        <f t="shared" si="38"/>
        <v>85.177096628395404</v>
      </c>
      <c r="AH117">
        <f t="shared" si="39"/>
        <v>89.523030974579584</v>
      </c>
      <c r="AI117">
        <f t="shared" si="40"/>
        <v>91.292864860497403</v>
      </c>
      <c r="AJ117">
        <f t="shared" si="41"/>
        <v>95.573852474220118</v>
      </c>
      <c r="AK117">
        <v>100</v>
      </c>
    </row>
    <row r="118" spans="2:37" x14ac:dyDescent="0.35">
      <c r="B118" t="s">
        <v>279</v>
      </c>
      <c r="D118">
        <v>100</v>
      </c>
      <c r="E118">
        <v>115.52939055588294</v>
      </c>
      <c r="F118">
        <v>120.16849097514326</v>
      </c>
      <c r="G118">
        <v>118.70684004709074</v>
      </c>
      <c r="H118">
        <v>116.01219709958643</v>
      </c>
      <c r="I118">
        <v>96.396245264774578</v>
      </c>
      <c r="J118">
        <v>93.459616348155507</v>
      </c>
      <c r="K118">
        <v>100.53059649995856</v>
      </c>
      <c r="L118">
        <v>112.10014308487169</v>
      </c>
      <c r="M118">
        <v>112.64537978527407</v>
      </c>
      <c r="AB118">
        <f t="shared" si="33"/>
        <v>88.774169158665146</v>
      </c>
      <c r="AC118">
        <f t="shared" si="34"/>
        <v>102.56025660005443</v>
      </c>
      <c r="AD118">
        <f t="shared" si="35"/>
        <v>106.67857945368893</v>
      </c>
      <c r="AE118">
        <f t="shared" si="36"/>
        <v>105.38101098631039</v>
      </c>
      <c r="AF118">
        <f t="shared" si="37"/>
        <v>102.98886409787087</v>
      </c>
      <c r="AG118">
        <f t="shared" si="38"/>
        <v>85.574965833952717</v>
      </c>
      <c r="AH118">
        <f t="shared" si="39"/>
        <v>82.967997911951031</v>
      </c>
      <c r="AI118">
        <f t="shared" si="40"/>
        <v>89.245201793088313</v>
      </c>
      <c r="AJ118">
        <f t="shared" si="41"/>
        <v>99.515970649269661</v>
      </c>
      <c r="AK118">
        <v>100</v>
      </c>
    </row>
    <row r="119" spans="2:37" x14ac:dyDescent="0.35">
      <c r="B119" t="s">
        <v>281</v>
      </c>
      <c r="D119">
        <v>100</v>
      </c>
      <c r="E119">
        <v>103.53846772882356</v>
      </c>
      <c r="F119">
        <v>106.25001652806556</v>
      </c>
      <c r="G119">
        <v>106.36251904554011</v>
      </c>
      <c r="H119">
        <v>104.10948267060753</v>
      </c>
      <c r="I119">
        <v>105.22322990381075</v>
      </c>
      <c r="J119">
        <v>106.22879519540864</v>
      </c>
      <c r="K119">
        <v>106.86501732483278</v>
      </c>
      <c r="L119">
        <v>106.34410945139945</v>
      </c>
      <c r="M119">
        <v>108.1285349511071</v>
      </c>
      <c r="AB119">
        <f t="shared" si="33"/>
        <v>92.482525584220099</v>
      </c>
      <c r="AC119">
        <f t="shared" si="34"/>
        <v>95.754989906818722</v>
      </c>
      <c r="AD119">
        <f t="shared" si="35"/>
        <v>98.26269871880632</v>
      </c>
      <c r="AE119">
        <f t="shared" si="36"/>
        <v>98.366743888312612</v>
      </c>
      <c r="AF119">
        <f t="shared" si="37"/>
        <v>96.283078946443808</v>
      </c>
      <c r="AG119">
        <f t="shared" si="38"/>
        <v>97.313100516334515</v>
      </c>
      <c r="AH119">
        <f t="shared" si="39"/>
        <v>98.243072694402571</v>
      </c>
      <c r="AI119">
        <f t="shared" si="40"/>
        <v>98.831466988019727</v>
      </c>
      <c r="AJ119">
        <f t="shared" si="41"/>
        <v>98.349718230701527</v>
      </c>
      <c r="AK119">
        <v>100</v>
      </c>
    </row>
    <row r="120" spans="2:37" x14ac:dyDescent="0.35">
      <c r="B120" t="s">
        <v>285</v>
      </c>
      <c r="D120">
        <v>100</v>
      </c>
      <c r="E120">
        <v>104.49623580514537</v>
      </c>
      <c r="F120">
        <v>113.54413734813207</v>
      </c>
      <c r="G120">
        <v>118.12750434148982</v>
      </c>
      <c r="H120">
        <v>120.83253629697828</v>
      </c>
      <c r="I120">
        <v>123.35758514461128</v>
      </c>
      <c r="J120">
        <v>122.23714987379364</v>
      </c>
      <c r="K120">
        <v>128.22989498949599</v>
      </c>
      <c r="L120">
        <v>131.05997991417672</v>
      </c>
      <c r="M120">
        <v>135.24755153436604</v>
      </c>
      <c r="AB120">
        <f t="shared" si="33"/>
        <v>73.938491947183437</v>
      </c>
      <c r="AC120">
        <f t="shared" si="34"/>
        <v>77.262940895897231</v>
      </c>
      <c r="AD120">
        <f t="shared" si="35"/>
        <v>83.952822849647518</v>
      </c>
      <c r="AE120">
        <f t="shared" si="36"/>
        <v>87.34169528494121</v>
      </c>
      <c r="AF120">
        <f t="shared" si="37"/>
        <v>89.34175511951878</v>
      </c>
      <c r="AG120">
        <f t="shared" si="38"/>
        <v>91.208738158388357</v>
      </c>
      <c r="AH120">
        <f t="shared" si="39"/>
        <v>90.380305215901458</v>
      </c>
      <c r="AI120">
        <f t="shared" si="40"/>
        <v>94.81125058069027</v>
      </c>
      <c r="AJ120">
        <f t="shared" si="41"/>
        <v>96.903772694823786</v>
      </c>
      <c r="AK120">
        <v>100</v>
      </c>
    </row>
    <row r="121" spans="2:37" x14ac:dyDescent="0.35">
      <c r="B121" t="s">
        <v>287</v>
      </c>
      <c r="D121">
        <v>100</v>
      </c>
      <c r="E121">
        <v>117.37417936655841</v>
      </c>
      <c r="F121">
        <v>131.50729589159985</v>
      </c>
      <c r="G121">
        <v>140.61437724794726</v>
      </c>
      <c r="H121">
        <v>143.14165701488659</v>
      </c>
      <c r="I121">
        <v>170.14499188331175</v>
      </c>
      <c r="J121">
        <v>173.16612459211549</v>
      </c>
      <c r="K121">
        <v>198.52204609434762</v>
      </c>
      <c r="L121">
        <v>225.17566918959488</v>
      </c>
      <c r="M121">
        <v>233.90577283628846</v>
      </c>
      <c r="AB121">
        <f t="shared" si="33"/>
        <v>42.752258222369903</v>
      </c>
      <c r="AC121">
        <f t="shared" si="34"/>
        <v>50.180112249178663</v>
      </c>
      <c r="AD121">
        <f t="shared" si="35"/>
        <v>56.222338720832809</v>
      </c>
      <c r="AE121">
        <f t="shared" si="36"/>
        <v>60.115821658819769</v>
      </c>
      <c r="AF121">
        <f t="shared" si="37"/>
        <v>61.196290830783376</v>
      </c>
      <c r="AG121">
        <f t="shared" si="38"/>
        <v>72.74082628238375</v>
      </c>
      <c r="AH121">
        <f t="shared" si="39"/>
        <v>74.032428739292016</v>
      </c>
      <c r="AI121">
        <f t="shared" si="40"/>
        <v>84.872657774587708</v>
      </c>
      <c r="AJ121">
        <f t="shared" si="41"/>
        <v>96.267683545885035</v>
      </c>
      <c r="AK121">
        <v>100</v>
      </c>
    </row>
    <row r="122" spans="2:37" x14ac:dyDescent="0.35">
      <c r="B122" t="s">
        <v>295</v>
      </c>
      <c r="D122">
        <v>100</v>
      </c>
      <c r="E122">
        <v>114.62266515211627</v>
      </c>
      <c r="F122">
        <v>120.36211799495776</v>
      </c>
      <c r="G122">
        <v>123.17848608985787</v>
      </c>
      <c r="H122">
        <v>126.25059850500099</v>
      </c>
      <c r="I122">
        <v>130.13939361622263</v>
      </c>
      <c r="J122">
        <v>134.92495471869893</v>
      </c>
      <c r="K122">
        <v>137.43170023348907</v>
      </c>
      <c r="L122">
        <v>142.18216817974667</v>
      </c>
      <c r="M122">
        <v>145.30248815243172</v>
      </c>
      <c r="AB122">
        <f t="shared" si="33"/>
        <v>68.821946046163731</v>
      </c>
      <c r="AC122">
        <f t="shared" si="34"/>
        <v>78.885548767664375</v>
      </c>
      <c r="AD122">
        <f t="shared" si="35"/>
        <v>82.83555190650975</v>
      </c>
      <c r="AE122">
        <f t="shared" si="36"/>
        <v>84.773831237243272</v>
      </c>
      <c r="AF122">
        <f t="shared" si="37"/>
        <v>86.888118786070564</v>
      </c>
      <c r="AG122">
        <f t="shared" si="38"/>
        <v>89.564463259361389</v>
      </c>
      <c r="AH122">
        <f t="shared" si="39"/>
        <v>92.857979539313817</v>
      </c>
      <c r="AI122">
        <f t="shared" si="40"/>
        <v>94.583170585017314</v>
      </c>
      <c r="AJ122">
        <f t="shared" si="41"/>
        <v>97.85253507193103</v>
      </c>
      <c r="AK122">
        <v>100</v>
      </c>
    </row>
    <row r="123" spans="2:37" x14ac:dyDescent="0.35">
      <c r="B123" t="s">
        <v>449</v>
      </c>
      <c r="D123">
        <v>100</v>
      </c>
      <c r="E123">
        <v>109.61437039652218</v>
      </c>
      <c r="F123">
        <v>115.77435714839145</v>
      </c>
      <c r="G123">
        <v>121.17996261925863</v>
      </c>
      <c r="H123">
        <v>125.81493155653618</v>
      </c>
      <c r="I123">
        <v>129.05786441167135</v>
      </c>
      <c r="J123">
        <v>133.41303536411667</v>
      </c>
      <c r="K123">
        <v>142.58341367767682</v>
      </c>
      <c r="L123">
        <v>152.72284336708398</v>
      </c>
      <c r="M123">
        <v>155.23630708287186</v>
      </c>
      <c r="AB123">
        <f t="shared" si="33"/>
        <v>64.417919930687134</v>
      </c>
      <c r="AC123">
        <f t="shared" si="34"/>
        <v>70.611297354558474</v>
      </c>
      <c r="AD123">
        <f t="shared" si="35"/>
        <v>74.579432688118558</v>
      </c>
      <c r="AE123">
        <f t="shared" si="36"/>
        <v>78.061611292110626</v>
      </c>
      <c r="AF123">
        <f t="shared" si="37"/>
        <v>81.047361870938289</v>
      </c>
      <c r="AG123">
        <f t="shared" si="38"/>
        <v>83.136391760965225</v>
      </c>
      <c r="AH123">
        <f t="shared" si="39"/>
        <v>85.941902297955991</v>
      </c>
      <c r="AI123">
        <f t="shared" si="40"/>
        <v>91.849269257326256</v>
      </c>
      <c r="AJ123">
        <f t="shared" si="41"/>
        <v>98.380878956076884</v>
      </c>
      <c r="AK123">
        <v>100</v>
      </c>
    </row>
    <row r="124" spans="2:37" x14ac:dyDescent="0.35">
      <c r="B124" t="s">
        <v>297</v>
      </c>
      <c r="D124">
        <v>100</v>
      </c>
      <c r="E124">
        <v>106.53223091289495</v>
      </c>
      <c r="F124">
        <v>112.16008523937928</v>
      </c>
      <c r="G124">
        <v>119.06382704612048</v>
      </c>
      <c r="H124">
        <v>125.66830387344538</v>
      </c>
      <c r="I124">
        <v>132.16612651771217</v>
      </c>
      <c r="J124">
        <v>141.69047539018072</v>
      </c>
      <c r="K124">
        <v>149.15396184413908</v>
      </c>
      <c r="L124">
        <v>154.9956358631494</v>
      </c>
      <c r="M124">
        <v>161.22835246509112</v>
      </c>
      <c r="AB124">
        <f t="shared" si="33"/>
        <v>62.023830468435648</v>
      </c>
      <c r="AC124">
        <f t="shared" si="34"/>
        <v>66.075370295656356</v>
      </c>
      <c r="AD124">
        <f t="shared" si="35"/>
        <v>69.565981122125521</v>
      </c>
      <c r="AE124">
        <f t="shared" si="36"/>
        <v>73.847946236317199</v>
      </c>
      <c r="AF124">
        <f t="shared" si="37"/>
        <v>77.944295747024313</v>
      </c>
      <c r="AG124">
        <f t="shared" si="38"/>
        <v>81.974494248043968</v>
      </c>
      <c r="AH124">
        <f t="shared" si="39"/>
        <v>87.881860245926219</v>
      </c>
      <c r="AI124">
        <f t="shared" si="40"/>
        <v>92.511000431164021</v>
      </c>
      <c r="AJ124">
        <f t="shared" si="41"/>
        <v>96.134230421233624</v>
      </c>
      <c r="AK124">
        <v>100</v>
      </c>
    </row>
    <row r="125" spans="2:37" x14ac:dyDescent="0.35">
      <c r="B125" t="s">
        <v>451</v>
      </c>
      <c r="D125">
        <v>100</v>
      </c>
      <c r="E125">
        <v>109.61437039652218</v>
      </c>
      <c r="F125">
        <v>115.77435714839145</v>
      </c>
      <c r="G125">
        <v>121.17996261925863</v>
      </c>
      <c r="H125">
        <v>125.81493155653618</v>
      </c>
      <c r="I125">
        <v>129.05786441167135</v>
      </c>
      <c r="J125">
        <v>133.41303536411667</v>
      </c>
      <c r="K125">
        <v>142.58341367767682</v>
      </c>
      <c r="L125">
        <v>152.72284336708398</v>
      </c>
      <c r="M125">
        <v>155.23630708287186</v>
      </c>
      <c r="AB125">
        <f t="shared" si="33"/>
        <v>64.417919930687134</v>
      </c>
      <c r="AC125">
        <f t="shared" si="34"/>
        <v>70.611297354558474</v>
      </c>
      <c r="AD125">
        <f t="shared" si="35"/>
        <v>74.579432688118558</v>
      </c>
      <c r="AE125">
        <f t="shared" si="36"/>
        <v>78.061611292110626</v>
      </c>
      <c r="AF125">
        <f t="shared" si="37"/>
        <v>81.047361870938289</v>
      </c>
      <c r="AG125">
        <f t="shared" si="38"/>
        <v>83.136391760965225</v>
      </c>
      <c r="AH125">
        <f t="shared" si="39"/>
        <v>85.941902297955991</v>
      </c>
      <c r="AI125">
        <f t="shared" si="40"/>
        <v>91.849269257326256</v>
      </c>
      <c r="AJ125">
        <f t="shared" si="41"/>
        <v>98.380878956076884</v>
      </c>
      <c r="AK125">
        <v>100</v>
      </c>
    </row>
    <row r="126" spans="2:37" x14ac:dyDescent="0.35">
      <c r="B126" t="s">
        <v>453</v>
      </c>
      <c r="D126">
        <v>100</v>
      </c>
      <c r="E126">
        <v>138.83334297219309</v>
      </c>
      <c r="F126">
        <v>203.40043355712004</v>
      </c>
      <c r="G126">
        <v>277.66632224613687</v>
      </c>
      <c r="H126">
        <v>203.5286240173325</v>
      </c>
      <c r="I126">
        <v>239.53147831833621</v>
      </c>
      <c r="J126">
        <v>285.25621398015187</v>
      </c>
      <c r="K126">
        <v>339.70945357815702</v>
      </c>
      <c r="L126">
        <v>404.55740206381529</v>
      </c>
      <c r="M126">
        <v>481.78433022903397</v>
      </c>
      <c r="AB126">
        <f t="shared" si="33"/>
        <v>20.756175268809866</v>
      </c>
      <c r="AC126">
        <f t="shared" si="34"/>
        <v>28.816491998856321</v>
      </c>
      <c r="AD126">
        <f t="shared" si="35"/>
        <v>42.21815048663499</v>
      </c>
      <c r="AE126">
        <f t="shared" si="36"/>
        <v>57.632908507866567</v>
      </c>
      <c r="AF126">
        <f t="shared" si="37"/>
        <v>42.24475792323458</v>
      </c>
      <c r="AG126">
        <f t="shared" si="38"/>
        <v>49.717573463725167</v>
      </c>
      <c r="AH126">
        <f t="shared" si="39"/>
        <v>59.208279738891633</v>
      </c>
      <c r="AI126">
        <f t="shared" si="40"/>
        <v>70.510689589398552</v>
      </c>
      <c r="AJ126">
        <f t="shared" si="41"/>
        <v>83.970643435309327</v>
      </c>
      <c r="AK126">
        <v>100</v>
      </c>
    </row>
    <row r="127" spans="2:37" x14ac:dyDescent="0.35">
      <c r="B127" t="s">
        <v>301</v>
      </c>
      <c r="D127">
        <v>100</v>
      </c>
      <c r="E127">
        <v>103.83139408196725</v>
      </c>
      <c r="F127">
        <v>115.07470622685776</v>
      </c>
      <c r="G127">
        <v>122.25181595434552</v>
      </c>
      <c r="H127">
        <v>125.81191576415691</v>
      </c>
      <c r="I127">
        <v>126.62848829658535</v>
      </c>
      <c r="J127">
        <v>132.76127797219326</v>
      </c>
      <c r="K127">
        <v>142.40723675878837</v>
      </c>
      <c r="L127">
        <v>148.58514884350518</v>
      </c>
      <c r="M127">
        <v>151.84110012251139</v>
      </c>
      <c r="AB127">
        <f t="shared" si="33"/>
        <v>65.858321573879579</v>
      </c>
      <c r="AC127">
        <f t="shared" si="34"/>
        <v>68.381613409144151</v>
      </c>
      <c r="AD127">
        <f t="shared" si="35"/>
        <v>75.786270077081198</v>
      </c>
      <c r="AE127">
        <f t="shared" si="36"/>
        <v>80.512994081120283</v>
      </c>
      <c r="AF127">
        <f t="shared" si="37"/>
        <v>82.857616062216948</v>
      </c>
      <c r="AG127">
        <f t="shared" si="38"/>
        <v>83.395397026507638</v>
      </c>
      <c r="AH127">
        <f t="shared" si="39"/>
        <v>87.434349372519179</v>
      </c>
      <c r="AI127">
        <f t="shared" si="40"/>
        <v>93.787015929078876</v>
      </c>
      <c r="AJ127">
        <f t="shared" si="41"/>
        <v>97.855685136383244</v>
      </c>
      <c r="AK127">
        <v>100</v>
      </c>
    </row>
    <row r="128" spans="2:37" x14ac:dyDescent="0.35">
      <c r="B128" t="s">
        <v>455</v>
      </c>
      <c r="D128">
        <v>100</v>
      </c>
      <c r="E128">
        <v>109.61437039652218</v>
      </c>
      <c r="F128">
        <v>115.77435714839145</v>
      </c>
      <c r="G128">
        <v>121.17996261925863</v>
      </c>
      <c r="H128">
        <v>125.81493155653618</v>
      </c>
      <c r="I128">
        <v>129.05786441167135</v>
      </c>
      <c r="J128">
        <v>133.41303536411667</v>
      </c>
      <c r="K128">
        <v>142.58341367767682</v>
      </c>
      <c r="L128">
        <v>152.72284336708398</v>
      </c>
      <c r="M128">
        <v>155.23630708287186</v>
      </c>
      <c r="AB128">
        <f t="shared" si="33"/>
        <v>64.417919930687134</v>
      </c>
      <c r="AC128">
        <f t="shared" si="34"/>
        <v>70.611297354558474</v>
      </c>
      <c r="AD128">
        <f t="shared" si="35"/>
        <v>74.579432688118558</v>
      </c>
      <c r="AE128">
        <f t="shared" si="36"/>
        <v>78.061611292110626</v>
      </c>
      <c r="AF128">
        <f t="shared" si="37"/>
        <v>81.047361870938289</v>
      </c>
      <c r="AG128">
        <f t="shared" si="38"/>
        <v>83.136391760965225</v>
      </c>
      <c r="AH128">
        <f t="shared" si="39"/>
        <v>85.941902297955991</v>
      </c>
      <c r="AI128">
        <f t="shared" si="40"/>
        <v>91.849269257326256</v>
      </c>
      <c r="AJ128">
        <f t="shared" si="41"/>
        <v>98.380878956076884</v>
      </c>
      <c r="AK128">
        <v>100</v>
      </c>
    </row>
    <row r="129" spans="2:37" x14ac:dyDescent="0.35">
      <c r="B129" t="s">
        <v>303</v>
      </c>
      <c r="D129">
        <v>100</v>
      </c>
      <c r="E129">
        <v>109.23750847263349</v>
      </c>
      <c r="F129">
        <v>148.10903389443052</v>
      </c>
      <c r="G129">
        <v>199.80414994408554</v>
      </c>
      <c r="H129">
        <v>267.52808274328294</v>
      </c>
      <c r="I129">
        <v>315.42567010833193</v>
      </c>
      <c r="J129">
        <v>306.76624782374148</v>
      </c>
      <c r="K129">
        <v>407.57373743519219</v>
      </c>
      <c r="L129">
        <v>505.12561600732386</v>
      </c>
      <c r="M129">
        <v>595.17197417938212</v>
      </c>
      <c r="AB129">
        <f t="shared" si="33"/>
        <v>16.801866408088035</v>
      </c>
      <c r="AC129">
        <f t="shared" si="34"/>
        <v>18.353940241095728</v>
      </c>
      <c r="AD129">
        <f t="shared" si="35"/>
        <v>24.885082013252045</v>
      </c>
      <c r="AE129">
        <f t="shared" si="36"/>
        <v>33.570826351421154</v>
      </c>
      <c r="AF129">
        <f t="shared" si="37"/>
        <v>44.949711066645619</v>
      </c>
      <c r="AG129">
        <f t="shared" si="38"/>
        <v>52.997399708418399</v>
      </c>
      <c r="AH129">
        <f t="shared" si="39"/>
        <v>51.54245514444932</v>
      </c>
      <c r="AI129">
        <f t="shared" si="40"/>
        <v>68.479994878312482</v>
      </c>
      <c r="AJ129">
        <f t="shared" si="41"/>
        <v>84.870531194582313</v>
      </c>
      <c r="AK129">
        <v>100</v>
      </c>
    </row>
    <row r="130" spans="2:37" x14ac:dyDescent="0.35">
      <c r="B130" t="s">
        <v>305</v>
      </c>
      <c r="D130">
        <v>100</v>
      </c>
      <c r="E130">
        <v>113.84444672466611</v>
      </c>
      <c r="F130">
        <v>126.06587607691242</v>
      </c>
      <c r="G130">
        <v>126.54967477753007</v>
      </c>
      <c r="H130">
        <v>128.55382558076866</v>
      </c>
      <c r="I130">
        <v>125.88267569179916</v>
      </c>
      <c r="J130">
        <v>158.81860503590201</v>
      </c>
      <c r="K130">
        <v>192.48065419365096</v>
      </c>
      <c r="L130">
        <v>201.3810810645237</v>
      </c>
      <c r="M130">
        <v>233.74414050977003</v>
      </c>
      <c r="AB130">
        <f t="shared" si="33"/>
        <v>42.781821089466071</v>
      </c>
      <c r="AC130">
        <f t="shared" si="34"/>
        <v>48.704727518039171</v>
      </c>
      <c r="AD130">
        <f t="shared" si="35"/>
        <v>53.933277558092676</v>
      </c>
      <c r="AE130">
        <f t="shared" si="36"/>
        <v>54.140255452624089</v>
      </c>
      <c r="AF130">
        <f t="shared" si="37"/>
        <v>54.997667663628711</v>
      </c>
      <c r="AG130">
        <f t="shared" si="38"/>
        <v>53.85490109709832</v>
      </c>
      <c r="AH130">
        <f t="shared" si="39"/>
        <v>67.945491463245347</v>
      </c>
      <c r="AI130">
        <f t="shared" si="40"/>
        <v>82.346729108961625</v>
      </c>
      <c r="AJ130">
        <f t="shared" si="41"/>
        <v>86.154493809057158</v>
      </c>
      <c r="AK130">
        <v>100</v>
      </c>
    </row>
    <row r="131" spans="2:37" x14ac:dyDescent="0.35">
      <c r="B131" t="s">
        <v>457</v>
      </c>
      <c r="D131">
        <v>100</v>
      </c>
      <c r="E131">
        <v>109.61437039652218</v>
      </c>
      <c r="F131">
        <v>115.77435714839145</v>
      </c>
      <c r="G131">
        <v>121.17996261925863</v>
      </c>
      <c r="H131">
        <v>125.81493155653618</v>
      </c>
      <c r="I131">
        <v>129.05786441167135</v>
      </c>
      <c r="J131">
        <v>133.41303536411667</v>
      </c>
      <c r="K131">
        <v>142.58341367767682</v>
      </c>
      <c r="L131">
        <v>152.72284336708398</v>
      </c>
      <c r="M131">
        <v>155.23630708287186</v>
      </c>
      <c r="AB131">
        <f t="shared" si="33"/>
        <v>64.417919930687134</v>
      </c>
      <c r="AC131">
        <f t="shared" si="34"/>
        <v>70.611297354558474</v>
      </c>
      <c r="AD131">
        <f t="shared" si="35"/>
        <v>74.579432688118558</v>
      </c>
      <c r="AE131">
        <f t="shared" si="36"/>
        <v>78.061611292110626</v>
      </c>
      <c r="AF131">
        <f t="shared" si="37"/>
        <v>81.047361870938289</v>
      </c>
      <c r="AG131">
        <f t="shared" si="38"/>
        <v>83.136391760965225</v>
      </c>
      <c r="AH131">
        <f t="shared" si="39"/>
        <v>85.941902297955991</v>
      </c>
      <c r="AI131">
        <f t="shared" si="40"/>
        <v>91.849269257326256</v>
      </c>
      <c r="AJ131">
        <f t="shared" si="41"/>
        <v>98.380878956076884</v>
      </c>
      <c r="AK131">
        <v>100</v>
      </c>
    </row>
    <row r="132" spans="2:37" x14ac:dyDescent="0.35">
      <c r="B132" t="s">
        <v>311</v>
      </c>
      <c r="D132">
        <v>100</v>
      </c>
      <c r="E132">
        <v>113.32368032919837</v>
      </c>
      <c r="F132">
        <v>126.78982385910184</v>
      </c>
      <c r="G132">
        <v>131.39601042137133</v>
      </c>
      <c r="H132">
        <v>137.65151475433183</v>
      </c>
      <c r="I132">
        <v>139.70405927844669</v>
      </c>
      <c r="J132">
        <v>147.11185654597551</v>
      </c>
      <c r="K132">
        <v>153.55687774993649</v>
      </c>
      <c r="L132">
        <v>160.99087292956446</v>
      </c>
      <c r="M132">
        <v>169.04111603588476</v>
      </c>
      <c r="AB132">
        <f t="shared" si="33"/>
        <v>59.157205267605775</v>
      </c>
      <c r="AC132">
        <f t="shared" si="34"/>
        <v>67.039122189149253</v>
      </c>
      <c r="AD132">
        <f t="shared" si="35"/>
        <v>75.005316358764674</v>
      </c>
      <c r="AE132">
        <f t="shared" si="36"/>
        <v>77.730207598415319</v>
      </c>
      <c r="AF132">
        <f t="shared" si="37"/>
        <v>81.430789137188725</v>
      </c>
      <c r="AG132">
        <f t="shared" si="38"/>
        <v>82.645017114528358</v>
      </c>
      <c r="AH132">
        <f t="shared" si="39"/>
        <v>87.027262949888467</v>
      </c>
      <c r="AI132">
        <f t="shared" si="40"/>
        <v>90.839957373056379</v>
      </c>
      <c r="AJ132">
        <f t="shared" si="41"/>
        <v>95.237701161052826</v>
      </c>
      <c r="AK132">
        <v>100</v>
      </c>
    </row>
    <row r="133" spans="2:37" x14ac:dyDescent="0.35">
      <c r="B133" t="s">
        <v>313</v>
      </c>
      <c r="D133">
        <v>100</v>
      </c>
      <c r="E133">
        <v>103.7430981204437</v>
      </c>
      <c r="F133">
        <v>105.72370371216539</v>
      </c>
      <c r="G133">
        <v>107.60425974919023</v>
      </c>
      <c r="H133">
        <v>109.15536042773194</v>
      </c>
      <c r="I133">
        <v>109.94363524679127</v>
      </c>
      <c r="J133">
        <v>112.86601618595566</v>
      </c>
      <c r="K133">
        <v>115.1000380618094</v>
      </c>
      <c r="L133">
        <v>116.78565401487515</v>
      </c>
      <c r="M133">
        <v>117.65897289651205</v>
      </c>
      <c r="AB133">
        <f t="shared" si="33"/>
        <v>84.991392953902334</v>
      </c>
      <c r="AC133">
        <f t="shared" si="34"/>
        <v>88.17270418609877</v>
      </c>
      <c r="AD133">
        <f t="shared" si="35"/>
        <v>89.856048467425907</v>
      </c>
      <c r="AE133">
        <f t="shared" si="36"/>
        <v>91.454359238572039</v>
      </c>
      <c r="AF133">
        <f t="shared" si="37"/>
        <v>92.772661311382052</v>
      </c>
      <c r="AG133">
        <f t="shared" si="38"/>
        <v>93.442627060405442</v>
      </c>
      <c r="AH133">
        <f t="shared" si="39"/>
        <v>95.92639932802058</v>
      </c>
      <c r="AI133">
        <f t="shared" si="40"/>
        <v>97.825125639203577</v>
      </c>
      <c r="AJ133">
        <f t="shared" si="41"/>
        <v>99.257754117567359</v>
      </c>
      <c r="AK133">
        <v>100</v>
      </c>
    </row>
    <row r="134" spans="2:37" x14ac:dyDescent="0.35">
      <c r="B134" t="s">
        <v>315</v>
      </c>
      <c r="D134">
        <v>100</v>
      </c>
      <c r="E134">
        <v>113.04300769556575</v>
      </c>
      <c r="F134">
        <v>116.03499134279855</v>
      </c>
      <c r="G134">
        <v>138.14529989995901</v>
      </c>
      <c r="H134">
        <v>137.16691158644053</v>
      </c>
      <c r="I134">
        <v>146.83378317334669</v>
      </c>
      <c r="J134">
        <v>147.0727352669052</v>
      </c>
      <c r="K134">
        <v>148.59941489485161</v>
      </c>
      <c r="L134">
        <v>145.94727712565617</v>
      </c>
      <c r="M134">
        <v>150.56936386553394</v>
      </c>
      <c r="AB134">
        <f t="shared" si="33"/>
        <v>66.414572946794848</v>
      </c>
      <c r="AC134">
        <f t="shared" si="34"/>
        <v>75.077030807222428</v>
      </c>
      <c r="AD134">
        <f t="shared" si="35"/>
        <v>77.064143969170033</v>
      </c>
      <c r="AE134">
        <f t="shared" si="36"/>
        <v>91.748610974626786</v>
      </c>
      <c r="AF134">
        <f t="shared" si="37"/>
        <v>91.098818554442147</v>
      </c>
      <c r="AG134">
        <f t="shared" si="38"/>
        <v>97.519030036200917</v>
      </c>
      <c r="AH134">
        <f t="shared" si="39"/>
        <v>97.677729048685222</v>
      </c>
      <c r="AI134">
        <f t="shared" si="40"/>
        <v>98.691666803851547</v>
      </c>
      <c r="AJ134">
        <f t="shared" si="41"/>
        <v>96.930260830479739</v>
      </c>
      <c r="AK134">
        <v>100</v>
      </c>
    </row>
    <row r="135" spans="2:37" x14ac:dyDescent="0.35">
      <c r="B135" t="s">
        <v>317</v>
      </c>
      <c r="D135">
        <v>100</v>
      </c>
      <c r="E135">
        <v>101.07692782321409</v>
      </c>
      <c r="F135">
        <v>102.80490400665091</v>
      </c>
      <c r="G135">
        <v>104.57094817154859</v>
      </c>
      <c r="H135">
        <v>104.48288985748775</v>
      </c>
      <c r="I135">
        <v>108.11850347433747</v>
      </c>
      <c r="J135">
        <v>110.18309126758801</v>
      </c>
      <c r="K135">
        <v>111.13063847633053</v>
      </c>
      <c r="L135">
        <v>112.60692615441693</v>
      </c>
      <c r="M135">
        <v>114.97328217159885</v>
      </c>
      <c r="AB135">
        <f t="shared" si="33"/>
        <v>86.976728950599963</v>
      </c>
      <c r="AC135">
        <f t="shared" si="34"/>
        <v>87.913405544390471</v>
      </c>
      <c r="AD135">
        <f t="shared" si="35"/>
        <v>89.416342705789248</v>
      </c>
      <c r="AE135">
        <f t="shared" si="36"/>
        <v>90.952390152240184</v>
      </c>
      <c r="AF135">
        <f t="shared" si="37"/>
        <v>90.875799911101012</v>
      </c>
      <c r="AG135">
        <f t="shared" si="38"/>
        <v>94.03793771231949</v>
      </c>
      <c r="AH135">
        <f t="shared" si="39"/>
        <v>95.833648641202203</v>
      </c>
      <c r="AI135">
        <f t="shared" si="40"/>
        <v>96.657794208629156</v>
      </c>
      <c r="AJ135">
        <f t="shared" si="41"/>
        <v>97.94182094092946</v>
      </c>
      <c r="AK135">
        <v>100</v>
      </c>
    </row>
    <row r="136" spans="2:37" x14ac:dyDescent="0.35">
      <c r="B136" t="s">
        <v>459</v>
      </c>
      <c r="D136">
        <v>100</v>
      </c>
      <c r="E136">
        <v>109.61437039652218</v>
      </c>
      <c r="F136">
        <v>115.77435714839145</v>
      </c>
      <c r="G136">
        <v>121.17996261925863</v>
      </c>
      <c r="H136">
        <v>125.81493155653618</v>
      </c>
      <c r="I136">
        <v>129.05786441167135</v>
      </c>
      <c r="J136">
        <v>133.41303536411667</v>
      </c>
      <c r="K136">
        <v>142.58341367767682</v>
      </c>
      <c r="L136">
        <v>152.72284336708398</v>
      </c>
      <c r="M136">
        <v>155.23630708287186</v>
      </c>
      <c r="AB136">
        <f t="shared" ref="AB136:AB155" si="42">(D136/$M136)*$AK136</f>
        <v>64.417919930687134</v>
      </c>
      <c r="AC136">
        <f t="shared" ref="AC136:AC155" si="43">(E136/$M136)*$AK136</f>
        <v>70.611297354558474</v>
      </c>
      <c r="AD136">
        <f t="shared" ref="AD136:AD155" si="44">(F136/$M136)*$AK136</f>
        <v>74.579432688118558</v>
      </c>
      <c r="AE136">
        <f t="shared" ref="AE136:AE155" si="45">(G136/$M136)*$AK136</f>
        <v>78.061611292110626</v>
      </c>
      <c r="AF136">
        <f t="shared" ref="AF136:AF155" si="46">(H136/$M136)*$AK136</f>
        <v>81.047361870938289</v>
      </c>
      <c r="AG136">
        <f t="shared" ref="AG136:AG155" si="47">(I136/$M136)*$AK136</f>
        <v>83.136391760965225</v>
      </c>
      <c r="AH136">
        <f t="shared" ref="AH136:AH155" si="48">(J136/$M136)*$AK136</f>
        <v>85.941902297955991</v>
      </c>
      <c r="AI136">
        <f t="shared" ref="AI136:AI155" si="49">(K136/$M136)*$AK136</f>
        <v>91.849269257326256</v>
      </c>
      <c r="AJ136">
        <f t="shared" ref="AJ136:AJ155" si="50">(L136/$M136)*$AK136</f>
        <v>98.380878956076884</v>
      </c>
      <c r="AK136">
        <v>100</v>
      </c>
    </row>
    <row r="137" spans="2:37" x14ac:dyDescent="0.35">
      <c r="B137" t="s">
        <v>319</v>
      </c>
      <c r="D137">
        <v>100</v>
      </c>
      <c r="E137">
        <v>105.79486459941067</v>
      </c>
      <c r="F137">
        <v>108.32506535143649</v>
      </c>
      <c r="G137">
        <v>109.13281478281125</v>
      </c>
      <c r="H137">
        <v>110.07755893717781</v>
      </c>
      <c r="I137">
        <v>111.6261814909108</v>
      </c>
      <c r="J137">
        <v>113.51572021854741</v>
      </c>
      <c r="K137">
        <v>118.16108231850957</v>
      </c>
      <c r="L137">
        <v>122.40216507835908</v>
      </c>
      <c r="M137">
        <v>125.53439597446292</v>
      </c>
      <c r="AB137">
        <f t="shared" si="42"/>
        <v>79.659442516728802</v>
      </c>
      <c r="AC137">
        <f t="shared" si="43"/>
        <v>84.275599351218617</v>
      </c>
      <c r="AD137">
        <f t="shared" si="44"/>
        <v>86.291143164836456</v>
      </c>
      <c r="AE137">
        <f t="shared" si="45"/>
        <v>86.934591858801639</v>
      </c>
      <c r="AF137">
        <f t="shared" si="46"/>
        <v>87.68716978537941</v>
      </c>
      <c r="AG137">
        <f t="shared" si="47"/>
        <v>88.920793878371441</v>
      </c>
      <c r="AH137">
        <f t="shared" si="48"/>
        <v>90.425989894944465</v>
      </c>
      <c r="AI137">
        <f t="shared" si="49"/>
        <v>94.126459446657734</v>
      </c>
      <c r="AJ137">
        <f t="shared" si="50"/>
        <v>97.504882329826941</v>
      </c>
      <c r="AK137">
        <v>100</v>
      </c>
    </row>
    <row r="138" spans="2:37" x14ac:dyDescent="0.35">
      <c r="B138" t="s">
        <v>323</v>
      </c>
      <c r="D138">
        <v>100</v>
      </c>
      <c r="E138">
        <v>104.2793107016002</v>
      </c>
      <c r="F138">
        <v>109.38520806455175</v>
      </c>
      <c r="G138">
        <v>113.56647901159937</v>
      </c>
      <c r="H138">
        <v>118.68652177486581</v>
      </c>
      <c r="I138">
        <v>122.83131264297631</v>
      </c>
      <c r="J138">
        <v>128.73528610549559</v>
      </c>
      <c r="K138">
        <v>135.4707107084576</v>
      </c>
      <c r="L138">
        <v>144.24621118693304</v>
      </c>
      <c r="M138">
        <v>154.39319762947693</v>
      </c>
      <c r="AB138">
        <f t="shared" si="42"/>
        <v>64.769692923898532</v>
      </c>
      <c r="AC138">
        <f t="shared" si="43"/>
        <v>67.541389324584514</v>
      </c>
      <c r="AD138">
        <f t="shared" si="44"/>
        <v>70.848463367577665</v>
      </c>
      <c r="AE138">
        <f t="shared" si="45"/>
        <v>73.556659720296594</v>
      </c>
      <c r="AF138">
        <f t="shared" si="46"/>
        <v>76.872895695636558</v>
      </c>
      <c r="AG138">
        <f t="shared" si="47"/>
        <v>79.557464013249515</v>
      </c>
      <c r="AH138">
        <f t="shared" si="48"/>
        <v>83.381449495231706</v>
      </c>
      <c r="AI138">
        <f t="shared" si="49"/>
        <v>87.743963327690921</v>
      </c>
      <c r="AJ138">
        <f t="shared" si="50"/>
        <v>93.427828040134713</v>
      </c>
      <c r="AK138">
        <v>100</v>
      </c>
    </row>
    <row r="139" spans="2:37" x14ac:dyDescent="0.35">
      <c r="B139" t="s">
        <v>325</v>
      </c>
      <c r="D139">
        <v>100</v>
      </c>
      <c r="E139">
        <v>108.18856842761717</v>
      </c>
      <c r="F139">
        <v>116.21423229730179</v>
      </c>
      <c r="G139">
        <v>123.49948616860425</v>
      </c>
      <c r="H139">
        <v>132.66522005856618</v>
      </c>
      <c r="I139">
        <v>143.04884986203385</v>
      </c>
      <c r="J139">
        <v>154.63332083700894</v>
      </c>
      <c r="K139">
        <v>171.58067554586759</v>
      </c>
      <c r="L139">
        <v>199.78638766046114</v>
      </c>
      <c r="M139">
        <v>227.61422554767455</v>
      </c>
      <c r="AB139">
        <f t="shared" si="42"/>
        <v>43.933985127416683</v>
      </c>
      <c r="AC139">
        <f t="shared" si="43"/>
        <v>47.531549562554346</v>
      </c>
      <c r="AD139">
        <f t="shared" si="44"/>
        <v>51.057543533438043</v>
      </c>
      <c r="AE139">
        <f t="shared" si="45"/>
        <v>54.258245885750611</v>
      </c>
      <c r="AF139">
        <f t="shared" si="46"/>
        <v>58.285118049785076</v>
      </c>
      <c r="AG139">
        <f t="shared" si="47"/>
        <v>62.847060423326575</v>
      </c>
      <c r="AH139">
        <f t="shared" si="48"/>
        <v>67.936580178562039</v>
      </c>
      <c r="AI139">
        <f t="shared" si="49"/>
        <v>75.382228475842538</v>
      </c>
      <c r="AJ139">
        <f t="shared" si="50"/>
        <v>87.774121841350038</v>
      </c>
      <c r="AK139">
        <v>100</v>
      </c>
    </row>
    <row r="140" spans="2:37" x14ac:dyDescent="0.35">
      <c r="B140" t="s">
        <v>461</v>
      </c>
      <c r="D140">
        <v>100</v>
      </c>
      <c r="E140">
        <v>112.85745436712035</v>
      </c>
      <c r="F140">
        <v>122.19086073655856</v>
      </c>
      <c r="G140">
        <v>123.59904421883911</v>
      </c>
      <c r="H140">
        <v>124.42614549783661</v>
      </c>
      <c r="I140">
        <v>118.01409569479763</v>
      </c>
      <c r="J140">
        <v>112.30481278278457</v>
      </c>
      <c r="K140">
        <v>110.54026722974513</v>
      </c>
      <c r="L140">
        <v>111.86701079152151</v>
      </c>
      <c r="M140">
        <v>113.44615671004023</v>
      </c>
      <c r="AB140">
        <f t="shared" si="42"/>
        <v>88.147543204652067</v>
      </c>
      <c r="AC140">
        <f t="shared" si="43"/>
        <v>99.481073347927904</v>
      </c>
      <c r="AD140">
        <f t="shared" si="44"/>
        <v>107.70824175989419</v>
      </c>
      <c r="AE140">
        <f t="shared" si="45"/>
        <v>108.94952090333823</v>
      </c>
      <c r="AF140">
        <f t="shared" si="46"/>
        <v>109.67859036058879</v>
      </c>
      <c r="AG140">
        <f t="shared" si="47"/>
        <v>104.02652599015119</v>
      </c>
      <c r="AH140">
        <f t="shared" si="48"/>
        <v>98.993933368608651</v>
      </c>
      <c r="AI140">
        <f t="shared" si="49"/>
        <v>97.438529814877441</v>
      </c>
      <c r="AJ140">
        <f t="shared" si="50"/>
        <v>98.608021669209208</v>
      </c>
      <c r="AK140">
        <v>100</v>
      </c>
    </row>
    <row r="141" spans="2:37" x14ac:dyDescent="0.35">
      <c r="B141" t="s">
        <v>463</v>
      </c>
      <c r="D141">
        <v>100</v>
      </c>
      <c r="E141">
        <v>100.61529515943487</v>
      </c>
      <c r="F141">
        <v>101.42904563850348</v>
      </c>
      <c r="G141">
        <v>103.57045242483218</v>
      </c>
      <c r="H141">
        <v>108.81681105427947</v>
      </c>
      <c r="I141">
        <v>113.85575134576497</v>
      </c>
      <c r="J141">
        <v>114.99458596644656</v>
      </c>
      <c r="K141">
        <v>119.09112526661667</v>
      </c>
      <c r="L141">
        <v>124.95525338604969</v>
      </c>
      <c r="M141">
        <v>135.81880952838469</v>
      </c>
      <c r="AB141">
        <f t="shared" si="42"/>
        <v>73.627504428317835</v>
      </c>
      <c r="AC141">
        <f t="shared" si="43"/>
        <v>74.080530899077971</v>
      </c>
      <c r="AD141">
        <f t="shared" si="44"/>
        <v>74.679675069089669</v>
      </c>
      <c r="AE141">
        <f t="shared" si="45"/>
        <v>76.25633944552213</v>
      </c>
      <c r="AF141">
        <f t="shared" si="46"/>
        <v>80.119102377743872</v>
      </c>
      <c r="AG141">
        <f t="shared" si="47"/>
        <v>83.829148363997646</v>
      </c>
      <c r="AH141">
        <f t="shared" si="48"/>
        <v>84.667643874771201</v>
      </c>
      <c r="AI141">
        <f t="shared" si="49"/>
        <v>87.683823529411725</v>
      </c>
      <c r="AJ141">
        <f t="shared" si="50"/>
        <v>92.001434720229497</v>
      </c>
      <c r="AK141">
        <v>100</v>
      </c>
    </row>
    <row r="142" spans="2:37" x14ac:dyDescent="0.35">
      <c r="B142" t="s">
        <v>327</v>
      </c>
      <c r="D142">
        <v>100</v>
      </c>
      <c r="E142">
        <v>109.39165549285872</v>
      </c>
      <c r="F142">
        <v>113.58951170900802</v>
      </c>
      <c r="G142">
        <v>117.6638605225567</v>
      </c>
      <c r="H142">
        <v>123.67213885047705</v>
      </c>
      <c r="I142">
        <v>130.08807610315699</v>
      </c>
      <c r="J142">
        <v>136.3075874007969</v>
      </c>
      <c r="K142">
        <v>142.74924442757526</v>
      </c>
      <c r="L142">
        <v>148.58479987820513</v>
      </c>
      <c r="M142">
        <v>149.503436587327</v>
      </c>
      <c r="AB142">
        <f t="shared" si="42"/>
        <v>66.888094536601926</v>
      </c>
      <c r="AC142">
        <f t="shared" si="43"/>
        <v>73.169993941217243</v>
      </c>
      <c r="AD142">
        <f t="shared" si="44"/>
        <v>75.977859975585801</v>
      </c>
      <c r="AE142">
        <f t="shared" si="45"/>
        <v>78.703114261743167</v>
      </c>
      <c r="AF142">
        <f t="shared" si="46"/>
        <v>82.72193714974469</v>
      </c>
      <c r="AG142">
        <f t="shared" si="47"/>
        <v>87.013435324726302</v>
      </c>
      <c r="AH142">
        <f t="shared" si="48"/>
        <v>91.173547921206335</v>
      </c>
      <c r="AI142">
        <f t="shared" si="49"/>
        <v>95.482249563001503</v>
      </c>
      <c r="AJ142">
        <f t="shared" si="50"/>
        <v>99.385541409554634</v>
      </c>
      <c r="AK142">
        <v>100</v>
      </c>
    </row>
    <row r="143" spans="2:37" x14ac:dyDescent="0.35">
      <c r="B143" t="s">
        <v>331</v>
      </c>
      <c r="D143">
        <v>100</v>
      </c>
      <c r="E143">
        <v>113.16538942477104</v>
      </c>
      <c r="F143">
        <v>115.69761672080026</v>
      </c>
      <c r="G143">
        <v>114.6943448187524</v>
      </c>
      <c r="H143">
        <v>113.65576361595033</v>
      </c>
      <c r="I143">
        <v>96.06347324562833</v>
      </c>
      <c r="J143">
        <v>92.926650021933909</v>
      </c>
      <c r="K143">
        <v>98.033107024183053</v>
      </c>
      <c r="L143">
        <v>106.07823050650744</v>
      </c>
      <c r="M143">
        <v>104.06282086373812</v>
      </c>
      <c r="AB143">
        <f t="shared" si="42"/>
        <v>96.09579979668429</v>
      </c>
      <c r="AC143">
        <f t="shared" si="43"/>
        <v>108.74718606076613</v>
      </c>
      <c r="AD143">
        <f t="shared" si="44"/>
        <v>111.18055013355534</v>
      </c>
      <c r="AE143">
        <f t="shared" si="45"/>
        <v>110.21644797514705</v>
      </c>
      <c r="AF143">
        <f t="shared" si="46"/>
        <v>109.21841506177638</v>
      </c>
      <c r="AG143">
        <f t="shared" si="47"/>
        <v>92.312962927860383</v>
      </c>
      <c r="AH143">
        <f t="shared" si="48"/>
        <v>89.298607562843088</v>
      </c>
      <c r="AI143">
        <f t="shared" si="49"/>
        <v>94.205698260428193</v>
      </c>
      <c r="AJ143">
        <f t="shared" si="50"/>
        <v>101.93672401539867</v>
      </c>
      <c r="AK143">
        <v>100</v>
      </c>
    </row>
    <row r="144" spans="2:37" x14ac:dyDescent="0.35">
      <c r="B144" t="s">
        <v>335</v>
      </c>
      <c r="D144">
        <v>100</v>
      </c>
      <c r="E144">
        <v>109.61437039652218</v>
      </c>
      <c r="F144">
        <v>115.77435714839145</v>
      </c>
      <c r="G144">
        <v>121.17996261925863</v>
      </c>
      <c r="H144">
        <v>125.81493155653618</v>
      </c>
      <c r="I144">
        <v>129.05786441167135</v>
      </c>
      <c r="J144">
        <v>133.41303536411667</v>
      </c>
      <c r="K144">
        <v>142.58341367767682</v>
      </c>
      <c r="L144">
        <v>152.72284336708398</v>
      </c>
      <c r="M144">
        <v>155.23630708287186</v>
      </c>
      <c r="AB144">
        <f t="shared" si="42"/>
        <v>64.417919930687134</v>
      </c>
      <c r="AC144">
        <f t="shared" si="43"/>
        <v>70.611297354558474</v>
      </c>
      <c r="AD144">
        <f t="shared" si="44"/>
        <v>74.579432688118558</v>
      </c>
      <c r="AE144">
        <f t="shared" si="45"/>
        <v>78.061611292110626</v>
      </c>
      <c r="AF144">
        <f t="shared" si="46"/>
        <v>81.047361870938289</v>
      </c>
      <c r="AG144">
        <f t="shared" si="47"/>
        <v>83.136391760965225</v>
      </c>
      <c r="AH144">
        <f t="shared" si="48"/>
        <v>85.941902297955991</v>
      </c>
      <c r="AI144">
        <f t="shared" si="49"/>
        <v>91.849269257326256</v>
      </c>
      <c r="AJ144">
        <f t="shared" si="50"/>
        <v>98.380878956076884</v>
      </c>
      <c r="AK144">
        <v>100</v>
      </c>
    </row>
    <row r="145" spans="2:37" x14ac:dyDescent="0.35">
      <c r="B145" t="s">
        <v>465</v>
      </c>
      <c r="D145">
        <v>100</v>
      </c>
      <c r="E145">
        <v>109.61437039652218</v>
      </c>
      <c r="F145">
        <v>115.77435714839145</v>
      </c>
      <c r="G145">
        <v>121.17996261925863</v>
      </c>
      <c r="H145">
        <v>125.81493155653618</v>
      </c>
      <c r="I145">
        <v>129.05786441167135</v>
      </c>
      <c r="J145">
        <v>133.41303536411667</v>
      </c>
      <c r="K145">
        <v>142.58341367767682</v>
      </c>
      <c r="L145">
        <v>152.72284336708398</v>
      </c>
      <c r="M145">
        <v>155.23630708287186</v>
      </c>
      <c r="AB145">
        <f t="shared" si="42"/>
        <v>64.417919930687134</v>
      </c>
      <c r="AC145">
        <f t="shared" si="43"/>
        <v>70.611297354558474</v>
      </c>
      <c r="AD145">
        <f t="shared" si="44"/>
        <v>74.579432688118558</v>
      </c>
      <c r="AE145">
        <f t="shared" si="45"/>
        <v>78.061611292110626</v>
      </c>
      <c r="AF145">
        <f t="shared" si="46"/>
        <v>81.047361870938289</v>
      </c>
      <c r="AG145">
        <f t="shared" si="47"/>
        <v>83.136391760965225</v>
      </c>
      <c r="AH145">
        <f t="shared" si="48"/>
        <v>85.941902297955991</v>
      </c>
      <c r="AI145">
        <f t="shared" si="49"/>
        <v>91.849269257326256</v>
      </c>
      <c r="AJ145">
        <f t="shared" si="50"/>
        <v>98.380878956076884</v>
      </c>
      <c r="AK145">
        <v>100</v>
      </c>
    </row>
    <row r="146" spans="2:37" x14ac:dyDescent="0.35">
      <c r="B146" t="s">
        <v>339</v>
      </c>
      <c r="D146">
        <v>100</v>
      </c>
      <c r="E146">
        <v>109.00967554053646</v>
      </c>
      <c r="F146">
        <v>118.33823488248119</v>
      </c>
      <c r="G146">
        <v>127.98721482218365</v>
      </c>
      <c r="H146">
        <v>139.98249193165643</v>
      </c>
      <c r="I146">
        <v>152.60370622511127</v>
      </c>
      <c r="J146">
        <v>163.81319765028832</v>
      </c>
      <c r="K146">
        <v>171.52287872980466</v>
      </c>
      <c r="L146">
        <v>181.05104834364522</v>
      </c>
      <c r="M146">
        <v>194.93389147591051</v>
      </c>
      <c r="AB146">
        <f t="shared" si="42"/>
        <v>51.29944272022999</v>
      </c>
      <c r="AC146">
        <f t="shared" si="43"/>
        <v>55.921356063426067</v>
      </c>
      <c r="AD146">
        <f t="shared" si="44"/>
        <v>60.706855019669661</v>
      </c>
      <c r="AE146">
        <f t="shared" si="45"/>
        <v>65.656727956923802</v>
      </c>
      <c r="AF146">
        <f t="shared" si="46"/>
        <v>71.810238266830652</v>
      </c>
      <c r="AG146">
        <f t="shared" si="47"/>
        <v>78.28485086389901</v>
      </c>
      <c r="AH146">
        <f t="shared" si="48"/>
        <v>84.035257496786784</v>
      </c>
      <c r="AI146">
        <f t="shared" si="49"/>
        <v>87.990280926085688</v>
      </c>
      <c r="AJ146">
        <f t="shared" si="50"/>
        <v>92.87817883942418</v>
      </c>
      <c r="AK146">
        <v>100</v>
      </c>
    </row>
    <row r="147" spans="2:37" x14ac:dyDescent="0.35">
      <c r="B147" t="s">
        <v>341</v>
      </c>
      <c r="D147">
        <v>100</v>
      </c>
      <c r="E147">
        <v>121.48140202903883</v>
      </c>
      <c r="F147">
        <v>140.31818339600585</v>
      </c>
      <c r="G147">
        <v>156.79089717810979</v>
      </c>
      <c r="H147">
        <v>179.28641566041489</v>
      </c>
      <c r="I147">
        <v>197.96903554503476</v>
      </c>
      <c r="J147">
        <v>215.28386156031601</v>
      </c>
      <c r="K147">
        <v>257.116308107772</v>
      </c>
      <c r="L147">
        <v>327.74694540462235</v>
      </c>
      <c r="M147">
        <v>390.78455104639761</v>
      </c>
      <c r="AB147">
        <f t="shared" si="42"/>
        <v>25.589547931777645</v>
      </c>
      <c r="AC147">
        <f t="shared" si="43"/>
        <v>31.086541600416396</v>
      </c>
      <c r="AD147">
        <f t="shared" si="44"/>
        <v>35.906788797120583</v>
      </c>
      <c r="AE147">
        <f t="shared" si="45"/>
        <v>40.122081786056604</v>
      </c>
      <c r="AF147">
        <f t="shared" si="46"/>
        <v>45.878583270587974</v>
      </c>
      <c r="AG147">
        <f t="shared" si="47"/>
        <v>50.659381240874588</v>
      </c>
      <c r="AH147">
        <f t="shared" si="48"/>
        <v>55.090166943358895</v>
      </c>
      <c r="AI147">
        <f t="shared" si="49"/>
        <v>65.794900903655403</v>
      </c>
      <c r="AJ147">
        <f t="shared" si="50"/>
        <v>83.868961689252956</v>
      </c>
      <c r="AK147">
        <v>100</v>
      </c>
    </row>
    <row r="148" spans="2:37" x14ac:dyDescent="0.35">
      <c r="B148" t="s">
        <v>343</v>
      </c>
      <c r="D148">
        <v>100</v>
      </c>
      <c r="E148">
        <v>103.09892184890251</v>
      </c>
      <c r="F148">
        <v>103.52545571094257</v>
      </c>
      <c r="G148">
        <v>106.27625133573054</v>
      </c>
      <c r="H148">
        <v>108.41306933709576</v>
      </c>
      <c r="I148">
        <v>113.28407092104848</v>
      </c>
      <c r="J148">
        <v>115.37016233775161</v>
      </c>
      <c r="K148">
        <v>120.1659984254832</v>
      </c>
      <c r="L148">
        <v>122.96830911499418</v>
      </c>
      <c r="M148">
        <v>125.4268034144223</v>
      </c>
      <c r="AB148">
        <f t="shared" si="42"/>
        <v>79.727775306200172</v>
      </c>
      <c r="AC148">
        <f t="shared" si="43"/>
        <v>82.198476754807899</v>
      </c>
      <c r="AD148">
        <f t="shared" si="44"/>
        <v>82.53854271394006</v>
      </c>
      <c r="AE148">
        <f t="shared" si="45"/>
        <v>84.731690868803781</v>
      </c>
      <c r="AF148">
        <f t="shared" si="46"/>
        <v>86.435328323634693</v>
      </c>
      <c r="AG148">
        <f t="shared" si="47"/>
        <v>90.318869521649972</v>
      </c>
      <c r="AH148">
        <f t="shared" si="48"/>
        <v>91.982063799040972</v>
      </c>
      <c r="AI148">
        <f t="shared" si="49"/>
        <v>95.805677219121264</v>
      </c>
      <c r="AJ148">
        <f t="shared" si="50"/>
        <v>98.039897189036225</v>
      </c>
      <c r="AK148">
        <v>100</v>
      </c>
    </row>
    <row r="149" spans="2:37" x14ac:dyDescent="0.35">
      <c r="B149" t="s">
        <v>345</v>
      </c>
      <c r="D149">
        <v>100</v>
      </c>
      <c r="E149">
        <v>109.61437039652218</v>
      </c>
      <c r="F149">
        <v>115.77435714839145</v>
      </c>
      <c r="G149">
        <v>121.17996261925863</v>
      </c>
      <c r="H149">
        <v>125.81493155653618</v>
      </c>
      <c r="I149">
        <v>129.05786441167135</v>
      </c>
      <c r="J149">
        <v>133.41303536411667</v>
      </c>
      <c r="K149">
        <v>142.58341367767682</v>
      </c>
      <c r="L149">
        <v>152.72284336708398</v>
      </c>
      <c r="M149">
        <v>155.23630708287186</v>
      </c>
      <c r="AB149">
        <f t="shared" si="42"/>
        <v>64.417919930687134</v>
      </c>
      <c r="AC149">
        <f t="shared" si="43"/>
        <v>70.611297354558474</v>
      </c>
      <c r="AD149">
        <f t="shared" si="44"/>
        <v>74.579432688118558</v>
      </c>
      <c r="AE149">
        <f t="shared" si="45"/>
        <v>78.061611292110626</v>
      </c>
      <c r="AF149">
        <f t="shared" si="46"/>
        <v>81.047361870938289</v>
      </c>
      <c r="AG149">
        <f t="shared" si="47"/>
        <v>83.136391760965225</v>
      </c>
      <c r="AH149">
        <f t="shared" si="48"/>
        <v>85.941902297955991</v>
      </c>
      <c r="AI149">
        <f t="shared" si="49"/>
        <v>91.849269257326256</v>
      </c>
      <c r="AJ149">
        <f t="shared" si="50"/>
        <v>98.380878956076884</v>
      </c>
      <c r="AK149">
        <v>100</v>
      </c>
    </row>
    <row r="150" spans="2:37" x14ac:dyDescent="0.35">
      <c r="B150" t="s">
        <v>347</v>
      </c>
      <c r="D150">
        <v>100</v>
      </c>
      <c r="E150">
        <v>109.61437039652218</v>
      </c>
      <c r="F150">
        <v>115.77435714839145</v>
      </c>
      <c r="G150">
        <v>121.17996261925863</v>
      </c>
      <c r="H150">
        <v>125.81493155653618</v>
      </c>
      <c r="I150">
        <v>129.05786441167135</v>
      </c>
      <c r="J150">
        <v>133.41303536411667</v>
      </c>
      <c r="K150">
        <v>142.58341367767682</v>
      </c>
      <c r="L150">
        <v>152.72284336708398</v>
      </c>
      <c r="M150">
        <v>155.23630708287186</v>
      </c>
      <c r="AB150">
        <f t="shared" si="42"/>
        <v>64.417919930687134</v>
      </c>
      <c r="AC150">
        <f t="shared" si="43"/>
        <v>70.611297354558474</v>
      </c>
      <c r="AD150">
        <f t="shared" si="44"/>
        <v>74.579432688118558</v>
      </c>
      <c r="AE150">
        <f t="shared" si="45"/>
        <v>78.061611292110626</v>
      </c>
      <c r="AF150">
        <f t="shared" si="46"/>
        <v>81.047361870938289</v>
      </c>
      <c r="AG150">
        <f t="shared" si="47"/>
        <v>83.136391760965225</v>
      </c>
      <c r="AH150">
        <f t="shared" si="48"/>
        <v>85.941902297955991</v>
      </c>
      <c r="AI150">
        <f t="shared" si="49"/>
        <v>91.849269257326256</v>
      </c>
      <c r="AJ150">
        <f t="shared" si="50"/>
        <v>98.380878956076884</v>
      </c>
      <c r="AK150">
        <v>100</v>
      </c>
    </row>
    <row r="151" spans="2:37" x14ac:dyDescent="0.35">
      <c r="B151" t="s">
        <v>467</v>
      </c>
      <c r="D151">
        <v>100</v>
      </c>
      <c r="E151">
        <v>109.61437039652218</v>
      </c>
      <c r="F151">
        <v>115.77435714839145</v>
      </c>
      <c r="G151">
        <v>121.17996261925863</v>
      </c>
      <c r="H151">
        <v>125.81493155653618</v>
      </c>
      <c r="I151">
        <v>129.05786441167135</v>
      </c>
      <c r="J151">
        <v>133.41303536411667</v>
      </c>
      <c r="K151">
        <v>142.58341367767682</v>
      </c>
      <c r="L151">
        <v>152.72284336708398</v>
      </c>
      <c r="M151">
        <v>155.23630708287186</v>
      </c>
      <c r="AB151">
        <f t="shared" si="42"/>
        <v>64.417919930687134</v>
      </c>
      <c r="AC151">
        <f t="shared" si="43"/>
        <v>70.611297354558474</v>
      </c>
      <c r="AD151">
        <f t="shared" si="44"/>
        <v>74.579432688118558</v>
      </c>
      <c r="AE151">
        <f t="shared" si="45"/>
        <v>78.061611292110626</v>
      </c>
      <c r="AF151">
        <f t="shared" si="46"/>
        <v>81.047361870938289</v>
      </c>
      <c r="AG151">
        <f t="shared" si="47"/>
        <v>83.136391760965225</v>
      </c>
      <c r="AH151">
        <f t="shared" si="48"/>
        <v>85.941902297955991</v>
      </c>
      <c r="AI151">
        <f t="shared" si="49"/>
        <v>91.849269257326256</v>
      </c>
      <c r="AJ151">
        <f t="shared" si="50"/>
        <v>98.380878956076884</v>
      </c>
      <c r="AK151">
        <v>100</v>
      </c>
    </row>
    <row r="152" spans="2:37" x14ac:dyDescent="0.35">
      <c r="B152" t="s">
        <v>469</v>
      </c>
      <c r="D152">
        <v>100</v>
      </c>
      <c r="E152">
        <v>109.61437039652218</v>
      </c>
      <c r="F152">
        <v>115.77435714839145</v>
      </c>
      <c r="G152">
        <v>121.17996261925863</v>
      </c>
      <c r="H152">
        <v>125.81493155653618</v>
      </c>
      <c r="I152">
        <v>129.05786441167135</v>
      </c>
      <c r="J152">
        <v>133.41303536411667</v>
      </c>
      <c r="K152">
        <v>142.58341367767682</v>
      </c>
      <c r="L152">
        <v>152.72284336708398</v>
      </c>
      <c r="M152">
        <v>155.23630708287186</v>
      </c>
      <c r="AB152">
        <f t="shared" si="42"/>
        <v>64.417919930687134</v>
      </c>
      <c r="AC152">
        <f t="shared" si="43"/>
        <v>70.611297354558474</v>
      </c>
      <c r="AD152">
        <f t="shared" si="44"/>
        <v>74.579432688118558</v>
      </c>
      <c r="AE152">
        <f t="shared" si="45"/>
        <v>78.061611292110626</v>
      </c>
      <c r="AF152">
        <f t="shared" si="46"/>
        <v>81.047361870938289</v>
      </c>
      <c r="AG152">
        <f t="shared" si="47"/>
        <v>83.136391760965225</v>
      </c>
      <c r="AH152">
        <f t="shared" si="48"/>
        <v>85.941902297955991</v>
      </c>
      <c r="AI152">
        <f t="shared" si="49"/>
        <v>91.849269257326256</v>
      </c>
      <c r="AJ152">
        <f t="shared" si="50"/>
        <v>98.380878956076884</v>
      </c>
      <c r="AK152">
        <v>100</v>
      </c>
    </row>
    <row r="153" spans="2:37" x14ac:dyDescent="0.35">
      <c r="B153" t="s">
        <v>349</v>
      </c>
      <c r="D153">
        <v>100</v>
      </c>
      <c r="E153">
        <v>109.61437039652218</v>
      </c>
      <c r="F153">
        <v>115.77435714839145</v>
      </c>
      <c r="G153">
        <v>121.17996261925863</v>
      </c>
      <c r="H153">
        <v>125.81493155653618</v>
      </c>
      <c r="I153">
        <v>129.05786441167135</v>
      </c>
      <c r="J153">
        <v>133.41303536411667</v>
      </c>
      <c r="K153">
        <v>142.58341367767682</v>
      </c>
      <c r="L153">
        <v>152.72284336708398</v>
      </c>
      <c r="M153">
        <v>155.23630708287186</v>
      </c>
      <c r="AB153">
        <f t="shared" si="42"/>
        <v>64.417919930687134</v>
      </c>
      <c r="AC153">
        <f t="shared" si="43"/>
        <v>70.611297354558474</v>
      </c>
      <c r="AD153">
        <f t="shared" si="44"/>
        <v>74.579432688118558</v>
      </c>
      <c r="AE153">
        <f t="shared" si="45"/>
        <v>78.061611292110626</v>
      </c>
      <c r="AF153">
        <f t="shared" si="46"/>
        <v>81.047361870938289</v>
      </c>
      <c r="AG153">
        <f t="shared" si="47"/>
        <v>83.136391760965225</v>
      </c>
      <c r="AH153">
        <f t="shared" si="48"/>
        <v>85.941902297955991</v>
      </c>
      <c r="AI153">
        <f t="shared" si="49"/>
        <v>91.849269257326256</v>
      </c>
      <c r="AJ153">
        <f t="shared" si="50"/>
        <v>98.380878956076884</v>
      </c>
      <c r="AK153">
        <v>100</v>
      </c>
    </row>
    <row r="154" spans="2:37" x14ac:dyDescent="0.35">
      <c r="B154" t="s">
        <v>351</v>
      </c>
      <c r="D154">
        <v>100</v>
      </c>
      <c r="E154">
        <v>111.11230727145751</v>
      </c>
      <c r="F154">
        <v>118.88129788624373</v>
      </c>
      <c r="G154">
        <v>130.44937767021048</v>
      </c>
      <c r="H154">
        <v>137.54045311493437</v>
      </c>
      <c r="I154">
        <v>146.70073288219433</v>
      </c>
      <c r="J154">
        <v>166.58216602507196</v>
      </c>
      <c r="K154">
        <v>183.3996398615661</v>
      </c>
      <c r="L154">
        <v>202.18141494778544</v>
      </c>
      <c r="M154">
        <v>209.25491247820293</v>
      </c>
      <c r="AB154">
        <f t="shared" si="42"/>
        <v>47.788603295235191</v>
      </c>
      <c r="AC154">
        <f t="shared" si="43"/>
        <v>53.099019734139596</v>
      </c>
      <c r="AD154">
        <f t="shared" si="44"/>
        <v>56.811711839083834</v>
      </c>
      <c r="AE154">
        <f t="shared" si="45"/>
        <v>62.339935595920004</v>
      </c>
      <c r="AF154">
        <f t="shared" si="46"/>
        <v>65.72866150956493</v>
      </c>
      <c r="AG154">
        <f t="shared" si="47"/>
        <v>70.106231268274499</v>
      </c>
      <c r="AH154">
        <f t="shared" si="48"/>
        <v>79.607290482331692</v>
      </c>
      <c r="AI154">
        <f t="shared" si="49"/>
        <v>87.644126338333848</v>
      </c>
      <c r="AJ154">
        <f t="shared" si="50"/>
        <v>96.619674326090532</v>
      </c>
      <c r="AK154">
        <v>100</v>
      </c>
    </row>
    <row r="155" spans="2:37" x14ac:dyDescent="0.35">
      <c r="B155" t="s">
        <v>353</v>
      </c>
      <c r="D155">
        <v>100</v>
      </c>
      <c r="E155">
        <v>102.55317575013412</v>
      </c>
      <c r="F155">
        <v>106.6846092719878</v>
      </c>
      <c r="G155">
        <v>116.68160034934532</v>
      </c>
      <c r="H155">
        <v>116.38739820199042</v>
      </c>
      <c r="I155">
        <v>117.09481700828506</v>
      </c>
      <c r="J155">
        <v>119.62522745077548</v>
      </c>
      <c r="K155">
        <v>122.547607530357</v>
      </c>
      <c r="L155">
        <v>128.94487041897972</v>
      </c>
      <c r="M155">
        <v>123.7416420431797</v>
      </c>
      <c r="AB155">
        <f t="shared" si="42"/>
        <v>80.813538877320667</v>
      </c>
      <c r="AC155">
        <f t="shared" si="43"/>
        <v>82.876850554761631</v>
      </c>
      <c r="AD155">
        <f t="shared" si="44"/>
        <v>86.215608190135512</v>
      </c>
      <c r="AE155">
        <f t="shared" si="45"/>
        <v>94.294530460998104</v>
      </c>
      <c r="AF155">
        <f t="shared" si="46"/>
        <v>94.056775294267553</v>
      </c>
      <c r="AG155">
        <f t="shared" si="47"/>
        <v>94.628465466317948</v>
      </c>
      <c r="AH155">
        <f t="shared" si="48"/>
        <v>96.673379693015733</v>
      </c>
      <c r="AI155">
        <f t="shared" si="49"/>
        <v>99.035058454771402</v>
      </c>
      <c r="AJ155">
        <f t="shared" si="50"/>
        <v>104.20491298635292</v>
      </c>
      <c r="AK155">
        <v>100</v>
      </c>
    </row>
    <row r="157" spans="2:37" x14ac:dyDescent="0.35">
      <c r="B157" s="35" t="s">
        <v>513</v>
      </c>
      <c r="D157">
        <v>100</v>
      </c>
      <c r="E157">
        <v>101.01541519384145</v>
      </c>
      <c r="F157">
        <v>103.07179810410589</v>
      </c>
      <c r="G157">
        <v>102.09617771940694</v>
      </c>
      <c r="H157">
        <v>104.04775003620522</v>
      </c>
      <c r="I157">
        <v>107.18739474582783</v>
      </c>
      <c r="J157">
        <v>109.19435861741719</v>
      </c>
      <c r="K157">
        <v>108.17772165894995</v>
      </c>
      <c r="L157">
        <v>110.51938445338148</v>
      </c>
      <c r="M157">
        <v>113.29221833874516</v>
      </c>
      <c r="AB157">
        <f t="shared" ref="AB157:AB198" si="51">(D157/$M157)*$AK157</f>
        <v>88.267315678291993</v>
      </c>
      <c r="AC157">
        <f t="shared" ref="AC157:AC198" si="52">(E157/$M157)*$AK157</f>
        <v>89.163595412885371</v>
      </c>
      <c r="AD157">
        <f t="shared" ref="AD157:AD198" si="53">(F157/$M157)*$AK157</f>
        <v>90.978709407842928</v>
      </c>
      <c r="AE157">
        <f t="shared" ref="AE157:AE198" si="54">(G157/$M157)*$AK157</f>
        <v>90.117555483058936</v>
      </c>
      <c r="AF157">
        <f t="shared" ref="AF157:AF198" si="55">(H157/$M157)*$AK157</f>
        <v>91.840155980617439</v>
      </c>
      <c r="AG157">
        <f t="shared" ref="AG157:AG198" si="56">(I157/$M157)*$AK157</f>
        <v>94.611436087636818</v>
      </c>
      <c r="AH157">
        <f t="shared" ref="AH157:AH198" si="57">(J157/$M157)*$AK157</f>
        <v>96.382929223721874</v>
      </c>
      <c r="AI157">
        <f t="shared" ref="AI157:AI198" si="58">(K157/$M157)*$AK157</f>
        <v>95.485571070289396</v>
      </c>
      <c r="AJ157">
        <f t="shared" ref="AJ157:AJ198" si="59">(L157/$M157)*$AK157</f>
        <v>97.552493961171393</v>
      </c>
      <c r="AK157">
        <v>100</v>
      </c>
    </row>
    <row r="158" spans="2:37" x14ac:dyDescent="0.35">
      <c r="B158" s="35" t="s">
        <v>685</v>
      </c>
      <c r="D158">
        <v>100</v>
      </c>
      <c r="E158">
        <v>104.37111827008388</v>
      </c>
      <c r="F158">
        <v>108.37988796067614</v>
      </c>
      <c r="G158">
        <v>111.58719017501039</v>
      </c>
      <c r="H158">
        <v>114.62368945048297</v>
      </c>
      <c r="I158">
        <v>119.87520856283065</v>
      </c>
      <c r="J158">
        <v>124.52835774294681</v>
      </c>
      <c r="K158">
        <v>130.88653530820613</v>
      </c>
      <c r="L158">
        <v>139.47936465646546</v>
      </c>
      <c r="M158">
        <v>150.69627642938013</v>
      </c>
      <c r="AB158">
        <f t="shared" si="51"/>
        <v>66.358640285888143</v>
      </c>
      <c r="AC158">
        <f t="shared" si="52"/>
        <v>69.259254935203842</v>
      </c>
      <c r="AD158">
        <f t="shared" si="53"/>
        <v>71.919419994073678</v>
      </c>
      <c r="AE158">
        <f t="shared" si="54"/>
        <v>74.047742133365063</v>
      </c>
      <c r="AF158">
        <f t="shared" si="55"/>
        <v>76.062721764859504</v>
      </c>
      <c r="AG158">
        <f t="shared" si="56"/>
        <v>79.547558442166959</v>
      </c>
      <c r="AH158">
        <f t="shared" si="57"/>
        <v>82.63532496856601</v>
      </c>
      <c r="AI158">
        <f t="shared" si="58"/>
        <v>86.85452514783448</v>
      </c>
      <c r="AJ158">
        <f t="shared" si="59"/>
        <v>92.556609865426125</v>
      </c>
      <c r="AK158">
        <v>100</v>
      </c>
    </row>
    <row r="159" spans="2:37" x14ac:dyDescent="0.35">
      <c r="B159" s="35" t="s">
        <v>1070</v>
      </c>
      <c r="D159">
        <v>100</v>
      </c>
      <c r="E159">
        <v>104.37111827008388</v>
      </c>
      <c r="F159">
        <v>108.37988796067614</v>
      </c>
      <c r="G159">
        <v>111.58719017501039</v>
      </c>
      <c r="H159">
        <v>114.62368945048297</v>
      </c>
      <c r="I159">
        <v>119.87520856283065</v>
      </c>
      <c r="J159">
        <v>124.52835774294681</v>
      </c>
      <c r="K159">
        <v>130.88653530820613</v>
      </c>
      <c r="L159">
        <v>139.47936465646546</v>
      </c>
      <c r="M159">
        <v>150.69627642938013</v>
      </c>
      <c r="AB159">
        <f t="shared" si="51"/>
        <v>66.358640285888143</v>
      </c>
      <c r="AC159">
        <f t="shared" si="52"/>
        <v>69.259254935203842</v>
      </c>
      <c r="AD159">
        <f t="shared" si="53"/>
        <v>71.919419994073678</v>
      </c>
      <c r="AE159">
        <f t="shared" si="54"/>
        <v>74.047742133365063</v>
      </c>
      <c r="AF159">
        <f t="shared" si="55"/>
        <v>76.062721764859504</v>
      </c>
      <c r="AG159">
        <f t="shared" si="56"/>
        <v>79.547558442166959</v>
      </c>
      <c r="AH159">
        <f t="shared" si="57"/>
        <v>82.63532496856601</v>
      </c>
      <c r="AI159">
        <f t="shared" si="58"/>
        <v>86.85452514783448</v>
      </c>
      <c r="AJ159">
        <f t="shared" si="59"/>
        <v>92.556609865426125</v>
      </c>
      <c r="AK159">
        <v>100</v>
      </c>
    </row>
    <row r="160" spans="2:37" x14ac:dyDescent="0.35">
      <c r="B160" s="35" t="s">
        <v>1071</v>
      </c>
      <c r="D160">
        <v>100</v>
      </c>
      <c r="E160">
        <v>104.37111827008388</v>
      </c>
      <c r="F160">
        <v>108.37988796067614</v>
      </c>
      <c r="G160">
        <v>111.58719017501039</v>
      </c>
      <c r="H160">
        <v>114.62368945048297</v>
      </c>
      <c r="I160">
        <v>119.87520856283065</v>
      </c>
      <c r="J160">
        <v>124.52835774294681</v>
      </c>
      <c r="K160">
        <v>130.88653530820613</v>
      </c>
      <c r="L160">
        <v>139.47936465646546</v>
      </c>
      <c r="M160">
        <v>150.69627642938013</v>
      </c>
      <c r="AB160">
        <f t="shared" si="51"/>
        <v>66.358640285888143</v>
      </c>
      <c r="AC160">
        <f t="shared" si="52"/>
        <v>69.259254935203842</v>
      </c>
      <c r="AD160">
        <f t="shared" si="53"/>
        <v>71.919419994073678</v>
      </c>
      <c r="AE160">
        <f t="shared" si="54"/>
        <v>74.047742133365063</v>
      </c>
      <c r="AF160">
        <f t="shared" si="55"/>
        <v>76.062721764859504</v>
      </c>
      <c r="AG160">
        <f t="shared" si="56"/>
        <v>79.547558442166959</v>
      </c>
      <c r="AH160">
        <f t="shared" si="57"/>
        <v>82.63532496856601</v>
      </c>
      <c r="AI160">
        <f t="shared" si="58"/>
        <v>86.85452514783448</v>
      </c>
      <c r="AJ160">
        <f t="shared" si="59"/>
        <v>92.556609865426125</v>
      </c>
      <c r="AK160">
        <v>100</v>
      </c>
    </row>
    <row r="161" spans="2:37" x14ac:dyDescent="0.35">
      <c r="B161" s="35" t="s">
        <v>897</v>
      </c>
      <c r="D161">
        <v>100</v>
      </c>
      <c r="E161">
        <v>99.360968765251329</v>
      </c>
      <c r="F161">
        <v>116.59966819806024</v>
      </c>
      <c r="G161">
        <v>119.34629265091863</v>
      </c>
      <c r="H161">
        <v>118.41361154446177</v>
      </c>
      <c r="I161">
        <v>120.22996794871791</v>
      </c>
      <c r="J161">
        <v>121.97059599156117</v>
      </c>
      <c r="K161">
        <v>119.62009803921568</v>
      </c>
      <c r="L161">
        <v>123.67393092105263</v>
      </c>
      <c r="M161">
        <v>124.84370325255826</v>
      </c>
      <c r="AB161">
        <f t="shared" si="51"/>
        <v>80.100155149755892</v>
      </c>
      <c r="AC161">
        <f t="shared" si="52"/>
        <v>79.588290139266803</v>
      </c>
      <c r="AD161">
        <f t="shared" si="53"/>
        <v>93.39651513074682</v>
      </c>
      <c r="AE161">
        <f t="shared" si="54"/>
        <v>95.596565578867526</v>
      </c>
      <c r="AF161">
        <f t="shared" si="55"/>
        <v>94.849486565543131</v>
      </c>
      <c r="AG161">
        <f t="shared" si="56"/>
        <v>96.304390863424828</v>
      </c>
      <c r="AH161">
        <f t="shared" si="57"/>
        <v>97.69863662632244</v>
      </c>
      <c r="AI161">
        <f t="shared" si="58"/>
        <v>95.815884119701849</v>
      </c>
      <c r="AJ161">
        <f t="shared" si="59"/>
        <v>99.063010547565085</v>
      </c>
      <c r="AK161">
        <v>100</v>
      </c>
    </row>
    <row r="162" spans="2:37" x14ac:dyDescent="0.35">
      <c r="B162" s="35" t="s">
        <v>687</v>
      </c>
      <c r="D162">
        <v>100</v>
      </c>
      <c r="E162">
        <v>103.10730064897437</v>
      </c>
      <c r="F162">
        <v>103.92090601032527</v>
      </c>
      <c r="G162">
        <v>106.3065651283446</v>
      </c>
      <c r="H162">
        <v>108.48708988528743</v>
      </c>
      <c r="I162">
        <v>108.35957054793788</v>
      </c>
      <c r="J162">
        <v>107.81640699792297</v>
      </c>
      <c r="K162">
        <v>108.92778593966132</v>
      </c>
      <c r="L162">
        <v>109.07508208698425</v>
      </c>
      <c r="M162">
        <v>109.31463431039501</v>
      </c>
      <c r="AB162">
        <f t="shared" si="51"/>
        <v>91.479060082709111</v>
      </c>
      <c r="AC162">
        <f t="shared" si="52"/>
        <v>94.321589510334789</v>
      </c>
      <c r="AD162">
        <f t="shared" si="53"/>
        <v>95.065868047681121</v>
      </c>
      <c r="AE162">
        <f t="shared" si="54"/>
        <v>97.248246585622653</v>
      </c>
      <c r="AF162">
        <f t="shared" si="55"/>
        <v>99.242970138144727</v>
      </c>
      <c r="AG162">
        <f t="shared" si="56"/>
        <v>99.126316646913665</v>
      </c>
      <c r="AH162">
        <f t="shared" si="57"/>
        <v>98.629435736648148</v>
      </c>
      <c r="AI162">
        <f t="shared" si="58"/>
        <v>99.64611474650755</v>
      </c>
      <c r="AJ162">
        <f t="shared" si="59"/>
        <v>99.780859877616606</v>
      </c>
      <c r="AK162">
        <v>100</v>
      </c>
    </row>
    <row r="163" spans="2:37" x14ac:dyDescent="0.35">
      <c r="B163" s="35" t="s">
        <v>49</v>
      </c>
      <c r="D163">
        <v>100</v>
      </c>
      <c r="E163">
        <v>103.51150127791978</v>
      </c>
      <c r="F163">
        <v>102.92475999106942</v>
      </c>
      <c r="G163">
        <v>105.91032608695652</v>
      </c>
      <c r="H163">
        <v>106.48452556399502</v>
      </c>
      <c r="I163">
        <v>104.3487883147062</v>
      </c>
      <c r="J163">
        <v>104.30839002267574</v>
      </c>
      <c r="K163">
        <v>106.99623858140785</v>
      </c>
      <c r="L163">
        <v>109.96649010917736</v>
      </c>
      <c r="M163">
        <v>112.72321953874909</v>
      </c>
      <c r="AB163">
        <f t="shared" si="51"/>
        <v>88.71286715300441</v>
      </c>
      <c r="AC163">
        <f t="shared" si="52"/>
        <v>91.828020616761435</v>
      </c>
      <c r="AD163">
        <f t="shared" si="53"/>
        <v>91.307505598426047</v>
      </c>
      <c r="AE163">
        <f t="shared" si="54"/>
        <v>93.956086882835507</v>
      </c>
      <c r="AF163">
        <f t="shared" si="55"/>
        <v>94.465475702093926</v>
      </c>
      <c r="AG163">
        <f t="shared" si="56"/>
        <v>92.570801953395105</v>
      </c>
      <c r="AH163">
        <f t="shared" si="57"/>
        <v>92.534963470254041</v>
      </c>
      <c r="AI163">
        <f t="shared" si="58"/>
        <v>94.919430991436002</v>
      </c>
      <c r="AJ163">
        <f t="shared" si="59"/>
        <v>97.554426283376245</v>
      </c>
      <c r="AK163">
        <v>100</v>
      </c>
    </row>
    <row r="164" spans="2:37" x14ac:dyDescent="0.35">
      <c r="B164" s="35" t="s">
        <v>43</v>
      </c>
      <c r="D164">
        <v>100</v>
      </c>
      <c r="E164">
        <v>104.37111827008388</v>
      </c>
      <c r="F164">
        <v>108.37988796067614</v>
      </c>
      <c r="G164">
        <v>111.58719017501039</v>
      </c>
      <c r="H164">
        <v>114.62368945048297</v>
      </c>
      <c r="I164">
        <v>119.87520856283065</v>
      </c>
      <c r="J164">
        <v>124.52835774294681</v>
      </c>
      <c r="K164">
        <v>130.88653530820613</v>
      </c>
      <c r="L164">
        <v>139.47936465646546</v>
      </c>
      <c r="M164">
        <v>150.69627642938013</v>
      </c>
      <c r="AB164">
        <f t="shared" si="51"/>
        <v>66.358640285888143</v>
      </c>
      <c r="AC164">
        <f t="shared" si="52"/>
        <v>69.259254935203842</v>
      </c>
      <c r="AD164">
        <f t="shared" si="53"/>
        <v>71.919419994073678</v>
      </c>
      <c r="AE164">
        <f t="shared" si="54"/>
        <v>74.047742133365063</v>
      </c>
      <c r="AF164">
        <f t="shared" si="55"/>
        <v>76.062721764859504</v>
      </c>
      <c r="AG164">
        <f t="shared" si="56"/>
        <v>79.547558442166959</v>
      </c>
      <c r="AH164">
        <f t="shared" si="57"/>
        <v>82.63532496856601</v>
      </c>
      <c r="AI164">
        <f t="shared" si="58"/>
        <v>86.85452514783448</v>
      </c>
      <c r="AJ164">
        <f t="shared" si="59"/>
        <v>92.556609865426125</v>
      </c>
      <c r="AK164">
        <v>100</v>
      </c>
    </row>
    <row r="165" spans="2:37" x14ac:dyDescent="0.35">
      <c r="B165" s="35" t="s">
        <v>51</v>
      </c>
      <c r="D165">
        <v>100</v>
      </c>
      <c r="E165">
        <v>171.0388216125352</v>
      </c>
      <c r="F165">
        <v>299.79234678865521</v>
      </c>
      <c r="G165">
        <v>363.52009216493991</v>
      </c>
      <c r="H165">
        <v>429.33597237686377</v>
      </c>
      <c r="I165">
        <v>498.12630183706005</v>
      </c>
      <c r="J165">
        <v>539.67958474164288</v>
      </c>
      <c r="K165">
        <v>586.21695084466751</v>
      </c>
      <c r="L165">
        <v>657.37917466663998</v>
      </c>
      <c r="M165">
        <v>700.58235629232706</v>
      </c>
      <c r="AB165">
        <f t="shared" si="51"/>
        <v>14.273839342633075</v>
      </c>
      <c r="AC165">
        <f t="shared" si="52"/>
        <v>24.41380661050605</v>
      </c>
      <c r="AD165">
        <f t="shared" si="53"/>
        <v>42.791877942122049</v>
      </c>
      <c r="AE165">
        <f t="shared" si="54"/>
        <v>51.888273933815213</v>
      </c>
      <c r="AF165">
        <f t="shared" si="55"/>
        <v>61.282726937205048</v>
      </c>
      <c r="AG165">
        <f t="shared" si="56"/>
        <v>71.101748047621456</v>
      </c>
      <c r="AH165">
        <f t="shared" si="57"/>
        <v>77.032996891011436</v>
      </c>
      <c r="AI165">
        <f t="shared" si="58"/>
        <v>83.675665762850144</v>
      </c>
      <c r="AJ165">
        <f t="shared" si="59"/>
        <v>93.833247263843461</v>
      </c>
      <c r="AK165">
        <v>100</v>
      </c>
    </row>
    <row r="166" spans="2:37" x14ac:dyDescent="0.35">
      <c r="B166" s="35" t="s">
        <v>1072</v>
      </c>
      <c r="D166">
        <v>100</v>
      </c>
      <c r="E166">
        <v>104.37111827008388</v>
      </c>
      <c r="F166">
        <v>108.37988796067614</v>
      </c>
      <c r="G166">
        <v>111.58719017501039</v>
      </c>
      <c r="H166">
        <v>114.62368945048297</v>
      </c>
      <c r="I166">
        <v>119.87520856283065</v>
      </c>
      <c r="J166">
        <v>124.52835774294681</v>
      </c>
      <c r="K166">
        <v>130.88653530820613</v>
      </c>
      <c r="L166">
        <v>139.47936465646546</v>
      </c>
      <c r="M166">
        <v>150.69627642938013</v>
      </c>
      <c r="AB166">
        <f t="shared" si="51"/>
        <v>66.358640285888143</v>
      </c>
      <c r="AC166">
        <f t="shared" si="52"/>
        <v>69.259254935203842</v>
      </c>
      <c r="AD166">
        <f t="shared" si="53"/>
        <v>71.919419994073678</v>
      </c>
      <c r="AE166">
        <f t="shared" si="54"/>
        <v>74.047742133365063</v>
      </c>
      <c r="AF166">
        <f t="shared" si="55"/>
        <v>76.062721764859504</v>
      </c>
      <c r="AG166">
        <f t="shared" si="56"/>
        <v>79.547558442166959</v>
      </c>
      <c r="AH166">
        <f t="shared" si="57"/>
        <v>82.63532496856601</v>
      </c>
      <c r="AI166">
        <f t="shared" si="58"/>
        <v>86.85452514783448</v>
      </c>
      <c r="AJ166">
        <f t="shared" si="59"/>
        <v>92.556609865426125</v>
      </c>
      <c r="AK166">
        <v>100</v>
      </c>
    </row>
    <row r="167" spans="2:37" x14ac:dyDescent="0.35">
      <c r="B167" s="35" t="s">
        <v>1073</v>
      </c>
      <c r="D167">
        <v>100</v>
      </c>
      <c r="E167">
        <v>104.37111827008388</v>
      </c>
      <c r="F167">
        <v>108.37988796067614</v>
      </c>
      <c r="G167">
        <v>111.58719017501039</v>
      </c>
      <c r="H167">
        <v>114.62368945048297</v>
      </c>
      <c r="I167">
        <v>119.87520856283065</v>
      </c>
      <c r="J167">
        <v>124.52835774294681</v>
      </c>
      <c r="K167">
        <v>130.88653530820613</v>
      </c>
      <c r="L167">
        <v>139.47936465646546</v>
      </c>
      <c r="M167">
        <v>150.69627642938013</v>
      </c>
      <c r="AB167">
        <f t="shared" si="51"/>
        <v>66.358640285888143</v>
      </c>
      <c r="AC167">
        <f t="shared" si="52"/>
        <v>69.259254935203842</v>
      </c>
      <c r="AD167">
        <f t="shared" si="53"/>
        <v>71.919419994073678</v>
      </c>
      <c r="AE167">
        <f t="shared" si="54"/>
        <v>74.047742133365063</v>
      </c>
      <c r="AF167">
        <f t="shared" si="55"/>
        <v>76.062721764859504</v>
      </c>
      <c r="AG167">
        <f t="shared" si="56"/>
        <v>79.547558442166959</v>
      </c>
      <c r="AH167">
        <f t="shared" si="57"/>
        <v>82.63532496856601</v>
      </c>
      <c r="AI167">
        <f t="shared" si="58"/>
        <v>86.85452514783448</v>
      </c>
      <c r="AJ167">
        <f t="shared" si="59"/>
        <v>92.556609865426125</v>
      </c>
      <c r="AK167">
        <v>100</v>
      </c>
    </row>
    <row r="168" spans="2:37" x14ac:dyDescent="0.35">
      <c r="B168" s="35" t="s">
        <v>706</v>
      </c>
      <c r="D168">
        <v>100</v>
      </c>
      <c r="E168">
        <v>104.32376713223725</v>
      </c>
      <c r="F168">
        <v>107.36382201066934</v>
      </c>
      <c r="G168">
        <v>110.21737013852648</v>
      </c>
      <c r="H168">
        <v>114.0344704148559</v>
      </c>
      <c r="I168">
        <v>117.95680488984782</v>
      </c>
      <c r="J168">
        <v>123.06043117422263</v>
      </c>
      <c r="K168">
        <v>128.12459717913347</v>
      </c>
      <c r="L168">
        <v>129.41106691751466</v>
      </c>
      <c r="M168">
        <v>133.47119747359173</v>
      </c>
      <c r="AB168">
        <f t="shared" si="51"/>
        <v>74.922531522042974</v>
      </c>
      <c r="AC168">
        <f t="shared" si="52"/>
        <v>78.162007314633172</v>
      </c>
      <c r="AD168">
        <f t="shared" si="53"/>
        <v>80.439693389213858</v>
      </c>
      <c r="AE168">
        <f t="shared" si="54"/>
        <v>82.577643884804289</v>
      </c>
      <c r="AF168">
        <f t="shared" si="55"/>
        <v>85.437512042565189</v>
      </c>
      <c r="AG168">
        <f t="shared" si="56"/>
        <v>88.376224325990975</v>
      </c>
      <c r="AH168">
        <f t="shared" si="57"/>
        <v>92.199990337668964</v>
      </c>
      <c r="AI168">
        <f t="shared" si="58"/>
        <v>95.994191709026865</v>
      </c>
      <c r="AJ168">
        <f t="shared" si="59"/>
        <v>96.958047404287058</v>
      </c>
      <c r="AK168">
        <v>100</v>
      </c>
    </row>
    <row r="169" spans="2:37" x14ac:dyDescent="0.35">
      <c r="B169" s="35" t="s">
        <v>1074</v>
      </c>
      <c r="D169">
        <v>100</v>
      </c>
      <c r="E169">
        <v>104.37111827008388</v>
      </c>
      <c r="F169">
        <v>108.37988796067614</v>
      </c>
      <c r="G169">
        <v>111.58719017501039</v>
      </c>
      <c r="H169">
        <v>114.62368945048297</v>
      </c>
      <c r="I169">
        <v>119.87520856283065</v>
      </c>
      <c r="J169">
        <v>124.52835774294681</v>
      </c>
      <c r="K169">
        <v>130.88653530820613</v>
      </c>
      <c r="L169">
        <v>139.47936465646546</v>
      </c>
      <c r="M169">
        <v>150.69627642938013</v>
      </c>
      <c r="AB169">
        <f t="shared" si="51"/>
        <v>66.358640285888143</v>
      </c>
      <c r="AC169">
        <f t="shared" si="52"/>
        <v>69.259254935203842</v>
      </c>
      <c r="AD169">
        <f t="shared" si="53"/>
        <v>71.919419994073678</v>
      </c>
      <c r="AE169">
        <f t="shared" si="54"/>
        <v>74.047742133365063</v>
      </c>
      <c r="AF169">
        <f t="shared" si="55"/>
        <v>76.062721764859504</v>
      </c>
      <c r="AG169">
        <f t="shared" si="56"/>
        <v>79.547558442166959</v>
      </c>
      <c r="AH169">
        <f t="shared" si="57"/>
        <v>82.63532496856601</v>
      </c>
      <c r="AI169">
        <f t="shared" si="58"/>
        <v>86.85452514783448</v>
      </c>
      <c r="AJ169">
        <f t="shared" si="59"/>
        <v>92.556609865426125</v>
      </c>
      <c r="AK169">
        <v>100</v>
      </c>
    </row>
    <row r="170" spans="2:37" x14ac:dyDescent="0.35">
      <c r="B170" s="35" t="s">
        <v>111</v>
      </c>
      <c r="D170">
        <v>100</v>
      </c>
      <c r="E170">
        <v>101.68532188190981</v>
      </c>
      <c r="F170">
        <v>99.690720216648501</v>
      </c>
      <c r="G170">
        <v>103.2461766611205</v>
      </c>
      <c r="H170">
        <v>103.19601842311694</v>
      </c>
      <c r="I170">
        <v>110.23512604171309</v>
      </c>
      <c r="J170">
        <v>114.54240626856745</v>
      </c>
      <c r="K170">
        <v>110.87135551241289</v>
      </c>
      <c r="L170">
        <v>114.89308050147599</v>
      </c>
      <c r="M170">
        <v>117.64453480175203</v>
      </c>
      <c r="AB170">
        <f t="shared" si="51"/>
        <v>85.001823644858973</v>
      </c>
      <c r="AC170">
        <f t="shared" si="52"/>
        <v>86.434377978768168</v>
      </c>
      <c r="AD170">
        <f t="shared" si="53"/>
        <v>84.73893018884533</v>
      </c>
      <c r="AE170">
        <f t="shared" si="54"/>
        <v>87.76113300554519</v>
      </c>
      <c r="AF170">
        <f t="shared" si="55"/>
        <v>87.718497588534035</v>
      </c>
      <c r="AG170">
        <f t="shared" si="56"/>
        <v>93.701867432664969</v>
      </c>
      <c r="AH170">
        <f t="shared" si="57"/>
        <v>97.363134174985589</v>
      </c>
      <c r="AI170">
        <f t="shared" si="58"/>
        <v>94.242674085325831</v>
      </c>
      <c r="AJ170">
        <f t="shared" si="59"/>
        <v>97.661213668010475</v>
      </c>
      <c r="AK170">
        <v>100</v>
      </c>
    </row>
    <row r="171" spans="2:37" x14ac:dyDescent="0.35">
      <c r="B171" s="35" t="s">
        <v>113</v>
      </c>
      <c r="D171">
        <v>100</v>
      </c>
      <c r="E171">
        <v>108.06075517514766</v>
      </c>
      <c r="F171">
        <v>113.56988865288167</v>
      </c>
      <c r="G171">
        <v>118.89951812748727</v>
      </c>
      <c r="H171">
        <v>124.03750985128137</v>
      </c>
      <c r="I171">
        <v>127.10357566363631</v>
      </c>
      <c r="J171">
        <v>129.63761227928902</v>
      </c>
      <c r="K171">
        <v>135.05824703335549</v>
      </c>
      <c r="L171">
        <v>140.62465875623741</v>
      </c>
      <c r="M171">
        <v>144.12826908313428</v>
      </c>
      <c r="AB171">
        <f t="shared" si="51"/>
        <v>69.382641334795494</v>
      </c>
      <c r="AC171">
        <f t="shared" si="52"/>
        <v>74.975406186844168</v>
      </c>
      <c r="AD171">
        <f t="shared" si="53"/>
        <v>78.797788508355495</v>
      </c>
      <c r="AE171">
        <f t="shared" si="54"/>
        <v>82.495626211194633</v>
      </c>
      <c r="AF171">
        <f t="shared" si="55"/>
        <v>86.06050058072617</v>
      </c>
      <c r="AG171">
        <f t="shared" si="56"/>
        <v>88.187818026401189</v>
      </c>
      <c r="AH171">
        <f t="shared" si="57"/>
        <v>89.945999562731899</v>
      </c>
      <c r="AI171">
        <f t="shared" si="58"/>
        <v>93.70697913221511</v>
      </c>
      <c r="AJ171">
        <f t="shared" si="59"/>
        <v>97.569102613120279</v>
      </c>
      <c r="AK171">
        <v>100</v>
      </c>
    </row>
    <row r="172" spans="2:37" x14ac:dyDescent="0.35">
      <c r="B172" s="35" t="s">
        <v>1075</v>
      </c>
      <c r="D172">
        <v>100</v>
      </c>
      <c r="E172">
        <v>104.37111827008388</v>
      </c>
      <c r="F172">
        <v>108.37988796067614</v>
      </c>
      <c r="G172">
        <v>111.58719017501039</v>
      </c>
      <c r="H172">
        <v>114.62368945048297</v>
      </c>
      <c r="I172">
        <v>119.87520856283065</v>
      </c>
      <c r="J172">
        <v>124.52835774294681</v>
      </c>
      <c r="K172">
        <v>130.88653530820613</v>
      </c>
      <c r="L172">
        <v>139.47936465646546</v>
      </c>
      <c r="M172">
        <v>150.69627642938013</v>
      </c>
      <c r="AB172">
        <f t="shared" si="51"/>
        <v>66.358640285888143</v>
      </c>
      <c r="AC172">
        <f t="shared" si="52"/>
        <v>69.259254935203842</v>
      </c>
      <c r="AD172">
        <f t="shared" si="53"/>
        <v>71.919419994073678</v>
      </c>
      <c r="AE172">
        <f t="shared" si="54"/>
        <v>74.047742133365063</v>
      </c>
      <c r="AF172">
        <f t="shared" si="55"/>
        <v>76.062721764859504</v>
      </c>
      <c r="AG172">
        <f t="shared" si="56"/>
        <v>79.547558442166959</v>
      </c>
      <c r="AH172">
        <f t="shared" si="57"/>
        <v>82.63532496856601</v>
      </c>
      <c r="AI172">
        <f t="shared" si="58"/>
        <v>86.85452514783448</v>
      </c>
      <c r="AJ172">
        <f t="shared" si="59"/>
        <v>92.556609865426125</v>
      </c>
      <c r="AK172">
        <v>100</v>
      </c>
    </row>
    <row r="173" spans="2:37" x14ac:dyDescent="0.35">
      <c r="B173" s="35" t="s">
        <v>145</v>
      </c>
      <c r="D173">
        <v>100</v>
      </c>
      <c r="E173">
        <v>100.22455508772407</v>
      </c>
      <c r="F173">
        <v>104.15989520388263</v>
      </c>
      <c r="G173">
        <v>107.20435369331918</v>
      </c>
      <c r="H173">
        <v>108.03337806602609</v>
      </c>
      <c r="I173">
        <v>111.01545329555901</v>
      </c>
      <c r="J173">
        <v>113.95427590434497</v>
      </c>
      <c r="K173">
        <v>115.68995066327132</v>
      </c>
      <c r="L173">
        <v>115.33416402975551</v>
      </c>
      <c r="M173">
        <v>117.52910051907499</v>
      </c>
      <c r="AB173">
        <f t="shared" si="51"/>
        <v>85.085310411075582</v>
      </c>
      <c r="AC173">
        <f t="shared" si="52"/>
        <v>85.276373804509475</v>
      </c>
      <c r="AD173">
        <f t="shared" si="53"/>
        <v>88.624770158074568</v>
      </c>
      <c r="AE173">
        <f t="shared" si="54"/>
        <v>91.215157114147999</v>
      </c>
      <c r="AF173">
        <f t="shared" si="55"/>
        <v>91.920535075049145</v>
      </c>
      <c r="AG173">
        <f t="shared" si="56"/>
        <v>94.457843040789029</v>
      </c>
      <c r="AH173">
        <f t="shared" si="57"/>
        <v>96.958349379905428</v>
      </c>
      <c r="AI173">
        <f t="shared" si="58"/>
        <v>98.435153636264587</v>
      </c>
      <c r="AJ173">
        <f t="shared" si="59"/>
        <v>98.132431474736563</v>
      </c>
      <c r="AK173">
        <v>100</v>
      </c>
    </row>
    <row r="174" spans="2:37" x14ac:dyDescent="0.35">
      <c r="B174" s="35" t="s">
        <v>1076</v>
      </c>
      <c r="D174">
        <v>100</v>
      </c>
      <c r="E174">
        <v>104.37111827008388</v>
      </c>
      <c r="F174">
        <v>108.37988796067614</v>
      </c>
      <c r="G174">
        <v>111.58719017501039</v>
      </c>
      <c r="H174">
        <v>114.62368945048297</v>
      </c>
      <c r="I174">
        <v>119.87520856283065</v>
      </c>
      <c r="J174">
        <v>124.52835774294681</v>
      </c>
      <c r="K174">
        <v>130.88653530820613</v>
      </c>
      <c r="L174">
        <v>139.47936465646546</v>
      </c>
      <c r="M174">
        <v>150.69627642938013</v>
      </c>
      <c r="AB174">
        <f t="shared" si="51"/>
        <v>66.358640285888143</v>
      </c>
      <c r="AC174">
        <f t="shared" si="52"/>
        <v>69.259254935203842</v>
      </c>
      <c r="AD174">
        <f t="shared" si="53"/>
        <v>71.919419994073678</v>
      </c>
      <c r="AE174">
        <f t="shared" si="54"/>
        <v>74.047742133365063</v>
      </c>
      <c r="AF174">
        <f t="shared" si="55"/>
        <v>76.062721764859504</v>
      </c>
      <c r="AG174">
        <f t="shared" si="56"/>
        <v>79.547558442166959</v>
      </c>
      <c r="AH174">
        <f t="shared" si="57"/>
        <v>82.63532496856601</v>
      </c>
      <c r="AI174">
        <f t="shared" si="58"/>
        <v>86.85452514783448</v>
      </c>
      <c r="AJ174">
        <f t="shared" si="59"/>
        <v>92.556609865426125</v>
      </c>
      <c r="AK174">
        <v>100</v>
      </c>
    </row>
    <row r="175" spans="2:37" x14ac:dyDescent="0.35">
      <c r="B175" s="35" t="s">
        <v>1077</v>
      </c>
      <c r="D175">
        <v>100</v>
      </c>
      <c r="E175">
        <v>104.37111827008388</v>
      </c>
      <c r="F175">
        <v>108.37988796067614</v>
      </c>
      <c r="G175">
        <v>111.58719017501039</v>
      </c>
      <c r="H175">
        <v>114.62368945048297</v>
      </c>
      <c r="I175">
        <v>119.87520856283065</v>
      </c>
      <c r="J175">
        <v>124.52835774294681</v>
      </c>
      <c r="K175">
        <v>130.88653530820613</v>
      </c>
      <c r="L175">
        <v>139.47936465646546</v>
      </c>
      <c r="M175">
        <v>150.69627642938013</v>
      </c>
      <c r="AB175">
        <f t="shared" si="51"/>
        <v>66.358640285888143</v>
      </c>
      <c r="AC175">
        <f t="shared" si="52"/>
        <v>69.259254935203842</v>
      </c>
      <c r="AD175">
        <f t="shared" si="53"/>
        <v>71.919419994073678</v>
      </c>
      <c r="AE175">
        <f t="shared" si="54"/>
        <v>74.047742133365063</v>
      </c>
      <c r="AF175">
        <f t="shared" si="55"/>
        <v>76.062721764859504</v>
      </c>
      <c r="AG175">
        <f t="shared" si="56"/>
        <v>79.547558442166959</v>
      </c>
      <c r="AH175">
        <f t="shared" si="57"/>
        <v>82.63532496856601</v>
      </c>
      <c r="AI175">
        <f t="shared" si="58"/>
        <v>86.85452514783448</v>
      </c>
      <c r="AJ175">
        <f t="shared" si="59"/>
        <v>92.556609865426125</v>
      </c>
      <c r="AK175">
        <v>100</v>
      </c>
    </row>
    <row r="176" spans="2:37" x14ac:dyDescent="0.35">
      <c r="B176" s="35" t="s">
        <v>719</v>
      </c>
      <c r="D176">
        <v>100</v>
      </c>
      <c r="E176">
        <v>107.51027181551373</v>
      </c>
      <c r="F176">
        <v>113.19111113618436</v>
      </c>
      <c r="G176">
        <v>121.10322776945807</v>
      </c>
      <c r="H176">
        <v>126.09867054814698</v>
      </c>
      <c r="I176">
        <v>134.76929660108175</v>
      </c>
      <c r="J176">
        <v>150.89077790480201</v>
      </c>
      <c r="K176">
        <v>171.07731101469736</v>
      </c>
      <c r="L176">
        <v>192.95808782372123</v>
      </c>
      <c r="M176">
        <v>220.43912138545275</v>
      </c>
      <c r="AB176">
        <f t="shared" si="51"/>
        <v>45.36399862760441</v>
      </c>
      <c r="AC176">
        <f t="shared" si="52"/>
        <v>48.770958230923419</v>
      </c>
      <c r="AD176">
        <f t="shared" si="53"/>
        <v>51.348014102388852</v>
      </c>
      <c r="AE176">
        <f t="shared" si="54"/>
        <v>54.937266583321595</v>
      </c>
      <c r="AF176">
        <f t="shared" si="55"/>
        <v>57.203399176888801</v>
      </c>
      <c r="AG176">
        <f t="shared" si="56"/>
        <v>61.136741860546842</v>
      </c>
      <c r="AH176">
        <f t="shared" si="57"/>
        <v>68.450090417916002</v>
      </c>
      <c r="AI176">
        <f t="shared" si="58"/>
        <v>77.607509020849832</v>
      </c>
      <c r="AJ176">
        <f t="shared" si="59"/>
        <v>87.533504312204599</v>
      </c>
      <c r="AK176">
        <v>100</v>
      </c>
    </row>
    <row r="177" spans="2:37" x14ac:dyDescent="0.35">
      <c r="B177" s="35" t="s">
        <v>171</v>
      </c>
      <c r="D177">
        <v>100</v>
      </c>
      <c r="E177">
        <v>105.79618847204975</v>
      </c>
      <c r="F177">
        <v>112.74901200559387</v>
      </c>
      <c r="G177">
        <v>122.24354413847188</v>
      </c>
      <c r="H177">
        <v>130.71428320058743</v>
      </c>
      <c r="I177">
        <v>139.41421657138719</v>
      </c>
      <c r="J177">
        <v>145.91628932290138</v>
      </c>
      <c r="K177">
        <v>155.44946431789421</v>
      </c>
      <c r="L177">
        <v>162.98390743925967</v>
      </c>
      <c r="M177">
        <v>175.35681378035909</v>
      </c>
      <c r="AB177">
        <f t="shared" si="51"/>
        <v>57.026583595008582</v>
      </c>
      <c r="AC177">
        <f t="shared" si="52"/>
        <v>60.331951859346276</v>
      </c>
      <c r="AD177">
        <f t="shared" si="53"/>
        <v>64.296909583916246</v>
      </c>
      <c r="AE177">
        <f t="shared" si="54"/>
        <v>69.711316887626879</v>
      </c>
      <c r="AF177">
        <f t="shared" si="55"/>
        <v>74.54188997999924</v>
      </c>
      <c r="AG177">
        <f t="shared" si="56"/>
        <v>79.503164756408424</v>
      </c>
      <c r="AH177">
        <f t="shared" si="57"/>
        <v>83.211074709458927</v>
      </c>
      <c r="AI177">
        <f t="shared" si="58"/>
        <v>88.647518717236977</v>
      </c>
      <c r="AJ177">
        <f t="shared" si="59"/>
        <v>92.944154222260821</v>
      </c>
      <c r="AK177">
        <v>100</v>
      </c>
    </row>
    <row r="178" spans="2:37" x14ac:dyDescent="0.35">
      <c r="B178" s="35" t="s">
        <v>273</v>
      </c>
      <c r="D178">
        <v>100</v>
      </c>
      <c r="E178">
        <v>105.64419753451671</v>
      </c>
      <c r="F178">
        <v>105.75975645353495</v>
      </c>
      <c r="G178">
        <v>105.29035097760907</v>
      </c>
      <c r="H178">
        <v>108.12351581607875</v>
      </c>
      <c r="I178">
        <v>107.7878907280801</v>
      </c>
      <c r="J178">
        <v>110.27479190739638</v>
      </c>
      <c r="K178">
        <v>115.48550150615495</v>
      </c>
      <c r="L178">
        <v>113.7666567684627</v>
      </c>
      <c r="M178">
        <v>115.39825332508839</v>
      </c>
      <c r="AB178">
        <f t="shared" si="51"/>
        <v>86.656424268649914</v>
      </c>
      <c r="AC178">
        <f t="shared" si="52"/>
        <v>91.547484030721378</v>
      </c>
      <c r="AD178">
        <f t="shared" si="53"/>
        <v>91.647623257866101</v>
      </c>
      <c r="AE178">
        <f t="shared" si="54"/>
        <v>91.240853257107489</v>
      </c>
      <c r="AF178">
        <f t="shared" si="55"/>
        <v>93.695972599761987</v>
      </c>
      <c r="AG178">
        <f t="shared" si="56"/>
        <v>93.405131899553851</v>
      </c>
      <c r="AH178">
        <f t="shared" si="57"/>
        <v>95.560191536644226</v>
      </c>
      <c r="AI178">
        <f t="shared" si="58"/>
        <v>100.07560615395172</v>
      </c>
      <c r="AJ178">
        <f t="shared" si="59"/>
        <v>98.586116765537753</v>
      </c>
      <c r="AK178">
        <v>100</v>
      </c>
    </row>
    <row r="179" spans="2:37" x14ac:dyDescent="0.35">
      <c r="B179" s="35" t="s">
        <v>1078</v>
      </c>
      <c r="D179">
        <v>100</v>
      </c>
      <c r="E179">
        <v>104.37111827008388</v>
      </c>
      <c r="F179">
        <v>108.37988796067614</v>
      </c>
      <c r="G179">
        <v>111.58719017501039</v>
      </c>
      <c r="H179">
        <v>114.62368945048297</v>
      </c>
      <c r="I179">
        <v>119.87520856283065</v>
      </c>
      <c r="J179">
        <v>124.52835774294681</v>
      </c>
      <c r="K179">
        <v>130.88653530820613</v>
      </c>
      <c r="L179">
        <v>139.47936465646546</v>
      </c>
      <c r="M179">
        <v>150.69627642938013</v>
      </c>
      <c r="AB179">
        <f t="shared" si="51"/>
        <v>66.358640285888143</v>
      </c>
      <c r="AC179">
        <f t="shared" si="52"/>
        <v>69.259254935203842</v>
      </c>
      <c r="AD179">
        <f t="shared" si="53"/>
        <v>71.919419994073678</v>
      </c>
      <c r="AE179">
        <f t="shared" si="54"/>
        <v>74.047742133365063</v>
      </c>
      <c r="AF179">
        <f t="shared" si="55"/>
        <v>76.062721764859504</v>
      </c>
      <c r="AG179">
        <f t="shared" si="56"/>
        <v>79.547558442166959</v>
      </c>
      <c r="AH179">
        <f t="shared" si="57"/>
        <v>82.63532496856601</v>
      </c>
      <c r="AI179">
        <f t="shared" si="58"/>
        <v>86.85452514783448</v>
      </c>
      <c r="AJ179">
        <f t="shared" si="59"/>
        <v>92.556609865426125</v>
      </c>
      <c r="AK179">
        <v>100</v>
      </c>
    </row>
    <row r="180" spans="2:37" x14ac:dyDescent="0.35">
      <c r="B180" s="35" t="s">
        <v>697</v>
      </c>
      <c r="D180">
        <v>100</v>
      </c>
      <c r="E180">
        <v>99.540865977729936</v>
      </c>
      <c r="F180">
        <v>100.79648757170811</v>
      </c>
      <c r="G180">
        <v>102.18566810571375</v>
      </c>
      <c r="H180">
        <v>103.09177742342737</v>
      </c>
      <c r="I180">
        <v>103.44424879571139</v>
      </c>
      <c r="J180">
        <v>104.39872003865425</v>
      </c>
      <c r="K180">
        <v>106.34345545311088</v>
      </c>
      <c r="L180">
        <v>109.85123623389946</v>
      </c>
      <c r="M180">
        <v>112.07389911850727</v>
      </c>
      <c r="AB180">
        <f t="shared" si="51"/>
        <v>89.22684120613998</v>
      </c>
      <c r="AC180">
        <f t="shared" si="52"/>
        <v>88.817170421165713</v>
      </c>
      <c r="AD180">
        <f t="shared" si="53"/>
        <v>89.937521906974609</v>
      </c>
      <c r="AE180">
        <f t="shared" si="54"/>
        <v>91.177043816118427</v>
      </c>
      <c r="AF180">
        <f t="shared" si="55"/>
        <v>91.985536538188811</v>
      </c>
      <c r="AG180">
        <f t="shared" si="56"/>
        <v>92.30003560983377</v>
      </c>
      <c r="AH180">
        <f t="shared" si="57"/>
        <v>93.151680150132663</v>
      </c>
      <c r="AI180">
        <f t="shared" si="58"/>
        <v>94.886906130269452</v>
      </c>
      <c r="AJ180">
        <f t="shared" si="59"/>
        <v>98.016788117403181</v>
      </c>
      <c r="AK180">
        <v>100</v>
      </c>
    </row>
    <row r="181" spans="2:37" x14ac:dyDescent="0.35">
      <c r="B181" s="35" t="s">
        <v>635</v>
      </c>
      <c r="D181">
        <v>100</v>
      </c>
      <c r="E181">
        <v>100.55508547468493</v>
      </c>
      <c r="F181">
        <v>102.5555347645688</v>
      </c>
      <c r="G181">
        <v>109.8551671571816</v>
      </c>
      <c r="H181">
        <v>113.81307088587988</v>
      </c>
      <c r="I181">
        <v>118.86372500888849</v>
      </c>
      <c r="J181">
        <v>117.92867598536094</v>
      </c>
      <c r="K181">
        <v>122.12149121264071</v>
      </c>
      <c r="L181">
        <v>122.95589369552997</v>
      </c>
      <c r="M181">
        <v>124.17632603993157</v>
      </c>
      <c r="AB181">
        <f t="shared" si="51"/>
        <v>80.530647981840644</v>
      </c>
      <c r="AC181">
        <f t="shared" si="52"/>
        <v>80.977661911457488</v>
      </c>
      <c r="AD181">
        <f t="shared" si="53"/>
        <v>82.588636687149091</v>
      </c>
      <c r="AE181">
        <f t="shared" si="54"/>
        <v>88.467077953212524</v>
      </c>
      <c r="AF181">
        <f t="shared" si="55"/>
        <v>91.654403472430673</v>
      </c>
      <c r="AG181">
        <f t="shared" si="56"/>
        <v>95.72172796501107</v>
      </c>
      <c r="AH181">
        <f t="shared" si="57"/>
        <v>94.968726927416455</v>
      </c>
      <c r="AI181">
        <f t="shared" si="58"/>
        <v>98.345228198626131</v>
      </c>
      <c r="AJ181">
        <f t="shared" si="59"/>
        <v>99.017177924873423</v>
      </c>
      <c r="AK181">
        <v>100</v>
      </c>
    </row>
    <row r="182" spans="2:37" x14ac:dyDescent="0.35">
      <c r="B182" s="35" t="s">
        <v>1079</v>
      </c>
      <c r="D182">
        <v>100</v>
      </c>
      <c r="E182">
        <v>104.37111827008388</v>
      </c>
      <c r="F182">
        <v>108.37988796067614</v>
      </c>
      <c r="G182">
        <v>111.58719017501039</v>
      </c>
      <c r="H182">
        <v>114.62368945048297</v>
      </c>
      <c r="I182">
        <v>119.87520856283065</v>
      </c>
      <c r="J182">
        <v>124.52835774294681</v>
      </c>
      <c r="K182">
        <v>130.88653530820613</v>
      </c>
      <c r="L182">
        <v>139.47936465646546</v>
      </c>
      <c r="M182">
        <v>150.69627642938013</v>
      </c>
      <c r="AB182">
        <f t="shared" si="51"/>
        <v>66.358640285888143</v>
      </c>
      <c r="AC182">
        <f t="shared" si="52"/>
        <v>69.259254935203842</v>
      </c>
      <c r="AD182">
        <f t="shared" si="53"/>
        <v>71.919419994073678</v>
      </c>
      <c r="AE182">
        <f t="shared" si="54"/>
        <v>74.047742133365063</v>
      </c>
      <c r="AF182">
        <f t="shared" si="55"/>
        <v>76.062721764859504</v>
      </c>
      <c r="AG182">
        <f t="shared" si="56"/>
        <v>79.547558442166959</v>
      </c>
      <c r="AH182">
        <f t="shared" si="57"/>
        <v>82.63532496856601</v>
      </c>
      <c r="AI182">
        <f t="shared" si="58"/>
        <v>86.85452514783448</v>
      </c>
      <c r="AJ182">
        <f t="shared" si="59"/>
        <v>92.556609865426125</v>
      </c>
      <c r="AK182">
        <v>100</v>
      </c>
    </row>
    <row r="183" spans="2:37" x14ac:dyDescent="0.35">
      <c r="B183" s="35" t="s">
        <v>728</v>
      </c>
      <c r="D183">
        <v>100</v>
      </c>
      <c r="E183">
        <v>104.37111827008388</v>
      </c>
      <c r="F183">
        <v>108.37988796067614</v>
      </c>
      <c r="G183">
        <v>111.58719017501039</v>
      </c>
      <c r="H183">
        <v>114.62368945048297</v>
      </c>
      <c r="I183">
        <v>119.87520856283065</v>
      </c>
      <c r="J183">
        <v>124.52835774294681</v>
      </c>
      <c r="K183">
        <v>130.88653530820613</v>
      </c>
      <c r="L183">
        <v>139.47936465646546</v>
      </c>
      <c r="M183">
        <v>150.69627642938013</v>
      </c>
      <c r="AB183">
        <f t="shared" si="51"/>
        <v>66.358640285888143</v>
      </c>
      <c r="AC183">
        <f t="shared" si="52"/>
        <v>69.259254935203842</v>
      </c>
      <c r="AD183">
        <f t="shared" si="53"/>
        <v>71.919419994073678</v>
      </c>
      <c r="AE183">
        <f t="shared" si="54"/>
        <v>74.047742133365063</v>
      </c>
      <c r="AF183">
        <f t="shared" si="55"/>
        <v>76.062721764859504</v>
      </c>
      <c r="AG183">
        <f t="shared" si="56"/>
        <v>79.547558442166959</v>
      </c>
      <c r="AH183">
        <f t="shared" si="57"/>
        <v>82.63532496856601</v>
      </c>
      <c r="AI183">
        <f t="shared" si="58"/>
        <v>86.85452514783448</v>
      </c>
      <c r="AJ183">
        <f t="shared" si="59"/>
        <v>92.556609865426125</v>
      </c>
      <c r="AK183">
        <v>100</v>
      </c>
    </row>
    <row r="184" spans="2:37" x14ac:dyDescent="0.35">
      <c r="B184" s="35" t="s">
        <v>1080</v>
      </c>
      <c r="D184">
        <v>100</v>
      </c>
      <c r="E184">
        <v>104.37111827008388</v>
      </c>
      <c r="F184">
        <v>108.37988796067614</v>
      </c>
      <c r="G184">
        <v>111.58719017501039</v>
      </c>
      <c r="H184">
        <v>114.62368945048297</v>
      </c>
      <c r="I184">
        <v>119.87520856283065</v>
      </c>
      <c r="J184">
        <v>124.52835774294681</v>
      </c>
      <c r="K184">
        <v>130.88653530820613</v>
      </c>
      <c r="L184">
        <v>139.47936465646546</v>
      </c>
      <c r="M184">
        <v>150.69627642938013</v>
      </c>
      <c r="AB184">
        <f t="shared" si="51"/>
        <v>66.358640285888143</v>
      </c>
      <c r="AC184">
        <f t="shared" si="52"/>
        <v>69.259254935203842</v>
      </c>
      <c r="AD184">
        <f t="shared" si="53"/>
        <v>71.919419994073678</v>
      </c>
      <c r="AE184">
        <f t="shared" si="54"/>
        <v>74.047742133365063</v>
      </c>
      <c r="AF184">
        <f t="shared" si="55"/>
        <v>76.062721764859504</v>
      </c>
      <c r="AG184">
        <f t="shared" si="56"/>
        <v>79.547558442166959</v>
      </c>
      <c r="AH184">
        <f t="shared" si="57"/>
        <v>82.63532496856601</v>
      </c>
      <c r="AI184">
        <f t="shared" si="58"/>
        <v>86.85452514783448</v>
      </c>
      <c r="AJ184">
        <f t="shared" si="59"/>
        <v>92.556609865426125</v>
      </c>
      <c r="AK184">
        <v>100</v>
      </c>
    </row>
    <row r="185" spans="2:37" x14ac:dyDescent="0.35">
      <c r="B185" s="35" t="s">
        <v>1081</v>
      </c>
      <c r="D185">
        <v>100</v>
      </c>
      <c r="E185">
        <v>104.37111827008388</v>
      </c>
      <c r="F185">
        <v>108.37988796067614</v>
      </c>
      <c r="G185">
        <v>111.58719017501039</v>
      </c>
      <c r="H185">
        <v>114.62368945048297</v>
      </c>
      <c r="I185">
        <v>119.87520856283065</v>
      </c>
      <c r="J185">
        <v>124.52835774294681</v>
      </c>
      <c r="K185">
        <v>130.88653530820613</v>
      </c>
      <c r="L185">
        <v>139.47936465646546</v>
      </c>
      <c r="M185">
        <v>150.69627642938013</v>
      </c>
      <c r="AB185">
        <f t="shared" si="51"/>
        <v>66.358640285888143</v>
      </c>
      <c r="AC185">
        <f t="shared" si="52"/>
        <v>69.259254935203842</v>
      </c>
      <c r="AD185">
        <f t="shared" si="53"/>
        <v>71.919419994073678</v>
      </c>
      <c r="AE185">
        <f t="shared" si="54"/>
        <v>74.047742133365063</v>
      </c>
      <c r="AF185">
        <f t="shared" si="55"/>
        <v>76.062721764859504</v>
      </c>
      <c r="AG185">
        <f t="shared" si="56"/>
        <v>79.547558442166959</v>
      </c>
      <c r="AH185">
        <f t="shared" si="57"/>
        <v>82.63532496856601</v>
      </c>
      <c r="AI185">
        <f t="shared" si="58"/>
        <v>86.85452514783448</v>
      </c>
      <c r="AJ185">
        <f t="shared" si="59"/>
        <v>92.556609865426125</v>
      </c>
      <c r="AK185">
        <v>100</v>
      </c>
    </row>
    <row r="186" spans="2:37" x14ac:dyDescent="0.35">
      <c r="B186" s="35" t="s">
        <v>737</v>
      </c>
      <c r="D186">
        <v>100</v>
      </c>
      <c r="E186">
        <v>102.36982634915879</v>
      </c>
      <c r="F186">
        <v>103.57700015761466</v>
      </c>
      <c r="G186">
        <v>104.80129603878009</v>
      </c>
      <c r="H186">
        <v>106.05949309106846</v>
      </c>
      <c r="I186">
        <v>108.15703464312804</v>
      </c>
      <c r="J186">
        <v>110.55905816614433</v>
      </c>
      <c r="K186">
        <v>112.87214855451045</v>
      </c>
      <c r="L186">
        <v>115.56681307991347</v>
      </c>
      <c r="M186">
        <v>118.74430155162091</v>
      </c>
      <c r="AB186">
        <f t="shared" si="51"/>
        <v>84.214567514658938</v>
      </c>
      <c r="AC186">
        <f t="shared" si="52"/>
        <v>86.210306525451458</v>
      </c>
      <c r="AD186">
        <f t="shared" si="53"/>
        <v>87.226922727392804</v>
      </c>
      <c r="AE186">
        <f t="shared" si="54"/>
        <v>88.257958208816063</v>
      </c>
      <c r="AF186">
        <f t="shared" si="55"/>
        <v>89.317543414882891</v>
      </c>
      <c r="AG186">
        <f t="shared" si="56"/>
        <v>91.08397896139013</v>
      </c>
      <c r="AH186">
        <f t="shared" si="57"/>
        <v>93.10683268289867</v>
      </c>
      <c r="AI186">
        <f t="shared" si="58"/>
        <v>95.054791749684341</v>
      </c>
      <c r="AJ186">
        <f t="shared" si="59"/>
        <v>97.324091825723428</v>
      </c>
      <c r="AK186">
        <v>100</v>
      </c>
    </row>
    <row r="187" spans="2:37" x14ac:dyDescent="0.35">
      <c r="B187" s="35" t="s">
        <v>1082</v>
      </c>
      <c r="D187">
        <v>100</v>
      </c>
      <c r="E187">
        <v>104.37111827008388</v>
      </c>
      <c r="F187">
        <v>108.37988796067614</v>
      </c>
      <c r="G187">
        <v>111.58719017501039</v>
      </c>
      <c r="H187">
        <v>114.62368945048297</v>
      </c>
      <c r="I187">
        <v>119.87520856283065</v>
      </c>
      <c r="J187">
        <v>124.52835774294681</v>
      </c>
      <c r="K187">
        <v>130.88653530820613</v>
      </c>
      <c r="L187">
        <v>139.47936465646546</v>
      </c>
      <c r="M187">
        <v>150.69627642938013</v>
      </c>
      <c r="AB187">
        <f t="shared" si="51"/>
        <v>66.358640285888143</v>
      </c>
      <c r="AC187">
        <f t="shared" si="52"/>
        <v>69.259254935203842</v>
      </c>
      <c r="AD187">
        <f t="shared" si="53"/>
        <v>71.919419994073678</v>
      </c>
      <c r="AE187">
        <f t="shared" si="54"/>
        <v>74.047742133365063</v>
      </c>
      <c r="AF187">
        <f t="shared" si="55"/>
        <v>76.062721764859504</v>
      </c>
      <c r="AG187">
        <f t="shared" si="56"/>
        <v>79.547558442166959</v>
      </c>
      <c r="AH187">
        <f t="shared" si="57"/>
        <v>82.63532496856601</v>
      </c>
      <c r="AI187">
        <f t="shared" si="58"/>
        <v>86.85452514783448</v>
      </c>
      <c r="AJ187">
        <f t="shared" si="59"/>
        <v>92.556609865426125</v>
      </c>
      <c r="AK187">
        <v>100</v>
      </c>
    </row>
    <row r="188" spans="2:37" x14ac:dyDescent="0.35">
      <c r="B188" s="35" t="s">
        <v>1083</v>
      </c>
      <c r="D188">
        <v>100</v>
      </c>
      <c r="E188">
        <v>104.37111827008388</v>
      </c>
      <c r="F188">
        <v>108.37988796067614</v>
      </c>
      <c r="G188">
        <v>111.58719017501039</v>
      </c>
      <c r="H188">
        <v>114.62368945048297</v>
      </c>
      <c r="I188">
        <v>119.87520856283065</v>
      </c>
      <c r="J188">
        <v>124.52835774294681</v>
      </c>
      <c r="K188">
        <v>130.88653530820613</v>
      </c>
      <c r="L188">
        <v>139.47936465646546</v>
      </c>
      <c r="M188">
        <v>150.69627642938013</v>
      </c>
      <c r="AB188">
        <f t="shared" si="51"/>
        <v>66.358640285888143</v>
      </c>
      <c r="AC188">
        <f t="shared" si="52"/>
        <v>69.259254935203842</v>
      </c>
      <c r="AD188">
        <f t="shared" si="53"/>
        <v>71.919419994073678</v>
      </c>
      <c r="AE188">
        <f t="shared" si="54"/>
        <v>74.047742133365063</v>
      </c>
      <c r="AF188">
        <f t="shared" si="55"/>
        <v>76.062721764859504</v>
      </c>
      <c r="AG188">
        <f t="shared" si="56"/>
        <v>79.547558442166959</v>
      </c>
      <c r="AH188">
        <f t="shared" si="57"/>
        <v>82.63532496856601</v>
      </c>
      <c r="AI188">
        <f t="shared" si="58"/>
        <v>86.85452514783448</v>
      </c>
      <c r="AJ188">
        <f t="shared" si="59"/>
        <v>92.556609865426125</v>
      </c>
      <c r="AK188">
        <v>100</v>
      </c>
    </row>
    <row r="189" spans="2:37" x14ac:dyDescent="0.35">
      <c r="B189" s="35" t="s">
        <v>1084</v>
      </c>
      <c r="D189">
        <v>100</v>
      </c>
      <c r="E189">
        <v>104.37111827008388</v>
      </c>
      <c r="F189">
        <v>108.37988796067614</v>
      </c>
      <c r="G189">
        <v>111.58719017501039</v>
      </c>
      <c r="H189">
        <v>114.62368945048297</v>
      </c>
      <c r="I189">
        <v>119.87520856283065</v>
      </c>
      <c r="J189">
        <v>124.52835774294681</v>
      </c>
      <c r="K189">
        <v>130.88653530820613</v>
      </c>
      <c r="L189">
        <v>139.47936465646546</v>
      </c>
      <c r="M189">
        <v>150.69627642938013</v>
      </c>
      <c r="AB189">
        <f t="shared" si="51"/>
        <v>66.358640285888143</v>
      </c>
      <c r="AC189">
        <f t="shared" si="52"/>
        <v>69.259254935203842</v>
      </c>
      <c r="AD189">
        <f t="shared" si="53"/>
        <v>71.919419994073678</v>
      </c>
      <c r="AE189">
        <f t="shared" si="54"/>
        <v>74.047742133365063</v>
      </c>
      <c r="AF189">
        <f t="shared" si="55"/>
        <v>76.062721764859504</v>
      </c>
      <c r="AG189">
        <f t="shared" si="56"/>
        <v>79.547558442166959</v>
      </c>
      <c r="AH189">
        <f t="shared" si="57"/>
        <v>82.63532496856601</v>
      </c>
      <c r="AI189">
        <f t="shared" si="58"/>
        <v>86.85452514783448</v>
      </c>
      <c r="AJ189">
        <f t="shared" si="59"/>
        <v>92.556609865426125</v>
      </c>
      <c r="AK189">
        <v>100</v>
      </c>
    </row>
    <row r="190" spans="2:37" x14ac:dyDescent="0.35">
      <c r="B190" s="35" t="s">
        <v>750</v>
      </c>
      <c r="D190">
        <v>100</v>
      </c>
      <c r="E190">
        <v>104.37111827008388</v>
      </c>
      <c r="F190">
        <v>108.37988796067614</v>
      </c>
      <c r="G190">
        <v>111.58719017501039</v>
      </c>
      <c r="H190">
        <v>114.62368945048297</v>
      </c>
      <c r="I190">
        <v>119.87520856283065</v>
      </c>
      <c r="J190">
        <v>124.52835774294681</v>
      </c>
      <c r="K190">
        <v>130.88653530820613</v>
      </c>
      <c r="L190">
        <v>139.47936465646546</v>
      </c>
      <c r="M190">
        <v>150.69627642938013</v>
      </c>
      <c r="AB190">
        <f t="shared" si="51"/>
        <v>66.358640285888143</v>
      </c>
      <c r="AC190">
        <f t="shared" si="52"/>
        <v>69.259254935203842</v>
      </c>
      <c r="AD190">
        <f t="shared" si="53"/>
        <v>71.919419994073678</v>
      </c>
      <c r="AE190">
        <f t="shared" si="54"/>
        <v>74.047742133365063</v>
      </c>
      <c r="AF190">
        <f t="shared" si="55"/>
        <v>76.062721764859504</v>
      </c>
      <c r="AG190">
        <f t="shared" si="56"/>
        <v>79.547558442166959</v>
      </c>
      <c r="AH190">
        <f t="shared" si="57"/>
        <v>82.63532496856601</v>
      </c>
      <c r="AI190">
        <f t="shared" si="58"/>
        <v>86.85452514783448</v>
      </c>
      <c r="AJ190">
        <f t="shared" si="59"/>
        <v>92.556609865426125</v>
      </c>
      <c r="AK190">
        <v>100</v>
      </c>
    </row>
    <row r="191" spans="2:37" x14ac:dyDescent="0.35">
      <c r="B191" s="35" t="s">
        <v>321</v>
      </c>
      <c r="D191">
        <v>100</v>
      </c>
      <c r="E191">
        <v>115.7297032514581</v>
      </c>
      <c r="F191">
        <v>116.12878854376081</v>
      </c>
      <c r="G191">
        <v>120.47680494396489</v>
      </c>
      <c r="H191">
        <v>122.49491092420479</v>
      </c>
      <c r="I191">
        <v>108.64028339225949</v>
      </c>
      <c r="J191">
        <v>107.80254942831608</v>
      </c>
      <c r="K191">
        <v>113.13925238733023</v>
      </c>
      <c r="L191">
        <v>119.99166684728641</v>
      </c>
      <c r="M191">
        <v>121.17048721630046</v>
      </c>
      <c r="AB191">
        <f t="shared" si="51"/>
        <v>82.528346875003322</v>
      </c>
      <c r="AC191">
        <f t="shared" si="52"/>
        <v>95.509810936775338</v>
      </c>
      <c r="AD191">
        <f t="shared" si="53"/>
        <v>95.839169431134039</v>
      </c>
      <c r="AE191">
        <f t="shared" si="54"/>
        <v>99.427515488076494</v>
      </c>
      <c r="AF191">
        <f t="shared" si="55"/>
        <v>101.09302499175408</v>
      </c>
      <c r="AG191">
        <f t="shared" si="56"/>
        <v>89.659029923950541</v>
      </c>
      <c r="AH191">
        <f t="shared" si="57"/>
        <v>88.967661932297617</v>
      </c>
      <c r="AI191">
        <f t="shared" si="58"/>
        <v>93.371954662001372</v>
      </c>
      <c r="AJ191">
        <f t="shared" si="59"/>
        <v>99.027139036826895</v>
      </c>
      <c r="AK191">
        <v>100</v>
      </c>
    </row>
    <row r="192" spans="2:37" x14ac:dyDescent="0.35">
      <c r="B192" s="35" t="s">
        <v>329</v>
      </c>
      <c r="D192">
        <v>100</v>
      </c>
      <c r="E192">
        <v>114.20082352702734</v>
      </c>
      <c r="F192">
        <v>123.10268957567413</v>
      </c>
      <c r="G192">
        <v>128.44163454557466</v>
      </c>
      <c r="H192">
        <v>148.86619733178046</v>
      </c>
      <c r="I192">
        <v>206.74781490491876</v>
      </c>
      <c r="J192">
        <v>242.58337919443812</v>
      </c>
      <c r="K192">
        <v>296.14714180579932</v>
      </c>
      <c r="L192">
        <v>341.74786318958064</v>
      </c>
      <c r="M192">
        <v>369.53194509338215</v>
      </c>
      <c r="AB192">
        <f t="shared" si="51"/>
        <v>27.061259879637632</v>
      </c>
      <c r="AC192">
        <f t="shared" si="52"/>
        <v>30.904181639335228</v>
      </c>
      <c r="AD192">
        <f t="shared" si="53"/>
        <v>33.313138744896762</v>
      </c>
      <c r="AE192">
        <f t="shared" si="54"/>
        <v>34.757924518032389</v>
      </c>
      <c r="AF192">
        <f t="shared" si="55"/>
        <v>40.285068532887294</v>
      </c>
      <c r="AG192">
        <f t="shared" si="56"/>
        <v>55.948563486892255</v>
      </c>
      <c r="AH192">
        <f t="shared" si="57"/>
        <v>65.646118668613724</v>
      </c>
      <c r="AI192">
        <f t="shared" si="58"/>
        <v>80.141147670186356</v>
      </c>
      <c r="AJ192">
        <f t="shared" si="59"/>
        <v>92.481277390840901</v>
      </c>
      <c r="AK192">
        <v>100</v>
      </c>
    </row>
    <row r="193" spans="2:37" x14ac:dyDescent="0.35">
      <c r="B193" s="35" t="s">
        <v>275</v>
      </c>
      <c r="D193">
        <v>100</v>
      </c>
      <c r="E193">
        <v>99.669805046624006</v>
      </c>
      <c r="F193">
        <v>100.75436381302201</v>
      </c>
      <c r="G193">
        <v>102.97792857338092</v>
      </c>
      <c r="H193">
        <v>102.66075024373072</v>
      </c>
      <c r="I193">
        <v>105.16736058661526</v>
      </c>
      <c r="J193">
        <v>105.80901644769594</v>
      </c>
      <c r="K193">
        <v>107.16191340361078</v>
      </c>
      <c r="L193">
        <v>107.42493373719905</v>
      </c>
      <c r="M193">
        <v>108.91700290835071</v>
      </c>
      <c r="AB193">
        <f t="shared" si="51"/>
        <v>91.813029490121011</v>
      </c>
      <c r="AC193">
        <f t="shared" si="52"/>
        <v>91.509867500203029</v>
      </c>
      <c r="AD193">
        <f t="shared" si="53"/>
        <v>92.505633760233721</v>
      </c>
      <c r="AE193">
        <f t="shared" si="54"/>
        <v>94.547155929393981</v>
      </c>
      <c r="AF193">
        <f t="shared" si="55"/>
        <v>94.255944896055965</v>
      </c>
      <c r="AG193">
        <f t="shared" si="56"/>
        <v>96.557339789370971</v>
      </c>
      <c r="AH193">
        <f t="shared" si="57"/>
        <v>97.146463474330062</v>
      </c>
      <c r="AI193">
        <f t="shared" si="58"/>
        <v>98.388599155435102</v>
      </c>
      <c r="AJ193">
        <f t="shared" si="59"/>
        <v>98.630086091877516</v>
      </c>
      <c r="AK193">
        <v>100</v>
      </c>
    </row>
    <row r="194" spans="2:37" x14ac:dyDescent="0.35">
      <c r="B194" s="35" t="s">
        <v>1085</v>
      </c>
      <c r="D194">
        <v>100</v>
      </c>
      <c r="E194">
        <v>104.37111827008388</v>
      </c>
      <c r="F194">
        <v>108.37988796067614</v>
      </c>
      <c r="G194">
        <v>111.58719017501039</v>
      </c>
      <c r="H194">
        <v>114.62368945048297</v>
      </c>
      <c r="I194">
        <v>119.87520856283065</v>
      </c>
      <c r="J194">
        <v>124.52835774294681</v>
      </c>
      <c r="K194">
        <v>130.88653530820613</v>
      </c>
      <c r="L194">
        <v>139.47936465646546</v>
      </c>
      <c r="M194">
        <v>150.69627642938013</v>
      </c>
      <c r="AB194">
        <f t="shared" si="51"/>
        <v>66.358640285888143</v>
      </c>
      <c r="AC194">
        <f t="shared" si="52"/>
        <v>69.259254935203842</v>
      </c>
      <c r="AD194">
        <f t="shared" si="53"/>
        <v>71.919419994073678</v>
      </c>
      <c r="AE194">
        <f t="shared" si="54"/>
        <v>74.047742133365063</v>
      </c>
      <c r="AF194">
        <f t="shared" si="55"/>
        <v>76.062721764859504</v>
      </c>
      <c r="AG194">
        <f t="shared" si="56"/>
        <v>79.547558442166959</v>
      </c>
      <c r="AH194">
        <f t="shared" si="57"/>
        <v>82.63532496856601</v>
      </c>
      <c r="AI194">
        <f t="shared" si="58"/>
        <v>86.85452514783448</v>
      </c>
      <c r="AJ194">
        <f t="shared" si="59"/>
        <v>92.556609865426125</v>
      </c>
      <c r="AK194">
        <v>100</v>
      </c>
    </row>
    <row r="195" spans="2:37" x14ac:dyDescent="0.35">
      <c r="B195" s="35" t="s">
        <v>1086</v>
      </c>
      <c r="D195">
        <v>100</v>
      </c>
      <c r="E195">
        <v>106.37377624974076</v>
      </c>
      <c r="F195">
        <v>120.92178088286569</v>
      </c>
      <c r="G195">
        <v>117.96702069397196</v>
      </c>
      <c r="H195">
        <v>114.56938685855904</v>
      </c>
      <c r="I195">
        <v>118.3252014509348</v>
      </c>
      <c r="J195">
        <v>120.86270372133241</v>
      </c>
      <c r="K195">
        <v>122.69396128455317</v>
      </c>
      <c r="L195">
        <v>125.52822506761919</v>
      </c>
      <c r="M195">
        <v>128.02538776832364</v>
      </c>
      <c r="AB195">
        <f t="shared" si="51"/>
        <v>78.109507608726219</v>
      </c>
      <c r="AC195">
        <f t="shared" si="52"/>
        <v>83.088032853480669</v>
      </c>
      <c r="AD195">
        <f t="shared" si="53"/>
        <v>94.451407639309224</v>
      </c>
      <c r="AE195">
        <f t="shared" si="54"/>
        <v>92.143459004745665</v>
      </c>
      <c r="AF195">
        <f t="shared" si="55"/>
        <v>89.489583945557143</v>
      </c>
      <c r="AG195">
        <f t="shared" si="56"/>
        <v>92.423232230358536</v>
      </c>
      <c r="AH195">
        <f t="shared" si="57"/>
        <v>94.405262759326376</v>
      </c>
      <c r="AI195">
        <f t="shared" si="58"/>
        <v>95.835649025005651</v>
      </c>
      <c r="AJ195">
        <f t="shared" si="59"/>
        <v>98.049478510290982</v>
      </c>
      <c r="AK195">
        <v>100</v>
      </c>
    </row>
    <row r="196" spans="2:37" x14ac:dyDescent="0.35">
      <c r="B196" s="35" t="s">
        <v>1087</v>
      </c>
      <c r="D196">
        <v>100</v>
      </c>
      <c r="E196">
        <v>104.37111827008388</v>
      </c>
      <c r="F196">
        <v>108.37988796067614</v>
      </c>
      <c r="G196">
        <v>111.58719017501039</v>
      </c>
      <c r="H196">
        <v>114.62368945048297</v>
      </c>
      <c r="I196">
        <v>119.87520856283065</v>
      </c>
      <c r="J196">
        <v>124.52835774294681</v>
      </c>
      <c r="K196">
        <v>130.88653530820613</v>
      </c>
      <c r="L196">
        <v>139.47936465646546</v>
      </c>
      <c r="M196">
        <v>150.69627642938013</v>
      </c>
      <c r="AB196">
        <f t="shared" si="51"/>
        <v>66.358640285888143</v>
      </c>
      <c r="AC196">
        <f t="shared" si="52"/>
        <v>69.259254935203842</v>
      </c>
      <c r="AD196">
        <f t="shared" si="53"/>
        <v>71.919419994073678</v>
      </c>
      <c r="AE196">
        <f t="shared" si="54"/>
        <v>74.047742133365063</v>
      </c>
      <c r="AF196">
        <f t="shared" si="55"/>
        <v>76.062721764859504</v>
      </c>
      <c r="AG196">
        <f t="shared" si="56"/>
        <v>79.547558442166959</v>
      </c>
      <c r="AH196">
        <f t="shared" si="57"/>
        <v>82.63532496856601</v>
      </c>
      <c r="AI196">
        <f t="shared" si="58"/>
        <v>86.85452514783448</v>
      </c>
      <c r="AJ196">
        <f t="shared" si="59"/>
        <v>92.556609865426125</v>
      </c>
      <c r="AK196">
        <v>100</v>
      </c>
    </row>
    <row r="197" spans="2:37" x14ac:dyDescent="0.35">
      <c r="B197" s="35" t="s">
        <v>1088</v>
      </c>
      <c r="D197">
        <v>100</v>
      </c>
      <c r="E197">
        <v>104.37111827008388</v>
      </c>
      <c r="F197">
        <v>108.37988796067614</v>
      </c>
      <c r="G197">
        <v>111.58719017501039</v>
      </c>
      <c r="H197">
        <v>114.62368945048297</v>
      </c>
      <c r="I197">
        <v>119.87520856283065</v>
      </c>
      <c r="J197">
        <v>124.52835774294681</v>
      </c>
      <c r="K197">
        <v>130.88653530820613</v>
      </c>
      <c r="L197">
        <v>139.47936465646546</v>
      </c>
      <c r="M197">
        <v>150.69627642938013</v>
      </c>
      <c r="AB197">
        <f t="shared" si="51"/>
        <v>66.358640285888143</v>
      </c>
      <c r="AC197">
        <f t="shared" si="52"/>
        <v>69.259254935203842</v>
      </c>
      <c r="AD197">
        <f t="shared" si="53"/>
        <v>71.919419994073678</v>
      </c>
      <c r="AE197">
        <f t="shared" si="54"/>
        <v>74.047742133365063</v>
      </c>
      <c r="AF197">
        <f t="shared" si="55"/>
        <v>76.062721764859504</v>
      </c>
      <c r="AG197">
        <f t="shared" si="56"/>
        <v>79.547558442166959</v>
      </c>
      <c r="AH197">
        <f t="shared" si="57"/>
        <v>82.63532496856601</v>
      </c>
      <c r="AI197">
        <f t="shared" si="58"/>
        <v>86.85452514783448</v>
      </c>
      <c r="AJ197">
        <f t="shared" si="59"/>
        <v>92.556609865426125</v>
      </c>
      <c r="AK197">
        <v>100</v>
      </c>
    </row>
    <row r="198" spans="2:37" x14ac:dyDescent="0.35">
      <c r="B198" s="35" t="s">
        <v>1089</v>
      </c>
      <c r="D198">
        <v>100</v>
      </c>
      <c r="E198">
        <v>104.37111827008388</v>
      </c>
      <c r="F198">
        <v>108.37988796067614</v>
      </c>
      <c r="G198">
        <v>111.58719017501039</v>
      </c>
      <c r="H198">
        <v>114.62368945048297</v>
      </c>
      <c r="I198">
        <v>119.87520856283065</v>
      </c>
      <c r="J198">
        <v>124.52835774294681</v>
      </c>
      <c r="K198">
        <v>130.88653530820613</v>
      </c>
      <c r="L198">
        <v>139.47936465646546</v>
      </c>
      <c r="M198">
        <v>150.69627642938013</v>
      </c>
      <c r="AB198">
        <f t="shared" si="51"/>
        <v>66.358640285888143</v>
      </c>
      <c r="AC198">
        <f t="shared" si="52"/>
        <v>69.259254935203842</v>
      </c>
      <c r="AD198">
        <f t="shared" si="53"/>
        <v>71.919419994073678</v>
      </c>
      <c r="AE198">
        <f t="shared" si="54"/>
        <v>74.047742133365063</v>
      </c>
      <c r="AF198">
        <f t="shared" si="55"/>
        <v>76.062721764859504</v>
      </c>
      <c r="AG198">
        <f t="shared" si="56"/>
        <v>79.547558442166959</v>
      </c>
      <c r="AH198">
        <f t="shared" si="57"/>
        <v>82.63532496856601</v>
      </c>
      <c r="AI198">
        <f t="shared" si="58"/>
        <v>86.85452514783448</v>
      </c>
      <c r="AJ198">
        <f t="shared" si="59"/>
        <v>92.556609865426125</v>
      </c>
      <c r="AK198">
        <v>100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3EA06-C6CB-4FB7-A4D3-4F045DE3AD0E}">
  <sheetPr filterMode="1">
    <tabColor theme="5" tint="0.79998168889431442"/>
  </sheetPr>
  <dimension ref="A1:O1886"/>
  <sheetViews>
    <sheetView zoomScale="70" zoomScaleNormal="70" workbookViewId="0">
      <selection activeCell="B1" sqref="A1:O1886"/>
    </sheetView>
  </sheetViews>
  <sheetFormatPr defaultRowHeight="14.5" x14ac:dyDescent="0.35"/>
  <cols>
    <col min="6" max="6" width="11.90625" bestFit="1" customWidth="1"/>
  </cols>
  <sheetData>
    <row r="1" spans="1:15" ht="15.5" x14ac:dyDescent="0.35">
      <c r="A1" s="8" t="s">
        <v>472</v>
      </c>
      <c r="B1" s="8" t="s">
        <v>473</v>
      </c>
      <c r="C1" s="8" t="s">
        <v>474</v>
      </c>
      <c r="D1" s="8" t="s">
        <v>475</v>
      </c>
      <c r="E1" s="8" t="s">
        <v>476</v>
      </c>
      <c r="F1" s="8" t="s">
        <v>477</v>
      </c>
      <c r="G1" s="8" t="s">
        <v>478</v>
      </c>
      <c r="H1" s="8" t="s">
        <v>479</v>
      </c>
      <c r="I1" s="8" t="s">
        <v>480</v>
      </c>
      <c r="J1" s="8" t="s">
        <v>481</v>
      </c>
      <c r="K1" s="8" t="s">
        <v>482</v>
      </c>
      <c r="L1" s="8" t="s">
        <v>483</v>
      </c>
      <c r="M1" s="8" t="s">
        <v>484</v>
      </c>
      <c r="N1" s="8" t="s">
        <v>485</v>
      </c>
      <c r="O1" s="8" t="s">
        <v>486</v>
      </c>
    </row>
    <row r="2" spans="1:15" ht="15.5" hidden="1" x14ac:dyDescent="0.35">
      <c r="A2" s="8" t="s">
        <v>677</v>
      </c>
      <c r="B2" s="8" t="s">
        <v>678</v>
      </c>
      <c r="C2" s="9" t="s">
        <v>489</v>
      </c>
      <c r="D2" s="8" t="s">
        <v>9</v>
      </c>
      <c r="E2" s="8">
        <v>6110</v>
      </c>
      <c r="F2" s="8" t="s">
        <v>490</v>
      </c>
      <c r="G2" s="9" t="s">
        <v>679</v>
      </c>
      <c r="H2" s="8" t="s">
        <v>680</v>
      </c>
      <c r="I2" s="8">
        <v>2010</v>
      </c>
      <c r="J2" s="8">
        <v>2010</v>
      </c>
      <c r="K2" s="8" t="s">
        <v>493</v>
      </c>
      <c r="L2" s="8">
        <v>4462.6268559999999</v>
      </c>
      <c r="M2" s="8" t="s">
        <v>494</v>
      </c>
      <c r="N2" s="8" t="s">
        <v>495</v>
      </c>
      <c r="O2" s="8" t="s">
        <v>681</v>
      </c>
    </row>
    <row r="3" spans="1:15" ht="15.5" hidden="1" x14ac:dyDescent="0.35">
      <c r="A3" s="8" t="s">
        <v>677</v>
      </c>
      <c r="B3" s="8" t="s">
        <v>678</v>
      </c>
      <c r="C3" s="9" t="s">
        <v>489</v>
      </c>
      <c r="D3" s="8" t="s">
        <v>9</v>
      </c>
      <c r="E3" s="8">
        <v>6110</v>
      </c>
      <c r="F3" s="8" t="s">
        <v>490</v>
      </c>
      <c r="G3" s="9" t="s">
        <v>679</v>
      </c>
      <c r="H3" s="8" t="s">
        <v>680</v>
      </c>
      <c r="I3" s="8">
        <v>2011</v>
      </c>
      <c r="J3" s="8">
        <v>2011</v>
      </c>
      <c r="K3" s="8" t="s">
        <v>493</v>
      </c>
      <c r="L3" s="8">
        <v>5171.3042539999997</v>
      </c>
      <c r="M3" s="8" t="s">
        <v>494</v>
      </c>
      <c r="N3" s="8" t="s">
        <v>495</v>
      </c>
      <c r="O3" s="8" t="s">
        <v>681</v>
      </c>
    </row>
    <row r="4" spans="1:15" ht="15.5" hidden="1" x14ac:dyDescent="0.35">
      <c r="A4" s="8" t="s">
        <v>677</v>
      </c>
      <c r="B4" s="8" t="s">
        <v>678</v>
      </c>
      <c r="C4" s="9" t="s">
        <v>489</v>
      </c>
      <c r="D4" s="8" t="s">
        <v>9</v>
      </c>
      <c r="E4" s="8">
        <v>6110</v>
      </c>
      <c r="F4" s="8" t="s">
        <v>490</v>
      </c>
      <c r="G4" s="9" t="s">
        <v>679</v>
      </c>
      <c r="H4" s="8" t="s">
        <v>680</v>
      </c>
      <c r="I4" s="8">
        <v>2012</v>
      </c>
      <c r="J4" s="8">
        <v>2012</v>
      </c>
      <c r="K4" s="8" t="s">
        <v>493</v>
      </c>
      <c r="L4" s="8">
        <v>5416.5635670000001</v>
      </c>
      <c r="M4" s="8" t="s">
        <v>494</v>
      </c>
      <c r="N4" s="8" t="s">
        <v>495</v>
      </c>
      <c r="O4" s="8" t="s">
        <v>681</v>
      </c>
    </row>
    <row r="5" spans="1:15" ht="15.5" hidden="1" x14ac:dyDescent="0.35">
      <c r="A5" s="8" t="s">
        <v>677</v>
      </c>
      <c r="B5" s="8" t="s">
        <v>678</v>
      </c>
      <c r="C5" s="9" t="s">
        <v>489</v>
      </c>
      <c r="D5" s="8" t="s">
        <v>9</v>
      </c>
      <c r="E5" s="8">
        <v>6110</v>
      </c>
      <c r="F5" s="8" t="s">
        <v>490</v>
      </c>
      <c r="G5" s="9" t="s">
        <v>679</v>
      </c>
      <c r="H5" s="8" t="s">
        <v>680</v>
      </c>
      <c r="I5" s="8">
        <v>2013</v>
      </c>
      <c r="J5" s="8">
        <v>2013</v>
      </c>
      <c r="K5" s="8" t="s">
        <v>493</v>
      </c>
      <c r="L5" s="8">
        <v>5331.9488959999999</v>
      </c>
      <c r="M5" s="8" t="s">
        <v>494</v>
      </c>
      <c r="N5" s="8" t="s">
        <v>495</v>
      </c>
      <c r="O5" s="8" t="s">
        <v>681</v>
      </c>
    </row>
    <row r="6" spans="1:15" ht="15.5" hidden="1" x14ac:dyDescent="0.35">
      <c r="A6" s="8" t="s">
        <v>677</v>
      </c>
      <c r="B6" s="8" t="s">
        <v>678</v>
      </c>
      <c r="C6" s="9" t="s">
        <v>489</v>
      </c>
      <c r="D6" s="8" t="s">
        <v>9</v>
      </c>
      <c r="E6" s="8">
        <v>6110</v>
      </c>
      <c r="F6" s="8" t="s">
        <v>490</v>
      </c>
      <c r="G6" s="9" t="s">
        <v>679</v>
      </c>
      <c r="H6" s="8" t="s">
        <v>680</v>
      </c>
      <c r="I6" s="8">
        <v>2014</v>
      </c>
      <c r="J6" s="8">
        <v>2014</v>
      </c>
      <c r="K6" s="8" t="s">
        <v>493</v>
      </c>
      <c r="L6" s="8">
        <v>5136.2592249999998</v>
      </c>
      <c r="M6" s="8" t="s">
        <v>494</v>
      </c>
      <c r="N6" s="8" t="s">
        <v>495</v>
      </c>
      <c r="O6" s="8" t="s">
        <v>681</v>
      </c>
    </row>
    <row r="7" spans="1:15" ht="15.5" hidden="1" x14ac:dyDescent="0.35">
      <c r="A7" s="8" t="s">
        <v>677</v>
      </c>
      <c r="B7" s="8" t="s">
        <v>678</v>
      </c>
      <c r="C7" s="9" t="s">
        <v>489</v>
      </c>
      <c r="D7" s="8" t="s">
        <v>9</v>
      </c>
      <c r="E7" s="8">
        <v>6110</v>
      </c>
      <c r="F7" s="8" t="s">
        <v>490</v>
      </c>
      <c r="G7" s="9" t="s">
        <v>679</v>
      </c>
      <c r="H7" s="8" t="s">
        <v>680</v>
      </c>
      <c r="I7" s="8">
        <v>2015</v>
      </c>
      <c r="J7" s="8">
        <v>2015</v>
      </c>
      <c r="K7" s="8" t="s">
        <v>493</v>
      </c>
      <c r="L7" s="8">
        <v>4482.9486770000003</v>
      </c>
      <c r="M7" s="8" t="s">
        <v>494</v>
      </c>
      <c r="N7" s="8" t="s">
        <v>495</v>
      </c>
      <c r="O7" s="8" t="s">
        <v>681</v>
      </c>
    </row>
    <row r="8" spans="1:15" ht="15.5" hidden="1" x14ac:dyDescent="0.35">
      <c r="A8" s="8" t="s">
        <v>677</v>
      </c>
      <c r="B8" s="8" t="s">
        <v>678</v>
      </c>
      <c r="C8" s="9" t="s">
        <v>489</v>
      </c>
      <c r="D8" s="8" t="s">
        <v>9</v>
      </c>
      <c r="E8" s="8">
        <v>6110</v>
      </c>
      <c r="F8" s="8" t="s">
        <v>490</v>
      </c>
      <c r="G8" s="9" t="s">
        <v>679</v>
      </c>
      <c r="H8" s="8" t="s">
        <v>680</v>
      </c>
      <c r="I8" s="8">
        <v>2016</v>
      </c>
      <c r="J8" s="8">
        <v>2016</v>
      </c>
      <c r="K8" s="8" t="s">
        <v>493</v>
      </c>
      <c r="L8" s="8">
        <v>4663.7432589999999</v>
      </c>
      <c r="M8" s="8" t="s">
        <v>494</v>
      </c>
      <c r="N8" s="8" t="s">
        <v>495</v>
      </c>
      <c r="O8" s="8" t="s">
        <v>681</v>
      </c>
    </row>
    <row r="9" spans="1:15" ht="15.5" hidden="1" x14ac:dyDescent="0.35">
      <c r="A9" s="8" t="s">
        <v>677</v>
      </c>
      <c r="B9" s="8" t="s">
        <v>678</v>
      </c>
      <c r="C9" s="9" t="s">
        <v>489</v>
      </c>
      <c r="D9" s="8" t="s">
        <v>9</v>
      </c>
      <c r="E9" s="8">
        <v>6110</v>
      </c>
      <c r="F9" s="8" t="s">
        <v>490</v>
      </c>
      <c r="G9" s="9" t="s">
        <v>679</v>
      </c>
      <c r="H9" s="8" t="s">
        <v>680</v>
      </c>
      <c r="I9" s="8">
        <v>2017</v>
      </c>
      <c r="J9" s="8">
        <v>2017</v>
      </c>
      <c r="K9" s="8" t="s">
        <v>493</v>
      </c>
      <c r="L9" s="8">
        <v>5090.1772570000003</v>
      </c>
      <c r="M9" s="8" t="s">
        <v>494</v>
      </c>
      <c r="N9" s="8" t="s">
        <v>495</v>
      </c>
      <c r="O9" s="8" t="s">
        <v>681</v>
      </c>
    </row>
    <row r="10" spans="1:15" ht="15.5" hidden="1" x14ac:dyDescent="0.35">
      <c r="A10" s="8" t="s">
        <v>677</v>
      </c>
      <c r="B10" s="8" t="s">
        <v>678</v>
      </c>
      <c r="C10" s="9" t="s">
        <v>489</v>
      </c>
      <c r="D10" s="8" t="s">
        <v>9</v>
      </c>
      <c r="E10" s="8">
        <v>6110</v>
      </c>
      <c r="F10" s="8" t="s">
        <v>490</v>
      </c>
      <c r="G10" s="9" t="s">
        <v>679</v>
      </c>
      <c r="H10" s="8" t="s">
        <v>680</v>
      </c>
      <c r="I10" s="8">
        <v>2018</v>
      </c>
      <c r="J10" s="8">
        <v>2018</v>
      </c>
      <c r="K10" s="8" t="s">
        <v>493</v>
      </c>
      <c r="L10" s="8">
        <v>4195.8363319999999</v>
      </c>
      <c r="M10" s="8" t="s">
        <v>494</v>
      </c>
      <c r="N10" s="8" t="s">
        <v>495</v>
      </c>
      <c r="O10" s="8" t="s">
        <v>681</v>
      </c>
    </row>
    <row r="11" spans="1:15" ht="15.5" hidden="1" x14ac:dyDescent="0.35">
      <c r="A11" s="8" t="s">
        <v>677</v>
      </c>
      <c r="B11" s="8" t="s">
        <v>678</v>
      </c>
      <c r="C11" s="9" t="s">
        <v>503</v>
      </c>
      <c r="D11" s="8" t="s">
        <v>16</v>
      </c>
      <c r="E11" s="8">
        <v>6110</v>
      </c>
      <c r="F11" s="8" t="s">
        <v>490</v>
      </c>
      <c r="G11" s="9" t="s">
        <v>679</v>
      </c>
      <c r="H11" s="8" t="s">
        <v>680</v>
      </c>
      <c r="I11" s="8">
        <v>2010</v>
      </c>
      <c r="J11" s="8">
        <v>2010</v>
      </c>
      <c r="K11" s="8" t="s">
        <v>493</v>
      </c>
      <c r="L11" s="8">
        <v>2141.585619</v>
      </c>
      <c r="M11" s="8" t="s">
        <v>494</v>
      </c>
      <c r="N11" s="8" t="s">
        <v>495</v>
      </c>
      <c r="O11" s="8" t="s">
        <v>681</v>
      </c>
    </row>
    <row r="12" spans="1:15" ht="15.5" hidden="1" x14ac:dyDescent="0.35">
      <c r="A12" s="8" t="s">
        <v>677</v>
      </c>
      <c r="B12" s="8" t="s">
        <v>678</v>
      </c>
      <c r="C12" s="9" t="s">
        <v>503</v>
      </c>
      <c r="D12" s="8" t="s">
        <v>16</v>
      </c>
      <c r="E12" s="8">
        <v>6110</v>
      </c>
      <c r="F12" s="8" t="s">
        <v>490</v>
      </c>
      <c r="G12" s="9" t="s">
        <v>679</v>
      </c>
      <c r="H12" s="8" t="s">
        <v>680</v>
      </c>
      <c r="I12" s="8">
        <v>2011</v>
      </c>
      <c r="J12" s="8">
        <v>2011</v>
      </c>
      <c r="K12" s="8" t="s">
        <v>493</v>
      </c>
      <c r="L12" s="8">
        <v>2349.589254</v>
      </c>
      <c r="M12" s="8" t="s">
        <v>494</v>
      </c>
      <c r="N12" s="8" t="s">
        <v>495</v>
      </c>
      <c r="O12" s="8" t="s">
        <v>681</v>
      </c>
    </row>
    <row r="13" spans="1:15" ht="15.5" hidden="1" x14ac:dyDescent="0.35">
      <c r="A13" s="8" t="s">
        <v>677</v>
      </c>
      <c r="B13" s="8" t="s">
        <v>678</v>
      </c>
      <c r="C13" s="9" t="s">
        <v>503</v>
      </c>
      <c r="D13" s="8" t="s">
        <v>16</v>
      </c>
      <c r="E13" s="8">
        <v>6110</v>
      </c>
      <c r="F13" s="8" t="s">
        <v>490</v>
      </c>
      <c r="G13" s="9" t="s">
        <v>679</v>
      </c>
      <c r="H13" s="8" t="s">
        <v>680</v>
      </c>
      <c r="I13" s="8">
        <v>2012</v>
      </c>
      <c r="J13" s="8">
        <v>2012</v>
      </c>
      <c r="K13" s="8" t="s">
        <v>493</v>
      </c>
      <c r="L13" s="8">
        <v>2312.0282820000002</v>
      </c>
      <c r="M13" s="8" t="s">
        <v>494</v>
      </c>
      <c r="N13" s="8" t="s">
        <v>495</v>
      </c>
      <c r="O13" s="8" t="s">
        <v>681</v>
      </c>
    </row>
    <row r="14" spans="1:15" ht="15.5" hidden="1" x14ac:dyDescent="0.35">
      <c r="A14" s="8" t="s">
        <v>677</v>
      </c>
      <c r="B14" s="8" t="s">
        <v>678</v>
      </c>
      <c r="C14" s="9" t="s">
        <v>503</v>
      </c>
      <c r="D14" s="8" t="s">
        <v>16</v>
      </c>
      <c r="E14" s="8">
        <v>6110</v>
      </c>
      <c r="F14" s="8" t="s">
        <v>490</v>
      </c>
      <c r="G14" s="9" t="s">
        <v>679</v>
      </c>
      <c r="H14" s="8" t="s">
        <v>680</v>
      </c>
      <c r="I14" s="8">
        <v>2013</v>
      </c>
      <c r="J14" s="8">
        <v>2013</v>
      </c>
      <c r="K14" s="8" t="s">
        <v>493</v>
      </c>
      <c r="L14" s="8">
        <v>2499.7017569999998</v>
      </c>
      <c r="M14" s="8" t="s">
        <v>494</v>
      </c>
      <c r="N14" s="8" t="s">
        <v>495</v>
      </c>
      <c r="O14" s="8" t="s">
        <v>681</v>
      </c>
    </row>
    <row r="15" spans="1:15" ht="15.5" hidden="1" x14ac:dyDescent="0.35">
      <c r="A15" s="8" t="s">
        <v>677</v>
      </c>
      <c r="B15" s="8" t="s">
        <v>678</v>
      </c>
      <c r="C15" s="9" t="s">
        <v>503</v>
      </c>
      <c r="D15" s="8" t="s">
        <v>16</v>
      </c>
      <c r="E15" s="8">
        <v>6110</v>
      </c>
      <c r="F15" s="8" t="s">
        <v>490</v>
      </c>
      <c r="G15" s="9" t="s">
        <v>679</v>
      </c>
      <c r="H15" s="8" t="s">
        <v>680</v>
      </c>
      <c r="I15" s="8">
        <v>2014</v>
      </c>
      <c r="J15" s="8">
        <v>2014</v>
      </c>
      <c r="K15" s="8" t="s">
        <v>493</v>
      </c>
      <c r="L15" s="8">
        <v>2644.3454900000002</v>
      </c>
      <c r="M15" s="8" t="s">
        <v>494</v>
      </c>
      <c r="N15" s="8" t="s">
        <v>495</v>
      </c>
      <c r="O15" s="8" t="s">
        <v>681</v>
      </c>
    </row>
    <row r="16" spans="1:15" ht="15.5" hidden="1" x14ac:dyDescent="0.35">
      <c r="A16" s="8" t="s">
        <v>677</v>
      </c>
      <c r="B16" s="8" t="s">
        <v>678</v>
      </c>
      <c r="C16" s="9" t="s">
        <v>503</v>
      </c>
      <c r="D16" s="8" t="s">
        <v>16</v>
      </c>
      <c r="E16" s="8">
        <v>6110</v>
      </c>
      <c r="F16" s="8" t="s">
        <v>490</v>
      </c>
      <c r="G16" s="9" t="s">
        <v>679</v>
      </c>
      <c r="H16" s="8" t="s">
        <v>680</v>
      </c>
      <c r="I16" s="8">
        <v>2015</v>
      </c>
      <c r="J16" s="8">
        <v>2015</v>
      </c>
      <c r="K16" s="8" t="s">
        <v>493</v>
      </c>
      <c r="L16" s="8">
        <v>2252.3593550000001</v>
      </c>
      <c r="M16" s="8" t="s">
        <v>494</v>
      </c>
      <c r="N16" s="8" t="s">
        <v>495</v>
      </c>
      <c r="O16" s="8" t="s">
        <v>681</v>
      </c>
    </row>
    <row r="17" spans="1:15" ht="15.5" hidden="1" x14ac:dyDescent="0.35">
      <c r="A17" s="8" t="s">
        <v>677</v>
      </c>
      <c r="B17" s="8" t="s">
        <v>678</v>
      </c>
      <c r="C17" s="9" t="s">
        <v>503</v>
      </c>
      <c r="D17" s="8" t="s">
        <v>16</v>
      </c>
      <c r="E17" s="8">
        <v>6110</v>
      </c>
      <c r="F17" s="8" t="s">
        <v>490</v>
      </c>
      <c r="G17" s="9" t="s">
        <v>679</v>
      </c>
      <c r="H17" s="8" t="s">
        <v>680</v>
      </c>
      <c r="I17" s="8">
        <v>2016</v>
      </c>
      <c r="J17" s="8">
        <v>2016</v>
      </c>
      <c r="K17" s="8" t="s">
        <v>493</v>
      </c>
      <c r="L17" s="8">
        <v>2354.47642</v>
      </c>
      <c r="M17" s="8" t="s">
        <v>494</v>
      </c>
      <c r="N17" s="8" t="s">
        <v>495</v>
      </c>
      <c r="O17" s="8" t="s">
        <v>681</v>
      </c>
    </row>
    <row r="18" spans="1:15" ht="15.5" hidden="1" x14ac:dyDescent="0.35">
      <c r="A18" s="8" t="s">
        <v>677</v>
      </c>
      <c r="B18" s="8" t="s">
        <v>678</v>
      </c>
      <c r="C18" s="9" t="s">
        <v>503</v>
      </c>
      <c r="D18" s="8" t="s">
        <v>16</v>
      </c>
      <c r="E18" s="8">
        <v>6110</v>
      </c>
      <c r="F18" s="8" t="s">
        <v>490</v>
      </c>
      <c r="G18" s="9" t="s">
        <v>679</v>
      </c>
      <c r="H18" s="8" t="s">
        <v>680</v>
      </c>
      <c r="I18" s="8">
        <v>2017</v>
      </c>
      <c r="J18" s="8">
        <v>2017</v>
      </c>
      <c r="K18" s="8" t="s">
        <v>493</v>
      </c>
      <c r="L18" s="8">
        <v>2476.6295019999998</v>
      </c>
      <c r="M18" s="8" t="s">
        <v>494</v>
      </c>
      <c r="N18" s="8" t="s">
        <v>495</v>
      </c>
      <c r="O18" s="8" t="s">
        <v>681</v>
      </c>
    </row>
    <row r="19" spans="1:15" ht="15.5" hidden="1" x14ac:dyDescent="0.35">
      <c r="A19" s="8" t="s">
        <v>677</v>
      </c>
      <c r="B19" s="8" t="s">
        <v>678</v>
      </c>
      <c r="C19" s="9" t="s">
        <v>503</v>
      </c>
      <c r="D19" s="8" t="s">
        <v>16</v>
      </c>
      <c r="E19" s="8">
        <v>6110</v>
      </c>
      <c r="F19" s="8" t="s">
        <v>490</v>
      </c>
      <c r="G19" s="9" t="s">
        <v>679</v>
      </c>
      <c r="H19" s="8" t="s">
        <v>680</v>
      </c>
      <c r="I19" s="8">
        <v>2018</v>
      </c>
      <c r="J19" s="8">
        <v>2018</v>
      </c>
      <c r="K19" s="8" t="s">
        <v>493</v>
      </c>
      <c r="L19" s="8">
        <v>2770.0672140000001</v>
      </c>
      <c r="M19" s="8" t="s">
        <v>494</v>
      </c>
      <c r="N19" s="8" t="s">
        <v>495</v>
      </c>
      <c r="O19" s="8" t="s">
        <v>681</v>
      </c>
    </row>
    <row r="20" spans="1:15" ht="15.5" hidden="1" x14ac:dyDescent="0.35">
      <c r="A20" s="8" t="s">
        <v>677</v>
      </c>
      <c r="B20" s="8" t="s">
        <v>678</v>
      </c>
      <c r="C20" s="9" t="s">
        <v>510</v>
      </c>
      <c r="D20" s="8" t="s">
        <v>20</v>
      </c>
      <c r="E20" s="8">
        <v>6110</v>
      </c>
      <c r="F20" s="8" t="s">
        <v>490</v>
      </c>
      <c r="G20" s="9" t="s">
        <v>679</v>
      </c>
      <c r="H20" s="8" t="s">
        <v>680</v>
      </c>
      <c r="I20" s="8">
        <v>2010</v>
      </c>
      <c r="J20" s="8">
        <v>2010</v>
      </c>
      <c r="K20" s="8" t="s">
        <v>493</v>
      </c>
      <c r="L20" s="8">
        <v>13648.522725000001</v>
      </c>
      <c r="M20" s="8" t="s">
        <v>494</v>
      </c>
      <c r="N20" s="8" t="s">
        <v>495</v>
      </c>
      <c r="O20" s="8" t="s">
        <v>681</v>
      </c>
    </row>
    <row r="21" spans="1:15" ht="15.5" hidden="1" x14ac:dyDescent="0.35">
      <c r="A21" s="8" t="s">
        <v>677</v>
      </c>
      <c r="B21" s="8" t="s">
        <v>678</v>
      </c>
      <c r="C21" s="9" t="s">
        <v>510</v>
      </c>
      <c r="D21" s="8" t="s">
        <v>20</v>
      </c>
      <c r="E21" s="8">
        <v>6110</v>
      </c>
      <c r="F21" s="8" t="s">
        <v>490</v>
      </c>
      <c r="G21" s="9" t="s">
        <v>679</v>
      </c>
      <c r="H21" s="8" t="s">
        <v>680</v>
      </c>
      <c r="I21" s="8">
        <v>2011</v>
      </c>
      <c r="J21" s="8">
        <v>2011</v>
      </c>
      <c r="K21" s="8" t="s">
        <v>493</v>
      </c>
      <c r="L21" s="8">
        <v>16222.244032000001</v>
      </c>
      <c r="M21" s="8" t="s">
        <v>494</v>
      </c>
      <c r="N21" s="8" t="s">
        <v>495</v>
      </c>
      <c r="O21" s="8" t="s">
        <v>681</v>
      </c>
    </row>
    <row r="22" spans="1:15" ht="15.5" hidden="1" x14ac:dyDescent="0.35">
      <c r="A22" s="8" t="s">
        <v>677</v>
      </c>
      <c r="B22" s="8" t="s">
        <v>678</v>
      </c>
      <c r="C22" s="9" t="s">
        <v>510</v>
      </c>
      <c r="D22" s="8" t="s">
        <v>20</v>
      </c>
      <c r="E22" s="8">
        <v>6110</v>
      </c>
      <c r="F22" s="8" t="s">
        <v>490</v>
      </c>
      <c r="G22" s="9" t="s">
        <v>679</v>
      </c>
      <c r="H22" s="8" t="s">
        <v>680</v>
      </c>
      <c r="I22" s="8">
        <v>2012</v>
      </c>
      <c r="J22" s="8">
        <v>2012</v>
      </c>
      <c r="K22" s="8" t="s">
        <v>493</v>
      </c>
      <c r="L22" s="8">
        <v>18335.919884999999</v>
      </c>
      <c r="M22" s="8" t="s">
        <v>494</v>
      </c>
      <c r="N22" s="8" t="s">
        <v>495</v>
      </c>
      <c r="O22" s="8" t="s">
        <v>681</v>
      </c>
    </row>
    <row r="23" spans="1:15" ht="15.5" hidden="1" x14ac:dyDescent="0.35">
      <c r="A23" s="8" t="s">
        <v>677</v>
      </c>
      <c r="B23" s="8" t="s">
        <v>678</v>
      </c>
      <c r="C23" s="9" t="s">
        <v>510</v>
      </c>
      <c r="D23" s="8" t="s">
        <v>20</v>
      </c>
      <c r="E23" s="8">
        <v>6110</v>
      </c>
      <c r="F23" s="8" t="s">
        <v>490</v>
      </c>
      <c r="G23" s="9" t="s">
        <v>679</v>
      </c>
      <c r="H23" s="8" t="s">
        <v>680</v>
      </c>
      <c r="I23" s="8">
        <v>2013</v>
      </c>
      <c r="J23" s="8">
        <v>2013</v>
      </c>
      <c r="K23" s="8" t="s">
        <v>493</v>
      </c>
      <c r="L23" s="8">
        <v>20663.212742</v>
      </c>
      <c r="M23" s="8" t="s">
        <v>494</v>
      </c>
      <c r="N23" s="8" t="s">
        <v>495</v>
      </c>
      <c r="O23" s="8" t="s">
        <v>681</v>
      </c>
    </row>
    <row r="24" spans="1:15" ht="15.5" hidden="1" x14ac:dyDescent="0.35">
      <c r="A24" s="8" t="s">
        <v>677</v>
      </c>
      <c r="B24" s="8" t="s">
        <v>678</v>
      </c>
      <c r="C24" s="9" t="s">
        <v>510</v>
      </c>
      <c r="D24" s="8" t="s">
        <v>20</v>
      </c>
      <c r="E24" s="8">
        <v>6110</v>
      </c>
      <c r="F24" s="8" t="s">
        <v>490</v>
      </c>
      <c r="G24" s="9" t="s">
        <v>679</v>
      </c>
      <c r="H24" s="8" t="s">
        <v>680</v>
      </c>
      <c r="I24" s="8">
        <v>2014</v>
      </c>
      <c r="J24" s="8">
        <v>2014</v>
      </c>
      <c r="K24" s="8" t="s">
        <v>493</v>
      </c>
      <c r="L24" s="8">
        <v>21993.348926999999</v>
      </c>
      <c r="M24" s="8" t="s">
        <v>494</v>
      </c>
      <c r="N24" s="8" t="s">
        <v>495</v>
      </c>
      <c r="O24" s="8" t="s">
        <v>681</v>
      </c>
    </row>
    <row r="25" spans="1:15" ht="15.5" hidden="1" x14ac:dyDescent="0.35">
      <c r="A25" s="8" t="s">
        <v>677</v>
      </c>
      <c r="B25" s="8" t="s">
        <v>678</v>
      </c>
      <c r="C25" s="9" t="s">
        <v>510</v>
      </c>
      <c r="D25" s="8" t="s">
        <v>20</v>
      </c>
      <c r="E25" s="8">
        <v>6110</v>
      </c>
      <c r="F25" s="8" t="s">
        <v>490</v>
      </c>
      <c r="G25" s="9" t="s">
        <v>679</v>
      </c>
      <c r="H25" s="8" t="s">
        <v>680</v>
      </c>
      <c r="I25" s="8">
        <v>2015</v>
      </c>
      <c r="J25" s="8">
        <v>2015</v>
      </c>
      <c r="K25" s="8" t="s">
        <v>493</v>
      </c>
      <c r="L25" s="8">
        <v>19218.119515999999</v>
      </c>
      <c r="M25" s="8" t="s">
        <v>494</v>
      </c>
      <c r="N25" s="8" t="s">
        <v>495</v>
      </c>
      <c r="O25" s="8" t="s">
        <v>681</v>
      </c>
    </row>
    <row r="26" spans="1:15" ht="15.5" hidden="1" x14ac:dyDescent="0.35">
      <c r="A26" s="8" t="s">
        <v>677</v>
      </c>
      <c r="B26" s="8" t="s">
        <v>678</v>
      </c>
      <c r="C26" s="9" t="s">
        <v>510</v>
      </c>
      <c r="D26" s="8" t="s">
        <v>20</v>
      </c>
      <c r="E26" s="8">
        <v>6110</v>
      </c>
      <c r="F26" s="8" t="s">
        <v>490</v>
      </c>
      <c r="G26" s="9" t="s">
        <v>679</v>
      </c>
      <c r="H26" s="8" t="s">
        <v>680</v>
      </c>
      <c r="I26" s="8">
        <v>2016</v>
      </c>
      <c r="J26" s="8">
        <v>2016</v>
      </c>
      <c r="K26" s="8" t="s">
        <v>493</v>
      </c>
      <c r="L26" s="8">
        <v>19556.286800000002</v>
      </c>
      <c r="M26" s="8" t="s">
        <v>494</v>
      </c>
      <c r="N26" s="8" t="s">
        <v>495</v>
      </c>
      <c r="O26" s="8" t="s">
        <v>681</v>
      </c>
    </row>
    <row r="27" spans="1:15" ht="15.5" hidden="1" x14ac:dyDescent="0.35">
      <c r="A27" s="8" t="s">
        <v>677</v>
      </c>
      <c r="B27" s="8" t="s">
        <v>678</v>
      </c>
      <c r="C27" s="9" t="s">
        <v>510</v>
      </c>
      <c r="D27" s="8" t="s">
        <v>20</v>
      </c>
      <c r="E27" s="8">
        <v>6110</v>
      </c>
      <c r="F27" s="8" t="s">
        <v>490</v>
      </c>
      <c r="G27" s="9" t="s">
        <v>679</v>
      </c>
      <c r="H27" s="8" t="s">
        <v>680</v>
      </c>
      <c r="I27" s="8">
        <v>2017</v>
      </c>
      <c r="J27" s="8">
        <v>2017</v>
      </c>
      <c r="K27" s="8" t="s">
        <v>493</v>
      </c>
      <c r="L27" s="8">
        <v>19996.752963999999</v>
      </c>
      <c r="M27" s="8" t="s">
        <v>494</v>
      </c>
      <c r="N27" s="8" t="s">
        <v>495</v>
      </c>
      <c r="O27" s="8" t="s">
        <v>681</v>
      </c>
    </row>
    <row r="28" spans="1:15" ht="15.5" hidden="1" x14ac:dyDescent="0.35">
      <c r="A28" s="8" t="s">
        <v>677</v>
      </c>
      <c r="B28" s="8" t="s">
        <v>678</v>
      </c>
      <c r="C28" s="9" t="s">
        <v>510</v>
      </c>
      <c r="D28" s="8" t="s">
        <v>20</v>
      </c>
      <c r="E28" s="8">
        <v>6110</v>
      </c>
      <c r="F28" s="8" t="s">
        <v>490</v>
      </c>
      <c r="G28" s="9" t="s">
        <v>679</v>
      </c>
      <c r="H28" s="8" t="s">
        <v>680</v>
      </c>
      <c r="I28" s="8">
        <v>2018</v>
      </c>
      <c r="J28" s="8">
        <v>2018</v>
      </c>
      <c r="K28" s="8" t="s">
        <v>493</v>
      </c>
      <c r="L28" s="8">
        <v>20815.001941999999</v>
      </c>
      <c r="M28" s="8" t="s">
        <v>494</v>
      </c>
      <c r="N28" s="8" t="s">
        <v>495</v>
      </c>
      <c r="O28" s="8" t="s">
        <v>681</v>
      </c>
    </row>
    <row r="29" spans="1:15" ht="15.5" hidden="1" x14ac:dyDescent="0.35">
      <c r="A29" s="8" t="s">
        <v>677</v>
      </c>
      <c r="B29" s="8" t="s">
        <v>678</v>
      </c>
      <c r="C29" s="9" t="s">
        <v>682</v>
      </c>
      <c r="D29" s="8" t="s">
        <v>683</v>
      </c>
      <c r="E29" s="8">
        <v>6110</v>
      </c>
      <c r="F29" s="8" t="s">
        <v>490</v>
      </c>
      <c r="G29" s="9" t="s">
        <v>679</v>
      </c>
      <c r="H29" s="8" t="s">
        <v>680</v>
      </c>
      <c r="I29" s="8">
        <v>2010</v>
      </c>
      <c r="J29" s="8">
        <v>2010</v>
      </c>
      <c r="K29" s="8" t="s">
        <v>493</v>
      </c>
      <c r="L29" s="8">
        <v>16.767213999999999</v>
      </c>
      <c r="M29" s="8" t="s">
        <v>494</v>
      </c>
      <c r="N29" s="8" t="s">
        <v>495</v>
      </c>
      <c r="O29" s="8" t="s">
        <v>681</v>
      </c>
    </row>
    <row r="30" spans="1:15" ht="15.5" hidden="1" x14ac:dyDescent="0.35">
      <c r="A30" s="8" t="s">
        <v>677</v>
      </c>
      <c r="B30" s="8" t="s">
        <v>678</v>
      </c>
      <c r="C30" s="9" t="s">
        <v>682</v>
      </c>
      <c r="D30" s="8" t="s">
        <v>683</v>
      </c>
      <c r="E30" s="8">
        <v>6110</v>
      </c>
      <c r="F30" s="8" t="s">
        <v>490</v>
      </c>
      <c r="G30" s="9" t="s">
        <v>679</v>
      </c>
      <c r="H30" s="8" t="s">
        <v>680</v>
      </c>
      <c r="I30" s="8">
        <v>2011</v>
      </c>
      <c r="J30" s="8">
        <v>2011</v>
      </c>
      <c r="K30" s="8" t="s">
        <v>493</v>
      </c>
      <c r="L30" s="8">
        <v>18.405370999999999</v>
      </c>
      <c r="M30" s="8" t="s">
        <v>494</v>
      </c>
      <c r="N30" s="8" t="s">
        <v>495</v>
      </c>
      <c r="O30" s="8" t="s">
        <v>681</v>
      </c>
    </row>
    <row r="31" spans="1:15" ht="15.5" hidden="1" x14ac:dyDescent="0.35">
      <c r="A31" s="8" t="s">
        <v>677</v>
      </c>
      <c r="B31" s="8" t="s">
        <v>678</v>
      </c>
      <c r="C31" s="9" t="s">
        <v>682</v>
      </c>
      <c r="D31" s="8" t="s">
        <v>683</v>
      </c>
      <c r="E31" s="8">
        <v>6110</v>
      </c>
      <c r="F31" s="8" t="s">
        <v>490</v>
      </c>
      <c r="G31" s="9" t="s">
        <v>679</v>
      </c>
      <c r="H31" s="8" t="s">
        <v>680</v>
      </c>
      <c r="I31" s="8">
        <v>2012</v>
      </c>
      <c r="J31" s="8">
        <v>2012</v>
      </c>
      <c r="K31" s="8" t="s">
        <v>493</v>
      </c>
      <c r="L31" s="8">
        <v>19.375720999999999</v>
      </c>
      <c r="M31" s="8" t="s">
        <v>494</v>
      </c>
      <c r="N31" s="8" t="s">
        <v>495</v>
      </c>
      <c r="O31" s="8" t="s">
        <v>681</v>
      </c>
    </row>
    <row r="32" spans="1:15" ht="15.5" hidden="1" x14ac:dyDescent="0.35">
      <c r="A32" s="8" t="s">
        <v>677</v>
      </c>
      <c r="B32" s="8" t="s">
        <v>678</v>
      </c>
      <c r="C32" s="9" t="s">
        <v>682</v>
      </c>
      <c r="D32" s="8" t="s">
        <v>683</v>
      </c>
      <c r="E32" s="8">
        <v>6110</v>
      </c>
      <c r="F32" s="8" t="s">
        <v>490</v>
      </c>
      <c r="G32" s="9" t="s">
        <v>679</v>
      </c>
      <c r="H32" s="8" t="s">
        <v>680</v>
      </c>
      <c r="I32" s="8">
        <v>2013</v>
      </c>
      <c r="J32" s="8">
        <v>2013</v>
      </c>
      <c r="K32" s="8" t="s">
        <v>493</v>
      </c>
      <c r="L32" s="8">
        <v>18.946857999999999</v>
      </c>
      <c r="M32" s="8" t="s">
        <v>494</v>
      </c>
      <c r="N32" s="8" t="s">
        <v>495</v>
      </c>
      <c r="O32" s="8" t="s">
        <v>681</v>
      </c>
    </row>
    <row r="33" spans="1:15" ht="15.5" hidden="1" x14ac:dyDescent="0.35">
      <c r="A33" s="8" t="s">
        <v>677</v>
      </c>
      <c r="B33" s="8" t="s">
        <v>678</v>
      </c>
      <c r="C33" s="9" t="s">
        <v>682</v>
      </c>
      <c r="D33" s="8" t="s">
        <v>683</v>
      </c>
      <c r="E33" s="8">
        <v>6110</v>
      </c>
      <c r="F33" s="8" t="s">
        <v>490</v>
      </c>
      <c r="G33" s="9" t="s">
        <v>679</v>
      </c>
      <c r="H33" s="8" t="s">
        <v>680</v>
      </c>
      <c r="I33" s="8">
        <v>2014</v>
      </c>
      <c r="J33" s="8">
        <v>2014</v>
      </c>
      <c r="K33" s="8" t="s">
        <v>493</v>
      </c>
      <c r="L33" s="8">
        <v>16.623974</v>
      </c>
      <c r="M33" s="8" t="s">
        <v>494</v>
      </c>
      <c r="N33" s="8" t="s">
        <v>495</v>
      </c>
      <c r="O33" s="8" t="s">
        <v>681</v>
      </c>
    </row>
    <row r="34" spans="1:15" ht="15.5" hidden="1" x14ac:dyDescent="0.35">
      <c r="A34" s="8" t="s">
        <v>677</v>
      </c>
      <c r="B34" s="8" t="s">
        <v>678</v>
      </c>
      <c r="C34" s="9" t="s">
        <v>682</v>
      </c>
      <c r="D34" s="8" t="s">
        <v>683</v>
      </c>
      <c r="E34" s="8">
        <v>6110</v>
      </c>
      <c r="F34" s="8" t="s">
        <v>490</v>
      </c>
      <c r="G34" s="9" t="s">
        <v>679</v>
      </c>
      <c r="H34" s="8" t="s">
        <v>680</v>
      </c>
      <c r="I34" s="8">
        <v>2015</v>
      </c>
      <c r="J34" s="8">
        <v>2015</v>
      </c>
      <c r="K34" s="8" t="s">
        <v>493</v>
      </c>
      <c r="L34" s="8">
        <v>13.220076000000001</v>
      </c>
      <c r="M34" s="8" t="s">
        <v>494</v>
      </c>
      <c r="N34" s="8" t="s">
        <v>495</v>
      </c>
      <c r="O34" s="8" t="s">
        <v>681</v>
      </c>
    </row>
    <row r="35" spans="1:15" ht="15.5" hidden="1" x14ac:dyDescent="0.35">
      <c r="A35" s="8" t="s">
        <v>677</v>
      </c>
      <c r="B35" s="8" t="s">
        <v>678</v>
      </c>
      <c r="C35" s="9" t="s">
        <v>682</v>
      </c>
      <c r="D35" s="8" t="s">
        <v>683</v>
      </c>
      <c r="E35" s="8">
        <v>6110</v>
      </c>
      <c r="F35" s="8" t="s">
        <v>490</v>
      </c>
      <c r="G35" s="9" t="s">
        <v>679</v>
      </c>
      <c r="H35" s="8" t="s">
        <v>680</v>
      </c>
      <c r="I35" s="8">
        <v>2016</v>
      </c>
      <c r="J35" s="8">
        <v>2016</v>
      </c>
      <c r="K35" s="8" t="s">
        <v>493</v>
      </c>
      <c r="L35" s="8">
        <v>14.158742</v>
      </c>
      <c r="M35" s="8" t="s">
        <v>494</v>
      </c>
      <c r="N35" s="8" t="s">
        <v>495</v>
      </c>
      <c r="O35" s="8" t="s">
        <v>681</v>
      </c>
    </row>
    <row r="36" spans="1:15" ht="15.5" hidden="1" x14ac:dyDescent="0.35">
      <c r="A36" s="8" t="s">
        <v>677</v>
      </c>
      <c r="B36" s="8" t="s">
        <v>678</v>
      </c>
      <c r="C36" s="9" t="s">
        <v>682</v>
      </c>
      <c r="D36" s="8" t="s">
        <v>683</v>
      </c>
      <c r="E36" s="8">
        <v>6110</v>
      </c>
      <c r="F36" s="8" t="s">
        <v>490</v>
      </c>
      <c r="G36" s="9" t="s">
        <v>679</v>
      </c>
      <c r="H36" s="8" t="s">
        <v>680</v>
      </c>
      <c r="I36" s="8">
        <v>2017</v>
      </c>
      <c r="J36" s="8">
        <v>2017</v>
      </c>
      <c r="K36" s="8" t="s">
        <v>493</v>
      </c>
      <c r="L36" s="8">
        <v>14.606778</v>
      </c>
      <c r="M36" s="8" t="s">
        <v>494</v>
      </c>
      <c r="N36" s="8" t="s">
        <v>495</v>
      </c>
      <c r="O36" s="8" t="s">
        <v>681</v>
      </c>
    </row>
    <row r="37" spans="1:15" ht="15.5" hidden="1" x14ac:dyDescent="0.35">
      <c r="A37" s="8" t="s">
        <v>677</v>
      </c>
      <c r="B37" s="8" t="s">
        <v>678</v>
      </c>
      <c r="C37" s="9" t="s">
        <v>682</v>
      </c>
      <c r="D37" s="8" t="s">
        <v>683</v>
      </c>
      <c r="E37" s="8">
        <v>6110</v>
      </c>
      <c r="F37" s="8" t="s">
        <v>490</v>
      </c>
      <c r="G37" s="9" t="s">
        <v>679</v>
      </c>
      <c r="H37" s="8" t="s">
        <v>680</v>
      </c>
      <c r="I37" s="8">
        <v>2018</v>
      </c>
      <c r="J37" s="8">
        <v>2018</v>
      </c>
      <c r="K37" s="8" t="s">
        <v>493</v>
      </c>
      <c r="L37" s="8">
        <v>15.606391</v>
      </c>
      <c r="M37" s="8" t="s">
        <v>494</v>
      </c>
      <c r="N37" s="8" t="s">
        <v>495</v>
      </c>
      <c r="O37" s="8" t="s">
        <v>681</v>
      </c>
    </row>
    <row r="38" spans="1:15" ht="15.5" hidden="1" x14ac:dyDescent="0.35">
      <c r="A38" s="8" t="s">
        <v>677</v>
      </c>
      <c r="B38" s="8" t="s">
        <v>678</v>
      </c>
      <c r="C38" s="9" t="s">
        <v>511</v>
      </c>
      <c r="D38" s="8" t="s">
        <v>24</v>
      </c>
      <c r="E38" s="8">
        <v>6110</v>
      </c>
      <c r="F38" s="8" t="s">
        <v>490</v>
      </c>
      <c r="G38" s="9" t="s">
        <v>679</v>
      </c>
      <c r="H38" s="8" t="s">
        <v>680</v>
      </c>
      <c r="I38" s="8">
        <v>2010</v>
      </c>
      <c r="J38" s="8">
        <v>2010</v>
      </c>
      <c r="K38" s="8" t="s">
        <v>493</v>
      </c>
      <c r="L38" s="8">
        <v>5179.0534280000002</v>
      </c>
      <c r="M38" s="8" t="s">
        <v>494</v>
      </c>
      <c r="N38" s="8" t="s">
        <v>495</v>
      </c>
      <c r="O38" s="8" t="s">
        <v>681</v>
      </c>
    </row>
    <row r="39" spans="1:15" ht="15.5" hidden="1" x14ac:dyDescent="0.35">
      <c r="A39" s="8" t="s">
        <v>677</v>
      </c>
      <c r="B39" s="8" t="s">
        <v>678</v>
      </c>
      <c r="C39" s="9" t="s">
        <v>511</v>
      </c>
      <c r="D39" s="8" t="s">
        <v>24</v>
      </c>
      <c r="E39" s="8">
        <v>6110</v>
      </c>
      <c r="F39" s="8" t="s">
        <v>490</v>
      </c>
      <c r="G39" s="9" t="s">
        <v>679</v>
      </c>
      <c r="H39" s="8" t="s">
        <v>680</v>
      </c>
      <c r="I39" s="8">
        <v>2011</v>
      </c>
      <c r="J39" s="8">
        <v>2011</v>
      </c>
      <c r="K39" s="8" t="s">
        <v>493</v>
      </c>
      <c r="L39" s="8">
        <v>6534.871905</v>
      </c>
      <c r="M39" s="8" t="s">
        <v>494</v>
      </c>
      <c r="N39" s="8" t="s">
        <v>495</v>
      </c>
      <c r="O39" s="8" t="s">
        <v>681</v>
      </c>
    </row>
    <row r="40" spans="1:15" ht="15.5" hidden="1" x14ac:dyDescent="0.35">
      <c r="A40" s="8" t="s">
        <v>677</v>
      </c>
      <c r="B40" s="8" t="s">
        <v>678</v>
      </c>
      <c r="C40" s="9" t="s">
        <v>511</v>
      </c>
      <c r="D40" s="8" t="s">
        <v>24</v>
      </c>
      <c r="E40" s="8">
        <v>6110</v>
      </c>
      <c r="F40" s="8" t="s">
        <v>490</v>
      </c>
      <c r="G40" s="9" t="s">
        <v>679</v>
      </c>
      <c r="H40" s="8" t="s">
        <v>680</v>
      </c>
      <c r="I40" s="8">
        <v>2012</v>
      </c>
      <c r="J40" s="8">
        <v>2012</v>
      </c>
      <c r="K40" s="8" t="s">
        <v>493</v>
      </c>
      <c r="L40" s="8">
        <v>7772.3381449999997</v>
      </c>
      <c r="M40" s="8" t="s">
        <v>494</v>
      </c>
      <c r="N40" s="8" t="s">
        <v>495</v>
      </c>
      <c r="O40" s="8" t="s">
        <v>681</v>
      </c>
    </row>
    <row r="41" spans="1:15" ht="15.5" hidden="1" x14ac:dyDescent="0.35">
      <c r="A41" s="8" t="s">
        <v>677</v>
      </c>
      <c r="B41" s="8" t="s">
        <v>678</v>
      </c>
      <c r="C41" s="9" t="s">
        <v>511</v>
      </c>
      <c r="D41" s="8" t="s">
        <v>24</v>
      </c>
      <c r="E41" s="8">
        <v>6110</v>
      </c>
      <c r="F41" s="8" t="s">
        <v>490</v>
      </c>
      <c r="G41" s="9" t="s">
        <v>679</v>
      </c>
      <c r="H41" s="8" t="s">
        <v>680</v>
      </c>
      <c r="I41" s="8">
        <v>2013</v>
      </c>
      <c r="J41" s="8">
        <v>2013</v>
      </c>
      <c r="K41" s="8" t="s">
        <v>493</v>
      </c>
      <c r="L41" s="8">
        <v>8896.3860160000004</v>
      </c>
      <c r="M41" s="8" t="s">
        <v>494</v>
      </c>
      <c r="N41" s="8" t="s">
        <v>495</v>
      </c>
      <c r="O41" s="8" t="s">
        <v>681</v>
      </c>
    </row>
    <row r="42" spans="1:15" ht="15.5" hidden="1" x14ac:dyDescent="0.35">
      <c r="A42" s="8" t="s">
        <v>677</v>
      </c>
      <c r="B42" s="8" t="s">
        <v>678</v>
      </c>
      <c r="C42" s="9" t="s">
        <v>511</v>
      </c>
      <c r="D42" s="8" t="s">
        <v>24</v>
      </c>
      <c r="E42" s="8">
        <v>6110</v>
      </c>
      <c r="F42" s="8" t="s">
        <v>490</v>
      </c>
      <c r="G42" s="9" t="s">
        <v>679</v>
      </c>
      <c r="H42" s="8" t="s">
        <v>680</v>
      </c>
      <c r="I42" s="8">
        <v>2014</v>
      </c>
      <c r="J42" s="8">
        <v>2014</v>
      </c>
      <c r="K42" s="8" t="s">
        <v>493</v>
      </c>
      <c r="L42" s="8">
        <v>10996.980605999999</v>
      </c>
      <c r="M42" s="8" t="s">
        <v>494</v>
      </c>
      <c r="N42" s="8" t="s">
        <v>495</v>
      </c>
      <c r="O42" s="8" t="s">
        <v>681</v>
      </c>
    </row>
    <row r="43" spans="1:15" ht="15.5" hidden="1" x14ac:dyDescent="0.35">
      <c r="A43" s="8" t="s">
        <v>677</v>
      </c>
      <c r="B43" s="8" t="s">
        <v>678</v>
      </c>
      <c r="C43" s="9" t="s">
        <v>511</v>
      </c>
      <c r="D43" s="8" t="s">
        <v>24</v>
      </c>
      <c r="E43" s="8">
        <v>6110</v>
      </c>
      <c r="F43" s="8" t="s">
        <v>490</v>
      </c>
      <c r="G43" s="9" t="s">
        <v>679</v>
      </c>
      <c r="H43" s="8" t="s">
        <v>680</v>
      </c>
      <c r="I43" s="8">
        <v>2015</v>
      </c>
      <c r="J43" s="8">
        <v>2015</v>
      </c>
      <c r="K43" s="8" t="s">
        <v>493</v>
      </c>
      <c r="L43" s="8">
        <v>10599.805548</v>
      </c>
      <c r="M43" s="8" t="s">
        <v>494</v>
      </c>
      <c r="N43" s="8" t="s">
        <v>495</v>
      </c>
      <c r="O43" s="8" t="s">
        <v>681</v>
      </c>
    </row>
    <row r="44" spans="1:15" ht="15.5" hidden="1" x14ac:dyDescent="0.35">
      <c r="A44" s="8" t="s">
        <v>677</v>
      </c>
      <c r="B44" s="8" t="s">
        <v>678</v>
      </c>
      <c r="C44" s="9" t="s">
        <v>511</v>
      </c>
      <c r="D44" s="8" t="s">
        <v>24</v>
      </c>
      <c r="E44" s="8">
        <v>6110</v>
      </c>
      <c r="F44" s="8" t="s">
        <v>490</v>
      </c>
      <c r="G44" s="9" t="s">
        <v>679</v>
      </c>
      <c r="H44" s="8" t="s">
        <v>680</v>
      </c>
      <c r="I44" s="8">
        <v>2016</v>
      </c>
      <c r="J44" s="8">
        <v>2016</v>
      </c>
      <c r="K44" s="8" t="s">
        <v>493</v>
      </c>
      <c r="L44" s="8">
        <v>9941.6542320000008</v>
      </c>
      <c r="M44" s="8" t="s">
        <v>494</v>
      </c>
      <c r="N44" s="8" t="s">
        <v>495</v>
      </c>
      <c r="O44" s="8" t="s">
        <v>681</v>
      </c>
    </row>
    <row r="45" spans="1:15" ht="15.5" hidden="1" x14ac:dyDescent="0.35">
      <c r="A45" s="8" t="s">
        <v>677</v>
      </c>
      <c r="B45" s="8" t="s">
        <v>678</v>
      </c>
      <c r="C45" s="9" t="s">
        <v>511</v>
      </c>
      <c r="D45" s="8" t="s">
        <v>24</v>
      </c>
      <c r="E45" s="8">
        <v>6110</v>
      </c>
      <c r="F45" s="8" t="s">
        <v>490</v>
      </c>
      <c r="G45" s="9" t="s">
        <v>679</v>
      </c>
      <c r="H45" s="8" t="s">
        <v>680</v>
      </c>
      <c r="I45" s="8">
        <v>2017</v>
      </c>
      <c r="J45" s="8">
        <v>2017</v>
      </c>
      <c r="K45" s="8" t="s">
        <v>493</v>
      </c>
      <c r="L45" s="8">
        <v>12233.141927000001</v>
      </c>
      <c r="M45" s="8" t="s">
        <v>494</v>
      </c>
      <c r="N45" s="8" t="s">
        <v>495</v>
      </c>
      <c r="O45" s="8" t="s">
        <v>681</v>
      </c>
    </row>
    <row r="46" spans="1:15" ht="15.5" hidden="1" x14ac:dyDescent="0.35">
      <c r="A46" s="8" t="s">
        <v>677</v>
      </c>
      <c r="B46" s="8" t="s">
        <v>678</v>
      </c>
      <c r="C46" s="9" t="s">
        <v>511</v>
      </c>
      <c r="D46" s="8" t="s">
        <v>24</v>
      </c>
      <c r="E46" s="8">
        <v>6110</v>
      </c>
      <c r="F46" s="8" t="s">
        <v>490</v>
      </c>
      <c r="G46" s="9" t="s">
        <v>679</v>
      </c>
      <c r="H46" s="8" t="s">
        <v>680</v>
      </c>
      <c r="I46" s="8">
        <v>2018</v>
      </c>
      <c r="J46" s="8">
        <v>2018</v>
      </c>
      <c r="K46" s="8" t="s">
        <v>493</v>
      </c>
      <c r="L46" s="8">
        <v>10226.882803</v>
      </c>
      <c r="M46" s="8" t="s">
        <v>494</v>
      </c>
      <c r="N46" s="8" t="s">
        <v>495</v>
      </c>
      <c r="O46" s="8" t="s">
        <v>681</v>
      </c>
    </row>
    <row r="47" spans="1:15" ht="15.5" hidden="1" x14ac:dyDescent="0.35">
      <c r="A47" s="8" t="s">
        <v>677</v>
      </c>
      <c r="B47" s="8" t="s">
        <v>678</v>
      </c>
      <c r="C47" s="9" t="s">
        <v>684</v>
      </c>
      <c r="D47" s="8" t="s">
        <v>685</v>
      </c>
      <c r="E47" s="8">
        <v>6110</v>
      </c>
      <c r="F47" s="8" t="s">
        <v>490</v>
      </c>
      <c r="G47" s="9" t="s">
        <v>679</v>
      </c>
      <c r="H47" s="8" t="s">
        <v>680</v>
      </c>
      <c r="I47" s="8">
        <v>2010</v>
      </c>
      <c r="J47" s="8">
        <v>2010</v>
      </c>
      <c r="K47" s="8" t="s">
        <v>493</v>
      </c>
      <c r="L47" s="8">
        <v>4.8690819999999997</v>
      </c>
      <c r="M47" s="8" t="s">
        <v>494</v>
      </c>
      <c r="N47" s="8" t="s">
        <v>495</v>
      </c>
      <c r="O47" s="8" t="s">
        <v>681</v>
      </c>
    </row>
    <row r="48" spans="1:15" ht="15.5" hidden="1" x14ac:dyDescent="0.35">
      <c r="A48" s="8" t="s">
        <v>677</v>
      </c>
      <c r="B48" s="8" t="s">
        <v>678</v>
      </c>
      <c r="C48" s="9" t="s">
        <v>684</v>
      </c>
      <c r="D48" s="8" t="s">
        <v>685</v>
      </c>
      <c r="E48" s="8">
        <v>6110</v>
      </c>
      <c r="F48" s="8" t="s">
        <v>490</v>
      </c>
      <c r="G48" s="9" t="s">
        <v>679</v>
      </c>
      <c r="H48" s="8" t="s">
        <v>680</v>
      </c>
      <c r="I48" s="8">
        <v>2011</v>
      </c>
      <c r="J48" s="8">
        <v>2011</v>
      </c>
      <c r="K48" s="8" t="s">
        <v>493</v>
      </c>
      <c r="L48" s="8">
        <v>6.1965810000000001</v>
      </c>
      <c r="M48" s="8" t="s">
        <v>494</v>
      </c>
      <c r="N48" s="8" t="s">
        <v>495</v>
      </c>
      <c r="O48" s="8" t="s">
        <v>681</v>
      </c>
    </row>
    <row r="49" spans="1:15" ht="15.5" hidden="1" x14ac:dyDescent="0.35">
      <c r="A49" s="8" t="s">
        <v>677</v>
      </c>
      <c r="B49" s="8" t="s">
        <v>678</v>
      </c>
      <c r="C49" s="9" t="s">
        <v>684</v>
      </c>
      <c r="D49" s="8" t="s">
        <v>685</v>
      </c>
      <c r="E49" s="8">
        <v>6110</v>
      </c>
      <c r="F49" s="8" t="s">
        <v>490</v>
      </c>
      <c r="G49" s="9" t="s">
        <v>679</v>
      </c>
      <c r="H49" s="8" t="s">
        <v>680</v>
      </c>
      <c r="I49" s="8">
        <v>2012</v>
      </c>
      <c r="J49" s="8">
        <v>2012</v>
      </c>
      <c r="K49" s="8" t="s">
        <v>493</v>
      </c>
      <c r="L49" s="8">
        <v>6.3307019999999996</v>
      </c>
      <c r="M49" s="8" t="s">
        <v>494</v>
      </c>
      <c r="N49" s="8" t="s">
        <v>495</v>
      </c>
      <c r="O49" s="8" t="s">
        <v>681</v>
      </c>
    </row>
    <row r="50" spans="1:15" ht="15.5" hidden="1" x14ac:dyDescent="0.35">
      <c r="A50" s="8" t="s">
        <v>677</v>
      </c>
      <c r="B50" s="8" t="s">
        <v>678</v>
      </c>
      <c r="C50" s="9" t="s">
        <v>684</v>
      </c>
      <c r="D50" s="8" t="s">
        <v>685</v>
      </c>
      <c r="E50" s="8">
        <v>6110</v>
      </c>
      <c r="F50" s="8" t="s">
        <v>490</v>
      </c>
      <c r="G50" s="9" t="s">
        <v>679</v>
      </c>
      <c r="H50" s="8" t="s">
        <v>680</v>
      </c>
      <c r="I50" s="8">
        <v>2013</v>
      </c>
      <c r="J50" s="8">
        <v>2013</v>
      </c>
      <c r="K50" s="8" t="s">
        <v>493</v>
      </c>
      <c r="L50" s="8">
        <v>5.7874410000000003</v>
      </c>
      <c r="M50" s="8" t="s">
        <v>494</v>
      </c>
      <c r="N50" s="8" t="s">
        <v>495</v>
      </c>
      <c r="O50" s="8" t="s">
        <v>681</v>
      </c>
    </row>
    <row r="51" spans="1:15" ht="15.5" hidden="1" x14ac:dyDescent="0.35">
      <c r="A51" s="8" t="s">
        <v>677</v>
      </c>
      <c r="B51" s="8" t="s">
        <v>678</v>
      </c>
      <c r="C51" s="9" t="s">
        <v>684</v>
      </c>
      <c r="D51" s="8" t="s">
        <v>685</v>
      </c>
      <c r="E51" s="8">
        <v>6110</v>
      </c>
      <c r="F51" s="8" t="s">
        <v>490</v>
      </c>
      <c r="G51" s="9" t="s">
        <v>679</v>
      </c>
      <c r="H51" s="8" t="s">
        <v>680</v>
      </c>
      <c r="I51" s="8">
        <v>2014</v>
      </c>
      <c r="J51" s="8">
        <v>2014</v>
      </c>
      <c r="K51" s="8" t="s">
        <v>493</v>
      </c>
      <c r="L51" s="8">
        <v>6.1957769999999996</v>
      </c>
      <c r="M51" s="8" t="s">
        <v>494</v>
      </c>
      <c r="N51" s="8" t="s">
        <v>495</v>
      </c>
      <c r="O51" s="8" t="s">
        <v>681</v>
      </c>
    </row>
    <row r="52" spans="1:15" ht="15.5" hidden="1" x14ac:dyDescent="0.35">
      <c r="A52" s="8" t="s">
        <v>677</v>
      </c>
      <c r="B52" s="8" t="s">
        <v>678</v>
      </c>
      <c r="C52" s="9" t="s">
        <v>684</v>
      </c>
      <c r="D52" s="8" t="s">
        <v>685</v>
      </c>
      <c r="E52" s="8">
        <v>6110</v>
      </c>
      <c r="F52" s="8" t="s">
        <v>490</v>
      </c>
      <c r="G52" s="9" t="s">
        <v>679</v>
      </c>
      <c r="H52" s="8" t="s">
        <v>680</v>
      </c>
      <c r="I52" s="8">
        <v>2015</v>
      </c>
      <c r="J52" s="8">
        <v>2015</v>
      </c>
      <c r="K52" s="8" t="s">
        <v>493</v>
      </c>
      <c r="L52" s="8">
        <v>6.5425089999999999</v>
      </c>
      <c r="M52" s="8" t="s">
        <v>494</v>
      </c>
      <c r="N52" s="8" t="s">
        <v>495</v>
      </c>
      <c r="O52" s="8" t="s">
        <v>681</v>
      </c>
    </row>
    <row r="53" spans="1:15" ht="15.5" hidden="1" x14ac:dyDescent="0.35">
      <c r="A53" s="8" t="s">
        <v>677</v>
      </c>
      <c r="B53" s="8" t="s">
        <v>678</v>
      </c>
      <c r="C53" s="9" t="s">
        <v>684</v>
      </c>
      <c r="D53" s="8" t="s">
        <v>685</v>
      </c>
      <c r="E53" s="8">
        <v>6110</v>
      </c>
      <c r="F53" s="8" t="s">
        <v>490</v>
      </c>
      <c r="G53" s="9" t="s">
        <v>679</v>
      </c>
      <c r="H53" s="8" t="s">
        <v>680</v>
      </c>
      <c r="I53" s="8">
        <v>2016</v>
      </c>
      <c r="J53" s="8">
        <v>2016</v>
      </c>
      <c r="K53" s="8" t="s">
        <v>493</v>
      </c>
      <c r="L53" s="8">
        <v>8.4629209999999997</v>
      </c>
      <c r="M53" s="8" t="s">
        <v>494</v>
      </c>
      <c r="N53" s="8" t="s">
        <v>495</v>
      </c>
      <c r="O53" s="8" t="s">
        <v>681</v>
      </c>
    </row>
    <row r="54" spans="1:15" ht="15.5" hidden="1" x14ac:dyDescent="0.35">
      <c r="A54" s="8" t="s">
        <v>677</v>
      </c>
      <c r="B54" s="8" t="s">
        <v>678</v>
      </c>
      <c r="C54" s="9" t="s">
        <v>684</v>
      </c>
      <c r="D54" s="8" t="s">
        <v>685</v>
      </c>
      <c r="E54" s="8">
        <v>6110</v>
      </c>
      <c r="F54" s="8" t="s">
        <v>490</v>
      </c>
      <c r="G54" s="9" t="s">
        <v>679</v>
      </c>
      <c r="H54" s="8" t="s">
        <v>680</v>
      </c>
      <c r="I54" s="8">
        <v>2017</v>
      </c>
      <c r="J54" s="8">
        <v>2017</v>
      </c>
      <c r="K54" s="8" t="s">
        <v>493</v>
      </c>
      <c r="L54" s="8">
        <v>5.7890459999999999</v>
      </c>
      <c r="M54" s="8" t="s">
        <v>494</v>
      </c>
      <c r="N54" s="8" t="s">
        <v>495</v>
      </c>
      <c r="O54" s="8" t="s">
        <v>681</v>
      </c>
    </row>
    <row r="55" spans="1:15" ht="15.5" hidden="1" x14ac:dyDescent="0.35">
      <c r="A55" s="8" t="s">
        <v>677</v>
      </c>
      <c r="B55" s="8" t="s">
        <v>678</v>
      </c>
      <c r="C55" s="9" t="s">
        <v>684</v>
      </c>
      <c r="D55" s="8" t="s">
        <v>685</v>
      </c>
      <c r="E55" s="8">
        <v>6110</v>
      </c>
      <c r="F55" s="8" t="s">
        <v>490</v>
      </c>
      <c r="G55" s="9" t="s">
        <v>679</v>
      </c>
      <c r="H55" s="8" t="s">
        <v>680</v>
      </c>
      <c r="I55" s="8">
        <v>2018</v>
      </c>
      <c r="J55" s="8">
        <v>2018</v>
      </c>
      <c r="K55" s="8" t="s">
        <v>493</v>
      </c>
      <c r="L55" s="8">
        <v>9.2853270000000006</v>
      </c>
      <c r="M55" s="8" t="s">
        <v>494</v>
      </c>
      <c r="N55" s="8" t="s">
        <v>495</v>
      </c>
      <c r="O55" s="8" t="s">
        <v>681</v>
      </c>
    </row>
    <row r="56" spans="1:15" ht="15.5" hidden="1" x14ac:dyDescent="0.35">
      <c r="A56" s="8" t="s">
        <v>677</v>
      </c>
      <c r="B56" s="8" t="s">
        <v>678</v>
      </c>
      <c r="C56" s="9" t="s">
        <v>512</v>
      </c>
      <c r="D56" s="8" t="s">
        <v>513</v>
      </c>
      <c r="E56" s="8">
        <v>6110</v>
      </c>
      <c r="F56" s="8" t="s">
        <v>490</v>
      </c>
      <c r="G56" s="9" t="s">
        <v>679</v>
      </c>
      <c r="H56" s="8" t="s">
        <v>680</v>
      </c>
      <c r="I56" s="8">
        <v>2010</v>
      </c>
      <c r="J56" s="8">
        <v>2010</v>
      </c>
      <c r="K56" s="8" t="s">
        <v>493</v>
      </c>
      <c r="L56" s="8">
        <v>18.762962999999999</v>
      </c>
      <c r="M56" s="8" t="s">
        <v>494</v>
      </c>
      <c r="N56" s="8" t="s">
        <v>495</v>
      </c>
      <c r="O56" s="8" t="s">
        <v>681</v>
      </c>
    </row>
    <row r="57" spans="1:15" ht="15.5" hidden="1" x14ac:dyDescent="0.35">
      <c r="A57" s="8" t="s">
        <v>677</v>
      </c>
      <c r="B57" s="8" t="s">
        <v>678</v>
      </c>
      <c r="C57" s="9" t="s">
        <v>512</v>
      </c>
      <c r="D57" s="8" t="s">
        <v>513</v>
      </c>
      <c r="E57" s="8">
        <v>6110</v>
      </c>
      <c r="F57" s="8" t="s">
        <v>490</v>
      </c>
      <c r="G57" s="9" t="s">
        <v>679</v>
      </c>
      <c r="H57" s="8" t="s">
        <v>680</v>
      </c>
      <c r="I57" s="8">
        <v>2011</v>
      </c>
      <c r="J57" s="8">
        <v>2011</v>
      </c>
      <c r="K57" s="8" t="s">
        <v>493</v>
      </c>
      <c r="L57" s="8">
        <v>21.992592999999999</v>
      </c>
      <c r="M57" s="8" t="s">
        <v>494</v>
      </c>
      <c r="N57" s="8" t="s">
        <v>495</v>
      </c>
      <c r="O57" s="8" t="s">
        <v>681</v>
      </c>
    </row>
    <row r="58" spans="1:15" ht="15.5" hidden="1" x14ac:dyDescent="0.35">
      <c r="A58" s="8" t="s">
        <v>677</v>
      </c>
      <c r="B58" s="8" t="s">
        <v>678</v>
      </c>
      <c r="C58" s="9" t="s">
        <v>512</v>
      </c>
      <c r="D58" s="8" t="s">
        <v>513</v>
      </c>
      <c r="E58" s="8">
        <v>6110</v>
      </c>
      <c r="F58" s="8" t="s">
        <v>490</v>
      </c>
      <c r="G58" s="9" t="s">
        <v>679</v>
      </c>
      <c r="H58" s="8" t="s">
        <v>680</v>
      </c>
      <c r="I58" s="8">
        <v>2012</v>
      </c>
      <c r="J58" s="8">
        <v>2012</v>
      </c>
      <c r="K58" s="8" t="s">
        <v>493</v>
      </c>
      <c r="L58" s="8">
        <v>22.785184999999998</v>
      </c>
      <c r="M58" s="8" t="s">
        <v>494</v>
      </c>
      <c r="N58" s="8" t="s">
        <v>495</v>
      </c>
      <c r="O58" s="8" t="s">
        <v>681</v>
      </c>
    </row>
    <row r="59" spans="1:15" ht="15.5" hidden="1" x14ac:dyDescent="0.35">
      <c r="A59" s="8" t="s">
        <v>677</v>
      </c>
      <c r="B59" s="8" t="s">
        <v>678</v>
      </c>
      <c r="C59" s="9" t="s">
        <v>512</v>
      </c>
      <c r="D59" s="8" t="s">
        <v>513</v>
      </c>
      <c r="E59" s="8">
        <v>6110</v>
      </c>
      <c r="F59" s="8" t="s">
        <v>490</v>
      </c>
      <c r="G59" s="9" t="s">
        <v>679</v>
      </c>
      <c r="H59" s="8" t="s">
        <v>680</v>
      </c>
      <c r="I59" s="8">
        <v>2013</v>
      </c>
      <c r="J59" s="8">
        <v>2013</v>
      </c>
      <c r="K59" s="8" t="s">
        <v>493</v>
      </c>
      <c r="L59" s="8">
        <v>23.837036999999999</v>
      </c>
      <c r="M59" s="8" t="s">
        <v>494</v>
      </c>
      <c r="N59" s="8" t="s">
        <v>495</v>
      </c>
      <c r="O59" s="8" t="s">
        <v>681</v>
      </c>
    </row>
    <row r="60" spans="1:15" ht="15.5" hidden="1" x14ac:dyDescent="0.35">
      <c r="A60" s="8" t="s">
        <v>677</v>
      </c>
      <c r="B60" s="8" t="s">
        <v>678</v>
      </c>
      <c r="C60" s="9" t="s">
        <v>512</v>
      </c>
      <c r="D60" s="8" t="s">
        <v>513</v>
      </c>
      <c r="E60" s="8">
        <v>6110</v>
      </c>
      <c r="F60" s="8" t="s">
        <v>490</v>
      </c>
      <c r="G60" s="9" t="s">
        <v>679</v>
      </c>
      <c r="H60" s="8" t="s">
        <v>680</v>
      </c>
      <c r="I60" s="8">
        <v>2014</v>
      </c>
      <c r="J60" s="8">
        <v>2014</v>
      </c>
      <c r="K60" s="8" t="s">
        <v>493</v>
      </c>
      <c r="L60" s="8">
        <v>20.692592999999999</v>
      </c>
      <c r="M60" s="8" t="s">
        <v>494</v>
      </c>
      <c r="N60" s="8" t="s">
        <v>495</v>
      </c>
      <c r="O60" s="8" t="s">
        <v>681</v>
      </c>
    </row>
    <row r="61" spans="1:15" ht="15.5" hidden="1" x14ac:dyDescent="0.35">
      <c r="A61" s="8" t="s">
        <v>677</v>
      </c>
      <c r="B61" s="8" t="s">
        <v>678</v>
      </c>
      <c r="C61" s="9" t="s">
        <v>512</v>
      </c>
      <c r="D61" s="8" t="s">
        <v>513</v>
      </c>
      <c r="E61" s="8">
        <v>6110</v>
      </c>
      <c r="F61" s="8" t="s">
        <v>490</v>
      </c>
      <c r="G61" s="9" t="s">
        <v>679</v>
      </c>
      <c r="H61" s="8" t="s">
        <v>680</v>
      </c>
      <c r="I61" s="8">
        <v>2015</v>
      </c>
      <c r="J61" s="8">
        <v>2015</v>
      </c>
      <c r="K61" s="8" t="s">
        <v>493</v>
      </c>
      <c r="L61" s="8">
        <v>21.551852</v>
      </c>
      <c r="M61" s="8" t="s">
        <v>494</v>
      </c>
      <c r="N61" s="8" t="s">
        <v>495</v>
      </c>
      <c r="O61" s="8" t="s">
        <v>681</v>
      </c>
    </row>
    <row r="62" spans="1:15" ht="15.5" hidden="1" x14ac:dyDescent="0.35">
      <c r="A62" s="8" t="s">
        <v>677</v>
      </c>
      <c r="B62" s="8" t="s">
        <v>678</v>
      </c>
      <c r="C62" s="9" t="s">
        <v>512</v>
      </c>
      <c r="D62" s="8" t="s">
        <v>513</v>
      </c>
      <c r="E62" s="8">
        <v>6110</v>
      </c>
      <c r="F62" s="8" t="s">
        <v>490</v>
      </c>
      <c r="G62" s="9" t="s">
        <v>679</v>
      </c>
      <c r="H62" s="8" t="s">
        <v>680</v>
      </c>
      <c r="I62" s="8">
        <v>2016</v>
      </c>
      <c r="J62" s="8">
        <v>2016</v>
      </c>
      <c r="K62" s="8" t="s">
        <v>493</v>
      </c>
      <c r="L62" s="8">
        <v>22.522221999999999</v>
      </c>
      <c r="M62" s="8" t="s">
        <v>494</v>
      </c>
      <c r="N62" s="8" t="s">
        <v>495</v>
      </c>
      <c r="O62" s="8" t="s">
        <v>681</v>
      </c>
    </row>
    <row r="63" spans="1:15" ht="15.5" hidden="1" x14ac:dyDescent="0.35">
      <c r="A63" s="8" t="s">
        <v>677</v>
      </c>
      <c r="B63" s="8" t="s">
        <v>678</v>
      </c>
      <c r="C63" s="9" t="s">
        <v>512</v>
      </c>
      <c r="D63" s="8" t="s">
        <v>513</v>
      </c>
      <c r="E63" s="8">
        <v>6110</v>
      </c>
      <c r="F63" s="8" t="s">
        <v>490</v>
      </c>
      <c r="G63" s="9" t="s">
        <v>679</v>
      </c>
      <c r="H63" s="8" t="s">
        <v>680</v>
      </c>
      <c r="I63" s="8">
        <v>2017</v>
      </c>
      <c r="J63" s="8">
        <v>2017</v>
      </c>
      <c r="K63" s="8" t="s">
        <v>493</v>
      </c>
      <c r="L63" s="8">
        <v>26.329630000000002</v>
      </c>
      <c r="M63" s="8" t="s">
        <v>494</v>
      </c>
      <c r="N63" s="8" t="s">
        <v>495</v>
      </c>
      <c r="O63" s="8" t="s">
        <v>681</v>
      </c>
    </row>
    <row r="64" spans="1:15" ht="15.5" hidden="1" x14ac:dyDescent="0.35">
      <c r="A64" s="8" t="s">
        <v>677</v>
      </c>
      <c r="B64" s="8" t="s">
        <v>678</v>
      </c>
      <c r="C64" s="9" t="s">
        <v>512</v>
      </c>
      <c r="D64" s="8" t="s">
        <v>513</v>
      </c>
      <c r="E64" s="8">
        <v>6110</v>
      </c>
      <c r="F64" s="8" t="s">
        <v>490</v>
      </c>
      <c r="G64" s="9" t="s">
        <v>679</v>
      </c>
      <c r="H64" s="8" t="s">
        <v>680</v>
      </c>
      <c r="I64" s="8">
        <v>2018</v>
      </c>
      <c r="J64" s="8">
        <v>2018</v>
      </c>
      <c r="K64" s="8" t="s">
        <v>493</v>
      </c>
      <c r="L64" s="8">
        <v>27.877777999999999</v>
      </c>
      <c r="M64" s="8" t="s">
        <v>494</v>
      </c>
      <c r="N64" s="8" t="s">
        <v>495</v>
      </c>
      <c r="O64" s="8" t="s">
        <v>681</v>
      </c>
    </row>
    <row r="65" spans="1:15" ht="15.5" hidden="1" x14ac:dyDescent="0.35">
      <c r="A65" s="8" t="s">
        <v>677</v>
      </c>
      <c r="B65" s="8" t="s">
        <v>678</v>
      </c>
      <c r="C65" s="9" t="s">
        <v>514</v>
      </c>
      <c r="D65" s="8" t="s">
        <v>28</v>
      </c>
      <c r="E65" s="8">
        <v>6110</v>
      </c>
      <c r="F65" s="8" t="s">
        <v>490</v>
      </c>
      <c r="G65" s="9" t="s">
        <v>679</v>
      </c>
      <c r="H65" s="8" t="s">
        <v>680</v>
      </c>
      <c r="I65" s="8">
        <v>2010</v>
      </c>
      <c r="J65" s="8">
        <v>2010</v>
      </c>
      <c r="K65" s="8" t="s">
        <v>493</v>
      </c>
      <c r="L65" s="8">
        <v>30417.797998999999</v>
      </c>
      <c r="M65" s="8" t="s">
        <v>494</v>
      </c>
      <c r="N65" s="8" t="s">
        <v>495</v>
      </c>
      <c r="O65" s="8" t="s">
        <v>681</v>
      </c>
    </row>
    <row r="66" spans="1:15" ht="15.5" hidden="1" x14ac:dyDescent="0.35">
      <c r="A66" s="8" t="s">
        <v>677</v>
      </c>
      <c r="B66" s="8" t="s">
        <v>678</v>
      </c>
      <c r="C66" s="9" t="s">
        <v>514</v>
      </c>
      <c r="D66" s="8" t="s">
        <v>28</v>
      </c>
      <c r="E66" s="8">
        <v>6110</v>
      </c>
      <c r="F66" s="8" t="s">
        <v>490</v>
      </c>
      <c r="G66" s="9" t="s">
        <v>679</v>
      </c>
      <c r="H66" s="8" t="s">
        <v>680</v>
      </c>
      <c r="I66" s="8">
        <v>2011</v>
      </c>
      <c r="J66" s="8">
        <v>2011</v>
      </c>
      <c r="K66" s="8" t="s">
        <v>493</v>
      </c>
      <c r="L66" s="8">
        <v>37104.359349999999</v>
      </c>
      <c r="M66" s="8" t="s">
        <v>494</v>
      </c>
      <c r="N66" s="8" t="s">
        <v>495</v>
      </c>
      <c r="O66" s="8" t="s">
        <v>681</v>
      </c>
    </row>
    <row r="67" spans="1:15" ht="15.5" hidden="1" x14ac:dyDescent="0.35">
      <c r="A67" s="8" t="s">
        <v>677</v>
      </c>
      <c r="B67" s="8" t="s">
        <v>678</v>
      </c>
      <c r="C67" s="9" t="s">
        <v>514</v>
      </c>
      <c r="D67" s="8" t="s">
        <v>28</v>
      </c>
      <c r="E67" s="8">
        <v>6110</v>
      </c>
      <c r="F67" s="8" t="s">
        <v>490</v>
      </c>
      <c r="G67" s="9" t="s">
        <v>679</v>
      </c>
      <c r="H67" s="8" t="s">
        <v>680</v>
      </c>
      <c r="I67" s="8">
        <v>2012</v>
      </c>
      <c r="J67" s="8">
        <v>2012</v>
      </c>
      <c r="K67" s="8" t="s">
        <v>493</v>
      </c>
      <c r="L67" s="8">
        <v>33616.847631999997</v>
      </c>
      <c r="M67" s="8" t="s">
        <v>494</v>
      </c>
      <c r="N67" s="8" t="s">
        <v>495</v>
      </c>
      <c r="O67" s="8" t="s">
        <v>681</v>
      </c>
    </row>
    <row r="68" spans="1:15" ht="15.5" hidden="1" x14ac:dyDescent="0.35">
      <c r="A68" s="8" t="s">
        <v>677</v>
      </c>
      <c r="B68" s="8" t="s">
        <v>678</v>
      </c>
      <c r="C68" s="9" t="s">
        <v>514</v>
      </c>
      <c r="D68" s="8" t="s">
        <v>28</v>
      </c>
      <c r="E68" s="8">
        <v>6110</v>
      </c>
      <c r="F68" s="8" t="s">
        <v>490</v>
      </c>
      <c r="G68" s="9" t="s">
        <v>679</v>
      </c>
      <c r="H68" s="8" t="s">
        <v>680</v>
      </c>
      <c r="I68" s="8">
        <v>2013</v>
      </c>
      <c r="J68" s="8">
        <v>2013</v>
      </c>
      <c r="K68" s="8" t="s">
        <v>493</v>
      </c>
      <c r="L68" s="8">
        <v>37123.518897000002</v>
      </c>
      <c r="M68" s="8" t="s">
        <v>494</v>
      </c>
      <c r="N68" s="8" t="s">
        <v>495</v>
      </c>
      <c r="O68" s="8" t="s">
        <v>681</v>
      </c>
    </row>
    <row r="69" spans="1:15" ht="15.5" hidden="1" x14ac:dyDescent="0.35">
      <c r="A69" s="8" t="s">
        <v>677</v>
      </c>
      <c r="B69" s="8" t="s">
        <v>678</v>
      </c>
      <c r="C69" s="9" t="s">
        <v>514</v>
      </c>
      <c r="D69" s="8" t="s">
        <v>28</v>
      </c>
      <c r="E69" s="8">
        <v>6110</v>
      </c>
      <c r="F69" s="8" t="s">
        <v>490</v>
      </c>
      <c r="G69" s="9" t="s">
        <v>679</v>
      </c>
      <c r="H69" s="8" t="s">
        <v>680</v>
      </c>
      <c r="I69" s="8">
        <v>2014</v>
      </c>
      <c r="J69" s="8">
        <v>2014</v>
      </c>
      <c r="K69" s="8" t="s">
        <v>493</v>
      </c>
      <c r="L69" s="8">
        <v>38064.395028999999</v>
      </c>
      <c r="M69" s="8" t="s">
        <v>494</v>
      </c>
      <c r="N69" s="8" t="s">
        <v>495</v>
      </c>
      <c r="O69" s="8" t="s">
        <v>681</v>
      </c>
    </row>
    <row r="70" spans="1:15" ht="15.5" hidden="1" x14ac:dyDescent="0.35">
      <c r="A70" s="8" t="s">
        <v>677</v>
      </c>
      <c r="B70" s="8" t="s">
        <v>678</v>
      </c>
      <c r="C70" s="9" t="s">
        <v>514</v>
      </c>
      <c r="D70" s="8" t="s">
        <v>28</v>
      </c>
      <c r="E70" s="8">
        <v>6110</v>
      </c>
      <c r="F70" s="8" t="s">
        <v>490</v>
      </c>
      <c r="G70" s="9" t="s">
        <v>679</v>
      </c>
      <c r="H70" s="8" t="s">
        <v>680</v>
      </c>
      <c r="I70" s="8">
        <v>2015</v>
      </c>
      <c r="J70" s="8">
        <v>2015</v>
      </c>
      <c r="K70" s="8" t="s">
        <v>493</v>
      </c>
      <c r="L70" s="8">
        <v>33255.632426999997</v>
      </c>
      <c r="M70" s="8" t="s">
        <v>494</v>
      </c>
      <c r="N70" s="8" t="s">
        <v>495</v>
      </c>
      <c r="O70" s="8" t="s">
        <v>681</v>
      </c>
    </row>
    <row r="71" spans="1:15" ht="15.5" hidden="1" x14ac:dyDescent="0.35">
      <c r="A71" s="8" t="s">
        <v>677</v>
      </c>
      <c r="B71" s="8" t="s">
        <v>678</v>
      </c>
      <c r="C71" s="9" t="s">
        <v>514</v>
      </c>
      <c r="D71" s="8" t="s">
        <v>28</v>
      </c>
      <c r="E71" s="8">
        <v>6110</v>
      </c>
      <c r="F71" s="8" t="s">
        <v>490</v>
      </c>
      <c r="G71" s="9" t="s">
        <v>679</v>
      </c>
      <c r="H71" s="8" t="s">
        <v>680</v>
      </c>
      <c r="I71" s="8">
        <v>2016</v>
      </c>
      <c r="J71" s="8">
        <v>2016</v>
      </c>
      <c r="K71" s="8" t="s">
        <v>493</v>
      </c>
      <c r="L71" s="8">
        <v>34926.978991999997</v>
      </c>
      <c r="M71" s="8" t="s">
        <v>494</v>
      </c>
      <c r="N71" s="8" t="s">
        <v>495</v>
      </c>
      <c r="O71" s="8" t="s">
        <v>681</v>
      </c>
    </row>
    <row r="72" spans="1:15" ht="15.5" hidden="1" x14ac:dyDescent="0.35">
      <c r="A72" s="8" t="s">
        <v>677</v>
      </c>
      <c r="B72" s="8" t="s">
        <v>678</v>
      </c>
      <c r="C72" s="9" t="s">
        <v>514</v>
      </c>
      <c r="D72" s="8" t="s">
        <v>28</v>
      </c>
      <c r="E72" s="8">
        <v>6110</v>
      </c>
      <c r="F72" s="8" t="s">
        <v>490</v>
      </c>
      <c r="G72" s="9" t="s">
        <v>679</v>
      </c>
      <c r="H72" s="8" t="s">
        <v>680</v>
      </c>
      <c r="I72" s="8">
        <v>2017</v>
      </c>
      <c r="J72" s="8">
        <v>2017</v>
      </c>
      <c r="K72" s="8" t="s">
        <v>493</v>
      </c>
      <c r="L72" s="8">
        <v>35209.321323999997</v>
      </c>
      <c r="M72" s="8" t="s">
        <v>494</v>
      </c>
      <c r="N72" s="8" t="s">
        <v>495</v>
      </c>
      <c r="O72" s="8" t="s">
        <v>681</v>
      </c>
    </row>
    <row r="73" spans="1:15" ht="15.5" hidden="1" x14ac:dyDescent="0.35">
      <c r="A73" s="8" t="s">
        <v>677</v>
      </c>
      <c r="B73" s="8" t="s">
        <v>678</v>
      </c>
      <c r="C73" s="9" t="s">
        <v>514</v>
      </c>
      <c r="D73" s="8" t="s">
        <v>28</v>
      </c>
      <c r="E73" s="8">
        <v>6110</v>
      </c>
      <c r="F73" s="8" t="s">
        <v>490</v>
      </c>
      <c r="G73" s="9" t="s">
        <v>679</v>
      </c>
      <c r="H73" s="8" t="s">
        <v>680</v>
      </c>
      <c r="I73" s="8">
        <v>2018</v>
      </c>
      <c r="J73" s="8">
        <v>2018</v>
      </c>
      <c r="K73" s="8" t="s">
        <v>493</v>
      </c>
      <c r="L73" s="8">
        <v>31835.450069999999</v>
      </c>
      <c r="M73" s="8" t="s">
        <v>494</v>
      </c>
      <c r="N73" s="8" t="s">
        <v>495</v>
      </c>
      <c r="O73" s="8" t="s">
        <v>681</v>
      </c>
    </row>
    <row r="74" spans="1:15" ht="15.5" hidden="1" x14ac:dyDescent="0.35">
      <c r="A74" s="8" t="s">
        <v>677</v>
      </c>
      <c r="B74" s="8" t="s">
        <v>678</v>
      </c>
      <c r="C74" s="9" t="s">
        <v>515</v>
      </c>
      <c r="D74" s="8" t="s">
        <v>32</v>
      </c>
      <c r="E74" s="8">
        <v>6110</v>
      </c>
      <c r="F74" s="8" t="s">
        <v>490</v>
      </c>
      <c r="G74" s="9" t="s">
        <v>679</v>
      </c>
      <c r="H74" s="8" t="s">
        <v>680</v>
      </c>
      <c r="I74" s="8">
        <v>2010</v>
      </c>
      <c r="J74" s="8">
        <v>2010</v>
      </c>
      <c r="K74" s="8" t="s">
        <v>493</v>
      </c>
      <c r="L74" s="8">
        <v>1574.781324</v>
      </c>
      <c r="M74" s="8" t="s">
        <v>494</v>
      </c>
      <c r="N74" s="8" t="s">
        <v>495</v>
      </c>
      <c r="O74" s="8" t="s">
        <v>681</v>
      </c>
    </row>
    <row r="75" spans="1:15" ht="15.5" hidden="1" x14ac:dyDescent="0.35">
      <c r="A75" s="8" t="s">
        <v>677</v>
      </c>
      <c r="B75" s="8" t="s">
        <v>678</v>
      </c>
      <c r="C75" s="9" t="s">
        <v>515</v>
      </c>
      <c r="D75" s="8" t="s">
        <v>32</v>
      </c>
      <c r="E75" s="8">
        <v>6110</v>
      </c>
      <c r="F75" s="8" t="s">
        <v>490</v>
      </c>
      <c r="G75" s="9" t="s">
        <v>679</v>
      </c>
      <c r="H75" s="8" t="s">
        <v>680</v>
      </c>
      <c r="I75" s="8">
        <v>2011</v>
      </c>
      <c r="J75" s="8">
        <v>2011</v>
      </c>
      <c r="K75" s="8" t="s">
        <v>493</v>
      </c>
      <c r="L75" s="8">
        <v>2062.2204320000001</v>
      </c>
      <c r="M75" s="8" t="s">
        <v>494</v>
      </c>
      <c r="N75" s="8" t="s">
        <v>495</v>
      </c>
      <c r="O75" s="8" t="s">
        <v>681</v>
      </c>
    </row>
    <row r="76" spans="1:15" ht="15.5" hidden="1" x14ac:dyDescent="0.35">
      <c r="A76" s="8" t="s">
        <v>677</v>
      </c>
      <c r="B76" s="8" t="s">
        <v>678</v>
      </c>
      <c r="C76" s="9" t="s">
        <v>515</v>
      </c>
      <c r="D76" s="8" t="s">
        <v>32</v>
      </c>
      <c r="E76" s="8">
        <v>6110</v>
      </c>
      <c r="F76" s="8" t="s">
        <v>490</v>
      </c>
      <c r="G76" s="9" t="s">
        <v>679</v>
      </c>
      <c r="H76" s="8" t="s">
        <v>680</v>
      </c>
      <c r="I76" s="8">
        <v>2012</v>
      </c>
      <c r="J76" s="8">
        <v>2012</v>
      </c>
      <c r="K76" s="8" t="s">
        <v>493</v>
      </c>
      <c r="L76" s="8">
        <v>1902.2051409999999</v>
      </c>
      <c r="M76" s="8" t="s">
        <v>494</v>
      </c>
      <c r="N76" s="8" t="s">
        <v>495</v>
      </c>
      <c r="O76" s="8" t="s">
        <v>681</v>
      </c>
    </row>
    <row r="77" spans="1:15" ht="15.5" hidden="1" x14ac:dyDescent="0.35">
      <c r="A77" s="8" t="s">
        <v>677</v>
      </c>
      <c r="B77" s="8" t="s">
        <v>678</v>
      </c>
      <c r="C77" s="9" t="s">
        <v>515</v>
      </c>
      <c r="D77" s="8" t="s">
        <v>32</v>
      </c>
      <c r="E77" s="8">
        <v>6110</v>
      </c>
      <c r="F77" s="8" t="s">
        <v>490</v>
      </c>
      <c r="G77" s="9" t="s">
        <v>679</v>
      </c>
      <c r="H77" s="8" t="s">
        <v>680</v>
      </c>
      <c r="I77" s="8">
        <v>2013</v>
      </c>
      <c r="J77" s="8">
        <v>2013</v>
      </c>
      <c r="K77" s="8" t="s">
        <v>493</v>
      </c>
      <c r="L77" s="8">
        <v>2050.2155969999999</v>
      </c>
      <c r="M77" s="8" t="s">
        <v>494</v>
      </c>
      <c r="N77" s="8" t="s">
        <v>495</v>
      </c>
      <c r="O77" s="8" t="s">
        <v>681</v>
      </c>
    </row>
    <row r="78" spans="1:15" ht="15.5" hidden="1" x14ac:dyDescent="0.35">
      <c r="A78" s="8" t="s">
        <v>677</v>
      </c>
      <c r="B78" s="8" t="s">
        <v>678</v>
      </c>
      <c r="C78" s="9" t="s">
        <v>515</v>
      </c>
      <c r="D78" s="8" t="s">
        <v>32</v>
      </c>
      <c r="E78" s="8">
        <v>6110</v>
      </c>
      <c r="F78" s="8" t="s">
        <v>490</v>
      </c>
      <c r="G78" s="9" t="s">
        <v>679</v>
      </c>
      <c r="H78" s="8" t="s">
        <v>680</v>
      </c>
      <c r="I78" s="8">
        <v>2014</v>
      </c>
      <c r="J78" s="8">
        <v>2014</v>
      </c>
      <c r="K78" s="8" t="s">
        <v>493</v>
      </c>
      <c r="L78" s="8">
        <v>2098.0754529999999</v>
      </c>
      <c r="M78" s="8" t="s">
        <v>494</v>
      </c>
      <c r="N78" s="8" t="s">
        <v>495</v>
      </c>
      <c r="O78" s="8" t="s">
        <v>681</v>
      </c>
    </row>
    <row r="79" spans="1:15" ht="15.5" hidden="1" x14ac:dyDescent="0.35">
      <c r="A79" s="8" t="s">
        <v>677</v>
      </c>
      <c r="B79" s="8" t="s">
        <v>678</v>
      </c>
      <c r="C79" s="9" t="s">
        <v>515</v>
      </c>
      <c r="D79" s="8" t="s">
        <v>32</v>
      </c>
      <c r="E79" s="8">
        <v>6110</v>
      </c>
      <c r="F79" s="8" t="s">
        <v>490</v>
      </c>
      <c r="G79" s="9" t="s">
        <v>679</v>
      </c>
      <c r="H79" s="8" t="s">
        <v>680</v>
      </c>
      <c r="I79" s="8">
        <v>2015</v>
      </c>
      <c r="J79" s="8">
        <v>2015</v>
      </c>
      <c r="K79" s="8" t="s">
        <v>493</v>
      </c>
      <c r="L79" s="8">
        <v>1817.6139900000001</v>
      </c>
      <c r="M79" s="8" t="s">
        <v>494</v>
      </c>
      <c r="N79" s="8" t="s">
        <v>495</v>
      </c>
      <c r="O79" s="8" t="s">
        <v>681</v>
      </c>
    </row>
    <row r="80" spans="1:15" ht="15.5" hidden="1" x14ac:dyDescent="0.35">
      <c r="A80" s="8" t="s">
        <v>677</v>
      </c>
      <c r="B80" s="8" t="s">
        <v>678</v>
      </c>
      <c r="C80" s="9" t="s">
        <v>515</v>
      </c>
      <c r="D80" s="8" t="s">
        <v>32</v>
      </c>
      <c r="E80" s="8">
        <v>6110</v>
      </c>
      <c r="F80" s="8" t="s">
        <v>490</v>
      </c>
      <c r="G80" s="9" t="s">
        <v>679</v>
      </c>
      <c r="H80" s="8" t="s">
        <v>680</v>
      </c>
      <c r="I80" s="8">
        <v>2016</v>
      </c>
      <c r="J80" s="8">
        <v>2016</v>
      </c>
      <c r="K80" s="8" t="s">
        <v>493</v>
      </c>
      <c r="L80" s="8">
        <v>1728.5616689999999</v>
      </c>
      <c r="M80" s="8" t="s">
        <v>494</v>
      </c>
      <c r="N80" s="8" t="s">
        <v>495</v>
      </c>
      <c r="O80" s="8" t="s">
        <v>681</v>
      </c>
    </row>
    <row r="81" spans="1:15" ht="15.5" hidden="1" x14ac:dyDescent="0.35">
      <c r="A81" s="8" t="s">
        <v>677</v>
      </c>
      <c r="B81" s="8" t="s">
        <v>678</v>
      </c>
      <c r="C81" s="9" t="s">
        <v>515</v>
      </c>
      <c r="D81" s="8" t="s">
        <v>32</v>
      </c>
      <c r="E81" s="8">
        <v>6110</v>
      </c>
      <c r="F81" s="8" t="s">
        <v>490</v>
      </c>
      <c r="G81" s="9" t="s">
        <v>679</v>
      </c>
      <c r="H81" s="8" t="s">
        <v>680</v>
      </c>
      <c r="I81" s="8">
        <v>2017</v>
      </c>
      <c r="J81" s="8">
        <v>2017</v>
      </c>
      <c r="K81" s="8" t="s">
        <v>493</v>
      </c>
      <c r="L81" s="8">
        <v>1728.4571450000001</v>
      </c>
      <c r="M81" s="8" t="s">
        <v>494</v>
      </c>
      <c r="N81" s="8" t="s">
        <v>495</v>
      </c>
      <c r="O81" s="8" t="s">
        <v>681</v>
      </c>
    </row>
    <row r="82" spans="1:15" ht="15.5" hidden="1" x14ac:dyDescent="0.35">
      <c r="A82" s="8" t="s">
        <v>677</v>
      </c>
      <c r="B82" s="8" t="s">
        <v>678</v>
      </c>
      <c r="C82" s="9" t="s">
        <v>515</v>
      </c>
      <c r="D82" s="8" t="s">
        <v>32</v>
      </c>
      <c r="E82" s="8">
        <v>6110</v>
      </c>
      <c r="F82" s="8" t="s">
        <v>490</v>
      </c>
      <c r="G82" s="9" t="s">
        <v>679</v>
      </c>
      <c r="H82" s="8" t="s">
        <v>680</v>
      </c>
      <c r="I82" s="8">
        <v>2018</v>
      </c>
      <c r="J82" s="8">
        <v>2018</v>
      </c>
      <c r="K82" s="8" t="s">
        <v>493</v>
      </c>
      <c r="L82" s="8">
        <v>1702.8259310000001</v>
      </c>
      <c r="M82" s="8" t="s">
        <v>494</v>
      </c>
      <c r="N82" s="8" t="s">
        <v>495</v>
      </c>
      <c r="O82" s="8" t="s">
        <v>681</v>
      </c>
    </row>
    <row r="83" spans="1:15" ht="15.5" hidden="1" x14ac:dyDescent="0.35">
      <c r="A83" s="8" t="s">
        <v>677</v>
      </c>
      <c r="B83" s="8" t="s">
        <v>678</v>
      </c>
      <c r="C83" s="9" t="s">
        <v>686</v>
      </c>
      <c r="D83" s="8" t="s">
        <v>687</v>
      </c>
      <c r="E83" s="8">
        <v>6110</v>
      </c>
      <c r="F83" s="8" t="s">
        <v>490</v>
      </c>
      <c r="G83" s="9" t="s">
        <v>679</v>
      </c>
      <c r="H83" s="8" t="s">
        <v>680</v>
      </c>
      <c r="I83" s="8">
        <v>2010</v>
      </c>
      <c r="J83" s="8">
        <v>2010</v>
      </c>
      <c r="K83" s="8" t="s">
        <v>493</v>
      </c>
      <c r="L83" s="8">
        <v>0.50627100000000003</v>
      </c>
      <c r="M83" s="8" t="s">
        <v>494</v>
      </c>
      <c r="N83" s="8" t="s">
        <v>495</v>
      </c>
      <c r="O83" s="8" t="s">
        <v>681</v>
      </c>
    </row>
    <row r="84" spans="1:15" ht="15.5" hidden="1" x14ac:dyDescent="0.35">
      <c r="A84" s="8" t="s">
        <v>677</v>
      </c>
      <c r="B84" s="8" t="s">
        <v>678</v>
      </c>
      <c r="C84" s="9" t="s">
        <v>686</v>
      </c>
      <c r="D84" s="8" t="s">
        <v>687</v>
      </c>
      <c r="E84" s="8">
        <v>6110</v>
      </c>
      <c r="F84" s="8" t="s">
        <v>490</v>
      </c>
      <c r="G84" s="9" t="s">
        <v>679</v>
      </c>
      <c r="H84" s="8" t="s">
        <v>680</v>
      </c>
      <c r="I84" s="8">
        <v>2011</v>
      </c>
      <c r="J84" s="8">
        <v>2011</v>
      </c>
      <c r="K84" s="8" t="s">
        <v>493</v>
      </c>
      <c r="L84" s="8">
        <v>0.54156400000000005</v>
      </c>
      <c r="M84" s="8" t="s">
        <v>494</v>
      </c>
      <c r="N84" s="8" t="s">
        <v>495</v>
      </c>
      <c r="O84" s="8" t="s">
        <v>681</v>
      </c>
    </row>
    <row r="85" spans="1:15" ht="15.5" hidden="1" x14ac:dyDescent="0.35">
      <c r="A85" s="8" t="s">
        <v>677</v>
      </c>
      <c r="B85" s="8" t="s">
        <v>678</v>
      </c>
      <c r="C85" s="9" t="s">
        <v>686</v>
      </c>
      <c r="D85" s="8" t="s">
        <v>687</v>
      </c>
      <c r="E85" s="8">
        <v>6110</v>
      </c>
      <c r="F85" s="8" t="s">
        <v>490</v>
      </c>
      <c r="G85" s="9" t="s">
        <v>679</v>
      </c>
      <c r="H85" s="8" t="s">
        <v>680</v>
      </c>
      <c r="I85" s="8">
        <v>2012</v>
      </c>
      <c r="J85" s="8">
        <v>2012</v>
      </c>
      <c r="K85" s="8" t="s">
        <v>493</v>
      </c>
      <c r="L85" s="8">
        <v>0.53066899999999995</v>
      </c>
      <c r="M85" s="8" t="s">
        <v>494</v>
      </c>
      <c r="N85" s="8" t="s">
        <v>495</v>
      </c>
      <c r="O85" s="8" t="s">
        <v>681</v>
      </c>
    </row>
    <row r="86" spans="1:15" ht="15.5" hidden="1" x14ac:dyDescent="0.35">
      <c r="A86" s="8" t="s">
        <v>677</v>
      </c>
      <c r="B86" s="8" t="s">
        <v>678</v>
      </c>
      <c r="C86" s="9" t="s">
        <v>686</v>
      </c>
      <c r="D86" s="8" t="s">
        <v>687</v>
      </c>
      <c r="E86" s="8">
        <v>6110</v>
      </c>
      <c r="F86" s="8" t="s">
        <v>490</v>
      </c>
      <c r="G86" s="9" t="s">
        <v>679</v>
      </c>
      <c r="H86" s="8" t="s">
        <v>680</v>
      </c>
      <c r="I86" s="8">
        <v>2013</v>
      </c>
      <c r="J86" s="8">
        <v>2013</v>
      </c>
      <c r="K86" s="8" t="s">
        <v>493</v>
      </c>
      <c r="L86" s="8">
        <v>0.55865900000000002</v>
      </c>
      <c r="M86" s="8" t="s">
        <v>494</v>
      </c>
      <c r="N86" s="8" t="s">
        <v>495</v>
      </c>
      <c r="O86" s="8" t="s">
        <v>681</v>
      </c>
    </row>
    <row r="87" spans="1:15" ht="15.5" hidden="1" x14ac:dyDescent="0.35">
      <c r="A87" s="8" t="s">
        <v>677</v>
      </c>
      <c r="B87" s="8" t="s">
        <v>678</v>
      </c>
      <c r="C87" s="9" t="s">
        <v>686</v>
      </c>
      <c r="D87" s="8" t="s">
        <v>687</v>
      </c>
      <c r="E87" s="8">
        <v>6110</v>
      </c>
      <c r="F87" s="8" t="s">
        <v>490</v>
      </c>
      <c r="G87" s="9" t="s">
        <v>679</v>
      </c>
      <c r="H87" s="8" t="s">
        <v>680</v>
      </c>
      <c r="I87" s="8">
        <v>2014</v>
      </c>
      <c r="J87" s="8">
        <v>2014</v>
      </c>
      <c r="K87" s="8" t="s">
        <v>493</v>
      </c>
      <c r="L87" s="8">
        <v>0.55865900000000002</v>
      </c>
      <c r="M87" s="8" t="s">
        <v>494</v>
      </c>
      <c r="N87" s="8" t="s">
        <v>495</v>
      </c>
      <c r="O87" s="8" t="s">
        <v>681</v>
      </c>
    </row>
    <row r="88" spans="1:15" ht="15.5" hidden="1" x14ac:dyDescent="0.35">
      <c r="A88" s="8" t="s">
        <v>677</v>
      </c>
      <c r="B88" s="8" t="s">
        <v>678</v>
      </c>
      <c r="C88" s="9" t="s">
        <v>686</v>
      </c>
      <c r="D88" s="8" t="s">
        <v>687</v>
      </c>
      <c r="E88" s="8">
        <v>6110</v>
      </c>
      <c r="F88" s="8" t="s">
        <v>490</v>
      </c>
      <c r="G88" s="9" t="s">
        <v>679</v>
      </c>
      <c r="H88" s="8" t="s">
        <v>680</v>
      </c>
      <c r="I88" s="8">
        <v>2015</v>
      </c>
      <c r="J88" s="8">
        <v>2015</v>
      </c>
      <c r="K88" s="8" t="s">
        <v>493</v>
      </c>
      <c r="L88" s="8">
        <v>0.55865900000000002</v>
      </c>
      <c r="M88" s="8" t="s">
        <v>494</v>
      </c>
      <c r="N88" s="8" t="s">
        <v>495</v>
      </c>
      <c r="O88" s="8" t="s">
        <v>681</v>
      </c>
    </row>
    <row r="89" spans="1:15" ht="15.5" hidden="1" x14ac:dyDescent="0.35">
      <c r="A89" s="8" t="s">
        <v>677</v>
      </c>
      <c r="B89" s="8" t="s">
        <v>678</v>
      </c>
      <c r="C89" s="9" t="s">
        <v>686</v>
      </c>
      <c r="D89" s="8" t="s">
        <v>687</v>
      </c>
      <c r="E89" s="8">
        <v>6110</v>
      </c>
      <c r="F89" s="8" t="s">
        <v>490</v>
      </c>
      <c r="G89" s="9" t="s">
        <v>679</v>
      </c>
      <c r="H89" s="8" t="s">
        <v>680</v>
      </c>
      <c r="I89" s="8">
        <v>2016</v>
      </c>
      <c r="J89" s="8">
        <v>2016</v>
      </c>
      <c r="K89" s="8" t="s">
        <v>493</v>
      </c>
      <c r="L89" s="8">
        <v>0.55865900000000002</v>
      </c>
      <c r="M89" s="8" t="s">
        <v>494</v>
      </c>
      <c r="N89" s="8" t="s">
        <v>495</v>
      </c>
      <c r="O89" s="8" t="s">
        <v>681</v>
      </c>
    </row>
    <row r="90" spans="1:15" ht="15.5" hidden="1" x14ac:dyDescent="0.35">
      <c r="A90" s="8" t="s">
        <v>677</v>
      </c>
      <c r="B90" s="8" t="s">
        <v>678</v>
      </c>
      <c r="C90" s="9" t="s">
        <v>686</v>
      </c>
      <c r="D90" s="8" t="s">
        <v>687</v>
      </c>
      <c r="E90" s="8">
        <v>6110</v>
      </c>
      <c r="F90" s="8" t="s">
        <v>490</v>
      </c>
      <c r="G90" s="9" t="s">
        <v>679</v>
      </c>
      <c r="H90" s="8" t="s">
        <v>680</v>
      </c>
      <c r="I90" s="8">
        <v>2017</v>
      </c>
      <c r="J90" s="8">
        <v>2017</v>
      </c>
      <c r="K90" s="8" t="s">
        <v>493</v>
      </c>
      <c r="L90" s="8">
        <v>0.55865900000000002</v>
      </c>
      <c r="M90" s="8" t="s">
        <v>494</v>
      </c>
      <c r="N90" s="8" t="s">
        <v>495</v>
      </c>
      <c r="O90" s="8" t="s">
        <v>681</v>
      </c>
    </row>
    <row r="91" spans="1:15" ht="15.5" hidden="1" x14ac:dyDescent="0.35">
      <c r="A91" s="8" t="s">
        <v>677</v>
      </c>
      <c r="B91" s="8" t="s">
        <v>678</v>
      </c>
      <c r="C91" s="9" t="s">
        <v>686</v>
      </c>
      <c r="D91" s="8" t="s">
        <v>687</v>
      </c>
      <c r="E91" s="8">
        <v>6110</v>
      </c>
      <c r="F91" s="8" t="s">
        <v>490</v>
      </c>
      <c r="G91" s="9" t="s">
        <v>679</v>
      </c>
      <c r="H91" s="8" t="s">
        <v>680</v>
      </c>
      <c r="I91" s="8">
        <v>2018</v>
      </c>
      <c r="J91" s="8">
        <v>2018</v>
      </c>
      <c r="K91" s="8" t="s">
        <v>493</v>
      </c>
      <c r="L91" s="8">
        <v>0.60060100000000005</v>
      </c>
      <c r="M91" s="8" t="s">
        <v>494</v>
      </c>
      <c r="N91" s="8" t="s">
        <v>495</v>
      </c>
      <c r="O91" s="8" t="s">
        <v>681</v>
      </c>
    </row>
    <row r="92" spans="1:15" ht="15.5" hidden="1" x14ac:dyDescent="0.35">
      <c r="A92" s="8" t="s">
        <v>677</v>
      </c>
      <c r="B92" s="8" t="s">
        <v>678</v>
      </c>
      <c r="C92" s="9" t="s">
        <v>516</v>
      </c>
      <c r="D92" s="8" t="s">
        <v>34</v>
      </c>
      <c r="E92" s="8">
        <v>6110</v>
      </c>
      <c r="F92" s="8" t="s">
        <v>490</v>
      </c>
      <c r="G92" s="9" t="s">
        <v>679</v>
      </c>
      <c r="H92" s="8" t="s">
        <v>680</v>
      </c>
      <c r="I92" s="8">
        <v>2010</v>
      </c>
      <c r="J92" s="8">
        <v>2010</v>
      </c>
      <c r="K92" s="8" t="s">
        <v>493</v>
      </c>
      <c r="L92" s="8">
        <v>29582.827469</v>
      </c>
      <c r="M92" s="8" t="s">
        <v>494</v>
      </c>
      <c r="N92" s="8" t="s">
        <v>495</v>
      </c>
      <c r="O92" s="8" t="s">
        <v>681</v>
      </c>
    </row>
    <row r="93" spans="1:15" ht="15.5" hidden="1" x14ac:dyDescent="0.35">
      <c r="A93" s="8" t="s">
        <v>677</v>
      </c>
      <c r="B93" s="8" t="s">
        <v>678</v>
      </c>
      <c r="C93" s="9" t="s">
        <v>516</v>
      </c>
      <c r="D93" s="8" t="s">
        <v>34</v>
      </c>
      <c r="E93" s="8">
        <v>6110</v>
      </c>
      <c r="F93" s="8" t="s">
        <v>490</v>
      </c>
      <c r="G93" s="9" t="s">
        <v>679</v>
      </c>
      <c r="H93" s="8" t="s">
        <v>680</v>
      </c>
      <c r="I93" s="8">
        <v>2011</v>
      </c>
      <c r="J93" s="8">
        <v>2011</v>
      </c>
      <c r="K93" s="8" t="s">
        <v>493</v>
      </c>
      <c r="L93" s="8">
        <v>34873.938431000002</v>
      </c>
      <c r="M93" s="8" t="s">
        <v>494</v>
      </c>
      <c r="N93" s="8" t="s">
        <v>495</v>
      </c>
      <c r="O93" s="8" t="s">
        <v>681</v>
      </c>
    </row>
    <row r="94" spans="1:15" ht="15.5" hidden="1" x14ac:dyDescent="0.35">
      <c r="A94" s="8" t="s">
        <v>677</v>
      </c>
      <c r="B94" s="8" t="s">
        <v>678</v>
      </c>
      <c r="C94" s="9" t="s">
        <v>516</v>
      </c>
      <c r="D94" s="8" t="s">
        <v>34</v>
      </c>
      <c r="E94" s="8">
        <v>6110</v>
      </c>
      <c r="F94" s="8" t="s">
        <v>490</v>
      </c>
      <c r="G94" s="9" t="s">
        <v>679</v>
      </c>
      <c r="H94" s="8" t="s">
        <v>680</v>
      </c>
      <c r="I94" s="8">
        <v>2012</v>
      </c>
      <c r="J94" s="8">
        <v>2012</v>
      </c>
      <c r="K94" s="8" t="s">
        <v>493</v>
      </c>
      <c r="L94" s="8">
        <v>36250.737872999998</v>
      </c>
      <c r="M94" s="8" t="s">
        <v>494</v>
      </c>
      <c r="N94" s="8" t="s">
        <v>495</v>
      </c>
      <c r="O94" s="8" t="s">
        <v>681</v>
      </c>
    </row>
    <row r="95" spans="1:15" ht="15.5" hidden="1" x14ac:dyDescent="0.35">
      <c r="A95" s="8" t="s">
        <v>677</v>
      </c>
      <c r="B95" s="8" t="s">
        <v>678</v>
      </c>
      <c r="C95" s="9" t="s">
        <v>516</v>
      </c>
      <c r="D95" s="8" t="s">
        <v>34</v>
      </c>
      <c r="E95" s="8">
        <v>6110</v>
      </c>
      <c r="F95" s="8" t="s">
        <v>490</v>
      </c>
      <c r="G95" s="9" t="s">
        <v>679</v>
      </c>
      <c r="H95" s="8" t="s">
        <v>680</v>
      </c>
      <c r="I95" s="8">
        <v>2013</v>
      </c>
      <c r="J95" s="8">
        <v>2013</v>
      </c>
      <c r="K95" s="8" t="s">
        <v>493</v>
      </c>
      <c r="L95" s="8">
        <v>34201.125748999999</v>
      </c>
      <c r="M95" s="8" t="s">
        <v>494</v>
      </c>
      <c r="N95" s="8" t="s">
        <v>495</v>
      </c>
      <c r="O95" s="8" t="s">
        <v>681</v>
      </c>
    </row>
    <row r="96" spans="1:15" ht="15.5" hidden="1" x14ac:dyDescent="0.35">
      <c r="A96" s="8" t="s">
        <v>677</v>
      </c>
      <c r="B96" s="8" t="s">
        <v>678</v>
      </c>
      <c r="C96" s="9" t="s">
        <v>516</v>
      </c>
      <c r="D96" s="8" t="s">
        <v>34</v>
      </c>
      <c r="E96" s="8">
        <v>6110</v>
      </c>
      <c r="F96" s="8" t="s">
        <v>490</v>
      </c>
      <c r="G96" s="9" t="s">
        <v>679</v>
      </c>
      <c r="H96" s="8" t="s">
        <v>680</v>
      </c>
      <c r="I96" s="8">
        <v>2014</v>
      </c>
      <c r="J96" s="8">
        <v>2014</v>
      </c>
      <c r="K96" s="8" t="s">
        <v>493</v>
      </c>
      <c r="L96" s="8">
        <v>34746.958231999997</v>
      </c>
      <c r="M96" s="8" t="s">
        <v>494</v>
      </c>
      <c r="N96" s="8" t="s">
        <v>495</v>
      </c>
      <c r="O96" s="8" t="s">
        <v>681</v>
      </c>
    </row>
    <row r="97" spans="1:15" ht="15.5" hidden="1" x14ac:dyDescent="0.35">
      <c r="A97" s="8" t="s">
        <v>677</v>
      </c>
      <c r="B97" s="8" t="s">
        <v>678</v>
      </c>
      <c r="C97" s="9" t="s">
        <v>516</v>
      </c>
      <c r="D97" s="8" t="s">
        <v>34</v>
      </c>
      <c r="E97" s="8">
        <v>6110</v>
      </c>
      <c r="F97" s="8" t="s">
        <v>490</v>
      </c>
      <c r="G97" s="9" t="s">
        <v>679</v>
      </c>
      <c r="H97" s="8" t="s">
        <v>680</v>
      </c>
      <c r="I97" s="8">
        <v>2015</v>
      </c>
      <c r="J97" s="8">
        <v>2015</v>
      </c>
      <c r="K97" s="8" t="s">
        <v>493</v>
      </c>
      <c r="L97" s="8">
        <v>29813.906028000001</v>
      </c>
      <c r="M97" s="8" t="s">
        <v>494</v>
      </c>
      <c r="N97" s="8" t="s">
        <v>495</v>
      </c>
      <c r="O97" s="8" t="s">
        <v>681</v>
      </c>
    </row>
    <row r="98" spans="1:15" ht="15.5" hidden="1" x14ac:dyDescent="0.35">
      <c r="A98" s="8" t="s">
        <v>677</v>
      </c>
      <c r="B98" s="8" t="s">
        <v>678</v>
      </c>
      <c r="C98" s="9" t="s">
        <v>516</v>
      </c>
      <c r="D98" s="8" t="s">
        <v>34</v>
      </c>
      <c r="E98" s="8">
        <v>6110</v>
      </c>
      <c r="F98" s="8" t="s">
        <v>490</v>
      </c>
      <c r="G98" s="9" t="s">
        <v>679</v>
      </c>
      <c r="H98" s="8" t="s">
        <v>680</v>
      </c>
      <c r="I98" s="8">
        <v>2016</v>
      </c>
      <c r="J98" s="8">
        <v>2016</v>
      </c>
      <c r="K98" s="8" t="s">
        <v>493</v>
      </c>
      <c r="L98" s="8">
        <v>35583.930031000004</v>
      </c>
      <c r="M98" s="8" t="s">
        <v>494</v>
      </c>
      <c r="N98" s="8" t="s">
        <v>495</v>
      </c>
      <c r="O98" s="8" t="s">
        <v>681</v>
      </c>
    </row>
    <row r="99" spans="1:15" ht="15.5" hidden="1" x14ac:dyDescent="0.35">
      <c r="A99" s="8" t="s">
        <v>677</v>
      </c>
      <c r="B99" s="8" t="s">
        <v>678</v>
      </c>
      <c r="C99" s="9" t="s">
        <v>516</v>
      </c>
      <c r="D99" s="8" t="s">
        <v>34</v>
      </c>
      <c r="E99" s="8">
        <v>6110</v>
      </c>
      <c r="F99" s="8" t="s">
        <v>490</v>
      </c>
      <c r="G99" s="9" t="s">
        <v>679</v>
      </c>
      <c r="H99" s="8" t="s">
        <v>680</v>
      </c>
      <c r="I99" s="8">
        <v>2017</v>
      </c>
      <c r="J99" s="8">
        <v>2017</v>
      </c>
      <c r="K99" s="8" t="s">
        <v>493</v>
      </c>
      <c r="L99" s="8">
        <v>36778.465569</v>
      </c>
      <c r="M99" s="8" t="s">
        <v>494</v>
      </c>
      <c r="N99" s="8" t="s">
        <v>495</v>
      </c>
      <c r="O99" s="8" t="s">
        <v>681</v>
      </c>
    </row>
    <row r="100" spans="1:15" ht="15.5" hidden="1" x14ac:dyDescent="0.35">
      <c r="A100" s="8" t="s">
        <v>677</v>
      </c>
      <c r="B100" s="8" t="s">
        <v>678</v>
      </c>
      <c r="C100" s="9" t="s">
        <v>516</v>
      </c>
      <c r="D100" s="8" t="s">
        <v>34</v>
      </c>
      <c r="E100" s="8">
        <v>6110</v>
      </c>
      <c r="F100" s="8" t="s">
        <v>490</v>
      </c>
      <c r="G100" s="9" t="s">
        <v>679</v>
      </c>
      <c r="H100" s="8" t="s">
        <v>680</v>
      </c>
      <c r="I100" s="8">
        <v>2018</v>
      </c>
      <c r="J100" s="8">
        <v>2018</v>
      </c>
      <c r="K100" s="8" t="s">
        <v>493</v>
      </c>
      <c r="L100" s="8">
        <v>37302.807952000003</v>
      </c>
      <c r="M100" s="8" t="s">
        <v>494</v>
      </c>
      <c r="N100" s="8" t="s">
        <v>495</v>
      </c>
      <c r="O100" s="8" t="s">
        <v>681</v>
      </c>
    </row>
    <row r="101" spans="1:15" ht="15.5" hidden="1" x14ac:dyDescent="0.35">
      <c r="A101" s="8" t="s">
        <v>677</v>
      </c>
      <c r="B101" s="8" t="s">
        <v>678</v>
      </c>
      <c r="C101" s="9" t="s">
        <v>517</v>
      </c>
      <c r="D101" s="8" t="s">
        <v>38</v>
      </c>
      <c r="E101" s="8">
        <v>6110</v>
      </c>
      <c r="F101" s="8" t="s">
        <v>490</v>
      </c>
      <c r="G101" s="9" t="s">
        <v>679</v>
      </c>
      <c r="H101" s="8" t="s">
        <v>680</v>
      </c>
      <c r="I101" s="8">
        <v>2010</v>
      </c>
      <c r="J101" s="8">
        <v>2010</v>
      </c>
      <c r="K101" s="8" t="s">
        <v>493</v>
      </c>
      <c r="L101" s="8">
        <v>4966.5652229999996</v>
      </c>
      <c r="M101" s="8" t="s">
        <v>494</v>
      </c>
      <c r="N101" s="8" t="s">
        <v>495</v>
      </c>
      <c r="O101" s="8" t="s">
        <v>681</v>
      </c>
    </row>
    <row r="102" spans="1:15" ht="15.5" hidden="1" x14ac:dyDescent="0.35">
      <c r="A102" s="8" t="s">
        <v>677</v>
      </c>
      <c r="B102" s="8" t="s">
        <v>678</v>
      </c>
      <c r="C102" s="9" t="s">
        <v>517</v>
      </c>
      <c r="D102" s="8" t="s">
        <v>38</v>
      </c>
      <c r="E102" s="8">
        <v>6110</v>
      </c>
      <c r="F102" s="8" t="s">
        <v>490</v>
      </c>
      <c r="G102" s="9" t="s">
        <v>679</v>
      </c>
      <c r="H102" s="8" t="s">
        <v>680</v>
      </c>
      <c r="I102" s="8">
        <v>2011</v>
      </c>
      <c r="J102" s="8">
        <v>2011</v>
      </c>
      <c r="K102" s="8" t="s">
        <v>493</v>
      </c>
      <c r="L102" s="8">
        <v>6043.940012</v>
      </c>
      <c r="M102" s="8" t="s">
        <v>494</v>
      </c>
      <c r="N102" s="8" t="s">
        <v>495</v>
      </c>
      <c r="O102" s="8" t="s">
        <v>681</v>
      </c>
    </row>
    <row r="103" spans="1:15" ht="15.5" hidden="1" x14ac:dyDescent="0.35">
      <c r="A103" s="8" t="s">
        <v>677</v>
      </c>
      <c r="B103" s="8" t="s">
        <v>678</v>
      </c>
      <c r="C103" s="9" t="s">
        <v>517</v>
      </c>
      <c r="D103" s="8" t="s">
        <v>38</v>
      </c>
      <c r="E103" s="8">
        <v>6110</v>
      </c>
      <c r="F103" s="8" t="s">
        <v>490</v>
      </c>
      <c r="G103" s="9" t="s">
        <v>679</v>
      </c>
      <c r="H103" s="8" t="s">
        <v>680</v>
      </c>
      <c r="I103" s="8">
        <v>2012</v>
      </c>
      <c r="J103" s="8">
        <v>2012</v>
      </c>
      <c r="K103" s="8" t="s">
        <v>493</v>
      </c>
      <c r="L103" s="8">
        <v>5521.3096859999996</v>
      </c>
      <c r="M103" s="8" t="s">
        <v>494</v>
      </c>
      <c r="N103" s="8" t="s">
        <v>495</v>
      </c>
      <c r="O103" s="8" t="s">
        <v>681</v>
      </c>
    </row>
    <row r="104" spans="1:15" ht="15.5" hidden="1" x14ac:dyDescent="0.35">
      <c r="A104" s="8" t="s">
        <v>677</v>
      </c>
      <c r="B104" s="8" t="s">
        <v>678</v>
      </c>
      <c r="C104" s="9" t="s">
        <v>517</v>
      </c>
      <c r="D104" s="8" t="s">
        <v>38</v>
      </c>
      <c r="E104" s="8">
        <v>6110</v>
      </c>
      <c r="F104" s="8" t="s">
        <v>490</v>
      </c>
      <c r="G104" s="9" t="s">
        <v>679</v>
      </c>
      <c r="H104" s="8" t="s">
        <v>680</v>
      </c>
      <c r="I104" s="8">
        <v>2013</v>
      </c>
      <c r="J104" s="8">
        <v>2013</v>
      </c>
      <c r="K104" s="8" t="s">
        <v>493</v>
      </c>
      <c r="L104" s="8">
        <v>5396.1633849999998</v>
      </c>
      <c r="M104" s="8" t="s">
        <v>494</v>
      </c>
      <c r="N104" s="8" t="s">
        <v>495</v>
      </c>
      <c r="O104" s="8" t="s">
        <v>681</v>
      </c>
    </row>
    <row r="105" spans="1:15" ht="15.5" hidden="1" x14ac:dyDescent="0.35">
      <c r="A105" s="8" t="s">
        <v>677</v>
      </c>
      <c r="B105" s="8" t="s">
        <v>678</v>
      </c>
      <c r="C105" s="9" t="s">
        <v>517</v>
      </c>
      <c r="D105" s="8" t="s">
        <v>38</v>
      </c>
      <c r="E105" s="8">
        <v>6110</v>
      </c>
      <c r="F105" s="8" t="s">
        <v>490</v>
      </c>
      <c r="G105" s="9" t="s">
        <v>679</v>
      </c>
      <c r="H105" s="8" t="s">
        <v>680</v>
      </c>
      <c r="I105" s="8">
        <v>2014</v>
      </c>
      <c r="J105" s="8">
        <v>2014</v>
      </c>
      <c r="K105" s="8" t="s">
        <v>493</v>
      </c>
      <c r="L105" s="8">
        <v>5307.2268450000001</v>
      </c>
      <c r="M105" s="8" t="s">
        <v>494</v>
      </c>
      <c r="N105" s="8" t="s">
        <v>495</v>
      </c>
      <c r="O105" s="8" t="s">
        <v>681</v>
      </c>
    </row>
    <row r="106" spans="1:15" ht="15.5" hidden="1" x14ac:dyDescent="0.35">
      <c r="A106" s="8" t="s">
        <v>677</v>
      </c>
      <c r="B106" s="8" t="s">
        <v>678</v>
      </c>
      <c r="C106" s="9" t="s">
        <v>517</v>
      </c>
      <c r="D106" s="8" t="s">
        <v>38</v>
      </c>
      <c r="E106" s="8">
        <v>6110</v>
      </c>
      <c r="F106" s="8" t="s">
        <v>490</v>
      </c>
      <c r="G106" s="9" t="s">
        <v>679</v>
      </c>
      <c r="H106" s="8" t="s">
        <v>680</v>
      </c>
      <c r="I106" s="8">
        <v>2015</v>
      </c>
      <c r="J106" s="8">
        <v>2015</v>
      </c>
      <c r="K106" s="8" t="s">
        <v>493</v>
      </c>
      <c r="L106" s="8">
        <v>4313.7374170000003</v>
      </c>
      <c r="M106" s="8" t="s">
        <v>494</v>
      </c>
      <c r="N106" s="8" t="s">
        <v>495</v>
      </c>
      <c r="O106" s="8" t="s">
        <v>681</v>
      </c>
    </row>
    <row r="107" spans="1:15" ht="15.5" hidden="1" x14ac:dyDescent="0.35">
      <c r="A107" s="8" t="s">
        <v>677</v>
      </c>
      <c r="B107" s="8" t="s">
        <v>678</v>
      </c>
      <c r="C107" s="9" t="s">
        <v>517</v>
      </c>
      <c r="D107" s="8" t="s">
        <v>38</v>
      </c>
      <c r="E107" s="8">
        <v>6110</v>
      </c>
      <c r="F107" s="8" t="s">
        <v>490</v>
      </c>
      <c r="G107" s="9" t="s">
        <v>679</v>
      </c>
      <c r="H107" s="8" t="s">
        <v>680</v>
      </c>
      <c r="I107" s="8">
        <v>2016</v>
      </c>
      <c r="J107" s="8">
        <v>2016</v>
      </c>
      <c r="K107" s="8" t="s">
        <v>493</v>
      </c>
      <c r="L107" s="8">
        <v>4392.5837359999996</v>
      </c>
      <c r="M107" s="8" t="s">
        <v>494</v>
      </c>
      <c r="N107" s="8" t="s">
        <v>495</v>
      </c>
      <c r="O107" s="8" t="s">
        <v>681</v>
      </c>
    </row>
    <row r="108" spans="1:15" ht="15.5" hidden="1" x14ac:dyDescent="0.35">
      <c r="A108" s="8" t="s">
        <v>677</v>
      </c>
      <c r="B108" s="8" t="s">
        <v>678</v>
      </c>
      <c r="C108" s="9" t="s">
        <v>517</v>
      </c>
      <c r="D108" s="8" t="s">
        <v>38</v>
      </c>
      <c r="E108" s="8">
        <v>6110</v>
      </c>
      <c r="F108" s="8" t="s">
        <v>490</v>
      </c>
      <c r="G108" s="9" t="s">
        <v>679</v>
      </c>
      <c r="H108" s="8" t="s">
        <v>680</v>
      </c>
      <c r="I108" s="8">
        <v>2017</v>
      </c>
      <c r="J108" s="8">
        <v>2017</v>
      </c>
      <c r="K108" s="8" t="s">
        <v>493</v>
      </c>
      <c r="L108" s="8">
        <v>5033.3961529999997</v>
      </c>
      <c r="M108" s="8" t="s">
        <v>494</v>
      </c>
      <c r="N108" s="8" t="s">
        <v>495</v>
      </c>
      <c r="O108" s="8" t="s">
        <v>681</v>
      </c>
    </row>
    <row r="109" spans="1:15" ht="15.5" hidden="1" x14ac:dyDescent="0.35">
      <c r="A109" s="8" t="s">
        <v>677</v>
      </c>
      <c r="B109" s="8" t="s">
        <v>678</v>
      </c>
      <c r="C109" s="9" t="s">
        <v>517</v>
      </c>
      <c r="D109" s="8" t="s">
        <v>38</v>
      </c>
      <c r="E109" s="8">
        <v>6110</v>
      </c>
      <c r="F109" s="8" t="s">
        <v>490</v>
      </c>
      <c r="G109" s="9" t="s">
        <v>679</v>
      </c>
      <c r="H109" s="8" t="s">
        <v>680</v>
      </c>
      <c r="I109" s="8">
        <v>2018</v>
      </c>
      <c r="J109" s="8">
        <v>2018</v>
      </c>
      <c r="K109" s="8" t="s">
        <v>493</v>
      </c>
      <c r="L109" s="8">
        <v>5221.3187459999999</v>
      </c>
      <c r="M109" s="8" t="s">
        <v>494</v>
      </c>
      <c r="N109" s="8" t="s">
        <v>495</v>
      </c>
      <c r="O109" s="8" t="s">
        <v>681</v>
      </c>
    </row>
    <row r="110" spans="1:15" ht="15.5" hidden="1" x14ac:dyDescent="0.35">
      <c r="A110" s="8" t="s">
        <v>677</v>
      </c>
      <c r="B110" s="8" t="s">
        <v>678</v>
      </c>
      <c r="C110" s="9" t="s">
        <v>518</v>
      </c>
      <c r="D110" s="8" t="s">
        <v>41</v>
      </c>
      <c r="E110" s="8">
        <v>6110</v>
      </c>
      <c r="F110" s="8" t="s">
        <v>490</v>
      </c>
      <c r="G110" s="9" t="s">
        <v>679</v>
      </c>
      <c r="H110" s="8" t="s">
        <v>680</v>
      </c>
      <c r="I110" s="8">
        <v>2010</v>
      </c>
      <c r="J110" s="8">
        <v>2010</v>
      </c>
      <c r="K110" s="8" t="s">
        <v>493</v>
      </c>
      <c r="L110" s="8">
        <v>2921.0739429999999</v>
      </c>
      <c r="M110" s="8" t="s">
        <v>494</v>
      </c>
      <c r="N110" s="8" t="s">
        <v>495</v>
      </c>
      <c r="O110" s="8" t="s">
        <v>681</v>
      </c>
    </row>
    <row r="111" spans="1:15" ht="15.5" hidden="1" x14ac:dyDescent="0.35">
      <c r="A111" s="8" t="s">
        <v>677</v>
      </c>
      <c r="B111" s="8" t="s">
        <v>678</v>
      </c>
      <c r="C111" s="9" t="s">
        <v>518</v>
      </c>
      <c r="D111" s="8" t="s">
        <v>41</v>
      </c>
      <c r="E111" s="8">
        <v>6110</v>
      </c>
      <c r="F111" s="8" t="s">
        <v>490</v>
      </c>
      <c r="G111" s="9" t="s">
        <v>679</v>
      </c>
      <c r="H111" s="8" t="s">
        <v>680</v>
      </c>
      <c r="I111" s="8">
        <v>2011</v>
      </c>
      <c r="J111" s="8">
        <v>2011</v>
      </c>
      <c r="K111" s="8" t="s">
        <v>493</v>
      </c>
      <c r="L111" s="8">
        <v>3347.531422</v>
      </c>
      <c r="M111" s="8" t="s">
        <v>494</v>
      </c>
      <c r="N111" s="8" t="s">
        <v>495</v>
      </c>
      <c r="O111" s="8" t="s">
        <v>681</v>
      </c>
    </row>
    <row r="112" spans="1:15" ht="15.5" hidden="1" x14ac:dyDescent="0.35">
      <c r="A112" s="8" t="s">
        <v>677</v>
      </c>
      <c r="B112" s="8" t="s">
        <v>678</v>
      </c>
      <c r="C112" s="9" t="s">
        <v>518</v>
      </c>
      <c r="D112" s="8" t="s">
        <v>41</v>
      </c>
      <c r="E112" s="8">
        <v>6110</v>
      </c>
      <c r="F112" s="8" t="s">
        <v>490</v>
      </c>
      <c r="G112" s="9" t="s">
        <v>679</v>
      </c>
      <c r="H112" s="8" t="s">
        <v>680</v>
      </c>
      <c r="I112" s="8">
        <v>2012</v>
      </c>
      <c r="J112" s="8">
        <v>2012</v>
      </c>
      <c r="K112" s="8" t="s">
        <v>493</v>
      </c>
      <c r="L112" s="8">
        <v>3581.3869479999998</v>
      </c>
      <c r="M112" s="8" t="s">
        <v>494</v>
      </c>
      <c r="N112" s="8" t="s">
        <v>495</v>
      </c>
      <c r="O112" s="8" t="s">
        <v>681</v>
      </c>
    </row>
    <row r="113" spans="1:15" ht="15.5" hidden="1" x14ac:dyDescent="0.35">
      <c r="A113" s="8" t="s">
        <v>677</v>
      </c>
      <c r="B113" s="8" t="s">
        <v>678</v>
      </c>
      <c r="C113" s="9" t="s">
        <v>518</v>
      </c>
      <c r="D113" s="8" t="s">
        <v>41</v>
      </c>
      <c r="E113" s="8">
        <v>6110</v>
      </c>
      <c r="F113" s="8" t="s">
        <v>490</v>
      </c>
      <c r="G113" s="9" t="s">
        <v>679</v>
      </c>
      <c r="H113" s="8" t="s">
        <v>680</v>
      </c>
      <c r="I113" s="8">
        <v>2013</v>
      </c>
      <c r="J113" s="8">
        <v>2013</v>
      </c>
      <c r="K113" s="8" t="s">
        <v>493</v>
      </c>
      <c r="L113" s="8">
        <v>3979.6514149999998</v>
      </c>
      <c r="M113" s="8" t="s">
        <v>494</v>
      </c>
      <c r="N113" s="8" t="s">
        <v>495</v>
      </c>
      <c r="O113" s="8" t="s">
        <v>681</v>
      </c>
    </row>
    <row r="114" spans="1:15" ht="15.5" hidden="1" x14ac:dyDescent="0.35">
      <c r="A114" s="8" t="s">
        <v>677</v>
      </c>
      <c r="B114" s="8" t="s">
        <v>678</v>
      </c>
      <c r="C114" s="9" t="s">
        <v>518</v>
      </c>
      <c r="D114" s="8" t="s">
        <v>41</v>
      </c>
      <c r="E114" s="8">
        <v>6110</v>
      </c>
      <c r="F114" s="8" t="s">
        <v>490</v>
      </c>
      <c r="G114" s="9" t="s">
        <v>679</v>
      </c>
      <c r="H114" s="8" t="s">
        <v>680</v>
      </c>
      <c r="I114" s="8">
        <v>2014</v>
      </c>
      <c r="J114" s="8">
        <v>2014</v>
      </c>
      <c r="K114" s="8" t="s">
        <v>493</v>
      </c>
      <c r="L114" s="8">
        <v>4002.3076510000001</v>
      </c>
      <c r="M114" s="8" t="s">
        <v>494</v>
      </c>
      <c r="N114" s="8" t="s">
        <v>495</v>
      </c>
      <c r="O114" s="8" t="s">
        <v>681</v>
      </c>
    </row>
    <row r="115" spans="1:15" ht="15.5" hidden="1" x14ac:dyDescent="0.35">
      <c r="A115" s="8" t="s">
        <v>677</v>
      </c>
      <c r="B115" s="8" t="s">
        <v>678</v>
      </c>
      <c r="C115" s="9" t="s">
        <v>518</v>
      </c>
      <c r="D115" s="8" t="s">
        <v>41</v>
      </c>
      <c r="E115" s="8">
        <v>6110</v>
      </c>
      <c r="F115" s="8" t="s">
        <v>490</v>
      </c>
      <c r="G115" s="9" t="s">
        <v>679</v>
      </c>
      <c r="H115" s="8" t="s">
        <v>680</v>
      </c>
      <c r="I115" s="8">
        <v>2015</v>
      </c>
      <c r="J115" s="8">
        <v>2015</v>
      </c>
      <c r="K115" s="8" t="s">
        <v>493</v>
      </c>
      <c r="L115" s="8">
        <v>3278.85871</v>
      </c>
      <c r="M115" s="8" t="s">
        <v>494</v>
      </c>
      <c r="N115" s="8" t="s">
        <v>495</v>
      </c>
      <c r="O115" s="8" t="s">
        <v>681</v>
      </c>
    </row>
    <row r="116" spans="1:15" ht="15.5" hidden="1" x14ac:dyDescent="0.35">
      <c r="A116" s="8" t="s">
        <v>677</v>
      </c>
      <c r="B116" s="8" t="s">
        <v>678</v>
      </c>
      <c r="C116" s="9" t="s">
        <v>518</v>
      </c>
      <c r="D116" s="8" t="s">
        <v>41</v>
      </c>
      <c r="E116" s="8">
        <v>6110</v>
      </c>
      <c r="F116" s="8" t="s">
        <v>490</v>
      </c>
      <c r="G116" s="9" t="s">
        <v>679</v>
      </c>
      <c r="H116" s="8" t="s">
        <v>680</v>
      </c>
      <c r="I116" s="8">
        <v>2016</v>
      </c>
      <c r="J116" s="8">
        <v>2016</v>
      </c>
      <c r="K116" s="8" t="s">
        <v>493</v>
      </c>
      <c r="L116" s="8">
        <v>2122.4254019999998</v>
      </c>
      <c r="M116" s="8" t="s">
        <v>494</v>
      </c>
      <c r="N116" s="8" t="s">
        <v>495</v>
      </c>
      <c r="O116" s="8" t="s">
        <v>681</v>
      </c>
    </row>
    <row r="117" spans="1:15" ht="15.5" hidden="1" x14ac:dyDescent="0.35">
      <c r="A117" s="8" t="s">
        <v>677</v>
      </c>
      <c r="B117" s="8" t="s">
        <v>678</v>
      </c>
      <c r="C117" s="9" t="s">
        <v>518</v>
      </c>
      <c r="D117" s="8" t="s">
        <v>41</v>
      </c>
      <c r="E117" s="8">
        <v>6110</v>
      </c>
      <c r="F117" s="8" t="s">
        <v>490</v>
      </c>
      <c r="G117" s="9" t="s">
        <v>679</v>
      </c>
      <c r="H117" s="8" t="s">
        <v>680</v>
      </c>
      <c r="I117" s="8">
        <v>2017</v>
      </c>
      <c r="J117" s="8">
        <v>2017</v>
      </c>
      <c r="K117" s="8" t="s">
        <v>493</v>
      </c>
      <c r="L117" s="8">
        <v>2291.5428609999999</v>
      </c>
      <c r="M117" s="8" t="s">
        <v>494</v>
      </c>
      <c r="N117" s="8" t="s">
        <v>495</v>
      </c>
      <c r="O117" s="8" t="s">
        <v>681</v>
      </c>
    </row>
    <row r="118" spans="1:15" ht="15.5" hidden="1" x14ac:dyDescent="0.35">
      <c r="A118" s="8" t="s">
        <v>677</v>
      </c>
      <c r="B118" s="8" t="s">
        <v>678</v>
      </c>
      <c r="C118" s="9" t="s">
        <v>518</v>
      </c>
      <c r="D118" s="8" t="s">
        <v>41</v>
      </c>
      <c r="E118" s="8">
        <v>6110</v>
      </c>
      <c r="F118" s="8" t="s">
        <v>490</v>
      </c>
      <c r="G118" s="9" t="s">
        <v>679</v>
      </c>
      <c r="H118" s="8" t="s">
        <v>680</v>
      </c>
      <c r="I118" s="8">
        <v>2018</v>
      </c>
      <c r="J118" s="8">
        <v>2018</v>
      </c>
      <c r="K118" s="8" t="s">
        <v>493</v>
      </c>
      <c r="L118" s="8">
        <v>2464.740542</v>
      </c>
      <c r="M118" s="8" t="s">
        <v>494</v>
      </c>
      <c r="N118" s="8" t="s">
        <v>495</v>
      </c>
      <c r="O118" s="8" t="s">
        <v>681</v>
      </c>
    </row>
    <row r="119" spans="1:15" ht="15.5" hidden="1" x14ac:dyDescent="0.35">
      <c r="A119" s="8" t="s">
        <v>677</v>
      </c>
      <c r="B119" s="8" t="s">
        <v>678</v>
      </c>
      <c r="C119" s="9" t="s">
        <v>519</v>
      </c>
      <c r="D119" s="8" t="s">
        <v>43</v>
      </c>
      <c r="E119" s="8">
        <v>6110</v>
      </c>
      <c r="F119" s="8" t="s">
        <v>490</v>
      </c>
      <c r="G119" s="9" t="s">
        <v>679</v>
      </c>
      <c r="H119" s="8" t="s">
        <v>680</v>
      </c>
      <c r="I119" s="8">
        <v>2010</v>
      </c>
      <c r="J119" s="8">
        <v>2010</v>
      </c>
      <c r="K119" s="8" t="s">
        <v>493</v>
      </c>
      <c r="L119" s="8">
        <v>110.8</v>
      </c>
      <c r="M119" s="8" t="s">
        <v>494</v>
      </c>
      <c r="N119" s="8" t="s">
        <v>495</v>
      </c>
      <c r="O119" s="8" t="s">
        <v>681</v>
      </c>
    </row>
    <row r="120" spans="1:15" ht="15.5" hidden="1" x14ac:dyDescent="0.35">
      <c r="A120" s="8" t="s">
        <v>677</v>
      </c>
      <c r="B120" s="8" t="s">
        <v>678</v>
      </c>
      <c r="C120" s="9" t="s">
        <v>519</v>
      </c>
      <c r="D120" s="8" t="s">
        <v>43</v>
      </c>
      <c r="E120" s="8">
        <v>6110</v>
      </c>
      <c r="F120" s="8" t="s">
        <v>490</v>
      </c>
      <c r="G120" s="9" t="s">
        <v>679</v>
      </c>
      <c r="H120" s="8" t="s">
        <v>680</v>
      </c>
      <c r="I120" s="8">
        <v>2011</v>
      </c>
      <c r="J120" s="8">
        <v>2011</v>
      </c>
      <c r="K120" s="8" t="s">
        <v>493</v>
      </c>
      <c r="L120" s="8">
        <v>110</v>
      </c>
      <c r="M120" s="8" t="s">
        <v>494</v>
      </c>
      <c r="N120" s="8" t="s">
        <v>495</v>
      </c>
      <c r="O120" s="8" t="s">
        <v>681</v>
      </c>
    </row>
    <row r="121" spans="1:15" ht="15.5" hidden="1" x14ac:dyDescent="0.35">
      <c r="A121" s="8" t="s">
        <v>677</v>
      </c>
      <c r="B121" s="8" t="s">
        <v>678</v>
      </c>
      <c r="C121" s="9" t="s">
        <v>519</v>
      </c>
      <c r="D121" s="8" t="s">
        <v>43</v>
      </c>
      <c r="E121" s="8">
        <v>6110</v>
      </c>
      <c r="F121" s="8" t="s">
        <v>490</v>
      </c>
      <c r="G121" s="9" t="s">
        <v>679</v>
      </c>
      <c r="H121" s="8" t="s">
        <v>680</v>
      </c>
      <c r="I121" s="8">
        <v>2012</v>
      </c>
      <c r="J121" s="8">
        <v>2012</v>
      </c>
      <c r="K121" s="8" t="s">
        <v>493</v>
      </c>
      <c r="L121" s="8">
        <v>115</v>
      </c>
      <c r="M121" s="8" t="s">
        <v>494</v>
      </c>
      <c r="N121" s="8" t="s">
        <v>495</v>
      </c>
      <c r="O121" s="8" t="s">
        <v>681</v>
      </c>
    </row>
    <row r="122" spans="1:15" ht="15.5" hidden="1" x14ac:dyDescent="0.35">
      <c r="A122" s="8" t="s">
        <v>677</v>
      </c>
      <c r="B122" s="8" t="s">
        <v>678</v>
      </c>
      <c r="C122" s="9" t="s">
        <v>519</v>
      </c>
      <c r="D122" s="8" t="s">
        <v>43</v>
      </c>
      <c r="E122" s="8">
        <v>6110</v>
      </c>
      <c r="F122" s="8" t="s">
        <v>490</v>
      </c>
      <c r="G122" s="9" t="s">
        <v>679</v>
      </c>
      <c r="H122" s="8" t="s">
        <v>680</v>
      </c>
      <c r="I122" s="8">
        <v>2013</v>
      </c>
      <c r="J122" s="8">
        <v>2013</v>
      </c>
      <c r="K122" s="8" t="s">
        <v>493</v>
      </c>
      <c r="L122" s="8">
        <v>97.2</v>
      </c>
      <c r="M122" s="8" t="s">
        <v>494</v>
      </c>
      <c r="N122" s="8" t="s">
        <v>495</v>
      </c>
      <c r="O122" s="8" t="s">
        <v>681</v>
      </c>
    </row>
    <row r="123" spans="1:15" ht="15.5" hidden="1" x14ac:dyDescent="0.35">
      <c r="A123" s="8" t="s">
        <v>677</v>
      </c>
      <c r="B123" s="8" t="s">
        <v>678</v>
      </c>
      <c r="C123" s="9" t="s">
        <v>519</v>
      </c>
      <c r="D123" s="8" t="s">
        <v>43</v>
      </c>
      <c r="E123" s="8">
        <v>6110</v>
      </c>
      <c r="F123" s="8" t="s">
        <v>490</v>
      </c>
      <c r="G123" s="9" t="s">
        <v>679</v>
      </c>
      <c r="H123" s="8" t="s">
        <v>680</v>
      </c>
      <c r="I123" s="8">
        <v>2014</v>
      </c>
      <c r="J123" s="8">
        <v>2014</v>
      </c>
      <c r="K123" s="8" t="s">
        <v>493</v>
      </c>
      <c r="L123" s="8">
        <v>93.4</v>
      </c>
      <c r="M123" s="8" t="s">
        <v>494</v>
      </c>
      <c r="N123" s="8" t="s">
        <v>495</v>
      </c>
      <c r="O123" s="8" t="s">
        <v>681</v>
      </c>
    </row>
    <row r="124" spans="1:15" ht="15.5" hidden="1" x14ac:dyDescent="0.35">
      <c r="A124" s="8" t="s">
        <v>677</v>
      </c>
      <c r="B124" s="8" t="s">
        <v>678</v>
      </c>
      <c r="C124" s="9" t="s">
        <v>519</v>
      </c>
      <c r="D124" s="8" t="s">
        <v>43</v>
      </c>
      <c r="E124" s="8">
        <v>6110</v>
      </c>
      <c r="F124" s="8" t="s">
        <v>490</v>
      </c>
      <c r="G124" s="9" t="s">
        <v>679</v>
      </c>
      <c r="H124" s="8" t="s">
        <v>680</v>
      </c>
      <c r="I124" s="8">
        <v>2015</v>
      </c>
      <c r="J124" s="8">
        <v>2015</v>
      </c>
      <c r="K124" s="8" t="s">
        <v>493</v>
      </c>
      <c r="L124" s="8">
        <v>96.5</v>
      </c>
      <c r="M124" s="8" t="s">
        <v>494</v>
      </c>
      <c r="N124" s="8" t="s">
        <v>495</v>
      </c>
      <c r="O124" s="8" t="s">
        <v>681</v>
      </c>
    </row>
    <row r="125" spans="1:15" ht="15.5" hidden="1" x14ac:dyDescent="0.35">
      <c r="A125" s="8" t="s">
        <v>677</v>
      </c>
      <c r="B125" s="8" t="s">
        <v>678</v>
      </c>
      <c r="C125" s="9" t="s">
        <v>519</v>
      </c>
      <c r="D125" s="8" t="s">
        <v>43</v>
      </c>
      <c r="E125" s="8">
        <v>6110</v>
      </c>
      <c r="F125" s="8" t="s">
        <v>490</v>
      </c>
      <c r="G125" s="9" t="s">
        <v>679</v>
      </c>
      <c r="H125" s="8" t="s">
        <v>680</v>
      </c>
      <c r="I125" s="8">
        <v>2016</v>
      </c>
      <c r="J125" s="8">
        <v>2016</v>
      </c>
      <c r="K125" s="8" t="s">
        <v>493</v>
      </c>
      <c r="L125" s="8">
        <v>104.2</v>
      </c>
      <c r="M125" s="8" t="s">
        <v>494</v>
      </c>
      <c r="N125" s="8" t="s">
        <v>495</v>
      </c>
      <c r="O125" s="8" t="s">
        <v>681</v>
      </c>
    </row>
    <row r="126" spans="1:15" ht="15.5" hidden="1" x14ac:dyDescent="0.35">
      <c r="A126" s="8" t="s">
        <v>677</v>
      </c>
      <c r="B126" s="8" t="s">
        <v>678</v>
      </c>
      <c r="C126" s="9" t="s">
        <v>519</v>
      </c>
      <c r="D126" s="8" t="s">
        <v>43</v>
      </c>
      <c r="E126" s="8">
        <v>6110</v>
      </c>
      <c r="F126" s="8" t="s">
        <v>490</v>
      </c>
      <c r="G126" s="9" t="s">
        <v>679</v>
      </c>
      <c r="H126" s="8" t="s">
        <v>680</v>
      </c>
      <c r="I126" s="8">
        <v>2017</v>
      </c>
      <c r="J126" s="8">
        <v>2017</v>
      </c>
      <c r="K126" s="8" t="s">
        <v>493</v>
      </c>
      <c r="L126" s="8">
        <v>95.9</v>
      </c>
      <c r="M126" s="8" t="s">
        <v>494</v>
      </c>
      <c r="N126" s="8" t="s">
        <v>495</v>
      </c>
      <c r="O126" s="8" t="s">
        <v>681</v>
      </c>
    </row>
    <row r="127" spans="1:15" ht="15.5" hidden="1" x14ac:dyDescent="0.35">
      <c r="A127" s="8" t="s">
        <v>677</v>
      </c>
      <c r="B127" s="8" t="s">
        <v>678</v>
      </c>
      <c r="C127" s="9" t="s">
        <v>519</v>
      </c>
      <c r="D127" s="8" t="s">
        <v>43</v>
      </c>
      <c r="E127" s="8">
        <v>6110</v>
      </c>
      <c r="F127" s="8" t="s">
        <v>490</v>
      </c>
      <c r="G127" s="9" t="s">
        <v>679</v>
      </c>
      <c r="H127" s="8" t="s">
        <v>680</v>
      </c>
      <c r="I127" s="8">
        <v>2018</v>
      </c>
      <c r="J127" s="8">
        <v>2018</v>
      </c>
      <c r="K127" s="8" t="s">
        <v>493</v>
      </c>
      <c r="L127" s="8">
        <v>110.7</v>
      </c>
      <c r="M127" s="8" t="s">
        <v>494</v>
      </c>
      <c r="N127" s="8" t="s">
        <v>495</v>
      </c>
      <c r="O127" s="8" t="s">
        <v>681</v>
      </c>
    </row>
    <row r="128" spans="1:15" ht="15.5" hidden="1" x14ac:dyDescent="0.35">
      <c r="A128" s="8" t="s">
        <v>677</v>
      </c>
      <c r="B128" s="8" t="s">
        <v>678</v>
      </c>
      <c r="C128" s="9" t="s">
        <v>520</v>
      </c>
      <c r="D128" s="8" t="s">
        <v>45</v>
      </c>
      <c r="E128" s="8">
        <v>6110</v>
      </c>
      <c r="F128" s="8" t="s">
        <v>490</v>
      </c>
      <c r="G128" s="9" t="s">
        <v>679</v>
      </c>
      <c r="H128" s="8" t="s">
        <v>680</v>
      </c>
      <c r="I128" s="8">
        <v>2010</v>
      </c>
      <c r="J128" s="8">
        <v>2010</v>
      </c>
      <c r="K128" s="8" t="s">
        <v>493</v>
      </c>
      <c r="L128" s="8">
        <v>76.535904000000002</v>
      </c>
      <c r="M128" s="8" t="s">
        <v>494</v>
      </c>
      <c r="N128" s="8" t="s">
        <v>495</v>
      </c>
      <c r="O128" s="8" t="s">
        <v>681</v>
      </c>
    </row>
    <row r="129" spans="1:15" ht="15.5" hidden="1" x14ac:dyDescent="0.35">
      <c r="A129" s="8" t="s">
        <v>677</v>
      </c>
      <c r="B129" s="8" t="s">
        <v>678</v>
      </c>
      <c r="C129" s="9" t="s">
        <v>520</v>
      </c>
      <c r="D129" s="8" t="s">
        <v>45</v>
      </c>
      <c r="E129" s="8">
        <v>6110</v>
      </c>
      <c r="F129" s="8" t="s">
        <v>490</v>
      </c>
      <c r="G129" s="9" t="s">
        <v>679</v>
      </c>
      <c r="H129" s="8" t="s">
        <v>680</v>
      </c>
      <c r="I129" s="8">
        <v>2011</v>
      </c>
      <c r="J129" s="8">
        <v>2011</v>
      </c>
      <c r="K129" s="8" t="s">
        <v>493</v>
      </c>
      <c r="L129" s="8">
        <v>83.703191000000004</v>
      </c>
      <c r="M129" s="8" t="s">
        <v>494</v>
      </c>
      <c r="N129" s="8" t="s">
        <v>495</v>
      </c>
      <c r="O129" s="8" t="s">
        <v>681</v>
      </c>
    </row>
    <row r="130" spans="1:15" ht="15.5" hidden="1" x14ac:dyDescent="0.35">
      <c r="A130" s="8" t="s">
        <v>677</v>
      </c>
      <c r="B130" s="8" t="s">
        <v>678</v>
      </c>
      <c r="C130" s="9" t="s">
        <v>520</v>
      </c>
      <c r="D130" s="8" t="s">
        <v>45</v>
      </c>
      <c r="E130" s="8">
        <v>6110</v>
      </c>
      <c r="F130" s="8" t="s">
        <v>490</v>
      </c>
      <c r="G130" s="9" t="s">
        <v>679</v>
      </c>
      <c r="H130" s="8" t="s">
        <v>680</v>
      </c>
      <c r="I130" s="8">
        <v>2012</v>
      </c>
      <c r="J130" s="8">
        <v>2012</v>
      </c>
      <c r="K130" s="8" t="s">
        <v>493</v>
      </c>
      <c r="L130" s="8">
        <v>84.789096000000001</v>
      </c>
      <c r="M130" s="8" t="s">
        <v>494</v>
      </c>
      <c r="N130" s="8" t="s">
        <v>495</v>
      </c>
      <c r="O130" s="8" t="s">
        <v>681</v>
      </c>
    </row>
    <row r="131" spans="1:15" ht="15.5" hidden="1" x14ac:dyDescent="0.35">
      <c r="A131" s="8" t="s">
        <v>677</v>
      </c>
      <c r="B131" s="8" t="s">
        <v>678</v>
      </c>
      <c r="C131" s="9" t="s">
        <v>520</v>
      </c>
      <c r="D131" s="8" t="s">
        <v>45</v>
      </c>
      <c r="E131" s="8">
        <v>6110</v>
      </c>
      <c r="F131" s="8" t="s">
        <v>490</v>
      </c>
      <c r="G131" s="9" t="s">
        <v>679</v>
      </c>
      <c r="H131" s="8" t="s">
        <v>680</v>
      </c>
      <c r="I131" s="8">
        <v>2013</v>
      </c>
      <c r="J131" s="8">
        <v>2013</v>
      </c>
      <c r="K131" s="8" t="s">
        <v>493</v>
      </c>
      <c r="L131" s="8">
        <v>89.418927999999994</v>
      </c>
      <c r="M131" s="8" t="s">
        <v>494</v>
      </c>
      <c r="N131" s="8" t="s">
        <v>495</v>
      </c>
      <c r="O131" s="8" t="s">
        <v>681</v>
      </c>
    </row>
    <row r="132" spans="1:15" ht="15.5" hidden="1" x14ac:dyDescent="0.35">
      <c r="A132" s="8" t="s">
        <v>677</v>
      </c>
      <c r="B132" s="8" t="s">
        <v>678</v>
      </c>
      <c r="C132" s="9" t="s">
        <v>520</v>
      </c>
      <c r="D132" s="8" t="s">
        <v>45</v>
      </c>
      <c r="E132" s="8">
        <v>6110</v>
      </c>
      <c r="F132" s="8" t="s">
        <v>490</v>
      </c>
      <c r="G132" s="9" t="s">
        <v>679</v>
      </c>
      <c r="H132" s="8" t="s">
        <v>680</v>
      </c>
      <c r="I132" s="8">
        <v>2014</v>
      </c>
      <c r="J132" s="8">
        <v>2014</v>
      </c>
      <c r="K132" s="8" t="s">
        <v>493</v>
      </c>
      <c r="L132" s="8">
        <v>100.131032</v>
      </c>
      <c r="M132" s="8" t="s">
        <v>494</v>
      </c>
      <c r="N132" s="8" t="s">
        <v>495</v>
      </c>
      <c r="O132" s="8" t="s">
        <v>681</v>
      </c>
    </row>
    <row r="133" spans="1:15" ht="15.5" hidden="1" x14ac:dyDescent="0.35">
      <c r="A133" s="8" t="s">
        <v>677</v>
      </c>
      <c r="B133" s="8" t="s">
        <v>678</v>
      </c>
      <c r="C133" s="9" t="s">
        <v>520</v>
      </c>
      <c r="D133" s="8" t="s">
        <v>45</v>
      </c>
      <c r="E133" s="8">
        <v>6110</v>
      </c>
      <c r="F133" s="8" t="s">
        <v>490</v>
      </c>
      <c r="G133" s="9" t="s">
        <v>679</v>
      </c>
      <c r="H133" s="8" t="s">
        <v>680</v>
      </c>
      <c r="I133" s="8">
        <v>2015</v>
      </c>
      <c r="J133" s="8">
        <v>2015</v>
      </c>
      <c r="K133" s="8" t="s">
        <v>493</v>
      </c>
      <c r="L133" s="8">
        <v>98.193084999999996</v>
      </c>
      <c r="M133" s="8" t="s">
        <v>494</v>
      </c>
      <c r="N133" s="8" t="s">
        <v>495</v>
      </c>
      <c r="O133" s="8" t="s">
        <v>681</v>
      </c>
    </row>
    <row r="134" spans="1:15" ht="15.5" hidden="1" x14ac:dyDescent="0.35">
      <c r="A134" s="8" t="s">
        <v>677</v>
      </c>
      <c r="B134" s="8" t="s">
        <v>678</v>
      </c>
      <c r="C134" s="9" t="s">
        <v>520</v>
      </c>
      <c r="D134" s="8" t="s">
        <v>45</v>
      </c>
      <c r="E134" s="8">
        <v>6110</v>
      </c>
      <c r="F134" s="8" t="s">
        <v>490</v>
      </c>
      <c r="G134" s="9" t="s">
        <v>679</v>
      </c>
      <c r="H134" s="8" t="s">
        <v>680</v>
      </c>
      <c r="I134" s="8">
        <v>2016</v>
      </c>
      <c r="J134" s="8">
        <v>2016</v>
      </c>
      <c r="K134" s="8" t="s">
        <v>493</v>
      </c>
      <c r="L134" s="8">
        <v>107.078457</v>
      </c>
      <c r="M134" s="8" t="s">
        <v>494</v>
      </c>
      <c r="N134" s="8" t="s">
        <v>495</v>
      </c>
      <c r="O134" s="8" t="s">
        <v>681</v>
      </c>
    </row>
    <row r="135" spans="1:15" ht="15.5" hidden="1" x14ac:dyDescent="0.35">
      <c r="A135" s="8" t="s">
        <v>677</v>
      </c>
      <c r="B135" s="8" t="s">
        <v>678</v>
      </c>
      <c r="C135" s="9" t="s">
        <v>520</v>
      </c>
      <c r="D135" s="8" t="s">
        <v>45</v>
      </c>
      <c r="E135" s="8">
        <v>6110</v>
      </c>
      <c r="F135" s="8" t="s">
        <v>490</v>
      </c>
      <c r="G135" s="9" t="s">
        <v>679</v>
      </c>
      <c r="H135" s="8" t="s">
        <v>680</v>
      </c>
      <c r="I135" s="8">
        <v>2017</v>
      </c>
      <c r="J135" s="8">
        <v>2017</v>
      </c>
      <c r="K135" s="8" t="s">
        <v>493</v>
      </c>
      <c r="L135" s="8">
        <v>103.107798</v>
      </c>
      <c r="M135" s="8" t="s">
        <v>494</v>
      </c>
      <c r="N135" s="8" t="s">
        <v>495</v>
      </c>
      <c r="O135" s="8" t="s">
        <v>681</v>
      </c>
    </row>
    <row r="136" spans="1:15" ht="15.5" hidden="1" x14ac:dyDescent="0.35">
      <c r="A136" s="8" t="s">
        <v>677</v>
      </c>
      <c r="B136" s="8" t="s">
        <v>678</v>
      </c>
      <c r="C136" s="9" t="s">
        <v>520</v>
      </c>
      <c r="D136" s="8" t="s">
        <v>45</v>
      </c>
      <c r="E136" s="8">
        <v>6110</v>
      </c>
      <c r="F136" s="8" t="s">
        <v>490</v>
      </c>
      <c r="G136" s="9" t="s">
        <v>679</v>
      </c>
      <c r="H136" s="8" t="s">
        <v>680</v>
      </c>
      <c r="I136" s="8">
        <v>2018</v>
      </c>
      <c r="J136" s="8">
        <v>2018</v>
      </c>
      <c r="K136" s="8" t="s">
        <v>493</v>
      </c>
      <c r="L136" s="8">
        <v>108.892184</v>
      </c>
      <c r="M136" s="8" t="s">
        <v>494</v>
      </c>
      <c r="N136" s="8" t="s">
        <v>495</v>
      </c>
      <c r="O136" s="8" t="s">
        <v>681</v>
      </c>
    </row>
    <row r="137" spans="1:15" ht="15.5" hidden="1" x14ac:dyDescent="0.35">
      <c r="A137" s="8" t="s">
        <v>677</v>
      </c>
      <c r="B137" s="8" t="s">
        <v>678</v>
      </c>
      <c r="C137" s="9" t="s">
        <v>521</v>
      </c>
      <c r="D137" s="8" t="s">
        <v>47</v>
      </c>
      <c r="E137" s="8">
        <v>6110</v>
      </c>
      <c r="F137" s="8" t="s">
        <v>490</v>
      </c>
      <c r="G137" s="9" t="s">
        <v>679</v>
      </c>
      <c r="H137" s="8" t="s">
        <v>680</v>
      </c>
      <c r="I137" s="8">
        <v>2010</v>
      </c>
      <c r="J137" s="8">
        <v>2010</v>
      </c>
      <c r="K137" s="8" t="s">
        <v>493</v>
      </c>
      <c r="L137" s="8">
        <v>19467.678242999998</v>
      </c>
      <c r="M137" s="8" t="s">
        <v>494</v>
      </c>
      <c r="N137" s="8" t="s">
        <v>495</v>
      </c>
      <c r="O137" s="8" t="s">
        <v>681</v>
      </c>
    </row>
    <row r="138" spans="1:15" ht="15.5" hidden="1" x14ac:dyDescent="0.35">
      <c r="A138" s="8" t="s">
        <v>677</v>
      </c>
      <c r="B138" s="8" t="s">
        <v>678</v>
      </c>
      <c r="C138" s="9" t="s">
        <v>521</v>
      </c>
      <c r="D138" s="8" t="s">
        <v>47</v>
      </c>
      <c r="E138" s="8">
        <v>6110</v>
      </c>
      <c r="F138" s="8" t="s">
        <v>490</v>
      </c>
      <c r="G138" s="9" t="s">
        <v>679</v>
      </c>
      <c r="H138" s="8" t="s">
        <v>680</v>
      </c>
      <c r="I138" s="8">
        <v>2011</v>
      </c>
      <c r="J138" s="8">
        <v>2011</v>
      </c>
      <c r="K138" s="8" t="s">
        <v>493</v>
      </c>
      <c r="L138" s="8">
        <v>20761.377918999999</v>
      </c>
      <c r="M138" s="8" t="s">
        <v>494</v>
      </c>
      <c r="N138" s="8" t="s">
        <v>495</v>
      </c>
      <c r="O138" s="8" t="s">
        <v>681</v>
      </c>
    </row>
    <row r="139" spans="1:15" ht="15.5" hidden="1" x14ac:dyDescent="0.35">
      <c r="A139" s="8" t="s">
        <v>677</v>
      </c>
      <c r="B139" s="8" t="s">
        <v>678</v>
      </c>
      <c r="C139" s="9" t="s">
        <v>521</v>
      </c>
      <c r="D139" s="8" t="s">
        <v>47</v>
      </c>
      <c r="E139" s="8">
        <v>6110</v>
      </c>
      <c r="F139" s="8" t="s">
        <v>490</v>
      </c>
      <c r="G139" s="9" t="s">
        <v>679</v>
      </c>
      <c r="H139" s="8" t="s">
        <v>680</v>
      </c>
      <c r="I139" s="8">
        <v>2012</v>
      </c>
      <c r="J139" s="8">
        <v>2012</v>
      </c>
      <c r="K139" s="8" t="s">
        <v>493</v>
      </c>
      <c r="L139" s="8">
        <v>20852.779945999999</v>
      </c>
      <c r="M139" s="8" t="s">
        <v>494</v>
      </c>
      <c r="N139" s="8" t="s">
        <v>495</v>
      </c>
      <c r="O139" s="8" t="s">
        <v>681</v>
      </c>
    </row>
    <row r="140" spans="1:15" ht="15.5" hidden="1" x14ac:dyDescent="0.35">
      <c r="A140" s="8" t="s">
        <v>677</v>
      </c>
      <c r="B140" s="8" t="s">
        <v>678</v>
      </c>
      <c r="C140" s="9" t="s">
        <v>521</v>
      </c>
      <c r="D140" s="8" t="s">
        <v>47</v>
      </c>
      <c r="E140" s="8">
        <v>6110</v>
      </c>
      <c r="F140" s="8" t="s">
        <v>490</v>
      </c>
      <c r="G140" s="9" t="s">
        <v>679</v>
      </c>
      <c r="H140" s="8" t="s">
        <v>680</v>
      </c>
      <c r="I140" s="8">
        <v>2013</v>
      </c>
      <c r="J140" s="8">
        <v>2013</v>
      </c>
      <c r="K140" s="8" t="s">
        <v>493</v>
      </c>
      <c r="L140" s="8">
        <v>23782.932935000001</v>
      </c>
      <c r="M140" s="8" t="s">
        <v>494</v>
      </c>
      <c r="N140" s="8" t="s">
        <v>495</v>
      </c>
      <c r="O140" s="8" t="s">
        <v>681</v>
      </c>
    </row>
    <row r="141" spans="1:15" ht="15.5" hidden="1" x14ac:dyDescent="0.35">
      <c r="A141" s="8" t="s">
        <v>677</v>
      </c>
      <c r="B141" s="8" t="s">
        <v>678</v>
      </c>
      <c r="C141" s="9" t="s">
        <v>521</v>
      </c>
      <c r="D141" s="8" t="s">
        <v>47</v>
      </c>
      <c r="E141" s="8">
        <v>6110</v>
      </c>
      <c r="F141" s="8" t="s">
        <v>490</v>
      </c>
      <c r="G141" s="9" t="s">
        <v>679</v>
      </c>
      <c r="H141" s="8" t="s">
        <v>680</v>
      </c>
      <c r="I141" s="8">
        <v>2014</v>
      </c>
      <c r="J141" s="8">
        <v>2014</v>
      </c>
      <c r="K141" s="8" t="s">
        <v>493</v>
      </c>
      <c r="L141" s="8">
        <v>26567.756101999999</v>
      </c>
      <c r="M141" s="8" t="s">
        <v>494</v>
      </c>
      <c r="N141" s="8" t="s">
        <v>495</v>
      </c>
      <c r="O141" s="8" t="s">
        <v>681</v>
      </c>
    </row>
    <row r="142" spans="1:15" ht="15.5" hidden="1" x14ac:dyDescent="0.35">
      <c r="A142" s="8" t="s">
        <v>677</v>
      </c>
      <c r="B142" s="8" t="s">
        <v>678</v>
      </c>
      <c r="C142" s="9" t="s">
        <v>521</v>
      </c>
      <c r="D142" s="8" t="s">
        <v>47</v>
      </c>
      <c r="E142" s="8">
        <v>6110</v>
      </c>
      <c r="F142" s="8" t="s">
        <v>490</v>
      </c>
      <c r="G142" s="9" t="s">
        <v>679</v>
      </c>
      <c r="H142" s="8" t="s">
        <v>680</v>
      </c>
      <c r="I142" s="8">
        <v>2015</v>
      </c>
      <c r="J142" s="8">
        <v>2015</v>
      </c>
      <c r="K142" s="8" t="s">
        <v>493</v>
      </c>
      <c r="L142" s="8">
        <v>28747.900947999999</v>
      </c>
      <c r="M142" s="8" t="s">
        <v>494</v>
      </c>
      <c r="N142" s="8" t="s">
        <v>495</v>
      </c>
      <c r="O142" s="8" t="s">
        <v>681</v>
      </c>
    </row>
    <row r="143" spans="1:15" ht="15.5" hidden="1" x14ac:dyDescent="0.35">
      <c r="A143" s="8" t="s">
        <v>677</v>
      </c>
      <c r="B143" s="8" t="s">
        <v>678</v>
      </c>
      <c r="C143" s="9" t="s">
        <v>521</v>
      </c>
      <c r="D143" s="8" t="s">
        <v>47</v>
      </c>
      <c r="E143" s="8">
        <v>6110</v>
      </c>
      <c r="F143" s="8" t="s">
        <v>490</v>
      </c>
      <c r="G143" s="9" t="s">
        <v>679</v>
      </c>
      <c r="H143" s="8" t="s">
        <v>680</v>
      </c>
      <c r="I143" s="8">
        <v>2016</v>
      </c>
      <c r="J143" s="8">
        <v>2016</v>
      </c>
      <c r="K143" s="8" t="s">
        <v>493</v>
      </c>
      <c r="L143" s="8">
        <v>30944.565591999999</v>
      </c>
      <c r="M143" s="8" t="s">
        <v>494</v>
      </c>
      <c r="N143" s="8" t="s">
        <v>495</v>
      </c>
      <c r="O143" s="8" t="s">
        <v>681</v>
      </c>
    </row>
    <row r="144" spans="1:15" ht="15.5" hidden="1" x14ac:dyDescent="0.35">
      <c r="A144" s="8" t="s">
        <v>677</v>
      </c>
      <c r="B144" s="8" t="s">
        <v>678</v>
      </c>
      <c r="C144" s="9" t="s">
        <v>521</v>
      </c>
      <c r="D144" s="8" t="s">
        <v>47</v>
      </c>
      <c r="E144" s="8">
        <v>6110</v>
      </c>
      <c r="F144" s="8" t="s">
        <v>490</v>
      </c>
      <c r="G144" s="9" t="s">
        <v>679</v>
      </c>
      <c r="H144" s="8" t="s">
        <v>680</v>
      </c>
      <c r="I144" s="8">
        <v>2017</v>
      </c>
      <c r="J144" s="8">
        <v>2017</v>
      </c>
      <c r="K144" s="8" t="s">
        <v>493</v>
      </c>
      <c r="L144" s="8">
        <v>32947.961176999997</v>
      </c>
      <c r="M144" s="8" t="s">
        <v>494</v>
      </c>
      <c r="N144" s="8" t="s">
        <v>495</v>
      </c>
      <c r="O144" s="8" t="s">
        <v>681</v>
      </c>
    </row>
    <row r="145" spans="1:15" ht="15.5" hidden="1" x14ac:dyDescent="0.35">
      <c r="A145" s="8" t="s">
        <v>677</v>
      </c>
      <c r="B145" s="8" t="s">
        <v>678</v>
      </c>
      <c r="C145" s="9" t="s">
        <v>521</v>
      </c>
      <c r="D145" s="8" t="s">
        <v>47</v>
      </c>
      <c r="E145" s="8">
        <v>6110</v>
      </c>
      <c r="F145" s="8" t="s">
        <v>490</v>
      </c>
      <c r="G145" s="9" t="s">
        <v>679</v>
      </c>
      <c r="H145" s="8" t="s">
        <v>680</v>
      </c>
      <c r="I145" s="8">
        <v>2018</v>
      </c>
      <c r="J145" s="8">
        <v>2018</v>
      </c>
      <c r="K145" s="8" t="s">
        <v>493</v>
      </c>
      <c r="L145" s="8">
        <v>35252.568493999999</v>
      </c>
      <c r="M145" s="8" t="s">
        <v>494</v>
      </c>
      <c r="N145" s="8" t="s">
        <v>495</v>
      </c>
      <c r="O145" s="8" t="s">
        <v>681</v>
      </c>
    </row>
    <row r="146" spans="1:15" ht="15.5" hidden="1" x14ac:dyDescent="0.35">
      <c r="A146" s="8" t="s">
        <v>677</v>
      </c>
      <c r="B146" s="8" t="s">
        <v>678</v>
      </c>
      <c r="C146" s="9" t="s">
        <v>522</v>
      </c>
      <c r="D146" s="8" t="s">
        <v>49</v>
      </c>
      <c r="E146" s="8">
        <v>6110</v>
      </c>
      <c r="F146" s="8" t="s">
        <v>490</v>
      </c>
      <c r="G146" s="9" t="s">
        <v>679</v>
      </c>
      <c r="H146" s="8" t="s">
        <v>680</v>
      </c>
      <c r="I146" s="8">
        <v>2010</v>
      </c>
      <c r="J146" s="8">
        <v>2010</v>
      </c>
      <c r="K146" s="8" t="s">
        <v>493</v>
      </c>
      <c r="L146" s="8">
        <v>58.8</v>
      </c>
      <c r="M146" s="8" t="s">
        <v>494</v>
      </c>
      <c r="N146" s="8" t="s">
        <v>495</v>
      </c>
      <c r="O146" s="8" t="s">
        <v>681</v>
      </c>
    </row>
    <row r="147" spans="1:15" ht="15.5" hidden="1" x14ac:dyDescent="0.35">
      <c r="A147" s="8" t="s">
        <v>677</v>
      </c>
      <c r="B147" s="8" t="s">
        <v>678</v>
      </c>
      <c r="C147" s="9" t="s">
        <v>522</v>
      </c>
      <c r="D147" s="8" t="s">
        <v>49</v>
      </c>
      <c r="E147" s="8">
        <v>6110</v>
      </c>
      <c r="F147" s="8" t="s">
        <v>490</v>
      </c>
      <c r="G147" s="9" t="s">
        <v>679</v>
      </c>
      <c r="H147" s="8" t="s">
        <v>680</v>
      </c>
      <c r="I147" s="8">
        <v>2011</v>
      </c>
      <c r="J147" s="8">
        <v>2011</v>
      </c>
      <c r="K147" s="8" t="s">
        <v>493</v>
      </c>
      <c r="L147" s="8">
        <v>57.1</v>
      </c>
      <c r="M147" s="8" t="s">
        <v>494</v>
      </c>
      <c r="N147" s="8" t="s">
        <v>495</v>
      </c>
      <c r="O147" s="8" t="s">
        <v>681</v>
      </c>
    </row>
    <row r="148" spans="1:15" ht="15.5" hidden="1" x14ac:dyDescent="0.35">
      <c r="A148" s="8" t="s">
        <v>677</v>
      </c>
      <c r="B148" s="8" t="s">
        <v>678</v>
      </c>
      <c r="C148" s="9" t="s">
        <v>522</v>
      </c>
      <c r="D148" s="8" t="s">
        <v>49</v>
      </c>
      <c r="E148" s="8">
        <v>6110</v>
      </c>
      <c r="F148" s="8" t="s">
        <v>490</v>
      </c>
      <c r="G148" s="9" t="s">
        <v>679</v>
      </c>
      <c r="H148" s="8" t="s">
        <v>680</v>
      </c>
      <c r="I148" s="8">
        <v>2012</v>
      </c>
      <c r="J148" s="8">
        <v>2012</v>
      </c>
      <c r="K148" s="8" t="s">
        <v>493</v>
      </c>
      <c r="L148" s="8">
        <v>61.35</v>
      </c>
      <c r="M148" s="8" t="s">
        <v>494</v>
      </c>
      <c r="N148" s="8" t="s">
        <v>495</v>
      </c>
      <c r="O148" s="8" t="s">
        <v>681</v>
      </c>
    </row>
    <row r="149" spans="1:15" ht="15.5" hidden="1" x14ac:dyDescent="0.35">
      <c r="A149" s="8" t="s">
        <v>677</v>
      </c>
      <c r="B149" s="8" t="s">
        <v>678</v>
      </c>
      <c r="C149" s="9" t="s">
        <v>522</v>
      </c>
      <c r="D149" s="8" t="s">
        <v>49</v>
      </c>
      <c r="E149" s="8">
        <v>6110</v>
      </c>
      <c r="F149" s="8" t="s">
        <v>490</v>
      </c>
      <c r="G149" s="9" t="s">
        <v>679</v>
      </c>
      <c r="H149" s="8" t="s">
        <v>680</v>
      </c>
      <c r="I149" s="8">
        <v>2013</v>
      </c>
      <c r="J149" s="8">
        <v>2013</v>
      </c>
      <c r="K149" s="8" t="s">
        <v>493</v>
      </c>
      <c r="L149" s="8">
        <v>66.5</v>
      </c>
      <c r="M149" s="8" t="s">
        <v>494</v>
      </c>
      <c r="N149" s="8" t="s">
        <v>495</v>
      </c>
      <c r="O149" s="8" t="s">
        <v>681</v>
      </c>
    </row>
    <row r="150" spans="1:15" ht="15.5" hidden="1" x14ac:dyDescent="0.35">
      <c r="A150" s="8" t="s">
        <v>677</v>
      </c>
      <c r="B150" s="8" t="s">
        <v>678</v>
      </c>
      <c r="C150" s="9" t="s">
        <v>522</v>
      </c>
      <c r="D150" s="8" t="s">
        <v>49</v>
      </c>
      <c r="E150" s="8">
        <v>6110</v>
      </c>
      <c r="F150" s="8" t="s">
        <v>490</v>
      </c>
      <c r="G150" s="9" t="s">
        <v>679</v>
      </c>
      <c r="H150" s="8" t="s">
        <v>680</v>
      </c>
      <c r="I150" s="8">
        <v>2014</v>
      </c>
      <c r="J150" s="8">
        <v>2014</v>
      </c>
      <c r="K150" s="8" t="s">
        <v>493</v>
      </c>
      <c r="L150" s="8">
        <v>63.6</v>
      </c>
      <c r="M150" s="8" t="s">
        <v>494</v>
      </c>
      <c r="N150" s="8" t="s">
        <v>495</v>
      </c>
      <c r="O150" s="8" t="s">
        <v>681</v>
      </c>
    </row>
    <row r="151" spans="1:15" ht="15.5" hidden="1" x14ac:dyDescent="0.35">
      <c r="A151" s="8" t="s">
        <v>677</v>
      </c>
      <c r="B151" s="8" t="s">
        <v>678</v>
      </c>
      <c r="C151" s="9" t="s">
        <v>522</v>
      </c>
      <c r="D151" s="8" t="s">
        <v>49</v>
      </c>
      <c r="E151" s="8">
        <v>6110</v>
      </c>
      <c r="F151" s="8" t="s">
        <v>490</v>
      </c>
      <c r="G151" s="9" t="s">
        <v>679</v>
      </c>
      <c r="H151" s="8" t="s">
        <v>680</v>
      </c>
      <c r="I151" s="8">
        <v>2015</v>
      </c>
      <c r="J151" s="8">
        <v>2015</v>
      </c>
      <c r="K151" s="8" t="s">
        <v>493</v>
      </c>
      <c r="L151" s="8">
        <v>61.65</v>
      </c>
      <c r="M151" s="8" t="s">
        <v>494</v>
      </c>
      <c r="N151" s="8" t="s">
        <v>495</v>
      </c>
      <c r="O151" s="8" t="s">
        <v>681</v>
      </c>
    </row>
    <row r="152" spans="1:15" ht="15.5" hidden="1" x14ac:dyDescent="0.35">
      <c r="A152" s="8" t="s">
        <v>677</v>
      </c>
      <c r="B152" s="8" t="s">
        <v>678</v>
      </c>
      <c r="C152" s="9" t="s">
        <v>522</v>
      </c>
      <c r="D152" s="8" t="s">
        <v>49</v>
      </c>
      <c r="E152" s="8">
        <v>6110</v>
      </c>
      <c r="F152" s="8" t="s">
        <v>490</v>
      </c>
      <c r="G152" s="9" t="s">
        <v>679</v>
      </c>
      <c r="H152" s="8" t="s">
        <v>680</v>
      </c>
      <c r="I152" s="8">
        <v>2016</v>
      </c>
      <c r="J152" s="8">
        <v>2016</v>
      </c>
      <c r="K152" s="8" t="s">
        <v>493</v>
      </c>
      <c r="L152" s="8">
        <v>62.5</v>
      </c>
      <c r="M152" s="8" t="s">
        <v>494</v>
      </c>
      <c r="N152" s="8" t="s">
        <v>495</v>
      </c>
      <c r="O152" s="8" t="s">
        <v>681</v>
      </c>
    </row>
    <row r="153" spans="1:15" ht="15.5" hidden="1" x14ac:dyDescent="0.35">
      <c r="A153" s="8" t="s">
        <v>677</v>
      </c>
      <c r="B153" s="8" t="s">
        <v>678</v>
      </c>
      <c r="C153" s="9" t="s">
        <v>522</v>
      </c>
      <c r="D153" s="8" t="s">
        <v>49</v>
      </c>
      <c r="E153" s="8">
        <v>6110</v>
      </c>
      <c r="F153" s="8" t="s">
        <v>490</v>
      </c>
      <c r="G153" s="9" t="s">
        <v>679</v>
      </c>
      <c r="H153" s="8" t="s">
        <v>680</v>
      </c>
      <c r="I153" s="8">
        <v>2017</v>
      </c>
      <c r="J153" s="8">
        <v>2017</v>
      </c>
      <c r="K153" s="8" t="s">
        <v>493</v>
      </c>
      <c r="L153" s="8">
        <v>64.650000000000006</v>
      </c>
      <c r="M153" s="8" t="s">
        <v>494</v>
      </c>
      <c r="N153" s="8" t="s">
        <v>495</v>
      </c>
      <c r="O153" s="8" t="s">
        <v>681</v>
      </c>
    </row>
    <row r="154" spans="1:15" ht="15.5" hidden="1" x14ac:dyDescent="0.35">
      <c r="A154" s="8" t="s">
        <v>677</v>
      </c>
      <c r="B154" s="8" t="s">
        <v>678</v>
      </c>
      <c r="C154" s="9" t="s">
        <v>522</v>
      </c>
      <c r="D154" s="8" t="s">
        <v>49</v>
      </c>
      <c r="E154" s="8">
        <v>6110</v>
      </c>
      <c r="F154" s="8" t="s">
        <v>490</v>
      </c>
      <c r="G154" s="9" t="s">
        <v>679</v>
      </c>
      <c r="H154" s="8" t="s">
        <v>680</v>
      </c>
      <c r="I154" s="8">
        <v>2018</v>
      </c>
      <c r="J154" s="8">
        <v>2018</v>
      </c>
      <c r="K154" s="8" t="s">
        <v>493</v>
      </c>
      <c r="L154" s="8">
        <v>66.130341000000001</v>
      </c>
      <c r="M154" s="8" t="s">
        <v>494</v>
      </c>
      <c r="N154" s="8" t="s">
        <v>495</v>
      </c>
      <c r="O154" s="8" t="s">
        <v>681</v>
      </c>
    </row>
    <row r="155" spans="1:15" ht="15.5" hidden="1" x14ac:dyDescent="0.35">
      <c r="A155" s="8" t="s">
        <v>677</v>
      </c>
      <c r="B155" s="8" t="s">
        <v>678</v>
      </c>
      <c r="C155" s="9" t="s">
        <v>523</v>
      </c>
      <c r="D155" s="8" t="s">
        <v>51</v>
      </c>
      <c r="E155" s="8">
        <v>6110</v>
      </c>
      <c r="F155" s="8" t="s">
        <v>490</v>
      </c>
      <c r="G155" s="9" t="s">
        <v>679</v>
      </c>
      <c r="H155" s="8" t="s">
        <v>680</v>
      </c>
      <c r="I155" s="8">
        <v>2010</v>
      </c>
      <c r="J155" s="8">
        <v>2010</v>
      </c>
      <c r="K155" s="8" t="s">
        <v>493</v>
      </c>
      <c r="L155" s="8">
        <v>5089.0112840000002</v>
      </c>
      <c r="M155" s="8" t="s">
        <v>494</v>
      </c>
      <c r="N155" s="8" t="s">
        <v>495</v>
      </c>
      <c r="O155" s="8" t="s">
        <v>681</v>
      </c>
    </row>
    <row r="156" spans="1:15" ht="15.5" hidden="1" x14ac:dyDescent="0.35">
      <c r="A156" s="8" t="s">
        <v>677</v>
      </c>
      <c r="B156" s="8" t="s">
        <v>678</v>
      </c>
      <c r="C156" s="9" t="s">
        <v>523</v>
      </c>
      <c r="D156" s="8" t="s">
        <v>51</v>
      </c>
      <c r="E156" s="8">
        <v>6110</v>
      </c>
      <c r="F156" s="8" t="s">
        <v>490</v>
      </c>
      <c r="G156" s="9" t="s">
        <v>679</v>
      </c>
      <c r="H156" s="8" t="s">
        <v>680</v>
      </c>
      <c r="I156" s="8">
        <v>2011</v>
      </c>
      <c r="J156" s="8">
        <v>2011</v>
      </c>
      <c r="K156" s="8" t="s">
        <v>493</v>
      </c>
      <c r="L156" s="8">
        <v>4942.1421339999997</v>
      </c>
      <c r="M156" s="8" t="s">
        <v>494</v>
      </c>
      <c r="N156" s="8" t="s">
        <v>495</v>
      </c>
      <c r="O156" s="8" t="s">
        <v>681</v>
      </c>
    </row>
    <row r="157" spans="1:15" ht="15.5" hidden="1" x14ac:dyDescent="0.35">
      <c r="A157" s="8" t="s">
        <v>677</v>
      </c>
      <c r="B157" s="8" t="s">
        <v>678</v>
      </c>
      <c r="C157" s="9" t="s">
        <v>523</v>
      </c>
      <c r="D157" s="8" t="s">
        <v>51</v>
      </c>
      <c r="E157" s="8">
        <v>6110</v>
      </c>
      <c r="F157" s="8" t="s">
        <v>490</v>
      </c>
      <c r="G157" s="9" t="s">
        <v>679</v>
      </c>
      <c r="H157" s="8" t="s">
        <v>680</v>
      </c>
      <c r="I157" s="8">
        <v>2012</v>
      </c>
      <c r="J157" s="8">
        <v>2012</v>
      </c>
      <c r="K157" s="8" t="s">
        <v>493</v>
      </c>
      <c r="L157" s="8">
        <v>5340.8895270000003</v>
      </c>
      <c r="M157" s="8" t="s">
        <v>494</v>
      </c>
      <c r="N157" s="8" t="s">
        <v>495</v>
      </c>
      <c r="O157" s="8" t="s">
        <v>681</v>
      </c>
    </row>
    <row r="158" spans="1:15" ht="15.5" hidden="1" x14ac:dyDescent="0.35">
      <c r="A158" s="8" t="s">
        <v>677</v>
      </c>
      <c r="B158" s="8" t="s">
        <v>678</v>
      </c>
      <c r="C158" s="9" t="s">
        <v>523</v>
      </c>
      <c r="D158" s="8" t="s">
        <v>51</v>
      </c>
      <c r="E158" s="8">
        <v>6110</v>
      </c>
      <c r="F158" s="8" t="s">
        <v>490</v>
      </c>
      <c r="G158" s="9" t="s">
        <v>679</v>
      </c>
      <c r="H158" s="8" t="s">
        <v>680</v>
      </c>
      <c r="I158" s="8">
        <v>2013</v>
      </c>
      <c r="J158" s="8">
        <v>2013</v>
      </c>
      <c r="K158" s="8" t="s">
        <v>493</v>
      </c>
      <c r="L158" s="8">
        <v>5142.7426809999997</v>
      </c>
      <c r="M158" s="8" t="s">
        <v>494</v>
      </c>
      <c r="N158" s="8" t="s">
        <v>495</v>
      </c>
      <c r="O158" s="8" t="s">
        <v>681</v>
      </c>
    </row>
    <row r="159" spans="1:15" ht="15.5" hidden="1" x14ac:dyDescent="0.35">
      <c r="A159" s="8" t="s">
        <v>677</v>
      </c>
      <c r="B159" s="8" t="s">
        <v>678</v>
      </c>
      <c r="C159" s="9" t="s">
        <v>523</v>
      </c>
      <c r="D159" s="8" t="s">
        <v>51</v>
      </c>
      <c r="E159" s="8">
        <v>6110</v>
      </c>
      <c r="F159" s="8" t="s">
        <v>490</v>
      </c>
      <c r="G159" s="9" t="s">
        <v>679</v>
      </c>
      <c r="H159" s="8" t="s">
        <v>680</v>
      </c>
      <c r="I159" s="8">
        <v>2014</v>
      </c>
      <c r="J159" s="8">
        <v>2014</v>
      </c>
      <c r="K159" s="8" t="s">
        <v>493</v>
      </c>
      <c r="L159" s="8">
        <v>5755.7584150000002</v>
      </c>
      <c r="M159" s="8" t="s">
        <v>494</v>
      </c>
      <c r="N159" s="8" t="s">
        <v>495</v>
      </c>
      <c r="O159" s="8" t="s">
        <v>681</v>
      </c>
    </row>
    <row r="160" spans="1:15" ht="15.5" hidden="1" x14ac:dyDescent="0.35">
      <c r="A160" s="8" t="s">
        <v>677</v>
      </c>
      <c r="B160" s="8" t="s">
        <v>678</v>
      </c>
      <c r="C160" s="9" t="s">
        <v>523</v>
      </c>
      <c r="D160" s="8" t="s">
        <v>51</v>
      </c>
      <c r="E160" s="8">
        <v>6110</v>
      </c>
      <c r="F160" s="8" t="s">
        <v>490</v>
      </c>
      <c r="G160" s="9" t="s">
        <v>679</v>
      </c>
      <c r="H160" s="8" t="s">
        <v>680</v>
      </c>
      <c r="I160" s="8">
        <v>2015</v>
      </c>
      <c r="J160" s="8">
        <v>2015</v>
      </c>
      <c r="K160" s="8" t="s">
        <v>493</v>
      </c>
      <c r="L160" s="8">
        <v>3547.1706880000002</v>
      </c>
      <c r="M160" s="8" t="s">
        <v>494</v>
      </c>
      <c r="N160" s="8" t="s">
        <v>495</v>
      </c>
      <c r="O160" s="8" t="s">
        <v>681</v>
      </c>
    </row>
    <row r="161" spans="1:15" ht="15.5" hidden="1" x14ac:dyDescent="0.35">
      <c r="A161" s="8" t="s">
        <v>677</v>
      </c>
      <c r="B161" s="8" t="s">
        <v>678</v>
      </c>
      <c r="C161" s="9" t="s">
        <v>523</v>
      </c>
      <c r="D161" s="8" t="s">
        <v>51</v>
      </c>
      <c r="E161" s="8">
        <v>6110</v>
      </c>
      <c r="F161" s="8" t="s">
        <v>490</v>
      </c>
      <c r="G161" s="9" t="s">
        <v>679</v>
      </c>
      <c r="H161" s="8" t="s">
        <v>680</v>
      </c>
      <c r="I161" s="8">
        <v>2016</v>
      </c>
      <c r="J161" s="8">
        <v>2016</v>
      </c>
      <c r="K161" s="8" t="s">
        <v>493</v>
      </c>
      <c r="L161" s="8">
        <v>3290.6967749999999</v>
      </c>
      <c r="M161" s="8" t="s">
        <v>494</v>
      </c>
      <c r="N161" s="8" t="s">
        <v>495</v>
      </c>
      <c r="O161" s="8" t="s">
        <v>681</v>
      </c>
    </row>
    <row r="162" spans="1:15" ht="15.5" hidden="1" x14ac:dyDescent="0.35">
      <c r="A162" s="8" t="s">
        <v>677</v>
      </c>
      <c r="B162" s="8" t="s">
        <v>678</v>
      </c>
      <c r="C162" s="9" t="s">
        <v>523</v>
      </c>
      <c r="D162" s="8" t="s">
        <v>51</v>
      </c>
      <c r="E162" s="8">
        <v>6110</v>
      </c>
      <c r="F162" s="8" t="s">
        <v>490</v>
      </c>
      <c r="G162" s="9" t="s">
        <v>679</v>
      </c>
      <c r="H162" s="8" t="s">
        <v>680</v>
      </c>
      <c r="I162" s="8">
        <v>2017</v>
      </c>
      <c r="J162" s="8">
        <v>2017</v>
      </c>
      <c r="K162" s="8" t="s">
        <v>493</v>
      </c>
      <c r="L162" s="8">
        <v>4140.4339289999998</v>
      </c>
      <c r="M162" s="8" t="s">
        <v>494</v>
      </c>
      <c r="N162" s="8" t="s">
        <v>495</v>
      </c>
      <c r="O162" s="8" t="s">
        <v>681</v>
      </c>
    </row>
    <row r="163" spans="1:15" ht="15.5" hidden="1" x14ac:dyDescent="0.35">
      <c r="A163" s="8" t="s">
        <v>677</v>
      </c>
      <c r="B163" s="8" t="s">
        <v>678</v>
      </c>
      <c r="C163" s="9" t="s">
        <v>523</v>
      </c>
      <c r="D163" s="8" t="s">
        <v>51</v>
      </c>
      <c r="E163" s="8">
        <v>6110</v>
      </c>
      <c r="F163" s="8" t="s">
        <v>490</v>
      </c>
      <c r="G163" s="9" t="s">
        <v>679</v>
      </c>
      <c r="H163" s="8" t="s">
        <v>680</v>
      </c>
      <c r="I163" s="8">
        <v>2018</v>
      </c>
      <c r="J163" s="8">
        <v>2018</v>
      </c>
      <c r="K163" s="8" t="s">
        <v>493</v>
      </c>
      <c r="L163" s="8">
        <v>3819.707582</v>
      </c>
      <c r="M163" s="8" t="s">
        <v>494</v>
      </c>
      <c r="N163" s="8" t="s">
        <v>495</v>
      </c>
      <c r="O163" s="8" t="s">
        <v>681</v>
      </c>
    </row>
    <row r="164" spans="1:15" ht="15.5" hidden="1" x14ac:dyDescent="0.35">
      <c r="A164" s="8" t="s">
        <v>677</v>
      </c>
      <c r="B164" s="8" t="s">
        <v>678</v>
      </c>
      <c r="C164" s="9" t="s">
        <v>524</v>
      </c>
      <c r="D164" s="8" t="s">
        <v>53</v>
      </c>
      <c r="E164" s="8">
        <v>6110</v>
      </c>
      <c r="F164" s="8" t="s">
        <v>490</v>
      </c>
      <c r="G164" s="9" t="s">
        <v>679</v>
      </c>
      <c r="H164" s="8" t="s">
        <v>680</v>
      </c>
      <c r="I164" s="8">
        <v>2010</v>
      </c>
      <c r="J164" s="8">
        <v>2010</v>
      </c>
      <c r="K164" s="8" t="s">
        <v>493</v>
      </c>
      <c r="L164" s="8">
        <v>3679.7809090000001</v>
      </c>
      <c r="M164" s="8" t="s">
        <v>494</v>
      </c>
      <c r="N164" s="8" t="s">
        <v>495</v>
      </c>
      <c r="O164" s="8" t="s">
        <v>681</v>
      </c>
    </row>
    <row r="165" spans="1:15" ht="15.5" hidden="1" x14ac:dyDescent="0.35">
      <c r="A165" s="8" t="s">
        <v>677</v>
      </c>
      <c r="B165" s="8" t="s">
        <v>678</v>
      </c>
      <c r="C165" s="9" t="s">
        <v>524</v>
      </c>
      <c r="D165" s="8" t="s">
        <v>53</v>
      </c>
      <c r="E165" s="8">
        <v>6110</v>
      </c>
      <c r="F165" s="8" t="s">
        <v>490</v>
      </c>
      <c r="G165" s="9" t="s">
        <v>679</v>
      </c>
      <c r="H165" s="8" t="s">
        <v>680</v>
      </c>
      <c r="I165" s="8">
        <v>2011</v>
      </c>
      <c r="J165" s="8">
        <v>2011</v>
      </c>
      <c r="K165" s="8" t="s">
        <v>493</v>
      </c>
      <c r="L165" s="8">
        <v>3386.9218129999999</v>
      </c>
      <c r="M165" s="8" t="s">
        <v>494</v>
      </c>
      <c r="N165" s="8" t="s">
        <v>495</v>
      </c>
      <c r="O165" s="8" t="s">
        <v>681</v>
      </c>
    </row>
    <row r="166" spans="1:15" ht="15.5" hidden="1" x14ac:dyDescent="0.35">
      <c r="A166" s="8" t="s">
        <v>677</v>
      </c>
      <c r="B166" s="8" t="s">
        <v>678</v>
      </c>
      <c r="C166" s="9" t="s">
        <v>524</v>
      </c>
      <c r="D166" s="8" t="s">
        <v>53</v>
      </c>
      <c r="E166" s="8">
        <v>6110</v>
      </c>
      <c r="F166" s="8" t="s">
        <v>490</v>
      </c>
      <c r="G166" s="9" t="s">
        <v>679</v>
      </c>
      <c r="H166" s="8" t="s">
        <v>680</v>
      </c>
      <c r="I166" s="8">
        <v>2012</v>
      </c>
      <c r="J166" s="8">
        <v>2012</v>
      </c>
      <c r="K166" s="8" t="s">
        <v>493</v>
      </c>
      <c r="L166" s="8">
        <v>3876.300659</v>
      </c>
      <c r="M166" s="8" t="s">
        <v>494</v>
      </c>
      <c r="N166" s="8" t="s">
        <v>495</v>
      </c>
      <c r="O166" s="8" t="s">
        <v>681</v>
      </c>
    </row>
    <row r="167" spans="1:15" ht="15.5" hidden="1" x14ac:dyDescent="0.35">
      <c r="A167" s="8" t="s">
        <v>677</v>
      </c>
      <c r="B167" s="8" t="s">
        <v>678</v>
      </c>
      <c r="C167" s="9" t="s">
        <v>524</v>
      </c>
      <c r="D167" s="8" t="s">
        <v>53</v>
      </c>
      <c r="E167" s="8">
        <v>6110</v>
      </c>
      <c r="F167" s="8" t="s">
        <v>490</v>
      </c>
      <c r="G167" s="9" t="s">
        <v>679</v>
      </c>
      <c r="H167" s="8" t="s">
        <v>680</v>
      </c>
      <c r="I167" s="8">
        <v>2013</v>
      </c>
      <c r="J167" s="8">
        <v>2013</v>
      </c>
      <c r="K167" s="8" t="s">
        <v>493</v>
      </c>
      <c r="L167" s="8">
        <v>3553.2993080000001</v>
      </c>
      <c r="M167" s="8" t="s">
        <v>494</v>
      </c>
      <c r="N167" s="8" t="s">
        <v>495</v>
      </c>
      <c r="O167" s="8" t="s">
        <v>681</v>
      </c>
    </row>
    <row r="168" spans="1:15" ht="15.5" hidden="1" x14ac:dyDescent="0.35">
      <c r="A168" s="8" t="s">
        <v>677</v>
      </c>
      <c r="B168" s="8" t="s">
        <v>678</v>
      </c>
      <c r="C168" s="9" t="s">
        <v>524</v>
      </c>
      <c r="D168" s="8" t="s">
        <v>53</v>
      </c>
      <c r="E168" s="8">
        <v>6110</v>
      </c>
      <c r="F168" s="8" t="s">
        <v>490</v>
      </c>
      <c r="G168" s="9" t="s">
        <v>679</v>
      </c>
      <c r="H168" s="8" t="s">
        <v>680</v>
      </c>
      <c r="I168" s="8">
        <v>2014</v>
      </c>
      <c r="J168" s="8">
        <v>2014</v>
      </c>
      <c r="K168" s="8" t="s">
        <v>493</v>
      </c>
      <c r="L168" s="8">
        <v>3410.3690809999998</v>
      </c>
      <c r="M168" s="8" t="s">
        <v>494</v>
      </c>
      <c r="N168" s="8" t="s">
        <v>495</v>
      </c>
      <c r="O168" s="8" t="s">
        <v>681</v>
      </c>
    </row>
    <row r="169" spans="1:15" ht="15.5" hidden="1" x14ac:dyDescent="0.35">
      <c r="A169" s="8" t="s">
        <v>677</v>
      </c>
      <c r="B169" s="8" t="s">
        <v>678</v>
      </c>
      <c r="C169" s="9" t="s">
        <v>524</v>
      </c>
      <c r="D169" s="8" t="s">
        <v>53</v>
      </c>
      <c r="E169" s="8">
        <v>6110</v>
      </c>
      <c r="F169" s="8" t="s">
        <v>490</v>
      </c>
      <c r="G169" s="9" t="s">
        <v>679</v>
      </c>
      <c r="H169" s="8" t="s">
        <v>680</v>
      </c>
      <c r="I169" s="8">
        <v>2015</v>
      </c>
      <c r="J169" s="8">
        <v>2015</v>
      </c>
      <c r="K169" s="8" t="s">
        <v>493</v>
      </c>
      <c r="L169" s="8">
        <v>3172.2637070000001</v>
      </c>
      <c r="M169" s="8" t="s">
        <v>494</v>
      </c>
      <c r="N169" s="8" t="s">
        <v>495</v>
      </c>
      <c r="O169" s="8" t="s">
        <v>681</v>
      </c>
    </row>
    <row r="170" spans="1:15" ht="15.5" hidden="1" x14ac:dyDescent="0.35">
      <c r="A170" s="8" t="s">
        <v>677</v>
      </c>
      <c r="B170" s="8" t="s">
        <v>678</v>
      </c>
      <c r="C170" s="9" t="s">
        <v>524</v>
      </c>
      <c r="D170" s="8" t="s">
        <v>53</v>
      </c>
      <c r="E170" s="8">
        <v>6110</v>
      </c>
      <c r="F170" s="8" t="s">
        <v>490</v>
      </c>
      <c r="G170" s="9" t="s">
        <v>679</v>
      </c>
      <c r="H170" s="8" t="s">
        <v>680</v>
      </c>
      <c r="I170" s="8">
        <v>2016</v>
      </c>
      <c r="J170" s="8">
        <v>2016</v>
      </c>
      <c r="K170" s="8" t="s">
        <v>493</v>
      </c>
      <c r="L170" s="8">
        <v>3001.4320419999999</v>
      </c>
      <c r="M170" s="8" t="s">
        <v>494</v>
      </c>
      <c r="N170" s="8" t="s">
        <v>495</v>
      </c>
      <c r="O170" s="8" t="s">
        <v>681</v>
      </c>
    </row>
    <row r="171" spans="1:15" ht="15.5" hidden="1" x14ac:dyDescent="0.35">
      <c r="A171" s="8" t="s">
        <v>677</v>
      </c>
      <c r="B171" s="8" t="s">
        <v>678</v>
      </c>
      <c r="C171" s="9" t="s">
        <v>524</v>
      </c>
      <c r="D171" s="8" t="s">
        <v>53</v>
      </c>
      <c r="E171" s="8">
        <v>6110</v>
      </c>
      <c r="F171" s="8" t="s">
        <v>490</v>
      </c>
      <c r="G171" s="9" t="s">
        <v>679</v>
      </c>
      <c r="H171" s="8" t="s">
        <v>680</v>
      </c>
      <c r="I171" s="8">
        <v>2017</v>
      </c>
      <c r="J171" s="8">
        <v>2017</v>
      </c>
      <c r="K171" s="8" t="s">
        <v>493</v>
      </c>
      <c r="L171" s="8">
        <v>3212.3613930000001</v>
      </c>
      <c r="M171" s="8" t="s">
        <v>494</v>
      </c>
      <c r="N171" s="8" t="s">
        <v>495</v>
      </c>
      <c r="O171" s="8" t="s">
        <v>681</v>
      </c>
    </row>
    <row r="172" spans="1:15" ht="15.5" hidden="1" x14ac:dyDescent="0.35">
      <c r="A172" s="8" t="s">
        <v>677</v>
      </c>
      <c r="B172" s="8" t="s">
        <v>678</v>
      </c>
      <c r="C172" s="9" t="s">
        <v>524</v>
      </c>
      <c r="D172" s="8" t="s">
        <v>53</v>
      </c>
      <c r="E172" s="8">
        <v>6110</v>
      </c>
      <c r="F172" s="8" t="s">
        <v>490</v>
      </c>
      <c r="G172" s="9" t="s">
        <v>679</v>
      </c>
      <c r="H172" s="8" t="s">
        <v>680</v>
      </c>
      <c r="I172" s="8">
        <v>2018</v>
      </c>
      <c r="J172" s="8">
        <v>2018</v>
      </c>
      <c r="K172" s="8" t="s">
        <v>493</v>
      </c>
      <c r="L172" s="8">
        <v>2712.8887</v>
      </c>
      <c r="M172" s="8" t="s">
        <v>494</v>
      </c>
      <c r="N172" s="8" t="s">
        <v>495</v>
      </c>
      <c r="O172" s="8" t="s">
        <v>681</v>
      </c>
    </row>
    <row r="173" spans="1:15" ht="15.5" hidden="1" x14ac:dyDescent="0.35">
      <c r="A173" s="8" t="s">
        <v>677</v>
      </c>
      <c r="B173" s="8" t="s">
        <v>678</v>
      </c>
      <c r="C173" s="9" t="s">
        <v>688</v>
      </c>
      <c r="D173" s="8" t="s">
        <v>55</v>
      </c>
      <c r="E173" s="8">
        <v>6110</v>
      </c>
      <c r="F173" s="8" t="s">
        <v>490</v>
      </c>
      <c r="G173" s="9" t="s">
        <v>679</v>
      </c>
      <c r="H173" s="8" t="s">
        <v>680</v>
      </c>
      <c r="I173" s="8">
        <v>2010</v>
      </c>
      <c r="J173" s="8">
        <v>2010</v>
      </c>
      <c r="K173" s="8" t="s">
        <v>493</v>
      </c>
      <c r="L173" s="8">
        <v>160.6215</v>
      </c>
      <c r="M173" s="8" t="s">
        <v>494</v>
      </c>
      <c r="N173" s="8" t="s">
        <v>495</v>
      </c>
      <c r="O173" s="8" t="s">
        <v>681</v>
      </c>
    </row>
    <row r="174" spans="1:15" ht="15.5" hidden="1" x14ac:dyDescent="0.35">
      <c r="A174" s="8" t="s">
        <v>677</v>
      </c>
      <c r="B174" s="8" t="s">
        <v>678</v>
      </c>
      <c r="C174" s="9" t="s">
        <v>688</v>
      </c>
      <c r="D174" s="8" t="s">
        <v>55</v>
      </c>
      <c r="E174" s="8">
        <v>6110</v>
      </c>
      <c r="F174" s="8" t="s">
        <v>490</v>
      </c>
      <c r="G174" s="9" t="s">
        <v>679</v>
      </c>
      <c r="H174" s="8" t="s">
        <v>680</v>
      </c>
      <c r="I174" s="8">
        <v>2011</v>
      </c>
      <c r="J174" s="8">
        <v>2011</v>
      </c>
      <c r="K174" s="8" t="s">
        <v>493</v>
      </c>
      <c r="L174" s="8">
        <v>170.18950000000001</v>
      </c>
      <c r="M174" s="8" t="s">
        <v>494</v>
      </c>
      <c r="N174" s="8" t="s">
        <v>495</v>
      </c>
      <c r="O174" s="8" t="s">
        <v>681</v>
      </c>
    </row>
    <row r="175" spans="1:15" ht="15.5" hidden="1" x14ac:dyDescent="0.35">
      <c r="A175" s="8" t="s">
        <v>677</v>
      </c>
      <c r="B175" s="8" t="s">
        <v>678</v>
      </c>
      <c r="C175" s="9" t="s">
        <v>688</v>
      </c>
      <c r="D175" s="8" t="s">
        <v>55</v>
      </c>
      <c r="E175" s="8">
        <v>6110</v>
      </c>
      <c r="F175" s="8" t="s">
        <v>490</v>
      </c>
      <c r="G175" s="9" t="s">
        <v>679</v>
      </c>
      <c r="H175" s="8" t="s">
        <v>680</v>
      </c>
      <c r="I175" s="8">
        <v>2012</v>
      </c>
      <c r="J175" s="8">
        <v>2012</v>
      </c>
      <c r="K175" s="8" t="s">
        <v>493</v>
      </c>
      <c r="L175" s="8">
        <v>204.458</v>
      </c>
      <c r="M175" s="8" t="s">
        <v>494</v>
      </c>
      <c r="N175" s="8" t="s">
        <v>495</v>
      </c>
      <c r="O175" s="8" t="s">
        <v>681</v>
      </c>
    </row>
    <row r="176" spans="1:15" ht="15.5" hidden="1" x14ac:dyDescent="0.35">
      <c r="A176" s="8" t="s">
        <v>677</v>
      </c>
      <c r="B176" s="8" t="s">
        <v>678</v>
      </c>
      <c r="C176" s="9" t="s">
        <v>688</v>
      </c>
      <c r="D176" s="8" t="s">
        <v>55</v>
      </c>
      <c r="E176" s="8">
        <v>6110</v>
      </c>
      <c r="F176" s="8" t="s">
        <v>490</v>
      </c>
      <c r="G176" s="9" t="s">
        <v>679</v>
      </c>
      <c r="H176" s="8" t="s">
        <v>680</v>
      </c>
      <c r="I176" s="8">
        <v>2013</v>
      </c>
      <c r="J176" s="8">
        <v>2013</v>
      </c>
      <c r="K176" s="8" t="s">
        <v>493</v>
      </c>
      <c r="L176" s="8">
        <v>216.56399999999999</v>
      </c>
      <c r="M176" s="8" t="s">
        <v>494</v>
      </c>
      <c r="N176" s="8" t="s">
        <v>495</v>
      </c>
      <c r="O176" s="8" t="s">
        <v>681</v>
      </c>
    </row>
    <row r="177" spans="1:15" ht="15.5" hidden="1" x14ac:dyDescent="0.35">
      <c r="A177" s="8" t="s">
        <v>677</v>
      </c>
      <c r="B177" s="8" t="s">
        <v>678</v>
      </c>
      <c r="C177" s="9" t="s">
        <v>688</v>
      </c>
      <c r="D177" s="8" t="s">
        <v>55</v>
      </c>
      <c r="E177" s="8">
        <v>6110</v>
      </c>
      <c r="F177" s="8" t="s">
        <v>490</v>
      </c>
      <c r="G177" s="9" t="s">
        <v>679</v>
      </c>
      <c r="H177" s="8" t="s">
        <v>680</v>
      </c>
      <c r="I177" s="8">
        <v>2014</v>
      </c>
      <c r="J177" s="8">
        <v>2014</v>
      </c>
      <c r="K177" s="8" t="s">
        <v>493</v>
      </c>
      <c r="L177" s="8">
        <v>228.81049999999999</v>
      </c>
      <c r="M177" s="8" t="s">
        <v>494</v>
      </c>
      <c r="N177" s="8" t="s">
        <v>495</v>
      </c>
      <c r="O177" s="8" t="s">
        <v>681</v>
      </c>
    </row>
    <row r="178" spans="1:15" ht="15.5" hidden="1" x14ac:dyDescent="0.35">
      <c r="A178" s="8" t="s">
        <v>677</v>
      </c>
      <c r="B178" s="8" t="s">
        <v>678</v>
      </c>
      <c r="C178" s="9" t="s">
        <v>688</v>
      </c>
      <c r="D178" s="8" t="s">
        <v>55</v>
      </c>
      <c r="E178" s="8">
        <v>6110</v>
      </c>
      <c r="F178" s="8" t="s">
        <v>490</v>
      </c>
      <c r="G178" s="9" t="s">
        <v>679</v>
      </c>
      <c r="H178" s="8" t="s">
        <v>680</v>
      </c>
      <c r="I178" s="8">
        <v>2015</v>
      </c>
      <c r="J178" s="8">
        <v>2015</v>
      </c>
      <c r="K178" s="8" t="s">
        <v>493</v>
      </c>
      <c r="L178" s="8">
        <v>220.7885</v>
      </c>
      <c r="M178" s="8" t="s">
        <v>494</v>
      </c>
      <c r="N178" s="8" t="s">
        <v>495</v>
      </c>
      <c r="O178" s="8" t="s">
        <v>681</v>
      </c>
    </row>
    <row r="179" spans="1:15" ht="15.5" hidden="1" x14ac:dyDescent="0.35">
      <c r="A179" s="8" t="s">
        <v>677</v>
      </c>
      <c r="B179" s="8" t="s">
        <v>678</v>
      </c>
      <c r="C179" s="9" t="s">
        <v>688</v>
      </c>
      <c r="D179" s="8" t="s">
        <v>55</v>
      </c>
      <c r="E179" s="8">
        <v>6110</v>
      </c>
      <c r="F179" s="8" t="s">
        <v>490</v>
      </c>
      <c r="G179" s="9" t="s">
        <v>679</v>
      </c>
      <c r="H179" s="8" t="s">
        <v>680</v>
      </c>
      <c r="I179" s="8">
        <v>2016</v>
      </c>
      <c r="J179" s="8">
        <v>2016</v>
      </c>
      <c r="K179" s="8" t="s">
        <v>493</v>
      </c>
      <c r="L179" s="8">
        <v>184.977991</v>
      </c>
      <c r="M179" s="8" t="s">
        <v>494</v>
      </c>
      <c r="N179" s="8" t="s">
        <v>495</v>
      </c>
      <c r="O179" s="8" t="s">
        <v>681</v>
      </c>
    </row>
    <row r="180" spans="1:15" ht="15.5" hidden="1" x14ac:dyDescent="0.35">
      <c r="A180" s="8" t="s">
        <v>677</v>
      </c>
      <c r="B180" s="8" t="s">
        <v>678</v>
      </c>
      <c r="C180" s="9" t="s">
        <v>688</v>
      </c>
      <c r="D180" s="8" t="s">
        <v>55</v>
      </c>
      <c r="E180" s="8">
        <v>6110</v>
      </c>
      <c r="F180" s="8" t="s">
        <v>490</v>
      </c>
      <c r="G180" s="9" t="s">
        <v>679</v>
      </c>
      <c r="H180" s="8" t="s">
        <v>680</v>
      </c>
      <c r="I180" s="8">
        <v>2017</v>
      </c>
      <c r="J180" s="8">
        <v>2017</v>
      </c>
      <c r="K180" s="8" t="s">
        <v>493</v>
      </c>
      <c r="L180" s="8">
        <v>205.77813699999999</v>
      </c>
      <c r="M180" s="8" t="s">
        <v>494</v>
      </c>
      <c r="N180" s="8" t="s">
        <v>495</v>
      </c>
      <c r="O180" s="8" t="s">
        <v>681</v>
      </c>
    </row>
    <row r="181" spans="1:15" ht="15.5" hidden="1" x14ac:dyDescent="0.35">
      <c r="A181" s="8" t="s">
        <v>677</v>
      </c>
      <c r="B181" s="8" t="s">
        <v>678</v>
      </c>
      <c r="C181" s="9" t="s">
        <v>688</v>
      </c>
      <c r="D181" s="8" t="s">
        <v>55</v>
      </c>
      <c r="E181" s="8">
        <v>6110</v>
      </c>
      <c r="F181" s="8" t="s">
        <v>490</v>
      </c>
      <c r="G181" s="9" t="s">
        <v>679</v>
      </c>
      <c r="H181" s="8" t="s">
        <v>680</v>
      </c>
      <c r="I181" s="8">
        <v>2018</v>
      </c>
      <c r="J181" s="8">
        <v>2018</v>
      </c>
      <c r="K181" s="8" t="s">
        <v>493</v>
      </c>
      <c r="L181" s="8">
        <v>178.95049599999999</v>
      </c>
      <c r="M181" s="8" t="s">
        <v>494</v>
      </c>
      <c r="N181" s="8" t="s">
        <v>495</v>
      </c>
      <c r="O181" s="8" t="s">
        <v>681</v>
      </c>
    </row>
    <row r="182" spans="1:15" ht="15.5" hidden="1" x14ac:dyDescent="0.35">
      <c r="A182" s="8" t="s">
        <v>677</v>
      </c>
      <c r="B182" s="8" t="s">
        <v>678</v>
      </c>
      <c r="C182" s="9" t="s">
        <v>525</v>
      </c>
      <c r="D182" s="8" t="s">
        <v>57</v>
      </c>
      <c r="E182" s="8">
        <v>6110</v>
      </c>
      <c r="F182" s="8" t="s">
        <v>490</v>
      </c>
      <c r="G182" s="9" t="s">
        <v>679</v>
      </c>
      <c r="H182" s="8" t="s">
        <v>680</v>
      </c>
      <c r="I182" s="8">
        <v>2010</v>
      </c>
      <c r="J182" s="8">
        <v>2010</v>
      </c>
      <c r="K182" s="8" t="s">
        <v>493</v>
      </c>
      <c r="L182" s="8">
        <v>1584.8080279999999</v>
      </c>
      <c r="M182" s="8" t="s">
        <v>494</v>
      </c>
      <c r="N182" s="8" t="s">
        <v>495</v>
      </c>
      <c r="O182" s="8" t="s">
        <v>681</v>
      </c>
    </row>
    <row r="183" spans="1:15" ht="15.5" hidden="1" x14ac:dyDescent="0.35">
      <c r="A183" s="8" t="s">
        <v>677</v>
      </c>
      <c r="B183" s="8" t="s">
        <v>678</v>
      </c>
      <c r="C183" s="9" t="s">
        <v>525</v>
      </c>
      <c r="D183" s="8" t="s">
        <v>57</v>
      </c>
      <c r="E183" s="8">
        <v>6110</v>
      </c>
      <c r="F183" s="8" t="s">
        <v>490</v>
      </c>
      <c r="G183" s="9" t="s">
        <v>679</v>
      </c>
      <c r="H183" s="8" t="s">
        <v>680</v>
      </c>
      <c r="I183" s="8">
        <v>2011</v>
      </c>
      <c r="J183" s="8">
        <v>2011</v>
      </c>
      <c r="K183" s="8" t="s">
        <v>493</v>
      </c>
      <c r="L183" s="8">
        <v>1785.2224920000001</v>
      </c>
      <c r="M183" s="8" t="s">
        <v>494</v>
      </c>
      <c r="N183" s="8" t="s">
        <v>495</v>
      </c>
      <c r="O183" s="8" t="s">
        <v>681</v>
      </c>
    </row>
    <row r="184" spans="1:15" ht="15.5" hidden="1" x14ac:dyDescent="0.35">
      <c r="A184" s="8" t="s">
        <v>677</v>
      </c>
      <c r="B184" s="8" t="s">
        <v>678</v>
      </c>
      <c r="C184" s="9" t="s">
        <v>525</v>
      </c>
      <c r="D184" s="8" t="s">
        <v>57</v>
      </c>
      <c r="E184" s="8">
        <v>6110</v>
      </c>
      <c r="F184" s="8" t="s">
        <v>490</v>
      </c>
      <c r="G184" s="9" t="s">
        <v>679</v>
      </c>
      <c r="H184" s="8" t="s">
        <v>680</v>
      </c>
      <c r="I184" s="8">
        <v>2012</v>
      </c>
      <c r="J184" s="8">
        <v>2012</v>
      </c>
      <c r="K184" s="8" t="s">
        <v>493</v>
      </c>
      <c r="L184" s="8">
        <v>1818.2343989999999</v>
      </c>
      <c r="M184" s="8" t="s">
        <v>494</v>
      </c>
      <c r="N184" s="8" t="s">
        <v>495</v>
      </c>
      <c r="O184" s="8" t="s">
        <v>681</v>
      </c>
    </row>
    <row r="185" spans="1:15" ht="15.5" hidden="1" x14ac:dyDescent="0.35">
      <c r="A185" s="8" t="s">
        <v>677</v>
      </c>
      <c r="B185" s="8" t="s">
        <v>678</v>
      </c>
      <c r="C185" s="9" t="s">
        <v>525</v>
      </c>
      <c r="D185" s="8" t="s">
        <v>57</v>
      </c>
      <c r="E185" s="8">
        <v>6110</v>
      </c>
      <c r="F185" s="8" t="s">
        <v>490</v>
      </c>
      <c r="G185" s="9" t="s">
        <v>679</v>
      </c>
      <c r="H185" s="8" t="s">
        <v>680</v>
      </c>
      <c r="I185" s="8">
        <v>2013</v>
      </c>
      <c r="J185" s="8">
        <v>2013</v>
      </c>
      <c r="K185" s="8" t="s">
        <v>493</v>
      </c>
      <c r="L185" s="8">
        <v>1934.873548</v>
      </c>
      <c r="M185" s="8" t="s">
        <v>494</v>
      </c>
      <c r="N185" s="8" t="s">
        <v>495</v>
      </c>
      <c r="O185" s="8" t="s">
        <v>681</v>
      </c>
    </row>
    <row r="186" spans="1:15" ht="15.5" hidden="1" x14ac:dyDescent="0.35">
      <c r="A186" s="8" t="s">
        <v>677</v>
      </c>
      <c r="B186" s="8" t="s">
        <v>678</v>
      </c>
      <c r="C186" s="9" t="s">
        <v>525</v>
      </c>
      <c r="D186" s="8" t="s">
        <v>57</v>
      </c>
      <c r="E186" s="8">
        <v>6110</v>
      </c>
      <c r="F186" s="8" t="s">
        <v>490</v>
      </c>
      <c r="G186" s="9" t="s">
        <v>679</v>
      </c>
      <c r="H186" s="8" t="s">
        <v>680</v>
      </c>
      <c r="I186" s="8">
        <v>2014</v>
      </c>
      <c r="J186" s="8">
        <v>2014</v>
      </c>
      <c r="K186" s="8" t="s">
        <v>493</v>
      </c>
      <c r="L186" s="8">
        <v>1987.9657649999999</v>
      </c>
      <c r="M186" s="8" t="s">
        <v>494</v>
      </c>
      <c r="N186" s="8" t="s">
        <v>495</v>
      </c>
      <c r="O186" s="8" t="s">
        <v>681</v>
      </c>
    </row>
    <row r="187" spans="1:15" ht="15.5" hidden="1" x14ac:dyDescent="0.35">
      <c r="A187" s="8" t="s">
        <v>677</v>
      </c>
      <c r="B187" s="8" t="s">
        <v>678</v>
      </c>
      <c r="C187" s="9" t="s">
        <v>525</v>
      </c>
      <c r="D187" s="8" t="s">
        <v>57</v>
      </c>
      <c r="E187" s="8">
        <v>6110</v>
      </c>
      <c r="F187" s="8" t="s">
        <v>490</v>
      </c>
      <c r="G187" s="9" t="s">
        <v>679</v>
      </c>
      <c r="H187" s="8" t="s">
        <v>680</v>
      </c>
      <c r="I187" s="8">
        <v>2015</v>
      </c>
      <c r="J187" s="8">
        <v>2015</v>
      </c>
      <c r="K187" s="8" t="s">
        <v>493</v>
      </c>
      <c r="L187" s="8">
        <v>1730.4704099999999</v>
      </c>
      <c r="M187" s="8" t="s">
        <v>494</v>
      </c>
      <c r="N187" s="8" t="s">
        <v>495</v>
      </c>
      <c r="O187" s="8" t="s">
        <v>681</v>
      </c>
    </row>
    <row r="188" spans="1:15" ht="15.5" hidden="1" x14ac:dyDescent="0.35">
      <c r="A188" s="8" t="s">
        <v>677</v>
      </c>
      <c r="B188" s="8" t="s">
        <v>678</v>
      </c>
      <c r="C188" s="9" t="s">
        <v>525</v>
      </c>
      <c r="D188" s="8" t="s">
        <v>57</v>
      </c>
      <c r="E188" s="8">
        <v>6110</v>
      </c>
      <c r="F188" s="8" t="s">
        <v>490</v>
      </c>
      <c r="G188" s="9" t="s">
        <v>679</v>
      </c>
      <c r="H188" s="8" t="s">
        <v>680</v>
      </c>
      <c r="I188" s="8">
        <v>2016</v>
      </c>
      <c r="J188" s="8">
        <v>2016</v>
      </c>
      <c r="K188" s="8" t="s">
        <v>493</v>
      </c>
      <c r="L188" s="8">
        <v>1993.737437</v>
      </c>
      <c r="M188" s="8" t="s">
        <v>494</v>
      </c>
      <c r="N188" s="8" t="s">
        <v>495</v>
      </c>
      <c r="O188" s="8" t="s">
        <v>681</v>
      </c>
    </row>
    <row r="189" spans="1:15" ht="15.5" hidden="1" x14ac:dyDescent="0.35">
      <c r="A189" s="8" t="s">
        <v>677</v>
      </c>
      <c r="B189" s="8" t="s">
        <v>678</v>
      </c>
      <c r="C189" s="9" t="s">
        <v>525</v>
      </c>
      <c r="D189" s="8" t="s">
        <v>57</v>
      </c>
      <c r="E189" s="8">
        <v>6110</v>
      </c>
      <c r="F189" s="8" t="s">
        <v>490</v>
      </c>
      <c r="G189" s="9" t="s">
        <v>679</v>
      </c>
      <c r="H189" s="8" t="s">
        <v>680</v>
      </c>
      <c r="I189" s="8">
        <v>2017</v>
      </c>
      <c r="J189" s="8">
        <v>2017</v>
      </c>
      <c r="K189" s="8" t="s">
        <v>493</v>
      </c>
      <c r="L189" s="8">
        <v>2133.6525750000001</v>
      </c>
      <c r="M189" s="8" t="s">
        <v>494</v>
      </c>
      <c r="N189" s="8" t="s">
        <v>495</v>
      </c>
      <c r="O189" s="8" t="s">
        <v>681</v>
      </c>
    </row>
    <row r="190" spans="1:15" ht="15.5" hidden="1" x14ac:dyDescent="0.35">
      <c r="A190" s="8" t="s">
        <v>677</v>
      </c>
      <c r="B190" s="8" t="s">
        <v>678</v>
      </c>
      <c r="C190" s="9" t="s">
        <v>525</v>
      </c>
      <c r="D190" s="8" t="s">
        <v>57</v>
      </c>
      <c r="E190" s="8">
        <v>6110</v>
      </c>
      <c r="F190" s="8" t="s">
        <v>490</v>
      </c>
      <c r="G190" s="9" t="s">
        <v>679</v>
      </c>
      <c r="H190" s="8" t="s">
        <v>680</v>
      </c>
      <c r="I190" s="8">
        <v>2018</v>
      </c>
      <c r="J190" s="8">
        <v>2018</v>
      </c>
      <c r="K190" s="8" t="s">
        <v>493</v>
      </c>
      <c r="L190" s="8">
        <v>2315.752864</v>
      </c>
      <c r="M190" s="8" t="s">
        <v>494</v>
      </c>
      <c r="N190" s="8" t="s">
        <v>495</v>
      </c>
      <c r="O190" s="8" t="s">
        <v>681</v>
      </c>
    </row>
    <row r="191" spans="1:15" ht="15.5" hidden="1" x14ac:dyDescent="0.35">
      <c r="A191" s="8" t="s">
        <v>677</v>
      </c>
      <c r="B191" s="8" t="s">
        <v>678</v>
      </c>
      <c r="C191" s="9" t="s">
        <v>689</v>
      </c>
      <c r="D191" s="8" t="s">
        <v>690</v>
      </c>
      <c r="E191" s="8">
        <v>6110</v>
      </c>
      <c r="F191" s="8" t="s">
        <v>490</v>
      </c>
      <c r="G191" s="9" t="s">
        <v>679</v>
      </c>
      <c r="H191" s="8" t="s">
        <v>680</v>
      </c>
      <c r="I191" s="8">
        <v>2010</v>
      </c>
      <c r="J191" s="8">
        <v>2010</v>
      </c>
      <c r="K191" s="8" t="s">
        <v>493</v>
      </c>
      <c r="L191" s="8">
        <v>42.970691000000002</v>
      </c>
      <c r="M191" s="8" t="s">
        <v>494</v>
      </c>
      <c r="N191" s="8" t="s">
        <v>495</v>
      </c>
      <c r="O191" s="8" t="s">
        <v>681</v>
      </c>
    </row>
    <row r="192" spans="1:15" ht="15.5" hidden="1" x14ac:dyDescent="0.35">
      <c r="A192" s="8" t="s">
        <v>677</v>
      </c>
      <c r="B192" s="8" t="s">
        <v>678</v>
      </c>
      <c r="C192" s="9" t="s">
        <v>689</v>
      </c>
      <c r="D192" s="8" t="s">
        <v>690</v>
      </c>
      <c r="E192" s="8">
        <v>6110</v>
      </c>
      <c r="F192" s="8" t="s">
        <v>490</v>
      </c>
      <c r="G192" s="9" t="s">
        <v>679</v>
      </c>
      <c r="H192" s="8" t="s">
        <v>680</v>
      </c>
      <c r="I192" s="8">
        <v>2011</v>
      </c>
      <c r="J192" s="8">
        <v>2011</v>
      </c>
      <c r="K192" s="8" t="s">
        <v>493</v>
      </c>
      <c r="L192" s="8">
        <v>43.781585</v>
      </c>
      <c r="M192" s="8" t="s">
        <v>494</v>
      </c>
      <c r="N192" s="8" t="s">
        <v>495</v>
      </c>
      <c r="O192" s="8" t="s">
        <v>681</v>
      </c>
    </row>
    <row r="193" spans="1:15" ht="15.5" hidden="1" x14ac:dyDescent="0.35">
      <c r="A193" s="8" t="s">
        <v>677</v>
      </c>
      <c r="B193" s="8" t="s">
        <v>678</v>
      </c>
      <c r="C193" s="9" t="s">
        <v>689</v>
      </c>
      <c r="D193" s="8" t="s">
        <v>690</v>
      </c>
      <c r="E193" s="8">
        <v>6110</v>
      </c>
      <c r="F193" s="8" t="s">
        <v>490</v>
      </c>
      <c r="G193" s="9" t="s">
        <v>679</v>
      </c>
      <c r="H193" s="8" t="s">
        <v>680</v>
      </c>
      <c r="I193" s="8">
        <v>2012</v>
      </c>
      <c r="J193" s="8">
        <v>2012</v>
      </c>
      <c r="K193" s="8" t="s">
        <v>493</v>
      </c>
      <c r="L193" s="8">
        <v>41.022745999999998</v>
      </c>
      <c r="M193" s="8" t="s">
        <v>494</v>
      </c>
      <c r="N193" s="8" t="s">
        <v>495</v>
      </c>
      <c r="O193" s="8" t="s">
        <v>681</v>
      </c>
    </row>
    <row r="194" spans="1:15" ht="15.5" hidden="1" x14ac:dyDescent="0.35">
      <c r="A194" s="8" t="s">
        <v>677</v>
      </c>
      <c r="B194" s="8" t="s">
        <v>678</v>
      </c>
      <c r="C194" s="9" t="s">
        <v>689</v>
      </c>
      <c r="D194" s="8" t="s">
        <v>690</v>
      </c>
      <c r="E194" s="8">
        <v>6110</v>
      </c>
      <c r="F194" s="8" t="s">
        <v>490</v>
      </c>
      <c r="G194" s="9" t="s">
        <v>679</v>
      </c>
      <c r="H194" s="8" t="s">
        <v>680</v>
      </c>
      <c r="I194" s="8">
        <v>2013</v>
      </c>
      <c r="J194" s="8">
        <v>2013</v>
      </c>
      <c r="K194" s="8" t="s">
        <v>493</v>
      </c>
      <c r="L194" s="8">
        <v>41.539257999999997</v>
      </c>
      <c r="M194" s="8" t="s">
        <v>494</v>
      </c>
      <c r="N194" s="8" t="s">
        <v>495</v>
      </c>
      <c r="O194" s="8" t="s">
        <v>681</v>
      </c>
    </row>
    <row r="195" spans="1:15" ht="15.5" hidden="1" x14ac:dyDescent="0.35">
      <c r="A195" s="8" t="s">
        <v>677</v>
      </c>
      <c r="B195" s="8" t="s">
        <v>678</v>
      </c>
      <c r="C195" s="9" t="s">
        <v>689</v>
      </c>
      <c r="D195" s="8" t="s">
        <v>690</v>
      </c>
      <c r="E195" s="8">
        <v>6110</v>
      </c>
      <c r="F195" s="8" t="s">
        <v>490</v>
      </c>
      <c r="G195" s="9" t="s">
        <v>679</v>
      </c>
      <c r="H195" s="8" t="s">
        <v>680</v>
      </c>
      <c r="I195" s="8">
        <v>2014</v>
      </c>
      <c r="J195" s="8">
        <v>2014</v>
      </c>
      <c r="K195" s="8" t="s">
        <v>493</v>
      </c>
      <c r="L195" s="8">
        <v>36.732022999999998</v>
      </c>
      <c r="M195" s="8" t="s">
        <v>494</v>
      </c>
      <c r="N195" s="8" t="s">
        <v>495</v>
      </c>
      <c r="O195" s="8" t="s">
        <v>681</v>
      </c>
    </row>
    <row r="196" spans="1:15" ht="15.5" hidden="1" x14ac:dyDescent="0.35">
      <c r="A196" s="8" t="s">
        <v>677</v>
      </c>
      <c r="B196" s="8" t="s">
        <v>678</v>
      </c>
      <c r="C196" s="9" t="s">
        <v>689</v>
      </c>
      <c r="D196" s="8" t="s">
        <v>690</v>
      </c>
      <c r="E196" s="8">
        <v>6110</v>
      </c>
      <c r="F196" s="8" t="s">
        <v>490</v>
      </c>
      <c r="G196" s="9" t="s">
        <v>679</v>
      </c>
      <c r="H196" s="8" t="s">
        <v>680</v>
      </c>
      <c r="I196" s="8">
        <v>2015</v>
      </c>
      <c r="J196" s="8">
        <v>2015</v>
      </c>
      <c r="K196" s="8" t="s">
        <v>493</v>
      </c>
      <c r="L196" s="8">
        <v>41.876936999999998</v>
      </c>
      <c r="M196" s="8" t="s">
        <v>494</v>
      </c>
      <c r="N196" s="8" t="s">
        <v>495</v>
      </c>
      <c r="O196" s="8" t="s">
        <v>681</v>
      </c>
    </row>
    <row r="197" spans="1:15" ht="15.5" hidden="1" x14ac:dyDescent="0.35">
      <c r="A197" s="8" t="s">
        <v>677</v>
      </c>
      <c r="B197" s="8" t="s">
        <v>678</v>
      </c>
      <c r="C197" s="9" t="s">
        <v>689</v>
      </c>
      <c r="D197" s="8" t="s">
        <v>690</v>
      </c>
      <c r="E197" s="8">
        <v>6110</v>
      </c>
      <c r="F197" s="8" t="s">
        <v>490</v>
      </c>
      <c r="G197" s="9" t="s">
        <v>679</v>
      </c>
      <c r="H197" s="8" t="s">
        <v>680</v>
      </c>
      <c r="I197" s="8">
        <v>2016</v>
      </c>
      <c r="J197" s="8">
        <v>2016</v>
      </c>
      <c r="K197" s="8" t="s">
        <v>493</v>
      </c>
      <c r="L197" s="8">
        <v>52.259611999999997</v>
      </c>
      <c r="M197" s="8" t="s">
        <v>494</v>
      </c>
      <c r="N197" s="8" t="s">
        <v>495</v>
      </c>
      <c r="O197" s="8" t="s">
        <v>681</v>
      </c>
    </row>
    <row r="198" spans="1:15" ht="15.5" hidden="1" x14ac:dyDescent="0.35">
      <c r="A198" s="8" t="s">
        <v>677</v>
      </c>
      <c r="B198" s="8" t="s">
        <v>678</v>
      </c>
      <c r="C198" s="9" t="s">
        <v>689</v>
      </c>
      <c r="D198" s="8" t="s">
        <v>690</v>
      </c>
      <c r="E198" s="8">
        <v>6110</v>
      </c>
      <c r="F198" s="8" t="s">
        <v>490</v>
      </c>
      <c r="G198" s="9" t="s">
        <v>679</v>
      </c>
      <c r="H198" s="8" t="s">
        <v>680</v>
      </c>
      <c r="I198" s="8">
        <v>2017</v>
      </c>
      <c r="J198" s="8">
        <v>2017</v>
      </c>
      <c r="K198" s="8" t="s">
        <v>493</v>
      </c>
      <c r="L198" s="8">
        <v>47.098185999999998</v>
      </c>
      <c r="M198" s="8" t="s">
        <v>494</v>
      </c>
      <c r="N198" s="8" t="s">
        <v>495</v>
      </c>
      <c r="O198" s="8" t="s">
        <v>681</v>
      </c>
    </row>
    <row r="199" spans="1:15" ht="15.5" hidden="1" x14ac:dyDescent="0.35">
      <c r="A199" s="8" t="s">
        <v>677</v>
      </c>
      <c r="B199" s="8" t="s">
        <v>678</v>
      </c>
      <c r="C199" s="9" t="s">
        <v>689</v>
      </c>
      <c r="D199" s="8" t="s">
        <v>690</v>
      </c>
      <c r="E199" s="8">
        <v>6110</v>
      </c>
      <c r="F199" s="8" t="s">
        <v>490</v>
      </c>
      <c r="G199" s="9" t="s">
        <v>679</v>
      </c>
      <c r="H199" s="8" t="s">
        <v>680</v>
      </c>
      <c r="I199" s="8">
        <v>2018</v>
      </c>
      <c r="J199" s="8">
        <v>2018</v>
      </c>
      <c r="K199" s="8" t="s">
        <v>493</v>
      </c>
      <c r="L199" s="8">
        <v>49.113753000000003</v>
      </c>
      <c r="M199" s="8" t="s">
        <v>494</v>
      </c>
      <c r="N199" s="8" t="s">
        <v>495</v>
      </c>
      <c r="O199" s="8" t="s">
        <v>681</v>
      </c>
    </row>
    <row r="200" spans="1:15" ht="15.5" hidden="1" x14ac:dyDescent="0.35">
      <c r="A200" s="8" t="s">
        <v>677</v>
      </c>
      <c r="B200" s="8" t="s">
        <v>678</v>
      </c>
      <c r="C200" s="9" t="s">
        <v>526</v>
      </c>
      <c r="D200" s="8" t="s">
        <v>59</v>
      </c>
      <c r="E200" s="8">
        <v>6110</v>
      </c>
      <c r="F200" s="8" t="s">
        <v>490</v>
      </c>
      <c r="G200" s="9" t="s">
        <v>679</v>
      </c>
      <c r="H200" s="8" t="s">
        <v>680</v>
      </c>
      <c r="I200" s="8">
        <v>2010</v>
      </c>
      <c r="J200" s="8">
        <v>2010</v>
      </c>
      <c r="K200" s="8" t="s">
        <v>493</v>
      </c>
      <c r="L200" s="8">
        <v>266.32284499999997</v>
      </c>
      <c r="M200" s="8" t="s">
        <v>494</v>
      </c>
      <c r="N200" s="8" t="s">
        <v>495</v>
      </c>
      <c r="O200" s="8" t="s">
        <v>681</v>
      </c>
    </row>
    <row r="201" spans="1:15" ht="15.5" hidden="1" x14ac:dyDescent="0.35">
      <c r="A201" s="8" t="s">
        <v>677</v>
      </c>
      <c r="B201" s="8" t="s">
        <v>678</v>
      </c>
      <c r="C201" s="9" t="s">
        <v>526</v>
      </c>
      <c r="D201" s="8" t="s">
        <v>59</v>
      </c>
      <c r="E201" s="8">
        <v>6110</v>
      </c>
      <c r="F201" s="8" t="s">
        <v>490</v>
      </c>
      <c r="G201" s="9" t="s">
        <v>679</v>
      </c>
      <c r="H201" s="8" t="s">
        <v>680</v>
      </c>
      <c r="I201" s="8">
        <v>2011</v>
      </c>
      <c r="J201" s="8">
        <v>2011</v>
      </c>
      <c r="K201" s="8" t="s">
        <v>493</v>
      </c>
      <c r="L201" s="8">
        <v>297.15505999999999</v>
      </c>
      <c r="M201" s="8" t="s">
        <v>494</v>
      </c>
      <c r="N201" s="8" t="s">
        <v>495</v>
      </c>
      <c r="O201" s="8" t="s">
        <v>681</v>
      </c>
    </row>
    <row r="202" spans="1:15" ht="15.5" hidden="1" x14ac:dyDescent="0.35">
      <c r="A202" s="8" t="s">
        <v>677</v>
      </c>
      <c r="B202" s="8" t="s">
        <v>678</v>
      </c>
      <c r="C202" s="9" t="s">
        <v>526</v>
      </c>
      <c r="D202" s="8" t="s">
        <v>59</v>
      </c>
      <c r="E202" s="8">
        <v>6110</v>
      </c>
      <c r="F202" s="8" t="s">
        <v>490</v>
      </c>
      <c r="G202" s="9" t="s">
        <v>679</v>
      </c>
      <c r="H202" s="8" t="s">
        <v>680</v>
      </c>
      <c r="I202" s="8">
        <v>2012</v>
      </c>
      <c r="J202" s="8">
        <v>2012</v>
      </c>
      <c r="K202" s="8" t="s">
        <v>493</v>
      </c>
      <c r="L202" s="8">
        <v>291.15069599999998</v>
      </c>
      <c r="M202" s="8" t="s">
        <v>494</v>
      </c>
      <c r="N202" s="8" t="s">
        <v>495</v>
      </c>
      <c r="O202" s="8" t="s">
        <v>681</v>
      </c>
    </row>
    <row r="203" spans="1:15" ht="15.5" hidden="1" x14ac:dyDescent="0.35">
      <c r="A203" s="8" t="s">
        <v>677</v>
      </c>
      <c r="B203" s="8" t="s">
        <v>678</v>
      </c>
      <c r="C203" s="9" t="s">
        <v>526</v>
      </c>
      <c r="D203" s="8" t="s">
        <v>59</v>
      </c>
      <c r="E203" s="8">
        <v>6110</v>
      </c>
      <c r="F203" s="8" t="s">
        <v>490</v>
      </c>
      <c r="G203" s="9" t="s">
        <v>679</v>
      </c>
      <c r="H203" s="8" t="s">
        <v>680</v>
      </c>
      <c r="I203" s="8">
        <v>2013</v>
      </c>
      <c r="J203" s="8">
        <v>2013</v>
      </c>
      <c r="K203" s="8" t="s">
        <v>493</v>
      </c>
      <c r="L203" s="8">
        <v>289.59621800000002</v>
      </c>
      <c r="M203" s="8" t="s">
        <v>494</v>
      </c>
      <c r="N203" s="8" t="s">
        <v>495</v>
      </c>
      <c r="O203" s="8" t="s">
        <v>681</v>
      </c>
    </row>
    <row r="204" spans="1:15" ht="15.5" hidden="1" x14ac:dyDescent="0.35">
      <c r="A204" s="8" t="s">
        <v>677</v>
      </c>
      <c r="B204" s="8" t="s">
        <v>678</v>
      </c>
      <c r="C204" s="9" t="s">
        <v>526</v>
      </c>
      <c r="D204" s="8" t="s">
        <v>59</v>
      </c>
      <c r="E204" s="8">
        <v>6110</v>
      </c>
      <c r="F204" s="8" t="s">
        <v>490</v>
      </c>
      <c r="G204" s="9" t="s">
        <v>679</v>
      </c>
      <c r="H204" s="8" t="s">
        <v>680</v>
      </c>
      <c r="I204" s="8">
        <v>2014</v>
      </c>
      <c r="J204" s="8">
        <v>2014</v>
      </c>
      <c r="K204" s="8" t="s">
        <v>493</v>
      </c>
      <c r="L204" s="8">
        <v>328.53588999999999</v>
      </c>
      <c r="M204" s="8" t="s">
        <v>494</v>
      </c>
      <c r="N204" s="8" t="s">
        <v>495</v>
      </c>
      <c r="O204" s="8" t="s">
        <v>681</v>
      </c>
    </row>
    <row r="205" spans="1:15" ht="15.5" hidden="1" x14ac:dyDescent="0.35">
      <c r="A205" s="8" t="s">
        <v>677</v>
      </c>
      <c r="B205" s="8" t="s">
        <v>678</v>
      </c>
      <c r="C205" s="9" t="s">
        <v>526</v>
      </c>
      <c r="D205" s="8" t="s">
        <v>59</v>
      </c>
      <c r="E205" s="8">
        <v>6110</v>
      </c>
      <c r="F205" s="8" t="s">
        <v>490</v>
      </c>
      <c r="G205" s="9" t="s">
        <v>679</v>
      </c>
      <c r="H205" s="8" t="s">
        <v>680</v>
      </c>
      <c r="I205" s="8">
        <v>2015</v>
      </c>
      <c r="J205" s="8">
        <v>2015</v>
      </c>
      <c r="K205" s="8" t="s">
        <v>493</v>
      </c>
      <c r="L205" s="8">
        <v>344.255605</v>
      </c>
      <c r="M205" s="8" t="s">
        <v>494</v>
      </c>
      <c r="N205" s="8" t="s">
        <v>495</v>
      </c>
      <c r="O205" s="8" t="s">
        <v>681</v>
      </c>
    </row>
    <row r="206" spans="1:15" ht="15.5" hidden="1" x14ac:dyDescent="0.35">
      <c r="A206" s="8" t="s">
        <v>677</v>
      </c>
      <c r="B206" s="8" t="s">
        <v>678</v>
      </c>
      <c r="C206" s="9" t="s">
        <v>526</v>
      </c>
      <c r="D206" s="8" t="s">
        <v>59</v>
      </c>
      <c r="E206" s="8">
        <v>6110</v>
      </c>
      <c r="F206" s="8" t="s">
        <v>490</v>
      </c>
      <c r="G206" s="9" t="s">
        <v>679</v>
      </c>
      <c r="H206" s="8" t="s">
        <v>680</v>
      </c>
      <c r="I206" s="8">
        <v>2016</v>
      </c>
      <c r="J206" s="8">
        <v>2016</v>
      </c>
      <c r="K206" s="8" t="s">
        <v>493</v>
      </c>
      <c r="L206" s="8">
        <v>369.45415000000003</v>
      </c>
      <c r="M206" s="8" t="s">
        <v>494</v>
      </c>
      <c r="N206" s="8" t="s">
        <v>495</v>
      </c>
      <c r="O206" s="8" t="s">
        <v>681</v>
      </c>
    </row>
    <row r="207" spans="1:15" ht="15.5" hidden="1" x14ac:dyDescent="0.35">
      <c r="A207" s="8" t="s">
        <v>677</v>
      </c>
      <c r="B207" s="8" t="s">
        <v>678</v>
      </c>
      <c r="C207" s="9" t="s">
        <v>526</v>
      </c>
      <c r="D207" s="8" t="s">
        <v>59</v>
      </c>
      <c r="E207" s="8">
        <v>6110</v>
      </c>
      <c r="F207" s="8" t="s">
        <v>490</v>
      </c>
      <c r="G207" s="9" t="s">
        <v>679</v>
      </c>
      <c r="H207" s="8" t="s">
        <v>680</v>
      </c>
      <c r="I207" s="8">
        <v>2017</v>
      </c>
      <c r="J207" s="8">
        <v>2017</v>
      </c>
      <c r="K207" s="8" t="s">
        <v>493</v>
      </c>
      <c r="L207" s="8">
        <v>439.04249700000003</v>
      </c>
      <c r="M207" s="8" t="s">
        <v>494</v>
      </c>
      <c r="N207" s="8" t="s">
        <v>495</v>
      </c>
      <c r="O207" s="8" t="s">
        <v>681</v>
      </c>
    </row>
    <row r="208" spans="1:15" ht="15.5" hidden="1" x14ac:dyDescent="0.35">
      <c r="A208" s="8" t="s">
        <v>677</v>
      </c>
      <c r="B208" s="8" t="s">
        <v>678</v>
      </c>
      <c r="C208" s="9" t="s">
        <v>526</v>
      </c>
      <c r="D208" s="8" t="s">
        <v>59</v>
      </c>
      <c r="E208" s="8">
        <v>6110</v>
      </c>
      <c r="F208" s="8" t="s">
        <v>490</v>
      </c>
      <c r="G208" s="9" t="s">
        <v>679</v>
      </c>
      <c r="H208" s="8" t="s">
        <v>680</v>
      </c>
      <c r="I208" s="8">
        <v>2018</v>
      </c>
      <c r="J208" s="8">
        <v>2018</v>
      </c>
      <c r="K208" s="8" t="s">
        <v>493</v>
      </c>
      <c r="L208" s="8">
        <v>449.47269299999999</v>
      </c>
      <c r="M208" s="8" t="s">
        <v>494</v>
      </c>
      <c r="N208" s="8" t="s">
        <v>495</v>
      </c>
      <c r="O208" s="8" t="s">
        <v>681</v>
      </c>
    </row>
    <row r="209" spans="1:15" ht="15.5" hidden="1" x14ac:dyDescent="0.35">
      <c r="A209" s="8" t="s">
        <v>677</v>
      </c>
      <c r="B209" s="8" t="s">
        <v>678</v>
      </c>
      <c r="C209" s="9" t="s">
        <v>527</v>
      </c>
      <c r="D209" s="8" t="s">
        <v>61</v>
      </c>
      <c r="E209" s="8">
        <v>6110</v>
      </c>
      <c r="F209" s="8" t="s">
        <v>490</v>
      </c>
      <c r="G209" s="9" t="s">
        <v>679</v>
      </c>
      <c r="H209" s="8" t="s">
        <v>680</v>
      </c>
      <c r="I209" s="8">
        <v>2010</v>
      </c>
      <c r="J209" s="8">
        <v>2010</v>
      </c>
      <c r="K209" s="8" t="s">
        <v>493</v>
      </c>
      <c r="L209" s="8">
        <v>2041.581948</v>
      </c>
      <c r="M209" s="8" t="s">
        <v>494</v>
      </c>
      <c r="N209" s="8" t="s">
        <v>495</v>
      </c>
      <c r="O209" s="8" t="s">
        <v>681</v>
      </c>
    </row>
    <row r="210" spans="1:15" ht="15.5" hidden="1" x14ac:dyDescent="0.35">
      <c r="A210" s="8" t="s">
        <v>677</v>
      </c>
      <c r="B210" s="8" t="s">
        <v>678</v>
      </c>
      <c r="C210" s="9" t="s">
        <v>527</v>
      </c>
      <c r="D210" s="8" t="s">
        <v>61</v>
      </c>
      <c r="E210" s="8">
        <v>6110</v>
      </c>
      <c r="F210" s="8" t="s">
        <v>490</v>
      </c>
      <c r="G210" s="9" t="s">
        <v>679</v>
      </c>
      <c r="H210" s="8" t="s">
        <v>680</v>
      </c>
      <c r="I210" s="8">
        <v>2011</v>
      </c>
      <c r="J210" s="8">
        <v>2011</v>
      </c>
      <c r="K210" s="8" t="s">
        <v>493</v>
      </c>
      <c r="L210" s="8">
        <v>2341.1017860000002</v>
      </c>
      <c r="M210" s="8" t="s">
        <v>494</v>
      </c>
      <c r="N210" s="8" t="s">
        <v>495</v>
      </c>
      <c r="O210" s="8" t="s">
        <v>681</v>
      </c>
    </row>
    <row r="211" spans="1:15" ht="15.5" hidden="1" x14ac:dyDescent="0.35">
      <c r="A211" s="8" t="s">
        <v>677</v>
      </c>
      <c r="B211" s="8" t="s">
        <v>678</v>
      </c>
      <c r="C211" s="9" t="s">
        <v>527</v>
      </c>
      <c r="D211" s="8" t="s">
        <v>61</v>
      </c>
      <c r="E211" s="8">
        <v>6110</v>
      </c>
      <c r="F211" s="8" t="s">
        <v>490</v>
      </c>
      <c r="G211" s="9" t="s">
        <v>679</v>
      </c>
      <c r="H211" s="8" t="s">
        <v>680</v>
      </c>
      <c r="I211" s="8">
        <v>2012</v>
      </c>
      <c r="J211" s="8">
        <v>2012</v>
      </c>
      <c r="K211" s="8" t="s">
        <v>493</v>
      </c>
      <c r="L211" s="8">
        <v>2657.57474</v>
      </c>
      <c r="M211" s="8" t="s">
        <v>494</v>
      </c>
      <c r="N211" s="8" t="s">
        <v>495</v>
      </c>
      <c r="O211" s="8" t="s">
        <v>681</v>
      </c>
    </row>
    <row r="212" spans="1:15" ht="15.5" hidden="1" x14ac:dyDescent="0.35">
      <c r="A212" s="8" t="s">
        <v>677</v>
      </c>
      <c r="B212" s="8" t="s">
        <v>678</v>
      </c>
      <c r="C212" s="9" t="s">
        <v>527</v>
      </c>
      <c r="D212" s="8" t="s">
        <v>61</v>
      </c>
      <c r="E212" s="8">
        <v>6110</v>
      </c>
      <c r="F212" s="8" t="s">
        <v>490</v>
      </c>
      <c r="G212" s="9" t="s">
        <v>679</v>
      </c>
      <c r="H212" s="8" t="s">
        <v>680</v>
      </c>
      <c r="I212" s="8">
        <v>2013</v>
      </c>
      <c r="J212" s="8">
        <v>2013</v>
      </c>
      <c r="K212" s="8" t="s">
        <v>493</v>
      </c>
      <c r="L212" s="8">
        <v>3055.810019</v>
      </c>
      <c r="M212" s="8" t="s">
        <v>494</v>
      </c>
      <c r="N212" s="8" t="s">
        <v>495</v>
      </c>
      <c r="O212" s="8" t="s">
        <v>681</v>
      </c>
    </row>
    <row r="213" spans="1:15" ht="15.5" hidden="1" x14ac:dyDescent="0.35">
      <c r="A213" s="8" t="s">
        <v>677</v>
      </c>
      <c r="B213" s="8" t="s">
        <v>678</v>
      </c>
      <c r="C213" s="9" t="s">
        <v>527</v>
      </c>
      <c r="D213" s="8" t="s">
        <v>61</v>
      </c>
      <c r="E213" s="8">
        <v>6110</v>
      </c>
      <c r="F213" s="8" t="s">
        <v>490</v>
      </c>
      <c r="G213" s="9" t="s">
        <v>679</v>
      </c>
      <c r="H213" s="8" t="s">
        <v>680</v>
      </c>
      <c r="I213" s="8">
        <v>2014</v>
      </c>
      <c r="J213" s="8">
        <v>2014</v>
      </c>
      <c r="K213" s="8" t="s">
        <v>493</v>
      </c>
      <c r="L213" s="8">
        <v>3213.9004970000001</v>
      </c>
      <c r="M213" s="8" t="s">
        <v>494</v>
      </c>
      <c r="N213" s="8" t="s">
        <v>495</v>
      </c>
      <c r="O213" s="8" t="s">
        <v>681</v>
      </c>
    </row>
    <row r="214" spans="1:15" ht="15.5" hidden="1" x14ac:dyDescent="0.35">
      <c r="A214" s="8" t="s">
        <v>677</v>
      </c>
      <c r="B214" s="8" t="s">
        <v>678</v>
      </c>
      <c r="C214" s="9" t="s">
        <v>527</v>
      </c>
      <c r="D214" s="8" t="s">
        <v>61</v>
      </c>
      <c r="E214" s="8">
        <v>6110</v>
      </c>
      <c r="F214" s="8" t="s">
        <v>490</v>
      </c>
      <c r="G214" s="9" t="s">
        <v>679</v>
      </c>
      <c r="H214" s="8" t="s">
        <v>680</v>
      </c>
      <c r="I214" s="8">
        <v>2015</v>
      </c>
      <c r="J214" s="8">
        <v>2015</v>
      </c>
      <c r="K214" s="8" t="s">
        <v>493</v>
      </c>
      <c r="L214" s="8">
        <v>3379.059334</v>
      </c>
      <c r="M214" s="8" t="s">
        <v>494</v>
      </c>
      <c r="N214" s="8" t="s">
        <v>495</v>
      </c>
      <c r="O214" s="8" t="s">
        <v>681</v>
      </c>
    </row>
    <row r="215" spans="1:15" ht="15.5" hidden="1" x14ac:dyDescent="0.35">
      <c r="A215" s="8" t="s">
        <v>677</v>
      </c>
      <c r="B215" s="8" t="s">
        <v>678</v>
      </c>
      <c r="C215" s="9" t="s">
        <v>527</v>
      </c>
      <c r="D215" s="8" t="s">
        <v>61</v>
      </c>
      <c r="E215" s="8">
        <v>6110</v>
      </c>
      <c r="F215" s="8" t="s">
        <v>490</v>
      </c>
      <c r="G215" s="9" t="s">
        <v>679</v>
      </c>
      <c r="H215" s="8" t="s">
        <v>680</v>
      </c>
      <c r="I215" s="8">
        <v>2016</v>
      </c>
      <c r="J215" s="8">
        <v>2016</v>
      </c>
      <c r="K215" s="8" t="s">
        <v>493</v>
      </c>
      <c r="L215" s="8">
        <v>3791.8603309999999</v>
      </c>
      <c r="M215" s="8" t="s">
        <v>494</v>
      </c>
      <c r="N215" s="8" t="s">
        <v>495</v>
      </c>
      <c r="O215" s="8" t="s">
        <v>681</v>
      </c>
    </row>
    <row r="216" spans="1:15" ht="15.5" hidden="1" x14ac:dyDescent="0.35">
      <c r="A216" s="8" t="s">
        <v>677</v>
      </c>
      <c r="B216" s="8" t="s">
        <v>678</v>
      </c>
      <c r="C216" s="9" t="s">
        <v>527</v>
      </c>
      <c r="D216" s="8" t="s">
        <v>61</v>
      </c>
      <c r="E216" s="8">
        <v>6110</v>
      </c>
      <c r="F216" s="8" t="s">
        <v>490</v>
      </c>
      <c r="G216" s="9" t="s">
        <v>679</v>
      </c>
      <c r="H216" s="8" t="s">
        <v>680</v>
      </c>
      <c r="I216" s="8">
        <v>2017</v>
      </c>
      <c r="J216" s="8">
        <v>2017</v>
      </c>
      <c r="K216" s="8" t="s">
        <v>493</v>
      </c>
      <c r="L216" s="8">
        <v>4347.0043420000002</v>
      </c>
      <c r="M216" s="8" t="s">
        <v>494</v>
      </c>
      <c r="N216" s="8" t="s">
        <v>495</v>
      </c>
      <c r="O216" s="8" t="s">
        <v>681</v>
      </c>
    </row>
    <row r="217" spans="1:15" ht="15.5" hidden="1" x14ac:dyDescent="0.35">
      <c r="A217" s="8" t="s">
        <v>677</v>
      </c>
      <c r="B217" s="8" t="s">
        <v>678</v>
      </c>
      <c r="C217" s="9" t="s">
        <v>527</v>
      </c>
      <c r="D217" s="8" t="s">
        <v>61</v>
      </c>
      <c r="E217" s="8">
        <v>6110</v>
      </c>
      <c r="F217" s="8" t="s">
        <v>490</v>
      </c>
      <c r="G217" s="9" t="s">
        <v>679</v>
      </c>
      <c r="H217" s="8" t="s">
        <v>680</v>
      </c>
      <c r="I217" s="8">
        <v>2018</v>
      </c>
      <c r="J217" s="8">
        <v>2018</v>
      </c>
      <c r="K217" s="8" t="s">
        <v>493</v>
      </c>
      <c r="L217" s="8">
        <v>4625.7971820000002</v>
      </c>
      <c r="M217" s="8" t="s">
        <v>494</v>
      </c>
      <c r="N217" s="8" t="s">
        <v>495</v>
      </c>
      <c r="O217" s="8" t="s">
        <v>681</v>
      </c>
    </row>
    <row r="218" spans="1:15" ht="15.5" hidden="1" x14ac:dyDescent="0.35">
      <c r="A218" s="8" t="s">
        <v>677</v>
      </c>
      <c r="B218" s="8" t="s">
        <v>678</v>
      </c>
      <c r="C218" s="9" t="s">
        <v>691</v>
      </c>
      <c r="D218" s="8" t="s">
        <v>63</v>
      </c>
      <c r="E218" s="8">
        <v>6110</v>
      </c>
      <c r="F218" s="8" t="s">
        <v>490</v>
      </c>
      <c r="G218" s="9" t="s">
        <v>679</v>
      </c>
      <c r="H218" s="8" t="s">
        <v>680</v>
      </c>
      <c r="I218" s="8">
        <v>2010</v>
      </c>
      <c r="J218" s="8">
        <v>2010</v>
      </c>
      <c r="K218" s="8" t="s">
        <v>493</v>
      </c>
      <c r="L218" s="8">
        <v>1167.433655</v>
      </c>
      <c r="M218" s="8" t="s">
        <v>494</v>
      </c>
      <c r="N218" s="8" t="s">
        <v>495</v>
      </c>
      <c r="O218" s="8" t="s">
        <v>681</v>
      </c>
    </row>
    <row r="219" spans="1:15" ht="15.5" hidden="1" x14ac:dyDescent="0.35">
      <c r="A219" s="8" t="s">
        <v>677</v>
      </c>
      <c r="B219" s="8" t="s">
        <v>678</v>
      </c>
      <c r="C219" s="9" t="s">
        <v>691</v>
      </c>
      <c r="D219" s="8" t="s">
        <v>63</v>
      </c>
      <c r="E219" s="8">
        <v>6110</v>
      </c>
      <c r="F219" s="8" t="s">
        <v>490</v>
      </c>
      <c r="G219" s="9" t="s">
        <v>679</v>
      </c>
      <c r="H219" s="8" t="s">
        <v>680</v>
      </c>
      <c r="I219" s="8">
        <v>2011</v>
      </c>
      <c r="J219" s="8">
        <v>2011</v>
      </c>
      <c r="K219" s="8" t="s">
        <v>493</v>
      </c>
      <c r="L219" s="8">
        <v>1259.9302049999999</v>
      </c>
      <c r="M219" s="8" t="s">
        <v>494</v>
      </c>
      <c r="N219" s="8" t="s">
        <v>495</v>
      </c>
      <c r="O219" s="8" t="s">
        <v>681</v>
      </c>
    </row>
    <row r="220" spans="1:15" ht="15.5" hidden="1" x14ac:dyDescent="0.35">
      <c r="A220" s="8" t="s">
        <v>677</v>
      </c>
      <c r="B220" s="8" t="s">
        <v>678</v>
      </c>
      <c r="C220" s="9" t="s">
        <v>691</v>
      </c>
      <c r="D220" s="8" t="s">
        <v>63</v>
      </c>
      <c r="E220" s="8">
        <v>6110</v>
      </c>
      <c r="F220" s="8" t="s">
        <v>490</v>
      </c>
      <c r="G220" s="9" t="s">
        <v>679</v>
      </c>
      <c r="H220" s="8" t="s">
        <v>680</v>
      </c>
      <c r="I220" s="8">
        <v>2012</v>
      </c>
      <c r="J220" s="8">
        <v>2012</v>
      </c>
      <c r="K220" s="8" t="s">
        <v>493</v>
      </c>
      <c r="L220" s="8">
        <v>1057.320461</v>
      </c>
      <c r="M220" s="8" t="s">
        <v>494</v>
      </c>
      <c r="N220" s="8" t="s">
        <v>495</v>
      </c>
      <c r="O220" s="8" t="s">
        <v>681</v>
      </c>
    </row>
    <row r="221" spans="1:15" ht="15.5" hidden="1" x14ac:dyDescent="0.35">
      <c r="A221" s="8" t="s">
        <v>677</v>
      </c>
      <c r="B221" s="8" t="s">
        <v>678</v>
      </c>
      <c r="C221" s="9" t="s">
        <v>691</v>
      </c>
      <c r="D221" s="8" t="s">
        <v>63</v>
      </c>
      <c r="E221" s="8">
        <v>6110</v>
      </c>
      <c r="F221" s="8" t="s">
        <v>490</v>
      </c>
      <c r="G221" s="9" t="s">
        <v>679</v>
      </c>
      <c r="H221" s="8" t="s">
        <v>680</v>
      </c>
      <c r="I221" s="8">
        <v>2013</v>
      </c>
      <c r="J221" s="8">
        <v>2013</v>
      </c>
      <c r="K221" s="8" t="s">
        <v>493</v>
      </c>
      <c r="L221" s="8">
        <v>1243.703677</v>
      </c>
      <c r="M221" s="8" t="s">
        <v>494</v>
      </c>
      <c r="N221" s="8" t="s">
        <v>495</v>
      </c>
      <c r="O221" s="8" t="s">
        <v>681</v>
      </c>
    </row>
    <row r="222" spans="1:15" ht="15.5" hidden="1" x14ac:dyDescent="0.35">
      <c r="A222" s="8" t="s">
        <v>677</v>
      </c>
      <c r="B222" s="8" t="s">
        <v>678</v>
      </c>
      <c r="C222" s="9" t="s">
        <v>691</v>
      </c>
      <c r="D222" s="8" t="s">
        <v>63</v>
      </c>
      <c r="E222" s="8">
        <v>6110</v>
      </c>
      <c r="F222" s="8" t="s">
        <v>490</v>
      </c>
      <c r="G222" s="9" t="s">
        <v>679</v>
      </c>
      <c r="H222" s="8" t="s">
        <v>680</v>
      </c>
      <c r="I222" s="8">
        <v>2014</v>
      </c>
      <c r="J222" s="8">
        <v>2014</v>
      </c>
      <c r="K222" s="8" t="s">
        <v>493</v>
      </c>
      <c r="L222" s="8">
        <v>1104.440818</v>
      </c>
      <c r="M222" s="8" t="s">
        <v>494</v>
      </c>
      <c r="N222" s="8" t="s">
        <v>495</v>
      </c>
      <c r="O222" s="8" t="s">
        <v>681</v>
      </c>
    </row>
    <row r="223" spans="1:15" ht="15.5" hidden="1" x14ac:dyDescent="0.35">
      <c r="A223" s="8" t="s">
        <v>677</v>
      </c>
      <c r="B223" s="8" t="s">
        <v>678</v>
      </c>
      <c r="C223" s="9" t="s">
        <v>691</v>
      </c>
      <c r="D223" s="8" t="s">
        <v>63</v>
      </c>
      <c r="E223" s="8">
        <v>6110</v>
      </c>
      <c r="F223" s="8" t="s">
        <v>490</v>
      </c>
      <c r="G223" s="9" t="s">
        <v>679</v>
      </c>
      <c r="H223" s="8" t="s">
        <v>680</v>
      </c>
      <c r="I223" s="8">
        <v>2015</v>
      </c>
      <c r="J223" s="8">
        <v>2015</v>
      </c>
      <c r="K223" s="8" t="s">
        <v>493</v>
      </c>
      <c r="L223" s="8">
        <v>1011.306386</v>
      </c>
      <c r="M223" s="8" t="s">
        <v>494</v>
      </c>
      <c r="N223" s="8" t="s">
        <v>495</v>
      </c>
      <c r="O223" s="8" t="s">
        <v>681</v>
      </c>
    </row>
    <row r="224" spans="1:15" ht="15.5" hidden="1" x14ac:dyDescent="0.35">
      <c r="A224" s="8" t="s">
        <v>677</v>
      </c>
      <c r="B224" s="8" t="s">
        <v>678</v>
      </c>
      <c r="C224" s="9" t="s">
        <v>691</v>
      </c>
      <c r="D224" s="8" t="s">
        <v>63</v>
      </c>
      <c r="E224" s="8">
        <v>6110</v>
      </c>
      <c r="F224" s="8" t="s">
        <v>490</v>
      </c>
      <c r="G224" s="9" t="s">
        <v>679</v>
      </c>
      <c r="H224" s="8" t="s">
        <v>680</v>
      </c>
      <c r="I224" s="8">
        <v>2016</v>
      </c>
      <c r="J224" s="8">
        <v>2016</v>
      </c>
      <c r="K224" s="8" t="s">
        <v>493</v>
      </c>
      <c r="L224" s="8">
        <v>1077.2508769999999</v>
      </c>
      <c r="M224" s="8" t="s">
        <v>494</v>
      </c>
      <c r="N224" s="8" t="s">
        <v>495</v>
      </c>
      <c r="O224" s="8" t="s">
        <v>681</v>
      </c>
    </row>
    <row r="225" spans="1:15" ht="15.5" hidden="1" x14ac:dyDescent="0.35">
      <c r="A225" s="8" t="s">
        <v>677</v>
      </c>
      <c r="B225" s="8" t="s">
        <v>678</v>
      </c>
      <c r="C225" s="9" t="s">
        <v>691</v>
      </c>
      <c r="D225" s="8" t="s">
        <v>63</v>
      </c>
      <c r="E225" s="8">
        <v>6110</v>
      </c>
      <c r="F225" s="8" t="s">
        <v>490</v>
      </c>
      <c r="G225" s="9" t="s">
        <v>679</v>
      </c>
      <c r="H225" s="8" t="s">
        <v>680</v>
      </c>
      <c r="I225" s="8">
        <v>2017</v>
      </c>
      <c r="J225" s="8">
        <v>2017</v>
      </c>
      <c r="K225" s="8" t="s">
        <v>493</v>
      </c>
      <c r="L225" s="8">
        <v>1012.850233</v>
      </c>
      <c r="M225" s="8" t="s">
        <v>494</v>
      </c>
      <c r="N225" s="8" t="s">
        <v>495</v>
      </c>
      <c r="O225" s="8" t="s">
        <v>681</v>
      </c>
    </row>
    <row r="226" spans="1:15" ht="15.5" hidden="1" x14ac:dyDescent="0.35">
      <c r="A226" s="8" t="s">
        <v>677</v>
      </c>
      <c r="B226" s="8" t="s">
        <v>678</v>
      </c>
      <c r="C226" s="9" t="s">
        <v>691</v>
      </c>
      <c r="D226" s="8" t="s">
        <v>63</v>
      </c>
      <c r="E226" s="8">
        <v>6110</v>
      </c>
      <c r="F226" s="8" t="s">
        <v>490</v>
      </c>
      <c r="G226" s="9" t="s">
        <v>679</v>
      </c>
      <c r="H226" s="8" t="s">
        <v>680</v>
      </c>
      <c r="I226" s="8">
        <v>2018</v>
      </c>
      <c r="J226" s="8">
        <v>2018</v>
      </c>
      <c r="K226" s="8" t="s">
        <v>493</v>
      </c>
      <c r="L226" s="8">
        <v>1185.9688410000001</v>
      </c>
      <c r="M226" s="8" t="s">
        <v>494</v>
      </c>
      <c r="N226" s="8" t="s">
        <v>495</v>
      </c>
      <c r="O226" s="8" t="s">
        <v>681</v>
      </c>
    </row>
    <row r="227" spans="1:15" ht="15.5" hidden="1" x14ac:dyDescent="0.35">
      <c r="A227" s="8" t="s">
        <v>677</v>
      </c>
      <c r="B227" s="8" t="s">
        <v>678</v>
      </c>
      <c r="C227" s="9" t="s">
        <v>528</v>
      </c>
      <c r="D227" s="8" t="s">
        <v>65</v>
      </c>
      <c r="E227" s="8">
        <v>6110</v>
      </c>
      <c r="F227" s="8" t="s">
        <v>490</v>
      </c>
      <c r="G227" s="9" t="s">
        <v>679</v>
      </c>
      <c r="H227" s="8" t="s">
        <v>680</v>
      </c>
      <c r="I227" s="8">
        <v>2010</v>
      </c>
      <c r="J227" s="8">
        <v>2010</v>
      </c>
      <c r="K227" s="8" t="s">
        <v>493</v>
      </c>
      <c r="L227" s="8">
        <v>318.13519600000001</v>
      </c>
      <c r="M227" s="8" t="s">
        <v>494</v>
      </c>
      <c r="N227" s="8" t="s">
        <v>495</v>
      </c>
      <c r="O227" s="8" t="s">
        <v>681</v>
      </c>
    </row>
    <row r="228" spans="1:15" ht="15.5" hidden="1" x14ac:dyDescent="0.35">
      <c r="A228" s="8" t="s">
        <v>677</v>
      </c>
      <c r="B228" s="8" t="s">
        <v>678</v>
      </c>
      <c r="C228" s="9" t="s">
        <v>528</v>
      </c>
      <c r="D228" s="8" t="s">
        <v>65</v>
      </c>
      <c r="E228" s="8">
        <v>6110</v>
      </c>
      <c r="F228" s="8" t="s">
        <v>490</v>
      </c>
      <c r="G228" s="9" t="s">
        <v>679</v>
      </c>
      <c r="H228" s="8" t="s">
        <v>680</v>
      </c>
      <c r="I228" s="8">
        <v>2011</v>
      </c>
      <c r="J228" s="8">
        <v>2011</v>
      </c>
      <c r="K228" s="8" t="s">
        <v>493</v>
      </c>
      <c r="L228" s="8">
        <v>385.47368999999998</v>
      </c>
      <c r="M228" s="8" t="s">
        <v>494</v>
      </c>
      <c r="N228" s="8" t="s">
        <v>495</v>
      </c>
      <c r="O228" s="8" t="s">
        <v>681</v>
      </c>
    </row>
    <row r="229" spans="1:15" ht="15.5" hidden="1" x14ac:dyDescent="0.35">
      <c r="A229" s="8" t="s">
        <v>677</v>
      </c>
      <c r="B229" s="8" t="s">
        <v>678</v>
      </c>
      <c r="C229" s="9" t="s">
        <v>528</v>
      </c>
      <c r="D229" s="8" t="s">
        <v>65</v>
      </c>
      <c r="E229" s="8">
        <v>6110</v>
      </c>
      <c r="F229" s="8" t="s">
        <v>490</v>
      </c>
      <c r="G229" s="9" t="s">
        <v>679</v>
      </c>
      <c r="H229" s="8" t="s">
        <v>680</v>
      </c>
      <c r="I229" s="8">
        <v>2012</v>
      </c>
      <c r="J229" s="8">
        <v>2012</v>
      </c>
      <c r="K229" s="8" t="s">
        <v>493</v>
      </c>
      <c r="L229" s="8">
        <v>388.66582699999998</v>
      </c>
      <c r="M229" s="8" t="s">
        <v>494</v>
      </c>
      <c r="N229" s="8" t="s">
        <v>495</v>
      </c>
      <c r="O229" s="8" t="s">
        <v>681</v>
      </c>
    </row>
    <row r="230" spans="1:15" ht="15.5" hidden="1" x14ac:dyDescent="0.35">
      <c r="A230" s="8" t="s">
        <v>677</v>
      </c>
      <c r="B230" s="8" t="s">
        <v>678</v>
      </c>
      <c r="C230" s="9" t="s">
        <v>528</v>
      </c>
      <c r="D230" s="8" t="s">
        <v>65</v>
      </c>
      <c r="E230" s="8">
        <v>6110</v>
      </c>
      <c r="F230" s="8" t="s">
        <v>490</v>
      </c>
      <c r="G230" s="9" t="s">
        <v>679</v>
      </c>
      <c r="H230" s="8" t="s">
        <v>680</v>
      </c>
      <c r="I230" s="8">
        <v>2013</v>
      </c>
      <c r="J230" s="8">
        <v>2013</v>
      </c>
      <c r="K230" s="8" t="s">
        <v>493</v>
      </c>
      <c r="L230" s="8">
        <v>342.52070500000002</v>
      </c>
      <c r="M230" s="8" t="s">
        <v>494</v>
      </c>
      <c r="N230" s="8" t="s">
        <v>495</v>
      </c>
      <c r="O230" s="8" t="s">
        <v>681</v>
      </c>
    </row>
    <row r="231" spans="1:15" ht="15.5" hidden="1" x14ac:dyDescent="0.35">
      <c r="A231" s="8" t="s">
        <v>677</v>
      </c>
      <c r="B231" s="8" t="s">
        <v>678</v>
      </c>
      <c r="C231" s="9" t="s">
        <v>528</v>
      </c>
      <c r="D231" s="8" t="s">
        <v>65</v>
      </c>
      <c r="E231" s="8">
        <v>6110</v>
      </c>
      <c r="F231" s="8" t="s">
        <v>490</v>
      </c>
      <c r="G231" s="9" t="s">
        <v>679</v>
      </c>
      <c r="H231" s="8" t="s">
        <v>680</v>
      </c>
      <c r="I231" s="8">
        <v>2014</v>
      </c>
      <c r="J231" s="8">
        <v>2014</v>
      </c>
      <c r="K231" s="8" t="s">
        <v>493</v>
      </c>
      <c r="L231" s="8">
        <v>339.27381100000002</v>
      </c>
      <c r="M231" s="8" t="s">
        <v>494</v>
      </c>
      <c r="N231" s="8" t="s">
        <v>495</v>
      </c>
      <c r="O231" s="8" t="s">
        <v>681</v>
      </c>
    </row>
    <row r="232" spans="1:15" ht="15.5" hidden="1" x14ac:dyDescent="0.35">
      <c r="A232" s="8" t="s">
        <v>677</v>
      </c>
      <c r="B232" s="8" t="s">
        <v>678</v>
      </c>
      <c r="C232" s="9" t="s">
        <v>528</v>
      </c>
      <c r="D232" s="8" t="s">
        <v>65</v>
      </c>
      <c r="E232" s="8">
        <v>6110</v>
      </c>
      <c r="F232" s="8" t="s">
        <v>490</v>
      </c>
      <c r="G232" s="9" t="s">
        <v>679</v>
      </c>
      <c r="H232" s="8" t="s">
        <v>680</v>
      </c>
      <c r="I232" s="8">
        <v>2015</v>
      </c>
      <c r="J232" s="8">
        <v>2015</v>
      </c>
      <c r="K232" s="8" t="s">
        <v>493</v>
      </c>
      <c r="L232" s="8">
        <v>317.35701899999998</v>
      </c>
      <c r="M232" s="8" t="s">
        <v>494</v>
      </c>
      <c r="N232" s="8" t="s">
        <v>495</v>
      </c>
      <c r="O232" s="8" t="s">
        <v>681</v>
      </c>
    </row>
    <row r="233" spans="1:15" ht="15.5" hidden="1" x14ac:dyDescent="0.35">
      <c r="A233" s="8" t="s">
        <v>677</v>
      </c>
      <c r="B233" s="8" t="s">
        <v>678</v>
      </c>
      <c r="C233" s="9" t="s">
        <v>528</v>
      </c>
      <c r="D233" s="8" t="s">
        <v>65</v>
      </c>
      <c r="E233" s="8">
        <v>6110</v>
      </c>
      <c r="F233" s="8" t="s">
        <v>490</v>
      </c>
      <c r="G233" s="9" t="s">
        <v>679</v>
      </c>
      <c r="H233" s="8" t="s">
        <v>680</v>
      </c>
      <c r="I233" s="8">
        <v>2016</v>
      </c>
      <c r="J233" s="8">
        <v>2016</v>
      </c>
      <c r="K233" s="8" t="s">
        <v>493</v>
      </c>
      <c r="L233" s="8">
        <v>320.710984</v>
      </c>
      <c r="M233" s="8" t="s">
        <v>494</v>
      </c>
      <c r="N233" s="8" t="s">
        <v>495</v>
      </c>
      <c r="O233" s="8" t="s">
        <v>681</v>
      </c>
    </row>
    <row r="234" spans="1:15" ht="15.5" hidden="1" x14ac:dyDescent="0.35">
      <c r="A234" s="8" t="s">
        <v>677</v>
      </c>
      <c r="B234" s="8" t="s">
        <v>678</v>
      </c>
      <c r="C234" s="9" t="s">
        <v>528</v>
      </c>
      <c r="D234" s="8" t="s">
        <v>65</v>
      </c>
      <c r="E234" s="8">
        <v>6110</v>
      </c>
      <c r="F234" s="8" t="s">
        <v>490</v>
      </c>
      <c r="G234" s="9" t="s">
        <v>679</v>
      </c>
      <c r="H234" s="8" t="s">
        <v>680</v>
      </c>
      <c r="I234" s="8">
        <v>2017</v>
      </c>
      <c r="J234" s="8">
        <v>2017</v>
      </c>
      <c r="K234" s="8" t="s">
        <v>493</v>
      </c>
      <c r="L234" s="8">
        <v>346.34427699999998</v>
      </c>
      <c r="M234" s="8" t="s">
        <v>494</v>
      </c>
      <c r="N234" s="8" t="s">
        <v>495</v>
      </c>
      <c r="O234" s="8" t="s">
        <v>681</v>
      </c>
    </row>
    <row r="235" spans="1:15" ht="15.5" hidden="1" x14ac:dyDescent="0.35">
      <c r="A235" s="8" t="s">
        <v>677</v>
      </c>
      <c r="B235" s="8" t="s">
        <v>678</v>
      </c>
      <c r="C235" s="9" t="s">
        <v>528</v>
      </c>
      <c r="D235" s="8" t="s">
        <v>65</v>
      </c>
      <c r="E235" s="8">
        <v>6110</v>
      </c>
      <c r="F235" s="8" t="s">
        <v>490</v>
      </c>
      <c r="G235" s="9" t="s">
        <v>679</v>
      </c>
      <c r="H235" s="8" t="s">
        <v>680</v>
      </c>
      <c r="I235" s="8">
        <v>2018</v>
      </c>
      <c r="J235" s="8">
        <v>2018</v>
      </c>
      <c r="K235" s="8" t="s">
        <v>493</v>
      </c>
      <c r="L235" s="8">
        <v>371.99309099999999</v>
      </c>
      <c r="M235" s="8" t="s">
        <v>494</v>
      </c>
      <c r="N235" s="8" t="s">
        <v>495</v>
      </c>
      <c r="O235" s="8" t="s">
        <v>681</v>
      </c>
    </row>
    <row r="236" spans="1:15" ht="15.5" x14ac:dyDescent="0.35">
      <c r="A236" s="8" t="s">
        <v>677</v>
      </c>
      <c r="B236" s="8" t="s">
        <v>678</v>
      </c>
      <c r="C236" s="9" t="s">
        <v>529</v>
      </c>
      <c r="D236" s="8" t="s">
        <v>67</v>
      </c>
      <c r="E236" s="8">
        <v>6110</v>
      </c>
      <c r="F236" s="8" t="s">
        <v>490</v>
      </c>
      <c r="G236" s="9" t="s">
        <v>679</v>
      </c>
      <c r="H236" s="8" t="s">
        <v>680</v>
      </c>
      <c r="I236" s="8">
        <v>2010</v>
      </c>
      <c r="J236" s="8">
        <v>2010</v>
      </c>
      <c r="K236" s="8" t="s">
        <v>493</v>
      </c>
      <c r="L236" s="8">
        <v>90910.397754999998</v>
      </c>
      <c r="M236" s="8" t="s">
        <v>494</v>
      </c>
      <c r="N236" s="8" t="s">
        <v>495</v>
      </c>
      <c r="O236" s="8" t="s">
        <v>681</v>
      </c>
    </row>
    <row r="237" spans="1:15" ht="15.5" x14ac:dyDescent="0.35">
      <c r="A237" s="8" t="s">
        <v>677</v>
      </c>
      <c r="B237" s="8" t="s">
        <v>678</v>
      </c>
      <c r="C237" s="9" t="s">
        <v>529</v>
      </c>
      <c r="D237" s="8" t="s">
        <v>67</v>
      </c>
      <c r="E237" s="8">
        <v>6110</v>
      </c>
      <c r="F237" s="8" t="s">
        <v>490</v>
      </c>
      <c r="G237" s="9" t="s">
        <v>679</v>
      </c>
      <c r="H237" s="8" t="s">
        <v>680</v>
      </c>
      <c r="I237" s="8">
        <v>2011</v>
      </c>
      <c r="J237" s="8">
        <v>2011</v>
      </c>
      <c r="K237" s="8" t="s">
        <v>493</v>
      </c>
      <c r="L237" s="8">
        <v>113594.41269899999</v>
      </c>
      <c r="M237" s="8" t="s">
        <v>494</v>
      </c>
      <c r="N237" s="8" t="s">
        <v>495</v>
      </c>
      <c r="O237" s="8" t="s">
        <v>681</v>
      </c>
    </row>
    <row r="238" spans="1:15" ht="15.5" x14ac:dyDescent="0.35">
      <c r="A238" s="8" t="s">
        <v>677</v>
      </c>
      <c r="B238" s="8" t="s">
        <v>678</v>
      </c>
      <c r="C238" s="9" t="s">
        <v>529</v>
      </c>
      <c r="D238" s="8" t="s">
        <v>67</v>
      </c>
      <c r="E238" s="8">
        <v>6110</v>
      </c>
      <c r="F238" s="8" t="s">
        <v>490</v>
      </c>
      <c r="G238" s="9" t="s">
        <v>679</v>
      </c>
      <c r="H238" s="8" t="s">
        <v>680</v>
      </c>
      <c r="I238" s="8">
        <v>2012</v>
      </c>
      <c r="J238" s="8">
        <v>2012</v>
      </c>
      <c r="K238" s="8" t="s">
        <v>493</v>
      </c>
      <c r="L238" s="8">
        <v>102758.80676000001</v>
      </c>
      <c r="M238" s="8" t="s">
        <v>494</v>
      </c>
      <c r="N238" s="8" t="s">
        <v>495</v>
      </c>
      <c r="O238" s="8" t="s">
        <v>681</v>
      </c>
    </row>
    <row r="239" spans="1:15" ht="15.5" x14ac:dyDescent="0.35">
      <c r="A239" s="8" t="s">
        <v>677</v>
      </c>
      <c r="B239" s="8" t="s">
        <v>678</v>
      </c>
      <c r="C239" s="9" t="s">
        <v>529</v>
      </c>
      <c r="D239" s="8" t="s">
        <v>67</v>
      </c>
      <c r="E239" s="8">
        <v>6110</v>
      </c>
      <c r="F239" s="8" t="s">
        <v>490</v>
      </c>
      <c r="G239" s="9" t="s">
        <v>679</v>
      </c>
      <c r="H239" s="8" t="s">
        <v>680</v>
      </c>
      <c r="I239" s="8">
        <v>2013</v>
      </c>
      <c r="J239" s="8">
        <v>2013</v>
      </c>
      <c r="K239" s="8" t="s">
        <v>493</v>
      </c>
      <c r="L239" s="8">
        <v>111447.15414899999</v>
      </c>
      <c r="M239" s="8" t="s">
        <v>494</v>
      </c>
      <c r="N239" s="8" t="s">
        <v>495</v>
      </c>
      <c r="O239" s="8" t="s">
        <v>681</v>
      </c>
    </row>
    <row r="240" spans="1:15" ht="15.5" x14ac:dyDescent="0.35">
      <c r="A240" s="8" t="s">
        <v>677</v>
      </c>
      <c r="B240" s="8" t="s">
        <v>678</v>
      </c>
      <c r="C240" s="9" t="s">
        <v>529</v>
      </c>
      <c r="D240" s="8" t="s">
        <v>67</v>
      </c>
      <c r="E240" s="8">
        <v>6110</v>
      </c>
      <c r="F240" s="8" t="s">
        <v>490</v>
      </c>
      <c r="G240" s="9" t="s">
        <v>679</v>
      </c>
      <c r="H240" s="8" t="s">
        <v>680</v>
      </c>
      <c r="I240" s="8">
        <v>2014</v>
      </c>
      <c r="J240" s="8">
        <v>2014</v>
      </c>
      <c r="K240" s="8" t="s">
        <v>493</v>
      </c>
      <c r="L240" s="8">
        <v>106238.887982</v>
      </c>
      <c r="M240" s="8" t="s">
        <v>494</v>
      </c>
      <c r="N240" s="8" t="s">
        <v>495</v>
      </c>
      <c r="O240" s="8" t="s">
        <v>681</v>
      </c>
    </row>
    <row r="241" spans="1:15" ht="15.5" x14ac:dyDescent="0.35">
      <c r="A241" s="8" t="s">
        <v>677</v>
      </c>
      <c r="B241" s="8" t="s">
        <v>678</v>
      </c>
      <c r="C241" s="9" t="s">
        <v>529</v>
      </c>
      <c r="D241" s="8" t="s">
        <v>67</v>
      </c>
      <c r="E241" s="8">
        <v>6110</v>
      </c>
      <c r="F241" s="8" t="s">
        <v>490</v>
      </c>
      <c r="G241" s="9" t="s">
        <v>679</v>
      </c>
      <c r="H241" s="8" t="s">
        <v>680</v>
      </c>
      <c r="I241" s="8">
        <v>2015</v>
      </c>
      <c r="J241" s="8">
        <v>2015</v>
      </c>
      <c r="K241" s="8" t="s">
        <v>493</v>
      </c>
      <c r="L241" s="8">
        <v>77840.229296000005</v>
      </c>
      <c r="M241" s="8" t="s">
        <v>494</v>
      </c>
      <c r="N241" s="8" t="s">
        <v>495</v>
      </c>
      <c r="O241" s="8" t="s">
        <v>681</v>
      </c>
    </row>
    <row r="242" spans="1:15" ht="15.5" x14ac:dyDescent="0.35">
      <c r="A242" s="8" t="s">
        <v>677</v>
      </c>
      <c r="B242" s="8" t="s">
        <v>678</v>
      </c>
      <c r="C242" s="9" t="s">
        <v>529</v>
      </c>
      <c r="D242" s="8" t="s">
        <v>67</v>
      </c>
      <c r="E242" s="8">
        <v>6110</v>
      </c>
      <c r="F242" s="8" t="s">
        <v>490</v>
      </c>
      <c r="G242" s="9" t="s">
        <v>679</v>
      </c>
      <c r="H242" s="8" t="s">
        <v>680</v>
      </c>
      <c r="I242" s="8">
        <v>2016</v>
      </c>
      <c r="J242" s="8">
        <v>2016</v>
      </c>
      <c r="K242" s="8" t="s">
        <v>493</v>
      </c>
      <c r="L242" s="8">
        <v>87833.706967000006</v>
      </c>
      <c r="M242" s="8" t="s">
        <v>494</v>
      </c>
      <c r="N242" s="8" t="s">
        <v>495</v>
      </c>
      <c r="O242" s="8" t="s">
        <v>681</v>
      </c>
    </row>
    <row r="243" spans="1:15" ht="15.5" x14ac:dyDescent="0.35">
      <c r="A243" s="8" t="s">
        <v>677</v>
      </c>
      <c r="B243" s="8" t="s">
        <v>678</v>
      </c>
      <c r="C243" s="9" t="s">
        <v>529</v>
      </c>
      <c r="D243" s="8" t="s">
        <v>67</v>
      </c>
      <c r="E243" s="8">
        <v>6110</v>
      </c>
      <c r="F243" s="8" t="s">
        <v>490</v>
      </c>
      <c r="G243" s="9" t="s">
        <v>679</v>
      </c>
      <c r="H243" s="8" t="s">
        <v>680</v>
      </c>
      <c r="I243" s="8">
        <v>2017</v>
      </c>
      <c r="J243" s="8">
        <v>2017</v>
      </c>
      <c r="K243" s="8" t="s">
        <v>493</v>
      </c>
      <c r="L243" s="8">
        <v>95178.397876999996</v>
      </c>
      <c r="M243" s="8" t="s">
        <v>494</v>
      </c>
      <c r="N243" s="8" t="s">
        <v>495</v>
      </c>
      <c r="O243" s="8" t="s">
        <v>681</v>
      </c>
    </row>
    <row r="244" spans="1:15" ht="15.5" x14ac:dyDescent="0.35">
      <c r="A244" s="8" t="s">
        <v>677</v>
      </c>
      <c r="B244" s="8" t="s">
        <v>678</v>
      </c>
      <c r="C244" s="9" t="s">
        <v>529</v>
      </c>
      <c r="D244" s="8" t="s">
        <v>67</v>
      </c>
      <c r="E244" s="8">
        <v>6110</v>
      </c>
      <c r="F244" s="8" t="s">
        <v>490</v>
      </c>
      <c r="G244" s="9" t="s">
        <v>679</v>
      </c>
      <c r="H244" s="8" t="s">
        <v>680</v>
      </c>
      <c r="I244" s="8">
        <v>2018</v>
      </c>
      <c r="J244" s="8">
        <v>2018</v>
      </c>
      <c r="K244" s="8" t="s">
        <v>493</v>
      </c>
      <c r="L244" s="8">
        <v>81495.438462999999</v>
      </c>
      <c r="M244" s="8" t="s">
        <v>494</v>
      </c>
      <c r="N244" s="8" t="s">
        <v>495</v>
      </c>
      <c r="O244" s="8" t="s">
        <v>681</v>
      </c>
    </row>
    <row r="245" spans="1:15" ht="15.5" hidden="1" x14ac:dyDescent="0.35">
      <c r="A245" s="8" t="s">
        <v>677</v>
      </c>
      <c r="B245" s="8" t="s">
        <v>678</v>
      </c>
      <c r="C245" s="9" t="s">
        <v>692</v>
      </c>
      <c r="D245" s="8" t="s">
        <v>693</v>
      </c>
      <c r="E245" s="8">
        <v>6110</v>
      </c>
      <c r="F245" s="8" t="s">
        <v>490</v>
      </c>
      <c r="G245" s="9" t="s">
        <v>679</v>
      </c>
      <c r="H245" s="8" t="s">
        <v>680</v>
      </c>
      <c r="I245" s="8">
        <v>2010</v>
      </c>
      <c r="J245" s="8">
        <v>2010</v>
      </c>
      <c r="K245" s="8" t="s">
        <v>493</v>
      </c>
      <c r="L245" s="8">
        <v>1.5541309999999999</v>
      </c>
      <c r="M245" s="8" t="s">
        <v>494</v>
      </c>
      <c r="N245" s="8" t="s">
        <v>495</v>
      </c>
      <c r="O245" s="8" t="s">
        <v>681</v>
      </c>
    </row>
    <row r="246" spans="1:15" ht="15.5" hidden="1" x14ac:dyDescent="0.35">
      <c r="A246" s="8" t="s">
        <v>677</v>
      </c>
      <c r="B246" s="8" t="s">
        <v>678</v>
      </c>
      <c r="C246" s="9" t="s">
        <v>692</v>
      </c>
      <c r="D246" s="8" t="s">
        <v>693</v>
      </c>
      <c r="E246" s="8">
        <v>6110</v>
      </c>
      <c r="F246" s="8" t="s">
        <v>490</v>
      </c>
      <c r="G246" s="9" t="s">
        <v>679</v>
      </c>
      <c r="H246" s="8" t="s">
        <v>680</v>
      </c>
      <c r="I246" s="8">
        <v>2011</v>
      </c>
      <c r="J246" s="8">
        <v>2011</v>
      </c>
      <c r="K246" s="8" t="s">
        <v>493</v>
      </c>
      <c r="L246" s="8">
        <v>1.6269340000000001</v>
      </c>
      <c r="M246" s="8" t="s">
        <v>494</v>
      </c>
      <c r="N246" s="8" t="s">
        <v>495</v>
      </c>
      <c r="O246" s="8" t="s">
        <v>681</v>
      </c>
    </row>
    <row r="247" spans="1:15" ht="15.5" hidden="1" x14ac:dyDescent="0.35">
      <c r="A247" s="8" t="s">
        <v>677</v>
      </c>
      <c r="B247" s="8" t="s">
        <v>678</v>
      </c>
      <c r="C247" s="9" t="s">
        <v>692</v>
      </c>
      <c r="D247" s="8" t="s">
        <v>693</v>
      </c>
      <c r="E247" s="8">
        <v>6110</v>
      </c>
      <c r="F247" s="8" t="s">
        <v>490</v>
      </c>
      <c r="G247" s="9" t="s">
        <v>679</v>
      </c>
      <c r="H247" s="8" t="s">
        <v>680</v>
      </c>
      <c r="I247" s="8">
        <v>2012</v>
      </c>
      <c r="J247" s="8">
        <v>2012</v>
      </c>
      <c r="K247" s="8" t="s">
        <v>493</v>
      </c>
      <c r="L247" s="8">
        <v>1.6670210000000001</v>
      </c>
      <c r="M247" s="8" t="s">
        <v>494</v>
      </c>
      <c r="N247" s="8" t="s">
        <v>495</v>
      </c>
      <c r="O247" s="8" t="s">
        <v>681</v>
      </c>
    </row>
    <row r="248" spans="1:15" ht="15.5" hidden="1" x14ac:dyDescent="0.35">
      <c r="A248" s="8" t="s">
        <v>677</v>
      </c>
      <c r="B248" s="8" t="s">
        <v>678</v>
      </c>
      <c r="C248" s="9" t="s">
        <v>692</v>
      </c>
      <c r="D248" s="8" t="s">
        <v>693</v>
      </c>
      <c r="E248" s="8">
        <v>6110</v>
      </c>
      <c r="F248" s="8" t="s">
        <v>490</v>
      </c>
      <c r="G248" s="9" t="s">
        <v>679</v>
      </c>
      <c r="H248" s="8" t="s">
        <v>680</v>
      </c>
      <c r="I248" s="8">
        <v>2013</v>
      </c>
      <c r="J248" s="8">
        <v>2013</v>
      </c>
      <c r="K248" s="8" t="s">
        <v>493</v>
      </c>
      <c r="L248" s="8">
        <v>1.6808149999999999</v>
      </c>
      <c r="M248" s="8" t="s">
        <v>494</v>
      </c>
      <c r="N248" s="8" t="s">
        <v>495</v>
      </c>
      <c r="O248" s="8" t="s">
        <v>681</v>
      </c>
    </row>
    <row r="249" spans="1:15" ht="15.5" hidden="1" x14ac:dyDescent="0.35">
      <c r="A249" s="8" t="s">
        <v>677</v>
      </c>
      <c r="B249" s="8" t="s">
        <v>678</v>
      </c>
      <c r="C249" s="9" t="s">
        <v>692</v>
      </c>
      <c r="D249" s="8" t="s">
        <v>693</v>
      </c>
      <c r="E249" s="8">
        <v>6110</v>
      </c>
      <c r="F249" s="8" t="s">
        <v>490</v>
      </c>
      <c r="G249" s="9" t="s">
        <v>679</v>
      </c>
      <c r="H249" s="8" t="s">
        <v>680</v>
      </c>
      <c r="I249" s="8">
        <v>2014</v>
      </c>
      <c r="J249" s="8">
        <v>2014</v>
      </c>
      <c r="K249" s="8" t="s">
        <v>493</v>
      </c>
      <c r="L249" s="8">
        <v>1.736686</v>
      </c>
      <c r="M249" s="8" t="s">
        <v>494</v>
      </c>
      <c r="N249" s="8" t="s">
        <v>495</v>
      </c>
      <c r="O249" s="8" t="s">
        <v>681</v>
      </c>
    </row>
    <row r="250" spans="1:15" ht="15.5" hidden="1" x14ac:dyDescent="0.35">
      <c r="A250" s="8" t="s">
        <v>677</v>
      </c>
      <c r="B250" s="8" t="s">
        <v>678</v>
      </c>
      <c r="C250" s="9" t="s">
        <v>692</v>
      </c>
      <c r="D250" s="8" t="s">
        <v>693</v>
      </c>
      <c r="E250" s="8">
        <v>6110</v>
      </c>
      <c r="F250" s="8" t="s">
        <v>490</v>
      </c>
      <c r="G250" s="9" t="s">
        <v>679</v>
      </c>
      <c r="H250" s="8" t="s">
        <v>680</v>
      </c>
      <c r="I250" s="8">
        <v>2015</v>
      </c>
      <c r="J250" s="8">
        <v>2015</v>
      </c>
      <c r="K250" s="8" t="s">
        <v>493</v>
      </c>
      <c r="L250" s="8">
        <v>1.730353</v>
      </c>
      <c r="M250" s="8" t="s">
        <v>494</v>
      </c>
      <c r="N250" s="8" t="s">
        <v>495</v>
      </c>
      <c r="O250" s="8" t="s">
        <v>681</v>
      </c>
    </row>
    <row r="251" spans="1:15" ht="15.5" hidden="1" x14ac:dyDescent="0.35">
      <c r="A251" s="8" t="s">
        <v>677</v>
      </c>
      <c r="B251" s="8" t="s">
        <v>678</v>
      </c>
      <c r="C251" s="9" t="s">
        <v>692</v>
      </c>
      <c r="D251" s="8" t="s">
        <v>693</v>
      </c>
      <c r="E251" s="8">
        <v>6110</v>
      </c>
      <c r="F251" s="8" t="s">
        <v>490</v>
      </c>
      <c r="G251" s="9" t="s">
        <v>679</v>
      </c>
      <c r="H251" s="8" t="s">
        <v>680</v>
      </c>
      <c r="I251" s="8">
        <v>2016</v>
      </c>
      <c r="J251" s="8">
        <v>2016</v>
      </c>
      <c r="K251" s="8" t="s">
        <v>493</v>
      </c>
      <c r="L251" s="8">
        <v>1.8983380000000001</v>
      </c>
      <c r="M251" s="8" t="s">
        <v>494</v>
      </c>
      <c r="N251" s="8" t="s">
        <v>495</v>
      </c>
      <c r="O251" s="8" t="s">
        <v>681</v>
      </c>
    </row>
    <row r="252" spans="1:15" ht="15.5" hidden="1" x14ac:dyDescent="0.35">
      <c r="A252" s="8" t="s">
        <v>677</v>
      </c>
      <c r="B252" s="8" t="s">
        <v>678</v>
      </c>
      <c r="C252" s="9" t="s">
        <v>692</v>
      </c>
      <c r="D252" s="8" t="s">
        <v>693</v>
      </c>
      <c r="E252" s="8">
        <v>6110</v>
      </c>
      <c r="F252" s="8" t="s">
        <v>490</v>
      </c>
      <c r="G252" s="9" t="s">
        <v>679</v>
      </c>
      <c r="H252" s="8" t="s">
        <v>680</v>
      </c>
      <c r="I252" s="8">
        <v>2017</v>
      </c>
      <c r="J252" s="8">
        <v>2017</v>
      </c>
      <c r="K252" s="8" t="s">
        <v>493</v>
      </c>
      <c r="L252" s="8">
        <v>2.057096</v>
      </c>
      <c r="M252" s="8" t="s">
        <v>494</v>
      </c>
      <c r="N252" s="8" t="s">
        <v>495</v>
      </c>
      <c r="O252" s="8" t="s">
        <v>681</v>
      </c>
    </row>
    <row r="253" spans="1:15" ht="15.5" hidden="1" x14ac:dyDescent="0.35">
      <c r="A253" s="8" t="s">
        <v>677</v>
      </c>
      <c r="B253" s="8" t="s">
        <v>678</v>
      </c>
      <c r="C253" s="9" t="s">
        <v>692</v>
      </c>
      <c r="D253" s="8" t="s">
        <v>693</v>
      </c>
      <c r="E253" s="8">
        <v>6110</v>
      </c>
      <c r="F253" s="8" t="s">
        <v>490</v>
      </c>
      <c r="G253" s="9" t="s">
        <v>679</v>
      </c>
      <c r="H253" s="8" t="s">
        <v>680</v>
      </c>
      <c r="I253" s="8">
        <v>2018</v>
      </c>
      <c r="J253" s="8">
        <v>2018</v>
      </c>
      <c r="K253" s="8" t="s">
        <v>493</v>
      </c>
      <c r="L253" s="8">
        <v>2.1455169999999999</v>
      </c>
      <c r="M253" s="8" t="s">
        <v>494</v>
      </c>
      <c r="N253" s="8" t="s">
        <v>495</v>
      </c>
      <c r="O253" s="8" t="s">
        <v>681</v>
      </c>
    </row>
    <row r="254" spans="1:15" ht="15.5" hidden="1" x14ac:dyDescent="0.35">
      <c r="A254" s="8" t="s">
        <v>677</v>
      </c>
      <c r="B254" s="8" t="s">
        <v>678</v>
      </c>
      <c r="C254" s="9" t="s">
        <v>530</v>
      </c>
      <c r="D254" s="8" t="s">
        <v>386</v>
      </c>
      <c r="E254" s="8">
        <v>6110</v>
      </c>
      <c r="F254" s="8" t="s">
        <v>490</v>
      </c>
      <c r="G254" s="9" t="s">
        <v>679</v>
      </c>
      <c r="H254" s="8" t="s">
        <v>680</v>
      </c>
      <c r="I254" s="8">
        <v>2010</v>
      </c>
      <c r="J254" s="8">
        <v>2010</v>
      </c>
      <c r="K254" s="8" t="s">
        <v>493</v>
      </c>
      <c r="L254" s="8">
        <v>100.521145</v>
      </c>
      <c r="M254" s="8" t="s">
        <v>494</v>
      </c>
      <c r="N254" s="8" t="s">
        <v>495</v>
      </c>
      <c r="O254" s="8" t="s">
        <v>681</v>
      </c>
    </row>
    <row r="255" spans="1:15" ht="15.5" hidden="1" x14ac:dyDescent="0.35">
      <c r="A255" s="8" t="s">
        <v>677</v>
      </c>
      <c r="B255" s="8" t="s">
        <v>678</v>
      </c>
      <c r="C255" s="9" t="s">
        <v>530</v>
      </c>
      <c r="D255" s="8" t="s">
        <v>386</v>
      </c>
      <c r="E255" s="8">
        <v>6110</v>
      </c>
      <c r="F255" s="8" t="s">
        <v>490</v>
      </c>
      <c r="G255" s="9" t="s">
        <v>679</v>
      </c>
      <c r="H255" s="8" t="s">
        <v>680</v>
      </c>
      <c r="I255" s="8">
        <v>2011</v>
      </c>
      <c r="J255" s="8">
        <v>2011</v>
      </c>
      <c r="K255" s="8" t="s">
        <v>493</v>
      </c>
      <c r="L255" s="8">
        <v>106.10542700000001</v>
      </c>
      <c r="M255" s="8" t="s">
        <v>494</v>
      </c>
      <c r="N255" s="8" t="s">
        <v>495</v>
      </c>
      <c r="O255" s="8" t="s">
        <v>681</v>
      </c>
    </row>
    <row r="256" spans="1:15" ht="15.5" hidden="1" x14ac:dyDescent="0.35">
      <c r="A256" s="8" t="s">
        <v>677</v>
      </c>
      <c r="B256" s="8" t="s">
        <v>678</v>
      </c>
      <c r="C256" s="9" t="s">
        <v>530</v>
      </c>
      <c r="D256" s="8" t="s">
        <v>386</v>
      </c>
      <c r="E256" s="8">
        <v>6110</v>
      </c>
      <c r="F256" s="8" t="s">
        <v>490</v>
      </c>
      <c r="G256" s="9" t="s">
        <v>679</v>
      </c>
      <c r="H256" s="8" t="s">
        <v>680</v>
      </c>
      <c r="I256" s="8">
        <v>2012</v>
      </c>
      <c r="J256" s="8">
        <v>2012</v>
      </c>
      <c r="K256" s="8" t="s">
        <v>493</v>
      </c>
      <c r="L256" s="8">
        <v>124.797117</v>
      </c>
      <c r="M256" s="8" t="s">
        <v>494</v>
      </c>
      <c r="N256" s="8" t="s">
        <v>495</v>
      </c>
      <c r="O256" s="8" t="s">
        <v>681</v>
      </c>
    </row>
    <row r="257" spans="1:15" ht="15.5" hidden="1" x14ac:dyDescent="0.35">
      <c r="A257" s="8" t="s">
        <v>677</v>
      </c>
      <c r="B257" s="8" t="s">
        <v>678</v>
      </c>
      <c r="C257" s="9" t="s">
        <v>530</v>
      </c>
      <c r="D257" s="8" t="s">
        <v>386</v>
      </c>
      <c r="E257" s="8">
        <v>6110</v>
      </c>
      <c r="F257" s="8" t="s">
        <v>490</v>
      </c>
      <c r="G257" s="9" t="s">
        <v>679</v>
      </c>
      <c r="H257" s="8" t="s">
        <v>680</v>
      </c>
      <c r="I257" s="8">
        <v>2013</v>
      </c>
      <c r="J257" s="8">
        <v>2013</v>
      </c>
      <c r="K257" s="8" t="s">
        <v>493</v>
      </c>
      <c r="L257" s="8">
        <v>123.933633</v>
      </c>
      <c r="M257" s="8" t="s">
        <v>494</v>
      </c>
      <c r="N257" s="8" t="s">
        <v>495</v>
      </c>
      <c r="O257" s="8" t="s">
        <v>681</v>
      </c>
    </row>
    <row r="258" spans="1:15" ht="15.5" hidden="1" x14ac:dyDescent="0.35">
      <c r="A258" s="8" t="s">
        <v>677</v>
      </c>
      <c r="B258" s="8" t="s">
        <v>678</v>
      </c>
      <c r="C258" s="9" t="s">
        <v>530</v>
      </c>
      <c r="D258" s="8" t="s">
        <v>386</v>
      </c>
      <c r="E258" s="8">
        <v>6110</v>
      </c>
      <c r="F258" s="8" t="s">
        <v>490</v>
      </c>
      <c r="G258" s="9" t="s">
        <v>679</v>
      </c>
      <c r="H258" s="8" t="s">
        <v>680</v>
      </c>
      <c r="I258" s="8">
        <v>2014</v>
      </c>
      <c r="J258" s="8">
        <v>2014</v>
      </c>
      <c r="K258" s="8" t="s">
        <v>493</v>
      </c>
      <c r="L258" s="8">
        <v>147.52448699999999</v>
      </c>
      <c r="M258" s="8" t="s">
        <v>494</v>
      </c>
      <c r="N258" s="8" t="s">
        <v>495</v>
      </c>
      <c r="O258" s="8" t="s">
        <v>681</v>
      </c>
    </row>
    <row r="259" spans="1:15" ht="15.5" hidden="1" x14ac:dyDescent="0.35">
      <c r="A259" s="8" t="s">
        <v>677</v>
      </c>
      <c r="B259" s="8" t="s">
        <v>678</v>
      </c>
      <c r="C259" s="9" t="s">
        <v>530</v>
      </c>
      <c r="D259" s="8" t="s">
        <v>386</v>
      </c>
      <c r="E259" s="8">
        <v>6110</v>
      </c>
      <c r="F259" s="8" t="s">
        <v>490</v>
      </c>
      <c r="G259" s="9" t="s">
        <v>679</v>
      </c>
      <c r="H259" s="8" t="s">
        <v>680</v>
      </c>
      <c r="I259" s="8">
        <v>2015</v>
      </c>
      <c r="J259" s="8">
        <v>2015</v>
      </c>
      <c r="K259" s="8" t="s">
        <v>493</v>
      </c>
      <c r="L259" s="8">
        <v>142.64866000000001</v>
      </c>
      <c r="M259" s="8" t="s">
        <v>494</v>
      </c>
      <c r="N259" s="8" t="s">
        <v>495</v>
      </c>
      <c r="O259" s="8" t="s">
        <v>681</v>
      </c>
    </row>
    <row r="260" spans="1:15" ht="15.5" hidden="1" x14ac:dyDescent="0.35">
      <c r="A260" s="8" t="s">
        <v>677</v>
      </c>
      <c r="B260" s="8" t="s">
        <v>678</v>
      </c>
      <c r="C260" s="9" t="s">
        <v>530</v>
      </c>
      <c r="D260" s="8" t="s">
        <v>386</v>
      </c>
      <c r="E260" s="8">
        <v>6110</v>
      </c>
      <c r="F260" s="8" t="s">
        <v>490</v>
      </c>
      <c r="G260" s="9" t="s">
        <v>679</v>
      </c>
      <c r="H260" s="8" t="s">
        <v>680</v>
      </c>
      <c r="I260" s="8">
        <v>2016</v>
      </c>
      <c r="J260" s="8">
        <v>2016</v>
      </c>
      <c r="K260" s="8" t="s">
        <v>493</v>
      </c>
      <c r="L260" s="8">
        <v>137.21968000000001</v>
      </c>
      <c r="M260" s="8" t="s">
        <v>494</v>
      </c>
      <c r="N260" s="8" t="s">
        <v>495</v>
      </c>
      <c r="O260" s="8" t="s">
        <v>681</v>
      </c>
    </row>
    <row r="261" spans="1:15" ht="15.5" hidden="1" x14ac:dyDescent="0.35">
      <c r="A261" s="8" t="s">
        <v>677</v>
      </c>
      <c r="B261" s="8" t="s">
        <v>678</v>
      </c>
      <c r="C261" s="9" t="s">
        <v>530</v>
      </c>
      <c r="D261" s="8" t="s">
        <v>386</v>
      </c>
      <c r="E261" s="8">
        <v>6110</v>
      </c>
      <c r="F261" s="8" t="s">
        <v>490</v>
      </c>
      <c r="G261" s="9" t="s">
        <v>679</v>
      </c>
      <c r="H261" s="8" t="s">
        <v>680</v>
      </c>
      <c r="I261" s="8">
        <v>2017</v>
      </c>
      <c r="J261" s="8">
        <v>2017</v>
      </c>
      <c r="K261" s="8" t="s">
        <v>493</v>
      </c>
      <c r="L261" s="8">
        <v>131.76658599999999</v>
      </c>
      <c r="M261" s="8" t="s">
        <v>494</v>
      </c>
      <c r="N261" s="8" t="s">
        <v>495</v>
      </c>
      <c r="O261" s="8" t="s">
        <v>681</v>
      </c>
    </row>
    <row r="262" spans="1:15" ht="15.5" hidden="1" x14ac:dyDescent="0.35">
      <c r="A262" s="8" t="s">
        <v>677</v>
      </c>
      <c r="B262" s="8" t="s">
        <v>678</v>
      </c>
      <c r="C262" s="9" t="s">
        <v>530</v>
      </c>
      <c r="D262" s="8" t="s">
        <v>386</v>
      </c>
      <c r="E262" s="8">
        <v>6110</v>
      </c>
      <c r="F262" s="8" t="s">
        <v>490</v>
      </c>
      <c r="G262" s="9" t="s">
        <v>679</v>
      </c>
      <c r="H262" s="8" t="s">
        <v>680</v>
      </c>
      <c r="I262" s="8">
        <v>2018</v>
      </c>
      <c r="J262" s="8">
        <v>2018</v>
      </c>
      <c r="K262" s="8" t="s">
        <v>493</v>
      </c>
      <c r="L262" s="8">
        <v>138.06256400000001</v>
      </c>
      <c r="M262" s="8" t="s">
        <v>494</v>
      </c>
      <c r="N262" s="8" t="s">
        <v>495</v>
      </c>
      <c r="O262" s="8" t="s">
        <v>681</v>
      </c>
    </row>
    <row r="263" spans="1:15" ht="15.5" hidden="1" x14ac:dyDescent="0.35">
      <c r="A263" s="8" t="s">
        <v>677</v>
      </c>
      <c r="B263" s="8" t="s">
        <v>678</v>
      </c>
      <c r="C263" s="9" t="s">
        <v>531</v>
      </c>
      <c r="D263" s="8" t="s">
        <v>69</v>
      </c>
      <c r="E263" s="8">
        <v>6110</v>
      </c>
      <c r="F263" s="8" t="s">
        <v>490</v>
      </c>
      <c r="G263" s="9" t="s">
        <v>679</v>
      </c>
      <c r="H263" s="8" t="s">
        <v>680</v>
      </c>
      <c r="I263" s="8">
        <v>2010</v>
      </c>
      <c r="J263" s="8">
        <v>2010</v>
      </c>
      <c r="K263" s="8" t="s">
        <v>493</v>
      </c>
      <c r="L263" s="8">
        <v>2020.114278</v>
      </c>
      <c r="M263" s="8" t="s">
        <v>494</v>
      </c>
      <c r="N263" s="8" t="s">
        <v>495</v>
      </c>
      <c r="O263" s="8" t="s">
        <v>681</v>
      </c>
    </row>
    <row r="264" spans="1:15" ht="15.5" hidden="1" x14ac:dyDescent="0.35">
      <c r="A264" s="8" t="s">
        <v>677</v>
      </c>
      <c r="B264" s="8" t="s">
        <v>678</v>
      </c>
      <c r="C264" s="9" t="s">
        <v>531</v>
      </c>
      <c r="D264" s="8" t="s">
        <v>69</v>
      </c>
      <c r="E264" s="8">
        <v>6110</v>
      </c>
      <c r="F264" s="8" t="s">
        <v>490</v>
      </c>
      <c r="G264" s="9" t="s">
        <v>679</v>
      </c>
      <c r="H264" s="8" t="s">
        <v>680</v>
      </c>
      <c r="I264" s="8">
        <v>2011</v>
      </c>
      <c r="J264" s="8">
        <v>2011</v>
      </c>
      <c r="K264" s="8" t="s">
        <v>493</v>
      </c>
      <c r="L264" s="8">
        <v>2663.712043</v>
      </c>
      <c r="M264" s="8" t="s">
        <v>494</v>
      </c>
      <c r="N264" s="8" t="s">
        <v>495</v>
      </c>
      <c r="O264" s="8" t="s">
        <v>681</v>
      </c>
    </row>
    <row r="265" spans="1:15" ht="15.5" hidden="1" x14ac:dyDescent="0.35">
      <c r="A265" s="8" t="s">
        <v>677</v>
      </c>
      <c r="B265" s="8" t="s">
        <v>678</v>
      </c>
      <c r="C265" s="9" t="s">
        <v>531</v>
      </c>
      <c r="D265" s="8" t="s">
        <v>69</v>
      </c>
      <c r="E265" s="8">
        <v>6110</v>
      </c>
      <c r="F265" s="8" t="s">
        <v>490</v>
      </c>
      <c r="G265" s="9" t="s">
        <v>679</v>
      </c>
      <c r="H265" s="8" t="s">
        <v>680</v>
      </c>
      <c r="I265" s="8">
        <v>2012</v>
      </c>
      <c r="J265" s="8">
        <v>2012</v>
      </c>
      <c r="K265" s="8" t="s">
        <v>493</v>
      </c>
      <c r="L265" s="8">
        <v>2381.2621140000001</v>
      </c>
      <c r="M265" s="8" t="s">
        <v>494</v>
      </c>
      <c r="N265" s="8" t="s">
        <v>495</v>
      </c>
      <c r="O265" s="8" t="s">
        <v>681</v>
      </c>
    </row>
    <row r="266" spans="1:15" ht="15.5" hidden="1" x14ac:dyDescent="0.35">
      <c r="A266" s="8" t="s">
        <v>677</v>
      </c>
      <c r="B266" s="8" t="s">
        <v>678</v>
      </c>
      <c r="C266" s="9" t="s">
        <v>531</v>
      </c>
      <c r="D266" s="8" t="s">
        <v>69</v>
      </c>
      <c r="E266" s="8">
        <v>6110</v>
      </c>
      <c r="F266" s="8" t="s">
        <v>490</v>
      </c>
      <c r="G266" s="9" t="s">
        <v>679</v>
      </c>
      <c r="H266" s="8" t="s">
        <v>680</v>
      </c>
      <c r="I266" s="8">
        <v>2013</v>
      </c>
      <c r="J266" s="8">
        <v>2013</v>
      </c>
      <c r="K266" s="8" t="s">
        <v>493</v>
      </c>
      <c r="L266" s="8">
        <v>2492.795259</v>
      </c>
      <c r="M266" s="8" t="s">
        <v>494</v>
      </c>
      <c r="N266" s="8" t="s">
        <v>495</v>
      </c>
      <c r="O266" s="8" t="s">
        <v>681</v>
      </c>
    </row>
    <row r="267" spans="1:15" ht="15.5" hidden="1" x14ac:dyDescent="0.35">
      <c r="A267" s="8" t="s">
        <v>677</v>
      </c>
      <c r="B267" s="8" t="s">
        <v>678</v>
      </c>
      <c r="C267" s="9" t="s">
        <v>531</v>
      </c>
      <c r="D267" s="8" t="s">
        <v>69</v>
      </c>
      <c r="E267" s="8">
        <v>6110</v>
      </c>
      <c r="F267" s="8" t="s">
        <v>490</v>
      </c>
      <c r="G267" s="9" t="s">
        <v>679</v>
      </c>
      <c r="H267" s="8" t="s">
        <v>680</v>
      </c>
      <c r="I267" s="8">
        <v>2014</v>
      </c>
      <c r="J267" s="8">
        <v>2014</v>
      </c>
      <c r="K267" s="8" t="s">
        <v>493</v>
      </c>
      <c r="L267" s="8">
        <v>2573.357</v>
      </c>
      <c r="M267" s="8" t="s">
        <v>494</v>
      </c>
      <c r="N267" s="8" t="s">
        <v>495</v>
      </c>
      <c r="O267" s="8" t="s">
        <v>681</v>
      </c>
    </row>
    <row r="268" spans="1:15" ht="15.5" hidden="1" x14ac:dyDescent="0.35">
      <c r="A268" s="8" t="s">
        <v>677</v>
      </c>
      <c r="B268" s="8" t="s">
        <v>678</v>
      </c>
      <c r="C268" s="9" t="s">
        <v>531</v>
      </c>
      <c r="D268" s="8" t="s">
        <v>69</v>
      </c>
      <c r="E268" s="8">
        <v>6110</v>
      </c>
      <c r="F268" s="8" t="s">
        <v>490</v>
      </c>
      <c r="G268" s="9" t="s">
        <v>679</v>
      </c>
      <c r="H268" s="8" t="s">
        <v>680</v>
      </c>
      <c r="I268" s="8">
        <v>2015</v>
      </c>
      <c r="J268" s="8">
        <v>2015</v>
      </c>
      <c r="K268" s="8" t="s">
        <v>493</v>
      </c>
      <c r="L268" s="8">
        <v>2037.4064840000001</v>
      </c>
      <c r="M268" s="8" t="s">
        <v>494</v>
      </c>
      <c r="N268" s="8" t="s">
        <v>495</v>
      </c>
      <c r="O268" s="8" t="s">
        <v>681</v>
      </c>
    </row>
    <row r="269" spans="1:15" ht="15.5" hidden="1" x14ac:dyDescent="0.35">
      <c r="A269" s="8" t="s">
        <v>677</v>
      </c>
      <c r="B269" s="8" t="s">
        <v>678</v>
      </c>
      <c r="C269" s="9" t="s">
        <v>531</v>
      </c>
      <c r="D269" s="8" t="s">
        <v>69</v>
      </c>
      <c r="E269" s="8">
        <v>6110</v>
      </c>
      <c r="F269" s="8" t="s">
        <v>490</v>
      </c>
      <c r="G269" s="9" t="s">
        <v>679</v>
      </c>
      <c r="H269" s="8" t="s">
        <v>680</v>
      </c>
      <c r="I269" s="8">
        <v>2016</v>
      </c>
      <c r="J269" s="8">
        <v>2016</v>
      </c>
      <c r="K269" s="8" t="s">
        <v>493</v>
      </c>
      <c r="L269" s="8">
        <v>2165.1639049999999</v>
      </c>
      <c r="M269" s="8" t="s">
        <v>494</v>
      </c>
      <c r="N269" s="8" t="s">
        <v>495</v>
      </c>
      <c r="O269" s="8" t="s">
        <v>681</v>
      </c>
    </row>
    <row r="270" spans="1:15" ht="15.5" hidden="1" x14ac:dyDescent="0.35">
      <c r="A270" s="8" t="s">
        <v>677</v>
      </c>
      <c r="B270" s="8" t="s">
        <v>678</v>
      </c>
      <c r="C270" s="9" t="s">
        <v>531</v>
      </c>
      <c r="D270" s="8" t="s">
        <v>69</v>
      </c>
      <c r="E270" s="8">
        <v>6110</v>
      </c>
      <c r="F270" s="8" t="s">
        <v>490</v>
      </c>
      <c r="G270" s="9" t="s">
        <v>679</v>
      </c>
      <c r="H270" s="8" t="s">
        <v>680</v>
      </c>
      <c r="I270" s="8">
        <v>2017</v>
      </c>
      <c r="J270" s="8">
        <v>2017</v>
      </c>
      <c r="K270" s="8" t="s">
        <v>493</v>
      </c>
      <c r="L270" s="8">
        <v>2379.3138220000001</v>
      </c>
      <c r="M270" s="8" t="s">
        <v>494</v>
      </c>
      <c r="N270" s="8" t="s">
        <v>495</v>
      </c>
      <c r="O270" s="8" t="s">
        <v>681</v>
      </c>
    </row>
    <row r="271" spans="1:15" ht="15.5" hidden="1" x14ac:dyDescent="0.35">
      <c r="A271" s="8" t="s">
        <v>677</v>
      </c>
      <c r="B271" s="8" t="s">
        <v>678</v>
      </c>
      <c r="C271" s="9" t="s">
        <v>531</v>
      </c>
      <c r="D271" s="8" t="s">
        <v>69</v>
      </c>
      <c r="E271" s="8">
        <v>6110</v>
      </c>
      <c r="F271" s="8" t="s">
        <v>490</v>
      </c>
      <c r="G271" s="9" t="s">
        <v>679</v>
      </c>
      <c r="H271" s="8" t="s">
        <v>680</v>
      </c>
      <c r="I271" s="8">
        <v>2018</v>
      </c>
      <c r="J271" s="8">
        <v>2018</v>
      </c>
      <c r="K271" s="8" t="s">
        <v>493</v>
      </c>
      <c r="L271" s="8">
        <v>2231.7483470000002</v>
      </c>
      <c r="M271" s="8" t="s">
        <v>494</v>
      </c>
      <c r="N271" s="8" t="s">
        <v>495</v>
      </c>
      <c r="O271" s="8" t="s">
        <v>681</v>
      </c>
    </row>
    <row r="272" spans="1:15" ht="15.5" hidden="1" x14ac:dyDescent="0.35">
      <c r="A272" s="8" t="s">
        <v>677</v>
      </c>
      <c r="B272" s="8" t="s">
        <v>678</v>
      </c>
      <c r="C272" s="9" t="s">
        <v>532</v>
      </c>
      <c r="D272" s="8" t="s">
        <v>71</v>
      </c>
      <c r="E272" s="8">
        <v>6110</v>
      </c>
      <c r="F272" s="8" t="s">
        <v>490</v>
      </c>
      <c r="G272" s="9" t="s">
        <v>679</v>
      </c>
      <c r="H272" s="8" t="s">
        <v>680</v>
      </c>
      <c r="I272" s="8">
        <v>2010</v>
      </c>
      <c r="J272" s="8">
        <v>2010</v>
      </c>
      <c r="K272" s="8" t="s">
        <v>493</v>
      </c>
      <c r="L272" s="8">
        <v>2438.4333360000001</v>
      </c>
      <c r="M272" s="8" t="s">
        <v>494</v>
      </c>
      <c r="N272" s="8" t="s">
        <v>495</v>
      </c>
      <c r="O272" s="8" t="s">
        <v>681</v>
      </c>
    </row>
    <row r="273" spans="1:15" ht="15.5" hidden="1" x14ac:dyDescent="0.35">
      <c r="A273" s="8" t="s">
        <v>677</v>
      </c>
      <c r="B273" s="8" t="s">
        <v>678</v>
      </c>
      <c r="C273" s="9" t="s">
        <v>532</v>
      </c>
      <c r="D273" s="8" t="s">
        <v>71</v>
      </c>
      <c r="E273" s="8">
        <v>6110</v>
      </c>
      <c r="F273" s="8" t="s">
        <v>490</v>
      </c>
      <c r="G273" s="9" t="s">
        <v>679</v>
      </c>
      <c r="H273" s="8" t="s">
        <v>680</v>
      </c>
      <c r="I273" s="8">
        <v>2011</v>
      </c>
      <c r="J273" s="8">
        <v>2011</v>
      </c>
      <c r="K273" s="8" t="s">
        <v>493</v>
      </c>
      <c r="L273" s="8">
        <v>2780.0258610000001</v>
      </c>
      <c r="M273" s="8" t="s">
        <v>494</v>
      </c>
      <c r="N273" s="8" t="s">
        <v>495</v>
      </c>
      <c r="O273" s="8" t="s">
        <v>681</v>
      </c>
    </row>
    <row r="274" spans="1:15" ht="15.5" hidden="1" x14ac:dyDescent="0.35">
      <c r="A274" s="8" t="s">
        <v>677</v>
      </c>
      <c r="B274" s="8" t="s">
        <v>678</v>
      </c>
      <c r="C274" s="9" t="s">
        <v>532</v>
      </c>
      <c r="D274" s="8" t="s">
        <v>71</v>
      </c>
      <c r="E274" s="8">
        <v>6110</v>
      </c>
      <c r="F274" s="8" t="s">
        <v>490</v>
      </c>
      <c r="G274" s="9" t="s">
        <v>679</v>
      </c>
      <c r="H274" s="8" t="s">
        <v>680</v>
      </c>
      <c r="I274" s="8">
        <v>2012</v>
      </c>
      <c r="J274" s="8">
        <v>2012</v>
      </c>
      <c r="K274" s="8" t="s">
        <v>493</v>
      </c>
      <c r="L274" s="8">
        <v>2984.1704639999998</v>
      </c>
      <c r="M274" s="8" t="s">
        <v>494</v>
      </c>
      <c r="N274" s="8" t="s">
        <v>495</v>
      </c>
      <c r="O274" s="8" t="s">
        <v>681</v>
      </c>
    </row>
    <row r="275" spans="1:15" ht="15.5" hidden="1" x14ac:dyDescent="0.35">
      <c r="A275" s="8" t="s">
        <v>677</v>
      </c>
      <c r="B275" s="8" t="s">
        <v>678</v>
      </c>
      <c r="C275" s="9" t="s">
        <v>532</v>
      </c>
      <c r="D275" s="8" t="s">
        <v>71</v>
      </c>
      <c r="E275" s="8">
        <v>6110</v>
      </c>
      <c r="F275" s="8" t="s">
        <v>490</v>
      </c>
      <c r="G275" s="9" t="s">
        <v>679</v>
      </c>
      <c r="H275" s="8" t="s">
        <v>680</v>
      </c>
      <c r="I275" s="8">
        <v>2013</v>
      </c>
      <c r="J275" s="8">
        <v>2013</v>
      </c>
      <c r="K275" s="8" t="s">
        <v>493</v>
      </c>
      <c r="L275" s="8">
        <v>3177.4752669999998</v>
      </c>
      <c r="M275" s="8" t="s">
        <v>494</v>
      </c>
      <c r="N275" s="8" t="s">
        <v>495</v>
      </c>
      <c r="O275" s="8" t="s">
        <v>681</v>
      </c>
    </row>
    <row r="276" spans="1:15" ht="15.5" hidden="1" x14ac:dyDescent="0.35">
      <c r="A276" s="8" t="s">
        <v>677</v>
      </c>
      <c r="B276" s="8" t="s">
        <v>678</v>
      </c>
      <c r="C276" s="9" t="s">
        <v>532</v>
      </c>
      <c r="D276" s="8" t="s">
        <v>71</v>
      </c>
      <c r="E276" s="8">
        <v>6110</v>
      </c>
      <c r="F276" s="8" t="s">
        <v>490</v>
      </c>
      <c r="G276" s="9" t="s">
        <v>679</v>
      </c>
      <c r="H276" s="8" t="s">
        <v>680</v>
      </c>
      <c r="I276" s="8">
        <v>2014</v>
      </c>
      <c r="J276" s="8">
        <v>2014</v>
      </c>
      <c r="K276" s="8" t="s">
        <v>493</v>
      </c>
      <c r="L276" s="8">
        <v>3299.2529669999999</v>
      </c>
      <c r="M276" s="8" t="s">
        <v>494</v>
      </c>
      <c r="N276" s="8" t="s">
        <v>495</v>
      </c>
      <c r="O276" s="8" t="s">
        <v>681</v>
      </c>
    </row>
    <row r="277" spans="1:15" ht="15.5" hidden="1" x14ac:dyDescent="0.35">
      <c r="A277" s="8" t="s">
        <v>677</v>
      </c>
      <c r="B277" s="8" t="s">
        <v>678</v>
      </c>
      <c r="C277" s="9" t="s">
        <v>532</v>
      </c>
      <c r="D277" s="8" t="s">
        <v>71</v>
      </c>
      <c r="E277" s="8">
        <v>6110</v>
      </c>
      <c r="F277" s="8" t="s">
        <v>490</v>
      </c>
      <c r="G277" s="9" t="s">
        <v>679</v>
      </c>
      <c r="H277" s="8" t="s">
        <v>680</v>
      </c>
      <c r="I277" s="8">
        <v>2015</v>
      </c>
      <c r="J277" s="8">
        <v>2015</v>
      </c>
      <c r="K277" s="8" t="s">
        <v>493</v>
      </c>
      <c r="L277" s="8">
        <v>2676.0330869999998</v>
      </c>
      <c r="M277" s="8" t="s">
        <v>494</v>
      </c>
      <c r="N277" s="8" t="s">
        <v>495</v>
      </c>
      <c r="O277" s="8" t="s">
        <v>681</v>
      </c>
    </row>
    <row r="278" spans="1:15" ht="15.5" hidden="1" x14ac:dyDescent="0.35">
      <c r="A278" s="8" t="s">
        <v>677</v>
      </c>
      <c r="B278" s="8" t="s">
        <v>678</v>
      </c>
      <c r="C278" s="9" t="s">
        <v>532</v>
      </c>
      <c r="D278" s="8" t="s">
        <v>71</v>
      </c>
      <c r="E278" s="8">
        <v>6110</v>
      </c>
      <c r="F278" s="8" t="s">
        <v>490</v>
      </c>
      <c r="G278" s="9" t="s">
        <v>679</v>
      </c>
      <c r="H278" s="8" t="s">
        <v>680</v>
      </c>
      <c r="I278" s="8">
        <v>2016</v>
      </c>
      <c r="J278" s="8">
        <v>2016</v>
      </c>
      <c r="K278" s="8" t="s">
        <v>493</v>
      </c>
      <c r="L278" s="8">
        <v>2786.1700230000001</v>
      </c>
      <c r="M278" s="8" t="s">
        <v>494</v>
      </c>
      <c r="N278" s="8" t="s">
        <v>495</v>
      </c>
      <c r="O278" s="8" t="s">
        <v>681</v>
      </c>
    </row>
    <row r="279" spans="1:15" ht="15.5" hidden="1" x14ac:dyDescent="0.35">
      <c r="A279" s="8" t="s">
        <v>677</v>
      </c>
      <c r="B279" s="8" t="s">
        <v>678</v>
      </c>
      <c r="C279" s="9" t="s">
        <v>532</v>
      </c>
      <c r="D279" s="8" t="s">
        <v>71</v>
      </c>
      <c r="E279" s="8">
        <v>6110</v>
      </c>
      <c r="F279" s="8" t="s">
        <v>490</v>
      </c>
      <c r="G279" s="9" t="s">
        <v>679</v>
      </c>
      <c r="H279" s="8" t="s">
        <v>680</v>
      </c>
      <c r="I279" s="8">
        <v>2017</v>
      </c>
      <c r="J279" s="8">
        <v>2017</v>
      </c>
      <c r="K279" s="8" t="s">
        <v>493</v>
      </c>
      <c r="L279" s="8">
        <v>3023.1285539999999</v>
      </c>
      <c r="M279" s="8" t="s">
        <v>494</v>
      </c>
      <c r="N279" s="8" t="s">
        <v>495</v>
      </c>
      <c r="O279" s="8" t="s">
        <v>681</v>
      </c>
    </row>
    <row r="280" spans="1:15" ht="15.5" hidden="1" x14ac:dyDescent="0.35">
      <c r="A280" s="8" t="s">
        <v>677</v>
      </c>
      <c r="B280" s="8" t="s">
        <v>678</v>
      </c>
      <c r="C280" s="9" t="s">
        <v>532</v>
      </c>
      <c r="D280" s="8" t="s">
        <v>71</v>
      </c>
      <c r="E280" s="8">
        <v>6110</v>
      </c>
      <c r="F280" s="8" t="s">
        <v>490</v>
      </c>
      <c r="G280" s="9" t="s">
        <v>679</v>
      </c>
      <c r="H280" s="8" t="s">
        <v>680</v>
      </c>
      <c r="I280" s="8">
        <v>2018</v>
      </c>
      <c r="J280" s="8">
        <v>2018</v>
      </c>
      <c r="K280" s="8" t="s">
        <v>493</v>
      </c>
      <c r="L280" s="8">
        <v>3506.8459330000001</v>
      </c>
      <c r="M280" s="8" t="s">
        <v>494</v>
      </c>
      <c r="N280" s="8" t="s">
        <v>495</v>
      </c>
      <c r="O280" s="8" t="s">
        <v>681</v>
      </c>
    </row>
    <row r="281" spans="1:15" ht="15.5" hidden="1" x14ac:dyDescent="0.35">
      <c r="A281" s="8" t="s">
        <v>677</v>
      </c>
      <c r="B281" s="8" t="s">
        <v>678</v>
      </c>
      <c r="C281" s="9" t="s">
        <v>533</v>
      </c>
      <c r="D281" s="8" t="s">
        <v>73</v>
      </c>
      <c r="E281" s="8">
        <v>6110</v>
      </c>
      <c r="F281" s="8" t="s">
        <v>490</v>
      </c>
      <c r="G281" s="9" t="s">
        <v>679</v>
      </c>
      <c r="H281" s="8" t="s">
        <v>680</v>
      </c>
      <c r="I281" s="8">
        <v>2010</v>
      </c>
      <c r="J281" s="8">
        <v>2010</v>
      </c>
      <c r="K281" s="8" t="s">
        <v>493</v>
      </c>
      <c r="L281" s="8">
        <v>780.96063500000002</v>
      </c>
      <c r="M281" s="8" t="s">
        <v>494</v>
      </c>
      <c r="N281" s="8" t="s">
        <v>495</v>
      </c>
      <c r="O281" s="8" t="s">
        <v>681</v>
      </c>
    </row>
    <row r="282" spans="1:15" ht="15.5" hidden="1" x14ac:dyDescent="0.35">
      <c r="A282" s="8" t="s">
        <v>677</v>
      </c>
      <c r="B282" s="8" t="s">
        <v>678</v>
      </c>
      <c r="C282" s="9" t="s">
        <v>533</v>
      </c>
      <c r="D282" s="8" t="s">
        <v>73</v>
      </c>
      <c r="E282" s="8">
        <v>6110</v>
      </c>
      <c r="F282" s="8" t="s">
        <v>490</v>
      </c>
      <c r="G282" s="9" t="s">
        <v>679</v>
      </c>
      <c r="H282" s="8" t="s">
        <v>680</v>
      </c>
      <c r="I282" s="8">
        <v>2011</v>
      </c>
      <c r="J282" s="8">
        <v>2011</v>
      </c>
      <c r="K282" s="8" t="s">
        <v>493</v>
      </c>
      <c r="L282" s="8">
        <v>820.64220399999999</v>
      </c>
      <c r="M282" s="8" t="s">
        <v>494</v>
      </c>
      <c r="N282" s="8" t="s">
        <v>495</v>
      </c>
      <c r="O282" s="8" t="s">
        <v>681</v>
      </c>
    </row>
    <row r="283" spans="1:15" ht="15.5" hidden="1" x14ac:dyDescent="0.35">
      <c r="A283" s="8" t="s">
        <v>677</v>
      </c>
      <c r="B283" s="8" t="s">
        <v>678</v>
      </c>
      <c r="C283" s="9" t="s">
        <v>533</v>
      </c>
      <c r="D283" s="8" t="s">
        <v>73</v>
      </c>
      <c r="E283" s="8">
        <v>6110</v>
      </c>
      <c r="F283" s="8" t="s">
        <v>490</v>
      </c>
      <c r="G283" s="9" t="s">
        <v>679</v>
      </c>
      <c r="H283" s="8" t="s">
        <v>680</v>
      </c>
      <c r="I283" s="8">
        <v>2012</v>
      </c>
      <c r="J283" s="8">
        <v>2012</v>
      </c>
      <c r="K283" s="8" t="s">
        <v>493</v>
      </c>
      <c r="L283" s="8">
        <v>826.47164699999996</v>
      </c>
      <c r="M283" s="8" t="s">
        <v>494</v>
      </c>
      <c r="N283" s="8" t="s">
        <v>495</v>
      </c>
      <c r="O283" s="8" t="s">
        <v>681</v>
      </c>
    </row>
    <row r="284" spans="1:15" ht="15.5" hidden="1" x14ac:dyDescent="0.35">
      <c r="A284" s="8" t="s">
        <v>677</v>
      </c>
      <c r="B284" s="8" t="s">
        <v>678</v>
      </c>
      <c r="C284" s="9" t="s">
        <v>533</v>
      </c>
      <c r="D284" s="8" t="s">
        <v>73</v>
      </c>
      <c r="E284" s="8">
        <v>6110</v>
      </c>
      <c r="F284" s="8" t="s">
        <v>490</v>
      </c>
      <c r="G284" s="9" t="s">
        <v>679</v>
      </c>
      <c r="H284" s="8" t="s">
        <v>680</v>
      </c>
      <c r="I284" s="8">
        <v>2013</v>
      </c>
      <c r="J284" s="8">
        <v>2013</v>
      </c>
      <c r="K284" s="8" t="s">
        <v>493</v>
      </c>
      <c r="L284" s="8">
        <v>940.62029600000005</v>
      </c>
      <c r="M284" s="8" t="s">
        <v>494</v>
      </c>
      <c r="N284" s="8" t="s">
        <v>495</v>
      </c>
      <c r="O284" s="8" t="s">
        <v>681</v>
      </c>
    </row>
    <row r="285" spans="1:15" ht="15.5" hidden="1" x14ac:dyDescent="0.35">
      <c r="A285" s="8" t="s">
        <v>677</v>
      </c>
      <c r="B285" s="8" t="s">
        <v>678</v>
      </c>
      <c r="C285" s="9" t="s">
        <v>533</v>
      </c>
      <c r="D285" s="8" t="s">
        <v>73</v>
      </c>
      <c r="E285" s="8">
        <v>6110</v>
      </c>
      <c r="F285" s="8" t="s">
        <v>490</v>
      </c>
      <c r="G285" s="9" t="s">
        <v>679</v>
      </c>
      <c r="H285" s="8" t="s">
        <v>680</v>
      </c>
      <c r="I285" s="8">
        <v>2014</v>
      </c>
      <c r="J285" s="8">
        <v>2014</v>
      </c>
      <c r="K285" s="8" t="s">
        <v>493</v>
      </c>
      <c r="L285" s="8">
        <v>945.899406</v>
      </c>
      <c r="M285" s="8" t="s">
        <v>494</v>
      </c>
      <c r="N285" s="8" t="s">
        <v>495</v>
      </c>
      <c r="O285" s="8" t="s">
        <v>681</v>
      </c>
    </row>
    <row r="286" spans="1:15" ht="15.5" hidden="1" x14ac:dyDescent="0.35">
      <c r="A286" s="8" t="s">
        <v>677</v>
      </c>
      <c r="B286" s="8" t="s">
        <v>678</v>
      </c>
      <c r="C286" s="9" t="s">
        <v>533</v>
      </c>
      <c r="D286" s="8" t="s">
        <v>73</v>
      </c>
      <c r="E286" s="8">
        <v>6110</v>
      </c>
      <c r="F286" s="8" t="s">
        <v>490</v>
      </c>
      <c r="G286" s="9" t="s">
        <v>679</v>
      </c>
      <c r="H286" s="8" t="s">
        <v>680</v>
      </c>
      <c r="I286" s="8">
        <v>2015</v>
      </c>
      <c r="J286" s="8">
        <v>2015</v>
      </c>
      <c r="K286" s="8" t="s">
        <v>493</v>
      </c>
      <c r="L286" s="8">
        <v>990.64931000000001</v>
      </c>
      <c r="M286" s="8" t="s">
        <v>494</v>
      </c>
      <c r="N286" s="8" t="s">
        <v>495</v>
      </c>
      <c r="O286" s="8" t="s">
        <v>681</v>
      </c>
    </row>
    <row r="287" spans="1:15" ht="15.5" hidden="1" x14ac:dyDescent="0.35">
      <c r="A287" s="8" t="s">
        <v>677</v>
      </c>
      <c r="B287" s="8" t="s">
        <v>678</v>
      </c>
      <c r="C287" s="9" t="s">
        <v>533</v>
      </c>
      <c r="D287" s="8" t="s">
        <v>73</v>
      </c>
      <c r="E287" s="8">
        <v>6110</v>
      </c>
      <c r="F287" s="8" t="s">
        <v>490</v>
      </c>
      <c r="G287" s="9" t="s">
        <v>679</v>
      </c>
      <c r="H287" s="8" t="s">
        <v>680</v>
      </c>
      <c r="I287" s="8">
        <v>2016</v>
      </c>
      <c r="J287" s="8">
        <v>2016</v>
      </c>
      <c r="K287" s="8" t="s">
        <v>493</v>
      </c>
      <c r="L287" s="8">
        <v>1041.806611</v>
      </c>
      <c r="M287" s="8" t="s">
        <v>494</v>
      </c>
      <c r="N287" s="8" t="s">
        <v>495</v>
      </c>
      <c r="O287" s="8" t="s">
        <v>681</v>
      </c>
    </row>
    <row r="288" spans="1:15" ht="15.5" hidden="1" x14ac:dyDescent="0.35">
      <c r="A288" s="8" t="s">
        <v>677</v>
      </c>
      <c r="B288" s="8" t="s">
        <v>678</v>
      </c>
      <c r="C288" s="9" t="s">
        <v>533</v>
      </c>
      <c r="D288" s="8" t="s">
        <v>73</v>
      </c>
      <c r="E288" s="8">
        <v>6110</v>
      </c>
      <c r="F288" s="8" t="s">
        <v>490</v>
      </c>
      <c r="G288" s="9" t="s">
        <v>679</v>
      </c>
      <c r="H288" s="8" t="s">
        <v>680</v>
      </c>
      <c r="I288" s="8">
        <v>2017</v>
      </c>
      <c r="J288" s="8">
        <v>2017</v>
      </c>
      <c r="K288" s="8" t="s">
        <v>493</v>
      </c>
      <c r="L288" s="8">
        <v>1199.2863150000001</v>
      </c>
      <c r="M288" s="8" t="s">
        <v>494</v>
      </c>
      <c r="N288" s="8" t="s">
        <v>495</v>
      </c>
      <c r="O288" s="8" t="s">
        <v>681</v>
      </c>
    </row>
    <row r="289" spans="1:15" ht="15.5" hidden="1" x14ac:dyDescent="0.35">
      <c r="A289" s="8" t="s">
        <v>677</v>
      </c>
      <c r="B289" s="8" t="s">
        <v>678</v>
      </c>
      <c r="C289" s="9" t="s">
        <v>533</v>
      </c>
      <c r="D289" s="8" t="s">
        <v>73</v>
      </c>
      <c r="E289" s="8">
        <v>6110</v>
      </c>
      <c r="F289" s="8" t="s">
        <v>490</v>
      </c>
      <c r="G289" s="9" t="s">
        <v>679</v>
      </c>
      <c r="H289" s="8" t="s">
        <v>680</v>
      </c>
      <c r="I289" s="8">
        <v>2018</v>
      </c>
      <c r="J289" s="8">
        <v>2018</v>
      </c>
      <c r="K289" s="8" t="s">
        <v>493</v>
      </c>
      <c r="L289" s="8">
        <v>1183.5593280000001</v>
      </c>
      <c r="M289" s="8" t="s">
        <v>494</v>
      </c>
      <c r="N289" s="8" t="s">
        <v>495</v>
      </c>
      <c r="O289" s="8" t="s">
        <v>681</v>
      </c>
    </row>
    <row r="290" spans="1:15" ht="15.5" hidden="1" x14ac:dyDescent="0.35">
      <c r="A290" s="8" t="s">
        <v>677</v>
      </c>
      <c r="B290" s="8" t="s">
        <v>678</v>
      </c>
      <c r="C290" s="9" t="s">
        <v>534</v>
      </c>
      <c r="D290" s="8" t="s">
        <v>75</v>
      </c>
      <c r="E290" s="8">
        <v>6110</v>
      </c>
      <c r="F290" s="8" t="s">
        <v>490</v>
      </c>
      <c r="G290" s="9" t="s">
        <v>679</v>
      </c>
      <c r="H290" s="8" t="s">
        <v>680</v>
      </c>
      <c r="I290" s="8">
        <v>2010</v>
      </c>
      <c r="J290" s="8">
        <v>2010</v>
      </c>
      <c r="K290" s="8" t="s">
        <v>493</v>
      </c>
      <c r="L290" s="8">
        <v>132.97471300000001</v>
      </c>
      <c r="M290" s="8" t="s">
        <v>494</v>
      </c>
      <c r="N290" s="8" t="s">
        <v>495</v>
      </c>
      <c r="O290" s="8" t="s">
        <v>681</v>
      </c>
    </row>
    <row r="291" spans="1:15" ht="15.5" hidden="1" x14ac:dyDescent="0.35">
      <c r="A291" s="8" t="s">
        <v>677</v>
      </c>
      <c r="B291" s="8" t="s">
        <v>678</v>
      </c>
      <c r="C291" s="9" t="s">
        <v>534</v>
      </c>
      <c r="D291" s="8" t="s">
        <v>75</v>
      </c>
      <c r="E291" s="8">
        <v>6110</v>
      </c>
      <c r="F291" s="8" t="s">
        <v>490</v>
      </c>
      <c r="G291" s="9" t="s">
        <v>679</v>
      </c>
      <c r="H291" s="8" t="s">
        <v>680</v>
      </c>
      <c r="I291" s="8">
        <v>2011</v>
      </c>
      <c r="J291" s="8">
        <v>2011</v>
      </c>
      <c r="K291" s="8" t="s">
        <v>493</v>
      </c>
      <c r="L291" s="8">
        <v>146.26142899999999</v>
      </c>
      <c r="M291" s="8" t="s">
        <v>494</v>
      </c>
      <c r="N291" s="8" t="s">
        <v>495</v>
      </c>
      <c r="O291" s="8" t="s">
        <v>681</v>
      </c>
    </row>
    <row r="292" spans="1:15" ht="15.5" hidden="1" x14ac:dyDescent="0.35">
      <c r="A292" s="8" t="s">
        <v>677</v>
      </c>
      <c r="B292" s="8" t="s">
        <v>678</v>
      </c>
      <c r="C292" s="9" t="s">
        <v>534</v>
      </c>
      <c r="D292" s="8" t="s">
        <v>75</v>
      </c>
      <c r="E292" s="8">
        <v>6110</v>
      </c>
      <c r="F292" s="8" t="s">
        <v>490</v>
      </c>
      <c r="G292" s="9" t="s">
        <v>679</v>
      </c>
      <c r="H292" s="8" t="s">
        <v>680</v>
      </c>
      <c r="I292" s="8">
        <v>2012</v>
      </c>
      <c r="J292" s="8">
        <v>2012</v>
      </c>
      <c r="K292" s="8" t="s">
        <v>493</v>
      </c>
      <c r="L292" s="8">
        <v>147.973985</v>
      </c>
      <c r="M292" s="8" t="s">
        <v>494</v>
      </c>
      <c r="N292" s="8" t="s">
        <v>495</v>
      </c>
      <c r="O292" s="8" t="s">
        <v>681</v>
      </c>
    </row>
    <row r="293" spans="1:15" ht="15.5" hidden="1" x14ac:dyDescent="0.35">
      <c r="A293" s="8" t="s">
        <v>677</v>
      </c>
      <c r="B293" s="8" t="s">
        <v>678</v>
      </c>
      <c r="C293" s="9" t="s">
        <v>534</v>
      </c>
      <c r="D293" s="8" t="s">
        <v>75</v>
      </c>
      <c r="E293" s="8">
        <v>6110</v>
      </c>
      <c r="F293" s="8" t="s">
        <v>490</v>
      </c>
      <c r="G293" s="9" t="s">
        <v>679</v>
      </c>
      <c r="H293" s="8" t="s">
        <v>680</v>
      </c>
      <c r="I293" s="8">
        <v>2013</v>
      </c>
      <c r="J293" s="8">
        <v>2013</v>
      </c>
      <c r="K293" s="8" t="s">
        <v>493</v>
      </c>
      <c r="L293" s="8">
        <v>153.24158700000001</v>
      </c>
      <c r="M293" s="8" t="s">
        <v>494</v>
      </c>
      <c r="N293" s="8" t="s">
        <v>495</v>
      </c>
      <c r="O293" s="8" t="s">
        <v>681</v>
      </c>
    </row>
    <row r="294" spans="1:15" ht="15.5" hidden="1" x14ac:dyDescent="0.35">
      <c r="A294" s="8" t="s">
        <v>677</v>
      </c>
      <c r="B294" s="8" t="s">
        <v>678</v>
      </c>
      <c r="C294" s="9" t="s">
        <v>534</v>
      </c>
      <c r="D294" s="8" t="s">
        <v>75</v>
      </c>
      <c r="E294" s="8">
        <v>6110</v>
      </c>
      <c r="F294" s="8" t="s">
        <v>490</v>
      </c>
      <c r="G294" s="9" t="s">
        <v>679</v>
      </c>
      <c r="H294" s="8" t="s">
        <v>680</v>
      </c>
      <c r="I294" s="8">
        <v>2014</v>
      </c>
      <c r="J294" s="8">
        <v>2014</v>
      </c>
      <c r="K294" s="8" t="s">
        <v>493</v>
      </c>
      <c r="L294" s="8">
        <v>148.94261700000001</v>
      </c>
      <c r="M294" s="8" t="s">
        <v>494</v>
      </c>
      <c r="N294" s="8" t="s">
        <v>495</v>
      </c>
      <c r="O294" s="8" t="s">
        <v>681</v>
      </c>
    </row>
    <row r="295" spans="1:15" ht="15.5" hidden="1" x14ac:dyDescent="0.35">
      <c r="A295" s="8" t="s">
        <v>677</v>
      </c>
      <c r="B295" s="8" t="s">
        <v>678</v>
      </c>
      <c r="C295" s="9" t="s">
        <v>534</v>
      </c>
      <c r="D295" s="8" t="s">
        <v>75</v>
      </c>
      <c r="E295" s="8">
        <v>6110</v>
      </c>
      <c r="F295" s="8" t="s">
        <v>490</v>
      </c>
      <c r="G295" s="9" t="s">
        <v>679</v>
      </c>
      <c r="H295" s="8" t="s">
        <v>680</v>
      </c>
      <c r="I295" s="8">
        <v>2015</v>
      </c>
      <c r="J295" s="8">
        <v>2015</v>
      </c>
      <c r="K295" s="8" t="s">
        <v>493</v>
      </c>
      <c r="L295" s="8">
        <v>139.462287</v>
      </c>
      <c r="M295" s="8" t="s">
        <v>494</v>
      </c>
      <c r="N295" s="8" t="s">
        <v>495</v>
      </c>
      <c r="O295" s="8" t="s">
        <v>681</v>
      </c>
    </row>
    <row r="296" spans="1:15" ht="15.5" hidden="1" x14ac:dyDescent="0.35">
      <c r="A296" s="8" t="s">
        <v>677</v>
      </c>
      <c r="B296" s="8" t="s">
        <v>678</v>
      </c>
      <c r="C296" s="9" t="s">
        <v>534</v>
      </c>
      <c r="D296" s="8" t="s">
        <v>75</v>
      </c>
      <c r="E296" s="8">
        <v>6110</v>
      </c>
      <c r="F296" s="8" t="s">
        <v>490</v>
      </c>
      <c r="G296" s="9" t="s">
        <v>679</v>
      </c>
      <c r="H296" s="8" t="s">
        <v>680</v>
      </c>
      <c r="I296" s="8">
        <v>2016</v>
      </c>
      <c r="J296" s="8">
        <v>2016</v>
      </c>
      <c r="K296" s="8" t="s">
        <v>493</v>
      </c>
      <c r="L296" s="8">
        <v>132.97006500000001</v>
      </c>
      <c r="M296" s="8" t="s">
        <v>494</v>
      </c>
      <c r="N296" s="8" t="s">
        <v>495</v>
      </c>
      <c r="O296" s="8" t="s">
        <v>681</v>
      </c>
    </row>
    <row r="297" spans="1:15" ht="15.5" hidden="1" x14ac:dyDescent="0.35">
      <c r="A297" s="8" t="s">
        <v>677</v>
      </c>
      <c r="B297" s="8" t="s">
        <v>678</v>
      </c>
      <c r="C297" s="9" t="s">
        <v>534</v>
      </c>
      <c r="D297" s="8" t="s">
        <v>75</v>
      </c>
      <c r="E297" s="8">
        <v>6110</v>
      </c>
      <c r="F297" s="8" t="s">
        <v>490</v>
      </c>
      <c r="G297" s="9" t="s">
        <v>679</v>
      </c>
      <c r="H297" s="8" t="s">
        <v>680</v>
      </c>
      <c r="I297" s="8">
        <v>2017</v>
      </c>
      <c r="J297" s="8">
        <v>2017</v>
      </c>
      <c r="K297" s="8" t="s">
        <v>493</v>
      </c>
      <c r="L297" s="8">
        <v>119.260426</v>
      </c>
      <c r="M297" s="8" t="s">
        <v>494</v>
      </c>
      <c r="N297" s="8" t="s">
        <v>495</v>
      </c>
      <c r="O297" s="8" t="s">
        <v>681</v>
      </c>
    </row>
    <row r="298" spans="1:15" ht="15.5" hidden="1" x14ac:dyDescent="0.35">
      <c r="A298" s="8" t="s">
        <v>677</v>
      </c>
      <c r="B298" s="8" t="s">
        <v>678</v>
      </c>
      <c r="C298" s="9" t="s">
        <v>534</v>
      </c>
      <c r="D298" s="8" t="s">
        <v>75</v>
      </c>
      <c r="E298" s="8">
        <v>6110</v>
      </c>
      <c r="F298" s="8" t="s">
        <v>490</v>
      </c>
      <c r="G298" s="9" t="s">
        <v>679</v>
      </c>
      <c r="H298" s="8" t="s">
        <v>680</v>
      </c>
      <c r="I298" s="8">
        <v>2018</v>
      </c>
      <c r="J298" s="8">
        <v>2018</v>
      </c>
      <c r="K298" s="8" t="s">
        <v>493</v>
      </c>
      <c r="L298" s="8">
        <v>104.066953</v>
      </c>
      <c r="M298" s="8" t="s">
        <v>494</v>
      </c>
      <c r="N298" s="8" t="s">
        <v>495</v>
      </c>
      <c r="O298" s="8" t="s">
        <v>681</v>
      </c>
    </row>
    <row r="299" spans="1:15" ht="15.5" hidden="1" x14ac:dyDescent="0.35">
      <c r="A299" s="8" t="s">
        <v>677</v>
      </c>
      <c r="B299" s="8" t="s">
        <v>678</v>
      </c>
      <c r="C299" s="9" t="s">
        <v>694</v>
      </c>
      <c r="D299" s="8" t="s">
        <v>77</v>
      </c>
      <c r="E299" s="8">
        <v>6110</v>
      </c>
      <c r="F299" s="8" t="s">
        <v>490</v>
      </c>
      <c r="G299" s="9" t="s">
        <v>679</v>
      </c>
      <c r="H299" s="8" t="s">
        <v>680</v>
      </c>
      <c r="I299" s="8">
        <v>2010</v>
      </c>
      <c r="J299" s="8">
        <v>2010</v>
      </c>
      <c r="K299" s="8" t="s">
        <v>493</v>
      </c>
      <c r="L299" s="8">
        <v>3808.5107229999999</v>
      </c>
      <c r="M299" s="8" t="s">
        <v>494</v>
      </c>
      <c r="N299" s="8" t="s">
        <v>495</v>
      </c>
      <c r="O299" s="8" t="s">
        <v>681</v>
      </c>
    </row>
    <row r="300" spans="1:15" ht="15.5" hidden="1" x14ac:dyDescent="0.35">
      <c r="A300" s="8" t="s">
        <v>677</v>
      </c>
      <c r="B300" s="8" t="s">
        <v>678</v>
      </c>
      <c r="C300" s="9" t="s">
        <v>694</v>
      </c>
      <c r="D300" s="8" t="s">
        <v>77</v>
      </c>
      <c r="E300" s="8">
        <v>6110</v>
      </c>
      <c r="F300" s="8" t="s">
        <v>490</v>
      </c>
      <c r="G300" s="9" t="s">
        <v>679</v>
      </c>
      <c r="H300" s="8" t="s">
        <v>680</v>
      </c>
      <c r="I300" s="8">
        <v>2011</v>
      </c>
      <c r="J300" s="8">
        <v>2011</v>
      </c>
      <c r="K300" s="8" t="s">
        <v>493</v>
      </c>
      <c r="L300" s="8">
        <v>4433.5345569999999</v>
      </c>
      <c r="M300" s="8" t="s">
        <v>494</v>
      </c>
      <c r="N300" s="8" t="s">
        <v>495</v>
      </c>
      <c r="O300" s="8" t="s">
        <v>681</v>
      </c>
    </row>
    <row r="301" spans="1:15" ht="15.5" hidden="1" x14ac:dyDescent="0.35">
      <c r="A301" s="8" t="s">
        <v>677</v>
      </c>
      <c r="B301" s="8" t="s">
        <v>678</v>
      </c>
      <c r="C301" s="9" t="s">
        <v>694</v>
      </c>
      <c r="D301" s="8" t="s">
        <v>77</v>
      </c>
      <c r="E301" s="8">
        <v>6110</v>
      </c>
      <c r="F301" s="8" t="s">
        <v>490</v>
      </c>
      <c r="G301" s="9" t="s">
        <v>679</v>
      </c>
      <c r="H301" s="8" t="s">
        <v>680</v>
      </c>
      <c r="I301" s="8">
        <v>2012</v>
      </c>
      <c r="J301" s="8">
        <v>2012</v>
      </c>
      <c r="K301" s="8" t="s">
        <v>493</v>
      </c>
      <c r="L301" s="8">
        <v>4710.9843790000004</v>
      </c>
      <c r="M301" s="8" t="s">
        <v>494</v>
      </c>
      <c r="N301" s="8" t="s">
        <v>495</v>
      </c>
      <c r="O301" s="8" t="s">
        <v>681</v>
      </c>
    </row>
    <row r="302" spans="1:15" ht="15.5" hidden="1" x14ac:dyDescent="0.35">
      <c r="A302" s="8" t="s">
        <v>677</v>
      </c>
      <c r="B302" s="8" t="s">
        <v>678</v>
      </c>
      <c r="C302" s="9" t="s">
        <v>694</v>
      </c>
      <c r="D302" s="8" t="s">
        <v>77</v>
      </c>
      <c r="E302" s="8">
        <v>6110</v>
      </c>
      <c r="F302" s="8" t="s">
        <v>490</v>
      </c>
      <c r="G302" s="9" t="s">
        <v>679</v>
      </c>
      <c r="H302" s="8" t="s">
        <v>680</v>
      </c>
      <c r="I302" s="8">
        <v>2013</v>
      </c>
      <c r="J302" s="8">
        <v>2013</v>
      </c>
      <c r="K302" s="8" t="s">
        <v>493</v>
      </c>
      <c r="L302" s="8">
        <v>4811.2980319999997</v>
      </c>
      <c r="M302" s="8" t="s">
        <v>494</v>
      </c>
      <c r="N302" s="8" t="s">
        <v>495</v>
      </c>
      <c r="O302" s="8" t="s">
        <v>681</v>
      </c>
    </row>
    <row r="303" spans="1:15" ht="15.5" hidden="1" x14ac:dyDescent="0.35">
      <c r="A303" s="8" t="s">
        <v>677</v>
      </c>
      <c r="B303" s="8" t="s">
        <v>678</v>
      </c>
      <c r="C303" s="9" t="s">
        <v>694</v>
      </c>
      <c r="D303" s="8" t="s">
        <v>77</v>
      </c>
      <c r="E303" s="8">
        <v>6110</v>
      </c>
      <c r="F303" s="8" t="s">
        <v>490</v>
      </c>
      <c r="G303" s="9" t="s">
        <v>679</v>
      </c>
      <c r="H303" s="8" t="s">
        <v>680</v>
      </c>
      <c r="I303" s="8">
        <v>2014</v>
      </c>
      <c r="J303" s="8">
        <v>2014</v>
      </c>
      <c r="K303" s="8" t="s">
        <v>493</v>
      </c>
      <c r="L303" s="8">
        <v>4822.2662540000001</v>
      </c>
      <c r="M303" s="8" t="s">
        <v>494</v>
      </c>
      <c r="N303" s="8" t="s">
        <v>495</v>
      </c>
      <c r="O303" s="8" t="s">
        <v>681</v>
      </c>
    </row>
    <row r="304" spans="1:15" ht="15.5" hidden="1" x14ac:dyDescent="0.35">
      <c r="A304" s="8" t="s">
        <v>677</v>
      </c>
      <c r="B304" s="8" t="s">
        <v>678</v>
      </c>
      <c r="C304" s="9" t="s">
        <v>694</v>
      </c>
      <c r="D304" s="8" t="s">
        <v>77</v>
      </c>
      <c r="E304" s="8">
        <v>6110</v>
      </c>
      <c r="F304" s="8" t="s">
        <v>490</v>
      </c>
      <c r="G304" s="9" t="s">
        <v>679</v>
      </c>
      <c r="H304" s="8" t="s">
        <v>680</v>
      </c>
      <c r="I304" s="8">
        <v>2015</v>
      </c>
      <c r="J304" s="8">
        <v>2015</v>
      </c>
      <c r="K304" s="8" t="s">
        <v>493</v>
      </c>
      <c r="L304" s="8">
        <v>4797.7383069999996</v>
      </c>
      <c r="M304" s="8" t="s">
        <v>494</v>
      </c>
      <c r="N304" s="8" t="s">
        <v>495</v>
      </c>
      <c r="O304" s="8" t="s">
        <v>681</v>
      </c>
    </row>
    <row r="305" spans="1:15" ht="15.5" hidden="1" x14ac:dyDescent="0.35">
      <c r="A305" s="8" t="s">
        <v>677</v>
      </c>
      <c r="B305" s="8" t="s">
        <v>678</v>
      </c>
      <c r="C305" s="9" t="s">
        <v>694</v>
      </c>
      <c r="D305" s="8" t="s">
        <v>77</v>
      </c>
      <c r="E305" s="8">
        <v>6110</v>
      </c>
      <c r="F305" s="8" t="s">
        <v>490</v>
      </c>
      <c r="G305" s="9" t="s">
        <v>679</v>
      </c>
      <c r="H305" s="8" t="s">
        <v>680</v>
      </c>
      <c r="I305" s="8">
        <v>2016</v>
      </c>
      <c r="J305" s="8">
        <v>2016</v>
      </c>
      <c r="K305" s="8" t="s">
        <v>493</v>
      </c>
      <c r="L305" s="8">
        <v>4952.6761889999998</v>
      </c>
      <c r="M305" s="8" t="s">
        <v>494</v>
      </c>
      <c r="N305" s="8" t="s">
        <v>495</v>
      </c>
      <c r="O305" s="8" t="s">
        <v>681</v>
      </c>
    </row>
    <row r="306" spans="1:15" ht="15.5" hidden="1" x14ac:dyDescent="0.35">
      <c r="A306" s="8" t="s">
        <v>677</v>
      </c>
      <c r="B306" s="8" t="s">
        <v>678</v>
      </c>
      <c r="C306" s="9" t="s">
        <v>694</v>
      </c>
      <c r="D306" s="8" t="s">
        <v>77</v>
      </c>
      <c r="E306" s="8">
        <v>6110</v>
      </c>
      <c r="F306" s="8" t="s">
        <v>490</v>
      </c>
      <c r="G306" s="9" t="s">
        <v>679</v>
      </c>
      <c r="H306" s="8" t="s">
        <v>680</v>
      </c>
      <c r="I306" s="8">
        <v>2017</v>
      </c>
      <c r="J306" s="8">
        <v>2017</v>
      </c>
      <c r="K306" s="8" t="s">
        <v>493</v>
      </c>
      <c r="L306" s="8">
        <v>5180.9135150000002</v>
      </c>
      <c r="M306" s="8" t="s">
        <v>494</v>
      </c>
      <c r="N306" s="8" t="s">
        <v>495</v>
      </c>
      <c r="O306" s="8" t="s">
        <v>681</v>
      </c>
    </row>
    <row r="307" spans="1:15" ht="15.5" hidden="1" x14ac:dyDescent="0.35">
      <c r="A307" s="8" t="s">
        <v>677</v>
      </c>
      <c r="B307" s="8" t="s">
        <v>678</v>
      </c>
      <c r="C307" s="9" t="s">
        <v>694</v>
      </c>
      <c r="D307" s="8" t="s">
        <v>77</v>
      </c>
      <c r="E307" s="8">
        <v>6110</v>
      </c>
      <c r="F307" s="8" t="s">
        <v>490</v>
      </c>
      <c r="G307" s="9" t="s">
        <v>679</v>
      </c>
      <c r="H307" s="8" t="s">
        <v>680</v>
      </c>
      <c r="I307" s="8">
        <v>2018</v>
      </c>
      <c r="J307" s="8">
        <v>2018</v>
      </c>
      <c r="K307" s="8" t="s">
        <v>493</v>
      </c>
      <c r="L307" s="8">
        <v>5408.9692800000003</v>
      </c>
      <c r="M307" s="8" t="s">
        <v>494</v>
      </c>
      <c r="N307" s="8" t="s">
        <v>495</v>
      </c>
      <c r="O307" s="8" t="s">
        <v>681</v>
      </c>
    </row>
    <row r="308" spans="1:15" ht="15.5" hidden="1" x14ac:dyDescent="0.35">
      <c r="A308" s="8" t="s">
        <v>677</v>
      </c>
      <c r="B308" s="8" t="s">
        <v>678</v>
      </c>
      <c r="C308" s="9" t="s">
        <v>695</v>
      </c>
      <c r="D308" s="8" t="s">
        <v>80</v>
      </c>
      <c r="E308" s="8">
        <v>6110</v>
      </c>
      <c r="F308" s="8" t="s">
        <v>490</v>
      </c>
      <c r="G308" s="9" t="s">
        <v>679</v>
      </c>
      <c r="H308" s="8" t="s">
        <v>680</v>
      </c>
      <c r="I308" s="8">
        <v>2010</v>
      </c>
      <c r="J308" s="8">
        <v>2010</v>
      </c>
      <c r="K308" s="8" t="s">
        <v>493</v>
      </c>
      <c r="L308" s="8">
        <v>3677.739771</v>
      </c>
      <c r="M308" s="8" t="s">
        <v>494</v>
      </c>
      <c r="N308" s="8" t="s">
        <v>495</v>
      </c>
      <c r="O308" s="8" t="s">
        <v>681</v>
      </c>
    </row>
    <row r="309" spans="1:15" ht="15.5" hidden="1" x14ac:dyDescent="0.35">
      <c r="A309" s="8" t="s">
        <v>677</v>
      </c>
      <c r="B309" s="8" t="s">
        <v>678</v>
      </c>
      <c r="C309" s="9" t="s">
        <v>695</v>
      </c>
      <c r="D309" s="8" t="s">
        <v>80</v>
      </c>
      <c r="E309" s="8">
        <v>6110</v>
      </c>
      <c r="F309" s="8" t="s">
        <v>490</v>
      </c>
      <c r="G309" s="9" t="s">
        <v>679</v>
      </c>
      <c r="H309" s="8" t="s">
        <v>680</v>
      </c>
      <c r="I309" s="8">
        <v>2011</v>
      </c>
      <c r="J309" s="8">
        <v>2011</v>
      </c>
      <c r="K309" s="8" t="s">
        <v>493</v>
      </c>
      <c r="L309" s="8">
        <v>3954.5115540000002</v>
      </c>
      <c r="M309" s="8" t="s">
        <v>494</v>
      </c>
      <c r="N309" s="8" t="s">
        <v>495</v>
      </c>
      <c r="O309" s="8" t="s">
        <v>681</v>
      </c>
    </row>
    <row r="310" spans="1:15" ht="15.5" hidden="1" x14ac:dyDescent="0.35">
      <c r="A310" s="8" t="s">
        <v>677</v>
      </c>
      <c r="B310" s="8" t="s">
        <v>678</v>
      </c>
      <c r="C310" s="9" t="s">
        <v>695</v>
      </c>
      <c r="D310" s="8" t="s">
        <v>80</v>
      </c>
      <c r="E310" s="8">
        <v>6110</v>
      </c>
      <c r="F310" s="8" t="s">
        <v>490</v>
      </c>
      <c r="G310" s="9" t="s">
        <v>679</v>
      </c>
      <c r="H310" s="8" t="s">
        <v>680</v>
      </c>
      <c r="I310" s="8">
        <v>2012</v>
      </c>
      <c r="J310" s="8">
        <v>2012</v>
      </c>
      <c r="K310" s="8" t="s">
        <v>493</v>
      </c>
      <c r="L310" s="8">
        <v>3993.519358</v>
      </c>
      <c r="M310" s="8" t="s">
        <v>494</v>
      </c>
      <c r="N310" s="8" t="s">
        <v>495</v>
      </c>
      <c r="O310" s="8" t="s">
        <v>681</v>
      </c>
    </row>
    <row r="311" spans="1:15" ht="15.5" hidden="1" x14ac:dyDescent="0.35">
      <c r="A311" s="8" t="s">
        <v>677</v>
      </c>
      <c r="B311" s="8" t="s">
        <v>678</v>
      </c>
      <c r="C311" s="9" t="s">
        <v>695</v>
      </c>
      <c r="D311" s="8" t="s">
        <v>80</v>
      </c>
      <c r="E311" s="8">
        <v>6110</v>
      </c>
      <c r="F311" s="8" t="s">
        <v>490</v>
      </c>
      <c r="G311" s="9" t="s">
        <v>679</v>
      </c>
      <c r="H311" s="8" t="s">
        <v>680</v>
      </c>
      <c r="I311" s="8">
        <v>2013</v>
      </c>
      <c r="J311" s="8">
        <v>2013</v>
      </c>
      <c r="K311" s="8" t="s">
        <v>493</v>
      </c>
      <c r="L311" s="8">
        <v>4495.9918870000001</v>
      </c>
      <c r="M311" s="8" t="s">
        <v>494</v>
      </c>
      <c r="N311" s="8" t="s">
        <v>495</v>
      </c>
      <c r="O311" s="8" t="s">
        <v>681</v>
      </c>
    </row>
    <row r="312" spans="1:15" ht="15.5" hidden="1" x14ac:dyDescent="0.35">
      <c r="A312" s="8" t="s">
        <v>677</v>
      </c>
      <c r="B312" s="8" t="s">
        <v>678</v>
      </c>
      <c r="C312" s="9" t="s">
        <v>695</v>
      </c>
      <c r="D312" s="8" t="s">
        <v>80</v>
      </c>
      <c r="E312" s="8">
        <v>6110</v>
      </c>
      <c r="F312" s="8" t="s">
        <v>490</v>
      </c>
      <c r="G312" s="9" t="s">
        <v>679</v>
      </c>
      <c r="H312" s="8" t="s">
        <v>680</v>
      </c>
      <c r="I312" s="8">
        <v>2014</v>
      </c>
      <c r="J312" s="8">
        <v>2014</v>
      </c>
      <c r="K312" s="8" t="s">
        <v>493</v>
      </c>
      <c r="L312" s="8">
        <v>4971.1279679999998</v>
      </c>
      <c r="M312" s="8" t="s">
        <v>494</v>
      </c>
      <c r="N312" s="8" t="s">
        <v>495</v>
      </c>
      <c r="O312" s="8" t="s">
        <v>681</v>
      </c>
    </row>
    <row r="313" spans="1:15" ht="15.5" hidden="1" x14ac:dyDescent="0.35">
      <c r="A313" s="8" t="s">
        <v>677</v>
      </c>
      <c r="B313" s="8" t="s">
        <v>678</v>
      </c>
      <c r="C313" s="9" t="s">
        <v>695</v>
      </c>
      <c r="D313" s="8" t="s">
        <v>80</v>
      </c>
      <c r="E313" s="8">
        <v>6110</v>
      </c>
      <c r="F313" s="8" t="s">
        <v>490</v>
      </c>
      <c r="G313" s="9" t="s">
        <v>679</v>
      </c>
      <c r="H313" s="8" t="s">
        <v>680</v>
      </c>
      <c r="I313" s="8">
        <v>2015</v>
      </c>
      <c r="J313" s="8">
        <v>2015</v>
      </c>
      <c r="K313" s="8" t="s">
        <v>493</v>
      </c>
      <c r="L313" s="8">
        <v>4565.4648989999996</v>
      </c>
      <c r="M313" s="8" t="s">
        <v>494</v>
      </c>
      <c r="N313" s="8" t="s">
        <v>495</v>
      </c>
      <c r="O313" s="8" t="s">
        <v>681</v>
      </c>
    </row>
    <row r="314" spans="1:15" ht="15.5" hidden="1" x14ac:dyDescent="0.35">
      <c r="A314" s="8" t="s">
        <v>677</v>
      </c>
      <c r="B314" s="8" t="s">
        <v>678</v>
      </c>
      <c r="C314" s="9" t="s">
        <v>695</v>
      </c>
      <c r="D314" s="8" t="s">
        <v>80</v>
      </c>
      <c r="E314" s="8">
        <v>6110</v>
      </c>
      <c r="F314" s="8" t="s">
        <v>490</v>
      </c>
      <c r="G314" s="9" t="s">
        <v>679</v>
      </c>
      <c r="H314" s="8" t="s">
        <v>680</v>
      </c>
      <c r="I314" s="8">
        <v>2016</v>
      </c>
      <c r="J314" s="8">
        <v>2016</v>
      </c>
      <c r="K314" s="8" t="s">
        <v>493</v>
      </c>
      <c r="L314" s="8">
        <v>4747.3394250000001</v>
      </c>
      <c r="M314" s="8" t="s">
        <v>494</v>
      </c>
      <c r="N314" s="8" t="s">
        <v>495</v>
      </c>
      <c r="O314" s="8" t="s">
        <v>681</v>
      </c>
    </row>
    <row r="315" spans="1:15" ht="15.5" hidden="1" x14ac:dyDescent="0.35">
      <c r="A315" s="8" t="s">
        <v>677</v>
      </c>
      <c r="B315" s="8" t="s">
        <v>678</v>
      </c>
      <c r="C315" s="9" t="s">
        <v>695</v>
      </c>
      <c r="D315" s="8" t="s">
        <v>80</v>
      </c>
      <c r="E315" s="8">
        <v>6110</v>
      </c>
      <c r="F315" s="8" t="s">
        <v>490</v>
      </c>
      <c r="G315" s="9" t="s">
        <v>679</v>
      </c>
      <c r="H315" s="8" t="s">
        <v>680</v>
      </c>
      <c r="I315" s="8">
        <v>2017</v>
      </c>
      <c r="J315" s="8">
        <v>2017</v>
      </c>
      <c r="K315" s="8" t="s">
        <v>493</v>
      </c>
      <c r="L315" s="8">
        <v>5031.6060260000004</v>
      </c>
      <c r="M315" s="8" t="s">
        <v>494</v>
      </c>
      <c r="N315" s="8" t="s">
        <v>495</v>
      </c>
      <c r="O315" s="8" t="s">
        <v>681</v>
      </c>
    </row>
    <row r="316" spans="1:15" ht="15.5" hidden="1" x14ac:dyDescent="0.35">
      <c r="A316" s="8" t="s">
        <v>677</v>
      </c>
      <c r="B316" s="8" t="s">
        <v>678</v>
      </c>
      <c r="C316" s="9" t="s">
        <v>695</v>
      </c>
      <c r="D316" s="8" t="s">
        <v>80</v>
      </c>
      <c r="E316" s="8">
        <v>6110</v>
      </c>
      <c r="F316" s="8" t="s">
        <v>490</v>
      </c>
      <c r="G316" s="9" t="s">
        <v>679</v>
      </c>
      <c r="H316" s="8" t="s">
        <v>680</v>
      </c>
      <c r="I316" s="8">
        <v>2018</v>
      </c>
      <c r="J316" s="8">
        <v>2018</v>
      </c>
      <c r="K316" s="8" t="s">
        <v>493</v>
      </c>
      <c r="L316" s="8">
        <v>5580.8997490000002</v>
      </c>
      <c r="M316" s="8" t="s">
        <v>494</v>
      </c>
      <c r="N316" s="8" t="s">
        <v>495</v>
      </c>
      <c r="O316" s="8" t="s">
        <v>681</v>
      </c>
    </row>
    <row r="317" spans="1:15" ht="15.5" hidden="1" x14ac:dyDescent="0.35">
      <c r="A317" s="8" t="s">
        <v>677</v>
      </c>
      <c r="B317" s="8" t="s">
        <v>678</v>
      </c>
      <c r="C317" s="9" t="s">
        <v>535</v>
      </c>
      <c r="D317" s="8" t="s">
        <v>82</v>
      </c>
      <c r="E317" s="8">
        <v>6110</v>
      </c>
      <c r="F317" s="8" t="s">
        <v>490</v>
      </c>
      <c r="G317" s="9" t="s">
        <v>679</v>
      </c>
      <c r="H317" s="8" t="s">
        <v>680</v>
      </c>
      <c r="I317" s="8">
        <v>2010</v>
      </c>
      <c r="J317" s="8">
        <v>2010</v>
      </c>
      <c r="K317" s="8" t="s">
        <v>493</v>
      </c>
      <c r="L317" s="8">
        <v>24149.581417000001</v>
      </c>
      <c r="M317" s="8" t="s">
        <v>494</v>
      </c>
      <c r="N317" s="8" t="s">
        <v>495</v>
      </c>
      <c r="O317" s="8" t="s">
        <v>681</v>
      </c>
    </row>
    <row r="318" spans="1:15" ht="15.5" hidden="1" x14ac:dyDescent="0.35">
      <c r="A318" s="8" t="s">
        <v>677</v>
      </c>
      <c r="B318" s="8" t="s">
        <v>678</v>
      </c>
      <c r="C318" s="9" t="s">
        <v>535</v>
      </c>
      <c r="D318" s="8" t="s">
        <v>82</v>
      </c>
      <c r="E318" s="8">
        <v>6110</v>
      </c>
      <c r="F318" s="8" t="s">
        <v>490</v>
      </c>
      <c r="G318" s="9" t="s">
        <v>679</v>
      </c>
      <c r="H318" s="8" t="s">
        <v>680</v>
      </c>
      <c r="I318" s="8">
        <v>2011</v>
      </c>
      <c r="J318" s="8">
        <v>2011</v>
      </c>
      <c r="K318" s="8" t="s">
        <v>493</v>
      </c>
      <c r="L318" s="8">
        <v>31655.410243999999</v>
      </c>
      <c r="M318" s="8" t="s">
        <v>494</v>
      </c>
      <c r="N318" s="8" t="s">
        <v>495</v>
      </c>
      <c r="O318" s="8" t="s">
        <v>681</v>
      </c>
    </row>
    <row r="319" spans="1:15" ht="15.5" hidden="1" x14ac:dyDescent="0.35">
      <c r="A319" s="8" t="s">
        <v>677</v>
      </c>
      <c r="B319" s="8" t="s">
        <v>678</v>
      </c>
      <c r="C319" s="9" t="s">
        <v>535</v>
      </c>
      <c r="D319" s="8" t="s">
        <v>82</v>
      </c>
      <c r="E319" s="8">
        <v>6110</v>
      </c>
      <c r="F319" s="8" t="s">
        <v>490</v>
      </c>
      <c r="G319" s="9" t="s">
        <v>679</v>
      </c>
      <c r="H319" s="8" t="s">
        <v>680</v>
      </c>
      <c r="I319" s="8">
        <v>2012</v>
      </c>
      <c r="J319" s="8">
        <v>2012</v>
      </c>
      <c r="K319" s="8" t="s">
        <v>493</v>
      </c>
      <c r="L319" s="8">
        <v>33124.887149000002</v>
      </c>
      <c r="M319" s="8" t="s">
        <v>494</v>
      </c>
      <c r="N319" s="8" t="s">
        <v>495</v>
      </c>
      <c r="O319" s="8" t="s">
        <v>681</v>
      </c>
    </row>
    <row r="320" spans="1:15" ht="15.5" hidden="1" x14ac:dyDescent="0.35">
      <c r="A320" s="8" t="s">
        <v>677</v>
      </c>
      <c r="B320" s="8" t="s">
        <v>678</v>
      </c>
      <c r="C320" s="9" t="s">
        <v>535</v>
      </c>
      <c r="D320" s="8" t="s">
        <v>82</v>
      </c>
      <c r="E320" s="8">
        <v>6110</v>
      </c>
      <c r="F320" s="8" t="s">
        <v>490</v>
      </c>
      <c r="G320" s="9" t="s">
        <v>679</v>
      </c>
      <c r="H320" s="8" t="s">
        <v>680</v>
      </c>
      <c r="I320" s="8">
        <v>2013</v>
      </c>
      <c r="J320" s="8">
        <v>2013</v>
      </c>
      <c r="K320" s="8" t="s">
        <v>493</v>
      </c>
      <c r="L320" s="8">
        <v>34991.376989999997</v>
      </c>
      <c r="M320" s="8" t="s">
        <v>494</v>
      </c>
      <c r="N320" s="8" t="s">
        <v>495</v>
      </c>
      <c r="O320" s="8" t="s">
        <v>681</v>
      </c>
    </row>
    <row r="321" spans="1:15" ht="15.5" hidden="1" x14ac:dyDescent="0.35">
      <c r="A321" s="8" t="s">
        <v>677</v>
      </c>
      <c r="B321" s="8" t="s">
        <v>678</v>
      </c>
      <c r="C321" s="9" t="s">
        <v>535</v>
      </c>
      <c r="D321" s="8" t="s">
        <v>82</v>
      </c>
      <c r="E321" s="8">
        <v>6110</v>
      </c>
      <c r="F321" s="8" t="s">
        <v>490</v>
      </c>
      <c r="G321" s="9" t="s">
        <v>679</v>
      </c>
      <c r="H321" s="8" t="s">
        <v>680</v>
      </c>
      <c r="I321" s="8">
        <v>2014</v>
      </c>
      <c r="J321" s="8">
        <v>2014</v>
      </c>
      <c r="K321" s="8" t="s">
        <v>493</v>
      </c>
      <c r="L321" s="8">
        <v>28613.921466</v>
      </c>
      <c r="M321" s="8" t="s">
        <v>494</v>
      </c>
      <c r="N321" s="8" t="s">
        <v>495</v>
      </c>
      <c r="O321" s="8" t="s">
        <v>681</v>
      </c>
    </row>
    <row r="322" spans="1:15" ht="15.5" hidden="1" x14ac:dyDescent="0.35">
      <c r="A322" s="8" t="s">
        <v>677</v>
      </c>
      <c r="B322" s="8" t="s">
        <v>678</v>
      </c>
      <c r="C322" s="9" t="s">
        <v>535</v>
      </c>
      <c r="D322" s="8" t="s">
        <v>82</v>
      </c>
      <c r="E322" s="8">
        <v>6110</v>
      </c>
      <c r="F322" s="8" t="s">
        <v>490</v>
      </c>
      <c r="G322" s="9" t="s">
        <v>679</v>
      </c>
      <c r="H322" s="8" t="s">
        <v>680</v>
      </c>
      <c r="I322" s="8">
        <v>2015</v>
      </c>
      <c r="J322" s="8">
        <v>2015</v>
      </c>
      <c r="K322" s="8" t="s">
        <v>493</v>
      </c>
      <c r="L322" s="8">
        <v>29095.505612000001</v>
      </c>
      <c r="M322" s="8" t="s">
        <v>494</v>
      </c>
      <c r="N322" s="8" t="s">
        <v>495</v>
      </c>
      <c r="O322" s="8" t="s">
        <v>681</v>
      </c>
    </row>
    <row r="323" spans="1:15" ht="15.5" hidden="1" x14ac:dyDescent="0.35">
      <c r="A323" s="8" t="s">
        <v>677</v>
      </c>
      <c r="B323" s="8" t="s">
        <v>678</v>
      </c>
      <c r="C323" s="9" t="s">
        <v>535</v>
      </c>
      <c r="D323" s="8" t="s">
        <v>82</v>
      </c>
      <c r="E323" s="8">
        <v>6110</v>
      </c>
      <c r="F323" s="8" t="s">
        <v>490</v>
      </c>
      <c r="G323" s="9" t="s">
        <v>679</v>
      </c>
      <c r="H323" s="8" t="s">
        <v>680</v>
      </c>
      <c r="I323" s="8">
        <v>2016</v>
      </c>
      <c r="J323" s="8">
        <v>2016</v>
      </c>
      <c r="K323" s="8" t="s">
        <v>493</v>
      </c>
      <c r="L323" s="8">
        <v>28459.340841000001</v>
      </c>
      <c r="M323" s="8" t="s">
        <v>494</v>
      </c>
      <c r="N323" s="8" t="s">
        <v>495</v>
      </c>
      <c r="O323" s="8" t="s">
        <v>681</v>
      </c>
    </row>
    <row r="324" spans="1:15" ht="15.5" hidden="1" x14ac:dyDescent="0.35">
      <c r="A324" s="8" t="s">
        <v>677</v>
      </c>
      <c r="B324" s="8" t="s">
        <v>678</v>
      </c>
      <c r="C324" s="9" t="s">
        <v>535</v>
      </c>
      <c r="D324" s="8" t="s">
        <v>82</v>
      </c>
      <c r="E324" s="8">
        <v>6110</v>
      </c>
      <c r="F324" s="8" t="s">
        <v>490</v>
      </c>
      <c r="G324" s="9" t="s">
        <v>679</v>
      </c>
      <c r="H324" s="8" t="s">
        <v>680</v>
      </c>
      <c r="I324" s="8">
        <v>2017</v>
      </c>
      <c r="J324" s="8">
        <v>2017</v>
      </c>
      <c r="K324" s="8" t="s">
        <v>493</v>
      </c>
      <c r="L324" s="8">
        <v>29241.569769000002</v>
      </c>
      <c r="M324" s="8" t="s">
        <v>494</v>
      </c>
      <c r="N324" s="8" t="s">
        <v>495</v>
      </c>
      <c r="O324" s="8" t="s">
        <v>681</v>
      </c>
    </row>
    <row r="325" spans="1:15" ht="15.5" hidden="1" x14ac:dyDescent="0.35">
      <c r="A325" s="8" t="s">
        <v>677</v>
      </c>
      <c r="B325" s="8" t="s">
        <v>678</v>
      </c>
      <c r="C325" s="9" t="s">
        <v>535</v>
      </c>
      <c r="D325" s="8" t="s">
        <v>82</v>
      </c>
      <c r="E325" s="8">
        <v>6110</v>
      </c>
      <c r="F325" s="8" t="s">
        <v>490</v>
      </c>
      <c r="G325" s="9" t="s">
        <v>679</v>
      </c>
      <c r="H325" s="8" t="s">
        <v>680</v>
      </c>
      <c r="I325" s="8">
        <v>2018</v>
      </c>
      <c r="J325" s="8">
        <v>2018</v>
      </c>
      <c r="K325" s="8" t="s">
        <v>493</v>
      </c>
      <c r="L325" s="8">
        <v>31405.590146999999</v>
      </c>
      <c r="M325" s="8" t="s">
        <v>494</v>
      </c>
      <c r="N325" s="8" t="s">
        <v>495</v>
      </c>
      <c r="O325" s="8" t="s">
        <v>681</v>
      </c>
    </row>
    <row r="326" spans="1:15" ht="15.5" hidden="1" x14ac:dyDescent="0.35">
      <c r="A326" s="8" t="s">
        <v>677</v>
      </c>
      <c r="B326" s="8" t="s">
        <v>678</v>
      </c>
      <c r="C326" s="9" t="s">
        <v>696</v>
      </c>
      <c r="D326" s="8" t="s">
        <v>697</v>
      </c>
      <c r="E326" s="8">
        <v>6110</v>
      </c>
      <c r="F326" s="8" t="s">
        <v>490</v>
      </c>
      <c r="G326" s="9" t="s">
        <v>679</v>
      </c>
      <c r="H326" s="8" t="s">
        <v>680</v>
      </c>
      <c r="I326" s="8">
        <v>2010</v>
      </c>
      <c r="J326" s="8">
        <v>2010</v>
      </c>
      <c r="K326" s="8" t="s">
        <v>493</v>
      </c>
      <c r="L326" s="8">
        <v>13.379258999999999</v>
      </c>
      <c r="M326" s="8" t="s">
        <v>494</v>
      </c>
      <c r="N326" s="8" t="s">
        <v>495</v>
      </c>
      <c r="O326" s="8" t="s">
        <v>681</v>
      </c>
    </row>
    <row r="327" spans="1:15" ht="15.5" hidden="1" x14ac:dyDescent="0.35">
      <c r="A327" s="8" t="s">
        <v>677</v>
      </c>
      <c r="B327" s="8" t="s">
        <v>678</v>
      </c>
      <c r="C327" s="9" t="s">
        <v>696</v>
      </c>
      <c r="D327" s="8" t="s">
        <v>697</v>
      </c>
      <c r="E327" s="8">
        <v>6110</v>
      </c>
      <c r="F327" s="8" t="s">
        <v>490</v>
      </c>
      <c r="G327" s="9" t="s">
        <v>679</v>
      </c>
      <c r="H327" s="8" t="s">
        <v>680</v>
      </c>
      <c r="I327" s="8">
        <v>2011</v>
      </c>
      <c r="J327" s="8">
        <v>2011</v>
      </c>
      <c r="K327" s="8" t="s">
        <v>493</v>
      </c>
      <c r="L327" s="8">
        <v>14.169877</v>
      </c>
      <c r="M327" s="8" t="s">
        <v>494</v>
      </c>
      <c r="N327" s="8" t="s">
        <v>495</v>
      </c>
      <c r="O327" s="8" t="s">
        <v>681</v>
      </c>
    </row>
    <row r="328" spans="1:15" ht="15.5" hidden="1" x14ac:dyDescent="0.35">
      <c r="A328" s="8" t="s">
        <v>677</v>
      </c>
      <c r="B328" s="8" t="s">
        <v>678</v>
      </c>
      <c r="C328" s="9" t="s">
        <v>696</v>
      </c>
      <c r="D328" s="8" t="s">
        <v>697</v>
      </c>
      <c r="E328" s="8">
        <v>6110</v>
      </c>
      <c r="F328" s="8" t="s">
        <v>490</v>
      </c>
      <c r="G328" s="9" t="s">
        <v>679</v>
      </c>
      <c r="H328" s="8" t="s">
        <v>680</v>
      </c>
      <c r="I328" s="8">
        <v>2012</v>
      </c>
      <c r="J328" s="8">
        <v>2012</v>
      </c>
      <c r="K328" s="8" t="s">
        <v>493</v>
      </c>
      <c r="L328" s="8">
        <v>14.521474</v>
      </c>
      <c r="M328" s="8" t="s">
        <v>494</v>
      </c>
      <c r="N328" s="8" t="s">
        <v>495</v>
      </c>
      <c r="O328" s="8" t="s">
        <v>681</v>
      </c>
    </row>
    <row r="329" spans="1:15" ht="15.5" hidden="1" x14ac:dyDescent="0.35">
      <c r="A329" s="8" t="s">
        <v>677</v>
      </c>
      <c r="B329" s="8" t="s">
        <v>678</v>
      </c>
      <c r="C329" s="9" t="s">
        <v>696</v>
      </c>
      <c r="D329" s="8" t="s">
        <v>697</v>
      </c>
      <c r="E329" s="8">
        <v>6110</v>
      </c>
      <c r="F329" s="8" t="s">
        <v>490</v>
      </c>
      <c r="G329" s="9" t="s">
        <v>679</v>
      </c>
      <c r="H329" s="8" t="s">
        <v>680</v>
      </c>
      <c r="I329" s="8">
        <v>2013</v>
      </c>
      <c r="J329" s="8">
        <v>2013</v>
      </c>
      <c r="K329" s="8" t="s">
        <v>493</v>
      </c>
      <c r="L329" s="8">
        <v>15.266829</v>
      </c>
      <c r="M329" s="8" t="s">
        <v>494</v>
      </c>
      <c r="N329" s="8" t="s">
        <v>495</v>
      </c>
      <c r="O329" s="8" t="s">
        <v>681</v>
      </c>
    </row>
    <row r="330" spans="1:15" ht="15.5" hidden="1" x14ac:dyDescent="0.35">
      <c r="A330" s="8" t="s">
        <v>677</v>
      </c>
      <c r="B330" s="8" t="s">
        <v>678</v>
      </c>
      <c r="C330" s="9" t="s">
        <v>696</v>
      </c>
      <c r="D330" s="8" t="s">
        <v>697</v>
      </c>
      <c r="E330" s="8">
        <v>6110</v>
      </c>
      <c r="F330" s="8" t="s">
        <v>490</v>
      </c>
      <c r="G330" s="9" t="s">
        <v>679</v>
      </c>
      <c r="H330" s="8" t="s">
        <v>680</v>
      </c>
      <c r="I330" s="8">
        <v>2014</v>
      </c>
      <c r="J330" s="8">
        <v>2014</v>
      </c>
      <c r="K330" s="8" t="s">
        <v>493</v>
      </c>
      <c r="L330" s="8">
        <v>16.59939</v>
      </c>
      <c r="M330" s="8" t="s">
        <v>494</v>
      </c>
      <c r="N330" s="8" t="s">
        <v>495</v>
      </c>
      <c r="O330" s="8" t="s">
        <v>681</v>
      </c>
    </row>
    <row r="331" spans="1:15" ht="15.5" hidden="1" x14ac:dyDescent="0.35">
      <c r="A331" s="8" t="s">
        <v>677</v>
      </c>
      <c r="B331" s="8" t="s">
        <v>678</v>
      </c>
      <c r="C331" s="9" t="s">
        <v>696</v>
      </c>
      <c r="D331" s="8" t="s">
        <v>697</v>
      </c>
      <c r="E331" s="8">
        <v>6110</v>
      </c>
      <c r="F331" s="8" t="s">
        <v>490</v>
      </c>
      <c r="G331" s="9" t="s">
        <v>679</v>
      </c>
      <c r="H331" s="8" t="s">
        <v>680</v>
      </c>
      <c r="I331" s="8">
        <v>2015</v>
      </c>
      <c r="J331" s="8">
        <v>2015</v>
      </c>
      <c r="K331" s="8" t="s">
        <v>493</v>
      </c>
      <c r="L331" s="8">
        <v>18.119389999999999</v>
      </c>
      <c r="M331" s="8" t="s">
        <v>494</v>
      </c>
      <c r="N331" s="8" t="s">
        <v>495</v>
      </c>
      <c r="O331" s="8" t="s">
        <v>681</v>
      </c>
    </row>
    <row r="332" spans="1:15" ht="15.5" hidden="1" x14ac:dyDescent="0.35">
      <c r="A332" s="8" t="s">
        <v>677</v>
      </c>
      <c r="B332" s="8" t="s">
        <v>678</v>
      </c>
      <c r="C332" s="9" t="s">
        <v>696</v>
      </c>
      <c r="D332" s="8" t="s">
        <v>697</v>
      </c>
      <c r="E332" s="8">
        <v>6110</v>
      </c>
      <c r="F332" s="8" t="s">
        <v>490</v>
      </c>
      <c r="G332" s="9" t="s">
        <v>679</v>
      </c>
      <c r="H332" s="8" t="s">
        <v>680</v>
      </c>
      <c r="I332" s="8">
        <v>2016</v>
      </c>
      <c r="J332" s="8">
        <v>2016</v>
      </c>
      <c r="K332" s="8" t="s">
        <v>493</v>
      </c>
      <c r="L332" s="8">
        <v>19.747073</v>
      </c>
      <c r="M332" s="8" t="s">
        <v>494</v>
      </c>
      <c r="N332" s="8" t="s">
        <v>495</v>
      </c>
      <c r="O332" s="8" t="s">
        <v>681</v>
      </c>
    </row>
    <row r="333" spans="1:15" ht="15.5" hidden="1" x14ac:dyDescent="0.35">
      <c r="A333" s="8" t="s">
        <v>677</v>
      </c>
      <c r="B333" s="8" t="s">
        <v>678</v>
      </c>
      <c r="C333" s="9" t="s">
        <v>696</v>
      </c>
      <c r="D333" s="8" t="s">
        <v>697</v>
      </c>
      <c r="E333" s="8">
        <v>6110</v>
      </c>
      <c r="F333" s="8" t="s">
        <v>490</v>
      </c>
      <c r="G333" s="9" t="s">
        <v>679</v>
      </c>
      <c r="H333" s="8" t="s">
        <v>680</v>
      </c>
      <c r="I333" s="8">
        <v>2017</v>
      </c>
      <c r="J333" s="8">
        <v>2017</v>
      </c>
      <c r="K333" s="8" t="s">
        <v>493</v>
      </c>
      <c r="L333" s="8">
        <v>20.758659000000002</v>
      </c>
      <c r="M333" s="8" t="s">
        <v>494</v>
      </c>
      <c r="N333" s="8" t="s">
        <v>495</v>
      </c>
      <c r="O333" s="8" t="s">
        <v>681</v>
      </c>
    </row>
    <row r="334" spans="1:15" ht="15.5" hidden="1" x14ac:dyDescent="0.35">
      <c r="A334" s="8" t="s">
        <v>677</v>
      </c>
      <c r="B334" s="8" t="s">
        <v>678</v>
      </c>
      <c r="C334" s="9" t="s">
        <v>696</v>
      </c>
      <c r="D334" s="8" t="s">
        <v>697</v>
      </c>
      <c r="E334" s="8">
        <v>6110</v>
      </c>
      <c r="F334" s="8" t="s">
        <v>490</v>
      </c>
      <c r="G334" s="9" t="s">
        <v>679</v>
      </c>
      <c r="H334" s="8" t="s">
        <v>680</v>
      </c>
      <c r="I334" s="8">
        <v>2018</v>
      </c>
      <c r="J334" s="8">
        <v>2018</v>
      </c>
      <c r="K334" s="8" t="s">
        <v>493</v>
      </c>
      <c r="L334" s="8">
        <v>21.440435000000001</v>
      </c>
      <c r="M334" s="8" t="s">
        <v>494</v>
      </c>
      <c r="N334" s="8" t="s">
        <v>495</v>
      </c>
      <c r="O334" s="8" t="s">
        <v>681</v>
      </c>
    </row>
    <row r="335" spans="1:15" ht="15.5" hidden="1" x14ac:dyDescent="0.35">
      <c r="A335" s="8" t="s">
        <v>677</v>
      </c>
      <c r="B335" s="8" t="s">
        <v>678</v>
      </c>
      <c r="C335" s="9" t="s">
        <v>536</v>
      </c>
      <c r="D335" s="8" t="s">
        <v>85</v>
      </c>
      <c r="E335" s="8">
        <v>6110</v>
      </c>
      <c r="F335" s="8" t="s">
        <v>490</v>
      </c>
      <c r="G335" s="9" t="s">
        <v>679</v>
      </c>
      <c r="H335" s="8" t="s">
        <v>680</v>
      </c>
      <c r="I335" s="8">
        <v>2010</v>
      </c>
      <c r="J335" s="8">
        <v>2010</v>
      </c>
      <c r="K335" s="8" t="s">
        <v>493</v>
      </c>
      <c r="L335" s="8">
        <v>785.36212599999999</v>
      </c>
      <c r="M335" s="8" t="s">
        <v>494</v>
      </c>
      <c r="N335" s="8" t="s">
        <v>495</v>
      </c>
      <c r="O335" s="8" t="s">
        <v>681</v>
      </c>
    </row>
    <row r="336" spans="1:15" ht="15.5" hidden="1" x14ac:dyDescent="0.35">
      <c r="A336" s="8" t="s">
        <v>677</v>
      </c>
      <c r="B336" s="8" t="s">
        <v>678</v>
      </c>
      <c r="C336" s="9" t="s">
        <v>536</v>
      </c>
      <c r="D336" s="8" t="s">
        <v>85</v>
      </c>
      <c r="E336" s="8">
        <v>6110</v>
      </c>
      <c r="F336" s="8" t="s">
        <v>490</v>
      </c>
      <c r="G336" s="9" t="s">
        <v>679</v>
      </c>
      <c r="H336" s="8" t="s">
        <v>680</v>
      </c>
      <c r="I336" s="8">
        <v>2011</v>
      </c>
      <c r="J336" s="8">
        <v>2011</v>
      </c>
      <c r="K336" s="8" t="s">
        <v>493</v>
      </c>
      <c r="L336" s="8">
        <v>904.09084399999995</v>
      </c>
      <c r="M336" s="8" t="s">
        <v>494</v>
      </c>
      <c r="N336" s="8" t="s">
        <v>495</v>
      </c>
      <c r="O336" s="8" t="s">
        <v>681</v>
      </c>
    </row>
    <row r="337" spans="1:15" ht="15.5" hidden="1" x14ac:dyDescent="0.35">
      <c r="A337" s="8" t="s">
        <v>677</v>
      </c>
      <c r="B337" s="8" t="s">
        <v>678</v>
      </c>
      <c r="C337" s="9" t="s">
        <v>536</v>
      </c>
      <c r="D337" s="8" t="s">
        <v>85</v>
      </c>
      <c r="E337" s="8">
        <v>6110</v>
      </c>
      <c r="F337" s="8" t="s">
        <v>490</v>
      </c>
      <c r="G337" s="9" t="s">
        <v>679</v>
      </c>
      <c r="H337" s="8" t="s">
        <v>680</v>
      </c>
      <c r="I337" s="8">
        <v>2012</v>
      </c>
      <c r="J337" s="8">
        <v>2012</v>
      </c>
      <c r="K337" s="8" t="s">
        <v>493</v>
      </c>
      <c r="L337" s="8">
        <v>880.04444999999998</v>
      </c>
      <c r="M337" s="8" t="s">
        <v>494</v>
      </c>
      <c r="N337" s="8" t="s">
        <v>495</v>
      </c>
      <c r="O337" s="8" t="s">
        <v>681</v>
      </c>
    </row>
    <row r="338" spans="1:15" ht="15.5" hidden="1" x14ac:dyDescent="0.35">
      <c r="A338" s="8" t="s">
        <v>677</v>
      </c>
      <c r="B338" s="8" t="s">
        <v>678</v>
      </c>
      <c r="C338" s="9" t="s">
        <v>536</v>
      </c>
      <c r="D338" s="8" t="s">
        <v>85</v>
      </c>
      <c r="E338" s="8">
        <v>6110</v>
      </c>
      <c r="F338" s="8" t="s">
        <v>490</v>
      </c>
      <c r="G338" s="9" t="s">
        <v>679</v>
      </c>
      <c r="H338" s="8" t="s">
        <v>680</v>
      </c>
      <c r="I338" s="8">
        <v>2013</v>
      </c>
      <c r="J338" s="8">
        <v>2013</v>
      </c>
      <c r="K338" s="8" t="s">
        <v>493</v>
      </c>
      <c r="L338" s="8">
        <v>531.25558599999999</v>
      </c>
      <c r="M338" s="8" t="s">
        <v>494</v>
      </c>
      <c r="N338" s="8" t="s">
        <v>495</v>
      </c>
      <c r="O338" s="8" t="s">
        <v>681</v>
      </c>
    </row>
    <row r="339" spans="1:15" ht="15.5" hidden="1" x14ac:dyDescent="0.35">
      <c r="A339" s="8" t="s">
        <v>677</v>
      </c>
      <c r="B339" s="8" t="s">
        <v>678</v>
      </c>
      <c r="C339" s="9" t="s">
        <v>536</v>
      </c>
      <c r="D339" s="8" t="s">
        <v>85</v>
      </c>
      <c r="E339" s="8">
        <v>6110</v>
      </c>
      <c r="F339" s="8" t="s">
        <v>490</v>
      </c>
      <c r="G339" s="9" t="s">
        <v>679</v>
      </c>
      <c r="H339" s="8" t="s">
        <v>680</v>
      </c>
      <c r="I339" s="8">
        <v>2014</v>
      </c>
      <c r="J339" s="8">
        <v>2014</v>
      </c>
      <c r="K339" s="8" t="s">
        <v>493</v>
      </c>
      <c r="L339" s="8">
        <v>552.48739</v>
      </c>
      <c r="M339" s="8" t="s">
        <v>494</v>
      </c>
      <c r="N339" s="8" t="s">
        <v>495</v>
      </c>
      <c r="O339" s="8" t="s">
        <v>681</v>
      </c>
    </row>
    <row r="340" spans="1:15" ht="15.5" hidden="1" x14ac:dyDescent="0.35">
      <c r="A340" s="8" t="s">
        <v>677</v>
      </c>
      <c r="B340" s="8" t="s">
        <v>678</v>
      </c>
      <c r="C340" s="9" t="s">
        <v>536</v>
      </c>
      <c r="D340" s="8" t="s">
        <v>85</v>
      </c>
      <c r="E340" s="8">
        <v>6110</v>
      </c>
      <c r="F340" s="8" t="s">
        <v>490</v>
      </c>
      <c r="G340" s="9" t="s">
        <v>679</v>
      </c>
      <c r="H340" s="8" t="s">
        <v>680</v>
      </c>
      <c r="I340" s="8">
        <v>2015</v>
      </c>
      <c r="J340" s="8">
        <v>2015</v>
      </c>
      <c r="K340" s="8" t="s">
        <v>493</v>
      </c>
      <c r="L340" s="8">
        <v>506.11231400000003</v>
      </c>
      <c r="M340" s="8" t="s">
        <v>494</v>
      </c>
      <c r="N340" s="8" t="s">
        <v>495</v>
      </c>
      <c r="O340" s="8" t="s">
        <v>681</v>
      </c>
    </row>
    <row r="341" spans="1:15" ht="15.5" hidden="1" x14ac:dyDescent="0.35">
      <c r="A341" s="8" t="s">
        <v>677</v>
      </c>
      <c r="B341" s="8" t="s">
        <v>678</v>
      </c>
      <c r="C341" s="9" t="s">
        <v>536</v>
      </c>
      <c r="D341" s="8" t="s">
        <v>85</v>
      </c>
      <c r="E341" s="8">
        <v>6110</v>
      </c>
      <c r="F341" s="8" t="s">
        <v>490</v>
      </c>
      <c r="G341" s="9" t="s">
        <v>679</v>
      </c>
      <c r="H341" s="8" t="s">
        <v>680</v>
      </c>
      <c r="I341" s="8">
        <v>2016</v>
      </c>
      <c r="J341" s="8">
        <v>2016</v>
      </c>
      <c r="K341" s="8" t="s">
        <v>493</v>
      </c>
      <c r="L341" s="8">
        <v>568.23401899999999</v>
      </c>
      <c r="M341" s="8" t="s">
        <v>494</v>
      </c>
      <c r="N341" s="8" t="s">
        <v>495</v>
      </c>
      <c r="O341" s="8" t="s">
        <v>681</v>
      </c>
    </row>
    <row r="342" spans="1:15" ht="15.5" hidden="1" x14ac:dyDescent="0.35">
      <c r="A342" s="8" t="s">
        <v>677</v>
      </c>
      <c r="B342" s="8" t="s">
        <v>678</v>
      </c>
      <c r="C342" s="9" t="s">
        <v>536</v>
      </c>
      <c r="D342" s="8" t="s">
        <v>85</v>
      </c>
      <c r="E342" s="8">
        <v>6110</v>
      </c>
      <c r="F342" s="8" t="s">
        <v>490</v>
      </c>
      <c r="G342" s="9" t="s">
        <v>679</v>
      </c>
      <c r="H342" s="8" t="s">
        <v>680</v>
      </c>
      <c r="I342" s="8">
        <v>2017</v>
      </c>
      <c r="J342" s="8">
        <v>2017</v>
      </c>
      <c r="K342" s="8" t="s">
        <v>493</v>
      </c>
      <c r="L342" s="8">
        <v>619.04709500000001</v>
      </c>
      <c r="M342" s="8" t="s">
        <v>494</v>
      </c>
      <c r="N342" s="8" t="s">
        <v>495</v>
      </c>
      <c r="O342" s="8" t="s">
        <v>681</v>
      </c>
    </row>
    <row r="343" spans="1:15" ht="15.5" hidden="1" x14ac:dyDescent="0.35">
      <c r="A343" s="8" t="s">
        <v>677</v>
      </c>
      <c r="B343" s="8" t="s">
        <v>678</v>
      </c>
      <c r="C343" s="9" t="s">
        <v>536</v>
      </c>
      <c r="D343" s="8" t="s">
        <v>85</v>
      </c>
      <c r="E343" s="8">
        <v>6110</v>
      </c>
      <c r="F343" s="8" t="s">
        <v>490</v>
      </c>
      <c r="G343" s="9" t="s">
        <v>679</v>
      </c>
      <c r="H343" s="8" t="s">
        <v>680</v>
      </c>
      <c r="I343" s="8">
        <v>2018</v>
      </c>
      <c r="J343" s="8">
        <v>2018</v>
      </c>
      <c r="K343" s="8" t="s">
        <v>493</v>
      </c>
      <c r="L343" s="8">
        <v>698.195334</v>
      </c>
      <c r="M343" s="8" t="s">
        <v>494</v>
      </c>
      <c r="N343" s="8" t="s">
        <v>495</v>
      </c>
      <c r="O343" s="8" t="s">
        <v>681</v>
      </c>
    </row>
    <row r="344" spans="1:15" ht="15.5" hidden="1" x14ac:dyDescent="0.35">
      <c r="A344" s="8" t="s">
        <v>677</v>
      </c>
      <c r="B344" s="8" t="s">
        <v>678</v>
      </c>
      <c r="C344" s="9" t="s">
        <v>698</v>
      </c>
      <c r="D344" s="8" t="s">
        <v>389</v>
      </c>
      <c r="E344" s="8">
        <v>6110</v>
      </c>
      <c r="F344" s="8" t="s">
        <v>490</v>
      </c>
      <c r="G344" s="9" t="s">
        <v>679</v>
      </c>
      <c r="H344" s="8" t="s">
        <v>680</v>
      </c>
      <c r="I344" s="8">
        <v>2010</v>
      </c>
      <c r="J344" s="8">
        <v>2010</v>
      </c>
      <c r="K344" s="8" t="s">
        <v>493</v>
      </c>
      <c r="L344" s="8">
        <v>3424.7904229999999</v>
      </c>
      <c r="M344" s="8" t="s">
        <v>494</v>
      </c>
      <c r="N344" s="8" t="s">
        <v>495</v>
      </c>
      <c r="O344" s="8" t="s">
        <v>681</v>
      </c>
    </row>
    <row r="345" spans="1:15" ht="15.5" hidden="1" x14ac:dyDescent="0.35">
      <c r="A345" s="8" t="s">
        <v>677</v>
      </c>
      <c r="B345" s="8" t="s">
        <v>678</v>
      </c>
      <c r="C345" s="9" t="s">
        <v>698</v>
      </c>
      <c r="D345" s="8" t="s">
        <v>389</v>
      </c>
      <c r="E345" s="8">
        <v>6110</v>
      </c>
      <c r="F345" s="8" t="s">
        <v>490</v>
      </c>
      <c r="G345" s="9" t="s">
        <v>679</v>
      </c>
      <c r="H345" s="8" t="s">
        <v>680</v>
      </c>
      <c r="I345" s="8">
        <v>2011</v>
      </c>
      <c r="J345" s="8">
        <v>2011</v>
      </c>
      <c r="K345" s="8" t="s">
        <v>493</v>
      </c>
      <c r="L345" s="8">
        <v>3077.685078</v>
      </c>
      <c r="M345" s="8" t="s">
        <v>494</v>
      </c>
      <c r="N345" s="8" t="s">
        <v>495</v>
      </c>
      <c r="O345" s="8" t="s">
        <v>681</v>
      </c>
    </row>
    <row r="346" spans="1:15" ht="15.5" hidden="1" x14ac:dyDescent="0.35">
      <c r="A346" s="8" t="s">
        <v>677</v>
      </c>
      <c r="B346" s="8" t="s">
        <v>678</v>
      </c>
      <c r="C346" s="9" t="s">
        <v>698</v>
      </c>
      <c r="D346" s="8" t="s">
        <v>389</v>
      </c>
      <c r="E346" s="8">
        <v>6110</v>
      </c>
      <c r="F346" s="8" t="s">
        <v>490</v>
      </c>
      <c r="G346" s="9" t="s">
        <v>679</v>
      </c>
      <c r="H346" s="8" t="s">
        <v>680</v>
      </c>
      <c r="I346" s="8">
        <v>2012</v>
      </c>
      <c r="J346" s="8">
        <v>2012</v>
      </c>
      <c r="K346" s="8" t="s">
        <v>493</v>
      </c>
      <c r="L346" s="8">
        <v>3414.8233799999998</v>
      </c>
      <c r="M346" s="8" t="s">
        <v>494</v>
      </c>
      <c r="N346" s="8" t="s">
        <v>495</v>
      </c>
      <c r="O346" s="8" t="s">
        <v>681</v>
      </c>
    </row>
    <row r="347" spans="1:15" ht="15.5" hidden="1" x14ac:dyDescent="0.35">
      <c r="A347" s="8" t="s">
        <v>677</v>
      </c>
      <c r="B347" s="8" t="s">
        <v>678</v>
      </c>
      <c r="C347" s="9" t="s">
        <v>698</v>
      </c>
      <c r="D347" s="8" t="s">
        <v>389</v>
      </c>
      <c r="E347" s="8">
        <v>6110</v>
      </c>
      <c r="F347" s="8" t="s">
        <v>490</v>
      </c>
      <c r="G347" s="9" t="s">
        <v>679</v>
      </c>
      <c r="H347" s="8" t="s">
        <v>680</v>
      </c>
      <c r="I347" s="8">
        <v>2013</v>
      </c>
      <c r="J347" s="8">
        <v>2013</v>
      </c>
      <c r="K347" s="8" t="s">
        <v>493</v>
      </c>
      <c r="L347" s="8">
        <v>4076.3295429999998</v>
      </c>
      <c r="M347" s="8" t="s">
        <v>494</v>
      </c>
      <c r="N347" s="8" t="s">
        <v>495</v>
      </c>
      <c r="O347" s="8" t="s">
        <v>681</v>
      </c>
    </row>
    <row r="348" spans="1:15" ht="15.5" hidden="1" x14ac:dyDescent="0.35">
      <c r="A348" s="8" t="s">
        <v>677</v>
      </c>
      <c r="B348" s="8" t="s">
        <v>678</v>
      </c>
      <c r="C348" s="9" t="s">
        <v>698</v>
      </c>
      <c r="D348" s="8" t="s">
        <v>389</v>
      </c>
      <c r="E348" s="8">
        <v>6110</v>
      </c>
      <c r="F348" s="8" t="s">
        <v>490</v>
      </c>
      <c r="G348" s="9" t="s">
        <v>679</v>
      </c>
      <c r="H348" s="8" t="s">
        <v>680</v>
      </c>
      <c r="I348" s="8">
        <v>2014</v>
      </c>
      <c r="J348" s="8">
        <v>2014</v>
      </c>
      <c r="K348" s="8" t="s">
        <v>493</v>
      </c>
      <c r="L348" s="8">
        <v>4095.26449</v>
      </c>
      <c r="M348" s="8" t="s">
        <v>494</v>
      </c>
      <c r="N348" s="8" t="s">
        <v>495</v>
      </c>
      <c r="O348" s="8" t="s">
        <v>681</v>
      </c>
    </row>
    <row r="349" spans="1:15" ht="15.5" hidden="1" x14ac:dyDescent="0.35">
      <c r="A349" s="8" t="s">
        <v>677</v>
      </c>
      <c r="B349" s="8" t="s">
        <v>678</v>
      </c>
      <c r="C349" s="9" t="s">
        <v>698</v>
      </c>
      <c r="D349" s="8" t="s">
        <v>389</v>
      </c>
      <c r="E349" s="8">
        <v>6110</v>
      </c>
      <c r="F349" s="8" t="s">
        <v>490</v>
      </c>
      <c r="G349" s="9" t="s">
        <v>679</v>
      </c>
      <c r="H349" s="8" t="s">
        <v>680</v>
      </c>
      <c r="I349" s="8">
        <v>2015</v>
      </c>
      <c r="J349" s="8">
        <v>2015</v>
      </c>
      <c r="K349" s="8" t="s">
        <v>493</v>
      </c>
      <c r="L349" s="8">
        <v>3398.6955429999998</v>
      </c>
      <c r="M349" s="8" t="s">
        <v>494</v>
      </c>
      <c r="N349" s="8" t="s">
        <v>495</v>
      </c>
      <c r="O349" s="8" t="s">
        <v>681</v>
      </c>
    </row>
    <row r="350" spans="1:15" ht="15.5" hidden="1" x14ac:dyDescent="0.35">
      <c r="A350" s="8" t="s">
        <v>677</v>
      </c>
      <c r="B350" s="8" t="s">
        <v>678</v>
      </c>
      <c r="C350" s="9" t="s">
        <v>698</v>
      </c>
      <c r="D350" s="8" t="s">
        <v>389</v>
      </c>
      <c r="E350" s="8">
        <v>6110</v>
      </c>
      <c r="F350" s="8" t="s">
        <v>490</v>
      </c>
      <c r="G350" s="9" t="s">
        <v>679</v>
      </c>
      <c r="H350" s="8" t="s">
        <v>680</v>
      </c>
      <c r="I350" s="8">
        <v>2016</v>
      </c>
      <c r="J350" s="8">
        <v>2016</v>
      </c>
      <c r="K350" s="8" t="s">
        <v>493</v>
      </c>
      <c r="L350" s="8">
        <v>3775.1819139999998</v>
      </c>
      <c r="M350" s="8" t="s">
        <v>494</v>
      </c>
      <c r="N350" s="8" t="s">
        <v>495</v>
      </c>
      <c r="O350" s="8" t="s">
        <v>681</v>
      </c>
    </row>
    <row r="351" spans="1:15" ht="15.5" hidden="1" x14ac:dyDescent="0.35">
      <c r="A351" s="8" t="s">
        <v>677</v>
      </c>
      <c r="B351" s="8" t="s">
        <v>678</v>
      </c>
      <c r="C351" s="9" t="s">
        <v>698</v>
      </c>
      <c r="D351" s="8" t="s">
        <v>389</v>
      </c>
      <c r="E351" s="8">
        <v>6110</v>
      </c>
      <c r="F351" s="8" t="s">
        <v>490</v>
      </c>
      <c r="G351" s="9" t="s">
        <v>679</v>
      </c>
      <c r="H351" s="8" t="s">
        <v>680</v>
      </c>
      <c r="I351" s="8">
        <v>2017</v>
      </c>
      <c r="J351" s="8">
        <v>2017</v>
      </c>
      <c r="K351" s="8" t="s">
        <v>493</v>
      </c>
      <c r="L351" s="8">
        <v>3538.6792650000002</v>
      </c>
      <c r="M351" s="8" t="s">
        <v>494</v>
      </c>
      <c r="N351" s="8" t="s">
        <v>495</v>
      </c>
      <c r="O351" s="8" t="s">
        <v>681</v>
      </c>
    </row>
    <row r="352" spans="1:15" ht="15.5" hidden="1" x14ac:dyDescent="0.35">
      <c r="A352" s="8" t="s">
        <v>677</v>
      </c>
      <c r="B352" s="8" t="s">
        <v>678</v>
      </c>
      <c r="C352" s="9" t="s">
        <v>698</v>
      </c>
      <c r="D352" s="8" t="s">
        <v>389</v>
      </c>
      <c r="E352" s="8">
        <v>6110</v>
      </c>
      <c r="F352" s="8" t="s">
        <v>490</v>
      </c>
      <c r="G352" s="9" t="s">
        <v>679</v>
      </c>
      <c r="H352" s="8" t="s">
        <v>680</v>
      </c>
      <c r="I352" s="8">
        <v>2018</v>
      </c>
      <c r="J352" s="8">
        <v>2018</v>
      </c>
      <c r="K352" s="8" t="s">
        <v>493</v>
      </c>
      <c r="L352" s="8">
        <v>3689.3115819999998</v>
      </c>
      <c r="M352" s="8" t="s">
        <v>494</v>
      </c>
      <c r="N352" s="8" t="s">
        <v>495</v>
      </c>
      <c r="O352" s="8" t="s">
        <v>681</v>
      </c>
    </row>
    <row r="353" spans="1:15" ht="15.5" hidden="1" x14ac:dyDescent="0.35">
      <c r="A353" s="8" t="s">
        <v>677</v>
      </c>
      <c r="B353" s="8" t="s">
        <v>678</v>
      </c>
      <c r="C353" s="9" t="s">
        <v>537</v>
      </c>
      <c r="D353" s="8" t="s">
        <v>87</v>
      </c>
      <c r="E353" s="8">
        <v>6110</v>
      </c>
      <c r="F353" s="8" t="s">
        <v>490</v>
      </c>
      <c r="G353" s="9" t="s">
        <v>679</v>
      </c>
      <c r="H353" s="8" t="s">
        <v>680</v>
      </c>
      <c r="I353" s="8">
        <v>2010</v>
      </c>
      <c r="J353" s="8">
        <v>2010</v>
      </c>
      <c r="K353" s="8" t="s">
        <v>493</v>
      </c>
      <c r="L353" s="8">
        <v>7902.0805190000001</v>
      </c>
      <c r="M353" s="8" t="s">
        <v>494</v>
      </c>
      <c r="N353" s="8" t="s">
        <v>495</v>
      </c>
      <c r="O353" s="8" t="s">
        <v>681</v>
      </c>
    </row>
    <row r="354" spans="1:15" ht="15.5" hidden="1" x14ac:dyDescent="0.35">
      <c r="A354" s="8" t="s">
        <v>677</v>
      </c>
      <c r="B354" s="8" t="s">
        <v>678</v>
      </c>
      <c r="C354" s="9" t="s">
        <v>537</v>
      </c>
      <c r="D354" s="8" t="s">
        <v>87</v>
      </c>
      <c r="E354" s="8">
        <v>6110</v>
      </c>
      <c r="F354" s="8" t="s">
        <v>490</v>
      </c>
      <c r="G354" s="9" t="s">
        <v>679</v>
      </c>
      <c r="H354" s="8" t="s">
        <v>680</v>
      </c>
      <c r="I354" s="8">
        <v>2011</v>
      </c>
      <c r="J354" s="8">
        <v>2011</v>
      </c>
      <c r="K354" s="8" t="s">
        <v>493</v>
      </c>
      <c r="L354" s="8">
        <v>9260.7007909999993</v>
      </c>
      <c r="M354" s="8" t="s">
        <v>494</v>
      </c>
      <c r="N354" s="8" t="s">
        <v>495</v>
      </c>
      <c r="O354" s="8" t="s">
        <v>681</v>
      </c>
    </row>
    <row r="355" spans="1:15" ht="15.5" hidden="1" x14ac:dyDescent="0.35">
      <c r="A355" s="8" t="s">
        <v>677</v>
      </c>
      <c r="B355" s="8" t="s">
        <v>678</v>
      </c>
      <c r="C355" s="9" t="s">
        <v>537</v>
      </c>
      <c r="D355" s="8" t="s">
        <v>87</v>
      </c>
      <c r="E355" s="8">
        <v>6110</v>
      </c>
      <c r="F355" s="8" t="s">
        <v>490</v>
      </c>
      <c r="G355" s="9" t="s">
        <v>679</v>
      </c>
      <c r="H355" s="8" t="s">
        <v>680</v>
      </c>
      <c r="I355" s="8">
        <v>2012</v>
      </c>
      <c r="J355" s="8">
        <v>2012</v>
      </c>
      <c r="K355" s="8" t="s">
        <v>493</v>
      </c>
      <c r="L355" s="8">
        <v>8827.8177360000009</v>
      </c>
      <c r="M355" s="8" t="s">
        <v>494</v>
      </c>
      <c r="N355" s="8" t="s">
        <v>495</v>
      </c>
      <c r="O355" s="8" t="s">
        <v>681</v>
      </c>
    </row>
    <row r="356" spans="1:15" ht="15.5" hidden="1" x14ac:dyDescent="0.35">
      <c r="A356" s="8" t="s">
        <v>677</v>
      </c>
      <c r="B356" s="8" t="s">
        <v>678</v>
      </c>
      <c r="C356" s="9" t="s">
        <v>537</v>
      </c>
      <c r="D356" s="8" t="s">
        <v>87</v>
      </c>
      <c r="E356" s="8">
        <v>6110</v>
      </c>
      <c r="F356" s="8" t="s">
        <v>490</v>
      </c>
      <c r="G356" s="9" t="s">
        <v>679</v>
      </c>
      <c r="H356" s="8" t="s">
        <v>680</v>
      </c>
      <c r="I356" s="8">
        <v>2013</v>
      </c>
      <c r="J356" s="8">
        <v>2013</v>
      </c>
      <c r="K356" s="8" t="s">
        <v>493</v>
      </c>
      <c r="L356" s="8">
        <v>9414.59123</v>
      </c>
      <c r="M356" s="8" t="s">
        <v>494</v>
      </c>
      <c r="N356" s="8" t="s">
        <v>495</v>
      </c>
      <c r="O356" s="8" t="s">
        <v>681</v>
      </c>
    </row>
    <row r="357" spans="1:15" ht="15.5" hidden="1" x14ac:dyDescent="0.35">
      <c r="A357" s="8" t="s">
        <v>677</v>
      </c>
      <c r="B357" s="8" t="s">
        <v>678</v>
      </c>
      <c r="C357" s="9" t="s">
        <v>537</v>
      </c>
      <c r="D357" s="8" t="s">
        <v>87</v>
      </c>
      <c r="E357" s="8">
        <v>6110</v>
      </c>
      <c r="F357" s="8" t="s">
        <v>490</v>
      </c>
      <c r="G357" s="9" t="s">
        <v>679</v>
      </c>
      <c r="H357" s="8" t="s">
        <v>680</v>
      </c>
      <c r="I357" s="8">
        <v>2014</v>
      </c>
      <c r="J357" s="8">
        <v>2014</v>
      </c>
      <c r="K357" s="8" t="s">
        <v>493</v>
      </c>
      <c r="L357" s="8">
        <v>9722.7563210000008</v>
      </c>
      <c r="M357" s="8" t="s">
        <v>494</v>
      </c>
      <c r="N357" s="8" t="s">
        <v>495</v>
      </c>
      <c r="O357" s="8" t="s">
        <v>681</v>
      </c>
    </row>
    <row r="358" spans="1:15" ht="15.5" hidden="1" x14ac:dyDescent="0.35">
      <c r="A358" s="8" t="s">
        <v>677</v>
      </c>
      <c r="B358" s="8" t="s">
        <v>678</v>
      </c>
      <c r="C358" s="9" t="s">
        <v>537</v>
      </c>
      <c r="D358" s="8" t="s">
        <v>87</v>
      </c>
      <c r="E358" s="8">
        <v>6110</v>
      </c>
      <c r="F358" s="8" t="s">
        <v>490</v>
      </c>
      <c r="G358" s="9" t="s">
        <v>679</v>
      </c>
      <c r="H358" s="8" t="s">
        <v>680</v>
      </c>
      <c r="I358" s="8">
        <v>2015</v>
      </c>
      <c r="J358" s="8">
        <v>2015</v>
      </c>
      <c r="K358" s="8" t="s">
        <v>493</v>
      </c>
      <c r="L358" s="8">
        <v>8875.9312279999995</v>
      </c>
      <c r="M358" s="8" t="s">
        <v>494</v>
      </c>
      <c r="N358" s="8" t="s">
        <v>495</v>
      </c>
      <c r="O358" s="8" t="s">
        <v>681</v>
      </c>
    </row>
    <row r="359" spans="1:15" ht="15.5" hidden="1" x14ac:dyDescent="0.35">
      <c r="A359" s="8" t="s">
        <v>677</v>
      </c>
      <c r="B359" s="8" t="s">
        <v>678</v>
      </c>
      <c r="C359" s="9" t="s">
        <v>537</v>
      </c>
      <c r="D359" s="8" t="s">
        <v>87</v>
      </c>
      <c r="E359" s="8">
        <v>6110</v>
      </c>
      <c r="F359" s="8" t="s">
        <v>490</v>
      </c>
      <c r="G359" s="9" t="s">
        <v>679</v>
      </c>
      <c r="H359" s="8" t="s">
        <v>680</v>
      </c>
      <c r="I359" s="8">
        <v>2016</v>
      </c>
      <c r="J359" s="8">
        <v>2016</v>
      </c>
      <c r="K359" s="8" t="s">
        <v>493</v>
      </c>
      <c r="L359" s="8">
        <v>9997.2484330000007</v>
      </c>
      <c r="M359" s="8" t="s">
        <v>494</v>
      </c>
      <c r="N359" s="8" t="s">
        <v>495</v>
      </c>
      <c r="O359" s="8" t="s">
        <v>681</v>
      </c>
    </row>
    <row r="360" spans="1:15" ht="15.5" hidden="1" x14ac:dyDescent="0.35">
      <c r="A360" s="8" t="s">
        <v>677</v>
      </c>
      <c r="B360" s="8" t="s">
        <v>678</v>
      </c>
      <c r="C360" s="9" t="s">
        <v>537</v>
      </c>
      <c r="D360" s="8" t="s">
        <v>87</v>
      </c>
      <c r="E360" s="8">
        <v>6110</v>
      </c>
      <c r="F360" s="8" t="s">
        <v>490</v>
      </c>
      <c r="G360" s="9" t="s">
        <v>679</v>
      </c>
      <c r="H360" s="8" t="s">
        <v>680</v>
      </c>
      <c r="I360" s="8">
        <v>2017</v>
      </c>
      <c r="J360" s="8">
        <v>2017</v>
      </c>
      <c r="K360" s="8" t="s">
        <v>493</v>
      </c>
      <c r="L360" s="8">
        <v>10760.560642</v>
      </c>
      <c r="M360" s="8" t="s">
        <v>494</v>
      </c>
      <c r="N360" s="8" t="s">
        <v>495</v>
      </c>
      <c r="O360" s="8" t="s">
        <v>681</v>
      </c>
    </row>
    <row r="361" spans="1:15" ht="15.5" hidden="1" x14ac:dyDescent="0.35">
      <c r="A361" s="8" t="s">
        <v>677</v>
      </c>
      <c r="B361" s="8" t="s">
        <v>678</v>
      </c>
      <c r="C361" s="9" t="s">
        <v>537</v>
      </c>
      <c r="D361" s="8" t="s">
        <v>87</v>
      </c>
      <c r="E361" s="8">
        <v>6110</v>
      </c>
      <c r="F361" s="8" t="s">
        <v>490</v>
      </c>
      <c r="G361" s="9" t="s">
        <v>679</v>
      </c>
      <c r="H361" s="8" t="s">
        <v>680</v>
      </c>
      <c r="I361" s="8">
        <v>2018</v>
      </c>
      <c r="J361" s="8">
        <v>2018</v>
      </c>
      <c r="K361" s="8" t="s">
        <v>493</v>
      </c>
      <c r="L361" s="8">
        <v>10863.915541</v>
      </c>
      <c r="M361" s="8" t="s">
        <v>494</v>
      </c>
      <c r="N361" s="8" t="s">
        <v>495</v>
      </c>
      <c r="O361" s="8" t="s">
        <v>681</v>
      </c>
    </row>
    <row r="362" spans="1:15" ht="15.5" x14ac:dyDescent="0.35">
      <c r="A362" s="8" t="s">
        <v>677</v>
      </c>
      <c r="B362" s="8" t="s">
        <v>678</v>
      </c>
      <c r="C362" s="9" t="s">
        <v>699</v>
      </c>
      <c r="D362" s="8" t="s">
        <v>89</v>
      </c>
      <c r="E362" s="8">
        <v>6110</v>
      </c>
      <c r="F362" s="8" t="s">
        <v>490</v>
      </c>
      <c r="G362" s="9" t="s">
        <v>679</v>
      </c>
      <c r="H362" s="8" t="s">
        <v>680</v>
      </c>
      <c r="I362" s="8">
        <v>2010</v>
      </c>
      <c r="J362" s="8">
        <v>2010</v>
      </c>
      <c r="K362" s="8" t="s">
        <v>493</v>
      </c>
      <c r="L362" s="8">
        <v>585312.94648699998</v>
      </c>
      <c r="M362" s="8" t="s">
        <v>700</v>
      </c>
      <c r="N362" s="8" t="s">
        <v>701</v>
      </c>
      <c r="O362" s="7"/>
    </row>
    <row r="363" spans="1:15" ht="15.5" x14ac:dyDescent="0.35">
      <c r="A363" s="8" t="s">
        <v>677</v>
      </c>
      <c r="B363" s="8" t="s">
        <v>678</v>
      </c>
      <c r="C363" s="9" t="s">
        <v>699</v>
      </c>
      <c r="D363" s="8" t="s">
        <v>89</v>
      </c>
      <c r="E363" s="8">
        <v>6110</v>
      </c>
      <c r="F363" s="8" t="s">
        <v>490</v>
      </c>
      <c r="G363" s="9" t="s">
        <v>679</v>
      </c>
      <c r="H363" s="8" t="s">
        <v>680</v>
      </c>
      <c r="I363" s="8">
        <v>2011</v>
      </c>
      <c r="J363" s="8">
        <v>2011</v>
      </c>
      <c r="K363" s="8" t="s">
        <v>493</v>
      </c>
      <c r="L363" s="8">
        <v>713931.93842200004</v>
      </c>
      <c r="M363" s="8" t="s">
        <v>700</v>
      </c>
      <c r="N363" s="8" t="s">
        <v>701</v>
      </c>
      <c r="O363" s="7"/>
    </row>
    <row r="364" spans="1:15" ht="15.5" x14ac:dyDescent="0.35">
      <c r="A364" s="8" t="s">
        <v>677</v>
      </c>
      <c r="B364" s="8" t="s">
        <v>678</v>
      </c>
      <c r="C364" s="9" t="s">
        <v>699</v>
      </c>
      <c r="D364" s="8" t="s">
        <v>89</v>
      </c>
      <c r="E364" s="8">
        <v>6110</v>
      </c>
      <c r="F364" s="8" t="s">
        <v>490</v>
      </c>
      <c r="G364" s="9" t="s">
        <v>679</v>
      </c>
      <c r="H364" s="8" t="s">
        <v>680</v>
      </c>
      <c r="I364" s="8">
        <v>2012</v>
      </c>
      <c r="J364" s="8">
        <v>2012</v>
      </c>
      <c r="K364" s="8" t="s">
        <v>493</v>
      </c>
      <c r="L364" s="8">
        <v>801451.18058599997</v>
      </c>
      <c r="M364" s="8" t="s">
        <v>700</v>
      </c>
      <c r="N364" s="8" t="s">
        <v>701</v>
      </c>
      <c r="O364" s="7"/>
    </row>
    <row r="365" spans="1:15" ht="15.5" x14ac:dyDescent="0.35">
      <c r="A365" s="8" t="s">
        <v>677</v>
      </c>
      <c r="B365" s="8" t="s">
        <v>678</v>
      </c>
      <c r="C365" s="9" t="s">
        <v>699</v>
      </c>
      <c r="D365" s="8" t="s">
        <v>89</v>
      </c>
      <c r="E365" s="8">
        <v>6110</v>
      </c>
      <c r="F365" s="8" t="s">
        <v>490</v>
      </c>
      <c r="G365" s="9" t="s">
        <v>679</v>
      </c>
      <c r="H365" s="8" t="s">
        <v>680</v>
      </c>
      <c r="I365" s="8">
        <v>2013</v>
      </c>
      <c r="J365" s="8">
        <v>2013</v>
      </c>
      <c r="K365" s="8" t="s">
        <v>493</v>
      </c>
      <c r="L365" s="8">
        <v>882897.34143699997</v>
      </c>
      <c r="M365" s="8" t="s">
        <v>700</v>
      </c>
      <c r="N365" s="8" t="s">
        <v>701</v>
      </c>
      <c r="O365" s="7"/>
    </row>
    <row r="366" spans="1:15" ht="15.5" x14ac:dyDescent="0.35">
      <c r="A366" s="8" t="s">
        <v>677</v>
      </c>
      <c r="B366" s="8" t="s">
        <v>678</v>
      </c>
      <c r="C366" s="9" t="s">
        <v>699</v>
      </c>
      <c r="D366" s="8" t="s">
        <v>89</v>
      </c>
      <c r="E366" s="8">
        <v>6110</v>
      </c>
      <c r="F366" s="8" t="s">
        <v>490</v>
      </c>
      <c r="G366" s="9" t="s">
        <v>679</v>
      </c>
      <c r="H366" s="8" t="s">
        <v>680</v>
      </c>
      <c r="I366" s="8">
        <v>2014</v>
      </c>
      <c r="J366" s="8">
        <v>2014</v>
      </c>
      <c r="K366" s="8" t="s">
        <v>493</v>
      </c>
      <c r="L366" s="8">
        <v>935699.01915599999</v>
      </c>
      <c r="M366" s="8" t="s">
        <v>700</v>
      </c>
      <c r="N366" s="8" t="s">
        <v>701</v>
      </c>
      <c r="O366" s="7"/>
    </row>
    <row r="367" spans="1:15" ht="15.5" x14ac:dyDescent="0.35">
      <c r="A367" s="8" t="s">
        <v>677</v>
      </c>
      <c r="B367" s="8" t="s">
        <v>678</v>
      </c>
      <c r="C367" s="9" t="s">
        <v>699</v>
      </c>
      <c r="D367" s="8" t="s">
        <v>89</v>
      </c>
      <c r="E367" s="8">
        <v>6110</v>
      </c>
      <c r="F367" s="8" t="s">
        <v>490</v>
      </c>
      <c r="G367" s="9" t="s">
        <v>679</v>
      </c>
      <c r="H367" s="8" t="s">
        <v>680</v>
      </c>
      <c r="I367" s="8">
        <v>2015</v>
      </c>
      <c r="J367" s="8">
        <v>2015</v>
      </c>
      <c r="K367" s="8" t="s">
        <v>493</v>
      </c>
      <c r="L367" s="8">
        <v>961313.588858</v>
      </c>
      <c r="M367" s="8" t="s">
        <v>700</v>
      </c>
      <c r="N367" s="8" t="s">
        <v>701</v>
      </c>
      <c r="O367" s="7"/>
    </row>
    <row r="368" spans="1:15" ht="15.5" x14ac:dyDescent="0.35">
      <c r="A368" s="8" t="s">
        <v>677</v>
      </c>
      <c r="B368" s="8" t="s">
        <v>678</v>
      </c>
      <c r="C368" s="9" t="s">
        <v>699</v>
      </c>
      <c r="D368" s="8" t="s">
        <v>89</v>
      </c>
      <c r="E368" s="8">
        <v>6110</v>
      </c>
      <c r="F368" s="8" t="s">
        <v>490</v>
      </c>
      <c r="G368" s="9" t="s">
        <v>679</v>
      </c>
      <c r="H368" s="8" t="s">
        <v>680</v>
      </c>
      <c r="I368" s="8">
        <v>2016</v>
      </c>
      <c r="J368" s="8">
        <v>2016</v>
      </c>
      <c r="K368" s="8" t="s">
        <v>493</v>
      </c>
      <c r="L368" s="8">
        <v>940137.78755000001</v>
      </c>
      <c r="M368" s="8" t="s">
        <v>700</v>
      </c>
      <c r="N368" s="8" t="s">
        <v>701</v>
      </c>
      <c r="O368" s="7"/>
    </row>
    <row r="369" spans="1:15" ht="15.5" x14ac:dyDescent="0.35">
      <c r="A369" s="8" t="s">
        <v>677</v>
      </c>
      <c r="B369" s="8" t="s">
        <v>678</v>
      </c>
      <c r="C369" s="9" t="s">
        <v>699</v>
      </c>
      <c r="D369" s="8" t="s">
        <v>89</v>
      </c>
      <c r="E369" s="8">
        <v>6110</v>
      </c>
      <c r="F369" s="8" t="s">
        <v>490</v>
      </c>
      <c r="G369" s="9" t="s">
        <v>679</v>
      </c>
      <c r="H369" s="8" t="s">
        <v>680</v>
      </c>
      <c r="I369" s="8">
        <v>2017</v>
      </c>
      <c r="J369" s="8">
        <v>2017</v>
      </c>
      <c r="K369" s="8" t="s">
        <v>493</v>
      </c>
      <c r="L369" s="8">
        <v>956907.81461</v>
      </c>
      <c r="M369" s="8" t="s">
        <v>700</v>
      </c>
      <c r="N369" s="8" t="s">
        <v>701</v>
      </c>
      <c r="O369" s="7"/>
    </row>
    <row r="370" spans="1:15" ht="15.5" x14ac:dyDescent="0.35">
      <c r="A370" s="8" t="s">
        <v>677</v>
      </c>
      <c r="B370" s="8" t="s">
        <v>678</v>
      </c>
      <c r="C370" s="9" t="s">
        <v>699</v>
      </c>
      <c r="D370" s="8" t="s">
        <v>89</v>
      </c>
      <c r="E370" s="8">
        <v>6110</v>
      </c>
      <c r="F370" s="8" t="s">
        <v>490</v>
      </c>
      <c r="G370" s="9" t="s">
        <v>679</v>
      </c>
      <c r="H370" s="8" t="s">
        <v>680</v>
      </c>
      <c r="I370" s="8">
        <v>2018</v>
      </c>
      <c r="J370" s="8">
        <v>2018</v>
      </c>
      <c r="K370" s="8" t="s">
        <v>493</v>
      </c>
      <c r="L370" s="8">
        <v>1021061.150071</v>
      </c>
      <c r="M370" s="8" t="s">
        <v>700</v>
      </c>
      <c r="N370" s="8" t="s">
        <v>701</v>
      </c>
      <c r="O370" s="7"/>
    </row>
    <row r="371" spans="1:15" ht="15.5" hidden="1" x14ac:dyDescent="0.35">
      <c r="A371" s="8" t="s">
        <v>677</v>
      </c>
      <c r="B371" s="8" t="s">
        <v>678</v>
      </c>
      <c r="C371" s="9" t="s">
        <v>702</v>
      </c>
      <c r="D371" s="8" t="s">
        <v>703</v>
      </c>
      <c r="E371" s="8">
        <v>6110</v>
      </c>
      <c r="F371" s="8" t="s">
        <v>490</v>
      </c>
      <c r="G371" s="9" t="s">
        <v>679</v>
      </c>
      <c r="H371" s="8" t="s">
        <v>680</v>
      </c>
      <c r="I371" s="8">
        <v>2010</v>
      </c>
      <c r="J371" s="8">
        <v>2010</v>
      </c>
      <c r="K371" s="8" t="s">
        <v>493</v>
      </c>
      <c r="L371" s="8">
        <v>122.020809</v>
      </c>
      <c r="M371" s="8" t="s">
        <v>494</v>
      </c>
      <c r="N371" s="8" t="s">
        <v>495</v>
      </c>
      <c r="O371" s="8" t="s">
        <v>681</v>
      </c>
    </row>
    <row r="372" spans="1:15" ht="15.5" hidden="1" x14ac:dyDescent="0.35">
      <c r="A372" s="8" t="s">
        <v>677</v>
      </c>
      <c r="B372" s="8" t="s">
        <v>678</v>
      </c>
      <c r="C372" s="9" t="s">
        <v>702</v>
      </c>
      <c r="D372" s="8" t="s">
        <v>703</v>
      </c>
      <c r="E372" s="8">
        <v>6110</v>
      </c>
      <c r="F372" s="8" t="s">
        <v>490</v>
      </c>
      <c r="G372" s="9" t="s">
        <v>679</v>
      </c>
      <c r="H372" s="8" t="s">
        <v>680</v>
      </c>
      <c r="I372" s="8">
        <v>2011</v>
      </c>
      <c r="J372" s="8">
        <v>2011</v>
      </c>
      <c r="K372" s="8" t="s">
        <v>493</v>
      </c>
      <c r="L372" s="8">
        <v>121.27440900000001</v>
      </c>
      <c r="M372" s="8" t="s">
        <v>494</v>
      </c>
      <c r="N372" s="8" t="s">
        <v>495</v>
      </c>
      <c r="O372" s="8" t="s">
        <v>681</v>
      </c>
    </row>
    <row r="373" spans="1:15" ht="15.5" hidden="1" x14ac:dyDescent="0.35">
      <c r="A373" s="8" t="s">
        <v>677</v>
      </c>
      <c r="B373" s="8" t="s">
        <v>678</v>
      </c>
      <c r="C373" s="9" t="s">
        <v>702</v>
      </c>
      <c r="D373" s="8" t="s">
        <v>703</v>
      </c>
      <c r="E373" s="8">
        <v>6110</v>
      </c>
      <c r="F373" s="8" t="s">
        <v>490</v>
      </c>
      <c r="G373" s="9" t="s">
        <v>679</v>
      </c>
      <c r="H373" s="8" t="s">
        <v>680</v>
      </c>
      <c r="I373" s="8">
        <v>2012</v>
      </c>
      <c r="J373" s="8">
        <v>2012</v>
      </c>
      <c r="K373" s="8" t="s">
        <v>493</v>
      </c>
      <c r="L373" s="8">
        <v>143.62302199999999</v>
      </c>
      <c r="M373" s="8" t="s">
        <v>494</v>
      </c>
      <c r="N373" s="8" t="s">
        <v>495</v>
      </c>
      <c r="O373" s="8" t="s">
        <v>681</v>
      </c>
    </row>
    <row r="374" spans="1:15" ht="15.5" hidden="1" x14ac:dyDescent="0.35">
      <c r="A374" s="8" t="s">
        <v>677</v>
      </c>
      <c r="B374" s="8" t="s">
        <v>678</v>
      </c>
      <c r="C374" s="9" t="s">
        <v>702</v>
      </c>
      <c r="D374" s="8" t="s">
        <v>703</v>
      </c>
      <c r="E374" s="8">
        <v>6110</v>
      </c>
      <c r="F374" s="8" t="s">
        <v>490</v>
      </c>
      <c r="G374" s="9" t="s">
        <v>679</v>
      </c>
      <c r="H374" s="8" t="s">
        <v>680</v>
      </c>
      <c r="I374" s="8">
        <v>2013</v>
      </c>
      <c r="J374" s="8">
        <v>2013</v>
      </c>
      <c r="K374" s="8" t="s">
        <v>493</v>
      </c>
      <c r="L374" s="8">
        <v>157.942238</v>
      </c>
      <c r="M374" s="8" t="s">
        <v>494</v>
      </c>
      <c r="N374" s="8" t="s">
        <v>495</v>
      </c>
      <c r="O374" s="8" t="s">
        <v>681</v>
      </c>
    </row>
    <row r="375" spans="1:15" ht="15.5" hidden="1" x14ac:dyDescent="0.35">
      <c r="A375" s="8" t="s">
        <v>677</v>
      </c>
      <c r="B375" s="8" t="s">
        <v>678</v>
      </c>
      <c r="C375" s="9" t="s">
        <v>702</v>
      </c>
      <c r="D375" s="8" t="s">
        <v>703</v>
      </c>
      <c r="E375" s="8">
        <v>6110</v>
      </c>
      <c r="F375" s="8" t="s">
        <v>490</v>
      </c>
      <c r="G375" s="9" t="s">
        <v>679</v>
      </c>
      <c r="H375" s="8" t="s">
        <v>680</v>
      </c>
      <c r="I375" s="8">
        <v>2014</v>
      </c>
      <c r="J375" s="8">
        <v>2014</v>
      </c>
      <c r="K375" s="8" t="s">
        <v>493</v>
      </c>
      <c r="L375" s="8">
        <v>192.93060600000001</v>
      </c>
      <c r="M375" s="8" t="s">
        <v>494</v>
      </c>
      <c r="N375" s="8" t="s">
        <v>495</v>
      </c>
      <c r="O375" s="8" t="s">
        <v>681</v>
      </c>
    </row>
    <row r="376" spans="1:15" ht="15.5" hidden="1" x14ac:dyDescent="0.35">
      <c r="A376" s="8" t="s">
        <v>677</v>
      </c>
      <c r="B376" s="8" t="s">
        <v>678</v>
      </c>
      <c r="C376" s="9" t="s">
        <v>702</v>
      </c>
      <c r="D376" s="8" t="s">
        <v>703</v>
      </c>
      <c r="E376" s="8">
        <v>6110</v>
      </c>
      <c r="F376" s="8" t="s">
        <v>490</v>
      </c>
      <c r="G376" s="9" t="s">
        <v>679</v>
      </c>
      <c r="H376" s="8" t="s">
        <v>680</v>
      </c>
      <c r="I376" s="8">
        <v>2015</v>
      </c>
      <c r="J376" s="8">
        <v>2015</v>
      </c>
      <c r="K376" s="8" t="s">
        <v>493</v>
      </c>
      <c r="L376" s="8">
        <v>210.27509900000001</v>
      </c>
      <c r="M376" s="8" t="s">
        <v>494</v>
      </c>
      <c r="N376" s="8" t="s">
        <v>495</v>
      </c>
      <c r="O376" s="8" t="s">
        <v>681</v>
      </c>
    </row>
    <row r="377" spans="1:15" ht="15.5" hidden="1" x14ac:dyDescent="0.35">
      <c r="A377" s="8" t="s">
        <v>677</v>
      </c>
      <c r="B377" s="8" t="s">
        <v>678</v>
      </c>
      <c r="C377" s="9" t="s">
        <v>702</v>
      </c>
      <c r="D377" s="8" t="s">
        <v>703</v>
      </c>
      <c r="E377" s="8">
        <v>6110</v>
      </c>
      <c r="F377" s="8" t="s">
        <v>490</v>
      </c>
      <c r="G377" s="9" t="s">
        <v>679</v>
      </c>
      <c r="H377" s="8" t="s">
        <v>680</v>
      </c>
      <c r="I377" s="8">
        <v>2016</v>
      </c>
      <c r="J377" s="8">
        <v>2016</v>
      </c>
      <c r="K377" s="8" t="s">
        <v>493</v>
      </c>
      <c r="L377" s="8">
        <v>244.51673199999999</v>
      </c>
      <c r="M377" s="8" t="s">
        <v>494</v>
      </c>
      <c r="N377" s="8" t="s">
        <v>495</v>
      </c>
      <c r="O377" s="8" t="s">
        <v>681</v>
      </c>
    </row>
    <row r="378" spans="1:15" ht="15.5" hidden="1" x14ac:dyDescent="0.35">
      <c r="A378" s="8" t="s">
        <v>677</v>
      </c>
      <c r="B378" s="8" t="s">
        <v>678</v>
      </c>
      <c r="C378" s="9" t="s">
        <v>702</v>
      </c>
      <c r="D378" s="8" t="s">
        <v>703</v>
      </c>
      <c r="E378" s="8">
        <v>6110</v>
      </c>
      <c r="F378" s="8" t="s">
        <v>490</v>
      </c>
      <c r="G378" s="9" t="s">
        <v>679</v>
      </c>
      <c r="H378" s="8" t="s">
        <v>680</v>
      </c>
      <c r="I378" s="8">
        <v>2017</v>
      </c>
      <c r="J378" s="8">
        <v>2017</v>
      </c>
      <c r="K378" s="8" t="s">
        <v>493</v>
      </c>
      <c r="L378" s="8">
        <v>222.75687300000001</v>
      </c>
      <c r="M378" s="8" t="s">
        <v>494</v>
      </c>
      <c r="N378" s="8" t="s">
        <v>495</v>
      </c>
      <c r="O378" s="8" t="s">
        <v>681</v>
      </c>
    </row>
    <row r="379" spans="1:15" ht="15.5" hidden="1" x14ac:dyDescent="0.35">
      <c r="A379" s="8" t="s">
        <v>677</v>
      </c>
      <c r="B379" s="8" t="s">
        <v>678</v>
      </c>
      <c r="C379" s="9" t="s">
        <v>702</v>
      </c>
      <c r="D379" s="8" t="s">
        <v>703</v>
      </c>
      <c r="E379" s="8">
        <v>6110</v>
      </c>
      <c r="F379" s="8" t="s">
        <v>490</v>
      </c>
      <c r="G379" s="9" t="s">
        <v>679</v>
      </c>
      <c r="H379" s="8" t="s">
        <v>680</v>
      </c>
      <c r="I379" s="8">
        <v>2018</v>
      </c>
      <c r="J379" s="8">
        <v>2018</v>
      </c>
      <c r="K379" s="8" t="s">
        <v>493</v>
      </c>
      <c r="L379" s="8">
        <v>226.24758399999999</v>
      </c>
      <c r="M379" s="8" t="s">
        <v>494</v>
      </c>
      <c r="N379" s="8" t="s">
        <v>495</v>
      </c>
      <c r="O379" s="8" t="s">
        <v>681</v>
      </c>
    </row>
    <row r="380" spans="1:15" ht="15.5" x14ac:dyDescent="0.35">
      <c r="A380" s="8" t="s">
        <v>677</v>
      </c>
      <c r="B380" s="8" t="s">
        <v>678</v>
      </c>
      <c r="C380" s="9" t="s">
        <v>538</v>
      </c>
      <c r="D380" s="8" t="s">
        <v>539</v>
      </c>
      <c r="E380" s="8">
        <v>6110</v>
      </c>
      <c r="F380" s="8" t="s">
        <v>490</v>
      </c>
      <c r="G380" s="9" t="s">
        <v>679</v>
      </c>
      <c r="H380" s="8" t="s">
        <v>680</v>
      </c>
      <c r="I380" s="8">
        <v>2010</v>
      </c>
      <c r="J380" s="8">
        <v>2010</v>
      </c>
      <c r="K380" s="8" t="s">
        <v>493</v>
      </c>
      <c r="L380" s="8">
        <v>585190.92567799997</v>
      </c>
      <c r="M380" s="8" t="s">
        <v>494</v>
      </c>
      <c r="N380" s="8" t="s">
        <v>495</v>
      </c>
      <c r="O380" s="8" t="s">
        <v>681</v>
      </c>
    </row>
    <row r="381" spans="1:15" ht="15.5" x14ac:dyDescent="0.35">
      <c r="A381" s="8" t="s">
        <v>677</v>
      </c>
      <c r="B381" s="8" t="s">
        <v>678</v>
      </c>
      <c r="C381" s="9" t="s">
        <v>538</v>
      </c>
      <c r="D381" s="8" t="s">
        <v>539</v>
      </c>
      <c r="E381" s="8">
        <v>6110</v>
      </c>
      <c r="F381" s="8" t="s">
        <v>490</v>
      </c>
      <c r="G381" s="9" t="s">
        <v>679</v>
      </c>
      <c r="H381" s="8" t="s">
        <v>680</v>
      </c>
      <c r="I381" s="8">
        <v>2011</v>
      </c>
      <c r="J381" s="8">
        <v>2011</v>
      </c>
      <c r="K381" s="8" t="s">
        <v>493</v>
      </c>
      <c r="L381" s="8">
        <v>713810.66401299997</v>
      </c>
      <c r="M381" s="8" t="s">
        <v>494</v>
      </c>
      <c r="N381" s="8" t="s">
        <v>495</v>
      </c>
      <c r="O381" s="8" t="s">
        <v>681</v>
      </c>
    </row>
    <row r="382" spans="1:15" ht="15.5" x14ac:dyDescent="0.35">
      <c r="A382" s="8" t="s">
        <v>677</v>
      </c>
      <c r="B382" s="8" t="s">
        <v>678</v>
      </c>
      <c r="C382" s="9" t="s">
        <v>538</v>
      </c>
      <c r="D382" s="8" t="s">
        <v>539</v>
      </c>
      <c r="E382" s="8">
        <v>6110</v>
      </c>
      <c r="F382" s="8" t="s">
        <v>490</v>
      </c>
      <c r="G382" s="9" t="s">
        <v>679</v>
      </c>
      <c r="H382" s="8" t="s">
        <v>680</v>
      </c>
      <c r="I382" s="8">
        <v>2012</v>
      </c>
      <c r="J382" s="8">
        <v>2012</v>
      </c>
      <c r="K382" s="8" t="s">
        <v>493</v>
      </c>
      <c r="L382" s="8">
        <v>801307.55756400002</v>
      </c>
      <c r="M382" s="8" t="s">
        <v>494</v>
      </c>
      <c r="N382" s="8" t="s">
        <v>495</v>
      </c>
      <c r="O382" s="8" t="s">
        <v>681</v>
      </c>
    </row>
    <row r="383" spans="1:15" ht="15.5" x14ac:dyDescent="0.35">
      <c r="A383" s="8" t="s">
        <v>677</v>
      </c>
      <c r="B383" s="8" t="s">
        <v>678</v>
      </c>
      <c r="C383" s="9" t="s">
        <v>538</v>
      </c>
      <c r="D383" s="8" t="s">
        <v>539</v>
      </c>
      <c r="E383" s="8">
        <v>6110</v>
      </c>
      <c r="F383" s="8" t="s">
        <v>490</v>
      </c>
      <c r="G383" s="9" t="s">
        <v>679</v>
      </c>
      <c r="H383" s="8" t="s">
        <v>680</v>
      </c>
      <c r="I383" s="8">
        <v>2013</v>
      </c>
      <c r="J383" s="8">
        <v>2013</v>
      </c>
      <c r="K383" s="8" t="s">
        <v>493</v>
      </c>
      <c r="L383" s="8">
        <v>882739.39919899998</v>
      </c>
      <c r="M383" s="8" t="s">
        <v>494</v>
      </c>
      <c r="N383" s="8" t="s">
        <v>495</v>
      </c>
      <c r="O383" s="8" t="s">
        <v>681</v>
      </c>
    </row>
    <row r="384" spans="1:15" ht="15.5" x14ac:dyDescent="0.35">
      <c r="A384" s="8" t="s">
        <v>677</v>
      </c>
      <c r="B384" s="8" t="s">
        <v>678</v>
      </c>
      <c r="C384" s="9" t="s">
        <v>538</v>
      </c>
      <c r="D384" s="8" t="s">
        <v>539</v>
      </c>
      <c r="E384" s="8">
        <v>6110</v>
      </c>
      <c r="F384" s="8" t="s">
        <v>490</v>
      </c>
      <c r="G384" s="9" t="s">
        <v>679</v>
      </c>
      <c r="H384" s="8" t="s">
        <v>680</v>
      </c>
      <c r="I384" s="8">
        <v>2014</v>
      </c>
      <c r="J384" s="8">
        <v>2014</v>
      </c>
      <c r="K384" s="8" t="s">
        <v>493</v>
      </c>
      <c r="L384" s="8">
        <v>935506.08854999999</v>
      </c>
      <c r="M384" s="8" t="s">
        <v>494</v>
      </c>
      <c r="N384" s="8" t="s">
        <v>495</v>
      </c>
      <c r="O384" s="8" t="s">
        <v>681</v>
      </c>
    </row>
    <row r="385" spans="1:15" ht="15.5" x14ac:dyDescent="0.35">
      <c r="A385" s="8" t="s">
        <v>677</v>
      </c>
      <c r="B385" s="8" t="s">
        <v>678</v>
      </c>
      <c r="C385" s="9" t="s">
        <v>538</v>
      </c>
      <c r="D385" s="8" t="s">
        <v>539</v>
      </c>
      <c r="E385" s="8">
        <v>6110</v>
      </c>
      <c r="F385" s="8" t="s">
        <v>490</v>
      </c>
      <c r="G385" s="9" t="s">
        <v>679</v>
      </c>
      <c r="H385" s="8" t="s">
        <v>680</v>
      </c>
      <c r="I385" s="8">
        <v>2015</v>
      </c>
      <c r="J385" s="8">
        <v>2015</v>
      </c>
      <c r="K385" s="8" t="s">
        <v>493</v>
      </c>
      <c r="L385" s="8">
        <v>961103.31375900004</v>
      </c>
      <c r="M385" s="8" t="s">
        <v>494</v>
      </c>
      <c r="N385" s="8" t="s">
        <v>495</v>
      </c>
      <c r="O385" s="8" t="s">
        <v>681</v>
      </c>
    </row>
    <row r="386" spans="1:15" ht="15.5" x14ac:dyDescent="0.35">
      <c r="A386" s="8" t="s">
        <v>677</v>
      </c>
      <c r="B386" s="8" t="s">
        <v>678</v>
      </c>
      <c r="C386" s="9" t="s">
        <v>538</v>
      </c>
      <c r="D386" s="8" t="s">
        <v>539</v>
      </c>
      <c r="E386" s="8">
        <v>6110</v>
      </c>
      <c r="F386" s="8" t="s">
        <v>490</v>
      </c>
      <c r="G386" s="9" t="s">
        <v>679</v>
      </c>
      <c r="H386" s="8" t="s">
        <v>680</v>
      </c>
      <c r="I386" s="8">
        <v>2016</v>
      </c>
      <c r="J386" s="8">
        <v>2016</v>
      </c>
      <c r="K386" s="8" t="s">
        <v>493</v>
      </c>
      <c r="L386" s="8">
        <v>939893.27081899997</v>
      </c>
      <c r="M386" s="8" t="s">
        <v>494</v>
      </c>
      <c r="N386" s="8" t="s">
        <v>495</v>
      </c>
      <c r="O386" s="8" t="s">
        <v>681</v>
      </c>
    </row>
    <row r="387" spans="1:15" ht="15.5" x14ac:dyDescent="0.35">
      <c r="A387" s="8" t="s">
        <v>677</v>
      </c>
      <c r="B387" s="8" t="s">
        <v>678</v>
      </c>
      <c r="C387" s="9" t="s">
        <v>538</v>
      </c>
      <c r="D387" s="8" t="s">
        <v>539</v>
      </c>
      <c r="E387" s="8">
        <v>6110</v>
      </c>
      <c r="F387" s="8" t="s">
        <v>490</v>
      </c>
      <c r="G387" s="9" t="s">
        <v>679</v>
      </c>
      <c r="H387" s="8" t="s">
        <v>680</v>
      </c>
      <c r="I387" s="8">
        <v>2017</v>
      </c>
      <c r="J387" s="8">
        <v>2017</v>
      </c>
      <c r="K387" s="8" t="s">
        <v>493</v>
      </c>
      <c r="L387" s="8">
        <v>956685.05773700005</v>
      </c>
      <c r="M387" s="8" t="s">
        <v>494</v>
      </c>
      <c r="N387" s="8" t="s">
        <v>495</v>
      </c>
      <c r="O387" s="8" t="s">
        <v>681</v>
      </c>
    </row>
    <row r="388" spans="1:15" ht="15.5" x14ac:dyDescent="0.35">
      <c r="A388" s="8" t="s">
        <v>677</v>
      </c>
      <c r="B388" s="8" t="s">
        <v>678</v>
      </c>
      <c r="C388" s="9" t="s">
        <v>538</v>
      </c>
      <c r="D388" s="8" t="s">
        <v>539</v>
      </c>
      <c r="E388" s="8">
        <v>6110</v>
      </c>
      <c r="F388" s="8" t="s">
        <v>490</v>
      </c>
      <c r="G388" s="9" t="s">
        <v>679</v>
      </c>
      <c r="H388" s="8" t="s">
        <v>680</v>
      </c>
      <c r="I388" s="8">
        <v>2018</v>
      </c>
      <c r="J388" s="8">
        <v>2018</v>
      </c>
      <c r="K388" s="8" t="s">
        <v>493</v>
      </c>
      <c r="L388" s="8">
        <v>1020834.902487</v>
      </c>
      <c r="M388" s="8" t="s">
        <v>494</v>
      </c>
      <c r="N388" s="8" t="s">
        <v>495</v>
      </c>
      <c r="O388" s="8" t="s">
        <v>681</v>
      </c>
    </row>
    <row r="389" spans="1:15" ht="15.5" hidden="1" x14ac:dyDescent="0.35">
      <c r="A389" s="8" t="s">
        <v>677</v>
      </c>
      <c r="B389" s="8" t="s">
        <v>678</v>
      </c>
      <c r="C389" s="9" t="s">
        <v>540</v>
      </c>
      <c r="D389" s="8" t="s">
        <v>93</v>
      </c>
      <c r="E389" s="8">
        <v>6110</v>
      </c>
      <c r="F389" s="8" t="s">
        <v>490</v>
      </c>
      <c r="G389" s="9" t="s">
        <v>679</v>
      </c>
      <c r="H389" s="8" t="s">
        <v>680</v>
      </c>
      <c r="I389" s="8">
        <v>2010</v>
      </c>
      <c r="J389" s="8">
        <v>2010</v>
      </c>
      <c r="K389" s="8" t="s">
        <v>493</v>
      </c>
      <c r="L389" s="8">
        <v>18124.068403000001</v>
      </c>
      <c r="M389" s="8" t="s">
        <v>494</v>
      </c>
      <c r="N389" s="8" t="s">
        <v>495</v>
      </c>
      <c r="O389" s="8" t="s">
        <v>681</v>
      </c>
    </row>
    <row r="390" spans="1:15" ht="15.5" hidden="1" x14ac:dyDescent="0.35">
      <c r="A390" s="8" t="s">
        <v>677</v>
      </c>
      <c r="B390" s="8" t="s">
        <v>678</v>
      </c>
      <c r="C390" s="9" t="s">
        <v>540</v>
      </c>
      <c r="D390" s="8" t="s">
        <v>93</v>
      </c>
      <c r="E390" s="8">
        <v>6110</v>
      </c>
      <c r="F390" s="8" t="s">
        <v>490</v>
      </c>
      <c r="G390" s="9" t="s">
        <v>679</v>
      </c>
      <c r="H390" s="8" t="s">
        <v>680</v>
      </c>
      <c r="I390" s="8">
        <v>2011</v>
      </c>
      <c r="J390" s="8">
        <v>2011</v>
      </c>
      <c r="K390" s="8" t="s">
        <v>493</v>
      </c>
      <c r="L390" s="8">
        <v>20402.804037000002</v>
      </c>
      <c r="M390" s="8" t="s">
        <v>494</v>
      </c>
      <c r="N390" s="8" t="s">
        <v>495</v>
      </c>
      <c r="O390" s="8" t="s">
        <v>681</v>
      </c>
    </row>
    <row r="391" spans="1:15" ht="15.5" hidden="1" x14ac:dyDescent="0.35">
      <c r="A391" s="8" t="s">
        <v>677</v>
      </c>
      <c r="B391" s="8" t="s">
        <v>678</v>
      </c>
      <c r="C391" s="9" t="s">
        <v>540</v>
      </c>
      <c r="D391" s="8" t="s">
        <v>93</v>
      </c>
      <c r="E391" s="8">
        <v>6110</v>
      </c>
      <c r="F391" s="8" t="s">
        <v>490</v>
      </c>
      <c r="G391" s="9" t="s">
        <v>679</v>
      </c>
      <c r="H391" s="8" t="s">
        <v>680</v>
      </c>
      <c r="I391" s="8">
        <v>2012</v>
      </c>
      <c r="J391" s="8">
        <v>2012</v>
      </c>
      <c r="K391" s="8" t="s">
        <v>493</v>
      </c>
      <c r="L391" s="8">
        <v>20707.838524999999</v>
      </c>
      <c r="M391" s="8" t="s">
        <v>494</v>
      </c>
      <c r="N391" s="8" t="s">
        <v>495</v>
      </c>
      <c r="O391" s="8" t="s">
        <v>681</v>
      </c>
    </row>
    <row r="392" spans="1:15" ht="15.5" hidden="1" x14ac:dyDescent="0.35">
      <c r="A392" s="8" t="s">
        <v>677</v>
      </c>
      <c r="B392" s="8" t="s">
        <v>678</v>
      </c>
      <c r="C392" s="9" t="s">
        <v>540</v>
      </c>
      <c r="D392" s="8" t="s">
        <v>93</v>
      </c>
      <c r="E392" s="8">
        <v>6110</v>
      </c>
      <c r="F392" s="8" t="s">
        <v>490</v>
      </c>
      <c r="G392" s="9" t="s">
        <v>679</v>
      </c>
      <c r="H392" s="8" t="s">
        <v>680</v>
      </c>
      <c r="I392" s="8">
        <v>2013</v>
      </c>
      <c r="J392" s="8">
        <v>2013</v>
      </c>
      <c r="K392" s="8" t="s">
        <v>493</v>
      </c>
      <c r="L392" s="8">
        <v>20606.441144</v>
      </c>
      <c r="M392" s="8" t="s">
        <v>494</v>
      </c>
      <c r="N392" s="8" t="s">
        <v>495</v>
      </c>
      <c r="O392" s="8" t="s">
        <v>681</v>
      </c>
    </row>
    <row r="393" spans="1:15" ht="15.5" hidden="1" x14ac:dyDescent="0.35">
      <c r="A393" s="8" t="s">
        <v>677</v>
      </c>
      <c r="B393" s="8" t="s">
        <v>678</v>
      </c>
      <c r="C393" s="9" t="s">
        <v>540</v>
      </c>
      <c r="D393" s="8" t="s">
        <v>93</v>
      </c>
      <c r="E393" s="8">
        <v>6110</v>
      </c>
      <c r="F393" s="8" t="s">
        <v>490</v>
      </c>
      <c r="G393" s="9" t="s">
        <v>679</v>
      </c>
      <c r="H393" s="8" t="s">
        <v>680</v>
      </c>
      <c r="I393" s="8">
        <v>2014</v>
      </c>
      <c r="J393" s="8">
        <v>2014</v>
      </c>
      <c r="K393" s="8" t="s">
        <v>493</v>
      </c>
      <c r="L393" s="8">
        <v>20759.013598000001</v>
      </c>
      <c r="M393" s="8" t="s">
        <v>494</v>
      </c>
      <c r="N393" s="8" t="s">
        <v>495</v>
      </c>
      <c r="O393" s="8" t="s">
        <v>681</v>
      </c>
    </row>
    <row r="394" spans="1:15" ht="15.5" hidden="1" x14ac:dyDescent="0.35">
      <c r="A394" s="8" t="s">
        <v>677</v>
      </c>
      <c r="B394" s="8" t="s">
        <v>678</v>
      </c>
      <c r="C394" s="9" t="s">
        <v>540</v>
      </c>
      <c r="D394" s="8" t="s">
        <v>93</v>
      </c>
      <c r="E394" s="8">
        <v>6110</v>
      </c>
      <c r="F394" s="8" t="s">
        <v>490</v>
      </c>
      <c r="G394" s="9" t="s">
        <v>679</v>
      </c>
      <c r="H394" s="8" t="s">
        <v>680</v>
      </c>
      <c r="I394" s="8">
        <v>2015</v>
      </c>
      <c r="J394" s="8">
        <v>2015</v>
      </c>
      <c r="K394" s="8" t="s">
        <v>493</v>
      </c>
      <c r="L394" s="8">
        <v>17551.455569999998</v>
      </c>
      <c r="M394" s="8" t="s">
        <v>494</v>
      </c>
      <c r="N394" s="8" t="s">
        <v>495</v>
      </c>
      <c r="O394" s="8" t="s">
        <v>681</v>
      </c>
    </row>
    <row r="395" spans="1:15" ht="15.5" hidden="1" x14ac:dyDescent="0.35">
      <c r="A395" s="8" t="s">
        <v>677</v>
      </c>
      <c r="B395" s="8" t="s">
        <v>678</v>
      </c>
      <c r="C395" s="9" t="s">
        <v>540</v>
      </c>
      <c r="D395" s="8" t="s">
        <v>93</v>
      </c>
      <c r="E395" s="8">
        <v>6110</v>
      </c>
      <c r="F395" s="8" t="s">
        <v>490</v>
      </c>
      <c r="G395" s="9" t="s">
        <v>679</v>
      </c>
      <c r="H395" s="8" t="s">
        <v>680</v>
      </c>
      <c r="I395" s="8">
        <v>2016</v>
      </c>
      <c r="J395" s="8">
        <v>2016</v>
      </c>
      <c r="K395" s="8" t="s">
        <v>493</v>
      </c>
      <c r="L395" s="8">
        <v>18684.586308999998</v>
      </c>
      <c r="M395" s="8" t="s">
        <v>494</v>
      </c>
      <c r="N395" s="8" t="s">
        <v>495</v>
      </c>
      <c r="O395" s="8" t="s">
        <v>681</v>
      </c>
    </row>
    <row r="396" spans="1:15" ht="15.5" hidden="1" x14ac:dyDescent="0.35">
      <c r="A396" s="8" t="s">
        <v>677</v>
      </c>
      <c r="B396" s="8" t="s">
        <v>678</v>
      </c>
      <c r="C396" s="9" t="s">
        <v>540</v>
      </c>
      <c r="D396" s="8" t="s">
        <v>93</v>
      </c>
      <c r="E396" s="8">
        <v>6110</v>
      </c>
      <c r="F396" s="8" t="s">
        <v>490</v>
      </c>
      <c r="G396" s="9" t="s">
        <v>679</v>
      </c>
      <c r="H396" s="8" t="s">
        <v>680</v>
      </c>
      <c r="I396" s="8">
        <v>2017</v>
      </c>
      <c r="J396" s="8">
        <v>2017</v>
      </c>
      <c r="K396" s="8" t="s">
        <v>493</v>
      </c>
      <c r="L396" s="8">
        <v>19916.800811000001</v>
      </c>
      <c r="M396" s="8" t="s">
        <v>494</v>
      </c>
      <c r="N396" s="8" t="s">
        <v>495</v>
      </c>
      <c r="O396" s="8" t="s">
        <v>681</v>
      </c>
    </row>
    <row r="397" spans="1:15" ht="15.5" hidden="1" x14ac:dyDescent="0.35">
      <c r="A397" s="8" t="s">
        <v>677</v>
      </c>
      <c r="B397" s="8" t="s">
        <v>678</v>
      </c>
      <c r="C397" s="9" t="s">
        <v>540</v>
      </c>
      <c r="D397" s="8" t="s">
        <v>93</v>
      </c>
      <c r="E397" s="8">
        <v>6110</v>
      </c>
      <c r="F397" s="8" t="s">
        <v>490</v>
      </c>
      <c r="G397" s="9" t="s">
        <v>679</v>
      </c>
      <c r="H397" s="8" t="s">
        <v>680</v>
      </c>
      <c r="I397" s="8">
        <v>2018</v>
      </c>
      <c r="J397" s="8">
        <v>2018</v>
      </c>
      <c r="K397" s="8" t="s">
        <v>493</v>
      </c>
      <c r="L397" s="8">
        <v>20721.301105999999</v>
      </c>
      <c r="M397" s="8" t="s">
        <v>494</v>
      </c>
      <c r="N397" s="8" t="s">
        <v>495</v>
      </c>
      <c r="O397" s="8" t="s">
        <v>681</v>
      </c>
    </row>
    <row r="398" spans="1:15" ht="15.5" hidden="1" x14ac:dyDescent="0.35">
      <c r="A398" s="8" t="s">
        <v>677</v>
      </c>
      <c r="B398" s="8" t="s">
        <v>678</v>
      </c>
      <c r="C398" s="9" t="s">
        <v>704</v>
      </c>
      <c r="D398" s="8" t="s">
        <v>391</v>
      </c>
      <c r="E398" s="8">
        <v>6110</v>
      </c>
      <c r="F398" s="8" t="s">
        <v>490</v>
      </c>
      <c r="G398" s="9" t="s">
        <v>679</v>
      </c>
      <c r="H398" s="8" t="s">
        <v>680</v>
      </c>
      <c r="I398" s="8">
        <v>2010</v>
      </c>
      <c r="J398" s="8">
        <v>2010</v>
      </c>
      <c r="K398" s="8" t="s">
        <v>493</v>
      </c>
      <c r="L398" s="8">
        <v>275.90201999999999</v>
      </c>
      <c r="M398" s="8" t="s">
        <v>494</v>
      </c>
      <c r="N398" s="8" t="s">
        <v>495</v>
      </c>
      <c r="O398" s="8" t="s">
        <v>681</v>
      </c>
    </row>
    <row r="399" spans="1:15" ht="15.5" hidden="1" x14ac:dyDescent="0.35">
      <c r="A399" s="8" t="s">
        <v>677</v>
      </c>
      <c r="B399" s="8" t="s">
        <v>678</v>
      </c>
      <c r="C399" s="9" t="s">
        <v>704</v>
      </c>
      <c r="D399" s="8" t="s">
        <v>391</v>
      </c>
      <c r="E399" s="8">
        <v>6110</v>
      </c>
      <c r="F399" s="8" t="s">
        <v>490</v>
      </c>
      <c r="G399" s="9" t="s">
        <v>679</v>
      </c>
      <c r="H399" s="8" t="s">
        <v>680</v>
      </c>
      <c r="I399" s="8">
        <v>2011</v>
      </c>
      <c r="J399" s="8">
        <v>2011</v>
      </c>
      <c r="K399" s="8" t="s">
        <v>493</v>
      </c>
      <c r="L399" s="8">
        <v>314.59578399999998</v>
      </c>
      <c r="M399" s="8" t="s">
        <v>494</v>
      </c>
      <c r="N399" s="8" t="s">
        <v>495</v>
      </c>
      <c r="O399" s="8" t="s">
        <v>681</v>
      </c>
    </row>
    <row r="400" spans="1:15" ht="15.5" hidden="1" x14ac:dyDescent="0.35">
      <c r="A400" s="8" t="s">
        <v>677</v>
      </c>
      <c r="B400" s="8" t="s">
        <v>678</v>
      </c>
      <c r="C400" s="9" t="s">
        <v>704</v>
      </c>
      <c r="D400" s="8" t="s">
        <v>391</v>
      </c>
      <c r="E400" s="8">
        <v>6110</v>
      </c>
      <c r="F400" s="8" t="s">
        <v>490</v>
      </c>
      <c r="G400" s="9" t="s">
        <v>679</v>
      </c>
      <c r="H400" s="8" t="s">
        <v>680</v>
      </c>
      <c r="I400" s="8">
        <v>2012</v>
      </c>
      <c r="J400" s="8">
        <v>2012</v>
      </c>
      <c r="K400" s="8" t="s">
        <v>493</v>
      </c>
      <c r="L400" s="8">
        <v>306.52843899999999</v>
      </c>
      <c r="M400" s="8" t="s">
        <v>494</v>
      </c>
      <c r="N400" s="8" t="s">
        <v>495</v>
      </c>
      <c r="O400" s="8" t="s">
        <v>681</v>
      </c>
    </row>
    <row r="401" spans="1:15" ht="15.5" hidden="1" x14ac:dyDescent="0.35">
      <c r="A401" s="8" t="s">
        <v>677</v>
      </c>
      <c r="B401" s="8" t="s">
        <v>678</v>
      </c>
      <c r="C401" s="9" t="s">
        <v>704</v>
      </c>
      <c r="D401" s="8" t="s">
        <v>391</v>
      </c>
      <c r="E401" s="8">
        <v>6110</v>
      </c>
      <c r="F401" s="8" t="s">
        <v>490</v>
      </c>
      <c r="G401" s="9" t="s">
        <v>679</v>
      </c>
      <c r="H401" s="8" t="s">
        <v>680</v>
      </c>
      <c r="I401" s="8">
        <v>2013</v>
      </c>
      <c r="J401" s="8">
        <v>2013</v>
      </c>
      <c r="K401" s="8" t="s">
        <v>493</v>
      </c>
      <c r="L401" s="8">
        <v>343.58575400000001</v>
      </c>
      <c r="M401" s="8" t="s">
        <v>494</v>
      </c>
      <c r="N401" s="8" t="s">
        <v>495</v>
      </c>
      <c r="O401" s="8" t="s">
        <v>681</v>
      </c>
    </row>
    <row r="402" spans="1:15" ht="15.5" hidden="1" x14ac:dyDescent="0.35">
      <c r="A402" s="8" t="s">
        <v>677</v>
      </c>
      <c r="B402" s="8" t="s">
        <v>678</v>
      </c>
      <c r="C402" s="9" t="s">
        <v>704</v>
      </c>
      <c r="D402" s="8" t="s">
        <v>391</v>
      </c>
      <c r="E402" s="8">
        <v>6110</v>
      </c>
      <c r="F402" s="8" t="s">
        <v>490</v>
      </c>
      <c r="G402" s="9" t="s">
        <v>679</v>
      </c>
      <c r="H402" s="8" t="s">
        <v>680</v>
      </c>
      <c r="I402" s="8">
        <v>2014</v>
      </c>
      <c r="J402" s="8">
        <v>2014</v>
      </c>
      <c r="K402" s="8" t="s">
        <v>493</v>
      </c>
      <c r="L402" s="8">
        <v>344.54907700000001</v>
      </c>
      <c r="M402" s="8" t="s">
        <v>494</v>
      </c>
      <c r="N402" s="8" t="s">
        <v>495</v>
      </c>
      <c r="O402" s="8" t="s">
        <v>681</v>
      </c>
    </row>
    <row r="403" spans="1:15" ht="15.5" hidden="1" x14ac:dyDescent="0.35">
      <c r="A403" s="8" t="s">
        <v>677</v>
      </c>
      <c r="B403" s="8" t="s">
        <v>678</v>
      </c>
      <c r="C403" s="9" t="s">
        <v>704</v>
      </c>
      <c r="D403" s="8" t="s">
        <v>391</v>
      </c>
      <c r="E403" s="8">
        <v>6110</v>
      </c>
      <c r="F403" s="8" t="s">
        <v>490</v>
      </c>
      <c r="G403" s="9" t="s">
        <v>679</v>
      </c>
      <c r="H403" s="8" t="s">
        <v>680</v>
      </c>
      <c r="I403" s="8">
        <v>2015</v>
      </c>
      <c r="J403" s="8">
        <v>2015</v>
      </c>
      <c r="K403" s="8" t="s">
        <v>493</v>
      </c>
      <c r="L403" s="8">
        <v>296.768957</v>
      </c>
      <c r="M403" s="8" t="s">
        <v>494</v>
      </c>
      <c r="N403" s="8" t="s">
        <v>495</v>
      </c>
      <c r="O403" s="8" t="s">
        <v>681</v>
      </c>
    </row>
    <row r="404" spans="1:15" ht="15.5" hidden="1" x14ac:dyDescent="0.35">
      <c r="A404" s="8" t="s">
        <v>677</v>
      </c>
      <c r="B404" s="8" t="s">
        <v>678</v>
      </c>
      <c r="C404" s="9" t="s">
        <v>704</v>
      </c>
      <c r="D404" s="8" t="s">
        <v>391</v>
      </c>
      <c r="E404" s="8">
        <v>6110</v>
      </c>
      <c r="F404" s="8" t="s">
        <v>490</v>
      </c>
      <c r="G404" s="9" t="s">
        <v>679</v>
      </c>
      <c r="H404" s="8" t="s">
        <v>680</v>
      </c>
      <c r="I404" s="8">
        <v>2016</v>
      </c>
      <c r="J404" s="8">
        <v>2016</v>
      </c>
      <c r="K404" s="8" t="s">
        <v>493</v>
      </c>
      <c r="L404" s="8">
        <v>303.59768600000001</v>
      </c>
      <c r="M404" s="8" t="s">
        <v>494</v>
      </c>
      <c r="N404" s="8" t="s">
        <v>495</v>
      </c>
      <c r="O404" s="8" t="s">
        <v>681</v>
      </c>
    </row>
    <row r="405" spans="1:15" ht="15.5" hidden="1" x14ac:dyDescent="0.35">
      <c r="A405" s="8" t="s">
        <v>677</v>
      </c>
      <c r="B405" s="8" t="s">
        <v>678</v>
      </c>
      <c r="C405" s="9" t="s">
        <v>704</v>
      </c>
      <c r="D405" s="8" t="s">
        <v>391</v>
      </c>
      <c r="E405" s="8">
        <v>6110</v>
      </c>
      <c r="F405" s="8" t="s">
        <v>490</v>
      </c>
      <c r="G405" s="9" t="s">
        <v>679</v>
      </c>
      <c r="H405" s="8" t="s">
        <v>680</v>
      </c>
      <c r="I405" s="8">
        <v>2017</v>
      </c>
      <c r="J405" s="8">
        <v>2017</v>
      </c>
      <c r="K405" s="8" t="s">
        <v>493</v>
      </c>
      <c r="L405" s="8">
        <v>335.29390100000001</v>
      </c>
      <c r="M405" s="8" t="s">
        <v>494</v>
      </c>
      <c r="N405" s="8" t="s">
        <v>495</v>
      </c>
      <c r="O405" s="8" t="s">
        <v>681</v>
      </c>
    </row>
    <row r="406" spans="1:15" ht="15.5" hidden="1" x14ac:dyDescent="0.35">
      <c r="A406" s="8" t="s">
        <v>677</v>
      </c>
      <c r="B406" s="8" t="s">
        <v>678</v>
      </c>
      <c r="C406" s="9" t="s">
        <v>704</v>
      </c>
      <c r="D406" s="8" t="s">
        <v>391</v>
      </c>
      <c r="E406" s="8">
        <v>6110</v>
      </c>
      <c r="F406" s="8" t="s">
        <v>490</v>
      </c>
      <c r="G406" s="9" t="s">
        <v>679</v>
      </c>
      <c r="H406" s="8" t="s">
        <v>680</v>
      </c>
      <c r="I406" s="8">
        <v>2018</v>
      </c>
      <c r="J406" s="8">
        <v>2018</v>
      </c>
      <c r="K406" s="8" t="s">
        <v>493</v>
      </c>
      <c r="L406" s="8">
        <v>355.60857700000003</v>
      </c>
      <c r="M406" s="8" t="s">
        <v>494</v>
      </c>
      <c r="N406" s="8" t="s">
        <v>495</v>
      </c>
      <c r="O406" s="8" t="s">
        <v>681</v>
      </c>
    </row>
    <row r="407" spans="1:15" ht="15.5" hidden="1" x14ac:dyDescent="0.35">
      <c r="A407" s="8" t="s">
        <v>677</v>
      </c>
      <c r="B407" s="8" t="s">
        <v>678</v>
      </c>
      <c r="C407" s="9" t="s">
        <v>541</v>
      </c>
      <c r="D407" s="8" t="s">
        <v>95</v>
      </c>
      <c r="E407" s="8">
        <v>6110</v>
      </c>
      <c r="F407" s="8" t="s">
        <v>490</v>
      </c>
      <c r="G407" s="9" t="s">
        <v>679</v>
      </c>
      <c r="H407" s="8" t="s">
        <v>680</v>
      </c>
      <c r="I407" s="8">
        <v>2010</v>
      </c>
      <c r="J407" s="8">
        <v>2010</v>
      </c>
      <c r="K407" s="8" t="s">
        <v>493</v>
      </c>
      <c r="L407" s="8">
        <v>535.625495</v>
      </c>
      <c r="M407" s="8" t="s">
        <v>494</v>
      </c>
      <c r="N407" s="8" t="s">
        <v>495</v>
      </c>
      <c r="O407" s="8" t="s">
        <v>681</v>
      </c>
    </row>
    <row r="408" spans="1:15" ht="15.5" hidden="1" x14ac:dyDescent="0.35">
      <c r="A408" s="8" t="s">
        <v>677</v>
      </c>
      <c r="B408" s="8" t="s">
        <v>678</v>
      </c>
      <c r="C408" s="9" t="s">
        <v>541</v>
      </c>
      <c r="D408" s="8" t="s">
        <v>95</v>
      </c>
      <c r="E408" s="8">
        <v>6110</v>
      </c>
      <c r="F408" s="8" t="s">
        <v>490</v>
      </c>
      <c r="G408" s="9" t="s">
        <v>679</v>
      </c>
      <c r="H408" s="8" t="s">
        <v>680</v>
      </c>
      <c r="I408" s="8">
        <v>2011</v>
      </c>
      <c r="J408" s="8">
        <v>2011</v>
      </c>
      <c r="K408" s="8" t="s">
        <v>493</v>
      </c>
      <c r="L408" s="8">
        <v>561.70594200000005</v>
      </c>
      <c r="M408" s="8" t="s">
        <v>494</v>
      </c>
      <c r="N408" s="8" t="s">
        <v>495</v>
      </c>
      <c r="O408" s="8" t="s">
        <v>681</v>
      </c>
    </row>
    <row r="409" spans="1:15" ht="15.5" hidden="1" x14ac:dyDescent="0.35">
      <c r="A409" s="8" t="s">
        <v>677</v>
      </c>
      <c r="B409" s="8" t="s">
        <v>678</v>
      </c>
      <c r="C409" s="9" t="s">
        <v>541</v>
      </c>
      <c r="D409" s="8" t="s">
        <v>95</v>
      </c>
      <c r="E409" s="8">
        <v>6110</v>
      </c>
      <c r="F409" s="8" t="s">
        <v>490</v>
      </c>
      <c r="G409" s="9" t="s">
        <v>679</v>
      </c>
      <c r="H409" s="8" t="s">
        <v>680</v>
      </c>
      <c r="I409" s="8">
        <v>2012</v>
      </c>
      <c r="J409" s="8">
        <v>2012</v>
      </c>
      <c r="K409" s="8" t="s">
        <v>493</v>
      </c>
      <c r="L409" s="8">
        <v>672.15232200000003</v>
      </c>
      <c r="M409" s="8" t="s">
        <v>494</v>
      </c>
      <c r="N409" s="8" t="s">
        <v>495</v>
      </c>
      <c r="O409" s="8" t="s">
        <v>681</v>
      </c>
    </row>
    <row r="410" spans="1:15" ht="15.5" hidden="1" x14ac:dyDescent="0.35">
      <c r="A410" s="8" t="s">
        <v>677</v>
      </c>
      <c r="B410" s="8" t="s">
        <v>678</v>
      </c>
      <c r="C410" s="9" t="s">
        <v>541</v>
      </c>
      <c r="D410" s="8" t="s">
        <v>95</v>
      </c>
      <c r="E410" s="8">
        <v>6110</v>
      </c>
      <c r="F410" s="8" t="s">
        <v>490</v>
      </c>
      <c r="G410" s="9" t="s">
        <v>679</v>
      </c>
      <c r="H410" s="8" t="s">
        <v>680</v>
      </c>
      <c r="I410" s="8">
        <v>2013</v>
      </c>
      <c r="J410" s="8">
        <v>2013</v>
      </c>
      <c r="K410" s="8" t="s">
        <v>493</v>
      </c>
      <c r="L410" s="8">
        <v>812.49690199999998</v>
      </c>
      <c r="M410" s="8" t="s">
        <v>494</v>
      </c>
      <c r="N410" s="8" t="s">
        <v>495</v>
      </c>
      <c r="O410" s="8" t="s">
        <v>681</v>
      </c>
    </row>
    <row r="411" spans="1:15" ht="15.5" hidden="1" x14ac:dyDescent="0.35">
      <c r="A411" s="8" t="s">
        <v>677</v>
      </c>
      <c r="B411" s="8" t="s">
        <v>678</v>
      </c>
      <c r="C411" s="9" t="s">
        <v>541</v>
      </c>
      <c r="D411" s="8" t="s">
        <v>95</v>
      </c>
      <c r="E411" s="8">
        <v>6110</v>
      </c>
      <c r="F411" s="8" t="s">
        <v>490</v>
      </c>
      <c r="G411" s="9" t="s">
        <v>679</v>
      </c>
      <c r="H411" s="8" t="s">
        <v>680</v>
      </c>
      <c r="I411" s="8">
        <v>2014</v>
      </c>
      <c r="J411" s="8">
        <v>2014</v>
      </c>
      <c r="K411" s="8" t="s">
        <v>493</v>
      </c>
      <c r="L411" s="8">
        <v>861.78623300000004</v>
      </c>
      <c r="M411" s="8" t="s">
        <v>494</v>
      </c>
      <c r="N411" s="8" t="s">
        <v>495</v>
      </c>
      <c r="O411" s="8" t="s">
        <v>681</v>
      </c>
    </row>
    <row r="412" spans="1:15" ht="15.5" hidden="1" x14ac:dyDescent="0.35">
      <c r="A412" s="8" t="s">
        <v>677</v>
      </c>
      <c r="B412" s="8" t="s">
        <v>678</v>
      </c>
      <c r="C412" s="9" t="s">
        <v>541</v>
      </c>
      <c r="D412" s="8" t="s">
        <v>95</v>
      </c>
      <c r="E412" s="8">
        <v>6110</v>
      </c>
      <c r="F412" s="8" t="s">
        <v>490</v>
      </c>
      <c r="G412" s="9" t="s">
        <v>679</v>
      </c>
      <c r="H412" s="8" t="s">
        <v>680</v>
      </c>
      <c r="I412" s="8">
        <v>2015</v>
      </c>
      <c r="J412" s="8">
        <v>2015</v>
      </c>
      <c r="K412" s="8" t="s">
        <v>493</v>
      </c>
      <c r="L412" s="8">
        <v>790.11681099999998</v>
      </c>
      <c r="M412" s="8" t="s">
        <v>494</v>
      </c>
      <c r="N412" s="8" t="s">
        <v>495</v>
      </c>
      <c r="O412" s="8" t="s">
        <v>681</v>
      </c>
    </row>
    <row r="413" spans="1:15" ht="15.5" hidden="1" x14ac:dyDescent="0.35">
      <c r="A413" s="8" t="s">
        <v>677</v>
      </c>
      <c r="B413" s="8" t="s">
        <v>678</v>
      </c>
      <c r="C413" s="9" t="s">
        <v>541</v>
      </c>
      <c r="D413" s="8" t="s">
        <v>95</v>
      </c>
      <c r="E413" s="8">
        <v>6110</v>
      </c>
      <c r="F413" s="8" t="s">
        <v>490</v>
      </c>
      <c r="G413" s="9" t="s">
        <v>679</v>
      </c>
      <c r="H413" s="8" t="s">
        <v>680</v>
      </c>
      <c r="I413" s="8">
        <v>2016</v>
      </c>
      <c r="J413" s="8">
        <v>2016</v>
      </c>
      <c r="K413" s="8" t="s">
        <v>493</v>
      </c>
      <c r="L413" s="8">
        <v>853.72123899999997</v>
      </c>
      <c r="M413" s="8" t="s">
        <v>494</v>
      </c>
      <c r="N413" s="8" t="s">
        <v>495</v>
      </c>
      <c r="O413" s="8" t="s">
        <v>681</v>
      </c>
    </row>
    <row r="414" spans="1:15" ht="15.5" hidden="1" x14ac:dyDescent="0.35">
      <c r="A414" s="8" t="s">
        <v>677</v>
      </c>
      <c r="B414" s="8" t="s">
        <v>678</v>
      </c>
      <c r="C414" s="9" t="s">
        <v>541</v>
      </c>
      <c r="D414" s="8" t="s">
        <v>95</v>
      </c>
      <c r="E414" s="8">
        <v>6110</v>
      </c>
      <c r="F414" s="8" t="s">
        <v>490</v>
      </c>
      <c r="G414" s="9" t="s">
        <v>679</v>
      </c>
      <c r="H414" s="8" t="s">
        <v>680</v>
      </c>
      <c r="I414" s="8">
        <v>2017</v>
      </c>
      <c r="J414" s="8">
        <v>2017</v>
      </c>
      <c r="K414" s="8" t="s">
        <v>493</v>
      </c>
      <c r="L414" s="8">
        <v>963.11633400000005</v>
      </c>
      <c r="M414" s="8" t="s">
        <v>494</v>
      </c>
      <c r="N414" s="8" t="s">
        <v>495</v>
      </c>
      <c r="O414" s="8" t="s">
        <v>681</v>
      </c>
    </row>
    <row r="415" spans="1:15" ht="15.5" hidden="1" x14ac:dyDescent="0.35">
      <c r="A415" s="8" t="s">
        <v>677</v>
      </c>
      <c r="B415" s="8" t="s">
        <v>678</v>
      </c>
      <c r="C415" s="9" t="s">
        <v>541</v>
      </c>
      <c r="D415" s="8" t="s">
        <v>95</v>
      </c>
      <c r="E415" s="8">
        <v>6110</v>
      </c>
      <c r="F415" s="8" t="s">
        <v>490</v>
      </c>
      <c r="G415" s="9" t="s">
        <v>679</v>
      </c>
      <c r="H415" s="8" t="s">
        <v>680</v>
      </c>
      <c r="I415" s="8">
        <v>2018</v>
      </c>
      <c r="J415" s="8">
        <v>2018</v>
      </c>
      <c r="K415" s="8" t="s">
        <v>493</v>
      </c>
      <c r="L415" s="8">
        <v>1383.8257189999999</v>
      </c>
      <c r="M415" s="8" t="s">
        <v>494</v>
      </c>
      <c r="N415" s="8" t="s">
        <v>495</v>
      </c>
      <c r="O415" s="8" t="s">
        <v>681</v>
      </c>
    </row>
    <row r="416" spans="1:15" ht="15.5" hidden="1" x14ac:dyDescent="0.35">
      <c r="A416" s="8" t="s">
        <v>677</v>
      </c>
      <c r="B416" s="8" t="s">
        <v>678</v>
      </c>
      <c r="C416" s="9" t="s">
        <v>542</v>
      </c>
      <c r="D416" s="8" t="s">
        <v>393</v>
      </c>
      <c r="E416" s="8">
        <v>6110</v>
      </c>
      <c r="F416" s="8" t="s">
        <v>490</v>
      </c>
      <c r="G416" s="9" t="s">
        <v>679</v>
      </c>
      <c r="H416" s="8" t="s">
        <v>680</v>
      </c>
      <c r="I416" s="8">
        <v>2010</v>
      </c>
      <c r="J416" s="8">
        <v>2010</v>
      </c>
      <c r="K416" s="8" t="s">
        <v>493</v>
      </c>
      <c r="L416" s="8">
        <v>7.5182630000000001</v>
      </c>
      <c r="M416" s="8" t="s">
        <v>494</v>
      </c>
      <c r="N416" s="8" t="s">
        <v>495</v>
      </c>
      <c r="O416" s="8" t="s">
        <v>681</v>
      </c>
    </row>
    <row r="417" spans="1:15" ht="15.5" hidden="1" x14ac:dyDescent="0.35">
      <c r="A417" s="8" t="s">
        <v>677</v>
      </c>
      <c r="B417" s="8" t="s">
        <v>678</v>
      </c>
      <c r="C417" s="9" t="s">
        <v>542</v>
      </c>
      <c r="D417" s="8" t="s">
        <v>393</v>
      </c>
      <c r="E417" s="8">
        <v>6110</v>
      </c>
      <c r="F417" s="8" t="s">
        <v>490</v>
      </c>
      <c r="G417" s="9" t="s">
        <v>679</v>
      </c>
      <c r="H417" s="8" t="s">
        <v>680</v>
      </c>
      <c r="I417" s="8">
        <v>2011</v>
      </c>
      <c r="J417" s="8">
        <v>2011</v>
      </c>
      <c r="K417" s="8" t="s">
        <v>493</v>
      </c>
      <c r="L417" s="8">
        <v>8.0778230000000004</v>
      </c>
      <c r="M417" s="8" t="s">
        <v>494</v>
      </c>
      <c r="N417" s="8" t="s">
        <v>495</v>
      </c>
      <c r="O417" s="8" t="s">
        <v>681</v>
      </c>
    </row>
    <row r="418" spans="1:15" ht="15.5" hidden="1" x14ac:dyDescent="0.35">
      <c r="A418" s="8" t="s">
        <v>677</v>
      </c>
      <c r="B418" s="8" t="s">
        <v>678</v>
      </c>
      <c r="C418" s="9" t="s">
        <v>542</v>
      </c>
      <c r="D418" s="8" t="s">
        <v>393</v>
      </c>
      <c r="E418" s="8">
        <v>6110</v>
      </c>
      <c r="F418" s="8" t="s">
        <v>490</v>
      </c>
      <c r="G418" s="9" t="s">
        <v>679</v>
      </c>
      <c r="H418" s="8" t="s">
        <v>680</v>
      </c>
      <c r="I418" s="8">
        <v>2012</v>
      </c>
      <c r="J418" s="8">
        <v>2012</v>
      </c>
      <c r="K418" s="8" t="s">
        <v>493</v>
      </c>
      <c r="L418" s="8">
        <v>9.6271520000000006</v>
      </c>
      <c r="M418" s="8" t="s">
        <v>494</v>
      </c>
      <c r="N418" s="8" t="s">
        <v>495</v>
      </c>
      <c r="O418" s="8" t="s">
        <v>681</v>
      </c>
    </row>
    <row r="419" spans="1:15" ht="15.5" hidden="1" x14ac:dyDescent="0.35">
      <c r="A419" s="8" t="s">
        <v>677</v>
      </c>
      <c r="B419" s="8" t="s">
        <v>678</v>
      </c>
      <c r="C419" s="9" t="s">
        <v>542</v>
      </c>
      <c r="D419" s="8" t="s">
        <v>393</v>
      </c>
      <c r="E419" s="8">
        <v>6110</v>
      </c>
      <c r="F419" s="8" t="s">
        <v>490</v>
      </c>
      <c r="G419" s="9" t="s">
        <v>679</v>
      </c>
      <c r="H419" s="8" t="s">
        <v>680</v>
      </c>
      <c r="I419" s="8">
        <v>2013</v>
      </c>
      <c r="J419" s="8">
        <v>2013</v>
      </c>
      <c r="K419" s="8" t="s">
        <v>493</v>
      </c>
      <c r="L419" s="8">
        <v>9.5212540000000008</v>
      </c>
      <c r="M419" s="8" t="s">
        <v>494</v>
      </c>
      <c r="N419" s="8" t="s">
        <v>495</v>
      </c>
      <c r="O419" s="8" t="s">
        <v>681</v>
      </c>
    </row>
    <row r="420" spans="1:15" ht="15.5" hidden="1" x14ac:dyDescent="0.35">
      <c r="A420" s="8" t="s">
        <v>677</v>
      </c>
      <c r="B420" s="8" t="s">
        <v>678</v>
      </c>
      <c r="C420" s="9" t="s">
        <v>542</v>
      </c>
      <c r="D420" s="8" t="s">
        <v>393</v>
      </c>
      <c r="E420" s="8">
        <v>6110</v>
      </c>
      <c r="F420" s="8" t="s">
        <v>490</v>
      </c>
      <c r="G420" s="9" t="s">
        <v>679</v>
      </c>
      <c r="H420" s="8" t="s">
        <v>680</v>
      </c>
      <c r="I420" s="8">
        <v>2014</v>
      </c>
      <c r="J420" s="8">
        <v>2014</v>
      </c>
      <c r="K420" s="8" t="s">
        <v>493</v>
      </c>
      <c r="L420" s="8">
        <v>10.405976000000001</v>
      </c>
      <c r="M420" s="8" t="s">
        <v>494</v>
      </c>
      <c r="N420" s="8" t="s">
        <v>495</v>
      </c>
      <c r="O420" s="8" t="s">
        <v>681</v>
      </c>
    </row>
    <row r="421" spans="1:15" ht="15.5" hidden="1" x14ac:dyDescent="0.35">
      <c r="A421" s="8" t="s">
        <v>677</v>
      </c>
      <c r="B421" s="8" t="s">
        <v>678</v>
      </c>
      <c r="C421" s="9" t="s">
        <v>542</v>
      </c>
      <c r="D421" s="8" t="s">
        <v>393</v>
      </c>
      <c r="E421" s="8">
        <v>6110</v>
      </c>
      <c r="F421" s="8" t="s">
        <v>490</v>
      </c>
      <c r="G421" s="9" t="s">
        <v>679</v>
      </c>
      <c r="H421" s="8" t="s">
        <v>680</v>
      </c>
      <c r="I421" s="8">
        <v>2015</v>
      </c>
      <c r="J421" s="8">
        <v>2015</v>
      </c>
      <c r="K421" s="8" t="s">
        <v>493</v>
      </c>
      <c r="L421" s="8">
        <v>8.6384709999999991</v>
      </c>
      <c r="M421" s="8" t="s">
        <v>494</v>
      </c>
      <c r="N421" s="8" t="s">
        <v>495</v>
      </c>
      <c r="O421" s="8" t="s">
        <v>681</v>
      </c>
    </row>
    <row r="422" spans="1:15" ht="15.5" hidden="1" x14ac:dyDescent="0.35">
      <c r="A422" s="8" t="s">
        <v>677</v>
      </c>
      <c r="B422" s="8" t="s">
        <v>678</v>
      </c>
      <c r="C422" s="9" t="s">
        <v>542</v>
      </c>
      <c r="D422" s="8" t="s">
        <v>393</v>
      </c>
      <c r="E422" s="8">
        <v>6110</v>
      </c>
      <c r="F422" s="8" t="s">
        <v>490</v>
      </c>
      <c r="G422" s="9" t="s">
        <v>679</v>
      </c>
      <c r="H422" s="8" t="s">
        <v>680</v>
      </c>
      <c r="I422" s="8">
        <v>2016</v>
      </c>
      <c r="J422" s="8">
        <v>2016</v>
      </c>
      <c r="K422" s="8" t="s">
        <v>493</v>
      </c>
      <c r="L422" s="8">
        <v>8.2144220000000008</v>
      </c>
      <c r="M422" s="8" t="s">
        <v>494</v>
      </c>
      <c r="N422" s="8" t="s">
        <v>495</v>
      </c>
      <c r="O422" s="8" t="s">
        <v>681</v>
      </c>
    </row>
    <row r="423" spans="1:15" ht="15.5" hidden="1" x14ac:dyDescent="0.35">
      <c r="A423" s="8" t="s">
        <v>677</v>
      </c>
      <c r="B423" s="8" t="s">
        <v>678</v>
      </c>
      <c r="C423" s="9" t="s">
        <v>542</v>
      </c>
      <c r="D423" s="8" t="s">
        <v>393</v>
      </c>
      <c r="E423" s="8">
        <v>6110</v>
      </c>
      <c r="F423" s="8" t="s">
        <v>490</v>
      </c>
      <c r="G423" s="9" t="s">
        <v>679</v>
      </c>
      <c r="H423" s="8" t="s">
        <v>680</v>
      </c>
      <c r="I423" s="8">
        <v>2017</v>
      </c>
      <c r="J423" s="8">
        <v>2017</v>
      </c>
      <c r="K423" s="8" t="s">
        <v>493</v>
      </c>
      <c r="L423" s="8">
        <v>10.096174</v>
      </c>
      <c r="M423" s="8" t="s">
        <v>494</v>
      </c>
      <c r="N423" s="8" t="s">
        <v>495</v>
      </c>
      <c r="O423" s="8" t="s">
        <v>681</v>
      </c>
    </row>
    <row r="424" spans="1:15" ht="15.5" hidden="1" x14ac:dyDescent="0.35">
      <c r="A424" s="8" t="s">
        <v>677</v>
      </c>
      <c r="B424" s="8" t="s">
        <v>678</v>
      </c>
      <c r="C424" s="9" t="s">
        <v>542</v>
      </c>
      <c r="D424" s="8" t="s">
        <v>393</v>
      </c>
      <c r="E424" s="8">
        <v>6110</v>
      </c>
      <c r="F424" s="8" t="s">
        <v>490</v>
      </c>
      <c r="G424" s="9" t="s">
        <v>679</v>
      </c>
      <c r="H424" s="8" t="s">
        <v>680</v>
      </c>
      <c r="I424" s="8">
        <v>2018</v>
      </c>
      <c r="J424" s="8">
        <v>2018</v>
      </c>
      <c r="K424" s="8" t="s">
        <v>493</v>
      </c>
      <c r="L424" s="8">
        <v>9.6990370000000006</v>
      </c>
      <c r="M424" s="8" t="s">
        <v>494</v>
      </c>
      <c r="N424" s="8" t="s">
        <v>495</v>
      </c>
      <c r="O424" s="8" t="s">
        <v>681</v>
      </c>
    </row>
    <row r="425" spans="1:15" ht="15.5" hidden="1" x14ac:dyDescent="0.35">
      <c r="A425" s="8" t="s">
        <v>677</v>
      </c>
      <c r="B425" s="8" t="s">
        <v>678</v>
      </c>
      <c r="C425" s="9" t="s">
        <v>543</v>
      </c>
      <c r="D425" s="8" t="s">
        <v>97</v>
      </c>
      <c r="E425" s="8">
        <v>6110</v>
      </c>
      <c r="F425" s="8" t="s">
        <v>490</v>
      </c>
      <c r="G425" s="9" t="s">
        <v>679</v>
      </c>
      <c r="H425" s="8" t="s">
        <v>680</v>
      </c>
      <c r="I425" s="8">
        <v>2010</v>
      </c>
      <c r="J425" s="8">
        <v>2010</v>
      </c>
      <c r="K425" s="8" t="s">
        <v>493</v>
      </c>
      <c r="L425" s="8">
        <v>2454.9513780000002</v>
      </c>
      <c r="M425" s="8" t="s">
        <v>494</v>
      </c>
      <c r="N425" s="8" t="s">
        <v>495</v>
      </c>
      <c r="O425" s="8" t="s">
        <v>681</v>
      </c>
    </row>
    <row r="426" spans="1:15" ht="15.5" hidden="1" x14ac:dyDescent="0.35">
      <c r="A426" s="8" t="s">
        <v>677</v>
      </c>
      <c r="B426" s="8" t="s">
        <v>678</v>
      </c>
      <c r="C426" s="9" t="s">
        <v>543</v>
      </c>
      <c r="D426" s="8" t="s">
        <v>97</v>
      </c>
      <c r="E426" s="8">
        <v>6110</v>
      </c>
      <c r="F426" s="8" t="s">
        <v>490</v>
      </c>
      <c r="G426" s="9" t="s">
        <v>679</v>
      </c>
      <c r="H426" s="8" t="s">
        <v>680</v>
      </c>
      <c r="I426" s="8">
        <v>2011</v>
      </c>
      <c r="J426" s="8">
        <v>2011</v>
      </c>
      <c r="K426" s="8" t="s">
        <v>493</v>
      </c>
      <c r="L426" s="8">
        <v>2467.4972889999999</v>
      </c>
      <c r="M426" s="8" t="s">
        <v>494</v>
      </c>
      <c r="N426" s="8" t="s">
        <v>495</v>
      </c>
      <c r="O426" s="8" t="s">
        <v>681</v>
      </c>
    </row>
    <row r="427" spans="1:15" ht="15.5" hidden="1" x14ac:dyDescent="0.35">
      <c r="A427" s="8" t="s">
        <v>677</v>
      </c>
      <c r="B427" s="8" t="s">
        <v>678</v>
      </c>
      <c r="C427" s="9" t="s">
        <v>543</v>
      </c>
      <c r="D427" s="8" t="s">
        <v>97</v>
      </c>
      <c r="E427" s="8">
        <v>6110</v>
      </c>
      <c r="F427" s="8" t="s">
        <v>490</v>
      </c>
      <c r="G427" s="9" t="s">
        <v>679</v>
      </c>
      <c r="H427" s="8" t="s">
        <v>680</v>
      </c>
      <c r="I427" s="8">
        <v>2012</v>
      </c>
      <c r="J427" s="8">
        <v>2012</v>
      </c>
      <c r="K427" s="8" t="s">
        <v>493</v>
      </c>
      <c r="L427" s="8">
        <v>2513.884986</v>
      </c>
      <c r="M427" s="8" t="s">
        <v>494</v>
      </c>
      <c r="N427" s="8" t="s">
        <v>495</v>
      </c>
      <c r="O427" s="8" t="s">
        <v>681</v>
      </c>
    </row>
    <row r="428" spans="1:15" ht="15.5" hidden="1" x14ac:dyDescent="0.35">
      <c r="A428" s="8" t="s">
        <v>677</v>
      </c>
      <c r="B428" s="8" t="s">
        <v>678</v>
      </c>
      <c r="C428" s="9" t="s">
        <v>543</v>
      </c>
      <c r="D428" s="8" t="s">
        <v>97</v>
      </c>
      <c r="E428" s="8">
        <v>6110</v>
      </c>
      <c r="F428" s="8" t="s">
        <v>490</v>
      </c>
      <c r="G428" s="9" t="s">
        <v>679</v>
      </c>
      <c r="H428" s="8" t="s">
        <v>680</v>
      </c>
      <c r="I428" s="8">
        <v>2013</v>
      </c>
      <c r="J428" s="8">
        <v>2013</v>
      </c>
      <c r="K428" s="8" t="s">
        <v>493</v>
      </c>
      <c r="L428" s="8">
        <v>2508.9143490000001</v>
      </c>
      <c r="M428" s="8" t="s">
        <v>494</v>
      </c>
      <c r="N428" s="8" t="s">
        <v>495</v>
      </c>
      <c r="O428" s="8" t="s">
        <v>681</v>
      </c>
    </row>
    <row r="429" spans="1:15" ht="15.5" hidden="1" x14ac:dyDescent="0.35">
      <c r="A429" s="8" t="s">
        <v>677</v>
      </c>
      <c r="B429" s="8" t="s">
        <v>678</v>
      </c>
      <c r="C429" s="9" t="s">
        <v>543</v>
      </c>
      <c r="D429" s="8" t="s">
        <v>97</v>
      </c>
      <c r="E429" s="8">
        <v>6110</v>
      </c>
      <c r="F429" s="8" t="s">
        <v>490</v>
      </c>
      <c r="G429" s="9" t="s">
        <v>679</v>
      </c>
      <c r="H429" s="8" t="s">
        <v>680</v>
      </c>
      <c r="I429" s="8">
        <v>2014</v>
      </c>
      <c r="J429" s="8">
        <v>2014</v>
      </c>
      <c r="K429" s="8" t="s">
        <v>493</v>
      </c>
      <c r="L429" s="8">
        <v>2592.010409</v>
      </c>
      <c r="M429" s="8" t="s">
        <v>494</v>
      </c>
      <c r="N429" s="8" t="s">
        <v>495</v>
      </c>
      <c r="O429" s="8" t="s">
        <v>681</v>
      </c>
    </row>
    <row r="430" spans="1:15" ht="15.5" hidden="1" x14ac:dyDescent="0.35">
      <c r="A430" s="8" t="s">
        <v>677</v>
      </c>
      <c r="B430" s="8" t="s">
        <v>678</v>
      </c>
      <c r="C430" s="9" t="s">
        <v>543</v>
      </c>
      <c r="D430" s="8" t="s">
        <v>97</v>
      </c>
      <c r="E430" s="8">
        <v>6110</v>
      </c>
      <c r="F430" s="8" t="s">
        <v>490</v>
      </c>
      <c r="G430" s="9" t="s">
        <v>679</v>
      </c>
      <c r="H430" s="8" t="s">
        <v>680</v>
      </c>
      <c r="I430" s="8">
        <v>2015</v>
      </c>
      <c r="J430" s="8">
        <v>2015</v>
      </c>
      <c r="K430" s="8" t="s">
        <v>493</v>
      </c>
      <c r="L430" s="8">
        <v>2715.0681479999998</v>
      </c>
      <c r="M430" s="8" t="s">
        <v>494</v>
      </c>
      <c r="N430" s="8" t="s">
        <v>495</v>
      </c>
      <c r="O430" s="8" t="s">
        <v>681</v>
      </c>
    </row>
    <row r="431" spans="1:15" ht="15.5" hidden="1" x14ac:dyDescent="0.35">
      <c r="A431" s="8" t="s">
        <v>677</v>
      </c>
      <c r="B431" s="8" t="s">
        <v>678</v>
      </c>
      <c r="C431" s="9" t="s">
        <v>543</v>
      </c>
      <c r="D431" s="8" t="s">
        <v>97</v>
      </c>
      <c r="E431" s="8">
        <v>6110</v>
      </c>
      <c r="F431" s="8" t="s">
        <v>490</v>
      </c>
      <c r="G431" s="9" t="s">
        <v>679</v>
      </c>
      <c r="H431" s="8" t="s">
        <v>680</v>
      </c>
      <c r="I431" s="8">
        <v>2016</v>
      </c>
      <c r="J431" s="8">
        <v>2016</v>
      </c>
      <c r="K431" s="8" t="s">
        <v>493</v>
      </c>
      <c r="L431" s="8">
        <v>2932.6702</v>
      </c>
      <c r="M431" s="8" t="s">
        <v>494</v>
      </c>
      <c r="N431" s="8" t="s">
        <v>495</v>
      </c>
      <c r="O431" s="8" t="s">
        <v>681</v>
      </c>
    </row>
    <row r="432" spans="1:15" ht="15.5" hidden="1" x14ac:dyDescent="0.35">
      <c r="A432" s="8" t="s">
        <v>677</v>
      </c>
      <c r="B432" s="8" t="s">
        <v>678</v>
      </c>
      <c r="C432" s="9" t="s">
        <v>543</v>
      </c>
      <c r="D432" s="8" t="s">
        <v>97</v>
      </c>
      <c r="E432" s="8">
        <v>6110</v>
      </c>
      <c r="F432" s="8" t="s">
        <v>490</v>
      </c>
      <c r="G432" s="9" t="s">
        <v>679</v>
      </c>
      <c r="H432" s="8" t="s">
        <v>680</v>
      </c>
      <c r="I432" s="8">
        <v>2017</v>
      </c>
      <c r="J432" s="8">
        <v>2017</v>
      </c>
      <c r="K432" s="8" t="s">
        <v>493</v>
      </c>
      <c r="L432" s="8">
        <v>2916.7431029999998</v>
      </c>
      <c r="M432" s="8" t="s">
        <v>494</v>
      </c>
      <c r="N432" s="8" t="s">
        <v>495</v>
      </c>
      <c r="O432" s="8" t="s">
        <v>681</v>
      </c>
    </row>
    <row r="433" spans="1:15" ht="15.5" hidden="1" x14ac:dyDescent="0.35">
      <c r="A433" s="8" t="s">
        <v>677</v>
      </c>
      <c r="B433" s="8" t="s">
        <v>678</v>
      </c>
      <c r="C433" s="9" t="s">
        <v>543</v>
      </c>
      <c r="D433" s="8" t="s">
        <v>97</v>
      </c>
      <c r="E433" s="8">
        <v>6110</v>
      </c>
      <c r="F433" s="8" t="s">
        <v>490</v>
      </c>
      <c r="G433" s="9" t="s">
        <v>679</v>
      </c>
      <c r="H433" s="8" t="s">
        <v>680</v>
      </c>
      <c r="I433" s="8">
        <v>2018</v>
      </c>
      <c r="J433" s="8">
        <v>2018</v>
      </c>
      <c r="K433" s="8" t="s">
        <v>493</v>
      </c>
      <c r="L433" s="8">
        <v>2754.3129669999998</v>
      </c>
      <c r="M433" s="8" t="s">
        <v>494</v>
      </c>
      <c r="N433" s="8" t="s">
        <v>495</v>
      </c>
      <c r="O433" s="8" t="s">
        <v>681</v>
      </c>
    </row>
    <row r="434" spans="1:15" ht="15.5" hidden="1" x14ac:dyDescent="0.35">
      <c r="A434" s="8" t="s">
        <v>677</v>
      </c>
      <c r="B434" s="8" t="s">
        <v>678</v>
      </c>
      <c r="C434" s="9" t="s">
        <v>544</v>
      </c>
      <c r="D434" s="8" t="s">
        <v>545</v>
      </c>
      <c r="E434" s="8">
        <v>6110</v>
      </c>
      <c r="F434" s="8" t="s">
        <v>490</v>
      </c>
      <c r="G434" s="9" t="s">
        <v>679</v>
      </c>
      <c r="H434" s="8" t="s">
        <v>680</v>
      </c>
      <c r="I434" s="8">
        <v>2010</v>
      </c>
      <c r="J434" s="8">
        <v>2010</v>
      </c>
      <c r="K434" s="8" t="s">
        <v>493</v>
      </c>
      <c r="L434" s="8">
        <v>6104.0263699999996</v>
      </c>
      <c r="M434" s="8" t="s">
        <v>494</v>
      </c>
      <c r="N434" s="8" t="s">
        <v>495</v>
      </c>
      <c r="O434" s="8" t="s">
        <v>681</v>
      </c>
    </row>
    <row r="435" spans="1:15" ht="15.5" hidden="1" x14ac:dyDescent="0.35">
      <c r="A435" s="8" t="s">
        <v>677</v>
      </c>
      <c r="B435" s="8" t="s">
        <v>678</v>
      </c>
      <c r="C435" s="9" t="s">
        <v>544</v>
      </c>
      <c r="D435" s="8" t="s">
        <v>545</v>
      </c>
      <c r="E435" s="8">
        <v>6110</v>
      </c>
      <c r="F435" s="8" t="s">
        <v>490</v>
      </c>
      <c r="G435" s="9" t="s">
        <v>679</v>
      </c>
      <c r="H435" s="8" t="s">
        <v>680</v>
      </c>
      <c r="I435" s="8">
        <v>2011</v>
      </c>
      <c r="J435" s="8">
        <v>2011</v>
      </c>
      <c r="K435" s="8" t="s">
        <v>493</v>
      </c>
      <c r="L435" s="8">
        <v>6761.9795210000002</v>
      </c>
      <c r="M435" s="8" t="s">
        <v>494</v>
      </c>
      <c r="N435" s="8" t="s">
        <v>495</v>
      </c>
      <c r="O435" s="8" t="s">
        <v>681</v>
      </c>
    </row>
    <row r="436" spans="1:15" ht="15.5" hidden="1" x14ac:dyDescent="0.35">
      <c r="A436" s="8" t="s">
        <v>677</v>
      </c>
      <c r="B436" s="8" t="s">
        <v>678</v>
      </c>
      <c r="C436" s="9" t="s">
        <v>544</v>
      </c>
      <c r="D436" s="8" t="s">
        <v>545</v>
      </c>
      <c r="E436" s="8">
        <v>6110</v>
      </c>
      <c r="F436" s="8" t="s">
        <v>490</v>
      </c>
      <c r="G436" s="9" t="s">
        <v>679</v>
      </c>
      <c r="H436" s="8" t="s">
        <v>680</v>
      </c>
      <c r="I436" s="8">
        <v>2012</v>
      </c>
      <c r="J436" s="8">
        <v>2012</v>
      </c>
      <c r="K436" s="8" t="s">
        <v>493</v>
      </c>
      <c r="L436" s="8">
        <v>5944.8965330000001</v>
      </c>
      <c r="M436" s="8" t="s">
        <v>494</v>
      </c>
      <c r="N436" s="8" t="s">
        <v>495</v>
      </c>
      <c r="O436" s="8" t="s">
        <v>681</v>
      </c>
    </row>
    <row r="437" spans="1:15" ht="15.5" hidden="1" x14ac:dyDescent="0.35">
      <c r="A437" s="8" t="s">
        <v>677</v>
      </c>
      <c r="B437" s="8" t="s">
        <v>678</v>
      </c>
      <c r="C437" s="9" t="s">
        <v>544</v>
      </c>
      <c r="D437" s="8" t="s">
        <v>545</v>
      </c>
      <c r="E437" s="8">
        <v>6110</v>
      </c>
      <c r="F437" s="8" t="s">
        <v>490</v>
      </c>
      <c r="G437" s="9" t="s">
        <v>679</v>
      </c>
      <c r="H437" s="8" t="s">
        <v>680</v>
      </c>
      <c r="I437" s="8">
        <v>2013</v>
      </c>
      <c r="J437" s="8">
        <v>2013</v>
      </c>
      <c r="K437" s="8" t="s">
        <v>493</v>
      </c>
      <c r="L437" s="8">
        <v>6558.7963609999997</v>
      </c>
      <c r="M437" s="8" t="s">
        <v>494</v>
      </c>
      <c r="N437" s="8" t="s">
        <v>495</v>
      </c>
      <c r="O437" s="8" t="s">
        <v>681</v>
      </c>
    </row>
    <row r="438" spans="1:15" ht="15.5" hidden="1" x14ac:dyDescent="0.35">
      <c r="A438" s="8" t="s">
        <v>677</v>
      </c>
      <c r="B438" s="8" t="s">
        <v>678</v>
      </c>
      <c r="C438" s="9" t="s">
        <v>544</v>
      </c>
      <c r="D438" s="8" t="s">
        <v>545</v>
      </c>
      <c r="E438" s="8">
        <v>6110</v>
      </c>
      <c r="F438" s="8" t="s">
        <v>490</v>
      </c>
      <c r="G438" s="9" t="s">
        <v>679</v>
      </c>
      <c r="H438" s="8" t="s">
        <v>680</v>
      </c>
      <c r="I438" s="8">
        <v>2014</v>
      </c>
      <c r="J438" s="8">
        <v>2014</v>
      </c>
      <c r="K438" s="8" t="s">
        <v>493</v>
      </c>
      <c r="L438" s="8">
        <v>7434.6295129999999</v>
      </c>
      <c r="M438" s="8" t="s">
        <v>494</v>
      </c>
      <c r="N438" s="8" t="s">
        <v>495</v>
      </c>
      <c r="O438" s="8" t="s">
        <v>681</v>
      </c>
    </row>
    <row r="439" spans="1:15" ht="15.5" hidden="1" x14ac:dyDescent="0.35">
      <c r="A439" s="8" t="s">
        <v>677</v>
      </c>
      <c r="B439" s="8" t="s">
        <v>678</v>
      </c>
      <c r="C439" s="9" t="s">
        <v>544</v>
      </c>
      <c r="D439" s="8" t="s">
        <v>545</v>
      </c>
      <c r="E439" s="8">
        <v>6110</v>
      </c>
      <c r="F439" s="8" t="s">
        <v>490</v>
      </c>
      <c r="G439" s="9" t="s">
        <v>679</v>
      </c>
      <c r="H439" s="8" t="s">
        <v>680</v>
      </c>
      <c r="I439" s="8">
        <v>2015</v>
      </c>
      <c r="J439" s="8">
        <v>2015</v>
      </c>
      <c r="K439" s="8" t="s">
        <v>493</v>
      </c>
      <c r="L439" s="8">
        <v>7529.8936649999996</v>
      </c>
      <c r="M439" s="8" t="s">
        <v>494</v>
      </c>
      <c r="N439" s="8" t="s">
        <v>495</v>
      </c>
      <c r="O439" s="8" t="s">
        <v>681</v>
      </c>
    </row>
    <row r="440" spans="1:15" ht="15.5" hidden="1" x14ac:dyDescent="0.35">
      <c r="A440" s="8" t="s">
        <v>677</v>
      </c>
      <c r="B440" s="8" t="s">
        <v>678</v>
      </c>
      <c r="C440" s="9" t="s">
        <v>544</v>
      </c>
      <c r="D440" s="8" t="s">
        <v>545</v>
      </c>
      <c r="E440" s="8">
        <v>6110</v>
      </c>
      <c r="F440" s="8" t="s">
        <v>490</v>
      </c>
      <c r="G440" s="9" t="s">
        <v>679</v>
      </c>
      <c r="H440" s="8" t="s">
        <v>680</v>
      </c>
      <c r="I440" s="8">
        <v>2016</v>
      </c>
      <c r="J440" s="8">
        <v>2016</v>
      </c>
      <c r="K440" s="8" t="s">
        <v>493</v>
      </c>
      <c r="L440" s="8">
        <v>7921.166929</v>
      </c>
      <c r="M440" s="8" t="s">
        <v>494</v>
      </c>
      <c r="N440" s="8" t="s">
        <v>495</v>
      </c>
      <c r="O440" s="8" t="s">
        <v>681</v>
      </c>
    </row>
    <row r="441" spans="1:15" ht="15.5" hidden="1" x14ac:dyDescent="0.35">
      <c r="A441" s="8" t="s">
        <v>677</v>
      </c>
      <c r="B441" s="8" t="s">
        <v>678</v>
      </c>
      <c r="C441" s="9" t="s">
        <v>544</v>
      </c>
      <c r="D441" s="8" t="s">
        <v>545</v>
      </c>
      <c r="E441" s="8">
        <v>6110</v>
      </c>
      <c r="F441" s="8" t="s">
        <v>490</v>
      </c>
      <c r="G441" s="9" t="s">
        <v>679</v>
      </c>
      <c r="H441" s="8" t="s">
        <v>680</v>
      </c>
      <c r="I441" s="8">
        <v>2017</v>
      </c>
      <c r="J441" s="8">
        <v>2017</v>
      </c>
      <c r="K441" s="8" t="s">
        <v>493</v>
      </c>
      <c r="L441" s="8">
        <v>8230.6664020000007</v>
      </c>
      <c r="M441" s="8" t="s">
        <v>494</v>
      </c>
      <c r="N441" s="8" t="s">
        <v>495</v>
      </c>
      <c r="O441" s="8" t="s">
        <v>681</v>
      </c>
    </row>
    <row r="442" spans="1:15" ht="15.5" hidden="1" x14ac:dyDescent="0.35">
      <c r="A442" s="8" t="s">
        <v>677</v>
      </c>
      <c r="B442" s="8" t="s">
        <v>678</v>
      </c>
      <c r="C442" s="9" t="s">
        <v>544</v>
      </c>
      <c r="D442" s="8" t="s">
        <v>545</v>
      </c>
      <c r="E442" s="8">
        <v>6110</v>
      </c>
      <c r="F442" s="8" t="s">
        <v>490</v>
      </c>
      <c r="G442" s="9" t="s">
        <v>679</v>
      </c>
      <c r="H442" s="8" t="s">
        <v>680</v>
      </c>
      <c r="I442" s="8">
        <v>2018</v>
      </c>
      <c r="J442" s="8">
        <v>2018</v>
      </c>
      <c r="K442" s="8" t="s">
        <v>493</v>
      </c>
      <c r="L442" s="8">
        <v>8506.3536339999991</v>
      </c>
      <c r="M442" s="8" t="s">
        <v>494</v>
      </c>
      <c r="N442" s="8" t="s">
        <v>495</v>
      </c>
      <c r="O442" s="8" t="s">
        <v>681</v>
      </c>
    </row>
    <row r="443" spans="1:15" ht="15.5" hidden="1" x14ac:dyDescent="0.35">
      <c r="A443" s="8" t="s">
        <v>677</v>
      </c>
      <c r="B443" s="8" t="s">
        <v>678</v>
      </c>
      <c r="C443" s="9" t="s">
        <v>546</v>
      </c>
      <c r="D443" s="8" t="s">
        <v>99</v>
      </c>
      <c r="E443" s="8">
        <v>6110</v>
      </c>
      <c r="F443" s="8" t="s">
        <v>490</v>
      </c>
      <c r="G443" s="9" t="s">
        <v>679</v>
      </c>
      <c r="H443" s="8" t="s">
        <v>680</v>
      </c>
      <c r="I443" s="8">
        <v>2010</v>
      </c>
      <c r="J443" s="8">
        <v>2010</v>
      </c>
      <c r="K443" s="8" t="s">
        <v>493</v>
      </c>
      <c r="L443" s="8">
        <v>2211.501291</v>
      </c>
      <c r="M443" s="8" t="s">
        <v>494</v>
      </c>
      <c r="N443" s="8" t="s">
        <v>495</v>
      </c>
      <c r="O443" s="8" t="s">
        <v>681</v>
      </c>
    </row>
    <row r="444" spans="1:15" ht="15.5" hidden="1" x14ac:dyDescent="0.35">
      <c r="A444" s="8" t="s">
        <v>677</v>
      </c>
      <c r="B444" s="8" t="s">
        <v>678</v>
      </c>
      <c r="C444" s="9" t="s">
        <v>546</v>
      </c>
      <c r="D444" s="8" t="s">
        <v>99</v>
      </c>
      <c r="E444" s="8">
        <v>6110</v>
      </c>
      <c r="F444" s="8" t="s">
        <v>490</v>
      </c>
      <c r="G444" s="9" t="s">
        <v>679</v>
      </c>
      <c r="H444" s="8" t="s">
        <v>680</v>
      </c>
      <c r="I444" s="8">
        <v>2011</v>
      </c>
      <c r="J444" s="8">
        <v>2011</v>
      </c>
      <c r="K444" s="8" t="s">
        <v>493</v>
      </c>
      <c r="L444" s="8">
        <v>2294.8485700000001</v>
      </c>
      <c r="M444" s="8" t="s">
        <v>494</v>
      </c>
      <c r="N444" s="8" t="s">
        <v>495</v>
      </c>
      <c r="O444" s="8" t="s">
        <v>681</v>
      </c>
    </row>
    <row r="445" spans="1:15" ht="15.5" hidden="1" x14ac:dyDescent="0.35">
      <c r="A445" s="8" t="s">
        <v>677</v>
      </c>
      <c r="B445" s="8" t="s">
        <v>678</v>
      </c>
      <c r="C445" s="9" t="s">
        <v>546</v>
      </c>
      <c r="D445" s="8" t="s">
        <v>99</v>
      </c>
      <c r="E445" s="8">
        <v>6110</v>
      </c>
      <c r="F445" s="8" t="s">
        <v>490</v>
      </c>
      <c r="G445" s="9" t="s">
        <v>679</v>
      </c>
      <c r="H445" s="8" t="s">
        <v>680</v>
      </c>
      <c r="I445" s="8">
        <v>2012</v>
      </c>
      <c r="J445" s="8">
        <v>2012</v>
      </c>
      <c r="K445" s="8" t="s">
        <v>493</v>
      </c>
      <c r="L445" s="8">
        <v>1886.962272</v>
      </c>
      <c r="M445" s="8" t="s">
        <v>494</v>
      </c>
      <c r="N445" s="8" t="s">
        <v>495</v>
      </c>
      <c r="O445" s="8" t="s">
        <v>681</v>
      </c>
    </row>
    <row r="446" spans="1:15" ht="15.5" hidden="1" x14ac:dyDescent="0.35">
      <c r="A446" s="8" t="s">
        <v>677</v>
      </c>
      <c r="B446" s="8" t="s">
        <v>678</v>
      </c>
      <c r="C446" s="9" t="s">
        <v>546</v>
      </c>
      <c r="D446" s="8" t="s">
        <v>99</v>
      </c>
      <c r="E446" s="8">
        <v>6110</v>
      </c>
      <c r="F446" s="8" t="s">
        <v>490</v>
      </c>
      <c r="G446" s="9" t="s">
        <v>679</v>
      </c>
      <c r="H446" s="8" t="s">
        <v>680</v>
      </c>
      <c r="I446" s="8">
        <v>2013</v>
      </c>
      <c r="J446" s="8">
        <v>2013</v>
      </c>
      <c r="K446" s="8" t="s">
        <v>493</v>
      </c>
      <c r="L446" s="8">
        <v>2033.824955</v>
      </c>
      <c r="M446" s="8" t="s">
        <v>494</v>
      </c>
      <c r="N446" s="8" t="s">
        <v>495</v>
      </c>
      <c r="O446" s="8" t="s">
        <v>681</v>
      </c>
    </row>
    <row r="447" spans="1:15" ht="15.5" hidden="1" x14ac:dyDescent="0.35">
      <c r="A447" s="8" t="s">
        <v>677</v>
      </c>
      <c r="B447" s="8" t="s">
        <v>678</v>
      </c>
      <c r="C447" s="9" t="s">
        <v>546</v>
      </c>
      <c r="D447" s="8" t="s">
        <v>99</v>
      </c>
      <c r="E447" s="8">
        <v>6110</v>
      </c>
      <c r="F447" s="8" t="s">
        <v>490</v>
      </c>
      <c r="G447" s="9" t="s">
        <v>679</v>
      </c>
      <c r="H447" s="8" t="s">
        <v>680</v>
      </c>
      <c r="I447" s="8">
        <v>2014</v>
      </c>
      <c r="J447" s="8">
        <v>2014</v>
      </c>
      <c r="K447" s="8" t="s">
        <v>493</v>
      </c>
      <c r="L447" s="8">
        <v>1722.4223810000001</v>
      </c>
      <c r="M447" s="8" t="s">
        <v>494</v>
      </c>
      <c r="N447" s="8" t="s">
        <v>495</v>
      </c>
      <c r="O447" s="8" t="s">
        <v>681</v>
      </c>
    </row>
    <row r="448" spans="1:15" ht="15.5" hidden="1" x14ac:dyDescent="0.35">
      <c r="A448" s="8" t="s">
        <v>677</v>
      </c>
      <c r="B448" s="8" t="s">
        <v>678</v>
      </c>
      <c r="C448" s="9" t="s">
        <v>546</v>
      </c>
      <c r="D448" s="8" t="s">
        <v>99</v>
      </c>
      <c r="E448" s="8">
        <v>6110</v>
      </c>
      <c r="F448" s="8" t="s">
        <v>490</v>
      </c>
      <c r="G448" s="9" t="s">
        <v>679</v>
      </c>
      <c r="H448" s="8" t="s">
        <v>680</v>
      </c>
      <c r="I448" s="8">
        <v>2015</v>
      </c>
      <c r="J448" s="8">
        <v>2015</v>
      </c>
      <c r="K448" s="8" t="s">
        <v>493</v>
      </c>
      <c r="L448" s="8">
        <v>1491.320894</v>
      </c>
      <c r="M448" s="8" t="s">
        <v>494</v>
      </c>
      <c r="N448" s="8" t="s">
        <v>495</v>
      </c>
      <c r="O448" s="8" t="s">
        <v>681</v>
      </c>
    </row>
    <row r="449" spans="1:15" ht="15.5" hidden="1" x14ac:dyDescent="0.35">
      <c r="A449" s="8" t="s">
        <v>677</v>
      </c>
      <c r="B449" s="8" t="s">
        <v>678</v>
      </c>
      <c r="C449" s="9" t="s">
        <v>546</v>
      </c>
      <c r="D449" s="8" t="s">
        <v>99</v>
      </c>
      <c r="E449" s="8">
        <v>6110</v>
      </c>
      <c r="F449" s="8" t="s">
        <v>490</v>
      </c>
      <c r="G449" s="9" t="s">
        <v>679</v>
      </c>
      <c r="H449" s="8" t="s">
        <v>680</v>
      </c>
      <c r="I449" s="8">
        <v>2016</v>
      </c>
      <c r="J449" s="8">
        <v>2016</v>
      </c>
      <c r="K449" s="8" t="s">
        <v>493</v>
      </c>
      <c r="L449" s="8">
        <v>1604.873658</v>
      </c>
      <c r="M449" s="8" t="s">
        <v>494</v>
      </c>
      <c r="N449" s="8" t="s">
        <v>495</v>
      </c>
      <c r="O449" s="8" t="s">
        <v>681</v>
      </c>
    </row>
    <row r="450" spans="1:15" ht="15.5" hidden="1" x14ac:dyDescent="0.35">
      <c r="A450" s="8" t="s">
        <v>677</v>
      </c>
      <c r="B450" s="8" t="s">
        <v>678</v>
      </c>
      <c r="C450" s="9" t="s">
        <v>546</v>
      </c>
      <c r="D450" s="8" t="s">
        <v>99</v>
      </c>
      <c r="E450" s="8">
        <v>6110</v>
      </c>
      <c r="F450" s="8" t="s">
        <v>490</v>
      </c>
      <c r="G450" s="9" t="s">
        <v>679</v>
      </c>
      <c r="H450" s="8" t="s">
        <v>680</v>
      </c>
      <c r="I450" s="8">
        <v>2017</v>
      </c>
      <c r="J450" s="8">
        <v>2017</v>
      </c>
      <c r="K450" s="8" t="s">
        <v>493</v>
      </c>
      <c r="L450" s="8">
        <v>1624.057992</v>
      </c>
      <c r="M450" s="8" t="s">
        <v>494</v>
      </c>
      <c r="N450" s="8" t="s">
        <v>495</v>
      </c>
      <c r="O450" s="8" t="s">
        <v>681</v>
      </c>
    </row>
    <row r="451" spans="1:15" ht="15.5" hidden="1" x14ac:dyDescent="0.35">
      <c r="A451" s="8" t="s">
        <v>677</v>
      </c>
      <c r="B451" s="8" t="s">
        <v>678</v>
      </c>
      <c r="C451" s="9" t="s">
        <v>546</v>
      </c>
      <c r="D451" s="8" t="s">
        <v>99</v>
      </c>
      <c r="E451" s="8">
        <v>6110</v>
      </c>
      <c r="F451" s="8" t="s">
        <v>490</v>
      </c>
      <c r="G451" s="9" t="s">
        <v>679</v>
      </c>
      <c r="H451" s="8" t="s">
        <v>680</v>
      </c>
      <c r="I451" s="8">
        <v>2018</v>
      </c>
      <c r="J451" s="8">
        <v>2018</v>
      </c>
      <c r="K451" s="8" t="s">
        <v>493</v>
      </c>
      <c r="L451" s="8">
        <v>1741.6699040000001</v>
      </c>
      <c r="M451" s="8" t="s">
        <v>494</v>
      </c>
      <c r="N451" s="8" t="s">
        <v>495</v>
      </c>
      <c r="O451" s="8" t="s">
        <v>681</v>
      </c>
    </row>
    <row r="452" spans="1:15" ht="15.5" hidden="1" x14ac:dyDescent="0.35">
      <c r="A452" s="8" t="s">
        <v>677</v>
      </c>
      <c r="B452" s="8" t="s">
        <v>678</v>
      </c>
      <c r="C452" s="9" t="s">
        <v>705</v>
      </c>
      <c r="D452" s="8" t="s">
        <v>706</v>
      </c>
      <c r="E452" s="8">
        <v>6110</v>
      </c>
      <c r="F452" s="8" t="s">
        <v>490</v>
      </c>
      <c r="G452" s="9" t="s">
        <v>679</v>
      </c>
      <c r="H452" s="8" t="s">
        <v>680</v>
      </c>
      <c r="I452" s="8">
        <v>2010</v>
      </c>
      <c r="J452" s="8">
        <v>2010</v>
      </c>
      <c r="K452" s="8" t="s">
        <v>493</v>
      </c>
      <c r="L452" s="8">
        <v>2325</v>
      </c>
      <c r="M452" s="8" t="s">
        <v>494</v>
      </c>
      <c r="N452" s="8" t="s">
        <v>495</v>
      </c>
      <c r="O452" s="8" t="s">
        <v>681</v>
      </c>
    </row>
    <row r="453" spans="1:15" ht="15.5" hidden="1" x14ac:dyDescent="0.35">
      <c r="A453" s="8" t="s">
        <v>677</v>
      </c>
      <c r="B453" s="8" t="s">
        <v>678</v>
      </c>
      <c r="C453" s="9" t="s">
        <v>705</v>
      </c>
      <c r="D453" s="8" t="s">
        <v>706</v>
      </c>
      <c r="E453" s="8">
        <v>6110</v>
      </c>
      <c r="F453" s="8" t="s">
        <v>490</v>
      </c>
      <c r="G453" s="9" t="s">
        <v>679</v>
      </c>
      <c r="H453" s="8" t="s">
        <v>680</v>
      </c>
      <c r="I453" s="8">
        <v>2011</v>
      </c>
      <c r="J453" s="8">
        <v>2011</v>
      </c>
      <c r="K453" s="8" t="s">
        <v>493</v>
      </c>
      <c r="L453" s="8">
        <v>2505.793451</v>
      </c>
      <c r="M453" s="8" t="s">
        <v>494</v>
      </c>
      <c r="N453" s="8" t="s">
        <v>495</v>
      </c>
      <c r="O453" s="8" t="s">
        <v>681</v>
      </c>
    </row>
    <row r="454" spans="1:15" ht="15.5" hidden="1" x14ac:dyDescent="0.35">
      <c r="A454" s="8" t="s">
        <v>677</v>
      </c>
      <c r="B454" s="8" t="s">
        <v>678</v>
      </c>
      <c r="C454" s="9" t="s">
        <v>705</v>
      </c>
      <c r="D454" s="8" t="s">
        <v>706</v>
      </c>
      <c r="E454" s="8">
        <v>6110</v>
      </c>
      <c r="F454" s="8" t="s">
        <v>490</v>
      </c>
      <c r="G454" s="9" t="s">
        <v>679</v>
      </c>
      <c r="H454" s="8" t="s">
        <v>680</v>
      </c>
      <c r="I454" s="8">
        <v>2012</v>
      </c>
      <c r="J454" s="8">
        <v>2012</v>
      </c>
      <c r="K454" s="8" t="s">
        <v>493</v>
      </c>
      <c r="L454" s="8">
        <v>2816</v>
      </c>
      <c r="M454" s="8" t="s">
        <v>494</v>
      </c>
      <c r="N454" s="8" t="s">
        <v>495</v>
      </c>
      <c r="O454" s="8" t="s">
        <v>681</v>
      </c>
    </row>
    <row r="455" spans="1:15" ht="15.5" hidden="1" x14ac:dyDescent="0.35">
      <c r="A455" s="8" t="s">
        <v>677</v>
      </c>
      <c r="B455" s="8" t="s">
        <v>678</v>
      </c>
      <c r="C455" s="9" t="s">
        <v>705</v>
      </c>
      <c r="D455" s="8" t="s">
        <v>706</v>
      </c>
      <c r="E455" s="8">
        <v>6110</v>
      </c>
      <c r="F455" s="8" t="s">
        <v>490</v>
      </c>
      <c r="G455" s="9" t="s">
        <v>679</v>
      </c>
      <c r="H455" s="8" t="s">
        <v>680</v>
      </c>
      <c r="I455" s="8">
        <v>2013</v>
      </c>
      <c r="J455" s="8">
        <v>2013</v>
      </c>
      <c r="K455" s="8" t="s">
        <v>493</v>
      </c>
      <c r="L455" s="8">
        <v>3028</v>
      </c>
      <c r="M455" s="8" t="s">
        <v>494</v>
      </c>
      <c r="N455" s="8" t="s">
        <v>495</v>
      </c>
      <c r="O455" s="8" t="s">
        <v>681</v>
      </c>
    </row>
    <row r="456" spans="1:15" ht="15.5" hidden="1" x14ac:dyDescent="0.35">
      <c r="A456" s="8" t="s">
        <v>677</v>
      </c>
      <c r="B456" s="8" t="s">
        <v>678</v>
      </c>
      <c r="C456" s="9" t="s">
        <v>705</v>
      </c>
      <c r="D456" s="8" t="s">
        <v>706</v>
      </c>
      <c r="E456" s="8">
        <v>6110</v>
      </c>
      <c r="F456" s="8" t="s">
        <v>490</v>
      </c>
      <c r="G456" s="9" t="s">
        <v>679</v>
      </c>
      <c r="H456" s="8" t="s">
        <v>680</v>
      </c>
      <c r="I456" s="8">
        <v>2014</v>
      </c>
      <c r="J456" s="8">
        <v>2014</v>
      </c>
      <c r="K456" s="8" t="s">
        <v>493</v>
      </c>
      <c r="L456" s="8">
        <v>3176</v>
      </c>
      <c r="M456" s="8" t="s">
        <v>494</v>
      </c>
      <c r="N456" s="8" t="s">
        <v>495</v>
      </c>
      <c r="O456" s="8" t="s">
        <v>681</v>
      </c>
    </row>
    <row r="457" spans="1:15" ht="15.5" hidden="1" x14ac:dyDescent="0.35">
      <c r="A457" s="8" t="s">
        <v>677</v>
      </c>
      <c r="B457" s="8" t="s">
        <v>678</v>
      </c>
      <c r="C457" s="9" t="s">
        <v>705</v>
      </c>
      <c r="D457" s="8" t="s">
        <v>706</v>
      </c>
      <c r="E457" s="8">
        <v>6110</v>
      </c>
      <c r="F457" s="8" t="s">
        <v>490</v>
      </c>
      <c r="G457" s="9" t="s">
        <v>679</v>
      </c>
      <c r="H457" s="8" t="s">
        <v>680</v>
      </c>
      <c r="I457" s="8">
        <v>2015</v>
      </c>
      <c r="J457" s="8">
        <v>2015</v>
      </c>
      <c r="K457" s="8" t="s">
        <v>493</v>
      </c>
      <c r="L457" s="8">
        <v>3344.787323</v>
      </c>
      <c r="M457" s="8" t="s">
        <v>494</v>
      </c>
      <c r="N457" s="8" t="s">
        <v>495</v>
      </c>
      <c r="O457" s="8" t="s">
        <v>681</v>
      </c>
    </row>
    <row r="458" spans="1:15" ht="15.5" hidden="1" x14ac:dyDescent="0.35">
      <c r="A458" s="8" t="s">
        <v>677</v>
      </c>
      <c r="B458" s="8" t="s">
        <v>678</v>
      </c>
      <c r="C458" s="9" t="s">
        <v>705</v>
      </c>
      <c r="D458" s="8" t="s">
        <v>706</v>
      </c>
      <c r="E458" s="8">
        <v>6110</v>
      </c>
      <c r="F458" s="8" t="s">
        <v>490</v>
      </c>
      <c r="G458" s="9" t="s">
        <v>679</v>
      </c>
      <c r="H458" s="8" t="s">
        <v>680</v>
      </c>
      <c r="I458" s="8">
        <v>2016</v>
      </c>
      <c r="J458" s="8">
        <v>2016</v>
      </c>
      <c r="K458" s="8" t="s">
        <v>493</v>
      </c>
      <c r="L458" s="8">
        <v>3599</v>
      </c>
      <c r="M458" s="8" t="s">
        <v>494</v>
      </c>
      <c r="N458" s="8" t="s">
        <v>495</v>
      </c>
      <c r="O458" s="8" t="s">
        <v>681</v>
      </c>
    </row>
    <row r="459" spans="1:15" ht="15.5" hidden="1" x14ac:dyDescent="0.35">
      <c r="A459" s="8" t="s">
        <v>677</v>
      </c>
      <c r="B459" s="8" t="s">
        <v>678</v>
      </c>
      <c r="C459" s="9" t="s">
        <v>705</v>
      </c>
      <c r="D459" s="8" t="s">
        <v>706</v>
      </c>
      <c r="E459" s="8">
        <v>6110</v>
      </c>
      <c r="F459" s="8" t="s">
        <v>490</v>
      </c>
      <c r="G459" s="9" t="s">
        <v>679</v>
      </c>
      <c r="H459" s="8" t="s">
        <v>680</v>
      </c>
      <c r="I459" s="8">
        <v>2017</v>
      </c>
      <c r="J459" s="8">
        <v>2017</v>
      </c>
      <c r="K459" s="8" t="s">
        <v>493</v>
      </c>
      <c r="L459" s="8">
        <v>3681</v>
      </c>
      <c r="M459" s="8" t="s">
        <v>494</v>
      </c>
      <c r="N459" s="8" t="s">
        <v>495</v>
      </c>
      <c r="O459" s="8" t="s">
        <v>681</v>
      </c>
    </row>
    <row r="460" spans="1:15" ht="15.5" hidden="1" x14ac:dyDescent="0.35">
      <c r="A460" s="8" t="s">
        <v>677</v>
      </c>
      <c r="B460" s="8" t="s">
        <v>678</v>
      </c>
      <c r="C460" s="9" t="s">
        <v>705</v>
      </c>
      <c r="D460" s="8" t="s">
        <v>706</v>
      </c>
      <c r="E460" s="8">
        <v>6110</v>
      </c>
      <c r="F460" s="8" t="s">
        <v>490</v>
      </c>
      <c r="G460" s="9" t="s">
        <v>679</v>
      </c>
      <c r="H460" s="8" t="s">
        <v>680</v>
      </c>
      <c r="I460" s="8">
        <v>2018</v>
      </c>
      <c r="J460" s="8">
        <v>2018</v>
      </c>
      <c r="K460" s="8" t="s">
        <v>493</v>
      </c>
      <c r="L460" s="8">
        <v>3785</v>
      </c>
      <c r="M460" s="8" t="s">
        <v>494</v>
      </c>
      <c r="N460" s="8" t="s">
        <v>495</v>
      </c>
      <c r="O460" s="8" t="s">
        <v>681</v>
      </c>
    </row>
    <row r="461" spans="1:15" ht="15.5" hidden="1" x14ac:dyDescent="0.35">
      <c r="A461" s="8" t="s">
        <v>677</v>
      </c>
      <c r="B461" s="8" t="s">
        <v>678</v>
      </c>
      <c r="C461" s="9" t="s">
        <v>707</v>
      </c>
      <c r="D461" s="8" t="s">
        <v>708</v>
      </c>
      <c r="E461" s="8">
        <v>6110</v>
      </c>
      <c r="F461" s="8" t="s">
        <v>490</v>
      </c>
      <c r="G461" s="9" t="s">
        <v>679</v>
      </c>
      <c r="H461" s="8" t="s">
        <v>680</v>
      </c>
      <c r="I461" s="8">
        <v>2010</v>
      </c>
      <c r="J461" s="8">
        <v>2010</v>
      </c>
      <c r="K461" s="8" t="s">
        <v>493</v>
      </c>
      <c r="L461" s="8">
        <v>13.015447999999999</v>
      </c>
      <c r="M461" s="8" t="s">
        <v>494</v>
      </c>
      <c r="N461" s="8" t="s">
        <v>495</v>
      </c>
      <c r="O461" s="8" t="s">
        <v>681</v>
      </c>
    </row>
    <row r="462" spans="1:15" ht="15.5" hidden="1" x14ac:dyDescent="0.35">
      <c r="A462" s="8" t="s">
        <v>677</v>
      </c>
      <c r="B462" s="8" t="s">
        <v>678</v>
      </c>
      <c r="C462" s="9" t="s">
        <v>707</v>
      </c>
      <c r="D462" s="8" t="s">
        <v>708</v>
      </c>
      <c r="E462" s="8">
        <v>6110</v>
      </c>
      <c r="F462" s="8" t="s">
        <v>490</v>
      </c>
      <c r="G462" s="9" t="s">
        <v>679</v>
      </c>
      <c r="H462" s="8" t="s">
        <v>680</v>
      </c>
      <c r="I462" s="8">
        <v>2011</v>
      </c>
      <c r="J462" s="8">
        <v>2011</v>
      </c>
      <c r="K462" s="8" t="s">
        <v>493</v>
      </c>
      <c r="L462" s="8">
        <v>12.245471</v>
      </c>
      <c r="M462" s="8" t="s">
        <v>494</v>
      </c>
      <c r="N462" s="8" t="s">
        <v>495</v>
      </c>
      <c r="O462" s="8" t="s">
        <v>681</v>
      </c>
    </row>
    <row r="463" spans="1:15" ht="15.5" hidden="1" x14ac:dyDescent="0.35">
      <c r="A463" s="8" t="s">
        <v>677</v>
      </c>
      <c r="B463" s="8" t="s">
        <v>678</v>
      </c>
      <c r="C463" s="9" t="s">
        <v>707</v>
      </c>
      <c r="D463" s="8" t="s">
        <v>708</v>
      </c>
      <c r="E463" s="8">
        <v>6110</v>
      </c>
      <c r="F463" s="8" t="s">
        <v>490</v>
      </c>
      <c r="G463" s="9" t="s">
        <v>679</v>
      </c>
      <c r="H463" s="8" t="s">
        <v>680</v>
      </c>
      <c r="I463" s="8">
        <v>2012</v>
      </c>
      <c r="J463" s="8">
        <v>2012</v>
      </c>
      <c r="K463" s="8" t="s">
        <v>493</v>
      </c>
      <c r="L463" s="8">
        <v>7.8256220000000001</v>
      </c>
      <c r="M463" s="8" t="s">
        <v>494</v>
      </c>
      <c r="N463" s="8" t="s">
        <v>495</v>
      </c>
      <c r="O463" s="8" t="s">
        <v>681</v>
      </c>
    </row>
    <row r="464" spans="1:15" ht="15.5" hidden="1" x14ac:dyDescent="0.35">
      <c r="A464" s="8" t="s">
        <v>677</v>
      </c>
      <c r="B464" s="8" t="s">
        <v>678</v>
      </c>
      <c r="C464" s="9" t="s">
        <v>707</v>
      </c>
      <c r="D464" s="8" t="s">
        <v>708</v>
      </c>
      <c r="E464" s="8">
        <v>6110</v>
      </c>
      <c r="F464" s="8" t="s">
        <v>490</v>
      </c>
      <c r="G464" s="9" t="s">
        <v>679</v>
      </c>
      <c r="H464" s="8" t="s">
        <v>680</v>
      </c>
      <c r="I464" s="8">
        <v>2013</v>
      </c>
      <c r="J464" s="8">
        <v>2013</v>
      </c>
      <c r="K464" s="8" t="s">
        <v>493</v>
      </c>
      <c r="L464" s="8">
        <v>11.537727</v>
      </c>
      <c r="M464" s="8" t="s">
        <v>494</v>
      </c>
      <c r="N464" s="8" t="s">
        <v>495</v>
      </c>
      <c r="O464" s="8" t="s">
        <v>681</v>
      </c>
    </row>
    <row r="465" spans="1:15" ht="15.5" hidden="1" x14ac:dyDescent="0.35">
      <c r="A465" s="8" t="s">
        <v>677</v>
      </c>
      <c r="B465" s="8" t="s">
        <v>678</v>
      </c>
      <c r="C465" s="9" t="s">
        <v>707</v>
      </c>
      <c r="D465" s="8" t="s">
        <v>708</v>
      </c>
      <c r="E465" s="8">
        <v>6110</v>
      </c>
      <c r="F465" s="8" t="s">
        <v>490</v>
      </c>
      <c r="G465" s="9" t="s">
        <v>679</v>
      </c>
      <c r="H465" s="8" t="s">
        <v>680</v>
      </c>
      <c r="I465" s="8">
        <v>2014</v>
      </c>
      <c r="J465" s="8">
        <v>2014</v>
      </c>
      <c r="K465" s="8" t="s">
        <v>493</v>
      </c>
      <c r="L465" s="8">
        <v>7.4933680000000003</v>
      </c>
      <c r="M465" s="8" t="s">
        <v>494</v>
      </c>
      <c r="N465" s="8" t="s">
        <v>495</v>
      </c>
      <c r="O465" s="8" t="s">
        <v>681</v>
      </c>
    </row>
    <row r="466" spans="1:15" ht="15.5" hidden="1" x14ac:dyDescent="0.35">
      <c r="A466" s="8" t="s">
        <v>677</v>
      </c>
      <c r="B466" s="8" t="s">
        <v>678</v>
      </c>
      <c r="C466" s="9" t="s">
        <v>707</v>
      </c>
      <c r="D466" s="8" t="s">
        <v>708</v>
      </c>
      <c r="E466" s="8">
        <v>6110</v>
      </c>
      <c r="F466" s="8" t="s">
        <v>490</v>
      </c>
      <c r="G466" s="9" t="s">
        <v>679</v>
      </c>
      <c r="H466" s="8" t="s">
        <v>680</v>
      </c>
      <c r="I466" s="8">
        <v>2015</v>
      </c>
      <c r="J466" s="8">
        <v>2015</v>
      </c>
      <c r="K466" s="8" t="s">
        <v>493</v>
      </c>
      <c r="L466" s="8">
        <v>12.94713</v>
      </c>
      <c r="M466" s="8" t="s">
        <v>494</v>
      </c>
      <c r="N466" s="8" t="s">
        <v>495</v>
      </c>
      <c r="O466" s="8" t="s">
        <v>681</v>
      </c>
    </row>
    <row r="467" spans="1:15" ht="15.5" hidden="1" x14ac:dyDescent="0.35">
      <c r="A467" s="8" t="s">
        <v>677</v>
      </c>
      <c r="B467" s="8" t="s">
        <v>678</v>
      </c>
      <c r="C467" s="9" t="s">
        <v>707</v>
      </c>
      <c r="D467" s="8" t="s">
        <v>708</v>
      </c>
      <c r="E467" s="8">
        <v>6110</v>
      </c>
      <c r="F467" s="8" t="s">
        <v>490</v>
      </c>
      <c r="G467" s="9" t="s">
        <v>679</v>
      </c>
      <c r="H467" s="8" t="s">
        <v>680</v>
      </c>
      <c r="I467" s="8">
        <v>2016</v>
      </c>
      <c r="J467" s="8">
        <v>2016</v>
      </c>
      <c r="K467" s="8" t="s">
        <v>493</v>
      </c>
      <c r="L467" s="8">
        <v>11.846344</v>
      </c>
      <c r="M467" s="8" t="s">
        <v>494</v>
      </c>
      <c r="N467" s="8" t="s">
        <v>495</v>
      </c>
      <c r="O467" s="8" t="s">
        <v>681</v>
      </c>
    </row>
    <row r="468" spans="1:15" ht="15.5" hidden="1" x14ac:dyDescent="0.35">
      <c r="A468" s="8" t="s">
        <v>677</v>
      </c>
      <c r="B468" s="8" t="s">
        <v>678</v>
      </c>
      <c r="C468" s="9" t="s">
        <v>707</v>
      </c>
      <c r="D468" s="8" t="s">
        <v>708</v>
      </c>
      <c r="E468" s="8">
        <v>6110</v>
      </c>
      <c r="F468" s="8" t="s">
        <v>490</v>
      </c>
      <c r="G468" s="9" t="s">
        <v>679</v>
      </c>
      <c r="H468" s="8" t="s">
        <v>680</v>
      </c>
      <c r="I468" s="8">
        <v>2017</v>
      </c>
      <c r="J468" s="8">
        <v>2017</v>
      </c>
      <c r="K468" s="8" t="s">
        <v>493</v>
      </c>
      <c r="L468" s="8">
        <v>11.829488</v>
      </c>
      <c r="M468" s="8" t="s">
        <v>494</v>
      </c>
      <c r="N468" s="8" t="s">
        <v>495</v>
      </c>
      <c r="O468" s="8" t="s">
        <v>681</v>
      </c>
    </row>
    <row r="469" spans="1:15" ht="15.5" hidden="1" x14ac:dyDescent="0.35">
      <c r="A469" s="8" t="s">
        <v>677</v>
      </c>
      <c r="B469" s="8" t="s">
        <v>678</v>
      </c>
      <c r="C469" s="9" t="s">
        <v>707</v>
      </c>
      <c r="D469" s="8" t="s">
        <v>708</v>
      </c>
      <c r="E469" s="8">
        <v>6110</v>
      </c>
      <c r="F469" s="8" t="s">
        <v>490</v>
      </c>
      <c r="G469" s="9" t="s">
        <v>679</v>
      </c>
      <c r="H469" s="8" t="s">
        <v>680</v>
      </c>
      <c r="I469" s="8">
        <v>2018</v>
      </c>
      <c r="J469" s="8">
        <v>2018</v>
      </c>
      <c r="K469" s="8" t="s">
        <v>493</v>
      </c>
      <c r="L469" s="8">
        <v>11.552013000000001</v>
      </c>
      <c r="M469" s="8" t="s">
        <v>494</v>
      </c>
      <c r="N469" s="8" t="s">
        <v>495</v>
      </c>
      <c r="O469" s="8" t="s">
        <v>681</v>
      </c>
    </row>
    <row r="470" spans="1:15" ht="15.5" hidden="1" x14ac:dyDescent="0.35">
      <c r="A470" s="8" t="s">
        <v>677</v>
      </c>
      <c r="B470" s="8" t="s">
        <v>678</v>
      </c>
      <c r="C470" s="9" t="s">
        <v>547</v>
      </c>
      <c r="D470" s="8" t="s">
        <v>101</v>
      </c>
      <c r="E470" s="8">
        <v>6110</v>
      </c>
      <c r="F470" s="8" t="s">
        <v>490</v>
      </c>
      <c r="G470" s="9" t="s">
        <v>679</v>
      </c>
      <c r="H470" s="8" t="s">
        <v>680</v>
      </c>
      <c r="I470" s="8">
        <v>2010</v>
      </c>
      <c r="J470" s="8">
        <v>2010</v>
      </c>
      <c r="K470" s="8" t="s">
        <v>493</v>
      </c>
      <c r="L470" s="8">
        <v>530.29955199999995</v>
      </c>
      <c r="M470" s="8" t="s">
        <v>494</v>
      </c>
      <c r="N470" s="8" t="s">
        <v>495</v>
      </c>
      <c r="O470" s="8" t="s">
        <v>681</v>
      </c>
    </row>
    <row r="471" spans="1:15" ht="15.5" hidden="1" x14ac:dyDescent="0.35">
      <c r="A471" s="8" t="s">
        <v>677</v>
      </c>
      <c r="B471" s="8" t="s">
        <v>678</v>
      </c>
      <c r="C471" s="9" t="s">
        <v>547</v>
      </c>
      <c r="D471" s="8" t="s">
        <v>101</v>
      </c>
      <c r="E471" s="8">
        <v>6110</v>
      </c>
      <c r="F471" s="8" t="s">
        <v>490</v>
      </c>
      <c r="G471" s="9" t="s">
        <v>679</v>
      </c>
      <c r="H471" s="8" t="s">
        <v>680</v>
      </c>
      <c r="I471" s="8">
        <v>2011</v>
      </c>
      <c r="J471" s="8">
        <v>2011</v>
      </c>
      <c r="K471" s="8" t="s">
        <v>493</v>
      </c>
      <c r="L471" s="8">
        <v>592.19696799999997</v>
      </c>
      <c r="M471" s="8" t="s">
        <v>494</v>
      </c>
      <c r="N471" s="8" t="s">
        <v>495</v>
      </c>
      <c r="O471" s="8" t="s">
        <v>681</v>
      </c>
    </row>
    <row r="472" spans="1:15" ht="15.5" hidden="1" x14ac:dyDescent="0.35">
      <c r="A472" s="8" t="s">
        <v>677</v>
      </c>
      <c r="B472" s="8" t="s">
        <v>678</v>
      </c>
      <c r="C472" s="9" t="s">
        <v>547</v>
      </c>
      <c r="D472" s="8" t="s">
        <v>101</v>
      </c>
      <c r="E472" s="8">
        <v>6110</v>
      </c>
      <c r="F472" s="8" t="s">
        <v>490</v>
      </c>
      <c r="G472" s="9" t="s">
        <v>679</v>
      </c>
      <c r="H472" s="8" t="s">
        <v>680</v>
      </c>
      <c r="I472" s="8">
        <v>2012</v>
      </c>
      <c r="J472" s="8">
        <v>2012</v>
      </c>
      <c r="K472" s="8" t="s">
        <v>493</v>
      </c>
      <c r="L472" s="8">
        <v>501.35321599999997</v>
      </c>
      <c r="M472" s="8" t="s">
        <v>494</v>
      </c>
      <c r="N472" s="8" t="s">
        <v>495</v>
      </c>
      <c r="O472" s="8" t="s">
        <v>681</v>
      </c>
    </row>
    <row r="473" spans="1:15" ht="15.5" hidden="1" x14ac:dyDescent="0.35">
      <c r="A473" s="8" t="s">
        <v>677</v>
      </c>
      <c r="B473" s="8" t="s">
        <v>678</v>
      </c>
      <c r="C473" s="9" t="s">
        <v>547</v>
      </c>
      <c r="D473" s="8" t="s">
        <v>101</v>
      </c>
      <c r="E473" s="8">
        <v>6110</v>
      </c>
      <c r="F473" s="8" t="s">
        <v>490</v>
      </c>
      <c r="G473" s="9" t="s">
        <v>679</v>
      </c>
      <c r="H473" s="8" t="s">
        <v>680</v>
      </c>
      <c r="I473" s="8">
        <v>2013</v>
      </c>
      <c r="J473" s="8">
        <v>2013</v>
      </c>
      <c r="K473" s="8" t="s">
        <v>493</v>
      </c>
      <c r="L473" s="8">
        <v>487.81188500000002</v>
      </c>
      <c r="M473" s="8" t="s">
        <v>494</v>
      </c>
      <c r="N473" s="8" t="s">
        <v>495</v>
      </c>
      <c r="O473" s="8" t="s">
        <v>681</v>
      </c>
    </row>
    <row r="474" spans="1:15" ht="15.5" hidden="1" x14ac:dyDescent="0.35">
      <c r="A474" s="8" t="s">
        <v>677</v>
      </c>
      <c r="B474" s="8" t="s">
        <v>678</v>
      </c>
      <c r="C474" s="9" t="s">
        <v>547</v>
      </c>
      <c r="D474" s="8" t="s">
        <v>101</v>
      </c>
      <c r="E474" s="8">
        <v>6110</v>
      </c>
      <c r="F474" s="8" t="s">
        <v>490</v>
      </c>
      <c r="G474" s="9" t="s">
        <v>679</v>
      </c>
      <c r="H474" s="8" t="s">
        <v>680</v>
      </c>
      <c r="I474" s="8">
        <v>2014</v>
      </c>
      <c r="J474" s="8">
        <v>2014</v>
      </c>
      <c r="K474" s="8" t="s">
        <v>493</v>
      </c>
      <c r="L474" s="8">
        <v>426.41222399999998</v>
      </c>
      <c r="M474" s="8" t="s">
        <v>494</v>
      </c>
      <c r="N474" s="8" t="s">
        <v>495</v>
      </c>
      <c r="O474" s="8" t="s">
        <v>681</v>
      </c>
    </row>
    <row r="475" spans="1:15" ht="15.5" hidden="1" x14ac:dyDescent="0.35">
      <c r="A475" s="8" t="s">
        <v>677</v>
      </c>
      <c r="B475" s="8" t="s">
        <v>678</v>
      </c>
      <c r="C475" s="9" t="s">
        <v>547</v>
      </c>
      <c r="D475" s="8" t="s">
        <v>101</v>
      </c>
      <c r="E475" s="8">
        <v>6110</v>
      </c>
      <c r="F475" s="8" t="s">
        <v>490</v>
      </c>
      <c r="G475" s="9" t="s">
        <v>679</v>
      </c>
      <c r="H475" s="8" t="s">
        <v>680</v>
      </c>
      <c r="I475" s="8">
        <v>2015</v>
      </c>
      <c r="J475" s="8">
        <v>2015</v>
      </c>
      <c r="K475" s="8" t="s">
        <v>493</v>
      </c>
      <c r="L475" s="8">
        <v>368.210171</v>
      </c>
      <c r="M475" s="8" t="s">
        <v>494</v>
      </c>
      <c r="N475" s="8" t="s">
        <v>495</v>
      </c>
      <c r="O475" s="8" t="s">
        <v>681</v>
      </c>
    </row>
    <row r="476" spans="1:15" ht="15.5" hidden="1" x14ac:dyDescent="0.35">
      <c r="A476" s="8" t="s">
        <v>677</v>
      </c>
      <c r="B476" s="8" t="s">
        <v>678</v>
      </c>
      <c r="C476" s="9" t="s">
        <v>547</v>
      </c>
      <c r="D476" s="8" t="s">
        <v>101</v>
      </c>
      <c r="E476" s="8">
        <v>6110</v>
      </c>
      <c r="F476" s="8" t="s">
        <v>490</v>
      </c>
      <c r="G476" s="9" t="s">
        <v>679</v>
      </c>
      <c r="H476" s="8" t="s">
        <v>680</v>
      </c>
      <c r="I476" s="8">
        <v>2016</v>
      </c>
      <c r="J476" s="8">
        <v>2016</v>
      </c>
      <c r="K476" s="8" t="s">
        <v>493</v>
      </c>
      <c r="L476" s="8">
        <v>446.55344400000001</v>
      </c>
      <c r="M476" s="8" t="s">
        <v>494</v>
      </c>
      <c r="N476" s="8" t="s">
        <v>495</v>
      </c>
      <c r="O476" s="8" t="s">
        <v>681</v>
      </c>
    </row>
    <row r="477" spans="1:15" ht="15.5" hidden="1" x14ac:dyDescent="0.35">
      <c r="A477" s="8" t="s">
        <v>677</v>
      </c>
      <c r="B477" s="8" t="s">
        <v>678</v>
      </c>
      <c r="C477" s="9" t="s">
        <v>547</v>
      </c>
      <c r="D477" s="8" t="s">
        <v>101</v>
      </c>
      <c r="E477" s="8">
        <v>6110</v>
      </c>
      <c r="F477" s="8" t="s">
        <v>490</v>
      </c>
      <c r="G477" s="9" t="s">
        <v>679</v>
      </c>
      <c r="H477" s="8" t="s">
        <v>680</v>
      </c>
      <c r="I477" s="8">
        <v>2017</v>
      </c>
      <c r="J477" s="8">
        <v>2017</v>
      </c>
      <c r="K477" s="8" t="s">
        <v>493</v>
      </c>
      <c r="L477" s="8">
        <v>457.40790800000002</v>
      </c>
      <c r="M477" s="8" t="s">
        <v>494</v>
      </c>
      <c r="N477" s="8" t="s">
        <v>495</v>
      </c>
      <c r="O477" s="8" t="s">
        <v>681</v>
      </c>
    </row>
    <row r="478" spans="1:15" ht="15.5" hidden="1" x14ac:dyDescent="0.35">
      <c r="A478" s="8" t="s">
        <v>677</v>
      </c>
      <c r="B478" s="8" t="s">
        <v>678</v>
      </c>
      <c r="C478" s="9" t="s">
        <v>547</v>
      </c>
      <c r="D478" s="8" t="s">
        <v>101</v>
      </c>
      <c r="E478" s="8">
        <v>6110</v>
      </c>
      <c r="F478" s="8" t="s">
        <v>490</v>
      </c>
      <c r="G478" s="9" t="s">
        <v>679</v>
      </c>
      <c r="H478" s="8" t="s">
        <v>680</v>
      </c>
      <c r="I478" s="8">
        <v>2018</v>
      </c>
      <c r="J478" s="8">
        <v>2018</v>
      </c>
      <c r="K478" s="8" t="s">
        <v>493</v>
      </c>
      <c r="L478" s="8">
        <v>505.44853000000001</v>
      </c>
      <c r="M478" s="8" t="s">
        <v>494</v>
      </c>
      <c r="N478" s="8" t="s">
        <v>495</v>
      </c>
      <c r="O478" s="8" t="s">
        <v>681</v>
      </c>
    </row>
    <row r="479" spans="1:15" ht="15.5" hidden="1" x14ac:dyDescent="0.35">
      <c r="A479" s="8" t="s">
        <v>677</v>
      </c>
      <c r="B479" s="8" t="s">
        <v>678</v>
      </c>
      <c r="C479" s="9" t="s">
        <v>548</v>
      </c>
      <c r="D479" s="8" t="s">
        <v>103</v>
      </c>
      <c r="E479" s="8">
        <v>6110</v>
      </c>
      <c r="F479" s="8" t="s">
        <v>490</v>
      </c>
      <c r="G479" s="9" t="s">
        <v>679</v>
      </c>
      <c r="H479" s="8" t="s">
        <v>680</v>
      </c>
      <c r="I479" s="8">
        <v>2010</v>
      </c>
      <c r="J479" s="8">
        <v>2010</v>
      </c>
      <c r="K479" s="8" t="s">
        <v>493</v>
      </c>
      <c r="L479" s="8">
        <v>3152.6448759999998</v>
      </c>
      <c r="M479" s="8" t="s">
        <v>494</v>
      </c>
      <c r="N479" s="8" t="s">
        <v>495</v>
      </c>
      <c r="O479" s="8" t="s">
        <v>681</v>
      </c>
    </row>
    <row r="480" spans="1:15" ht="15.5" hidden="1" x14ac:dyDescent="0.35">
      <c r="A480" s="8" t="s">
        <v>677</v>
      </c>
      <c r="B480" s="8" t="s">
        <v>678</v>
      </c>
      <c r="C480" s="9" t="s">
        <v>548</v>
      </c>
      <c r="D480" s="8" t="s">
        <v>103</v>
      </c>
      <c r="E480" s="8">
        <v>6110</v>
      </c>
      <c r="F480" s="8" t="s">
        <v>490</v>
      </c>
      <c r="G480" s="9" t="s">
        <v>679</v>
      </c>
      <c r="H480" s="8" t="s">
        <v>680</v>
      </c>
      <c r="I480" s="8">
        <v>2011</v>
      </c>
      <c r="J480" s="8">
        <v>2011</v>
      </c>
      <c r="K480" s="8" t="s">
        <v>493</v>
      </c>
      <c r="L480" s="8">
        <v>4895.5926740000004</v>
      </c>
      <c r="M480" s="8" t="s">
        <v>494</v>
      </c>
      <c r="N480" s="8" t="s">
        <v>495</v>
      </c>
      <c r="O480" s="8" t="s">
        <v>681</v>
      </c>
    </row>
    <row r="481" spans="1:15" ht="15.5" hidden="1" x14ac:dyDescent="0.35">
      <c r="A481" s="8" t="s">
        <v>677</v>
      </c>
      <c r="B481" s="8" t="s">
        <v>678</v>
      </c>
      <c r="C481" s="9" t="s">
        <v>548</v>
      </c>
      <c r="D481" s="8" t="s">
        <v>103</v>
      </c>
      <c r="E481" s="8">
        <v>6110</v>
      </c>
      <c r="F481" s="8" t="s">
        <v>490</v>
      </c>
      <c r="G481" s="9" t="s">
        <v>679</v>
      </c>
      <c r="H481" s="8" t="s">
        <v>680</v>
      </c>
      <c r="I481" s="8">
        <v>2012</v>
      </c>
      <c r="J481" s="8">
        <v>2012</v>
      </c>
      <c r="K481" s="8" t="s">
        <v>493</v>
      </c>
      <c r="L481" s="8">
        <v>4872.7365600000003</v>
      </c>
      <c r="M481" s="8" t="s">
        <v>494</v>
      </c>
      <c r="N481" s="8" t="s">
        <v>495</v>
      </c>
      <c r="O481" s="8" t="s">
        <v>681</v>
      </c>
    </row>
    <row r="482" spans="1:15" ht="15.5" hidden="1" x14ac:dyDescent="0.35">
      <c r="A482" s="8" t="s">
        <v>677</v>
      </c>
      <c r="B482" s="8" t="s">
        <v>678</v>
      </c>
      <c r="C482" s="9" t="s">
        <v>548</v>
      </c>
      <c r="D482" s="8" t="s">
        <v>103</v>
      </c>
      <c r="E482" s="8">
        <v>6110</v>
      </c>
      <c r="F482" s="8" t="s">
        <v>490</v>
      </c>
      <c r="G482" s="9" t="s">
        <v>679</v>
      </c>
      <c r="H482" s="8" t="s">
        <v>680</v>
      </c>
      <c r="I482" s="8">
        <v>2013</v>
      </c>
      <c r="J482" s="8">
        <v>2013</v>
      </c>
      <c r="K482" s="8" t="s">
        <v>493</v>
      </c>
      <c r="L482" s="8">
        <v>5033.2684680000002</v>
      </c>
      <c r="M482" s="8" t="s">
        <v>494</v>
      </c>
      <c r="N482" s="8" t="s">
        <v>495</v>
      </c>
      <c r="O482" s="8" t="s">
        <v>681</v>
      </c>
    </row>
    <row r="483" spans="1:15" ht="15.5" hidden="1" x14ac:dyDescent="0.35">
      <c r="A483" s="8" t="s">
        <v>677</v>
      </c>
      <c r="B483" s="8" t="s">
        <v>678</v>
      </c>
      <c r="C483" s="9" t="s">
        <v>548</v>
      </c>
      <c r="D483" s="8" t="s">
        <v>103</v>
      </c>
      <c r="E483" s="8">
        <v>6110</v>
      </c>
      <c r="F483" s="8" t="s">
        <v>490</v>
      </c>
      <c r="G483" s="9" t="s">
        <v>679</v>
      </c>
      <c r="H483" s="8" t="s">
        <v>680</v>
      </c>
      <c r="I483" s="8">
        <v>2014</v>
      </c>
      <c r="J483" s="8">
        <v>2014</v>
      </c>
      <c r="K483" s="8" t="s">
        <v>493</v>
      </c>
      <c r="L483" s="8">
        <v>5141.274238</v>
      </c>
      <c r="M483" s="8" t="s">
        <v>494</v>
      </c>
      <c r="N483" s="8" t="s">
        <v>495</v>
      </c>
      <c r="O483" s="8" t="s">
        <v>681</v>
      </c>
    </row>
    <row r="484" spans="1:15" ht="15.5" hidden="1" x14ac:dyDescent="0.35">
      <c r="A484" s="8" t="s">
        <v>677</v>
      </c>
      <c r="B484" s="8" t="s">
        <v>678</v>
      </c>
      <c r="C484" s="9" t="s">
        <v>548</v>
      </c>
      <c r="D484" s="8" t="s">
        <v>103</v>
      </c>
      <c r="E484" s="8">
        <v>6110</v>
      </c>
      <c r="F484" s="8" t="s">
        <v>490</v>
      </c>
      <c r="G484" s="9" t="s">
        <v>679</v>
      </c>
      <c r="H484" s="8" t="s">
        <v>680</v>
      </c>
      <c r="I484" s="8">
        <v>2015</v>
      </c>
      <c r="J484" s="8">
        <v>2015</v>
      </c>
      <c r="K484" s="8" t="s">
        <v>493</v>
      </c>
      <c r="L484" s="8">
        <v>4162.406626</v>
      </c>
      <c r="M484" s="8" t="s">
        <v>494</v>
      </c>
      <c r="N484" s="8" t="s">
        <v>495</v>
      </c>
      <c r="O484" s="8" t="s">
        <v>681</v>
      </c>
    </row>
    <row r="485" spans="1:15" ht="15.5" hidden="1" x14ac:dyDescent="0.35">
      <c r="A485" s="8" t="s">
        <v>677</v>
      </c>
      <c r="B485" s="8" t="s">
        <v>678</v>
      </c>
      <c r="C485" s="9" t="s">
        <v>548</v>
      </c>
      <c r="D485" s="8" t="s">
        <v>103</v>
      </c>
      <c r="E485" s="8">
        <v>6110</v>
      </c>
      <c r="F485" s="8" t="s">
        <v>490</v>
      </c>
      <c r="G485" s="9" t="s">
        <v>679</v>
      </c>
      <c r="H485" s="8" t="s">
        <v>680</v>
      </c>
      <c r="I485" s="8">
        <v>2016</v>
      </c>
      <c r="J485" s="8">
        <v>2016</v>
      </c>
      <c r="K485" s="8" t="s">
        <v>493</v>
      </c>
      <c r="L485" s="8">
        <v>4028.4916410000001</v>
      </c>
      <c r="M485" s="8" t="s">
        <v>494</v>
      </c>
      <c r="N485" s="8" t="s">
        <v>495</v>
      </c>
      <c r="O485" s="8" t="s">
        <v>681</v>
      </c>
    </row>
    <row r="486" spans="1:15" ht="15.5" hidden="1" x14ac:dyDescent="0.35">
      <c r="A486" s="8" t="s">
        <v>677</v>
      </c>
      <c r="B486" s="8" t="s">
        <v>678</v>
      </c>
      <c r="C486" s="9" t="s">
        <v>548</v>
      </c>
      <c r="D486" s="8" t="s">
        <v>103</v>
      </c>
      <c r="E486" s="8">
        <v>6110</v>
      </c>
      <c r="F486" s="8" t="s">
        <v>490</v>
      </c>
      <c r="G486" s="9" t="s">
        <v>679</v>
      </c>
      <c r="H486" s="8" t="s">
        <v>680</v>
      </c>
      <c r="I486" s="8">
        <v>2017</v>
      </c>
      <c r="J486" s="8">
        <v>2017</v>
      </c>
      <c r="K486" s="8" t="s">
        <v>493</v>
      </c>
      <c r="L486" s="8">
        <v>4442.5701209999997</v>
      </c>
      <c r="M486" s="8" t="s">
        <v>494</v>
      </c>
      <c r="N486" s="8" t="s">
        <v>495</v>
      </c>
      <c r="O486" s="8" t="s">
        <v>681</v>
      </c>
    </row>
    <row r="487" spans="1:15" ht="15.5" hidden="1" x14ac:dyDescent="0.35">
      <c r="A487" s="8" t="s">
        <v>677</v>
      </c>
      <c r="B487" s="8" t="s">
        <v>678</v>
      </c>
      <c r="C487" s="9" t="s">
        <v>548</v>
      </c>
      <c r="D487" s="8" t="s">
        <v>103</v>
      </c>
      <c r="E487" s="8">
        <v>6110</v>
      </c>
      <c r="F487" s="8" t="s">
        <v>490</v>
      </c>
      <c r="G487" s="9" t="s">
        <v>679</v>
      </c>
      <c r="H487" s="8" t="s">
        <v>680</v>
      </c>
      <c r="I487" s="8">
        <v>2018</v>
      </c>
      <c r="J487" s="8">
        <v>2018</v>
      </c>
      <c r="K487" s="8" t="s">
        <v>493</v>
      </c>
      <c r="L487" s="8">
        <v>4821.417477</v>
      </c>
      <c r="M487" s="8" t="s">
        <v>494</v>
      </c>
      <c r="N487" s="8" t="s">
        <v>495</v>
      </c>
      <c r="O487" s="8" t="s">
        <v>681</v>
      </c>
    </row>
    <row r="488" spans="1:15" ht="15.5" hidden="1" x14ac:dyDescent="0.35">
      <c r="A488" s="8" t="s">
        <v>677</v>
      </c>
      <c r="B488" s="8" t="s">
        <v>678</v>
      </c>
      <c r="C488" s="9" t="s">
        <v>709</v>
      </c>
      <c r="D488" s="8" t="s">
        <v>471</v>
      </c>
      <c r="E488" s="8">
        <v>6110</v>
      </c>
      <c r="F488" s="8" t="s">
        <v>490</v>
      </c>
      <c r="G488" s="9" t="s">
        <v>679</v>
      </c>
      <c r="H488" s="8" t="s">
        <v>680</v>
      </c>
      <c r="I488" s="8">
        <v>2010</v>
      </c>
      <c r="J488" s="8">
        <v>2010</v>
      </c>
      <c r="K488" s="8" t="s">
        <v>493</v>
      </c>
      <c r="L488" s="8">
        <v>2905.3462460000001</v>
      </c>
      <c r="M488" s="8" t="s">
        <v>494</v>
      </c>
      <c r="N488" s="8" t="s">
        <v>495</v>
      </c>
      <c r="O488" s="8" t="s">
        <v>681</v>
      </c>
    </row>
    <row r="489" spans="1:15" ht="15.5" hidden="1" x14ac:dyDescent="0.35">
      <c r="A489" s="8" t="s">
        <v>677</v>
      </c>
      <c r="B489" s="8" t="s">
        <v>678</v>
      </c>
      <c r="C489" s="9" t="s">
        <v>709</v>
      </c>
      <c r="D489" s="8" t="s">
        <v>471</v>
      </c>
      <c r="E489" s="8">
        <v>6110</v>
      </c>
      <c r="F489" s="8" t="s">
        <v>490</v>
      </c>
      <c r="G489" s="9" t="s">
        <v>679</v>
      </c>
      <c r="H489" s="8" t="s">
        <v>680</v>
      </c>
      <c r="I489" s="8">
        <v>2011</v>
      </c>
      <c r="J489" s="8">
        <v>2011</v>
      </c>
      <c r="K489" s="8" t="s">
        <v>493</v>
      </c>
      <c r="L489" s="8">
        <v>3616.8514660000001</v>
      </c>
      <c r="M489" s="8" t="s">
        <v>494</v>
      </c>
      <c r="N489" s="8" t="s">
        <v>495</v>
      </c>
      <c r="O489" s="8" t="s">
        <v>681</v>
      </c>
    </row>
    <row r="490" spans="1:15" ht="15.5" hidden="1" x14ac:dyDescent="0.35">
      <c r="A490" s="8" t="s">
        <v>677</v>
      </c>
      <c r="B490" s="8" t="s">
        <v>678</v>
      </c>
      <c r="C490" s="9" t="s">
        <v>709</v>
      </c>
      <c r="D490" s="8" t="s">
        <v>471</v>
      </c>
      <c r="E490" s="8">
        <v>6110</v>
      </c>
      <c r="F490" s="8" t="s">
        <v>490</v>
      </c>
      <c r="G490" s="9" t="s">
        <v>679</v>
      </c>
      <c r="H490" s="8" t="s">
        <v>680</v>
      </c>
      <c r="I490" s="8">
        <v>2012</v>
      </c>
      <c r="J490" s="8">
        <v>2012</v>
      </c>
      <c r="K490" s="8" t="s">
        <v>493</v>
      </c>
      <c r="L490" s="8">
        <v>3718.5064309999998</v>
      </c>
      <c r="M490" s="8" t="s">
        <v>494</v>
      </c>
      <c r="N490" s="8" t="s">
        <v>495</v>
      </c>
      <c r="O490" s="8" t="s">
        <v>681</v>
      </c>
    </row>
    <row r="491" spans="1:15" ht="15.5" hidden="1" x14ac:dyDescent="0.35">
      <c r="A491" s="8" t="s">
        <v>677</v>
      </c>
      <c r="B491" s="8" t="s">
        <v>678</v>
      </c>
      <c r="C491" s="9" t="s">
        <v>709</v>
      </c>
      <c r="D491" s="8" t="s">
        <v>471</v>
      </c>
      <c r="E491" s="8">
        <v>6110</v>
      </c>
      <c r="F491" s="8" t="s">
        <v>490</v>
      </c>
      <c r="G491" s="9" t="s">
        <v>679</v>
      </c>
      <c r="H491" s="8" t="s">
        <v>680</v>
      </c>
      <c r="I491" s="8">
        <v>2013</v>
      </c>
      <c r="J491" s="8">
        <v>2013</v>
      </c>
      <c r="K491" s="8" t="s">
        <v>493</v>
      </c>
      <c r="L491" s="8">
        <v>3708.3595059999998</v>
      </c>
      <c r="M491" s="8" t="s">
        <v>494</v>
      </c>
      <c r="N491" s="8" t="s">
        <v>495</v>
      </c>
      <c r="O491" s="8" t="s">
        <v>681</v>
      </c>
    </row>
    <row r="492" spans="1:15" ht="15.5" hidden="1" x14ac:dyDescent="0.35">
      <c r="A492" s="8" t="s">
        <v>677</v>
      </c>
      <c r="B492" s="8" t="s">
        <v>678</v>
      </c>
      <c r="C492" s="9" t="s">
        <v>709</v>
      </c>
      <c r="D492" s="8" t="s">
        <v>471</v>
      </c>
      <c r="E492" s="8">
        <v>6110</v>
      </c>
      <c r="F492" s="8" t="s">
        <v>490</v>
      </c>
      <c r="G492" s="9" t="s">
        <v>679</v>
      </c>
      <c r="H492" s="8" t="s">
        <v>680</v>
      </c>
      <c r="I492" s="8">
        <v>2014</v>
      </c>
      <c r="J492" s="8">
        <v>2014</v>
      </c>
      <c r="K492" s="8" t="s">
        <v>493</v>
      </c>
      <c r="L492" s="8">
        <v>3800.0446040000002</v>
      </c>
      <c r="M492" s="8" t="s">
        <v>494</v>
      </c>
      <c r="N492" s="8" t="s">
        <v>495</v>
      </c>
      <c r="O492" s="8" t="s">
        <v>681</v>
      </c>
    </row>
    <row r="493" spans="1:15" ht="15.5" hidden="1" x14ac:dyDescent="0.35">
      <c r="A493" s="8" t="s">
        <v>677</v>
      </c>
      <c r="B493" s="8" t="s">
        <v>678</v>
      </c>
      <c r="C493" s="9" t="s">
        <v>709</v>
      </c>
      <c r="D493" s="8" t="s">
        <v>471</v>
      </c>
      <c r="E493" s="8">
        <v>6110</v>
      </c>
      <c r="F493" s="8" t="s">
        <v>490</v>
      </c>
      <c r="G493" s="9" t="s">
        <v>679</v>
      </c>
      <c r="H493" s="8" t="s">
        <v>680</v>
      </c>
      <c r="I493" s="8">
        <v>2015</v>
      </c>
      <c r="J493" s="8">
        <v>2015</v>
      </c>
      <c r="K493" s="8" t="s">
        <v>493</v>
      </c>
      <c r="L493" s="8">
        <v>3524.3744470000001</v>
      </c>
      <c r="M493" s="8" t="s">
        <v>494</v>
      </c>
      <c r="N493" s="8" t="s">
        <v>495</v>
      </c>
      <c r="O493" s="8" t="s">
        <v>681</v>
      </c>
    </row>
    <row r="494" spans="1:15" ht="15.5" hidden="1" x14ac:dyDescent="0.35">
      <c r="A494" s="8" t="s">
        <v>677</v>
      </c>
      <c r="B494" s="8" t="s">
        <v>678</v>
      </c>
      <c r="C494" s="9" t="s">
        <v>709</v>
      </c>
      <c r="D494" s="8" t="s">
        <v>471</v>
      </c>
      <c r="E494" s="8">
        <v>6110</v>
      </c>
      <c r="F494" s="8" t="s">
        <v>490</v>
      </c>
      <c r="G494" s="9" t="s">
        <v>679</v>
      </c>
      <c r="H494" s="8" t="s">
        <v>680</v>
      </c>
      <c r="I494" s="8">
        <v>2016</v>
      </c>
      <c r="J494" s="8">
        <v>2016</v>
      </c>
      <c r="K494" s="8" t="s">
        <v>493</v>
      </c>
      <c r="L494" s="8">
        <v>3641.7577160000001</v>
      </c>
      <c r="M494" s="8" t="s">
        <v>494</v>
      </c>
      <c r="N494" s="8" t="s">
        <v>495</v>
      </c>
      <c r="O494" s="8" t="s">
        <v>681</v>
      </c>
    </row>
    <row r="495" spans="1:15" ht="15.5" hidden="1" x14ac:dyDescent="0.35">
      <c r="A495" s="8" t="s">
        <v>677</v>
      </c>
      <c r="B495" s="8" t="s">
        <v>678</v>
      </c>
      <c r="C495" s="9" t="s">
        <v>709</v>
      </c>
      <c r="D495" s="8" t="s">
        <v>471</v>
      </c>
      <c r="E495" s="8">
        <v>6110</v>
      </c>
      <c r="F495" s="8" t="s">
        <v>490</v>
      </c>
      <c r="G495" s="9" t="s">
        <v>679</v>
      </c>
      <c r="H495" s="8" t="s">
        <v>680</v>
      </c>
      <c r="I495" s="8">
        <v>2017</v>
      </c>
      <c r="J495" s="8">
        <v>2017</v>
      </c>
      <c r="K495" s="8" t="s">
        <v>493</v>
      </c>
      <c r="L495" s="8">
        <v>3963.6674979999998</v>
      </c>
      <c r="M495" s="8" t="s">
        <v>494</v>
      </c>
      <c r="N495" s="8" t="s">
        <v>495</v>
      </c>
      <c r="O495" s="8" t="s">
        <v>681</v>
      </c>
    </row>
    <row r="496" spans="1:15" ht="15.5" hidden="1" x14ac:dyDescent="0.35">
      <c r="A496" s="8" t="s">
        <v>677</v>
      </c>
      <c r="B496" s="8" t="s">
        <v>678</v>
      </c>
      <c r="C496" s="9" t="s">
        <v>709</v>
      </c>
      <c r="D496" s="8" t="s">
        <v>471</v>
      </c>
      <c r="E496" s="8">
        <v>6110</v>
      </c>
      <c r="F496" s="8" t="s">
        <v>490</v>
      </c>
      <c r="G496" s="9" t="s">
        <v>679</v>
      </c>
      <c r="H496" s="8" t="s">
        <v>680</v>
      </c>
      <c r="I496" s="8">
        <v>2018</v>
      </c>
      <c r="J496" s="8">
        <v>2018</v>
      </c>
      <c r="K496" s="8" t="s">
        <v>493</v>
      </c>
      <c r="L496" s="8">
        <v>4070.449807</v>
      </c>
      <c r="M496" s="8" t="s">
        <v>494</v>
      </c>
      <c r="N496" s="8" t="s">
        <v>495</v>
      </c>
      <c r="O496" s="8" t="s">
        <v>681</v>
      </c>
    </row>
    <row r="497" spans="1:15" ht="15.5" hidden="1" x14ac:dyDescent="0.35">
      <c r="A497" s="8" t="s">
        <v>677</v>
      </c>
      <c r="B497" s="8" t="s">
        <v>678</v>
      </c>
      <c r="C497" s="9" t="s">
        <v>549</v>
      </c>
      <c r="D497" s="8" t="s">
        <v>107</v>
      </c>
      <c r="E497" s="8">
        <v>6110</v>
      </c>
      <c r="F497" s="8" t="s">
        <v>490</v>
      </c>
      <c r="G497" s="9" t="s">
        <v>679</v>
      </c>
      <c r="H497" s="8" t="s">
        <v>680</v>
      </c>
      <c r="I497" s="8">
        <v>2010</v>
      </c>
      <c r="J497" s="8">
        <v>2010</v>
      </c>
      <c r="K497" s="8" t="s">
        <v>493</v>
      </c>
      <c r="L497" s="8">
        <v>4621.1919710000002</v>
      </c>
      <c r="M497" s="8" t="s">
        <v>494</v>
      </c>
      <c r="N497" s="8" t="s">
        <v>495</v>
      </c>
      <c r="O497" s="8" t="s">
        <v>681</v>
      </c>
    </row>
    <row r="498" spans="1:15" ht="15.5" hidden="1" x14ac:dyDescent="0.35">
      <c r="A498" s="8" t="s">
        <v>677</v>
      </c>
      <c r="B498" s="8" t="s">
        <v>678</v>
      </c>
      <c r="C498" s="9" t="s">
        <v>549</v>
      </c>
      <c r="D498" s="8" t="s">
        <v>107</v>
      </c>
      <c r="E498" s="8">
        <v>6110</v>
      </c>
      <c r="F498" s="8" t="s">
        <v>490</v>
      </c>
      <c r="G498" s="9" t="s">
        <v>679</v>
      </c>
      <c r="H498" s="8" t="s">
        <v>680</v>
      </c>
      <c r="I498" s="8">
        <v>2011</v>
      </c>
      <c r="J498" s="8">
        <v>2011</v>
      </c>
      <c r="K498" s="8" t="s">
        <v>493</v>
      </c>
      <c r="L498" s="8">
        <v>5404.9451040000004</v>
      </c>
      <c r="M498" s="8" t="s">
        <v>494</v>
      </c>
      <c r="N498" s="8" t="s">
        <v>495</v>
      </c>
      <c r="O498" s="8" t="s">
        <v>681</v>
      </c>
    </row>
    <row r="499" spans="1:15" ht="15.5" hidden="1" x14ac:dyDescent="0.35">
      <c r="A499" s="8" t="s">
        <v>677</v>
      </c>
      <c r="B499" s="8" t="s">
        <v>678</v>
      </c>
      <c r="C499" s="9" t="s">
        <v>549</v>
      </c>
      <c r="D499" s="8" t="s">
        <v>107</v>
      </c>
      <c r="E499" s="8">
        <v>6110</v>
      </c>
      <c r="F499" s="8" t="s">
        <v>490</v>
      </c>
      <c r="G499" s="9" t="s">
        <v>679</v>
      </c>
      <c r="H499" s="8" t="s">
        <v>680</v>
      </c>
      <c r="I499" s="8">
        <v>2012</v>
      </c>
      <c r="J499" s="8">
        <v>2012</v>
      </c>
      <c r="K499" s="8" t="s">
        <v>493</v>
      </c>
      <c r="L499" s="8">
        <v>5990.505682</v>
      </c>
      <c r="M499" s="8" t="s">
        <v>494</v>
      </c>
      <c r="N499" s="8" t="s">
        <v>495</v>
      </c>
      <c r="O499" s="8" t="s">
        <v>681</v>
      </c>
    </row>
    <row r="500" spans="1:15" ht="15.5" hidden="1" x14ac:dyDescent="0.35">
      <c r="A500" s="8" t="s">
        <v>677</v>
      </c>
      <c r="B500" s="8" t="s">
        <v>678</v>
      </c>
      <c r="C500" s="9" t="s">
        <v>549</v>
      </c>
      <c r="D500" s="8" t="s">
        <v>107</v>
      </c>
      <c r="E500" s="8">
        <v>6110</v>
      </c>
      <c r="F500" s="8" t="s">
        <v>490</v>
      </c>
      <c r="G500" s="9" t="s">
        <v>679</v>
      </c>
      <c r="H500" s="8" t="s">
        <v>680</v>
      </c>
      <c r="I500" s="8">
        <v>2013</v>
      </c>
      <c r="J500" s="8">
        <v>2013</v>
      </c>
      <c r="K500" s="8" t="s">
        <v>493</v>
      </c>
      <c r="L500" s="8">
        <v>6311.0954599999995</v>
      </c>
      <c r="M500" s="8" t="s">
        <v>494</v>
      </c>
      <c r="N500" s="8" t="s">
        <v>495</v>
      </c>
      <c r="O500" s="8" t="s">
        <v>681</v>
      </c>
    </row>
    <row r="501" spans="1:15" ht="15.5" hidden="1" x14ac:dyDescent="0.35">
      <c r="A501" s="8" t="s">
        <v>677</v>
      </c>
      <c r="B501" s="8" t="s">
        <v>678</v>
      </c>
      <c r="C501" s="9" t="s">
        <v>549</v>
      </c>
      <c r="D501" s="8" t="s">
        <v>107</v>
      </c>
      <c r="E501" s="8">
        <v>6110</v>
      </c>
      <c r="F501" s="8" t="s">
        <v>490</v>
      </c>
      <c r="G501" s="9" t="s">
        <v>679</v>
      </c>
      <c r="H501" s="8" t="s">
        <v>680</v>
      </c>
      <c r="I501" s="8">
        <v>2014</v>
      </c>
      <c r="J501" s="8">
        <v>2014</v>
      </c>
      <c r="K501" s="8" t="s">
        <v>493</v>
      </c>
      <c r="L501" s="8">
        <v>6665.6126359999998</v>
      </c>
      <c r="M501" s="8" t="s">
        <v>494</v>
      </c>
      <c r="N501" s="8" t="s">
        <v>495</v>
      </c>
      <c r="O501" s="8" t="s">
        <v>681</v>
      </c>
    </row>
    <row r="502" spans="1:15" ht="15.5" hidden="1" x14ac:dyDescent="0.35">
      <c r="A502" s="8" t="s">
        <v>677</v>
      </c>
      <c r="B502" s="8" t="s">
        <v>678</v>
      </c>
      <c r="C502" s="9" t="s">
        <v>549</v>
      </c>
      <c r="D502" s="8" t="s">
        <v>107</v>
      </c>
      <c r="E502" s="8">
        <v>6110</v>
      </c>
      <c r="F502" s="8" t="s">
        <v>490</v>
      </c>
      <c r="G502" s="9" t="s">
        <v>679</v>
      </c>
      <c r="H502" s="8" t="s">
        <v>680</v>
      </c>
      <c r="I502" s="8">
        <v>2015</v>
      </c>
      <c r="J502" s="8">
        <v>2015</v>
      </c>
      <c r="K502" s="8" t="s">
        <v>493</v>
      </c>
      <c r="L502" s="8">
        <v>6965.6638819999998</v>
      </c>
      <c r="M502" s="8" t="s">
        <v>494</v>
      </c>
      <c r="N502" s="8" t="s">
        <v>495</v>
      </c>
      <c r="O502" s="8" t="s">
        <v>681</v>
      </c>
    </row>
    <row r="503" spans="1:15" ht="15.5" hidden="1" x14ac:dyDescent="0.35">
      <c r="A503" s="8" t="s">
        <v>677</v>
      </c>
      <c r="B503" s="8" t="s">
        <v>678</v>
      </c>
      <c r="C503" s="9" t="s">
        <v>549</v>
      </c>
      <c r="D503" s="8" t="s">
        <v>107</v>
      </c>
      <c r="E503" s="8">
        <v>6110</v>
      </c>
      <c r="F503" s="8" t="s">
        <v>490</v>
      </c>
      <c r="G503" s="9" t="s">
        <v>679</v>
      </c>
      <c r="H503" s="8" t="s">
        <v>680</v>
      </c>
      <c r="I503" s="8">
        <v>2016</v>
      </c>
      <c r="J503" s="8">
        <v>2016</v>
      </c>
      <c r="K503" s="8" t="s">
        <v>493</v>
      </c>
      <c r="L503" s="8">
        <v>7772.4226170000002</v>
      </c>
      <c r="M503" s="8" t="s">
        <v>494</v>
      </c>
      <c r="N503" s="8" t="s">
        <v>495</v>
      </c>
      <c r="O503" s="8" t="s">
        <v>681</v>
      </c>
    </row>
    <row r="504" spans="1:15" ht="15.5" hidden="1" x14ac:dyDescent="0.35">
      <c r="A504" s="8" t="s">
        <v>677</v>
      </c>
      <c r="B504" s="8" t="s">
        <v>678</v>
      </c>
      <c r="C504" s="9" t="s">
        <v>549</v>
      </c>
      <c r="D504" s="8" t="s">
        <v>107</v>
      </c>
      <c r="E504" s="8">
        <v>6110</v>
      </c>
      <c r="F504" s="8" t="s">
        <v>490</v>
      </c>
      <c r="G504" s="9" t="s">
        <v>679</v>
      </c>
      <c r="H504" s="8" t="s">
        <v>680</v>
      </c>
      <c r="I504" s="8">
        <v>2017</v>
      </c>
      <c r="J504" s="8">
        <v>2017</v>
      </c>
      <c r="K504" s="8" t="s">
        <v>493</v>
      </c>
      <c r="L504" s="8">
        <v>7488.2311689999997</v>
      </c>
      <c r="M504" s="8" t="s">
        <v>494</v>
      </c>
      <c r="N504" s="8" t="s">
        <v>495</v>
      </c>
      <c r="O504" s="8" t="s">
        <v>681</v>
      </c>
    </row>
    <row r="505" spans="1:15" ht="15.5" hidden="1" x14ac:dyDescent="0.35">
      <c r="A505" s="8" t="s">
        <v>677</v>
      </c>
      <c r="B505" s="8" t="s">
        <v>678</v>
      </c>
      <c r="C505" s="9" t="s">
        <v>549</v>
      </c>
      <c r="D505" s="8" t="s">
        <v>107</v>
      </c>
      <c r="E505" s="8">
        <v>6110</v>
      </c>
      <c r="F505" s="8" t="s">
        <v>490</v>
      </c>
      <c r="G505" s="9" t="s">
        <v>679</v>
      </c>
      <c r="H505" s="8" t="s">
        <v>680</v>
      </c>
      <c r="I505" s="8">
        <v>2018</v>
      </c>
      <c r="J505" s="8">
        <v>2018</v>
      </c>
      <c r="K505" s="8" t="s">
        <v>493</v>
      </c>
      <c r="L505" s="8">
        <v>9034.0133659999992</v>
      </c>
      <c r="M505" s="8" t="s">
        <v>494</v>
      </c>
      <c r="N505" s="8" t="s">
        <v>495</v>
      </c>
      <c r="O505" s="8" t="s">
        <v>681</v>
      </c>
    </row>
    <row r="506" spans="1:15" ht="15.5" hidden="1" x14ac:dyDescent="0.35">
      <c r="A506" s="8" t="s">
        <v>677</v>
      </c>
      <c r="B506" s="8" t="s">
        <v>678</v>
      </c>
      <c r="C506" s="9" t="s">
        <v>550</v>
      </c>
      <c r="D506" s="8" t="s">
        <v>109</v>
      </c>
      <c r="E506" s="8">
        <v>6110</v>
      </c>
      <c r="F506" s="8" t="s">
        <v>490</v>
      </c>
      <c r="G506" s="9" t="s">
        <v>679</v>
      </c>
      <c r="H506" s="8" t="s">
        <v>680</v>
      </c>
      <c r="I506" s="8">
        <v>2010</v>
      </c>
      <c r="J506" s="8">
        <v>2010</v>
      </c>
      <c r="K506" s="8" t="s">
        <v>493</v>
      </c>
      <c r="L506" s="8">
        <v>3870.1475350000001</v>
      </c>
      <c r="M506" s="8" t="s">
        <v>494</v>
      </c>
      <c r="N506" s="8" t="s">
        <v>495</v>
      </c>
      <c r="O506" s="8" t="s">
        <v>681</v>
      </c>
    </row>
    <row r="507" spans="1:15" ht="15.5" hidden="1" x14ac:dyDescent="0.35">
      <c r="A507" s="8" t="s">
        <v>677</v>
      </c>
      <c r="B507" s="8" t="s">
        <v>678</v>
      </c>
      <c r="C507" s="9" t="s">
        <v>550</v>
      </c>
      <c r="D507" s="8" t="s">
        <v>109</v>
      </c>
      <c r="E507" s="8">
        <v>6110</v>
      </c>
      <c r="F507" s="8" t="s">
        <v>490</v>
      </c>
      <c r="G507" s="9" t="s">
        <v>679</v>
      </c>
      <c r="H507" s="8" t="s">
        <v>680</v>
      </c>
      <c r="I507" s="8">
        <v>2011</v>
      </c>
      <c r="J507" s="8">
        <v>2011</v>
      </c>
      <c r="K507" s="8" t="s">
        <v>493</v>
      </c>
      <c r="L507" s="8">
        <v>4513.7459600000002</v>
      </c>
      <c r="M507" s="8" t="s">
        <v>494</v>
      </c>
      <c r="N507" s="8" t="s">
        <v>495</v>
      </c>
      <c r="O507" s="8" t="s">
        <v>681</v>
      </c>
    </row>
    <row r="508" spans="1:15" ht="15.5" hidden="1" x14ac:dyDescent="0.35">
      <c r="A508" s="8" t="s">
        <v>677</v>
      </c>
      <c r="B508" s="8" t="s">
        <v>678</v>
      </c>
      <c r="C508" s="9" t="s">
        <v>550</v>
      </c>
      <c r="D508" s="8" t="s">
        <v>109</v>
      </c>
      <c r="E508" s="8">
        <v>6110</v>
      </c>
      <c r="F508" s="8" t="s">
        <v>490</v>
      </c>
      <c r="G508" s="9" t="s">
        <v>679</v>
      </c>
      <c r="H508" s="8" t="s">
        <v>680</v>
      </c>
      <c r="I508" s="8">
        <v>2012</v>
      </c>
      <c r="J508" s="8">
        <v>2012</v>
      </c>
      <c r="K508" s="8" t="s">
        <v>493</v>
      </c>
      <c r="L508" s="8">
        <v>5413.4022320000004</v>
      </c>
      <c r="M508" s="8" t="s">
        <v>494</v>
      </c>
      <c r="N508" s="8" t="s">
        <v>495</v>
      </c>
      <c r="O508" s="8" t="s">
        <v>681</v>
      </c>
    </row>
    <row r="509" spans="1:15" ht="15.5" hidden="1" x14ac:dyDescent="0.35">
      <c r="A509" s="8" t="s">
        <v>677</v>
      </c>
      <c r="B509" s="8" t="s">
        <v>678</v>
      </c>
      <c r="C509" s="9" t="s">
        <v>550</v>
      </c>
      <c r="D509" s="8" t="s">
        <v>109</v>
      </c>
      <c r="E509" s="8">
        <v>6110</v>
      </c>
      <c r="F509" s="8" t="s">
        <v>490</v>
      </c>
      <c r="G509" s="9" t="s">
        <v>679</v>
      </c>
      <c r="H509" s="8" t="s">
        <v>680</v>
      </c>
      <c r="I509" s="8">
        <v>2013</v>
      </c>
      <c r="J509" s="8">
        <v>2013</v>
      </c>
      <c r="K509" s="8" t="s">
        <v>493</v>
      </c>
      <c r="L509" s="8">
        <v>4473.9326099999998</v>
      </c>
      <c r="M509" s="8" t="s">
        <v>494</v>
      </c>
      <c r="N509" s="8" t="s">
        <v>495</v>
      </c>
      <c r="O509" s="8" t="s">
        <v>681</v>
      </c>
    </row>
    <row r="510" spans="1:15" ht="15.5" hidden="1" x14ac:dyDescent="0.35">
      <c r="A510" s="8" t="s">
        <v>677</v>
      </c>
      <c r="B510" s="8" t="s">
        <v>678</v>
      </c>
      <c r="C510" s="9" t="s">
        <v>550</v>
      </c>
      <c r="D510" s="8" t="s">
        <v>109</v>
      </c>
      <c r="E510" s="8">
        <v>6110</v>
      </c>
      <c r="F510" s="8" t="s">
        <v>490</v>
      </c>
      <c r="G510" s="9" t="s">
        <v>679</v>
      </c>
      <c r="H510" s="8" t="s">
        <v>680</v>
      </c>
      <c r="I510" s="8">
        <v>2014</v>
      </c>
      <c r="J510" s="8">
        <v>2014</v>
      </c>
      <c r="K510" s="8" t="s">
        <v>493</v>
      </c>
      <c r="L510" s="8">
        <v>4880.0289830000002</v>
      </c>
      <c r="M510" s="8" t="s">
        <v>494</v>
      </c>
      <c r="N510" s="8" t="s">
        <v>495</v>
      </c>
      <c r="O510" s="8" t="s">
        <v>681</v>
      </c>
    </row>
    <row r="511" spans="1:15" ht="15.5" hidden="1" x14ac:dyDescent="0.35">
      <c r="A511" s="8" t="s">
        <v>677</v>
      </c>
      <c r="B511" s="8" t="s">
        <v>678</v>
      </c>
      <c r="C511" s="9" t="s">
        <v>550</v>
      </c>
      <c r="D511" s="8" t="s">
        <v>109</v>
      </c>
      <c r="E511" s="8">
        <v>6110</v>
      </c>
      <c r="F511" s="8" t="s">
        <v>490</v>
      </c>
      <c r="G511" s="9" t="s">
        <v>679</v>
      </c>
      <c r="H511" s="8" t="s">
        <v>680</v>
      </c>
      <c r="I511" s="8">
        <v>2015</v>
      </c>
      <c r="J511" s="8">
        <v>2015</v>
      </c>
      <c r="K511" s="8" t="s">
        <v>493</v>
      </c>
      <c r="L511" s="8">
        <v>2898.3754520000002</v>
      </c>
      <c r="M511" s="8" t="s">
        <v>494</v>
      </c>
      <c r="N511" s="8" t="s">
        <v>495</v>
      </c>
      <c r="O511" s="8" t="s">
        <v>681</v>
      </c>
    </row>
    <row r="512" spans="1:15" ht="15.5" hidden="1" x14ac:dyDescent="0.35">
      <c r="A512" s="8" t="s">
        <v>677</v>
      </c>
      <c r="B512" s="8" t="s">
        <v>678</v>
      </c>
      <c r="C512" s="9" t="s">
        <v>550</v>
      </c>
      <c r="D512" s="8" t="s">
        <v>109</v>
      </c>
      <c r="E512" s="8">
        <v>6110</v>
      </c>
      <c r="F512" s="8" t="s">
        <v>490</v>
      </c>
      <c r="G512" s="9" t="s">
        <v>679</v>
      </c>
      <c r="H512" s="8" t="s">
        <v>680</v>
      </c>
      <c r="I512" s="8">
        <v>2016</v>
      </c>
      <c r="J512" s="8">
        <v>2016</v>
      </c>
      <c r="K512" s="8" t="s">
        <v>493</v>
      </c>
      <c r="L512" s="8">
        <v>3009.4842400000002</v>
      </c>
      <c r="M512" s="8" t="s">
        <v>494</v>
      </c>
      <c r="N512" s="8" t="s">
        <v>495</v>
      </c>
      <c r="O512" s="8" t="s">
        <v>681</v>
      </c>
    </row>
    <row r="513" spans="1:15" ht="15.5" hidden="1" x14ac:dyDescent="0.35">
      <c r="A513" s="8" t="s">
        <v>677</v>
      </c>
      <c r="B513" s="8" t="s">
        <v>678</v>
      </c>
      <c r="C513" s="9" t="s">
        <v>550</v>
      </c>
      <c r="D513" s="8" t="s">
        <v>109</v>
      </c>
      <c r="E513" s="8">
        <v>6110</v>
      </c>
      <c r="F513" s="8" t="s">
        <v>490</v>
      </c>
      <c r="G513" s="9" t="s">
        <v>679</v>
      </c>
      <c r="H513" s="8" t="s">
        <v>680</v>
      </c>
      <c r="I513" s="8">
        <v>2017</v>
      </c>
      <c r="J513" s="8">
        <v>2017</v>
      </c>
      <c r="K513" s="8" t="s">
        <v>493</v>
      </c>
      <c r="L513" s="8">
        <v>4703.8469059999998</v>
      </c>
      <c r="M513" s="8" t="s">
        <v>494</v>
      </c>
      <c r="N513" s="8" t="s">
        <v>495</v>
      </c>
      <c r="O513" s="8" t="s">
        <v>681</v>
      </c>
    </row>
    <row r="514" spans="1:15" ht="15.5" hidden="1" x14ac:dyDescent="0.35">
      <c r="A514" s="8" t="s">
        <v>677</v>
      </c>
      <c r="B514" s="8" t="s">
        <v>678</v>
      </c>
      <c r="C514" s="9" t="s">
        <v>550</v>
      </c>
      <c r="D514" s="8" t="s">
        <v>109</v>
      </c>
      <c r="E514" s="8">
        <v>6110</v>
      </c>
      <c r="F514" s="8" t="s">
        <v>490</v>
      </c>
      <c r="G514" s="9" t="s">
        <v>679</v>
      </c>
      <c r="H514" s="8" t="s">
        <v>680</v>
      </c>
      <c r="I514" s="8">
        <v>2018</v>
      </c>
      <c r="J514" s="8">
        <v>2018</v>
      </c>
      <c r="K514" s="8" t="s">
        <v>493</v>
      </c>
      <c r="L514" s="8">
        <v>3645.0339720000002</v>
      </c>
      <c r="M514" s="8" t="s">
        <v>494</v>
      </c>
      <c r="N514" s="8" t="s">
        <v>495</v>
      </c>
      <c r="O514" s="8" t="s">
        <v>681</v>
      </c>
    </row>
    <row r="515" spans="1:15" ht="15.5" hidden="1" x14ac:dyDescent="0.35">
      <c r="A515" s="8" t="s">
        <v>677</v>
      </c>
      <c r="B515" s="8" t="s">
        <v>678</v>
      </c>
      <c r="C515" s="9" t="s">
        <v>710</v>
      </c>
      <c r="D515" s="8" t="s">
        <v>398</v>
      </c>
      <c r="E515" s="8">
        <v>6110</v>
      </c>
      <c r="F515" s="8" t="s">
        <v>490</v>
      </c>
      <c r="G515" s="9" t="s">
        <v>679</v>
      </c>
      <c r="H515" s="8" t="s">
        <v>680</v>
      </c>
      <c r="I515" s="8">
        <v>2010</v>
      </c>
      <c r="J515" s="8">
        <v>2010</v>
      </c>
      <c r="K515" s="8" t="s">
        <v>493</v>
      </c>
      <c r="L515" s="8">
        <v>31.783445</v>
      </c>
      <c r="M515" s="8" t="s">
        <v>494</v>
      </c>
      <c r="N515" s="8" t="s">
        <v>495</v>
      </c>
      <c r="O515" s="8" t="s">
        <v>681</v>
      </c>
    </row>
    <row r="516" spans="1:15" ht="15.5" hidden="1" x14ac:dyDescent="0.35">
      <c r="A516" s="8" t="s">
        <v>677</v>
      </c>
      <c r="B516" s="8" t="s">
        <v>678</v>
      </c>
      <c r="C516" s="9" t="s">
        <v>710</v>
      </c>
      <c r="D516" s="8" t="s">
        <v>398</v>
      </c>
      <c r="E516" s="8">
        <v>6110</v>
      </c>
      <c r="F516" s="8" t="s">
        <v>490</v>
      </c>
      <c r="G516" s="9" t="s">
        <v>679</v>
      </c>
      <c r="H516" s="8" t="s">
        <v>680</v>
      </c>
      <c r="I516" s="8">
        <v>2011</v>
      </c>
      <c r="J516" s="8">
        <v>2011</v>
      </c>
      <c r="K516" s="8" t="s">
        <v>493</v>
      </c>
      <c r="L516" s="8">
        <v>27.871437</v>
      </c>
      <c r="M516" s="8" t="s">
        <v>494</v>
      </c>
      <c r="N516" s="8" t="s">
        <v>495</v>
      </c>
      <c r="O516" s="8" t="s">
        <v>681</v>
      </c>
    </row>
    <row r="517" spans="1:15" ht="15.5" hidden="1" x14ac:dyDescent="0.35">
      <c r="A517" s="8" t="s">
        <v>677</v>
      </c>
      <c r="B517" s="8" t="s">
        <v>678</v>
      </c>
      <c r="C517" s="9" t="s">
        <v>710</v>
      </c>
      <c r="D517" s="8" t="s">
        <v>398</v>
      </c>
      <c r="E517" s="8">
        <v>6110</v>
      </c>
      <c r="F517" s="8" t="s">
        <v>490</v>
      </c>
      <c r="G517" s="9" t="s">
        <v>679</v>
      </c>
      <c r="H517" s="8" t="s">
        <v>680</v>
      </c>
      <c r="I517" s="8">
        <v>2012</v>
      </c>
      <c r="J517" s="8">
        <v>2012</v>
      </c>
      <c r="K517" s="8" t="s">
        <v>493</v>
      </c>
      <c r="L517" s="8">
        <v>25.459972</v>
      </c>
      <c r="M517" s="8" t="s">
        <v>494</v>
      </c>
      <c r="N517" s="8" t="s">
        <v>495</v>
      </c>
      <c r="O517" s="8" t="s">
        <v>681</v>
      </c>
    </row>
    <row r="518" spans="1:15" ht="15.5" hidden="1" x14ac:dyDescent="0.35">
      <c r="A518" s="8" t="s">
        <v>677</v>
      </c>
      <c r="B518" s="8" t="s">
        <v>678</v>
      </c>
      <c r="C518" s="9" t="s">
        <v>710</v>
      </c>
      <c r="D518" s="8" t="s">
        <v>398</v>
      </c>
      <c r="E518" s="8">
        <v>6110</v>
      </c>
      <c r="F518" s="8" t="s">
        <v>490</v>
      </c>
      <c r="G518" s="9" t="s">
        <v>679</v>
      </c>
      <c r="H518" s="8" t="s">
        <v>680</v>
      </c>
      <c r="I518" s="8">
        <v>2013</v>
      </c>
      <c r="J518" s="8">
        <v>2013</v>
      </c>
      <c r="K518" s="8" t="s">
        <v>493</v>
      </c>
      <c r="L518" s="8">
        <v>24.409009999999999</v>
      </c>
      <c r="M518" s="8" t="s">
        <v>494</v>
      </c>
      <c r="N518" s="8" t="s">
        <v>495</v>
      </c>
      <c r="O518" s="8" t="s">
        <v>681</v>
      </c>
    </row>
    <row r="519" spans="1:15" ht="15.5" hidden="1" x14ac:dyDescent="0.35">
      <c r="A519" s="8" t="s">
        <v>677</v>
      </c>
      <c r="B519" s="8" t="s">
        <v>678</v>
      </c>
      <c r="C519" s="9" t="s">
        <v>710</v>
      </c>
      <c r="D519" s="8" t="s">
        <v>398</v>
      </c>
      <c r="E519" s="8">
        <v>6110</v>
      </c>
      <c r="F519" s="8" t="s">
        <v>490</v>
      </c>
      <c r="G519" s="9" t="s">
        <v>679</v>
      </c>
      <c r="H519" s="8" t="s">
        <v>680</v>
      </c>
      <c r="I519" s="8">
        <v>2014</v>
      </c>
      <c r="J519" s="8">
        <v>2014</v>
      </c>
      <c r="K519" s="8" t="s">
        <v>493</v>
      </c>
      <c r="L519" s="8">
        <v>26.214518000000002</v>
      </c>
      <c r="M519" s="8" t="s">
        <v>494</v>
      </c>
      <c r="N519" s="8" t="s">
        <v>495</v>
      </c>
      <c r="O519" s="8" t="s">
        <v>681</v>
      </c>
    </row>
    <row r="520" spans="1:15" ht="15.5" hidden="1" x14ac:dyDescent="0.35">
      <c r="A520" s="8" t="s">
        <v>677</v>
      </c>
      <c r="B520" s="8" t="s">
        <v>678</v>
      </c>
      <c r="C520" s="9" t="s">
        <v>710</v>
      </c>
      <c r="D520" s="8" t="s">
        <v>398</v>
      </c>
      <c r="E520" s="8">
        <v>6110</v>
      </c>
      <c r="F520" s="8" t="s">
        <v>490</v>
      </c>
      <c r="G520" s="9" t="s">
        <v>679</v>
      </c>
      <c r="H520" s="8" t="s">
        <v>680</v>
      </c>
      <c r="I520" s="8">
        <v>2015</v>
      </c>
      <c r="J520" s="8">
        <v>2015</v>
      </c>
      <c r="K520" s="8" t="s">
        <v>493</v>
      </c>
      <c r="L520" s="8">
        <v>28.414348</v>
      </c>
      <c r="M520" s="8" t="s">
        <v>494</v>
      </c>
      <c r="N520" s="8" t="s">
        <v>495</v>
      </c>
      <c r="O520" s="8" t="s">
        <v>681</v>
      </c>
    </row>
    <row r="521" spans="1:15" ht="15.5" hidden="1" x14ac:dyDescent="0.35">
      <c r="A521" s="8" t="s">
        <v>677</v>
      </c>
      <c r="B521" s="8" t="s">
        <v>678</v>
      </c>
      <c r="C521" s="9" t="s">
        <v>710</v>
      </c>
      <c r="D521" s="8" t="s">
        <v>398</v>
      </c>
      <c r="E521" s="8">
        <v>6110</v>
      </c>
      <c r="F521" s="8" t="s">
        <v>490</v>
      </c>
      <c r="G521" s="9" t="s">
        <v>679</v>
      </c>
      <c r="H521" s="8" t="s">
        <v>680</v>
      </c>
      <c r="I521" s="8">
        <v>2016</v>
      </c>
      <c r="J521" s="8">
        <v>2016</v>
      </c>
      <c r="K521" s="8" t="s">
        <v>493</v>
      </c>
      <c r="L521" s="8">
        <v>33.580314000000001</v>
      </c>
      <c r="M521" s="8" t="s">
        <v>494</v>
      </c>
      <c r="N521" s="8" t="s">
        <v>495</v>
      </c>
      <c r="O521" s="8" t="s">
        <v>681</v>
      </c>
    </row>
    <row r="522" spans="1:15" ht="15.5" hidden="1" x14ac:dyDescent="0.35">
      <c r="A522" s="8" t="s">
        <v>677</v>
      </c>
      <c r="B522" s="8" t="s">
        <v>678</v>
      </c>
      <c r="C522" s="9" t="s">
        <v>710</v>
      </c>
      <c r="D522" s="8" t="s">
        <v>398</v>
      </c>
      <c r="E522" s="8">
        <v>6110</v>
      </c>
      <c r="F522" s="8" t="s">
        <v>490</v>
      </c>
      <c r="G522" s="9" t="s">
        <v>679</v>
      </c>
      <c r="H522" s="8" t="s">
        <v>680</v>
      </c>
      <c r="I522" s="8">
        <v>2017</v>
      </c>
      <c r="J522" s="8">
        <v>2017</v>
      </c>
      <c r="K522" s="8" t="s">
        <v>493</v>
      </c>
      <c r="L522" s="8">
        <v>39.510933999999999</v>
      </c>
      <c r="M522" s="8" t="s">
        <v>494</v>
      </c>
      <c r="N522" s="8" t="s">
        <v>495</v>
      </c>
      <c r="O522" s="8" t="s">
        <v>681</v>
      </c>
    </row>
    <row r="523" spans="1:15" ht="15.5" hidden="1" x14ac:dyDescent="0.35">
      <c r="A523" s="8" t="s">
        <v>677</v>
      </c>
      <c r="B523" s="8" t="s">
        <v>678</v>
      </c>
      <c r="C523" s="9" t="s">
        <v>710</v>
      </c>
      <c r="D523" s="8" t="s">
        <v>398</v>
      </c>
      <c r="E523" s="8">
        <v>6110</v>
      </c>
      <c r="F523" s="8" t="s">
        <v>490</v>
      </c>
      <c r="G523" s="9" t="s">
        <v>679</v>
      </c>
      <c r="H523" s="8" t="s">
        <v>680</v>
      </c>
      <c r="I523" s="8">
        <v>2018</v>
      </c>
      <c r="J523" s="8">
        <v>2018</v>
      </c>
      <c r="K523" s="8" t="s">
        <v>493</v>
      </c>
      <c r="L523" s="8">
        <v>36.957988</v>
      </c>
      <c r="M523" s="8" t="s">
        <v>494</v>
      </c>
      <c r="N523" s="8" t="s">
        <v>495</v>
      </c>
      <c r="O523" s="8" t="s">
        <v>681</v>
      </c>
    </row>
    <row r="524" spans="1:15" ht="15.5" hidden="1" x14ac:dyDescent="0.35">
      <c r="A524" s="8" t="s">
        <v>677</v>
      </c>
      <c r="B524" s="8" t="s">
        <v>678</v>
      </c>
      <c r="C524" s="9" t="s">
        <v>711</v>
      </c>
      <c r="D524" s="8" t="s">
        <v>111</v>
      </c>
      <c r="E524" s="8">
        <v>6110</v>
      </c>
      <c r="F524" s="8" t="s">
        <v>490</v>
      </c>
      <c r="G524" s="9" t="s">
        <v>679</v>
      </c>
      <c r="H524" s="8" t="s">
        <v>680</v>
      </c>
      <c r="I524" s="8">
        <v>2010</v>
      </c>
      <c r="J524" s="8">
        <v>2010</v>
      </c>
      <c r="K524" s="8" t="s">
        <v>493</v>
      </c>
      <c r="L524" s="8">
        <v>56.622222000000001</v>
      </c>
      <c r="M524" s="8" t="s">
        <v>494</v>
      </c>
      <c r="N524" s="8" t="s">
        <v>495</v>
      </c>
      <c r="O524" s="8" t="s">
        <v>681</v>
      </c>
    </row>
    <row r="525" spans="1:15" ht="15.5" hidden="1" x14ac:dyDescent="0.35">
      <c r="A525" s="8" t="s">
        <v>677</v>
      </c>
      <c r="B525" s="8" t="s">
        <v>678</v>
      </c>
      <c r="C525" s="9" t="s">
        <v>711</v>
      </c>
      <c r="D525" s="8" t="s">
        <v>111</v>
      </c>
      <c r="E525" s="8">
        <v>6110</v>
      </c>
      <c r="F525" s="8" t="s">
        <v>490</v>
      </c>
      <c r="G525" s="9" t="s">
        <v>679</v>
      </c>
      <c r="H525" s="8" t="s">
        <v>680</v>
      </c>
      <c r="I525" s="8">
        <v>2011</v>
      </c>
      <c r="J525" s="8">
        <v>2011</v>
      </c>
      <c r="K525" s="8" t="s">
        <v>493</v>
      </c>
      <c r="L525" s="8">
        <v>62.633333</v>
      </c>
      <c r="M525" s="8" t="s">
        <v>494</v>
      </c>
      <c r="N525" s="8" t="s">
        <v>495</v>
      </c>
      <c r="O525" s="8" t="s">
        <v>681</v>
      </c>
    </row>
    <row r="526" spans="1:15" ht="15.5" hidden="1" x14ac:dyDescent="0.35">
      <c r="A526" s="8" t="s">
        <v>677</v>
      </c>
      <c r="B526" s="8" t="s">
        <v>678</v>
      </c>
      <c r="C526" s="9" t="s">
        <v>711</v>
      </c>
      <c r="D526" s="8" t="s">
        <v>111</v>
      </c>
      <c r="E526" s="8">
        <v>6110</v>
      </c>
      <c r="F526" s="8" t="s">
        <v>490</v>
      </c>
      <c r="G526" s="9" t="s">
        <v>679</v>
      </c>
      <c r="H526" s="8" t="s">
        <v>680</v>
      </c>
      <c r="I526" s="8">
        <v>2012</v>
      </c>
      <c r="J526" s="8">
        <v>2012</v>
      </c>
      <c r="K526" s="8" t="s">
        <v>493</v>
      </c>
      <c r="L526" s="8">
        <v>73.018518999999998</v>
      </c>
      <c r="M526" s="8" t="s">
        <v>494</v>
      </c>
      <c r="N526" s="8" t="s">
        <v>495</v>
      </c>
      <c r="O526" s="8" t="s">
        <v>681</v>
      </c>
    </row>
    <row r="527" spans="1:15" ht="15.5" hidden="1" x14ac:dyDescent="0.35">
      <c r="A527" s="8" t="s">
        <v>677</v>
      </c>
      <c r="B527" s="8" t="s">
        <v>678</v>
      </c>
      <c r="C527" s="9" t="s">
        <v>711</v>
      </c>
      <c r="D527" s="8" t="s">
        <v>111</v>
      </c>
      <c r="E527" s="8">
        <v>6110</v>
      </c>
      <c r="F527" s="8" t="s">
        <v>490</v>
      </c>
      <c r="G527" s="9" t="s">
        <v>679</v>
      </c>
      <c r="H527" s="8" t="s">
        <v>680</v>
      </c>
      <c r="I527" s="8">
        <v>2013</v>
      </c>
      <c r="J527" s="8">
        <v>2013</v>
      </c>
      <c r="K527" s="8" t="s">
        <v>493</v>
      </c>
      <c r="L527" s="8">
        <v>64.577777999999995</v>
      </c>
      <c r="M527" s="8" t="s">
        <v>494</v>
      </c>
      <c r="N527" s="8" t="s">
        <v>495</v>
      </c>
      <c r="O527" s="8" t="s">
        <v>681</v>
      </c>
    </row>
    <row r="528" spans="1:15" ht="15.5" hidden="1" x14ac:dyDescent="0.35">
      <c r="A528" s="8" t="s">
        <v>677</v>
      </c>
      <c r="B528" s="8" t="s">
        <v>678</v>
      </c>
      <c r="C528" s="9" t="s">
        <v>711</v>
      </c>
      <c r="D528" s="8" t="s">
        <v>111</v>
      </c>
      <c r="E528" s="8">
        <v>6110</v>
      </c>
      <c r="F528" s="8" t="s">
        <v>490</v>
      </c>
      <c r="G528" s="9" t="s">
        <v>679</v>
      </c>
      <c r="H528" s="8" t="s">
        <v>680</v>
      </c>
      <c r="I528" s="8">
        <v>2014</v>
      </c>
      <c r="J528" s="8">
        <v>2014</v>
      </c>
      <c r="K528" s="8" t="s">
        <v>493</v>
      </c>
      <c r="L528" s="8">
        <v>65.925926000000004</v>
      </c>
      <c r="M528" s="8" t="s">
        <v>494</v>
      </c>
      <c r="N528" s="8" t="s">
        <v>495</v>
      </c>
      <c r="O528" s="8" t="s">
        <v>681</v>
      </c>
    </row>
    <row r="529" spans="1:15" ht="15.5" hidden="1" x14ac:dyDescent="0.35">
      <c r="A529" s="8" t="s">
        <v>677</v>
      </c>
      <c r="B529" s="8" t="s">
        <v>678</v>
      </c>
      <c r="C529" s="9" t="s">
        <v>711</v>
      </c>
      <c r="D529" s="8" t="s">
        <v>111</v>
      </c>
      <c r="E529" s="8">
        <v>6110</v>
      </c>
      <c r="F529" s="8" t="s">
        <v>490</v>
      </c>
      <c r="G529" s="9" t="s">
        <v>679</v>
      </c>
      <c r="H529" s="8" t="s">
        <v>680</v>
      </c>
      <c r="I529" s="8">
        <v>2015</v>
      </c>
      <c r="J529" s="8">
        <v>2015</v>
      </c>
      <c r="K529" s="8" t="s">
        <v>493</v>
      </c>
      <c r="L529" s="8">
        <v>77.303703999999996</v>
      </c>
      <c r="M529" s="8" t="s">
        <v>494</v>
      </c>
      <c r="N529" s="8" t="s">
        <v>495</v>
      </c>
      <c r="O529" s="8" t="s">
        <v>681</v>
      </c>
    </row>
    <row r="530" spans="1:15" ht="15.5" hidden="1" x14ac:dyDescent="0.35">
      <c r="A530" s="8" t="s">
        <v>677</v>
      </c>
      <c r="B530" s="8" t="s">
        <v>678</v>
      </c>
      <c r="C530" s="9" t="s">
        <v>711</v>
      </c>
      <c r="D530" s="8" t="s">
        <v>111</v>
      </c>
      <c r="E530" s="8">
        <v>6110</v>
      </c>
      <c r="F530" s="8" t="s">
        <v>490</v>
      </c>
      <c r="G530" s="9" t="s">
        <v>679</v>
      </c>
      <c r="H530" s="8" t="s">
        <v>680</v>
      </c>
      <c r="I530" s="8">
        <v>2016</v>
      </c>
      <c r="J530" s="8">
        <v>2016</v>
      </c>
      <c r="K530" s="8" t="s">
        <v>493</v>
      </c>
      <c r="L530" s="8">
        <v>95.022221999999999</v>
      </c>
      <c r="M530" s="8" t="s">
        <v>494</v>
      </c>
      <c r="N530" s="8" t="s">
        <v>495</v>
      </c>
      <c r="O530" s="8" t="s">
        <v>681</v>
      </c>
    </row>
    <row r="531" spans="1:15" ht="15.5" hidden="1" x14ac:dyDescent="0.35">
      <c r="A531" s="8" t="s">
        <v>677</v>
      </c>
      <c r="B531" s="8" t="s">
        <v>678</v>
      </c>
      <c r="C531" s="9" t="s">
        <v>711</v>
      </c>
      <c r="D531" s="8" t="s">
        <v>111</v>
      </c>
      <c r="E531" s="8">
        <v>6110</v>
      </c>
      <c r="F531" s="8" t="s">
        <v>490</v>
      </c>
      <c r="G531" s="9" t="s">
        <v>679</v>
      </c>
      <c r="H531" s="8" t="s">
        <v>680</v>
      </c>
      <c r="I531" s="8">
        <v>2017</v>
      </c>
      <c r="J531" s="8">
        <v>2017</v>
      </c>
      <c r="K531" s="8" t="s">
        <v>493</v>
      </c>
      <c r="L531" s="8">
        <v>69.914815000000004</v>
      </c>
      <c r="M531" s="8" t="s">
        <v>494</v>
      </c>
      <c r="N531" s="8" t="s">
        <v>495</v>
      </c>
      <c r="O531" s="8" t="s">
        <v>681</v>
      </c>
    </row>
    <row r="532" spans="1:15" ht="15.5" hidden="1" x14ac:dyDescent="0.35">
      <c r="A532" s="8" t="s">
        <v>677</v>
      </c>
      <c r="B532" s="8" t="s">
        <v>678</v>
      </c>
      <c r="C532" s="9" t="s">
        <v>711</v>
      </c>
      <c r="D532" s="8" t="s">
        <v>111</v>
      </c>
      <c r="E532" s="8">
        <v>6110</v>
      </c>
      <c r="F532" s="8" t="s">
        <v>490</v>
      </c>
      <c r="G532" s="9" t="s">
        <v>679</v>
      </c>
      <c r="H532" s="8" t="s">
        <v>680</v>
      </c>
      <c r="I532" s="8">
        <v>2018</v>
      </c>
      <c r="J532" s="8">
        <v>2018</v>
      </c>
      <c r="K532" s="8" t="s">
        <v>493</v>
      </c>
      <c r="L532" s="8">
        <v>61.155555999999997</v>
      </c>
      <c r="M532" s="8" t="s">
        <v>494</v>
      </c>
      <c r="N532" s="8" t="s">
        <v>495</v>
      </c>
      <c r="O532" s="8" t="s">
        <v>681</v>
      </c>
    </row>
    <row r="533" spans="1:15" ht="15.5" hidden="1" x14ac:dyDescent="0.35">
      <c r="A533" s="8" t="s">
        <v>677</v>
      </c>
      <c r="B533" s="8" t="s">
        <v>678</v>
      </c>
      <c r="C533" s="9" t="s">
        <v>551</v>
      </c>
      <c r="D533" s="8" t="s">
        <v>113</v>
      </c>
      <c r="E533" s="8">
        <v>6110</v>
      </c>
      <c r="F533" s="8" t="s">
        <v>490</v>
      </c>
      <c r="G533" s="9" t="s">
        <v>679</v>
      </c>
      <c r="H533" s="8" t="s">
        <v>680</v>
      </c>
      <c r="I533" s="8">
        <v>2010</v>
      </c>
      <c r="J533" s="8">
        <v>2010</v>
      </c>
      <c r="K533" s="8" t="s">
        <v>493</v>
      </c>
      <c r="L533" s="8">
        <v>3220.1185089999999</v>
      </c>
      <c r="M533" s="8" t="s">
        <v>494</v>
      </c>
      <c r="N533" s="8" t="s">
        <v>495</v>
      </c>
      <c r="O533" s="8" t="s">
        <v>681</v>
      </c>
    </row>
    <row r="534" spans="1:15" ht="15.5" hidden="1" x14ac:dyDescent="0.35">
      <c r="A534" s="8" t="s">
        <v>677</v>
      </c>
      <c r="B534" s="8" t="s">
        <v>678</v>
      </c>
      <c r="C534" s="9" t="s">
        <v>551</v>
      </c>
      <c r="D534" s="8" t="s">
        <v>113</v>
      </c>
      <c r="E534" s="8">
        <v>6110</v>
      </c>
      <c r="F534" s="8" t="s">
        <v>490</v>
      </c>
      <c r="G534" s="9" t="s">
        <v>679</v>
      </c>
      <c r="H534" s="8" t="s">
        <v>680</v>
      </c>
      <c r="I534" s="8">
        <v>2011</v>
      </c>
      <c r="J534" s="8">
        <v>2011</v>
      </c>
      <c r="K534" s="8" t="s">
        <v>493</v>
      </c>
      <c r="L534" s="8">
        <v>3258.7389800000001</v>
      </c>
      <c r="M534" s="8" t="s">
        <v>494</v>
      </c>
      <c r="N534" s="8" t="s">
        <v>495</v>
      </c>
      <c r="O534" s="8" t="s">
        <v>681</v>
      </c>
    </row>
    <row r="535" spans="1:15" ht="15.5" hidden="1" x14ac:dyDescent="0.35">
      <c r="A535" s="8" t="s">
        <v>677</v>
      </c>
      <c r="B535" s="8" t="s">
        <v>678</v>
      </c>
      <c r="C535" s="9" t="s">
        <v>551</v>
      </c>
      <c r="D535" s="8" t="s">
        <v>113</v>
      </c>
      <c r="E535" s="8">
        <v>6110</v>
      </c>
      <c r="F535" s="8" t="s">
        <v>490</v>
      </c>
      <c r="G535" s="9" t="s">
        <v>679</v>
      </c>
      <c r="H535" s="8" t="s">
        <v>680</v>
      </c>
      <c r="I535" s="8">
        <v>2012</v>
      </c>
      <c r="J535" s="8">
        <v>2012</v>
      </c>
      <c r="K535" s="8" t="s">
        <v>493</v>
      </c>
      <c r="L535" s="8">
        <v>3276.1872739999999</v>
      </c>
      <c r="M535" s="8" t="s">
        <v>494</v>
      </c>
      <c r="N535" s="8" t="s">
        <v>495</v>
      </c>
      <c r="O535" s="8" t="s">
        <v>681</v>
      </c>
    </row>
    <row r="536" spans="1:15" ht="15.5" hidden="1" x14ac:dyDescent="0.35">
      <c r="A536" s="8" t="s">
        <v>677</v>
      </c>
      <c r="B536" s="8" t="s">
        <v>678</v>
      </c>
      <c r="C536" s="9" t="s">
        <v>551</v>
      </c>
      <c r="D536" s="8" t="s">
        <v>113</v>
      </c>
      <c r="E536" s="8">
        <v>6110</v>
      </c>
      <c r="F536" s="8" t="s">
        <v>490</v>
      </c>
      <c r="G536" s="9" t="s">
        <v>679</v>
      </c>
      <c r="H536" s="8" t="s">
        <v>680</v>
      </c>
      <c r="I536" s="8">
        <v>2013</v>
      </c>
      <c r="J536" s="8">
        <v>2013</v>
      </c>
      <c r="K536" s="8" t="s">
        <v>493</v>
      </c>
      <c r="L536" s="8">
        <v>3324.1195980000002</v>
      </c>
      <c r="M536" s="8" t="s">
        <v>494</v>
      </c>
      <c r="N536" s="8" t="s">
        <v>495</v>
      </c>
      <c r="O536" s="8" t="s">
        <v>681</v>
      </c>
    </row>
    <row r="537" spans="1:15" ht="15.5" hidden="1" x14ac:dyDescent="0.35">
      <c r="A537" s="8" t="s">
        <v>677</v>
      </c>
      <c r="B537" s="8" t="s">
        <v>678</v>
      </c>
      <c r="C537" s="9" t="s">
        <v>551</v>
      </c>
      <c r="D537" s="8" t="s">
        <v>113</v>
      </c>
      <c r="E537" s="8">
        <v>6110</v>
      </c>
      <c r="F537" s="8" t="s">
        <v>490</v>
      </c>
      <c r="G537" s="9" t="s">
        <v>679</v>
      </c>
      <c r="H537" s="8" t="s">
        <v>680</v>
      </c>
      <c r="I537" s="8">
        <v>2014</v>
      </c>
      <c r="J537" s="8">
        <v>2014</v>
      </c>
      <c r="K537" s="8" t="s">
        <v>493</v>
      </c>
      <c r="L537" s="8">
        <v>3459.7994349999999</v>
      </c>
      <c r="M537" s="8" t="s">
        <v>494</v>
      </c>
      <c r="N537" s="8" t="s">
        <v>495</v>
      </c>
      <c r="O537" s="8" t="s">
        <v>681</v>
      </c>
    </row>
    <row r="538" spans="1:15" ht="15.5" hidden="1" x14ac:dyDescent="0.35">
      <c r="A538" s="8" t="s">
        <v>677</v>
      </c>
      <c r="B538" s="8" t="s">
        <v>678</v>
      </c>
      <c r="C538" s="9" t="s">
        <v>551</v>
      </c>
      <c r="D538" s="8" t="s">
        <v>113</v>
      </c>
      <c r="E538" s="8">
        <v>6110</v>
      </c>
      <c r="F538" s="8" t="s">
        <v>490</v>
      </c>
      <c r="G538" s="9" t="s">
        <v>679</v>
      </c>
      <c r="H538" s="8" t="s">
        <v>680</v>
      </c>
      <c r="I538" s="8">
        <v>2015</v>
      </c>
      <c r="J538" s="8">
        <v>2015</v>
      </c>
      <c r="K538" s="8" t="s">
        <v>493</v>
      </c>
      <c r="L538" s="8">
        <v>3854.8333670000002</v>
      </c>
      <c r="M538" s="8" t="s">
        <v>494</v>
      </c>
      <c r="N538" s="8" t="s">
        <v>495</v>
      </c>
      <c r="O538" s="8" t="s">
        <v>681</v>
      </c>
    </row>
    <row r="539" spans="1:15" ht="15.5" hidden="1" x14ac:dyDescent="0.35">
      <c r="A539" s="8" t="s">
        <v>677</v>
      </c>
      <c r="B539" s="8" t="s">
        <v>678</v>
      </c>
      <c r="C539" s="9" t="s">
        <v>551</v>
      </c>
      <c r="D539" s="8" t="s">
        <v>113</v>
      </c>
      <c r="E539" s="8">
        <v>6110</v>
      </c>
      <c r="F539" s="8" t="s">
        <v>490</v>
      </c>
      <c r="G539" s="9" t="s">
        <v>679</v>
      </c>
      <c r="H539" s="8" t="s">
        <v>680</v>
      </c>
      <c r="I539" s="8">
        <v>2016</v>
      </c>
      <c r="J539" s="8">
        <v>2016</v>
      </c>
      <c r="K539" s="8" t="s">
        <v>493</v>
      </c>
      <c r="L539" s="8">
        <v>4184.6928260000004</v>
      </c>
      <c r="M539" s="8" t="s">
        <v>494</v>
      </c>
      <c r="N539" s="8" t="s">
        <v>495</v>
      </c>
      <c r="O539" s="8" t="s">
        <v>681</v>
      </c>
    </row>
    <row r="540" spans="1:15" ht="15.5" hidden="1" x14ac:dyDescent="0.35">
      <c r="A540" s="8" t="s">
        <v>677</v>
      </c>
      <c r="B540" s="8" t="s">
        <v>678</v>
      </c>
      <c r="C540" s="9" t="s">
        <v>551</v>
      </c>
      <c r="D540" s="8" t="s">
        <v>113</v>
      </c>
      <c r="E540" s="8">
        <v>6110</v>
      </c>
      <c r="F540" s="8" t="s">
        <v>490</v>
      </c>
      <c r="G540" s="9" t="s">
        <v>679</v>
      </c>
      <c r="H540" s="8" t="s">
        <v>680</v>
      </c>
      <c r="I540" s="8">
        <v>2017</v>
      </c>
      <c r="J540" s="8">
        <v>2017</v>
      </c>
      <c r="K540" s="8" t="s">
        <v>493</v>
      </c>
      <c r="L540" s="8">
        <v>4307.9388609999996</v>
      </c>
      <c r="M540" s="8" t="s">
        <v>494</v>
      </c>
      <c r="N540" s="8" t="s">
        <v>495</v>
      </c>
      <c r="O540" s="8" t="s">
        <v>681</v>
      </c>
    </row>
    <row r="541" spans="1:15" ht="15.5" hidden="1" x14ac:dyDescent="0.35">
      <c r="A541" s="8" t="s">
        <v>677</v>
      </c>
      <c r="B541" s="8" t="s">
        <v>678</v>
      </c>
      <c r="C541" s="9" t="s">
        <v>551</v>
      </c>
      <c r="D541" s="8" t="s">
        <v>113</v>
      </c>
      <c r="E541" s="8">
        <v>6110</v>
      </c>
      <c r="F541" s="8" t="s">
        <v>490</v>
      </c>
      <c r="G541" s="9" t="s">
        <v>679</v>
      </c>
      <c r="H541" s="8" t="s">
        <v>680</v>
      </c>
      <c r="I541" s="8">
        <v>2018</v>
      </c>
      <c r="J541" s="8">
        <v>2018</v>
      </c>
      <c r="K541" s="8" t="s">
        <v>493</v>
      </c>
      <c r="L541" s="8">
        <v>4466.5499300000001</v>
      </c>
      <c r="M541" s="8" t="s">
        <v>494</v>
      </c>
      <c r="N541" s="8" t="s">
        <v>495</v>
      </c>
      <c r="O541" s="8" t="s">
        <v>681</v>
      </c>
    </row>
    <row r="542" spans="1:15" ht="15.5" hidden="1" x14ac:dyDescent="0.35">
      <c r="A542" s="8" t="s">
        <v>677</v>
      </c>
      <c r="B542" s="8" t="s">
        <v>678</v>
      </c>
      <c r="C542" s="9" t="s">
        <v>552</v>
      </c>
      <c r="D542" s="8" t="s">
        <v>115</v>
      </c>
      <c r="E542" s="8">
        <v>6110</v>
      </c>
      <c r="F542" s="8" t="s">
        <v>490</v>
      </c>
      <c r="G542" s="9" t="s">
        <v>679</v>
      </c>
      <c r="H542" s="8" t="s">
        <v>680</v>
      </c>
      <c r="I542" s="8">
        <v>2010</v>
      </c>
      <c r="J542" s="8">
        <v>2010</v>
      </c>
      <c r="K542" s="8" t="s">
        <v>493</v>
      </c>
      <c r="L542" s="8">
        <v>6769.9059999999999</v>
      </c>
      <c r="M542" s="8" t="s">
        <v>494</v>
      </c>
      <c r="N542" s="8" t="s">
        <v>495</v>
      </c>
      <c r="O542" s="8" t="s">
        <v>681</v>
      </c>
    </row>
    <row r="543" spans="1:15" ht="15.5" hidden="1" x14ac:dyDescent="0.35">
      <c r="A543" s="8" t="s">
        <v>677</v>
      </c>
      <c r="B543" s="8" t="s">
        <v>678</v>
      </c>
      <c r="C543" s="9" t="s">
        <v>552</v>
      </c>
      <c r="D543" s="8" t="s">
        <v>115</v>
      </c>
      <c r="E543" s="8">
        <v>6110</v>
      </c>
      <c r="F543" s="8" t="s">
        <v>490</v>
      </c>
      <c r="G543" s="9" t="s">
        <v>679</v>
      </c>
      <c r="H543" s="8" t="s">
        <v>680</v>
      </c>
      <c r="I543" s="8">
        <v>2011</v>
      </c>
      <c r="J543" s="8">
        <v>2011</v>
      </c>
      <c r="K543" s="8" t="s">
        <v>493</v>
      </c>
      <c r="L543" s="8">
        <v>7611.4449999999997</v>
      </c>
      <c r="M543" s="8" t="s">
        <v>494</v>
      </c>
      <c r="N543" s="8" t="s">
        <v>495</v>
      </c>
      <c r="O543" s="8" t="s">
        <v>681</v>
      </c>
    </row>
    <row r="544" spans="1:15" ht="15.5" hidden="1" x14ac:dyDescent="0.35">
      <c r="A544" s="8" t="s">
        <v>677</v>
      </c>
      <c r="B544" s="8" t="s">
        <v>678</v>
      </c>
      <c r="C544" s="9" t="s">
        <v>552</v>
      </c>
      <c r="D544" s="8" t="s">
        <v>115</v>
      </c>
      <c r="E544" s="8">
        <v>6110</v>
      </c>
      <c r="F544" s="8" t="s">
        <v>490</v>
      </c>
      <c r="G544" s="9" t="s">
        <v>679</v>
      </c>
      <c r="H544" s="8" t="s">
        <v>680</v>
      </c>
      <c r="I544" s="8">
        <v>2012</v>
      </c>
      <c r="J544" s="8">
        <v>2012</v>
      </c>
      <c r="K544" s="8" t="s">
        <v>493</v>
      </c>
      <c r="L544" s="8">
        <v>7598.8019999999997</v>
      </c>
      <c r="M544" s="8" t="s">
        <v>494</v>
      </c>
      <c r="N544" s="8" t="s">
        <v>495</v>
      </c>
      <c r="O544" s="8" t="s">
        <v>681</v>
      </c>
    </row>
    <row r="545" spans="1:15" ht="15.5" hidden="1" x14ac:dyDescent="0.35">
      <c r="A545" s="8" t="s">
        <v>677</v>
      </c>
      <c r="B545" s="8" t="s">
        <v>678</v>
      </c>
      <c r="C545" s="9" t="s">
        <v>552</v>
      </c>
      <c r="D545" s="8" t="s">
        <v>115</v>
      </c>
      <c r="E545" s="8">
        <v>6110</v>
      </c>
      <c r="F545" s="8" t="s">
        <v>490</v>
      </c>
      <c r="G545" s="9" t="s">
        <v>679</v>
      </c>
      <c r="H545" s="8" t="s">
        <v>680</v>
      </c>
      <c r="I545" s="8">
        <v>2013</v>
      </c>
      <c r="J545" s="8">
        <v>2013</v>
      </c>
      <c r="K545" s="8" t="s">
        <v>493</v>
      </c>
      <c r="L545" s="8">
        <v>8342.2459999999992</v>
      </c>
      <c r="M545" s="8" t="s">
        <v>494</v>
      </c>
      <c r="N545" s="8" t="s">
        <v>495</v>
      </c>
      <c r="O545" s="8" t="s">
        <v>681</v>
      </c>
    </row>
    <row r="546" spans="1:15" ht="15.5" hidden="1" x14ac:dyDescent="0.35">
      <c r="A546" s="8" t="s">
        <v>677</v>
      </c>
      <c r="B546" s="8" t="s">
        <v>678</v>
      </c>
      <c r="C546" s="9" t="s">
        <v>552</v>
      </c>
      <c r="D546" s="8" t="s">
        <v>115</v>
      </c>
      <c r="E546" s="8">
        <v>6110</v>
      </c>
      <c r="F546" s="8" t="s">
        <v>490</v>
      </c>
      <c r="G546" s="9" t="s">
        <v>679</v>
      </c>
      <c r="H546" s="8" t="s">
        <v>680</v>
      </c>
      <c r="I546" s="8">
        <v>2014</v>
      </c>
      <c r="J546" s="8">
        <v>2014</v>
      </c>
      <c r="K546" s="8" t="s">
        <v>493</v>
      </c>
      <c r="L546" s="8">
        <v>9284.0619999999999</v>
      </c>
      <c r="M546" s="8" t="s">
        <v>494</v>
      </c>
      <c r="N546" s="8" t="s">
        <v>495</v>
      </c>
      <c r="O546" s="8" t="s">
        <v>681</v>
      </c>
    </row>
    <row r="547" spans="1:15" ht="15.5" hidden="1" x14ac:dyDescent="0.35">
      <c r="A547" s="8" t="s">
        <v>677</v>
      </c>
      <c r="B547" s="8" t="s">
        <v>678</v>
      </c>
      <c r="C547" s="9" t="s">
        <v>552</v>
      </c>
      <c r="D547" s="8" t="s">
        <v>115</v>
      </c>
      <c r="E547" s="8">
        <v>6110</v>
      </c>
      <c r="F547" s="8" t="s">
        <v>490</v>
      </c>
      <c r="G547" s="9" t="s">
        <v>679</v>
      </c>
      <c r="H547" s="8" t="s">
        <v>680</v>
      </c>
      <c r="I547" s="8">
        <v>2015</v>
      </c>
      <c r="J547" s="8">
        <v>2015</v>
      </c>
      <c r="K547" s="8" t="s">
        <v>493</v>
      </c>
      <c r="L547" s="8">
        <v>9387.7579999999998</v>
      </c>
      <c r="M547" s="8" t="s">
        <v>494</v>
      </c>
      <c r="N547" s="8" t="s">
        <v>495</v>
      </c>
      <c r="O547" s="8" t="s">
        <v>681</v>
      </c>
    </row>
    <row r="548" spans="1:15" ht="15.5" hidden="1" x14ac:dyDescent="0.35">
      <c r="A548" s="8" t="s">
        <v>677</v>
      </c>
      <c r="B548" s="8" t="s">
        <v>678</v>
      </c>
      <c r="C548" s="9" t="s">
        <v>552</v>
      </c>
      <c r="D548" s="8" t="s">
        <v>115</v>
      </c>
      <c r="E548" s="8">
        <v>6110</v>
      </c>
      <c r="F548" s="8" t="s">
        <v>490</v>
      </c>
      <c r="G548" s="9" t="s">
        <v>679</v>
      </c>
      <c r="H548" s="8" t="s">
        <v>680</v>
      </c>
      <c r="I548" s="8">
        <v>2016</v>
      </c>
      <c r="J548" s="8">
        <v>2016</v>
      </c>
      <c r="K548" s="8" t="s">
        <v>493</v>
      </c>
      <c r="L548" s="8">
        <v>9513.0859999999993</v>
      </c>
      <c r="M548" s="8" t="s">
        <v>494</v>
      </c>
      <c r="N548" s="8" t="s">
        <v>495</v>
      </c>
      <c r="O548" s="8" t="s">
        <v>681</v>
      </c>
    </row>
    <row r="549" spans="1:15" ht="15.5" hidden="1" x14ac:dyDescent="0.35">
      <c r="A549" s="8" t="s">
        <v>677</v>
      </c>
      <c r="B549" s="8" t="s">
        <v>678</v>
      </c>
      <c r="C549" s="9" t="s">
        <v>552</v>
      </c>
      <c r="D549" s="8" t="s">
        <v>115</v>
      </c>
      <c r="E549" s="8">
        <v>6110</v>
      </c>
      <c r="F549" s="8" t="s">
        <v>490</v>
      </c>
      <c r="G549" s="9" t="s">
        <v>679</v>
      </c>
      <c r="H549" s="8" t="s">
        <v>680</v>
      </c>
      <c r="I549" s="8">
        <v>2017</v>
      </c>
      <c r="J549" s="8">
        <v>2017</v>
      </c>
      <c r="K549" s="8" t="s">
        <v>493</v>
      </c>
      <c r="L549" s="8">
        <v>9730.0310000000009</v>
      </c>
      <c r="M549" s="8" t="s">
        <v>494</v>
      </c>
      <c r="N549" s="8" t="s">
        <v>495</v>
      </c>
      <c r="O549" s="8" t="s">
        <v>681</v>
      </c>
    </row>
    <row r="550" spans="1:15" ht="15.5" hidden="1" x14ac:dyDescent="0.35">
      <c r="A550" s="8" t="s">
        <v>677</v>
      </c>
      <c r="B550" s="8" t="s">
        <v>678</v>
      </c>
      <c r="C550" s="9" t="s">
        <v>552</v>
      </c>
      <c r="D550" s="8" t="s">
        <v>115</v>
      </c>
      <c r="E550" s="8">
        <v>6110</v>
      </c>
      <c r="F550" s="8" t="s">
        <v>490</v>
      </c>
      <c r="G550" s="9" t="s">
        <v>679</v>
      </c>
      <c r="H550" s="8" t="s">
        <v>680</v>
      </c>
      <c r="I550" s="8">
        <v>2018</v>
      </c>
      <c r="J550" s="8">
        <v>2018</v>
      </c>
      <c r="K550" s="8" t="s">
        <v>493</v>
      </c>
      <c r="L550" s="8">
        <v>10020.207</v>
      </c>
      <c r="M550" s="8" t="s">
        <v>494</v>
      </c>
      <c r="N550" s="8" t="s">
        <v>495</v>
      </c>
      <c r="O550" s="8" t="s">
        <v>681</v>
      </c>
    </row>
    <row r="551" spans="1:15" ht="15.5" hidden="1" x14ac:dyDescent="0.35">
      <c r="A551" s="8" t="s">
        <v>677</v>
      </c>
      <c r="B551" s="8" t="s">
        <v>678</v>
      </c>
      <c r="C551" s="9" t="s">
        <v>553</v>
      </c>
      <c r="D551" s="8" t="s">
        <v>117</v>
      </c>
      <c r="E551" s="8">
        <v>6110</v>
      </c>
      <c r="F551" s="8" t="s">
        <v>490</v>
      </c>
      <c r="G551" s="9" t="s">
        <v>679</v>
      </c>
      <c r="H551" s="8" t="s">
        <v>680</v>
      </c>
      <c r="I551" s="8">
        <v>2010</v>
      </c>
      <c r="J551" s="8">
        <v>2010</v>
      </c>
      <c r="K551" s="8" t="s">
        <v>493</v>
      </c>
      <c r="L551" s="8">
        <v>28632.378940999999</v>
      </c>
      <c r="M551" s="8" t="s">
        <v>494</v>
      </c>
      <c r="N551" s="8" t="s">
        <v>495</v>
      </c>
      <c r="O551" s="8" t="s">
        <v>681</v>
      </c>
    </row>
    <row r="552" spans="1:15" ht="15.5" hidden="1" x14ac:dyDescent="0.35">
      <c r="A552" s="8" t="s">
        <v>677</v>
      </c>
      <c r="B552" s="8" t="s">
        <v>678</v>
      </c>
      <c r="C552" s="9" t="s">
        <v>553</v>
      </c>
      <c r="D552" s="8" t="s">
        <v>117</v>
      </c>
      <c r="E552" s="8">
        <v>6110</v>
      </c>
      <c r="F552" s="8" t="s">
        <v>490</v>
      </c>
      <c r="G552" s="9" t="s">
        <v>679</v>
      </c>
      <c r="H552" s="8" t="s">
        <v>680</v>
      </c>
      <c r="I552" s="8">
        <v>2011</v>
      </c>
      <c r="J552" s="8">
        <v>2011</v>
      </c>
      <c r="K552" s="8" t="s">
        <v>493</v>
      </c>
      <c r="L552" s="8">
        <v>32052.051933999999</v>
      </c>
      <c r="M552" s="8" t="s">
        <v>494</v>
      </c>
      <c r="N552" s="8" t="s">
        <v>495</v>
      </c>
      <c r="O552" s="8" t="s">
        <v>681</v>
      </c>
    </row>
    <row r="553" spans="1:15" ht="15.5" hidden="1" x14ac:dyDescent="0.35">
      <c r="A553" s="8" t="s">
        <v>677</v>
      </c>
      <c r="B553" s="8" t="s">
        <v>678</v>
      </c>
      <c r="C553" s="9" t="s">
        <v>553</v>
      </c>
      <c r="D553" s="8" t="s">
        <v>117</v>
      </c>
      <c r="E553" s="8">
        <v>6110</v>
      </c>
      <c r="F553" s="8" t="s">
        <v>490</v>
      </c>
      <c r="G553" s="9" t="s">
        <v>679</v>
      </c>
      <c r="H553" s="8" t="s">
        <v>680</v>
      </c>
      <c r="I553" s="8">
        <v>2012</v>
      </c>
      <c r="J553" s="8">
        <v>2012</v>
      </c>
      <c r="K553" s="8" t="s">
        <v>493</v>
      </c>
      <c r="L553" s="8">
        <v>31172.916377000001</v>
      </c>
      <c r="M553" s="8" t="s">
        <v>494</v>
      </c>
      <c r="N553" s="8" t="s">
        <v>495</v>
      </c>
      <c r="O553" s="8" t="s">
        <v>681</v>
      </c>
    </row>
    <row r="554" spans="1:15" ht="15.5" hidden="1" x14ac:dyDescent="0.35">
      <c r="A554" s="8" t="s">
        <v>677</v>
      </c>
      <c r="B554" s="8" t="s">
        <v>678</v>
      </c>
      <c r="C554" s="9" t="s">
        <v>553</v>
      </c>
      <c r="D554" s="8" t="s">
        <v>117</v>
      </c>
      <c r="E554" s="8">
        <v>6110</v>
      </c>
      <c r="F554" s="8" t="s">
        <v>490</v>
      </c>
      <c r="G554" s="9" t="s">
        <v>679</v>
      </c>
      <c r="H554" s="8" t="s">
        <v>680</v>
      </c>
      <c r="I554" s="8">
        <v>2013</v>
      </c>
      <c r="J554" s="8">
        <v>2013</v>
      </c>
      <c r="K554" s="8" t="s">
        <v>493</v>
      </c>
      <c r="L554" s="8">
        <v>30529.560100999999</v>
      </c>
      <c r="M554" s="8" t="s">
        <v>494</v>
      </c>
      <c r="N554" s="8" t="s">
        <v>495</v>
      </c>
      <c r="O554" s="8" t="s">
        <v>681</v>
      </c>
    </row>
    <row r="555" spans="1:15" ht="15.5" hidden="1" x14ac:dyDescent="0.35">
      <c r="A555" s="8" t="s">
        <v>677</v>
      </c>
      <c r="B555" s="8" t="s">
        <v>678</v>
      </c>
      <c r="C555" s="9" t="s">
        <v>553</v>
      </c>
      <c r="D555" s="8" t="s">
        <v>117</v>
      </c>
      <c r="E555" s="8">
        <v>6110</v>
      </c>
      <c r="F555" s="8" t="s">
        <v>490</v>
      </c>
      <c r="G555" s="9" t="s">
        <v>679</v>
      </c>
      <c r="H555" s="8" t="s">
        <v>680</v>
      </c>
      <c r="I555" s="8">
        <v>2014</v>
      </c>
      <c r="J555" s="8">
        <v>2014</v>
      </c>
      <c r="K555" s="8" t="s">
        <v>493</v>
      </c>
      <c r="L555" s="8">
        <v>34120.723819999999</v>
      </c>
      <c r="M555" s="8" t="s">
        <v>494</v>
      </c>
      <c r="N555" s="8" t="s">
        <v>495</v>
      </c>
      <c r="O555" s="8" t="s">
        <v>681</v>
      </c>
    </row>
    <row r="556" spans="1:15" ht="15.5" hidden="1" x14ac:dyDescent="0.35">
      <c r="A556" s="8" t="s">
        <v>677</v>
      </c>
      <c r="B556" s="8" t="s">
        <v>678</v>
      </c>
      <c r="C556" s="9" t="s">
        <v>553</v>
      </c>
      <c r="D556" s="8" t="s">
        <v>117</v>
      </c>
      <c r="E556" s="8">
        <v>6110</v>
      </c>
      <c r="F556" s="8" t="s">
        <v>490</v>
      </c>
      <c r="G556" s="9" t="s">
        <v>679</v>
      </c>
      <c r="H556" s="8" t="s">
        <v>680</v>
      </c>
      <c r="I556" s="8">
        <v>2015</v>
      </c>
      <c r="J556" s="8">
        <v>2015</v>
      </c>
      <c r="K556" s="8" t="s">
        <v>493</v>
      </c>
      <c r="L556" s="8">
        <v>36204.673921000001</v>
      </c>
      <c r="M556" s="8" t="s">
        <v>494</v>
      </c>
      <c r="N556" s="8" t="s">
        <v>495</v>
      </c>
      <c r="O556" s="8" t="s">
        <v>681</v>
      </c>
    </row>
    <row r="557" spans="1:15" ht="15.5" hidden="1" x14ac:dyDescent="0.35">
      <c r="A557" s="8" t="s">
        <v>677</v>
      </c>
      <c r="B557" s="8" t="s">
        <v>678</v>
      </c>
      <c r="C557" s="9" t="s">
        <v>553</v>
      </c>
      <c r="D557" s="8" t="s">
        <v>117</v>
      </c>
      <c r="E557" s="8">
        <v>6110</v>
      </c>
      <c r="F557" s="8" t="s">
        <v>490</v>
      </c>
      <c r="G557" s="9" t="s">
        <v>679</v>
      </c>
      <c r="H557" s="8" t="s">
        <v>680</v>
      </c>
      <c r="I557" s="8">
        <v>2016</v>
      </c>
      <c r="J557" s="8">
        <v>2016</v>
      </c>
      <c r="K557" s="8" t="s">
        <v>493</v>
      </c>
      <c r="L557" s="8">
        <v>31806.997717999999</v>
      </c>
      <c r="M557" s="8" t="s">
        <v>494</v>
      </c>
      <c r="N557" s="8" t="s">
        <v>495</v>
      </c>
      <c r="O557" s="8" t="s">
        <v>681</v>
      </c>
    </row>
    <row r="558" spans="1:15" ht="15.5" hidden="1" x14ac:dyDescent="0.35">
      <c r="A558" s="8" t="s">
        <v>677</v>
      </c>
      <c r="B558" s="8" t="s">
        <v>678</v>
      </c>
      <c r="C558" s="9" t="s">
        <v>553</v>
      </c>
      <c r="D558" s="8" t="s">
        <v>117</v>
      </c>
      <c r="E558" s="8">
        <v>6110</v>
      </c>
      <c r="F558" s="8" t="s">
        <v>490</v>
      </c>
      <c r="G558" s="9" t="s">
        <v>679</v>
      </c>
      <c r="H558" s="8" t="s">
        <v>680</v>
      </c>
      <c r="I558" s="8">
        <v>2017</v>
      </c>
      <c r="J558" s="8">
        <v>2017</v>
      </c>
      <c r="K558" s="8" t="s">
        <v>493</v>
      </c>
      <c r="L558" s="8">
        <v>22411.845851999999</v>
      </c>
      <c r="M558" s="8" t="s">
        <v>494</v>
      </c>
      <c r="N558" s="8" t="s">
        <v>495</v>
      </c>
      <c r="O558" s="8" t="s">
        <v>681</v>
      </c>
    </row>
    <row r="559" spans="1:15" ht="15.5" hidden="1" x14ac:dyDescent="0.35">
      <c r="A559" s="8" t="s">
        <v>677</v>
      </c>
      <c r="B559" s="8" t="s">
        <v>678</v>
      </c>
      <c r="C559" s="9" t="s">
        <v>553</v>
      </c>
      <c r="D559" s="8" t="s">
        <v>117</v>
      </c>
      <c r="E559" s="8">
        <v>6110</v>
      </c>
      <c r="F559" s="8" t="s">
        <v>490</v>
      </c>
      <c r="G559" s="9" t="s">
        <v>679</v>
      </c>
      <c r="H559" s="8" t="s">
        <v>680</v>
      </c>
      <c r="I559" s="8">
        <v>2018</v>
      </c>
      <c r="J559" s="8">
        <v>2018</v>
      </c>
      <c r="K559" s="8" t="s">
        <v>493</v>
      </c>
      <c r="L559" s="8">
        <v>28034.561723999999</v>
      </c>
      <c r="M559" s="8" t="s">
        <v>494</v>
      </c>
      <c r="N559" s="8" t="s">
        <v>495</v>
      </c>
      <c r="O559" s="8" t="s">
        <v>681</v>
      </c>
    </row>
    <row r="560" spans="1:15" ht="15.5" hidden="1" x14ac:dyDescent="0.35">
      <c r="A560" s="8" t="s">
        <v>677</v>
      </c>
      <c r="B560" s="8" t="s">
        <v>678</v>
      </c>
      <c r="C560" s="9" t="s">
        <v>554</v>
      </c>
      <c r="D560" s="8" t="s">
        <v>119</v>
      </c>
      <c r="E560" s="8">
        <v>6110</v>
      </c>
      <c r="F560" s="8" t="s">
        <v>490</v>
      </c>
      <c r="G560" s="9" t="s">
        <v>679</v>
      </c>
      <c r="H560" s="8" t="s">
        <v>680</v>
      </c>
      <c r="I560" s="8">
        <v>2010</v>
      </c>
      <c r="J560" s="8">
        <v>2010</v>
      </c>
      <c r="K560" s="8" t="s">
        <v>493</v>
      </c>
      <c r="L560" s="8">
        <v>1287.984864</v>
      </c>
      <c r="M560" s="8" t="s">
        <v>494</v>
      </c>
      <c r="N560" s="8" t="s">
        <v>495</v>
      </c>
      <c r="O560" s="8" t="s">
        <v>681</v>
      </c>
    </row>
    <row r="561" spans="1:15" ht="15.5" hidden="1" x14ac:dyDescent="0.35">
      <c r="A561" s="8" t="s">
        <v>677</v>
      </c>
      <c r="B561" s="8" t="s">
        <v>678</v>
      </c>
      <c r="C561" s="9" t="s">
        <v>554</v>
      </c>
      <c r="D561" s="8" t="s">
        <v>119</v>
      </c>
      <c r="E561" s="8">
        <v>6110</v>
      </c>
      <c r="F561" s="8" t="s">
        <v>490</v>
      </c>
      <c r="G561" s="9" t="s">
        <v>679</v>
      </c>
      <c r="H561" s="8" t="s">
        <v>680</v>
      </c>
      <c r="I561" s="8">
        <v>2011</v>
      </c>
      <c r="J561" s="8">
        <v>2011</v>
      </c>
      <c r="K561" s="8" t="s">
        <v>493</v>
      </c>
      <c r="L561" s="8">
        <v>1486.8355220000001</v>
      </c>
      <c r="M561" s="8" t="s">
        <v>494</v>
      </c>
      <c r="N561" s="8" t="s">
        <v>495</v>
      </c>
      <c r="O561" s="8" t="s">
        <v>681</v>
      </c>
    </row>
    <row r="562" spans="1:15" ht="15.5" hidden="1" x14ac:dyDescent="0.35">
      <c r="A562" s="8" t="s">
        <v>677</v>
      </c>
      <c r="B562" s="8" t="s">
        <v>678</v>
      </c>
      <c r="C562" s="9" t="s">
        <v>554</v>
      </c>
      <c r="D562" s="8" t="s">
        <v>119</v>
      </c>
      <c r="E562" s="8">
        <v>6110</v>
      </c>
      <c r="F562" s="8" t="s">
        <v>490</v>
      </c>
      <c r="G562" s="9" t="s">
        <v>679</v>
      </c>
      <c r="H562" s="8" t="s">
        <v>680</v>
      </c>
      <c r="I562" s="8">
        <v>2012</v>
      </c>
      <c r="J562" s="8">
        <v>2012</v>
      </c>
      <c r="K562" s="8" t="s">
        <v>493</v>
      </c>
      <c r="L562" s="8">
        <v>1393.1685359999999</v>
      </c>
      <c r="M562" s="8" t="s">
        <v>494</v>
      </c>
      <c r="N562" s="8" t="s">
        <v>495</v>
      </c>
      <c r="O562" s="8" t="s">
        <v>681</v>
      </c>
    </row>
    <row r="563" spans="1:15" ht="15.5" hidden="1" x14ac:dyDescent="0.35">
      <c r="A563" s="8" t="s">
        <v>677</v>
      </c>
      <c r="B563" s="8" t="s">
        <v>678</v>
      </c>
      <c r="C563" s="9" t="s">
        <v>554</v>
      </c>
      <c r="D563" s="8" t="s">
        <v>119</v>
      </c>
      <c r="E563" s="8">
        <v>6110</v>
      </c>
      <c r="F563" s="8" t="s">
        <v>490</v>
      </c>
      <c r="G563" s="9" t="s">
        <v>679</v>
      </c>
      <c r="H563" s="8" t="s">
        <v>680</v>
      </c>
      <c r="I563" s="8">
        <v>2013</v>
      </c>
      <c r="J563" s="8">
        <v>2013</v>
      </c>
      <c r="K563" s="8" t="s">
        <v>493</v>
      </c>
      <c r="L563" s="8">
        <v>1234.420028</v>
      </c>
      <c r="M563" s="8" t="s">
        <v>494</v>
      </c>
      <c r="N563" s="8" t="s">
        <v>495</v>
      </c>
      <c r="O563" s="8" t="s">
        <v>681</v>
      </c>
    </row>
    <row r="564" spans="1:15" ht="15.5" hidden="1" x14ac:dyDescent="0.35">
      <c r="A564" s="8" t="s">
        <v>677</v>
      </c>
      <c r="B564" s="8" t="s">
        <v>678</v>
      </c>
      <c r="C564" s="9" t="s">
        <v>554</v>
      </c>
      <c r="D564" s="8" t="s">
        <v>119</v>
      </c>
      <c r="E564" s="8">
        <v>6110</v>
      </c>
      <c r="F564" s="8" t="s">
        <v>490</v>
      </c>
      <c r="G564" s="9" t="s">
        <v>679</v>
      </c>
      <c r="H564" s="8" t="s">
        <v>680</v>
      </c>
      <c r="I564" s="8">
        <v>2014</v>
      </c>
      <c r="J564" s="8">
        <v>2014</v>
      </c>
      <c r="K564" s="8" t="s">
        <v>493</v>
      </c>
      <c r="L564" s="8">
        <v>1325.527703</v>
      </c>
      <c r="M564" s="8" t="s">
        <v>494</v>
      </c>
      <c r="N564" s="8" t="s">
        <v>495</v>
      </c>
      <c r="O564" s="8" t="s">
        <v>681</v>
      </c>
    </row>
    <row r="565" spans="1:15" ht="15.5" hidden="1" x14ac:dyDescent="0.35">
      <c r="A565" s="8" t="s">
        <v>677</v>
      </c>
      <c r="B565" s="8" t="s">
        <v>678</v>
      </c>
      <c r="C565" s="9" t="s">
        <v>554</v>
      </c>
      <c r="D565" s="8" t="s">
        <v>119</v>
      </c>
      <c r="E565" s="8">
        <v>6110</v>
      </c>
      <c r="F565" s="8" t="s">
        <v>490</v>
      </c>
      <c r="G565" s="9" t="s">
        <v>679</v>
      </c>
      <c r="H565" s="8" t="s">
        <v>680</v>
      </c>
      <c r="I565" s="8">
        <v>2015</v>
      </c>
      <c r="J565" s="8">
        <v>2015</v>
      </c>
      <c r="K565" s="8" t="s">
        <v>493</v>
      </c>
      <c r="L565" s="8">
        <v>1296.083885</v>
      </c>
      <c r="M565" s="8" t="s">
        <v>494</v>
      </c>
      <c r="N565" s="8" t="s">
        <v>495</v>
      </c>
      <c r="O565" s="8" t="s">
        <v>681</v>
      </c>
    </row>
    <row r="566" spans="1:15" ht="15.5" hidden="1" x14ac:dyDescent="0.35">
      <c r="A566" s="8" t="s">
        <v>677</v>
      </c>
      <c r="B566" s="8" t="s">
        <v>678</v>
      </c>
      <c r="C566" s="9" t="s">
        <v>554</v>
      </c>
      <c r="D566" s="8" t="s">
        <v>119</v>
      </c>
      <c r="E566" s="8">
        <v>6110</v>
      </c>
      <c r="F566" s="8" t="s">
        <v>490</v>
      </c>
      <c r="G566" s="9" t="s">
        <v>679</v>
      </c>
      <c r="H566" s="8" t="s">
        <v>680</v>
      </c>
      <c r="I566" s="8">
        <v>2016</v>
      </c>
      <c r="J566" s="8">
        <v>2016</v>
      </c>
      <c r="K566" s="8" t="s">
        <v>493</v>
      </c>
      <c r="L566" s="8">
        <v>1360.0943420000001</v>
      </c>
      <c r="M566" s="8" t="s">
        <v>494</v>
      </c>
      <c r="N566" s="8" t="s">
        <v>495</v>
      </c>
      <c r="O566" s="8" t="s">
        <v>681</v>
      </c>
    </row>
    <row r="567" spans="1:15" ht="15.5" hidden="1" x14ac:dyDescent="0.35">
      <c r="A567" s="8" t="s">
        <v>677</v>
      </c>
      <c r="B567" s="8" t="s">
        <v>678</v>
      </c>
      <c r="C567" s="9" t="s">
        <v>554</v>
      </c>
      <c r="D567" s="8" t="s">
        <v>119</v>
      </c>
      <c r="E567" s="8">
        <v>6110</v>
      </c>
      <c r="F567" s="8" t="s">
        <v>490</v>
      </c>
      <c r="G567" s="9" t="s">
        <v>679</v>
      </c>
      <c r="H567" s="8" t="s">
        <v>680</v>
      </c>
      <c r="I567" s="8">
        <v>2017</v>
      </c>
      <c r="J567" s="8">
        <v>2017</v>
      </c>
      <c r="K567" s="8" t="s">
        <v>493</v>
      </c>
      <c r="L567" s="8">
        <v>1256.8869609999999</v>
      </c>
      <c r="M567" s="8" t="s">
        <v>494</v>
      </c>
      <c r="N567" s="8" t="s">
        <v>495</v>
      </c>
      <c r="O567" s="8" t="s">
        <v>681</v>
      </c>
    </row>
    <row r="568" spans="1:15" ht="15.5" hidden="1" x14ac:dyDescent="0.35">
      <c r="A568" s="8" t="s">
        <v>677</v>
      </c>
      <c r="B568" s="8" t="s">
        <v>678</v>
      </c>
      <c r="C568" s="9" t="s">
        <v>554</v>
      </c>
      <c r="D568" s="8" t="s">
        <v>119</v>
      </c>
      <c r="E568" s="8">
        <v>6110</v>
      </c>
      <c r="F568" s="8" t="s">
        <v>490</v>
      </c>
      <c r="G568" s="9" t="s">
        <v>679</v>
      </c>
      <c r="H568" s="8" t="s">
        <v>680</v>
      </c>
      <c r="I568" s="8">
        <v>2018</v>
      </c>
      <c r="J568" s="8">
        <v>2018</v>
      </c>
      <c r="K568" s="8" t="s">
        <v>493</v>
      </c>
      <c r="L568" s="8">
        <v>1270.759763</v>
      </c>
      <c r="M568" s="8" t="s">
        <v>494</v>
      </c>
      <c r="N568" s="8" t="s">
        <v>495</v>
      </c>
      <c r="O568" s="8" t="s">
        <v>681</v>
      </c>
    </row>
    <row r="569" spans="1:15" ht="15.5" hidden="1" x14ac:dyDescent="0.35">
      <c r="A569" s="8" t="s">
        <v>677</v>
      </c>
      <c r="B569" s="8" t="s">
        <v>678</v>
      </c>
      <c r="C569" s="9" t="s">
        <v>555</v>
      </c>
      <c r="D569" s="8" t="s">
        <v>121</v>
      </c>
      <c r="E569" s="8">
        <v>6110</v>
      </c>
      <c r="F569" s="8" t="s">
        <v>490</v>
      </c>
      <c r="G569" s="9" t="s">
        <v>679</v>
      </c>
      <c r="H569" s="8" t="s">
        <v>680</v>
      </c>
      <c r="I569" s="8">
        <v>2010</v>
      </c>
      <c r="J569" s="8">
        <v>2010</v>
      </c>
      <c r="K569" s="8" t="s">
        <v>493</v>
      </c>
      <c r="L569" s="8">
        <v>172.98803799999999</v>
      </c>
      <c r="M569" s="8" t="s">
        <v>494</v>
      </c>
      <c r="N569" s="8" t="s">
        <v>495</v>
      </c>
      <c r="O569" s="8" t="s">
        <v>681</v>
      </c>
    </row>
    <row r="570" spans="1:15" ht="15.5" hidden="1" x14ac:dyDescent="0.35">
      <c r="A570" s="8" t="s">
        <v>677</v>
      </c>
      <c r="B570" s="8" t="s">
        <v>678</v>
      </c>
      <c r="C570" s="9" t="s">
        <v>555</v>
      </c>
      <c r="D570" s="8" t="s">
        <v>121</v>
      </c>
      <c r="E570" s="8">
        <v>6110</v>
      </c>
      <c r="F570" s="8" t="s">
        <v>490</v>
      </c>
      <c r="G570" s="9" t="s">
        <v>679</v>
      </c>
      <c r="H570" s="8" t="s">
        <v>680</v>
      </c>
      <c r="I570" s="8">
        <v>2011</v>
      </c>
      <c r="J570" s="8">
        <v>2011</v>
      </c>
      <c r="K570" s="8" t="s">
        <v>493</v>
      </c>
      <c r="L570" s="8">
        <v>224.70568800000001</v>
      </c>
      <c r="M570" s="8" t="s">
        <v>494</v>
      </c>
      <c r="N570" s="8" t="s">
        <v>495</v>
      </c>
      <c r="O570" s="8" t="s">
        <v>681</v>
      </c>
    </row>
    <row r="571" spans="1:15" ht="15.5" hidden="1" x14ac:dyDescent="0.35">
      <c r="A571" s="8" t="s">
        <v>677</v>
      </c>
      <c r="B571" s="8" t="s">
        <v>678</v>
      </c>
      <c r="C571" s="9" t="s">
        <v>555</v>
      </c>
      <c r="D571" s="8" t="s">
        <v>121</v>
      </c>
      <c r="E571" s="8">
        <v>6110</v>
      </c>
      <c r="F571" s="8" t="s">
        <v>490</v>
      </c>
      <c r="G571" s="9" t="s">
        <v>679</v>
      </c>
      <c r="H571" s="8" t="s">
        <v>680</v>
      </c>
      <c r="I571" s="8">
        <v>2012</v>
      </c>
      <c r="J571" s="8">
        <v>2012</v>
      </c>
      <c r="K571" s="8" t="s">
        <v>493</v>
      </c>
      <c r="L571" s="8">
        <v>236.357662</v>
      </c>
      <c r="M571" s="8" t="s">
        <v>494</v>
      </c>
      <c r="N571" s="8" t="s">
        <v>495</v>
      </c>
      <c r="O571" s="8" t="s">
        <v>681</v>
      </c>
    </row>
    <row r="572" spans="1:15" ht="15.5" hidden="1" x14ac:dyDescent="0.35">
      <c r="A572" s="8" t="s">
        <v>677</v>
      </c>
      <c r="B572" s="8" t="s">
        <v>678</v>
      </c>
      <c r="C572" s="9" t="s">
        <v>555</v>
      </c>
      <c r="D572" s="8" t="s">
        <v>121</v>
      </c>
      <c r="E572" s="8">
        <v>6110</v>
      </c>
      <c r="F572" s="8" t="s">
        <v>490</v>
      </c>
      <c r="G572" s="9" t="s">
        <v>679</v>
      </c>
      <c r="H572" s="8" t="s">
        <v>680</v>
      </c>
      <c r="I572" s="8">
        <v>2013</v>
      </c>
      <c r="J572" s="8">
        <v>2013</v>
      </c>
      <c r="K572" s="8" t="s">
        <v>493</v>
      </c>
      <c r="L572" s="8">
        <v>261.55370099999999</v>
      </c>
      <c r="M572" s="8" t="s">
        <v>494</v>
      </c>
      <c r="N572" s="8" t="s">
        <v>495</v>
      </c>
      <c r="O572" s="8" t="s">
        <v>681</v>
      </c>
    </row>
    <row r="573" spans="1:15" ht="15.5" hidden="1" x14ac:dyDescent="0.35">
      <c r="A573" s="8" t="s">
        <v>677</v>
      </c>
      <c r="B573" s="8" t="s">
        <v>678</v>
      </c>
      <c r="C573" s="9" t="s">
        <v>555</v>
      </c>
      <c r="D573" s="8" t="s">
        <v>121</v>
      </c>
      <c r="E573" s="8">
        <v>6110</v>
      </c>
      <c r="F573" s="8" t="s">
        <v>490</v>
      </c>
      <c r="G573" s="9" t="s">
        <v>679</v>
      </c>
      <c r="H573" s="8" t="s">
        <v>680</v>
      </c>
      <c r="I573" s="8">
        <v>2014</v>
      </c>
      <c r="J573" s="8">
        <v>2014</v>
      </c>
      <c r="K573" s="8" t="s">
        <v>493</v>
      </c>
      <c r="L573" s="8">
        <v>281.32441999999998</v>
      </c>
      <c r="M573" s="8" t="s">
        <v>494</v>
      </c>
      <c r="N573" s="8" t="s">
        <v>495</v>
      </c>
      <c r="O573" s="8" t="s">
        <v>681</v>
      </c>
    </row>
    <row r="574" spans="1:15" ht="15.5" hidden="1" x14ac:dyDescent="0.35">
      <c r="A574" s="8" t="s">
        <v>677</v>
      </c>
      <c r="B574" s="8" t="s">
        <v>678</v>
      </c>
      <c r="C574" s="9" t="s">
        <v>555</v>
      </c>
      <c r="D574" s="8" t="s">
        <v>121</v>
      </c>
      <c r="E574" s="8">
        <v>6110</v>
      </c>
      <c r="F574" s="8" t="s">
        <v>490</v>
      </c>
      <c r="G574" s="9" t="s">
        <v>679</v>
      </c>
      <c r="H574" s="8" t="s">
        <v>680</v>
      </c>
      <c r="I574" s="8">
        <v>2015</v>
      </c>
      <c r="J574" s="8">
        <v>2015</v>
      </c>
      <c r="K574" s="8" t="s">
        <v>493</v>
      </c>
      <c r="L574" s="8">
        <v>248.80533</v>
      </c>
      <c r="M574" s="8" t="s">
        <v>494</v>
      </c>
      <c r="N574" s="8" t="s">
        <v>495</v>
      </c>
      <c r="O574" s="8" t="s">
        <v>681</v>
      </c>
    </row>
    <row r="575" spans="1:15" ht="15.5" hidden="1" x14ac:dyDescent="0.35">
      <c r="A575" s="8" t="s">
        <v>677</v>
      </c>
      <c r="B575" s="8" t="s">
        <v>678</v>
      </c>
      <c r="C575" s="9" t="s">
        <v>555</v>
      </c>
      <c r="D575" s="8" t="s">
        <v>121</v>
      </c>
      <c r="E575" s="8">
        <v>6110</v>
      </c>
      <c r="F575" s="8" t="s">
        <v>490</v>
      </c>
      <c r="G575" s="9" t="s">
        <v>679</v>
      </c>
      <c r="H575" s="8" t="s">
        <v>680</v>
      </c>
      <c r="I575" s="8">
        <v>2016</v>
      </c>
      <c r="J575" s="8">
        <v>2016</v>
      </c>
      <c r="K575" s="8" t="s">
        <v>493</v>
      </c>
      <c r="L575" s="8">
        <v>267.29750100000001</v>
      </c>
      <c r="M575" s="8" t="s">
        <v>494</v>
      </c>
      <c r="N575" s="8" t="s">
        <v>495</v>
      </c>
      <c r="O575" s="8" t="s">
        <v>681</v>
      </c>
    </row>
    <row r="576" spans="1:15" ht="15.5" hidden="1" x14ac:dyDescent="0.35">
      <c r="A576" s="8" t="s">
        <v>677</v>
      </c>
      <c r="B576" s="8" t="s">
        <v>678</v>
      </c>
      <c r="C576" s="9" t="s">
        <v>555</v>
      </c>
      <c r="D576" s="8" t="s">
        <v>121</v>
      </c>
      <c r="E576" s="8">
        <v>6110</v>
      </c>
      <c r="F576" s="8" t="s">
        <v>490</v>
      </c>
      <c r="G576" s="9" t="s">
        <v>679</v>
      </c>
      <c r="H576" s="8" t="s">
        <v>680</v>
      </c>
      <c r="I576" s="8">
        <v>2017</v>
      </c>
      <c r="J576" s="8">
        <v>2017</v>
      </c>
      <c r="K576" s="8" t="s">
        <v>493</v>
      </c>
      <c r="L576" s="8">
        <v>286.336119</v>
      </c>
      <c r="M576" s="8" t="s">
        <v>494</v>
      </c>
      <c r="N576" s="8" t="s">
        <v>495</v>
      </c>
      <c r="O576" s="8" t="s">
        <v>681</v>
      </c>
    </row>
    <row r="577" spans="1:15" ht="15.5" hidden="1" x14ac:dyDescent="0.35">
      <c r="A577" s="8" t="s">
        <v>677</v>
      </c>
      <c r="B577" s="8" t="s">
        <v>678</v>
      </c>
      <c r="C577" s="9" t="s">
        <v>555</v>
      </c>
      <c r="D577" s="8" t="s">
        <v>121</v>
      </c>
      <c r="E577" s="8">
        <v>6110</v>
      </c>
      <c r="F577" s="8" t="s">
        <v>490</v>
      </c>
      <c r="G577" s="9" t="s">
        <v>679</v>
      </c>
      <c r="H577" s="8" t="s">
        <v>680</v>
      </c>
      <c r="I577" s="8">
        <v>2018</v>
      </c>
      <c r="J577" s="8">
        <v>2018</v>
      </c>
      <c r="K577" s="8" t="s">
        <v>493</v>
      </c>
      <c r="L577" s="8">
        <v>311.38914899999997</v>
      </c>
      <c r="M577" s="8" t="s">
        <v>494</v>
      </c>
      <c r="N577" s="8" t="s">
        <v>495</v>
      </c>
      <c r="O577" s="8" t="s">
        <v>681</v>
      </c>
    </row>
    <row r="578" spans="1:15" ht="15.5" hidden="1" x14ac:dyDescent="0.35">
      <c r="A578" s="8" t="s">
        <v>677</v>
      </c>
      <c r="B578" s="8" t="s">
        <v>678</v>
      </c>
      <c r="C578" s="9" t="s">
        <v>712</v>
      </c>
      <c r="D578" s="8" t="s">
        <v>401</v>
      </c>
      <c r="E578" s="8">
        <v>6110</v>
      </c>
      <c r="F578" s="8" t="s">
        <v>490</v>
      </c>
      <c r="G578" s="9" t="s">
        <v>679</v>
      </c>
      <c r="H578" s="8" t="s">
        <v>680</v>
      </c>
      <c r="I578" s="8">
        <v>2010</v>
      </c>
      <c r="J578" s="8">
        <v>2010</v>
      </c>
      <c r="K578" s="8" t="s">
        <v>493</v>
      </c>
      <c r="L578" s="8">
        <v>389.26829300000003</v>
      </c>
      <c r="M578" s="8" t="s">
        <v>494</v>
      </c>
      <c r="N578" s="8" t="s">
        <v>495</v>
      </c>
      <c r="O578" s="8" t="s">
        <v>681</v>
      </c>
    </row>
    <row r="579" spans="1:15" ht="15.5" hidden="1" x14ac:dyDescent="0.35">
      <c r="A579" s="8" t="s">
        <v>677</v>
      </c>
      <c r="B579" s="8" t="s">
        <v>678</v>
      </c>
      <c r="C579" s="9" t="s">
        <v>712</v>
      </c>
      <c r="D579" s="8" t="s">
        <v>401</v>
      </c>
      <c r="E579" s="8">
        <v>6110</v>
      </c>
      <c r="F579" s="8" t="s">
        <v>490</v>
      </c>
      <c r="G579" s="9" t="s">
        <v>679</v>
      </c>
      <c r="H579" s="8" t="s">
        <v>680</v>
      </c>
      <c r="I579" s="8">
        <v>2011</v>
      </c>
      <c r="J579" s="8">
        <v>2011</v>
      </c>
      <c r="K579" s="8" t="s">
        <v>493</v>
      </c>
      <c r="L579" s="8">
        <v>428.48780499999998</v>
      </c>
      <c r="M579" s="8" t="s">
        <v>494</v>
      </c>
      <c r="N579" s="8" t="s">
        <v>495</v>
      </c>
      <c r="O579" s="8" t="s">
        <v>681</v>
      </c>
    </row>
    <row r="580" spans="1:15" ht="15.5" hidden="1" x14ac:dyDescent="0.35">
      <c r="A580" s="8" t="s">
        <v>677</v>
      </c>
      <c r="B580" s="8" t="s">
        <v>678</v>
      </c>
      <c r="C580" s="9" t="s">
        <v>712</v>
      </c>
      <c r="D580" s="8" t="s">
        <v>401</v>
      </c>
      <c r="E580" s="8">
        <v>6110</v>
      </c>
      <c r="F580" s="8" t="s">
        <v>490</v>
      </c>
      <c r="G580" s="9" t="s">
        <v>679</v>
      </c>
      <c r="H580" s="8" t="s">
        <v>680</v>
      </c>
      <c r="I580" s="8">
        <v>2012</v>
      </c>
      <c r="J580" s="8">
        <v>2012</v>
      </c>
      <c r="K580" s="8" t="s">
        <v>493</v>
      </c>
      <c r="L580" s="8">
        <v>504.455285</v>
      </c>
      <c r="M580" s="8" t="s">
        <v>494</v>
      </c>
      <c r="N580" s="8" t="s">
        <v>495</v>
      </c>
      <c r="O580" s="8" t="s">
        <v>681</v>
      </c>
    </row>
    <row r="581" spans="1:15" ht="15.5" hidden="1" x14ac:dyDescent="0.35">
      <c r="A581" s="8" t="s">
        <v>677</v>
      </c>
      <c r="B581" s="8" t="s">
        <v>678</v>
      </c>
      <c r="C581" s="9" t="s">
        <v>712</v>
      </c>
      <c r="D581" s="8" t="s">
        <v>401</v>
      </c>
      <c r="E581" s="8">
        <v>6110</v>
      </c>
      <c r="F581" s="8" t="s">
        <v>490</v>
      </c>
      <c r="G581" s="9" t="s">
        <v>679</v>
      </c>
      <c r="H581" s="8" t="s">
        <v>680</v>
      </c>
      <c r="I581" s="8">
        <v>2013</v>
      </c>
      <c r="J581" s="8">
        <v>2013</v>
      </c>
      <c r="K581" s="8" t="s">
        <v>493</v>
      </c>
      <c r="L581" s="8">
        <v>597.00813000000005</v>
      </c>
      <c r="M581" s="8" t="s">
        <v>494</v>
      </c>
      <c r="N581" s="8" t="s">
        <v>495</v>
      </c>
      <c r="O581" s="8" t="s">
        <v>681</v>
      </c>
    </row>
    <row r="582" spans="1:15" ht="15.5" hidden="1" x14ac:dyDescent="0.35">
      <c r="A582" s="8" t="s">
        <v>677</v>
      </c>
      <c r="B582" s="8" t="s">
        <v>678</v>
      </c>
      <c r="C582" s="9" t="s">
        <v>712</v>
      </c>
      <c r="D582" s="8" t="s">
        <v>401</v>
      </c>
      <c r="E582" s="8">
        <v>6110</v>
      </c>
      <c r="F582" s="8" t="s">
        <v>490</v>
      </c>
      <c r="G582" s="9" t="s">
        <v>679</v>
      </c>
      <c r="H582" s="8" t="s">
        <v>680</v>
      </c>
      <c r="I582" s="8">
        <v>2014</v>
      </c>
      <c r="J582" s="8">
        <v>2014</v>
      </c>
      <c r="K582" s="8" t="s">
        <v>493</v>
      </c>
      <c r="L582" s="8">
        <v>672.455285</v>
      </c>
      <c r="M582" s="8" t="s">
        <v>494</v>
      </c>
      <c r="N582" s="8" t="s">
        <v>495</v>
      </c>
      <c r="O582" s="8" t="s">
        <v>681</v>
      </c>
    </row>
    <row r="583" spans="1:15" ht="15.5" hidden="1" x14ac:dyDescent="0.35">
      <c r="A583" s="8" t="s">
        <v>677</v>
      </c>
      <c r="B583" s="8" t="s">
        <v>678</v>
      </c>
      <c r="C583" s="9" t="s">
        <v>712</v>
      </c>
      <c r="D583" s="8" t="s">
        <v>401</v>
      </c>
      <c r="E583" s="8">
        <v>6110</v>
      </c>
      <c r="F583" s="8" t="s">
        <v>490</v>
      </c>
      <c r="G583" s="9" t="s">
        <v>679</v>
      </c>
      <c r="H583" s="8" t="s">
        <v>680</v>
      </c>
      <c r="I583" s="8">
        <v>2015</v>
      </c>
      <c r="J583" s="8">
        <v>2015</v>
      </c>
      <c r="K583" s="8" t="s">
        <v>493</v>
      </c>
      <c r="L583" s="8">
        <v>777.04065000000003</v>
      </c>
      <c r="M583" s="8" t="s">
        <v>494</v>
      </c>
      <c r="N583" s="8" t="s">
        <v>495</v>
      </c>
      <c r="O583" s="8" t="s">
        <v>681</v>
      </c>
    </row>
    <row r="584" spans="1:15" ht="15.5" hidden="1" x14ac:dyDescent="0.35">
      <c r="A584" s="8" t="s">
        <v>677</v>
      </c>
      <c r="B584" s="8" t="s">
        <v>678</v>
      </c>
      <c r="C584" s="9" t="s">
        <v>712</v>
      </c>
      <c r="D584" s="8" t="s">
        <v>401</v>
      </c>
      <c r="E584" s="8">
        <v>6110</v>
      </c>
      <c r="F584" s="8" t="s">
        <v>490</v>
      </c>
      <c r="G584" s="9" t="s">
        <v>679</v>
      </c>
      <c r="H584" s="8" t="s">
        <v>680</v>
      </c>
      <c r="I584" s="8">
        <v>2016</v>
      </c>
      <c r="J584" s="8">
        <v>2016</v>
      </c>
      <c r="K584" s="8" t="s">
        <v>493</v>
      </c>
      <c r="L584" s="8">
        <v>898.63192200000003</v>
      </c>
      <c r="M584" s="8" t="s">
        <v>494</v>
      </c>
      <c r="N584" s="8" t="s">
        <v>495</v>
      </c>
      <c r="O584" s="8" t="s">
        <v>681</v>
      </c>
    </row>
    <row r="585" spans="1:15" ht="15.5" hidden="1" x14ac:dyDescent="0.35">
      <c r="A585" s="8" t="s">
        <v>677</v>
      </c>
      <c r="B585" s="8" t="s">
        <v>678</v>
      </c>
      <c r="C585" s="9" t="s">
        <v>712</v>
      </c>
      <c r="D585" s="8" t="s">
        <v>401</v>
      </c>
      <c r="E585" s="8">
        <v>6110</v>
      </c>
      <c r="F585" s="8" t="s">
        <v>490</v>
      </c>
      <c r="G585" s="9" t="s">
        <v>679</v>
      </c>
      <c r="H585" s="8" t="s">
        <v>680</v>
      </c>
      <c r="I585" s="8">
        <v>2017</v>
      </c>
      <c r="J585" s="8">
        <v>2017</v>
      </c>
      <c r="K585" s="8" t="s">
        <v>493</v>
      </c>
      <c r="L585" s="8">
        <v>1035.1662329999999</v>
      </c>
      <c r="M585" s="8" t="s">
        <v>494</v>
      </c>
      <c r="N585" s="8" t="s">
        <v>495</v>
      </c>
      <c r="O585" s="8" t="s">
        <v>681</v>
      </c>
    </row>
    <row r="586" spans="1:15" ht="15.5" hidden="1" x14ac:dyDescent="0.35">
      <c r="A586" s="8" t="s">
        <v>677</v>
      </c>
      <c r="B586" s="8" t="s">
        <v>678</v>
      </c>
      <c r="C586" s="9" t="s">
        <v>712</v>
      </c>
      <c r="D586" s="8" t="s">
        <v>401</v>
      </c>
      <c r="E586" s="8">
        <v>6110</v>
      </c>
      <c r="F586" s="8" t="s">
        <v>490</v>
      </c>
      <c r="G586" s="9" t="s">
        <v>679</v>
      </c>
      <c r="H586" s="8" t="s">
        <v>680</v>
      </c>
      <c r="I586" s="8">
        <v>2018</v>
      </c>
      <c r="J586" s="8">
        <v>2018</v>
      </c>
      <c r="K586" s="8" t="s">
        <v>493</v>
      </c>
      <c r="L586" s="8">
        <v>1208.377148</v>
      </c>
      <c r="M586" s="8" t="s">
        <v>494</v>
      </c>
      <c r="N586" s="8" t="s">
        <v>495</v>
      </c>
      <c r="O586" s="8" t="s">
        <v>681</v>
      </c>
    </row>
    <row r="587" spans="1:15" ht="15.5" hidden="1" x14ac:dyDescent="0.35">
      <c r="A587" s="8" t="s">
        <v>677</v>
      </c>
      <c r="B587" s="8" t="s">
        <v>678</v>
      </c>
      <c r="C587" s="9" t="s">
        <v>556</v>
      </c>
      <c r="D587" s="8" t="s">
        <v>123</v>
      </c>
      <c r="E587" s="8">
        <v>6110</v>
      </c>
      <c r="F587" s="8" t="s">
        <v>490</v>
      </c>
      <c r="G587" s="9" t="s">
        <v>679</v>
      </c>
      <c r="H587" s="8" t="s">
        <v>680</v>
      </c>
      <c r="I587" s="8">
        <v>2010</v>
      </c>
      <c r="J587" s="8">
        <v>2010</v>
      </c>
      <c r="K587" s="8" t="s">
        <v>493</v>
      </c>
      <c r="L587" s="8">
        <v>619.47218899999996</v>
      </c>
      <c r="M587" s="8" t="s">
        <v>494</v>
      </c>
      <c r="N587" s="8" t="s">
        <v>495</v>
      </c>
      <c r="O587" s="8" t="s">
        <v>681</v>
      </c>
    </row>
    <row r="588" spans="1:15" ht="15.5" hidden="1" x14ac:dyDescent="0.35">
      <c r="A588" s="8" t="s">
        <v>677</v>
      </c>
      <c r="B588" s="8" t="s">
        <v>678</v>
      </c>
      <c r="C588" s="9" t="s">
        <v>556</v>
      </c>
      <c r="D588" s="8" t="s">
        <v>123</v>
      </c>
      <c r="E588" s="8">
        <v>6110</v>
      </c>
      <c r="F588" s="8" t="s">
        <v>490</v>
      </c>
      <c r="G588" s="9" t="s">
        <v>679</v>
      </c>
      <c r="H588" s="8" t="s">
        <v>680</v>
      </c>
      <c r="I588" s="8">
        <v>2011</v>
      </c>
      <c r="J588" s="8">
        <v>2011</v>
      </c>
      <c r="K588" s="8" t="s">
        <v>493</v>
      </c>
      <c r="L588" s="8">
        <v>853.125764</v>
      </c>
      <c r="M588" s="8" t="s">
        <v>494</v>
      </c>
      <c r="N588" s="8" t="s">
        <v>495</v>
      </c>
      <c r="O588" s="8" t="s">
        <v>681</v>
      </c>
    </row>
    <row r="589" spans="1:15" ht="15.5" hidden="1" x14ac:dyDescent="0.35">
      <c r="A589" s="8" t="s">
        <v>677</v>
      </c>
      <c r="B589" s="8" t="s">
        <v>678</v>
      </c>
      <c r="C589" s="9" t="s">
        <v>556</v>
      </c>
      <c r="D589" s="8" t="s">
        <v>123</v>
      </c>
      <c r="E589" s="8">
        <v>6110</v>
      </c>
      <c r="F589" s="8" t="s">
        <v>490</v>
      </c>
      <c r="G589" s="9" t="s">
        <v>679</v>
      </c>
      <c r="H589" s="8" t="s">
        <v>680</v>
      </c>
      <c r="I589" s="8">
        <v>2012</v>
      </c>
      <c r="J589" s="8">
        <v>2012</v>
      </c>
      <c r="K589" s="8" t="s">
        <v>493</v>
      </c>
      <c r="L589" s="8">
        <v>763.235364</v>
      </c>
      <c r="M589" s="8" t="s">
        <v>494</v>
      </c>
      <c r="N589" s="8" t="s">
        <v>495</v>
      </c>
      <c r="O589" s="8" t="s">
        <v>681</v>
      </c>
    </row>
    <row r="590" spans="1:15" ht="15.5" hidden="1" x14ac:dyDescent="0.35">
      <c r="A590" s="8" t="s">
        <v>677</v>
      </c>
      <c r="B590" s="8" t="s">
        <v>678</v>
      </c>
      <c r="C590" s="9" t="s">
        <v>556</v>
      </c>
      <c r="D590" s="8" t="s">
        <v>123</v>
      </c>
      <c r="E590" s="8">
        <v>6110</v>
      </c>
      <c r="F590" s="8" t="s">
        <v>490</v>
      </c>
      <c r="G590" s="9" t="s">
        <v>679</v>
      </c>
      <c r="H590" s="8" t="s">
        <v>680</v>
      </c>
      <c r="I590" s="8">
        <v>2013</v>
      </c>
      <c r="J590" s="8">
        <v>2013</v>
      </c>
      <c r="K590" s="8" t="s">
        <v>493</v>
      </c>
      <c r="L590" s="8">
        <v>775.38177099999996</v>
      </c>
      <c r="M590" s="8" t="s">
        <v>494</v>
      </c>
      <c r="N590" s="8" t="s">
        <v>495</v>
      </c>
      <c r="O590" s="8" t="s">
        <v>681</v>
      </c>
    </row>
    <row r="591" spans="1:15" ht="15.5" hidden="1" x14ac:dyDescent="0.35">
      <c r="A591" s="8" t="s">
        <v>677</v>
      </c>
      <c r="B591" s="8" t="s">
        <v>678</v>
      </c>
      <c r="C591" s="9" t="s">
        <v>556</v>
      </c>
      <c r="D591" s="8" t="s">
        <v>123</v>
      </c>
      <c r="E591" s="8">
        <v>6110</v>
      </c>
      <c r="F591" s="8" t="s">
        <v>490</v>
      </c>
      <c r="G591" s="9" t="s">
        <v>679</v>
      </c>
      <c r="H591" s="8" t="s">
        <v>680</v>
      </c>
      <c r="I591" s="8">
        <v>2014</v>
      </c>
      <c r="J591" s="8">
        <v>2014</v>
      </c>
      <c r="K591" s="8" t="s">
        <v>493</v>
      </c>
      <c r="L591" s="8">
        <v>841.65361600000006</v>
      </c>
      <c r="M591" s="8" t="s">
        <v>494</v>
      </c>
      <c r="N591" s="8" t="s">
        <v>495</v>
      </c>
      <c r="O591" s="8" t="s">
        <v>681</v>
      </c>
    </row>
    <row r="592" spans="1:15" ht="15.5" hidden="1" x14ac:dyDescent="0.35">
      <c r="A592" s="8" t="s">
        <v>677</v>
      </c>
      <c r="B592" s="8" t="s">
        <v>678</v>
      </c>
      <c r="C592" s="9" t="s">
        <v>556</v>
      </c>
      <c r="D592" s="8" t="s">
        <v>123</v>
      </c>
      <c r="E592" s="8">
        <v>6110</v>
      </c>
      <c r="F592" s="8" t="s">
        <v>490</v>
      </c>
      <c r="G592" s="9" t="s">
        <v>679</v>
      </c>
      <c r="H592" s="8" t="s">
        <v>680</v>
      </c>
      <c r="I592" s="8">
        <v>2015</v>
      </c>
      <c r="J592" s="8">
        <v>2015</v>
      </c>
      <c r="K592" s="8" t="s">
        <v>493</v>
      </c>
      <c r="L592" s="8">
        <v>653.96577300000001</v>
      </c>
      <c r="M592" s="8" t="s">
        <v>494</v>
      </c>
      <c r="N592" s="8" t="s">
        <v>495</v>
      </c>
      <c r="O592" s="8" t="s">
        <v>681</v>
      </c>
    </row>
    <row r="593" spans="1:15" ht="15.5" hidden="1" x14ac:dyDescent="0.35">
      <c r="A593" s="8" t="s">
        <v>677</v>
      </c>
      <c r="B593" s="8" t="s">
        <v>678</v>
      </c>
      <c r="C593" s="9" t="s">
        <v>556</v>
      </c>
      <c r="D593" s="8" t="s">
        <v>123</v>
      </c>
      <c r="E593" s="8">
        <v>6110</v>
      </c>
      <c r="F593" s="8" t="s">
        <v>490</v>
      </c>
      <c r="G593" s="9" t="s">
        <v>679</v>
      </c>
      <c r="H593" s="8" t="s">
        <v>680</v>
      </c>
      <c r="I593" s="8">
        <v>2016</v>
      </c>
      <c r="J593" s="8">
        <v>2016</v>
      </c>
      <c r="K593" s="8" t="s">
        <v>493</v>
      </c>
      <c r="L593" s="8">
        <v>494.202809</v>
      </c>
      <c r="M593" s="8" t="s">
        <v>494</v>
      </c>
      <c r="N593" s="8" t="s">
        <v>495</v>
      </c>
      <c r="O593" s="8" t="s">
        <v>681</v>
      </c>
    </row>
    <row r="594" spans="1:15" ht="15.5" hidden="1" x14ac:dyDescent="0.35">
      <c r="A594" s="8" t="s">
        <v>677</v>
      </c>
      <c r="B594" s="8" t="s">
        <v>678</v>
      </c>
      <c r="C594" s="9" t="s">
        <v>556</v>
      </c>
      <c r="D594" s="8" t="s">
        <v>123</v>
      </c>
      <c r="E594" s="8">
        <v>6110</v>
      </c>
      <c r="F594" s="8" t="s">
        <v>490</v>
      </c>
      <c r="G594" s="9" t="s">
        <v>679</v>
      </c>
      <c r="H594" s="8" t="s">
        <v>680</v>
      </c>
      <c r="I594" s="8">
        <v>2017</v>
      </c>
      <c r="J594" s="8">
        <v>2017</v>
      </c>
      <c r="K594" s="8" t="s">
        <v>493</v>
      </c>
      <c r="L594" s="8">
        <v>636.79890699999999</v>
      </c>
      <c r="M594" s="8" t="s">
        <v>494</v>
      </c>
      <c r="N594" s="8" t="s">
        <v>495</v>
      </c>
      <c r="O594" s="8" t="s">
        <v>681</v>
      </c>
    </row>
    <row r="595" spans="1:15" ht="15.5" hidden="1" x14ac:dyDescent="0.35">
      <c r="A595" s="8" t="s">
        <v>677</v>
      </c>
      <c r="B595" s="8" t="s">
        <v>678</v>
      </c>
      <c r="C595" s="9" t="s">
        <v>556</v>
      </c>
      <c r="D595" s="8" t="s">
        <v>123</v>
      </c>
      <c r="E595" s="8">
        <v>6110</v>
      </c>
      <c r="F595" s="8" t="s">
        <v>490</v>
      </c>
      <c r="G595" s="9" t="s">
        <v>679</v>
      </c>
      <c r="H595" s="8" t="s">
        <v>680</v>
      </c>
      <c r="I595" s="8">
        <v>2018</v>
      </c>
      <c r="J595" s="8">
        <v>2018</v>
      </c>
      <c r="K595" s="8" t="s">
        <v>493</v>
      </c>
      <c r="L595" s="8">
        <v>818.03006500000004</v>
      </c>
      <c r="M595" s="8" t="s">
        <v>494</v>
      </c>
      <c r="N595" s="8" t="s">
        <v>495</v>
      </c>
      <c r="O595" s="8" t="s">
        <v>681</v>
      </c>
    </row>
    <row r="596" spans="1:15" ht="15.5" hidden="1" x14ac:dyDescent="0.35">
      <c r="A596" s="8" t="s">
        <v>677</v>
      </c>
      <c r="B596" s="8" t="s">
        <v>678</v>
      </c>
      <c r="C596" s="9" t="s">
        <v>557</v>
      </c>
      <c r="D596" s="8" t="s">
        <v>125</v>
      </c>
      <c r="E596" s="8">
        <v>6110</v>
      </c>
      <c r="F596" s="8" t="s">
        <v>490</v>
      </c>
      <c r="G596" s="9" t="s">
        <v>679</v>
      </c>
      <c r="H596" s="8" t="s">
        <v>680</v>
      </c>
      <c r="I596" s="8">
        <v>2010</v>
      </c>
      <c r="J596" s="8">
        <v>2010</v>
      </c>
      <c r="K596" s="8" t="s">
        <v>493</v>
      </c>
      <c r="L596" s="8">
        <v>450.80999000000003</v>
      </c>
      <c r="M596" s="8" t="s">
        <v>494</v>
      </c>
      <c r="N596" s="8" t="s">
        <v>495</v>
      </c>
      <c r="O596" s="8" t="s">
        <v>681</v>
      </c>
    </row>
    <row r="597" spans="1:15" ht="15.5" hidden="1" x14ac:dyDescent="0.35">
      <c r="A597" s="8" t="s">
        <v>677</v>
      </c>
      <c r="B597" s="8" t="s">
        <v>678</v>
      </c>
      <c r="C597" s="9" t="s">
        <v>557</v>
      </c>
      <c r="D597" s="8" t="s">
        <v>125</v>
      </c>
      <c r="E597" s="8">
        <v>6110</v>
      </c>
      <c r="F597" s="8" t="s">
        <v>490</v>
      </c>
      <c r="G597" s="9" t="s">
        <v>679</v>
      </c>
      <c r="H597" s="8" t="s">
        <v>680</v>
      </c>
      <c r="I597" s="8">
        <v>2011</v>
      </c>
      <c r="J597" s="8">
        <v>2011</v>
      </c>
      <c r="K597" s="8" t="s">
        <v>493</v>
      </c>
      <c r="L597" s="8">
        <v>468.52197899999999</v>
      </c>
      <c r="M597" s="8" t="s">
        <v>494</v>
      </c>
      <c r="N597" s="8" t="s">
        <v>495</v>
      </c>
      <c r="O597" s="8" t="s">
        <v>681</v>
      </c>
    </row>
    <row r="598" spans="1:15" ht="15.5" hidden="1" x14ac:dyDescent="0.35">
      <c r="A598" s="8" t="s">
        <v>677</v>
      </c>
      <c r="B598" s="8" t="s">
        <v>678</v>
      </c>
      <c r="C598" s="9" t="s">
        <v>557</v>
      </c>
      <c r="D598" s="8" t="s">
        <v>125</v>
      </c>
      <c r="E598" s="8">
        <v>6110</v>
      </c>
      <c r="F598" s="8" t="s">
        <v>490</v>
      </c>
      <c r="G598" s="9" t="s">
        <v>679</v>
      </c>
      <c r="H598" s="8" t="s">
        <v>680</v>
      </c>
      <c r="I598" s="8">
        <v>2012</v>
      </c>
      <c r="J598" s="8">
        <v>2012</v>
      </c>
      <c r="K598" s="8" t="s">
        <v>493</v>
      </c>
      <c r="L598" s="8">
        <v>498.54027300000001</v>
      </c>
      <c r="M598" s="8" t="s">
        <v>494</v>
      </c>
      <c r="N598" s="8" t="s">
        <v>495</v>
      </c>
      <c r="O598" s="8" t="s">
        <v>681</v>
      </c>
    </row>
    <row r="599" spans="1:15" ht="15.5" hidden="1" x14ac:dyDescent="0.35">
      <c r="A599" s="8" t="s">
        <v>677</v>
      </c>
      <c r="B599" s="8" t="s">
        <v>678</v>
      </c>
      <c r="C599" s="9" t="s">
        <v>557</v>
      </c>
      <c r="D599" s="8" t="s">
        <v>125</v>
      </c>
      <c r="E599" s="8">
        <v>6110</v>
      </c>
      <c r="F599" s="8" t="s">
        <v>490</v>
      </c>
      <c r="G599" s="9" t="s">
        <v>679</v>
      </c>
      <c r="H599" s="8" t="s">
        <v>680</v>
      </c>
      <c r="I599" s="8">
        <v>2013</v>
      </c>
      <c r="J599" s="8">
        <v>2013</v>
      </c>
      <c r="K599" s="8" t="s">
        <v>493</v>
      </c>
      <c r="L599" s="8">
        <v>465.04131799999999</v>
      </c>
      <c r="M599" s="8" t="s">
        <v>494</v>
      </c>
      <c r="N599" s="8" t="s">
        <v>495</v>
      </c>
      <c r="O599" s="8" t="s">
        <v>681</v>
      </c>
    </row>
    <row r="600" spans="1:15" ht="15.5" hidden="1" x14ac:dyDescent="0.35">
      <c r="A600" s="8" t="s">
        <v>677</v>
      </c>
      <c r="B600" s="8" t="s">
        <v>678</v>
      </c>
      <c r="C600" s="9" t="s">
        <v>557</v>
      </c>
      <c r="D600" s="8" t="s">
        <v>125</v>
      </c>
      <c r="E600" s="8">
        <v>6110</v>
      </c>
      <c r="F600" s="8" t="s">
        <v>490</v>
      </c>
      <c r="G600" s="9" t="s">
        <v>679</v>
      </c>
      <c r="H600" s="8" t="s">
        <v>680</v>
      </c>
      <c r="I600" s="8">
        <v>2014</v>
      </c>
      <c r="J600" s="8">
        <v>2014</v>
      </c>
      <c r="K600" s="8" t="s">
        <v>493</v>
      </c>
      <c r="L600" s="8">
        <v>408.47145399999999</v>
      </c>
      <c r="M600" s="8" t="s">
        <v>494</v>
      </c>
      <c r="N600" s="8" t="s">
        <v>495</v>
      </c>
      <c r="O600" s="8" t="s">
        <v>681</v>
      </c>
    </row>
    <row r="601" spans="1:15" ht="15.5" hidden="1" x14ac:dyDescent="0.35">
      <c r="A601" s="8" t="s">
        <v>677</v>
      </c>
      <c r="B601" s="8" t="s">
        <v>678</v>
      </c>
      <c r="C601" s="9" t="s">
        <v>557</v>
      </c>
      <c r="D601" s="8" t="s">
        <v>125</v>
      </c>
      <c r="E601" s="8">
        <v>6110</v>
      </c>
      <c r="F601" s="8" t="s">
        <v>490</v>
      </c>
      <c r="G601" s="9" t="s">
        <v>679</v>
      </c>
      <c r="H601" s="8" t="s">
        <v>680</v>
      </c>
      <c r="I601" s="8">
        <v>2015</v>
      </c>
      <c r="J601" s="8">
        <v>2015</v>
      </c>
      <c r="K601" s="8" t="s">
        <v>493</v>
      </c>
      <c r="L601" s="8">
        <v>379.73401100000001</v>
      </c>
      <c r="M601" s="8" t="s">
        <v>494</v>
      </c>
      <c r="N601" s="8" t="s">
        <v>495</v>
      </c>
      <c r="O601" s="8" t="s">
        <v>681</v>
      </c>
    </row>
    <row r="602" spans="1:15" ht="15.5" hidden="1" x14ac:dyDescent="0.35">
      <c r="A602" s="8" t="s">
        <v>677</v>
      </c>
      <c r="B602" s="8" t="s">
        <v>678</v>
      </c>
      <c r="C602" s="9" t="s">
        <v>557</v>
      </c>
      <c r="D602" s="8" t="s">
        <v>125</v>
      </c>
      <c r="E602" s="8">
        <v>6110</v>
      </c>
      <c r="F602" s="8" t="s">
        <v>490</v>
      </c>
      <c r="G602" s="9" t="s">
        <v>679</v>
      </c>
      <c r="H602" s="8" t="s">
        <v>680</v>
      </c>
      <c r="I602" s="8">
        <v>2016</v>
      </c>
      <c r="J602" s="8">
        <v>2016</v>
      </c>
      <c r="K602" s="8" t="s">
        <v>493</v>
      </c>
      <c r="L602" s="8">
        <v>341.88531799999998</v>
      </c>
      <c r="M602" s="8" t="s">
        <v>494</v>
      </c>
      <c r="N602" s="8" t="s">
        <v>495</v>
      </c>
      <c r="O602" s="8" t="s">
        <v>681</v>
      </c>
    </row>
    <row r="603" spans="1:15" ht="15.5" hidden="1" x14ac:dyDescent="0.35">
      <c r="A603" s="8" t="s">
        <v>677</v>
      </c>
      <c r="B603" s="8" t="s">
        <v>678</v>
      </c>
      <c r="C603" s="9" t="s">
        <v>557</v>
      </c>
      <c r="D603" s="8" t="s">
        <v>125</v>
      </c>
      <c r="E603" s="8">
        <v>6110</v>
      </c>
      <c r="F603" s="8" t="s">
        <v>490</v>
      </c>
      <c r="G603" s="9" t="s">
        <v>679</v>
      </c>
      <c r="H603" s="8" t="s">
        <v>680</v>
      </c>
      <c r="I603" s="8">
        <v>2017</v>
      </c>
      <c r="J603" s="8">
        <v>2017</v>
      </c>
      <c r="K603" s="8" t="s">
        <v>493</v>
      </c>
      <c r="L603" s="8">
        <v>370.93753299999997</v>
      </c>
      <c r="M603" s="8" t="s">
        <v>494</v>
      </c>
      <c r="N603" s="8" t="s">
        <v>495</v>
      </c>
      <c r="O603" s="8" t="s">
        <v>681</v>
      </c>
    </row>
    <row r="604" spans="1:15" ht="15.5" hidden="1" x14ac:dyDescent="0.35">
      <c r="A604" s="8" t="s">
        <v>677</v>
      </c>
      <c r="B604" s="8" t="s">
        <v>678</v>
      </c>
      <c r="C604" s="9" t="s">
        <v>557</v>
      </c>
      <c r="D604" s="8" t="s">
        <v>125</v>
      </c>
      <c r="E604" s="8">
        <v>6110</v>
      </c>
      <c r="F604" s="8" t="s">
        <v>490</v>
      </c>
      <c r="G604" s="9" t="s">
        <v>679</v>
      </c>
      <c r="H604" s="8" t="s">
        <v>680</v>
      </c>
      <c r="I604" s="8">
        <v>2018</v>
      </c>
      <c r="J604" s="8">
        <v>2018</v>
      </c>
      <c r="K604" s="8" t="s">
        <v>493</v>
      </c>
      <c r="L604" s="8">
        <v>404.65493300000003</v>
      </c>
      <c r="M604" s="8" t="s">
        <v>494</v>
      </c>
      <c r="N604" s="8" t="s">
        <v>495</v>
      </c>
      <c r="O604" s="8" t="s">
        <v>681</v>
      </c>
    </row>
    <row r="605" spans="1:15" ht="15.5" hidden="1" x14ac:dyDescent="0.35">
      <c r="A605" s="8" t="s">
        <v>677</v>
      </c>
      <c r="B605" s="8" t="s">
        <v>678</v>
      </c>
      <c r="C605" s="9" t="s">
        <v>558</v>
      </c>
      <c r="D605" s="8" t="s">
        <v>127</v>
      </c>
      <c r="E605" s="8">
        <v>6110</v>
      </c>
      <c r="F605" s="8" t="s">
        <v>490</v>
      </c>
      <c r="G605" s="9" t="s">
        <v>679</v>
      </c>
      <c r="H605" s="8" t="s">
        <v>680</v>
      </c>
      <c r="I605" s="8">
        <v>2010</v>
      </c>
      <c r="J605" s="8">
        <v>2010</v>
      </c>
      <c r="K605" s="8" t="s">
        <v>493</v>
      </c>
      <c r="L605" s="8">
        <v>11105.035059</v>
      </c>
      <c r="M605" s="8" t="s">
        <v>494</v>
      </c>
      <c r="N605" s="8" t="s">
        <v>495</v>
      </c>
      <c r="O605" s="8" t="s">
        <v>681</v>
      </c>
    </row>
    <row r="606" spans="1:15" ht="15.5" hidden="1" x14ac:dyDescent="0.35">
      <c r="A606" s="8" t="s">
        <v>677</v>
      </c>
      <c r="B606" s="8" t="s">
        <v>678</v>
      </c>
      <c r="C606" s="9" t="s">
        <v>558</v>
      </c>
      <c r="D606" s="8" t="s">
        <v>127</v>
      </c>
      <c r="E606" s="8">
        <v>6110</v>
      </c>
      <c r="F606" s="8" t="s">
        <v>490</v>
      </c>
      <c r="G606" s="9" t="s">
        <v>679</v>
      </c>
      <c r="H606" s="8" t="s">
        <v>680</v>
      </c>
      <c r="I606" s="8">
        <v>2011</v>
      </c>
      <c r="J606" s="8">
        <v>2011</v>
      </c>
      <c r="K606" s="8" t="s">
        <v>493</v>
      </c>
      <c r="L606" s="8">
        <v>12572.743096</v>
      </c>
      <c r="M606" s="8" t="s">
        <v>494</v>
      </c>
      <c r="N606" s="8" t="s">
        <v>495</v>
      </c>
      <c r="O606" s="8" t="s">
        <v>681</v>
      </c>
    </row>
    <row r="607" spans="1:15" ht="15.5" hidden="1" x14ac:dyDescent="0.35">
      <c r="A607" s="8" t="s">
        <v>677</v>
      </c>
      <c r="B607" s="8" t="s">
        <v>678</v>
      </c>
      <c r="C607" s="9" t="s">
        <v>558</v>
      </c>
      <c r="D607" s="8" t="s">
        <v>127</v>
      </c>
      <c r="E607" s="8">
        <v>6110</v>
      </c>
      <c r="F607" s="8" t="s">
        <v>490</v>
      </c>
      <c r="G607" s="9" t="s">
        <v>679</v>
      </c>
      <c r="H607" s="8" t="s">
        <v>680</v>
      </c>
      <c r="I607" s="8">
        <v>2012</v>
      </c>
      <c r="J607" s="8">
        <v>2012</v>
      </c>
      <c r="K607" s="8" t="s">
        <v>493</v>
      </c>
      <c r="L607" s="8">
        <v>18712.305347000001</v>
      </c>
      <c r="M607" s="8" t="s">
        <v>494</v>
      </c>
      <c r="N607" s="8" t="s">
        <v>495</v>
      </c>
      <c r="O607" s="8" t="s">
        <v>681</v>
      </c>
    </row>
    <row r="608" spans="1:15" ht="15.5" hidden="1" x14ac:dyDescent="0.35">
      <c r="A608" s="8" t="s">
        <v>677</v>
      </c>
      <c r="B608" s="8" t="s">
        <v>678</v>
      </c>
      <c r="C608" s="9" t="s">
        <v>558</v>
      </c>
      <c r="D608" s="8" t="s">
        <v>127</v>
      </c>
      <c r="E608" s="8">
        <v>6110</v>
      </c>
      <c r="F608" s="8" t="s">
        <v>490</v>
      </c>
      <c r="G608" s="9" t="s">
        <v>679</v>
      </c>
      <c r="H608" s="8" t="s">
        <v>680</v>
      </c>
      <c r="I608" s="8">
        <v>2013</v>
      </c>
      <c r="J608" s="8">
        <v>2013</v>
      </c>
      <c r="K608" s="8" t="s">
        <v>493</v>
      </c>
      <c r="L608" s="8">
        <v>19193.681519999998</v>
      </c>
      <c r="M608" s="8" t="s">
        <v>494</v>
      </c>
      <c r="N608" s="8" t="s">
        <v>495</v>
      </c>
      <c r="O608" s="8" t="s">
        <v>681</v>
      </c>
    </row>
    <row r="609" spans="1:15" ht="15.5" hidden="1" x14ac:dyDescent="0.35">
      <c r="A609" s="8" t="s">
        <v>677</v>
      </c>
      <c r="B609" s="8" t="s">
        <v>678</v>
      </c>
      <c r="C609" s="9" t="s">
        <v>558</v>
      </c>
      <c r="D609" s="8" t="s">
        <v>127</v>
      </c>
      <c r="E609" s="8">
        <v>6110</v>
      </c>
      <c r="F609" s="8" t="s">
        <v>490</v>
      </c>
      <c r="G609" s="9" t="s">
        <v>679</v>
      </c>
      <c r="H609" s="8" t="s">
        <v>680</v>
      </c>
      <c r="I609" s="8">
        <v>2014</v>
      </c>
      <c r="J609" s="8">
        <v>2014</v>
      </c>
      <c r="K609" s="8" t="s">
        <v>493</v>
      </c>
      <c r="L609" s="8">
        <v>20863.619454</v>
      </c>
      <c r="M609" s="8" t="s">
        <v>494</v>
      </c>
      <c r="N609" s="8" t="s">
        <v>495</v>
      </c>
      <c r="O609" s="8" t="s">
        <v>681</v>
      </c>
    </row>
    <row r="610" spans="1:15" ht="15.5" hidden="1" x14ac:dyDescent="0.35">
      <c r="A610" s="8" t="s">
        <v>677</v>
      </c>
      <c r="B610" s="8" t="s">
        <v>678</v>
      </c>
      <c r="C610" s="9" t="s">
        <v>558</v>
      </c>
      <c r="D610" s="8" t="s">
        <v>127</v>
      </c>
      <c r="E610" s="8">
        <v>6110</v>
      </c>
      <c r="F610" s="8" t="s">
        <v>490</v>
      </c>
      <c r="G610" s="9" t="s">
        <v>679</v>
      </c>
      <c r="H610" s="8" t="s">
        <v>680</v>
      </c>
      <c r="I610" s="8">
        <v>2015</v>
      </c>
      <c r="J610" s="8">
        <v>2015</v>
      </c>
      <c r="K610" s="8" t="s">
        <v>493</v>
      </c>
      <c r="L610" s="8">
        <v>22744.298977999999</v>
      </c>
      <c r="M610" s="8" t="s">
        <v>494</v>
      </c>
      <c r="N610" s="8" t="s">
        <v>495</v>
      </c>
      <c r="O610" s="8" t="s">
        <v>681</v>
      </c>
    </row>
    <row r="611" spans="1:15" ht="15.5" hidden="1" x14ac:dyDescent="0.35">
      <c r="A611" s="8" t="s">
        <v>677</v>
      </c>
      <c r="B611" s="8" t="s">
        <v>678</v>
      </c>
      <c r="C611" s="9" t="s">
        <v>558</v>
      </c>
      <c r="D611" s="8" t="s">
        <v>127</v>
      </c>
      <c r="E611" s="8">
        <v>6110</v>
      </c>
      <c r="F611" s="8" t="s">
        <v>490</v>
      </c>
      <c r="G611" s="9" t="s">
        <v>679</v>
      </c>
      <c r="H611" s="8" t="s">
        <v>680</v>
      </c>
      <c r="I611" s="8">
        <v>2016</v>
      </c>
      <c r="J611" s="8">
        <v>2016</v>
      </c>
      <c r="K611" s="8" t="s">
        <v>493</v>
      </c>
      <c r="L611" s="8">
        <v>25036.509548999999</v>
      </c>
      <c r="M611" s="8" t="s">
        <v>494</v>
      </c>
      <c r="N611" s="8" t="s">
        <v>495</v>
      </c>
      <c r="O611" s="8" t="s">
        <v>681</v>
      </c>
    </row>
    <row r="612" spans="1:15" ht="15.5" hidden="1" x14ac:dyDescent="0.35">
      <c r="A612" s="8" t="s">
        <v>677</v>
      </c>
      <c r="B612" s="8" t="s">
        <v>678</v>
      </c>
      <c r="C612" s="9" t="s">
        <v>558</v>
      </c>
      <c r="D612" s="8" t="s">
        <v>127</v>
      </c>
      <c r="E612" s="8">
        <v>6110</v>
      </c>
      <c r="F612" s="8" t="s">
        <v>490</v>
      </c>
      <c r="G612" s="9" t="s">
        <v>679</v>
      </c>
      <c r="H612" s="8" t="s">
        <v>680</v>
      </c>
      <c r="I612" s="8">
        <v>2017</v>
      </c>
      <c r="J612" s="8">
        <v>2017</v>
      </c>
      <c r="K612" s="8" t="s">
        <v>493</v>
      </c>
      <c r="L612" s="8">
        <v>25940.633521</v>
      </c>
      <c r="M612" s="8" t="s">
        <v>494</v>
      </c>
      <c r="N612" s="8" t="s">
        <v>495</v>
      </c>
      <c r="O612" s="8" t="s">
        <v>681</v>
      </c>
    </row>
    <row r="613" spans="1:15" ht="15.5" hidden="1" x14ac:dyDescent="0.35">
      <c r="A613" s="8" t="s">
        <v>677</v>
      </c>
      <c r="B613" s="8" t="s">
        <v>678</v>
      </c>
      <c r="C613" s="9" t="s">
        <v>558</v>
      </c>
      <c r="D613" s="8" t="s">
        <v>127</v>
      </c>
      <c r="E613" s="8">
        <v>6110</v>
      </c>
      <c r="F613" s="8" t="s">
        <v>490</v>
      </c>
      <c r="G613" s="9" t="s">
        <v>679</v>
      </c>
      <c r="H613" s="8" t="s">
        <v>680</v>
      </c>
      <c r="I613" s="8">
        <v>2018</v>
      </c>
      <c r="J613" s="8">
        <v>2018</v>
      </c>
      <c r="K613" s="8" t="s">
        <v>493</v>
      </c>
      <c r="L613" s="8">
        <v>25045.974513000001</v>
      </c>
      <c r="M613" s="8" t="s">
        <v>494</v>
      </c>
      <c r="N613" s="8" t="s">
        <v>495</v>
      </c>
      <c r="O613" s="8" t="s">
        <v>681</v>
      </c>
    </row>
    <row r="614" spans="1:15" ht="15.5" hidden="1" x14ac:dyDescent="0.35">
      <c r="A614" s="8" t="s">
        <v>677</v>
      </c>
      <c r="B614" s="8" t="s">
        <v>678</v>
      </c>
      <c r="C614" s="9" t="s">
        <v>559</v>
      </c>
      <c r="D614" s="8" t="s">
        <v>129</v>
      </c>
      <c r="E614" s="8">
        <v>6110</v>
      </c>
      <c r="F614" s="8" t="s">
        <v>490</v>
      </c>
      <c r="G614" s="9" t="s">
        <v>679</v>
      </c>
      <c r="H614" s="8" t="s">
        <v>680</v>
      </c>
      <c r="I614" s="8">
        <v>2010</v>
      </c>
      <c r="J614" s="8">
        <v>2010</v>
      </c>
      <c r="K614" s="8" t="s">
        <v>493</v>
      </c>
      <c r="L614" s="8">
        <v>286.62157200000001</v>
      </c>
      <c r="M614" s="8" t="s">
        <v>494</v>
      </c>
      <c r="N614" s="8" t="s">
        <v>495</v>
      </c>
      <c r="O614" s="8" t="s">
        <v>681</v>
      </c>
    </row>
    <row r="615" spans="1:15" ht="15.5" hidden="1" x14ac:dyDescent="0.35">
      <c r="A615" s="8" t="s">
        <v>677</v>
      </c>
      <c r="B615" s="8" t="s">
        <v>678</v>
      </c>
      <c r="C615" s="9" t="s">
        <v>559</v>
      </c>
      <c r="D615" s="8" t="s">
        <v>129</v>
      </c>
      <c r="E615" s="8">
        <v>6110</v>
      </c>
      <c r="F615" s="8" t="s">
        <v>490</v>
      </c>
      <c r="G615" s="9" t="s">
        <v>679</v>
      </c>
      <c r="H615" s="8" t="s">
        <v>680</v>
      </c>
      <c r="I615" s="8">
        <v>2011</v>
      </c>
      <c r="J615" s="8">
        <v>2011</v>
      </c>
      <c r="K615" s="8" t="s">
        <v>493</v>
      </c>
      <c r="L615" s="8">
        <v>347.90593000000001</v>
      </c>
      <c r="M615" s="8" t="s">
        <v>494</v>
      </c>
      <c r="N615" s="8" t="s">
        <v>495</v>
      </c>
      <c r="O615" s="8" t="s">
        <v>681</v>
      </c>
    </row>
    <row r="616" spans="1:15" ht="15.5" hidden="1" x14ac:dyDescent="0.35">
      <c r="A616" s="8" t="s">
        <v>677</v>
      </c>
      <c r="B616" s="8" t="s">
        <v>678</v>
      </c>
      <c r="C616" s="9" t="s">
        <v>559</v>
      </c>
      <c r="D616" s="8" t="s">
        <v>129</v>
      </c>
      <c r="E616" s="8">
        <v>6110</v>
      </c>
      <c r="F616" s="8" t="s">
        <v>490</v>
      </c>
      <c r="G616" s="9" t="s">
        <v>679</v>
      </c>
      <c r="H616" s="8" t="s">
        <v>680</v>
      </c>
      <c r="I616" s="8">
        <v>2012</v>
      </c>
      <c r="J616" s="8">
        <v>2012</v>
      </c>
      <c r="K616" s="8" t="s">
        <v>493</v>
      </c>
      <c r="L616" s="8">
        <v>384.32923599999998</v>
      </c>
      <c r="M616" s="8" t="s">
        <v>494</v>
      </c>
      <c r="N616" s="8" t="s">
        <v>495</v>
      </c>
      <c r="O616" s="8" t="s">
        <v>681</v>
      </c>
    </row>
    <row r="617" spans="1:15" ht="15.5" hidden="1" x14ac:dyDescent="0.35">
      <c r="A617" s="8" t="s">
        <v>677</v>
      </c>
      <c r="B617" s="8" t="s">
        <v>678</v>
      </c>
      <c r="C617" s="9" t="s">
        <v>559</v>
      </c>
      <c r="D617" s="8" t="s">
        <v>129</v>
      </c>
      <c r="E617" s="8">
        <v>6110</v>
      </c>
      <c r="F617" s="8" t="s">
        <v>490</v>
      </c>
      <c r="G617" s="9" t="s">
        <v>679</v>
      </c>
      <c r="H617" s="8" t="s">
        <v>680</v>
      </c>
      <c r="I617" s="8">
        <v>2013</v>
      </c>
      <c r="J617" s="8">
        <v>2013</v>
      </c>
      <c r="K617" s="8" t="s">
        <v>493</v>
      </c>
      <c r="L617" s="8">
        <v>423.77382299999999</v>
      </c>
      <c r="M617" s="8" t="s">
        <v>494</v>
      </c>
      <c r="N617" s="8" t="s">
        <v>495</v>
      </c>
      <c r="O617" s="8" t="s">
        <v>681</v>
      </c>
    </row>
    <row r="618" spans="1:15" ht="15.5" hidden="1" x14ac:dyDescent="0.35">
      <c r="A618" s="8" t="s">
        <v>677</v>
      </c>
      <c r="B618" s="8" t="s">
        <v>678</v>
      </c>
      <c r="C618" s="9" t="s">
        <v>559</v>
      </c>
      <c r="D618" s="8" t="s">
        <v>129</v>
      </c>
      <c r="E618" s="8">
        <v>6110</v>
      </c>
      <c r="F618" s="8" t="s">
        <v>490</v>
      </c>
      <c r="G618" s="9" t="s">
        <v>679</v>
      </c>
      <c r="H618" s="8" t="s">
        <v>680</v>
      </c>
      <c r="I618" s="8">
        <v>2014</v>
      </c>
      <c r="J618" s="8">
        <v>2014</v>
      </c>
      <c r="K618" s="8" t="s">
        <v>493</v>
      </c>
      <c r="L618" s="8">
        <v>393.352755</v>
      </c>
      <c r="M618" s="8" t="s">
        <v>494</v>
      </c>
      <c r="N618" s="8" t="s">
        <v>495</v>
      </c>
      <c r="O618" s="8" t="s">
        <v>681</v>
      </c>
    </row>
    <row r="619" spans="1:15" ht="15.5" hidden="1" x14ac:dyDescent="0.35">
      <c r="A619" s="8" t="s">
        <v>677</v>
      </c>
      <c r="B619" s="8" t="s">
        <v>678</v>
      </c>
      <c r="C619" s="9" t="s">
        <v>559</v>
      </c>
      <c r="D619" s="8" t="s">
        <v>129</v>
      </c>
      <c r="E619" s="8">
        <v>6110</v>
      </c>
      <c r="F619" s="8" t="s">
        <v>490</v>
      </c>
      <c r="G619" s="9" t="s">
        <v>679</v>
      </c>
      <c r="H619" s="8" t="s">
        <v>680</v>
      </c>
      <c r="I619" s="8">
        <v>2015</v>
      </c>
      <c r="J619" s="8">
        <v>2015</v>
      </c>
      <c r="K619" s="8" t="s">
        <v>493</v>
      </c>
      <c r="L619" s="8">
        <v>368.58840199999997</v>
      </c>
      <c r="M619" s="8" t="s">
        <v>494</v>
      </c>
      <c r="N619" s="8" t="s">
        <v>495</v>
      </c>
      <c r="O619" s="8" t="s">
        <v>681</v>
      </c>
    </row>
    <row r="620" spans="1:15" ht="15.5" hidden="1" x14ac:dyDescent="0.35">
      <c r="A620" s="8" t="s">
        <v>677</v>
      </c>
      <c r="B620" s="8" t="s">
        <v>678</v>
      </c>
      <c r="C620" s="9" t="s">
        <v>559</v>
      </c>
      <c r="D620" s="8" t="s">
        <v>129</v>
      </c>
      <c r="E620" s="8">
        <v>6110</v>
      </c>
      <c r="F620" s="8" t="s">
        <v>490</v>
      </c>
      <c r="G620" s="9" t="s">
        <v>679</v>
      </c>
      <c r="H620" s="8" t="s">
        <v>680</v>
      </c>
      <c r="I620" s="8">
        <v>2016</v>
      </c>
      <c r="J620" s="8">
        <v>2016</v>
      </c>
      <c r="K620" s="8" t="s">
        <v>493</v>
      </c>
      <c r="L620" s="8">
        <v>525.77766599999995</v>
      </c>
      <c r="M620" s="8" t="s">
        <v>494</v>
      </c>
      <c r="N620" s="8" t="s">
        <v>495</v>
      </c>
      <c r="O620" s="8" t="s">
        <v>681</v>
      </c>
    </row>
    <row r="621" spans="1:15" ht="15.5" hidden="1" x14ac:dyDescent="0.35">
      <c r="A621" s="8" t="s">
        <v>677</v>
      </c>
      <c r="B621" s="8" t="s">
        <v>678</v>
      </c>
      <c r="C621" s="9" t="s">
        <v>559</v>
      </c>
      <c r="D621" s="8" t="s">
        <v>129</v>
      </c>
      <c r="E621" s="8">
        <v>6110</v>
      </c>
      <c r="F621" s="8" t="s">
        <v>490</v>
      </c>
      <c r="G621" s="9" t="s">
        <v>679</v>
      </c>
      <c r="H621" s="8" t="s">
        <v>680</v>
      </c>
      <c r="I621" s="8">
        <v>2017</v>
      </c>
      <c r="J621" s="8">
        <v>2017</v>
      </c>
      <c r="K621" s="8" t="s">
        <v>493</v>
      </c>
      <c r="L621" s="8">
        <v>563.81806600000004</v>
      </c>
      <c r="M621" s="8" t="s">
        <v>494</v>
      </c>
      <c r="N621" s="8" t="s">
        <v>495</v>
      </c>
      <c r="O621" s="8" t="s">
        <v>681</v>
      </c>
    </row>
    <row r="622" spans="1:15" ht="15.5" hidden="1" x14ac:dyDescent="0.35">
      <c r="A622" s="8" t="s">
        <v>677</v>
      </c>
      <c r="B622" s="8" t="s">
        <v>678</v>
      </c>
      <c r="C622" s="9" t="s">
        <v>559</v>
      </c>
      <c r="D622" s="8" t="s">
        <v>129</v>
      </c>
      <c r="E622" s="8">
        <v>6110</v>
      </c>
      <c r="F622" s="8" t="s">
        <v>490</v>
      </c>
      <c r="G622" s="9" t="s">
        <v>679</v>
      </c>
      <c r="H622" s="8" t="s">
        <v>680</v>
      </c>
      <c r="I622" s="8">
        <v>2018</v>
      </c>
      <c r="J622" s="8">
        <v>2018</v>
      </c>
      <c r="K622" s="8" t="s">
        <v>493</v>
      </c>
      <c r="L622" s="8">
        <v>594.94427700000006</v>
      </c>
      <c r="M622" s="8" t="s">
        <v>494</v>
      </c>
      <c r="N622" s="8" t="s">
        <v>495</v>
      </c>
      <c r="O622" s="8" t="s">
        <v>681</v>
      </c>
    </row>
    <row r="623" spans="1:15" ht="15.5" hidden="1" x14ac:dyDescent="0.35">
      <c r="A623" s="8" t="s">
        <v>677</v>
      </c>
      <c r="B623" s="8" t="s">
        <v>678</v>
      </c>
      <c r="C623" s="9" t="s">
        <v>560</v>
      </c>
      <c r="D623" s="8" t="s">
        <v>131</v>
      </c>
      <c r="E623" s="8">
        <v>6110</v>
      </c>
      <c r="F623" s="8" t="s">
        <v>490</v>
      </c>
      <c r="G623" s="9" t="s">
        <v>679</v>
      </c>
      <c r="H623" s="8" t="s">
        <v>680</v>
      </c>
      <c r="I623" s="8">
        <v>2010</v>
      </c>
      <c r="J623" s="8">
        <v>2010</v>
      </c>
      <c r="K623" s="8" t="s">
        <v>493</v>
      </c>
      <c r="L623" s="8">
        <v>6027.4557000000004</v>
      </c>
      <c r="M623" s="8" t="s">
        <v>494</v>
      </c>
      <c r="N623" s="8" t="s">
        <v>495</v>
      </c>
      <c r="O623" s="8" t="s">
        <v>681</v>
      </c>
    </row>
    <row r="624" spans="1:15" ht="15.5" hidden="1" x14ac:dyDescent="0.35">
      <c r="A624" s="8" t="s">
        <v>677</v>
      </c>
      <c r="B624" s="8" t="s">
        <v>678</v>
      </c>
      <c r="C624" s="9" t="s">
        <v>560</v>
      </c>
      <c r="D624" s="8" t="s">
        <v>131</v>
      </c>
      <c r="E624" s="8">
        <v>6110</v>
      </c>
      <c r="F624" s="8" t="s">
        <v>490</v>
      </c>
      <c r="G624" s="9" t="s">
        <v>679</v>
      </c>
      <c r="H624" s="8" t="s">
        <v>680</v>
      </c>
      <c r="I624" s="8">
        <v>2011</v>
      </c>
      <c r="J624" s="8">
        <v>2011</v>
      </c>
      <c r="K624" s="8" t="s">
        <v>493</v>
      </c>
      <c r="L624" s="8">
        <v>6389.0546109999996</v>
      </c>
      <c r="M624" s="8" t="s">
        <v>494</v>
      </c>
      <c r="N624" s="8" t="s">
        <v>495</v>
      </c>
      <c r="O624" s="8" t="s">
        <v>681</v>
      </c>
    </row>
    <row r="625" spans="1:15" ht="15.5" hidden="1" x14ac:dyDescent="0.35">
      <c r="A625" s="8" t="s">
        <v>677</v>
      </c>
      <c r="B625" s="8" t="s">
        <v>678</v>
      </c>
      <c r="C625" s="9" t="s">
        <v>560</v>
      </c>
      <c r="D625" s="8" t="s">
        <v>131</v>
      </c>
      <c r="E625" s="8">
        <v>6110</v>
      </c>
      <c r="F625" s="8" t="s">
        <v>490</v>
      </c>
      <c r="G625" s="9" t="s">
        <v>679</v>
      </c>
      <c r="H625" s="8" t="s">
        <v>680</v>
      </c>
      <c r="I625" s="8">
        <v>2012</v>
      </c>
      <c r="J625" s="8">
        <v>2012</v>
      </c>
      <c r="K625" s="8" t="s">
        <v>493</v>
      </c>
      <c r="L625" s="8">
        <v>5978.463643</v>
      </c>
      <c r="M625" s="8" t="s">
        <v>494</v>
      </c>
      <c r="N625" s="8" t="s">
        <v>495</v>
      </c>
      <c r="O625" s="8" t="s">
        <v>681</v>
      </c>
    </row>
    <row r="626" spans="1:15" ht="15.5" hidden="1" x14ac:dyDescent="0.35">
      <c r="A626" s="8" t="s">
        <v>677</v>
      </c>
      <c r="B626" s="8" t="s">
        <v>678</v>
      </c>
      <c r="C626" s="9" t="s">
        <v>560</v>
      </c>
      <c r="D626" s="8" t="s">
        <v>131</v>
      </c>
      <c r="E626" s="8">
        <v>6110</v>
      </c>
      <c r="F626" s="8" t="s">
        <v>490</v>
      </c>
      <c r="G626" s="9" t="s">
        <v>679</v>
      </c>
      <c r="H626" s="8" t="s">
        <v>680</v>
      </c>
      <c r="I626" s="8">
        <v>2013</v>
      </c>
      <c r="J626" s="8">
        <v>2013</v>
      </c>
      <c r="K626" s="8" t="s">
        <v>493</v>
      </c>
      <c r="L626" s="8">
        <v>6422.2811279999996</v>
      </c>
      <c r="M626" s="8" t="s">
        <v>494</v>
      </c>
      <c r="N626" s="8" t="s">
        <v>495</v>
      </c>
      <c r="O626" s="8" t="s">
        <v>681</v>
      </c>
    </row>
    <row r="627" spans="1:15" ht="15.5" hidden="1" x14ac:dyDescent="0.35">
      <c r="A627" s="8" t="s">
        <v>677</v>
      </c>
      <c r="B627" s="8" t="s">
        <v>678</v>
      </c>
      <c r="C627" s="9" t="s">
        <v>560</v>
      </c>
      <c r="D627" s="8" t="s">
        <v>131</v>
      </c>
      <c r="E627" s="8">
        <v>6110</v>
      </c>
      <c r="F627" s="8" t="s">
        <v>490</v>
      </c>
      <c r="G627" s="9" t="s">
        <v>679</v>
      </c>
      <c r="H627" s="8" t="s">
        <v>680</v>
      </c>
      <c r="I627" s="8">
        <v>2014</v>
      </c>
      <c r="J627" s="8">
        <v>2014</v>
      </c>
      <c r="K627" s="8" t="s">
        <v>493</v>
      </c>
      <c r="L627" s="8">
        <v>6583.2528229999998</v>
      </c>
      <c r="M627" s="8" t="s">
        <v>494</v>
      </c>
      <c r="N627" s="8" t="s">
        <v>495</v>
      </c>
      <c r="O627" s="8" t="s">
        <v>681</v>
      </c>
    </row>
    <row r="628" spans="1:15" ht="15.5" hidden="1" x14ac:dyDescent="0.35">
      <c r="A628" s="8" t="s">
        <v>677</v>
      </c>
      <c r="B628" s="8" t="s">
        <v>678</v>
      </c>
      <c r="C628" s="9" t="s">
        <v>560</v>
      </c>
      <c r="D628" s="8" t="s">
        <v>131</v>
      </c>
      <c r="E628" s="8">
        <v>6110</v>
      </c>
      <c r="F628" s="8" t="s">
        <v>490</v>
      </c>
      <c r="G628" s="9" t="s">
        <v>679</v>
      </c>
      <c r="H628" s="8" t="s">
        <v>680</v>
      </c>
      <c r="I628" s="8">
        <v>2015</v>
      </c>
      <c r="J628" s="8">
        <v>2015</v>
      </c>
      <c r="K628" s="8" t="s">
        <v>493</v>
      </c>
      <c r="L628" s="8">
        <v>5283.5941329999996</v>
      </c>
      <c r="M628" s="8" t="s">
        <v>494</v>
      </c>
      <c r="N628" s="8" t="s">
        <v>495</v>
      </c>
      <c r="O628" s="8" t="s">
        <v>681</v>
      </c>
    </row>
    <row r="629" spans="1:15" ht="15.5" hidden="1" x14ac:dyDescent="0.35">
      <c r="A629" s="8" t="s">
        <v>677</v>
      </c>
      <c r="B629" s="8" t="s">
        <v>678</v>
      </c>
      <c r="C629" s="9" t="s">
        <v>560</v>
      </c>
      <c r="D629" s="8" t="s">
        <v>131</v>
      </c>
      <c r="E629" s="8">
        <v>6110</v>
      </c>
      <c r="F629" s="8" t="s">
        <v>490</v>
      </c>
      <c r="G629" s="9" t="s">
        <v>679</v>
      </c>
      <c r="H629" s="8" t="s">
        <v>680</v>
      </c>
      <c r="I629" s="8">
        <v>2016</v>
      </c>
      <c r="J629" s="8">
        <v>2016</v>
      </c>
      <c r="K629" s="8" t="s">
        <v>493</v>
      </c>
      <c r="L629" s="8">
        <v>5559.5184799999997</v>
      </c>
      <c r="M629" s="8" t="s">
        <v>494</v>
      </c>
      <c r="N629" s="8" t="s">
        <v>495</v>
      </c>
      <c r="O629" s="8" t="s">
        <v>681</v>
      </c>
    </row>
    <row r="630" spans="1:15" ht="15.5" hidden="1" x14ac:dyDescent="0.35">
      <c r="A630" s="8" t="s">
        <v>677</v>
      </c>
      <c r="B630" s="8" t="s">
        <v>678</v>
      </c>
      <c r="C630" s="9" t="s">
        <v>560</v>
      </c>
      <c r="D630" s="8" t="s">
        <v>131</v>
      </c>
      <c r="E630" s="8">
        <v>6110</v>
      </c>
      <c r="F630" s="8" t="s">
        <v>490</v>
      </c>
      <c r="G630" s="9" t="s">
        <v>679</v>
      </c>
      <c r="H630" s="8" t="s">
        <v>680</v>
      </c>
      <c r="I630" s="8">
        <v>2017</v>
      </c>
      <c r="J630" s="8">
        <v>2017</v>
      </c>
      <c r="K630" s="8" t="s">
        <v>493</v>
      </c>
      <c r="L630" s="8">
        <v>5920.6590459999998</v>
      </c>
      <c r="M630" s="8" t="s">
        <v>494</v>
      </c>
      <c r="N630" s="8" t="s">
        <v>495</v>
      </c>
      <c r="O630" s="8" t="s">
        <v>681</v>
      </c>
    </row>
    <row r="631" spans="1:15" ht="15.5" hidden="1" x14ac:dyDescent="0.35">
      <c r="A631" s="8" t="s">
        <v>677</v>
      </c>
      <c r="B631" s="8" t="s">
        <v>678</v>
      </c>
      <c r="C631" s="9" t="s">
        <v>560</v>
      </c>
      <c r="D631" s="8" t="s">
        <v>131</v>
      </c>
      <c r="E631" s="8">
        <v>6110</v>
      </c>
      <c r="F631" s="8" t="s">
        <v>490</v>
      </c>
      <c r="G631" s="9" t="s">
        <v>679</v>
      </c>
      <c r="H631" s="8" t="s">
        <v>680</v>
      </c>
      <c r="I631" s="8">
        <v>2018</v>
      </c>
      <c r="J631" s="8">
        <v>2018</v>
      </c>
      <c r="K631" s="8" t="s">
        <v>493</v>
      </c>
      <c r="L631" s="8">
        <v>6809.3837039999999</v>
      </c>
      <c r="M631" s="8" t="s">
        <v>494</v>
      </c>
      <c r="N631" s="8" t="s">
        <v>495</v>
      </c>
      <c r="O631" s="8" t="s">
        <v>681</v>
      </c>
    </row>
    <row r="632" spans="1:15" ht="15.5" hidden="1" x14ac:dyDescent="0.35">
      <c r="A632" s="8" t="s">
        <v>677</v>
      </c>
      <c r="B632" s="8" t="s">
        <v>678</v>
      </c>
      <c r="C632" s="9" t="s">
        <v>561</v>
      </c>
      <c r="D632" s="8" t="s">
        <v>133</v>
      </c>
      <c r="E632" s="8">
        <v>6110</v>
      </c>
      <c r="F632" s="8" t="s">
        <v>490</v>
      </c>
      <c r="G632" s="9" t="s">
        <v>679</v>
      </c>
      <c r="H632" s="8" t="s">
        <v>680</v>
      </c>
      <c r="I632" s="8">
        <v>2010</v>
      </c>
      <c r="J632" s="8">
        <v>2010</v>
      </c>
      <c r="K632" s="8" t="s">
        <v>493</v>
      </c>
      <c r="L632" s="8">
        <v>42388.204723000003</v>
      </c>
      <c r="M632" s="8" t="s">
        <v>494</v>
      </c>
      <c r="N632" s="8" t="s">
        <v>495</v>
      </c>
      <c r="O632" s="8" t="s">
        <v>681</v>
      </c>
    </row>
    <row r="633" spans="1:15" ht="15.5" hidden="1" x14ac:dyDescent="0.35">
      <c r="A633" s="8" t="s">
        <v>677</v>
      </c>
      <c r="B633" s="8" t="s">
        <v>678</v>
      </c>
      <c r="C633" s="9" t="s">
        <v>561</v>
      </c>
      <c r="D633" s="8" t="s">
        <v>133</v>
      </c>
      <c r="E633" s="8">
        <v>6110</v>
      </c>
      <c r="F633" s="8" t="s">
        <v>490</v>
      </c>
      <c r="G633" s="9" t="s">
        <v>679</v>
      </c>
      <c r="H633" s="8" t="s">
        <v>680</v>
      </c>
      <c r="I633" s="8">
        <v>2011</v>
      </c>
      <c r="J633" s="8">
        <v>2011</v>
      </c>
      <c r="K633" s="8" t="s">
        <v>493</v>
      </c>
      <c r="L633" s="8">
        <v>47221.452584999999</v>
      </c>
      <c r="M633" s="8" t="s">
        <v>494</v>
      </c>
      <c r="N633" s="8" t="s">
        <v>495</v>
      </c>
      <c r="O633" s="8" t="s">
        <v>681</v>
      </c>
    </row>
    <row r="634" spans="1:15" ht="15.5" hidden="1" x14ac:dyDescent="0.35">
      <c r="A634" s="8" t="s">
        <v>677</v>
      </c>
      <c r="B634" s="8" t="s">
        <v>678</v>
      </c>
      <c r="C634" s="9" t="s">
        <v>561</v>
      </c>
      <c r="D634" s="8" t="s">
        <v>133</v>
      </c>
      <c r="E634" s="8">
        <v>6110</v>
      </c>
      <c r="F634" s="8" t="s">
        <v>490</v>
      </c>
      <c r="G634" s="9" t="s">
        <v>679</v>
      </c>
      <c r="H634" s="8" t="s">
        <v>680</v>
      </c>
      <c r="I634" s="8">
        <v>2012</v>
      </c>
      <c r="J634" s="8">
        <v>2012</v>
      </c>
      <c r="K634" s="8" t="s">
        <v>493</v>
      </c>
      <c r="L634" s="8">
        <v>43794.526818999999</v>
      </c>
      <c r="M634" s="8" t="s">
        <v>494</v>
      </c>
      <c r="N634" s="8" t="s">
        <v>495</v>
      </c>
      <c r="O634" s="8" t="s">
        <v>681</v>
      </c>
    </row>
    <row r="635" spans="1:15" ht="15.5" hidden="1" x14ac:dyDescent="0.35">
      <c r="A635" s="8" t="s">
        <v>677</v>
      </c>
      <c r="B635" s="8" t="s">
        <v>678</v>
      </c>
      <c r="C635" s="9" t="s">
        <v>561</v>
      </c>
      <c r="D635" s="8" t="s">
        <v>133</v>
      </c>
      <c r="E635" s="8">
        <v>6110</v>
      </c>
      <c r="F635" s="8" t="s">
        <v>490</v>
      </c>
      <c r="G635" s="9" t="s">
        <v>679</v>
      </c>
      <c r="H635" s="8" t="s">
        <v>680</v>
      </c>
      <c r="I635" s="8">
        <v>2013</v>
      </c>
      <c r="J635" s="8">
        <v>2013</v>
      </c>
      <c r="K635" s="8" t="s">
        <v>493</v>
      </c>
      <c r="L635" s="8">
        <v>41003.284225000003</v>
      </c>
      <c r="M635" s="8" t="s">
        <v>494</v>
      </c>
      <c r="N635" s="8" t="s">
        <v>495</v>
      </c>
      <c r="O635" s="8" t="s">
        <v>681</v>
      </c>
    </row>
    <row r="636" spans="1:15" ht="15.5" hidden="1" x14ac:dyDescent="0.35">
      <c r="A636" s="8" t="s">
        <v>677</v>
      </c>
      <c r="B636" s="8" t="s">
        <v>678</v>
      </c>
      <c r="C636" s="9" t="s">
        <v>561</v>
      </c>
      <c r="D636" s="8" t="s">
        <v>133</v>
      </c>
      <c r="E636" s="8">
        <v>6110</v>
      </c>
      <c r="F636" s="8" t="s">
        <v>490</v>
      </c>
      <c r="G636" s="9" t="s">
        <v>679</v>
      </c>
      <c r="H636" s="8" t="s">
        <v>680</v>
      </c>
      <c r="I636" s="8">
        <v>2014</v>
      </c>
      <c r="J636" s="8">
        <v>2014</v>
      </c>
      <c r="K636" s="8" t="s">
        <v>493</v>
      </c>
      <c r="L636" s="8">
        <v>44389.857505</v>
      </c>
      <c r="M636" s="8" t="s">
        <v>494</v>
      </c>
      <c r="N636" s="8" t="s">
        <v>495</v>
      </c>
      <c r="O636" s="8" t="s">
        <v>681</v>
      </c>
    </row>
    <row r="637" spans="1:15" ht="15.5" hidden="1" x14ac:dyDescent="0.35">
      <c r="A637" s="8" t="s">
        <v>677</v>
      </c>
      <c r="B637" s="8" t="s">
        <v>678</v>
      </c>
      <c r="C637" s="9" t="s">
        <v>561</v>
      </c>
      <c r="D637" s="8" t="s">
        <v>133</v>
      </c>
      <c r="E637" s="8">
        <v>6110</v>
      </c>
      <c r="F637" s="8" t="s">
        <v>490</v>
      </c>
      <c r="G637" s="9" t="s">
        <v>679</v>
      </c>
      <c r="H637" s="8" t="s">
        <v>680</v>
      </c>
      <c r="I637" s="8">
        <v>2015</v>
      </c>
      <c r="J637" s="8">
        <v>2015</v>
      </c>
      <c r="K637" s="8" t="s">
        <v>493</v>
      </c>
      <c r="L637" s="8">
        <v>39148.948217999998</v>
      </c>
      <c r="M637" s="8" t="s">
        <v>494</v>
      </c>
      <c r="N637" s="8" t="s">
        <v>495</v>
      </c>
      <c r="O637" s="8" t="s">
        <v>681</v>
      </c>
    </row>
    <row r="638" spans="1:15" ht="15.5" hidden="1" x14ac:dyDescent="0.35">
      <c r="A638" s="8" t="s">
        <v>677</v>
      </c>
      <c r="B638" s="8" t="s">
        <v>678</v>
      </c>
      <c r="C638" s="9" t="s">
        <v>561</v>
      </c>
      <c r="D638" s="8" t="s">
        <v>133</v>
      </c>
      <c r="E638" s="8">
        <v>6110</v>
      </c>
      <c r="F638" s="8" t="s">
        <v>490</v>
      </c>
      <c r="G638" s="9" t="s">
        <v>679</v>
      </c>
      <c r="H638" s="8" t="s">
        <v>680</v>
      </c>
      <c r="I638" s="8">
        <v>2016</v>
      </c>
      <c r="J638" s="8">
        <v>2016</v>
      </c>
      <c r="K638" s="8" t="s">
        <v>493</v>
      </c>
      <c r="L638" s="8">
        <v>35515.212857999999</v>
      </c>
      <c r="M638" s="8" t="s">
        <v>494</v>
      </c>
      <c r="N638" s="8" t="s">
        <v>495</v>
      </c>
      <c r="O638" s="8" t="s">
        <v>681</v>
      </c>
    </row>
    <row r="639" spans="1:15" ht="15.5" hidden="1" x14ac:dyDescent="0.35">
      <c r="A639" s="8" t="s">
        <v>677</v>
      </c>
      <c r="B639" s="8" t="s">
        <v>678</v>
      </c>
      <c r="C639" s="9" t="s">
        <v>561</v>
      </c>
      <c r="D639" s="8" t="s">
        <v>133</v>
      </c>
      <c r="E639" s="8">
        <v>6110</v>
      </c>
      <c r="F639" s="8" t="s">
        <v>490</v>
      </c>
      <c r="G639" s="9" t="s">
        <v>679</v>
      </c>
      <c r="H639" s="8" t="s">
        <v>680</v>
      </c>
      <c r="I639" s="8">
        <v>2017</v>
      </c>
      <c r="J639" s="8">
        <v>2017</v>
      </c>
      <c r="K639" s="8" t="s">
        <v>493</v>
      </c>
      <c r="L639" s="8">
        <v>40232.465419</v>
      </c>
      <c r="M639" s="8" t="s">
        <v>494</v>
      </c>
      <c r="N639" s="8" t="s">
        <v>495</v>
      </c>
      <c r="O639" s="8" t="s">
        <v>681</v>
      </c>
    </row>
    <row r="640" spans="1:15" ht="15.5" hidden="1" x14ac:dyDescent="0.35">
      <c r="A640" s="8" t="s">
        <v>677</v>
      </c>
      <c r="B640" s="8" t="s">
        <v>678</v>
      </c>
      <c r="C640" s="9" t="s">
        <v>561</v>
      </c>
      <c r="D640" s="8" t="s">
        <v>133</v>
      </c>
      <c r="E640" s="8">
        <v>6110</v>
      </c>
      <c r="F640" s="8" t="s">
        <v>490</v>
      </c>
      <c r="G640" s="9" t="s">
        <v>679</v>
      </c>
      <c r="H640" s="8" t="s">
        <v>680</v>
      </c>
      <c r="I640" s="8">
        <v>2018</v>
      </c>
      <c r="J640" s="8">
        <v>2018</v>
      </c>
      <c r="K640" s="8" t="s">
        <v>493</v>
      </c>
      <c r="L640" s="8">
        <v>45077.033639000001</v>
      </c>
      <c r="M640" s="8" t="s">
        <v>494</v>
      </c>
      <c r="N640" s="8" t="s">
        <v>495</v>
      </c>
      <c r="O640" s="8" t="s">
        <v>681</v>
      </c>
    </row>
    <row r="641" spans="1:15" ht="15.5" hidden="1" x14ac:dyDescent="0.35">
      <c r="A641" s="8" t="s">
        <v>677</v>
      </c>
      <c r="B641" s="8" t="s">
        <v>678</v>
      </c>
      <c r="C641" s="9" t="s">
        <v>713</v>
      </c>
      <c r="D641" s="8" t="s">
        <v>408</v>
      </c>
      <c r="E641" s="8">
        <v>6110</v>
      </c>
      <c r="F641" s="8" t="s">
        <v>490</v>
      </c>
      <c r="G641" s="9" t="s">
        <v>679</v>
      </c>
      <c r="H641" s="8" t="s">
        <v>680</v>
      </c>
      <c r="I641" s="8">
        <v>2010</v>
      </c>
      <c r="J641" s="8">
        <v>2010</v>
      </c>
      <c r="K641" s="8" t="s">
        <v>493</v>
      </c>
      <c r="L641" s="8">
        <v>138.01209700000001</v>
      </c>
      <c r="M641" s="8" t="s">
        <v>494</v>
      </c>
      <c r="N641" s="8" t="s">
        <v>495</v>
      </c>
      <c r="O641" s="8" t="s">
        <v>681</v>
      </c>
    </row>
    <row r="642" spans="1:15" ht="15.5" hidden="1" x14ac:dyDescent="0.35">
      <c r="A642" s="8" t="s">
        <v>677</v>
      </c>
      <c r="B642" s="8" t="s">
        <v>678</v>
      </c>
      <c r="C642" s="9" t="s">
        <v>713</v>
      </c>
      <c r="D642" s="8" t="s">
        <v>408</v>
      </c>
      <c r="E642" s="8">
        <v>6110</v>
      </c>
      <c r="F642" s="8" t="s">
        <v>490</v>
      </c>
      <c r="G642" s="9" t="s">
        <v>679</v>
      </c>
      <c r="H642" s="8" t="s">
        <v>680</v>
      </c>
      <c r="I642" s="8">
        <v>2011</v>
      </c>
      <c r="J642" s="8">
        <v>2011</v>
      </c>
      <c r="K642" s="8" t="s">
        <v>493</v>
      </c>
      <c r="L642" s="8">
        <v>154.42344900000001</v>
      </c>
      <c r="M642" s="8" t="s">
        <v>494</v>
      </c>
      <c r="N642" s="8" t="s">
        <v>495</v>
      </c>
      <c r="O642" s="8" t="s">
        <v>681</v>
      </c>
    </row>
    <row r="643" spans="1:15" ht="15.5" hidden="1" x14ac:dyDescent="0.35">
      <c r="A643" s="8" t="s">
        <v>677</v>
      </c>
      <c r="B643" s="8" t="s">
        <v>678</v>
      </c>
      <c r="C643" s="9" t="s">
        <v>713</v>
      </c>
      <c r="D643" s="8" t="s">
        <v>408</v>
      </c>
      <c r="E643" s="8">
        <v>6110</v>
      </c>
      <c r="F643" s="8" t="s">
        <v>490</v>
      </c>
      <c r="G643" s="9" t="s">
        <v>679</v>
      </c>
      <c r="H643" s="8" t="s">
        <v>680</v>
      </c>
      <c r="I643" s="8">
        <v>2012</v>
      </c>
      <c r="J643" s="8">
        <v>2012</v>
      </c>
      <c r="K643" s="8" t="s">
        <v>493</v>
      </c>
      <c r="L643" s="8">
        <v>150.16942299999999</v>
      </c>
      <c r="M643" s="8" t="s">
        <v>494</v>
      </c>
      <c r="N643" s="8" t="s">
        <v>495</v>
      </c>
      <c r="O643" s="8" t="s">
        <v>681</v>
      </c>
    </row>
    <row r="644" spans="1:15" ht="15.5" hidden="1" x14ac:dyDescent="0.35">
      <c r="A644" s="8" t="s">
        <v>677</v>
      </c>
      <c r="B644" s="8" t="s">
        <v>678</v>
      </c>
      <c r="C644" s="9" t="s">
        <v>713</v>
      </c>
      <c r="D644" s="8" t="s">
        <v>408</v>
      </c>
      <c r="E644" s="8">
        <v>6110</v>
      </c>
      <c r="F644" s="8" t="s">
        <v>490</v>
      </c>
      <c r="G644" s="9" t="s">
        <v>679</v>
      </c>
      <c r="H644" s="8" t="s">
        <v>680</v>
      </c>
      <c r="I644" s="8">
        <v>2013</v>
      </c>
      <c r="J644" s="8">
        <v>2013</v>
      </c>
      <c r="K644" s="8" t="s">
        <v>493</v>
      </c>
      <c r="L644" s="8">
        <v>182.24045000000001</v>
      </c>
      <c r="M644" s="8" t="s">
        <v>494</v>
      </c>
      <c r="N644" s="8" t="s">
        <v>495</v>
      </c>
      <c r="O644" s="8" t="s">
        <v>681</v>
      </c>
    </row>
    <row r="645" spans="1:15" ht="15.5" hidden="1" x14ac:dyDescent="0.35">
      <c r="A645" s="8" t="s">
        <v>677</v>
      </c>
      <c r="B645" s="8" t="s">
        <v>678</v>
      </c>
      <c r="C645" s="9" t="s">
        <v>713</v>
      </c>
      <c r="D645" s="8" t="s">
        <v>408</v>
      </c>
      <c r="E645" s="8">
        <v>6110</v>
      </c>
      <c r="F645" s="8" t="s">
        <v>490</v>
      </c>
      <c r="G645" s="9" t="s">
        <v>679</v>
      </c>
      <c r="H645" s="8" t="s">
        <v>680</v>
      </c>
      <c r="I645" s="8">
        <v>2014</v>
      </c>
      <c r="J645" s="8">
        <v>2014</v>
      </c>
      <c r="K645" s="8" t="s">
        <v>493</v>
      </c>
      <c r="L645" s="8">
        <v>166.95320799999999</v>
      </c>
      <c r="M645" s="8" t="s">
        <v>494</v>
      </c>
      <c r="N645" s="8" t="s">
        <v>495</v>
      </c>
      <c r="O645" s="8" t="s">
        <v>681</v>
      </c>
    </row>
    <row r="646" spans="1:15" ht="15.5" hidden="1" x14ac:dyDescent="0.35">
      <c r="A646" s="8" t="s">
        <v>677</v>
      </c>
      <c r="B646" s="8" t="s">
        <v>678</v>
      </c>
      <c r="C646" s="9" t="s">
        <v>713</v>
      </c>
      <c r="D646" s="8" t="s">
        <v>408</v>
      </c>
      <c r="E646" s="8">
        <v>6110</v>
      </c>
      <c r="F646" s="8" t="s">
        <v>490</v>
      </c>
      <c r="G646" s="9" t="s">
        <v>679</v>
      </c>
      <c r="H646" s="8" t="s">
        <v>680</v>
      </c>
      <c r="I646" s="8">
        <v>2015</v>
      </c>
      <c r="J646" s="8">
        <v>2015</v>
      </c>
      <c r="K646" s="8" t="s">
        <v>493</v>
      </c>
      <c r="L646" s="8">
        <v>148.66088400000001</v>
      </c>
      <c r="M646" s="8" t="s">
        <v>494</v>
      </c>
      <c r="N646" s="8" t="s">
        <v>495</v>
      </c>
      <c r="O646" s="8" t="s">
        <v>681</v>
      </c>
    </row>
    <row r="647" spans="1:15" ht="15.5" hidden="1" x14ac:dyDescent="0.35">
      <c r="A647" s="8" t="s">
        <v>677</v>
      </c>
      <c r="B647" s="8" t="s">
        <v>678</v>
      </c>
      <c r="C647" s="9" t="s">
        <v>713</v>
      </c>
      <c r="D647" s="8" t="s">
        <v>408</v>
      </c>
      <c r="E647" s="8">
        <v>6110</v>
      </c>
      <c r="F647" s="8" t="s">
        <v>490</v>
      </c>
      <c r="G647" s="9" t="s">
        <v>679</v>
      </c>
      <c r="H647" s="8" t="s">
        <v>680</v>
      </c>
      <c r="I647" s="8">
        <v>2016</v>
      </c>
      <c r="J647" s="8">
        <v>2016</v>
      </c>
      <c r="K647" s="8" t="s">
        <v>493</v>
      </c>
      <c r="L647" s="8">
        <v>154.34803099999999</v>
      </c>
      <c r="M647" s="8" t="s">
        <v>494</v>
      </c>
      <c r="N647" s="8" t="s">
        <v>495</v>
      </c>
      <c r="O647" s="8" t="s">
        <v>681</v>
      </c>
    </row>
    <row r="648" spans="1:15" ht="15.5" hidden="1" x14ac:dyDescent="0.35">
      <c r="A648" s="8" t="s">
        <v>677</v>
      </c>
      <c r="B648" s="8" t="s">
        <v>678</v>
      </c>
      <c r="C648" s="9" t="s">
        <v>713</v>
      </c>
      <c r="D648" s="8" t="s">
        <v>408</v>
      </c>
      <c r="E648" s="8">
        <v>6110</v>
      </c>
      <c r="F648" s="8" t="s">
        <v>490</v>
      </c>
      <c r="G648" s="9" t="s">
        <v>679</v>
      </c>
      <c r="H648" s="8" t="s">
        <v>680</v>
      </c>
      <c r="I648" s="8">
        <v>2017</v>
      </c>
      <c r="J648" s="8">
        <v>2017</v>
      </c>
      <c r="K648" s="8" t="s">
        <v>493</v>
      </c>
      <c r="L648" s="8">
        <v>158.33201800000001</v>
      </c>
      <c r="M648" s="8" t="s">
        <v>494</v>
      </c>
      <c r="N648" s="8" t="s">
        <v>495</v>
      </c>
      <c r="O648" s="8" t="s">
        <v>681</v>
      </c>
    </row>
    <row r="649" spans="1:15" ht="15.5" hidden="1" x14ac:dyDescent="0.35">
      <c r="A649" s="8" t="s">
        <v>677</v>
      </c>
      <c r="B649" s="8" t="s">
        <v>678</v>
      </c>
      <c r="C649" s="9" t="s">
        <v>713</v>
      </c>
      <c r="D649" s="8" t="s">
        <v>408</v>
      </c>
      <c r="E649" s="8">
        <v>6110</v>
      </c>
      <c r="F649" s="8" t="s">
        <v>490</v>
      </c>
      <c r="G649" s="9" t="s">
        <v>679</v>
      </c>
      <c r="H649" s="8" t="s">
        <v>680</v>
      </c>
      <c r="I649" s="8">
        <v>2018</v>
      </c>
      <c r="J649" s="8">
        <v>2018</v>
      </c>
      <c r="K649" s="8" t="s">
        <v>493</v>
      </c>
      <c r="L649" s="8">
        <v>171.22614200000001</v>
      </c>
      <c r="M649" s="8" t="s">
        <v>494</v>
      </c>
      <c r="N649" s="8" t="s">
        <v>495</v>
      </c>
      <c r="O649" s="8" t="s">
        <v>681</v>
      </c>
    </row>
    <row r="650" spans="1:15" ht="15.5" hidden="1" x14ac:dyDescent="0.35">
      <c r="A650" s="8" t="s">
        <v>677</v>
      </c>
      <c r="B650" s="8" t="s">
        <v>678</v>
      </c>
      <c r="C650" s="9" t="s">
        <v>714</v>
      </c>
      <c r="D650" s="8" t="s">
        <v>412</v>
      </c>
      <c r="E650" s="8">
        <v>6110</v>
      </c>
      <c r="F650" s="8" t="s">
        <v>490</v>
      </c>
      <c r="G650" s="9" t="s">
        <v>679</v>
      </c>
      <c r="H650" s="8" t="s">
        <v>680</v>
      </c>
      <c r="I650" s="8">
        <v>2010</v>
      </c>
      <c r="J650" s="8">
        <v>2010</v>
      </c>
      <c r="K650" s="8" t="s">
        <v>493</v>
      </c>
      <c r="L650" s="8">
        <v>561.90775599999995</v>
      </c>
      <c r="M650" s="8" t="s">
        <v>494</v>
      </c>
      <c r="N650" s="8" t="s">
        <v>495</v>
      </c>
      <c r="O650" s="8" t="s">
        <v>681</v>
      </c>
    </row>
    <row r="651" spans="1:15" ht="15.5" hidden="1" x14ac:dyDescent="0.35">
      <c r="A651" s="8" t="s">
        <v>677</v>
      </c>
      <c r="B651" s="8" t="s">
        <v>678</v>
      </c>
      <c r="C651" s="9" t="s">
        <v>714</v>
      </c>
      <c r="D651" s="8" t="s">
        <v>412</v>
      </c>
      <c r="E651" s="8">
        <v>6110</v>
      </c>
      <c r="F651" s="8" t="s">
        <v>490</v>
      </c>
      <c r="G651" s="9" t="s">
        <v>679</v>
      </c>
      <c r="H651" s="8" t="s">
        <v>680</v>
      </c>
      <c r="I651" s="8">
        <v>2011</v>
      </c>
      <c r="J651" s="8">
        <v>2011</v>
      </c>
      <c r="K651" s="8" t="s">
        <v>493</v>
      </c>
      <c r="L651" s="8">
        <v>624.11771299999998</v>
      </c>
      <c r="M651" s="8" t="s">
        <v>494</v>
      </c>
      <c r="N651" s="8" t="s">
        <v>495</v>
      </c>
      <c r="O651" s="8" t="s">
        <v>681</v>
      </c>
    </row>
    <row r="652" spans="1:15" ht="15.5" hidden="1" x14ac:dyDescent="0.35">
      <c r="A652" s="8" t="s">
        <v>677</v>
      </c>
      <c r="B652" s="8" t="s">
        <v>678</v>
      </c>
      <c r="C652" s="9" t="s">
        <v>714</v>
      </c>
      <c r="D652" s="8" t="s">
        <v>412</v>
      </c>
      <c r="E652" s="8">
        <v>6110</v>
      </c>
      <c r="F652" s="8" t="s">
        <v>490</v>
      </c>
      <c r="G652" s="9" t="s">
        <v>679</v>
      </c>
      <c r="H652" s="8" t="s">
        <v>680</v>
      </c>
      <c r="I652" s="8">
        <v>2012</v>
      </c>
      <c r="J652" s="8">
        <v>2012</v>
      </c>
      <c r="K652" s="8" t="s">
        <v>493</v>
      </c>
      <c r="L652" s="8">
        <v>575.87536399999999</v>
      </c>
      <c r="M652" s="8" t="s">
        <v>494</v>
      </c>
      <c r="N652" s="8" t="s">
        <v>495</v>
      </c>
      <c r="O652" s="8" t="s">
        <v>681</v>
      </c>
    </row>
    <row r="653" spans="1:15" ht="15.5" hidden="1" x14ac:dyDescent="0.35">
      <c r="A653" s="8" t="s">
        <v>677</v>
      </c>
      <c r="B653" s="8" t="s">
        <v>678</v>
      </c>
      <c r="C653" s="9" t="s">
        <v>714</v>
      </c>
      <c r="D653" s="8" t="s">
        <v>412</v>
      </c>
      <c r="E653" s="8">
        <v>6110</v>
      </c>
      <c r="F653" s="8" t="s">
        <v>490</v>
      </c>
      <c r="G653" s="9" t="s">
        <v>679</v>
      </c>
      <c r="H653" s="8" t="s">
        <v>680</v>
      </c>
      <c r="I653" s="8">
        <v>2013</v>
      </c>
      <c r="J653" s="8">
        <v>2013</v>
      </c>
      <c r="K653" s="8" t="s">
        <v>493</v>
      </c>
      <c r="L653" s="8">
        <v>585.58007099999998</v>
      </c>
      <c r="M653" s="8" t="s">
        <v>494</v>
      </c>
      <c r="N653" s="8" t="s">
        <v>495</v>
      </c>
      <c r="O653" s="8" t="s">
        <v>681</v>
      </c>
    </row>
    <row r="654" spans="1:15" ht="15.5" hidden="1" x14ac:dyDescent="0.35">
      <c r="A654" s="8" t="s">
        <v>677</v>
      </c>
      <c r="B654" s="8" t="s">
        <v>678</v>
      </c>
      <c r="C654" s="9" t="s">
        <v>714</v>
      </c>
      <c r="D654" s="8" t="s">
        <v>412</v>
      </c>
      <c r="E654" s="8">
        <v>6110</v>
      </c>
      <c r="F654" s="8" t="s">
        <v>490</v>
      </c>
      <c r="G654" s="9" t="s">
        <v>679</v>
      </c>
      <c r="H654" s="8" t="s">
        <v>680</v>
      </c>
      <c r="I654" s="8">
        <v>2014</v>
      </c>
      <c r="J654" s="8">
        <v>2014</v>
      </c>
      <c r="K654" s="8" t="s">
        <v>493</v>
      </c>
      <c r="L654" s="8">
        <v>658.35387500000002</v>
      </c>
      <c r="M654" s="8" t="s">
        <v>494</v>
      </c>
      <c r="N654" s="8" t="s">
        <v>495</v>
      </c>
      <c r="O654" s="8" t="s">
        <v>681</v>
      </c>
    </row>
    <row r="655" spans="1:15" ht="15.5" hidden="1" x14ac:dyDescent="0.35">
      <c r="A655" s="8" t="s">
        <v>677</v>
      </c>
      <c r="B655" s="8" t="s">
        <v>678</v>
      </c>
      <c r="C655" s="9" t="s">
        <v>714</v>
      </c>
      <c r="D655" s="8" t="s">
        <v>412</v>
      </c>
      <c r="E655" s="8">
        <v>6110</v>
      </c>
      <c r="F655" s="8" t="s">
        <v>490</v>
      </c>
      <c r="G655" s="9" t="s">
        <v>679</v>
      </c>
      <c r="H655" s="8" t="s">
        <v>680</v>
      </c>
      <c r="I655" s="8">
        <v>2015</v>
      </c>
      <c r="J655" s="8">
        <v>2015</v>
      </c>
      <c r="K655" s="8" t="s">
        <v>493</v>
      </c>
      <c r="L655" s="8">
        <v>619.61329499999999</v>
      </c>
      <c r="M655" s="8" t="s">
        <v>494</v>
      </c>
      <c r="N655" s="8" t="s">
        <v>495</v>
      </c>
      <c r="O655" s="8" t="s">
        <v>681</v>
      </c>
    </row>
    <row r="656" spans="1:15" ht="15.5" hidden="1" x14ac:dyDescent="0.35">
      <c r="A656" s="8" t="s">
        <v>677</v>
      </c>
      <c r="B656" s="8" t="s">
        <v>678</v>
      </c>
      <c r="C656" s="9" t="s">
        <v>714</v>
      </c>
      <c r="D656" s="8" t="s">
        <v>412</v>
      </c>
      <c r="E656" s="8">
        <v>6110</v>
      </c>
      <c r="F656" s="8" t="s">
        <v>490</v>
      </c>
      <c r="G656" s="9" t="s">
        <v>679</v>
      </c>
      <c r="H656" s="8" t="s">
        <v>680</v>
      </c>
      <c r="I656" s="8">
        <v>2016</v>
      </c>
      <c r="J656" s="8">
        <v>2016</v>
      </c>
      <c r="K656" s="8" t="s">
        <v>493</v>
      </c>
      <c r="L656" s="8">
        <v>697.42842399999995</v>
      </c>
      <c r="M656" s="8" t="s">
        <v>494</v>
      </c>
      <c r="N656" s="8" t="s">
        <v>495</v>
      </c>
      <c r="O656" s="8" t="s">
        <v>681</v>
      </c>
    </row>
    <row r="657" spans="1:15" ht="15.5" hidden="1" x14ac:dyDescent="0.35">
      <c r="A657" s="8" t="s">
        <v>677</v>
      </c>
      <c r="B657" s="8" t="s">
        <v>678</v>
      </c>
      <c r="C657" s="9" t="s">
        <v>714</v>
      </c>
      <c r="D657" s="8" t="s">
        <v>412</v>
      </c>
      <c r="E657" s="8">
        <v>6110</v>
      </c>
      <c r="F657" s="8" t="s">
        <v>490</v>
      </c>
      <c r="G657" s="9" t="s">
        <v>679</v>
      </c>
      <c r="H657" s="8" t="s">
        <v>680</v>
      </c>
      <c r="I657" s="8">
        <v>2017</v>
      </c>
      <c r="J657" s="8">
        <v>2017</v>
      </c>
      <c r="K657" s="8" t="s">
        <v>493</v>
      </c>
      <c r="L657" s="8">
        <v>786.00653499999999</v>
      </c>
      <c r="M657" s="8" t="s">
        <v>494</v>
      </c>
      <c r="N657" s="8" t="s">
        <v>495</v>
      </c>
      <c r="O657" s="8" t="s">
        <v>681</v>
      </c>
    </row>
    <row r="658" spans="1:15" ht="15.5" hidden="1" x14ac:dyDescent="0.35">
      <c r="A658" s="8" t="s">
        <v>677</v>
      </c>
      <c r="B658" s="8" t="s">
        <v>678</v>
      </c>
      <c r="C658" s="9" t="s">
        <v>714</v>
      </c>
      <c r="D658" s="8" t="s">
        <v>412</v>
      </c>
      <c r="E658" s="8">
        <v>6110</v>
      </c>
      <c r="F658" s="8" t="s">
        <v>490</v>
      </c>
      <c r="G658" s="9" t="s">
        <v>679</v>
      </c>
      <c r="H658" s="8" t="s">
        <v>680</v>
      </c>
      <c r="I658" s="8">
        <v>2018</v>
      </c>
      <c r="J658" s="8">
        <v>2018</v>
      </c>
      <c r="K658" s="8" t="s">
        <v>493</v>
      </c>
      <c r="L658" s="8">
        <v>824.16345799999999</v>
      </c>
      <c r="M658" s="8" t="s">
        <v>494</v>
      </c>
      <c r="N658" s="8" t="s">
        <v>495</v>
      </c>
      <c r="O658" s="8" t="s">
        <v>681</v>
      </c>
    </row>
    <row r="659" spans="1:15" ht="15.5" hidden="1" x14ac:dyDescent="0.35">
      <c r="A659" s="8" t="s">
        <v>677</v>
      </c>
      <c r="B659" s="8" t="s">
        <v>678</v>
      </c>
      <c r="C659" s="9" t="s">
        <v>715</v>
      </c>
      <c r="D659" s="8" t="s">
        <v>135</v>
      </c>
      <c r="E659" s="8">
        <v>6110</v>
      </c>
      <c r="F659" s="8" t="s">
        <v>490</v>
      </c>
      <c r="G659" s="9" t="s">
        <v>679</v>
      </c>
      <c r="H659" s="8" t="s">
        <v>680</v>
      </c>
      <c r="I659" s="8">
        <v>2010</v>
      </c>
      <c r="J659" s="8">
        <v>2010</v>
      </c>
      <c r="K659" s="8" t="s">
        <v>493</v>
      </c>
      <c r="L659" s="8">
        <v>543.13554799999997</v>
      </c>
      <c r="M659" s="8" t="s">
        <v>494</v>
      </c>
      <c r="N659" s="8" t="s">
        <v>495</v>
      </c>
      <c r="O659" s="8" t="s">
        <v>681</v>
      </c>
    </row>
    <row r="660" spans="1:15" ht="15.5" hidden="1" x14ac:dyDescent="0.35">
      <c r="A660" s="8" t="s">
        <v>677</v>
      </c>
      <c r="B660" s="8" t="s">
        <v>678</v>
      </c>
      <c r="C660" s="9" t="s">
        <v>715</v>
      </c>
      <c r="D660" s="8" t="s">
        <v>135</v>
      </c>
      <c r="E660" s="8">
        <v>6110</v>
      </c>
      <c r="F660" s="8" t="s">
        <v>490</v>
      </c>
      <c r="G660" s="9" t="s">
        <v>679</v>
      </c>
      <c r="H660" s="8" t="s">
        <v>680</v>
      </c>
      <c r="I660" s="8">
        <v>2011</v>
      </c>
      <c r="J660" s="8">
        <v>2011</v>
      </c>
      <c r="K660" s="8" t="s">
        <v>493</v>
      </c>
      <c r="L660" s="8">
        <v>383.47078099999999</v>
      </c>
      <c r="M660" s="8" t="s">
        <v>494</v>
      </c>
      <c r="N660" s="8" t="s">
        <v>495</v>
      </c>
      <c r="O660" s="8" t="s">
        <v>681</v>
      </c>
    </row>
    <row r="661" spans="1:15" ht="15.5" hidden="1" x14ac:dyDescent="0.35">
      <c r="A661" s="8" t="s">
        <v>677</v>
      </c>
      <c r="B661" s="8" t="s">
        <v>678</v>
      </c>
      <c r="C661" s="9" t="s">
        <v>715</v>
      </c>
      <c r="D661" s="8" t="s">
        <v>135</v>
      </c>
      <c r="E661" s="8">
        <v>6110</v>
      </c>
      <c r="F661" s="8" t="s">
        <v>490</v>
      </c>
      <c r="G661" s="9" t="s">
        <v>679</v>
      </c>
      <c r="H661" s="8" t="s">
        <v>680</v>
      </c>
      <c r="I661" s="8">
        <v>2012</v>
      </c>
      <c r="J661" s="8">
        <v>2012</v>
      </c>
      <c r="K661" s="8" t="s">
        <v>493</v>
      </c>
      <c r="L661" s="8">
        <v>387.62033700000001</v>
      </c>
      <c r="M661" s="8" t="s">
        <v>494</v>
      </c>
      <c r="N661" s="8" t="s">
        <v>495</v>
      </c>
      <c r="O661" s="8" t="s">
        <v>681</v>
      </c>
    </row>
    <row r="662" spans="1:15" ht="15.5" hidden="1" x14ac:dyDescent="0.35">
      <c r="A662" s="8" t="s">
        <v>677</v>
      </c>
      <c r="B662" s="8" t="s">
        <v>678</v>
      </c>
      <c r="C662" s="9" t="s">
        <v>715</v>
      </c>
      <c r="D662" s="8" t="s">
        <v>135</v>
      </c>
      <c r="E662" s="8">
        <v>6110</v>
      </c>
      <c r="F662" s="8" t="s">
        <v>490</v>
      </c>
      <c r="G662" s="9" t="s">
        <v>679</v>
      </c>
      <c r="H662" s="8" t="s">
        <v>680</v>
      </c>
      <c r="I662" s="8">
        <v>2013</v>
      </c>
      <c r="J662" s="8">
        <v>2013</v>
      </c>
      <c r="K662" s="8" t="s">
        <v>493</v>
      </c>
      <c r="L662" s="8">
        <v>360.713998</v>
      </c>
      <c r="M662" s="8" t="s">
        <v>494</v>
      </c>
      <c r="N662" s="8" t="s">
        <v>495</v>
      </c>
      <c r="O662" s="8" t="s">
        <v>681</v>
      </c>
    </row>
    <row r="663" spans="1:15" ht="15.5" hidden="1" x14ac:dyDescent="0.35">
      <c r="A663" s="8" t="s">
        <v>677</v>
      </c>
      <c r="B663" s="8" t="s">
        <v>678</v>
      </c>
      <c r="C663" s="9" t="s">
        <v>715</v>
      </c>
      <c r="D663" s="8" t="s">
        <v>135</v>
      </c>
      <c r="E663" s="8">
        <v>6110</v>
      </c>
      <c r="F663" s="8" t="s">
        <v>490</v>
      </c>
      <c r="G663" s="9" t="s">
        <v>679</v>
      </c>
      <c r="H663" s="8" t="s">
        <v>680</v>
      </c>
      <c r="I663" s="8">
        <v>2014</v>
      </c>
      <c r="J663" s="8">
        <v>2014</v>
      </c>
      <c r="K663" s="8" t="s">
        <v>493</v>
      </c>
      <c r="L663" s="8">
        <v>276.12283400000001</v>
      </c>
      <c r="M663" s="8" t="s">
        <v>494</v>
      </c>
      <c r="N663" s="8" t="s">
        <v>495</v>
      </c>
      <c r="O663" s="8" t="s">
        <v>681</v>
      </c>
    </row>
    <row r="664" spans="1:15" ht="15.5" hidden="1" x14ac:dyDescent="0.35">
      <c r="A664" s="8" t="s">
        <v>677</v>
      </c>
      <c r="B664" s="8" t="s">
        <v>678</v>
      </c>
      <c r="C664" s="9" t="s">
        <v>715</v>
      </c>
      <c r="D664" s="8" t="s">
        <v>135</v>
      </c>
      <c r="E664" s="8">
        <v>6110</v>
      </c>
      <c r="F664" s="8" t="s">
        <v>490</v>
      </c>
      <c r="G664" s="9" t="s">
        <v>679</v>
      </c>
      <c r="H664" s="8" t="s">
        <v>680</v>
      </c>
      <c r="I664" s="8">
        <v>2015</v>
      </c>
      <c r="J664" s="8">
        <v>2015</v>
      </c>
      <c r="K664" s="8" t="s">
        <v>493</v>
      </c>
      <c r="L664" s="8">
        <v>306.07767200000001</v>
      </c>
      <c r="M664" s="8" t="s">
        <v>494</v>
      </c>
      <c r="N664" s="8" t="s">
        <v>495</v>
      </c>
      <c r="O664" s="8" t="s">
        <v>681</v>
      </c>
    </row>
    <row r="665" spans="1:15" ht="15.5" hidden="1" x14ac:dyDescent="0.35">
      <c r="A665" s="8" t="s">
        <v>677</v>
      </c>
      <c r="B665" s="8" t="s">
        <v>678</v>
      </c>
      <c r="C665" s="9" t="s">
        <v>715</v>
      </c>
      <c r="D665" s="8" t="s">
        <v>135</v>
      </c>
      <c r="E665" s="8">
        <v>6110</v>
      </c>
      <c r="F665" s="8" t="s">
        <v>490</v>
      </c>
      <c r="G665" s="9" t="s">
        <v>679</v>
      </c>
      <c r="H665" s="8" t="s">
        <v>680</v>
      </c>
      <c r="I665" s="8">
        <v>2016</v>
      </c>
      <c r="J665" s="8">
        <v>2016</v>
      </c>
      <c r="K665" s="8" t="s">
        <v>493</v>
      </c>
      <c r="L665" s="8">
        <v>320.762137</v>
      </c>
      <c r="M665" s="8" t="s">
        <v>494</v>
      </c>
      <c r="N665" s="8" t="s">
        <v>495</v>
      </c>
      <c r="O665" s="8" t="s">
        <v>681</v>
      </c>
    </row>
    <row r="666" spans="1:15" ht="15.5" hidden="1" x14ac:dyDescent="0.35">
      <c r="A666" s="8" t="s">
        <v>677</v>
      </c>
      <c r="B666" s="8" t="s">
        <v>678</v>
      </c>
      <c r="C666" s="9" t="s">
        <v>715</v>
      </c>
      <c r="D666" s="8" t="s">
        <v>135</v>
      </c>
      <c r="E666" s="8">
        <v>6110</v>
      </c>
      <c r="F666" s="8" t="s">
        <v>490</v>
      </c>
      <c r="G666" s="9" t="s">
        <v>679</v>
      </c>
      <c r="H666" s="8" t="s">
        <v>680</v>
      </c>
      <c r="I666" s="8">
        <v>2017</v>
      </c>
      <c r="J666" s="8">
        <v>2017</v>
      </c>
      <c r="K666" s="8" t="s">
        <v>493</v>
      </c>
      <c r="L666" s="8">
        <v>316.068872</v>
      </c>
      <c r="M666" s="8" t="s">
        <v>494</v>
      </c>
      <c r="N666" s="8" t="s">
        <v>495</v>
      </c>
      <c r="O666" s="8" t="s">
        <v>681</v>
      </c>
    </row>
    <row r="667" spans="1:15" ht="15.5" hidden="1" x14ac:dyDescent="0.35">
      <c r="A667" s="8" t="s">
        <v>677</v>
      </c>
      <c r="B667" s="8" t="s">
        <v>678</v>
      </c>
      <c r="C667" s="9" t="s">
        <v>715</v>
      </c>
      <c r="D667" s="8" t="s">
        <v>135</v>
      </c>
      <c r="E667" s="8">
        <v>6110</v>
      </c>
      <c r="F667" s="8" t="s">
        <v>490</v>
      </c>
      <c r="G667" s="9" t="s">
        <v>679</v>
      </c>
      <c r="H667" s="8" t="s">
        <v>680</v>
      </c>
      <c r="I667" s="8">
        <v>2018</v>
      </c>
      <c r="J667" s="8">
        <v>2018</v>
      </c>
      <c r="K667" s="8" t="s">
        <v>493</v>
      </c>
      <c r="L667" s="8">
        <v>324.37790899999999</v>
      </c>
      <c r="M667" s="8" t="s">
        <v>494</v>
      </c>
      <c r="N667" s="8" t="s">
        <v>495</v>
      </c>
      <c r="O667" s="8" t="s">
        <v>681</v>
      </c>
    </row>
    <row r="668" spans="1:15" ht="15.5" hidden="1" x14ac:dyDescent="0.35">
      <c r="A668" s="8" t="s">
        <v>677</v>
      </c>
      <c r="B668" s="8" t="s">
        <v>678</v>
      </c>
      <c r="C668" s="9" t="s">
        <v>562</v>
      </c>
      <c r="D668" s="8" t="s">
        <v>137</v>
      </c>
      <c r="E668" s="8">
        <v>6110</v>
      </c>
      <c r="F668" s="8" t="s">
        <v>490</v>
      </c>
      <c r="G668" s="9" t="s">
        <v>679</v>
      </c>
      <c r="H668" s="8" t="s">
        <v>680</v>
      </c>
      <c r="I668" s="8">
        <v>2010</v>
      </c>
      <c r="J668" s="8">
        <v>2010</v>
      </c>
      <c r="K668" s="8" t="s">
        <v>493</v>
      </c>
      <c r="L668" s="8">
        <v>1034.663196</v>
      </c>
      <c r="M668" s="8" t="s">
        <v>494</v>
      </c>
      <c r="N668" s="8" t="s">
        <v>495</v>
      </c>
      <c r="O668" s="8" t="s">
        <v>681</v>
      </c>
    </row>
    <row r="669" spans="1:15" ht="15.5" hidden="1" x14ac:dyDescent="0.35">
      <c r="A669" s="8" t="s">
        <v>677</v>
      </c>
      <c r="B669" s="8" t="s">
        <v>678</v>
      </c>
      <c r="C669" s="9" t="s">
        <v>562</v>
      </c>
      <c r="D669" s="8" t="s">
        <v>137</v>
      </c>
      <c r="E669" s="8">
        <v>6110</v>
      </c>
      <c r="F669" s="8" t="s">
        <v>490</v>
      </c>
      <c r="G669" s="9" t="s">
        <v>679</v>
      </c>
      <c r="H669" s="8" t="s">
        <v>680</v>
      </c>
      <c r="I669" s="8">
        <v>2011</v>
      </c>
      <c r="J669" s="8">
        <v>2011</v>
      </c>
      <c r="K669" s="8" t="s">
        <v>493</v>
      </c>
      <c r="L669" s="8">
        <v>1379.5813310000001</v>
      </c>
      <c r="M669" s="8" t="s">
        <v>494</v>
      </c>
      <c r="N669" s="8" t="s">
        <v>495</v>
      </c>
      <c r="O669" s="8" t="s">
        <v>681</v>
      </c>
    </row>
    <row r="670" spans="1:15" ht="15.5" hidden="1" x14ac:dyDescent="0.35">
      <c r="A670" s="8" t="s">
        <v>677</v>
      </c>
      <c r="B670" s="8" t="s">
        <v>678</v>
      </c>
      <c r="C670" s="9" t="s">
        <v>562</v>
      </c>
      <c r="D670" s="8" t="s">
        <v>137</v>
      </c>
      <c r="E670" s="8">
        <v>6110</v>
      </c>
      <c r="F670" s="8" t="s">
        <v>490</v>
      </c>
      <c r="G670" s="9" t="s">
        <v>679</v>
      </c>
      <c r="H670" s="8" t="s">
        <v>680</v>
      </c>
      <c r="I670" s="8">
        <v>2012</v>
      </c>
      <c r="J670" s="8">
        <v>2012</v>
      </c>
      <c r="K670" s="8" t="s">
        <v>493</v>
      </c>
      <c r="L670" s="8">
        <v>1348.0443330000001</v>
      </c>
      <c r="M670" s="8" t="s">
        <v>494</v>
      </c>
      <c r="N670" s="8" t="s">
        <v>495</v>
      </c>
      <c r="O670" s="8" t="s">
        <v>681</v>
      </c>
    </row>
    <row r="671" spans="1:15" ht="15.5" hidden="1" x14ac:dyDescent="0.35">
      <c r="A671" s="8" t="s">
        <v>677</v>
      </c>
      <c r="B671" s="8" t="s">
        <v>678</v>
      </c>
      <c r="C671" s="9" t="s">
        <v>562</v>
      </c>
      <c r="D671" s="8" t="s">
        <v>137</v>
      </c>
      <c r="E671" s="8">
        <v>6110</v>
      </c>
      <c r="F671" s="8" t="s">
        <v>490</v>
      </c>
      <c r="G671" s="9" t="s">
        <v>679</v>
      </c>
      <c r="H671" s="8" t="s">
        <v>680</v>
      </c>
      <c r="I671" s="8">
        <v>2013</v>
      </c>
      <c r="J671" s="8">
        <v>2013</v>
      </c>
      <c r="K671" s="8" t="s">
        <v>493</v>
      </c>
      <c r="L671" s="8">
        <v>1481.19219</v>
      </c>
      <c r="M671" s="8" t="s">
        <v>494</v>
      </c>
      <c r="N671" s="8" t="s">
        <v>495</v>
      </c>
      <c r="O671" s="8" t="s">
        <v>681</v>
      </c>
    </row>
    <row r="672" spans="1:15" ht="15.5" hidden="1" x14ac:dyDescent="0.35">
      <c r="A672" s="8" t="s">
        <v>677</v>
      </c>
      <c r="B672" s="8" t="s">
        <v>678</v>
      </c>
      <c r="C672" s="9" t="s">
        <v>562</v>
      </c>
      <c r="D672" s="8" t="s">
        <v>137</v>
      </c>
      <c r="E672" s="8">
        <v>6110</v>
      </c>
      <c r="F672" s="8" t="s">
        <v>490</v>
      </c>
      <c r="G672" s="9" t="s">
        <v>679</v>
      </c>
      <c r="H672" s="8" t="s">
        <v>680</v>
      </c>
      <c r="I672" s="8">
        <v>2014</v>
      </c>
      <c r="J672" s="8">
        <v>2014</v>
      </c>
      <c r="K672" s="8" t="s">
        <v>493</v>
      </c>
      <c r="L672" s="8">
        <v>1502.9526470000001</v>
      </c>
      <c r="M672" s="8" t="s">
        <v>494</v>
      </c>
      <c r="N672" s="8" t="s">
        <v>495</v>
      </c>
      <c r="O672" s="8" t="s">
        <v>681</v>
      </c>
    </row>
    <row r="673" spans="1:15" ht="15.5" hidden="1" x14ac:dyDescent="0.35">
      <c r="A673" s="8" t="s">
        <v>677</v>
      </c>
      <c r="B673" s="8" t="s">
        <v>678</v>
      </c>
      <c r="C673" s="9" t="s">
        <v>562</v>
      </c>
      <c r="D673" s="8" t="s">
        <v>137</v>
      </c>
      <c r="E673" s="8">
        <v>6110</v>
      </c>
      <c r="F673" s="8" t="s">
        <v>490</v>
      </c>
      <c r="G673" s="9" t="s">
        <v>679</v>
      </c>
      <c r="H673" s="8" t="s">
        <v>680</v>
      </c>
      <c r="I673" s="8">
        <v>2015</v>
      </c>
      <c r="J673" s="8">
        <v>2015</v>
      </c>
      <c r="K673" s="8" t="s">
        <v>493</v>
      </c>
      <c r="L673" s="8">
        <v>1168.4403359999999</v>
      </c>
      <c r="M673" s="8" t="s">
        <v>494</v>
      </c>
      <c r="N673" s="8" t="s">
        <v>495</v>
      </c>
      <c r="O673" s="8" t="s">
        <v>681</v>
      </c>
    </row>
    <row r="674" spans="1:15" ht="15.5" hidden="1" x14ac:dyDescent="0.35">
      <c r="A674" s="8" t="s">
        <v>677</v>
      </c>
      <c r="B674" s="8" t="s">
        <v>678</v>
      </c>
      <c r="C674" s="9" t="s">
        <v>562</v>
      </c>
      <c r="D674" s="8" t="s">
        <v>137</v>
      </c>
      <c r="E674" s="8">
        <v>6110</v>
      </c>
      <c r="F674" s="8" t="s">
        <v>490</v>
      </c>
      <c r="G674" s="9" t="s">
        <v>679</v>
      </c>
      <c r="H674" s="8" t="s">
        <v>680</v>
      </c>
      <c r="I674" s="8">
        <v>2016</v>
      </c>
      <c r="J674" s="8">
        <v>2016</v>
      </c>
      <c r="K674" s="8" t="s">
        <v>493</v>
      </c>
      <c r="L674" s="8">
        <v>1104.833975</v>
      </c>
      <c r="M674" s="8" t="s">
        <v>494</v>
      </c>
      <c r="N674" s="8" t="s">
        <v>495</v>
      </c>
      <c r="O674" s="8" t="s">
        <v>681</v>
      </c>
    </row>
    <row r="675" spans="1:15" ht="15.5" hidden="1" x14ac:dyDescent="0.35">
      <c r="A675" s="8" t="s">
        <v>677</v>
      </c>
      <c r="B675" s="8" t="s">
        <v>678</v>
      </c>
      <c r="C675" s="9" t="s">
        <v>562</v>
      </c>
      <c r="D675" s="8" t="s">
        <v>137</v>
      </c>
      <c r="E675" s="8">
        <v>6110</v>
      </c>
      <c r="F675" s="8" t="s">
        <v>490</v>
      </c>
      <c r="G675" s="9" t="s">
        <v>679</v>
      </c>
      <c r="H675" s="8" t="s">
        <v>680</v>
      </c>
      <c r="I675" s="8">
        <v>2017</v>
      </c>
      <c r="J675" s="8">
        <v>2017</v>
      </c>
      <c r="K675" s="8" t="s">
        <v>493</v>
      </c>
      <c r="L675" s="8">
        <v>1013.564309</v>
      </c>
      <c r="M675" s="8" t="s">
        <v>494</v>
      </c>
      <c r="N675" s="8" t="s">
        <v>495</v>
      </c>
      <c r="O675" s="8" t="s">
        <v>681</v>
      </c>
    </row>
    <row r="676" spans="1:15" ht="15.5" hidden="1" x14ac:dyDescent="0.35">
      <c r="A676" s="8" t="s">
        <v>677</v>
      </c>
      <c r="B676" s="8" t="s">
        <v>678</v>
      </c>
      <c r="C676" s="9" t="s">
        <v>562</v>
      </c>
      <c r="D676" s="8" t="s">
        <v>137</v>
      </c>
      <c r="E676" s="8">
        <v>6110</v>
      </c>
      <c r="F676" s="8" t="s">
        <v>490</v>
      </c>
      <c r="G676" s="9" t="s">
        <v>679</v>
      </c>
      <c r="H676" s="8" t="s">
        <v>680</v>
      </c>
      <c r="I676" s="8">
        <v>2018</v>
      </c>
      <c r="J676" s="8">
        <v>2018</v>
      </c>
      <c r="K676" s="8" t="s">
        <v>493</v>
      </c>
      <c r="L676" s="8">
        <v>1190.102124</v>
      </c>
      <c r="M676" s="8" t="s">
        <v>494</v>
      </c>
      <c r="N676" s="8" t="s">
        <v>495</v>
      </c>
      <c r="O676" s="8" t="s">
        <v>681</v>
      </c>
    </row>
    <row r="677" spans="1:15" ht="15.5" hidden="1" x14ac:dyDescent="0.35">
      <c r="A677" s="8" t="s">
        <v>677</v>
      </c>
      <c r="B677" s="8" t="s">
        <v>678</v>
      </c>
      <c r="C677" s="9" t="s">
        <v>563</v>
      </c>
      <c r="D677" s="8" t="s">
        <v>139</v>
      </c>
      <c r="E677" s="8">
        <v>6110</v>
      </c>
      <c r="F677" s="8" t="s">
        <v>490</v>
      </c>
      <c r="G677" s="9" t="s">
        <v>679</v>
      </c>
      <c r="H677" s="8" t="s">
        <v>680</v>
      </c>
      <c r="I677" s="8">
        <v>2010</v>
      </c>
      <c r="J677" s="8">
        <v>2010</v>
      </c>
      <c r="K677" s="8" t="s">
        <v>493</v>
      </c>
      <c r="L677" s="8">
        <v>27296.388043999999</v>
      </c>
      <c r="M677" s="8" t="s">
        <v>494</v>
      </c>
      <c r="N677" s="8" t="s">
        <v>495</v>
      </c>
      <c r="O677" s="8" t="s">
        <v>681</v>
      </c>
    </row>
    <row r="678" spans="1:15" ht="15.5" hidden="1" x14ac:dyDescent="0.35">
      <c r="A678" s="8" t="s">
        <v>677</v>
      </c>
      <c r="B678" s="8" t="s">
        <v>678</v>
      </c>
      <c r="C678" s="9" t="s">
        <v>563</v>
      </c>
      <c r="D678" s="8" t="s">
        <v>139</v>
      </c>
      <c r="E678" s="8">
        <v>6110</v>
      </c>
      <c r="F678" s="8" t="s">
        <v>490</v>
      </c>
      <c r="G678" s="9" t="s">
        <v>679</v>
      </c>
      <c r="H678" s="8" t="s">
        <v>680</v>
      </c>
      <c r="I678" s="8">
        <v>2011</v>
      </c>
      <c r="J678" s="8">
        <v>2011</v>
      </c>
      <c r="K678" s="8" t="s">
        <v>493</v>
      </c>
      <c r="L678" s="8">
        <v>34074.957925000002</v>
      </c>
      <c r="M678" s="8" t="s">
        <v>494</v>
      </c>
      <c r="N678" s="8" t="s">
        <v>495</v>
      </c>
      <c r="O678" s="8" t="s">
        <v>681</v>
      </c>
    </row>
    <row r="679" spans="1:15" ht="15.5" hidden="1" x14ac:dyDescent="0.35">
      <c r="A679" s="8" t="s">
        <v>677</v>
      </c>
      <c r="B679" s="8" t="s">
        <v>678</v>
      </c>
      <c r="C679" s="9" t="s">
        <v>563</v>
      </c>
      <c r="D679" s="8" t="s">
        <v>139</v>
      </c>
      <c r="E679" s="8">
        <v>6110</v>
      </c>
      <c r="F679" s="8" t="s">
        <v>490</v>
      </c>
      <c r="G679" s="9" t="s">
        <v>679</v>
      </c>
      <c r="H679" s="8" t="s">
        <v>680</v>
      </c>
      <c r="I679" s="8">
        <v>2012</v>
      </c>
      <c r="J679" s="8">
        <v>2012</v>
      </c>
      <c r="K679" s="8" t="s">
        <v>493</v>
      </c>
      <c r="L679" s="8">
        <v>29909.021425999999</v>
      </c>
      <c r="M679" s="8" t="s">
        <v>494</v>
      </c>
      <c r="N679" s="8" t="s">
        <v>495</v>
      </c>
      <c r="O679" s="8" t="s">
        <v>681</v>
      </c>
    </row>
    <row r="680" spans="1:15" ht="15.5" hidden="1" x14ac:dyDescent="0.35">
      <c r="A680" s="8" t="s">
        <v>677</v>
      </c>
      <c r="B680" s="8" t="s">
        <v>678</v>
      </c>
      <c r="C680" s="9" t="s">
        <v>563</v>
      </c>
      <c r="D680" s="8" t="s">
        <v>139</v>
      </c>
      <c r="E680" s="8">
        <v>6110</v>
      </c>
      <c r="F680" s="8" t="s">
        <v>490</v>
      </c>
      <c r="G680" s="9" t="s">
        <v>679</v>
      </c>
      <c r="H680" s="8" t="s">
        <v>680</v>
      </c>
      <c r="I680" s="8">
        <v>2013</v>
      </c>
      <c r="J680" s="8">
        <v>2013</v>
      </c>
      <c r="K680" s="8" t="s">
        <v>493</v>
      </c>
      <c r="L680" s="8">
        <v>35186.452795999998</v>
      </c>
      <c r="M680" s="8" t="s">
        <v>494</v>
      </c>
      <c r="N680" s="8" t="s">
        <v>495</v>
      </c>
      <c r="O680" s="8" t="s">
        <v>681</v>
      </c>
    </row>
    <row r="681" spans="1:15" ht="15.5" hidden="1" x14ac:dyDescent="0.35">
      <c r="A681" s="8" t="s">
        <v>677</v>
      </c>
      <c r="B681" s="8" t="s">
        <v>678</v>
      </c>
      <c r="C681" s="9" t="s">
        <v>563</v>
      </c>
      <c r="D681" s="8" t="s">
        <v>139</v>
      </c>
      <c r="E681" s="8">
        <v>6110</v>
      </c>
      <c r="F681" s="8" t="s">
        <v>490</v>
      </c>
      <c r="G681" s="9" t="s">
        <v>679</v>
      </c>
      <c r="H681" s="8" t="s">
        <v>680</v>
      </c>
      <c r="I681" s="8">
        <v>2014</v>
      </c>
      <c r="J681" s="8">
        <v>2014</v>
      </c>
      <c r="K681" s="8" t="s">
        <v>493</v>
      </c>
      <c r="L681" s="8">
        <v>35131.909461000003</v>
      </c>
      <c r="M681" s="8" t="s">
        <v>494</v>
      </c>
      <c r="N681" s="8" t="s">
        <v>495</v>
      </c>
      <c r="O681" s="8" t="s">
        <v>681</v>
      </c>
    </row>
    <row r="682" spans="1:15" ht="15.5" hidden="1" x14ac:dyDescent="0.35">
      <c r="A682" s="8" t="s">
        <v>677</v>
      </c>
      <c r="B682" s="8" t="s">
        <v>678</v>
      </c>
      <c r="C682" s="9" t="s">
        <v>563</v>
      </c>
      <c r="D682" s="8" t="s">
        <v>139</v>
      </c>
      <c r="E682" s="8">
        <v>6110</v>
      </c>
      <c r="F682" s="8" t="s">
        <v>490</v>
      </c>
      <c r="G682" s="9" t="s">
        <v>679</v>
      </c>
      <c r="H682" s="8" t="s">
        <v>680</v>
      </c>
      <c r="I682" s="8">
        <v>2015</v>
      </c>
      <c r="J682" s="8">
        <v>2015</v>
      </c>
      <c r="K682" s="8" t="s">
        <v>493</v>
      </c>
      <c r="L682" s="8">
        <v>22978.754585999999</v>
      </c>
      <c r="M682" s="8" t="s">
        <v>494</v>
      </c>
      <c r="N682" s="8" t="s">
        <v>495</v>
      </c>
      <c r="O682" s="8" t="s">
        <v>681</v>
      </c>
    </row>
    <row r="683" spans="1:15" ht="15.5" hidden="1" x14ac:dyDescent="0.35">
      <c r="A683" s="8" t="s">
        <v>677</v>
      </c>
      <c r="B683" s="8" t="s">
        <v>678</v>
      </c>
      <c r="C683" s="9" t="s">
        <v>563</v>
      </c>
      <c r="D683" s="8" t="s">
        <v>139</v>
      </c>
      <c r="E683" s="8">
        <v>6110</v>
      </c>
      <c r="F683" s="8" t="s">
        <v>490</v>
      </c>
      <c r="G683" s="9" t="s">
        <v>679</v>
      </c>
      <c r="H683" s="8" t="s">
        <v>680</v>
      </c>
      <c r="I683" s="8">
        <v>2016</v>
      </c>
      <c r="J683" s="8">
        <v>2016</v>
      </c>
      <c r="K683" s="8" t="s">
        <v>493</v>
      </c>
      <c r="L683" s="8">
        <v>24209.236260000001</v>
      </c>
      <c r="M683" s="8" t="s">
        <v>494</v>
      </c>
      <c r="N683" s="8" t="s">
        <v>495</v>
      </c>
      <c r="O683" s="8" t="s">
        <v>681</v>
      </c>
    </row>
    <row r="684" spans="1:15" ht="15.5" hidden="1" x14ac:dyDescent="0.35">
      <c r="A684" s="8" t="s">
        <v>677</v>
      </c>
      <c r="B684" s="8" t="s">
        <v>678</v>
      </c>
      <c r="C684" s="9" t="s">
        <v>563</v>
      </c>
      <c r="D684" s="8" t="s">
        <v>139</v>
      </c>
      <c r="E684" s="8">
        <v>6110</v>
      </c>
      <c r="F684" s="8" t="s">
        <v>490</v>
      </c>
      <c r="G684" s="9" t="s">
        <v>679</v>
      </c>
      <c r="H684" s="8" t="s">
        <v>680</v>
      </c>
      <c r="I684" s="8">
        <v>2017</v>
      </c>
      <c r="J684" s="8">
        <v>2017</v>
      </c>
      <c r="K684" s="8" t="s">
        <v>493</v>
      </c>
      <c r="L684" s="8">
        <v>30478.798140999999</v>
      </c>
      <c r="M684" s="8" t="s">
        <v>494</v>
      </c>
      <c r="N684" s="8" t="s">
        <v>495</v>
      </c>
      <c r="O684" s="8" t="s">
        <v>681</v>
      </c>
    </row>
    <row r="685" spans="1:15" ht="15.5" hidden="1" x14ac:dyDescent="0.35">
      <c r="A685" s="8" t="s">
        <v>677</v>
      </c>
      <c r="B685" s="8" t="s">
        <v>678</v>
      </c>
      <c r="C685" s="9" t="s">
        <v>563</v>
      </c>
      <c r="D685" s="8" t="s">
        <v>139</v>
      </c>
      <c r="E685" s="8">
        <v>6110</v>
      </c>
      <c r="F685" s="8" t="s">
        <v>490</v>
      </c>
      <c r="G685" s="9" t="s">
        <v>679</v>
      </c>
      <c r="H685" s="8" t="s">
        <v>680</v>
      </c>
      <c r="I685" s="8">
        <v>2018</v>
      </c>
      <c r="J685" s="8">
        <v>2018</v>
      </c>
      <c r="K685" s="8" t="s">
        <v>493</v>
      </c>
      <c r="L685" s="8">
        <v>30357.616629</v>
      </c>
      <c r="M685" s="8" t="s">
        <v>494</v>
      </c>
      <c r="N685" s="8" t="s">
        <v>495</v>
      </c>
      <c r="O685" s="8" t="s">
        <v>681</v>
      </c>
    </row>
    <row r="686" spans="1:15" ht="15.5" hidden="1" x14ac:dyDescent="0.35">
      <c r="A686" s="8" t="s">
        <v>677</v>
      </c>
      <c r="B686" s="8" t="s">
        <v>678</v>
      </c>
      <c r="C686" s="9" t="s">
        <v>564</v>
      </c>
      <c r="D686" s="8" t="s">
        <v>141</v>
      </c>
      <c r="E686" s="8">
        <v>6110</v>
      </c>
      <c r="F686" s="8" t="s">
        <v>490</v>
      </c>
      <c r="G686" s="9" t="s">
        <v>679</v>
      </c>
      <c r="H686" s="8" t="s">
        <v>680</v>
      </c>
      <c r="I686" s="8">
        <v>2010</v>
      </c>
      <c r="J686" s="8">
        <v>2010</v>
      </c>
      <c r="K686" s="8" t="s">
        <v>493</v>
      </c>
      <c r="L686" s="8">
        <v>11276.315486</v>
      </c>
      <c r="M686" s="8" t="s">
        <v>494</v>
      </c>
      <c r="N686" s="8" t="s">
        <v>495</v>
      </c>
      <c r="O686" s="8" t="s">
        <v>681</v>
      </c>
    </row>
    <row r="687" spans="1:15" ht="15.5" hidden="1" x14ac:dyDescent="0.35">
      <c r="A687" s="8" t="s">
        <v>677</v>
      </c>
      <c r="B687" s="8" t="s">
        <v>678</v>
      </c>
      <c r="C687" s="9" t="s">
        <v>564</v>
      </c>
      <c r="D687" s="8" t="s">
        <v>141</v>
      </c>
      <c r="E687" s="8">
        <v>6110</v>
      </c>
      <c r="F687" s="8" t="s">
        <v>490</v>
      </c>
      <c r="G687" s="9" t="s">
        <v>679</v>
      </c>
      <c r="H687" s="8" t="s">
        <v>680</v>
      </c>
      <c r="I687" s="8">
        <v>2011</v>
      </c>
      <c r="J687" s="8">
        <v>2011</v>
      </c>
      <c r="K687" s="8" t="s">
        <v>493</v>
      </c>
      <c r="L687" s="8">
        <v>11702.986014</v>
      </c>
      <c r="M687" s="8" t="s">
        <v>494</v>
      </c>
      <c r="N687" s="8" t="s">
        <v>495</v>
      </c>
      <c r="O687" s="8" t="s">
        <v>681</v>
      </c>
    </row>
    <row r="688" spans="1:15" ht="15.5" hidden="1" x14ac:dyDescent="0.35">
      <c r="A688" s="8" t="s">
        <v>677</v>
      </c>
      <c r="B688" s="8" t="s">
        <v>678</v>
      </c>
      <c r="C688" s="9" t="s">
        <v>564</v>
      </c>
      <c r="D688" s="8" t="s">
        <v>141</v>
      </c>
      <c r="E688" s="8">
        <v>6110</v>
      </c>
      <c r="F688" s="8" t="s">
        <v>490</v>
      </c>
      <c r="G688" s="9" t="s">
        <v>679</v>
      </c>
      <c r="H688" s="8" t="s">
        <v>680</v>
      </c>
      <c r="I688" s="8">
        <v>2012</v>
      </c>
      <c r="J688" s="8">
        <v>2012</v>
      </c>
      <c r="K688" s="8" t="s">
        <v>493</v>
      </c>
      <c r="L688" s="8">
        <v>11602.154412</v>
      </c>
      <c r="M688" s="8" t="s">
        <v>494</v>
      </c>
      <c r="N688" s="8" t="s">
        <v>495</v>
      </c>
      <c r="O688" s="8" t="s">
        <v>681</v>
      </c>
    </row>
    <row r="689" spans="1:15" ht="15.5" hidden="1" x14ac:dyDescent="0.35">
      <c r="A689" s="8" t="s">
        <v>677</v>
      </c>
      <c r="B689" s="8" t="s">
        <v>678</v>
      </c>
      <c r="C689" s="9" t="s">
        <v>564</v>
      </c>
      <c r="D689" s="8" t="s">
        <v>141</v>
      </c>
      <c r="E689" s="8">
        <v>6110</v>
      </c>
      <c r="F689" s="8" t="s">
        <v>490</v>
      </c>
      <c r="G689" s="9" t="s">
        <v>679</v>
      </c>
      <c r="H689" s="8" t="s">
        <v>680</v>
      </c>
      <c r="I689" s="8">
        <v>2013</v>
      </c>
      <c r="J689" s="8">
        <v>2013</v>
      </c>
      <c r="K689" s="8" t="s">
        <v>493</v>
      </c>
      <c r="L689" s="8">
        <v>12942.101366999999</v>
      </c>
      <c r="M689" s="8" t="s">
        <v>494</v>
      </c>
      <c r="N689" s="8" t="s">
        <v>495</v>
      </c>
      <c r="O689" s="8" t="s">
        <v>681</v>
      </c>
    </row>
    <row r="690" spans="1:15" ht="15.5" hidden="1" x14ac:dyDescent="0.35">
      <c r="A690" s="8" t="s">
        <v>677</v>
      </c>
      <c r="B690" s="8" t="s">
        <v>678</v>
      </c>
      <c r="C690" s="9" t="s">
        <v>564</v>
      </c>
      <c r="D690" s="8" t="s">
        <v>141</v>
      </c>
      <c r="E690" s="8">
        <v>6110</v>
      </c>
      <c r="F690" s="8" t="s">
        <v>490</v>
      </c>
      <c r="G690" s="9" t="s">
        <v>679</v>
      </c>
      <c r="H690" s="8" t="s">
        <v>680</v>
      </c>
      <c r="I690" s="8">
        <v>2014</v>
      </c>
      <c r="J690" s="8">
        <v>2014</v>
      </c>
      <c r="K690" s="8" t="s">
        <v>493</v>
      </c>
      <c r="L690" s="8">
        <v>10720.156836</v>
      </c>
      <c r="M690" s="8" t="s">
        <v>494</v>
      </c>
      <c r="N690" s="8" t="s">
        <v>495</v>
      </c>
      <c r="O690" s="8" t="s">
        <v>681</v>
      </c>
    </row>
    <row r="691" spans="1:15" ht="15.5" hidden="1" x14ac:dyDescent="0.35">
      <c r="A691" s="8" t="s">
        <v>677</v>
      </c>
      <c r="B691" s="8" t="s">
        <v>678</v>
      </c>
      <c r="C691" s="9" t="s">
        <v>564</v>
      </c>
      <c r="D691" s="8" t="s">
        <v>141</v>
      </c>
      <c r="E691" s="8">
        <v>6110</v>
      </c>
      <c r="F691" s="8" t="s">
        <v>490</v>
      </c>
      <c r="G691" s="9" t="s">
        <v>679</v>
      </c>
      <c r="H691" s="8" t="s">
        <v>680</v>
      </c>
      <c r="I691" s="8">
        <v>2015</v>
      </c>
      <c r="J691" s="8">
        <v>2015</v>
      </c>
      <c r="K691" s="8" t="s">
        <v>493</v>
      </c>
      <c r="L691" s="8">
        <v>9957.8685740000001</v>
      </c>
      <c r="M691" s="8" t="s">
        <v>494</v>
      </c>
      <c r="N691" s="8" t="s">
        <v>495</v>
      </c>
      <c r="O691" s="8" t="s">
        <v>681</v>
      </c>
    </row>
    <row r="692" spans="1:15" ht="15.5" hidden="1" x14ac:dyDescent="0.35">
      <c r="A692" s="8" t="s">
        <v>677</v>
      </c>
      <c r="B692" s="8" t="s">
        <v>678</v>
      </c>
      <c r="C692" s="9" t="s">
        <v>564</v>
      </c>
      <c r="D692" s="8" t="s">
        <v>141</v>
      </c>
      <c r="E692" s="8">
        <v>6110</v>
      </c>
      <c r="F692" s="8" t="s">
        <v>490</v>
      </c>
      <c r="G692" s="9" t="s">
        <v>679</v>
      </c>
      <c r="H692" s="8" t="s">
        <v>680</v>
      </c>
      <c r="I692" s="8">
        <v>2016</v>
      </c>
      <c r="J692" s="8">
        <v>2016</v>
      </c>
      <c r="K692" s="8" t="s">
        <v>493</v>
      </c>
      <c r="L692" s="8">
        <v>11539.331405999999</v>
      </c>
      <c r="M692" s="8" t="s">
        <v>494</v>
      </c>
      <c r="N692" s="8" t="s">
        <v>495</v>
      </c>
      <c r="O692" s="8" t="s">
        <v>681</v>
      </c>
    </row>
    <row r="693" spans="1:15" ht="15.5" hidden="1" x14ac:dyDescent="0.35">
      <c r="A693" s="8" t="s">
        <v>677</v>
      </c>
      <c r="B693" s="8" t="s">
        <v>678</v>
      </c>
      <c r="C693" s="9" t="s">
        <v>564</v>
      </c>
      <c r="D693" s="8" t="s">
        <v>141</v>
      </c>
      <c r="E693" s="8">
        <v>6110</v>
      </c>
      <c r="F693" s="8" t="s">
        <v>490</v>
      </c>
      <c r="G693" s="9" t="s">
        <v>679</v>
      </c>
      <c r="H693" s="8" t="s">
        <v>680</v>
      </c>
      <c r="I693" s="8">
        <v>2017</v>
      </c>
      <c r="J693" s="8">
        <v>2017</v>
      </c>
      <c r="K693" s="8" t="s">
        <v>493</v>
      </c>
      <c r="L693" s="8">
        <v>11619.718214</v>
      </c>
      <c r="M693" s="8" t="s">
        <v>494</v>
      </c>
      <c r="N693" s="8" t="s">
        <v>495</v>
      </c>
      <c r="O693" s="8" t="s">
        <v>681</v>
      </c>
    </row>
    <row r="694" spans="1:15" ht="15.5" hidden="1" x14ac:dyDescent="0.35">
      <c r="A694" s="8" t="s">
        <v>677</v>
      </c>
      <c r="B694" s="8" t="s">
        <v>678</v>
      </c>
      <c r="C694" s="9" t="s">
        <v>564</v>
      </c>
      <c r="D694" s="8" t="s">
        <v>141</v>
      </c>
      <c r="E694" s="8">
        <v>6110</v>
      </c>
      <c r="F694" s="8" t="s">
        <v>490</v>
      </c>
      <c r="G694" s="9" t="s">
        <v>679</v>
      </c>
      <c r="H694" s="8" t="s">
        <v>680</v>
      </c>
      <c r="I694" s="8">
        <v>2018</v>
      </c>
      <c r="J694" s="8">
        <v>2018</v>
      </c>
      <c r="K694" s="8" t="s">
        <v>493</v>
      </c>
      <c r="L694" s="8">
        <v>11974.211207</v>
      </c>
      <c r="M694" s="8" t="s">
        <v>494</v>
      </c>
      <c r="N694" s="8" t="s">
        <v>495</v>
      </c>
      <c r="O694" s="8" t="s">
        <v>681</v>
      </c>
    </row>
    <row r="695" spans="1:15" ht="15.5" hidden="1" x14ac:dyDescent="0.35">
      <c r="A695" s="8" t="s">
        <v>677</v>
      </c>
      <c r="B695" s="8" t="s">
        <v>678</v>
      </c>
      <c r="C695" s="9" t="s">
        <v>565</v>
      </c>
      <c r="D695" s="8" t="s">
        <v>143</v>
      </c>
      <c r="E695" s="8">
        <v>6110</v>
      </c>
      <c r="F695" s="8" t="s">
        <v>490</v>
      </c>
      <c r="G695" s="9" t="s">
        <v>679</v>
      </c>
      <c r="H695" s="8" t="s">
        <v>680</v>
      </c>
      <c r="I695" s="8">
        <v>2010</v>
      </c>
      <c r="J695" s="8">
        <v>2010</v>
      </c>
      <c r="K695" s="8" t="s">
        <v>493</v>
      </c>
      <c r="L695" s="8">
        <v>8633.6801340000002</v>
      </c>
      <c r="M695" s="8" t="s">
        <v>494</v>
      </c>
      <c r="N695" s="8" t="s">
        <v>495</v>
      </c>
      <c r="O695" s="8" t="s">
        <v>681</v>
      </c>
    </row>
    <row r="696" spans="1:15" ht="15.5" hidden="1" x14ac:dyDescent="0.35">
      <c r="A696" s="8" t="s">
        <v>677</v>
      </c>
      <c r="B696" s="8" t="s">
        <v>678</v>
      </c>
      <c r="C696" s="9" t="s">
        <v>565</v>
      </c>
      <c r="D696" s="8" t="s">
        <v>143</v>
      </c>
      <c r="E696" s="8">
        <v>6110</v>
      </c>
      <c r="F696" s="8" t="s">
        <v>490</v>
      </c>
      <c r="G696" s="9" t="s">
        <v>679</v>
      </c>
      <c r="H696" s="8" t="s">
        <v>680</v>
      </c>
      <c r="I696" s="8">
        <v>2011</v>
      </c>
      <c r="J696" s="8">
        <v>2011</v>
      </c>
      <c r="K696" s="8" t="s">
        <v>493</v>
      </c>
      <c r="L696" s="8">
        <v>8492.0947230000002</v>
      </c>
      <c r="M696" s="8" t="s">
        <v>494</v>
      </c>
      <c r="N696" s="8" t="s">
        <v>495</v>
      </c>
      <c r="O696" s="8" t="s">
        <v>681</v>
      </c>
    </row>
    <row r="697" spans="1:15" ht="15.5" hidden="1" x14ac:dyDescent="0.35">
      <c r="A697" s="8" t="s">
        <v>677</v>
      </c>
      <c r="B697" s="8" t="s">
        <v>678</v>
      </c>
      <c r="C697" s="9" t="s">
        <v>565</v>
      </c>
      <c r="D697" s="8" t="s">
        <v>143</v>
      </c>
      <c r="E697" s="8">
        <v>6110</v>
      </c>
      <c r="F697" s="8" t="s">
        <v>490</v>
      </c>
      <c r="G697" s="9" t="s">
        <v>679</v>
      </c>
      <c r="H697" s="8" t="s">
        <v>680</v>
      </c>
      <c r="I697" s="8">
        <v>2012</v>
      </c>
      <c r="J697" s="8">
        <v>2012</v>
      </c>
      <c r="K697" s="8" t="s">
        <v>493</v>
      </c>
      <c r="L697" s="8">
        <v>7954.1461339999996</v>
      </c>
      <c r="M697" s="8" t="s">
        <v>494</v>
      </c>
      <c r="N697" s="8" t="s">
        <v>495</v>
      </c>
      <c r="O697" s="8" t="s">
        <v>681</v>
      </c>
    </row>
    <row r="698" spans="1:15" ht="15.5" hidden="1" x14ac:dyDescent="0.35">
      <c r="A698" s="8" t="s">
        <v>677</v>
      </c>
      <c r="B698" s="8" t="s">
        <v>678</v>
      </c>
      <c r="C698" s="9" t="s">
        <v>565</v>
      </c>
      <c r="D698" s="8" t="s">
        <v>143</v>
      </c>
      <c r="E698" s="8">
        <v>6110</v>
      </c>
      <c r="F698" s="8" t="s">
        <v>490</v>
      </c>
      <c r="G698" s="9" t="s">
        <v>679</v>
      </c>
      <c r="H698" s="8" t="s">
        <v>680</v>
      </c>
      <c r="I698" s="8">
        <v>2013</v>
      </c>
      <c r="J698" s="8">
        <v>2013</v>
      </c>
      <c r="K698" s="8" t="s">
        <v>493</v>
      </c>
      <c r="L698" s="8">
        <v>7693.077252</v>
      </c>
      <c r="M698" s="8" t="s">
        <v>494</v>
      </c>
      <c r="N698" s="8" t="s">
        <v>495</v>
      </c>
      <c r="O698" s="8" t="s">
        <v>681</v>
      </c>
    </row>
    <row r="699" spans="1:15" ht="15.5" hidden="1" x14ac:dyDescent="0.35">
      <c r="A699" s="8" t="s">
        <v>677</v>
      </c>
      <c r="B699" s="8" t="s">
        <v>678</v>
      </c>
      <c r="C699" s="9" t="s">
        <v>565</v>
      </c>
      <c r="D699" s="8" t="s">
        <v>143</v>
      </c>
      <c r="E699" s="8">
        <v>6110</v>
      </c>
      <c r="F699" s="8" t="s">
        <v>490</v>
      </c>
      <c r="G699" s="9" t="s">
        <v>679</v>
      </c>
      <c r="H699" s="8" t="s">
        <v>680</v>
      </c>
      <c r="I699" s="8">
        <v>2014</v>
      </c>
      <c r="J699" s="8">
        <v>2014</v>
      </c>
      <c r="K699" s="8" t="s">
        <v>493</v>
      </c>
      <c r="L699" s="8">
        <v>8053.8193609999998</v>
      </c>
      <c r="M699" s="8" t="s">
        <v>494</v>
      </c>
      <c r="N699" s="8" t="s">
        <v>495</v>
      </c>
      <c r="O699" s="8" t="s">
        <v>681</v>
      </c>
    </row>
    <row r="700" spans="1:15" ht="15.5" hidden="1" x14ac:dyDescent="0.35">
      <c r="A700" s="8" t="s">
        <v>677</v>
      </c>
      <c r="B700" s="8" t="s">
        <v>678</v>
      </c>
      <c r="C700" s="9" t="s">
        <v>565</v>
      </c>
      <c r="D700" s="8" t="s">
        <v>143</v>
      </c>
      <c r="E700" s="8">
        <v>6110</v>
      </c>
      <c r="F700" s="8" t="s">
        <v>490</v>
      </c>
      <c r="G700" s="9" t="s">
        <v>679</v>
      </c>
      <c r="H700" s="8" t="s">
        <v>680</v>
      </c>
      <c r="I700" s="8">
        <v>2015</v>
      </c>
      <c r="J700" s="8">
        <v>2015</v>
      </c>
      <c r="K700" s="8" t="s">
        <v>493</v>
      </c>
      <c r="L700" s="8">
        <v>7464.1712509999998</v>
      </c>
      <c r="M700" s="8" t="s">
        <v>494</v>
      </c>
      <c r="N700" s="8" t="s">
        <v>495</v>
      </c>
      <c r="O700" s="8" t="s">
        <v>681</v>
      </c>
    </row>
    <row r="701" spans="1:15" ht="15.5" hidden="1" x14ac:dyDescent="0.35">
      <c r="A701" s="8" t="s">
        <v>677</v>
      </c>
      <c r="B701" s="8" t="s">
        <v>678</v>
      </c>
      <c r="C701" s="9" t="s">
        <v>565</v>
      </c>
      <c r="D701" s="8" t="s">
        <v>143</v>
      </c>
      <c r="E701" s="8">
        <v>6110</v>
      </c>
      <c r="F701" s="8" t="s">
        <v>490</v>
      </c>
      <c r="G701" s="9" t="s">
        <v>679</v>
      </c>
      <c r="H701" s="8" t="s">
        <v>680</v>
      </c>
      <c r="I701" s="8">
        <v>2016</v>
      </c>
      <c r="J701" s="8">
        <v>2016</v>
      </c>
      <c r="K701" s="8" t="s">
        <v>493</v>
      </c>
      <c r="L701" s="8">
        <v>6983.6130309999999</v>
      </c>
      <c r="M701" s="8" t="s">
        <v>494</v>
      </c>
      <c r="N701" s="8" t="s">
        <v>495</v>
      </c>
      <c r="O701" s="8" t="s">
        <v>681</v>
      </c>
    </row>
    <row r="702" spans="1:15" ht="15.5" hidden="1" x14ac:dyDescent="0.35">
      <c r="A702" s="8" t="s">
        <v>677</v>
      </c>
      <c r="B702" s="8" t="s">
        <v>678</v>
      </c>
      <c r="C702" s="9" t="s">
        <v>565</v>
      </c>
      <c r="D702" s="8" t="s">
        <v>143</v>
      </c>
      <c r="E702" s="8">
        <v>6110</v>
      </c>
      <c r="F702" s="8" t="s">
        <v>490</v>
      </c>
      <c r="G702" s="9" t="s">
        <v>679</v>
      </c>
      <c r="H702" s="8" t="s">
        <v>680</v>
      </c>
      <c r="I702" s="8">
        <v>2017</v>
      </c>
      <c r="J702" s="8">
        <v>2017</v>
      </c>
      <c r="K702" s="8" t="s">
        <v>493</v>
      </c>
      <c r="L702" s="8">
        <v>7538.6562080000003</v>
      </c>
      <c r="M702" s="8" t="s">
        <v>494</v>
      </c>
      <c r="N702" s="8" t="s">
        <v>495</v>
      </c>
      <c r="O702" s="8" t="s">
        <v>681</v>
      </c>
    </row>
    <row r="703" spans="1:15" ht="15.5" hidden="1" x14ac:dyDescent="0.35">
      <c r="A703" s="8" t="s">
        <v>677</v>
      </c>
      <c r="B703" s="8" t="s">
        <v>678</v>
      </c>
      <c r="C703" s="9" t="s">
        <v>565</v>
      </c>
      <c r="D703" s="8" t="s">
        <v>143</v>
      </c>
      <c r="E703" s="8">
        <v>6110</v>
      </c>
      <c r="F703" s="8" t="s">
        <v>490</v>
      </c>
      <c r="G703" s="9" t="s">
        <v>679</v>
      </c>
      <c r="H703" s="8" t="s">
        <v>680</v>
      </c>
      <c r="I703" s="8">
        <v>2018</v>
      </c>
      <c r="J703" s="8">
        <v>2018</v>
      </c>
      <c r="K703" s="8" t="s">
        <v>493</v>
      </c>
      <c r="L703" s="8">
        <v>8113.0789489999997</v>
      </c>
      <c r="M703" s="8" t="s">
        <v>494</v>
      </c>
      <c r="N703" s="8" t="s">
        <v>495</v>
      </c>
      <c r="O703" s="8" t="s">
        <v>681</v>
      </c>
    </row>
    <row r="704" spans="1:15" ht="15.5" hidden="1" x14ac:dyDescent="0.35">
      <c r="A704" s="8" t="s">
        <v>677</v>
      </c>
      <c r="B704" s="8" t="s">
        <v>678</v>
      </c>
      <c r="C704" s="9" t="s">
        <v>716</v>
      </c>
      <c r="D704" s="8" t="s">
        <v>717</v>
      </c>
      <c r="E704" s="8">
        <v>6110</v>
      </c>
      <c r="F704" s="8" t="s">
        <v>490</v>
      </c>
      <c r="G704" s="9" t="s">
        <v>679</v>
      </c>
      <c r="H704" s="8" t="s">
        <v>680</v>
      </c>
      <c r="I704" s="8">
        <v>2010</v>
      </c>
      <c r="J704" s="8">
        <v>2010</v>
      </c>
      <c r="K704" s="8" t="s">
        <v>493</v>
      </c>
      <c r="L704" s="8">
        <v>335.37959599999999</v>
      </c>
      <c r="M704" s="8" t="s">
        <v>494</v>
      </c>
      <c r="N704" s="8" t="s">
        <v>495</v>
      </c>
      <c r="O704" s="8" t="s">
        <v>681</v>
      </c>
    </row>
    <row r="705" spans="1:15" ht="15.5" hidden="1" x14ac:dyDescent="0.35">
      <c r="A705" s="8" t="s">
        <v>677</v>
      </c>
      <c r="B705" s="8" t="s">
        <v>678</v>
      </c>
      <c r="C705" s="9" t="s">
        <v>716</v>
      </c>
      <c r="D705" s="8" t="s">
        <v>717</v>
      </c>
      <c r="E705" s="8">
        <v>6110</v>
      </c>
      <c r="F705" s="8" t="s">
        <v>490</v>
      </c>
      <c r="G705" s="9" t="s">
        <v>679</v>
      </c>
      <c r="H705" s="8" t="s">
        <v>680</v>
      </c>
      <c r="I705" s="8">
        <v>2011</v>
      </c>
      <c r="J705" s="8">
        <v>2011</v>
      </c>
      <c r="K705" s="8" t="s">
        <v>493</v>
      </c>
      <c r="L705" s="8">
        <v>391.41607599999998</v>
      </c>
      <c r="M705" s="8" t="s">
        <v>494</v>
      </c>
      <c r="N705" s="8" t="s">
        <v>495</v>
      </c>
      <c r="O705" s="8" t="s">
        <v>681</v>
      </c>
    </row>
    <row r="706" spans="1:15" ht="15.5" hidden="1" x14ac:dyDescent="0.35">
      <c r="A706" s="8" t="s">
        <v>677</v>
      </c>
      <c r="B706" s="8" t="s">
        <v>678</v>
      </c>
      <c r="C706" s="9" t="s">
        <v>716</v>
      </c>
      <c r="D706" s="8" t="s">
        <v>717</v>
      </c>
      <c r="E706" s="8">
        <v>6110</v>
      </c>
      <c r="F706" s="8" t="s">
        <v>490</v>
      </c>
      <c r="G706" s="9" t="s">
        <v>679</v>
      </c>
      <c r="H706" s="8" t="s">
        <v>680</v>
      </c>
      <c r="I706" s="8">
        <v>2012</v>
      </c>
      <c r="J706" s="8">
        <v>2012</v>
      </c>
      <c r="K706" s="8" t="s">
        <v>493</v>
      </c>
      <c r="L706" s="8">
        <v>422.58270800000003</v>
      </c>
      <c r="M706" s="8" t="s">
        <v>494</v>
      </c>
      <c r="N706" s="8" t="s">
        <v>495</v>
      </c>
      <c r="O706" s="8" t="s">
        <v>681</v>
      </c>
    </row>
    <row r="707" spans="1:15" ht="15.5" hidden="1" x14ac:dyDescent="0.35">
      <c r="A707" s="8" t="s">
        <v>677</v>
      </c>
      <c r="B707" s="8" t="s">
        <v>678</v>
      </c>
      <c r="C707" s="9" t="s">
        <v>716</v>
      </c>
      <c r="D707" s="8" t="s">
        <v>717</v>
      </c>
      <c r="E707" s="8">
        <v>6110</v>
      </c>
      <c r="F707" s="8" t="s">
        <v>490</v>
      </c>
      <c r="G707" s="9" t="s">
        <v>679</v>
      </c>
      <c r="H707" s="8" t="s">
        <v>680</v>
      </c>
      <c r="I707" s="8">
        <v>2013</v>
      </c>
      <c r="J707" s="8">
        <v>2013</v>
      </c>
      <c r="K707" s="8" t="s">
        <v>493</v>
      </c>
      <c r="L707" s="8">
        <v>403.46763600000003</v>
      </c>
      <c r="M707" s="8" t="s">
        <v>494</v>
      </c>
      <c r="N707" s="8" t="s">
        <v>495</v>
      </c>
      <c r="O707" s="8" t="s">
        <v>681</v>
      </c>
    </row>
    <row r="708" spans="1:15" ht="15.5" hidden="1" x14ac:dyDescent="0.35">
      <c r="A708" s="8" t="s">
        <v>677</v>
      </c>
      <c r="B708" s="8" t="s">
        <v>678</v>
      </c>
      <c r="C708" s="9" t="s">
        <v>716</v>
      </c>
      <c r="D708" s="8" t="s">
        <v>717</v>
      </c>
      <c r="E708" s="8">
        <v>6110</v>
      </c>
      <c r="F708" s="8" t="s">
        <v>490</v>
      </c>
      <c r="G708" s="9" t="s">
        <v>679</v>
      </c>
      <c r="H708" s="8" t="s">
        <v>680</v>
      </c>
      <c r="I708" s="8">
        <v>2014</v>
      </c>
      <c r="J708" s="8">
        <v>2014</v>
      </c>
      <c r="K708" s="8" t="s">
        <v>493</v>
      </c>
      <c r="L708" s="8">
        <v>492.688895</v>
      </c>
      <c r="M708" s="8" t="s">
        <v>494</v>
      </c>
      <c r="N708" s="8" t="s">
        <v>495</v>
      </c>
      <c r="O708" s="8" t="s">
        <v>681</v>
      </c>
    </row>
    <row r="709" spans="1:15" ht="15.5" hidden="1" x14ac:dyDescent="0.35">
      <c r="A709" s="8" t="s">
        <v>677</v>
      </c>
      <c r="B709" s="8" t="s">
        <v>678</v>
      </c>
      <c r="C709" s="9" t="s">
        <v>716</v>
      </c>
      <c r="D709" s="8" t="s">
        <v>717</v>
      </c>
      <c r="E709" s="8">
        <v>6110</v>
      </c>
      <c r="F709" s="8" t="s">
        <v>490</v>
      </c>
      <c r="G709" s="9" t="s">
        <v>679</v>
      </c>
      <c r="H709" s="8" t="s">
        <v>680</v>
      </c>
      <c r="I709" s="8">
        <v>2015</v>
      </c>
      <c r="J709" s="8">
        <v>2015</v>
      </c>
      <c r="K709" s="8" t="s">
        <v>493</v>
      </c>
      <c r="L709" s="8">
        <v>425.79364900000002</v>
      </c>
      <c r="M709" s="8" t="s">
        <v>494</v>
      </c>
      <c r="N709" s="8" t="s">
        <v>495</v>
      </c>
      <c r="O709" s="8" t="s">
        <v>681</v>
      </c>
    </row>
    <row r="710" spans="1:15" ht="15.5" hidden="1" x14ac:dyDescent="0.35">
      <c r="A710" s="8" t="s">
        <v>677</v>
      </c>
      <c r="B710" s="8" t="s">
        <v>678</v>
      </c>
      <c r="C710" s="9" t="s">
        <v>716</v>
      </c>
      <c r="D710" s="8" t="s">
        <v>717</v>
      </c>
      <c r="E710" s="8">
        <v>6110</v>
      </c>
      <c r="F710" s="8" t="s">
        <v>490</v>
      </c>
      <c r="G710" s="9" t="s">
        <v>679</v>
      </c>
      <c r="H710" s="8" t="s">
        <v>680</v>
      </c>
      <c r="I710" s="8">
        <v>2016</v>
      </c>
      <c r="J710" s="8">
        <v>2016</v>
      </c>
      <c r="K710" s="8" t="s">
        <v>493</v>
      </c>
      <c r="L710" s="8">
        <v>498.43143600000002</v>
      </c>
      <c r="M710" s="8" t="s">
        <v>494</v>
      </c>
      <c r="N710" s="8" t="s">
        <v>495</v>
      </c>
      <c r="O710" s="8" t="s">
        <v>681</v>
      </c>
    </row>
    <row r="711" spans="1:15" ht="15.5" hidden="1" x14ac:dyDescent="0.35">
      <c r="A711" s="8" t="s">
        <v>677</v>
      </c>
      <c r="B711" s="8" t="s">
        <v>678</v>
      </c>
      <c r="C711" s="9" t="s">
        <v>716</v>
      </c>
      <c r="D711" s="8" t="s">
        <v>717</v>
      </c>
      <c r="E711" s="8">
        <v>6110</v>
      </c>
      <c r="F711" s="8" t="s">
        <v>490</v>
      </c>
      <c r="G711" s="9" t="s">
        <v>679</v>
      </c>
      <c r="H711" s="8" t="s">
        <v>680</v>
      </c>
      <c r="I711" s="8">
        <v>2017</v>
      </c>
      <c r="J711" s="8">
        <v>2017</v>
      </c>
      <c r="K711" s="8" t="s">
        <v>493</v>
      </c>
      <c r="L711" s="8">
        <v>543.61016400000005</v>
      </c>
      <c r="M711" s="8" t="s">
        <v>494</v>
      </c>
      <c r="N711" s="8" t="s">
        <v>495</v>
      </c>
      <c r="O711" s="8" t="s">
        <v>681</v>
      </c>
    </row>
    <row r="712" spans="1:15" ht="15.5" hidden="1" x14ac:dyDescent="0.35">
      <c r="A712" s="8" t="s">
        <v>677</v>
      </c>
      <c r="B712" s="8" t="s">
        <v>678</v>
      </c>
      <c r="C712" s="9" t="s">
        <v>716</v>
      </c>
      <c r="D712" s="8" t="s">
        <v>717</v>
      </c>
      <c r="E712" s="8">
        <v>6110</v>
      </c>
      <c r="F712" s="8" t="s">
        <v>490</v>
      </c>
      <c r="G712" s="9" t="s">
        <v>679</v>
      </c>
      <c r="H712" s="8" t="s">
        <v>680</v>
      </c>
      <c r="I712" s="8">
        <v>2018</v>
      </c>
      <c r="J712" s="8">
        <v>2018</v>
      </c>
      <c r="K712" s="8" t="s">
        <v>493</v>
      </c>
      <c r="L712" s="8">
        <v>546.06621800000005</v>
      </c>
      <c r="M712" s="8" t="s">
        <v>494</v>
      </c>
      <c r="N712" s="8" t="s">
        <v>495</v>
      </c>
      <c r="O712" s="8" t="s">
        <v>681</v>
      </c>
    </row>
    <row r="713" spans="1:15" ht="15.5" hidden="1" x14ac:dyDescent="0.35">
      <c r="A713" s="8" t="s">
        <v>677</v>
      </c>
      <c r="B713" s="8" t="s">
        <v>678</v>
      </c>
      <c r="C713" s="9" t="s">
        <v>566</v>
      </c>
      <c r="D713" s="8" t="s">
        <v>145</v>
      </c>
      <c r="E713" s="8">
        <v>6110</v>
      </c>
      <c r="F713" s="8" t="s">
        <v>490</v>
      </c>
      <c r="G713" s="9" t="s">
        <v>679</v>
      </c>
      <c r="H713" s="8" t="s">
        <v>680</v>
      </c>
      <c r="I713" s="8">
        <v>2010</v>
      </c>
      <c r="J713" s="8">
        <v>2010</v>
      </c>
      <c r="K713" s="8" t="s">
        <v>493</v>
      </c>
      <c r="L713" s="8">
        <v>34.796295999999998</v>
      </c>
      <c r="M713" s="8" t="s">
        <v>494</v>
      </c>
      <c r="N713" s="8" t="s">
        <v>495</v>
      </c>
      <c r="O713" s="8" t="s">
        <v>681</v>
      </c>
    </row>
    <row r="714" spans="1:15" ht="15.5" hidden="1" x14ac:dyDescent="0.35">
      <c r="A714" s="8" t="s">
        <v>677</v>
      </c>
      <c r="B714" s="8" t="s">
        <v>678</v>
      </c>
      <c r="C714" s="9" t="s">
        <v>566</v>
      </c>
      <c r="D714" s="8" t="s">
        <v>145</v>
      </c>
      <c r="E714" s="8">
        <v>6110</v>
      </c>
      <c r="F714" s="8" t="s">
        <v>490</v>
      </c>
      <c r="G714" s="9" t="s">
        <v>679</v>
      </c>
      <c r="H714" s="8" t="s">
        <v>680</v>
      </c>
      <c r="I714" s="8">
        <v>2011</v>
      </c>
      <c r="J714" s="8">
        <v>2011</v>
      </c>
      <c r="K714" s="8" t="s">
        <v>493</v>
      </c>
      <c r="L714" s="8">
        <v>34.629629999999999</v>
      </c>
      <c r="M714" s="8" t="s">
        <v>494</v>
      </c>
      <c r="N714" s="8" t="s">
        <v>495</v>
      </c>
      <c r="O714" s="8" t="s">
        <v>681</v>
      </c>
    </row>
    <row r="715" spans="1:15" ht="15.5" hidden="1" x14ac:dyDescent="0.35">
      <c r="A715" s="8" t="s">
        <v>677</v>
      </c>
      <c r="B715" s="8" t="s">
        <v>678</v>
      </c>
      <c r="C715" s="9" t="s">
        <v>566</v>
      </c>
      <c r="D715" s="8" t="s">
        <v>145</v>
      </c>
      <c r="E715" s="8">
        <v>6110</v>
      </c>
      <c r="F715" s="8" t="s">
        <v>490</v>
      </c>
      <c r="G715" s="9" t="s">
        <v>679</v>
      </c>
      <c r="H715" s="8" t="s">
        <v>680</v>
      </c>
      <c r="I715" s="8">
        <v>2012</v>
      </c>
      <c r="J715" s="8">
        <v>2012</v>
      </c>
      <c r="K715" s="8" t="s">
        <v>493</v>
      </c>
      <c r="L715" s="8">
        <v>38.651851999999998</v>
      </c>
      <c r="M715" s="8" t="s">
        <v>494</v>
      </c>
      <c r="N715" s="8" t="s">
        <v>495</v>
      </c>
      <c r="O715" s="8" t="s">
        <v>681</v>
      </c>
    </row>
    <row r="716" spans="1:15" ht="15.5" hidden="1" x14ac:dyDescent="0.35">
      <c r="A716" s="8" t="s">
        <v>677</v>
      </c>
      <c r="B716" s="8" t="s">
        <v>678</v>
      </c>
      <c r="C716" s="9" t="s">
        <v>566</v>
      </c>
      <c r="D716" s="8" t="s">
        <v>145</v>
      </c>
      <c r="E716" s="8">
        <v>6110</v>
      </c>
      <c r="F716" s="8" t="s">
        <v>490</v>
      </c>
      <c r="G716" s="9" t="s">
        <v>679</v>
      </c>
      <c r="H716" s="8" t="s">
        <v>680</v>
      </c>
      <c r="I716" s="8">
        <v>2013</v>
      </c>
      <c r="J716" s="8">
        <v>2013</v>
      </c>
      <c r="K716" s="8" t="s">
        <v>493</v>
      </c>
      <c r="L716" s="8">
        <v>40.744444000000001</v>
      </c>
      <c r="M716" s="8" t="s">
        <v>494</v>
      </c>
      <c r="N716" s="8" t="s">
        <v>495</v>
      </c>
      <c r="O716" s="8" t="s">
        <v>681</v>
      </c>
    </row>
    <row r="717" spans="1:15" ht="15.5" hidden="1" x14ac:dyDescent="0.35">
      <c r="A717" s="8" t="s">
        <v>677</v>
      </c>
      <c r="B717" s="8" t="s">
        <v>678</v>
      </c>
      <c r="C717" s="9" t="s">
        <v>566</v>
      </c>
      <c r="D717" s="8" t="s">
        <v>145</v>
      </c>
      <c r="E717" s="8">
        <v>6110</v>
      </c>
      <c r="F717" s="8" t="s">
        <v>490</v>
      </c>
      <c r="G717" s="9" t="s">
        <v>679</v>
      </c>
      <c r="H717" s="8" t="s">
        <v>680</v>
      </c>
      <c r="I717" s="8">
        <v>2014</v>
      </c>
      <c r="J717" s="8">
        <v>2014</v>
      </c>
      <c r="K717" s="8" t="s">
        <v>493</v>
      </c>
      <c r="L717" s="8">
        <v>55.614815</v>
      </c>
      <c r="M717" s="8" t="s">
        <v>494</v>
      </c>
      <c r="N717" s="8" t="s">
        <v>495</v>
      </c>
      <c r="O717" s="8" t="s">
        <v>681</v>
      </c>
    </row>
    <row r="718" spans="1:15" ht="15.5" hidden="1" x14ac:dyDescent="0.35">
      <c r="A718" s="8" t="s">
        <v>677</v>
      </c>
      <c r="B718" s="8" t="s">
        <v>678</v>
      </c>
      <c r="C718" s="9" t="s">
        <v>566</v>
      </c>
      <c r="D718" s="8" t="s">
        <v>145</v>
      </c>
      <c r="E718" s="8">
        <v>6110</v>
      </c>
      <c r="F718" s="8" t="s">
        <v>490</v>
      </c>
      <c r="G718" s="9" t="s">
        <v>679</v>
      </c>
      <c r="H718" s="8" t="s">
        <v>680</v>
      </c>
      <c r="I718" s="8">
        <v>2015</v>
      </c>
      <c r="J718" s="8">
        <v>2015</v>
      </c>
      <c r="K718" s="8" t="s">
        <v>493</v>
      </c>
      <c r="L718" s="8">
        <v>74.061153000000004</v>
      </c>
      <c r="M718" s="8" t="s">
        <v>494</v>
      </c>
      <c r="N718" s="8" t="s">
        <v>495</v>
      </c>
      <c r="O718" s="8" t="s">
        <v>681</v>
      </c>
    </row>
    <row r="719" spans="1:15" ht="15.5" hidden="1" x14ac:dyDescent="0.35">
      <c r="A719" s="8" t="s">
        <v>677</v>
      </c>
      <c r="B719" s="8" t="s">
        <v>678</v>
      </c>
      <c r="C719" s="9" t="s">
        <v>566</v>
      </c>
      <c r="D719" s="8" t="s">
        <v>145</v>
      </c>
      <c r="E719" s="8">
        <v>6110</v>
      </c>
      <c r="F719" s="8" t="s">
        <v>490</v>
      </c>
      <c r="G719" s="9" t="s">
        <v>679</v>
      </c>
      <c r="H719" s="8" t="s">
        <v>680</v>
      </c>
      <c r="I719" s="8">
        <v>2016</v>
      </c>
      <c r="J719" s="8">
        <v>2016</v>
      </c>
      <c r="K719" s="8" t="s">
        <v>493</v>
      </c>
      <c r="L719" s="8">
        <v>65.888919999999999</v>
      </c>
      <c r="M719" s="8" t="s">
        <v>494</v>
      </c>
      <c r="N719" s="8" t="s">
        <v>495</v>
      </c>
      <c r="O719" s="8" t="s">
        <v>681</v>
      </c>
    </row>
    <row r="720" spans="1:15" ht="15.5" hidden="1" x14ac:dyDescent="0.35">
      <c r="A720" s="8" t="s">
        <v>677</v>
      </c>
      <c r="B720" s="8" t="s">
        <v>678</v>
      </c>
      <c r="C720" s="9" t="s">
        <v>566</v>
      </c>
      <c r="D720" s="8" t="s">
        <v>145</v>
      </c>
      <c r="E720" s="8">
        <v>6110</v>
      </c>
      <c r="F720" s="8" t="s">
        <v>490</v>
      </c>
      <c r="G720" s="9" t="s">
        <v>679</v>
      </c>
      <c r="H720" s="8" t="s">
        <v>680</v>
      </c>
      <c r="I720" s="8">
        <v>2017</v>
      </c>
      <c r="J720" s="8">
        <v>2017</v>
      </c>
      <c r="K720" s="8" t="s">
        <v>493</v>
      </c>
      <c r="L720" s="8">
        <v>60.466535</v>
      </c>
      <c r="M720" s="8" t="s">
        <v>494</v>
      </c>
      <c r="N720" s="8" t="s">
        <v>495</v>
      </c>
      <c r="O720" s="8" t="s">
        <v>681</v>
      </c>
    </row>
    <row r="721" spans="1:15" ht="15.5" hidden="1" x14ac:dyDescent="0.35">
      <c r="A721" s="8" t="s">
        <v>677</v>
      </c>
      <c r="B721" s="8" t="s">
        <v>678</v>
      </c>
      <c r="C721" s="9" t="s">
        <v>566</v>
      </c>
      <c r="D721" s="8" t="s">
        <v>145</v>
      </c>
      <c r="E721" s="8">
        <v>6110</v>
      </c>
      <c r="F721" s="8" t="s">
        <v>490</v>
      </c>
      <c r="G721" s="9" t="s">
        <v>679</v>
      </c>
      <c r="H721" s="8" t="s">
        <v>680</v>
      </c>
      <c r="I721" s="8">
        <v>2018</v>
      </c>
      <c r="J721" s="8">
        <v>2018</v>
      </c>
      <c r="K721" s="8" t="s">
        <v>493</v>
      </c>
      <c r="L721" s="8">
        <v>61.523097</v>
      </c>
      <c r="M721" s="8" t="s">
        <v>494</v>
      </c>
      <c r="N721" s="8" t="s">
        <v>495</v>
      </c>
      <c r="O721" s="8" t="s">
        <v>681</v>
      </c>
    </row>
    <row r="722" spans="1:15" ht="15.5" hidden="1" x14ac:dyDescent="0.35">
      <c r="A722" s="8" t="s">
        <v>677</v>
      </c>
      <c r="B722" s="8" t="s">
        <v>678</v>
      </c>
      <c r="C722" s="9" t="s">
        <v>567</v>
      </c>
      <c r="D722" s="8" t="s">
        <v>147</v>
      </c>
      <c r="E722" s="8">
        <v>6110</v>
      </c>
      <c r="F722" s="8" t="s">
        <v>490</v>
      </c>
      <c r="G722" s="9" t="s">
        <v>679</v>
      </c>
      <c r="H722" s="8" t="s">
        <v>680</v>
      </c>
      <c r="I722" s="8">
        <v>2010</v>
      </c>
      <c r="J722" s="8">
        <v>2010</v>
      </c>
      <c r="K722" s="8" t="s">
        <v>493</v>
      </c>
      <c r="L722" s="8">
        <v>4569.6633430000002</v>
      </c>
      <c r="M722" s="8" t="s">
        <v>494</v>
      </c>
      <c r="N722" s="8" t="s">
        <v>495</v>
      </c>
      <c r="O722" s="8" t="s">
        <v>681</v>
      </c>
    </row>
    <row r="723" spans="1:15" ht="15.5" hidden="1" x14ac:dyDescent="0.35">
      <c r="A723" s="8" t="s">
        <v>677</v>
      </c>
      <c r="B723" s="8" t="s">
        <v>678</v>
      </c>
      <c r="C723" s="9" t="s">
        <v>567</v>
      </c>
      <c r="D723" s="8" t="s">
        <v>147</v>
      </c>
      <c r="E723" s="8">
        <v>6110</v>
      </c>
      <c r="F723" s="8" t="s">
        <v>490</v>
      </c>
      <c r="G723" s="9" t="s">
        <v>679</v>
      </c>
      <c r="H723" s="8" t="s">
        <v>680</v>
      </c>
      <c r="I723" s="8">
        <v>2011</v>
      </c>
      <c r="J723" s="8">
        <v>2011</v>
      </c>
      <c r="K723" s="8" t="s">
        <v>493</v>
      </c>
      <c r="L723" s="8">
        <v>5277.648322</v>
      </c>
      <c r="M723" s="8" t="s">
        <v>494</v>
      </c>
      <c r="N723" s="8" t="s">
        <v>495</v>
      </c>
      <c r="O723" s="8" t="s">
        <v>681</v>
      </c>
    </row>
    <row r="724" spans="1:15" ht="15.5" hidden="1" x14ac:dyDescent="0.35">
      <c r="A724" s="8" t="s">
        <v>677</v>
      </c>
      <c r="B724" s="8" t="s">
        <v>678</v>
      </c>
      <c r="C724" s="9" t="s">
        <v>567</v>
      </c>
      <c r="D724" s="8" t="s">
        <v>147</v>
      </c>
      <c r="E724" s="8">
        <v>6110</v>
      </c>
      <c r="F724" s="8" t="s">
        <v>490</v>
      </c>
      <c r="G724" s="9" t="s">
        <v>679</v>
      </c>
      <c r="H724" s="8" t="s">
        <v>680</v>
      </c>
      <c r="I724" s="8">
        <v>2012</v>
      </c>
      <c r="J724" s="8">
        <v>2012</v>
      </c>
      <c r="K724" s="8" t="s">
        <v>493</v>
      </c>
      <c r="L724" s="8">
        <v>5317.8323110000001</v>
      </c>
      <c r="M724" s="8" t="s">
        <v>494</v>
      </c>
      <c r="N724" s="8" t="s">
        <v>495</v>
      </c>
      <c r="O724" s="8" t="s">
        <v>681</v>
      </c>
    </row>
    <row r="725" spans="1:15" ht="15.5" hidden="1" x14ac:dyDescent="0.35">
      <c r="A725" s="8" t="s">
        <v>677</v>
      </c>
      <c r="B725" s="8" t="s">
        <v>678</v>
      </c>
      <c r="C725" s="9" t="s">
        <v>567</v>
      </c>
      <c r="D725" s="8" t="s">
        <v>147</v>
      </c>
      <c r="E725" s="8">
        <v>6110</v>
      </c>
      <c r="F725" s="8" t="s">
        <v>490</v>
      </c>
      <c r="G725" s="9" t="s">
        <v>679</v>
      </c>
      <c r="H725" s="8" t="s">
        <v>680</v>
      </c>
      <c r="I725" s="8">
        <v>2013</v>
      </c>
      <c r="J725" s="8">
        <v>2013</v>
      </c>
      <c r="K725" s="8" t="s">
        <v>493</v>
      </c>
      <c r="L725" s="8">
        <v>5725.979695</v>
      </c>
      <c r="M725" s="8" t="s">
        <v>494</v>
      </c>
      <c r="N725" s="8" t="s">
        <v>495</v>
      </c>
      <c r="O725" s="8" t="s">
        <v>681</v>
      </c>
    </row>
    <row r="726" spans="1:15" ht="15.5" hidden="1" x14ac:dyDescent="0.35">
      <c r="A726" s="8" t="s">
        <v>677</v>
      </c>
      <c r="B726" s="8" t="s">
        <v>678</v>
      </c>
      <c r="C726" s="9" t="s">
        <v>567</v>
      </c>
      <c r="D726" s="8" t="s">
        <v>147</v>
      </c>
      <c r="E726" s="8">
        <v>6110</v>
      </c>
      <c r="F726" s="8" t="s">
        <v>490</v>
      </c>
      <c r="G726" s="9" t="s">
        <v>679</v>
      </c>
      <c r="H726" s="8" t="s">
        <v>680</v>
      </c>
      <c r="I726" s="8">
        <v>2014</v>
      </c>
      <c r="J726" s="8">
        <v>2014</v>
      </c>
      <c r="K726" s="8" t="s">
        <v>493</v>
      </c>
      <c r="L726" s="8">
        <v>6283.450965</v>
      </c>
      <c r="M726" s="8" t="s">
        <v>494</v>
      </c>
      <c r="N726" s="8" t="s">
        <v>495</v>
      </c>
      <c r="O726" s="8" t="s">
        <v>681</v>
      </c>
    </row>
    <row r="727" spans="1:15" ht="15.5" hidden="1" x14ac:dyDescent="0.35">
      <c r="A727" s="8" t="s">
        <v>677</v>
      </c>
      <c r="B727" s="8" t="s">
        <v>678</v>
      </c>
      <c r="C727" s="9" t="s">
        <v>567</v>
      </c>
      <c r="D727" s="8" t="s">
        <v>147</v>
      </c>
      <c r="E727" s="8">
        <v>6110</v>
      </c>
      <c r="F727" s="8" t="s">
        <v>490</v>
      </c>
      <c r="G727" s="9" t="s">
        <v>679</v>
      </c>
      <c r="H727" s="8" t="s">
        <v>680</v>
      </c>
      <c r="I727" s="8">
        <v>2015</v>
      </c>
      <c r="J727" s="8">
        <v>2015</v>
      </c>
      <c r="K727" s="8" t="s">
        <v>493</v>
      </c>
      <c r="L727" s="8">
        <v>6683.4920240000001</v>
      </c>
      <c r="M727" s="8" t="s">
        <v>494</v>
      </c>
      <c r="N727" s="8" t="s">
        <v>495</v>
      </c>
      <c r="O727" s="8" t="s">
        <v>681</v>
      </c>
    </row>
    <row r="728" spans="1:15" ht="15.5" hidden="1" x14ac:dyDescent="0.35">
      <c r="A728" s="8" t="s">
        <v>677</v>
      </c>
      <c r="B728" s="8" t="s">
        <v>678</v>
      </c>
      <c r="C728" s="9" t="s">
        <v>567</v>
      </c>
      <c r="D728" s="8" t="s">
        <v>147</v>
      </c>
      <c r="E728" s="8">
        <v>6110</v>
      </c>
      <c r="F728" s="8" t="s">
        <v>490</v>
      </c>
      <c r="G728" s="9" t="s">
        <v>679</v>
      </c>
      <c r="H728" s="8" t="s">
        <v>680</v>
      </c>
      <c r="I728" s="8">
        <v>2016</v>
      </c>
      <c r="J728" s="8">
        <v>2016</v>
      </c>
      <c r="K728" s="8" t="s">
        <v>493</v>
      </c>
      <c r="L728" s="8">
        <v>6872.8017650000002</v>
      </c>
      <c r="M728" s="8" t="s">
        <v>494</v>
      </c>
      <c r="N728" s="8" t="s">
        <v>495</v>
      </c>
      <c r="O728" s="8" t="s">
        <v>681</v>
      </c>
    </row>
    <row r="729" spans="1:15" ht="15.5" hidden="1" x14ac:dyDescent="0.35">
      <c r="A729" s="8" t="s">
        <v>677</v>
      </c>
      <c r="B729" s="8" t="s">
        <v>678</v>
      </c>
      <c r="C729" s="9" t="s">
        <v>567</v>
      </c>
      <c r="D729" s="8" t="s">
        <v>147</v>
      </c>
      <c r="E729" s="8">
        <v>6110</v>
      </c>
      <c r="F729" s="8" t="s">
        <v>490</v>
      </c>
      <c r="G729" s="9" t="s">
        <v>679</v>
      </c>
      <c r="H729" s="8" t="s">
        <v>680</v>
      </c>
      <c r="I729" s="8">
        <v>2017</v>
      </c>
      <c r="J729" s="8">
        <v>2017</v>
      </c>
      <c r="K729" s="8" t="s">
        <v>493</v>
      </c>
      <c r="L729" s="8">
        <v>7605.9549349999998</v>
      </c>
      <c r="M729" s="8" t="s">
        <v>494</v>
      </c>
      <c r="N729" s="8" t="s">
        <v>495</v>
      </c>
      <c r="O729" s="8" t="s">
        <v>681</v>
      </c>
    </row>
    <row r="730" spans="1:15" ht="15.5" hidden="1" x14ac:dyDescent="0.35">
      <c r="A730" s="8" t="s">
        <v>677</v>
      </c>
      <c r="B730" s="8" t="s">
        <v>678</v>
      </c>
      <c r="C730" s="9" t="s">
        <v>567</v>
      </c>
      <c r="D730" s="8" t="s">
        <v>147</v>
      </c>
      <c r="E730" s="8">
        <v>6110</v>
      </c>
      <c r="F730" s="8" t="s">
        <v>490</v>
      </c>
      <c r="G730" s="9" t="s">
        <v>679</v>
      </c>
      <c r="H730" s="8" t="s">
        <v>680</v>
      </c>
      <c r="I730" s="8">
        <v>2018</v>
      </c>
      <c r="J730" s="8">
        <v>2018</v>
      </c>
      <c r="K730" s="8" t="s">
        <v>493</v>
      </c>
      <c r="L730" s="8">
        <v>7828.0586020000001</v>
      </c>
      <c r="M730" s="8" t="s">
        <v>494</v>
      </c>
      <c r="N730" s="8" t="s">
        <v>495</v>
      </c>
      <c r="O730" s="8" t="s">
        <v>681</v>
      </c>
    </row>
    <row r="731" spans="1:15" ht="15.5" hidden="1" x14ac:dyDescent="0.35">
      <c r="A731" s="8" t="s">
        <v>677</v>
      </c>
      <c r="B731" s="8" t="s">
        <v>678</v>
      </c>
      <c r="C731" s="9" t="s">
        <v>568</v>
      </c>
      <c r="D731" s="8" t="s">
        <v>400</v>
      </c>
      <c r="E731" s="8">
        <v>6110</v>
      </c>
      <c r="F731" s="8" t="s">
        <v>490</v>
      </c>
      <c r="G731" s="9" t="s">
        <v>679</v>
      </c>
      <c r="H731" s="8" t="s">
        <v>680</v>
      </c>
      <c r="I731" s="8">
        <v>2010</v>
      </c>
      <c r="J731" s="8">
        <v>2010</v>
      </c>
      <c r="K731" s="8" t="s">
        <v>493</v>
      </c>
      <c r="L731" s="8">
        <v>1198.3260379999999</v>
      </c>
      <c r="M731" s="8" t="s">
        <v>494</v>
      </c>
      <c r="N731" s="8" t="s">
        <v>495</v>
      </c>
      <c r="O731" s="8" t="s">
        <v>681</v>
      </c>
    </row>
    <row r="732" spans="1:15" ht="15.5" hidden="1" x14ac:dyDescent="0.35">
      <c r="A732" s="8" t="s">
        <v>677</v>
      </c>
      <c r="B732" s="8" t="s">
        <v>678</v>
      </c>
      <c r="C732" s="9" t="s">
        <v>568</v>
      </c>
      <c r="D732" s="8" t="s">
        <v>400</v>
      </c>
      <c r="E732" s="8">
        <v>6110</v>
      </c>
      <c r="F732" s="8" t="s">
        <v>490</v>
      </c>
      <c r="G732" s="9" t="s">
        <v>679</v>
      </c>
      <c r="H732" s="8" t="s">
        <v>680</v>
      </c>
      <c r="I732" s="8">
        <v>2011</v>
      </c>
      <c r="J732" s="8">
        <v>2011</v>
      </c>
      <c r="K732" s="8" t="s">
        <v>493</v>
      </c>
      <c r="L732" s="8">
        <v>1090.3545630000001</v>
      </c>
      <c r="M732" s="8" t="s">
        <v>494</v>
      </c>
      <c r="N732" s="8" t="s">
        <v>495</v>
      </c>
      <c r="O732" s="8" t="s">
        <v>681</v>
      </c>
    </row>
    <row r="733" spans="1:15" ht="15.5" hidden="1" x14ac:dyDescent="0.35">
      <c r="A733" s="8" t="s">
        <v>677</v>
      </c>
      <c r="B733" s="8" t="s">
        <v>678</v>
      </c>
      <c r="C733" s="9" t="s">
        <v>568</v>
      </c>
      <c r="D733" s="8" t="s">
        <v>400</v>
      </c>
      <c r="E733" s="8">
        <v>6110</v>
      </c>
      <c r="F733" s="8" t="s">
        <v>490</v>
      </c>
      <c r="G733" s="9" t="s">
        <v>679</v>
      </c>
      <c r="H733" s="8" t="s">
        <v>680</v>
      </c>
      <c r="I733" s="8">
        <v>2012</v>
      </c>
      <c r="J733" s="8">
        <v>2012</v>
      </c>
      <c r="K733" s="8" t="s">
        <v>493</v>
      </c>
      <c r="L733" s="8">
        <v>1285.6108099999999</v>
      </c>
      <c r="M733" s="8" t="s">
        <v>494</v>
      </c>
      <c r="N733" s="8" t="s">
        <v>495</v>
      </c>
      <c r="O733" s="8" t="s">
        <v>681</v>
      </c>
    </row>
    <row r="734" spans="1:15" ht="15.5" hidden="1" x14ac:dyDescent="0.35">
      <c r="A734" s="8" t="s">
        <v>677</v>
      </c>
      <c r="B734" s="8" t="s">
        <v>678</v>
      </c>
      <c r="C734" s="9" t="s">
        <v>568</v>
      </c>
      <c r="D734" s="8" t="s">
        <v>400</v>
      </c>
      <c r="E734" s="8">
        <v>6110</v>
      </c>
      <c r="F734" s="8" t="s">
        <v>490</v>
      </c>
      <c r="G734" s="9" t="s">
        <v>679</v>
      </c>
      <c r="H734" s="8" t="s">
        <v>680</v>
      </c>
      <c r="I734" s="8">
        <v>2013</v>
      </c>
      <c r="J734" s="8">
        <v>2013</v>
      </c>
      <c r="K734" s="8" t="s">
        <v>493</v>
      </c>
      <c r="L734" s="8">
        <v>1469.6996999999999</v>
      </c>
      <c r="M734" s="8" t="s">
        <v>494</v>
      </c>
      <c r="N734" s="8" t="s">
        <v>495</v>
      </c>
      <c r="O734" s="8" t="s">
        <v>681</v>
      </c>
    </row>
    <row r="735" spans="1:15" ht="15.5" hidden="1" x14ac:dyDescent="0.35">
      <c r="A735" s="8" t="s">
        <v>677</v>
      </c>
      <c r="B735" s="8" t="s">
        <v>678</v>
      </c>
      <c r="C735" s="9" t="s">
        <v>568</v>
      </c>
      <c r="D735" s="8" t="s">
        <v>400</v>
      </c>
      <c r="E735" s="8">
        <v>6110</v>
      </c>
      <c r="F735" s="8" t="s">
        <v>490</v>
      </c>
      <c r="G735" s="9" t="s">
        <v>679</v>
      </c>
      <c r="H735" s="8" t="s">
        <v>680</v>
      </c>
      <c r="I735" s="8">
        <v>2014</v>
      </c>
      <c r="J735" s="8">
        <v>2014</v>
      </c>
      <c r="K735" s="8" t="s">
        <v>493</v>
      </c>
      <c r="L735" s="8">
        <v>1538.3236019999999</v>
      </c>
      <c r="M735" s="8" t="s">
        <v>494</v>
      </c>
      <c r="N735" s="8" t="s">
        <v>495</v>
      </c>
      <c r="O735" s="8" t="s">
        <v>681</v>
      </c>
    </row>
    <row r="736" spans="1:15" ht="15.5" hidden="1" x14ac:dyDescent="0.35">
      <c r="A736" s="8" t="s">
        <v>677</v>
      </c>
      <c r="B736" s="8" t="s">
        <v>678</v>
      </c>
      <c r="C736" s="9" t="s">
        <v>568</v>
      </c>
      <c r="D736" s="8" t="s">
        <v>400</v>
      </c>
      <c r="E736" s="8">
        <v>6110</v>
      </c>
      <c r="F736" s="8" t="s">
        <v>490</v>
      </c>
      <c r="G736" s="9" t="s">
        <v>679</v>
      </c>
      <c r="H736" s="8" t="s">
        <v>680</v>
      </c>
      <c r="I736" s="8">
        <v>2015</v>
      </c>
      <c r="J736" s="8">
        <v>2015</v>
      </c>
      <c r="K736" s="8" t="s">
        <v>493</v>
      </c>
      <c r="L736" s="8">
        <v>1625.013872</v>
      </c>
      <c r="M736" s="8" t="s">
        <v>494</v>
      </c>
      <c r="N736" s="8" t="s">
        <v>495</v>
      </c>
      <c r="O736" s="8" t="s">
        <v>681</v>
      </c>
    </row>
    <row r="737" spans="1:15" ht="15.5" hidden="1" x14ac:dyDescent="0.35">
      <c r="A737" s="8" t="s">
        <v>677</v>
      </c>
      <c r="B737" s="8" t="s">
        <v>678</v>
      </c>
      <c r="C737" s="9" t="s">
        <v>568</v>
      </c>
      <c r="D737" s="8" t="s">
        <v>400</v>
      </c>
      <c r="E737" s="8">
        <v>6110</v>
      </c>
      <c r="F737" s="8" t="s">
        <v>490</v>
      </c>
      <c r="G737" s="9" t="s">
        <v>679</v>
      </c>
      <c r="H737" s="8" t="s">
        <v>680</v>
      </c>
      <c r="I737" s="8">
        <v>2016</v>
      </c>
      <c r="J737" s="8">
        <v>2016</v>
      </c>
      <c r="K737" s="8" t="s">
        <v>493</v>
      </c>
      <c r="L737" s="8">
        <v>1513.40967</v>
      </c>
      <c r="M737" s="8" t="s">
        <v>494</v>
      </c>
      <c r="N737" s="8" t="s">
        <v>495</v>
      </c>
      <c r="O737" s="8" t="s">
        <v>681</v>
      </c>
    </row>
    <row r="738" spans="1:15" ht="15.5" hidden="1" x14ac:dyDescent="0.35">
      <c r="A738" s="8" t="s">
        <v>677</v>
      </c>
      <c r="B738" s="8" t="s">
        <v>678</v>
      </c>
      <c r="C738" s="9" t="s">
        <v>568</v>
      </c>
      <c r="D738" s="8" t="s">
        <v>400</v>
      </c>
      <c r="E738" s="8">
        <v>6110</v>
      </c>
      <c r="F738" s="8" t="s">
        <v>490</v>
      </c>
      <c r="G738" s="9" t="s">
        <v>679</v>
      </c>
      <c r="H738" s="8" t="s">
        <v>680</v>
      </c>
      <c r="I738" s="8">
        <v>2017</v>
      </c>
      <c r="J738" s="8">
        <v>2017</v>
      </c>
      <c r="K738" s="8" t="s">
        <v>493</v>
      </c>
      <c r="L738" s="8">
        <v>1768.2306599999999</v>
      </c>
      <c r="M738" s="8" t="s">
        <v>494</v>
      </c>
      <c r="N738" s="8" t="s">
        <v>495</v>
      </c>
      <c r="O738" s="8" t="s">
        <v>681</v>
      </c>
    </row>
    <row r="739" spans="1:15" ht="15.5" hidden="1" x14ac:dyDescent="0.35">
      <c r="A739" s="8" t="s">
        <v>677</v>
      </c>
      <c r="B739" s="8" t="s">
        <v>678</v>
      </c>
      <c r="C739" s="9" t="s">
        <v>568</v>
      </c>
      <c r="D739" s="8" t="s">
        <v>400</v>
      </c>
      <c r="E739" s="8">
        <v>6110</v>
      </c>
      <c r="F739" s="8" t="s">
        <v>490</v>
      </c>
      <c r="G739" s="9" t="s">
        <v>679</v>
      </c>
      <c r="H739" s="8" t="s">
        <v>680</v>
      </c>
      <c r="I739" s="8">
        <v>2018</v>
      </c>
      <c r="J739" s="8">
        <v>2018</v>
      </c>
      <c r="K739" s="8" t="s">
        <v>493</v>
      </c>
      <c r="L739" s="8">
        <v>1956.8014029999999</v>
      </c>
      <c r="M739" s="8" t="s">
        <v>494</v>
      </c>
      <c r="N739" s="8" t="s">
        <v>495</v>
      </c>
      <c r="O739" s="8" t="s">
        <v>681</v>
      </c>
    </row>
    <row r="740" spans="1:15" ht="15.5" hidden="1" x14ac:dyDescent="0.35">
      <c r="A740" s="8" t="s">
        <v>677</v>
      </c>
      <c r="B740" s="8" t="s">
        <v>678</v>
      </c>
      <c r="C740" s="9" t="s">
        <v>569</v>
      </c>
      <c r="D740" s="8" t="s">
        <v>149</v>
      </c>
      <c r="E740" s="8">
        <v>6110</v>
      </c>
      <c r="F740" s="8" t="s">
        <v>490</v>
      </c>
      <c r="G740" s="9" t="s">
        <v>679</v>
      </c>
      <c r="H740" s="8" t="s">
        <v>680</v>
      </c>
      <c r="I740" s="8">
        <v>2010</v>
      </c>
      <c r="J740" s="8">
        <v>2010</v>
      </c>
      <c r="K740" s="8" t="s">
        <v>493</v>
      </c>
      <c r="L740" s="8">
        <v>382.82010200000002</v>
      </c>
      <c r="M740" s="8" t="s">
        <v>494</v>
      </c>
      <c r="N740" s="8" t="s">
        <v>495</v>
      </c>
      <c r="O740" s="8" t="s">
        <v>681</v>
      </c>
    </row>
    <row r="741" spans="1:15" ht="15.5" hidden="1" x14ac:dyDescent="0.35">
      <c r="A741" s="8" t="s">
        <v>677</v>
      </c>
      <c r="B741" s="8" t="s">
        <v>678</v>
      </c>
      <c r="C741" s="9" t="s">
        <v>569</v>
      </c>
      <c r="D741" s="8" t="s">
        <v>149</v>
      </c>
      <c r="E741" s="8">
        <v>6110</v>
      </c>
      <c r="F741" s="8" t="s">
        <v>490</v>
      </c>
      <c r="G741" s="9" t="s">
        <v>679</v>
      </c>
      <c r="H741" s="8" t="s">
        <v>680</v>
      </c>
      <c r="I741" s="8">
        <v>2011</v>
      </c>
      <c r="J741" s="8">
        <v>2011</v>
      </c>
      <c r="K741" s="8" t="s">
        <v>493</v>
      </c>
      <c r="L741" s="8">
        <v>494.51739199999997</v>
      </c>
      <c r="M741" s="8" t="s">
        <v>494</v>
      </c>
      <c r="N741" s="8" t="s">
        <v>495</v>
      </c>
      <c r="O741" s="8" t="s">
        <v>681</v>
      </c>
    </row>
    <row r="742" spans="1:15" ht="15.5" hidden="1" x14ac:dyDescent="0.35">
      <c r="A742" s="8" t="s">
        <v>677</v>
      </c>
      <c r="B742" s="8" t="s">
        <v>678</v>
      </c>
      <c r="C742" s="9" t="s">
        <v>569</v>
      </c>
      <c r="D742" s="8" t="s">
        <v>149</v>
      </c>
      <c r="E742" s="8">
        <v>6110</v>
      </c>
      <c r="F742" s="8" t="s">
        <v>490</v>
      </c>
      <c r="G742" s="9" t="s">
        <v>679</v>
      </c>
      <c r="H742" s="8" t="s">
        <v>680</v>
      </c>
      <c r="I742" s="8">
        <v>2012</v>
      </c>
      <c r="J742" s="8">
        <v>2012</v>
      </c>
      <c r="K742" s="8" t="s">
        <v>493</v>
      </c>
      <c r="L742" s="8">
        <v>463.92049200000002</v>
      </c>
      <c r="M742" s="8" t="s">
        <v>494</v>
      </c>
      <c r="N742" s="8" t="s">
        <v>495</v>
      </c>
      <c r="O742" s="8" t="s">
        <v>681</v>
      </c>
    </row>
    <row r="743" spans="1:15" ht="15.5" hidden="1" x14ac:dyDescent="0.35">
      <c r="A743" s="8" t="s">
        <v>677</v>
      </c>
      <c r="B743" s="8" t="s">
        <v>678</v>
      </c>
      <c r="C743" s="9" t="s">
        <v>569</v>
      </c>
      <c r="D743" s="8" t="s">
        <v>149</v>
      </c>
      <c r="E743" s="8">
        <v>6110</v>
      </c>
      <c r="F743" s="8" t="s">
        <v>490</v>
      </c>
      <c r="G743" s="9" t="s">
        <v>679</v>
      </c>
      <c r="H743" s="8" t="s">
        <v>680</v>
      </c>
      <c r="I743" s="8">
        <v>2013</v>
      </c>
      <c r="J743" s="8">
        <v>2013</v>
      </c>
      <c r="K743" s="8" t="s">
        <v>493</v>
      </c>
      <c r="L743" s="8">
        <v>461.56583000000001</v>
      </c>
      <c r="M743" s="8" t="s">
        <v>494</v>
      </c>
      <c r="N743" s="8" t="s">
        <v>495</v>
      </c>
      <c r="O743" s="8" t="s">
        <v>681</v>
      </c>
    </row>
    <row r="744" spans="1:15" ht="15.5" hidden="1" x14ac:dyDescent="0.35">
      <c r="A744" s="8" t="s">
        <v>677</v>
      </c>
      <c r="B744" s="8" t="s">
        <v>678</v>
      </c>
      <c r="C744" s="9" t="s">
        <v>569</v>
      </c>
      <c r="D744" s="8" t="s">
        <v>149</v>
      </c>
      <c r="E744" s="8">
        <v>6110</v>
      </c>
      <c r="F744" s="8" t="s">
        <v>490</v>
      </c>
      <c r="G744" s="9" t="s">
        <v>679</v>
      </c>
      <c r="H744" s="8" t="s">
        <v>680</v>
      </c>
      <c r="I744" s="8">
        <v>2014</v>
      </c>
      <c r="J744" s="8">
        <v>2014</v>
      </c>
      <c r="K744" s="8" t="s">
        <v>493</v>
      </c>
      <c r="L744" s="8">
        <v>433.33438599999999</v>
      </c>
      <c r="M744" s="8" t="s">
        <v>494</v>
      </c>
      <c r="N744" s="8" t="s">
        <v>495</v>
      </c>
      <c r="O744" s="8" t="s">
        <v>681</v>
      </c>
    </row>
    <row r="745" spans="1:15" ht="15.5" hidden="1" x14ac:dyDescent="0.35">
      <c r="A745" s="8" t="s">
        <v>677</v>
      </c>
      <c r="B745" s="8" t="s">
        <v>678</v>
      </c>
      <c r="C745" s="9" t="s">
        <v>569</v>
      </c>
      <c r="D745" s="8" t="s">
        <v>149</v>
      </c>
      <c r="E745" s="8">
        <v>6110</v>
      </c>
      <c r="F745" s="8" t="s">
        <v>490</v>
      </c>
      <c r="G745" s="9" t="s">
        <v>679</v>
      </c>
      <c r="H745" s="8" t="s">
        <v>680</v>
      </c>
      <c r="I745" s="8">
        <v>2015</v>
      </c>
      <c r="J745" s="8">
        <v>2015</v>
      </c>
      <c r="K745" s="8" t="s">
        <v>493</v>
      </c>
      <c r="L745" s="8">
        <v>490.075919</v>
      </c>
      <c r="M745" s="8" t="s">
        <v>494</v>
      </c>
      <c r="N745" s="8" t="s">
        <v>495</v>
      </c>
      <c r="O745" s="8" t="s">
        <v>681</v>
      </c>
    </row>
    <row r="746" spans="1:15" ht="15.5" hidden="1" x14ac:dyDescent="0.35">
      <c r="A746" s="8" t="s">
        <v>677</v>
      </c>
      <c r="B746" s="8" t="s">
        <v>678</v>
      </c>
      <c r="C746" s="9" t="s">
        <v>569</v>
      </c>
      <c r="D746" s="8" t="s">
        <v>149</v>
      </c>
      <c r="E746" s="8">
        <v>6110</v>
      </c>
      <c r="F746" s="8" t="s">
        <v>490</v>
      </c>
      <c r="G746" s="9" t="s">
        <v>679</v>
      </c>
      <c r="H746" s="8" t="s">
        <v>680</v>
      </c>
      <c r="I746" s="8">
        <v>2016</v>
      </c>
      <c r="J746" s="8">
        <v>2016</v>
      </c>
      <c r="K746" s="8" t="s">
        <v>493</v>
      </c>
      <c r="L746" s="8">
        <v>546.44942900000001</v>
      </c>
      <c r="M746" s="8" t="s">
        <v>494</v>
      </c>
      <c r="N746" s="8" t="s">
        <v>495</v>
      </c>
      <c r="O746" s="8" t="s">
        <v>681</v>
      </c>
    </row>
    <row r="747" spans="1:15" ht="15.5" hidden="1" x14ac:dyDescent="0.35">
      <c r="A747" s="8" t="s">
        <v>677</v>
      </c>
      <c r="B747" s="8" t="s">
        <v>678</v>
      </c>
      <c r="C747" s="9" t="s">
        <v>569</v>
      </c>
      <c r="D747" s="8" t="s">
        <v>149</v>
      </c>
      <c r="E747" s="8">
        <v>6110</v>
      </c>
      <c r="F747" s="8" t="s">
        <v>490</v>
      </c>
      <c r="G747" s="9" t="s">
        <v>679</v>
      </c>
      <c r="H747" s="8" t="s">
        <v>680</v>
      </c>
      <c r="I747" s="8">
        <v>2017</v>
      </c>
      <c r="J747" s="8">
        <v>2017</v>
      </c>
      <c r="K747" s="8" t="s">
        <v>493</v>
      </c>
      <c r="L747" s="8">
        <v>663.71741999999995</v>
      </c>
      <c r="M747" s="8" t="s">
        <v>494</v>
      </c>
      <c r="N747" s="8" t="s">
        <v>495</v>
      </c>
      <c r="O747" s="8" t="s">
        <v>681</v>
      </c>
    </row>
    <row r="748" spans="1:15" ht="15.5" hidden="1" x14ac:dyDescent="0.35">
      <c r="A748" s="8" t="s">
        <v>677</v>
      </c>
      <c r="B748" s="8" t="s">
        <v>678</v>
      </c>
      <c r="C748" s="9" t="s">
        <v>569</v>
      </c>
      <c r="D748" s="8" t="s">
        <v>149</v>
      </c>
      <c r="E748" s="8">
        <v>6110</v>
      </c>
      <c r="F748" s="8" t="s">
        <v>490</v>
      </c>
      <c r="G748" s="9" t="s">
        <v>679</v>
      </c>
      <c r="H748" s="8" t="s">
        <v>680</v>
      </c>
      <c r="I748" s="8">
        <v>2018</v>
      </c>
      <c r="J748" s="8">
        <v>2018</v>
      </c>
      <c r="K748" s="8" t="s">
        <v>493</v>
      </c>
      <c r="L748" s="8">
        <v>692.38778500000001</v>
      </c>
      <c r="M748" s="8" t="s">
        <v>494</v>
      </c>
      <c r="N748" s="8" t="s">
        <v>495</v>
      </c>
      <c r="O748" s="8" t="s">
        <v>681</v>
      </c>
    </row>
    <row r="749" spans="1:15" ht="15.5" hidden="1" x14ac:dyDescent="0.35">
      <c r="A749" s="8" t="s">
        <v>677</v>
      </c>
      <c r="B749" s="8" t="s">
        <v>678</v>
      </c>
      <c r="C749" s="9" t="s">
        <v>570</v>
      </c>
      <c r="D749" s="8" t="s">
        <v>418</v>
      </c>
      <c r="E749" s="8">
        <v>6110</v>
      </c>
      <c r="F749" s="8" t="s">
        <v>490</v>
      </c>
      <c r="G749" s="9" t="s">
        <v>679</v>
      </c>
      <c r="H749" s="8" t="s">
        <v>680</v>
      </c>
      <c r="I749" s="8">
        <v>2010</v>
      </c>
      <c r="J749" s="8">
        <v>2010</v>
      </c>
      <c r="K749" s="8" t="s">
        <v>493</v>
      </c>
      <c r="L749" s="8">
        <v>359.86766899999998</v>
      </c>
      <c r="M749" s="8" t="s">
        <v>494</v>
      </c>
      <c r="N749" s="8" t="s">
        <v>495</v>
      </c>
      <c r="O749" s="8" t="s">
        <v>681</v>
      </c>
    </row>
    <row r="750" spans="1:15" ht="15.5" hidden="1" x14ac:dyDescent="0.35">
      <c r="A750" s="8" t="s">
        <v>677</v>
      </c>
      <c r="B750" s="8" t="s">
        <v>678</v>
      </c>
      <c r="C750" s="9" t="s">
        <v>570</v>
      </c>
      <c r="D750" s="8" t="s">
        <v>418</v>
      </c>
      <c r="E750" s="8">
        <v>6110</v>
      </c>
      <c r="F750" s="8" t="s">
        <v>490</v>
      </c>
      <c r="G750" s="9" t="s">
        <v>679</v>
      </c>
      <c r="H750" s="8" t="s">
        <v>680</v>
      </c>
      <c r="I750" s="8">
        <v>2011</v>
      </c>
      <c r="J750" s="8">
        <v>2011</v>
      </c>
      <c r="K750" s="8" t="s">
        <v>493</v>
      </c>
      <c r="L750" s="8">
        <v>420.492142</v>
      </c>
      <c r="M750" s="8" t="s">
        <v>494</v>
      </c>
      <c r="N750" s="8" t="s">
        <v>495</v>
      </c>
      <c r="O750" s="8" t="s">
        <v>681</v>
      </c>
    </row>
    <row r="751" spans="1:15" ht="15.5" hidden="1" x14ac:dyDescent="0.35">
      <c r="A751" s="8" t="s">
        <v>677</v>
      </c>
      <c r="B751" s="8" t="s">
        <v>678</v>
      </c>
      <c r="C751" s="9" t="s">
        <v>570</v>
      </c>
      <c r="D751" s="8" t="s">
        <v>418</v>
      </c>
      <c r="E751" s="8">
        <v>6110</v>
      </c>
      <c r="F751" s="8" t="s">
        <v>490</v>
      </c>
      <c r="G751" s="9" t="s">
        <v>679</v>
      </c>
      <c r="H751" s="8" t="s">
        <v>680</v>
      </c>
      <c r="I751" s="8">
        <v>2012</v>
      </c>
      <c r="J751" s="8">
        <v>2012</v>
      </c>
      <c r="K751" s="8" t="s">
        <v>493</v>
      </c>
      <c r="L751" s="8">
        <v>436.64869700000003</v>
      </c>
      <c r="M751" s="8" t="s">
        <v>494</v>
      </c>
      <c r="N751" s="8" t="s">
        <v>495</v>
      </c>
      <c r="O751" s="8" t="s">
        <v>681</v>
      </c>
    </row>
    <row r="752" spans="1:15" ht="15.5" hidden="1" x14ac:dyDescent="0.35">
      <c r="A752" s="8" t="s">
        <v>677</v>
      </c>
      <c r="B752" s="8" t="s">
        <v>678</v>
      </c>
      <c r="C752" s="9" t="s">
        <v>570</v>
      </c>
      <c r="D752" s="8" t="s">
        <v>418</v>
      </c>
      <c r="E752" s="8">
        <v>6110</v>
      </c>
      <c r="F752" s="8" t="s">
        <v>490</v>
      </c>
      <c r="G752" s="9" t="s">
        <v>679</v>
      </c>
      <c r="H752" s="8" t="s">
        <v>680</v>
      </c>
      <c r="I752" s="8">
        <v>2013</v>
      </c>
      <c r="J752" s="8">
        <v>2013</v>
      </c>
      <c r="K752" s="8" t="s">
        <v>493</v>
      </c>
      <c r="L752" s="8">
        <v>494.42981600000002</v>
      </c>
      <c r="M752" s="8" t="s">
        <v>494</v>
      </c>
      <c r="N752" s="8" t="s">
        <v>495</v>
      </c>
      <c r="O752" s="8" t="s">
        <v>681</v>
      </c>
    </row>
    <row r="753" spans="1:15" ht="15.5" hidden="1" x14ac:dyDescent="0.35">
      <c r="A753" s="8" t="s">
        <v>677</v>
      </c>
      <c r="B753" s="8" t="s">
        <v>678</v>
      </c>
      <c r="C753" s="9" t="s">
        <v>570</v>
      </c>
      <c r="D753" s="8" t="s">
        <v>418</v>
      </c>
      <c r="E753" s="8">
        <v>6110</v>
      </c>
      <c r="F753" s="8" t="s">
        <v>490</v>
      </c>
      <c r="G753" s="9" t="s">
        <v>679</v>
      </c>
      <c r="H753" s="8" t="s">
        <v>680</v>
      </c>
      <c r="I753" s="8">
        <v>2014</v>
      </c>
      <c r="J753" s="8">
        <v>2014</v>
      </c>
      <c r="K753" s="8" t="s">
        <v>493</v>
      </c>
      <c r="L753" s="8">
        <v>499.537013</v>
      </c>
      <c r="M753" s="8" t="s">
        <v>494</v>
      </c>
      <c r="N753" s="8" t="s">
        <v>495</v>
      </c>
      <c r="O753" s="8" t="s">
        <v>681</v>
      </c>
    </row>
    <row r="754" spans="1:15" ht="15.5" hidden="1" x14ac:dyDescent="0.35">
      <c r="A754" s="8" t="s">
        <v>677</v>
      </c>
      <c r="B754" s="8" t="s">
        <v>678</v>
      </c>
      <c r="C754" s="9" t="s">
        <v>570</v>
      </c>
      <c r="D754" s="8" t="s">
        <v>418</v>
      </c>
      <c r="E754" s="8">
        <v>6110</v>
      </c>
      <c r="F754" s="8" t="s">
        <v>490</v>
      </c>
      <c r="G754" s="9" t="s">
        <v>679</v>
      </c>
      <c r="H754" s="8" t="s">
        <v>680</v>
      </c>
      <c r="I754" s="8">
        <v>2015</v>
      </c>
      <c r="J754" s="8">
        <v>2015</v>
      </c>
      <c r="K754" s="8" t="s">
        <v>493</v>
      </c>
      <c r="L754" s="8">
        <v>542.94430999999997</v>
      </c>
      <c r="M754" s="8" t="s">
        <v>494</v>
      </c>
      <c r="N754" s="8" t="s">
        <v>495</v>
      </c>
      <c r="O754" s="8" t="s">
        <v>681</v>
      </c>
    </row>
    <row r="755" spans="1:15" ht="15.5" hidden="1" x14ac:dyDescent="0.35">
      <c r="A755" s="8" t="s">
        <v>677</v>
      </c>
      <c r="B755" s="8" t="s">
        <v>678</v>
      </c>
      <c r="C755" s="9" t="s">
        <v>570</v>
      </c>
      <c r="D755" s="8" t="s">
        <v>418</v>
      </c>
      <c r="E755" s="8">
        <v>6110</v>
      </c>
      <c r="F755" s="8" t="s">
        <v>490</v>
      </c>
      <c r="G755" s="9" t="s">
        <v>679</v>
      </c>
      <c r="H755" s="8" t="s">
        <v>680</v>
      </c>
      <c r="I755" s="8">
        <v>2016</v>
      </c>
      <c r="J755" s="8">
        <v>2016</v>
      </c>
      <c r="K755" s="8" t="s">
        <v>493</v>
      </c>
      <c r="L755" s="8">
        <v>453.86973399999999</v>
      </c>
      <c r="M755" s="8" t="s">
        <v>494</v>
      </c>
      <c r="N755" s="8" t="s">
        <v>495</v>
      </c>
      <c r="O755" s="8" t="s">
        <v>681</v>
      </c>
    </row>
    <row r="756" spans="1:15" ht="15.5" hidden="1" x14ac:dyDescent="0.35">
      <c r="A756" s="8" t="s">
        <v>677</v>
      </c>
      <c r="B756" s="8" t="s">
        <v>678</v>
      </c>
      <c r="C756" s="9" t="s">
        <v>570</v>
      </c>
      <c r="D756" s="8" t="s">
        <v>418</v>
      </c>
      <c r="E756" s="8">
        <v>6110</v>
      </c>
      <c r="F756" s="8" t="s">
        <v>490</v>
      </c>
      <c r="G756" s="9" t="s">
        <v>679</v>
      </c>
      <c r="H756" s="8" t="s">
        <v>680</v>
      </c>
      <c r="I756" s="8">
        <v>2017</v>
      </c>
      <c r="J756" s="8">
        <v>2017</v>
      </c>
      <c r="K756" s="8" t="s">
        <v>493</v>
      </c>
      <c r="L756" s="8">
        <v>469.53237100000001</v>
      </c>
      <c r="M756" s="8" t="s">
        <v>494</v>
      </c>
      <c r="N756" s="8" t="s">
        <v>495</v>
      </c>
      <c r="O756" s="8" t="s">
        <v>681</v>
      </c>
    </row>
    <row r="757" spans="1:15" ht="15.5" hidden="1" x14ac:dyDescent="0.35">
      <c r="A757" s="8" t="s">
        <v>677</v>
      </c>
      <c r="B757" s="8" t="s">
        <v>678</v>
      </c>
      <c r="C757" s="9" t="s">
        <v>570</v>
      </c>
      <c r="D757" s="8" t="s">
        <v>418</v>
      </c>
      <c r="E757" s="8">
        <v>6110</v>
      </c>
      <c r="F757" s="8" t="s">
        <v>490</v>
      </c>
      <c r="G757" s="9" t="s">
        <v>679</v>
      </c>
      <c r="H757" s="8" t="s">
        <v>680</v>
      </c>
      <c r="I757" s="8">
        <v>2018</v>
      </c>
      <c r="J757" s="8">
        <v>2018</v>
      </c>
      <c r="K757" s="8" t="s">
        <v>493</v>
      </c>
      <c r="L757" s="8">
        <v>493.27586400000001</v>
      </c>
      <c r="M757" s="8" t="s">
        <v>494</v>
      </c>
      <c r="N757" s="8" t="s">
        <v>495</v>
      </c>
      <c r="O757" s="8" t="s">
        <v>681</v>
      </c>
    </row>
    <row r="758" spans="1:15" ht="15.5" hidden="1" x14ac:dyDescent="0.35">
      <c r="A758" s="8" t="s">
        <v>677</v>
      </c>
      <c r="B758" s="8" t="s">
        <v>678</v>
      </c>
      <c r="C758" s="9" t="s">
        <v>718</v>
      </c>
      <c r="D758" s="8" t="s">
        <v>719</v>
      </c>
      <c r="E758" s="8">
        <v>6110</v>
      </c>
      <c r="F758" s="8" t="s">
        <v>490</v>
      </c>
      <c r="G758" s="9" t="s">
        <v>679</v>
      </c>
      <c r="H758" s="8" t="s">
        <v>680</v>
      </c>
      <c r="I758" s="8">
        <v>2010</v>
      </c>
      <c r="J758" s="8">
        <v>2010</v>
      </c>
      <c r="K758" s="8" t="s">
        <v>493</v>
      </c>
      <c r="L758" s="8">
        <v>1705.5340819999999</v>
      </c>
      <c r="M758" s="8" t="s">
        <v>494</v>
      </c>
      <c r="N758" s="8" t="s">
        <v>495</v>
      </c>
      <c r="O758" s="8" t="s">
        <v>681</v>
      </c>
    </row>
    <row r="759" spans="1:15" ht="15.5" hidden="1" x14ac:dyDescent="0.35">
      <c r="A759" s="8" t="s">
        <v>677</v>
      </c>
      <c r="B759" s="8" t="s">
        <v>678</v>
      </c>
      <c r="C759" s="9" t="s">
        <v>718</v>
      </c>
      <c r="D759" s="8" t="s">
        <v>719</v>
      </c>
      <c r="E759" s="8">
        <v>6110</v>
      </c>
      <c r="F759" s="8" t="s">
        <v>490</v>
      </c>
      <c r="G759" s="9" t="s">
        <v>679</v>
      </c>
      <c r="H759" s="8" t="s">
        <v>680</v>
      </c>
      <c r="I759" s="8">
        <v>2011</v>
      </c>
      <c r="J759" s="8">
        <v>2011</v>
      </c>
      <c r="K759" s="8" t="s">
        <v>493</v>
      </c>
      <c r="L759" s="8">
        <v>1526.459875</v>
      </c>
      <c r="M759" s="8" t="s">
        <v>494</v>
      </c>
      <c r="N759" s="8" t="s">
        <v>495</v>
      </c>
      <c r="O759" s="8" t="s">
        <v>681</v>
      </c>
    </row>
    <row r="760" spans="1:15" ht="15.5" hidden="1" x14ac:dyDescent="0.35">
      <c r="A760" s="8" t="s">
        <v>677</v>
      </c>
      <c r="B760" s="8" t="s">
        <v>678</v>
      </c>
      <c r="C760" s="9" t="s">
        <v>718</v>
      </c>
      <c r="D760" s="8" t="s">
        <v>719</v>
      </c>
      <c r="E760" s="8">
        <v>6110</v>
      </c>
      <c r="F760" s="8" t="s">
        <v>490</v>
      </c>
      <c r="G760" s="9" t="s">
        <v>679</v>
      </c>
      <c r="H760" s="8" t="s">
        <v>680</v>
      </c>
      <c r="I760" s="8">
        <v>2012</v>
      </c>
      <c r="J760" s="8">
        <v>2012</v>
      </c>
      <c r="K760" s="8" t="s">
        <v>493</v>
      </c>
      <c r="L760" s="8">
        <v>1374.0320389999999</v>
      </c>
      <c r="M760" s="8" t="s">
        <v>494</v>
      </c>
      <c r="N760" s="8" t="s">
        <v>495</v>
      </c>
      <c r="O760" s="8" t="s">
        <v>681</v>
      </c>
    </row>
    <row r="761" spans="1:15" ht="15.5" hidden="1" x14ac:dyDescent="0.35">
      <c r="A761" s="8" t="s">
        <v>677</v>
      </c>
      <c r="B761" s="8" t="s">
        <v>678</v>
      </c>
      <c r="C761" s="9" t="s">
        <v>718</v>
      </c>
      <c r="D761" s="8" t="s">
        <v>719</v>
      </c>
      <c r="E761" s="8">
        <v>6110</v>
      </c>
      <c r="F761" s="8" t="s">
        <v>490</v>
      </c>
      <c r="G761" s="9" t="s">
        <v>679</v>
      </c>
      <c r="H761" s="8" t="s">
        <v>680</v>
      </c>
      <c r="I761" s="8">
        <v>2013</v>
      </c>
      <c r="J761" s="8">
        <v>2013</v>
      </c>
      <c r="K761" s="8" t="s">
        <v>493</v>
      </c>
      <c r="L761" s="8">
        <v>1513.3255200000001</v>
      </c>
      <c r="M761" s="8" t="s">
        <v>494</v>
      </c>
      <c r="N761" s="8" t="s">
        <v>495</v>
      </c>
      <c r="O761" s="8" t="s">
        <v>681</v>
      </c>
    </row>
    <row r="762" spans="1:15" ht="15.5" hidden="1" x14ac:dyDescent="0.35">
      <c r="A762" s="8" t="s">
        <v>677</v>
      </c>
      <c r="B762" s="8" t="s">
        <v>678</v>
      </c>
      <c r="C762" s="9" t="s">
        <v>718</v>
      </c>
      <c r="D762" s="8" t="s">
        <v>719</v>
      </c>
      <c r="E762" s="8">
        <v>6110</v>
      </c>
      <c r="F762" s="8" t="s">
        <v>490</v>
      </c>
      <c r="G762" s="9" t="s">
        <v>679</v>
      </c>
      <c r="H762" s="8" t="s">
        <v>680</v>
      </c>
      <c r="I762" s="8">
        <v>2014</v>
      </c>
      <c r="J762" s="8">
        <v>2014</v>
      </c>
      <c r="K762" s="8" t="s">
        <v>493</v>
      </c>
      <c r="L762" s="8">
        <v>1510.4888599999999</v>
      </c>
      <c r="M762" s="8" t="s">
        <v>494</v>
      </c>
      <c r="N762" s="8" t="s">
        <v>495</v>
      </c>
      <c r="O762" s="8" t="s">
        <v>681</v>
      </c>
    </row>
    <row r="763" spans="1:15" ht="15.5" hidden="1" x14ac:dyDescent="0.35">
      <c r="A763" s="8" t="s">
        <v>677</v>
      </c>
      <c r="B763" s="8" t="s">
        <v>678</v>
      </c>
      <c r="C763" s="9" t="s">
        <v>718</v>
      </c>
      <c r="D763" s="8" t="s">
        <v>719</v>
      </c>
      <c r="E763" s="8">
        <v>6110</v>
      </c>
      <c r="F763" s="8" t="s">
        <v>490</v>
      </c>
      <c r="G763" s="9" t="s">
        <v>679</v>
      </c>
      <c r="H763" s="8" t="s">
        <v>680</v>
      </c>
      <c r="I763" s="8">
        <v>2015</v>
      </c>
      <c r="J763" s="8">
        <v>2015</v>
      </c>
      <c r="K763" s="8" t="s">
        <v>493</v>
      </c>
      <c r="L763" s="8">
        <v>1411.3908260000001</v>
      </c>
      <c r="M763" s="8" t="s">
        <v>494</v>
      </c>
      <c r="N763" s="8" t="s">
        <v>495</v>
      </c>
      <c r="O763" s="8" t="s">
        <v>681</v>
      </c>
    </row>
    <row r="764" spans="1:15" ht="15.5" hidden="1" x14ac:dyDescent="0.35">
      <c r="A764" s="8" t="s">
        <v>677</v>
      </c>
      <c r="B764" s="8" t="s">
        <v>678</v>
      </c>
      <c r="C764" s="9" t="s">
        <v>718</v>
      </c>
      <c r="D764" s="8" t="s">
        <v>719</v>
      </c>
      <c r="E764" s="8">
        <v>6110</v>
      </c>
      <c r="F764" s="8" t="s">
        <v>490</v>
      </c>
      <c r="G764" s="9" t="s">
        <v>679</v>
      </c>
      <c r="H764" s="8" t="s">
        <v>680</v>
      </c>
      <c r="I764" s="8">
        <v>2016</v>
      </c>
      <c r="J764" s="8">
        <v>2016</v>
      </c>
      <c r="K764" s="8" t="s">
        <v>493</v>
      </c>
      <c r="L764" s="8">
        <v>1318.180503</v>
      </c>
      <c r="M764" s="8" t="s">
        <v>494</v>
      </c>
      <c r="N764" s="8" t="s">
        <v>495</v>
      </c>
      <c r="O764" s="8" t="s">
        <v>681</v>
      </c>
    </row>
    <row r="765" spans="1:15" ht="15.5" hidden="1" x14ac:dyDescent="0.35">
      <c r="A765" s="8" t="s">
        <v>677</v>
      </c>
      <c r="B765" s="8" t="s">
        <v>678</v>
      </c>
      <c r="C765" s="9" t="s">
        <v>718</v>
      </c>
      <c r="D765" s="8" t="s">
        <v>719</v>
      </c>
      <c r="E765" s="8">
        <v>6110</v>
      </c>
      <c r="F765" s="8" t="s">
        <v>490</v>
      </c>
      <c r="G765" s="9" t="s">
        <v>679</v>
      </c>
      <c r="H765" s="8" t="s">
        <v>680</v>
      </c>
      <c r="I765" s="8">
        <v>2017</v>
      </c>
      <c r="J765" s="8">
        <v>2017</v>
      </c>
      <c r="K765" s="8" t="s">
        <v>493</v>
      </c>
      <c r="L765" s="8">
        <v>1556.4777309999999</v>
      </c>
      <c r="M765" s="8" t="s">
        <v>494</v>
      </c>
      <c r="N765" s="8" t="s">
        <v>495</v>
      </c>
      <c r="O765" s="8" t="s">
        <v>681</v>
      </c>
    </row>
    <row r="766" spans="1:15" ht="15.5" hidden="1" x14ac:dyDescent="0.35">
      <c r="A766" s="8" t="s">
        <v>677</v>
      </c>
      <c r="B766" s="8" t="s">
        <v>678</v>
      </c>
      <c r="C766" s="9" t="s">
        <v>718</v>
      </c>
      <c r="D766" s="8" t="s">
        <v>719</v>
      </c>
      <c r="E766" s="8">
        <v>6110</v>
      </c>
      <c r="F766" s="8" t="s">
        <v>490</v>
      </c>
      <c r="G766" s="9" t="s">
        <v>679</v>
      </c>
      <c r="H766" s="8" t="s">
        <v>680</v>
      </c>
      <c r="I766" s="8">
        <v>2018</v>
      </c>
      <c r="J766" s="8">
        <v>2018</v>
      </c>
      <c r="K766" s="8" t="s">
        <v>493</v>
      </c>
      <c r="L766" s="8">
        <v>1683.6845929999999</v>
      </c>
      <c r="M766" s="8" t="s">
        <v>494</v>
      </c>
      <c r="N766" s="8" t="s">
        <v>495</v>
      </c>
      <c r="O766" s="8" t="s">
        <v>681</v>
      </c>
    </row>
    <row r="767" spans="1:15" ht="15.5" hidden="1" x14ac:dyDescent="0.35">
      <c r="A767" s="8" t="s">
        <v>677</v>
      </c>
      <c r="B767" s="8" t="s">
        <v>678</v>
      </c>
      <c r="C767" s="9" t="s">
        <v>720</v>
      </c>
      <c r="D767" s="8" t="s">
        <v>151</v>
      </c>
      <c r="E767" s="8">
        <v>6110</v>
      </c>
      <c r="F767" s="8" t="s">
        <v>490</v>
      </c>
      <c r="G767" s="9" t="s">
        <v>679</v>
      </c>
      <c r="H767" s="8" t="s">
        <v>680</v>
      </c>
      <c r="I767" s="8">
        <v>2010</v>
      </c>
      <c r="J767" s="8">
        <v>2010</v>
      </c>
      <c r="K767" s="8" t="s">
        <v>493</v>
      </c>
      <c r="L767" s="8">
        <v>1835.973348</v>
      </c>
      <c r="M767" s="8" t="s">
        <v>494</v>
      </c>
      <c r="N767" s="8" t="s">
        <v>495</v>
      </c>
      <c r="O767" s="8" t="s">
        <v>681</v>
      </c>
    </row>
    <row r="768" spans="1:15" ht="15.5" hidden="1" x14ac:dyDescent="0.35">
      <c r="A768" s="8" t="s">
        <v>677</v>
      </c>
      <c r="B768" s="8" t="s">
        <v>678</v>
      </c>
      <c r="C768" s="9" t="s">
        <v>720</v>
      </c>
      <c r="D768" s="8" t="s">
        <v>151</v>
      </c>
      <c r="E768" s="8">
        <v>6110</v>
      </c>
      <c r="F768" s="8" t="s">
        <v>490</v>
      </c>
      <c r="G768" s="9" t="s">
        <v>679</v>
      </c>
      <c r="H768" s="8" t="s">
        <v>680</v>
      </c>
      <c r="I768" s="8">
        <v>2011</v>
      </c>
      <c r="J768" s="8">
        <v>2011</v>
      </c>
      <c r="K768" s="8" t="s">
        <v>493</v>
      </c>
      <c r="L768" s="8">
        <v>2518.3402879999999</v>
      </c>
      <c r="M768" s="8" t="s">
        <v>494</v>
      </c>
      <c r="N768" s="8" t="s">
        <v>495</v>
      </c>
      <c r="O768" s="8" t="s">
        <v>681</v>
      </c>
    </row>
    <row r="769" spans="1:15" ht="15.5" hidden="1" x14ac:dyDescent="0.35">
      <c r="A769" s="8" t="s">
        <v>677</v>
      </c>
      <c r="B769" s="8" t="s">
        <v>678</v>
      </c>
      <c r="C769" s="9" t="s">
        <v>720</v>
      </c>
      <c r="D769" s="8" t="s">
        <v>151</v>
      </c>
      <c r="E769" s="8">
        <v>6110</v>
      </c>
      <c r="F769" s="8" t="s">
        <v>490</v>
      </c>
      <c r="G769" s="9" t="s">
        <v>679</v>
      </c>
      <c r="H769" s="8" t="s">
        <v>680</v>
      </c>
      <c r="I769" s="8">
        <v>2012</v>
      </c>
      <c r="J769" s="8">
        <v>2012</v>
      </c>
      <c r="K769" s="8" t="s">
        <v>493</v>
      </c>
      <c r="L769" s="8">
        <v>2513.6382330000001</v>
      </c>
      <c r="M769" s="8" t="s">
        <v>494</v>
      </c>
      <c r="N769" s="8" t="s">
        <v>495</v>
      </c>
      <c r="O769" s="8" t="s">
        <v>681</v>
      </c>
    </row>
    <row r="770" spans="1:15" ht="15.5" hidden="1" x14ac:dyDescent="0.35">
      <c r="A770" s="8" t="s">
        <v>677</v>
      </c>
      <c r="B770" s="8" t="s">
        <v>678</v>
      </c>
      <c r="C770" s="9" t="s">
        <v>720</v>
      </c>
      <c r="D770" s="8" t="s">
        <v>151</v>
      </c>
      <c r="E770" s="8">
        <v>6110</v>
      </c>
      <c r="F770" s="8" t="s">
        <v>490</v>
      </c>
      <c r="G770" s="9" t="s">
        <v>679</v>
      </c>
      <c r="H770" s="8" t="s">
        <v>680</v>
      </c>
      <c r="I770" s="8">
        <v>2013</v>
      </c>
      <c r="J770" s="8">
        <v>2013</v>
      </c>
      <c r="K770" s="8" t="s">
        <v>493</v>
      </c>
      <c r="L770" s="8">
        <v>2255.3256390000001</v>
      </c>
      <c r="M770" s="8" t="s">
        <v>494</v>
      </c>
      <c r="N770" s="8" t="s">
        <v>495</v>
      </c>
      <c r="O770" s="8" t="s">
        <v>681</v>
      </c>
    </row>
    <row r="771" spans="1:15" ht="15.5" hidden="1" x14ac:dyDescent="0.35">
      <c r="A771" s="8" t="s">
        <v>677</v>
      </c>
      <c r="B771" s="8" t="s">
        <v>678</v>
      </c>
      <c r="C771" s="9" t="s">
        <v>720</v>
      </c>
      <c r="D771" s="8" t="s">
        <v>151</v>
      </c>
      <c r="E771" s="8">
        <v>6110</v>
      </c>
      <c r="F771" s="8" t="s">
        <v>490</v>
      </c>
      <c r="G771" s="9" t="s">
        <v>679</v>
      </c>
      <c r="H771" s="8" t="s">
        <v>680</v>
      </c>
      <c r="I771" s="8">
        <v>2014</v>
      </c>
      <c r="J771" s="8">
        <v>2014</v>
      </c>
      <c r="K771" s="8" t="s">
        <v>493</v>
      </c>
      <c r="L771" s="8">
        <v>2477.143364</v>
      </c>
      <c r="M771" s="8" t="s">
        <v>494</v>
      </c>
      <c r="N771" s="8" t="s">
        <v>495</v>
      </c>
      <c r="O771" s="8" t="s">
        <v>681</v>
      </c>
    </row>
    <row r="772" spans="1:15" ht="15.5" hidden="1" x14ac:dyDescent="0.35">
      <c r="A772" s="8" t="s">
        <v>677</v>
      </c>
      <c r="B772" s="8" t="s">
        <v>678</v>
      </c>
      <c r="C772" s="9" t="s">
        <v>720</v>
      </c>
      <c r="D772" s="8" t="s">
        <v>151</v>
      </c>
      <c r="E772" s="8">
        <v>6110</v>
      </c>
      <c r="F772" s="8" t="s">
        <v>490</v>
      </c>
      <c r="G772" s="9" t="s">
        <v>679</v>
      </c>
      <c r="H772" s="8" t="s">
        <v>680</v>
      </c>
      <c r="I772" s="8">
        <v>2015</v>
      </c>
      <c r="J772" s="8">
        <v>2015</v>
      </c>
      <c r="K772" s="8" t="s">
        <v>493</v>
      </c>
      <c r="L772" s="8">
        <v>2562.8868299999999</v>
      </c>
      <c r="M772" s="8" t="s">
        <v>494</v>
      </c>
      <c r="N772" s="8" t="s">
        <v>495</v>
      </c>
      <c r="O772" s="8" t="s">
        <v>681</v>
      </c>
    </row>
    <row r="773" spans="1:15" ht="15.5" hidden="1" x14ac:dyDescent="0.35">
      <c r="A773" s="8" t="s">
        <v>677</v>
      </c>
      <c r="B773" s="8" t="s">
        <v>678</v>
      </c>
      <c r="C773" s="9" t="s">
        <v>720</v>
      </c>
      <c r="D773" s="8" t="s">
        <v>151</v>
      </c>
      <c r="E773" s="8">
        <v>6110</v>
      </c>
      <c r="F773" s="8" t="s">
        <v>490</v>
      </c>
      <c r="G773" s="9" t="s">
        <v>679</v>
      </c>
      <c r="H773" s="8" t="s">
        <v>680</v>
      </c>
      <c r="I773" s="8">
        <v>2016</v>
      </c>
      <c r="J773" s="8">
        <v>2016</v>
      </c>
      <c r="K773" s="8" t="s">
        <v>493</v>
      </c>
      <c r="L773" s="8">
        <v>2616.9455600000001</v>
      </c>
      <c r="M773" s="8" t="s">
        <v>494</v>
      </c>
      <c r="N773" s="8" t="s">
        <v>495</v>
      </c>
      <c r="O773" s="8" t="s">
        <v>681</v>
      </c>
    </row>
    <row r="774" spans="1:15" ht="15.5" hidden="1" x14ac:dyDescent="0.35">
      <c r="A774" s="8" t="s">
        <v>677</v>
      </c>
      <c r="B774" s="8" t="s">
        <v>678</v>
      </c>
      <c r="C774" s="9" t="s">
        <v>720</v>
      </c>
      <c r="D774" s="8" t="s">
        <v>151</v>
      </c>
      <c r="E774" s="8">
        <v>6110</v>
      </c>
      <c r="F774" s="8" t="s">
        <v>490</v>
      </c>
      <c r="G774" s="9" t="s">
        <v>679</v>
      </c>
      <c r="H774" s="8" t="s">
        <v>680</v>
      </c>
      <c r="I774" s="8">
        <v>2017</v>
      </c>
      <c r="J774" s="8">
        <v>2017</v>
      </c>
      <c r="K774" s="8" t="s">
        <v>493</v>
      </c>
      <c r="L774" s="8">
        <v>2967.2904549999998</v>
      </c>
      <c r="M774" s="8" t="s">
        <v>494</v>
      </c>
      <c r="N774" s="8" t="s">
        <v>495</v>
      </c>
      <c r="O774" s="8" t="s">
        <v>681</v>
      </c>
    </row>
    <row r="775" spans="1:15" ht="15.5" hidden="1" x14ac:dyDescent="0.35">
      <c r="A775" s="8" t="s">
        <v>677</v>
      </c>
      <c r="B775" s="8" t="s">
        <v>678</v>
      </c>
      <c r="C775" s="9" t="s">
        <v>720</v>
      </c>
      <c r="D775" s="8" t="s">
        <v>151</v>
      </c>
      <c r="E775" s="8">
        <v>6110</v>
      </c>
      <c r="F775" s="8" t="s">
        <v>490</v>
      </c>
      <c r="G775" s="9" t="s">
        <v>679</v>
      </c>
      <c r="H775" s="8" t="s">
        <v>680</v>
      </c>
      <c r="I775" s="8">
        <v>2018</v>
      </c>
      <c r="J775" s="8">
        <v>2018</v>
      </c>
      <c r="K775" s="8" t="s">
        <v>493</v>
      </c>
      <c r="L775" s="8">
        <v>2825.2841760000001</v>
      </c>
      <c r="M775" s="8" t="s">
        <v>494</v>
      </c>
      <c r="N775" s="8" t="s">
        <v>495</v>
      </c>
      <c r="O775" s="8" t="s">
        <v>681</v>
      </c>
    </row>
    <row r="776" spans="1:15" ht="15.5" hidden="1" x14ac:dyDescent="0.35">
      <c r="A776" s="8" t="s">
        <v>677</v>
      </c>
      <c r="B776" s="8" t="s">
        <v>678</v>
      </c>
      <c r="C776" s="9" t="s">
        <v>571</v>
      </c>
      <c r="D776" s="8" t="s">
        <v>153</v>
      </c>
      <c r="E776" s="8">
        <v>6110</v>
      </c>
      <c r="F776" s="8" t="s">
        <v>490</v>
      </c>
      <c r="G776" s="9" t="s">
        <v>679</v>
      </c>
      <c r="H776" s="8" t="s">
        <v>680</v>
      </c>
      <c r="I776" s="8">
        <v>2010</v>
      </c>
      <c r="J776" s="8">
        <v>2010</v>
      </c>
      <c r="K776" s="8" t="s">
        <v>493</v>
      </c>
      <c r="L776" s="8">
        <v>4010.4226699999999</v>
      </c>
      <c r="M776" s="8" t="s">
        <v>494</v>
      </c>
      <c r="N776" s="8" t="s">
        <v>495</v>
      </c>
      <c r="O776" s="8" t="s">
        <v>681</v>
      </c>
    </row>
    <row r="777" spans="1:15" ht="15.5" hidden="1" x14ac:dyDescent="0.35">
      <c r="A777" s="8" t="s">
        <v>677</v>
      </c>
      <c r="B777" s="8" t="s">
        <v>678</v>
      </c>
      <c r="C777" s="9" t="s">
        <v>571</v>
      </c>
      <c r="D777" s="8" t="s">
        <v>153</v>
      </c>
      <c r="E777" s="8">
        <v>6110</v>
      </c>
      <c r="F777" s="8" t="s">
        <v>490</v>
      </c>
      <c r="G777" s="9" t="s">
        <v>679</v>
      </c>
      <c r="H777" s="8" t="s">
        <v>680</v>
      </c>
      <c r="I777" s="8">
        <v>2011</v>
      </c>
      <c r="J777" s="8">
        <v>2011</v>
      </c>
      <c r="K777" s="8" t="s">
        <v>493</v>
      </c>
      <c r="L777" s="8">
        <v>5670.93084</v>
      </c>
      <c r="M777" s="8" t="s">
        <v>494</v>
      </c>
      <c r="N777" s="8" t="s">
        <v>495</v>
      </c>
      <c r="O777" s="8" t="s">
        <v>681</v>
      </c>
    </row>
    <row r="778" spans="1:15" ht="15.5" hidden="1" x14ac:dyDescent="0.35">
      <c r="A778" s="8" t="s">
        <v>677</v>
      </c>
      <c r="B778" s="8" t="s">
        <v>678</v>
      </c>
      <c r="C778" s="9" t="s">
        <v>571</v>
      </c>
      <c r="D778" s="8" t="s">
        <v>153</v>
      </c>
      <c r="E778" s="8">
        <v>6110</v>
      </c>
      <c r="F778" s="8" t="s">
        <v>490</v>
      </c>
      <c r="G778" s="9" t="s">
        <v>679</v>
      </c>
      <c r="H778" s="8" t="s">
        <v>680</v>
      </c>
      <c r="I778" s="8">
        <v>2012</v>
      </c>
      <c r="J778" s="8">
        <v>2012</v>
      </c>
      <c r="K778" s="8" t="s">
        <v>493</v>
      </c>
      <c r="L778" s="8">
        <v>5012.2794999999996</v>
      </c>
      <c r="M778" s="8" t="s">
        <v>494</v>
      </c>
      <c r="N778" s="8" t="s">
        <v>495</v>
      </c>
      <c r="O778" s="8" t="s">
        <v>681</v>
      </c>
    </row>
    <row r="779" spans="1:15" ht="15.5" hidden="1" x14ac:dyDescent="0.35">
      <c r="A779" s="8" t="s">
        <v>677</v>
      </c>
      <c r="B779" s="8" t="s">
        <v>678</v>
      </c>
      <c r="C779" s="9" t="s">
        <v>571</v>
      </c>
      <c r="D779" s="8" t="s">
        <v>153</v>
      </c>
      <c r="E779" s="8">
        <v>6110</v>
      </c>
      <c r="F779" s="8" t="s">
        <v>490</v>
      </c>
      <c r="G779" s="9" t="s">
        <v>679</v>
      </c>
      <c r="H779" s="8" t="s">
        <v>680</v>
      </c>
      <c r="I779" s="8">
        <v>2013</v>
      </c>
      <c r="J779" s="8">
        <v>2013</v>
      </c>
      <c r="K779" s="8" t="s">
        <v>493</v>
      </c>
      <c r="L779" s="8">
        <v>5314.8706940000002</v>
      </c>
      <c r="M779" s="8" t="s">
        <v>494</v>
      </c>
      <c r="N779" s="8" t="s">
        <v>495</v>
      </c>
      <c r="O779" s="8" t="s">
        <v>681</v>
      </c>
    </row>
    <row r="780" spans="1:15" ht="15.5" hidden="1" x14ac:dyDescent="0.35">
      <c r="A780" s="8" t="s">
        <v>677</v>
      </c>
      <c r="B780" s="8" t="s">
        <v>678</v>
      </c>
      <c r="C780" s="9" t="s">
        <v>571</v>
      </c>
      <c r="D780" s="8" t="s">
        <v>153</v>
      </c>
      <c r="E780" s="8">
        <v>6110</v>
      </c>
      <c r="F780" s="8" t="s">
        <v>490</v>
      </c>
      <c r="G780" s="9" t="s">
        <v>679</v>
      </c>
      <c r="H780" s="8" t="s">
        <v>680</v>
      </c>
      <c r="I780" s="8">
        <v>2014</v>
      </c>
      <c r="J780" s="8">
        <v>2014</v>
      </c>
      <c r="K780" s="8" t="s">
        <v>493</v>
      </c>
      <c r="L780" s="8">
        <v>5551.1511099999998</v>
      </c>
      <c r="M780" s="8" t="s">
        <v>494</v>
      </c>
      <c r="N780" s="8" t="s">
        <v>495</v>
      </c>
      <c r="O780" s="8" t="s">
        <v>681</v>
      </c>
    </row>
    <row r="781" spans="1:15" ht="15.5" hidden="1" x14ac:dyDescent="0.35">
      <c r="A781" s="8" t="s">
        <v>677</v>
      </c>
      <c r="B781" s="8" t="s">
        <v>678</v>
      </c>
      <c r="C781" s="9" t="s">
        <v>571</v>
      </c>
      <c r="D781" s="8" t="s">
        <v>153</v>
      </c>
      <c r="E781" s="8">
        <v>6110</v>
      </c>
      <c r="F781" s="8" t="s">
        <v>490</v>
      </c>
      <c r="G781" s="9" t="s">
        <v>679</v>
      </c>
      <c r="H781" s="8" t="s">
        <v>680</v>
      </c>
      <c r="I781" s="8">
        <v>2015</v>
      </c>
      <c r="J781" s="8">
        <v>2015</v>
      </c>
      <c r="K781" s="8" t="s">
        <v>493</v>
      </c>
      <c r="L781" s="8">
        <v>4743.5547239999996</v>
      </c>
      <c r="M781" s="8" t="s">
        <v>494</v>
      </c>
      <c r="N781" s="8" t="s">
        <v>495</v>
      </c>
      <c r="O781" s="8" t="s">
        <v>681</v>
      </c>
    </row>
    <row r="782" spans="1:15" ht="15.5" hidden="1" x14ac:dyDescent="0.35">
      <c r="A782" s="8" t="s">
        <v>677</v>
      </c>
      <c r="B782" s="8" t="s">
        <v>678</v>
      </c>
      <c r="C782" s="9" t="s">
        <v>571</v>
      </c>
      <c r="D782" s="8" t="s">
        <v>153</v>
      </c>
      <c r="E782" s="8">
        <v>6110</v>
      </c>
      <c r="F782" s="8" t="s">
        <v>490</v>
      </c>
      <c r="G782" s="9" t="s">
        <v>679</v>
      </c>
      <c r="H782" s="8" t="s">
        <v>680</v>
      </c>
      <c r="I782" s="8">
        <v>2016</v>
      </c>
      <c r="J782" s="8">
        <v>2016</v>
      </c>
      <c r="K782" s="8" t="s">
        <v>493</v>
      </c>
      <c r="L782" s="8">
        <v>5002.3881979999996</v>
      </c>
      <c r="M782" s="8" t="s">
        <v>494</v>
      </c>
      <c r="N782" s="8" t="s">
        <v>495</v>
      </c>
      <c r="O782" s="8" t="s">
        <v>681</v>
      </c>
    </row>
    <row r="783" spans="1:15" ht="15.5" hidden="1" x14ac:dyDescent="0.35">
      <c r="A783" s="8" t="s">
        <v>677</v>
      </c>
      <c r="B783" s="8" t="s">
        <v>678</v>
      </c>
      <c r="C783" s="9" t="s">
        <v>571</v>
      </c>
      <c r="D783" s="8" t="s">
        <v>153</v>
      </c>
      <c r="E783" s="8">
        <v>6110</v>
      </c>
      <c r="F783" s="8" t="s">
        <v>490</v>
      </c>
      <c r="G783" s="9" t="s">
        <v>679</v>
      </c>
      <c r="H783" s="8" t="s">
        <v>680</v>
      </c>
      <c r="I783" s="8">
        <v>2017</v>
      </c>
      <c r="J783" s="8">
        <v>2017</v>
      </c>
      <c r="K783" s="8" t="s">
        <v>493</v>
      </c>
      <c r="L783" s="8">
        <v>5374.7406780000001</v>
      </c>
      <c r="M783" s="8" t="s">
        <v>494</v>
      </c>
      <c r="N783" s="8" t="s">
        <v>495</v>
      </c>
      <c r="O783" s="8" t="s">
        <v>681</v>
      </c>
    </row>
    <row r="784" spans="1:15" ht="15.5" hidden="1" x14ac:dyDescent="0.35">
      <c r="A784" s="8" t="s">
        <v>677</v>
      </c>
      <c r="B784" s="8" t="s">
        <v>678</v>
      </c>
      <c r="C784" s="9" t="s">
        <v>571</v>
      </c>
      <c r="D784" s="8" t="s">
        <v>153</v>
      </c>
      <c r="E784" s="8">
        <v>6110</v>
      </c>
      <c r="F784" s="8" t="s">
        <v>490</v>
      </c>
      <c r="G784" s="9" t="s">
        <v>679</v>
      </c>
      <c r="H784" s="8" t="s">
        <v>680</v>
      </c>
      <c r="I784" s="8">
        <v>2018</v>
      </c>
      <c r="J784" s="8">
        <v>2018</v>
      </c>
      <c r="K784" s="8" t="s">
        <v>493</v>
      </c>
      <c r="L784" s="8">
        <v>5610.6237700000001</v>
      </c>
      <c r="M784" s="8" t="s">
        <v>494</v>
      </c>
      <c r="N784" s="8" t="s">
        <v>495</v>
      </c>
      <c r="O784" s="8" t="s">
        <v>681</v>
      </c>
    </row>
    <row r="785" spans="1:15" ht="15.5" hidden="1" x14ac:dyDescent="0.35">
      <c r="A785" s="8" t="s">
        <v>677</v>
      </c>
      <c r="B785" s="8" t="s">
        <v>678</v>
      </c>
      <c r="C785" s="9" t="s">
        <v>572</v>
      </c>
      <c r="D785" s="8" t="s">
        <v>155</v>
      </c>
      <c r="E785" s="8">
        <v>6110</v>
      </c>
      <c r="F785" s="8" t="s">
        <v>490</v>
      </c>
      <c r="G785" s="9" t="s">
        <v>679</v>
      </c>
      <c r="H785" s="8" t="s">
        <v>680</v>
      </c>
      <c r="I785" s="8">
        <v>2010</v>
      </c>
      <c r="J785" s="8">
        <v>2010</v>
      </c>
      <c r="K785" s="8" t="s">
        <v>493</v>
      </c>
      <c r="L785" s="8">
        <v>864.67641800000001</v>
      </c>
      <c r="M785" s="8" t="s">
        <v>494</v>
      </c>
      <c r="N785" s="8" t="s">
        <v>495</v>
      </c>
      <c r="O785" s="8" t="s">
        <v>681</v>
      </c>
    </row>
    <row r="786" spans="1:15" ht="15.5" hidden="1" x14ac:dyDescent="0.35">
      <c r="A786" s="8" t="s">
        <v>677</v>
      </c>
      <c r="B786" s="8" t="s">
        <v>678</v>
      </c>
      <c r="C786" s="9" t="s">
        <v>572</v>
      </c>
      <c r="D786" s="8" t="s">
        <v>155</v>
      </c>
      <c r="E786" s="8">
        <v>6110</v>
      </c>
      <c r="F786" s="8" t="s">
        <v>490</v>
      </c>
      <c r="G786" s="9" t="s">
        <v>679</v>
      </c>
      <c r="H786" s="8" t="s">
        <v>680</v>
      </c>
      <c r="I786" s="8">
        <v>2011</v>
      </c>
      <c r="J786" s="8">
        <v>2011</v>
      </c>
      <c r="K786" s="8" t="s">
        <v>493</v>
      </c>
      <c r="L786" s="8">
        <v>996.95658800000001</v>
      </c>
      <c r="M786" s="8" t="s">
        <v>494</v>
      </c>
      <c r="N786" s="8" t="s">
        <v>495</v>
      </c>
      <c r="O786" s="8" t="s">
        <v>681</v>
      </c>
    </row>
    <row r="787" spans="1:15" ht="15.5" hidden="1" x14ac:dyDescent="0.35">
      <c r="A787" s="8" t="s">
        <v>677</v>
      </c>
      <c r="B787" s="8" t="s">
        <v>678</v>
      </c>
      <c r="C787" s="9" t="s">
        <v>572</v>
      </c>
      <c r="D787" s="8" t="s">
        <v>155</v>
      </c>
      <c r="E787" s="8">
        <v>6110</v>
      </c>
      <c r="F787" s="8" t="s">
        <v>490</v>
      </c>
      <c r="G787" s="9" t="s">
        <v>679</v>
      </c>
      <c r="H787" s="8" t="s">
        <v>680</v>
      </c>
      <c r="I787" s="8">
        <v>2012</v>
      </c>
      <c r="J787" s="8">
        <v>2012</v>
      </c>
      <c r="K787" s="8" t="s">
        <v>493</v>
      </c>
      <c r="L787" s="8">
        <v>966.75566400000002</v>
      </c>
      <c r="M787" s="8" t="s">
        <v>494</v>
      </c>
      <c r="N787" s="8" t="s">
        <v>495</v>
      </c>
      <c r="O787" s="8" t="s">
        <v>681</v>
      </c>
    </row>
    <row r="788" spans="1:15" ht="15.5" hidden="1" x14ac:dyDescent="0.35">
      <c r="A788" s="8" t="s">
        <v>677</v>
      </c>
      <c r="B788" s="8" t="s">
        <v>678</v>
      </c>
      <c r="C788" s="9" t="s">
        <v>572</v>
      </c>
      <c r="D788" s="8" t="s">
        <v>155</v>
      </c>
      <c r="E788" s="8">
        <v>6110</v>
      </c>
      <c r="F788" s="8" t="s">
        <v>490</v>
      </c>
      <c r="G788" s="9" t="s">
        <v>679</v>
      </c>
      <c r="H788" s="8" t="s">
        <v>680</v>
      </c>
      <c r="I788" s="8">
        <v>2013</v>
      </c>
      <c r="J788" s="8">
        <v>2013</v>
      </c>
      <c r="K788" s="8" t="s">
        <v>493</v>
      </c>
      <c r="L788" s="8">
        <v>936.14425300000005</v>
      </c>
      <c r="M788" s="8" t="s">
        <v>494</v>
      </c>
      <c r="N788" s="8" t="s">
        <v>495</v>
      </c>
      <c r="O788" s="8" t="s">
        <v>681</v>
      </c>
    </row>
    <row r="789" spans="1:15" ht="15.5" hidden="1" x14ac:dyDescent="0.35">
      <c r="A789" s="8" t="s">
        <v>677</v>
      </c>
      <c r="B789" s="8" t="s">
        <v>678</v>
      </c>
      <c r="C789" s="9" t="s">
        <v>572</v>
      </c>
      <c r="D789" s="8" t="s">
        <v>155</v>
      </c>
      <c r="E789" s="8">
        <v>6110</v>
      </c>
      <c r="F789" s="8" t="s">
        <v>490</v>
      </c>
      <c r="G789" s="9" t="s">
        <v>679</v>
      </c>
      <c r="H789" s="8" t="s">
        <v>680</v>
      </c>
      <c r="I789" s="8">
        <v>2014</v>
      </c>
      <c r="J789" s="8">
        <v>2014</v>
      </c>
      <c r="K789" s="8" t="s">
        <v>493</v>
      </c>
      <c r="L789" s="8">
        <v>919.33069999999998</v>
      </c>
      <c r="M789" s="8" t="s">
        <v>494</v>
      </c>
      <c r="N789" s="8" t="s">
        <v>495</v>
      </c>
      <c r="O789" s="8" t="s">
        <v>681</v>
      </c>
    </row>
    <row r="790" spans="1:15" ht="15.5" hidden="1" x14ac:dyDescent="0.35">
      <c r="A790" s="8" t="s">
        <v>677</v>
      </c>
      <c r="B790" s="8" t="s">
        <v>678</v>
      </c>
      <c r="C790" s="9" t="s">
        <v>572</v>
      </c>
      <c r="D790" s="8" t="s">
        <v>155</v>
      </c>
      <c r="E790" s="8">
        <v>6110</v>
      </c>
      <c r="F790" s="8" t="s">
        <v>490</v>
      </c>
      <c r="G790" s="9" t="s">
        <v>679</v>
      </c>
      <c r="H790" s="8" t="s">
        <v>680</v>
      </c>
      <c r="I790" s="8">
        <v>2015</v>
      </c>
      <c r="J790" s="8">
        <v>2015</v>
      </c>
      <c r="K790" s="8" t="s">
        <v>493</v>
      </c>
      <c r="L790" s="8">
        <v>910.70519200000001</v>
      </c>
      <c r="M790" s="8" t="s">
        <v>494</v>
      </c>
      <c r="N790" s="8" t="s">
        <v>495</v>
      </c>
      <c r="O790" s="8" t="s">
        <v>681</v>
      </c>
    </row>
    <row r="791" spans="1:15" ht="15.5" hidden="1" x14ac:dyDescent="0.35">
      <c r="A791" s="8" t="s">
        <v>677</v>
      </c>
      <c r="B791" s="8" t="s">
        <v>678</v>
      </c>
      <c r="C791" s="9" t="s">
        <v>572</v>
      </c>
      <c r="D791" s="8" t="s">
        <v>155</v>
      </c>
      <c r="E791" s="8">
        <v>6110</v>
      </c>
      <c r="F791" s="8" t="s">
        <v>490</v>
      </c>
      <c r="G791" s="9" t="s">
        <v>679</v>
      </c>
      <c r="H791" s="8" t="s">
        <v>680</v>
      </c>
      <c r="I791" s="8">
        <v>2016</v>
      </c>
      <c r="J791" s="8">
        <v>2016</v>
      </c>
      <c r="K791" s="8" t="s">
        <v>493</v>
      </c>
      <c r="L791" s="8">
        <v>951.28911000000005</v>
      </c>
      <c r="M791" s="8" t="s">
        <v>494</v>
      </c>
      <c r="N791" s="8" t="s">
        <v>495</v>
      </c>
      <c r="O791" s="8" t="s">
        <v>681</v>
      </c>
    </row>
    <row r="792" spans="1:15" ht="15.5" hidden="1" x14ac:dyDescent="0.35">
      <c r="A792" s="8" t="s">
        <v>677</v>
      </c>
      <c r="B792" s="8" t="s">
        <v>678</v>
      </c>
      <c r="C792" s="9" t="s">
        <v>572</v>
      </c>
      <c r="D792" s="8" t="s">
        <v>155</v>
      </c>
      <c r="E792" s="8">
        <v>6110</v>
      </c>
      <c r="F792" s="8" t="s">
        <v>490</v>
      </c>
      <c r="G792" s="9" t="s">
        <v>679</v>
      </c>
      <c r="H792" s="8" t="s">
        <v>680</v>
      </c>
      <c r="I792" s="8">
        <v>2017</v>
      </c>
      <c r="J792" s="8">
        <v>2017</v>
      </c>
      <c r="K792" s="8" t="s">
        <v>493</v>
      </c>
      <c r="L792" s="8">
        <v>907.74463800000001</v>
      </c>
      <c r="M792" s="8" t="s">
        <v>494</v>
      </c>
      <c r="N792" s="8" t="s">
        <v>495</v>
      </c>
      <c r="O792" s="8" t="s">
        <v>681</v>
      </c>
    </row>
    <row r="793" spans="1:15" ht="15.5" hidden="1" x14ac:dyDescent="0.35">
      <c r="A793" s="8" t="s">
        <v>677</v>
      </c>
      <c r="B793" s="8" t="s">
        <v>678</v>
      </c>
      <c r="C793" s="9" t="s">
        <v>572</v>
      </c>
      <c r="D793" s="8" t="s">
        <v>155</v>
      </c>
      <c r="E793" s="8">
        <v>6110</v>
      </c>
      <c r="F793" s="8" t="s">
        <v>490</v>
      </c>
      <c r="G793" s="9" t="s">
        <v>679</v>
      </c>
      <c r="H793" s="8" t="s">
        <v>680</v>
      </c>
      <c r="I793" s="8">
        <v>2018</v>
      </c>
      <c r="J793" s="8">
        <v>2018</v>
      </c>
      <c r="K793" s="8" t="s">
        <v>493</v>
      </c>
      <c r="L793" s="8">
        <v>1169.6301759999999</v>
      </c>
      <c r="M793" s="8" t="s">
        <v>494</v>
      </c>
      <c r="N793" s="8" t="s">
        <v>495</v>
      </c>
      <c r="O793" s="8" t="s">
        <v>681</v>
      </c>
    </row>
    <row r="794" spans="1:15" ht="15.5" x14ac:dyDescent="0.35">
      <c r="A794" s="8" t="s">
        <v>677</v>
      </c>
      <c r="B794" s="8" t="s">
        <v>678</v>
      </c>
      <c r="C794" s="9" t="s">
        <v>573</v>
      </c>
      <c r="D794" s="8" t="s">
        <v>157</v>
      </c>
      <c r="E794" s="8">
        <v>6110</v>
      </c>
      <c r="F794" s="8" t="s">
        <v>490</v>
      </c>
      <c r="G794" s="9" t="s">
        <v>679</v>
      </c>
      <c r="H794" s="8" t="s">
        <v>680</v>
      </c>
      <c r="I794" s="8">
        <v>2010</v>
      </c>
      <c r="J794" s="8">
        <v>2010</v>
      </c>
      <c r="K794" s="8" t="s">
        <v>493</v>
      </c>
      <c r="L794" s="8">
        <v>284277.94711499999</v>
      </c>
      <c r="M794" s="8" t="s">
        <v>494</v>
      </c>
      <c r="N794" s="8" t="s">
        <v>495</v>
      </c>
      <c r="O794" s="8" t="s">
        <v>681</v>
      </c>
    </row>
    <row r="795" spans="1:15" ht="15.5" x14ac:dyDescent="0.35">
      <c r="A795" s="8" t="s">
        <v>677</v>
      </c>
      <c r="B795" s="8" t="s">
        <v>678</v>
      </c>
      <c r="C795" s="9" t="s">
        <v>573</v>
      </c>
      <c r="D795" s="8" t="s">
        <v>157</v>
      </c>
      <c r="E795" s="8">
        <v>6110</v>
      </c>
      <c r="F795" s="8" t="s">
        <v>490</v>
      </c>
      <c r="G795" s="9" t="s">
        <v>679</v>
      </c>
      <c r="H795" s="8" t="s">
        <v>680</v>
      </c>
      <c r="I795" s="8">
        <v>2011</v>
      </c>
      <c r="J795" s="8">
        <v>2011</v>
      </c>
      <c r="K795" s="8" t="s">
        <v>493</v>
      </c>
      <c r="L795" s="8">
        <v>321819.794674</v>
      </c>
      <c r="M795" s="8" t="s">
        <v>494</v>
      </c>
      <c r="N795" s="8" t="s">
        <v>495</v>
      </c>
      <c r="O795" s="8" t="s">
        <v>681</v>
      </c>
    </row>
    <row r="796" spans="1:15" ht="15.5" x14ac:dyDescent="0.35">
      <c r="A796" s="8" t="s">
        <v>677</v>
      </c>
      <c r="B796" s="8" t="s">
        <v>678</v>
      </c>
      <c r="C796" s="9" t="s">
        <v>573</v>
      </c>
      <c r="D796" s="8" t="s">
        <v>157</v>
      </c>
      <c r="E796" s="8">
        <v>6110</v>
      </c>
      <c r="F796" s="8" t="s">
        <v>490</v>
      </c>
      <c r="G796" s="9" t="s">
        <v>679</v>
      </c>
      <c r="H796" s="8" t="s">
        <v>680</v>
      </c>
      <c r="I796" s="8">
        <v>2012</v>
      </c>
      <c r="J796" s="8">
        <v>2012</v>
      </c>
      <c r="K796" s="8" t="s">
        <v>493</v>
      </c>
      <c r="L796" s="8">
        <v>313471.692958</v>
      </c>
      <c r="M796" s="8" t="s">
        <v>494</v>
      </c>
      <c r="N796" s="8" t="s">
        <v>495</v>
      </c>
      <c r="O796" s="8" t="s">
        <v>681</v>
      </c>
    </row>
    <row r="797" spans="1:15" ht="15.5" x14ac:dyDescent="0.35">
      <c r="A797" s="8" t="s">
        <v>677</v>
      </c>
      <c r="B797" s="8" t="s">
        <v>678</v>
      </c>
      <c r="C797" s="9" t="s">
        <v>573</v>
      </c>
      <c r="D797" s="8" t="s">
        <v>157</v>
      </c>
      <c r="E797" s="8">
        <v>6110</v>
      </c>
      <c r="F797" s="8" t="s">
        <v>490</v>
      </c>
      <c r="G797" s="9" t="s">
        <v>679</v>
      </c>
      <c r="H797" s="8" t="s">
        <v>680</v>
      </c>
      <c r="I797" s="8">
        <v>2013</v>
      </c>
      <c r="J797" s="8">
        <v>2013</v>
      </c>
      <c r="K797" s="8" t="s">
        <v>493</v>
      </c>
      <c r="L797" s="8">
        <v>328744.68102100003</v>
      </c>
      <c r="M797" s="8" t="s">
        <v>494</v>
      </c>
      <c r="N797" s="8" t="s">
        <v>495</v>
      </c>
      <c r="O797" s="8" t="s">
        <v>681</v>
      </c>
    </row>
    <row r="798" spans="1:15" ht="15.5" x14ac:dyDescent="0.35">
      <c r="A798" s="8" t="s">
        <v>677</v>
      </c>
      <c r="B798" s="8" t="s">
        <v>678</v>
      </c>
      <c r="C798" s="9" t="s">
        <v>573</v>
      </c>
      <c r="D798" s="8" t="s">
        <v>157</v>
      </c>
      <c r="E798" s="8">
        <v>6110</v>
      </c>
      <c r="F798" s="8" t="s">
        <v>490</v>
      </c>
      <c r="G798" s="9" t="s">
        <v>679</v>
      </c>
      <c r="H798" s="8" t="s">
        <v>680</v>
      </c>
      <c r="I798" s="8">
        <v>2014</v>
      </c>
      <c r="J798" s="8">
        <v>2014</v>
      </c>
      <c r="K798" s="8" t="s">
        <v>493</v>
      </c>
      <c r="L798" s="8">
        <v>343049.09984899999</v>
      </c>
      <c r="M798" s="8" t="s">
        <v>494</v>
      </c>
      <c r="N798" s="8" t="s">
        <v>495</v>
      </c>
      <c r="O798" s="8" t="s">
        <v>681</v>
      </c>
    </row>
    <row r="799" spans="1:15" ht="15.5" x14ac:dyDescent="0.35">
      <c r="A799" s="8" t="s">
        <v>677</v>
      </c>
      <c r="B799" s="8" t="s">
        <v>678</v>
      </c>
      <c r="C799" s="9" t="s">
        <v>573</v>
      </c>
      <c r="D799" s="8" t="s">
        <v>157</v>
      </c>
      <c r="E799" s="8">
        <v>6110</v>
      </c>
      <c r="F799" s="8" t="s">
        <v>490</v>
      </c>
      <c r="G799" s="9" t="s">
        <v>679</v>
      </c>
      <c r="H799" s="8" t="s">
        <v>680</v>
      </c>
      <c r="I799" s="8">
        <v>2015</v>
      </c>
      <c r="J799" s="8">
        <v>2015</v>
      </c>
      <c r="K799" s="8" t="s">
        <v>493</v>
      </c>
      <c r="L799" s="8">
        <v>347227.66685199999</v>
      </c>
      <c r="M799" s="8" t="s">
        <v>494</v>
      </c>
      <c r="N799" s="8" t="s">
        <v>495</v>
      </c>
      <c r="O799" s="8" t="s">
        <v>681</v>
      </c>
    </row>
    <row r="800" spans="1:15" ht="15.5" x14ac:dyDescent="0.35">
      <c r="A800" s="8" t="s">
        <v>677</v>
      </c>
      <c r="B800" s="8" t="s">
        <v>678</v>
      </c>
      <c r="C800" s="9" t="s">
        <v>573</v>
      </c>
      <c r="D800" s="8" t="s">
        <v>157</v>
      </c>
      <c r="E800" s="8">
        <v>6110</v>
      </c>
      <c r="F800" s="8" t="s">
        <v>490</v>
      </c>
      <c r="G800" s="9" t="s">
        <v>679</v>
      </c>
      <c r="H800" s="8" t="s">
        <v>680</v>
      </c>
      <c r="I800" s="8">
        <v>2016</v>
      </c>
      <c r="J800" s="8">
        <v>2016</v>
      </c>
      <c r="K800" s="8" t="s">
        <v>493</v>
      </c>
      <c r="L800" s="8">
        <v>371508.45946899999</v>
      </c>
      <c r="M800" s="8" t="s">
        <v>494</v>
      </c>
      <c r="N800" s="8" t="s">
        <v>495</v>
      </c>
      <c r="O800" s="8" t="s">
        <v>681</v>
      </c>
    </row>
    <row r="801" spans="1:15" ht="15.5" x14ac:dyDescent="0.35">
      <c r="A801" s="8" t="s">
        <v>677</v>
      </c>
      <c r="B801" s="8" t="s">
        <v>678</v>
      </c>
      <c r="C801" s="9" t="s">
        <v>573</v>
      </c>
      <c r="D801" s="8" t="s">
        <v>157</v>
      </c>
      <c r="E801" s="8">
        <v>6110</v>
      </c>
      <c r="F801" s="8" t="s">
        <v>490</v>
      </c>
      <c r="G801" s="9" t="s">
        <v>679</v>
      </c>
      <c r="H801" s="8" t="s">
        <v>680</v>
      </c>
      <c r="I801" s="8">
        <v>2017</v>
      </c>
      <c r="J801" s="8">
        <v>2017</v>
      </c>
      <c r="K801" s="8" t="s">
        <v>493</v>
      </c>
      <c r="L801" s="8">
        <v>410024.98182300001</v>
      </c>
      <c r="M801" s="8" t="s">
        <v>494</v>
      </c>
      <c r="N801" s="8" t="s">
        <v>495</v>
      </c>
      <c r="O801" s="8" t="s">
        <v>681</v>
      </c>
    </row>
    <row r="802" spans="1:15" ht="15.5" x14ac:dyDescent="0.35">
      <c r="A802" s="8" t="s">
        <v>677</v>
      </c>
      <c r="B802" s="8" t="s">
        <v>678</v>
      </c>
      <c r="C802" s="9" t="s">
        <v>573</v>
      </c>
      <c r="D802" s="8" t="s">
        <v>157</v>
      </c>
      <c r="E802" s="8">
        <v>6110</v>
      </c>
      <c r="F802" s="8" t="s">
        <v>490</v>
      </c>
      <c r="G802" s="9" t="s">
        <v>679</v>
      </c>
      <c r="H802" s="8" t="s">
        <v>680</v>
      </c>
      <c r="I802" s="8">
        <v>2018</v>
      </c>
      <c r="J802" s="8">
        <v>2018</v>
      </c>
      <c r="K802" s="8" t="s">
        <v>493</v>
      </c>
      <c r="L802" s="8">
        <v>405839.07688800001</v>
      </c>
      <c r="M802" s="8" t="s">
        <v>494</v>
      </c>
      <c r="N802" s="8" t="s">
        <v>495</v>
      </c>
      <c r="O802" s="8" t="s">
        <v>681</v>
      </c>
    </row>
    <row r="803" spans="1:15" ht="15.5" hidden="1" x14ac:dyDescent="0.35">
      <c r="A803" s="8" t="s">
        <v>677</v>
      </c>
      <c r="B803" s="8" t="s">
        <v>678</v>
      </c>
      <c r="C803" s="9" t="s">
        <v>574</v>
      </c>
      <c r="D803" s="8" t="s">
        <v>159</v>
      </c>
      <c r="E803" s="8">
        <v>6110</v>
      </c>
      <c r="F803" s="8" t="s">
        <v>490</v>
      </c>
      <c r="G803" s="9" t="s">
        <v>679</v>
      </c>
      <c r="H803" s="8" t="s">
        <v>680</v>
      </c>
      <c r="I803" s="8">
        <v>2010</v>
      </c>
      <c r="J803" s="8">
        <v>2010</v>
      </c>
      <c r="K803" s="8" t="s">
        <v>493</v>
      </c>
      <c r="L803" s="8">
        <v>105178.704352</v>
      </c>
      <c r="M803" s="8" t="s">
        <v>494</v>
      </c>
      <c r="N803" s="8" t="s">
        <v>495</v>
      </c>
      <c r="O803" s="8" t="s">
        <v>681</v>
      </c>
    </row>
    <row r="804" spans="1:15" ht="15.5" hidden="1" x14ac:dyDescent="0.35">
      <c r="A804" s="8" t="s">
        <v>677</v>
      </c>
      <c r="B804" s="8" t="s">
        <v>678</v>
      </c>
      <c r="C804" s="9" t="s">
        <v>574</v>
      </c>
      <c r="D804" s="8" t="s">
        <v>159</v>
      </c>
      <c r="E804" s="8">
        <v>6110</v>
      </c>
      <c r="F804" s="8" t="s">
        <v>490</v>
      </c>
      <c r="G804" s="9" t="s">
        <v>679</v>
      </c>
      <c r="H804" s="8" t="s">
        <v>680</v>
      </c>
      <c r="I804" s="8">
        <v>2011</v>
      </c>
      <c r="J804" s="8">
        <v>2011</v>
      </c>
      <c r="K804" s="8" t="s">
        <v>493</v>
      </c>
      <c r="L804" s="8">
        <v>120661.084781</v>
      </c>
      <c r="M804" s="8" t="s">
        <v>494</v>
      </c>
      <c r="N804" s="8" t="s">
        <v>495</v>
      </c>
      <c r="O804" s="8" t="s">
        <v>681</v>
      </c>
    </row>
    <row r="805" spans="1:15" ht="15.5" hidden="1" x14ac:dyDescent="0.35">
      <c r="A805" s="8" t="s">
        <v>677</v>
      </c>
      <c r="B805" s="8" t="s">
        <v>678</v>
      </c>
      <c r="C805" s="9" t="s">
        <v>574</v>
      </c>
      <c r="D805" s="8" t="s">
        <v>159</v>
      </c>
      <c r="E805" s="8">
        <v>6110</v>
      </c>
      <c r="F805" s="8" t="s">
        <v>490</v>
      </c>
      <c r="G805" s="9" t="s">
        <v>679</v>
      </c>
      <c r="H805" s="8" t="s">
        <v>680</v>
      </c>
      <c r="I805" s="8">
        <v>2012</v>
      </c>
      <c r="J805" s="8">
        <v>2012</v>
      </c>
      <c r="K805" s="8" t="s">
        <v>493</v>
      </c>
      <c r="L805" s="8">
        <v>122755.462002</v>
      </c>
      <c r="M805" s="8" t="s">
        <v>494</v>
      </c>
      <c r="N805" s="8" t="s">
        <v>495</v>
      </c>
      <c r="O805" s="8" t="s">
        <v>681</v>
      </c>
    </row>
    <row r="806" spans="1:15" ht="15.5" hidden="1" x14ac:dyDescent="0.35">
      <c r="A806" s="8" t="s">
        <v>677</v>
      </c>
      <c r="B806" s="8" t="s">
        <v>678</v>
      </c>
      <c r="C806" s="9" t="s">
        <v>574</v>
      </c>
      <c r="D806" s="8" t="s">
        <v>159</v>
      </c>
      <c r="E806" s="8">
        <v>6110</v>
      </c>
      <c r="F806" s="8" t="s">
        <v>490</v>
      </c>
      <c r="G806" s="9" t="s">
        <v>679</v>
      </c>
      <c r="H806" s="8" t="s">
        <v>680</v>
      </c>
      <c r="I806" s="8">
        <v>2013</v>
      </c>
      <c r="J806" s="8">
        <v>2013</v>
      </c>
      <c r="K806" s="8" t="s">
        <v>493</v>
      </c>
      <c r="L806" s="8">
        <v>121883.25666899999</v>
      </c>
      <c r="M806" s="8" t="s">
        <v>494</v>
      </c>
      <c r="N806" s="8" t="s">
        <v>495</v>
      </c>
      <c r="O806" s="8" t="s">
        <v>681</v>
      </c>
    </row>
    <row r="807" spans="1:15" ht="15.5" hidden="1" x14ac:dyDescent="0.35">
      <c r="A807" s="8" t="s">
        <v>677</v>
      </c>
      <c r="B807" s="8" t="s">
        <v>678</v>
      </c>
      <c r="C807" s="9" t="s">
        <v>574</v>
      </c>
      <c r="D807" s="8" t="s">
        <v>159</v>
      </c>
      <c r="E807" s="8">
        <v>6110</v>
      </c>
      <c r="F807" s="8" t="s">
        <v>490</v>
      </c>
      <c r="G807" s="9" t="s">
        <v>679</v>
      </c>
      <c r="H807" s="8" t="s">
        <v>680</v>
      </c>
      <c r="I807" s="8">
        <v>2014</v>
      </c>
      <c r="J807" s="8">
        <v>2014</v>
      </c>
      <c r="K807" s="8" t="s">
        <v>493</v>
      </c>
      <c r="L807" s="8">
        <v>118806.143843</v>
      </c>
      <c r="M807" s="8" t="s">
        <v>494</v>
      </c>
      <c r="N807" s="8" t="s">
        <v>495</v>
      </c>
      <c r="O807" s="8" t="s">
        <v>681</v>
      </c>
    </row>
    <row r="808" spans="1:15" ht="15.5" hidden="1" x14ac:dyDescent="0.35">
      <c r="A808" s="8" t="s">
        <v>677</v>
      </c>
      <c r="B808" s="8" t="s">
        <v>678</v>
      </c>
      <c r="C808" s="9" t="s">
        <v>574</v>
      </c>
      <c r="D808" s="8" t="s">
        <v>159</v>
      </c>
      <c r="E808" s="8">
        <v>6110</v>
      </c>
      <c r="F808" s="8" t="s">
        <v>490</v>
      </c>
      <c r="G808" s="9" t="s">
        <v>679</v>
      </c>
      <c r="H808" s="8" t="s">
        <v>680</v>
      </c>
      <c r="I808" s="8">
        <v>2015</v>
      </c>
      <c r="J808" s="8">
        <v>2015</v>
      </c>
      <c r="K808" s="8" t="s">
        <v>493</v>
      </c>
      <c r="L808" s="8">
        <v>116151.993174</v>
      </c>
      <c r="M808" s="8" t="s">
        <v>494</v>
      </c>
      <c r="N808" s="8" t="s">
        <v>495</v>
      </c>
      <c r="O808" s="8" t="s">
        <v>681</v>
      </c>
    </row>
    <row r="809" spans="1:15" ht="15.5" hidden="1" x14ac:dyDescent="0.35">
      <c r="A809" s="8" t="s">
        <v>677</v>
      </c>
      <c r="B809" s="8" t="s">
        <v>678</v>
      </c>
      <c r="C809" s="9" t="s">
        <v>574</v>
      </c>
      <c r="D809" s="8" t="s">
        <v>159</v>
      </c>
      <c r="E809" s="8">
        <v>6110</v>
      </c>
      <c r="F809" s="8" t="s">
        <v>490</v>
      </c>
      <c r="G809" s="9" t="s">
        <v>679</v>
      </c>
      <c r="H809" s="8" t="s">
        <v>680</v>
      </c>
      <c r="I809" s="8">
        <v>2016</v>
      </c>
      <c r="J809" s="8">
        <v>2016</v>
      </c>
      <c r="K809" s="8" t="s">
        <v>493</v>
      </c>
      <c r="L809" s="8">
        <v>125605.406665</v>
      </c>
      <c r="M809" s="8" t="s">
        <v>494</v>
      </c>
      <c r="N809" s="8" t="s">
        <v>495</v>
      </c>
      <c r="O809" s="8" t="s">
        <v>681</v>
      </c>
    </row>
    <row r="810" spans="1:15" ht="15.5" hidden="1" x14ac:dyDescent="0.35">
      <c r="A810" s="8" t="s">
        <v>677</v>
      </c>
      <c r="B810" s="8" t="s">
        <v>678</v>
      </c>
      <c r="C810" s="9" t="s">
        <v>574</v>
      </c>
      <c r="D810" s="8" t="s">
        <v>159</v>
      </c>
      <c r="E810" s="8">
        <v>6110</v>
      </c>
      <c r="F810" s="8" t="s">
        <v>490</v>
      </c>
      <c r="G810" s="9" t="s">
        <v>679</v>
      </c>
      <c r="H810" s="8" t="s">
        <v>680</v>
      </c>
      <c r="I810" s="8">
        <v>2017</v>
      </c>
      <c r="J810" s="8">
        <v>2017</v>
      </c>
      <c r="K810" s="8" t="s">
        <v>493</v>
      </c>
      <c r="L810" s="8">
        <v>133570.53948800001</v>
      </c>
      <c r="M810" s="8" t="s">
        <v>494</v>
      </c>
      <c r="N810" s="8" t="s">
        <v>495</v>
      </c>
      <c r="O810" s="8" t="s">
        <v>681</v>
      </c>
    </row>
    <row r="811" spans="1:15" ht="15.5" hidden="1" x14ac:dyDescent="0.35">
      <c r="A811" s="8" t="s">
        <v>677</v>
      </c>
      <c r="B811" s="8" t="s">
        <v>678</v>
      </c>
      <c r="C811" s="9" t="s">
        <v>574</v>
      </c>
      <c r="D811" s="8" t="s">
        <v>159</v>
      </c>
      <c r="E811" s="8">
        <v>6110</v>
      </c>
      <c r="F811" s="8" t="s">
        <v>490</v>
      </c>
      <c r="G811" s="9" t="s">
        <v>679</v>
      </c>
      <c r="H811" s="8" t="s">
        <v>680</v>
      </c>
      <c r="I811" s="8">
        <v>2018</v>
      </c>
      <c r="J811" s="8">
        <v>2018</v>
      </c>
      <c r="K811" s="8" t="s">
        <v>493</v>
      </c>
      <c r="L811" s="8">
        <v>133480.13433500001</v>
      </c>
      <c r="M811" s="8" t="s">
        <v>494</v>
      </c>
      <c r="N811" s="8" t="s">
        <v>495</v>
      </c>
      <c r="O811" s="8" t="s">
        <v>681</v>
      </c>
    </row>
    <row r="812" spans="1:15" ht="15.5" hidden="1" x14ac:dyDescent="0.35">
      <c r="A812" s="8" t="s">
        <v>677</v>
      </c>
      <c r="B812" s="8" t="s">
        <v>678</v>
      </c>
      <c r="C812" s="9" t="s">
        <v>575</v>
      </c>
      <c r="D812" s="8" t="s">
        <v>161</v>
      </c>
      <c r="E812" s="8">
        <v>6110</v>
      </c>
      <c r="F812" s="8" t="s">
        <v>490</v>
      </c>
      <c r="G812" s="9" t="s">
        <v>679</v>
      </c>
      <c r="H812" s="8" t="s">
        <v>680</v>
      </c>
      <c r="I812" s="8">
        <v>2010</v>
      </c>
      <c r="J812" s="8">
        <v>2010</v>
      </c>
      <c r="K812" s="8" t="s">
        <v>493</v>
      </c>
      <c r="L812" s="8">
        <v>31918.418894999999</v>
      </c>
      <c r="M812" s="8" t="s">
        <v>494</v>
      </c>
      <c r="N812" s="8" t="s">
        <v>495</v>
      </c>
      <c r="O812" s="8" t="s">
        <v>681</v>
      </c>
    </row>
    <row r="813" spans="1:15" ht="15.5" hidden="1" x14ac:dyDescent="0.35">
      <c r="A813" s="8" t="s">
        <v>677</v>
      </c>
      <c r="B813" s="8" t="s">
        <v>678</v>
      </c>
      <c r="C813" s="9" t="s">
        <v>575</v>
      </c>
      <c r="D813" s="8" t="s">
        <v>161</v>
      </c>
      <c r="E813" s="8">
        <v>6110</v>
      </c>
      <c r="F813" s="8" t="s">
        <v>490</v>
      </c>
      <c r="G813" s="9" t="s">
        <v>679</v>
      </c>
      <c r="H813" s="8" t="s">
        <v>680</v>
      </c>
      <c r="I813" s="8">
        <v>2011</v>
      </c>
      <c r="J813" s="8">
        <v>2011</v>
      </c>
      <c r="K813" s="8" t="s">
        <v>493</v>
      </c>
      <c r="L813" s="8">
        <v>32819.813112999997</v>
      </c>
      <c r="M813" s="8" t="s">
        <v>494</v>
      </c>
      <c r="N813" s="8" t="s">
        <v>495</v>
      </c>
      <c r="O813" s="8" t="s">
        <v>681</v>
      </c>
    </row>
    <row r="814" spans="1:15" ht="15.5" hidden="1" x14ac:dyDescent="0.35">
      <c r="A814" s="8" t="s">
        <v>677</v>
      </c>
      <c r="B814" s="8" t="s">
        <v>678</v>
      </c>
      <c r="C814" s="9" t="s">
        <v>575</v>
      </c>
      <c r="D814" s="8" t="s">
        <v>161</v>
      </c>
      <c r="E814" s="8">
        <v>6110</v>
      </c>
      <c r="F814" s="8" t="s">
        <v>490</v>
      </c>
      <c r="G814" s="9" t="s">
        <v>679</v>
      </c>
      <c r="H814" s="8" t="s">
        <v>680</v>
      </c>
      <c r="I814" s="8">
        <v>2012</v>
      </c>
      <c r="J814" s="8">
        <v>2012</v>
      </c>
      <c r="K814" s="8" t="s">
        <v>493</v>
      </c>
      <c r="L814" s="8">
        <v>45939.282218</v>
      </c>
      <c r="M814" s="8" t="s">
        <v>494</v>
      </c>
      <c r="N814" s="8" t="s">
        <v>495</v>
      </c>
      <c r="O814" s="8" t="s">
        <v>681</v>
      </c>
    </row>
    <row r="815" spans="1:15" ht="15.5" hidden="1" x14ac:dyDescent="0.35">
      <c r="A815" s="8" t="s">
        <v>677</v>
      </c>
      <c r="B815" s="8" t="s">
        <v>678</v>
      </c>
      <c r="C815" s="9" t="s">
        <v>575</v>
      </c>
      <c r="D815" s="8" t="s">
        <v>161</v>
      </c>
      <c r="E815" s="8">
        <v>6110</v>
      </c>
      <c r="F815" s="8" t="s">
        <v>490</v>
      </c>
      <c r="G815" s="9" t="s">
        <v>679</v>
      </c>
      <c r="H815" s="8" t="s">
        <v>680</v>
      </c>
      <c r="I815" s="8">
        <v>2013</v>
      </c>
      <c r="J815" s="8">
        <v>2013</v>
      </c>
      <c r="K815" s="8" t="s">
        <v>493</v>
      </c>
      <c r="L815" s="8">
        <v>52617.705372999997</v>
      </c>
      <c r="M815" s="8" t="s">
        <v>494</v>
      </c>
      <c r="N815" s="8" t="s">
        <v>495</v>
      </c>
      <c r="O815" s="8" t="s">
        <v>681</v>
      </c>
    </row>
    <row r="816" spans="1:15" ht="15.5" hidden="1" x14ac:dyDescent="0.35">
      <c r="A816" s="8" t="s">
        <v>677</v>
      </c>
      <c r="B816" s="8" t="s">
        <v>678</v>
      </c>
      <c r="C816" s="9" t="s">
        <v>575</v>
      </c>
      <c r="D816" s="8" t="s">
        <v>161</v>
      </c>
      <c r="E816" s="8">
        <v>6110</v>
      </c>
      <c r="F816" s="8" t="s">
        <v>490</v>
      </c>
      <c r="G816" s="9" t="s">
        <v>679</v>
      </c>
      <c r="H816" s="8" t="s">
        <v>680</v>
      </c>
      <c r="I816" s="8">
        <v>2014</v>
      </c>
      <c r="J816" s="8">
        <v>2014</v>
      </c>
      <c r="K816" s="8" t="s">
        <v>493</v>
      </c>
      <c r="L816" s="8">
        <v>43430.918452999998</v>
      </c>
      <c r="M816" s="8" t="s">
        <v>494</v>
      </c>
      <c r="N816" s="8" t="s">
        <v>495</v>
      </c>
      <c r="O816" s="8" t="s">
        <v>681</v>
      </c>
    </row>
    <row r="817" spans="1:15" ht="15.5" hidden="1" x14ac:dyDescent="0.35">
      <c r="A817" s="8" t="s">
        <v>677</v>
      </c>
      <c r="B817" s="8" t="s">
        <v>678</v>
      </c>
      <c r="C817" s="9" t="s">
        <v>575</v>
      </c>
      <c r="D817" s="8" t="s">
        <v>161</v>
      </c>
      <c r="E817" s="8">
        <v>6110</v>
      </c>
      <c r="F817" s="8" t="s">
        <v>490</v>
      </c>
      <c r="G817" s="9" t="s">
        <v>679</v>
      </c>
      <c r="H817" s="8" t="s">
        <v>680</v>
      </c>
      <c r="I817" s="8">
        <v>2015</v>
      </c>
      <c r="J817" s="8">
        <v>2015</v>
      </c>
      <c r="K817" s="8" t="s">
        <v>493</v>
      </c>
      <c r="L817" s="8">
        <v>41250.605990999997</v>
      </c>
      <c r="M817" s="8" t="s">
        <v>494</v>
      </c>
      <c r="N817" s="8" t="s">
        <v>495</v>
      </c>
      <c r="O817" s="8" t="s">
        <v>681</v>
      </c>
    </row>
    <row r="818" spans="1:15" ht="15.5" hidden="1" x14ac:dyDescent="0.35">
      <c r="A818" s="8" t="s">
        <v>677</v>
      </c>
      <c r="B818" s="8" t="s">
        <v>678</v>
      </c>
      <c r="C818" s="9" t="s">
        <v>575</v>
      </c>
      <c r="D818" s="8" t="s">
        <v>161</v>
      </c>
      <c r="E818" s="8">
        <v>6110</v>
      </c>
      <c r="F818" s="8" t="s">
        <v>490</v>
      </c>
      <c r="G818" s="9" t="s">
        <v>679</v>
      </c>
      <c r="H818" s="8" t="s">
        <v>680</v>
      </c>
      <c r="I818" s="8">
        <v>2016</v>
      </c>
      <c r="J818" s="8">
        <v>2016</v>
      </c>
      <c r="K818" s="8" t="s">
        <v>493</v>
      </c>
      <c r="L818" s="8">
        <v>40997.607949999998</v>
      </c>
      <c r="M818" s="8" t="s">
        <v>494</v>
      </c>
      <c r="N818" s="8" t="s">
        <v>495</v>
      </c>
      <c r="O818" s="8" t="s">
        <v>681</v>
      </c>
    </row>
    <row r="819" spans="1:15" ht="15.5" hidden="1" x14ac:dyDescent="0.35">
      <c r="A819" s="8" t="s">
        <v>677</v>
      </c>
      <c r="B819" s="8" t="s">
        <v>678</v>
      </c>
      <c r="C819" s="9" t="s">
        <v>575</v>
      </c>
      <c r="D819" s="8" t="s">
        <v>161</v>
      </c>
      <c r="E819" s="8">
        <v>6110</v>
      </c>
      <c r="F819" s="8" t="s">
        <v>490</v>
      </c>
      <c r="G819" s="9" t="s">
        <v>679</v>
      </c>
      <c r="H819" s="8" t="s">
        <v>680</v>
      </c>
      <c r="I819" s="8">
        <v>2017</v>
      </c>
      <c r="J819" s="8">
        <v>2017</v>
      </c>
      <c r="K819" s="8" t="s">
        <v>493</v>
      </c>
      <c r="L819" s="8">
        <v>43791.556113999999</v>
      </c>
      <c r="M819" s="8" t="s">
        <v>494</v>
      </c>
      <c r="N819" s="8" t="s">
        <v>495</v>
      </c>
      <c r="O819" s="8" t="s">
        <v>681</v>
      </c>
    </row>
    <row r="820" spans="1:15" ht="15.5" hidden="1" x14ac:dyDescent="0.35">
      <c r="A820" s="8" t="s">
        <v>677</v>
      </c>
      <c r="B820" s="8" t="s">
        <v>678</v>
      </c>
      <c r="C820" s="9" t="s">
        <v>575</v>
      </c>
      <c r="D820" s="8" t="s">
        <v>161</v>
      </c>
      <c r="E820" s="8">
        <v>6110</v>
      </c>
      <c r="F820" s="8" t="s">
        <v>490</v>
      </c>
      <c r="G820" s="9" t="s">
        <v>679</v>
      </c>
      <c r="H820" s="8" t="s">
        <v>680</v>
      </c>
      <c r="I820" s="8">
        <v>2018</v>
      </c>
      <c r="J820" s="8">
        <v>2018</v>
      </c>
      <c r="K820" s="8" t="s">
        <v>493</v>
      </c>
      <c r="L820" s="8">
        <v>46712.710909000001</v>
      </c>
      <c r="M820" s="8" t="s">
        <v>494</v>
      </c>
      <c r="N820" s="8" t="s">
        <v>495</v>
      </c>
      <c r="O820" s="8" t="s">
        <v>681</v>
      </c>
    </row>
    <row r="821" spans="1:15" ht="15.5" hidden="1" x14ac:dyDescent="0.35">
      <c r="A821" s="8" t="s">
        <v>677</v>
      </c>
      <c r="B821" s="8" t="s">
        <v>678</v>
      </c>
      <c r="C821" s="9" t="s">
        <v>721</v>
      </c>
      <c r="D821" s="8" t="s">
        <v>163</v>
      </c>
      <c r="E821" s="8">
        <v>6110</v>
      </c>
      <c r="F821" s="8" t="s">
        <v>490</v>
      </c>
      <c r="G821" s="9" t="s">
        <v>679</v>
      </c>
      <c r="H821" s="8" t="s">
        <v>680</v>
      </c>
      <c r="I821" s="8">
        <v>2010</v>
      </c>
      <c r="J821" s="8">
        <v>2010</v>
      </c>
      <c r="K821" s="8" t="s">
        <v>493</v>
      </c>
      <c r="L821" s="8">
        <v>7150.6239320000004</v>
      </c>
      <c r="M821" s="8" t="s">
        <v>494</v>
      </c>
      <c r="N821" s="8" t="s">
        <v>495</v>
      </c>
      <c r="O821" s="8" t="s">
        <v>681</v>
      </c>
    </row>
    <row r="822" spans="1:15" ht="15.5" hidden="1" x14ac:dyDescent="0.35">
      <c r="A822" s="8" t="s">
        <v>677</v>
      </c>
      <c r="B822" s="8" t="s">
        <v>678</v>
      </c>
      <c r="C822" s="9" t="s">
        <v>721</v>
      </c>
      <c r="D822" s="8" t="s">
        <v>163</v>
      </c>
      <c r="E822" s="8">
        <v>6110</v>
      </c>
      <c r="F822" s="8" t="s">
        <v>490</v>
      </c>
      <c r="G822" s="9" t="s">
        <v>679</v>
      </c>
      <c r="H822" s="8" t="s">
        <v>680</v>
      </c>
      <c r="I822" s="8">
        <v>2011</v>
      </c>
      <c r="J822" s="8">
        <v>2011</v>
      </c>
      <c r="K822" s="8" t="s">
        <v>493</v>
      </c>
      <c r="L822" s="8">
        <v>8477.1965810000002</v>
      </c>
      <c r="M822" s="8" t="s">
        <v>494</v>
      </c>
      <c r="N822" s="8" t="s">
        <v>495</v>
      </c>
      <c r="O822" s="8" t="s">
        <v>681</v>
      </c>
    </row>
    <row r="823" spans="1:15" ht="15.5" hidden="1" x14ac:dyDescent="0.35">
      <c r="A823" s="8" t="s">
        <v>677</v>
      </c>
      <c r="B823" s="8" t="s">
        <v>678</v>
      </c>
      <c r="C823" s="9" t="s">
        <v>721</v>
      </c>
      <c r="D823" s="8" t="s">
        <v>163</v>
      </c>
      <c r="E823" s="8">
        <v>6110</v>
      </c>
      <c r="F823" s="8" t="s">
        <v>490</v>
      </c>
      <c r="G823" s="9" t="s">
        <v>679</v>
      </c>
      <c r="H823" s="8" t="s">
        <v>680</v>
      </c>
      <c r="I823" s="8">
        <v>2012</v>
      </c>
      <c r="J823" s="8">
        <v>2012</v>
      </c>
      <c r="K823" s="8" t="s">
        <v>493</v>
      </c>
      <c r="L823" s="8">
        <v>8990.9103899999991</v>
      </c>
      <c r="M823" s="8" t="s">
        <v>494</v>
      </c>
      <c r="N823" s="8" t="s">
        <v>495</v>
      </c>
      <c r="O823" s="8" t="s">
        <v>681</v>
      </c>
    </row>
    <row r="824" spans="1:15" ht="15.5" hidden="1" x14ac:dyDescent="0.35">
      <c r="A824" s="8" t="s">
        <v>677</v>
      </c>
      <c r="B824" s="8" t="s">
        <v>678</v>
      </c>
      <c r="C824" s="9" t="s">
        <v>721</v>
      </c>
      <c r="D824" s="8" t="s">
        <v>163</v>
      </c>
      <c r="E824" s="8">
        <v>6110</v>
      </c>
      <c r="F824" s="8" t="s">
        <v>490</v>
      </c>
      <c r="G824" s="9" t="s">
        <v>679</v>
      </c>
      <c r="H824" s="8" t="s">
        <v>680</v>
      </c>
      <c r="I824" s="8">
        <v>2013</v>
      </c>
      <c r="J824" s="8">
        <v>2013</v>
      </c>
      <c r="K824" s="8" t="s">
        <v>493</v>
      </c>
      <c r="L824" s="8">
        <v>11188.593482</v>
      </c>
      <c r="M824" s="8" t="s">
        <v>494</v>
      </c>
      <c r="N824" s="8" t="s">
        <v>495</v>
      </c>
      <c r="O824" s="8" t="s">
        <v>681</v>
      </c>
    </row>
    <row r="825" spans="1:15" ht="15.5" hidden="1" x14ac:dyDescent="0.35">
      <c r="A825" s="8" t="s">
        <v>677</v>
      </c>
      <c r="B825" s="8" t="s">
        <v>678</v>
      </c>
      <c r="C825" s="9" t="s">
        <v>721</v>
      </c>
      <c r="D825" s="8" t="s">
        <v>163</v>
      </c>
      <c r="E825" s="8">
        <v>6110</v>
      </c>
      <c r="F825" s="8" t="s">
        <v>490</v>
      </c>
      <c r="G825" s="9" t="s">
        <v>679</v>
      </c>
      <c r="H825" s="8" t="s">
        <v>680</v>
      </c>
      <c r="I825" s="8">
        <v>2014</v>
      </c>
      <c r="J825" s="8">
        <v>2014</v>
      </c>
      <c r="K825" s="8" t="s">
        <v>493</v>
      </c>
      <c r="L825" s="8">
        <v>11259.539108000001</v>
      </c>
      <c r="M825" s="8" t="s">
        <v>494</v>
      </c>
      <c r="N825" s="8" t="s">
        <v>495</v>
      </c>
      <c r="O825" s="8" t="s">
        <v>681</v>
      </c>
    </row>
    <row r="826" spans="1:15" ht="15.5" hidden="1" x14ac:dyDescent="0.35">
      <c r="A826" s="8" t="s">
        <v>677</v>
      </c>
      <c r="B826" s="8" t="s">
        <v>678</v>
      </c>
      <c r="C826" s="9" t="s">
        <v>721</v>
      </c>
      <c r="D826" s="8" t="s">
        <v>163</v>
      </c>
      <c r="E826" s="8">
        <v>6110</v>
      </c>
      <c r="F826" s="8" t="s">
        <v>490</v>
      </c>
      <c r="G826" s="9" t="s">
        <v>679</v>
      </c>
      <c r="H826" s="8" t="s">
        <v>680</v>
      </c>
      <c r="I826" s="8">
        <v>2015</v>
      </c>
      <c r="J826" s="8">
        <v>2015</v>
      </c>
      <c r="K826" s="8" t="s">
        <v>493</v>
      </c>
      <c r="L826" s="8">
        <v>6990.9506279999996</v>
      </c>
      <c r="M826" s="8" t="s">
        <v>494</v>
      </c>
      <c r="N826" s="8" t="s">
        <v>495</v>
      </c>
      <c r="O826" s="8" t="s">
        <v>681</v>
      </c>
    </row>
    <row r="827" spans="1:15" ht="15.5" hidden="1" x14ac:dyDescent="0.35">
      <c r="A827" s="8" t="s">
        <v>677</v>
      </c>
      <c r="B827" s="8" t="s">
        <v>678</v>
      </c>
      <c r="C827" s="9" t="s">
        <v>721</v>
      </c>
      <c r="D827" s="8" t="s">
        <v>163</v>
      </c>
      <c r="E827" s="8">
        <v>6110</v>
      </c>
      <c r="F827" s="8" t="s">
        <v>490</v>
      </c>
      <c r="G827" s="9" t="s">
        <v>679</v>
      </c>
      <c r="H827" s="8" t="s">
        <v>680</v>
      </c>
      <c r="I827" s="8">
        <v>2016</v>
      </c>
      <c r="J827" s="8">
        <v>2016</v>
      </c>
      <c r="K827" s="8" t="s">
        <v>493</v>
      </c>
      <c r="L827" s="8">
        <v>6626.0972080000001</v>
      </c>
      <c r="M827" s="8" t="s">
        <v>494</v>
      </c>
      <c r="N827" s="8" t="s">
        <v>495</v>
      </c>
      <c r="O827" s="8" t="s">
        <v>681</v>
      </c>
    </row>
    <row r="828" spans="1:15" ht="15.5" hidden="1" x14ac:dyDescent="0.35">
      <c r="A828" s="8" t="s">
        <v>677</v>
      </c>
      <c r="B828" s="8" t="s">
        <v>678</v>
      </c>
      <c r="C828" s="9" t="s">
        <v>721</v>
      </c>
      <c r="D828" s="8" t="s">
        <v>163</v>
      </c>
      <c r="E828" s="8">
        <v>6110</v>
      </c>
      <c r="F828" s="8" t="s">
        <v>490</v>
      </c>
      <c r="G828" s="9" t="s">
        <v>679</v>
      </c>
      <c r="H828" s="8" t="s">
        <v>680</v>
      </c>
      <c r="I828" s="8">
        <v>2017</v>
      </c>
      <c r="J828" s="8">
        <v>2017</v>
      </c>
      <c r="K828" s="8" t="s">
        <v>493</v>
      </c>
      <c r="L828" s="8">
        <v>5572.9601350000003</v>
      </c>
      <c r="M828" s="8" t="s">
        <v>494</v>
      </c>
      <c r="N828" s="8" t="s">
        <v>495</v>
      </c>
      <c r="O828" s="8" t="s">
        <v>681</v>
      </c>
    </row>
    <row r="829" spans="1:15" ht="15.5" hidden="1" x14ac:dyDescent="0.35">
      <c r="A829" s="8" t="s">
        <v>677</v>
      </c>
      <c r="B829" s="8" t="s">
        <v>678</v>
      </c>
      <c r="C829" s="9" t="s">
        <v>721</v>
      </c>
      <c r="D829" s="8" t="s">
        <v>163</v>
      </c>
      <c r="E829" s="8">
        <v>6110</v>
      </c>
      <c r="F829" s="8" t="s">
        <v>490</v>
      </c>
      <c r="G829" s="9" t="s">
        <v>679</v>
      </c>
      <c r="H829" s="8" t="s">
        <v>680</v>
      </c>
      <c r="I829" s="8">
        <v>2018</v>
      </c>
      <c r="J829" s="8">
        <v>2018</v>
      </c>
      <c r="K829" s="8" t="s">
        <v>493</v>
      </c>
      <c r="L829" s="8">
        <v>4140.8495460000004</v>
      </c>
      <c r="M829" s="8" t="s">
        <v>494</v>
      </c>
      <c r="N829" s="8" t="s">
        <v>495</v>
      </c>
      <c r="O829" s="8" t="s">
        <v>681</v>
      </c>
    </row>
    <row r="830" spans="1:15" ht="15.5" hidden="1" x14ac:dyDescent="0.35">
      <c r="A830" s="8" t="s">
        <v>677</v>
      </c>
      <c r="B830" s="8" t="s">
        <v>678</v>
      </c>
      <c r="C830" s="9" t="s">
        <v>576</v>
      </c>
      <c r="D830" s="8" t="s">
        <v>165</v>
      </c>
      <c r="E830" s="8">
        <v>6110</v>
      </c>
      <c r="F830" s="8" t="s">
        <v>490</v>
      </c>
      <c r="G830" s="9" t="s">
        <v>679</v>
      </c>
      <c r="H830" s="8" t="s">
        <v>680</v>
      </c>
      <c r="I830" s="8">
        <v>2010</v>
      </c>
      <c r="J830" s="8">
        <v>2010</v>
      </c>
      <c r="K830" s="8" t="s">
        <v>493</v>
      </c>
      <c r="L830" s="8">
        <v>2110.1081410000002</v>
      </c>
      <c r="M830" s="8" t="s">
        <v>494</v>
      </c>
      <c r="N830" s="8" t="s">
        <v>495</v>
      </c>
      <c r="O830" s="8" t="s">
        <v>681</v>
      </c>
    </row>
    <row r="831" spans="1:15" ht="15.5" hidden="1" x14ac:dyDescent="0.35">
      <c r="A831" s="8" t="s">
        <v>677</v>
      </c>
      <c r="B831" s="8" t="s">
        <v>678</v>
      </c>
      <c r="C831" s="9" t="s">
        <v>576</v>
      </c>
      <c r="D831" s="8" t="s">
        <v>165</v>
      </c>
      <c r="E831" s="8">
        <v>6110</v>
      </c>
      <c r="F831" s="8" t="s">
        <v>490</v>
      </c>
      <c r="G831" s="9" t="s">
        <v>679</v>
      </c>
      <c r="H831" s="8" t="s">
        <v>680</v>
      </c>
      <c r="I831" s="8">
        <v>2011</v>
      </c>
      <c r="J831" s="8">
        <v>2011</v>
      </c>
      <c r="K831" s="8" t="s">
        <v>493</v>
      </c>
      <c r="L831" s="8">
        <v>2879.166851</v>
      </c>
      <c r="M831" s="8" t="s">
        <v>494</v>
      </c>
      <c r="N831" s="8" t="s">
        <v>495</v>
      </c>
      <c r="O831" s="8" t="s">
        <v>681</v>
      </c>
    </row>
    <row r="832" spans="1:15" ht="15.5" hidden="1" x14ac:dyDescent="0.35">
      <c r="A832" s="8" t="s">
        <v>677</v>
      </c>
      <c r="B832" s="8" t="s">
        <v>678</v>
      </c>
      <c r="C832" s="9" t="s">
        <v>576</v>
      </c>
      <c r="D832" s="8" t="s">
        <v>165</v>
      </c>
      <c r="E832" s="8">
        <v>6110</v>
      </c>
      <c r="F832" s="8" t="s">
        <v>490</v>
      </c>
      <c r="G832" s="9" t="s">
        <v>679</v>
      </c>
      <c r="H832" s="8" t="s">
        <v>680</v>
      </c>
      <c r="I832" s="8">
        <v>2012</v>
      </c>
      <c r="J832" s="8">
        <v>2012</v>
      </c>
      <c r="K832" s="8" t="s">
        <v>493</v>
      </c>
      <c r="L832" s="8">
        <v>2206.6176529999998</v>
      </c>
      <c r="M832" s="8" t="s">
        <v>494</v>
      </c>
      <c r="N832" s="8" t="s">
        <v>495</v>
      </c>
      <c r="O832" s="8" t="s">
        <v>681</v>
      </c>
    </row>
    <row r="833" spans="1:15" ht="15.5" hidden="1" x14ac:dyDescent="0.35">
      <c r="A833" s="8" t="s">
        <v>677</v>
      </c>
      <c r="B833" s="8" t="s">
        <v>678</v>
      </c>
      <c r="C833" s="9" t="s">
        <v>576</v>
      </c>
      <c r="D833" s="8" t="s">
        <v>165</v>
      </c>
      <c r="E833" s="8">
        <v>6110</v>
      </c>
      <c r="F833" s="8" t="s">
        <v>490</v>
      </c>
      <c r="G833" s="9" t="s">
        <v>679</v>
      </c>
      <c r="H833" s="8" t="s">
        <v>680</v>
      </c>
      <c r="I833" s="8">
        <v>2013</v>
      </c>
      <c r="J833" s="8">
        <v>2013</v>
      </c>
      <c r="K833" s="8" t="s">
        <v>493</v>
      </c>
      <c r="L833" s="8">
        <v>2595.8617340000001</v>
      </c>
      <c r="M833" s="8" t="s">
        <v>494</v>
      </c>
      <c r="N833" s="8" t="s">
        <v>495</v>
      </c>
      <c r="O833" s="8" t="s">
        <v>681</v>
      </c>
    </row>
    <row r="834" spans="1:15" ht="15.5" hidden="1" x14ac:dyDescent="0.35">
      <c r="A834" s="8" t="s">
        <v>677</v>
      </c>
      <c r="B834" s="8" t="s">
        <v>678</v>
      </c>
      <c r="C834" s="9" t="s">
        <v>576</v>
      </c>
      <c r="D834" s="8" t="s">
        <v>165</v>
      </c>
      <c r="E834" s="8">
        <v>6110</v>
      </c>
      <c r="F834" s="8" t="s">
        <v>490</v>
      </c>
      <c r="G834" s="9" t="s">
        <v>679</v>
      </c>
      <c r="H834" s="8" t="s">
        <v>680</v>
      </c>
      <c r="I834" s="8">
        <v>2014</v>
      </c>
      <c r="J834" s="8">
        <v>2014</v>
      </c>
      <c r="K834" s="8" t="s">
        <v>493</v>
      </c>
      <c r="L834" s="8">
        <v>3209.9680720000001</v>
      </c>
      <c r="M834" s="8" t="s">
        <v>494</v>
      </c>
      <c r="N834" s="8" t="s">
        <v>495</v>
      </c>
      <c r="O834" s="8" t="s">
        <v>681</v>
      </c>
    </row>
    <row r="835" spans="1:15" ht="15.5" hidden="1" x14ac:dyDescent="0.35">
      <c r="A835" s="8" t="s">
        <v>677</v>
      </c>
      <c r="B835" s="8" t="s">
        <v>678</v>
      </c>
      <c r="C835" s="9" t="s">
        <v>576</v>
      </c>
      <c r="D835" s="8" t="s">
        <v>165</v>
      </c>
      <c r="E835" s="8">
        <v>6110</v>
      </c>
      <c r="F835" s="8" t="s">
        <v>490</v>
      </c>
      <c r="G835" s="9" t="s">
        <v>679</v>
      </c>
      <c r="H835" s="8" t="s">
        <v>680</v>
      </c>
      <c r="I835" s="8">
        <v>2015</v>
      </c>
      <c r="J835" s="8">
        <v>2015</v>
      </c>
      <c r="K835" s="8" t="s">
        <v>493</v>
      </c>
      <c r="L835" s="8">
        <v>2606.0097000000001</v>
      </c>
      <c r="M835" s="8" t="s">
        <v>494</v>
      </c>
      <c r="N835" s="8" t="s">
        <v>495</v>
      </c>
      <c r="O835" s="8" t="s">
        <v>681</v>
      </c>
    </row>
    <row r="836" spans="1:15" ht="15.5" hidden="1" x14ac:dyDescent="0.35">
      <c r="A836" s="8" t="s">
        <v>677</v>
      </c>
      <c r="B836" s="8" t="s">
        <v>678</v>
      </c>
      <c r="C836" s="9" t="s">
        <v>576</v>
      </c>
      <c r="D836" s="8" t="s">
        <v>165</v>
      </c>
      <c r="E836" s="8">
        <v>6110</v>
      </c>
      <c r="F836" s="8" t="s">
        <v>490</v>
      </c>
      <c r="G836" s="9" t="s">
        <v>679</v>
      </c>
      <c r="H836" s="8" t="s">
        <v>680</v>
      </c>
      <c r="I836" s="8">
        <v>2016</v>
      </c>
      <c r="J836" s="8">
        <v>2016</v>
      </c>
      <c r="K836" s="8" t="s">
        <v>493</v>
      </c>
      <c r="L836" s="8">
        <v>2826.1119739999999</v>
      </c>
      <c r="M836" s="8" t="s">
        <v>494</v>
      </c>
      <c r="N836" s="8" t="s">
        <v>495</v>
      </c>
      <c r="O836" s="8" t="s">
        <v>681</v>
      </c>
    </row>
    <row r="837" spans="1:15" ht="15.5" hidden="1" x14ac:dyDescent="0.35">
      <c r="A837" s="8" t="s">
        <v>677</v>
      </c>
      <c r="B837" s="8" t="s">
        <v>678</v>
      </c>
      <c r="C837" s="9" t="s">
        <v>576</v>
      </c>
      <c r="D837" s="8" t="s">
        <v>165</v>
      </c>
      <c r="E837" s="8">
        <v>6110</v>
      </c>
      <c r="F837" s="8" t="s">
        <v>490</v>
      </c>
      <c r="G837" s="9" t="s">
        <v>679</v>
      </c>
      <c r="H837" s="8" t="s">
        <v>680</v>
      </c>
      <c r="I837" s="8">
        <v>2017</v>
      </c>
      <c r="J837" s="8">
        <v>2017</v>
      </c>
      <c r="K837" s="8" t="s">
        <v>493</v>
      </c>
      <c r="L837" s="8">
        <v>3936.2685470000001</v>
      </c>
      <c r="M837" s="8" t="s">
        <v>494</v>
      </c>
      <c r="N837" s="8" t="s">
        <v>495</v>
      </c>
      <c r="O837" s="8" t="s">
        <v>681</v>
      </c>
    </row>
    <row r="838" spans="1:15" ht="15.5" hidden="1" x14ac:dyDescent="0.35">
      <c r="A838" s="8" t="s">
        <v>677</v>
      </c>
      <c r="B838" s="8" t="s">
        <v>678</v>
      </c>
      <c r="C838" s="9" t="s">
        <v>576</v>
      </c>
      <c r="D838" s="8" t="s">
        <v>165</v>
      </c>
      <c r="E838" s="8">
        <v>6110</v>
      </c>
      <c r="F838" s="8" t="s">
        <v>490</v>
      </c>
      <c r="G838" s="9" t="s">
        <v>679</v>
      </c>
      <c r="H838" s="8" t="s">
        <v>680</v>
      </c>
      <c r="I838" s="8">
        <v>2018</v>
      </c>
      <c r="J838" s="8">
        <v>2018</v>
      </c>
      <c r="K838" s="8" t="s">
        <v>493</v>
      </c>
      <c r="L838" s="8">
        <v>3511.425694</v>
      </c>
      <c r="M838" s="8" t="s">
        <v>494</v>
      </c>
      <c r="N838" s="8" t="s">
        <v>495</v>
      </c>
      <c r="O838" s="8" t="s">
        <v>681</v>
      </c>
    </row>
    <row r="839" spans="1:15" ht="15.5" hidden="1" x14ac:dyDescent="0.35">
      <c r="A839" s="8" t="s">
        <v>677</v>
      </c>
      <c r="B839" s="8" t="s">
        <v>678</v>
      </c>
      <c r="C839" s="9" t="s">
        <v>577</v>
      </c>
      <c r="D839" s="8" t="s">
        <v>167</v>
      </c>
      <c r="E839" s="8">
        <v>6110</v>
      </c>
      <c r="F839" s="8" t="s">
        <v>490</v>
      </c>
      <c r="G839" s="9" t="s">
        <v>679</v>
      </c>
      <c r="H839" s="8" t="s">
        <v>680</v>
      </c>
      <c r="I839" s="8">
        <v>2010</v>
      </c>
      <c r="J839" s="8">
        <v>2010</v>
      </c>
      <c r="K839" s="8" t="s">
        <v>493</v>
      </c>
      <c r="L839" s="8">
        <v>3611.5536619999998</v>
      </c>
      <c r="M839" s="8" t="s">
        <v>494</v>
      </c>
      <c r="N839" s="8" t="s">
        <v>495</v>
      </c>
      <c r="O839" s="8" t="s">
        <v>681</v>
      </c>
    </row>
    <row r="840" spans="1:15" ht="15.5" hidden="1" x14ac:dyDescent="0.35">
      <c r="A840" s="8" t="s">
        <v>677</v>
      </c>
      <c r="B840" s="8" t="s">
        <v>678</v>
      </c>
      <c r="C840" s="9" t="s">
        <v>577</v>
      </c>
      <c r="D840" s="8" t="s">
        <v>167</v>
      </c>
      <c r="E840" s="8">
        <v>6110</v>
      </c>
      <c r="F840" s="8" t="s">
        <v>490</v>
      </c>
      <c r="G840" s="9" t="s">
        <v>679</v>
      </c>
      <c r="H840" s="8" t="s">
        <v>680</v>
      </c>
      <c r="I840" s="8">
        <v>2011</v>
      </c>
      <c r="J840" s="8">
        <v>2011</v>
      </c>
      <c r="K840" s="8" t="s">
        <v>493</v>
      </c>
      <c r="L840" s="8">
        <v>4097.1376550000004</v>
      </c>
      <c r="M840" s="8" t="s">
        <v>494</v>
      </c>
      <c r="N840" s="8" t="s">
        <v>495</v>
      </c>
      <c r="O840" s="8" t="s">
        <v>681</v>
      </c>
    </row>
    <row r="841" spans="1:15" ht="15.5" hidden="1" x14ac:dyDescent="0.35">
      <c r="A841" s="8" t="s">
        <v>677</v>
      </c>
      <c r="B841" s="8" t="s">
        <v>678</v>
      </c>
      <c r="C841" s="9" t="s">
        <v>577</v>
      </c>
      <c r="D841" s="8" t="s">
        <v>167</v>
      </c>
      <c r="E841" s="8">
        <v>6110</v>
      </c>
      <c r="F841" s="8" t="s">
        <v>490</v>
      </c>
      <c r="G841" s="9" t="s">
        <v>679</v>
      </c>
      <c r="H841" s="8" t="s">
        <v>680</v>
      </c>
      <c r="I841" s="8">
        <v>2012</v>
      </c>
      <c r="J841" s="8">
        <v>2012</v>
      </c>
      <c r="K841" s="8" t="s">
        <v>493</v>
      </c>
      <c r="L841" s="8">
        <v>3273.525952</v>
      </c>
      <c r="M841" s="8" t="s">
        <v>494</v>
      </c>
      <c r="N841" s="8" t="s">
        <v>495</v>
      </c>
      <c r="O841" s="8" t="s">
        <v>681</v>
      </c>
    </row>
    <row r="842" spans="1:15" ht="15.5" hidden="1" x14ac:dyDescent="0.35">
      <c r="A842" s="8" t="s">
        <v>677</v>
      </c>
      <c r="B842" s="8" t="s">
        <v>678</v>
      </c>
      <c r="C842" s="9" t="s">
        <v>577</v>
      </c>
      <c r="D842" s="8" t="s">
        <v>167</v>
      </c>
      <c r="E842" s="8">
        <v>6110</v>
      </c>
      <c r="F842" s="8" t="s">
        <v>490</v>
      </c>
      <c r="G842" s="9" t="s">
        <v>679</v>
      </c>
      <c r="H842" s="8" t="s">
        <v>680</v>
      </c>
      <c r="I842" s="8">
        <v>2013</v>
      </c>
      <c r="J842" s="8">
        <v>2013</v>
      </c>
      <c r="K842" s="8" t="s">
        <v>493</v>
      </c>
      <c r="L842" s="8">
        <v>3696.7756720000002</v>
      </c>
      <c r="M842" s="8" t="s">
        <v>494</v>
      </c>
      <c r="N842" s="8" t="s">
        <v>495</v>
      </c>
      <c r="O842" s="8" t="s">
        <v>681</v>
      </c>
    </row>
    <row r="843" spans="1:15" ht="15.5" hidden="1" x14ac:dyDescent="0.35">
      <c r="A843" s="8" t="s">
        <v>677</v>
      </c>
      <c r="B843" s="8" t="s">
        <v>678</v>
      </c>
      <c r="C843" s="9" t="s">
        <v>577</v>
      </c>
      <c r="D843" s="8" t="s">
        <v>167</v>
      </c>
      <c r="E843" s="8">
        <v>6110</v>
      </c>
      <c r="F843" s="8" t="s">
        <v>490</v>
      </c>
      <c r="G843" s="9" t="s">
        <v>679</v>
      </c>
      <c r="H843" s="8" t="s">
        <v>680</v>
      </c>
      <c r="I843" s="8">
        <v>2014</v>
      </c>
      <c r="J843" s="8">
        <v>2014</v>
      </c>
      <c r="K843" s="8" t="s">
        <v>493</v>
      </c>
      <c r="L843" s="8">
        <v>3631.6744720000002</v>
      </c>
      <c r="M843" s="8" t="s">
        <v>494</v>
      </c>
      <c r="N843" s="8" t="s">
        <v>495</v>
      </c>
      <c r="O843" s="8" t="s">
        <v>681</v>
      </c>
    </row>
    <row r="844" spans="1:15" ht="15.5" hidden="1" x14ac:dyDescent="0.35">
      <c r="A844" s="8" t="s">
        <v>677</v>
      </c>
      <c r="B844" s="8" t="s">
        <v>678</v>
      </c>
      <c r="C844" s="9" t="s">
        <v>577</v>
      </c>
      <c r="D844" s="8" t="s">
        <v>167</v>
      </c>
      <c r="E844" s="8">
        <v>6110</v>
      </c>
      <c r="F844" s="8" t="s">
        <v>490</v>
      </c>
      <c r="G844" s="9" t="s">
        <v>679</v>
      </c>
      <c r="H844" s="8" t="s">
        <v>680</v>
      </c>
      <c r="I844" s="8">
        <v>2015</v>
      </c>
      <c r="J844" s="8">
        <v>2015</v>
      </c>
      <c r="K844" s="8" t="s">
        <v>493</v>
      </c>
      <c r="L844" s="8">
        <v>3583.8755059999999</v>
      </c>
      <c r="M844" s="8" t="s">
        <v>494</v>
      </c>
      <c r="N844" s="8" t="s">
        <v>495</v>
      </c>
      <c r="O844" s="8" t="s">
        <v>681</v>
      </c>
    </row>
    <row r="845" spans="1:15" ht="15.5" hidden="1" x14ac:dyDescent="0.35">
      <c r="A845" s="8" t="s">
        <v>677</v>
      </c>
      <c r="B845" s="8" t="s">
        <v>678</v>
      </c>
      <c r="C845" s="9" t="s">
        <v>577</v>
      </c>
      <c r="D845" s="8" t="s">
        <v>167</v>
      </c>
      <c r="E845" s="8">
        <v>6110</v>
      </c>
      <c r="F845" s="8" t="s">
        <v>490</v>
      </c>
      <c r="G845" s="9" t="s">
        <v>679</v>
      </c>
      <c r="H845" s="8" t="s">
        <v>680</v>
      </c>
      <c r="I845" s="8">
        <v>2016</v>
      </c>
      <c r="J845" s="8">
        <v>2016</v>
      </c>
      <c r="K845" s="8" t="s">
        <v>493</v>
      </c>
      <c r="L845" s="8">
        <v>3803.142229</v>
      </c>
      <c r="M845" s="8" t="s">
        <v>494</v>
      </c>
      <c r="N845" s="8" t="s">
        <v>495</v>
      </c>
      <c r="O845" s="8" t="s">
        <v>681</v>
      </c>
    </row>
    <row r="846" spans="1:15" ht="15.5" hidden="1" x14ac:dyDescent="0.35">
      <c r="A846" s="8" t="s">
        <v>677</v>
      </c>
      <c r="B846" s="8" t="s">
        <v>678</v>
      </c>
      <c r="C846" s="9" t="s">
        <v>577</v>
      </c>
      <c r="D846" s="8" t="s">
        <v>167</v>
      </c>
      <c r="E846" s="8">
        <v>6110</v>
      </c>
      <c r="F846" s="8" t="s">
        <v>490</v>
      </c>
      <c r="G846" s="9" t="s">
        <v>679</v>
      </c>
      <c r="H846" s="8" t="s">
        <v>680</v>
      </c>
      <c r="I846" s="8">
        <v>2017</v>
      </c>
      <c r="J846" s="8">
        <v>2017</v>
      </c>
      <c r="K846" s="8" t="s">
        <v>493</v>
      </c>
      <c r="L846" s="8">
        <v>4100.6590299999998</v>
      </c>
      <c r="M846" s="8" t="s">
        <v>494</v>
      </c>
      <c r="N846" s="8" t="s">
        <v>495</v>
      </c>
      <c r="O846" s="8" t="s">
        <v>681</v>
      </c>
    </row>
    <row r="847" spans="1:15" ht="15.5" hidden="1" x14ac:dyDescent="0.35">
      <c r="A847" s="8" t="s">
        <v>677</v>
      </c>
      <c r="B847" s="8" t="s">
        <v>678</v>
      </c>
      <c r="C847" s="9" t="s">
        <v>577</v>
      </c>
      <c r="D847" s="8" t="s">
        <v>167</v>
      </c>
      <c r="E847" s="8">
        <v>6110</v>
      </c>
      <c r="F847" s="8" t="s">
        <v>490</v>
      </c>
      <c r="G847" s="9" t="s">
        <v>679</v>
      </c>
      <c r="H847" s="8" t="s">
        <v>680</v>
      </c>
      <c r="I847" s="8">
        <v>2018</v>
      </c>
      <c r="J847" s="8">
        <v>2018</v>
      </c>
      <c r="K847" s="8" t="s">
        <v>493</v>
      </c>
      <c r="L847" s="8">
        <v>4234.7342769999996</v>
      </c>
      <c r="M847" s="8" t="s">
        <v>494</v>
      </c>
      <c r="N847" s="8" t="s">
        <v>495</v>
      </c>
      <c r="O847" s="8" t="s">
        <v>681</v>
      </c>
    </row>
    <row r="848" spans="1:15" ht="15.5" hidden="1" x14ac:dyDescent="0.35">
      <c r="A848" s="8" t="s">
        <v>677</v>
      </c>
      <c r="B848" s="8" t="s">
        <v>678</v>
      </c>
      <c r="C848" s="9" t="s">
        <v>578</v>
      </c>
      <c r="D848" s="8" t="s">
        <v>169</v>
      </c>
      <c r="E848" s="8">
        <v>6110</v>
      </c>
      <c r="F848" s="8" t="s">
        <v>490</v>
      </c>
      <c r="G848" s="9" t="s">
        <v>679</v>
      </c>
      <c r="H848" s="8" t="s">
        <v>680</v>
      </c>
      <c r="I848" s="8">
        <v>2010</v>
      </c>
      <c r="J848" s="8">
        <v>2010</v>
      </c>
      <c r="K848" s="8" t="s">
        <v>493</v>
      </c>
      <c r="L848" s="8">
        <v>37889.797057000003</v>
      </c>
      <c r="M848" s="8" t="s">
        <v>494</v>
      </c>
      <c r="N848" s="8" t="s">
        <v>495</v>
      </c>
      <c r="O848" s="8" t="s">
        <v>681</v>
      </c>
    </row>
    <row r="849" spans="1:15" ht="15.5" hidden="1" x14ac:dyDescent="0.35">
      <c r="A849" s="8" t="s">
        <v>677</v>
      </c>
      <c r="B849" s="8" t="s">
        <v>678</v>
      </c>
      <c r="C849" s="9" t="s">
        <v>578</v>
      </c>
      <c r="D849" s="8" t="s">
        <v>169</v>
      </c>
      <c r="E849" s="8">
        <v>6110</v>
      </c>
      <c r="F849" s="8" t="s">
        <v>490</v>
      </c>
      <c r="G849" s="9" t="s">
        <v>679</v>
      </c>
      <c r="H849" s="8" t="s">
        <v>680</v>
      </c>
      <c r="I849" s="8">
        <v>2011</v>
      </c>
      <c r="J849" s="8">
        <v>2011</v>
      </c>
      <c r="K849" s="8" t="s">
        <v>493</v>
      </c>
      <c r="L849" s="8">
        <v>43167.961648999997</v>
      </c>
      <c r="M849" s="8" t="s">
        <v>494</v>
      </c>
      <c r="N849" s="8" t="s">
        <v>495</v>
      </c>
      <c r="O849" s="8" t="s">
        <v>681</v>
      </c>
    </row>
    <row r="850" spans="1:15" ht="15.5" hidden="1" x14ac:dyDescent="0.35">
      <c r="A850" s="8" t="s">
        <v>677</v>
      </c>
      <c r="B850" s="8" t="s">
        <v>678</v>
      </c>
      <c r="C850" s="9" t="s">
        <v>578</v>
      </c>
      <c r="D850" s="8" t="s">
        <v>169</v>
      </c>
      <c r="E850" s="8">
        <v>6110</v>
      </c>
      <c r="F850" s="8" t="s">
        <v>490</v>
      </c>
      <c r="G850" s="9" t="s">
        <v>679</v>
      </c>
      <c r="H850" s="8" t="s">
        <v>680</v>
      </c>
      <c r="I850" s="8">
        <v>2012</v>
      </c>
      <c r="J850" s="8">
        <v>2012</v>
      </c>
      <c r="K850" s="8" t="s">
        <v>493</v>
      </c>
      <c r="L850" s="8">
        <v>41131.136041999998</v>
      </c>
      <c r="M850" s="8" t="s">
        <v>494</v>
      </c>
      <c r="N850" s="8" t="s">
        <v>495</v>
      </c>
      <c r="O850" s="8" t="s">
        <v>681</v>
      </c>
    </row>
    <row r="851" spans="1:15" ht="15.5" hidden="1" x14ac:dyDescent="0.35">
      <c r="A851" s="8" t="s">
        <v>677</v>
      </c>
      <c r="B851" s="8" t="s">
        <v>678</v>
      </c>
      <c r="C851" s="9" t="s">
        <v>578</v>
      </c>
      <c r="D851" s="8" t="s">
        <v>169</v>
      </c>
      <c r="E851" s="8">
        <v>6110</v>
      </c>
      <c r="F851" s="8" t="s">
        <v>490</v>
      </c>
      <c r="G851" s="9" t="s">
        <v>679</v>
      </c>
      <c r="H851" s="8" t="s">
        <v>680</v>
      </c>
      <c r="I851" s="8">
        <v>2013</v>
      </c>
      <c r="J851" s="8">
        <v>2013</v>
      </c>
      <c r="K851" s="8" t="s">
        <v>493</v>
      </c>
      <c r="L851" s="8">
        <v>45922.430256</v>
      </c>
      <c r="M851" s="8" t="s">
        <v>494</v>
      </c>
      <c r="N851" s="8" t="s">
        <v>495</v>
      </c>
      <c r="O851" s="8" t="s">
        <v>681</v>
      </c>
    </row>
    <row r="852" spans="1:15" ht="15.5" hidden="1" x14ac:dyDescent="0.35">
      <c r="A852" s="8" t="s">
        <v>677</v>
      </c>
      <c r="B852" s="8" t="s">
        <v>678</v>
      </c>
      <c r="C852" s="9" t="s">
        <v>578</v>
      </c>
      <c r="D852" s="8" t="s">
        <v>169</v>
      </c>
      <c r="E852" s="8">
        <v>6110</v>
      </c>
      <c r="F852" s="8" t="s">
        <v>490</v>
      </c>
      <c r="G852" s="9" t="s">
        <v>679</v>
      </c>
      <c r="H852" s="8" t="s">
        <v>680</v>
      </c>
      <c r="I852" s="8">
        <v>2014</v>
      </c>
      <c r="J852" s="8">
        <v>2014</v>
      </c>
      <c r="K852" s="8" t="s">
        <v>493</v>
      </c>
      <c r="L852" s="8">
        <v>43136.492140000002</v>
      </c>
      <c r="M852" s="8" t="s">
        <v>494</v>
      </c>
      <c r="N852" s="8" t="s">
        <v>495</v>
      </c>
      <c r="O852" s="8" t="s">
        <v>681</v>
      </c>
    </row>
    <row r="853" spans="1:15" ht="15.5" hidden="1" x14ac:dyDescent="0.35">
      <c r="A853" s="8" t="s">
        <v>677</v>
      </c>
      <c r="B853" s="8" t="s">
        <v>678</v>
      </c>
      <c r="C853" s="9" t="s">
        <v>578</v>
      </c>
      <c r="D853" s="8" t="s">
        <v>169</v>
      </c>
      <c r="E853" s="8">
        <v>6110</v>
      </c>
      <c r="F853" s="8" t="s">
        <v>490</v>
      </c>
      <c r="G853" s="9" t="s">
        <v>679</v>
      </c>
      <c r="H853" s="8" t="s">
        <v>680</v>
      </c>
      <c r="I853" s="8">
        <v>2015</v>
      </c>
      <c r="J853" s="8">
        <v>2015</v>
      </c>
      <c r="K853" s="8" t="s">
        <v>493</v>
      </c>
      <c r="L853" s="8">
        <v>37915.665960999999</v>
      </c>
      <c r="M853" s="8" t="s">
        <v>494</v>
      </c>
      <c r="N853" s="8" t="s">
        <v>495</v>
      </c>
      <c r="O853" s="8" t="s">
        <v>681</v>
      </c>
    </row>
    <row r="854" spans="1:15" ht="15.5" hidden="1" x14ac:dyDescent="0.35">
      <c r="A854" s="8" t="s">
        <v>677</v>
      </c>
      <c r="B854" s="8" t="s">
        <v>678</v>
      </c>
      <c r="C854" s="9" t="s">
        <v>578</v>
      </c>
      <c r="D854" s="8" t="s">
        <v>169</v>
      </c>
      <c r="E854" s="8">
        <v>6110</v>
      </c>
      <c r="F854" s="8" t="s">
        <v>490</v>
      </c>
      <c r="G854" s="9" t="s">
        <v>679</v>
      </c>
      <c r="H854" s="8" t="s">
        <v>680</v>
      </c>
      <c r="I854" s="8">
        <v>2016</v>
      </c>
      <c r="J854" s="8">
        <v>2016</v>
      </c>
      <c r="K854" s="8" t="s">
        <v>493</v>
      </c>
      <c r="L854" s="8">
        <v>36173.594354000001</v>
      </c>
      <c r="M854" s="8" t="s">
        <v>494</v>
      </c>
      <c r="N854" s="8" t="s">
        <v>495</v>
      </c>
      <c r="O854" s="8" t="s">
        <v>681</v>
      </c>
    </row>
    <row r="855" spans="1:15" ht="15.5" hidden="1" x14ac:dyDescent="0.35">
      <c r="A855" s="8" t="s">
        <v>677</v>
      </c>
      <c r="B855" s="8" t="s">
        <v>678</v>
      </c>
      <c r="C855" s="9" t="s">
        <v>578</v>
      </c>
      <c r="D855" s="8" t="s">
        <v>169</v>
      </c>
      <c r="E855" s="8">
        <v>6110</v>
      </c>
      <c r="F855" s="8" t="s">
        <v>490</v>
      </c>
      <c r="G855" s="9" t="s">
        <v>679</v>
      </c>
      <c r="H855" s="8" t="s">
        <v>680</v>
      </c>
      <c r="I855" s="8">
        <v>2017</v>
      </c>
      <c r="J855" s="8">
        <v>2017</v>
      </c>
      <c r="K855" s="8" t="s">
        <v>493</v>
      </c>
      <c r="L855" s="8">
        <v>38533.311960999999</v>
      </c>
      <c r="M855" s="8" t="s">
        <v>494</v>
      </c>
      <c r="N855" s="8" t="s">
        <v>495</v>
      </c>
      <c r="O855" s="8" t="s">
        <v>681</v>
      </c>
    </row>
    <row r="856" spans="1:15" ht="15.5" hidden="1" x14ac:dyDescent="0.35">
      <c r="A856" s="8" t="s">
        <v>677</v>
      </c>
      <c r="B856" s="8" t="s">
        <v>678</v>
      </c>
      <c r="C856" s="9" t="s">
        <v>578</v>
      </c>
      <c r="D856" s="8" t="s">
        <v>169</v>
      </c>
      <c r="E856" s="8">
        <v>6110</v>
      </c>
      <c r="F856" s="8" t="s">
        <v>490</v>
      </c>
      <c r="G856" s="9" t="s">
        <v>679</v>
      </c>
      <c r="H856" s="8" t="s">
        <v>680</v>
      </c>
      <c r="I856" s="8">
        <v>2018</v>
      </c>
      <c r="J856" s="8">
        <v>2018</v>
      </c>
      <c r="K856" s="8" t="s">
        <v>493</v>
      </c>
      <c r="L856" s="8">
        <v>40455.368165</v>
      </c>
      <c r="M856" s="8" t="s">
        <v>494</v>
      </c>
      <c r="N856" s="8" t="s">
        <v>495</v>
      </c>
      <c r="O856" s="8" t="s">
        <v>681</v>
      </c>
    </row>
    <row r="857" spans="1:15" ht="15.5" hidden="1" x14ac:dyDescent="0.35">
      <c r="A857" s="8" t="s">
        <v>677</v>
      </c>
      <c r="B857" s="8" t="s">
        <v>678</v>
      </c>
      <c r="C857" s="9" t="s">
        <v>579</v>
      </c>
      <c r="D857" s="8" t="s">
        <v>171</v>
      </c>
      <c r="E857" s="8">
        <v>6110</v>
      </c>
      <c r="F857" s="8" t="s">
        <v>490</v>
      </c>
      <c r="G857" s="9" t="s">
        <v>679</v>
      </c>
      <c r="H857" s="8" t="s">
        <v>680</v>
      </c>
      <c r="I857" s="8">
        <v>2010</v>
      </c>
      <c r="J857" s="8">
        <v>2010</v>
      </c>
      <c r="K857" s="8" t="s">
        <v>493</v>
      </c>
      <c r="L857" s="8">
        <v>696.59049400000004</v>
      </c>
      <c r="M857" s="8" t="s">
        <v>494</v>
      </c>
      <c r="N857" s="8" t="s">
        <v>495</v>
      </c>
      <c r="O857" s="8" t="s">
        <v>681</v>
      </c>
    </row>
    <row r="858" spans="1:15" ht="15.5" hidden="1" x14ac:dyDescent="0.35">
      <c r="A858" s="8" t="s">
        <v>677</v>
      </c>
      <c r="B858" s="8" t="s">
        <v>678</v>
      </c>
      <c r="C858" s="9" t="s">
        <v>579</v>
      </c>
      <c r="D858" s="8" t="s">
        <v>171</v>
      </c>
      <c r="E858" s="8">
        <v>6110</v>
      </c>
      <c r="F858" s="8" t="s">
        <v>490</v>
      </c>
      <c r="G858" s="9" t="s">
        <v>679</v>
      </c>
      <c r="H858" s="8" t="s">
        <v>680</v>
      </c>
      <c r="I858" s="8">
        <v>2011</v>
      </c>
      <c r="J858" s="8">
        <v>2011</v>
      </c>
      <c r="K858" s="8" t="s">
        <v>493</v>
      </c>
      <c r="L858" s="8">
        <v>815.74100199999998</v>
      </c>
      <c r="M858" s="8" t="s">
        <v>494</v>
      </c>
      <c r="N858" s="8" t="s">
        <v>495</v>
      </c>
      <c r="O858" s="8" t="s">
        <v>681</v>
      </c>
    </row>
    <row r="859" spans="1:15" ht="15.5" hidden="1" x14ac:dyDescent="0.35">
      <c r="A859" s="8" t="s">
        <v>677</v>
      </c>
      <c r="B859" s="8" t="s">
        <v>678</v>
      </c>
      <c r="C859" s="9" t="s">
        <v>579</v>
      </c>
      <c r="D859" s="8" t="s">
        <v>171</v>
      </c>
      <c r="E859" s="8">
        <v>6110</v>
      </c>
      <c r="F859" s="8" t="s">
        <v>490</v>
      </c>
      <c r="G859" s="9" t="s">
        <v>679</v>
      </c>
      <c r="H859" s="8" t="s">
        <v>680</v>
      </c>
      <c r="I859" s="8">
        <v>2012</v>
      </c>
      <c r="J859" s="8">
        <v>2012</v>
      </c>
      <c r="K859" s="8" t="s">
        <v>493</v>
      </c>
      <c r="L859" s="8">
        <v>854.57125599999995</v>
      </c>
      <c r="M859" s="8" t="s">
        <v>494</v>
      </c>
      <c r="N859" s="8" t="s">
        <v>495</v>
      </c>
      <c r="O859" s="8" t="s">
        <v>681</v>
      </c>
    </row>
    <row r="860" spans="1:15" ht="15.5" hidden="1" x14ac:dyDescent="0.35">
      <c r="A860" s="8" t="s">
        <v>677</v>
      </c>
      <c r="B860" s="8" t="s">
        <v>678</v>
      </c>
      <c r="C860" s="9" t="s">
        <v>579</v>
      </c>
      <c r="D860" s="8" t="s">
        <v>171</v>
      </c>
      <c r="E860" s="8">
        <v>6110</v>
      </c>
      <c r="F860" s="8" t="s">
        <v>490</v>
      </c>
      <c r="G860" s="9" t="s">
        <v>679</v>
      </c>
      <c r="H860" s="8" t="s">
        <v>680</v>
      </c>
      <c r="I860" s="8">
        <v>2013</v>
      </c>
      <c r="J860" s="8">
        <v>2013</v>
      </c>
      <c r="K860" s="8" t="s">
        <v>493</v>
      </c>
      <c r="L860" s="8">
        <v>852.97385799999995</v>
      </c>
      <c r="M860" s="8" t="s">
        <v>494</v>
      </c>
      <c r="N860" s="8" t="s">
        <v>495</v>
      </c>
      <c r="O860" s="8" t="s">
        <v>681</v>
      </c>
    </row>
    <row r="861" spans="1:15" ht="15.5" hidden="1" x14ac:dyDescent="0.35">
      <c r="A861" s="8" t="s">
        <v>677</v>
      </c>
      <c r="B861" s="8" t="s">
        <v>678</v>
      </c>
      <c r="C861" s="9" t="s">
        <v>579</v>
      </c>
      <c r="D861" s="8" t="s">
        <v>171</v>
      </c>
      <c r="E861" s="8">
        <v>6110</v>
      </c>
      <c r="F861" s="8" t="s">
        <v>490</v>
      </c>
      <c r="G861" s="9" t="s">
        <v>679</v>
      </c>
      <c r="H861" s="8" t="s">
        <v>680</v>
      </c>
      <c r="I861" s="8">
        <v>2014</v>
      </c>
      <c r="J861" s="8">
        <v>2014</v>
      </c>
      <c r="K861" s="8" t="s">
        <v>493</v>
      </c>
      <c r="L861" s="8">
        <v>830.12927300000001</v>
      </c>
      <c r="M861" s="8" t="s">
        <v>494</v>
      </c>
      <c r="N861" s="8" t="s">
        <v>495</v>
      </c>
      <c r="O861" s="8" t="s">
        <v>681</v>
      </c>
    </row>
    <row r="862" spans="1:15" ht="15.5" hidden="1" x14ac:dyDescent="0.35">
      <c r="A862" s="8" t="s">
        <v>677</v>
      </c>
      <c r="B862" s="8" t="s">
        <v>678</v>
      </c>
      <c r="C862" s="9" t="s">
        <v>579</v>
      </c>
      <c r="D862" s="8" t="s">
        <v>171</v>
      </c>
      <c r="E862" s="8">
        <v>6110</v>
      </c>
      <c r="F862" s="8" t="s">
        <v>490</v>
      </c>
      <c r="G862" s="9" t="s">
        <v>679</v>
      </c>
      <c r="H862" s="8" t="s">
        <v>680</v>
      </c>
      <c r="I862" s="8">
        <v>2015</v>
      </c>
      <c r="J862" s="8">
        <v>2015</v>
      </c>
      <c r="K862" s="8" t="s">
        <v>493</v>
      </c>
      <c r="L862" s="8">
        <v>895.63865099999998</v>
      </c>
      <c r="M862" s="8" t="s">
        <v>494</v>
      </c>
      <c r="N862" s="8" t="s">
        <v>495</v>
      </c>
      <c r="O862" s="8" t="s">
        <v>681</v>
      </c>
    </row>
    <row r="863" spans="1:15" ht="15.5" hidden="1" x14ac:dyDescent="0.35">
      <c r="A863" s="8" t="s">
        <v>677</v>
      </c>
      <c r="B863" s="8" t="s">
        <v>678</v>
      </c>
      <c r="C863" s="9" t="s">
        <v>579</v>
      </c>
      <c r="D863" s="8" t="s">
        <v>171</v>
      </c>
      <c r="E863" s="8">
        <v>6110</v>
      </c>
      <c r="F863" s="8" t="s">
        <v>490</v>
      </c>
      <c r="G863" s="9" t="s">
        <v>679</v>
      </c>
      <c r="H863" s="8" t="s">
        <v>680</v>
      </c>
      <c r="I863" s="8">
        <v>2016</v>
      </c>
      <c r="J863" s="8">
        <v>2016</v>
      </c>
      <c r="K863" s="8" t="s">
        <v>493</v>
      </c>
      <c r="L863" s="8">
        <v>928.91776100000004</v>
      </c>
      <c r="M863" s="8" t="s">
        <v>494</v>
      </c>
      <c r="N863" s="8" t="s">
        <v>495</v>
      </c>
      <c r="O863" s="8" t="s">
        <v>681</v>
      </c>
    </row>
    <row r="864" spans="1:15" ht="15.5" hidden="1" x14ac:dyDescent="0.35">
      <c r="A864" s="8" t="s">
        <v>677</v>
      </c>
      <c r="B864" s="8" t="s">
        <v>678</v>
      </c>
      <c r="C864" s="9" t="s">
        <v>579</v>
      </c>
      <c r="D864" s="8" t="s">
        <v>171</v>
      </c>
      <c r="E864" s="8">
        <v>6110</v>
      </c>
      <c r="F864" s="8" t="s">
        <v>490</v>
      </c>
      <c r="G864" s="9" t="s">
        <v>679</v>
      </c>
      <c r="H864" s="8" t="s">
        <v>680</v>
      </c>
      <c r="I864" s="8">
        <v>2017</v>
      </c>
      <c r="J864" s="8">
        <v>2017</v>
      </c>
      <c r="K864" s="8" t="s">
        <v>493</v>
      </c>
      <c r="L864" s="8">
        <v>982.10016499999995</v>
      </c>
      <c r="M864" s="8" t="s">
        <v>494</v>
      </c>
      <c r="N864" s="8" t="s">
        <v>495</v>
      </c>
      <c r="O864" s="8" t="s">
        <v>681</v>
      </c>
    </row>
    <row r="865" spans="1:15" ht="15.5" hidden="1" x14ac:dyDescent="0.35">
      <c r="A865" s="8" t="s">
        <v>677</v>
      </c>
      <c r="B865" s="8" t="s">
        <v>678</v>
      </c>
      <c r="C865" s="9" t="s">
        <v>579</v>
      </c>
      <c r="D865" s="8" t="s">
        <v>171</v>
      </c>
      <c r="E865" s="8">
        <v>6110</v>
      </c>
      <c r="F865" s="8" t="s">
        <v>490</v>
      </c>
      <c r="G865" s="9" t="s">
        <v>679</v>
      </c>
      <c r="H865" s="8" t="s">
        <v>680</v>
      </c>
      <c r="I865" s="8">
        <v>2018</v>
      </c>
      <c r="J865" s="8">
        <v>2018</v>
      </c>
      <c r="K865" s="8" t="s">
        <v>493</v>
      </c>
      <c r="L865" s="8">
        <v>1036.893186</v>
      </c>
      <c r="M865" s="8" t="s">
        <v>494</v>
      </c>
      <c r="N865" s="8" t="s">
        <v>495</v>
      </c>
      <c r="O865" s="8" t="s">
        <v>681</v>
      </c>
    </row>
    <row r="866" spans="1:15" ht="15.5" hidden="1" x14ac:dyDescent="0.35">
      <c r="A866" s="8" t="s">
        <v>677</v>
      </c>
      <c r="B866" s="8" t="s">
        <v>678</v>
      </c>
      <c r="C866" s="9" t="s">
        <v>580</v>
      </c>
      <c r="D866" s="8" t="s">
        <v>173</v>
      </c>
      <c r="E866" s="8">
        <v>6110</v>
      </c>
      <c r="F866" s="8" t="s">
        <v>490</v>
      </c>
      <c r="G866" s="9" t="s">
        <v>679</v>
      </c>
      <c r="H866" s="8" t="s">
        <v>680</v>
      </c>
      <c r="I866" s="8">
        <v>2010</v>
      </c>
      <c r="J866" s="8">
        <v>2010</v>
      </c>
      <c r="K866" s="8" t="s">
        <v>493</v>
      </c>
      <c r="L866" s="8">
        <v>62829.891248</v>
      </c>
      <c r="M866" s="8" t="s">
        <v>494</v>
      </c>
      <c r="N866" s="8" t="s">
        <v>495</v>
      </c>
      <c r="O866" s="8" t="s">
        <v>681</v>
      </c>
    </row>
    <row r="867" spans="1:15" ht="15.5" hidden="1" x14ac:dyDescent="0.35">
      <c r="A867" s="8" t="s">
        <v>677</v>
      </c>
      <c r="B867" s="8" t="s">
        <v>678</v>
      </c>
      <c r="C867" s="9" t="s">
        <v>580</v>
      </c>
      <c r="D867" s="8" t="s">
        <v>173</v>
      </c>
      <c r="E867" s="8">
        <v>6110</v>
      </c>
      <c r="F867" s="8" t="s">
        <v>490</v>
      </c>
      <c r="G867" s="9" t="s">
        <v>679</v>
      </c>
      <c r="H867" s="8" t="s">
        <v>680</v>
      </c>
      <c r="I867" s="8">
        <v>2011</v>
      </c>
      <c r="J867" s="8">
        <v>2011</v>
      </c>
      <c r="K867" s="8" t="s">
        <v>493</v>
      </c>
      <c r="L867" s="8">
        <v>66218.485681000006</v>
      </c>
      <c r="M867" s="8" t="s">
        <v>494</v>
      </c>
      <c r="N867" s="8" t="s">
        <v>495</v>
      </c>
      <c r="O867" s="8" t="s">
        <v>681</v>
      </c>
    </row>
    <row r="868" spans="1:15" ht="15.5" hidden="1" x14ac:dyDescent="0.35">
      <c r="A868" s="8" t="s">
        <v>677</v>
      </c>
      <c r="B868" s="8" t="s">
        <v>678</v>
      </c>
      <c r="C868" s="9" t="s">
        <v>580</v>
      </c>
      <c r="D868" s="8" t="s">
        <v>173</v>
      </c>
      <c r="E868" s="8">
        <v>6110</v>
      </c>
      <c r="F868" s="8" t="s">
        <v>490</v>
      </c>
      <c r="G868" s="9" t="s">
        <v>679</v>
      </c>
      <c r="H868" s="8" t="s">
        <v>680</v>
      </c>
      <c r="I868" s="8">
        <v>2012</v>
      </c>
      <c r="J868" s="8">
        <v>2012</v>
      </c>
      <c r="K868" s="8" t="s">
        <v>493</v>
      </c>
      <c r="L868" s="8">
        <v>70828.020350000006</v>
      </c>
      <c r="M868" s="8" t="s">
        <v>494</v>
      </c>
      <c r="N868" s="8" t="s">
        <v>495</v>
      </c>
      <c r="O868" s="8" t="s">
        <v>681</v>
      </c>
    </row>
    <row r="869" spans="1:15" ht="15.5" hidden="1" x14ac:dyDescent="0.35">
      <c r="A869" s="8" t="s">
        <v>677</v>
      </c>
      <c r="B869" s="8" t="s">
        <v>678</v>
      </c>
      <c r="C869" s="9" t="s">
        <v>580</v>
      </c>
      <c r="D869" s="8" t="s">
        <v>173</v>
      </c>
      <c r="E869" s="8">
        <v>6110</v>
      </c>
      <c r="F869" s="8" t="s">
        <v>490</v>
      </c>
      <c r="G869" s="9" t="s">
        <v>679</v>
      </c>
      <c r="H869" s="8" t="s">
        <v>680</v>
      </c>
      <c r="I869" s="8">
        <v>2013</v>
      </c>
      <c r="J869" s="8">
        <v>2013</v>
      </c>
      <c r="K869" s="8" t="s">
        <v>493</v>
      </c>
      <c r="L869" s="8">
        <v>56928.761976000002</v>
      </c>
      <c r="M869" s="8" t="s">
        <v>494</v>
      </c>
      <c r="N869" s="8" t="s">
        <v>495</v>
      </c>
      <c r="O869" s="8" t="s">
        <v>681</v>
      </c>
    </row>
    <row r="870" spans="1:15" ht="15.5" hidden="1" x14ac:dyDescent="0.35">
      <c r="A870" s="8" t="s">
        <v>677</v>
      </c>
      <c r="B870" s="8" t="s">
        <v>678</v>
      </c>
      <c r="C870" s="9" t="s">
        <v>580</v>
      </c>
      <c r="D870" s="8" t="s">
        <v>173</v>
      </c>
      <c r="E870" s="8">
        <v>6110</v>
      </c>
      <c r="F870" s="8" t="s">
        <v>490</v>
      </c>
      <c r="G870" s="9" t="s">
        <v>679</v>
      </c>
      <c r="H870" s="8" t="s">
        <v>680</v>
      </c>
      <c r="I870" s="8">
        <v>2014</v>
      </c>
      <c r="J870" s="8">
        <v>2014</v>
      </c>
      <c r="K870" s="8" t="s">
        <v>493</v>
      </c>
      <c r="L870" s="8">
        <v>51233.292919</v>
      </c>
      <c r="M870" s="8" t="s">
        <v>494</v>
      </c>
      <c r="N870" s="8" t="s">
        <v>495</v>
      </c>
      <c r="O870" s="8" t="s">
        <v>681</v>
      </c>
    </row>
    <row r="871" spans="1:15" ht="15.5" hidden="1" x14ac:dyDescent="0.35">
      <c r="A871" s="8" t="s">
        <v>677</v>
      </c>
      <c r="B871" s="8" t="s">
        <v>678</v>
      </c>
      <c r="C871" s="9" t="s">
        <v>580</v>
      </c>
      <c r="D871" s="8" t="s">
        <v>173</v>
      </c>
      <c r="E871" s="8">
        <v>6110</v>
      </c>
      <c r="F871" s="8" t="s">
        <v>490</v>
      </c>
      <c r="G871" s="9" t="s">
        <v>679</v>
      </c>
      <c r="H871" s="8" t="s">
        <v>680</v>
      </c>
      <c r="I871" s="8">
        <v>2015</v>
      </c>
      <c r="J871" s="8">
        <v>2015</v>
      </c>
      <c r="K871" s="8" t="s">
        <v>493</v>
      </c>
      <c r="L871" s="8">
        <v>48894.606459000002</v>
      </c>
      <c r="M871" s="8" t="s">
        <v>494</v>
      </c>
      <c r="N871" s="8" t="s">
        <v>495</v>
      </c>
      <c r="O871" s="8" t="s">
        <v>681</v>
      </c>
    </row>
    <row r="872" spans="1:15" ht="15.5" hidden="1" x14ac:dyDescent="0.35">
      <c r="A872" s="8" t="s">
        <v>677</v>
      </c>
      <c r="B872" s="8" t="s">
        <v>678</v>
      </c>
      <c r="C872" s="9" t="s">
        <v>580</v>
      </c>
      <c r="D872" s="8" t="s">
        <v>173</v>
      </c>
      <c r="E872" s="8">
        <v>6110</v>
      </c>
      <c r="F872" s="8" t="s">
        <v>490</v>
      </c>
      <c r="G872" s="9" t="s">
        <v>679</v>
      </c>
      <c r="H872" s="8" t="s">
        <v>680</v>
      </c>
      <c r="I872" s="8">
        <v>2016</v>
      </c>
      <c r="J872" s="8">
        <v>2016</v>
      </c>
      <c r="K872" s="8" t="s">
        <v>493</v>
      </c>
      <c r="L872" s="8">
        <v>59665.658302999997</v>
      </c>
      <c r="M872" s="8" t="s">
        <v>494</v>
      </c>
      <c r="N872" s="8" t="s">
        <v>495</v>
      </c>
      <c r="O872" s="8" t="s">
        <v>681</v>
      </c>
    </row>
    <row r="873" spans="1:15" ht="15.5" hidden="1" x14ac:dyDescent="0.35">
      <c r="A873" s="8" t="s">
        <v>677</v>
      </c>
      <c r="B873" s="8" t="s">
        <v>678</v>
      </c>
      <c r="C873" s="9" t="s">
        <v>580</v>
      </c>
      <c r="D873" s="8" t="s">
        <v>173</v>
      </c>
      <c r="E873" s="8">
        <v>6110</v>
      </c>
      <c r="F873" s="8" t="s">
        <v>490</v>
      </c>
      <c r="G873" s="9" t="s">
        <v>679</v>
      </c>
      <c r="H873" s="8" t="s">
        <v>680</v>
      </c>
      <c r="I873" s="8">
        <v>2017</v>
      </c>
      <c r="J873" s="8">
        <v>2017</v>
      </c>
      <c r="K873" s="8" t="s">
        <v>493</v>
      </c>
      <c r="L873" s="8">
        <v>57797.299055000003</v>
      </c>
      <c r="M873" s="8" t="s">
        <v>494</v>
      </c>
      <c r="N873" s="8" t="s">
        <v>495</v>
      </c>
      <c r="O873" s="8" t="s">
        <v>681</v>
      </c>
    </row>
    <row r="874" spans="1:15" ht="15.5" hidden="1" x14ac:dyDescent="0.35">
      <c r="A874" s="8" t="s">
        <v>677</v>
      </c>
      <c r="B874" s="8" t="s">
        <v>678</v>
      </c>
      <c r="C874" s="9" t="s">
        <v>580</v>
      </c>
      <c r="D874" s="8" t="s">
        <v>173</v>
      </c>
      <c r="E874" s="8">
        <v>6110</v>
      </c>
      <c r="F874" s="8" t="s">
        <v>490</v>
      </c>
      <c r="G874" s="9" t="s">
        <v>679</v>
      </c>
      <c r="H874" s="8" t="s">
        <v>680</v>
      </c>
      <c r="I874" s="8">
        <v>2018</v>
      </c>
      <c r="J874" s="8">
        <v>2018</v>
      </c>
      <c r="K874" s="8" t="s">
        <v>493</v>
      </c>
      <c r="L874" s="8">
        <v>56421.448950999998</v>
      </c>
      <c r="M874" s="8" t="s">
        <v>494</v>
      </c>
      <c r="N874" s="8" t="s">
        <v>495</v>
      </c>
      <c r="O874" s="8" t="s">
        <v>681</v>
      </c>
    </row>
    <row r="875" spans="1:15" ht="15.5" hidden="1" x14ac:dyDescent="0.35">
      <c r="A875" s="8" t="s">
        <v>677</v>
      </c>
      <c r="B875" s="8" t="s">
        <v>678</v>
      </c>
      <c r="C875" s="9" t="s">
        <v>581</v>
      </c>
      <c r="D875" s="8" t="s">
        <v>175</v>
      </c>
      <c r="E875" s="8">
        <v>6110</v>
      </c>
      <c r="F875" s="8" t="s">
        <v>490</v>
      </c>
      <c r="G875" s="9" t="s">
        <v>679</v>
      </c>
      <c r="H875" s="8" t="s">
        <v>680</v>
      </c>
      <c r="I875" s="8">
        <v>2010</v>
      </c>
      <c r="J875" s="8">
        <v>2010</v>
      </c>
      <c r="K875" s="8" t="s">
        <v>493</v>
      </c>
      <c r="L875" s="8">
        <v>1109.7787269999999</v>
      </c>
      <c r="M875" s="8" t="s">
        <v>494</v>
      </c>
      <c r="N875" s="8" t="s">
        <v>495</v>
      </c>
      <c r="O875" s="8" t="s">
        <v>681</v>
      </c>
    </row>
    <row r="876" spans="1:15" ht="15.5" hidden="1" x14ac:dyDescent="0.35">
      <c r="A876" s="8" t="s">
        <v>677</v>
      </c>
      <c r="B876" s="8" t="s">
        <v>678</v>
      </c>
      <c r="C876" s="9" t="s">
        <v>581</v>
      </c>
      <c r="D876" s="8" t="s">
        <v>175</v>
      </c>
      <c r="E876" s="8">
        <v>6110</v>
      </c>
      <c r="F876" s="8" t="s">
        <v>490</v>
      </c>
      <c r="G876" s="9" t="s">
        <v>679</v>
      </c>
      <c r="H876" s="8" t="s">
        <v>680</v>
      </c>
      <c r="I876" s="8">
        <v>2011</v>
      </c>
      <c r="J876" s="8">
        <v>2011</v>
      </c>
      <c r="K876" s="8" t="s">
        <v>493</v>
      </c>
      <c r="L876" s="8">
        <v>1183.838058</v>
      </c>
      <c r="M876" s="8" t="s">
        <v>494</v>
      </c>
      <c r="N876" s="8" t="s">
        <v>495</v>
      </c>
      <c r="O876" s="8" t="s">
        <v>681</v>
      </c>
    </row>
    <row r="877" spans="1:15" ht="15.5" hidden="1" x14ac:dyDescent="0.35">
      <c r="A877" s="8" t="s">
        <v>677</v>
      </c>
      <c r="B877" s="8" t="s">
        <v>678</v>
      </c>
      <c r="C877" s="9" t="s">
        <v>581</v>
      </c>
      <c r="D877" s="8" t="s">
        <v>175</v>
      </c>
      <c r="E877" s="8">
        <v>6110</v>
      </c>
      <c r="F877" s="8" t="s">
        <v>490</v>
      </c>
      <c r="G877" s="9" t="s">
        <v>679</v>
      </c>
      <c r="H877" s="8" t="s">
        <v>680</v>
      </c>
      <c r="I877" s="8">
        <v>2012</v>
      </c>
      <c r="J877" s="8">
        <v>2012</v>
      </c>
      <c r="K877" s="8" t="s">
        <v>493</v>
      </c>
      <c r="L877" s="8">
        <v>1196.1214319999999</v>
      </c>
      <c r="M877" s="8" t="s">
        <v>494</v>
      </c>
      <c r="N877" s="8" t="s">
        <v>495</v>
      </c>
      <c r="O877" s="8" t="s">
        <v>681</v>
      </c>
    </row>
    <row r="878" spans="1:15" ht="15.5" hidden="1" x14ac:dyDescent="0.35">
      <c r="A878" s="8" t="s">
        <v>677</v>
      </c>
      <c r="B878" s="8" t="s">
        <v>678</v>
      </c>
      <c r="C878" s="9" t="s">
        <v>581</v>
      </c>
      <c r="D878" s="8" t="s">
        <v>175</v>
      </c>
      <c r="E878" s="8">
        <v>6110</v>
      </c>
      <c r="F878" s="8" t="s">
        <v>490</v>
      </c>
      <c r="G878" s="9" t="s">
        <v>679</v>
      </c>
      <c r="H878" s="8" t="s">
        <v>680</v>
      </c>
      <c r="I878" s="8">
        <v>2013</v>
      </c>
      <c r="J878" s="8">
        <v>2013</v>
      </c>
      <c r="K878" s="8" t="s">
        <v>493</v>
      </c>
      <c r="L878" s="8">
        <v>1412.2794919999999</v>
      </c>
      <c r="M878" s="8" t="s">
        <v>494</v>
      </c>
      <c r="N878" s="8" t="s">
        <v>495</v>
      </c>
      <c r="O878" s="8" t="s">
        <v>681</v>
      </c>
    </row>
    <row r="879" spans="1:15" ht="15.5" hidden="1" x14ac:dyDescent="0.35">
      <c r="A879" s="8" t="s">
        <v>677</v>
      </c>
      <c r="B879" s="8" t="s">
        <v>678</v>
      </c>
      <c r="C879" s="9" t="s">
        <v>581</v>
      </c>
      <c r="D879" s="8" t="s">
        <v>175</v>
      </c>
      <c r="E879" s="8">
        <v>6110</v>
      </c>
      <c r="F879" s="8" t="s">
        <v>490</v>
      </c>
      <c r="G879" s="9" t="s">
        <v>679</v>
      </c>
      <c r="H879" s="8" t="s">
        <v>680</v>
      </c>
      <c r="I879" s="8">
        <v>2014</v>
      </c>
      <c r="J879" s="8">
        <v>2014</v>
      </c>
      <c r="K879" s="8" t="s">
        <v>493</v>
      </c>
      <c r="L879" s="8">
        <v>1672.847792</v>
      </c>
      <c r="M879" s="8" t="s">
        <v>494</v>
      </c>
      <c r="N879" s="8" t="s">
        <v>495</v>
      </c>
      <c r="O879" s="8" t="s">
        <v>681</v>
      </c>
    </row>
    <row r="880" spans="1:15" ht="15.5" hidden="1" x14ac:dyDescent="0.35">
      <c r="A880" s="8" t="s">
        <v>677</v>
      </c>
      <c r="B880" s="8" t="s">
        <v>678</v>
      </c>
      <c r="C880" s="9" t="s">
        <v>581</v>
      </c>
      <c r="D880" s="8" t="s">
        <v>175</v>
      </c>
      <c r="E880" s="8">
        <v>6110</v>
      </c>
      <c r="F880" s="8" t="s">
        <v>490</v>
      </c>
      <c r="G880" s="9" t="s">
        <v>679</v>
      </c>
      <c r="H880" s="8" t="s">
        <v>680</v>
      </c>
      <c r="I880" s="8">
        <v>2015</v>
      </c>
      <c r="J880" s="8">
        <v>2015</v>
      </c>
      <c r="K880" s="8" t="s">
        <v>493</v>
      </c>
      <c r="L880" s="8">
        <v>1938.9048680000001</v>
      </c>
      <c r="M880" s="8" t="s">
        <v>494</v>
      </c>
      <c r="N880" s="8" t="s">
        <v>495</v>
      </c>
      <c r="O880" s="8" t="s">
        <v>681</v>
      </c>
    </row>
    <row r="881" spans="1:15" ht="15.5" hidden="1" x14ac:dyDescent="0.35">
      <c r="A881" s="8" t="s">
        <v>677</v>
      </c>
      <c r="B881" s="8" t="s">
        <v>678</v>
      </c>
      <c r="C881" s="9" t="s">
        <v>581</v>
      </c>
      <c r="D881" s="8" t="s">
        <v>175</v>
      </c>
      <c r="E881" s="8">
        <v>6110</v>
      </c>
      <c r="F881" s="8" t="s">
        <v>490</v>
      </c>
      <c r="G881" s="9" t="s">
        <v>679</v>
      </c>
      <c r="H881" s="8" t="s">
        <v>680</v>
      </c>
      <c r="I881" s="8">
        <v>2016</v>
      </c>
      <c r="J881" s="8">
        <v>2016</v>
      </c>
      <c r="K881" s="8" t="s">
        <v>493</v>
      </c>
      <c r="L881" s="8">
        <v>2056.5641310000001</v>
      </c>
      <c r="M881" s="8" t="s">
        <v>494</v>
      </c>
      <c r="N881" s="8" t="s">
        <v>495</v>
      </c>
      <c r="O881" s="8" t="s">
        <v>681</v>
      </c>
    </row>
    <row r="882" spans="1:15" ht="15.5" hidden="1" x14ac:dyDescent="0.35">
      <c r="A882" s="8" t="s">
        <v>677</v>
      </c>
      <c r="B882" s="8" t="s">
        <v>678</v>
      </c>
      <c r="C882" s="9" t="s">
        <v>581</v>
      </c>
      <c r="D882" s="8" t="s">
        <v>175</v>
      </c>
      <c r="E882" s="8">
        <v>6110</v>
      </c>
      <c r="F882" s="8" t="s">
        <v>490</v>
      </c>
      <c r="G882" s="9" t="s">
        <v>679</v>
      </c>
      <c r="H882" s="8" t="s">
        <v>680</v>
      </c>
      <c r="I882" s="8">
        <v>2017</v>
      </c>
      <c r="J882" s="8">
        <v>2017</v>
      </c>
      <c r="K882" s="8" t="s">
        <v>493</v>
      </c>
      <c r="L882" s="8">
        <v>2256.3380280000001</v>
      </c>
      <c r="M882" s="8" t="s">
        <v>494</v>
      </c>
      <c r="N882" s="8" t="s">
        <v>495</v>
      </c>
      <c r="O882" s="8" t="s">
        <v>681</v>
      </c>
    </row>
    <row r="883" spans="1:15" ht="15.5" hidden="1" x14ac:dyDescent="0.35">
      <c r="A883" s="8" t="s">
        <v>677</v>
      </c>
      <c r="B883" s="8" t="s">
        <v>678</v>
      </c>
      <c r="C883" s="9" t="s">
        <v>581</v>
      </c>
      <c r="D883" s="8" t="s">
        <v>175</v>
      </c>
      <c r="E883" s="8">
        <v>6110</v>
      </c>
      <c r="F883" s="8" t="s">
        <v>490</v>
      </c>
      <c r="G883" s="9" t="s">
        <v>679</v>
      </c>
      <c r="H883" s="8" t="s">
        <v>680</v>
      </c>
      <c r="I883" s="8">
        <v>2018</v>
      </c>
      <c r="J883" s="8">
        <v>2018</v>
      </c>
      <c r="K883" s="8" t="s">
        <v>493</v>
      </c>
      <c r="L883" s="8">
        <v>2377.4647890000001</v>
      </c>
      <c r="M883" s="8" t="s">
        <v>494</v>
      </c>
      <c r="N883" s="8" t="s">
        <v>495</v>
      </c>
      <c r="O883" s="8" t="s">
        <v>681</v>
      </c>
    </row>
    <row r="884" spans="1:15" ht="15.5" hidden="1" x14ac:dyDescent="0.35">
      <c r="A884" s="8" t="s">
        <v>677</v>
      </c>
      <c r="B884" s="8" t="s">
        <v>678</v>
      </c>
      <c r="C884" s="9" t="s">
        <v>582</v>
      </c>
      <c r="D884" s="8" t="s">
        <v>177</v>
      </c>
      <c r="E884" s="8">
        <v>6110</v>
      </c>
      <c r="F884" s="8" t="s">
        <v>490</v>
      </c>
      <c r="G884" s="9" t="s">
        <v>679</v>
      </c>
      <c r="H884" s="8" t="s">
        <v>680</v>
      </c>
      <c r="I884" s="8">
        <v>2010</v>
      </c>
      <c r="J884" s="8">
        <v>2010</v>
      </c>
      <c r="K884" s="8" t="s">
        <v>493</v>
      </c>
      <c r="L884" s="8">
        <v>6677.7170779999997</v>
      </c>
      <c r="M884" s="8" t="s">
        <v>494</v>
      </c>
      <c r="N884" s="8" t="s">
        <v>495</v>
      </c>
      <c r="O884" s="8" t="s">
        <v>681</v>
      </c>
    </row>
    <row r="885" spans="1:15" ht="15.5" hidden="1" x14ac:dyDescent="0.35">
      <c r="A885" s="8" t="s">
        <v>677</v>
      </c>
      <c r="B885" s="8" t="s">
        <v>678</v>
      </c>
      <c r="C885" s="9" t="s">
        <v>582</v>
      </c>
      <c r="D885" s="8" t="s">
        <v>177</v>
      </c>
      <c r="E885" s="8">
        <v>6110</v>
      </c>
      <c r="F885" s="8" t="s">
        <v>490</v>
      </c>
      <c r="G885" s="9" t="s">
        <v>679</v>
      </c>
      <c r="H885" s="8" t="s">
        <v>680</v>
      </c>
      <c r="I885" s="8">
        <v>2011</v>
      </c>
      <c r="J885" s="8">
        <v>2011</v>
      </c>
      <c r="K885" s="8" t="s">
        <v>493</v>
      </c>
      <c r="L885" s="8">
        <v>9610.0845150000005</v>
      </c>
      <c r="M885" s="8" t="s">
        <v>494</v>
      </c>
      <c r="N885" s="8" t="s">
        <v>495</v>
      </c>
      <c r="O885" s="8" t="s">
        <v>681</v>
      </c>
    </row>
    <row r="886" spans="1:15" ht="15.5" hidden="1" x14ac:dyDescent="0.35">
      <c r="A886" s="8" t="s">
        <v>677</v>
      </c>
      <c r="B886" s="8" t="s">
        <v>678</v>
      </c>
      <c r="C886" s="9" t="s">
        <v>582</v>
      </c>
      <c r="D886" s="8" t="s">
        <v>177</v>
      </c>
      <c r="E886" s="8">
        <v>6110</v>
      </c>
      <c r="F886" s="8" t="s">
        <v>490</v>
      </c>
      <c r="G886" s="9" t="s">
        <v>679</v>
      </c>
      <c r="H886" s="8" t="s">
        <v>680</v>
      </c>
      <c r="I886" s="8">
        <v>2012</v>
      </c>
      <c r="J886" s="8">
        <v>2012</v>
      </c>
      <c r="K886" s="8" t="s">
        <v>493</v>
      </c>
      <c r="L886" s="8">
        <v>8919.6653530000003</v>
      </c>
      <c r="M886" s="8" t="s">
        <v>494</v>
      </c>
      <c r="N886" s="8" t="s">
        <v>495</v>
      </c>
      <c r="O886" s="8" t="s">
        <v>681</v>
      </c>
    </row>
    <row r="887" spans="1:15" ht="15.5" hidden="1" x14ac:dyDescent="0.35">
      <c r="A887" s="8" t="s">
        <v>677</v>
      </c>
      <c r="B887" s="8" t="s">
        <v>678</v>
      </c>
      <c r="C887" s="9" t="s">
        <v>582</v>
      </c>
      <c r="D887" s="8" t="s">
        <v>177</v>
      </c>
      <c r="E887" s="8">
        <v>6110</v>
      </c>
      <c r="F887" s="8" t="s">
        <v>490</v>
      </c>
      <c r="G887" s="9" t="s">
        <v>679</v>
      </c>
      <c r="H887" s="8" t="s">
        <v>680</v>
      </c>
      <c r="I887" s="8">
        <v>2013</v>
      </c>
      <c r="J887" s="8">
        <v>2013</v>
      </c>
      <c r="K887" s="8" t="s">
        <v>493</v>
      </c>
      <c r="L887" s="8">
        <v>10656.947221</v>
      </c>
      <c r="M887" s="8" t="s">
        <v>494</v>
      </c>
      <c r="N887" s="8" t="s">
        <v>495</v>
      </c>
      <c r="O887" s="8" t="s">
        <v>681</v>
      </c>
    </row>
    <row r="888" spans="1:15" ht="15.5" hidden="1" x14ac:dyDescent="0.35">
      <c r="A888" s="8" t="s">
        <v>677</v>
      </c>
      <c r="B888" s="8" t="s">
        <v>678</v>
      </c>
      <c r="C888" s="9" t="s">
        <v>582</v>
      </c>
      <c r="D888" s="8" t="s">
        <v>177</v>
      </c>
      <c r="E888" s="8">
        <v>6110</v>
      </c>
      <c r="F888" s="8" t="s">
        <v>490</v>
      </c>
      <c r="G888" s="9" t="s">
        <v>679</v>
      </c>
      <c r="H888" s="8" t="s">
        <v>680</v>
      </c>
      <c r="I888" s="8">
        <v>2014</v>
      </c>
      <c r="J888" s="8">
        <v>2014</v>
      </c>
      <c r="K888" s="8" t="s">
        <v>493</v>
      </c>
      <c r="L888" s="8">
        <v>9586.3051670000004</v>
      </c>
      <c r="M888" s="8" t="s">
        <v>494</v>
      </c>
      <c r="N888" s="8" t="s">
        <v>495</v>
      </c>
      <c r="O888" s="8" t="s">
        <v>681</v>
      </c>
    </row>
    <row r="889" spans="1:15" ht="15.5" hidden="1" x14ac:dyDescent="0.35">
      <c r="A889" s="8" t="s">
        <v>677</v>
      </c>
      <c r="B889" s="8" t="s">
        <v>678</v>
      </c>
      <c r="C889" s="9" t="s">
        <v>582</v>
      </c>
      <c r="D889" s="8" t="s">
        <v>177</v>
      </c>
      <c r="E889" s="8">
        <v>6110</v>
      </c>
      <c r="F889" s="8" t="s">
        <v>490</v>
      </c>
      <c r="G889" s="9" t="s">
        <v>679</v>
      </c>
      <c r="H889" s="8" t="s">
        <v>680</v>
      </c>
      <c r="I889" s="8">
        <v>2015</v>
      </c>
      <c r="J889" s="8">
        <v>2015</v>
      </c>
      <c r="K889" s="8" t="s">
        <v>493</v>
      </c>
      <c r="L889" s="8">
        <v>8685.7190109999992</v>
      </c>
      <c r="M889" s="8" t="s">
        <v>494</v>
      </c>
      <c r="N889" s="8" t="s">
        <v>495</v>
      </c>
      <c r="O889" s="8" t="s">
        <v>681</v>
      </c>
    </row>
    <row r="890" spans="1:15" ht="15.5" hidden="1" x14ac:dyDescent="0.35">
      <c r="A890" s="8" t="s">
        <v>677</v>
      </c>
      <c r="B890" s="8" t="s">
        <v>678</v>
      </c>
      <c r="C890" s="9" t="s">
        <v>582</v>
      </c>
      <c r="D890" s="8" t="s">
        <v>177</v>
      </c>
      <c r="E890" s="8">
        <v>6110</v>
      </c>
      <c r="F890" s="8" t="s">
        <v>490</v>
      </c>
      <c r="G890" s="9" t="s">
        <v>679</v>
      </c>
      <c r="H890" s="8" t="s">
        <v>680</v>
      </c>
      <c r="I890" s="8">
        <v>2016</v>
      </c>
      <c r="J890" s="8">
        <v>2016</v>
      </c>
      <c r="K890" s="8" t="s">
        <v>493</v>
      </c>
      <c r="L890" s="8">
        <v>6254.4061259999999</v>
      </c>
      <c r="M890" s="8" t="s">
        <v>494</v>
      </c>
      <c r="N890" s="8" t="s">
        <v>495</v>
      </c>
      <c r="O890" s="8" t="s">
        <v>681</v>
      </c>
    </row>
    <row r="891" spans="1:15" ht="15.5" hidden="1" x14ac:dyDescent="0.35">
      <c r="A891" s="8" t="s">
        <v>677</v>
      </c>
      <c r="B891" s="8" t="s">
        <v>678</v>
      </c>
      <c r="C891" s="9" t="s">
        <v>582</v>
      </c>
      <c r="D891" s="8" t="s">
        <v>177</v>
      </c>
      <c r="E891" s="8">
        <v>6110</v>
      </c>
      <c r="F891" s="8" t="s">
        <v>490</v>
      </c>
      <c r="G891" s="9" t="s">
        <v>679</v>
      </c>
      <c r="H891" s="8" t="s">
        <v>680</v>
      </c>
      <c r="I891" s="8">
        <v>2017</v>
      </c>
      <c r="J891" s="8">
        <v>2017</v>
      </c>
      <c r="K891" s="8" t="s">
        <v>493</v>
      </c>
      <c r="L891" s="8">
        <v>7534.5916999999999</v>
      </c>
      <c r="M891" s="8" t="s">
        <v>494</v>
      </c>
      <c r="N891" s="8" t="s">
        <v>495</v>
      </c>
      <c r="O891" s="8" t="s">
        <v>681</v>
      </c>
    </row>
    <row r="892" spans="1:15" ht="15.5" hidden="1" x14ac:dyDescent="0.35">
      <c r="A892" s="8" t="s">
        <v>677</v>
      </c>
      <c r="B892" s="8" t="s">
        <v>678</v>
      </c>
      <c r="C892" s="9" t="s">
        <v>582</v>
      </c>
      <c r="D892" s="8" t="s">
        <v>177</v>
      </c>
      <c r="E892" s="8">
        <v>6110</v>
      </c>
      <c r="F892" s="8" t="s">
        <v>490</v>
      </c>
      <c r="G892" s="9" t="s">
        <v>679</v>
      </c>
      <c r="H892" s="8" t="s">
        <v>680</v>
      </c>
      <c r="I892" s="8">
        <v>2018</v>
      </c>
      <c r="J892" s="8">
        <v>2018</v>
      </c>
      <c r="K892" s="8" t="s">
        <v>493</v>
      </c>
      <c r="L892" s="8">
        <v>7883.530933</v>
      </c>
      <c r="M892" s="8" t="s">
        <v>494</v>
      </c>
      <c r="N892" s="8" t="s">
        <v>495</v>
      </c>
      <c r="O892" s="8" t="s">
        <v>681</v>
      </c>
    </row>
    <row r="893" spans="1:15" ht="15.5" x14ac:dyDescent="0.35">
      <c r="A893" s="8" t="s">
        <v>677</v>
      </c>
      <c r="B893" s="8" t="s">
        <v>678</v>
      </c>
      <c r="C893" s="9" t="s">
        <v>583</v>
      </c>
      <c r="D893" s="8" t="s">
        <v>179</v>
      </c>
      <c r="E893" s="8">
        <v>6110</v>
      </c>
      <c r="F893" s="8" t="s">
        <v>490</v>
      </c>
      <c r="G893" s="9" t="s">
        <v>679</v>
      </c>
      <c r="H893" s="8" t="s">
        <v>680</v>
      </c>
      <c r="I893" s="8">
        <v>2010</v>
      </c>
      <c r="J893" s="8">
        <v>2010</v>
      </c>
      <c r="K893" s="8" t="s">
        <v>493</v>
      </c>
      <c r="L893" s="8">
        <v>9931.5653569999995</v>
      </c>
      <c r="M893" s="8" t="s">
        <v>494</v>
      </c>
      <c r="N893" s="8" t="s">
        <v>495</v>
      </c>
      <c r="O893" s="8" t="s">
        <v>681</v>
      </c>
    </row>
    <row r="894" spans="1:15" ht="15.5" x14ac:dyDescent="0.35">
      <c r="A894" s="8" t="s">
        <v>677</v>
      </c>
      <c r="B894" s="8" t="s">
        <v>678</v>
      </c>
      <c r="C894" s="9" t="s">
        <v>583</v>
      </c>
      <c r="D894" s="8" t="s">
        <v>179</v>
      </c>
      <c r="E894" s="8">
        <v>6110</v>
      </c>
      <c r="F894" s="8" t="s">
        <v>490</v>
      </c>
      <c r="G894" s="9" t="s">
        <v>679</v>
      </c>
      <c r="H894" s="8" t="s">
        <v>680</v>
      </c>
      <c r="I894" s="8">
        <v>2011</v>
      </c>
      <c r="J894" s="8">
        <v>2011</v>
      </c>
      <c r="K894" s="8" t="s">
        <v>493</v>
      </c>
      <c r="L894" s="8">
        <v>11035.686733</v>
      </c>
      <c r="M894" s="8" t="s">
        <v>494</v>
      </c>
      <c r="N894" s="8" t="s">
        <v>495</v>
      </c>
      <c r="O894" s="8" t="s">
        <v>681</v>
      </c>
    </row>
    <row r="895" spans="1:15" ht="15.5" x14ac:dyDescent="0.35">
      <c r="A895" s="8" t="s">
        <v>677</v>
      </c>
      <c r="B895" s="8" t="s">
        <v>678</v>
      </c>
      <c r="C895" s="9" t="s">
        <v>583</v>
      </c>
      <c r="D895" s="8" t="s">
        <v>179</v>
      </c>
      <c r="E895" s="8">
        <v>6110</v>
      </c>
      <c r="F895" s="8" t="s">
        <v>490</v>
      </c>
      <c r="G895" s="9" t="s">
        <v>679</v>
      </c>
      <c r="H895" s="8" t="s">
        <v>680</v>
      </c>
      <c r="I895" s="8">
        <v>2012</v>
      </c>
      <c r="J895" s="8">
        <v>2012</v>
      </c>
      <c r="K895" s="8" t="s">
        <v>493</v>
      </c>
      <c r="L895" s="8">
        <v>13177.16128</v>
      </c>
      <c r="M895" s="8" t="s">
        <v>494</v>
      </c>
      <c r="N895" s="8" t="s">
        <v>495</v>
      </c>
      <c r="O895" s="8" t="s">
        <v>681</v>
      </c>
    </row>
    <row r="896" spans="1:15" ht="15.5" x14ac:dyDescent="0.35">
      <c r="A896" s="8" t="s">
        <v>677</v>
      </c>
      <c r="B896" s="8" t="s">
        <v>678</v>
      </c>
      <c r="C896" s="9" t="s">
        <v>583</v>
      </c>
      <c r="D896" s="8" t="s">
        <v>179</v>
      </c>
      <c r="E896" s="8">
        <v>6110</v>
      </c>
      <c r="F896" s="8" t="s">
        <v>490</v>
      </c>
      <c r="G896" s="9" t="s">
        <v>679</v>
      </c>
      <c r="H896" s="8" t="s">
        <v>680</v>
      </c>
      <c r="I896" s="8">
        <v>2013</v>
      </c>
      <c r="J896" s="8">
        <v>2013</v>
      </c>
      <c r="K896" s="8" t="s">
        <v>493</v>
      </c>
      <c r="L896" s="8">
        <v>14569.413608000001</v>
      </c>
      <c r="M896" s="8" t="s">
        <v>494</v>
      </c>
      <c r="N896" s="8" t="s">
        <v>495</v>
      </c>
      <c r="O896" s="8" t="s">
        <v>681</v>
      </c>
    </row>
    <row r="897" spans="1:15" ht="15.5" x14ac:dyDescent="0.35">
      <c r="A897" s="8" t="s">
        <v>677</v>
      </c>
      <c r="B897" s="8" t="s">
        <v>678</v>
      </c>
      <c r="C897" s="9" t="s">
        <v>583</v>
      </c>
      <c r="D897" s="8" t="s">
        <v>179</v>
      </c>
      <c r="E897" s="8">
        <v>6110</v>
      </c>
      <c r="F897" s="8" t="s">
        <v>490</v>
      </c>
      <c r="G897" s="9" t="s">
        <v>679</v>
      </c>
      <c r="H897" s="8" t="s">
        <v>680</v>
      </c>
      <c r="I897" s="8">
        <v>2014</v>
      </c>
      <c r="J897" s="8">
        <v>2014</v>
      </c>
      <c r="K897" s="8" t="s">
        <v>493</v>
      </c>
      <c r="L897" s="8">
        <v>16868.073901</v>
      </c>
      <c r="M897" s="8" t="s">
        <v>494</v>
      </c>
      <c r="N897" s="8" t="s">
        <v>495</v>
      </c>
      <c r="O897" s="8" t="s">
        <v>681</v>
      </c>
    </row>
    <row r="898" spans="1:15" ht="15.5" x14ac:dyDescent="0.35">
      <c r="A898" s="8" t="s">
        <v>677</v>
      </c>
      <c r="B898" s="8" t="s">
        <v>678</v>
      </c>
      <c r="C898" s="9" t="s">
        <v>583</v>
      </c>
      <c r="D898" s="8" t="s">
        <v>179</v>
      </c>
      <c r="E898" s="8">
        <v>6110</v>
      </c>
      <c r="F898" s="8" t="s">
        <v>490</v>
      </c>
      <c r="G898" s="9" t="s">
        <v>679</v>
      </c>
      <c r="H898" s="8" t="s">
        <v>680</v>
      </c>
      <c r="I898" s="8">
        <v>2015</v>
      </c>
      <c r="J898" s="8">
        <v>2015</v>
      </c>
      <c r="K898" s="8" t="s">
        <v>493</v>
      </c>
      <c r="L898" s="8">
        <v>19325.491201000001</v>
      </c>
      <c r="M898" s="8" t="s">
        <v>494</v>
      </c>
      <c r="N898" s="8" t="s">
        <v>495</v>
      </c>
      <c r="O898" s="8" t="s">
        <v>681</v>
      </c>
    </row>
    <row r="899" spans="1:15" ht="15.5" x14ac:dyDescent="0.35">
      <c r="A899" s="8" t="s">
        <v>677</v>
      </c>
      <c r="B899" s="8" t="s">
        <v>678</v>
      </c>
      <c r="C899" s="9" t="s">
        <v>583</v>
      </c>
      <c r="D899" s="8" t="s">
        <v>179</v>
      </c>
      <c r="E899" s="8">
        <v>6110</v>
      </c>
      <c r="F899" s="8" t="s">
        <v>490</v>
      </c>
      <c r="G899" s="9" t="s">
        <v>679</v>
      </c>
      <c r="H899" s="8" t="s">
        <v>680</v>
      </c>
      <c r="I899" s="8">
        <v>2016</v>
      </c>
      <c r="J899" s="8">
        <v>2016</v>
      </c>
      <c r="K899" s="8" t="s">
        <v>493</v>
      </c>
      <c r="L899" s="8">
        <v>21498.565608000001</v>
      </c>
      <c r="M899" s="8" t="s">
        <v>494</v>
      </c>
      <c r="N899" s="8" t="s">
        <v>495</v>
      </c>
      <c r="O899" s="8" t="s">
        <v>681</v>
      </c>
    </row>
    <row r="900" spans="1:15" ht="15.5" x14ac:dyDescent="0.35">
      <c r="A900" s="8" t="s">
        <v>677</v>
      </c>
      <c r="B900" s="8" t="s">
        <v>678</v>
      </c>
      <c r="C900" s="9" t="s">
        <v>583</v>
      </c>
      <c r="D900" s="8" t="s">
        <v>179</v>
      </c>
      <c r="E900" s="8">
        <v>6110</v>
      </c>
      <c r="F900" s="8" t="s">
        <v>490</v>
      </c>
      <c r="G900" s="9" t="s">
        <v>679</v>
      </c>
      <c r="H900" s="8" t="s">
        <v>680</v>
      </c>
      <c r="I900" s="8">
        <v>2017</v>
      </c>
      <c r="J900" s="8">
        <v>2017</v>
      </c>
      <c r="K900" s="8" t="s">
        <v>493</v>
      </c>
      <c r="L900" s="8">
        <v>27430.200734999999</v>
      </c>
      <c r="M900" s="8" t="s">
        <v>494</v>
      </c>
      <c r="N900" s="8" t="s">
        <v>495</v>
      </c>
      <c r="O900" s="8" t="s">
        <v>681</v>
      </c>
    </row>
    <row r="901" spans="1:15" ht="15.5" x14ac:dyDescent="0.35">
      <c r="A901" s="8" t="s">
        <v>677</v>
      </c>
      <c r="B901" s="8" t="s">
        <v>678</v>
      </c>
      <c r="C901" s="9" t="s">
        <v>583</v>
      </c>
      <c r="D901" s="8" t="s">
        <v>179</v>
      </c>
      <c r="E901" s="8">
        <v>6110</v>
      </c>
      <c r="F901" s="8" t="s">
        <v>490</v>
      </c>
      <c r="G901" s="9" t="s">
        <v>679</v>
      </c>
      <c r="H901" s="8" t="s">
        <v>680</v>
      </c>
      <c r="I901" s="8">
        <v>2018</v>
      </c>
      <c r="J901" s="8">
        <v>2018</v>
      </c>
      <c r="K901" s="8" t="s">
        <v>493</v>
      </c>
      <c r="L901" s="8">
        <v>30059.065787</v>
      </c>
      <c r="M901" s="8" t="s">
        <v>494</v>
      </c>
      <c r="N901" s="8" t="s">
        <v>495</v>
      </c>
      <c r="O901" s="8" t="s">
        <v>681</v>
      </c>
    </row>
    <row r="902" spans="1:15" ht="15.5" hidden="1" x14ac:dyDescent="0.35">
      <c r="A902" s="8" t="s">
        <v>677</v>
      </c>
      <c r="B902" s="8" t="s">
        <v>678</v>
      </c>
      <c r="C902" s="9" t="s">
        <v>584</v>
      </c>
      <c r="D902" s="8" t="s">
        <v>181</v>
      </c>
      <c r="E902" s="8">
        <v>6110</v>
      </c>
      <c r="F902" s="8" t="s">
        <v>490</v>
      </c>
      <c r="G902" s="9" t="s">
        <v>679</v>
      </c>
      <c r="H902" s="8" t="s">
        <v>680</v>
      </c>
      <c r="I902" s="8">
        <v>2010</v>
      </c>
      <c r="J902" s="8">
        <v>2010</v>
      </c>
      <c r="K902" s="8" t="s">
        <v>493</v>
      </c>
      <c r="L902" s="8">
        <v>37.570813000000001</v>
      </c>
      <c r="M902" s="8" t="s">
        <v>494</v>
      </c>
      <c r="N902" s="8" t="s">
        <v>495</v>
      </c>
      <c r="O902" s="8" t="s">
        <v>681</v>
      </c>
    </row>
    <row r="903" spans="1:15" ht="15.5" hidden="1" x14ac:dyDescent="0.35">
      <c r="A903" s="8" t="s">
        <v>677</v>
      </c>
      <c r="B903" s="8" t="s">
        <v>678</v>
      </c>
      <c r="C903" s="9" t="s">
        <v>584</v>
      </c>
      <c r="D903" s="8" t="s">
        <v>181</v>
      </c>
      <c r="E903" s="8">
        <v>6110</v>
      </c>
      <c r="F903" s="8" t="s">
        <v>490</v>
      </c>
      <c r="G903" s="9" t="s">
        <v>679</v>
      </c>
      <c r="H903" s="8" t="s">
        <v>680</v>
      </c>
      <c r="I903" s="8">
        <v>2011</v>
      </c>
      <c r="J903" s="8">
        <v>2011</v>
      </c>
      <c r="K903" s="8" t="s">
        <v>493</v>
      </c>
      <c r="L903" s="8">
        <v>45.561822999999997</v>
      </c>
      <c r="M903" s="8" t="s">
        <v>494</v>
      </c>
      <c r="N903" s="8" t="s">
        <v>495</v>
      </c>
      <c r="O903" s="8" t="s">
        <v>681</v>
      </c>
    </row>
    <row r="904" spans="1:15" ht="15.5" hidden="1" x14ac:dyDescent="0.35">
      <c r="A904" s="8" t="s">
        <v>677</v>
      </c>
      <c r="B904" s="8" t="s">
        <v>678</v>
      </c>
      <c r="C904" s="9" t="s">
        <v>584</v>
      </c>
      <c r="D904" s="8" t="s">
        <v>181</v>
      </c>
      <c r="E904" s="8">
        <v>6110</v>
      </c>
      <c r="F904" s="8" t="s">
        <v>490</v>
      </c>
      <c r="G904" s="9" t="s">
        <v>679</v>
      </c>
      <c r="H904" s="8" t="s">
        <v>680</v>
      </c>
      <c r="I904" s="8">
        <v>2012</v>
      </c>
      <c r="J904" s="8">
        <v>2012</v>
      </c>
      <c r="K904" s="8" t="s">
        <v>493</v>
      </c>
      <c r="L904" s="8">
        <v>46.296872999999998</v>
      </c>
      <c r="M904" s="8" t="s">
        <v>494</v>
      </c>
      <c r="N904" s="8" t="s">
        <v>495</v>
      </c>
      <c r="O904" s="8" t="s">
        <v>681</v>
      </c>
    </row>
    <row r="905" spans="1:15" ht="15.5" hidden="1" x14ac:dyDescent="0.35">
      <c r="A905" s="8" t="s">
        <v>677</v>
      </c>
      <c r="B905" s="8" t="s">
        <v>678</v>
      </c>
      <c r="C905" s="9" t="s">
        <v>584</v>
      </c>
      <c r="D905" s="8" t="s">
        <v>181</v>
      </c>
      <c r="E905" s="8">
        <v>6110</v>
      </c>
      <c r="F905" s="8" t="s">
        <v>490</v>
      </c>
      <c r="G905" s="9" t="s">
        <v>679</v>
      </c>
      <c r="H905" s="8" t="s">
        <v>680</v>
      </c>
      <c r="I905" s="8">
        <v>2013</v>
      </c>
      <c r="J905" s="8">
        <v>2013</v>
      </c>
      <c r="K905" s="8" t="s">
        <v>493</v>
      </c>
      <c r="L905" s="8">
        <v>42.663159</v>
      </c>
      <c r="M905" s="8" t="s">
        <v>494</v>
      </c>
      <c r="N905" s="8" t="s">
        <v>495</v>
      </c>
      <c r="O905" s="8" t="s">
        <v>681</v>
      </c>
    </row>
    <row r="906" spans="1:15" ht="15.5" hidden="1" x14ac:dyDescent="0.35">
      <c r="A906" s="8" t="s">
        <v>677</v>
      </c>
      <c r="B906" s="8" t="s">
        <v>678</v>
      </c>
      <c r="C906" s="9" t="s">
        <v>584</v>
      </c>
      <c r="D906" s="8" t="s">
        <v>181</v>
      </c>
      <c r="E906" s="8">
        <v>6110</v>
      </c>
      <c r="F906" s="8" t="s">
        <v>490</v>
      </c>
      <c r="G906" s="9" t="s">
        <v>679</v>
      </c>
      <c r="H906" s="8" t="s">
        <v>680</v>
      </c>
      <c r="I906" s="8">
        <v>2014</v>
      </c>
      <c r="J906" s="8">
        <v>2014</v>
      </c>
      <c r="K906" s="8" t="s">
        <v>493</v>
      </c>
      <c r="L906" s="8">
        <v>42.671233999999998</v>
      </c>
      <c r="M906" s="8" t="s">
        <v>494</v>
      </c>
      <c r="N906" s="8" t="s">
        <v>495</v>
      </c>
      <c r="O906" s="8" t="s">
        <v>681</v>
      </c>
    </row>
    <row r="907" spans="1:15" ht="15.5" hidden="1" x14ac:dyDescent="0.35">
      <c r="A907" s="8" t="s">
        <v>677</v>
      </c>
      <c r="B907" s="8" t="s">
        <v>678</v>
      </c>
      <c r="C907" s="9" t="s">
        <v>584</v>
      </c>
      <c r="D907" s="8" t="s">
        <v>181</v>
      </c>
      <c r="E907" s="8">
        <v>6110</v>
      </c>
      <c r="F907" s="8" t="s">
        <v>490</v>
      </c>
      <c r="G907" s="9" t="s">
        <v>679</v>
      </c>
      <c r="H907" s="8" t="s">
        <v>680</v>
      </c>
      <c r="I907" s="8">
        <v>2015</v>
      </c>
      <c r="J907" s="8">
        <v>2015</v>
      </c>
      <c r="K907" s="8" t="s">
        <v>493</v>
      </c>
      <c r="L907" s="8">
        <v>37.429091</v>
      </c>
      <c r="M907" s="8" t="s">
        <v>494</v>
      </c>
      <c r="N907" s="8" t="s">
        <v>495</v>
      </c>
      <c r="O907" s="8" t="s">
        <v>681</v>
      </c>
    </row>
    <row r="908" spans="1:15" ht="15.5" hidden="1" x14ac:dyDescent="0.35">
      <c r="A908" s="8" t="s">
        <v>677</v>
      </c>
      <c r="B908" s="8" t="s">
        <v>678</v>
      </c>
      <c r="C908" s="9" t="s">
        <v>584</v>
      </c>
      <c r="D908" s="8" t="s">
        <v>181</v>
      </c>
      <c r="E908" s="8">
        <v>6110</v>
      </c>
      <c r="F908" s="8" t="s">
        <v>490</v>
      </c>
      <c r="G908" s="9" t="s">
        <v>679</v>
      </c>
      <c r="H908" s="8" t="s">
        <v>680</v>
      </c>
      <c r="I908" s="8">
        <v>2016</v>
      </c>
      <c r="J908" s="8">
        <v>2016</v>
      </c>
      <c r="K908" s="8" t="s">
        <v>493</v>
      </c>
      <c r="L908" s="8">
        <v>47.766283000000001</v>
      </c>
      <c r="M908" s="8" t="s">
        <v>494</v>
      </c>
      <c r="N908" s="8" t="s">
        <v>495</v>
      </c>
      <c r="O908" s="8" t="s">
        <v>681</v>
      </c>
    </row>
    <row r="909" spans="1:15" ht="15.5" hidden="1" x14ac:dyDescent="0.35">
      <c r="A909" s="8" t="s">
        <v>677</v>
      </c>
      <c r="B909" s="8" t="s">
        <v>678</v>
      </c>
      <c r="C909" s="9" t="s">
        <v>584</v>
      </c>
      <c r="D909" s="8" t="s">
        <v>181</v>
      </c>
      <c r="E909" s="8">
        <v>6110</v>
      </c>
      <c r="F909" s="8" t="s">
        <v>490</v>
      </c>
      <c r="G909" s="9" t="s">
        <v>679</v>
      </c>
      <c r="H909" s="8" t="s">
        <v>680</v>
      </c>
      <c r="I909" s="8">
        <v>2017</v>
      </c>
      <c r="J909" s="8">
        <v>2017</v>
      </c>
      <c r="K909" s="8" t="s">
        <v>493</v>
      </c>
      <c r="L909" s="8">
        <v>44.720976999999998</v>
      </c>
      <c r="M909" s="8" t="s">
        <v>494</v>
      </c>
      <c r="N909" s="8" t="s">
        <v>495</v>
      </c>
      <c r="O909" s="8" t="s">
        <v>681</v>
      </c>
    </row>
    <row r="910" spans="1:15" ht="15.5" hidden="1" x14ac:dyDescent="0.35">
      <c r="A910" s="8" t="s">
        <v>677</v>
      </c>
      <c r="B910" s="8" t="s">
        <v>678</v>
      </c>
      <c r="C910" s="9" t="s">
        <v>584</v>
      </c>
      <c r="D910" s="8" t="s">
        <v>181</v>
      </c>
      <c r="E910" s="8">
        <v>6110</v>
      </c>
      <c r="F910" s="8" t="s">
        <v>490</v>
      </c>
      <c r="G910" s="9" t="s">
        <v>679</v>
      </c>
      <c r="H910" s="8" t="s">
        <v>680</v>
      </c>
      <c r="I910" s="8">
        <v>2018</v>
      </c>
      <c r="J910" s="8">
        <v>2018</v>
      </c>
      <c r="K910" s="8" t="s">
        <v>493</v>
      </c>
      <c r="L910" s="8">
        <v>45.583616999999997</v>
      </c>
      <c r="M910" s="8" t="s">
        <v>494</v>
      </c>
      <c r="N910" s="8" t="s">
        <v>495</v>
      </c>
      <c r="O910" s="8" t="s">
        <v>681</v>
      </c>
    </row>
    <row r="911" spans="1:15" ht="15.5" hidden="1" x14ac:dyDescent="0.35">
      <c r="A911" s="8" t="s">
        <v>677</v>
      </c>
      <c r="B911" s="8" t="s">
        <v>678</v>
      </c>
      <c r="C911" s="9" t="s">
        <v>585</v>
      </c>
      <c r="D911" s="8" t="s">
        <v>183</v>
      </c>
      <c r="E911" s="8">
        <v>6110</v>
      </c>
      <c r="F911" s="8" t="s">
        <v>490</v>
      </c>
      <c r="G911" s="9" t="s">
        <v>679</v>
      </c>
      <c r="H911" s="8" t="s">
        <v>680</v>
      </c>
      <c r="I911" s="8">
        <v>2010</v>
      </c>
      <c r="J911" s="8">
        <v>2010</v>
      </c>
      <c r="K911" s="8" t="s">
        <v>493</v>
      </c>
      <c r="L911" s="8">
        <v>519.87638900000002</v>
      </c>
      <c r="M911" s="8" t="s">
        <v>494</v>
      </c>
      <c r="N911" s="8" t="s">
        <v>495</v>
      </c>
      <c r="O911" s="8" t="s">
        <v>681</v>
      </c>
    </row>
    <row r="912" spans="1:15" ht="15.5" hidden="1" x14ac:dyDescent="0.35">
      <c r="A912" s="8" t="s">
        <v>677</v>
      </c>
      <c r="B912" s="8" t="s">
        <v>678</v>
      </c>
      <c r="C912" s="9" t="s">
        <v>585</v>
      </c>
      <c r="D912" s="8" t="s">
        <v>183</v>
      </c>
      <c r="E912" s="8">
        <v>6110</v>
      </c>
      <c r="F912" s="8" t="s">
        <v>490</v>
      </c>
      <c r="G912" s="9" t="s">
        <v>679</v>
      </c>
      <c r="H912" s="8" t="s">
        <v>680</v>
      </c>
      <c r="I912" s="8">
        <v>2011</v>
      </c>
      <c r="J912" s="8">
        <v>2011</v>
      </c>
      <c r="K912" s="8" t="s">
        <v>493</v>
      </c>
      <c r="L912" s="8">
        <v>673.96445900000003</v>
      </c>
      <c r="M912" s="8" t="s">
        <v>494</v>
      </c>
      <c r="N912" s="8" t="s">
        <v>495</v>
      </c>
      <c r="O912" s="8" t="s">
        <v>681</v>
      </c>
    </row>
    <row r="913" spans="1:15" ht="15.5" hidden="1" x14ac:dyDescent="0.35">
      <c r="A913" s="8" t="s">
        <v>677</v>
      </c>
      <c r="B913" s="8" t="s">
        <v>678</v>
      </c>
      <c r="C913" s="9" t="s">
        <v>585</v>
      </c>
      <c r="D913" s="8" t="s">
        <v>183</v>
      </c>
      <c r="E913" s="8">
        <v>6110</v>
      </c>
      <c r="F913" s="8" t="s">
        <v>490</v>
      </c>
      <c r="G913" s="9" t="s">
        <v>679</v>
      </c>
      <c r="H913" s="8" t="s">
        <v>680</v>
      </c>
      <c r="I913" s="8">
        <v>2012</v>
      </c>
      <c r="J913" s="8">
        <v>2012</v>
      </c>
      <c r="K913" s="8" t="s">
        <v>493</v>
      </c>
      <c r="L913" s="8">
        <v>625.14387599999998</v>
      </c>
      <c r="M913" s="8" t="s">
        <v>494</v>
      </c>
      <c r="N913" s="8" t="s">
        <v>495</v>
      </c>
      <c r="O913" s="8" t="s">
        <v>681</v>
      </c>
    </row>
    <row r="914" spans="1:15" ht="15.5" hidden="1" x14ac:dyDescent="0.35">
      <c r="A914" s="8" t="s">
        <v>677</v>
      </c>
      <c r="B914" s="8" t="s">
        <v>678</v>
      </c>
      <c r="C914" s="9" t="s">
        <v>585</v>
      </c>
      <c r="D914" s="8" t="s">
        <v>183</v>
      </c>
      <c r="E914" s="8">
        <v>6110</v>
      </c>
      <c r="F914" s="8" t="s">
        <v>490</v>
      </c>
      <c r="G914" s="9" t="s">
        <v>679</v>
      </c>
      <c r="H914" s="8" t="s">
        <v>680</v>
      </c>
      <c r="I914" s="8">
        <v>2013</v>
      </c>
      <c r="J914" s="8">
        <v>2013</v>
      </c>
      <c r="K914" s="8" t="s">
        <v>493</v>
      </c>
      <c r="L914" s="8">
        <v>617.08926499999995</v>
      </c>
      <c r="M914" s="8" t="s">
        <v>494</v>
      </c>
      <c r="N914" s="8" t="s">
        <v>495</v>
      </c>
      <c r="O914" s="8" t="s">
        <v>681</v>
      </c>
    </row>
    <row r="915" spans="1:15" ht="15.5" hidden="1" x14ac:dyDescent="0.35">
      <c r="A915" s="8" t="s">
        <v>677</v>
      </c>
      <c r="B915" s="8" t="s">
        <v>678</v>
      </c>
      <c r="C915" s="9" t="s">
        <v>585</v>
      </c>
      <c r="D915" s="8" t="s">
        <v>183</v>
      </c>
      <c r="E915" s="8">
        <v>6110</v>
      </c>
      <c r="F915" s="8" t="s">
        <v>490</v>
      </c>
      <c r="G915" s="9" t="s">
        <v>679</v>
      </c>
      <c r="H915" s="8" t="s">
        <v>680</v>
      </c>
      <c r="I915" s="8">
        <v>2014</v>
      </c>
      <c r="J915" s="8">
        <v>2014</v>
      </c>
      <c r="K915" s="8" t="s">
        <v>493</v>
      </c>
      <c r="L915" s="8">
        <v>732.36594000000002</v>
      </c>
      <c r="M915" s="8" t="s">
        <v>494</v>
      </c>
      <c r="N915" s="8" t="s">
        <v>495</v>
      </c>
      <c r="O915" s="8" t="s">
        <v>681</v>
      </c>
    </row>
    <row r="916" spans="1:15" ht="15.5" hidden="1" x14ac:dyDescent="0.35">
      <c r="A916" s="8" t="s">
        <v>677</v>
      </c>
      <c r="B916" s="8" t="s">
        <v>678</v>
      </c>
      <c r="C916" s="9" t="s">
        <v>585</v>
      </c>
      <c r="D916" s="8" t="s">
        <v>183</v>
      </c>
      <c r="E916" s="8">
        <v>6110</v>
      </c>
      <c r="F916" s="8" t="s">
        <v>490</v>
      </c>
      <c r="G916" s="9" t="s">
        <v>679</v>
      </c>
      <c r="H916" s="8" t="s">
        <v>680</v>
      </c>
      <c r="I916" s="8">
        <v>2015</v>
      </c>
      <c r="J916" s="8">
        <v>2015</v>
      </c>
      <c r="K916" s="8" t="s">
        <v>493</v>
      </c>
      <c r="L916" s="8">
        <v>614.92024200000003</v>
      </c>
      <c r="M916" s="8" t="s">
        <v>494</v>
      </c>
      <c r="N916" s="8" t="s">
        <v>495</v>
      </c>
      <c r="O916" s="8" t="s">
        <v>681</v>
      </c>
    </row>
    <row r="917" spans="1:15" ht="15.5" hidden="1" x14ac:dyDescent="0.35">
      <c r="A917" s="8" t="s">
        <v>677</v>
      </c>
      <c r="B917" s="8" t="s">
        <v>678</v>
      </c>
      <c r="C917" s="9" t="s">
        <v>585</v>
      </c>
      <c r="D917" s="8" t="s">
        <v>183</v>
      </c>
      <c r="E917" s="8">
        <v>6110</v>
      </c>
      <c r="F917" s="8" t="s">
        <v>490</v>
      </c>
      <c r="G917" s="9" t="s">
        <v>679</v>
      </c>
      <c r="H917" s="8" t="s">
        <v>680</v>
      </c>
      <c r="I917" s="8">
        <v>2016</v>
      </c>
      <c r="J917" s="8">
        <v>2016</v>
      </c>
      <c r="K917" s="8" t="s">
        <v>493</v>
      </c>
      <c r="L917" s="8">
        <v>567.374236</v>
      </c>
      <c r="M917" s="8" t="s">
        <v>494</v>
      </c>
      <c r="N917" s="8" t="s">
        <v>495</v>
      </c>
      <c r="O917" s="8" t="s">
        <v>681</v>
      </c>
    </row>
    <row r="918" spans="1:15" ht="15.5" hidden="1" x14ac:dyDescent="0.35">
      <c r="A918" s="8" t="s">
        <v>677</v>
      </c>
      <c r="B918" s="8" t="s">
        <v>678</v>
      </c>
      <c r="C918" s="9" t="s">
        <v>585</v>
      </c>
      <c r="D918" s="8" t="s">
        <v>183</v>
      </c>
      <c r="E918" s="8">
        <v>6110</v>
      </c>
      <c r="F918" s="8" t="s">
        <v>490</v>
      </c>
      <c r="G918" s="9" t="s">
        <v>679</v>
      </c>
      <c r="H918" s="8" t="s">
        <v>680</v>
      </c>
      <c r="I918" s="8">
        <v>2017</v>
      </c>
      <c r="J918" s="8">
        <v>2017</v>
      </c>
      <c r="K918" s="8" t="s">
        <v>493</v>
      </c>
      <c r="L918" s="8">
        <v>609.78786000000002</v>
      </c>
      <c r="M918" s="8" t="s">
        <v>494</v>
      </c>
      <c r="N918" s="8" t="s">
        <v>495</v>
      </c>
      <c r="O918" s="8" t="s">
        <v>681</v>
      </c>
    </row>
    <row r="919" spans="1:15" ht="15.5" hidden="1" x14ac:dyDescent="0.35">
      <c r="A919" s="8" t="s">
        <v>677</v>
      </c>
      <c r="B919" s="8" t="s">
        <v>678</v>
      </c>
      <c r="C919" s="9" t="s">
        <v>585</v>
      </c>
      <c r="D919" s="8" t="s">
        <v>183</v>
      </c>
      <c r="E919" s="8">
        <v>6110</v>
      </c>
      <c r="F919" s="8" t="s">
        <v>490</v>
      </c>
      <c r="G919" s="9" t="s">
        <v>679</v>
      </c>
      <c r="H919" s="8" t="s">
        <v>680</v>
      </c>
      <c r="I919" s="8">
        <v>2018</v>
      </c>
      <c r="J919" s="8">
        <v>2018</v>
      </c>
      <c r="K919" s="8" t="s">
        <v>493</v>
      </c>
      <c r="L919" s="8">
        <v>683.64484400000003</v>
      </c>
      <c r="M919" s="8" t="s">
        <v>494</v>
      </c>
      <c r="N919" s="8" t="s">
        <v>495</v>
      </c>
      <c r="O919" s="8" t="s">
        <v>681</v>
      </c>
    </row>
    <row r="920" spans="1:15" ht="15.5" hidden="1" x14ac:dyDescent="0.35">
      <c r="A920" s="8" t="s">
        <v>677</v>
      </c>
      <c r="B920" s="8" t="s">
        <v>678</v>
      </c>
      <c r="C920" s="9" t="s">
        <v>586</v>
      </c>
      <c r="D920" s="8" t="s">
        <v>185</v>
      </c>
      <c r="E920" s="8">
        <v>6110</v>
      </c>
      <c r="F920" s="8" t="s">
        <v>490</v>
      </c>
      <c r="G920" s="9" t="s">
        <v>679</v>
      </c>
      <c r="H920" s="8" t="s">
        <v>680</v>
      </c>
      <c r="I920" s="8">
        <v>2010</v>
      </c>
      <c r="J920" s="8">
        <v>2010</v>
      </c>
      <c r="K920" s="8" t="s">
        <v>493</v>
      </c>
      <c r="L920" s="8">
        <v>836.53253299999994</v>
      </c>
      <c r="M920" s="8" t="s">
        <v>494</v>
      </c>
      <c r="N920" s="8" t="s">
        <v>495</v>
      </c>
      <c r="O920" s="8" t="s">
        <v>681</v>
      </c>
    </row>
    <row r="921" spans="1:15" ht="15.5" hidden="1" x14ac:dyDescent="0.35">
      <c r="A921" s="8" t="s">
        <v>677</v>
      </c>
      <c r="B921" s="8" t="s">
        <v>678</v>
      </c>
      <c r="C921" s="9" t="s">
        <v>586</v>
      </c>
      <c r="D921" s="8" t="s">
        <v>185</v>
      </c>
      <c r="E921" s="8">
        <v>6110</v>
      </c>
      <c r="F921" s="8" t="s">
        <v>490</v>
      </c>
      <c r="G921" s="9" t="s">
        <v>679</v>
      </c>
      <c r="H921" s="8" t="s">
        <v>680</v>
      </c>
      <c r="I921" s="8">
        <v>2011</v>
      </c>
      <c r="J921" s="8">
        <v>2011</v>
      </c>
      <c r="K921" s="8" t="s">
        <v>493</v>
      </c>
      <c r="L921" s="8">
        <v>1026.6795529999999</v>
      </c>
      <c r="M921" s="8" t="s">
        <v>494</v>
      </c>
      <c r="N921" s="8" t="s">
        <v>495</v>
      </c>
      <c r="O921" s="8" t="s">
        <v>681</v>
      </c>
    </row>
    <row r="922" spans="1:15" ht="15.5" hidden="1" x14ac:dyDescent="0.35">
      <c r="A922" s="8" t="s">
        <v>677</v>
      </c>
      <c r="B922" s="8" t="s">
        <v>678</v>
      </c>
      <c r="C922" s="9" t="s">
        <v>586</v>
      </c>
      <c r="D922" s="8" t="s">
        <v>185</v>
      </c>
      <c r="E922" s="8">
        <v>6110</v>
      </c>
      <c r="F922" s="8" t="s">
        <v>490</v>
      </c>
      <c r="G922" s="9" t="s">
        <v>679</v>
      </c>
      <c r="H922" s="8" t="s">
        <v>680</v>
      </c>
      <c r="I922" s="8">
        <v>2012</v>
      </c>
      <c r="J922" s="8">
        <v>2012</v>
      </c>
      <c r="K922" s="8" t="s">
        <v>493</v>
      </c>
      <c r="L922" s="8">
        <v>1100.0334640000001</v>
      </c>
      <c r="M922" s="8" t="s">
        <v>494</v>
      </c>
      <c r="N922" s="8" t="s">
        <v>495</v>
      </c>
      <c r="O922" s="8" t="s">
        <v>681</v>
      </c>
    </row>
    <row r="923" spans="1:15" ht="15.5" hidden="1" x14ac:dyDescent="0.35">
      <c r="A923" s="8" t="s">
        <v>677</v>
      </c>
      <c r="B923" s="8" t="s">
        <v>678</v>
      </c>
      <c r="C923" s="9" t="s">
        <v>586</v>
      </c>
      <c r="D923" s="8" t="s">
        <v>185</v>
      </c>
      <c r="E923" s="8">
        <v>6110</v>
      </c>
      <c r="F923" s="8" t="s">
        <v>490</v>
      </c>
      <c r="G923" s="9" t="s">
        <v>679</v>
      </c>
      <c r="H923" s="8" t="s">
        <v>680</v>
      </c>
      <c r="I923" s="8">
        <v>2013</v>
      </c>
      <c r="J923" s="8">
        <v>2013</v>
      </c>
      <c r="K923" s="8" t="s">
        <v>493</v>
      </c>
      <c r="L923" s="8">
        <v>1073.6928989999999</v>
      </c>
      <c r="M923" s="8" t="s">
        <v>494</v>
      </c>
      <c r="N923" s="8" t="s">
        <v>495</v>
      </c>
      <c r="O923" s="8" t="s">
        <v>681</v>
      </c>
    </row>
    <row r="924" spans="1:15" ht="15.5" hidden="1" x14ac:dyDescent="0.35">
      <c r="A924" s="8" t="s">
        <v>677</v>
      </c>
      <c r="B924" s="8" t="s">
        <v>678</v>
      </c>
      <c r="C924" s="9" t="s">
        <v>586</v>
      </c>
      <c r="D924" s="8" t="s">
        <v>185</v>
      </c>
      <c r="E924" s="8">
        <v>6110</v>
      </c>
      <c r="F924" s="8" t="s">
        <v>490</v>
      </c>
      <c r="G924" s="9" t="s">
        <v>679</v>
      </c>
      <c r="H924" s="8" t="s">
        <v>680</v>
      </c>
      <c r="I924" s="8">
        <v>2014</v>
      </c>
      <c r="J924" s="8">
        <v>2014</v>
      </c>
      <c r="K924" s="8" t="s">
        <v>493</v>
      </c>
      <c r="L924" s="8">
        <v>1099.204829</v>
      </c>
      <c r="M924" s="8" t="s">
        <v>494</v>
      </c>
      <c r="N924" s="8" t="s">
        <v>495</v>
      </c>
      <c r="O924" s="8" t="s">
        <v>681</v>
      </c>
    </row>
    <row r="925" spans="1:15" ht="15.5" hidden="1" x14ac:dyDescent="0.35">
      <c r="A925" s="8" t="s">
        <v>677</v>
      </c>
      <c r="B925" s="8" t="s">
        <v>678</v>
      </c>
      <c r="C925" s="9" t="s">
        <v>586</v>
      </c>
      <c r="D925" s="8" t="s">
        <v>185</v>
      </c>
      <c r="E925" s="8">
        <v>6110</v>
      </c>
      <c r="F925" s="8" t="s">
        <v>490</v>
      </c>
      <c r="G925" s="9" t="s">
        <v>679</v>
      </c>
      <c r="H925" s="8" t="s">
        <v>680</v>
      </c>
      <c r="I925" s="8">
        <v>2015</v>
      </c>
      <c r="J925" s="8">
        <v>2015</v>
      </c>
      <c r="K925" s="8" t="s">
        <v>493</v>
      </c>
      <c r="L925" s="8">
        <v>939.00279699999999</v>
      </c>
      <c r="M925" s="8" t="s">
        <v>494</v>
      </c>
      <c r="N925" s="8" t="s">
        <v>495</v>
      </c>
      <c r="O925" s="8" t="s">
        <v>681</v>
      </c>
    </row>
    <row r="926" spans="1:15" ht="15.5" hidden="1" x14ac:dyDescent="0.35">
      <c r="A926" s="8" t="s">
        <v>677</v>
      </c>
      <c r="B926" s="8" t="s">
        <v>678</v>
      </c>
      <c r="C926" s="9" t="s">
        <v>586</v>
      </c>
      <c r="D926" s="8" t="s">
        <v>185</v>
      </c>
      <c r="E926" s="8">
        <v>6110</v>
      </c>
      <c r="F926" s="8" t="s">
        <v>490</v>
      </c>
      <c r="G926" s="9" t="s">
        <v>679</v>
      </c>
      <c r="H926" s="8" t="s">
        <v>680</v>
      </c>
      <c r="I926" s="8">
        <v>2016</v>
      </c>
      <c r="J926" s="8">
        <v>2016</v>
      </c>
      <c r="K926" s="8" t="s">
        <v>493</v>
      </c>
      <c r="L926" s="8">
        <v>874.42489999999998</v>
      </c>
      <c r="M926" s="8" t="s">
        <v>494</v>
      </c>
      <c r="N926" s="8" t="s">
        <v>495</v>
      </c>
      <c r="O926" s="8" t="s">
        <v>681</v>
      </c>
    </row>
    <row r="927" spans="1:15" ht="15.5" hidden="1" x14ac:dyDescent="0.35">
      <c r="A927" s="8" t="s">
        <v>677</v>
      </c>
      <c r="B927" s="8" t="s">
        <v>678</v>
      </c>
      <c r="C927" s="9" t="s">
        <v>586</v>
      </c>
      <c r="D927" s="8" t="s">
        <v>185</v>
      </c>
      <c r="E927" s="8">
        <v>6110</v>
      </c>
      <c r="F927" s="8" t="s">
        <v>490</v>
      </c>
      <c r="G927" s="9" t="s">
        <v>679</v>
      </c>
      <c r="H927" s="8" t="s">
        <v>680</v>
      </c>
      <c r="I927" s="8">
        <v>2017</v>
      </c>
      <c r="J927" s="8">
        <v>2017</v>
      </c>
      <c r="K927" s="8" t="s">
        <v>493</v>
      </c>
      <c r="L927" s="8">
        <v>963.99030300000004</v>
      </c>
      <c r="M927" s="8" t="s">
        <v>494</v>
      </c>
      <c r="N927" s="8" t="s">
        <v>495</v>
      </c>
      <c r="O927" s="8" t="s">
        <v>681</v>
      </c>
    </row>
    <row r="928" spans="1:15" ht="15.5" hidden="1" x14ac:dyDescent="0.35">
      <c r="A928" s="8" t="s">
        <v>677</v>
      </c>
      <c r="B928" s="8" t="s">
        <v>678</v>
      </c>
      <c r="C928" s="9" t="s">
        <v>586</v>
      </c>
      <c r="D928" s="8" t="s">
        <v>185</v>
      </c>
      <c r="E928" s="8">
        <v>6110</v>
      </c>
      <c r="F928" s="8" t="s">
        <v>490</v>
      </c>
      <c r="G928" s="9" t="s">
        <v>679</v>
      </c>
      <c r="H928" s="8" t="s">
        <v>680</v>
      </c>
      <c r="I928" s="8">
        <v>2018</v>
      </c>
      <c r="J928" s="8">
        <v>2018</v>
      </c>
      <c r="K928" s="8" t="s">
        <v>493</v>
      </c>
      <c r="L928" s="8">
        <v>942.71932000000004</v>
      </c>
      <c r="M928" s="8" t="s">
        <v>494</v>
      </c>
      <c r="N928" s="8" t="s">
        <v>495</v>
      </c>
      <c r="O928" s="8" t="s">
        <v>681</v>
      </c>
    </row>
    <row r="929" spans="1:15" ht="15.5" hidden="1" x14ac:dyDescent="0.35">
      <c r="A929" s="8" t="s">
        <v>677</v>
      </c>
      <c r="B929" s="8" t="s">
        <v>678</v>
      </c>
      <c r="C929" s="9" t="s">
        <v>722</v>
      </c>
      <c r="D929" s="8" t="s">
        <v>187</v>
      </c>
      <c r="E929" s="8">
        <v>6110</v>
      </c>
      <c r="F929" s="8" t="s">
        <v>490</v>
      </c>
      <c r="G929" s="9" t="s">
        <v>679</v>
      </c>
      <c r="H929" s="8" t="s">
        <v>680</v>
      </c>
      <c r="I929" s="8">
        <v>2010</v>
      </c>
      <c r="J929" s="8">
        <v>2010</v>
      </c>
      <c r="K929" s="8" t="s">
        <v>493</v>
      </c>
      <c r="L929" s="8">
        <v>1610.5813519999999</v>
      </c>
      <c r="M929" s="8" t="s">
        <v>494</v>
      </c>
      <c r="N929" s="8" t="s">
        <v>495</v>
      </c>
      <c r="O929" s="8" t="s">
        <v>681</v>
      </c>
    </row>
    <row r="930" spans="1:15" ht="15.5" hidden="1" x14ac:dyDescent="0.35">
      <c r="A930" s="8" t="s">
        <v>677</v>
      </c>
      <c r="B930" s="8" t="s">
        <v>678</v>
      </c>
      <c r="C930" s="9" t="s">
        <v>722</v>
      </c>
      <c r="D930" s="8" t="s">
        <v>187</v>
      </c>
      <c r="E930" s="8">
        <v>6110</v>
      </c>
      <c r="F930" s="8" t="s">
        <v>490</v>
      </c>
      <c r="G930" s="9" t="s">
        <v>679</v>
      </c>
      <c r="H930" s="8" t="s">
        <v>680</v>
      </c>
      <c r="I930" s="8">
        <v>2011</v>
      </c>
      <c r="J930" s="8">
        <v>2011</v>
      </c>
      <c r="K930" s="8" t="s">
        <v>493</v>
      </c>
      <c r="L930" s="8">
        <v>1819.077047</v>
      </c>
      <c r="M930" s="8" t="s">
        <v>494</v>
      </c>
      <c r="N930" s="8" t="s">
        <v>495</v>
      </c>
      <c r="O930" s="8" t="s">
        <v>681</v>
      </c>
    </row>
    <row r="931" spans="1:15" ht="15.5" hidden="1" x14ac:dyDescent="0.35">
      <c r="A931" s="8" t="s">
        <v>677</v>
      </c>
      <c r="B931" s="8" t="s">
        <v>678</v>
      </c>
      <c r="C931" s="9" t="s">
        <v>722</v>
      </c>
      <c r="D931" s="8" t="s">
        <v>187</v>
      </c>
      <c r="E931" s="8">
        <v>6110</v>
      </c>
      <c r="F931" s="8" t="s">
        <v>490</v>
      </c>
      <c r="G931" s="9" t="s">
        <v>679</v>
      </c>
      <c r="H931" s="8" t="s">
        <v>680</v>
      </c>
      <c r="I931" s="8">
        <v>2012</v>
      </c>
      <c r="J931" s="8">
        <v>2012</v>
      </c>
      <c r="K931" s="8" t="s">
        <v>493</v>
      </c>
      <c r="L931" s="8">
        <v>1890.3419590000001</v>
      </c>
      <c r="M931" s="8" t="s">
        <v>494</v>
      </c>
      <c r="N931" s="8" t="s">
        <v>495</v>
      </c>
      <c r="O931" s="8" t="s">
        <v>681</v>
      </c>
    </row>
    <row r="932" spans="1:15" ht="15.5" hidden="1" x14ac:dyDescent="0.35">
      <c r="A932" s="8" t="s">
        <v>677</v>
      </c>
      <c r="B932" s="8" t="s">
        <v>678</v>
      </c>
      <c r="C932" s="9" t="s">
        <v>722</v>
      </c>
      <c r="D932" s="8" t="s">
        <v>187</v>
      </c>
      <c r="E932" s="8">
        <v>6110</v>
      </c>
      <c r="F932" s="8" t="s">
        <v>490</v>
      </c>
      <c r="G932" s="9" t="s">
        <v>679</v>
      </c>
      <c r="H932" s="8" t="s">
        <v>680</v>
      </c>
      <c r="I932" s="8">
        <v>2013</v>
      </c>
      <c r="J932" s="8">
        <v>2013</v>
      </c>
      <c r="K932" s="8" t="s">
        <v>493</v>
      </c>
      <c r="L932" s="8">
        <v>2141.2984190000002</v>
      </c>
      <c r="M932" s="8" t="s">
        <v>494</v>
      </c>
      <c r="N932" s="8" t="s">
        <v>495</v>
      </c>
      <c r="O932" s="8" t="s">
        <v>681</v>
      </c>
    </row>
    <row r="933" spans="1:15" ht="15.5" hidden="1" x14ac:dyDescent="0.35">
      <c r="A933" s="8" t="s">
        <v>677</v>
      </c>
      <c r="B933" s="8" t="s">
        <v>678</v>
      </c>
      <c r="C933" s="9" t="s">
        <v>722</v>
      </c>
      <c r="D933" s="8" t="s">
        <v>187</v>
      </c>
      <c r="E933" s="8">
        <v>6110</v>
      </c>
      <c r="F933" s="8" t="s">
        <v>490</v>
      </c>
      <c r="G933" s="9" t="s">
        <v>679</v>
      </c>
      <c r="H933" s="8" t="s">
        <v>680</v>
      </c>
      <c r="I933" s="8">
        <v>2014</v>
      </c>
      <c r="J933" s="8">
        <v>2014</v>
      </c>
      <c r="K933" s="8" t="s">
        <v>493</v>
      </c>
      <c r="L933" s="8">
        <v>2368.2561740000001</v>
      </c>
      <c r="M933" s="8" t="s">
        <v>494</v>
      </c>
      <c r="N933" s="8" t="s">
        <v>495</v>
      </c>
      <c r="O933" s="8" t="s">
        <v>681</v>
      </c>
    </row>
    <row r="934" spans="1:15" ht="15.5" hidden="1" x14ac:dyDescent="0.35">
      <c r="A934" s="8" t="s">
        <v>677</v>
      </c>
      <c r="B934" s="8" t="s">
        <v>678</v>
      </c>
      <c r="C934" s="9" t="s">
        <v>722</v>
      </c>
      <c r="D934" s="8" t="s">
        <v>187</v>
      </c>
      <c r="E934" s="8">
        <v>6110</v>
      </c>
      <c r="F934" s="8" t="s">
        <v>490</v>
      </c>
      <c r="G934" s="9" t="s">
        <v>679</v>
      </c>
      <c r="H934" s="8" t="s">
        <v>680</v>
      </c>
      <c r="I934" s="8">
        <v>2015</v>
      </c>
      <c r="J934" s="8">
        <v>2015</v>
      </c>
      <c r="K934" s="8" t="s">
        <v>493</v>
      </c>
      <c r="L934" s="8">
        <v>2531.0061780000001</v>
      </c>
      <c r="M934" s="8" t="s">
        <v>494</v>
      </c>
      <c r="N934" s="8" t="s">
        <v>495</v>
      </c>
      <c r="O934" s="8" t="s">
        <v>681</v>
      </c>
    </row>
    <row r="935" spans="1:15" ht="15.5" hidden="1" x14ac:dyDescent="0.35">
      <c r="A935" s="8" t="s">
        <v>677</v>
      </c>
      <c r="B935" s="8" t="s">
        <v>678</v>
      </c>
      <c r="C935" s="9" t="s">
        <v>722</v>
      </c>
      <c r="D935" s="8" t="s">
        <v>187</v>
      </c>
      <c r="E935" s="8">
        <v>6110</v>
      </c>
      <c r="F935" s="8" t="s">
        <v>490</v>
      </c>
      <c r="G935" s="9" t="s">
        <v>679</v>
      </c>
      <c r="H935" s="8" t="s">
        <v>680</v>
      </c>
      <c r="I935" s="8">
        <v>2016</v>
      </c>
      <c r="J935" s="8">
        <v>2016</v>
      </c>
      <c r="K935" s="8" t="s">
        <v>493</v>
      </c>
      <c r="L935" s="8">
        <v>2723.3731790000002</v>
      </c>
      <c r="M935" s="8" t="s">
        <v>494</v>
      </c>
      <c r="N935" s="8" t="s">
        <v>495</v>
      </c>
      <c r="O935" s="8" t="s">
        <v>681</v>
      </c>
    </row>
    <row r="936" spans="1:15" ht="15.5" hidden="1" x14ac:dyDescent="0.35">
      <c r="A936" s="8" t="s">
        <v>677</v>
      </c>
      <c r="B936" s="8" t="s">
        <v>678</v>
      </c>
      <c r="C936" s="9" t="s">
        <v>722</v>
      </c>
      <c r="D936" s="8" t="s">
        <v>187</v>
      </c>
      <c r="E936" s="8">
        <v>6110</v>
      </c>
      <c r="F936" s="8" t="s">
        <v>490</v>
      </c>
      <c r="G936" s="9" t="s">
        <v>679</v>
      </c>
      <c r="H936" s="8" t="s">
        <v>680</v>
      </c>
      <c r="I936" s="8">
        <v>2017</v>
      </c>
      <c r="J936" s="8">
        <v>2017</v>
      </c>
      <c r="K936" s="8" t="s">
        <v>493</v>
      </c>
      <c r="L936" s="8">
        <v>2730.1492790000002</v>
      </c>
      <c r="M936" s="8" t="s">
        <v>494</v>
      </c>
      <c r="N936" s="8" t="s">
        <v>495</v>
      </c>
      <c r="O936" s="8" t="s">
        <v>681</v>
      </c>
    </row>
    <row r="937" spans="1:15" ht="15.5" hidden="1" x14ac:dyDescent="0.35">
      <c r="A937" s="8" t="s">
        <v>677</v>
      </c>
      <c r="B937" s="8" t="s">
        <v>678</v>
      </c>
      <c r="C937" s="9" t="s">
        <v>722</v>
      </c>
      <c r="D937" s="8" t="s">
        <v>187</v>
      </c>
      <c r="E937" s="8">
        <v>6110</v>
      </c>
      <c r="F937" s="8" t="s">
        <v>490</v>
      </c>
      <c r="G937" s="9" t="s">
        <v>679</v>
      </c>
      <c r="H937" s="8" t="s">
        <v>680</v>
      </c>
      <c r="I937" s="8">
        <v>2018</v>
      </c>
      <c r="J937" s="8">
        <v>2018</v>
      </c>
      <c r="K937" s="8" t="s">
        <v>493</v>
      </c>
      <c r="L937" s="8">
        <v>2820.451802</v>
      </c>
      <c r="M937" s="8" t="s">
        <v>494</v>
      </c>
      <c r="N937" s="8" t="s">
        <v>495</v>
      </c>
      <c r="O937" s="8" t="s">
        <v>681</v>
      </c>
    </row>
    <row r="938" spans="1:15" ht="15.5" hidden="1" x14ac:dyDescent="0.35">
      <c r="A938" s="8" t="s">
        <v>677</v>
      </c>
      <c r="B938" s="8" t="s">
        <v>678</v>
      </c>
      <c r="C938" s="9" t="s">
        <v>587</v>
      </c>
      <c r="D938" s="8" t="s">
        <v>189</v>
      </c>
      <c r="E938" s="8">
        <v>6110</v>
      </c>
      <c r="F938" s="8" t="s">
        <v>490</v>
      </c>
      <c r="G938" s="9" t="s">
        <v>679</v>
      </c>
      <c r="H938" s="8" t="s">
        <v>680</v>
      </c>
      <c r="I938" s="8">
        <v>2010</v>
      </c>
      <c r="J938" s="8">
        <v>2010</v>
      </c>
      <c r="K938" s="8" t="s">
        <v>493</v>
      </c>
      <c r="L938" s="8">
        <v>950.96181000000001</v>
      </c>
      <c r="M938" s="8" t="s">
        <v>494</v>
      </c>
      <c r="N938" s="8" t="s">
        <v>495</v>
      </c>
      <c r="O938" s="8" t="s">
        <v>681</v>
      </c>
    </row>
    <row r="939" spans="1:15" ht="15.5" hidden="1" x14ac:dyDescent="0.35">
      <c r="A939" s="8" t="s">
        <v>677</v>
      </c>
      <c r="B939" s="8" t="s">
        <v>678</v>
      </c>
      <c r="C939" s="9" t="s">
        <v>587</v>
      </c>
      <c r="D939" s="8" t="s">
        <v>189</v>
      </c>
      <c r="E939" s="8">
        <v>6110</v>
      </c>
      <c r="F939" s="8" t="s">
        <v>490</v>
      </c>
      <c r="G939" s="9" t="s">
        <v>679</v>
      </c>
      <c r="H939" s="8" t="s">
        <v>680</v>
      </c>
      <c r="I939" s="8">
        <v>2011</v>
      </c>
      <c r="J939" s="8">
        <v>2011</v>
      </c>
      <c r="K939" s="8" t="s">
        <v>493</v>
      </c>
      <c r="L939" s="8">
        <v>922.22167999999999</v>
      </c>
      <c r="M939" s="8" t="s">
        <v>494</v>
      </c>
      <c r="N939" s="8" t="s">
        <v>495</v>
      </c>
      <c r="O939" s="8" t="s">
        <v>681</v>
      </c>
    </row>
    <row r="940" spans="1:15" ht="15.5" hidden="1" x14ac:dyDescent="0.35">
      <c r="A940" s="8" t="s">
        <v>677</v>
      </c>
      <c r="B940" s="8" t="s">
        <v>678</v>
      </c>
      <c r="C940" s="9" t="s">
        <v>587</v>
      </c>
      <c r="D940" s="8" t="s">
        <v>189</v>
      </c>
      <c r="E940" s="8">
        <v>6110</v>
      </c>
      <c r="F940" s="8" t="s">
        <v>490</v>
      </c>
      <c r="G940" s="9" t="s">
        <v>679</v>
      </c>
      <c r="H940" s="8" t="s">
        <v>680</v>
      </c>
      <c r="I940" s="8">
        <v>2012</v>
      </c>
      <c r="J940" s="8">
        <v>2012</v>
      </c>
      <c r="K940" s="8" t="s">
        <v>493</v>
      </c>
      <c r="L940" s="8">
        <v>880.84039800000005</v>
      </c>
      <c r="M940" s="8" t="s">
        <v>494</v>
      </c>
      <c r="N940" s="8" t="s">
        <v>495</v>
      </c>
      <c r="O940" s="8" t="s">
        <v>681</v>
      </c>
    </row>
    <row r="941" spans="1:15" ht="15.5" hidden="1" x14ac:dyDescent="0.35">
      <c r="A941" s="8" t="s">
        <v>677</v>
      </c>
      <c r="B941" s="8" t="s">
        <v>678</v>
      </c>
      <c r="C941" s="9" t="s">
        <v>587</v>
      </c>
      <c r="D941" s="8" t="s">
        <v>189</v>
      </c>
      <c r="E941" s="8">
        <v>6110</v>
      </c>
      <c r="F941" s="8" t="s">
        <v>490</v>
      </c>
      <c r="G941" s="9" t="s">
        <v>679</v>
      </c>
      <c r="H941" s="8" t="s">
        <v>680</v>
      </c>
      <c r="I941" s="8">
        <v>2013</v>
      </c>
      <c r="J941" s="8">
        <v>2013</v>
      </c>
      <c r="K941" s="8" t="s">
        <v>493</v>
      </c>
      <c r="L941" s="8">
        <v>940.83492100000001</v>
      </c>
      <c r="M941" s="8" t="s">
        <v>494</v>
      </c>
      <c r="N941" s="8" t="s">
        <v>495</v>
      </c>
      <c r="O941" s="8" t="s">
        <v>681</v>
      </c>
    </row>
    <row r="942" spans="1:15" ht="15.5" hidden="1" x14ac:dyDescent="0.35">
      <c r="A942" s="8" t="s">
        <v>677</v>
      </c>
      <c r="B942" s="8" t="s">
        <v>678</v>
      </c>
      <c r="C942" s="9" t="s">
        <v>587</v>
      </c>
      <c r="D942" s="8" t="s">
        <v>189</v>
      </c>
      <c r="E942" s="8">
        <v>6110</v>
      </c>
      <c r="F942" s="8" t="s">
        <v>490</v>
      </c>
      <c r="G942" s="9" t="s">
        <v>679</v>
      </c>
      <c r="H942" s="8" t="s">
        <v>680</v>
      </c>
      <c r="I942" s="8">
        <v>2014</v>
      </c>
      <c r="J942" s="8">
        <v>2014</v>
      </c>
      <c r="K942" s="8" t="s">
        <v>493</v>
      </c>
      <c r="L942" s="8">
        <v>1017.1231749999999</v>
      </c>
      <c r="M942" s="8" t="s">
        <v>494</v>
      </c>
      <c r="N942" s="8" t="s">
        <v>495</v>
      </c>
      <c r="O942" s="8" t="s">
        <v>681</v>
      </c>
    </row>
    <row r="943" spans="1:15" ht="15.5" hidden="1" x14ac:dyDescent="0.35">
      <c r="A943" s="8" t="s">
        <v>677</v>
      </c>
      <c r="B943" s="8" t="s">
        <v>678</v>
      </c>
      <c r="C943" s="9" t="s">
        <v>587</v>
      </c>
      <c r="D943" s="8" t="s">
        <v>189</v>
      </c>
      <c r="E943" s="8">
        <v>6110</v>
      </c>
      <c r="F943" s="8" t="s">
        <v>490</v>
      </c>
      <c r="G943" s="9" t="s">
        <v>679</v>
      </c>
      <c r="H943" s="8" t="s">
        <v>680</v>
      </c>
      <c r="I943" s="8">
        <v>2015</v>
      </c>
      <c r="J943" s="8">
        <v>2015</v>
      </c>
      <c r="K943" s="8" t="s">
        <v>493</v>
      </c>
      <c r="L943" s="8">
        <v>954.991895</v>
      </c>
      <c r="M943" s="8" t="s">
        <v>494</v>
      </c>
      <c r="N943" s="8" t="s">
        <v>495</v>
      </c>
      <c r="O943" s="8" t="s">
        <v>681</v>
      </c>
    </row>
    <row r="944" spans="1:15" ht="15.5" hidden="1" x14ac:dyDescent="0.35">
      <c r="A944" s="8" t="s">
        <v>677</v>
      </c>
      <c r="B944" s="8" t="s">
        <v>678</v>
      </c>
      <c r="C944" s="9" t="s">
        <v>587</v>
      </c>
      <c r="D944" s="8" t="s">
        <v>189</v>
      </c>
      <c r="E944" s="8">
        <v>6110</v>
      </c>
      <c r="F944" s="8" t="s">
        <v>490</v>
      </c>
      <c r="G944" s="9" t="s">
        <v>679</v>
      </c>
      <c r="H944" s="8" t="s">
        <v>680</v>
      </c>
      <c r="I944" s="8">
        <v>2016</v>
      </c>
      <c r="J944" s="8">
        <v>2016</v>
      </c>
      <c r="K944" s="8" t="s">
        <v>493</v>
      </c>
      <c r="L944" s="8">
        <v>856.39150099999995</v>
      </c>
      <c r="M944" s="8" t="s">
        <v>494</v>
      </c>
      <c r="N944" s="8" t="s">
        <v>495</v>
      </c>
      <c r="O944" s="8" t="s">
        <v>681</v>
      </c>
    </row>
    <row r="945" spans="1:15" ht="15.5" hidden="1" x14ac:dyDescent="0.35">
      <c r="A945" s="8" t="s">
        <v>677</v>
      </c>
      <c r="B945" s="8" t="s">
        <v>678</v>
      </c>
      <c r="C945" s="9" t="s">
        <v>587</v>
      </c>
      <c r="D945" s="8" t="s">
        <v>189</v>
      </c>
      <c r="E945" s="8">
        <v>6110</v>
      </c>
      <c r="F945" s="8" t="s">
        <v>490</v>
      </c>
      <c r="G945" s="9" t="s">
        <v>679</v>
      </c>
      <c r="H945" s="8" t="s">
        <v>680</v>
      </c>
      <c r="I945" s="8">
        <v>2017</v>
      </c>
      <c r="J945" s="8">
        <v>2017</v>
      </c>
      <c r="K945" s="8" t="s">
        <v>493</v>
      </c>
      <c r="L945" s="8">
        <v>1050.417097</v>
      </c>
      <c r="M945" s="8" t="s">
        <v>494</v>
      </c>
      <c r="N945" s="8" t="s">
        <v>495</v>
      </c>
      <c r="O945" s="8" t="s">
        <v>681</v>
      </c>
    </row>
    <row r="946" spans="1:15" ht="15.5" hidden="1" x14ac:dyDescent="0.35">
      <c r="A946" s="8" t="s">
        <v>677</v>
      </c>
      <c r="B946" s="8" t="s">
        <v>678</v>
      </c>
      <c r="C946" s="9" t="s">
        <v>587</v>
      </c>
      <c r="D946" s="8" t="s">
        <v>189</v>
      </c>
      <c r="E946" s="8">
        <v>6110</v>
      </c>
      <c r="F946" s="8" t="s">
        <v>490</v>
      </c>
      <c r="G946" s="9" t="s">
        <v>679</v>
      </c>
      <c r="H946" s="8" t="s">
        <v>680</v>
      </c>
      <c r="I946" s="8">
        <v>2018</v>
      </c>
      <c r="J946" s="8">
        <v>2018</v>
      </c>
      <c r="K946" s="8" t="s">
        <v>493</v>
      </c>
      <c r="L946" s="8">
        <v>1226.0150100000001</v>
      </c>
      <c r="M946" s="8" t="s">
        <v>494</v>
      </c>
      <c r="N946" s="8" t="s">
        <v>495</v>
      </c>
      <c r="O946" s="8" t="s">
        <v>681</v>
      </c>
    </row>
    <row r="947" spans="1:15" ht="15.5" hidden="1" x14ac:dyDescent="0.35">
      <c r="A947" s="8" t="s">
        <v>677</v>
      </c>
      <c r="B947" s="8" t="s">
        <v>678</v>
      </c>
      <c r="C947" s="9" t="s">
        <v>588</v>
      </c>
      <c r="D947" s="8" t="s">
        <v>191</v>
      </c>
      <c r="E947" s="8">
        <v>6110</v>
      </c>
      <c r="F947" s="8" t="s">
        <v>490</v>
      </c>
      <c r="G947" s="9" t="s">
        <v>679</v>
      </c>
      <c r="H947" s="8" t="s">
        <v>680</v>
      </c>
      <c r="I947" s="8">
        <v>2010</v>
      </c>
      <c r="J947" s="8">
        <v>2010</v>
      </c>
      <c r="K947" s="8" t="s">
        <v>493</v>
      </c>
      <c r="L947" s="8">
        <v>1478.049751</v>
      </c>
      <c r="M947" s="8" t="s">
        <v>494</v>
      </c>
      <c r="N947" s="8" t="s">
        <v>495</v>
      </c>
      <c r="O947" s="8" t="s">
        <v>681</v>
      </c>
    </row>
    <row r="948" spans="1:15" ht="15.5" hidden="1" x14ac:dyDescent="0.35">
      <c r="A948" s="8" t="s">
        <v>677</v>
      </c>
      <c r="B948" s="8" t="s">
        <v>678</v>
      </c>
      <c r="C948" s="9" t="s">
        <v>588</v>
      </c>
      <c r="D948" s="8" t="s">
        <v>191</v>
      </c>
      <c r="E948" s="8">
        <v>6110</v>
      </c>
      <c r="F948" s="8" t="s">
        <v>490</v>
      </c>
      <c r="G948" s="9" t="s">
        <v>679</v>
      </c>
      <c r="H948" s="8" t="s">
        <v>680</v>
      </c>
      <c r="I948" s="8">
        <v>2011</v>
      </c>
      <c r="J948" s="8">
        <v>2011</v>
      </c>
      <c r="K948" s="8" t="s">
        <v>493</v>
      </c>
      <c r="L948" s="8">
        <v>1519.07131</v>
      </c>
      <c r="M948" s="8" t="s">
        <v>494</v>
      </c>
      <c r="N948" s="8" t="s">
        <v>495</v>
      </c>
      <c r="O948" s="8" t="s">
        <v>681</v>
      </c>
    </row>
    <row r="949" spans="1:15" ht="15.5" hidden="1" x14ac:dyDescent="0.35">
      <c r="A949" s="8" t="s">
        <v>677</v>
      </c>
      <c r="B949" s="8" t="s">
        <v>678</v>
      </c>
      <c r="C949" s="9" t="s">
        <v>588</v>
      </c>
      <c r="D949" s="8" t="s">
        <v>191</v>
      </c>
      <c r="E949" s="8">
        <v>6110</v>
      </c>
      <c r="F949" s="8" t="s">
        <v>490</v>
      </c>
      <c r="G949" s="9" t="s">
        <v>679</v>
      </c>
      <c r="H949" s="8" t="s">
        <v>680</v>
      </c>
      <c r="I949" s="8">
        <v>2012</v>
      </c>
      <c r="J949" s="8">
        <v>2012</v>
      </c>
      <c r="K949" s="8" t="s">
        <v>493</v>
      </c>
      <c r="L949" s="8">
        <v>1638.974991</v>
      </c>
      <c r="M949" s="8" t="s">
        <v>494</v>
      </c>
      <c r="N949" s="8" t="s">
        <v>495</v>
      </c>
      <c r="O949" s="8" t="s">
        <v>681</v>
      </c>
    </row>
    <row r="950" spans="1:15" ht="15.5" hidden="1" x14ac:dyDescent="0.35">
      <c r="A950" s="8" t="s">
        <v>677</v>
      </c>
      <c r="B950" s="8" t="s">
        <v>678</v>
      </c>
      <c r="C950" s="9" t="s">
        <v>588</v>
      </c>
      <c r="D950" s="8" t="s">
        <v>191</v>
      </c>
      <c r="E950" s="8">
        <v>6110</v>
      </c>
      <c r="F950" s="8" t="s">
        <v>490</v>
      </c>
      <c r="G950" s="9" t="s">
        <v>679</v>
      </c>
      <c r="H950" s="8" t="s">
        <v>680</v>
      </c>
      <c r="I950" s="8">
        <v>2013</v>
      </c>
      <c r="J950" s="8">
        <v>2013</v>
      </c>
      <c r="K950" s="8" t="s">
        <v>493</v>
      </c>
      <c r="L950" s="8">
        <v>1830.6861879999999</v>
      </c>
      <c r="M950" s="8" t="s">
        <v>494</v>
      </c>
      <c r="N950" s="8" t="s">
        <v>495</v>
      </c>
      <c r="O950" s="8" t="s">
        <v>681</v>
      </c>
    </row>
    <row r="951" spans="1:15" ht="15.5" hidden="1" x14ac:dyDescent="0.35">
      <c r="A951" s="8" t="s">
        <v>677</v>
      </c>
      <c r="B951" s="8" t="s">
        <v>678</v>
      </c>
      <c r="C951" s="9" t="s">
        <v>588</v>
      </c>
      <c r="D951" s="8" t="s">
        <v>191</v>
      </c>
      <c r="E951" s="8">
        <v>6110</v>
      </c>
      <c r="F951" s="8" t="s">
        <v>490</v>
      </c>
      <c r="G951" s="9" t="s">
        <v>679</v>
      </c>
      <c r="H951" s="8" t="s">
        <v>680</v>
      </c>
      <c r="I951" s="8">
        <v>2014</v>
      </c>
      <c r="J951" s="8">
        <v>2014</v>
      </c>
      <c r="K951" s="8" t="s">
        <v>493</v>
      </c>
      <c r="L951" s="8">
        <v>1951.3975290000001</v>
      </c>
      <c r="M951" s="8" t="s">
        <v>494</v>
      </c>
      <c r="N951" s="8" t="s">
        <v>495</v>
      </c>
      <c r="O951" s="8" t="s">
        <v>681</v>
      </c>
    </row>
    <row r="952" spans="1:15" ht="15.5" hidden="1" x14ac:dyDescent="0.35">
      <c r="A952" s="8" t="s">
        <v>677</v>
      </c>
      <c r="B952" s="8" t="s">
        <v>678</v>
      </c>
      <c r="C952" s="9" t="s">
        <v>588</v>
      </c>
      <c r="D952" s="8" t="s">
        <v>191</v>
      </c>
      <c r="E952" s="8">
        <v>6110</v>
      </c>
      <c r="F952" s="8" t="s">
        <v>490</v>
      </c>
      <c r="G952" s="9" t="s">
        <v>679</v>
      </c>
      <c r="H952" s="8" t="s">
        <v>680</v>
      </c>
      <c r="I952" s="8">
        <v>2015</v>
      </c>
      <c r="J952" s="8">
        <v>2015</v>
      </c>
      <c r="K952" s="8" t="s">
        <v>493</v>
      </c>
      <c r="L952" s="8">
        <v>1706.8744730000001</v>
      </c>
      <c r="M952" s="8" t="s">
        <v>494</v>
      </c>
      <c r="N952" s="8" t="s">
        <v>495</v>
      </c>
      <c r="O952" s="8" t="s">
        <v>681</v>
      </c>
    </row>
    <row r="953" spans="1:15" ht="15.5" hidden="1" x14ac:dyDescent="0.35">
      <c r="A953" s="8" t="s">
        <v>677</v>
      </c>
      <c r="B953" s="8" t="s">
        <v>678</v>
      </c>
      <c r="C953" s="9" t="s">
        <v>588</v>
      </c>
      <c r="D953" s="8" t="s">
        <v>191</v>
      </c>
      <c r="E953" s="8">
        <v>6110</v>
      </c>
      <c r="F953" s="8" t="s">
        <v>490</v>
      </c>
      <c r="G953" s="9" t="s">
        <v>679</v>
      </c>
      <c r="H953" s="8" t="s">
        <v>680</v>
      </c>
      <c r="I953" s="8">
        <v>2016</v>
      </c>
      <c r="J953" s="8">
        <v>2016</v>
      </c>
      <c r="K953" s="8" t="s">
        <v>493</v>
      </c>
      <c r="L953" s="8">
        <v>1488.4048519999999</v>
      </c>
      <c r="M953" s="8" t="s">
        <v>494</v>
      </c>
      <c r="N953" s="8" t="s">
        <v>495</v>
      </c>
      <c r="O953" s="8" t="s">
        <v>681</v>
      </c>
    </row>
    <row r="954" spans="1:15" ht="15.5" hidden="1" x14ac:dyDescent="0.35">
      <c r="A954" s="8" t="s">
        <v>677</v>
      </c>
      <c r="B954" s="8" t="s">
        <v>678</v>
      </c>
      <c r="C954" s="9" t="s">
        <v>588</v>
      </c>
      <c r="D954" s="8" t="s">
        <v>191</v>
      </c>
      <c r="E954" s="8">
        <v>6110</v>
      </c>
      <c r="F954" s="8" t="s">
        <v>490</v>
      </c>
      <c r="G954" s="9" t="s">
        <v>679</v>
      </c>
      <c r="H954" s="8" t="s">
        <v>680</v>
      </c>
      <c r="I954" s="8">
        <v>2017</v>
      </c>
      <c r="J954" s="8">
        <v>2017</v>
      </c>
      <c r="K954" s="8" t="s">
        <v>493</v>
      </c>
      <c r="L954" s="8">
        <v>1561.5370809999999</v>
      </c>
      <c r="M954" s="8" t="s">
        <v>494</v>
      </c>
      <c r="N954" s="8" t="s">
        <v>495</v>
      </c>
      <c r="O954" s="8" t="s">
        <v>681</v>
      </c>
    </row>
    <row r="955" spans="1:15" ht="15.5" hidden="1" x14ac:dyDescent="0.35">
      <c r="A955" s="8" t="s">
        <v>677</v>
      </c>
      <c r="B955" s="8" t="s">
        <v>678</v>
      </c>
      <c r="C955" s="9" t="s">
        <v>588</v>
      </c>
      <c r="D955" s="8" t="s">
        <v>191</v>
      </c>
      <c r="E955" s="8">
        <v>6110</v>
      </c>
      <c r="F955" s="8" t="s">
        <v>490</v>
      </c>
      <c r="G955" s="9" t="s">
        <v>679</v>
      </c>
      <c r="H955" s="8" t="s">
        <v>680</v>
      </c>
      <c r="I955" s="8">
        <v>2018</v>
      </c>
      <c r="J955" s="8">
        <v>2018</v>
      </c>
      <c r="K955" s="8" t="s">
        <v>493</v>
      </c>
      <c r="L955" s="8">
        <v>1738.336096</v>
      </c>
      <c r="M955" s="8" t="s">
        <v>494</v>
      </c>
      <c r="N955" s="8" t="s">
        <v>495</v>
      </c>
      <c r="O955" s="8" t="s">
        <v>681</v>
      </c>
    </row>
    <row r="956" spans="1:15" ht="15.5" hidden="1" x14ac:dyDescent="0.35">
      <c r="A956" s="8" t="s">
        <v>677</v>
      </c>
      <c r="B956" s="8" t="s">
        <v>678</v>
      </c>
      <c r="C956" s="9" t="s">
        <v>589</v>
      </c>
      <c r="D956" s="8" t="s">
        <v>193</v>
      </c>
      <c r="E956" s="8">
        <v>6110</v>
      </c>
      <c r="F956" s="8" t="s">
        <v>490</v>
      </c>
      <c r="G956" s="9" t="s">
        <v>679</v>
      </c>
      <c r="H956" s="8" t="s">
        <v>680</v>
      </c>
      <c r="I956" s="8">
        <v>2010</v>
      </c>
      <c r="J956" s="8">
        <v>2010</v>
      </c>
      <c r="K956" s="8" t="s">
        <v>493</v>
      </c>
      <c r="L956" s="8">
        <v>122.294444</v>
      </c>
      <c r="M956" s="8" t="s">
        <v>494</v>
      </c>
      <c r="N956" s="8" t="s">
        <v>495</v>
      </c>
      <c r="O956" s="8" t="s">
        <v>681</v>
      </c>
    </row>
    <row r="957" spans="1:15" ht="15.5" hidden="1" x14ac:dyDescent="0.35">
      <c r="A957" s="8" t="s">
        <v>677</v>
      </c>
      <c r="B957" s="8" t="s">
        <v>678</v>
      </c>
      <c r="C957" s="9" t="s">
        <v>589</v>
      </c>
      <c r="D957" s="8" t="s">
        <v>193</v>
      </c>
      <c r="E957" s="8">
        <v>6110</v>
      </c>
      <c r="F957" s="8" t="s">
        <v>490</v>
      </c>
      <c r="G957" s="9" t="s">
        <v>679</v>
      </c>
      <c r="H957" s="8" t="s">
        <v>680</v>
      </c>
      <c r="I957" s="8">
        <v>2011</v>
      </c>
      <c r="J957" s="8">
        <v>2011</v>
      </c>
      <c r="K957" s="8" t="s">
        <v>493</v>
      </c>
      <c r="L957" s="8">
        <v>143.58259100000001</v>
      </c>
      <c r="M957" s="8" t="s">
        <v>494</v>
      </c>
      <c r="N957" s="8" t="s">
        <v>495</v>
      </c>
      <c r="O957" s="8" t="s">
        <v>681</v>
      </c>
    </row>
    <row r="958" spans="1:15" ht="15.5" hidden="1" x14ac:dyDescent="0.35">
      <c r="A958" s="8" t="s">
        <v>677</v>
      </c>
      <c r="B958" s="8" t="s">
        <v>678</v>
      </c>
      <c r="C958" s="9" t="s">
        <v>589</v>
      </c>
      <c r="D958" s="8" t="s">
        <v>193</v>
      </c>
      <c r="E958" s="8">
        <v>6110</v>
      </c>
      <c r="F958" s="8" t="s">
        <v>490</v>
      </c>
      <c r="G958" s="9" t="s">
        <v>679</v>
      </c>
      <c r="H958" s="8" t="s">
        <v>680</v>
      </c>
      <c r="I958" s="8">
        <v>2012</v>
      </c>
      <c r="J958" s="8">
        <v>2012</v>
      </c>
      <c r="K958" s="8" t="s">
        <v>493</v>
      </c>
      <c r="L958" s="8">
        <v>133.909538</v>
      </c>
      <c r="M958" s="8" t="s">
        <v>494</v>
      </c>
      <c r="N958" s="8" t="s">
        <v>495</v>
      </c>
      <c r="O958" s="8" t="s">
        <v>681</v>
      </c>
    </row>
    <row r="959" spans="1:15" ht="15.5" hidden="1" x14ac:dyDescent="0.35">
      <c r="A959" s="8" t="s">
        <v>677</v>
      </c>
      <c r="B959" s="8" t="s">
        <v>678</v>
      </c>
      <c r="C959" s="9" t="s">
        <v>589</v>
      </c>
      <c r="D959" s="8" t="s">
        <v>193</v>
      </c>
      <c r="E959" s="8">
        <v>6110</v>
      </c>
      <c r="F959" s="8" t="s">
        <v>490</v>
      </c>
      <c r="G959" s="9" t="s">
        <v>679</v>
      </c>
      <c r="H959" s="8" t="s">
        <v>680</v>
      </c>
      <c r="I959" s="8">
        <v>2013</v>
      </c>
      <c r="J959" s="8">
        <v>2013</v>
      </c>
      <c r="K959" s="8" t="s">
        <v>493</v>
      </c>
      <c r="L959" s="8">
        <v>149.69168199999999</v>
      </c>
      <c r="M959" s="8" t="s">
        <v>494</v>
      </c>
      <c r="N959" s="8" t="s">
        <v>495</v>
      </c>
      <c r="O959" s="8" t="s">
        <v>681</v>
      </c>
    </row>
    <row r="960" spans="1:15" ht="15.5" hidden="1" x14ac:dyDescent="0.35">
      <c r="A960" s="8" t="s">
        <v>677</v>
      </c>
      <c r="B960" s="8" t="s">
        <v>678</v>
      </c>
      <c r="C960" s="9" t="s">
        <v>589</v>
      </c>
      <c r="D960" s="8" t="s">
        <v>193</v>
      </c>
      <c r="E960" s="8">
        <v>6110</v>
      </c>
      <c r="F960" s="8" t="s">
        <v>490</v>
      </c>
      <c r="G960" s="9" t="s">
        <v>679</v>
      </c>
      <c r="H960" s="8" t="s">
        <v>680</v>
      </c>
      <c r="I960" s="8">
        <v>2014</v>
      </c>
      <c r="J960" s="8">
        <v>2014</v>
      </c>
      <c r="K960" s="8" t="s">
        <v>493</v>
      </c>
      <c r="L960" s="8">
        <v>146.96916400000001</v>
      </c>
      <c r="M960" s="8" t="s">
        <v>494</v>
      </c>
      <c r="N960" s="8" t="s">
        <v>495</v>
      </c>
      <c r="O960" s="8" t="s">
        <v>681</v>
      </c>
    </row>
    <row r="961" spans="1:15" ht="15.5" hidden="1" x14ac:dyDescent="0.35">
      <c r="A961" s="8" t="s">
        <v>677</v>
      </c>
      <c r="B961" s="8" t="s">
        <v>678</v>
      </c>
      <c r="C961" s="9" t="s">
        <v>589</v>
      </c>
      <c r="D961" s="8" t="s">
        <v>193</v>
      </c>
      <c r="E961" s="8">
        <v>6110</v>
      </c>
      <c r="F961" s="8" t="s">
        <v>490</v>
      </c>
      <c r="G961" s="9" t="s">
        <v>679</v>
      </c>
      <c r="H961" s="8" t="s">
        <v>680</v>
      </c>
      <c r="I961" s="8">
        <v>2015</v>
      </c>
      <c r="J961" s="8">
        <v>2015</v>
      </c>
      <c r="K961" s="8" t="s">
        <v>493</v>
      </c>
      <c r="L961" s="8">
        <v>124.772412</v>
      </c>
      <c r="M961" s="8" t="s">
        <v>494</v>
      </c>
      <c r="N961" s="8" t="s">
        <v>495</v>
      </c>
      <c r="O961" s="8" t="s">
        <v>681</v>
      </c>
    </row>
    <row r="962" spans="1:15" ht="15.5" hidden="1" x14ac:dyDescent="0.35">
      <c r="A962" s="8" t="s">
        <v>677</v>
      </c>
      <c r="B962" s="8" t="s">
        <v>678</v>
      </c>
      <c r="C962" s="9" t="s">
        <v>589</v>
      </c>
      <c r="D962" s="8" t="s">
        <v>193</v>
      </c>
      <c r="E962" s="8">
        <v>6110</v>
      </c>
      <c r="F962" s="8" t="s">
        <v>490</v>
      </c>
      <c r="G962" s="9" t="s">
        <v>679</v>
      </c>
      <c r="H962" s="8" t="s">
        <v>680</v>
      </c>
      <c r="I962" s="8">
        <v>2016</v>
      </c>
      <c r="J962" s="8">
        <v>2016</v>
      </c>
      <c r="K962" s="8" t="s">
        <v>493</v>
      </c>
      <c r="L962" s="8">
        <v>142.15114700000001</v>
      </c>
      <c r="M962" s="8" t="s">
        <v>494</v>
      </c>
      <c r="N962" s="8" t="s">
        <v>495</v>
      </c>
      <c r="O962" s="8" t="s">
        <v>681</v>
      </c>
    </row>
    <row r="963" spans="1:15" ht="15.5" hidden="1" x14ac:dyDescent="0.35">
      <c r="A963" s="8" t="s">
        <v>677</v>
      </c>
      <c r="B963" s="8" t="s">
        <v>678</v>
      </c>
      <c r="C963" s="9" t="s">
        <v>589</v>
      </c>
      <c r="D963" s="8" t="s">
        <v>193</v>
      </c>
      <c r="E963" s="8">
        <v>6110</v>
      </c>
      <c r="F963" s="8" t="s">
        <v>490</v>
      </c>
      <c r="G963" s="9" t="s">
        <v>679</v>
      </c>
      <c r="H963" s="8" t="s">
        <v>680</v>
      </c>
      <c r="I963" s="8">
        <v>2017</v>
      </c>
      <c r="J963" s="8">
        <v>2017</v>
      </c>
      <c r="K963" s="8" t="s">
        <v>493</v>
      </c>
      <c r="L963" s="8">
        <v>133.345518</v>
      </c>
      <c r="M963" s="8" t="s">
        <v>494</v>
      </c>
      <c r="N963" s="8" t="s">
        <v>495</v>
      </c>
      <c r="O963" s="8" t="s">
        <v>681</v>
      </c>
    </row>
    <row r="964" spans="1:15" ht="15.5" hidden="1" x14ac:dyDescent="0.35">
      <c r="A964" s="8" t="s">
        <v>677</v>
      </c>
      <c r="B964" s="8" t="s">
        <v>678</v>
      </c>
      <c r="C964" s="9" t="s">
        <v>589</v>
      </c>
      <c r="D964" s="8" t="s">
        <v>193</v>
      </c>
      <c r="E964" s="8">
        <v>6110</v>
      </c>
      <c r="F964" s="8" t="s">
        <v>490</v>
      </c>
      <c r="G964" s="9" t="s">
        <v>679</v>
      </c>
      <c r="H964" s="8" t="s">
        <v>680</v>
      </c>
      <c r="I964" s="8">
        <v>2018</v>
      </c>
      <c r="J964" s="8">
        <v>2018</v>
      </c>
      <c r="K964" s="8" t="s">
        <v>493</v>
      </c>
      <c r="L964" s="8">
        <v>142.43732800000001</v>
      </c>
      <c r="M964" s="8" t="s">
        <v>494</v>
      </c>
      <c r="N964" s="8" t="s">
        <v>495</v>
      </c>
      <c r="O964" s="8" t="s">
        <v>681</v>
      </c>
    </row>
    <row r="965" spans="1:15" ht="15.5" hidden="1" x14ac:dyDescent="0.35">
      <c r="A965" s="8" t="s">
        <v>677</v>
      </c>
      <c r="B965" s="8" t="s">
        <v>678</v>
      </c>
      <c r="C965" s="9" t="s">
        <v>590</v>
      </c>
      <c r="D965" s="8" t="s">
        <v>195</v>
      </c>
      <c r="E965" s="8">
        <v>6110</v>
      </c>
      <c r="F965" s="8" t="s">
        <v>490</v>
      </c>
      <c r="G965" s="9" t="s">
        <v>679</v>
      </c>
      <c r="H965" s="8" t="s">
        <v>680</v>
      </c>
      <c r="I965" s="8">
        <v>2010</v>
      </c>
      <c r="J965" s="8">
        <v>2010</v>
      </c>
      <c r="K965" s="8" t="s">
        <v>493</v>
      </c>
      <c r="L965" s="8">
        <v>696</v>
      </c>
      <c r="M965" s="8" t="s">
        <v>494</v>
      </c>
      <c r="N965" s="8" t="s">
        <v>495</v>
      </c>
      <c r="O965" s="8" t="s">
        <v>681</v>
      </c>
    </row>
    <row r="966" spans="1:15" ht="15.5" hidden="1" x14ac:dyDescent="0.35">
      <c r="A966" s="8" t="s">
        <v>677</v>
      </c>
      <c r="B966" s="8" t="s">
        <v>678</v>
      </c>
      <c r="C966" s="9" t="s">
        <v>590</v>
      </c>
      <c r="D966" s="8" t="s">
        <v>195</v>
      </c>
      <c r="E966" s="8">
        <v>6110</v>
      </c>
      <c r="F966" s="8" t="s">
        <v>490</v>
      </c>
      <c r="G966" s="9" t="s">
        <v>679</v>
      </c>
      <c r="H966" s="8" t="s">
        <v>680</v>
      </c>
      <c r="I966" s="8">
        <v>2011</v>
      </c>
      <c r="J966" s="8">
        <v>2011</v>
      </c>
      <c r="K966" s="8" t="s">
        <v>493</v>
      </c>
      <c r="L966" s="8">
        <v>745</v>
      </c>
      <c r="M966" s="8" t="s">
        <v>494</v>
      </c>
      <c r="N966" s="8" t="s">
        <v>495</v>
      </c>
      <c r="O966" s="8" t="s">
        <v>681</v>
      </c>
    </row>
    <row r="967" spans="1:15" ht="15.5" hidden="1" x14ac:dyDescent="0.35">
      <c r="A967" s="8" t="s">
        <v>677</v>
      </c>
      <c r="B967" s="8" t="s">
        <v>678</v>
      </c>
      <c r="C967" s="9" t="s">
        <v>590</v>
      </c>
      <c r="D967" s="8" t="s">
        <v>195</v>
      </c>
      <c r="E967" s="8">
        <v>6110</v>
      </c>
      <c r="F967" s="8" t="s">
        <v>490</v>
      </c>
      <c r="G967" s="9" t="s">
        <v>679</v>
      </c>
      <c r="H967" s="8" t="s">
        <v>680</v>
      </c>
      <c r="I967" s="8">
        <v>2012</v>
      </c>
      <c r="J967" s="8">
        <v>2012</v>
      </c>
      <c r="K967" s="8" t="s">
        <v>493</v>
      </c>
      <c r="L967" s="8">
        <v>968</v>
      </c>
      <c r="M967" s="8" t="s">
        <v>494</v>
      </c>
      <c r="N967" s="8" t="s">
        <v>495</v>
      </c>
      <c r="O967" s="8" t="s">
        <v>681</v>
      </c>
    </row>
    <row r="968" spans="1:15" ht="15.5" hidden="1" x14ac:dyDescent="0.35">
      <c r="A968" s="8" t="s">
        <v>677</v>
      </c>
      <c r="B968" s="8" t="s">
        <v>678</v>
      </c>
      <c r="C968" s="9" t="s">
        <v>590</v>
      </c>
      <c r="D968" s="8" t="s">
        <v>195</v>
      </c>
      <c r="E968" s="8">
        <v>6110</v>
      </c>
      <c r="F968" s="8" t="s">
        <v>490</v>
      </c>
      <c r="G968" s="9" t="s">
        <v>679</v>
      </c>
      <c r="H968" s="8" t="s">
        <v>680</v>
      </c>
      <c r="I968" s="8">
        <v>2013</v>
      </c>
      <c r="J968" s="8">
        <v>2013</v>
      </c>
      <c r="K968" s="8" t="s">
        <v>493</v>
      </c>
      <c r="L968" s="8">
        <v>1258</v>
      </c>
      <c r="M968" s="8" t="s">
        <v>494</v>
      </c>
      <c r="N968" s="8" t="s">
        <v>495</v>
      </c>
      <c r="O968" s="8" t="s">
        <v>681</v>
      </c>
    </row>
    <row r="969" spans="1:15" ht="15.5" hidden="1" x14ac:dyDescent="0.35">
      <c r="A969" s="8" t="s">
        <v>677</v>
      </c>
      <c r="B969" s="8" t="s">
        <v>678</v>
      </c>
      <c r="C969" s="9" t="s">
        <v>590</v>
      </c>
      <c r="D969" s="8" t="s">
        <v>195</v>
      </c>
      <c r="E969" s="8">
        <v>6110</v>
      </c>
      <c r="F969" s="8" t="s">
        <v>490</v>
      </c>
      <c r="G969" s="9" t="s">
        <v>679</v>
      </c>
      <c r="H969" s="8" t="s">
        <v>680</v>
      </c>
      <c r="I969" s="8">
        <v>2014</v>
      </c>
      <c r="J969" s="8">
        <v>2014</v>
      </c>
      <c r="K969" s="8" t="s">
        <v>493</v>
      </c>
      <c r="L969" s="8">
        <v>1636</v>
      </c>
      <c r="M969" s="8" t="s">
        <v>494</v>
      </c>
      <c r="N969" s="8" t="s">
        <v>495</v>
      </c>
      <c r="O969" s="8" t="s">
        <v>681</v>
      </c>
    </row>
    <row r="970" spans="1:15" ht="15.5" hidden="1" x14ac:dyDescent="0.35">
      <c r="A970" s="8" t="s">
        <v>677</v>
      </c>
      <c r="B970" s="8" t="s">
        <v>678</v>
      </c>
      <c r="C970" s="9" t="s">
        <v>590</v>
      </c>
      <c r="D970" s="8" t="s">
        <v>195</v>
      </c>
      <c r="E970" s="8">
        <v>6110</v>
      </c>
      <c r="F970" s="8" t="s">
        <v>490</v>
      </c>
      <c r="G970" s="9" t="s">
        <v>679</v>
      </c>
      <c r="H970" s="8" t="s">
        <v>680</v>
      </c>
      <c r="I970" s="8">
        <v>2015</v>
      </c>
      <c r="J970" s="8">
        <v>2015</v>
      </c>
      <c r="K970" s="8" t="s">
        <v>493</v>
      </c>
      <c r="L970" s="8">
        <v>1588.6104089999999</v>
      </c>
      <c r="M970" s="8" t="s">
        <v>494</v>
      </c>
      <c r="N970" s="8" t="s">
        <v>495</v>
      </c>
      <c r="O970" s="8" t="s">
        <v>681</v>
      </c>
    </row>
    <row r="971" spans="1:15" ht="15.5" hidden="1" x14ac:dyDescent="0.35">
      <c r="A971" s="8" t="s">
        <v>677</v>
      </c>
      <c r="B971" s="8" t="s">
        <v>678</v>
      </c>
      <c r="C971" s="9" t="s">
        <v>590</v>
      </c>
      <c r="D971" s="8" t="s">
        <v>195</v>
      </c>
      <c r="E971" s="8">
        <v>6110</v>
      </c>
      <c r="F971" s="8" t="s">
        <v>490</v>
      </c>
      <c r="G971" s="9" t="s">
        <v>679</v>
      </c>
      <c r="H971" s="8" t="s">
        <v>680</v>
      </c>
      <c r="I971" s="8">
        <v>2016</v>
      </c>
      <c r="J971" s="8">
        <v>2016</v>
      </c>
      <c r="K971" s="8" t="s">
        <v>493</v>
      </c>
      <c r="L971" s="8">
        <v>1775.9588879999999</v>
      </c>
      <c r="M971" s="8" t="s">
        <v>494</v>
      </c>
      <c r="N971" s="8" t="s">
        <v>495</v>
      </c>
      <c r="O971" s="8" t="s">
        <v>681</v>
      </c>
    </row>
    <row r="972" spans="1:15" ht="15.5" hidden="1" x14ac:dyDescent="0.35">
      <c r="A972" s="8" t="s">
        <v>677</v>
      </c>
      <c r="B972" s="8" t="s">
        <v>678</v>
      </c>
      <c r="C972" s="9" t="s">
        <v>590</v>
      </c>
      <c r="D972" s="8" t="s">
        <v>195</v>
      </c>
      <c r="E972" s="8">
        <v>6110</v>
      </c>
      <c r="F972" s="8" t="s">
        <v>490</v>
      </c>
      <c r="G972" s="9" t="s">
        <v>679</v>
      </c>
      <c r="H972" s="8" t="s">
        <v>680</v>
      </c>
      <c r="I972" s="8">
        <v>2017</v>
      </c>
      <c r="J972" s="8">
        <v>2017</v>
      </c>
      <c r="K972" s="8" t="s">
        <v>493</v>
      </c>
      <c r="L972" s="8">
        <v>1773.0230429999999</v>
      </c>
      <c r="M972" s="8" t="s">
        <v>494</v>
      </c>
      <c r="N972" s="8" t="s">
        <v>495</v>
      </c>
      <c r="O972" s="8" t="s">
        <v>681</v>
      </c>
    </row>
    <row r="973" spans="1:15" ht="15.5" hidden="1" x14ac:dyDescent="0.35">
      <c r="A973" s="8" t="s">
        <v>677</v>
      </c>
      <c r="B973" s="8" t="s">
        <v>678</v>
      </c>
      <c r="C973" s="9" t="s">
        <v>590</v>
      </c>
      <c r="D973" s="8" t="s">
        <v>195</v>
      </c>
      <c r="E973" s="8">
        <v>6110</v>
      </c>
      <c r="F973" s="8" t="s">
        <v>490</v>
      </c>
      <c r="G973" s="9" t="s">
        <v>679</v>
      </c>
      <c r="H973" s="8" t="s">
        <v>680</v>
      </c>
      <c r="I973" s="8">
        <v>2018</v>
      </c>
      <c r="J973" s="8">
        <v>2018</v>
      </c>
      <c r="K973" s="8" t="s">
        <v>493</v>
      </c>
      <c r="L973" s="8">
        <v>1770.0871990000001</v>
      </c>
      <c r="M973" s="8" t="s">
        <v>494</v>
      </c>
      <c r="N973" s="8" t="s">
        <v>495</v>
      </c>
      <c r="O973" s="8" t="s">
        <v>681</v>
      </c>
    </row>
    <row r="974" spans="1:15" ht="15.5" hidden="1" x14ac:dyDescent="0.35">
      <c r="A974" s="8" t="s">
        <v>677</v>
      </c>
      <c r="B974" s="8" t="s">
        <v>678</v>
      </c>
      <c r="C974" s="9" t="s">
        <v>723</v>
      </c>
      <c r="D974" s="8" t="s">
        <v>421</v>
      </c>
      <c r="E974" s="8">
        <v>6110</v>
      </c>
      <c r="F974" s="8" t="s">
        <v>490</v>
      </c>
      <c r="G974" s="9" t="s">
        <v>679</v>
      </c>
      <c r="H974" s="8" t="s">
        <v>680</v>
      </c>
      <c r="I974" s="8">
        <v>2010</v>
      </c>
      <c r="J974" s="8">
        <v>2010</v>
      </c>
      <c r="K974" s="8" t="s">
        <v>493</v>
      </c>
      <c r="L974" s="8">
        <v>2008.2264500000001</v>
      </c>
      <c r="M974" s="8" t="s">
        <v>494</v>
      </c>
      <c r="N974" s="8" t="s">
        <v>495</v>
      </c>
      <c r="O974" s="8" t="s">
        <v>681</v>
      </c>
    </row>
    <row r="975" spans="1:15" ht="15.5" hidden="1" x14ac:dyDescent="0.35">
      <c r="A975" s="8" t="s">
        <v>677</v>
      </c>
      <c r="B975" s="8" t="s">
        <v>678</v>
      </c>
      <c r="C975" s="9" t="s">
        <v>723</v>
      </c>
      <c r="D975" s="8" t="s">
        <v>421</v>
      </c>
      <c r="E975" s="8">
        <v>6110</v>
      </c>
      <c r="F975" s="8" t="s">
        <v>490</v>
      </c>
      <c r="G975" s="9" t="s">
        <v>679</v>
      </c>
      <c r="H975" s="8" t="s">
        <v>680</v>
      </c>
      <c r="I975" s="8">
        <v>2011</v>
      </c>
      <c r="J975" s="8">
        <v>2011</v>
      </c>
      <c r="K975" s="8" t="s">
        <v>493</v>
      </c>
      <c r="L975" s="8">
        <v>689.45658600000002</v>
      </c>
      <c r="M975" s="8" t="s">
        <v>494</v>
      </c>
      <c r="N975" s="8" t="s">
        <v>495</v>
      </c>
      <c r="O975" s="8" t="s">
        <v>681</v>
      </c>
    </row>
    <row r="976" spans="1:15" ht="15.5" hidden="1" x14ac:dyDescent="0.35">
      <c r="A976" s="8" t="s">
        <v>677</v>
      </c>
      <c r="B976" s="8" t="s">
        <v>678</v>
      </c>
      <c r="C976" s="9" t="s">
        <v>723</v>
      </c>
      <c r="D976" s="8" t="s">
        <v>421</v>
      </c>
      <c r="E976" s="8">
        <v>6110</v>
      </c>
      <c r="F976" s="8" t="s">
        <v>490</v>
      </c>
      <c r="G976" s="9" t="s">
        <v>679</v>
      </c>
      <c r="H976" s="8" t="s">
        <v>680</v>
      </c>
      <c r="I976" s="8">
        <v>2012</v>
      </c>
      <c r="J976" s="8">
        <v>2012</v>
      </c>
      <c r="K976" s="8" t="s">
        <v>493</v>
      </c>
      <c r="L976" s="8">
        <v>909.45289100000002</v>
      </c>
      <c r="M976" s="8" t="s">
        <v>494</v>
      </c>
      <c r="N976" s="8" t="s">
        <v>495</v>
      </c>
      <c r="O976" s="8" t="s">
        <v>681</v>
      </c>
    </row>
    <row r="977" spans="1:15" ht="15.5" hidden="1" x14ac:dyDescent="0.35">
      <c r="A977" s="8" t="s">
        <v>677</v>
      </c>
      <c r="B977" s="8" t="s">
        <v>678</v>
      </c>
      <c r="C977" s="9" t="s">
        <v>723</v>
      </c>
      <c r="D977" s="8" t="s">
        <v>421</v>
      </c>
      <c r="E977" s="8">
        <v>6110</v>
      </c>
      <c r="F977" s="8" t="s">
        <v>490</v>
      </c>
      <c r="G977" s="9" t="s">
        <v>679</v>
      </c>
      <c r="H977" s="8" t="s">
        <v>680</v>
      </c>
      <c r="I977" s="8">
        <v>2013</v>
      </c>
      <c r="J977" s="8">
        <v>2013</v>
      </c>
      <c r="K977" s="8" t="s">
        <v>493</v>
      </c>
      <c r="L977" s="8">
        <v>591.86277600000005</v>
      </c>
      <c r="M977" s="8" t="s">
        <v>494</v>
      </c>
      <c r="N977" s="8" t="s">
        <v>495</v>
      </c>
      <c r="O977" s="8" t="s">
        <v>681</v>
      </c>
    </row>
    <row r="978" spans="1:15" ht="15.5" hidden="1" x14ac:dyDescent="0.35">
      <c r="A978" s="8" t="s">
        <v>677</v>
      </c>
      <c r="B978" s="8" t="s">
        <v>678</v>
      </c>
      <c r="C978" s="9" t="s">
        <v>723</v>
      </c>
      <c r="D978" s="8" t="s">
        <v>421</v>
      </c>
      <c r="E978" s="8">
        <v>6110</v>
      </c>
      <c r="F978" s="8" t="s">
        <v>490</v>
      </c>
      <c r="G978" s="9" t="s">
        <v>679</v>
      </c>
      <c r="H978" s="8" t="s">
        <v>680</v>
      </c>
      <c r="I978" s="8">
        <v>2014</v>
      </c>
      <c r="J978" s="8">
        <v>2014</v>
      </c>
      <c r="K978" s="8" t="s">
        <v>493</v>
      </c>
      <c r="L978" s="8">
        <v>303.79253899999998</v>
      </c>
      <c r="M978" s="8" t="s">
        <v>494</v>
      </c>
      <c r="N978" s="8" t="s">
        <v>495</v>
      </c>
      <c r="O978" s="8" t="s">
        <v>681</v>
      </c>
    </row>
    <row r="979" spans="1:15" ht="15.5" hidden="1" x14ac:dyDescent="0.35">
      <c r="A979" s="8" t="s">
        <v>677</v>
      </c>
      <c r="B979" s="8" t="s">
        <v>678</v>
      </c>
      <c r="C979" s="9" t="s">
        <v>723</v>
      </c>
      <c r="D979" s="8" t="s">
        <v>421</v>
      </c>
      <c r="E979" s="8">
        <v>6110</v>
      </c>
      <c r="F979" s="8" t="s">
        <v>490</v>
      </c>
      <c r="G979" s="9" t="s">
        <v>679</v>
      </c>
      <c r="H979" s="8" t="s">
        <v>680</v>
      </c>
      <c r="I979" s="8">
        <v>2015</v>
      </c>
      <c r="J979" s="8">
        <v>2015</v>
      </c>
      <c r="K979" s="8" t="s">
        <v>493</v>
      </c>
      <c r="L979" s="8">
        <v>128.07503500000001</v>
      </c>
      <c r="M979" s="8" t="s">
        <v>494</v>
      </c>
      <c r="N979" s="8" t="s">
        <v>495</v>
      </c>
      <c r="O979" s="8" t="s">
        <v>681</v>
      </c>
    </row>
    <row r="980" spans="1:15" ht="15.5" hidden="1" x14ac:dyDescent="0.35">
      <c r="A980" s="8" t="s">
        <v>677</v>
      </c>
      <c r="B980" s="8" t="s">
        <v>678</v>
      </c>
      <c r="C980" s="9" t="s">
        <v>723</v>
      </c>
      <c r="D980" s="8" t="s">
        <v>421</v>
      </c>
      <c r="E980" s="8">
        <v>6110</v>
      </c>
      <c r="F980" s="8" t="s">
        <v>490</v>
      </c>
      <c r="G980" s="9" t="s">
        <v>679</v>
      </c>
      <c r="H980" s="8" t="s">
        <v>680</v>
      </c>
      <c r="I980" s="8">
        <v>2016</v>
      </c>
      <c r="J980" s="8">
        <v>2016</v>
      </c>
      <c r="K980" s="8" t="s">
        <v>493</v>
      </c>
      <c r="L980" s="8">
        <v>128.81040200000001</v>
      </c>
      <c r="M980" s="8" t="s">
        <v>494</v>
      </c>
      <c r="N980" s="8" t="s">
        <v>495</v>
      </c>
      <c r="O980" s="8" t="s">
        <v>681</v>
      </c>
    </row>
    <row r="981" spans="1:15" ht="15.5" hidden="1" x14ac:dyDescent="0.35">
      <c r="A981" s="8" t="s">
        <v>677</v>
      </c>
      <c r="B981" s="8" t="s">
        <v>678</v>
      </c>
      <c r="C981" s="9" t="s">
        <v>723</v>
      </c>
      <c r="D981" s="8" t="s">
        <v>421</v>
      </c>
      <c r="E981" s="8">
        <v>6110</v>
      </c>
      <c r="F981" s="8" t="s">
        <v>490</v>
      </c>
      <c r="G981" s="9" t="s">
        <v>679</v>
      </c>
      <c r="H981" s="8" t="s">
        <v>680</v>
      </c>
      <c r="I981" s="8">
        <v>2017</v>
      </c>
      <c r="J981" s="8">
        <v>2017</v>
      </c>
      <c r="K981" s="8" t="s">
        <v>493</v>
      </c>
      <c r="L981" s="8">
        <v>206.33185</v>
      </c>
      <c r="M981" s="8" t="s">
        <v>494</v>
      </c>
      <c r="N981" s="8" t="s">
        <v>495</v>
      </c>
      <c r="O981" s="8" t="s">
        <v>681</v>
      </c>
    </row>
    <row r="982" spans="1:15" ht="15.5" hidden="1" x14ac:dyDescent="0.35">
      <c r="A982" s="8" t="s">
        <v>677</v>
      </c>
      <c r="B982" s="8" t="s">
        <v>678</v>
      </c>
      <c r="C982" s="9" t="s">
        <v>723</v>
      </c>
      <c r="D982" s="8" t="s">
        <v>421</v>
      </c>
      <c r="E982" s="8">
        <v>6110</v>
      </c>
      <c r="F982" s="8" t="s">
        <v>490</v>
      </c>
      <c r="G982" s="9" t="s">
        <v>679</v>
      </c>
      <c r="H982" s="8" t="s">
        <v>680</v>
      </c>
      <c r="I982" s="8">
        <v>2018</v>
      </c>
      <c r="J982" s="8">
        <v>2018</v>
      </c>
      <c r="K982" s="8" t="s">
        <v>493</v>
      </c>
      <c r="L982" s="8">
        <v>273.54591099999999</v>
      </c>
      <c r="M982" s="8" t="s">
        <v>494</v>
      </c>
      <c r="N982" s="8" t="s">
        <v>495</v>
      </c>
      <c r="O982" s="8" t="s">
        <v>681</v>
      </c>
    </row>
    <row r="983" spans="1:15" ht="15.5" hidden="1" x14ac:dyDescent="0.35">
      <c r="A983" s="8" t="s">
        <v>677</v>
      </c>
      <c r="B983" s="8" t="s">
        <v>678</v>
      </c>
      <c r="C983" s="9" t="s">
        <v>724</v>
      </c>
      <c r="D983" s="8" t="s">
        <v>725</v>
      </c>
      <c r="E983" s="8">
        <v>6110</v>
      </c>
      <c r="F983" s="8" t="s">
        <v>490</v>
      </c>
      <c r="G983" s="9" t="s">
        <v>679</v>
      </c>
      <c r="H983" s="8" t="s">
        <v>680</v>
      </c>
      <c r="I983" s="8">
        <v>2010</v>
      </c>
      <c r="J983" s="8">
        <v>2010</v>
      </c>
      <c r="K983" s="8" t="s">
        <v>493</v>
      </c>
      <c r="L983" s="8">
        <v>6.6059260000000002</v>
      </c>
      <c r="M983" s="8" t="s">
        <v>494</v>
      </c>
      <c r="N983" s="8" t="s">
        <v>495</v>
      </c>
      <c r="O983" s="8" t="s">
        <v>681</v>
      </c>
    </row>
    <row r="984" spans="1:15" ht="15.5" hidden="1" x14ac:dyDescent="0.35">
      <c r="A984" s="8" t="s">
        <v>677</v>
      </c>
      <c r="B984" s="8" t="s">
        <v>678</v>
      </c>
      <c r="C984" s="9" t="s">
        <v>724</v>
      </c>
      <c r="D984" s="8" t="s">
        <v>725</v>
      </c>
      <c r="E984" s="8">
        <v>6110</v>
      </c>
      <c r="F984" s="8" t="s">
        <v>490</v>
      </c>
      <c r="G984" s="9" t="s">
        <v>679</v>
      </c>
      <c r="H984" s="8" t="s">
        <v>680</v>
      </c>
      <c r="I984" s="8">
        <v>2011</v>
      </c>
      <c r="J984" s="8">
        <v>2011</v>
      </c>
      <c r="K984" s="8" t="s">
        <v>493</v>
      </c>
      <c r="L984" s="8">
        <v>7.8957790000000001</v>
      </c>
      <c r="M984" s="8" t="s">
        <v>494</v>
      </c>
      <c r="N984" s="8" t="s">
        <v>495</v>
      </c>
      <c r="O984" s="8" t="s">
        <v>681</v>
      </c>
    </row>
    <row r="985" spans="1:15" ht="15.5" hidden="1" x14ac:dyDescent="0.35">
      <c r="A985" s="8" t="s">
        <v>677</v>
      </c>
      <c r="B985" s="8" t="s">
        <v>678</v>
      </c>
      <c r="C985" s="9" t="s">
        <v>724</v>
      </c>
      <c r="D985" s="8" t="s">
        <v>725</v>
      </c>
      <c r="E985" s="8">
        <v>6110</v>
      </c>
      <c r="F985" s="8" t="s">
        <v>490</v>
      </c>
      <c r="G985" s="9" t="s">
        <v>679</v>
      </c>
      <c r="H985" s="8" t="s">
        <v>680</v>
      </c>
      <c r="I985" s="8">
        <v>2012</v>
      </c>
      <c r="J985" s="8">
        <v>2012</v>
      </c>
      <c r="K985" s="8" t="s">
        <v>493</v>
      </c>
      <c r="L985" s="8">
        <v>7.124117</v>
      </c>
      <c r="M985" s="8" t="s">
        <v>494</v>
      </c>
      <c r="N985" s="8" t="s">
        <v>495</v>
      </c>
      <c r="O985" s="8" t="s">
        <v>681</v>
      </c>
    </row>
    <row r="986" spans="1:15" ht="15.5" hidden="1" x14ac:dyDescent="0.35">
      <c r="A986" s="8" t="s">
        <v>677</v>
      </c>
      <c r="B986" s="8" t="s">
        <v>678</v>
      </c>
      <c r="C986" s="9" t="s">
        <v>724</v>
      </c>
      <c r="D986" s="8" t="s">
        <v>725</v>
      </c>
      <c r="E986" s="8">
        <v>6110</v>
      </c>
      <c r="F986" s="8" t="s">
        <v>490</v>
      </c>
      <c r="G986" s="9" t="s">
        <v>679</v>
      </c>
      <c r="H986" s="8" t="s">
        <v>680</v>
      </c>
      <c r="I986" s="8">
        <v>2013</v>
      </c>
      <c r="J986" s="8">
        <v>2013</v>
      </c>
      <c r="K986" s="8" t="s">
        <v>493</v>
      </c>
      <c r="L986" s="8">
        <v>7.7221970000000004</v>
      </c>
      <c r="M986" s="8" t="s">
        <v>494</v>
      </c>
      <c r="N986" s="8" t="s">
        <v>495</v>
      </c>
      <c r="O986" s="8" t="s">
        <v>681</v>
      </c>
    </row>
    <row r="987" spans="1:15" ht="15.5" hidden="1" x14ac:dyDescent="0.35">
      <c r="A987" s="8" t="s">
        <v>677</v>
      </c>
      <c r="B987" s="8" t="s">
        <v>678</v>
      </c>
      <c r="C987" s="9" t="s">
        <v>724</v>
      </c>
      <c r="D987" s="8" t="s">
        <v>725</v>
      </c>
      <c r="E987" s="8">
        <v>6110</v>
      </c>
      <c r="F987" s="8" t="s">
        <v>490</v>
      </c>
      <c r="G987" s="9" t="s">
        <v>679</v>
      </c>
      <c r="H987" s="8" t="s">
        <v>680</v>
      </c>
      <c r="I987" s="8">
        <v>2014</v>
      </c>
      <c r="J987" s="8">
        <v>2014</v>
      </c>
      <c r="K987" s="8" t="s">
        <v>493</v>
      </c>
      <c r="L987" s="8">
        <v>8.2755810000000007</v>
      </c>
      <c r="M987" s="8" t="s">
        <v>494</v>
      </c>
      <c r="N987" s="8" t="s">
        <v>495</v>
      </c>
      <c r="O987" s="8" t="s">
        <v>681</v>
      </c>
    </row>
    <row r="988" spans="1:15" ht="15.5" hidden="1" x14ac:dyDescent="0.35">
      <c r="A988" s="8" t="s">
        <v>677</v>
      </c>
      <c r="B988" s="8" t="s">
        <v>678</v>
      </c>
      <c r="C988" s="9" t="s">
        <v>724</v>
      </c>
      <c r="D988" s="8" t="s">
        <v>725</v>
      </c>
      <c r="E988" s="8">
        <v>6110</v>
      </c>
      <c r="F988" s="8" t="s">
        <v>490</v>
      </c>
      <c r="G988" s="9" t="s">
        <v>679</v>
      </c>
      <c r="H988" s="8" t="s">
        <v>680</v>
      </c>
      <c r="I988" s="8">
        <v>2015</v>
      </c>
      <c r="J988" s="8">
        <v>2015</v>
      </c>
      <c r="K988" s="8" t="s">
        <v>493</v>
      </c>
      <c r="L988" s="8">
        <v>7.151154</v>
      </c>
      <c r="M988" s="8" t="s">
        <v>494</v>
      </c>
      <c r="N988" s="8" t="s">
        <v>495</v>
      </c>
      <c r="O988" s="8" t="s">
        <v>681</v>
      </c>
    </row>
    <row r="989" spans="1:15" ht="15.5" hidden="1" x14ac:dyDescent="0.35">
      <c r="A989" s="8" t="s">
        <v>677</v>
      </c>
      <c r="B989" s="8" t="s">
        <v>678</v>
      </c>
      <c r="C989" s="9" t="s">
        <v>724</v>
      </c>
      <c r="D989" s="8" t="s">
        <v>725</v>
      </c>
      <c r="E989" s="8">
        <v>6110</v>
      </c>
      <c r="F989" s="8" t="s">
        <v>490</v>
      </c>
      <c r="G989" s="9" t="s">
        <v>679</v>
      </c>
      <c r="H989" s="8" t="s">
        <v>680</v>
      </c>
      <c r="I989" s="8">
        <v>2016</v>
      </c>
      <c r="J989" s="8">
        <v>2016</v>
      </c>
      <c r="K989" s="8" t="s">
        <v>493</v>
      </c>
      <c r="L989" s="8">
        <v>7.2052370000000003</v>
      </c>
      <c r="M989" s="8" t="s">
        <v>494</v>
      </c>
      <c r="N989" s="8" t="s">
        <v>495</v>
      </c>
      <c r="O989" s="8" t="s">
        <v>681</v>
      </c>
    </row>
    <row r="990" spans="1:15" ht="15.5" hidden="1" x14ac:dyDescent="0.35">
      <c r="A990" s="8" t="s">
        <v>677</v>
      </c>
      <c r="B990" s="8" t="s">
        <v>678</v>
      </c>
      <c r="C990" s="9" t="s">
        <v>724</v>
      </c>
      <c r="D990" s="8" t="s">
        <v>725</v>
      </c>
      <c r="E990" s="8">
        <v>6110</v>
      </c>
      <c r="F990" s="8" t="s">
        <v>490</v>
      </c>
      <c r="G990" s="9" t="s">
        <v>679</v>
      </c>
      <c r="H990" s="8" t="s">
        <v>680</v>
      </c>
      <c r="I990" s="8">
        <v>2017</v>
      </c>
      <c r="J990" s="8">
        <v>2017</v>
      </c>
      <c r="K990" s="8" t="s">
        <v>493</v>
      </c>
      <c r="L990" s="8">
        <v>8.6321440000000003</v>
      </c>
      <c r="M990" s="8" t="s">
        <v>494</v>
      </c>
      <c r="N990" s="8" t="s">
        <v>495</v>
      </c>
      <c r="O990" s="8" t="s">
        <v>681</v>
      </c>
    </row>
    <row r="991" spans="1:15" ht="15.5" hidden="1" x14ac:dyDescent="0.35">
      <c r="A991" s="8" t="s">
        <v>677</v>
      </c>
      <c r="B991" s="8" t="s">
        <v>678</v>
      </c>
      <c r="C991" s="9" t="s">
        <v>724</v>
      </c>
      <c r="D991" s="8" t="s">
        <v>725</v>
      </c>
      <c r="E991" s="8">
        <v>6110</v>
      </c>
      <c r="F991" s="8" t="s">
        <v>490</v>
      </c>
      <c r="G991" s="9" t="s">
        <v>679</v>
      </c>
      <c r="H991" s="8" t="s">
        <v>680</v>
      </c>
      <c r="I991" s="8">
        <v>2018</v>
      </c>
      <c r="J991" s="8">
        <v>2018</v>
      </c>
      <c r="K991" s="8" t="s">
        <v>493</v>
      </c>
      <c r="L991" s="8">
        <v>8.1849190000000007</v>
      </c>
      <c r="M991" s="8" t="s">
        <v>494</v>
      </c>
      <c r="N991" s="8" t="s">
        <v>495</v>
      </c>
      <c r="O991" s="8" t="s">
        <v>681</v>
      </c>
    </row>
    <row r="992" spans="1:15" ht="15.5" hidden="1" x14ac:dyDescent="0.35">
      <c r="A992" s="8" t="s">
        <v>677</v>
      </c>
      <c r="B992" s="8" t="s">
        <v>678</v>
      </c>
      <c r="C992" s="9" t="s">
        <v>591</v>
      </c>
      <c r="D992" s="8" t="s">
        <v>197</v>
      </c>
      <c r="E992" s="8">
        <v>6110</v>
      </c>
      <c r="F992" s="8" t="s">
        <v>490</v>
      </c>
      <c r="G992" s="9" t="s">
        <v>679</v>
      </c>
      <c r="H992" s="8" t="s">
        <v>680</v>
      </c>
      <c r="I992" s="8">
        <v>2010</v>
      </c>
      <c r="J992" s="8">
        <v>2010</v>
      </c>
      <c r="K992" s="8" t="s">
        <v>493</v>
      </c>
      <c r="L992" s="8">
        <v>1122.990589</v>
      </c>
      <c r="M992" s="8" t="s">
        <v>494</v>
      </c>
      <c r="N992" s="8" t="s">
        <v>495</v>
      </c>
      <c r="O992" s="8" t="s">
        <v>681</v>
      </c>
    </row>
    <row r="993" spans="1:15" ht="15.5" hidden="1" x14ac:dyDescent="0.35">
      <c r="A993" s="8" t="s">
        <v>677</v>
      </c>
      <c r="B993" s="8" t="s">
        <v>678</v>
      </c>
      <c r="C993" s="9" t="s">
        <v>591</v>
      </c>
      <c r="D993" s="8" t="s">
        <v>197</v>
      </c>
      <c r="E993" s="8">
        <v>6110</v>
      </c>
      <c r="F993" s="8" t="s">
        <v>490</v>
      </c>
      <c r="G993" s="9" t="s">
        <v>679</v>
      </c>
      <c r="H993" s="8" t="s">
        <v>680</v>
      </c>
      <c r="I993" s="8">
        <v>2011</v>
      </c>
      <c r="J993" s="8">
        <v>2011</v>
      </c>
      <c r="K993" s="8" t="s">
        <v>493</v>
      </c>
      <c r="L993" s="8">
        <v>1521.1050090000001</v>
      </c>
      <c r="M993" s="8" t="s">
        <v>494</v>
      </c>
      <c r="N993" s="8" t="s">
        <v>495</v>
      </c>
      <c r="O993" s="8" t="s">
        <v>681</v>
      </c>
    </row>
    <row r="994" spans="1:15" ht="15.5" hidden="1" x14ac:dyDescent="0.35">
      <c r="A994" s="8" t="s">
        <v>677</v>
      </c>
      <c r="B994" s="8" t="s">
        <v>678</v>
      </c>
      <c r="C994" s="9" t="s">
        <v>591</v>
      </c>
      <c r="D994" s="8" t="s">
        <v>197</v>
      </c>
      <c r="E994" s="8">
        <v>6110</v>
      </c>
      <c r="F994" s="8" t="s">
        <v>490</v>
      </c>
      <c r="G994" s="9" t="s">
        <v>679</v>
      </c>
      <c r="H994" s="8" t="s">
        <v>680</v>
      </c>
      <c r="I994" s="8">
        <v>2012</v>
      </c>
      <c r="J994" s="8">
        <v>2012</v>
      </c>
      <c r="K994" s="8" t="s">
        <v>493</v>
      </c>
      <c r="L994" s="8">
        <v>1708.9162389999999</v>
      </c>
      <c r="M994" s="8" t="s">
        <v>494</v>
      </c>
      <c r="N994" s="8" t="s">
        <v>495</v>
      </c>
      <c r="O994" s="8" t="s">
        <v>681</v>
      </c>
    </row>
    <row r="995" spans="1:15" ht="15.5" hidden="1" x14ac:dyDescent="0.35">
      <c r="A995" s="8" t="s">
        <v>677</v>
      </c>
      <c r="B995" s="8" t="s">
        <v>678</v>
      </c>
      <c r="C995" s="9" t="s">
        <v>591</v>
      </c>
      <c r="D995" s="8" t="s">
        <v>197</v>
      </c>
      <c r="E995" s="8">
        <v>6110</v>
      </c>
      <c r="F995" s="8" t="s">
        <v>490</v>
      </c>
      <c r="G995" s="9" t="s">
        <v>679</v>
      </c>
      <c r="H995" s="8" t="s">
        <v>680</v>
      </c>
      <c r="I995" s="8">
        <v>2013</v>
      </c>
      <c r="J995" s="8">
        <v>2013</v>
      </c>
      <c r="K995" s="8" t="s">
        <v>493</v>
      </c>
      <c r="L995" s="8">
        <v>1648.901593</v>
      </c>
      <c r="M995" s="8" t="s">
        <v>494</v>
      </c>
      <c r="N995" s="8" t="s">
        <v>495</v>
      </c>
      <c r="O995" s="8" t="s">
        <v>681</v>
      </c>
    </row>
    <row r="996" spans="1:15" ht="15.5" hidden="1" x14ac:dyDescent="0.35">
      <c r="A996" s="8" t="s">
        <v>677</v>
      </c>
      <c r="B996" s="8" t="s">
        <v>678</v>
      </c>
      <c r="C996" s="9" t="s">
        <v>591</v>
      </c>
      <c r="D996" s="8" t="s">
        <v>197</v>
      </c>
      <c r="E996" s="8">
        <v>6110</v>
      </c>
      <c r="F996" s="8" t="s">
        <v>490</v>
      </c>
      <c r="G996" s="9" t="s">
        <v>679</v>
      </c>
      <c r="H996" s="8" t="s">
        <v>680</v>
      </c>
      <c r="I996" s="8">
        <v>2014</v>
      </c>
      <c r="J996" s="8">
        <v>2014</v>
      </c>
      <c r="K996" s="8" t="s">
        <v>493</v>
      </c>
      <c r="L996" s="8">
        <v>1660.9702279999999</v>
      </c>
      <c r="M996" s="8" t="s">
        <v>494</v>
      </c>
      <c r="N996" s="8" t="s">
        <v>495</v>
      </c>
      <c r="O996" s="8" t="s">
        <v>681</v>
      </c>
    </row>
    <row r="997" spans="1:15" ht="15.5" hidden="1" x14ac:dyDescent="0.35">
      <c r="A997" s="8" t="s">
        <v>677</v>
      </c>
      <c r="B997" s="8" t="s">
        <v>678</v>
      </c>
      <c r="C997" s="9" t="s">
        <v>591</v>
      </c>
      <c r="D997" s="8" t="s">
        <v>197</v>
      </c>
      <c r="E997" s="8">
        <v>6110</v>
      </c>
      <c r="F997" s="8" t="s">
        <v>490</v>
      </c>
      <c r="G997" s="9" t="s">
        <v>679</v>
      </c>
      <c r="H997" s="8" t="s">
        <v>680</v>
      </c>
      <c r="I997" s="8">
        <v>2015</v>
      </c>
      <c r="J997" s="8">
        <v>2015</v>
      </c>
      <c r="K997" s="8" t="s">
        <v>493</v>
      </c>
      <c r="L997" s="8">
        <v>1415.324257</v>
      </c>
      <c r="M997" s="8" t="s">
        <v>494</v>
      </c>
      <c r="N997" s="8" t="s">
        <v>495</v>
      </c>
      <c r="O997" s="8" t="s">
        <v>681</v>
      </c>
    </row>
    <row r="998" spans="1:15" ht="15.5" hidden="1" x14ac:dyDescent="0.35">
      <c r="A998" s="8" t="s">
        <v>677</v>
      </c>
      <c r="B998" s="8" t="s">
        <v>678</v>
      </c>
      <c r="C998" s="9" t="s">
        <v>591</v>
      </c>
      <c r="D998" s="8" t="s">
        <v>197</v>
      </c>
      <c r="E998" s="8">
        <v>6110</v>
      </c>
      <c r="F998" s="8" t="s">
        <v>490</v>
      </c>
      <c r="G998" s="9" t="s">
        <v>679</v>
      </c>
      <c r="H998" s="8" t="s">
        <v>680</v>
      </c>
      <c r="I998" s="8">
        <v>2016</v>
      </c>
      <c r="J998" s="8">
        <v>2016</v>
      </c>
      <c r="K998" s="8" t="s">
        <v>493</v>
      </c>
      <c r="L998" s="8">
        <v>1336.582465</v>
      </c>
      <c r="M998" s="8" t="s">
        <v>494</v>
      </c>
      <c r="N998" s="8" t="s">
        <v>495</v>
      </c>
      <c r="O998" s="8" t="s">
        <v>681</v>
      </c>
    </row>
    <row r="999" spans="1:15" ht="15.5" hidden="1" x14ac:dyDescent="0.35">
      <c r="A999" s="8" t="s">
        <v>677</v>
      </c>
      <c r="B999" s="8" t="s">
        <v>678</v>
      </c>
      <c r="C999" s="9" t="s">
        <v>591</v>
      </c>
      <c r="D999" s="8" t="s">
        <v>197</v>
      </c>
      <c r="E999" s="8">
        <v>6110</v>
      </c>
      <c r="F999" s="8" t="s">
        <v>490</v>
      </c>
      <c r="G999" s="9" t="s">
        <v>679</v>
      </c>
      <c r="H999" s="8" t="s">
        <v>680</v>
      </c>
      <c r="I999" s="8">
        <v>2017</v>
      </c>
      <c r="J999" s="8">
        <v>2017</v>
      </c>
      <c r="K999" s="8" t="s">
        <v>493</v>
      </c>
      <c r="L999" s="8">
        <v>1675.1434400000001</v>
      </c>
      <c r="M999" s="8" t="s">
        <v>494</v>
      </c>
      <c r="N999" s="8" t="s">
        <v>495</v>
      </c>
      <c r="O999" s="8" t="s">
        <v>681</v>
      </c>
    </row>
    <row r="1000" spans="1:15" ht="15.5" hidden="1" x14ac:dyDescent="0.35">
      <c r="A1000" s="8" t="s">
        <v>677</v>
      </c>
      <c r="B1000" s="8" t="s">
        <v>678</v>
      </c>
      <c r="C1000" s="9" t="s">
        <v>591</v>
      </c>
      <c r="D1000" s="8" t="s">
        <v>197</v>
      </c>
      <c r="E1000" s="8">
        <v>6110</v>
      </c>
      <c r="F1000" s="8" t="s">
        <v>490</v>
      </c>
      <c r="G1000" s="9" t="s">
        <v>679</v>
      </c>
      <c r="H1000" s="8" t="s">
        <v>680</v>
      </c>
      <c r="I1000" s="8">
        <v>2018</v>
      </c>
      <c r="J1000" s="8">
        <v>2018</v>
      </c>
      <c r="K1000" s="8" t="s">
        <v>493</v>
      </c>
      <c r="L1000" s="8">
        <v>1553.9252160000001</v>
      </c>
      <c r="M1000" s="8" t="s">
        <v>494</v>
      </c>
      <c r="N1000" s="8" t="s">
        <v>495</v>
      </c>
      <c r="O1000" s="8" t="s">
        <v>681</v>
      </c>
    </row>
    <row r="1001" spans="1:15" ht="15.5" hidden="1" x14ac:dyDescent="0.35">
      <c r="A1001" s="8" t="s">
        <v>677</v>
      </c>
      <c r="B1001" s="8" t="s">
        <v>678</v>
      </c>
      <c r="C1001" s="9" t="s">
        <v>592</v>
      </c>
      <c r="D1001" s="8" t="s">
        <v>199</v>
      </c>
      <c r="E1001" s="8">
        <v>6110</v>
      </c>
      <c r="F1001" s="8" t="s">
        <v>490</v>
      </c>
      <c r="G1001" s="9" t="s">
        <v>679</v>
      </c>
      <c r="H1001" s="8" t="s">
        <v>680</v>
      </c>
      <c r="I1001" s="8">
        <v>2010</v>
      </c>
      <c r="J1001" s="8">
        <v>2010</v>
      </c>
      <c r="K1001" s="8" t="s">
        <v>493</v>
      </c>
      <c r="L1001" s="8">
        <v>131.55375699999999</v>
      </c>
      <c r="M1001" s="8" t="s">
        <v>494</v>
      </c>
      <c r="N1001" s="8" t="s">
        <v>495</v>
      </c>
      <c r="O1001" s="8" t="s">
        <v>681</v>
      </c>
    </row>
    <row r="1002" spans="1:15" ht="15.5" hidden="1" x14ac:dyDescent="0.35">
      <c r="A1002" s="8" t="s">
        <v>677</v>
      </c>
      <c r="B1002" s="8" t="s">
        <v>678</v>
      </c>
      <c r="C1002" s="9" t="s">
        <v>592</v>
      </c>
      <c r="D1002" s="8" t="s">
        <v>199</v>
      </c>
      <c r="E1002" s="8">
        <v>6110</v>
      </c>
      <c r="F1002" s="8" t="s">
        <v>490</v>
      </c>
      <c r="G1002" s="9" t="s">
        <v>679</v>
      </c>
      <c r="H1002" s="8" t="s">
        <v>680</v>
      </c>
      <c r="I1002" s="8">
        <v>2011</v>
      </c>
      <c r="J1002" s="8">
        <v>2011</v>
      </c>
      <c r="K1002" s="8" t="s">
        <v>493</v>
      </c>
      <c r="L1002" s="8">
        <v>151.421706</v>
      </c>
      <c r="M1002" s="8" t="s">
        <v>494</v>
      </c>
      <c r="N1002" s="8" t="s">
        <v>495</v>
      </c>
      <c r="O1002" s="8" t="s">
        <v>681</v>
      </c>
    </row>
    <row r="1003" spans="1:15" ht="15.5" hidden="1" x14ac:dyDescent="0.35">
      <c r="A1003" s="8" t="s">
        <v>677</v>
      </c>
      <c r="B1003" s="8" t="s">
        <v>678</v>
      </c>
      <c r="C1003" s="9" t="s">
        <v>592</v>
      </c>
      <c r="D1003" s="8" t="s">
        <v>199</v>
      </c>
      <c r="E1003" s="8">
        <v>6110</v>
      </c>
      <c r="F1003" s="8" t="s">
        <v>490</v>
      </c>
      <c r="G1003" s="9" t="s">
        <v>679</v>
      </c>
      <c r="H1003" s="8" t="s">
        <v>680</v>
      </c>
      <c r="I1003" s="8">
        <v>2012</v>
      </c>
      <c r="J1003" s="8">
        <v>2012</v>
      </c>
      <c r="K1003" s="8" t="s">
        <v>493</v>
      </c>
      <c r="L1003" s="8">
        <v>203.66607099999999</v>
      </c>
      <c r="M1003" s="8" t="s">
        <v>494</v>
      </c>
      <c r="N1003" s="8" t="s">
        <v>495</v>
      </c>
      <c r="O1003" s="8" t="s">
        <v>681</v>
      </c>
    </row>
    <row r="1004" spans="1:15" ht="15.5" hidden="1" x14ac:dyDescent="0.35">
      <c r="A1004" s="8" t="s">
        <v>677</v>
      </c>
      <c r="B1004" s="8" t="s">
        <v>678</v>
      </c>
      <c r="C1004" s="9" t="s">
        <v>592</v>
      </c>
      <c r="D1004" s="8" t="s">
        <v>199</v>
      </c>
      <c r="E1004" s="8">
        <v>6110</v>
      </c>
      <c r="F1004" s="8" t="s">
        <v>490</v>
      </c>
      <c r="G1004" s="9" t="s">
        <v>679</v>
      </c>
      <c r="H1004" s="8" t="s">
        <v>680</v>
      </c>
      <c r="I1004" s="8">
        <v>2013</v>
      </c>
      <c r="J1004" s="8">
        <v>2013</v>
      </c>
      <c r="K1004" s="8" t="s">
        <v>493</v>
      </c>
      <c r="L1004" s="8">
        <v>170.94659799999999</v>
      </c>
      <c r="M1004" s="8" t="s">
        <v>494</v>
      </c>
      <c r="N1004" s="8" t="s">
        <v>495</v>
      </c>
      <c r="O1004" s="8" t="s">
        <v>681</v>
      </c>
    </row>
    <row r="1005" spans="1:15" ht="15.5" hidden="1" x14ac:dyDescent="0.35">
      <c r="A1005" s="8" t="s">
        <v>677</v>
      </c>
      <c r="B1005" s="8" t="s">
        <v>678</v>
      </c>
      <c r="C1005" s="9" t="s">
        <v>592</v>
      </c>
      <c r="D1005" s="8" t="s">
        <v>199</v>
      </c>
      <c r="E1005" s="8">
        <v>6110</v>
      </c>
      <c r="F1005" s="8" t="s">
        <v>490</v>
      </c>
      <c r="G1005" s="9" t="s">
        <v>679</v>
      </c>
      <c r="H1005" s="8" t="s">
        <v>680</v>
      </c>
      <c r="I1005" s="8">
        <v>2014</v>
      </c>
      <c r="J1005" s="8">
        <v>2014</v>
      </c>
      <c r="K1005" s="8" t="s">
        <v>493</v>
      </c>
      <c r="L1005" s="8">
        <v>192.47059100000001</v>
      </c>
      <c r="M1005" s="8" t="s">
        <v>494</v>
      </c>
      <c r="N1005" s="8" t="s">
        <v>495</v>
      </c>
      <c r="O1005" s="8" t="s">
        <v>681</v>
      </c>
    </row>
    <row r="1006" spans="1:15" ht="15.5" hidden="1" x14ac:dyDescent="0.35">
      <c r="A1006" s="8" t="s">
        <v>677</v>
      </c>
      <c r="B1006" s="8" t="s">
        <v>678</v>
      </c>
      <c r="C1006" s="9" t="s">
        <v>592</v>
      </c>
      <c r="D1006" s="8" t="s">
        <v>199</v>
      </c>
      <c r="E1006" s="8">
        <v>6110</v>
      </c>
      <c r="F1006" s="8" t="s">
        <v>490</v>
      </c>
      <c r="G1006" s="9" t="s">
        <v>679</v>
      </c>
      <c r="H1006" s="8" t="s">
        <v>680</v>
      </c>
      <c r="I1006" s="8">
        <v>2015</v>
      </c>
      <c r="J1006" s="8">
        <v>2015</v>
      </c>
      <c r="K1006" s="8" t="s">
        <v>493</v>
      </c>
      <c r="L1006" s="8">
        <v>130.32311000000001</v>
      </c>
      <c r="M1006" s="8" t="s">
        <v>494</v>
      </c>
      <c r="N1006" s="8" t="s">
        <v>495</v>
      </c>
      <c r="O1006" s="8" t="s">
        <v>681</v>
      </c>
    </row>
    <row r="1007" spans="1:15" ht="15.5" hidden="1" x14ac:dyDescent="0.35">
      <c r="A1007" s="8" t="s">
        <v>677</v>
      </c>
      <c r="B1007" s="8" t="s">
        <v>678</v>
      </c>
      <c r="C1007" s="9" t="s">
        <v>592</v>
      </c>
      <c r="D1007" s="8" t="s">
        <v>199</v>
      </c>
      <c r="E1007" s="8">
        <v>6110</v>
      </c>
      <c r="F1007" s="8" t="s">
        <v>490</v>
      </c>
      <c r="G1007" s="9" t="s">
        <v>679</v>
      </c>
      <c r="H1007" s="8" t="s">
        <v>680</v>
      </c>
      <c r="I1007" s="8">
        <v>2016</v>
      </c>
      <c r="J1007" s="8">
        <v>2016</v>
      </c>
      <c r="K1007" s="8" t="s">
        <v>493</v>
      </c>
      <c r="L1007" s="8">
        <v>129.909775</v>
      </c>
      <c r="M1007" s="8" t="s">
        <v>494</v>
      </c>
      <c r="N1007" s="8" t="s">
        <v>495</v>
      </c>
      <c r="O1007" s="8" t="s">
        <v>681</v>
      </c>
    </row>
    <row r="1008" spans="1:15" ht="15.5" hidden="1" x14ac:dyDescent="0.35">
      <c r="A1008" s="8" t="s">
        <v>677</v>
      </c>
      <c r="B1008" s="8" t="s">
        <v>678</v>
      </c>
      <c r="C1008" s="9" t="s">
        <v>592</v>
      </c>
      <c r="D1008" s="8" t="s">
        <v>199</v>
      </c>
      <c r="E1008" s="8">
        <v>6110</v>
      </c>
      <c r="F1008" s="8" t="s">
        <v>490</v>
      </c>
      <c r="G1008" s="9" t="s">
        <v>679</v>
      </c>
      <c r="H1008" s="8" t="s">
        <v>680</v>
      </c>
      <c r="I1008" s="8">
        <v>2017</v>
      </c>
      <c r="J1008" s="8">
        <v>2017</v>
      </c>
      <c r="K1008" s="8" t="s">
        <v>493</v>
      </c>
      <c r="L1008" s="8">
        <v>156.979367</v>
      </c>
      <c r="M1008" s="8" t="s">
        <v>494</v>
      </c>
      <c r="N1008" s="8" t="s">
        <v>495</v>
      </c>
      <c r="O1008" s="8" t="s">
        <v>681</v>
      </c>
    </row>
    <row r="1009" spans="1:15" ht="15.5" hidden="1" x14ac:dyDescent="0.35">
      <c r="A1009" s="8" t="s">
        <v>677</v>
      </c>
      <c r="B1009" s="8" t="s">
        <v>678</v>
      </c>
      <c r="C1009" s="9" t="s">
        <v>592</v>
      </c>
      <c r="D1009" s="8" t="s">
        <v>199</v>
      </c>
      <c r="E1009" s="8">
        <v>6110</v>
      </c>
      <c r="F1009" s="8" t="s">
        <v>490</v>
      </c>
      <c r="G1009" s="9" t="s">
        <v>679</v>
      </c>
      <c r="H1009" s="8" t="s">
        <v>680</v>
      </c>
      <c r="I1009" s="8">
        <v>2018</v>
      </c>
      <c r="J1009" s="8">
        <v>2018</v>
      </c>
      <c r="K1009" s="8" t="s">
        <v>493</v>
      </c>
      <c r="L1009" s="8">
        <v>161.13179500000001</v>
      </c>
      <c r="M1009" s="8" t="s">
        <v>494</v>
      </c>
      <c r="N1009" s="8" t="s">
        <v>495</v>
      </c>
      <c r="O1009" s="8" t="s">
        <v>681</v>
      </c>
    </row>
    <row r="1010" spans="1:15" ht="15.5" hidden="1" x14ac:dyDescent="0.35">
      <c r="A1010" s="8" t="s">
        <v>677</v>
      </c>
      <c r="B1010" s="8" t="s">
        <v>678</v>
      </c>
      <c r="C1010" s="9" t="s">
        <v>593</v>
      </c>
      <c r="D1010" s="8" t="s">
        <v>201</v>
      </c>
      <c r="E1010" s="8">
        <v>6110</v>
      </c>
      <c r="F1010" s="8" t="s">
        <v>490</v>
      </c>
      <c r="G1010" s="9" t="s">
        <v>679</v>
      </c>
      <c r="H1010" s="8" t="s">
        <v>680</v>
      </c>
      <c r="I1010" s="8">
        <v>2010</v>
      </c>
      <c r="J1010" s="8">
        <v>2010</v>
      </c>
      <c r="K1010" s="8" t="s">
        <v>493</v>
      </c>
      <c r="L1010" s="8">
        <v>2902.7824209999999</v>
      </c>
      <c r="M1010" s="8" t="s">
        <v>494</v>
      </c>
      <c r="N1010" s="8" t="s">
        <v>495</v>
      </c>
      <c r="O1010" s="8" t="s">
        <v>681</v>
      </c>
    </row>
    <row r="1011" spans="1:15" ht="15.5" hidden="1" x14ac:dyDescent="0.35">
      <c r="A1011" s="8" t="s">
        <v>677</v>
      </c>
      <c r="B1011" s="8" t="s">
        <v>678</v>
      </c>
      <c r="C1011" s="9" t="s">
        <v>593</v>
      </c>
      <c r="D1011" s="8" t="s">
        <v>201</v>
      </c>
      <c r="E1011" s="8">
        <v>6110</v>
      </c>
      <c r="F1011" s="8" t="s">
        <v>490</v>
      </c>
      <c r="G1011" s="9" t="s">
        <v>679</v>
      </c>
      <c r="H1011" s="8" t="s">
        <v>680</v>
      </c>
      <c r="I1011" s="8">
        <v>2011</v>
      </c>
      <c r="J1011" s="8">
        <v>2011</v>
      </c>
      <c r="K1011" s="8" t="s">
        <v>493</v>
      </c>
      <c r="L1011" s="8">
        <v>3355.8273680000002</v>
      </c>
      <c r="M1011" s="8" t="s">
        <v>494</v>
      </c>
      <c r="N1011" s="8" t="s">
        <v>495</v>
      </c>
      <c r="O1011" s="8" t="s">
        <v>681</v>
      </c>
    </row>
    <row r="1012" spans="1:15" ht="15.5" hidden="1" x14ac:dyDescent="0.35">
      <c r="A1012" s="8" t="s">
        <v>677</v>
      </c>
      <c r="B1012" s="8" t="s">
        <v>678</v>
      </c>
      <c r="C1012" s="9" t="s">
        <v>593</v>
      </c>
      <c r="D1012" s="8" t="s">
        <v>201</v>
      </c>
      <c r="E1012" s="8">
        <v>6110</v>
      </c>
      <c r="F1012" s="8" t="s">
        <v>490</v>
      </c>
      <c r="G1012" s="9" t="s">
        <v>679</v>
      </c>
      <c r="H1012" s="8" t="s">
        <v>680</v>
      </c>
      <c r="I1012" s="8">
        <v>2012</v>
      </c>
      <c r="J1012" s="8">
        <v>2012</v>
      </c>
      <c r="K1012" s="8" t="s">
        <v>493</v>
      </c>
      <c r="L1012" s="8">
        <v>3242.183923</v>
      </c>
      <c r="M1012" s="8" t="s">
        <v>494</v>
      </c>
      <c r="N1012" s="8" t="s">
        <v>495</v>
      </c>
      <c r="O1012" s="8" t="s">
        <v>681</v>
      </c>
    </row>
    <row r="1013" spans="1:15" ht="15.5" hidden="1" x14ac:dyDescent="0.35">
      <c r="A1013" s="8" t="s">
        <v>677</v>
      </c>
      <c r="B1013" s="8" t="s">
        <v>678</v>
      </c>
      <c r="C1013" s="9" t="s">
        <v>593</v>
      </c>
      <c r="D1013" s="8" t="s">
        <v>201</v>
      </c>
      <c r="E1013" s="8">
        <v>6110</v>
      </c>
      <c r="F1013" s="8" t="s">
        <v>490</v>
      </c>
      <c r="G1013" s="9" t="s">
        <v>679</v>
      </c>
      <c r="H1013" s="8" t="s">
        <v>680</v>
      </c>
      <c r="I1013" s="8">
        <v>2013</v>
      </c>
      <c r="J1013" s="8">
        <v>2013</v>
      </c>
      <c r="K1013" s="8" t="s">
        <v>493</v>
      </c>
      <c r="L1013" s="8">
        <v>3291.376769</v>
      </c>
      <c r="M1013" s="8" t="s">
        <v>494</v>
      </c>
      <c r="N1013" s="8" t="s">
        <v>495</v>
      </c>
      <c r="O1013" s="8" t="s">
        <v>681</v>
      </c>
    </row>
    <row r="1014" spans="1:15" ht="15.5" hidden="1" x14ac:dyDescent="0.35">
      <c r="A1014" s="8" t="s">
        <v>677</v>
      </c>
      <c r="B1014" s="8" t="s">
        <v>678</v>
      </c>
      <c r="C1014" s="9" t="s">
        <v>593</v>
      </c>
      <c r="D1014" s="8" t="s">
        <v>201</v>
      </c>
      <c r="E1014" s="8">
        <v>6110</v>
      </c>
      <c r="F1014" s="8" t="s">
        <v>490</v>
      </c>
      <c r="G1014" s="9" t="s">
        <v>679</v>
      </c>
      <c r="H1014" s="8" t="s">
        <v>680</v>
      </c>
      <c r="I1014" s="8">
        <v>2014</v>
      </c>
      <c r="J1014" s="8">
        <v>2014</v>
      </c>
      <c r="K1014" s="8" t="s">
        <v>493</v>
      </c>
      <c r="L1014" s="8">
        <v>3236.6062940000002</v>
      </c>
      <c r="M1014" s="8" t="s">
        <v>494</v>
      </c>
      <c r="N1014" s="8" t="s">
        <v>495</v>
      </c>
      <c r="O1014" s="8" t="s">
        <v>681</v>
      </c>
    </row>
    <row r="1015" spans="1:15" ht="15.5" hidden="1" x14ac:dyDescent="0.35">
      <c r="A1015" s="8" t="s">
        <v>677</v>
      </c>
      <c r="B1015" s="8" t="s">
        <v>678</v>
      </c>
      <c r="C1015" s="9" t="s">
        <v>593</v>
      </c>
      <c r="D1015" s="8" t="s">
        <v>201</v>
      </c>
      <c r="E1015" s="8">
        <v>6110</v>
      </c>
      <c r="F1015" s="8" t="s">
        <v>490</v>
      </c>
      <c r="G1015" s="9" t="s">
        <v>679</v>
      </c>
      <c r="H1015" s="8" t="s">
        <v>680</v>
      </c>
      <c r="I1015" s="8">
        <v>2015</v>
      </c>
      <c r="J1015" s="8">
        <v>2015</v>
      </c>
      <c r="K1015" s="8" t="s">
        <v>493</v>
      </c>
      <c r="L1015" s="8">
        <v>2914.9253399999998</v>
      </c>
      <c r="M1015" s="8" t="s">
        <v>494</v>
      </c>
      <c r="N1015" s="8" t="s">
        <v>495</v>
      </c>
      <c r="O1015" s="8" t="s">
        <v>681</v>
      </c>
    </row>
    <row r="1016" spans="1:15" ht="15.5" hidden="1" x14ac:dyDescent="0.35">
      <c r="A1016" s="8" t="s">
        <v>677</v>
      </c>
      <c r="B1016" s="8" t="s">
        <v>678</v>
      </c>
      <c r="C1016" s="9" t="s">
        <v>593</v>
      </c>
      <c r="D1016" s="8" t="s">
        <v>201</v>
      </c>
      <c r="E1016" s="8">
        <v>6110</v>
      </c>
      <c r="F1016" s="8" t="s">
        <v>490</v>
      </c>
      <c r="G1016" s="9" t="s">
        <v>679</v>
      </c>
      <c r="H1016" s="8" t="s">
        <v>680</v>
      </c>
      <c r="I1016" s="8">
        <v>2016</v>
      </c>
      <c r="J1016" s="8">
        <v>2016</v>
      </c>
      <c r="K1016" s="8" t="s">
        <v>493</v>
      </c>
      <c r="L1016" s="8">
        <v>2977.9659569999999</v>
      </c>
      <c r="M1016" s="8" t="s">
        <v>494</v>
      </c>
      <c r="N1016" s="8" t="s">
        <v>495</v>
      </c>
      <c r="O1016" s="8" t="s">
        <v>681</v>
      </c>
    </row>
    <row r="1017" spans="1:15" ht="15.5" hidden="1" x14ac:dyDescent="0.35">
      <c r="A1017" s="8" t="s">
        <v>677</v>
      </c>
      <c r="B1017" s="8" t="s">
        <v>678</v>
      </c>
      <c r="C1017" s="9" t="s">
        <v>593</v>
      </c>
      <c r="D1017" s="8" t="s">
        <v>201</v>
      </c>
      <c r="E1017" s="8">
        <v>6110</v>
      </c>
      <c r="F1017" s="8" t="s">
        <v>490</v>
      </c>
      <c r="G1017" s="9" t="s">
        <v>679</v>
      </c>
      <c r="H1017" s="8" t="s">
        <v>680</v>
      </c>
      <c r="I1017" s="8">
        <v>2017</v>
      </c>
      <c r="J1017" s="8">
        <v>2017</v>
      </c>
      <c r="K1017" s="8" t="s">
        <v>493</v>
      </c>
      <c r="L1017" s="8">
        <v>3234.80314</v>
      </c>
      <c r="M1017" s="8" t="s">
        <v>494</v>
      </c>
      <c r="N1017" s="8" t="s">
        <v>495</v>
      </c>
      <c r="O1017" s="8" t="s">
        <v>681</v>
      </c>
    </row>
    <row r="1018" spans="1:15" ht="15.5" hidden="1" x14ac:dyDescent="0.35">
      <c r="A1018" s="8" t="s">
        <v>677</v>
      </c>
      <c r="B1018" s="8" t="s">
        <v>678</v>
      </c>
      <c r="C1018" s="9" t="s">
        <v>593</v>
      </c>
      <c r="D1018" s="8" t="s">
        <v>201</v>
      </c>
      <c r="E1018" s="8">
        <v>6110</v>
      </c>
      <c r="F1018" s="8" t="s">
        <v>490</v>
      </c>
      <c r="G1018" s="9" t="s">
        <v>679</v>
      </c>
      <c r="H1018" s="8" t="s">
        <v>680</v>
      </c>
      <c r="I1018" s="8">
        <v>2018</v>
      </c>
      <c r="J1018" s="8">
        <v>2018</v>
      </c>
      <c r="K1018" s="8" t="s">
        <v>493</v>
      </c>
      <c r="L1018" s="8">
        <v>3301.464007</v>
      </c>
      <c r="M1018" s="8" t="s">
        <v>494</v>
      </c>
      <c r="N1018" s="8" t="s">
        <v>495</v>
      </c>
      <c r="O1018" s="8" t="s">
        <v>681</v>
      </c>
    </row>
    <row r="1019" spans="1:15" ht="15.5" hidden="1" x14ac:dyDescent="0.35">
      <c r="A1019" s="8" t="s">
        <v>677</v>
      </c>
      <c r="B1019" s="8" t="s">
        <v>678</v>
      </c>
      <c r="C1019" s="9" t="s">
        <v>594</v>
      </c>
      <c r="D1019" s="8" t="s">
        <v>203</v>
      </c>
      <c r="E1019" s="8">
        <v>6110</v>
      </c>
      <c r="F1019" s="8" t="s">
        <v>490</v>
      </c>
      <c r="G1019" s="9" t="s">
        <v>679</v>
      </c>
      <c r="H1019" s="8" t="s">
        <v>680</v>
      </c>
      <c r="I1019" s="8">
        <v>2010</v>
      </c>
      <c r="J1019" s="8">
        <v>2010</v>
      </c>
      <c r="K1019" s="8" t="s">
        <v>493</v>
      </c>
      <c r="L1019" s="8">
        <v>2061.093711</v>
      </c>
      <c r="M1019" s="8" t="s">
        <v>494</v>
      </c>
      <c r="N1019" s="8" t="s">
        <v>495</v>
      </c>
      <c r="O1019" s="8" t="s">
        <v>681</v>
      </c>
    </row>
    <row r="1020" spans="1:15" ht="15.5" hidden="1" x14ac:dyDescent="0.35">
      <c r="A1020" s="8" t="s">
        <v>677</v>
      </c>
      <c r="B1020" s="8" t="s">
        <v>678</v>
      </c>
      <c r="C1020" s="9" t="s">
        <v>594</v>
      </c>
      <c r="D1020" s="8" t="s">
        <v>203</v>
      </c>
      <c r="E1020" s="8">
        <v>6110</v>
      </c>
      <c r="F1020" s="8" t="s">
        <v>490</v>
      </c>
      <c r="G1020" s="9" t="s">
        <v>679</v>
      </c>
      <c r="H1020" s="8" t="s">
        <v>680</v>
      </c>
      <c r="I1020" s="8">
        <v>2011</v>
      </c>
      <c r="J1020" s="8">
        <v>2011</v>
      </c>
      <c r="K1020" s="8" t="s">
        <v>493</v>
      </c>
      <c r="L1020" s="8">
        <v>2302.9422599999998</v>
      </c>
      <c r="M1020" s="8" t="s">
        <v>494</v>
      </c>
      <c r="N1020" s="8" t="s">
        <v>495</v>
      </c>
      <c r="O1020" s="8" t="s">
        <v>681</v>
      </c>
    </row>
    <row r="1021" spans="1:15" ht="15.5" hidden="1" x14ac:dyDescent="0.35">
      <c r="A1021" s="8" t="s">
        <v>677</v>
      </c>
      <c r="B1021" s="8" t="s">
        <v>678</v>
      </c>
      <c r="C1021" s="9" t="s">
        <v>594</v>
      </c>
      <c r="D1021" s="8" t="s">
        <v>203</v>
      </c>
      <c r="E1021" s="8">
        <v>6110</v>
      </c>
      <c r="F1021" s="8" t="s">
        <v>490</v>
      </c>
      <c r="G1021" s="9" t="s">
        <v>679</v>
      </c>
      <c r="H1021" s="8" t="s">
        <v>680</v>
      </c>
      <c r="I1021" s="8">
        <v>2012</v>
      </c>
      <c r="J1021" s="8">
        <v>2012</v>
      </c>
      <c r="K1021" s="8" t="s">
        <v>493</v>
      </c>
      <c r="L1021" s="8">
        <v>1712.7352370000001</v>
      </c>
      <c r="M1021" s="8" t="s">
        <v>494</v>
      </c>
      <c r="N1021" s="8" t="s">
        <v>495</v>
      </c>
      <c r="O1021" s="8" t="s">
        <v>681</v>
      </c>
    </row>
    <row r="1022" spans="1:15" ht="15.5" hidden="1" x14ac:dyDescent="0.35">
      <c r="A1022" s="8" t="s">
        <v>677</v>
      </c>
      <c r="B1022" s="8" t="s">
        <v>678</v>
      </c>
      <c r="C1022" s="9" t="s">
        <v>594</v>
      </c>
      <c r="D1022" s="8" t="s">
        <v>203</v>
      </c>
      <c r="E1022" s="8">
        <v>6110</v>
      </c>
      <c r="F1022" s="8" t="s">
        <v>490</v>
      </c>
      <c r="G1022" s="9" t="s">
        <v>679</v>
      </c>
      <c r="H1022" s="8" t="s">
        <v>680</v>
      </c>
      <c r="I1022" s="8">
        <v>2013</v>
      </c>
      <c r="J1022" s="8">
        <v>2013</v>
      </c>
      <c r="K1022" s="8" t="s">
        <v>493</v>
      </c>
      <c r="L1022" s="8">
        <v>1583.568356</v>
      </c>
      <c r="M1022" s="8" t="s">
        <v>494</v>
      </c>
      <c r="N1022" s="8" t="s">
        <v>495</v>
      </c>
      <c r="O1022" s="8" t="s">
        <v>681</v>
      </c>
    </row>
    <row r="1023" spans="1:15" ht="15.5" hidden="1" x14ac:dyDescent="0.35">
      <c r="A1023" s="8" t="s">
        <v>677</v>
      </c>
      <c r="B1023" s="8" t="s">
        <v>678</v>
      </c>
      <c r="C1023" s="9" t="s">
        <v>594</v>
      </c>
      <c r="D1023" s="8" t="s">
        <v>203</v>
      </c>
      <c r="E1023" s="8">
        <v>6110</v>
      </c>
      <c r="F1023" s="8" t="s">
        <v>490</v>
      </c>
      <c r="G1023" s="9" t="s">
        <v>679</v>
      </c>
      <c r="H1023" s="8" t="s">
        <v>680</v>
      </c>
      <c r="I1023" s="8">
        <v>2014</v>
      </c>
      <c r="J1023" s="8">
        <v>2014</v>
      </c>
      <c r="K1023" s="8" t="s">
        <v>493</v>
      </c>
      <c r="L1023" s="8">
        <v>1786.2655339999999</v>
      </c>
      <c r="M1023" s="8" t="s">
        <v>494</v>
      </c>
      <c r="N1023" s="8" t="s">
        <v>495</v>
      </c>
      <c r="O1023" s="8" t="s">
        <v>681</v>
      </c>
    </row>
    <row r="1024" spans="1:15" ht="15.5" hidden="1" x14ac:dyDescent="0.35">
      <c r="A1024" s="8" t="s">
        <v>677</v>
      </c>
      <c r="B1024" s="8" t="s">
        <v>678</v>
      </c>
      <c r="C1024" s="9" t="s">
        <v>594</v>
      </c>
      <c r="D1024" s="8" t="s">
        <v>203</v>
      </c>
      <c r="E1024" s="8">
        <v>6110</v>
      </c>
      <c r="F1024" s="8" t="s">
        <v>490</v>
      </c>
      <c r="G1024" s="9" t="s">
        <v>679</v>
      </c>
      <c r="H1024" s="8" t="s">
        <v>680</v>
      </c>
      <c r="I1024" s="8">
        <v>2015</v>
      </c>
      <c r="J1024" s="8">
        <v>2015</v>
      </c>
      <c r="K1024" s="8" t="s">
        <v>493</v>
      </c>
      <c r="L1024" s="8">
        <v>1845.6514689999999</v>
      </c>
      <c r="M1024" s="8" t="s">
        <v>494</v>
      </c>
      <c r="N1024" s="8" t="s">
        <v>495</v>
      </c>
      <c r="O1024" s="8" t="s">
        <v>681</v>
      </c>
    </row>
    <row r="1025" spans="1:15" ht="15.5" hidden="1" x14ac:dyDescent="0.35">
      <c r="A1025" s="8" t="s">
        <v>677</v>
      </c>
      <c r="B1025" s="8" t="s">
        <v>678</v>
      </c>
      <c r="C1025" s="9" t="s">
        <v>594</v>
      </c>
      <c r="D1025" s="8" t="s">
        <v>203</v>
      </c>
      <c r="E1025" s="8">
        <v>6110</v>
      </c>
      <c r="F1025" s="8" t="s">
        <v>490</v>
      </c>
      <c r="G1025" s="9" t="s">
        <v>679</v>
      </c>
      <c r="H1025" s="8" t="s">
        <v>680</v>
      </c>
      <c r="I1025" s="8">
        <v>2016</v>
      </c>
      <c r="J1025" s="8">
        <v>2016</v>
      </c>
      <c r="K1025" s="8" t="s">
        <v>493</v>
      </c>
      <c r="L1025" s="8">
        <v>1483.1953579999999</v>
      </c>
      <c r="M1025" s="8" t="s">
        <v>494</v>
      </c>
      <c r="N1025" s="8" t="s">
        <v>495</v>
      </c>
      <c r="O1025" s="8" t="s">
        <v>681</v>
      </c>
    </row>
    <row r="1026" spans="1:15" ht="15.5" hidden="1" x14ac:dyDescent="0.35">
      <c r="A1026" s="8" t="s">
        <v>677</v>
      </c>
      <c r="B1026" s="8" t="s">
        <v>678</v>
      </c>
      <c r="C1026" s="9" t="s">
        <v>594</v>
      </c>
      <c r="D1026" s="8" t="s">
        <v>203</v>
      </c>
      <c r="E1026" s="8">
        <v>6110</v>
      </c>
      <c r="F1026" s="8" t="s">
        <v>490</v>
      </c>
      <c r="G1026" s="9" t="s">
        <v>679</v>
      </c>
      <c r="H1026" s="8" t="s">
        <v>680</v>
      </c>
      <c r="I1026" s="8">
        <v>2017</v>
      </c>
      <c r="J1026" s="8">
        <v>2017</v>
      </c>
      <c r="K1026" s="8" t="s">
        <v>493</v>
      </c>
      <c r="L1026" s="8">
        <v>1788.5405820000001</v>
      </c>
      <c r="M1026" s="8" t="s">
        <v>494</v>
      </c>
      <c r="N1026" s="8" t="s">
        <v>495</v>
      </c>
      <c r="O1026" s="8" t="s">
        <v>681</v>
      </c>
    </row>
    <row r="1027" spans="1:15" ht="15.5" hidden="1" x14ac:dyDescent="0.35">
      <c r="A1027" s="8" t="s">
        <v>677</v>
      </c>
      <c r="B1027" s="8" t="s">
        <v>678</v>
      </c>
      <c r="C1027" s="9" t="s">
        <v>594</v>
      </c>
      <c r="D1027" s="8" t="s">
        <v>203</v>
      </c>
      <c r="E1027" s="8">
        <v>6110</v>
      </c>
      <c r="F1027" s="8" t="s">
        <v>490</v>
      </c>
      <c r="G1027" s="9" t="s">
        <v>679</v>
      </c>
      <c r="H1027" s="8" t="s">
        <v>680</v>
      </c>
      <c r="I1027" s="8">
        <v>2018</v>
      </c>
      <c r="J1027" s="8">
        <v>2018</v>
      </c>
      <c r="K1027" s="8" t="s">
        <v>493</v>
      </c>
      <c r="L1027" s="8">
        <v>1961.2259389999999</v>
      </c>
      <c r="M1027" s="8" t="s">
        <v>494</v>
      </c>
      <c r="N1027" s="8" t="s">
        <v>495</v>
      </c>
      <c r="O1027" s="8" t="s">
        <v>681</v>
      </c>
    </row>
    <row r="1028" spans="1:15" ht="15.5" hidden="1" x14ac:dyDescent="0.35">
      <c r="A1028" s="8" t="s">
        <v>677</v>
      </c>
      <c r="B1028" s="8" t="s">
        <v>678</v>
      </c>
      <c r="C1028" s="9" t="s">
        <v>595</v>
      </c>
      <c r="D1028" s="8" t="s">
        <v>205</v>
      </c>
      <c r="E1028" s="8">
        <v>6110</v>
      </c>
      <c r="F1028" s="8" t="s">
        <v>490</v>
      </c>
      <c r="G1028" s="9" t="s">
        <v>679</v>
      </c>
      <c r="H1028" s="8" t="s">
        <v>680</v>
      </c>
      <c r="I1028" s="8">
        <v>2010</v>
      </c>
      <c r="J1028" s="8">
        <v>2010</v>
      </c>
      <c r="K1028" s="8" t="s">
        <v>493</v>
      </c>
      <c r="L1028" s="8">
        <v>25731.066002</v>
      </c>
      <c r="M1028" s="8" t="s">
        <v>494</v>
      </c>
      <c r="N1028" s="8" t="s">
        <v>495</v>
      </c>
      <c r="O1028" s="8" t="s">
        <v>681</v>
      </c>
    </row>
    <row r="1029" spans="1:15" ht="15.5" hidden="1" x14ac:dyDescent="0.35">
      <c r="A1029" s="8" t="s">
        <v>677</v>
      </c>
      <c r="B1029" s="8" t="s">
        <v>678</v>
      </c>
      <c r="C1029" s="9" t="s">
        <v>595</v>
      </c>
      <c r="D1029" s="8" t="s">
        <v>205</v>
      </c>
      <c r="E1029" s="8">
        <v>6110</v>
      </c>
      <c r="F1029" s="8" t="s">
        <v>490</v>
      </c>
      <c r="G1029" s="9" t="s">
        <v>679</v>
      </c>
      <c r="H1029" s="8" t="s">
        <v>680</v>
      </c>
      <c r="I1029" s="8">
        <v>2011</v>
      </c>
      <c r="J1029" s="8">
        <v>2011</v>
      </c>
      <c r="K1029" s="8" t="s">
        <v>493</v>
      </c>
      <c r="L1029" s="8">
        <v>34125.456621999998</v>
      </c>
      <c r="M1029" s="8" t="s">
        <v>494</v>
      </c>
      <c r="N1029" s="8" t="s">
        <v>495</v>
      </c>
      <c r="O1029" s="8" t="s">
        <v>681</v>
      </c>
    </row>
    <row r="1030" spans="1:15" ht="15.5" hidden="1" x14ac:dyDescent="0.35">
      <c r="A1030" s="8" t="s">
        <v>677</v>
      </c>
      <c r="B1030" s="8" t="s">
        <v>678</v>
      </c>
      <c r="C1030" s="9" t="s">
        <v>595</v>
      </c>
      <c r="D1030" s="8" t="s">
        <v>205</v>
      </c>
      <c r="E1030" s="8">
        <v>6110</v>
      </c>
      <c r="F1030" s="8" t="s">
        <v>490</v>
      </c>
      <c r="G1030" s="9" t="s">
        <v>679</v>
      </c>
      <c r="H1030" s="8" t="s">
        <v>680</v>
      </c>
      <c r="I1030" s="8">
        <v>2012</v>
      </c>
      <c r="J1030" s="8">
        <v>2012</v>
      </c>
      <c r="K1030" s="8" t="s">
        <v>493</v>
      </c>
      <c r="L1030" s="8">
        <v>30795.769655</v>
      </c>
      <c r="M1030" s="8" t="s">
        <v>494</v>
      </c>
      <c r="N1030" s="8" t="s">
        <v>495</v>
      </c>
      <c r="O1030" s="8" t="s">
        <v>681</v>
      </c>
    </row>
    <row r="1031" spans="1:15" ht="15.5" hidden="1" x14ac:dyDescent="0.35">
      <c r="A1031" s="8" t="s">
        <v>677</v>
      </c>
      <c r="B1031" s="8" t="s">
        <v>678</v>
      </c>
      <c r="C1031" s="9" t="s">
        <v>595</v>
      </c>
      <c r="D1031" s="8" t="s">
        <v>205</v>
      </c>
      <c r="E1031" s="8">
        <v>6110</v>
      </c>
      <c r="F1031" s="8" t="s">
        <v>490</v>
      </c>
      <c r="G1031" s="9" t="s">
        <v>679</v>
      </c>
      <c r="H1031" s="8" t="s">
        <v>680</v>
      </c>
      <c r="I1031" s="8">
        <v>2013</v>
      </c>
      <c r="J1031" s="8">
        <v>2013</v>
      </c>
      <c r="K1031" s="8" t="s">
        <v>493</v>
      </c>
      <c r="L1031" s="8">
        <v>29461.343776000002</v>
      </c>
      <c r="M1031" s="8" t="s">
        <v>494</v>
      </c>
      <c r="N1031" s="8" t="s">
        <v>495</v>
      </c>
      <c r="O1031" s="8" t="s">
        <v>681</v>
      </c>
    </row>
    <row r="1032" spans="1:15" ht="15.5" hidden="1" x14ac:dyDescent="0.35">
      <c r="A1032" s="8" t="s">
        <v>677</v>
      </c>
      <c r="B1032" s="8" t="s">
        <v>678</v>
      </c>
      <c r="C1032" s="9" t="s">
        <v>595</v>
      </c>
      <c r="D1032" s="8" t="s">
        <v>205</v>
      </c>
      <c r="E1032" s="8">
        <v>6110</v>
      </c>
      <c r="F1032" s="8" t="s">
        <v>490</v>
      </c>
      <c r="G1032" s="9" t="s">
        <v>679</v>
      </c>
      <c r="H1032" s="8" t="s">
        <v>680</v>
      </c>
      <c r="I1032" s="8">
        <v>2014</v>
      </c>
      <c r="J1032" s="8">
        <v>2014</v>
      </c>
      <c r="K1032" s="8" t="s">
        <v>493</v>
      </c>
      <c r="L1032" s="8">
        <v>29997.313544000001</v>
      </c>
      <c r="M1032" s="8" t="s">
        <v>494</v>
      </c>
      <c r="N1032" s="8" t="s">
        <v>495</v>
      </c>
      <c r="O1032" s="8" t="s">
        <v>681</v>
      </c>
    </row>
    <row r="1033" spans="1:15" ht="15.5" hidden="1" x14ac:dyDescent="0.35">
      <c r="A1033" s="8" t="s">
        <v>677</v>
      </c>
      <c r="B1033" s="8" t="s">
        <v>678</v>
      </c>
      <c r="C1033" s="9" t="s">
        <v>595</v>
      </c>
      <c r="D1033" s="8" t="s">
        <v>205</v>
      </c>
      <c r="E1033" s="8">
        <v>6110</v>
      </c>
      <c r="F1033" s="8" t="s">
        <v>490</v>
      </c>
      <c r="G1033" s="9" t="s">
        <v>679</v>
      </c>
      <c r="H1033" s="8" t="s">
        <v>680</v>
      </c>
      <c r="I1033" s="8">
        <v>2015</v>
      </c>
      <c r="J1033" s="8">
        <v>2015</v>
      </c>
      <c r="K1033" s="8" t="s">
        <v>493</v>
      </c>
      <c r="L1033" s="8">
        <v>24974.777475999999</v>
      </c>
      <c r="M1033" s="8" t="s">
        <v>494</v>
      </c>
      <c r="N1033" s="8" t="s">
        <v>495</v>
      </c>
      <c r="O1033" s="8" t="s">
        <v>681</v>
      </c>
    </row>
    <row r="1034" spans="1:15" ht="15.5" hidden="1" x14ac:dyDescent="0.35">
      <c r="A1034" s="8" t="s">
        <v>677</v>
      </c>
      <c r="B1034" s="8" t="s">
        <v>678</v>
      </c>
      <c r="C1034" s="9" t="s">
        <v>595</v>
      </c>
      <c r="D1034" s="8" t="s">
        <v>205</v>
      </c>
      <c r="E1034" s="8">
        <v>6110</v>
      </c>
      <c r="F1034" s="8" t="s">
        <v>490</v>
      </c>
      <c r="G1034" s="9" t="s">
        <v>679</v>
      </c>
      <c r="H1034" s="8" t="s">
        <v>680</v>
      </c>
      <c r="I1034" s="8">
        <v>2016</v>
      </c>
      <c r="J1034" s="8">
        <v>2016</v>
      </c>
      <c r="K1034" s="8" t="s">
        <v>493</v>
      </c>
      <c r="L1034" s="8">
        <v>25493.812669999999</v>
      </c>
      <c r="M1034" s="8" t="s">
        <v>494</v>
      </c>
      <c r="N1034" s="8" t="s">
        <v>495</v>
      </c>
      <c r="O1034" s="8" t="s">
        <v>681</v>
      </c>
    </row>
    <row r="1035" spans="1:15" ht="15.5" hidden="1" x14ac:dyDescent="0.35">
      <c r="A1035" s="8" t="s">
        <v>677</v>
      </c>
      <c r="B1035" s="8" t="s">
        <v>678</v>
      </c>
      <c r="C1035" s="9" t="s">
        <v>595</v>
      </c>
      <c r="D1035" s="8" t="s">
        <v>205</v>
      </c>
      <c r="E1035" s="8">
        <v>6110</v>
      </c>
      <c r="F1035" s="8" t="s">
        <v>490</v>
      </c>
      <c r="G1035" s="9" t="s">
        <v>679</v>
      </c>
      <c r="H1035" s="8" t="s">
        <v>680</v>
      </c>
      <c r="I1035" s="8">
        <v>2017</v>
      </c>
      <c r="J1035" s="8">
        <v>2017</v>
      </c>
      <c r="K1035" s="8" t="s">
        <v>493</v>
      </c>
      <c r="L1035" s="8">
        <v>27465.556057999998</v>
      </c>
      <c r="M1035" s="8" t="s">
        <v>494</v>
      </c>
      <c r="N1035" s="8" t="s">
        <v>495</v>
      </c>
      <c r="O1035" s="8" t="s">
        <v>681</v>
      </c>
    </row>
    <row r="1036" spans="1:15" ht="15.5" hidden="1" x14ac:dyDescent="0.35">
      <c r="A1036" s="8" t="s">
        <v>677</v>
      </c>
      <c r="B1036" s="8" t="s">
        <v>678</v>
      </c>
      <c r="C1036" s="9" t="s">
        <v>595</v>
      </c>
      <c r="D1036" s="8" t="s">
        <v>205</v>
      </c>
      <c r="E1036" s="8">
        <v>6110</v>
      </c>
      <c r="F1036" s="8" t="s">
        <v>490</v>
      </c>
      <c r="G1036" s="9" t="s">
        <v>679</v>
      </c>
      <c r="H1036" s="8" t="s">
        <v>680</v>
      </c>
      <c r="I1036" s="8">
        <v>2018</v>
      </c>
      <c r="J1036" s="8">
        <v>2018</v>
      </c>
      <c r="K1036" s="8" t="s">
        <v>493</v>
      </c>
      <c r="L1036" s="8">
        <v>27025.398510999999</v>
      </c>
      <c r="M1036" s="8" t="s">
        <v>494</v>
      </c>
      <c r="N1036" s="8" t="s">
        <v>495</v>
      </c>
      <c r="O1036" s="8" t="s">
        <v>681</v>
      </c>
    </row>
    <row r="1037" spans="1:15" ht="15.5" hidden="1" x14ac:dyDescent="0.35">
      <c r="A1037" s="8" t="s">
        <v>677</v>
      </c>
      <c r="B1037" s="8" t="s">
        <v>678</v>
      </c>
      <c r="C1037" s="9" t="s">
        <v>596</v>
      </c>
      <c r="D1037" s="8" t="s">
        <v>207</v>
      </c>
      <c r="E1037" s="8">
        <v>6110</v>
      </c>
      <c r="F1037" s="8" t="s">
        <v>490</v>
      </c>
      <c r="G1037" s="9" t="s">
        <v>679</v>
      </c>
      <c r="H1037" s="8" t="s">
        <v>680</v>
      </c>
      <c r="I1037" s="8">
        <v>2010</v>
      </c>
      <c r="J1037" s="8">
        <v>2010</v>
      </c>
      <c r="K1037" s="8" t="s">
        <v>493</v>
      </c>
      <c r="L1037" s="8">
        <v>145.82096300000001</v>
      </c>
      <c r="M1037" s="8" t="s">
        <v>494</v>
      </c>
      <c r="N1037" s="8" t="s">
        <v>495</v>
      </c>
      <c r="O1037" s="8" t="s">
        <v>681</v>
      </c>
    </row>
    <row r="1038" spans="1:15" ht="15.5" hidden="1" x14ac:dyDescent="0.35">
      <c r="A1038" s="8" t="s">
        <v>677</v>
      </c>
      <c r="B1038" s="8" t="s">
        <v>678</v>
      </c>
      <c r="C1038" s="9" t="s">
        <v>596</v>
      </c>
      <c r="D1038" s="8" t="s">
        <v>207</v>
      </c>
      <c r="E1038" s="8">
        <v>6110</v>
      </c>
      <c r="F1038" s="8" t="s">
        <v>490</v>
      </c>
      <c r="G1038" s="9" t="s">
        <v>679</v>
      </c>
      <c r="H1038" s="8" t="s">
        <v>680</v>
      </c>
      <c r="I1038" s="8">
        <v>2011</v>
      </c>
      <c r="J1038" s="8">
        <v>2011</v>
      </c>
      <c r="K1038" s="8" t="s">
        <v>493</v>
      </c>
      <c r="L1038" s="8">
        <v>149.41636399999999</v>
      </c>
      <c r="M1038" s="8" t="s">
        <v>494</v>
      </c>
      <c r="N1038" s="8" t="s">
        <v>495</v>
      </c>
      <c r="O1038" s="8" t="s">
        <v>681</v>
      </c>
    </row>
    <row r="1039" spans="1:15" ht="15.5" hidden="1" x14ac:dyDescent="0.35">
      <c r="A1039" s="8" t="s">
        <v>677</v>
      </c>
      <c r="B1039" s="8" t="s">
        <v>678</v>
      </c>
      <c r="C1039" s="9" t="s">
        <v>596</v>
      </c>
      <c r="D1039" s="8" t="s">
        <v>207</v>
      </c>
      <c r="E1039" s="8">
        <v>6110</v>
      </c>
      <c r="F1039" s="8" t="s">
        <v>490</v>
      </c>
      <c r="G1039" s="9" t="s">
        <v>679</v>
      </c>
      <c r="H1039" s="8" t="s">
        <v>680</v>
      </c>
      <c r="I1039" s="8">
        <v>2012</v>
      </c>
      <c r="J1039" s="8">
        <v>2012</v>
      </c>
      <c r="K1039" s="8" t="s">
        <v>493</v>
      </c>
      <c r="L1039" s="8">
        <v>149.80936600000001</v>
      </c>
      <c r="M1039" s="8" t="s">
        <v>494</v>
      </c>
      <c r="N1039" s="8" t="s">
        <v>495</v>
      </c>
      <c r="O1039" s="8" t="s">
        <v>681</v>
      </c>
    </row>
    <row r="1040" spans="1:15" ht="15.5" hidden="1" x14ac:dyDescent="0.35">
      <c r="A1040" s="8" t="s">
        <v>677</v>
      </c>
      <c r="B1040" s="8" t="s">
        <v>678</v>
      </c>
      <c r="C1040" s="9" t="s">
        <v>596</v>
      </c>
      <c r="D1040" s="8" t="s">
        <v>207</v>
      </c>
      <c r="E1040" s="8">
        <v>6110</v>
      </c>
      <c r="F1040" s="8" t="s">
        <v>490</v>
      </c>
      <c r="G1040" s="9" t="s">
        <v>679</v>
      </c>
      <c r="H1040" s="8" t="s">
        <v>680</v>
      </c>
      <c r="I1040" s="8">
        <v>2013</v>
      </c>
      <c r="J1040" s="8">
        <v>2013</v>
      </c>
      <c r="K1040" s="8" t="s">
        <v>493</v>
      </c>
      <c r="L1040" s="8">
        <v>178.373153</v>
      </c>
      <c r="M1040" s="8" t="s">
        <v>494</v>
      </c>
      <c r="N1040" s="8" t="s">
        <v>495</v>
      </c>
      <c r="O1040" s="8" t="s">
        <v>681</v>
      </c>
    </row>
    <row r="1041" spans="1:15" ht="15.5" hidden="1" x14ac:dyDescent="0.35">
      <c r="A1041" s="8" t="s">
        <v>677</v>
      </c>
      <c r="B1041" s="8" t="s">
        <v>678</v>
      </c>
      <c r="C1041" s="9" t="s">
        <v>596</v>
      </c>
      <c r="D1041" s="8" t="s">
        <v>207</v>
      </c>
      <c r="E1041" s="8">
        <v>6110</v>
      </c>
      <c r="F1041" s="8" t="s">
        <v>490</v>
      </c>
      <c r="G1041" s="9" t="s">
        <v>679</v>
      </c>
      <c r="H1041" s="8" t="s">
        <v>680</v>
      </c>
      <c r="I1041" s="8">
        <v>2014</v>
      </c>
      <c r="J1041" s="8">
        <v>2014</v>
      </c>
      <c r="K1041" s="8" t="s">
        <v>493</v>
      </c>
      <c r="L1041" s="8">
        <v>196.225424</v>
      </c>
      <c r="M1041" s="8" t="s">
        <v>494</v>
      </c>
      <c r="N1041" s="8" t="s">
        <v>495</v>
      </c>
      <c r="O1041" s="8" t="s">
        <v>681</v>
      </c>
    </row>
    <row r="1042" spans="1:15" ht="15.5" hidden="1" x14ac:dyDescent="0.35">
      <c r="A1042" s="8" t="s">
        <v>677</v>
      </c>
      <c r="B1042" s="8" t="s">
        <v>678</v>
      </c>
      <c r="C1042" s="9" t="s">
        <v>596</v>
      </c>
      <c r="D1042" s="8" t="s">
        <v>207</v>
      </c>
      <c r="E1042" s="8">
        <v>6110</v>
      </c>
      <c r="F1042" s="8" t="s">
        <v>490</v>
      </c>
      <c r="G1042" s="9" t="s">
        <v>679</v>
      </c>
      <c r="H1042" s="8" t="s">
        <v>680</v>
      </c>
      <c r="I1042" s="8">
        <v>2015</v>
      </c>
      <c r="J1042" s="8">
        <v>2015</v>
      </c>
      <c r="K1042" s="8" t="s">
        <v>493</v>
      </c>
      <c r="L1042" s="8">
        <v>228.677089</v>
      </c>
      <c r="M1042" s="8" t="s">
        <v>494</v>
      </c>
      <c r="N1042" s="8" t="s">
        <v>495</v>
      </c>
      <c r="O1042" s="8" t="s">
        <v>681</v>
      </c>
    </row>
    <row r="1043" spans="1:15" ht="15.5" hidden="1" x14ac:dyDescent="0.35">
      <c r="A1043" s="8" t="s">
        <v>677</v>
      </c>
      <c r="B1043" s="8" t="s">
        <v>678</v>
      </c>
      <c r="C1043" s="9" t="s">
        <v>596</v>
      </c>
      <c r="D1043" s="8" t="s">
        <v>207</v>
      </c>
      <c r="E1043" s="8">
        <v>6110</v>
      </c>
      <c r="F1043" s="8" t="s">
        <v>490</v>
      </c>
      <c r="G1043" s="9" t="s">
        <v>679</v>
      </c>
      <c r="H1043" s="8" t="s">
        <v>680</v>
      </c>
      <c r="I1043" s="8">
        <v>2016</v>
      </c>
      <c r="J1043" s="8">
        <v>2016</v>
      </c>
      <c r="K1043" s="8" t="s">
        <v>493</v>
      </c>
      <c r="L1043" s="8">
        <v>248.53589600000001</v>
      </c>
      <c r="M1043" s="8" t="s">
        <v>494</v>
      </c>
      <c r="N1043" s="8" t="s">
        <v>495</v>
      </c>
      <c r="O1043" s="8" t="s">
        <v>681</v>
      </c>
    </row>
    <row r="1044" spans="1:15" ht="15.5" hidden="1" x14ac:dyDescent="0.35">
      <c r="A1044" s="8" t="s">
        <v>677</v>
      </c>
      <c r="B1044" s="8" t="s">
        <v>678</v>
      </c>
      <c r="C1044" s="9" t="s">
        <v>596</v>
      </c>
      <c r="D1044" s="8" t="s">
        <v>207</v>
      </c>
      <c r="E1044" s="8">
        <v>6110</v>
      </c>
      <c r="F1044" s="8" t="s">
        <v>490</v>
      </c>
      <c r="G1044" s="9" t="s">
        <v>679</v>
      </c>
      <c r="H1044" s="8" t="s">
        <v>680</v>
      </c>
      <c r="I1044" s="8">
        <v>2017</v>
      </c>
      <c r="J1044" s="8">
        <v>2017</v>
      </c>
      <c r="K1044" s="8" t="s">
        <v>493</v>
      </c>
      <c r="L1044" s="8">
        <v>254.423191</v>
      </c>
      <c r="M1044" s="8" t="s">
        <v>494</v>
      </c>
      <c r="N1044" s="8" t="s">
        <v>495</v>
      </c>
      <c r="O1044" s="8" t="s">
        <v>681</v>
      </c>
    </row>
    <row r="1045" spans="1:15" ht="15.5" hidden="1" x14ac:dyDescent="0.35">
      <c r="A1045" s="8" t="s">
        <v>677</v>
      </c>
      <c r="B1045" s="8" t="s">
        <v>678</v>
      </c>
      <c r="C1045" s="9" t="s">
        <v>596</v>
      </c>
      <c r="D1045" s="8" t="s">
        <v>207</v>
      </c>
      <c r="E1045" s="8">
        <v>6110</v>
      </c>
      <c r="F1045" s="8" t="s">
        <v>490</v>
      </c>
      <c r="G1045" s="9" t="s">
        <v>679</v>
      </c>
      <c r="H1045" s="8" t="s">
        <v>680</v>
      </c>
      <c r="I1045" s="8">
        <v>2018</v>
      </c>
      <c r="J1045" s="8">
        <v>2018</v>
      </c>
      <c r="K1045" s="8" t="s">
        <v>493</v>
      </c>
      <c r="L1045" s="8">
        <v>297.828598</v>
      </c>
      <c r="M1045" s="8" t="s">
        <v>494</v>
      </c>
      <c r="N1045" s="8" t="s">
        <v>495</v>
      </c>
      <c r="O1045" s="8" t="s">
        <v>681</v>
      </c>
    </row>
    <row r="1046" spans="1:15" ht="15.5" hidden="1" x14ac:dyDescent="0.35">
      <c r="A1046" s="8" t="s">
        <v>677</v>
      </c>
      <c r="B1046" s="8" t="s">
        <v>678</v>
      </c>
      <c r="C1046" s="9" t="s">
        <v>597</v>
      </c>
      <c r="D1046" s="8" t="s">
        <v>209</v>
      </c>
      <c r="E1046" s="8">
        <v>6110</v>
      </c>
      <c r="F1046" s="8" t="s">
        <v>490</v>
      </c>
      <c r="G1046" s="9" t="s">
        <v>679</v>
      </c>
      <c r="H1046" s="8" t="s">
        <v>680</v>
      </c>
      <c r="I1046" s="8">
        <v>2010</v>
      </c>
      <c r="J1046" s="8">
        <v>2010</v>
      </c>
      <c r="K1046" s="8" t="s">
        <v>493</v>
      </c>
      <c r="L1046" s="8">
        <v>3451.9206939999999</v>
      </c>
      <c r="M1046" s="8" t="s">
        <v>494</v>
      </c>
      <c r="N1046" s="8" t="s">
        <v>495</v>
      </c>
      <c r="O1046" s="8" t="s">
        <v>681</v>
      </c>
    </row>
    <row r="1047" spans="1:15" ht="15.5" hidden="1" x14ac:dyDescent="0.35">
      <c r="A1047" s="8" t="s">
        <v>677</v>
      </c>
      <c r="B1047" s="8" t="s">
        <v>678</v>
      </c>
      <c r="C1047" s="9" t="s">
        <v>597</v>
      </c>
      <c r="D1047" s="8" t="s">
        <v>209</v>
      </c>
      <c r="E1047" s="8">
        <v>6110</v>
      </c>
      <c r="F1047" s="8" t="s">
        <v>490</v>
      </c>
      <c r="G1047" s="9" t="s">
        <v>679</v>
      </c>
      <c r="H1047" s="8" t="s">
        <v>680</v>
      </c>
      <c r="I1047" s="8">
        <v>2011</v>
      </c>
      <c r="J1047" s="8">
        <v>2011</v>
      </c>
      <c r="K1047" s="8" t="s">
        <v>493</v>
      </c>
      <c r="L1047" s="8">
        <v>4419.9825709999996</v>
      </c>
      <c r="M1047" s="8" t="s">
        <v>494</v>
      </c>
      <c r="N1047" s="8" t="s">
        <v>495</v>
      </c>
      <c r="O1047" s="8" t="s">
        <v>681</v>
      </c>
    </row>
    <row r="1048" spans="1:15" ht="15.5" hidden="1" x14ac:dyDescent="0.35">
      <c r="A1048" s="8" t="s">
        <v>677</v>
      </c>
      <c r="B1048" s="8" t="s">
        <v>678</v>
      </c>
      <c r="C1048" s="9" t="s">
        <v>597</v>
      </c>
      <c r="D1048" s="8" t="s">
        <v>209</v>
      </c>
      <c r="E1048" s="8">
        <v>6110</v>
      </c>
      <c r="F1048" s="8" t="s">
        <v>490</v>
      </c>
      <c r="G1048" s="9" t="s">
        <v>679</v>
      </c>
      <c r="H1048" s="8" t="s">
        <v>680</v>
      </c>
      <c r="I1048" s="8">
        <v>2012</v>
      </c>
      <c r="J1048" s="8">
        <v>2012</v>
      </c>
      <c r="K1048" s="8" t="s">
        <v>493</v>
      </c>
      <c r="L1048" s="8">
        <v>4670.2493020000002</v>
      </c>
      <c r="M1048" s="8" t="s">
        <v>494</v>
      </c>
      <c r="N1048" s="8" t="s">
        <v>495</v>
      </c>
      <c r="O1048" s="8" t="s">
        <v>681</v>
      </c>
    </row>
    <row r="1049" spans="1:15" ht="15.5" hidden="1" x14ac:dyDescent="0.35">
      <c r="A1049" s="8" t="s">
        <v>677</v>
      </c>
      <c r="B1049" s="8" t="s">
        <v>678</v>
      </c>
      <c r="C1049" s="9" t="s">
        <v>597</v>
      </c>
      <c r="D1049" s="8" t="s">
        <v>209</v>
      </c>
      <c r="E1049" s="8">
        <v>6110</v>
      </c>
      <c r="F1049" s="8" t="s">
        <v>490</v>
      </c>
      <c r="G1049" s="9" t="s">
        <v>679</v>
      </c>
      <c r="H1049" s="8" t="s">
        <v>680</v>
      </c>
      <c r="I1049" s="8">
        <v>2013</v>
      </c>
      <c r="J1049" s="8">
        <v>2013</v>
      </c>
      <c r="K1049" s="8" t="s">
        <v>493</v>
      </c>
      <c r="L1049" s="8">
        <v>4794.111449</v>
      </c>
      <c r="M1049" s="8" t="s">
        <v>494</v>
      </c>
      <c r="N1049" s="8" t="s">
        <v>495</v>
      </c>
      <c r="O1049" s="8" t="s">
        <v>681</v>
      </c>
    </row>
    <row r="1050" spans="1:15" ht="15.5" hidden="1" x14ac:dyDescent="0.35">
      <c r="A1050" s="8" t="s">
        <v>677</v>
      </c>
      <c r="B1050" s="8" t="s">
        <v>678</v>
      </c>
      <c r="C1050" s="9" t="s">
        <v>597</v>
      </c>
      <c r="D1050" s="8" t="s">
        <v>209</v>
      </c>
      <c r="E1050" s="8">
        <v>6110</v>
      </c>
      <c r="F1050" s="8" t="s">
        <v>490</v>
      </c>
      <c r="G1050" s="9" t="s">
        <v>679</v>
      </c>
      <c r="H1050" s="8" t="s">
        <v>680</v>
      </c>
      <c r="I1050" s="8">
        <v>2014</v>
      </c>
      <c r="J1050" s="8">
        <v>2014</v>
      </c>
      <c r="K1050" s="8" t="s">
        <v>493</v>
      </c>
      <c r="L1050" s="8">
        <v>5292.8328899999997</v>
      </c>
      <c r="M1050" s="8" t="s">
        <v>494</v>
      </c>
      <c r="N1050" s="8" t="s">
        <v>495</v>
      </c>
      <c r="O1050" s="8" t="s">
        <v>681</v>
      </c>
    </row>
    <row r="1051" spans="1:15" ht="15.5" hidden="1" x14ac:dyDescent="0.35">
      <c r="A1051" s="8" t="s">
        <v>677</v>
      </c>
      <c r="B1051" s="8" t="s">
        <v>678</v>
      </c>
      <c r="C1051" s="9" t="s">
        <v>597</v>
      </c>
      <c r="D1051" s="8" t="s">
        <v>209</v>
      </c>
      <c r="E1051" s="8">
        <v>6110</v>
      </c>
      <c r="F1051" s="8" t="s">
        <v>490</v>
      </c>
      <c r="G1051" s="9" t="s">
        <v>679</v>
      </c>
      <c r="H1051" s="8" t="s">
        <v>680</v>
      </c>
      <c r="I1051" s="8">
        <v>2015</v>
      </c>
      <c r="J1051" s="8">
        <v>2015</v>
      </c>
      <c r="K1051" s="8" t="s">
        <v>493</v>
      </c>
      <c r="L1051" s="8">
        <v>4865.8641900000002</v>
      </c>
      <c r="M1051" s="8" t="s">
        <v>494</v>
      </c>
      <c r="N1051" s="8" t="s">
        <v>495</v>
      </c>
      <c r="O1051" s="8" t="s">
        <v>681</v>
      </c>
    </row>
    <row r="1052" spans="1:15" ht="15.5" hidden="1" x14ac:dyDescent="0.35">
      <c r="A1052" s="8" t="s">
        <v>677</v>
      </c>
      <c r="B1052" s="8" t="s">
        <v>678</v>
      </c>
      <c r="C1052" s="9" t="s">
        <v>597</v>
      </c>
      <c r="D1052" s="8" t="s">
        <v>209</v>
      </c>
      <c r="E1052" s="8">
        <v>6110</v>
      </c>
      <c r="F1052" s="8" t="s">
        <v>490</v>
      </c>
      <c r="G1052" s="9" t="s">
        <v>679</v>
      </c>
      <c r="H1052" s="8" t="s">
        <v>680</v>
      </c>
      <c r="I1052" s="8">
        <v>2016</v>
      </c>
      <c r="J1052" s="8">
        <v>2016</v>
      </c>
      <c r="K1052" s="8" t="s">
        <v>493</v>
      </c>
      <c r="L1052" s="8">
        <v>5314.352269</v>
      </c>
      <c r="M1052" s="8" t="s">
        <v>494</v>
      </c>
      <c r="N1052" s="8" t="s">
        <v>495</v>
      </c>
      <c r="O1052" s="8" t="s">
        <v>681</v>
      </c>
    </row>
    <row r="1053" spans="1:15" ht="15.5" hidden="1" x14ac:dyDescent="0.35">
      <c r="A1053" s="8" t="s">
        <v>677</v>
      </c>
      <c r="B1053" s="8" t="s">
        <v>678</v>
      </c>
      <c r="C1053" s="9" t="s">
        <v>597</v>
      </c>
      <c r="D1053" s="8" t="s">
        <v>209</v>
      </c>
      <c r="E1053" s="8">
        <v>6110</v>
      </c>
      <c r="F1053" s="8" t="s">
        <v>490</v>
      </c>
      <c r="G1053" s="9" t="s">
        <v>679</v>
      </c>
      <c r="H1053" s="8" t="s">
        <v>680</v>
      </c>
      <c r="I1053" s="8">
        <v>2017</v>
      </c>
      <c r="J1053" s="8">
        <v>2017</v>
      </c>
      <c r="K1053" s="8" t="s">
        <v>493</v>
      </c>
      <c r="L1053" s="8">
        <v>5816.8012129999997</v>
      </c>
      <c r="M1053" s="8" t="s">
        <v>494</v>
      </c>
      <c r="N1053" s="8" t="s">
        <v>495</v>
      </c>
      <c r="O1053" s="8" t="s">
        <v>681</v>
      </c>
    </row>
    <row r="1054" spans="1:15" ht="15.5" hidden="1" x14ac:dyDescent="0.35">
      <c r="A1054" s="8" t="s">
        <v>677</v>
      </c>
      <c r="B1054" s="8" t="s">
        <v>678</v>
      </c>
      <c r="C1054" s="9" t="s">
        <v>597</v>
      </c>
      <c r="D1054" s="8" t="s">
        <v>209</v>
      </c>
      <c r="E1054" s="8">
        <v>6110</v>
      </c>
      <c r="F1054" s="8" t="s">
        <v>490</v>
      </c>
      <c r="G1054" s="9" t="s">
        <v>679</v>
      </c>
      <c r="H1054" s="8" t="s">
        <v>680</v>
      </c>
      <c r="I1054" s="8">
        <v>2018</v>
      </c>
      <c r="J1054" s="8">
        <v>2018</v>
      </c>
      <c r="K1054" s="8" t="s">
        <v>493</v>
      </c>
      <c r="L1054" s="8">
        <v>6562.4511949999996</v>
      </c>
      <c r="M1054" s="8" t="s">
        <v>494</v>
      </c>
      <c r="N1054" s="8" t="s">
        <v>495</v>
      </c>
      <c r="O1054" s="8" t="s">
        <v>681</v>
      </c>
    </row>
    <row r="1055" spans="1:15" ht="15.5" hidden="1" x14ac:dyDescent="0.35">
      <c r="A1055" s="8" t="s">
        <v>677</v>
      </c>
      <c r="B1055" s="8" t="s">
        <v>678</v>
      </c>
      <c r="C1055" s="9" t="s">
        <v>598</v>
      </c>
      <c r="D1055" s="8" t="s">
        <v>211</v>
      </c>
      <c r="E1055" s="8">
        <v>6110</v>
      </c>
      <c r="F1055" s="8" t="s">
        <v>490</v>
      </c>
      <c r="G1055" s="9" t="s">
        <v>679</v>
      </c>
      <c r="H1055" s="8" t="s">
        <v>680</v>
      </c>
      <c r="I1055" s="8">
        <v>2010</v>
      </c>
      <c r="J1055" s="8">
        <v>2010</v>
      </c>
      <c r="K1055" s="8" t="s">
        <v>493</v>
      </c>
      <c r="L1055" s="8">
        <v>127.27719</v>
      </c>
      <c r="M1055" s="8" t="s">
        <v>494</v>
      </c>
      <c r="N1055" s="8" t="s">
        <v>495</v>
      </c>
      <c r="O1055" s="8" t="s">
        <v>681</v>
      </c>
    </row>
    <row r="1056" spans="1:15" ht="15.5" hidden="1" x14ac:dyDescent="0.35">
      <c r="A1056" s="8" t="s">
        <v>677</v>
      </c>
      <c r="B1056" s="8" t="s">
        <v>678</v>
      </c>
      <c r="C1056" s="9" t="s">
        <v>598</v>
      </c>
      <c r="D1056" s="8" t="s">
        <v>211</v>
      </c>
      <c r="E1056" s="8">
        <v>6110</v>
      </c>
      <c r="F1056" s="8" t="s">
        <v>490</v>
      </c>
      <c r="G1056" s="9" t="s">
        <v>679</v>
      </c>
      <c r="H1056" s="8" t="s">
        <v>680</v>
      </c>
      <c r="I1056" s="8">
        <v>2011</v>
      </c>
      <c r="J1056" s="8">
        <v>2011</v>
      </c>
      <c r="K1056" s="8" t="s">
        <v>493</v>
      </c>
      <c r="L1056" s="8">
        <v>129.699477</v>
      </c>
      <c r="M1056" s="8" t="s">
        <v>494</v>
      </c>
      <c r="N1056" s="8" t="s">
        <v>495</v>
      </c>
      <c r="O1056" s="8" t="s">
        <v>681</v>
      </c>
    </row>
    <row r="1057" spans="1:15" ht="15.5" hidden="1" x14ac:dyDescent="0.35">
      <c r="A1057" s="8" t="s">
        <v>677</v>
      </c>
      <c r="B1057" s="8" t="s">
        <v>678</v>
      </c>
      <c r="C1057" s="9" t="s">
        <v>598</v>
      </c>
      <c r="D1057" s="8" t="s">
        <v>211</v>
      </c>
      <c r="E1057" s="8">
        <v>6110</v>
      </c>
      <c r="F1057" s="8" t="s">
        <v>490</v>
      </c>
      <c r="G1057" s="9" t="s">
        <v>679</v>
      </c>
      <c r="H1057" s="8" t="s">
        <v>680</v>
      </c>
      <c r="I1057" s="8">
        <v>2012</v>
      </c>
      <c r="J1057" s="8">
        <v>2012</v>
      </c>
      <c r="K1057" s="8" t="s">
        <v>493</v>
      </c>
      <c r="L1057" s="8">
        <v>122.318878</v>
      </c>
      <c r="M1057" s="8" t="s">
        <v>494</v>
      </c>
      <c r="N1057" s="8" t="s">
        <v>495</v>
      </c>
      <c r="O1057" s="8" t="s">
        <v>681</v>
      </c>
    </row>
    <row r="1058" spans="1:15" ht="15.5" hidden="1" x14ac:dyDescent="0.35">
      <c r="A1058" s="8" t="s">
        <v>677</v>
      </c>
      <c r="B1058" s="8" t="s">
        <v>678</v>
      </c>
      <c r="C1058" s="9" t="s">
        <v>598</v>
      </c>
      <c r="D1058" s="8" t="s">
        <v>211</v>
      </c>
      <c r="E1058" s="8">
        <v>6110</v>
      </c>
      <c r="F1058" s="8" t="s">
        <v>490</v>
      </c>
      <c r="G1058" s="9" t="s">
        <v>679</v>
      </c>
      <c r="H1058" s="8" t="s">
        <v>680</v>
      </c>
      <c r="I1058" s="8">
        <v>2013</v>
      </c>
      <c r="J1058" s="8">
        <v>2013</v>
      </c>
      <c r="K1058" s="8" t="s">
        <v>493</v>
      </c>
      <c r="L1058" s="8">
        <v>121.08994</v>
      </c>
      <c r="M1058" s="8" t="s">
        <v>494</v>
      </c>
      <c r="N1058" s="8" t="s">
        <v>495</v>
      </c>
      <c r="O1058" s="8" t="s">
        <v>681</v>
      </c>
    </row>
    <row r="1059" spans="1:15" ht="15.5" hidden="1" x14ac:dyDescent="0.35">
      <c r="A1059" s="8" t="s">
        <v>677</v>
      </c>
      <c r="B1059" s="8" t="s">
        <v>678</v>
      </c>
      <c r="C1059" s="9" t="s">
        <v>598</v>
      </c>
      <c r="D1059" s="8" t="s">
        <v>211</v>
      </c>
      <c r="E1059" s="8">
        <v>6110</v>
      </c>
      <c r="F1059" s="8" t="s">
        <v>490</v>
      </c>
      <c r="G1059" s="9" t="s">
        <v>679</v>
      </c>
      <c r="H1059" s="8" t="s">
        <v>680</v>
      </c>
      <c r="I1059" s="8">
        <v>2014</v>
      </c>
      <c r="J1059" s="8">
        <v>2014</v>
      </c>
      <c r="K1059" s="8" t="s">
        <v>493</v>
      </c>
      <c r="L1059" s="8">
        <v>128.82584600000001</v>
      </c>
      <c r="M1059" s="8" t="s">
        <v>494</v>
      </c>
      <c r="N1059" s="8" t="s">
        <v>495</v>
      </c>
      <c r="O1059" s="8" t="s">
        <v>681</v>
      </c>
    </row>
    <row r="1060" spans="1:15" ht="15.5" hidden="1" x14ac:dyDescent="0.35">
      <c r="A1060" s="8" t="s">
        <v>677</v>
      </c>
      <c r="B1060" s="8" t="s">
        <v>678</v>
      </c>
      <c r="C1060" s="9" t="s">
        <v>598</v>
      </c>
      <c r="D1060" s="8" t="s">
        <v>211</v>
      </c>
      <c r="E1060" s="8">
        <v>6110</v>
      </c>
      <c r="F1060" s="8" t="s">
        <v>490</v>
      </c>
      <c r="G1060" s="9" t="s">
        <v>679</v>
      </c>
      <c r="H1060" s="8" t="s">
        <v>680</v>
      </c>
      <c r="I1060" s="8">
        <v>2015</v>
      </c>
      <c r="J1060" s="8">
        <v>2015</v>
      </c>
      <c r="K1060" s="8" t="s">
        <v>493</v>
      </c>
      <c r="L1060" s="8">
        <v>115.564758</v>
      </c>
      <c r="M1060" s="8" t="s">
        <v>494</v>
      </c>
      <c r="N1060" s="8" t="s">
        <v>495</v>
      </c>
      <c r="O1060" s="8" t="s">
        <v>681</v>
      </c>
    </row>
    <row r="1061" spans="1:15" ht="15.5" hidden="1" x14ac:dyDescent="0.35">
      <c r="A1061" s="8" t="s">
        <v>677</v>
      </c>
      <c r="B1061" s="8" t="s">
        <v>678</v>
      </c>
      <c r="C1061" s="9" t="s">
        <v>598</v>
      </c>
      <c r="D1061" s="8" t="s">
        <v>211</v>
      </c>
      <c r="E1061" s="8">
        <v>6110</v>
      </c>
      <c r="F1061" s="8" t="s">
        <v>490</v>
      </c>
      <c r="G1061" s="9" t="s">
        <v>679</v>
      </c>
      <c r="H1061" s="8" t="s">
        <v>680</v>
      </c>
      <c r="I1061" s="8">
        <v>2016</v>
      </c>
      <c r="J1061" s="8">
        <v>2016</v>
      </c>
      <c r="K1061" s="8" t="s">
        <v>493</v>
      </c>
      <c r="L1061" s="8">
        <v>139.37511499999999</v>
      </c>
      <c r="M1061" s="8" t="s">
        <v>494</v>
      </c>
      <c r="N1061" s="8" t="s">
        <v>495</v>
      </c>
      <c r="O1061" s="8" t="s">
        <v>681</v>
      </c>
    </row>
    <row r="1062" spans="1:15" ht="15.5" hidden="1" x14ac:dyDescent="0.35">
      <c r="A1062" s="8" t="s">
        <v>677</v>
      </c>
      <c r="B1062" s="8" t="s">
        <v>678</v>
      </c>
      <c r="C1062" s="9" t="s">
        <v>598</v>
      </c>
      <c r="D1062" s="8" t="s">
        <v>211</v>
      </c>
      <c r="E1062" s="8">
        <v>6110</v>
      </c>
      <c r="F1062" s="8" t="s">
        <v>490</v>
      </c>
      <c r="G1062" s="9" t="s">
        <v>679</v>
      </c>
      <c r="H1062" s="8" t="s">
        <v>680</v>
      </c>
      <c r="I1062" s="8">
        <v>2017</v>
      </c>
      <c r="J1062" s="8">
        <v>2017</v>
      </c>
      <c r="K1062" s="8" t="s">
        <v>493</v>
      </c>
      <c r="L1062" s="8">
        <v>101.332402</v>
      </c>
      <c r="M1062" s="8" t="s">
        <v>494</v>
      </c>
      <c r="N1062" s="8" t="s">
        <v>495</v>
      </c>
      <c r="O1062" s="8" t="s">
        <v>681</v>
      </c>
    </row>
    <row r="1063" spans="1:15" ht="15.5" hidden="1" x14ac:dyDescent="0.35">
      <c r="A1063" s="8" t="s">
        <v>677</v>
      </c>
      <c r="B1063" s="8" t="s">
        <v>678</v>
      </c>
      <c r="C1063" s="9" t="s">
        <v>598</v>
      </c>
      <c r="D1063" s="8" t="s">
        <v>211</v>
      </c>
      <c r="E1063" s="8">
        <v>6110</v>
      </c>
      <c r="F1063" s="8" t="s">
        <v>490</v>
      </c>
      <c r="G1063" s="9" t="s">
        <v>679</v>
      </c>
      <c r="H1063" s="8" t="s">
        <v>680</v>
      </c>
      <c r="I1063" s="8">
        <v>2018</v>
      </c>
      <c r="J1063" s="8">
        <v>2018</v>
      </c>
      <c r="K1063" s="8" t="s">
        <v>493</v>
      </c>
      <c r="L1063" s="8">
        <v>132.14881</v>
      </c>
      <c r="M1063" s="8" t="s">
        <v>494</v>
      </c>
      <c r="N1063" s="8" t="s">
        <v>495</v>
      </c>
      <c r="O1063" s="8" t="s">
        <v>681</v>
      </c>
    </row>
    <row r="1064" spans="1:15" ht="15.5" hidden="1" x14ac:dyDescent="0.35">
      <c r="A1064" s="8" t="s">
        <v>677</v>
      </c>
      <c r="B1064" s="8" t="s">
        <v>678</v>
      </c>
      <c r="C1064" s="9" t="s">
        <v>599</v>
      </c>
      <c r="D1064" s="8" t="s">
        <v>423</v>
      </c>
      <c r="E1064" s="8">
        <v>6110</v>
      </c>
      <c r="F1064" s="8" t="s">
        <v>490</v>
      </c>
      <c r="G1064" s="9" t="s">
        <v>679</v>
      </c>
      <c r="H1064" s="8" t="s">
        <v>680</v>
      </c>
      <c r="I1064" s="8">
        <v>2010</v>
      </c>
      <c r="J1064" s="8">
        <v>2010</v>
      </c>
      <c r="K1064" s="8" t="s">
        <v>493</v>
      </c>
      <c r="L1064" s="8">
        <v>24.821066999999999</v>
      </c>
      <c r="M1064" s="8" t="s">
        <v>494</v>
      </c>
      <c r="N1064" s="8" t="s">
        <v>495</v>
      </c>
      <c r="O1064" s="8" t="s">
        <v>681</v>
      </c>
    </row>
    <row r="1065" spans="1:15" ht="15.5" hidden="1" x14ac:dyDescent="0.35">
      <c r="A1065" s="8" t="s">
        <v>677</v>
      </c>
      <c r="B1065" s="8" t="s">
        <v>678</v>
      </c>
      <c r="C1065" s="9" t="s">
        <v>599</v>
      </c>
      <c r="D1065" s="8" t="s">
        <v>423</v>
      </c>
      <c r="E1065" s="8">
        <v>6110</v>
      </c>
      <c r="F1065" s="8" t="s">
        <v>490</v>
      </c>
      <c r="G1065" s="9" t="s">
        <v>679</v>
      </c>
      <c r="H1065" s="8" t="s">
        <v>680</v>
      </c>
      <c r="I1065" s="8">
        <v>2011</v>
      </c>
      <c r="J1065" s="8">
        <v>2011</v>
      </c>
      <c r="K1065" s="8" t="s">
        <v>493</v>
      </c>
      <c r="L1065" s="8">
        <v>26.311577</v>
      </c>
      <c r="M1065" s="8" t="s">
        <v>494</v>
      </c>
      <c r="N1065" s="8" t="s">
        <v>495</v>
      </c>
      <c r="O1065" s="8" t="s">
        <v>681</v>
      </c>
    </row>
    <row r="1066" spans="1:15" ht="15.5" hidden="1" x14ac:dyDescent="0.35">
      <c r="A1066" s="8" t="s">
        <v>677</v>
      </c>
      <c r="B1066" s="8" t="s">
        <v>678</v>
      </c>
      <c r="C1066" s="9" t="s">
        <v>599</v>
      </c>
      <c r="D1066" s="8" t="s">
        <v>423</v>
      </c>
      <c r="E1066" s="8">
        <v>6110</v>
      </c>
      <c r="F1066" s="8" t="s">
        <v>490</v>
      </c>
      <c r="G1066" s="9" t="s">
        <v>679</v>
      </c>
      <c r="H1066" s="8" t="s">
        <v>680</v>
      </c>
      <c r="I1066" s="8">
        <v>2012</v>
      </c>
      <c r="J1066" s="8">
        <v>2012</v>
      </c>
      <c r="K1066" s="8" t="s">
        <v>493</v>
      </c>
      <c r="L1066" s="8">
        <v>39.137715999999998</v>
      </c>
      <c r="M1066" s="8" t="s">
        <v>494</v>
      </c>
      <c r="N1066" s="8" t="s">
        <v>495</v>
      </c>
      <c r="O1066" s="8" t="s">
        <v>681</v>
      </c>
    </row>
    <row r="1067" spans="1:15" ht="15.5" hidden="1" x14ac:dyDescent="0.35">
      <c r="A1067" s="8" t="s">
        <v>677</v>
      </c>
      <c r="B1067" s="8" t="s">
        <v>678</v>
      </c>
      <c r="C1067" s="9" t="s">
        <v>599</v>
      </c>
      <c r="D1067" s="8" t="s">
        <v>423</v>
      </c>
      <c r="E1067" s="8">
        <v>6110</v>
      </c>
      <c r="F1067" s="8" t="s">
        <v>490</v>
      </c>
      <c r="G1067" s="9" t="s">
        <v>679</v>
      </c>
      <c r="H1067" s="8" t="s">
        <v>680</v>
      </c>
      <c r="I1067" s="8">
        <v>2013</v>
      </c>
      <c r="J1067" s="8">
        <v>2013</v>
      </c>
      <c r="K1067" s="8" t="s">
        <v>493</v>
      </c>
      <c r="L1067" s="8">
        <v>38.780752</v>
      </c>
      <c r="M1067" s="8" t="s">
        <v>494</v>
      </c>
      <c r="N1067" s="8" t="s">
        <v>495</v>
      </c>
      <c r="O1067" s="8" t="s">
        <v>681</v>
      </c>
    </row>
    <row r="1068" spans="1:15" ht="15.5" hidden="1" x14ac:dyDescent="0.35">
      <c r="A1068" s="8" t="s">
        <v>677</v>
      </c>
      <c r="B1068" s="8" t="s">
        <v>678</v>
      </c>
      <c r="C1068" s="9" t="s">
        <v>599</v>
      </c>
      <c r="D1068" s="8" t="s">
        <v>423</v>
      </c>
      <c r="E1068" s="8">
        <v>6110</v>
      </c>
      <c r="F1068" s="8" t="s">
        <v>490</v>
      </c>
      <c r="G1068" s="9" t="s">
        <v>679</v>
      </c>
      <c r="H1068" s="8" t="s">
        <v>680</v>
      </c>
      <c r="I1068" s="8">
        <v>2014</v>
      </c>
      <c r="J1068" s="8">
        <v>2014</v>
      </c>
      <c r="K1068" s="8" t="s">
        <v>493</v>
      </c>
      <c r="L1068" s="8">
        <v>28.712237999999999</v>
      </c>
      <c r="M1068" s="8" t="s">
        <v>494</v>
      </c>
      <c r="N1068" s="8" t="s">
        <v>495</v>
      </c>
      <c r="O1068" s="8" t="s">
        <v>681</v>
      </c>
    </row>
    <row r="1069" spans="1:15" ht="15.5" hidden="1" x14ac:dyDescent="0.35">
      <c r="A1069" s="8" t="s">
        <v>677</v>
      </c>
      <c r="B1069" s="8" t="s">
        <v>678</v>
      </c>
      <c r="C1069" s="9" t="s">
        <v>599</v>
      </c>
      <c r="D1069" s="8" t="s">
        <v>423</v>
      </c>
      <c r="E1069" s="8">
        <v>6110</v>
      </c>
      <c r="F1069" s="8" t="s">
        <v>490</v>
      </c>
      <c r="G1069" s="9" t="s">
        <v>679</v>
      </c>
      <c r="H1069" s="8" t="s">
        <v>680</v>
      </c>
      <c r="I1069" s="8">
        <v>2015</v>
      </c>
      <c r="J1069" s="8">
        <v>2015</v>
      </c>
      <c r="K1069" s="8" t="s">
        <v>493</v>
      </c>
      <c r="L1069" s="8">
        <v>25.883444999999998</v>
      </c>
      <c r="M1069" s="8" t="s">
        <v>494</v>
      </c>
      <c r="N1069" s="8" t="s">
        <v>495</v>
      </c>
      <c r="O1069" s="8" t="s">
        <v>681</v>
      </c>
    </row>
    <row r="1070" spans="1:15" ht="15.5" hidden="1" x14ac:dyDescent="0.35">
      <c r="A1070" s="8" t="s">
        <v>677</v>
      </c>
      <c r="B1070" s="8" t="s">
        <v>678</v>
      </c>
      <c r="C1070" s="9" t="s">
        <v>599</v>
      </c>
      <c r="D1070" s="8" t="s">
        <v>423</v>
      </c>
      <c r="E1070" s="8">
        <v>6110</v>
      </c>
      <c r="F1070" s="8" t="s">
        <v>490</v>
      </c>
      <c r="G1070" s="9" t="s">
        <v>679</v>
      </c>
      <c r="H1070" s="8" t="s">
        <v>680</v>
      </c>
      <c r="I1070" s="8">
        <v>2016</v>
      </c>
      <c r="J1070" s="8">
        <v>2016</v>
      </c>
      <c r="K1070" s="8" t="s">
        <v>493</v>
      </c>
      <c r="L1070" s="8">
        <v>30.911199</v>
      </c>
      <c r="M1070" s="8" t="s">
        <v>494</v>
      </c>
      <c r="N1070" s="8" t="s">
        <v>495</v>
      </c>
      <c r="O1070" s="8" t="s">
        <v>681</v>
      </c>
    </row>
    <row r="1071" spans="1:15" ht="15.5" hidden="1" x14ac:dyDescent="0.35">
      <c r="A1071" s="8" t="s">
        <v>677</v>
      </c>
      <c r="B1071" s="8" t="s">
        <v>678</v>
      </c>
      <c r="C1071" s="9" t="s">
        <v>599</v>
      </c>
      <c r="D1071" s="8" t="s">
        <v>423</v>
      </c>
      <c r="E1071" s="8">
        <v>6110</v>
      </c>
      <c r="F1071" s="8" t="s">
        <v>490</v>
      </c>
      <c r="G1071" s="9" t="s">
        <v>679</v>
      </c>
      <c r="H1071" s="8" t="s">
        <v>680</v>
      </c>
      <c r="I1071" s="8">
        <v>2017</v>
      </c>
      <c r="J1071" s="8">
        <v>2017</v>
      </c>
      <c r="K1071" s="8" t="s">
        <v>493</v>
      </c>
      <c r="L1071" s="8">
        <v>34.397132999999997</v>
      </c>
      <c r="M1071" s="8" t="s">
        <v>494</v>
      </c>
      <c r="N1071" s="8" t="s">
        <v>495</v>
      </c>
      <c r="O1071" s="8" t="s">
        <v>681</v>
      </c>
    </row>
    <row r="1072" spans="1:15" ht="15.5" hidden="1" x14ac:dyDescent="0.35">
      <c r="A1072" s="8" t="s">
        <v>677</v>
      </c>
      <c r="B1072" s="8" t="s">
        <v>678</v>
      </c>
      <c r="C1072" s="9" t="s">
        <v>599</v>
      </c>
      <c r="D1072" s="8" t="s">
        <v>423</v>
      </c>
      <c r="E1072" s="8">
        <v>6110</v>
      </c>
      <c r="F1072" s="8" t="s">
        <v>490</v>
      </c>
      <c r="G1072" s="9" t="s">
        <v>679</v>
      </c>
      <c r="H1072" s="8" t="s">
        <v>680</v>
      </c>
      <c r="I1072" s="8">
        <v>2018</v>
      </c>
      <c r="J1072" s="8">
        <v>2018</v>
      </c>
      <c r="K1072" s="8" t="s">
        <v>493</v>
      </c>
      <c r="L1072" s="8">
        <v>33.175657999999999</v>
      </c>
      <c r="M1072" s="8" t="s">
        <v>494</v>
      </c>
      <c r="N1072" s="8" t="s">
        <v>495</v>
      </c>
      <c r="O1072" s="8" t="s">
        <v>681</v>
      </c>
    </row>
    <row r="1073" spans="1:15" ht="15.5" hidden="1" x14ac:dyDescent="0.35">
      <c r="A1073" s="8" t="s">
        <v>677</v>
      </c>
      <c r="B1073" s="8" t="s">
        <v>678</v>
      </c>
      <c r="C1073" s="9" t="s">
        <v>726</v>
      </c>
      <c r="D1073" s="8" t="s">
        <v>425</v>
      </c>
      <c r="E1073" s="8">
        <v>6110</v>
      </c>
      <c r="F1073" s="8" t="s">
        <v>490</v>
      </c>
      <c r="G1073" s="9" t="s">
        <v>679</v>
      </c>
      <c r="H1073" s="8" t="s">
        <v>680</v>
      </c>
      <c r="I1073" s="8">
        <v>2010</v>
      </c>
      <c r="J1073" s="8">
        <v>2010</v>
      </c>
      <c r="K1073" s="8" t="s">
        <v>493</v>
      </c>
      <c r="L1073" s="8">
        <v>926.76274100000001</v>
      </c>
      <c r="M1073" s="8" t="s">
        <v>494</v>
      </c>
      <c r="N1073" s="8" t="s">
        <v>495</v>
      </c>
      <c r="O1073" s="8" t="s">
        <v>681</v>
      </c>
    </row>
    <row r="1074" spans="1:15" ht="15.5" hidden="1" x14ac:dyDescent="0.35">
      <c r="A1074" s="8" t="s">
        <v>677</v>
      </c>
      <c r="B1074" s="8" t="s">
        <v>678</v>
      </c>
      <c r="C1074" s="9" t="s">
        <v>726</v>
      </c>
      <c r="D1074" s="8" t="s">
        <v>425</v>
      </c>
      <c r="E1074" s="8">
        <v>6110</v>
      </c>
      <c r="F1074" s="8" t="s">
        <v>490</v>
      </c>
      <c r="G1074" s="9" t="s">
        <v>679</v>
      </c>
      <c r="H1074" s="8" t="s">
        <v>680</v>
      </c>
      <c r="I1074" s="8">
        <v>2011</v>
      </c>
      <c r="J1074" s="8">
        <v>2011</v>
      </c>
      <c r="K1074" s="8" t="s">
        <v>493</v>
      </c>
      <c r="L1074" s="8">
        <v>997.33200499999998</v>
      </c>
      <c r="M1074" s="8" t="s">
        <v>494</v>
      </c>
      <c r="N1074" s="8" t="s">
        <v>495</v>
      </c>
      <c r="O1074" s="8" t="s">
        <v>681</v>
      </c>
    </row>
    <row r="1075" spans="1:15" ht="15.5" hidden="1" x14ac:dyDescent="0.35">
      <c r="A1075" s="8" t="s">
        <v>677</v>
      </c>
      <c r="B1075" s="8" t="s">
        <v>678</v>
      </c>
      <c r="C1075" s="9" t="s">
        <v>726</v>
      </c>
      <c r="D1075" s="8" t="s">
        <v>425</v>
      </c>
      <c r="E1075" s="8">
        <v>6110</v>
      </c>
      <c r="F1075" s="8" t="s">
        <v>490</v>
      </c>
      <c r="G1075" s="9" t="s">
        <v>679</v>
      </c>
      <c r="H1075" s="8" t="s">
        <v>680</v>
      </c>
      <c r="I1075" s="8">
        <v>2012</v>
      </c>
      <c r="J1075" s="8">
        <v>2012</v>
      </c>
      <c r="K1075" s="8" t="s">
        <v>493</v>
      </c>
      <c r="L1075" s="8">
        <v>1083.542874</v>
      </c>
      <c r="M1075" s="8" t="s">
        <v>494</v>
      </c>
      <c r="N1075" s="8" t="s">
        <v>495</v>
      </c>
      <c r="O1075" s="8" t="s">
        <v>681</v>
      </c>
    </row>
    <row r="1076" spans="1:15" ht="15.5" hidden="1" x14ac:dyDescent="0.35">
      <c r="A1076" s="8" t="s">
        <v>677</v>
      </c>
      <c r="B1076" s="8" t="s">
        <v>678</v>
      </c>
      <c r="C1076" s="9" t="s">
        <v>726</v>
      </c>
      <c r="D1076" s="8" t="s">
        <v>425</v>
      </c>
      <c r="E1076" s="8">
        <v>6110</v>
      </c>
      <c r="F1076" s="8" t="s">
        <v>490</v>
      </c>
      <c r="G1076" s="9" t="s">
        <v>679</v>
      </c>
      <c r="H1076" s="8" t="s">
        <v>680</v>
      </c>
      <c r="I1076" s="8">
        <v>2013</v>
      </c>
      <c r="J1076" s="8">
        <v>2013</v>
      </c>
      <c r="K1076" s="8" t="s">
        <v>493</v>
      </c>
      <c r="L1076" s="8">
        <v>1136.2072479999999</v>
      </c>
      <c r="M1076" s="8" t="s">
        <v>494</v>
      </c>
      <c r="N1076" s="8" t="s">
        <v>495</v>
      </c>
      <c r="O1076" s="8" t="s">
        <v>681</v>
      </c>
    </row>
    <row r="1077" spans="1:15" ht="15.5" hidden="1" x14ac:dyDescent="0.35">
      <c r="A1077" s="8" t="s">
        <v>677</v>
      </c>
      <c r="B1077" s="8" t="s">
        <v>678</v>
      </c>
      <c r="C1077" s="9" t="s">
        <v>726</v>
      </c>
      <c r="D1077" s="8" t="s">
        <v>425</v>
      </c>
      <c r="E1077" s="8">
        <v>6110</v>
      </c>
      <c r="F1077" s="8" t="s">
        <v>490</v>
      </c>
      <c r="G1077" s="9" t="s">
        <v>679</v>
      </c>
      <c r="H1077" s="8" t="s">
        <v>680</v>
      </c>
      <c r="I1077" s="8">
        <v>2014</v>
      </c>
      <c r="J1077" s="8">
        <v>2014</v>
      </c>
      <c r="K1077" s="8" t="s">
        <v>493</v>
      </c>
      <c r="L1077" s="8">
        <v>1234.779311</v>
      </c>
      <c r="M1077" s="8" t="s">
        <v>494</v>
      </c>
      <c r="N1077" s="8" t="s">
        <v>495</v>
      </c>
      <c r="O1077" s="8" t="s">
        <v>681</v>
      </c>
    </row>
    <row r="1078" spans="1:15" ht="15.5" hidden="1" x14ac:dyDescent="0.35">
      <c r="A1078" s="8" t="s">
        <v>677</v>
      </c>
      <c r="B1078" s="8" t="s">
        <v>678</v>
      </c>
      <c r="C1078" s="9" t="s">
        <v>726</v>
      </c>
      <c r="D1078" s="8" t="s">
        <v>425</v>
      </c>
      <c r="E1078" s="8">
        <v>6110</v>
      </c>
      <c r="F1078" s="8" t="s">
        <v>490</v>
      </c>
      <c r="G1078" s="9" t="s">
        <v>679</v>
      </c>
      <c r="H1078" s="8" t="s">
        <v>680</v>
      </c>
      <c r="I1078" s="8">
        <v>2015</v>
      </c>
      <c r="J1078" s="8">
        <v>2015</v>
      </c>
      <c r="K1078" s="8" t="s">
        <v>493</v>
      </c>
      <c r="L1078" s="8">
        <v>1275.5501710000001</v>
      </c>
      <c r="M1078" s="8" t="s">
        <v>494</v>
      </c>
      <c r="N1078" s="8" t="s">
        <v>495</v>
      </c>
      <c r="O1078" s="8" t="s">
        <v>681</v>
      </c>
    </row>
    <row r="1079" spans="1:15" ht="15.5" hidden="1" x14ac:dyDescent="0.35">
      <c r="A1079" s="8" t="s">
        <v>677</v>
      </c>
      <c r="B1079" s="8" t="s">
        <v>678</v>
      </c>
      <c r="C1079" s="9" t="s">
        <v>726</v>
      </c>
      <c r="D1079" s="8" t="s">
        <v>425</v>
      </c>
      <c r="E1079" s="8">
        <v>6110</v>
      </c>
      <c r="F1079" s="8" t="s">
        <v>490</v>
      </c>
      <c r="G1079" s="9" t="s">
        <v>679</v>
      </c>
      <c r="H1079" s="8" t="s">
        <v>680</v>
      </c>
      <c r="I1079" s="8">
        <v>2016</v>
      </c>
      <c r="J1079" s="8">
        <v>2016</v>
      </c>
      <c r="K1079" s="8" t="s">
        <v>493</v>
      </c>
      <c r="L1079" s="8">
        <v>1330.1611700000001</v>
      </c>
      <c r="M1079" s="8" t="s">
        <v>494</v>
      </c>
      <c r="N1079" s="8" t="s">
        <v>495</v>
      </c>
      <c r="O1079" s="8" t="s">
        <v>681</v>
      </c>
    </row>
    <row r="1080" spans="1:15" ht="15.5" hidden="1" x14ac:dyDescent="0.35">
      <c r="A1080" s="8" t="s">
        <v>677</v>
      </c>
      <c r="B1080" s="8" t="s">
        <v>678</v>
      </c>
      <c r="C1080" s="9" t="s">
        <v>726</v>
      </c>
      <c r="D1080" s="8" t="s">
        <v>425</v>
      </c>
      <c r="E1080" s="8">
        <v>6110</v>
      </c>
      <c r="F1080" s="8" t="s">
        <v>490</v>
      </c>
      <c r="G1080" s="9" t="s">
        <v>679</v>
      </c>
      <c r="H1080" s="8" t="s">
        <v>680</v>
      </c>
      <c r="I1080" s="8">
        <v>2017</v>
      </c>
      <c r="J1080" s="8">
        <v>2017</v>
      </c>
      <c r="K1080" s="8" t="s">
        <v>493</v>
      </c>
      <c r="L1080" s="8">
        <v>1503.142979</v>
      </c>
      <c r="M1080" s="8" t="s">
        <v>494</v>
      </c>
      <c r="N1080" s="8" t="s">
        <v>495</v>
      </c>
      <c r="O1080" s="8" t="s">
        <v>681</v>
      </c>
    </row>
    <row r="1081" spans="1:15" ht="15.5" hidden="1" x14ac:dyDescent="0.35">
      <c r="A1081" s="8" t="s">
        <v>677</v>
      </c>
      <c r="B1081" s="8" t="s">
        <v>678</v>
      </c>
      <c r="C1081" s="9" t="s">
        <v>726</v>
      </c>
      <c r="D1081" s="8" t="s">
        <v>425</v>
      </c>
      <c r="E1081" s="8">
        <v>6110</v>
      </c>
      <c r="F1081" s="8" t="s">
        <v>490</v>
      </c>
      <c r="G1081" s="9" t="s">
        <v>679</v>
      </c>
      <c r="H1081" s="8" t="s">
        <v>680</v>
      </c>
      <c r="I1081" s="8">
        <v>2018</v>
      </c>
      <c r="J1081" s="8">
        <v>2018</v>
      </c>
      <c r="K1081" s="8" t="s">
        <v>493</v>
      </c>
      <c r="L1081" s="8">
        <v>1657.2168509999999</v>
      </c>
      <c r="M1081" s="8" t="s">
        <v>494</v>
      </c>
      <c r="N1081" s="8" t="s">
        <v>495</v>
      </c>
      <c r="O1081" s="8" t="s">
        <v>681</v>
      </c>
    </row>
    <row r="1082" spans="1:15" ht="15.5" hidden="1" x14ac:dyDescent="0.35">
      <c r="A1082" s="8" t="s">
        <v>677</v>
      </c>
      <c r="B1082" s="8" t="s">
        <v>678</v>
      </c>
      <c r="C1082" s="9" t="s">
        <v>600</v>
      </c>
      <c r="D1082" s="8" t="s">
        <v>213</v>
      </c>
      <c r="E1082" s="8">
        <v>6110</v>
      </c>
      <c r="F1082" s="8" t="s">
        <v>490</v>
      </c>
      <c r="G1082" s="9" t="s">
        <v>679</v>
      </c>
      <c r="H1082" s="8" t="s">
        <v>680</v>
      </c>
      <c r="I1082" s="8">
        <v>2010</v>
      </c>
      <c r="J1082" s="8">
        <v>2010</v>
      </c>
      <c r="K1082" s="8" t="s">
        <v>493</v>
      </c>
      <c r="L1082" s="8">
        <v>364.30789600000003</v>
      </c>
      <c r="M1082" s="8" t="s">
        <v>494</v>
      </c>
      <c r="N1082" s="8" t="s">
        <v>495</v>
      </c>
      <c r="O1082" s="8" t="s">
        <v>681</v>
      </c>
    </row>
    <row r="1083" spans="1:15" ht="15.5" hidden="1" x14ac:dyDescent="0.35">
      <c r="A1083" s="8" t="s">
        <v>677</v>
      </c>
      <c r="B1083" s="8" t="s">
        <v>678</v>
      </c>
      <c r="C1083" s="9" t="s">
        <v>600</v>
      </c>
      <c r="D1083" s="8" t="s">
        <v>213</v>
      </c>
      <c r="E1083" s="8">
        <v>6110</v>
      </c>
      <c r="F1083" s="8" t="s">
        <v>490</v>
      </c>
      <c r="G1083" s="9" t="s">
        <v>679</v>
      </c>
      <c r="H1083" s="8" t="s">
        <v>680</v>
      </c>
      <c r="I1083" s="8">
        <v>2011</v>
      </c>
      <c r="J1083" s="8">
        <v>2011</v>
      </c>
      <c r="K1083" s="8" t="s">
        <v>493</v>
      </c>
      <c r="L1083" s="8">
        <v>426.60145399999999</v>
      </c>
      <c r="M1083" s="8" t="s">
        <v>494</v>
      </c>
      <c r="N1083" s="8" t="s">
        <v>495</v>
      </c>
      <c r="O1083" s="8" t="s">
        <v>681</v>
      </c>
    </row>
    <row r="1084" spans="1:15" ht="15.5" hidden="1" x14ac:dyDescent="0.35">
      <c r="A1084" s="8" t="s">
        <v>677</v>
      </c>
      <c r="B1084" s="8" t="s">
        <v>678</v>
      </c>
      <c r="C1084" s="9" t="s">
        <v>600</v>
      </c>
      <c r="D1084" s="8" t="s">
        <v>213</v>
      </c>
      <c r="E1084" s="8">
        <v>6110</v>
      </c>
      <c r="F1084" s="8" t="s">
        <v>490</v>
      </c>
      <c r="G1084" s="9" t="s">
        <v>679</v>
      </c>
      <c r="H1084" s="8" t="s">
        <v>680</v>
      </c>
      <c r="I1084" s="8">
        <v>2012</v>
      </c>
      <c r="J1084" s="8">
        <v>2012</v>
      </c>
      <c r="K1084" s="8" t="s">
        <v>493</v>
      </c>
      <c r="L1084" s="8">
        <v>426.75581</v>
      </c>
      <c r="M1084" s="8" t="s">
        <v>494</v>
      </c>
      <c r="N1084" s="8" t="s">
        <v>495</v>
      </c>
      <c r="O1084" s="8" t="s">
        <v>681</v>
      </c>
    </row>
    <row r="1085" spans="1:15" ht="15.5" hidden="1" x14ac:dyDescent="0.35">
      <c r="A1085" s="8" t="s">
        <v>677</v>
      </c>
      <c r="B1085" s="8" t="s">
        <v>678</v>
      </c>
      <c r="C1085" s="9" t="s">
        <v>600</v>
      </c>
      <c r="D1085" s="8" t="s">
        <v>213</v>
      </c>
      <c r="E1085" s="8">
        <v>6110</v>
      </c>
      <c r="F1085" s="8" t="s">
        <v>490</v>
      </c>
      <c r="G1085" s="9" t="s">
        <v>679</v>
      </c>
      <c r="H1085" s="8" t="s">
        <v>680</v>
      </c>
      <c r="I1085" s="8">
        <v>2013</v>
      </c>
      <c r="J1085" s="8">
        <v>2013</v>
      </c>
      <c r="K1085" s="8" t="s">
        <v>493</v>
      </c>
      <c r="L1085" s="8">
        <v>409.42813899999999</v>
      </c>
      <c r="M1085" s="8" t="s">
        <v>494</v>
      </c>
      <c r="N1085" s="8" t="s">
        <v>495</v>
      </c>
      <c r="O1085" s="8" t="s">
        <v>681</v>
      </c>
    </row>
    <row r="1086" spans="1:15" ht="15.5" hidden="1" x14ac:dyDescent="0.35">
      <c r="A1086" s="8" t="s">
        <v>677</v>
      </c>
      <c r="B1086" s="8" t="s">
        <v>678</v>
      </c>
      <c r="C1086" s="9" t="s">
        <v>600</v>
      </c>
      <c r="D1086" s="8" t="s">
        <v>213</v>
      </c>
      <c r="E1086" s="8">
        <v>6110</v>
      </c>
      <c r="F1086" s="8" t="s">
        <v>490</v>
      </c>
      <c r="G1086" s="9" t="s">
        <v>679</v>
      </c>
      <c r="H1086" s="8" t="s">
        <v>680</v>
      </c>
      <c r="I1086" s="8">
        <v>2014</v>
      </c>
      <c r="J1086" s="8">
        <v>2014</v>
      </c>
      <c r="K1086" s="8" t="s">
        <v>493</v>
      </c>
      <c r="L1086" s="8">
        <v>417.28691700000002</v>
      </c>
      <c r="M1086" s="8" t="s">
        <v>494</v>
      </c>
      <c r="N1086" s="8" t="s">
        <v>495</v>
      </c>
      <c r="O1086" s="8" t="s">
        <v>681</v>
      </c>
    </row>
    <row r="1087" spans="1:15" ht="15.5" hidden="1" x14ac:dyDescent="0.35">
      <c r="A1087" s="8" t="s">
        <v>677</v>
      </c>
      <c r="B1087" s="8" t="s">
        <v>678</v>
      </c>
      <c r="C1087" s="9" t="s">
        <v>600</v>
      </c>
      <c r="D1087" s="8" t="s">
        <v>213</v>
      </c>
      <c r="E1087" s="8">
        <v>6110</v>
      </c>
      <c r="F1087" s="8" t="s">
        <v>490</v>
      </c>
      <c r="G1087" s="9" t="s">
        <v>679</v>
      </c>
      <c r="H1087" s="8" t="s">
        <v>680</v>
      </c>
      <c r="I1087" s="8">
        <v>2015</v>
      </c>
      <c r="J1087" s="8">
        <v>2015</v>
      </c>
      <c r="K1087" s="8" t="s">
        <v>493</v>
      </c>
      <c r="L1087" s="8">
        <v>368.77401500000002</v>
      </c>
      <c r="M1087" s="8" t="s">
        <v>494</v>
      </c>
      <c r="N1087" s="8" t="s">
        <v>495</v>
      </c>
      <c r="O1087" s="8" t="s">
        <v>681</v>
      </c>
    </row>
    <row r="1088" spans="1:15" ht="15.5" hidden="1" x14ac:dyDescent="0.35">
      <c r="A1088" s="8" t="s">
        <v>677</v>
      </c>
      <c r="B1088" s="8" t="s">
        <v>678</v>
      </c>
      <c r="C1088" s="9" t="s">
        <v>600</v>
      </c>
      <c r="D1088" s="8" t="s">
        <v>213</v>
      </c>
      <c r="E1088" s="8">
        <v>6110</v>
      </c>
      <c r="F1088" s="8" t="s">
        <v>490</v>
      </c>
      <c r="G1088" s="9" t="s">
        <v>679</v>
      </c>
      <c r="H1088" s="8" t="s">
        <v>680</v>
      </c>
      <c r="I1088" s="8">
        <v>2016</v>
      </c>
      <c r="J1088" s="8">
        <v>2016</v>
      </c>
      <c r="K1088" s="8" t="s">
        <v>493</v>
      </c>
      <c r="L1088" s="8">
        <v>389.96245299999998</v>
      </c>
      <c r="M1088" s="8" t="s">
        <v>494</v>
      </c>
      <c r="N1088" s="8" t="s">
        <v>495</v>
      </c>
      <c r="O1088" s="8" t="s">
        <v>681</v>
      </c>
    </row>
    <row r="1089" spans="1:15" ht="15.5" hidden="1" x14ac:dyDescent="0.35">
      <c r="A1089" s="8" t="s">
        <v>677</v>
      </c>
      <c r="B1089" s="8" t="s">
        <v>678</v>
      </c>
      <c r="C1089" s="9" t="s">
        <v>600</v>
      </c>
      <c r="D1089" s="8" t="s">
        <v>213</v>
      </c>
      <c r="E1089" s="8">
        <v>6110</v>
      </c>
      <c r="F1089" s="8" t="s">
        <v>490</v>
      </c>
      <c r="G1089" s="9" t="s">
        <v>679</v>
      </c>
      <c r="H1089" s="8" t="s">
        <v>680</v>
      </c>
      <c r="I1089" s="8">
        <v>2017</v>
      </c>
      <c r="J1089" s="8">
        <v>2017</v>
      </c>
      <c r="K1089" s="8" t="s">
        <v>493</v>
      </c>
      <c r="L1089" s="8">
        <v>410.48207400000001</v>
      </c>
      <c r="M1089" s="8" t="s">
        <v>494</v>
      </c>
      <c r="N1089" s="8" t="s">
        <v>495</v>
      </c>
      <c r="O1089" s="8" t="s">
        <v>681</v>
      </c>
    </row>
    <row r="1090" spans="1:15" ht="15.5" hidden="1" x14ac:dyDescent="0.35">
      <c r="A1090" s="8" t="s">
        <v>677</v>
      </c>
      <c r="B1090" s="8" t="s">
        <v>678</v>
      </c>
      <c r="C1090" s="9" t="s">
        <v>600</v>
      </c>
      <c r="D1090" s="8" t="s">
        <v>213</v>
      </c>
      <c r="E1090" s="8">
        <v>6110</v>
      </c>
      <c r="F1090" s="8" t="s">
        <v>490</v>
      </c>
      <c r="G1090" s="9" t="s">
        <v>679</v>
      </c>
      <c r="H1090" s="8" t="s">
        <v>680</v>
      </c>
      <c r="I1090" s="8">
        <v>2018</v>
      </c>
      <c r="J1090" s="8">
        <v>2018</v>
      </c>
      <c r="K1090" s="8" t="s">
        <v>493</v>
      </c>
      <c r="L1090" s="8">
        <v>394.90841899999998</v>
      </c>
      <c r="M1090" s="8" t="s">
        <v>494</v>
      </c>
      <c r="N1090" s="8" t="s">
        <v>495</v>
      </c>
      <c r="O1090" s="8" t="s">
        <v>681</v>
      </c>
    </row>
    <row r="1091" spans="1:15" ht="15.5" hidden="1" x14ac:dyDescent="0.35">
      <c r="A1091" s="8" t="s">
        <v>677</v>
      </c>
      <c r="B1091" s="8" t="s">
        <v>678</v>
      </c>
      <c r="C1091" s="9" t="s">
        <v>601</v>
      </c>
      <c r="D1091" s="8" t="s">
        <v>215</v>
      </c>
      <c r="E1091" s="8">
        <v>6110</v>
      </c>
      <c r="F1091" s="8" t="s">
        <v>490</v>
      </c>
      <c r="G1091" s="9" t="s">
        <v>679</v>
      </c>
      <c r="H1091" s="8" t="s">
        <v>680</v>
      </c>
      <c r="I1091" s="8">
        <v>2010</v>
      </c>
      <c r="J1091" s="8">
        <v>2010</v>
      </c>
      <c r="K1091" s="8" t="s">
        <v>493</v>
      </c>
      <c r="L1091" s="8">
        <v>34052.235298</v>
      </c>
      <c r="M1091" s="8" t="s">
        <v>494</v>
      </c>
      <c r="N1091" s="8" t="s">
        <v>495</v>
      </c>
      <c r="O1091" s="8" t="s">
        <v>681</v>
      </c>
    </row>
    <row r="1092" spans="1:15" ht="15.5" hidden="1" x14ac:dyDescent="0.35">
      <c r="A1092" s="8" t="s">
        <v>677</v>
      </c>
      <c r="B1092" s="8" t="s">
        <v>678</v>
      </c>
      <c r="C1092" s="9" t="s">
        <v>601</v>
      </c>
      <c r="D1092" s="8" t="s">
        <v>215</v>
      </c>
      <c r="E1092" s="8">
        <v>6110</v>
      </c>
      <c r="F1092" s="8" t="s">
        <v>490</v>
      </c>
      <c r="G1092" s="9" t="s">
        <v>679</v>
      </c>
      <c r="H1092" s="8" t="s">
        <v>680</v>
      </c>
      <c r="I1092" s="8">
        <v>2011</v>
      </c>
      <c r="J1092" s="8">
        <v>2011</v>
      </c>
      <c r="K1092" s="8" t="s">
        <v>493</v>
      </c>
      <c r="L1092" s="8">
        <v>36458.894137000003</v>
      </c>
      <c r="M1092" s="8" t="s">
        <v>494</v>
      </c>
      <c r="N1092" s="8" t="s">
        <v>495</v>
      </c>
      <c r="O1092" s="8" t="s">
        <v>681</v>
      </c>
    </row>
    <row r="1093" spans="1:15" ht="15.5" hidden="1" x14ac:dyDescent="0.35">
      <c r="A1093" s="8" t="s">
        <v>677</v>
      </c>
      <c r="B1093" s="8" t="s">
        <v>678</v>
      </c>
      <c r="C1093" s="9" t="s">
        <v>601</v>
      </c>
      <c r="D1093" s="8" t="s">
        <v>215</v>
      </c>
      <c r="E1093" s="8">
        <v>6110</v>
      </c>
      <c r="F1093" s="8" t="s">
        <v>490</v>
      </c>
      <c r="G1093" s="9" t="s">
        <v>679</v>
      </c>
      <c r="H1093" s="8" t="s">
        <v>680</v>
      </c>
      <c r="I1093" s="8">
        <v>2012</v>
      </c>
      <c r="J1093" s="8">
        <v>2012</v>
      </c>
      <c r="K1093" s="8" t="s">
        <v>493</v>
      </c>
      <c r="L1093" s="8">
        <v>38121.815589999998</v>
      </c>
      <c r="M1093" s="8" t="s">
        <v>494</v>
      </c>
      <c r="N1093" s="8" t="s">
        <v>495</v>
      </c>
      <c r="O1093" s="8" t="s">
        <v>681</v>
      </c>
    </row>
    <row r="1094" spans="1:15" ht="15.5" hidden="1" x14ac:dyDescent="0.35">
      <c r="A1094" s="8" t="s">
        <v>677</v>
      </c>
      <c r="B1094" s="8" t="s">
        <v>678</v>
      </c>
      <c r="C1094" s="9" t="s">
        <v>601</v>
      </c>
      <c r="D1094" s="8" t="s">
        <v>215</v>
      </c>
      <c r="E1094" s="8">
        <v>6110</v>
      </c>
      <c r="F1094" s="8" t="s">
        <v>490</v>
      </c>
      <c r="G1094" s="9" t="s">
        <v>679</v>
      </c>
      <c r="H1094" s="8" t="s">
        <v>680</v>
      </c>
      <c r="I1094" s="8">
        <v>2013</v>
      </c>
      <c r="J1094" s="8">
        <v>2013</v>
      </c>
      <c r="K1094" s="8" t="s">
        <v>493</v>
      </c>
      <c r="L1094" s="8">
        <v>40002.037844999999</v>
      </c>
      <c r="M1094" s="8" t="s">
        <v>494</v>
      </c>
      <c r="N1094" s="8" t="s">
        <v>495</v>
      </c>
      <c r="O1094" s="8" t="s">
        <v>681</v>
      </c>
    </row>
    <row r="1095" spans="1:15" ht="15.5" hidden="1" x14ac:dyDescent="0.35">
      <c r="A1095" s="8" t="s">
        <v>677</v>
      </c>
      <c r="B1095" s="8" t="s">
        <v>678</v>
      </c>
      <c r="C1095" s="9" t="s">
        <v>601</v>
      </c>
      <c r="D1095" s="8" t="s">
        <v>215</v>
      </c>
      <c r="E1095" s="8">
        <v>6110</v>
      </c>
      <c r="F1095" s="8" t="s">
        <v>490</v>
      </c>
      <c r="G1095" s="9" t="s">
        <v>679</v>
      </c>
      <c r="H1095" s="8" t="s">
        <v>680</v>
      </c>
      <c r="I1095" s="8">
        <v>2014</v>
      </c>
      <c r="J1095" s="8">
        <v>2014</v>
      </c>
      <c r="K1095" s="8" t="s">
        <v>493</v>
      </c>
      <c r="L1095" s="8">
        <v>41209.553092000002</v>
      </c>
      <c r="M1095" s="8" t="s">
        <v>494</v>
      </c>
      <c r="N1095" s="8" t="s">
        <v>495</v>
      </c>
      <c r="O1095" s="8" t="s">
        <v>681</v>
      </c>
    </row>
    <row r="1096" spans="1:15" ht="15.5" hidden="1" x14ac:dyDescent="0.35">
      <c r="A1096" s="8" t="s">
        <v>677</v>
      </c>
      <c r="B1096" s="8" t="s">
        <v>678</v>
      </c>
      <c r="C1096" s="9" t="s">
        <v>601</v>
      </c>
      <c r="D1096" s="8" t="s">
        <v>215</v>
      </c>
      <c r="E1096" s="8">
        <v>6110</v>
      </c>
      <c r="F1096" s="8" t="s">
        <v>490</v>
      </c>
      <c r="G1096" s="9" t="s">
        <v>679</v>
      </c>
      <c r="H1096" s="8" t="s">
        <v>680</v>
      </c>
      <c r="I1096" s="8">
        <v>2015</v>
      </c>
      <c r="J1096" s="8">
        <v>2015</v>
      </c>
      <c r="K1096" s="8" t="s">
        <v>493</v>
      </c>
      <c r="L1096" s="8">
        <v>37416.706853000003</v>
      </c>
      <c r="M1096" s="8" t="s">
        <v>494</v>
      </c>
      <c r="N1096" s="8" t="s">
        <v>495</v>
      </c>
      <c r="O1096" s="8" t="s">
        <v>681</v>
      </c>
    </row>
    <row r="1097" spans="1:15" ht="15.5" hidden="1" x14ac:dyDescent="0.35">
      <c r="A1097" s="8" t="s">
        <v>677</v>
      </c>
      <c r="B1097" s="8" t="s">
        <v>678</v>
      </c>
      <c r="C1097" s="9" t="s">
        <v>601</v>
      </c>
      <c r="D1097" s="8" t="s">
        <v>215</v>
      </c>
      <c r="E1097" s="8">
        <v>6110</v>
      </c>
      <c r="F1097" s="8" t="s">
        <v>490</v>
      </c>
      <c r="G1097" s="9" t="s">
        <v>679</v>
      </c>
      <c r="H1097" s="8" t="s">
        <v>680</v>
      </c>
      <c r="I1097" s="8">
        <v>2016</v>
      </c>
      <c r="J1097" s="8">
        <v>2016</v>
      </c>
      <c r="K1097" s="8" t="s">
        <v>493</v>
      </c>
      <c r="L1097" s="8">
        <v>36102.448136999999</v>
      </c>
      <c r="M1097" s="8" t="s">
        <v>494</v>
      </c>
      <c r="N1097" s="8" t="s">
        <v>495</v>
      </c>
      <c r="O1097" s="8" t="s">
        <v>681</v>
      </c>
    </row>
    <row r="1098" spans="1:15" ht="15.5" hidden="1" x14ac:dyDescent="0.35">
      <c r="A1098" s="8" t="s">
        <v>677</v>
      </c>
      <c r="B1098" s="8" t="s">
        <v>678</v>
      </c>
      <c r="C1098" s="9" t="s">
        <v>601</v>
      </c>
      <c r="D1098" s="8" t="s">
        <v>215</v>
      </c>
      <c r="E1098" s="8">
        <v>6110</v>
      </c>
      <c r="F1098" s="8" t="s">
        <v>490</v>
      </c>
      <c r="G1098" s="9" t="s">
        <v>679</v>
      </c>
      <c r="H1098" s="8" t="s">
        <v>680</v>
      </c>
      <c r="I1098" s="8">
        <v>2017</v>
      </c>
      <c r="J1098" s="8">
        <v>2017</v>
      </c>
      <c r="K1098" s="8" t="s">
        <v>493</v>
      </c>
      <c r="L1098" s="8">
        <v>39159.605755999997</v>
      </c>
      <c r="M1098" s="8" t="s">
        <v>494</v>
      </c>
      <c r="N1098" s="8" t="s">
        <v>495</v>
      </c>
      <c r="O1098" s="8" t="s">
        <v>681</v>
      </c>
    </row>
    <row r="1099" spans="1:15" ht="15.5" hidden="1" x14ac:dyDescent="0.35">
      <c r="A1099" s="8" t="s">
        <v>677</v>
      </c>
      <c r="B1099" s="8" t="s">
        <v>678</v>
      </c>
      <c r="C1099" s="9" t="s">
        <v>601</v>
      </c>
      <c r="D1099" s="8" t="s">
        <v>215</v>
      </c>
      <c r="E1099" s="8">
        <v>6110</v>
      </c>
      <c r="F1099" s="8" t="s">
        <v>490</v>
      </c>
      <c r="G1099" s="9" t="s">
        <v>679</v>
      </c>
      <c r="H1099" s="8" t="s">
        <v>680</v>
      </c>
      <c r="I1099" s="8">
        <v>2018</v>
      </c>
      <c r="J1099" s="8">
        <v>2018</v>
      </c>
      <c r="K1099" s="8" t="s">
        <v>493</v>
      </c>
      <c r="L1099" s="8">
        <v>40482.328890999997</v>
      </c>
      <c r="M1099" s="8" t="s">
        <v>494</v>
      </c>
      <c r="N1099" s="8" t="s">
        <v>495</v>
      </c>
      <c r="O1099" s="8" t="s">
        <v>681</v>
      </c>
    </row>
    <row r="1100" spans="1:15" ht="15.5" hidden="1" x14ac:dyDescent="0.35">
      <c r="A1100" s="8" t="s">
        <v>677</v>
      </c>
      <c r="B1100" s="8" t="s">
        <v>678</v>
      </c>
      <c r="C1100" s="9" t="s">
        <v>602</v>
      </c>
      <c r="D1100" s="8" t="s">
        <v>429</v>
      </c>
      <c r="E1100" s="8">
        <v>6110</v>
      </c>
      <c r="F1100" s="8" t="s">
        <v>490</v>
      </c>
      <c r="G1100" s="9" t="s">
        <v>679</v>
      </c>
      <c r="H1100" s="8" t="s">
        <v>680</v>
      </c>
      <c r="I1100" s="8">
        <v>2010</v>
      </c>
      <c r="J1100" s="8">
        <v>2010</v>
      </c>
      <c r="K1100" s="8" t="s">
        <v>493</v>
      </c>
      <c r="L1100" s="8">
        <v>73.481800000000007</v>
      </c>
      <c r="M1100" s="8" t="s">
        <v>494</v>
      </c>
      <c r="N1100" s="8" t="s">
        <v>495</v>
      </c>
      <c r="O1100" s="8" t="s">
        <v>681</v>
      </c>
    </row>
    <row r="1101" spans="1:15" ht="15.5" hidden="1" x14ac:dyDescent="0.35">
      <c r="A1101" s="8" t="s">
        <v>677</v>
      </c>
      <c r="B1101" s="8" t="s">
        <v>678</v>
      </c>
      <c r="C1101" s="9" t="s">
        <v>602</v>
      </c>
      <c r="D1101" s="8" t="s">
        <v>429</v>
      </c>
      <c r="E1101" s="8">
        <v>6110</v>
      </c>
      <c r="F1101" s="8" t="s">
        <v>490</v>
      </c>
      <c r="G1101" s="9" t="s">
        <v>679</v>
      </c>
      <c r="H1101" s="8" t="s">
        <v>680</v>
      </c>
      <c r="I1101" s="8">
        <v>2011</v>
      </c>
      <c r="J1101" s="8">
        <v>2011</v>
      </c>
      <c r="K1101" s="8" t="s">
        <v>493</v>
      </c>
      <c r="L1101" s="8">
        <v>81.821700000000007</v>
      </c>
      <c r="M1101" s="8" t="s">
        <v>494</v>
      </c>
      <c r="N1101" s="8" t="s">
        <v>495</v>
      </c>
      <c r="O1101" s="8" t="s">
        <v>681</v>
      </c>
    </row>
    <row r="1102" spans="1:15" ht="15.5" hidden="1" x14ac:dyDescent="0.35">
      <c r="A1102" s="8" t="s">
        <v>677</v>
      </c>
      <c r="B1102" s="8" t="s">
        <v>678</v>
      </c>
      <c r="C1102" s="9" t="s">
        <v>602</v>
      </c>
      <c r="D1102" s="8" t="s">
        <v>429</v>
      </c>
      <c r="E1102" s="8">
        <v>6110</v>
      </c>
      <c r="F1102" s="8" t="s">
        <v>490</v>
      </c>
      <c r="G1102" s="9" t="s">
        <v>679</v>
      </c>
      <c r="H1102" s="8" t="s">
        <v>680</v>
      </c>
      <c r="I1102" s="8">
        <v>2012</v>
      </c>
      <c r="J1102" s="8">
        <v>2012</v>
      </c>
      <c r="K1102" s="8" t="s">
        <v>493</v>
      </c>
      <c r="L1102" s="8">
        <v>91.523700000000005</v>
      </c>
      <c r="M1102" s="8" t="s">
        <v>494</v>
      </c>
      <c r="N1102" s="8" t="s">
        <v>495</v>
      </c>
      <c r="O1102" s="8" t="s">
        <v>681</v>
      </c>
    </row>
    <row r="1103" spans="1:15" ht="15.5" hidden="1" x14ac:dyDescent="0.35">
      <c r="A1103" s="8" t="s">
        <v>677</v>
      </c>
      <c r="B1103" s="8" t="s">
        <v>678</v>
      </c>
      <c r="C1103" s="9" t="s">
        <v>602</v>
      </c>
      <c r="D1103" s="8" t="s">
        <v>429</v>
      </c>
      <c r="E1103" s="8">
        <v>6110</v>
      </c>
      <c r="F1103" s="8" t="s">
        <v>490</v>
      </c>
      <c r="G1103" s="9" t="s">
        <v>679</v>
      </c>
      <c r="H1103" s="8" t="s">
        <v>680</v>
      </c>
      <c r="I1103" s="8">
        <v>2013</v>
      </c>
      <c r="J1103" s="8">
        <v>2013</v>
      </c>
      <c r="K1103" s="8" t="s">
        <v>493</v>
      </c>
      <c r="L1103" s="8">
        <v>83.148700000000005</v>
      </c>
      <c r="M1103" s="8" t="s">
        <v>494</v>
      </c>
      <c r="N1103" s="8" t="s">
        <v>495</v>
      </c>
      <c r="O1103" s="8" t="s">
        <v>681</v>
      </c>
    </row>
    <row r="1104" spans="1:15" ht="15.5" hidden="1" x14ac:dyDescent="0.35">
      <c r="A1104" s="8" t="s">
        <v>677</v>
      </c>
      <c r="B1104" s="8" t="s">
        <v>678</v>
      </c>
      <c r="C1104" s="9" t="s">
        <v>602</v>
      </c>
      <c r="D1104" s="8" t="s">
        <v>429</v>
      </c>
      <c r="E1104" s="8">
        <v>6110</v>
      </c>
      <c r="F1104" s="8" t="s">
        <v>490</v>
      </c>
      <c r="G1104" s="9" t="s">
        <v>679</v>
      </c>
      <c r="H1104" s="8" t="s">
        <v>680</v>
      </c>
      <c r="I1104" s="8">
        <v>2014</v>
      </c>
      <c r="J1104" s="8">
        <v>2014</v>
      </c>
      <c r="K1104" s="8" t="s">
        <v>493</v>
      </c>
      <c r="L1104" s="8">
        <v>78.7517</v>
      </c>
      <c r="M1104" s="8" t="s">
        <v>494</v>
      </c>
      <c r="N1104" s="8" t="s">
        <v>495</v>
      </c>
      <c r="O1104" s="8" t="s">
        <v>681</v>
      </c>
    </row>
    <row r="1105" spans="1:15" ht="15.5" hidden="1" x14ac:dyDescent="0.35">
      <c r="A1105" s="8" t="s">
        <v>677</v>
      </c>
      <c r="B1105" s="8" t="s">
        <v>678</v>
      </c>
      <c r="C1105" s="9" t="s">
        <v>602</v>
      </c>
      <c r="D1105" s="8" t="s">
        <v>429</v>
      </c>
      <c r="E1105" s="8">
        <v>6110</v>
      </c>
      <c r="F1105" s="8" t="s">
        <v>490</v>
      </c>
      <c r="G1105" s="9" t="s">
        <v>679</v>
      </c>
      <c r="H1105" s="8" t="s">
        <v>680</v>
      </c>
      <c r="I1105" s="8">
        <v>2015</v>
      </c>
      <c r="J1105" s="8">
        <v>2015</v>
      </c>
      <c r="K1105" s="8" t="s">
        <v>493</v>
      </c>
      <c r="L1105" s="8">
        <v>82.136499999999998</v>
      </c>
      <c r="M1105" s="8" t="s">
        <v>494</v>
      </c>
      <c r="N1105" s="8" t="s">
        <v>495</v>
      </c>
      <c r="O1105" s="8" t="s">
        <v>681</v>
      </c>
    </row>
    <row r="1106" spans="1:15" ht="15.5" hidden="1" x14ac:dyDescent="0.35">
      <c r="A1106" s="8" t="s">
        <v>677</v>
      </c>
      <c r="B1106" s="8" t="s">
        <v>678</v>
      </c>
      <c r="C1106" s="9" t="s">
        <v>602</v>
      </c>
      <c r="D1106" s="8" t="s">
        <v>429</v>
      </c>
      <c r="E1106" s="8">
        <v>6110</v>
      </c>
      <c r="F1106" s="8" t="s">
        <v>490</v>
      </c>
      <c r="G1106" s="9" t="s">
        <v>679</v>
      </c>
      <c r="H1106" s="8" t="s">
        <v>680</v>
      </c>
      <c r="I1106" s="8">
        <v>2016</v>
      </c>
      <c r="J1106" s="8">
        <v>2016</v>
      </c>
      <c r="K1106" s="8" t="s">
        <v>493</v>
      </c>
      <c r="L1106" s="8">
        <v>89.3339</v>
      </c>
      <c r="M1106" s="8" t="s">
        <v>494</v>
      </c>
      <c r="N1106" s="8" t="s">
        <v>495</v>
      </c>
      <c r="O1106" s="8" t="s">
        <v>681</v>
      </c>
    </row>
    <row r="1107" spans="1:15" ht="15.5" hidden="1" x14ac:dyDescent="0.35">
      <c r="A1107" s="8" t="s">
        <v>677</v>
      </c>
      <c r="B1107" s="8" t="s">
        <v>678</v>
      </c>
      <c r="C1107" s="9" t="s">
        <v>602</v>
      </c>
      <c r="D1107" s="8" t="s">
        <v>429</v>
      </c>
      <c r="E1107" s="8">
        <v>6110</v>
      </c>
      <c r="F1107" s="8" t="s">
        <v>490</v>
      </c>
      <c r="G1107" s="9" t="s">
        <v>679</v>
      </c>
      <c r="H1107" s="8" t="s">
        <v>680</v>
      </c>
      <c r="I1107" s="8">
        <v>2017</v>
      </c>
      <c r="J1107" s="8">
        <v>2017</v>
      </c>
      <c r="K1107" s="8" t="s">
        <v>493</v>
      </c>
      <c r="L1107" s="8">
        <v>94.029186999999993</v>
      </c>
      <c r="M1107" s="8" t="s">
        <v>494</v>
      </c>
      <c r="N1107" s="8" t="s">
        <v>495</v>
      </c>
      <c r="O1107" s="8" t="s">
        <v>681</v>
      </c>
    </row>
    <row r="1108" spans="1:15" ht="15.5" hidden="1" x14ac:dyDescent="0.35">
      <c r="A1108" s="8" t="s">
        <v>677</v>
      </c>
      <c r="B1108" s="8" t="s">
        <v>678</v>
      </c>
      <c r="C1108" s="9" t="s">
        <v>602</v>
      </c>
      <c r="D1108" s="8" t="s">
        <v>429</v>
      </c>
      <c r="E1108" s="8">
        <v>6110</v>
      </c>
      <c r="F1108" s="8" t="s">
        <v>490</v>
      </c>
      <c r="G1108" s="9" t="s">
        <v>679</v>
      </c>
      <c r="H1108" s="8" t="s">
        <v>680</v>
      </c>
      <c r="I1108" s="8">
        <v>2018</v>
      </c>
      <c r="J1108" s="8">
        <v>2018</v>
      </c>
      <c r="K1108" s="8" t="s">
        <v>493</v>
      </c>
      <c r="L1108" s="8">
        <v>97.720917999999998</v>
      </c>
      <c r="M1108" s="8" t="s">
        <v>494</v>
      </c>
      <c r="N1108" s="8" t="s">
        <v>495</v>
      </c>
      <c r="O1108" s="8" t="s">
        <v>681</v>
      </c>
    </row>
    <row r="1109" spans="1:15" ht="15.5" hidden="1" x14ac:dyDescent="0.35">
      <c r="A1109" s="8" t="s">
        <v>677</v>
      </c>
      <c r="B1109" s="8" t="s">
        <v>678</v>
      </c>
      <c r="C1109" s="9" t="s">
        <v>603</v>
      </c>
      <c r="D1109" s="8" t="s">
        <v>217</v>
      </c>
      <c r="E1109" s="8">
        <v>6110</v>
      </c>
      <c r="F1109" s="8" t="s">
        <v>490</v>
      </c>
      <c r="G1109" s="9" t="s">
        <v>679</v>
      </c>
      <c r="H1109" s="8" t="s">
        <v>680</v>
      </c>
      <c r="I1109" s="8">
        <v>2010</v>
      </c>
      <c r="J1109" s="8">
        <v>2010</v>
      </c>
      <c r="K1109" s="8" t="s">
        <v>493</v>
      </c>
      <c r="L1109" s="8">
        <v>843.512067</v>
      </c>
      <c r="M1109" s="8" t="s">
        <v>494</v>
      </c>
      <c r="N1109" s="8" t="s">
        <v>495</v>
      </c>
      <c r="O1109" s="8" t="s">
        <v>681</v>
      </c>
    </row>
    <row r="1110" spans="1:15" ht="15.5" hidden="1" x14ac:dyDescent="0.35">
      <c r="A1110" s="8" t="s">
        <v>677</v>
      </c>
      <c r="B1110" s="8" t="s">
        <v>678</v>
      </c>
      <c r="C1110" s="9" t="s">
        <v>603</v>
      </c>
      <c r="D1110" s="8" t="s">
        <v>217</v>
      </c>
      <c r="E1110" s="8">
        <v>6110</v>
      </c>
      <c r="F1110" s="8" t="s">
        <v>490</v>
      </c>
      <c r="G1110" s="9" t="s">
        <v>679</v>
      </c>
      <c r="H1110" s="8" t="s">
        <v>680</v>
      </c>
      <c r="I1110" s="8">
        <v>2011</v>
      </c>
      <c r="J1110" s="8">
        <v>2011</v>
      </c>
      <c r="K1110" s="8" t="s">
        <v>493</v>
      </c>
      <c r="L1110" s="8">
        <v>1072.977488</v>
      </c>
      <c r="M1110" s="8" t="s">
        <v>494</v>
      </c>
      <c r="N1110" s="8" t="s">
        <v>495</v>
      </c>
      <c r="O1110" s="8" t="s">
        <v>681</v>
      </c>
    </row>
    <row r="1111" spans="1:15" ht="15.5" hidden="1" x14ac:dyDescent="0.35">
      <c r="A1111" s="8" t="s">
        <v>677</v>
      </c>
      <c r="B1111" s="8" t="s">
        <v>678</v>
      </c>
      <c r="C1111" s="9" t="s">
        <v>603</v>
      </c>
      <c r="D1111" s="8" t="s">
        <v>217</v>
      </c>
      <c r="E1111" s="8">
        <v>6110</v>
      </c>
      <c r="F1111" s="8" t="s">
        <v>490</v>
      </c>
      <c r="G1111" s="9" t="s">
        <v>679</v>
      </c>
      <c r="H1111" s="8" t="s">
        <v>680</v>
      </c>
      <c r="I1111" s="8">
        <v>2012</v>
      </c>
      <c r="J1111" s="8">
        <v>2012</v>
      </c>
      <c r="K1111" s="8" t="s">
        <v>493</v>
      </c>
      <c r="L1111" s="8">
        <v>1383.9258090000001</v>
      </c>
      <c r="M1111" s="8" t="s">
        <v>494</v>
      </c>
      <c r="N1111" s="8" t="s">
        <v>495</v>
      </c>
      <c r="O1111" s="8" t="s">
        <v>681</v>
      </c>
    </row>
    <row r="1112" spans="1:15" ht="15.5" hidden="1" x14ac:dyDescent="0.35">
      <c r="A1112" s="8" t="s">
        <v>677</v>
      </c>
      <c r="B1112" s="8" t="s">
        <v>678</v>
      </c>
      <c r="C1112" s="9" t="s">
        <v>603</v>
      </c>
      <c r="D1112" s="8" t="s">
        <v>217</v>
      </c>
      <c r="E1112" s="8">
        <v>6110</v>
      </c>
      <c r="F1112" s="8" t="s">
        <v>490</v>
      </c>
      <c r="G1112" s="9" t="s">
        <v>679</v>
      </c>
      <c r="H1112" s="8" t="s">
        <v>680</v>
      </c>
      <c r="I1112" s="8">
        <v>2013</v>
      </c>
      <c r="J1112" s="8">
        <v>2013</v>
      </c>
      <c r="K1112" s="8" t="s">
        <v>493</v>
      </c>
      <c r="L1112" s="8">
        <v>1687.7705800000001</v>
      </c>
      <c r="M1112" s="8" t="s">
        <v>494</v>
      </c>
      <c r="N1112" s="8" t="s">
        <v>495</v>
      </c>
      <c r="O1112" s="8" t="s">
        <v>681</v>
      </c>
    </row>
    <row r="1113" spans="1:15" ht="15.5" hidden="1" x14ac:dyDescent="0.35">
      <c r="A1113" s="8" t="s">
        <v>677</v>
      </c>
      <c r="B1113" s="8" t="s">
        <v>678</v>
      </c>
      <c r="C1113" s="9" t="s">
        <v>603</v>
      </c>
      <c r="D1113" s="8" t="s">
        <v>217</v>
      </c>
      <c r="E1113" s="8">
        <v>6110</v>
      </c>
      <c r="F1113" s="8" t="s">
        <v>490</v>
      </c>
      <c r="G1113" s="9" t="s">
        <v>679</v>
      </c>
      <c r="H1113" s="8" t="s">
        <v>680</v>
      </c>
      <c r="I1113" s="8">
        <v>2014</v>
      </c>
      <c r="J1113" s="8">
        <v>2014</v>
      </c>
      <c r="K1113" s="8" t="s">
        <v>493</v>
      </c>
      <c r="L1113" s="8">
        <v>1631.1661039999999</v>
      </c>
      <c r="M1113" s="8" t="s">
        <v>494</v>
      </c>
      <c r="N1113" s="8" t="s">
        <v>495</v>
      </c>
      <c r="O1113" s="8" t="s">
        <v>681</v>
      </c>
    </row>
    <row r="1114" spans="1:15" ht="15.5" hidden="1" x14ac:dyDescent="0.35">
      <c r="A1114" s="8" t="s">
        <v>677</v>
      </c>
      <c r="B1114" s="8" t="s">
        <v>678</v>
      </c>
      <c r="C1114" s="9" t="s">
        <v>603</v>
      </c>
      <c r="D1114" s="8" t="s">
        <v>217</v>
      </c>
      <c r="E1114" s="8">
        <v>6110</v>
      </c>
      <c r="F1114" s="8" t="s">
        <v>490</v>
      </c>
      <c r="G1114" s="9" t="s">
        <v>679</v>
      </c>
      <c r="H1114" s="8" t="s">
        <v>680</v>
      </c>
      <c r="I1114" s="8">
        <v>2015</v>
      </c>
      <c r="J1114" s="8">
        <v>2015</v>
      </c>
      <c r="K1114" s="8" t="s">
        <v>493</v>
      </c>
      <c r="L1114" s="8">
        <v>1569.2968659999999</v>
      </c>
      <c r="M1114" s="8" t="s">
        <v>494</v>
      </c>
      <c r="N1114" s="8" t="s">
        <v>495</v>
      </c>
      <c r="O1114" s="8" t="s">
        <v>681</v>
      </c>
    </row>
    <row r="1115" spans="1:15" ht="15.5" hidden="1" x14ac:dyDescent="0.35">
      <c r="A1115" s="8" t="s">
        <v>677</v>
      </c>
      <c r="B1115" s="8" t="s">
        <v>678</v>
      </c>
      <c r="C1115" s="9" t="s">
        <v>603</v>
      </c>
      <c r="D1115" s="8" t="s">
        <v>217</v>
      </c>
      <c r="E1115" s="8">
        <v>6110</v>
      </c>
      <c r="F1115" s="8" t="s">
        <v>490</v>
      </c>
      <c r="G1115" s="9" t="s">
        <v>679</v>
      </c>
      <c r="H1115" s="8" t="s">
        <v>680</v>
      </c>
      <c r="I1115" s="8">
        <v>2016</v>
      </c>
      <c r="J1115" s="8">
        <v>2016</v>
      </c>
      <c r="K1115" s="8" t="s">
        <v>493</v>
      </c>
      <c r="L1115" s="8">
        <v>1307.658715</v>
      </c>
      <c r="M1115" s="8" t="s">
        <v>494</v>
      </c>
      <c r="N1115" s="8" t="s">
        <v>495</v>
      </c>
      <c r="O1115" s="8" t="s">
        <v>681</v>
      </c>
    </row>
    <row r="1116" spans="1:15" ht="15.5" hidden="1" x14ac:dyDescent="0.35">
      <c r="A1116" s="8" t="s">
        <v>677</v>
      </c>
      <c r="B1116" s="8" t="s">
        <v>678</v>
      </c>
      <c r="C1116" s="9" t="s">
        <v>603</v>
      </c>
      <c r="D1116" s="8" t="s">
        <v>217</v>
      </c>
      <c r="E1116" s="8">
        <v>6110</v>
      </c>
      <c r="F1116" s="8" t="s">
        <v>490</v>
      </c>
      <c r="G1116" s="9" t="s">
        <v>679</v>
      </c>
      <c r="H1116" s="8" t="s">
        <v>680</v>
      </c>
      <c r="I1116" s="8">
        <v>2017</v>
      </c>
      <c r="J1116" s="8">
        <v>2017</v>
      </c>
      <c r="K1116" s="8" t="s">
        <v>493</v>
      </c>
      <c r="L1116" s="8">
        <v>1182.8944650000001</v>
      </c>
      <c r="M1116" s="8" t="s">
        <v>494</v>
      </c>
      <c r="N1116" s="8" t="s">
        <v>495</v>
      </c>
      <c r="O1116" s="8" t="s">
        <v>681</v>
      </c>
    </row>
    <row r="1117" spans="1:15" ht="15.5" hidden="1" x14ac:dyDescent="0.35">
      <c r="A1117" s="8" t="s">
        <v>677</v>
      </c>
      <c r="B1117" s="8" t="s">
        <v>678</v>
      </c>
      <c r="C1117" s="9" t="s">
        <v>603</v>
      </c>
      <c r="D1117" s="8" t="s">
        <v>217</v>
      </c>
      <c r="E1117" s="8">
        <v>6110</v>
      </c>
      <c r="F1117" s="8" t="s">
        <v>490</v>
      </c>
      <c r="G1117" s="9" t="s">
        <v>679</v>
      </c>
      <c r="H1117" s="8" t="s">
        <v>680</v>
      </c>
      <c r="I1117" s="8">
        <v>2018</v>
      </c>
      <c r="J1117" s="8">
        <v>2018</v>
      </c>
      <c r="K1117" s="8" t="s">
        <v>493</v>
      </c>
      <c r="L1117" s="8">
        <v>1419.2034229999999</v>
      </c>
      <c r="M1117" s="8" t="s">
        <v>494</v>
      </c>
      <c r="N1117" s="8" t="s">
        <v>495</v>
      </c>
      <c r="O1117" s="8" t="s">
        <v>681</v>
      </c>
    </row>
    <row r="1118" spans="1:15" ht="15.5" hidden="1" x14ac:dyDescent="0.35">
      <c r="A1118" s="8" t="s">
        <v>677</v>
      </c>
      <c r="B1118" s="8" t="s">
        <v>678</v>
      </c>
      <c r="C1118" s="9" t="s">
        <v>604</v>
      </c>
      <c r="D1118" s="8" t="s">
        <v>605</v>
      </c>
      <c r="E1118" s="8">
        <v>6110</v>
      </c>
      <c r="F1118" s="8" t="s">
        <v>490</v>
      </c>
      <c r="G1118" s="9" t="s">
        <v>679</v>
      </c>
      <c r="H1118" s="8" t="s">
        <v>680</v>
      </c>
      <c r="I1118" s="8">
        <v>2010</v>
      </c>
      <c r="J1118" s="8">
        <v>2010</v>
      </c>
      <c r="K1118" s="8" t="s">
        <v>493</v>
      </c>
      <c r="L1118" s="8">
        <v>317.72942699999999</v>
      </c>
      <c r="M1118" s="8" t="s">
        <v>494</v>
      </c>
      <c r="N1118" s="8" t="s">
        <v>495</v>
      </c>
      <c r="O1118" s="8" t="s">
        <v>681</v>
      </c>
    </row>
    <row r="1119" spans="1:15" ht="15.5" hidden="1" x14ac:dyDescent="0.35">
      <c r="A1119" s="8" t="s">
        <v>677</v>
      </c>
      <c r="B1119" s="8" t="s">
        <v>678</v>
      </c>
      <c r="C1119" s="9" t="s">
        <v>604</v>
      </c>
      <c r="D1119" s="8" t="s">
        <v>605</v>
      </c>
      <c r="E1119" s="8">
        <v>6110</v>
      </c>
      <c r="F1119" s="8" t="s">
        <v>490</v>
      </c>
      <c r="G1119" s="9" t="s">
        <v>679</v>
      </c>
      <c r="H1119" s="8" t="s">
        <v>680</v>
      </c>
      <c r="I1119" s="8">
        <v>2011</v>
      </c>
      <c r="J1119" s="8">
        <v>2011</v>
      </c>
      <c r="K1119" s="8" t="s">
        <v>493</v>
      </c>
      <c r="L1119" s="8">
        <v>366.43925100000001</v>
      </c>
      <c r="M1119" s="8" t="s">
        <v>494</v>
      </c>
      <c r="N1119" s="8" t="s">
        <v>495</v>
      </c>
      <c r="O1119" s="8" t="s">
        <v>681</v>
      </c>
    </row>
    <row r="1120" spans="1:15" ht="15.5" hidden="1" x14ac:dyDescent="0.35">
      <c r="A1120" s="8" t="s">
        <v>677</v>
      </c>
      <c r="B1120" s="8" t="s">
        <v>678</v>
      </c>
      <c r="C1120" s="9" t="s">
        <v>604</v>
      </c>
      <c r="D1120" s="8" t="s">
        <v>605</v>
      </c>
      <c r="E1120" s="8">
        <v>6110</v>
      </c>
      <c r="F1120" s="8" t="s">
        <v>490</v>
      </c>
      <c r="G1120" s="9" t="s">
        <v>679</v>
      </c>
      <c r="H1120" s="8" t="s">
        <v>680</v>
      </c>
      <c r="I1120" s="8">
        <v>2012</v>
      </c>
      <c r="J1120" s="8">
        <v>2012</v>
      </c>
      <c r="K1120" s="8" t="s">
        <v>493</v>
      </c>
      <c r="L1120" s="8">
        <v>304.64081900000002</v>
      </c>
      <c r="M1120" s="8" t="s">
        <v>494</v>
      </c>
      <c r="N1120" s="8" t="s">
        <v>495</v>
      </c>
      <c r="O1120" s="8" t="s">
        <v>681</v>
      </c>
    </row>
    <row r="1121" spans="1:15" ht="15.5" hidden="1" x14ac:dyDescent="0.35">
      <c r="A1121" s="8" t="s">
        <v>677</v>
      </c>
      <c r="B1121" s="8" t="s">
        <v>678</v>
      </c>
      <c r="C1121" s="9" t="s">
        <v>604</v>
      </c>
      <c r="D1121" s="8" t="s">
        <v>605</v>
      </c>
      <c r="E1121" s="8">
        <v>6110</v>
      </c>
      <c r="F1121" s="8" t="s">
        <v>490</v>
      </c>
      <c r="G1121" s="9" t="s">
        <v>679</v>
      </c>
      <c r="H1121" s="8" t="s">
        <v>680</v>
      </c>
      <c r="I1121" s="8">
        <v>2013</v>
      </c>
      <c r="J1121" s="8">
        <v>2013</v>
      </c>
      <c r="K1121" s="8" t="s">
        <v>493</v>
      </c>
      <c r="L1121" s="8">
        <v>358.75550199999998</v>
      </c>
      <c r="M1121" s="8" t="s">
        <v>494</v>
      </c>
      <c r="N1121" s="8" t="s">
        <v>495</v>
      </c>
      <c r="O1121" s="8" t="s">
        <v>681</v>
      </c>
    </row>
    <row r="1122" spans="1:15" ht="15.5" hidden="1" x14ac:dyDescent="0.35">
      <c r="A1122" s="8" t="s">
        <v>677</v>
      </c>
      <c r="B1122" s="8" t="s">
        <v>678</v>
      </c>
      <c r="C1122" s="9" t="s">
        <v>604</v>
      </c>
      <c r="D1122" s="8" t="s">
        <v>605</v>
      </c>
      <c r="E1122" s="8">
        <v>6110</v>
      </c>
      <c r="F1122" s="8" t="s">
        <v>490</v>
      </c>
      <c r="G1122" s="9" t="s">
        <v>679</v>
      </c>
      <c r="H1122" s="8" t="s">
        <v>680</v>
      </c>
      <c r="I1122" s="8">
        <v>2014</v>
      </c>
      <c r="J1122" s="8">
        <v>2014</v>
      </c>
      <c r="K1122" s="8" t="s">
        <v>493</v>
      </c>
      <c r="L1122" s="8">
        <v>371.61812099999997</v>
      </c>
      <c r="M1122" s="8" t="s">
        <v>494</v>
      </c>
      <c r="N1122" s="8" t="s">
        <v>495</v>
      </c>
      <c r="O1122" s="8" t="s">
        <v>681</v>
      </c>
    </row>
    <row r="1123" spans="1:15" ht="15.5" hidden="1" x14ac:dyDescent="0.35">
      <c r="A1123" s="8" t="s">
        <v>677</v>
      </c>
      <c r="B1123" s="8" t="s">
        <v>678</v>
      </c>
      <c r="C1123" s="9" t="s">
        <v>604</v>
      </c>
      <c r="D1123" s="8" t="s">
        <v>605</v>
      </c>
      <c r="E1123" s="8">
        <v>6110</v>
      </c>
      <c r="F1123" s="8" t="s">
        <v>490</v>
      </c>
      <c r="G1123" s="9" t="s">
        <v>679</v>
      </c>
      <c r="H1123" s="8" t="s">
        <v>680</v>
      </c>
      <c r="I1123" s="8">
        <v>2015</v>
      </c>
      <c r="J1123" s="8">
        <v>2015</v>
      </c>
      <c r="K1123" s="8" t="s">
        <v>493</v>
      </c>
      <c r="L1123" s="8">
        <v>326.73107299999998</v>
      </c>
      <c r="M1123" s="8" t="s">
        <v>494</v>
      </c>
      <c r="N1123" s="8" t="s">
        <v>495</v>
      </c>
      <c r="O1123" s="8" t="s">
        <v>681</v>
      </c>
    </row>
    <row r="1124" spans="1:15" ht="15.5" hidden="1" x14ac:dyDescent="0.35">
      <c r="A1124" s="8" t="s">
        <v>677</v>
      </c>
      <c r="B1124" s="8" t="s">
        <v>678</v>
      </c>
      <c r="C1124" s="9" t="s">
        <v>604</v>
      </c>
      <c r="D1124" s="8" t="s">
        <v>605</v>
      </c>
      <c r="E1124" s="8">
        <v>6110</v>
      </c>
      <c r="F1124" s="8" t="s">
        <v>490</v>
      </c>
      <c r="G1124" s="9" t="s">
        <v>679</v>
      </c>
      <c r="H1124" s="8" t="s">
        <v>680</v>
      </c>
      <c r="I1124" s="8">
        <v>2016</v>
      </c>
      <c r="J1124" s="8">
        <v>2016</v>
      </c>
      <c r="K1124" s="8" t="s">
        <v>493</v>
      </c>
      <c r="L1124" s="8">
        <v>326.65737100000001</v>
      </c>
      <c r="M1124" s="8" t="s">
        <v>494</v>
      </c>
      <c r="N1124" s="8" t="s">
        <v>495</v>
      </c>
      <c r="O1124" s="8" t="s">
        <v>681</v>
      </c>
    </row>
    <row r="1125" spans="1:15" ht="15.5" hidden="1" x14ac:dyDescent="0.35">
      <c r="A1125" s="8" t="s">
        <v>677</v>
      </c>
      <c r="B1125" s="8" t="s">
        <v>678</v>
      </c>
      <c r="C1125" s="9" t="s">
        <v>604</v>
      </c>
      <c r="D1125" s="8" t="s">
        <v>605</v>
      </c>
      <c r="E1125" s="8">
        <v>6110</v>
      </c>
      <c r="F1125" s="8" t="s">
        <v>490</v>
      </c>
      <c r="G1125" s="9" t="s">
        <v>679</v>
      </c>
      <c r="H1125" s="8" t="s">
        <v>680</v>
      </c>
      <c r="I1125" s="8">
        <v>2017</v>
      </c>
      <c r="J1125" s="8">
        <v>2017</v>
      </c>
      <c r="K1125" s="8" t="s">
        <v>493</v>
      </c>
      <c r="L1125" s="8">
        <v>332.86620699999997</v>
      </c>
      <c r="M1125" s="8" t="s">
        <v>494</v>
      </c>
      <c r="N1125" s="8" t="s">
        <v>495</v>
      </c>
      <c r="O1125" s="8" t="s">
        <v>681</v>
      </c>
    </row>
    <row r="1126" spans="1:15" ht="15.5" hidden="1" x14ac:dyDescent="0.35">
      <c r="A1126" s="8" t="s">
        <v>677</v>
      </c>
      <c r="B1126" s="8" t="s">
        <v>678</v>
      </c>
      <c r="C1126" s="9" t="s">
        <v>604</v>
      </c>
      <c r="D1126" s="8" t="s">
        <v>605</v>
      </c>
      <c r="E1126" s="8">
        <v>6110</v>
      </c>
      <c r="F1126" s="8" t="s">
        <v>490</v>
      </c>
      <c r="G1126" s="9" t="s">
        <v>679</v>
      </c>
      <c r="H1126" s="8" t="s">
        <v>680</v>
      </c>
      <c r="I1126" s="8">
        <v>2018</v>
      </c>
      <c r="J1126" s="8">
        <v>2018</v>
      </c>
      <c r="K1126" s="8" t="s">
        <v>493</v>
      </c>
      <c r="L1126" s="8">
        <v>370.74059199999999</v>
      </c>
      <c r="M1126" s="8" t="s">
        <v>494</v>
      </c>
      <c r="N1126" s="8" t="s">
        <v>495</v>
      </c>
      <c r="O1126" s="8" t="s">
        <v>681</v>
      </c>
    </row>
    <row r="1127" spans="1:15" ht="15.5" hidden="1" x14ac:dyDescent="0.35">
      <c r="A1127" s="8" t="s">
        <v>677</v>
      </c>
      <c r="B1127" s="8" t="s">
        <v>678</v>
      </c>
      <c r="C1127" s="9" t="s">
        <v>727</v>
      </c>
      <c r="D1127" s="8" t="s">
        <v>728</v>
      </c>
      <c r="E1127" s="8">
        <v>6110</v>
      </c>
      <c r="F1127" s="8" t="s">
        <v>490</v>
      </c>
      <c r="G1127" s="9" t="s">
        <v>679</v>
      </c>
      <c r="H1127" s="8" t="s">
        <v>680</v>
      </c>
      <c r="I1127" s="8">
        <v>2010</v>
      </c>
      <c r="J1127" s="8">
        <v>2010</v>
      </c>
      <c r="K1127" s="8" t="s">
        <v>493</v>
      </c>
      <c r="L1127" s="8">
        <v>0.54074100000000003</v>
      </c>
      <c r="M1127" s="8" t="s">
        <v>494</v>
      </c>
      <c r="N1127" s="8" t="s">
        <v>495</v>
      </c>
      <c r="O1127" s="8" t="s">
        <v>681</v>
      </c>
    </row>
    <row r="1128" spans="1:15" ht="15.5" hidden="1" x14ac:dyDescent="0.35">
      <c r="A1128" s="8" t="s">
        <v>677</v>
      </c>
      <c r="B1128" s="8" t="s">
        <v>678</v>
      </c>
      <c r="C1128" s="9" t="s">
        <v>727</v>
      </c>
      <c r="D1128" s="8" t="s">
        <v>728</v>
      </c>
      <c r="E1128" s="8">
        <v>6110</v>
      </c>
      <c r="F1128" s="8" t="s">
        <v>490</v>
      </c>
      <c r="G1128" s="9" t="s">
        <v>679</v>
      </c>
      <c r="H1128" s="8" t="s">
        <v>680</v>
      </c>
      <c r="I1128" s="8">
        <v>2011</v>
      </c>
      <c r="J1128" s="8">
        <v>2011</v>
      </c>
      <c r="K1128" s="8" t="s">
        <v>493</v>
      </c>
      <c r="L1128" s="8">
        <v>0.63333300000000003</v>
      </c>
      <c r="M1128" s="8" t="s">
        <v>494</v>
      </c>
      <c r="N1128" s="8" t="s">
        <v>495</v>
      </c>
      <c r="O1128" s="8" t="s">
        <v>681</v>
      </c>
    </row>
    <row r="1129" spans="1:15" ht="15.5" hidden="1" x14ac:dyDescent="0.35">
      <c r="A1129" s="8" t="s">
        <v>677</v>
      </c>
      <c r="B1129" s="8" t="s">
        <v>678</v>
      </c>
      <c r="C1129" s="9" t="s">
        <v>727</v>
      </c>
      <c r="D1129" s="8" t="s">
        <v>728</v>
      </c>
      <c r="E1129" s="8">
        <v>6110</v>
      </c>
      <c r="F1129" s="8" t="s">
        <v>490</v>
      </c>
      <c r="G1129" s="9" t="s">
        <v>679</v>
      </c>
      <c r="H1129" s="8" t="s">
        <v>680</v>
      </c>
      <c r="I1129" s="8">
        <v>2012</v>
      </c>
      <c r="J1129" s="8">
        <v>2012</v>
      </c>
      <c r="K1129" s="8" t="s">
        <v>493</v>
      </c>
      <c r="L1129" s="8">
        <v>0.78888899999999995</v>
      </c>
      <c r="M1129" s="8" t="s">
        <v>494</v>
      </c>
      <c r="N1129" s="8" t="s">
        <v>495</v>
      </c>
      <c r="O1129" s="8" t="s">
        <v>681</v>
      </c>
    </row>
    <row r="1130" spans="1:15" ht="15.5" hidden="1" x14ac:dyDescent="0.35">
      <c r="A1130" s="8" t="s">
        <v>677</v>
      </c>
      <c r="B1130" s="8" t="s">
        <v>678</v>
      </c>
      <c r="C1130" s="9" t="s">
        <v>727</v>
      </c>
      <c r="D1130" s="8" t="s">
        <v>728</v>
      </c>
      <c r="E1130" s="8">
        <v>6110</v>
      </c>
      <c r="F1130" s="8" t="s">
        <v>490</v>
      </c>
      <c r="G1130" s="9" t="s">
        <v>679</v>
      </c>
      <c r="H1130" s="8" t="s">
        <v>680</v>
      </c>
      <c r="I1130" s="8">
        <v>2013</v>
      </c>
      <c r="J1130" s="8">
        <v>2013</v>
      </c>
      <c r="K1130" s="8" t="s">
        <v>493</v>
      </c>
      <c r="L1130" s="8">
        <v>0.72963</v>
      </c>
      <c r="M1130" s="8" t="s">
        <v>494</v>
      </c>
      <c r="N1130" s="8" t="s">
        <v>495</v>
      </c>
      <c r="O1130" s="8" t="s">
        <v>681</v>
      </c>
    </row>
    <row r="1131" spans="1:15" ht="15.5" hidden="1" x14ac:dyDescent="0.35">
      <c r="A1131" s="8" t="s">
        <v>677</v>
      </c>
      <c r="B1131" s="8" t="s">
        <v>678</v>
      </c>
      <c r="C1131" s="9" t="s">
        <v>727</v>
      </c>
      <c r="D1131" s="8" t="s">
        <v>728</v>
      </c>
      <c r="E1131" s="8">
        <v>6110</v>
      </c>
      <c r="F1131" s="8" t="s">
        <v>490</v>
      </c>
      <c r="G1131" s="9" t="s">
        <v>679</v>
      </c>
      <c r="H1131" s="8" t="s">
        <v>680</v>
      </c>
      <c r="I1131" s="8">
        <v>2014</v>
      </c>
      <c r="J1131" s="8">
        <v>2014</v>
      </c>
      <c r="K1131" s="8" t="s">
        <v>493</v>
      </c>
      <c r="L1131" s="8">
        <v>0.82222200000000001</v>
      </c>
      <c r="M1131" s="8" t="s">
        <v>494</v>
      </c>
      <c r="N1131" s="8" t="s">
        <v>495</v>
      </c>
      <c r="O1131" s="8" t="s">
        <v>681</v>
      </c>
    </row>
    <row r="1132" spans="1:15" ht="15.5" hidden="1" x14ac:dyDescent="0.35">
      <c r="A1132" s="8" t="s">
        <v>677</v>
      </c>
      <c r="B1132" s="8" t="s">
        <v>678</v>
      </c>
      <c r="C1132" s="9" t="s">
        <v>727</v>
      </c>
      <c r="D1132" s="8" t="s">
        <v>728</v>
      </c>
      <c r="E1132" s="8">
        <v>6110</v>
      </c>
      <c r="F1132" s="8" t="s">
        <v>490</v>
      </c>
      <c r="G1132" s="9" t="s">
        <v>679</v>
      </c>
      <c r="H1132" s="8" t="s">
        <v>680</v>
      </c>
      <c r="I1132" s="8">
        <v>2015</v>
      </c>
      <c r="J1132" s="8">
        <v>2015</v>
      </c>
      <c r="K1132" s="8" t="s">
        <v>493</v>
      </c>
      <c r="L1132" s="8">
        <v>0.74444399999999999</v>
      </c>
      <c r="M1132" s="8" t="s">
        <v>494</v>
      </c>
      <c r="N1132" s="8" t="s">
        <v>495</v>
      </c>
      <c r="O1132" s="8" t="s">
        <v>681</v>
      </c>
    </row>
    <row r="1133" spans="1:15" ht="15.5" hidden="1" x14ac:dyDescent="0.35">
      <c r="A1133" s="8" t="s">
        <v>677</v>
      </c>
      <c r="B1133" s="8" t="s">
        <v>678</v>
      </c>
      <c r="C1133" s="9" t="s">
        <v>727</v>
      </c>
      <c r="D1133" s="8" t="s">
        <v>728</v>
      </c>
      <c r="E1133" s="8">
        <v>6110</v>
      </c>
      <c r="F1133" s="8" t="s">
        <v>490</v>
      </c>
      <c r="G1133" s="9" t="s">
        <v>679</v>
      </c>
      <c r="H1133" s="8" t="s">
        <v>680</v>
      </c>
      <c r="I1133" s="8">
        <v>2016</v>
      </c>
      <c r="J1133" s="8">
        <v>2016</v>
      </c>
      <c r="K1133" s="8" t="s">
        <v>493</v>
      </c>
      <c r="L1133" s="8">
        <v>0.83703700000000003</v>
      </c>
      <c r="M1133" s="8" t="s">
        <v>494</v>
      </c>
      <c r="N1133" s="8" t="s">
        <v>495</v>
      </c>
      <c r="O1133" s="8" t="s">
        <v>681</v>
      </c>
    </row>
    <row r="1134" spans="1:15" ht="15.5" hidden="1" x14ac:dyDescent="0.35">
      <c r="A1134" s="8" t="s">
        <v>677</v>
      </c>
      <c r="B1134" s="8" t="s">
        <v>678</v>
      </c>
      <c r="C1134" s="9" t="s">
        <v>727</v>
      </c>
      <c r="D1134" s="8" t="s">
        <v>728</v>
      </c>
      <c r="E1134" s="8">
        <v>6110</v>
      </c>
      <c r="F1134" s="8" t="s">
        <v>490</v>
      </c>
      <c r="G1134" s="9" t="s">
        <v>679</v>
      </c>
      <c r="H1134" s="8" t="s">
        <v>680</v>
      </c>
      <c r="I1134" s="8">
        <v>2017</v>
      </c>
      <c r="J1134" s="8">
        <v>2017</v>
      </c>
      <c r="K1134" s="8" t="s">
        <v>493</v>
      </c>
      <c r="L1134" s="8">
        <v>0.71851900000000002</v>
      </c>
      <c r="M1134" s="8" t="s">
        <v>494</v>
      </c>
      <c r="N1134" s="8" t="s">
        <v>495</v>
      </c>
      <c r="O1134" s="8" t="s">
        <v>681</v>
      </c>
    </row>
    <row r="1135" spans="1:15" ht="15.5" hidden="1" x14ac:dyDescent="0.35">
      <c r="A1135" s="8" t="s">
        <v>677</v>
      </c>
      <c r="B1135" s="8" t="s">
        <v>678</v>
      </c>
      <c r="C1135" s="9" t="s">
        <v>727</v>
      </c>
      <c r="D1135" s="8" t="s">
        <v>728</v>
      </c>
      <c r="E1135" s="8">
        <v>6110</v>
      </c>
      <c r="F1135" s="8" t="s">
        <v>490</v>
      </c>
      <c r="G1135" s="9" t="s">
        <v>679</v>
      </c>
      <c r="H1135" s="8" t="s">
        <v>680</v>
      </c>
      <c r="I1135" s="8">
        <v>2018</v>
      </c>
      <c r="J1135" s="8">
        <v>2018</v>
      </c>
      <c r="K1135" s="8" t="s">
        <v>493</v>
      </c>
      <c r="L1135" s="8">
        <v>0.79088099999999995</v>
      </c>
      <c r="M1135" s="8" t="s">
        <v>494</v>
      </c>
      <c r="N1135" s="8" t="s">
        <v>495</v>
      </c>
      <c r="O1135" s="8" t="s">
        <v>681</v>
      </c>
    </row>
    <row r="1136" spans="1:15" ht="15.5" hidden="1" x14ac:dyDescent="0.35">
      <c r="A1136" s="8" t="s">
        <v>677</v>
      </c>
      <c r="B1136" s="8" t="s">
        <v>678</v>
      </c>
      <c r="C1136" s="9" t="s">
        <v>606</v>
      </c>
      <c r="D1136" s="8" t="s">
        <v>219</v>
      </c>
      <c r="E1136" s="8">
        <v>6110</v>
      </c>
      <c r="F1136" s="8" t="s">
        <v>490</v>
      </c>
      <c r="G1136" s="9" t="s">
        <v>679</v>
      </c>
      <c r="H1136" s="8" t="s">
        <v>680</v>
      </c>
      <c r="I1136" s="8">
        <v>2010</v>
      </c>
      <c r="J1136" s="8">
        <v>2010</v>
      </c>
      <c r="K1136" s="8" t="s">
        <v>493</v>
      </c>
      <c r="L1136" s="8">
        <v>12065.593999999999</v>
      </c>
      <c r="M1136" s="8" t="s">
        <v>494</v>
      </c>
      <c r="N1136" s="8" t="s">
        <v>495</v>
      </c>
      <c r="O1136" s="8" t="s">
        <v>681</v>
      </c>
    </row>
    <row r="1137" spans="1:15" ht="15.5" hidden="1" x14ac:dyDescent="0.35">
      <c r="A1137" s="8" t="s">
        <v>677</v>
      </c>
      <c r="B1137" s="8" t="s">
        <v>678</v>
      </c>
      <c r="C1137" s="9" t="s">
        <v>606</v>
      </c>
      <c r="D1137" s="8" t="s">
        <v>219</v>
      </c>
      <c r="E1137" s="8">
        <v>6110</v>
      </c>
      <c r="F1137" s="8" t="s">
        <v>490</v>
      </c>
      <c r="G1137" s="9" t="s">
        <v>679</v>
      </c>
      <c r="H1137" s="8" t="s">
        <v>680</v>
      </c>
      <c r="I1137" s="8">
        <v>2011</v>
      </c>
      <c r="J1137" s="8">
        <v>2011</v>
      </c>
      <c r="K1137" s="8" t="s">
        <v>493</v>
      </c>
      <c r="L1137" s="8">
        <v>13299.83467</v>
      </c>
      <c r="M1137" s="8" t="s">
        <v>494</v>
      </c>
      <c r="N1137" s="8" t="s">
        <v>495</v>
      </c>
      <c r="O1137" s="8" t="s">
        <v>681</v>
      </c>
    </row>
    <row r="1138" spans="1:15" ht="15.5" hidden="1" x14ac:dyDescent="0.35">
      <c r="A1138" s="8" t="s">
        <v>677</v>
      </c>
      <c r="B1138" s="8" t="s">
        <v>678</v>
      </c>
      <c r="C1138" s="9" t="s">
        <v>606</v>
      </c>
      <c r="D1138" s="8" t="s">
        <v>219</v>
      </c>
      <c r="E1138" s="8">
        <v>6110</v>
      </c>
      <c r="F1138" s="8" t="s">
        <v>490</v>
      </c>
      <c r="G1138" s="9" t="s">
        <v>679</v>
      </c>
      <c r="H1138" s="8" t="s">
        <v>680</v>
      </c>
      <c r="I1138" s="8">
        <v>2012</v>
      </c>
      <c r="J1138" s="8">
        <v>2012</v>
      </c>
      <c r="K1138" s="8" t="s">
        <v>493</v>
      </c>
      <c r="L1138" s="8">
        <v>12115.745531</v>
      </c>
      <c r="M1138" s="8" t="s">
        <v>494</v>
      </c>
      <c r="N1138" s="8" t="s">
        <v>495</v>
      </c>
      <c r="O1138" s="8" t="s">
        <v>681</v>
      </c>
    </row>
    <row r="1139" spans="1:15" ht="15.5" hidden="1" x14ac:dyDescent="0.35">
      <c r="A1139" s="8" t="s">
        <v>677</v>
      </c>
      <c r="B1139" s="8" t="s">
        <v>678</v>
      </c>
      <c r="C1139" s="9" t="s">
        <v>606</v>
      </c>
      <c r="D1139" s="8" t="s">
        <v>219</v>
      </c>
      <c r="E1139" s="8">
        <v>6110</v>
      </c>
      <c r="F1139" s="8" t="s">
        <v>490</v>
      </c>
      <c r="G1139" s="9" t="s">
        <v>679</v>
      </c>
      <c r="H1139" s="8" t="s">
        <v>680</v>
      </c>
      <c r="I1139" s="8">
        <v>2013</v>
      </c>
      <c r="J1139" s="8">
        <v>2013</v>
      </c>
      <c r="K1139" s="8" t="s">
        <v>493</v>
      </c>
      <c r="L1139" s="8">
        <v>14303.485096</v>
      </c>
      <c r="M1139" s="8" t="s">
        <v>494</v>
      </c>
      <c r="N1139" s="8" t="s">
        <v>495</v>
      </c>
      <c r="O1139" s="8" t="s">
        <v>681</v>
      </c>
    </row>
    <row r="1140" spans="1:15" ht="15.5" hidden="1" x14ac:dyDescent="0.35">
      <c r="A1140" s="8" t="s">
        <v>677</v>
      </c>
      <c r="B1140" s="8" t="s">
        <v>678</v>
      </c>
      <c r="C1140" s="9" t="s">
        <v>606</v>
      </c>
      <c r="D1140" s="8" t="s">
        <v>219</v>
      </c>
      <c r="E1140" s="8">
        <v>6110</v>
      </c>
      <c r="F1140" s="8" t="s">
        <v>490</v>
      </c>
      <c r="G1140" s="9" t="s">
        <v>679</v>
      </c>
      <c r="H1140" s="8" t="s">
        <v>680</v>
      </c>
      <c r="I1140" s="8">
        <v>2014</v>
      </c>
      <c r="J1140" s="8">
        <v>2014</v>
      </c>
      <c r="K1140" s="8" t="s">
        <v>493</v>
      </c>
      <c r="L1140" s="8">
        <v>12836.150157</v>
      </c>
      <c r="M1140" s="8" t="s">
        <v>494</v>
      </c>
      <c r="N1140" s="8" t="s">
        <v>495</v>
      </c>
      <c r="O1140" s="8" t="s">
        <v>681</v>
      </c>
    </row>
    <row r="1141" spans="1:15" ht="15.5" hidden="1" x14ac:dyDescent="0.35">
      <c r="A1141" s="8" t="s">
        <v>677</v>
      </c>
      <c r="B1141" s="8" t="s">
        <v>678</v>
      </c>
      <c r="C1141" s="9" t="s">
        <v>606</v>
      </c>
      <c r="D1141" s="8" t="s">
        <v>219</v>
      </c>
      <c r="E1141" s="8">
        <v>6110</v>
      </c>
      <c r="F1141" s="8" t="s">
        <v>490</v>
      </c>
      <c r="G1141" s="9" t="s">
        <v>679</v>
      </c>
      <c r="H1141" s="8" t="s">
        <v>680</v>
      </c>
      <c r="I1141" s="8">
        <v>2015</v>
      </c>
      <c r="J1141" s="8">
        <v>2015</v>
      </c>
      <c r="K1141" s="8" t="s">
        <v>493</v>
      </c>
      <c r="L1141" s="8">
        <v>12776.992015</v>
      </c>
      <c r="M1141" s="8" t="s">
        <v>494</v>
      </c>
      <c r="N1141" s="8" t="s">
        <v>495</v>
      </c>
      <c r="O1141" s="8" t="s">
        <v>681</v>
      </c>
    </row>
    <row r="1142" spans="1:15" ht="15.5" hidden="1" x14ac:dyDescent="0.35">
      <c r="A1142" s="8" t="s">
        <v>677</v>
      </c>
      <c r="B1142" s="8" t="s">
        <v>678</v>
      </c>
      <c r="C1142" s="9" t="s">
        <v>606</v>
      </c>
      <c r="D1142" s="8" t="s">
        <v>219</v>
      </c>
      <c r="E1142" s="8">
        <v>6110</v>
      </c>
      <c r="F1142" s="8" t="s">
        <v>490</v>
      </c>
      <c r="G1142" s="9" t="s">
        <v>679</v>
      </c>
      <c r="H1142" s="8" t="s">
        <v>680</v>
      </c>
      <c r="I1142" s="8">
        <v>2016</v>
      </c>
      <c r="J1142" s="8">
        <v>2016</v>
      </c>
      <c r="K1142" s="8" t="s">
        <v>493</v>
      </c>
      <c r="L1142" s="8">
        <v>12394.014485</v>
      </c>
      <c r="M1142" s="8" t="s">
        <v>494</v>
      </c>
      <c r="N1142" s="8" t="s">
        <v>495</v>
      </c>
      <c r="O1142" s="8" t="s">
        <v>681</v>
      </c>
    </row>
    <row r="1143" spans="1:15" ht="15.5" hidden="1" x14ac:dyDescent="0.35">
      <c r="A1143" s="8" t="s">
        <v>677</v>
      </c>
      <c r="B1143" s="8" t="s">
        <v>678</v>
      </c>
      <c r="C1143" s="9" t="s">
        <v>606</v>
      </c>
      <c r="D1143" s="8" t="s">
        <v>219</v>
      </c>
      <c r="E1143" s="8">
        <v>6110</v>
      </c>
      <c r="F1143" s="8" t="s">
        <v>490</v>
      </c>
      <c r="G1143" s="9" t="s">
        <v>679</v>
      </c>
      <c r="H1143" s="8" t="s">
        <v>680</v>
      </c>
      <c r="I1143" s="8">
        <v>2017</v>
      </c>
      <c r="J1143" s="8">
        <v>2017</v>
      </c>
      <c r="K1143" s="8" t="s">
        <v>493</v>
      </c>
      <c r="L1143" s="8">
        <v>13559.53659</v>
      </c>
      <c r="M1143" s="8" t="s">
        <v>494</v>
      </c>
      <c r="N1143" s="8" t="s">
        <v>495</v>
      </c>
      <c r="O1143" s="8" t="s">
        <v>681</v>
      </c>
    </row>
    <row r="1144" spans="1:15" ht="15.5" hidden="1" x14ac:dyDescent="0.35">
      <c r="A1144" s="8" t="s">
        <v>677</v>
      </c>
      <c r="B1144" s="8" t="s">
        <v>678</v>
      </c>
      <c r="C1144" s="9" t="s">
        <v>606</v>
      </c>
      <c r="D1144" s="8" t="s">
        <v>219</v>
      </c>
      <c r="E1144" s="8">
        <v>6110</v>
      </c>
      <c r="F1144" s="8" t="s">
        <v>490</v>
      </c>
      <c r="G1144" s="9" t="s">
        <v>679</v>
      </c>
      <c r="H1144" s="8" t="s">
        <v>680</v>
      </c>
      <c r="I1144" s="8">
        <v>2018</v>
      </c>
      <c r="J1144" s="8">
        <v>2018</v>
      </c>
      <c r="K1144" s="8" t="s">
        <v>493</v>
      </c>
      <c r="L1144" s="8">
        <v>14460.741415</v>
      </c>
      <c r="M1144" s="8" t="s">
        <v>494</v>
      </c>
      <c r="N1144" s="8" t="s">
        <v>495</v>
      </c>
      <c r="O1144" s="8" t="s">
        <v>681</v>
      </c>
    </row>
    <row r="1145" spans="1:15" ht="15.5" hidden="1" x14ac:dyDescent="0.35">
      <c r="A1145" s="8" t="s">
        <v>677</v>
      </c>
      <c r="B1145" s="8" t="s">
        <v>678</v>
      </c>
      <c r="C1145" s="9" t="s">
        <v>607</v>
      </c>
      <c r="D1145" s="8" t="s">
        <v>221</v>
      </c>
      <c r="E1145" s="8">
        <v>6110</v>
      </c>
      <c r="F1145" s="8" t="s">
        <v>490</v>
      </c>
      <c r="G1145" s="9" t="s">
        <v>679</v>
      </c>
      <c r="H1145" s="8" t="s">
        <v>680</v>
      </c>
      <c r="I1145" s="8">
        <v>2010</v>
      </c>
      <c r="J1145" s="8">
        <v>2010</v>
      </c>
      <c r="K1145" s="8" t="s">
        <v>493</v>
      </c>
      <c r="L1145" s="8">
        <v>2978.0056330000002</v>
      </c>
      <c r="M1145" s="8" t="s">
        <v>494</v>
      </c>
      <c r="N1145" s="8" t="s">
        <v>495</v>
      </c>
      <c r="O1145" s="8" t="s">
        <v>681</v>
      </c>
    </row>
    <row r="1146" spans="1:15" ht="15.5" hidden="1" x14ac:dyDescent="0.35">
      <c r="A1146" s="8" t="s">
        <v>677</v>
      </c>
      <c r="B1146" s="8" t="s">
        <v>678</v>
      </c>
      <c r="C1146" s="9" t="s">
        <v>607</v>
      </c>
      <c r="D1146" s="8" t="s">
        <v>221</v>
      </c>
      <c r="E1146" s="8">
        <v>6110</v>
      </c>
      <c r="F1146" s="8" t="s">
        <v>490</v>
      </c>
      <c r="G1146" s="9" t="s">
        <v>679</v>
      </c>
      <c r="H1146" s="8" t="s">
        <v>680</v>
      </c>
      <c r="I1146" s="8">
        <v>2011</v>
      </c>
      <c r="J1146" s="8">
        <v>2011</v>
      </c>
      <c r="K1146" s="8" t="s">
        <v>493</v>
      </c>
      <c r="L1146" s="8">
        <v>3703.4696939999999</v>
      </c>
      <c r="M1146" s="8" t="s">
        <v>494</v>
      </c>
      <c r="N1146" s="8" t="s">
        <v>495</v>
      </c>
      <c r="O1146" s="8" t="s">
        <v>681</v>
      </c>
    </row>
    <row r="1147" spans="1:15" ht="15.5" hidden="1" x14ac:dyDescent="0.35">
      <c r="A1147" s="8" t="s">
        <v>677</v>
      </c>
      <c r="B1147" s="8" t="s">
        <v>678</v>
      </c>
      <c r="C1147" s="9" t="s">
        <v>607</v>
      </c>
      <c r="D1147" s="8" t="s">
        <v>221</v>
      </c>
      <c r="E1147" s="8">
        <v>6110</v>
      </c>
      <c r="F1147" s="8" t="s">
        <v>490</v>
      </c>
      <c r="G1147" s="9" t="s">
        <v>679</v>
      </c>
      <c r="H1147" s="8" t="s">
        <v>680</v>
      </c>
      <c r="I1147" s="8">
        <v>2012</v>
      </c>
      <c r="J1147" s="8">
        <v>2012</v>
      </c>
      <c r="K1147" s="8" t="s">
        <v>493</v>
      </c>
      <c r="L1147" s="8">
        <v>4073.7252400000002</v>
      </c>
      <c r="M1147" s="8" t="s">
        <v>494</v>
      </c>
      <c r="N1147" s="8" t="s">
        <v>495</v>
      </c>
      <c r="O1147" s="8" t="s">
        <v>681</v>
      </c>
    </row>
    <row r="1148" spans="1:15" ht="15.5" hidden="1" x14ac:dyDescent="0.35">
      <c r="A1148" s="8" t="s">
        <v>677</v>
      </c>
      <c r="B1148" s="8" t="s">
        <v>678</v>
      </c>
      <c r="C1148" s="9" t="s">
        <v>607</v>
      </c>
      <c r="D1148" s="8" t="s">
        <v>221</v>
      </c>
      <c r="E1148" s="8">
        <v>6110</v>
      </c>
      <c r="F1148" s="8" t="s">
        <v>490</v>
      </c>
      <c r="G1148" s="9" t="s">
        <v>679</v>
      </c>
      <c r="H1148" s="8" t="s">
        <v>680</v>
      </c>
      <c r="I1148" s="8">
        <v>2013</v>
      </c>
      <c r="J1148" s="8">
        <v>2013</v>
      </c>
      <c r="K1148" s="8" t="s">
        <v>493</v>
      </c>
      <c r="L1148" s="8">
        <v>3989.6344680000002</v>
      </c>
      <c r="M1148" s="8" t="s">
        <v>494</v>
      </c>
      <c r="N1148" s="8" t="s">
        <v>495</v>
      </c>
      <c r="O1148" s="8" t="s">
        <v>681</v>
      </c>
    </row>
    <row r="1149" spans="1:15" ht="15.5" hidden="1" x14ac:dyDescent="0.35">
      <c r="A1149" s="8" t="s">
        <v>677</v>
      </c>
      <c r="B1149" s="8" t="s">
        <v>678</v>
      </c>
      <c r="C1149" s="9" t="s">
        <v>607</v>
      </c>
      <c r="D1149" s="8" t="s">
        <v>221</v>
      </c>
      <c r="E1149" s="8">
        <v>6110</v>
      </c>
      <c r="F1149" s="8" t="s">
        <v>490</v>
      </c>
      <c r="G1149" s="9" t="s">
        <v>679</v>
      </c>
      <c r="H1149" s="8" t="s">
        <v>680</v>
      </c>
      <c r="I1149" s="8">
        <v>2014</v>
      </c>
      <c r="J1149" s="8">
        <v>2014</v>
      </c>
      <c r="K1149" s="8" t="s">
        <v>493</v>
      </c>
      <c r="L1149" s="8">
        <v>4240.3348169999999</v>
      </c>
      <c r="M1149" s="8" t="s">
        <v>494</v>
      </c>
      <c r="N1149" s="8" t="s">
        <v>495</v>
      </c>
      <c r="O1149" s="8" t="s">
        <v>681</v>
      </c>
    </row>
    <row r="1150" spans="1:15" ht="15.5" hidden="1" x14ac:dyDescent="0.35">
      <c r="A1150" s="8" t="s">
        <v>677</v>
      </c>
      <c r="B1150" s="8" t="s">
        <v>678</v>
      </c>
      <c r="C1150" s="9" t="s">
        <v>607</v>
      </c>
      <c r="D1150" s="8" t="s">
        <v>221</v>
      </c>
      <c r="E1150" s="8">
        <v>6110</v>
      </c>
      <c r="F1150" s="8" t="s">
        <v>490</v>
      </c>
      <c r="G1150" s="9" t="s">
        <v>679</v>
      </c>
      <c r="H1150" s="8" t="s">
        <v>680</v>
      </c>
      <c r="I1150" s="8">
        <v>2015</v>
      </c>
      <c r="J1150" s="8">
        <v>2015</v>
      </c>
      <c r="K1150" s="8" t="s">
        <v>493</v>
      </c>
      <c r="L1150" s="8">
        <v>3655.3563469999999</v>
      </c>
      <c r="M1150" s="8" t="s">
        <v>494</v>
      </c>
      <c r="N1150" s="8" t="s">
        <v>495</v>
      </c>
      <c r="O1150" s="8" t="s">
        <v>681</v>
      </c>
    </row>
    <row r="1151" spans="1:15" ht="15.5" hidden="1" x14ac:dyDescent="0.35">
      <c r="A1151" s="8" t="s">
        <v>677</v>
      </c>
      <c r="B1151" s="8" t="s">
        <v>678</v>
      </c>
      <c r="C1151" s="9" t="s">
        <v>607</v>
      </c>
      <c r="D1151" s="8" t="s">
        <v>221</v>
      </c>
      <c r="E1151" s="8">
        <v>6110</v>
      </c>
      <c r="F1151" s="8" t="s">
        <v>490</v>
      </c>
      <c r="G1151" s="9" t="s">
        <v>679</v>
      </c>
      <c r="H1151" s="8" t="s">
        <v>680</v>
      </c>
      <c r="I1151" s="8">
        <v>2016</v>
      </c>
      <c r="J1151" s="8">
        <v>2016</v>
      </c>
      <c r="K1151" s="8" t="s">
        <v>493</v>
      </c>
      <c r="L1151" s="8">
        <v>2728.1489729999998</v>
      </c>
      <c r="M1151" s="8" t="s">
        <v>494</v>
      </c>
      <c r="N1151" s="8" t="s">
        <v>495</v>
      </c>
      <c r="O1151" s="8" t="s">
        <v>681</v>
      </c>
    </row>
    <row r="1152" spans="1:15" ht="15.5" hidden="1" x14ac:dyDescent="0.35">
      <c r="A1152" s="8" t="s">
        <v>677</v>
      </c>
      <c r="B1152" s="8" t="s">
        <v>678</v>
      </c>
      <c r="C1152" s="9" t="s">
        <v>607</v>
      </c>
      <c r="D1152" s="8" t="s">
        <v>221</v>
      </c>
      <c r="E1152" s="8">
        <v>6110</v>
      </c>
      <c r="F1152" s="8" t="s">
        <v>490</v>
      </c>
      <c r="G1152" s="9" t="s">
        <v>679</v>
      </c>
      <c r="H1152" s="8" t="s">
        <v>680</v>
      </c>
      <c r="I1152" s="8">
        <v>2017</v>
      </c>
      <c r="J1152" s="8">
        <v>2017</v>
      </c>
      <c r="K1152" s="8" t="s">
        <v>493</v>
      </c>
      <c r="L1152" s="8">
        <v>3310.5441209999999</v>
      </c>
      <c r="M1152" s="8" t="s">
        <v>494</v>
      </c>
      <c r="N1152" s="8" t="s">
        <v>495</v>
      </c>
      <c r="O1152" s="8" t="s">
        <v>681</v>
      </c>
    </row>
    <row r="1153" spans="1:15" ht="15.5" hidden="1" x14ac:dyDescent="0.35">
      <c r="A1153" s="8" t="s">
        <v>677</v>
      </c>
      <c r="B1153" s="8" t="s">
        <v>678</v>
      </c>
      <c r="C1153" s="9" t="s">
        <v>607</v>
      </c>
      <c r="D1153" s="8" t="s">
        <v>221</v>
      </c>
      <c r="E1153" s="8">
        <v>6110</v>
      </c>
      <c r="F1153" s="8" t="s">
        <v>490</v>
      </c>
      <c r="G1153" s="9" t="s">
        <v>679</v>
      </c>
      <c r="H1153" s="8" t="s">
        <v>680</v>
      </c>
      <c r="I1153" s="8">
        <v>2018</v>
      </c>
      <c r="J1153" s="8">
        <v>2018</v>
      </c>
      <c r="K1153" s="8" t="s">
        <v>493</v>
      </c>
      <c r="L1153" s="8">
        <v>3608.6549610000002</v>
      </c>
      <c r="M1153" s="8" t="s">
        <v>494</v>
      </c>
      <c r="N1153" s="8" t="s">
        <v>495</v>
      </c>
      <c r="O1153" s="8" t="s">
        <v>681</v>
      </c>
    </row>
    <row r="1154" spans="1:15" ht="15.5" hidden="1" x14ac:dyDescent="0.35">
      <c r="A1154" s="8" t="s">
        <v>677</v>
      </c>
      <c r="B1154" s="8" t="s">
        <v>678</v>
      </c>
      <c r="C1154" s="9" t="s">
        <v>608</v>
      </c>
      <c r="D1154" s="8" t="s">
        <v>223</v>
      </c>
      <c r="E1154" s="8">
        <v>6110</v>
      </c>
      <c r="F1154" s="8" t="s">
        <v>490</v>
      </c>
      <c r="G1154" s="9" t="s">
        <v>679</v>
      </c>
      <c r="H1154" s="8" t="s">
        <v>680</v>
      </c>
      <c r="I1154" s="8">
        <v>2010</v>
      </c>
      <c r="J1154" s="8">
        <v>2010</v>
      </c>
      <c r="K1154" s="8" t="s">
        <v>493</v>
      </c>
      <c r="L1154" s="8">
        <v>15273.728888</v>
      </c>
      <c r="M1154" s="8" t="s">
        <v>494</v>
      </c>
      <c r="N1154" s="8" t="s">
        <v>495</v>
      </c>
      <c r="O1154" s="8" t="s">
        <v>681</v>
      </c>
    </row>
    <row r="1155" spans="1:15" ht="15.5" hidden="1" x14ac:dyDescent="0.35">
      <c r="A1155" s="8" t="s">
        <v>677</v>
      </c>
      <c r="B1155" s="8" t="s">
        <v>678</v>
      </c>
      <c r="C1155" s="9" t="s">
        <v>608</v>
      </c>
      <c r="D1155" s="8" t="s">
        <v>223</v>
      </c>
      <c r="E1155" s="8">
        <v>6110</v>
      </c>
      <c r="F1155" s="8" t="s">
        <v>490</v>
      </c>
      <c r="G1155" s="9" t="s">
        <v>679</v>
      </c>
      <c r="H1155" s="8" t="s">
        <v>680</v>
      </c>
      <c r="I1155" s="8">
        <v>2011</v>
      </c>
      <c r="J1155" s="8">
        <v>2011</v>
      </c>
      <c r="K1155" s="8" t="s">
        <v>493</v>
      </c>
      <c r="L1155" s="8">
        <v>18811.545346999999</v>
      </c>
      <c r="M1155" s="8" t="s">
        <v>494</v>
      </c>
      <c r="N1155" s="8" t="s">
        <v>495</v>
      </c>
      <c r="O1155" s="8" t="s">
        <v>681</v>
      </c>
    </row>
    <row r="1156" spans="1:15" ht="15.5" hidden="1" x14ac:dyDescent="0.35">
      <c r="A1156" s="8" t="s">
        <v>677</v>
      </c>
      <c r="B1156" s="8" t="s">
        <v>678</v>
      </c>
      <c r="C1156" s="9" t="s">
        <v>608</v>
      </c>
      <c r="D1156" s="8" t="s">
        <v>223</v>
      </c>
      <c r="E1156" s="8">
        <v>6110</v>
      </c>
      <c r="F1156" s="8" t="s">
        <v>490</v>
      </c>
      <c r="G1156" s="9" t="s">
        <v>679</v>
      </c>
      <c r="H1156" s="8" t="s">
        <v>680</v>
      </c>
      <c r="I1156" s="8">
        <v>2012</v>
      </c>
      <c r="J1156" s="8">
        <v>2012</v>
      </c>
      <c r="K1156" s="8" t="s">
        <v>493</v>
      </c>
      <c r="L1156" s="8">
        <v>18664.227438999998</v>
      </c>
      <c r="M1156" s="8" t="s">
        <v>494</v>
      </c>
      <c r="N1156" s="8" t="s">
        <v>495</v>
      </c>
      <c r="O1156" s="8" t="s">
        <v>681</v>
      </c>
    </row>
    <row r="1157" spans="1:15" ht="15.5" hidden="1" x14ac:dyDescent="0.35">
      <c r="A1157" s="8" t="s">
        <v>677</v>
      </c>
      <c r="B1157" s="8" t="s">
        <v>678</v>
      </c>
      <c r="C1157" s="9" t="s">
        <v>608</v>
      </c>
      <c r="D1157" s="8" t="s">
        <v>223</v>
      </c>
      <c r="E1157" s="8">
        <v>6110</v>
      </c>
      <c r="F1157" s="8" t="s">
        <v>490</v>
      </c>
      <c r="G1157" s="9" t="s">
        <v>679</v>
      </c>
      <c r="H1157" s="8" t="s">
        <v>680</v>
      </c>
      <c r="I1157" s="8">
        <v>2013</v>
      </c>
      <c r="J1157" s="8">
        <v>2013</v>
      </c>
      <c r="K1157" s="8" t="s">
        <v>493</v>
      </c>
      <c r="L1157" s="8">
        <v>18352.117061000001</v>
      </c>
      <c r="M1157" s="8" t="s">
        <v>494</v>
      </c>
      <c r="N1157" s="8" t="s">
        <v>495</v>
      </c>
      <c r="O1157" s="8" t="s">
        <v>681</v>
      </c>
    </row>
    <row r="1158" spans="1:15" ht="15.5" hidden="1" x14ac:dyDescent="0.35">
      <c r="A1158" s="8" t="s">
        <v>677</v>
      </c>
      <c r="B1158" s="8" t="s">
        <v>678</v>
      </c>
      <c r="C1158" s="9" t="s">
        <v>608</v>
      </c>
      <c r="D1158" s="8" t="s">
        <v>223</v>
      </c>
      <c r="E1158" s="8">
        <v>6110</v>
      </c>
      <c r="F1158" s="8" t="s">
        <v>490</v>
      </c>
      <c r="G1158" s="9" t="s">
        <v>679</v>
      </c>
      <c r="H1158" s="8" t="s">
        <v>680</v>
      </c>
      <c r="I1158" s="8">
        <v>2014</v>
      </c>
      <c r="J1158" s="8">
        <v>2014</v>
      </c>
      <c r="K1158" s="8" t="s">
        <v>493</v>
      </c>
      <c r="L1158" s="8">
        <v>18451.093271999998</v>
      </c>
      <c r="M1158" s="8" t="s">
        <v>494</v>
      </c>
      <c r="N1158" s="8" t="s">
        <v>495</v>
      </c>
      <c r="O1158" s="8" t="s">
        <v>681</v>
      </c>
    </row>
    <row r="1159" spans="1:15" ht="15.5" hidden="1" x14ac:dyDescent="0.35">
      <c r="A1159" s="8" t="s">
        <v>677</v>
      </c>
      <c r="B1159" s="8" t="s">
        <v>678</v>
      </c>
      <c r="C1159" s="9" t="s">
        <v>608</v>
      </c>
      <c r="D1159" s="8" t="s">
        <v>223</v>
      </c>
      <c r="E1159" s="8">
        <v>6110</v>
      </c>
      <c r="F1159" s="8" t="s">
        <v>490</v>
      </c>
      <c r="G1159" s="9" t="s">
        <v>679</v>
      </c>
      <c r="H1159" s="8" t="s">
        <v>680</v>
      </c>
      <c r="I1159" s="8">
        <v>2015</v>
      </c>
      <c r="J1159" s="8">
        <v>2015</v>
      </c>
      <c r="K1159" s="8" t="s">
        <v>493</v>
      </c>
      <c r="L1159" s="8">
        <v>16744.004935000001</v>
      </c>
      <c r="M1159" s="8" t="s">
        <v>494</v>
      </c>
      <c r="N1159" s="8" t="s">
        <v>495</v>
      </c>
      <c r="O1159" s="8" t="s">
        <v>681</v>
      </c>
    </row>
    <row r="1160" spans="1:15" ht="15.5" hidden="1" x14ac:dyDescent="0.35">
      <c r="A1160" s="8" t="s">
        <v>677</v>
      </c>
      <c r="B1160" s="8" t="s">
        <v>678</v>
      </c>
      <c r="C1160" s="9" t="s">
        <v>608</v>
      </c>
      <c r="D1160" s="8" t="s">
        <v>223</v>
      </c>
      <c r="E1160" s="8">
        <v>6110</v>
      </c>
      <c r="F1160" s="8" t="s">
        <v>490</v>
      </c>
      <c r="G1160" s="9" t="s">
        <v>679</v>
      </c>
      <c r="H1160" s="8" t="s">
        <v>680</v>
      </c>
      <c r="I1160" s="8">
        <v>2016</v>
      </c>
      <c r="J1160" s="8">
        <v>2016</v>
      </c>
      <c r="K1160" s="8" t="s">
        <v>493</v>
      </c>
      <c r="L1160" s="8">
        <v>16450.084261</v>
      </c>
      <c r="M1160" s="8" t="s">
        <v>494</v>
      </c>
      <c r="N1160" s="8" t="s">
        <v>495</v>
      </c>
      <c r="O1160" s="8" t="s">
        <v>681</v>
      </c>
    </row>
    <row r="1161" spans="1:15" ht="15.5" hidden="1" x14ac:dyDescent="0.35">
      <c r="A1161" s="8" t="s">
        <v>677</v>
      </c>
      <c r="B1161" s="8" t="s">
        <v>678</v>
      </c>
      <c r="C1161" s="9" t="s">
        <v>608</v>
      </c>
      <c r="D1161" s="8" t="s">
        <v>223</v>
      </c>
      <c r="E1161" s="8">
        <v>6110</v>
      </c>
      <c r="F1161" s="8" t="s">
        <v>490</v>
      </c>
      <c r="G1161" s="9" t="s">
        <v>679</v>
      </c>
      <c r="H1161" s="8" t="s">
        <v>680</v>
      </c>
      <c r="I1161" s="8">
        <v>2017</v>
      </c>
      <c r="J1161" s="8">
        <v>2017</v>
      </c>
      <c r="K1161" s="8" t="s">
        <v>493</v>
      </c>
      <c r="L1161" s="8">
        <v>15515.388177000001</v>
      </c>
      <c r="M1161" s="8" t="s">
        <v>494</v>
      </c>
      <c r="N1161" s="8" t="s">
        <v>495</v>
      </c>
      <c r="O1161" s="8" t="s">
        <v>681</v>
      </c>
    </row>
    <row r="1162" spans="1:15" ht="15.5" hidden="1" x14ac:dyDescent="0.35">
      <c r="A1162" s="8" t="s">
        <v>677</v>
      </c>
      <c r="B1162" s="8" t="s">
        <v>678</v>
      </c>
      <c r="C1162" s="9" t="s">
        <v>608</v>
      </c>
      <c r="D1162" s="8" t="s">
        <v>223</v>
      </c>
      <c r="E1162" s="8">
        <v>6110</v>
      </c>
      <c r="F1162" s="8" t="s">
        <v>490</v>
      </c>
      <c r="G1162" s="9" t="s">
        <v>679</v>
      </c>
      <c r="H1162" s="8" t="s">
        <v>680</v>
      </c>
      <c r="I1162" s="8">
        <v>2018</v>
      </c>
      <c r="J1162" s="8">
        <v>2018</v>
      </c>
      <c r="K1162" s="8" t="s">
        <v>493</v>
      </c>
      <c r="L1162" s="8">
        <v>19106.516664999999</v>
      </c>
      <c r="M1162" s="8" t="s">
        <v>494</v>
      </c>
      <c r="N1162" s="8" t="s">
        <v>495</v>
      </c>
      <c r="O1162" s="8" t="s">
        <v>681</v>
      </c>
    </row>
    <row r="1163" spans="1:15" ht="15.5" hidden="1" x14ac:dyDescent="0.35">
      <c r="A1163" s="8" t="s">
        <v>677</v>
      </c>
      <c r="B1163" s="8" t="s">
        <v>678</v>
      </c>
      <c r="C1163" s="9" t="s">
        <v>609</v>
      </c>
      <c r="D1163" s="8" t="s">
        <v>225</v>
      </c>
      <c r="E1163" s="8">
        <v>6110</v>
      </c>
      <c r="F1163" s="8" t="s">
        <v>490</v>
      </c>
      <c r="G1163" s="9" t="s">
        <v>679</v>
      </c>
      <c r="H1163" s="8" t="s">
        <v>680</v>
      </c>
      <c r="I1163" s="8">
        <v>2010</v>
      </c>
      <c r="J1163" s="8">
        <v>2010</v>
      </c>
      <c r="K1163" s="8" t="s">
        <v>493</v>
      </c>
      <c r="L1163" s="8">
        <v>967.76006600000005</v>
      </c>
      <c r="M1163" s="8" t="s">
        <v>494</v>
      </c>
      <c r="N1163" s="8" t="s">
        <v>495</v>
      </c>
      <c r="O1163" s="8" t="s">
        <v>681</v>
      </c>
    </row>
    <row r="1164" spans="1:15" ht="15.5" hidden="1" x14ac:dyDescent="0.35">
      <c r="A1164" s="8" t="s">
        <v>677</v>
      </c>
      <c r="B1164" s="8" t="s">
        <v>678</v>
      </c>
      <c r="C1164" s="9" t="s">
        <v>609</v>
      </c>
      <c r="D1164" s="8" t="s">
        <v>225</v>
      </c>
      <c r="E1164" s="8">
        <v>6110</v>
      </c>
      <c r="F1164" s="8" t="s">
        <v>490</v>
      </c>
      <c r="G1164" s="9" t="s">
        <v>679</v>
      </c>
      <c r="H1164" s="8" t="s">
        <v>680</v>
      </c>
      <c r="I1164" s="8">
        <v>2011</v>
      </c>
      <c r="J1164" s="8">
        <v>2011</v>
      </c>
      <c r="K1164" s="8" t="s">
        <v>493</v>
      </c>
      <c r="L1164" s="8">
        <v>1021.541231</v>
      </c>
      <c r="M1164" s="8" t="s">
        <v>494</v>
      </c>
      <c r="N1164" s="8" t="s">
        <v>495</v>
      </c>
      <c r="O1164" s="8" t="s">
        <v>681</v>
      </c>
    </row>
    <row r="1165" spans="1:15" ht="15.5" hidden="1" x14ac:dyDescent="0.35">
      <c r="A1165" s="8" t="s">
        <v>677</v>
      </c>
      <c r="B1165" s="8" t="s">
        <v>678</v>
      </c>
      <c r="C1165" s="9" t="s">
        <v>609</v>
      </c>
      <c r="D1165" s="8" t="s">
        <v>225</v>
      </c>
      <c r="E1165" s="8">
        <v>6110</v>
      </c>
      <c r="F1165" s="8" t="s">
        <v>490</v>
      </c>
      <c r="G1165" s="9" t="s">
        <v>679</v>
      </c>
      <c r="H1165" s="8" t="s">
        <v>680</v>
      </c>
      <c r="I1165" s="8">
        <v>2012</v>
      </c>
      <c r="J1165" s="8">
        <v>2012</v>
      </c>
      <c r="K1165" s="8" t="s">
        <v>493</v>
      </c>
      <c r="L1165" s="8">
        <v>1048.2756019999999</v>
      </c>
      <c r="M1165" s="8" t="s">
        <v>494</v>
      </c>
      <c r="N1165" s="8" t="s">
        <v>495</v>
      </c>
      <c r="O1165" s="8" t="s">
        <v>681</v>
      </c>
    </row>
    <row r="1166" spans="1:15" ht="15.5" hidden="1" x14ac:dyDescent="0.35">
      <c r="A1166" s="8" t="s">
        <v>677</v>
      </c>
      <c r="B1166" s="8" t="s">
        <v>678</v>
      </c>
      <c r="C1166" s="9" t="s">
        <v>609</v>
      </c>
      <c r="D1166" s="8" t="s">
        <v>225</v>
      </c>
      <c r="E1166" s="8">
        <v>6110</v>
      </c>
      <c r="F1166" s="8" t="s">
        <v>490</v>
      </c>
      <c r="G1166" s="9" t="s">
        <v>679</v>
      </c>
      <c r="H1166" s="8" t="s">
        <v>680</v>
      </c>
      <c r="I1166" s="8">
        <v>2013</v>
      </c>
      <c r="J1166" s="8">
        <v>2013</v>
      </c>
      <c r="K1166" s="8" t="s">
        <v>493</v>
      </c>
      <c r="L1166" s="8">
        <v>806.87890400000003</v>
      </c>
      <c r="M1166" s="8" t="s">
        <v>494</v>
      </c>
      <c r="N1166" s="8" t="s">
        <v>495</v>
      </c>
      <c r="O1166" s="8" t="s">
        <v>681</v>
      </c>
    </row>
    <row r="1167" spans="1:15" ht="15.5" hidden="1" x14ac:dyDescent="0.35">
      <c r="A1167" s="8" t="s">
        <v>677</v>
      </c>
      <c r="B1167" s="8" t="s">
        <v>678</v>
      </c>
      <c r="C1167" s="9" t="s">
        <v>609</v>
      </c>
      <c r="D1167" s="8" t="s">
        <v>225</v>
      </c>
      <c r="E1167" s="8">
        <v>6110</v>
      </c>
      <c r="F1167" s="8" t="s">
        <v>490</v>
      </c>
      <c r="G1167" s="9" t="s">
        <v>679</v>
      </c>
      <c r="H1167" s="8" t="s">
        <v>680</v>
      </c>
      <c r="I1167" s="8">
        <v>2014</v>
      </c>
      <c r="J1167" s="8">
        <v>2014</v>
      </c>
      <c r="K1167" s="8" t="s">
        <v>493</v>
      </c>
      <c r="L1167" s="8">
        <v>855.30014600000004</v>
      </c>
      <c r="M1167" s="8" t="s">
        <v>494</v>
      </c>
      <c r="N1167" s="8" t="s">
        <v>495</v>
      </c>
      <c r="O1167" s="8" t="s">
        <v>681</v>
      </c>
    </row>
    <row r="1168" spans="1:15" ht="15.5" hidden="1" x14ac:dyDescent="0.35">
      <c r="A1168" s="8" t="s">
        <v>677</v>
      </c>
      <c r="B1168" s="8" t="s">
        <v>678</v>
      </c>
      <c r="C1168" s="9" t="s">
        <v>609</v>
      </c>
      <c r="D1168" s="8" t="s">
        <v>225</v>
      </c>
      <c r="E1168" s="8">
        <v>6110</v>
      </c>
      <c r="F1168" s="8" t="s">
        <v>490</v>
      </c>
      <c r="G1168" s="9" t="s">
        <v>679</v>
      </c>
      <c r="H1168" s="8" t="s">
        <v>680</v>
      </c>
      <c r="I1168" s="8">
        <v>2015</v>
      </c>
      <c r="J1168" s="8">
        <v>2015</v>
      </c>
      <c r="K1168" s="8" t="s">
        <v>493</v>
      </c>
      <c r="L1168" s="8">
        <v>687.84389599999997</v>
      </c>
      <c r="M1168" s="8" t="s">
        <v>494</v>
      </c>
      <c r="N1168" s="8" t="s">
        <v>495</v>
      </c>
      <c r="O1168" s="8" t="s">
        <v>681</v>
      </c>
    </row>
    <row r="1169" spans="1:15" ht="15.5" hidden="1" x14ac:dyDescent="0.35">
      <c r="A1169" s="8" t="s">
        <v>677</v>
      </c>
      <c r="B1169" s="8" t="s">
        <v>678</v>
      </c>
      <c r="C1169" s="9" t="s">
        <v>609</v>
      </c>
      <c r="D1169" s="8" t="s">
        <v>225</v>
      </c>
      <c r="E1169" s="8">
        <v>6110</v>
      </c>
      <c r="F1169" s="8" t="s">
        <v>490</v>
      </c>
      <c r="G1169" s="9" t="s">
        <v>679</v>
      </c>
      <c r="H1169" s="8" t="s">
        <v>680</v>
      </c>
      <c r="I1169" s="8">
        <v>2016</v>
      </c>
      <c r="J1169" s="8">
        <v>2016</v>
      </c>
      <c r="K1169" s="8" t="s">
        <v>493</v>
      </c>
      <c r="L1169" s="8">
        <v>689.57555500000001</v>
      </c>
      <c r="M1169" s="8" t="s">
        <v>494</v>
      </c>
      <c r="N1169" s="8" t="s">
        <v>495</v>
      </c>
      <c r="O1169" s="8" t="s">
        <v>681</v>
      </c>
    </row>
    <row r="1170" spans="1:15" ht="15.5" hidden="1" x14ac:dyDescent="0.35">
      <c r="A1170" s="8" t="s">
        <v>677</v>
      </c>
      <c r="B1170" s="8" t="s">
        <v>678</v>
      </c>
      <c r="C1170" s="9" t="s">
        <v>609</v>
      </c>
      <c r="D1170" s="8" t="s">
        <v>225</v>
      </c>
      <c r="E1170" s="8">
        <v>6110</v>
      </c>
      <c r="F1170" s="8" t="s">
        <v>490</v>
      </c>
      <c r="G1170" s="9" t="s">
        <v>679</v>
      </c>
      <c r="H1170" s="8" t="s">
        <v>680</v>
      </c>
      <c r="I1170" s="8">
        <v>2017</v>
      </c>
      <c r="J1170" s="8">
        <v>2017</v>
      </c>
      <c r="K1170" s="8" t="s">
        <v>493</v>
      </c>
      <c r="L1170" s="8">
        <v>943.51658099999997</v>
      </c>
      <c r="M1170" s="8" t="s">
        <v>494</v>
      </c>
      <c r="N1170" s="8" t="s">
        <v>495</v>
      </c>
      <c r="O1170" s="8" t="s">
        <v>681</v>
      </c>
    </row>
    <row r="1171" spans="1:15" ht="15.5" hidden="1" x14ac:dyDescent="0.35">
      <c r="A1171" s="8" t="s">
        <v>677</v>
      </c>
      <c r="B1171" s="8" t="s">
        <v>678</v>
      </c>
      <c r="C1171" s="9" t="s">
        <v>609</v>
      </c>
      <c r="D1171" s="8" t="s">
        <v>225</v>
      </c>
      <c r="E1171" s="8">
        <v>6110</v>
      </c>
      <c r="F1171" s="8" t="s">
        <v>490</v>
      </c>
      <c r="G1171" s="9" t="s">
        <v>679</v>
      </c>
      <c r="H1171" s="8" t="s">
        <v>680</v>
      </c>
      <c r="I1171" s="8">
        <v>2018</v>
      </c>
      <c r="J1171" s="8">
        <v>2018</v>
      </c>
      <c r="K1171" s="8" t="s">
        <v>493</v>
      </c>
      <c r="L1171" s="8">
        <v>1043.389169</v>
      </c>
      <c r="M1171" s="8" t="s">
        <v>494</v>
      </c>
      <c r="N1171" s="8" t="s">
        <v>495</v>
      </c>
      <c r="O1171" s="8" t="s">
        <v>681</v>
      </c>
    </row>
    <row r="1172" spans="1:15" ht="15.5" hidden="1" x14ac:dyDescent="0.35">
      <c r="A1172" s="8" t="s">
        <v>677</v>
      </c>
      <c r="B1172" s="8" t="s">
        <v>678</v>
      </c>
      <c r="C1172" s="9" t="s">
        <v>729</v>
      </c>
      <c r="D1172" s="8" t="s">
        <v>431</v>
      </c>
      <c r="E1172" s="8">
        <v>6110</v>
      </c>
      <c r="F1172" s="8" t="s">
        <v>490</v>
      </c>
      <c r="G1172" s="9" t="s">
        <v>679</v>
      </c>
      <c r="H1172" s="8" t="s">
        <v>680</v>
      </c>
      <c r="I1172" s="8">
        <v>2010</v>
      </c>
      <c r="J1172" s="8">
        <v>2010</v>
      </c>
      <c r="K1172" s="8" t="s">
        <v>493</v>
      </c>
      <c r="L1172" s="8">
        <v>2.5967419999999999</v>
      </c>
      <c r="M1172" s="8" t="s">
        <v>494</v>
      </c>
      <c r="N1172" s="8" t="s">
        <v>495</v>
      </c>
      <c r="O1172" s="8" t="s">
        <v>681</v>
      </c>
    </row>
    <row r="1173" spans="1:15" ht="15.5" hidden="1" x14ac:dyDescent="0.35">
      <c r="A1173" s="8" t="s">
        <v>677</v>
      </c>
      <c r="B1173" s="8" t="s">
        <v>678</v>
      </c>
      <c r="C1173" s="9" t="s">
        <v>729</v>
      </c>
      <c r="D1173" s="8" t="s">
        <v>431</v>
      </c>
      <c r="E1173" s="8">
        <v>6110</v>
      </c>
      <c r="F1173" s="8" t="s">
        <v>490</v>
      </c>
      <c r="G1173" s="9" t="s">
        <v>679</v>
      </c>
      <c r="H1173" s="8" t="s">
        <v>680</v>
      </c>
      <c r="I1173" s="8">
        <v>2011</v>
      </c>
      <c r="J1173" s="8">
        <v>2011</v>
      </c>
      <c r="K1173" s="8" t="s">
        <v>493</v>
      </c>
      <c r="L1173" s="8">
        <v>2.6983579999999998</v>
      </c>
      <c r="M1173" s="8" t="s">
        <v>494</v>
      </c>
      <c r="N1173" s="8" t="s">
        <v>495</v>
      </c>
      <c r="O1173" s="8" t="s">
        <v>681</v>
      </c>
    </row>
    <row r="1174" spans="1:15" ht="15.5" hidden="1" x14ac:dyDescent="0.35">
      <c r="A1174" s="8" t="s">
        <v>677</v>
      </c>
      <c r="B1174" s="8" t="s">
        <v>678</v>
      </c>
      <c r="C1174" s="9" t="s">
        <v>729</v>
      </c>
      <c r="D1174" s="8" t="s">
        <v>431</v>
      </c>
      <c r="E1174" s="8">
        <v>6110</v>
      </c>
      <c r="F1174" s="8" t="s">
        <v>490</v>
      </c>
      <c r="G1174" s="9" t="s">
        <v>679</v>
      </c>
      <c r="H1174" s="8" t="s">
        <v>680</v>
      </c>
      <c r="I1174" s="8">
        <v>2012</v>
      </c>
      <c r="J1174" s="8">
        <v>2012</v>
      </c>
      <c r="K1174" s="8" t="s">
        <v>493</v>
      </c>
      <c r="L1174" s="8">
        <v>2.687144</v>
      </c>
      <c r="M1174" s="8" t="s">
        <v>494</v>
      </c>
      <c r="N1174" s="8" t="s">
        <v>495</v>
      </c>
      <c r="O1174" s="8" t="s">
        <v>681</v>
      </c>
    </row>
    <row r="1175" spans="1:15" ht="15.5" hidden="1" x14ac:dyDescent="0.35">
      <c r="A1175" s="8" t="s">
        <v>677</v>
      </c>
      <c r="B1175" s="8" t="s">
        <v>678</v>
      </c>
      <c r="C1175" s="9" t="s">
        <v>729</v>
      </c>
      <c r="D1175" s="8" t="s">
        <v>431</v>
      </c>
      <c r="E1175" s="8">
        <v>6110</v>
      </c>
      <c r="F1175" s="8" t="s">
        <v>490</v>
      </c>
      <c r="G1175" s="9" t="s">
        <v>679</v>
      </c>
      <c r="H1175" s="8" t="s">
        <v>680</v>
      </c>
      <c r="I1175" s="8">
        <v>2013</v>
      </c>
      <c r="J1175" s="8">
        <v>2013</v>
      </c>
      <c r="K1175" s="8" t="s">
        <v>493</v>
      </c>
      <c r="L1175" s="8">
        <v>2.9745360000000001</v>
      </c>
      <c r="M1175" s="8" t="s">
        <v>494</v>
      </c>
      <c r="N1175" s="8" t="s">
        <v>495</v>
      </c>
      <c r="O1175" s="8" t="s">
        <v>681</v>
      </c>
    </row>
    <row r="1176" spans="1:15" ht="15.5" hidden="1" x14ac:dyDescent="0.35">
      <c r="A1176" s="8" t="s">
        <v>677</v>
      </c>
      <c r="B1176" s="8" t="s">
        <v>678</v>
      </c>
      <c r="C1176" s="9" t="s">
        <v>729</v>
      </c>
      <c r="D1176" s="8" t="s">
        <v>431</v>
      </c>
      <c r="E1176" s="8">
        <v>6110</v>
      </c>
      <c r="F1176" s="8" t="s">
        <v>490</v>
      </c>
      <c r="G1176" s="9" t="s">
        <v>679</v>
      </c>
      <c r="H1176" s="8" t="s">
        <v>680</v>
      </c>
      <c r="I1176" s="8">
        <v>2014</v>
      </c>
      <c r="J1176" s="8">
        <v>2014</v>
      </c>
      <c r="K1176" s="8" t="s">
        <v>493</v>
      </c>
      <c r="L1176" s="8">
        <v>3.1282770000000002</v>
      </c>
      <c r="M1176" s="8" t="s">
        <v>494</v>
      </c>
      <c r="N1176" s="8" t="s">
        <v>495</v>
      </c>
      <c r="O1176" s="8" t="s">
        <v>681</v>
      </c>
    </row>
    <row r="1177" spans="1:15" ht="15.5" hidden="1" x14ac:dyDescent="0.35">
      <c r="A1177" s="8" t="s">
        <v>677</v>
      </c>
      <c r="B1177" s="8" t="s">
        <v>678</v>
      </c>
      <c r="C1177" s="9" t="s">
        <v>729</v>
      </c>
      <c r="D1177" s="8" t="s">
        <v>431</v>
      </c>
      <c r="E1177" s="8">
        <v>6110</v>
      </c>
      <c r="F1177" s="8" t="s">
        <v>490</v>
      </c>
      <c r="G1177" s="9" t="s">
        <v>679</v>
      </c>
      <c r="H1177" s="8" t="s">
        <v>680</v>
      </c>
      <c r="I1177" s="8">
        <v>2015</v>
      </c>
      <c r="J1177" s="8">
        <v>2015</v>
      </c>
      <c r="K1177" s="8" t="s">
        <v>493</v>
      </c>
      <c r="L1177" s="8">
        <v>2.4701919999999999</v>
      </c>
      <c r="M1177" s="8" t="s">
        <v>494</v>
      </c>
      <c r="N1177" s="8" t="s">
        <v>495</v>
      </c>
      <c r="O1177" s="8" t="s">
        <v>681</v>
      </c>
    </row>
    <row r="1178" spans="1:15" ht="15.5" hidden="1" x14ac:dyDescent="0.35">
      <c r="A1178" s="8" t="s">
        <v>677</v>
      </c>
      <c r="B1178" s="8" t="s">
        <v>678</v>
      </c>
      <c r="C1178" s="9" t="s">
        <v>729</v>
      </c>
      <c r="D1178" s="8" t="s">
        <v>431</v>
      </c>
      <c r="E1178" s="8">
        <v>6110</v>
      </c>
      <c r="F1178" s="8" t="s">
        <v>490</v>
      </c>
      <c r="G1178" s="9" t="s">
        <v>679</v>
      </c>
      <c r="H1178" s="8" t="s">
        <v>680</v>
      </c>
      <c r="I1178" s="8">
        <v>2016</v>
      </c>
      <c r="J1178" s="8">
        <v>2016</v>
      </c>
      <c r="K1178" s="8" t="s">
        <v>493</v>
      </c>
      <c r="L1178" s="8">
        <v>2.9075060000000001</v>
      </c>
      <c r="M1178" s="8" t="s">
        <v>494</v>
      </c>
      <c r="N1178" s="8" t="s">
        <v>495</v>
      </c>
      <c r="O1178" s="8" t="s">
        <v>681</v>
      </c>
    </row>
    <row r="1179" spans="1:15" ht="15.5" hidden="1" x14ac:dyDescent="0.35">
      <c r="A1179" s="8" t="s">
        <v>677</v>
      </c>
      <c r="B1179" s="8" t="s">
        <v>678</v>
      </c>
      <c r="C1179" s="9" t="s">
        <v>729</v>
      </c>
      <c r="D1179" s="8" t="s">
        <v>431</v>
      </c>
      <c r="E1179" s="8">
        <v>6110</v>
      </c>
      <c r="F1179" s="8" t="s">
        <v>490</v>
      </c>
      <c r="G1179" s="9" t="s">
        <v>679</v>
      </c>
      <c r="H1179" s="8" t="s">
        <v>680</v>
      </c>
      <c r="I1179" s="8">
        <v>2017</v>
      </c>
      <c r="J1179" s="8">
        <v>2017</v>
      </c>
      <c r="K1179" s="8" t="s">
        <v>493</v>
      </c>
      <c r="L1179" s="8">
        <v>3.182242</v>
      </c>
      <c r="M1179" s="8" t="s">
        <v>494</v>
      </c>
      <c r="N1179" s="8" t="s">
        <v>495</v>
      </c>
      <c r="O1179" s="8" t="s">
        <v>681</v>
      </c>
    </row>
    <row r="1180" spans="1:15" ht="15.5" hidden="1" x14ac:dyDescent="0.35">
      <c r="A1180" s="8" t="s">
        <v>677</v>
      </c>
      <c r="B1180" s="8" t="s">
        <v>678</v>
      </c>
      <c r="C1180" s="9" t="s">
        <v>729</v>
      </c>
      <c r="D1180" s="8" t="s">
        <v>431</v>
      </c>
      <c r="E1180" s="8">
        <v>6110</v>
      </c>
      <c r="F1180" s="8" t="s">
        <v>490</v>
      </c>
      <c r="G1180" s="9" t="s">
        <v>679</v>
      </c>
      <c r="H1180" s="8" t="s">
        <v>680</v>
      </c>
      <c r="I1180" s="8">
        <v>2018</v>
      </c>
      <c r="J1180" s="8">
        <v>2018</v>
      </c>
      <c r="K1180" s="8" t="s">
        <v>493</v>
      </c>
      <c r="L1180" s="8">
        <v>3.02373</v>
      </c>
      <c r="M1180" s="8" t="s">
        <v>494</v>
      </c>
      <c r="N1180" s="8" t="s">
        <v>495</v>
      </c>
      <c r="O1180" s="8" t="s">
        <v>681</v>
      </c>
    </row>
    <row r="1181" spans="1:15" ht="15.5" hidden="1" x14ac:dyDescent="0.35">
      <c r="A1181" s="8" t="s">
        <v>677</v>
      </c>
      <c r="B1181" s="8" t="s">
        <v>678</v>
      </c>
      <c r="C1181" s="9" t="s">
        <v>610</v>
      </c>
      <c r="D1181" s="8" t="s">
        <v>227</v>
      </c>
      <c r="E1181" s="8">
        <v>6110</v>
      </c>
      <c r="F1181" s="8" t="s">
        <v>490</v>
      </c>
      <c r="G1181" s="9" t="s">
        <v>679</v>
      </c>
      <c r="H1181" s="8" t="s">
        <v>680</v>
      </c>
      <c r="I1181" s="8">
        <v>2010</v>
      </c>
      <c r="J1181" s="8">
        <v>2010</v>
      </c>
      <c r="K1181" s="8" t="s">
        <v>493</v>
      </c>
      <c r="L1181" s="8">
        <v>5401.8872080000001</v>
      </c>
      <c r="M1181" s="8" t="s">
        <v>494</v>
      </c>
      <c r="N1181" s="8" t="s">
        <v>495</v>
      </c>
      <c r="O1181" s="8" t="s">
        <v>681</v>
      </c>
    </row>
    <row r="1182" spans="1:15" ht="15.5" hidden="1" x14ac:dyDescent="0.35">
      <c r="A1182" s="8" t="s">
        <v>677</v>
      </c>
      <c r="B1182" s="8" t="s">
        <v>678</v>
      </c>
      <c r="C1182" s="9" t="s">
        <v>610</v>
      </c>
      <c r="D1182" s="8" t="s">
        <v>227</v>
      </c>
      <c r="E1182" s="8">
        <v>6110</v>
      </c>
      <c r="F1182" s="8" t="s">
        <v>490</v>
      </c>
      <c r="G1182" s="9" t="s">
        <v>679</v>
      </c>
      <c r="H1182" s="8" t="s">
        <v>680</v>
      </c>
      <c r="I1182" s="8">
        <v>2011</v>
      </c>
      <c r="J1182" s="8">
        <v>2011</v>
      </c>
      <c r="K1182" s="8" t="s">
        <v>493</v>
      </c>
      <c r="L1182" s="8">
        <v>6459.7271010000004</v>
      </c>
      <c r="M1182" s="8" t="s">
        <v>494</v>
      </c>
      <c r="N1182" s="8" t="s">
        <v>495</v>
      </c>
      <c r="O1182" s="8" t="s">
        <v>681</v>
      </c>
    </row>
    <row r="1183" spans="1:15" ht="15.5" hidden="1" x14ac:dyDescent="0.35">
      <c r="A1183" s="8" t="s">
        <v>677</v>
      </c>
      <c r="B1183" s="8" t="s">
        <v>678</v>
      </c>
      <c r="C1183" s="9" t="s">
        <v>610</v>
      </c>
      <c r="D1183" s="8" t="s">
        <v>227</v>
      </c>
      <c r="E1183" s="8">
        <v>6110</v>
      </c>
      <c r="F1183" s="8" t="s">
        <v>490</v>
      </c>
      <c r="G1183" s="9" t="s">
        <v>679</v>
      </c>
      <c r="H1183" s="8" t="s">
        <v>680</v>
      </c>
      <c r="I1183" s="8">
        <v>2012</v>
      </c>
      <c r="J1183" s="8">
        <v>2012</v>
      </c>
      <c r="K1183" s="8" t="s">
        <v>493</v>
      </c>
      <c r="L1183" s="8">
        <v>5942.5329629999997</v>
      </c>
      <c r="M1183" s="8" t="s">
        <v>494</v>
      </c>
      <c r="N1183" s="8" t="s">
        <v>495</v>
      </c>
      <c r="O1183" s="8" t="s">
        <v>681</v>
      </c>
    </row>
    <row r="1184" spans="1:15" ht="15.5" hidden="1" x14ac:dyDescent="0.35">
      <c r="A1184" s="8" t="s">
        <v>677</v>
      </c>
      <c r="B1184" s="8" t="s">
        <v>678</v>
      </c>
      <c r="C1184" s="9" t="s">
        <v>610</v>
      </c>
      <c r="D1184" s="8" t="s">
        <v>227</v>
      </c>
      <c r="E1184" s="8">
        <v>6110</v>
      </c>
      <c r="F1184" s="8" t="s">
        <v>490</v>
      </c>
      <c r="G1184" s="9" t="s">
        <v>679</v>
      </c>
      <c r="H1184" s="8" t="s">
        <v>680</v>
      </c>
      <c r="I1184" s="8">
        <v>2013</v>
      </c>
      <c r="J1184" s="8">
        <v>2013</v>
      </c>
      <c r="K1184" s="8" t="s">
        <v>493</v>
      </c>
      <c r="L1184" s="8">
        <v>5747.8851530000002</v>
      </c>
      <c r="M1184" s="8" t="s">
        <v>494</v>
      </c>
      <c r="N1184" s="8" t="s">
        <v>495</v>
      </c>
      <c r="O1184" s="8" t="s">
        <v>681</v>
      </c>
    </row>
    <row r="1185" spans="1:15" ht="15.5" hidden="1" x14ac:dyDescent="0.35">
      <c r="A1185" s="8" t="s">
        <v>677</v>
      </c>
      <c r="B1185" s="8" t="s">
        <v>678</v>
      </c>
      <c r="C1185" s="9" t="s">
        <v>610</v>
      </c>
      <c r="D1185" s="8" t="s">
        <v>227</v>
      </c>
      <c r="E1185" s="8">
        <v>6110</v>
      </c>
      <c r="F1185" s="8" t="s">
        <v>490</v>
      </c>
      <c r="G1185" s="9" t="s">
        <v>679</v>
      </c>
      <c r="H1185" s="8" t="s">
        <v>680</v>
      </c>
      <c r="I1185" s="8">
        <v>2014</v>
      </c>
      <c r="J1185" s="8">
        <v>2014</v>
      </c>
      <c r="K1185" s="8" t="s">
        <v>493</v>
      </c>
      <c r="L1185" s="8">
        <v>5974.1286200000004</v>
      </c>
      <c r="M1185" s="8" t="s">
        <v>494</v>
      </c>
      <c r="N1185" s="8" t="s">
        <v>495</v>
      </c>
      <c r="O1185" s="8" t="s">
        <v>681</v>
      </c>
    </row>
    <row r="1186" spans="1:15" ht="15.5" hidden="1" x14ac:dyDescent="0.35">
      <c r="A1186" s="8" t="s">
        <v>677</v>
      </c>
      <c r="B1186" s="8" t="s">
        <v>678</v>
      </c>
      <c r="C1186" s="9" t="s">
        <v>610</v>
      </c>
      <c r="D1186" s="8" t="s">
        <v>227</v>
      </c>
      <c r="E1186" s="8">
        <v>6110</v>
      </c>
      <c r="F1186" s="8" t="s">
        <v>490</v>
      </c>
      <c r="G1186" s="9" t="s">
        <v>679</v>
      </c>
      <c r="H1186" s="8" t="s">
        <v>680</v>
      </c>
      <c r="I1186" s="8">
        <v>2015</v>
      </c>
      <c r="J1186" s="8">
        <v>2015</v>
      </c>
      <c r="K1186" s="8" t="s">
        <v>493</v>
      </c>
      <c r="L1186" s="8">
        <v>6112.0015519999997</v>
      </c>
      <c r="M1186" s="8" t="s">
        <v>494</v>
      </c>
      <c r="N1186" s="8" t="s">
        <v>495</v>
      </c>
      <c r="O1186" s="8" t="s">
        <v>681</v>
      </c>
    </row>
    <row r="1187" spans="1:15" ht="15.5" hidden="1" x14ac:dyDescent="0.35">
      <c r="A1187" s="8" t="s">
        <v>677</v>
      </c>
      <c r="B1187" s="8" t="s">
        <v>678</v>
      </c>
      <c r="C1187" s="9" t="s">
        <v>610</v>
      </c>
      <c r="D1187" s="8" t="s">
        <v>227</v>
      </c>
      <c r="E1187" s="8">
        <v>6110</v>
      </c>
      <c r="F1187" s="8" t="s">
        <v>490</v>
      </c>
      <c r="G1187" s="9" t="s">
        <v>679</v>
      </c>
      <c r="H1187" s="8" t="s">
        <v>680</v>
      </c>
      <c r="I1187" s="8">
        <v>2016</v>
      </c>
      <c r="J1187" s="8">
        <v>2016</v>
      </c>
      <c r="K1187" s="8" t="s">
        <v>493</v>
      </c>
      <c r="L1187" s="8">
        <v>6116.1823960000002</v>
      </c>
      <c r="M1187" s="8" t="s">
        <v>494</v>
      </c>
      <c r="N1187" s="8" t="s">
        <v>495</v>
      </c>
      <c r="O1187" s="8" t="s">
        <v>681</v>
      </c>
    </row>
    <row r="1188" spans="1:15" ht="15.5" hidden="1" x14ac:dyDescent="0.35">
      <c r="A1188" s="8" t="s">
        <v>677</v>
      </c>
      <c r="B1188" s="8" t="s">
        <v>678</v>
      </c>
      <c r="C1188" s="9" t="s">
        <v>610</v>
      </c>
      <c r="D1188" s="8" t="s">
        <v>227</v>
      </c>
      <c r="E1188" s="8">
        <v>6110</v>
      </c>
      <c r="F1188" s="8" t="s">
        <v>490</v>
      </c>
      <c r="G1188" s="9" t="s">
        <v>679</v>
      </c>
      <c r="H1188" s="8" t="s">
        <v>680</v>
      </c>
      <c r="I1188" s="8">
        <v>2017</v>
      </c>
      <c r="J1188" s="8">
        <v>2017</v>
      </c>
      <c r="K1188" s="8" t="s">
        <v>493</v>
      </c>
      <c r="L1188" s="8">
        <v>6930.1496029999998</v>
      </c>
      <c r="M1188" s="8" t="s">
        <v>494</v>
      </c>
      <c r="N1188" s="8" t="s">
        <v>495</v>
      </c>
      <c r="O1188" s="8" t="s">
        <v>681</v>
      </c>
    </row>
    <row r="1189" spans="1:15" ht="15.5" hidden="1" x14ac:dyDescent="0.35">
      <c r="A1189" s="8" t="s">
        <v>677</v>
      </c>
      <c r="B1189" s="8" t="s">
        <v>678</v>
      </c>
      <c r="C1189" s="9" t="s">
        <v>610</v>
      </c>
      <c r="D1189" s="8" t="s">
        <v>227</v>
      </c>
      <c r="E1189" s="8">
        <v>6110</v>
      </c>
      <c r="F1189" s="8" t="s">
        <v>490</v>
      </c>
      <c r="G1189" s="9" t="s">
        <v>679</v>
      </c>
      <c r="H1189" s="8" t="s">
        <v>680</v>
      </c>
      <c r="I1189" s="8">
        <v>2018</v>
      </c>
      <c r="J1189" s="8">
        <v>2018</v>
      </c>
      <c r="K1189" s="8" t="s">
        <v>493</v>
      </c>
      <c r="L1189" s="8">
        <v>7038.9636879999998</v>
      </c>
      <c r="M1189" s="8" t="s">
        <v>494</v>
      </c>
      <c r="N1189" s="8" t="s">
        <v>495</v>
      </c>
      <c r="O1189" s="8" t="s">
        <v>681</v>
      </c>
    </row>
    <row r="1190" spans="1:15" ht="15.5" hidden="1" x14ac:dyDescent="0.35">
      <c r="A1190" s="8" t="s">
        <v>677</v>
      </c>
      <c r="B1190" s="8" t="s">
        <v>678</v>
      </c>
      <c r="C1190" s="9" t="s">
        <v>611</v>
      </c>
      <c r="D1190" s="8" t="s">
        <v>229</v>
      </c>
      <c r="E1190" s="8">
        <v>6110</v>
      </c>
      <c r="F1190" s="8" t="s">
        <v>490</v>
      </c>
      <c r="G1190" s="9" t="s">
        <v>679</v>
      </c>
      <c r="H1190" s="8" t="s">
        <v>680</v>
      </c>
      <c r="I1190" s="8">
        <v>2010</v>
      </c>
      <c r="J1190" s="8">
        <v>2010</v>
      </c>
      <c r="K1190" s="8" t="s">
        <v>493</v>
      </c>
      <c r="L1190" s="8">
        <v>15056.057219</v>
      </c>
      <c r="M1190" s="8" t="s">
        <v>494</v>
      </c>
      <c r="N1190" s="8" t="s">
        <v>495</v>
      </c>
      <c r="O1190" s="8" t="s">
        <v>681</v>
      </c>
    </row>
    <row r="1191" spans="1:15" ht="15.5" hidden="1" x14ac:dyDescent="0.35">
      <c r="A1191" s="8" t="s">
        <v>677</v>
      </c>
      <c r="B1191" s="8" t="s">
        <v>678</v>
      </c>
      <c r="C1191" s="9" t="s">
        <v>611</v>
      </c>
      <c r="D1191" s="8" t="s">
        <v>229</v>
      </c>
      <c r="E1191" s="8">
        <v>6110</v>
      </c>
      <c r="F1191" s="8" t="s">
        <v>490</v>
      </c>
      <c r="G1191" s="9" t="s">
        <v>679</v>
      </c>
      <c r="H1191" s="8" t="s">
        <v>680</v>
      </c>
      <c r="I1191" s="8">
        <v>2011</v>
      </c>
      <c r="J1191" s="8">
        <v>2011</v>
      </c>
      <c r="K1191" s="8" t="s">
        <v>493</v>
      </c>
      <c r="L1191" s="8">
        <v>14275.283246000001</v>
      </c>
      <c r="M1191" s="8" t="s">
        <v>494</v>
      </c>
      <c r="N1191" s="8" t="s">
        <v>495</v>
      </c>
      <c r="O1191" s="8" t="s">
        <v>681</v>
      </c>
    </row>
    <row r="1192" spans="1:15" ht="15.5" hidden="1" x14ac:dyDescent="0.35">
      <c r="A1192" s="8" t="s">
        <v>677</v>
      </c>
      <c r="B1192" s="8" t="s">
        <v>678</v>
      </c>
      <c r="C1192" s="9" t="s">
        <v>611</v>
      </c>
      <c r="D1192" s="8" t="s">
        <v>229</v>
      </c>
      <c r="E1192" s="8">
        <v>6110</v>
      </c>
      <c r="F1192" s="8" t="s">
        <v>490</v>
      </c>
      <c r="G1192" s="9" t="s">
        <v>679</v>
      </c>
      <c r="H1192" s="8" t="s">
        <v>680</v>
      </c>
      <c r="I1192" s="8">
        <v>2012</v>
      </c>
      <c r="J1192" s="8">
        <v>2012</v>
      </c>
      <c r="K1192" s="8" t="s">
        <v>493</v>
      </c>
      <c r="L1192" s="8">
        <v>13922.766396000001</v>
      </c>
      <c r="M1192" s="8" t="s">
        <v>494</v>
      </c>
      <c r="N1192" s="8" t="s">
        <v>495</v>
      </c>
      <c r="O1192" s="8" t="s">
        <v>681</v>
      </c>
    </row>
    <row r="1193" spans="1:15" ht="15.5" hidden="1" x14ac:dyDescent="0.35">
      <c r="A1193" s="8" t="s">
        <v>677</v>
      </c>
      <c r="B1193" s="8" t="s">
        <v>678</v>
      </c>
      <c r="C1193" s="9" t="s">
        <v>611</v>
      </c>
      <c r="D1193" s="8" t="s">
        <v>229</v>
      </c>
      <c r="E1193" s="8">
        <v>6110</v>
      </c>
      <c r="F1193" s="8" t="s">
        <v>490</v>
      </c>
      <c r="G1193" s="9" t="s">
        <v>679</v>
      </c>
      <c r="H1193" s="8" t="s">
        <v>680</v>
      </c>
      <c r="I1193" s="8">
        <v>2013</v>
      </c>
      <c r="J1193" s="8">
        <v>2013</v>
      </c>
      <c r="K1193" s="8" t="s">
        <v>493</v>
      </c>
      <c r="L1193" s="8">
        <v>15704.515439999999</v>
      </c>
      <c r="M1193" s="8" t="s">
        <v>494</v>
      </c>
      <c r="N1193" s="8" t="s">
        <v>495</v>
      </c>
      <c r="O1193" s="8" t="s">
        <v>681</v>
      </c>
    </row>
    <row r="1194" spans="1:15" ht="15.5" hidden="1" x14ac:dyDescent="0.35">
      <c r="A1194" s="8" t="s">
        <v>677</v>
      </c>
      <c r="B1194" s="8" t="s">
        <v>678</v>
      </c>
      <c r="C1194" s="9" t="s">
        <v>611</v>
      </c>
      <c r="D1194" s="8" t="s">
        <v>229</v>
      </c>
      <c r="E1194" s="8">
        <v>6110</v>
      </c>
      <c r="F1194" s="8" t="s">
        <v>490</v>
      </c>
      <c r="G1194" s="9" t="s">
        <v>679</v>
      </c>
      <c r="H1194" s="8" t="s">
        <v>680</v>
      </c>
      <c r="I1194" s="8">
        <v>2014</v>
      </c>
      <c r="J1194" s="8">
        <v>2014</v>
      </c>
      <c r="K1194" s="8" t="s">
        <v>493</v>
      </c>
      <c r="L1194" s="8">
        <v>15488.289692</v>
      </c>
      <c r="M1194" s="8" t="s">
        <v>494</v>
      </c>
      <c r="N1194" s="8" t="s">
        <v>495</v>
      </c>
      <c r="O1194" s="8" t="s">
        <v>681</v>
      </c>
    </row>
    <row r="1195" spans="1:15" ht="15.5" hidden="1" x14ac:dyDescent="0.35">
      <c r="A1195" s="8" t="s">
        <v>677</v>
      </c>
      <c r="B1195" s="8" t="s">
        <v>678</v>
      </c>
      <c r="C1195" s="9" t="s">
        <v>611</v>
      </c>
      <c r="D1195" s="8" t="s">
        <v>229</v>
      </c>
      <c r="E1195" s="8">
        <v>6110</v>
      </c>
      <c r="F1195" s="8" t="s">
        <v>490</v>
      </c>
      <c r="G1195" s="9" t="s">
        <v>679</v>
      </c>
      <c r="H1195" s="8" t="s">
        <v>680</v>
      </c>
      <c r="I1195" s="8">
        <v>2015</v>
      </c>
      <c r="J1195" s="8">
        <v>2015</v>
      </c>
      <c r="K1195" s="8" t="s">
        <v>493</v>
      </c>
      <c r="L1195" s="8">
        <v>13195.676531999999</v>
      </c>
      <c r="M1195" s="8" t="s">
        <v>494</v>
      </c>
      <c r="N1195" s="8" t="s">
        <v>495</v>
      </c>
      <c r="O1195" s="8" t="s">
        <v>681</v>
      </c>
    </row>
    <row r="1196" spans="1:15" ht="15.5" hidden="1" x14ac:dyDescent="0.35">
      <c r="A1196" s="8" t="s">
        <v>677</v>
      </c>
      <c r="B1196" s="8" t="s">
        <v>678</v>
      </c>
      <c r="C1196" s="9" t="s">
        <v>611</v>
      </c>
      <c r="D1196" s="8" t="s">
        <v>229</v>
      </c>
      <c r="E1196" s="8">
        <v>6110</v>
      </c>
      <c r="F1196" s="8" t="s">
        <v>490</v>
      </c>
      <c r="G1196" s="9" t="s">
        <v>679</v>
      </c>
      <c r="H1196" s="8" t="s">
        <v>680</v>
      </c>
      <c r="I1196" s="8">
        <v>2016</v>
      </c>
      <c r="J1196" s="8">
        <v>2016</v>
      </c>
      <c r="K1196" s="8" t="s">
        <v>493</v>
      </c>
      <c r="L1196" s="8">
        <v>13841.276309999999</v>
      </c>
      <c r="M1196" s="8" t="s">
        <v>494</v>
      </c>
      <c r="N1196" s="8" t="s">
        <v>495</v>
      </c>
      <c r="O1196" s="8" t="s">
        <v>681</v>
      </c>
    </row>
    <row r="1197" spans="1:15" ht="15.5" hidden="1" x14ac:dyDescent="0.35">
      <c r="A1197" s="8" t="s">
        <v>677</v>
      </c>
      <c r="B1197" s="8" t="s">
        <v>678</v>
      </c>
      <c r="C1197" s="9" t="s">
        <v>611</v>
      </c>
      <c r="D1197" s="8" t="s">
        <v>229</v>
      </c>
      <c r="E1197" s="8">
        <v>6110</v>
      </c>
      <c r="F1197" s="8" t="s">
        <v>490</v>
      </c>
      <c r="G1197" s="9" t="s">
        <v>679</v>
      </c>
      <c r="H1197" s="8" t="s">
        <v>680</v>
      </c>
      <c r="I1197" s="8">
        <v>2017</v>
      </c>
      <c r="J1197" s="8">
        <v>2017</v>
      </c>
      <c r="K1197" s="8" t="s">
        <v>493</v>
      </c>
      <c r="L1197" s="8">
        <v>15473.243074</v>
      </c>
      <c r="M1197" s="8" t="s">
        <v>494</v>
      </c>
      <c r="N1197" s="8" t="s">
        <v>495</v>
      </c>
      <c r="O1197" s="8" t="s">
        <v>681</v>
      </c>
    </row>
    <row r="1198" spans="1:15" ht="15.5" hidden="1" x14ac:dyDescent="0.35">
      <c r="A1198" s="8" t="s">
        <v>677</v>
      </c>
      <c r="B1198" s="8" t="s">
        <v>678</v>
      </c>
      <c r="C1198" s="9" t="s">
        <v>611</v>
      </c>
      <c r="D1198" s="8" t="s">
        <v>229</v>
      </c>
      <c r="E1198" s="8">
        <v>6110</v>
      </c>
      <c r="F1198" s="8" t="s">
        <v>490</v>
      </c>
      <c r="G1198" s="9" t="s">
        <v>679</v>
      </c>
      <c r="H1198" s="8" t="s">
        <v>680</v>
      </c>
      <c r="I1198" s="8">
        <v>2018</v>
      </c>
      <c r="J1198" s="8">
        <v>2018</v>
      </c>
      <c r="K1198" s="8" t="s">
        <v>493</v>
      </c>
      <c r="L1198" s="8">
        <v>14909.550686</v>
      </c>
      <c r="M1198" s="8" t="s">
        <v>494</v>
      </c>
      <c r="N1198" s="8" t="s">
        <v>495</v>
      </c>
      <c r="O1198" s="8" t="s">
        <v>681</v>
      </c>
    </row>
    <row r="1199" spans="1:15" ht="15.5" hidden="1" x14ac:dyDescent="0.35">
      <c r="A1199" s="8" t="s">
        <v>677</v>
      </c>
      <c r="B1199" s="8" t="s">
        <v>678</v>
      </c>
      <c r="C1199" s="9" t="s">
        <v>730</v>
      </c>
      <c r="D1199" s="8" t="s">
        <v>731</v>
      </c>
      <c r="E1199" s="8">
        <v>6110</v>
      </c>
      <c r="F1199" s="8" t="s">
        <v>490</v>
      </c>
      <c r="G1199" s="9" t="s">
        <v>679</v>
      </c>
      <c r="H1199" s="8" t="s">
        <v>680</v>
      </c>
      <c r="I1199" s="8">
        <v>2010</v>
      </c>
      <c r="J1199" s="8">
        <v>2010</v>
      </c>
      <c r="K1199" s="8" t="s">
        <v>493</v>
      </c>
      <c r="L1199" s="8">
        <v>23.044466</v>
      </c>
      <c r="M1199" s="8" t="s">
        <v>494</v>
      </c>
      <c r="N1199" s="8" t="s">
        <v>495</v>
      </c>
      <c r="O1199" s="8" t="s">
        <v>681</v>
      </c>
    </row>
    <row r="1200" spans="1:15" ht="15.5" hidden="1" x14ac:dyDescent="0.35">
      <c r="A1200" s="8" t="s">
        <v>677</v>
      </c>
      <c r="B1200" s="8" t="s">
        <v>678</v>
      </c>
      <c r="C1200" s="9" t="s">
        <v>730</v>
      </c>
      <c r="D1200" s="8" t="s">
        <v>731</v>
      </c>
      <c r="E1200" s="8">
        <v>6110</v>
      </c>
      <c r="F1200" s="8" t="s">
        <v>490</v>
      </c>
      <c r="G1200" s="9" t="s">
        <v>679</v>
      </c>
      <c r="H1200" s="8" t="s">
        <v>680</v>
      </c>
      <c r="I1200" s="8">
        <v>2011</v>
      </c>
      <c r="J1200" s="8">
        <v>2011</v>
      </c>
      <c r="K1200" s="8" t="s">
        <v>493</v>
      </c>
      <c r="L1200" s="8">
        <v>23.248403</v>
      </c>
      <c r="M1200" s="8" t="s">
        <v>494</v>
      </c>
      <c r="N1200" s="8" t="s">
        <v>495</v>
      </c>
      <c r="O1200" s="8" t="s">
        <v>681</v>
      </c>
    </row>
    <row r="1201" spans="1:15" ht="15.5" hidden="1" x14ac:dyDescent="0.35">
      <c r="A1201" s="8" t="s">
        <v>677</v>
      </c>
      <c r="B1201" s="8" t="s">
        <v>678</v>
      </c>
      <c r="C1201" s="9" t="s">
        <v>730</v>
      </c>
      <c r="D1201" s="8" t="s">
        <v>731</v>
      </c>
      <c r="E1201" s="8">
        <v>6110</v>
      </c>
      <c r="F1201" s="8" t="s">
        <v>490</v>
      </c>
      <c r="G1201" s="9" t="s">
        <v>679</v>
      </c>
      <c r="H1201" s="8" t="s">
        <v>680</v>
      </c>
      <c r="I1201" s="8">
        <v>2012</v>
      </c>
      <c r="J1201" s="8">
        <v>2012</v>
      </c>
      <c r="K1201" s="8" t="s">
        <v>493</v>
      </c>
      <c r="L1201" s="8">
        <v>24.023115000000001</v>
      </c>
      <c r="M1201" s="8" t="s">
        <v>494</v>
      </c>
      <c r="N1201" s="8" t="s">
        <v>495</v>
      </c>
      <c r="O1201" s="8" t="s">
        <v>681</v>
      </c>
    </row>
    <row r="1202" spans="1:15" ht="15.5" hidden="1" x14ac:dyDescent="0.35">
      <c r="A1202" s="8" t="s">
        <v>677</v>
      </c>
      <c r="B1202" s="8" t="s">
        <v>678</v>
      </c>
      <c r="C1202" s="9" t="s">
        <v>612</v>
      </c>
      <c r="D1202" s="8" t="s">
        <v>433</v>
      </c>
      <c r="E1202" s="8">
        <v>6110</v>
      </c>
      <c r="F1202" s="8" t="s">
        <v>490</v>
      </c>
      <c r="G1202" s="9" t="s">
        <v>679</v>
      </c>
      <c r="H1202" s="8" t="s">
        <v>680</v>
      </c>
      <c r="I1202" s="8">
        <v>2010</v>
      </c>
      <c r="J1202" s="8">
        <v>2010</v>
      </c>
      <c r="K1202" s="8" t="s">
        <v>493</v>
      </c>
      <c r="L1202" s="8">
        <v>125.80354800000001</v>
      </c>
      <c r="M1202" s="8" t="s">
        <v>494</v>
      </c>
      <c r="N1202" s="8" t="s">
        <v>495</v>
      </c>
      <c r="O1202" s="8" t="s">
        <v>681</v>
      </c>
    </row>
    <row r="1203" spans="1:15" ht="15.5" hidden="1" x14ac:dyDescent="0.35">
      <c r="A1203" s="8" t="s">
        <v>677</v>
      </c>
      <c r="B1203" s="8" t="s">
        <v>678</v>
      </c>
      <c r="C1203" s="9" t="s">
        <v>612</v>
      </c>
      <c r="D1203" s="8" t="s">
        <v>433</v>
      </c>
      <c r="E1203" s="8">
        <v>6110</v>
      </c>
      <c r="F1203" s="8" t="s">
        <v>490</v>
      </c>
      <c r="G1203" s="9" t="s">
        <v>679</v>
      </c>
      <c r="H1203" s="8" t="s">
        <v>680</v>
      </c>
      <c r="I1203" s="8">
        <v>2011</v>
      </c>
      <c r="J1203" s="8">
        <v>2011</v>
      </c>
      <c r="K1203" s="8" t="s">
        <v>493</v>
      </c>
      <c r="L1203" s="8">
        <v>141.446101</v>
      </c>
      <c r="M1203" s="8" t="s">
        <v>494</v>
      </c>
      <c r="N1203" s="8" t="s">
        <v>495</v>
      </c>
      <c r="O1203" s="8" t="s">
        <v>681</v>
      </c>
    </row>
    <row r="1204" spans="1:15" ht="15.5" hidden="1" x14ac:dyDescent="0.35">
      <c r="A1204" s="8" t="s">
        <v>677</v>
      </c>
      <c r="B1204" s="8" t="s">
        <v>678</v>
      </c>
      <c r="C1204" s="9" t="s">
        <v>612</v>
      </c>
      <c r="D1204" s="8" t="s">
        <v>433</v>
      </c>
      <c r="E1204" s="8">
        <v>6110</v>
      </c>
      <c r="F1204" s="8" t="s">
        <v>490</v>
      </c>
      <c r="G1204" s="9" t="s">
        <v>679</v>
      </c>
      <c r="H1204" s="8" t="s">
        <v>680</v>
      </c>
      <c r="I1204" s="8">
        <v>2012</v>
      </c>
      <c r="J1204" s="8">
        <v>2012</v>
      </c>
      <c r="K1204" s="8" t="s">
        <v>493</v>
      </c>
      <c r="L1204" s="8">
        <v>158.847745</v>
      </c>
      <c r="M1204" s="8" t="s">
        <v>494</v>
      </c>
      <c r="N1204" s="8" t="s">
        <v>495</v>
      </c>
      <c r="O1204" s="8" t="s">
        <v>681</v>
      </c>
    </row>
    <row r="1205" spans="1:15" ht="15.5" hidden="1" x14ac:dyDescent="0.35">
      <c r="A1205" s="8" t="s">
        <v>677</v>
      </c>
      <c r="B1205" s="8" t="s">
        <v>678</v>
      </c>
      <c r="C1205" s="9" t="s">
        <v>612</v>
      </c>
      <c r="D1205" s="8" t="s">
        <v>433</v>
      </c>
      <c r="E1205" s="8">
        <v>6110</v>
      </c>
      <c r="F1205" s="8" t="s">
        <v>490</v>
      </c>
      <c r="G1205" s="9" t="s">
        <v>679</v>
      </c>
      <c r="H1205" s="8" t="s">
        <v>680</v>
      </c>
      <c r="I1205" s="8">
        <v>2013</v>
      </c>
      <c r="J1205" s="8">
        <v>2013</v>
      </c>
      <c r="K1205" s="8" t="s">
        <v>493</v>
      </c>
      <c r="L1205" s="8">
        <v>173.873345</v>
      </c>
      <c r="M1205" s="8" t="s">
        <v>494</v>
      </c>
      <c r="N1205" s="8" t="s">
        <v>495</v>
      </c>
      <c r="O1205" s="8" t="s">
        <v>681</v>
      </c>
    </row>
    <row r="1206" spans="1:15" ht="15.5" hidden="1" x14ac:dyDescent="0.35">
      <c r="A1206" s="8" t="s">
        <v>677</v>
      </c>
      <c r="B1206" s="8" t="s">
        <v>678</v>
      </c>
      <c r="C1206" s="9" t="s">
        <v>612</v>
      </c>
      <c r="D1206" s="8" t="s">
        <v>433</v>
      </c>
      <c r="E1206" s="8">
        <v>6110</v>
      </c>
      <c r="F1206" s="8" t="s">
        <v>490</v>
      </c>
      <c r="G1206" s="9" t="s">
        <v>679</v>
      </c>
      <c r="H1206" s="8" t="s">
        <v>680</v>
      </c>
      <c r="I1206" s="8">
        <v>2014</v>
      </c>
      <c r="J1206" s="8">
        <v>2014</v>
      </c>
      <c r="K1206" s="8" t="s">
        <v>493</v>
      </c>
      <c r="L1206" s="8">
        <v>188.250529</v>
      </c>
      <c r="M1206" s="8" t="s">
        <v>494</v>
      </c>
      <c r="N1206" s="8" t="s">
        <v>495</v>
      </c>
      <c r="O1206" s="8" t="s">
        <v>681</v>
      </c>
    </row>
    <row r="1207" spans="1:15" ht="15.5" hidden="1" x14ac:dyDescent="0.35">
      <c r="A1207" s="8" t="s">
        <v>677</v>
      </c>
      <c r="B1207" s="8" t="s">
        <v>678</v>
      </c>
      <c r="C1207" s="9" t="s">
        <v>612</v>
      </c>
      <c r="D1207" s="8" t="s">
        <v>433</v>
      </c>
      <c r="E1207" s="8">
        <v>6110</v>
      </c>
      <c r="F1207" s="8" t="s">
        <v>490</v>
      </c>
      <c r="G1207" s="9" t="s">
        <v>679</v>
      </c>
      <c r="H1207" s="8" t="s">
        <v>680</v>
      </c>
      <c r="I1207" s="8">
        <v>2015</v>
      </c>
      <c r="J1207" s="8">
        <v>2015</v>
      </c>
      <c r="K1207" s="8" t="s">
        <v>493</v>
      </c>
      <c r="L1207" s="8">
        <v>165.82324299999999</v>
      </c>
      <c r="M1207" s="8" t="s">
        <v>494</v>
      </c>
      <c r="N1207" s="8" t="s">
        <v>495</v>
      </c>
      <c r="O1207" s="8" t="s">
        <v>681</v>
      </c>
    </row>
    <row r="1208" spans="1:15" ht="15.5" hidden="1" x14ac:dyDescent="0.35">
      <c r="A1208" s="8" t="s">
        <v>677</v>
      </c>
      <c r="B1208" s="8" t="s">
        <v>678</v>
      </c>
      <c r="C1208" s="9" t="s">
        <v>612</v>
      </c>
      <c r="D1208" s="8" t="s">
        <v>433</v>
      </c>
      <c r="E1208" s="8">
        <v>6110</v>
      </c>
      <c r="F1208" s="8" t="s">
        <v>490</v>
      </c>
      <c r="G1208" s="9" t="s">
        <v>679</v>
      </c>
      <c r="H1208" s="8" t="s">
        <v>680</v>
      </c>
      <c r="I1208" s="8">
        <v>2016</v>
      </c>
      <c r="J1208" s="8">
        <v>2016</v>
      </c>
      <c r="K1208" s="8" t="s">
        <v>493</v>
      </c>
      <c r="L1208" s="8">
        <v>161.314807</v>
      </c>
      <c r="M1208" s="8" t="s">
        <v>494</v>
      </c>
      <c r="N1208" s="8" t="s">
        <v>495</v>
      </c>
      <c r="O1208" s="8" t="s">
        <v>681</v>
      </c>
    </row>
    <row r="1209" spans="1:15" ht="15.5" hidden="1" x14ac:dyDescent="0.35">
      <c r="A1209" s="8" t="s">
        <v>677</v>
      </c>
      <c r="B1209" s="8" t="s">
        <v>678</v>
      </c>
      <c r="C1209" s="9" t="s">
        <v>612</v>
      </c>
      <c r="D1209" s="8" t="s">
        <v>433</v>
      </c>
      <c r="E1209" s="8">
        <v>6110</v>
      </c>
      <c r="F1209" s="8" t="s">
        <v>490</v>
      </c>
      <c r="G1209" s="9" t="s">
        <v>679</v>
      </c>
      <c r="H1209" s="8" t="s">
        <v>680</v>
      </c>
      <c r="I1209" s="8">
        <v>2017</v>
      </c>
      <c r="J1209" s="8">
        <v>2017</v>
      </c>
      <c r="K1209" s="8" t="s">
        <v>493</v>
      </c>
      <c r="L1209" s="8">
        <v>171.98400699999999</v>
      </c>
      <c r="M1209" s="8" t="s">
        <v>494</v>
      </c>
      <c r="N1209" s="8" t="s">
        <v>495</v>
      </c>
      <c r="O1209" s="8" t="s">
        <v>681</v>
      </c>
    </row>
    <row r="1210" spans="1:15" ht="15.5" hidden="1" x14ac:dyDescent="0.35">
      <c r="A1210" s="8" t="s">
        <v>677</v>
      </c>
      <c r="B1210" s="8" t="s">
        <v>678</v>
      </c>
      <c r="C1210" s="9" t="s">
        <v>612</v>
      </c>
      <c r="D1210" s="8" t="s">
        <v>433</v>
      </c>
      <c r="E1210" s="8">
        <v>6110</v>
      </c>
      <c r="F1210" s="8" t="s">
        <v>490</v>
      </c>
      <c r="G1210" s="9" t="s">
        <v>679</v>
      </c>
      <c r="H1210" s="8" t="s">
        <v>680</v>
      </c>
      <c r="I1210" s="8">
        <v>2018</v>
      </c>
      <c r="J1210" s="8">
        <v>2018</v>
      </c>
      <c r="K1210" s="8" t="s">
        <v>493</v>
      </c>
      <c r="L1210" s="8">
        <v>186.53305</v>
      </c>
      <c r="M1210" s="8" t="s">
        <v>494</v>
      </c>
      <c r="N1210" s="8" t="s">
        <v>495</v>
      </c>
      <c r="O1210" s="8" t="s">
        <v>681</v>
      </c>
    </row>
    <row r="1211" spans="1:15" ht="15.5" hidden="1" x14ac:dyDescent="0.35">
      <c r="A1211" s="8" t="s">
        <v>677</v>
      </c>
      <c r="B1211" s="8" t="s">
        <v>678</v>
      </c>
      <c r="C1211" s="9" t="s">
        <v>613</v>
      </c>
      <c r="D1211" s="8" t="s">
        <v>231</v>
      </c>
      <c r="E1211" s="8">
        <v>6110</v>
      </c>
      <c r="F1211" s="8" t="s">
        <v>490</v>
      </c>
      <c r="G1211" s="9" t="s">
        <v>679</v>
      </c>
      <c r="H1211" s="8" t="s">
        <v>680</v>
      </c>
      <c r="I1211" s="8">
        <v>2010</v>
      </c>
      <c r="J1211" s="8">
        <v>2010</v>
      </c>
      <c r="K1211" s="8" t="s">
        <v>493</v>
      </c>
      <c r="L1211" s="8">
        <v>9651.0113340000007</v>
      </c>
      <c r="M1211" s="8" t="s">
        <v>494</v>
      </c>
      <c r="N1211" s="8" t="s">
        <v>495</v>
      </c>
      <c r="O1211" s="8" t="s">
        <v>681</v>
      </c>
    </row>
    <row r="1212" spans="1:15" ht="15.5" hidden="1" x14ac:dyDescent="0.35">
      <c r="A1212" s="8" t="s">
        <v>677</v>
      </c>
      <c r="B1212" s="8" t="s">
        <v>678</v>
      </c>
      <c r="C1212" s="9" t="s">
        <v>613</v>
      </c>
      <c r="D1212" s="8" t="s">
        <v>231</v>
      </c>
      <c r="E1212" s="8">
        <v>6110</v>
      </c>
      <c r="F1212" s="8" t="s">
        <v>490</v>
      </c>
      <c r="G1212" s="9" t="s">
        <v>679</v>
      </c>
      <c r="H1212" s="8" t="s">
        <v>680</v>
      </c>
      <c r="I1212" s="8">
        <v>2011</v>
      </c>
      <c r="J1212" s="8">
        <v>2011</v>
      </c>
      <c r="K1212" s="8" t="s">
        <v>493</v>
      </c>
      <c r="L1212" s="8">
        <v>10575.040987</v>
      </c>
      <c r="M1212" s="8" t="s">
        <v>494</v>
      </c>
      <c r="N1212" s="8" t="s">
        <v>495</v>
      </c>
      <c r="O1212" s="8" t="s">
        <v>681</v>
      </c>
    </row>
    <row r="1213" spans="1:15" ht="15.5" hidden="1" x14ac:dyDescent="0.35">
      <c r="A1213" s="8" t="s">
        <v>677</v>
      </c>
      <c r="B1213" s="8" t="s">
        <v>678</v>
      </c>
      <c r="C1213" s="9" t="s">
        <v>613</v>
      </c>
      <c r="D1213" s="8" t="s">
        <v>231</v>
      </c>
      <c r="E1213" s="8">
        <v>6110</v>
      </c>
      <c r="F1213" s="8" t="s">
        <v>490</v>
      </c>
      <c r="G1213" s="9" t="s">
        <v>679</v>
      </c>
      <c r="H1213" s="8" t="s">
        <v>680</v>
      </c>
      <c r="I1213" s="8">
        <v>2012</v>
      </c>
      <c r="J1213" s="8">
        <v>2012</v>
      </c>
      <c r="K1213" s="8" t="s">
        <v>493</v>
      </c>
      <c r="L1213" s="8">
        <v>9720.6180700000004</v>
      </c>
      <c r="M1213" s="8" t="s">
        <v>494</v>
      </c>
      <c r="N1213" s="8" t="s">
        <v>495</v>
      </c>
      <c r="O1213" s="8" t="s">
        <v>681</v>
      </c>
    </row>
    <row r="1214" spans="1:15" ht="15.5" hidden="1" x14ac:dyDescent="0.35">
      <c r="A1214" s="8" t="s">
        <v>677</v>
      </c>
      <c r="B1214" s="8" t="s">
        <v>678</v>
      </c>
      <c r="C1214" s="9" t="s">
        <v>613</v>
      </c>
      <c r="D1214" s="8" t="s">
        <v>231</v>
      </c>
      <c r="E1214" s="8">
        <v>6110</v>
      </c>
      <c r="F1214" s="8" t="s">
        <v>490</v>
      </c>
      <c r="G1214" s="9" t="s">
        <v>679</v>
      </c>
      <c r="H1214" s="8" t="s">
        <v>680</v>
      </c>
      <c r="I1214" s="8">
        <v>2013</v>
      </c>
      <c r="J1214" s="8">
        <v>2013</v>
      </c>
      <c r="K1214" s="8" t="s">
        <v>493</v>
      </c>
      <c r="L1214" s="8">
        <v>13427.00749</v>
      </c>
      <c r="M1214" s="8" t="s">
        <v>494</v>
      </c>
      <c r="N1214" s="8" t="s">
        <v>495</v>
      </c>
      <c r="O1214" s="8" t="s">
        <v>681</v>
      </c>
    </row>
    <row r="1215" spans="1:15" ht="15.5" hidden="1" x14ac:dyDescent="0.35">
      <c r="A1215" s="8" t="s">
        <v>677</v>
      </c>
      <c r="B1215" s="8" t="s">
        <v>678</v>
      </c>
      <c r="C1215" s="9" t="s">
        <v>613</v>
      </c>
      <c r="D1215" s="8" t="s">
        <v>231</v>
      </c>
      <c r="E1215" s="8">
        <v>6110</v>
      </c>
      <c r="F1215" s="8" t="s">
        <v>490</v>
      </c>
      <c r="G1215" s="9" t="s">
        <v>679</v>
      </c>
      <c r="H1215" s="8" t="s">
        <v>680</v>
      </c>
      <c r="I1215" s="8">
        <v>2014</v>
      </c>
      <c r="J1215" s="8">
        <v>2014</v>
      </c>
      <c r="K1215" s="8" t="s">
        <v>493</v>
      </c>
      <c r="L1215" s="8">
        <v>9617.2883889999994</v>
      </c>
      <c r="M1215" s="8" t="s">
        <v>494</v>
      </c>
      <c r="N1215" s="8" t="s">
        <v>495</v>
      </c>
      <c r="O1215" s="8" t="s">
        <v>681</v>
      </c>
    </row>
    <row r="1216" spans="1:15" ht="15.5" hidden="1" x14ac:dyDescent="0.35">
      <c r="A1216" s="8" t="s">
        <v>677</v>
      </c>
      <c r="B1216" s="8" t="s">
        <v>678</v>
      </c>
      <c r="C1216" s="9" t="s">
        <v>613</v>
      </c>
      <c r="D1216" s="8" t="s">
        <v>231</v>
      </c>
      <c r="E1216" s="8">
        <v>6110</v>
      </c>
      <c r="F1216" s="8" t="s">
        <v>490</v>
      </c>
      <c r="G1216" s="9" t="s">
        <v>679</v>
      </c>
      <c r="H1216" s="8" t="s">
        <v>680</v>
      </c>
      <c r="I1216" s="8">
        <v>2015</v>
      </c>
      <c r="J1216" s="8">
        <v>2015</v>
      </c>
      <c r="K1216" s="8" t="s">
        <v>493</v>
      </c>
      <c r="L1216" s="8">
        <v>7961.7845500000003</v>
      </c>
      <c r="M1216" s="8" t="s">
        <v>494</v>
      </c>
      <c r="N1216" s="8" t="s">
        <v>495</v>
      </c>
      <c r="O1216" s="8" t="s">
        <v>681</v>
      </c>
    </row>
    <row r="1217" spans="1:15" ht="15.5" hidden="1" x14ac:dyDescent="0.35">
      <c r="A1217" s="8" t="s">
        <v>677</v>
      </c>
      <c r="B1217" s="8" t="s">
        <v>678</v>
      </c>
      <c r="C1217" s="9" t="s">
        <v>613</v>
      </c>
      <c r="D1217" s="8" t="s">
        <v>231</v>
      </c>
      <c r="E1217" s="8">
        <v>6110</v>
      </c>
      <c r="F1217" s="8" t="s">
        <v>490</v>
      </c>
      <c r="G1217" s="9" t="s">
        <v>679</v>
      </c>
      <c r="H1217" s="8" t="s">
        <v>680</v>
      </c>
      <c r="I1217" s="8">
        <v>2016</v>
      </c>
      <c r="J1217" s="8">
        <v>2016</v>
      </c>
      <c r="K1217" s="8" t="s">
        <v>493</v>
      </c>
      <c r="L1217" s="8">
        <v>10484.328501</v>
      </c>
      <c r="M1217" s="8" t="s">
        <v>494</v>
      </c>
      <c r="N1217" s="8" t="s">
        <v>495</v>
      </c>
      <c r="O1217" s="8" t="s">
        <v>681</v>
      </c>
    </row>
    <row r="1218" spans="1:15" ht="15.5" hidden="1" x14ac:dyDescent="0.35">
      <c r="A1218" s="8" t="s">
        <v>677</v>
      </c>
      <c r="B1218" s="8" t="s">
        <v>678</v>
      </c>
      <c r="C1218" s="9" t="s">
        <v>613</v>
      </c>
      <c r="D1218" s="8" t="s">
        <v>231</v>
      </c>
      <c r="E1218" s="8">
        <v>6110</v>
      </c>
      <c r="F1218" s="8" t="s">
        <v>490</v>
      </c>
      <c r="G1218" s="9" t="s">
        <v>679</v>
      </c>
      <c r="H1218" s="8" t="s">
        <v>680</v>
      </c>
      <c r="I1218" s="8">
        <v>2017</v>
      </c>
      <c r="J1218" s="8">
        <v>2017</v>
      </c>
      <c r="K1218" s="8" t="s">
        <v>493</v>
      </c>
      <c r="L1218" s="8">
        <v>11944.650035999999</v>
      </c>
      <c r="M1218" s="8" t="s">
        <v>494</v>
      </c>
      <c r="N1218" s="8" t="s">
        <v>495</v>
      </c>
      <c r="O1218" s="8" t="s">
        <v>681</v>
      </c>
    </row>
    <row r="1219" spans="1:15" ht="15.5" hidden="1" x14ac:dyDescent="0.35">
      <c r="A1219" s="8" t="s">
        <v>677</v>
      </c>
      <c r="B1219" s="8" t="s">
        <v>678</v>
      </c>
      <c r="C1219" s="9" t="s">
        <v>613</v>
      </c>
      <c r="D1219" s="8" t="s">
        <v>231</v>
      </c>
      <c r="E1219" s="8">
        <v>6110</v>
      </c>
      <c r="F1219" s="8" t="s">
        <v>490</v>
      </c>
      <c r="G1219" s="9" t="s">
        <v>679</v>
      </c>
      <c r="H1219" s="8" t="s">
        <v>680</v>
      </c>
      <c r="I1219" s="8">
        <v>2018</v>
      </c>
      <c r="J1219" s="8">
        <v>2018</v>
      </c>
      <c r="K1219" s="8" t="s">
        <v>493</v>
      </c>
      <c r="L1219" s="8">
        <v>10999.928668</v>
      </c>
      <c r="M1219" s="8" t="s">
        <v>494</v>
      </c>
      <c r="N1219" s="8" t="s">
        <v>495</v>
      </c>
      <c r="O1219" s="8" t="s">
        <v>681</v>
      </c>
    </row>
    <row r="1220" spans="1:15" ht="15.5" hidden="1" x14ac:dyDescent="0.35">
      <c r="A1220" s="8" t="s">
        <v>677</v>
      </c>
      <c r="B1220" s="8" t="s">
        <v>678</v>
      </c>
      <c r="C1220" s="9" t="s">
        <v>732</v>
      </c>
      <c r="D1220" s="8" t="s">
        <v>233</v>
      </c>
      <c r="E1220" s="8">
        <v>6110</v>
      </c>
      <c r="F1220" s="8" t="s">
        <v>490</v>
      </c>
      <c r="G1220" s="9" t="s">
        <v>679</v>
      </c>
      <c r="H1220" s="8" t="s">
        <v>680</v>
      </c>
      <c r="I1220" s="8">
        <v>2010</v>
      </c>
      <c r="J1220" s="8">
        <v>2010</v>
      </c>
      <c r="K1220" s="8" t="s">
        <v>493</v>
      </c>
      <c r="L1220" s="8">
        <v>1487.441628</v>
      </c>
      <c r="M1220" s="8" t="s">
        <v>494</v>
      </c>
      <c r="N1220" s="8" t="s">
        <v>495</v>
      </c>
      <c r="O1220" s="8" t="s">
        <v>681</v>
      </c>
    </row>
    <row r="1221" spans="1:15" ht="15.5" hidden="1" x14ac:dyDescent="0.35">
      <c r="A1221" s="8" t="s">
        <v>677</v>
      </c>
      <c r="B1221" s="8" t="s">
        <v>678</v>
      </c>
      <c r="C1221" s="9" t="s">
        <v>732</v>
      </c>
      <c r="D1221" s="8" t="s">
        <v>233</v>
      </c>
      <c r="E1221" s="8">
        <v>6110</v>
      </c>
      <c r="F1221" s="8" t="s">
        <v>490</v>
      </c>
      <c r="G1221" s="9" t="s">
        <v>679</v>
      </c>
      <c r="H1221" s="8" t="s">
        <v>680</v>
      </c>
      <c r="I1221" s="8">
        <v>2011</v>
      </c>
      <c r="J1221" s="8">
        <v>2011</v>
      </c>
      <c r="K1221" s="8" t="s">
        <v>493</v>
      </c>
      <c r="L1221" s="8">
        <v>1845.8614439999999</v>
      </c>
      <c r="M1221" s="8" t="s">
        <v>494</v>
      </c>
      <c r="N1221" s="8" t="s">
        <v>495</v>
      </c>
      <c r="O1221" s="8" t="s">
        <v>681</v>
      </c>
    </row>
    <row r="1222" spans="1:15" ht="15.5" hidden="1" x14ac:dyDescent="0.35">
      <c r="A1222" s="8" t="s">
        <v>677</v>
      </c>
      <c r="B1222" s="8" t="s">
        <v>678</v>
      </c>
      <c r="C1222" s="9" t="s">
        <v>732</v>
      </c>
      <c r="D1222" s="8" t="s">
        <v>233</v>
      </c>
      <c r="E1222" s="8">
        <v>6110</v>
      </c>
      <c r="F1222" s="8" t="s">
        <v>490</v>
      </c>
      <c r="G1222" s="9" t="s">
        <v>679</v>
      </c>
      <c r="H1222" s="8" t="s">
        <v>680</v>
      </c>
      <c r="I1222" s="8">
        <v>2012</v>
      </c>
      <c r="J1222" s="8">
        <v>2012</v>
      </c>
      <c r="K1222" s="8" t="s">
        <v>493</v>
      </c>
      <c r="L1222" s="8">
        <v>1854.855045</v>
      </c>
      <c r="M1222" s="8" t="s">
        <v>494</v>
      </c>
      <c r="N1222" s="8" t="s">
        <v>495</v>
      </c>
      <c r="O1222" s="8" t="s">
        <v>681</v>
      </c>
    </row>
    <row r="1223" spans="1:15" ht="15.5" hidden="1" x14ac:dyDescent="0.35">
      <c r="A1223" s="8" t="s">
        <v>677</v>
      </c>
      <c r="B1223" s="8" t="s">
        <v>678</v>
      </c>
      <c r="C1223" s="9" t="s">
        <v>732</v>
      </c>
      <c r="D1223" s="8" t="s">
        <v>233</v>
      </c>
      <c r="E1223" s="8">
        <v>6110</v>
      </c>
      <c r="F1223" s="8" t="s">
        <v>490</v>
      </c>
      <c r="G1223" s="9" t="s">
        <v>679</v>
      </c>
      <c r="H1223" s="8" t="s">
        <v>680</v>
      </c>
      <c r="I1223" s="8">
        <v>2013</v>
      </c>
      <c r="J1223" s="8">
        <v>2013</v>
      </c>
      <c r="K1223" s="8" t="s">
        <v>493</v>
      </c>
      <c r="L1223" s="8">
        <v>1811.1948279999999</v>
      </c>
      <c r="M1223" s="8" t="s">
        <v>494</v>
      </c>
      <c r="N1223" s="8" t="s">
        <v>495</v>
      </c>
      <c r="O1223" s="8" t="s">
        <v>681</v>
      </c>
    </row>
    <row r="1224" spans="1:15" ht="15.5" hidden="1" x14ac:dyDescent="0.35">
      <c r="A1224" s="8" t="s">
        <v>677</v>
      </c>
      <c r="B1224" s="8" t="s">
        <v>678</v>
      </c>
      <c r="C1224" s="9" t="s">
        <v>732</v>
      </c>
      <c r="D1224" s="8" t="s">
        <v>233</v>
      </c>
      <c r="E1224" s="8">
        <v>6110</v>
      </c>
      <c r="F1224" s="8" t="s">
        <v>490</v>
      </c>
      <c r="G1224" s="9" t="s">
        <v>679</v>
      </c>
      <c r="H1224" s="8" t="s">
        <v>680</v>
      </c>
      <c r="I1224" s="8">
        <v>2014</v>
      </c>
      <c r="J1224" s="8">
        <v>2014</v>
      </c>
      <c r="K1224" s="8" t="s">
        <v>493</v>
      </c>
      <c r="L1224" s="8">
        <v>1985.1045590000001</v>
      </c>
      <c r="M1224" s="8" t="s">
        <v>494</v>
      </c>
      <c r="N1224" s="8" t="s">
        <v>495</v>
      </c>
      <c r="O1224" s="8" t="s">
        <v>681</v>
      </c>
    </row>
    <row r="1225" spans="1:15" ht="15.5" hidden="1" x14ac:dyDescent="0.35">
      <c r="A1225" s="8" t="s">
        <v>677</v>
      </c>
      <c r="B1225" s="8" t="s">
        <v>678</v>
      </c>
      <c r="C1225" s="9" t="s">
        <v>732</v>
      </c>
      <c r="D1225" s="8" t="s">
        <v>233</v>
      </c>
      <c r="E1225" s="8">
        <v>6110</v>
      </c>
      <c r="F1225" s="8" t="s">
        <v>490</v>
      </c>
      <c r="G1225" s="9" t="s">
        <v>679</v>
      </c>
      <c r="H1225" s="8" t="s">
        <v>680</v>
      </c>
      <c r="I1225" s="8">
        <v>2015</v>
      </c>
      <c r="J1225" s="8">
        <v>2015</v>
      </c>
      <c r="K1225" s="8" t="s">
        <v>493</v>
      </c>
      <c r="L1225" s="8">
        <v>2055.0947430000001</v>
      </c>
      <c r="M1225" s="8" t="s">
        <v>494</v>
      </c>
      <c r="N1225" s="8" t="s">
        <v>495</v>
      </c>
      <c r="O1225" s="8" t="s">
        <v>681</v>
      </c>
    </row>
    <row r="1226" spans="1:15" ht="15.5" hidden="1" x14ac:dyDescent="0.35">
      <c r="A1226" s="8" t="s">
        <v>677</v>
      </c>
      <c r="B1226" s="8" t="s">
        <v>678</v>
      </c>
      <c r="C1226" s="9" t="s">
        <v>732</v>
      </c>
      <c r="D1226" s="8" t="s">
        <v>233</v>
      </c>
      <c r="E1226" s="8">
        <v>6110</v>
      </c>
      <c r="F1226" s="8" t="s">
        <v>490</v>
      </c>
      <c r="G1226" s="9" t="s">
        <v>679</v>
      </c>
      <c r="H1226" s="8" t="s">
        <v>680</v>
      </c>
      <c r="I1226" s="8">
        <v>2016</v>
      </c>
      <c r="J1226" s="8">
        <v>2016</v>
      </c>
      <c r="K1226" s="8" t="s">
        <v>493</v>
      </c>
      <c r="L1226" s="8">
        <v>1981.6658709999999</v>
      </c>
      <c r="M1226" s="8" t="s">
        <v>494</v>
      </c>
      <c r="N1226" s="8" t="s">
        <v>495</v>
      </c>
      <c r="O1226" s="8" t="s">
        <v>681</v>
      </c>
    </row>
    <row r="1227" spans="1:15" ht="15.5" hidden="1" x14ac:dyDescent="0.35">
      <c r="A1227" s="8" t="s">
        <v>677</v>
      </c>
      <c r="B1227" s="8" t="s">
        <v>678</v>
      </c>
      <c r="C1227" s="9" t="s">
        <v>732</v>
      </c>
      <c r="D1227" s="8" t="s">
        <v>233</v>
      </c>
      <c r="E1227" s="8">
        <v>6110</v>
      </c>
      <c r="F1227" s="8" t="s">
        <v>490</v>
      </c>
      <c r="G1227" s="9" t="s">
        <v>679</v>
      </c>
      <c r="H1227" s="8" t="s">
        <v>680</v>
      </c>
      <c r="I1227" s="8">
        <v>2017</v>
      </c>
      <c r="J1227" s="8">
        <v>2017</v>
      </c>
      <c r="K1227" s="8" t="s">
        <v>493</v>
      </c>
      <c r="L1227" s="8">
        <v>2086.5217790000002</v>
      </c>
      <c r="M1227" s="8" t="s">
        <v>494</v>
      </c>
      <c r="N1227" s="8" t="s">
        <v>495</v>
      </c>
      <c r="O1227" s="8" t="s">
        <v>681</v>
      </c>
    </row>
    <row r="1228" spans="1:15" ht="15.5" hidden="1" x14ac:dyDescent="0.35">
      <c r="A1228" s="8" t="s">
        <v>677</v>
      </c>
      <c r="B1228" s="8" t="s">
        <v>678</v>
      </c>
      <c r="C1228" s="9" t="s">
        <v>732</v>
      </c>
      <c r="D1228" s="8" t="s">
        <v>233</v>
      </c>
      <c r="E1228" s="8">
        <v>6110</v>
      </c>
      <c r="F1228" s="8" t="s">
        <v>490</v>
      </c>
      <c r="G1228" s="9" t="s">
        <v>679</v>
      </c>
      <c r="H1228" s="8" t="s">
        <v>680</v>
      </c>
      <c r="I1228" s="8">
        <v>2018</v>
      </c>
      <c r="J1228" s="8">
        <v>2018</v>
      </c>
      <c r="K1228" s="8" t="s">
        <v>493</v>
      </c>
      <c r="L1228" s="8">
        <v>2027.5888660000001</v>
      </c>
      <c r="M1228" s="8" t="s">
        <v>494</v>
      </c>
      <c r="N1228" s="8" t="s">
        <v>495</v>
      </c>
      <c r="O1228" s="8" t="s">
        <v>681</v>
      </c>
    </row>
    <row r="1229" spans="1:15" ht="15.5" hidden="1" x14ac:dyDescent="0.35">
      <c r="A1229" s="8" t="s">
        <v>677</v>
      </c>
      <c r="B1229" s="8" t="s">
        <v>678</v>
      </c>
      <c r="C1229" s="9" t="s">
        <v>733</v>
      </c>
      <c r="D1229" s="8" t="s">
        <v>235</v>
      </c>
      <c r="E1229" s="8">
        <v>6110</v>
      </c>
      <c r="F1229" s="8" t="s">
        <v>490</v>
      </c>
      <c r="G1229" s="9" t="s">
        <v>679</v>
      </c>
      <c r="H1229" s="8" t="s">
        <v>680</v>
      </c>
      <c r="I1229" s="8">
        <v>2010</v>
      </c>
      <c r="J1229" s="8">
        <v>2010</v>
      </c>
      <c r="K1229" s="8" t="s">
        <v>493</v>
      </c>
      <c r="L1229" s="8">
        <v>2825.192266</v>
      </c>
      <c r="M1229" s="8" t="s">
        <v>494</v>
      </c>
      <c r="N1229" s="8" t="s">
        <v>495</v>
      </c>
      <c r="O1229" s="8" t="s">
        <v>681</v>
      </c>
    </row>
    <row r="1230" spans="1:15" ht="15.5" hidden="1" x14ac:dyDescent="0.35">
      <c r="A1230" s="8" t="s">
        <v>677</v>
      </c>
      <c r="B1230" s="8" t="s">
        <v>678</v>
      </c>
      <c r="C1230" s="9" t="s">
        <v>733</v>
      </c>
      <c r="D1230" s="8" t="s">
        <v>235</v>
      </c>
      <c r="E1230" s="8">
        <v>6110</v>
      </c>
      <c r="F1230" s="8" t="s">
        <v>490</v>
      </c>
      <c r="G1230" s="9" t="s">
        <v>679</v>
      </c>
      <c r="H1230" s="8" t="s">
        <v>680</v>
      </c>
      <c r="I1230" s="8">
        <v>2011</v>
      </c>
      <c r="J1230" s="8">
        <v>2011</v>
      </c>
      <c r="K1230" s="8" t="s">
        <v>493</v>
      </c>
      <c r="L1230" s="8">
        <v>2966.0970809999999</v>
      </c>
      <c r="M1230" s="8" t="s">
        <v>494</v>
      </c>
      <c r="N1230" s="8" t="s">
        <v>495</v>
      </c>
      <c r="O1230" s="8" t="s">
        <v>681</v>
      </c>
    </row>
    <row r="1231" spans="1:15" ht="15.5" hidden="1" x14ac:dyDescent="0.35">
      <c r="A1231" s="8" t="s">
        <v>677</v>
      </c>
      <c r="B1231" s="8" t="s">
        <v>678</v>
      </c>
      <c r="C1231" s="9" t="s">
        <v>733</v>
      </c>
      <c r="D1231" s="8" t="s">
        <v>235</v>
      </c>
      <c r="E1231" s="8">
        <v>6110</v>
      </c>
      <c r="F1231" s="8" t="s">
        <v>490</v>
      </c>
      <c r="G1231" s="9" t="s">
        <v>679</v>
      </c>
      <c r="H1231" s="8" t="s">
        <v>680</v>
      </c>
      <c r="I1231" s="8">
        <v>2012</v>
      </c>
      <c r="J1231" s="8">
        <v>2012</v>
      </c>
      <c r="K1231" s="8" t="s">
        <v>493</v>
      </c>
      <c r="L1231" s="8">
        <v>3191.6426230000002</v>
      </c>
      <c r="M1231" s="8" t="s">
        <v>494</v>
      </c>
      <c r="N1231" s="8" t="s">
        <v>495</v>
      </c>
      <c r="O1231" s="8" t="s">
        <v>681</v>
      </c>
    </row>
    <row r="1232" spans="1:15" ht="15.5" hidden="1" x14ac:dyDescent="0.35">
      <c r="A1232" s="8" t="s">
        <v>677</v>
      </c>
      <c r="B1232" s="8" t="s">
        <v>678</v>
      </c>
      <c r="C1232" s="9" t="s">
        <v>733</v>
      </c>
      <c r="D1232" s="8" t="s">
        <v>235</v>
      </c>
      <c r="E1232" s="8">
        <v>6110</v>
      </c>
      <c r="F1232" s="8" t="s">
        <v>490</v>
      </c>
      <c r="G1232" s="9" t="s">
        <v>679</v>
      </c>
      <c r="H1232" s="8" t="s">
        <v>680</v>
      </c>
      <c r="I1232" s="8">
        <v>2013</v>
      </c>
      <c r="J1232" s="8">
        <v>2013</v>
      </c>
      <c r="K1232" s="8" t="s">
        <v>493</v>
      </c>
      <c r="L1232" s="8">
        <v>3316.0984349999999</v>
      </c>
      <c r="M1232" s="8" t="s">
        <v>494</v>
      </c>
      <c r="N1232" s="8" t="s">
        <v>495</v>
      </c>
      <c r="O1232" s="8" t="s">
        <v>681</v>
      </c>
    </row>
    <row r="1233" spans="1:15" ht="15.5" hidden="1" x14ac:dyDescent="0.35">
      <c r="A1233" s="8" t="s">
        <v>677</v>
      </c>
      <c r="B1233" s="8" t="s">
        <v>678</v>
      </c>
      <c r="C1233" s="9" t="s">
        <v>733</v>
      </c>
      <c r="D1233" s="8" t="s">
        <v>235</v>
      </c>
      <c r="E1233" s="8">
        <v>6110</v>
      </c>
      <c r="F1233" s="8" t="s">
        <v>490</v>
      </c>
      <c r="G1233" s="9" t="s">
        <v>679</v>
      </c>
      <c r="H1233" s="8" t="s">
        <v>680</v>
      </c>
      <c r="I1233" s="8">
        <v>2014</v>
      </c>
      <c r="J1233" s="8">
        <v>2014</v>
      </c>
      <c r="K1233" s="8" t="s">
        <v>493</v>
      </c>
      <c r="L1233" s="8">
        <v>3648.995508</v>
      </c>
      <c r="M1233" s="8" t="s">
        <v>494</v>
      </c>
      <c r="N1233" s="8" t="s">
        <v>495</v>
      </c>
      <c r="O1233" s="8" t="s">
        <v>681</v>
      </c>
    </row>
    <row r="1234" spans="1:15" ht="15.5" hidden="1" x14ac:dyDescent="0.35">
      <c r="A1234" s="8" t="s">
        <v>677</v>
      </c>
      <c r="B1234" s="8" t="s">
        <v>678</v>
      </c>
      <c r="C1234" s="9" t="s">
        <v>733</v>
      </c>
      <c r="D1234" s="8" t="s">
        <v>235</v>
      </c>
      <c r="E1234" s="8">
        <v>6110</v>
      </c>
      <c r="F1234" s="8" t="s">
        <v>490</v>
      </c>
      <c r="G1234" s="9" t="s">
        <v>679</v>
      </c>
      <c r="H1234" s="8" t="s">
        <v>680</v>
      </c>
      <c r="I1234" s="8">
        <v>2015</v>
      </c>
      <c r="J1234" s="8">
        <v>2015</v>
      </c>
      <c r="K1234" s="8" t="s">
        <v>493</v>
      </c>
      <c r="L1234" s="8">
        <v>3149.5369700000001</v>
      </c>
      <c r="M1234" s="8" t="s">
        <v>494</v>
      </c>
      <c r="N1234" s="8" t="s">
        <v>495</v>
      </c>
      <c r="O1234" s="8" t="s">
        <v>681</v>
      </c>
    </row>
    <row r="1235" spans="1:15" ht="15.5" hidden="1" x14ac:dyDescent="0.35">
      <c r="A1235" s="8" t="s">
        <v>677</v>
      </c>
      <c r="B1235" s="8" t="s">
        <v>678</v>
      </c>
      <c r="C1235" s="9" t="s">
        <v>733</v>
      </c>
      <c r="D1235" s="8" t="s">
        <v>235</v>
      </c>
      <c r="E1235" s="8">
        <v>6110</v>
      </c>
      <c r="F1235" s="8" t="s">
        <v>490</v>
      </c>
      <c r="G1235" s="9" t="s">
        <v>679</v>
      </c>
      <c r="H1235" s="8" t="s">
        <v>680</v>
      </c>
      <c r="I1235" s="8">
        <v>2016</v>
      </c>
      <c r="J1235" s="8">
        <v>2016</v>
      </c>
      <c r="K1235" s="8" t="s">
        <v>493</v>
      </c>
      <c r="L1235" s="8">
        <v>3691.0888869999999</v>
      </c>
      <c r="M1235" s="8" t="s">
        <v>494</v>
      </c>
      <c r="N1235" s="8" t="s">
        <v>495</v>
      </c>
      <c r="O1235" s="8" t="s">
        <v>681</v>
      </c>
    </row>
    <row r="1236" spans="1:15" ht="15.5" hidden="1" x14ac:dyDescent="0.35">
      <c r="A1236" s="8" t="s">
        <v>677</v>
      </c>
      <c r="B1236" s="8" t="s">
        <v>678</v>
      </c>
      <c r="C1236" s="9" t="s">
        <v>733</v>
      </c>
      <c r="D1236" s="8" t="s">
        <v>235</v>
      </c>
      <c r="E1236" s="8">
        <v>6110</v>
      </c>
      <c r="F1236" s="8" t="s">
        <v>490</v>
      </c>
      <c r="G1236" s="9" t="s">
        <v>679</v>
      </c>
      <c r="H1236" s="8" t="s">
        <v>680</v>
      </c>
      <c r="I1236" s="8">
        <v>2017</v>
      </c>
      <c r="J1236" s="8">
        <v>2017</v>
      </c>
      <c r="K1236" s="8" t="s">
        <v>493</v>
      </c>
      <c r="L1236" s="8">
        <v>4021.978564</v>
      </c>
      <c r="M1236" s="8" t="s">
        <v>494</v>
      </c>
      <c r="N1236" s="8" t="s">
        <v>495</v>
      </c>
      <c r="O1236" s="8" t="s">
        <v>681</v>
      </c>
    </row>
    <row r="1237" spans="1:15" ht="15.5" hidden="1" x14ac:dyDescent="0.35">
      <c r="A1237" s="8" t="s">
        <v>677</v>
      </c>
      <c r="B1237" s="8" t="s">
        <v>678</v>
      </c>
      <c r="C1237" s="9" t="s">
        <v>733</v>
      </c>
      <c r="D1237" s="8" t="s">
        <v>235</v>
      </c>
      <c r="E1237" s="8">
        <v>6110</v>
      </c>
      <c r="F1237" s="8" t="s">
        <v>490</v>
      </c>
      <c r="G1237" s="9" t="s">
        <v>679</v>
      </c>
      <c r="H1237" s="8" t="s">
        <v>680</v>
      </c>
      <c r="I1237" s="8">
        <v>2018</v>
      </c>
      <c r="J1237" s="8">
        <v>2018</v>
      </c>
      <c r="K1237" s="8" t="s">
        <v>493</v>
      </c>
      <c r="L1237" s="8">
        <v>4927.9475249999996</v>
      </c>
      <c r="M1237" s="8" t="s">
        <v>494</v>
      </c>
      <c r="N1237" s="8" t="s">
        <v>495</v>
      </c>
      <c r="O1237" s="8" t="s">
        <v>681</v>
      </c>
    </row>
    <row r="1238" spans="1:15" ht="15.5" hidden="1" x14ac:dyDescent="0.35">
      <c r="A1238" s="8" t="s">
        <v>677</v>
      </c>
      <c r="B1238" s="8" t="s">
        <v>678</v>
      </c>
      <c r="C1238" s="9" t="s">
        <v>614</v>
      </c>
      <c r="D1238" s="8" t="s">
        <v>237</v>
      </c>
      <c r="E1238" s="8">
        <v>6110</v>
      </c>
      <c r="F1238" s="8" t="s">
        <v>490</v>
      </c>
      <c r="G1238" s="9" t="s">
        <v>679</v>
      </c>
      <c r="H1238" s="8" t="s">
        <v>680</v>
      </c>
      <c r="I1238" s="8">
        <v>2010</v>
      </c>
      <c r="J1238" s="8">
        <v>2010</v>
      </c>
      <c r="K1238" s="8" t="s">
        <v>493</v>
      </c>
      <c r="L1238" s="8">
        <v>86820.121555000005</v>
      </c>
      <c r="M1238" s="8" t="s">
        <v>494</v>
      </c>
      <c r="N1238" s="8" t="s">
        <v>495</v>
      </c>
      <c r="O1238" s="8" t="s">
        <v>681</v>
      </c>
    </row>
    <row r="1239" spans="1:15" ht="15.5" hidden="1" x14ac:dyDescent="0.35">
      <c r="A1239" s="8" t="s">
        <v>677</v>
      </c>
      <c r="B1239" s="8" t="s">
        <v>678</v>
      </c>
      <c r="C1239" s="9" t="s">
        <v>614</v>
      </c>
      <c r="D1239" s="8" t="s">
        <v>237</v>
      </c>
      <c r="E1239" s="8">
        <v>6110</v>
      </c>
      <c r="F1239" s="8" t="s">
        <v>490</v>
      </c>
      <c r="G1239" s="9" t="s">
        <v>679</v>
      </c>
      <c r="H1239" s="8" t="s">
        <v>680</v>
      </c>
      <c r="I1239" s="8">
        <v>2011</v>
      </c>
      <c r="J1239" s="8">
        <v>2011</v>
      </c>
      <c r="K1239" s="8" t="s">
        <v>493</v>
      </c>
      <c r="L1239" s="8">
        <v>91236.702837999997</v>
      </c>
      <c r="M1239" s="8" t="s">
        <v>494</v>
      </c>
      <c r="N1239" s="8" t="s">
        <v>495</v>
      </c>
      <c r="O1239" s="8" t="s">
        <v>681</v>
      </c>
    </row>
    <row r="1240" spans="1:15" ht="15.5" hidden="1" x14ac:dyDescent="0.35">
      <c r="A1240" s="8" t="s">
        <v>677</v>
      </c>
      <c r="B1240" s="8" t="s">
        <v>678</v>
      </c>
      <c r="C1240" s="9" t="s">
        <v>614</v>
      </c>
      <c r="D1240" s="8" t="s">
        <v>237</v>
      </c>
      <c r="E1240" s="8">
        <v>6110</v>
      </c>
      <c r="F1240" s="8" t="s">
        <v>490</v>
      </c>
      <c r="G1240" s="9" t="s">
        <v>679</v>
      </c>
      <c r="H1240" s="8" t="s">
        <v>680</v>
      </c>
      <c r="I1240" s="8">
        <v>2012</v>
      </c>
      <c r="J1240" s="8">
        <v>2012</v>
      </c>
      <c r="K1240" s="8" t="s">
        <v>493</v>
      </c>
      <c r="L1240" s="8">
        <v>100419.39795</v>
      </c>
      <c r="M1240" s="8" t="s">
        <v>494</v>
      </c>
      <c r="N1240" s="8" t="s">
        <v>495</v>
      </c>
      <c r="O1240" s="8" t="s">
        <v>681</v>
      </c>
    </row>
    <row r="1241" spans="1:15" ht="15.5" hidden="1" x14ac:dyDescent="0.35">
      <c r="A1241" s="8" t="s">
        <v>677</v>
      </c>
      <c r="B1241" s="8" t="s">
        <v>678</v>
      </c>
      <c r="C1241" s="9" t="s">
        <v>614</v>
      </c>
      <c r="D1241" s="8" t="s">
        <v>237</v>
      </c>
      <c r="E1241" s="8">
        <v>6110</v>
      </c>
      <c r="F1241" s="8" t="s">
        <v>490</v>
      </c>
      <c r="G1241" s="9" t="s">
        <v>679</v>
      </c>
      <c r="H1241" s="8" t="s">
        <v>680</v>
      </c>
      <c r="I1241" s="8">
        <v>2013</v>
      </c>
      <c r="J1241" s="8">
        <v>2013</v>
      </c>
      <c r="K1241" s="8" t="s">
        <v>493</v>
      </c>
      <c r="L1241" s="8">
        <v>106899.892313</v>
      </c>
      <c r="M1241" s="8" t="s">
        <v>494</v>
      </c>
      <c r="N1241" s="8" t="s">
        <v>495</v>
      </c>
      <c r="O1241" s="8" t="s">
        <v>681</v>
      </c>
    </row>
    <row r="1242" spans="1:15" ht="15.5" hidden="1" x14ac:dyDescent="0.35">
      <c r="A1242" s="8" t="s">
        <v>677</v>
      </c>
      <c r="B1242" s="8" t="s">
        <v>678</v>
      </c>
      <c r="C1242" s="9" t="s">
        <v>614</v>
      </c>
      <c r="D1242" s="8" t="s">
        <v>237</v>
      </c>
      <c r="E1242" s="8">
        <v>6110</v>
      </c>
      <c r="F1242" s="8" t="s">
        <v>490</v>
      </c>
      <c r="G1242" s="9" t="s">
        <v>679</v>
      </c>
      <c r="H1242" s="8" t="s">
        <v>680</v>
      </c>
      <c r="I1242" s="8">
        <v>2014</v>
      </c>
      <c r="J1242" s="8">
        <v>2014</v>
      </c>
      <c r="K1242" s="8" t="s">
        <v>493</v>
      </c>
      <c r="L1242" s="8">
        <v>113644.356116</v>
      </c>
      <c r="M1242" s="8" t="s">
        <v>494</v>
      </c>
      <c r="N1242" s="8" t="s">
        <v>495</v>
      </c>
      <c r="O1242" s="8" t="s">
        <v>681</v>
      </c>
    </row>
    <row r="1243" spans="1:15" ht="15.5" hidden="1" x14ac:dyDescent="0.35">
      <c r="A1243" s="8" t="s">
        <v>677</v>
      </c>
      <c r="B1243" s="8" t="s">
        <v>678</v>
      </c>
      <c r="C1243" s="9" t="s">
        <v>614</v>
      </c>
      <c r="D1243" s="8" t="s">
        <v>237</v>
      </c>
      <c r="E1243" s="8">
        <v>6110</v>
      </c>
      <c r="F1243" s="8" t="s">
        <v>490</v>
      </c>
      <c r="G1243" s="9" t="s">
        <v>679</v>
      </c>
      <c r="H1243" s="8" t="s">
        <v>680</v>
      </c>
      <c r="I1243" s="8">
        <v>2015</v>
      </c>
      <c r="J1243" s="8">
        <v>2015</v>
      </c>
      <c r="K1243" s="8" t="s">
        <v>493</v>
      </c>
      <c r="L1243" s="8">
        <v>102041.756018</v>
      </c>
      <c r="M1243" s="8" t="s">
        <v>494</v>
      </c>
      <c r="N1243" s="8" t="s">
        <v>495</v>
      </c>
      <c r="O1243" s="8" t="s">
        <v>681</v>
      </c>
    </row>
    <row r="1244" spans="1:15" ht="15.5" hidden="1" x14ac:dyDescent="0.35">
      <c r="A1244" s="8" t="s">
        <v>677</v>
      </c>
      <c r="B1244" s="8" t="s">
        <v>678</v>
      </c>
      <c r="C1244" s="9" t="s">
        <v>614</v>
      </c>
      <c r="D1244" s="8" t="s">
        <v>237</v>
      </c>
      <c r="E1244" s="8">
        <v>6110</v>
      </c>
      <c r="F1244" s="8" t="s">
        <v>490</v>
      </c>
      <c r="G1244" s="9" t="s">
        <v>679</v>
      </c>
      <c r="H1244" s="8" t="s">
        <v>680</v>
      </c>
      <c r="I1244" s="8">
        <v>2016</v>
      </c>
      <c r="J1244" s="8">
        <v>2016</v>
      </c>
      <c r="K1244" s="8" t="s">
        <v>493</v>
      </c>
      <c r="L1244" s="8">
        <v>84907.969910999993</v>
      </c>
      <c r="M1244" s="8" t="s">
        <v>494</v>
      </c>
      <c r="N1244" s="8" t="s">
        <v>495</v>
      </c>
      <c r="O1244" s="8" t="s">
        <v>681</v>
      </c>
    </row>
    <row r="1245" spans="1:15" ht="15.5" hidden="1" x14ac:dyDescent="0.35">
      <c r="A1245" s="8" t="s">
        <v>677</v>
      </c>
      <c r="B1245" s="8" t="s">
        <v>678</v>
      </c>
      <c r="C1245" s="9" t="s">
        <v>614</v>
      </c>
      <c r="D1245" s="8" t="s">
        <v>237</v>
      </c>
      <c r="E1245" s="8">
        <v>6110</v>
      </c>
      <c r="F1245" s="8" t="s">
        <v>490</v>
      </c>
      <c r="G1245" s="9" t="s">
        <v>679</v>
      </c>
      <c r="H1245" s="8" t="s">
        <v>680</v>
      </c>
      <c r="I1245" s="8">
        <v>2017</v>
      </c>
      <c r="J1245" s="8">
        <v>2017</v>
      </c>
      <c r="K1245" s="8" t="s">
        <v>493</v>
      </c>
      <c r="L1245" s="8">
        <v>78330.048899000001</v>
      </c>
      <c r="M1245" s="8" t="s">
        <v>494</v>
      </c>
      <c r="N1245" s="8" t="s">
        <v>495</v>
      </c>
      <c r="O1245" s="8" t="s">
        <v>681</v>
      </c>
    </row>
    <row r="1246" spans="1:15" ht="15.5" hidden="1" x14ac:dyDescent="0.35">
      <c r="A1246" s="8" t="s">
        <v>677</v>
      </c>
      <c r="B1246" s="8" t="s">
        <v>678</v>
      </c>
      <c r="C1246" s="9" t="s">
        <v>614</v>
      </c>
      <c r="D1246" s="8" t="s">
        <v>237</v>
      </c>
      <c r="E1246" s="8">
        <v>6110</v>
      </c>
      <c r="F1246" s="8" t="s">
        <v>490</v>
      </c>
      <c r="G1246" s="9" t="s">
        <v>679</v>
      </c>
      <c r="H1246" s="8" t="s">
        <v>680</v>
      </c>
      <c r="I1246" s="8">
        <v>2018</v>
      </c>
      <c r="J1246" s="8">
        <v>2018</v>
      </c>
      <c r="K1246" s="8" t="s">
        <v>493</v>
      </c>
      <c r="L1246" s="8">
        <v>89424.222225999998</v>
      </c>
      <c r="M1246" s="8" t="s">
        <v>494</v>
      </c>
      <c r="N1246" s="8" t="s">
        <v>495</v>
      </c>
      <c r="O1246" s="8" t="s">
        <v>681</v>
      </c>
    </row>
    <row r="1247" spans="1:15" ht="15.5" hidden="1" x14ac:dyDescent="0.35">
      <c r="A1247" s="8" t="s">
        <v>677</v>
      </c>
      <c r="B1247" s="8" t="s">
        <v>678</v>
      </c>
      <c r="C1247" s="9" t="s">
        <v>734</v>
      </c>
      <c r="D1247" s="8" t="s">
        <v>239</v>
      </c>
      <c r="E1247" s="8">
        <v>6110</v>
      </c>
      <c r="F1247" s="8" t="s">
        <v>490</v>
      </c>
      <c r="G1247" s="9" t="s">
        <v>679</v>
      </c>
      <c r="H1247" s="8" t="s">
        <v>680</v>
      </c>
      <c r="I1247" s="8">
        <v>2010</v>
      </c>
      <c r="J1247" s="8">
        <v>2010</v>
      </c>
      <c r="K1247" s="8" t="s">
        <v>493</v>
      </c>
      <c r="L1247" s="8">
        <v>952.08405100000004</v>
      </c>
      <c r="M1247" s="8" t="s">
        <v>494</v>
      </c>
      <c r="N1247" s="8" t="s">
        <v>495</v>
      </c>
      <c r="O1247" s="8" t="s">
        <v>681</v>
      </c>
    </row>
    <row r="1248" spans="1:15" ht="15.5" hidden="1" x14ac:dyDescent="0.35">
      <c r="A1248" s="8" t="s">
        <v>677</v>
      </c>
      <c r="B1248" s="8" t="s">
        <v>678</v>
      </c>
      <c r="C1248" s="9" t="s">
        <v>734</v>
      </c>
      <c r="D1248" s="8" t="s">
        <v>239</v>
      </c>
      <c r="E1248" s="8">
        <v>6110</v>
      </c>
      <c r="F1248" s="8" t="s">
        <v>490</v>
      </c>
      <c r="G1248" s="9" t="s">
        <v>679</v>
      </c>
      <c r="H1248" s="8" t="s">
        <v>680</v>
      </c>
      <c r="I1248" s="8">
        <v>2011</v>
      </c>
      <c r="J1248" s="8">
        <v>2011</v>
      </c>
      <c r="K1248" s="8" t="s">
        <v>493</v>
      </c>
      <c r="L1248" s="8">
        <v>981.32919700000002</v>
      </c>
      <c r="M1248" s="8" t="s">
        <v>494</v>
      </c>
      <c r="N1248" s="8" t="s">
        <v>495</v>
      </c>
      <c r="O1248" s="8" t="s">
        <v>681</v>
      </c>
    </row>
    <row r="1249" spans="1:15" ht="15.5" hidden="1" x14ac:dyDescent="0.35">
      <c r="A1249" s="8" t="s">
        <v>677</v>
      </c>
      <c r="B1249" s="8" t="s">
        <v>678</v>
      </c>
      <c r="C1249" s="9" t="s">
        <v>734</v>
      </c>
      <c r="D1249" s="8" t="s">
        <v>239</v>
      </c>
      <c r="E1249" s="8">
        <v>6110</v>
      </c>
      <c r="F1249" s="8" t="s">
        <v>490</v>
      </c>
      <c r="G1249" s="9" t="s">
        <v>679</v>
      </c>
      <c r="H1249" s="8" t="s">
        <v>680</v>
      </c>
      <c r="I1249" s="8">
        <v>2012</v>
      </c>
      <c r="J1249" s="8">
        <v>2012</v>
      </c>
      <c r="K1249" s="8" t="s">
        <v>493</v>
      </c>
      <c r="L1249" s="8">
        <v>887.29220899999996</v>
      </c>
      <c r="M1249" s="8" t="s">
        <v>494</v>
      </c>
      <c r="N1249" s="8" t="s">
        <v>495</v>
      </c>
      <c r="O1249" s="8" t="s">
        <v>681</v>
      </c>
    </row>
    <row r="1250" spans="1:15" ht="15.5" hidden="1" x14ac:dyDescent="0.35">
      <c r="A1250" s="8" t="s">
        <v>677</v>
      </c>
      <c r="B1250" s="8" t="s">
        <v>678</v>
      </c>
      <c r="C1250" s="9" t="s">
        <v>734</v>
      </c>
      <c r="D1250" s="8" t="s">
        <v>239</v>
      </c>
      <c r="E1250" s="8">
        <v>6110</v>
      </c>
      <c r="F1250" s="8" t="s">
        <v>490</v>
      </c>
      <c r="G1250" s="9" t="s">
        <v>679</v>
      </c>
      <c r="H1250" s="8" t="s">
        <v>680</v>
      </c>
      <c r="I1250" s="8">
        <v>2013</v>
      </c>
      <c r="J1250" s="8">
        <v>2013</v>
      </c>
      <c r="K1250" s="8" t="s">
        <v>493</v>
      </c>
      <c r="L1250" s="8">
        <v>1084.742524</v>
      </c>
      <c r="M1250" s="8" t="s">
        <v>494</v>
      </c>
      <c r="N1250" s="8" t="s">
        <v>495</v>
      </c>
      <c r="O1250" s="8" t="s">
        <v>681</v>
      </c>
    </row>
    <row r="1251" spans="1:15" ht="15.5" hidden="1" x14ac:dyDescent="0.35">
      <c r="A1251" s="8" t="s">
        <v>677</v>
      </c>
      <c r="B1251" s="8" t="s">
        <v>678</v>
      </c>
      <c r="C1251" s="9" t="s">
        <v>734</v>
      </c>
      <c r="D1251" s="8" t="s">
        <v>239</v>
      </c>
      <c r="E1251" s="8">
        <v>6110</v>
      </c>
      <c r="F1251" s="8" t="s">
        <v>490</v>
      </c>
      <c r="G1251" s="9" t="s">
        <v>679</v>
      </c>
      <c r="H1251" s="8" t="s">
        <v>680</v>
      </c>
      <c r="I1251" s="8">
        <v>2014</v>
      </c>
      <c r="J1251" s="8">
        <v>2014</v>
      </c>
      <c r="K1251" s="8" t="s">
        <v>493</v>
      </c>
      <c r="L1251" s="8">
        <v>1156.4237290000001</v>
      </c>
      <c r="M1251" s="8" t="s">
        <v>494</v>
      </c>
      <c r="N1251" s="8" t="s">
        <v>495</v>
      </c>
      <c r="O1251" s="8" t="s">
        <v>681</v>
      </c>
    </row>
    <row r="1252" spans="1:15" ht="15.5" hidden="1" x14ac:dyDescent="0.35">
      <c r="A1252" s="8" t="s">
        <v>677</v>
      </c>
      <c r="B1252" s="8" t="s">
        <v>678</v>
      </c>
      <c r="C1252" s="9" t="s">
        <v>734</v>
      </c>
      <c r="D1252" s="8" t="s">
        <v>239</v>
      </c>
      <c r="E1252" s="8">
        <v>6110</v>
      </c>
      <c r="F1252" s="8" t="s">
        <v>490</v>
      </c>
      <c r="G1252" s="9" t="s">
        <v>679</v>
      </c>
      <c r="H1252" s="8" t="s">
        <v>680</v>
      </c>
      <c r="I1252" s="8">
        <v>2015</v>
      </c>
      <c r="J1252" s="8">
        <v>2015</v>
      </c>
      <c r="K1252" s="8" t="s">
        <v>493</v>
      </c>
      <c r="L1252" s="8">
        <v>978.97581000000002</v>
      </c>
      <c r="M1252" s="8" t="s">
        <v>494</v>
      </c>
      <c r="N1252" s="8" t="s">
        <v>495</v>
      </c>
      <c r="O1252" s="8" t="s">
        <v>681</v>
      </c>
    </row>
    <row r="1253" spans="1:15" ht="15.5" hidden="1" x14ac:dyDescent="0.35">
      <c r="A1253" s="8" t="s">
        <v>677</v>
      </c>
      <c r="B1253" s="8" t="s">
        <v>678</v>
      </c>
      <c r="C1253" s="9" t="s">
        <v>734</v>
      </c>
      <c r="D1253" s="8" t="s">
        <v>239</v>
      </c>
      <c r="E1253" s="8">
        <v>6110</v>
      </c>
      <c r="F1253" s="8" t="s">
        <v>490</v>
      </c>
      <c r="G1253" s="9" t="s">
        <v>679</v>
      </c>
      <c r="H1253" s="8" t="s">
        <v>680</v>
      </c>
      <c r="I1253" s="8">
        <v>2016</v>
      </c>
      <c r="J1253" s="8">
        <v>2016</v>
      </c>
      <c r="K1253" s="8" t="s">
        <v>493</v>
      </c>
      <c r="L1253" s="8">
        <v>978.95767599999999</v>
      </c>
      <c r="M1253" s="8" t="s">
        <v>494</v>
      </c>
      <c r="N1253" s="8" t="s">
        <v>495</v>
      </c>
      <c r="O1253" s="8" t="s">
        <v>681</v>
      </c>
    </row>
    <row r="1254" spans="1:15" ht="15.5" hidden="1" x14ac:dyDescent="0.35">
      <c r="A1254" s="8" t="s">
        <v>677</v>
      </c>
      <c r="B1254" s="8" t="s">
        <v>678</v>
      </c>
      <c r="C1254" s="9" t="s">
        <v>734</v>
      </c>
      <c r="D1254" s="8" t="s">
        <v>239</v>
      </c>
      <c r="E1254" s="8">
        <v>6110</v>
      </c>
      <c r="F1254" s="8" t="s">
        <v>490</v>
      </c>
      <c r="G1254" s="9" t="s">
        <v>679</v>
      </c>
      <c r="H1254" s="8" t="s">
        <v>680</v>
      </c>
      <c r="I1254" s="8">
        <v>2017</v>
      </c>
      <c r="J1254" s="8">
        <v>2017</v>
      </c>
      <c r="K1254" s="8" t="s">
        <v>493</v>
      </c>
      <c r="L1254" s="8">
        <v>890.21479899999997</v>
      </c>
      <c r="M1254" s="8" t="s">
        <v>494</v>
      </c>
      <c r="N1254" s="8" t="s">
        <v>495</v>
      </c>
      <c r="O1254" s="8" t="s">
        <v>681</v>
      </c>
    </row>
    <row r="1255" spans="1:15" ht="15.5" hidden="1" x14ac:dyDescent="0.35">
      <c r="A1255" s="8" t="s">
        <v>677</v>
      </c>
      <c r="B1255" s="8" t="s">
        <v>678</v>
      </c>
      <c r="C1255" s="9" t="s">
        <v>734</v>
      </c>
      <c r="D1255" s="8" t="s">
        <v>239</v>
      </c>
      <c r="E1255" s="8">
        <v>6110</v>
      </c>
      <c r="F1255" s="8" t="s">
        <v>490</v>
      </c>
      <c r="G1255" s="9" t="s">
        <v>679</v>
      </c>
      <c r="H1255" s="8" t="s">
        <v>680</v>
      </c>
      <c r="I1255" s="8">
        <v>2018</v>
      </c>
      <c r="J1255" s="8">
        <v>2018</v>
      </c>
      <c r="K1255" s="8" t="s">
        <v>493</v>
      </c>
      <c r="L1255" s="8">
        <v>917.67455900000004</v>
      </c>
      <c r="M1255" s="8" t="s">
        <v>494</v>
      </c>
      <c r="N1255" s="8" t="s">
        <v>495</v>
      </c>
      <c r="O1255" s="8" t="s">
        <v>681</v>
      </c>
    </row>
    <row r="1256" spans="1:15" ht="15.5" hidden="1" x14ac:dyDescent="0.35">
      <c r="A1256" s="8" t="s">
        <v>677</v>
      </c>
      <c r="B1256" s="8" t="s">
        <v>678</v>
      </c>
      <c r="C1256" s="9" t="s">
        <v>615</v>
      </c>
      <c r="D1256" s="8" t="s">
        <v>241</v>
      </c>
      <c r="E1256" s="8">
        <v>6110</v>
      </c>
      <c r="F1256" s="8" t="s">
        <v>490</v>
      </c>
      <c r="G1256" s="9" t="s">
        <v>679</v>
      </c>
      <c r="H1256" s="8" t="s">
        <v>680</v>
      </c>
      <c r="I1256" s="8">
        <v>2010</v>
      </c>
      <c r="J1256" s="8">
        <v>2010</v>
      </c>
      <c r="K1256" s="8" t="s">
        <v>493</v>
      </c>
      <c r="L1256" s="8">
        <v>6725.4928989999999</v>
      </c>
      <c r="M1256" s="8" t="s">
        <v>494</v>
      </c>
      <c r="N1256" s="8" t="s">
        <v>495</v>
      </c>
      <c r="O1256" s="8" t="s">
        <v>681</v>
      </c>
    </row>
    <row r="1257" spans="1:15" ht="15.5" hidden="1" x14ac:dyDescent="0.35">
      <c r="A1257" s="8" t="s">
        <v>677</v>
      </c>
      <c r="B1257" s="8" t="s">
        <v>678</v>
      </c>
      <c r="C1257" s="9" t="s">
        <v>615</v>
      </c>
      <c r="D1257" s="8" t="s">
        <v>241</v>
      </c>
      <c r="E1257" s="8">
        <v>6110</v>
      </c>
      <c r="F1257" s="8" t="s">
        <v>490</v>
      </c>
      <c r="G1257" s="9" t="s">
        <v>679</v>
      </c>
      <c r="H1257" s="8" t="s">
        <v>680</v>
      </c>
      <c r="I1257" s="8">
        <v>2011</v>
      </c>
      <c r="J1257" s="8">
        <v>2011</v>
      </c>
      <c r="K1257" s="8" t="s">
        <v>493</v>
      </c>
      <c r="L1257" s="8">
        <v>6700.201806</v>
      </c>
      <c r="M1257" s="8" t="s">
        <v>494</v>
      </c>
      <c r="N1257" s="8" t="s">
        <v>495</v>
      </c>
      <c r="O1257" s="8" t="s">
        <v>681</v>
      </c>
    </row>
    <row r="1258" spans="1:15" ht="15.5" hidden="1" x14ac:dyDescent="0.35">
      <c r="A1258" s="8" t="s">
        <v>677</v>
      </c>
      <c r="B1258" s="8" t="s">
        <v>678</v>
      </c>
      <c r="C1258" s="9" t="s">
        <v>615</v>
      </c>
      <c r="D1258" s="8" t="s">
        <v>241</v>
      </c>
      <c r="E1258" s="8">
        <v>6110</v>
      </c>
      <c r="F1258" s="8" t="s">
        <v>490</v>
      </c>
      <c r="G1258" s="9" t="s">
        <v>679</v>
      </c>
      <c r="H1258" s="8" t="s">
        <v>680</v>
      </c>
      <c r="I1258" s="8">
        <v>2012</v>
      </c>
      <c r="J1258" s="8">
        <v>2012</v>
      </c>
      <c r="K1258" s="8" t="s">
        <v>493</v>
      </c>
      <c r="L1258" s="8">
        <v>5746.9703479999998</v>
      </c>
      <c r="M1258" s="8" t="s">
        <v>494</v>
      </c>
      <c r="N1258" s="8" t="s">
        <v>495</v>
      </c>
      <c r="O1258" s="8" t="s">
        <v>681</v>
      </c>
    </row>
    <row r="1259" spans="1:15" ht="15.5" hidden="1" x14ac:dyDescent="0.35">
      <c r="A1259" s="8" t="s">
        <v>677</v>
      </c>
      <c r="B1259" s="8" t="s">
        <v>678</v>
      </c>
      <c r="C1259" s="9" t="s">
        <v>615</v>
      </c>
      <c r="D1259" s="8" t="s">
        <v>241</v>
      </c>
      <c r="E1259" s="8">
        <v>6110</v>
      </c>
      <c r="F1259" s="8" t="s">
        <v>490</v>
      </c>
      <c r="G1259" s="9" t="s">
        <v>679</v>
      </c>
      <c r="H1259" s="8" t="s">
        <v>680</v>
      </c>
      <c r="I1259" s="8">
        <v>2013</v>
      </c>
      <c r="J1259" s="8">
        <v>2013</v>
      </c>
      <c r="K1259" s="8" t="s">
        <v>493</v>
      </c>
      <c r="L1259" s="8">
        <v>6875.9148939999995</v>
      </c>
      <c r="M1259" s="8" t="s">
        <v>494</v>
      </c>
      <c r="N1259" s="8" t="s">
        <v>495</v>
      </c>
      <c r="O1259" s="8" t="s">
        <v>681</v>
      </c>
    </row>
    <row r="1260" spans="1:15" ht="15.5" hidden="1" x14ac:dyDescent="0.35">
      <c r="A1260" s="8" t="s">
        <v>677</v>
      </c>
      <c r="B1260" s="8" t="s">
        <v>678</v>
      </c>
      <c r="C1260" s="9" t="s">
        <v>615</v>
      </c>
      <c r="D1260" s="8" t="s">
        <v>241</v>
      </c>
      <c r="E1260" s="8">
        <v>6110</v>
      </c>
      <c r="F1260" s="8" t="s">
        <v>490</v>
      </c>
      <c r="G1260" s="9" t="s">
        <v>679</v>
      </c>
      <c r="H1260" s="8" t="s">
        <v>680</v>
      </c>
      <c r="I1260" s="8">
        <v>2014</v>
      </c>
      <c r="J1260" s="8">
        <v>2014</v>
      </c>
      <c r="K1260" s="8" t="s">
        <v>493</v>
      </c>
      <c r="L1260" s="8">
        <v>7191.2721499999998</v>
      </c>
      <c r="M1260" s="8" t="s">
        <v>494</v>
      </c>
      <c r="N1260" s="8" t="s">
        <v>495</v>
      </c>
      <c r="O1260" s="8" t="s">
        <v>681</v>
      </c>
    </row>
    <row r="1261" spans="1:15" ht="15.5" hidden="1" x14ac:dyDescent="0.35">
      <c r="A1261" s="8" t="s">
        <v>677</v>
      </c>
      <c r="B1261" s="8" t="s">
        <v>678</v>
      </c>
      <c r="C1261" s="9" t="s">
        <v>615</v>
      </c>
      <c r="D1261" s="8" t="s">
        <v>241</v>
      </c>
      <c r="E1261" s="8">
        <v>6110</v>
      </c>
      <c r="F1261" s="8" t="s">
        <v>490</v>
      </c>
      <c r="G1261" s="9" t="s">
        <v>679</v>
      </c>
      <c r="H1261" s="8" t="s">
        <v>680</v>
      </c>
      <c r="I1261" s="8">
        <v>2015</v>
      </c>
      <c r="J1261" s="8">
        <v>2015</v>
      </c>
      <c r="K1261" s="8" t="s">
        <v>493</v>
      </c>
      <c r="L1261" s="8">
        <v>5931.9210499999999</v>
      </c>
      <c r="M1261" s="8" t="s">
        <v>494</v>
      </c>
      <c r="N1261" s="8" t="s">
        <v>495</v>
      </c>
      <c r="O1261" s="8" t="s">
        <v>681</v>
      </c>
    </row>
    <row r="1262" spans="1:15" ht="15.5" hidden="1" x14ac:dyDescent="0.35">
      <c r="A1262" s="8" t="s">
        <v>677</v>
      </c>
      <c r="B1262" s="8" t="s">
        <v>678</v>
      </c>
      <c r="C1262" s="9" t="s">
        <v>615</v>
      </c>
      <c r="D1262" s="8" t="s">
        <v>241</v>
      </c>
      <c r="E1262" s="8">
        <v>6110</v>
      </c>
      <c r="F1262" s="8" t="s">
        <v>490</v>
      </c>
      <c r="G1262" s="9" t="s">
        <v>679</v>
      </c>
      <c r="H1262" s="8" t="s">
        <v>680</v>
      </c>
      <c r="I1262" s="8">
        <v>2016</v>
      </c>
      <c r="J1262" s="8">
        <v>2016</v>
      </c>
      <c r="K1262" s="8" t="s">
        <v>493</v>
      </c>
      <c r="L1262" s="8">
        <v>7716.8728840000003</v>
      </c>
      <c r="M1262" s="8" t="s">
        <v>494</v>
      </c>
      <c r="N1262" s="8" t="s">
        <v>495</v>
      </c>
      <c r="O1262" s="8" t="s">
        <v>681</v>
      </c>
    </row>
    <row r="1263" spans="1:15" ht="15.5" hidden="1" x14ac:dyDescent="0.35">
      <c r="A1263" s="8" t="s">
        <v>677</v>
      </c>
      <c r="B1263" s="8" t="s">
        <v>678</v>
      </c>
      <c r="C1263" s="9" t="s">
        <v>615</v>
      </c>
      <c r="D1263" s="8" t="s">
        <v>241</v>
      </c>
      <c r="E1263" s="8">
        <v>6110</v>
      </c>
      <c r="F1263" s="8" t="s">
        <v>490</v>
      </c>
      <c r="G1263" s="9" t="s">
        <v>679</v>
      </c>
      <c r="H1263" s="8" t="s">
        <v>680</v>
      </c>
      <c r="I1263" s="8">
        <v>2017</v>
      </c>
      <c r="J1263" s="8">
        <v>2017</v>
      </c>
      <c r="K1263" s="8" t="s">
        <v>493</v>
      </c>
      <c r="L1263" s="8">
        <v>7874.1084019999998</v>
      </c>
      <c r="M1263" s="8" t="s">
        <v>494</v>
      </c>
      <c r="N1263" s="8" t="s">
        <v>495</v>
      </c>
      <c r="O1263" s="8" t="s">
        <v>681</v>
      </c>
    </row>
    <row r="1264" spans="1:15" ht="15.5" hidden="1" x14ac:dyDescent="0.35">
      <c r="A1264" s="8" t="s">
        <v>677</v>
      </c>
      <c r="B1264" s="8" t="s">
        <v>678</v>
      </c>
      <c r="C1264" s="9" t="s">
        <v>615</v>
      </c>
      <c r="D1264" s="8" t="s">
        <v>241</v>
      </c>
      <c r="E1264" s="8">
        <v>6110</v>
      </c>
      <c r="F1264" s="8" t="s">
        <v>490</v>
      </c>
      <c r="G1264" s="9" t="s">
        <v>679</v>
      </c>
      <c r="H1264" s="8" t="s">
        <v>680</v>
      </c>
      <c r="I1264" s="8">
        <v>2018</v>
      </c>
      <c r="J1264" s="8">
        <v>2018</v>
      </c>
      <c r="K1264" s="8" t="s">
        <v>493</v>
      </c>
      <c r="L1264" s="8">
        <v>8176.3295420000004</v>
      </c>
      <c r="M1264" s="8" t="s">
        <v>494</v>
      </c>
      <c r="N1264" s="8" t="s">
        <v>495</v>
      </c>
      <c r="O1264" s="8" t="s">
        <v>681</v>
      </c>
    </row>
    <row r="1265" spans="1:15" ht="15.5" hidden="1" x14ac:dyDescent="0.35">
      <c r="A1265" s="8" t="s">
        <v>677</v>
      </c>
      <c r="B1265" s="8" t="s">
        <v>678</v>
      </c>
      <c r="C1265" s="9" t="s">
        <v>616</v>
      </c>
      <c r="D1265" s="8" t="s">
        <v>243</v>
      </c>
      <c r="E1265" s="8">
        <v>6110</v>
      </c>
      <c r="F1265" s="8" t="s">
        <v>490</v>
      </c>
      <c r="G1265" s="9" t="s">
        <v>679</v>
      </c>
      <c r="H1265" s="8" t="s">
        <v>680</v>
      </c>
      <c r="I1265" s="8">
        <v>2010</v>
      </c>
      <c r="J1265" s="8">
        <v>2010</v>
      </c>
      <c r="K1265" s="8" t="s">
        <v>493</v>
      </c>
      <c r="L1265" s="8">
        <v>810.57774800000004</v>
      </c>
      <c r="M1265" s="8" t="s">
        <v>494</v>
      </c>
      <c r="N1265" s="8" t="s">
        <v>495</v>
      </c>
      <c r="O1265" s="8" t="s">
        <v>681</v>
      </c>
    </row>
    <row r="1266" spans="1:15" ht="15.5" hidden="1" x14ac:dyDescent="0.35">
      <c r="A1266" s="8" t="s">
        <v>677</v>
      </c>
      <c r="B1266" s="8" t="s">
        <v>678</v>
      </c>
      <c r="C1266" s="9" t="s">
        <v>616</v>
      </c>
      <c r="D1266" s="8" t="s">
        <v>243</v>
      </c>
      <c r="E1266" s="8">
        <v>6110</v>
      </c>
      <c r="F1266" s="8" t="s">
        <v>490</v>
      </c>
      <c r="G1266" s="9" t="s">
        <v>679</v>
      </c>
      <c r="H1266" s="8" t="s">
        <v>680</v>
      </c>
      <c r="I1266" s="8">
        <v>2011</v>
      </c>
      <c r="J1266" s="8">
        <v>2011</v>
      </c>
      <c r="K1266" s="8" t="s">
        <v>493</v>
      </c>
      <c r="L1266" s="8">
        <v>852.79338399999995</v>
      </c>
      <c r="M1266" s="8" t="s">
        <v>494</v>
      </c>
      <c r="N1266" s="8" t="s">
        <v>495</v>
      </c>
      <c r="O1266" s="8" t="s">
        <v>681</v>
      </c>
    </row>
    <row r="1267" spans="1:15" ht="15.5" hidden="1" x14ac:dyDescent="0.35">
      <c r="A1267" s="8" t="s">
        <v>677</v>
      </c>
      <c r="B1267" s="8" t="s">
        <v>678</v>
      </c>
      <c r="C1267" s="9" t="s">
        <v>616</v>
      </c>
      <c r="D1267" s="8" t="s">
        <v>243</v>
      </c>
      <c r="E1267" s="8">
        <v>6110</v>
      </c>
      <c r="F1267" s="8" t="s">
        <v>490</v>
      </c>
      <c r="G1267" s="9" t="s">
        <v>679</v>
      </c>
      <c r="H1267" s="8" t="s">
        <v>680</v>
      </c>
      <c r="I1267" s="8">
        <v>2012</v>
      </c>
      <c r="J1267" s="8">
        <v>2012</v>
      </c>
      <c r="K1267" s="8" t="s">
        <v>493</v>
      </c>
      <c r="L1267" s="8">
        <v>887.67869399999995</v>
      </c>
      <c r="M1267" s="8" t="s">
        <v>494</v>
      </c>
      <c r="N1267" s="8" t="s">
        <v>495</v>
      </c>
      <c r="O1267" s="8" t="s">
        <v>681</v>
      </c>
    </row>
    <row r="1268" spans="1:15" ht="15.5" hidden="1" x14ac:dyDescent="0.35">
      <c r="A1268" s="8" t="s">
        <v>677</v>
      </c>
      <c r="B1268" s="8" t="s">
        <v>678</v>
      </c>
      <c r="C1268" s="9" t="s">
        <v>616</v>
      </c>
      <c r="D1268" s="8" t="s">
        <v>243</v>
      </c>
      <c r="E1268" s="8">
        <v>6110</v>
      </c>
      <c r="F1268" s="8" t="s">
        <v>490</v>
      </c>
      <c r="G1268" s="9" t="s">
        <v>679</v>
      </c>
      <c r="H1268" s="8" t="s">
        <v>680</v>
      </c>
      <c r="I1268" s="8">
        <v>2013</v>
      </c>
      <c r="J1268" s="8">
        <v>2013</v>
      </c>
      <c r="K1268" s="8" t="s">
        <v>493</v>
      </c>
      <c r="L1268" s="8">
        <v>1027.269243</v>
      </c>
      <c r="M1268" s="8" t="s">
        <v>494</v>
      </c>
      <c r="N1268" s="8" t="s">
        <v>495</v>
      </c>
      <c r="O1268" s="8" t="s">
        <v>681</v>
      </c>
    </row>
    <row r="1269" spans="1:15" ht="15.5" hidden="1" x14ac:dyDescent="0.35">
      <c r="A1269" s="8" t="s">
        <v>677</v>
      </c>
      <c r="B1269" s="8" t="s">
        <v>678</v>
      </c>
      <c r="C1269" s="9" t="s">
        <v>616</v>
      </c>
      <c r="D1269" s="8" t="s">
        <v>243</v>
      </c>
      <c r="E1269" s="8">
        <v>6110</v>
      </c>
      <c r="F1269" s="8" t="s">
        <v>490</v>
      </c>
      <c r="G1269" s="9" t="s">
        <v>679</v>
      </c>
      <c r="H1269" s="8" t="s">
        <v>680</v>
      </c>
      <c r="I1269" s="8">
        <v>2014</v>
      </c>
      <c r="J1269" s="8">
        <v>2014</v>
      </c>
      <c r="K1269" s="8" t="s">
        <v>493</v>
      </c>
      <c r="L1269" s="8">
        <v>1361.4312689999999</v>
      </c>
      <c r="M1269" s="8" t="s">
        <v>494</v>
      </c>
      <c r="N1269" s="8" t="s">
        <v>495</v>
      </c>
      <c r="O1269" s="8" t="s">
        <v>681</v>
      </c>
    </row>
    <row r="1270" spans="1:15" ht="15.5" hidden="1" x14ac:dyDescent="0.35">
      <c r="A1270" s="8" t="s">
        <v>677</v>
      </c>
      <c r="B1270" s="8" t="s">
        <v>678</v>
      </c>
      <c r="C1270" s="9" t="s">
        <v>616</v>
      </c>
      <c r="D1270" s="8" t="s">
        <v>243</v>
      </c>
      <c r="E1270" s="8">
        <v>6110</v>
      </c>
      <c r="F1270" s="8" t="s">
        <v>490</v>
      </c>
      <c r="G1270" s="9" t="s">
        <v>679</v>
      </c>
      <c r="H1270" s="8" t="s">
        <v>680</v>
      </c>
      <c r="I1270" s="8">
        <v>2015</v>
      </c>
      <c r="J1270" s="8">
        <v>2015</v>
      </c>
      <c r="K1270" s="8" t="s">
        <v>493</v>
      </c>
      <c r="L1270" s="8">
        <v>1491.6070199999999</v>
      </c>
      <c r="M1270" s="8" t="s">
        <v>494</v>
      </c>
      <c r="N1270" s="8" t="s">
        <v>495</v>
      </c>
      <c r="O1270" s="8" t="s">
        <v>681</v>
      </c>
    </row>
    <row r="1271" spans="1:15" ht="15.5" hidden="1" x14ac:dyDescent="0.35">
      <c r="A1271" s="8" t="s">
        <v>677</v>
      </c>
      <c r="B1271" s="8" t="s">
        <v>678</v>
      </c>
      <c r="C1271" s="9" t="s">
        <v>616</v>
      </c>
      <c r="D1271" s="8" t="s">
        <v>243</v>
      </c>
      <c r="E1271" s="8">
        <v>6110</v>
      </c>
      <c r="F1271" s="8" t="s">
        <v>490</v>
      </c>
      <c r="G1271" s="9" t="s">
        <v>679</v>
      </c>
      <c r="H1271" s="8" t="s">
        <v>680</v>
      </c>
      <c r="I1271" s="8">
        <v>2016</v>
      </c>
      <c r="J1271" s="8">
        <v>2016</v>
      </c>
      <c r="K1271" s="8" t="s">
        <v>493</v>
      </c>
      <c r="L1271" s="8">
        <v>1605.2504269999999</v>
      </c>
      <c r="M1271" s="8" t="s">
        <v>494</v>
      </c>
      <c r="N1271" s="8" t="s">
        <v>495</v>
      </c>
      <c r="O1271" s="8" t="s">
        <v>681</v>
      </c>
    </row>
    <row r="1272" spans="1:15" ht="15.5" hidden="1" x14ac:dyDescent="0.35">
      <c r="A1272" s="8" t="s">
        <v>677</v>
      </c>
      <c r="B1272" s="8" t="s">
        <v>678</v>
      </c>
      <c r="C1272" s="9" t="s">
        <v>616</v>
      </c>
      <c r="D1272" s="8" t="s">
        <v>243</v>
      </c>
      <c r="E1272" s="8">
        <v>6110</v>
      </c>
      <c r="F1272" s="8" t="s">
        <v>490</v>
      </c>
      <c r="G1272" s="9" t="s">
        <v>679</v>
      </c>
      <c r="H1272" s="8" t="s">
        <v>680</v>
      </c>
      <c r="I1272" s="8">
        <v>2017</v>
      </c>
      <c r="J1272" s="8">
        <v>2017</v>
      </c>
      <c r="K1272" s="8" t="s">
        <v>493</v>
      </c>
      <c r="L1272" s="8">
        <v>1734.7485360000001</v>
      </c>
      <c r="M1272" s="8" t="s">
        <v>494</v>
      </c>
      <c r="N1272" s="8" t="s">
        <v>495</v>
      </c>
      <c r="O1272" s="8" t="s">
        <v>681</v>
      </c>
    </row>
    <row r="1273" spans="1:15" ht="15.5" hidden="1" x14ac:dyDescent="0.35">
      <c r="A1273" s="8" t="s">
        <v>677</v>
      </c>
      <c r="B1273" s="8" t="s">
        <v>678</v>
      </c>
      <c r="C1273" s="9" t="s">
        <v>616</v>
      </c>
      <c r="D1273" s="8" t="s">
        <v>243</v>
      </c>
      <c r="E1273" s="8">
        <v>6110</v>
      </c>
      <c r="F1273" s="8" t="s">
        <v>490</v>
      </c>
      <c r="G1273" s="9" t="s">
        <v>679</v>
      </c>
      <c r="H1273" s="8" t="s">
        <v>680</v>
      </c>
      <c r="I1273" s="8">
        <v>2018</v>
      </c>
      <c r="J1273" s="8">
        <v>2018</v>
      </c>
      <c r="K1273" s="8" t="s">
        <v>493</v>
      </c>
      <c r="L1273" s="8">
        <v>2069.4219790000002</v>
      </c>
      <c r="M1273" s="8" t="s">
        <v>494</v>
      </c>
      <c r="N1273" s="8" t="s">
        <v>495</v>
      </c>
      <c r="O1273" s="8" t="s">
        <v>681</v>
      </c>
    </row>
    <row r="1274" spans="1:15" ht="15.5" hidden="1" x14ac:dyDescent="0.35">
      <c r="A1274" s="8" t="s">
        <v>677</v>
      </c>
      <c r="B1274" s="8" t="s">
        <v>678</v>
      </c>
      <c r="C1274" s="9" t="s">
        <v>617</v>
      </c>
      <c r="D1274" s="8" t="s">
        <v>245</v>
      </c>
      <c r="E1274" s="8">
        <v>6110</v>
      </c>
      <c r="F1274" s="8" t="s">
        <v>490</v>
      </c>
      <c r="G1274" s="9" t="s">
        <v>679</v>
      </c>
      <c r="H1274" s="8" t="s">
        <v>680</v>
      </c>
      <c r="I1274" s="8">
        <v>2010</v>
      </c>
      <c r="J1274" s="8">
        <v>2010</v>
      </c>
      <c r="K1274" s="8" t="s">
        <v>493</v>
      </c>
      <c r="L1274" s="8">
        <v>40628.218681999999</v>
      </c>
      <c r="M1274" s="8" t="s">
        <v>494</v>
      </c>
      <c r="N1274" s="8" t="s">
        <v>495</v>
      </c>
      <c r="O1274" s="8" t="s">
        <v>681</v>
      </c>
    </row>
    <row r="1275" spans="1:15" ht="15.5" hidden="1" x14ac:dyDescent="0.35">
      <c r="A1275" s="8" t="s">
        <v>677</v>
      </c>
      <c r="B1275" s="8" t="s">
        <v>678</v>
      </c>
      <c r="C1275" s="9" t="s">
        <v>617</v>
      </c>
      <c r="D1275" s="8" t="s">
        <v>245</v>
      </c>
      <c r="E1275" s="8">
        <v>6110</v>
      </c>
      <c r="F1275" s="8" t="s">
        <v>490</v>
      </c>
      <c r="G1275" s="9" t="s">
        <v>679</v>
      </c>
      <c r="H1275" s="8" t="s">
        <v>680</v>
      </c>
      <c r="I1275" s="8">
        <v>2011</v>
      </c>
      <c r="J1275" s="8">
        <v>2011</v>
      </c>
      <c r="K1275" s="8" t="s">
        <v>493</v>
      </c>
      <c r="L1275" s="8">
        <v>53191.336992999997</v>
      </c>
      <c r="M1275" s="8" t="s">
        <v>494</v>
      </c>
      <c r="N1275" s="8" t="s">
        <v>495</v>
      </c>
      <c r="O1275" s="8" t="s">
        <v>681</v>
      </c>
    </row>
    <row r="1276" spans="1:15" ht="15.5" hidden="1" x14ac:dyDescent="0.35">
      <c r="A1276" s="8" t="s">
        <v>677</v>
      </c>
      <c r="B1276" s="8" t="s">
        <v>678</v>
      </c>
      <c r="C1276" s="9" t="s">
        <v>617</v>
      </c>
      <c r="D1276" s="8" t="s">
        <v>245</v>
      </c>
      <c r="E1276" s="8">
        <v>6110</v>
      </c>
      <c r="F1276" s="8" t="s">
        <v>490</v>
      </c>
      <c r="G1276" s="9" t="s">
        <v>679</v>
      </c>
      <c r="H1276" s="8" t="s">
        <v>680</v>
      </c>
      <c r="I1276" s="8">
        <v>2012</v>
      </c>
      <c r="J1276" s="8">
        <v>2012</v>
      </c>
      <c r="K1276" s="8" t="s">
        <v>493</v>
      </c>
      <c r="L1276" s="8">
        <v>50892.070913000003</v>
      </c>
      <c r="M1276" s="8" t="s">
        <v>494</v>
      </c>
      <c r="N1276" s="8" t="s">
        <v>495</v>
      </c>
      <c r="O1276" s="8" t="s">
        <v>681</v>
      </c>
    </row>
    <row r="1277" spans="1:15" ht="15.5" hidden="1" x14ac:dyDescent="0.35">
      <c r="A1277" s="8" t="s">
        <v>677</v>
      </c>
      <c r="B1277" s="8" t="s">
        <v>678</v>
      </c>
      <c r="C1277" s="9" t="s">
        <v>617</v>
      </c>
      <c r="D1277" s="8" t="s">
        <v>245</v>
      </c>
      <c r="E1277" s="8">
        <v>6110</v>
      </c>
      <c r="F1277" s="8" t="s">
        <v>490</v>
      </c>
      <c r="G1277" s="9" t="s">
        <v>679</v>
      </c>
      <c r="H1277" s="8" t="s">
        <v>680</v>
      </c>
      <c r="I1277" s="8">
        <v>2013</v>
      </c>
      <c r="J1277" s="8">
        <v>2013</v>
      </c>
      <c r="K1277" s="8" t="s">
        <v>493</v>
      </c>
      <c r="L1277" s="8">
        <v>52494.674660999997</v>
      </c>
      <c r="M1277" s="8" t="s">
        <v>494</v>
      </c>
      <c r="N1277" s="8" t="s">
        <v>495</v>
      </c>
      <c r="O1277" s="8" t="s">
        <v>681</v>
      </c>
    </row>
    <row r="1278" spans="1:15" ht="15.5" hidden="1" x14ac:dyDescent="0.35">
      <c r="A1278" s="8" t="s">
        <v>677</v>
      </c>
      <c r="B1278" s="8" t="s">
        <v>678</v>
      </c>
      <c r="C1278" s="9" t="s">
        <v>617</v>
      </c>
      <c r="D1278" s="8" t="s">
        <v>245</v>
      </c>
      <c r="E1278" s="8">
        <v>6110</v>
      </c>
      <c r="F1278" s="8" t="s">
        <v>490</v>
      </c>
      <c r="G1278" s="9" t="s">
        <v>679</v>
      </c>
      <c r="H1278" s="8" t="s">
        <v>680</v>
      </c>
      <c r="I1278" s="8">
        <v>2014</v>
      </c>
      <c r="J1278" s="8">
        <v>2014</v>
      </c>
      <c r="K1278" s="8" t="s">
        <v>493</v>
      </c>
      <c r="L1278" s="8">
        <v>59111.872496999997</v>
      </c>
      <c r="M1278" s="8" t="s">
        <v>494</v>
      </c>
      <c r="N1278" s="8" t="s">
        <v>495</v>
      </c>
      <c r="O1278" s="8" t="s">
        <v>681</v>
      </c>
    </row>
    <row r="1279" spans="1:15" ht="15.5" hidden="1" x14ac:dyDescent="0.35">
      <c r="A1279" s="8" t="s">
        <v>677</v>
      </c>
      <c r="B1279" s="8" t="s">
        <v>678</v>
      </c>
      <c r="C1279" s="9" t="s">
        <v>617</v>
      </c>
      <c r="D1279" s="8" t="s">
        <v>245</v>
      </c>
      <c r="E1279" s="8">
        <v>6110</v>
      </c>
      <c r="F1279" s="8" t="s">
        <v>490</v>
      </c>
      <c r="G1279" s="9" t="s">
        <v>679</v>
      </c>
      <c r="H1279" s="8" t="s">
        <v>680</v>
      </c>
      <c r="I1279" s="8">
        <v>2015</v>
      </c>
      <c r="J1279" s="8">
        <v>2015</v>
      </c>
      <c r="K1279" s="8" t="s">
        <v>493</v>
      </c>
      <c r="L1279" s="8">
        <v>63599.954518999999</v>
      </c>
      <c r="M1279" s="8" t="s">
        <v>494</v>
      </c>
      <c r="N1279" s="8" t="s">
        <v>495</v>
      </c>
      <c r="O1279" s="8" t="s">
        <v>681</v>
      </c>
    </row>
    <row r="1280" spans="1:15" ht="15.5" hidden="1" x14ac:dyDescent="0.35">
      <c r="A1280" s="8" t="s">
        <v>677</v>
      </c>
      <c r="B1280" s="8" t="s">
        <v>678</v>
      </c>
      <c r="C1280" s="9" t="s">
        <v>617</v>
      </c>
      <c r="D1280" s="8" t="s">
        <v>245</v>
      </c>
      <c r="E1280" s="8">
        <v>6110</v>
      </c>
      <c r="F1280" s="8" t="s">
        <v>490</v>
      </c>
      <c r="G1280" s="9" t="s">
        <v>679</v>
      </c>
      <c r="H1280" s="8" t="s">
        <v>680</v>
      </c>
      <c r="I1280" s="8">
        <v>2016</v>
      </c>
      <c r="J1280" s="8">
        <v>2016</v>
      </c>
      <c r="K1280" s="8" t="s">
        <v>493</v>
      </c>
      <c r="L1280" s="8">
        <v>64427.053125999999</v>
      </c>
      <c r="M1280" s="8" t="s">
        <v>494</v>
      </c>
      <c r="N1280" s="8" t="s">
        <v>495</v>
      </c>
      <c r="O1280" s="8" t="s">
        <v>681</v>
      </c>
    </row>
    <row r="1281" spans="1:15" ht="15.5" hidden="1" x14ac:dyDescent="0.35">
      <c r="A1281" s="8" t="s">
        <v>677</v>
      </c>
      <c r="B1281" s="8" t="s">
        <v>678</v>
      </c>
      <c r="C1281" s="9" t="s">
        <v>617</v>
      </c>
      <c r="D1281" s="8" t="s">
        <v>245</v>
      </c>
      <c r="E1281" s="8">
        <v>6110</v>
      </c>
      <c r="F1281" s="8" t="s">
        <v>490</v>
      </c>
      <c r="G1281" s="9" t="s">
        <v>679</v>
      </c>
      <c r="H1281" s="8" t="s">
        <v>680</v>
      </c>
      <c r="I1281" s="8">
        <v>2017</v>
      </c>
      <c r="J1281" s="8">
        <v>2017</v>
      </c>
      <c r="K1281" s="8" t="s">
        <v>493</v>
      </c>
      <c r="L1281" s="8">
        <v>69350.111862999998</v>
      </c>
      <c r="M1281" s="8" t="s">
        <v>494</v>
      </c>
      <c r="N1281" s="8" t="s">
        <v>495</v>
      </c>
      <c r="O1281" s="8" t="s">
        <v>681</v>
      </c>
    </row>
    <row r="1282" spans="1:15" ht="15.5" hidden="1" x14ac:dyDescent="0.35">
      <c r="A1282" s="8" t="s">
        <v>677</v>
      </c>
      <c r="B1282" s="8" t="s">
        <v>678</v>
      </c>
      <c r="C1282" s="9" t="s">
        <v>617</v>
      </c>
      <c r="D1282" s="8" t="s">
        <v>245</v>
      </c>
      <c r="E1282" s="8">
        <v>6110</v>
      </c>
      <c r="F1282" s="8" t="s">
        <v>490</v>
      </c>
      <c r="G1282" s="9" t="s">
        <v>679</v>
      </c>
      <c r="H1282" s="8" t="s">
        <v>680</v>
      </c>
      <c r="I1282" s="8">
        <v>2018</v>
      </c>
      <c r="J1282" s="8">
        <v>2018</v>
      </c>
      <c r="K1282" s="8" t="s">
        <v>493</v>
      </c>
      <c r="L1282" s="8">
        <v>63733.041147000004</v>
      </c>
      <c r="M1282" s="8" t="s">
        <v>494</v>
      </c>
      <c r="N1282" s="8" t="s">
        <v>495</v>
      </c>
      <c r="O1282" s="8" t="s">
        <v>681</v>
      </c>
    </row>
    <row r="1283" spans="1:15" ht="15.5" hidden="1" x14ac:dyDescent="0.35">
      <c r="A1283" s="8" t="s">
        <v>677</v>
      </c>
      <c r="B1283" s="8" t="s">
        <v>678</v>
      </c>
      <c r="C1283" s="9" t="s">
        <v>618</v>
      </c>
      <c r="D1283" s="8" t="s">
        <v>439</v>
      </c>
      <c r="E1283" s="8">
        <v>6110</v>
      </c>
      <c r="F1283" s="8" t="s">
        <v>490</v>
      </c>
      <c r="G1283" s="9" t="s">
        <v>679</v>
      </c>
      <c r="H1283" s="8" t="s">
        <v>680</v>
      </c>
      <c r="I1283" s="8">
        <v>2010</v>
      </c>
      <c r="J1283" s="8">
        <v>2010</v>
      </c>
      <c r="K1283" s="8" t="s">
        <v>493</v>
      </c>
      <c r="L1283" s="8">
        <v>7.0935889999999997</v>
      </c>
      <c r="M1283" s="8" t="s">
        <v>494</v>
      </c>
      <c r="N1283" s="8" t="s">
        <v>495</v>
      </c>
      <c r="O1283" s="8" t="s">
        <v>681</v>
      </c>
    </row>
    <row r="1284" spans="1:15" ht="15.5" hidden="1" x14ac:dyDescent="0.35">
      <c r="A1284" s="8" t="s">
        <v>677</v>
      </c>
      <c r="B1284" s="8" t="s">
        <v>678</v>
      </c>
      <c r="C1284" s="9" t="s">
        <v>618</v>
      </c>
      <c r="D1284" s="8" t="s">
        <v>439</v>
      </c>
      <c r="E1284" s="8">
        <v>6110</v>
      </c>
      <c r="F1284" s="8" t="s">
        <v>490</v>
      </c>
      <c r="G1284" s="9" t="s">
        <v>679</v>
      </c>
      <c r="H1284" s="8" t="s">
        <v>680</v>
      </c>
      <c r="I1284" s="8">
        <v>2011</v>
      </c>
      <c r="J1284" s="8">
        <v>2011</v>
      </c>
      <c r="K1284" s="8" t="s">
        <v>493</v>
      </c>
      <c r="L1284" s="8">
        <v>7.401446</v>
      </c>
      <c r="M1284" s="8" t="s">
        <v>494</v>
      </c>
      <c r="N1284" s="8" t="s">
        <v>495</v>
      </c>
      <c r="O1284" s="8" t="s">
        <v>681</v>
      </c>
    </row>
    <row r="1285" spans="1:15" ht="15.5" hidden="1" x14ac:dyDescent="0.35">
      <c r="A1285" s="8" t="s">
        <v>677</v>
      </c>
      <c r="B1285" s="8" t="s">
        <v>678</v>
      </c>
      <c r="C1285" s="9" t="s">
        <v>618</v>
      </c>
      <c r="D1285" s="8" t="s">
        <v>439</v>
      </c>
      <c r="E1285" s="8">
        <v>6110</v>
      </c>
      <c r="F1285" s="8" t="s">
        <v>490</v>
      </c>
      <c r="G1285" s="9" t="s">
        <v>679</v>
      </c>
      <c r="H1285" s="8" t="s">
        <v>680</v>
      </c>
      <c r="I1285" s="8">
        <v>2012</v>
      </c>
      <c r="J1285" s="8">
        <v>2012</v>
      </c>
      <c r="K1285" s="8" t="s">
        <v>493</v>
      </c>
      <c r="L1285" s="8">
        <v>7.7730779999999999</v>
      </c>
      <c r="M1285" s="8" t="s">
        <v>494</v>
      </c>
      <c r="N1285" s="8" t="s">
        <v>495</v>
      </c>
      <c r="O1285" s="8" t="s">
        <v>681</v>
      </c>
    </row>
    <row r="1286" spans="1:15" ht="15.5" hidden="1" x14ac:dyDescent="0.35">
      <c r="A1286" s="8" t="s">
        <v>677</v>
      </c>
      <c r="B1286" s="8" t="s">
        <v>678</v>
      </c>
      <c r="C1286" s="9" t="s">
        <v>618</v>
      </c>
      <c r="D1286" s="8" t="s">
        <v>439</v>
      </c>
      <c r="E1286" s="8">
        <v>6110</v>
      </c>
      <c r="F1286" s="8" t="s">
        <v>490</v>
      </c>
      <c r="G1286" s="9" t="s">
        <v>679</v>
      </c>
      <c r="H1286" s="8" t="s">
        <v>680</v>
      </c>
      <c r="I1286" s="8">
        <v>2013</v>
      </c>
      <c r="J1286" s="8">
        <v>2013</v>
      </c>
      <c r="K1286" s="8" t="s">
        <v>493</v>
      </c>
      <c r="L1286" s="8">
        <v>8.2647919999999999</v>
      </c>
      <c r="M1286" s="8" t="s">
        <v>494</v>
      </c>
      <c r="N1286" s="8" t="s">
        <v>495</v>
      </c>
      <c r="O1286" s="8" t="s">
        <v>681</v>
      </c>
    </row>
    <row r="1287" spans="1:15" ht="15.5" hidden="1" x14ac:dyDescent="0.35">
      <c r="A1287" s="8" t="s">
        <v>677</v>
      </c>
      <c r="B1287" s="8" t="s">
        <v>678</v>
      </c>
      <c r="C1287" s="9" t="s">
        <v>618</v>
      </c>
      <c r="D1287" s="8" t="s">
        <v>439</v>
      </c>
      <c r="E1287" s="8">
        <v>6110</v>
      </c>
      <c r="F1287" s="8" t="s">
        <v>490</v>
      </c>
      <c r="G1287" s="9" t="s">
        <v>679</v>
      </c>
      <c r="H1287" s="8" t="s">
        <v>680</v>
      </c>
      <c r="I1287" s="8">
        <v>2014</v>
      </c>
      <c r="J1287" s="8">
        <v>2014</v>
      </c>
      <c r="K1287" s="8" t="s">
        <v>493</v>
      </c>
      <c r="L1287" s="8">
        <v>8.0866640000000007</v>
      </c>
      <c r="M1287" s="8" t="s">
        <v>494</v>
      </c>
      <c r="N1287" s="8" t="s">
        <v>495</v>
      </c>
      <c r="O1287" s="8" t="s">
        <v>681</v>
      </c>
    </row>
    <row r="1288" spans="1:15" ht="15.5" hidden="1" x14ac:dyDescent="0.35">
      <c r="A1288" s="8" t="s">
        <v>677</v>
      </c>
      <c r="B1288" s="8" t="s">
        <v>678</v>
      </c>
      <c r="C1288" s="9" t="s">
        <v>618</v>
      </c>
      <c r="D1288" s="8" t="s">
        <v>439</v>
      </c>
      <c r="E1288" s="8">
        <v>6110</v>
      </c>
      <c r="F1288" s="8" t="s">
        <v>490</v>
      </c>
      <c r="G1288" s="9" t="s">
        <v>679</v>
      </c>
      <c r="H1288" s="8" t="s">
        <v>680</v>
      </c>
      <c r="I1288" s="8">
        <v>2015</v>
      </c>
      <c r="J1288" s="8">
        <v>2015</v>
      </c>
      <c r="K1288" s="8" t="s">
        <v>493</v>
      </c>
      <c r="L1288" s="8">
        <v>8.187265</v>
      </c>
      <c r="M1288" s="8" t="s">
        <v>494</v>
      </c>
      <c r="N1288" s="8" t="s">
        <v>495</v>
      </c>
      <c r="O1288" s="8" t="s">
        <v>681</v>
      </c>
    </row>
    <row r="1289" spans="1:15" ht="15.5" hidden="1" x14ac:dyDescent="0.35">
      <c r="A1289" s="8" t="s">
        <v>677</v>
      </c>
      <c r="B1289" s="8" t="s">
        <v>678</v>
      </c>
      <c r="C1289" s="9" t="s">
        <v>618</v>
      </c>
      <c r="D1289" s="8" t="s">
        <v>439</v>
      </c>
      <c r="E1289" s="8">
        <v>6110</v>
      </c>
      <c r="F1289" s="8" t="s">
        <v>490</v>
      </c>
      <c r="G1289" s="9" t="s">
        <v>679</v>
      </c>
      <c r="H1289" s="8" t="s">
        <v>680</v>
      </c>
      <c r="I1289" s="8">
        <v>2016</v>
      </c>
      <c r="J1289" s="8">
        <v>2016</v>
      </c>
      <c r="K1289" s="8" t="s">
        <v>493</v>
      </c>
      <c r="L1289" s="8">
        <v>8.7948419999999992</v>
      </c>
      <c r="M1289" s="8" t="s">
        <v>494</v>
      </c>
      <c r="N1289" s="8" t="s">
        <v>495</v>
      </c>
      <c r="O1289" s="8" t="s">
        <v>681</v>
      </c>
    </row>
    <row r="1290" spans="1:15" ht="15.5" hidden="1" x14ac:dyDescent="0.35">
      <c r="A1290" s="8" t="s">
        <v>677</v>
      </c>
      <c r="B1290" s="8" t="s">
        <v>678</v>
      </c>
      <c r="C1290" s="9" t="s">
        <v>618</v>
      </c>
      <c r="D1290" s="8" t="s">
        <v>439</v>
      </c>
      <c r="E1290" s="8">
        <v>6110</v>
      </c>
      <c r="F1290" s="8" t="s">
        <v>490</v>
      </c>
      <c r="G1290" s="9" t="s">
        <v>679</v>
      </c>
      <c r="H1290" s="8" t="s">
        <v>680</v>
      </c>
      <c r="I1290" s="8">
        <v>2017</v>
      </c>
      <c r="J1290" s="8">
        <v>2017</v>
      </c>
      <c r="K1290" s="8" t="s">
        <v>493</v>
      </c>
      <c r="L1290" s="8">
        <v>9.1754049999999996</v>
      </c>
      <c r="M1290" s="8" t="s">
        <v>494</v>
      </c>
      <c r="N1290" s="8" t="s">
        <v>495</v>
      </c>
      <c r="O1290" s="8" t="s">
        <v>681</v>
      </c>
    </row>
    <row r="1291" spans="1:15" ht="15.5" hidden="1" x14ac:dyDescent="0.35">
      <c r="A1291" s="8" t="s">
        <v>677</v>
      </c>
      <c r="B1291" s="8" t="s">
        <v>678</v>
      </c>
      <c r="C1291" s="9" t="s">
        <v>618</v>
      </c>
      <c r="D1291" s="8" t="s">
        <v>439</v>
      </c>
      <c r="E1291" s="8">
        <v>6110</v>
      </c>
      <c r="F1291" s="8" t="s">
        <v>490</v>
      </c>
      <c r="G1291" s="9" t="s">
        <v>679</v>
      </c>
      <c r="H1291" s="8" t="s">
        <v>680</v>
      </c>
      <c r="I1291" s="8">
        <v>2018</v>
      </c>
      <c r="J1291" s="8">
        <v>2018</v>
      </c>
      <c r="K1291" s="8" t="s">
        <v>493</v>
      </c>
      <c r="L1291" s="8">
        <v>9.0187290000000004</v>
      </c>
      <c r="M1291" s="8" t="s">
        <v>494</v>
      </c>
      <c r="N1291" s="8" t="s">
        <v>495</v>
      </c>
      <c r="O1291" s="8" t="s">
        <v>681</v>
      </c>
    </row>
    <row r="1292" spans="1:15" ht="15.5" hidden="1" x14ac:dyDescent="0.35">
      <c r="A1292" s="8" t="s">
        <v>677</v>
      </c>
      <c r="B1292" s="8" t="s">
        <v>678</v>
      </c>
      <c r="C1292" s="9" t="s">
        <v>619</v>
      </c>
      <c r="D1292" s="8" t="s">
        <v>620</v>
      </c>
      <c r="E1292" s="8">
        <v>6110</v>
      </c>
      <c r="F1292" s="8" t="s">
        <v>490</v>
      </c>
      <c r="G1292" s="9" t="s">
        <v>679</v>
      </c>
      <c r="H1292" s="8" t="s">
        <v>680</v>
      </c>
      <c r="I1292" s="8">
        <v>2010</v>
      </c>
      <c r="J1292" s="8">
        <v>2010</v>
      </c>
      <c r="K1292" s="8" t="s">
        <v>493</v>
      </c>
      <c r="L1292" s="8">
        <v>871.6</v>
      </c>
      <c r="M1292" s="8" t="s">
        <v>494</v>
      </c>
      <c r="N1292" s="8" t="s">
        <v>495</v>
      </c>
      <c r="O1292" s="8" t="s">
        <v>681</v>
      </c>
    </row>
    <row r="1293" spans="1:15" ht="15.5" hidden="1" x14ac:dyDescent="0.35">
      <c r="A1293" s="8" t="s">
        <v>677</v>
      </c>
      <c r="B1293" s="8" t="s">
        <v>678</v>
      </c>
      <c r="C1293" s="9" t="s">
        <v>619</v>
      </c>
      <c r="D1293" s="8" t="s">
        <v>620</v>
      </c>
      <c r="E1293" s="8">
        <v>6110</v>
      </c>
      <c r="F1293" s="8" t="s">
        <v>490</v>
      </c>
      <c r="G1293" s="9" t="s">
        <v>679</v>
      </c>
      <c r="H1293" s="8" t="s">
        <v>680</v>
      </c>
      <c r="I1293" s="8">
        <v>2011</v>
      </c>
      <c r="J1293" s="8">
        <v>2011</v>
      </c>
      <c r="K1293" s="8" t="s">
        <v>493</v>
      </c>
      <c r="L1293" s="8">
        <v>933.2</v>
      </c>
      <c r="M1293" s="8" t="s">
        <v>494</v>
      </c>
      <c r="N1293" s="8" t="s">
        <v>495</v>
      </c>
      <c r="O1293" s="8" t="s">
        <v>681</v>
      </c>
    </row>
    <row r="1294" spans="1:15" ht="15.5" hidden="1" x14ac:dyDescent="0.35">
      <c r="A1294" s="8" t="s">
        <v>677</v>
      </c>
      <c r="B1294" s="8" t="s">
        <v>678</v>
      </c>
      <c r="C1294" s="9" t="s">
        <v>619</v>
      </c>
      <c r="D1294" s="8" t="s">
        <v>620</v>
      </c>
      <c r="E1294" s="8">
        <v>6110</v>
      </c>
      <c r="F1294" s="8" t="s">
        <v>490</v>
      </c>
      <c r="G1294" s="9" t="s">
        <v>679</v>
      </c>
      <c r="H1294" s="8" t="s">
        <v>680</v>
      </c>
      <c r="I1294" s="8">
        <v>2012</v>
      </c>
      <c r="J1294" s="8">
        <v>2012</v>
      </c>
      <c r="K1294" s="8" t="s">
        <v>493</v>
      </c>
      <c r="L1294" s="8">
        <v>989.6</v>
      </c>
      <c r="M1294" s="8" t="s">
        <v>494</v>
      </c>
      <c r="N1294" s="8" t="s">
        <v>495</v>
      </c>
      <c r="O1294" s="8" t="s">
        <v>681</v>
      </c>
    </row>
    <row r="1295" spans="1:15" ht="15.5" hidden="1" x14ac:dyDescent="0.35">
      <c r="A1295" s="8" t="s">
        <v>677</v>
      </c>
      <c r="B1295" s="8" t="s">
        <v>678</v>
      </c>
      <c r="C1295" s="9" t="s">
        <v>619</v>
      </c>
      <c r="D1295" s="8" t="s">
        <v>620</v>
      </c>
      <c r="E1295" s="8">
        <v>6110</v>
      </c>
      <c r="F1295" s="8" t="s">
        <v>490</v>
      </c>
      <c r="G1295" s="9" t="s">
        <v>679</v>
      </c>
      <c r="H1295" s="8" t="s">
        <v>680</v>
      </c>
      <c r="I1295" s="8">
        <v>2013</v>
      </c>
      <c r="J1295" s="8">
        <v>2013</v>
      </c>
      <c r="K1295" s="8" t="s">
        <v>493</v>
      </c>
      <c r="L1295" s="8">
        <v>1027</v>
      </c>
      <c r="M1295" s="8" t="s">
        <v>494</v>
      </c>
      <c r="N1295" s="8" t="s">
        <v>495</v>
      </c>
      <c r="O1295" s="8" t="s">
        <v>681</v>
      </c>
    </row>
    <row r="1296" spans="1:15" ht="15.5" hidden="1" x14ac:dyDescent="0.35">
      <c r="A1296" s="8" t="s">
        <v>677</v>
      </c>
      <c r="B1296" s="8" t="s">
        <v>678</v>
      </c>
      <c r="C1296" s="9" t="s">
        <v>619</v>
      </c>
      <c r="D1296" s="8" t="s">
        <v>620</v>
      </c>
      <c r="E1296" s="8">
        <v>6110</v>
      </c>
      <c r="F1296" s="8" t="s">
        <v>490</v>
      </c>
      <c r="G1296" s="9" t="s">
        <v>679</v>
      </c>
      <c r="H1296" s="8" t="s">
        <v>680</v>
      </c>
      <c r="I1296" s="8">
        <v>2014</v>
      </c>
      <c r="J1296" s="8">
        <v>2014</v>
      </c>
      <c r="K1296" s="8" t="s">
        <v>493</v>
      </c>
      <c r="L1296" s="8">
        <v>1096.0999999999999</v>
      </c>
      <c r="M1296" s="8" t="s">
        <v>494</v>
      </c>
      <c r="N1296" s="8" t="s">
        <v>495</v>
      </c>
      <c r="O1296" s="8" t="s">
        <v>681</v>
      </c>
    </row>
    <row r="1297" spans="1:15" ht="15.5" hidden="1" x14ac:dyDescent="0.35">
      <c r="A1297" s="8" t="s">
        <v>677</v>
      </c>
      <c r="B1297" s="8" t="s">
        <v>678</v>
      </c>
      <c r="C1297" s="9" t="s">
        <v>619</v>
      </c>
      <c r="D1297" s="8" t="s">
        <v>620</v>
      </c>
      <c r="E1297" s="8">
        <v>6110</v>
      </c>
      <c r="F1297" s="8" t="s">
        <v>490</v>
      </c>
      <c r="G1297" s="9" t="s">
        <v>679</v>
      </c>
      <c r="H1297" s="8" t="s">
        <v>680</v>
      </c>
      <c r="I1297" s="8">
        <v>2015</v>
      </c>
      <c r="J1297" s="8">
        <v>2015</v>
      </c>
      <c r="K1297" s="8" t="s">
        <v>493</v>
      </c>
      <c r="L1297" s="8">
        <v>1035.2</v>
      </c>
      <c r="M1297" s="8" t="s">
        <v>494</v>
      </c>
      <c r="N1297" s="8" t="s">
        <v>495</v>
      </c>
      <c r="O1297" s="8" t="s">
        <v>681</v>
      </c>
    </row>
    <row r="1298" spans="1:15" ht="15.5" hidden="1" x14ac:dyDescent="0.35">
      <c r="A1298" s="8" t="s">
        <v>677</v>
      </c>
      <c r="B1298" s="8" t="s">
        <v>678</v>
      </c>
      <c r="C1298" s="9" t="s">
        <v>619</v>
      </c>
      <c r="D1298" s="8" t="s">
        <v>620</v>
      </c>
      <c r="E1298" s="8">
        <v>6110</v>
      </c>
      <c r="F1298" s="8" t="s">
        <v>490</v>
      </c>
      <c r="G1298" s="9" t="s">
        <v>679</v>
      </c>
      <c r="H1298" s="8" t="s">
        <v>680</v>
      </c>
      <c r="I1298" s="8">
        <v>2016</v>
      </c>
      <c r="J1298" s="8">
        <v>2016</v>
      </c>
      <c r="K1298" s="8" t="s">
        <v>493</v>
      </c>
      <c r="L1298" s="8">
        <v>1171.4000000000001</v>
      </c>
      <c r="M1298" s="8" t="s">
        <v>494</v>
      </c>
      <c r="N1298" s="8" t="s">
        <v>495</v>
      </c>
      <c r="O1298" s="8" t="s">
        <v>681</v>
      </c>
    </row>
    <row r="1299" spans="1:15" ht="15.5" hidden="1" x14ac:dyDescent="0.35">
      <c r="A1299" s="8" t="s">
        <v>677</v>
      </c>
      <c r="B1299" s="8" t="s">
        <v>678</v>
      </c>
      <c r="C1299" s="9" t="s">
        <v>619</v>
      </c>
      <c r="D1299" s="8" t="s">
        <v>620</v>
      </c>
      <c r="E1299" s="8">
        <v>6110</v>
      </c>
      <c r="F1299" s="8" t="s">
        <v>490</v>
      </c>
      <c r="G1299" s="9" t="s">
        <v>679</v>
      </c>
      <c r="H1299" s="8" t="s">
        <v>680</v>
      </c>
      <c r="I1299" s="8">
        <v>2017</v>
      </c>
      <c r="J1299" s="8">
        <v>2017</v>
      </c>
      <c r="K1299" s="8" t="s">
        <v>493</v>
      </c>
      <c r="L1299" s="8">
        <v>1135.5</v>
      </c>
      <c r="M1299" s="8" t="s">
        <v>494</v>
      </c>
      <c r="N1299" s="8" t="s">
        <v>495</v>
      </c>
      <c r="O1299" s="8" t="s">
        <v>681</v>
      </c>
    </row>
    <row r="1300" spans="1:15" ht="15.5" hidden="1" x14ac:dyDescent="0.35">
      <c r="A1300" s="8" t="s">
        <v>677</v>
      </c>
      <c r="B1300" s="8" t="s">
        <v>678</v>
      </c>
      <c r="C1300" s="9" t="s">
        <v>619</v>
      </c>
      <c r="D1300" s="8" t="s">
        <v>620</v>
      </c>
      <c r="E1300" s="8">
        <v>6110</v>
      </c>
      <c r="F1300" s="8" t="s">
        <v>490</v>
      </c>
      <c r="G1300" s="9" t="s">
        <v>679</v>
      </c>
      <c r="H1300" s="8" t="s">
        <v>680</v>
      </c>
      <c r="I1300" s="8">
        <v>2018</v>
      </c>
      <c r="J1300" s="8">
        <v>2018</v>
      </c>
      <c r="K1300" s="8" t="s">
        <v>493</v>
      </c>
      <c r="L1300" s="8">
        <v>1197.9000000000001</v>
      </c>
      <c r="M1300" s="8" t="s">
        <v>494</v>
      </c>
      <c r="N1300" s="8" t="s">
        <v>495</v>
      </c>
      <c r="O1300" s="8" t="s">
        <v>681</v>
      </c>
    </row>
    <row r="1301" spans="1:15" ht="15.5" hidden="1" x14ac:dyDescent="0.35">
      <c r="A1301" s="8" t="s">
        <v>677</v>
      </c>
      <c r="B1301" s="8" t="s">
        <v>678</v>
      </c>
      <c r="C1301" s="9" t="s">
        <v>621</v>
      </c>
      <c r="D1301" s="8" t="s">
        <v>247</v>
      </c>
      <c r="E1301" s="8">
        <v>6110</v>
      </c>
      <c r="F1301" s="8" t="s">
        <v>490</v>
      </c>
      <c r="G1301" s="9" t="s">
        <v>679</v>
      </c>
      <c r="H1301" s="8" t="s">
        <v>680</v>
      </c>
      <c r="I1301" s="8">
        <v>2010</v>
      </c>
      <c r="J1301" s="8">
        <v>2010</v>
      </c>
      <c r="K1301" s="8" t="s">
        <v>493</v>
      </c>
      <c r="L1301" s="8">
        <v>1063.6969549999999</v>
      </c>
      <c r="M1301" s="8" t="s">
        <v>494</v>
      </c>
      <c r="N1301" s="8" t="s">
        <v>495</v>
      </c>
      <c r="O1301" s="8" t="s">
        <v>681</v>
      </c>
    </row>
    <row r="1302" spans="1:15" ht="15.5" hidden="1" x14ac:dyDescent="0.35">
      <c r="A1302" s="8" t="s">
        <v>677</v>
      </c>
      <c r="B1302" s="8" t="s">
        <v>678</v>
      </c>
      <c r="C1302" s="9" t="s">
        <v>621</v>
      </c>
      <c r="D1302" s="8" t="s">
        <v>247</v>
      </c>
      <c r="E1302" s="8">
        <v>6110</v>
      </c>
      <c r="F1302" s="8" t="s">
        <v>490</v>
      </c>
      <c r="G1302" s="9" t="s">
        <v>679</v>
      </c>
      <c r="H1302" s="8" t="s">
        <v>680</v>
      </c>
      <c r="I1302" s="8">
        <v>2011</v>
      </c>
      <c r="J1302" s="8">
        <v>2011</v>
      </c>
      <c r="K1302" s="8" t="s">
        <v>493</v>
      </c>
      <c r="L1302" s="8">
        <v>1120.1551979999999</v>
      </c>
      <c r="M1302" s="8" t="s">
        <v>494</v>
      </c>
      <c r="N1302" s="8" t="s">
        <v>495</v>
      </c>
      <c r="O1302" s="8" t="s">
        <v>681</v>
      </c>
    </row>
    <row r="1303" spans="1:15" ht="15.5" hidden="1" x14ac:dyDescent="0.35">
      <c r="A1303" s="8" t="s">
        <v>677</v>
      </c>
      <c r="B1303" s="8" t="s">
        <v>678</v>
      </c>
      <c r="C1303" s="9" t="s">
        <v>621</v>
      </c>
      <c r="D1303" s="8" t="s">
        <v>247</v>
      </c>
      <c r="E1303" s="8">
        <v>6110</v>
      </c>
      <c r="F1303" s="8" t="s">
        <v>490</v>
      </c>
      <c r="G1303" s="9" t="s">
        <v>679</v>
      </c>
      <c r="H1303" s="8" t="s">
        <v>680</v>
      </c>
      <c r="I1303" s="8">
        <v>2012</v>
      </c>
      <c r="J1303" s="8">
        <v>2012</v>
      </c>
      <c r="K1303" s="8" t="s">
        <v>493</v>
      </c>
      <c r="L1303" s="8">
        <v>1232.1265840000001</v>
      </c>
      <c r="M1303" s="8" t="s">
        <v>494</v>
      </c>
      <c r="N1303" s="8" t="s">
        <v>495</v>
      </c>
      <c r="O1303" s="8" t="s">
        <v>681</v>
      </c>
    </row>
    <row r="1304" spans="1:15" ht="15.5" hidden="1" x14ac:dyDescent="0.35">
      <c r="A1304" s="8" t="s">
        <v>677</v>
      </c>
      <c r="B1304" s="8" t="s">
        <v>678</v>
      </c>
      <c r="C1304" s="9" t="s">
        <v>621</v>
      </c>
      <c r="D1304" s="8" t="s">
        <v>247</v>
      </c>
      <c r="E1304" s="8">
        <v>6110</v>
      </c>
      <c r="F1304" s="8" t="s">
        <v>490</v>
      </c>
      <c r="G1304" s="9" t="s">
        <v>679</v>
      </c>
      <c r="H1304" s="8" t="s">
        <v>680</v>
      </c>
      <c r="I1304" s="8">
        <v>2013</v>
      </c>
      <c r="J1304" s="8">
        <v>2013</v>
      </c>
      <c r="K1304" s="8" t="s">
        <v>493</v>
      </c>
      <c r="L1304" s="8">
        <v>1342.68759</v>
      </c>
      <c r="M1304" s="8" t="s">
        <v>494</v>
      </c>
      <c r="N1304" s="8" t="s">
        <v>495</v>
      </c>
      <c r="O1304" s="8" t="s">
        <v>681</v>
      </c>
    </row>
    <row r="1305" spans="1:15" ht="15.5" hidden="1" x14ac:dyDescent="0.35">
      <c r="A1305" s="8" t="s">
        <v>677</v>
      </c>
      <c r="B1305" s="8" t="s">
        <v>678</v>
      </c>
      <c r="C1305" s="9" t="s">
        <v>621</v>
      </c>
      <c r="D1305" s="8" t="s">
        <v>247</v>
      </c>
      <c r="E1305" s="8">
        <v>6110</v>
      </c>
      <c r="F1305" s="8" t="s">
        <v>490</v>
      </c>
      <c r="G1305" s="9" t="s">
        <v>679</v>
      </c>
      <c r="H1305" s="8" t="s">
        <v>680</v>
      </c>
      <c r="I1305" s="8">
        <v>2014</v>
      </c>
      <c r="J1305" s="8">
        <v>2014</v>
      </c>
      <c r="K1305" s="8" t="s">
        <v>493</v>
      </c>
      <c r="L1305" s="8">
        <v>1422.687195</v>
      </c>
      <c r="M1305" s="8" t="s">
        <v>494</v>
      </c>
      <c r="N1305" s="8" t="s">
        <v>495</v>
      </c>
      <c r="O1305" s="8" t="s">
        <v>681</v>
      </c>
    </row>
    <row r="1306" spans="1:15" ht="15.5" hidden="1" x14ac:dyDescent="0.35">
      <c r="A1306" s="8" t="s">
        <v>677</v>
      </c>
      <c r="B1306" s="8" t="s">
        <v>678</v>
      </c>
      <c r="C1306" s="9" t="s">
        <v>621</v>
      </c>
      <c r="D1306" s="8" t="s">
        <v>247</v>
      </c>
      <c r="E1306" s="8">
        <v>6110</v>
      </c>
      <c r="F1306" s="8" t="s">
        <v>490</v>
      </c>
      <c r="G1306" s="9" t="s">
        <v>679</v>
      </c>
      <c r="H1306" s="8" t="s">
        <v>680</v>
      </c>
      <c r="I1306" s="8">
        <v>2015</v>
      </c>
      <c r="J1306" s="8">
        <v>2015</v>
      </c>
      <c r="K1306" s="8" t="s">
        <v>493</v>
      </c>
      <c r="L1306" s="8">
        <v>1507.0411730000001</v>
      </c>
      <c r="M1306" s="8" t="s">
        <v>494</v>
      </c>
      <c r="N1306" s="8" t="s">
        <v>495</v>
      </c>
      <c r="O1306" s="8" t="s">
        <v>681</v>
      </c>
    </row>
    <row r="1307" spans="1:15" ht="15.5" hidden="1" x14ac:dyDescent="0.35">
      <c r="A1307" s="8" t="s">
        <v>677</v>
      </c>
      <c r="B1307" s="8" t="s">
        <v>678</v>
      </c>
      <c r="C1307" s="9" t="s">
        <v>621</v>
      </c>
      <c r="D1307" s="8" t="s">
        <v>247</v>
      </c>
      <c r="E1307" s="8">
        <v>6110</v>
      </c>
      <c r="F1307" s="8" t="s">
        <v>490</v>
      </c>
      <c r="G1307" s="9" t="s">
        <v>679</v>
      </c>
      <c r="H1307" s="8" t="s">
        <v>680</v>
      </c>
      <c r="I1307" s="8">
        <v>2016</v>
      </c>
      <c r="J1307" s="8">
        <v>2016</v>
      </c>
      <c r="K1307" s="8" t="s">
        <v>493</v>
      </c>
      <c r="L1307" s="8">
        <v>1508.0663790000001</v>
      </c>
      <c r="M1307" s="8" t="s">
        <v>494</v>
      </c>
      <c r="N1307" s="8" t="s">
        <v>495</v>
      </c>
      <c r="O1307" s="8" t="s">
        <v>681</v>
      </c>
    </row>
    <row r="1308" spans="1:15" ht="15.5" hidden="1" x14ac:dyDescent="0.35">
      <c r="A1308" s="8" t="s">
        <v>677</v>
      </c>
      <c r="B1308" s="8" t="s">
        <v>678</v>
      </c>
      <c r="C1308" s="9" t="s">
        <v>621</v>
      </c>
      <c r="D1308" s="8" t="s">
        <v>247</v>
      </c>
      <c r="E1308" s="8">
        <v>6110</v>
      </c>
      <c r="F1308" s="8" t="s">
        <v>490</v>
      </c>
      <c r="G1308" s="9" t="s">
        <v>679</v>
      </c>
      <c r="H1308" s="8" t="s">
        <v>680</v>
      </c>
      <c r="I1308" s="8">
        <v>2017</v>
      </c>
      <c r="J1308" s="8">
        <v>2017</v>
      </c>
      <c r="K1308" s="8" t="s">
        <v>493</v>
      </c>
      <c r="L1308" s="8">
        <v>1468.2992549999999</v>
      </c>
      <c r="M1308" s="8" t="s">
        <v>494</v>
      </c>
      <c r="N1308" s="8" t="s">
        <v>495</v>
      </c>
      <c r="O1308" s="8" t="s">
        <v>681</v>
      </c>
    </row>
    <row r="1309" spans="1:15" ht="15.5" hidden="1" x14ac:dyDescent="0.35">
      <c r="A1309" s="8" t="s">
        <v>677</v>
      </c>
      <c r="B1309" s="8" t="s">
        <v>678</v>
      </c>
      <c r="C1309" s="9" t="s">
        <v>621</v>
      </c>
      <c r="D1309" s="8" t="s">
        <v>247</v>
      </c>
      <c r="E1309" s="8">
        <v>6110</v>
      </c>
      <c r="F1309" s="8" t="s">
        <v>490</v>
      </c>
      <c r="G1309" s="9" t="s">
        <v>679</v>
      </c>
      <c r="H1309" s="8" t="s">
        <v>680</v>
      </c>
      <c r="I1309" s="8">
        <v>2018</v>
      </c>
      <c r="J1309" s="8">
        <v>2018</v>
      </c>
      <c r="K1309" s="8" t="s">
        <v>493</v>
      </c>
      <c r="L1309" s="8">
        <v>1418.405</v>
      </c>
      <c r="M1309" s="8" t="s">
        <v>494</v>
      </c>
      <c r="N1309" s="8" t="s">
        <v>495</v>
      </c>
      <c r="O1309" s="8" t="s">
        <v>681</v>
      </c>
    </row>
    <row r="1310" spans="1:15" ht="15.5" hidden="1" x14ac:dyDescent="0.35">
      <c r="A1310" s="8" t="s">
        <v>677</v>
      </c>
      <c r="B1310" s="8" t="s">
        <v>678</v>
      </c>
      <c r="C1310" s="9" t="s">
        <v>622</v>
      </c>
      <c r="D1310" s="8" t="s">
        <v>249</v>
      </c>
      <c r="E1310" s="8">
        <v>6110</v>
      </c>
      <c r="F1310" s="8" t="s">
        <v>490</v>
      </c>
      <c r="G1310" s="9" t="s">
        <v>679</v>
      </c>
      <c r="H1310" s="8" t="s">
        <v>680</v>
      </c>
      <c r="I1310" s="8">
        <v>2010</v>
      </c>
      <c r="J1310" s="8">
        <v>2010</v>
      </c>
      <c r="K1310" s="8" t="s">
        <v>493</v>
      </c>
      <c r="L1310" s="8">
        <v>2794.4751590000001</v>
      </c>
      <c r="M1310" s="8" t="s">
        <v>494</v>
      </c>
      <c r="N1310" s="8" t="s">
        <v>495</v>
      </c>
      <c r="O1310" s="8" t="s">
        <v>681</v>
      </c>
    </row>
    <row r="1311" spans="1:15" ht="15.5" hidden="1" x14ac:dyDescent="0.35">
      <c r="A1311" s="8" t="s">
        <v>677</v>
      </c>
      <c r="B1311" s="8" t="s">
        <v>678</v>
      </c>
      <c r="C1311" s="9" t="s">
        <v>622</v>
      </c>
      <c r="D1311" s="8" t="s">
        <v>249</v>
      </c>
      <c r="E1311" s="8">
        <v>6110</v>
      </c>
      <c r="F1311" s="8" t="s">
        <v>490</v>
      </c>
      <c r="G1311" s="9" t="s">
        <v>679</v>
      </c>
      <c r="H1311" s="8" t="s">
        <v>680</v>
      </c>
      <c r="I1311" s="8">
        <v>2011</v>
      </c>
      <c r="J1311" s="8">
        <v>2011</v>
      </c>
      <c r="K1311" s="8" t="s">
        <v>493</v>
      </c>
      <c r="L1311" s="8">
        <v>3453.0171930000001</v>
      </c>
      <c r="M1311" s="8" t="s">
        <v>494</v>
      </c>
      <c r="N1311" s="8" t="s">
        <v>495</v>
      </c>
      <c r="O1311" s="8" t="s">
        <v>681</v>
      </c>
    </row>
    <row r="1312" spans="1:15" ht="15.5" hidden="1" x14ac:dyDescent="0.35">
      <c r="A1312" s="8" t="s">
        <v>677</v>
      </c>
      <c r="B1312" s="8" t="s">
        <v>678</v>
      </c>
      <c r="C1312" s="9" t="s">
        <v>622</v>
      </c>
      <c r="D1312" s="8" t="s">
        <v>249</v>
      </c>
      <c r="E1312" s="8">
        <v>6110</v>
      </c>
      <c r="F1312" s="8" t="s">
        <v>490</v>
      </c>
      <c r="G1312" s="9" t="s">
        <v>679</v>
      </c>
      <c r="H1312" s="8" t="s">
        <v>680</v>
      </c>
      <c r="I1312" s="8">
        <v>2012</v>
      </c>
      <c r="J1312" s="8">
        <v>2012</v>
      </c>
      <c r="K1312" s="8" t="s">
        <v>493</v>
      </c>
      <c r="L1312" s="8">
        <v>4104.3394129999997</v>
      </c>
      <c r="M1312" s="8" t="s">
        <v>494</v>
      </c>
      <c r="N1312" s="8" t="s">
        <v>495</v>
      </c>
      <c r="O1312" s="8" t="s">
        <v>681</v>
      </c>
    </row>
    <row r="1313" spans="1:15" ht="15.5" hidden="1" x14ac:dyDescent="0.35">
      <c r="A1313" s="8" t="s">
        <v>677</v>
      </c>
      <c r="B1313" s="8" t="s">
        <v>678</v>
      </c>
      <c r="C1313" s="9" t="s">
        <v>622</v>
      </c>
      <c r="D1313" s="8" t="s">
        <v>249</v>
      </c>
      <c r="E1313" s="8">
        <v>6110</v>
      </c>
      <c r="F1313" s="8" t="s">
        <v>490</v>
      </c>
      <c r="G1313" s="9" t="s">
        <v>679</v>
      </c>
      <c r="H1313" s="8" t="s">
        <v>680</v>
      </c>
      <c r="I1313" s="8">
        <v>2013</v>
      </c>
      <c r="J1313" s="8">
        <v>2013</v>
      </c>
      <c r="K1313" s="8" t="s">
        <v>493</v>
      </c>
      <c r="L1313" s="8">
        <v>4094.8803969999999</v>
      </c>
      <c r="M1313" s="8" t="s">
        <v>494</v>
      </c>
      <c r="N1313" s="8" t="s">
        <v>495</v>
      </c>
      <c r="O1313" s="8" t="s">
        <v>681</v>
      </c>
    </row>
    <row r="1314" spans="1:15" ht="15.5" hidden="1" x14ac:dyDescent="0.35">
      <c r="A1314" s="8" t="s">
        <v>677</v>
      </c>
      <c r="B1314" s="8" t="s">
        <v>678</v>
      </c>
      <c r="C1314" s="9" t="s">
        <v>622</v>
      </c>
      <c r="D1314" s="8" t="s">
        <v>249</v>
      </c>
      <c r="E1314" s="8">
        <v>6110</v>
      </c>
      <c r="F1314" s="8" t="s">
        <v>490</v>
      </c>
      <c r="G1314" s="9" t="s">
        <v>679</v>
      </c>
      <c r="H1314" s="8" t="s">
        <v>680</v>
      </c>
      <c r="I1314" s="8">
        <v>2014</v>
      </c>
      <c r="J1314" s="8">
        <v>2014</v>
      </c>
      <c r="K1314" s="8" t="s">
        <v>493</v>
      </c>
      <c r="L1314" s="8">
        <v>4105.8184719999999</v>
      </c>
      <c r="M1314" s="8" t="s">
        <v>494</v>
      </c>
      <c r="N1314" s="8" t="s">
        <v>495</v>
      </c>
      <c r="O1314" s="8" t="s">
        <v>681</v>
      </c>
    </row>
    <row r="1315" spans="1:15" ht="15.5" hidden="1" x14ac:dyDescent="0.35">
      <c r="A1315" s="8" t="s">
        <v>677</v>
      </c>
      <c r="B1315" s="8" t="s">
        <v>678</v>
      </c>
      <c r="C1315" s="9" t="s">
        <v>622</v>
      </c>
      <c r="D1315" s="8" t="s">
        <v>249</v>
      </c>
      <c r="E1315" s="8">
        <v>6110</v>
      </c>
      <c r="F1315" s="8" t="s">
        <v>490</v>
      </c>
      <c r="G1315" s="9" t="s">
        <v>679</v>
      </c>
      <c r="H1315" s="8" t="s">
        <v>680</v>
      </c>
      <c r="I1315" s="8">
        <v>2015</v>
      </c>
      <c r="J1315" s="8">
        <v>2015</v>
      </c>
      <c r="K1315" s="8" t="s">
        <v>493</v>
      </c>
      <c r="L1315" s="8">
        <v>4315.375446</v>
      </c>
      <c r="M1315" s="8" t="s">
        <v>494</v>
      </c>
      <c r="N1315" s="8" t="s">
        <v>495</v>
      </c>
      <c r="O1315" s="8" t="s">
        <v>681</v>
      </c>
    </row>
    <row r="1316" spans="1:15" ht="15.5" hidden="1" x14ac:dyDescent="0.35">
      <c r="A1316" s="8" t="s">
        <v>677</v>
      </c>
      <c r="B1316" s="8" t="s">
        <v>678</v>
      </c>
      <c r="C1316" s="9" t="s">
        <v>622</v>
      </c>
      <c r="D1316" s="8" t="s">
        <v>249</v>
      </c>
      <c r="E1316" s="8">
        <v>6110</v>
      </c>
      <c r="F1316" s="8" t="s">
        <v>490</v>
      </c>
      <c r="G1316" s="9" t="s">
        <v>679</v>
      </c>
      <c r="H1316" s="8" t="s">
        <v>680</v>
      </c>
      <c r="I1316" s="8">
        <v>2016</v>
      </c>
      <c r="J1316" s="8">
        <v>2016</v>
      </c>
      <c r="K1316" s="8" t="s">
        <v>493</v>
      </c>
      <c r="L1316" s="8">
        <v>4002.6357589999998</v>
      </c>
      <c r="M1316" s="8" t="s">
        <v>494</v>
      </c>
      <c r="N1316" s="8" t="s">
        <v>495</v>
      </c>
      <c r="O1316" s="8" t="s">
        <v>681</v>
      </c>
    </row>
    <row r="1317" spans="1:15" ht="15.5" hidden="1" x14ac:dyDescent="0.35">
      <c r="A1317" s="8" t="s">
        <v>677</v>
      </c>
      <c r="B1317" s="8" t="s">
        <v>678</v>
      </c>
      <c r="C1317" s="9" t="s">
        <v>622</v>
      </c>
      <c r="D1317" s="8" t="s">
        <v>249</v>
      </c>
      <c r="E1317" s="8">
        <v>6110</v>
      </c>
      <c r="F1317" s="8" t="s">
        <v>490</v>
      </c>
      <c r="G1317" s="9" t="s">
        <v>679</v>
      </c>
      <c r="H1317" s="8" t="s">
        <v>680</v>
      </c>
      <c r="I1317" s="8">
        <v>2017</v>
      </c>
      <c r="J1317" s="8">
        <v>2017</v>
      </c>
      <c r="K1317" s="8" t="s">
        <v>493</v>
      </c>
      <c r="L1317" s="8">
        <v>4054.6898999999999</v>
      </c>
      <c r="M1317" s="8" t="s">
        <v>494</v>
      </c>
      <c r="N1317" s="8" t="s">
        <v>495</v>
      </c>
      <c r="O1317" s="8" t="s">
        <v>681</v>
      </c>
    </row>
    <row r="1318" spans="1:15" ht="15.5" hidden="1" x14ac:dyDescent="0.35">
      <c r="A1318" s="8" t="s">
        <v>677</v>
      </c>
      <c r="B1318" s="8" t="s">
        <v>678</v>
      </c>
      <c r="C1318" s="9" t="s">
        <v>622</v>
      </c>
      <c r="D1318" s="8" t="s">
        <v>249</v>
      </c>
      <c r="E1318" s="8">
        <v>6110</v>
      </c>
      <c r="F1318" s="8" t="s">
        <v>490</v>
      </c>
      <c r="G1318" s="9" t="s">
        <v>679</v>
      </c>
      <c r="H1318" s="8" t="s">
        <v>680</v>
      </c>
      <c r="I1318" s="8">
        <v>2018</v>
      </c>
      <c r="J1318" s="8">
        <v>2018</v>
      </c>
      <c r="K1318" s="8" t="s">
        <v>493</v>
      </c>
      <c r="L1318" s="8">
        <v>4296.4794970000003</v>
      </c>
      <c r="M1318" s="8" t="s">
        <v>494</v>
      </c>
      <c r="N1318" s="8" t="s">
        <v>495</v>
      </c>
      <c r="O1318" s="8" t="s">
        <v>681</v>
      </c>
    </row>
    <row r="1319" spans="1:15" ht="15.5" hidden="1" x14ac:dyDescent="0.35">
      <c r="A1319" s="8" t="s">
        <v>677</v>
      </c>
      <c r="B1319" s="8" t="s">
        <v>678</v>
      </c>
      <c r="C1319" s="9" t="s">
        <v>623</v>
      </c>
      <c r="D1319" s="8" t="s">
        <v>251</v>
      </c>
      <c r="E1319" s="8">
        <v>6110</v>
      </c>
      <c r="F1319" s="8" t="s">
        <v>490</v>
      </c>
      <c r="G1319" s="9" t="s">
        <v>679</v>
      </c>
      <c r="H1319" s="8" t="s">
        <v>680</v>
      </c>
      <c r="I1319" s="8">
        <v>2010</v>
      </c>
      <c r="J1319" s="8">
        <v>2010</v>
      </c>
      <c r="K1319" s="8" t="s">
        <v>493</v>
      </c>
      <c r="L1319" s="8">
        <v>3541.074987</v>
      </c>
      <c r="M1319" s="8" t="s">
        <v>494</v>
      </c>
      <c r="N1319" s="8" t="s">
        <v>495</v>
      </c>
      <c r="O1319" s="8" t="s">
        <v>681</v>
      </c>
    </row>
    <row r="1320" spans="1:15" ht="15.5" hidden="1" x14ac:dyDescent="0.35">
      <c r="A1320" s="8" t="s">
        <v>677</v>
      </c>
      <c r="B1320" s="8" t="s">
        <v>678</v>
      </c>
      <c r="C1320" s="9" t="s">
        <v>623</v>
      </c>
      <c r="D1320" s="8" t="s">
        <v>251</v>
      </c>
      <c r="E1320" s="8">
        <v>6110</v>
      </c>
      <c r="F1320" s="8" t="s">
        <v>490</v>
      </c>
      <c r="G1320" s="9" t="s">
        <v>679</v>
      </c>
      <c r="H1320" s="8" t="s">
        <v>680</v>
      </c>
      <c r="I1320" s="8">
        <v>2011</v>
      </c>
      <c r="J1320" s="8">
        <v>2011</v>
      </c>
      <c r="K1320" s="8" t="s">
        <v>493</v>
      </c>
      <c r="L1320" s="8">
        <v>4640.980458</v>
      </c>
      <c r="M1320" s="8" t="s">
        <v>494</v>
      </c>
      <c r="N1320" s="8" t="s">
        <v>495</v>
      </c>
      <c r="O1320" s="8" t="s">
        <v>681</v>
      </c>
    </row>
    <row r="1321" spans="1:15" ht="15.5" hidden="1" x14ac:dyDescent="0.35">
      <c r="A1321" s="8" t="s">
        <v>677</v>
      </c>
      <c r="B1321" s="8" t="s">
        <v>678</v>
      </c>
      <c r="C1321" s="9" t="s">
        <v>623</v>
      </c>
      <c r="D1321" s="8" t="s">
        <v>251</v>
      </c>
      <c r="E1321" s="8">
        <v>6110</v>
      </c>
      <c r="F1321" s="8" t="s">
        <v>490</v>
      </c>
      <c r="G1321" s="9" t="s">
        <v>679</v>
      </c>
      <c r="H1321" s="8" t="s">
        <v>680</v>
      </c>
      <c r="I1321" s="8">
        <v>2012</v>
      </c>
      <c r="J1321" s="8">
        <v>2012</v>
      </c>
      <c r="K1321" s="8" t="s">
        <v>493</v>
      </c>
      <c r="L1321" s="8">
        <v>3359.5587829999999</v>
      </c>
      <c r="M1321" s="8" t="s">
        <v>494</v>
      </c>
      <c r="N1321" s="8" t="s">
        <v>495</v>
      </c>
      <c r="O1321" s="8" t="s">
        <v>681</v>
      </c>
    </row>
    <row r="1322" spans="1:15" ht="15.5" hidden="1" x14ac:dyDescent="0.35">
      <c r="A1322" s="8" t="s">
        <v>677</v>
      </c>
      <c r="B1322" s="8" t="s">
        <v>678</v>
      </c>
      <c r="C1322" s="9" t="s">
        <v>623</v>
      </c>
      <c r="D1322" s="8" t="s">
        <v>251</v>
      </c>
      <c r="E1322" s="8">
        <v>6110</v>
      </c>
      <c r="F1322" s="8" t="s">
        <v>490</v>
      </c>
      <c r="G1322" s="9" t="s">
        <v>679</v>
      </c>
      <c r="H1322" s="8" t="s">
        <v>680</v>
      </c>
      <c r="I1322" s="8">
        <v>2013</v>
      </c>
      <c r="J1322" s="8">
        <v>2013</v>
      </c>
      <c r="K1322" s="8" t="s">
        <v>493</v>
      </c>
      <c r="L1322" s="8">
        <v>5058.958181</v>
      </c>
      <c r="M1322" s="8" t="s">
        <v>494</v>
      </c>
      <c r="N1322" s="8" t="s">
        <v>495</v>
      </c>
      <c r="O1322" s="8" t="s">
        <v>681</v>
      </c>
    </row>
    <row r="1323" spans="1:15" ht="15.5" hidden="1" x14ac:dyDescent="0.35">
      <c r="A1323" s="8" t="s">
        <v>677</v>
      </c>
      <c r="B1323" s="8" t="s">
        <v>678</v>
      </c>
      <c r="C1323" s="9" t="s">
        <v>623</v>
      </c>
      <c r="D1323" s="8" t="s">
        <v>251</v>
      </c>
      <c r="E1323" s="8">
        <v>6110</v>
      </c>
      <c r="F1323" s="8" t="s">
        <v>490</v>
      </c>
      <c r="G1323" s="9" t="s">
        <v>679</v>
      </c>
      <c r="H1323" s="8" t="s">
        <v>680</v>
      </c>
      <c r="I1323" s="8">
        <v>2014</v>
      </c>
      <c r="J1323" s="8">
        <v>2014</v>
      </c>
      <c r="K1323" s="8" t="s">
        <v>493</v>
      </c>
      <c r="L1323" s="8">
        <v>4705.6318490000003</v>
      </c>
      <c r="M1323" s="8" t="s">
        <v>494</v>
      </c>
      <c r="N1323" s="8" t="s">
        <v>495</v>
      </c>
      <c r="O1323" s="8" t="s">
        <v>681</v>
      </c>
    </row>
    <row r="1324" spans="1:15" ht="15.5" hidden="1" x14ac:dyDescent="0.35">
      <c r="A1324" s="8" t="s">
        <v>677</v>
      </c>
      <c r="B1324" s="8" t="s">
        <v>678</v>
      </c>
      <c r="C1324" s="9" t="s">
        <v>623</v>
      </c>
      <c r="D1324" s="8" t="s">
        <v>251</v>
      </c>
      <c r="E1324" s="8">
        <v>6110</v>
      </c>
      <c r="F1324" s="8" t="s">
        <v>490</v>
      </c>
      <c r="G1324" s="9" t="s">
        <v>679</v>
      </c>
      <c r="H1324" s="8" t="s">
        <v>680</v>
      </c>
      <c r="I1324" s="8">
        <v>2015</v>
      </c>
      <c r="J1324" s="8">
        <v>2015</v>
      </c>
      <c r="K1324" s="8" t="s">
        <v>493</v>
      </c>
      <c r="L1324" s="8">
        <v>3417.6659070000001</v>
      </c>
      <c r="M1324" s="8" t="s">
        <v>494</v>
      </c>
      <c r="N1324" s="8" t="s">
        <v>495</v>
      </c>
      <c r="O1324" s="8" t="s">
        <v>681</v>
      </c>
    </row>
    <row r="1325" spans="1:15" ht="15.5" hidden="1" x14ac:dyDescent="0.35">
      <c r="A1325" s="8" t="s">
        <v>677</v>
      </c>
      <c r="B1325" s="8" t="s">
        <v>678</v>
      </c>
      <c r="C1325" s="9" t="s">
        <v>623</v>
      </c>
      <c r="D1325" s="8" t="s">
        <v>251</v>
      </c>
      <c r="E1325" s="8">
        <v>6110</v>
      </c>
      <c r="F1325" s="8" t="s">
        <v>490</v>
      </c>
      <c r="G1325" s="9" t="s">
        <v>679</v>
      </c>
      <c r="H1325" s="8" t="s">
        <v>680</v>
      </c>
      <c r="I1325" s="8">
        <v>2016</v>
      </c>
      <c r="J1325" s="8">
        <v>2016</v>
      </c>
      <c r="K1325" s="8" t="s">
        <v>493</v>
      </c>
      <c r="L1325" s="8">
        <v>3876.3130460000002</v>
      </c>
      <c r="M1325" s="8" t="s">
        <v>494</v>
      </c>
      <c r="N1325" s="8" t="s">
        <v>495</v>
      </c>
      <c r="O1325" s="8" t="s">
        <v>681</v>
      </c>
    </row>
    <row r="1326" spans="1:15" ht="15.5" hidden="1" x14ac:dyDescent="0.35">
      <c r="A1326" s="8" t="s">
        <v>677</v>
      </c>
      <c r="B1326" s="8" t="s">
        <v>678</v>
      </c>
      <c r="C1326" s="9" t="s">
        <v>623</v>
      </c>
      <c r="D1326" s="8" t="s">
        <v>251</v>
      </c>
      <c r="E1326" s="8">
        <v>6110</v>
      </c>
      <c r="F1326" s="8" t="s">
        <v>490</v>
      </c>
      <c r="G1326" s="9" t="s">
        <v>679</v>
      </c>
      <c r="H1326" s="8" t="s">
        <v>680</v>
      </c>
      <c r="I1326" s="8">
        <v>2017</v>
      </c>
      <c r="J1326" s="8">
        <v>2017</v>
      </c>
      <c r="K1326" s="8" t="s">
        <v>493</v>
      </c>
      <c r="L1326" s="8">
        <v>4010.528542</v>
      </c>
      <c r="M1326" s="8" t="s">
        <v>494</v>
      </c>
      <c r="N1326" s="8" t="s">
        <v>495</v>
      </c>
      <c r="O1326" s="8" t="s">
        <v>681</v>
      </c>
    </row>
    <row r="1327" spans="1:15" ht="15.5" hidden="1" x14ac:dyDescent="0.35">
      <c r="A1327" s="8" t="s">
        <v>677</v>
      </c>
      <c r="B1327" s="8" t="s">
        <v>678</v>
      </c>
      <c r="C1327" s="9" t="s">
        <v>623</v>
      </c>
      <c r="D1327" s="8" t="s">
        <v>251</v>
      </c>
      <c r="E1327" s="8">
        <v>6110</v>
      </c>
      <c r="F1327" s="8" t="s">
        <v>490</v>
      </c>
      <c r="G1327" s="9" t="s">
        <v>679</v>
      </c>
      <c r="H1327" s="8" t="s">
        <v>680</v>
      </c>
      <c r="I1327" s="8">
        <v>2018</v>
      </c>
      <c r="J1327" s="8">
        <v>2018</v>
      </c>
      <c r="K1327" s="8" t="s">
        <v>493</v>
      </c>
      <c r="L1327" s="8">
        <v>4095.6114560000001</v>
      </c>
      <c r="M1327" s="8" t="s">
        <v>494</v>
      </c>
      <c r="N1327" s="8" t="s">
        <v>495</v>
      </c>
      <c r="O1327" s="8" t="s">
        <v>681</v>
      </c>
    </row>
    <row r="1328" spans="1:15" ht="15.5" hidden="1" x14ac:dyDescent="0.35">
      <c r="A1328" s="8" t="s">
        <v>677</v>
      </c>
      <c r="B1328" s="8" t="s">
        <v>678</v>
      </c>
      <c r="C1328" s="9" t="s">
        <v>735</v>
      </c>
      <c r="D1328" s="8" t="s">
        <v>253</v>
      </c>
      <c r="E1328" s="8">
        <v>6110</v>
      </c>
      <c r="F1328" s="8" t="s">
        <v>490</v>
      </c>
      <c r="G1328" s="9" t="s">
        <v>679</v>
      </c>
      <c r="H1328" s="8" t="s">
        <v>680</v>
      </c>
      <c r="I1328" s="8">
        <v>2010</v>
      </c>
      <c r="J1328" s="8">
        <v>2010</v>
      </c>
      <c r="K1328" s="8" t="s">
        <v>493</v>
      </c>
      <c r="L1328" s="8">
        <v>10073.182602999999</v>
      </c>
      <c r="M1328" s="8" t="s">
        <v>494</v>
      </c>
      <c r="N1328" s="8" t="s">
        <v>495</v>
      </c>
      <c r="O1328" s="8" t="s">
        <v>681</v>
      </c>
    </row>
    <row r="1329" spans="1:15" ht="15.5" hidden="1" x14ac:dyDescent="0.35">
      <c r="A1329" s="8" t="s">
        <v>677</v>
      </c>
      <c r="B1329" s="8" t="s">
        <v>678</v>
      </c>
      <c r="C1329" s="9" t="s">
        <v>735</v>
      </c>
      <c r="D1329" s="8" t="s">
        <v>253</v>
      </c>
      <c r="E1329" s="8">
        <v>6110</v>
      </c>
      <c r="F1329" s="8" t="s">
        <v>490</v>
      </c>
      <c r="G1329" s="9" t="s">
        <v>679</v>
      </c>
      <c r="H1329" s="8" t="s">
        <v>680</v>
      </c>
      <c r="I1329" s="8">
        <v>2011</v>
      </c>
      <c r="J1329" s="8">
        <v>2011</v>
      </c>
      <c r="K1329" s="8" t="s">
        <v>493</v>
      </c>
      <c r="L1329" s="8">
        <v>12195.272503</v>
      </c>
      <c r="M1329" s="8" t="s">
        <v>494</v>
      </c>
      <c r="N1329" s="8" t="s">
        <v>495</v>
      </c>
      <c r="O1329" s="8" t="s">
        <v>681</v>
      </c>
    </row>
    <row r="1330" spans="1:15" ht="15.5" hidden="1" x14ac:dyDescent="0.35">
      <c r="A1330" s="8" t="s">
        <v>677</v>
      </c>
      <c r="B1330" s="8" t="s">
        <v>678</v>
      </c>
      <c r="C1330" s="9" t="s">
        <v>735</v>
      </c>
      <c r="D1330" s="8" t="s">
        <v>253</v>
      </c>
      <c r="E1330" s="8">
        <v>6110</v>
      </c>
      <c r="F1330" s="8" t="s">
        <v>490</v>
      </c>
      <c r="G1330" s="9" t="s">
        <v>679</v>
      </c>
      <c r="H1330" s="8" t="s">
        <v>680</v>
      </c>
      <c r="I1330" s="8">
        <v>2012</v>
      </c>
      <c r="J1330" s="8">
        <v>2012</v>
      </c>
      <c r="K1330" s="8" t="s">
        <v>493</v>
      </c>
      <c r="L1330" s="8">
        <v>12956.163168999999</v>
      </c>
      <c r="M1330" s="8" t="s">
        <v>494</v>
      </c>
      <c r="N1330" s="8" t="s">
        <v>495</v>
      </c>
      <c r="O1330" s="8" t="s">
        <v>681</v>
      </c>
    </row>
    <row r="1331" spans="1:15" ht="15.5" hidden="1" x14ac:dyDescent="0.35">
      <c r="A1331" s="8" t="s">
        <v>677</v>
      </c>
      <c r="B1331" s="8" t="s">
        <v>678</v>
      </c>
      <c r="C1331" s="9" t="s">
        <v>735</v>
      </c>
      <c r="D1331" s="8" t="s">
        <v>253</v>
      </c>
      <c r="E1331" s="8">
        <v>6110</v>
      </c>
      <c r="F1331" s="8" t="s">
        <v>490</v>
      </c>
      <c r="G1331" s="9" t="s">
        <v>679</v>
      </c>
      <c r="H1331" s="8" t="s">
        <v>680</v>
      </c>
      <c r="I1331" s="8">
        <v>2013</v>
      </c>
      <c r="J1331" s="8">
        <v>2013</v>
      </c>
      <c r="K1331" s="8" t="s">
        <v>493</v>
      </c>
      <c r="L1331" s="8">
        <v>13415.009092</v>
      </c>
      <c r="M1331" s="8" t="s">
        <v>494</v>
      </c>
      <c r="N1331" s="8" t="s">
        <v>495</v>
      </c>
      <c r="O1331" s="8" t="s">
        <v>681</v>
      </c>
    </row>
    <row r="1332" spans="1:15" ht="15.5" hidden="1" x14ac:dyDescent="0.35">
      <c r="A1332" s="8" t="s">
        <v>677</v>
      </c>
      <c r="B1332" s="8" t="s">
        <v>678</v>
      </c>
      <c r="C1332" s="9" t="s">
        <v>735</v>
      </c>
      <c r="D1332" s="8" t="s">
        <v>253</v>
      </c>
      <c r="E1332" s="8">
        <v>6110</v>
      </c>
      <c r="F1332" s="8" t="s">
        <v>490</v>
      </c>
      <c r="G1332" s="9" t="s">
        <v>679</v>
      </c>
      <c r="H1332" s="8" t="s">
        <v>680</v>
      </c>
      <c r="I1332" s="8">
        <v>2014</v>
      </c>
      <c r="J1332" s="8">
        <v>2014</v>
      </c>
      <c r="K1332" s="8" t="s">
        <v>493</v>
      </c>
      <c r="L1332" s="8">
        <v>13661.992598999999</v>
      </c>
      <c r="M1332" s="8" t="s">
        <v>494</v>
      </c>
      <c r="N1332" s="8" t="s">
        <v>495</v>
      </c>
      <c r="O1332" s="8" t="s">
        <v>681</v>
      </c>
    </row>
    <row r="1333" spans="1:15" ht="15.5" hidden="1" x14ac:dyDescent="0.35">
      <c r="A1333" s="8" t="s">
        <v>677</v>
      </c>
      <c r="B1333" s="8" t="s">
        <v>678</v>
      </c>
      <c r="C1333" s="9" t="s">
        <v>735</v>
      </c>
      <c r="D1333" s="8" t="s">
        <v>253</v>
      </c>
      <c r="E1333" s="8">
        <v>6110</v>
      </c>
      <c r="F1333" s="8" t="s">
        <v>490</v>
      </c>
      <c r="G1333" s="9" t="s">
        <v>679</v>
      </c>
      <c r="H1333" s="8" t="s">
        <v>680</v>
      </c>
      <c r="I1333" s="8">
        <v>2015</v>
      </c>
      <c r="J1333" s="8">
        <v>2015</v>
      </c>
      <c r="K1333" s="8" t="s">
        <v>493</v>
      </c>
      <c r="L1333" s="8">
        <v>13372.841109999999</v>
      </c>
      <c r="M1333" s="8" t="s">
        <v>494</v>
      </c>
      <c r="N1333" s="8" t="s">
        <v>495</v>
      </c>
      <c r="O1333" s="8" t="s">
        <v>681</v>
      </c>
    </row>
    <row r="1334" spans="1:15" ht="15.5" hidden="1" x14ac:dyDescent="0.35">
      <c r="A1334" s="8" t="s">
        <v>677</v>
      </c>
      <c r="B1334" s="8" t="s">
        <v>678</v>
      </c>
      <c r="C1334" s="9" t="s">
        <v>735</v>
      </c>
      <c r="D1334" s="8" t="s">
        <v>253</v>
      </c>
      <c r="E1334" s="8">
        <v>6110</v>
      </c>
      <c r="F1334" s="8" t="s">
        <v>490</v>
      </c>
      <c r="G1334" s="9" t="s">
        <v>679</v>
      </c>
      <c r="H1334" s="8" t="s">
        <v>680</v>
      </c>
      <c r="I1334" s="8">
        <v>2016</v>
      </c>
      <c r="J1334" s="8">
        <v>2016</v>
      </c>
      <c r="K1334" s="8" t="s">
        <v>493</v>
      </c>
      <c r="L1334" s="8">
        <v>13308.201596000001</v>
      </c>
      <c r="M1334" s="8" t="s">
        <v>494</v>
      </c>
      <c r="N1334" s="8" t="s">
        <v>495</v>
      </c>
      <c r="O1334" s="8" t="s">
        <v>681</v>
      </c>
    </row>
    <row r="1335" spans="1:15" ht="15.5" hidden="1" x14ac:dyDescent="0.35">
      <c r="A1335" s="8" t="s">
        <v>677</v>
      </c>
      <c r="B1335" s="8" t="s">
        <v>678</v>
      </c>
      <c r="C1335" s="9" t="s">
        <v>735</v>
      </c>
      <c r="D1335" s="8" t="s">
        <v>253</v>
      </c>
      <c r="E1335" s="8">
        <v>6110</v>
      </c>
      <c r="F1335" s="8" t="s">
        <v>490</v>
      </c>
      <c r="G1335" s="9" t="s">
        <v>679</v>
      </c>
      <c r="H1335" s="8" t="s">
        <v>680</v>
      </c>
      <c r="I1335" s="8">
        <v>2017</v>
      </c>
      <c r="J1335" s="8">
        <v>2017</v>
      </c>
      <c r="K1335" s="8" t="s">
        <v>493</v>
      </c>
      <c r="L1335" s="8">
        <v>14210.754042</v>
      </c>
      <c r="M1335" s="8" t="s">
        <v>494</v>
      </c>
      <c r="N1335" s="8" t="s">
        <v>495</v>
      </c>
      <c r="O1335" s="8" t="s">
        <v>681</v>
      </c>
    </row>
    <row r="1336" spans="1:15" ht="15.5" hidden="1" x14ac:dyDescent="0.35">
      <c r="A1336" s="8" t="s">
        <v>677</v>
      </c>
      <c r="B1336" s="8" t="s">
        <v>678</v>
      </c>
      <c r="C1336" s="9" t="s">
        <v>735</v>
      </c>
      <c r="D1336" s="8" t="s">
        <v>253</v>
      </c>
      <c r="E1336" s="8">
        <v>6110</v>
      </c>
      <c r="F1336" s="8" t="s">
        <v>490</v>
      </c>
      <c r="G1336" s="9" t="s">
        <v>679</v>
      </c>
      <c r="H1336" s="8" t="s">
        <v>680</v>
      </c>
      <c r="I1336" s="8">
        <v>2018</v>
      </c>
      <c r="J1336" s="8">
        <v>2018</v>
      </c>
      <c r="K1336" s="8" t="s">
        <v>493</v>
      </c>
      <c r="L1336" s="8">
        <v>15193.804846000001</v>
      </c>
      <c r="M1336" s="8" t="s">
        <v>494</v>
      </c>
      <c r="N1336" s="8" t="s">
        <v>495</v>
      </c>
      <c r="O1336" s="8" t="s">
        <v>681</v>
      </c>
    </row>
    <row r="1337" spans="1:15" ht="15.5" hidden="1" x14ac:dyDescent="0.35">
      <c r="A1337" s="8" t="s">
        <v>677</v>
      </c>
      <c r="B1337" s="8" t="s">
        <v>678</v>
      </c>
      <c r="C1337" s="9" t="s">
        <v>624</v>
      </c>
      <c r="D1337" s="8" t="s">
        <v>255</v>
      </c>
      <c r="E1337" s="8">
        <v>6110</v>
      </c>
      <c r="F1337" s="8" t="s">
        <v>490</v>
      </c>
      <c r="G1337" s="9" t="s">
        <v>679</v>
      </c>
      <c r="H1337" s="8" t="s">
        <v>680</v>
      </c>
      <c r="I1337" s="8">
        <v>2010</v>
      </c>
      <c r="J1337" s="8">
        <v>2010</v>
      </c>
      <c r="K1337" s="8" t="s">
        <v>493</v>
      </c>
      <c r="L1337" s="8">
        <v>24578.281838999999</v>
      </c>
      <c r="M1337" s="8" t="s">
        <v>494</v>
      </c>
      <c r="N1337" s="8" t="s">
        <v>495</v>
      </c>
      <c r="O1337" s="8" t="s">
        <v>681</v>
      </c>
    </row>
    <row r="1338" spans="1:15" ht="15.5" hidden="1" x14ac:dyDescent="0.35">
      <c r="A1338" s="8" t="s">
        <v>677</v>
      </c>
      <c r="B1338" s="8" t="s">
        <v>678</v>
      </c>
      <c r="C1338" s="9" t="s">
        <v>624</v>
      </c>
      <c r="D1338" s="8" t="s">
        <v>255</v>
      </c>
      <c r="E1338" s="8">
        <v>6110</v>
      </c>
      <c r="F1338" s="8" t="s">
        <v>490</v>
      </c>
      <c r="G1338" s="9" t="s">
        <v>679</v>
      </c>
      <c r="H1338" s="8" t="s">
        <v>680</v>
      </c>
      <c r="I1338" s="8">
        <v>2011</v>
      </c>
      <c r="J1338" s="8">
        <v>2011</v>
      </c>
      <c r="K1338" s="8" t="s">
        <v>493</v>
      </c>
      <c r="L1338" s="8">
        <v>28513.578022999998</v>
      </c>
      <c r="M1338" s="8" t="s">
        <v>494</v>
      </c>
      <c r="N1338" s="8" t="s">
        <v>495</v>
      </c>
      <c r="O1338" s="8" t="s">
        <v>681</v>
      </c>
    </row>
    <row r="1339" spans="1:15" ht="15.5" hidden="1" x14ac:dyDescent="0.35">
      <c r="A1339" s="8" t="s">
        <v>677</v>
      </c>
      <c r="B1339" s="8" t="s">
        <v>678</v>
      </c>
      <c r="C1339" s="9" t="s">
        <v>624</v>
      </c>
      <c r="D1339" s="8" t="s">
        <v>255</v>
      </c>
      <c r="E1339" s="8">
        <v>6110</v>
      </c>
      <c r="F1339" s="8" t="s">
        <v>490</v>
      </c>
      <c r="G1339" s="9" t="s">
        <v>679</v>
      </c>
      <c r="H1339" s="8" t="s">
        <v>680</v>
      </c>
      <c r="I1339" s="8">
        <v>2012</v>
      </c>
      <c r="J1339" s="8">
        <v>2012</v>
      </c>
      <c r="K1339" s="8" t="s">
        <v>493</v>
      </c>
      <c r="L1339" s="8">
        <v>29595.166434999999</v>
      </c>
      <c r="M1339" s="8" t="s">
        <v>494</v>
      </c>
      <c r="N1339" s="8" t="s">
        <v>495</v>
      </c>
      <c r="O1339" s="8" t="s">
        <v>681</v>
      </c>
    </row>
    <row r="1340" spans="1:15" ht="15.5" hidden="1" x14ac:dyDescent="0.35">
      <c r="A1340" s="8" t="s">
        <v>677</v>
      </c>
      <c r="B1340" s="8" t="s">
        <v>678</v>
      </c>
      <c r="C1340" s="9" t="s">
        <v>624</v>
      </c>
      <c r="D1340" s="8" t="s">
        <v>255</v>
      </c>
      <c r="E1340" s="8">
        <v>6110</v>
      </c>
      <c r="F1340" s="8" t="s">
        <v>490</v>
      </c>
      <c r="G1340" s="9" t="s">
        <v>679</v>
      </c>
      <c r="H1340" s="8" t="s">
        <v>680</v>
      </c>
      <c r="I1340" s="8">
        <v>2013</v>
      </c>
      <c r="J1340" s="8">
        <v>2013</v>
      </c>
      <c r="K1340" s="8" t="s">
        <v>493</v>
      </c>
      <c r="L1340" s="8">
        <v>30588.279559999999</v>
      </c>
      <c r="M1340" s="8" t="s">
        <v>494</v>
      </c>
      <c r="N1340" s="8" t="s">
        <v>495</v>
      </c>
      <c r="O1340" s="8" t="s">
        <v>681</v>
      </c>
    </row>
    <row r="1341" spans="1:15" ht="15.5" hidden="1" x14ac:dyDescent="0.35">
      <c r="A1341" s="8" t="s">
        <v>677</v>
      </c>
      <c r="B1341" s="8" t="s">
        <v>678</v>
      </c>
      <c r="C1341" s="9" t="s">
        <v>624</v>
      </c>
      <c r="D1341" s="8" t="s">
        <v>255</v>
      </c>
      <c r="E1341" s="8">
        <v>6110</v>
      </c>
      <c r="F1341" s="8" t="s">
        <v>490</v>
      </c>
      <c r="G1341" s="9" t="s">
        <v>679</v>
      </c>
      <c r="H1341" s="8" t="s">
        <v>680</v>
      </c>
      <c r="I1341" s="8">
        <v>2014</v>
      </c>
      <c r="J1341" s="8">
        <v>2014</v>
      </c>
      <c r="K1341" s="8" t="s">
        <v>493</v>
      </c>
      <c r="L1341" s="8">
        <v>32246.260716000001</v>
      </c>
      <c r="M1341" s="8" t="s">
        <v>494</v>
      </c>
      <c r="N1341" s="8" t="s">
        <v>495</v>
      </c>
      <c r="O1341" s="8" t="s">
        <v>681</v>
      </c>
    </row>
    <row r="1342" spans="1:15" ht="15.5" hidden="1" x14ac:dyDescent="0.35">
      <c r="A1342" s="8" t="s">
        <v>677</v>
      </c>
      <c r="B1342" s="8" t="s">
        <v>678</v>
      </c>
      <c r="C1342" s="9" t="s">
        <v>624</v>
      </c>
      <c r="D1342" s="8" t="s">
        <v>255</v>
      </c>
      <c r="E1342" s="8">
        <v>6110</v>
      </c>
      <c r="F1342" s="8" t="s">
        <v>490</v>
      </c>
      <c r="G1342" s="9" t="s">
        <v>679</v>
      </c>
      <c r="H1342" s="8" t="s">
        <v>680</v>
      </c>
      <c r="I1342" s="8">
        <v>2015</v>
      </c>
      <c r="J1342" s="8">
        <v>2015</v>
      </c>
      <c r="K1342" s="8" t="s">
        <v>493</v>
      </c>
      <c r="L1342" s="8">
        <v>30039.138397999999</v>
      </c>
      <c r="M1342" s="8" t="s">
        <v>494</v>
      </c>
      <c r="N1342" s="8" t="s">
        <v>495</v>
      </c>
      <c r="O1342" s="8" t="s">
        <v>681</v>
      </c>
    </row>
    <row r="1343" spans="1:15" ht="15.5" hidden="1" x14ac:dyDescent="0.35">
      <c r="A1343" s="8" t="s">
        <v>677</v>
      </c>
      <c r="B1343" s="8" t="s">
        <v>678</v>
      </c>
      <c r="C1343" s="9" t="s">
        <v>624</v>
      </c>
      <c r="D1343" s="8" t="s">
        <v>255</v>
      </c>
      <c r="E1343" s="8">
        <v>6110</v>
      </c>
      <c r="F1343" s="8" t="s">
        <v>490</v>
      </c>
      <c r="G1343" s="9" t="s">
        <v>679</v>
      </c>
      <c r="H1343" s="8" t="s">
        <v>680</v>
      </c>
      <c r="I1343" s="8">
        <v>2016</v>
      </c>
      <c r="J1343" s="8">
        <v>2016</v>
      </c>
      <c r="K1343" s="8" t="s">
        <v>493</v>
      </c>
      <c r="L1343" s="8">
        <v>29438.627604000001</v>
      </c>
      <c r="M1343" s="8" t="s">
        <v>494</v>
      </c>
      <c r="N1343" s="8" t="s">
        <v>495</v>
      </c>
      <c r="O1343" s="8" t="s">
        <v>681</v>
      </c>
    </row>
    <row r="1344" spans="1:15" ht="15.5" hidden="1" x14ac:dyDescent="0.35">
      <c r="A1344" s="8" t="s">
        <v>677</v>
      </c>
      <c r="B1344" s="8" t="s">
        <v>678</v>
      </c>
      <c r="C1344" s="9" t="s">
        <v>624</v>
      </c>
      <c r="D1344" s="8" t="s">
        <v>255</v>
      </c>
      <c r="E1344" s="8">
        <v>6110</v>
      </c>
      <c r="F1344" s="8" t="s">
        <v>490</v>
      </c>
      <c r="G1344" s="9" t="s">
        <v>679</v>
      </c>
      <c r="H1344" s="8" t="s">
        <v>680</v>
      </c>
      <c r="I1344" s="8">
        <v>2017</v>
      </c>
      <c r="J1344" s="8">
        <v>2017</v>
      </c>
      <c r="K1344" s="8" t="s">
        <v>493</v>
      </c>
      <c r="L1344" s="8">
        <v>30306.703271999999</v>
      </c>
      <c r="M1344" s="8" t="s">
        <v>494</v>
      </c>
      <c r="N1344" s="8" t="s">
        <v>495</v>
      </c>
      <c r="O1344" s="8" t="s">
        <v>681</v>
      </c>
    </row>
    <row r="1345" spans="1:15" ht="15.5" hidden="1" x14ac:dyDescent="0.35">
      <c r="A1345" s="8" t="s">
        <v>677</v>
      </c>
      <c r="B1345" s="8" t="s">
        <v>678</v>
      </c>
      <c r="C1345" s="9" t="s">
        <v>624</v>
      </c>
      <c r="D1345" s="8" t="s">
        <v>255</v>
      </c>
      <c r="E1345" s="8">
        <v>6110</v>
      </c>
      <c r="F1345" s="8" t="s">
        <v>490</v>
      </c>
      <c r="G1345" s="9" t="s">
        <v>679</v>
      </c>
      <c r="H1345" s="8" t="s">
        <v>680</v>
      </c>
      <c r="I1345" s="8">
        <v>2018</v>
      </c>
      <c r="J1345" s="8">
        <v>2018</v>
      </c>
      <c r="K1345" s="8" t="s">
        <v>493</v>
      </c>
      <c r="L1345" s="8">
        <v>30722.856553000001</v>
      </c>
      <c r="M1345" s="8" t="s">
        <v>494</v>
      </c>
      <c r="N1345" s="8" t="s">
        <v>495</v>
      </c>
      <c r="O1345" s="8" t="s">
        <v>681</v>
      </c>
    </row>
    <row r="1346" spans="1:15" ht="15.5" hidden="1" x14ac:dyDescent="0.35">
      <c r="A1346" s="8" t="s">
        <v>677</v>
      </c>
      <c r="B1346" s="8" t="s">
        <v>678</v>
      </c>
      <c r="C1346" s="9" t="s">
        <v>625</v>
      </c>
      <c r="D1346" s="8" t="s">
        <v>257</v>
      </c>
      <c r="E1346" s="8">
        <v>6110</v>
      </c>
      <c r="F1346" s="8" t="s">
        <v>490</v>
      </c>
      <c r="G1346" s="9" t="s">
        <v>679</v>
      </c>
      <c r="H1346" s="8" t="s">
        <v>680</v>
      </c>
      <c r="I1346" s="8">
        <v>2010</v>
      </c>
      <c r="J1346" s="8">
        <v>2010</v>
      </c>
      <c r="K1346" s="8" t="s">
        <v>493</v>
      </c>
      <c r="L1346" s="8">
        <v>12298.942062</v>
      </c>
      <c r="M1346" s="8" t="s">
        <v>494</v>
      </c>
      <c r="N1346" s="8" t="s">
        <v>495</v>
      </c>
      <c r="O1346" s="8" t="s">
        <v>681</v>
      </c>
    </row>
    <row r="1347" spans="1:15" ht="15.5" hidden="1" x14ac:dyDescent="0.35">
      <c r="A1347" s="8" t="s">
        <v>677</v>
      </c>
      <c r="B1347" s="8" t="s">
        <v>678</v>
      </c>
      <c r="C1347" s="9" t="s">
        <v>625</v>
      </c>
      <c r="D1347" s="8" t="s">
        <v>257</v>
      </c>
      <c r="E1347" s="8">
        <v>6110</v>
      </c>
      <c r="F1347" s="8" t="s">
        <v>490</v>
      </c>
      <c r="G1347" s="9" t="s">
        <v>679</v>
      </c>
      <c r="H1347" s="8" t="s">
        <v>680</v>
      </c>
      <c r="I1347" s="8">
        <v>2011</v>
      </c>
      <c r="J1347" s="8">
        <v>2011</v>
      </c>
      <c r="K1347" s="8" t="s">
        <v>493</v>
      </c>
      <c r="L1347" s="8">
        <v>14975.794684</v>
      </c>
      <c r="M1347" s="8" t="s">
        <v>494</v>
      </c>
      <c r="N1347" s="8" t="s">
        <v>495</v>
      </c>
      <c r="O1347" s="8" t="s">
        <v>681</v>
      </c>
    </row>
    <row r="1348" spans="1:15" ht="15.5" hidden="1" x14ac:dyDescent="0.35">
      <c r="A1348" s="8" t="s">
        <v>677</v>
      </c>
      <c r="B1348" s="8" t="s">
        <v>678</v>
      </c>
      <c r="C1348" s="9" t="s">
        <v>625</v>
      </c>
      <c r="D1348" s="8" t="s">
        <v>257</v>
      </c>
      <c r="E1348" s="8">
        <v>6110</v>
      </c>
      <c r="F1348" s="8" t="s">
        <v>490</v>
      </c>
      <c r="G1348" s="9" t="s">
        <v>679</v>
      </c>
      <c r="H1348" s="8" t="s">
        <v>680</v>
      </c>
      <c r="I1348" s="8">
        <v>2012</v>
      </c>
      <c r="J1348" s="8">
        <v>2012</v>
      </c>
      <c r="K1348" s="8" t="s">
        <v>493</v>
      </c>
      <c r="L1348" s="8">
        <v>13331.013217</v>
      </c>
      <c r="M1348" s="8" t="s">
        <v>494</v>
      </c>
      <c r="N1348" s="8" t="s">
        <v>495</v>
      </c>
      <c r="O1348" s="8" t="s">
        <v>681</v>
      </c>
    </row>
    <row r="1349" spans="1:15" ht="15.5" hidden="1" x14ac:dyDescent="0.35">
      <c r="A1349" s="8" t="s">
        <v>677</v>
      </c>
      <c r="B1349" s="8" t="s">
        <v>678</v>
      </c>
      <c r="C1349" s="9" t="s">
        <v>625</v>
      </c>
      <c r="D1349" s="8" t="s">
        <v>257</v>
      </c>
      <c r="E1349" s="8">
        <v>6110</v>
      </c>
      <c r="F1349" s="8" t="s">
        <v>490</v>
      </c>
      <c r="G1349" s="9" t="s">
        <v>679</v>
      </c>
      <c r="H1349" s="8" t="s">
        <v>680</v>
      </c>
      <c r="I1349" s="8">
        <v>2013</v>
      </c>
      <c r="J1349" s="8">
        <v>2013</v>
      </c>
      <c r="K1349" s="8" t="s">
        <v>493</v>
      </c>
      <c r="L1349" s="8">
        <v>15066.047237999999</v>
      </c>
      <c r="M1349" s="8" t="s">
        <v>494</v>
      </c>
      <c r="N1349" s="8" t="s">
        <v>495</v>
      </c>
      <c r="O1349" s="8" t="s">
        <v>681</v>
      </c>
    </row>
    <row r="1350" spans="1:15" ht="15.5" hidden="1" x14ac:dyDescent="0.35">
      <c r="A1350" s="8" t="s">
        <v>677</v>
      </c>
      <c r="B1350" s="8" t="s">
        <v>678</v>
      </c>
      <c r="C1350" s="9" t="s">
        <v>625</v>
      </c>
      <c r="D1350" s="8" t="s">
        <v>257</v>
      </c>
      <c r="E1350" s="8">
        <v>6110</v>
      </c>
      <c r="F1350" s="8" t="s">
        <v>490</v>
      </c>
      <c r="G1350" s="9" t="s">
        <v>679</v>
      </c>
      <c r="H1350" s="8" t="s">
        <v>680</v>
      </c>
      <c r="I1350" s="8">
        <v>2014</v>
      </c>
      <c r="J1350" s="8">
        <v>2014</v>
      </c>
      <c r="K1350" s="8" t="s">
        <v>493</v>
      </c>
      <c r="L1350" s="8">
        <v>14245.809612999999</v>
      </c>
      <c r="M1350" s="8" t="s">
        <v>494</v>
      </c>
      <c r="N1350" s="8" t="s">
        <v>495</v>
      </c>
      <c r="O1350" s="8" t="s">
        <v>681</v>
      </c>
    </row>
    <row r="1351" spans="1:15" ht="15.5" hidden="1" x14ac:dyDescent="0.35">
      <c r="A1351" s="8" t="s">
        <v>677</v>
      </c>
      <c r="B1351" s="8" t="s">
        <v>678</v>
      </c>
      <c r="C1351" s="9" t="s">
        <v>625</v>
      </c>
      <c r="D1351" s="8" t="s">
        <v>257</v>
      </c>
      <c r="E1351" s="8">
        <v>6110</v>
      </c>
      <c r="F1351" s="8" t="s">
        <v>490</v>
      </c>
      <c r="G1351" s="9" t="s">
        <v>679</v>
      </c>
      <c r="H1351" s="8" t="s">
        <v>680</v>
      </c>
      <c r="I1351" s="8">
        <v>2015</v>
      </c>
      <c r="J1351" s="8">
        <v>2015</v>
      </c>
      <c r="K1351" s="8" t="s">
        <v>493</v>
      </c>
      <c r="L1351" s="8">
        <v>10513.330679999999</v>
      </c>
      <c r="M1351" s="8" t="s">
        <v>494</v>
      </c>
      <c r="N1351" s="8" t="s">
        <v>495</v>
      </c>
      <c r="O1351" s="8" t="s">
        <v>681</v>
      </c>
    </row>
    <row r="1352" spans="1:15" ht="15.5" hidden="1" x14ac:dyDescent="0.35">
      <c r="A1352" s="8" t="s">
        <v>677</v>
      </c>
      <c r="B1352" s="8" t="s">
        <v>678</v>
      </c>
      <c r="C1352" s="9" t="s">
        <v>625</v>
      </c>
      <c r="D1352" s="8" t="s">
        <v>257</v>
      </c>
      <c r="E1352" s="8">
        <v>6110</v>
      </c>
      <c r="F1352" s="8" t="s">
        <v>490</v>
      </c>
      <c r="G1352" s="9" t="s">
        <v>679</v>
      </c>
      <c r="H1352" s="8" t="s">
        <v>680</v>
      </c>
      <c r="I1352" s="8">
        <v>2016</v>
      </c>
      <c r="J1352" s="8">
        <v>2016</v>
      </c>
      <c r="K1352" s="8" t="s">
        <v>493</v>
      </c>
      <c r="L1352" s="8">
        <v>11237.7466</v>
      </c>
      <c r="M1352" s="8" t="s">
        <v>494</v>
      </c>
      <c r="N1352" s="8" t="s">
        <v>495</v>
      </c>
      <c r="O1352" s="8" t="s">
        <v>681</v>
      </c>
    </row>
    <row r="1353" spans="1:15" ht="15.5" hidden="1" x14ac:dyDescent="0.35">
      <c r="A1353" s="8" t="s">
        <v>677</v>
      </c>
      <c r="B1353" s="8" t="s">
        <v>678</v>
      </c>
      <c r="C1353" s="9" t="s">
        <v>625</v>
      </c>
      <c r="D1353" s="8" t="s">
        <v>257</v>
      </c>
      <c r="E1353" s="8">
        <v>6110</v>
      </c>
      <c r="F1353" s="8" t="s">
        <v>490</v>
      </c>
      <c r="G1353" s="9" t="s">
        <v>679</v>
      </c>
      <c r="H1353" s="8" t="s">
        <v>680</v>
      </c>
      <c r="I1353" s="8">
        <v>2017</v>
      </c>
      <c r="J1353" s="8">
        <v>2017</v>
      </c>
      <c r="K1353" s="8" t="s">
        <v>493</v>
      </c>
      <c r="L1353" s="8">
        <v>14489.063327</v>
      </c>
      <c r="M1353" s="8" t="s">
        <v>494</v>
      </c>
      <c r="N1353" s="8" t="s">
        <v>495</v>
      </c>
      <c r="O1353" s="8" t="s">
        <v>681</v>
      </c>
    </row>
    <row r="1354" spans="1:15" ht="15.5" hidden="1" x14ac:dyDescent="0.35">
      <c r="A1354" s="8" t="s">
        <v>677</v>
      </c>
      <c r="B1354" s="8" t="s">
        <v>678</v>
      </c>
      <c r="C1354" s="9" t="s">
        <v>625</v>
      </c>
      <c r="D1354" s="8" t="s">
        <v>257</v>
      </c>
      <c r="E1354" s="8">
        <v>6110</v>
      </c>
      <c r="F1354" s="8" t="s">
        <v>490</v>
      </c>
      <c r="G1354" s="9" t="s">
        <v>679</v>
      </c>
      <c r="H1354" s="8" t="s">
        <v>680</v>
      </c>
      <c r="I1354" s="8">
        <v>2018</v>
      </c>
      <c r="J1354" s="8">
        <v>2018</v>
      </c>
      <c r="K1354" s="8" t="s">
        <v>493</v>
      </c>
      <c r="L1354" s="8">
        <v>12337.346507</v>
      </c>
      <c r="M1354" s="8" t="s">
        <v>494</v>
      </c>
      <c r="N1354" s="8" t="s">
        <v>495</v>
      </c>
      <c r="O1354" s="8" t="s">
        <v>681</v>
      </c>
    </row>
    <row r="1355" spans="1:15" ht="15.5" hidden="1" x14ac:dyDescent="0.35">
      <c r="A1355" s="8" t="s">
        <v>677</v>
      </c>
      <c r="B1355" s="8" t="s">
        <v>678</v>
      </c>
      <c r="C1355" s="9" t="s">
        <v>626</v>
      </c>
      <c r="D1355" s="8" t="s">
        <v>259</v>
      </c>
      <c r="E1355" s="8">
        <v>6110</v>
      </c>
      <c r="F1355" s="8" t="s">
        <v>490</v>
      </c>
      <c r="G1355" s="9" t="s">
        <v>679</v>
      </c>
      <c r="H1355" s="8" t="s">
        <v>680</v>
      </c>
      <c r="I1355" s="8">
        <v>2010</v>
      </c>
      <c r="J1355" s="8">
        <v>2010</v>
      </c>
      <c r="K1355" s="8" t="s">
        <v>493</v>
      </c>
      <c r="L1355" s="8">
        <v>4607.9481640000004</v>
      </c>
      <c r="M1355" s="8" t="s">
        <v>494</v>
      </c>
      <c r="N1355" s="8" t="s">
        <v>495</v>
      </c>
      <c r="O1355" s="8" t="s">
        <v>681</v>
      </c>
    </row>
    <row r="1356" spans="1:15" ht="15.5" hidden="1" x14ac:dyDescent="0.35">
      <c r="A1356" s="8" t="s">
        <v>677</v>
      </c>
      <c r="B1356" s="8" t="s">
        <v>678</v>
      </c>
      <c r="C1356" s="9" t="s">
        <v>626</v>
      </c>
      <c r="D1356" s="8" t="s">
        <v>259</v>
      </c>
      <c r="E1356" s="8">
        <v>6110</v>
      </c>
      <c r="F1356" s="8" t="s">
        <v>490</v>
      </c>
      <c r="G1356" s="9" t="s">
        <v>679</v>
      </c>
      <c r="H1356" s="8" t="s">
        <v>680</v>
      </c>
      <c r="I1356" s="8">
        <v>2011</v>
      </c>
      <c r="J1356" s="8">
        <v>2011</v>
      </c>
      <c r="K1356" s="8" t="s">
        <v>493</v>
      </c>
      <c r="L1356" s="8">
        <v>4489.6203699999996</v>
      </c>
      <c r="M1356" s="8" t="s">
        <v>494</v>
      </c>
      <c r="N1356" s="8" t="s">
        <v>495</v>
      </c>
      <c r="O1356" s="8" t="s">
        <v>681</v>
      </c>
    </row>
    <row r="1357" spans="1:15" ht="15.5" hidden="1" x14ac:dyDescent="0.35">
      <c r="A1357" s="8" t="s">
        <v>677</v>
      </c>
      <c r="B1357" s="8" t="s">
        <v>678</v>
      </c>
      <c r="C1357" s="9" t="s">
        <v>626</v>
      </c>
      <c r="D1357" s="8" t="s">
        <v>259</v>
      </c>
      <c r="E1357" s="8">
        <v>6110</v>
      </c>
      <c r="F1357" s="8" t="s">
        <v>490</v>
      </c>
      <c r="G1357" s="9" t="s">
        <v>679</v>
      </c>
      <c r="H1357" s="8" t="s">
        <v>680</v>
      </c>
      <c r="I1357" s="8">
        <v>2012</v>
      </c>
      <c r="J1357" s="8">
        <v>2012</v>
      </c>
      <c r="K1357" s="8" t="s">
        <v>493</v>
      </c>
      <c r="L1357" s="8">
        <v>4160.6252370000002</v>
      </c>
      <c r="M1357" s="8" t="s">
        <v>494</v>
      </c>
      <c r="N1357" s="8" t="s">
        <v>495</v>
      </c>
      <c r="O1357" s="8" t="s">
        <v>681</v>
      </c>
    </row>
    <row r="1358" spans="1:15" ht="15.5" hidden="1" x14ac:dyDescent="0.35">
      <c r="A1358" s="8" t="s">
        <v>677</v>
      </c>
      <c r="B1358" s="8" t="s">
        <v>678</v>
      </c>
      <c r="C1358" s="9" t="s">
        <v>626</v>
      </c>
      <c r="D1358" s="8" t="s">
        <v>259</v>
      </c>
      <c r="E1358" s="8">
        <v>6110</v>
      </c>
      <c r="F1358" s="8" t="s">
        <v>490</v>
      </c>
      <c r="G1358" s="9" t="s">
        <v>679</v>
      </c>
      <c r="H1358" s="8" t="s">
        <v>680</v>
      </c>
      <c r="I1358" s="8">
        <v>2013</v>
      </c>
      <c r="J1358" s="8">
        <v>2013</v>
      </c>
      <c r="K1358" s="8" t="s">
        <v>493</v>
      </c>
      <c r="L1358" s="8">
        <v>4743.5337520000003</v>
      </c>
      <c r="M1358" s="8" t="s">
        <v>494</v>
      </c>
      <c r="N1358" s="8" t="s">
        <v>495</v>
      </c>
      <c r="O1358" s="8" t="s">
        <v>681</v>
      </c>
    </row>
    <row r="1359" spans="1:15" ht="15.5" hidden="1" x14ac:dyDescent="0.35">
      <c r="A1359" s="8" t="s">
        <v>677</v>
      </c>
      <c r="B1359" s="8" t="s">
        <v>678</v>
      </c>
      <c r="C1359" s="9" t="s">
        <v>626</v>
      </c>
      <c r="D1359" s="8" t="s">
        <v>259</v>
      </c>
      <c r="E1359" s="8">
        <v>6110</v>
      </c>
      <c r="F1359" s="8" t="s">
        <v>490</v>
      </c>
      <c r="G1359" s="9" t="s">
        <v>679</v>
      </c>
      <c r="H1359" s="8" t="s">
        <v>680</v>
      </c>
      <c r="I1359" s="8">
        <v>2014</v>
      </c>
      <c r="J1359" s="8">
        <v>2014</v>
      </c>
      <c r="K1359" s="8" t="s">
        <v>493</v>
      </c>
      <c r="L1359" s="8">
        <v>4766.6717369999997</v>
      </c>
      <c r="M1359" s="8" t="s">
        <v>494</v>
      </c>
      <c r="N1359" s="8" t="s">
        <v>495</v>
      </c>
      <c r="O1359" s="8" t="s">
        <v>681</v>
      </c>
    </row>
    <row r="1360" spans="1:15" ht="15.5" hidden="1" x14ac:dyDescent="0.35">
      <c r="A1360" s="8" t="s">
        <v>677</v>
      </c>
      <c r="B1360" s="8" t="s">
        <v>678</v>
      </c>
      <c r="C1360" s="9" t="s">
        <v>626</v>
      </c>
      <c r="D1360" s="8" t="s">
        <v>259</v>
      </c>
      <c r="E1360" s="8">
        <v>6110</v>
      </c>
      <c r="F1360" s="8" t="s">
        <v>490</v>
      </c>
      <c r="G1360" s="9" t="s">
        <v>679</v>
      </c>
      <c r="H1360" s="8" t="s">
        <v>680</v>
      </c>
      <c r="I1360" s="8">
        <v>2015</v>
      </c>
      <c r="J1360" s="8">
        <v>2015</v>
      </c>
      <c r="K1360" s="8" t="s">
        <v>493</v>
      </c>
      <c r="L1360" s="8">
        <v>4184.4834469999996</v>
      </c>
      <c r="M1360" s="8" t="s">
        <v>494</v>
      </c>
      <c r="N1360" s="8" t="s">
        <v>495</v>
      </c>
      <c r="O1360" s="8" t="s">
        <v>681</v>
      </c>
    </row>
    <row r="1361" spans="1:15" ht="15.5" hidden="1" x14ac:dyDescent="0.35">
      <c r="A1361" s="8" t="s">
        <v>677</v>
      </c>
      <c r="B1361" s="8" t="s">
        <v>678</v>
      </c>
      <c r="C1361" s="9" t="s">
        <v>626</v>
      </c>
      <c r="D1361" s="8" t="s">
        <v>259</v>
      </c>
      <c r="E1361" s="8">
        <v>6110</v>
      </c>
      <c r="F1361" s="8" t="s">
        <v>490</v>
      </c>
      <c r="G1361" s="9" t="s">
        <v>679</v>
      </c>
      <c r="H1361" s="8" t="s">
        <v>680</v>
      </c>
      <c r="I1361" s="8">
        <v>2016</v>
      </c>
      <c r="J1361" s="8">
        <v>2016</v>
      </c>
      <c r="K1361" s="8" t="s">
        <v>493</v>
      </c>
      <c r="L1361" s="8">
        <v>4261.4793170000003</v>
      </c>
      <c r="M1361" s="8" t="s">
        <v>494</v>
      </c>
      <c r="N1361" s="8" t="s">
        <v>495</v>
      </c>
      <c r="O1361" s="8" t="s">
        <v>681</v>
      </c>
    </row>
    <row r="1362" spans="1:15" ht="15.5" hidden="1" x14ac:dyDescent="0.35">
      <c r="A1362" s="8" t="s">
        <v>677</v>
      </c>
      <c r="B1362" s="8" t="s">
        <v>678</v>
      </c>
      <c r="C1362" s="9" t="s">
        <v>626</v>
      </c>
      <c r="D1362" s="8" t="s">
        <v>259</v>
      </c>
      <c r="E1362" s="8">
        <v>6110</v>
      </c>
      <c r="F1362" s="8" t="s">
        <v>490</v>
      </c>
      <c r="G1362" s="9" t="s">
        <v>679</v>
      </c>
      <c r="H1362" s="8" t="s">
        <v>680</v>
      </c>
      <c r="I1362" s="8">
        <v>2017</v>
      </c>
      <c r="J1362" s="8">
        <v>2017</v>
      </c>
      <c r="K1362" s="8" t="s">
        <v>493</v>
      </c>
      <c r="L1362" s="8">
        <v>4639.3701369999999</v>
      </c>
      <c r="M1362" s="8" t="s">
        <v>494</v>
      </c>
      <c r="N1362" s="8" t="s">
        <v>495</v>
      </c>
      <c r="O1362" s="8" t="s">
        <v>681</v>
      </c>
    </row>
    <row r="1363" spans="1:15" ht="15.5" hidden="1" x14ac:dyDescent="0.35">
      <c r="A1363" s="8" t="s">
        <v>677</v>
      </c>
      <c r="B1363" s="8" t="s">
        <v>678</v>
      </c>
      <c r="C1363" s="9" t="s">
        <v>626</v>
      </c>
      <c r="D1363" s="8" t="s">
        <v>259</v>
      </c>
      <c r="E1363" s="8">
        <v>6110</v>
      </c>
      <c r="F1363" s="8" t="s">
        <v>490</v>
      </c>
      <c r="G1363" s="9" t="s">
        <v>679</v>
      </c>
      <c r="H1363" s="8" t="s">
        <v>680</v>
      </c>
      <c r="I1363" s="8">
        <v>2018</v>
      </c>
      <c r="J1363" s="8">
        <v>2018</v>
      </c>
      <c r="K1363" s="8" t="s">
        <v>493</v>
      </c>
      <c r="L1363" s="8">
        <v>4941.48567</v>
      </c>
      <c r="M1363" s="8" t="s">
        <v>494</v>
      </c>
      <c r="N1363" s="8" t="s">
        <v>495</v>
      </c>
      <c r="O1363" s="8" t="s">
        <v>681</v>
      </c>
    </row>
    <row r="1364" spans="1:15" ht="15.5" hidden="1" x14ac:dyDescent="0.35">
      <c r="A1364" s="8" t="s">
        <v>677</v>
      </c>
      <c r="B1364" s="8" t="s">
        <v>678</v>
      </c>
      <c r="C1364" s="9" t="s">
        <v>736</v>
      </c>
      <c r="D1364" s="8" t="s">
        <v>737</v>
      </c>
      <c r="E1364" s="8">
        <v>6110</v>
      </c>
      <c r="F1364" s="8" t="s">
        <v>490</v>
      </c>
      <c r="G1364" s="9" t="s">
        <v>679</v>
      </c>
      <c r="H1364" s="8" t="s">
        <v>680</v>
      </c>
      <c r="I1364" s="8">
        <v>2010</v>
      </c>
      <c r="J1364" s="8">
        <v>2010</v>
      </c>
      <c r="K1364" s="8" t="s">
        <v>493</v>
      </c>
      <c r="L1364" s="8">
        <v>822</v>
      </c>
      <c r="M1364" s="8" t="s">
        <v>494</v>
      </c>
      <c r="N1364" s="8" t="s">
        <v>495</v>
      </c>
      <c r="O1364" s="8" t="s">
        <v>681</v>
      </c>
    </row>
    <row r="1365" spans="1:15" ht="15.5" hidden="1" x14ac:dyDescent="0.35">
      <c r="A1365" s="8" t="s">
        <v>677</v>
      </c>
      <c r="B1365" s="8" t="s">
        <v>678</v>
      </c>
      <c r="C1365" s="9" t="s">
        <v>736</v>
      </c>
      <c r="D1365" s="8" t="s">
        <v>737</v>
      </c>
      <c r="E1365" s="8">
        <v>6110</v>
      </c>
      <c r="F1365" s="8" t="s">
        <v>490</v>
      </c>
      <c r="G1365" s="9" t="s">
        <v>679</v>
      </c>
      <c r="H1365" s="8" t="s">
        <v>680</v>
      </c>
      <c r="I1365" s="8">
        <v>2011</v>
      </c>
      <c r="J1365" s="8">
        <v>2011</v>
      </c>
      <c r="K1365" s="8" t="s">
        <v>493</v>
      </c>
      <c r="L1365" s="8">
        <v>795</v>
      </c>
      <c r="M1365" s="8" t="s">
        <v>494</v>
      </c>
      <c r="N1365" s="8" t="s">
        <v>495</v>
      </c>
      <c r="O1365" s="8" t="s">
        <v>681</v>
      </c>
    </row>
    <row r="1366" spans="1:15" ht="15.5" hidden="1" x14ac:dyDescent="0.35">
      <c r="A1366" s="8" t="s">
        <v>677</v>
      </c>
      <c r="B1366" s="8" t="s">
        <v>678</v>
      </c>
      <c r="C1366" s="9" t="s">
        <v>736</v>
      </c>
      <c r="D1366" s="8" t="s">
        <v>737</v>
      </c>
      <c r="E1366" s="8">
        <v>6110</v>
      </c>
      <c r="F1366" s="8" t="s">
        <v>490</v>
      </c>
      <c r="G1366" s="9" t="s">
        <v>679</v>
      </c>
      <c r="H1366" s="8" t="s">
        <v>680</v>
      </c>
      <c r="I1366" s="8">
        <v>2012</v>
      </c>
      <c r="J1366" s="8">
        <v>2012</v>
      </c>
      <c r="K1366" s="8" t="s">
        <v>493</v>
      </c>
      <c r="L1366" s="8">
        <v>816.4</v>
      </c>
      <c r="M1366" s="8" t="s">
        <v>494</v>
      </c>
      <c r="N1366" s="8" t="s">
        <v>495</v>
      </c>
      <c r="O1366" s="8" t="s">
        <v>681</v>
      </c>
    </row>
    <row r="1367" spans="1:15" ht="15.5" hidden="1" x14ac:dyDescent="0.35">
      <c r="A1367" s="8" t="s">
        <v>677</v>
      </c>
      <c r="B1367" s="8" t="s">
        <v>678</v>
      </c>
      <c r="C1367" s="9" t="s">
        <v>736</v>
      </c>
      <c r="D1367" s="8" t="s">
        <v>737</v>
      </c>
      <c r="E1367" s="8">
        <v>6110</v>
      </c>
      <c r="F1367" s="8" t="s">
        <v>490</v>
      </c>
      <c r="G1367" s="9" t="s">
        <v>679</v>
      </c>
      <c r="H1367" s="8" t="s">
        <v>680</v>
      </c>
      <c r="I1367" s="8">
        <v>2013</v>
      </c>
      <c r="J1367" s="8">
        <v>2013</v>
      </c>
      <c r="K1367" s="8" t="s">
        <v>493</v>
      </c>
      <c r="L1367" s="8">
        <v>846.7</v>
      </c>
      <c r="M1367" s="8" t="s">
        <v>494</v>
      </c>
      <c r="N1367" s="8" t="s">
        <v>495</v>
      </c>
      <c r="O1367" s="8" t="s">
        <v>681</v>
      </c>
    </row>
    <row r="1368" spans="1:15" ht="15.5" hidden="1" x14ac:dyDescent="0.35">
      <c r="A1368" s="8" t="s">
        <v>677</v>
      </c>
      <c r="B1368" s="8" t="s">
        <v>678</v>
      </c>
      <c r="C1368" s="9" t="s">
        <v>736</v>
      </c>
      <c r="D1368" s="8" t="s">
        <v>737</v>
      </c>
      <c r="E1368" s="8">
        <v>6110</v>
      </c>
      <c r="F1368" s="8" t="s">
        <v>490</v>
      </c>
      <c r="G1368" s="9" t="s">
        <v>679</v>
      </c>
      <c r="H1368" s="8" t="s">
        <v>680</v>
      </c>
      <c r="I1368" s="8">
        <v>2014</v>
      </c>
      <c r="J1368" s="8">
        <v>2014</v>
      </c>
      <c r="K1368" s="8" t="s">
        <v>493</v>
      </c>
      <c r="L1368" s="8">
        <v>867.1</v>
      </c>
      <c r="M1368" s="8" t="s">
        <v>494</v>
      </c>
      <c r="N1368" s="8" t="s">
        <v>495</v>
      </c>
      <c r="O1368" s="8" t="s">
        <v>681</v>
      </c>
    </row>
    <row r="1369" spans="1:15" ht="15.5" hidden="1" x14ac:dyDescent="0.35">
      <c r="A1369" s="8" t="s">
        <v>677</v>
      </c>
      <c r="B1369" s="8" t="s">
        <v>678</v>
      </c>
      <c r="C1369" s="9" t="s">
        <v>736</v>
      </c>
      <c r="D1369" s="8" t="s">
        <v>737</v>
      </c>
      <c r="E1369" s="8">
        <v>6110</v>
      </c>
      <c r="F1369" s="8" t="s">
        <v>490</v>
      </c>
      <c r="G1369" s="9" t="s">
        <v>679</v>
      </c>
      <c r="H1369" s="8" t="s">
        <v>680</v>
      </c>
      <c r="I1369" s="8">
        <v>2015</v>
      </c>
      <c r="J1369" s="8">
        <v>2015</v>
      </c>
      <c r="K1369" s="8" t="s">
        <v>493</v>
      </c>
      <c r="L1369" s="8">
        <v>854.9</v>
      </c>
      <c r="M1369" s="8" t="s">
        <v>494</v>
      </c>
      <c r="N1369" s="8" t="s">
        <v>495</v>
      </c>
      <c r="O1369" s="8" t="s">
        <v>681</v>
      </c>
    </row>
    <row r="1370" spans="1:15" ht="15.5" hidden="1" x14ac:dyDescent="0.35">
      <c r="A1370" s="8" t="s">
        <v>677</v>
      </c>
      <c r="B1370" s="8" t="s">
        <v>678</v>
      </c>
      <c r="C1370" s="9" t="s">
        <v>736</v>
      </c>
      <c r="D1370" s="8" t="s">
        <v>737</v>
      </c>
      <c r="E1370" s="8">
        <v>6110</v>
      </c>
      <c r="F1370" s="8" t="s">
        <v>490</v>
      </c>
      <c r="G1370" s="9" t="s">
        <v>679</v>
      </c>
      <c r="H1370" s="8" t="s">
        <v>680</v>
      </c>
      <c r="I1370" s="8">
        <v>2016</v>
      </c>
      <c r="J1370" s="8">
        <v>2016</v>
      </c>
      <c r="K1370" s="8" t="s">
        <v>493</v>
      </c>
      <c r="L1370" s="8">
        <v>840.6</v>
      </c>
      <c r="M1370" s="8" t="s">
        <v>494</v>
      </c>
      <c r="N1370" s="8" t="s">
        <v>495</v>
      </c>
      <c r="O1370" s="8" t="s">
        <v>681</v>
      </c>
    </row>
    <row r="1371" spans="1:15" ht="15.5" hidden="1" x14ac:dyDescent="0.35">
      <c r="A1371" s="8" t="s">
        <v>677</v>
      </c>
      <c r="B1371" s="8" t="s">
        <v>678</v>
      </c>
      <c r="C1371" s="9" t="s">
        <v>736</v>
      </c>
      <c r="D1371" s="8" t="s">
        <v>737</v>
      </c>
      <c r="E1371" s="8">
        <v>6110</v>
      </c>
      <c r="F1371" s="8" t="s">
        <v>490</v>
      </c>
      <c r="G1371" s="9" t="s">
        <v>679</v>
      </c>
      <c r="H1371" s="8" t="s">
        <v>680</v>
      </c>
      <c r="I1371" s="8">
        <v>2017</v>
      </c>
      <c r="J1371" s="8">
        <v>2017</v>
      </c>
      <c r="K1371" s="8" t="s">
        <v>493</v>
      </c>
      <c r="L1371" s="8">
        <v>847.3</v>
      </c>
      <c r="M1371" s="8" t="s">
        <v>494</v>
      </c>
      <c r="N1371" s="8" t="s">
        <v>495</v>
      </c>
      <c r="O1371" s="8" t="s">
        <v>681</v>
      </c>
    </row>
    <row r="1372" spans="1:15" ht="15.5" hidden="1" x14ac:dyDescent="0.35">
      <c r="A1372" s="8" t="s">
        <v>677</v>
      </c>
      <c r="B1372" s="8" t="s">
        <v>678</v>
      </c>
      <c r="C1372" s="9" t="s">
        <v>736</v>
      </c>
      <c r="D1372" s="8" t="s">
        <v>737</v>
      </c>
      <c r="E1372" s="8">
        <v>6110</v>
      </c>
      <c r="F1372" s="8" t="s">
        <v>490</v>
      </c>
      <c r="G1372" s="9" t="s">
        <v>679</v>
      </c>
      <c r="H1372" s="8" t="s">
        <v>680</v>
      </c>
      <c r="I1372" s="8">
        <v>2018</v>
      </c>
      <c r="J1372" s="8">
        <v>2018</v>
      </c>
      <c r="K1372" s="8" t="s">
        <v>493</v>
      </c>
      <c r="L1372" s="8">
        <v>792.1</v>
      </c>
      <c r="M1372" s="8" t="s">
        <v>494</v>
      </c>
      <c r="N1372" s="8" t="s">
        <v>495</v>
      </c>
      <c r="O1372" s="8" t="s">
        <v>681</v>
      </c>
    </row>
    <row r="1373" spans="1:15" ht="15.5" hidden="1" x14ac:dyDescent="0.35">
      <c r="A1373" s="8" t="s">
        <v>677</v>
      </c>
      <c r="B1373" s="8" t="s">
        <v>678</v>
      </c>
      <c r="C1373" s="9" t="s">
        <v>627</v>
      </c>
      <c r="D1373" s="8" t="s">
        <v>261</v>
      </c>
      <c r="E1373" s="8">
        <v>6110</v>
      </c>
      <c r="F1373" s="8" t="s">
        <v>490</v>
      </c>
      <c r="G1373" s="9" t="s">
        <v>679</v>
      </c>
      <c r="H1373" s="8" t="s">
        <v>680</v>
      </c>
      <c r="I1373" s="8">
        <v>2010</v>
      </c>
      <c r="J1373" s="8">
        <v>2010</v>
      </c>
      <c r="K1373" s="8" t="s">
        <v>493</v>
      </c>
      <c r="L1373" s="8">
        <v>147.52747299999999</v>
      </c>
      <c r="M1373" s="8" t="s">
        <v>494</v>
      </c>
      <c r="N1373" s="8" t="s">
        <v>495</v>
      </c>
      <c r="O1373" s="8" t="s">
        <v>681</v>
      </c>
    </row>
    <row r="1374" spans="1:15" ht="15.5" hidden="1" x14ac:dyDescent="0.35">
      <c r="A1374" s="8" t="s">
        <v>677</v>
      </c>
      <c r="B1374" s="8" t="s">
        <v>678</v>
      </c>
      <c r="C1374" s="9" t="s">
        <v>627</v>
      </c>
      <c r="D1374" s="8" t="s">
        <v>261</v>
      </c>
      <c r="E1374" s="8">
        <v>6110</v>
      </c>
      <c r="F1374" s="8" t="s">
        <v>490</v>
      </c>
      <c r="G1374" s="9" t="s">
        <v>679</v>
      </c>
      <c r="H1374" s="8" t="s">
        <v>680</v>
      </c>
      <c r="I1374" s="8">
        <v>2011</v>
      </c>
      <c r="J1374" s="8">
        <v>2011</v>
      </c>
      <c r="K1374" s="8" t="s">
        <v>493</v>
      </c>
      <c r="L1374" s="8">
        <v>162.08104399999999</v>
      </c>
      <c r="M1374" s="8" t="s">
        <v>494</v>
      </c>
      <c r="N1374" s="8" t="s">
        <v>495</v>
      </c>
      <c r="O1374" s="8" t="s">
        <v>681</v>
      </c>
    </row>
    <row r="1375" spans="1:15" ht="15.5" hidden="1" x14ac:dyDescent="0.35">
      <c r="A1375" s="8" t="s">
        <v>677</v>
      </c>
      <c r="B1375" s="8" t="s">
        <v>678</v>
      </c>
      <c r="C1375" s="9" t="s">
        <v>627</v>
      </c>
      <c r="D1375" s="8" t="s">
        <v>261</v>
      </c>
      <c r="E1375" s="8">
        <v>6110</v>
      </c>
      <c r="F1375" s="8" t="s">
        <v>490</v>
      </c>
      <c r="G1375" s="9" t="s">
        <v>679</v>
      </c>
      <c r="H1375" s="8" t="s">
        <v>680</v>
      </c>
      <c r="I1375" s="8">
        <v>2012</v>
      </c>
      <c r="J1375" s="8">
        <v>2012</v>
      </c>
      <c r="K1375" s="8" t="s">
        <v>493</v>
      </c>
      <c r="L1375" s="8">
        <v>175.99054899999999</v>
      </c>
      <c r="M1375" s="8" t="s">
        <v>494</v>
      </c>
      <c r="N1375" s="8" t="s">
        <v>495</v>
      </c>
      <c r="O1375" s="8" t="s">
        <v>681</v>
      </c>
    </row>
    <row r="1376" spans="1:15" ht="15.5" hidden="1" x14ac:dyDescent="0.35">
      <c r="A1376" s="8" t="s">
        <v>677</v>
      </c>
      <c r="B1376" s="8" t="s">
        <v>678</v>
      </c>
      <c r="C1376" s="9" t="s">
        <v>627</v>
      </c>
      <c r="D1376" s="8" t="s">
        <v>261</v>
      </c>
      <c r="E1376" s="8">
        <v>6110</v>
      </c>
      <c r="F1376" s="8" t="s">
        <v>490</v>
      </c>
      <c r="G1376" s="9" t="s">
        <v>679</v>
      </c>
      <c r="H1376" s="8" t="s">
        <v>680</v>
      </c>
      <c r="I1376" s="8">
        <v>2013</v>
      </c>
      <c r="J1376" s="8">
        <v>2013</v>
      </c>
      <c r="K1376" s="8" t="s">
        <v>493</v>
      </c>
      <c r="L1376" s="8">
        <v>190.82415399999999</v>
      </c>
      <c r="M1376" s="8" t="s">
        <v>494</v>
      </c>
      <c r="N1376" s="8" t="s">
        <v>495</v>
      </c>
      <c r="O1376" s="8" t="s">
        <v>681</v>
      </c>
    </row>
    <row r="1377" spans="1:15" ht="15.5" hidden="1" x14ac:dyDescent="0.35">
      <c r="A1377" s="8" t="s">
        <v>677</v>
      </c>
      <c r="B1377" s="8" t="s">
        <v>678</v>
      </c>
      <c r="C1377" s="9" t="s">
        <v>627</v>
      </c>
      <c r="D1377" s="8" t="s">
        <v>261</v>
      </c>
      <c r="E1377" s="8">
        <v>6110</v>
      </c>
      <c r="F1377" s="8" t="s">
        <v>490</v>
      </c>
      <c r="G1377" s="9" t="s">
        <v>679</v>
      </c>
      <c r="H1377" s="8" t="s">
        <v>680</v>
      </c>
      <c r="I1377" s="8">
        <v>2014</v>
      </c>
      <c r="J1377" s="8">
        <v>2014</v>
      </c>
      <c r="K1377" s="8" t="s">
        <v>493</v>
      </c>
      <c r="L1377" s="8">
        <v>241.630179</v>
      </c>
      <c r="M1377" s="8" t="s">
        <v>494</v>
      </c>
      <c r="N1377" s="8" t="s">
        <v>495</v>
      </c>
      <c r="O1377" s="8" t="s">
        <v>681</v>
      </c>
    </row>
    <row r="1378" spans="1:15" ht="15.5" hidden="1" x14ac:dyDescent="0.35">
      <c r="A1378" s="8" t="s">
        <v>677</v>
      </c>
      <c r="B1378" s="8" t="s">
        <v>678</v>
      </c>
      <c r="C1378" s="9" t="s">
        <v>627</v>
      </c>
      <c r="D1378" s="8" t="s">
        <v>261</v>
      </c>
      <c r="E1378" s="8">
        <v>6110</v>
      </c>
      <c r="F1378" s="8" t="s">
        <v>490</v>
      </c>
      <c r="G1378" s="9" t="s">
        <v>679</v>
      </c>
      <c r="H1378" s="8" t="s">
        <v>680</v>
      </c>
      <c r="I1378" s="8">
        <v>2015</v>
      </c>
      <c r="J1378" s="8">
        <v>2015</v>
      </c>
      <c r="K1378" s="8" t="s">
        <v>493</v>
      </c>
      <c r="L1378" s="8">
        <v>260.91629699999999</v>
      </c>
      <c r="M1378" s="8" t="s">
        <v>494</v>
      </c>
      <c r="N1378" s="8" t="s">
        <v>495</v>
      </c>
      <c r="O1378" s="8" t="s">
        <v>681</v>
      </c>
    </row>
    <row r="1379" spans="1:15" ht="15.5" hidden="1" x14ac:dyDescent="0.35">
      <c r="A1379" s="8" t="s">
        <v>677</v>
      </c>
      <c r="B1379" s="8" t="s">
        <v>678</v>
      </c>
      <c r="C1379" s="9" t="s">
        <v>627</v>
      </c>
      <c r="D1379" s="8" t="s">
        <v>261</v>
      </c>
      <c r="E1379" s="8">
        <v>6110</v>
      </c>
      <c r="F1379" s="8" t="s">
        <v>490</v>
      </c>
      <c r="G1379" s="9" t="s">
        <v>679</v>
      </c>
      <c r="H1379" s="8" t="s">
        <v>680</v>
      </c>
      <c r="I1379" s="8">
        <v>2016</v>
      </c>
      <c r="J1379" s="8">
        <v>2016</v>
      </c>
      <c r="K1379" s="8" t="s">
        <v>493</v>
      </c>
      <c r="L1379" s="8">
        <v>278.99340100000001</v>
      </c>
      <c r="M1379" s="8" t="s">
        <v>494</v>
      </c>
      <c r="N1379" s="8" t="s">
        <v>495</v>
      </c>
      <c r="O1379" s="8" t="s">
        <v>681</v>
      </c>
    </row>
    <row r="1380" spans="1:15" ht="15.5" hidden="1" x14ac:dyDescent="0.35">
      <c r="A1380" s="8" t="s">
        <v>677</v>
      </c>
      <c r="B1380" s="8" t="s">
        <v>678</v>
      </c>
      <c r="C1380" s="9" t="s">
        <v>627</v>
      </c>
      <c r="D1380" s="8" t="s">
        <v>261</v>
      </c>
      <c r="E1380" s="8">
        <v>6110</v>
      </c>
      <c r="F1380" s="8" t="s">
        <v>490</v>
      </c>
      <c r="G1380" s="9" t="s">
        <v>679</v>
      </c>
      <c r="H1380" s="8" t="s">
        <v>680</v>
      </c>
      <c r="I1380" s="8">
        <v>2017</v>
      </c>
      <c r="J1380" s="8">
        <v>2017</v>
      </c>
      <c r="K1380" s="8" t="s">
        <v>493</v>
      </c>
      <c r="L1380" s="8">
        <v>310.038025</v>
      </c>
      <c r="M1380" s="8" t="s">
        <v>494</v>
      </c>
      <c r="N1380" s="8" t="s">
        <v>495</v>
      </c>
      <c r="O1380" s="8" t="s">
        <v>681</v>
      </c>
    </row>
    <row r="1381" spans="1:15" ht="15.5" hidden="1" x14ac:dyDescent="0.35">
      <c r="A1381" s="8" t="s">
        <v>677</v>
      </c>
      <c r="B1381" s="8" t="s">
        <v>678</v>
      </c>
      <c r="C1381" s="9" t="s">
        <v>627</v>
      </c>
      <c r="D1381" s="8" t="s">
        <v>261</v>
      </c>
      <c r="E1381" s="8">
        <v>6110</v>
      </c>
      <c r="F1381" s="8" t="s">
        <v>490</v>
      </c>
      <c r="G1381" s="9" t="s">
        <v>679</v>
      </c>
      <c r="H1381" s="8" t="s">
        <v>680</v>
      </c>
      <c r="I1381" s="8">
        <v>2018</v>
      </c>
      <c r="J1381" s="8">
        <v>2018</v>
      </c>
      <c r="K1381" s="8" t="s">
        <v>493</v>
      </c>
      <c r="L1381" s="8">
        <v>335.71428600000002</v>
      </c>
      <c r="M1381" s="8" t="s">
        <v>494</v>
      </c>
      <c r="N1381" s="8" t="s">
        <v>495</v>
      </c>
      <c r="O1381" s="8" t="s">
        <v>681</v>
      </c>
    </row>
    <row r="1382" spans="1:15" ht="15.5" hidden="1" x14ac:dyDescent="0.35">
      <c r="A1382" s="8" t="s">
        <v>677</v>
      </c>
      <c r="B1382" s="8" t="s">
        <v>678</v>
      </c>
      <c r="C1382" s="9" t="s">
        <v>628</v>
      </c>
      <c r="D1382" s="8" t="s">
        <v>263</v>
      </c>
      <c r="E1382" s="8">
        <v>6110</v>
      </c>
      <c r="F1382" s="8" t="s">
        <v>490</v>
      </c>
      <c r="G1382" s="9" t="s">
        <v>679</v>
      </c>
      <c r="H1382" s="8" t="s">
        <v>680</v>
      </c>
      <c r="I1382" s="8">
        <v>2010</v>
      </c>
      <c r="J1382" s="8">
        <v>2010</v>
      </c>
      <c r="K1382" s="8" t="s">
        <v>493</v>
      </c>
      <c r="L1382" s="8">
        <v>24528.982724000001</v>
      </c>
      <c r="M1382" s="8" t="s">
        <v>494</v>
      </c>
      <c r="N1382" s="8" t="s">
        <v>495</v>
      </c>
      <c r="O1382" s="8" t="s">
        <v>681</v>
      </c>
    </row>
    <row r="1383" spans="1:15" ht="15.5" hidden="1" x14ac:dyDescent="0.35">
      <c r="A1383" s="8" t="s">
        <v>677</v>
      </c>
      <c r="B1383" s="8" t="s">
        <v>678</v>
      </c>
      <c r="C1383" s="9" t="s">
        <v>628</v>
      </c>
      <c r="D1383" s="8" t="s">
        <v>263</v>
      </c>
      <c r="E1383" s="8">
        <v>6110</v>
      </c>
      <c r="F1383" s="8" t="s">
        <v>490</v>
      </c>
      <c r="G1383" s="9" t="s">
        <v>679</v>
      </c>
      <c r="H1383" s="8" t="s">
        <v>680</v>
      </c>
      <c r="I1383" s="8">
        <v>2011</v>
      </c>
      <c r="J1383" s="8">
        <v>2011</v>
      </c>
      <c r="K1383" s="8" t="s">
        <v>493</v>
      </c>
      <c r="L1383" s="8">
        <v>27686.202318</v>
      </c>
      <c r="M1383" s="8" t="s">
        <v>494</v>
      </c>
      <c r="N1383" s="8" t="s">
        <v>495</v>
      </c>
      <c r="O1383" s="8" t="s">
        <v>681</v>
      </c>
    </row>
    <row r="1384" spans="1:15" ht="15.5" hidden="1" x14ac:dyDescent="0.35">
      <c r="A1384" s="8" t="s">
        <v>677</v>
      </c>
      <c r="B1384" s="8" t="s">
        <v>678</v>
      </c>
      <c r="C1384" s="9" t="s">
        <v>628</v>
      </c>
      <c r="D1384" s="8" t="s">
        <v>263</v>
      </c>
      <c r="E1384" s="8">
        <v>6110</v>
      </c>
      <c r="F1384" s="8" t="s">
        <v>490</v>
      </c>
      <c r="G1384" s="9" t="s">
        <v>679</v>
      </c>
      <c r="H1384" s="8" t="s">
        <v>680</v>
      </c>
      <c r="I1384" s="8">
        <v>2012</v>
      </c>
      <c r="J1384" s="8">
        <v>2012</v>
      </c>
      <c r="K1384" s="8" t="s">
        <v>493</v>
      </c>
      <c r="L1384" s="8">
        <v>27948.793054000002</v>
      </c>
      <c r="M1384" s="8" t="s">
        <v>494</v>
      </c>
      <c r="N1384" s="8" t="s">
        <v>495</v>
      </c>
      <c r="O1384" s="8" t="s">
        <v>681</v>
      </c>
    </row>
    <row r="1385" spans="1:15" ht="15.5" hidden="1" x14ac:dyDescent="0.35">
      <c r="A1385" s="8" t="s">
        <v>677</v>
      </c>
      <c r="B1385" s="8" t="s">
        <v>678</v>
      </c>
      <c r="C1385" s="9" t="s">
        <v>628</v>
      </c>
      <c r="D1385" s="8" t="s">
        <v>263</v>
      </c>
      <c r="E1385" s="8">
        <v>6110</v>
      </c>
      <c r="F1385" s="8" t="s">
        <v>490</v>
      </c>
      <c r="G1385" s="9" t="s">
        <v>679</v>
      </c>
      <c r="H1385" s="8" t="s">
        <v>680</v>
      </c>
      <c r="I1385" s="8">
        <v>2013</v>
      </c>
      <c r="J1385" s="8">
        <v>2013</v>
      </c>
      <c r="K1385" s="8" t="s">
        <v>493</v>
      </c>
      <c r="L1385" s="8">
        <v>28773.636641000001</v>
      </c>
      <c r="M1385" s="8" t="s">
        <v>494</v>
      </c>
      <c r="N1385" s="8" t="s">
        <v>495</v>
      </c>
      <c r="O1385" s="8" t="s">
        <v>681</v>
      </c>
    </row>
    <row r="1386" spans="1:15" ht="15.5" hidden="1" x14ac:dyDescent="0.35">
      <c r="A1386" s="8" t="s">
        <v>677</v>
      </c>
      <c r="B1386" s="8" t="s">
        <v>678</v>
      </c>
      <c r="C1386" s="9" t="s">
        <v>628</v>
      </c>
      <c r="D1386" s="8" t="s">
        <v>263</v>
      </c>
      <c r="E1386" s="8">
        <v>6110</v>
      </c>
      <c r="F1386" s="8" t="s">
        <v>490</v>
      </c>
      <c r="G1386" s="9" t="s">
        <v>679</v>
      </c>
      <c r="H1386" s="8" t="s">
        <v>680</v>
      </c>
      <c r="I1386" s="8">
        <v>2014</v>
      </c>
      <c r="J1386" s="8">
        <v>2014</v>
      </c>
      <c r="K1386" s="8" t="s">
        <v>493</v>
      </c>
      <c r="L1386" s="8">
        <v>30527.631211</v>
      </c>
      <c r="M1386" s="8" t="s">
        <v>494</v>
      </c>
      <c r="N1386" s="8" t="s">
        <v>495</v>
      </c>
      <c r="O1386" s="8" t="s">
        <v>681</v>
      </c>
    </row>
    <row r="1387" spans="1:15" ht="15.5" hidden="1" x14ac:dyDescent="0.35">
      <c r="A1387" s="8" t="s">
        <v>677</v>
      </c>
      <c r="B1387" s="8" t="s">
        <v>678</v>
      </c>
      <c r="C1387" s="9" t="s">
        <v>628</v>
      </c>
      <c r="D1387" s="8" t="s">
        <v>263</v>
      </c>
      <c r="E1387" s="8">
        <v>6110</v>
      </c>
      <c r="F1387" s="8" t="s">
        <v>490</v>
      </c>
      <c r="G1387" s="9" t="s">
        <v>679</v>
      </c>
      <c r="H1387" s="8" t="s">
        <v>680</v>
      </c>
      <c r="I1387" s="8">
        <v>2015</v>
      </c>
      <c r="J1387" s="8">
        <v>2015</v>
      </c>
      <c r="K1387" s="8" t="s">
        <v>493</v>
      </c>
      <c r="L1387" s="8">
        <v>29372.744290999999</v>
      </c>
      <c r="M1387" s="8" t="s">
        <v>494</v>
      </c>
      <c r="N1387" s="8" t="s">
        <v>495</v>
      </c>
      <c r="O1387" s="8" t="s">
        <v>681</v>
      </c>
    </row>
    <row r="1388" spans="1:15" ht="15.5" hidden="1" x14ac:dyDescent="0.35">
      <c r="A1388" s="8" t="s">
        <v>677</v>
      </c>
      <c r="B1388" s="8" t="s">
        <v>678</v>
      </c>
      <c r="C1388" s="9" t="s">
        <v>628</v>
      </c>
      <c r="D1388" s="8" t="s">
        <v>263</v>
      </c>
      <c r="E1388" s="8">
        <v>6110</v>
      </c>
      <c r="F1388" s="8" t="s">
        <v>490</v>
      </c>
      <c r="G1388" s="9" t="s">
        <v>679</v>
      </c>
      <c r="H1388" s="8" t="s">
        <v>680</v>
      </c>
      <c r="I1388" s="8">
        <v>2016</v>
      </c>
      <c r="J1388" s="8">
        <v>2016</v>
      </c>
      <c r="K1388" s="8" t="s">
        <v>493</v>
      </c>
      <c r="L1388" s="8">
        <v>27887.597017</v>
      </c>
      <c r="M1388" s="8" t="s">
        <v>494</v>
      </c>
      <c r="N1388" s="8" t="s">
        <v>495</v>
      </c>
      <c r="O1388" s="8" t="s">
        <v>681</v>
      </c>
    </row>
    <row r="1389" spans="1:15" ht="15.5" hidden="1" x14ac:dyDescent="0.35">
      <c r="A1389" s="8" t="s">
        <v>677</v>
      </c>
      <c r="B1389" s="8" t="s">
        <v>678</v>
      </c>
      <c r="C1389" s="9" t="s">
        <v>628</v>
      </c>
      <c r="D1389" s="8" t="s">
        <v>263</v>
      </c>
      <c r="E1389" s="8">
        <v>6110</v>
      </c>
      <c r="F1389" s="8" t="s">
        <v>490</v>
      </c>
      <c r="G1389" s="9" t="s">
        <v>679</v>
      </c>
      <c r="H1389" s="8" t="s">
        <v>680</v>
      </c>
      <c r="I1389" s="8">
        <v>2017</v>
      </c>
      <c r="J1389" s="8">
        <v>2017</v>
      </c>
      <c r="K1389" s="8" t="s">
        <v>493</v>
      </c>
      <c r="L1389" s="8">
        <v>30054.458618000001</v>
      </c>
      <c r="M1389" s="8" t="s">
        <v>494</v>
      </c>
      <c r="N1389" s="8" t="s">
        <v>495</v>
      </c>
      <c r="O1389" s="8" t="s">
        <v>681</v>
      </c>
    </row>
    <row r="1390" spans="1:15" ht="15.5" hidden="1" x14ac:dyDescent="0.35">
      <c r="A1390" s="8" t="s">
        <v>677</v>
      </c>
      <c r="B1390" s="8" t="s">
        <v>678</v>
      </c>
      <c r="C1390" s="9" t="s">
        <v>628</v>
      </c>
      <c r="D1390" s="8" t="s">
        <v>263</v>
      </c>
      <c r="E1390" s="8">
        <v>6110</v>
      </c>
      <c r="F1390" s="8" t="s">
        <v>490</v>
      </c>
      <c r="G1390" s="9" t="s">
        <v>679</v>
      </c>
      <c r="H1390" s="8" t="s">
        <v>680</v>
      </c>
      <c r="I1390" s="8">
        <v>2018</v>
      </c>
      <c r="J1390" s="8">
        <v>2018</v>
      </c>
      <c r="K1390" s="8" t="s">
        <v>493</v>
      </c>
      <c r="L1390" s="8">
        <v>31374.008172999998</v>
      </c>
      <c r="M1390" s="8" t="s">
        <v>494</v>
      </c>
      <c r="N1390" s="8" t="s">
        <v>495</v>
      </c>
      <c r="O1390" s="8" t="s">
        <v>681</v>
      </c>
    </row>
    <row r="1391" spans="1:15" ht="15.5" hidden="1" x14ac:dyDescent="0.35">
      <c r="A1391" s="8" t="s">
        <v>677</v>
      </c>
      <c r="B1391" s="8" t="s">
        <v>678</v>
      </c>
      <c r="C1391" s="9" t="s">
        <v>629</v>
      </c>
      <c r="D1391" s="8" t="s">
        <v>265</v>
      </c>
      <c r="E1391" s="8">
        <v>6110</v>
      </c>
      <c r="F1391" s="8" t="s">
        <v>490</v>
      </c>
      <c r="G1391" s="9" t="s">
        <v>679</v>
      </c>
      <c r="H1391" s="8" t="s">
        <v>680</v>
      </c>
      <c r="I1391" s="8">
        <v>2010</v>
      </c>
      <c r="J1391" s="8">
        <v>2010</v>
      </c>
      <c r="K1391" s="8" t="s">
        <v>493</v>
      </c>
      <c r="L1391" s="8">
        <v>778.495724</v>
      </c>
      <c r="M1391" s="8" t="s">
        <v>494</v>
      </c>
      <c r="N1391" s="8" t="s">
        <v>495</v>
      </c>
      <c r="O1391" s="8" t="s">
        <v>681</v>
      </c>
    </row>
    <row r="1392" spans="1:15" ht="15.5" hidden="1" x14ac:dyDescent="0.35">
      <c r="A1392" s="8" t="s">
        <v>677</v>
      </c>
      <c r="B1392" s="8" t="s">
        <v>678</v>
      </c>
      <c r="C1392" s="9" t="s">
        <v>629</v>
      </c>
      <c r="D1392" s="8" t="s">
        <v>265</v>
      </c>
      <c r="E1392" s="8">
        <v>6110</v>
      </c>
      <c r="F1392" s="8" t="s">
        <v>490</v>
      </c>
      <c r="G1392" s="9" t="s">
        <v>679</v>
      </c>
      <c r="H1392" s="8" t="s">
        <v>680</v>
      </c>
      <c r="I1392" s="8">
        <v>2011</v>
      </c>
      <c r="J1392" s="8">
        <v>2011</v>
      </c>
      <c r="K1392" s="8" t="s">
        <v>493</v>
      </c>
      <c r="L1392" s="8">
        <v>957.91104900000005</v>
      </c>
      <c r="M1392" s="8" t="s">
        <v>494</v>
      </c>
      <c r="N1392" s="8" t="s">
        <v>495</v>
      </c>
      <c r="O1392" s="8" t="s">
        <v>681</v>
      </c>
    </row>
    <row r="1393" spans="1:15" ht="15.5" hidden="1" x14ac:dyDescent="0.35">
      <c r="A1393" s="8" t="s">
        <v>677</v>
      </c>
      <c r="B1393" s="8" t="s">
        <v>678</v>
      </c>
      <c r="C1393" s="9" t="s">
        <v>629</v>
      </c>
      <c r="D1393" s="8" t="s">
        <v>265</v>
      </c>
      <c r="E1393" s="8">
        <v>6110</v>
      </c>
      <c r="F1393" s="8" t="s">
        <v>490</v>
      </c>
      <c r="G1393" s="9" t="s">
        <v>679</v>
      </c>
      <c r="H1393" s="8" t="s">
        <v>680</v>
      </c>
      <c r="I1393" s="8">
        <v>2012</v>
      </c>
      <c r="J1393" s="8">
        <v>2012</v>
      </c>
      <c r="K1393" s="8" t="s">
        <v>493</v>
      </c>
      <c r="L1393" s="8">
        <v>909.94585800000004</v>
      </c>
      <c r="M1393" s="8" t="s">
        <v>494</v>
      </c>
      <c r="N1393" s="8" t="s">
        <v>495</v>
      </c>
      <c r="O1393" s="8" t="s">
        <v>681</v>
      </c>
    </row>
    <row r="1394" spans="1:15" ht="15.5" hidden="1" x14ac:dyDescent="0.35">
      <c r="A1394" s="8" t="s">
        <v>677</v>
      </c>
      <c r="B1394" s="8" t="s">
        <v>678</v>
      </c>
      <c r="C1394" s="9" t="s">
        <v>629</v>
      </c>
      <c r="D1394" s="8" t="s">
        <v>265</v>
      </c>
      <c r="E1394" s="8">
        <v>6110</v>
      </c>
      <c r="F1394" s="8" t="s">
        <v>490</v>
      </c>
      <c r="G1394" s="9" t="s">
        <v>679</v>
      </c>
      <c r="H1394" s="8" t="s">
        <v>680</v>
      </c>
      <c r="I1394" s="8">
        <v>2013</v>
      </c>
      <c r="J1394" s="8">
        <v>2013</v>
      </c>
      <c r="K1394" s="8" t="s">
        <v>493</v>
      </c>
      <c r="L1394" s="8">
        <v>1096.905264</v>
      </c>
      <c r="M1394" s="8" t="s">
        <v>494</v>
      </c>
      <c r="N1394" s="8" t="s">
        <v>495</v>
      </c>
      <c r="O1394" s="8" t="s">
        <v>681</v>
      </c>
    </row>
    <row r="1395" spans="1:15" ht="15.5" hidden="1" x14ac:dyDescent="0.35">
      <c r="A1395" s="8" t="s">
        <v>677</v>
      </c>
      <c r="B1395" s="8" t="s">
        <v>678</v>
      </c>
      <c r="C1395" s="9" t="s">
        <v>629</v>
      </c>
      <c r="D1395" s="8" t="s">
        <v>265</v>
      </c>
      <c r="E1395" s="8">
        <v>6110</v>
      </c>
      <c r="F1395" s="8" t="s">
        <v>490</v>
      </c>
      <c r="G1395" s="9" t="s">
        <v>679</v>
      </c>
      <c r="H1395" s="8" t="s">
        <v>680</v>
      </c>
      <c r="I1395" s="8">
        <v>2014</v>
      </c>
      <c r="J1395" s="8">
        <v>2014</v>
      </c>
      <c r="K1395" s="8" t="s">
        <v>493</v>
      </c>
      <c r="L1395" s="8">
        <v>1162.6014270000001</v>
      </c>
      <c r="M1395" s="8" t="s">
        <v>494</v>
      </c>
      <c r="N1395" s="8" t="s">
        <v>495</v>
      </c>
      <c r="O1395" s="8" t="s">
        <v>681</v>
      </c>
    </row>
    <row r="1396" spans="1:15" ht="15.5" hidden="1" x14ac:dyDescent="0.35">
      <c r="A1396" s="8" t="s">
        <v>677</v>
      </c>
      <c r="B1396" s="8" t="s">
        <v>678</v>
      </c>
      <c r="C1396" s="9" t="s">
        <v>629</v>
      </c>
      <c r="D1396" s="8" t="s">
        <v>265</v>
      </c>
      <c r="E1396" s="8">
        <v>6110</v>
      </c>
      <c r="F1396" s="8" t="s">
        <v>490</v>
      </c>
      <c r="G1396" s="9" t="s">
        <v>679</v>
      </c>
      <c r="H1396" s="8" t="s">
        <v>680</v>
      </c>
      <c r="I1396" s="8">
        <v>2015</v>
      </c>
      <c r="J1396" s="8">
        <v>2015</v>
      </c>
      <c r="K1396" s="8" t="s">
        <v>493</v>
      </c>
      <c r="L1396" s="8">
        <v>891.11081799999999</v>
      </c>
      <c r="M1396" s="8" t="s">
        <v>494</v>
      </c>
      <c r="N1396" s="8" t="s">
        <v>495</v>
      </c>
      <c r="O1396" s="8" t="s">
        <v>681</v>
      </c>
    </row>
    <row r="1397" spans="1:15" ht="15.5" hidden="1" x14ac:dyDescent="0.35">
      <c r="A1397" s="8" t="s">
        <v>677</v>
      </c>
      <c r="B1397" s="8" t="s">
        <v>678</v>
      </c>
      <c r="C1397" s="9" t="s">
        <v>629</v>
      </c>
      <c r="D1397" s="8" t="s">
        <v>265</v>
      </c>
      <c r="E1397" s="8">
        <v>6110</v>
      </c>
      <c r="F1397" s="8" t="s">
        <v>490</v>
      </c>
      <c r="G1397" s="9" t="s">
        <v>679</v>
      </c>
      <c r="H1397" s="8" t="s">
        <v>680</v>
      </c>
      <c r="I1397" s="8">
        <v>2016</v>
      </c>
      <c r="J1397" s="8">
        <v>2016</v>
      </c>
      <c r="K1397" s="8" t="s">
        <v>493</v>
      </c>
      <c r="L1397" s="8">
        <v>920.04105300000003</v>
      </c>
      <c r="M1397" s="8" t="s">
        <v>494</v>
      </c>
      <c r="N1397" s="8" t="s">
        <v>495</v>
      </c>
      <c r="O1397" s="8" t="s">
        <v>681</v>
      </c>
    </row>
    <row r="1398" spans="1:15" ht="15.5" hidden="1" x14ac:dyDescent="0.35">
      <c r="A1398" s="8" t="s">
        <v>677</v>
      </c>
      <c r="B1398" s="8" t="s">
        <v>678</v>
      </c>
      <c r="C1398" s="9" t="s">
        <v>629</v>
      </c>
      <c r="D1398" s="8" t="s">
        <v>265</v>
      </c>
      <c r="E1398" s="8">
        <v>6110</v>
      </c>
      <c r="F1398" s="8" t="s">
        <v>490</v>
      </c>
      <c r="G1398" s="9" t="s">
        <v>679</v>
      </c>
      <c r="H1398" s="8" t="s">
        <v>680</v>
      </c>
      <c r="I1398" s="8">
        <v>2017</v>
      </c>
      <c r="J1398" s="8">
        <v>2017</v>
      </c>
      <c r="K1398" s="8" t="s">
        <v>493</v>
      </c>
      <c r="L1398" s="8">
        <v>1109.337716</v>
      </c>
      <c r="M1398" s="8" t="s">
        <v>494</v>
      </c>
      <c r="N1398" s="8" t="s">
        <v>495</v>
      </c>
      <c r="O1398" s="8" t="s">
        <v>681</v>
      </c>
    </row>
    <row r="1399" spans="1:15" ht="15.5" hidden="1" x14ac:dyDescent="0.35">
      <c r="A1399" s="8" t="s">
        <v>677</v>
      </c>
      <c r="B1399" s="8" t="s">
        <v>678</v>
      </c>
      <c r="C1399" s="9" t="s">
        <v>629</v>
      </c>
      <c r="D1399" s="8" t="s">
        <v>265</v>
      </c>
      <c r="E1399" s="8">
        <v>6110</v>
      </c>
      <c r="F1399" s="8" t="s">
        <v>490</v>
      </c>
      <c r="G1399" s="9" t="s">
        <v>679</v>
      </c>
      <c r="H1399" s="8" t="s">
        <v>680</v>
      </c>
      <c r="I1399" s="8">
        <v>2018</v>
      </c>
      <c r="J1399" s="8">
        <v>2018</v>
      </c>
      <c r="K1399" s="8" t="s">
        <v>493</v>
      </c>
      <c r="L1399" s="8">
        <v>1149.0334089999999</v>
      </c>
      <c r="M1399" s="8" t="s">
        <v>494</v>
      </c>
      <c r="N1399" s="8" t="s">
        <v>495</v>
      </c>
      <c r="O1399" s="8" t="s">
        <v>681</v>
      </c>
    </row>
    <row r="1400" spans="1:15" ht="15.5" hidden="1" x14ac:dyDescent="0.35">
      <c r="A1400" s="8" t="s">
        <v>677</v>
      </c>
      <c r="B1400" s="8" t="s">
        <v>678</v>
      </c>
      <c r="C1400" s="9" t="s">
        <v>630</v>
      </c>
      <c r="D1400" s="8" t="s">
        <v>267</v>
      </c>
      <c r="E1400" s="8">
        <v>6110</v>
      </c>
      <c r="F1400" s="8" t="s">
        <v>490</v>
      </c>
      <c r="G1400" s="9" t="s">
        <v>679</v>
      </c>
      <c r="H1400" s="8" t="s">
        <v>680</v>
      </c>
      <c r="I1400" s="8">
        <v>2010</v>
      </c>
      <c r="J1400" s="8">
        <v>2010</v>
      </c>
      <c r="K1400" s="8" t="s">
        <v>493</v>
      </c>
      <c r="L1400" s="8">
        <v>8304.2889959999993</v>
      </c>
      <c r="M1400" s="8" t="s">
        <v>494</v>
      </c>
      <c r="N1400" s="8" t="s">
        <v>495</v>
      </c>
      <c r="O1400" s="8" t="s">
        <v>681</v>
      </c>
    </row>
    <row r="1401" spans="1:15" ht="15.5" hidden="1" x14ac:dyDescent="0.35">
      <c r="A1401" s="8" t="s">
        <v>677</v>
      </c>
      <c r="B1401" s="8" t="s">
        <v>678</v>
      </c>
      <c r="C1401" s="9" t="s">
        <v>630</v>
      </c>
      <c r="D1401" s="8" t="s">
        <v>267</v>
      </c>
      <c r="E1401" s="8">
        <v>6110</v>
      </c>
      <c r="F1401" s="8" t="s">
        <v>490</v>
      </c>
      <c r="G1401" s="9" t="s">
        <v>679</v>
      </c>
      <c r="H1401" s="8" t="s">
        <v>680</v>
      </c>
      <c r="I1401" s="8">
        <v>2011</v>
      </c>
      <c r="J1401" s="8">
        <v>2011</v>
      </c>
      <c r="K1401" s="8" t="s">
        <v>493</v>
      </c>
      <c r="L1401" s="8">
        <v>11473.563074</v>
      </c>
      <c r="M1401" s="8" t="s">
        <v>494</v>
      </c>
      <c r="N1401" s="8" t="s">
        <v>495</v>
      </c>
      <c r="O1401" s="8" t="s">
        <v>681</v>
      </c>
    </row>
    <row r="1402" spans="1:15" ht="15.5" hidden="1" x14ac:dyDescent="0.35">
      <c r="A1402" s="8" t="s">
        <v>677</v>
      </c>
      <c r="B1402" s="8" t="s">
        <v>678</v>
      </c>
      <c r="C1402" s="9" t="s">
        <v>630</v>
      </c>
      <c r="D1402" s="8" t="s">
        <v>267</v>
      </c>
      <c r="E1402" s="8">
        <v>6110</v>
      </c>
      <c r="F1402" s="8" t="s">
        <v>490</v>
      </c>
      <c r="G1402" s="9" t="s">
        <v>679</v>
      </c>
      <c r="H1402" s="8" t="s">
        <v>680</v>
      </c>
      <c r="I1402" s="8">
        <v>2012</v>
      </c>
      <c r="J1402" s="8">
        <v>2012</v>
      </c>
      <c r="K1402" s="8" t="s">
        <v>493</v>
      </c>
      <c r="L1402" s="8">
        <v>8002.6526729999996</v>
      </c>
      <c r="M1402" s="8" t="s">
        <v>494</v>
      </c>
      <c r="N1402" s="8" t="s">
        <v>495</v>
      </c>
      <c r="O1402" s="8" t="s">
        <v>681</v>
      </c>
    </row>
    <row r="1403" spans="1:15" ht="15.5" hidden="1" x14ac:dyDescent="0.35">
      <c r="A1403" s="8" t="s">
        <v>677</v>
      </c>
      <c r="B1403" s="8" t="s">
        <v>678</v>
      </c>
      <c r="C1403" s="9" t="s">
        <v>630</v>
      </c>
      <c r="D1403" s="8" t="s">
        <v>267</v>
      </c>
      <c r="E1403" s="8">
        <v>6110</v>
      </c>
      <c r="F1403" s="8" t="s">
        <v>490</v>
      </c>
      <c r="G1403" s="9" t="s">
        <v>679</v>
      </c>
      <c r="H1403" s="8" t="s">
        <v>680</v>
      </c>
      <c r="I1403" s="8">
        <v>2013</v>
      </c>
      <c r="J1403" s="8">
        <v>2013</v>
      </c>
      <c r="K1403" s="8" t="s">
        <v>493</v>
      </c>
      <c r="L1403" s="8">
        <v>10268.646551</v>
      </c>
      <c r="M1403" s="8" t="s">
        <v>494</v>
      </c>
      <c r="N1403" s="8" t="s">
        <v>495</v>
      </c>
      <c r="O1403" s="8" t="s">
        <v>681</v>
      </c>
    </row>
    <row r="1404" spans="1:15" ht="15.5" hidden="1" x14ac:dyDescent="0.35">
      <c r="A1404" s="8" t="s">
        <v>677</v>
      </c>
      <c r="B1404" s="8" t="s">
        <v>678</v>
      </c>
      <c r="C1404" s="9" t="s">
        <v>630</v>
      </c>
      <c r="D1404" s="8" t="s">
        <v>267</v>
      </c>
      <c r="E1404" s="8">
        <v>6110</v>
      </c>
      <c r="F1404" s="8" t="s">
        <v>490</v>
      </c>
      <c r="G1404" s="9" t="s">
        <v>679</v>
      </c>
      <c r="H1404" s="8" t="s">
        <v>680</v>
      </c>
      <c r="I1404" s="8">
        <v>2014</v>
      </c>
      <c r="J1404" s="8">
        <v>2014</v>
      </c>
      <c r="K1404" s="8" t="s">
        <v>493</v>
      </c>
      <c r="L1404" s="8">
        <v>9425.4853810000004</v>
      </c>
      <c r="M1404" s="8" t="s">
        <v>494</v>
      </c>
      <c r="N1404" s="8" t="s">
        <v>495</v>
      </c>
      <c r="O1404" s="8" t="s">
        <v>681</v>
      </c>
    </row>
    <row r="1405" spans="1:15" ht="15.5" hidden="1" x14ac:dyDescent="0.35">
      <c r="A1405" s="8" t="s">
        <v>677</v>
      </c>
      <c r="B1405" s="8" t="s">
        <v>678</v>
      </c>
      <c r="C1405" s="9" t="s">
        <v>630</v>
      </c>
      <c r="D1405" s="8" t="s">
        <v>267</v>
      </c>
      <c r="E1405" s="8">
        <v>6110</v>
      </c>
      <c r="F1405" s="8" t="s">
        <v>490</v>
      </c>
      <c r="G1405" s="9" t="s">
        <v>679</v>
      </c>
      <c r="H1405" s="8" t="s">
        <v>680</v>
      </c>
      <c r="I1405" s="8">
        <v>2015</v>
      </c>
      <c r="J1405" s="8">
        <v>2015</v>
      </c>
      <c r="K1405" s="8" t="s">
        <v>493</v>
      </c>
      <c r="L1405" s="8">
        <v>7446.2261799999997</v>
      </c>
      <c r="M1405" s="8" t="s">
        <v>494</v>
      </c>
      <c r="N1405" s="8" t="s">
        <v>495</v>
      </c>
      <c r="O1405" s="8" t="s">
        <v>681</v>
      </c>
    </row>
    <row r="1406" spans="1:15" ht="15.5" hidden="1" x14ac:dyDescent="0.35">
      <c r="A1406" s="8" t="s">
        <v>677</v>
      </c>
      <c r="B1406" s="8" t="s">
        <v>678</v>
      </c>
      <c r="C1406" s="9" t="s">
        <v>630</v>
      </c>
      <c r="D1406" s="8" t="s">
        <v>267</v>
      </c>
      <c r="E1406" s="8">
        <v>6110</v>
      </c>
      <c r="F1406" s="8" t="s">
        <v>490</v>
      </c>
      <c r="G1406" s="9" t="s">
        <v>679</v>
      </c>
      <c r="H1406" s="8" t="s">
        <v>680</v>
      </c>
      <c r="I1406" s="8">
        <v>2016</v>
      </c>
      <c r="J1406" s="8">
        <v>2016</v>
      </c>
      <c r="K1406" s="8" t="s">
        <v>493</v>
      </c>
      <c r="L1406" s="8">
        <v>7656.1705760000004</v>
      </c>
      <c r="M1406" s="8" t="s">
        <v>494</v>
      </c>
      <c r="N1406" s="8" t="s">
        <v>495</v>
      </c>
      <c r="O1406" s="8" t="s">
        <v>681</v>
      </c>
    </row>
    <row r="1407" spans="1:15" ht="15.5" hidden="1" x14ac:dyDescent="0.35">
      <c r="A1407" s="8" t="s">
        <v>677</v>
      </c>
      <c r="B1407" s="8" t="s">
        <v>678</v>
      </c>
      <c r="C1407" s="9" t="s">
        <v>630</v>
      </c>
      <c r="D1407" s="8" t="s">
        <v>267</v>
      </c>
      <c r="E1407" s="8">
        <v>6110</v>
      </c>
      <c r="F1407" s="8" t="s">
        <v>490</v>
      </c>
      <c r="G1407" s="9" t="s">
        <v>679</v>
      </c>
      <c r="H1407" s="8" t="s">
        <v>680</v>
      </c>
      <c r="I1407" s="8">
        <v>2017</v>
      </c>
      <c r="J1407" s="8">
        <v>2017</v>
      </c>
      <c r="K1407" s="8" t="s">
        <v>493</v>
      </c>
      <c r="L1407" s="8">
        <v>9131.0736809999999</v>
      </c>
      <c r="M1407" s="8" t="s">
        <v>494</v>
      </c>
      <c r="N1407" s="8" t="s">
        <v>495</v>
      </c>
      <c r="O1407" s="8" t="s">
        <v>681</v>
      </c>
    </row>
    <row r="1408" spans="1:15" ht="15.5" hidden="1" x14ac:dyDescent="0.35">
      <c r="A1408" s="8" t="s">
        <v>677</v>
      </c>
      <c r="B1408" s="8" t="s">
        <v>678</v>
      </c>
      <c r="C1408" s="9" t="s">
        <v>630</v>
      </c>
      <c r="D1408" s="8" t="s">
        <v>267</v>
      </c>
      <c r="E1408" s="8">
        <v>6110</v>
      </c>
      <c r="F1408" s="8" t="s">
        <v>490</v>
      </c>
      <c r="G1408" s="9" t="s">
        <v>679</v>
      </c>
      <c r="H1408" s="8" t="s">
        <v>680</v>
      </c>
      <c r="I1408" s="8">
        <v>2018</v>
      </c>
      <c r="J1408" s="8">
        <v>2018</v>
      </c>
      <c r="K1408" s="8" t="s">
        <v>493</v>
      </c>
      <c r="L1408" s="8">
        <v>10405.451231999999</v>
      </c>
      <c r="M1408" s="8" t="s">
        <v>494</v>
      </c>
      <c r="N1408" s="8" t="s">
        <v>495</v>
      </c>
      <c r="O1408" s="8" t="s">
        <v>681</v>
      </c>
    </row>
    <row r="1409" spans="1:15" ht="15.5" hidden="1" x14ac:dyDescent="0.35">
      <c r="A1409" s="8" t="s">
        <v>677</v>
      </c>
      <c r="B1409" s="8" t="s">
        <v>678</v>
      </c>
      <c r="C1409" s="9" t="s">
        <v>631</v>
      </c>
      <c r="D1409" s="8" t="s">
        <v>269</v>
      </c>
      <c r="E1409" s="8">
        <v>6110</v>
      </c>
      <c r="F1409" s="8" t="s">
        <v>490</v>
      </c>
      <c r="G1409" s="9" t="s">
        <v>679</v>
      </c>
      <c r="H1409" s="8" t="s">
        <v>680</v>
      </c>
      <c r="I1409" s="8">
        <v>2010</v>
      </c>
      <c r="J1409" s="8">
        <v>2010</v>
      </c>
      <c r="K1409" s="8" t="s">
        <v>493</v>
      </c>
      <c r="L1409" s="8">
        <v>51004.299298999998</v>
      </c>
      <c r="M1409" s="8" t="s">
        <v>494</v>
      </c>
      <c r="N1409" s="8" t="s">
        <v>495</v>
      </c>
      <c r="O1409" s="8" t="s">
        <v>681</v>
      </c>
    </row>
    <row r="1410" spans="1:15" ht="15.5" hidden="1" x14ac:dyDescent="0.35">
      <c r="A1410" s="8" t="s">
        <v>677</v>
      </c>
      <c r="B1410" s="8" t="s">
        <v>678</v>
      </c>
      <c r="C1410" s="9" t="s">
        <v>631</v>
      </c>
      <c r="D1410" s="8" t="s">
        <v>269</v>
      </c>
      <c r="E1410" s="8">
        <v>6110</v>
      </c>
      <c r="F1410" s="8" t="s">
        <v>490</v>
      </c>
      <c r="G1410" s="9" t="s">
        <v>679</v>
      </c>
      <c r="H1410" s="8" t="s">
        <v>680</v>
      </c>
      <c r="I1410" s="8">
        <v>2011</v>
      </c>
      <c r="J1410" s="8">
        <v>2011</v>
      </c>
      <c r="K1410" s="8" t="s">
        <v>493</v>
      </c>
      <c r="L1410" s="8">
        <v>69464.637067000003</v>
      </c>
      <c r="M1410" s="8" t="s">
        <v>494</v>
      </c>
      <c r="N1410" s="8" t="s">
        <v>495</v>
      </c>
      <c r="O1410" s="8" t="s">
        <v>681</v>
      </c>
    </row>
    <row r="1411" spans="1:15" ht="15.5" hidden="1" x14ac:dyDescent="0.35">
      <c r="A1411" s="8" t="s">
        <v>677</v>
      </c>
      <c r="B1411" s="8" t="s">
        <v>678</v>
      </c>
      <c r="C1411" s="9" t="s">
        <v>631</v>
      </c>
      <c r="D1411" s="8" t="s">
        <v>269</v>
      </c>
      <c r="E1411" s="8">
        <v>6110</v>
      </c>
      <c r="F1411" s="8" t="s">
        <v>490</v>
      </c>
      <c r="G1411" s="9" t="s">
        <v>679</v>
      </c>
      <c r="H1411" s="8" t="s">
        <v>680</v>
      </c>
      <c r="I1411" s="8">
        <v>2012</v>
      </c>
      <c r="J1411" s="8">
        <v>2012</v>
      </c>
      <c r="K1411" s="8" t="s">
        <v>493</v>
      </c>
      <c r="L1411" s="8">
        <v>70730.731717999995</v>
      </c>
      <c r="M1411" s="8" t="s">
        <v>494</v>
      </c>
      <c r="N1411" s="8" t="s">
        <v>495</v>
      </c>
      <c r="O1411" s="8" t="s">
        <v>681</v>
      </c>
    </row>
    <row r="1412" spans="1:15" ht="15.5" hidden="1" x14ac:dyDescent="0.35">
      <c r="A1412" s="8" t="s">
        <v>677</v>
      </c>
      <c r="B1412" s="8" t="s">
        <v>678</v>
      </c>
      <c r="C1412" s="9" t="s">
        <v>631</v>
      </c>
      <c r="D1412" s="8" t="s">
        <v>269</v>
      </c>
      <c r="E1412" s="8">
        <v>6110</v>
      </c>
      <c r="F1412" s="8" t="s">
        <v>490</v>
      </c>
      <c r="G1412" s="9" t="s">
        <v>679</v>
      </c>
      <c r="H1412" s="8" t="s">
        <v>680</v>
      </c>
      <c r="I1412" s="8">
        <v>2013</v>
      </c>
      <c r="J1412" s="8">
        <v>2013</v>
      </c>
      <c r="K1412" s="8" t="s">
        <v>493</v>
      </c>
      <c r="L1412" s="8">
        <v>72601.750021</v>
      </c>
      <c r="M1412" s="8" t="s">
        <v>494</v>
      </c>
      <c r="N1412" s="8" t="s">
        <v>495</v>
      </c>
      <c r="O1412" s="8" t="s">
        <v>681</v>
      </c>
    </row>
    <row r="1413" spans="1:15" ht="15.5" hidden="1" x14ac:dyDescent="0.35">
      <c r="A1413" s="8" t="s">
        <v>677</v>
      </c>
      <c r="B1413" s="8" t="s">
        <v>678</v>
      </c>
      <c r="C1413" s="9" t="s">
        <v>631</v>
      </c>
      <c r="D1413" s="8" t="s">
        <v>269</v>
      </c>
      <c r="E1413" s="8">
        <v>6110</v>
      </c>
      <c r="F1413" s="8" t="s">
        <v>490</v>
      </c>
      <c r="G1413" s="9" t="s">
        <v>679</v>
      </c>
      <c r="H1413" s="8" t="s">
        <v>680</v>
      </c>
      <c r="I1413" s="8">
        <v>2014</v>
      </c>
      <c r="J1413" s="8">
        <v>2014</v>
      </c>
      <c r="K1413" s="8" t="s">
        <v>493</v>
      </c>
      <c r="L1413" s="8">
        <v>69212.897005999999</v>
      </c>
      <c r="M1413" s="8" t="s">
        <v>494</v>
      </c>
      <c r="N1413" s="8" t="s">
        <v>495</v>
      </c>
      <c r="O1413" s="8" t="s">
        <v>681</v>
      </c>
    </row>
    <row r="1414" spans="1:15" ht="15.5" hidden="1" x14ac:dyDescent="0.35">
      <c r="A1414" s="8" t="s">
        <v>677</v>
      </c>
      <c r="B1414" s="8" t="s">
        <v>678</v>
      </c>
      <c r="C1414" s="9" t="s">
        <v>631</v>
      </c>
      <c r="D1414" s="8" t="s">
        <v>269</v>
      </c>
      <c r="E1414" s="8">
        <v>6110</v>
      </c>
      <c r="F1414" s="8" t="s">
        <v>490</v>
      </c>
      <c r="G1414" s="9" t="s">
        <v>679</v>
      </c>
      <c r="H1414" s="8" t="s">
        <v>680</v>
      </c>
      <c r="I1414" s="8">
        <v>2015</v>
      </c>
      <c r="J1414" s="8">
        <v>2015</v>
      </c>
      <c r="K1414" s="8" t="s">
        <v>493</v>
      </c>
      <c r="L1414" s="8">
        <v>52754.765719000003</v>
      </c>
      <c r="M1414" s="8" t="s">
        <v>494</v>
      </c>
      <c r="N1414" s="8" t="s">
        <v>495</v>
      </c>
      <c r="O1414" s="8" t="s">
        <v>681</v>
      </c>
    </row>
    <row r="1415" spans="1:15" ht="15.5" hidden="1" x14ac:dyDescent="0.35">
      <c r="A1415" s="8" t="s">
        <v>677</v>
      </c>
      <c r="B1415" s="8" t="s">
        <v>678</v>
      </c>
      <c r="C1415" s="9" t="s">
        <v>631</v>
      </c>
      <c r="D1415" s="8" t="s">
        <v>269</v>
      </c>
      <c r="E1415" s="8">
        <v>6110</v>
      </c>
      <c r="F1415" s="8" t="s">
        <v>490</v>
      </c>
      <c r="G1415" s="9" t="s">
        <v>679</v>
      </c>
      <c r="H1415" s="8" t="s">
        <v>680</v>
      </c>
      <c r="I1415" s="8">
        <v>2016</v>
      </c>
      <c r="J1415" s="8">
        <v>2016</v>
      </c>
      <c r="K1415" s="8" t="s">
        <v>493</v>
      </c>
      <c r="L1415" s="8">
        <v>49394.497918000001</v>
      </c>
      <c r="M1415" s="8" t="s">
        <v>494</v>
      </c>
      <c r="N1415" s="8" t="s">
        <v>495</v>
      </c>
      <c r="O1415" s="8" t="s">
        <v>681</v>
      </c>
    </row>
    <row r="1416" spans="1:15" ht="15.5" hidden="1" x14ac:dyDescent="0.35">
      <c r="A1416" s="8" t="s">
        <v>677</v>
      </c>
      <c r="B1416" s="8" t="s">
        <v>678</v>
      </c>
      <c r="C1416" s="9" t="s">
        <v>631</v>
      </c>
      <c r="D1416" s="8" t="s">
        <v>269</v>
      </c>
      <c r="E1416" s="8">
        <v>6110</v>
      </c>
      <c r="F1416" s="8" t="s">
        <v>490</v>
      </c>
      <c r="G1416" s="9" t="s">
        <v>679</v>
      </c>
      <c r="H1416" s="8" t="s">
        <v>680</v>
      </c>
      <c r="I1416" s="8">
        <v>2017</v>
      </c>
      <c r="J1416" s="8">
        <v>2017</v>
      </c>
      <c r="K1416" s="8" t="s">
        <v>493</v>
      </c>
      <c r="L1416" s="8">
        <v>56053.779458999998</v>
      </c>
      <c r="M1416" s="8" t="s">
        <v>494</v>
      </c>
      <c r="N1416" s="8" t="s">
        <v>495</v>
      </c>
      <c r="O1416" s="8" t="s">
        <v>681</v>
      </c>
    </row>
    <row r="1417" spans="1:15" ht="15.5" hidden="1" x14ac:dyDescent="0.35">
      <c r="A1417" s="8" t="s">
        <v>677</v>
      </c>
      <c r="B1417" s="8" t="s">
        <v>678</v>
      </c>
      <c r="C1417" s="9" t="s">
        <v>631</v>
      </c>
      <c r="D1417" s="8" t="s">
        <v>269</v>
      </c>
      <c r="E1417" s="8">
        <v>6110</v>
      </c>
      <c r="F1417" s="8" t="s">
        <v>490</v>
      </c>
      <c r="G1417" s="9" t="s">
        <v>679</v>
      </c>
      <c r="H1417" s="8" t="s">
        <v>680</v>
      </c>
      <c r="I1417" s="8">
        <v>2018</v>
      </c>
      <c r="J1417" s="8">
        <v>2018</v>
      </c>
      <c r="K1417" s="8" t="s">
        <v>493</v>
      </c>
      <c r="L1417" s="8">
        <v>52157.366850999999</v>
      </c>
      <c r="M1417" s="8" t="s">
        <v>494</v>
      </c>
      <c r="N1417" s="8" t="s">
        <v>495</v>
      </c>
      <c r="O1417" s="8" t="s">
        <v>681</v>
      </c>
    </row>
    <row r="1418" spans="1:15" ht="15.5" hidden="1" x14ac:dyDescent="0.35">
      <c r="A1418" s="8" t="s">
        <v>677</v>
      </c>
      <c r="B1418" s="8" t="s">
        <v>678</v>
      </c>
      <c r="C1418" s="9" t="s">
        <v>632</v>
      </c>
      <c r="D1418" s="8" t="s">
        <v>271</v>
      </c>
      <c r="E1418" s="8">
        <v>6110</v>
      </c>
      <c r="F1418" s="8" t="s">
        <v>490</v>
      </c>
      <c r="G1418" s="9" t="s">
        <v>679</v>
      </c>
      <c r="H1418" s="8" t="s">
        <v>680</v>
      </c>
      <c r="I1418" s="8">
        <v>2010</v>
      </c>
      <c r="J1418" s="8">
        <v>2010</v>
      </c>
      <c r="K1418" s="8" t="s">
        <v>493</v>
      </c>
      <c r="L1418" s="8">
        <v>1627.4218860000001</v>
      </c>
      <c r="M1418" s="8" t="s">
        <v>494</v>
      </c>
      <c r="N1418" s="8" t="s">
        <v>495</v>
      </c>
      <c r="O1418" s="8" t="s">
        <v>681</v>
      </c>
    </row>
    <row r="1419" spans="1:15" ht="15.5" hidden="1" x14ac:dyDescent="0.35">
      <c r="A1419" s="8" t="s">
        <v>677</v>
      </c>
      <c r="B1419" s="8" t="s">
        <v>678</v>
      </c>
      <c r="C1419" s="9" t="s">
        <v>632</v>
      </c>
      <c r="D1419" s="8" t="s">
        <v>271</v>
      </c>
      <c r="E1419" s="8">
        <v>6110</v>
      </c>
      <c r="F1419" s="8" t="s">
        <v>490</v>
      </c>
      <c r="G1419" s="9" t="s">
        <v>679</v>
      </c>
      <c r="H1419" s="8" t="s">
        <v>680</v>
      </c>
      <c r="I1419" s="8">
        <v>2011</v>
      </c>
      <c r="J1419" s="8">
        <v>2011</v>
      </c>
      <c r="K1419" s="8" t="s">
        <v>493</v>
      </c>
      <c r="L1419" s="8">
        <v>1852.3870119999999</v>
      </c>
      <c r="M1419" s="8" t="s">
        <v>494</v>
      </c>
      <c r="N1419" s="8" t="s">
        <v>495</v>
      </c>
      <c r="O1419" s="8" t="s">
        <v>681</v>
      </c>
    </row>
    <row r="1420" spans="1:15" ht="15.5" hidden="1" x14ac:dyDescent="0.35">
      <c r="A1420" s="8" t="s">
        <v>677</v>
      </c>
      <c r="B1420" s="8" t="s">
        <v>678</v>
      </c>
      <c r="C1420" s="9" t="s">
        <v>632</v>
      </c>
      <c r="D1420" s="8" t="s">
        <v>271</v>
      </c>
      <c r="E1420" s="8">
        <v>6110</v>
      </c>
      <c r="F1420" s="8" t="s">
        <v>490</v>
      </c>
      <c r="G1420" s="9" t="s">
        <v>679</v>
      </c>
      <c r="H1420" s="8" t="s">
        <v>680</v>
      </c>
      <c r="I1420" s="8">
        <v>2012</v>
      </c>
      <c r="J1420" s="8">
        <v>2012</v>
      </c>
      <c r="K1420" s="8" t="s">
        <v>493</v>
      </c>
      <c r="L1420" s="8">
        <v>2143.9205830000001</v>
      </c>
      <c r="M1420" s="8" t="s">
        <v>494</v>
      </c>
      <c r="N1420" s="8" t="s">
        <v>495</v>
      </c>
      <c r="O1420" s="8" t="s">
        <v>681</v>
      </c>
    </row>
    <row r="1421" spans="1:15" ht="15.5" hidden="1" x14ac:dyDescent="0.35">
      <c r="A1421" s="8" t="s">
        <v>677</v>
      </c>
      <c r="B1421" s="8" t="s">
        <v>678</v>
      </c>
      <c r="C1421" s="9" t="s">
        <v>632</v>
      </c>
      <c r="D1421" s="8" t="s">
        <v>271</v>
      </c>
      <c r="E1421" s="8">
        <v>6110</v>
      </c>
      <c r="F1421" s="8" t="s">
        <v>490</v>
      </c>
      <c r="G1421" s="9" t="s">
        <v>679</v>
      </c>
      <c r="H1421" s="8" t="s">
        <v>680</v>
      </c>
      <c r="I1421" s="8">
        <v>2013</v>
      </c>
      <c r="J1421" s="8">
        <v>2013</v>
      </c>
      <c r="K1421" s="8" t="s">
        <v>493</v>
      </c>
      <c r="L1421" s="8">
        <v>2202.1663749999998</v>
      </c>
      <c r="M1421" s="8" t="s">
        <v>494</v>
      </c>
      <c r="N1421" s="8" t="s">
        <v>495</v>
      </c>
      <c r="O1421" s="8" t="s">
        <v>681</v>
      </c>
    </row>
    <row r="1422" spans="1:15" ht="15.5" hidden="1" x14ac:dyDescent="0.35">
      <c r="A1422" s="8" t="s">
        <v>677</v>
      </c>
      <c r="B1422" s="8" t="s">
        <v>678</v>
      </c>
      <c r="C1422" s="9" t="s">
        <v>632</v>
      </c>
      <c r="D1422" s="8" t="s">
        <v>271</v>
      </c>
      <c r="E1422" s="8">
        <v>6110</v>
      </c>
      <c r="F1422" s="8" t="s">
        <v>490</v>
      </c>
      <c r="G1422" s="9" t="s">
        <v>679</v>
      </c>
      <c r="H1422" s="8" t="s">
        <v>680</v>
      </c>
      <c r="I1422" s="8">
        <v>2014</v>
      </c>
      <c r="J1422" s="8">
        <v>2014</v>
      </c>
      <c r="K1422" s="8" t="s">
        <v>493</v>
      </c>
      <c r="L1422" s="8">
        <v>2305.4527870000002</v>
      </c>
      <c r="M1422" s="8" t="s">
        <v>494</v>
      </c>
      <c r="N1422" s="8" t="s">
        <v>495</v>
      </c>
      <c r="O1422" s="8" t="s">
        <v>681</v>
      </c>
    </row>
    <row r="1423" spans="1:15" ht="15.5" hidden="1" x14ac:dyDescent="0.35">
      <c r="A1423" s="8" t="s">
        <v>677</v>
      </c>
      <c r="B1423" s="8" t="s">
        <v>678</v>
      </c>
      <c r="C1423" s="9" t="s">
        <v>632</v>
      </c>
      <c r="D1423" s="8" t="s">
        <v>271</v>
      </c>
      <c r="E1423" s="8">
        <v>6110</v>
      </c>
      <c r="F1423" s="8" t="s">
        <v>490</v>
      </c>
      <c r="G1423" s="9" t="s">
        <v>679</v>
      </c>
      <c r="H1423" s="8" t="s">
        <v>680</v>
      </c>
      <c r="I1423" s="8">
        <v>2015</v>
      </c>
      <c r="J1423" s="8">
        <v>2015</v>
      </c>
      <c r="K1423" s="8" t="s">
        <v>493</v>
      </c>
      <c r="L1423" s="8">
        <v>2317.694438</v>
      </c>
      <c r="M1423" s="8" t="s">
        <v>494</v>
      </c>
      <c r="N1423" s="8" t="s">
        <v>495</v>
      </c>
      <c r="O1423" s="8" t="s">
        <v>681</v>
      </c>
    </row>
    <row r="1424" spans="1:15" ht="15.5" hidden="1" x14ac:dyDescent="0.35">
      <c r="A1424" s="8" t="s">
        <v>677</v>
      </c>
      <c r="B1424" s="8" t="s">
        <v>678</v>
      </c>
      <c r="C1424" s="9" t="s">
        <v>632</v>
      </c>
      <c r="D1424" s="8" t="s">
        <v>271</v>
      </c>
      <c r="E1424" s="8">
        <v>6110</v>
      </c>
      <c r="F1424" s="8" t="s">
        <v>490</v>
      </c>
      <c r="G1424" s="9" t="s">
        <v>679</v>
      </c>
      <c r="H1424" s="8" t="s">
        <v>680</v>
      </c>
      <c r="I1424" s="8">
        <v>2016</v>
      </c>
      <c r="J1424" s="8">
        <v>2016</v>
      </c>
      <c r="K1424" s="8" t="s">
        <v>493</v>
      </c>
      <c r="L1424" s="8">
        <v>2484.5934830000001</v>
      </c>
      <c r="M1424" s="8" t="s">
        <v>494</v>
      </c>
      <c r="N1424" s="8" t="s">
        <v>495</v>
      </c>
      <c r="O1424" s="8" t="s">
        <v>681</v>
      </c>
    </row>
    <row r="1425" spans="1:15" ht="15.5" hidden="1" x14ac:dyDescent="0.35">
      <c r="A1425" s="8" t="s">
        <v>677</v>
      </c>
      <c r="B1425" s="8" t="s">
        <v>678</v>
      </c>
      <c r="C1425" s="9" t="s">
        <v>632</v>
      </c>
      <c r="D1425" s="8" t="s">
        <v>271</v>
      </c>
      <c r="E1425" s="8">
        <v>6110</v>
      </c>
      <c r="F1425" s="8" t="s">
        <v>490</v>
      </c>
      <c r="G1425" s="9" t="s">
        <v>679</v>
      </c>
      <c r="H1425" s="8" t="s">
        <v>680</v>
      </c>
      <c r="I1425" s="8">
        <v>2017</v>
      </c>
      <c r="J1425" s="8">
        <v>2017</v>
      </c>
      <c r="K1425" s="8" t="s">
        <v>493</v>
      </c>
      <c r="L1425" s="8">
        <v>2828.518243</v>
      </c>
      <c r="M1425" s="8" t="s">
        <v>494</v>
      </c>
      <c r="N1425" s="8" t="s">
        <v>495</v>
      </c>
      <c r="O1425" s="8" t="s">
        <v>681</v>
      </c>
    </row>
    <row r="1426" spans="1:15" ht="15.5" hidden="1" x14ac:dyDescent="0.35">
      <c r="A1426" s="8" t="s">
        <v>677</v>
      </c>
      <c r="B1426" s="8" t="s">
        <v>678</v>
      </c>
      <c r="C1426" s="9" t="s">
        <v>632</v>
      </c>
      <c r="D1426" s="8" t="s">
        <v>271</v>
      </c>
      <c r="E1426" s="8">
        <v>6110</v>
      </c>
      <c r="F1426" s="8" t="s">
        <v>490</v>
      </c>
      <c r="G1426" s="9" t="s">
        <v>679</v>
      </c>
      <c r="H1426" s="8" t="s">
        <v>680</v>
      </c>
      <c r="I1426" s="8">
        <v>2018</v>
      </c>
      <c r="J1426" s="8">
        <v>2018</v>
      </c>
      <c r="K1426" s="8" t="s">
        <v>493</v>
      </c>
      <c r="L1426" s="8">
        <v>2761.6051480000001</v>
      </c>
      <c r="M1426" s="8" t="s">
        <v>494</v>
      </c>
      <c r="N1426" s="8" t="s">
        <v>495</v>
      </c>
      <c r="O1426" s="8" t="s">
        <v>681</v>
      </c>
    </row>
    <row r="1427" spans="1:15" ht="15.5" hidden="1" x14ac:dyDescent="0.35">
      <c r="A1427" s="8" t="s">
        <v>677</v>
      </c>
      <c r="B1427" s="8" t="s">
        <v>678</v>
      </c>
      <c r="C1427" s="9" t="s">
        <v>633</v>
      </c>
      <c r="D1427" s="8" t="s">
        <v>273</v>
      </c>
      <c r="E1427" s="8">
        <v>6110</v>
      </c>
      <c r="F1427" s="8" t="s">
        <v>490</v>
      </c>
      <c r="G1427" s="9" t="s">
        <v>679</v>
      </c>
      <c r="H1427" s="8" t="s">
        <v>680</v>
      </c>
      <c r="I1427" s="8">
        <v>2010</v>
      </c>
      <c r="J1427" s="8">
        <v>2010</v>
      </c>
      <c r="K1427" s="8" t="s">
        <v>493</v>
      </c>
      <c r="L1427" s="8">
        <v>9.8777779999999993</v>
      </c>
      <c r="M1427" s="8" t="s">
        <v>494</v>
      </c>
      <c r="N1427" s="8" t="s">
        <v>495</v>
      </c>
      <c r="O1427" s="8" t="s">
        <v>681</v>
      </c>
    </row>
    <row r="1428" spans="1:15" ht="15.5" hidden="1" x14ac:dyDescent="0.35">
      <c r="A1428" s="8" t="s">
        <v>677</v>
      </c>
      <c r="B1428" s="8" t="s">
        <v>678</v>
      </c>
      <c r="C1428" s="9" t="s">
        <v>633</v>
      </c>
      <c r="D1428" s="8" t="s">
        <v>273</v>
      </c>
      <c r="E1428" s="8">
        <v>6110</v>
      </c>
      <c r="F1428" s="8" t="s">
        <v>490</v>
      </c>
      <c r="G1428" s="9" t="s">
        <v>679</v>
      </c>
      <c r="H1428" s="8" t="s">
        <v>680</v>
      </c>
      <c r="I1428" s="8">
        <v>2011</v>
      </c>
      <c r="J1428" s="8">
        <v>2011</v>
      </c>
      <c r="K1428" s="8" t="s">
        <v>493</v>
      </c>
      <c r="L1428" s="8">
        <v>11.162963</v>
      </c>
      <c r="M1428" s="8" t="s">
        <v>494</v>
      </c>
      <c r="N1428" s="8" t="s">
        <v>495</v>
      </c>
      <c r="O1428" s="8" t="s">
        <v>681</v>
      </c>
    </row>
    <row r="1429" spans="1:15" ht="15.5" hidden="1" x14ac:dyDescent="0.35">
      <c r="A1429" s="8" t="s">
        <v>677</v>
      </c>
      <c r="B1429" s="8" t="s">
        <v>678</v>
      </c>
      <c r="C1429" s="9" t="s">
        <v>633</v>
      </c>
      <c r="D1429" s="8" t="s">
        <v>273</v>
      </c>
      <c r="E1429" s="8">
        <v>6110</v>
      </c>
      <c r="F1429" s="8" t="s">
        <v>490</v>
      </c>
      <c r="G1429" s="9" t="s">
        <v>679</v>
      </c>
      <c r="H1429" s="8" t="s">
        <v>680</v>
      </c>
      <c r="I1429" s="8">
        <v>2012</v>
      </c>
      <c r="J1429" s="8">
        <v>2012</v>
      </c>
      <c r="K1429" s="8" t="s">
        <v>493</v>
      </c>
      <c r="L1429" s="8">
        <v>10.459258999999999</v>
      </c>
      <c r="M1429" s="8" t="s">
        <v>494</v>
      </c>
      <c r="N1429" s="8" t="s">
        <v>495</v>
      </c>
      <c r="O1429" s="8" t="s">
        <v>681</v>
      </c>
    </row>
    <row r="1430" spans="1:15" ht="15.5" hidden="1" x14ac:dyDescent="0.35">
      <c r="A1430" s="8" t="s">
        <v>677</v>
      </c>
      <c r="B1430" s="8" t="s">
        <v>678</v>
      </c>
      <c r="C1430" s="9" t="s">
        <v>633</v>
      </c>
      <c r="D1430" s="8" t="s">
        <v>273</v>
      </c>
      <c r="E1430" s="8">
        <v>6110</v>
      </c>
      <c r="F1430" s="8" t="s">
        <v>490</v>
      </c>
      <c r="G1430" s="9" t="s">
        <v>679</v>
      </c>
      <c r="H1430" s="8" t="s">
        <v>680</v>
      </c>
      <c r="I1430" s="8">
        <v>2013</v>
      </c>
      <c r="J1430" s="8">
        <v>2013</v>
      </c>
      <c r="K1430" s="8" t="s">
        <v>493</v>
      </c>
      <c r="L1430" s="8">
        <v>9.9555559999999996</v>
      </c>
      <c r="M1430" s="8" t="s">
        <v>494</v>
      </c>
      <c r="N1430" s="8" t="s">
        <v>495</v>
      </c>
      <c r="O1430" s="8" t="s">
        <v>681</v>
      </c>
    </row>
    <row r="1431" spans="1:15" ht="15.5" hidden="1" x14ac:dyDescent="0.35">
      <c r="A1431" s="8" t="s">
        <v>677</v>
      </c>
      <c r="B1431" s="8" t="s">
        <v>678</v>
      </c>
      <c r="C1431" s="9" t="s">
        <v>633</v>
      </c>
      <c r="D1431" s="8" t="s">
        <v>273</v>
      </c>
      <c r="E1431" s="8">
        <v>6110</v>
      </c>
      <c r="F1431" s="8" t="s">
        <v>490</v>
      </c>
      <c r="G1431" s="9" t="s">
        <v>679</v>
      </c>
      <c r="H1431" s="8" t="s">
        <v>680</v>
      </c>
      <c r="I1431" s="8">
        <v>2014</v>
      </c>
      <c r="J1431" s="8">
        <v>2014</v>
      </c>
      <c r="K1431" s="8" t="s">
        <v>493</v>
      </c>
      <c r="L1431" s="8">
        <v>9.8259260000000008</v>
      </c>
      <c r="M1431" s="8" t="s">
        <v>494</v>
      </c>
      <c r="N1431" s="8" t="s">
        <v>495</v>
      </c>
      <c r="O1431" s="8" t="s">
        <v>681</v>
      </c>
    </row>
    <row r="1432" spans="1:15" ht="15.5" hidden="1" x14ac:dyDescent="0.35">
      <c r="A1432" s="8" t="s">
        <v>677</v>
      </c>
      <c r="B1432" s="8" t="s">
        <v>678</v>
      </c>
      <c r="C1432" s="9" t="s">
        <v>633</v>
      </c>
      <c r="D1432" s="8" t="s">
        <v>273</v>
      </c>
      <c r="E1432" s="8">
        <v>6110</v>
      </c>
      <c r="F1432" s="8" t="s">
        <v>490</v>
      </c>
      <c r="G1432" s="9" t="s">
        <v>679</v>
      </c>
      <c r="H1432" s="8" t="s">
        <v>680</v>
      </c>
      <c r="I1432" s="8">
        <v>2015</v>
      </c>
      <c r="J1432" s="8">
        <v>2015</v>
      </c>
      <c r="K1432" s="8" t="s">
        <v>493</v>
      </c>
      <c r="L1432" s="8">
        <v>9.5074070000000006</v>
      </c>
      <c r="M1432" s="8" t="s">
        <v>494</v>
      </c>
      <c r="N1432" s="8" t="s">
        <v>495</v>
      </c>
      <c r="O1432" s="8" t="s">
        <v>681</v>
      </c>
    </row>
    <row r="1433" spans="1:15" ht="15.5" hidden="1" x14ac:dyDescent="0.35">
      <c r="A1433" s="8" t="s">
        <v>677</v>
      </c>
      <c r="B1433" s="8" t="s">
        <v>678</v>
      </c>
      <c r="C1433" s="9" t="s">
        <v>633</v>
      </c>
      <c r="D1433" s="8" t="s">
        <v>273</v>
      </c>
      <c r="E1433" s="8">
        <v>6110</v>
      </c>
      <c r="F1433" s="8" t="s">
        <v>490</v>
      </c>
      <c r="G1433" s="9" t="s">
        <v>679</v>
      </c>
      <c r="H1433" s="8" t="s">
        <v>680</v>
      </c>
      <c r="I1433" s="8">
        <v>2016</v>
      </c>
      <c r="J1433" s="8">
        <v>2016</v>
      </c>
      <c r="K1433" s="8" t="s">
        <v>493</v>
      </c>
      <c r="L1433" s="8">
        <v>8.7962959999999999</v>
      </c>
      <c r="M1433" s="8" t="s">
        <v>494</v>
      </c>
      <c r="N1433" s="8" t="s">
        <v>495</v>
      </c>
      <c r="O1433" s="8" t="s">
        <v>681</v>
      </c>
    </row>
    <row r="1434" spans="1:15" ht="15.5" hidden="1" x14ac:dyDescent="0.35">
      <c r="A1434" s="8" t="s">
        <v>677</v>
      </c>
      <c r="B1434" s="8" t="s">
        <v>678</v>
      </c>
      <c r="C1434" s="9" t="s">
        <v>633</v>
      </c>
      <c r="D1434" s="8" t="s">
        <v>273</v>
      </c>
      <c r="E1434" s="8">
        <v>6110</v>
      </c>
      <c r="F1434" s="8" t="s">
        <v>490</v>
      </c>
      <c r="G1434" s="9" t="s">
        <v>679</v>
      </c>
      <c r="H1434" s="8" t="s">
        <v>680</v>
      </c>
      <c r="I1434" s="8">
        <v>2017</v>
      </c>
      <c r="J1434" s="8">
        <v>2017</v>
      </c>
      <c r="K1434" s="8" t="s">
        <v>493</v>
      </c>
      <c r="L1434" s="8">
        <v>11.059259000000001</v>
      </c>
      <c r="M1434" s="8" t="s">
        <v>494</v>
      </c>
      <c r="N1434" s="8" t="s">
        <v>495</v>
      </c>
      <c r="O1434" s="8" t="s">
        <v>681</v>
      </c>
    </row>
    <row r="1435" spans="1:15" ht="15.5" hidden="1" x14ac:dyDescent="0.35">
      <c r="A1435" s="8" t="s">
        <v>677</v>
      </c>
      <c r="B1435" s="8" t="s">
        <v>678</v>
      </c>
      <c r="C1435" s="9" t="s">
        <v>633</v>
      </c>
      <c r="D1435" s="8" t="s">
        <v>273</v>
      </c>
      <c r="E1435" s="8">
        <v>6110</v>
      </c>
      <c r="F1435" s="8" t="s">
        <v>490</v>
      </c>
      <c r="G1435" s="9" t="s">
        <v>679</v>
      </c>
      <c r="H1435" s="8" t="s">
        <v>680</v>
      </c>
      <c r="I1435" s="8">
        <v>2018</v>
      </c>
      <c r="J1435" s="8">
        <v>2018</v>
      </c>
      <c r="K1435" s="8" t="s">
        <v>493</v>
      </c>
      <c r="L1435" s="8">
        <v>11.666667</v>
      </c>
      <c r="M1435" s="8" t="s">
        <v>494</v>
      </c>
      <c r="N1435" s="8" t="s">
        <v>495</v>
      </c>
      <c r="O1435" s="8" t="s">
        <v>681</v>
      </c>
    </row>
    <row r="1436" spans="1:15" ht="15.5" hidden="1" x14ac:dyDescent="0.35">
      <c r="A1436" s="8" t="s">
        <v>677</v>
      </c>
      <c r="B1436" s="8" t="s">
        <v>678</v>
      </c>
      <c r="C1436" s="9" t="s">
        <v>634</v>
      </c>
      <c r="D1436" s="8" t="s">
        <v>635</v>
      </c>
      <c r="E1436" s="8">
        <v>6110</v>
      </c>
      <c r="F1436" s="8" t="s">
        <v>490</v>
      </c>
      <c r="G1436" s="9" t="s">
        <v>679</v>
      </c>
      <c r="H1436" s="8" t="s">
        <v>680</v>
      </c>
      <c r="I1436" s="8">
        <v>2010</v>
      </c>
      <c r="J1436" s="8">
        <v>2010</v>
      </c>
      <c r="K1436" s="8" t="s">
        <v>493</v>
      </c>
      <c r="L1436" s="8">
        <v>30.612013999999999</v>
      </c>
      <c r="M1436" s="8" t="s">
        <v>494</v>
      </c>
      <c r="N1436" s="8" t="s">
        <v>495</v>
      </c>
      <c r="O1436" s="8" t="s">
        <v>681</v>
      </c>
    </row>
    <row r="1437" spans="1:15" ht="15.5" hidden="1" x14ac:dyDescent="0.35">
      <c r="A1437" s="8" t="s">
        <v>677</v>
      </c>
      <c r="B1437" s="8" t="s">
        <v>678</v>
      </c>
      <c r="C1437" s="9" t="s">
        <v>634</v>
      </c>
      <c r="D1437" s="8" t="s">
        <v>635</v>
      </c>
      <c r="E1437" s="8">
        <v>6110</v>
      </c>
      <c r="F1437" s="8" t="s">
        <v>490</v>
      </c>
      <c r="G1437" s="9" t="s">
        <v>679</v>
      </c>
      <c r="H1437" s="8" t="s">
        <v>680</v>
      </c>
      <c r="I1437" s="8">
        <v>2011</v>
      </c>
      <c r="J1437" s="8">
        <v>2011</v>
      </c>
      <c r="K1437" s="8" t="s">
        <v>493</v>
      </c>
      <c r="L1437" s="8">
        <v>26.827992999999999</v>
      </c>
      <c r="M1437" s="8" t="s">
        <v>494</v>
      </c>
      <c r="N1437" s="8" t="s">
        <v>495</v>
      </c>
      <c r="O1437" s="8" t="s">
        <v>681</v>
      </c>
    </row>
    <row r="1438" spans="1:15" ht="15.5" hidden="1" x14ac:dyDescent="0.35">
      <c r="A1438" s="8" t="s">
        <v>677</v>
      </c>
      <c r="B1438" s="8" t="s">
        <v>678</v>
      </c>
      <c r="C1438" s="9" t="s">
        <v>634</v>
      </c>
      <c r="D1438" s="8" t="s">
        <v>635</v>
      </c>
      <c r="E1438" s="8">
        <v>6110</v>
      </c>
      <c r="F1438" s="8" t="s">
        <v>490</v>
      </c>
      <c r="G1438" s="9" t="s">
        <v>679</v>
      </c>
      <c r="H1438" s="8" t="s">
        <v>680</v>
      </c>
      <c r="I1438" s="8">
        <v>2012</v>
      </c>
      <c r="J1438" s="8">
        <v>2012</v>
      </c>
      <c r="K1438" s="8" t="s">
        <v>493</v>
      </c>
      <c r="L1438" s="8">
        <v>27.726306999999998</v>
      </c>
      <c r="M1438" s="8" t="s">
        <v>494</v>
      </c>
      <c r="N1438" s="8" t="s">
        <v>495</v>
      </c>
      <c r="O1438" s="8" t="s">
        <v>681</v>
      </c>
    </row>
    <row r="1439" spans="1:15" ht="15.5" hidden="1" x14ac:dyDescent="0.35">
      <c r="A1439" s="8" t="s">
        <v>677</v>
      </c>
      <c r="B1439" s="8" t="s">
        <v>678</v>
      </c>
      <c r="C1439" s="9" t="s">
        <v>634</v>
      </c>
      <c r="D1439" s="8" t="s">
        <v>635</v>
      </c>
      <c r="E1439" s="8">
        <v>6110</v>
      </c>
      <c r="F1439" s="8" t="s">
        <v>490</v>
      </c>
      <c r="G1439" s="9" t="s">
        <v>679</v>
      </c>
      <c r="H1439" s="8" t="s">
        <v>680</v>
      </c>
      <c r="I1439" s="8">
        <v>2013</v>
      </c>
      <c r="J1439" s="8">
        <v>2013</v>
      </c>
      <c r="K1439" s="8" t="s">
        <v>493</v>
      </c>
      <c r="L1439" s="8">
        <v>31.948395000000001</v>
      </c>
      <c r="M1439" s="8" t="s">
        <v>494</v>
      </c>
      <c r="N1439" s="8" t="s">
        <v>495</v>
      </c>
      <c r="O1439" s="8" t="s">
        <v>681</v>
      </c>
    </row>
    <row r="1440" spans="1:15" ht="15.5" hidden="1" x14ac:dyDescent="0.35">
      <c r="A1440" s="8" t="s">
        <v>677</v>
      </c>
      <c r="B1440" s="8" t="s">
        <v>678</v>
      </c>
      <c r="C1440" s="9" t="s">
        <v>634</v>
      </c>
      <c r="D1440" s="8" t="s">
        <v>635</v>
      </c>
      <c r="E1440" s="8">
        <v>6110</v>
      </c>
      <c r="F1440" s="8" t="s">
        <v>490</v>
      </c>
      <c r="G1440" s="9" t="s">
        <v>679</v>
      </c>
      <c r="H1440" s="8" t="s">
        <v>680</v>
      </c>
      <c r="I1440" s="8">
        <v>2014</v>
      </c>
      <c r="J1440" s="8">
        <v>2014</v>
      </c>
      <c r="K1440" s="8" t="s">
        <v>493</v>
      </c>
      <c r="L1440" s="8">
        <v>28.876327</v>
      </c>
      <c r="M1440" s="8" t="s">
        <v>494</v>
      </c>
      <c r="N1440" s="8" t="s">
        <v>495</v>
      </c>
      <c r="O1440" s="8" t="s">
        <v>681</v>
      </c>
    </row>
    <row r="1441" spans="1:15" ht="15.5" hidden="1" x14ac:dyDescent="0.35">
      <c r="A1441" s="8" t="s">
        <v>677</v>
      </c>
      <c r="B1441" s="8" t="s">
        <v>678</v>
      </c>
      <c r="C1441" s="9" t="s">
        <v>634</v>
      </c>
      <c r="D1441" s="8" t="s">
        <v>635</v>
      </c>
      <c r="E1441" s="8">
        <v>6110</v>
      </c>
      <c r="F1441" s="8" t="s">
        <v>490</v>
      </c>
      <c r="G1441" s="9" t="s">
        <v>679</v>
      </c>
      <c r="H1441" s="8" t="s">
        <v>680</v>
      </c>
      <c r="I1441" s="8">
        <v>2015</v>
      </c>
      <c r="J1441" s="8">
        <v>2015</v>
      </c>
      <c r="K1441" s="8" t="s">
        <v>493</v>
      </c>
      <c r="L1441" s="8">
        <v>30.260023</v>
      </c>
      <c r="M1441" s="8" t="s">
        <v>494</v>
      </c>
      <c r="N1441" s="8" t="s">
        <v>495</v>
      </c>
      <c r="O1441" s="8" t="s">
        <v>681</v>
      </c>
    </row>
    <row r="1442" spans="1:15" ht="15.5" hidden="1" x14ac:dyDescent="0.35">
      <c r="A1442" s="8" t="s">
        <v>677</v>
      </c>
      <c r="B1442" s="8" t="s">
        <v>678</v>
      </c>
      <c r="C1442" s="9" t="s">
        <v>634</v>
      </c>
      <c r="D1442" s="8" t="s">
        <v>635</v>
      </c>
      <c r="E1442" s="8">
        <v>6110</v>
      </c>
      <c r="F1442" s="8" t="s">
        <v>490</v>
      </c>
      <c r="G1442" s="9" t="s">
        <v>679</v>
      </c>
      <c r="H1442" s="8" t="s">
        <v>680</v>
      </c>
      <c r="I1442" s="8">
        <v>2016</v>
      </c>
      <c r="J1442" s="8">
        <v>2016</v>
      </c>
      <c r="K1442" s="8" t="s">
        <v>493</v>
      </c>
      <c r="L1442" s="8">
        <v>29.989059000000001</v>
      </c>
      <c r="M1442" s="8" t="s">
        <v>494</v>
      </c>
      <c r="N1442" s="8" t="s">
        <v>495</v>
      </c>
      <c r="O1442" s="8" t="s">
        <v>681</v>
      </c>
    </row>
    <row r="1443" spans="1:15" ht="15.5" hidden="1" x14ac:dyDescent="0.35">
      <c r="A1443" s="8" t="s">
        <v>677</v>
      </c>
      <c r="B1443" s="8" t="s">
        <v>678</v>
      </c>
      <c r="C1443" s="9" t="s">
        <v>634</v>
      </c>
      <c r="D1443" s="8" t="s">
        <v>635</v>
      </c>
      <c r="E1443" s="8">
        <v>6110</v>
      </c>
      <c r="F1443" s="8" t="s">
        <v>490</v>
      </c>
      <c r="G1443" s="9" t="s">
        <v>679</v>
      </c>
      <c r="H1443" s="8" t="s">
        <v>680</v>
      </c>
      <c r="I1443" s="8">
        <v>2017</v>
      </c>
      <c r="J1443" s="8">
        <v>2017</v>
      </c>
      <c r="K1443" s="8" t="s">
        <v>493</v>
      </c>
      <c r="L1443" s="8">
        <v>27.085937999999999</v>
      </c>
      <c r="M1443" s="8" t="s">
        <v>494</v>
      </c>
      <c r="N1443" s="8" t="s">
        <v>495</v>
      </c>
      <c r="O1443" s="8" t="s">
        <v>681</v>
      </c>
    </row>
    <row r="1444" spans="1:15" ht="15.5" hidden="1" x14ac:dyDescent="0.35">
      <c r="A1444" s="8" t="s">
        <v>677</v>
      </c>
      <c r="B1444" s="8" t="s">
        <v>678</v>
      </c>
      <c r="C1444" s="9" t="s">
        <v>634</v>
      </c>
      <c r="D1444" s="8" t="s">
        <v>635</v>
      </c>
      <c r="E1444" s="8">
        <v>6110</v>
      </c>
      <c r="F1444" s="8" t="s">
        <v>490</v>
      </c>
      <c r="G1444" s="9" t="s">
        <v>679</v>
      </c>
      <c r="H1444" s="8" t="s">
        <v>680</v>
      </c>
      <c r="I1444" s="8">
        <v>2018</v>
      </c>
      <c r="J1444" s="8">
        <v>2018</v>
      </c>
      <c r="K1444" s="8" t="s">
        <v>493</v>
      </c>
      <c r="L1444" s="8">
        <v>29.759194000000001</v>
      </c>
      <c r="M1444" s="8" t="s">
        <v>494</v>
      </c>
      <c r="N1444" s="8" t="s">
        <v>495</v>
      </c>
      <c r="O1444" s="8" t="s">
        <v>681</v>
      </c>
    </row>
    <row r="1445" spans="1:15" ht="15.5" hidden="1" x14ac:dyDescent="0.35">
      <c r="A1445" s="8" t="s">
        <v>677</v>
      </c>
      <c r="B1445" s="8" t="s">
        <v>678</v>
      </c>
      <c r="C1445" s="9" t="s">
        <v>636</v>
      </c>
      <c r="D1445" s="8" t="s">
        <v>275</v>
      </c>
      <c r="E1445" s="8">
        <v>6110</v>
      </c>
      <c r="F1445" s="8" t="s">
        <v>490</v>
      </c>
      <c r="G1445" s="9" t="s">
        <v>679</v>
      </c>
      <c r="H1445" s="8" t="s">
        <v>680</v>
      </c>
      <c r="I1445" s="8">
        <v>2010</v>
      </c>
      <c r="J1445" s="8">
        <v>2010</v>
      </c>
      <c r="K1445" s="8" t="s">
        <v>493</v>
      </c>
      <c r="L1445" s="8">
        <v>41.41037</v>
      </c>
      <c r="M1445" s="8" t="s">
        <v>494</v>
      </c>
      <c r="N1445" s="8" t="s">
        <v>495</v>
      </c>
      <c r="O1445" s="8" t="s">
        <v>681</v>
      </c>
    </row>
    <row r="1446" spans="1:15" ht="15.5" hidden="1" x14ac:dyDescent="0.35">
      <c r="A1446" s="8" t="s">
        <v>677</v>
      </c>
      <c r="B1446" s="8" t="s">
        <v>678</v>
      </c>
      <c r="C1446" s="9" t="s">
        <v>636</v>
      </c>
      <c r="D1446" s="8" t="s">
        <v>275</v>
      </c>
      <c r="E1446" s="8">
        <v>6110</v>
      </c>
      <c r="F1446" s="8" t="s">
        <v>490</v>
      </c>
      <c r="G1446" s="9" t="s">
        <v>679</v>
      </c>
      <c r="H1446" s="8" t="s">
        <v>680</v>
      </c>
      <c r="I1446" s="8">
        <v>2011</v>
      </c>
      <c r="J1446" s="8">
        <v>2011</v>
      </c>
      <c r="K1446" s="8" t="s">
        <v>493</v>
      </c>
      <c r="L1446" s="8">
        <v>43.007407000000001</v>
      </c>
      <c r="M1446" s="8" t="s">
        <v>494</v>
      </c>
      <c r="N1446" s="8" t="s">
        <v>495</v>
      </c>
      <c r="O1446" s="8" t="s">
        <v>681</v>
      </c>
    </row>
    <row r="1447" spans="1:15" ht="15.5" hidden="1" x14ac:dyDescent="0.35">
      <c r="A1447" s="8" t="s">
        <v>677</v>
      </c>
      <c r="B1447" s="8" t="s">
        <v>678</v>
      </c>
      <c r="C1447" s="9" t="s">
        <v>636</v>
      </c>
      <c r="D1447" s="8" t="s">
        <v>275</v>
      </c>
      <c r="E1447" s="8">
        <v>6110</v>
      </c>
      <c r="F1447" s="8" t="s">
        <v>490</v>
      </c>
      <c r="G1447" s="9" t="s">
        <v>679</v>
      </c>
      <c r="H1447" s="8" t="s">
        <v>680</v>
      </c>
      <c r="I1447" s="8">
        <v>2012</v>
      </c>
      <c r="J1447" s="8">
        <v>2012</v>
      </c>
      <c r="K1447" s="8" t="s">
        <v>493</v>
      </c>
      <c r="L1447" s="8">
        <v>42.704444000000002</v>
      </c>
      <c r="M1447" s="8" t="s">
        <v>494</v>
      </c>
      <c r="N1447" s="8" t="s">
        <v>495</v>
      </c>
      <c r="O1447" s="8" t="s">
        <v>681</v>
      </c>
    </row>
    <row r="1448" spans="1:15" ht="15.5" hidden="1" x14ac:dyDescent="0.35">
      <c r="A1448" s="8" t="s">
        <v>677</v>
      </c>
      <c r="B1448" s="8" t="s">
        <v>678</v>
      </c>
      <c r="C1448" s="9" t="s">
        <v>636</v>
      </c>
      <c r="D1448" s="8" t="s">
        <v>275</v>
      </c>
      <c r="E1448" s="8">
        <v>6110</v>
      </c>
      <c r="F1448" s="8" t="s">
        <v>490</v>
      </c>
      <c r="G1448" s="9" t="s">
        <v>679</v>
      </c>
      <c r="H1448" s="8" t="s">
        <v>680</v>
      </c>
      <c r="I1448" s="8">
        <v>2013</v>
      </c>
      <c r="J1448" s="8">
        <v>2013</v>
      </c>
      <c r="K1448" s="8" t="s">
        <v>493</v>
      </c>
      <c r="L1448" s="8">
        <v>46.737777999999999</v>
      </c>
      <c r="M1448" s="8" t="s">
        <v>494</v>
      </c>
      <c r="N1448" s="8" t="s">
        <v>495</v>
      </c>
      <c r="O1448" s="8" t="s">
        <v>681</v>
      </c>
    </row>
    <row r="1449" spans="1:15" ht="15.5" hidden="1" x14ac:dyDescent="0.35">
      <c r="A1449" s="8" t="s">
        <v>677</v>
      </c>
      <c r="B1449" s="8" t="s">
        <v>678</v>
      </c>
      <c r="C1449" s="9" t="s">
        <v>636</v>
      </c>
      <c r="D1449" s="8" t="s">
        <v>275</v>
      </c>
      <c r="E1449" s="8">
        <v>6110</v>
      </c>
      <c r="F1449" s="8" t="s">
        <v>490</v>
      </c>
      <c r="G1449" s="9" t="s">
        <v>679</v>
      </c>
      <c r="H1449" s="8" t="s">
        <v>680</v>
      </c>
      <c r="I1449" s="8">
        <v>2014</v>
      </c>
      <c r="J1449" s="8">
        <v>2014</v>
      </c>
      <c r="K1449" s="8" t="s">
        <v>493</v>
      </c>
      <c r="L1449" s="8">
        <v>48.077778000000002</v>
      </c>
      <c r="M1449" s="8" t="s">
        <v>494</v>
      </c>
      <c r="N1449" s="8" t="s">
        <v>495</v>
      </c>
      <c r="O1449" s="8" t="s">
        <v>681</v>
      </c>
    </row>
    <row r="1450" spans="1:15" ht="15.5" hidden="1" x14ac:dyDescent="0.35">
      <c r="A1450" s="8" t="s">
        <v>677</v>
      </c>
      <c r="B1450" s="8" t="s">
        <v>678</v>
      </c>
      <c r="C1450" s="9" t="s">
        <v>636</v>
      </c>
      <c r="D1450" s="8" t="s">
        <v>275</v>
      </c>
      <c r="E1450" s="8">
        <v>6110</v>
      </c>
      <c r="F1450" s="8" t="s">
        <v>490</v>
      </c>
      <c r="G1450" s="9" t="s">
        <v>679</v>
      </c>
      <c r="H1450" s="8" t="s">
        <v>680</v>
      </c>
      <c r="I1450" s="8">
        <v>2015</v>
      </c>
      <c r="J1450" s="8">
        <v>2015</v>
      </c>
      <c r="K1450" s="8" t="s">
        <v>493</v>
      </c>
      <c r="L1450" s="8">
        <v>47.114815</v>
      </c>
      <c r="M1450" s="8" t="s">
        <v>494</v>
      </c>
      <c r="N1450" s="8" t="s">
        <v>495</v>
      </c>
      <c r="O1450" s="8" t="s">
        <v>681</v>
      </c>
    </row>
    <row r="1451" spans="1:15" ht="15.5" hidden="1" x14ac:dyDescent="0.35">
      <c r="A1451" s="8" t="s">
        <v>677</v>
      </c>
      <c r="B1451" s="8" t="s">
        <v>678</v>
      </c>
      <c r="C1451" s="9" t="s">
        <v>636</v>
      </c>
      <c r="D1451" s="8" t="s">
        <v>275</v>
      </c>
      <c r="E1451" s="8">
        <v>6110</v>
      </c>
      <c r="F1451" s="8" t="s">
        <v>490</v>
      </c>
      <c r="G1451" s="9" t="s">
        <v>679</v>
      </c>
      <c r="H1451" s="8" t="s">
        <v>680</v>
      </c>
      <c r="I1451" s="8">
        <v>2016</v>
      </c>
      <c r="J1451" s="8">
        <v>2016</v>
      </c>
      <c r="K1451" s="8" t="s">
        <v>493</v>
      </c>
      <c r="L1451" s="8">
        <v>53.314815000000003</v>
      </c>
      <c r="M1451" s="8" t="s">
        <v>494</v>
      </c>
      <c r="N1451" s="8" t="s">
        <v>495</v>
      </c>
      <c r="O1451" s="8" t="s">
        <v>681</v>
      </c>
    </row>
    <row r="1452" spans="1:15" ht="15.5" hidden="1" x14ac:dyDescent="0.35">
      <c r="A1452" s="8" t="s">
        <v>677</v>
      </c>
      <c r="B1452" s="8" t="s">
        <v>678</v>
      </c>
      <c r="C1452" s="9" t="s">
        <v>636</v>
      </c>
      <c r="D1452" s="8" t="s">
        <v>275</v>
      </c>
      <c r="E1452" s="8">
        <v>6110</v>
      </c>
      <c r="F1452" s="8" t="s">
        <v>490</v>
      </c>
      <c r="G1452" s="9" t="s">
        <v>679</v>
      </c>
      <c r="H1452" s="8" t="s">
        <v>680</v>
      </c>
      <c r="I1452" s="8">
        <v>2017</v>
      </c>
      <c r="J1452" s="8">
        <v>2017</v>
      </c>
      <c r="K1452" s="8" t="s">
        <v>493</v>
      </c>
      <c r="L1452" s="8">
        <v>54.925925999999997</v>
      </c>
      <c r="M1452" s="8" t="s">
        <v>494</v>
      </c>
      <c r="N1452" s="8" t="s">
        <v>495</v>
      </c>
      <c r="O1452" s="8" t="s">
        <v>681</v>
      </c>
    </row>
    <row r="1453" spans="1:15" ht="15.5" hidden="1" x14ac:dyDescent="0.35">
      <c r="A1453" s="8" t="s">
        <v>677</v>
      </c>
      <c r="B1453" s="8" t="s">
        <v>678</v>
      </c>
      <c r="C1453" s="9" t="s">
        <v>636</v>
      </c>
      <c r="D1453" s="8" t="s">
        <v>275</v>
      </c>
      <c r="E1453" s="8">
        <v>6110</v>
      </c>
      <c r="F1453" s="8" t="s">
        <v>490</v>
      </c>
      <c r="G1453" s="9" t="s">
        <v>679</v>
      </c>
      <c r="H1453" s="8" t="s">
        <v>680</v>
      </c>
      <c r="I1453" s="8">
        <v>2018</v>
      </c>
      <c r="J1453" s="8">
        <v>2018</v>
      </c>
      <c r="K1453" s="8" t="s">
        <v>493</v>
      </c>
      <c r="L1453" s="8">
        <v>58.751852</v>
      </c>
      <c r="M1453" s="8" t="s">
        <v>494</v>
      </c>
      <c r="N1453" s="8" t="s">
        <v>495</v>
      </c>
      <c r="O1453" s="8" t="s">
        <v>681</v>
      </c>
    </row>
    <row r="1454" spans="1:15" ht="15.5" hidden="1" x14ac:dyDescent="0.35">
      <c r="A1454" s="8" t="s">
        <v>677</v>
      </c>
      <c r="B1454" s="8" t="s">
        <v>678</v>
      </c>
      <c r="C1454" s="9" t="s">
        <v>637</v>
      </c>
      <c r="D1454" s="8" t="s">
        <v>277</v>
      </c>
      <c r="E1454" s="8">
        <v>6110</v>
      </c>
      <c r="F1454" s="8" t="s">
        <v>490</v>
      </c>
      <c r="G1454" s="9" t="s">
        <v>679</v>
      </c>
      <c r="H1454" s="8" t="s">
        <v>680</v>
      </c>
      <c r="I1454" s="8">
        <v>2010</v>
      </c>
      <c r="J1454" s="8">
        <v>2010</v>
      </c>
      <c r="K1454" s="8" t="s">
        <v>493</v>
      </c>
      <c r="L1454" s="8">
        <v>62.876030999999998</v>
      </c>
      <c r="M1454" s="8" t="s">
        <v>494</v>
      </c>
      <c r="N1454" s="8" t="s">
        <v>495</v>
      </c>
      <c r="O1454" s="8" t="s">
        <v>681</v>
      </c>
    </row>
    <row r="1455" spans="1:15" ht="15.5" hidden="1" x14ac:dyDescent="0.35">
      <c r="A1455" s="8" t="s">
        <v>677</v>
      </c>
      <c r="B1455" s="8" t="s">
        <v>678</v>
      </c>
      <c r="C1455" s="9" t="s">
        <v>637</v>
      </c>
      <c r="D1455" s="8" t="s">
        <v>277</v>
      </c>
      <c r="E1455" s="8">
        <v>6110</v>
      </c>
      <c r="F1455" s="8" t="s">
        <v>490</v>
      </c>
      <c r="G1455" s="9" t="s">
        <v>679</v>
      </c>
      <c r="H1455" s="8" t="s">
        <v>680</v>
      </c>
      <c r="I1455" s="8">
        <v>2011</v>
      </c>
      <c r="J1455" s="8">
        <v>2011</v>
      </c>
      <c r="K1455" s="8" t="s">
        <v>493</v>
      </c>
      <c r="L1455" s="8">
        <v>67.330685000000003</v>
      </c>
      <c r="M1455" s="8" t="s">
        <v>494</v>
      </c>
      <c r="N1455" s="8" t="s">
        <v>495</v>
      </c>
      <c r="O1455" s="8" t="s">
        <v>681</v>
      </c>
    </row>
    <row r="1456" spans="1:15" ht="15.5" hidden="1" x14ac:dyDescent="0.35">
      <c r="A1456" s="8" t="s">
        <v>677</v>
      </c>
      <c r="B1456" s="8" t="s">
        <v>678</v>
      </c>
      <c r="C1456" s="9" t="s">
        <v>637</v>
      </c>
      <c r="D1456" s="8" t="s">
        <v>277</v>
      </c>
      <c r="E1456" s="8">
        <v>6110</v>
      </c>
      <c r="F1456" s="8" t="s">
        <v>490</v>
      </c>
      <c r="G1456" s="9" t="s">
        <v>679</v>
      </c>
      <c r="H1456" s="8" t="s">
        <v>680</v>
      </c>
      <c r="I1456" s="8">
        <v>2012</v>
      </c>
      <c r="J1456" s="8">
        <v>2012</v>
      </c>
      <c r="K1456" s="8" t="s">
        <v>493</v>
      </c>
      <c r="L1456" s="8">
        <v>69.221851000000001</v>
      </c>
      <c r="M1456" s="8" t="s">
        <v>494</v>
      </c>
      <c r="N1456" s="8" t="s">
        <v>495</v>
      </c>
      <c r="O1456" s="8" t="s">
        <v>681</v>
      </c>
    </row>
    <row r="1457" spans="1:15" ht="15.5" hidden="1" x14ac:dyDescent="0.35">
      <c r="A1457" s="8" t="s">
        <v>677</v>
      </c>
      <c r="B1457" s="8" t="s">
        <v>678</v>
      </c>
      <c r="C1457" s="9" t="s">
        <v>637</v>
      </c>
      <c r="D1457" s="8" t="s">
        <v>277</v>
      </c>
      <c r="E1457" s="8">
        <v>6110</v>
      </c>
      <c r="F1457" s="8" t="s">
        <v>490</v>
      </c>
      <c r="G1457" s="9" t="s">
        <v>679</v>
      </c>
      <c r="H1457" s="8" t="s">
        <v>680</v>
      </c>
      <c r="I1457" s="8">
        <v>2013</v>
      </c>
      <c r="J1457" s="8">
        <v>2013</v>
      </c>
      <c r="K1457" s="8" t="s">
        <v>493</v>
      </c>
      <c r="L1457" s="8">
        <v>79.236555999999993</v>
      </c>
      <c r="M1457" s="8" t="s">
        <v>494</v>
      </c>
      <c r="N1457" s="8" t="s">
        <v>495</v>
      </c>
      <c r="O1457" s="8" t="s">
        <v>681</v>
      </c>
    </row>
    <row r="1458" spans="1:15" ht="15.5" hidden="1" x14ac:dyDescent="0.35">
      <c r="A1458" s="8" t="s">
        <v>677</v>
      </c>
      <c r="B1458" s="8" t="s">
        <v>678</v>
      </c>
      <c r="C1458" s="9" t="s">
        <v>637</v>
      </c>
      <c r="D1458" s="8" t="s">
        <v>277</v>
      </c>
      <c r="E1458" s="8">
        <v>6110</v>
      </c>
      <c r="F1458" s="8" t="s">
        <v>490</v>
      </c>
      <c r="G1458" s="9" t="s">
        <v>679</v>
      </c>
      <c r="H1458" s="8" t="s">
        <v>680</v>
      </c>
      <c r="I1458" s="8">
        <v>2014</v>
      </c>
      <c r="J1458" s="8">
        <v>2014</v>
      </c>
      <c r="K1458" s="8" t="s">
        <v>493</v>
      </c>
      <c r="L1458" s="8">
        <v>67.145287999999994</v>
      </c>
      <c r="M1458" s="8" t="s">
        <v>494</v>
      </c>
      <c r="N1458" s="8" t="s">
        <v>495</v>
      </c>
      <c r="O1458" s="8" t="s">
        <v>681</v>
      </c>
    </row>
    <row r="1459" spans="1:15" ht="15.5" hidden="1" x14ac:dyDescent="0.35">
      <c r="A1459" s="8" t="s">
        <v>677</v>
      </c>
      <c r="B1459" s="8" t="s">
        <v>678</v>
      </c>
      <c r="C1459" s="9" t="s">
        <v>637</v>
      </c>
      <c r="D1459" s="8" t="s">
        <v>277</v>
      </c>
      <c r="E1459" s="8">
        <v>6110</v>
      </c>
      <c r="F1459" s="8" t="s">
        <v>490</v>
      </c>
      <c r="G1459" s="9" t="s">
        <v>679</v>
      </c>
      <c r="H1459" s="8" t="s">
        <v>680</v>
      </c>
      <c r="I1459" s="8">
        <v>2015</v>
      </c>
      <c r="J1459" s="8">
        <v>2015</v>
      </c>
      <c r="K1459" s="8" t="s">
        <v>493</v>
      </c>
      <c r="L1459" s="8">
        <v>69.886460999999997</v>
      </c>
      <c r="M1459" s="8" t="s">
        <v>494</v>
      </c>
      <c r="N1459" s="8" t="s">
        <v>495</v>
      </c>
      <c r="O1459" s="8" t="s">
        <v>681</v>
      </c>
    </row>
    <row r="1460" spans="1:15" ht="15.5" hidden="1" x14ac:dyDescent="0.35">
      <c r="A1460" s="8" t="s">
        <v>677</v>
      </c>
      <c r="B1460" s="8" t="s">
        <v>678</v>
      </c>
      <c r="C1460" s="9" t="s">
        <v>637</v>
      </c>
      <c r="D1460" s="8" t="s">
        <v>277</v>
      </c>
      <c r="E1460" s="8">
        <v>6110</v>
      </c>
      <c r="F1460" s="8" t="s">
        <v>490</v>
      </c>
      <c r="G1460" s="9" t="s">
        <v>679</v>
      </c>
      <c r="H1460" s="8" t="s">
        <v>680</v>
      </c>
      <c r="I1460" s="8">
        <v>2016</v>
      </c>
      <c r="J1460" s="8">
        <v>2016</v>
      </c>
      <c r="K1460" s="8" t="s">
        <v>493</v>
      </c>
      <c r="L1460" s="8">
        <v>82.598035999999993</v>
      </c>
      <c r="M1460" s="8" t="s">
        <v>494</v>
      </c>
      <c r="N1460" s="8" t="s">
        <v>495</v>
      </c>
      <c r="O1460" s="8" t="s">
        <v>681</v>
      </c>
    </row>
    <row r="1461" spans="1:15" ht="15.5" hidden="1" x14ac:dyDescent="0.35">
      <c r="A1461" s="8" t="s">
        <v>677</v>
      </c>
      <c r="B1461" s="8" t="s">
        <v>678</v>
      </c>
      <c r="C1461" s="9" t="s">
        <v>637</v>
      </c>
      <c r="D1461" s="8" t="s">
        <v>277</v>
      </c>
      <c r="E1461" s="8">
        <v>6110</v>
      </c>
      <c r="F1461" s="8" t="s">
        <v>490</v>
      </c>
      <c r="G1461" s="9" t="s">
        <v>679</v>
      </c>
      <c r="H1461" s="8" t="s">
        <v>680</v>
      </c>
      <c r="I1461" s="8">
        <v>2017</v>
      </c>
      <c r="J1461" s="8">
        <v>2017</v>
      </c>
      <c r="K1461" s="8" t="s">
        <v>493</v>
      </c>
      <c r="L1461" s="8">
        <v>84.740592000000007</v>
      </c>
      <c r="M1461" s="8" t="s">
        <v>494</v>
      </c>
      <c r="N1461" s="8" t="s">
        <v>495</v>
      </c>
      <c r="O1461" s="8" t="s">
        <v>681</v>
      </c>
    </row>
    <row r="1462" spans="1:15" ht="15.5" hidden="1" x14ac:dyDescent="0.35">
      <c r="A1462" s="8" t="s">
        <v>677</v>
      </c>
      <c r="B1462" s="8" t="s">
        <v>678</v>
      </c>
      <c r="C1462" s="9" t="s">
        <v>637</v>
      </c>
      <c r="D1462" s="8" t="s">
        <v>277</v>
      </c>
      <c r="E1462" s="8">
        <v>6110</v>
      </c>
      <c r="F1462" s="8" t="s">
        <v>490</v>
      </c>
      <c r="G1462" s="9" t="s">
        <v>679</v>
      </c>
      <c r="H1462" s="8" t="s">
        <v>680</v>
      </c>
      <c r="I1462" s="8">
        <v>2018</v>
      </c>
      <c r="J1462" s="8">
        <v>2018</v>
      </c>
      <c r="K1462" s="8" t="s">
        <v>493</v>
      </c>
      <c r="L1462" s="8">
        <v>78.680408</v>
      </c>
      <c r="M1462" s="8" t="s">
        <v>494</v>
      </c>
      <c r="N1462" s="8" t="s">
        <v>495</v>
      </c>
      <c r="O1462" s="8" t="s">
        <v>681</v>
      </c>
    </row>
    <row r="1463" spans="1:15" ht="15.5" hidden="1" x14ac:dyDescent="0.35">
      <c r="A1463" s="8" t="s">
        <v>677</v>
      </c>
      <c r="B1463" s="8" t="s">
        <v>678</v>
      </c>
      <c r="C1463" s="9" t="s">
        <v>638</v>
      </c>
      <c r="D1463" s="8" t="s">
        <v>639</v>
      </c>
      <c r="E1463" s="8">
        <v>6110</v>
      </c>
      <c r="F1463" s="8" t="s">
        <v>490</v>
      </c>
      <c r="G1463" s="9" t="s">
        <v>679</v>
      </c>
      <c r="H1463" s="8" t="s">
        <v>680</v>
      </c>
      <c r="I1463" s="8">
        <v>2010</v>
      </c>
      <c r="J1463" s="8">
        <v>2010</v>
      </c>
      <c r="K1463" s="8" t="s">
        <v>493</v>
      </c>
      <c r="L1463" s="8">
        <v>1.1919820000000001</v>
      </c>
      <c r="M1463" s="8" t="s">
        <v>494</v>
      </c>
      <c r="N1463" s="8" t="s">
        <v>495</v>
      </c>
      <c r="O1463" s="8" t="s">
        <v>681</v>
      </c>
    </row>
    <row r="1464" spans="1:15" ht="15.5" hidden="1" x14ac:dyDescent="0.35">
      <c r="A1464" s="8" t="s">
        <v>677</v>
      </c>
      <c r="B1464" s="8" t="s">
        <v>678</v>
      </c>
      <c r="C1464" s="9" t="s">
        <v>638</v>
      </c>
      <c r="D1464" s="8" t="s">
        <v>639</v>
      </c>
      <c r="E1464" s="8">
        <v>6110</v>
      </c>
      <c r="F1464" s="8" t="s">
        <v>490</v>
      </c>
      <c r="G1464" s="9" t="s">
        <v>679</v>
      </c>
      <c r="H1464" s="8" t="s">
        <v>680</v>
      </c>
      <c r="I1464" s="8">
        <v>2011</v>
      </c>
      <c r="J1464" s="8">
        <v>2011</v>
      </c>
      <c r="K1464" s="8" t="s">
        <v>493</v>
      </c>
      <c r="L1464" s="8">
        <v>1.098206</v>
      </c>
      <c r="M1464" s="8" t="s">
        <v>494</v>
      </c>
      <c r="N1464" s="8" t="s">
        <v>495</v>
      </c>
      <c r="O1464" s="8" t="s">
        <v>681</v>
      </c>
    </row>
    <row r="1465" spans="1:15" ht="15.5" hidden="1" x14ac:dyDescent="0.35">
      <c r="A1465" s="8" t="s">
        <v>677</v>
      </c>
      <c r="B1465" s="8" t="s">
        <v>678</v>
      </c>
      <c r="C1465" s="9" t="s">
        <v>638</v>
      </c>
      <c r="D1465" s="8" t="s">
        <v>639</v>
      </c>
      <c r="E1465" s="8">
        <v>6110</v>
      </c>
      <c r="F1465" s="8" t="s">
        <v>490</v>
      </c>
      <c r="G1465" s="9" t="s">
        <v>679</v>
      </c>
      <c r="H1465" s="8" t="s">
        <v>680</v>
      </c>
      <c r="I1465" s="8">
        <v>2012</v>
      </c>
      <c r="J1465" s="8">
        <v>2012</v>
      </c>
      <c r="K1465" s="8" t="s">
        <v>493</v>
      </c>
      <c r="L1465" s="8">
        <v>0.976495</v>
      </c>
      <c r="M1465" s="8" t="s">
        <v>494</v>
      </c>
      <c r="N1465" s="8" t="s">
        <v>495</v>
      </c>
      <c r="O1465" s="8" t="s">
        <v>681</v>
      </c>
    </row>
    <row r="1466" spans="1:15" ht="15.5" hidden="1" x14ac:dyDescent="0.35">
      <c r="A1466" s="8" t="s">
        <v>677</v>
      </c>
      <c r="B1466" s="8" t="s">
        <v>678</v>
      </c>
      <c r="C1466" s="9" t="s">
        <v>638</v>
      </c>
      <c r="D1466" s="8" t="s">
        <v>639</v>
      </c>
      <c r="E1466" s="8">
        <v>6110</v>
      </c>
      <c r="F1466" s="8" t="s">
        <v>490</v>
      </c>
      <c r="G1466" s="9" t="s">
        <v>679</v>
      </c>
      <c r="H1466" s="8" t="s">
        <v>680</v>
      </c>
      <c r="I1466" s="8">
        <v>2013</v>
      </c>
      <c r="J1466" s="8">
        <v>2013</v>
      </c>
      <c r="K1466" s="8" t="s">
        <v>493</v>
      </c>
      <c r="L1466" s="8">
        <v>0.87896399999999997</v>
      </c>
      <c r="M1466" s="8" t="s">
        <v>494</v>
      </c>
      <c r="N1466" s="8" t="s">
        <v>495</v>
      </c>
      <c r="O1466" s="8" t="s">
        <v>681</v>
      </c>
    </row>
    <row r="1467" spans="1:15" ht="15.5" hidden="1" x14ac:dyDescent="0.35">
      <c r="A1467" s="8" t="s">
        <v>677</v>
      </c>
      <c r="B1467" s="8" t="s">
        <v>678</v>
      </c>
      <c r="C1467" s="9" t="s">
        <v>638</v>
      </c>
      <c r="D1467" s="8" t="s">
        <v>639</v>
      </c>
      <c r="E1467" s="8">
        <v>6110</v>
      </c>
      <c r="F1467" s="8" t="s">
        <v>490</v>
      </c>
      <c r="G1467" s="9" t="s">
        <v>679</v>
      </c>
      <c r="H1467" s="8" t="s">
        <v>680</v>
      </c>
      <c r="I1467" s="8">
        <v>2014</v>
      </c>
      <c r="J1467" s="8">
        <v>2014</v>
      </c>
      <c r="K1467" s="8" t="s">
        <v>493</v>
      </c>
      <c r="L1467" s="8">
        <v>0.47497099999999998</v>
      </c>
      <c r="M1467" s="8" t="s">
        <v>494</v>
      </c>
      <c r="N1467" s="8" t="s">
        <v>495</v>
      </c>
      <c r="O1467" s="8" t="s">
        <v>681</v>
      </c>
    </row>
    <row r="1468" spans="1:15" ht="15.5" hidden="1" x14ac:dyDescent="0.35">
      <c r="A1468" s="8" t="s">
        <v>677</v>
      </c>
      <c r="B1468" s="8" t="s">
        <v>678</v>
      </c>
      <c r="C1468" s="9" t="s">
        <v>638</v>
      </c>
      <c r="D1468" s="8" t="s">
        <v>639</v>
      </c>
      <c r="E1468" s="8">
        <v>6110</v>
      </c>
      <c r="F1468" s="8" t="s">
        <v>490</v>
      </c>
      <c r="G1468" s="9" t="s">
        <v>679</v>
      </c>
      <c r="H1468" s="8" t="s">
        <v>680</v>
      </c>
      <c r="I1468" s="8">
        <v>2015</v>
      </c>
      <c r="J1468" s="8">
        <v>2015</v>
      </c>
      <c r="K1468" s="8" t="s">
        <v>493</v>
      </c>
      <c r="L1468" s="8">
        <v>0.28453299999999998</v>
      </c>
      <c r="M1468" s="8" t="s">
        <v>494</v>
      </c>
      <c r="N1468" s="8" t="s">
        <v>495</v>
      </c>
      <c r="O1468" s="8" t="s">
        <v>681</v>
      </c>
    </row>
    <row r="1469" spans="1:15" ht="15.5" hidden="1" x14ac:dyDescent="0.35">
      <c r="A1469" s="8" t="s">
        <v>677</v>
      </c>
      <c r="B1469" s="8" t="s">
        <v>678</v>
      </c>
      <c r="C1469" s="9" t="s">
        <v>638</v>
      </c>
      <c r="D1469" s="8" t="s">
        <v>639</v>
      </c>
      <c r="E1469" s="8">
        <v>6110</v>
      </c>
      <c r="F1469" s="8" t="s">
        <v>490</v>
      </c>
      <c r="G1469" s="9" t="s">
        <v>679</v>
      </c>
      <c r="H1469" s="8" t="s">
        <v>680</v>
      </c>
      <c r="I1469" s="8">
        <v>2016</v>
      </c>
      <c r="J1469" s="8">
        <v>2016</v>
      </c>
      <c r="K1469" s="8" t="s">
        <v>493</v>
      </c>
      <c r="L1469" s="8">
        <v>0.199909</v>
      </c>
      <c r="M1469" s="8" t="s">
        <v>494</v>
      </c>
      <c r="N1469" s="8" t="s">
        <v>495</v>
      </c>
      <c r="O1469" s="8" t="s">
        <v>681</v>
      </c>
    </row>
    <row r="1470" spans="1:15" ht="15.5" hidden="1" x14ac:dyDescent="0.35">
      <c r="A1470" s="8" t="s">
        <v>677</v>
      </c>
      <c r="B1470" s="8" t="s">
        <v>678</v>
      </c>
      <c r="C1470" s="9" t="s">
        <v>638</v>
      </c>
      <c r="D1470" s="8" t="s">
        <v>639</v>
      </c>
      <c r="E1470" s="8">
        <v>6110</v>
      </c>
      <c r="F1470" s="8" t="s">
        <v>490</v>
      </c>
      <c r="G1470" s="9" t="s">
        <v>679</v>
      </c>
      <c r="H1470" s="8" t="s">
        <v>680</v>
      </c>
      <c r="I1470" s="8">
        <v>2017</v>
      </c>
      <c r="J1470" s="8">
        <v>2017</v>
      </c>
      <c r="K1470" s="8" t="s">
        <v>493</v>
      </c>
      <c r="L1470" s="8">
        <v>0.31304399999999999</v>
      </c>
      <c r="M1470" s="8" t="s">
        <v>494</v>
      </c>
      <c r="N1470" s="8" t="s">
        <v>495</v>
      </c>
      <c r="O1470" s="8" t="s">
        <v>681</v>
      </c>
    </row>
    <row r="1471" spans="1:15" ht="15.5" hidden="1" x14ac:dyDescent="0.35">
      <c r="A1471" s="8" t="s">
        <v>677</v>
      </c>
      <c r="B1471" s="8" t="s">
        <v>678</v>
      </c>
      <c r="C1471" s="9" t="s">
        <v>638</v>
      </c>
      <c r="D1471" s="8" t="s">
        <v>639</v>
      </c>
      <c r="E1471" s="8">
        <v>6110</v>
      </c>
      <c r="F1471" s="8" t="s">
        <v>490</v>
      </c>
      <c r="G1471" s="9" t="s">
        <v>679</v>
      </c>
      <c r="H1471" s="8" t="s">
        <v>680</v>
      </c>
      <c r="I1471" s="8">
        <v>2018</v>
      </c>
      <c r="J1471" s="8">
        <v>2018</v>
      </c>
      <c r="K1471" s="8" t="s">
        <v>493</v>
      </c>
      <c r="L1471" s="8">
        <v>0.32865800000000001</v>
      </c>
      <c r="M1471" s="8" t="s">
        <v>494</v>
      </c>
      <c r="N1471" s="8" t="s">
        <v>495</v>
      </c>
      <c r="O1471" s="8" t="s">
        <v>681</v>
      </c>
    </row>
    <row r="1472" spans="1:15" ht="15.5" hidden="1" x14ac:dyDescent="0.35">
      <c r="A1472" s="8" t="s">
        <v>677</v>
      </c>
      <c r="B1472" s="8" t="s">
        <v>678</v>
      </c>
      <c r="C1472" s="9" t="s">
        <v>640</v>
      </c>
      <c r="D1472" s="8" t="s">
        <v>447</v>
      </c>
      <c r="E1472" s="8">
        <v>6110</v>
      </c>
      <c r="F1472" s="8" t="s">
        <v>490</v>
      </c>
      <c r="G1472" s="9" t="s">
        <v>679</v>
      </c>
      <c r="H1472" s="8" t="s">
        <v>680</v>
      </c>
      <c r="I1472" s="8">
        <v>2010</v>
      </c>
      <c r="J1472" s="8">
        <v>2010</v>
      </c>
      <c r="K1472" s="8" t="s">
        <v>493</v>
      </c>
      <c r="L1472" s="8">
        <v>22.237287999999999</v>
      </c>
      <c r="M1472" s="8" t="s">
        <v>494</v>
      </c>
      <c r="N1472" s="8" t="s">
        <v>495</v>
      </c>
      <c r="O1472" s="8" t="s">
        <v>681</v>
      </c>
    </row>
    <row r="1473" spans="1:15" ht="15.5" hidden="1" x14ac:dyDescent="0.35">
      <c r="A1473" s="8" t="s">
        <v>677</v>
      </c>
      <c r="B1473" s="8" t="s">
        <v>678</v>
      </c>
      <c r="C1473" s="9" t="s">
        <v>640</v>
      </c>
      <c r="D1473" s="8" t="s">
        <v>447</v>
      </c>
      <c r="E1473" s="8">
        <v>6110</v>
      </c>
      <c r="F1473" s="8" t="s">
        <v>490</v>
      </c>
      <c r="G1473" s="9" t="s">
        <v>679</v>
      </c>
      <c r="H1473" s="8" t="s">
        <v>680</v>
      </c>
      <c r="I1473" s="8">
        <v>2011</v>
      </c>
      <c r="J1473" s="8">
        <v>2011</v>
      </c>
      <c r="K1473" s="8" t="s">
        <v>493</v>
      </c>
      <c r="L1473" s="8">
        <v>26.353434</v>
      </c>
      <c r="M1473" s="8" t="s">
        <v>494</v>
      </c>
      <c r="N1473" s="8" t="s">
        <v>495</v>
      </c>
      <c r="O1473" s="8" t="s">
        <v>681</v>
      </c>
    </row>
    <row r="1474" spans="1:15" ht="15.5" hidden="1" x14ac:dyDescent="0.35">
      <c r="A1474" s="8" t="s">
        <v>677</v>
      </c>
      <c r="B1474" s="8" t="s">
        <v>678</v>
      </c>
      <c r="C1474" s="9" t="s">
        <v>640</v>
      </c>
      <c r="D1474" s="8" t="s">
        <v>447</v>
      </c>
      <c r="E1474" s="8">
        <v>6110</v>
      </c>
      <c r="F1474" s="8" t="s">
        <v>490</v>
      </c>
      <c r="G1474" s="9" t="s">
        <v>679</v>
      </c>
      <c r="H1474" s="8" t="s">
        <v>680</v>
      </c>
      <c r="I1474" s="8">
        <v>2012</v>
      </c>
      <c r="J1474" s="8">
        <v>2012</v>
      </c>
      <c r="K1474" s="8" t="s">
        <v>493</v>
      </c>
      <c r="L1474" s="8">
        <v>29.050764000000001</v>
      </c>
      <c r="M1474" s="8" t="s">
        <v>494</v>
      </c>
      <c r="N1474" s="8" t="s">
        <v>495</v>
      </c>
      <c r="O1474" s="8" t="s">
        <v>681</v>
      </c>
    </row>
    <row r="1475" spans="1:15" ht="15.5" hidden="1" x14ac:dyDescent="0.35">
      <c r="A1475" s="8" t="s">
        <v>677</v>
      </c>
      <c r="B1475" s="8" t="s">
        <v>678</v>
      </c>
      <c r="C1475" s="9" t="s">
        <v>640</v>
      </c>
      <c r="D1475" s="8" t="s">
        <v>447</v>
      </c>
      <c r="E1475" s="8">
        <v>6110</v>
      </c>
      <c r="F1475" s="8" t="s">
        <v>490</v>
      </c>
      <c r="G1475" s="9" t="s">
        <v>679</v>
      </c>
      <c r="H1475" s="8" t="s">
        <v>680</v>
      </c>
      <c r="I1475" s="8">
        <v>2013</v>
      </c>
      <c r="J1475" s="8">
        <v>2013</v>
      </c>
      <c r="K1475" s="8" t="s">
        <v>493</v>
      </c>
      <c r="L1475" s="8">
        <v>35.945948000000001</v>
      </c>
      <c r="M1475" s="8" t="s">
        <v>494</v>
      </c>
      <c r="N1475" s="8" t="s">
        <v>495</v>
      </c>
      <c r="O1475" s="8" t="s">
        <v>681</v>
      </c>
    </row>
    <row r="1476" spans="1:15" ht="15.5" hidden="1" x14ac:dyDescent="0.35">
      <c r="A1476" s="8" t="s">
        <v>677</v>
      </c>
      <c r="B1476" s="8" t="s">
        <v>678</v>
      </c>
      <c r="C1476" s="9" t="s">
        <v>640</v>
      </c>
      <c r="D1476" s="8" t="s">
        <v>447</v>
      </c>
      <c r="E1476" s="8">
        <v>6110</v>
      </c>
      <c r="F1476" s="8" t="s">
        <v>490</v>
      </c>
      <c r="G1476" s="9" t="s">
        <v>679</v>
      </c>
      <c r="H1476" s="8" t="s">
        <v>680</v>
      </c>
      <c r="I1476" s="8">
        <v>2014</v>
      </c>
      <c r="J1476" s="8">
        <v>2014</v>
      </c>
      <c r="K1476" s="8" t="s">
        <v>493</v>
      </c>
      <c r="L1476" s="8">
        <v>39.692767000000003</v>
      </c>
      <c r="M1476" s="8" t="s">
        <v>494</v>
      </c>
      <c r="N1476" s="8" t="s">
        <v>495</v>
      </c>
      <c r="O1476" s="8" t="s">
        <v>681</v>
      </c>
    </row>
    <row r="1477" spans="1:15" ht="15.5" hidden="1" x14ac:dyDescent="0.35">
      <c r="A1477" s="8" t="s">
        <v>677</v>
      </c>
      <c r="B1477" s="8" t="s">
        <v>678</v>
      </c>
      <c r="C1477" s="9" t="s">
        <v>640</v>
      </c>
      <c r="D1477" s="8" t="s">
        <v>447</v>
      </c>
      <c r="E1477" s="8">
        <v>6110</v>
      </c>
      <c r="F1477" s="8" t="s">
        <v>490</v>
      </c>
      <c r="G1477" s="9" t="s">
        <v>679</v>
      </c>
      <c r="H1477" s="8" t="s">
        <v>680</v>
      </c>
      <c r="I1477" s="8">
        <v>2015</v>
      </c>
      <c r="J1477" s="8">
        <v>2015</v>
      </c>
      <c r="K1477" s="8" t="s">
        <v>493</v>
      </c>
      <c r="L1477" s="8">
        <v>38.019565999999998</v>
      </c>
      <c r="M1477" s="8" t="s">
        <v>494</v>
      </c>
      <c r="N1477" s="8" t="s">
        <v>495</v>
      </c>
      <c r="O1477" s="8" t="s">
        <v>681</v>
      </c>
    </row>
    <row r="1478" spans="1:15" ht="15.5" hidden="1" x14ac:dyDescent="0.35">
      <c r="A1478" s="8" t="s">
        <v>677</v>
      </c>
      <c r="B1478" s="8" t="s">
        <v>678</v>
      </c>
      <c r="C1478" s="9" t="s">
        <v>640</v>
      </c>
      <c r="D1478" s="8" t="s">
        <v>447</v>
      </c>
      <c r="E1478" s="8">
        <v>6110</v>
      </c>
      <c r="F1478" s="8" t="s">
        <v>490</v>
      </c>
      <c r="G1478" s="9" t="s">
        <v>679</v>
      </c>
      <c r="H1478" s="8" t="s">
        <v>680</v>
      </c>
      <c r="I1478" s="8">
        <v>2016</v>
      </c>
      <c r="J1478" s="8">
        <v>2016</v>
      </c>
      <c r="K1478" s="8" t="s">
        <v>493</v>
      </c>
      <c r="L1478" s="8">
        <v>39.612341000000001</v>
      </c>
      <c r="M1478" s="8" t="s">
        <v>494</v>
      </c>
      <c r="N1478" s="8" t="s">
        <v>495</v>
      </c>
      <c r="O1478" s="8" t="s">
        <v>681</v>
      </c>
    </row>
    <row r="1479" spans="1:15" ht="15.5" hidden="1" x14ac:dyDescent="0.35">
      <c r="A1479" s="8" t="s">
        <v>677</v>
      </c>
      <c r="B1479" s="8" t="s">
        <v>678</v>
      </c>
      <c r="C1479" s="9" t="s">
        <v>640</v>
      </c>
      <c r="D1479" s="8" t="s">
        <v>447</v>
      </c>
      <c r="E1479" s="8">
        <v>6110</v>
      </c>
      <c r="F1479" s="8" t="s">
        <v>490</v>
      </c>
      <c r="G1479" s="9" t="s">
        <v>679</v>
      </c>
      <c r="H1479" s="8" t="s">
        <v>680</v>
      </c>
      <c r="I1479" s="8">
        <v>2017</v>
      </c>
      <c r="J1479" s="8">
        <v>2017</v>
      </c>
      <c r="K1479" s="8" t="s">
        <v>493</v>
      </c>
      <c r="L1479" s="8">
        <v>44.173614999999998</v>
      </c>
      <c r="M1479" s="8" t="s">
        <v>494</v>
      </c>
      <c r="N1479" s="8" t="s">
        <v>495</v>
      </c>
      <c r="O1479" s="8" t="s">
        <v>681</v>
      </c>
    </row>
    <row r="1480" spans="1:15" ht="15.5" hidden="1" x14ac:dyDescent="0.35">
      <c r="A1480" s="8" t="s">
        <v>677</v>
      </c>
      <c r="B1480" s="8" t="s">
        <v>678</v>
      </c>
      <c r="C1480" s="9" t="s">
        <v>640</v>
      </c>
      <c r="D1480" s="8" t="s">
        <v>447</v>
      </c>
      <c r="E1480" s="8">
        <v>6110</v>
      </c>
      <c r="F1480" s="8" t="s">
        <v>490</v>
      </c>
      <c r="G1480" s="9" t="s">
        <v>679</v>
      </c>
      <c r="H1480" s="8" t="s">
        <v>680</v>
      </c>
      <c r="I1480" s="8">
        <v>2018</v>
      </c>
      <c r="J1480" s="8">
        <v>2018</v>
      </c>
      <c r="K1480" s="8" t="s">
        <v>493</v>
      </c>
      <c r="L1480" s="8">
        <v>46.725661000000002</v>
      </c>
      <c r="M1480" s="8" t="s">
        <v>494</v>
      </c>
      <c r="N1480" s="8" t="s">
        <v>495</v>
      </c>
      <c r="O1480" s="8" t="s">
        <v>681</v>
      </c>
    </row>
    <row r="1481" spans="1:15" ht="15.5" hidden="1" x14ac:dyDescent="0.35">
      <c r="A1481" s="8" t="s">
        <v>677</v>
      </c>
      <c r="B1481" s="8" t="s">
        <v>678</v>
      </c>
      <c r="C1481" s="9" t="s">
        <v>738</v>
      </c>
      <c r="D1481" s="8" t="s">
        <v>279</v>
      </c>
      <c r="E1481" s="8">
        <v>6110</v>
      </c>
      <c r="F1481" s="8" t="s">
        <v>490</v>
      </c>
      <c r="G1481" s="9" t="s">
        <v>679</v>
      </c>
      <c r="H1481" s="8" t="s">
        <v>680</v>
      </c>
      <c r="I1481" s="8">
        <v>2010</v>
      </c>
      <c r="J1481" s="8">
        <v>2010</v>
      </c>
      <c r="K1481" s="8" t="s">
        <v>493</v>
      </c>
      <c r="L1481" s="8">
        <v>13946.133333</v>
      </c>
      <c r="M1481" s="8" t="s">
        <v>494</v>
      </c>
      <c r="N1481" s="8" t="s">
        <v>495</v>
      </c>
      <c r="O1481" s="8" t="s">
        <v>681</v>
      </c>
    </row>
    <row r="1482" spans="1:15" ht="15.5" hidden="1" x14ac:dyDescent="0.35">
      <c r="A1482" s="8" t="s">
        <v>677</v>
      </c>
      <c r="B1482" s="8" t="s">
        <v>678</v>
      </c>
      <c r="C1482" s="9" t="s">
        <v>738</v>
      </c>
      <c r="D1482" s="8" t="s">
        <v>279</v>
      </c>
      <c r="E1482" s="8">
        <v>6110</v>
      </c>
      <c r="F1482" s="8" t="s">
        <v>490</v>
      </c>
      <c r="G1482" s="9" t="s">
        <v>679</v>
      </c>
      <c r="H1482" s="8" t="s">
        <v>680</v>
      </c>
      <c r="I1482" s="8">
        <v>2011</v>
      </c>
      <c r="J1482" s="8">
        <v>2011</v>
      </c>
      <c r="K1482" s="8" t="s">
        <v>493</v>
      </c>
      <c r="L1482" s="8">
        <v>14575.466667000001</v>
      </c>
      <c r="M1482" s="8" t="s">
        <v>494</v>
      </c>
      <c r="N1482" s="8" t="s">
        <v>495</v>
      </c>
      <c r="O1482" s="8" t="s">
        <v>681</v>
      </c>
    </row>
    <row r="1483" spans="1:15" ht="15.5" hidden="1" x14ac:dyDescent="0.35">
      <c r="A1483" s="8" t="s">
        <v>677</v>
      </c>
      <c r="B1483" s="8" t="s">
        <v>678</v>
      </c>
      <c r="C1483" s="9" t="s">
        <v>738</v>
      </c>
      <c r="D1483" s="8" t="s">
        <v>279</v>
      </c>
      <c r="E1483" s="8">
        <v>6110</v>
      </c>
      <c r="F1483" s="8" t="s">
        <v>490</v>
      </c>
      <c r="G1483" s="9" t="s">
        <v>679</v>
      </c>
      <c r="H1483" s="8" t="s">
        <v>680</v>
      </c>
      <c r="I1483" s="8">
        <v>2012</v>
      </c>
      <c r="J1483" s="8">
        <v>2012</v>
      </c>
      <c r="K1483" s="8" t="s">
        <v>493</v>
      </c>
      <c r="L1483" s="8">
        <v>15303.466667000001</v>
      </c>
      <c r="M1483" s="8" t="s">
        <v>494</v>
      </c>
      <c r="N1483" s="8" t="s">
        <v>495</v>
      </c>
      <c r="O1483" s="8" t="s">
        <v>681</v>
      </c>
    </row>
    <row r="1484" spans="1:15" ht="15.5" hidden="1" x14ac:dyDescent="0.35">
      <c r="A1484" s="8" t="s">
        <v>677</v>
      </c>
      <c r="B1484" s="8" t="s">
        <v>678</v>
      </c>
      <c r="C1484" s="9" t="s">
        <v>738</v>
      </c>
      <c r="D1484" s="8" t="s">
        <v>279</v>
      </c>
      <c r="E1484" s="8">
        <v>6110</v>
      </c>
      <c r="F1484" s="8" t="s">
        <v>490</v>
      </c>
      <c r="G1484" s="9" t="s">
        <v>679</v>
      </c>
      <c r="H1484" s="8" t="s">
        <v>680</v>
      </c>
      <c r="I1484" s="8">
        <v>2013</v>
      </c>
      <c r="J1484" s="8">
        <v>2013</v>
      </c>
      <c r="K1484" s="8" t="s">
        <v>493</v>
      </c>
      <c r="L1484" s="8">
        <v>16107.466667000001</v>
      </c>
      <c r="M1484" s="8" t="s">
        <v>494</v>
      </c>
      <c r="N1484" s="8" t="s">
        <v>495</v>
      </c>
      <c r="O1484" s="8" t="s">
        <v>681</v>
      </c>
    </row>
    <row r="1485" spans="1:15" ht="15.5" hidden="1" x14ac:dyDescent="0.35">
      <c r="A1485" s="8" t="s">
        <v>677</v>
      </c>
      <c r="B1485" s="8" t="s">
        <v>678</v>
      </c>
      <c r="C1485" s="9" t="s">
        <v>738</v>
      </c>
      <c r="D1485" s="8" t="s">
        <v>279</v>
      </c>
      <c r="E1485" s="8">
        <v>6110</v>
      </c>
      <c r="F1485" s="8" t="s">
        <v>490</v>
      </c>
      <c r="G1485" s="9" t="s">
        <v>679</v>
      </c>
      <c r="H1485" s="8" t="s">
        <v>680</v>
      </c>
      <c r="I1485" s="8">
        <v>2014</v>
      </c>
      <c r="J1485" s="8">
        <v>2014</v>
      </c>
      <c r="K1485" s="8" t="s">
        <v>493</v>
      </c>
      <c r="L1485" s="8">
        <v>16843.733333</v>
      </c>
      <c r="M1485" s="8" t="s">
        <v>494</v>
      </c>
      <c r="N1485" s="8" t="s">
        <v>495</v>
      </c>
      <c r="O1485" s="8" t="s">
        <v>681</v>
      </c>
    </row>
    <row r="1486" spans="1:15" ht="15.5" hidden="1" x14ac:dyDescent="0.35">
      <c r="A1486" s="8" t="s">
        <v>677</v>
      </c>
      <c r="B1486" s="8" t="s">
        <v>678</v>
      </c>
      <c r="C1486" s="9" t="s">
        <v>738</v>
      </c>
      <c r="D1486" s="8" t="s">
        <v>279</v>
      </c>
      <c r="E1486" s="8">
        <v>6110</v>
      </c>
      <c r="F1486" s="8" t="s">
        <v>490</v>
      </c>
      <c r="G1486" s="9" t="s">
        <v>679</v>
      </c>
      <c r="H1486" s="8" t="s">
        <v>680</v>
      </c>
      <c r="I1486" s="8">
        <v>2015</v>
      </c>
      <c r="J1486" s="8">
        <v>2015</v>
      </c>
      <c r="K1486" s="8" t="s">
        <v>493</v>
      </c>
      <c r="L1486" s="8">
        <v>17137.866666999998</v>
      </c>
      <c r="M1486" s="8" t="s">
        <v>494</v>
      </c>
      <c r="N1486" s="8" t="s">
        <v>495</v>
      </c>
      <c r="O1486" s="8" t="s">
        <v>681</v>
      </c>
    </row>
    <row r="1487" spans="1:15" ht="15.5" hidden="1" x14ac:dyDescent="0.35">
      <c r="A1487" s="8" t="s">
        <v>677</v>
      </c>
      <c r="B1487" s="8" t="s">
        <v>678</v>
      </c>
      <c r="C1487" s="9" t="s">
        <v>738</v>
      </c>
      <c r="D1487" s="8" t="s">
        <v>279</v>
      </c>
      <c r="E1487" s="8">
        <v>6110</v>
      </c>
      <c r="F1487" s="8" t="s">
        <v>490</v>
      </c>
      <c r="G1487" s="9" t="s">
        <v>679</v>
      </c>
      <c r="H1487" s="8" t="s">
        <v>680</v>
      </c>
      <c r="I1487" s="8">
        <v>2016</v>
      </c>
      <c r="J1487" s="8">
        <v>2016</v>
      </c>
      <c r="K1487" s="8" t="s">
        <v>493</v>
      </c>
      <c r="L1487" s="8">
        <v>17320.586667</v>
      </c>
      <c r="M1487" s="8" t="s">
        <v>494</v>
      </c>
      <c r="N1487" s="8" t="s">
        <v>495</v>
      </c>
      <c r="O1487" s="8" t="s">
        <v>681</v>
      </c>
    </row>
    <row r="1488" spans="1:15" ht="15.5" hidden="1" x14ac:dyDescent="0.35">
      <c r="A1488" s="8" t="s">
        <v>677</v>
      </c>
      <c r="B1488" s="8" t="s">
        <v>678</v>
      </c>
      <c r="C1488" s="9" t="s">
        <v>738</v>
      </c>
      <c r="D1488" s="8" t="s">
        <v>279</v>
      </c>
      <c r="E1488" s="8">
        <v>6110</v>
      </c>
      <c r="F1488" s="8" t="s">
        <v>490</v>
      </c>
      <c r="G1488" s="9" t="s">
        <v>679</v>
      </c>
      <c r="H1488" s="8" t="s">
        <v>680</v>
      </c>
      <c r="I1488" s="8">
        <v>2017</v>
      </c>
      <c r="J1488" s="8">
        <v>2017</v>
      </c>
      <c r="K1488" s="8" t="s">
        <v>493</v>
      </c>
      <c r="L1488" s="8">
        <v>17410.713877999999</v>
      </c>
      <c r="M1488" s="8" t="s">
        <v>494</v>
      </c>
      <c r="N1488" s="8" t="s">
        <v>495</v>
      </c>
      <c r="O1488" s="8" t="s">
        <v>681</v>
      </c>
    </row>
    <row r="1489" spans="1:15" ht="15.5" hidden="1" x14ac:dyDescent="0.35">
      <c r="A1489" s="8" t="s">
        <v>677</v>
      </c>
      <c r="B1489" s="8" t="s">
        <v>678</v>
      </c>
      <c r="C1489" s="9" t="s">
        <v>738</v>
      </c>
      <c r="D1489" s="8" t="s">
        <v>279</v>
      </c>
      <c r="E1489" s="8">
        <v>6110</v>
      </c>
      <c r="F1489" s="8" t="s">
        <v>490</v>
      </c>
      <c r="G1489" s="9" t="s">
        <v>679</v>
      </c>
      <c r="H1489" s="8" t="s">
        <v>680</v>
      </c>
      <c r="I1489" s="8">
        <v>2018</v>
      </c>
      <c r="J1489" s="8">
        <v>2018</v>
      </c>
      <c r="K1489" s="8" t="s">
        <v>493</v>
      </c>
      <c r="L1489" s="8">
        <v>17452.673697999999</v>
      </c>
      <c r="M1489" s="8" t="s">
        <v>494</v>
      </c>
      <c r="N1489" s="8" t="s">
        <v>495</v>
      </c>
      <c r="O1489" s="8" t="s">
        <v>681</v>
      </c>
    </row>
    <row r="1490" spans="1:15" ht="15.5" hidden="1" x14ac:dyDescent="0.35">
      <c r="A1490" s="8" t="s">
        <v>677</v>
      </c>
      <c r="B1490" s="8" t="s">
        <v>678</v>
      </c>
      <c r="C1490" s="9" t="s">
        <v>739</v>
      </c>
      <c r="D1490" s="8" t="s">
        <v>281</v>
      </c>
      <c r="E1490" s="8">
        <v>6110</v>
      </c>
      <c r="F1490" s="8" t="s">
        <v>490</v>
      </c>
      <c r="G1490" s="9" t="s">
        <v>679</v>
      </c>
      <c r="H1490" s="8" t="s">
        <v>680</v>
      </c>
      <c r="I1490" s="8">
        <v>2010</v>
      </c>
      <c r="J1490" s="8">
        <v>2010</v>
      </c>
      <c r="K1490" s="8" t="s">
        <v>493</v>
      </c>
      <c r="L1490" s="8">
        <v>2539.5958139999998</v>
      </c>
      <c r="M1490" s="8" t="s">
        <v>494</v>
      </c>
      <c r="N1490" s="8" t="s">
        <v>495</v>
      </c>
      <c r="O1490" s="8" t="s">
        <v>681</v>
      </c>
    </row>
    <row r="1491" spans="1:15" ht="15.5" hidden="1" x14ac:dyDescent="0.35">
      <c r="A1491" s="8" t="s">
        <v>677</v>
      </c>
      <c r="B1491" s="8" t="s">
        <v>678</v>
      </c>
      <c r="C1491" s="9" t="s">
        <v>739</v>
      </c>
      <c r="D1491" s="8" t="s">
        <v>281</v>
      </c>
      <c r="E1491" s="8">
        <v>6110</v>
      </c>
      <c r="F1491" s="8" t="s">
        <v>490</v>
      </c>
      <c r="G1491" s="9" t="s">
        <v>679</v>
      </c>
      <c r="H1491" s="8" t="s">
        <v>680</v>
      </c>
      <c r="I1491" s="8">
        <v>2011</v>
      </c>
      <c r="J1491" s="8">
        <v>2011</v>
      </c>
      <c r="K1491" s="8" t="s">
        <v>493</v>
      </c>
      <c r="L1491" s="8">
        <v>2354.3643350000002</v>
      </c>
      <c r="M1491" s="8" t="s">
        <v>494</v>
      </c>
      <c r="N1491" s="8" t="s">
        <v>495</v>
      </c>
      <c r="O1491" s="8" t="s">
        <v>681</v>
      </c>
    </row>
    <row r="1492" spans="1:15" ht="15.5" hidden="1" x14ac:dyDescent="0.35">
      <c r="A1492" s="8" t="s">
        <v>677</v>
      </c>
      <c r="B1492" s="8" t="s">
        <v>678</v>
      </c>
      <c r="C1492" s="9" t="s">
        <v>739</v>
      </c>
      <c r="D1492" s="8" t="s">
        <v>281</v>
      </c>
      <c r="E1492" s="8">
        <v>6110</v>
      </c>
      <c r="F1492" s="8" t="s">
        <v>490</v>
      </c>
      <c r="G1492" s="9" t="s">
        <v>679</v>
      </c>
      <c r="H1492" s="8" t="s">
        <v>680</v>
      </c>
      <c r="I1492" s="8">
        <v>2012</v>
      </c>
      <c r="J1492" s="8">
        <v>2012</v>
      </c>
      <c r="K1492" s="8" t="s">
        <v>493</v>
      </c>
      <c r="L1492" s="8">
        <v>2503.7042889999998</v>
      </c>
      <c r="M1492" s="8" t="s">
        <v>494</v>
      </c>
      <c r="N1492" s="8" t="s">
        <v>495</v>
      </c>
      <c r="O1492" s="8" t="s">
        <v>681</v>
      </c>
    </row>
    <row r="1493" spans="1:15" ht="15.5" hidden="1" x14ac:dyDescent="0.35">
      <c r="A1493" s="8" t="s">
        <v>677</v>
      </c>
      <c r="B1493" s="8" t="s">
        <v>678</v>
      </c>
      <c r="C1493" s="9" t="s">
        <v>739</v>
      </c>
      <c r="D1493" s="8" t="s">
        <v>281</v>
      </c>
      <c r="E1493" s="8">
        <v>6110</v>
      </c>
      <c r="F1493" s="8" t="s">
        <v>490</v>
      </c>
      <c r="G1493" s="9" t="s">
        <v>679</v>
      </c>
      <c r="H1493" s="8" t="s">
        <v>680</v>
      </c>
      <c r="I1493" s="8">
        <v>2013</v>
      </c>
      <c r="J1493" s="8">
        <v>2013</v>
      </c>
      <c r="K1493" s="8" t="s">
        <v>493</v>
      </c>
      <c r="L1493" s="8">
        <v>2612.9018030000002</v>
      </c>
      <c r="M1493" s="8" t="s">
        <v>494</v>
      </c>
      <c r="N1493" s="8" t="s">
        <v>495</v>
      </c>
      <c r="O1493" s="8" t="s">
        <v>681</v>
      </c>
    </row>
    <row r="1494" spans="1:15" ht="15.5" hidden="1" x14ac:dyDescent="0.35">
      <c r="A1494" s="8" t="s">
        <v>677</v>
      </c>
      <c r="B1494" s="8" t="s">
        <v>678</v>
      </c>
      <c r="C1494" s="9" t="s">
        <v>739</v>
      </c>
      <c r="D1494" s="8" t="s">
        <v>281</v>
      </c>
      <c r="E1494" s="8">
        <v>6110</v>
      </c>
      <c r="F1494" s="8" t="s">
        <v>490</v>
      </c>
      <c r="G1494" s="9" t="s">
        <v>679</v>
      </c>
      <c r="H1494" s="8" t="s">
        <v>680</v>
      </c>
      <c r="I1494" s="8">
        <v>2014</v>
      </c>
      <c r="J1494" s="8">
        <v>2014</v>
      </c>
      <c r="K1494" s="8" t="s">
        <v>493</v>
      </c>
      <c r="L1494" s="8">
        <v>2643.1239439999999</v>
      </c>
      <c r="M1494" s="8" t="s">
        <v>494</v>
      </c>
      <c r="N1494" s="8" t="s">
        <v>495</v>
      </c>
      <c r="O1494" s="8" t="s">
        <v>681</v>
      </c>
    </row>
    <row r="1495" spans="1:15" ht="15.5" hidden="1" x14ac:dyDescent="0.35">
      <c r="A1495" s="8" t="s">
        <v>677</v>
      </c>
      <c r="B1495" s="8" t="s">
        <v>678</v>
      </c>
      <c r="C1495" s="9" t="s">
        <v>739</v>
      </c>
      <c r="D1495" s="8" t="s">
        <v>281</v>
      </c>
      <c r="E1495" s="8">
        <v>6110</v>
      </c>
      <c r="F1495" s="8" t="s">
        <v>490</v>
      </c>
      <c r="G1495" s="9" t="s">
        <v>679</v>
      </c>
      <c r="H1495" s="8" t="s">
        <v>680</v>
      </c>
      <c r="I1495" s="8">
        <v>2015</v>
      </c>
      <c r="J1495" s="8">
        <v>2015</v>
      </c>
      <c r="K1495" s="8" t="s">
        <v>493</v>
      </c>
      <c r="L1495" s="8">
        <v>2536.7806609999998</v>
      </c>
      <c r="M1495" s="8" t="s">
        <v>494</v>
      </c>
      <c r="N1495" s="8" t="s">
        <v>495</v>
      </c>
      <c r="O1495" s="8" t="s">
        <v>681</v>
      </c>
    </row>
    <row r="1496" spans="1:15" ht="15.5" hidden="1" x14ac:dyDescent="0.35">
      <c r="A1496" s="8" t="s">
        <v>677</v>
      </c>
      <c r="B1496" s="8" t="s">
        <v>678</v>
      </c>
      <c r="C1496" s="9" t="s">
        <v>739</v>
      </c>
      <c r="D1496" s="8" t="s">
        <v>281</v>
      </c>
      <c r="E1496" s="8">
        <v>6110</v>
      </c>
      <c r="F1496" s="8" t="s">
        <v>490</v>
      </c>
      <c r="G1496" s="9" t="s">
        <v>679</v>
      </c>
      <c r="H1496" s="8" t="s">
        <v>680</v>
      </c>
      <c r="I1496" s="8">
        <v>2016</v>
      </c>
      <c r="J1496" s="8">
        <v>2016</v>
      </c>
      <c r="K1496" s="8" t="s">
        <v>493</v>
      </c>
      <c r="L1496" s="8">
        <v>2744.474502</v>
      </c>
      <c r="M1496" s="8" t="s">
        <v>494</v>
      </c>
      <c r="N1496" s="8" t="s">
        <v>495</v>
      </c>
      <c r="O1496" s="8" t="s">
        <v>681</v>
      </c>
    </row>
    <row r="1497" spans="1:15" ht="15.5" hidden="1" x14ac:dyDescent="0.35">
      <c r="A1497" s="8" t="s">
        <v>677</v>
      </c>
      <c r="B1497" s="8" t="s">
        <v>678</v>
      </c>
      <c r="C1497" s="9" t="s">
        <v>739</v>
      </c>
      <c r="D1497" s="8" t="s">
        <v>281</v>
      </c>
      <c r="E1497" s="8">
        <v>6110</v>
      </c>
      <c r="F1497" s="8" t="s">
        <v>490</v>
      </c>
      <c r="G1497" s="9" t="s">
        <v>679</v>
      </c>
      <c r="H1497" s="8" t="s">
        <v>680</v>
      </c>
      <c r="I1497" s="8">
        <v>2017</v>
      </c>
      <c r="J1497" s="8">
        <v>2017</v>
      </c>
      <c r="K1497" s="8" t="s">
        <v>493</v>
      </c>
      <c r="L1497" s="8">
        <v>3156.4276159999999</v>
      </c>
      <c r="M1497" s="8" t="s">
        <v>494</v>
      </c>
      <c r="N1497" s="8" t="s">
        <v>495</v>
      </c>
      <c r="O1497" s="8" t="s">
        <v>681</v>
      </c>
    </row>
    <row r="1498" spans="1:15" ht="15.5" hidden="1" x14ac:dyDescent="0.35">
      <c r="A1498" s="8" t="s">
        <v>677</v>
      </c>
      <c r="B1498" s="8" t="s">
        <v>678</v>
      </c>
      <c r="C1498" s="9" t="s">
        <v>739</v>
      </c>
      <c r="D1498" s="8" t="s">
        <v>281</v>
      </c>
      <c r="E1498" s="8">
        <v>6110</v>
      </c>
      <c r="F1498" s="8" t="s">
        <v>490</v>
      </c>
      <c r="G1498" s="9" t="s">
        <v>679</v>
      </c>
      <c r="H1498" s="8" t="s">
        <v>680</v>
      </c>
      <c r="I1498" s="8">
        <v>2018</v>
      </c>
      <c r="J1498" s="8">
        <v>2018</v>
      </c>
      <c r="K1498" s="8" t="s">
        <v>493</v>
      </c>
      <c r="L1498" s="8">
        <v>3744.915407</v>
      </c>
      <c r="M1498" s="8" t="s">
        <v>494</v>
      </c>
      <c r="N1498" s="8" t="s">
        <v>495</v>
      </c>
      <c r="O1498" s="8" t="s">
        <v>681</v>
      </c>
    </row>
    <row r="1499" spans="1:15" ht="15.5" hidden="1" x14ac:dyDescent="0.35">
      <c r="A1499" s="8" t="s">
        <v>677</v>
      </c>
      <c r="B1499" s="8" t="s">
        <v>678</v>
      </c>
      <c r="C1499" s="9" t="s">
        <v>641</v>
      </c>
      <c r="D1499" s="8" t="s">
        <v>283</v>
      </c>
      <c r="E1499" s="8">
        <v>6110</v>
      </c>
      <c r="F1499" s="8" t="s">
        <v>490</v>
      </c>
      <c r="G1499" s="9" t="s">
        <v>679</v>
      </c>
      <c r="H1499" s="8" t="s">
        <v>680</v>
      </c>
      <c r="I1499" s="8">
        <v>2010</v>
      </c>
      <c r="J1499" s="8">
        <v>2010</v>
      </c>
      <c r="K1499" s="8" t="s">
        <v>493</v>
      </c>
      <c r="L1499" s="8">
        <v>3364.384262</v>
      </c>
      <c r="M1499" s="8" t="s">
        <v>494</v>
      </c>
      <c r="N1499" s="8" t="s">
        <v>495</v>
      </c>
      <c r="O1499" s="8" t="s">
        <v>681</v>
      </c>
    </row>
    <row r="1500" spans="1:15" ht="15.5" hidden="1" x14ac:dyDescent="0.35">
      <c r="A1500" s="8" t="s">
        <v>677</v>
      </c>
      <c r="B1500" s="8" t="s">
        <v>678</v>
      </c>
      <c r="C1500" s="9" t="s">
        <v>641</v>
      </c>
      <c r="D1500" s="8" t="s">
        <v>283</v>
      </c>
      <c r="E1500" s="8">
        <v>6110</v>
      </c>
      <c r="F1500" s="8" t="s">
        <v>490</v>
      </c>
      <c r="G1500" s="9" t="s">
        <v>679</v>
      </c>
      <c r="H1500" s="8" t="s">
        <v>680</v>
      </c>
      <c r="I1500" s="8">
        <v>2011</v>
      </c>
      <c r="J1500" s="8">
        <v>2011</v>
      </c>
      <c r="K1500" s="8" t="s">
        <v>493</v>
      </c>
      <c r="L1500" s="8">
        <v>4181.014381</v>
      </c>
      <c r="M1500" s="8" t="s">
        <v>494</v>
      </c>
      <c r="N1500" s="8" t="s">
        <v>495</v>
      </c>
      <c r="O1500" s="8" t="s">
        <v>681</v>
      </c>
    </row>
    <row r="1501" spans="1:15" ht="15.5" hidden="1" x14ac:dyDescent="0.35">
      <c r="A1501" s="8" t="s">
        <v>677</v>
      </c>
      <c r="B1501" s="8" t="s">
        <v>678</v>
      </c>
      <c r="C1501" s="9" t="s">
        <v>641</v>
      </c>
      <c r="D1501" s="8" t="s">
        <v>283</v>
      </c>
      <c r="E1501" s="8">
        <v>6110</v>
      </c>
      <c r="F1501" s="8" t="s">
        <v>490</v>
      </c>
      <c r="G1501" s="9" t="s">
        <v>679</v>
      </c>
      <c r="H1501" s="8" t="s">
        <v>680</v>
      </c>
      <c r="I1501" s="8">
        <v>2012</v>
      </c>
      <c r="J1501" s="8">
        <v>2012</v>
      </c>
      <c r="K1501" s="8" t="s">
        <v>493</v>
      </c>
      <c r="L1501" s="8">
        <v>3069.1130149999999</v>
      </c>
      <c r="M1501" s="8" t="s">
        <v>494</v>
      </c>
      <c r="N1501" s="8" t="s">
        <v>495</v>
      </c>
      <c r="O1501" s="8" t="s">
        <v>681</v>
      </c>
    </row>
    <row r="1502" spans="1:15" ht="15.5" hidden="1" x14ac:dyDescent="0.35">
      <c r="A1502" s="8" t="s">
        <v>677</v>
      </c>
      <c r="B1502" s="8" t="s">
        <v>678</v>
      </c>
      <c r="C1502" s="9" t="s">
        <v>641</v>
      </c>
      <c r="D1502" s="8" t="s">
        <v>283</v>
      </c>
      <c r="E1502" s="8">
        <v>6110</v>
      </c>
      <c r="F1502" s="8" t="s">
        <v>490</v>
      </c>
      <c r="G1502" s="9" t="s">
        <v>679</v>
      </c>
      <c r="H1502" s="8" t="s">
        <v>680</v>
      </c>
      <c r="I1502" s="8">
        <v>2013</v>
      </c>
      <c r="J1502" s="8">
        <v>2013</v>
      </c>
      <c r="K1502" s="8" t="s">
        <v>493</v>
      </c>
      <c r="L1502" s="8">
        <v>3587.6482599999999</v>
      </c>
      <c r="M1502" s="8" t="s">
        <v>494</v>
      </c>
      <c r="N1502" s="8" t="s">
        <v>495</v>
      </c>
      <c r="O1502" s="8" t="s">
        <v>681</v>
      </c>
    </row>
    <row r="1503" spans="1:15" ht="15.5" hidden="1" x14ac:dyDescent="0.35">
      <c r="A1503" s="8" t="s">
        <v>677</v>
      </c>
      <c r="B1503" s="8" t="s">
        <v>678</v>
      </c>
      <c r="C1503" s="9" t="s">
        <v>641</v>
      </c>
      <c r="D1503" s="8" t="s">
        <v>283</v>
      </c>
      <c r="E1503" s="8">
        <v>6110</v>
      </c>
      <c r="F1503" s="8" t="s">
        <v>490</v>
      </c>
      <c r="G1503" s="9" t="s">
        <v>679</v>
      </c>
      <c r="H1503" s="8" t="s">
        <v>680</v>
      </c>
      <c r="I1503" s="8">
        <v>2014</v>
      </c>
      <c r="J1503" s="8">
        <v>2014</v>
      </c>
      <c r="K1503" s="8" t="s">
        <v>493</v>
      </c>
      <c r="L1503" s="8">
        <v>3418.640868</v>
      </c>
      <c r="M1503" s="8" t="s">
        <v>494</v>
      </c>
      <c r="N1503" s="8" t="s">
        <v>495</v>
      </c>
      <c r="O1503" s="8" t="s">
        <v>681</v>
      </c>
    </row>
    <row r="1504" spans="1:15" ht="15.5" hidden="1" x14ac:dyDescent="0.35">
      <c r="A1504" s="8" t="s">
        <v>677</v>
      </c>
      <c r="B1504" s="8" t="s">
        <v>678</v>
      </c>
      <c r="C1504" s="9" t="s">
        <v>641</v>
      </c>
      <c r="D1504" s="8" t="s">
        <v>283</v>
      </c>
      <c r="E1504" s="8">
        <v>6110</v>
      </c>
      <c r="F1504" s="8" t="s">
        <v>490</v>
      </c>
      <c r="G1504" s="9" t="s">
        <v>679</v>
      </c>
      <c r="H1504" s="8" t="s">
        <v>680</v>
      </c>
      <c r="I1504" s="8">
        <v>2015</v>
      </c>
      <c r="J1504" s="8">
        <v>2015</v>
      </c>
      <c r="K1504" s="8" t="s">
        <v>493</v>
      </c>
      <c r="L1504" s="8">
        <v>2516.8127020000002</v>
      </c>
      <c r="M1504" s="8" t="s">
        <v>494</v>
      </c>
      <c r="N1504" s="8" t="s">
        <v>495</v>
      </c>
      <c r="O1504" s="8" t="s">
        <v>681</v>
      </c>
    </row>
    <row r="1505" spans="1:15" ht="15.5" hidden="1" x14ac:dyDescent="0.35">
      <c r="A1505" s="8" t="s">
        <v>677</v>
      </c>
      <c r="B1505" s="8" t="s">
        <v>678</v>
      </c>
      <c r="C1505" s="9" t="s">
        <v>641</v>
      </c>
      <c r="D1505" s="8" t="s">
        <v>283</v>
      </c>
      <c r="E1505" s="8">
        <v>6110</v>
      </c>
      <c r="F1505" s="8" t="s">
        <v>490</v>
      </c>
      <c r="G1505" s="9" t="s">
        <v>679</v>
      </c>
      <c r="H1505" s="8" t="s">
        <v>680</v>
      </c>
      <c r="I1505" s="8">
        <v>2016</v>
      </c>
      <c r="J1505" s="8">
        <v>2016</v>
      </c>
      <c r="K1505" s="8" t="s">
        <v>493</v>
      </c>
      <c r="L1505" s="8">
        <v>2763.720722</v>
      </c>
      <c r="M1505" s="8" t="s">
        <v>494</v>
      </c>
      <c r="N1505" s="8" t="s">
        <v>495</v>
      </c>
      <c r="O1505" s="8" t="s">
        <v>681</v>
      </c>
    </row>
    <row r="1506" spans="1:15" ht="15.5" hidden="1" x14ac:dyDescent="0.35">
      <c r="A1506" s="8" t="s">
        <v>677</v>
      </c>
      <c r="B1506" s="8" t="s">
        <v>678</v>
      </c>
      <c r="C1506" s="9" t="s">
        <v>641</v>
      </c>
      <c r="D1506" s="8" t="s">
        <v>283</v>
      </c>
      <c r="E1506" s="8">
        <v>6110</v>
      </c>
      <c r="F1506" s="8" t="s">
        <v>490</v>
      </c>
      <c r="G1506" s="9" t="s">
        <v>679</v>
      </c>
      <c r="H1506" s="8" t="s">
        <v>680</v>
      </c>
      <c r="I1506" s="8">
        <v>2017</v>
      </c>
      <c r="J1506" s="8">
        <v>2017</v>
      </c>
      <c r="K1506" s="8" t="s">
        <v>493</v>
      </c>
      <c r="L1506" s="8">
        <v>2656.344235</v>
      </c>
      <c r="M1506" s="8" t="s">
        <v>494</v>
      </c>
      <c r="N1506" s="8" t="s">
        <v>495</v>
      </c>
      <c r="O1506" s="8" t="s">
        <v>681</v>
      </c>
    </row>
    <row r="1507" spans="1:15" ht="15.5" hidden="1" x14ac:dyDescent="0.35">
      <c r="A1507" s="8" t="s">
        <v>677</v>
      </c>
      <c r="B1507" s="8" t="s">
        <v>678</v>
      </c>
      <c r="C1507" s="9" t="s">
        <v>641</v>
      </c>
      <c r="D1507" s="8" t="s">
        <v>283</v>
      </c>
      <c r="E1507" s="8">
        <v>6110</v>
      </c>
      <c r="F1507" s="8" t="s">
        <v>490</v>
      </c>
      <c r="G1507" s="9" t="s">
        <v>679</v>
      </c>
      <c r="H1507" s="8" t="s">
        <v>680</v>
      </c>
      <c r="I1507" s="8">
        <v>2018</v>
      </c>
      <c r="J1507" s="8">
        <v>2018</v>
      </c>
      <c r="K1507" s="8" t="s">
        <v>493</v>
      </c>
      <c r="L1507" s="8">
        <v>3209.1935039999998</v>
      </c>
      <c r="M1507" s="8" t="s">
        <v>494</v>
      </c>
      <c r="N1507" s="8" t="s">
        <v>495</v>
      </c>
      <c r="O1507" s="8" t="s">
        <v>681</v>
      </c>
    </row>
    <row r="1508" spans="1:15" ht="15.5" hidden="1" x14ac:dyDescent="0.35">
      <c r="A1508" s="8" t="s">
        <v>677</v>
      </c>
      <c r="B1508" s="8" t="s">
        <v>678</v>
      </c>
      <c r="C1508" s="9" t="s">
        <v>642</v>
      </c>
      <c r="D1508" s="8" t="s">
        <v>285</v>
      </c>
      <c r="E1508" s="8">
        <v>6110</v>
      </c>
      <c r="F1508" s="8" t="s">
        <v>490</v>
      </c>
      <c r="G1508" s="9" t="s">
        <v>679</v>
      </c>
      <c r="H1508" s="8" t="s">
        <v>680</v>
      </c>
      <c r="I1508" s="8">
        <v>2010</v>
      </c>
      <c r="J1508" s="8">
        <v>2010</v>
      </c>
      <c r="K1508" s="8" t="s">
        <v>493</v>
      </c>
      <c r="L1508" s="8">
        <v>21.929179000000001</v>
      </c>
      <c r="M1508" s="8" t="s">
        <v>494</v>
      </c>
      <c r="N1508" s="8" t="s">
        <v>495</v>
      </c>
      <c r="O1508" s="8" t="s">
        <v>681</v>
      </c>
    </row>
    <row r="1509" spans="1:15" ht="15.5" hidden="1" x14ac:dyDescent="0.35">
      <c r="A1509" s="8" t="s">
        <v>677</v>
      </c>
      <c r="B1509" s="8" t="s">
        <v>678</v>
      </c>
      <c r="C1509" s="9" t="s">
        <v>642</v>
      </c>
      <c r="D1509" s="8" t="s">
        <v>285</v>
      </c>
      <c r="E1509" s="8">
        <v>6110</v>
      </c>
      <c r="F1509" s="8" t="s">
        <v>490</v>
      </c>
      <c r="G1509" s="9" t="s">
        <v>679</v>
      </c>
      <c r="H1509" s="8" t="s">
        <v>680</v>
      </c>
      <c r="I1509" s="8">
        <v>2011</v>
      </c>
      <c r="J1509" s="8">
        <v>2011</v>
      </c>
      <c r="K1509" s="8" t="s">
        <v>493</v>
      </c>
      <c r="L1509" s="8">
        <v>23.090966999999999</v>
      </c>
      <c r="M1509" s="8" t="s">
        <v>494</v>
      </c>
      <c r="N1509" s="8" t="s">
        <v>495</v>
      </c>
      <c r="O1509" s="8" t="s">
        <v>681</v>
      </c>
    </row>
    <row r="1510" spans="1:15" ht="15.5" hidden="1" x14ac:dyDescent="0.35">
      <c r="A1510" s="8" t="s">
        <v>677</v>
      </c>
      <c r="B1510" s="8" t="s">
        <v>678</v>
      </c>
      <c r="C1510" s="9" t="s">
        <v>642</v>
      </c>
      <c r="D1510" s="8" t="s">
        <v>285</v>
      </c>
      <c r="E1510" s="8">
        <v>6110</v>
      </c>
      <c r="F1510" s="8" t="s">
        <v>490</v>
      </c>
      <c r="G1510" s="9" t="s">
        <v>679</v>
      </c>
      <c r="H1510" s="8" t="s">
        <v>680</v>
      </c>
      <c r="I1510" s="8">
        <v>2012</v>
      </c>
      <c r="J1510" s="8">
        <v>2012</v>
      </c>
      <c r="K1510" s="8" t="s">
        <v>493</v>
      </c>
      <c r="L1510" s="8">
        <v>21.664722000000001</v>
      </c>
      <c r="M1510" s="8" t="s">
        <v>494</v>
      </c>
      <c r="N1510" s="8" t="s">
        <v>495</v>
      </c>
      <c r="O1510" s="8" t="s">
        <v>681</v>
      </c>
    </row>
    <row r="1511" spans="1:15" ht="15.5" hidden="1" x14ac:dyDescent="0.35">
      <c r="A1511" s="8" t="s">
        <v>677</v>
      </c>
      <c r="B1511" s="8" t="s">
        <v>678</v>
      </c>
      <c r="C1511" s="9" t="s">
        <v>642</v>
      </c>
      <c r="D1511" s="8" t="s">
        <v>285</v>
      </c>
      <c r="E1511" s="8">
        <v>6110</v>
      </c>
      <c r="F1511" s="8" t="s">
        <v>490</v>
      </c>
      <c r="G1511" s="9" t="s">
        <v>679</v>
      </c>
      <c r="H1511" s="8" t="s">
        <v>680</v>
      </c>
      <c r="I1511" s="8">
        <v>2013</v>
      </c>
      <c r="J1511" s="8">
        <v>2013</v>
      </c>
      <c r="K1511" s="8" t="s">
        <v>493</v>
      </c>
      <c r="L1511" s="8">
        <v>35.424652999999999</v>
      </c>
      <c r="M1511" s="8" t="s">
        <v>494</v>
      </c>
      <c r="N1511" s="8" t="s">
        <v>495</v>
      </c>
      <c r="O1511" s="8" t="s">
        <v>681</v>
      </c>
    </row>
    <row r="1512" spans="1:15" ht="15.5" hidden="1" x14ac:dyDescent="0.35">
      <c r="A1512" s="8" t="s">
        <v>677</v>
      </c>
      <c r="B1512" s="8" t="s">
        <v>678</v>
      </c>
      <c r="C1512" s="9" t="s">
        <v>642</v>
      </c>
      <c r="D1512" s="8" t="s">
        <v>285</v>
      </c>
      <c r="E1512" s="8">
        <v>6110</v>
      </c>
      <c r="F1512" s="8" t="s">
        <v>490</v>
      </c>
      <c r="G1512" s="9" t="s">
        <v>679</v>
      </c>
      <c r="H1512" s="8" t="s">
        <v>680</v>
      </c>
      <c r="I1512" s="8">
        <v>2014</v>
      </c>
      <c r="J1512" s="8">
        <v>2014</v>
      </c>
      <c r="K1512" s="8" t="s">
        <v>493</v>
      </c>
      <c r="L1512" s="8">
        <v>31.824878999999999</v>
      </c>
      <c r="M1512" s="8" t="s">
        <v>494</v>
      </c>
      <c r="N1512" s="8" t="s">
        <v>495</v>
      </c>
      <c r="O1512" s="8" t="s">
        <v>681</v>
      </c>
    </row>
    <row r="1513" spans="1:15" ht="15.5" hidden="1" x14ac:dyDescent="0.35">
      <c r="A1513" s="8" t="s">
        <v>677</v>
      </c>
      <c r="B1513" s="8" t="s">
        <v>678</v>
      </c>
      <c r="C1513" s="9" t="s">
        <v>642</v>
      </c>
      <c r="D1513" s="8" t="s">
        <v>285</v>
      </c>
      <c r="E1513" s="8">
        <v>6110</v>
      </c>
      <c r="F1513" s="8" t="s">
        <v>490</v>
      </c>
      <c r="G1513" s="9" t="s">
        <v>679</v>
      </c>
      <c r="H1513" s="8" t="s">
        <v>680</v>
      </c>
      <c r="I1513" s="8">
        <v>2015</v>
      </c>
      <c r="J1513" s="8">
        <v>2015</v>
      </c>
      <c r="K1513" s="8" t="s">
        <v>493</v>
      </c>
      <c r="L1513" s="8">
        <v>28.183185000000002</v>
      </c>
      <c r="M1513" s="8" t="s">
        <v>494</v>
      </c>
      <c r="N1513" s="8" t="s">
        <v>495</v>
      </c>
      <c r="O1513" s="8" t="s">
        <v>681</v>
      </c>
    </row>
    <row r="1514" spans="1:15" ht="15.5" hidden="1" x14ac:dyDescent="0.35">
      <c r="A1514" s="8" t="s">
        <v>677</v>
      </c>
      <c r="B1514" s="8" t="s">
        <v>678</v>
      </c>
      <c r="C1514" s="9" t="s">
        <v>642</v>
      </c>
      <c r="D1514" s="8" t="s">
        <v>285</v>
      </c>
      <c r="E1514" s="8">
        <v>6110</v>
      </c>
      <c r="F1514" s="8" t="s">
        <v>490</v>
      </c>
      <c r="G1514" s="9" t="s">
        <v>679</v>
      </c>
      <c r="H1514" s="8" t="s">
        <v>680</v>
      </c>
      <c r="I1514" s="8">
        <v>2016</v>
      </c>
      <c r="J1514" s="8">
        <v>2016</v>
      </c>
      <c r="K1514" s="8" t="s">
        <v>493</v>
      </c>
      <c r="L1514" s="8">
        <v>28.689167000000001</v>
      </c>
      <c r="M1514" s="8" t="s">
        <v>494</v>
      </c>
      <c r="N1514" s="8" t="s">
        <v>495</v>
      </c>
      <c r="O1514" s="8" t="s">
        <v>681</v>
      </c>
    </row>
    <row r="1515" spans="1:15" ht="15.5" hidden="1" x14ac:dyDescent="0.35">
      <c r="A1515" s="8" t="s">
        <v>677</v>
      </c>
      <c r="B1515" s="8" t="s">
        <v>678</v>
      </c>
      <c r="C1515" s="9" t="s">
        <v>642</v>
      </c>
      <c r="D1515" s="8" t="s">
        <v>285</v>
      </c>
      <c r="E1515" s="8">
        <v>6110</v>
      </c>
      <c r="F1515" s="8" t="s">
        <v>490</v>
      </c>
      <c r="G1515" s="9" t="s">
        <v>679</v>
      </c>
      <c r="H1515" s="8" t="s">
        <v>680</v>
      </c>
      <c r="I1515" s="8">
        <v>2017</v>
      </c>
      <c r="J1515" s="8">
        <v>2017</v>
      </c>
      <c r="K1515" s="8" t="s">
        <v>493</v>
      </c>
      <c r="L1515" s="8">
        <v>28.670489</v>
      </c>
      <c r="M1515" s="8" t="s">
        <v>494</v>
      </c>
      <c r="N1515" s="8" t="s">
        <v>495</v>
      </c>
      <c r="O1515" s="8" t="s">
        <v>681</v>
      </c>
    </row>
    <row r="1516" spans="1:15" ht="15.5" hidden="1" x14ac:dyDescent="0.35">
      <c r="A1516" s="8" t="s">
        <v>677</v>
      </c>
      <c r="B1516" s="8" t="s">
        <v>678</v>
      </c>
      <c r="C1516" s="9" t="s">
        <v>642</v>
      </c>
      <c r="D1516" s="8" t="s">
        <v>285</v>
      </c>
      <c r="E1516" s="8">
        <v>6110</v>
      </c>
      <c r="F1516" s="8" t="s">
        <v>490</v>
      </c>
      <c r="G1516" s="9" t="s">
        <v>679</v>
      </c>
      <c r="H1516" s="8" t="s">
        <v>680</v>
      </c>
      <c r="I1516" s="8">
        <v>2018</v>
      </c>
      <c r="J1516" s="8">
        <v>2018</v>
      </c>
      <c r="K1516" s="8" t="s">
        <v>493</v>
      </c>
      <c r="L1516" s="8">
        <v>32.252189000000001</v>
      </c>
      <c r="M1516" s="8" t="s">
        <v>494</v>
      </c>
      <c r="N1516" s="8" t="s">
        <v>495</v>
      </c>
      <c r="O1516" s="8" t="s">
        <v>681</v>
      </c>
    </row>
    <row r="1517" spans="1:15" ht="15.5" hidden="1" x14ac:dyDescent="0.35">
      <c r="A1517" s="8" t="s">
        <v>677</v>
      </c>
      <c r="B1517" s="8" t="s">
        <v>678</v>
      </c>
      <c r="C1517" s="9" t="s">
        <v>643</v>
      </c>
      <c r="D1517" s="8" t="s">
        <v>287</v>
      </c>
      <c r="E1517" s="8">
        <v>6110</v>
      </c>
      <c r="F1517" s="8" t="s">
        <v>490</v>
      </c>
      <c r="G1517" s="9" t="s">
        <v>679</v>
      </c>
      <c r="H1517" s="8" t="s">
        <v>680</v>
      </c>
      <c r="I1517" s="8">
        <v>2010</v>
      </c>
      <c r="J1517" s="8">
        <v>2010</v>
      </c>
      <c r="K1517" s="8" t="s">
        <v>493</v>
      </c>
      <c r="L1517" s="8">
        <v>1364.876211</v>
      </c>
      <c r="M1517" s="8" t="s">
        <v>494</v>
      </c>
      <c r="N1517" s="8" t="s">
        <v>495</v>
      </c>
      <c r="O1517" s="8" t="s">
        <v>681</v>
      </c>
    </row>
    <row r="1518" spans="1:15" ht="15.5" hidden="1" x14ac:dyDescent="0.35">
      <c r="A1518" s="8" t="s">
        <v>677</v>
      </c>
      <c r="B1518" s="8" t="s">
        <v>678</v>
      </c>
      <c r="C1518" s="9" t="s">
        <v>643</v>
      </c>
      <c r="D1518" s="8" t="s">
        <v>287</v>
      </c>
      <c r="E1518" s="8">
        <v>6110</v>
      </c>
      <c r="F1518" s="8" t="s">
        <v>490</v>
      </c>
      <c r="G1518" s="9" t="s">
        <v>679</v>
      </c>
      <c r="H1518" s="8" t="s">
        <v>680</v>
      </c>
      <c r="I1518" s="8">
        <v>2011</v>
      </c>
      <c r="J1518" s="8">
        <v>2011</v>
      </c>
      <c r="K1518" s="8" t="s">
        <v>493</v>
      </c>
      <c r="L1518" s="8">
        <v>1606.4382599999999</v>
      </c>
      <c r="M1518" s="8" t="s">
        <v>494</v>
      </c>
      <c r="N1518" s="8" t="s">
        <v>495</v>
      </c>
      <c r="O1518" s="8" t="s">
        <v>681</v>
      </c>
    </row>
    <row r="1519" spans="1:15" ht="15.5" hidden="1" x14ac:dyDescent="0.35">
      <c r="A1519" s="8" t="s">
        <v>677</v>
      </c>
      <c r="B1519" s="8" t="s">
        <v>678</v>
      </c>
      <c r="C1519" s="9" t="s">
        <v>643</v>
      </c>
      <c r="D1519" s="8" t="s">
        <v>287</v>
      </c>
      <c r="E1519" s="8">
        <v>6110</v>
      </c>
      <c r="F1519" s="8" t="s">
        <v>490</v>
      </c>
      <c r="G1519" s="9" t="s">
        <v>679</v>
      </c>
      <c r="H1519" s="8" t="s">
        <v>680</v>
      </c>
      <c r="I1519" s="8">
        <v>2012</v>
      </c>
      <c r="J1519" s="8">
        <v>2012</v>
      </c>
      <c r="K1519" s="8" t="s">
        <v>493</v>
      </c>
      <c r="L1519" s="8">
        <v>1923.4427479999999</v>
      </c>
      <c r="M1519" s="8" t="s">
        <v>494</v>
      </c>
      <c r="N1519" s="8" t="s">
        <v>495</v>
      </c>
      <c r="O1519" s="8" t="s">
        <v>681</v>
      </c>
    </row>
    <row r="1520" spans="1:15" ht="15.5" hidden="1" x14ac:dyDescent="0.35">
      <c r="A1520" s="8" t="s">
        <v>677</v>
      </c>
      <c r="B1520" s="8" t="s">
        <v>678</v>
      </c>
      <c r="C1520" s="9" t="s">
        <v>643</v>
      </c>
      <c r="D1520" s="8" t="s">
        <v>287</v>
      </c>
      <c r="E1520" s="8">
        <v>6110</v>
      </c>
      <c r="F1520" s="8" t="s">
        <v>490</v>
      </c>
      <c r="G1520" s="9" t="s">
        <v>679</v>
      </c>
      <c r="H1520" s="8" t="s">
        <v>680</v>
      </c>
      <c r="I1520" s="8">
        <v>2013</v>
      </c>
      <c r="J1520" s="8">
        <v>2013</v>
      </c>
      <c r="K1520" s="8" t="s">
        <v>493</v>
      </c>
      <c r="L1520" s="8">
        <v>2360.943479</v>
      </c>
      <c r="M1520" s="8" t="s">
        <v>494</v>
      </c>
      <c r="N1520" s="8" t="s">
        <v>495</v>
      </c>
      <c r="O1520" s="8" t="s">
        <v>681</v>
      </c>
    </row>
    <row r="1521" spans="1:15" ht="15.5" hidden="1" x14ac:dyDescent="0.35">
      <c r="A1521" s="8" t="s">
        <v>677</v>
      </c>
      <c r="B1521" s="8" t="s">
        <v>678</v>
      </c>
      <c r="C1521" s="9" t="s">
        <v>643</v>
      </c>
      <c r="D1521" s="8" t="s">
        <v>287</v>
      </c>
      <c r="E1521" s="8">
        <v>6110</v>
      </c>
      <c r="F1521" s="8" t="s">
        <v>490</v>
      </c>
      <c r="G1521" s="9" t="s">
        <v>679</v>
      </c>
      <c r="H1521" s="8" t="s">
        <v>680</v>
      </c>
      <c r="I1521" s="8">
        <v>2014</v>
      </c>
      <c r="J1521" s="8">
        <v>2014</v>
      </c>
      <c r="K1521" s="8" t="s">
        <v>493</v>
      </c>
      <c r="L1521" s="8">
        <v>2597.4770600000002</v>
      </c>
      <c r="M1521" s="8" t="s">
        <v>494</v>
      </c>
      <c r="N1521" s="8" t="s">
        <v>495</v>
      </c>
      <c r="O1521" s="8" t="s">
        <v>681</v>
      </c>
    </row>
    <row r="1522" spans="1:15" ht="15.5" hidden="1" x14ac:dyDescent="0.35">
      <c r="A1522" s="8" t="s">
        <v>677</v>
      </c>
      <c r="B1522" s="8" t="s">
        <v>678</v>
      </c>
      <c r="C1522" s="9" t="s">
        <v>643</v>
      </c>
      <c r="D1522" s="8" t="s">
        <v>287</v>
      </c>
      <c r="E1522" s="8">
        <v>6110</v>
      </c>
      <c r="F1522" s="8" t="s">
        <v>490</v>
      </c>
      <c r="G1522" s="9" t="s">
        <v>679</v>
      </c>
      <c r="H1522" s="8" t="s">
        <v>680</v>
      </c>
      <c r="I1522" s="8">
        <v>2015</v>
      </c>
      <c r="J1522" s="8">
        <v>2015</v>
      </c>
      <c r="K1522" s="8" t="s">
        <v>493</v>
      </c>
      <c r="L1522" s="8">
        <v>2495.9939359999998</v>
      </c>
      <c r="M1522" s="8" t="s">
        <v>494</v>
      </c>
      <c r="N1522" s="8" t="s">
        <v>495</v>
      </c>
      <c r="O1522" s="8" t="s">
        <v>681</v>
      </c>
    </row>
    <row r="1523" spans="1:15" ht="15.5" hidden="1" x14ac:dyDescent="0.35">
      <c r="A1523" s="8" t="s">
        <v>677</v>
      </c>
      <c r="B1523" s="8" t="s">
        <v>678</v>
      </c>
      <c r="C1523" s="9" t="s">
        <v>643</v>
      </c>
      <c r="D1523" s="8" t="s">
        <v>287</v>
      </c>
      <c r="E1523" s="8">
        <v>6110</v>
      </c>
      <c r="F1523" s="8" t="s">
        <v>490</v>
      </c>
      <c r="G1523" s="9" t="s">
        <v>679</v>
      </c>
      <c r="H1523" s="8" t="s">
        <v>680</v>
      </c>
      <c r="I1523" s="8">
        <v>2016</v>
      </c>
      <c r="J1523" s="8">
        <v>2016</v>
      </c>
      <c r="K1523" s="8" t="s">
        <v>493</v>
      </c>
      <c r="L1523" s="8">
        <v>2230.5956919999999</v>
      </c>
      <c r="M1523" s="8" t="s">
        <v>494</v>
      </c>
      <c r="N1523" s="8" t="s">
        <v>495</v>
      </c>
      <c r="O1523" s="8" t="s">
        <v>681</v>
      </c>
    </row>
    <row r="1524" spans="1:15" ht="15.5" hidden="1" x14ac:dyDescent="0.35">
      <c r="A1524" s="8" t="s">
        <v>677</v>
      </c>
      <c r="B1524" s="8" t="s">
        <v>678</v>
      </c>
      <c r="C1524" s="9" t="s">
        <v>643</v>
      </c>
      <c r="D1524" s="8" t="s">
        <v>287</v>
      </c>
      <c r="E1524" s="8">
        <v>6110</v>
      </c>
      <c r="F1524" s="8" t="s">
        <v>490</v>
      </c>
      <c r="G1524" s="9" t="s">
        <v>679</v>
      </c>
      <c r="H1524" s="8" t="s">
        <v>680</v>
      </c>
      <c r="I1524" s="8">
        <v>2017</v>
      </c>
      <c r="J1524" s="8">
        <v>2017</v>
      </c>
      <c r="K1524" s="8" t="s">
        <v>493</v>
      </c>
      <c r="L1524" s="8">
        <v>2254.2760119999998</v>
      </c>
      <c r="M1524" s="8" t="s">
        <v>494</v>
      </c>
      <c r="N1524" s="8" t="s">
        <v>495</v>
      </c>
      <c r="O1524" s="8" t="s">
        <v>681</v>
      </c>
    </row>
    <row r="1525" spans="1:15" ht="15.5" hidden="1" x14ac:dyDescent="0.35">
      <c r="A1525" s="8" t="s">
        <v>677</v>
      </c>
      <c r="B1525" s="8" t="s">
        <v>678</v>
      </c>
      <c r="C1525" s="9" t="s">
        <v>643</v>
      </c>
      <c r="D1525" s="8" t="s">
        <v>287</v>
      </c>
      <c r="E1525" s="8">
        <v>6110</v>
      </c>
      <c r="F1525" s="8" t="s">
        <v>490</v>
      </c>
      <c r="G1525" s="9" t="s">
        <v>679</v>
      </c>
      <c r="H1525" s="8" t="s">
        <v>680</v>
      </c>
      <c r="I1525" s="8">
        <v>2018</v>
      </c>
      <c r="J1525" s="8">
        <v>2018</v>
      </c>
      <c r="K1525" s="8" t="s">
        <v>493</v>
      </c>
      <c r="L1525" s="8">
        <v>2407.5382730000001</v>
      </c>
      <c r="M1525" s="8" t="s">
        <v>494</v>
      </c>
      <c r="N1525" s="8" t="s">
        <v>495</v>
      </c>
      <c r="O1525" s="8" t="s">
        <v>681</v>
      </c>
    </row>
    <row r="1526" spans="1:15" ht="15.5" hidden="1" x14ac:dyDescent="0.35">
      <c r="A1526" s="8" t="s">
        <v>677</v>
      </c>
      <c r="B1526" s="8" t="s">
        <v>678</v>
      </c>
      <c r="C1526" s="9" t="s">
        <v>644</v>
      </c>
      <c r="D1526" s="8" t="s">
        <v>289</v>
      </c>
      <c r="E1526" s="8">
        <v>6110</v>
      </c>
      <c r="F1526" s="8" t="s">
        <v>490</v>
      </c>
      <c r="G1526" s="9" t="s">
        <v>679</v>
      </c>
      <c r="H1526" s="8" t="s">
        <v>680</v>
      </c>
      <c r="I1526" s="8">
        <v>2010</v>
      </c>
      <c r="J1526" s="8">
        <v>2010</v>
      </c>
      <c r="K1526" s="8" t="s">
        <v>493</v>
      </c>
      <c r="L1526" s="8">
        <v>86.834818999999996</v>
      </c>
      <c r="M1526" s="8" t="s">
        <v>494</v>
      </c>
      <c r="N1526" s="8" t="s">
        <v>495</v>
      </c>
      <c r="O1526" s="8" t="s">
        <v>681</v>
      </c>
    </row>
    <row r="1527" spans="1:15" ht="15.5" hidden="1" x14ac:dyDescent="0.35">
      <c r="A1527" s="8" t="s">
        <v>677</v>
      </c>
      <c r="B1527" s="8" t="s">
        <v>678</v>
      </c>
      <c r="C1527" s="9" t="s">
        <v>644</v>
      </c>
      <c r="D1527" s="8" t="s">
        <v>289</v>
      </c>
      <c r="E1527" s="8">
        <v>6110</v>
      </c>
      <c r="F1527" s="8" t="s">
        <v>490</v>
      </c>
      <c r="G1527" s="9" t="s">
        <v>679</v>
      </c>
      <c r="H1527" s="8" t="s">
        <v>680</v>
      </c>
      <c r="I1527" s="8">
        <v>2011</v>
      </c>
      <c r="J1527" s="8">
        <v>2011</v>
      </c>
      <c r="K1527" s="8" t="s">
        <v>493</v>
      </c>
      <c r="L1527" s="8">
        <v>95.406504999999996</v>
      </c>
      <c r="M1527" s="8" t="s">
        <v>494</v>
      </c>
      <c r="N1527" s="8" t="s">
        <v>495</v>
      </c>
      <c r="O1527" s="8" t="s">
        <v>681</v>
      </c>
    </row>
    <row r="1528" spans="1:15" ht="15.5" hidden="1" x14ac:dyDescent="0.35">
      <c r="A1528" s="8" t="s">
        <v>677</v>
      </c>
      <c r="B1528" s="8" t="s">
        <v>678</v>
      </c>
      <c r="C1528" s="9" t="s">
        <v>644</v>
      </c>
      <c r="D1528" s="8" t="s">
        <v>289</v>
      </c>
      <c r="E1528" s="8">
        <v>6110</v>
      </c>
      <c r="F1528" s="8" t="s">
        <v>490</v>
      </c>
      <c r="G1528" s="9" t="s">
        <v>679</v>
      </c>
      <c r="H1528" s="8" t="s">
        <v>680</v>
      </c>
      <c r="I1528" s="8">
        <v>2012</v>
      </c>
      <c r="J1528" s="8">
        <v>2012</v>
      </c>
      <c r="K1528" s="8" t="s">
        <v>493</v>
      </c>
      <c r="L1528" s="8">
        <v>96.424977999999996</v>
      </c>
      <c r="M1528" s="8" t="s">
        <v>494</v>
      </c>
      <c r="N1528" s="8" t="s">
        <v>495</v>
      </c>
      <c r="O1528" s="8" t="s">
        <v>681</v>
      </c>
    </row>
    <row r="1529" spans="1:15" ht="15.5" hidden="1" x14ac:dyDescent="0.35">
      <c r="A1529" s="8" t="s">
        <v>677</v>
      </c>
      <c r="B1529" s="8" t="s">
        <v>678</v>
      </c>
      <c r="C1529" s="9" t="s">
        <v>644</v>
      </c>
      <c r="D1529" s="8" t="s">
        <v>289</v>
      </c>
      <c r="E1529" s="8">
        <v>6110</v>
      </c>
      <c r="F1529" s="8" t="s">
        <v>490</v>
      </c>
      <c r="G1529" s="9" t="s">
        <v>679</v>
      </c>
      <c r="H1529" s="8" t="s">
        <v>680</v>
      </c>
      <c r="I1529" s="8">
        <v>2013</v>
      </c>
      <c r="J1529" s="8">
        <v>2013</v>
      </c>
      <c r="K1529" s="8" t="s">
        <v>493</v>
      </c>
      <c r="L1529" s="8">
        <v>103.412451</v>
      </c>
      <c r="M1529" s="8" t="s">
        <v>494</v>
      </c>
      <c r="N1529" s="8" t="s">
        <v>495</v>
      </c>
      <c r="O1529" s="8" t="s">
        <v>681</v>
      </c>
    </row>
    <row r="1530" spans="1:15" ht="15.5" hidden="1" x14ac:dyDescent="0.35">
      <c r="A1530" s="8" t="s">
        <v>677</v>
      </c>
      <c r="B1530" s="8" t="s">
        <v>678</v>
      </c>
      <c r="C1530" s="9" t="s">
        <v>644</v>
      </c>
      <c r="D1530" s="8" t="s">
        <v>289</v>
      </c>
      <c r="E1530" s="8">
        <v>6110</v>
      </c>
      <c r="F1530" s="8" t="s">
        <v>490</v>
      </c>
      <c r="G1530" s="9" t="s">
        <v>679</v>
      </c>
      <c r="H1530" s="8" t="s">
        <v>680</v>
      </c>
      <c r="I1530" s="8">
        <v>2014</v>
      </c>
      <c r="J1530" s="8">
        <v>2014</v>
      </c>
      <c r="K1530" s="8" t="s">
        <v>493</v>
      </c>
      <c r="L1530" s="8">
        <v>108.993331</v>
      </c>
      <c r="M1530" s="8" t="s">
        <v>494</v>
      </c>
      <c r="N1530" s="8" t="s">
        <v>495</v>
      </c>
      <c r="O1530" s="8" t="s">
        <v>681</v>
      </c>
    </row>
    <row r="1531" spans="1:15" ht="15.5" hidden="1" x14ac:dyDescent="0.35">
      <c r="A1531" s="8" t="s">
        <v>677</v>
      </c>
      <c r="B1531" s="8" t="s">
        <v>678</v>
      </c>
      <c r="C1531" s="9" t="s">
        <v>644</v>
      </c>
      <c r="D1531" s="8" t="s">
        <v>289</v>
      </c>
      <c r="E1531" s="8">
        <v>6110</v>
      </c>
      <c r="F1531" s="8" t="s">
        <v>490</v>
      </c>
      <c r="G1531" s="9" t="s">
        <v>679</v>
      </c>
      <c r="H1531" s="8" t="s">
        <v>680</v>
      </c>
      <c r="I1531" s="8">
        <v>2015</v>
      </c>
      <c r="J1531" s="8">
        <v>2015</v>
      </c>
      <c r="K1531" s="8" t="s">
        <v>493</v>
      </c>
      <c r="L1531" s="8">
        <v>94.775699000000003</v>
      </c>
      <c r="M1531" s="8" t="s">
        <v>494</v>
      </c>
      <c r="N1531" s="8" t="s">
        <v>495</v>
      </c>
      <c r="O1531" s="8" t="s">
        <v>681</v>
      </c>
    </row>
    <row r="1532" spans="1:15" ht="15.5" hidden="1" x14ac:dyDescent="0.35">
      <c r="A1532" s="8" t="s">
        <v>677</v>
      </c>
      <c r="B1532" s="8" t="s">
        <v>678</v>
      </c>
      <c r="C1532" s="9" t="s">
        <v>644</v>
      </c>
      <c r="D1532" s="8" t="s">
        <v>289</v>
      </c>
      <c r="E1532" s="8">
        <v>6110</v>
      </c>
      <c r="F1532" s="8" t="s">
        <v>490</v>
      </c>
      <c r="G1532" s="9" t="s">
        <v>679</v>
      </c>
      <c r="H1532" s="8" t="s">
        <v>680</v>
      </c>
      <c r="I1532" s="8">
        <v>2016</v>
      </c>
      <c r="J1532" s="8">
        <v>2016</v>
      </c>
      <c r="K1532" s="8" t="s">
        <v>493</v>
      </c>
      <c r="L1532" s="8">
        <v>92.794568999999996</v>
      </c>
      <c r="M1532" s="8" t="s">
        <v>494</v>
      </c>
      <c r="N1532" s="8" t="s">
        <v>495</v>
      </c>
      <c r="O1532" s="8" t="s">
        <v>681</v>
      </c>
    </row>
    <row r="1533" spans="1:15" ht="15.5" hidden="1" x14ac:dyDescent="0.35">
      <c r="A1533" s="8" t="s">
        <v>677</v>
      </c>
      <c r="B1533" s="8" t="s">
        <v>678</v>
      </c>
      <c r="C1533" s="9" t="s">
        <v>644</v>
      </c>
      <c r="D1533" s="8" t="s">
        <v>289</v>
      </c>
      <c r="E1533" s="8">
        <v>6110</v>
      </c>
      <c r="F1533" s="8" t="s">
        <v>490</v>
      </c>
      <c r="G1533" s="9" t="s">
        <v>679</v>
      </c>
      <c r="H1533" s="8" t="s">
        <v>680</v>
      </c>
      <c r="I1533" s="8">
        <v>2017</v>
      </c>
      <c r="J1533" s="8">
        <v>2017</v>
      </c>
      <c r="K1533" s="8" t="s">
        <v>493</v>
      </c>
      <c r="L1533" s="8">
        <v>82.698190999999994</v>
      </c>
      <c r="M1533" s="8" t="s">
        <v>494</v>
      </c>
      <c r="N1533" s="8" t="s">
        <v>495</v>
      </c>
      <c r="O1533" s="8" t="s">
        <v>681</v>
      </c>
    </row>
    <row r="1534" spans="1:15" ht="15.5" hidden="1" x14ac:dyDescent="0.35">
      <c r="A1534" s="8" t="s">
        <v>677</v>
      </c>
      <c r="B1534" s="8" t="s">
        <v>678</v>
      </c>
      <c r="C1534" s="9" t="s">
        <v>644</v>
      </c>
      <c r="D1534" s="8" t="s">
        <v>289</v>
      </c>
      <c r="E1534" s="8">
        <v>6110</v>
      </c>
      <c r="F1534" s="8" t="s">
        <v>490</v>
      </c>
      <c r="G1534" s="9" t="s">
        <v>679</v>
      </c>
      <c r="H1534" s="8" t="s">
        <v>680</v>
      </c>
      <c r="I1534" s="8">
        <v>2018</v>
      </c>
      <c r="J1534" s="8">
        <v>2018</v>
      </c>
      <c r="K1534" s="8" t="s">
        <v>493</v>
      </c>
      <c r="L1534" s="8">
        <v>84.961787999999999</v>
      </c>
      <c r="M1534" s="8" t="s">
        <v>494</v>
      </c>
      <c r="N1534" s="8" t="s">
        <v>495</v>
      </c>
      <c r="O1534" s="8" t="s">
        <v>681</v>
      </c>
    </row>
    <row r="1535" spans="1:15" ht="15.5" hidden="1" x14ac:dyDescent="0.35">
      <c r="A1535" s="8" t="s">
        <v>677</v>
      </c>
      <c r="B1535" s="8" t="s">
        <v>678</v>
      </c>
      <c r="C1535" s="9" t="s">
        <v>740</v>
      </c>
      <c r="D1535" s="8" t="s">
        <v>741</v>
      </c>
      <c r="E1535" s="8">
        <v>6110</v>
      </c>
      <c r="F1535" s="8" t="s">
        <v>490</v>
      </c>
      <c r="G1535" s="9" t="s">
        <v>679</v>
      </c>
      <c r="H1535" s="8" t="s">
        <v>680</v>
      </c>
      <c r="I1535" s="8">
        <v>2010</v>
      </c>
      <c r="J1535" s="8">
        <v>2010</v>
      </c>
      <c r="K1535" s="8" t="s">
        <v>493</v>
      </c>
      <c r="L1535" s="8">
        <v>1.225446</v>
      </c>
      <c r="M1535" s="8" t="s">
        <v>494</v>
      </c>
      <c r="N1535" s="8" t="s">
        <v>495</v>
      </c>
      <c r="O1535" s="8" t="s">
        <v>681</v>
      </c>
    </row>
    <row r="1536" spans="1:15" ht="15.5" hidden="1" x14ac:dyDescent="0.35">
      <c r="A1536" s="8" t="s">
        <v>677</v>
      </c>
      <c r="B1536" s="8" t="s">
        <v>678</v>
      </c>
      <c r="C1536" s="9" t="s">
        <v>740</v>
      </c>
      <c r="D1536" s="8" t="s">
        <v>741</v>
      </c>
      <c r="E1536" s="8">
        <v>6110</v>
      </c>
      <c r="F1536" s="8" t="s">
        <v>490</v>
      </c>
      <c r="G1536" s="9" t="s">
        <v>679</v>
      </c>
      <c r="H1536" s="8" t="s">
        <v>680</v>
      </c>
      <c r="I1536" s="8">
        <v>2011</v>
      </c>
      <c r="J1536" s="8">
        <v>2011</v>
      </c>
      <c r="K1536" s="8" t="s">
        <v>493</v>
      </c>
      <c r="L1536" s="8">
        <v>1.117318</v>
      </c>
      <c r="M1536" s="8" t="s">
        <v>494</v>
      </c>
      <c r="N1536" s="8" t="s">
        <v>495</v>
      </c>
      <c r="O1536" s="8" t="s">
        <v>681</v>
      </c>
    </row>
    <row r="1537" spans="1:15" ht="15.5" hidden="1" x14ac:dyDescent="0.35">
      <c r="A1537" s="8" t="s">
        <v>677</v>
      </c>
      <c r="B1537" s="8" t="s">
        <v>678</v>
      </c>
      <c r="C1537" s="9" t="s">
        <v>740</v>
      </c>
      <c r="D1537" s="8" t="s">
        <v>741</v>
      </c>
      <c r="E1537" s="8">
        <v>6110</v>
      </c>
      <c r="F1537" s="8" t="s">
        <v>490</v>
      </c>
      <c r="G1537" s="9" t="s">
        <v>679</v>
      </c>
      <c r="H1537" s="8" t="s">
        <v>680</v>
      </c>
      <c r="I1537" s="8">
        <v>2012</v>
      </c>
      <c r="J1537" s="8">
        <v>2012</v>
      </c>
      <c r="K1537" s="8" t="s">
        <v>493</v>
      </c>
      <c r="L1537" s="8">
        <v>1.173184</v>
      </c>
      <c r="M1537" s="8" t="s">
        <v>494</v>
      </c>
      <c r="N1537" s="8" t="s">
        <v>495</v>
      </c>
      <c r="O1537" s="8" t="s">
        <v>681</v>
      </c>
    </row>
    <row r="1538" spans="1:15" ht="15.5" hidden="1" x14ac:dyDescent="0.35">
      <c r="A1538" s="8" t="s">
        <v>677</v>
      </c>
      <c r="B1538" s="8" t="s">
        <v>678</v>
      </c>
      <c r="C1538" s="9" t="s">
        <v>740</v>
      </c>
      <c r="D1538" s="8" t="s">
        <v>741</v>
      </c>
      <c r="E1538" s="8">
        <v>6110</v>
      </c>
      <c r="F1538" s="8" t="s">
        <v>490</v>
      </c>
      <c r="G1538" s="9" t="s">
        <v>679</v>
      </c>
      <c r="H1538" s="8" t="s">
        <v>680</v>
      </c>
      <c r="I1538" s="8">
        <v>2013</v>
      </c>
      <c r="J1538" s="8">
        <v>2013</v>
      </c>
      <c r="K1538" s="8" t="s">
        <v>493</v>
      </c>
      <c r="L1538" s="8">
        <v>0.78212300000000001</v>
      </c>
      <c r="M1538" s="8" t="s">
        <v>494</v>
      </c>
      <c r="N1538" s="8" t="s">
        <v>495</v>
      </c>
      <c r="O1538" s="8" t="s">
        <v>681</v>
      </c>
    </row>
    <row r="1539" spans="1:15" ht="15.5" hidden="1" x14ac:dyDescent="0.35">
      <c r="A1539" s="8" t="s">
        <v>677</v>
      </c>
      <c r="B1539" s="8" t="s">
        <v>678</v>
      </c>
      <c r="C1539" s="9" t="s">
        <v>740</v>
      </c>
      <c r="D1539" s="8" t="s">
        <v>741</v>
      </c>
      <c r="E1539" s="8">
        <v>6110</v>
      </c>
      <c r="F1539" s="8" t="s">
        <v>490</v>
      </c>
      <c r="G1539" s="9" t="s">
        <v>679</v>
      </c>
      <c r="H1539" s="8" t="s">
        <v>680</v>
      </c>
      <c r="I1539" s="8">
        <v>2014</v>
      </c>
      <c r="J1539" s="8">
        <v>2014</v>
      </c>
      <c r="K1539" s="8" t="s">
        <v>493</v>
      </c>
      <c r="L1539" s="8">
        <v>1.117318</v>
      </c>
      <c r="M1539" s="8" t="s">
        <v>494</v>
      </c>
      <c r="N1539" s="8" t="s">
        <v>495</v>
      </c>
      <c r="O1539" s="8" t="s">
        <v>681</v>
      </c>
    </row>
    <row r="1540" spans="1:15" ht="15.5" hidden="1" x14ac:dyDescent="0.35">
      <c r="A1540" s="8" t="s">
        <v>677</v>
      </c>
      <c r="B1540" s="8" t="s">
        <v>678</v>
      </c>
      <c r="C1540" s="9" t="s">
        <v>740</v>
      </c>
      <c r="D1540" s="8" t="s">
        <v>741</v>
      </c>
      <c r="E1540" s="8">
        <v>6110</v>
      </c>
      <c r="F1540" s="8" t="s">
        <v>490</v>
      </c>
      <c r="G1540" s="9" t="s">
        <v>679</v>
      </c>
      <c r="H1540" s="8" t="s">
        <v>680</v>
      </c>
      <c r="I1540" s="8">
        <v>2015</v>
      </c>
      <c r="J1540" s="8">
        <v>2015</v>
      </c>
      <c r="K1540" s="8" t="s">
        <v>493</v>
      </c>
      <c r="L1540" s="8">
        <v>1.005587</v>
      </c>
      <c r="M1540" s="8" t="s">
        <v>494</v>
      </c>
      <c r="N1540" s="8" t="s">
        <v>495</v>
      </c>
      <c r="O1540" s="8" t="s">
        <v>681</v>
      </c>
    </row>
    <row r="1541" spans="1:15" ht="15.5" hidden="1" x14ac:dyDescent="0.35">
      <c r="A1541" s="8" t="s">
        <v>677</v>
      </c>
      <c r="B1541" s="8" t="s">
        <v>678</v>
      </c>
      <c r="C1541" s="9" t="s">
        <v>740</v>
      </c>
      <c r="D1541" s="8" t="s">
        <v>741</v>
      </c>
      <c r="E1541" s="8">
        <v>6110</v>
      </c>
      <c r="F1541" s="8" t="s">
        <v>490</v>
      </c>
      <c r="G1541" s="9" t="s">
        <v>679</v>
      </c>
      <c r="H1541" s="8" t="s">
        <v>680</v>
      </c>
      <c r="I1541" s="8">
        <v>2016</v>
      </c>
      <c r="J1541" s="8">
        <v>2016</v>
      </c>
      <c r="K1541" s="8" t="s">
        <v>493</v>
      </c>
      <c r="L1541" s="8">
        <v>0.94972100000000004</v>
      </c>
      <c r="M1541" s="8" t="s">
        <v>494</v>
      </c>
      <c r="N1541" s="8" t="s">
        <v>495</v>
      </c>
      <c r="O1541" s="8" t="s">
        <v>681</v>
      </c>
    </row>
    <row r="1542" spans="1:15" ht="15.5" hidden="1" x14ac:dyDescent="0.35">
      <c r="A1542" s="8" t="s">
        <v>677</v>
      </c>
      <c r="B1542" s="8" t="s">
        <v>678</v>
      </c>
      <c r="C1542" s="9" t="s">
        <v>740</v>
      </c>
      <c r="D1542" s="8" t="s">
        <v>741</v>
      </c>
      <c r="E1542" s="8">
        <v>6110</v>
      </c>
      <c r="F1542" s="8" t="s">
        <v>490</v>
      </c>
      <c r="G1542" s="9" t="s">
        <v>679</v>
      </c>
      <c r="H1542" s="8" t="s">
        <v>680</v>
      </c>
      <c r="I1542" s="8">
        <v>2017</v>
      </c>
      <c r="J1542" s="8">
        <v>2017</v>
      </c>
      <c r="K1542" s="8" t="s">
        <v>493</v>
      </c>
      <c r="L1542" s="8">
        <v>0.97707599999999994</v>
      </c>
      <c r="M1542" s="8" t="s">
        <v>494</v>
      </c>
      <c r="N1542" s="8" t="s">
        <v>495</v>
      </c>
      <c r="O1542" s="8" t="s">
        <v>681</v>
      </c>
    </row>
    <row r="1543" spans="1:15" ht="15.5" hidden="1" x14ac:dyDescent="0.35">
      <c r="A1543" s="8" t="s">
        <v>677</v>
      </c>
      <c r="B1543" s="8" t="s">
        <v>678</v>
      </c>
      <c r="C1543" s="9" t="s">
        <v>740</v>
      </c>
      <c r="D1543" s="8" t="s">
        <v>741</v>
      </c>
      <c r="E1543" s="8">
        <v>6110</v>
      </c>
      <c r="F1543" s="8" t="s">
        <v>490</v>
      </c>
      <c r="G1543" s="9" t="s">
        <v>679</v>
      </c>
      <c r="H1543" s="8" t="s">
        <v>680</v>
      </c>
      <c r="I1543" s="8">
        <v>2018</v>
      </c>
      <c r="J1543" s="8">
        <v>2018</v>
      </c>
      <c r="K1543" s="8" t="s">
        <v>493</v>
      </c>
      <c r="L1543" s="8">
        <v>0.90343700000000005</v>
      </c>
      <c r="M1543" s="8" t="s">
        <v>494</v>
      </c>
      <c r="N1543" s="8" t="s">
        <v>495</v>
      </c>
      <c r="O1543" s="8" t="s">
        <v>681</v>
      </c>
    </row>
    <row r="1544" spans="1:15" ht="15.5" hidden="1" x14ac:dyDescent="0.35">
      <c r="A1544" s="8" t="s">
        <v>677</v>
      </c>
      <c r="B1544" s="8" t="s">
        <v>678</v>
      </c>
      <c r="C1544" s="9" t="s">
        <v>645</v>
      </c>
      <c r="D1544" s="8" t="s">
        <v>291</v>
      </c>
      <c r="E1544" s="8">
        <v>6110</v>
      </c>
      <c r="F1544" s="8" t="s">
        <v>490</v>
      </c>
      <c r="G1544" s="9" t="s">
        <v>679</v>
      </c>
      <c r="H1544" s="8" t="s">
        <v>680</v>
      </c>
      <c r="I1544" s="8">
        <v>2010</v>
      </c>
      <c r="J1544" s="8">
        <v>2010</v>
      </c>
      <c r="K1544" s="8" t="s">
        <v>493</v>
      </c>
      <c r="L1544" s="8">
        <v>1503.9488670000001</v>
      </c>
      <c r="M1544" s="8" t="s">
        <v>494</v>
      </c>
      <c r="N1544" s="8" t="s">
        <v>495</v>
      </c>
      <c r="O1544" s="8" t="s">
        <v>681</v>
      </c>
    </row>
    <row r="1545" spans="1:15" ht="15.5" hidden="1" x14ac:dyDescent="0.35">
      <c r="A1545" s="8" t="s">
        <v>677</v>
      </c>
      <c r="B1545" s="8" t="s">
        <v>678</v>
      </c>
      <c r="C1545" s="9" t="s">
        <v>645</v>
      </c>
      <c r="D1545" s="8" t="s">
        <v>291</v>
      </c>
      <c r="E1545" s="8">
        <v>6110</v>
      </c>
      <c r="F1545" s="8" t="s">
        <v>490</v>
      </c>
      <c r="G1545" s="9" t="s">
        <v>679</v>
      </c>
      <c r="H1545" s="8" t="s">
        <v>680</v>
      </c>
      <c r="I1545" s="8">
        <v>2011</v>
      </c>
      <c r="J1545" s="8">
        <v>2011</v>
      </c>
      <c r="K1545" s="8" t="s">
        <v>493</v>
      </c>
      <c r="L1545" s="8">
        <v>2141.665043</v>
      </c>
      <c r="M1545" s="8" t="s">
        <v>494</v>
      </c>
      <c r="N1545" s="8" t="s">
        <v>495</v>
      </c>
      <c r="O1545" s="8" t="s">
        <v>681</v>
      </c>
    </row>
    <row r="1546" spans="1:15" ht="15.5" hidden="1" x14ac:dyDescent="0.35">
      <c r="A1546" s="8" t="s">
        <v>677</v>
      </c>
      <c r="B1546" s="8" t="s">
        <v>678</v>
      </c>
      <c r="C1546" s="9" t="s">
        <v>645</v>
      </c>
      <c r="D1546" s="8" t="s">
        <v>291</v>
      </c>
      <c r="E1546" s="8">
        <v>6110</v>
      </c>
      <c r="F1546" s="8" t="s">
        <v>490</v>
      </c>
      <c r="G1546" s="9" t="s">
        <v>679</v>
      </c>
      <c r="H1546" s="8" t="s">
        <v>680</v>
      </c>
      <c r="I1546" s="8">
        <v>2012</v>
      </c>
      <c r="J1546" s="8">
        <v>2012</v>
      </c>
      <c r="K1546" s="8" t="s">
        <v>493</v>
      </c>
      <c r="L1546" s="8">
        <v>2146.0268940000001</v>
      </c>
      <c r="M1546" s="8" t="s">
        <v>494</v>
      </c>
      <c r="N1546" s="8" t="s">
        <v>495</v>
      </c>
      <c r="O1546" s="8" t="s">
        <v>681</v>
      </c>
    </row>
    <row r="1547" spans="1:15" ht="15.5" hidden="1" x14ac:dyDescent="0.35">
      <c r="A1547" s="8" t="s">
        <v>677</v>
      </c>
      <c r="B1547" s="8" t="s">
        <v>678</v>
      </c>
      <c r="C1547" s="9" t="s">
        <v>645</v>
      </c>
      <c r="D1547" s="8" t="s">
        <v>291</v>
      </c>
      <c r="E1547" s="8">
        <v>6110</v>
      </c>
      <c r="F1547" s="8" t="s">
        <v>490</v>
      </c>
      <c r="G1547" s="9" t="s">
        <v>679</v>
      </c>
      <c r="H1547" s="8" t="s">
        <v>680</v>
      </c>
      <c r="I1547" s="8">
        <v>2013</v>
      </c>
      <c r="J1547" s="8">
        <v>2013</v>
      </c>
      <c r="K1547" s="8" t="s">
        <v>493</v>
      </c>
      <c r="L1547" s="8">
        <v>2697.1456349999999</v>
      </c>
      <c r="M1547" s="8" t="s">
        <v>494</v>
      </c>
      <c r="N1547" s="8" t="s">
        <v>495</v>
      </c>
      <c r="O1547" s="8" t="s">
        <v>681</v>
      </c>
    </row>
    <row r="1548" spans="1:15" ht="15.5" hidden="1" x14ac:dyDescent="0.35">
      <c r="A1548" s="8" t="s">
        <v>677</v>
      </c>
      <c r="B1548" s="8" t="s">
        <v>678</v>
      </c>
      <c r="C1548" s="9" t="s">
        <v>645</v>
      </c>
      <c r="D1548" s="8" t="s">
        <v>291</v>
      </c>
      <c r="E1548" s="8">
        <v>6110</v>
      </c>
      <c r="F1548" s="8" t="s">
        <v>490</v>
      </c>
      <c r="G1548" s="9" t="s">
        <v>679</v>
      </c>
      <c r="H1548" s="8" t="s">
        <v>680</v>
      </c>
      <c r="I1548" s="8">
        <v>2014</v>
      </c>
      <c r="J1548" s="8">
        <v>2014</v>
      </c>
      <c r="K1548" s="8" t="s">
        <v>493</v>
      </c>
      <c r="L1548" s="8">
        <v>3265.3756579999999</v>
      </c>
      <c r="M1548" s="8" t="s">
        <v>494</v>
      </c>
      <c r="N1548" s="8" t="s">
        <v>495</v>
      </c>
      <c r="O1548" s="8" t="s">
        <v>681</v>
      </c>
    </row>
    <row r="1549" spans="1:15" ht="15.5" hidden="1" x14ac:dyDescent="0.35">
      <c r="A1549" s="8" t="s">
        <v>677</v>
      </c>
      <c r="B1549" s="8" t="s">
        <v>678</v>
      </c>
      <c r="C1549" s="9" t="s">
        <v>645</v>
      </c>
      <c r="D1549" s="8" t="s">
        <v>291</v>
      </c>
      <c r="E1549" s="8">
        <v>6110</v>
      </c>
      <c r="F1549" s="8" t="s">
        <v>490</v>
      </c>
      <c r="G1549" s="9" t="s">
        <v>679</v>
      </c>
      <c r="H1549" s="8" t="s">
        <v>680</v>
      </c>
      <c r="I1549" s="8">
        <v>2015</v>
      </c>
      <c r="J1549" s="8">
        <v>2015</v>
      </c>
      <c r="K1549" s="8" t="s">
        <v>493</v>
      </c>
      <c r="L1549" s="8">
        <v>2320.8165049999998</v>
      </c>
      <c r="M1549" s="8" t="s">
        <v>494</v>
      </c>
      <c r="N1549" s="8" t="s">
        <v>495</v>
      </c>
      <c r="O1549" s="8" t="s">
        <v>681</v>
      </c>
    </row>
    <row r="1550" spans="1:15" ht="15.5" hidden="1" x14ac:dyDescent="0.35">
      <c r="A1550" s="8" t="s">
        <v>677</v>
      </c>
      <c r="B1550" s="8" t="s">
        <v>678</v>
      </c>
      <c r="C1550" s="9" t="s">
        <v>645</v>
      </c>
      <c r="D1550" s="8" t="s">
        <v>291</v>
      </c>
      <c r="E1550" s="8">
        <v>6110</v>
      </c>
      <c r="F1550" s="8" t="s">
        <v>490</v>
      </c>
      <c r="G1550" s="9" t="s">
        <v>679</v>
      </c>
      <c r="H1550" s="8" t="s">
        <v>680</v>
      </c>
      <c r="I1550" s="8">
        <v>2016</v>
      </c>
      <c r="J1550" s="8">
        <v>2016</v>
      </c>
      <c r="K1550" s="8" t="s">
        <v>493</v>
      </c>
      <c r="L1550" s="8">
        <v>2412.05782</v>
      </c>
      <c r="M1550" s="8" t="s">
        <v>494</v>
      </c>
      <c r="N1550" s="8" t="s">
        <v>495</v>
      </c>
      <c r="O1550" s="8" t="s">
        <v>681</v>
      </c>
    </row>
    <row r="1551" spans="1:15" ht="15.5" hidden="1" x14ac:dyDescent="0.35">
      <c r="A1551" s="8" t="s">
        <v>677</v>
      </c>
      <c r="B1551" s="8" t="s">
        <v>678</v>
      </c>
      <c r="C1551" s="9" t="s">
        <v>645</v>
      </c>
      <c r="D1551" s="8" t="s">
        <v>291</v>
      </c>
      <c r="E1551" s="8">
        <v>6110</v>
      </c>
      <c r="F1551" s="8" t="s">
        <v>490</v>
      </c>
      <c r="G1551" s="9" t="s">
        <v>679</v>
      </c>
      <c r="H1551" s="8" t="s">
        <v>680</v>
      </c>
      <c r="I1551" s="8">
        <v>2017</v>
      </c>
      <c r="J1551" s="8">
        <v>2017</v>
      </c>
      <c r="K1551" s="8" t="s">
        <v>493</v>
      </c>
      <c r="L1551" s="8">
        <v>2287.3321289999999</v>
      </c>
      <c r="M1551" s="8" t="s">
        <v>494</v>
      </c>
      <c r="N1551" s="8" t="s">
        <v>495</v>
      </c>
      <c r="O1551" s="8" t="s">
        <v>681</v>
      </c>
    </row>
    <row r="1552" spans="1:15" ht="15.5" hidden="1" x14ac:dyDescent="0.35">
      <c r="A1552" s="8" t="s">
        <v>677</v>
      </c>
      <c r="B1552" s="8" t="s">
        <v>678</v>
      </c>
      <c r="C1552" s="9" t="s">
        <v>645</v>
      </c>
      <c r="D1552" s="8" t="s">
        <v>291</v>
      </c>
      <c r="E1552" s="8">
        <v>6110</v>
      </c>
      <c r="F1552" s="8" t="s">
        <v>490</v>
      </c>
      <c r="G1552" s="9" t="s">
        <v>679</v>
      </c>
      <c r="H1552" s="8" t="s">
        <v>680</v>
      </c>
      <c r="I1552" s="8">
        <v>2018</v>
      </c>
      <c r="J1552" s="8">
        <v>2018</v>
      </c>
      <c r="K1552" s="8" t="s">
        <v>493</v>
      </c>
      <c r="L1552" s="8">
        <v>2503.4783029999999</v>
      </c>
      <c r="M1552" s="8" t="s">
        <v>494</v>
      </c>
      <c r="N1552" s="8" t="s">
        <v>495</v>
      </c>
      <c r="O1552" s="8" t="s">
        <v>681</v>
      </c>
    </row>
    <row r="1553" spans="1:15" ht="15.5" hidden="1" x14ac:dyDescent="0.35">
      <c r="A1553" s="8" t="s">
        <v>677</v>
      </c>
      <c r="B1553" s="8" t="s">
        <v>678</v>
      </c>
      <c r="C1553" s="9" t="s">
        <v>646</v>
      </c>
      <c r="D1553" s="8" t="s">
        <v>293</v>
      </c>
      <c r="E1553" s="8">
        <v>6110</v>
      </c>
      <c r="F1553" s="8" t="s">
        <v>490</v>
      </c>
      <c r="G1553" s="9" t="s">
        <v>679</v>
      </c>
      <c r="H1553" s="8" t="s">
        <v>680</v>
      </c>
      <c r="I1553" s="8">
        <v>2010</v>
      </c>
      <c r="J1553" s="8">
        <v>2010</v>
      </c>
      <c r="K1553" s="8" t="s">
        <v>493</v>
      </c>
      <c r="L1553" s="8">
        <v>912.10913800000003</v>
      </c>
      <c r="M1553" s="8" t="s">
        <v>494</v>
      </c>
      <c r="N1553" s="8" t="s">
        <v>495</v>
      </c>
      <c r="O1553" s="8" t="s">
        <v>681</v>
      </c>
    </row>
    <row r="1554" spans="1:15" ht="15.5" hidden="1" x14ac:dyDescent="0.35">
      <c r="A1554" s="8" t="s">
        <v>677</v>
      </c>
      <c r="B1554" s="8" t="s">
        <v>678</v>
      </c>
      <c r="C1554" s="9" t="s">
        <v>646</v>
      </c>
      <c r="D1554" s="8" t="s">
        <v>293</v>
      </c>
      <c r="E1554" s="8">
        <v>6110</v>
      </c>
      <c r="F1554" s="8" t="s">
        <v>490</v>
      </c>
      <c r="G1554" s="9" t="s">
        <v>679</v>
      </c>
      <c r="H1554" s="8" t="s">
        <v>680</v>
      </c>
      <c r="I1554" s="8">
        <v>2011</v>
      </c>
      <c r="J1554" s="8">
        <v>2011</v>
      </c>
      <c r="K1554" s="8" t="s">
        <v>493</v>
      </c>
      <c r="L1554" s="8">
        <v>1103.792592</v>
      </c>
      <c r="M1554" s="8" t="s">
        <v>494</v>
      </c>
      <c r="N1554" s="8" t="s">
        <v>495</v>
      </c>
      <c r="O1554" s="8" t="s">
        <v>681</v>
      </c>
    </row>
    <row r="1555" spans="1:15" ht="15.5" hidden="1" x14ac:dyDescent="0.35">
      <c r="A1555" s="8" t="s">
        <v>677</v>
      </c>
      <c r="B1555" s="8" t="s">
        <v>678</v>
      </c>
      <c r="C1555" s="9" t="s">
        <v>646</v>
      </c>
      <c r="D1555" s="8" t="s">
        <v>293</v>
      </c>
      <c r="E1555" s="8">
        <v>6110</v>
      </c>
      <c r="F1555" s="8" t="s">
        <v>490</v>
      </c>
      <c r="G1555" s="9" t="s">
        <v>679</v>
      </c>
      <c r="H1555" s="8" t="s">
        <v>680</v>
      </c>
      <c r="I1555" s="8">
        <v>2012</v>
      </c>
      <c r="J1555" s="8">
        <v>2012</v>
      </c>
      <c r="K1555" s="8" t="s">
        <v>493</v>
      </c>
      <c r="L1555" s="8">
        <v>914.60998600000005</v>
      </c>
      <c r="M1555" s="8" t="s">
        <v>494</v>
      </c>
      <c r="N1555" s="8" t="s">
        <v>495</v>
      </c>
      <c r="O1555" s="8" t="s">
        <v>681</v>
      </c>
    </row>
    <row r="1556" spans="1:15" ht="15.5" hidden="1" x14ac:dyDescent="0.35">
      <c r="A1556" s="8" t="s">
        <v>677</v>
      </c>
      <c r="B1556" s="8" t="s">
        <v>678</v>
      </c>
      <c r="C1556" s="9" t="s">
        <v>646</v>
      </c>
      <c r="D1556" s="8" t="s">
        <v>293</v>
      </c>
      <c r="E1556" s="8">
        <v>6110</v>
      </c>
      <c r="F1556" s="8" t="s">
        <v>490</v>
      </c>
      <c r="G1556" s="9" t="s">
        <v>679</v>
      </c>
      <c r="H1556" s="8" t="s">
        <v>680</v>
      </c>
      <c r="I1556" s="8">
        <v>2013</v>
      </c>
      <c r="J1556" s="8">
        <v>2013</v>
      </c>
      <c r="K1556" s="8" t="s">
        <v>493</v>
      </c>
      <c r="L1556" s="8">
        <v>954.11065499999995</v>
      </c>
      <c r="M1556" s="8" t="s">
        <v>494</v>
      </c>
      <c r="N1556" s="8" t="s">
        <v>495</v>
      </c>
      <c r="O1556" s="8" t="s">
        <v>681</v>
      </c>
    </row>
    <row r="1557" spans="1:15" ht="15.5" hidden="1" x14ac:dyDescent="0.35">
      <c r="A1557" s="8" t="s">
        <v>677</v>
      </c>
      <c r="B1557" s="8" t="s">
        <v>678</v>
      </c>
      <c r="C1557" s="9" t="s">
        <v>646</v>
      </c>
      <c r="D1557" s="8" t="s">
        <v>293</v>
      </c>
      <c r="E1557" s="8">
        <v>6110</v>
      </c>
      <c r="F1557" s="8" t="s">
        <v>490</v>
      </c>
      <c r="G1557" s="9" t="s">
        <v>679</v>
      </c>
      <c r="H1557" s="8" t="s">
        <v>680</v>
      </c>
      <c r="I1557" s="8">
        <v>2014</v>
      </c>
      <c r="J1557" s="8">
        <v>2014</v>
      </c>
      <c r="K1557" s="8" t="s">
        <v>493</v>
      </c>
      <c r="L1557" s="8">
        <v>1007.150117</v>
      </c>
      <c r="M1557" s="8" t="s">
        <v>494</v>
      </c>
      <c r="N1557" s="8" t="s">
        <v>495</v>
      </c>
      <c r="O1557" s="8" t="s">
        <v>681</v>
      </c>
    </row>
    <row r="1558" spans="1:15" ht="15.5" hidden="1" x14ac:dyDescent="0.35">
      <c r="A1558" s="8" t="s">
        <v>677</v>
      </c>
      <c r="B1558" s="8" t="s">
        <v>678</v>
      </c>
      <c r="C1558" s="9" t="s">
        <v>646</v>
      </c>
      <c r="D1558" s="8" t="s">
        <v>293</v>
      </c>
      <c r="E1558" s="8">
        <v>6110</v>
      </c>
      <c r="F1558" s="8" t="s">
        <v>490</v>
      </c>
      <c r="G1558" s="9" t="s">
        <v>679</v>
      </c>
      <c r="H1558" s="8" t="s">
        <v>680</v>
      </c>
      <c r="I1558" s="8">
        <v>2015</v>
      </c>
      <c r="J1558" s="8">
        <v>2015</v>
      </c>
      <c r="K1558" s="8" t="s">
        <v>493</v>
      </c>
      <c r="L1558" s="8">
        <v>903.42716600000006</v>
      </c>
      <c r="M1558" s="8" t="s">
        <v>494</v>
      </c>
      <c r="N1558" s="8" t="s">
        <v>495</v>
      </c>
      <c r="O1558" s="8" t="s">
        <v>681</v>
      </c>
    </row>
    <row r="1559" spans="1:15" ht="15.5" hidden="1" x14ac:dyDescent="0.35">
      <c r="A1559" s="8" t="s">
        <v>677</v>
      </c>
      <c r="B1559" s="8" t="s">
        <v>678</v>
      </c>
      <c r="C1559" s="9" t="s">
        <v>646</v>
      </c>
      <c r="D1559" s="8" t="s">
        <v>293</v>
      </c>
      <c r="E1559" s="8">
        <v>6110</v>
      </c>
      <c r="F1559" s="8" t="s">
        <v>490</v>
      </c>
      <c r="G1559" s="9" t="s">
        <v>679</v>
      </c>
      <c r="H1559" s="8" t="s">
        <v>680</v>
      </c>
      <c r="I1559" s="8">
        <v>2016</v>
      </c>
      <c r="J1559" s="8">
        <v>2016</v>
      </c>
      <c r="K1559" s="8" t="s">
        <v>493</v>
      </c>
      <c r="L1559" s="8">
        <v>891.80483700000002</v>
      </c>
      <c r="M1559" s="8" t="s">
        <v>494</v>
      </c>
      <c r="N1559" s="8" t="s">
        <v>495</v>
      </c>
      <c r="O1559" s="8" t="s">
        <v>681</v>
      </c>
    </row>
    <row r="1560" spans="1:15" ht="15.5" hidden="1" x14ac:dyDescent="0.35">
      <c r="A1560" s="8" t="s">
        <v>677</v>
      </c>
      <c r="B1560" s="8" t="s">
        <v>678</v>
      </c>
      <c r="C1560" s="9" t="s">
        <v>646</v>
      </c>
      <c r="D1560" s="8" t="s">
        <v>293</v>
      </c>
      <c r="E1560" s="8">
        <v>6110</v>
      </c>
      <c r="F1560" s="8" t="s">
        <v>490</v>
      </c>
      <c r="G1560" s="9" t="s">
        <v>679</v>
      </c>
      <c r="H1560" s="8" t="s">
        <v>680</v>
      </c>
      <c r="I1560" s="8">
        <v>2017</v>
      </c>
      <c r="J1560" s="8">
        <v>2017</v>
      </c>
      <c r="K1560" s="8" t="s">
        <v>493</v>
      </c>
      <c r="L1560" s="8">
        <v>899.66170899999997</v>
      </c>
      <c r="M1560" s="8" t="s">
        <v>494</v>
      </c>
      <c r="N1560" s="8" t="s">
        <v>495</v>
      </c>
      <c r="O1560" s="8" t="s">
        <v>681</v>
      </c>
    </row>
    <row r="1561" spans="1:15" ht="15.5" hidden="1" x14ac:dyDescent="0.35">
      <c r="A1561" s="8" t="s">
        <v>677</v>
      </c>
      <c r="B1561" s="8" t="s">
        <v>678</v>
      </c>
      <c r="C1561" s="9" t="s">
        <v>646</v>
      </c>
      <c r="D1561" s="8" t="s">
        <v>293</v>
      </c>
      <c r="E1561" s="8">
        <v>6110</v>
      </c>
      <c r="F1561" s="8" t="s">
        <v>490</v>
      </c>
      <c r="G1561" s="9" t="s">
        <v>679</v>
      </c>
      <c r="H1561" s="8" t="s">
        <v>680</v>
      </c>
      <c r="I1561" s="8">
        <v>2018</v>
      </c>
      <c r="J1561" s="8">
        <v>2018</v>
      </c>
      <c r="K1561" s="8" t="s">
        <v>493</v>
      </c>
      <c r="L1561" s="8">
        <v>1137.531285</v>
      </c>
      <c r="M1561" s="8" t="s">
        <v>494</v>
      </c>
      <c r="N1561" s="8" t="s">
        <v>495</v>
      </c>
      <c r="O1561" s="8" t="s">
        <v>681</v>
      </c>
    </row>
    <row r="1562" spans="1:15" ht="15.5" hidden="1" x14ac:dyDescent="0.35">
      <c r="A1562" s="8" t="s">
        <v>677</v>
      </c>
      <c r="B1562" s="8" t="s">
        <v>678</v>
      </c>
      <c r="C1562" s="9" t="s">
        <v>647</v>
      </c>
      <c r="D1562" s="8" t="s">
        <v>295</v>
      </c>
      <c r="E1562" s="8">
        <v>6110</v>
      </c>
      <c r="F1562" s="8" t="s">
        <v>490</v>
      </c>
      <c r="G1562" s="9" t="s">
        <v>679</v>
      </c>
      <c r="H1562" s="8" t="s">
        <v>680</v>
      </c>
      <c r="I1562" s="8">
        <v>2010</v>
      </c>
      <c r="J1562" s="8">
        <v>2010</v>
      </c>
      <c r="K1562" s="8" t="s">
        <v>493</v>
      </c>
      <c r="L1562" s="8">
        <v>207.50198</v>
      </c>
      <c r="M1562" s="8" t="s">
        <v>494</v>
      </c>
      <c r="N1562" s="8" t="s">
        <v>495</v>
      </c>
      <c r="O1562" s="8" t="s">
        <v>681</v>
      </c>
    </row>
    <row r="1563" spans="1:15" ht="15.5" hidden="1" x14ac:dyDescent="0.35">
      <c r="A1563" s="8" t="s">
        <v>677</v>
      </c>
      <c r="B1563" s="8" t="s">
        <v>678</v>
      </c>
      <c r="C1563" s="9" t="s">
        <v>647</v>
      </c>
      <c r="D1563" s="8" t="s">
        <v>295</v>
      </c>
      <c r="E1563" s="8">
        <v>6110</v>
      </c>
      <c r="F1563" s="8" t="s">
        <v>490</v>
      </c>
      <c r="G1563" s="9" t="s">
        <v>679</v>
      </c>
      <c r="H1563" s="8" t="s">
        <v>680</v>
      </c>
      <c r="I1563" s="8">
        <v>2011</v>
      </c>
      <c r="J1563" s="8">
        <v>2011</v>
      </c>
      <c r="K1563" s="8" t="s">
        <v>493</v>
      </c>
      <c r="L1563" s="8">
        <v>247.053528</v>
      </c>
      <c r="M1563" s="8" t="s">
        <v>494</v>
      </c>
      <c r="N1563" s="8" t="s">
        <v>495</v>
      </c>
      <c r="O1563" s="8" t="s">
        <v>681</v>
      </c>
    </row>
    <row r="1564" spans="1:15" ht="15.5" hidden="1" x14ac:dyDescent="0.35">
      <c r="A1564" s="8" t="s">
        <v>677</v>
      </c>
      <c r="B1564" s="8" t="s">
        <v>678</v>
      </c>
      <c r="C1564" s="9" t="s">
        <v>647</v>
      </c>
      <c r="D1564" s="8" t="s">
        <v>295</v>
      </c>
      <c r="E1564" s="8">
        <v>6110</v>
      </c>
      <c r="F1564" s="8" t="s">
        <v>490</v>
      </c>
      <c r="G1564" s="9" t="s">
        <v>679</v>
      </c>
      <c r="H1564" s="8" t="s">
        <v>680</v>
      </c>
      <c r="I1564" s="8">
        <v>2012</v>
      </c>
      <c r="J1564" s="8">
        <v>2012</v>
      </c>
      <c r="K1564" s="8" t="s">
        <v>493</v>
      </c>
      <c r="L1564" s="8">
        <v>270.80150500000002</v>
      </c>
      <c r="M1564" s="8" t="s">
        <v>494</v>
      </c>
      <c r="N1564" s="8" t="s">
        <v>495</v>
      </c>
      <c r="O1564" s="8" t="s">
        <v>681</v>
      </c>
    </row>
    <row r="1565" spans="1:15" ht="15.5" hidden="1" x14ac:dyDescent="0.35">
      <c r="A1565" s="8" t="s">
        <v>677</v>
      </c>
      <c r="B1565" s="8" t="s">
        <v>678</v>
      </c>
      <c r="C1565" s="9" t="s">
        <v>647</v>
      </c>
      <c r="D1565" s="8" t="s">
        <v>295</v>
      </c>
      <c r="E1565" s="8">
        <v>6110</v>
      </c>
      <c r="F1565" s="8" t="s">
        <v>490</v>
      </c>
      <c r="G1565" s="9" t="s">
        <v>679</v>
      </c>
      <c r="H1565" s="8" t="s">
        <v>680</v>
      </c>
      <c r="I1565" s="8">
        <v>2013</v>
      </c>
      <c r="J1565" s="8">
        <v>2013</v>
      </c>
      <c r="K1565" s="8" t="s">
        <v>493</v>
      </c>
      <c r="L1565" s="8">
        <v>285.26227299999999</v>
      </c>
      <c r="M1565" s="8" t="s">
        <v>494</v>
      </c>
      <c r="N1565" s="8" t="s">
        <v>495</v>
      </c>
      <c r="O1565" s="8" t="s">
        <v>681</v>
      </c>
    </row>
    <row r="1566" spans="1:15" ht="15.5" hidden="1" x14ac:dyDescent="0.35">
      <c r="A1566" s="8" t="s">
        <v>677</v>
      </c>
      <c r="B1566" s="8" t="s">
        <v>678</v>
      </c>
      <c r="C1566" s="9" t="s">
        <v>647</v>
      </c>
      <c r="D1566" s="8" t="s">
        <v>295</v>
      </c>
      <c r="E1566" s="8">
        <v>6110</v>
      </c>
      <c r="F1566" s="8" t="s">
        <v>490</v>
      </c>
      <c r="G1566" s="9" t="s">
        <v>679</v>
      </c>
      <c r="H1566" s="8" t="s">
        <v>680</v>
      </c>
      <c r="I1566" s="8">
        <v>2014</v>
      </c>
      <c r="J1566" s="8">
        <v>2014</v>
      </c>
      <c r="K1566" s="8" t="s">
        <v>493</v>
      </c>
      <c r="L1566" s="8">
        <v>293.15656300000001</v>
      </c>
      <c r="M1566" s="8" t="s">
        <v>494</v>
      </c>
      <c r="N1566" s="8" t="s">
        <v>495</v>
      </c>
      <c r="O1566" s="8" t="s">
        <v>681</v>
      </c>
    </row>
    <row r="1567" spans="1:15" ht="15.5" hidden="1" x14ac:dyDescent="0.35">
      <c r="A1567" s="8" t="s">
        <v>677</v>
      </c>
      <c r="B1567" s="8" t="s">
        <v>678</v>
      </c>
      <c r="C1567" s="9" t="s">
        <v>647</v>
      </c>
      <c r="D1567" s="8" t="s">
        <v>295</v>
      </c>
      <c r="E1567" s="8">
        <v>6110</v>
      </c>
      <c r="F1567" s="8" t="s">
        <v>490</v>
      </c>
      <c r="G1567" s="9" t="s">
        <v>679</v>
      </c>
      <c r="H1567" s="8" t="s">
        <v>680</v>
      </c>
      <c r="I1567" s="8">
        <v>2015</v>
      </c>
      <c r="J1567" s="8">
        <v>2015</v>
      </c>
      <c r="K1567" s="8" t="s">
        <v>493</v>
      </c>
      <c r="L1567" s="8">
        <v>275.98823299999998</v>
      </c>
      <c r="M1567" s="8" t="s">
        <v>494</v>
      </c>
      <c r="N1567" s="8" t="s">
        <v>495</v>
      </c>
      <c r="O1567" s="8" t="s">
        <v>681</v>
      </c>
    </row>
    <row r="1568" spans="1:15" ht="15.5" hidden="1" x14ac:dyDescent="0.35">
      <c r="A1568" s="8" t="s">
        <v>677</v>
      </c>
      <c r="B1568" s="8" t="s">
        <v>678</v>
      </c>
      <c r="C1568" s="9" t="s">
        <v>647</v>
      </c>
      <c r="D1568" s="8" t="s">
        <v>295</v>
      </c>
      <c r="E1568" s="8">
        <v>6110</v>
      </c>
      <c r="F1568" s="8" t="s">
        <v>490</v>
      </c>
      <c r="G1568" s="9" t="s">
        <v>679</v>
      </c>
      <c r="H1568" s="8" t="s">
        <v>680</v>
      </c>
      <c r="I1568" s="8">
        <v>2016</v>
      </c>
      <c r="J1568" s="8">
        <v>2016</v>
      </c>
      <c r="K1568" s="8" t="s">
        <v>493</v>
      </c>
      <c r="L1568" s="8">
        <v>301.371532</v>
      </c>
      <c r="M1568" s="8" t="s">
        <v>494</v>
      </c>
      <c r="N1568" s="8" t="s">
        <v>495</v>
      </c>
      <c r="O1568" s="8" t="s">
        <v>681</v>
      </c>
    </row>
    <row r="1569" spans="1:15" ht="15.5" hidden="1" x14ac:dyDescent="0.35">
      <c r="A1569" s="8" t="s">
        <v>677</v>
      </c>
      <c r="B1569" s="8" t="s">
        <v>678</v>
      </c>
      <c r="C1569" s="9" t="s">
        <v>647</v>
      </c>
      <c r="D1569" s="8" t="s">
        <v>295</v>
      </c>
      <c r="E1569" s="8">
        <v>6110</v>
      </c>
      <c r="F1569" s="8" t="s">
        <v>490</v>
      </c>
      <c r="G1569" s="9" t="s">
        <v>679</v>
      </c>
      <c r="H1569" s="8" t="s">
        <v>680</v>
      </c>
      <c r="I1569" s="8">
        <v>2017</v>
      </c>
      <c r="J1569" s="8">
        <v>2017</v>
      </c>
      <c r="K1569" s="8" t="s">
        <v>493</v>
      </c>
      <c r="L1569" s="8">
        <v>319.80283100000003</v>
      </c>
      <c r="M1569" s="8" t="s">
        <v>494</v>
      </c>
      <c r="N1569" s="8" t="s">
        <v>495</v>
      </c>
      <c r="O1569" s="8" t="s">
        <v>681</v>
      </c>
    </row>
    <row r="1570" spans="1:15" ht="15.5" hidden="1" x14ac:dyDescent="0.35">
      <c r="A1570" s="8" t="s">
        <v>677</v>
      </c>
      <c r="B1570" s="8" t="s">
        <v>678</v>
      </c>
      <c r="C1570" s="9" t="s">
        <v>647</v>
      </c>
      <c r="D1570" s="8" t="s">
        <v>295</v>
      </c>
      <c r="E1570" s="8">
        <v>6110</v>
      </c>
      <c r="F1570" s="8" t="s">
        <v>490</v>
      </c>
      <c r="G1570" s="9" t="s">
        <v>679</v>
      </c>
      <c r="H1570" s="8" t="s">
        <v>680</v>
      </c>
      <c r="I1570" s="8">
        <v>2018</v>
      </c>
      <c r="J1570" s="8">
        <v>2018</v>
      </c>
      <c r="K1570" s="8" t="s">
        <v>493</v>
      </c>
      <c r="L1570" s="8">
        <v>336.54109</v>
      </c>
      <c r="M1570" s="8" t="s">
        <v>494</v>
      </c>
      <c r="N1570" s="8" t="s">
        <v>495</v>
      </c>
      <c r="O1570" s="8" t="s">
        <v>681</v>
      </c>
    </row>
    <row r="1571" spans="1:15" ht="15.5" hidden="1" x14ac:dyDescent="0.35">
      <c r="A1571" s="8" t="s">
        <v>677</v>
      </c>
      <c r="B1571" s="8" t="s">
        <v>678</v>
      </c>
      <c r="C1571" s="9" t="s">
        <v>742</v>
      </c>
      <c r="D1571" s="8" t="s">
        <v>449</v>
      </c>
      <c r="E1571" s="8">
        <v>6110</v>
      </c>
      <c r="F1571" s="8" t="s">
        <v>490</v>
      </c>
      <c r="G1571" s="9" t="s">
        <v>679</v>
      </c>
      <c r="H1571" s="8" t="s">
        <v>680</v>
      </c>
      <c r="I1571" s="8">
        <v>2010</v>
      </c>
      <c r="J1571" s="8">
        <v>2010</v>
      </c>
      <c r="K1571" s="8" t="s">
        <v>493</v>
      </c>
      <c r="L1571" s="8">
        <v>578.03629799999999</v>
      </c>
      <c r="M1571" s="8" t="s">
        <v>494</v>
      </c>
      <c r="N1571" s="8" t="s">
        <v>495</v>
      </c>
      <c r="O1571" s="8" t="s">
        <v>681</v>
      </c>
    </row>
    <row r="1572" spans="1:15" ht="15.5" hidden="1" x14ac:dyDescent="0.35">
      <c r="A1572" s="8" t="s">
        <v>677</v>
      </c>
      <c r="B1572" s="8" t="s">
        <v>678</v>
      </c>
      <c r="C1572" s="9" t="s">
        <v>742</v>
      </c>
      <c r="D1572" s="8" t="s">
        <v>449</v>
      </c>
      <c r="E1572" s="8">
        <v>6110</v>
      </c>
      <c r="F1572" s="8" t="s">
        <v>490</v>
      </c>
      <c r="G1572" s="9" t="s">
        <v>679</v>
      </c>
      <c r="H1572" s="8" t="s">
        <v>680</v>
      </c>
      <c r="I1572" s="8">
        <v>2011</v>
      </c>
      <c r="J1572" s="8">
        <v>2011</v>
      </c>
      <c r="K1572" s="8" t="s">
        <v>493</v>
      </c>
      <c r="L1572" s="8">
        <v>600.69739500000003</v>
      </c>
      <c r="M1572" s="8" t="s">
        <v>494</v>
      </c>
      <c r="N1572" s="8" t="s">
        <v>495</v>
      </c>
      <c r="O1572" s="8" t="s">
        <v>681</v>
      </c>
    </row>
    <row r="1573" spans="1:15" ht="15.5" hidden="1" x14ac:dyDescent="0.35">
      <c r="A1573" s="8" t="s">
        <v>677</v>
      </c>
      <c r="B1573" s="8" t="s">
        <v>678</v>
      </c>
      <c r="C1573" s="9" t="s">
        <v>742</v>
      </c>
      <c r="D1573" s="8" t="s">
        <v>449</v>
      </c>
      <c r="E1573" s="8">
        <v>6110</v>
      </c>
      <c r="F1573" s="8" t="s">
        <v>490</v>
      </c>
      <c r="G1573" s="9" t="s">
        <v>679</v>
      </c>
      <c r="H1573" s="8" t="s">
        <v>680</v>
      </c>
      <c r="I1573" s="8">
        <v>2012</v>
      </c>
      <c r="J1573" s="8">
        <v>2012</v>
      </c>
      <c r="K1573" s="8" t="s">
        <v>493</v>
      </c>
      <c r="L1573" s="8">
        <v>803.51748799999996</v>
      </c>
      <c r="M1573" s="8" t="s">
        <v>494</v>
      </c>
      <c r="N1573" s="8" t="s">
        <v>495</v>
      </c>
      <c r="O1573" s="8" t="s">
        <v>681</v>
      </c>
    </row>
    <row r="1574" spans="1:15" ht="15.5" hidden="1" x14ac:dyDescent="0.35">
      <c r="A1574" s="8" t="s">
        <v>677</v>
      </c>
      <c r="B1574" s="8" t="s">
        <v>678</v>
      </c>
      <c r="C1574" s="9" t="s">
        <v>742</v>
      </c>
      <c r="D1574" s="8" t="s">
        <v>449</v>
      </c>
      <c r="E1574" s="8">
        <v>6110</v>
      </c>
      <c r="F1574" s="8" t="s">
        <v>490</v>
      </c>
      <c r="G1574" s="9" t="s">
        <v>679</v>
      </c>
      <c r="H1574" s="8" t="s">
        <v>680</v>
      </c>
      <c r="I1574" s="8">
        <v>2013</v>
      </c>
      <c r="J1574" s="8">
        <v>2013</v>
      </c>
      <c r="K1574" s="8" t="s">
        <v>493</v>
      </c>
      <c r="L1574" s="8">
        <v>932.12956199999996</v>
      </c>
      <c r="M1574" s="8" t="s">
        <v>494</v>
      </c>
      <c r="N1574" s="8" t="s">
        <v>495</v>
      </c>
      <c r="O1574" s="8" t="s">
        <v>681</v>
      </c>
    </row>
    <row r="1575" spans="1:15" ht="15.5" hidden="1" x14ac:dyDescent="0.35">
      <c r="A1575" s="8" t="s">
        <v>677</v>
      </c>
      <c r="B1575" s="8" t="s">
        <v>678</v>
      </c>
      <c r="C1575" s="9" t="s">
        <v>742</v>
      </c>
      <c r="D1575" s="8" t="s">
        <v>449</v>
      </c>
      <c r="E1575" s="8">
        <v>6110</v>
      </c>
      <c r="F1575" s="8" t="s">
        <v>490</v>
      </c>
      <c r="G1575" s="9" t="s">
        <v>679</v>
      </c>
      <c r="H1575" s="8" t="s">
        <v>680</v>
      </c>
      <c r="I1575" s="8">
        <v>2014</v>
      </c>
      <c r="J1575" s="8">
        <v>2014</v>
      </c>
      <c r="K1575" s="8" t="s">
        <v>493</v>
      </c>
      <c r="L1575" s="8">
        <v>873.06914500000005</v>
      </c>
      <c r="M1575" s="8" t="s">
        <v>494</v>
      </c>
      <c r="N1575" s="8" t="s">
        <v>495</v>
      </c>
      <c r="O1575" s="8" t="s">
        <v>681</v>
      </c>
    </row>
    <row r="1576" spans="1:15" ht="15.5" hidden="1" x14ac:dyDescent="0.35">
      <c r="A1576" s="8" t="s">
        <v>677</v>
      </c>
      <c r="B1576" s="8" t="s">
        <v>678</v>
      </c>
      <c r="C1576" s="9" t="s">
        <v>742</v>
      </c>
      <c r="D1576" s="8" t="s">
        <v>449</v>
      </c>
      <c r="E1576" s="8">
        <v>6110</v>
      </c>
      <c r="F1576" s="8" t="s">
        <v>490</v>
      </c>
      <c r="G1576" s="9" t="s">
        <v>679</v>
      </c>
      <c r="H1576" s="8" t="s">
        <v>680</v>
      </c>
      <c r="I1576" s="8">
        <v>2015</v>
      </c>
      <c r="J1576" s="8">
        <v>2015</v>
      </c>
      <c r="K1576" s="8" t="s">
        <v>493</v>
      </c>
      <c r="L1576" s="8">
        <v>769.29175399999997</v>
      </c>
      <c r="M1576" s="8" t="s">
        <v>494</v>
      </c>
      <c r="N1576" s="8" t="s">
        <v>495</v>
      </c>
      <c r="O1576" s="8" t="s">
        <v>681</v>
      </c>
    </row>
    <row r="1577" spans="1:15" ht="15.5" hidden="1" x14ac:dyDescent="0.35">
      <c r="A1577" s="8" t="s">
        <v>677</v>
      </c>
      <c r="B1577" s="8" t="s">
        <v>678</v>
      </c>
      <c r="C1577" s="9" t="s">
        <v>742</v>
      </c>
      <c r="D1577" s="8" t="s">
        <v>449</v>
      </c>
      <c r="E1577" s="8">
        <v>6110</v>
      </c>
      <c r="F1577" s="8" t="s">
        <v>490</v>
      </c>
      <c r="G1577" s="9" t="s">
        <v>679</v>
      </c>
      <c r="H1577" s="8" t="s">
        <v>680</v>
      </c>
      <c r="I1577" s="8">
        <v>2016</v>
      </c>
      <c r="J1577" s="8">
        <v>2016</v>
      </c>
      <c r="K1577" s="8" t="s">
        <v>493</v>
      </c>
      <c r="L1577" s="8">
        <v>761.01970600000004</v>
      </c>
      <c r="M1577" s="8" t="s">
        <v>494</v>
      </c>
      <c r="N1577" s="8" t="s">
        <v>495</v>
      </c>
      <c r="O1577" s="8" t="s">
        <v>681</v>
      </c>
    </row>
    <row r="1578" spans="1:15" ht="15.5" hidden="1" x14ac:dyDescent="0.35">
      <c r="A1578" s="8" t="s">
        <v>677</v>
      </c>
      <c r="B1578" s="8" t="s">
        <v>678</v>
      </c>
      <c r="C1578" s="9" t="s">
        <v>742</v>
      </c>
      <c r="D1578" s="8" t="s">
        <v>449</v>
      </c>
      <c r="E1578" s="8">
        <v>6110</v>
      </c>
      <c r="F1578" s="8" t="s">
        <v>490</v>
      </c>
      <c r="G1578" s="9" t="s">
        <v>679</v>
      </c>
      <c r="H1578" s="8" t="s">
        <v>680</v>
      </c>
      <c r="I1578" s="8">
        <v>2017</v>
      </c>
      <c r="J1578" s="8">
        <v>2017</v>
      </c>
      <c r="K1578" s="8" t="s">
        <v>493</v>
      </c>
      <c r="L1578" s="8">
        <v>791.76968199999999</v>
      </c>
      <c r="M1578" s="8" t="s">
        <v>494</v>
      </c>
      <c r="N1578" s="8" t="s">
        <v>495</v>
      </c>
      <c r="O1578" s="8" t="s">
        <v>681</v>
      </c>
    </row>
    <row r="1579" spans="1:15" ht="15.5" hidden="1" x14ac:dyDescent="0.35">
      <c r="A1579" s="8" t="s">
        <v>677</v>
      </c>
      <c r="B1579" s="8" t="s">
        <v>678</v>
      </c>
      <c r="C1579" s="9" t="s">
        <v>742</v>
      </c>
      <c r="D1579" s="8" t="s">
        <v>449</v>
      </c>
      <c r="E1579" s="8">
        <v>6110</v>
      </c>
      <c r="F1579" s="8" t="s">
        <v>490</v>
      </c>
      <c r="G1579" s="9" t="s">
        <v>679</v>
      </c>
      <c r="H1579" s="8" t="s">
        <v>680</v>
      </c>
      <c r="I1579" s="8">
        <v>2018</v>
      </c>
      <c r="J1579" s="8">
        <v>2018</v>
      </c>
      <c r="K1579" s="8" t="s">
        <v>493</v>
      </c>
      <c r="L1579" s="8">
        <v>790.27730599999995</v>
      </c>
      <c r="M1579" s="8" t="s">
        <v>494</v>
      </c>
      <c r="N1579" s="8" t="s">
        <v>495</v>
      </c>
      <c r="O1579" s="8" t="s">
        <v>681</v>
      </c>
    </row>
    <row r="1580" spans="1:15" ht="15.5" hidden="1" x14ac:dyDescent="0.35">
      <c r="A1580" s="8" t="s">
        <v>677</v>
      </c>
      <c r="B1580" s="8" t="s">
        <v>678</v>
      </c>
      <c r="C1580" s="9" t="s">
        <v>648</v>
      </c>
      <c r="D1580" s="8" t="s">
        <v>297</v>
      </c>
      <c r="E1580" s="8">
        <v>6110</v>
      </c>
      <c r="F1580" s="8" t="s">
        <v>490</v>
      </c>
      <c r="G1580" s="9" t="s">
        <v>679</v>
      </c>
      <c r="H1580" s="8" t="s">
        <v>680</v>
      </c>
      <c r="I1580" s="8">
        <v>2010</v>
      </c>
      <c r="J1580" s="8">
        <v>2010</v>
      </c>
      <c r="K1580" s="8" t="s">
        <v>493</v>
      </c>
      <c r="L1580" s="8">
        <v>8960.9358040000006</v>
      </c>
      <c r="M1580" s="8" t="s">
        <v>494</v>
      </c>
      <c r="N1580" s="8" t="s">
        <v>495</v>
      </c>
      <c r="O1580" s="8" t="s">
        <v>681</v>
      </c>
    </row>
    <row r="1581" spans="1:15" ht="15.5" hidden="1" x14ac:dyDescent="0.35">
      <c r="A1581" s="8" t="s">
        <v>677</v>
      </c>
      <c r="B1581" s="8" t="s">
        <v>678</v>
      </c>
      <c r="C1581" s="9" t="s">
        <v>648</v>
      </c>
      <c r="D1581" s="8" t="s">
        <v>297</v>
      </c>
      <c r="E1581" s="8">
        <v>6110</v>
      </c>
      <c r="F1581" s="8" t="s">
        <v>490</v>
      </c>
      <c r="G1581" s="9" t="s">
        <v>679</v>
      </c>
      <c r="H1581" s="8" t="s">
        <v>680</v>
      </c>
      <c r="I1581" s="8">
        <v>2011</v>
      </c>
      <c r="J1581" s="8">
        <v>2011</v>
      </c>
      <c r="K1581" s="8" t="s">
        <v>493</v>
      </c>
      <c r="L1581" s="8">
        <v>9517.1109329999999</v>
      </c>
      <c r="M1581" s="8" t="s">
        <v>494</v>
      </c>
      <c r="N1581" s="8" t="s">
        <v>495</v>
      </c>
      <c r="O1581" s="8" t="s">
        <v>681</v>
      </c>
    </row>
    <row r="1582" spans="1:15" ht="15.5" hidden="1" x14ac:dyDescent="0.35">
      <c r="A1582" s="8" t="s">
        <v>677</v>
      </c>
      <c r="B1582" s="8" t="s">
        <v>678</v>
      </c>
      <c r="C1582" s="9" t="s">
        <v>648</v>
      </c>
      <c r="D1582" s="8" t="s">
        <v>297</v>
      </c>
      <c r="E1582" s="8">
        <v>6110</v>
      </c>
      <c r="F1582" s="8" t="s">
        <v>490</v>
      </c>
      <c r="G1582" s="9" t="s">
        <v>679</v>
      </c>
      <c r="H1582" s="8" t="s">
        <v>680</v>
      </c>
      <c r="I1582" s="8">
        <v>2012</v>
      </c>
      <c r="J1582" s="8">
        <v>2012</v>
      </c>
      <c r="K1582" s="8" t="s">
        <v>493</v>
      </c>
      <c r="L1582" s="8">
        <v>8598.32762</v>
      </c>
      <c r="M1582" s="8" t="s">
        <v>494</v>
      </c>
      <c r="N1582" s="8" t="s">
        <v>495</v>
      </c>
      <c r="O1582" s="8" t="s">
        <v>681</v>
      </c>
    </row>
    <row r="1583" spans="1:15" ht="15.5" hidden="1" x14ac:dyDescent="0.35">
      <c r="A1583" s="8" t="s">
        <v>677</v>
      </c>
      <c r="B1583" s="8" t="s">
        <v>678</v>
      </c>
      <c r="C1583" s="9" t="s">
        <v>648</v>
      </c>
      <c r="D1583" s="8" t="s">
        <v>297</v>
      </c>
      <c r="E1583" s="8">
        <v>6110</v>
      </c>
      <c r="F1583" s="8" t="s">
        <v>490</v>
      </c>
      <c r="G1583" s="9" t="s">
        <v>679</v>
      </c>
      <c r="H1583" s="8" t="s">
        <v>680</v>
      </c>
      <c r="I1583" s="8">
        <v>2013</v>
      </c>
      <c r="J1583" s="8">
        <v>2013</v>
      </c>
      <c r="K1583" s="8" t="s">
        <v>493</v>
      </c>
      <c r="L1583" s="8">
        <v>7691.3069660000001</v>
      </c>
      <c r="M1583" s="8" t="s">
        <v>494</v>
      </c>
      <c r="N1583" s="8" t="s">
        <v>495</v>
      </c>
      <c r="O1583" s="8" t="s">
        <v>681</v>
      </c>
    </row>
    <row r="1584" spans="1:15" ht="15.5" hidden="1" x14ac:dyDescent="0.35">
      <c r="A1584" s="8" t="s">
        <v>677</v>
      </c>
      <c r="B1584" s="8" t="s">
        <v>678</v>
      </c>
      <c r="C1584" s="9" t="s">
        <v>648</v>
      </c>
      <c r="D1584" s="8" t="s">
        <v>297</v>
      </c>
      <c r="E1584" s="8">
        <v>6110</v>
      </c>
      <c r="F1584" s="8" t="s">
        <v>490</v>
      </c>
      <c r="G1584" s="9" t="s">
        <v>679</v>
      </c>
      <c r="H1584" s="8" t="s">
        <v>680</v>
      </c>
      <c r="I1584" s="8">
        <v>2014</v>
      </c>
      <c r="J1584" s="8">
        <v>2014</v>
      </c>
      <c r="K1584" s="8" t="s">
        <v>493</v>
      </c>
      <c r="L1584" s="8">
        <v>7625.3226199999999</v>
      </c>
      <c r="M1584" s="8" t="s">
        <v>494</v>
      </c>
      <c r="N1584" s="8" t="s">
        <v>495</v>
      </c>
      <c r="O1584" s="8" t="s">
        <v>681</v>
      </c>
    </row>
    <row r="1585" spans="1:15" ht="15.5" hidden="1" x14ac:dyDescent="0.35">
      <c r="A1585" s="8" t="s">
        <v>677</v>
      </c>
      <c r="B1585" s="8" t="s">
        <v>678</v>
      </c>
      <c r="C1585" s="9" t="s">
        <v>648</v>
      </c>
      <c r="D1585" s="8" t="s">
        <v>297</v>
      </c>
      <c r="E1585" s="8">
        <v>6110</v>
      </c>
      <c r="F1585" s="8" t="s">
        <v>490</v>
      </c>
      <c r="G1585" s="9" t="s">
        <v>679</v>
      </c>
      <c r="H1585" s="8" t="s">
        <v>680</v>
      </c>
      <c r="I1585" s="8">
        <v>2015</v>
      </c>
      <c r="J1585" s="8">
        <v>2015</v>
      </c>
      <c r="K1585" s="8" t="s">
        <v>493</v>
      </c>
      <c r="L1585" s="8">
        <v>6630.0535090000003</v>
      </c>
      <c r="M1585" s="8" t="s">
        <v>494</v>
      </c>
      <c r="N1585" s="8" t="s">
        <v>495</v>
      </c>
      <c r="O1585" s="8" t="s">
        <v>681</v>
      </c>
    </row>
    <row r="1586" spans="1:15" ht="15.5" hidden="1" x14ac:dyDescent="0.35">
      <c r="A1586" s="8" t="s">
        <v>677</v>
      </c>
      <c r="B1586" s="8" t="s">
        <v>678</v>
      </c>
      <c r="C1586" s="9" t="s">
        <v>648</v>
      </c>
      <c r="D1586" s="8" t="s">
        <v>297</v>
      </c>
      <c r="E1586" s="8">
        <v>6110</v>
      </c>
      <c r="F1586" s="8" t="s">
        <v>490</v>
      </c>
      <c r="G1586" s="9" t="s">
        <v>679</v>
      </c>
      <c r="H1586" s="8" t="s">
        <v>680</v>
      </c>
      <c r="I1586" s="8">
        <v>2016</v>
      </c>
      <c r="J1586" s="8">
        <v>2016</v>
      </c>
      <c r="K1586" s="8" t="s">
        <v>493</v>
      </c>
      <c r="L1586" s="8">
        <v>6590.8197849999997</v>
      </c>
      <c r="M1586" s="8" t="s">
        <v>494</v>
      </c>
      <c r="N1586" s="8" t="s">
        <v>495</v>
      </c>
      <c r="O1586" s="8" t="s">
        <v>681</v>
      </c>
    </row>
    <row r="1587" spans="1:15" ht="15.5" hidden="1" x14ac:dyDescent="0.35">
      <c r="A1587" s="8" t="s">
        <v>677</v>
      </c>
      <c r="B1587" s="8" t="s">
        <v>678</v>
      </c>
      <c r="C1587" s="9" t="s">
        <v>648</v>
      </c>
      <c r="D1587" s="8" t="s">
        <v>297</v>
      </c>
      <c r="E1587" s="8">
        <v>6110</v>
      </c>
      <c r="F1587" s="8" t="s">
        <v>490</v>
      </c>
      <c r="G1587" s="9" t="s">
        <v>679</v>
      </c>
      <c r="H1587" s="8" t="s">
        <v>680</v>
      </c>
      <c r="I1587" s="8">
        <v>2017</v>
      </c>
      <c r="J1587" s="8">
        <v>2017</v>
      </c>
      <c r="K1587" s="8" t="s">
        <v>493</v>
      </c>
      <c r="L1587" s="8">
        <v>8240.9026109999995</v>
      </c>
      <c r="M1587" s="8" t="s">
        <v>494</v>
      </c>
      <c r="N1587" s="8" t="s">
        <v>495</v>
      </c>
      <c r="O1587" s="8" t="s">
        <v>681</v>
      </c>
    </row>
    <row r="1588" spans="1:15" ht="15.5" hidden="1" x14ac:dyDescent="0.35">
      <c r="A1588" s="8" t="s">
        <v>677</v>
      </c>
      <c r="B1588" s="8" t="s">
        <v>678</v>
      </c>
      <c r="C1588" s="9" t="s">
        <v>648</v>
      </c>
      <c r="D1588" s="8" t="s">
        <v>297</v>
      </c>
      <c r="E1588" s="8">
        <v>6110</v>
      </c>
      <c r="F1588" s="8" t="s">
        <v>490</v>
      </c>
      <c r="G1588" s="9" t="s">
        <v>679</v>
      </c>
      <c r="H1588" s="8" t="s">
        <v>680</v>
      </c>
      <c r="I1588" s="8">
        <v>2018</v>
      </c>
      <c r="J1588" s="8">
        <v>2018</v>
      </c>
      <c r="K1588" s="8" t="s">
        <v>493</v>
      </c>
      <c r="L1588" s="8">
        <v>8009.767261</v>
      </c>
      <c r="M1588" s="8" t="s">
        <v>494</v>
      </c>
      <c r="N1588" s="8" t="s">
        <v>495</v>
      </c>
      <c r="O1588" s="8" t="s">
        <v>681</v>
      </c>
    </row>
    <row r="1589" spans="1:15" ht="15.5" hidden="1" x14ac:dyDescent="0.35">
      <c r="A1589" s="8" t="s">
        <v>677</v>
      </c>
      <c r="B1589" s="8" t="s">
        <v>678</v>
      </c>
      <c r="C1589" s="9" t="s">
        <v>649</v>
      </c>
      <c r="D1589" s="8" t="s">
        <v>453</v>
      </c>
      <c r="E1589" s="8">
        <v>6110</v>
      </c>
      <c r="F1589" s="8" t="s">
        <v>490</v>
      </c>
      <c r="G1589" s="9" t="s">
        <v>679</v>
      </c>
      <c r="H1589" s="8" t="s">
        <v>680</v>
      </c>
      <c r="I1589" s="8">
        <v>2010</v>
      </c>
      <c r="J1589" s="8">
        <v>2010</v>
      </c>
      <c r="K1589" s="8" t="s">
        <v>493</v>
      </c>
      <c r="L1589" s="8">
        <v>754.28249400000004</v>
      </c>
      <c r="M1589" s="8" t="s">
        <v>494</v>
      </c>
      <c r="N1589" s="8" t="s">
        <v>495</v>
      </c>
      <c r="O1589" s="8" t="s">
        <v>681</v>
      </c>
    </row>
    <row r="1590" spans="1:15" ht="15.5" hidden="1" x14ac:dyDescent="0.35">
      <c r="A1590" s="8" t="s">
        <v>677</v>
      </c>
      <c r="B1590" s="8" t="s">
        <v>678</v>
      </c>
      <c r="C1590" s="9" t="s">
        <v>649</v>
      </c>
      <c r="D1590" s="8" t="s">
        <v>453</v>
      </c>
      <c r="E1590" s="8">
        <v>6110</v>
      </c>
      <c r="F1590" s="8" t="s">
        <v>490</v>
      </c>
      <c r="G1590" s="9" t="s">
        <v>679</v>
      </c>
      <c r="H1590" s="8" t="s">
        <v>680</v>
      </c>
      <c r="I1590" s="8">
        <v>2011</v>
      </c>
      <c r="J1590" s="8">
        <v>2011</v>
      </c>
      <c r="K1590" s="8" t="s">
        <v>493</v>
      </c>
      <c r="L1590" s="8">
        <v>777.06418299999996</v>
      </c>
      <c r="M1590" s="8" t="s">
        <v>494</v>
      </c>
      <c r="N1590" s="8" t="s">
        <v>495</v>
      </c>
      <c r="O1590" s="8" t="s">
        <v>681</v>
      </c>
    </row>
    <row r="1591" spans="1:15" ht="15.5" hidden="1" x14ac:dyDescent="0.35">
      <c r="A1591" s="8" t="s">
        <v>677</v>
      </c>
      <c r="B1591" s="8" t="s">
        <v>678</v>
      </c>
      <c r="C1591" s="9" t="s">
        <v>649</v>
      </c>
      <c r="D1591" s="8" t="s">
        <v>453</v>
      </c>
      <c r="E1591" s="8">
        <v>6110</v>
      </c>
      <c r="F1591" s="8" t="s">
        <v>490</v>
      </c>
      <c r="G1591" s="9" t="s">
        <v>679</v>
      </c>
      <c r="H1591" s="8" t="s">
        <v>680</v>
      </c>
      <c r="I1591" s="8">
        <v>2012</v>
      </c>
      <c r="J1591" s="8">
        <v>2012</v>
      </c>
      <c r="K1591" s="8" t="s">
        <v>493</v>
      </c>
      <c r="L1591" s="8">
        <v>389.01311199999998</v>
      </c>
      <c r="M1591" s="8" t="s">
        <v>494</v>
      </c>
      <c r="N1591" s="8" t="s">
        <v>495</v>
      </c>
      <c r="O1591" s="8" t="s">
        <v>681</v>
      </c>
    </row>
    <row r="1592" spans="1:15" ht="15.5" hidden="1" x14ac:dyDescent="0.35">
      <c r="A1592" s="8" t="s">
        <v>677</v>
      </c>
      <c r="B1592" s="8" t="s">
        <v>678</v>
      </c>
      <c r="C1592" s="9" t="s">
        <v>649</v>
      </c>
      <c r="D1592" s="8" t="s">
        <v>453</v>
      </c>
      <c r="E1592" s="8">
        <v>6110</v>
      </c>
      <c r="F1592" s="8" t="s">
        <v>490</v>
      </c>
      <c r="G1592" s="9" t="s">
        <v>679</v>
      </c>
      <c r="H1592" s="8" t="s">
        <v>680</v>
      </c>
      <c r="I1592" s="8">
        <v>2013</v>
      </c>
      <c r="J1592" s="8">
        <v>2013</v>
      </c>
      <c r="K1592" s="8" t="s">
        <v>493</v>
      </c>
      <c r="L1592" s="8">
        <v>629.63439200000005</v>
      </c>
      <c r="M1592" s="8" t="s">
        <v>494</v>
      </c>
      <c r="N1592" s="8" t="s">
        <v>495</v>
      </c>
      <c r="O1592" s="8" t="s">
        <v>681</v>
      </c>
    </row>
    <row r="1593" spans="1:15" ht="15.5" hidden="1" x14ac:dyDescent="0.35">
      <c r="A1593" s="8" t="s">
        <v>677</v>
      </c>
      <c r="B1593" s="8" t="s">
        <v>678</v>
      </c>
      <c r="C1593" s="9" t="s">
        <v>649</v>
      </c>
      <c r="D1593" s="8" t="s">
        <v>453</v>
      </c>
      <c r="E1593" s="8">
        <v>6110</v>
      </c>
      <c r="F1593" s="8" t="s">
        <v>490</v>
      </c>
      <c r="G1593" s="9" t="s">
        <v>679</v>
      </c>
      <c r="H1593" s="8" t="s">
        <v>680</v>
      </c>
      <c r="I1593" s="8">
        <v>2014</v>
      </c>
      <c r="J1593" s="8">
        <v>2014</v>
      </c>
      <c r="K1593" s="8" t="s">
        <v>493</v>
      </c>
      <c r="L1593" s="8">
        <v>766.38565700000004</v>
      </c>
      <c r="M1593" s="8" t="s">
        <v>494</v>
      </c>
      <c r="N1593" s="8" t="s">
        <v>495</v>
      </c>
      <c r="O1593" s="8" t="s">
        <v>681</v>
      </c>
    </row>
    <row r="1594" spans="1:15" ht="15.5" hidden="1" x14ac:dyDescent="0.35">
      <c r="A1594" s="8" t="s">
        <v>677</v>
      </c>
      <c r="B1594" s="8" t="s">
        <v>678</v>
      </c>
      <c r="C1594" s="9" t="s">
        <v>649</v>
      </c>
      <c r="D1594" s="8" t="s">
        <v>453</v>
      </c>
      <c r="E1594" s="8">
        <v>6110</v>
      </c>
      <c r="F1594" s="8" t="s">
        <v>490</v>
      </c>
      <c r="G1594" s="9" t="s">
        <v>679</v>
      </c>
      <c r="H1594" s="8" t="s">
        <v>680</v>
      </c>
      <c r="I1594" s="8">
        <v>2015</v>
      </c>
      <c r="J1594" s="8">
        <v>2015</v>
      </c>
      <c r="K1594" s="8" t="s">
        <v>493</v>
      </c>
      <c r="L1594" s="8">
        <v>541.88785600000006</v>
      </c>
      <c r="M1594" s="8" t="s">
        <v>494</v>
      </c>
      <c r="N1594" s="8" t="s">
        <v>495</v>
      </c>
      <c r="O1594" s="8" t="s">
        <v>681</v>
      </c>
    </row>
    <row r="1595" spans="1:15" ht="15.5" hidden="1" x14ac:dyDescent="0.35">
      <c r="A1595" s="8" t="s">
        <v>677</v>
      </c>
      <c r="B1595" s="8" t="s">
        <v>678</v>
      </c>
      <c r="C1595" s="9" t="s">
        <v>649</v>
      </c>
      <c r="D1595" s="8" t="s">
        <v>453</v>
      </c>
      <c r="E1595" s="8">
        <v>6110</v>
      </c>
      <c r="F1595" s="8" t="s">
        <v>490</v>
      </c>
      <c r="G1595" s="9" t="s">
        <v>679</v>
      </c>
      <c r="H1595" s="8" t="s">
        <v>680</v>
      </c>
      <c r="I1595" s="8">
        <v>2016</v>
      </c>
      <c r="J1595" s="8">
        <v>2016</v>
      </c>
      <c r="K1595" s="8" t="s">
        <v>493</v>
      </c>
      <c r="L1595" s="8">
        <v>263.61274300000002</v>
      </c>
      <c r="M1595" s="8" t="s">
        <v>494</v>
      </c>
      <c r="N1595" s="8" t="s">
        <v>495</v>
      </c>
      <c r="O1595" s="8" t="s">
        <v>681</v>
      </c>
    </row>
    <row r="1596" spans="1:15" ht="15.5" hidden="1" x14ac:dyDescent="0.35">
      <c r="A1596" s="8" t="s">
        <v>677</v>
      </c>
      <c r="B1596" s="8" t="s">
        <v>678</v>
      </c>
      <c r="C1596" s="9" t="s">
        <v>649</v>
      </c>
      <c r="D1596" s="8" t="s">
        <v>453</v>
      </c>
      <c r="E1596" s="8">
        <v>6110</v>
      </c>
      <c r="F1596" s="8" t="s">
        <v>490</v>
      </c>
      <c r="G1596" s="9" t="s">
        <v>679</v>
      </c>
      <c r="H1596" s="8" t="s">
        <v>680</v>
      </c>
      <c r="I1596" s="8">
        <v>2017</v>
      </c>
      <c r="J1596" s="8">
        <v>2017</v>
      </c>
      <c r="K1596" s="8" t="s">
        <v>493</v>
      </c>
      <c r="L1596" s="8">
        <v>216.87071299999999</v>
      </c>
      <c r="M1596" s="8" t="s">
        <v>494</v>
      </c>
      <c r="N1596" s="8" t="s">
        <v>495</v>
      </c>
      <c r="O1596" s="8" t="s">
        <v>681</v>
      </c>
    </row>
    <row r="1597" spans="1:15" ht="15.5" hidden="1" x14ac:dyDescent="0.35">
      <c r="A1597" s="8" t="s">
        <v>677</v>
      </c>
      <c r="B1597" s="8" t="s">
        <v>678</v>
      </c>
      <c r="C1597" s="9" t="s">
        <v>649</v>
      </c>
      <c r="D1597" s="8" t="s">
        <v>453</v>
      </c>
      <c r="E1597" s="8">
        <v>6110</v>
      </c>
      <c r="F1597" s="8" t="s">
        <v>490</v>
      </c>
      <c r="G1597" s="9" t="s">
        <v>679</v>
      </c>
      <c r="H1597" s="8" t="s">
        <v>680</v>
      </c>
      <c r="I1597" s="8">
        <v>2018</v>
      </c>
      <c r="J1597" s="8">
        <v>2018</v>
      </c>
      <c r="K1597" s="8" t="s">
        <v>493</v>
      </c>
      <c r="L1597" s="8">
        <v>155.813659</v>
      </c>
      <c r="M1597" s="8" t="s">
        <v>494</v>
      </c>
      <c r="N1597" s="8" t="s">
        <v>495</v>
      </c>
      <c r="O1597" s="8" t="s">
        <v>681</v>
      </c>
    </row>
    <row r="1598" spans="1:15" ht="15.5" hidden="1" x14ac:dyDescent="0.35">
      <c r="A1598" s="8" t="s">
        <v>677</v>
      </c>
      <c r="B1598" s="8" t="s">
        <v>678</v>
      </c>
      <c r="C1598" s="9" t="s">
        <v>650</v>
      </c>
      <c r="D1598" s="8" t="s">
        <v>299</v>
      </c>
      <c r="E1598" s="8">
        <v>6110</v>
      </c>
      <c r="F1598" s="8" t="s">
        <v>490</v>
      </c>
      <c r="G1598" s="9" t="s">
        <v>679</v>
      </c>
      <c r="H1598" s="8" t="s">
        <v>680</v>
      </c>
      <c r="I1598" s="8">
        <v>2010</v>
      </c>
      <c r="J1598" s="8">
        <v>2010</v>
      </c>
      <c r="K1598" s="8" t="s">
        <v>493</v>
      </c>
      <c r="L1598" s="8">
        <v>34539.665395000004</v>
      </c>
      <c r="M1598" s="8" t="s">
        <v>494</v>
      </c>
      <c r="N1598" s="8" t="s">
        <v>495</v>
      </c>
      <c r="O1598" s="8" t="s">
        <v>681</v>
      </c>
    </row>
    <row r="1599" spans="1:15" ht="15.5" hidden="1" x14ac:dyDescent="0.35">
      <c r="A1599" s="8" t="s">
        <v>677</v>
      </c>
      <c r="B1599" s="8" t="s">
        <v>678</v>
      </c>
      <c r="C1599" s="9" t="s">
        <v>650</v>
      </c>
      <c r="D1599" s="8" t="s">
        <v>299</v>
      </c>
      <c r="E1599" s="8">
        <v>6110</v>
      </c>
      <c r="F1599" s="8" t="s">
        <v>490</v>
      </c>
      <c r="G1599" s="9" t="s">
        <v>679</v>
      </c>
      <c r="H1599" s="8" t="s">
        <v>680</v>
      </c>
      <c r="I1599" s="8">
        <v>2011</v>
      </c>
      <c r="J1599" s="8">
        <v>2011</v>
      </c>
      <c r="K1599" s="8" t="s">
        <v>493</v>
      </c>
      <c r="L1599" s="8">
        <v>35095.316080999997</v>
      </c>
      <c r="M1599" s="8" t="s">
        <v>494</v>
      </c>
      <c r="N1599" s="8" t="s">
        <v>495</v>
      </c>
      <c r="O1599" s="8" t="s">
        <v>681</v>
      </c>
    </row>
    <row r="1600" spans="1:15" ht="15.5" hidden="1" x14ac:dyDescent="0.35">
      <c r="A1600" s="8" t="s">
        <v>677</v>
      </c>
      <c r="B1600" s="8" t="s">
        <v>678</v>
      </c>
      <c r="C1600" s="9" t="s">
        <v>650</v>
      </c>
      <c r="D1600" s="8" t="s">
        <v>299</v>
      </c>
      <c r="E1600" s="8">
        <v>6110</v>
      </c>
      <c r="F1600" s="8" t="s">
        <v>490</v>
      </c>
      <c r="G1600" s="9" t="s">
        <v>679</v>
      </c>
      <c r="H1600" s="8" t="s">
        <v>680</v>
      </c>
      <c r="I1600" s="8">
        <v>2012</v>
      </c>
      <c r="J1600" s="8">
        <v>2012</v>
      </c>
      <c r="K1600" s="8" t="s">
        <v>493</v>
      </c>
      <c r="L1600" s="8">
        <v>31905.697226</v>
      </c>
      <c r="M1600" s="8" t="s">
        <v>494</v>
      </c>
      <c r="N1600" s="8" t="s">
        <v>495</v>
      </c>
      <c r="O1600" s="8" t="s">
        <v>681</v>
      </c>
    </row>
    <row r="1601" spans="1:15" ht="15.5" hidden="1" x14ac:dyDescent="0.35">
      <c r="A1601" s="8" t="s">
        <v>677</v>
      </c>
      <c r="B1601" s="8" t="s">
        <v>678</v>
      </c>
      <c r="C1601" s="9" t="s">
        <v>650</v>
      </c>
      <c r="D1601" s="8" t="s">
        <v>299</v>
      </c>
      <c r="E1601" s="8">
        <v>6110</v>
      </c>
      <c r="F1601" s="8" t="s">
        <v>490</v>
      </c>
      <c r="G1601" s="9" t="s">
        <v>679</v>
      </c>
      <c r="H1601" s="8" t="s">
        <v>680</v>
      </c>
      <c r="I1601" s="8">
        <v>2013</v>
      </c>
      <c r="J1601" s="8">
        <v>2013</v>
      </c>
      <c r="K1601" s="8" t="s">
        <v>493</v>
      </c>
      <c r="L1601" s="8">
        <v>35526.354381999998</v>
      </c>
      <c r="M1601" s="8" t="s">
        <v>494</v>
      </c>
      <c r="N1601" s="8" t="s">
        <v>495</v>
      </c>
      <c r="O1601" s="8" t="s">
        <v>681</v>
      </c>
    </row>
    <row r="1602" spans="1:15" ht="15.5" hidden="1" x14ac:dyDescent="0.35">
      <c r="A1602" s="8" t="s">
        <v>677</v>
      </c>
      <c r="B1602" s="8" t="s">
        <v>678</v>
      </c>
      <c r="C1602" s="9" t="s">
        <v>650</v>
      </c>
      <c r="D1602" s="8" t="s">
        <v>299</v>
      </c>
      <c r="E1602" s="8">
        <v>6110</v>
      </c>
      <c r="F1602" s="8" t="s">
        <v>490</v>
      </c>
      <c r="G1602" s="9" t="s">
        <v>679</v>
      </c>
      <c r="H1602" s="8" t="s">
        <v>680</v>
      </c>
      <c r="I1602" s="8">
        <v>2014</v>
      </c>
      <c r="J1602" s="8">
        <v>2014</v>
      </c>
      <c r="K1602" s="8" t="s">
        <v>493</v>
      </c>
      <c r="L1602" s="8">
        <v>34732.562604999999</v>
      </c>
      <c r="M1602" s="8" t="s">
        <v>494</v>
      </c>
      <c r="N1602" s="8" t="s">
        <v>495</v>
      </c>
      <c r="O1602" s="8" t="s">
        <v>681</v>
      </c>
    </row>
    <row r="1603" spans="1:15" ht="15.5" hidden="1" x14ac:dyDescent="0.35">
      <c r="A1603" s="8" t="s">
        <v>677</v>
      </c>
      <c r="B1603" s="8" t="s">
        <v>678</v>
      </c>
      <c r="C1603" s="9" t="s">
        <v>650</v>
      </c>
      <c r="D1603" s="8" t="s">
        <v>299</v>
      </c>
      <c r="E1603" s="8">
        <v>6110</v>
      </c>
      <c r="F1603" s="8" t="s">
        <v>490</v>
      </c>
      <c r="G1603" s="9" t="s">
        <v>679</v>
      </c>
      <c r="H1603" s="8" t="s">
        <v>680</v>
      </c>
      <c r="I1603" s="8">
        <v>2015</v>
      </c>
      <c r="J1603" s="8">
        <v>2015</v>
      </c>
      <c r="K1603" s="8" t="s">
        <v>493</v>
      </c>
      <c r="L1603" s="8">
        <v>32690.852367</v>
      </c>
      <c r="M1603" s="8" t="s">
        <v>494</v>
      </c>
      <c r="N1603" s="8" t="s">
        <v>495</v>
      </c>
      <c r="O1603" s="8" t="s">
        <v>681</v>
      </c>
    </row>
    <row r="1604" spans="1:15" ht="15.5" hidden="1" x14ac:dyDescent="0.35">
      <c r="A1604" s="8" t="s">
        <v>677</v>
      </c>
      <c r="B1604" s="8" t="s">
        <v>678</v>
      </c>
      <c r="C1604" s="9" t="s">
        <v>650</v>
      </c>
      <c r="D1604" s="8" t="s">
        <v>299</v>
      </c>
      <c r="E1604" s="8">
        <v>6110</v>
      </c>
      <c r="F1604" s="8" t="s">
        <v>490</v>
      </c>
      <c r="G1604" s="9" t="s">
        <v>679</v>
      </c>
      <c r="H1604" s="8" t="s">
        <v>680</v>
      </c>
      <c r="I1604" s="8">
        <v>2016</v>
      </c>
      <c r="J1604" s="8">
        <v>2016</v>
      </c>
      <c r="K1604" s="8" t="s">
        <v>493</v>
      </c>
      <c r="L1604" s="8">
        <v>34815.018827</v>
      </c>
      <c r="M1604" s="8" t="s">
        <v>494</v>
      </c>
      <c r="N1604" s="8" t="s">
        <v>495</v>
      </c>
      <c r="O1604" s="8" t="s">
        <v>681</v>
      </c>
    </row>
    <row r="1605" spans="1:15" ht="15.5" hidden="1" x14ac:dyDescent="0.35">
      <c r="A1605" s="8" t="s">
        <v>677</v>
      </c>
      <c r="B1605" s="8" t="s">
        <v>678</v>
      </c>
      <c r="C1605" s="9" t="s">
        <v>650</v>
      </c>
      <c r="D1605" s="8" t="s">
        <v>299</v>
      </c>
      <c r="E1605" s="8">
        <v>6110</v>
      </c>
      <c r="F1605" s="8" t="s">
        <v>490</v>
      </c>
      <c r="G1605" s="9" t="s">
        <v>679</v>
      </c>
      <c r="H1605" s="8" t="s">
        <v>680</v>
      </c>
      <c r="I1605" s="8">
        <v>2017</v>
      </c>
      <c r="J1605" s="8">
        <v>2017</v>
      </c>
      <c r="K1605" s="8" t="s">
        <v>493</v>
      </c>
      <c r="L1605" s="8">
        <v>36774.511337999997</v>
      </c>
      <c r="M1605" s="8" t="s">
        <v>494</v>
      </c>
      <c r="N1605" s="8" t="s">
        <v>495</v>
      </c>
      <c r="O1605" s="8" t="s">
        <v>681</v>
      </c>
    </row>
    <row r="1606" spans="1:15" ht="15.5" hidden="1" x14ac:dyDescent="0.35">
      <c r="A1606" s="8" t="s">
        <v>677</v>
      </c>
      <c r="B1606" s="8" t="s">
        <v>678</v>
      </c>
      <c r="C1606" s="9" t="s">
        <v>650</v>
      </c>
      <c r="D1606" s="8" t="s">
        <v>299</v>
      </c>
      <c r="E1606" s="8">
        <v>6110</v>
      </c>
      <c r="F1606" s="8" t="s">
        <v>490</v>
      </c>
      <c r="G1606" s="9" t="s">
        <v>679</v>
      </c>
      <c r="H1606" s="8" t="s">
        <v>680</v>
      </c>
      <c r="I1606" s="8">
        <v>2018</v>
      </c>
      <c r="J1606" s="8">
        <v>2018</v>
      </c>
      <c r="K1606" s="8" t="s">
        <v>493</v>
      </c>
      <c r="L1606" s="8">
        <v>39696.604893000003</v>
      </c>
      <c r="M1606" s="8" t="s">
        <v>494</v>
      </c>
      <c r="N1606" s="8" t="s">
        <v>495</v>
      </c>
      <c r="O1606" s="8" t="s">
        <v>681</v>
      </c>
    </row>
    <row r="1607" spans="1:15" ht="15.5" hidden="1" x14ac:dyDescent="0.35">
      <c r="A1607" s="8" t="s">
        <v>677</v>
      </c>
      <c r="B1607" s="8" t="s">
        <v>678</v>
      </c>
      <c r="C1607" s="9" t="s">
        <v>651</v>
      </c>
      <c r="D1607" s="8" t="s">
        <v>301</v>
      </c>
      <c r="E1607" s="8">
        <v>6110</v>
      </c>
      <c r="F1607" s="8" t="s">
        <v>490</v>
      </c>
      <c r="G1607" s="9" t="s">
        <v>679</v>
      </c>
      <c r="H1607" s="8" t="s">
        <v>680</v>
      </c>
      <c r="I1607" s="8">
        <v>2010</v>
      </c>
      <c r="J1607" s="8">
        <v>2010</v>
      </c>
      <c r="K1607" s="8" t="s">
        <v>493</v>
      </c>
      <c r="L1607" s="8">
        <v>4819.4976690000003</v>
      </c>
      <c r="M1607" s="8" t="s">
        <v>494</v>
      </c>
      <c r="N1607" s="8" t="s">
        <v>495</v>
      </c>
      <c r="O1607" s="8" t="s">
        <v>681</v>
      </c>
    </row>
    <row r="1608" spans="1:15" ht="15.5" hidden="1" x14ac:dyDescent="0.35">
      <c r="A1608" s="8" t="s">
        <v>677</v>
      </c>
      <c r="B1608" s="8" t="s">
        <v>678</v>
      </c>
      <c r="C1608" s="9" t="s">
        <v>651</v>
      </c>
      <c r="D1608" s="8" t="s">
        <v>301</v>
      </c>
      <c r="E1608" s="8">
        <v>6110</v>
      </c>
      <c r="F1608" s="8" t="s">
        <v>490</v>
      </c>
      <c r="G1608" s="9" t="s">
        <v>679</v>
      </c>
      <c r="H1608" s="8" t="s">
        <v>680</v>
      </c>
      <c r="I1608" s="8">
        <v>2011</v>
      </c>
      <c r="J1608" s="8">
        <v>2011</v>
      </c>
      <c r="K1608" s="8" t="s">
        <v>493</v>
      </c>
      <c r="L1608" s="8">
        <v>5766.4342370000004</v>
      </c>
      <c r="M1608" s="8" t="s">
        <v>494</v>
      </c>
      <c r="N1608" s="8" t="s">
        <v>495</v>
      </c>
      <c r="O1608" s="8" t="s">
        <v>681</v>
      </c>
    </row>
    <row r="1609" spans="1:15" ht="15.5" hidden="1" x14ac:dyDescent="0.35">
      <c r="A1609" s="8" t="s">
        <v>677</v>
      </c>
      <c r="B1609" s="8" t="s">
        <v>678</v>
      </c>
      <c r="C1609" s="9" t="s">
        <v>651</v>
      </c>
      <c r="D1609" s="8" t="s">
        <v>301</v>
      </c>
      <c r="E1609" s="8">
        <v>6110</v>
      </c>
      <c r="F1609" s="8" t="s">
        <v>490</v>
      </c>
      <c r="G1609" s="9" t="s">
        <v>679</v>
      </c>
      <c r="H1609" s="8" t="s">
        <v>680</v>
      </c>
      <c r="I1609" s="8">
        <v>2012</v>
      </c>
      <c r="J1609" s="8">
        <v>2012</v>
      </c>
      <c r="K1609" s="8" t="s">
        <v>493</v>
      </c>
      <c r="L1609" s="8">
        <v>5097.9067720000003</v>
      </c>
      <c r="M1609" s="8" t="s">
        <v>494</v>
      </c>
      <c r="N1609" s="8" t="s">
        <v>495</v>
      </c>
      <c r="O1609" s="8" t="s">
        <v>681</v>
      </c>
    </row>
    <row r="1610" spans="1:15" ht="15.5" hidden="1" x14ac:dyDescent="0.35">
      <c r="A1610" s="8" t="s">
        <v>677</v>
      </c>
      <c r="B1610" s="8" t="s">
        <v>678</v>
      </c>
      <c r="C1610" s="9" t="s">
        <v>651</v>
      </c>
      <c r="D1610" s="8" t="s">
        <v>301</v>
      </c>
      <c r="E1610" s="8">
        <v>6110</v>
      </c>
      <c r="F1610" s="8" t="s">
        <v>490</v>
      </c>
      <c r="G1610" s="9" t="s">
        <v>679</v>
      </c>
      <c r="H1610" s="8" t="s">
        <v>680</v>
      </c>
      <c r="I1610" s="8">
        <v>2013</v>
      </c>
      <c r="J1610" s="8">
        <v>2013</v>
      </c>
      <c r="K1610" s="8" t="s">
        <v>493</v>
      </c>
      <c r="L1610" s="8">
        <v>5697.5867459999999</v>
      </c>
      <c r="M1610" s="8" t="s">
        <v>494</v>
      </c>
      <c r="N1610" s="8" t="s">
        <v>495</v>
      </c>
      <c r="O1610" s="8" t="s">
        <v>681</v>
      </c>
    </row>
    <row r="1611" spans="1:15" ht="15.5" hidden="1" x14ac:dyDescent="0.35">
      <c r="A1611" s="8" t="s">
        <v>677</v>
      </c>
      <c r="B1611" s="8" t="s">
        <v>678</v>
      </c>
      <c r="C1611" s="9" t="s">
        <v>651</v>
      </c>
      <c r="D1611" s="8" t="s">
        <v>301</v>
      </c>
      <c r="E1611" s="8">
        <v>6110</v>
      </c>
      <c r="F1611" s="8" t="s">
        <v>490</v>
      </c>
      <c r="G1611" s="9" t="s">
        <v>679</v>
      </c>
      <c r="H1611" s="8" t="s">
        <v>680</v>
      </c>
      <c r="I1611" s="8">
        <v>2014</v>
      </c>
      <c r="J1611" s="8">
        <v>2014</v>
      </c>
      <c r="K1611" s="8" t="s">
        <v>493</v>
      </c>
      <c r="L1611" s="8">
        <v>6353.7624939999996</v>
      </c>
      <c r="M1611" s="8" t="s">
        <v>494</v>
      </c>
      <c r="N1611" s="8" t="s">
        <v>495</v>
      </c>
      <c r="O1611" s="8" t="s">
        <v>681</v>
      </c>
    </row>
    <row r="1612" spans="1:15" ht="15.5" hidden="1" x14ac:dyDescent="0.35">
      <c r="A1612" s="8" t="s">
        <v>677</v>
      </c>
      <c r="B1612" s="8" t="s">
        <v>678</v>
      </c>
      <c r="C1612" s="9" t="s">
        <v>651</v>
      </c>
      <c r="D1612" s="8" t="s">
        <v>301</v>
      </c>
      <c r="E1612" s="8">
        <v>6110</v>
      </c>
      <c r="F1612" s="8" t="s">
        <v>490</v>
      </c>
      <c r="G1612" s="9" t="s">
        <v>679</v>
      </c>
      <c r="H1612" s="8" t="s">
        <v>680</v>
      </c>
      <c r="I1612" s="8">
        <v>2015</v>
      </c>
      <c r="J1612" s="8">
        <v>2015</v>
      </c>
      <c r="K1612" s="8" t="s">
        <v>493</v>
      </c>
      <c r="L1612" s="8">
        <v>6596.8597520000003</v>
      </c>
      <c r="M1612" s="8" t="s">
        <v>494</v>
      </c>
      <c r="N1612" s="8" t="s">
        <v>495</v>
      </c>
      <c r="O1612" s="8" t="s">
        <v>681</v>
      </c>
    </row>
    <row r="1613" spans="1:15" ht="15.5" hidden="1" x14ac:dyDescent="0.35">
      <c r="A1613" s="8" t="s">
        <v>677</v>
      </c>
      <c r="B1613" s="8" t="s">
        <v>678</v>
      </c>
      <c r="C1613" s="9" t="s">
        <v>651</v>
      </c>
      <c r="D1613" s="8" t="s">
        <v>301</v>
      </c>
      <c r="E1613" s="8">
        <v>6110</v>
      </c>
      <c r="F1613" s="8" t="s">
        <v>490</v>
      </c>
      <c r="G1613" s="9" t="s">
        <v>679</v>
      </c>
      <c r="H1613" s="8" t="s">
        <v>680</v>
      </c>
      <c r="I1613" s="8">
        <v>2016</v>
      </c>
      <c r="J1613" s="8">
        <v>2016</v>
      </c>
      <c r="K1613" s="8" t="s">
        <v>493</v>
      </c>
      <c r="L1613" s="8">
        <v>6119.7609240000002</v>
      </c>
      <c r="M1613" s="8" t="s">
        <v>494</v>
      </c>
      <c r="N1613" s="8" t="s">
        <v>495</v>
      </c>
      <c r="O1613" s="8" t="s">
        <v>681</v>
      </c>
    </row>
    <row r="1614" spans="1:15" ht="15.5" hidden="1" x14ac:dyDescent="0.35">
      <c r="A1614" s="8" t="s">
        <v>677</v>
      </c>
      <c r="B1614" s="8" t="s">
        <v>678</v>
      </c>
      <c r="C1614" s="9" t="s">
        <v>651</v>
      </c>
      <c r="D1614" s="8" t="s">
        <v>301</v>
      </c>
      <c r="E1614" s="8">
        <v>6110</v>
      </c>
      <c r="F1614" s="8" t="s">
        <v>490</v>
      </c>
      <c r="G1614" s="9" t="s">
        <v>679</v>
      </c>
      <c r="H1614" s="8" t="s">
        <v>680</v>
      </c>
      <c r="I1614" s="8">
        <v>2017</v>
      </c>
      <c r="J1614" s="8">
        <v>2017</v>
      </c>
      <c r="K1614" s="8" t="s">
        <v>493</v>
      </c>
      <c r="L1614" s="8">
        <v>6849.7380350000003</v>
      </c>
      <c r="M1614" s="8" t="s">
        <v>494</v>
      </c>
      <c r="N1614" s="8" t="s">
        <v>495</v>
      </c>
      <c r="O1614" s="8" t="s">
        <v>681</v>
      </c>
    </row>
    <row r="1615" spans="1:15" ht="15.5" hidden="1" x14ac:dyDescent="0.35">
      <c r="A1615" s="8" t="s">
        <v>677</v>
      </c>
      <c r="B1615" s="8" t="s">
        <v>678</v>
      </c>
      <c r="C1615" s="9" t="s">
        <v>651</v>
      </c>
      <c r="D1615" s="8" t="s">
        <v>301</v>
      </c>
      <c r="E1615" s="8">
        <v>6110</v>
      </c>
      <c r="F1615" s="8" t="s">
        <v>490</v>
      </c>
      <c r="G1615" s="9" t="s">
        <v>679</v>
      </c>
      <c r="H1615" s="8" t="s">
        <v>680</v>
      </c>
      <c r="I1615" s="8">
        <v>2018</v>
      </c>
      <c r="J1615" s="8">
        <v>2018</v>
      </c>
      <c r="K1615" s="8" t="s">
        <v>493</v>
      </c>
      <c r="L1615" s="8">
        <v>6999.4828960000004</v>
      </c>
      <c r="M1615" s="8" t="s">
        <v>494</v>
      </c>
      <c r="N1615" s="8" t="s">
        <v>495</v>
      </c>
      <c r="O1615" s="8" t="s">
        <v>681</v>
      </c>
    </row>
    <row r="1616" spans="1:15" ht="15.5" hidden="1" x14ac:dyDescent="0.35">
      <c r="A1616" s="8" t="s">
        <v>677</v>
      </c>
      <c r="B1616" s="8" t="s">
        <v>678</v>
      </c>
      <c r="C1616" s="9" t="s">
        <v>652</v>
      </c>
      <c r="D1616" s="8" t="s">
        <v>303</v>
      </c>
      <c r="E1616" s="8">
        <v>6110</v>
      </c>
      <c r="F1616" s="8" t="s">
        <v>490</v>
      </c>
      <c r="G1616" s="9" t="s">
        <v>679</v>
      </c>
      <c r="H1616" s="8" t="s">
        <v>680</v>
      </c>
      <c r="I1616" s="8">
        <v>2010</v>
      </c>
      <c r="J1616" s="8">
        <v>2010</v>
      </c>
      <c r="K1616" s="8" t="s">
        <v>493</v>
      </c>
      <c r="L1616" s="8">
        <v>22864.485184000001</v>
      </c>
      <c r="M1616" s="8" t="s">
        <v>494</v>
      </c>
      <c r="N1616" s="8" t="s">
        <v>495</v>
      </c>
      <c r="O1616" s="8" t="s">
        <v>681</v>
      </c>
    </row>
    <row r="1617" spans="1:15" ht="15.5" hidden="1" x14ac:dyDescent="0.35">
      <c r="A1617" s="8" t="s">
        <v>677</v>
      </c>
      <c r="B1617" s="8" t="s">
        <v>678</v>
      </c>
      <c r="C1617" s="9" t="s">
        <v>652</v>
      </c>
      <c r="D1617" s="8" t="s">
        <v>303</v>
      </c>
      <c r="E1617" s="8">
        <v>6110</v>
      </c>
      <c r="F1617" s="8" t="s">
        <v>490</v>
      </c>
      <c r="G1617" s="9" t="s">
        <v>679</v>
      </c>
      <c r="H1617" s="8" t="s">
        <v>680</v>
      </c>
      <c r="I1617" s="8">
        <v>2011</v>
      </c>
      <c r="J1617" s="8">
        <v>2011</v>
      </c>
      <c r="K1617" s="8" t="s">
        <v>493</v>
      </c>
      <c r="L1617" s="8">
        <v>21833.260179000001</v>
      </c>
      <c r="M1617" s="8" t="s">
        <v>494</v>
      </c>
      <c r="N1617" s="8" t="s">
        <v>495</v>
      </c>
      <c r="O1617" s="8" t="s">
        <v>681</v>
      </c>
    </row>
    <row r="1618" spans="1:15" ht="15.5" hidden="1" x14ac:dyDescent="0.35">
      <c r="A1618" s="8" t="s">
        <v>677</v>
      </c>
      <c r="B1618" s="8" t="s">
        <v>678</v>
      </c>
      <c r="C1618" s="9" t="s">
        <v>652</v>
      </c>
      <c r="D1618" s="8" t="s">
        <v>303</v>
      </c>
      <c r="E1618" s="8">
        <v>6110</v>
      </c>
      <c r="F1618" s="8" t="s">
        <v>490</v>
      </c>
      <c r="G1618" s="9" t="s">
        <v>679</v>
      </c>
      <c r="H1618" s="8" t="s">
        <v>680</v>
      </c>
      <c r="I1618" s="8">
        <v>2012</v>
      </c>
      <c r="J1618" s="8">
        <v>2012</v>
      </c>
      <c r="K1618" s="8" t="s">
        <v>493</v>
      </c>
      <c r="L1618" s="8">
        <v>21344.217560000001</v>
      </c>
      <c r="M1618" s="8" t="s">
        <v>494</v>
      </c>
      <c r="N1618" s="8" t="s">
        <v>495</v>
      </c>
      <c r="O1618" s="8" t="s">
        <v>681</v>
      </c>
    </row>
    <row r="1619" spans="1:15" ht="15.5" hidden="1" x14ac:dyDescent="0.35">
      <c r="A1619" s="8" t="s">
        <v>677</v>
      </c>
      <c r="B1619" s="8" t="s">
        <v>678</v>
      </c>
      <c r="C1619" s="9" t="s">
        <v>652</v>
      </c>
      <c r="D1619" s="8" t="s">
        <v>303</v>
      </c>
      <c r="E1619" s="8">
        <v>6110</v>
      </c>
      <c r="F1619" s="8" t="s">
        <v>490</v>
      </c>
      <c r="G1619" s="9" t="s">
        <v>679</v>
      </c>
      <c r="H1619" s="8" t="s">
        <v>680</v>
      </c>
      <c r="I1619" s="8">
        <v>2013</v>
      </c>
      <c r="J1619" s="8">
        <v>2013</v>
      </c>
      <c r="K1619" s="8" t="s">
        <v>493</v>
      </c>
      <c r="L1619" s="8">
        <v>19549.018513999999</v>
      </c>
      <c r="M1619" s="8" t="s">
        <v>494</v>
      </c>
      <c r="N1619" s="8" t="s">
        <v>495</v>
      </c>
      <c r="O1619" s="8" t="s">
        <v>681</v>
      </c>
    </row>
    <row r="1620" spans="1:15" ht="15.5" hidden="1" x14ac:dyDescent="0.35">
      <c r="A1620" s="8" t="s">
        <v>677</v>
      </c>
      <c r="B1620" s="8" t="s">
        <v>678</v>
      </c>
      <c r="C1620" s="9" t="s">
        <v>652</v>
      </c>
      <c r="D1620" s="8" t="s">
        <v>303</v>
      </c>
      <c r="E1620" s="8">
        <v>6110</v>
      </c>
      <c r="F1620" s="8" t="s">
        <v>490</v>
      </c>
      <c r="G1620" s="9" t="s">
        <v>679</v>
      </c>
      <c r="H1620" s="8" t="s">
        <v>680</v>
      </c>
      <c r="I1620" s="8">
        <v>2014</v>
      </c>
      <c r="J1620" s="8">
        <v>2014</v>
      </c>
      <c r="K1620" s="8" t="s">
        <v>493</v>
      </c>
      <c r="L1620" s="8">
        <v>25061.589950000001</v>
      </c>
      <c r="M1620" s="8" t="s">
        <v>494</v>
      </c>
      <c r="N1620" s="8" t="s">
        <v>495</v>
      </c>
      <c r="O1620" s="8" t="s">
        <v>681</v>
      </c>
    </row>
    <row r="1621" spans="1:15" ht="15.5" hidden="1" x14ac:dyDescent="0.35">
      <c r="A1621" s="8" t="s">
        <v>677</v>
      </c>
      <c r="B1621" s="8" t="s">
        <v>678</v>
      </c>
      <c r="C1621" s="9" t="s">
        <v>652</v>
      </c>
      <c r="D1621" s="8" t="s">
        <v>303</v>
      </c>
      <c r="E1621" s="8">
        <v>6110</v>
      </c>
      <c r="F1621" s="8" t="s">
        <v>490</v>
      </c>
      <c r="G1621" s="9" t="s">
        <v>679</v>
      </c>
      <c r="H1621" s="8" t="s">
        <v>680</v>
      </c>
      <c r="I1621" s="8">
        <v>2015</v>
      </c>
      <c r="J1621" s="8">
        <v>2015</v>
      </c>
      <c r="K1621" s="8" t="s">
        <v>493</v>
      </c>
      <c r="L1621" s="8">
        <v>26818.149889</v>
      </c>
      <c r="M1621" s="8" t="s">
        <v>494</v>
      </c>
      <c r="N1621" s="8" t="s">
        <v>495</v>
      </c>
      <c r="O1621" s="8" t="s">
        <v>681</v>
      </c>
    </row>
    <row r="1622" spans="1:15" ht="15.5" hidden="1" x14ac:dyDescent="0.35">
      <c r="A1622" s="8" t="s">
        <v>677</v>
      </c>
      <c r="B1622" s="8" t="s">
        <v>678</v>
      </c>
      <c r="C1622" s="9" t="s">
        <v>652</v>
      </c>
      <c r="D1622" s="8" t="s">
        <v>303</v>
      </c>
      <c r="E1622" s="8">
        <v>6110</v>
      </c>
      <c r="F1622" s="8" t="s">
        <v>490</v>
      </c>
      <c r="G1622" s="9" t="s">
        <v>679</v>
      </c>
      <c r="H1622" s="8" t="s">
        <v>680</v>
      </c>
      <c r="I1622" s="8">
        <v>2016</v>
      </c>
      <c r="J1622" s="8">
        <v>2016</v>
      </c>
      <c r="K1622" s="8" t="s">
        <v>493</v>
      </c>
      <c r="L1622" s="8">
        <v>21762.988014999999</v>
      </c>
      <c r="M1622" s="8" t="s">
        <v>494</v>
      </c>
      <c r="N1622" s="8" t="s">
        <v>495</v>
      </c>
      <c r="O1622" s="8" t="s">
        <v>681</v>
      </c>
    </row>
    <row r="1623" spans="1:15" ht="15.5" hidden="1" x14ac:dyDescent="0.35">
      <c r="A1623" s="8" t="s">
        <v>677</v>
      </c>
      <c r="B1623" s="8" t="s">
        <v>678</v>
      </c>
      <c r="C1623" s="9" t="s">
        <v>652</v>
      </c>
      <c r="D1623" s="8" t="s">
        <v>303</v>
      </c>
      <c r="E1623" s="8">
        <v>6110</v>
      </c>
      <c r="F1623" s="8" t="s">
        <v>490</v>
      </c>
      <c r="G1623" s="9" t="s">
        <v>679</v>
      </c>
      <c r="H1623" s="8" t="s">
        <v>680</v>
      </c>
      <c r="I1623" s="8">
        <v>2017</v>
      </c>
      <c r="J1623" s="8">
        <v>2017</v>
      </c>
      <c r="K1623" s="8" t="s">
        <v>493</v>
      </c>
      <c r="L1623" s="8">
        <v>31337.231572000001</v>
      </c>
      <c r="M1623" s="8" t="s">
        <v>494</v>
      </c>
      <c r="N1623" s="8" t="s">
        <v>495</v>
      </c>
      <c r="O1623" s="8" t="s">
        <v>681</v>
      </c>
    </row>
    <row r="1624" spans="1:15" ht="15.5" hidden="1" x14ac:dyDescent="0.35">
      <c r="A1624" s="8" t="s">
        <v>677</v>
      </c>
      <c r="B1624" s="8" t="s">
        <v>678</v>
      </c>
      <c r="C1624" s="9" t="s">
        <v>652</v>
      </c>
      <c r="D1624" s="8" t="s">
        <v>303</v>
      </c>
      <c r="E1624" s="8">
        <v>6110</v>
      </c>
      <c r="F1624" s="8" t="s">
        <v>490</v>
      </c>
      <c r="G1624" s="9" t="s">
        <v>679</v>
      </c>
      <c r="H1624" s="8" t="s">
        <v>680</v>
      </c>
      <c r="I1624" s="8">
        <v>2018</v>
      </c>
      <c r="J1624" s="8">
        <v>2018</v>
      </c>
      <c r="K1624" s="8" t="s">
        <v>493</v>
      </c>
      <c r="L1624" s="8">
        <v>12055.369070000001</v>
      </c>
      <c r="M1624" s="8" t="s">
        <v>494</v>
      </c>
      <c r="N1624" s="8" t="s">
        <v>495</v>
      </c>
      <c r="O1624" s="8" t="s">
        <v>681</v>
      </c>
    </row>
    <row r="1625" spans="1:15" ht="15.5" hidden="1" x14ac:dyDescent="0.35">
      <c r="A1625" s="8" t="s">
        <v>677</v>
      </c>
      <c r="B1625" s="8" t="s">
        <v>678</v>
      </c>
      <c r="C1625" s="9" t="s">
        <v>743</v>
      </c>
      <c r="D1625" s="8" t="s">
        <v>744</v>
      </c>
      <c r="E1625" s="8">
        <v>6110</v>
      </c>
      <c r="F1625" s="8" t="s">
        <v>490</v>
      </c>
      <c r="G1625" s="9" t="s">
        <v>679</v>
      </c>
      <c r="H1625" s="8" t="s">
        <v>680</v>
      </c>
      <c r="I1625" s="8">
        <v>2010</v>
      </c>
      <c r="J1625" s="8">
        <v>2010</v>
      </c>
      <c r="K1625" s="8" t="s">
        <v>493</v>
      </c>
      <c r="L1625" s="8">
        <v>23618.767679</v>
      </c>
      <c r="M1625" s="8" t="s">
        <v>494</v>
      </c>
      <c r="N1625" s="8" t="s">
        <v>495</v>
      </c>
      <c r="O1625" s="8" t="s">
        <v>681</v>
      </c>
    </row>
    <row r="1626" spans="1:15" ht="15.5" hidden="1" x14ac:dyDescent="0.35">
      <c r="A1626" s="8" t="s">
        <v>677</v>
      </c>
      <c r="B1626" s="8" t="s">
        <v>678</v>
      </c>
      <c r="C1626" s="9" t="s">
        <v>745</v>
      </c>
      <c r="D1626" s="8" t="s">
        <v>305</v>
      </c>
      <c r="E1626" s="8">
        <v>6110</v>
      </c>
      <c r="F1626" s="8" t="s">
        <v>490</v>
      </c>
      <c r="G1626" s="9" t="s">
        <v>679</v>
      </c>
      <c r="H1626" s="8" t="s">
        <v>680</v>
      </c>
      <c r="I1626" s="8">
        <v>2010</v>
      </c>
      <c r="J1626" s="8">
        <v>2010</v>
      </c>
      <c r="K1626" s="8" t="s">
        <v>493</v>
      </c>
      <c r="L1626" s="8">
        <v>413.68037600000002</v>
      </c>
      <c r="M1626" s="8" t="s">
        <v>494</v>
      </c>
      <c r="N1626" s="8" t="s">
        <v>495</v>
      </c>
      <c r="O1626" s="8" t="s">
        <v>681</v>
      </c>
    </row>
    <row r="1627" spans="1:15" ht="15.5" hidden="1" x14ac:dyDescent="0.35">
      <c r="A1627" s="8" t="s">
        <v>677</v>
      </c>
      <c r="B1627" s="8" t="s">
        <v>678</v>
      </c>
      <c r="C1627" s="9" t="s">
        <v>745</v>
      </c>
      <c r="D1627" s="8" t="s">
        <v>305</v>
      </c>
      <c r="E1627" s="8">
        <v>6110</v>
      </c>
      <c r="F1627" s="8" t="s">
        <v>490</v>
      </c>
      <c r="G1627" s="9" t="s">
        <v>679</v>
      </c>
      <c r="H1627" s="8" t="s">
        <v>680</v>
      </c>
      <c r="I1627" s="8">
        <v>2011</v>
      </c>
      <c r="J1627" s="8">
        <v>2011</v>
      </c>
      <c r="K1627" s="8" t="s">
        <v>493</v>
      </c>
      <c r="L1627" s="8">
        <v>386.03978000000001</v>
      </c>
      <c r="M1627" s="8" t="s">
        <v>494</v>
      </c>
      <c r="N1627" s="8" t="s">
        <v>495</v>
      </c>
      <c r="O1627" s="8" t="s">
        <v>681</v>
      </c>
    </row>
    <row r="1628" spans="1:15" ht="15.5" hidden="1" x14ac:dyDescent="0.35">
      <c r="A1628" s="8" t="s">
        <v>677</v>
      </c>
      <c r="B1628" s="8" t="s">
        <v>678</v>
      </c>
      <c r="C1628" s="9" t="s">
        <v>745</v>
      </c>
      <c r="D1628" s="8" t="s">
        <v>305</v>
      </c>
      <c r="E1628" s="8">
        <v>6110</v>
      </c>
      <c r="F1628" s="8" t="s">
        <v>490</v>
      </c>
      <c r="G1628" s="9" t="s">
        <v>679</v>
      </c>
      <c r="H1628" s="8" t="s">
        <v>680</v>
      </c>
      <c r="I1628" s="8">
        <v>2012</v>
      </c>
      <c r="J1628" s="8">
        <v>2012</v>
      </c>
      <c r="K1628" s="8" t="s">
        <v>493</v>
      </c>
      <c r="L1628" s="8">
        <v>417.72787899999997</v>
      </c>
      <c r="M1628" s="8" t="s">
        <v>494</v>
      </c>
      <c r="N1628" s="8" t="s">
        <v>495</v>
      </c>
      <c r="O1628" s="8" t="s">
        <v>681</v>
      </c>
    </row>
    <row r="1629" spans="1:15" ht="15.5" hidden="1" x14ac:dyDescent="0.35">
      <c r="A1629" s="8" t="s">
        <v>677</v>
      </c>
      <c r="B1629" s="8" t="s">
        <v>678</v>
      </c>
      <c r="C1629" s="9" t="s">
        <v>745</v>
      </c>
      <c r="D1629" s="8" t="s">
        <v>305</v>
      </c>
      <c r="E1629" s="8">
        <v>6110</v>
      </c>
      <c r="F1629" s="8" t="s">
        <v>490</v>
      </c>
      <c r="G1629" s="9" t="s">
        <v>679</v>
      </c>
      <c r="H1629" s="8" t="s">
        <v>680</v>
      </c>
      <c r="I1629" s="8">
        <v>2013</v>
      </c>
      <c r="J1629" s="8">
        <v>2013</v>
      </c>
      <c r="K1629" s="8" t="s">
        <v>493</v>
      </c>
      <c r="L1629" s="8">
        <v>436.45727299999999</v>
      </c>
      <c r="M1629" s="8" t="s">
        <v>494</v>
      </c>
      <c r="N1629" s="8" t="s">
        <v>495</v>
      </c>
      <c r="O1629" s="8" t="s">
        <v>681</v>
      </c>
    </row>
    <row r="1630" spans="1:15" ht="15.5" hidden="1" x14ac:dyDescent="0.35">
      <c r="A1630" s="8" t="s">
        <v>677</v>
      </c>
      <c r="B1630" s="8" t="s">
        <v>678</v>
      </c>
      <c r="C1630" s="9" t="s">
        <v>745</v>
      </c>
      <c r="D1630" s="8" t="s">
        <v>305</v>
      </c>
      <c r="E1630" s="8">
        <v>6110</v>
      </c>
      <c r="F1630" s="8" t="s">
        <v>490</v>
      </c>
      <c r="G1630" s="9" t="s">
        <v>679</v>
      </c>
      <c r="H1630" s="8" t="s">
        <v>680</v>
      </c>
      <c r="I1630" s="8">
        <v>2014</v>
      </c>
      <c r="J1630" s="8">
        <v>2014</v>
      </c>
      <c r="K1630" s="8" t="s">
        <v>493</v>
      </c>
      <c r="L1630" s="8">
        <v>481.34909099999999</v>
      </c>
      <c r="M1630" s="8" t="s">
        <v>494</v>
      </c>
      <c r="N1630" s="8" t="s">
        <v>495</v>
      </c>
      <c r="O1630" s="8" t="s">
        <v>681</v>
      </c>
    </row>
    <row r="1631" spans="1:15" ht="15.5" hidden="1" x14ac:dyDescent="0.35">
      <c r="A1631" s="8" t="s">
        <v>677</v>
      </c>
      <c r="B1631" s="8" t="s">
        <v>678</v>
      </c>
      <c r="C1631" s="9" t="s">
        <v>745</v>
      </c>
      <c r="D1631" s="8" t="s">
        <v>305</v>
      </c>
      <c r="E1631" s="8">
        <v>6110</v>
      </c>
      <c r="F1631" s="8" t="s">
        <v>490</v>
      </c>
      <c r="G1631" s="9" t="s">
        <v>679</v>
      </c>
      <c r="H1631" s="8" t="s">
        <v>680</v>
      </c>
      <c r="I1631" s="8">
        <v>2015</v>
      </c>
      <c r="J1631" s="8">
        <v>2015</v>
      </c>
      <c r="K1631" s="8" t="s">
        <v>493</v>
      </c>
      <c r="L1631" s="8">
        <v>433.411317</v>
      </c>
      <c r="M1631" s="8" t="s">
        <v>494</v>
      </c>
      <c r="N1631" s="8" t="s">
        <v>495</v>
      </c>
      <c r="O1631" s="8" t="s">
        <v>681</v>
      </c>
    </row>
    <row r="1632" spans="1:15" ht="15.5" hidden="1" x14ac:dyDescent="0.35">
      <c r="A1632" s="8" t="s">
        <v>677</v>
      </c>
      <c r="B1632" s="8" t="s">
        <v>678</v>
      </c>
      <c r="C1632" s="9" t="s">
        <v>745</v>
      </c>
      <c r="D1632" s="8" t="s">
        <v>305</v>
      </c>
      <c r="E1632" s="8">
        <v>6110</v>
      </c>
      <c r="F1632" s="8" t="s">
        <v>490</v>
      </c>
      <c r="G1632" s="9" t="s">
        <v>679</v>
      </c>
      <c r="H1632" s="8" t="s">
        <v>680</v>
      </c>
      <c r="I1632" s="8">
        <v>2016</v>
      </c>
      <c r="J1632" s="8">
        <v>2016</v>
      </c>
      <c r="K1632" s="8" t="s">
        <v>493</v>
      </c>
      <c r="L1632" s="8">
        <v>308.96921400000002</v>
      </c>
      <c r="M1632" s="8" t="s">
        <v>494</v>
      </c>
      <c r="N1632" s="8" t="s">
        <v>495</v>
      </c>
      <c r="O1632" s="8" t="s">
        <v>681</v>
      </c>
    </row>
    <row r="1633" spans="1:15" ht="15.5" hidden="1" x14ac:dyDescent="0.35">
      <c r="A1633" s="8" t="s">
        <v>677</v>
      </c>
      <c r="B1633" s="8" t="s">
        <v>678</v>
      </c>
      <c r="C1633" s="9" t="s">
        <v>745</v>
      </c>
      <c r="D1633" s="8" t="s">
        <v>305</v>
      </c>
      <c r="E1633" s="8">
        <v>6110</v>
      </c>
      <c r="F1633" s="8" t="s">
        <v>490</v>
      </c>
      <c r="G1633" s="9" t="s">
        <v>679</v>
      </c>
      <c r="H1633" s="8" t="s">
        <v>680</v>
      </c>
      <c r="I1633" s="8">
        <v>2017</v>
      </c>
      <c r="J1633" s="8">
        <v>2017</v>
      </c>
      <c r="K1633" s="8" t="s">
        <v>493</v>
      </c>
      <c r="L1633" s="8">
        <v>371.543925</v>
      </c>
      <c r="M1633" s="8" t="s">
        <v>494</v>
      </c>
      <c r="N1633" s="8" t="s">
        <v>495</v>
      </c>
      <c r="O1633" s="8" t="s">
        <v>681</v>
      </c>
    </row>
    <row r="1634" spans="1:15" ht="15.5" hidden="1" x14ac:dyDescent="0.35">
      <c r="A1634" s="8" t="s">
        <v>677</v>
      </c>
      <c r="B1634" s="8" t="s">
        <v>678</v>
      </c>
      <c r="C1634" s="9" t="s">
        <v>745</v>
      </c>
      <c r="D1634" s="8" t="s">
        <v>305</v>
      </c>
      <c r="E1634" s="8">
        <v>6110</v>
      </c>
      <c r="F1634" s="8" t="s">
        <v>490</v>
      </c>
      <c r="G1634" s="9" t="s">
        <v>679</v>
      </c>
      <c r="H1634" s="8" t="s">
        <v>680</v>
      </c>
      <c r="I1634" s="8">
        <v>2018</v>
      </c>
      <c r="J1634" s="8">
        <v>2018</v>
      </c>
      <c r="K1634" s="8" t="s">
        <v>493</v>
      </c>
      <c r="L1634" s="8">
        <v>402.00529299999999</v>
      </c>
      <c r="M1634" s="8" t="s">
        <v>494</v>
      </c>
      <c r="N1634" s="8" t="s">
        <v>495</v>
      </c>
      <c r="O1634" s="8" t="s">
        <v>681</v>
      </c>
    </row>
    <row r="1635" spans="1:15" ht="15.5" hidden="1" x14ac:dyDescent="0.35">
      <c r="A1635" s="8" t="s">
        <v>677</v>
      </c>
      <c r="B1635" s="8" t="s">
        <v>678</v>
      </c>
      <c r="C1635" s="9" t="s">
        <v>653</v>
      </c>
      <c r="D1635" s="8" t="s">
        <v>307</v>
      </c>
      <c r="E1635" s="8">
        <v>6110</v>
      </c>
      <c r="F1635" s="8" t="s">
        <v>490</v>
      </c>
      <c r="G1635" s="9" t="s">
        <v>679</v>
      </c>
      <c r="H1635" s="8" t="s">
        <v>680</v>
      </c>
      <c r="I1635" s="8">
        <v>2010</v>
      </c>
      <c r="J1635" s="8">
        <v>2010</v>
      </c>
      <c r="K1635" s="8" t="s">
        <v>493</v>
      </c>
      <c r="L1635" s="8">
        <v>8231.1205109999992</v>
      </c>
      <c r="M1635" s="8" t="s">
        <v>494</v>
      </c>
      <c r="N1635" s="8" t="s">
        <v>495</v>
      </c>
      <c r="O1635" s="8" t="s">
        <v>681</v>
      </c>
    </row>
    <row r="1636" spans="1:15" ht="15.5" hidden="1" x14ac:dyDescent="0.35">
      <c r="A1636" s="8" t="s">
        <v>677</v>
      </c>
      <c r="B1636" s="8" t="s">
        <v>678</v>
      </c>
      <c r="C1636" s="9" t="s">
        <v>653</v>
      </c>
      <c r="D1636" s="8" t="s">
        <v>307</v>
      </c>
      <c r="E1636" s="8">
        <v>6110</v>
      </c>
      <c r="F1636" s="8" t="s">
        <v>490</v>
      </c>
      <c r="G1636" s="9" t="s">
        <v>679</v>
      </c>
      <c r="H1636" s="8" t="s">
        <v>680</v>
      </c>
      <c r="I1636" s="8">
        <v>2011</v>
      </c>
      <c r="J1636" s="8">
        <v>2011</v>
      </c>
      <c r="K1636" s="8" t="s">
        <v>493</v>
      </c>
      <c r="L1636" s="8">
        <v>9658.3632049999997</v>
      </c>
      <c r="M1636" s="8" t="s">
        <v>494</v>
      </c>
      <c r="N1636" s="8" t="s">
        <v>495</v>
      </c>
      <c r="O1636" s="8" t="s">
        <v>681</v>
      </c>
    </row>
    <row r="1637" spans="1:15" ht="15.5" hidden="1" x14ac:dyDescent="0.35">
      <c r="A1637" s="8" t="s">
        <v>677</v>
      </c>
      <c r="B1637" s="8" t="s">
        <v>678</v>
      </c>
      <c r="C1637" s="9" t="s">
        <v>653</v>
      </c>
      <c r="D1637" s="8" t="s">
        <v>307</v>
      </c>
      <c r="E1637" s="8">
        <v>6110</v>
      </c>
      <c r="F1637" s="8" t="s">
        <v>490</v>
      </c>
      <c r="G1637" s="9" t="s">
        <v>679</v>
      </c>
      <c r="H1637" s="8" t="s">
        <v>680</v>
      </c>
      <c r="I1637" s="8">
        <v>2012</v>
      </c>
      <c r="J1637" s="8">
        <v>2012</v>
      </c>
      <c r="K1637" s="8" t="s">
        <v>493</v>
      </c>
      <c r="L1637" s="8">
        <v>8596.8802780000005</v>
      </c>
      <c r="M1637" s="8" t="s">
        <v>494</v>
      </c>
      <c r="N1637" s="8" t="s">
        <v>495</v>
      </c>
      <c r="O1637" s="8" t="s">
        <v>681</v>
      </c>
    </row>
    <row r="1638" spans="1:15" ht="15.5" hidden="1" x14ac:dyDescent="0.35">
      <c r="A1638" s="8" t="s">
        <v>677</v>
      </c>
      <c r="B1638" s="8" t="s">
        <v>678</v>
      </c>
      <c r="C1638" s="9" t="s">
        <v>653</v>
      </c>
      <c r="D1638" s="8" t="s">
        <v>307</v>
      </c>
      <c r="E1638" s="8">
        <v>6110</v>
      </c>
      <c r="F1638" s="8" t="s">
        <v>490</v>
      </c>
      <c r="G1638" s="9" t="s">
        <v>679</v>
      </c>
      <c r="H1638" s="8" t="s">
        <v>680</v>
      </c>
      <c r="I1638" s="8">
        <v>2013</v>
      </c>
      <c r="J1638" s="8">
        <v>2013</v>
      </c>
      <c r="K1638" s="8" t="s">
        <v>493</v>
      </c>
      <c r="L1638" s="8">
        <v>8636.3593330000003</v>
      </c>
      <c r="M1638" s="8" t="s">
        <v>494</v>
      </c>
      <c r="N1638" s="8" t="s">
        <v>495</v>
      </c>
      <c r="O1638" s="8" t="s">
        <v>681</v>
      </c>
    </row>
    <row r="1639" spans="1:15" ht="15.5" hidden="1" x14ac:dyDescent="0.35">
      <c r="A1639" s="8" t="s">
        <v>677</v>
      </c>
      <c r="B1639" s="8" t="s">
        <v>678</v>
      </c>
      <c r="C1639" s="9" t="s">
        <v>653</v>
      </c>
      <c r="D1639" s="8" t="s">
        <v>307</v>
      </c>
      <c r="E1639" s="8">
        <v>6110</v>
      </c>
      <c r="F1639" s="8" t="s">
        <v>490</v>
      </c>
      <c r="G1639" s="9" t="s">
        <v>679</v>
      </c>
      <c r="H1639" s="8" t="s">
        <v>680</v>
      </c>
      <c r="I1639" s="8">
        <v>2014</v>
      </c>
      <c r="J1639" s="8">
        <v>2014</v>
      </c>
      <c r="K1639" s="8" t="s">
        <v>493</v>
      </c>
      <c r="L1639" s="8">
        <v>8435.1863529999991</v>
      </c>
      <c r="M1639" s="8" t="s">
        <v>494</v>
      </c>
      <c r="N1639" s="8" t="s">
        <v>495</v>
      </c>
      <c r="O1639" s="8" t="s">
        <v>681</v>
      </c>
    </row>
    <row r="1640" spans="1:15" ht="15.5" hidden="1" x14ac:dyDescent="0.35">
      <c r="A1640" s="8" t="s">
        <v>677</v>
      </c>
      <c r="B1640" s="8" t="s">
        <v>678</v>
      </c>
      <c r="C1640" s="9" t="s">
        <v>653</v>
      </c>
      <c r="D1640" s="8" t="s">
        <v>307</v>
      </c>
      <c r="E1640" s="8">
        <v>6110</v>
      </c>
      <c r="F1640" s="8" t="s">
        <v>490</v>
      </c>
      <c r="G1640" s="9" t="s">
        <v>679</v>
      </c>
      <c r="H1640" s="8" t="s">
        <v>680</v>
      </c>
      <c r="I1640" s="8">
        <v>2015</v>
      </c>
      <c r="J1640" s="8">
        <v>2015</v>
      </c>
      <c r="K1640" s="8" t="s">
        <v>493</v>
      </c>
      <c r="L1640" s="8">
        <v>7296.6403540000001</v>
      </c>
      <c r="M1640" s="8" t="s">
        <v>494</v>
      </c>
      <c r="N1640" s="8" t="s">
        <v>495</v>
      </c>
      <c r="O1640" s="8" t="s">
        <v>681</v>
      </c>
    </row>
    <row r="1641" spans="1:15" ht="15.5" hidden="1" x14ac:dyDescent="0.35">
      <c r="A1641" s="8" t="s">
        <v>677</v>
      </c>
      <c r="B1641" s="8" t="s">
        <v>678</v>
      </c>
      <c r="C1641" s="9" t="s">
        <v>653</v>
      </c>
      <c r="D1641" s="8" t="s">
        <v>307</v>
      </c>
      <c r="E1641" s="8">
        <v>6110</v>
      </c>
      <c r="F1641" s="8" t="s">
        <v>490</v>
      </c>
      <c r="G1641" s="9" t="s">
        <v>679</v>
      </c>
      <c r="H1641" s="8" t="s">
        <v>680</v>
      </c>
      <c r="I1641" s="8">
        <v>2016</v>
      </c>
      <c r="J1641" s="8">
        <v>2016</v>
      </c>
      <c r="K1641" s="8" t="s">
        <v>493</v>
      </c>
      <c r="L1641" s="8">
        <v>7189.682307</v>
      </c>
      <c r="M1641" s="8" t="s">
        <v>494</v>
      </c>
      <c r="N1641" s="8" t="s">
        <v>495</v>
      </c>
      <c r="O1641" s="8" t="s">
        <v>681</v>
      </c>
    </row>
    <row r="1642" spans="1:15" ht="15.5" hidden="1" x14ac:dyDescent="0.35">
      <c r="A1642" s="8" t="s">
        <v>677</v>
      </c>
      <c r="B1642" s="8" t="s">
        <v>678</v>
      </c>
      <c r="C1642" s="9" t="s">
        <v>653</v>
      </c>
      <c r="D1642" s="8" t="s">
        <v>307</v>
      </c>
      <c r="E1642" s="8">
        <v>6110</v>
      </c>
      <c r="F1642" s="8" t="s">
        <v>490</v>
      </c>
      <c r="G1642" s="9" t="s">
        <v>679</v>
      </c>
      <c r="H1642" s="8" t="s">
        <v>680</v>
      </c>
      <c r="I1642" s="8">
        <v>2017</v>
      </c>
      <c r="J1642" s="8">
        <v>2017</v>
      </c>
      <c r="K1642" s="8" t="s">
        <v>493</v>
      </c>
      <c r="L1642" s="8">
        <v>7801.5072769999997</v>
      </c>
      <c r="M1642" s="8" t="s">
        <v>494</v>
      </c>
      <c r="N1642" s="8" t="s">
        <v>495</v>
      </c>
      <c r="O1642" s="8" t="s">
        <v>681</v>
      </c>
    </row>
    <row r="1643" spans="1:15" ht="15.5" hidden="1" x14ac:dyDescent="0.35">
      <c r="A1643" s="8" t="s">
        <v>677</v>
      </c>
      <c r="B1643" s="8" t="s">
        <v>678</v>
      </c>
      <c r="C1643" s="9" t="s">
        <v>653</v>
      </c>
      <c r="D1643" s="8" t="s">
        <v>307</v>
      </c>
      <c r="E1643" s="8">
        <v>6110</v>
      </c>
      <c r="F1643" s="8" t="s">
        <v>490</v>
      </c>
      <c r="G1643" s="9" t="s">
        <v>679</v>
      </c>
      <c r="H1643" s="8" t="s">
        <v>680</v>
      </c>
      <c r="I1643" s="8">
        <v>2018</v>
      </c>
      <c r="J1643" s="8">
        <v>2018</v>
      </c>
      <c r="K1643" s="8" t="s">
        <v>493</v>
      </c>
      <c r="L1643" s="8">
        <v>7648.5314669999998</v>
      </c>
      <c r="M1643" s="8" t="s">
        <v>494</v>
      </c>
      <c r="N1643" s="8" t="s">
        <v>495</v>
      </c>
      <c r="O1643" s="8" t="s">
        <v>681</v>
      </c>
    </row>
    <row r="1644" spans="1:15" ht="15.5" hidden="1" x14ac:dyDescent="0.35">
      <c r="A1644" s="8" t="s">
        <v>677</v>
      </c>
      <c r="B1644" s="8" t="s">
        <v>678</v>
      </c>
      <c r="C1644" s="9" t="s">
        <v>654</v>
      </c>
      <c r="D1644" s="8" t="s">
        <v>309</v>
      </c>
      <c r="E1644" s="8">
        <v>6110</v>
      </c>
      <c r="F1644" s="8" t="s">
        <v>490</v>
      </c>
      <c r="G1644" s="9" t="s">
        <v>679</v>
      </c>
      <c r="H1644" s="8" t="s">
        <v>680</v>
      </c>
      <c r="I1644" s="8">
        <v>2010</v>
      </c>
      <c r="J1644" s="8">
        <v>2010</v>
      </c>
      <c r="K1644" s="8" t="s">
        <v>493</v>
      </c>
      <c r="L1644" s="8">
        <v>4081.3350829999999</v>
      </c>
      <c r="M1644" s="8" t="s">
        <v>494</v>
      </c>
      <c r="N1644" s="8" t="s">
        <v>495</v>
      </c>
      <c r="O1644" s="8" t="s">
        <v>681</v>
      </c>
    </row>
    <row r="1645" spans="1:15" ht="15.5" hidden="1" x14ac:dyDescent="0.35">
      <c r="A1645" s="8" t="s">
        <v>677</v>
      </c>
      <c r="B1645" s="8" t="s">
        <v>678</v>
      </c>
      <c r="C1645" s="9" t="s">
        <v>654</v>
      </c>
      <c r="D1645" s="8" t="s">
        <v>309</v>
      </c>
      <c r="E1645" s="8">
        <v>6110</v>
      </c>
      <c r="F1645" s="8" t="s">
        <v>490</v>
      </c>
      <c r="G1645" s="9" t="s">
        <v>679</v>
      </c>
      <c r="H1645" s="8" t="s">
        <v>680</v>
      </c>
      <c r="I1645" s="8">
        <v>2011</v>
      </c>
      <c r="J1645" s="8">
        <v>2011</v>
      </c>
      <c r="K1645" s="8" t="s">
        <v>493</v>
      </c>
      <c r="L1645" s="8">
        <v>4878.2438920000004</v>
      </c>
      <c r="M1645" s="8" t="s">
        <v>494</v>
      </c>
      <c r="N1645" s="8" t="s">
        <v>495</v>
      </c>
      <c r="O1645" s="8" t="s">
        <v>681</v>
      </c>
    </row>
    <row r="1646" spans="1:15" ht="15.5" hidden="1" x14ac:dyDescent="0.35">
      <c r="A1646" s="8" t="s">
        <v>677</v>
      </c>
      <c r="B1646" s="8" t="s">
        <v>678</v>
      </c>
      <c r="C1646" s="9" t="s">
        <v>654</v>
      </c>
      <c r="D1646" s="8" t="s">
        <v>309</v>
      </c>
      <c r="E1646" s="8">
        <v>6110</v>
      </c>
      <c r="F1646" s="8" t="s">
        <v>490</v>
      </c>
      <c r="G1646" s="9" t="s">
        <v>679</v>
      </c>
      <c r="H1646" s="8" t="s">
        <v>680</v>
      </c>
      <c r="I1646" s="8">
        <v>2012</v>
      </c>
      <c r="J1646" s="8">
        <v>2012</v>
      </c>
      <c r="K1646" s="8" t="s">
        <v>493</v>
      </c>
      <c r="L1646" s="8">
        <v>4401.4884380000003</v>
      </c>
      <c r="M1646" s="8" t="s">
        <v>494</v>
      </c>
      <c r="N1646" s="8" t="s">
        <v>495</v>
      </c>
      <c r="O1646" s="8" t="s">
        <v>681</v>
      </c>
    </row>
    <row r="1647" spans="1:15" ht="15.5" hidden="1" x14ac:dyDescent="0.35">
      <c r="A1647" s="8" t="s">
        <v>677</v>
      </c>
      <c r="B1647" s="8" t="s">
        <v>678</v>
      </c>
      <c r="C1647" s="9" t="s">
        <v>654</v>
      </c>
      <c r="D1647" s="8" t="s">
        <v>309</v>
      </c>
      <c r="E1647" s="8">
        <v>6110</v>
      </c>
      <c r="F1647" s="8" t="s">
        <v>490</v>
      </c>
      <c r="G1647" s="9" t="s">
        <v>679</v>
      </c>
      <c r="H1647" s="8" t="s">
        <v>680</v>
      </c>
      <c r="I1647" s="8">
        <v>2013</v>
      </c>
      <c r="J1647" s="8">
        <v>2013</v>
      </c>
      <c r="K1647" s="8" t="s">
        <v>493</v>
      </c>
      <c r="L1647" s="8">
        <v>4770.9994319999996</v>
      </c>
      <c r="M1647" s="8" t="s">
        <v>494</v>
      </c>
      <c r="N1647" s="8" t="s">
        <v>495</v>
      </c>
      <c r="O1647" s="8" t="s">
        <v>681</v>
      </c>
    </row>
    <row r="1648" spans="1:15" ht="15.5" hidden="1" x14ac:dyDescent="0.35">
      <c r="A1648" s="8" t="s">
        <v>677</v>
      </c>
      <c r="B1648" s="8" t="s">
        <v>678</v>
      </c>
      <c r="C1648" s="9" t="s">
        <v>654</v>
      </c>
      <c r="D1648" s="8" t="s">
        <v>309</v>
      </c>
      <c r="E1648" s="8">
        <v>6110</v>
      </c>
      <c r="F1648" s="8" t="s">
        <v>490</v>
      </c>
      <c r="G1648" s="9" t="s">
        <v>679</v>
      </c>
      <c r="H1648" s="8" t="s">
        <v>680</v>
      </c>
      <c r="I1648" s="8">
        <v>2014</v>
      </c>
      <c r="J1648" s="8">
        <v>2014</v>
      </c>
      <c r="K1648" s="8" t="s">
        <v>493</v>
      </c>
      <c r="L1648" s="8">
        <v>5112.8959729999997</v>
      </c>
      <c r="M1648" s="8" t="s">
        <v>494</v>
      </c>
      <c r="N1648" s="8" t="s">
        <v>495</v>
      </c>
      <c r="O1648" s="8" t="s">
        <v>681</v>
      </c>
    </row>
    <row r="1649" spans="1:15" ht="15.5" hidden="1" x14ac:dyDescent="0.35">
      <c r="A1649" s="8" t="s">
        <v>677</v>
      </c>
      <c r="B1649" s="8" t="s">
        <v>678</v>
      </c>
      <c r="C1649" s="9" t="s">
        <v>654</v>
      </c>
      <c r="D1649" s="8" t="s">
        <v>309</v>
      </c>
      <c r="E1649" s="8">
        <v>6110</v>
      </c>
      <c r="F1649" s="8" t="s">
        <v>490</v>
      </c>
      <c r="G1649" s="9" t="s">
        <v>679</v>
      </c>
      <c r="H1649" s="8" t="s">
        <v>680</v>
      </c>
      <c r="I1649" s="8">
        <v>2015</v>
      </c>
      <c r="J1649" s="8">
        <v>2015</v>
      </c>
      <c r="K1649" s="8" t="s">
        <v>493</v>
      </c>
      <c r="L1649" s="8">
        <v>4418.1923280000001</v>
      </c>
      <c r="M1649" s="8" t="s">
        <v>494</v>
      </c>
      <c r="N1649" s="8" t="s">
        <v>495</v>
      </c>
      <c r="O1649" s="8" t="s">
        <v>681</v>
      </c>
    </row>
    <row r="1650" spans="1:15" ht="15.5" hidden="1" x14ac:dyDescent="0.35">
      <c r="A1650" s="8" t="s">
        <v>677</v>
      </c>
      <c r="B1650" s="8" t="s">
        <v>678</v>
      </c>
      <c r="C1650" s="9" t="s">
        <v>654</v>
      </c>
      <c r="D1650" s="8" t="s">
        <v>309</v>
      </c>
      <c r="E1650" s="8">
        <v>6110</v>
      </c>
      <c r="F1650" s="8" t="s">
        <v>490</v>
      </c>
      <c r="G1650" s="9" t="s">
        <v>679</v>
      </c>
      <c r="H1650" s="8" t="s">
        <v>680</v>
      </c>
      <c r="I1650" s="8">
        <v>2016</v>
      </c>
      <c r="J1650" s="8">
        <v>2016</v>
      </c>
      <c r="K1650" s="8" t="s">
        <v>493</v>
      </c>
      <c r="L1650" s="8">
        <v>4451.6064120000001</v>
      </c>
      <c r="M1650" s="8" t="s">
        <v>494</v>
      </c>
      <c r="N1650" s="8" t="s">
        <v>495</v>
      </c>
      <c r="O1650" s="8" t="s">
        <v>681</v>
      </c>
    </row>
    <row r="1651" spans="1:15" ht="15.5" hidden="1" x14ac:dyDescent="0.35">
      <c r="A1651" s="8" t="s">
        <v>677</v>
      </c>
      <c r="B1651" s="8" t="s">
        <v>678</v>
      </c>
      <c r="C1651" s="9" t="s">
        <v>654</v>
      </c>
      <c r="D1651" s="8" t="s">
        <v>309</v>
      </c>
      <c r="E1651" s="8">
        <v>6110</v>
      </c>
      <c r="F1651" s="8" t="s">
        <v>490</v>
      </c>
      <c r="G1651" s="9" t="s">
        <v>679</v>
      </c>
      <c r="H1651" s="8" t="s">
        <v>680</v>
      </c>
      <c r="I1651" s="8">
        <v>2017</v>
      </c>
      <c r="J1651" s="8">
        <v>2017</v>
      </c>
      <c r="K1651" s="8" t="s">
        <v>493</v>
      </c>
      <c r="L1651" s="8">
        <v>4509.2598319999997</v>
      </c>
      <c r="M1651" s="8" t="s">
        <v>494</v>
      </c>
      <c r="N1651" s="8" t="s">
        <v>495</v>
      </c>
      <c r="O1651" s="8" t="s">
        <v>681</v>
      </c>
    </row>
    <row r="1652" spans="1:15" ht="15.5" hidden="1" x14ac:dyDescent="0.35">
      <c r="A1652" s="8" t="s">
        <v>677</v>
      </c>
      <c r="B1652" s="8" t="s">
        <v>678</v>
      </c>
      <c r="C1652" s="9" t="s">
        <v>654</v>
      </c>
      <c r="D1652" s="8" t="s">
        <v>309</v>
      </c>
      <c r="E1652" s="8">
        <v>6110</v>
      </c>
      <c r="F1652" s="8" t="s">
        <v>490</v>
      </c>
      <c r="G1652" s="9" t="s">
        <v>679</v>
      </c>
      <c r="H1652" s="8" t="s">
        <v>680</v>
      </c>
      <c r="I1652" s="8">
        <v>2018</v>
      </c>
      <c r="J1652" s="8">
        <v>2018</v>
      </c>
      <c r="K1652" s="8" t="s">
        <v>493</v>
      </c>
      <c r="L1652" s="8">
        <v>4594.6926290000001</v>
      </c>
      <c r="M1652" s="8" t="s">
        <v>494</v>
      </c>
      <c r="N1652" s="8" t="s">
        <v>495</v>
      </c>
      <c r="O1652" s="8" t="s">
        <v>681</v>
      </c>
    </row>
    <row r="1653" spans="1:15" ht="15.5" hidden="1" x14ac:dyDescent="0.35">
      <c r="A1653" s="8" t="s">
        <v>677</v>
      </c>
      <c r="B1653" s="8" t="s">
        <v>678</v>
      </c>
      <c r="C1653" s="9" t="s">
        <v>655</v>
      </c>
      <c r="D1653" s="8" t="s">
        <v>457</v>
      </c>
      <c r="E1653" s="8">
        <v>6110</v>
      </c>
      <c r="F1653" s="8" t="s">
        <v>490</v>
      </c>
      <c r="G1653" s="9" t="s">
        <v>679</v>
      </c>
      <c r="H1653" s="8" t="s">
        <v>680</v>
      </c>
      <c r="I1653" s="8">
        <v>2010</v>
      </c>
      <c r="J1653" s="8">
        <v>2010</v>
      </c>
      <c r="K1653" s="8" t="s">
        <v>493</v>
      </c>
      <c r="L1653" s="8">
        <v>11935.566545</v>
      </c>
      <c r="M1653" s="8" t="s">
        <v>494</v>
      </c>
      <c r="N1653" s="8" t="s">
        <v>495</v>
      </c>
      <c r="O1653" s="8" t="s">
        <v>681</v>
      </c>
    </row>
    <row r="1654" spans="1:15" ht="15.5" hidden="1" x14ac:dyDescent="0.35">
      <c r="A1654" s="8" t="s">
        <v>677</v>
      </c>
      <c r="B1654" s="8" t="s">
        <v>678</v>
      </c>
      <c r="C1654" s="9" t="s">
        <v>655</v>
      </c>
      <c r="D1654" s="8" t="s">
        <v>457</v>
      </c>
      <c r="E1654" s="8">
        <v>6110</v>
      </c>
      <c r="F1654" s="8" t="s">
        <v>490</v>
      </c>
      <c r="G1654" s="9" t="s">
        <v>679</v>
      </c>
      <c r="H1654" s="8" t="s">
        <v>680</v>
      </c>
      <c r="I1654" s="8">
        <v>2011</v>
      </c>
      <c r="J1654" s="8">
        <v>2011</v>
      </c>
      <c r="K1654" s="8" t="s">
        <v>493</v>
      </c>
      <c r="L1654" s="8">
        <v>13748.192908999999</v>
      </c>
      <c r="M1654" s="8" t="s">
        <v>494</v>
      </c>
      <c r="N1654" s="8" t="s">
        <v>495</v>
      </c>
      <c r="O1654" s="8" t="s">
        <v>681</v>
      </c>
    </row>
    <row r="1655" spans="1:15" ht="15.5" hidden="1" x14ac:dyDescent="0.35">
      <c r="A1655" s="8" t="s">
        <v>677</v>
      </c>
      <c r="B1655" s="8" t="s">
        <v>678</v>
      </c>
      <c r="C1655" s="9" t="s">
        <v>655</v>
      </c>
      <c r="D1655" s="8" t="s">
        <v>457</v>
      </c>
      <c r="E1655" s="8">
        <v>6110</v>
      </c>
      <c r="F1655" s="8" t="s">
        <v>490</v>
      </c>
      <c r="G1655" s="9" t="s">
        <v>679</v>
      </c>
      <c r="H1655" s="8" t="s">
        <v>680</v>
      </c>
      <c r="I1655" s="8">
        <v>2012</v>
      </c>
      <c r="J1655" s="8">
        <v>2012</v>
      </c>
      <c r="K1655" s="8" t="s">
        <v>493</v>
      </c>
      <c r="L1655" s="8">
        <v>9830.5188959999996</v>
      </c>
      <c r="M1655" s="8" t="s">
        <v>494</v>
      </c>
      <c r="N1655" s="8" t="s">
        <v>495</v>
      </c>
      <c r="O1655" s="8" t="s">
        <v>681</v>
      </c>
    </row>
    <row r="1656" spans="1:15" ht="15.5" hidden="1" x14ac:dyDescent="0.35">
      <c r="A1656" s="8" t="s">
        <v>677</v>
      </c>
      <c r="B1656" s="8" t="s">
        <v>678</v>
      </c>
      <c r="C1656" s="9" t="s">
        <v>655</v>
      </c>
      <c r="D1656" s="8" t="s">
        <v>457</v>
      </c>
      <c r="E1656" s="8">
        <v>6110</v>
      </c>
      <c r="F1656" s="8" t="s">
        <v>490</v>
      </c>
      <c r="G1656" s="9" t="s">
        <v>679</v>
      </c>
      <c r="H1656" s="8" t="s">
        <v>680</v>
      </c>
      <c r="I1656" s="8">
        <v>2013</v>
      </c>
      <c r="J1656" s="8">
        <v>2013</v>
      </c>
      <c r="K1656" s="8" t="s">
        <v>493</v>
      </c>
      <c r="L1656" s="8">
        <v>5507.5433370000001</v>
      </c>
      <c r="M1656" s="8" t="s">
        <v>494</v>
      </c>
      <c r="N1656" s="8" t="s">
        <v>495</v>
      </c>
      <c r="O1656" s="8" t="s">
        <v>681</v>
      </c>
    </row>
    <row r="1657" spans="1:15" ht="15.5" hidden="1" x14ac:dyDescent="0.35">
      <c r="A1657" s="8" t="s">
        <v>677</v>
      </c>
      <c r="B1657" s="8" t="s">
        <v>678</v>
      </c>
      <c r="C1657" s="9" t="s">
        <v>655</v>
      </c>
      <c r="D1657" s="8" t="s">
        <v>457</v>
      </c>
      <c r="E1657" s="8">
        <v>6110</v>
      </c>
      <c r="F1657" s="8" t="s">
        <v>490</v>
      </c>
      <c r="G1657" s="9" t="s">
        <v>679</v>
      </c>
      <c r="H1657" s="8" t="s">
        <v>680</v>
      </c>
      <c r="I1657" s="8">
        <v>2014</v>
      </c>
      <c r="J1657" s="8">
        <v>2014</v>
      </c>
      <c r="K1657" s="8" t="s">
        <v>493</v>
      </c>
      <c r="L1657" s="8">
        <v>4761.9314789999999</v>
      </c>
      <c r="M1657" s="8" t="s">
        <v>494</v>
      </c>
      <c r="N1657" s="8" t="s">
        <v>495</v>
      </c>
      <c r="O1657" s="8" t="s">
        <v>681</v>
      </c>
    </row>
    <row r="1658" spans="1:15" ht="15.5" hidden="1" x14ac:dyDescent="0.35">
      <c r="A1658" s="8" t="s">
        <v>677</v>
      </c>
      <c r="B1658" s="8" t="s">
        <v>678</v>
      </c>
      <c r="C1658" s="9" t="s">
        <v>655</v>
      </c>
      <c r="D1658" s="8" t="s">
        <v>457</v>
      </c>
      <c r="E1658" s="8">
        <v>6110</v>
      </c>
      <c r="F1658" s="8" t="s">
        <v>490</v>
      </c>
      <c r="G1658" s="9" t="s">
        <v>679</v>
      </c>
      <c r="H1658" s="8" t="s">
        <v>680</v>
      </c>
      <c r="I1658" s="8">
        <v>2015</v>
      </c>
      <c r="J1658" s="8">
        <v>2015</v>
      </c>
      <c r="K1658" s="8" t="s">
        <v>493</v>
      </c>
      <c r="L1658" s="8">
        <v>3943.758652</v>
      </c>
      <c r="M1658" s="8" t="s">
        <v>494</v>
      </c>
      <c r="N1658" s="8" t="s">
        <v>495</v>
      </c>
      <c r="O1658" s="8" t="s">
        <v>681</v>
      </c>
    </row>
    <row r="1659" spans="1:15" ht="15.5" hidden="1" x14ac:dyDescent="0.35">
      <c r="A1659" s="8" t="s">
        <v>677</v>
      </c>
      <c r="B1659" s="8" t="s">
        <v>678</v>
      </c>
      <c r="C1659" s="9" t="s">
        <v>655</v>
      </c>
      <c r="D1659" s="8" t="s">
        <v>457</v>
      </c>
      <c r="E1659" s="8">
        <v>6110</v>
      </c>
      <c r="F1659" s="8" t="s">
        <v>490</v>
      </c>
      <c r="G1659" s="9" t="s">
        <v>679</v>
      </c>
      <c r="H1659" s="8" t="s">
        <v>680</v>
      </c>
      <c r="I1659" s="8">
        <v>2016</v>
      </c>
      <c r="J1659" s="8">
        <v>2016</v>
      </c>
      <c r="K1659" s="8" t="s">
        <v>493</v>
      </c>
      <c r="L1659" s="8">
        <v>2543.39507</v>
      </c>
      <c r="M1659" s="8" t="s">
        <v>494</v>
      </c>
      <c r="N1659" s="8" t="s">
        <v>495</v>
      </c>
      <c r="O1659" s="8" t="s">
        <v>681</v>
      </c>
    </row>
    <row r="1660" spans="1:15" ht="15.5" hidden="1" x14ac:dyDescent="0.35">
      <c r="A1660" s="8" t="s">
        <v>677</v>
      </c>
      <c r="B1660" s="8" t="s">
        <v>678</v>
      </c>
      <c r="C1660" s="9" t="s">
        <v>655</v>
      </c>
      <c r="D1660" s="8" t="s">
        <v>457</v>
      </c>
      <c r="E1660" s="8">
        <v>6110</v>
      </c>
      <c r="F1660" s="8" t="s">
        <v>490</v>
      </c>
      <c r="G1660" s="9" t="s">
        <v>679</v>
      </c>
      <c r="H1660" s="8" t="s">
        <v>680</v>
      </c>
      <c r="I1660" s="8">
        <v>2017</v>
      </c>
      <c r="J1660" s="8">
        <v>2017</v>
      </c>
      <c r="K1660" s="8" t="s">
        <v>493</v>
      </c>
      <c r="L1660" s="8">
        <v>2715.9067260000002</v>
      </c>
      <c r="M1660" s="8" t="s">
        <v>494</v>
      </c>
      <c r="N1660" s="8" t="s">
        <v>495</v>
      </c>
      <c r="O1660" s="8" t="s">
        <v>681</v>
      </c>
    </row>
    <row r="1661" spans="1:15" ht="15.5" hidden="1" x14ac:dyDescent="0.35">
      <c r="A1661" s="8" t="s">
        <v>677</v>
      </c>
      <c r="B1661" s="8" t="s">
        <v>678</v>
      </c>
      <c r="C1661" s="9" t="s">
        <v>655</v>
      </c>
      <c r="D1661" s="8" t="s">
        <v>457</v>
      </c>
      <c r="E1661" s="8">
        <v>6110</v>
      </c>
      <c r="F1661" s="8" t="s">
        <v>490</v>
      </c>
      <c r="G1661" s="9" t="s">
        <v>679</v>
      </c>
      <c r="H1661" s="8" t="s">
        <v>680</v>
      </c>
      <c r="I1661" s="8">
        <v>2018</v>
      </c>
      <c r="J1661" s="8">
        <v>2018</v>
      </c>
      <c r="K1661" s="8" t="s">
        <v>493</v>
      </c>
      <c r="L1661" s="8">
        <v>3425.9902179999999</v>
      </c>
      <c r="M1661" s="8" t="s">
        <v>494</v>
      </c>
      <c r="N1661" s="8" t="s">
        <v>495</v>
      </c>
      <c r="O1661" s="8" t="s">
        <v>681</v>
      </c>
    </row>
    <row r="1662" spans="1:15" ht="15.5" hidden="1" x14ac:dyDescent="0.35">
      <c r="A1662" s="8" t="s">
        <v>677</v>
      </c>
      <c r="B1662" s="8" t="s">
        <v>678</v>
      </c>
      <c r="C1662" s="9" t="s">
        <v>746</v>
      </c>
      <c r="D1662" s="8" t="s">
        <v>311</v>
      </c>
      <c r="E1662" s="8">
        <v>6110</v>
      </c>
      <c r="F1662" s="8" t="s">
        <v>490</v>
      </c>
      <c r="G1662" s="9" t="s">
        <v>679</v>
      </c>
      <c r="H1662" s="8" t="s">
        <v>680</v>
      </c>
      <c r="I1662" s="8">
        <v>2010</v>
      </c>
      <c r="J1662" s="8">
        <v>2010</v>
      </c>
      <c r="K1662" s="8" t="s">
        <v>493</v>
      </c>
      <c r="L1662" s="8">
        <v>1105.1237349999999</v>
      </c>
      <c r="M1662" s="8" t="s">
        <v>494</v>
      </c>
      <c r="N1662" s="8" t="s">
        <v>495</v>
      </c>
      <c r="O1662" s="8" t="s">
        <v>681</v>
      </c>
    </row>
    <row r="1663" spans="1:15" ht="15.5" hidden="1" x14ac:dyDescent="0.35">
      <c r="A1663" s="8" t="s">
        <v>677</v>
      </c>
      <c r="B1663" s="8" t="s">
        <v>678</v>
      </c>
      <c r="C1663" s="9" t="s">
        <v>746</v>
      </c>
      <c r="D1663" s="8" t="s">
        <v>311</v>
      </c>
      <c r="E1663" s="8">
        <v>6110</v>
      </c>
      <c r="F1663" s="8" t="s">
        <v>490</v>
      </c>
      <c r="G1663" s="9" t="s">
        <v>679</v>
      </c>
      <c r="H1663" s="8" t="s">
        <v>680</v>
      </c>
      <c r="I1663" s="8">
        <v>2011</v>
      </c>
      <c r="J1663" s="8">
        <v>2011</v>
      </c>
      <c r="K1663" s="8" t="s">
        <v>493</v>
      </c>
      <c r="L1663" s="8">
        <v>1554.7320970000001</v>
      </c>
      <c r="M1663" s="8" t="s">
        <v>494</v>
      </c>
      <c r="N1663" s="8" t="s">
        <v>495</v>
      </c>
      <c r="O1663" s="8" t="s">
        <v>681</v>
      </c>
    </row>
    <row r="1664" spans="1:15" ht="15.5" hidden="1" x14ac:dyDescent="0.35">
      <c r="A1664" s="8" t="s">
        <v>677</v>
      </c>
      <c r="B1664" s="8" t="s">
        <v>678</v>
      </c>
      <c r="C1664" s="9" t="s">
        <v>746</v>
      </c>
      <c r="D1664" s="8" t="s">
        <v>311</v>
      </c>
      <c r="E1664" s="8">
        <v>6110</v>
      </c>
      <c r="F1664" s="8" t="s">
        <v>490</v>
      </c>
      <c r="G1664" s="9" t="s">
        <v>679</v>
      </c>
      <c r="H1664" s="8" t="s">
        <v>680</v>
      </c>
      <c r="I1664" s="8">
        <v>2012</v>
      </c>
      <c r="J1664" s="8">
        <v>2012</v>
      </c>
      <c r="K1664" s="8" t="s">
        <v>493</v>
      </c>
      <c r="L1664" s="8">
        <v>1780.5443909999999</v>
      </c>
      <c r="M1664" s="8" t="s">
        <v>494</v>
      </c>
      <c r="N1664" s="8" t="s">
        <v>495</v>
      </c>
      <c r="O1664" s="8" t="s">
        <v>681</v>
      </c>
    </row>
    <row r="1665" spans="1:15" ht="15.5" hidden="1" x14ac:dyDescent="0.35">
      <c r="A1665" s="8" t="s">
        <v>677</v>
      </c>
      <c r="B1665" s="8" t="s">
        <v>678</v>
      </c>
      <c r="C1665" s="9" t="s">
        <v>746</v>
      </c>
      <c r="D1665" s="8" t="s">
        <v>311</v>
      </c>
      <c r="E1665" s="8">
        <v>6110</v>
      </c>
      <c r="F1665" s="8" t="s">
        <v>490</v>
      </c>
      <c r="G1665" s="9" t="s">
        <v>679</v>
      </c>
      <c r="H1665" s="8" t="s">
        <v>680</v>
      </c>
      <c r="I1665" s="8">
        <v>2013</v>
      </c>
      <c r="J1665" s="8">
        <v>2013</v>
      </c>
      <c r="K1665" s="8" t="s">
        <v>493</v>
      </c>
      <c r="L1665" s="8">
        <v>1737.929153</v>
      </c>
      <c r="M1665" s="8" t="s">
        <v>494</v>
      </c>
      <c r="N1665" s="8" t="s">
        <v>495</v>
      </c>
      <c r="O1665" s="8" t="s">
        <v>681</v>
      </c>
    </row>
    <row r="1666" spans="1:15" ht="15.5" hidden="1" x14ac:dyDescent="0.35">
      <c r="A1666" s="8" t="s">
        <v>677</v>
      </c>
      <c r="B1666" s="8" t="s">
        <v>678</v>
      </c>
      <c r="C1666" s="9" t="s">
        <v>746</v>
      </c>
      <c r="D1666" s="8" t="s">
        <v>311</v>
      </c>
      <c r="E1666" s="8">
        <v>6110</v>
      </c>
      <c r="F1666" s="8" t="s">
        <v>490</v>
      </c>
      <c r="G1666" s="9" t="s">
        <v>679</v>
      </c>
      <c r="H1666" s="8" t="s">
        <v>680</v>
      </c>
      <c r="I1666" s="8">
        <v>2014</v>
      </c>
      <c r="J1666" s="8">
        <v>2014</v>
      </c>
      <c r="K1666" s="8" t="s">
        <v>493</v>
      </c>
      <c r="L1666" s="8">
        <v>2165.5606339999999</v>
      </c>
      <c r="M1666" s="8" t="s">
        <v>494</v>
      </c>
      <c r="N1666" s="8" t="s">
        <v>495</v>
      </c>
      <c r="O1666" s="8" t="s">
        <v>681</v>
      </c>
    </row>
    <row r="1667" spans="1:15" ht="15.5" hidden="1" x14ac:dyDescent="0.35">
      <c r="A1667" s="8" t="s">
        <v>677</v>
      </c>
      <c r="B1667" s="8" t="s">
        <v>678</v>
      </c>
      <c r="C1667" s="9" t="s">
        <v>746</v>
      </c>
      <c r="D1667" s="8" t="s">
        <v>311</v>
      </c>
      <c r="E1667" s="8">
        <v>6110</v>
      </c>
      <c r="F1667" s="8" t="s">
        <v>490</v>
      </c>
      <c r="G1667" s="9" t="s">
        <v>679</v>
      </c>
      <c r="H1667" s="8" t="s">
        <v>680</v>
      </c>
      <c r="I1667" s="8">
        <v>2015</v>
      </c>
      <c r="J1667" s="8">
        <v>2015</v>
      </c>
      <c r="K1667" s="8" t="s">
        <v>493</v>
      </c>
      <c r="L1667" s="8">
        <v>1722.732276</v>
      </c>
      <c r="M1667" s="8" t="s">
        <v>494</v>
      </c>
      <c r="N1667" s="8" t="s">
        <v>495</v>
      </c>
      <c r="O1667" s="8" t="s">
        <v>681</v>
      </c>
    </row>
    <row r="1668" spans="1:15" ht="15.5" hidden="1" x14ac:dyDescent="0.35">
      <c r="A1668" s="8" t="s">
        <v>677</v>
      </c>
      <c r="B1668" s="8" t="s">
        <v>678</v>
      </c>
      <c r="C1668" s="9" t="s">
        <v>746</v>
      </c>
      <c r="D1668" s="8" t="s">
        <v>311</v>
      </c>
      <c r="E1668" s="8">
        <v>6110</v>
      </c>
      <c r="F1668" s="8" t="s">
        <v>490</v>
      </c>
      <c r="G1668" s="9" t="s">
        <v>679</v>
      </c>
      <c r="H1668" s="8" t="s">
        <v>680</v>
      </c>
      <c r="I1668" s="8">
        <v>2016</v>
      </c>
      <c r="J1668" s="8">
        <v>2016</v>
      </c>
      <c r="K1668" s="8" t="s">
        <v>493</v>
      </c>
      <c r="L1668" s="8">
        <v>1416.6871389999999</v>
      </c>
      <c r="M1668" s="8" t="s">
        <v>494</v>
      </c>
      <c r="N1668" s="8" t="s">
        <v>495</v>
      </c>
      <c r="O1668" s="8" t="s">
        <v>681</v>
      </c>
    </row>
    <row r="1669" spans="1:15" ht="15.5" hidden="1" x14ac:dyDescent="0.35">
      <c r="A1669" s="8" t="s">
        <v>677</v>
      </c>
      <c r="B1669" s="8" t="s">
        <v>678</v>
      </c>
      <c r="C1669" s="9" t="s">
        <v>746</v>
      </c>
      <c r="D1669" s="8" t="s">
        <v>311</v>
      </c>
      <c r="E1669" s="8">
        <v>6110</v>
      </c>
      <c r="F1669" s="8" t="s">
        <v>490</v>
      </c>
      <c r="G1669" s="9" t="s">
        <v>679</v>
      </c>
      <c r="H1669" s="8" t="s">
        <v>680</v>
      </c>
      <c r="I1669" s="8">
        <v>2017</v>
      </c>
      <c r="J1669" s="8">
        <v>2017</v>
      </c>
      <c r="K1669" s="8" t="s">
        <v>493</v>
      </c>
      <c r="L1669" s="8">
        <v>1518.759339</v>
      </c>
      <c r="M1669" s="8" t="s">
        <v>494</v>
      </c>
      <c r="N1669" s="8" t="s">
        <v>495</v>
      </c>
      <c r="O1669" s="8" t="s">
        <v>681</v>
      </c>
    </row>
    <row r="1670" spans="1:15" ht="15.5" hidden="1" x14ac:dyDescent="0.35">
      <c r="A1670" s="8" t="s">
        <v>677</v>
      </c>
      <c r="B1670" s="8" t="s">
        <v>678</v>
      </c>
      <c r="C1670" s="9" t="s">
        <v>746</v>
      </c>
      <c r="D1670" s="8" t="s">
        <v>311</v>
      </c>
      <c r="E1670" s="8">
        <v>6110</v>
      </c>
      <c r="F1670" s="8" t="s">
        <v>490</v>
      </c>
      <c r="G1670" s="9" t="s">
        <v>679</v>
      </c>
      <c r="H1670" s="8" t="s">
        <v>680</v>
      </c>
      <c r="I1670" s="8">
        <v>2018</v>
      </c>
      <c r="J1670" s="8">
        <v>2018</v>
      </c>
      <c r="K1670" s="8" t="s">
        <v>493</v>
      </c>
      <c r="L1670" s="8">
        <v>1406.501503</v>
      </c>
      <c r="M1670" s="8" t="s">
        <v>494</v>
      </c>
      <c r="N1670" s="8" t="s">
        <v>495</v>
      </c>
      <c r="O1670" s="8" t="s">
        <v>681</v>
      </c>
    </row>
    <row r="1671" spans="1:15" ht="15.5" hidden="1" x14ac:dyDescent="0.35">
      <c r="A1671" s="8" t="s">
        <v>677</v>
      </c>
      <c r="B1671" s="8" t="s">
        <v>678</v>
      </c>
      <c r="C1671" s="9" t="s">
        <v>656</v>
      </c>
      <c r="D1671" s="8" t="s">
        <v>313</v>
      </c>
      <c r="E1671" s="8">
        <v>6110</v>
      </c>
      <c r="F1671" s="8" t="s">
        <v>490</v>
      </c>
      <c r="G1671" s="9" t="s">
        <v>679</v>
      </c>
      <c r="H1671" s="8" t="s">
        <v>680</v>
      </c>
      <c r="I1671" s="8">
        <v>2010</v>
      </c>
      <c r="J1671" s="8">
        <v>2010</v>
      </c>
      <c r="K1671" s="8" t="s">
        <v>493</v>
      </c>
      <c r="L1671" s="8">
        <v>35891.642618999998</v>
      </c>
      <c r="M1671" s="8" t="s">
        <v>494</v>
      </c>
      <c r="N1671" s="8" t="s">
        <v>495</v>
      </c>
      <c r="O1671" s="8" t="s">
        <v>681</v>
      </c>
    </row>
    <row r="1672" spans="1:15" ht="15.5" hidden="1" x14ac:dyDescent="0.35">
      <c r="A1672" s="8" t="s">
        <v>677</v>
      </c>
      <c r="B1672" s="8" t="s">
        <v>678</v>
      </c>
      <c r="C1672" s="9" t="s">
        <v>656</v>
      </c>
      <c r="D1672" s="8" t="s">
        <v>313</v>
      </c>
      <c r="E1672" s="8">
        <v>6110</v>
      </c>
      <c r="F1672" s="8" t="s">
        <v>490</v>
      </c>
      <c r="G1672" s="9" t="s">
        <v>679</v>
      </c>
      <c r="H1672" s="8" t="s">
        <v>680</v>
      </c>
      <c r="I1672" s="8">
        <v>2011</v>
      </c>
      <c r="J1672" s="8">
        <v>2011</v>
      </c>
      <c r="K1672" s="8" t="s">
        <v>493</v>
      </c>
      <c r="L1672" s="8">
        <v>42984.535699</v>
      </c>
      <c r="M1672" s="8" t="s">
        <v>494</v>
      </c>
      <c r="N1672" s="8" t="s">
        <v>495</v>
      </c>
      <c r="O1672" s="8" t="s">
        <v>681</v>
      </c>
    </row>
    <row r="1673" spans="1:15" ht="15.5" hidden="1" x14ac:dyDescent="0.35">
      <c r="A1673" s="8" t="s">
        <v>677</v>
      </c>
      <c r="B1673" s="8" t="s">
        <v>678</v>
      </c>
      <c r="C1673" s="9" t="s">
        <v>656</v>
      </c>
      <c r="D1673" s="8" t="s">
        <v>313</v>
      </c>
      <c r="E1673" s="8">
        <v>6110</v>
      </c>
      <c r="F1673" s="8" t="s">
        <v>490</v>
      </c>
      <c r="G1673" s="9" t="s">
        <v>679</v>
      </c>
      <c r="H1673" s="8" t="s">
        <v>680</v>
      </c>
      <c r="I1673" s="8">
        <v>2012</v>
      </c>
      <c r="J1673" s="8">
        <v>2012</v>
      </c>
      <c r="K1673" s="8" t="s">
        <v>493</v>
      </c>
      <c r="L1673" s="8">
        <v>45735.540570999998</v>
      </c>
      <c r="M1673" s="8" t="s">
        <v>494</v>
      </c>
      <c r="N1673" s="8" t="s">
        <v>495</v>
      </c>
      <c r="O1673" s="8" t="s">
        <v>681</v>
      </c>
    </row>
    <row r="1674" spans="1:15" ht="15.5" hidden="1" x14ac:dyDescent="0.35">
      <c r="A1674" s="8" t="s">
        <v>677</v>
      </c>
      <c r="B1674" s="8" t="s">
        <v>678</v>
      </c>
      <c r="C1674" s="9" t="s">
        <v>656</v>
      </c>
      <c r="D1674" s="8" t="s">
        <v>313</v>
      </c>
      <c r="E1674" s="8">
        <v>6110</v>
      </c>
      <c r="F1674" s="8" t="s">
        <v>490</v>
      </c>
      <c r="G1674" s="9" t="s">
        <v>679</v>
      </c>
      <c r="H1674" s="8" t="s">
        <v>680</v>
      </c>
      <c r="I1674" s="8">
        <v>2013</v>
      </c>
      <c r="J1674" s="8">
        <v>2013</v>
      </c>
      <c r="K1674" s="8" t="s">
        <v>493</v>
      </c>
      <c r="L1674" s="8">
        <v>47591.114572999999</v>
      </c>
      <c r="M1674" s="8" t="s">
        <v>494</v>
      </c>
      <c r="N1674" s="8" t="s">
        <v>495</v>
      </c>
      <c r="O1674" s="8" t="s">
        <v>681</v>
      </c>
    </row>
    <row r="1675" spans="1:15" ht="15.5" hidden="1" x14ac:dyDescent="0.35">
      <c r="A1675" s="8" t="s">
        <v>677</v>
      </c>
      <c r="B1675" s="8" t="s">
        <v>678</v>
      </c>
      <c r="C1675" s="9" t="s">
        <v>656</v>
      </c>
      <c r="D1675" s="8" t="s">
        <v>313</v>
      </c>
      <c r="E1675" s="8">
        <v>6110</v>
      </c>
      <c r="F1675" s="8" t="s">
        <v>490</v>
      </c>
      <c r="G1675" s="9" t="s">
        <v>679</v>
      </c>
      <c r="H1675" s="8" t="s">
        <v>680</v>
      </c>
      <c r="I1675" s="8">
        <v>2014</v>
      </c>
      <c r="J1675" s="8">
        <v>2014</v>
      </c>
      <c r="K1675" s="8" t="s">
        <v>493</v>
      </c>
      <c r="L1675" s="8">
        <v>41096.116050999997</v>
      </c>
      <c r="M1675" s="8" t="s">
        <v>494</v>
      </c>
      <c r="N1675" s="8" t="s">
        <v>495</v>
      </c>
      <c r="O1675" s="8" t="s">
        <v>681</v>
      </c>
    </row>
    <row r="1676" spans="1:15" ht="15.5" hidden="1" x14ac:dyDescent="0.35">
      <c r="A1676" s="8" t="s">
        <v>677</v>
      </c>
      <c r="B1676" s="8" t="s">
        <v>678</v>
      </c>
      <c r="C1676" s="9" t="s">
        <v>656</v>
      </c>
      <c r="D1676" s="8" t="s">
        <v>313</v>
      </c>
      <c r="E1676" s="8">
        <v>6110</v>
      </c>
      <c r="F1676" s="8" t="s">
        <v>490</v>
      </c>
      <c r="G1676" s="9" t="s">
        <v>679</v>
      </c>
      <c r="H1676" s="8" t="s">
        <v>680</v>
      </c>
      <c r="I1676" s="8">
        <v>2015</v>
      </c>
      <c r="J1676" s="8">
        <v>2015</v>
      </c>
      <c r="K1676" s="8" t="s">
        <v>493</v>
      </c>
      <c r="L1676" s="8">
        <v>35605.877374999996</v>
      </c>
      <c r="M1676" s="8" t="s">
        <v>494</v>
      </c>
      <c r="N1676" s="8" t="s">
        <v>495</v>
      </c>
      <c r="O1676" s="8" t="s">
        <v>681</v>
      </c>
    </row>
    <row r="1677" spans="1:15" ht="15.5" hidden="1" x14ac:dyDescent="0.35">
      <c r="A1677" s="8" t="s">
        <v>677</v>
      </c>
      <c r="B1677" s="8" t="s">
        <v>678</v>
      </c>
      <c r="C1677" s="9" t="s">
        <v>656</v>
      </c>
      <c r="D1677" s="8" t="s">
        <v>313</v>
      </c>
      <c r="E1677" s="8">
        <v>6110</v>
      </c>
      <c r="F1677" s="8" t="s">
        <v>490</v>
      </c>
      <c r="G1677" s="9" t="s">
        <v>679</v>
      </c>
      <c r="H1677" s="8" t="s">
        <v>680</v>
      </c>
      <c r="I1677" s="8">
        <v>2016</v>
      </c>
      <c r="J1677" s="8">
        <v>2016</v>
      </c>
      <c r="K1677" s="8" t="s">
        <v>493</v>
      </c>
      <c r="L1677" s="8">
        <v>34835.438757999997</v>
      </c>
      <c r="M1677" s="8" t="s">
        <v>494</v>
      </c>
      <c r="N1677" s="8" t="s">
        <v>495</v>
      </c>
      <c r="O1677" s="8" t="s">
        <v>681</v>
      </c>
    </row>
    <row r="1678" spans="1:15" ht="15.5" hidden="1" x14ac:dyDescent="0.35">
      <c r="A1678" s="8" t="s">
        <v>677</v>
      </c>
      <c r="B1678" s="8" t="s">
        <v>678</v>
      </c>
      <c r="C1678" s="9" t="s">
        <v>656</v>
      </c>
      <c r="D1678" s="8" t="s">
        <v>313</v>
      </c>
      <c r="E1678" s="8">
        <v>6110</v>
      </c>
      <c r="F1678" s="8" t="s">
        <v>490</v>
      </c>
      <c r="G1678" s="9" t="s">
        <v>679</v>
      </c>
      <c r="H1678" s="8" t="s">
        <v>680</v>
      </c>
      <c r="I1678" s="8">
        <v>2017</v>
      </c>
      <c r="J1678" s="8">
        <v>2017</v>
      </c>
      <c r="K1678" s="8" t="s">
        <v>493</v>
      </c>
      <c r="L1678" s="8">
        <v>37895.614618</v>
      </c>
      <c r="M1678" s="8" t="s">
        <v>494</v>
      </c>
      <c r="N1678" s="8" t="s">
        <v>495</v>
      </c>
      <c r="O1678" s="8" t="s">
        <v>681</v>
      </c>
    </row>
    <row r="1679" spans="1:15" ht="15.5" hidden="1" x14ac:dyDescent="0.35">
      <c r="A1679" s="8" t="s">
        <v>677</v>
      </c>
      <c r="B1679" s="8" t="s">
        <v>678</v>
      </c>
      <c r="C1679" s="9" t="s">
        <v>656</v>
      </c>
      <c r="D1679" s="8" t="s">
        <v>313</v>
      </c>
      <c r="E1679" s="8">
        <v>6110</v>
      </c>
      <c r="F1679" s="8" t="s">
        <v>490</v>
      </c>
      <c r="G1679" s="9" t="s">
        <v>679</v>
      </c>
      <c r="H1679" s="8" t="s">
        <v>680</v>
      </c>
      <c r="I1679" s="8">
        <v>2018</v>
      </c>
      <c r="J1679" s="8">
        <v>2018</v>
      </c>
      <c r="K1679" s="8" t="s">
        <v>493</v>
      </c>
      <c r="L1679" s="8">
        <v>40989.159609000002</v>
      </c>
      <c r="M1679" s="8" t="s">
        <v>494</v>
      </c>
      <c r="N1679" s="8" t="s">
        <v>495</v>
      </c>
      <c r="O1679" s="8" t="s">
        <v>681</v>
      </c>
    </row>
    <row r="1680" spans="1:15" ht="15.5" hidden="1" x14ac:dyDescent="0.35">
      <c r="A1680" s="8" t="s">
        <v>677</v>
      </c>
      <c r="B1680" s="8" t="s">
        <v>678</v>
      </c>
      <c r="C1680" s="9" t="s">
        <v>657</v>
      </c>
      <c r="D1680" s="8" t="s">
        <v>315</v>
      </c>
      <c r="E1680" s="8">
        <v>6110</v>
      </c>
      <c r="F1680" s="8" t="s">
        <v>490</v>
      </c>
      <c r="G1680" s="9" t="s">
        <v>679</v>
      </c>
      <c r="H1680" s="8" t="s">
        <v>680</v>
      </c>
      <c r="I1680" s="8">
        <v>2010</v>
      </c>
      <c r="J1680" s="8">
        <v>2010</v>
      </c>
      <c r="K1680" s="8" t="s">
        <v>493</v>
      </c>
      <c r="L1680" s="8">
        <v>225.811566</v>
      </c>
      <c r="M1680" s="8" t="s">
        <v>494</v>
      </c>
      <c r="N1680" s="8" t="s">
        <v>495</v>
      </c>
      <c r="O1680" s="8" t="s">
        <v>681</v>
      </c>
    </row>
    <row r="1681" spans="1:15" ht="15.5" hidden="1" x14ac:dyDescent="0.35">
      <c r="A1681" s="8" t="s">
        <v>677</v>
      </c>
      <c r="B1681" s="8" t="s">
        <v>678</v>
      </c>
      <c r="C1681" s="9" t="s">
        <v>657</v>
      </c>
      <c r="D1681" s="8" t="s">
        <v>315</v>
      </c>
      <c r="E1681" s="8">
        <v>6110</v>
      </c>
      <c r="F1681" s="8" t="s">
        <v>490</v>
      </c>
      <c r="G1681" s="9" t="s">
        <v>679</v>
      </c>
      <c r="H1681" s="8" t="s">
        <v>680</v>
      </c>
      <c r="I1681" s="8">
        <v>2011</v>
      </c>
      <c r="J1681" s="8">
        <v>2011</v>
      </c>
      <c r="K1681" s="8" t="s">
        <v>493</v>
      </c>
      <c r="L1681" s="8">
        <v>231.20748399999999</v>
      </c>
      <c r="M1681" s="8" t="s">
        <v>494</v>
      </c>
      <c r="N1681" s="8" t="s">
        <v>495</v>
      </c>
      <c r="O1681" s="8" t="s">
        <v>681</v>
      </c>
    </row>
    <row r="1682" spans="1:15" ht="15.5" hidden="1" x14ac:dyDescent="0.35">
      <c r="A1682" s="8" t="s">
        <v>677</v>
      </c>
      <c r="B1682" s="8" t="s">
        <v>678</v>
      </c>
      <c r="C1682" s="9" t="s">
        <v>657</v>
      </c>
      <c r="D1682" s="8" t="s">
        <v>315</v>
      </c>
      <c r="E1682" s="8">
        <v>6110</v>
      </c>
      <c r="F1682" s="8" t="s">
        <v>490</v>
      </c>
      <c r="G1682" s="9" t="s">
        <v>679</v>
      </c>
      <c r="H1682" s="8" t="s">
        <v>680</v>
      </c>
      <c r="I1682" s="8">
        <v>2012</v>
      </c>
      <c r="J1682" s="8">
        <v>2012</v>
      </c>
      <c r="K1682" s="8" t="s">
        <v>493</v>
      </c>
      <c r="L1682" s="8">
        <v>297.43019500000003</v>
      </c>
      <c r="M1682" s="8" t="s">
        <v>494</v>
      </c>
      <c r="N1682" s="8" t="s">
        <v>495</v>
      </c>
      <c r="O1682" s="8" t="s">
        <v>681</v>
      </c>
    </row>
    <row r="1683" spans="1:15" ht="15.5" hidden="1" x14ac:dyDescent="0.35">
      <c r="A1683" s="8" t="s">
        <v>677</v>
      </c>
      <c r="B1683" s="8" t="s">
        <v>678</v>
      </c>
      <c r="C1683" s="9" t="s">
        <v>657</v>
      </c>
      <c r="D1683" s="8" t="s">
        <v>315</v>
      </c>
      <c r="E1683" s="8">
        <v>6110</v>
      </c>
      <c r="F1683" s="8" t="s">
        <v>490</v>
      </c>
      <c r="G1683" s="9" t="s">
        <v>679</v>
      </c>
      <c r="H1683" s="8" t="s">
        <v>680</v>
      </c>
      <c r="I1683" s="8">
        <v>2013</v>
      </c>
      <c r="J1683" s="8">
        <v>2013</v>
      </c>
      <c r="K1683" s="8" t="s">
        <v>493</v>
      </c>
      <c r="L1683" s="8">
        <v>294.77044599999999</v>
      </c>
      <c r="M1683" s="8" t="s">
        <v>494</v>
      </c>
      <c r="N1683" s="8" t="s">
        <v>495</v>
      </c>
      <c r="O1683" s="8" t="s">
        <v>681</v>
      </c>
    </row>
    <row r="1684" spans="1:15" ht="15.5" hidden="1" x14ac:dyDescent="0.35">
      <c r="A1684" s="8" t="s">
        <v>677</v>
      </c>
      <c r="B1684" s="8" t="s">
        <v>678</v>
      </c>
      <c r="C1684" s="9" t="s">
        <v>657</v>
      </c>
      <c r="D1684" s="8" t="s">
        <v>315</v>
      </c>
      <c r="E1684" s="8">
        <v>6110</v>
      </c>
      <c r="F1684" s="8" t="s">
        <v>490</v>
      </c>
      <c r="G1684" s="9" t="s">
        <v>679</v>
      </c>
      <c r="H1684" s="8" t="s">
        <v>680</v>
      </c>
      <c r="I1684" s="8">
        <v>2014</v>
      </c>
      <c r="J1684" s="8">
        <v>2014</v>
      </c>
      <c r="K1684" s="8" t="s">
        <v>493</v>
      </c>
      <c r="L1684" s="8">
        <v>295.51384000000002</v>
      </c>
      <c r="M1684" s="8" t="s">
        <v>494</v>
      </c>
      <c r="N1684" s="8" t="s">
        <v>495</v>
      </c>
      <c r="O1684" s="8" t="s">
        <v>681</v>
      </c>
    </row>
    <row r="1685" spans="1:15" ht="15.5" hidden="1" x14ac:dyDescent="0.35">
      <c r="A1685" s="8" t="s">
        <v>677</v>
      </c>
      <c r="B1685" s="8" t="s">
        <v>678</v>
      </c>
      <c r="C1685" s="9" t="s">
        <v>657</v>
      </c>
      <c r="D1685" s="8" t="s">
        <v>315</v>
      </c>
      <c r="E1685" s="8">
        <v>6110</v>
      </c>
      <c r="F1685" s="8" t="s">
        <v>490</v>
      </c>
      <c r="G1685" s="9" t="s">
        <v>679</v>
      </c>
      <c r="H1685" s="8" t="s">
        <v>680</v>
      </c>
      <c r="I1685" s="8">
        <v>2015</v>
      </c>
      <c r="J1685" s="8">
        <v>2015</v>
      </c>
      <c r="K1685" s="8" t="s">
        <v>493</v>
      </c>
      <c r="L1685" s="8">
        <v>272.42052799999999</v>
      </c>
      <c r="M1685" s="8" t="s">
        <v>494</v>
      </c>
      <c r="N1685" s="8" t="s">
        <v>495</v>
      </c>
      <c r="O1685" s="8" t="s">
        <v>681</v>
      </c>
    </row>
    <row r="1686" spans="1:15" ht="15.5" hidden="1" x14ac:dyDescent="0.35">
      <c r="A1686" s="8" t="s">
        <v>677</v>
      </c>
      <c r="B1686" s="8" t="s">
        <v>678</v>
      </c>
      <c r="C1686" s="9" t="s">
        <v>657</v>
      </c>
      <c r="D1686" s="8" t="s">
        <v>315</v>
      </c>
      <c r="E1686" s="8">
        <v>6110</v>
      </c>
      <c r="F1686" s="8" t="s">
        <v>490</v>
      </c>
      <c r="G1686" s="9" t="s">
        <v>679</v>
      </c>
      <c r="H1686" s="8" t="s">
        <v>680</v>
      </c>
      <c r="I1686" s="8">
        <v>2016</v>
      </c>
      <c r="J1686" s="8">
        <v>2016</v>
      </c>
      <c r="K1686" s="8" t="s">
        <v>493</v>
      </c>
      <c r="L1686" s="8">
        <v>268.83079500000002</v>
      </c>
      <c r="M1686" s="8" t="s">
        <v>494</v>
      </c>
      <c r="N1686" s="8" t="s">
        <v>495</v>
      </c>
      <c r="O1686" s="8" t="s">
        <v>681</v>
      </c>
    </row>
    <row r="1687" spans="1:15" ht="15.5" hidden="1" x14ac:dyDescent="0.35">
      <c r="A1687" s="8" t="s">
        <v>677</v>
      </c>
      <c r="B1687" s="8" t="s">
        <v>678</v>
      </c>
      <c r="C1687" s="9" t="s">
        <v>657</v>
      </c>
      <c r="D1687" s="8" t="s">
        <v>315</v>
      </c>
      <c r="E1687" s="8">
        <v>6110</v>
      </c>
      <c r="F1687" s="8" t="s">
        <v>490</v>
      </c>
      <c r="G1687" s="9" t="s">
        <v>679</v>
      </c>
      <c r="H1687" s="8" t="s">
        <v>680</v>
      </c>
      <c r="I1687" s="8">
        <v>2017</v>
      </c>
      <c r="J1687" s="8">
        <v>2017</v>
      </c>
      <c r="K1687" s="8" t="s">
        <v>493</v>
      </c>
      <c r="L1687" s="8">
        <v>259.53042799999997</v>
      </c>
      <c r="M1687" s="8" t="s">
        <v>494</v>
      </c>
      <c r="N1687" s="8" t="s">
        <v>495</v>
      </c>
      <c r="O1687" s="8" t="s">
        <v>681</v>
      </c>
    </row>
    <row r="1688" spans="1:15" ht="15.5" hidden="1" x14ac:dyDescent="0.35">
      <c r="A1688" s="8" t="s">
        <v>677</v>
      </c>
      <c r="B1688" s="8" t="s">
        <v>678</v>
      </c>
      <c r="C1688" s="9" t="s">
        <v>657</v>
      </c>
      <c r="D1688" s="8" t="s">
        <v>315</v>
      </c>
      <c r="E1688" s="8">
        <v>6110</v>
      </c>
      <c r="F1688" s="8" t="s">
        <v>490</v>
      </c>
      <c r="G1688" s="9" t="s">
        <v>679</v>
      </c>
      <c r="H1688" s="8" t="s">
        <v>680</v>
      </c>
      <c r="I1688" s="8">
        <v>2018</v>
      </c>
      <c r="J1688" s="8">
        <v>2018</v>
      </c>
      <c r="K1688" s="8" t="s">
        <v>493</v>
      </c>
      <c r="L1688" s="8">
        <v>257.937635</v>
      </c>
      <c r="M1688" s="8" t="s">
        <v>494</v>
      </c>
      <c r="N1688" s="8" t="s">
        <v>495</v>
      </c>
      <c r="O1688" s="8" t="s">
        <v>681</v>
      </c>
    </row>
    <row r="1689" spans="1:15" ht="15.5" hidden="1" x14ac:dyDescent="0.35">
      <c r="A1689" s="8" t="s">
        <v>677</v>
      </c>
      <c r="B1689" s="8" t="s">
        <v>678</v>
      </c>
      <c r="C1689" s="9" t="s">
        <v>658</v>
      </c>
      <c r="D1689" s="8" t="s">
        <v>317</v>
      </c>
      <c r="E1689" s="8">
        <v>6110</v>
      </c>
      <c r="F1689" s="8" t="s">
        <v>490</v>
      </c>
      <c r="G1689" s="9" t="s">
        <v>679</v>
      </c>
      <c r="H1689" s="8" t="s">
        <v>680</v>
      </c>
      <c r="I1689" s="8">
        <v>2010</v>
      </c>
      <c r="J1689" s="8">
        <v>2010</v>
      </c>
      <c r="K1689" s="8" t="s">
        <v>493</v>
      </c>
      <c r="L1689" s="8">
        <v>1052.2676750000001</v>
      </c>
      <c r="M1689" s="8" t="s">
        <v>494</v>
      </c>
      <c r="N1689" s="8" t="s">
        <v>495</v>
      </c>
      <c r="O1689" s="8" t="s">
        <v>681</v>
      </c>
    </row>
    <row r="1690" spans="1:15" ht="15.5" hidden="1" x14ac:dyDescent="0.35">
      <c r="A1690" s="8" t="s">
        <v>677</v>
      </c>
      <c r="B1690" s="8" t="s">
        <v>678</v>
      </c>
      <c r="C1690" s="9" t="s">
        <v>658</v>
      </c>
      <c r="D1690" s="8" t="s">
        <v>317</v>
      </c>
      <c r="E1690" s="8">
        <v>6110</v>
      </c>
      <c r="F1690" s="8" t="s">
        <v>490</v>
      </c>
      <c r="G1690" s="9" t="s">
        <v>679</v>
      </c>
      <c r="H1690" s="8" t="s">
        <v>680</v>
      </c>
      <c r="I1690" s="8">
        <v>2011</v>
      </c>
      <c r="J1690" s="8">
        <v>2011</v>
      </c>
      <c r="K1690" s="8" t="s">
        <v>493</v>
      </c>
      <c r="L1690" s="8">
        <v>1099.2291760000001</v>
      </c>
      <c r="M1690" s="8" t="s">
        <v>494</v>
      </c>
      <c r="N1690" s="8" t="s">
        <v>495</v>
      </c>
      <c r="O1690" s="8" t="s">
        <v>681</v>
      </c>
    </row>
    <row r="1691" spans="1:15" ht="15.5" hidden="1" x14ac:dyDescent="0.35">
      <c r="A1691" s="8" t="s">
        <v>677</v>
      </c>
      <c r="B1691" s="8" t="s">
        <v>678</v>
      </c>
      <c r="C1691" s="9" t="s">
        <v>658</v>
      </c>
      <c r="D1691" s="8" t="s">
        <v>317</v>
      </c>
      <c r="E1691" s="8">
        <v>6110</v>
      </c>
      <c r="F1691" s="8" t="s">
        <v>490</v>
      </c>
      <c r="G1691" s="9" t="s">
        <v>679</v>
      </c>
      <c r="H1691" s="8" t="s">
        <v>680</v>
      </c>
      <c r="I1691" s="8">
        <v>2012</v>
      </c>
      <c r="J1691" s="8">
        <v>2012</v>
      </c>
      <c r="K1691" s="8" t="s">
        <v>493</v>
      </c>
      <c r="L1691" s="8">
        <v>1105.28307</v>
      </c>
      <c r="M1691" s="8" t="s">
        <v>494</v>
      </c>
      <c r="N1691" s="8" t="s">
        <v>495</v>
      </c>
      <c r="O1691" s="8" t="s">
        <v>681</v>
      </c>
    </row>
    <row r="1692" spans="1:15" ht="15.5" hidden="1" x14ac:dyDescent="0.35">
      <c r="A1692" s="8" t="s">
        <v>677</v>
      </c>
      <c r="B1692" s="8" t="s">
        <v>678</v>
      </c>
      <c r="C1692" s="9" t="s">
        <v>658</v>
      </c>
      <c r="D1692" s="8" t="s">
        <v>317</v>
      </c>
      <c r="E1692" s="8">
        <v>6110</v>
      </c>
      <c r="F1692" s="8" t="s">
        <v>490</v>
      </c>
      <c r="G1692" s="9" t="s">
        <v>679</v>
      </c>
      <c r="H1692" s="8" t="s">
        <v>680</v>
      </c>
      <c r="I1692" s="8">
        <v>2013</v>
      </c>
      <c r="J1692" s="8">
        <v>2013</v>
      </c>
      <c r="K1692" s="8" t="s">
        <v>493</v>
      </c>
      <c r="L1692" s="8">
        <v>1148.0648470000001</v>
      </c>
      <c r="M1692" s="8" t="s">
        <v>494</v>
      </c>
      <c r="N1692" s="8" t="s">
        <v>495</v>
      </c>
      <c r="O1692" s="8" t="s">
        <v>681</v>
      </c>
    </row>
    <row r="1693" spans="1:15" ht="15.5" hidden="1" x14ac:dyDescent="0.35">
      <c r="A1693" s="8" t="s">
        <v>677</v>
      </c>
      <c r="B1693" s="8" t="s">
        <v>678</v>
      </c>
      <c r="C1693" s="9" t="s">
        <v>658</v>
      </c>
      <c r="D1693" s="8" t="s">
        <v>317</v>
      </c>
      <c r="E1693" s="8">
        <v>6110</v>
      </c>
      <c r="F1693" s="8" t="s">
        <v>490</v>
      </c>
      <c r="G1693" s="9" t="s">
        <v>679</v>
      </c>
      <c r="H1693" s="8" t="s">
        <v>680</v>
      </c>
      <c r="I1693" s="8">
        <v>2014</v>
      </c>
      <c r="J1693" s="8">
        <v>2014</v>
      </c>
      <c r="K1693" s="8" t="s">
        <v>493</v>
      </c>
      <c r="L1693" s="8">
        <v>1173.516288</v>
      </c>
      <c r="M1693" s="8" t="s">
        <v>494</v>
      </c>
      <c r="N1693" s="8" t="s">
        <v>495</v>
      </c>
      <c r="O1693" s="8" t="s">
        <v>681</v>
      </c>
    </row>
    <row r="1694" spans="1:15" ht="15.5" hidden="1" x14ac:dyDescent="0.35">
      <c r="A1694" s="8" t="s">
        <v>677</v>
      </c>
      <c r="B1694" s="8" t="s">
        <v>678</v>
      </c>
      <c r="C1694" s="9" t="s">
        <v>658</v>
      </c>
      <c r="D1694" s="8" t="s">
        <v>317</v>
      </c>
      <c r="E1694" s="8">
        <v>6110</v>
      </c>
      <c r="F1694" s="8" t="s">
        <v>490</v>
      </c>
      <c r="G1694" s="9" t="s">
        <v>679</v>
      </c>
      <c r="H1694" s="8" t="s">
        <v>680</v>
      </c>
      <c r="I1694" s="8">
        <v>2015</v>
      </c>
      <c r="J1694" s="8">
        <v>2015</v>
      </c>
      <c r="K1694" s="8" t="s">
        <v>493</v>
      </c>
      <c r="L1694" s="8">
        <v>1018.2734349999999</v>
      </c>
      <c r="M1694" s="8" t="s">
        <v>494</v>
      </c>
      <c r="N1694" s="8" t="s">
        <v>495</v>
      </c>
      <c r="O1694" s="8" t="s">
        <v>681</v>
      </c>
    </row>
    <row r="1695" spans="1:15" ht="15.5" hidden="1" x14ac:dyDescent="0.35">
      <c r="A1695" s="8" t="s">
        <v>677</v>
      </c>
      <c r="B1695" s="8" t="s">
        <v>678</v>
      </c>
      <c r="C1695" s="9" t="s">
        <v>658</v>
      </c>
      <c r="D1695" s="8" t="s">
        <v>317</v>
      </c>
      <c r="E1695" s="8">
        <v>6110</v>
      </c>
      <c r="F1695" s="8" t="s">
        <v>490</v>
      </c>
      <c r="G1695" s="9" t="s">
        <v>679</v>
      </c>
      <c r="H1695" s="8" t="s">
        <v>680</v>
      </c>
      <c r="I1695" s="8">
        <v>2016</v>
      </c>
      <c r="J1695" s="8">
        <v>2016</v>
      </c>
      <c r="K1695" s="8" t="s">
        <v>493</v>
      </c>
      <c r="L1695" s="8">
        <v>1082.5614599999999</v>
      </c>
      <c r="M1695" s="8" t="s">
        <v>494</v>
      </c>
      <c r="N1695" s="8" t="s">
        <v>495</v>
      </c>
      <c r="O1695" s="8" t="s">
        <v>681</v>
      </c>
    </row>
    <row r="1696" spans="1:15" ht="15.5" hidden="1" x14ac:dyDescent="0.35">
      <c r="A1696" s="8" t="s">
        <v>677</v>
      </c>
      <c r="B1696" s="8" t="s">
        <v>678</v>
      </c>
      <c r="C1696" s="9" t="s">
        <v>658</v>
      </c>
      <c r="D1696" s="8" t="s">
        <v>317</v>
      </c>
      <c r="E1696" s="8">
        <v>6110</v>
      </c>
      <c r="F1696" s="8" t="s">
        <v>490</v>
      </c>
      <c r="G1696" s="9" t="s">
        <v>679</v>
      </c>
      <c r="H1696" s="8" t="s">
        <v>680</v>
      </c>
      <c r="I1696" s="8">
        <v>2017</v>
      </c>
      <c r="J1696" s="8">
        <v>2017</v>
      </c>
      <c r="K1696" s="8" t="s">
        <v>493</v>
      </c>
      <c r="L1696" s="8">
        <v>1122.2137700000001</v>
      </c>
      <c r="M1696" s="8" t="s">
        <v>494</v>
      </c>
      <c r="N1696" s="8" t="s">
        <v>495</v>
      </c>
      <c r="O1696" s="8" t="s">
        <v>681</v>
      </c>
    </row>
    <row r="1697" spans="1:15" ht="15.5" hidden="1" x14ac:dyDescent="0.35">
      <c r="A1697" s="8" t="s">
        <v>677</v>
      </c>
      <c r="B1697" s="8" t="s">
        <v>678</v>
      </c>
      <c r="C1697" s="9" t="s">
        <v>658</v>
      </c>
      <c r="D1697" s="8" t="s">
        <v>317</v>
      </c>
      <c r="E1697" s="8">
        <v>6110</v>
      </c>
      <c r="F1697" s="8" t="s">
        <v>490</v>
      </c>
      <c r="G1697" s="9" t="s">
        <v>679</v>
      </c>
      <c r="H1697" s="8" t="s">
        <v>680</v>
      </c>
      <c r="I1697" s="8">
        <v>2018</v>
      </c>
      <c r="J1697" s="8">
        <v>2018</v>
      </c>
      <c r="K1697" s="8" t="s">
        <v>493</v>
      </c>
      <c r="L1697" s="8">
        <v>1252.2788190000001</v>
      </c>
      <c r="M1697" s="8" t="s">
        <v>494</v>
      </c>
      <c r="N1697" s="8" t="s">
        <v>495</v>
      </c>
      <c r="O1697" s="8" t="s">
        <v>681</v>
      </c>
    </row>
    <row r="1698" spans="1:15" ht="15.5" hidden="1" x14ac:dyDescent="0.35">
      <c r="A1698" s="8" t="s">
        <v>677</v>
      </c>
      <c r="B1698" s="8" t="s">
        <v>678</v>
      </c>
      <c r="C1698" s="9" t="s">
        <v>747</v>
      </c>
      <c r="D1698" s="8" t="s">
        <v>319</v>
      </c>
      <c r="E1698" s="8">
        <v>6110</v>
      </c>
      <c r="F1698" s="8" t="s">
        <v>490</v>
      </c>
      <c r="G1698" s="9" t="s">
        <v>679</v>
      </c>
      <c r="H1698" s="8" t="s">
        <v>680</v>
      </c>
      <c r="I1698" s="8">
        <v>2010</v>
      </c>
      <c r="J1698" s="8">
        <v>2010</v>
      </c>
      <c r="K1698" s="8" t="s">
        <v>493</v>
      </c>
      <c r="L1698" s="8">
        <v>61.333024999999999</v>
      </c>
      <c r="M1698" s="8" t="s">
        <v>494</v>
      </c>
      <c r="N1698" s="8" t="s">
        <v>495</v>
      </c>
      <c r="O1698" s="8" t="s">
        <v>681</v>
      </c>
    </row>
    <row r="1699" spans="1:15" ht="15.5" hidden="1" x14ac:dyDescent="0.35">
      <c r="A1699" s="8" t="s">
        <v>677</v>
      </c>
      <c r="B1699" s="8" t="s">
        <v>678</v>
      </c>
      <c r="C1699" s="9" t="s">
        <v>747</v>
      </c>
      <c r="D1699" s="8" t="s">
        <v>319</v>
      </c>
      <c r="E1699" s="8">
        <v>6110</v>
      </c>
      <c r="F1699" s="8" t="s">
        <v>490</v>
      </c>
      <c r="G1699" s="9" t="s">
        <v>679</v>
      </c>
      <c r="H1699" s="8" t="s">
        <v>680</v>
      </c>
      <c r="I1699" s="8">
        <v>2011</v>
      </c>
      <c r="J1699" s="8">
        <v>2011</v>
      </c>
      <c r="K1699" s="8" t="s">
        <v>493</v>
      </c>
      <c r="L1699" s="8">
        <v>76.346884000000003</v>
      </c>
      <c r="M1699" s="8" t="s">
        <v>494</v>
      </c>
      <c r="N1699" s="8" t="s">
        <v>495</v>
      </c>
      <c r="O1699" s="8" t="s">
        <v>681</v>
      </c>
    </row>
    <row r="1700" spans="1:15" ht="15.5" hidden="1" x14ac:dyDescent="0.35">
      <c r="A1700" s="8" t="s">
        <v>677</v>
      </c>
      <c r="B1700" s="8" t="s">
        <v>678</v>
      </c>
      <c r="C1700" s="9" t="s">
        <v>747</v>
      </c>
      <c r="D1700" s="8" t="s">
        <v>319</v>
      </c>
      <c r="E1700" s="8">
        <v>6110</v>
      </c>
      <c r="F1700" s="8" t="s">
        <v>490</v>
      </c>
      <c r="G1700" s="9" t="s">
        <v>679</v>
      </c>
      <c r="H1700" s="8" t="s">
        <v>680</v>
      </c>
      <c r="I1700" s="8">
        <v>2012</v>
      </c>
      <c r="J1700" s="8">
        <v>2012</v>
      </c>
      <c r="K1700" s="8" t="s">
        <v>493</v>
      </c>
      <c r="L1700" s="8">
        <v>77.813000000000002</v>
      </c>
      <c r="M1700" s="8" t="s">
        <v>494</v>
      </c>
      <c r="N1700" s="8" t="s">
        <v>495</v>
      </c>
      <c r="O1700" s="8" t="s">
        <v>681</v>
      </c>
    </row>
    <row r="1701" spans="1:15" ht="15.5" hidden="1" x14ac:dyDescent="0.35">
      <c r="A1701" s="8" t="s">
        <v>677</v>
      </c>
      <c r="B1701" s="8" t="s">
        <v>678</v>
      </c>
      <c r="C1701" s="9" t="s">
        <v>747</v>
      </c>
      <c r="D1701" s="8" t="s">
        <v>319</v>
      </c>
      <c r="E1701" s="8">
        <v>6110</v>
      </c>
      <c r="F1701" s="8" t="s">
        <v>490</v>
      </c>
      <c r="G1701" s="9" t="s">
        <v>679</v>
      </c>
      <c r="H1701" s="8" t="s">
        <v>680</v>
      </c>
      <c r="I1701" s="8">
        <v>2013</v>
      </c>
      <c r="J1701" s="8">
        <v>2013</v>
      </c>
      <c r="K1701" s="8" t="s">
        <v>493</v>
      </c>
      <c r="L1701" s="8">
        <v>77.464613</v>
      </c>
      <c r="M1701" s="8" t="s">
        <v>494</v>
      </c>
      <c r="N1701" s="8" t="s">
        <v>495</v>
      </c>
      <c r="O1701" s="8" t="s">
        <v>681</v>
      </c>
    </row>
    <row r="1702" spans="1:15" ht="15.5" hidden="1" x14ac:dyDescent="0.35">
      <c r="A1702" s="8" t="s">
        <v>677</v>
      </c>
      <c r="B1702" s="8" t="s">
        <v>678</v>
      </c>
      <c r="C1702" s="9" t="s">
        <v>747</v>
      </c>
      <c r="D1702" s="8" t="s">
        <v>319</v>
      </c>
      <c r="E1702" s="8">
        <v>6110</v>
      </c>
      <c r="F1702" s="8" t="s">
        <v>490</v>
      </c>
      <c r="G1702" s="9" t="s">
        <v>679</v>
      </c>
      <c r="H1702" s="8" t="s">
        <v>680</v>
      </c>
      <c r="I1702" s="8">
        <v>2014</v>
      </c>
      <c r="J1702" s="8">
        <v>2014</v>
      </c>
      <c r="K1702" s="8" t="s">
        <v>493</v>
      </c>
      <c r="L1702" s="8">
        <v>74.299304000000006</v>
      </c>
      <c r="M1702" s="8" t="s">
        <v>494</v>
      </c>
      <c r="N1702" s="8" t="s">
        <v>495</v>
      </c>
      <c r="O1702" s="8" t="s">
        <v>681</v>
      </c>
    </row>
    <row r="1703" spans="1:15" ht="15.5" hidden="1" x14ac:dyDescent="0.35">
      <c r="A1703" s="8" t="s">
        <v>677</v>
      </c>
      <c r="B1703" s="8" t="s">
        <v>678</v>
      </c>
      <c r="C1703" s="9" t="s">
        <v>747</v>
      </c>
      <c r="D1703" s="8" t="s">
        <v>319</v>
      </c>
      <c r="E1703" s="8">
        <v>6110</v>
      </c>
      <c r="F1703" s="8" t="s">
        <v>490</v>
      </c>
      <c r="G1703" s="9" t="s">
        <v>679</v>
      </c>
      <c r="H1703" s="8" t="s">
        <v>680</v>
      </c>
      <c r="I1703" s="8">
        <v>2015</v>
      </c>
      <c r="J1703" s="8">
        <v>2015</v>
      </c>
      <c r="K1703" s="8" t="s">
        <v>493</v>
      </c>
      <c r="L1703" s="8">
        <v>70.801406</v>
      </c>
      <c r="M1703" s="8" t="s">
        <v>494</v>
      </c>
      <c r="N1703" s="8" t="s">
        <v>495</v>
      </c>
      <c r="O1703" s="8" t="s">
        <v>681</v>
      </c>
    </row>
    <row r="1704" spans="1:15" ht="15.5" hidden="1" x14ac:dyDescent="0.35">
      <c r="A1704" s="8" t="s">
        <v>677</v>
      </c>
      <c r="B1704" s="8" t="s">
        <v>678</v>
      </c>
      <c r="C1704" s="9" t="s">
        <v>747</v>
      </c>
      <c r="D1704" s="8" t="s">
        <v>319</v>
      </c>
      <c r="E1704" s="8">
        <v>6110</v>
      </c>
      <c r="F1704" s="8" t="s">
        <v>490</v>
      </c>
      <c r="G1704" s="9" t="s">
        <v>679</v>
      </c>
      <c r="H1704" s="8" t="s">
        <v>680</v>
      </c>
      <c r="I1704" s="8">
        <v>2016</v>
      </c>
      <c r="J1704" s="8">
        <v>2016</v>
      </c>
      <c r="K1704" s="8" t="s">
        <v>493</v>
      </c>
      <c r="L1704" s="8">
        <v>68.527628000000007</v>
      </c>
      <c r="M1704" s="8" t="s">
        <v>494</v>
      </c>
      <c r="N1704" s="8" t="s">
        <v>495</v>
      </c>
      <c r="O1704" s="8" t="s">
        <v>681</v>
      </c>
    </row>
    <row r="1705" spans="1:15" ht="15.5" hidden="1" x14ac:dyDescent="0.35">
      <c r="A1705" s="8" t="s">
        <v>677</v>
      </c>
      <c r="B1705" s="8" t="s">
        <v>678</v>
      </c>
      <c r="C1705" s="9" t="s">
        <v>747</v>
      </c>
      <c r="D1705" s="8" t="s">
        <v>319</v>
      </c>
      <c r="E1705" s="8">
        <v>6110</v>
      </c>
      <c r="F1705" s="8" t="s">
        <v>490</v>
      </c>
      <c r="G1705" s="9" t="s">
        <v>679</v>
      </c>
      <c r="H1705" s="8" t="s">
        <v>680</v>
      </c>
      <c r="I1705" s="8">
        <v>2017</v>
      </c>
      <c r="J1705" s="8">
        <v>2017</v>
      </c>
      <c r="K1705" s="8" t="s">
        <v>493</v>
      </c>
      <c r="L1705" s="8">
        <v>78.544489999999996</v>
      </c>
      <c r="M1705" s="8" t="s">
        <v>494</v>
      </c>
      <c r="N1705" s="8" t="s">
        <v>495</v>
      </c>
      <c r="O1705" s="8" t="s">
        <v>681</v>
      </c>
    </row>
    <row r="1706" spans="1:15" ht="15.5" hidden="1" x14ac:dyDescent="0.35">
      <c r="A1706" s="8" t="s">
        <v>677</v>
      </c>
      <c r="B1706" s="8" t="s">
        <v>678</v>
      </c>
      <c r="C1706" s="9" t="s">
        <v>747</v>
      </c>
      <c r="D1706" s="8" t="s">
        <v>319</v>
      </c>
      <c r="E1706" s="8">
        <v>6110</v>
      </c>
      <c r="F1706" s="8" t="s">
        <v>490</v>
      </c>
      <c r="G1706" s="9" t="s">
        <v>679</v>
      </c>
      <c r="H1706" s="8" t="s">
        <v>680</v>
      </c>
      <c r="I1706" s="8">
        <v>2018</v>
      </c>
      <c r="J1706" s="8">
        <v>2018</v>
      </c>
      <c r="K1706" s="8" t="s">
        <v>493</v>
      </c>
      <c r="L1706" s="8">
        <v>80.770501999999993</v>
      </c>
      <c r="M1706" s="8" t="s">
        <v>494</v>
      </c>
      <c r="N1706" s="8" t="s">
        <v>495</v>
      </c>
      <c r="O1706" s="8" t="s">
        <v>681</v>
      </c>
    </row>
    <row r="1707" spans="1:15" ht="15.5" hidden="1" x14ac:dyDescent="0.35">
      <c r="A1707" s="8" t="s">
        <v>677</v>
      </c>
      <c r="B1707" s="8" t="s">
        <v>678</v>
      </c>
      <c r="C1707" s="9" t="s">
        <v>659</v>
      </c>
      <c r="D1707" s="8" t="s">
        <v>321</v>
      </c>
      <c r="E1707" s="8">
        <v>6110</v>
      </c>
      <c r="F1707" s="8" t="s">
        <v>490</v>
      </c>
      <c r="G1707" s="9" t="s">
        <v>679</v>
      </c>
      <c r="H1707" s="8" t="s">
        <v>680</v>
      </c>
      <c r="I1707" s="8">
        <v>2010</v>
      </c>
      <c r="J1707" s="8">
        <v>2010</v>
      </c>
      <c r="K1707" s="8" t="s">
        <v>493</v>
      </c>
      <c r="L1707" s="8">
        <v>153.73168200000001</v>
      </c>
      <c r="M1707" s="8" t="s">
        <v>494</v>
      </c>
      <c r="N1707" s="8" t="s">
        <v>495</v>
      </c>
      <c r="O1707" s="8" t="s">
        <v>681</v>
      </c>
    </row>
    <row r="1708" spans="1:15" ht="15.5" hidden="1" x14ac:dyDescent="0.35">
      <c r="A1708" s="8" t="s">
        <v>677</v>
      </c>
      <c r="B1708" s="8" t="s">
        <v>678</v>
      </c>
      <c r="C1708" s="9" t="s">
        <v>659</v>
      </c>
      <c r="D1708" s="8" t="s">
        <v>321</v>
      </c>
      <c r="E1708" s="8">
        <v>6110</v>
      </c>
      <c r="F1708" s="8" t="s">
        <v>490</v>
      </c>
      <c r="G1708" s="9" t="s">
        <v>679</v>
      </c>
      <c r="H1708" s="8" t="s">
        <v>680</v>
      </c>
      <c r="I1708" s="8">
        <v>2011</v>
      </c>
      <c r="J1708" s="8">
        <v>2011</v>
      </c>
      <c r="K1708" s="8" t="s">
        <v>493</v>
      </c>
      <c r="L1708" s="8">
        <v>166.50206700000001</v>
      </c>
      <c r="M1708" s="8" t="s">
        <v>494</v>
      </c>
      <c r="N1708" s="8" t="s">
        <v>495</v>
      </c>
      <c r="O1708" s="8" t="s">
        <v>681</v>
      </c>
    </row>
    <row r="1709" spans="1:15" ht="15.5" hidden="1" x14ac:dyDescent="0.35">
      <c r="A1709" s="8" t="s">
        <v>677</v>
      </c>
      <c r="B1709" s="8" t="s">
        <v>678</v>
      </c>
      <c r="C1709" s="9" t="s">
        <v>659</v>
      </c>
      <c r="D1709" s="8" t="s">
        <v>321</v>
      </c>
      <c r="E1709" s="8">
        <v>6110</v>
      </c>
      <c r="F1709" s="8" t="s">
        <v>490</v>
      </c>
      <c r="G1709" s="9" t="s">
        <v>679</v>
      </c>
      <c r="H1709" s="8" t="s">
        <v>680</v>
      </c>
      <c r="I1709" s="8">
        <v>2012</v>
      </c>
      <c r="J1709" s="8">
        <v>2012</v>
      </c>
      <c r="K1709" s="8" t="s">
        <v>493</v>
      </c>
      <c r="L1709" s="8">
        <v>164.62252000000001</v>
      </c>
      <c r="M1709" s="8" t="s">
        <v>494</v>
      </c>
      <c r="N1709" s="8" t="s">
        <v>495</v>
      </c>
      <c r="O1709" s="8" t="s">
        <v>681</v>
      </c>
    </row>
    <row r="1710" spans="1:15" ht="15.5" hidden="1" x14ac:dyDescent="0.35">
      <c r="A1710" s="8" t="s">
        <v>677</v>
      </c>
      <c r="B1710" s="8" t="s">
        <v>678</v>
      </c>
      <c r="C1710" s="9" t="s">
        <v>659</v>
      </c>
      <c r="D1710" s="8" t="s">
        <v>321</v>
      </c>
      <c r="E1710" s="8">
        <v>6110</v>
      </c>
      <c r="F1710" s="8" t="s">
        <v>490</v>
      </c>
      <c r="G1710" s="9" t="s">
        <v>679</v>
      </c>
      <c r="H1710" s="8" t="s">
        <v>680</v>
      </c>
      <c r="I1710" s="8">
        <v>2013</v>
      </c>
      <c r="J1710" s="8">
        <v>2013</v>
      </c>
      <c r="K1710" s="8" t="s">
        <v>493</v>
      </c>
      <c r="L1710" s="8">
        <v>197.19193799999999</v>
      </c>
      <c r="M1710" s="8" t="s">
        <v>494</v>
      </c>
      <c r="N1710" s="8" t="s">
        <v>495</v>
      </c>
      <c r="O1710" s="8" t="s">
        <v>681</v>
      </c>
    </row>
    <row r="1711" spans="1:15" ht="15.5" hidden="1" x14ac:dyDescent="0.35">
      <c r="A1711" s="8" t="s">
        <v>677</v>
      </c>
      <c r="B1711" s="8" t="s">
        <v>678</v>
      </c>
      <c r="C1711" s="9" t="s">
        <v>659</v>
      </c>
      <c r="D1711" s="8" t="s">
        <v>321</v>
      </c>
      <c r="E1711" s="8">
        <v>6110</v>
      </c>
      <c r="F1711" s="8" t="s">
        <v>490</v>
      </c>
      <c r="G1711" s="9" t="s">
        <v>679</v>
      </c>
      <c r="H1711" s="8" t="s">
        <v>680</v>
      </c>
      <c r="I1711" s="8">
        <v>2014</v>
      </c>
      <c r="J1711" s="8">
        <v>2014</v>
      </c>
      <c r="K1711" s="8" t="s">
        <v>493</v>
      </c>
      <c r="L1711" s="8">
        <v>203.607595</v>
      </c>
      <c r="M1711" s="8" t="s">
        <v>494</v>
      </c>
      <c r="N1711" s="8" t="s">
        <v>495</v>
      </c>
      <c r="O1711" s="8" t="s">
        <v>681</v>
      </c>
    </row>
    <row r="1712" spans="1:15" ht="15.5" hidden="1" x14ac:dyDescent="0.35">
      <c r="A1712" s="8" t="s">
        <v>677</v>
      </c>
      <c r="B1712" s="8" t="s">
        <v>678</v>
      </c>
      <c r="C1712" s="9" t="s">
        <v>659</v>
      </c>
      <c r="D1712" s="8" t="s">
        <v>321</v>
      </c>
      <c r="E1712" s="8">
        <v>6110</v>
      </c>
      <c r="F1712" s="8" t="s">
        <v>490</v>
      </c>
      <c r="G1712" s="9" t="s">
        <v>679</v>
      </c>
      <c r="H1712" s="8" t="s">
        <v>680</v>
      </c>
      <c r="I1712" s="8">
        <v>2015</v>
      </c>
      <c r="J1712" s="8">
        <v>2015</v>
      </c>
      <c r="K1712" s="8" t="s">
        <v>493</v>
      </c>
      <c r="L1712" s="8">
        <v>263.12919699999998</v>
      </c>
      <c r="M1712" s="8" t="s">
        <v>494</v>
      </c>
      <c r="N1712" s="8" t="s">
        <v>495</v>
      </c>
      <c r="O1712" s="8" t="s">
        <v>681</v>
      </c>
    </row>
    <row r="1713" spans="1:15" ht="15.5" hidden="1" x14ac:dyDescent="0.35">
      <c r="A1713" s="8" t="s">
        <v>677</v>
      </c>
      <c r="B1713" s="8" t="s">
        <v>678</v>
      </c>
      <c r="C1713" s="9" t="s">
        <v>659</v>
      </c>
      <c r="D1713" s="8" t="s">
        <v>321</v>
      </c>
      <c r="E1713" s="8">
        <v>6110</v>
      </c>
      <c r="F1713" s="8" t="s">
        <v>490</v>
      </c>
      <c r="G1713" s="9" t="s">
        <v>679</v>
      </c>
      <c r="H1713" s="8" t="s">
        <v>680</v>
      </c>
      <c r="I1713" s="8">
        <v>2016</v>
      </c>
      <c r="J1713" s="8">
        <v>2016</v>
      </c>
      <c r="K1713" s="8" t="s">
        <v>493</v>
      </c>
      <c r="L1713" s="8">
        <v>251.70114799999999</v>
      </c>
      <c r="M1713" s="8" t="s">
        <v>494</v>
      </c>
      <c r="N1713" s="8" t="s">
        <v>495</v>
      </c>
      <c r="O1713" s="8" t="s">
        <v>681</v>
      </c>
    </row>
    <row r="1714" spans="1:15" ht="15.5" hidden="1" x14ac:dyDescent="0.35">
      <c r="A1714" s="8" t="s">
        <v>677</v>
      </c>
      <c r="B1714" s="8" t="s">
        <v>678</v>
      </c>
      <c r="C1714" s="9" t="s">
        <v>659</v>
      </c>
      <c r="D1714" s="8" t="s">
        <v>321</v>
      </c>
      <c r="E1714" s="8">
        <v>6110</v>
      </c>
      <c r="F1714" s="8" t="s">
        <v>490</v>
      </c>
      <c r="G1714" s="9" t="s">
        <v>679</v>
      </c>
      <c r="H1714" s="8" t="s">
        <v>680</v>
      </c>
      <c r="I1714" s="8">
        <v>2017</v>
      </c>
      <c r="J1714" s="8">
        <v>2017</v>
      </c>
      <c r="K1714" s="8" t="s">
        <v>493</v>
      </c>
      <c r="L1714" s="8">
        <v>277.50633499999998</v>
      </c>
      <c r="M1714" s="8" t="s">
        <v>494</v>
      </c>
      <c r="N1714" s="8" t="s">
        <v>495</v>
      </c>
      <c r="O1714" s="8" t="s">
        <v>681</v>
      </c>
    </row>
    <row r="1715" spans="1:15" ht="15.5" hidden="1" x14ac:dyDescent="0.35">
      <c r="A1715" s="8" t="s">
        <v>677</v>
      </c>
      <c r="B1715" s="8" t="s">
        <v>678</v>
      </c>
      <c r="C1715" s="9" t="s">
        <v>659</v>
      </c>
      <c r="D1715" s="8" t="s">
        <v>321</v>
      </c>
      <c r="E1715" s="8">
        <v>6110</v>
      </c>
      <c r="F1715" s="8" t="s">
        <v>490</v>
      </c>
      <c r="G1715" s="9" t="s">
        <v>679</v>
      </c>
      <c r="H1715" s="8" t="s">
        <v>680</v>
      </c>
      <c r="I1715" s="8">
        <v>2018</v>
      </c>
      <c r="J1715" s="8">
        <v>2018</v>
      </c>
      <c r="K1715" s="8" t="s">
        <v>493</v>
      </c>
      <c r="L1715" s="8">
        <v>246.11445000000001</v>
      </c>
      <c r="M1715" s="8" t="s">
        <v>494</v>
      </c>
      <c r="N1715" s="8" t="s">
        <v>495</v>
      </c>
      <c r="O1715" s="8" t="s">
        <v>681</v>
      </c>
    </row>
    <row r="1716" spans="1:15" ht="15.5" hidden="1" x14ac:dyDescent="0.35">
      <c r="A1716" s="8" t="s">
        <v>677</v>
      </c>
      <c r="B1716" s="8" t="s">
        <v>678</v>
      </c>
      <c r="C1716" s="9" t="s">
        <v>660</v>
      </c>
      <c r="D1716" s="8" t="s">
        <v>323</v>
      </c>
      <c r="E1716" s="8">
        <v>6110</v>
      </c>
      <c r="F1716" s="8" t="s">
        <v>490</v>
      </c>
      <c r="G1716" s="9" t="s">
        <v>679</v>
      </c>
      <c r="H1716" s="8" t="s">
        <v>680</v>
      </c>
      <c r="I1716" s="8">
        <v>2010</v>
      </c>
      <c r="J1716" s="8">
        <v>2010</v>
      </c>
      <c r="K1716" s="8" t="s">
        <v>493</v>
      </c>
      <c r="L1716" s="8">
        <v>3319.0792230000002</v>
      </c>
      <c r="M1716" s="8" t="s">
        <v>494</v>
      </c>
      <c r="N1716" s="8" t="s">
        <v>495</v>
      </c>
      <c r="O1716" s="8" t="s">
        <v>681</v>
      </c>
    </row>
    <row r="1717" spans="1:15" ht="15.5" hidden="1" x14ac:dyDescent="0.35">
      <c r="A1717" s="8" t="s">
        <v>677</v>
      </c>
      <c r="B1717" s="8" t="s">
        <v>678</v>
      </c>
      <c r="C1717" s="9" t="s">
        <v>660</v>
      </c>
      <c r="D1717" s="8" t="s">
        <v>323</v>
      </c>
      <c r="E1717" s="8">
        <v>6110</v>
      </c>
      <c r="F1717" s="8" t="s">
        <v>490</v>
      </c>
      <c r="G1717" s="9" t="s">
        <v>679</v>
      </c>
      <c r="H1717" s="8" t="s">
        <v>680</v>
      </c>
      <c r="I1717" s="8">
        <v>2011</v>
      </c>
      <c r="J1717" s="8">
        <v>2011</v>
      </c>
      <c r="K1717" s="8" t="s">
        <v>493</v>
      </c>
      <c r="L1717" s="8">
        <v>3909.8417129999998</v>
      </c>
      <c r="M1717" s="8" t="s">
        <v>494</v>
      </c>
      <c r="N1717" s="8" t="s">
        <v>495</v>
      </c>
      <c r="O1717" s="8" t="s">
        <v>681</v>
      </c>
    </row>
    <row r="1718" spans="1:15" ht="15.5" hidden="1" x14ac:dyDescent="0.35">
      <c r="A1718" s="8" t="s">
        <v>677</v>
      </c>
      <c r="B1718" s="8" t="s">
        <v>678</v>
      </c>
      <c r="C1718" s="9" t="s">
        <v>660</v>
      </c>
      <c r="D1718" s="8" t="s">
        <v>323</v>
      </c>
      <c r="E1718" s="8">
        <v>6110</v>
      </c>
      <c r="F1718" s="8" t="s">
        <v>490</v>
      </c>
      <c r="G1718" s="9" t="s">
        <v>679</v>
      </c>
      <c r="H1718" s="8" t="s">
        <v>680</v>
      </c>
      <c r="I1718" s="8">
        <v>2012</v>
      </c>
      <c r="J1718" s="8">
        <v>2012</v>
      </c>
      <c r="K1718" s="8" t="s">
        <v>493</v>
      </c>
      <c r="L1718" s="8">
        <v>4091.9803440000001</v>
      </c>
      <c r="M1718" s="8" t="s">
        <v>494</v>
      </c>
      <c r="N1718" s="8" t="s">
        <v>495</v>
      </c>
      <c r="O1718" s="8" t="s">
        <v>681</v>
      </c>
    </row>
    <row r="1719" spans="1:15" ht="15.5" hidden="1" x14ac:dyDescent="0.35">
      <c r="A1719" s="8" t="s">
        <v>677</v>
      </c>
      <c r="B1719" s="8" t="s">
        <v>678</v>
      </c>
      <c r="C1719" s="9" t="s">
        <v>660</v>
      </c>
      <c r="D1719" s="8" t="s">
        <v>323</v>
      </c>
      <c r="E1719" s="8">
        <v>6110</v>
      </c>
      <c r="F1719" s="8" t="s">
        <v>490</v>
      </c>
      <c r="G1719" s="9" t="s">
        <v>679</v>
      </c>
      <c r="H1719" s="8" t="s">
        <v>680</v>
      </c>
      <c r="I1719" s="8">
        <v>2013</v>
      </c>
      <c r="J1719" s="8">
        <v>2013</v>
      </c>
      <c r="K1719" s="8" t="s">
        <v>493</v>
      </c>
      <c r="L1719" s="8">
        <v>4111.9581779999999</v>
      </c>
      <c r="M1719" s="8" t="s">
        <v>494</v>
      </c>
      <c r="N1719" s="8" t="s">
        <v>495</v>
      </c>
      <c r="O1719" s="8" t="s">
        <v>681</v>
      </c>
    </row>
    <row r="1720" spans="1:15" ht="15.5" hidden="1" x14ac:dyDescent="0.35">
      <c r="A1720" s="8" t="s">
        <v>677</v>
      </c>
      <c r="B1720" s="8" t="s">
        <v>678</v>
      </c>
      <c r="C1720" s="9" t="s">
        <v>660</v>
      </c>
      <c r="D1720" s="8" t="s">
        <v>323</v>
      </c>
      <c r="E1720" s="8">
        <v>6110</v>
      </c>
      <c r="F1720" s="8" t="s">
        <v>490</v>
      </c>
      <c r="G1720" s="9" t="s">
        <v>679</v>
      </c>
      <c r="H1720" s="8" t="s">
        <v>680</v>
      </c>
      <c r="I1720" s="8">
        <v>2014</v>
      </c>
      <c r="J1720" s="8">
        <v>2014</v>
      </c>
      <c r="K1720" s="8" t="s">
        <v>493</v>
      </c>
      <c r="L1720" s="8">
        <v>4359.9946559999998</v>
      </c>
      <c r="M1720" s="8" t="s">
        <v>494</v>
      </c>
      <c r="N1720" s="8" t="s">
        <v>495</v>
      </c>
      <c r="O1720" s="8" t="s">
        <v>681</v>
      </c>
    </row>
    <row r="1721" spans="1:15" ht="15.5" hidden="1" x14ac:dyDescent="0.35">
      <c r="A1721" s="8" t="s">
        <v>677</v>
      </c>
      <c r="B1721" s="8" t="s">
        <v>678</v>
      </c>
      <c r="C1721" s="9" t="s">
        <v>660</v>
      </c>
      <c r="D1721" s="8" t="s">
        <v>323</v>
      </c>
      <c r="E1721" s="8">
        <v>6110</v>
      </c>
      <c r="F1721" s="8" t="s">
        <v>490</v>
      </c>
      <c r="G1721" s="9" t="s">
        <v>679</v>
      </c>
      <c r="H1721" s="8" t="s">
        <v>680</v>
      </c>
      <c r="I1721" s="8">
        <v>2015</v>
      </c>
      <c r="J1721" s="8">
        <v>2015</v>
      </c>
      <c r="K1721" s="8" t="s">
        <v>493</v>
      </c>
      <c r="L1721" s="8">
        <v>4439.3512140000003</v>
      </c>
      <c r="M1721" s="8" t="s">
        <v>494</v>
      </c>
      <c r="N1721" s="8" t="s">
        <v>495</v>
      </c>
      <c r="O1721" s="8" t="s">
        <v>681</v>
      </c>
    </row>
    <row r="1722" spans="1:15" ht="15.5" hidden="1" x14ac:dyDescent="0.35">
      <c r="A1722" s="8" t="s">
        <v>677</v>
      </c>
      <c r="B1722" s="8" t="s">
        <v>678</v>
      </c>
      <c r="C1722" s="9" t="s">
        <v>660</v>
      </c>
      <c r="D1722" s="8" t="s">
        <v>323</v>
      </c>
      <c r="E1722" s="8">
        <v>6110</v>
      </c>
      <c r="F1722" s="8" t="s">
        <v>490</v>
      </c>
      <c r="G1722" s="9" t="s">
        <v>679</v>
      </c>
      <c r="H1722" s="8" t="s">
        <v>680</v>
      </c>
      <c r="I1722" s="8">
        <v>2016</v>
      </c>
      <c r="J1722" s="8">
        <v>2016</v>
      </c>
      <c r="K1722" s="8" t="s">
        <v>493</v>
      </c>
      <c r="L1722" s="8">
        <v>3925.9056150000001</v>
      </c>
      <c r="M1722" s="8" t="s">
        <v>494</v>
      </c>
      <c r="N1722" s="8" t="s">
        <v>495</v>
      </c>
      <c r="O1722" s="8" t="s">
        <v>681</v>
      </c>
    </row>
    <row r="1723" spans="1:15" ht="15.5" hidden="1" x14ac:dyDescent="0.35">
      <c r="A1723" s="8" t="s">
        <v>677</v>
      </c>
      <c r="B1723" s="8" t="s">
        <v>678</v>
      </c>
      <c r="C1723" s="9" t="s">
        <v>660</v>
      </c>
      <c r="D1723" s="8" t="s">
        <v>323</v>
      </c>
      <c r="E1723" s="8">
        <v>6110</v>
      </c>
      <c r="F1723" s="8" t="s">
        <v>490</v>
      </c>
      <c r="G1723" s="9" t="s">
        <v>679</v>
      </c>
      <c r="H1723" s="8" t="s">
        <v>680</v>
      </c>
      <c r="I1723" s="8">
        <v>2017</v>
      </c>
      <c r="J1723" s="8">
        <v>2017</v>
      </c>
      <c r="K1723" s="8" t="s">
        <v>493</v>
      </c>
      <c r="L1723" s="8">
        <v>3858.7227910000001</v>
      </c>
      <c r="M1723" s="8" t="s">
        <v>494</v>
      </c>
      <c r="N1723" s="8" t="s">
        <v>495</v>
      </c>
      <c r="O1723" s="8" t="s">
        <v>681</v>
      </c>
    </row>
    <row r="1724" spans="1:15" ht="15.5" hidden="1" x14ac:dyDescent="0.35">
      <c r="A1724" s="8" t="s">
        <v>677</v>
      </c>
      <c r="B1724" s="8" t="s">
        <v>678</v>
      </c>
      <c r="C1724" s="9" t="s">
        <v>660</v>
      </c>
      <c r="D1724" s="8" t="s">
        <v>323</v>
      </c>
      <c r="E1724" s="8">
        <v>6110</v>
      </c>
      <c r="F1724" s="8" t="s">
        <v>490</v>
      </c>
      <c r="G1724" s="9" t="s">
        <v>679</v>
      </c>
      <c r="H1724" s="8" t="s">
        <v>680</v>
      </c>
      <c r="I1724" s="8">
        <v>2018</v>
      </c>
      <c r="J1724" s="8">
        <v>2018</v>
      </c>
      <c r="K1724" s="8" t="s">
        <v>493</v>
      </c>
      <c r="L1724" s="8">
        <v>3905.260871</v>
      </c>
      <c r="M1724" s="8" t="s">
        <v>494</v>
      </c>
      <c r="N1724" s="8" t="s">
        <v>495</v>
      </c>
      <c r="O1724" s="8" t="s">
        <v>681</v>
      </c>
    </row>
    <row r="1725" spans="1:15" ht="15.5" hidden="1" x14ac:dyDescent="0.35">
      <c r="A1725" s="8" t="s">
        <v>677</v>
      </c>
      <c r="B1725" s="8" t="s">
        <v>678</v>
      </c>
      <c r="C1725" s="9" t="s">
        <v>661</v>
      </c>
      <c r="D1725" s="8" t="s">
        <v>325</v>
      </c>
      <c r="E1725" s="8">
        <v>6110</v>
      </c>
      <c r="F1725" s="8" t="s">
        <v>490</v>
      </c>
      <c r="G1725" s="9" t="s">
        <v>679</v>
      </c>
      <c r="H1725" s="8" t="s">
        <v>680</v>
      </c>
      <c r="I1725" s="8">
        <v>2010</v>
      </c>
      <c r="J1725" s="8">
        <v>2010</v>
      </c>
      <c r="K1725" s="8" t="s">
        <v>493</v>
      </c>
      <c r="L1725" s="8">
        <v>69670.113763999994</v>
      </c>
      <c r="M1725" s="8" t="s">
        <v>494</v>
      </c>
      <c r="N1725" s="8" t="s">
        <v>495</v>
      </c>
      <c r="O1725" s="8" t="s">
        <v>681</v>
      </c>
    </row>
    <row r="1726" spans="1:15" ht="15.5" hidden="1" x14ac:dyDescent="0.35">
      <c r="A1726" s="8" t="s">
        <v>677</v>
      </c>
      <c r="B1726" s="8" t="s">
        <v>678</v>
      </c>
      <c r="C1726" s="9" t="s">
        <v>661</v>
      </c>
      <c r="D1726" s="8" t="s">
        <v>325</v>
      </c>
      <c r="E1726" s="8">
        <v>6110</v>
      </c>
      <c r="F1726" s="8" t="s">
        <v>490</v>
      </c>
      <c r="G1726" s="9" t="s">
        <v>679</v>
      </c>
      <c r="H1726" s="8" t="s">
        <v>680</v>
      </c>
      <c r="I1726" s="8">
        <v>2011</v>
      </c>
      <c r="J1726" s="8">
        <v>2011</v>
      </c>
      <c r="K1726" s="8" t="s">
        <v>493</v>
      </c>
      <c r="L1726" s="8">
        <v>68561.961198000005</v>
      </c>
      <c r="M1726" s="8" t="s">
        <v>494</v>
      </c>
      <c r="N1726" s="8" t="s">
        <v>495</v>
      </c>
      <c r="O1726" s="8" t="s">
        <v>681</v>
      </c>
    </row>
    <row r="1727" spans="1:15" ht="15.5" hidden="1" x14ac:dyDescent="0.35">
      <c r="A1727" s="8" t="s">
        <v>677</v>
      </c>
      <c r="B1727" s="8" t="s">
        <v>678</v>
      </c>
      <c r="C1727" s="9" t="s">
        <v>661</v>
      </c>
      <c r="D1727" s="8" t="s">
        <v>325</v>
      </c>
      <c r="E1727" s="8">
        <v>6110</v>
      </c>
      <c r="F1727" s="8" t="s">
        <v>490</v>
      </c>
      <c r="G1727" s="9" t="s">
        <v>679</v>
      </c>
      <c r="H1727" s="8" t="s">
        <v>680</v>
      </c>
      <c r="I1727" s="8">
        <v>2012</v>
      </c>
      <c r="J1727" s="8">
        <v>2012</v>
      </c>
      <c r="K1727" s="8" t="s">
        <v>493</v>
      </c>
      <c r="L1727" s="8">
        <v>67757.699892999997</v>
      </c>
      <c r="M1727" s="8" t="s">
        <v>494</v>
      </c>
      <c r="N1727" s="8" t="s">
        <v>495</v>
      </c>
      <c r="O1727" s="8" t="s">
        <v>681</v>
      </c>
    </row>
    <row r="1728" spans="1:15" ht="15.5" hidden="1" x14ac:dyDescent="0.35">
      <c r="A1728" s="8" t="s">
        <v>677</v>
      </c>
      <c r="B1728" s="8" t="s">
        <v>678</v>
      </c>
      <c r="C1728" s="9" t="s">
        <v>661</v>
      </c>
      <c r="D1728" s="8" t="s">
        <v>325</v>
      </c>
      <c r="E1728" s="8">
        <v>6110</v>
      </c>
      <c r="F1728" s="8" t="s">
        <v>490</v>
      </c>
      <c r="G1728" s="9" t="s">
        <v>679</v>
      </c>
      <c r="H1728" s="8" t="s">
        <v>680</v>
      </c>
      <c r="I1728" s="8">
        <v>2013</v>
      </c>
      <c r="J1728" s="8">
        <v>2013</v>
      </c>
      <c r="K1728" s="8" t="s">
        <v>493</v>
      </c>
      <c r="L1728" s="8">
        <v>63930.617334000002</v>
      </c>
      <c r="M1728" s="8" t="s">
        <v>494</v>
      </c>
      <c r="N1728" s="8" t="s">
        <v>495</v>
      </c>
      <c r="O1728" s="8" t="s">
        <v>681</v>
      </c>
    </row>
    <row r="1729" spans="1:15" ht="15.5" hidden="1" x14ac:dyDescent="0.35">
      <c r="A1729" s="8" t="s">
        <v>677</v>
      </c>
      <c r="B1729" s="8" t="s">
        <v>678</v>
      </c>
      <c r="C1729" s="9" t="s">
        <v>661</v>
      </c>
      <c r="D1729" s="8" t="s">
        <v>325</v>
      </c>
      <c r="E1729" s="8">
        <v>6110</v>
      </c>
      <c r="F1729" s="8" t="s">
        <v>490</v>
      </c>
      <c r="G1729" s="9" t="s">
        <v>679</v>
      </c>
      <c r="H1729" s="8" t="s">
        <v>680</v>
      </c>
      <c r="I1729" s="8">
        <v>2014</v>
      </c>
      <c r="J1729" s="8">
        <v>2014</v>
      </c>
      <c r="K1729" s="8" t="s">
        <v>493</v>
      </c>
      <c r="L1729" s="8">
        <v>61559.119853999997</v>
      </c>
      <c r="M1729" s="8" t="s">
        <v>494</v>
      </c>
      <c r="N1729" s="8" t="s">
        <v>495</v>
      </c>
      <c r="O1729" s="8" t="s">
        <v>681</v>
      </c>
    </row>
    <row r="1730" spans="1:15" ht="15.5" hidden="1" x14ac:dyDescent="0.35">
      <c r="A1730" s="8" t="s">
        <v>677</v>
      </c>
      <c r="B1730" s="8" t="s">
        <v>678</v>
      </c>
      <c r="C1730" s="9" t="s">
        <v>661</v>
      </c>
      <c r="D1730" s="8" t="s">
        <v>325</v>
      </c>
      <c r="E1730" s="8">
        <v>6110</v>
      </c>
      <c r="F1730" s="8" t="s">
        <v>490</v>
      </c>
      <c r="G1730" s="9" t="s">
        <v>679</v>
      </c>
      <c r="H1730" s="8" t="s">
        <v>680</v>
      </c>
      <c r="I1730" s="8">
        <v>2015</v>
      </c>
      <c r="J1730" s="8">
        <v>2015</v>
      </c>
      <c r="K1730" s="8" t="s">
        <v>493</v>
      </c>
      <c r="L1730" s="8">
        <v>59355.666109999998</v>
      </c>
      <c r="M1730" s="8" t="s">
        <v>494</v>
      </c>
      <c r="N1730" s="8" t="s">
        <v>495</v>
      </c>
      <c r="O1730" s="8" t="s">
        <v>681</v>
      </c>
    </row>
    <row r="1731" spans="1:15" ht="15.5" hidden="1" x14ac:dyDescent="0.35">
      <c r="A1731" s="8" t="s">
        <v>677</v>
      </c>
      <c r="B1731" s="8" t="s">
        <v>678</v>
      </c>
      <c r="C1731" s="9" t="s">
        <v>661</v>
      </c>
      <c r="D1731" s="8" t="s">
        <v>325</v>
      </c>
      <c r="E1731" s="8">
        <v>6110</v>
      </c>
      <c r="F1731" s="8" t="s">
        <v>490</v>
      </c>
      <c r="G1731" s="9" t="s">
        <v>679</v>
      </c>
      <c r="H1731" s="8" t="s">
        <v>680</v>
      </c>
      <c r="I1731" s="8">
        <v>2016</v>
      </c>
      <c r="J1731" s="8">
        <v>2016</v>
      </c>
      <c r="K1731" s="8" t="s">
        <v>493</v>
      </c>
      <c r="L1731" s="8">
        <v>53409.742099000003</v>
      </c>
      <c r="M1731" s="8" t="s">
        <v>494</v>
      </c>
      <c r="N1731" s="8" t="s">
        <v>495</v>
      </c>
      <c r="O1731" s="8" t="s">
        <v>681</v>
      </c>
    </row>
    <row r="1732" spans="1:15" ht="15.5" hidden="1" x14ac:dyDescent="0.35">
      <c r="A1732" s="8" t="s">
        <v>677</v>
      </c>
      <c r="B1732" s="8" t="s">
        <v>678</v>
      </c>
      <c r="C1732" s="9" t="s">
        <v>661</v>
      </c>
      <c r="D1732" s="8" t="s">
        <v>325</v>
      </c>
      <c r="E1732" s="8">
        <v>6110</v>
      </c>
      <c r="F1732" s="8" t="s">
        <v>490</v>
      </c>
      <c r="G1732" s="9" t="s">
        <v>679</v>
      </c>
      <c r="H1732" s="8" t="s">
        <v>680</v>
      </c>
      <c r="I1732" s="8">
        <v>2017</v>
      </c>
      <c r="J1732" s="8">
        <v>2017</v>
      </c>
      <c r="K1732" s="8" t="s">
        <v>493</v>
      </c>
      <c r="L1732" s="8">
        <v>51860.373624</v>
      </c>
      <c r="M1732" s="8" t="s">
        <v>494</v>
      </c>
      <c r="N1732" s="8" t="s">
        <v>495</v>
      </c>
      <c r="O1732" s="8" t="s">
        <v>681</v>
      </c>
    </row>
    <row r="1733" spans="1:15" ht="15.5" hidden="1" x14ac:dyDescent="0.35">
      <c r="A1733" s="8" t="s">
        <v>677</v>
      </c>
      <c r="B1733" s="8" t="s">
        <v>678</v>
      </c>
      <c r="C1733" s="9" t="s">
        <v>661</v>
      </c>
      <c r="D1733" s="8" t="s">
        <v>325</v>
      </c>
      <c r="E1733" s="8">
        <v>6110</v>
      </c>
      <c r="F1733" s="8" t="s">
        <v>490</v>
      </c>
      <c r="G1733" s="9" t="s">
        <v>679</v>
      </c>
      <c r="H1733" s="8" t="s">
        <v>680</v>
      </c>
      <c r="I1733" s="8">
        <v>2018</v>
      </c>
      <c r="J1733" s="8">
        <v>2018</v>
      </c>
      <c r="K1733" s="8" t="s">
        <v>493</v>
      </c>
      <c r="L1733" s="8">
        <v>44873.607531000001</v>
      </c>
      <c r="M1733" s="8" t="s">
        <v>494</v>
      </c>
      <c r="N1733" s="8" t="s">
        <v>495</v>
      </c>
      <c r="O1733" s="8" t="s">
        <v>681</v>
      </c>
    </row>
    <row r="1734" spans="1:15" ht="15.5" hidden="1" x14ac:dyDescent="0.35">
      <c r="A1734" s="8" t="s">
        <v>677</v>
      </c>
      <c r="B1734" s="8" t="s">
        <v>678</v>
      </c>
      <c r="C1734" s="9" t="s">
        <v>748</v>
      </c>
      <c r="D1734" s="8" t="s">
        <v>461</v>
      </c>
      <c r="E1734" s="8">
        <v>6110</v>
      </c>
      <c r="F1734" s="8" t="s">
        <v>490</v>
      </c>
      <c r="G1734" s="9" t="s">
        <v>679</v>
      </c>
      <c r="H1734" s="8" t="s">
        <v>680</v>
      </c>
      <c r="I1734" s="8">
        <v>2010</v>
      </c>
      <c r="J1734" s="8">
        <v>2010</v>
      </c>
      <c r="K1734" s="8" t="s">
        <v>493</v>
      </c>
      <c r="L1734" s="8">
        <v>2561.0526319999999</v>
      </c>
      <c r="M1734" s="8" t="s">
        <v>494</v>
      </c>
      <c r="N1734" s="8" t="s">
        <v>495</v>
      </c>
      <c r="O1734" s="8" t="s">
        <v>681</v>
      </c>
    </row>
    <row r="1735" spans="1:15" ht="15.5" hidden="1" x14ac:dyDescent="0.35">
      <c r="A1735" s="8" t="s">
        <v>677</v>
      </c>
      <c r="B1735" s="8" t="s">
        <v>678</v>
      </c>
      <c r="C1735" s="9" t="s">
        <v>748</v>
      </c>
      <c r="D1735" s="8" t="s">
        <v>461</v>
      </c>
      <c r="E1735" s="8">
        <v>6110</v>
      </c>
      <c r="F1735" s="8" t="s">
        <v>490</v>
      </c>
      <c r="G1735" s="9" t="s">
        <v>679</v>
      </c>
      <c r="H1735" s="8" t="s">
        <v>680</v>
      </c>
      <c r="I1735" s="8">
        <v>2011</v>
      </c>
      <c r="J1735" s="8">
        <v>2011</v>
      </c>
      <c r="K1735" s="8" t="s">
        <v>493</v>
      </c>
      <c r="L1735" s="8">
        <v>2597.192982</v>
      </c>
      <c r="M1735" s="8" t="s">
        <v>494</v>
      </c>
      <c r="N1735" s="8" t="s">
        <v>495</v>
      </c>
      <c r="O1735" s="8" t="s">
        <v>681</v>
      </c>
    </row>
    <row r="1736" spans="1:15" ht="15.5" hidden="1" x14ac:dyDescent="0.35">
      <c r="A1736" s="8" t="s">
        <v>677</v>
      </c>
      <c r="B1736" s="8" t="s">
        <v>678</v>
      </c>
      <c r="C1736" s="9" t="s">
        <v>748</v>
      </c>
      <c r="D1736" s="8" t="s">
        <v>461</v>
      </c>
      <c r="E1736" s="8">
        <v>6110</v>
      </c>
      <c r="F1736" s="8" t="s">
        <v>490</v>
      </c>
      <c r="G1736" s="9" t="s">
        <v>679</v>
      </c>
      <c r="H1736" s="8" t="s">
        <v>680</v>
      </c>
      <c r="I1736" s="8">
        <v>2012</v>
      </c>
      <c r="J1736" s="8">
        <v>2012</v>
      </c>
      <c r="K1736" s="8" t="s">
        <v>493</v>
      </c>
      <c r="L1736" s="8">
        <v>2989.473684</v>
      </c>
      <c r="M1736" s="8" t="s">
        <v>494</v>
      </c>
      <c r="N1736" s="8" t="s">
        <v>495</v>
      </c>
      <c r="O1736" s="8" t="s">
        <v>681</v>
      </c>
    </row>
    <row r="1737" spans="1:15" ht="15.5" hidden="1" x14ac:dyDescent="0.35">
      <c r="A1737" s="8" t="s">
        <v>677</v>
      </c>
      <c r="B1737" s="8" t="s">
        <v>678</v>
      </c>
      <c r="C1737" s="9" t="s">
        <v>748</v>
      </c>
      <c r="D1737" s="8" t="s">
        <v>461</v>
      </c>
      <c r="E1737" s="8">
        <v>6110</v>
      </c>
      <c r="F1737" s="8" t="s">
        <v>490</v>
      </c>
      <c r="G1737" s="9" t="s">
        <v>679</v>
      </c>
      <c r="H1737" s="8" t="s">
        <v>680</v>
      </c>
      <c r="I1737" s="8">
        <v>2013</v>
      </c>
      <c r="J1737" s="8">
        <v>2013</v>
      </c>
      <c r="K1737" s="8" t="s">
        <v>493</v>
      </c>
      <c r="L1737" s="8">
        <v>3321.7543860000001</v>
      </c>
      <c r="M1737" s="8" t="s">
        <v>494</v>
      </c>
      <c r="N1737" s="8" t="s">
        <v>495</v>
      </c>
      <c r="O1737" s="8" t="s">
        <v>681</v>
      </c>
    </row>
    <row r="1738" spans="1:15" ht="15.5" hidden="1" x14ac:dyDescent="0.35">
      <c r="A1738" s="8" t="s">
        <v>677</v>
      </c>
      <c r="B1738" s="8" t="s">
        <v>678</v>
      </c>
      <c r="C1738" s="9" t="s">
        <v>748</v>
      </c>
      <c r="D1738" s="8" t="s">
        <v>461</v>
      </c>
      <c r="E1738" s="8">
        <v>6110</v>
      </c>
      <c r="F1738" s="8" t="s">
        <v>490</v>
      </c>
      <c r="G1738" s="9" t="s">
        <v>679</v>
      </c>
      <c r="H1738" s="8" t="s">
        <v>680</v>
      </c>
      <c r="I1738" s="8">
        <v>2014</v>
      </c>
      <c r="J1738" s="8">
        <v>2014</v>
      </c>
      <c r="K1738" s="8" t="s">
        <v>493</v>
      </c>
      <c r="L1738" s="8">
        <v>3610.526316</v>
      </c>
      <c r="M1738" s="8" t="s">
        <v>494</v>
      </c>
      <c r="N1738" s="8" t="s">
        <v>495</v>
      </c>
      <c r="O1738" s="8" t="s">
        <v>681</v>
      </c>
    </row>
    <row r="1739" spans="1:15" ht="15.5" hidden="1" x14ac:dyDescent="0.35">
      <c r="A1739" s="8" t="s">
        <v>677</v>
      </c>
      <c r="B1739" s="8" t="s">
        <v>678</v>
      </c>
      <c r="C1739" s="9" t="s">
        <v>748</v>
      </c>
      <c r="D1739" s="8" t="s">
        <v>461</v>
      </c>
      <c r="E1739" s="8">
        <v>6110</v>
      </c>
      <c r="F1739" s="8" t="s">
        <v>490</v>
      </c>
      <c r="G1739" s="9" t="s">
        <v>679</v>
      </c>
      <c r="H1739" s="8" t="s">
        <v>680</v>
      </c>
      <c r="I1739" s="8">
        <v>2015</v>
      </c>
      <c r="J1739" s="8">
        <v>2015</v>
      </c>
      <c r="K1739" s="8" t="s">
        <v>493</v>
      </c>
      <c r="L1739" s="8">
        <v>3352.8625569999999</v>
      </c>
      <c r="M1739" s="8" t="s">
        <v>494</v>
      </c>
      <c r="N1739" s="8" t="s">
        <v>495</v>
      </c>
      <c r="O1739" s="8" t="s">
        <v>681</v>
      </c>
    </row>
    <row r="1740" spans="1:15" ht="15.5" hidden="1" x14ac:dyDescent="0.35">
      <c r="A1740" s="8" t="s">
        <v>677</v>
      </c>
      <c r="B1740" s="8" t="s">
        <v>678</v>
      </c>
      <c r="C1740" s="9" t="s">
        <v>748</v>
      </c>
      <c r="D1740" s="8" t="s">
        <v>461</v>
      </c>
      <c r="E1740" s="8">
        <v>6110</v>
      </c>
      <c r="F1740" s="8" t="s">
        <v>490</v>
      </c>
      <c r="G1740" s="9" t="s">
        <v>679</v>
      </c>
      <c r="H1740" s="8" t="s">
        <v>680</v>
      </c>
      <c r="I1740" s="8">
        <v>2016</v>
      </c>
      <c r="J1740" s="8">
        <v>2016</v>
      </c>
      <c r="K1740" s="8" t="s">
        <v>493</v>
      </c>
      <c r="L1740" s="8">
        <v>3143.1250380000001</v>
      </c>
      <c r="M1740" s="8" t="s">
        <v>494</v>
      </c>
      <c r="N1740" s="8" t="s">
        <v>495</v>
      </c>
      <c r="O1740" s="8" t="s">
        <v>681</v>
      </c>
    </row>
    <row r="1741" spans="1:15" ht="15.5" hidden="1" x14ac:dyDescent="0.35">
      <c r="A1741" s="8" t="s">
        <v>677</v>
      </c>
      <c r="B1741" s="8" t="s">
        <v>678</v>
      </c>
      <c r="C1741" s="9" t="s">
        <v>748</v>
      </c>
      <c r="D1741" s="8" t="s">
        <v>461</v>
      </c>
      <c r="E1741" s="8">
        <v>6110</v>
      </c>
      <c r="F1741" s="8" t="s">
        <v>490</v>
      </c>
      <c r="G1741" s="9" t="s">
        <v>679</v>
      </c>
      <c r="H1741" s="8" t="s">
        <v>680</v>
      </c>
      <c r="I1741" s="8">
        <v>2017</v>
      </c>
      <c r="J1741" s="8">
        <v>2017</v>
      </c>
      <c r="K1741" s="8" t="s">
        <v>493</v>
      </c>
      <c r="L1741" s="8">
        <v>3322.0802229999999</v>
      </c>
      <c r="M1741" s="8" t="s">
        <v>494</v>
      </c>
      <c r="N1741" s="8" t="s">
        <v>495</v>
      </c>
      <c r="O1741" s="8" t="s">
        <v>681</v>
      </c>
    </row>
    <row r="1742" spans="1:15" ht="15.5" hidden="1" x14ac:dyDescent="0.35">
      <c r="A1742" s="8" t="s">
        <v>677</v>
      </c>
      <c r="B1742" s="8" t="s">
        <v>678</v>
      </c>
      <c r="C1742" s="9" t="s">
        <v>748</v>
      </c>
      <c r="D1742" s="8" t="s">
        <v>461</v>
      </c>
      <c r="E1742" s="8">
        <v>6110</v>
      </c>
      <c r="F1742" s="8" t="s">
        <v>490</v>
      </c>
      <c r="G1742" s="9" t="s">
        <v>679</v>
      </c>
      <c r="H1742" s="8" t="s">
        <v>680</v>
      </c>
      <c r="I1742" s="8">
        <v>2018</v>
      </c>
      <c r="J1742" s="8">
        <v>2018</v>
      </c>
      <c r="K1742" s="8" t="s">
        <v>493</v>
      </c>
      <c r="L1742" s="8">
        <v>3633.755056</v>
      </c>
      <c r="M1742" s="8" t="s">
        <v>494</v>
      </c>
      <c r="N1742" s="8" t="s">
        <v>495</v>
      </c>
      <c r="O1742" s="8" t="s">
        <v>681</v>
      </c>
    </row>
    <row r="1743" spans="1:15" ht="15.5" hidden="1" x14ac:dyDescent="0.35">
      <c r="A1743" s="8" t="s">
        <v>677</v>
      </c>
      <c r="B1743" s="8" t="s">
        <v>678</v>
      </c>
      <c r="C1743" s="9" t="s">
        <v>749</v>
      </c>
      <c r="D1743" s="8" t="s">
        <v>750</v>
      </c>
      <c r="E1743" s="8">
        <v>6110</v>
      </c>
      <c r="F1743" s="8" t="s">
        <v>490</v>
      </c>
      <c r="G1743" s="9" t="s">
        <v>679</v>
      </c>
      <c r="H1743" s="8" t="s">
        <v>680</v>
      </c>
      <c r="I1743" s="8">
        <v>2010</v>
      </c>
      <c r="J1743" s="8">
        <v>2010</v>
      </c>
      <c r="K1743" s="8" t="s">
        <v>493</v>
      </c>
      <c r="L1743" s="8">
        <v>4.1983610000000002</v>
      </c>
      <c r="M1743" s="8" t="s">
        <v>494</v>
      </c>
      <c r="N1743" s="8" t="s">
        <v>495</v>
      </c>
      <c r="O1743" s="8" t="s">
        <v>681</v>
      </c>
    </row>
    <row r="1744" spans="1:15" ht="15.5" hidden="1" x14ac:dyDescent="0.35">
      <c r="A1744" s="8" t="s">
        <v>677</v>
      </c>
      <c r="B1744" s="8" t="s">
        <v>678</v>
      </c>
      <c r="C1744" s="9" t="s">
        <v>749</v>
      </c>
      <c r="D1744" s="8" t="s">
        <v>750</v>
      </c>
      <c r="E1744" s="8">
        <v>6110</v>
      </c>
      <c r="F1744" s="8" t="s">
        <v>490</v>
      </c>
      <c r="G1744" s="9" t="s">
        <v>679</v>
      </c>
      <c r="H1744" s="8" t="s">
        <v>680</v>
      </c>
      <c r="I1744" s="8">
        <v>2011</v>
      </c>
      <c r="J1744" s="8">
        <v>2011</v>
      </c>
      <c r="K1744" s="8" t="s">
        <v>493</v>
      </c>
      <c r="L1744" s="8">
        <v>4.6864030000000003</v>
      </c>
      <c r="M1744" s="8" t="s">
        <v>494</v>
      </c>
      <c r="N1744" s="8" t="s">
        <v>495</v>
      </c>
      <c r="O1744" s="8" t="s">
        <v>681</v>
      </c>
    </row>
    <row r="1745" spans="1:15" ht="15.5" hidden="1" x14ac:dyDescent="0.35">
      <c r="A1745" s="8" t="s">
        <v>677</v>
      </c>
      <c r="B1745" s="8" t="s">
        <v>678</v>
      </c>
      <c r="C1745" s="9" t="s">
        <v>749</v>
      </c>
      <c r="D1745" s="8" t="s">
        <v>750</v>
      </c>
      <c r="E1745" s="8">
        <v>6110</v>
      </c>
      <c r="F1745" s="8" t="s">
        <v>490</v>
      </c>
      <c r="G1745" s="9" t="s">
        <v>679</v>
      </c>
      <c r="H1745" s="8" t="s">
        <v>680</v>
      </c>
      <c r="I1745" s="8">
        <v>2012</v>
      </c>
      <c r="J1745" s="8">
        <v>2012</v>
      </c>
      <c r="K1745" s="8" t="s">
        <v>493</v>
      </c>
      <c r="L1745" s="8">
        <v>3.2940010000000002</v>
      </c>
      <c r="M1745" s="8" t="s">
        <v>494</v>
      </c>
      <c r="N1745" s="8" t="s">
        <v>495</v>
      </c>
      <c r="O1745" s="8" t="s">
        <v>681</v>
      </c>
    </row>
    <row r="1746" spans="1:15" ht="15.5" hidden="1" x14ac:dyDescent="0.35">
      <c r="A1746" s="8" t="s">
        <v>677</v>
      </c>
      <c r="B1746" s="8" t="s">
        <v>678</v>
      </c>
      <c r="C1746" s="9" t="s">
        <v>749</v>
      </c>
      <c r="D1746" s="8" t="s">
        <v>750</v>
      </c>
      <c r="E1746" s="8">
        <v>6110</v>
      </c>
      <c r="F1746" s="8" t="s">
        <v>490</v>
      </c>
      <c r="G1746" s="9" t="s">
        <v>679</v>
      </c>
      <c r="H1746" s="8" t="s">
        <v>680</v>
      </c>
      <c r="I1746" s="8">
        <v>2013</v>
      </c>
      <c r="J1746" s="8">
        <v>2013</v>
      </c>
      <c r="K1746" s="8" t="s">
        <v>493</v>
      </c>
      <c r="L1746" s="8">
        <v>4.1769999999999996</v>
      </c>
      <c r="M1746" s="8" t="s">
        <v>494</v>
      </c>
      <c r="N1746" s="8" t="s">
        <v>495</v>
      </c>
      <c r="O1746" s="8" t="s">
        <v>681</v>
      </c>
    </row>
    <row r="1747" spans="1:15" ht="15.5" hidden="1" x14ac:dyDescent="0.35">
      <c r="A1747" s="8" t="s">
        <v>677</v>
      </c>
      <c r="B1747" s="8" t="s">
        <v>678</v>
      </c>
      <c r="C1747" s="9" t="s">
        <v>749</v>
      </c>
      <c r="D1747" s="8" t="s">
        <v>750</v>
      </c>
      <c r="E1747" s="8">
        <v>6110</v>
      </c>
      <c r="F1747" s="8" t="s">
        <v>490</v>
      </c>
      <c r="G1747" s="9" t="s">
        <v>679</v>
      </c>
      <c r="H1747" s="8" t="s">
        <v>680</v>
      </c>
      <c r="I1747" s="8">
        <v>2014</v>
      </c>
      <c r="J1747" s="8">
        <v>2014</v>
      </c>
      <c r="K1747" s="8" t="s">
        <v>493</v>
      </c>
      <c r="L1747" s="8">
        <v>4.1310000000000002</v>
      </c>
      <c r="M1747" s="8" t="s">
        <v>494</v>
      </c>
      <c r="N1747" s="8" t="s">
        <v>495</v>
      </c>
      <c r="O1747" s="8" t="s">
        <v>681</v>
      </c>
    </row>
    <row r="1748" spans="1:15" ht="15.5" hidden="1" x14ac:dyDescent="0.35">
      <c r="A1748" s="8" t="s">
        <v>677</v>
      </c>
      <c r="B1748" s="8" t="s">
        <v>678</v>
      </c>
      <c r="C1748" s="9" t="s">
        <v>749</v>
      </c>
      <c r="D1748" s="8" t="s">
        <v>750</v>
      </c>
      <c r="E1748" s="8">
        <v>6110</v>
      </c>
      <c r="F1748" s="8" t="s">
        <v>490</v>
      </c>
      <c r="G1748" s="9" t="s">
        <v>679</v>
      </c>
      <c r="H1748" s="8" t="s">
        <v>680</v>
      </c>
      <c r="I1748" s="8">
        <v>2015</v>
      </c>
      <c r="J1748" s="8">
        <v>2015</v>
      </c>
      <c r="K1748" s="8" t="s">
        <v>493</v>
      </c>
      <c r="L1748" s="8">
        <v>4.8380000000000001</v>
      </c>
      <c r="M1748" s="8" t="s">
        <v>494</v>
      </c>
      <c r="N1748" s="8" t="s">
        <v>495</v>
      </c>
      <c r="O1748" s="8" t="s">
        <v>681</v>
      </c>
    </row>
    <row r="1749" spans="1:15" ht="15.5" hidden="1" x14ac:dyDescent="0.35">
      <c r="A1749" s="8" t="s">
        <v>677</v>
      </c>
      <c r="B1749" s="8" t="s">
        <v>678</v>
      </c>
      <c r="C1749" s="9" t="s">
        <v>749</v>
      </c>
      <c r="D1749" s="8" t="s">
        <v>750</v>
      </c>
      <c r="E1749" s="8">
        <v>6110</v>
      </c>
      <c r="F1749" s="8" t="s">
        <v>490</v>
      </c>
      <c r="G1749" s="9" t="s">
        <v>679</v>
      </c>
      <c r="H1749" s="8" t="s">
        <v>680</v>
      </c>
      <c r="I1749" s="8">
        <v>2016</v>
      </c>
      <c r="J1749" s="8">
        <v>2016</v>
      </c>
      <c r="K1749" s="8" t="s">
        <v>493</v>
      </c>
      <c r="L1749" s="8">
        <v>5.1159999999999997</v>
      </c>
      <c r="M1749" s="8" t="s">
        <v>494</v>
      </c>
      <c r="N1749" s="8" t="s">
        <v>495</v>
      </c>
      <c r="O1749" s="8" t="s">
        <v>681</v>
      </c>
    </row>
    <row r="1750" spans="1:15" ht="15.5" hidden="1" x14ac:dyDescent="0.35">
      <c r="A1750" s="8" t="s">
        <v>677</v>
      </c>
      <c r="B1750" s="8" t="s">
        <v>678</v>
      </c>
      <c r="C1750" s="9" t="s">
        <v>749</v>
      </c>
      <c r="D1750" s="8" t="s">
        <v>750</v>
      </c>
      <c r="E1750" s="8">
        <v>6110</v>
      </c>
      <c r="F1750" s="8" t="s">
        <v>490</v>
      </c>
      <c r="G1750" s="9" t="s">
        <v>679</v>
      </c>
      <c r="H1750" s="8" t="s">
        <v>680</v>
      </c>
      <c r="I1750" s="8">
        <v>2017</v>
      </c>
      <c r="J1750" s="8">
        <v>2017</v>
      </c>
      <c r="K1750" s="8" t="s">
        <v>493</v>
      </c>
      <c r="L1750" s="8">
        <v>5.000807</v>
      </c>
      <c r="M1750" s="8" t="s">
        <v>494</v>
      </c>
      <c r="N1750" s="8" t="s">
        <v>495</v>
      </c>
      <c r="O1750" s="8" t="s">
        <v>681</v>
      </c>
    </row>
    <row r="1751" spans="1:15" ht="15.5" hidden="1" x14ac:dyDescent="0.35">
      <c r="A1751" s="8" t="s">
        <v>677</v>
      </c>
      <c r="B1751" s="8" t="s">
        <v>678</v>
      </c>
      <c r="C1751" s="9" t="s">
        <v>749</v>
      </c>
      <c r="D1751" s="8" t="s">
        <v>750</v>
      </c>
      <c r="E1751" s="8">
        <v>6110</v>
      </c>
      <c r="F1751" s="8" t="s">
        <v>490</v>
      </c>
      <c r="G1751" s="9" t="s">
        <v>679</v>
      </c>
      <c r="H1751" s="8" t="s">
        <v>680</v>
      </c>
      <c r="I1751" s="8">
        <v>2018</v>
      </c>
      <c r="J1751" s="8">
        <v>2018</v>
      </c>
      <c r="K1751" s="8" t="s">
        <v>493</v>
      </c>
      <c r="L1751" s="8">
        <v>5.2436429999999996</v>
      </c>
      <c r="M1751" s="8" t="s">
        <v>494</v>
      </c>
      <c r="N1751" s="8" t="s">
        <v>495</v>
      </c>
      <c r="O1751" s="8" t="s">
        <v>681</v>
      </c>
    </row>
    <row r="1752" spans="1:15" ht="15.5" hidden="1" x14ac:dyDescent="0.35">
      <c r="A1752" s="8" t="s">
        <v>677</v>
      </c>
      <c r="B1752" s="8" t="s">
        <v>678</v>
      </c>
      <c r="C1752" s="9" t="s">
        <v>751</v>
      </c>
      <c r="D1752" s="8" t="s">
        <v>463</v>
      </c>
      <c r="E1752" s="8">
        <v>6110</v>
      </c>
      <c r="F1752" s="8" t="s">
        <v>490</v>
      </c>
      <c r="G1752" s="9" t="s">
        <v>679</v>
      </c>
      <c r="H1752" s="8" t="s">
        <v>680</v>
      </c>
      <c r="I1752" s="8">
        <v>2010</v>
      </c>
      <c r="J1752" s="8">
        <v>2010</v>
      </c>
      <c r="K1752" s="8" t="s">
        <v>493</v>
      </c>
      <c r="L1752" s="8">
        <v>8.3882150000000006</v>
      </c>
      <c r="M1752" s="8" t="s">
        <v>494</v>
      </c>
      <c r="N1752" s="8" t="s">
        <v>495</v>
      </c>
      <c r="O1752" s="8" t="s">
        <v>681</v>
      </c>
    </row>
    <row r="1753" spans="1:15" ht="15.5" hidden="1" x14ac:dyDescent="0.35">
      <c r="A1753" s="8" t="s">
        <v>677</v>
      </c>
      <c r="B1753" s="8" t="s">
        <v>678</v>
      </c>
      <c r="C1753" s="9" t="s">
        <v>751</v>
      </c>
      <c r="D1753" s="8" t="s">
        <v>463</v>
      </c>
      <c r="E1753" s="8">
        <v>6110</v>
      </c>
      <c r="F1753" s="8" t="s">
        <v>490</v>
      </c>
      <c r="G1753" s="9" t="s">
        <v>679</v>
      </c>
      <c r="H1753" s="8" t="s">
        <v>680</v>
      </c>
      <c r="I1753" s="8">
        <v>2011</v>
      </c>
      <c r="J1753" s="8">
        <v>2011</v>
      </c>
      <c r="K1753" s="8" t="s">
        <v>493</v>
      </c>
      <c r="L1753" s="8">
        <v>9.7863969999999991</v>
      </c>
      <c r="M1753" s="8" t="s">
        <v>494</v>
      </c>
      <c r="N1753" s="8" t="s">
        <v>495</v>
      </c>
      <c r="O1753" s="8" t="s">
        <v>681</v>
      </c>
    </row>
    <row r="1754" spans="1:15" ht="15.5" hidden="1" x14ac:dyDescent="0.35">
      <c r="A1754" s="8" t="s">
        <v>677</v>
      </c>
      <c r="B1754" s="8" t="s">
        <v>678</v>
      </c>
      <c r="C1754" s="9" t="s">
        <v>751</v>
      </c>
      <c r="D1754" s="8" t="s">
        <v>463</v>
      </c>
      <c r="E1754" s="8">
        <v>6110</v>
      </c>
      <c r="F1754" s="8" t="s">
        <v>490</v>
      </c>
      <c r="G1754" s="9" t="s">
        <v>679</v>
      </c>
      <c r="H1754" s="8" t="s">
        <v>680</v>
      </c>
      <c r="I1754" s="8">
        <v>2012</v>
      </c>
      <c r="J1754" s="8">
        <v>2012</v>
      </c>
      <c r="K1754" s="8" t="s">
        <v>493</v>
      </c>
      <c r="L1754" s="8">
        <v>9.4725280000000005</v>
      </c>
      <c r="M1754" s="8" t="s">
        <v>494</v>
      </c>
      <c r="N1754" s="8" t="s">
        <v>495</v>
      </c>
      <c r="O1754" s="8" t="s">
        <v>681</v>
      </c>
    </row>
    <row r="1755" spans="1:15" ht="15.5" hidden="1" x14ac:dyDescent="0.35">
      <c r="A1755" s="8" t="s">
        <v>677</v>
      </c>
      <c r="B1755" s="8" t="s">
        <v>678</v>
      </c>
      <c r="C1755" s="9" t="s">
        <v>751</v>
      </c>
      <c r="D1755" s="8" t="s">
        <v>463</v>
      </c>
      <c r="E1755" s="8">
        <v>6110</v>
      </c>
      <c r="F1755" s="8" t="s">
        <v>490</v>
      </c>
      <c r="G1755" s="9" t="s">
        <v>679</v>
      </c>
      <c r="H1755" s="8" t="s">
        <v>680</v>
      </c>
      <c r="I1755" s="8">
        <v>2013</v>
      </c>
      <c r="J1755" s="8">
        <v>2013</v>
      </c>
      <c r="K1755" s="8" t="s">
        <v>493</v>
      </c>
      <c r="L1755" s="8">
        <v>8.6969410000000007</v>
      </c>
      <c r="M1755" s="8" t="s">
        <v>494</v>
      </c>
      <c r="N1755" s="8" t="s">
        <v>495</v>
      </c>
      <c r="O1755" s="8" t="s">
        <v>681</v>
      </c>
    </row>
    <row r="1756" spans="1:15" ht="15.5" hidden="1" x14ac:dyDescent="0.35">
      <c r="A1756" s="8" t="s">
        <v>677</v>
      </c>
      <c r="B1756" s="8" t="s">
        <v>678</v>
      </c>
      <c r="C1756" s="9" t="s">
        <v>751</v>
      </c>
      <c r="D1756" s="8" t="s">
        <v>463</v>
      </c>
      <c r="E1756" s="8">
        <v>6110</v>
      </c>
      <c r="F1756" s="8" t="s">
        <v>490</v>
      </c>
      <c r="G1756" s="9" t="s">
        <v>679</v>
      </c>
      <c r="H1756" s="8" t="s">
        <v>680</v>
      </c>
      <c r="I1756" s="8">
        <v>2014</v>
      </c>
      <c r="J1756" s="8">
        <v>2014</v>
      </c>
      <c r="K1756" s="8" t="s">
        <v>493</v>
      </c>
      <c r="L1756" s="8">
        <v>8.1740309999999994</v>
      </c>
      <c r="M1756" s="8" t="s">
        <v>494</v>
      </c>
      <c r="N1756" s="8" t="s">
        <v>495</v>
      </c>
      <c r="O1756" s="8" t="s">
        <v>681</v>
      </c>
    </row>
    <row r="1757" spans="1:15" ht="15.5" hidden="1" x14ac:dyDescent="0.35">
      <c r="A1757" s="8" t="s">
        <v>677</v>
      </c>
      <c r="B1757" s="8" t="s">
        <v>678</v>
      </c>
      <c r="C1757" s="9" t="s">
        <v>751</v>
      </c>
      <c r="D1757" s="8" t="s">
        <v>463</v>
      </c>
      <c r="E1757" s="8">
        <v>6110</v>
      </c>
      <c r="F1757" s="8" t="s">
        <v>490</v>
      </c>
      <c r="G1757" s="9" t="s">
        <v>679</v>
      </c>
      <c r="H1757" s="8" t="s">
        <v>680</v>
      </c>
      <c r="I1757" s="8">
        <v>2015</v>
      </c>
      <c r="J1757" s="8">
        <v>2015</v>
      </c>
      <c r="K1757" s="8" t="s">
        <v>493</v>
      </c>
      <c r="L1757" s="8">
        <v>7.1994879999999997</v>
      </c>
      <c r="M1757" s="8" t="s">
        <v>494</v>
      </c>
      <c r="N1757" s="8" t="s">
        <v>495</v>
      </c>
      <c r="O1757" s="8" t="s">
        <v>681</v>
      </c>
    </row>
    <row r="1758" spans="1:15" ht="15.5" hidden="1" x14ac:dyDescent="0.35">
      <c r="A1758" s="8" t="s">
        <v>677</v>
      </c>
      <c r="B1758" s="8" t="s">
        <v>678</v>
      </c>
      <c r="C1758" s="9" t="s">
        <v>751</v>
      </c>
      <c r="D1758" s="8" t="s">
        <v>463</v>
      </c>
      <c r="E1758" s="8">
        <v>6110</v>
      </c>
      <c r="F1758" s="8" t="s">
        <v>490</v>
      </c>
      <c r="G1758" s="9" t="s">
        <v>679</v>
      </c>
      <c r="H1758" s="8" t="s">
        <v>680</v>
      </c>
      <c r="I1758" s="8">
        <v>2016</v>
      </c>
      <c r="J1758" s="8">
        <v>2016</v>
      </c>
      <c r="K1758" s="8" t="s">
        <v>493</v>
      </c>
      <c r="L1758" s="8">
        <v>7.7985379999999997</v>
      </c>
      <c r="M1758" s="8" t="s">
        <v>494</v>
      </c>
      <c r="N1758" s="8" t="s">
        <v>495</v>
      </c>
      <c r="O1758" s="8" t="s">
        <v>681</v>
      </c>
    </row>
    <row r="1759" spans="1:15" ht="15.5" hidden="1" x14ac:dyDescent="0.35">
      <c r="A1759" s="8" t="s">
        <v>677</v>
      </c>
      <c r="B1759" s="8" t="s">
        <v>678</v>
      </c>
      <c r="C1759" s="9" t="s">
        <v>751</v>
      </c>
      <c r="D1759" s="8" t="s">
        <v>463</v>
      </c>
      <c r="E1759" s="8">
        <v>6110</v>
      </c>
      <c r="F1759" s="8" t="s">
        <v>490</v>
      </c>
      <c r="G1759" s="9" t="s">
        <v>679</v>
      </c>
      <c r="H1759" s="8" t="s">
        <v>680</v>
      </c>
      <c r="I1759" s="8">
        <v>2017</v>
      </c>
      <c r="J1759" s="8">
        <v>2017</v>
      </c>
      <c r="K1759" s="8" t="s">
        <v>493</v>
      </c>
      <c r="L1759" s="8">
        <v>8.2940190000000005</v>
      </c>
      <c r="M1759" s="8" t="s">
        <v>494</v>
      </c>
      <c r="N1759" s="8" t="s">
        <v>495</v>
      </c>
      <c r="O1759" s="8" t="s">
        <v>681</v>
      </c>
    </row>
    <row r="1760" spans="1:15" ht="15.5" hidden="1" x14ac:dyDescent="0.35">
      <c r="A1760" s="8" t="s">
        <v>677</v>
      </c>
      <c r="B1760" s="8" t="s">
        <v>678</v>
      </c>
      <c r="C1760" s="9" t="s">
        <v>751</v>
      </c>
      <c r="D1760" s="8" t="s">
        <v>463</v>
      </c>
      <c r="E1760" s="8">
        <v>6110</v>
      </c>
      <c r="F1760" s="8" t="s">
        <v>490</v>
      </c>
      <c r="G1760" s="9" t="s">
        <v>679</v>
      </c>
      <c r="H1760" s="8" t="s">
        <v>680</v>
      </c>
      <c r="I1760" s="8">
        <v>2018</v>
      </c>
      <c r="J1760" s="8">
        <v>2018</v>
      </c>
      <c r="K1760" s="8" t="s">
        <v>493</v>
      </c>
      <c r="L1760" s="8">
        <v>9.6511779999999998</v>
      </c>
      <c r="M1760" s="8" t="s">
        <v>494</v>
      </c>
      <c r="N1760" s="8" t="s">
        <v>495</v>
      </c>
      <c r="O1760" s="8" t="s">
        <v>681</v>
      </c>
    </row>
    <row r="1761" spans="1:15" ht="15.5" hidden="1" x14ac:dyDescent="0.35">
      <c r="A1761" s="8" t="s">
        <v>677</v>
      </c>
      <c r="B1761" s="8" t="s">
        <v>678</v>
      </c>
      <c r="C1761" s="9" t="s">
        <v>662</v>
      </c>
      <c r="D1761" s="8" t="s">
        <v>327</v>
      </c>
      <c r="E1761" s="8">
        <v>6110</v>
      </c>
      <c r="F1761" s="8" t="s">
        <v>490</v>
      </c>
      <c r="G1761" s="9" t="s">
        <v>679</v>
      </c>
      <c r="H1761" s="8" t="s">
        <v>680</v>
      </c>
      <c r="I1761" s="8">
        <v>2010</v>
      </c>
      <c r="J1761" s="8">
        <v>2010</v>
      </c>
      <c r="K1761" s="8" t="s">
        <v>493</v>
      </c>
      <c r="L1761" s="8">
        <v>4799.9489659999999</v>
      </c>
      <c r="M1761" s="8" t="s">
        <v>494</v>
      </c>
      <c r="N1761" s="8" t="s">
        <v>495</v>
      </c>
      <c r="O1761" s="8" t="s">
        <v>681</v>
      </c>
    </row>
    <row r="1762" spans="1:15" ht="15.5" hidden="1" x14ac:dyDescent="0.35">
      <c r="A1762" s="8" t="s">
        <v>677</v>
      </c>
      <c r="B1762" s="8" t="s">
        <v>678</v>
      </c>
      <c r="C1762" s="9" t="s">
        <v>662</v>
      </c>
      <c r="D1762" s="8" t="s">
        <v>327</v>
      </c>
      <c r="E1762" s="8">
        <v>6110</v>
      </c>
      <c r="F1762" s="8" t="s">
        <v>490</v>
      </c>
      <c r="G1762" s="9" t="s">
        <v>679</v>
      </c>
      <c r="H1762" s="8" t="s">
        <v>680</v>
      </c>
      <c r="I1762" s="8">
        <v>2011</v>
      </c>
      <c r="J1762" s="8">
        <v>2011</v>
      </c>
      <c r="K1762" s="8" t="s">
        <v>493</v>
      </c>
      <c r="L1762" s="8">
        <v>5619.3728499999997</v>
      </c>
      <c r="M1762" s="8" t="s">
        <v>494</v>
      </c>
      <c r="N1762" s="8" t="s">
        <v>495</v>
      </c>
      <c r="O1762" s="8" t="s">
        <v>681</v>
      </c>
    </row>
    <row r="1763" spans="1:15" ht="15.5" hidden="1" x14ac:dyDescent="0.35">
      <c r="A1763" s="8" t="s">
        <v>677</v>
      </c>
      <c r="B1763" s="8" t="s">
        <v>678</v>
      </c>
      <c r="C1763" s="9" t="s">
        <v>662</v>
      </c>
      <c r="D1763" s="8" t="s">
        <v>327</v>
      </c>
      <c r="E1763" s="8">
        <v>6110</v>
      </c>
      <c r="F1763" s="8" t="s">
        <v>490</v>
      </c>
      <c r="G1763" s="9" t="s">
        <v>679</v>
      </c>
      <c r="H1763" s="8" t="s">
        <v>680</v>
      </c>
      <c r="I1763" s="8">
        <v>2012</v>
      </c>
      <c r="J1763" s="8">
        <v>2012</v>
      </c>
      <c r="K1763" s="8" t="s">
        <v>493</v>
      </c>
      <c r="L1763" s="8">
        <v>6417.6121460000004</v>
      </c>
      <c r="M1763" s="8" t="s">
        <v>494</v>
      </c>
      <c r="N1763" s="8" t="s">
        <v>495</v>
      </c>
      <c r="O1763" s="8" t="s">
        <v>681</v>
      </c>
    </row>
    <row r="1764" spans="1:15" ht="15.5" hidden="1" x14ac:dyDescent="0.35">
      <c r="A1764" s="8" t="s">
        <v>677</v>
      </c>
      <c r="B1764" s="8" t="s">
        <v>678</v>
      </c>
      <c r="C1764" s="9" t="s">
        <v>662</v>
      </c>
      <c r="D1764" s="8" t="s">
        <v>327</v>
      </c>
      <c r="E1764" s="8">
        <v>6110</v>
      </c>
      <c r="F1764" s="8" t="s">
        <v>490</v>
      </c>
      <c r="G1764" s="9" t="s">
        <v>679</v>
      </c>
      <c r="H1764" s="8" t="s">
        <v>680</v>
      </c>
      <c r="I1764" s="8">
        <v>2013</v>
      </c>
      <c r="J1764" s="8">
        <v>2013</v>
      </c>
      <c r="K1764" s="8" t="s">
        <v>493</v>
      </c>
      <c r="L1764" s="8">
        <v>6441.0772870000001</v>
      </c>
      <c r="M1764" s="8" t="s">
        <v>494</v>
      </c>
      <c r="N1764" s="8" t="s">
        <v>495</v>
      </c>
      <c r="O1764" s="8" t="s">
        <v>681</v>
      </c>
    </row>
    <row r="1765" spans="1:15" ht="15.5" hidden="1" x14ac:dyDescent="0.35">
      <c r="A1765" s="8" t="s">
        <v>677</v>
      </c>
      <c r="B1765" s="8" t="s">
        <v>678</v>
      </c>
      <c r="C1765" s="9" t="s">
        <v>662</v>
      </c>
      <c r="D1765" s="8" t="s">
        <v>327</v>
      </c>
      <c r="E1765" s="8">
        <v>6110</v>
      </c>
      <c r="F1765" s="8" t="s">
        <v>490</v>
      </c>
      <c r="G1765" s="9" t="s">
        <v>679</v>
      </c>
      <c r="H1765" s="8" t="s">
        <v>680</v>
      </c>
      <c r="I1765" s="8">
        <v>2014</v>
      </c>
      <c r="J1765" s="8">
        <v>2014</v>
      </c>
      <c r="K1765" s="8" t="s">
        <v>493</v>
      </c>
      <c r="L1765" s="8">
        <v>6950.2798140000004</v>
      </c>
      <c r="M1765" s="8" t="s">
        <v>494</v>
      </c>
      <c r="N1765" s="8" t="s">
        <v>495</v>
      </c>
      <c r="O1765" s="8" t="s">
        <v>681</v>
      </c>
    </row>
    <row r="1766" spans="1:15" ht="15.5" hidden="1" x14ac:dyDescent="0.35">
      <c r="A1766" s="8" t="s">
        <v>677</v>
      </c>
      <c r="B1766" s="8" t="s">
        <v>678</v>
      </c>
      <c r="C1766" s="9" t="s">
        <v>662</v>
      </c>
      <c r="D1766" s="8" t="s">
        <v>327</v>
      </c>
      <c r="E1766" s="8">
        <v>6110</v>
      </c>
      <c r="F1766" s="8" t="s">
        <v>490</v>
      </c>
      <c r="G1766" s="9" t="s">
        <v>679</v>
      </c>
      <c r="H1766" s="8" t="s">
        <v>680</v>
      </c>
      <c r="I1766" s="8">
        <v>2015</v>
      </c>
      <c r="J1766" s="8">
        <v>2015</v>
      </c>
      <c r="K1766" s="8" t="s">
        <v>493</v>
      </c>
      <c r="L1766" s="8">
        <v>5962.142707</v>
      </c>
      <c r="M1766" s="8" t="s">
        <v>494</v>
      </c>
      <c r="N1766" s="8" t="s">
        <v>495</v>
      </c>
      <c r="O1766" s="8" t="s">
        <v>681</v>
      </c>
    </row>
    <row r="1767" spans="1:15" ht="15.5" hidden="1" x14ac:dyDescent="0.35">
      <c r="A1767" s="8" t="s">
        <v>677</v>
      </c>
      <c r="B1767" s="8" t="s">
        <v>678</v>
      </c>
      <c r="C1767" s="9" t="s">
        <v>662</v>
      </c>
      <c r="D1767" s="8" t="s">
        <v>327</v>
      </c>
      <c r="E1767" s="8">
        <v>6110</v>
      </c>
      <c r="F1767" s="8" t="s">
        <v>490</v>
      </c>
      <c r="G1767" s="9" t="s">
        <v>679</v>
      </c>
      <c r="H1767" s="8" t="s">
        <v>680</v>
      </c>
      <c r="I1767" s="8">
        <v>2016</v>
      </c>
      <c r="J1767" s="8">
        <v>2016</v>
      </c>
      <c r="K1767" s="8" t="s">
        <v>493</v>
      </c>
      <c r="L1767" s="8">
        <v>5943.1971640000002</v>
      </c>
      <c r="M1767" s="8" t="s">
        <v>494</v>
      </c>
      <c r="N1767" s="8" t="s">
        <v>495</v>
      </c>
      <c r="O1767" s="8" t="s">
        <v>681</v>
      </c>
    </row>
    <row r="1768" spans="1:15" ht="15.5" hidden="1" x14ac:dyDescent="0.35">
      <c r="A1768" s="8" t="s">
        <v>677</v>
      </c>
      <c r="B1768" s="8" t="s">
        <v>678</v>
      </c>
      <c r="C1768" s="9" t="s">
        <v>662</v>
      </c>
      <c r="D1768" s="8" t="s">
        <v>327</v>
      </c>
      <c r="E1768" s="8">
        <v>6110</v>
      </c>
      <c r="F1768" s="8" t="s">
        <v>490</v>
      </c>
      <c r="G1768" s="9" t="s">
        <v>679</v>
      </c>
      <c r="H1768" s="8" t="s">
        <v>680</v>
      </c>
      <c r="I1768" s="8">
        <v>2017</v>
      </c>
      <c r="J1768" s="8">
        <v>2017</v>
      </c>
      <c r="K1768" s="8" t="s">
        <v>493</v>
      </c>
      <c r="L1768" s="8">
        <v>6767.3179730000002</v>
      </c>
      <c r="M1768" s="8" t="s">
        <v>494</v>
      </c>
      <c r="N1768" s="8" t="s">
        <v>495</v>
      </c>
      <c r="O1768" s="8" t="s">
        <v>681</v>
      </c>
    </row>
    <row r="1769" spans="1:15" ht="15.5" hidden="1" x14ac:dyDescent="0.35">
      <c r="A1769" s="8" t="s">
        <v>677</v>
      </c>
      <c r="B1769" s="8" t="s">
        <v>678</v>
      </c>
      <c r="C1769" s="9" t="s">
        <v>662</v>
      </c>
      <c r="D1769" s="8" t="s">
        <v>327</v>
      </c>
      <c r="E1769" s="8">
        <v>6110</v>
      </c>
      <c r="F1769" s="8" t="s">
        <v>490</v>
      </c>
      <c r="G1769" s="9" t="s">
        <v>679</v>
      </c>
      <c r="H1769" s="8" t="s">
        <v>680</v>
      </c>
      <c r="I1769" s="8">
        <v>2018</v>
      </c>
      <c r="J1769" s="8">
        <v>2018</v>
      </c>
      <c r="K1769" s="8" t="s">
        <v>493</v>
      </c>
      <c r="L1769" s="8">
        <v>6525.7024680000004</v>
      </c>
      <c r="M1769" s="8" t="s">
        <v>494</v>
      </c>
      <c r="N1769" s="8" t="s">
        <v>495</v>
      </c>
      <c r="O1769" s="8" t="s">
        <v>681</v>
      </c>
    </row>
    <row r="1770" spans="1:15" ht="15.5" hidden="1" x14ac:dyDescent="0.35">
      <c r="A1770" s="8" t="s">
        <v>677</v>
      </c>
      <c r="B1770" s="8" t="s">
        <v>678</v>
      </c>
      <c r="C1770" s="9" t="s">
        <v>663</v>
      </c>
      <c r="D1770" s="8" t="s">
        <v>329</v>
      </c>
      <c r="E1770" s="8">
        <v>6110</v>
      </c>
      <c r="F1770" s="8" t="s">
        <v>490</v>
      </c>
      <c r="G1770" s="9" t="s">
        <v>679</v>
      </c>
      <c r="H1770" s="8" t="s">
        <v>680</v>
      </c>
      <c r="I1770" s="8">
        <v>2010</v>
      </c>
      <c r="J1770" s="8">
        <v>2010</v>
      </c>
      <c r="K1770" s="8" t="s">
        <v>493</v>
      </c>
      <c r="L1770" s="8">
        <v>10129.61852</v>
      </c>
      <c r="M1770" s="8" t="s">
        <v>494</v>
      </c>
      <c r="N1770" s="8" t="s">
        <v>495</v>
      </c>
      <c r="O1770" s="8" t="s">
        <v>681</v>
      </c>
    </row>
    <row r="1771" spans="1:15" ht="15.5" hidden="1" x14ac:dyDescent="0.35">
      <c r="A1771" s="8" t="s">
        <v>677</v>
      </c>
      <c r="B1771" s="8" t="s">
        <v>678</v>
      </c>
      <c r="C1771" s="9" t="s">
        <v>663</v>
      </c>
      <c r="D1771" s="8" t="s">
        <v>329</v>
      </c>
      <c r="E1771" s="8">
        <v>6110</v>
      </c>
      <c r="F1771" s="8" t="s">
        <v>490</v>
      </c>
      <c r="G1771" s="9" t="s">
        <v>679</v>
      </c>
      <c r="H1771" s="8" t="s">
        <v>680</v>
      </c>
      <c r="I1771" s="8">
        <v>2011</v>
      </c>
      <c r="J1771" s="8">
        <v>2011</v>
      </c>
      <c r="K1771" s="8" t="s">
        <v>493</v>
      </c>
      <c r="L1771" s="8">
        <v>13373.600211999999</v>
      </c>
      <c r="M1771" s="8" t="s">
        <v>494</v>
      </c>
      <c r="N1771" s="8" t="s">
        <v>495</v>
      </c>
      <c r="O1771" s="8" t="s">
        <v>681</v>
      </c>
    </row>
    <row r="1772" spans="1:15" ht="15.5" hidden="1" x14ac:dyDescent="0.35">
      <c r="A1772" s="8" t="s">
        <v>677</v>
      </c>
      <c r="B1772" s="8" t="s">
        <v>678</v>
      </c>
      <c r="C1772" s="9" t="s">
        <v>663</v>
      </c>
      <c r="D1772" s="8" t="s">
        <v>329</v>
      </c>
      <c r="E1772" s="8">
        <v>6110</v>
      </c>
      <c r="F1772" s="8" t="s">
        <v>490</v>
      </c>
      <c r="G1772" s="9" t="s">
        <v>679</v>
      </c>
      <c r="H1772" s="8" t="s">
        <v>680</v>
      </c>
      <c r="I1772" s="8">
        <v>2012</v>
      </c>
      <c r="J1772" s="8">
        <v>2012</v>
      </c>
      <c r="K1772" s="8" t="s">
        <v>493</v>
      </c>
      <c r="L1772" s="8">
        <v>13738.530472</v>
      </c>
      <c r="M1772" s="8" t="s">
        <v>494</v>
      </c>
      <c r="N1772" s="8" t="s">
        <v>495</v>
      </c>
      <c r="O1772" s="8" t="s">
        <v>681</v>
      </c>
    </row>
    <row r="1773" spans="1:15" ht="15.5" hidden="1" x14ac:dyDescent="0.35">
      <c r="A1773" s="8" t="s">
        <v>677</v>
      </c>
      <c r="B1773" s="8" t="s">
        <v>678</v>
      </c>
      <c r="C1773" s="9" t="s">
        <v>663</v>
      </c>
      <c r="D1773" s="8" t="s">
        <v>329</v>
      </c>
      <c r="E1773" s="8">
        <v>6110</v>
      </c>
      <c r="F1773" s="8" t="s">
        <v>490</v>
      </c>
      <c r="G1773" s="9" t="s">
        <v>679</v>
      </c>
      <c r="H1773" s="8" t="s">
        <v>680</v>
      </c>
      <c r="I1773" s="8">
        <v>2013</v>
      </c>
      <c r="J1773" s="8">
        <v>2013</v>
      </c>
      <c r="K1773" s="8" t="s">
        <v>493</v>
      </c>
      <c r="L1773" s="8">
        <v>16106.343049999999</v>
      </c>
      <c r="M1773" s="8" t="s">
        <v>494</v>
      </c>
      <c r="N1773" s="8" t="s">
        <v>495</v>
      </c>
      <c r="O1773" s="8" t="s">
        <v>681</v>
      </c>
    </row>
    <row r="1774" spans="1:15" ht="15.5" hidden="1" x14ac:dyDescent="0.35">
      <c r="A1774" s="8" t="s">
        <v>677</v>
      </c>
      <c r="B1774" s="8" t="s">
        <v>678</v>
      </c>
      <c r="C1774" s="9" t="s">
        <v>663</v>
      </c>
      <c r="D1774" s="8" t="s">
        <v>329</v>
      </c>
      <c r="E1774" s="8">
        <v>6110</v>
      </c>
      <c r="F1774" s="8" t="s">
        <v>490</v>
      </c>
      <c r="G1774" s="9" t="s">
        <v>679</v>
      </c>
      <c r="H1774" s="8" t="s">
        <v>680</v>
      </c>
      <c r="I1774" s="8">
        <v>2014</v>
      </c>
      <c r="J1774" s="8">
        <v>2014</v>
      </c>
      <c r="K1774" s="8" t="s">
        <v>493</v>
      </c>
      <c r="L1774" s="8">
        <v>13556.794583999999</v>
      </c>
      <c r="M1774" s="8" t="s">
        <v>494</v>
      </c>
      <c r="N1774" s="8" t="s">
        <v>495</v>
      </c>
      <c r="O1774" s="8" t="s">
        <v>681</v>
      </c>
    </row>
    <row r="1775" spans="1:15" ht="15.5" hidden="1" x14ac:dyDescent="0.35">
      <c r="A1775" s="8" t="s">
        <v>677</v>
      </c>
      <c r="B1775" s="8" t="s">
        <v>678</v>
      </c>
      <c r="C1775" s="9" t="s">
        <v>663</v>
      </c>
      <c r="D1775" s="8" t="s">
        <v>329</v>
      </c>
      <c r="E1775" s="8">
        <v>6110</v>
      </c>
      <c r="F1775" s="8" t="s">
        <v>490</v>
      </c>
      <c r="G1775" s="9" t="s">
        <v>679</v>
      </c>
      <c r="H1775" s="8" t="s">
        <v>680</v>
      </c>
      <c r="I1775" s="8">
        <v>2015</v>
      </c>
      <c r="J1775" s="8">
        <v>2015</v>
      </c>
      <c r="K1775" s="8" t="s">
        <v>493</v>
      </c>
      <c r="L1775" s="8">
        <v>10977.766895999999</v>
      </c>
      <c r="M1775" s="8" t="s">
        <v>494</v>
      </c>
      <c r="N1775" s="8" t="s">
        <v>495</v>
      </c>
      <c r="O1775" s="8" t="s">
        <v>681</v>
      </c>
    </row>
    <row r="1776" spans="1:15" ht="15.5" hidden="1" x14ac:dyDescent="0.35">
      <c r="A1776" s="8" t="s">
        <v>677</v>
      </c>
      <c r="B1776" s="8" t="s">
        <v>678</v>
      </c>
      <c r="C1776" s="9" t="s">
        <v>663</v>
      </c>
      <c r="D1776" s="8" t="s">
        <v>329</v>
      </c>
      <c r="E1776" s="8">
        <v>6110</v>
      </c>
      <c r="F1776" s="8" t="s">
        <v>490</v>
      </c>
      <c r="G1776" s="9" t="s">
        <v>679</v>
      </c>
      <c r="H1776" s="8" t="s">
        <v>680</v>
      </c>
      <c r="I1776" s="8">
        <v>2016</v>
      </c>
      <c r="J1776" s="8">
        <v>2016</v>
      </c>
      <c r="K1776" s="8" t="s">
        <v>493</v>
      </c>
      <c r="L1776" s="8">
        <v>10946.629977000001</v>
      </c>
      <c r="M1776" s="8" t="s">
        <v>494</v>
      </c>
      <c r="N1776" s="8" t="s">
        <v>495</v>
      </c>
      <c r="O1776" s="8" t="s">
        <v>681</v>
      </c>
    </row>
    <row r="1777" spans="1:15" ht="15.5" hidden="1" x14ac:dyDescent="0.35">
      <c r="A1777" s="8" t="s">
        <v>677</v>
      </c>
      <c r="B1777" s="8" t="s">
        <v>678</v>
      </c>
      <c r="C1777" s="9" t="s">
        <v>663</v>
      </c>
      <c r="D1777" s="8" t="s">
        <v>329</v>
      </c>
      <c r="E1777" s="8">
        <v>6110</v>
      </c>
      <c r="F1777" s="8" t="s">
        <v>490</v>
      </c>
      <c r="G1777" s="9" t="s">
        <v>679</v>
      </c>
      <c r="H1777" s="8" t="s">
        <v>680</v>
      </c>
      <c r="I1777" s="8">
        <v>2017</v>
      </c>
      <c r="J1777" s="8">
        <v>2017</v>
      </c>
      <c r="K1777" s="8" t="s">
        <v>493</v>
      </c>
      <c r="L1777" s="8">
        <v>11428.112165</v>
      </c>
      <c r="M1777" s="8" t="s">
        <v>494</v>
      </c>
      <c r="N1777" s="8" t="s">
        <v>495</v>
      </c>
      <c r="O1777" s="8" t="s">
        <v>681</v>
      </c>
    </row>
    <row r="1778" spans="1:15" ht="15.5" hidden="1" x14ac:dyDescent="0.35">
      <c r="A1778" s="8" t="s">
        <v>677</v>
      </c>
      <c r="B1778" s="8" t="s">
        <v>678</v>
      </c>
      <c r="C1778" s="9" t="s">
        <v>663</v>
      </c>
      <c r="D1778" s="8" t="s">
        <v>329</v>
      </c>
      <c r="E1778" s="8">
        <v>6110</v>
      </c>
      <c r="F1778" s="8" t="s">
        <v>490</v>
      </c>
      <c r="G1778" s="9" t="s">
        <v>679</v>
      </c>
      <c r="H1778" s="8" t="s">
        <v>680</v>
      </c>
      <c r="I1778" s="8">
        <v>2018</v>
      </c>
      <c r="J1778" s="8">
        <v>2018</v>
      </c>
      <c r="K1778" s="8" t="s">
        <v>493</v>
      </c>
      <c r="L1778" s="8">
        <v>13262.884935</v>
      </c>
      <c r="M1778" s="8" t="s">
        <v>494</v>
      </c>
      <c r="N1778" s="8" t="s">
        <v>495</v>
      </c>
      <c r="O1778" s="8" t="s">
        <v>681</v>
      </c>
    </row>
    <row r="1779" spans="1:15" ht="15.5" hidden="1" x14ac:dyDescent="0.35">
      <c r="A1779" s="8" t="s">
        <v>677</v>
      </c>
      <c r="B1779" s="8" t="s">
        <v>678</v>
      </c>
      <c r="C1779" s="9" t="s">
        <v>664</v>
      </c>
      <c r="D1779" s="8" t="s">
        <v>331</v>
      </c>
      <c r="E1779" s="8">
        <v>6110</v>
      </c>
      <c r="F1779" s="8" t="s">
        <v>490</v>
      </c>
      <c r="G1779" s="9" t="s">
        <v>679</v>
      </c>
      <c r="H1779" s="8" t="s">
        <v>680</v>
      </c>
      <c r="I1779" s="8">
        <v>2010</v>
      </c>
      <c r="J1779" s="8">
        <v>2010</v>
      </c>
      <c r="K1779" s="8" t="s">
        <v>493</v>
      </c>
      <c r="L1779" s="8">
        <v>2212.2947559999998</v>
      </c>
      <c r="M1779" s="8" t="s">
        <v>494</v>
      </c>
      <c r="N1779" s="8" t="s">
        <v>495</v>
      </c>
      <c r="O1779" s="8" t="s">
        <v>681</v>
      </c>
    </row>
    <row r="1780" spans="1:15" ht="15.5" hidden="1" x14ac:dyDescent="0.35">
      <c r="A1780" s="8" t="s">
        <v>677</v>
      </c>
      <c r="B1780" s="8" t="s">
        <v>678</v>
      </c>
      <c r="C1780" s="9" t="s">
        <v>664</v>
      </c>
      <c r="D1780" s="8" t="s">
        <v>331</v>
      </c>
      <c r="E1780" s="8">
        <v>6110</v>
      </c>
      <c r="F1780" s="8" t="s">
        <v>490</v>
      </c>
      <c r="G1780" s="9" t="s">
        <v>679</v>
      </c>
      <c r="H1780" s="8" t="s">
        <v>680</v>
      </c>
      <c r="I1780" s="8">
        <v>2011</v>
      </c>
      <c r="J1780" s="8">
        <v>2011</v>
      </c>
      <c r="K1780" s="8" t="s">
        <v>493</v>
      </c>
      <c r="L1780" s="8">
        <v>2356.2026310000001</v>
      </c>
      <c r="M1780" s="8" t="s">
        <v>494</v>
      </c>
      <c r="N1780" s="8" t="s">
        <v>495</v>
      </c>
      <c r="O1780" s="8" t="s">
        <v>681</v>
      </c>
    </row>
    <row r="1781" spans="1:15" ht="15.5" hidden="1" x14ac:dyDescent="0.35">
      <c r="A1781" s="8" t="s">
        <v>677</v>
      </c>
      <c r="B1781" s="8" t="s">
        <v>678</v>
      </c>
      <c r="C1781" s="9" t="s">
        <v>664</v>
      </c>
      <c r="D1781" s="8" t="s">
        <v>331</v>
      </c>
      <c r="E1781" s="8">
        <v>6110</v>
      </c>
      <c r="F1781" s="8" t="s">
        <v>490</v>
      </c>
      <c r="G1781" s="9" t="s">
        <v>679</v>
      </c>
      <c r="H1781" s="8" t="s">
        <v>680</v>
      </c>
      <c r="I1781" s="8">
        <v>2012</v>
      </c>
      <c r="J1781" s="8">
        <v>2012</v>
      </c>
      <c r="K1781" s="8" t="s">
        <v>493</v>
      </c>
      <c r="L1781" s="8">
        <v>2393.2126549999998</v>
      </c>
      <c r="M1781" s="8" t="s">
        <v>494</v>
      </c>
      <c r="N1781" s="8" t="s">
        <v>495</v>
      </c>
      <c r="O1781" s="8" t="s">
        <v>681</v>
      </c>
    </row>
    <row r="1782" spans="1:15" ht="15.5" hidden="1" x14ac:dyDescent="0.35">
      <c r="A1782" s="8" t="s">
        <v>677</v>
      </c>
      <c r="B1782" s="8" t="s">
        <v>678</v>
      </c>
      <c r="C1782" s="9" t="s">
        <v>664</v>
      </c>
      <c r="D1782" s="8" t="s">
        <v>331</v>
      </c>
      <c r="E1782" s="8">
        <v>6110</v>
      </c>
      <c r="F1782" s="8" t="s">
        <v>490</v>
      </c>
      <c r="G1782" s="9" t="s">
        <v>679</v>
      </c>
      <c r="H1782" s="8" t="s">
        <v>680</v>
      </c>
      <c r="I1782" s="8">
        <v>2013</v>
      </c>
      <c r="J1782" s="8">
        <v>2013</v>
      </c>
      <c r="K1782" s="8" t="s">
        <v>493</v>
      </c>
      <c r="L1782" s="8">
        <v>2511.3866859999998</v>
      </c>
      <c r="M1782" s="8" t="s">
        <v>494</v>
      </c>
      <c r="N1782" s="8" t="s">
        <v>495</v>
      </c>
      <c r="O1782" s="8" t="s">
        <v>681</v>
      </c>
    </row>
    <row r="1783" spans="1:15" ht="15.5" hidden="1" x14ac:dyDescent="0.35">
      <c r="A1783" s="8" t="s">
        <v>677</v>
      </c>
      <c r="B1783" s="8" t="s">
        <v>678</v>
      </c>
      <c r="C1783" s="9" t="s">
        <v>664</v>
      </c>
      <c r="D1783" s="8" t="s">
        <v>331</v>
      </c>
      <c r="E1783" s="8">
        <v>6110</v>
      </c>
      <c r="F1783" s="8" t="s">
        <v>490</v>
      </c>
      <c r="G1783" s="9" t="s">
        <v>679</v>
      </c>
      <c r="H1783" s="8" t="s">
        <v>680</v>
      </c>
      <c r="I1783" s="8">
        <v>2014</v>
      </c>
      <c r="J1783" s="8">
        <v>2014</v>
      </c>
      <c r="K1783" s="8" t="s">
        <v>493</v>
      </c>
      <c r="L1783" s="8">
        <v>2578.1443319999998</v>
      </c>
      <c r="M1783" s="8" t="s">
        <v>494</v>
      </c>
      <c r="N1783" s="8" t="s">
        <v>495</v>
      </c>
      <c r="O1783" s="8" t="s">
        <v>681</v>
      </c>
    </row>
    <row r="1784" spans="1:15" ht="15.5" hidden="1" x14ac:dyDescent="0.35">
      <c r="A1784" s="8" t="s">
        <v>677</v>
      </c>
      <c r="B1784" s="8" t="s">
        <v>678</v>
      </c>
      <c r="C1784" s="9" t="s">
        <v>664</v>
      </c>
      <c r="D1784" s="8" t="s">
        <v>331</v>
      </c>
      <c r="E1784" s="8">
        <v>6110</v>
      </c>
      <c r="F1784" s="8" t="s">
        <v>490</v>
      </c>
      <c r="G1784" s="9" t="s">
        <v>679</v>
      </c>
      <c r="H1784" s="8" t="s">
        <v>680</v>
      </c>
      <c r="I1784" s="8">
        <v>2015</v>
      </c>
      <c r="J1784" s="8">
        <v>2015</v>
      </c>
      <c r="K1784" s="8" t="s">
        <v>493</v>
      </c>
      <c r="L1784" s="8">
        <v>2653.8728369999999</v>
      </c>
      <c r="M1784" s="8" t="s">
        <v>494</v>
      </c>
      <c r="N1784" s="8" t="s">
        <v>495</v>
      </c>
      <c r="O1784" s="8" t="s">
        <v>681</v>
      </c>
    </row>
    <row r="1785" spans="1:15" ht="15.5" hidden="1" x14ac:dyDescent="0.35">
      <c r="A1785" s="8" t="s">
        <v>677</v>
      </c>
      <c r="B1785" s="8" t="s">
        <v>678</v>
      </c>
      <c r="C1785" s="9" t="s">
        <v>664</v>
      </c>
      <c r="D1785" s="8" t="s">
        <v>331</v>
      </c>
      <c r="E1785" s="8">
        <v>6110</v>
      </c>
      <c r="F1785" s="8" t="s">
        <v>490</v>
      </c>
      <c r="G1785" s="9" t="s">
        <v>679</v>
      </c>
      <c r="H1785" s="8" t="s">
        <v>680</v>
      </c>
      <c r="I1785" s="8">
        <v>2016</v>
      </c>
      <c r="J1785" s="8">
        <v>2016</v>
      </c>
      <c r="K1785" s="8" t="s">
        <v>493</v>
      </c>
      <c r="L1785" s="8">
        <v>2770.8160720000001</v>
      </c>
      <c r="M1785" s="8" t="s">
        <v>494</v>
      </c>
      <c r="N1785" s="8" t="s">
        <v>495</v>
      </c>
      <c r="O1785" s="8" t="s">
        <v>681</v>
      </c>
    </row>
    <row r="1786" spans="1:15" ht="15.5" hidden="1" x14ac:dyDescent="0.35">
      <c r="A1786" s="8" t="s">
        <v>677</v>
      </c>
      <c r="B1786" s="8" t="s">
        <v>678</v>
      </c>
      <c r="C1786" s="9" t="s">
        <v>664</v>
      </c>
      <c r="D1786" s="8" t="s">
        <v>331</v>
      </c>
      <c r="E1786" s="8">
        <v>6110</v>
      </c>
      <c r="F1786" s="8" t="s">
        <v>490</v>
      </c>
      <c r="G1786" s="9" t="s">
        <v>679</v>
      </c>
      <c r="H1786" s="8" t="s">
        <v>680</v>
      </c>
      <c r="I1786" s="8">
        <v>2017</v>
      </c>
      <c r="J1786" s="8">
        <v>2017</v>
      </c>
      <c r="K1786" s="8" t="s">
        <v>493</v>
      </c>
      <c r="L1786" s="8">
        <v>2971.227394</v>
      </c>
      <c r="M1786" s="8" t="s">
        <v>494</v>
      </c>
      <c r="N1786" s="8" t="s">
        <v>495</v>
      </c>
      <c r="O1786" s="8" t="s">
        <v>681</v>
      </c>
    </row>
    <row r="1787" spans="1:15" ht="15.5" hidden="1" x14ac:dyDescent="0.35">
      <c r="A1787" s="8" t="s">
        <v>677</v>
      </c>
      <c r="B1787" s="8" t="s">
        <v>678</v>
      </c>
      <c r="C1787" s="9" t="s">
        <v>664</v>
      </c>
      <c r="D1787" s="8" t="s">
        <v>331</v>
      </c>
      <c r="E1787" s="8">
        <v>6110</v>
      </c>
      <c r="F1787" s="8" t="s">
        <v>490</v>
      </c>
      <c r="G1787" s="9" t="s">
        <v>679</v>
      </c>
      <c r="H1787" s="8" t="s">
        <v>680</v>
      </c>
      <c r="I1787" s="8">
        <v>2018</v>
      </c>
      <c r="J1787" s="8">
        <v>2018</v>
      </c>
      <c r="K1787" s="8" t="s">
        <v>493</v>
      </c>
      <c r="L1787" s="8">
        <v>3060.1018119999999</v>
      </c>
      <c r="M1787" s="8" t="s">
        <v>494</v>
      </c>
      <c r="N1787" s="8" t="s">
        <v>495</v>
      </c>
      <c r="O1787" s="8" t="s">
        <v>681</v>
      </c>
    </row>
    <row r="1788" spans="1:15" ht="15.5" hidden="1" x14ac:dyDescent="0.35">
      <c r="A1788" s="8" t="s">
        <v>677</v>
      </c>
      <c r="B1788" s="8" t="s">
        <v>678</v>
      </c>
      <c r="C1788" s="9" t="s">
        <v>665</v>
      </c>
      <c r="D1788" s="8" t="s">
        <v>333</v>
      </c>
      <c r="E1788" s="8">
        <v>6110</v>
      </c>
      <c r="F1788" s="8" t="s">
        <v>490</v>
      </c>
      <c r="G1788" s="9" t="s">
        <v>679</v>
      </c>
      <c r="H1788" s="8" t="s">
        <v>680</v>
      </c>
      <c r="I1788" s="8">
        <v>2010</v>
      </c>
      <c r="J1788" s="8">
        <v>2010</v>
      </c>
      <c r="K1788" s="8" t="s">
        <v>493</v>
      </c>
      <c r="L1788" s="8">
        <v>15388.315570000001</v>
      </c>
      <c r="M1788" s="8" t="s">
        <v>494</v>
      </c>
      <c r="N1788" s="8" t="s">
        <v>495</v>
      </c>
      <c r="O1788" s="8" t="s">
        <v>681</v>
      </c>
    </row>
    <row r="1789" spans="1:15" ht="15.5" hidden="1" x14ac:dyDescent="0.35">
      <c r="A1789" s="8" t="s">
        <v>677</v>
      </c>
      <c r="B1789" s="8" t="s">
        <v>678</v>
      </c>
      <c r="C1789" s="9" t="s">
        <v>665</v>
      </c>
      <c r="D1789" s="8" t="s">
        <v>333</v>
      </c>
      <c r="E1789" s="8">
        <v>6110</v>
      </c>
      <c r="F1789" s="8" t="s">
        <v>490</v>
      </c>
      <c r="G1789" s="9" t="s">
        <v>679</v>
      </c>
      <c r="H1789" s="8" t="s">
        <v>680</v>
      </c>
      <c r="I1789" s="8">
        <v>2011</v>
      </c>
      <c r="J1789" s="8">
        <v>2011</v>
      </c>
      <c r="K1789" s="8" t="s">
        <v>493</v>
      </c>
      <c r="L1789" s="8">
        <v>17028.208043999999</v>
      </c>
      <c r="M1789" s="8" t="s">
        <v>494</v>
      </c>
      <c r="N1789" s="8" t="s">
        <v>495</v>
      </c>
      <c r="O1789" s="8" t="s">
        <v>681</v>
      </c>
    </row>
    <row r="1790" spans="1:15" ht="15.5" hidden="1" x14ac:dyDescent="0.35">
      <c r="A1790" s="8" t="s">
        <v>677</v>
      </c>
      <c r="B1790" s="8" t="s">
        <v>678</v>
      </c>
      <c r="C1790" s="9" t="s">
        <v>665</v>
      </c>
      <c r="D1790" s="8" t="s">
        <v>333</v>
      </c>
      <c r="E1790" s="8">
        <v>6110</v>
      </c>
      <c r="F1790" s="8" t="s">
        <v>490</v>
      </c>
      <c r="G1790" s="9" t="s">
        <v>679</v>
      </c>
      <c r="H1790" s="8" t="s">
        <v>680</v>
      </c>
      <c r="I1790" s="8">
        <v>2012</v>
      </c>
      <c r="J1790" s="8">
        <v>2012</v>
      </c>
      <c r="K1790" s="8" t="s">
        <v>493</v>
      </c>
      <c r="L1790" s="8">
        <v>17853.335059000001</v>
      </c>
      <c r="M1790" s="8" t="s">
        <v>494</v>
      </c>
      <c r="N1790" s="8" t="s">
        <v>495</v>
      </c>
      <c r="O1790" s="8" t="s">
        <v>681</v>
      </c>
    </row>
    <row r="1791" spans="1:15" ht="15.5" hidden="1" x14ac:dyDescent="0.35">
      <c r="A1791" s="8" t="s">
        <v>677</v>
      </c>
      <c r="B1791" s="8" t="s">
        <v>678</v>
      </c>
      <c r="C1791" s="9" t="s">
        <v>665</v>
      </c>
      <c r="D1791" s="8" t="s">
        <v>333</v>
      </c>
      <c r="E1791" s="8">
        <v>6110</v>
      </c>
      <c r="F1791" s="8" t="s">
        <v>490</v>
      </c>
      <c r="G1791" s="9" t="s">
        <v>679</v>
      </c>
      <c r="H1791" s="8" t="s">
        <v>680</v>
      </c>
      <c r="I1791" s="8">
        <v>2013</v>
      </c>
      <c r="J1791" s="8">
        <v>2013</v>
      </c>
      <c r="K1791" s="8" t="s">
        <v>493</v>
      </c>
      <c r="L1791" s="8">
        <v>18727.119381</v>
      </c>
      <c r="M1791" s="8" t="s">
        <v>494</v>
      </c>
      <c r="N1791" s="8" t="s">
        <v>495</v>
      </c>
      <c r="O1791" s="8" t="s">
        <v>681</v>
      </c>
    </row>
    <row r="1792" spans="1:15" ht="15.5" hidden="1" x14ac:dyDescent="0.35">
      <c r="A1792" s="8" t="s">
        <v>677</v>
      </c>
      <c r="B1792" s="8" t="s">
        <v>678</v>
      </c>
      <c r="C1792" s="9" t="s">
        <v>665</v>
      </c>
      <c r="D1792" s="8" t="s">
        <v>333</v>
      </c>
      <c r="E1792" s="8">
        <v>6110</v>
      </c>
      <c r="F1792" s="8" t="s">
        <v>490</v>
      </c>
      <c r="G1792" s="9" t="s">
        <v>679</v>
      </c>
      <c r="H1792" s="8" t="s">
        <v>680</v>
      </c>
      <c r="I1792" s="8">
        <v>2014</v>
      </c>
      <c r="J1792" s="8">
        <v>2014</v>
      </c>
      <c r="K1792" s="8" t="s">
        <v>493</v>
      </c>
      <c r="L1792" s="8">
        <v>20435.074169</v>
      </c>
      <c r="M1792" s="8" t="s">
        <v>494</v>
      </c>
      <c r="N1792" s="8" t="s">
        <v>495</v>
      </c>
      <c r="O1792" s="8" t="s">
        <v>681</v>
      </c>
    </row>
    <row r="1793" spans="1:15" ht="15.5" hidden="1" x14ac:dyDescent="0.35">
      <c r="A1793" s="8" t="s">
        <v>677</v>
      </c>
      <c r="B1793" s="8" t="s">
        <v>678</v>
      </c>
      <c r="C1793" s="9" t="s">
        <v>665</v>
      </c>
      <c r="D1793" s="8" t="s">
        <v>333</v>
      </c>
      <c r="E1793" s="8">
        <v>6110</v>
      </c>
      <c r="F1793" s="8" t="s">
        <v>490</v>
      </c>
      <c r="G1793" s="9" t="s">
        <v>679</v>
      </c>
      <c r="H1793" s="8" t="s">
        <v>680</v>
      </c>
      <c r="I1793" s="8">
        <v>2015</v>
      </c>
      <c r="J1793" s="8">
        <v>2015</v>
      </c>
      <c r="K1793" s="8" t="s">
        <v>493</v>
      </c>
      <c r="L1793" s="8">
        <v>18200.415989000001</v>
      </c>
      <c r="M1793" s="8" t="s">
        <v>494</v>
      </c>
      <c r="N1793" s="8" t="s">
        <v>495</v>
      </c>
      <c r="O1793" s="8" t="s">
        <v>681</v>
      </c>
    </row>
    <row r="1794" spans="1:15" ht="15.5" hidden="1" x14ac:dyDescent="0.35">
      <c r="A1794" s="8" t="s">
        <v>677</v>
      </c>
      <c r="B1794" s="8" t="s">
        <v>678</v>
      </c>
      <c r="C1794" s="9" t="s">
        <v>665</v>
      </c>
      <c r="D1794" s="8" t="s">
        <v>333</v>
      </c>
      <c r="E1794" s="8">
        <v>6110</v>
      </c>
      <c r="F1794" s="8" t="s">
        <v>490</v>
      </c>
      <c r="G1794" s="9" t="s">
        <v>679</v>
      </c>
      <c r="H1794" s="8" t="s">
        <v>680</v>
      </c>
      <c r="I1794" s="8">
        <v>2016</v>
      </c>
      <c r="J1794" s="8">
        <v>2016</v>
      </c>
      <c r="K1794" s="8" t="s">
        <v>493</v>
      </c>
      <c r="L1794" s="8">
        <v>16288.737010000001</v>
      </c>
      <c r="M1794" s="8" t="s">
        <v>494</v>
      </c>
      <c r="N1794" s="8" t="s">
        <v>495</v>
      </c>
      <c r="O1794" s="8" t="s">
        <v>681</v>
      </c>
    </row>
    <row r="1795" spans="1:15" ht="15.5" hidden="1" x14ac:dyDescent="0.35">
      <c r="A1795" s="8" t="s">
        <v>677</v>
      </c>
      <c r="B1795" s="8" t="s">
        <v>678</v>
      </c>
      <c r="C1795" s="9" t="s">
        <v>665</v>
      </c>
      <c r="D1795" s="8" t="s">
        <v>333</v>
      </c>
      <c r="E1795" s="8">
        <v>6110</v>
      </c>
      <c r="F1795" s="8" t="s">
        <v>490</v>
      </c>
      <c r="G1795" s="9" t="s">
        <v>679</v>
      </c>
      <c r="H1795" s="8" t="s">
        <v>680</v>
      </c>
      <c r="I1795" s="8">
        <v>2017</v>
      </c>
      <c r="J1795" s="8">
        <v>2017</v>
      </c>
      <c r="K1795" s="8" t="s">
        <v>493</v>
      </c>
      <c r="L1795" s="8">
        <v>17431.087145000001</v>
      </c>
      <c r="M1795" s="8" t="s">
        <v>494</v>
      </c>
      <c r="N1795" s="8" t="s">
        <v>495</v>
      </c>
      <c r="O1795" s="8" t="s">
        <v>681</v>
      </c>
    </row>
    <row r="1796" spans="1:15" ht="15.5" hidden="1" x14ac:dyDescent="0.35">
      <c r="A1796" s="8" t="s">
        <v>677</v>
      </c>
      <c r="B1796" s="8" t="s">
        <v>678</v>
      </c>
      <c r="C1796" s="9" t="s">
        <v>665</v>
      </c>
      <c r="D1796" s="8" t="s">
        <v>333</v>
      </c>
      <c r="E1796" s="8">
        <v>6110</v>
      </c>
      <c r="F1796" s="8" t="s">
        <v>490</v>
      </c>
      <c r="G1796" s="9" t="s">
        <v>679</v>
      </c>
      <c r="H1796" s="8" t="s">
        <v>680</v>
      </c>
      <c r="I1796" s="8">
        <v>2018</v>
      </c>
      <c r="J1796" s="8">
        <v>2018</v>
      </c>
      <c r="K1796" s="8" t="s">
        <v>493</v>
      </c>
      <c r="L1796" s="8">
        <v>18020.718919999999</v>
      </c>
      <c r="M1796" s="8" t="s">
        <v>494</v>
      </c>
      <c r="N1796" s="8" t="s">
        <v>495</v>
      </c>
      <c r="O1796" s="8" t="s">
        <v>681</v>
      </c>
    </row>
    <row r="1797" spans="1:15" ht="15.5" hidden="1" x14ac:dyDescent="0.35">
      <c r="A1797" s="8" t="s">
        <v>677</v>
      </c>
      <c r="B1797" s="8" t="s">
        <v>678</v>
      </c>
      <c r="C1797" s="9" t="s">
        <v>666</v>
      </c>
      <c r="D1797" s="8" t="s">
        <v>335</v>
      </c>
      <c r="E1797" s="8">
        <v>6110</v>
      </c>
      <c r="F1797" s="8" t="s">
        <v>490</v>
      </c>
      <c r="G1797" s="9" t="s">
        <v>679</v>
      </c>
      <c r="H1797" s="8" t="s">
        <v>680</v>
      </c>
      <c r="I1797" s="8">
        <v>2010</v>
      </c>
      <c r="J1797" s="8">
        <v>2010</v>
      </c>
      <c r="K1797" s="8" t="s">
        <v>493</v>
      </c>
      <c r="L1797" s="8">
        <v>8244.2336070000001</v>
      </c>
      <c r="M1797" s="8" t="s">
        <v>494</v>
      </c>
      <c r="N1797" s="8" t="s">
        <v>495</v>
      </c>
      <c r="O1797" s="8" t="s">
        <v>681</v>
      </c>
    </row>
    <row r="1798" spans="1:15" ht="15.5" hidden="1" x14ac:dyDescent="0.35">
      <c r="A1798" s="8" t="s">
        <v>677</v>
      </c>
      <c r="B1798" s="8" t="s">
        <v>678</v>
      </c>
      <c r="C1798" s="9" t="s">
        <v>666</v>
      </c>
      <c r="D1798" s="8" t="s">
        <v>335</v>
      </c>
      <c r="E1798" s="8">
        <v>6110</v>
      </c>
      <c r="F1798" s="8" t="s">
        <v>490</v>
      </c>
      <c r="G1798" s="9" t="s">
        <v>679</v>
      </c>
      <c r="H1798" s="8" t="s">
        <v>680</v>
      </c>
      <c r="I1798" s="8">
        <v>2011</v>
      </c>
      <c r="J1798" s="8">
        <v>2011</v>
      </c>
      <c r="K1798" s="8" t="s">
        <v>493</v>
      </c>
      <c r="L1798" s="8">
        <v>8754.557186</v>
      </c>
      <c r="M1798" s="8" t="s">
        <v>494</v>
      </c>
      <c r="N1798" s="8" t="s">
        <v>495</v>
      </c>
      <c r="O1798" s="8" t="s">
        <v>681</v>
      </c>
    </row>
    <row r="1799" spans="1:15" ht="15.5" hidden="1" x14ac:dyDescent="0.35">
      <c r="A1799" s="8" t="s">
        <v>677</v>
      </c>
      <c r="B1799" s="8" t="s">
        <v>678</v>
      </c>
      <c r="C1799" s="9" t="s">
        <v>666</v>
      </c>
      <c r="D1799" s="8" t="s">
        <v>335</v>
      </c>
      <c r="E1799" s="8">
        <v>6110</v>
      </c>
      <c r="F1799" s="8" t="s">
        <v>490</v>
      </c>
      <c r="G1799" s="9" t="s">
        <v>679</v>
      </c>
      <c r="H1799" s="8" t="s">
        <v>680</v>
      </c>
      <c r="I1799" s="8">
        <v>2012</v>
      </c>
      <c r="J1799" s="8">
        <v>2012</v>
      </c>
      <c r="K1799" s="8" t="s">
        <v>493</v>
      </c>
      <c r="L1799" s="8">
        <v>10692.618849</v>
      </c>
      <c r="M1799" s="8" t="s">
        <v>494</v>
      </c>
      <c r="N1799" s="8" t="s">
        <v>495</v>
      </c>
      <c r="O1799" s="8" t="s">
        <v>681</v>
      </c>
    </row>
    <row r="1800" spans="1:15" ht="15.5" hidden="1" x14ac:dyDescent="0.35">
      <c r="A1800" s="8" t="s">
        <v>677</v>
      </c>
      <c r="B1800" s="8" t="s">
        <v>678</v>
      </c>
      <c r="C1800" s="9" t="s">
        <v>666</v>
      </c>
      <c r="D1800" s="8" t="s">
        <v>335</v>
      </c>
      <c r="E1800" s="8">
        <v>6110</v>
      </c>
      <c r="F1800" s="8" t="s">
        <v>490</v>
      </c>
      <c r="G1800" s="9" t="s">
        <v>679</v>
      </c>
      <c r="H1800" s="8" t="s">
        <v>680</v>
      </c>
      <c r="I1800" s="8">
        <v>2013</v>
      </c>
      <c r="J1800" s="8">
        <v>2013</v>
      </c>
      <c r="K1800" s="8" t="s">
        <v>493</v>
      </c>
      <c r="L1800" s="8">
        <v>12485.886286999999</v>
      </c>
      <c r="M1800" s="8" t="s">
        <v>494</v>
      </c>
      <c r="N1800" s="8" t="s">
        <v>495</v>
      </c>
      <c r="O1800" s="8" t="s">
        <v>681</v>
      </c>
    </row>
    <row r="1801" spans="1:15" ht="15.5" hidden="1" x14ac:dyDescent="0.35">
      <c r="A1801" s="8" t="s">
        <v>677</v>
      </c>
      <c r="B1801" s="8" t="s">
        <v>678</v>
      </c>
      <c r="C1801" s="9" t="s">
        <v>666</v>
      </c>
      <c r="D1801" s="8" t="s">
        <v>335</v>
      </c>
      <c r="E1801" s="8">
        <v>6110</v>
      </c>
      <c r="F1801" s="8" t="s">
        <v>490</v>
      </c>
      <c r="G1801" s="9" t="s">
        <v>679</v>
      </c>
      <c r="H1801" s="8" t="s">
        <v>680</v>
      </c>
      <c r="I1801" s="8">
        <v>2014</v>
      </c>
      <c r="J1801" s="8">
        <v>2014</v>
      </c>
      <c r="K1801" s="8" t="s">
        <v>493</v>
      </c>
      <c r="L1801" s="8">
        <v>13173.786980999999</v>
      </c>
      <c r="M1801" s="8" t="s">
        <v>494</v>
      </c>
      <c r="N1801" s="8" t="s">
        <v>495</v>
      </c>
      <c r="O1801" s="8" t="s">
        <v>681</v>
      </c>
    </row>
    <row r="1802" spans="1:15" ht="15.5" hidden="1" x14ac:dyDescent="0.35">
      <c r="A1802" s="8" t="s">
        <v>677</v>
      </c>
      <c r="B1802" s="8" t="s">
        <v>678</v>
      </c>
      <c r="C1802" s="9" t="s">
        <v>666</v>
      </c>
      <c r="D1802" s="8" t="s">
        <v>335</v>
      </c>
      <c r="E1802" s="8">
        <v>6110</v>
      </c>
      <c r="F1802" s="8" t="s">
        <v>490</v>
      </c>
      <c r="G1802" s="9" t="s">
        <v>679</v>
      </c>
      <c r="H1802" s="8" t="s">
        <v>680</v>
      </c>
      <c r="I1802" s="8">
        <v>2015</v>
      </c>
      <c r="J1802" s="8">
        <v>2015</v>
      </c>
      <c r="K1802" s="8" t="s">
        <v>493</v>
      </c>
      <c r="L1802" s="8">
        <v>12932.799546</v>
      </c>
      <c r="M1802" s="8" t="s">
        <v>494</v>
      </c>
      <c r="N1802" s="8" t="s">
        <v>495</v>
      </c>
      <c r="O1802" s="8" t="s">
        <v>681</v>
      </c>
    </row>
    <row r="1803" spans="1:15" ht="15.5" hidden="1" x14ac:dyDescent="0.35">
      <c r="A1803" s="8" t="s">
        <v>677</v>
      </c>
      <c r="B1803" s="8" t="s">
        <v>678</v>
      </c>
      <c r="C1803" s="9" t="s">
        <v>666</v>
      </c>
      <c r="D1803" s="8" t="s">
        <v>335</v>
      </c>
      <c r="E1803" s="8">
        <v>6110</v>
      </c>
      <c r="F1803" s="8" t="s">
        <v>490</v>
      </c>
      <c r="G1803" s="9" t="s">
        <v>679</v>
      </c>
      <c r="H1803" s="8" t="s">
        <v>680</v>
      </c>
      <c r="I1803" s="8">
        <v>2016</v>
      </c>
      <c r="J1803" s="8">
        <v>2016</v>
      </c>
      <c r="K1803" s="8" t="s">
        <v>493</v>
      </c>
      <c r="L1803" s="8">
        <v>13937.029321</v>
      </c>
      <c r="M1803" s="8" t="s">
        <v>494</v>
      </c>
      <c r="N1803" s="8" t="s">
        <v>495</v>
      </c>
      <c r="O1803" s="8" t="s">
        <v>681</v>
      </c>
    </row>
    <row r="1804" spans="1:15" ht="15.5" hidden="1" x14ac:dyDescent="0.35">
      <c r="A1804" s="8" t="s">
        <v>677</v>
      </c>
      <c r="B1804" s="8" t="s">
        <v>678</v>
      </c>
      <c r="C1804" s="9" t="s">
        <v>666</v>
      </c>
      <c r="D1804" s="8" t="s">
        <v>335</v>
      </c>
      <c r="E1804" s="8">
        <v>6110</v>
      </c>
      <c r="F1804" s="8" t="s">
        <v>490</v>
      </c>
      <c r="G1804" s="9" t="s">
        <v>679</v>
      </c>
      <c r="H1804" s="8" t="s">
        <v>680</v>
      </c>
      <c r="I1804" s="8">
        <v>2017</v>
      </c>
      <c r="J1804" s="8">
        <v>2017</v>
      </c>
      <c r="K1804" s="8" t="s">
        <v>493</v>
      </c>
      <c r="L1804" s="8">
        <v>15635.495655999999</v>
      </c>
      <c r="M1804" s="8" t="s">
        <v>494</v>
      </c>
      <c r="N1804" s="8" t="s">
        <v>495</v>
      </c>
      <c r="O1804" s="8" t="s">
        <v>681</v>
      </c>
    </row>
    <row r="1805" spans="1:15" ht="15.5" hidden="1" x14ac:dyDescent="0.35">
      <c r="A1805" s="8" t="s">
        <v>677</v>
      </c>
      <c r="B1805" s="8" t="s">
        <v>678</v>
      </c>
      <c r="C1805" s="9" t="s">
        <v>666</v>
      </c>
      <c r="D1805" s="8" t="s">
        <v>335</v>
      </c>
      <c r="E1805" s="8">
        <v>6110</v>
      </c>
      <c r="F1805" s="8" t="s">
        <v>490</v>
      </c>
      <c r="G1805" s="9" t="s">
        <v>679</v>
      </c>
      <c r="H1805" s="8" t="s">
        <v>680</v>
      </c>
      <c r="I1805" s="8">
        <v>2018</v>
      </c>
      <c r="J1805" s="8">
        <v>2018</v>
      </c>
      <c r="K1805" s="8" t="s">
        <v>493</v>
      </c>
      <c r="L1805" s="8">
        <v>16484.680412000002</v>
      </c>
      <c r="M1805" s="8" t="s">
        <v>494</v>
      </c>
      <c r="N1805" s="8" t="s">
        <v>495</v>
      </c>
      <c r="O1805" s="8" t="s">
        <v>681</v>
      </c>
    </row>
    <row r="1806" spans="1:15" ht="15.5" hidden="1" x14ac:dyDescent="0.35">
      <c r="A1806" s="8" t="s">
        <v>677</v>
      </c>
      <c r="B1806" s="8" t="s">
        <v>678</v>
      </c>
      <c r="C1806" s="9" t="s">
        <v>752</v>
      </c>
      <c r="D1806" s="8" t="s">
        <v>337</v>
      </c>
      <c r="E1806" s="8">
        <v>6110</v>
      </c>
      <c r="F1806" s="8" t="s">
        <v>490</v>
      </c>
      <c r="G1806" s="9" t="s">
        <v>679</v>
      </c>
      <c r="H1806" s="8" t="s">
        <v>680</v>
      </c>
      <c r="I1806" s="8">
        <v>2010</v>
      </c>
      <c r="J1806" s="8">
        <v>2010</v>
      </c>
      <c r="K1806" s="8" t="s">
        <v>493</v>
      </c>
      <c r="L1806" s="8">
        <v>146300</v>
      </c>
      <c r="M1806" s="8" t="s">
        <v>494</v>
      </c>
      <c r="N1806" s="8" t="s">
        <v>495</v>
      </c>
      <c r="O1806" s="8" t="s">
        <v>681</v>
      </c>
    </row>
    <row r="1807" spans="1:15" ht="15.5" hidden="1" x14ac:dyDescent="0.35">
      <c r="A1807" s="8" t="s">
        <v>677</v>
      </c>
      <c r="B1807" s="8" t="s">
        <v>678</v>
      </c>
      <c r="C1807" s="9" t="s">
        <v>752</v>
      </c>
      <c r="D1807" s="8" t="s">
        <v>337</v>
      </c>
      <c r="E1807" s="8">
        <v>6110</v>
      </c>
      <c r="F1807" s="8" t="s">
        <v>490</v>
      </c>
      <c r="G1807" s="9" t="s">
        <v>679</v>
      </c>
      <c r="H1807" s="8" t="s">
        <v>680</v>
      </c>
      <c r="I1807" s="8">
        <v>2011</v>
      </c>
      <c r="J1807" s="8">
        <v>2011</v>
      </c>
      <c r="K1807" s="8" t="s">
        <v>493</v>
      </c>
      <c r="L1807" s="8">
        <v>180900</v>
      </c>
      <c r="M1807" s="8" t="s">
        <v>494</v>
      </c>
      <c r="N1807" s="8" t="s">
        <v>495</v>
      </c>
      <c r="O1807" s="8" t="s">
        <v>681</v>
      </c>
    </row>
    <row r="1808" spans="1:15" ht="15.5" hidden="1" x14ac:dyDescent="0.35">
      <c r="A1808" s="8" t="s">
        <v>677</v>
      </c>
      <c r="B1808" s="8" t="s">
        <v>678</v>
      </c>
      <c r="C1808" s="9" t="s">
        <v>752</v>
      </c>
      <c r="D1808" s="8" t="s">
        <v>337</v>
      </c>
      <c r="E1808" s="8">
        <v>6110</v>
      </c>
      <c r="F1808" s="8" t="s">
        <v>490</v>
      </c>
      <c r="G1808" s="9" t="s">
        <v>679</v>
      </c>
      <c r="H1808" s="8" t="s">
        <v>680</v>
      </c>
      <c r="I1808" s="8">
        <v>2012</v>
      </c>
      <c r="J1808" s="8">
        <v>2012</v>
      </c>
      <c r="K1808" s="8" t="s">
        <v>493</v>
      </c>
      <c r="L1808" s="8">
        <v>179600</v>
      </c>
      <c r="M1808" s="8" t="s">
        <v>494</v>
      </c>
      <c r="N1808" s="8" t="s">
        <v>495</v>
      </c>
      <c r="O1808" s="8" t="s">
        <v>681</v>
      </c>
    </row>
    <row r="1809" spans="1:15" ht="15.5" hidden="1" x14ac:dyDescent="0.35">
      <c r="A1809" s="8" t="s">
        <v>677</v>
      </c>
      <c r="B1809" s="8" t="s">
        <v>678</v>
      </c>
      <c r="C1809" s="9" t="s">
        <v>752</v>
      </c>
      <c r="D1809" s="8" t="s">
        <v>337</v>
      </c>
      <c r="E1809" s="8">
        <v>6110</v>
      </c>
      <c r="F1809" s="8" t="s">
        <v>490</v>
      </c>
      <c r="G1809" s="9" t="s">
        <v>679</v>
      </c>
      <c r="H1809" s="8" t="s">
        <v>680</v>
      </c>
      <c r="I1809" s="8">
        <v>2013</v>
      </c>
      <c r="J1809" s="8">
        <v>2013</v>
      </c>
      <c r="K1809" s="8" t="s">
        <v>493</v>
      </c>
      <c r="L1809" s="8">
        <v>215600</v>
      </c>
      <c r="M1809" s="8" t="s">
        <v>494</v>
      </c>
      <c r="N1809" s="8" t="s">
        <v>495</v>
      </c>
      <c r="O1809" s="8" t="s">
        <v>681</v>
      </c>
    </row>
    <row r="1810" spans="1:15" ht="15.5" hidden="1" x14ac:dyDescent="0.35">
      <c r="A1810" s="8" t="s">
        <v>677</v>
      </c>
      <c r="B1810" s="8" t="s">
        <v>678</v>
      </c>
      <c r="C1810" s="9" t="s">
        <v>752</v>
      </c>
      <c r="D1810" s="8" t="s">
        <v>337</v>
      </c>
      <c r="E1810" s="8">
        <v>6110</v>
      </c>
      <c r="F1810" s="8" t="s">
        <v>490</v>
      </c>
      <c r="G1810" s="9" t="s">
        <v>679</v>
      </c>
      <c r="H1810" s="8" t="s">
        <v>680</v>
      </c>
      <c r="I1810" s="8">
        <v>2014</v>
      </c>
      <c r="J1810" s="8">
        <v>2014</v>
      </c>
      <c r="K1810" s="8" t="s">
        <v>493</v>
      </c>
      <c r="L1810" s="8">
        <v>201000</v>
      </c>
      <c r="M1810" s="8" t="s">
        <v>494</v>
      </c>
      <c r="N1810" s="8" t="s">
        <v>495</v>
      </c>
      <c r="O1810" s="8" t="s">
        <v>681</v>
      </c>
    </row>
    <row r="1811" spans="1:15" ht="15.5" hidden="1" x14ac:dyDescent="0.35">
      <c r="A1811" s="8" t="s">
        <v>677</v>
      </c>
      <c r="B1811" s="8" t="s">
        <v>678</v>
      </c>
      <c r="C1811" s="9" t="s">
        <v>752</v>
      </c>
      <c r="D1811" s="8" t="s">
        <v>337</v>
      </c>
      <c r="E1811" s="8">
        <v>6110</v>
      </c>
      <c r="F1811" s="8" t="s">
        <v>490</v>
      </c>
      <c r="G1811" s="9" t="s">
        <v>679</v>
      </c>
      <c r="H1811" s="8" t="s">
        <v>680</v>
      </c>
      <c r="I1811" s="8">
        <v>2015</v>
      </c>
      <c r="J1811" s="8">
        <v>2015</v>
      </c>
      <c r="K1811" s="8" t="s">
        <v>493</v>
      </c>
      <c r="L1811" s="8">
        <v>180700</v>
      </c>
      <c r="M1811" s="8" t="s">
        <v>494</v>
      </c>
      <c r="N1811" s="8" t="s">
        <v>495</v>
      </c>
      <c r="O1811" s="8" t="s">
        <v>681</v>
      </c>
    </row>
    <row r="1812" spans="1:15" ht="15.5" hidden="1" x14ac:dyDescent="0.35">
      <c r="A1812" s="8" t="s">
        <v>677</v>
      </c>
      <c r="B1812" s="8" t="s">
        <v>678</v>
      </c>
      <c r="C1812" s="9" t="s">
        <v>752</v>
      </c>
      <c r="D1812" s="8" t="s">
        <v>337</v>
      </c>
      <c r="E1812" s="8">
        <v>6110</v>
      </c>
      <c r="F1812" s="8" t="s">
        <v>490</v>
      </c>
      <c r="G1812" s="9" t="s">
        <v>679</v>
      </c>
      <c r="H1812" s="8" t="s">
        <v>680</v>
      </c>
      <c r="I1812" s="8">
        <v>2016</v>
      </c>
      <c r="J1812" s="8">
        <v>2016</v>
      </c>
      <c r="K1812" s="8" t="s">
        <v>493</v>
      </c>
      <c r="L1812" s="8">
        <v>164300</v>
      </c>
      <c r="M1812" s="8" t="s">
        <v>494</v>
      </c>
      <c r="N1812" s="8" t="s">
        <v>495</v>
      </c>
      <c r="O1812" s="8" t="s">
        <v>681</v>
      </c>
    </row>
    <row r="1813" spans="1:15" ht="15.5" hidden="1" x14ac:dyDescent="0.35">
      <c r="A1813" s="8" t="s">
        <v>677</v>
      </c>
      <c r="B1813" s="8" t="s">
        <v>678</v>
      </c>
      <c r="C1813" s="9" t="s">
        <v>752</v>
      </c>
      <c r="D1813" s="8" t="s">
        <v>337</v>
      </c>
      <c r="E1813" s="8">
        <v>6110</v>
      </c>
      <c r="F1813" s="8" t="s">
        <v>490</v>
      </c>
      <c r="G1813" s="9" t="s">
        <v>679</v>
      </c>
      <c r="H1813" s="8" t="s">
        <v>680</v>
      </c>
      <c r="I1813" s="8">
        <v>2017</v>
      </c>
      <c r="J1813" s="8">
        <v>2017</v>
      </c>
      <c r="K1813" s="8" t="s">
        <v>493</v>
      </c>
      <c r="L1813" s="8">
        <v>174600</v>
      </c>
      <c r="M1813" s="8" t="s">
        <v>494</v>
      </c>
      <c r="N1813" s="8" t="s">
        <v>495</v>
      </c>
      <c r="O1813" s="8" t="s">
        <v>681</v>
      </c>
    </row>
    <row r="1814" spans="1:15" ht="15.5" hidden="1" x14ac:dyDescent="0.35">
      <c r="A1814" s="8" t="s">
        <v>677</v>
      </c>
      <c r="B1814" s="8" t="s">
        <v>678</v>
      </c>
      <c r="C1814" s="9" t="s">
        <v>752</v>
      </c>
      <c r="D1814" s="8" t="s">
        <v>337</v>
      </c>
      <c r="E1814" s="8">
        <v>6110</v>
      </c>
      <c r="F1814" s="8" t="s">
        <v>490</v>
      </c>
      <c r="G1814" s="9" t="s">
        <v>679</v>
      </c>
      <c r="H1814" s="8" t="s">
        <v>680</v>
      </c>
      <c r="I1814" s="8">
        <v>2018</v>
      </c>
      <c r="J1814" s="8">
        <v>2018</v>
      </c>
      <c r="K1814" s="8" t="s">
        <v>493</v>
      </c>
      <c r="L1814" s="8">
        <v>166500</v>
      </c>
      <c r="M1814" s="8" t="s">
        <v>494</v>
      </c>
      <c r="N1814" s="8" t="s">
        <v>495</v>
      </c>
      <c r="O1814" s="8" t="s">
        <v>681</v>
      </c>
    </row>
    <row r="1815" spans="1:15" ht="15.5" hidden="1" x14ac:dyDescent="0.35">
      <c r="A1815" s="8" t="s">
        <v>677</v>
      </c>
      <c r="B1815" s="8" t="s">
        <v>678</v>
      </c>
      <c r="C1815" s="9" t="s">
        <v>667</v>
      </c>
      <c r="D1815" s="8" t="s">
        <v>339</v>
      </c>
      <c r="E1815" s="8">
        <v>6110</v>
      </c>
      <c r="F1815" s="8" t="s">
        <v>490</v>
      </c>
      <c r="G1815" s="9" t="s">
        <v>679</v>
      </c>
      <c r="H1815" s="8" t="s">
        <v>680</v>
      </c>
      <c r="I1815" s="8">
        <v>2010</v>
      </c>
      <c r="J1815" s="8">
        <v>2010</v>
      </c>
      <c r="K1815" s="8" t="s">
        <v>493</v>
      </c>
      <c r="L1815" s="8">
        <v>2901.3162240000001</v>
      </c>
      <c r="M1815" s="8" t="s">
        <v>494</v>
      </c>
      <c r="N1815" s="8" t="s">
        <v>495</v>
      </c>
      <c r="O1815" s="8" t="s">
        <v>681</v>
      </c>
    </row>
    <row r="1816" spans="1:15" ht="15.5" hidden="1" x14ac:dyDescent="0.35">
      <c r="A1816" s="8" t="s">
        <v>677</v>
      </c>
      <c r="B1816" s="8" t="s">
        <v>678</v>
      </c>
      <c r="C1816" s="9" t="s">
        <v>667</v>
      </c>
      <c r="D1816" s="8" t="s">
        <v>339</v>
      </c>
      <c r="E1816" s="8">
        <v>6110</v>
      </c>
      <c r="F1816" s="8" t="s">
        <v>490</v>
      </c>
      <c r="G1816" s="9" t="s">
        <v>679</v>
      </c>
      <c r="H1816" s="8" t="s">
        <v>680</v>
      </c>
      <c r="I1816" s="8">
        <v>2011</v>
      </c>
      <c r="J1816" s="8">
        <v>2011</v>
      </c>
      <c r="K1816" s="8" t="s">
        <v>493</v>
      </c>
      <c r="L1816" s="8">
        <v>4234.6804270000002</v>
      </c>
      <c r="M1816" s="8" t="s">
        <v>494</v>
      </c>
      <c r="N1816" s="8" t="s">
        <v>495</v>
      </c>
      <c r="O1816" s="8" t="s">
        <v>681</v>
      </c>
    </row>
    <row r="1817" spans="1:15" ht="15.5" hidden="1" x14ac:dyDescent="0.35">
      <c r="A1817" s="8" t="s">
        <v>677</v>
      </c>
      <c r="B1817" s="8" t="s">
        <v>678</v>
      </c>
      <c r="C1817" s="9" t="s">
        <v>667</v>
      </c>
      <c r="D1817" s="8" t="s">
        <v>339</v>
      </c>
      <c r="E1817" s="8">
        <v>6110</v>
      </c>
      <c r="F1817" s="8" t="s">
        <v>490</v>
      </c>
      <c r="G1817" s="9" t="s">
        <v>679</v>
      </c>
      <c r="H1817" s="8" t="s">
        <v>680</v>
      </c>
      <c r="I1817" s="8">
        <v>2012</v>
      </c>
      <c r="J1817" s="8">
        <v>2012</v>
      </c>
      <c r="K1817" s="8" t="s">
        <v>493</v>
      </c>
      <c r="L1817" s="8">
        <v>4163.5798100000002</v>
      </c>
      <c r="M1817" s="8" t="s">
        <v>494</v>
      </c>
      <c r="N1817" s="8" t="s">
        <v>495</v>
      </c>
      <c r="O1817" s="8" t="s">
        <v>681</v>
      </c>
    </row>
    <row r="1818" spans="1:15" ht="15.5" hidden="1" x14ac:dyDescent="0.35">
      <c r="A1818" s="8" t="s">
        <v>677</v>
      </c>
      <c r="B1818" s="8" t="s">
        <v>678</v>
      </c>
      <c r="C1818" s="9" t="s">
        <v>667</v>
      </c>
      <c r="D1818" s="8" t="s">
        <v>339</v>
      </c>
      <c r="E1818" s="8">
        <v>6110</v>
      </c>
      <c r="F1818" s="8" t="s">
        <v>490</v>
      </c>
      <c r="G1818" s="9" t="s">
        <v>679</v>
      </c>
      <c r="H1818" s="8" t="s">
        <v>680</v>
      </c>
      <c r="I1818" s="8">
        <v>2013</v>
      </c>
      <c r="J1818" s="8">
        <v>2013</v>
      </c>
      <c r="K1818" s="8" t="s">
        <v>493</v>
      </c>
      <c r="L1818" s="8">
        <v>4381.6920300000002</v>
      </c>
      <c r="M1818" s="8" t="s">
        <v>494</v>
      </c>
      <c r="N1818" s="8" t="s">
        <v>495</v>
      </c>
      <c r="O1818" s="8" t="s">
        <v>681</v>
      </c>
    </row>
    <row r="1819" spans="1:15" ht="15.5" hidden="1" x14ac:dyDescent="0.35">
      <c r="A1819" s="8" t="s">
        <v>677</v>
      </c>
      <c r="B1819" s="8" t="s">
        <v>678</v>
      </c>
      <c r="C1819" s="9" t="s">
        <v>667</v>
      </c>
      <c r="D1819" s="8" t="s">
        <v>339</v>
      </c>
      <c r="E1819" s="8">
        <v>6110</v>
      </c>
      <c r="F1819" s="8" t="s">
        <v>490</v>
      </c>
      <c r="G1819" s="9" t="s">
        <v>679</v>
      </c>
      <c r="H1819" s="8" t="s">
        <v>680</v>
      </c>
      <c r="I1819" s="8">
        <v>2014</v>
      </c>
      <c r="J1819" s="8">
        <v>2014</v>
      </c>
      <c r="K1819" s="8" t="s">
        <v>493</v>
      </c>
      <c r="L1819" s="8">
        <v>3855.1064110000002</v>
      </c>
      <c r="M1819" s="8" t="s">
        <v>494</v>
      </c>
      <c r="N1819" s="8" t="s">
        <v>495</v>
      </c>
      <c r="O1819" s="8" t="s">
        <v>681</v>
      </c>
    </row>
    <row r="1820" spans="1:15" ht="15.5" hidden="1" x14ac:dyDescent="0.35">
      <c r="A1820" s="8" t="s">
        <v>677</v>
      </c>
      <c r="B1820" s="8" t="s">
        <v>678</v>
      </c>
      <c r="C1820" s="9" t="s">
        <v>667</v>
      </c>
      <c r="D1820" s="8" t="s">
        <v>339</v>
      </c>
      <c r="E1820" s="8">
        <v>6110</v>
      </c>
      <c r="F1820" s="8" t="s">
        <v>490</v>
      </c>
      <c r="G1820" s="9" t="s">
        <v>679</v>
      </c>
      <c r="H1820" s="8" t="s">
        <v>680</v>
      </c>
      <c r="I1820" s="8">
        <v>2015</v>
      </c>
      <c r="J1820" s="8">
        <v>2015</v>
      </c>
      <c r="K1820" s="8" t="s">
        <v>493</v>
      </c>
      <c r="L1820" s="8">
        <v>3266.48702</v>
      </c>
      <c r="M1820" s="8" t="s">
        <v>494</v>
      </c>
      <c r="N1820" s="8" t="s">
        <v>495</v>
      </c>
      <c r="O1820" s="8" t="s">
        <v>681</v>
      </c>
    </row>
    <row r="1821" spans="1:15" ht="15.5" hidden="1" x14ac:dyDescent="0.35">
      <c r="A1821" s="8" t="s">
        <v>677</v>
      </c>
      <c r="B1821" s="8" t="s">
        <v>678</v>
      </c>
      <c r="C1821" s="9" t="s">
        <v>667</v>
      </c>
      <c r="D1821" s="8" t="s">
        <v>339</v>
      </c>
      <c r="E1821" s="8">
        <v>6110</v>
      </c>
      <c r="F1821" s="8" t="s">
        <v>490</v>
      </c>
      <c r="G1821" s="9" t="s">
        <v>679</v>
      </c>
      <c r="H1821" s="8" t="s">
        <v>680</v>
      </c>
      <c r="I1821" s="8">
        <v>2016</v>
      </c>
      <c r="J1821" s="8">
        <v>2016</v>
      </c>
      <c r="K1821" s="8" t="s">
        <v>493</v>
      </c>
      <c r="L1821" s="8">
        <v>3104.3223589999998</v>
      </c>
      <c r="M1821" s="8" t="s">
        <v>494</v>
      </c>
      <c r="N1821" s="8" t="s">
        <v>495</v>
      </c>
      <c r="O1821" s="8" t="s">
        <v>681</v>
      </c>
    </row>
    <row r="1822" spans="1:15" ht="15.5" hidden="1" x14ac:dyDescent="0.35">
      <c r="A1822" s="8" t="s">
        <v>677</v>
      </c>
      <c r="B1822" s="8" t="s">
        <v>678</v>
      </c>
      <c r="C1822" s="9" t="s">
        <v>667</v>
      </c>
      <c r="D1822" s="8" t="s">
        <v>339</v>
      </c>
      <c r="E1822" s="8">
        <v>6110</v>
      </c>
      <c r="F1822" s="8" t="s">
        <v>490</v>
      </c>
      <c r="G1822" s="9" t="s">
        <v>679</v>
      </c>
      <c r="H1822" s="8" t="s">
        <v>680</v>
      </c>
      <c r="I1822" s="8">
        <v>2017</v>
      </c>
      <c r="J1822" s="8">
        <v>2017</v>
      </c>
      <c r="K1822" s="8" t="s">
        <v>493</v>
      </c>
      <c r="L1822" s="8">
        <v>3041.2958309999999</v>
      </c>
      <c r="M1822" s="8" t="s">
        <v>494</v>
      </c>
      <c r="N1822" s="8" t="s">
        <v>495</v>
      </c>
      <c r="O1822" s="8" t="s">
        <v>681</v>
      </c>
    </row>
    <row r="1823" spans="1:15" ht="15.5" hidden="1" x14ac:dyDescent="0.35">
      <c r="A1823" s="8" t="s">
        <v>677</v>
      </c>
      <c r="B1823" s="8" t="s">
        <v>678</v>
      </c>
      <c r="C1823" s="9" t="s">
        <v>667</v>
      </c>
      <c r="D1823" s="8" t="s">
        <v>339</v>
      </c>
      <c r="E1823" s="8">
        <v>6110</v>
      </c>
      <c r="F1823" s="8" t="s">
        <v>490</v>
      </c>
      <c r="G1823" s="9" t="s">
        <v>679</v>
      </c>
      <c r="H1823" s="8" t="s">
        <v>680</v>
      </c>
      <c r="I1823" s="8">
        <v>2018</v>
      </c>
      <c r="J1823" s="8">
        <v>2018</v>
      </c>
      <c r="K1823" s="8" t="s">
        <v>493</v>
      </c>
      <c r="L1823" s="8">
        <v>3363.795865</v>
      </c>
      <c r="M1823" s="8" t="s">
        <v>494</v>
      </c>
      <c r="N1823" s="8" t="s">
        <v>495</v>
      </c>
      <c r="O1823" s="8" t="s">
        <v>681</v>
      </c>
    </row>
    <row r="1824" spans="1:15" ht="15.5" hidden="1" x14ac:dyDescent="0.35">
      <c r="A1824" s="8" t="s">
        <v>677</v>
      </c>
      <c r="B1824" s="8" t="s">
        <v>678</v>
      </c>
      <c r="C1824" s="9" t="s">
        <v>668</v>
      </c>
      <c r="D1824" s="8" t="s">
        <v>341</v>
      </c>
      <c r="E1824" s="8">
        <v>6110</v>
      </c>
      <c r="F1824" s="8" t="s">
        <v>490</v>
      </c>
      <c r="G1824" s="9" t="s">
        <v>679</v>
      </c>
      <c r="H1824" s="8" t="s">
        <v>680</v>
      </c>
      <c r="I1824" s="8">
        <v>2010</v>
      </c>
      <c r="J1824" s="8">
        <v>2010</v>
      </c>
      <c r="K1824" s="8" t="s">
        <v>493</v>
      </c>
      <c r="L1824" s="8">
        <v>13463.706098000001</v>
      </c>
      <c r="M1824" s="8" t="s">
        <v>494</v>
      </c>
      <c r="N1824" s="8" t="s">
        <v>495</v>
      </c>
      <c r="O1824" s="8" t="s">
        <v>681</v>
      </c>
    </row>
    <row r="1825" spans="1:15" ht="15.5" hidden="1" x14ac:dyDescent="0.35">
      <c r="A1825" s="8" t="s">
        <v>677</v>
      </c>
      <c r="B1825" s="8" t="s">
        <v>678</v>
      </c>
      <c r="C1825" s="9" t="s">
        <v>668</v>
      </c>
      <c r="D1825" s="8" t="s">
        <v>341</v>
      </c>
      <c r="E1825" s="8">
        <v>6110</v>
      </c>
      <c r="F1825" s="8" t="s">
        <v>490</v>
      </c>
      <c r="G1825" s="9" t="s">
        <v>679</v>
      </c>
      <c r="H1825" s="8" t="s">
        <v>680</v>
      </c>
      <c r="I1825" s="8">
        <v>2011</v>
      </c>
      <c r="J1825" s="8">
        <v>2011</v>
      </c>
      <c r="K1825" s="8" t="s">
        <v>493</v>
      </c>
      <c r="L1825" s="8">
        <v>17964.613144999999</v>
      </c>
      <c r="M1825" s="8" t="s">
        <v>494</v>
      </c>
      <c r="N1825" s="8" t="s">
        <v>495</v>
      </c>
      <c r="O1825" s="8" t="s">
        <v>681</v>
      </c>
    </row>
    <row r="1826" spans="1:15" ht="15.5" hidden="1" x14ac:dyDescent="0.35">
      <c r="A1826" s="8" t="s">
        <v>677</v>
      </c>
      <c r="B1826" s="8" t="s">
        <v>678</v>
      </c>
      <c r="C1826" s="9" t="s">
        <v>668</v>
      </c>
      <c r="D1826" s="8" t="s">
        <v>341</v>
      </c>
      <c r="E1826" s="8">
        <v>6110</v>
      </c>
      <c r="F1826" s="8" t="s">
        <v>490</v>
      </c>
      <c r="G1826" s="9" t="s">
        <v>679</v>
      </c>
      <c r="H1826" s="8" t="s">
        <v>680</v>
      </c>
      <c r="I1826" s="8">
        <v>2012</v>
      </c>
      <c r="J1826" s="8">
        <v>2012</v>
      </c>
      <c r="K1826" s="8" t="s">
        <v>493</v>
      </c>
      <c r="L1826" s="8">
        <v>19670.488202</v>
      </c>
      <c r="M1826" s="8" t="s">
        <v>494</v>
      </c>
      <c r="N1826" s="8" t="s">
        <v>495</v>
      </c>
      <c r="O1826" s="8" t="s">
        <v>681</v>
      </c>
    </row>
    <row r="1827" spans="1:15" ht="15.5" hidden="1" x14ac:dyDescent="0.35">
      <c r="A1827" s="8" t="s">
        <v>677</v>
      </c>
      <c r="B1827" s="8" t="s">
        <v>678</v>
      </c>
      <c r="C1827" s="9" t="s">
        <v>668</v>
      </c>
      <c r="D1827" s="8" t="s">
        <v>341</v>
      </c>
      <c r="E1827" s="8">
        <v>6110</v>
      </c>
      <c r="F1827" s="8" t="s">
        <v>490</v>
      </c>
      <c r="G1827" s="9" t="s">
        <v>679</v>
      </c>
      <c r="H1827" s="8" t="s">
        <v>680</v>
      </c>
      <c r="I1827" s="8">
        <v>2013</v>
      </c>
      <c r="J1827" s="8">
        <v>2013</v>
      </c>
      <c r="K1827" s="8" t="s">
        <v>493</v>
      </c>
      <c r="L1827" s="8">
        <v>20351.808953</v>
      </c>
      <c r="M1827" s="8" t="s">
        <v>494</v>
      </c>
      <c r="N1827" s="8" t="s">
        <v>495</v>
      </c>
      <c r="O1827" s="8" t="s">
        <v>681</v>
      </c>
    </row>
    <row r="1828" spans="1:15" ht="15.5" hidden="1" x14ac:dyDescent="0.35">
      <c r="A1828" s="8" t="s">
        <v>677</v>
      </c>
      <c r="B1828" s="8" t="s">
        <v>678</v>
      </c>
      <c r="C1828" s="9" t="s">
        <v>668</v>
      </c>
      <c r="D1828" s="8" t="s">
        <v>341</v>
      </c>
      <c r="E1828" s="8">
        <v>6110</v>
      </c>
      <c r="F1828" s="8" t="s">
        <v>490</v>
      </c>
      <c r="G1828" s="9" t="s">
        <v>679</v>
      </c>
      <c r="H1828" s="8" t="s">
        <v>680</v>
      </c>
      <c r="I1828" s="8">
        <v>2014</v>
      </c>
      <c r="J1828" s="8">
        <v>2014</v>
      </c>
      <c r="K1828" s="8" t="s">
        <v>493</v>
      </c>
      <c r="L1828" s="8">
        <v>23199.657853000001</v>
      </c>
      <c r="M1828" s="8" t="s">
        <v>494</v>
      </c>
      <c r="N1828" s="8" t="s">
        <v>495</v>
      </c>
      <c r="O1828" s="8" t="s">
        <v>681</v>
      </c>
    </row>
    <row r="1829" spans="1:15" ht="15.5" hidden="1" x14ac:dyDescent="0.35">
      <c r="A1829" s="8" t="s">
        <v>677</v>
      </c>
      <c r="B1829" s="8" t="s">
        <v>678</v>
      </c>
      <c r="C1829" s="9" t="s">
        <v>668</v>
      </c>
      <c r="D1829" s="8" t="s">
        <v>341</v>
      </c>
      <c r="E1829" s="8">
        <v>6110</v>
      </c>
      <c r="F1829" s="8" t="s">
        <v>490</v>
      </c>
      <c r="G1829" s="9" t="s">
        <v>679</v>
      </c>
      <c r="H1829" s="8" t="s">
        <v>680</v>
      </c>
      <c r="I1829" s="8">
        <v>2015</v>
      </c>
      <c r="J1829" s="8">
        <v>2015</v>
      </c>
      <c r="K1829" s="8" t="s">
        <v>493</v>
      </c>
      <c r="L1829" s="8">
        <v>25187.167935000001</v>
      </c>
      <c r="M1829" s="8" t="s">
        <v>494</v>
      </c>
      <c r="N1829" s="8" t="s">
        <v>495</v>
      </c>
      <c r="O1829" s="8" t="s">
        <v>681</v>
      </c>
    </row>
    <row r="1830" spans="1:15" ht="15.5" hidden="1" x14ac:dyDescent="0.35">
      <c r="A1830" s="8" t="s">
        <v>677</v>
      </c>
      <c r="B1830" s="8" t="s">
        <v>678</v>
      </c>
      <c r="C1830" s="9" t="s">
        <v>668</v>
      </c>
      <c r="D1830" s="8" t="s">
        <v>341</v>
      </c>
      <c r="E1830" s="8">
        <v>6110</v>
      </c>
      <c r="F1830" s="8" t="s">
        <v>490</v>
      </c>
      <c r="G1830" s="9" t="s">
        <v>679</v>
      </c>
      <c r="H1830" s="8" t="s">
        <v>680</v>
      </c>
      <c r="I1830" s="8">
        <v>2016</v>
      </c>
      <c r="J1830" s="8">
        <v>2016</v>
      </c>
      <c r="K1830" s="8" t="s">
        <v>493</v>
      </c>
      <c r="L1830" s="8">
        <v>25218.408987999999</v>
      </c>
      <c r="M1830" s="8" t="s">
        <v>494</v>
      </c>
      <c r="N1830" s="8" t="s">
        <v>495</v>
      </c>
      <c r="O1830" s="8" t="s">
        <v>681</v>
      </c>
    </row>
    <row r="1831" spans="1:15" ht="15.5" hidden="1" x14ac:dyDescent="0.35">
      <c r="A1831" s="8" t="s">
        <v>677</v>
      </c>
      <c r="B1831" s="8" t="s">
        <v>678</v>
      </c>
      <c r="C1831" s="9" t="s">
        <v>668</v>
      </c>
      <c r="D1831" s="8" t="s">
        <v>341</v>
      </c>
      <c r="E1831" s="8">
        <v>6110</v>
      </c>
      <c r="F1831" s="8" t="s">
        <v>490</v>
      </c>
      <c r="G1831" s="9" t="s">
        <v>679</v>
      </c>
      <c r="H1831" s="8" t="s">
        <v>680</v>
      </c>
      <c r="I1831" s="8">
        <v>2017</v>
      </c>
      <c r="J1831" s="8">
        <v>2017</v>
      </c>
      <c r="K1831" s="8" t="s">
        <v>493</v>
      </c>
      <c r="L1831" s="8">
        <v>17791.555638999998</v>
      </c>
      <c r="M1831" s="8" t="s">
        <v>494</v>
      </c>
      <c r="N1831" s="8" t="s">
        <v>495</v>
      </c>
      <c r="O1831" s="8" t="s">
        <v>681</v>
      </c>
    </row>
    <row r="1832" spans="1:15" ht="15.5" hidden="1" x14ac:dyDescent="0.35">
      <c r="A1832" s="8" t="s">
        <v>677</v>
      </c>
      <c r="B1832" s="8" t="s">
        <v>678</v>
      </c>
      <c r="C1832" s="9" t="s">
        <v>668</v>
      </c>
      <c r="D1832" s="8" t="s">
        <v>341</v>
      </c>
      <c r="E1832" s="8">
        <v>6110</v>
      </c>
      <c r="F1832" s="8" t="s">
        <v>490</v>
      </c>
      <c r="G1832" s="9" t="s">
        <v>679</v>
      </c>
      <c r="H1832" s="8" t="s">
        <v>680</v>
      </c>
      <c r="I1832" s="8">
        <v>2018</v>
      </c>
      <c r="J1832" s="8">
        <v>2018</v>
      </c>
      <c r="K1832" s="8" t="s">
        <v>493</v>
      </c>
      <c r="L1832" s="8">
        <v>14537.975976</v>
      </c>
      <c r="M1832" s="8" t="s">
        <v>494</v>
      </c>
      <c r="N1832" s="8" t="s">
        <v>495</v>
      </c>
      <c r="O1832" s="8" t="s">
        <v>681</v>
      </c>
    </row>
    <row r="1833" spans="1:15" ht="15.5" hidden="1" x14ac:dyDescent="0.35">
      <c r="A1833" s="8" t="s">
        <v>677</v>
      </c>
      <c r="B1833" s="8" t="s">
        <v>678</v>
      </c>
      <c r="C1833" s="9" t="s">
        <v>669</v>
      </c>
      <c r="D1833" s="8" t="s">
        <v>343</v>
      </c>
      <c r="E1833" s="8">
        <v>6110</v>
      </c>
      <c r="F1833" s="8" t="s">
        <v>490</v>
      </c>
      <c r="G1833" s="9" t="s">
        <v>679</v>
      </c>
      <c r="H1833" s="8" t="s">
        <v>680</v>
      </c>
      <c r="I1833" s="8">
        <v>2010</v>
      </c>
      <c r="J1833" s="8">
        <v>2010</v>
      </c>
      <c r="K1833" s="8" t="s">
        <v>493</v>
      </c>
      <c r="L1833" s="8">
        <v>145.24409399999999</v>
      </c>
      <c r="M1833" s="8" t="s">
        <v>494</v>
      </c>
      <c r="N1833" s="8" t="s">
        <v>495</v>
      </c>
      <c r="O1833" s="8" t="s">
        <v>681</v>
      </c>
    </row>
    <row r="1834" spans="1:15" ht="15.5" hidden="1" x14ac:dyDescent="0.35">
      <c r="A1834" s="8" t="s">
        <v>677</v>
      </c>
      <c r="B1834" s="8" t="s">
        <v>678</v>
      </c>
      <c r="C1834" s="9" t="s">
        <v>669</v>
      </c>
      <c r="D1834" s="8" t="s">
        <v>343</v>
      </c>
      <c r="E1834" s="8">
        <v>6110</v>
      </c>
      <c r="F1834" s="8" t="s">
        <v>490</v>
      </c>
      <c r="G1834" s="9" t="s">
        <v>679</v>
      </c>
      <c r="H1834" s="8" t="s">
        <v>680</v>
      </c>
      <c r="I1834" s="8">
        <v>2011</v>
      </c>
      <c r="J1834" s="8">
        <v>2011</v>
      </c>
      <c r="K1834" s="8" t="s">
        <v>493</v>
      </c>
      <c r="L1834" s="8">
        <v>181.24679800000001</v>
      </c>
      <c r="M1834" s="8" t="s">
        <v>494</v>
      </c>
      <c r="N1834" s="8" t="s">
        <v>495</v>
      </c>
      <c r="O1834" s="8" t="s">
        <v>681</v>
      </c>
    </row>
    <row r="1835" spans="1:15" ht="15.5" hidden="1" x14ac:dyDescent="0.35">
      <c r="A1835" s="8" t="s">
        <v>677</v>
      </c>
      <c r="B1835" s="8" t="s">
        <v>678</v>
      </c>
      <c r="C1835" s="9" t="s">
        <v>669</v>
      </c>
      <c r="D1835" s="8" t="s">
        <v>343</v>
      </c>
      <c r="E1835" s="8">
        <v>6110</v>
      </c>
      <c r="F1835" s="8" t="s">
        <v>490</v>
      </c>
      <c r="G1835" s="9" t="s">
        <v>679</v>
      </c>
      <c r="H1835" s="8" t="s">
        <v>680</v>
      </c>
      <c r="I1835" s="8">
        <v>2012</v>
      </c>
      <c r="J1835" s="8">
        <v>2012</v>
      </c>
      <c r="K1835" s="8" t="s">
        <v>493</v>
      </c>
      <c r="L1835" s="8">
        <v>195.54715999999999</v>
      </c>
      <c r="M1835" s="8" t="s">
        <v>494</v>
      </c>
      <c r="N1835" s="8" t="s">
        <v>495</v>
      </c>
      <c r="O1835" s="8" t="s">
        <v>681</v>
      </c>
    </row>
    <row r="1836" spans="1:15" ht="15.5" hidden="1" x14ac:dyDescent="0.35">
      <c r="A1836" s="8" t="s">
        <v>677</v>
      </c>
      <c r="B1836" s="8" t="s">
        <v>678</v>
      </c>
      <c r="C1836" s="9" t="s">
        <v>669</v>
      </c>
      <c r="D1836" s="8" t="s">
        <v>343</v>
      </c>
      <c r="E1836" s="8">
        <v>6110</v>
      </c>
      <c r="F1836" s="8" t="s">
        <v>490</v>
      </c>
      <c r="G1836" s="9" t="s">
        <v>679</v>
      </c>
      <c r="H1836" s="8" t="s">
        <v>680</v>
      </c>
      <c r="I1836" s="8">
        <v>2013</v>
      </c>
      <c r="J1836" s="8">
        <v>2013</v>
      </c>
      <c r="K1836" s="8" t="s">
        <v>493</v>
      </c>
      <c r="L1836" s="8">
        <v>200.38606999999999</v>
      </c>
      <c r="M1836" s="8" t="s">
        <v>494</v>
      </c>
      <c r="N1836" s="8" t="s">
        <v>495</v>
      </c>
      <c r="O1836" s="8" t="s">
        <v>681</v>
      </c>
    </row>
    <row r="1837" spans="1:15" ht="15.5" hidden="1" x14ac:dyDescent="0.35">
      <c r="A1837" s="8" t="s">
        <v>677</v>
      </c>
      <c r="B1837" s="8" t="s">
        <v>678</v>
      </c>
      <c r="C1837" s="9" t="s">
        <v>669</v>
      </c>
      <c r="D1837" s="8" t="s">
        <v>343</v>
      </c>
      <c r="E1837" s="8">
        <v>6110</v>
      </c>
      <c r="F1837" s="8" t="s">
        <v>490</v>
      </c>
      <c r="G1837" s="9" t="s">
        <v>679</v>
      </c>
      <c r="H1837" s="8" t="s">
        <v>680</v>
      </c>
      <c r="I1837" s="8">
        <v>2014</v>
      </c>
      <c r="J1837" s="8">
        <v>2014</v>
      </c>
      <c r="K1837" s="8" t="s">
        <v>493</v>
      </c>
      <c r="L1837" s="8">
        <v>205.33695</v>
      </c>
      <c r="M1837" s="8" t="s">
        <v>494</v>
      </c>
      <c r="N1837" s="8" t="s">
        <v>495</v>
      </c>
      <c r="O1837" s="8" t="s">
        <v>681</v>
      </c>
    </row>
    <row r="1838" spans="1:15" ht="15.5" hidden="1" x14ac:dyDescent="0.35">
      <c r="A1838" s="8" t="s">
        <v>677</v>
      </c>
      <c r="B1838" s="8" t="s">
        <v>678</v>
      </c>
      <c r="C1838" s="9" t="s">
        <v>669</v>
      </c>
      <c r="D1838" s="8" t="s">
        <v>343</v>
      </c>
      <c r="E1838" s="8">
        <v>6110</v>
      </c>
      <c r="F1838" s="8" t="s">
        <v>490</v>
      </c>
      <c r="G1838" s="9" t="s">
        <v>679</v>
      </c>
      <c r="H1838" s="8" t="s">
        <v>680</v>
      </c>
      <c r="I1838" s="8">
        <v>2015</v>
      </c>
      <c r="J1838" s="8">
        <v>2015</v>
      </c>
      <c r="K1838" s="8" t="s">
        <v>493</v>
      </c>
      <c r="L1838" s="8">
        <v>164.12089900000001</v>
      </c>
      <c r="M1838" s="8" t="s">
        <v>494</v>
      </c>
      <c r="N1838" s="8" t="s">
        <v>495</v>
      </c>
      <c r="O1838" s="8" t="s">
        <v>681</v>
      </c>
    </row>
    <row r="1839" spans="1:15" ht="15.5" hidden="1" x14ac:dyDescent="0.35">
      <c r="A1839" s="8" t="s">
        <v>677</v>
      </c>
      <c r="B1839" s="8" t="s">
        <v>678</v>
      </c>
      <c r="C1839" s="9" t="s">
        <v>669</v>
      </c>
      <c r="D1839" s="8" t="s">
        <v>343</v>
      </c>
      <c r="E1839" s="8">
        <v>6110</v>
      </c>
      <c r="F1839" s="8" t="s">
        <v>490</v>
      </c>
      <c r="G1839" s="9" t="s">
        <v>679</v>
      </c>
      <c r="H1839" s="8" t="s">
        <v>680</v>
      </c>
      <c r="I1839" s="8">
        <v>2016</v>
      </c>
      <c r="J1839" s="8">
        <v>2016</v>
      </c>
      <c r="K1839" s="8" t="s">
        <v>493</v>
      </c>
      <c r="L1839" s="8">
        <v>168.332796</v>
      </c>
      <c r="M1839" s="8" t="s">
        <v>494</v>
      </c>
      <c r="N1839" s="8" t="s">
        <v>495</v>
      </c>
      <c r="O1839" s="8" t="s">
        <v>681</v>
      </c>
    </row>
    <row r="1840" spans="1:15" ht="15.5" hidden="1" x14ac:dyDescent="0.35">
      <c r="A1840" s="8" t="s">
        <v>677</v>
      </c>
      <c r="B1840" s="8" t="s">
        <v>678</v>
      </c>
      <c r="C1840" s="9" t="s">
        <v>669</v>
      </c>
      <c r="D1840" s="8" t="s">
        <v>343</v>
      </c>
      <c r="E1840" s="8">
        <v>6110</v>
      </c>
      <c r="F1840" s="8" t="s">
        <v>490</v>
      </c>
      <c r="G1840" s="9" t="s">
        <v>679</v>
      </c>
      <c r="H1840" s="8" t="s">
        <v>680</v>
      </c>
      <c r="I1840" s="8">
        <v>2017</v>
      </c>
      <c r="J1840" s="8">
        <v>2017</v>
      </c>
      <c r="K1840" s="8" t="s">
        <v>493</v>
      </c>
      <c r="L1840" s="8">
        <v>188.07126</v>
      </c>
      <c r="M1840" s="8" t="s">
        <v>494</v>
      </c>
      <c r="N1840" s="8" t="s">
        <v>495</v>
      </c>
      <c r="O1840" s="8" t="s">
        <v>681</v>
      </c>
    </row>
    <row r="1841" spans="1:15" ht="15.5" hidden="1" x14ac:dyDescent="0.35">
      <c r="A1841" s="8" t="s">
        <v>677</v>
      </c>
      <c r="B1841" s="8" t="s">
        <v>678</v>
      </c>
      <c r="C1841" s="9" t="s">
        <v>669</v>
      </c>
      <c r="D1841" s="8" t="s">
        <v>343</v>
      </c>
      <c r="E1841" s="8">
        <v>6110</v>
      </c>
      <c r="F1841" s="8" t="s">
        <v>490</v>
      </c>
      <c r="G1841" s="9" t="s">
        <v>679</v>
      </c>
      <c r="H1841" s="8" t="s">
        <v>680</v>
      </c>
      <c r="I1841" s="8">
        <v>2018</v>
      </c>
      <c r="J1841" s="8">
        <v>2018</v>
      </c>
      <c r="K1841" s="8" t="s">
        <v>493</v>
      </c>
      <c r="L1841" s="8">
        <v>189.35041000000001</v>
      </c>
      <c r="M1841" s="8" t="s">
        <v>494</v>
      </c>
      <c r="N1841" s="8" t="s">
        <v>495</v>
      </c>
      <c r="O1841" s="8" t="s">
        <v>681</v>
      </c>
    </row>
    <row r="1842" spans="1:15" ht="15.5" hidden="1" x14ac:dyDescent="0.35">
      <c r="A1842" s="8" t="s">
        <v>677</v>
      </c>
      <c r="B1842" s="8" t="s">
        <v>678</v>
      </c>
      <c r="C1842" s="9" t="s">
        <v>670</v>
      </c>
      <c r="D1842" s="8" t="s">
        <v>345</v>
      </c>
      <c r="E1842" s="8">
        <v>6110</v>
      </c>
      <c r="F1842" s="8" t="s">
        <v>490</v>
      </c>
      <c r="G1842" s="9" t="s">
        <v>679</v>
      </c>
      <c r="H1842" s="8" t="s">
        <v>680</v>
      </c>
      <c r="I1842" s="8">
        <v>2010</v>
      </c>
      <c r="J1842" s="8">
        <v>2010</v>
      </c>
      <c r="K1842" s="8" t="s">
        <v>493</v>
      </c>
      <c r="L1842" s="8">
        <v>21168.211923999999</v>
      </c>
      <c r="M1842" s="8" t="s">
        <v>494</v>
      </c>
      <c r="N1842" s="8" t="s">
        <v>495</v>
      </c>
      <c r="O1842" s="8" t="s">
        <v>681</v>
      </c>
    </row>
    <row r="1843" spans="1:15" ht="15.5" hidden="1" x14ac:dyDescent="0.35">
      <c r="A1843" s="8" t="s">
        <v>677</v>
      </c>
      <c r="B1843" s="8" t="s">
        <v>678</v>
      </c>
      <c r="C1843" s="9" t="s">
        <v>670</v>
      </c>
      <c r="D1843" s="8" t="s">
        <v>345</v>
      </c>
      <c r="E1843" s="8">
        <v>6110</v>
      </c>
      <c r="F1843" s="8" t="s">
        <v>490</v>
      </c>
      <c r="G1843" s="9" t="s">
        <v>679</v>
      </c>
      <c r="H1843" s="8" t="s">
        <v>680</v>
      </c>
      <c r="I1843" s="8">
        <v>2011</v>
      </c>
      <c r="J1843" s="8">
        <v>2011</v>
      </c>
      <c r="K1843" s="8" t="s">
        <v>493</v>
      </c>
      <c r="L1843" s="8">
        <v>15865.036253</v>
      </c>
      <c r="M1843" s="8" t="s">
        <v>494</v>
      </c>
      <c r="N1843" s="8" t="s">
        <v>495</v>
      </c>
      <c r="O1843" s="8" t="s">
        <v>681</v>
      </c>
    </row>
    <row r="1844" spans="1:15" ht="15.5" hidden="1" x14ac:dyDescent="0.35">
      <c r="A1844" s="8" t="s">
        <v>677</v>
      </c>
      <c r="B1844" s="8" t="s">
        <v>678</v>
      </c>
      <c r="C1844" s="9" t="s">
        <v>670</v>
      </c>
      <c r="D1844" s="8" t="s">
        <v>345</v>
      </c>
      <c r="E1844" s="8">
        <v>6110</v>
      </c>
      <c r="F1844" s="8" t="s">
        <v>490</v>
      </c>
      <c r="G1844" s="9" t="s">
        <v>679</v>
      </c>
      <c r="H1844" s="8" t="s">
        <v>680</v>
      </c>
      <c r="I1844" s="8">
        <v>2012</v>
      </c>
      <c r="J1844" s="8">
        <v>2012</v>
      </c>
      <c r="K1844" s="8" t="s">
        <v>493</v>
      </c>
      <c r="L1844" s="8">
        <v>19126.733966</v>
      </c>
      <c r="M1844" s="8" t="s">
        <v>494</v>
      </c>
      <c r="N1844" s="8" t="s">
        <v>495</v>
      </c>
      <c r="O1844" s="8" t="s">
        <v>681</v>
      </c>
    </row>
    <row r="1845" spans="1:15" ht="15.5" hidden="1" x14ac:dyDescent="0.35">
      <c r="A1845" s="8" t="s">
        <v>677</v>
      </c>
      <c r="B1845" s="8" t="s">
        <v>678</v>
      </c>
      <c r="C1845" s="9" t="s">
        <v>670</v>
      </c>
      <c r="D1845" s="8" t="s">
        <v>345</v>
      </c>
      <c r="E1845" s="8">
        <v>6110</v>
      </c>
      <c r="F1845" s="8" t="s">
        <v>490</v>
      </c>
      <c r="G1845" s="9" t="s">
        <v>679</v>
      </c>
      <c r="H1845" s="8" t="s">
        <v>680</v>
      </c>
      <c r="I1845" s="8">
        <v>2013</v>
      </c>
      <c r="J1845" s="8">
        <v>2013</v>
      </c>
      <c r="K1845" s="8" t="s">
        <v>493</v>
      </c>
      <c r="L1845" s="8">
        <v>18205.141316000001</v>
      </c>
      <c r="M1845" s="8" t="s">
        <v>494</v>
      </c>
      <c r="N1845" s="8" t="s">
        <v>495</v>
      </c>
      <c r="O1845" s="8" t="s">
        <v>681</v>
      </c>
    </row>
    <row r="1846" spans="1:15" ht="15.5" hidden="1" x14ac:dyDescent="0.35">
      <c r="A1846" s="8" t="s">
        <v>677</v>
      </c>
      <c r="B1846" s="8" t="s">
        <v>678</v>
      </c>
      <c r="C1846" s="9" t="s">
        <v>670</v>
      </c>
      <c r="D1846" s="8" t="s">
        <v>345</v>
      </c>
      <c r="E1846" s="8">
        <v>6110</v>
      </c>
      <c r="F1846" s="8" t="s">
        <v>490</v>
      </c>
      <c r="G1846" s="9" t="s">
        <v>679</v>
      </c>
      <c r="H1846" s="8" t="s">
        <v>680</v>
      </c>
      <c r="I1846" s="8">
        <v>2014</v>
      </c>
      <c r="J1846" s="8">
        <v>2014</v>
      </c>
      <c r="K1846" s="8" t="s">
        <v>493</v>
      </c>
      <c r="L1846" s="8">
        <v>18271.264064999999</v>
      </c>
      <c r="M1846" s="8" t="s">
        <v>494</v>
      </c>
      <c r="N1846" s="8" t="s">
        <v>495</v>
      </c>
      <c r="O1846" s="8" t="s">
        <v>681</v>
      </c>
    </row>
    <row r="1847" spans="1:15" ht="15.5" hidden="1" x14ac:dyDescent="0.35">
      <c r="A1847" s="8" t="s">
        <v>677</v>
      </c>
      <c r="B1847" s="8" t="s">
        <v>678</v>
      </c>
      <c r="C1847" s="9" t="s">
        <v>670</v>
      </c>
      <c r="D1847" s="8" t="s">
        <v>345</v>
      </c>
      <c r="E1847" s="8">
        <v>6110</v>
      </c>
      <c r="F1847" s="8" t="s">
        <v>490</v>
      </c>
      <c r="G1847" s="9" t="s">
        <v>679</v>
      </c>
      <c r="H1847" s="8" t="s">
        <v>680</v>
      </c>
      <c r="I1847" s="8">
        <v>2015</v>
      </c>
      <c r="J1847" s="8">
        <v>2015</v>
      </c>
      <c r="K1847" s="8" t="s">
        <v>493</v>
      </c>
      <c r="L1847" s="8">
        <v>19715.551427999999</v>
      </c>
      <c r="M1847" s="8" t="s">
        <v>494</v>
      </c>
      <c r="N1847" s="8" t="s">
        <v>495</v>
      </c>
      <c r="O1847" s="8" t="s">
        <v>681</v>
      </c>
    </row>
    <row r="1848" spans="1:15" ht="15.5" hidden="1" x14ac:dyDescent="0.35">
      <c r="A1848" s="8" t="s">
        <v>677</v>
      </c>
      <c r="B1848" s="8" t="s">
        <v>678</v>
      </c>
      <c r="C1848" s="9" t="s">
        <v>670</v>
      </c>
      <c r="D1848" s="8" t="s">
        <v>345</v>
      </c>
      <c r="E1848" s="8">
        <v>6110</v>
      </c>
      <c r="F1848" s="8" t="s">
        <v>490</v>
      </c>
      <c r="G1848" s="9" t="s">
        <v>679</v>
      </c>
      <c r="H1848" s="8" t="s">
        <v>680</v>
      </c>
      <c r="I1848" s="8">
        <v>2016</v>
      </c>
      <c r="J1848" s="8">
        <v>2016</v>
      </c>
      <c r="K1848" s="8" t="s">
        <v>493</v>
      </c>
      <c r="L1848" s="8">
        <v>15063.251697</v>
      </c>
      <c r="M1848" s="8" t="s">
        <v>494</v>
      </c>
      <c r="N1848" s="8" t="s">
        <v>495</v>
      </c>
      <c r="O1848" s="8" t="s">
        <v>681</v>
      </c>
    </row>
    <row r="1849" spans="1:15" ht="15.5" hidden="1" x14ac:dyDescent="0.35">
      <c r="A1849" s="8" t="s">
        <v>677</v>
      </c>
      <c r="B1849" s="8" t="s">
        <v>678</v>
      </c>
      <c r="C1849" s="9" t="s">
        <v>670</v>
      </c>
      <c r="D1849" s="8" t="s">
        <v>345</v>
      </c>
      <c r="E1849" s="8">
        <v>6110</v>
      </c>
      <c r="F1849" s="8" t="s">
        <v>490</v>
      </c>
      <c r="G1849" s="9" t="s">
        <v>679</v>
      </c>
      <c r="H1849" s="8" t="s">
        <v>680</v>
      </c>
      <c r="I1849" s="8">
        <v>2017</v>
      </c>
      <c r="J1849" s="8">
        <v>2017</v>
      </c>
      <c r="K1849" s="8" t="s">
        <v>493</v>
      </c>
      <c r="L1849" s="8">
        <v>13202.586144999999</v>
      </c>
      <c r="M1849" s="8" t="s">
        <v>494</v>
      </c>
      <c r="N1849" s="8" t="s">
        <v>495</v>
      </c>
      <c r="O1849" s="8" t="s">
        <v>681</v>
      </c>
    </row>
    <row r="1850" spans="1:15" ht="15.5" hidden="1" x14ac:dyDescent="0.35">
      <c r="A1850" s="8" t="s">
        <v>677</v>
      </c>
      <c r="B1850" s="8" t="s">
        <v>678</v>
      </c>
      <c r="C1850" s="9" t="s">
        <v>670</v>
      </c>
      <c r="D1850" s="8" t="s">
        <v>345</v>
      </c>
      <c r="E1850" s="8">
        <v>6110</v>
      </c>
      <c r="F1850" s="8" t="s">
        <v>490</v>
      </c>
      <c r="G1850" s="9" t="s">
        <v>679</v>
      </c>
      <c r="H1850" s="8" t="s">
        <v>680</v>
      </c>
      <c r="I1850" s="8">
        <v>2018</v>
      </c>
      <c r="J1850" s="8">
        <v>2018</v>
      </c>
      <c r="K1850" s="8" t="s">
        <v>493</v>
      </c>
      <c r="L1850" s="8">
        <v>11295.565543000001</v>
      </c>
      <c r="M1850" s="8" t="s">
        <v>494</v>
      </c>
      <c r="N1850" s="8" t="s">
        <v>495</v>
      </c>
      <c r="O1850" s="8" t="s">
        <v>681</v>
      </c>
    </row>
    <row r="1851" spans="1:15" ht="15.5" hidden="1" x14ac:dyDescent="0.35">
      <c r="A1851" s="8" t="s">
        <v>677</v>
      </c>
      <c r="B1851" s="8" t="s">
        <v>678</v>
      </c>
      <c r="C1851" s="9" t="s">
        <v>671</v>
      </c>
      <c r="D1851" s="8" t="s">
        <v>347</v>
      </c>
      <c r="E1851" s="8">
        <v>6110</v>
      </c>
      <c r="F1851" s="8" t="s">
        <v>490</v>
      </c>
      <c r="G1851" s="9" t="s">
        <v>679</v>
      </c>
      <c r="H1851" s="8" t="s">
        <v>680</v>
      </c>
      <c r="I1851" s="8">
        <v>2010</v>
      </c>
      <c r="J1851" s="8">
        <v>2010</v>
      </c>
      <c r="K1851" s="8" t="s">
        <v>493</v>
      </c>
      <c r="L1851" s="8">
        <v>21306.503669999998</v>
      </c>
      <c r="M1851" s="8" t="s">
        <v>494</v>
      </c>
      <c r="N1851" s="8" t="s">
        <v>495</v>
      </c>
      <c r="O1851" s="8" t="s">
        <v>681</v>
      </c>
    </row>
    <row r="1852" spans="1:15" ht="15.5" hidden="1" x14ac:dyDescent="0.35">
      <c r="A1852" s="8" t="s">
        <v>677</v>
      </c>
      <c r="B1852" s="8" t="s">
        <v>678</v>
      </c>
      <c r="C1852" s="9" t="s">
        <v>671</v>
      </c>
      <c r="D1852" s="8" t="s">
        <v>347</v>
      </c>
      <c r="E1852" s="8">
        <v>6110</v>
      </c>
      <c r="F1852" s="8" t="s">
        <v>490</v>
      </c>
      <c r="G1852" s="9" t="s">
        <v>679</v>
      </c>
      <c r="H1852" s="8" t="s">
        <v>680</v>
      </c>
      <c r="I1852" s="8">
        <v>2011</v>
      </c>
      <c r="J1852" s="8">
        <v>2011</v>
      </c>
      <c r="K1852" s="8" t="s">
        <v>493</v>
      </c>
      <c r="L1852" s="8">
        <v>26522.025368999999</v>
      </c>
      <c r="M1852" s="8" t="s">
        <v>494</v>
      </c>
      <c r="N1852" s="8" t="s">
        <v>495</v>
      </c>
      <c r="O1852" s="8" t="s">
        <v>681</v>
      </c>
    </row>
    <row r="1853" spans="1:15" ht="15.5" hidden="1" x14ac:dyDescent="0.35">
      <c r="A1853" s="8" t="s">
        <v>677</v>
      </c>
      <c r="B1853" s="8" t="s">
        <v>678</v>
      </c>
      <c r="C1853" s="9" t="s">
        <v>671</v>
      </c>
      <c r="D1853" s="8" t="s">
        <v>347</v>
      </c>
      <c r="E1853" s="8">
        <v>6110</v>
      </c>
      <c r="F1853" s="8" t="s">
        <v>490</v>
      </c>
      <c r="G1853" s="9" t="s">
        <v>679</v>
      </c>
      <c r="H1853" s="8" t="s">
        <v>680</v>
      </c>
      <c r="I1853" s="8">
        <v>2012</v>
      </c>
      <c r="J1853" s="8">
        <v>2012</v>
      </c>
      <c r="K1853" s="8" t="s">
        <v>493</v>
      </c>
      <c r="L1853" s="8">
        <v>29950.767510999998</v>
      </c>
      <c r="M1853" s="8" t="s">
        <v>494</v>
      </c>
      <c r="N1853" s="8" t="s">
        <v>495</v>
      </c>
      <c r="O1853" s="8" t="s">
        <v>681</v>
      </c>
    </row>
    <row r="1854" spans="1:15" ht="15.5" hidden="1" x14ac:dyDescent="0.35">
      <c r="A1854" s="8" t="s">
        <v>677</v>
      </c>
      <c r="B1854" s="8" t="s">
        <v>678</v>
      </c>
      <c r="C1854" s="9" t="s">
        <v>671</v>
      </c>
      <c r="D1854" s="8" t="s">
        <v>347</v>
      </c>
      <c r="E1854" s="8">
        <v>6110</v>
      </c>
      <c r="F1854" s="8" t="s">
        <v>490</v>
      </c>
      <c r="G1854" s="9" t="s">
        <v>679</v>
      </c>
      <c r="H1854" s="8" t="s">
        <v>680</v>
      </c>
      <c r="I1854" s="8">
        <v>2013</v>
      </c>
      <c r="J1854" s="8">
        <v>2013</v>
      </c>
      <c r="K1854" s="8" t="s">
        <v>493</v>
      </c>
      <c r="L1854" s="8">
        <v>30757.624239000001</v>
      </c>
      <c r="M1854" s="8" t="s">
        <v>494</v>
      </c>
      <c r="N1854" s="8" t="s">
        <v>495</v>
      </c>
      <c r="O1854" s="8" t="s">
        <v>681</v>
      </c>
    </row>
    <row r="1855" spans="1:15" ht="15.5" hidden="1" x14ac:dyDescent="0.35">
      <c r="A1855" s="8" t="s">
        <v>677</v>
      </c>
      <c r="B1855" s="8" t="s">
        <v>678</v>
      </c>
      <c r="C1855" s="9" t="s">
        <v>671</v>
      </c>
      <c r="D1855" s="8" t="s">
        <v>347</v>
      </c>
      <c r="E1855" s="8">
        <v>6110</v>
      </c>
      <c r="F1855" s="8" t="s">
        <v>490</v>
      </c>
      <c r="G1855" s="9" t="s">
        <v>679</v>
      </c>
      <c r="H1855" s="8" t="s">
        <v>680</v>
      </c>
      <c r="I1855" s="8">
        <v>2014</v>
      </c>
      <c r="J1855" s="8">
        <v>2014</v>
      </c>
      <c r="K1855" s="8" t="s">
        <v>493</v>
      </c>
      <c r="L1855" s="8">
        <v>32956.743900000001</v>
      </c>
      <c r="M1855" s="8" t="s">
        <v>494</v>
      </c>
      <c r="N1855" s="8" t="s">
        <v>495</v>
      </c>
      <c r="O1855" s="8" t="s">
        <v>681</v>
      </c>
    </row>
    <row r="1856" spans="1:15" ht="15.5" hidden="1" x14ac:dyDescent="0.35">
      <c r="A1856" s="8" t="s">
        <v>677</v>
      </c>
      <c r="B1856" s="8" t="s">
        <v>678</v>
      </c>
      <c r="C1856" s="9" t="s">
        <v>671</v>
      </c>
      <c r="D1856" s="8" t="s">
        <v>347</v>
      </c>
      <c r="E1856" s="8">
        <v>6110</v>
      </c>
      <c r="F1856" s="8" t="s">
        <v>490</v>
      </c>
      <c r="G1856" s="9" t="s">
        <v>679</v>
      </c>
      <c r="H1856" s="8" t="s">
        <v>680</v>
      </c>
      <c r="I1856" s="8">
        <v>2015</v>
      </c>
      <c r="J1856" s="8">
        <v>2015</v>
      </c>
      <c r="K1856" s="8" t="s">
        <v>493</v>
      </c>
      <c r="L1856" s="8">
        <v>32835.950171999997</v>
      </c>
      <c r="M1856" s="8" t="s">
        <v>494</v>
      </c>
      <c r="N1856" s="8" t="s">
        <v>495</v>
      </c>
      <c r="O1856" s="8" t="s">
        <v>681</v>
      </c>
    </row>
    <row r="1857" spans="1:15" ht="15.5" hidden="1" x14ac:dyDescent="0.35">
      <c r="A1857" s="8" t="s">
        <v>677</v>
      </c>
      <c r="B1857" s="8" t="s">
        <v>678</v>
      </c>
      <c r="C1857" s="9" t="s">
        <v>671</v>
      </c>
      <c r="D1857" s="8" t="s">
        <v>347</v>
      </c>
      <c r="E1857" s="8">
        <v>6110</v>
      </c>
      <c r="F1857" s="8" t="s">
        <v>490</v>
      </c>
      <c r="G1857" s="9" t="s">
        <v>679</v>
      </c>
      <c r="H1857" s="8" t="s">
        <v>680</v>
      </c>
      <c r="I1857" s="8">
        <v>2016</v>
      </c>
      <c r="J1857" s="8">
        <v>2016</v>
      </c>
      <c r="K1857" s="8" t="s">
        <v>493</v>
      </c>
      <c r="L1857" s="8">
        <v>33500.335720000003</v>
      </c>
      <c r="M1857" s="8" t="s">
        <v>494</v>
      </c>
      <c r="N1857" s="8" t="s">
        <v>495</v>
      </c>
      <c r="O1857" s="8" t="s">
        <v>681</v>
      </c>
    </row>
    <row r="1858" spans="1:15" ht="15.5" hidden="1" x14ac:dyDescent="0.35">
      <c r="A1858" s="8" t="s">
        <v>677</v>
      </c>
      <c r="B1858" s="8" t="s">
        <v>678</v>
      </c>
      <c r="C1858" s="9" t="s">
        <v>671</v>
      </c>
      <c r="D1858" s="8" t="s">
        <v>347</v>
      </c>
      <c r="E1858" s="8">
        <v>6110</v>
      </c>
      <c r="F1858" s="8" t="s">
        <v>490</v>
      </c>
      <c r="G1858" s="9" t="s">
        <v>679</v>
      </c>
      <c r="H1858" s="8" t="s">
        <v>680</v>
      </c>
      <c r="I1858" s="8">
        <v>2017</v>
      </c>
      <c r="J1858" s="8">
        <v>2017</v>
      </c>
      <c r="K1858" s="8" t="s">
        <v>493</v>
      </c>
      <c r="L1858" s="8">
        <v>34338.774273000003</v>
      </c>
      <c r="M1858" s="8" t="s">
        <v>494</v>
      </c>
      <c r="N1858" s="8" t="s">
        <v>495</v>
      </c>
      <c r="O1858" s="8" t="s">
        <v>681</v>
      </c>
    </row>
    <row r="1859" spans="1:15" ht="15.5" hidden="1" x14ac:dyDescent="0.35">
      <c r="A1859" s="8" t="s">
        <v>677</v>
      </c>
      <c r="B1859" s="8" t="s">
        <v>678</v>
      </c>
      <c r="C1859" s="9" t="s">
        <v>671</v>
      </c>
      <c r="D1859" s="8" t="s">
        <v>347</v>
      </c>
      <c r="E1859" s="8">
        <v>6110</v>
      </c>
      <c r="F1859" s="8" t="s">
        <v>490</v>
      </c>
      <c r="G1859" s="9" t="s">
        <v>679</v>
      </c>
      <c r="H1859" s="8" t="s">
        <v>680</v>
      </c>
      <c r="I1859" s="8">
        <v>2018</v>
      </c>
      <c r="J1859" s="8">
        <v>2018</v>
      </c>
      <c r="K1859" s="8" t="s">
        <v>493</v>
      </c>
      <c r="L1859" s="8">
        <v>35689.683015000002</v>
      </c>
      <c r="M1859" s="8" t="s">
        <v>494</v>
      </c>
      <c r="N1859" s="8" t="s">
        <v>495</v>
      </c>
      <c r="O1859" s="8" t="s">
        <v>681</v>
      </c>
    </row>
    <row r="1860" spans="1:15" ht="15.5" hidden="1" x14ac:dyDescent="0.35">
      <c r="A1860" s="8" t="s">
        <v>677</v>
      </c>
      <c r="B1860" s="8" t="s">
        <v>678</v>
      </c>
      <c r="C1860" s="9" t="s">
        <v>672</v>
      </c>
      <c r="D1860" s="8" t="s">
        <v>349</v>
      </c>
      <c r="E1860" s="8">
        <v>6110</v>
      </c>
      <c r="F1860" s="8" t="s">
        <v>490</v>
      </c>
      <c r="G1860" s="9" t="s">
        <v>679</v>
      </c>
      <c r="H1860" s="8" t="s">
        <v>680</v>
      </c>
      <c r="I1860" s="8">
        <v>2010</v>
      </c>
      <c r="J1860" s="8">
        <v>2010</v>
      </c>
      <c r="K1860" s="8" t="s">
        <v>493</v>
      </c>
      <c r="L1860" s="8">
        <v>3715.3562339999999</v>
      </c>
      <c r="M1860" s="8" t="s">
        <v>494</v>
      </c>
      <c r="N1860" s="8" t="s">
        <v>495</v>
      </c>
      <c r="O1860" s="8" t="s">
        <v>681</v>
      </c>
    </row>
    <row r="1861" spans="1:15" ht="15.5" hidden="1" x14ac:dyDescent="0.35">
      <c r="A1861" s="8" t="s">
        <v>677</v>
      </c>
      <c r="B1861" s="8" t="s">
        <v>678</v>
      </c>
      <c r="C1861" s="9" t="s">
        <v>672</v>
      </c>
      <c r="D1861" s="8" t="s">
        <v>349</v>
      </c>
      <c r="E1861" s="8">
        <v>6110</v>
      </c>
      <c r="F1861" s="8" t="s">
        <v>490</v>
      </c>
      <c r="G1861" s="9" t="s">
        <v>679</v>
      </c>
      <c r="H1861" s="8" t="s">
        <v>680</v>
      </c>
      <c r="I1861" s="8">
        <v>2011</v>
      </c>
      <c r="J1861" s="8">
        <v>2011</v>
      </c>
      <c r="K1861" s="8" t="s">
        <v>493</v>
      </c>
      <c r="L1861" s="8">
        <v>4332.8473029999996</v>
      </c>
      <c r="M1861" s="8" t="s">
        <v>494</v>
      </c>
      <c r="N1861" s="8" t="s">
        <v>495</v>
      </c>
      <c r="O1861" s="8" t="s">
        <v>681</v>
      </c>
    </row>
    <row r="1862" spans="1:15" ht="15.5" hidden="1" x14ac:dyDescent="0.35">
      <c r="A1862" s="8" t="s">
        <v>677</v>
      </c>
      <c r="B1862" s="8" t="s">
        <v>678</v>
      </c>
      <c r="C1862" s="9" t="s">
        <v>672</v>
      </c>
      <c r="D1862" s="8" t="s">
        <v>349</v>
      </c>
      <c r="E1862" s="8">
        <v>6110</v>
      </c>
      <c r="F1862" s="8" t="s">
        <v>490</v>
      </c>
      <c r="G1862" s="9" t="s">
        <v>679</v>
      </c>
      <c r="H1862" s="8" t="s">
        <v>680</v>
      </c>
      <c r="I1862" s="8">
        <v>2012</v>
      </c>
      <c r="J1862" s="8">
        <v>2012</v>
      </c>
      <c r="K1862" s="8" t="s">
        <v>493</v>
      </c>
      <c r="L1862" s="8">
        <v>4733.4553450000003</v>
      </c>
      <c r="M1862" s="8" t="s">
        <v>494</v>
      </c>
      <c r="N1862" s="8" t="s">
        <v>495</v>
      </c>
      <c r="O1862" s="8" t="s">
        <v>681</v>
      </c>
    </row>
    <row r="1863" spans="1:15" ht="15.5" hidden="1" x14ac:dyDescent="0.35">
      <c r="A1863" s="8" t="s">
        <v>677</v>
      </c>
      <c r="B1863" s="8" t="s">
        <v>678</v>
      </c>
      <c r="C1863" s="9" t="s">
        <v>672</v>
      </c>
      <c r="D1863" s="8" t="s">
        <v>349</v>
      </c>
      <c r="E1863" s="8">
        <v>6110</v>
      </c>
      <c r="F1863" s="8" t="s">
        <v>490</v>
      </c>
      <c r="G1863" s="9" t="s">
        <v>679</v>
      </c>
      <c r="H1863" s="8" t="s">
        <v>680</v>
      </c>
      <c r="I1863" s="8">
        <v>2013</v>
      </c>
      <c r="J1863" s="8">
        <v>2013</v>
      </c>
      <c r="K1863" s="8" t="s">
        <v>493</v>
      </c>
      <c r="L1863" s="8">
        <v>5126.5446659999998</v>
      </c>
      <c r="M1863" s="8" t="s">
        <v>494</v>
      </c>
      <c r="N1863" s="8" t="s">
        <v>495</v>
      </c>
      <c r="O1863" s="8" t="s">
        <v>681</v>
      </c>
    </row>
    <row r="1864" spans="1:15" ht="15.5" hidden="1" x14ac:dyDescent="0.35">
      <c r="A1864" s="8" t="s">
        <v>677</v>
      </c>
      <c r="B1864" s="8" t="s">
        <v>678</v>
      </c>
      <c r="C1864" s="9" t="s">
        <v>672</v>
      </c>
      <c r="D1864" s="8" t="s">
        <v>349</v>
      </c>
      <c r="E1864" s="8">
        <v>6110</v>
      </c>
      <c r="F1864" s="8" t="s">
        <v>490</v>
      </c>
      <c r="G1864" s="9" t="s">
        <v>679</v>
      </c>
      <c r="H1864" s="8" t="s">
        <v>680</v>
      </c>
      <c r="I1864" s="8">
        <v>2014</v>
      </c>
      <c r="J1864" s="8">
        <v>2014</v>
      </c>
      <c r="K1864" s="8" t="s">
        <v>493</v>
      </c>
      <c r="L1864" s="8">
        <v>4572.8514080000004</v>
      </c>
      <c r="M1864" s="8" t="s">
        <v>494</v>
      </c>
      <c r="N1864" s="8" t="s">
        <v>495</v>
      </c>
      <c r="O1864" s="8" t="s">
        <v>681</v>
      </c>
    </row>
    <row r="1865" spans="1:15" ht="15.5" hidden="1" x14ac:dyDescent="0.35">
      <c r="A1865" s="8" t="s">
        <v>677</v>
      </c>
      <c r="B1865" s="8" t="s">
        <v>678</v>
      </c>
      <c r="C1865" s="9" t="s">
        <v>672</v>
      </c>
      <c r="D1865" s="8" t="s">
        <v>349</v>
      </c>
      <c r="E1865" s="8">
        <v>6110</v>
      </c>
      <c r="F1865" s="8" t="s">
        <v>490</v>
      </c>
      <c r="G1865" s="9" t="s">
        <v>679</v>
      </c>
      <c r="H1865" s="8" t="s">
        <v>680</v>
      </c>
      <c r="I1865" s="8">
        <v>2015</v>
      </c>
      <c r="J1865" s="8">
        <v>2015</v>
      </c>
      <c r="K1865" s="8" t="s">
        <v>493</v>
      </c>
      <c r="L1865" s="8">
        <v>4781.181458</v>
      </c>
      <c r="M1865" s="8" t="s">
        <v>494</v>
      </c>
      <c r="N1865" s="8" t="s">
        <v>495</v>
      </c>
      <c r="O1865" s="8" t="s">
        <v>681</v>
      </c>
    </row>
    <row r="1866" spans="1:15" ht="15.5" hidden="1" x14ac:dyDescent="0.35">
      <c r="A1866" s="8" t="s">
        <v>677</v>
      </c>
      <c r="B1866" s="8" t="s">
        <v>678</v>
      </c>
      <c r="C1866" s="9" t="s">
        <v>672</v>
      </c>
      <c r="D1866" s="8" t="s">
        <v>349</v>
      </c>
      <c r="E1866" s="8">
        <v>6110</v>
      </c>
      <c r="F1866" s="8" t="s">
        <v>490</v>
      </c>
      <c r="G1866" s="9" t="s">
        <v>679</v>
      </c>
      <c r="H1866" s="8" t="s">
        <v>680</v>
      </c>
      <c r="I1866" s="8">
        <v>2016</v>
      </c>
      <c r="J1866" s="8">
        <v>2016</v>
      </c>
      <c r="K1866" s="8" t="s">
        <v>493</v>
      </c>
      <c r="L1866" s="8">
        <v>4551.085325</v>
      </c>
      <c r="M1866" s="8" t="s">
        <v>494</v>
      </c>
      <c r="N1866" s="8" t="s">
        <v>495</v>
      </c>
      <c r="O1866" s="8" t="s">
        <v>681</v>
      </c>
    </row>
    <row r="1867" spans="1:15" ht="15.5" hidden="1" x14ac:dyDescent="0.35">
      <c r="A1867" s="8" t="s">
        <v>677</v>
      </c>
      <c r="B1867" s="8" t="s">
        <v>678</v>
      </c>
      <c r="C1867" s="9" t="s">
        <v>672</v>
      </c>
      <c r="D1867" s="8" t="s">
        <v>349</v>
      </c>
      <c r="E1867" s="8">
        <v>6110</v>
      </c>
      <c r="F1867" s="8" t="s">
        <v>490</v>
      </c>
      <c r="G1867" s="9" t="s">
        <v>679</v>
      </c>
      <c r="H1867" s="8" t="s">
        <v>680</v>
      </c>
      <c r="I1867" s="8">
        <v>2017</v>
      </c>
      <c r="J1867" s="8">
        <v>2017</v>
      </c>
      <c r="K1867" s="8" t="s">
        <v>493</v>
      </c>
      <c r="L1867" s="8">
        <v>4555.4271779999999</v>
      </c>
      <c r="M1867" s="8" t="s">
        <v>494</v>
      </c>
      <c r="N1867" s="8" t="s">
        <v>495</v>
      </c>
      <c r="O1867" s="8" t="s">
        <v>681</v>
      </c>
    </row>
    <row r="1868" spans="1:15" ht="15.5" hidden="1" x14ac:dyDescent="0.35">
      <c r="A1868" s="8" t="s">
        <v>677</v>
      </c>
      <c r="B1868" s="8" t="s">
        <v>678</v>
      </c>
      <c r="C1868" s="9" t="s">
        <v>672</v>
      </c>
      <c r="D1868" s="8" t="s">
        <v>349</v>
      </c>
      <c r="E1868" s="8">
        <v>6110</v>
      </c>
      <c r="F1868" s="8" t="s">
        <v>490</v>
      </c>
      <c r="G1868" s="9" t="s">
        <v>679</v>
      </c>
      <c r="H1868" s="8" t="s">
        <v>680</v>
      </c>
      <c r="I1868" s="8">
        <v>2018</v>
      </c>
      <c r="J1868" s="8">
        <v>2018</v>
      </c>
      <c r="K1868" s="8" t="s">
        <v>493</v>
      </c>
      <c r="L1868" s="8">
        <v>5063.6866319999999</v>
      </c>
      <c r="M1868" s="8" t="s">
        <v>494</v>
      </c>
      <c r="N1868" s="8" t="s">
        <v>495</v>
      </c>
      <c r="O1868" s="8" t="s">
        <v>681</v>
      </c>
    </row>
    <row r="1869" spans="1:15" ht="15.5" hidden="1" x14ac:dyDescent="0.35">
      <c r="A1869" s="8" t="s">
        <v>677</v>
      </c>
      <c r="B1869" s="8" t="s">
        <v>678</v>
      </c>
      <c r="C1869" s="9" t="s">
        <v>673</v>
      </c>
      <c r="D1869" s="8" t="s">
        <v>351</v>
      </c>
      <c r="E1869" s="8">
        <v>6110</v>
      </c>
      <c r="F1869" s="8" t="s">
        <v>490</v>
      </c>
      <c r="G1869" s="9" t="s">
        <v>679</v>
      </c>
      <c r="H1869" s="8" t="s">
        <v>680</v>
      </c>
      <c r="I1869" s="8">
        <v>2010</v>
      </c>
      <c r="J1869" s="8">
        <v>2010</v>
      </c>
      <c r="K1869" s="8" t="s">
        <v>493</v>
      </c>
      <c r="L1869" s="8">
        <v>1909.192767</v>
      </c>
      <c r="M1869" s="8" t="s">
        <v>494</v>
      </c>
      <c r="N1869" s="8" t="s">
        <v>495</v>
      </c>
      <c r="O1869" s="8" t="s">
        <v>681</v>
      </c>
    </row>
    <row r="1870" spans="1:15" ht="15.5" hidden="1" x14ac:dyDescent="0.35">
      <c r="A1870" s="8" t="s">
        <v>677</v>
      </c>
      <c r="B1870" s="8" t="s">
        <v>678</v>
      </c>
      <c r="C1870" s="9" t="s">
        <v>673</v>
      </c>
      <c r="D1870" s="8" t="s">
        <v>351</v>
      </c>
      <c r="E1870" s="8">
        <v>6110</v>
      </c>
      <c r="F1870" s="8" t="s">
        <v>490</v>
      </c>
      <c r="G1870" s="9" t="s">
        <v>679</v>
      </c>
      <c r="H1870" s="8" t="s">
        <v>680</v>
      </c>
      <c r="I1870" s="8">
        <v>2011</v>
      </c>
      <c r="J1870" s="8">
        <v>2011</v>
      </c>
      <c r="K1870" s="8" t="s">
        <v>493</v>
      </c>
      <c r="L1870" s="8">
        <v>2263.3937529999998</v>
      </c>
      <c r="M1870" s="8" t="s">
        <v>494</v>
      </c>
      <c r="N1870" s="8" t="s">
        <v>495</v>
      </c>
      <c r="O1870" s="8" t="s">
        <v>681</v>
      </c>
    </row>
    <row r="1871" spans="1:15" ht="15.5" hidden="1" x14ac:dyDescent="0.35">
      <c r="A1871" s="8" t="s">
        <v>677</v>
      </c>
      <c r="B1871" s="8" t="s">
        <v>678</v>
      </c>
      <c r="C1871" s="9" t="s">
        <v>673</v>
      </c>
      <c r="D1871" s="8" t="s">
        <v>351</v>
      </c>
      <c r="E1871" s="8">
        <v>6110</v>
      </c>
      <c r="F1871" s="8" t="s">
        <v>490</v>
      </c>
      <c r="G1871" s="9" t="s">
        <v>679</v>
      </c>
      <c r="H1871" s="8" t="s">
        <v>680</v>
      </c>
      <c r="I1871" s="8">
        <v>2012</v>
      </c>
      <c r="J1871" s="8">
        <v>2012</v>
      </c>
      <c r="K1871" s="8" t="s">
        <v>493</v>
      </c>
      <c r="L1871" s="8">
        <v>2377.3264680000002</v>
      </c>
      <c r="M1871" s="8" t="s">
        <v>494</v>
      </c>
      <c r="N1871" s="8" t="s">
        <v>495</v>
      </c>
      <c r="O1871" s="8" t="s">
        <v>681</v>
      </c>
    </row>
    <row r="1872" spans="1:15" ht="15.5" hidden="1" x14ac:dyDescent="0.35">
      <c r="A1872" s="8" t="s">
        <v>677</v>
      </c>
      <c r="B1872" s="8" t="s">
        <v>678</v>
      </c>
      <c r="C1872" s="9" t="s">
        <v>673</v>
      </c>
      <c r="D1872" s="8" t="s">
        <v>351</v>
      </c>
      <c r="E1872" s="8">
        <v>6110</v>
      </c>
      <c r="F1872" s="8" t="s">
        <v>490</v>
      </c>
      <c r="G1872" s="9" t="s">
        <v>679</v>
      </c>
      <c r="H1872" s="8" t="s">
        <v>680</v>
      </c>
      <c r="I1872" s="8">
        <v>2013</v>
      </c>
      <c r="J1872" s="8">
        <v>2013</v>
      </c>
      <c r="K1872" s="8" t="s">
        <v>493</v>
      </c>
      <c r="L1872" s="8">
        <v>2307.1832009999998</v>
      </c>
      <c r="M1872" s="8" t="s">
        <v>494</v>
      </c>
      <c r="N1872" s="8" t="s">
        <v>495</v>
      </c>
      <c r="O1872" s="8" t="s">
        <v>681</v>
      </c>
    </row>
    <row r="1873" spans="1:15" ht="15.5" hidden="1" x14ac:dyDescent="0.35">
      <c r="A1873" s="8" t="s">
        <v>677</v>
      </c>
      <c r="B1873" s="8" t="s">
        <v>678</v>
      </c>
      <c r="C1873" s="9" t="s">
        <v>673</v>
      </c>
      <c r="D1873" s="8" t="s">
        <v>351</v>
      </c>
      <c r="E1873" s="8">
        <v>6110</v>
      </c>
      <c r="F1873" s="8" t="s">
        <v>490</v>
      </c>
      <c r="G1873" s="9" t="s">
        <v>679</v>
      </c>
      <c r="H1873" s="8" t="s">
        <v>680</v>
      </c>
      <c r="I1873" s="8">
        <v>2014</v>
      </c>
      <c r="J1873" s="8">
        <v>2014</v>
      </c>
      <c r="K1873" s="8" t="s">
        <v>493</v>
      </c>
      <c r="L1873" s="8">
        <v>1840.7018089999999</v>
      </c>
      <c r="M1873" s="8" t="s">
        <v>494</v>
      </c>
      <c r="N1873" s="8" t="s">
        <v>495</v>
      </c>
      <c r="O1873" s="8" t="s">
        <v>681</v>
      </c>
    </row>
    <row r="1874" spans="1:15" ht="15.5" hidden="1" x14ac:dyDescent="0.35">
      <c r="A1874" s="8" t="s">
        <v>677</v>
      </c>
      <c r="B1874" s="8" t="s">
        <v>678</v>
      </c>
      <c r="C1874" s="9" t="s">
        <v>673</v>
      </c>
      <c r="D1874" s="8" t="s">
        <v>351</v>
      </c>
      <c r="E1874" s="8">
        <v>6110</v>
      </c>
      <c r="F1874" s="8" t="s">
        <v>490</v>
      </c>
      <c r="G1874" s="9" t="s">
        <v>679</v>
      </c>
      <c r="H1874" s="8" t="s">
        <v>680</v>
      </c>
      <c r="I1874" s="8">
        <v>2015</v>
      </c>
      <c r="J1874" s="8">
        <v>2015</v>
      </c>
      <c r="K1874" s="8" t="s">
        <v>493</v>
      </c>
      <c r="L1874" s="8">
        <v>1058.1004809999999</v>
      </c>
      <c r="M1874" s="8" t="s">
        <v>494</v>
      </c>
      <c r="N1874" s="8" t="s">
        <v>495</v>
      </c>
      <c r="O1874" s="8" t="s">
        <v>681</v>
      </c>
    </row>
    <row r="1875" spans="1:15" ht="15.5" hidden="1" x14ac:dyDescent="0.35">
      <c r="A1875" s="8" t="s">
        <v>677</v>
      </c>
      <c r="B1875" s="8" t="s">
        <v>678</v>
      </c>
      <c r="C1875" s="9" t="s">
        <v>673</v>
      </c>
      <c r="D1875" s="8" t="s">
        <v>351</v>
      </c>
      <c r="E1875" s="8">
        <v>6110</v>
      </c>
      <c r="F1875" s="8" t="s">
        <v>490</v>
      </c>
      <c r="G1875" s="9" t="s">
        <v>679</v>
      </c>
      <c r="H1875" s="8" t="s">
        <v>680</v>
      </c>
      <c r="I1875" s="8">
        <v>2016</v>
      </c>
      <c r="J1875" s="8">
        <v>2016</v>
      </c>
      <c r="K1875" s="8" t="s">
        <v>493</v>
      </c>
      <c r="L1875" s="8">
        <v>1305.103652</v>
      </c>
      <c r="M1875" s="8" t="s">
        <v>494</v>
      </c>
      <c r="N1875" s="8" t="s">
        <v>495</v>
      </c>
      <c r="O1875" s="8" t="s">
        <v>681</v>
      </c>
    </row>
    <row r="1876" spans="1:15" ht="15.5" hidden="1" x14ac:dyDescent="0.35">
      <c r="A1876" s="8" t="s">
        <v>677</v>
      </c>
      <c r="B1876" s="8" t="s">
        <v>678</v>
      </c>
      <c r="C1876" s="9" t="s">
        <v>673</v>
      </c>
      <c r="D1876" s="8" t="s">
        <v>351</v>
      </c>
      <c r="E1876" s="8">
        <v>6110</v>
      </c>
      <c r="F1876" s="8" t="s">
        <v>490</v>
      </c>
      <c r="G1876" s="9" t="s">
        <v>679</v>
      </c>
      <c r="H1876" s="8" t="s">
        <v>680</v>
      </c>
      <c r="I1876" s="8">
        <v>2017</v>
      </c>
      <c r="J1876" s="8">
        <v>2017</v>
      </c>
      <c r="K1876" s="8" t="s">
        <v>493</v>
      </c>
      <c r="L1876" s="8">
        <v>1041.0049730000001</v>
      </c>
      <c r="M1876" s="8" t="s">
        <v>494</v>
      </c>
      <c r="N1876" s="8" t="s">
        <v>495</v>
      </c>
      <c r="O1876" s="8" t="s">
        <v>681</v>
      </c>
    </row>
    <row r="1877" spans="1:15" ht="15.5" hidden="1" x14ac:dyDescent="0.35">
      <c r="A1877" s="8" t="s">
        <v>677</v>
      </c>
      <c r="B1877" s="8" t="s">
        <v>678</v>
      </c>
      <c r="C1877" s="9" t="s">
        <v>673</v>
      </c>
      <c r="D1877" s="8" t="s">
        <v>351</v>
      </c>
      <c r="E1877" s="8">
        <v>6110</v>
      </c>
      <c r="F1877" s="8" t="s">
        <v>490</v>
      </c>
      <c r="G1877" s="9" t="s">
        <v>679</v>
      </c>
      <c r="H1877" s="8" t="s">
        <v>680</v>
      </c>
      <c r="I1877" s="8">
        <v>2018</v>
      </c>
      <c r="J1877" s="8">
        <v>2018</v>
      </c>
      <c r="K1877" s="8" t="s">
        <v>493</v>
      </c>
      <c r="L1877" s="8">
        <v>752.42801999999995</v>
      </c>
      <c r="M1877" s="8" t="s">
        <v>494</v>
      </c>
      <c r="N1877" s="8" t="s">
        <v>495</v>
      </c>
      <c r="O1877" s="8" t="s">
        <v>681</v>
      </c>
    </row>
    <row r="1878" spans="1:15" ht="15.5" hidden="1" x14ac:dyDescent="0.35">
      <c r="A1878" s="8" t="s">
        <v>677</v>
      </c>
      <c r="B1878" s="8" t="s">
        <v>678</v>
      </c>
      <c r="C1878" s="9" t="s">
        <v>674</v>
      </c>
      <c r="D1878" s="8" t="s">
        <v>353</v>
      </c>
      <c r="E1878" s="8">
        <v>6110</v>
      </c>
      <c r="F1878" s="8" t="s">
        <v>490</v>
      </c>
      <c r="G1878" s="9" t="s">
        <v>679</v>
      </c>
      <c r="H1878" s="8" t="s">
        <v>680</v>
      </c>
      <c r="I1878" s="8">
        <v>2010</v>
      </c>
      <c r="J1878" s="8">
        <v>2010</v>
      </c>
      <c r="K1878" s="8" t="s">
        <v>493</v>
      </c>
      <c r="L1878" s="8">
        <v>1157.1865780000001</v>
      </c>
      <c r="M1878" s="8" t="s">
        <v>494</v>
      </c>
      <c r="N1878" s="8" t="s">
        <v>495</v>
      </c>
      <c r="O1878" s="8" t="s">
        <v>681</v>
      </c>
    </row>
    <row r="1879" spans="1:15" ht="15.5" hidden="1" x14ac:dyDescent="0.35">
      <c r="A1879" s="8" t="s">
        <v>677</v>
      </c>
      <c r="B1879" s="8" t="s">
        <v>678</v>
      </c>
      <c r="C1879" s="9" t="s">
        <v>674</v>
      </c>
      <c r="D1879" s="8" t="s">
        <v>353</v>
      </c>
      <c r="E1879" s="8">
        <v>6110</v>
      </c>
      <c r="F1879" s="8" t="s">
        <v>490</v>
      </c>
      <c r="G1879" s="9" t="s">
        <v>679</v>
      </c>
      <c r="H1879" s="8" t="s">
        <v>680</v>
      </c>
      <c r="I1879" s="8">
        <v>2011</v>
      </c>
      <c r="J1879" s="8">
        <v>2011</v>
      </c>
      <c r="K1879" s="8" t="s">
        <v>493</v>
      </c>
      <c r="L1879" s="8">
        <v>1222.053361</v>
      </c>
      <c r="M1879" s="8" t="s">
        <v>494</v>
      </c>
      <c r="N1879" s="8" t="s">
        <v>495</v>
      </c>
      <c r="O1879" s="8" t="s">
        <v>681</v>
      </c>
    </row>
    <row r="1880" spans="1:15" ht="15.5" hidden="1" x14ac:dyDescent="0.35">
      <c r="A1880" s="8" t="s">
        <v>677</v>
      </c>
      <c r="B1880" s="8" t="s">
        <v>678</v>
      </c>
      <c r="C1880" s="9" t="s">
        <v>674</v>
      </c>
      <c r="D1880" s="8" t="s">
        <v>353</v>
      </c>
      <c r="E1880" s="8">
        <v>6110</v>
      </c>
      <c r="F1880" s="8" t="s">
        <v>490</v>
      </c>
      <c r="G1880" s="9" t="s">
        <v>679</v>
      </c>
      <c r="H1880" s="8" t="s">
        <v>680</v>
      </c>
      <c r="I1880" s="8">
        <v>2012</v>
      </c>
      <c r="J1880" s="8">
        <v>2012</v>
      </c>
      <c r="K1880" s="8" t="s">
        <v>493</v>
      </c>
      <c r="L1880" s="8">
        <v>1376.8071460000001</v>
      </c>
      <c r="M1880" s="8" t="s">
        <v>494</v>
      </c>
      <c r="N1880" s="8" t="s">
        <v>495</v>
      </c>
      <c r="O1880" s="8" t="s">
        <v>681</v>
      </c>
    </row>
    <row r="1881" spans="1:15" ht="15.5" hidden="1" x14ac:dyDescent="0.35">
      <c r="A1881" s="8" t="s">
        <v>677</v>
      </c>
      <c r="B1881" s="8" t="s">
        <v>678</v>
      </c>
      <c r="C1881" s="9" t="s">
        <v>674</v>
      </c>
      <c r="D1881" s="8" t="s">
        <v>353</v>
      </c>
      <c r="E1881" s="8">
        <v>6110</v>
      </c>
      <c r="F1881" s="8" t="s">
        <v>490</v>
      </c>
      <c r="G1881" s="9" t="s">
        <v>679</v>
      </c>
      <c r="H1881" s="8" t="s">
        <v>680</v>
      </c>
      <c r="I1881" s="8">
        <v>2013</v>
      </c>
      <c r="J1881" s="8">
        <v>2013</v>
      </c>
      <c r="K1881" s="8" t="s">
        <v>493</v>
      </c>
      <c r="L1881" s="8">
        <v>1363.953986</v>
      </c>
      <c r="M1881" s="8" t="s">
        <v>494</v>
      </c>
      <c r="N1881" s="8" t="s">
        <v>495</v>
      </c>
      <c r="O1881" s="8" t="s">
        <v>681</v>
      </c>
    </row>
    <row r="1882" spans="1:15" ht="15.5" hidden="1" x14ac:dyDescent="0.35">
      <c r="A1882" s="8" t="s">
        <v>677</v>
      </c>
      <c r="B1882" s="8" t="s">
        <v>678</v>
      </c>
      <c r="C1882" s="9" t="s">
        <v>674</v>
      </c>
      <c r="D1882" s="8" t="s">
        <v>353</v>
      </c>
      <c r="E1882" s="8">
        <v>6110</v>
      </c>
      <c r="F1882" s="8" t="s">
        <v>490</v>
      </c>
      <c r="G1882" s="9" t="s">
        <v>679</v>
      </c>
      <c r="H1882" s="8" t="s">
        <v>680</v>
      </c>
      <c r="I1882" s="8">
        <v>2014</v>
      </c>
      <c r="J1882" s="8">
        <v>2014</v>
      </c>
      <c r="K1882" s="8" t="s">
        <v>493</v>
      </c>
      <c r="L1882" s="8">
        <v>1704.942483</v>
      </c>
      <c r="M1882" s="8" t="s">
        <v>494</v>
      </c>
      <c r="N1882" s="8" t="s">
        <v>495</v>
      </c>
      <c r="O1882" s="8" t="s">
        <v>681</v>
      </c>
    </row>
    <row r="1883" spans="1:15" ht="15.5" hidden="1" x14ac:dyDescent="0.35">
      <c r="A1883" s="8" t="s">
        <v>677</v>
      </c>
      <c r="B1883" s="8" t="s">
        <v>678</v>
      </c>
      <c r="C1883" s="9" t="s">
        <v>674</v>
      </c>
      <c r="D1883" s="8" t="s">
        <v>353</v>
      </c>
      <c r="E1883" s="8">
        <v>6110</v>
      </c>
      <c r="F1883" s="8" t="s">
        <v>490</v>
      </c>
      <c r="G1883" s="9" t="s">
        <v>679</v>
      </c>
      <c r="H1883" s="8" t="s">
        <v>680</v>
      </c>
      <c r="I1883" s="8">
        <v>2015</v>
      </c>
      <c r="J1883" s="8">
        <v>2015</v>
      </c>
      <c r="K1883" s="8" t="s">
        <v>493</v>
      </c>
      <c r="L1883" s="8">
        <v>1653.7942089999999</v>
      </c>
      <c r="M1883" s="8" t="s">
        <v>494</v>
      </c>
      <c r="N1883" s="8" t="s">
        <v>495</v>
      </c>
      <c r="O1883" s="8" t="s">
        <v>681</v>
      </c>
    </row>
    <row r="1884" spans="1:15" ht="15.5" hidden="1" x14ac:dyDescent="0.35">
      <c r="A1884" s="8" t="s">
        <v>677</v>
      </c>
      <c r="B1884" s="8" t="s">
        <v>678</v>
      </c>
      <c r="C1884" s="9" t="s">
        <v>674</v>
      </c>
      <c r="D1884" s="8" t="s">
        <v>353</v>
      </c>
      <c r="E1884" s="8">
        <v>6110</v>
      </c>
      <c r="F1884" s="8" t="s">
        <v>490</v>
      </c>
      <c r="G1884" s="9" t="s">
        <v>679</v>
      </c>
      <c r="H1884" s="8" t="s">
        <v>680</v>
      </c>
      <c r="I1884" s="8">
        <v>2016</v>
      </c>
      <c r="J1884" s="8">
        <v>2016</v>
      </c>
      <c r="K1884" s="8" t="s">
        <v>493</v>
      </c>
      <c r="L1884" s="8">
        <v>1618</v>
      </c>
      <c r="M1884" s="8" t="s">
        <v>494</v>
      </c>
      <c r="N1884" s="8" t="s">
        <v>495</v>
      </c>
      <c r="O1884" s="8" t="s">
        <v>681</v>
      </c>
    </row>
    <row r="1885" spans="1:15" ht="15.5" hidden="1" x14ac:dyDescent="0.35">
      <c r="A1885" s="8" t="s">
        <v>677</v>
      </c>
      <c r="B1885" s="8" t="s">
        <v>678</v>
      </c>
      <c r="C1885" s="9" t="s">
        <v>674</v>
      </c>
      <c r="D1885" s="8" t="s">
        <v>353</v>
      </c>
      <c r="E1885" s="8">
        <v>6110</v>
      </c>
      <c r="F1885" s="8" t="s">
        <v>490</v>
      </c>
      <c r="G1885" s="9" t="s">
        <v>679</v>
      </c>
      <c r="H1885" s="8" t="s">
        <v>680</v>
      </c>
      <c r="I1885" s="8">
        <v>2017</v>
      </c>
      <c r="J1885" s="8">
        <v>2017</v>
      </c>
      <c r="K1885" s="8" t="s">
        <v>493</v>
      </c>
      <c r="L1885" s="8">
        <v>1838.424771</v>
      </c>
      <c r="M1885" s="8" t="s">
        <v>494</v>
      </c>
      <c r="N1885" s="8" t="s">
        <v>495</v>
      </c>
      <c r="O1885" s="8" t="s">
        <v>681</v>
      </c>
    </row>
    <row r="1886" spans="1:15" ht="15.5" hidden="1" x14ac:dyDescent="0.35">
      <c r="A1886" s="8" t="s">
        <v>677</v>
      </c>
      <c r="B1886" s="8" t="s">
        <v>678</v>
      </c>
      <c r="C1886" s="9" t="s">
        <v>674</v>
      </c>
      <c r="D1886" s="8" t="s">
        <v>353</v>
      </c>
      <c r="E1886" s="8">
        <v>6110</v>
      </c>
      <c r="F1886" s="8" t="s">
        <v>490</v>
      </c>
      <c r="G1886" s="9" t="s">
        <v>679</v>
      </c>
      <c r="H1886" s="8" t="s">
        <v>680</v>
      </c>
      <c r="I1886" s="8">
        <v>2018</v>
      </c>
      <c r="J1886" s="8">
        <v>2018</v>
      </c>
      <c r="K1886" s="8" t="s">
        <v>493</v>
      </c>
      <c r="L1886" s="8">
        <v>2019</v>
      </c>
      <c r="M1886" s="8" t="s">
        <v>494</v>
      </c>
      <c r="N1886" s="8" t="s">
        <v>495</v>
      </c>
      <c r="O1886" s="8" t="s">
        <v>681</v>
      </c>
    </row>
  </sheetData>
  <autoFilter ref="A1:O1886" xr:uid="{DAE5D82D-98BE-4B4E-8EAD-9335D609BA2E}">
    <filterColumn colId="3">
      <filters>
        <filter val="Brazil"/>
        <filter val="China"/>
        <filter val="China, mainland"/>
        <filter val="India"/>
        <filter val="Kenya"/>
      </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FAC7E-BB9E-4D1B-B784-1868DC6650A9}">
  <sheetPr filterMode="1">
    <tabColor theme="5" tint="0.79998168889431442"/>
  </sheetPr>
  <dimension ref="A1:O6678"/>
  <sheetViews>
    <sheetView zoomScale="80" zoomScaleNormal="80" workbookViewId="0">
      <selection activeCell="B1" sqref="A1:O6678"/>
    </sheetView>
  </sheetViews>
  <sheetFormatPr defaultRowHeight="14.5" x14ac:dyDescent="0.35"/>
  <sheetData>
    <row r="1" spans="1:15" x14ac:dyDescent="0.35">
      <c r="A1" s="1" t="s">
        <v>472</v>
      </c>
      <c r="B1" s="1" t="s">
        <v>473</v>
      </c>
      <c r="C1" s="1" t="s">
        <v>474</v>
      </c>
      <c r="D1" s="1" t="s">
        <v>475</v>
      </c>
      <c r="E1" s="1" t="s">
        <v>476</v>
      </c>
      <c r="F1" s="1" t="s">
        <v>477</v>
      </c>
      <c r="G1" s="1" t="s">
        <v>478</v>
      </c>
      <c r="H1" s="1" t="s">
        <v>479</v>
      </c>
      <c r="I1" s="1" t="s">
        <v>480</v>
      </c>
      <c r="J1" s="1" t="s">
        <v>481</v>
      </c>
      <c r="K1" s="1" t="s">
        <v>482</v>
      </c>
      <c r="L1" s="1" t="s">
        <v>483</v>
      </c>
      <c r="M1" s="1" t="s">
        <v>484</v>
      </c>
      <c r="N1" s="1" t="s">
        <v>485</v>
      </c>
      <c r="O1" s="1" t="s">
        <v>486</v>
      </c>
    </row>
    <row r="2" spans="1:15" hidden="1" x14ac:dyDescent="0.35">
      <c r="A2" s="1" t="s">
        <v>487</v>
      </c>
      <c r="B2" s="1" t="s">
        <v>488</v>
      </c>
      <c r="C2" s="2" t="s">
        <v>489</v>
      </c>
      <c r="D2" s="1" t="s">
        <v>9</v>
      </c>
      <c r="E2" s="1">
        <v>6110</v>
      </c>
      <c r="F2" s="1" t="s">
        <v>490</v>
      </c>
      <c r="G2" s="2" t="s">
        <v>491</v>
      </c>
      <c r="H2" s="1" t="s">
        <v>492</v>
      </c>
      <c r="I2" s="1">
        <v>2006</v>
      </c>
      <c r="J2" s="1">
        <v>2006</v>
      </c>
      <c r="K2" s="1" t="s">
        <v>493</v>
      </c>
      <c r="L2" s="1">
        <v>104.42</v>
      </c>
      <c r="M2" s="1" t="s">
        <v>494</v>
      </c>
      <c r="N2" s="1" t="s">
        <v>495</v>
      </c>
      <c r="O2" s="1" t="s">
        <v>496</v>
      </c>
    </row>
    <row r="3" spans="1:15" hidden="1" x14ac:dyDescent="0.35">
      <c r="A3" s="1" t="s">
        <v>487</v>
      </c>
      <c r="B3" s="1" t="s">
        <v>488</v>
      </c>
      <c r="C3" s="2" t="s">
        <v>489</v>
      </c>
      <c r="D3" s="1" t="s">
        <v>9</v>
      </c>
      <c r="E3" s="1">
        <v>6110</v>
      </c>
      <c r="F3" s="1" t="s">
        <v>490</v>
      </c>
      <c r="G3" s="2" t="s">
        <v>491</v>
      </c>
      <c r="H3" s="1" t="s">
        <v>492</v>
      </c>
      <c r="I3" s="1">
        <v>2007</v>
      </c>
      <c r="J3" s="1">
        <v>2007</v>
      </c>
      <c r="K3" s="1" t="s">
        <v>493</v>
      </c>
      <c r="L3" s="1">
        <v>246.11</v>
      </c>
      <c r="M3" s="1" t="s">
        <v>494</v>
      </c>
      <c r="N3" s="1" t="s">
        <v>495</v>
      </c>
      <c r="O3" s="1" t="s">
        <v>496</v>
      </c>
    </row>
    <row r="4" spans="1:15" hidden="1" x14ac:dyDescent="0.35">
      <c r="A4" s="1" t="s">
        <v>487</v>
      </c>
      <c r="B4" s="1" t="s">
        <v>488</v>
      </c>
      <c r="C4" s="2" t="s">
        <v>489</v>
      </c>
      <c r="D4" s="1" t="s">
        <v>9</v>
      </c>
      <c r="E4" s="1">
        <v>6110</v>
      </c>
      <c r="F4" s="1" t="s">
        <v>490</v>
      </c>
      <c r="G4" s="2" t="s">
        <v>491</v>
      </c>
      <c r="H4" s="1" t="s">
        <v>492</v>
      </c>
      <c r="I4" s="1">
        <v>2008</v>
      </c>
      <c r="J4" s="1">
        <v>2008</v>
      </c>
      <c r="K4" s="1" t="s">
        <v>493</v>
      </c>
      <c r="L4" s="1">
        <v>275.99</v>
      </c>
      <c r="M4" s="1" t="s">
        <v>494</v>
      </c>
      <c r="N4" s="1" t="s">
        <v>495</v>
      </c>
      <c r="O4" s="1" t="s">
        <v>496</v>
      </c>
    </row>
    <row r="5" spans="1:15" hidden="1" x14ac:dyDescent="0.35">
      <c r="A5" s="1" t="s">
        <v>487</v>
      </c>
      <c r="B5" s="1" t="s">
        <v>488</v>
      </c>
      <c r="C5" s="2" t="s">
        <v>489</v>
      </c>
      <c r="D5" s="1" t="s">
        <v>9</v>
      </c>
      <c r="E5" s="1">
        <v>6110</v>
      </c>
      <c r="F5" s="1" t="s">
        <v>490</v>
      </c>
      <c r="G5" s="2" t="s">
        <v>491</v>
      </c>
      <c r="H5" s="1" t="s">
        <v>492</v>
      </c>
      <c r="I5" s="1">
        <v>2009</v>
      </c>
      <c r="J5" s="1">
        <v>2009</v>
      </c>
      <c r="K5" s="1" t="s">
        <v>493</v>
      </c>
      <c r="L5" s="1">
        <v>380.61</v>
      </c>
      <c r="M5" s="1" t="s">
        <v>494</v>
      </c>
      <c r="N5" s="1" t="s">
        <v>495</v>
      </c>
      <c r="O5" s="1" t="s">
        <v>496</v>
      </c>
    </row>
    <row r="6" spans="1:15" hidden="1" x14ac:dyDescent="0.35">
      <c r="A6" s="1" t="s">
        <v>487</v>
      </c>
      <c r="B6" s="1" t="s">
        <v>488</v>
      </c>
      <c r="C6" s="2" t="s">
        <v>489</v>
      </c>
      <c r="D6" s="1" t="s">
        <v>9</v>
      </c>
      <c r="E6" s="1">
        <v>6110</v>
      </c>
      <c r="F6" s="1" t="s">
        <v>490</v>
      </c>
      <c r="G6" s="2" t="s">
        <v>491</v>
      </c>
      <c r="H6" s="1" t="s">
        <v>492</v>
      </c>
      <c r="I6" s="1">
        <v>2010</v>
      </c>
      <c r="J6" s="1">
        <v>2010</v>
      </c>
      <c r="K6" s="1" t="s">
        <v>493</v>
      </c>
      <c r="L6" s="1">
        <v>603.87</v>
      </c>
      <c r="M6" s="1" t="s">
        <v>494</v>
      </c>
      <c r="N6" s="1" t="s">
        <v>495</v>
      </c>
      <c r="O6" s="1" t="s">
        <v>496</v>
      </c>
    </row>
    <row r="7" spans="1:15" hidden="1" x14ac:dyDescent="0.35">
      <c r="A7" s="1" t="s">
        <v>487</v>
      </c>
      <c r="B7" s="1" t="s">
        <v>488</v>
      </c>
      <c r="C7" s="2" t="s">
        <v>489</v>
      </c>
      <c r="D7" s="1" t="s">
        <v>9</v>
      </c>
      <c r="E7" s="1">
        <v>6110</v>
      </c>
      <c r="F7" s="1" t="s">
        <v>490</v>
      </c>
      <c r="G7" s="2" t="s">
        <v>491</v>
      </c>
      <c r="H7" s="1" t="s">
        <v>492</v>
      </c>
      <c r="I7" s="1">
        <v>2013</v>
      </c>
      <c r="J7" s="1">
        <v>2013</v>
      </c>
      <c r="K7" s="1" t="s">
        <v>493</v>
      </c>
      <c r="L7" s="1">
        <v>243.07</v>
      </c>
      <c r="M7" s="1" t="s">
        <v>494</v>
      </c>
      <c r="N7" s="1" t="s">
        <v>495</v>
      </c>
      <c r="O7" s="1" t="s">
        <v>496</v>
      </c>
    </row>
    <row r="8" spans="1:15" hidden="1" x14ac:dyDescent="0.35">
      <c r="A8" s="1" t="s">
        <v>487</v>
      </c>
      <c r="B8" s="1" t="s">
        <v>488</v>
      </c>
      <c r="C8" s="2" t="s">
        <v>489</v>
      </c>
      <c r="D8" s="1" t="s">
        <v>9</v>
      </c>
      <c r="E8" s="1">
        <v>6110</v>
      </c>
      <c r="F8" s="1" t="s">
        <v>490</v>
      </c>
      <c r="G8" s="2" t="s">
        <v>491</v>
      </c>
      <c r="H8" s="1" t="s">
        <v>492</v>
      </c>
      <c r="I8" s="1">
        <v>2016</v>
      </c>
      <c r="J8" s="1">
        <v>2016</v>
      </c>
      <c r="K8" s="1" t="s">
        <v>493</v>
      </c>
      <c r="L8" s="1">
        <v>311.85000000000002</v>
      </c>
      <c r="M8" s="1" t="s">
        <v>494</v>
      </c>
      <c r="N8" s="1" t="s">
        <v>495</v>
      </c>
      <c r="O8" s="1" t="s">
        <v>496</v>
      </c>
    </row>
    <row r="9" spans="1:15" hidden="1" x14ac:dyDescent="0.35">
      <c r="A9" s="1" t="s">
        <v>487</v>
      </c>
      <c r="B9" s="1" t="s">
        <v>488</v>
      </c>
      <c r="C9" s="2" t="s">
        <v>489</v>
      </c>
      <c r="D9" s="1" t="s">
        <v>9</v>
      </c>
      <c r="E9" s="1">
        <v>6110</v>
      </c>
      <c r="F9" s="1" t="s">
        <v>490</v>
      </c>
      <c r="G9" s="2" t="s">
        <v>491</v>
      </c>
      <c r="H9" s="1" t="s">
        <v>492</v>
      </c>
      <c r="I9" s="1">
        <v>2017</v>
      </c>
      <c r="J9" s="1">
        <v>2017</v>
      </c>
      <c r="K9" s="1" t="s">
        <v>493</v>
      </c>
      <c r="L9" s="1">
        <v>288.42</v>
      </c>
      <c r="M9" s="1" t="s">
        <v>494</v>
      </c>
      <c r="N9" s="1" t="s">
        <v>495</v>
      </c>
      <c r="O9" s="1" t="s">
        <v>496</v>
      </c>
    </row>
    <row r="10" spans="1:15" hidden="1" x14ac:dyDescent="0.35">
      <c r="A10" s="1" t="s">
        <v>487</v>
      </c>
      <c r="B10" s="1" t="s">
        <v>488</v>
      </c>
      <c r="C10" s="2" t="s">
        <v>489</v>
      </c>
      <c r="D10" s="1" t="s">
        <v>9</v>
      </c>
      <c r="E10" s="1">
        <v>6110</v>
      </c>
      <c r="F10" s="1" t="s">
        <v>490</v>
      </c>
      <c r="G10" s="2" t="s">
        <v>497</v>
      </c>
      <c r="H10" s="1" t="s">
        <v>498</v>
      </c>
      <c r="I10" s="1">
        <v>2006</v>
      </c>
      <c r="J10" s="1">
        <v>2006</v>
      </c>
      <c r="K10" s="1" t="s">
        <v>493</v>
      </c>
      <c r="L10" s="1">
        <v>37.200000000000003</v>
      </c>
      <c r="M10" s="1" t="s">
        <v>494</v>
      </c>
      <c r="N10" s="1" t="s">
        <v>495</v>
      </c>
      <c r="O10" s="1" t="s">
        <v>496</v>
      </c>
    </row>
    <row r="11" spans="1:15" hidden="1" x14ac:dyDescent="0.35">
      <c r="A11" s="1" t="s">
        <v>487</v>
      </c>
      <c r="B11" s="1" t="s">
        <v>488</v>
      </c>
      <c r="C11" s="2" t="s">
        <v>489</v>
      </c>
      <c r="D11" s="1" t="s">
        <v>9</v>
      </c>
      <c r="E11" s="1">
        <v>6110</v>
      </c>
      <c r="F11" s="1" t="s">
        <v>490</v>
      </c>
      <c r="G11" s="2" t="s">
        <v>497</v>
      </c>
      <c r="H11" s="1" t="s">
        <v>498</v>
      </c>
      <c r="I11" s="1">
        <v>2007</v>
      </c>
      <c r="J11" s="1">
        <v>2007</v>
      </c>
      <c r="K11" s="1" t="s">
        <v>493</v>
      </c>
      <c r="L11" s="1">
        <v>12.17</v>
      </c>
      <c r="M11" s="1" t="s">
        <v>494</v>
      </c>
      <c r="N11" s="1" t="s">
        <v>495</v>
      </c>
      <c r="O11" s="1" t="s">
        <v>496</v>
      </c>
    </row>
    <row r="12" spans="1:15" hidden="1" x14ac:dyDescent="0.35">
      <c r="A12" s="1" t="s">
        <v>487</v>
      </c>
      <c r="B12" s="1" t="s">
        <v>488</v>
      </c>
      <c r="C12" s="2" t="s">
        <v>489</v>
      </c>
      <c r="D12" s="1" t="s">
        <v>9</v>
      </c>
      <c r="E12" s="1">
        <v>6110</v>
      </c>
      <c r="F12" s="1" t="s">
        <v>490</v>
      </c>
      <c r="G12" s="2" t="s">
        <v>497</v>
      </c>
      <c r="H12" s="1" t="s">
        <v>498</v>
      </c>
      <c r="I12" s="1">
        <v>2008</v>
      </c>
      <c r="J12" s="1">
        <v>2008</v>
      </c>
      <c r="K12" s="1" t="s">
        <v>493</v>
      </c>
      <c r="L12" s="1">
        <v>14.43</v>
      </c>
      <c r="M12" s="1" t="s">
        <v>494</v>
      </c>
      <c r="N12" s="1" t="s">
        <v>495</v>
      </c>
      <c r="O12" s="1" t="s">
        <v>496</v>
      </c>
    </row>
    <row r="13" spans="1:15" hidden="1" x14ac:dyDescent="0.35">
      <c r="A13" s="1" t="s">
        <v>487</v>
      </c>
      <c r="B13" s="1" t="s">
        <v>488</v>
      </c>
      <c r="C13" s="2" t="s">
        <v>489</v>
      </c>
      <c r="D13" s="1" t="s">
        <v>9</v>
      </c>
      <c r="E13" s="1">
        <v>6110</v>
      </c>
      <c r="F13" s="1" t="s">
        <v>490</v>
      </c>
      <c r="G13" s="2" t="s">
        <v>497</v>
      </c>
      <c r="H13" s="1" t="s">
        <v>498</v>
      </c>
      <c r="I13" s="1">
        <v>2009</v>
      </c>
      <c r="J13" s="1">
        <v>2009</v>
      </c>
      <c r="K13" s="1" t="s">
        <v>493</v>
      </c>
      <c r="L13" s="1">
        <v>27.02</v>
      </c>
      <c r="M13" s="1" t="s">
        <v>494</v>
      </c>
      <c r="N13" s="1" t="s">
        <v>495</v>
      </c>
      <c r="O13" s="1" t="s">
        <v>496</v>
      </c>
    </row>
    <row r="14" spans="1:15" hidden="1" x14ac:dyDescent="0.35">
      <c r="A14" s="1" t="s">
        <v>487</v>
      </c>
      <c r="B14" s="1" t="s">
        <v>488</v>
      </c>
      <c r="C14" s="2" t="s">
        <v>489</v>
      </c>
      <c r="D14" s="1" t="s">
        <v>9</v>
      </c>
      <c r="E14" s="1">
        <v>6110</v>
      </c>
      <c r="F14" s="1" t="s">
        <v>490</v>
      </c>
      <c r="G14" s="2" t="s">
        <v>497</v>
      </c>
      <c r="H14" s="1" t="s">
        <v>498</v>
      </c>
      <c r="I14" s="1">
        <v>2010</v>
      </c>
      <c r="J14" s="1">
        <v>2010</v>
      </c>
      <c r="K14" s="1" t="s">
        <v>493</v>
      </c>
      <c r="L14" s="1">
        <v>17.46</v>
      </c>
      <c r="M14" s="1" t="s">
        <v>494</v>
      </c>
      <c r="N14" s="1" t="s">
        <v>495</v>
      </c>
      <c r="O14" s="1" t="s">
        <v>496</v>
      </c>
    </row>
    <row r="15" spans="1:15" hidden="1" x14ac:dyDescent="0.35">
      <c r="A15" s="1" t="s">
        <v>487</v>
      </c>
      <c r="B15" s="1" t="s">
        <v>488</v>
      </c>
      <c r="C15" s="2" t="s">
        <v>489</v>
      </c>
      <c r="D15" s="1" t="s">
        <v>9</v>
      </c>
      <c r="E15" s="1">
        <v>6110</v>
      </c>
      <c r="F15" s="1" t="s">
        <v>490</v>
      </c>
      <c r="G15" s="2" t="s">
        <v>497</v>
      </c>
      <c r="H15" s="1" t="s">
        <v>498</v>
      </c>
      <c r="I15" s="1">
        <v>2011</v>
      </c>
      <c r="J15" s="1">
        <v>2011</v>
      </c>
      <c r="K15" s="1" t="s">
        <v>493</v>
      </c>
      <c r="L15" s="1">
        <v>65.44</v>
      </c>
      <c r="M15" s="1" t="s">
        <v>494</v>
      </c>
      <c r="N15" s="1" t="s">
        <v>495</v>
      </c>
      <c r="O15" s="1" t="s">
        <v>496</v>
      </c>
    </row>
    <row r="16" spans="1:15" hidden="1" x14ac:dyDescent="0.35">
      <c r="A16" s="1" t="s">
        <v>487</v>
      </c>
      <c r="B16" s="1" t="s">
        <v>488</v>
      </c>
      <c r="C16" s="2" t="s">
        <v>489</v>
      </c>
      <c r="D16" s="1" t="s">
        <v>9</v>
      </c>
      <c r="E16" s="1">
        <v>6110</v>
      </c>
      <c r="F16" s="1" t="s">
        <v>490</v>
      </c>
      <c r="G16" s="2" t="s">
        <v>497</v>
      </c>
      <c r="H16" s="1" t="s">
        <v>498</v>
      </c>
      <c r="I16" s="1">
        <v>2012</v>
      </c>
      <c r="J16" s="1">
        <v>2012</v>
      </c>
      <c r="K16" s="1" t="s">
        <v>493</v>
      </c>
      <c r="L16" s="1">
        <v>55.91</v>
      </c>
      <c r="M16" s="1" t="s">
        <v>494</v>
      </c>
      <c r="N16" s="1" t="s">
        <v>495</v>
      </c>
      <c r="O16" s="1" t="s">
        <v>496</v>
      </c>
    </row>
    <row r="17" spans="1:15" hidden="1" x14ac:dyDescent="0.35">
      <c r="A17" s="1" t="s">
        <v>487</v>
      </c>
      <c r="B17" s="1" t="s">
        <v>488</v>
      </c>
      <c r="C17" s="2" t="s">
        <v>489</v>
      </c>
      <c r="D17" s="1" t="s">
        <v>9</v>
      </c>
      <c r="E17" s="1">
        <v>6110</v>
      </c>
      <c r="F17" s="1" t="s">
        <v>490</v>
      </c>
      <c r="G17" s="2" t="s">
        <v>497</v>
      </c>
      <c r="H17" s="1" t="s">
        <v>498</v>
      </c>
      <c r="I17" s="1">
        <v>2013</v>
      </c>
      <c r="J17" s="1">
        <v>2013</v>
      </c>
      <c r="K17" s="1" t="s">
        <v>493</v>
      </c>
      <c r="L17" s="1">
        <v>60.4</v>
      </c>
      <c r="M17" s="1" t="s">
        <v>494</v>
      </c>
      <c r="N17" s="1" t="s">
        <v>495</v>
      </c>
      <c r="O17" s="1" t="s">
        <v>496</v>
      </c>
    </row>
    <row r="18" spans="1:15" hidden="1" x14ac:dyDescent="0.35">
      <c r="A18" s="1" t="s">
        <v>487</v>
      </c>
      <c r="B18" s="1" t="s">
        <v>488</v>
      </c>
      <c r="C18" s="2" t="s">
        <v>489</v>
      </c>
      <c r="D18" s="1" t="s">
        <v>9</v>
      </c>
      <c r="E18" s="1">
        <v>6110</v>
      </c>
      <c r="F18" s="1" t="s">
        <v>490</v>
      </c>
      <c r="G18" s="2" t="s">
        <v>497</v>
      </c>
      <c r="H18" s="1" t="s">
        <v>498</v>
      </c>
      <c r="I18" s="1">
        <v>2014</v>
      </c>
      <c r="J18" s="1">
        <v>2014</v>
      </c>
      <c r="K18" s="1" t="s">
        <v>493</v>
      </c>
      <c r="L18" s="1">
        <v>38.520000000000003</v>
      </c>
      <c r="M18" s="1" t="s">
        <v>494</v>
      </c>
      <c r="N18" s="1" t="s">
        <v>495</v>
      </c>
      <c r="O18" s="1" t="s">
        <v>496</v>
      </c>
    </row>
    <row r="19" spans="1:15" hidden="1" x14ac:dyDescent="0.35">
      <c r="A19" s="1" t="s">
        <v>487</v>
      </c>
      <c r="B19" s="1" t="s">
        <v>488</v>
      </c>
      <c r="C19" s="2" t="s">
        <v>489</v>
      </c>
      <c r="D19" s="1" t="s">
        <v>9</v>
      </c>
      <c r="E19" s="1">
        <v>6110</v>
      </c>
      <c r="F19" s="1" t="s">
        <v>490</v>
      </c>
      <c r="G19" s="2" t="s">
        <v>497</v>
      </c>
      <c r="H19" s="1" t="s">
        <v>498</v>
      </c>
      <c r="I19" s="1">
        <v>2015</v>
      </c>
      <c r="J19" s="1">
        <v>2015</v>
      </c>
      <c r="K19" s="1" t="s">
        <v>493</v>
      </c>
      <c r="L19" s="1">
        <v>18.36</v>
      </c>
      <c r="M19" s="1" t="s">
        <v>494</v>
      </c>
      <c r="N19" s="1" t="s">
        <v>495</v>
      </c>
      <c r="O19" s="1" t="s">
        <v>496</v>
      </c>
    </row>
    <row r="20" spans="1:15" hidden="1" x14ac:dyDescent="0.35">
      <c r="A20" s="1" t="s">
        <v>487</v>
      </c>
      <c r="B20" s="1" t="s">
        <v>488</v>
      </c>
      <c r="C20" s="2" t="s">
        <v>489</v>
      </c>
      <c r="D20" s="1" t="s">
        <v>9</v>
      </c>
      <c r="E20" s="1">
        <v>6110</v>
      </c>
      <c r="F20" s="1" t="s">
        <v>490</v>
      </c>
      <c r="G20" s="2" t="s">
        <v>497</v>
      </c>
      <c r="H20" s="1" t="s">
        <v>498</v>
      </c>
      <c r="I20" s="1">
        <v>2016</v>
      </c>
      <c r="J20" s="1">
        <v>2016</v>
      </c>
      <c r="K20" s="1" t="s">
        <v>493</v>
      </c>
      <c r="L20" s="1">
        <v>25.09</v>
      </c>
      <c r="M20" s="1" t="s">
        <v>494</v>
      </c>
      <c r="N20" s="1" t="s">
        <v>495</v>
      </c>
      <c r="O20" s="1" t="s">
        <v>496</v>
      </c>
    </row>
    <row r="21" spans="1:15" hidden="1" x14ac:dyDescent="0.35">
      <c r="A21" s="1" t="s">
        <v>487</v>
      </c>
      <c r="B21" s="1" t="s">
        <v>488</v>
      </c>
      <c r="C21" s="2" t="s">
        <v>489</v>
      </c>
      <c r="D21" s="1" t="s">
        <v>9</v>
      </c>
      <c r="E21" s="1">
        <v>6110</v>
      </c>
      <c r="F21" s="1" t="s">
        <v>490</v>
      </c>
      <c r="G21" s="2" t="s">
        <v>497</v>
      </c>
      <c r="H21" s="1" t="s">
        <v>498</v>
      </c>
      <c r="I21" s="1">
        <v>2017</v>
      </c>
      <c r="J21" s="1">
        <v>2017</v>
      </c>
      <c r="K21" s="1" t="s">
        <v>493</v>
      </c>
      <c r="L21" s="1">
        <v>34.96</v>
      </c>
      <c r="M21" s="1" t="s">
        <v>494</v>
      </c>
      <c r="N21" s="1" t="s">
        <v>495</v>
      </c>
      <c r="O21" s="1" t="s">
        <v>496</v>
      </c>
    </row>
    <row r="22" spans="1:15" hidden="1" x14ac:dyDescent="0.35">
      <c r="A22" s="1" t="s">
        <v>487</v>
      </c>
      <c r="B22" s="1" t="s">
        <v>488</v>
      </c>
      <c r="C22" s="2" t="s">
        <v>489</v>
      </c>
      <c r="D22" s="1" t="s">
        <v>9</v>
      </c>
      <c r="E22" s="1">
        <v>6110</v>
      </c>
      <c r="F22" s="1" t="s">
        <v>490</v>
      </c>
      <c r="G22" s="2" t="s">
        <v>499</v>
      </c>
      <c r="H22" s="1" t="s">
        <v>500</v>
      </c>
      <c r="I22" s="1">
        <v>2003</v>
      </c>
      <c r="J22" s="1">
        <v>2003</v>
      </c>
      <c r="K22" s="1" t="s">
        <v>493</v>
      </c>
      <c r="L22" s="1">
        <v>33.36</v>
      </c>
      <c r="M22" s="1" t="s">
        <v>494</v>
      </c>
      <c r="N22" s="1" t="s">
        <v>495</v>
      </c>
      <c r="O22" s="1" t="s">
        <v>496</v>
      </c>
    </row>
    <row r="23" spans="1:15" hidden="1" x14ac:dyDescent="0.35">
      <c r="A23" s="1" t="s">
        <v>487</v>
      </c>
      <c r="B23" s="1" t="s">
        <v>488</v>
      </c>
      <c r="C23" s="2" t="s">
        <v>489</v>
      </c>
      <c r="D23" s="1" t="s">
        <v>9</v>
      </c>
      <c r="E23" s="1">
        <v>6110</v>
      </c>
      <c r="F23" s="1" t="s">
        <v>490</v>
      </c>
      <c r="G23" s="2" t="s">
        <v>499</v>
      </c>
      <c r="H23" s="1" t="s">
        <v>500</v>
      </c>
      <c r="I23" s="1">
        <v>2004</v>
      </c>
      <c r="J23" s="1">
        <v>2004</v>
      </c>
      <c r="K23" s="1" t="s">
        <v>493</v>
      </c>
      <c r="L23" s="1">
        <v>137.18</v>
      </c>
      <c r="M23" s="1" t="s">
        <v>494</v>
      </c>
      <c r="N23" s="1" t="s">
        <v>495</v>
      </c>
      <c r="O23" s="1" t="s">
        <v>496</v>
      </c>
    </row>
    <row r="24" spans="1:15" hidden="1" x14ac:dyDescent="0.35">
      <c r="A24" s="1" t="s">
        <v>487</v>
      </c>
      <c r="B24" s="1" t="s">
        <v>488</v>
      </c>
      <c r="C24" s="2" t="s">
        <v>489</v>
      </c>
      <c r="D24" s="1" t="s">
        <v>9</v>
      </c>
      <c r="E24" s="1">
        <v>6110</v>
      </c>
      <c r="F24" s="1" t="s">
        <v>490</v>
      </c>
      <c r="G24" s="2" t="s">
        <v>499</v>
      </c>
      <c r="H24" s="1" t="s">
        <v>500</v>
      </c>
      <c r="I24" s="1">
        <v>2005</v>
      </c>
      <c r="J24" s="1">
        <v>2005</v>
      </c>
      <c r="K24" s="1" t="s">
        <v>493</v>
      </c>
      <c r="L24" s="1">
        <v>49.21</v>
      </c>
      <c r="M24" s="1" t="s">
        <v>494</v>
      </c>
      <c r="N24" s="1" t="s">
        <v>495</v>
      </c>
      <c r="O24" s="1" t="s">
        <v>496</v>
      </c>
    </row>
    <row r="25" spans="1:15" hidden="1" x14ac:dyDescent="0.35">
      <c r="A25" s="1" t="s">
        <v>487</v>
      </c>
      <c r="B25" s="1" t="s">
        <v>488</v>
      </c>
      <c r="C25" s="2" t="s">
        <v>489</v>
      </c>
      <c r="D25" s="1" t="s">
        <v>9</v>
      </c>
      <c r="E25" s="1">
        <v>6110</v>
      </c>
      <c r="F25" s="1" t="s">
        <v>490</v>
      </c>
      <c r="G25" s="2" t="s">
        <v>499</v>
      </c>
      <c r="H25" s="1" t="s">
        <v>500</v>
      </c>
      <c r="I25" s="1">
        <v>2006</v>
      </c>
      <c r="J25" s="1">
        <v>2006</v>
      </c>
      <c r="K25" s="1" t="s">
        <v>493</v>
      </c>
      <c r="L25" s="1">
        <v>41.01</v>
      </c>
      <c r="M25" s="1" t="s">
        <v>494</v>
      </c>
      <c r="N25" s="1" t="s">
        <v>495</v>
      </c>
      <c r="O25" s="1" t="s">
        <v>496</v>
      </c>
    </row>
    <row r="26" spans="1:15" hidden="1" x14ac:dyDescent="0.35">
      <c r="A26" s="1" t="s">
        <v>487</v>
      </c>
      <c r="B26" s="1" t="s">
        <v>488</v>
      </c>
      <c r="C26" s="2" t="s">
        <v>489</v>
      </c>
      <c r="D26" s="1" t="s">
        <v>9</v>
      </c>
      <c r="E26" s="1">
        <v>6110</v>
      </c>
      <c r="F26" s="1" t="s">
        <v>490</v>
      </c>
      <c r="G26" s="2" t="s">
        <v>499</v>
      </c>
      <c r="H26" s="1" t="s">
        <v>500</v>
      </c>
      <c r="I26" s="1">
        <v>2007</v>
      </c>
      <c r="J26" s="1">
        <v>2007</v>
      </c>
      <c r="K26" s="1" t="s">
        <v>493</v>
      </c>
      <c r="L26" s="1">
        <v>65.06</v>
      </c>
      <c r="M26" s="1" t="s">
        <v>494</v>
      </c>
      <c r="N26" s="1" t="s">
        <v>495</v>
      </c>
      <c r="O26" s="1" t="s">
        <v>496</v>
      </c>
    </row>
    <row r="27" spans="1:15" hidden="1" x14ac:dyDescent="0.35">
      <c r="A27" s="1" t="s">
        <v>487</v>
      </c>
      <c r="B27" s="1" t="s">
        <v>488</v>
      </c>
      <c r="C27" s="2" t="s">
        <v>489</v>
      </c>
      <c r="D27" s="1" t="s">
        <v>9</v>
      </c>
      <c r="E27" s="1">
        <v>6110</v>
      </c>
      <c r="F27" s="1" t="s">
        <v>490</v>
      </c>
      <c r="G27" s="2" t="s">
        <v>499</v>
      </c>
      <c r="H27" s="1" t="s">
        <v>500</v>
      </c>
      <c r="I27" s="1">
        <v>2008</v>
      </c>
      <c r="J27" s="1">
        <v>2008</v>
      </c>
      <c r="K27" s="1" t="s">
        <v>493</v>
      </c>
      <c r="L27" s="1">
        <v>87.2</v>
      </c>
      <c r="M27" s="1" t="s">
        <v>494</v>
      </c>
      <c r="N27" s="1" t="s">
        <v>495</v>
      </c>
      <c r="O27" s="1" t="s">
        <v>496</v>
      </c>
    </row>
    <row r="28" spans="1:15" hidden="1" x14ac:dyDescent="0.35">
      <c r="A28" s="1" t="s">
        <v>487</v>
      </c>
      <c r="B28" s="1" t="s">
        <v>488</v>
      </c>
      <c r="C28" s="2" t="s">
        <v>489</v>
      </c>
      <c r="D28" s="1" t="s">
        <v>9</v>
      </c>
      <c r="E28" s="1">
        <v>6110</v>
      </c>
      <c r="F28" s="1" t="s">
        <v>490</v>
      </c>
      <c r="G28" s="2" t="s">
        <v>499</v>
      </c>
      <c r="H28" s="1" t="s">
        <v>500</v>
      </c>
      <c r="I28" s="1">
        <v>2009</v>
      </c>
      <c r="J28" s="1">
        <v>2009</v>
      </c>
      <c r="K28" s="1" t="s">
        <v>493</v>
      </c>
      <c r="L28" s="1">
        <v>140.56</v>
      </c>
      <c r="M28" s="1" t="s">
        <v>494</v>
      </c>
      <c r="N28" s="1" t="s">
        <v>495</v>
      </c>
      <c r="O28" s="1" t="s">
        <v>496</v>
      </c>
    </row>
    <row r="29" spans="1:15" hidden="1" x14ac:dyDescent="0.35">
      <c r="A29" s="1" t="s">
        <v>487</v>
      </c>
      <c r="B29" s="1" t="s">
        <v>488</v>
      </c>
      <c r="C29" s="2" t="s">
        <v>489</v>
      </c>
      <c r="D29" s="1" t="s">
        <v>9</v>
      </c>
      <c r="E29" s="1">
        <v>6110</v>
      </c>
      <c r="F29" s="1" t="s">
        <v>490</v>
      </c>
      <c r="G29" s="2" t="s">
        <v>499</v>
      </c>
      <c r="H29" s="1" t="s">
        <v>500</v>
      </c>
      <c r="I29" s="1">
        <v>2010</v>
      </c>
      <c r="J29" s="1">
        <v>2010</v>
      </c>
      <c r="K29" s="1" t="s">
        <v>493</v>
      </c>
      <c r="L29" s="1">
        <v>121.49</v>
      </c>
      <c r="M29" s="1" t="s">
        <v>494</v>
      </c>
      <c r="N29" s="1" t="s">
        <v>495</v>
      </c>
      <c r="O29" s="1" t="s">
        <v>496</v>
      </c>
    </row>
    <row r="30" spans="1:15" hidden="1" x14ac:dyDescent="0.35">
      <c r="A30" s="1" t="s">
        <v>487</v>
      </c>
      <c r="B30" s="1" t="s">
        <v>488</v>
      </c>
      <c r="C30" s="2" t="s">
        <v>489</v>
      </c>
      <c r="D30" s="1" t="s">
        <v>9</v>
      </c>
      <c r="E30" s="1">
        <v>6110</v>
      </c>
      <c r="F30" s="1" t="s">
        <v>490</v>
      </c>
      <c r="G30" s="2" t="s">
        <v>499</v>
      </c>
      <c r="H30" s="1" t="s">
        <v>500</v>
      </c>
      <c r="I30" s="1">
        <v>2011</v>
      </c>
      <c r="J30" s="1">
        <v>2011</v>
      </c>
      <c r="K30" s="1" t="s">
        <v>493</v>
      </c>
      <c r="L30" s="1">
        <v>178.53</v>
      </c>
      <c r="M30" s="1" t="s">
        <v>494</v>
      </c>
      <c r="N30" s="1" t="s">
        <v>495</v>
      </c>
      <c r="O30" s="1" t="s">
        <v>496</v>
      </c>
    </row>
    <row r="31" spans="1:15" hidden="1" x14ac:dyDescent="0.35">
      <c r="A31" s="1" t="s">
        <v>487</v>
      </c>
      <c r="B31" s="1" t="s">
        <v>488</v>
      </c>
      <c r="C31" s="2" t="s">
        <v>489</v>
      </c>
      <c r="D31" s="1" t="s">
        <v>9</v>
      </c>
      <c r="E31" s="1">
        <v>6110</v>
      </c>
      <c r="F31" s="1" t="s">
        <v>490</v>
      </c>
      <c r="G31" s="2" t="s">
        <v>499</v>
      </c>
      <c r="H31" s="1" t="s">
        <v>500</v>
      </c>
      <c r="I31" s="1">
        <v>2012</v>
      </c>
      <c r="J31" s="1">
        <v>2012</v>
      </c>
      <c r="K31" s="1" t="s">
        <v>493</v>
      </c>
      <c r="L31" s="1">
        <v>198.83</v>
      </c>
      <c r="M31" s="1" t="s">
        <v>494</v>
      </c>
      <c r="N31" s="1" t="s">
        <v>495</v>
      </c>
      <c r="O31" s="1" t="s">
        <v>496</v>
      </c>
    </row>
    <row r="32" spans="1:15" hidden="1" x14ac:dyDescent="0.35">
      <c r="A32" s="1" t="s">
        <v>487</v>
      </c>
      <c r="B32" s="1" t="s">
        <v>488</v>
      </c>
      <c r="C32" s="2" t="s">
        <v>489</v>
      </c>
      <c r="D32" s="1" t="s">
        <v>9</v>
      </c>
      <c r="E32" s="1">
        <v>6110</v>
      </c>
      <c r="F32" s="1" t="s">
        <v>490</v>
      </c>
      <c r="G32" s="2" t="s">
        <v>499</v>
      </c>
      <c r="H32" s="1" t="s">
        <v>500</v>
      </c>
      <c r="I32" s="1">
        <v>2013</v>
      </c>
      <c r="J32" s="1">
        <v>2013</v>
      </c>
      <c r="K32" s="1" t="s">
        <v>493</v>
      </c>
      <c r="L32" s="1">
        <v>243.07</v>
      </c>
      <c r="M32" s="1" t="s">
        <v>494</v>
      </c>
      <c r="N32" s="1" t="s">
        <v>495</v>
      </c>
      <c r="O32" s="1" t="s">
        <v>496</v>
      </c>
    </row>
    <row r="33" spans="1:15" hidden="1" x14ac:dyDescent="0.35">
      <c r="A33" s="1" t="s">
        <v>487</v>
      </c>
      <c r="B33" s="1" t="s">
        <v>488</v>
      </c>
      <c r="C33" s="2" t="s">
        <v>489</v>
      </c>
      <c r="D33" s="1" t="s">
        <v>9</v>
      </c>
      <c r="E33" s="1">
        <v>6110</v>
      </c>
      <c r="F33" s="1" t="s">
        <v>490</v>
      </c>
      <c r="G33" s="2" t="s">
        <v>499</v>
      </c>
      <c r="H33" s="1" t="s">
        <v>500</v>
      </c>
      <c r="I33" s="1">
        <v>2014</v>
      </c>
      <c r="J33" s="1">
        <v>2014</v>
      </c>
      <c r="K33" s="1" t="s">
        <v>493</v>
      </c>
      <c r="L33" s="1">
        <v>211.33</v>
      </c>
      <c r="M33" s="1" t="s">
        <v>494</v>
      </c>
      <c r="N33" s="1" t="s">
        <v>495</v>
      </c>
      <c r="O33" s="1" t="s">
        <v>496</v>
      </c>
    </row>
    <row r="34" spans="1:15" hidden="1" x14ac:dyDescent="0.35">
      <c r="A34" s="1" t="s">
        <v>487</v>
      </c>
      <c r="B34" s="1" t="s">
        <v>488</v>
      </c>
      <c r="C34" s="2" t="s">
        <v>489</v>
      </c>
      <c r="D34" s="1" t="s">
        <v>9</v>
      </c>
      <c r="E34" s="1">
        <v>6110</v>
      </c>
      <c r="F34" s="1" t="s">
        <v>490</v>
      </c>
      <c r="G34" s="2" t="s">
        <v>499</v>
      </c>
      <c r="H34" s="1" t="s">
        <v>500</v>
      </c>
      <c r="I34" s="1">
        <v>2015</v>
      </c>
      <c r="J34" s="1">
        <v>2015</v>
      </c>
      <c r="K34" s="1" t="s">
        <v>493</v>
      </c>
      <c r="L34" s="1">
        <v>212.11</v>
      </c>
      <c r="M34" s="1" t="s">
        <v>494</v>
      </c>
      <c r="N34" s="1" t="s">
        <v>495</v>
      </c>
      <c r="O34" s="1" t="s">
        <v>496</v>
      </c>
    </row>
    <row r="35" spans="1:15" hidden="1" x14ac:dyDescent="0.35">
      <c r="A35" s="1" t="s">
        <v>487</v>
      </c>
      <c r="B35" s="1" t="s">
        <v>488</v>
      </c>
      <c r="C35" s="2" t="s">
        <v>489</v>
      </c>
      <c r="D35" s="1" t="s">
        <v>9</v>
      </c>
      <c r="E35" s="1">
        <v>6110</v>
      </c>
      <c r="F35" s="1" t="s">
        <v>490</v>
      </c>
      <c r="G35" s="2" t="s">
        <v>499</v>
      </c>
      <c r="H35" s="1" t="s">
        <v>500</v>
      </c>
      <c r="I35" s="1">
        <v>2016</v>
      </c>
      <c r="J35" s="1">
        <v>2016</v>
      </c>
      <c r="K35" s="1" t="s">
        <v>493</v>
      </c>
      <c r="L35" s="1">
        <v>183.94</v>
      </c>
      <c r="M35" s="1" t="s">
        <v>494</v>
      </c>
      <c r="N35" s="1" t="s">
        <v>495</v>
      </c>
      <c r="O35" s="1" t="s">
        <v>496</v>
      </c>
    </row>
    <row r="36" spans="1:15" hidden="1" x14ac:dyDescent="0.35">
      <c r="A36" s="1" t="s">
        <v>487</v>
      </c>
      <c r="B36" s="1" t="s">
        <v>488</v>
      </c>
      <c r="C36" s="2" t="s">
        <v>489</v>
      </c>
      <c r="D36" s="1" t="s">
        <v>9</v>
      </c>
      <c r="E36" s="1">
        <v>6110</v>
      </c>
      <c r="F36" s="1" t="s">
        <v>490</v>
      </c>
      <c r="G36" s="2" t="s">
        <v>499</v>
      </c>
      <c r="H36" s="1" t="s">
        <v>500</v>
      </c>
      <c r="I36" s="1">
        <v>2017</v>
      </c>
      <c r="J36" s="1">
        <v>2017</v>
      </c>
      <c r="K36" s="1" t="s">
        <v>493</v>
      </c>
      <c r="L36" s="1">
        <v>174.22</v>
      </c>
      <c r="M36" s="1" t="s">
        <v>494</v>
      </c>
      <c r="N36" s="1" t="s">
        <v>495</v>
      </c>
      <c r="O36" s="1" t="s">
        <v>496</v>
      </c>
    </row>
    <row r="37" spans="1:15" hidden="1" x14ac:dyDescent="0.35">
      <c r="A37" s="1" t="s">
        <v>487</v>
      </c>
      <c r="B37" s="1" t="s">
        <v>488</v>
      </c>
      <c r="C37" s="2" t="s">
        <v>489</v>
      </c>
      <c r="D37" s="1" t="s">
        <v>9</v>
      </c>
      <c r="E37" s="1">
        <v>6110</v>
      </c>
      <c r="F37" s="1" t="s">
        <v>490</v>
      </c>
      <c r="G37" s="2" t="s">
        <v>501</v>
      </c>
      <c r="H37" s="1" t="s">
        <v>502</v>
      </c>
      <c r="I37" s="1">
        <v>2003</v>
      </c>
      <c r="J37" s="1">
        <v>2003</v>
      </c>
      <c r="K37" s="1" t="s">
        <v>493</v>
      </c>
      <c r="L37" s="1">
        <v>0</v>
      </c>
      <c r="M37" s="1" t="s">
        <v>494</v>
      </c>
      <c r="N37" s="1" t="s">
        <v>495</v>
      </c>
      <c r="O37" s="1" t="s">
        <v>496</v>
      </c>
    </row>
    <row r="38" spans="1:15" hidden="1" x14ac:dyDescent="0.35">
      <c r="A38" s="1" t="s">
        <v>487</v>
      </c>
      <c r="B38" s="1" t="s">
        <v>488</v>
      </c>
      <c r="C38" s="2" t="s">
        <v>489</v>
      </c>
      <c r="D38" s="1" t="s">
        <v>9</v>
      </c>
      <c r="E38" s="1">
        <v>6110</v>
      </c>
      <c r="F38" s="1" t="s">
        <v>490</v>
      </c>
      <c r="G38" s="2" t="s">
        <v>501</v>
      </c>
      <c r="H38" s="1" t="s">
        <v>502</v>
      </c>
      <c r="I38" s="1">
        <v>2004</v>
      </c>
      <c r="J38" s="1">
        <v>2004</v>
      </c>
      <c r="K38" s="1" t="s">
        <v>493</v>
      </c>
      <c r="L38" s="1">
        <v>0</v>
      </c>
      <c r="M38" s="1" t="s">
        <v>494</v>
      </c>
      <c r="N38" s="1" t="s">
        <v>495</v>
      </c>
      <c r="O38" s="1" t="s">
        <v>496</v>
      </c>
    </row>
    <row r="39" spans="1:15" hidden="1" x14ac:dyDescent="0.35">
      <c r="A39" s="1" t="s">
        <v>487</v>
      </c>
      <c r="B39" s="1" t="s">
        <v>488</v>
      </c>
      <c r="C39" s="2" t="s">
        <v>489</v>
      </c>
      <c r="D39" s="1" t="s">
        <v>9</v>
      </c>
      <c r="E39" s="1">
        <v>6110</v>
      </c>
      <c r="F39" s="1" t="s">
        <v>490</v>
      </c>
      <c r="G39" s="2" t="s">
        <v>501</v>
      </c>
      <c r="H39" s="1" t="s">
        <v>502</v>
      </c>
      <c r="I39" s="1">
        <v>2005</v>
      </c>
      <c r="J39" s="1">
        <v>2005</v>
      </c>
      <c r="K39" s="1" t="s">
        <v>493</v>
      </c>
      <c r="L39" s="1">
        <v>2.0699999999999998</v>
      </c>
      <c r="M39" s="1" t="s">
        <v>494</v>
      </c>
      <c r="N39" s="1" t="s">
        <v>495</v>
      </c>
      <c r="O39" s="1" t="s">
        <v>496</v>
      </c>
    </row>
    <row r="40" spans="1:15" hidden="1" x14ac:dyDescent="0.35">
      <c r="A40" s="1" t="s">
        <v>487</v>
      </c>
      <c r="B40" s="1" t="s">
        <v>488</v>
      </c>
      <c r="C40" s="2" t="s">
        <v>489</v>
      </c>
      <c r="D40" s="1" t="s">
        <v>9</v>
      </c>
      <c r="E40" s="1">
        <v>6110</v>
      </c>
      <c r="F40" s="1" t="s">
        <v>490</v>
      </c>
      <c r="G40" s="2" t="s">
        <v>501</v>
      </c>
      <c r="H40" s="1" t="s">
        <v>502</v>
      </c>
      <c r="I40" s="1">
        <v>2006</v>
      </c>
      <c r="J40" s="1">
        <v>2006</v>
      </c>
      <c r="K40" s="1" t="s">
        <v>493</v>
      </c>
      <c r="L40" s="1">
        <v>1.7</v>
      </c>
      <c r="M40" s="1" t="s">
        <v>494</v>
      </c>
      <c r="N40" s="1" t="s">
        <v>495</v>
      </c>
      <c r="O40" s="1" t="s">
        <v>496</v>
      </c>
    </row>
    <row r="41" spans="1:15" hidden="1" x14ac:dyDescent="0.35">
      <c r="A41" s="1" t="s">
        <v>487</v>
      </c>
      <c r="B41" s="1" t="s">
        <v>488</v>
      </c>
      <c r="C41" s="2" t="s">
        <v>489</v>
      </c>
      <c r="D41" s="1" t="s">
        <v>9</v>
      </c>
      <c r="E41" s="1">
        <v>6110</v>
      </c>
      <c r="F41" s="1" t="s">
        <v>490</v>
      </c>
      <c r="G41" s="2" t="s">
        <v>501</v>
      </c>
      <c r="H41" s="1" t="s">
        <v>502</v>
      </c>
      <c r="I41" s="1">
        <v>2007</v>
      </c>
      <c r="J41" s="1">
        <v>2007</v>
      </c>
      <c r="K41" s="1" t="s">
        <v>493</v>
      </c>
      <c r="L41" s="1">
        <v>4.9400000000000004</v>
      </c>
      <c r="M41" s="1" t="s">
        <v>494</v>
      </c>
      <c r="N41" s="1" t="s">
        <v>495</v>
      </c>
      <c r="O41" s="1" t="s">
        <v>496</v>
      </c>
    </row>
    <row r="42" spans="1:15" hidden="1" x14ac:dyDescent="0.35">
      <c r="A42" s="1" t="s">
        <v>487</v>
      </c>
      <c r="B42" s="1" t="s">
        <v>488</v>
      </c>
      <c r="C42" s="2" t="s">
        <v>489</v>
      </c>
      <c r="D42" s="1" t="s">
        <v>9</v>
      </c>
      <c r="E42" s="1">
        <v>6110</v>
      </c>
      <c r="F42" s="1" t="s">
        <v>490</v>
      </c>
      <c r="G42" s="2" t="s">
        <v>501</v>
      </c>
      <c r="H42" s="1" t="s">
        <v>502</v>
      </c>
      <c r="I42" s="1">
        <v>2008</v>
      </c>
      <c r="J42" s="1">
        <v>2008</v>
      </c>
      <c r="K42" s="1" t="s">
        <v>493</v>
      </c>
      <c r="L42" s="1">
        <v>2.4900000000000002</v>
      </c>
      <c r="M42" s="1" t="s">
        <v>494</v>
      </c>
      <c r="N42" s="1" t="s">
        <v>495</v>
      </c>
      <c r="O42" s="1" t="s">
        <v>496</v>
      </c>
    </row>
    <row r="43" spans="1:15" hidden="1" x14ac:dyDescent="0.35">
      <c r="A43" s="1" t="s">
        <v>487</v>
      </c>
      <c r="B43" s="1" t="s">
        <v>488</v>
      </c>
      <c r="C43" s="2" t="s">
        <v>489</v>
      </c>
      <c r="D43" s="1" t="s">
        <v>9</v>
      </c>
      <c r="E43" s="1">
        <v>6110</v>
      </c>
      <c r="F43" s="1" t="s">
        <v>490</v>
      </c>
      <c r="G43" s="2" t="s">
        <v>501</v>
      </c>
      <c r="H43" s="1" t="s">
        <v>502</v>
      </c>
      <c r="I43" s="1">
        <v>2009</v>
      </c>
      <c r="J43" s="1">
        <v>2009</v>
      </c>
      <c r="K43" s="1" t="s">
        <v>493</v>
      </c>
      <c r="L43" s="1">
        <v>4.3899999999999997</v>
      </c>
      <c r="M43" s="1" t="s">
        <v>494</v>
      </c>
      <c r="N43" s="1" t="s">
        <v>495</v>
      </c>
      <c r="O43" s="1" t="s">
        <v>496</v>
      </c>
    </row>
    <row r="44" spans="1:15" hidden="1" x14ac:dyDescent="0.35">
      <c r="A44" s="1" t="s">
        <v>487</v>
      </c>
      <c r="B44" s="1" t="s">
        <v>488</v>
      </c>
      <c r="C44" s="2" t="s">
        <v>489</v>
      </c>
      <c r="D44" s="1" t="s">
        <v>9</v>
      </c>
      <c r="E44" s="1">
        <v>6110</v>
      </c>
      <c r="F44" s="1" t="s">
        <v>490</v>
      </c>
      <c r="G44" s="2" t="s">
        <v>501</v>
      </c>
      <c r="H44" s="1" t="s">
        <v>502</v>
      </c>
      <c r="I44" s="1">
        <v>2010</v>
      </c>
      <c r="J44" s="1">
        <v>2010</v>
      </c>
      <c r="K44" s="1" t="s">
        <v>493</v>
      </c>
      <c r="L44" s="1">
        <v>3.22</v>
      </c>
      <c r="M44" s="1" t="s">
        <v>494</v>
      </c>
      <c r="N44" s="1" t="s">
        <v>495</v>
      </c>
      <c r="O44" s="1" t="s">
        <v>496</v>
      </c>
    </row>
    <row r="45" spans="1:15" hidden="1" x14ac:dyDescent="0.35">
      <c r="A45" s="1" t="s">
        <v>487</v>
      </c>
      <c r="B45" s="1" t="s">
        <v>488</v>
      </c>
      <c r="C45" s="2" t="s">
        <v>489</v>
      </c>
      <c r="D45" s="1" t="s">
        <v>9</v>
      </c>
      <c r="E45" s="1">
        <v>6110</v>
      </c>
      <c r="F45" s="1" t="s">
        <v>490</v>
      </c>
      <c r="G45" s="2" t="s">
        <v>501</v>
      </c>
      <c r="H45" s="1" t="s">
        <v>502</v>
      </c>
      <c r="I45" s="1">
        <v>2011</v>
      </c>
      <c r="J45" s="1">
        <v>2011</v>
      </c>
      <c r="K45" s="1" t="s">
        <v>493</v>
      </c>
      <c r="L45" s="1">
        <v>3.81</v>
      </c>
      <c r="M45" s="1" t="s">
        <v>494</v>
      </c>
      <c r="N45" s="1" t="s">
        <v>495</v>
      </c>
      <c r="O45" s="1" t="s">
        <v>496</v>
      </c>
    </row>
    <row r="46" spans="1:15" hidden="1" x14ac:dyDescent="0.35">
      <c r="A46" s="1" t="s">
        <v>487</v>
      </c>
      <c r="B46" s="1" t="s">
        <v>488</v>
      </c>
      <c r="C46" s="2" t="s">
        <v>489</v>
      </c>
      <c r="D46" s="1" t="s">
        <v>9</v>
      </c>
      <c r="E46" s="1">
        <v>6110</v>
      </c>
      <c r="F46" s="1" t="s">
        <v>490</v>
      </c>
      <c r="G46" s="2" t="s">
        <v>501</v>
      </c>
      <c r="H46" s="1" t="s">
        <v>502</v>
      </c>
      <c r="I46" s="1">
        <v>2012</v>
      </c>
      <c r="J46" s="1">
        <v>2012</v>
      </c>
      <c r="K46" s="1" t="s">
        <v>493</v>
      </c>
      <c r="L46" s="1">
        <v>4.0599999999999996</v>
      </c>
      <c r="M46" s="1" t="s">
        <v>494</v>
      </c>
      <c r="N46" s="1" t="s">
        <v>495</v>
      </c>
      <c r="O46" s="1" t="s">
        <v>496</v>
      </c>
    </row>
    <row r="47" spans="1:15" hidden="1" x14ac:dyDescent="0.35">
      <c r="A47" s="1" t="s">
        <v>487</v>
      </c>
      <c r="B47" s="1" t="s">
        <v>488</v>
      </c>
      <c r="C47" s="2" t="s">
        <v>489</v>
      </c>
      <c r="D47" s="1" t="s">
        <v>9</v>
      </c>
      <c r="E47" s="1">
        <v>6110</v>
      </c>
      <c r="F47" s="1" t="s">
        <v>490</v>
      </c>
      <c r="G47" s="2" t="s">
        <v>501</v>
      </c>
      <c r="H47" s="1" t="s">
        <v>502</v>
      </c>
      <c r="I47" s="1">
        <v>2013</v>
      </c>
      <c r="J47" s="1">
        <v>2013</v>
      </c>
      <c r="K47" s="1" t="s">
        <v>493</v>
      </c>
      <c r="L47" s="1">
        <v>3.22</v>
      </c>
      <c r="M47" s="1" t="s">
        <v>494</v>
      </c>
      <c r="N47" s="1" t="s">
        <v>495</v>
      </c>
      <c r="O47" s="1" t="s">
        <v>496</v>
      </c>
    </row>
    <row r="48" spans="1:15" hidden="1" x14ac:dyDescent="0.35">
      <c r="A48" s="1" t="s">
        <v>487</v>
      </c>
      <c r="B48" s="1" t="s">
        <v>488</v>
      </c>
      <c r="C48" s="2" t="s">
        <v>489</v>
      </c>
      <c r="D48" s="1" t="s">
        <v>9</v>
      </c>
      <c r="E48" s="1">
        <v>6110</v>
      </c>
      <c r="F48" s="1" t="s">
        <v>490</v>
      </c>
      <c r="G48" s="2" t="s">
        <v>501</v>
      </c>
      <c r="H48" s="1" t="s">
        <v>502</v>
      </c>
      <c r="I48" s="1">
        <v>2014</v>
      </c>
      <c r="J48" s="1">
        <v>2014</v>
      </c>
      <c r="K48" s="1" t="s">
        <v>493</v>
      </c>
      <c r="L48" s="1">
        <v>3.47</v>
      </c>
      <c r="M48" s="1" t="s">
        <v>494</v>
      </c>
      <c r="N48" s="1" t="s">
        <v>495</v>
      </c>
      <c r="O48" s="1" t="s">
        <v>496</v>
      </c>
    </row>
    <row r="49" spans="1:15" hidden="1" x14ac:dyDescent="0.35">
      <c r="A49" s="1" t="s">
        <v>487</v>
      </c>
      <c r="B49" s="1" t="s">
        <v>488</v>
      </c>
      <c r="C49" s="2" t="s">
        <v>489</v>
      </c>
      <c r="D49" s="1" t="s">
        <v>9</v>
      </c>
      <c r="E49" s="1">
        <v>6110</v>
      </c>
      <c r="F49" s="1" t="s">
        <v>490</v>
      </c>
      <c r="G49" s="2" t="s">
        <v>501</v>
      </c>
      <c r="H49" s="1" t="s">
        <v>502</v>
      </c>
      <c r="I49" s="1">
        <v>2015</v>
      </c>
      <c r="J49" s="1">
        <v>2015</v>
      </c>
      <c r="K49" s="1" t="s">
        <v>493</v>
      </c>
      <c r="L49" s="1">
        <v>3.34</v>
      </c>
      <c r="M49" s="1" t="s">
        <v>494</v>
      </c>
      <c r="N49" s="1" t="s">
        <v>495</v>
      </c>
      <c r="O49" s="1" t="s">
        <v>496</v>
      </c>
    </row>
    <row r="50" spans="1:15" hidden="1" x14ac:dyDescent="0.35">
      <c r="A50" s="1" t="s">
        <v>487</v>
      </c>
      <c r="B50" s="1" t="s">
        <v>488</v>
      </c>
      <c r="C50" s="2" t="s">
        <v>489</v>
      </c>
      <c r="D50" s="1" t="s">
        <v>9</v>
      </c>
      <c r="E50" s="1">
        <v>6110</v>
      </c>
      <c r="F50" s="1" t="s">
        <v>490</v>
      </c>
      <c r="G50" s="2" t="s">
        <v>501</v>
      </c>
      <c r="H50" s="1" t="s">
        <v>502</v>
      </c>
      <c r="I50" s="1">
        <v>2016</v>
      </c>
      <c r="J50" s="1">
        <v>2016</v>
      </c>
      <c r="K50" s="1" t="s">
        <v>493</v>
      </c>
      <c r="L50" s="1">
        <v>3.25</v>
      </c>
      <c r="M50" s="1" t="s">
        <v>494</v>
      </c>
      <c r="N50" s="1" t="s">
        <v>495</v>
      </c>
      <c r="O50" s="1" t="s">
        <v>496</v>
      </c>
    </row>
    <row r="51" spans="1:15" hidden="1" x14ac:dyDescent="0.35">
      <c r="A51" s="1" t="s">
        <v>487</v>
      </c>
      <c r="B51" s="1" t="s">
        <v>488</v>
      </c>
      <c r="C51" s="2" t="s">
        <v>489</v>
      </c>
      <c r="D51" s="1" t="s">
        <v>9</v>
      </c>
      <c r="E51" s="1">
        <v>6110</v>
      </c>
      <c r="F51" s="1" t="s">
        <v>490</v>
      </c>
      <c r="G51" s="2" t="s">
        <v>501</v>
      </c>
      <c r="H51" s="1" t="s">
        <v>502</v>
      </c>
      <c r="I51" s="1">
        <v>2017</v>
      </c>
      <c r="J51" s="1">
        <v>2017</v>
      </c>
      <c r="K51" s="1" t="s">
        <v>493</v>
      </c>
      <c r="L51" s="1">
        <v>20.18</v>
      </c>
      <c r="M51" s="1" t="s">
        <v>494</v>
      </c>
      <c r="N51" s="1" t="s">
        <v>495</v>
      </c>
      <c r="O51" s="1" t="s">
        <v>496</v>
      </c>
    </row>
    <row r="52" spans="1:15" hidden="1" x14ac:dyDescent="0.35">
      <c r="A52" s="1" t="s">
        <v>487</v>
      </c>
      <c r="B52" s="1" t="s">
        <v>488</v>
      </c>
      <c r="C52" s="2" t="s">
        <v>503</v>
      </c>
      <c r="D52" s="1" t="s">
        <v>16</v>
      </c>
      <c r="E52" s="1">
        <v>6110</v>
      </c>
      <c r="F52" s="1" t="s">
        <v>490</v>
      </c>
      <c r="G52" s="2" t="s">
        <v>491</v>
      </c>
      <c r="H52" s="1" t="s">
        <v>492</v>
      </c>
      <c r="I52" s="1">
        <v>2005</v>
      </c>
      <c r="J52" s="1">
        <v>2005</v>
      </c>
      <c r="K52" s="1" t="s">
        <v>493</v>
      </c>
      <c r="L52" s="1">
        <v>49.63</v>
      </c>
      <c r="M52" s="1" t="s">
        <v>494</v>
      </c>
      <c r="N52" s="1" t="s">
        <v>495</v>
      </c>
      <c r="O52" s="1" t="s">
        <v>496</v>
      </c>
    </row>
    <row r="53" spans="1:15" hidden="1" x14ac:dyDescent="0.35">
      <c r="A53" s="1" t="s">
        <v>487</v>
      </c>
      <c r="B53" s="1" t="s">
        <v>488</v>
      </c>
      <c r="C53" s="2" t="s">
        <v>503</v>
      </c>
      <c r="D53" s="1" t="s">
        <v>16</v>
      </c>
      <c r="E53" s="1">
        <v>6110</v>
      </c>
      <c r="F53" s="1" t="s">
        <v>490</v>
      </c>
      <c r="G53" s="2" t="s">
        <v>491</v>
      </c>
      <c r="H53" s="1" t="s">
        <v>492</v>
      </c>
      <c r="I53" s="1">
        <v>2006</v>
      </c>
      <c r="J53" s="1">
        <v>2006</v>
      </c>
      <c r="K53" s="1" t="s">
        <v>493</v>
      </c>
      <c r="L53" s="1">
        <v>57.04</v>
      </c>
      <c r="M53" s="1" t="s">
        <v>494</v>
      </c>
      <c r="N53" s="1" t="s">
        <v>495</v>
      </c>
      <c r="O53" s="1" t="s">
        <v>496</v>
      </c>
    </row>
    <row r="54" spans="1:15" hidden="1" x14ac:dyDescent="0.35">
      <c r="A54" s="1" t="s">
        <v>487</v>
      </c>
      <c r="B54" s="1" t="s">
        <v>488</v>
      </c>
      <c r="C54" s="2" t="s">
        <v>503</v>
      </c>
      <c r="D54" s="1" t="s">
        <v>16</v>
      </c>
      <c r="E54" s="1">
        <v>6110</v>
      </c>
      <c r="F54" s="1" t="s">
        <v>490</v>
      </c>
      <c r="G54" s="2" t="s">
        <v>491</v>
      </c>
      <c r="H54" s="1" t="s">
        <v>492</v>
      </c>
      <c r="I54" s="1">
        <v>2010</v>
      </c>
      <c r="J54" s="1">
        <v>2010</v>
      </c>
      <c r="K54" s="1" t="s">
        <v>493</v>
      </c>
      <c r="L54" s="1">
        <v>60.22</v>
      </c>
      <c r="M54" s="1" t="s">
        <v>504</v>
      </c>
      <c r="N54" s="1" t="s">
        <v>505</v>
      </c>
    </row>
    <row r="55" spans="1:15" hidden="1" x14ac:dyDescent="0.35">
      <c r="A55" s="1" t="s">
        <v>487</v>
      </c>
      <c r="B55" s="1" t="s">
        <v>488</v>
      </c>
      <c r="C55" s="2" t="s">
        <v>503</v>
      </c>
      <c r="D55" s="1" t="s">
        <v>16</v>
      </c>
      <c r="E55" s="1">
        <v>6110</v>
      </c>
      <c r="F55" s="1" t="s">
        <v>490</v>
      </c>
      <c r="G55" s="2" t="s">
        <v>491</v>
      </c>
      <c r="H55" s="1" t="s">
        <v>492</v>
      </c>
      <c r="I55" s="1">
        <v>2011</v>
      </c>
      <c r="J55" s="1">
        <v>2011</v>
      </c>
      <c r="K55" s="1" t="s">
        <v>493</v>
      </c>
      <c r="L55" s="1">
        <v>62.27</v>
      </c>
      <c r="M55" s="1" t="s">
        <v>504</v>
      </c>
      <c r="N55" s="1" t="s">
        <v>505</v>
      </c>
    </row>
    <row r="56" spans="1:15" hidden="1" x14ac:dyDescent="0.35">
      <c r="A56" s="1" t="s">
        <v>487</v>
      </c>
      <c r="B56" s="1" t="s">
        <v>488</v>
      </c>
      <c r="C56" s="2" t="s">
        <v>503</v>
      </c>
      <c r="D56" s="1" t="s">
        <v>16</v>
      </c>
      <c r="E56" s="1">
        <v>6110</v>
      </c>
      <c r="F56" s="1" t="s">
        <v>490</v>
      </c>
      <c r="G56" s="2" t="s">
        <v>491</v>
      </c>
      <c r="H56" s="1" t="s">
        <v>492</v>
      </c>
      <c r="I56" s="1">
        <v>2012</v>
      </c>
      <c r="J56" s="1">
        <v>2012</v>
      </c>
      <c r="K56" s="1" t="s">
        <v>493</v>
      </c>
      <c r="L56" s="1">
        <v>54.91</v>
      </c>
      <c r="M56" s="1" t="s">
        <v>504</v>
      </c>
      <c r="N56" s="1" t="s">
        <v>505</v>
      </c>
    </row>
    <row r="57" spans="1:15" hidden="1" x14ac:dyDescent="0.35">
      <c r="A57" s="1" t="s">
        <v>487</v>
      </c>
      <c r="B57" s="1" t="s">
        <v>488</v>
      </c>
      <c r="C57" s="2" t="s">
        <v>503</v>
      </c>
      <c r="D57" s="1" t="s">
        <v>16</v>
      </c>
      <c r="E57" s="1">
        <v>6110</v>
      </c>
      <c r="F57" s="1" t="s">
        <v>490</v>
      </c>
      <c r="G57" s="2" t="s">
        <v>491</v>
      </c>
      <c r="H57" s="1" t="s">
        <v>492</v>
      </c>
      <c r="I57" s="1">
        <v>2013</v>
      </c>
      <c r="J57" s="1">
        <v>2013</v>
      </c>
      <c r="K57" s="1" t="s">
        <v>493</v>
      </c>
      <c r="L57" s="1">
        <v>64.78</v>
      </c>
      <c r="M57" s="1" t="s">
        <v>504</v>
      </c>
      <c r="N57" s="1" t="s">
        <v>505</v>
      </c>
    </row>
    <row r="58" spans="1:15" hidden="1" x14ac:dyDescent="0.35">
      <c r="A58" s="1" t="s">
        <v>487</v>
      </c>
      <c r="B58" s="1" t="s">
        <v>488</v>
      </c>
      <c r="C58" s="2" t="s">
        <v>503</v>
      </c>
      <c r="D58" s="1" t="s">
        <v>16</v>
      </c>
      <c r="E58" s="1">
        <v>6110</v>
      </c>
      <c r="F58" s="1" t="s">
        <v>490</v>
      </c>
      <c r="G58" s="2" t="s">
        <v>491</v>
      </c>
      <c r="H58" s="1" t="s">
        <v>492</v>
      </c>
      <c r="I58" s="1">
        <v>2014</v>
      </c>
      <c r="J58" s="1">
        <v>2014</v>
      </c>
      <c r="K58" s="1" t="s">
        <v>493</v>
      </c>
      <c r="L58" s="1">
        <v>67.44</v>
      </c>
      <c r="M58" s="1" t="s">
        <v>504</v>
      </c>
      <c r="N58" s="1" t="s">
        <v>505</v>
      </c>
    </row>
    <row r="59" spans="1:15" hidden="1" x14ac:dyDescent="0.35">
      <c r="A59" s="1" t="s">
        <v>487</v>
      </c>
      <c r="B59" s="1" t="s">
        <v>488</v>
      </c>
      <c r="C59" s="2" t="s">
        <v>503</v>
      </c>
      <c r="D59" s="1" t="s">
        <v>16</v>
      </c>
      <c r="E59" s="1">
        <v>6110</v>
      </c>
      <c r="F59" s="1" t="s">
        <v>490</v>
      </c>
      <c r="G59" s="2" t="s">
        <v>491</v>
      </c>
      <c r="H59" s="1" t="s">
        <v>492</v>
      </c>
      <c r="I59" s="1">
        <v>2015</v>
      </c>
      <c r="J59" s="1">
        <v>2015</v>
      </c>
      <c r="K59" s="1" t="s">
        <v>493</v>
      </c>
      <c r="L59" s="1">
        <v>65.95</v>
      </c>
      <c r="M59" s="1" t="s">
        <v>504</v>
      </c>
      <c r="N59" s="1" t="s">
        <v>505</v>
      </c>
    </row>
    <row r="60" spans="1:15" hidden="1" x14ac:dyDescent="0.35">
      <c r="A60" s="1" t="s">
        <v>487</v>
      </c>
      <c r="B60" s="1" t="s">
        <v>488</v>
      </c>
      <c r="C60" s="2" t="s">
        <v>503</v>
      </c>
      <c r="D60" s="1" t="s">
        <v>16</v>
      </c>
      <c r="E60" s="1">
        <v>6110</v>
      </c>
      <c r="F60" s="1" t="s">
        <v>490</v>
      </c>
      <c r="G60" s="2" t="s">
        <v>491</v>
      </c>
      <c r="H60" s="1" t="s">
        <v>492</v>
      </c>
      <c r="I60" s="1">
        <v>2016</v>
      </c>
      <c r="J60" s="1">
        <v>2016</v>
      </c>
      <c r="K60" s="1" t="s">
        <v>493</v>
      </c>
      <c r="L60" s="1">
        <v>104.16</v>
      </c>
      <c r="M60" s="1" t="s">
        <v>504</v>
      </c>
      <c r="N60" s="1" t="s">
        <v>505</v>
      </c>
    </row>
    <row r="61" spans="1:15" hidden="1" x14ac:dyDescent="0.35">
      <c r="A61" s="1" t="s">
        <v>487</v>
      </c>
      <c r="B61" s="1" t="s">
        <v>488</v>
      </c>
      <c r="C61" s="2" t="s">
        <v>503</v>
      </c>
      <c r="D61" s="1" t="s">
        <v>16</v>
      </c>
      <c r="E61" s="1">
        <v>6110</v>
      </c>
      <c r="F61" s="1" t="s">
        <v>490</v>
      </c>
      <c r="G61" s="2" t="s">
        <v>491</v>
      </c>
      <c r="H61" s="1" t="s">
        <v>492</v>
      </c>
      <c r="I61" s="1">
        <v>2017</v>
      </c>
      <c r="J61" s="1">
        <v>2017</v>
      </c>
      <c r="K61" s="1" t="s">
        <v>493</v>
      </c>
      <c r="L61" s="1">
        <v>84.11</v>
      </c>
      <c r="M61" s="1" t="s">
        <v>504</v>
      </c>
      <c r="N61" s="1" t="s">
        <v>505</v>
      </c>
    </row>
    <row r="62" spans="1:15" hidden="1" x14ac:dyDescent="0.35">
      <c r="A62" s="1" t="s">
        <v>487</v>
      </c>
      <c r="B62" s="1" t="s">
        <v>488</v>
      </c>
      <c r="C62" s="2" t="s">
        <v>503</v>
      </c>
      <c r="D62" s="1" t="s">
        <v>16</v>
      </c>
      <c r="E62" s="1">
        <v>6110</v>
      </c>
      <c r="F62" s="1" t="s">
        <v>490</v>
      </c>
      <c r="G62" s="2" t="s">
        <v>491</v>
      </c>
      <c r="H62" s="1" t="s">
        <v>492</v>
      </c>
      <c r="I62" s="1">
        <v>2018</v>
      </c>
      <c r="J62" s="1">
        <v>2018</v>
      </c>
      <c r="K62" s="1" t="s">
        <v>493</v>
      </c>
      <c r="L62" s="1">
        <v>95.66</v>
      </c>
      <c r="M62" s="1" t="s">
        <v>504</v>
      </c>
      <c r="N62" s="1" t="s">
        <v>505</v>
      </c>
    </row>
    <row r="63" spans="1:15" hidden="1" x14ac:dyDescent="0.35">
      <c r="A63" s="1" t="s">
        <v>487</v>
      </c>
      <c r="B63" s="1" t="s">
        <v>488</v>
      </c>
      <c r="C63" s="2" t="s">
        <v>503</v>
      </c>
      <c r="D63" s="1" t="s">
        <v>16</v>
      </c>
      <c r="E63" s="1">
        <v>6110</v>
      </c>
      <c r="F63" s="1" t="s">
        <v>490</v>
      </c>
      <c r="G63" s="2" t="s">
        <v>506</v>
      </c>
      <c r="H63" s="1" t="s">
        <v>507</v>
      </c>
      <c r="I63" s="1">
        <v>2010</v>
      </c>
      <c r="J63" s="1">
        <v>2010</v>
      </c>
      <c r="K63" s="1" t="s">
        <v>493</v>
      </c>
      <c r="L63" s="1">
        <v>0</v>
      </c>
      <c r="M63" s="1" t="s">
        <v>504</v>
      </c>
      <c r="N63" s="1" t="s">
        <v>505</v>
      </c>
    </row>
    <row r="64" spans="1:15" hidden="1" x14ac:dyDescent="0.35">
      <c r="A64" s="1" t="s">
        <v>487</v>
      </c>
      <c r="B64" s="1" t="s">
        <v>488</v>
      </c>
      <c r="C64" s="2" t="s">
        <v>503</v>
      </c>
      <c r="D64" s="1" t="s">
        <v>16</v>
      </c>
      <c r="E64" s="1">
        <v>6110</v>
      </c>
      <c r="F64" s="1" t="s">
        <v>490</v>
      </c>
      <c r="G64" s="2" t="s">
        <v>506</v>
      </c>
      <c r="H64" s="1" t="s">
        <v>507</v>
      </c>
      <c r="I64" s="1">
        <v>2011</v>
      </c>
      <c r="J64" s="1">
        <v>2011</v>
      </c>
      <c r="K64" s="1" t="s">
        <v>493</v>
      </c>
      <c r="L64" s="1">
        <v>0</v>
      </c>
      <c r="M64" s="1" t="s">
        <v>504</v>
      </c>
      <c r="N64" s="1" t="s">
        <v>505</v>
      </c>
    </row>
    <row r="65" spans="1:15" hidden="1" x14ac:dyDescent="0.35">
      <c r="A65" s="1" t="s">
        <v>487</v>
      </c>
      <c r="B65" s="1" t="s">
        <v>488</v>
      </c>
      <c r="C65" s="2" t="s">
        <v>503</v>
      </c>
      <c r="D65" s="1" t="s">
        <v>16</v>
      </c>
      <c r="E65" s="1">
        <v>6110</v>
      </c>
      <c r="F65" s="1" t="s">
        <v>490</v>
      </c>
      <c r="G65" s="2" t="s">
        <v>506</v>
      </c>
      <c r="H65" s="1" t="s">
        <v>507</v>
      </c>
      <c r="I65" s="1">
        <v>2012</v>
      </c>
      <c r="J65" s="1">
        <v>2012</v>
      </c>
      <c r="K65" s="1" t="s">
        <v>493</v>
      </c>
      <c r="L65" s="1">
        <v>0</v>
      </c>
      <c r="M65" s="1" t="s">
        <v>504</v>
      </c>
      <c r="N65" s="1" t="s">
        <v>505</v>
      </c>
    </row>
    <row r="66" spans="1:15" hidden="1" x14ac:dyDescent="0.35">
      <c r="A66" s="1" t="s">
        <v>487</v>
      </c>
      <c r="B66" s="1" t="s">
        <v>488</v>
      </c>
      <c r="C66" s="2" t="s">
        <v>503</v>
      </c>
      <c r="D66" s="1" t="s">
        <v>16</v>
      </c>
      <c r="E66" s="1">
        <v>6110</v>
      </c>
      <c r="F66" s="1" t="s">
        <v>490</v>
      </c>
      <c r="G66" s="2" t="s">
        <v>506</v>
      </c>
      <c r="H66" s="1" t="s">
        <v>507</v>
      </c>
      <c r="I66" s="1">
        <v>2013</v>
      </c>
      <c r="J66" s="1">
        <v>2013</v>
      </c>
      <c r="K66" s="1" t="s">
        <v>493</v>
      </c>
      <c r="L66" s="1">
        <v>0</v>
      </c>
      <c r="M66" s="1" t="s">
        <v>504</v>
      </c>
      <c r="N66" s="1" t="s">
        <v>505</v>
      </c>
    </row>
    <row r="67" spans="1:15" hidden="1" x14ac:dyDescent="0.35">
      <c r="A67" s="1" t="s">
        <v>487</v>
      </c>
      <c r="B67" s="1" t="s">
        <v>488</v>
      </c>
      <c r="C67" s="2" t="s">
        <v>503</v>
      </c>
      <c r="D67" s="1" t="s">
        <v>16</v>
      </c>
      <c r="E67" s="1">
        <v>6110</v>
      </c>
      <c r="F67" s="1" t="s">
        <v>490</v>
      </c>
      <c r="G67" s="2" t="s">
        <v>506</v>
      </c>
      <c r="H67" s="1" t="s">
        <v>507</v>
      </c>
      <c r="I67" s="1">
        <v>2014</v>
      </c>
      <c r="J67" s="1">
        <v>2014</v>
      </c>
      <c r="K67" s="1" t="s">
        <v>493</v>
      </c>
      <c r="L67" s="1">
        <v>0</v>
      </c>
      <c r="M67" s="1" t="s">
        <v>504</v>
      </c>
      <c r="N67" s="1" t="s">
        <v>505</v>
      </c>
    </row>
    <row r="68" spans="1:15" hidden="1" x14ac:dyDescent="0.35">
      <c r="A68" s="1" t="s">
        <v>487</v>
      </c>
      <c r="B68" s="1" t="s">
        <v>488</v>
      </c>
      <c r="C68" s="2" t="s">
        <v>503</v>
      </c>
      <c r="D68" s="1" t="s">
        <v>16</v>
      </c>
      <c r="E68" s="1">
        <v>6110</v>
      </c>
      <c r="F68" s="1" t="s">
        <v>490</v>
      </c>
      <c r="G68" s="2" t="s">
        <v>506</v>
      </c>
      <c r="H68" s="1" t="s">
        <v>507</v>
      </c>
      <c r="I68" s="1">
        <v>2015</v>
      </c>
      <c r="J68" s="1">
        <v>2015</v>
      </c>
      <c r="K68" s="1" t="s">
        <v>493</v>
      </c>
      <c r="L68" s="1">
        <v>0</v>
      </c>
      <c r="M68" s="1" t="s">
        <v>504</v>
      </c>
      <c r="N68" s="1" t="s">
        <v>505</v>
      </c>
    </row>
    <row r="69" spans="1:15" hidden="1" x14ac:dyDescent="0.35">
      <c r="A69" s="1" t="s">
        <v>487</v>
      </c>
      <c r="B69" s="1" t="s">
        <v>488</v>
      </c>
      <c r="C69" s="2" t="s">
        <v>503</v>
      </c>
      <c r="D69" s="1" t="s">
        <v>16</v>
      </c>
      <c r="E69" s="1">
        <v>6110</v>
      </c>
      <c r="F69" s="1" t="s">
        <v>490</v>
      </c>
      <c r="G69" s="2" t="s">
        <v>506</v>
      </c>
      <c r="H69" s="1" t="s">
        <v>507</v>
      </c>
      <c r="I69" s="1">
        <v>2016</v>
      </c>
      <c r="J69" s="1">
        <v>2016</v>
      </c>
      <c r="K69" s="1" t="s">
        <v>493</v>
      </c>
      <c r="L69" s="1">
        <v>0</v>
      </c>
      <c r="M69" s="1" t="s">
        <v>504</v>
      </c>
      <c r="N69" s="1" t="s">
        <v>505</v>
      </c>
    </row>
    <row r="70" spans="1:15" hidden="1" x14ac:dyDescent="0.35">
      <c r="A70" s="1" t="s">
        <v>487</v>
      </c>
      <c r="B70" s="1" t="s">
        <v>488</v>
      </c>
      <c r="C70" s="2" t="s">
        <v>503</v>
      </c>
      <c r="D70" s="1" t="s">
        <v>16</v>
      </c>
      <c r="E70" s="1">
        <v>6110</v>
      </c>
      <c r="F70" s="1" t="s">
        <v>490</v>
      </c>
      <c r="G70" s="2" t="s">
        <v>506</v>
      </c>
      <c r="H70" s="1" t="s">
        <v>507</v>
      </c>
      <c r="I70" s="1">
        <v>2017</v>
      </c>
      <c r="J70" s="1">
        <v>2017</v>
      </c>
      <c r="K70" s="1" t="s">
        <v>493</v>
      </c>
      <c r="L70" s="1">
        <v>0</v>
      </c>
      <c r="M70" s="1" t="s">
        <v>504</v>
      </c>
      <c r="N70" s="1" t="s">
        <v>505</v>
      </c>
    </row>
    <row r="71" spans="1:15" hidden="1" x14ac:dyDescent="0.35">
      <c r="A71" s="1" t="s">
        <v>487</v>
      </c>
      <c r="B71" s="1" t="s">
        <v>488</v>
      </c>
      <c r="C71" s="2" t="s">
        <v>503</v>
      </c>
      <c r="D71" s="1" t="s">
        <v>16</v>
      </c>
      <c r="E71" s="1">
        <v>6110</v>
      </c>
      <c r="F71" s="1" t="s">
        <v>490</v>
      </c>
      <c r="G71" s="2" t="s">
        <v>506</v>
      </c>
      <c r="H71" s="1" t="s">
        <v>507</v>
      </c>
      <c r="I71" s="1">
        <v>2018</v>
      </c>
      <c r="J71" s="1">
        <v>2018</v>
      </c>
      <c r="K71" s="1" t="s">
        <v>493</v>
      </c>
      <c r="L71" s="1">
        <v>0</v>
      </c>
      <c r="M71" s="1" t="s">
        <v>504</v>
      </c>
      <c r="N71" s="1" t="s">
        <v>505</v>
      </c>
    </row>
    <row r="72" spans="1:15" hidden="1" x14ac:dyDescent="0.35">
      <c r="A72" s="1" t="s">
        <v>487</v>
      </c>
      <c r="B72" s="1" t="s">
        <v>488</v>
      </c>
      <c r="C72" s="2" t="s">
        <v>503</v>
      </c>
      <c r="D72" s="1" t="s">
        <v>16</v>
      </c>
      <c r="E72" s="1">
        <v>6110</v>
      </c>
      <c r="F72" s="1" t="s">
        <v>490</v>
      </c>
      <c r="G72" s="2" t="s">
        <v>497</v>
      </c>
      <c r="H72" s="1" t="s">
        <v>498</v>
      </c>
      <c r="I72" s="1">
        <v>2005</v>
      </c>
      <c r="J72" s="1">
        <v>2005</v>
      </c>
      <c r="K72" s="1" t="s">
        <v>493</v>
      </c>
      <c r="L72" s="1">
        <v>0</v>
      </c>
      <c r="M72" s="1" t="s">
        <v>494</v>
      </c>
      <c r="N72" s="1" t="s">
        <v>495</v>
      </c>
      <c r="O72" s="1" t="s">
        <v>496</v>
      </c>
    </row>
    <row r="73" spans="1:15" hidden="1" x14ac:dyDescent="0.35">
      <c r="A73" s="1" t="s">
        <v>487</v>
      </c>
      <c r="B73" s="1" t="s">
        <v>488</v>
      </c>
      <c r="C73" s="2" t="s">
        <v>503</v>
      </c>
      <c r="D73" s="1" t="s">
        <v>16</v>
      </c>
      <c r="E73" s="1">
        <v>6110</v>
      </c>
      <c r="F73" s="1" t="s">
        <v>490</v>
      </c>
      <c r="G73" s="2" t="s">
        <v>497</v>
      </c>
      <c r="H73" s="1" t="s">
        <v>498</v>
      </c>
      <c r="I73" s="1">
        <v>2006</v>
      </c>
      <c r="J73" s="1">
        <v>2006</v>
      </c>
      <c r="K73" s="1" t="s">
        <v>493</v>
      </c>
      <c r="L73" s="1">
        <v>0</v>
      </c>
      <c r="M73" s="1" t="s">
        <v>494</v>
      </c>
      <c r="N73" s="1" t="s">
        <v>495</v>
      </c>
      <c r="O73" s="1" t="s">
        <v>496</v>
      </c>
    </row>
    <row r="74" spans="1:15" hidden="1" x14ac:dyDescent="0.35">
      <c r="A74" s="1" t="s">
        <v>487</v>
      </c>
      <c r="B74" s="1" t="s">
        <v>488</v>
      </c>
      <c r="C74" s="2" t="s">
        <v>503</v>
      </c>
      <c r="D74" s="1" t="s">
        <v>16</v>
      </c>
      <c r="E74" s="1">
        <v>6110</v>
      </c>
      <c r="F74" s="1" t="s">
        <v>490</v>
      </c>
      <c r="G74" s="2" t="s">
        <v>497</v>
      </c>
      <c r="H74" s="1" t="s">
        <v>498</v>
      </c>
      <c r="I74" s="1">
        <v>2007</v>
      </c>
      <c r="J74" s="1">
        <v>2007</v>
      </c>
      <c r="K74" s="1" t="s">
        <v>493</v>
      </c>
      <c r="L74" s="1">
        <v>0.97</v>
      </c>
      <c r="M74" s="1" t="s">
        <v>494</v>
      </c>
      <c r="N74" s="1" t="s">
        <v>495</v>
      </c>
      <c r="O74" s="1" t="s">
        <v>496</v>
      </c>
    </row>
    <row r="75" spans="1:15" hidden="1" x14ac:dyDescent="0.35">
      <c r="A75" s="1" t="s">
        <v>487</v>
      </c>
      <c r="B75" s="1" t="s">
        <v>488</v>
      </c>
      <c r="C75" s="2" t="s">
        <v>503</v>
      </c>
      <c r="D75" s="1" t="s">
        <v>16</v>
      </c>
      <c r="E75" s="1">
        <v>6110</v>
      </c>
      <c r="F75" s="1" t="s">
        <v>490</v>
      </c>
      <c r="G75" s="2" t="s">
        <v>497</v>
      </c>
      <c r="H75" s="1" t="s">
        <v>498</v>
      </c>
      <c r="I75" s="1">
        <v>2008</v>
      </c>
      <c r="J75" s="1">
        <v>2008</v>
      </c>
      <c r="K75" s="1" t="s">
        <v>493</v>
      </c>
      <c r="L75" s="1">
        <v>2.42</v>
      </c>
      <c r="M75" s="1" t="s">
        <v>494</v>
      </c>
      <c r="N75" s="1" t="s">
        <v>495</v>
      </c>
      <c r="O75" s="1" t="s">
        <v>496</v>
      </c>
    </row>
    <row r="76" spans="1:15" hidden="1" x14ac:dyDescent="0.35">
      <c r="A76" s="1" t="s">
        <v>487</v>
      </c>
      <c r="B76" s="1" t="s">
        <v>488</v>
      </c>
      <c r="C76" s="2" t="s">
        <v>503</v>
      </c>
      <c r="D76" s="1" t="s">
        <v>16</v>
      </c>
      <c r="E76" s="1">
        <v>6110</v>
      </c>
      <c r="F76" s="1" t="s">
        <v>490</v>
      </c>
      <c r="G76" s="2" t="s">
        <v>497</v>
      </c>
      <c r="H76" s="1" t="s">
        <v>498</v>
      </c>
      <c r="I76" s="1">
        <v>2010</v>
      </c>
      <c r="J76" s="1">
        <v>2010</v>
      </c>
      <c r="K76" s="1" t="s">
        <v>493</v>
      </c>
      <c r="L76" s="1">
        <v>4.21</v>
      </c>
      <c r="M76" s="1" t="s">
        <v>504</v>
      </c>
      <c r="N76" s="1" t="s">
        <v>505</v>
      </c>
    </row>
    <row r="77" spans="1:15" hidden="1" x14ac:dyDescent="0.35">
      <c r="A77" s="1" t="s">
        <v>487</v>
      </c>
      <c r="B77" s="1" t="s">
        <v>488</v>
      </c>
      <c r="C77" s="2" t="s">
        <v>503</v>
      </c>
      <c r="D77" s="1" t="s">
        <v>16</v>
      </c>
      <c r="E77" s="1">
        <v>6110</v>
      </c>
      <c r="F77" s="1" t="s">
        <v>490</v>
      </c>
      <c r="G77" s="2" t="s">
        <v>497</v>
      </c>
      <c r="H77" s="1" t="s">
        <v>498</v>
      </c>
      <c r="I77" s="1">
        <v>2011</v>
      </c>
      <c r="J77" s="1">
        <v>2011</v>
      </c>
      <c r="K77" s="1" t="s">
        <v>493</v>
      </c>
      <c r="L77" s="1">
        <v>7</v>
      </c>
      <c r="M77" s="1" t="s">
        <v>504</v>
      </c>
      <c r="N77" s="1" t="s">
        <v>505</v>
      </c>
    </row>
    <row r="78" spans="1:15" hidden="1" x14ac:dyDescent="0.35">
      <c r="A78" s="1" t="s">
        <v>487</v>
      </c>
      <c r="B78" s="1" t="s">
        <v>488</v>
      </c>
      <c r="C78" s="2" t="s">
        <v>503</v>
      </c>
      <c r="D78" s="1" t="s">
        <v>16</v>
      </c>
      <c r="E78" s="1">
        <v>6110</v>
      </c>
      <c r="F78" s="1" t="s">
        <v>490</v>
      </c>
      <c r="G78" s="2" t="s">
        <v>497</v>
      </c>
      <c r="H78" s="1" t="s">
        <v>498</v>
      </c>
      <c r="I78" s="1">
        <v>2012</v>
      </c>
      <c r="J78" s="1">
        <v>2012</v>
      </c>
      <c r="K78" s="1" t="s">
        <v>493</v>
      </c>
      <c r="L78" s="1">
        <v>4.3600000000000003</v>
      </c>
      <c r="M78" s="1" t="s">
        <v>504</v>
      </c>
      <c r="N78" s="1" t="s">
        <v>505</v>
      </c>
    </row>
    <row r="79" spans="1:15" hidden="1" x14ac:dyDescent="0.35">
      <c r="A79" s="1" t="s">
        <v>487</v>
      </c>
      <c r="B79" s="1" t="s">
        <v>488</v>
      </c>
      <c r="C79" s="2" t="s">
        <v>503</v>
      </c>
      <c r="D79" s="1" t="s">
        <v>16</v>
      </c>
      <c r="E79" s="1">
        <v>6110</v>
      </c>
      <c r="F79" s="1" t="s">
        <v>490</v>
      </c>
      <c r="G79" s="2" t="s">
        <v>497</v>
      </c>
      <c r="H79" s="1" t="s">
        <v>498</v>
      </c>
      <c r="I79" s="1">
        <v>2013</v>
      </c>
      <c r="J79" s="1">
        <v>2013</v>
      </c>
      <c r="K79" s="1" t="s">
        <v>493</v>
      </c>
      <c r="L79" s="1">
        <v>5.91</v>
      </c>
      <c r="M79" s="1" t="s">
        <v>504</v>
      </c>
      <c r="N79" s="1" t="s">
        <v>505</v>
      </c>
    </row>
    <row r="80" spans="1:15" hidden="1" x14ac:dyDescent="0.35">
      <c r="A80" s="1" t="s">
        <v>487</v>
      </c>
      <c r="B80" s="1" t="s">
        <v>488</v>
      </c>
      <c r="C80" s="2" t="s">
        <v>503</v>
      </c>
      <c r="D80" s="1" t="s">
        <v>16</v>
      </c>
      <c r="E80" s="1">
        <v>6110</v>
      </c>
      <c r="F80" s="1" t="s">
        <v>490</v>
      </c>
      <c r="G80" s="2" t="s">
        <v>497</v>
      </c>
      <c r="H80" s="1" t="s">
        <v>498</v>
      </c>
      <c r="I80" s="1">
        <v>2014</v>
      </c>
      <c r="J80" s="1">
        <v>2014</v>
      </c>
      <c r="K80" s="1" t="s">
        <v>493</v>
      </c>
      <c r="L80" s="1">
        <v>8.68</v>
      </c>
      <c r="M80" s="1" t="s">
        <v>504</v>
      </c>
      <c r="N80" s="1" t="s">
        <v>505</v>
      </c>
    </row>
    <row r="81" spans="1:15" hidden="1" x14ac:dyDescent="0.35">
      <c r="A81" s="1" t="s">
        <v>487</v>
      </c>
      <c r="B81" s="1" t="s">
        <v>488</v>
      </c>
      <c r="C81" s="2" t="s">
        <v>503</v>
      </c>
      <c r="D81" s="1" t="s">
        <v>16</v>
      </c>
      <c r="E81" s="1">
        <v>6110</v>
      </c>
      <c r="F81" s="1" t="s">
        <v>490</v>
      </c>
      <c r="G81" s="2" t="s">
        <v>497</v>
      </c>
      <c r="H81" s="1" t="s">
        <v>498</v>
      </c>
      <c r="I81" s="1">
        <v>2015</v>
      </c>
      <c r="J81" s="1">
        <v>2015</v>
      </c>
      <c r="K81" s="1" t="s">
        <v>493</v>
      </c>
      <c r="L81" s="1">
        <v>10.97</v>
      </c>
      <c r="M81" s="1" t="s">
        <v>504</v>
      </c>
      <c r="N81" s="1" t="s">
        <v>505</v>
      </c>
    </row>
    <row r="82" spans="1:15" hidden="1" x14ac:dyDescent="0.35">
      <c r="A82" s="1" t="s">
        <v>487</v>
      </c>
      <c r="B82" s="1" t="s">
        <v>488</v>
      </c>
      <c r="C82" s="2" t="s">
        <v>503</v>
      </c>
      <c r="D82" s="1" t="s">
        <v>16</v>
      </c>
      <c r="E82" s="1">
        <v>6110</v>
      </c>
      <c r="F82" s="1" t="s">
        <v>490</v>
      </c>
      <c r="G82" s="2" t="s">
        <v>497</v>
      </c>
      <c r="H82" s="1" t="s">
        <v>498</v>
      </c>
      <c r="I82" s="1">
        <v>2016</v>
      </c>
      <c r="J82" s="1">
        <v>2016</v>
      </c>
      <c r="K82" s="1" t="s">
        <v>493</v>
      </c>
      <c r="L82" s="1">
        <v>21.98</v>
      </c>
      <c r="M82" s="1" t="s">
        <v>504</v>
      </c>
      <c r="N82" s="1" t="s">
        <v>505</v>
      </c>
    </row>
    <row r="83" spans="1:15" hidden="1" x14ac:dyDescent="0.35">
      <c r="A83" s="1" t="s">
        <v>487</v>
      </c>
      <c r="B83" s="1" t="s">
        <v>488</v>
      </c>
      <c r="C83" s="2" t="s">
        <v>503</v>
      </c>
      <c r="D83" s="1" t="s">
        <v>16</v>
      </c>
      <c r="E83" s="1">
        <v>6110</v>
      </c>
      <c r="F83" s="1" t="s">
        <v>490</v>
      </c>
      <c r="G83" s="2" t="s">
        <v>497</v>
      </c>
      <c r="H83" s="1" t="s">
        <v>498</v>
      </c>
      <c r="I83" s="1">
        <v>2017</v>
      </c>
      <c r="J83" s="1">
        <v>2017</v>
      </c>
      <c r="K83" s="1" t="s">
        <v>493</v>
      </c>
      <c r="L83" s="1">
        <v>23.99</v>
      </c>
      <c r="M83" s="1" t="s">
        <v>504</v>
      </c>
      <c r="N83" s="1" t="s">
        <v>505</v>
      </c>
    </row>
    <row r="84" spans="1:15" hidden="1" x14ac:dyDescent="0.35">
      <c r="A84" s="1" t="s">
        <v>487</v>
      </c>
      <c r="B84" s="1" t="s">
        <v>488</v>
      </c>
      <c r="C84" s="2" t="s">
        <v>503</v>
      </c>
      <c r="D84" s="1" t="s">
        <v>16</v>
      </c>
      <c r="E84" s="1">
        <v>6110</v>
      </c>
      <c r="F84" s="1" t="s">
        <v>490</v>
      </c>
      <c r="G84" s="2" t="s">
        <v>497</v>
      </c>
      <c r="H84" s="1" t="s">
        <v>498</v>
      </c>
      <c r="I84" s="1">
        <v>2018</v>
      </c>
      <c r="J84" s="1">
        <v>2018</v>
      </c>
      <c r="K84" s="1" t="s">
        <v>493</v>
      </c>
      <c r="L84" s="1">
        <v>13.11</v>
      </c>
      <c r="M84" s="1" t="s">
        <v>504</v>
      </c>
      <c r="N84" s="1" t="s">
        <v>505</v>
      </c>
    </row>
    <row r="85" spans="1:15" hidden="1" x14ac:dyDescent="0.35">
      <c r="A85" s="1" t="s">
        <v>487</v>
      </c>
      <c r="B85" s="1" t="s">
        <v>488</v>
      </c>
      <c r="C85" s="2" t="s">
        <v>503</v>
      </c>
      <c r="D85" s="1" t="s">
        <v>16</v>
      </c>
      <c r="E85" s="1">
        <v>6110</v>
      </c>
      <c r="F85" s="1" t="s">
        <v>490</v>
      </c>
      <c r="G85" s="2" t="s">
        <v>499</v>
      </c>
      <c r="H85" s="1" t="s">
        <v>500</v>
      </c>
      <c r="I85" s="1">
        <v>2002</v>
      </c>
      <c r="J85" s="1">
        <v>2002</v>
      </c>
      <c r="K85" s="1" t="s">
        <v>493</v>
      </c>
      <c r="L85" s="1">
        <v>50.74</v>
      </c>
      <c r="M85" s="1" t="s">
        <v>494</v>
      </c>
      <c r="N85" s="1" t="s">
        <v>495</v>
      </c>
      <c r="O85" s="1" t="s">
        <v>496</v>
      </c>
    </row>
    <row r="86" spans="1:15" hidden="1" x14ac:dyDescent="0.35">
      <c r="A86" s="1" t="s">
        <v>487</v>
      </c>
      <c r="B86" s="1" t="s">
        <v>488</v>
      </c>
      <c r="C86" s="2" t="s">
        <v>503</v>
      </c>
      <c r="D86" s="1" t="s">
        <v>16</v>
      </c>
      <c r="E86" s="1">
        <v>6110</v>
      </c>
      <c r="F86" s="1" t="s">
        <v>490</v>
      </c>
      <c r="G86" s="2" t="s">
        <v>499</v>
      </c>
      <c r="H86" s="1" t="s">
        <v>500</v>
      </c>
      <c r="I86" s="1">
        <v>2003</v>
      </c>
      <c r="J86" s="1">
        <v>2003</v>
      </c>
      <c r="K86" s="1" t="s">
        <v>493</v>
      </c>
      <c r="L86" s="1">
        <v>40.24</v>
      </c>
      <c r="M86" s="1" t="s">
        <v>494</v>
      </c>
      <c r="N86" s="1" t="s">
        <v>495</v>
      </c>
      <c r="O86" s="1" t="s">
        <v>496</v>
      </c>
    </row>
    <row r="87" spans="1:15" hidden="1" x14ac:dyDescent="0.35">
      <c r="A87" s="1" t="s">
        <v>487</v>
      </c>
      <c r="B87" s="1" t="s">
        <v>488</v>
      </c>
      <c r="C87" s="2" t="s">
        <v>503</v>
      </c>
      <c r="D87" s="1" t="s">
        <v>16</v>
      </c>
      <c r="E87" s="1">
        <v>6110</v>
      </c>
      <c r="F87" s="1" t="s">
        <v>490</v>
      </c>
      <c r="G87" s="2" t="s">
        <v>499</v>
      </c>
      <c r="H87" s="1" t="s">
        <v>500</v>
      </c>
      <c r="I87" s="1">
        <v>2004</v>
      </c>
      <c r="J87" s="1">
        <v>2004</v>
      </c>
      <c r="K87" s="1" t="s">
        <v>493</v>
      </c>
      <c r="L87" s="1">
        <v>45.69</v>
      </c>
      <c r="M87" s="1" t="s">
        <v>494</v>
      </c>
      <c r="N87" s="1" t="s">
        <v>495</v>
      </c>
      <c r="O87" s="1" t="s">
        <v>496</v>
      </c>
    </row>
    <row r="88" spans="1:15" hidden="1" x14ac:dyDescent="0.35">
      <c r="A88" s="1" t="s">
        <v>487</v>
      </c>
      <c r="B88" s="1" t="s">
        <v>488</v>
      </c>
      <c r="C88" s="2" t="s">
        <v>503</v>
      </c>
      <c r="D88" s="1" t="s">
        <v>16</v>
      </c>
      <c r="E88" s="1">
        <v>6110</v>
      </c>
      <c r="F88" s="1" t="s">
        <v>490</v>
      </c>
      <c r="G88" s="2" t="s">
        <v>499</v>
      </c>
      <c r="H88" s="1" t="s">
        <v>500</v>
      </c>
      <c r="I88" s="1">
        <v>2010</v>
      </c>
      <c r="J88" s="1">
        <v>2010</v>
      </c>
      <c r="K88" s="1" t="s">
        <v>493</v>
      </c>
      <c r="L88" s="1">
        <v>59.93</v>
      </c>
      <c r="M88" s="1" t="s">
        <v>504</v>
      </c>
      <c r="N88" s="1" t="s">
        <v>505</v>
      </c>
    </row>
    <row r="89" spans="1:15" hidden="1" x14ac:dyDescent="0.35">
      <c r="A89" s="1" t="s">
        <v>487</v>
      </c>
      <c r="B89" s="1" t="s">
        <v>488</v>
      </c>
      <c r="C89" s="2" t="s">
        <v>503</v>
      </c>
      <c r="D89" s="1" t="s">
        <v>16</v>
      </c>
      <c r="E89" s="1">
        <v>6110</v>
      </c>
      <c r="F89" s="1" t="s">
        <v>490</v>
      </c>
      <c r="G89" s="2" t="s">
        <v>499</v>
      </c>
      <c r="H89" s="1" t="s">
        <v>500</v>
      </c>
      <c r="I89" s="1">
        <v>2011</v>
      </c>
      <c r="J89" s="1">
        <v>2011</v>
      </c>
      <c r="K89" s="1" t="s">
        <v>493</v>
      </c>
      <c r="L89" s="1">
        <v>62.08</v>
      </c>
      <c r="M89" s="1" t="s">
        <v>504</v>
      </c>
      <c r="N89" s="1" t="s">
        <v>505</v>
      </c>
    </row>
    <row r="90" spans="1:15" hidden="1" x14ac:dyDescent="0.35">
      <c r="A90" s="1" t="s">
        <v>487</v>
      </c>
      <c r="B90" s="1" t="s">
        <v>488</v>
      </c>
      <c r="C90" s="2" t="s">
        <v>503</v>
      </c>
      <c r="D90" s="1" t="s">
        <v>16</v>
      </c>
      <c r="E90" s="1">
        <v>6110</v>
      </c>
      <c r="F90" s="1" t="s">
        <v>490</v>
      </c>
      <c r="G90" s="2" t="s">
        <v>499</v>
      </c>
      <c r="H90" s="1" t="s">
        <v>500</v>
      </c>
      <c r="I90" s="1">
        <v>2012</v>
      </c>
      <c r="J90" s="1">
        <v>2012</v>
      </c>
      <c r="K90" s="1" t="s">
        <v>493</v>
      </c>
      <c r="L90" s="1">
        <v>54.63</v>
      </c>
      <c r="M90" s="1" t="s">
        <v>504</v>
      </c>
      <c r="N90" s="1" t="s">
        <v>505</v>
      </c>
    </row>
    <row r="91" spans="1:15" hidden="1" x14ac:dyDescent="0.35">
      <c r="A91" s="1" t="s">
        <v>487</v>
      </c>
      <c r="B91" s="1" t="s">
        <v>488</v>
      </c>
      <c r="C91" s="2" t="s">
        <v>503</v>
      </c>
      <c r="D91" s="1" t="s">
        <v>16</v>
      </c>
      <c r="E91" s="1">
        <v>6110</v>
      </c>
      <c r="F91" s="1" t="s">
        <v>490</v>
      </c>
      <c r="G91" s="2" t="s">
        <v>499</v>
      </c>
      <c r="H91" s="1" t="s">
        <v>500</v>
      </c>
      <c r="I91" s="1">
        <v>2013</v>
      </c>
      <c r="J91" s="1">
        <v>2013</v>
      </c>
      <c r="K91" s="1" t="s">
        <v>493</v>
      </c>
      <c r="L91" s="1">
        <v>64.62</v>
      </c>
      <c r="M91" s="1" t="s">
        <v>504</v>
      </c>
      <c r="N91" s="1" t="s">
        <v>505</v>
      </c>
    </row>
    <row r="92" spans="1:15" hidden="1" x14ac:dyDescent="0.35">
      <c r="A92" s="1" t="s">
        <v>487</v>
      </c>
      <c r="B92" s="1" t="s">
        <v>488</v>
      </c>
      <c r="C92" s="2" t="s">
        <v>503</v>
      </c>
      <c r="D92" s="1" t="s">
        <v>16</v>
      </c>
      <c r="E92" s="1">
        <v>6110</v>
      </c>
      <c r="F92" s="1" t="s">
        <v>490</v>
      </c>
      <c r="G92" s="2" t="s">
        <v>499</v>
      </c>
      <c r="H92" s="1" t="s">
        <v>500</v>
      </c>
      <c r="I92" s="1">
        <v>2014</v>
      </c>
      <c r="J92" s="1">
        <v>2014</v>
      </c>
      <c r="K92" s="1" t="s">
        <v>493</v>
      </c>
      <c r="L92" s="1">
        <v>67.14</v>
      </c>
      <c r="M92" s="1" t="s">
        <v>504</v>
      </c>
      <c r="N92" s="1" t="s">
        <v>505</v>
      </c>
    </row>
    <row r="93" spans="1:15" hidden="1" x14ac:dyDescent="0.35">
      <c r="A93" s="1" t="s">
        <v>487</v>
      </c>
      <c r="B93" s="1" t="s">
        <v>488</v>
      </c>
      <c r="C93" s="2" t="s">
        <v>503</v>
      </c>
      <c r="D93" s="1" t="s">
        <v>16</v>
      </c>
      <c r="E93" s="1">
        <v>6110</v>
      </c>
      <c r="F93" s="1" t="s">
        <v>490</v>
      </c>
      <c r="G93" s="2" t="s">
        <v>499</v>
      </c>
      <c r="H93" s="1" t="s">
        <v>500</v>
      </c>
      <c r="I93" s="1">
        <v>2015</v>
      </c>
      <c r="J93" s="1">
        <v>2015</v>
      </c>
      <c r="K93" s="1" t="s">
        <v>493</v>
      </c>
      <c r="L93" s="1">
        <v>65.8</v>
      </c>
      <c r="M93" s="1" t="s">
        <v>504</v>
      </c>
      <c r="N93" s="1" t="s">
        <v>505</v>
      </c>
    </row>
    <row r="94" spans="1:15" hidden="1" x14ac:dyDescent="0.35">
      <c r="A94" s="1" t="s">
        <v>487</v>
      </c>
      <c r="B94" s="1" t="s">
        <v>488</v>
      </c>
      <c r="C94" s="2" t="s">
        <v>503</v>
      </c>
      <c r="D94" s="1" t="s">
        <v>16</v>
      </c>
      <c r="E94" s="1">
        <v>6110</v>
      </c>
      <c r="F94" s="1" t="s">
        <v>490</v>
      </c>
      <c r="G94" s="2" t="s">
        <v>499</v>
      </c>
      <c r="H94" s="1" t="s">
        <v>500</v>
      </c>
      <c r="I94" s="1">
        <v>2016</v>
      </c>
      <c r="J94" s="1">
        <v>2016</v>
      </c>
      <c r="K94" s="1" t="s">
        <v>493</v>
      </c>
      <c r="L94" s="1">
        <v>91.44</v>
      </c>
      <c r="M94" s="1" t="s">
        <v>504</v>
      </c>
      <c r="N94" s="1" t="s">
        <v>505</v>
      </c>
    </row>
    <row r="95" spans="1:15" hidden="1" x14ac:dyDescent="0.35">
      <c r="A95" s="1" t="s">
        <v>487</v>
      </c>
      <c r="B95" s="1" t="s">
        <v>488</v>
      </c>
      <c r="C95" s="2" t="s">
        <v>503</v>
      </c>
      <c r="D95" s="1" t="s">
        <v>16</v>
      </c>
      <c r="E95" s="1">
        <v>6110</v>
      </c>
      <c r="F95" s="1" t="s">
        <v>490</v>
      </c>
      <c r="G95" s="2" t="s">
        <v>499</v>
      </c>
      <c r="H95" s="1" t="s">
        <v>500</v>
      </c>
      <c r="I95" s="1">
        <v>2017</v>
      </c>
      <c r="J95" s="1">
        <v>2017</v>
      </c>
      <c r="K95" s="1" t="s">
        <v>493</v>
      </c>
      <c r="L95" s="1">
        <v>68.52</v>
      </c>
      <c r="M95" s="1" t="s">
        <v>504</v>
      </c>
      <c r="N95" s="1" t="s">
        <v>505</v>
      </c>
    </row>
    <row r="96" spans="1:15" hidden="1" x14ac:dyDescent="0.35">
      <c r="A96" s="1" t="s">
        <v>487</v>
      </c>
      <c r="B96" s="1" t="s">
        <v>488</v>
      </c>
      <c r="C96" s="2" t="s">
        <v>503</v>
      </c>
      <c r="D96" s="1" t="s">
        <v>16</v>
      </c>
      <c r="E96" s="1">
        <v>6110</v>
      </c>
      <c r="F96" s="1" t="s">
        <v>490</v>
      </c>
      <c r="G96" s="2" t="s">
        <v>499</v>
      </c>
      <c r="H96" s="1" t="s">
        <v>500</v>
      </c>
      <c r="I96" s="1">
        <v>2018</v>
      </c>
      <c r="J96" s="1">
        <v>2018</v>
      </c>
      <c r="K96" s="1" t="s">
        <v>493</v>
      </c>
      <c r="L96" s="1">
        <v>87.48</v>
      </c>
      <c r="M96" s="1" t="s">
        <v>504</v>
      </c>
      <c r="N96" s="1" t="s">
        <v>505</v>
      </c>
    </row>
    <row r="97" spans="1:15" hidden="1" x14ac:dyDescent="0.35">
      <c r="A97" s="1" t="s">
        <v>487</v>
      </c>
      <c r="B97" s="1" t="s">
        <v>488</v>
      </c>
      <c r="C97" s="2" t="s">
        <v>503</v>
      </c>
      <c r="D97" s="1" t="s">
        <v>16</v>
      </c>
      <c r="E97" s="1">
        <v>6110</v>
      </c>
      <c r="F97" s="1" t="s">
        <v>490</v>
      </c>
      <c r="G97" s="2" t="s">
        <v>508</v>
      </c>
      <c r="H97" s="1" t="s">
        <v>509</v>
      </c>
      <c r="I97" s="1">
        <v>2010</v>
      </c>
      <c r="J97" s="1">
        <v>2010</v>
      </c>
      <c r="K97" s="1" t="s">
        <v>493</v>
      </c>
      <c r="L97" s="1">
        <v>0</v>
      </c>
      <c r="M97" s="1" t="s">
        <v>504</v>
      </c>
      <c r="N97" s="1" t="s">
        <v>505</v>
      </c>
    </row>
    <row r="98" spans="1:15" hidden="1" x14ac:dyDescent="0.35">
      <c r="A98" s="1" t="s">
        <v>487</v>
      </c>
      <c r="B98" s="1" t="s">
        <v>488</v>
      </c>
      <c r="C98" s="2" t="s">
        <v>503</v>
      </c>
      <c r="D98" s="1" t="s">
        <v>16</v>
      </c>
      <c r="E98" s="1">
        <v>6110</v>
      </c>
      <c r="F98" s="1" t="s">
        <v>490</v>
      </c>
      <c r="G98" s="2" t="s">
        <v>508</v>
      </c>
      <c r="H98" s="1" t="s">
        <v>509</v>
      </c>
      <c r="I98" s="1">
        <v>2011</v>
      </c>
      <c r="J98" s="1">
        <v>2011</v>
      </c>
      <c r="K98" s="1" t="s">
        <v>493</v>
      </c>
      <c r="L98" s="1">
        <v>0</v>
      </c>
      <c r="M98" s="1" t="s">
        <v>504</v>
      </c>
      <c r="N98" s="1" t="s">
        <v>505</v>
      </c>
    </row>
    <row r="99" spans="1:15" hidden="1" x14ac:dyDescent="0.35">
      <c r="A99" s="1" t="s">
        <v>487</v>
      </c>
      <c r="B99" s="1" t="s">
        <v>488</v>
      </c>
      <c r="C99" s="2" t="s">
        <v>503</v>
      </c>
      <c r="D99" s="1" t="s">
        <v>16</v>
      </c>
      <c r="E99" s="1">
        <v>6110</v>
      </c>
      <c r="F99" s="1" t="s">
        <v>490</v>
      </c>
      <c r="G99" s="2" t="s">
        <v>508</v>
      </c>
      <c r="H99" s="1" t="s">
        <v>509</v>
      </c>
      <c r="I99" s="1">
        <v>2012</v>
      </c>
      <c r="J99" s="1">
        <v>2012</v>
      </c>
      <c r="K99" s="1" t="s">
        <v>493</v>
      </c>
      <c r="L99" s="1">
        <v>0</v>
      </c>
      <c r="M99" s="1" t="s">
        <v>504</v>
      </c>
      <c r="N99" s="1" t="s">
        <v>505</v>
      </c>
    </row>
    <row r="100" spans="1:15" hidden="1" x14ac:dyDescent="0.35">
      <c r="A100" s="1" t="s">
        <v>487</v>
      </c>
      <c r="B100" s="1" t="s">
        <v>488</v>
      </c>
      <c r="C100" s="2" t="s">
        <v>503</v>
      </c>
      <c r="D100" s="1" t="s">
        <v>16</v>
      </c>
      <c r="E100" s="1">
        <v>6110</v>
      </c>
      <c r="F100" s="1" t="s">
        <v>490</v>
      </c>
      <c r="G100" s="2" t="s">
        <v>508</v>
      </c>
      <c r="H100" s="1" t="s">
        <v>509</v>
      </c>
      <c r="I100" s="1">
        <v>2013</v>
      </c>
      <c r="J100" s="1">
        <v>2013</v>
      </c>
      <c r="K100" s="1" t="s">
        <v>493</v>
      </c>
      <c r="L100" s="1">
        <v>0</v>
      </c>
      <c r="M100" s="1" t="s">
        <v>504</v>
      </c>
      <c r="N100" s="1" t="s">
        <v>505</v>
      </c>
    </row>
    <row r="101" spans="1:15" hidden="1" x14ac:dyDescent="0.35">
      <c r="A101" s="1" t="s">
        <v>487</v>
      </c>
      <c r="B101" s="1" t="s">
        <v>488</v>
      </c>
      <c r="C101" s="2" t="s">
        <v>503</v>
      </c>
      <c r="D101" s="1" t="s">
        <v>16</v>
      </c>
      <c r="E101" s="1">
        <v>6110</v>
      </c>
      <c r="F101" s="1" t="s">
        <v>490</v>
      </c>
      <c r="G101" s="2" t="s">
        <v>508</v>
      </c>
      <c r="H101" s="1" t="s">
        <v>509</v>
      </c>
      <c r="I101" s="1">
        <v>2014</v>
      </c>
      <c r="J101" s="1">
        <v>2014</v>
      </c>
      <c r="K101" s="1" t="s">
        <v>493</v>
      </c>
      <c r="L101" s="1">
        <v>0</v>
      </c>
      <c r="M101" s="1" t="s">
        <v>504</v>
      </c>
      <c r="N101" s="1" t="s">
        <v>505</v>
      </c>
    </row>
    <row r="102" spans="1:15" hidden="1" x14ac:dyDescent="0.35">
      <c r="A102" s="1" t="s">
        <v>487</v>
      </c>
      <c r="B102" s="1" t="s">
        <v>488</v>
      </c>
      <c r="C102" s="2" t="s">
        <v>503</v>
      </c>
      <c r="D102" s="1" t="s">
        <v>16</v>
      </c>
      <c r="E102" s="1">
        <v>6110</v>
      </c>
      <c r="F102" s="1" t="s">
        <v>490</v>
      </c>
      <c r="G102" s="2" t="s">
        <v>508</v>
      </c>
      <c r="H102" s="1" t="s">
        <v>509</v>
      </c>
      <c r="I102" s="1">
        <v>2015</v>
      </c>
      <c r="J102" s="1">
        <v>2015</v>
      </c>
      <c r="K102" s="1" t="s">
        <v>493</v>
      </c>
      <c r="L102" s="1">
        <v>0</v>
      </c>
      <c r="M102" s="1" t="s">
        <v>504</v>
      </c>
      <c r="N102" s="1" t="s">
        <v>505</v>
      </c>
    </row>
    <row r="103" spans="1:15" hidden="1" x14ac:dyDescent="0.35">
      <c r="A103" s="1" t="s">
        <v>487</v>
      </c>
      <c r="B103" s="1" t="s">
        <v>488</v>
      </c>
      <c r="C103" s="2" t="s">
        <v>503</v>
      </c>
      <c r="D103" s="1" t="s">
        <v>16</v>
      </c>
      <c r="E103" s="1">
        <v>6110</v>
      </c>
      <c r="F103" s="1" t="s">
        <v>490</v>
      </c>
      <c r="G103" s="2" t="s">
        <v>508</v>
      </c>
      <c r="H103" s="1" t="s">
        <v>509</v>
      </c>
      <c r="I103" s="1">
        <v>2016</v>
      </c>
      <c r="J103" s="1">
        <v>2016</v>
      </c>
      <c r="K103" s="1" t="s">
        <v>493</v>
      </c>
      <c r="L103" s="1">
        <v>0</v>
      </c>
      <c r="M103" s="1" t="s">
        <v>504</v>
      </c>
      <c r="N103" s="1" t="s">
        <v>505</v>
      </c>
    </row>
    <row r="104" spans="1:15" hidden="1" x14ac:dyDescent="0.35">
      <c r="A104" s="1" t="s">
        <v>487</v>
      </c>
      <c r="B104" s="1" t="s">
        <v>488</v>
      </c>
      <c r="C104" s="2" t="s">
        <v>503</v>
      </c>
      <c r="D104" s="1" t="s">
        <v>16</v>
      </c>
      <c r="E104" s="1">
        <v>6110</v>
      </c>
      <c r="F104" s="1" t="s">
        <v>490</v>
      </c>
      <c r="G104" s="2" t="s">
        <v>508</v>
      </c>
      <c r="H104" s="1" t="s">
        <v>509</v>
      </c>
      <c r="I104" s="1">
        <v>2017</v>
      </c>
      <c r="J104" s="1">
        <v>2017</v>
      </c>
      <c r="K104" s="1" t="s">
        <v>493</v>
      </c>
      <c r="L104" s="1">
        <v>0</v>
      </c>
      <c r="M104" s="1" t="s">
        <v>504</v>
      </c>
      <c r="N104" s="1" t="s">
        <v>505</v>
      </c>
    </row>
    <row r="105" spans="1:15" hidden="1" x14ac:dyDescent="0.35">
      <c r="A105" s="1" t="s">
        <v>487</v>
      </c>
      <c r="B105" s="1" t="s">
        <v>488</v>
      </c>
      <c r="C105" s="2" t="s">
        <v>503</v>
      </c>
      <c r="D105" s="1" t="s">
        <v>16</v>
      </c>
      <c r="E105" s="1">
        <v>6110</v>
      </c>
      <c r="F105" s="1" t="s">
        <v>490</v>
      </c>
      <c r="G105" s="2" t="s">
        <v>508</v>
      </c>
      <c r="H105" s="1" t="s">
        <v>509</v>
      </c>
      <c r="I105" s="1">
        <v>2018</v>
      </c>
      <c r="J105" s="1">
        <v>2018</v>
      </c>
      <c r="K105" s="1" t="s">
        <v>493</v>
      </c>
      <c r="L105" s="1">
        <v>0</v>
      </c>
      <c r="M105" s="1" t="s">
        <v>504</v>
      </c>
      <c r="N105" s="1" t="s">
        <v>505</v>
      </c>
    </row>
    <row r="106" spans="1:15" hidden="1" x14ac:dyDescent="0.35">
      <c r="A106" s="1" t="s">
        <v>487</v>
      </c>
      <c r="B106" s="1" t="s">
        <v>488</v>
      </c>
      <c r="C106" s="2" t="s">
        <v>503</v>
      </c>
      <c r="D106" s="1" t="s">
        <v>16</v>
      </c>
      <c r="E106" s="1">
        <v>6110</v>
      </c>
      <c r="F106" s="1" t="s">
        <v>490</v>
      </c>
      <c r="G106" s="2" t="s">
        <v>501</v>
      </c>
      <c r="H106" s="1" t="s">
        <v>502</v>
      </c>
      <c r="I106" s="1">
        <v>2002</v>
      </c>
      <c r="J106" s="1">
        <v>2002</v>
      </c>
      <c r="K106" s="1" t="s">
        <v>493</v>
      </c>
      <c r="L106" s="1">
        <v>0</v>
      </c>
      <c r="M106" s="1" t="s">
        <v>494</v>
      </c>
      <c r="N106" s="1" t="s">
        <v>495</v>
      </c>
      <c r="O106" s="1" t="s">
        <v>496</v>
      </c>
    </row>
    <row r="107" spans="1:15" hidden="1" x14ac:dyDescent="0.35">
      <c r="A107" s="1" t="s">
        <v>487</v>
      </c>
      <c r="B107" s="1" t="s">
        <v>488</v>
      </c>
      <c r="C107" s="2" t="s">
        <v>503</v>
      </c>
      <c r="D107" s="1" t="s">
        <v>16</v>
      </c>
      <c r="E107" s="1">
        <v>6110</v>
      </c>
      <c r="F107" s="1" t="s">
        <v>490</v>
      </c>
      <c r="G107" s="2" t="s">
        <v>501</v>
      </c>
      <c r="H107" s="1" t="s">
        <v>502</v>
      </c>
      <c r="I107" s="1">
        <v>2003</v>
      </c>
      <c r="J107" s="1">
        <v>2003</v>
      </c>
      <c r="K107" s="1" t="s">
        <v>493</v>
      </c>
      <c r="L107" s="1">
        <v>0</v>
      </c>
      <c r="M107" s="1" t="s">
        <v>494</v>
      </c>
      <c r="N107" s="1" t="s">
        <v>495</v>
      </c>
      <c r="O107" s="1" t="s">
        <v>496</v>
      </c>
    </row>
    <row r="108" spans="1:15" hidden="1" x14ac:dyDescent="0.35">
      <c r="A108" s="1" t="s">
        <v>487</v>
      </c>
      <c r="B108" s="1" t="s">
        <v>488</v>
      </c>
      <c r="C108" s="2" t="s">
        <v>503</v>
      </c>
      <c r="D108" s="1" t="s">
        <v>16</v>
      </c>
      <c r="E108" s="1">
        <v>6110</v>
      </c>
      <c r="F108" s="1" t="s">
        <v>490</v>
      </c>
      <c r="G108" s="2" t="s">
        <v>501</v>
      </c>
      <c r="H108" s="1" t="s">
        <v>502</v>
      </c>
      <c r="I108" s="1">
        <v>2004</v>
      </c>
      <c r="J108" s="1">
        <v>2004</v>
      </c>
      <c r="K108" s="1" t="s">
        <v>493</v>
      </c>
      <c r="L108" s="1">
        <v>0</v>
      </c>
      <c r="M108" s="1" t="s">
        <v>494</v>
      </c>
      <c r="N108" s="1" t="s">
        <v>495</v>
      </c>
      <c r="O108" s="1" t="s">
        <v>496</v>
      </c>
    </row>
    <row r="109" spans="1:15" hidden="1" x14ac:dyDescent="0.35">
      <c r="A109" s="1" t="s">
        <v>487</v>
      </c>
      <c r="B109" s="1" t="s">
        <v>488</v>
      </c>
      <c r="C109" s="2" t="s">
        <v>503</v>
      </c>
      <c r="D109" s="1" t="s">
        <v>16</v>
      </c>
      <c r="E109" s="1">
        <v>6110</v>
      </c>
      <c r="F109" s="1" t="s">
        <v>490</v>
      </c>
      <c r="G109" s="2" t="s">
        <v>501</v>
      </c>
      <c r="H109" s="1" t="s">
        <v>502</v>
      </c>
      <c r="I109" s="1">
        <v>2010</v>
      </c>
      <c r="J109" s="1">
        <v>2010</v>
      </c>
      <c r="K109" s="1" t="s">
        <v>493</v>
      </c>
      <c r="L109" s="1">
        <v>4.21</v>
      </c>
      <c r="M109" s="1" t="s">
        <v>504</v>
      </c>
      <c r="N109" s="1" t="s">
        <v>505</v>
      </c>
    </row>
    <row r="110" spans="1:15" hidden="1" x14ac:dyDescent="0.35">
      <c r="A110" s="1" t="s">
        <v>487</v>
      </c>
      <c r="B110" s="1" t="s">
        <v>488</v>
      </c>
      <c r="C110" s="2" t="s">
        <v>503</v>
      </c>
      <c r="D110" s="1" t="s">
        <v>16</v>
      </c>
      <c r="E110" s="1">
        <v>6110</v>
      </c>
      <c r="F110" s="1" t="s">
        <v>490</v>
      </c>
      <c r="G110" s="2" t="s">
        <v>501</v>
      </c>
      <c r="H110" s="1" t="s">
        <v>502</v>
      </c>
      <c r="I110" s="1">
        <v>2011</v>
      </c>
      <c r="J110" s="1">
        <v>2011</v>
      </c>
      <c r="K110" s="1" t="s">
        <v>493</v>
      </c>
      <c r="L110" s="1">
        <v>7</v>
      </c>
      <c r="M110" s="1" t="s">
        <v>504</v>
      </c>
      <c r="N110" s="1" t="s">
        <v>505</v>
      </c>
    </row>
    <row r="111" spans="1:15" hidden="1" x14ac:dyDescent="0.35">
      <c r="A111" s="1" t="s">
        <v>487</v>
      </c>
      <c r="B111" s="1" t="s">
        <v>488</v>
      </c>
      <c r="C111" s="2" t="s">
        <v>503</v>
      </c>
      <c r="D111" s="1" t="s">
        <v>16</v>
      </c>
      <c r="E111" s="1">
        <v>6110</v>
      </c>
      <c r="F111" s="1" t="s">
        <v>490</v>
      </c>
      <c r="G111" s="2" t="s">
        <v>501</v>
      </c>
      <c r="H111" s="1" t="s">
        <v>502</v>
      </c>
      <c r="I111" s="1">
        <v>2012</v>
      </c>
      <c r="J111" s="1">
        <v>2012</v>
      </c>
      <c r="K111" s="1" t="s">
        <v>493</v>
      </c>
      <c r="L111" s="1">
        <v>4.3600000000000003</v>
      </c>
      <c r="M111" s="1" t="s">
        <v>504</v>
      </c>
      <c r="N111" s="1" t="s">
        <v>505</v>
      </c>
    </row>
    <row r="112" spans="1:15" hidden="1" x14ac:dyDescent="0.35">
      <c r="A112" s="1" t="s">
        <v>487</v>
      </c>
      <c r="B112" s="1" t="s">
        <v>488</v>
      </c>
      <c r="C112" s="2" t="s">
        <v>503</v>
      </c>
      <c r="D112" s="1" t="s">
        <v>16</v>
      </c>
      <c r="E112" s="1">
        <v>6110</v>
      </c>
      <c r="F112" s="1" t="s">
        <v>490</v>
      </c>
      <c r="G112" s="2" t="s">
        <v>501</v>
      </c>
      <c r="H112" s="1" t="s">
        <v>502</v>
      </c>
      <c r="I112" s="1">
        <v>2013</v>
      </c>
      <c r="J112" s="1">
        <v>2013</v>
      </c>
      <c r="K112" s="1" t="s">
        <v>493</v>
      </c>
      <c r="L112" s="1">
        <v>5.9</v>
      </c>
      <c r="M112" s="1" t="s">
        <v>504</v>
      </c>
      <c r="N112" s="1" t="s">
        <v>505</v>
      </c>
    </row>
    <row r="113" spans="1:15" hidden="1" x14ac:dyDescent="0.35">
      <c r="A113" s="1" t="s">
        <v>487</v>
      </c>
      <c r="B113" s="1" t="s">
        <v>488</v>
      </c>
      <c r="C113" s="2" t="s">
        <v>503</v>
      </c>
      <c r="D113" s="1" t="s">
        <v>16</v>
      </c>
      <c r="E113" s="1">
        <v>6110</v>
      </c>
      <c r="F113" s="1" t="s">
        <v>490</v>
      </c>
      <c r="G113" s="2" t="s">
        <v>501</v>
      </c>
      <c r="H113" s="1" t="s">
        <v>502</v>
      </c>
      <c r="I113" s="1">
        <v>2014</v>
      </c>
      <c r="J113" s="1">
        <v>2014</v>
      </c>
      <c r="K113" s="1" t="s">
        <v>493</v>
      </c>
      <c r="L113" s="1">
        <v>8.68</v>
      </c>
      <c r="M113" s="1" t="s">
        <v>504</v>
      </c>
      <c r="N113" s="1" t="s">
        <v>505</v>
      </c>
    </row>
    <row r="114" spans="1:15" hidden="1" x14ac:dyDescent="0.35">
      <c r="A114" s="1" t="s">
        <v>487</v>
      </c>
      <c r="B114" s="1" t="s">
        <v>488</v>
      </c>
      <c r="C114" s="2" t="s">
        <v>503</v>
      </c>
      <c r="D114" s="1" t="s">
        <v>16</v>
      </c>
      <c r="E114" s="1">
        <v>6110</v>
      </c>
      <c r="F114" s="1" t="s">
        <v>490</v>
      </c>
      <c r="G114" s="2" t="s">
        <v>501</v>
      </c>
      <c r="H114" s="1" t="s">
        <v>502</v>
      </c>
      <c r="I114" s="1">
        <v>2015</v>
      </c>
      <c r="J114" s="1">
        <v>2015</v>
      </c>
      <c r="K114" s="1" t="s">
        <v>493</v>
      </c>
      <c r="L114" s="1">
        <v>10.98</v>
      </c>
      <c r="M114" s="1" t="s">
        <v>504</v>
      </c>
      <c r="N114" s="1" t="s">
        <v>505</v>
      </c>
    </row>
    <row r="115" spans="1:15" hidden="1" x14ac:dyDescent="0.35">
      <c r="A115" s="1" t="s">
        <v>487</v>
      </c>
      <c r="B115" s="1" t="s">
        <v>488</v>
      </c>
      <c r="C115" s="2" t="s">
        <v>503</v>
      </c>
      <c r="D115" s="1" t="s">
        <v>16</v>
      </c>
      <c r="E115" s="1">
        <v>6110</v>
      </c>
      <c r="F115" s="1" t="s">
        <v>490</v>
      </c>
      <c r="G115" s="2" t="s">
        <v>501</v>
      </c>
      <c r="H115" s="1" t="s">
        <v>502</v>
      </c>
      <c r="I115" s="1">
        <v>2016</v>
      </c>
      <c r="J115" s="1">
        <v>2016</v>
      </c>
      <c r="K115" s="1" t="s">
        <v>493</v>
      </c>
      <c r="L115" s="1">
        <v>21.98</v>
      </c>
      <c r="M115" s="1" t="s">
        <v>504</v>
      </c>
      <c r="N115" s="1" t="s">
        <v>505</v>
      </c>
    </row>
    <row r="116" spans="1:15" hidden="1" x14ac:dyDescent="0.35">
      <c r="A116" s="1" t="s">
        <v>487</v>
      </c>
      <c r="B116" s="1" t="s">
        <v>488</v>
      </c>
      <c r="C116" s="2" t="s">
        <v>503</v>
      </c>
      <c r="D116" s="1" t="s">
        <v>16</v>
      </c>
      <c r="E116" s="1">
        <v>6110</v>
      </c>
      <c r="F116" s="1" t="s">
        <v>490</v>
      </c>
      <c r="G116" s="2" t="s">
        <v>501</v>
      </c>
      <c r="H116" s="1" t="s">
        <v>502</v>
      </c>
      <c r="I116" s="1">
        <v>2017</v>
      </c>
      <c r="J116" s="1">
        <v>2017</v>
      </c>
      <c r="K116" s="1" t="s">
        <v>493</v>
      </c>
      <c r="L116" s="1">
        <v>23.99</v>
      </c>
      <c r="M116" s="1" t="s">
        <v>504</v>
      </c>
      <c r="N116" s="1" t="s">
        <v>505</v>
      </c>
    </row>
    <row r="117" spans="1:15" hidden="1" x14ac:dyDescent="0.35">
      <c r="A117" s="1" t="s">
        <v>487</v>
      </c>
      <c r="B117" s="1" t="s">
        <v>488</v>
      </c>
      <c r="C117" s="2" t="s">
        <v>503</v>
      </c>
      <c r="D117" s="1" t="s">
        <v>16</v>
      </c>
      <c r="E117" s="1">
        <v>6110</v>
      </c>
      <c r="F117" s="1" t="s">
        <v>490</v>
      </c>
      <c r="G117" s="2" t="s">
        <v>501</v>
      </c>
      <c r="H117" s="1" t="s">
        <v>502</v>
      </c>
      <c r="I117" s="1">
        <v>2018</v>
      </c>
      <c r="J117" s="1">
        <v>2018</v>
      </c>
      <c r="K117" s="1" t="s">
        <v>493</v>
      </c>
      <c r="L117" s="1">
        <v>9.42</v>
      </c>
      <c r="M117" s="1" t="s">
        <v>504</v>
      </c>
      <c r="N117" s="1" t="s">
        <v>505</v>
      </c>
    </row>
    <row r="118" spans="1:15" hidden="1" x14ac:dyDescent="0.35">
      <c r="A118" s="1" t="s">
        <v>487</v>
      </c>
      <c r="B118" s="1" t="s">
        <v>488</v>
      </c>
      <c r="C118" s="2" t="s">
        <v>510</v>
      </c>
      <c r="D118" s="1" t="s">
        <v>20</v>
      </c>
      <c r="E118" s="1">
        <v>6110</v>
      </c>
      <c r="F118" s="1" t="s">
        <v>490</v>
      </c>
      <c r="G118" s="2" t="s">
        <v>499</v>
      </c>
      <c r="H118" s="1" t="s">
        <v>500</v>
      </c>
      <c r="I118" s="1">
        <v>2006</v>
      </c>
      <c r="J118" s="1">
        <v>2006</v>
      </c>
      <c r="K118" s="1" t="s">
        <v>493</v>
      </c>
      <c r="L118" s="1">
        <v>1476.88</v>
      </c>
      <c r="M118" s="1" t="s">
        <v>494</v>
      </c>
      <c r="N118" s="1" t="s">
        <v>495</v>
      </c>
      <c r="O118" s="1" t="s">
        <v>496</v>
      </c>
    </row>
    <row r="119" spans="1:15" hidden="1" x14ac:dyDescent="0.35">
      <c r="A119" s="1" t="s">
        <v>487</v>
      </c>
      <c r="B119" s="1" t="s">
        <v>488</v>
      </c>
      <c r="C119" s="2" t="s">
        <v>510</v>
      </c>
      <c r="D119" s="1" t="s">
        <v>20</v>
      </c>
      <c r="E119" s="1">
        <v>6110</v>
      </c>
      <c r="F119" s="1" t="s">
        <v>490</v>
      </c>
      <c r="G119" s="2" t="s">
        <v>499</v>
      </c>
      <c r="H119" s="1" t="s">
        <v>500</v>
      </c>
      <c r="I119" s="1">
        <v>2007</v>
      </c>
      <c r="J119" s="1">
        <v>2007</v>
      </c>
      <c r="K119" s="1" t="s">
        <v>493</v>
      </c>
      <c r="L119" s="1">
        <v>1028.4000000000001</v>
      </c>
      <c r="M119" s="1" t="s">
        <v>494</v>
      </c>
      <c r="N119" s="1" t="s">
        <v>495</v>
      </c>
      <c r="O119" s="1" t="s">
        <v>496</v>
      </c>
    </row>
    <row r="120" spans="1:15" hidden="1" x14ac:dyDescent="0.35">
      <c r="A120" s="1" t="s">
        <v>487</v>
      </c>
      <c r="B120" s="1" t="s">
        <v>488</v>
      </c>
      <c r="C120" s="2" t="s">
        <v>510</v>
      </c>
      <c r="D120" s="1" t="s">
        <v>20</v>
      </c>
      <c r="E120" s="1">
        <v>6110</v>
      </c>
      <c r="F120" s="1" t="s">
        <v>490</v>
      </c>
      <c r="G120" s="2" t="s">
        <v>499</v>
      </c>
      <c r="H120" s="1" t="s">
        <v>500</v>
      </c>
      <c r="I120" s="1">
        <v>2008</v>
      </c>
      <c r="J120" s="1">
        <v>2008</v>
      </c>
      <c r="K120" s="1" t="s">
        <v>493</v>
      </c>
      <c r="L120" s="1">
        <v>3372.88</v>
      </c>
      <c r="M120" s="1" t="s">
        <v>494</v>
      </c>
      <c r="N120" s="1" t="s">
        <v>495</v>
      </c>
      <c r="O120" s="1" t="s">
        <v>496</v>
      </c>
    </row>
    <row r="121" spans="1:15" hidden="1" x14ac:dyDescent="0.35">
      <c r="A121" s="1" t="s">
        <v>487</v>
      </c>
      <c r="B121" s="1" t="s">
        <v>488</v>
      </c>
      <c r="C121" s="2" t="s">
        <v>510</v>
      </c>
      <c r="D121" s="1" t="s">
        <v>20</v>
      </c>
      <c r="E121" s="1">
        <v>6110</v>
      </c>
      <c r="F121" s="1" t="s">
        <v>490</v>
      </c>
      <c r="G121" s="2" t="s">
        <v>499</v>
      </c>
      <c r="H121" s="1" t="s">
        <v>500</v>
      </c>
      <c r="I121" s="1">
        <v>2009</v>
      </c>
      <c r="J121" s="1">
        <v>2009</v>
      </c>
      <c r="K121" s="1" t="s">
        <v>493</v>
      </c>
      <c r="L121" s="1">
        <v>2103.92</v>
      </c>
      <c r="M121" s="1" t="s">
        <v>494</v>
      </c>
      <c r="N121" s="1" t="s">
        <v>495</v>
      </c>
      <c r="O121" s="1" t="s">
        <v>496</v>
      </c>
    </row>
    <row r="122" spans="1:15" hidden="1" x14ac:dyDescent="0.35">
      <c r="A122" s="1" t="s">
        <v>487</v>
      </c>
      <c r="B122" s="1" t="s">
        <v>488</v>
      </c>
      <c r="C122" s="2" t="s">
        <v>510</v>
      </c>
      <c r="D122" s="1" t="s">
        <v>20</v>
      </c>
      <c r="E122" s="1">
        <v>6110</v>
      </c>
      <c r="F122" s="1" t="s">
        <v>490</v>
      </c>
      <c r="G122" s="2" t="s">
        <v>501</v>
      </c>
      <c r="H122" s="1" t="s">
        <v>502</v>
      </c>
      <c r="I122" s="1">
        <v>2006</v>
      </c>
      <c r="J122" s="1">
        <v>2006</v>
      </c>
      <c r="K122" s="1" t="s">
        <v>493</v>
      </c>
      <c r="L122" s="1">
        <v>124.03</v>
      </c>
      <c r="M122" s="1" t="s">
        <v>494</v>
      </c>
      <c r="N122" s="1" t="s">
        <v>495</v>
      </c>
      <c r="O122" s="1" t="s">
        <v>496</v>
      </c>
    </row>
    <row r="123" spans="1:15" hidden="1" x14ac:dyDescent="0.35">
      <c r="A123" s="1" t="s">
        <v>487</v>
      </c>
      <c r="B123" s="1" t="s">
        <v>488</v>
      </c>
      <c r="C123" s="2" t="s">
        <v>510</v>
      </c>
      <c r="D123" s="1" t="s">
        <v>20</v>
      </c>
      <c r="E123" s="1">
        <v>6110</v>
      </c>
      <c r="F123" s="1" t="s">
        <v>490</v>
      </c>
      <c r="G123" s="2" t="s">
        <v>501</v>
      </c>
      <c r="H123" s="1" t="s">
        <v>502</v>
      </c>
      <c r="I123" s="1">
        <v>2007</v>
      </c>
      <c r="J123" s="1">
        <v>2007</v>
      </c>
      <c r="K123" s="1" t="s">
        <v>493</v>
      </c>
      <c r="L123" s="1">
        <v>60.76</v>
      </c>
      <c r="M123" s="1" t="s">
        <v>494</v>
      </c>
      <c r="N123" s="1" t="s">
        <v>495</v>
      </c>
      <c r="O123" s="1" t="s">
        <v>496</v>
      </c>
    </row>
    <row r="124" spans="1:15" hidden="1" x14ac:dyDescent="0.35">
      <c r="A124" s="1" t="s">
        <v>487</v>
      </c>
      <c r="B124" s="1" t="s">
        <v>488</v>
      </c>
      <c r="C124" s="2" t="s">
        <v>510</v>
      </c>
      <c r="D124" s="1" t="s">
        <v>20</v>
      </c>
      <c r="E124" s="1">
        <v>6110</v>
      </c>
      <c r="F124" s="1" t="s">
        <v>490</v>
      </c>
      <c r="G124" s="2" t="s">
        <v>501</v>
      </c>
      <c r="H124" s="1" t="s">
        <v>502</v>
      </c>
      <c r="I124" s="1">
        <v>2008</v>
      </c>
      <c r="J124" s="1">
        <v>2008</v>
      </c>
      <c r="K124" s="1" t="s">
        <v>493</v>
      </c>
      <c r="L124" s="1">
        <v>259.05</v>
      </c>
      <c r="M124" s="1" t="s">
        <v>494</v>
      </c>
      <c r="N124" s="1" t="s">
        <v>495</v>
      </c>
      <c r="O124" s="1" t="s">
        <v>496</v>
      </c>
    </row>
    <row r="125" spans="1:15" hidden="1" x14ac:dyDescent="0.35">
      <c r="A125" s="1" t="s">
        <v>487</v>
      </c>
      <c r="B125" s="1" t="s">
        <v>488</v>
      </c>
      <c r="C125" s="2" t="s">
        <v>510</v>
      </c>
      <c r="D125" s="1" t="s">
        <v>20</v>
      </c>
      <c r="E125" s="1">
        <v>6110</v>
      </c>
      <c r="F125" s="1" t="s">
        <v>490</v>
      </c>
      <c r="G125" s="2" t="s">
        <v>501</v>
      </c>
      <c r="H125" s="1" t="s">
        <v>502</v>
      </c>
      <c r="I125" s="1">
        <v>2009</v>
      </c>
      <c r="J125" s="1">
        <v>2009</v>
      </c>
      <c r="K125" s="1" t="s">
        <v>493</v>
      </c>
      <c r="L125" s="1">
        <v>164.23</v>
      </c>
      <c r="M125" s="1" t="s">
        <v>494</v>
      </c>
      <c r="N125" s="1" t="s">
        <v>495</v>
      </c>
      <c r="O125" s="1" t="s">
        <v>496</v>
      </c>
    </row>
    <row r="126" spans="1:15" hidden="1" x14ac:dyDescent="0.35">
      <c r="A126" s="1" t="s">
        <v>487</v>
      </c>
      <c r="B126" s="1" t="s">
        <v>488</v>
      </c>
      <c r="C126" s="2" t="s">
        <v>511</v>
      </c>
      <c r="D126" s="1" t="s">
        <v>24</v>
      </c>
      <c r="E126" s="1">
        <v>6110</v>
      </c>
      <c r="F126" s="1" t="s">
        <v>490</v>
      </c>
      <c r="G126" s="2" t="s">
        <v>491</v>
      </c>
      <c r="H126" s="1" t="s">
        <v>492</v>
      </c>
      <c r="I126" s="1">
        <v>2001</v>
      </c>
      <c r="J126" s="1">
        <v>2001</v>
      </c>
      <c r="K126" s="1" t="s">
        <v>493</v>
      </c>
      <c r="L126" s="1">
        <v>51.28</v>
      </c>
      <c r="M126" s="1" t="s">
        <v>504</v>
      </c>
      <c r="N126" s="1" t="s">
        <v>505</v>
      </c>
    </row>
    <row r="127" spans="1:15" hidden="1" x14ac:dyDescent="0.35">
      <c r="A127" s="1" t="s">
        <v>487</v>
      </c>
      <c r="B127" s="1" t="s">
        <v>488</v>
      </c>
      <c r="C127" s="2" t="s">
        <v>511</v>
      </c>
      <c r="D127" s="1" t="s">
        <v>24</v>
      </c>
      <c r="E127" s="1">
        <v>6110</v>
      </c>
      <c r="F127" s="1" t="s">
        <v>490</v>
      </c>
      <c r="G127" s="2" t="s">
        <v>491</v>
      </c>
      <c r="H127" s="1" t="s">
        <v>492</v>
      </c>
      <c r="I127" s="1">
        <v>2002</v>
      </c>
      <c r="J127" s="1">
        <v>2002</v>
      </c>
      <c r="K127" s="1" t="s">
        <v>493</v>
      </c>
      <c r="L127" s="1">
        <v>27.19</v>
      </c>
      <c r="M127" s="1" t="s">
        <v>504</v>
      </c>
      <c r="N127" s="1" t="s">
        <v>505</v>
      </c>
    </row>
    <row r="128" spans="1:15" hidden="1" x14ac:dyDescent="0.35">
      <c r="A128" s="1" t="s">
        <v>487</v>
      </c>
      <c r="B128" s="1" t="s">
        <v>488</v>
      </c>
      <c r="C128" s="2" t="s">
        <v>511</v>
      </c>
      <c r="D128" s="1" t="s">
        <v>24</v>
      </c>
      <c r="E128" s="1">
        <v>6110</v>
      </c>
      <c r="F128" s="1" t="s">
        <v>490</v>
      </c>
      <c r="G128" s="2" t="s">
        <v>491</v>
      </c>
      <c r="H128" s="1" t="s">
        <v>492</v>
      </c>
      <c r="I128" s="1">
        <v>2003</v>
      </c>
      <c r="J128" s="1">
        <v>2003</v>
      </c>
      <c r="K128" s="1" t="s">
        <v>493</v>
      </c>
      <c r="L128" s="1">
        <v>55.54</v>
      </c>
      <c r="M128" s="1" t="s">
        <v>504</v>
      </c>
      <c r="N128" s="1" t="s">
        <v>505</v>
      </c>
    </row>
    <row r="129" spans="1:14" hidden="1" x14ac:dyDescent="0.35">
      <c r="A129" s="1" t="s">
        <v>487</v>
      </c>
      <c r="B129" s="1" t="s">
        <v>488</v>
      </c>
      <c r="C129" s="2" t="s">
        <v>511</v>
      </c>
      <c r="D129" s="1" t="s">
        <v>24</v>
      </c>
      <c r="E129" s="1">
        <v>6110</v>
      </c>
      <c r="F129" s="1" t="s">
        <v>490</v>
      </c>
      <c r="G129" s="2" t="s">
        <v>491</v>
      </c>
      <c r="H129" s="1" t="s">
        <v>492</v>
      </c>
      <c r="I129" s="1">
        <v>2004</v>
      </c>
      <c r="J129" s="1">
        <v>2004</v>
      </c>
      <c r="K129" s="1" t="s">
        <v>493</v>
      </c>
      <c r="L129" s="1">
        <v>75.31</v>
      </c>
      <c r="M129" s="1" t="s">
        <v>504</v>
      </c>
      <c r="N129" s="1" t="s">
        <v>505</v>
      </c>
    </row>
    <row r="130" spans="1:14" hidden="1" x14ac:dyDescent="0.35">
      <c r="A130" s="1" t="s">
        <v>487</v>
      </c>
      <c r="B130" s="1" t="s">
        <v>488</v>
      </c>
      <c r="C130" s="2" t="s">
        <v>511</v>
      </c>
      <c r="D130" s="1" t="s">
        <v>24</v>
      </c>
      <c r="E130" s="1">
        <v>6110</v>
      </c>
      <c r="F130" s="1" t="s">
        <v>490</v>
      </c>
      <c r="G130" s="2" t="s">
        <v>491</v>
      </c>
      <c r="H130" s="1" t="s">
        <v>492</v>
      </c>
      <c r="I130" s="1">
        <v>2005</v>
      </c>
      <c r="J130" s="1">
        <v>2005</v>
      </c>
      <c r="K130" s="1" t="s">
        <v>493</v>
      </c>
      <c r="L130" s="1">
        <v>175.91</v>
      </c>
      <c r="M130" s="1" t="s">
        <v>504</v>
      </c>
      <c r="N130" s="1" t="s">
        <v>505</v>
      </c>
    </row>
    <row r="131" spans="1:14" hidden="1" x14ac:dyDescent="0.35">
      <c r="A131" s="1" t="s">
        <v>487</v>
      </c>
      <c r="B131" s="1" t="s">
        <v>488</v>
      </c>
      <c r="C131" s="2" t="s">
        <v>511</v>
      </c>
      <c r="D131" s="1" t="s">
        <v>24</v>
      </c>
      <c r="E131" s="1">
        <v>6110</v>
      </c>
      <c r="F131" s="1" t="s">
        <v>490</v>
      </c>
      <c r="G131" s="2" t="s">
        <v>491</v>
      </c>
      <c r="H131" s="1" t="s">
        <v>492</v>
      </c>
      <c r="I131" s="1">
        <v>2006</v>
      </c>
      <c r="J131" s="1">
        <v>2006</v>
      </c>
      <c r="K131" s="1" t="s">
        <v>493</v>
      </c>
      <c r="L131" s="1">
        <v>300.66000000000003</v>
      </c>
      <c r="M131" s="1" t="s">
        <v>504</v>
      </c>
      <c r="N131" s="1" t="s">
        <v>505</v>
      </c>
    </row>
    <row r="132" spans="1:14" hidden="1" x14ac:dyDescent="0.35">
      <c r="A132" s="1" t="s">
        <v>487</v>
      </c>
      <c r="B132" s="1" t="s">
        <v>488</v>
      </c>
      <c r="C132" s="2" t="s">
        <v>511</v>
      </c>
      <c r="D132" s="1" t="s">
        <v>24</v>
      </c>
      <c r="E132" s="1">
        <v>6110</v>
      </c>
      <c r="F132" s="1" t="s">
        <v>490</v>
      </c>
      <c r="G132" s="2" t="s">
        <v>491</v>
      </c>
      <c r="H132" s="1" t="s">
        <v>492</v>
      </c>
      <c r="I132" s="1">
        <v>2007</v>
      </c>
      <c r="J132" s="1">
        <v>2007</v>
      </c>
      <c r="K132" s="1" t="s">
        <v>493</v>
      </c>
      <c r="L132" s="1">
        <v>648.36</v>
      </c>
      <c r="M132" s="1" t="s">
        <v>504</v>
      </c>
      <c r="N132" s="1" t="s">
        <v>505</v>
      </c>
    </row>
    <row r="133" spans="1:14" hidden="1" x14ac:dyDescent="0.35">
      <c r="A133" s="1" t="s">
        <v>487</v>
      </c>
      <c r="B133" s="1" t="s">
        <v>488</v>
      </c>
      <c r="C133" s="2" t="s">
        <v>511</v>
      </c>
      <c r="D133" s="1" t="s">
        <v>24</v>
      </c>
      <c r="E133" s="1">
        <v>6110</v>
      </c>
      <c r="F133" s="1" t="s">
        <v>490</v>
      </c>
      <c r="G133" s="2" t="s">
        <v>491</v>
      </c>
      <c r="H133" s="1" t="s">
        <v>492</v>
      </c>
      <c r="I133" s="1">
        <v>2008</v>
      </c>
      <c r="J133" s="1">
        <v>2008</v>
      </c>
      <c r="K133" s="1" t="s">
        <v>493</v>
      </c>
      <c r="L133" s="1">
        <v>719.5</v>
      </c>
      <c r="M133" s="1" t="s">
        <v>504</v>
      </c>
      <c r="N133" s="1" t="s">
        <v>505</v>
      </c>
    </row>
    <row r="134" spans="1:14" hidden="1" x14ac:dyDescent="0.35">
      <c r="A134" s="1" t="s">
        <v>487</v>
      </c>
      <c r="B134" s="1" t="s">
        <v>488</v>
      </c>
      <c r="C134" s="2" t="s">
        <v>511</v>
      </c>
      <c r="D134" s="1" t="s">
        <v>24</v>
      </c>
      <c r="E134" s="1">
        <v>6110</v>
      </c>
      <c r="F134" s="1" t="s">
        <v>490</v>
      </c>
      <c r="G134" s="2" t="s">
        <v>491</v>
      </c>
      <c r="H134" s="1" t="s">
        <v>492</v>
      </c>
      <c r="I134" s="1">
        <v>2009</v>
      </c>
      <c r="J134" s="1">
        <v>2009</v>
      </c>
      <c r="K134" s="1" t="s">
        <v>493</v>
      </c>
      <c r="L134" s="1">
        <v>226.05</v>
      </c>
      <c r="M134" s="1" t="s">
        <v>504</v>
      </c>
      <c r="N134" s="1" t="s">
        <v>505</v>
      </c>
    </row>
    <row r="135" spans="1:14" hidden="1" x14ac:dyDescent="0.35">
      <c r="A135" s="1" t="s">
        <v>487</v>
      </c>
      <c r="B135" s="1" t="s">
        <v>488</v>
      </c>
      <c r="C135" s="2" t="s">
        <v>511</v>
      </c>
      <c r="D135" s="1" t="s">
        <v>24</v>
      </c>
      <c r="E135" s="1">
        <v>6110</v>
      </c>
      <c r="F135" s="1" t="s">
        <v>490</v>
      </c>
      <c r="G135" s="2" t="s">
        <v>491</v>
      </c>
      <c r="H135" s="1" t="s">
        <v>492</v>
      </c>
      <c r="I135" s="1">
        <v>2010</v>
      </c>
      <c r="J135" s="1">
        <v>2010</v>
      </c>
      <c r="K135" s="1" t="s">
        <v>493</v>
      </c>
      <c r="L135" s="1">
        <v>374.83</v>
      </c>
      <c r="M135" s="1" t="s">
        <v>504</v>
      </c>
      <c r="N135" s="1" t="s">
        <v>505</v>
      </c>
    </row>
    <row r="136" spans="1:14" hidden="1" x14ac:dyDescent="0.35">
      <c r="A136" s="1" t="s">
        <v>487</v>
      </c>
      <c r="B136" s="1" t="s">
        <v>488</v>
      </c>
      <c r="C136" s="2" t="s">
        <v>511</v>
      </c>
      <c r="D136" s="1" t="s">
        <v>24</v>
      </c>
      <c r="E136" s="1">
        <v>6110</v>
      </c>
      <c r="F136" s="1" t="s">
        <v>490</v>
      </c>
      <c r="G136" s="2" t="s">
        <v>491</v>
      </c>
      <c r="H136" s="1" t="s">
        <v>492</v>
      </c>
      <c r="I136" s="1">
        <v>2011</v>
      </c>
      <c r="J136" s="1">
        <v>2011</v>
      </c>
      <c r="K136" s="1" t="s">
        <v>493</v>
      </c>
      <c r="L136" s="1">
        <v>513.51</v>
      </c>
      <c r="M136" s="1" t="s">
        <v>504</v>
      </c>
      <c r="N136" s="1" t="s">
        <v>505</v>
      </c>
    </row>
    <row r="137" spans="1:14" hidden="1" x14ac:dyDescent="0.35">
      <c r="A137" s="1" t="s">
        <v>487</v>
      </c>
      <c r="B137" s="1" t="s">
        <v>488</v>
      </c>
      <c r="C137" s="2" t="s">
        <v>511</v>
      </c>
      <c r="D137" s="1" t="s">
        <v>24</v>
      </c>
      <c r="E137" s="1">
        <v>6110</v>
      </c>
      <c r="F137" s="1" t="s">
        <v>490</v>
      </c>
      <c r="G137" s="2" t="s">
        <v>491</v>
      </c>
      <c r="H137" s="1" t="s">
        <v>492</v>
      </c>
      <c r="I137" s="1">
        <v>2012</v>
      </c>
      <c r="J137" s="1">
        <v>2012</v>
      </c>
      <c r="K137" s="1" t="s">
        <v>493</v>
      </c>
      <c r="L137" s="1">
        <v>436.25</v>
      </c>
      <c r="M137" s="1" t="s">
        <v>504</v>
      </c>
      <c r="N137" s="1" t="s">
        <v>505</v>
      </c>
    </row>
    <row r="138" spans="1:14" hidden="1" x14ac:dyDescent="0.35">
      <c r="A138" s="1" t="s">
        <v>487</v>
      </c>
      <c r="B138" s="1" t="s">
        <v>488</v>
      </c>
      <c r="C138" s="2" t="s">
        <v>511</v>
      </c>
      <c r="D138" s="1" t="s">
        <v>24</v>
      </c>
      <c r="E138" s="1">
        <v>6110</v>
      </c>
      <c r="F138" s="1" t="s">
        <v>490</v>
      </c>
      <c r="G138" s="2" t="s">
        <v>491</v>
      </c>
      <c r="H138" s="1" t="s">
        <v>492</v>
      </c>
      <c r="I138" s="1">
        <v>2013</v>
      </c>
      <c r="J138" s="1">
        <v>2013</v>
      </c>
      <c r="K138" s="1" t="s">
        <v>493</v>
      </c>
      <c r="L138" s="1">
        <v>708.14</v>
      </c>
      <c r="M138" s="1" t="s">
        <v>504</v>
      </c>
      <c r="N138" s="1" t="s">
        <v>505</v>
      </c>
    </row>
    <row r="139" spans="1:14" hidden="1" x14ac:dyDescent="0.35">
      <c r="A139" s="1" t="s">
        <v>487</v>
      </c>
      <c r="B139" s="1" t="s">
        <v>488</v>
      </c>
      <c r="C139" s="2" t="s">
        <v>511</v>
      </c>
      <c r="D139" s="1" t="s">
        <v>24</v>
      </c>
      <c r="E139" s="1">
        <v>6110</v>
      </c>
      <c r="F139" s="1" t="s">
        <v>490</v>
      </c>
      <c r="G139" s="2" t="s">
        <v>491</v>
      </c>
      <c r="H139" s="1" t="s">
        <v>492</v>
      </c>
      <c r="I139" s="1">
        <v>2014</v>
      </c>
      <c r="J139" s="1">
        <v>2014</v>
      </c>
      <c r="K139" s="1" t="s">
        <v>493</v>
      </c>
      <c r="L139" s="1">
        <v>515.32000000000005</v>
      </c>
      <c r="M139" s="1" t="s">
        <v>504</v>
      </c>
      <c r="N139" s="1" t="s">
        <v>505</v>
      </c>
    </row>
    <row r="140" spans="1:14" hidden="1" x14ac:dyDescent="0.35">
      <c r="A140" s="1" t="s">
        <v>487</v>
      </c>
      <c r="B140" s="1" t="s">
        <v>488</v>
      </c>
      <c r="C140" s="2" t="s">
        <v>511</v>
      </c>
      <c r="D140" s="1" t="s">
        <v>24</v>
      </c>
      <c r="E140" s="1">
        <v>6110</v>
      </c>
      <c r="F140" s="1" t="s">
        <v>490</v>
      </c>
      <c r="G140" s="2" t="s">
        <v>491</v>
      </c>
      <c r="H140" s="1" t="s">
        <v>492</v>
      </c>
      <c r="I140" s="1">
        <v>2015</v>
      </c>
      <c r="J140" s="1">
        <v>2015</v>
      </c>
      <c r="K140" s="1" t="s">
        <v>493</v>
      </c>
      <c r="L140" s="1">
        <v>255.46</v>
      </c>
      <c r="M140" s="1" t="s">
        <v>504</v>
      </c>
      <c r="N140" s="1" t="s">
        <v>505</v>
      </c>
    </row>
    <row r="141" spans="1:14" hidden="1" x14ac:dyDescent="0.35">
      <c r="A141" s="1" t="s">
        <v>487</v>
      </c>
      <c r="B141" s="1" t="s">
        <v>488</v>
      </c>
      <c r="C141" s="2" t="s">
        <v>511</v>
      </c>
      <c r="D141" s="1" t="s">
        <v>24</v>
      </c>
      <c r="E141" s="1">
        <v>6110</v>
      </c>
      <c r="F141" s="1" t="s">
        <v>490</v>
      </c>
      <c r="G141" s="2" t="s">
        <v>491</v>
      </c>
      <c r="H141" s="1" t="s">
        <v>492</v>
      </c>
      <c r="I141" s="1">
        <v>2016</v>
      </c>
      <c r="J141" s="1">
        <v>2016</v>
      </c>
      <c r="K141" s="1" t="s">
        <v>493</v>
      </c>
      <c r="L141" s="1">
        <v>212.11</v>
      </c>
      <c r="M141" s="1" t="s">
        <v>504</v>
      </c>
      <c r="N141" s="1" t="s">
        <v>505</v>
      </c>
    </row>
    <row r="142" spans="1:14" hidden="1" x14ac:dyDescent="0.35">
      <c r="A142" s="1" t="s">
        <v>487</v>
      </c>
      <c r="B142" s="1" t="s">
        <v>488</v>
      </c>
      <c r="C142" s="2" t="s">
        <v>511</v>
      </c>
      <c r="D142" s="1" t="s">
        <v>24</v>
      </c>
      <c r="E142" s="1">
        <v>6110</v>
      </c>
      <c r="F142" s="1" t="s">
        <v>490</v>
      </c>
      <c r="G142" s="2" t="s">
        <v>491</v>
      </c>
      <c r="H142" s="1" t="s">
        <v>492</v>
      </c>
      <c r="I142" s="1">
        <v>2017</v>
      </c>
      <c r="J142" s="1">
        <v>2017</v>
      </c>
      <c r="K142" s="1" t="s">
        <v>493</v>
      </c>
      <c r="L142" s="1">
        <v>205.59</v>
      </c>
      <c r="M142" s="1" t="s">
        <v>504</v>
      </c>
      <c r="N142" s="1" t="s">
        <v>505</v>
      </c>
    </row>
    <row r="143" spans="1:14" hidden="1" x14ac:dyDescent="0.35">
      <c r="A143" s="1" t="s">
        <v>487</v>
      </c>
      <c r="B143" s="1" t="s">
        <v>488</v>
      </c>
      <c r="C143" s="2" t="s">
        <v>511</v>
      </c>
      <c r="D143" s="1" t="s">
        <v>24</v>
      </c>
      <c r="E143" s="1">
        <v>6110</v>
      </c>
      <c r="F143" s="1" t="s">
        <v>490</v>
      </c>
      <c r="G143" s="2" t="s">
        <v>491</v>
      </c>
      <c r="H143" s="1" t="s">
        <v>492</v>
      </c>
      <c r="I143" s="1">
        <v>2018</v>
      </c>
      <c r="J143" s="1">
        <v>2018</v>
      </c>
      <c r="K143" s="1" t="s">
        <v>493</v>
      </c>
      <c r="L143" s="1">
        <v>148.47</v>
      </c>
      <c r="M143" s="1" t="s">
        <v>504</v>
      </c>
      <c r="N143" s="1" t="s">
        <v>505</v>
      </c>
    </row>
    <row r="144" spans="1:14" hidden="1" x14ac:dyDescent="0.35">
      <c r="A144" s="1" t="s">
        <v>487</v>
      </c>
      <c r="B144" s="1" t="s">
        <v>488</v>
      </c>
      <c r="C144" s="2" t="s">
        <v>511</v>
      </c>
      <c r="D144" s="1" t="s">
        <v>24</v>
      </c>
      <c r="E144" s="1">
        <v>6110</v>
      </c>
      <c r="F144" s="1" t="s">
        <v>490</v>
      </c>
      <c r="G144" s="2" t="s">
        <v>506</v>
      </c>
      <c r="H144" s="1" t="s">
        <v>507</v>
      </c>
      <c r="I144" s="1">
        <v>2001</v>
      </c>
      <c r="J144" s="1">
        <v>2001</v>
      </c>
      <c r="K144" s="1" t="s">
        <v>493</v>
      </c>
      <c r="L144" s="1">
        <v>4.05</v>
      </c>
      <c r="M144" s="1" t="s">
        <v>504</v>
      </c>
      <c r="N144" s="1" t="s">
        <v>505</v>
      </c>
    </row>
    <row r="145" spans="1:14" hidden="1" x14ac:dyDescent="0.35">
      <c r="A145" s="1" t="s">
        <v>487</v>
      </c>
      <c r="B145" s="1" t="s">
        <v>488</v>
      </c>
      <c r="C145" s="2" t="s">
        <v>511</v>
      </c>
      <c r="D145" s="1" t="s">
        <v>24</v>
      </c>
      <c r="E145" s="1">
        <v>6110</v>
      </c>
      <c r="F145" s="1" t="s">
        <v>490</v>
      </c>
      <c r="G145" s="2" t="s">
        <v>506</v>
      </c>
      <c r="H145" s="1" t="s">
        <v>507</v>
      </c>
      <c r="I145" s="1">
        <v>2002</v>
      </c>
      <c r="J145" s="1">
        <v>2002</v>
      </c>
      <c r="K145" s="1" t="s">
        <v>493</v>
      </c>
      <c r="L145" s="1">
        <v>0</v>
      </c>
      <c r="M145" s="1" t="s">
        <v>504</v>
      </c>
      <c r="N145" s="1" t="s">
        <v>505</v>
      </c>
    </row>
    <row r="146" spans="1:14" hidden="1" x14ac:dyDescent="0.35">
      <c r="A146" s="1" t="s">
        <v>487</v>
      </c>
      <c r="B146" s="1" t="s">
        <v>488</v>
      </c>
      <c r="C146" s="2" t="s">
        <v>511</v>
      </c>
      <c r="D146" s="1" t="s">
        <v>24</v>
      </c>
      <c r="E146" s="1">
        <v>6110</v>
      </c>
      <c r="F146" s="1" t="s">
        <v>490</v>
      </c>
      <c r="G146" s="2" t="s">
        <v>506</v>
      </c>
      <c r="H146" s="1" t="s">
        <v>507</v>
      </c>
      <c r="I146" s="1">
        <v>2005</v>
      </c>
      <c r="J146" s="1">
        <v>2005</v>
      </c>
      <c r="K146" s="1" t="s">
        <v>493</v>
      </c>
      <c r="L146" s="1">
        <v>0</v>
      </c>
      <c r="M146" s="1" t="s">
        <v>504</v>
      </c>
      <c r="N146" s="1" t="s">
        <v>505</v>
      </c>
    </row>
    <row r="147" spans="1:14" hidden="1" x14ac:dyDescent="0.35">
      <c r="A147" s="1" t="s">
        <v>487</v>
      </c>
      <c r="B147" s="1" t="s">
        <v>488</v>
      </c>
      <c r="C147" s="2" t="s">
        <v>511</v>
      </c>
      <c r="D147" s="1" t="s">
        <v>24</v>
      </c>
      <c r="E147" s="1">
        <v>6110</v>
      </c>
      <c r="F147" s="1" t="s">
        <v>490</v>
      </c>
      <c r="G147" s="2" t="s">
        <v>506</v>
      </c>
      <c r="H147" s="1" t="s">
        <v>507</v>
      </c>
      <c r="I147" s="1">
        <v>2006</v>
      </c>
      <c r="J147" s="1">
        <v>2006</v>
      </c>
      <c r="K147" s="1" t="s">
        <v>493</v>
      </c>
      <c r="L147" s="1">
        <v>0</v>
      </c>
      <c r="M147" s="1" t="s">
        <v>504</v>
      </c>
      <c r="N147" s="1" t="s">
        <v>505</v>
      </c>
    </row>
    <row r="148" spans="1:14" hidden="1" x14ac:dyDescent="0.35">
      <c r="A148" s="1" t="s">
        <v>487</v>
      </c>
      <c r="B148" s="1" t="s">
        <v>488</v>
      </c>
      <c r="C148" s="2" t="s">
        <v>511</v>
      </c>
      <c r="D148" s="1" t="s">
        <v>24</v>
      </c>
      <c r="E148" s="1">
        <v>6110</v>
      </c>
      <c r="F148" s="1" t="s">
        <v>490</v>
      </c>
      <c r="G148" s="2" t="s">
        <v>506</v>
      </c>
      <c r="H148" s="1" t="s">
        <v>507</v>
      </c>
      <c r="I148" s="1">
        <v>2007</v>
      </c>
      <c r="J148" s="1">
        <v>2007</v>
      </c>
      <c r="K148" s="1" t="s">
        <v>493</v>
      </c>
      <c r="L148" s="1">
        <v>4.7699999999999996</v>
      </c>
      <c r="M148" s="1" t="s">
        <v>504</v>
      </c>
      <c r="N148" s="1" t="s">
        <v>505</v>
      </c>
    </row>
    <row r="149" spans="1:14" hidden="1" x14ac:dyDescent="0.35">
      <c r="A149" s="1" t="s">
        <v>487</v>
      </c>
      <c r="B149" s="1" t="s">
        <v>488</v>
      </c>
      <c r="C149" s="2" t="s">
        <v>511</v>
      </c>
      <c r="D149" s="1" t="s">
        <v>24</v>
      </c>
      <c r="E149" s="1">
        <v>6110</v>
      </c>
      <c r="F149" s="1" t="s">
        <v>490</v>
      </c>
      <c r="G149" s="2" t="s">
        <v>506</v>
      </c>
      <c r="H149" s="1" t="s">
        <v>507</v>
      </c>
      <c r="I149" s="1">
        <v>2008</v>
      </c>
      <c r="J149" s="1">
        <v>2008</v>
      </c>
      <c r="K149" s="1" t="s">
        <v>493</v>
      </c>
      <c r="L149" s="1">
        <v>4.43</v>
      </c>
      <c r="M149" s="1" t="s">
        <v>504</v>
      </c>
      <c r="N149" s="1" t="s">
        <v>505</v>
      </c>
    </row>
    <row r="150" spans="1:14" hidden="1" x14ac:dyDescent="0.35">
      <c r="A150" s="1" t="s">
        <v>487</v>
      </c>
      <c r="B150" s="1" t="s">
        <v>488</v>
      </c>
      <c r="C150" s="2" t="s">
        <v>511</v>
      </c>
      <c r="D150" s="1" t="s">
        <v>24</v>
      </c>
      <c r="E150" s="1">
        <v>6110</v>
      </c>
      <c r="F150" s="1" t="s">
        <v>490</v>
      </c>
      <c r="G150" s="2" t="s">
        <v>506</v>
      </c>
      <c r="H150" s="1" t="s">
        <v>507</v>
      </c>
      <c r="I150" s="1">
        <v>2009</v>
      </c>
      <c r="J150" s="1">
        <v>2009</v>
      </c>
      <c r="K150" s="1" t="s">
        <v>493</v>
      </c>
      <c r="L150" s="1">
        <v>0</v>
      </c>
      <c r="M150" s="1" t="s">
        <v>504</v>
      </c>
      <c r="N150" s="1" t="s">
        <v>505</v>
      </c>
    </row>
    <row r="151" spans="1:14" hidden="1" x14ac:dyDescent="0.35">
      <c r="A151" s="1" t="s">
        <v>487</v>
      </c>
      <c r="B151" s="1" t="s">
        <v>488</v>
      </c>
      <c r="C151" s="2" t="s">
        <v>511</v>
      </c>
      <c r="D151" s="1" t="s">
        <v>24</v>
      </c>
      <c r="E151" s="1">
        <v>6110</v>
      </c>
      <c r="F151" s="1" t="s">
        <v>490</v>
      </c>
      <c r="G151" s="2" t="s">
        <v>506</v>
      </c>
      <c r="H151" s="1" t="s">
        <v>507</v>
      </c>
      <c r="I151" s="1">
        <v>2010</v>
      </c>
      <c r="J151" s="1">
        <v>2010</v>
      </c>
      <c r="K151" s="1" t="s">
        <v>493</v>
      </c>
      <c r="L151" s="1">
        <v>0</v>
      </c>
      <c r="M151" s="1" t="s">
        <v>504</v>
      </c>
      <c r="N151" s="1" t="s">
        <v>505</v>
      </c>
    </row>
    <row r="152" spans="1:14" hidden="1" x14ac:dyDescent="0.35">
      <c r="A152" s="1" t="s">
        <v>487</v>
      </c>
      <c r="B152" s="1" t="s">
        <v>488</v>
      </c>
      <c r="C152" s="2" t="s">
        <v>511</v>
      </c>
      <c r="D152" s="1" t="s">
        <v>24</v>
      </c>
      <c r="E152" s="1">
        <v>6110</v>
      </c>
      <c r="F152" s="1" t="s">
        <v>490</v>
      </c>
      <c r="G152" s="2" t="s">
        <v>506</v>
      </c>
      <c r="H152" s="1" t="s">
        <v>507</v>
      </c>
      <c r="I152" s="1">
        <v>2011</v>
      </c>
      <c r="J152" s="1">
        <v>2011</v>
      </c>
      <c r="K152" s="1" t="s">
        <v>493</v>
      </c>
      <c r="L152" s="1">
        <v>0.15</v>
      </c>
      <c r="M152" s="1" t="s">
        <v>504</v>
      </c>
      <c r="N152" s="1" t="s">
        <v>505</v>
      </c>
    </row>
    <row r="153" spans="1:14" hidden="1" x14ac:dyDescent="0.35">
      <c r="A153" s="1" t="s">
        <v>487</v>
      </c>
      <c r="B153" s="1" t="s">
        <v>488</v>
      </c>
      <c r="C153" s="2" t="s">
        <v>511</v>
      </c>
      <c r="D153" s="1" t="s">
        <v>24</v>
      </c>
      <c r="E153" s="1">
        <v>6110</v>
      </c>
      <c r="F153" s="1" t="s">
        <v>490</v>
      </c>
      <c r="G153" s="2" t="s">
        <v>506</v>
      </c>
      <c r="H153" s="1" t="s">
        <v>507</v>
      </c>
      <c r="I153" s="1">
        <v>2012</v>
      </c>
      <c r="J153" s="1">
        <v>2012</v>
      </c>
      <c r="K153" s="1" t="s">
        <v>493</v>
      </c>
      <c r="L153" s="1">
        <v>0</v>
      </c>
      <c r="M153" s="1" t="s">
        <v>504</v>
      </c>
      <c r="N153" s="1" t="s">
        <v>505</v>
      </c>
    </row>
    <row r="154" spans="1:14" hidden="1" x14ac:dyDescent="0.35">
      <c r="A154" s="1" t="s">
        <v>487</v>
      </c>
      <c r="B154" s="1" t="s">
        <v>488</v>
      </c>
      <c r="C154" s="2" t="s">
        <v>511</v>
      </c>
      <c r="D154" s="1" t="s">
        <v>24</v>
      </c>
      <c r="E154" s="1">
        <v>6110</v>
      </c>
      <c r="F154" s="1" t="s">
        <v>490</v>
      </c>
      <c r="G154" s="2" t="s">
        <v>506</v>
      </c>
      <c r="H154" s="1" t="s">
        <v>507</v>
      </c>
      <c r="I154" s="1">
        <v>2013</v>
      </c>
      <c r="J154" s="1">
        <v>2013</v>
      </c>
      <c r="K154" s="1" t="s">
        <v>493</v>
      </c>
      <c r="L154" s="1">
        <v>0.73</v>
      </c>
      <c r="M154" s="1" t="s">
        <v>504</v>
      </c>
      <c r="N154" s="1" t="s">
        <v>505</v>
      </c>
    </row>
    <row r="155" spans="1:14" hidden="1" x14ac:dyDescent="0.35">
      <c r="A155" s="1" t="s">
        <v>487</v>
      </c>
      <c r="B155" s="1" t="s">
        <v>488</v>
      </c>
      <c r="C155" s="2" t="s">
        <v>511</v>
      </c>
      <c r="D155" s="1" t="s">
        <v>24</v>
      </c>
      <c r="E155" s="1">
        <v>6110</v>
      </c>
      <c r="F155" s="1" t="s">
        <v>490</v>
      </c>
      <c r="G155" s="2" t="s">
        <v>506</v>
      </c>
      <c r="H155" s="1" t="s">
        <v>507</v>
      </c>
      <c r="I155" s="1">
        <v>2014</v>
      </c>
      <c r="J155" s="1">
        <v>2014</v>
      </c>
      <c r="K155" s="1" t="s">
        <v>493</v>
      </c>
      <c r="L155" s="1">
        <v>0.14000000000000001</v>
      </c>
      <c r="M155" s="1" t="s">
        <v>504</v>
      </c>
      <c r="N155" s="1" t="s">
        <v>505</v>
      </c>
    </row>
    <row r="156" spans="1:14" hidden="1" x14ac:dyDescent="0.35">
      <c r="A156" s="1" t="s">
        <v>487</v>
      </c>
      <c r="B156" s="1" t="s">
        <v>488</v>
      </c>
      <c r="C156" s="2" t="s">
        <v>511</v>
      </c>
      <c r="D156" s="1" t="s">
        <v>24</v>
      </c>
      <c r="E156" s="1">
        <v>6110</v>
      </c>
      <c r="F156" s="1" t="s">
        <v>490</v>
      </c>
      <c r="G156" s="2" t="s">
        <v>506</v>
      </c>
      <c r="H156" s="1" t="s">
        <v>507</v>
      </c>
      <c r="I156" s="1">
        <v>2015</v>
      </c>
      <c r="J156" s="1">
        <v>2015</v>
      </c>
      <c r="K156" s="1" t="s">
        <v>493</v>
      </c>
      <c r="L156" s="1">
        <v>0</v>
      </c>
      <c r="M156" s="1" t="s">
        <v>504</v>
      </c>
      <c r="N156" s="1" t="s">
        <v>505</v>
      </c>
    </row>
    <row r="157" spans="1:14" hidden="1" x14ac:dyDescent="0.35">
      <c r="A157" s="1" t="s">
        <v>487</v>
      </c>
      <c r="B157" s="1" t="s">
        <v>488</v>
      </c>
      <c r="C157" s="2" t="s">
        <v>511</v>
      </c>
      <c r="D157" s="1" t="s">
        <v>24</v>
      </c>
      <c r="E157" s="1">
        <v>6110</v>
      </c>
      <c r="F157" s="1" t="s">
        <v>490</v>
      </c>
      <c r="G157" s="2" t="s">
        <v>506</v>
      </c>
      <c r="H157" s="1" t="s">
        <v>507</v>
      </c>
      <c r="I157" s="1">
        <v>2016</v>
      </c>
      <c r="J157" s="1">
        <v>2016</v>
      </c>
      <c r="K157" s="1" t="s">
        <v>493</v>
      </c>
      <c r="L157" s="1">
        <v>0</v>
      </c>
      <c r="M157" s="1" t="s">
        <v>504</v>
      </c>
      <c r="N157" s="1" t="s">
        <v>505</v>
      </c>
    </row>
    <row r="158" spans="1:14" hidden="1" x14ac:dyDescent="0.35">
      <c r="A158" s="1" t="s">
        <v>487</v>
      </c>
      <c r="B158" s="1" t="s">
        <v>488</v>
      </c>
      <c r="C158" s="2" t="s">
        <v>511</v>
      </c>
      <c r="D158" s="1" t="s">
        <v>24</v>
      </c>
      <c r="E158" s="1">
        <v>6110</v>
      </c>
      <c r="F158" s="1" t="s">
        <v>490</v>
      </c>
      <c r="G158" s="2" t="s">
        <v>506</v>
      </c>
      <c r="H158" s="1" t="s">
        <v>507</v>
      </c>
      <c r="I158" s="1">
        <v>2017</v>
      </c>
      <c r="J158" s="1">
        <v>2017</v>
      </c>
      <c r="K158" s="1" t="s">
        <v>493</v>
      </c>
      <c r="L158" s="1">
        <v>0</v>
      </c>
      <c r="M158" s="1" t="s">
        <v>504</v>
      </c>
      <c r="N158" s="1" t="s">
        <v>505</v>
      </c>
    </row>
    <row r="159" spans="1:14" hidden="1" x14ac:dyDescent="0.35">
      <c r="A159" s="1" t="s">
        <v>487</v>
      </c>
      <c r="B159" s="1" t="s">
        <v>488</v>
      </c>
      <c r="C159" s="2" t="s">
        <v>511</v>
      </c>
      <c r="D159" s="1" t="s">
        <v>24</v>
      </c>
      <c r="E159" s="1">
        <v>6110</v>
      </c>
      <c r="F159" s="1" t="s">
        <v>490</v>
      </c>
      <c r="G159" s="2" t="s">
        <v>506</v>
      </c>
      <c r="H159" s="1" t="s">
        <v>507</v>
      </c>
      <c r="I159" s="1">
        <v>2018</v>
      </c>
      <c r="J159" s="1">
        <v>2018</v>
      </c>
      <c r="K159" s="1" t="s">
        <v>493</v>
      </c>
      <c r="L159" s="1">
        <v>5.6</v>
      </c>
      <c r="M159" s="1" t="s">
        <v>504</v>
      </c>
      <c r="N159" s="1" t="s">
        <v>505</v>
      </c>
    </row>
    <row r="160" spans="1:14" hidden="1" x14ac:dyDescent="0.35">
      <c r="A160" s="1" t="s">
        <v>487</v>
      </c>
      <c r="B160" s="1" t="s">
        <v>488</v>
      </c>
      <c r="C160" s="2" t="s">
        <v>511</v>
      </c>
      <c r="D160" s="1" t="s">
        <v>24</v>
      </c>
      <c r="E160" s="1">
        <v>6110</v>
      </c>
      <c r="F160" s="1" t="s">
        <v>490</v>
      </c>
      <c r="G160" s="2" t="s">
        <v>497</v>
      </c>
      <c r="H160" s="1" t="s">
        <v>498</v>
      </c>
      <c r="I160" s="1">
        <v>2001</v>
      </c>
      <c r="J160" s="1">
        <v>2001</v>
      </c>
      <c r="K160" s="1" t="s">
        <v>493</v>
      </c>
      <c r="L160" s="1">
        <v>20.37</v>
      </c>
      <c r="M160" s="1" t="s">
        <v>504</v>
      </c>
      <c r="N160" s="1" t="s">
        <v>505</v>
      </c>
    </row>
    <row r="161" spans="1:14" hidden="1" x14ac:dyDescent="0.35">
      <c r="A161" s="1" t="s">
        <v>487</v>
      </c>
      <c r="B161" s="1" t="s">
        <v>488</v>
      </c>
      <c r="C161" s="2" t="s">
        <v>511</v>
      </c>
      <c r="D161" s="1" t="s">
        <v>24</v>
      </c>
      <c r="E161" s="1">
        <v>6110</v>
      </c>
      <c r="F161" s="1" t="s">
        <v>490</v>
      </c>
      <c r="G161" s="2" t="s">
        <v>497</v>
      </c>
      <c r="H161" s="1" t="s">
        <v>498</v>
      </c>
      <c r="I161" s="1">
        <v>2002</v>
      </c>
      <c r="J161" s="1">
        <v>2002</v>
      </c>
      <c r="K161" s="1" t="s">
        <v>493</v>
      </c>
      <c r="L161" s="1">
        <v>14.56</v>
      </c>
      <c r="M161" s="1" t="s">
        <v>504</v>
      </c>
      <c r="N161" s="1" t="s">
        <v>505</v>
      </c>
    </row>
    <row r="162" spans="1:14" hidden="1" x14ac:dyDescent="0.35">
      <c r="A162" s="1" t="s">
        <v>487</v>
      </c>
      <c r="B162" s="1" t="s">
        <v>488</v>
      </c>
      <c r="C162" s="2" t="s">
        <v>511</v>
      </c>
      <c r="D162" s="1" t="s">
        <v>24</v>
      </c>
      <c r="E162" s="1">
        <v>6110</v>
      </c>
      <c r="F162" s="1" t="s">
        <v>490</v>
      </c>
      <c r="G162" s="2" t="s">
        <v>497</v>
      </c>
      <c r="H162" s="1" t="s">
        <v>498</v>
      </c>
      <c r="I162" s="1">
        <v>2003</v>
      </c>
      <c r="J162" s="1">
        <v>2003</v>
      </c>
      <c r="K162" s="1" t="s">
        <v>493</v>
      </c>
      <c r="L162" s="1">
        <v>16.88</v>
      </c>
      <c r="M162" s="1" t="s">
        <v>504</v>
      </c>
      <c r="N162" s="1" t="s">
        <v>505</v>
      </c>
    </row>
    <row r="163" spans="1:14" hidden="1" x14ac:dyDescent="0.35">
      <c r="A163" s="1" t="s">
        <v>487</v>
      </c>
      <c r="B163" s="1" t="s">
        <v>488</v>
      </c>
      <c r="C163" s="2" t="s">
        <v>511</v>
      </c>
      <c r="D163" s="1" t="s">
        <v>24</v>
      </c>
      <c r="E163" s="1">
        <v>6110</v>
      </c>
      <c r="F163" s="1" t="s">
        <v>490</v>
      </c>
      <c r="G163" s="2" t="s">
        <v>497</v>
      </c>
      <c r="H163" s="1" t="s">
        <v>498</v>
      </c>
      <c r="I163" s="1">
        <v>2004</v>
      </c>
      <c r="J163" s="1">
        <v>2004</v>
      </c>
      <c r="K163" s="1" t="s">
        <v>493</v>
      </c>
      <c r="L163" s="1">
        <v>45.35</v>
      </c>
      <c r="M163" s="1" t="s">
        <v>504</v>
      </c>
      <c r="N163" s="1" t="s">
        <v>505</v>
      </c>
    </row>
    <row r="164" spans="1:14" hidden="1" x14ac:dyDescent="0.35">
      <c r="A164" s="1" t="s">
        <v>487</v>
      </c>
      <c r="B164" s="1" t="s">
        <v>488</v>
      </c>
      <c r="C164" s="2" t="s">
        <v>511</v>
      </c>
      <c r="D164" s="1" t="s">
        <v>24</v>
      </c>
      <c r="E164" s="1">
        <v>6110</v>
      </c>
      <c r="F164" s="1" t="s">
        <v>490</v>
      </c>
      <c r="G164" s="2" t="s">
        <v>497</v>
      </c>
      <c r="H164" s="1" t="s">
        <v>498</v>
      </c>
      <c r="I164" s="1">
        <v>2005</v>
      </c>
      <c r="J164" s="1">
        <v>2005</v>
      </c>
      <c r="K164" s="1" t="s">
        <v>493</v>
      </c>
      <c r="L164" s="1">
        <v>113.45</v>
      </c>
      <c r="M164" s="1" t="s">
        <v>504</v>
      </c>
      <c r="N164" s="1" t="s">
        <v>505</v>
      </c>
    </row>
    <row r="165" spans="1:14" hidden="1" x14ac:dyDescent="0.35">
      <c r="A165" s="1" t="s">
        <v>487</v>
      </c>
      <c r="B165" s="1" t="s">
        <v>488</v>
      </c>
      <c r="C165" s="2" t="s">
        <v>511</v>
      </c>
      <c r="D165" s="1" t="s">
        <v>24</v>
      </c>
      <c r="E165" s="1">
        <v>6110</v>
      </c>
      <c r="F165" s="1" t="s">
        <v>490</v>
      </c>
      <c r="G165" s="2" t="s">
        <v>497</v>
      </c>
      <c r="H165" s="1" t="s">
        <v>498</v>
      </c>
      <c r="I165" s="1">
        <v>2006</v>
      </c>
      <c r="J165" s="1">
        <v>2006</v>
      </c>
      <c r="K165" s="1" t="s">
        <v>493</v>
      </c>
      <c r="L165" s="1">
        <v>124.32</v>
      </c>
      <c r="M165" s="1" t="s">
        <v>504</v>
      </c>
      <c r="N165" s="1" t="s">
        <v>505</v>
      </c>
    </row>
    <row r="166" spans="1:14" hidden="1" x14ac:dyDescent="0.35">
      <c r="A166" s="1" t="s">
        <v>487</v>
      </c>
      <c r="B166" s="1" t="s">
        <v>488</v>
      </c>
      <c r="C166" s="2" t="s">
        <v>511</v>
      </c>
      <c r="D166" s="1" t="s">
        <v>24</v>
      </c>
      <c r="E166" s="1">
        <v>6110</v>
      </c>
      <c r="F166" s="1" t="s">
        <v>490</v>
      </c>
      <c r="G166" s="2" t="s">
        <v>497</v>
      </c>
      <c r="H166" s="1" t="s">
        <v>498</v>
      </c>
      <c r="I166" s="1">
        <v>2007</v>
      </c>
      <c r="J166" s="1">
        <v>2007</v>
      </c>
      <c r="K166" s="1" t="s">
        <v>493</v>
      </c>
      <c r="L166" s="1">
        <v>167.72</v>
      </c>
      <c r="M166" s="1" t="s">
        <v>504</v>
      </c>
      <c r="N166" s="1" t="s">
        <v>505</v>
      </c>
    </row>
    <row r="167" spans="1:14" hidden="1" x14ac:dyDescent="0.35">
      <c r="A167" s="1" t="s">
        <v>487</v>
      </c>
      <c r="B167" s="1" t="s">
        <v>488</v>
      </c>
      <c r="C167" s="2" t="s">
        <v>511</v>
      </c>
      <c r="D167" s="1" t="s">
        <v>24</v>
      </c>
      <c r="E167" s="1">
        <v>6110</v>
      </c>
      <c r="F167" s="1" t="s">
        <v>490</v>
      </c>
      <c r="G167" s="2" t="s">
        <v>497</v>
      </c>
      <c r="H167" s="1" t="s">
        <v>498</v>
      </c>
      <c r="I167" s="1">
        <v>2008</v>
      </c>
      <c r="J167" s="1">
        <v>2008</v>
      </c>
      <c r="K167" s="1" t="s">
        <v>493</v>
      </c>
      <c r="L167" s="1">
        <v>256.93</v>
      </c>
      <c r="M167" s="1" t="s">
        <v>504</v>
      </c>
      <c r="N167" s="1" t="s">
        <v>505</v>
      </c>
    </row>
    <row r="168" spans="1:14" hidden="1" x14ac:dyDescent="0.35">
      <c r="A168" s="1" t="s">
        <v>487</v>
      </c>
      <c r="B168" s="1" t="s">
        <v>488</v>
      </c>
      <c r="C168" s="2" t="s">
        <v>511</v>
      </c>
      <c r="D168" s="1" t="s">
        <v>24</v>
      </c>
      <c r="E168" s="1">
        <v>6110</v>
      </c>
      <c r="F168" s="1" t="s">
        <v>490</v>
      </c>
      <c r="G168" s="2" t="s">
        <v>497</v>
      </c>
      <c r="H168" s="1" t="s">
        <v>498</v>
      </c>
      <c r="I168" s="1">
        <v>2009</v>
      </c>
      <c r="J168" s="1">
        <v>2009</v>
      </c>
      <c r="K168" s="1" t="s">
        <v>493</v>
      </c>
      <c r="L168" s="1">
        <v>270.72000000000003</v>
      </c>
      <c r="M168" s="1" t="s">
        <v>504</v>
      </c>
      <c r="N168" s="1" t="s">
        <v>505</v>
      </c>
    </row>
    <row r="169" spans="1:14" hidden="1" x14ac:dyDescent="0.35">
      <c r="A169" s="1" t="s">
        <v>487</v>
      </c>
      <c r="B169" s="1" t="s">
        <v>488</v>
      </c>
      <c r="C169" s="2" t="s">
        <v>511</v>
      </c>
      <c r="D169" s="1" t="s">
        <v>24</v>
      </c>
      <c r="E169" s="1">
        <v>6110</v>
      </c>
      <c r="F169" s="1" t="s">
        <v>490</v>
      </c>
      <c r="G169" s="2" t="s">
        <v>497</v>
      </c>
      <c r="H169" s="1" t="s">
        <v>498</v>
      </c>
      <c r="I169" s="1">
        <v>2010</v>
      </c>
      <c r="J169" s="1">
        <v>2010</v>
      </c>
      <c r="K169" s="1" t="s">
        <v>493</v>
      </c>
      <c r="L169" s="1">
        <v>299.42</v>
      </c>
      <c r="M169" s="1" t="s">
        <v>504</v>
      </c>
      <c r="N169" s="1" t="s">
        <v>505</v>
      </c>
    </row>
    <row r="170" spans="1:14" hidden="1" x14ac:dyDescent="0.35">
      <c r="A170" s="1" t="s">
        <v>487</v>
      </c>
      <c r="B170" s="1" t="s">
        <v>488</v>
      </c>
      <c r="C170" s="2" t="s">
        <v>511</v>
      </c>
      <c r="D170" s="1" t="s">
        <v>24</v>
      </c>
      <c r="E170" s="1">
        <v>6110</v>
      </c>
      <c r="F170" s="1" t="s">
        <v>490</v>
      </c>
      <c r="G170" s="2" t="s">
        <v>497</v>
      </c>
      <c r="H170" s="1" t="s">
        <v>498</v>
      </c>
      <c r="I170" s="1">
        <v>2011</v>
      </c>
      <c r="J170" s="1">
        <v>2011</v>
      </c>
      <c r="K170" s="1" t="s">
        <v>493</v>
      </c>
      <c r="L170" s="1">
        <v>346.57</v>
      </c>
      <c r="M170" s="1" t="s">
        <v>504</v>
      </c>
      <c r="N170" s="1" t="s">
        <v>505</v>
      </c>
    </row>
    <row r="171" spans="1:14" hidden="1" x14ac:dyDescent="0.35">
      <c r="A171" s="1" t="s">
        <v>487</v>
      </c>
      <c r="B171" s="1" t="s">
        <v>488</v>
      </c>
      <c r="C171" s="2" t="s">
        <v>511</v>
      </c>
      <c r="D171" s="1" t="s">
        <v>24</v>
      </c>
      <c r="E171" s="1">
        <v>6110</v>
      </c>
      <c r="F171" s="1" t="s">
        <v>490</v>
      </c>
      <c r="G171" s="2" t="s">
        <v>497</v>
      </c>
      <c r="H171" s="1" t="s">
        <v>498</v>
      </c>
      <c r="I171" s="1">
        <v>2012</v>
      </c>
      <c r="J171" s="1">
        <v>2012</v>
      </c>
      <c r="K171" s="1" t="s">
        <v>493</v>
      </c>
      <c r="L171" s="1">
        <v>576.96</v>
      </c>
      <c r="M171" s="1" t="s">
        <v>504</v>
      </c>
      <c r="N171" s="1" t="s">
        <v>505</v>
      </c>
    </row>
    <row r="172" spans="1:14" hidden="1" x14ac:dyDescent="0.35">
      <c r="A172" s="1" t="s">
        <v>487</v>
      </c>
      <c r="B172" s="1" t="s">
        <v>488</v>
      </c>
      <c r="C172" s="2" t="s">
        <v>511</v>
      </c>
      <c r="D172" s="1" t="s">
        <v>24</v>
      </c>
      <c r="E172" s="1">
        <v>6110</v>
      </c>
      <c r="F172" s="1" t="s">
        <v>490</v>
      </c>
      <c r="G172" s="2" t="s">
        <v>497</v>
      </c>
      <c r="H172" s="1" t="s">
        <v>498</v>
      </c>
      <c r="I172" s="1">
        <v>2013</v>
      </c>
      <c r="J172" s="1">
        <v>2013</v>
      </c>
      <c r="K172" s="1" t="s">
        <v>493</v>
      </c>
      <c r="L172" s="1">
        <v>508.74</v>
      </c>
      <c r="M172" s="1" t="s">
        <v>504</v>
      </c>
      <c r="N172" s="1" t="s">
        <v>505</v>
      </c>
    </row>
    <row r="173" spans="1:14" hidden="1" x14ac:dyDescent="0.35">
      <c r="A173" s="1" t="s">
        <v>487</v>
      </c>
      <c r="B173" s="1" t="s">
        <v>488</v>
      </c>
      <c r="C173" s="2" t="s">
        <v>511</v>
      </c>
      <c r="D173" s="1" t="s">
        <v>24</v>
      </c>
      <c r="E173" s="1">
        <v>6110</v>
      </c>
      <c r="F173" s="1" t="s">
        <v>490</v>
      </c>
      <c r="G173" s="2" t="s">
        <v>497</v>
      </c>
      <c r="H173" s="1" t="s">
        <v>498</v>
      </c>
      <c r="I173" s="1">
        <v>2014</v>
      </c>
      <c r="J173" s="1">
        <v>2014</v>
      </c>
      <c r="K173" s="1" t="s">
        <v>493</v>
      </c>
      <c r="L173" s="1">
        <v>377.11</v>
      </c>
      <c r="M173" s="1" t="s">
        <v>504</v>
      </c>
      <c r="N173" s="1" t="s">
        <v>505</v>
      </c>
    </row>
    <row r="174" spans="1:14" hidden="1" x14ac:dyDescent="0.35">
      <c r="A174" s="1" t="s">
        <v>487</v>
      </c>
      <c r="B174" s="1" t="s">
        <v>488</v>
      </c>
      <c r="C174" s="2" t="s">
        <v>511</v>
      </c>
      <c r="D174" s="1" t="s">
        <v>24</v>
      </c>
      <c r="E174" s="1">
        <v>6110</v>
      </c>
      <c r="F174" s="1" t="s">
        <v>490</v>
      </c>
      <c r="G174" s="2" t="s">
        <v>497</v>
      </c>
      <c r="H174" s="1" t="s">
        <v>498</v>
      </c>
      <c r="I174" s="1">
        <v>2015</v>
      </c>
      <c r="J174" s="1">
        <v>2015</v>
      </c>
      <c r="K174" s="1" t="s">
        <v>493</v>
      </c>
      <c r="L174" s="1">
        <v>177.76</v>
      </c>
      <c r="M174" s="1" t="s">
        <v>504</v>
      </c>
      <c r="N174" s="1" t="s">
        <v>505</v>
      </c>
    </row>
    <row r="175" spans="1:14" hidden="1" x14ac:dyDescent="0.35">
      <c r="A175" s="1" t="s">
        <v>487</v>
      </c>
      <c r="B175" s="1" t="s">
        <v>488</v>
      </c>
      <c r="C175" s="2" t="s">
        <v>511</v>
      </c>
      <c r="D175" s="1" t="s">
        <v>24</v>
      </c>
      <c r="E175" s="1">
        <v>6110</v>
      </c>
      <c r="F175" s="1" t="s">
        <v>490</v>
      </c>
      <c r="G175" s="2" t="s">
        <v>497</v>
      </c>
      <c r="H175" s="1" t="s">
        <v>498</v>
      </c>
      <c r="I175" s="1">
        <v>2016</v>
      </c>
      <c r="J175" s="1">
        <v>2016</v>
      </c>
      <c r="K175" s="1" t="s">
        <v>493</v>
      </c>
      <c r="L175" s="1">
        <v>11.65</v>
      </c>
      <c r="M175" s="1" t="s">
        <v>504</v>
      </c>
      <c r="N175" s="1" t="s">
        <v>505</v>
      </c>
    </row>
    <row r="176" spans="1:14" hidden="1" x14ac:dyDescent="0.35">
      <c r="A176" s="1" t="s">
        <v>487</v>
      </c>
      <c r="B176" s="1" t="s">
        <v>488</v>
      </c>
      <c r="C176" s="2" t="s">
        <v>511</v>
      </c>
      <c r="D176" s="1" t="s">
        <v>24</v>
      </c>
      <c r="E176" s="1">
        <v>6110</v>
      </c>
      <c r="F176" s="1" t="s">
        <v>490</v>
      </c>
      <c r="G176" s="2" t="s">
        <v>497</v>
      </c>
      <c r="H176" s="1" t="s">
        <v>498</v>
      </c>
      <c r="I176" s="1">
        <v>2017</v>
      </c>
      <c r="J176" s="1">
        <v>2017</v>
      </c>
      <c r="K176" s="1" t="s">
        <v>493</v>
      </c>
      <c r="L176" s="1">
        <v>159.22999999999999</v>
      </c>
      <c r="M176" s="1" t="s">
        <v>504</v>
      </c>
      <c r="N176" s="1" t="s">
        <v>505</v>
      </c>
    </row>
    <row r="177" spans="1:14" hidden="1" x14ac:dyDescent="0.35">
      <c r="A177" s="1" t="s">
        <v>487</v>
      </c>
      <c r="B177" s="1" t="s">
        <v>488</v>
      </c>
      <c r="C177" s="2" t="s">
        <v>511</v>
      </c>
      <c r="D177" s="1" t="s">
        <v>24</v>
      </c>
      <c r="E177" s="1">
        <v>6110</v>
      </c>
      <c r="F177" s="1" t="s">
        <v>490</v>
      </c>
      <c r="G177" s="2" t="s">
        <v>497</v>
      </c>
      <c r="H177" s="1" t="s">
        <v>498</v>
      </c>
      <c r="I177" s="1">
        <v>2018</v>
      </c>
      <c r="J177" s="1">
        <v>2018</v>
      </c>
      <c r="K177" s="1" t="s">
        <v>493</v>
      </c>
      <c r="L177" s="1">
        <v>18.07</v>
      </c>
      <c r="M177" s="1" t="s">
        <v>504</v>
      </c>
      <c r="N177" s="1" t="s">
        <v>505</v>
      </c>
    </row>
    <row r="178" spans="1:14" hidden="1" x14ac:dyDescent="0.35">
      <c r="A178" s="1" t="s">
        <v>487</v>
      </c>
      <c r="B178" s="1" t="s">
        <v>488</v>
      </c>
      <c r="C178" s="2" t="s">
        <v>511</v>
      </c>
      <c r="D178" s="1" t="s">
        <v>24</v>
      </c>
      <c r="E178" s="1">
        <v>6110</v>
      </c>
      <c r="F178" s="1" t="s">
        <v>490</v>
      </c>
      <c r="G178" s="2" t="s">
        <v>499</v>
      </c>
      <c r="H178" s="1" t="s">
        <v>500</v>
      </c>
      <c r="I178" s="1">
        <v>2001</v>
      </c>
      <c r="J178" s="1">
        <v>2001</v>
      </c>
      <c r="K178" s="1" t="s">
        <v>493</v>
      </c>
      <c r="L178" s="1">
        <v>51.28</v>
      </c>
      <c r="M178" s="1" t="s">
        <v>504</v>
      </c>
      <c r="N178" s="1" t="s">
        <v>505</v>
      </c>
    </row>
    <row r="179" spans="1:14" hidden="1" x14ac:dyDescent="0.35">
      <c r="A179" s="1" t="s">
        <v>487</v>
      </c>
      <c r="B179" s="1" t="s">
        <v>488</v>
      </c>
      <c r="C179" s="2" t="s">
        <v>511</v>
      </c>
      <c r="D179" s="1" t="s">
        <v>24</v>
      </c>
      <c r="E179" s="1">
        <v>6110</v>
      </c>
      <c r="F179" s="1" t="s">
        <v>490</v>
      </c>
      <c r="G179" s="2" t="s">
        <v>499</v>
      </c>
      <c r="H179" s="1" t="s">
        <v>500</v>
      </c>
      <c r="I179" s="1">
        <v>2002</v>
      </c>
      <c r="J179" s="1">
        <v>2002</v>
      </c>
      <c r="K179" s="1" t="s">
        <v>493</v>
      </c>
      <c r="L179" s="1">
        <v>27.19</v>
      </c>
      <c r="M179" s="1" t="s">
        <v>504</v>
      </c>
      <c r="N179" s="1" t="s">
        <v>505</v>
      </c>
    </row>
    <row r="180" spans="1:14" hidden="1" x14ac:dyDescent="0.35">
      <c r="A180" s="1" t="s">
        <v>487</v>
      </c>
      <c r="B180" s="1" t="s">
        <v>488</v>
      </c>
      <c r="C180" s="2" t="s">
        <v>511</v>
      </c>
      <c r="D180" s="1" t="s">
        <v>24</v>
      </c>
      <c r="E180" s="1">
        <v>6110</v>
      </c>
      <c r="F180" s="1" t="s">
        <v>490</v>
      </c>
      <c r="G180" s="2" t="s">
        <v>499</v>
      </c>
      <c r="H180" s="1" t="s">
        <v>500</v>
      </c>
      <c r="I180" s="1">
        <v>2003</v>
      </c>
      <c r="J180" s="1">
        <v>2003</v>
      </c>
      <c r="K180" s="1" t="s">
        <v>493</v>
      </c>
      <c r="L180" s="1">
        <v>55.54</v>
      </c>
      <c r="M180" s="1" t="s">
        <v>504</v>
      </c>
      <c r="N180" s="1" t="s">
        <v>505</v>
      </c>
    </row>
    <row r="181" spans="1:14" hidden="1" x14ac:dyDescent="0.35">
      <c r="A181" s="1" t="s">
        <v>487</v>
      </c>
      <c r="B181" s="1" t="s">
        <v>488</v>
      </c>
      <c r="C181" s="2" t="s">
        <v>511</v>
      </c>
      <c r="D181" s="1" t="s">
        <v>24</v>
      </c>
      <c r="E181" s="1">
        <v>6110</v>
      </c>
      <c r="F181" s="1" t="s">
        <v>490</v>
      </c>
      <c r="G181" s="2" t="s">
        <v>499</v>
      </c>
      <c r="H181" s="1" t="s">
        <v>500</v>
      </c>
      <c r="I181" s="1">
        <v>2004</v>
      </c>
      <c r="J181" s="1">
        <v>2004</v>
      </c>
      <c r="K181" s="1" t="s">
        <v>493</v>
      </c>
      <c r="L181" s="1">
        <v>75.31</v>
      </c>
      <c r="M181" s="1" t="s">
        <v>504</v>
      </c>
      <c r="N181" s="1" t="s">
        <v>505</v>
      </c>
    </row>
    <row r="182" spans="1:14" hidden="1" x14ac:dyDescent="0.35">
      <c r="A182" s="1" t="s">
        <v>487</v>
      </c>
      <c r="B182" s="1" t="s">
        <v>488</v>
      </c>
      <c r="C182" s="2" t="s">
        <v>511</v>
      </c>
      <c r="D182" s="1" t="s">
        <v>24</v>
      </c>
      <c r="E182" s="1">
        <v>6110</v>
      </c>
      <c r="F182" s="1" t="s">
        <v>490</v>
      </c>
      <c r="G182" s="2" t="s">
        <v>499</v>
      </c>
      <c r="H182" s="1" t="s">
        <v>500</v>
      </c>
      <c r="I182" s="1">
        <v>2005</v>
      </c>
      <c r="J182" s="1">
        <v>2005</v>
      </c>
      <c r="K182" s="1" t="s">
        <v>493</v>
      </c>
      <c r="L182" s="1">
        <v>175.91</v>
      </c>
      <c r="M182" s="1" t="s">
        <v>504</v>
      </c>
      <c r="N182" s="1" t="s">
        <v>505</v>
      </c>
    </row>
    <row r="183" spans="1:14" hidden="1" x14ac:dyDescent="0.35">
      <c r="A183" s="1" t="s">
        <v>487</v>
      </c>
      <c r="B183" s="1" t="s">
        <v>488</v>
      </c>
      <c r="C183" s="2" t="s">
        <v>511</v>
      </c>
      <c r="D183" s="1" t="s">
        <v>24</v>
      </c>
      <c r="E183" s="1">
        <v>6110</v>
      </c>
      <c r="F183" s="1" t="s">
        <v>490</v>
      </c>
      <c r="G183" s="2" t="s">
        <v>499</v>
      </c>
      <c r="H183" s="1" t="s">
        <v>500</v>
      </c>
      <c r="I183" s="1">
        <v>2006</v>
      </c>
      <c r="J183" s="1">
        <v>2006</v>
      </c>
      <c r="K183" s="1" t="s">
        <v>493</v>
      </c>
      <c r="L183" s="1">
        <v>300.66000000000003</v>
      </c>
      <c r="M183" s="1" t="s">
        <v>504</v>
      </c>
      <c r="N183" s="1" t="s">
        <v>505</v>
      </c>
    </row>
    <row r="184" spans="1:14" hidden="1" x14ac:dyDescent="0.35">
      <c r="A184" s="1" t="s">
        <v>487</v>
      </c>
      <c r="B184" s="1" t="s">
        <v>488</v>
      </c>
      <c r="C184" s="2" t="s">
        <v>511</v>
      </c>
      <c r="D184" s="1" t="s">
        <v>24</v>
      </c>
      <c r="E184" s="1">
        <v>6110</v>
      </c>
      <c r="F184" s="1" t="s">
        <v>490</v>
      </c>
      <c r="G184" s="2" t="s">
        <v>499</v>
      </c>
      <c r="H184" s="1" t="s">
        <v>500</v>
      </c>
      <c r="I184" s="1">
        <v>2007</v>
      </c>
      <c r="J184" s="1">
        <v>2007</v>
      </c>
      <c r="K184" s="1" t="s">
        <v>493</v>
      </c>
      <c r="L184" s="1">
        <v>648.36</v>
      </c>
      <c r="M184" s="1" t="s">
        <v>504</v>
      </c>
      <c r="N184" s="1" t="s">
        <v>505</v>
      </c>
    </row>
    <row r="185" spans="1:14" hidden="1" x14ac:dyDescent="0.35">
      <c r="A185" s="1" t="s">
        <v>487</v>
      </c>
      <c r="B185" s="1" t="s">
        <v>488</v>
      </c>
      <c r="C185" s="2" t="s">
        <v>511</v>
      </c>
      <c r="D185" s="1" t="s">
        <v>24</v>
      </c>
      <c r="E185" s="1">
        <v>6110</v>
      </c>
      <c r="F185" s="1" t="s">
        <v>490</v>
      </c>
      <c r="G185" s="2" t="s">
        <v>499</v>
      </c>
      <c r="H185" s="1" t="s">
        <v>500</v>
      </c>
      <c r="I185" s="1">
        <v>2008</v>
      </c>
      <c r="J185" s="1">
        <v>2008</v>
      </c>
      <c r="K185" s="1" t="s">
        <v>493</v>
      </c>
      <c r="L185" s="1">
        <v>719.5</v>
      </c>
      <c r="M185" s="1" t="s">
        <v>504</v>
      </c>
      <c r="N185" s="1" t="s">
        <v>505</v>
      </c>
    </row>
    <row r="186" spans="1:14" hidden="1" x14ac:dyDescent="0.35">
      <c r="A186" s="1" t="s">
        <v>487</v>
      </c>
      <c r="B186" s="1" t="s">
        <v>488</v>
      </c>
      <c r="C186" s="2" t="s">
        <v>511</v>
      </c>
      <c r="D186" s="1" t="s">
        <v>24</v>
      </c>
      <c r="E186" s="1">
        <v>6110</v>
      </c>
      <c r="F186" s="1" t="s">
        <v>490</v>
      </c>
      <c r="G186" s="2" t="s">
        <v>499</v>
      </c>
      <c r="H186" s="1" t="s">
        <v>500</v>
      </c>
      <c r="I186" s="1">
        <v>2009</v>
      </c>
      <c r="J186" s="1">
        <v>2009</v>
      </c>
      <c r="K186" s="1" t="s">
        <v>493</v>
      </c>
      <c r="L186" s="1">
        <v>226.05</v>
      </c>
      <c r="M186" s="1" t="s">
        <v>504</v>
      </c>
      <c r="N186" s="1" t="s">
        <v>505</v>
      </c>
    </row>
    <row r="187" spans="1:14" hidden="1" x14ac:dyDescent="0.35">
      <c r="A187" s="1" t="s">
        <v>487</v>
      </c>
      <c r="B187" s="1" t="s">
        <v>488</v>
      </c>
      <c r="C187" s="2" t="s">
        <v>511</v>
      </c>
      <c r="D187" s="1" t="s">
        <v>24</v>
      </c>
      <c r="E187" s="1">
        <v>6110</v>
      </c>
      <c r="F187" s="1" t="s">
        <v>490</v>
      </c>
      <c r="G187" s="2" t="s">
        <v>499</v>
      </c>
      <c r="H187" s="1" t="s">
        <v>500</v>
      </c>
      <c r="I187" s="1">
        <v>2010</v>
      </c>
      <c r="J187" s="1">
        <v>2010</v>
      </c>
      <c r="K187" s="1" t="s">
        <v>493</v>
      </c>
      <c r="L187" s="1">
        <v>374.83</v>
      </c>
      <c r="M187" s="1" t="s">
        <v>504</v>
      </c>
      <c r="N187" s="1" t="s">
        <v>505</v>
      </c>
    </row>
    <row r="188" spans="1:14" hidden="1" x14ac:dyDescent="0.35">
      <c r="A188" s="1" t="s">
        <v>487</v>
      </c>
      <c r="B188" s="1" t="s">
        <v>488</v>
      </c>
      <c r="C188" s="2" t="s">
        <v>511</v>
      </c>
      <c r="D188" s="1" t="s">
        <v>24</v>
      </c>
      <c r="E188" s="1">
        <v>6110</v>
      </c>
      <c r="F188" s="1" t="s">
        <v>490</v>
      </c>
      <c r="G188" s="2" t="s">
        <v>499</v>
      </c>
      <c r="H188" s="1" t="s">
        <v>500</v>
      </c>
      <c r="I188" s="1">
        <v>2011</v>
      </c>
      <c r="J188" s="1">
        <v>2011</v>
      </c>
      <c r="K188" s="1" t="s">
        <v>493</v>
      </c>
      <c r="L188" s="1">
        <v>480.49</v>
      </c>
      <c r="M188" s="1" t="s">
        <v>504</v>
      </c>
      <c r="N188" s="1" t="s">
        <v>505</v>
      </c>
    </row>
    <row r="189" spans="1:14" hidden="1" x14ac:dyDescent="0.35">
      <c r="A189" s="1" t="s">
        <v>487</v>
      </c>
      <c r="B189" s="1" t="s">
        <v>488</v>
      </c>
      <c r="C189" s="2" t="s">
        <v>511</v>
      </c>
      <c r="D189" s="1" t="s">
        <v>24</v>
      </c>
      <c r="E189" s="1">
        <v>6110</v>
      </c>
      <c r="F189" s="1" t="s">
        <v>490</v>
      </c>
      <c r="G189" s="2" t="s">
        <v>499</v>
      </c>
      <c r="H189" s="1" t="s">
        <v>500</v>
      </c>
      <c r="I189" s="1">
        <v>2012</v>
      </c>
      <c r="J189" s="1">
        <v>2012</v>
      </c>
      <c r="K189" s="1" t="s">
        <v>493</v>
      </c>
      <c r="L189" s="1">
        <v>389.62</v>
      </c>
      <c r="M189" s="1" t="s">
        <v>504</v>
      </c>
      <c r="N189" s="1" t="s">
        <v>505</v>
      </c>
    </row>
    <row r="190" spans="1:14" hidden="1" x14ac:dyDescent="0.35">
      <c r="A190" s="1" t="s">
        <v>487</v>
      </c>
      <c r="B190" s="1" t="s">
        <v>488</v>
      </c>
      <c r="C190" s="2" t="s">
        <v>511</v>
      </c>
      <c r="D190" s="1" t="s">
        <v>24</v>
      </c>
      <c r="E190" s="1">
        <v>6110</v>
      </c>
      <c r="F190" s="1" t="s">
        <v>490</v>
      </c>
      <c r="G190" s="2" t="s">
        <v>499</v>
      </c>
      <c r="H190" s="1" t="s">
        <v>500</v>
      </c>
      <c r="I190" s="1">
        <v>2013</v>
      </c>
      <c r="J190" s="1">
        <v>2013</v>
      </c>
      <c r="K190" s="1" t="s">
        <v>493</v>
      </c>
      <c r="L190" s="1">
        <v>681.64</v>
      </c>
      <c r="M190" s="1" t="s">
        <v>504</v>
      </c>
      <c r="N190" s="1" t="s">
        <v>505</v>
      </c>
    </row>
    <row r="191" spans="1:14" hidden="1" x14ac:dyDescent="0.35">
      <c r="A191" s="1" t="s">
        <v>487</v>
      </c>
      <c r="B191" s="1" t="s">
        <v>488</v>
      </c>
      <c r="C191" s="2" t="s">
        <v>511</v>
      </c>
      <c r="D191" s="1" t="s">
        <v>24</v>
      </c>
      <c r="E191" s="1">
        <v>6110</v>
      </c>
      <c r="F191" s="1" t="s">
        <v>490</v>
      </c>
      <c r="G191" s="2" t="s">
        <v>499</v>
      </c>
      <c r="H191" s="1" t="s">
        <v>500</v>
      </c>
      <c r="I191" s="1">
        <v>2014</v>
      </c>
      <c r="J191" s="1">
        <v>2014</v>
      </c>
      <c r="K191" s="1" t="s">
        <v>493</v>
      </c>
      <c r="L191" s="1">
        <v>483.27</v>
      </c>
      <c r="M191" s="1" t="s">
        <v>504</v>
      </c>
      <c r="N191" s="1" t="s">
        <v>505</v>
      </c>
    </row>
    <row r="192" spans="1:14" hidden="1" x14ac:dyDescent="0.35">
      <c r="A192" s="1" t="s">
        <v>487</v>
      </c>
      <c r="B192" s="1" t="s">
        <v>488</v>
      </c>
      <c r="C192" s="2" t="s">
        <v>511</v>
      </c>
      <c r="D192" s="1" t="s">
        <v>24</v>
      </c>
      <c r="E192" s="1">
        <v>6110</v>
      </c>
      <c r="F192" s="1" t="s">
        <v>490</v>
      </c>
      <c r="G192" s="2" t="s">
        <v>499</v>
      </c>
      <c r="H192" s="1" t="s">
        <v>500</v>
      </c>
      <c r="I192" s="1">
        <v>2015</v>
      </c>
      <c r="J192" s="1">
        <v>2015</v>
      </c>
      <c r="K192" s="1" t="s">
        <v>493</v>
      </c>
      <c r="L192" s="1">
        <v>238.2</v>
      </c>
      <c r="M192" s="1" t="s">
        <v>504</v>
      </c>
      <c r="N192" s="1" t="s">
        <v>505</v>
      </c>
    </row>
    <row r="193" spans="1:14" hidden="1" x14ac:dyDescent="0.35">
      <c r="A193" s="1" t="s">
        <v>487</v>
      </c>
      <c r="B193" s="1" t="s">
        <v>488</v>
      </c>
      <c r="C193" s="2" t="s">
        <v>511</v>
      </c>
      <c r="D193" s="1" t="s">
        <v>24</v>
      </c>
      <c r="E193" s="1">
        <v>6110</v>
      </c>
      <c r="F193" s="1" t="s">
        <v>490</v>
      </c>
      <c r="G193" s="2" t="s">
        <v>499</v>
      </c>
      <c r="H193" s="1" t="s">
        <v>500</v>
      </c>
      <c r="I193" s="1">
        <v>2016</v>
      </c>
      <c r="J193" s="1">
        <v>2016</v>
      </c>
      <c r="K193" s="1" t="s">
        <v>493</v>
      </c>
      <c r="L193" s="1">
        <v>210.41</v>
      </c>
      <c r="M193" s="1" t="s">
        <v>504</v>
      </c>
      <c r="N193" s="1" t="s">
        <v>505</v>
      </c>
    </row>
    <row r="194" spans="1:14" hidden="1" x14ac:dyDescent="0.35">
      <c r="A194" s="1" t="s">
        <v>487</v>
      </c>
      <c r="B194" s="1" t="s">
        <v>488</v>
      </c>
      <c r="C194" s="2" t="s">
        <v>511</v>
      </c>
      <c r="D194" s="1" t="s">
        <v>24</v>
      </c>
      <c r="E194" s="1">
        <v>6110</v>
      </c>
      <c r="F194" s="1" t="s">
        <v>490</v>
      </c>
      <c r="G194" s="2" t="s">
        <v>499</v>
      </c>
      <c r="H194" s="1" t="s">
        <v>500</v>
      </c>
      <c r="I194" s="1">
        <v>2017</v>
      </c>
      <c r="J194" s="1">
        <v>2017</v>
      </c>
      <c r="K194" s="1" t="s">
        <v>493</v>
      </c>
      <c r="L194" s="1">
        <v>197.6</v>
      </c>
      <c r="M194" s="1" t="s">
        <v>504</v>
      </c>
      <c r="N194" s="1" t="s">
        <v>505</v>
      </c>
    </row>
    <row r="195" spans="1:14" hidden="1" x14ac:dyDescent="0.35">
      <c r="A195" s="1" t="s">
        <v>487</v>
      </c>
      <c r="B195" s="1" t="s">
        <v>488</v>
      </c>
      <c r="C195" s="2" t="s">
        <v>511</v>
      </c>
      <c r="D195" s="1" t="s">
        <v>24</v>
      </c>
      <c r="E195" s="1">
        <v>6110</v>
      </c>
      <c r="F195" s="1" t="s">
        <v>490</v>
      </c>
      <c r="G195" s="2" t="s">
        <v>499</v>
      </c>
      <c r="H195" s="1" t="s">
        <v>500</v>
      </c>
      <c r="I195" s="1">
        <v>2018</v>
      </c>
      <c r="J195" s="1">
        <v>2018</v>
      </c>
      <c r="K195" s="1" t="s">
        <v>493</v>
      </c>
      <c r="L195" s="1">
        <v>141.61000000000001</v>
      </c>
      <c r="M195" s="1" t="s">
        <v>504</v>
      </c>
      <c r="N195" s="1" t="s">
        <v>505</v>
      </c>
    </row>
    <row r="196" spans="1:14" hidden="1" x14ac:dyDescent="0.35">
      <c r="A196" s="1" t="s">
        <v>487</v>
      </c>
      <c r="B196" s="1" t="s">
        <v>488</v>
      </c>
      <c r="C196" s="2" t="s">
        <v>511</v>
      </c>
      <c r="D196" s="1" t="s">
        <v>24</v>
      </c>
      <c r="E196" s="1">
        <v>6110</v>
      </c>
      <c r="F196" s="1" t="s">
        <v>490</v>
      </c>
      <c r="G196" s="2" t="s">
        <v>508</v>
      </c>
      <c r="H196" s="1" t="s">
        <v>509</v>
      </c>
      <c r="I196" s="1">
        <v>2001</v>
      </c>
      <c r="J196" s="1">
        <v>2001</v>
      </c>
      <c r="K196" s="1" t="s">
        <v>493</v>
      </c>
      <c r="L196" s="1">
        <v>4.05</v>
      </c>
      <c r="M196" s="1" t="s">
        <v>504</v>
      </c>
      <c r="N196" s="1" t="s">
        <v>505</v>
      </c>
    </row>
    <row r="197" spans="1:14" hidden="1" x14ac:dyDescent="0.35">
      <c r="A197" s="1" t="s">
        <v>487</v>
      </c>
      <c r="B197" s="1" t="s">
        <v>488</v>
      </c>
      <c r="C197" s="2" t="s">
        <v>511</v>
      </c>
      <c r="D197" s="1" t="s">
        <v>24</v>
      </c>
      <c r="E197" s="1">
        <v>6110</v>
      </c>
      <c r="F197" s="1" t="s">
        <v>490</v>
      </c>
      <c r="G197" s="2" t="s">
        <v>508</v>
      </c>
      <c r="H197" s="1" t="s">
        <v>509</v>
      </c>
      <c r="I197" s="1">
        <v>2002</v>
      </c>
      <c r="J197" s="1">
        <v>2002</v>
      </c>
      <c r="K197" s="1" t="s">
        <v>493</v>
      </c>
      <c r="L197" s="1">
        <v>0</v>
      </c>
      <c r="M197" s="1" t="s">
        <v>504</v>
      </c>
      <c r="N197" s="1" t="s">
        <v>505</v>
      </c>
    </row>
    <row r="198" spans="1:14" hidden="1" x14ac:dyDescent="0.35">
      <c r="A198" s="1" t="s">
        <v>487</v>
      </c>
      <c r="B198" s="1" t="s">
        <v>488</v>
      </c>
      <c r="C198" s="2" t="s">
        <v>511</v>
      </c>
      <c r="D198" s="1" t="s">
        <v>24</v>
      </c>
      <c r="E198" s="1">
        <v>6110</v>
      </c>
      <c r="F198" s="1" t="s">
        <v>490</v>
      </c>
      <c r="G198" s="2" t="s">
        <v>508</v>
      </c>
      <c r="H198" s="1" t="s">
        <v>509</v>
      </c>
      <c r="I198" s="1">
        <v>2005</v>
      </c>
      <c r="J198" s="1">
        <v>2005</v>
      </c>
      <c r="K198" s="1" t="s">
        <v>493</v>
      </c>
      <c r="L198" s="1">
        <v>0</v>
      </c>
      <c r="M198" s="1" t="s">
        <v>504</v>
      </c>
      <c r="N198" s="1" t="s">
        <v>505</v>
      </c>
    </row>
    <row r="199" spans="1:14" hidden="1" x14ac:dyDescent="0.35">
      <c r="A199" s="1" t="s">
        <v>487</v>
      </c>
      <c r="B199" s="1" t="s">
        <v>488</v>
      </c>
      <c r="C199" s="2" t="s">
        <v>511</v>
      </c>
      <c r="D199" s="1" t="s">
        <v>24</v>
      </c>
      <c r="E199" s="1">
        <v>6110</v>
      </c>
      <c r="F199" s="1" t="s">
        <v>490</v>
      </c>
      <c r="G199" s="2" t="s">
        <v>508</v>
      </c>
      <c r="H199" s="1" t="s">
        <v>509</v>
      </c>
      <c r="I199" s="1">
        <v>2006</v>
      </c>
      <c r="J199" s="1">
        <v>2006</v>
      </c>
      <c r="K199" s="1" t="s">
        <v>493</v>
      </c>
      <c r="L199" s="1">
        <v>0</v>
      </c>
      <c r="M199" s="1" t="s">
        <v>504</v>
      </c>
      <c r="N199" s="1" t="s">
        <v>505</v>
      </c>
    </row>
    <row r="200" spans="1:14" hidden="1" x14ac:dyDescent="0.35">
      <c r="A200" s="1" t="s">
        <v>487</v>
      </c>
      <c r="B200" s="1" t="s">
        <v>488</v>
      </c>
      <c r="C200" s="2" t="s">
        <v>511</v>
      </c>
      <c r="D200" s="1" t="s">
        <v>24</v>
      </c>
      <c r="E200" s="1">
        <v>6110</v>
      </c>
      <c r="F200" s="1" t="s">
        <v>490</v>
      </c>
      <c r="G200" s="2" t="s">
        <v>508</v>
      </c>
      <c r="H200" s="1" t="s">
        <v>509</v>
      </c>
      <c r="I200" s="1">
        <v>2007</v>
      </c>
      <c r="J200" s="1">
        <v>2007</v>
      </c>
      <c r="K200" s="1" t="s">
        <v>493</v>
      </c>
      <c r="L200" s="1">
        <v>4.7699999999999996</v>
      </c>
      <c r="M200" s="1" t="s">
        <v>504</v>
      </c>
      <c r="N200" s="1" t="s">
        <v>505</v>
      </c>
    </row>
    <row r="201" spans="1:14" hidden="1" x14ac:dyDescent="0.35">
      <c r="A201" s="1" t="s">
        <v>487</v>
      </c>
      <c r="B201" s="1" t="s">
        <v>488</v>
      </c>
      <c r="C201" s="2" t="s">
        <v>511</v>
      </c>
      <c r="D201" s="1" t="s">
        <v>24</v>
      </c>
      <c r="E201" s="1">
        <v>6110</v>
      </c>
      <c r="F201" s="1" t="s">
        <v>490</v>
      </c>
      <c r="G201" s="2" t="s">
        <v>508</v>
      </c>
      <c r="H201" s="1" t="s">
        <v>509</v>
      </c>
      <c r="I201" s="1">
        <v>2008</v>
      </c>
      <c r="J201" s="1">
        <v>2008</v>
      </c>
      <c r="K201" s="1" t="s">
        <v>493</v>
      </c>
      <c r="L201" s="1">
        <v>4.43</v>
      </c>
      <c r="M201" s="1" t="s">
        <v>504</v>
      </c>
      <c r="N201" s="1" t="s">
        <v>505</v>
      </c>
    </row>
    <row r="202" spans="1:14" hidden="1" x14ac:dyDescent="0.35">
      <c r="A202" s="1" t="s">
        <v>487</v>
      </c>
      <c r="B202" s="1" t="s">
        <v>488</v>
      </c>
      <c r="C202" s="2" t="s">
        <v>511</v>
      </c>
      <c r="D202" s="1" t="s">
        <v>24</v>
      </c>
      <c r="E202" s="1">
        <v>6110</v>
      </c>
      <c r="F202" s="1" t="s">
        <v>490</v>
      </c>
      <c r="G202" s="2" t="s">
        <v>508</v>
      </c>
      <c r="H202" s="1" t="s">
        <v>509</v>
      </c>
      <c r="I202" s="1">
        <v>2009</v>
      </c>
      <c r="J202" s="1">
        <v>2009</v>
      </c>
      <c r="K202" s="1" t="s">
        <v>493</v>
      </c>
      <c r="L202" s="1">
        <v>0</v>
      </c>
      <c r="M202" s="1" t="s">
        <v>504</v>
      </c>
      <c r="N202" s="1" t="s">
        <v>505</v>
      </c>
    </row>
    <row r="203" spans="1:14" hidden="1" x14ac:dyDescent="0.35">
      <c r="A203" s="1" t="s">
        <v>487</v>
      </c>
      <c r="B203" s="1" t="s">
        <v>488</v>
      </c>
      <c r="C203" s="2" t="s">
        <v>511</v>
      </c>
      <c r="D203" s="1" t="s">
        <v>24</v>
      </c>
      <c r="E203" s="1">
        <v>6110</v>
      </c>
      <c r="F203" s="1" t="s">
        <v>490</v>
      </c>
      <c r="G203" s="2" t="s">
        <v>508</v>
      </c>
      <c r="H203" s="1" t="s">
        <v>509</v>
      </c>
      <c r="I203" s="1">
        <v>2010</v>
      </c>
      <c r="J203" s="1">
        <v>2010</v>
      </c>
      <c r="K203" s="1" t="s">
        <v>493</v>
      </c>
      <c r="L203" s="1">
        <v>0</v>
      </c>
      <c r="M203" s="1" t="s">
        <v>504</v>
      </c>
      <c r="N203" s="1" t="s">
        <v>505</v>
      </c>
    </row>
    <row r="204" spans="1:14" hidden="1" x14ac:dyDescent="0.35">
      <c r="A204" s="1" t="s">
        <v>487</v>
      </c>
      <c r="B204" s="1" t="s">
        <v>488</v>
      </c>
      <c r="C204" s="2" t="s">
        <v>511</v>
      </c>
      <c r="D204" s="1" t="s">
        <v>24</v>
      </c>
      <c r="E204" s="1">
        <v>6110</v>
      </c>
      <c r="F204" s="1" t="s">
        <v>490</v>
      </c>
      <c r="G204" s="2" t="s">
        <v>508</v>
      </c>
      <c r="H204" s="1" t="s">
        <v>509</v>
      </c>
      <c r="I204" s="1">
        <v>2011</v>
      </c>
      <c r="J204" s="1">
        <v>2011</v>
      </c>
      <c r="K204" s="1" t="s">
        <v>493</v>
      </c>
      <c r="L204" s="1">
        <v>0.15</v>
      </c>
      <c r="M204" s="1" t="s">
        <v>504</v>
      </c>
      <c r="N204" s="1" t="s">
        <v>505</v>
      </c>
    </row>
    <row r="205" spans="1:14" hidden="1" x14ac:dyDescent="0.35">
      <c r="A205" s="1" t="s">
        <v>487</v>
      </c>
      <c r="B205" s="1" t="s">
        <v>488</v>
      </c>
      <c r="C205" s="2" t="s">
        <v>511</v>
      </c>
      <c r="D205" s="1" t="s">
        <v>24</v>
      </c>
      <c r="E205" s="1">
        <v>6110</v>
      </c>
      <c r="F205" s="1" t="s">
        <v>490</v>
      </c>
      <c r="G205" s="2" t="s">
        <v>508</v>
      </c>
      <c r="H205" s="1" t="s">
        <v>509</v>
      </c>
      <c r="I205" s="1">
        <v>2012</v>
      </c>
      <c r="J205" s="1">
        <v>2012</v>
      </c>
      <c r="K205" s="1" t="s">
        <v>493</v>
      </c>
      <c r="L205" s="1">
        <v>0</v>
      </c>
      <c r="M205" s="1" t="s">
        <v>504</v>
      </c>
      <c r="N205" s="1" t="s">
        <v>505</v>
      </c>
    </row>
    <row r="206" spans="1:14" hidden="1" x14ac:dyDescent="0.35">
      <c r="A206" s="1" t="s">
        <v>487</v>
      </c>
      <c r="B206" s="1" t="s">
        <v>488</v>
      </c>
      <c r="C206" s="2" t="s">
        <v>511</v>
      </c>
      <c r="D206" s="1" t="s">
        <v>24</v>
      </c>
      <c r="E206" s="1">
        <v>6110</v>
      </c>
      <c r="F206" s="1" t="s">
        <v>490</v>
      </c>
      <c r="G206" s="2" t="s">
        <v>508</v>
      </c>
      <c r="H206" s="1" t="s">
        <v>509</v>
      </c>
      <c r="I206" s="1">
        <v>2013</v>
      </c>
      <c r="J206" s="1">
        <v>2013</v>
      </c>
      <c r="K206" s="1" t="s">
        <v>493</v>
      </c>
      <c r="L206" s="1">
        <v>0.73</v>
      </c>
      <c r="M206" s="1" t="s">
        <v>504</v>
      </c>
      <c r="N206" s="1" t="s">
        <v>505</v>
      </c>
    </row>
    <row r="207" spans="1:14" hidden="1" x14ac:dyDescent="0.35">
      <c r="A207" s="1" t="s">
        <v>487</v>
      </c>
      <c r="B207" s="1" t="s">
        <v>488</v>
      </c>
      <c r="C207" s="2" t="s">
        <v>511</v>
      </c>
      <c r="D207" s="1" t="s">
        <v>24</v>
      </c>
      <c r="E207" s="1">
        <v>6110</v>
      </c>
      <c r="F207" s="1" t="s">
        <v>490</v>
      </c>
      <c r="G207" s="2" t="s">
        <v>508</v>
      </c>
      <c r="H207" s="1" t="s">
        <v>509</v>
      </c>
      <c r="I207" s="1">
        <v>2014</v>
      </c>
      <c r="J207" s="1">
        <v>2014</v>
      </c>
      <c r="K207" s="1" t="s">
        <v>493</v>
      </c>
      <c r="L207" s="1">
        <v>0</v>
      </c>
      <c r="M207" s="1" t="s">
        <v>504</v>
      </c>
      <c r="N207" s="1" t="s">
        <v>505</v>
      </c>
    </row>
    <row r="208" spans="1:14" hidden="1" x14ac:dyDescent="0.35">
      <c r="A208" s="1" t="s">
        <v>487</v>
      </c>
      <c r="B208" s="1" t="s">
        <v>488</v>
      </c>
      <c r="C208" s="2" t="s">
        <v>511</v>
      </c>
      <c r="D208" s="1" t="s">
        <v>24</v>
      </c>
      <c r="E208" s="1">
        <v>6110</v>
      </c>
      <c r="F208" s="1" t="s">
        <v>490</v>
      </c>
      <c r="G208" s="2" t="s">
        <v>508</v>
      </c>
      <c r="H208" s="1" t="s">
        <v>509</v>
      </c>
      <c r="I208" s="1">
        <v>2015</v>
      </c>
      <c r="J208" s="1">
        <v>2015</v>
      </c>
      <c r="K208" s="1" t="s">
        <v>493</v>
      </c>
      <c r="L208" s="1">
        <v>0</v>
      </c>
      <c r="M208" s="1" t="s">
        <v>504</v>
      </c>
      <c r="N208" s="1" t="s">
        <v>505</v>
      </c>
    </row>
    <row r="209" spans="1:14" hidden="1" x14ac:dyDescent="0.35">
      <c r="A209" s="1" t="s">
        <v>487</v>
      </c>
      <c r="B209" s="1" t="s">
        <v>488</v>
      </c>
      <c r="C209" s="2" t="s">
        <v>511</v>
      </c>
      <c r="D209" s="1" t="s">
        <v>24</v>
      </c>
      <c r="E209" s="1">
        <v>6110</v>
      </c>
      <c r="F209" s="1" t="s">
        <v>490</v>
      </c>
      <c r="G209" s="2" t="s">
        <v>508</v>
      </c>
      <c r="H209" s="1" t="s">
        <v>509</v>
      </c>
      <c r="I209" s="1">
        <v>2016</v>
      </c>
      <c r="J209" s="1">
        <v>2016</v>
      </c>
      <c r="K209" s="1" t="s">
        <v>493</v>
      </c>
      <c r="L209" s="1">
        <v>0</v>
      </c>
      <c r="M209" s="1" t="s">
        <v>504</v>
      </c>
      <c r="N209" s="1" t="s">
        <v>505</v>
      </c>
    </row>
    <row r="210" spans="1:14" hidden="1" x14ac:dyDescent="0.35">
      <c r="A210" s="1" t="s">
        <v>487</v>
      </c>
      <c r="B210" s="1" t="s">
        <v>488</v>
      </c>
      <c r="C210" s="2" t="s">
        <v>511</v>
      </c>
      <c r="D210" s="1" t="s">
        <v>24</v>
      </c>
      <c r="E210" s="1">
        <v>6110</v>
      </c>
      <c r="F210" s="1" t="s">
        <v>490</v>
      </c>
      <c r="G210" s="2" t="s">
        <v>508</v>
      </c>
      <c r="H210" s="1" t="s">
        <v>509</v>
      </c>
      <c r="I210" s="1">
        <v>2017</v>
      </c>
      <c r="J210" s="1">
        <v>2017</v>
      </c>
      <c r="K210" s="1" t="s">
        <v>493</v>
      </c>
      <c r="L210" s="1">
        <v>0</v>
      </c>
      <c r="M210" s="1" t="s">
        <v>504</v>
      </c>
      <c r="N210" s="1" t="s">
        <v>505</v>
      </c>
    </row>
    <row r="211" spans="1:14" hidden="1" x14ac:dyDescent="0.35">
      <c r="A211" s="1" t="s">
        <v>487</v>
      </c>
      <c r="B211" s="1" t="s">
        <v>488</v>
      </c>
      <c r="C211" s="2" t="s">
        <v>511</v>
      </c>
      <c r="D211" s="1" t="s">
        <v>24</v>
      </c>
      <c r="E211" s="1">
        <v>6110</v>
      </c>
      <c r="F211" s="1" t="s">
        <v>490</v>
      </c>
      <c r="G211" s="2" t="s">
        <v>508</v>
      </c>
      <c r="H211" s="1" t="s">
        <v>509</v>
      </c>
      <c r="I211" s="1">
        <v>2018</v>
      </c>
      <c r="J211" s="1">
        <v>2018</v>
      </c>
      <c r="K211" s="1" t="s">
        <v>493</v>
      </c>
      <c r="L211" s="1">
        <v>5.33</v>
      </c>
      <c r="M211" s="1" t="s">
        <v>504</v>
      </c>
      <c r="N211" s="1" t="s">
        <v>505</v>
      </c>
    </row>
    <row r="212" spans="1:14" hidden="1" x14ac:dyDescent="0.35">
      <c r="A212" s="1" t="s">
        <v>487</v>
      </c>
      <c r="B212" s="1" t="s">
        <v>488</v>
      </c>
      <c r="C212" s="2" t="s">
        <v>511</v>
      </c>
      <c r="D212" s="1" t="s">
        <v>24</v>
      </c>
      <c r="E212" s="1">
        <v>6110</v>
      </c>
      <c r="F212" s="1" t="s">
        <v>490</v>
      </c>
      <c r="G212" s="2" t="s">
        <v>501</v>
      </c>
      <c r="H212" s="1" t="s">
        <v>502</v>
      </c>
      <c r="I212" s="1">
        <v>2001</v>
      </c>
      <c r="J212" s="1">
        <v>2001</v>
      </c>
      <c r="K212" s="1" t="s">
        <v>493</v>
      </c>
      <c r="L212" s="1">
        <v>20.37</v>
      </c>
      <c r="M212" s="1" t="s">
        <v>504</v>
      </c>
      <c r="N212" s="1" t="s">
        <v>505</v>
      </c>
    </row>
    <row r="213" spans="1:14" hidden="1" x14ac:dyDescent="0.35">
      <c r="A213" s="1" t="s">
        <v>487</v>
      </c>
      <c r="B213" s="1" t="s">
        <v>488</v>
      </c>
      <c r="C213" s="2" t="s">
        <v>511</v>
      </c>
      <c r="D213" s="1" t="s">
        <v>24</v>
      </c>
      <c r="E213" s="1">
        <v>6110</v>
      </c>
      <c r="F213" s="1" t="s">
        <v>490</v>
      </c>
      <c r="G213" s="2" t="s">
        <v>501</v>
      </c>
      <c r="H213" s="1" t="s">
        <v>502</v>
      </c>
      <c r="I213" s="1">
        <v>2002</v>
      </c>
      <c r="J213" s="1">
        <v>2002</v>
      </c>
      <c r="K213" s="1" t="s">
        <v>493</v>
      </c>
      <c r="L213" s="1">
        <v>14.56</v>
      </c>
      <c r="M213" s="1" t="s">
        <v>504</v>
      </c>
      <c r="N213" s="1" t="s">
        <v>505</v>
      </c>
    </row>
    <row r="214" spans="1:14" hidden="1" x14ac:dyDescent="0.35">
      <c r="A214" s="1" t="s">
        <v>487</v>
      </c>
      <c r="B214" s="1" t="s">
        <v>488</v>
      </c>
      <c r="C214" s="2" t="s">
        <v>511</v>
      </c>
      <c r="D214" s="1" t="s">
        <v>24</v>
      </c>
      <c r="E214" s="1">
        <v>6110</v>
      </c>
      <c r="F214" s="1" t="s">
        <v>490</v>
      </c>
      <c r="G214" s="2" t="s">
        <v>501</v>
      </c>
      <c r="H214" s="1" t="s">
        <v>502</v>
      </c>
      <c r="I214" s="1">
        <v>2003</v>
      </c>
      <c r="J214" s="1">
        <v>2003</v>
      </c>
      <c r="K214" s="1" t="s">
        <v>493</v>
      </c>
      <c r="L214" s="1">
        <v>16.88</v>
      </c>
      <c r="M214" s="1" t="s">
        <v>504</v>
      </c>
      <c r="N214" s="1" t="s">
        <v>505</v>
      </c>
    </row>
    <row r="215" spans="1:14" hidden="1" x14ac:dyDescent="0.35">
      <c r="A215" s="1" t="s">
        <v>487</v>
      </c>
      <c r="B215" s="1" t="s">
        <v>488</v>
      </c>
      <c r="C215" s="2" t="s">
        <v>511</v>
      </c>
      <c r="D215" s="1" t="s">
        <v>24</v>
      </c>
      <c r="E215" s="1">
        <v>6110</v>
      </c>
      <c r="F215" s="1" t="s">
        <v>490</v>
      </c>
      <c r="G215" s="2" t="s">
        <v>501</v>
      </c>
      <c r="H215" s="1" t="s">
        <v>502</v>
      </c>
      <c r="I215" s="1">
        <v>2004</v>
      </c>
      <c r="J215" s="1">
        <v>2004</v>
      </c>
      <c r="K215" s="1" t="s">
        <v>493</v>
      </c>
      <c r="L215" s="1">
        <v>45.35</v>
      </c>
      <c r="M215" s="1" t="s">
        <v>504</v>
      </c>
      <c r="N215" s="1" t="s">
        <v>505</v>
      </c>
    </row>
    <row r="216" spans="1:14" hidden="1" x14ac:dyDescent="0.35">
      <c r="A216" s="1" t="s">
        <v>487</v>
      </c>
      <c r="B216" s="1" t="s">
        <v>488</v>
      </c>
      <c r="C216" s="2" t="s">
        <v>511</v>
      </c>
      <c r="D216" s="1" t="s">
        <v>24</v>
      </c>
      <c r="E216" s="1">
        <v>6110</v>
      </c>
      <c r="F216" s="1" t="s">
        <v>490</v>
      </c>
      <c r="G216" s="2" t="s">
        <v>501</v>
      </c>
      <c r="H216" s="1" t="s">
        <v>502</v>
      </c>
      <c r="I216" s="1">
        <v>2005</v>
      </c>
      <c r="J216" s="1">
        <v>2005</v>
      </c>
      <c r="K216" s="1" t="s">
        <v>493</v>
      </c>
      <c r="L216" s="1">
        <v>113.45</v>
      </c>
      <c r="M216" s="1" t="s">
        <v>504</v>
      </c>
      <c r="N216" s="1" t="s">
        <v>505</v>
      </c>
    </row>
    <row r="217" spans="1:14" hidden="1" x14ac:dyDescent="0.35">
      <c r="A217" s="1" t="s">
        <v>487</v>
      </c>
      <c r="B217" s="1" t="s">
        <v>488</v>
      </c>
      <c r="C217" s="2" t="s">
        <v>511</v>
      </c>
      <c r="D217" s="1" t="s">
        <v>24</v>
      </c>
      <c r="E217" s="1">
        <v>6110</v>
      </c>
      <c r="F217" s="1" t="s">
        <v>490</v>
      </c>
      <c r="G217" s="2" t="s">
        <v>501</v>
      </c>
      <c r="H217" s="1" t="s">
        <v>502</v>
      </c>
      <c r="I217" s="1">
        <v>2006</v>
      </c>
      <c r="J217" s="1">
        <v>2006</v>
      </c>
      <c r="K217" s="1" t="s">
        <v>493</v>
      </c>
      <c r="L217" s="1">
        <v>124.32</v>
      </c>
      <c r="M217" s="1" t="s">
        <v>504</v>
      </c>
      <c r="N217" s="1" t="s">
        <v>505</v>
      </c>
    </row>
    <row r="218" spans="1:14" hidden="1" x14ac:dyDescent="0.35">
      <c r="A218" s="1" t="s">
        <v>487</v>
      </c>
      <c r="B218" s="1" t="s">
        <v>488</v>
      </c>
      <c r="C218" s="2" t="s">
        <v>511</v>
      </c>
      <c r="D218" s="1" t="s">
        <v>24</v>
      </c>
      <c r="E218" s="1">
        <v>6110</v>
      </c>
      <c r="F218" s="1" t="s">
        <v>490</v>
      </c>
      <c r="G218" s="2" t="s">
        <v>501</v>
      </c>
      <c r="H218" s="1" t="s">
        <v>502</v>
      </c>
      <c r="I218" s="1">
        <v>2007</v>
      </c>
      <c r="J218" s="1">
        <v>2007</v>
      </c>
      <c r="K218" s="1" t="s">
        <v>493</v>
      </c>
      <c r="L218" s="1">
        <v>167.72</v>
      </c>
      <c r="M218" s="1" t="s">
        <v>504</v>
      </c>
      <c r="N218" s="1" t="s">
        <v>505</v>
      </c>
    </row>
    <row r="219" spans="1:14" hidden="1" x14ac:dyDescent="0.35">
      <c r="A219" s="1" t="s">
        <v>487</v>
      </c>
      <c r="B219" s="1" t="s">
        <v>488</v>
      </c>
      <c r="C219" s="2" t="s">
        <v>511</v>
      </c>
      <c r="D219" s="1" t="s">
        <v>24</v>
      </c>
      <c r="E219" s="1">
        <v>6110</v>
      </c>
      <c r="F219" s="1" t="s">
        <v>490</v>
      </c>
      <c r="G219" s="2" t="s">
        <v>501</v>
      </c>
      <c r="H219" s="1" t="s">
        <v>502</v>
      </c>
      <c r="I219" s="1">
        <v>2008</v>
      </c>
      <c r="J219" s="1">
        <v>2008</v>
      </c>
      <c r="K219" s="1" t="s">
        <v>493</v>
      </c>
      <c r="L219" s="1">
        <v>256.93</v>
      </c>
      <c r="M219" s="1" t="s">
        <v>504</v>
      </c>
      <c r="N219" s="1" t="s">
        <v>505</v>
      </c>
    </row>
    <row r="220" spans="1:14" hidden="1" x14ac:dyDescent="0.35">
      <c r="A220" s="1" t="s">
        <v>487</v>
      </c>
      <c r="B220" s="1" t="s">
        <v>488</v>
      </c>
      <c r="C220" s="2" t="s">
        <v>511</v>
      </c>
      <c r="D220" s="1" t="s">
        <v>24</v>
      </c>
      <c r="E220" s="1">
        <v>6110</v>
      </c>
      <c r="F220" s="1" t="s">
        <v>490</v>
      </c>
      <c r="G220" s="2" t="s">
        <v>501</v>
      </c>
      <c r="H220" s="1" t="s">
        <v>502</v>
      </c>
      <c r="I220" s="1">
        <v>2009</v>
      </c>
      <c r="J220" s="1">
        <v>2009</v>
      </c>
      <c r="K220" s="1" t="s">
        <v>493</v>
      </c>
      <c r="L220" s="1">
        <v>270.72000000000003</v>
      </c>
      <c r="M220" s="1" t="s">
        <v>504</v>
      </c>
      <c r="N220" s="1" t="s">
        <v>505</v>
      </c>
    </row>
    <row r="221" spans="1:14" hidden="1" x14ac:dyDescent="0.35">
      <c r="A221" s="1" t="s">
        <v>487</v>
      </c>
      <c r="B221" s="1" t="s">
        <v>488</v>
      </c>
      <c r="C221" s="2" t="s">
        <v>511</v>
      </c>
      <c r="D221" s="1" t="s">
        <v>24</v>
      </c>
      <c r="E221" s="1">
        <v>6110</v>
      </c>
      <c r="F221" s="1" t="s">
        <v>490</v>
      </c>
      <c r="G221" s="2" t="s">
        <v>501</v>
      </c>
      <c r="H221" s="1" t="s">
        <v>502</v>
      </c>
      <c r="I221" s="1">
        <v>2010</v>
      </c>
      <c r="J221" s="1">
        <v>2010</v>
      </c>
      <c r="K221" s="1" t="s">
        <v>493</v>
      </c>
      <c r="L221" s="1">
        <v>299.42</v>
      </c>
      <c r="M221" s="1" t="s">
        <v>504</v>
      </c>
      <c r="N221" s="1" t="s">
        <v>505</v>
      </c>
    </row>
    <row r="222" spans="1:14" hidden="1" x14ac:dyDescent="0.35">
      <c r="A222" s="1" t="s">
        <v>487</v>
      </c>
      <c r="B222" s="1" t="s">
        <v>488</v>
      </c>
      <c r="C222" s="2" t="s">
        <v>511</v>
      </c>
      <c r="D222" s="1" t="s">
        <v>24</v>
      </c>
      <c r="E222" s="1">
        <v>6110</v>
      </c>
      <c r="F222" s="1" t="s">
        <v>490</v>
      </c>
      <c r="G222" s="2" t="s">
        <v>501</v>
      </c>
      <c r="H222" s="1" t="s">
        <v>502</v>
      </c>
      <c r="I222" s="1">
        <v>2011</v>
      </c>
      <c r="J222" s="1">
        <v>2011</v>
      </c>
      <c r="K222" s="1" t="s">
        <v>493</v>
      </c>
      <c r="L222" s="1">
        <v>60.44</v>
      </c>
      <c r="M222" s="1" t="s">
        <v>504</v>
      </c>
      <c r="N222" s="1" t="s">
        <v>505</v>
      </c>
    </row>
    <row r="223" spans="1:14" hidden="1" x14ac:dyDescent="0.35">
      <c r="A223" s="1" t="s">
        <v>487</v>
      </c>
      <c r="B223" s="1" t="s">
        <v>488</v>
      </c>
      <c r="C223" s="2" t="s">
        <v>511</v>
      </c>
      <c r="D223" s="1" t="s">
        <v>24</v>
      </c>
      <c r="E223" s="1">
        <v>6110</v>
      </c>
      <c r="F223" s="1" t="s">
        <v>490</v>
      </c>
      <c r="G223" s="2" t="s">
        <v>501</v>
      </c>
      <c r="H223" s="1" t="s">
        <v>502</v>
      </c>
      <c r="I223" s="1">
        <v>2012</v>
      </c>
      <c r="J223" s="1">
        <v>2012</v>
      </c>
      <c r="K223" s="1" t="s">
        <v>493</v>
      </c>
      <c r="L223" s="1">
        <v>41.15</v>
      </c>
      <c r="M223" s="1" t="s">
        <v>504</v>
      </c>
      <c r="N223" s="1" t="s">
        <v>505</v>
      </c>
    </row>
    <row r="224" spans="1:14" hidden="1" x14ac:dyDescent="0.35">
      <c r="A224" s="1" t="s">
        <v>487</v>
      </c>
      <c r="B224" s="1" t="s">
        <v>488</v>
      </c>
      <c r="C224" s="2" t="s">
        <v>511</v>
      </c>
      <c r="D224" s="1" t="s">
        <v>24</v>
      </c>
      <c r="E224" s="1">
        <v>6110</v>
      </c>
      <c r="F224" s="1" t="s">
        <v>490</v>
      </c>
      <c r="G224" s="2" t="s">
        <v>501</v>
      </c>
      <c r="H224" s="1" t="s">
        <v>502</v>
      </c>
      <c r="I224" s="1">
        <v>2013</v>
      </c>
      <c r="J224" s="1">
        <v>2013</v>
      </c>
      <c r="K224" s="1" t="s">
        <v>493</v>
      </c>
      <c r="L224" s="1">
        <v>71.81</v>
      </c>
      <c r="M224" s="1" t="s">
        <v>504</v>
      </c>
      <c r="N224" s="1" t="s">
        <v>505</v>
      </c>
    </row>
    <row r="225" spans="1:14" hidden="1" x14ac:dyDescent="0.35">
      <c r="A225" s="1" t="s">
        <v>487</v>
      </c>
      <c r="B225" s="1" t="s">
        <v>488</v>
      </c>
      <c r="C225" s="2" t="s">
        <v>511</v>
      </c>
      <c r="D225" s="1" t="s">
        <v>24</v>
      </c>
      <c r="E225" s="1">
        <v>6110</v>
      </c>
      <c r="F225" s="1" t="s">
        <v>490</v>
      </c>
      <c r="G225" s="2" t="s">
        <v>501</v>
      </c>
      <c r="H225" s="1" t="s">
        <v>502</v>
      </c>
      <c r="I225" s="1">
        <v>2014</v>
      </c>
      <c r="J225" s="1">
        <v>2014</v>
      </c>
      <c r="K225" s="1" t="s">
        <v>493</v>
      </c>
      <c r="L225" s="1">
        <v>62.82</v>
      </c>
      <c r="M225" s="1" t="s">
        <v>504</v>
      </c>
      <c r="N225" s="1" t="s">
        <v>505</v>
      </c>
    </row>
    <row r="226" spans="1:14" hidden="1" x14ac:dyDescent="0.35">
      <c r="A226" s="1" t="s">
        <v>487</v>
      </c>
      <c r="B226" s="1" t="s">
        <v>488</v>
      </c>
      <c r="C226" s="2" t="s">
        <v>511</v>
      </c>
      <c r="D226" s="1" t="s">
        <v>24</v>
      </c>
      <c r="E226" s="1">
        <v>6110</v>
      </c>
      <c r="F226" s="1" t="s">
        <v>490</v>
      </c>
      <c r="G226" s="2" t="s">
        <v>501</v>
      </c>
      <c r="H226" s="1" t="s">
        <v>502</v>
      </c>
      <c r="I226" s="1">
        <v>2015</v>
      </c>
      <c r="J226" s="1">
        <v>2015</v>
      </c>
      <c r="K226" s="1" t="s">
        <v>493</v>
      </c>
      <c r="L226" s="1">
        <v>71.81</v>
      </c>
      <c r="M226" s="1" t="s">
        <v>504</v>
      </c>
      <c r="N226" s="1" t="s">
        <v>505</v>
      </c>
    </row>
    <row r="227" spans="1:14" hidden="1" x14ac:dyDescent="0.35">
      <c r="A227" s="1" t="s">
        <v>487</v>
      </c>
      <c r="B227" s="1" t="s">
        <v>488</v>
      </c>
      <c r="C227" s="2" t="s">
        <v>511</v>
      </c>
      <c r="D227" s="1" t="s">
        <v>24</v>
      </c>
      <c r="E227" s="1">
        <v>6110</v>
      </c>
      <c r="F227" s="1" t="s">
        <v>490</v>
      </c>
      <c r="G227" s="2" t="s">
        <v>501</v>
      </c>
      <c r="H227" s="1" t="s">
        <v>502</v>
      </c>
      <c r="I227" s="1">
        <v>2016</v>
      </c>
      <c r="J227" s="1">
        <v>2016</v>
      </c>
      <c r="K227" s="1" t="s">
        <v>493</v>
      </c>
      <c r="L227" s="1">
        <v>6.94</v>
      </c>
      <c r="M227" s="1" t="s">
        <v>504</v>
      </c>
      <c r="N227" s="1" t="s">
        <v>505</v>
      </c>
    </row>
    <row r="228" spans="1:14" hidden="1" x14ac:dyDescent="0.35">
      <c r="A228" s="1" t="s">
        <v>487</v>
      </c>
      <c r="B228" s="1" t="s">
        <v>488</v>
      </c>
      <c r="C228" s="2" t="s">
        <v>511</v>
      </c>
      <c r="D228" s="1" t="s">
        <v>24</v>
      </c>
      <c r="E228" s="1">
        <v>6110</v>
      </c>
      <c r="F228" s="1" t="s">
        <v>490</v>
      </c>
      <c r="G228" s="2" t="s">
        <v>501</v>
      </c>
      <c r="H228" s="1" t="s">
        <v>502</v>
      </c>
      <c r="I228" s="1">
        <v>2017</v>
      </c>
      <c r="J228" s="1">
        <v>2017</v>
      </c>
      <c r="K228" s="1" t="s">
        <v>493</v>
      </c>
      <c r="L228" s="1">
        <v>147.61000000000001</v>
      </c>
      <c r="M228" s="1" t="s">
        <v>504</v>
      </c>
      <c r="N228" s="1" t="s">
        <v>505</v>
      </c>
    </row>
    <row r="229" spans="1:14" hidden="1" x14ac:dyDescent="0.35">
      <c r="A229" s="1" t="s">
        <v>487</v>
      </c>
      <c r="B229" s="1" t="s">
        <v>488</v>
      </c>
      <c r="C229" s="2" t="s">
        <v>511</v>
      </c>
      <c r="D229" s="1" t="s">
        <v>24</v>
      </c>
      <c r="E229" s="1">
        <v>6110</v>
      </c>
      <c r="F229" s="1" t="s">
        <v>490</v>
      </c>
      <c r="G229" s="2" t="s">
        <v>501</v>
      </c>
      <c r="H229" s="1" t="s">
        <v>502</v>
      </c>
      <c r="I229" s="1">
        <v>2018</v>
      </c>
      <c r="J229" s="1">
        <v>2018</v>
      </c>
      <c r="K229" s="1" t="s">
        <v>493</v>
      </c>
      <c r="L229" s="1">
        <v>9.07</v>
      </c>
      <c r="M229" s="1" t="s">
        <v>504</v>
      </c>
      <c r="N229" s="1" t="s">
        <v>505</v>
      </c>
    </row>
    <row r="230" spans="1:14" hidden="1" x14ac:dyDescent="0.35">
      <c r="A230" s="1" t="s">
        <v>487</v>
      </c>
      <c r="B230" s="1" t="s">
        <v>488</v>
      </c>
      <c r="C230" s="2" t="s">
        <v>512</v>
      </c>
      <c r="D230" s="1" t="s">
        <v>513</v>
      </c>
      <c r="E230" s="1">
        <v>6110</v>
      </c>
      <c r="F230" s="1" t="s">
        <v>490</v>
      </c>
      <c r="G230" s="2" t="s">
        <v>491</v>
      </c>
      <c r="H230" s="1" t="s">
        <v>492</v>
      </c>
      <c r="I230" s="1">
        <v>2014</v>
      </c>
      <c r="J230" s="1">
        <v>2014</v>
      </c>
      <c r="K230" s="1" t="s">
        <v>493</v>
      </c>
      <c r="L230" s="1">
        <v>3.8</v>
      </c>
      <c r="M230" s="1" t="s">
        <v>504</v>
      </c>
      <c r="N230" s="1" t="s">
        <v>505</v>
      </c>
    </row>
    <row r="231" spans="1:14" hidden="1" x14ac:dyDescent="0.35">
      <c r="A231" s="1" t="s">
        <v>487</v>
      </c>
      <c r="B231" s="1" t="s">
        <v>488</v>
      </c>
      <c r="C231" s="2" t="s">
        <v>512</v>
      </c>
      <c r="D231" s="1" t="s">
        <v>513</v>
      </c>
      <c r="E231" s="1">
        <v>6110</v>
      </c>
      <c r="F231" s="1" t="s">
        <v>490</v>
      </c>
      <c r="G231" s="2" t="s">
        <v>491</v>
      </c>
      <c r="H231" s="1" t="s">
        <v>492</v>
      </c>
      <c r="I231" s="1">
        <v>2015</v>
      </c>
      <c r="J231" s="1">
        <v>2015</v>
      </c>
      <c r="K231" s="1" t="s">
        <v>493</v>
      </c>
      <c r="L231" s="1">
        <v>3.16</v>
      </c>
      <c r="M231" s="1" t="s">
        <v>504</v>
      </c>
      <c r="N231" s="1" t="s">
        <v>505</v>
      </c>
    </row>
    <row r="232" spans="1:14" hidden="1" x14ac:dyDescent="0.35">
      <c r="A232" s="1" t="s">
        <v>487</v>
      </c>
      <c r="B232" s="1" t="s">
        <v>488</v>
      </c>
      <c r="C232" s="2" t="s">
        <v>512</v>
      </c>
      <c r="D232" s="1" t="s">
        <v>513</v>
      </c>
      <c r="E232" s="1">
        <v>6110</v>
      </c>
      <c r="F232" s="1" t="s">
        <v>490</v>
      </c>
      <c r="G232" s="2" t="s">
        <v>491</v>
      </c>
      <c r="H232" s="1" t="s">
        <v>492</v>
      </c>
      <c r="I232" s="1">
        <v>2016</v>
      </c>
      <c r="J232" s="1">
        <v>2016</v>
      </c>
      <c r="K232" s="1" t="s">
        <v>493</v>
      </c>
      <c r="L232" s="1">
        <v>6.91</v>
      </c>
      <c r="M232" s="1" t="s">
        <v>504</v>
      </c>
      <c r="N232" s="1" t="s">
        <v>505</v>
      </c>
    </row>
    <row r="233" spans="1:14" hidden="1" x14ac:dyDescent="0.35">
      <c r="A233" s="1" t="s">
        <v>487</v>
      </c>
      <c r="B233" s="1" t="s">
        <v>488</v>
      </c>
      <c r="C233" s="2" t="s">
        <v>512</v>
      </c>
      <c r="D233" s="1" t="s">
        <v>513</v>
      </c>
      <c r="E233" s="1">
        <v>6110</v>
      </c>
      <c r="F233" s="1" t="s">
        <v>490</v>
      </c>
      <c r="G233" s="2" t="s">
        <v>491</v>
      </c>
      <c r="H233" s="1" t="s">
        <v>492</v>
      </c>
      <c r="I233" s="1">
        <v>2017</v>
      </c>
      <c r="J233" s="1">
        <v>2017</v>
      </c>
      <c r="K233" s="1" t="s">
        <v>493</v>
      </c>
      <c r="L233" s="1">
        <v>4.93</v>
      </c>
      <c r="M233" s="1" t="s">
        <v>504</v>
      </c>
      <c r="N233" s="1" t="s">
        <v>505</v>
      </c>
    </row>
    <row r="234" spans="1:14" hidden="1" x14ac:dyDescent="0.35">
      <c r="A234" s="1" t="s">
        <v>487</v>
      </c>
      <c r="B234" s="1" t="s">
        <v>488</v>
      </c>
      <c r="C234" s="2" t="s">
        <v>512</v>
      </c>
      <c r="D234" s="1" t="s">
        <v>513</v>
      </c>
      <c r="E234" s="1">
        <v>6110</v>
      </c>
      <c r="F234" s="1" t="s">
        <v>490</v>
      </c>
      <c r="G234" s="2" t="s">
        <v>491</v>
      </c>
      <c r="H234" s="1" t="s">
        <v>492</v>
      </c>
      <c r="I234" s="1">
        <v>2018</v>
      </c>
      <c r="J234" s="1">
        <v>2018</v>
      </c>
      <c r="K234" s="1" t="s">
        <v>493</v>
      </c>
      <c r="L234" s="1">
        <v>4.3499999999999996</v>
      </c>
      <c r="M234" s="1" t="s">
        <v>504</v>
      </c>
      <c r="N234" s="1" t="s">
        <v>505</v>
      </c>
    </row>
    <row r="235" spans="1:14" hidden="1" x14ac:dyDescent="0.35">
      <c r="A235" s="1" t="s">
        <v>487</v>
      </c>
      <c r="B235" s="1" t="s">
        <v>488</v>
      </c>
      <c r="C235" s="2" t="s">
        <v>512</v>
      </c>
      <c r="D235" s="1" t="s">
        <v>513</v>
      </c>
      <c r="E235" s="1">
        <v>6110</v>
      </c>
      <c r="F235" s="1" t="s">
        <v>490</v>
      </c>
      <c r="G235" s="2" t="s">
        <v>506</v>
      </c>
      <c r="H235" s="1" t="s">
        <v>507</v>
      </c>
      <c r="I235" s="1">
        <v>2014</v>
      </c>
      <c r="J235" s="1">
        <v>2014</v>
      </c>
      <c r="K235" s="1" t="s">
        <v>493</v>
      </c>
      <c r="L235" s="1">
        <v>0</v>
      </c>
      <c r="M235" s="1" t="s">
        <v>504</v>
      </c>
      <c r="N235" s="1" t="s">
        <v>505</v>
      </c>
    </row>
    <row r="236" spans="1:14" hidden="1" x14ac:dyDescent="0.35">
      <c r="A236" s="1" t="s">
        <v>487</v>
      </c>
      <c r="B236" s="1" t="s">
        <v>488</v>
      </c>
      <c r="C236" s="2" t="s">
        <v>512</v>
      </c>
      <c r="D236" s="1" t="s">
        <v>513</v>
      </c>
      <c r="E236" s="1">
        <v>6110</v>
      </c>
      <c r="F236" s="1" t="s">
        <v>490</v>
      </c>
      <c r="G236" s="2" t="s">
        <v>506</v>
      </c>
      <c r="H236" s="1" t="s">
        <v>507</v>
      </c>
      <c r="I236" s="1">
        <v>2015</v>
      </c>
      <c r="J236" s="1">
        <v>2015</v>
      </c>
      <c r="K236" s="1" t="s">
        <v>493</v>
      </c>
      <c r="L236" s="1">
        <v>0</v>
      </c>
      <c r="M236" s="1" t="s">
        <v>504</v>
      </c>
      <c r="N236" s="1" t="s">
        <v>505</v>
      </c>
    </row>
    <row r="237" spans="1:14" hidden="1" x14ac:dyDescent="0.35">
      <c r="A237" s="1" t="s">
        <v>487</v>
      </c>
      <c r="B237" s="1" t="s">
        <v>488</v>
      </c>
      <c r="C237" s="2" t="s">
        <v>512</v>
      </c>
      <c r="D237" s="1" t="s">
        <v>513</v>
      </c>
      <c r="E237" s="1">
        <v>6110</v>
      </c>
      <c r="F237" s="1" t="s">
        <v>490</v>
      </c>
      <c r="G237" s="2" t="s">
        <v>506</v>
      </c>
      <c r="H237" s="1" t="s">
        <v>507</v>
      </c>
      <c r="I237" s="1">
        <v>2016</v>
      </c>
      <c r="J237" s="1">
        <v>2016</v>
      </c>
      <c r="K237" s="1" t="s">
        <v>493</v>
      </c>
      <c r="L237" s="1">
        <v>0</v>
      </c>
      <c r="M237" s="1" t="s">
        <v>504</v>
      </c>
      <c r="N237" s="1" t="s">
        <v>505</v>
      </c>
    </row>
    <row r="238" spans="1:14" hidden="1" x14ac:dyDescent="0.35">
      <c r="A238" s="1" t="s">
        <v>487</v>
      </c>
      <c r="B238" s="1" t="s">
        <v>488</v>
      </c>
      <c r="C238" s="2" t="s">
        <v>512</v>
      </c>
      <c r="D238" s="1" t="s">
        <v>513</v>
      </c>
      <c r="E238" s="1">
        <v>6110</v>
      </c>
      <c r="F238" s="1" t="s">
        <v>490</v>
      </c>
      <c r="G238" s="2" t="s">
        <v>506</v>
      </c>
      <c r="H238" s="1" t="s">
        <v>507</v>
      </c>
      <c r="I238" s="1">
        <v>2017</v>
      </c>
      <c r="J238" s="1">
        <v>2017</v>
      </c>
      <c r="K238" s="1" t="s">
        <v>493</v>
      </c>
      <c r="L238" s="1">
        <v>0</v>
      </c>
      <c r="M238" s="1" t="s">
        <v>504</v>
      </c>
      <c r="N238" s="1" t="s">
        <v>505</v>
      </c>
    </row>
    <row r="239" spans="1:14" hidden="1" x14ac:dyDescent="0.35">
      <c r="A239" s="1" t="s">
        <v>487</v>
      </c>
      <c r="B239" s="1" t="s">
        <v>488</v>
      </c>
      <c r="C239" s="2" t="s">
        <v>512</v>
      </c>
      <c r="D239" s="1" t="s">
        <v>513</v>
      </c>
      <c r="E239" s="1">
        <v>6110</v>
      </c>
      <c r="F239" s="1" t="s">
        <v>490</v>
      </c>
      <c r="G239" s="2" t="s">
        <v>506</v>
      </c>
      <c r="H239" s="1" t="s">
        <v>507</v>
      </c>
      <c r="I239" s="1">
        <v>2018</v>
      </c>
      <c r="J239" s="1">
        <v>2018</v>
      </c>
      <c r="K239" s="1" t="s">
        <v>493</v>
      </c>
      <c r="L239" s="1">
        <v>0</v>
      </c>
      <c r="M239" s="1" t="s">
        <v>504</v>
      </c>
      <c r="N239" s="1" t="s">
        <v>505</v>
      </c>
    </row>
    <row r="240" spans="1:14" hidden="1" x14ac:dyDescent="0.35">
      <c r="A240" s="1" t="s">
        <v>487</v>
      </c>
      <c r="B240" s="1" t="s">
        <v>488</v>
      </c>
      <c r="C240" s="2" t="s">
        <v>512</v>
      </c>
      <c r="D240" s="1" t="s">
        <v>513</v>
      </c>
      <c r="E240" s="1">
        <v>6110</v>
      </c>
      <c r="F240" s="1" t="s">
        <v>490</v>
      </c>
      <c r="G240" s="2" t="s">
        <v>497</v>
      </c>
      <c r="H240" s="1" t="s">
        <v>498</v>
      </c>
      <c r="I240" s="1">
        <v>2014</v>
      </c>
      <c r="J240" s="1">
        <v>2014</v>
      </c>
      <c r="K240" s="1" t="s">
        <v>493</v>
      </c>
      <c r="L240" s="1">
        <v>17.25</v>
      </c>
      <c r="M240" s="1" t="s">
        <v>504</v>
      </c>
      <c r="N240" s="1" t="s">
        <v>505</v>
      </c>
    </row>
    <row r="241" spans="1:14" hidden="1" x14ac:dyDescent="0.35">
      <c r="A241" s="1" t="s">
        <v>487</v>
      </c>
      <c r="B241" s="1" t="s">
        <v>488</v>
      </c>
      <c r="C241" s="2" t="s">
        <v>512</v>
      </c>
      <c r="D241" s="1" t="s">
        <v>513</v>
      </c>
      <c r="E241" s="1">
        <v>6110</v>
      </c>
      <c r="F241" s="1" t="s">
        <v>490</v>
      </c>
      <c r="G241" s="2" t="s">
        <v>497</v>
      </c>
      <c r="H241" s="1" t="s">
        <v>498</v>
      </c>
      <c r="I241" s="1">
        <v>2015</v>
      </c>
      <c r="J241" s="1">
        <v>2015</v>
      </c>
      <c r="K241" s="1" t="s">
        <v>493</v>
      </c>
      <c r="L241" s="1">
        <v>13.17</v>
      </c>
      <c r="M241" s="1" t="s">
        <v>504</v>
      </c>
      <c r="N241" s="1" t="s">
        <v>505</v>
      </c>
    </row>
    <row r="242" spans="1:14" hidden="1" x14ac:dyDescent="0.35">
      <c r="A242" s="1" t="s">
        <v>487</v>
      </c>
      <c r="B242" s="1" t="s">
        <v>488</v>
      </c>
      <c r="C242" s="2" t="s">
        <v>512</v>
      </c>
      <c r="D242" s="1" t="s">
        <v>513</v>
      </c>
      <c r="E242" s="1">
        <v>6110</v>
      </c>
      <c r="F242" s="1" t="s">
        <v>490</v>
      </c>
      <c r="G242" s="2" t="s">
        <v>497</v>
      </c>
      <c r="H242" s="1" t="s">
        <v>498</v>
      </c>
      <c r="I242" s="1">
        <v>2016</v>
      </c>
      <c r="J242" s="1">
        <v>2016</v>
      </c>
      <c r="K242" s="1" t="s">
        <v>493</v>
      </c>
      <c r="L242" s="1">
        <v>7.94</v>
      </c>
      <c r="M242" s="1" t="s">
        <v>504</v>
      </c>
      <c r="N242" s="1" t="s">
        <v>505</v>
      </c>
    </row>
    <row r="243" spans="1:14" hidden="1" x14ac:dyDescent="0.35">
      <c r="A243" s="1" t="s">
        <v>487</v>
      </c>
      <c r="B243" s="1" t="s">
        <v>488</v>
      </c>
      <c r="C243" s="2" t="s">
        <v>512</v>
      </c>
      <c r="D243" s="1" t="s">
        <v>513</v>
      </c>
      <c r="E243" s="1">
        <v>6110</v>
      </c>
      <c r="F243" s="1" t="s">
        <v>490</v>
      </c>
      <c r="G243" s="2" t="s">
        <v>497</v>
      </c>
      <c r="H243" s="1" t="s">
        <v>498</v>
      </c>
      <c r="I243" s="1">
        <v>2017</v>
      </c>
      <c r="J243" s="1">
        <v>2017</v>
      </c>
      <c r="K243" s="1" t="s">
        <v>493</v>
      </c>
      <c r="L243" s="1">
        <v>10.58</v>
      </c>
      <c r="M243" s="1" t="s">
        <v>504</v>
      </c>
      <c r="N243" s="1" t="s">
        <v>505</v>
      </c>
    </row>
    <row r="244" spans="1:14" hidden="1" x14ac:dyDescent="0.35">
      <c r="A244" s="1" t="s">
        <v>487</v>
      </c>
      <c r="B244" s="1" t="s">
        <v>488</v>
      </c>
      <c r="C244" s="2" t="s">
        <v>512</v>
      </c>
      <c r="D244" s="1" t="s">
        <v>513</v>
      </c>
      <c r="E244" s="1">
        <v>6110</v>
      </c>
      <c r="F244" s="1" t="s">
        <v>490</v>
      </c>
      <c r="G244" s="2" t="s">
        <v>497</v>
      </c>
      <c r="H244" s="1" t="s">
        <v>498</v>
      </c>
      <c r="I244" s="1">
        <v>2018</v>
      </c>
      <c r="J244" s="1">
        <v>2018</v>
      </c>
      <c r="K244" s="1" t="s">
        <v>493</v>
      </c>
      <c r="L244" s="1">
        <v>13.05</v>
      </c>
      <c r="M244" s="1" t="s">
        <v>504</v>
      </c>
      <c r="N244" s="1" t="s">
        <v>505</v>
      </c>
    </row>
    <row r="245" spans="1:14" hidden="1" x14ac:dyDescent="0.35">
      <c r="A245" s="1" t="s">
        <v>487</v>
      </c>
      <c r="B245" s="1" t="s">
        <v>488</v>
      </c>
      <c r="C245" s="2" t="s">
        <v>512</v>
      </c>
      <c r="D245" s="1" t="s">
        <v>513</v>
      </c>
      <c r="E245" s="1">
        <v>6110</v>
      </c>
      <c r="F245" s="1" t="s">
        <v>490</v>
      </c>
      <c r="G245" s="2" t="s">
        <v>499</v>
      </c>
      <c r="H245" s="1" t="s">
        <v>500</v>
      </c>
      <c r="I245" s="1">
        <v>2014</v>
      </c>
      <c r="J245" s="1">
        <v>2014</v>
      </c>
      <c r="K245" s="1" t="s">
        <v>493</v>
      </c>
      <c r="L245" s="1">
        <v>3.8</v>
      </c>
      <c r="M245" s="1" t="s">
        <v>504</v>
      </c>
      <c r="N245" s="1" t="s">
        <v>505</v>
      </c>
    </row>
    <row r="246" spans="1:14" hidden="1" x14ac:dyDescent="0.35">
      <c r="A246" s="1" t="s">
        <v>487</v>
      </c>
      <c r="B246" s="1" t="s">
        <v>488</v>
      </c>
      <c r="C246" s="2" t="s">
        <v>512</v>
      </c>
      <c r="D246" s="1" t="s">
        <v>513</v>
      </c>
      <c r="E246" s="1">
        <v>6110</v>
      </c>
      <c r="F246" s="1" t="s">
        <v>490</v>
      </c>
      <c r="G246" s="2" t="s">
        <v>499</v>
      </c>
      <c r="H246" s="1" t="s">
        <v>500</v>
      </c>
      <c r="I246" s="1">
        <v>2015</v>
      </c>
      <c r="J246" s="1">
        <v>2015</v>
      </c>
      <c r="K246" s="1" t="s">
        <v>493</v>
      </c>
      <c r="L246" s="1">
        <v>3.16</v>
      </c>
      <c r="M246" s="1" t="s">
        <v>504</v>
      </c>
      <c r="N246" s="1" t="s">
        <v>505</v>
      </c>
    </row>
    <row r="247" spans="1:14" hidden="1" x14ac:dyDescent="0.35">
      <c r="A247" s="1" t="s">
        <v>487</v>
      </c>
      <c r="B247" s="1" t="s">
        <v>488</v>
      </c>
      <c r="C247" s="2" t="s">
        <v>512</v>
      </c>
      <c r="D247" s="1" t="s">
        <v>513</v>
      </c>
      <c r="E247" s="1">
        <v>6110</v>
      </c>
      <c r="F247" s="1" t="s">
        <v>490</v>
      </c>
      <c r="G247" s="2" t="s">
        <v>499</v>
      </c>
      <c r="H247" s="1" t="s">
        <v>500</v>
      </c>
      <c r="I247" s="1">
        <v>2016</v>
      </c>
      <c r="J247" s="1">
        <v>2016</v>
      </c>
      <c r="K247" s="1" t="s">
        <v>493</v>
      </c>
      <c r="L247" s="1">
        <v>6.91</v>
      </c>
      <c r="M247" s="1" t="s">
        <v>504</v>
      </c>
      <c r="N247" s="1" t="s">
        <v>505</v>
      </c>
    </row>
    <row r="248" spans="1:14" hidden="1" x14ac:dyDescent="0.35">
      <c r="A248" s="1" t="s">
        <v>487</v>
      </c>
      <c r="B248" s="1" t="s">
        <v>488</v>
      </c>
      <c r="C248" s="2" t="s">
        <v>512</v>
      </c>
      <c r="D248" s="1" t="s">
        <v>513</v>
      </c>
      <c r="E248" s="1">
        <v>6110</v>
      </c>
      <c r="F248" s="1" t="s">
        <v>490</v>
      </c>
      <c r="G248" s="2" t="s">
        <v>499</v>
      </c>
      <c r="H248" s="1" t="s">
        <v>500</v>
      </c>
      <c r="I248" s="1">
        <v>2017</v>
      </c>
      <c r="J248" s="1">
        <v>2017</v>
      </c>
      <c r="K248" s="1" t="s">
        <v>493</v>
      </c>
      <c r="L248" s="1">
        <v>4.93</v>
      </c>
      <c r="M248" s="1" t="s">
        <v>504</v>
      </c>
      <c r="N248" s="1" t="s">
        <v>505</v>
      </c>
    </row>
    <row r="249" spans="1:14" hidden="1" x14ac:dyDescent="0.35">
      <c r="A249" s="1" t="s">
        <v>487</v>
      </c>
      <c r="B249" s="1" t="s">
        <v>488</v>
      </c>
      <c r="C249" s="2" t="s">
        <v>512</v>
      </c>
      <c r="D249" s="1" t="s">
        <v>513</v>
      </c>
      <c r="E249" s="1">
        <v>6110</v>
      </c>
      <c r="F249" s="1" t="s">
        <v>490</v>
      </c>
      <c r="G249" s="2" t="s">
        <v>499</v>
      </c>
      <c r="H249" s="1" t="s">
        <v>500</v>
      </c>
      <c r="I249" s="1">
        <v>2018</v>
      </c>
      <c r="J249" s="1">
        <v>2018</v>
      </c>
      <c r="K249" s="1" t="s">
        <v>493</v>
      </c>
      <c r="L249" s="1">
        <v>4.3499999999999996</v>
      </c>
      <c r="M249" s="1" t="s">
        <v>504</v>
      </c>
      <c r="N249" s="1" t="s">
        <v>505</v>
      </c>
    </row>
    <row r="250" spans="1:14" hidden="1" x14ac:dyDescent="0.35">
      <c r="A250" s="1" t="s">
        <v>487</v>
      </c>
      <c r="B250" s="1" t="s">
        <v>488</v>
      </c>
      <c r="C250" s="2" t="s">
        <v>512</v>
      </c>
      <c r="D250" s="1" t="s">
        <v>513</v>
      </c>
      <c r="E250" s="1">
        <v>6110</v>
      </c>
      <c r="F250" s="1" t="s">
        <v>490</v>
      </c>
      <c r="G250" s="2" t="s">
        <v>508</v>
      </c>
      <c r="H250" s="1" t="s">
        <v>509</v>
      </c>
      <c r="I250" s="1">
        <v>2014</v>
      </c>
      <c r="J250" s="1">
        <v>2014</v>
      </c>
      <c r="K250" s="1" t="s">
        <v>493</v>
      </c>
      <c r="L250" s="1">
        <v>0</v>
      </c>
      <c r="M250" s="1" t="s">
        <v>504</v>
      </c>
      <c r="N250" s="1" t="s">
        <v>505</v>
      </c>
    </row>
    <row r="251" spans="1:14" hidden="1" x14ac:dyDescent="0.35">
      <c r="A251" s="1" t="s">
        <v>487</v>
      </c>
      <c r="B251" s="1" t="s">
        <v>488</v>
      </c>
      <c r="C251" s="2" t="s">
        <v>512</v>
      </c>
      <c r="D251" s="1" t="s">
        <v>513</v>
      </c>
      <c r="E251" s="1">
        <v>6110</v>
      </c>
      <c r="F251" s="1" t="s">
        <v>490</v>
      </c>
      <c r="G251" s="2" t="s">
        <v>508</v>
      </c>
      <c r="H251" s="1" t="s">
        <v>509</v>
      </c>
      <c r="I251" s="1">
        <v>2015</v>
      </c>
      <c r="J251" s="1">
        <v>2015</v>
      </c>
      <c r="K251" s="1" t="s">
        <v>493</v>
      </c>
      <c r="L251" s="1">
        <v>0</v>
      </c>
      <c r="M251" s="1" t="s">
        <v>504</v>
      </c>
      <c r="N251" s="1" t="s">
        <v>505</v>
      </c>
    </row>
    <row r="252" spans="1:14" hidden="1" x14ac:dyDescent="0.35">
      <c r="A252" s="1" t="s">
        <v>487</v>
      </c>
      <c r="B252" s="1" t="s">
        <v>488</v>
      </c>
      <c r="C252" s="2" t="s">
        <v>512</v>
      </c>
      <c r="D252" s="1" t="s">
        <v>513</v>
      </c>
      <c r="E252" s="1">
        <v>6110</v>
      </c>
      <c r="F252" s="1" t="s">
        <v>490</v>
      </c>
      <c r="G252" s="2" t="s">
        <v>508</v>
      </c>
      <c r="H252" s="1" t="s">
        <v>509</v>
      </c>
      <c r="I252" s="1">
        <v>2016</v>
      </c>
      <c r="J252" s="1">
        <v>2016</v>
      </c>
      <c r="K252" s="1" t="s">
        <v>493</v>
      </c>
      <c r="L252" s="1">
        <v>0</v>
      </c>
      <c r="M252" s="1" t="s">
        <v>504</v>
      </c>
      <c r="N252" s="1" t="s">
        <v>505</v>
      </c>
    </row>
    <row r="253" spans="1:14" hidden="1" x14ac:dyDescent="0.35">
      <c r="A253" s="1" t="s">
        <v>487</v>
      </c>
      <c r="B253" s="1" t="s">
        <v>488</v>
      </c>
      <c r="C253" s="2" t="s">
        <v>512</v>
      </c>
      <c r="D253" s="1" t="s">
        <v>513</v>
      </c>
      <c r="E253" s="1">
        <v>6110</v>
      </c>
      <c r="F253" s="1" t="s">
        <v>490</v>
      </c>
      <c r="G253" s="2" t="s">
        <v>508</v>
      </c>
      <c r="H253" s="1" t="s">
        <v>509</v>
      </c>
      <c r="I253" s="1">
        <v>2017</v>
      </c>
      <c r="J253" s="1">
        <v>2017</v>
      </c>
      <c r="K253" s="1" t="s">
        <v>493</v>
      </c>
      <c r="L253" s="1">
        <v>0</v>
      </c>
      <c r="M253" s="1" t="s">
        <v>504</v>
      </c>
      <c r="N253" s="1" t="s">
        <v>505</v>
      </c>
    </row>
    <row r="254" spans="1:14" hidden="1" x14ac:dyDescent="0.35">
      <c r="A254" s="1" t="s">
        <v>487</v>
      </c>
      <c r="B254" s="1" t="s">
        <v>488</v>
      </c>
      <c r="C254" s="2" t="s">
        <v>512</v>
      </c>
      <c r="D254" s="1" t="s">
        <v>513</v>
      </c>
      <c r="E254" s="1">
        <v>6110</v>
      </c>
      <c r="F254" s="1" t="s">
        <v>490</v>
      </c>
      <c r="G254" s="2" t="s">
        <v>508</v>
      </c>
      <c r="H254" s="1" t="s">
        <v>509</v>
      </c>
      <c r="I254" s="1">
        <v>2018</v>
      </c>
      <c r="J254" s="1">
        <v>2018</v>
      </c>
      <c r="K254" s="1" t="s">
        <v>493</v>
      </c>
      <c r="L254" s="1">
        <v>0</v>
      </c>
      <c r="M254" s="1" t="s">
        <v>504</v>
      </c>
      <c r="N254" s="1" t="s">
        <v>505</v>
      </c>
    </row>
    <row r="255" spans="1:14" hidden="1" x14ac:dyDescent="0.35">
      <c r="A255" s="1" t="s">
        <v>487</v>
      </c>
      <c r="B255" s="1" t="s">
        <v>488</v>
      </c>
      <c r="C255" s="2" t="s">
        <v>512</v>
      </c>
      <c r="D255" s="1" t="s">
        <v>513</v>
      </c>
      <c r="E255" s="1">
        <v>6110</v>
      </c>
      <c r="F255" s="1" t="s">
        <v>490</v>
      </c>
      <c r="G255" s="2" t="s">
        <v>501</v>
      </c>
      <c r="H255" s="1" t="s">
        <v>502</v>
      </c>
      <c r="I255" s="1">
        <v>2014</v>
      </c>
      <c r="J255" s="1">
        <v>2014</v>
      </c>
      <c r="K255" s="1" t="s">
        <v>493</v>
      </c>
      <c r="L255" s="1">
        <v>17.25</v>
      </c>
      <c r="M255" s="1" t="s">
        <v>504</v>
      </c>
      <c r="N255" s="1" t="s">
        <v>505</v>
      </c>
    </row>
    <row r="256" spans="1:14" hidden="1" x14ac:dyDescent="0.35">
      <c r="A256" s="1" t="s">
        <v>487</v>
      </c>
      <c r="B256" s="1" t="s">
        <v>488</v>
      </c>
      <c r="C256" s="2" t="s">
        <v>512</v>
      </c>
      <c r="D256" s="1" t="s">
        <v>513</v>
      </c>
      <c r="E256" s="1">
        <v>6110</v>
      </c>
      <c r="F256" s="1" t="s">
        <v>490</v>
      </c>
      <c r="G256" s="2" t="s">
        <v>501</v>
      </c>
      <c r="H256" s="1" t="s">
        <v>502</v>
      </c>
      <c r="I256" s="1">
        <v>2015</v>
      </c>
      <c r="J256" s="1">
        <v>2015</v>
      </c>
      <c r="K256" s="1" t="s">
        <v>493</v>
      </c>
      <c r="L256" s="1">
        <v>13.17</v>
      </c>
      <c r="M256" s="1" t="s">
        <v>504</v>
      </c>
      <c r="N256" s="1" t="s">
        <v>505</v>
      </c>
    </row>
    <row r="257" spans="1:14" hidden="1" x14ac:dyDescent="0.35">
      <c r="A257" s="1" t="s">
        <v>487</v>
      </c>
      <c r="B257" s="1" t="s">
        <v>488</v>
      </c>
      <c r="C257" s="2" t="s">
        <v>512</v>
      </c>
      <c r="D257" s="1" t="s">
        <v>513</v>
      </c>
      <c r="E257" s="1">
        <v>6110</v>
      </c>
      <c r="F257" s="1" t="s">
        <v>490</v>
      </c>
      <c r="G257" s="2" t="s">
        <v>501</v>
      </c>
      <c r="H257" s="1" t="s">
        <v>502</v>
      </c>
      <c r="I257" s="1">
        <v>2016</v>
      </c>
      <c r="J257" s="1">
        <v>2016</v>
      </c>
      <c r="K257" s="1" t="s">
        <v>493</v>
      </c>
      <c r="L257" s="1">
        <v>7.94</v>
      </c>
      <c r="M257" s="1" t="s">
        <v>504</v>
      </c>
      <c r="N257" s="1" t="s">
        <v>505</v>
      </c>
    </row>
    <row r="258" spans="1:14" hidden="1" x14ac:dyDescent="0.35">
      <c r="A258" s="1" t="s">
        <v>487</v>
      </c>
      <c r="B258" s="1" t="s">
        <v>488</v>
      </c>
      <c r="C258" s="2" t="s">
        <v>512</v>
      </c>
      <c r="D258" s="1" t="s">
        <v>513</v>
      </c>
      <c r="E258" s="1">
        <v>6110</v>
      </c>
      <c r="F258" s="1" t="s">
        <v>490</v>
      </c>
      <c r="G258" s="2" t="s">
        <v>501</v>
      </c>
      <c r="H258" s="1" t="s">
        <v>502</v>
      </c>
      <c r="I258" s="1">
        <v>2017</v>
      </c>
      <c r="J258" s="1">
        <v>2017</v>
      </c>
      <c r="K258" s="1" t="s">
        <v>493</v>
      </c>
      <c r="L258" s="1">
        <v>10.58</v>
      </c>
      <c r="M258" s="1" t="s">
        <v>504</v>
      </c>
      <c r="N258" s="1" t="s">
        <v>505</v>
      </c>
    </row>
    <row r="259" spans="1:14" hidden="1" x14ac:dyDescent="0.35">
      <c r="A259" s="1" t="s">
        <v>487</v>
      </c>
      <c r="B259" s="1" t="s">
        <v>488</v>
      </c>
      <c r="C259" s="2" t="s">
        <v>512</v>
      </c>
      <c r="D259" s="1" t="s">
        <v>513</v>
      </c>
      <c r="E259" s="1">
        <v>6110</v>
      </c>
      <c r="F259" s="1" t="s">
        <v>490</v>
      </c>
      <c r="G259" s="2" t="s">
        <v>501</v>
      </c>
      <c r="H259" s="1" t="s">
        <v>502</v>
      </c>
      <c r="I259" s="1">
        <v>2018</v>
      </c>
      <c r="J259" s="1">
        <v>2018</v>
      </c>
      <c r="K259" s="1" t="s">
        <v>493</v>
      </c>
      <c r="L259" s="1">
        <v>13.05</v>
      </c>
      <c r="M259" s="1" t="s">
        <v>504</v>
      </c>
      <c r="N259" s="1" t="s">
        <v>505</v>
      </c>
    </row>
    <row r="260" spans="1:14" hidden="1" x14ac:dyDescent="0.35">
      <c r="A260" s="1" t="s">
        <v>487</v>
      </c>
      <c r="B260" s="1" t="s">
        <v>488</v>
      </c>
      <c r="C260" s="2" t="s">
        <v>514</v>
      </c>
      <c r="D260" s="1" t="s">
        <v>28</v>
      </c>
      <c r="E260" s="1">
        <v>6110</v>
      </c>
      <c r="F260" s="1" t="s">
        <v>490</v>
      </c>
      <c r="G260" s="2" t="s">
        <v>499</v>
      </c>
      <c r="H260" s="1" t="s">
        <v>500</v>
      </c>
      <c r="I260" s="1">
        <v>2001</v>
      </c>
      <c r="J260" s="1">
        <v>2001</v>
      </c>
      <c r="K260" s="1" t="s">
        <v>493</v>
      </c>
      <c r="L260" s="1">
        <v>304.14999999999998</v>
      </c>
      <c r="M260" s="1" t="s">
        <v>504</v>
      </c>
      <c r="N260" s="1" t="s">
        <v>505</v>
      </c>
    </row>
    <row r="261" spans="1:14" hidden="1" x14ac:dyDescent="0.35">
      <c r="A261" s="1" t="s">
        <v>487</v>
      </c>
      <c r="B261" s="1" t="s">
        <v>488</v>
      </c>
      <c r="C261" s="2" t="s">
        <v>514</v>
      </c>
      <c r="D261" s="1" t="s">
        <v>28</v>
      </c>
      <c r="E261" s="1">
        <v>6110</v>
      </c>
      <c r="F261" s="1" t="s">
        <v>490</v>
      </c>
      <c r="G261" s="2" t="s">
        <v>499</v>
      </c>
      <c r="H261" s="1" t="s">
        <v>500</v>
      </c>
      <c r="I261" s="1">
        <v>2002</v>
      </c>
      <c r="J261" s="1">
        <v>2002</v>
      </c>
      <c r="K261" s="1" t="s">
        <v>493</v>
      </c>
      <c r="L261" s="1">
        <v>76.72</v>
      </c>
      <c r="M261" s="1" t="s">
        <v>504</v>
      </c>
      <c r="N261" s="1" t="s">
        <v>505</v>
      </c>
    </row>
    <row r="262" spans="1:14" hidden="1" x14ac:dyDescent="0.35">
      <c r="A262" s="1" t="s">
        <v>487</v>
      </c>
      <c r="B262" s="1" t="s">
        <v>488</v>
      </c>
      <c r="C262" s="2" t="s">
        <v>514</v>
      </c>
      <c r="D262" s="1" t="s">
        <v>28</v>
      </c>
      <c r="E262" s="1">
        <v>6110</v>
      </c>
      <c r="F262" s="1" t="s">
        <v>490</v>
      </c>
      <c r="G262" s="2" t="s">
        <v>499</v>
      </c>
      <c r="H262" s="1" t="s">
        <v>500</v>
      </c>
      <c r="I262" s="1">
        <v>2003</v>
      </c>
      <c r="J262" s="1">
        <v>2003</v>
      </c>
      <c r="K262" s="1" t="s">
        <v>493</v>
      </c>
      <c r="L262" s="1">
        <v>87.57</v>
      </c>
      <c r="M262" s="1" t="s">
        <v>504</v>
      </c>
      <c r="N262" s="1" t="s">
        <v>505</v>
      </c>
    </row>
    <row r="263" spans="1:14" hidden="1" x14ac:dyDescent="0.35">
      <c r="A263" s="1" t="s">
        <v>487</v>
      </c>
      <c r="B263" s="1" t="s">
        <v>488</v>
      </c>
      <c r="C263" s="2" t="s">
        <v>514</v>
      </c>
      <c r="D263" s="1" t="s">
        <v>28</v>
      </c>
      <c r="E263" s="1">
        <v>6110</v>
      </c>
      <c r="F263" s="1" t="s">
        <v>490</v>
      </c>
      <c r="G263" s="2" t="s">
        <v>499</v>
      </c>
      <c r="H263" s="1" t="s">
        <v>500</v>
      </c>
      <c r="I263" s="1">
        <v>2004</v>
      </c>
      <c r="J263" s="1">
        <v>2004</v>
      </c>
      <c r="K263" s="1" t="s">
        <v>493</v>
      </c>
      <c r="L263" s="1">
        <v>115.62</v>
      </c>
      <c r="M263" s="1" t="s">
        <v>504</v>
      </c>
      <c r="N263" s="1" t="s">
        <v>505</v>
      </c>
    </row>
    <row r="264" spans="1:14" hidden="1" x14ac:dyDescent="0.35">
      <c r="A264" s="1" t="s">
        <v>487</v>
      </c>
      <c r="B264" s="1" t="s">
        <v>488</v>
      </c>
      <c r="C264" s="2" t="s">
        <v>514</v>
      </c>
      <c r="D264" s="1" t="s">
        <v>28</v>
      </c>
      <c r="E264" s="1">
        <v>6110</v>
      </c>
      <c r="F264" s="1" t="s">
        <v>490</v>
      </c>
      <c r="G264" s="2" t="s">
        <v>499</v>
      </c>
      <c r="H264" s="1" t="s">
        <v>500</v>
      </c>
      <c r="I264" s="1">
        <v>2005</v>
      </c>
      <c r="J264" s="1">
        <v>2005</v>
      </c>
      <c r="K264" s="1" t="s">
        <v>493</v>
      </c>
      <c r="L264" s="1">
        <v>138.79</v>
      </c>
      <c r="M264" s="1" t="s">
        <v>504</v>
      </c>
      <c r="N264" s="1" t="s">
        <v>505</v>
      </c>
    </row>
    <row r="265" spans="1:14" hidden="1" x14ac:dyDescent="0.35">
      <c r="A265" s="1" t="s">
        <v>487</v>
      </c>
      <c r="B265" s="1" t="s">
        <v>488</v>
      </c>
      <c r="C265" s="2" t="s">
        <v>514</v>
      </c>
      <c r="D265" s="1" t="s">
        <v>28</v>
      </c>
      <c r="E265" s="1">
        <v>6110</v>
      </c>
      <c r="F265" s="1" t="s">
        <v>490</v>
      </c>
      <c r="G265" s="2" t="s">
        <v>499</v>
      </c>
      <c r="H265" s="1" t="s">
        <v>500</v>
      </c>
      <c r="I265" s="1">
        <v>2006</v>
      </c>
      <c r="J265" s="1">
        <v>2006</v>
      </c>
      <c r="K265" s="1" t="s">
        <v>493</v>
      </c>
      <c r="L265" s="1">
        <v>183.67</v>
      </c>
      <c r="M265" s="1" t="s">
        <v>504</v>
      </c>
      <c r="N265" s="1" t="s">
        <v>505</v>
      </c>
    </row>
    <row r="266" spans="1:14" hidden="1" x14ac:dyDescent="0.35">
      <c r="A266" s="1" t="s">
        <v>487</v>
      </c>
      <c r="B266" s="1" t="s">
        <v>488</v>
      </c>
      <c r="C266" s="2" t="s">
        <v>514</v>
      </c>
      <c r="D266" s="1" t="s">
        <v>28</v>
      </c>
      <c r="E266" s="1">
        <v>6110</v>
      </c>
      <c r="F266" s="1" t="s">
        <v>490</v>
      </c>
      <c r="G266" s="2" t="s">
        <v>499</v>
      </c>
      <c r="H266" s="1" t="s">
        <v>500</v>
      </c>
      <c r="I266" s="1">
        <v>2007</v>
      </c>
      <c r="J266" s="1">
        <v>2007</v>
      </c>
      <c r="K266" s="1" t="s">
        <v>493</v>
      </c>
      <c r="L266" s="1">
        <v>627.33000000000004</v>
      </c>
      <c r="M266" s="1" t="s">
        <v>504</v>
      </c>
      <c r="N266" s="1" t="s">
        <v>505</v>
      </c>
    </row>
    <row r="267" spans="1:14" hidden="1" x14ac:dyDescent="0.35">
      <c r="A267" s="1" t="s">
        <v>487</v>
      </c>
      <c r="B267" s="1" t="s">
        <v>488</v>
      </c>
      <c r="C267" s="2" t="s">
        <v>514</v>
      </c>
      <c r="D267" s="1" t="s">
        <v>28</v>
      </c>
      <c r="E267" s="1">
        <v>6110</v>
      </c>
      <c r="F267" s="1" t="s">
        <v>490</v>
      </c>
      <c r="G267" s="2" t="s">
        <v>499</v>
      </c>
      <c r="H267" s="1" t="s">
        <v>500</v>
      </c>
      <c r="I267" s="1">
        <v>2008</v>
      </c>
      <c r="J267" s="1">
        <v>2008</v>
      </c>
      <c r="K267" s="1" t="s">
        <v>493</v>
      </c>
      <c r="L267" s="1">
        <v>1595.97</v>
      </c>
      <c r="M267" s="1" t="s">
        <v>504</v>
      </c>
      <c r="N267" s="1" t="s">
        <v>505</v>
      </c>
    </row>
    <row r="268" spans="1:14" hidden="1" x14ac:dyDescent="0.35">
      <c r="A268" s="1" t="s">
        <v>487</v>
      </c>
      <c r="B268" s="1" t="s">
        <v>488</v>
      </c>
      <c r="C268" s="2" t="s">
        <v>514</v>
      </c>
      <c r="D268" s="1" t="s">
        <v>28</v>
      </c>
      <c r="E268" s="1">
        <v>6110</v>
      </c>
      <c r="F268" s="1" t="s">
        <v>490</v>
      </c>
      <c r="G268" s="2" t="s">
        <v>499</v>
      </c>
      <c r="H268" s="1" t="s">
        <v>500</v>
      </c>
      <c r="I268" s="1">
        <v>2009</v>
      </c>
      <c r="J268" s="1">
        <v>2009</v>
      </c>
      <c r="K268" s="1" t="s">
        <v>493</v>
      </c>
      <c r="L268" s="1">
        <v>1123.1500000000001</v>
      </c>
      <c r="M268" s="1" t="s">
        <v>504</v>
      </c>
      <c r="N268" s="1" t="s">
        <v>505</v>
      </c>
    </row>
    <row r="269" spans="1:14" hidden="1" x14ac:dyDescent="0.35">
      <c r="A269" s="1" t="s">
        <v>487</v>
      </c>
      <c r="B269" s="1" t="s">
        <v>488</v>
      </c>
      <c r="C269" s="2" t="s">
        <v>514</v>
      </c>
      <c r="D269" s="1" t="s">
        <v>28</v>
      </c>
      <c r="E269" s="1">
        <v>6110</v>
      </c>
      <c r="F269" s="1" t="s">
        <v>490</v>
      </c>
      <c r="G269" s="2" t="s">
        <v>499</v>
      </c>
      <c r="H269" s="1" t="s">
        <v>500</v>
      </c>
      <c r="I269" s="1">
        <v>2010</v>
      </c>
      <c r="J269" s="1">
        <v>2010</v>
      </c>
      <c r="K269" s="1" t="s">
        <v>493</v>
      </c>
      <c r="L269" s="1">
        <v>1402.61</v>
      </c>
      <c r="M269" s="1" t="s">
        <v>504</v>
      </c>
      <c r="N269" s="1" t="s">
        <v>505</v>
      </c>
    </row>
    <row r="270" spans="1:14" hidden="1" x14ac:dyDescent="0.35">
      <c r="A270" s="1" t="s">
        <v>487</v>
      </c>
      <c r="B270" s="1" t="s">
        <v>488</v>
      </c>
      <c r="C270" s="2" t="s">
        <v>514</v>
      </c>
      <c r="D270" s="1" t="s">
        <v>28</v>
      </c>
      <c r="E270" s="1">
        <v>6110</v>
      </c>
      <c r="F270" s="1" t="s">
        <v>490</v>
      </c>
      <c r="G270" s="2" t="s">
        <v>499</v>
      </c>
      <c r="H270" s="1" t="s">
        <v>500</v>
      </c>
      <c r="I270" s="1">
        <v>2011</v>
      </c>
      <c r="J270" s="1">
        <v>2011</v>
      </c>
      <c r="K270" s="1" t="s">
        <v>493</v>
      </c>
      <c r="L270" s="1">
        <v>901.43</v>
      </c>
      <c r="M270" s="1" t="s">
        <v>504</v>
      </c>
      <c r="N270" s="1" t="s">
        <v>505</v>
      </c>
    </row>
    <row r="271" spans="1:14" hidden="1" x14ac:dyDescent="0.35">
      <c r="A271" s="1" t="s">
        <v>487</v>
      </c>
      <c r="B271" s="1" t="s">
        <v>488</v>
      </c>
      <c r="C271" s="2" t="s">
        <v>514</v>
      </c>
      <c r="D271" s="1" t="s">
        <v>28</v>
      </c>
      <c r="E271" s="1">
        <v>6110</v>
      </c>
      <c r="F271" s="1" t="s">
        <v>490</v>
      </c>
      <c r="G271" s="2" t="s">
        <v>499</v>
      </c>
      <c r="H271" s="1" t="s">
        <v>500</v>
      </c>
      <c r="I271" s="1">
        <v>2012</v>
      </c>
      <c r="J271" s="1">
        <v>2012</v>
      </c>
      <c r="K271" s="1" t="s">
        <v>493</v>
      </c>
      <c r="L271" s="1">
        <v>835.81</v>
      </c>
      <c r="M271" s="1" t="s">
        <v>504</v>
      </c>
      <c r="N271" s="1" t="s">
        <v>505</v>
      </c>
    </row>
    <row r="272" spans="1:14" hidden="1" x14ac:dyDescent="0.35">
      <c r="A272" s="1" t="s">
        <v>487</v>
      </c>
      <c r="B272" s="1" t="s">
        <v>488</v>
      </c>
      <c r="C272" s="2" t="s">
        <v>514</v>
      </c>
      <c r="D272" s="1" t="s">
        <v>28</v>
      </c>
      <c r="E272" s="1">
        <v>6110</v>
      </c>
      <c r="F272" s="1" t="s">
        <v>490</v>
      </c>
      <c r="G272" s="2" t="s">
        <v>499</v>
      </c>
      <c r="H272" s="1" t="s">
        <v>500</v>
      </c>
      <c r="I272" s="1">
        <v>2013</v>
      </c>
      <c r="J272" s="1">
        <v>2013</v>
      </c>
      <c r="K272" s="1" t="s">
        <v>493</v>
      </c>
      <c r="L272" s="1">
        <v>892.05</v>
      </c>
      <c r="M272" s="1" t="s">
        <v>504</v>
      </c>
      <c r="N272" s="1" t="s">
        <v>505</v>
      </c>
    </row>
    <row r="273" spans="1:14" hidden="1" x14ac:dyDescent="0.35">
      <c r="A273" s="1" t="s">
        <v>487</v>
      </c>
      <c r="B273" s="1" t="s">
        <v>488</v>
      </c>
      <c r="C273" s="2" t="s">
        <v>514</v>
      </c>
      <c r="D273" s="1" t="s">
        <v>28</v>
      </c>
      <c r="E273" s="1">
        <v>6110</v>
      </c>
      <c r="F273" s="1" t="s">
        <v>490</v>
      </c>
      <c r="G273" s="2" t="s">
        <v>499</v>
      </c>
      <c r="H273" s="1" t="s">
        <v>500</v>
      </c>
      <c r="I273" s="1">
        <v>2014</v>
      </c>
      <c r="J273" s="1">
        <v>2014</v>
      </c>
      <c r="K273" s="1" t="s">
        <v>493</v>
      </c>
      <c r="L273" s="1">
        <v>694.96</v>
      </c>
      <c r="M273" s="1" t="s">
        <v>504</v>
      </c>
      <c r="N273" s="1" t="s">
        <v>505</v>
      </c>
    </row>
    <row r="274" spans="1:14" hidden="1" x14ac:dyDescent="0.35">
      <c r="A274" s="1" t="s">
        <v>487</v>
      </c>
      <c r="B274" s="1" t="s">
        <v>488</v>
      </c>
      <c r="C274" s="2" t="s">
        <v>514</v>
      </c>
      <c r="D274" s="1" t="s">
        <v>28</v>
      </c>
      <c r="E274" s="1">
        <v>6110</v>
      </c>
      <c r="F274" s="1" t="s">
        <v>490</v>
      </c>
      <c r="G274" s="2" t="s">
        <v>499</v>
      </c>
      <c r="H274" s="1" t="s">
        <v>500</v>
      </c>
      <c r="I274" s="1">
        <v>2015</v>
      </c>
      <c r="J274" s="1">
        <v>2015</v>
      </c>
      <c r="K274" s="1" t="s">
        <v>493</v>
      </c>
      <c r="L274" s="1">
        <v>784.45</v>
      </c>
      <c r="M274" s="1" t="s">
        <v>504</v>
      </c>
      <c r="N274" s="1" t="s">
        <v>505</v>
      </c>
    </row>
    <row r="275" spans="1:14" hidden="1" x14ac:dyDescent="0.35">
      <c r="A275" s="1" t="s">
        <v>487</v>
      </c>
      <c r="B275" s="1" t="s">
        <v>488</v>
      </c>
      <c r="C275" s="2" t="s">
        <v>514</v>
      </c>
      <c r="D275" s="1" t="s">
        <v>28</v>
      </c>
      <c r="E275" s="1">
        <v>6110</v>
      </c>
      <c r="F275" s="1" t="s">
        <v>490</v>
      </c>
      <c r="G275" s="2" t="s">
        <v>499</v>
      </c>
      <c r="H275" s="1" t="s">
        <v>500</v>
      </c>
      <c r="I275" s="1">
        <v>2016</v>
      </c>
      <c r="J275" s="1">
        <v>2016</v>
      </c>
      <c r="K275" s="1" t="s">
        <v>493</v>
      </c>
      <c r="L275" s="1">
        <v>629.89</v>
      </c>
      <c r="M275" s="1" t="s">
        <v>504</v>
      </c>
      <c r="N275" s="1" t="s">
        <v>505</v>
      </c>
    </row>
    <row r="276" spans="1:14" hidden="1" x14ac:dyDescent="0.35">
      <c r="A276" s="1" t="s">
        <v>487</v>
      </c>
      <c r="B276" s="1" t="s">
        <v>488</v>
      </c>
      <c r="C276" s="2" t="s">
        <v>514</v>
      </c>
      <c r="D276" s="1" t="s">
        <v>28</v>
      </c>
      <c r="E276" s="1">
        <v>6110</v>
      </c>
      <c r="F276" s="1" t="s">
        <v>490</v>
      </c>
      <c r="G276" s="2" t="s">
        <v>499</v>
      </c>
      <c r="H276" s="1" t="s">
        <v>500</v>
      </c>
      <c r="I276" s="1">
        <v>2017</v>
      </c>
      <c r="J276" s="1">
        <v>2017</v>
      </c>
      <c r="K276" s="1" t="s">
        <v>493</v>
      </c>
      <c r="L276" s="1">
        <v>710.69</v>
      </c>
      <c r="M276" s="1" t="s">
        <v>504</v>
      </c>
      <c r="N276" s="1" t="s">
        <v>505</v>
      </c>
    </row>
    <row r="277" spans="1:14" hidden="1" x14ac:dyDescent="0.35">
      <c r="A277" s="1" t="s">
        <v>487</v>
      </c>
      <c r="B277" s="1" t="s">
        <v>488</v>
      </c>
      <c r="C277" s="2" t="s">
        <v>514</v>
      </c>
      <c r="D277" s="1" t="s">
        <v>28</v>
      </c>
      <c r="E277" s="1">
        <v>6110</v>
      </c>
      <c r="F277" s="1" t="s">
        <v>490</v>
      </c>
      <c r="G277" s="2" t="s">
        <v>499</v>
      </c>
      <c r="H277" s="1" t="s">
        <v>500</v>
      </c>
      <c r="I277" s="1">
        <v>2018</v>
      </c>
      <c r="J277" s="1">
        <v>2018</v>
      </c>
      <c r="K277" s="1" t="s">
        <v>493</v>
      </c>
      <c r="L277" s="1">
        <v>358.43</v>
      </c>
      <c r="M277" s="1" t="s">
        <v>504</v>
      </c>
      <c r="N277" s="1" t="s">
        <v>505</v>
      </c>
    </row>
    <row r="278" spans="1:14" hidden="1" x14ac:dyDescent="0.35">
      <c r="A278" s="1" t="s">
        <v>487</v>
      </c>
      <c r="B278" s="1" t="s">
        <v>488</v>
      </c>
      <c r="C278" s="2" t="s">
        <v>514</v>
      </c>
      <c r="D278" s="1" t="s">
        <v>28</v>
      </c>
      <c r="E278" s="1">
        <v>6110</v>
      </c>
      <c r="F278" s="1" t="s">
        <v>490</v>
      </c>
      <c r="G278" s="2" t="s">
        <v>508</v>
      </c>
      <c r="H278" s="1" t="s">
        <v>509</v>
      </c>
      <c r="I278" s="1">
        <v>2018</v>
      </c>
      <c r="J278" s="1">
        <v>2018</v>
      </c>
      <c r="K278" s="1" t="s">
        <v>493</v>
      </c>
      <c r="L278" s="1">
        <v>0</v>
      </c>
      <c r="M278" s="1" t="s">
        <v>504</v>
      </c>
      <c r="N278" s="1" t="s">
        <v>505</v>
      </c>
    </row>
    <row r="279" spans="1:14" hidden="1" x14ac:dyDescent="0.35">
      <c r="A279" s="1" t="s">
        <v>487</v>
      </c>
      <c r="B279" s="1" t="s">
        <v>488</v>
      </c>
      <c r="C279" s="2" t="s">
        <v>514</v>
      </c>
      <c r="D279" s="1" t="s">
        <v>28</v>
      </c>
      <c r="E279" s="1">
        <v>6110</v>
      </c>
      <c r="F279" s="1" t="s">
        <v>490</v>
      </c>
      <c r="G279" s="2" t="s">
        <v>501</v>
      </c>
      <c r="H279" s="1" t="s">
        <v>502</v>
      </c>
      <c r="I279" s="1">
        <v>2001</v>
      </c>
      <c r="J279" s="1">
        <v>2001</v>
      </c>
      <c r="K279" s="1" t="s">
        <v>493</v>
      </c>
      <c r="L279" s="1">
        <v>38.020000000000003</v>
      </c>
      <c r="M279" s="1" t="s">
        <v>504</v>
      </c>
      <c r="N279" s="1" t="s">
        <v>505</v>
      </c>
    </row>
    <row r="280" spans="1:14" hidden="1" x14ac:dyDescent="0.35">
      <c r="A280" s="1" t="s">
        <v>487</v>
      </c>
      <c r="B280" s="1" t="s">
        <v>488</v>
      </c>
      <c r="C280" s="2" t="s">
        <v>514</v>
      </c>
      <c r="D280" s="1" t="s">
        <v>28</v>
      </c>
      <c r="E280" s="1">
        <v>6110</v>
      </c>
      <c r="F280" s="1" t="s">
        <v>490</v>
      </c>
      <c r="G280" s="2" t="s">
        <v>501</v>
      </c>
      <c r="H280" s="1" t="s">
        <v>502</v>
      </c>
      <c r="I280" s="1">
        <v>2002</v>
      </c>
      <c r="J280" s="1">
        <v>2002</v>
      </c>
      <c r="K280" s="1" t="s">
        <v>493</v>
      </c>
      <c r="L280" s="1">
        <v>13.06</v>
      </c>
      <c r="M280" s="1" t="s">
        <v>504</v>
      </c>
      <c r="N280" s="1" t="s">
        <v>505</v>
      </c>
    </row>
    <row r="281" spans="1:14" hidden="1" x14ac:dyDescent="0.35">
      <c r="A281" s="1" t="s">
        <v>487</v>
      </c>
      <c r="B281" s="1" t="s">
        <v>488</v>
      </c>
      <c r="C281" s="2" t="s">
        <v>514</v>
      </c>
      <c r="D281" s="1" t="s">
        <v>28</v>
      </c>
      <c r="E281" s="1">
        <v>6110</v>
      </c>
      <c r="F281" s="1" t="s">
        <v>490</v>
      </c>
      <c r="G281" s="2" t="s">
        <v>501</v>
      </c>
      <c r="H281" s="1" t="s">
        <v>502</v>
      </c>
      <c r="I281" s="1">
        <v>2003</v>
      </c>
      <c r="J281" s="1">
        <v>2003</v>
      </c>
      <c r="K281" s="1" t="s">
        <v>493</v>
      </c>
      <c r="L281" s="1">
        <v>18.96</v>
      </c>
      <c r="M281" s="1" t="s">
        <v>504</v>
      </c>
      <c r="N281" s="1" t="s">
        <v>505</v>
      </c>
    </row>
    <row r="282" spans="1:14" hidden="1" x14ac:dyDescent="0.35">
      <c r="A282" s="1" t="s">
        <v>487</v>
      </c>
      <c r="B282" s="1" t="s">
        <v>488</v>
      </c>
      <c r="C282" s="2" t="s">
        <v>514</v>
      </c>
      <c r="D282" s="1" t="s">
        <v>28</v>
      </c>
      <c r="E282" s="1">
        <v>6110</v>
      </c>
      <c r="F282" s="1" t="s">
        <v>490</v>
      </c>
      <c r="G282" s="2" t="s">
        <v>501</v>
      </c>
      <c r="H282" s="1" t="s">
        <v>502</v>
      </c>
      <c r="I282" s="1">
        <v>2004</v>
      </c>
      <c r="J282" s="1">
        <v>2004</v>
      </c>
      <c r="K282" s="1" t="s">
        <v>493</v>
      </c>
      <c r="L282" s="1">
        <v>25.31</v>
      </c>
      <c r="M282" s="1" t="s">
        <v>504</v>
      </c>
      <c r="N282" s="1" t="s">
        <v>505</v>
      </c>
    </row>
    <row r="283" spans="1:14" hidden="1" x14ac:dyDescent="0.35">
      <c r="A283" s="1" t="s">
        <v>487</v>
      </c>
      <c r="B283" s="1" t="s">
        <v>488</v>
      </c>
      <c r="C283" s="2" t="s">
        <v>514</v>
      </c>
      <c r="D283" s="1" t="s">
        <v>28</v>
      </c>
      <c r="E283" s="1">
        <v>6110</v>
      </c>
      <c r="F283" s="1" t="s">
        <v>490</v>
      </c>
      <c r="G283" s="2" t="s">
        <v>501</v>
      </c>
      <c r="H283" s="1" t="s">
        <v>502</v>
      </c>
      <c r="I283" s="1">
        <v>2005</v>
      </c>
      <c r="J283" s="1">
        <v>2005</v>
      </c>
      <c r="K283" s="1" t="s">
        <v>493</v>
      </c>
      <c r="L283" s="1">
        <v>34.78</v>
      </c>
      <c r="M283" s="1" t="s">
        <v>504</v>
      </c>
      <c r="N283" s="1" t="s">
        <v>505</v>
      </c>
    </row>
    <row r="284" spans="1:14" hidden="1" x14ac:dyDescent="0.35">
      <c r="A284" s="1" t="s">
        <v>487</v>
      </c>
      <c r="B284" s="1" t="s">
        <v>488</v>
      </c>
      <c r="C284" s="2" t="s">
        <v>514</v>
      </c>
      <c r="D284" s="1" t="s">
        <v>28</v>
      </c>
      <c r="E284" s="1">
        <v>6110</v>
      </c>
      <c r="F284" s="1" t="s">
        <v>490</v>
      </c>
      <c r="G284" s="2" t="s">
        <v>501</v>
      </c>
      <c r="H284" s="1" t="s">
        <v>502</v>
      </c>
      <c r="I284" s="1">
        <v>2006</v>
      </c>
      <c r="J284" s="1">
        <v>2006</v>
      </c>
      <c r="K284" s="1" t="s">
        <v>493</v>
      </c>
      <c r="L284" s="1">
        <v>39.94</v>
      </c>
      <c r="M284" s="1" t="s">
        <v>504</v>
      </c>
      <c r="N284" s="1" t="s">
        <v>505</v>
      </c>
    </row>
    <row r="285" spans="1:14" hidden="1" x14ac:dyDescent="0.35">
      <c r="A285" s="1" t="s">
        <v>487</v>
      </c>
      <c r="B285" s="1" t="s">
        <v>488</v>
      </c>
      <c r="C285" s="2" t="s">
        <v>514</v>
      </c>
      <c r="D285" s="1" t="s">
        <v>28</v>
      </c>
      <c r="E285" s="1">
        <v>6110</v>
      </c>
      <c r="F285" s="1" t="s">
        <v>490</v>
      </c>
      <c r="G285" s="2" t="s">
        <v>501</v>
      </c>
      <c r="H285" s="1" t="s">
        <v>502</v>
      </c>
      <c r="I285" s="1">
        <v>2007</v>
      </c>
      <c r="J285" s="1">
        <v>2007</v>
      </c>
      <c r="K285" s="1" t="s">
        <v>493</v>
      </c>
      <c r="L285" s="1">
        <v>66.87</v>
      </c>
      <c r="M285" s="1" t="s">
        <v>504</v>
      </c>
      <c r="N285" s="1" t="s">
        <v>505</v>
      </c>
    </row>
    <row r="286" spans="1:14" hidden="1" x14ac:dyDescent="0.35">
      <c r="A286" s="1" t="s">
        <v>487</v>
      </c>
      <c r="B286" s="1" t="s">
        <v>488</v>
      </c>
      <c r="C286" s="2" t="s">
        <v>514</v>
      </c>
      <c r="D286" s="1" t="s">
        <v>28</v>
      </c>
      <c r="E286" s="1">
        <v>6110</v>
      </c>
      <c r="F286" s="1" t="s">
        <v>490</v>
      </c>
      <c r="G286" s="2" t="s">
        <v>501</v>
      </c>
      <c r="H286" s="1" t="s">
        <v>502</v>
      </c>
      <c r="I286" s="1">
        <v>2008</v>
      </c>
      <c r="J286" s="1">
        <v>2008</v>
      </c>
      <c r="K286" s="1" t="s">
        <v>493</v>
      </c>
      <c r="L286" s="1">
        <v>109.73</v>
      </c>
      <c r="M286" s="1" t="s">
        <v>504</v>
      </c>
      <c r="N286" s="1" t="s">
        <v>505</v>
      </c>
    </row>
    <row r="287" spans="1:14" hidden="1" x14ac:dyDescent="0.35">
      <c r="A287" s="1" t="s">
        <v>487</v>
      </c>
      <c r="B287" s="1" t="s">
        <v>488</v>
      </c>
      <c r="C287" s="2" t="s">
        <v>514</v>
      </c>
      <c r="D287" s="1" t="s">
        <v>28</v>
      </c>
      <c r="E287" s="1">
        <v>6110</v>
      </c>
      <c r="F287" s="1" t="s">
        <v>490</v>
      </c>
      <c r="G287" s="2" t="s">
        <v>501</v>
      </c>
      <c r="H287" s="1" t="s">
        <v>502</v>
      </c>
      <c r="I287" s="1">
        <v>2009</v>
      </c>
      <c r="J287" s="1">
        <v>2009</v>
      </c>
      <c r="K287" s="1" t="s">
        <v>493</v>
      </c>
      <c r="L287" s="1">
        <v>97.84</v>
      </c>
      <c r="M287" s="1" t="s">
        <v>504</v>
      </c>
      <c r="N287" s="1" t="s">
        <v>505</v>
      </c>
    </row>
    <row r="288" spans="1:14" hidden="1" x14ac:dyDescent="0.35">
      <c r="A288" s="1" t="s">
        <v>487</v>
      </c>
      <c r="B288" s="1" t="s">
        <v>488</v>
      </c>
      <c r="C288" s="2" t="s">
        <v>514</v>
      </c>
      <c r="D288" s="1" t="s">
        <v>28</v>
      </c>
      <c r="E288" s="1">
        <v>6110</v>
      </c>
      <c r="F288" s="1" t="s">
        <v>490</v>
      </c>
      <c r="G288" s="2" t="s">
        <v>501</v>
      </c>
      <c r="H288" s="1" t="s">
        <v>502</v>
      </c>
      <c r="I288" s="1">
        <v>2010</v>
      </c>
      <c r="J288" s="1">
        <v>2010</v>
      </c>
      <c r="K288" s="1" t="s">
        <v>493</v>
      </c>
      <c r="L288" s="1">
        <v>198.65</v>
      </c>
      <c r="M288" s="1" t="s">
        <v>504</v>
      </c>
      <c r="N288" s="1" t="s">
        <v>505</v>
      </c>
    </row>
    <row r="289" spans="1:14" hidden="1" x14ac:dyDescent="0.35">
      <c r="A289" s="1" t="s">
        <v>487</v>
      </c>
      <c r="B289" s="1" t="s">
        <v>488</v>
      </c>
      <c r="C289" s="2" t="s">
        <v>514</v>
      </c>
      <c r="D289" s="1" t="s">
        <v>28</v>
      </c>
      <c r="E289" s="1">
        <v>6110</v>
      </c>
      <c r="F289" s="1" t="s">
        <v>490</v>
      </c>
      <c r="G289" s="2" t="s">
        <v>501</v>
      </c>
      <c r="H289" s="1" t="s">
        <v>502</v>
      </c>
      <c r="I289" s="1">
        <v>2011</v>
      </c>
      <c r="J289" s="1">
        <v>2011</v>
      </c>
      <c r="K289" s="1" t="s">
        <v>493</v>
      </c>
      <c r="L289" s="1">
        <v>339.16</v>
      </c>
      <c r="M289" s="1" t="s">
        <v>504</v>
      </c>
      <c r="N289" s="1" t="s">
        <v>505</v>
      </c>
    </row>
    <row r="290" spans="1:14" hidden="1" x14ac:dyDescent="0.35">
      <c r="A290" s="1" t="s">
        <v>487</v>
      </c>
      <c r="B290" s="1" t="s">
        <v>488</v>
      </c>
      <c r="C290" s="2" t="s">
        <v>514</v>
      </c>
      <c r="D290" s="1" t="s">
        <v>28</v>
      </c>
      <c r="E290" s="1">
        <v>6110</v>
      </c>
      <c r="F290" s="1" t="s">
        <v>490</v>
      </c>
      <c r="G290" s="2" t="s">
        <v>501</v>
      </c>
      <c r="H290" s="1" t="s">
        <v>502</v>
      </c>
      <c r="I290" s="1">
        <v>2012</v>
      </c>
      <c r="J290" s="1">
        <v>2012</v>
      </c>
      <c r="K290" s="1" t="s">
        <v>493</v>
      </c>
      <c r="L290" s="1">
        <v>211.82</v>
      </c>
      <c r="M290" s="1" t="s">
        <v>504</v>
      </c>
      <c r="N290" s="1" t="s">
        <v>505</v>
      </c>
    </row>
    <row r="291" spans="1:14" hidden="1" x14ac:dyDescent="0.35">
      <c r="A291" s="1" t="s">
        <v>487</v>
      </c>
      <c r="B291" s="1" t="s">
        <v>488</v>
      </c>
      <c r="C291" s="2" t="s">
        <v>514</v>
      </c>
      <c r="D291" s="1" t="s">
        <v>28</v>
      </c>
      <c r="E291" s="1">
        <v>6110</v>
      </c>
      <c r="F291" s="1" t="s">
        <v>490</v>
      </c>
      <c r="G291" s="2" t="s">
        <v>501</v>
      </c>
      <c r="H291" s="1" t="s">
        <v>502</v>
      </c>
      <c r="I291" s="1">
        <v>2013</v>
      </c>
      <c r="J291" s="1">
        <v>2013</v>
      </c>
      <c r="K291" s="1" t="s">
        <v>493</v>
      </c>
      <c r="L291" s="1">
        <v>420.01</v>
      </c>
      <c r="M291" s="1" t="s">
        <v>504</v>
      </c>
      <c r="N291" s="1" t="s">
        <v>505</v>
      </c>
    </row>
    <row r="292" spans="1:14" hidden="1" x14ac:dyDescent="0.35">
      <c r="A292" s="1" t="s">
        <v>487</v>
      </c>
      <c r="B292" s="1" t="s">
        <v>488</v>
      </c>
      <c r="C292" s="2" t="s">
        <v>514</v>
      </c>
      <c r="D292" s="1" t="s">
        <v>28</v>
      </c>
      <c r="E292" s="1">
        <v>6110</v>
      </c>
      <c r="F292" s="1" t="s">
        <v>490</v>
      </c>
      <c r="G292" s="2" t="s">
        <v>501</v>
      </c>
      <c r="H292" s="1" t="s">
        <v>502</v>
      </c>
      <c r="I292" s="1">
        <v>2014</v>
      </c>
      <c r="J292" s="1">
        <v>2014</v>
      </c>
      <c r="K292" s="1" t="s">
        <v>493</v>
      </c>
      <c r="L292" s="1">
        <v>393.79</v>
      </c>
      <c r="M292" s="1" t="s">
        <v>504</v>
      </c>
      <c r="N292" s="1" t="s">
        <v>505</v>
      </c>
    </row>
    <row r="293" spans="1:14" hidden="1" x14ac:dyDescent="0.35">
      <c r="A293" s="1" t="s">
        <v>487</v>
      </c>
      <c r="B293" s="1" t="s">
        <v>488</v>
      </c>
      <c r="C293" s="2" t="s">
        <v>514</v>
      </c>
      <c r="D293" s="1" t="s">
        <v>28</v>
      </c>
      <c r="E293" s="1">
        <v>6110</v>
      </c>
      <c r="F293" s="1" t="s">
        <v>490</v>
      </c>
      <c r="G293" s="2" t="s">
        <v>501</v>
      </c>
      <c r="H293" s="1" t="s">
        <v>502</v>
      </c>
      <c r="I293" s="1">
        <v>2015</v>
      </c>
      <c r="J293" s="1">
        <v>2015</v>
      </c>
      <c r="K293" s="1" t="s">
        <v>493</v>
      </c>
      <c r="L293" s="1">
        <v>359.14</v>
      </c>
      <c r="M293" s="1" t="s">
        <v>504</v>
      </c>
      <c r="N293" s="1" t="s">
        <v>505</v>
      </c>
    </row>
    <row r="294" spans="1:14" hidden="1" x14ac:dyDescent="0.35">
      <c r="A294" s="1" t="s">
        <v>487</v>
      </c>
      <c r="B294" s="1" t="s">
        <v>488</v>
      </c>
      <c r="C294" s="2" t="s">
        <v>514</v>
      </c>
      <c r="D294" s="1" t="s">
        <v>28</v>
      </c>
      <c r="E294" s="1">
        <v>6110</v>
      </c>
      <c r="F294" s="1" t="s">
        <v>490</v>
      </c>
      <c r="G294" s="2" t="s">
        <v>501</v>
      </c>
      <c r="H294" s="1" t="s">
        <v>502</v>
      </c>
      <c r="I294" s="1">
        <v>2016</v>
      </c>
      <c r="J294" s="1">
        <v>2016</v>
      </c>
      <c r="K294" s="1" t="s">
        <v>493</v>
      </c>
      <c r="L294" s="1">
        <v>342.12</v>
      </c>
      <c r="M294" s="1" t="s">
        <v>504</v>
      </c>
      <c r="N294" s="1" t="s">
        <v>505</v>
      </c>
    </row>
    <row r="295" spans="1:14" hidden="1" x14ac:dyDescent="0.35">
      <c r="A295" s="1" t="s">
        <v>487</v>
      </c>
      <c r="B295" s="1" t="s">
        <v>488</v>
      </c>
      <c r="C295" s="2" t="s">
        <v>514</v>
      </c>
      <c r="D295" s="1" t="s">
        <v>28</v>
      </c>
      <c r="E295" s="1">
        <v>6110</v>
      </c>
      <c r="F295" s="1" t="s">
        <v>490</v>
      </c>
      <c r="G295" s="2" t="s">
        <v>501</v>
      </c>
      <c r="H295" s="1" t="s">
        <v>502</v>
      </c>
      <c r="I295" s="1">
        <v>2017</v>
      </c>
      <c r="J295" s="1">
        <v>2017</v>
      </c>
      <c r="K295" s="1" t="s">
        <v>493</v>
      </c>
      <c r="L295" s="1">
        <v>423.48</v>
      </c>
      <c r="M295" s="1" t="s">
        <v>504</v>
      </c>
      <c r="N295" s="1" t="s">
        <v>505</v>
      </c>
    </row>
    <row r="296" spans="1:14" hidden="1" x14ac:dyDescent="0.35">
      <c r="A296" s="1" t="s">
        <v>487</v>
      </c>
      <c r="B296" s="1" t="s">
        <v>488</v>
      </c>
      <c r="C296" s="2" t="s">
        <v>514</v>
      </c>
      <c r="D296" s="1" t="s">
        <v>28</v>
      </c>
      <c r="E296" s="1">
        <v>6110</v>
      </c>
      <c r="F296" s="1" t="s">
        <v>490</v>
      </c>
      <c r="G296" s="2" t="s">
        <v>501</v>
      </c>
      <c r="H296" s="1" t="s">
        <v>502</v>
      </c>
      <c r="I296" s="1">
        <v>2018</v>
      </c>
      <c r="J296" s="1">
        <v>2018</v>
      </c>
      <c r="K296" s="1" t="s">
        <v>493</v>
      </c>
      <c r="L296" s="1">
        <v>290.44</v>
      </c>
      <c r="M296" s="1" t="s">
        <v>504</v>
      </c>
      <c r="N296" s="1" t="s">
        <v>505</v>
      </c>
    </row>
    <row r="297" spans="1:14" hidden="1" x14ac:dyDescent="0.35">
      <c r="A297" s="1" t="s">
        <v>487</v>
      </c>
      <c r="B297" s="1" t="s">
        <v>488</v>
      </c>
      <c r="C297" s="2" t="s">
        <v>515</v>
      </c>
      <c r="D297" s="1" t="s">
        <v>32</v>
      </c>
      <c r="E297" s="1">
        <v>6110</v>
      </c>
      <c r="F297" s="1" t="s">
        <v>490</v>
      </c>
      <c r="G297" s="2" t="s">
        <v>491</v>
      </c>
      <c r="H297" s="1" t="s">
        <v>492</v>
      </c>
      <c r="I297" s="1">
        <v>2009</v>
      </c>
      <c r="J297" s="1">
        <v>2009</v>
      </c>
      <c r="K297" s="1" t="s">
        <v>493</v>
      </c>
      <c r="L297" s="1">
        <v>100.18</v>
      </c>
      <c r="M297" s="1" t="s">
        <v>504</v>
      </c>
      <c r="N297" s="1" t="s">
        <v>505</v>
      </c>
    </row>
    <row r="298" spans="1:14" hidden="1" x14ac:dyDescent="0.35">
      <c r="A298" s="1" t="s">
        <v>487</v>
      </c>
      <c r="B298" s="1" t="s">
        <v>488</v>
      </c>
      <c r="C298" s="2" t="s">
        <v>515</v>
      </c>
      <c r="D298" s="1" t="s">
        <v>32</v>
      </c>
      <c r="E298" s="1">
        <v>6110</v>
      </c>
      <c r="F298" s="1" t="s">
        <v>490</v>
      </c>
      <c r="G298" s="2" t="s">
        <v>491</v>
      </c>
      <c r="H298" s="1" t="s">
        <v>492</v>
      </c>
      <c r="I298" s="1">
        <v>2010</v>
      </c>
      <c r="J298" s="1">
        <v>2010</v>
      </c>
      <c r="K298" s="1" t="s">
        <v>493</v>
      </c>
      <c r="L298" s="1">
        <v>108.78</v>
      </c>
      <c r="M298" s="1" t="s">
        <v>504</v>
      </c>
      <c r="N298" s="1" t="s">
        <v>505</v>
      </c>
    </row>
    <row r="299" spans="1:14" hidden="1" x14ac:dyDescent="0.35">
      <c r="A299" s="1" t="s">
        <v>487</v>
      </c>
      <c r="B299" s="1" t="s">
        <v>488</v>
      </c>
      <c r="C299" s="2" t="s">
        <v>515</v>
      </c>
      <c r="D299" s="1" t="s">
        <v>32</v>
      </c>
      <c r="E299" s="1">
        <v>6110</v>
      </c>
      <c r="F299" s="1" t="s">
        <v>490</v>
      </c>
      <c r="G299" s="2" t="s">
        <v>491</v>
      </c>
      <c r="H299" s="1" t="s">
        <v>492</v>
      </c>
      <c r="I299" s="1">
        <v>2011</v>
      </c>
      <c r="J299" s="1">
        <v>2011</v>
      </c>
      <c r="K299" s="1" t="s">
        <v>493</v>
      </c>
      <c r="L299" s="1">
        <v>115.94</v>
      </c>
      <c r="M299" s="1" t="s">
        <v>504</v>
      </c>
      <c r="N299" s="1" t="s">
        <v>505</v>
      </c>
    </row>
    <row r="300" spans="1:14" hidden="1" x14ac:dyDescent="0.35">
      <c r="A300" s="1" t="s">
        <v>487</v>
      </c>
      <c r="B300" s="1" t="s">
        <v>488</v>
      </c>
      <c r="C300" s="2" t="s">
        <v>515</v>
      </c>
      <c r="D300" s="1" t="s">
        <v>32</v>
      </c>
      <c r="E300" s="1">
        <v>6110</v>
      </c>
      <c r="F300" s="1" t="s">
        <v>490</v>
      </c>
      <c r="G300" s="2" t="s">
        <v>491</v>
      </c>
      <c r="H300" s="1" t="s">
        <v>492</v>
      </c>
      <c r="I300" s="1">
        <v>2012</v>
      </c>
      <c r="J300" s="1">
        <v>2012</v>
      </c>
      <c r="K300" s="1" t="s">
        <v>493</v>
      </c>
      <c r="L300" s="1">
        <v>56.72</v>
      </c>
      <c r="M300" s="1" t="s">
        <v>504</v>
      </c>
      <c r="N300" s="1" t="s">
        <v>505</v>
      </c>
    </row>
    <row r="301" spans="1:14" hidden="1" x14ac:dyDescent="0.35">
      <c r="A301" s="1" t="s">
        <v>487</v>
      </c>
      <c r="B301" s="1" t="s">
        <v>488</v>
      </c>
      <c r="C301" s="2" t="s">
        <v>515</v>
      </c>
      <c r="D301" s="1" t="s">
        <v>32</v>
      </c>
      <c r="E301" s="1">
        <v>6110</v>
      </c>
      <c r="F301" s="1" t="s">
        <v>490</v>
      </c>
      <c r="G301" s="2" t="s">
        <v>491</v>
      </c>
      <c r="H301" s="1" t="s">
        <v>492</v>
      </c>
      <c r="I301" s="1">
        <v>2013</v>
      </c>
      <c r="J301" s="1">
        <v>2013</v>
      </c>
      <c r="K301" s="1" t="s">
        <v>493</v>
      </c>
      <c r="L301" s="1">
        <v>46.05</v>
      </c>
      <c r="M301" s="1" t="s">
        <v>504</v>
      </c>
      <c r="N301" s="1" t="s">
        <v>505</v>
      </c>
    </row>
    <row r="302" spans="1:14" hidden="1" x14ac:dyDescent="0.35">
      <c r="A302" s="1" t="s">
        <v>487</v>
      </c>
      <c r="B302" s="1" t="s">
        <v>488</v>
      </c>
      <c r="C302" s="2" t="s">
        <v>515</v>
      </c>
      <c r="D302" s="1" t="s">
        <v>32</v>
      </c>
      <c r="E302" s="1">
        <v>6110</v>
      </c>
      <c r="F302" s="1" t="s">
        <v>490</v>
      </c>
      <c r="G302" s="2" t="s">
        <v>491</v>
      </c>
      <c r="H302" s="1" t="s">
        <v>492</v>
      </c>
      <c r="I302" s="1">
        <v>2014</v>
      </c>
      <c r="J302" s="1">
        <v>2014</v>
      </c>
      <c r="K302" s="1" t="s">
        <v>493</v>
      </c>
      <c r="L302" s="1">
        <v>51.15</v>
      </c>
      <c r="M302" s="1" t="s">
        <v>504</v>
      </c>
      <c r="N302" s="1" t="s">
        <v>505</v>
      </c>
    </row>
    <row r="303" spans="1:14" hidden="1" x14ac:dyDescent="0.35">
      <c r="A303" s="1" t="s">
        <v>487</v>
      </c>
      <c r="B303" s="1" t="s">
        <v>488</v>
      </c>
      <c r="C303" s="2" t="s">
        <v>515</v>
      </c>
      <c r="D303" s="1" t="s">
        <v>32</v>
      </c>
      <c r="E303" s="1">
        <v>6110</v>
      </c>
      <c r="F303" s="1" t="s">
        <v>490</v>
      </c>
      <c r="G303" s="2" t="s">
        <v>491</v>
      </c>
      <c r="H303" s="1" t="s">
        <v>492</v>
      </c>
      <c r="I303" s="1">
        <v>2015</v>
      </c>
      <c r="J303" s="1">
        <v>2015</v>
      </c>
      <c r="K303" s="1" t="s">
        <v>493</v>
      </c>
      <c r="L303" s="1">
        <v>73.66</v>
      </c>
      <c r="M303" s="1" t="s">
        <v>504</v>
      </c>
      <c r="N303" s="1" t="s">
        <v>505</v>
      </c>
    </row>
    <row r="304" spans="1:14" hidden="1" x14ac:dyDescent="0.35">
      <c r="A304" s="1" t="s">
        <v>487</v>
      </c>
      <c r="B304" s="1" t="s">
        <v>488</v>
      </c>
      <c r="C304" s="2" t="s">
        <v>515</v>
      </c>
      <c r="D304" s="1" t="s">
        <v>32</v>
      </c>
      <c r="E304" s="1">
        <v>6110</v>
      </c>
      <c r="F304" s="1" t="s">
        <v>490</v>
      </c>
      <c r="G304" s="2" t="s">
        <v>491</v>
      </c>
      <c r="H304" s="1" t="s">
        <v>492</v>
      </c>
      <c r="I304" s="1">
        <v>2016</v>
      </c>
      <c r="J304" s="1">
        <v>2016</v>
      </c>
      <c r="K304" s="1" t="s">
        <v>493</v>
      </c>
      <c r="L304" s="1">
        <v>102.33</v>
      </c>
      <c r="M304" s="1" t="s">
        <v>504</v>
      </c>
      <c r="N304" s="1" t="s">
        <v>505</v>
      </c>
    </row>
    <row r="305" spans="1:14" hidden="1" x14ac:dyDescent="0.35">
      <c r="A305" s="1" t="s">
        <v>487</v>
      </c>
      <c r="B305" s="1" t="s">
        <v>488</v>
      </c>
      <c r="C305" s="2" t="s">
        <v>515</v>
      </c>
      <c r="D305" s="1" t="s">
        <v>32</v>
      </c>
      <c r="E305" s="1">
        <v>6110</v>
      </c>
      <c r="F305" s="1" t="s">
        <v>490</v>
      </c>
      <c r="G305" s="2" t="s">
        <v>491</v>
      </c>
      <c r="H305" s="1" t="s">
        <v>492</v>
      </c>
      <c r="I305" s="1">
        <v>2017</v>
      </c>
      <c r="J305" s="1">
        <v>2017</v>
      </c>
      <c r="K305" s="1" t="s">
        <v>493</v>
      </c>
      <c r="L305" s="1">
        <v>79.569999999999993</v>
      </c>
      <c r="M305" s="1" t="s">
        <v>504</v>
      </c>
      <c r="N305" s="1" t="s">
        <v>505</v>
      </c>
    </row>
    <row r="306" spans="1:14" hidden="1" x14ac:dyDescent="0.35">
      <c r="A306" s="1" t="s">
        <v>487</v>
      </c>
      <c r="B306" s="1" t="s">
        <v>488</v>
      </c>
      <c r="C306" s="2" t="s">
        <v>515</v>
      </c>
      <c r="D306" s="1" t="s">
        <v>32</v>
      </c>
      <c r="E306" s="1">
        <v>6110</v>
      </c>
      <c r="F306" s="1" t="s">
        <v>490</v>
      </c>
      <c r="G306" s="2" t="s">
        <v>491</v>
      </c>
      <c r="H306" s="1" t="s">
        <v>492</v>
      </c>
      <c r="I306" s="1">
        <v>2018</v>
      </c>
      <c r="J306" s="1">
        <v>2018</v>
      </c>
      <c r="K306" s="1" t="s">
        <v>493</v>
      </c>
      <c r="L306" s="1">
        <v>56.37</v>
      </c>
      <c r="M306" s="1" t="s">
        <v>504</v>
      </c>
      <c r="N306" s="1" t="s">
        <v>505</v>
      </c>
    </row>
    <row r="307" spans="1:14" hidden="1" x14ac:dyDescent="0.35">
      <c r="A307" s="1" t="s">
        <v>487</v>
      </c>
      <c r="B307" s="1" t="s">
        <v>488</v>
      </c>
      <c r="C307" s="2" t="s">
        <v>515</v>
      </c>
      <c r="D307" s="1" t="s">
        <v>32</v>
      </c>
      <c r="E307" s="1">
        <v>6110</v>
      </c>
      <c r="F307" s="1" t="s">
        <v>490</v>
      </c>
      <c r="G307" s="2" t="s">
        <v>506</v>
      </c>
      <c r="H307" s="1" t="s">
        <v>507</v>
      </c>
      <c r="I307" s="1">
        <v>2009</v>
      </c>
      <c r="J307" s="1">
        <v>2009</v>
      </c>
      <c r="K307" s="1" t="s">
        <v>493</v>
      </c>
      <c r="L307" s="1">
        <v>0.02</v>
      </c>
      <c r="M307" s="1" t="s">
        <v>504</v>
      </c>
      <c r="N307" s="1" t="s">
        <v>505</v>
      </c>
    </row>
    <row r="308" spans="1:14" hidden="1" x14ac:dyDescent="0.35">
      <c r="A308" s="1" t="s">
        <v>487</v>
      </c>
      <c r="B308" s="1" t="s">
        <v>488</v>
      </c>
      <c r="C308" s="2" t="s">
        <v>515</v>
      </c>
      <c r="D308" s="1" t="s">
        <v>32</v>
      </c>
      <c r="E308" s="1">
        <v>6110</v>
      </c>
      <c r="F308" s="1" t="s">
        <v>490</v>
      </c>
      <c r="G308" s="2" t="s">
        <v>506</v>
      </c>
      <c r="H308" s="1" t="s">
        <v>507</v>
      </c>
      <c r="I308" s="1">
        <v>2010</v>
      </c>
      <c r="J308" s="1">
        <v>2010</v>
      </c>
      <c r="K308" s="1" t="s">
        <v>493</v>
      </c>
      <c r="L308" s="1">
        <v>0.01</v>
      </c>
      <c r="M308" s="1" t="s">
        <v>504</v>
      </c>
      <c r="N308" s="1" t="s">
        <v>505</v>
      </c>
    </row>
    <row r="309" spans="1:14" hidden="1" x14ac:dyDescent="0.35">
      <c r="A309" s="1" t="s">
        <v>487</v>
      </c>
      <c r="B309" s="1" t="s">
        <v>488</v>
      </c>
      <c r="C309" s="2" t="s">
        <v>515</v>
      </c>
      <c r="D309" s="1" t="s">
        <v>32</v>
      </c>
      <c r="E309" s="1">
        <v>6110</v>
      </c>
      <c r="F309" s="1" t="s">
        <v>490</v>
      </c>
      <c r="G309" s="2" t="s">
        <v>506</v>
      </c>
      <c r="H309" s="1" t="s">
        <v>507</v>
      </c>
      <c r="I309" s="1">
        <v>2011</v>
      </c>
      <c r="J309" s="1">
        <v>2011</v>
      </c>
      <c r="K309" s="1" t="s">
        <v>493</v>
      </c>
      <c r="L309" s="1">
        <v>0.01</v>
      </c>
      <c r="M309" s="1" t="s">
        <v>504</v>
      </c>
      <c r="N309" s="1" t="s">
        <v>505</v>
      </c>
    </row>
    <row r="310" spans="1:14" hidden="1" x14ac:dyDescent="0.35">
      <c r="A310" s="1" t="s">
        <v>487</v>
      </c>
      <c r="B310" s="1" t="s">
        <v>488</v>
      </c>
      <c r="C310" s="2" t="s">
        <v>515</v>
      </c>
      <c r="D310" s="1" t="s">
        <v>32</v>
      </c>
      <c r="E310" s="1">
        <v>6110</v>
      </c>
      <c r="F310" s="1" t="s">
        <v>490</v>
      </c>
      <c r="G310" s="2" t="s">
        <v>506</v>
      </c>
      <c r="H310" s="1" t="s">
        <v>507</v>
      </c>
      <c r="I310" s="1">
        <v>2012</v>
      </c>
      <c r="J310" s="1">
        <v>2012</v>
      </c>
      <c r="K310" s="1" t="s">
        <v>493</v>
      </c>
      <c r="L310" s="1">
        <v>0.01</v>
      </c>
      <c r="M310" s="1" t="s">
        <v>504</v>
      </c>
      <c r="N310" s="1" t="s">
        <v>505</v>
      </c>
    </row>
    <row r="311" spans="1:14" hidden="1" x14ac:dyDescent="0.35">
      <c r="A311" s="1" t="s">
        <v>487</v>
      </c>
      <c r="B311" s="1" t="s">
        <v>488</v>
      </c>
      <c r="C311" s="2" t="s">
        <v>515</v>
      </c>
      <c r="D311" s="1" t="s">
        <v>32</v>
      </c>
      <c r="E311" s="1">
        <v>6110</v>
      </c>
      <c r="F311" s="1" t="s">
        <v>490</v>
      </c>
      <c r="G311" s="2" t="s">
        <v>506</v>
      </c>
      <c r="H311" s="1" t="s">
        <v>507</v>
      </c>
      <c r="I311" s="1">
        <v>2013</v>
      </c>
      <c r="J311" s="1">
        <v>2013</v>
      </c>
      <c r="K311" s="1" t="s">
        <v>493</v>
      </c>
      <c r="L311" s="1">
        <v>0</v>
      </c>
      <c r="M311" s="1" t="s">
        <v>504</v>
      </c>
      <c r="N311" s="1" t="s">
        <v>505</v>
      </c>
    </row>
    <row r="312" spans="1:14" hidden="1" x14ac:dyDescent="0.35">
      <c r="A312" s="1" t="s">
        <v>487</v>
      </c>
      <c r="B312" s="1" t="s">
        <v>488</v>
      </c>
      <c r="C312" s="2" t="s">
        <v>515</v>
      </c>
      <c r="D312" s="1" t="s">
        <v>32</v>
      </c>
      <c r="E312" s="1">
        <v>6110</v>
      </c>
      <c r="F312" s="1" t="s">
        <v>490</v>
      </c>
      <c r="G312" s="2" t="s">
        <v>506</v>
      </c>
      <c r="H312" s="1" t="s">
        <v>507</v>
      </c>
      <c r="I312" s="1">
        <v>2014</v>
      </c>
      <c r="J312" s="1">
        <v>2014</v>
      </c>
      <c r="K312" s="1" t="s">
        <v>493</v>
      </c>
      <c r="L312" s="1">
        <v>0.05</v>
      </c>
      <c r="M312" s="1" t="s">
        <v>504</v>
      </c>
      <c r="N312" s="1" t="s">
        <v>505</v>
      </c>
    </row>
    <row r="313" spans="1:14" hidden="1" x14ac:dyDescent="0.35">
      <c r="A313" s="1" t="s">
        <v>487</v>
      </c>
      <c r="B313" s="1" t="s">
        <v>488</v>
      </c>
      <c r="C313" s="2" t="s">
        <v>515</v>
      </c>
      <c r="D313" s="1" t="s">
        <v>32</v>
      </c>
      <c r="E313" s="1">
        <v>6110</v>
      </c>
      <c r="F313" s="1" t="s">
        <v>490</v>
      </c>
      <c r="G313" s="2" t="s">
        <v>506</v>
      </c>
      <c r="H313" s="1" t="s">
        <v>507</v>
      </c>
      <c r="I313" s="1">
        <v>2015</v>
      </c>
      <c r="J313" s="1">
        <v>2015</v>
      </c>
      <c r="K313" s="1" t="s">
        <v>493</v>
      </c>
      <c r="L313" s="1">
        <v>0.01</v>
      </c>
      <c r="M313" s="1" t="s">
        <v>504</v>
      </c>
      <c r="N313" s="1" t="s">
        <v>505</v>
      </c>
    </row>
    <row r="314" spans="1:14" hidden="1" x14ac:dyDescent="0.35">
      <c r="A314" s="1" t="s">
        <v>487</v>
      </c>
      <c r="B314" s="1" t="s">
        <v>488</v>
      </c>
      <c r="C314" s="2" t="s">
        <v>515</v>
      </c>
      <c r="D314" s="1" t="s">
        <v>32</v>
      </c>
      <c r="E314" s="1">
        <v>6110</v>
      </c>
      <c r="F314" s="1" t="s">
        <v>490</v>
      </c>
      <c r="G314" s="2" t="s">
        <v>506</v>
      </c>
      <c r="H314" s="1" t="s">
        <v>507</v>
      </c>
      <c r="I314" s="1">
        <v>2016</v>
      </c>
      <c r="J314" s="1">
        <v>2016</v>
      </c>
      <c r="K314" s="1" t="s">
        <v>493</v>
      </c>
      <c r="L314" s="1">
        <v>0</v>
      </c>
      <c r="M314" s="1" t="s">
        <v>504</v>
      </c>
      <c r="N314" s="1" t="s">
        <v>505</v>
      </c>
    </row>
    <row r="315" spans="1:14" hidden="1" x14ac:dyDescent="0.35">
      <c r="A315" s="1" t="s">
        <v>487</v>
      </c>
      <c r="B315" s="1" t="s">
        <v>488</v>
      </c>
      <c r="C315" s="2" t="s">
        <v>515</v>
      </c>
      <c r="D315" s="1" t="s">
        <v>32</v>
      </c>
      <c r="E315" s="1">
        <v>6110</v>
      </c>
      <c r="F315" s="1" t="s">
        <v>490</v>
      </c>
      <c r="G315" s="2" t="s">
        <v>506</v>
      </c>
      <c r="H315" s="1" t="s">
        <v>507</v>
      </c>
      <c r="I315" s="1">
        <v>2017</v>
      </c>
      <c r="J315" s="1">
        <v>2017</v>
      </c>
      <c r="K315" s="1" t="s">
        <v>493</v>
      </c>
      <c r="L315" s="1">
        <v>0</v>
      </c>
      <c r="M315" s="1" t="s">
        <v>504</v>
      </c>
      <c r="N315" s="1" t="s">
        <v>505</v>
      </c>
    </row>
    <row r="316" spans="1:14" hidden="1" x14ac:dyDescent="0.35">
      <c r="A316" s="1" t="s">
        <v>487</v>
      </c>
      <c r="B316" s="1" t="s">
        <v>488</v>
      </c>
      <c r="C316" s="2" t="s">
        <v>515</v>
      </c>
      <c r="D316" s="1" t="s">
        <v>32</v>
      </c>
      <c r="E316" s="1">
        <v>6110</v>
      </c>
      <c r="F316" s="1" t="s">
        <v>490</v>
      </c>
      <c r="G316" s="2" t="s">
        <v>506</v>
      </c>
      <c r="H316" s="1" t="s">
        <v>507</v>
      </c>
      <c r="I316" s="1">
        <v>2018</v>
      </c>
      <c r="J316" s="1">
        <v>2018</v>
      </c>
      <c r="K316" s="1" t="s">
        <v>493</v>
      </c>
      <c r="L316" s="1">
        <v>0</v>
      </c>
      <c r="M316" s="1" t="s">
        <v>504</v>
      </c>
      <c r="N316" s="1" t="s">
        <v>505</v>
      </c>
    </row>
    <row r="317" spans="1:14" hidden="1" x14ac:dyDescent="0.35">
      <c r="A317" s="1" t="s">
        <v>487</v>
      </c>
      <c r="B317" s="1" t="s">
        <v>488</v>
      </c>
      <c r="C317" s="2" t="s">
        <v>515</v>
      </c>
      <c r="D317" s="1" t="s">
        <v>32</v>
      </c>
      <c r="E317" s="1">
        <v>6110</v>
      </c>
      <c r="F317" s="1" t="s">
        <v>490</v>
      </c>
      <c r="G317" s="2" t="s">
        <v>497</v>
      </c>
      <c r="H317" s="1" t="s">
        <v>498</v>
      </c>
      <c r="I317" s="1">
        <v>2009</v>
      </c>
      <c r="J317" s="1">
        <v>2009</v>
      </c>
      <c r="K317" s="1" t="s">
        <v>493</v>
      </c>
      <c r="L317" s="1">
        <v>28.41</v>
      </c>
      <c r="M317" s="1" t="s">
        <v>504</v>
      </c>
      <c r="N317" s="1" t="s">
        <v>505</v>
      </c>
    </row>
    <row r="318" spans="1:14" hidden="1" x14ac:dyDescent="0.35">
      <c r="A318" s="1" t="s">
        <v>487</v>
      </c>
      <c r="B318" s="1" t="s">
        <v>488</v>
      </c>
      <c r="C318" s="2" t="s">
        <v>515</v>
      </c>
      <c r="D318" s="1" t="s">
        <v>32</v>
      </c>
      <c r="E318" s="1">
        <v>6110</v>
      </c>
      <c r="F318" s="1" t="s">
        <v>490</v>
      </c>
      <c r="G318" s="2" t="s">
        <v>497</v>
      </c>
      <c r="H318" s="1" t="s">
        <v>498</v>
      </c>
      <c r="I318" s="1">
        <v>2010</v>
      </c>
      <c r="J318" s="1">
        <v>2010</v>
      </c>
      <c r="K318" s="1" t="s">
        <v>493</v>
      </c>
      <c r="L318" s="1">
        <v>33.82</v>
      </c>
      <c r="M318" s="1" t="s">
        <v>504</v>
      </c>
      <c r="N318" s="1" t="s">
        <v>505</v>
      </c>
    </row>
    <row r="319" spans="1:14" hidden="1" x14ac:dyDescent="0.35">
      <c r="A319" s="1" t="s">
        <v>487</v>
      </c>
      <c r="B319" s="1" t="s">
        <v>488</v>
      </c>
      <c r="C319" s="2" t="s">
        <v>515</v>
      </c>
      <c r="D319" s="1" t="s">
        <v>32</v>
      </c>
      <c r="E319" s="1">
        <v>6110</v>
      </c>
      <c r="F319" s="1" t="s">
        <v>490</v>
      </c>
      <c r="G319" s="2" t="s">
        <v>497</v>
      </c>
      <c r="H319" s="1" t="s">
        <v>498</v>
      </c>
      <c r="I319" s="1">
        <v>2011</v>
      </c>
      <c r="J319" s="1">
        <v>2011</v>
      </c>
      <c r="K319" s="1" t="s">
        <v>493</v>
      </c>
      <c r="L319" s="1">
        <v>39.9</v>
      </c>
      <c r="M319" s="1" t="s">
        <v>504</v>
      </c>
      <c r="N319" s="1" t="s">
        <v>505</v>
      </c>
    </row>
    <row r="320" spans="1:14" hidden="1" x14ac:dyDescent="0.35">
      <c r="A320" s="1" t="s">
        <v>487</v>
      </c>
      <c r="B320" s="1" t="s">
        <v>488</v>
      </c>
      <c r="C320" s="2" t="s">
        <v>515</v>
      </c>
      <c r="D320" s="1" t="s">
        <v>32</v>
      </c>
      <c r="E320" s="1">
        <v>6110</v>
      </c>
      <c r="F320" s="1" t="s">
        <v>490</v>
      </c>
      <c r="G320" s="2" t="s">
        <v>497</v>
      </c>
      <c r="H320" s="1" t="s">
        <v>498</v>
      </c>
      <c r="I320" s="1">
        <v>2012</v>
      </c>
      <c r="J320" s="1">
        <v>2012</v>
      </c>
      <c r="K320" s="1" t="s">
        <v>493</v>
      </c>
      <c r="L320" s="1">
        <v>42.1</v>
      </c>
      <c r="M320" s="1" t="s">
        <v>504</v>
      </c>
      <c r="N320" s="1" t="s">
        <v>505</v>
      </c>
    </row>
    <row r="321" spans="1:14" hidden="1" x14ac:dyDescent="0.35">
      <c r="A321" s="1" t="s">
        <v>487</v>
      </c>
      <c r="B321" s="1" t="s">
        <v>488</v>
      </c>
      <c r="C321" s="2" t="s">
        <v>515</v>
      </c>
      <c r="D321" s="1" t="s">
        <v>32</v>
      </c>
      <c r="E321" s="1">
        <v>6110</v>
      </c>
      <c r="F321" s="1" t="s">
        <v>490</v>
      </c>
      <c r="G321" s="2" t="s">
        <v>497</v>
      </c>
      <c r="H321" s="1" t="s">
        <v>498</v>
      </c>
      <c r="I321" s="1">
        <v>2013</v>
      </c>
      <c r="J321" s="1">
        <v>2013</v>
      </c>
      <c r="K321" s="1" t="s">
        <v>493</v>
      </c>
      <c r="L321" s="1">
        <v>36.799999999999997</v>
      </c>
      <c r="M321" s="1" t="s">
        <v>504</v>
      </c>
      <c r="N321" s="1" t="s">
        <v>505</v>
      </c>
    </row>
    <row r="322" spans="1:14" hidden="1" x14ac:dyDescent="0.35">
      <c r="A322" s="1" t="s">
        <v>487</v>
      </c>
      <c r="B322" s="1" t="s">
        <v>488</v>
      </c>
      <c r="C322" s="2" t="s">
        <v>515</v>
      </c>
      <c r="D322" s="1" t="s">
        <v>32</v>
      </c>
      <c r="E322" s="1">
        <v>6110</v>
      </c>
      <c r="F322" s="1" t="s">
        <v>490</v>
      </c>
      <c r="G322" s="2" t="s">
        <v>497</v>
      </c>
      <c r="H322" s="1" t="s">
        <v>498</v>
      </c>
      <c r="I322" s="1">
        <v>2014</v>
      </c>
      <c r="J322" s="1">
        <v>2014</v>
      </c>
      <c r="K322" s="1" t="s">
        <v>493</v>
      </c>
      <c r="L322" s="1">
        <v>37.79</v>
      </c>
      <c r="M322" s="1" t="s">
        <v>504</v>
      </c>
      <c r="N322" s="1" t="s">
        <v>505</v>
      </c>
    </row>
    <row r="323" spans="1:14" hidden="1" x14ac:dyDescent="0.35">
      <c r="A323" s="1" t="s">
        <v>487</v>
      </c>
      <c r="B323" s="1" t="s">
        <v>488</v>
      </c>
      <c r="C323" s="2" t="s">
        <v>515</v>
      </c>
      <c r="D323" s="1" t="s">
        <v>32</v>
      </c>
      <c r="E323" s="1">
        <v>6110</v>
      </c>
      <c r="F323" s="1" t="s">
        <v>490</v>
      </c>
      <c r="G323" s="2" t="s">
        <v>497</v>
      </c>
      <c r="H323" s="1" t="s">
        <v>498</v>
      </c>
      <c r="I323" s="1">
        <v>2015</v>
      </c>
      <c r="J323" s="1">
        <v>2015</v>
      </c>
      <c r="K323" s="1" t="s">
        <v>493</v>
      </c>
      <c r="L323" s="1">
        <v>35.57</v>
      </c>
      <c r="M323" s="1" t="s">
        <v>504</v>
      </c>
      <c r="N323" s="1" t="s">
        <v>505</v>
      </c>
    </row>
    <row r="324" spans="1:14" hidden="1" x14ac:dyDescent="0.35">
      <c r="A324" s="1" t="s">
        <v>487</v>
      </c>
      <c r="B324" s="1" t="s">
        <v>488</v>
      </c>
      <c r="C324" s="2" t="s">
        <v>515</v>
      </c>
      <c r="D324" s="1" t="s">
        <v>32</v>
      </c>
      <c r="E324" s="1">
        <v>6110</v>
      </c>
      <c r="F324" s="1" t="s">
        <v>490</v>
      </c>
      <c r="G324" s="2" t="s">
        <v>497</v>
      </c>
      <c r="H324" s="1" t="s">
        <v>498</v>
      </c>
      <c r="I324" s="1">
        <v>2016</v>
      </c>
      <c r="J324" s="1">
        <v>2016</v>
      </c>
      <c r="K324" s="1" t="s">
        <v>493</v>
      </c>
      <c r="L324" s="1">
        <v>32.94</v>
      </c>
      <c r="M324" s="1" t="s">
        <v>504</v>
      </c>
      <c r="N324" s="1" t="s">
        <v>505</v>
      </c>
    </row>
    <row r="325" spans="1:14" hidden="1" x14ac:dyDescent="0.35">
      <c r="A325" s="1" t="s">
        <v>487</v>
      </c>
      <c r="B325" s="1" t="s">
        <v>488</v>
      </c>
      <c r="C325" s="2" t="s">
        <v>515</v>
      </c>
      <c r="D325" s="1" t="s">
        <v>32</v>
      </c>
      <c r="E325" s="1">
        <v>6110</v>
      </c>
      <c r="F325" s="1" t="s">
        <v>490</v>
      </c>
      <c r="G325" s="2" t="s">
        <v>497</v>
      </c>
      <c r="H325" s="1" t="s">
        <v>498</v>
      </c>
      <c r="I325" s="1">
        <v>2017</v>
      </c>
      <c r="J325" s="1">
        <v>2017</v>
      </c>
      <c r="K325" s="1" t="s">
        <v>493</v>
      </c>
      <c r="L325" s="1">
        <v>36.18</v>
      </c>
      <c r="M325" s="1" t="s">
        <v>504</v>
      </c>
      <c r="N325" s="1" t="s">
        <v>505</v>
      </c>
    </row>
    <row r="326" spans="1:14" hidden="1" x14ac:dyDescent="0.35">
      <c r="A326" s="1" t="s">
        <v>487</v>
      </c>
      <c r="B326" s="1" t="s">
        <v>488</v>
      </c>
      <c r="C326" s="2" t="s">
        <v>515</v>
      </c>
      <c r="D326" s="1" t="s">
        <v>32</v>
      </c>
      <c r="E326" s="1">
        <v>6110</v>
      </c>
      <c r="F326" s="1" t="s">
        <v>490</v>
      </c>
      <c r="G326" s="2" t="s">
        <v>497</v>
      </c>
      <c r="H326" s="1" t="s">
        <v>498</v>
      </c>
      <c r="I326" s="1">
        <v>2018</v>
      </c>
      <c r="J326" s="1">
        <v>2018</v>
      </c>
      <c r="K326" s="1" t="s">
        <v>493</v>
      </c>
      <c r="L326" s="1">
        <v>39.57</v>
      </c>
      <c r="M326" s="1" t="s">
        <v>504</v>
      </c>
      <c r="N326" s="1" t="s">
        <v>505</v>
      </c>
    </row>
    <row r="327" spans="1:14" hidden="1" x14ac:dyDescent="0.35">
      <c r="A327" s="1" t="s">
        <v>487</v>
      </c>
      <c r="B327" s="1" t="s">
        <v>488</v>
      </c>
      <c r="C327" s="2" t="s">
        <v>515</v>
      </c>
      <c r="D327" s="1" t="s">
        <v>32</v>
      </c>
      <c r="E327" s="1">
        <v>6110</v>
      </c>
      <c r="F327" s="1" t="s">
        <v>490</v>
      </c>
      <c r="G327" s="2" t="s">
        <v>499</v>
      </c>
      <c r="H327" s="1" t="s">
        <v>500</v>
      </c>
      <c r="I327" s="1">
        <v>2009</v>
      </c>
      <c r="J327" s="1">
        <v>2009</v>
      </c>
      <c r="K327" s="1" t="s">
        <v>493</v>
      </c>
      <c r="L327" s="1">
        <v>99.41</v>
      </c>
      <c r="M327" s="1" t="s">
        <v>504</v>
      </c>
      <c r="N327" s="1" t="s">
        <v>505</v>
      </c>
    </row>
    <row r="328" spans="1:14" hidden="1" x14ac:dyDescent="0.35">
      <c r="A328" s="1" t="s">
        <v>487</v>
      </c>
      <c r="B328" s="1" t="s">
        <v>488</v>
      </c>
      <c r="C328" s="2" t="s">
        <v>515</v>
      </c>
      <c r="D328" s="1" t="s">
        <v>32</v>
      </c>
      <c r="E328" s="1">
        <v>6110</v>
      </c>
      <c r="F328" s="1" t="s">
        <v>490</v>
      </c>
      <c r="G328" s="2" t="s">
        <v>499</v>
      </c>
      <c r="H328" s="1" t="s">
        <v>500</v>
      </c>
      <c r="I328" s="1">
        <v>2010</v>
      </c>
      <c r="J328" s="1">
        <v>2010</v>
      </c>
      <c r="K328" s="1" t="s">
        <v>493</v>
      </c>
      <c r="L328" s="1">
        <v>107.15</v>
      </c>
      <c r="M328" s="1" t="s">
        <v>504</v>
      </c>
      <c r="N328" s="1" t="s">
        <v>505</v>
      </c>
    </row>
    <row r="329" spans="1:14" hidden="1" x14ac:dyDescent="0.35">
      <c r="A329" s="1" t="s">
        <v>487</v>
      </c>
      <c r="B329" s="1" t="s">
        <v>488</v>
      </c>
      <c r="C329" s="2" t="s">
        <v>515</v>
      </c>
      <c r="D329" s="1" t="s">
        <v>32</v>
      </c>
      <c r="E329" s="1">
        <v>6110</v>
      </c>
      <c r="F329" s="1" t="s">
        <v>490</v>
      </c>
      <c r="G329" s="2" t="s">
        <v>499</v>
      </c>
      <c r="H329" s="1" t="s">
        <v>500</v>
      </c>
      <c r="I329" s="1">
        <v>2011</v>
      </c>
      <c r="J329" s="1">
        <v>2011</v>
      </c>
      <c r="K329" s="1" t="s">
        <v>493</v>
      </c>
      <c r="L329" s="1">
        <v>113.78</v>
      </c>
      <c r="M329" s="1" t="s">
        <v>504</v>
      </c>
      <c r="N329" s="1" t="s">
        <v>505</v>
      </c>
    </row>
    <row r="330" spans="1:14" hidden="1" x14ac:dyDescent="0.35">
      <c r="A330" s="1" t="s">
        <v>487</v>
      </c>
      <c r="B330" s="1" t="s">
        <v>488</v>
      </c>
      <c r="C330" s="2" t="s">
        <v>515</v>
      </c>
      <c r="D330" s="1" t="s">
        <v>32</v>
      </c>
      <c r="E330" s="1">
        <v>6110</v>
      </c>
      <c r="F330" s="1" t="s">
        <v>490</v>
      </c>
      <c r="G330" s="2" t="s">
        <v>499</v>
      </c>
      <c r="H330" s="1" t="s">
        <v>500</v>
      </c>
      <c r="I330" s="1">
        <v>2012</v>
      </c>
      <c r="J330" s="1">
        <v>2012</v>
      </c>
      <c r="K330" s="1" t="s">
        <v>493</v>
      </c>
      <c r="L330" s="1">
        <v>54.5</v>
      </c>
      <c r="M330" s="1" t="s">
        <v>504</v>
      </c>
      <c r="N330" s="1" t="s">
        <v>505</v>
      </c>
    </row>
    <row r="331" spans="1:14" hidden="1" x14ac:dyDescent="0.35">
      <c r="A331" s="1" t="s">
        <v>487</v>
      </c>
      <c r="B331" s="1" t="s">
        <v>488</v>
      </c>
      <c r="C331" s="2" t="s">
        <v>515</v>
      </c>
      <c r="D331" s="1" t="s">
        <v>32</v>
      </c>
      <c r="E331" s="1">
        <v>6110</v>
      </c>
      <c r="F331" s="1" t="s">
        <v>490</v>
      </c>
      <c r="G331" s="2" t="s">
        <v>499</v>
      </c>
      <c r="H331" s="1" t="s">
        <v>500</v>
      </c>
      <c r="I331" s="1">
        <v>2013</v>
      </c>
      <c r="J331" s="1">
        <v>2013</v>
      </c>
      <c r="K331" s="1" t="s">
        <v>493</v>
      </c>
      <c r="L331" s="1">
        <v>44.37</v>
      </c>
      <c r="M331" s="1" t="s">
        <v>504</v>
      </c>
      <c r="N331" s="1" t="s">
        <v>505</v>
      </c>
    </row>
    <row r="332" spans="1:14" hidden="1" x14ac:dyDescent="0.35">
      <c r="A332" s="1" t="s">
        <v>487</v>
      </c>
      <c r="B332" s="1" t="s">
        <v>488</v>
      </c>
      <c r="C332" s="2" t="s">
        <v>515</v>
      </c>
      <c r="D332" s="1" t="s">
        <v>32</v>
      </c>
      <c r="E332" s="1">
        <v>6110</v>
      </c>
      <c r="F332" s="1" t="s">
        <v>490</v>
      </c>
      <c r="G332" s="2" t="s">
        <v>499</v>
      </c>
      <c r="H332" s="1" t="s">
        <v>500</v>
      </c>
      <c r="I332" s="1">
        <v>2014</v>
      </c>
      <c r="J332" s="1">
        <v>2014</v>
      </c>
      <c r="K332" s="1" t="s">
        <v>493</v>
      </c>
      <c r="L332" s="1">
        <v>49.2</v>
      </c>
      <c r="M332" s="1" t="s">
        <v>504</v>
      </c>
      <c r="N332" s="1" t="s">
        <v>505</v>
      </c>
    </row>
    <row r="333" spans="1:14" hidden="1" x14ac:dyDescent="0.35">
      <c r="A333" s="1" t="s">
        <v>487</v>
      </c>
      <c r="B333" s="1" t="s">
        <v>488</v>
      </c>
      <c r="C333" s="2" t="s">
        <v>515</v>
      </c>
      <c r="D333" s="1" t="s">
        <v>32</v>
      </c>
      <c r="E333" s="1">
        <v>6110</v>
      </c>
      <c r="F333" s="1" t="s">
        <v>490</v>
      </c>
      <c r="G333" s="2" t="s">
        <v>499</v>
      </c>
      <c r="H333" s="1" t="s">
        <v>500</v>
      </c>
      <c r="I333" s="1">
        <v>2015</v>
      </c>
      <c r="J333" s="1">
        <v>2015</v>
      </c>
      <c r="K333" s="1" t="s">
        <v>493</v>
      </c>
      <c r="L333" s="1">
        <v>71.78</v>
      </c>
      <c r="M333" s="1" t="s">
        <v>504</v>
      </c>
      <c r="N333" s="1" t="s">
        <v>505</v>
      </c>
    </row>
    <row r="334" spans="1:14" hidden="1" x14ac:dyDescent="0.35">
      <c r="A334" s="1" t="s">
        <v>487</v>
      </c>
      <c r="B334" s="1" t="s">
        <v>488</v>
      </c>
      <c r="C334" s="2" t="s">
        <v>515</v>
      </c>
      <c r="D334" s="1" t="s">
        <v>32</v>
      </c>
      <c r="E334" s="1">
        <v>6110</v>
      </c>
      <c r="F334" s="1" t="s">
        <v>490</v>
      </c>
      <c r="G334" s="2" t="s">
        <v>499</v>
      </c>
      <c r="H334" s="1" t="s">
        <v>500</v>
      </c>
      <c r="I334" s="1">
        <v>2016</v>
      </c>
      <c r="J334" s="1">
        <v>2016</v>
      </c>
      <c r="K334" s="1" t="s">
        <v>493</v>
      </c>
      <c r="L334" s="1">
        <v>100.98</v>
      </c>
      <c r="M334" s="1" t="s">
        <v>504</v>
      </c>
      <c r="N334" s="1" t="s">
        <v>505</v>
      </c>
    </row>
    <row r="335" spans="1:14" hidden="1" x14ac:dyDescent="0.35">
      <c r="A335" s="1" t="s">
        <v>487</v>
      </c>
      <c r="B335" s="1" t="s">
        <v>488</v>
      </c>
      <c r="C335" s="2" t="s">
        <v>515</v>
      </c>
      <c r="D335" s="1" t="s">
        <v>32</v>
      </c>
      <c r="E335" s="1">
        <v>6110</v>
      </c>
      <c r="F335" s="1" t="s">
        <v>490</v>
      </c>
      <c r="G335" s="2" t="s">
        <v>499</v>
      </c>
      <c r="H335" s="1" t="s">
        <v>500</v>
      </c>
      <c r="I335" s="1">
        <v>2017</v>
      </c>
      <c r="J335" s="1">
        <v>2017</v>
      </c>
      <c r="K335" s="1" t="s">
        <v>493</v>
      </c>
      <c r="L335" s="1">
        <v>78.58</v>
      </c>
      <c r="M335" s="1" t="s">
        <v>504</v>
      </c>
      <c r="N335" s="1" t="s">
        <v>505</v>
      </c>
    </row>
    <row r="336" spans="1:14" hidden="1" x14ac:dyDescent="0.35">
      <c r="A336" s="1" t="s">
        <v>487</v>
      </c>
      <c r="B336" s="1" t="s">
        <v>488</v>
      </c>
      <c r="C336" s="2" t="s">
        <v>515</v>
      </c>
      <c r="D336" s="1" t="s">
        <v>32</v>
      </c>
      <c r="E336" s="1">
        <v>6110</v>
      </c>
      <c r="F336" s="1" t="s">
        <v>490</v>
      </c>
      <c r="G336" s="2" t="s">
        <v>499</v>
      </c>
      <c r="H336" s="1" t="s">
        <v>500</v>
      </c>
      <c r="I336" s="1">
        <v>2018</v>
      </c>
      <c r="J336" s="1">
        <v>2018</v>
      </c>
      <c r="K336" s="1" t="s">
        <v>493</v>
      </c>
      <c r="L336" s="1">
        <v>54.83</v>
      </c>
      <c r="M336" s="1" t="s">
        <v>504</v>
      </c>
      <c r="N336" s="1" t="s">
        <v>505</v>
      </c>
    </row>
    <row r="337" spans="1:14" hidden="1" x14ac:dyDescent="0.35">
      <c r="A337" s="1" t="s">
        <v>487</v>
      </c>
      <c r="B337" s="1" t="s">
        <v>488</v>
      </c>
      <c r="C337" s="2" t="s">
        <v>515</v>
      </c>
      <c r="D337" s="1" t="s">
        <v>32</v>
      </c>
      <c r="E337" s="1">
        <v>6110</v>
      </c>
      <c r="F337" s="1" t="s">
        <v>490</v>
      </c>
      <c r="G337" s="2" t="s">
        <v>508</v>
      </c>
      <c r="H337" s="1" t="s">
        <v>509</v>
      </c>
      <c r="I337" s="1">
        <v>2009</v>
      </c>
      <c r="J337" s="1">
        <v>2009</v>
      </c>
      <c r="K337" s="1" t="s">
        <v>493</v>
      </c>
      <c r="L337" s="1">
        <v>0</v>
      </c>
      <c r="M337" s="1" t="s">
        <v>504</v>
      </c>
      <c r="N337" s="1" t="s">
        <v>505</v>
      </c>
    </row>
    <row r="338" spans="1:14" hidden="1" x14ac:dyDescent="0.35">
      <c r="A338" s="1" t="s">
        <v>487</v>
      </c>
      <c r="B338" s="1" t="s">
        <v>488</v>
      </c>
      <c r="C338" s="2" t="s">
        <v>515</v>
      </c>
      <c r="D338" s="1" t="s">
        <v>32</v>
      </c>
      <c r="E338" s="1">
        <v>6110</v>
      </c>
      <c r="F338" s="1" t="s">
        <v>490</v>
      </c>
      <c r="G338" s="2" t="s">
        <v>508</v>
      </c>
      <c r="H338" s="1" t="s">
        <v>509</v>
      </c>
      <c r="I338" s="1">
        <v>2010</v>
      </c>
      <c r="J338" s="1">
        <v>2010</v>
      </c>
      <c r="K338" s="1" t="s">
        <v>493</v>
      </c>
      <c r="L338" s="1">
        <v>0</v>
      </c>
      <c r="M338" s="1" t="s">
        <v>504</v>
      </c>
      <c r="N338" s="1" t="s">
        <v>505</v>
      </c>
    </row>
    <row r="339" spans="1:14" hidden="1" x14ac:dyDescent="0.35">
      <c r="A339" s="1" t="s">
        <v>487</v>
      </c>
      <c r="B339" s="1" t="s">
        <v>488</v>
      </c>
      <c r="C339" s="2" t="s">
        <v>515</v>
      </c>
      <c r="D339" s="1" t="s">
        <v>32</v>
      </c>
      <c r="E339" s="1">
        <v>6110</v>
      </c>
      <c r="F339" s="1" t="s">
        <v>490</v>
      </c>
      <c r="G339" s="2" t="s">
        <v>508</v>
      </c>
      <c r="H339" s="1" t="s">
        <v>509</v>
      </c>
      <c r="I339" s="1">
        <v>2011</v>
      </c>
      <c r="J339" s="1">
        <v>2011</v>
      </c>
      <c r="K339" s="1" t="s">
        <v>493</v>
      </c>
      <c r="L339" s="1">
        <v>0</v>
      </c>
      <c r="M339" s="1" t="s">
        <v>504</v>
      </c>
      <c r="N339" s="1" t="s">
        <v>505</v>
      </c>
    </row>
    <row r="340" spans="1:14" hidden="1" x14ac:dyDescent="0.35">
      <c r="A340" s="1" t="s">
        <v>487</v>
      </c>
      <c r="B340" s="1" t="s">
        <v>488</v>
      </c>
      <c r="C340" s="2" t="s">
        <v>515</v>
      </c>
      <c r="D340" s="1" t="s">
        <v>32</v>
      </c>
      <c r="E340" s="1">
        <v>6110</v>
      </c>
      <c r="F340" s="1" t="s">
        <v>490</v>
      </c>
      <c r="G340" s="2" t="s">
        <v>508</v>
      </c>
      <c r="H340" s="1" t="s">
        <v>509</v>
      </c>
      <c r="I340" s="1">
        <v>2012</v>
      </c>
      <c r="J340" s="1">
        <v>2012</v>
      </c>
      <c r="K340" s="1" t="s">
        <v>493</v>
      </c>
      <c r="L340" s="1">
        <v>0</v>
      </c>
      <c r="M340" s="1" t="s">
        <v>504</v>
      </c>
      <c r="N340" s="1" t="s">
        <v>505</v>
      </c>
    </row>
    <row r="341" spans="1:14" hidden="1" x14ac:dyDescent="0.35">
      <c r="A341" s="1" t="s">
        <v>487</v>
      </c>
      <c r="B341" s="1" t="s">
        <v>488</v>
      </c>
      <c r="C341" s="2" t="s">
        <v>515</v>
      </c>
      <c r="D341" s="1" t="s">
        <v>32</v>
      </c>
      <c r="E341" s="1">
        <v>6110</v>
      </c>
      <c r="F341" s="1" t="s">
        <v>490</v>
      </c>
      <c r="G341" s="2" t="s">
        <v>508</v>
      </c>
      <c r="H341" s="1" t="s">
        <v>509</v>
      </c>
      <c r="I341" s="1">
        <v>2013</v>
      </c>
      <c r="J341" s="1">
        <v>2013</v>
      </c>
      <c r="K341" s="1" t="s">
        <v>493</v>
      </c>
      <c r="L341" s="1">
        <v>0</v>
      </c>
      <c r="M341" s="1" t="s">
        <v>504</v>
      </c>
      <c r="N341" s="1" t="s">
        <v>505</v>
      </c>
    </row>
    <row r="342" spans="1:14" hidden="1" x14ac:dyDescent="0.35">
      <c r="A342" s="1" t="s">
        <v>487</v>
      </c>
      <c r="B342" s="1" t="s">
        <v>488</v>
      </c>
      <c r="C342" s="2" t="s">
        <v>515</v>
      </c>
      <c r="D342" s="1" t="s">
        <v>32</v>
      </c>
      <c r="E342" s="1">
        <v>6110</v>
      </c>
      <c r="F342" s="1" t="s">
        <v>490</v>
      </c>
      <c r="G342" s="2" t="s">
        <v>508</v>
      </c>
      <c r="H342" s="1" t="s">
        <v>509</v>
      </c>
      <c r="I342" s="1">
        <v>2014</v>
      </c>
      <c r="J342" s="1">
        <v>2014</v>
      </c>
      <c r="K342" s="1" t="s">
        <v>493</v>
      </c>
      <c r="L342" s="1">
        <v>0</v>
      </c>
      <c r="M342" s="1" t="s">
        <v>504</v>
      </c>
      <c r="N342" s="1" t="s">
        <v>505</v>
      </c>
    </row>
    <row r="343" spans="1:14" hidden="1" x14ac:dyDescent="0.35">
      <c r="A343" s="1" t="s">
        <v>487</v>
      </c>
      <c r="B343" s="1" t="s">
        <v>488</v>
      </c>
      <c r="C343" s="2" t="s">
        <v>515</v>
      </c>
      <c r="D343" s="1" t="s">
        <v>32</v>
      </c>
      <c r="E343" s="1">
        <v>6110</v>
      </c>
      <c r="F343" s="1" t="s">
        <v>490</v>
      </c>
      <c r="G343" s="2" t="s">
        <v>508</v>
      </c>
      <c r="H343" s="1" t="s">
        <v>509</v>
      </c>
      <c r="I343" s="1">
        <v>2015</v>
      </c>
      <c r="J343" s="1">
        <v>2015</v>
      </c>
      <c r="K343" s="1" t="s">
        <v>493</v>
      </c>
      <c r="L343" s="1">
        <v>0</v>
      </c>
      <c r="M343" s="1" t="s">
        <v>504</v>
      </c>
      <c r="N343" s="1" t="s">
        <v>505</v>
      </c>
    </row>
    <row r="344" spans="1:14" hidden="1" x14ac:dyDescent="0.35">
      <c r="A344" s="1" t="s">
        <v>487</v>
      </c>
      <c r="B344" s="1" t="s">
        <v>488</v>
      </c>
      <c r="C344" s="2" t="s">
        <v>515</v>
      </c>
      <c r="D344" s="1" t="s">
        <v>32</v>
      </c>
      <c r="E344" s="1">
        <v>6110</v>
      </c>
      <c r="F344" s="1" t="s">
        <v>490</v>
      </c>
      <c r="G344" s="2" t="s">
        <v>508</v>
      </c>
      <c r="H344" s="1" t="s">
        <v>509</v>
      </c>
      <c r="I344" s="1">
        <v>2016</v>
      </c>
      <c r="J344" s="1">
        <v>2016</v>
      </c>
      <c r="K344" s="1" t="s">
        <v>493</v>
      </c>
      <c r="L344" s="1">
        <v>0</v>
      </c>
      <c r="M344" s="1" t="s">
        <v>504</v>
      </c>
      <c r="N344" s="1" t="s">
        <v>505</v>
      </c>
    </row>
    <row r="345" spans="1:14" hidden="1" x14ac:dyDescent="0.35">
      <c r="A345" s="1" t="s">
        <v>487</v>
      </c>
      <c r="B345" s="1" t="s">
        <v>488</v>
      </c>
      <c r="C345" s="2" t="s">
        <v>515</v>
      </c>
      <c r="D345" s="1" t="s">
        <v>32</v>
      </c>
      <c r="E345" s="1">
        <v>6110</v>
      </c>
      <c r="F345" s="1" t="s">
        <v>490</v>
      </c>
      <c r="G345" s="2" t="s">
        <v>508</v>
      </c>
      <c r="H345" s="1" t="s">
        <v>509</v>
      </c>
      <c r="I345" s="1">
        <v>2017</v>
      </c>
      <c r="J345" s="1">
        <v>2017</v>
      </c>
      <c r="K345" s="1" t="s">
        <v>493</v>
      </c>
      <c r="L345" s="1">
        <v>0</v>
      </c>
      <c r="M345" s="1" t="s">
        <v>504</v>
      </c>
      <c r="N345" s="1" t="s">
        <v>505</v>
      </c>
    </row>
    <row r="346" spans="1:14" hidden="1" x14ac:dyDescent="0.35">
      <c r="A346" s="1" t="s">
        <v>487</v>
      </c>
      <c r="B346" s="1" t="s">
        <v>488</v>
      </c>
      <c r="C346" s="2" t="s">
        <v>515</v>
      </c>
      <c r="D346" s="1" t="s">
        <v>32</v>
      </c>
      <c r="E346" s="1">
        <v>6110</v>
      </c>
      <c r="F346" s="1" t="s">
        <v>490</v>
      </c>
      <c r="G346" s="2" t="s">
        <v>508</v>
      </c>
      <c r="H346" s="1" t="s">
        <v>509</v>
      </c>
      <c r="I346" s="1">
        <v>2018</v>
      </c>
      <c r="J346" s="1">
        <v>2018</v>
      </c>
      <c r="K346" s="1" t="s">
        <v>493</v>
      </c>
      <c r="L346" s="1">
        <v>0</v>
      </c>
      <c r="M346" s="1" t="s">
        <v>504</v>
      </c>
      <c r="N346" s="1" t="s">
        <v>505</v>
      </c>
    </row>
    <row r="347" spans="1:14" hidden="1" x14ac:dyDescent="0.35">
      <c r="A347" s="1" t="s">
        <v>487</v>
      </c>
      <c r="B347" s="1" t="s">
        <v>488</v>
      </c>
      <c r="C347" s="2" t="s">
        <v>515</v>
      </c>
      <c r="D347" s="1" t="s">
        <v>32</v>
      </c>
      <c r="E347" s="1">
        <v>6110</v>
      </c>
      <c r="F347" s="1" t="s">
        <v>490</v>
      </c>
      <c r="G347" s="2" t="s">
        <v>501</v>
      </c>
      <c r="H347" s="1" t="s">
        <v>502</v>
      </c>
      <c r="I347" s="1">
        <v>2009</v>
      </c>
      <c r="J347" s="1">
        <v>2009</v>
      </c>
      <c r="K347" s="1" t="s">
        <v>493</v>
      </c>
      <c r="L347" s="1">
        <v>10.77</v>
      </c>
      <c r="M347" s="1" t="s">
        <v>504</v>
      </c>
      <c r="N347" s="1" t="s">
        <v>505</v>
      </c>
    </row>
    <row r="348" spans="1:14" hidden="1" x14ac:dyDescent="0.35">
      <c r="A348" s="1" t="s">
        <v>487</v>
      </c>
      <c r="B348" s="1" t="s">
        <v>488</v>
      </c>
      <c r="C348" s="2" t="s">
        <v>515</v>
      </c>
      <c r="D348" s="1" t="s">
        <v>32</v>
      </c>
      <c r="E348" s="1">
        <v>6110</v>
      </c>
      <c r="F348" s="1" t="s">
        <v>490</v>
      </c>
      <c r="G348" s="2" t="s">
        <v>501</v>
      </c>
      <c r="H348" s="1" t="s">
        <v>502</v>
      </c>
      <c r="I348" s="1">
        <v>2010</v>
      </c>
      <c r="J348" s="1">
        <v>2010</v>
      </c>
      <c r="K348" s="1" t="s">
        <v>493</v>
      </c>
      <c r="L348" s="1">
        <v>13.18</v>
      </c>
      <c r="M348" s="1" t="s">
        <v>504</v>
      </c>
      <c r="N348" s="1" t="s">
        <v>505</v>
      </c>
    </row>
    <row r="349" spans="1:14" hidden="1" x14ac:dyDescent="0.35">
      <c r="A349" s="1" t="s">
        <v>487</v>
      </c>
      <c r="B349" s="1" t="s">
        <v>488</v>
      </c>
      <c r="C349" s="2" t="s">
        <v>515</v>
      </c>
      <c r="D349" s="1" t="s">
        <v>32</v>
      </c>
      <c r="E349" s="1">
        <v>6110</v>
      </c>
      <c r="F349" s="1" t="s">
        <v>490</v>
      </c>
      <c r="G349" s="2" t="s">
        <v>501</v>
      </c>
      <c r="H349" s="1" t="s">
        <v>502</v>
      </c>
      <c r="I349" s="1">
        <v>2011</v>
      </c>
      <c r="J349" s="1">
        <v>2011</v>
      </c>
      <c r="K349" s="1" t="s">
        <v>493</v>
      </c>
      <c r="L349" s="1">
        <v>17.8</v>
      </c>
      <c r="M349" s="1" t="s">
        <v>504</v>
      </c>
      <c r="N349" s="1" t="s">
        <v>505</v>
      </c>
    </row>
    <row r="350" spans="1:14" hidden="1" x14ac:dyDescent="0.35">
      <c r="A350" s="1" t="s">
        <v>487</v>
      </c>
      <c r="B350" s="1" t="s">
        <v>488</v>
      </c>
      <c r="C350" s="2" t="s">
        <v>515</v>
      </c>
      <c r="D350" s="1" t="s">
        <v>32</v>
      </c>
      <c r="E350" s="1">
        <v>6110</v>
      </c>
      <c r="F350" s="1" t="s">
        <v>490</v>
      </c>
      <c r="G350" s="2" t="s">
        <v>501</v>
      </c>
      <c r="H350" s="1" t="s">
        <v>502</v>
      </c>
      <c r="I350" s="1">
        <v>2012</v>
      </c>
      <c r="J350" s="1">
        <v>2012</v>
      </c>
      <c r="K350" s="1" t="s">
        <v>493</v>
      </c>
      <c r="L350" s="1">
        <v>17.5</v>
      </c>
      <c r="M350" s="1" t="s">
        <v>504</v>
      </c>
      <c r="N350" s="1" t="s">
        <v>505</v>
      </c>
    </row>
    <row r="351" spans="1:14" hidden="1" x14ac:dyDescent="0.35">
      <c r="A351" s="1" t="s">
        <v>487</v>
      </c>
      <c r="B351" s="1" t="s">
        <v>488</v>
      </c>
      <c r="C351" s="2" t="s">
        <v>515</v>
      </c>
      <c r="D351" s="1" t="s">
        <v>32</v>
      </c>
      <c r="E351" s="1">
        <v>6110</v>
      </c>
      <c r="F351" s="1" t="s">
        <v>490</v>
      </c>
      <c r="G351" s="2" t="s">
        <v>501</v>
      </c>
      <c r="H351" s="1" t="s">
        <v>502</v>
      </c>
      <c r="I351" s="1">
        <v>2013</v>
      </c>
      <c r="J351" s="1">
        <v>2013</v>
      </c>
      <c r="K351" s="1" t="s">
        <v>493</v>
      </c>
      <c r="L351" s="1">
        <v>11.23</v>
      </c>
      <c r="M351" s="1" t="s">
        <v>504</v>
      </c>
      <c r="N351" s="1" t="s">
        <v>505</v>
      </c>
    </row>
    <row r="352" spans="1:14" hidden="1" x14ac:dyDescent="0.35">
      <c r="A352" s="1" t="s">
        <v>487</v>
      </c>
      <c r="B352" s="1" t="s">
        <v>488</v>
      </c>
      <c r="C352" s="2" t="s">
        <v>515</v>
      </c>
      <c r="D352" s="1" t="s">
        <v>32</v>
      </c>
      <c r="E352" s="1">
        <v>6110</v>
      </c>
      <c r="F352" s="1" t="s">
        <v>490</v>
      </c>
      <c r="G352" s="2" t="s">
        <v>501</v>
      </c>
      <c r="H352" s="1" t="s">
        <v>502</v>
      </c>
      <c r="I352" s="1">
        <v>2014</v>
      </c>
      <c r="J352" s="1">
        <v>2014</v>
      </c>
      <c r="K352" s="1" t="s">
        <v>493</v>
      </c>
      <c r="L352" s="1">
        <v>11.23</v>
      </c>
      <c r="M352" s="1" t="s">
        <v>504</v>
      </c>
      <c r="N352" s="1" t="s">
        <v>505</v>
      </c>
    </row>
    <row r="353" spans="1:14" hidden="1" x14ac:dyDescent="0.35">
      <c r="A353" s="1" t="s">
        <v>487</v>
      </c>
      <c r="B353" s="1" t="s">
        <v>488</v>
      </c>
      <c r="C353" s="2" t="s">
        <v>515</v>
      </c>
      <c r="D353" s="1" t="s">
        <v>32</v>
      </c>
      <c r="E353" s="1">
        <v>6110</v>
      </c>
      <c r="F353" s="1" t="s">
        <v>490</v>
      </c>
      <c r="G353" s="2" t="s">
        <v>501</v>
      </c>
      <c r="H353" s="1" t="s">
        <v>502</v>
      </c>
      <c r="I353" s="1">
        <v>2015</v>
      </c>
      <c r="J353" s="1">
        <v>2015</v>
      </c>
      <c r="K353" s="1" t="s">
        <v>493</v>
      </c>
      <c r="L353" s="1">
        <v>11.82</v>
      </c>
      <c r="M353" s="1" t="s">
        <v>504</v>
      </c>
      <c r="N353" s="1" t="s">
        <v>505</v>
      </c>
    </row>
    <row r="354" spans="1:14" hidden="1" x14ac:dyDescent="0.35">
      <c r="A354" s="1" t="s">
        <v>487</v>
      </c>
      <c r="B354" s="1" t="s">
        <v>488</v>
      </c>
      <c r="C354" s="2" t="s">
        <v>515</v>
      </c>
      <c r="D354" s="1" t="s">
        <v>32</v>
      </c>
      <c r="E354" s="1">
        <v>6110</v>
      </c>
      <c r="F354" s="1" t="s">
        <v>490</v>
      </c>
      <c r="G354" s="2" t="s">
        <v>501</v>
      </c>
      <c r="H354" s="1" t="s">
        <v>502</v>
      </c>
      <c r="I354" s="1">
        <v>2016</v>
      </c>
      <c r="J354" s="1">
        <v>2016</v>
      </c>
      <c r="K354" s="1" t="s">
        <v>493</v>
      </c>
      <c r="L354" s="1">
        <v>9.2799999999999994</v>
      </c>
      <c r="M354" s="1" t="s">
        <v>504</v>
      </c>
      <c r="N354" s="1" t="s">
        <v>505</v>
      </c>
    </row>
    <row r="355" spans="1:14" hidden="1" x14ac:dyDescent="0.35">
      <c r="A355" s="1" t="s">
        <v>487</v>
      </c>
      <c r="B355" s="1" t="s">
        <v>488</v>
      </c>
      <c r="C355" s="2" t="s">
        <v>515</v>
      </c>
      <c r="D355" s="1" t="s">
        <v>32</v>
      </c>
      <c r="E355" s="1">
        <v>6110</v>
      </c>
      <c r="F355" s="1" t="s">
        <v>490</v>
      </c>
      <c r="G355" s="2" t="s">
        <v>501</v>
      </c>
      <c r="H355" s="1" t="s">
        <v>502</v>
      </c>
      <c r="I355" s="1">
        <v>2017</v>
      </c>
      <c r="J355" s="1">
        <v>2017</v>
      </c>
      <c r="K355" s="1" t="s">
        <v>493</v>
      </c>
      <c r="L355" s="1">
        <v>11.2</v>
      </c>
      <c r="M355" s="1" t="s">
        <v>504</v>
      </c>
      <c r="N355" s="1" t="s">
        <v>505</v>
      </c>
    </row>
    <row r="356" spans="1:14" hidden="1" x14ac:dyDescent="0.35">
      <c r="A356" s="1" t="s">
        <v>487</v>
      </c>
      <c r="B356" s="1" t="s">
        <v>488</v>
      </c>
      <c r="C356" s="2" t="s">
        <v>515</v>
      </c>
      <c r="D356" s="1" t="s">
        <v>32</v>
      </c>
      <c r="E356" s="1">
        <v>6110</v>
      </c>
      <c r="F356" s="1" t="s">
        <v>490</v>
      </c>
      <c r="G356" s="2" t="s">
        <v>501</v>
      </c>
      <c r="H356" s="1" t="s">
        <v>502</v>
      </c>
      <c r="I356" s="1">
        <v>2018</v>
      </c>
      <c r="J356" s="1">
        <v>2018</v>
      </c>
      <c r="K356" s="1" t="s">
        <v>493</v>
      </c>
      <c r="L356" s="1">
        <v>11.78</v>
      </c>
      <c r="M356" s="1" t="s">
        <v>504</v>
      </c>
      <c r="N356" s="1" t="s">
        <v>505</v>
      </c>
    </row>
    <row r="357" spans="1:14" hidden="1" x14ac:dyDescent="0.35">
      <c r="A357" s="1" t="s">
        <v>487</v>
      </c>
      <c r="B357" s="1" t="s">
        <v>488</v>
      </c>
      <c r="C357" s="2" t="s">
        <v>516</v>
      </c>
      <c r="D357" s="1" t="s">
        <v>34</v>
      </c>
      <c r="E357" s="1">
        <v>6110</v>
      </c>
      <c r="F357" s="1" t="s">
        <v>490</v>
      </c>
      <c r="G357" s="2" t="s">
        <v>491</v>
      </c>
      <c r="H357" s="1" t="s">
        <v>492</v>
      </c>
      <c r="I357" s="1">
        <v>2001</v>
      </c>
      <c r="J357" s="1">
        <v>2001</v>
      </c>
      <c r="K357" s="1" t="s">
        <v>493</v>
      </c>
      <c r="L357" s="1">
        <v>1915.75</v>
      </c>
      <c r="M357" s="1" t="s">
        <v>504</v>
      </c>
      <c r="N357" s="1" t="s">
        <v>505</v>
      </c>
    </row>
    <row r="358" spans="1:14" hidden="1" x14ac:dyDescent="0.35">
      <c r="A358" s="1" t="s">
        <v>487</v>
      </c>
      <c r="B358" s="1" t="s">
        <v>488</v>
      </c>
      <c r="C358" s="2" t="s">
        <v>516</v>
      </c>
      <c r="D358" s="1" t="s">
        <v>34</v>
      </c>
      <c r="E358" s="1">
        <v>6110</v>
      </c>
      <c r="F358" s="1" t="s">
        <v>490</v>
      </c>
      <c r="G358" s="2" t="s">
        <v>491</v>
      </c>
      <c r="H358" s="1" t="s">
        <v>492</v>
      </c>
      <c r="I358" s="1">
        <v>2002</v>
      </c>
      <c r="J358" s="1">
        <v>2002</v>
      </c>
      <c r="K358" s="1" t="s">
        <v>493</v>
      </c>
      <c r="L358" s="1">
        <v>2070.02</v>
      </c>
      <c r="M358" s="1" t="s">
        <v>504</v>
      </c>
      <c r="N358" s="1" t="s">
        <v>505</v>
      </c>
    </row>
    <row r="359" spans="1:14" hidden="1" x14ac:dyDescent="0.35">
      <c r="A359" s="1" t="s">
        <v>487</v>
      </c>
      <c r="B359" s="1" t="s">
        <v>488</v>
      </c>
      <c r="C359" s="2" t="s">
        <v>516</v>
      </c>
      <c r="D359" s="1" t="s">
        <v>34</v>
      </c>
      <c r="E359" s="1">
        <v>6110</v>
      </c>
      <c r="F359" s="1" t="s">
        <v>490</v>
      </c>
      <c r="G359" s="2" t="s">
        <v>491</v>
      </c>
      <c r="H359" s="1" t="s">
        <v>492</v>
      </c>
      <c r="I359" s="1">
        <v>2003</v>
      </c>
      <c r="J359" s="1">
        <v>2003</v>
      </c>
      <c r="K359" s="1" t="s">
        <v>493</v>
      </c>
      <c r="L359" s="1">
        <v>2616.88</v>
      </c>
      <c r="M359" s="1" t="s">
        <v>504</v>
      </c>
      <c r="N359" s="1" t="s">
        <v>505</v>
      </c>
    </row>
    <row r="360" spans="1:14" hidden="1" x14ac:dyDescent="0.35">
      <c r="A360" s="1" t="s">
        <v>487</v>
      </c>
      <c r="B360" s="1" t="s">
        <v>488</v>
      </c>
      <c r="C360" s="2" t="s">
        <v>516</v>
      </c>
      <c r="D360" s="1" t="s">
        <v>34</v>
      </c>
      <c r="E360" s="1">
        <v>6110</v>
      </c>
      <c r="F360" s="1" t="s">
        <v>490</v>
      </c>
      <c r="G360" s="2" t="s">
        <v>491</v>
      </c>
      <c r="H360" s="1" t="s">
        <v>492</v>
      </c>
      <c r="I360" s="1">
        <v>2004</v>
      </c>
      <c r="J360" s="1">
        <v>2004</v>
      </c>
      <c r="K360" s="1" t="s">
        <v>493</v>
      </c>
      <c r="L360" s="1">
        <v>2989.51</v>
      </c>
      <c r="M360" s="1" t="s">
        <v>504</v>
      </c>
      <c r="N360" s="1" t="s">
        <v>505</v>
      </c>
    </row>
    <row r="361" spans="1:14" hidden="1" x14ac:dyDescent="0.35">
      <c r="A361" s="1" t="s">
        <v>487</v>
      </c>
      <c r="B361" s="1" t="s">
        <v>488</v>
      </c>
      <c r="C361" s="2" t="s">
        <v>516</v>
      </c>
      <c r="D361" s="1" t="s">
        <v>34</v>
      </c>
      <c r="E361" s="1">
        <v>6110</v>
      </c>
      <c r="F361" s="1" t="s">
        <v>490</v>
      </c>
      <c r="G361" s="2" t="s">
        <v>491</v>
      </c>
      <c r="H361" s="1" t="s">
        <v>492</v>
      </c>
      <c r="I361" s="1">
        <v>2005</v>
      </c>
      <c r="J361" s="1">
        <v>2005</v>
      </c>
      <c r="K361" s="1" t="s">
        <v>493</v>
      </c>
      <c r="L361" s="1">
        <v>2749.2</v>
      </c>
      <c r="M361" s="1" t="s">
        <v>504</v>
      </c>
      <c r="N361" s="1" t="s">
        <v>505</v>
      </c>
    </row>
    <row r="362" spans="1:14" hidden="1" x14ac:dyDescent="0.35">
      <c r="A362" s="1" t="s">
        <v>487</v>
      </c>
      <c r="B362" s="1" t="s">
        <v>488</v>
      </c>
      <c r="C362" s="2" t="s">
        <v>516</v>
      </c>
      <c r="D362" s="1" t="s">
        <v>34</v>
      </c>
      <c r="E362" s="1">
        <v>6110</v>
      </c>
      <c r="F362" s="1" t="s">
        <v>490</v>
      </c>
      <c r="G362" s="2" t="s">
        <v>491</v>
      </c>
      <c r="H362" s="1" t="s">
        <v>492</v>
      </c>
      <c r="I362" s="1">
        <v>2006</v>
      </c>
      <c r="J362" s="1">
        <v>2006</v>
      </c>
      <c r="K362" s="1" t="s">
        <v>493</v>
      </c>
      <c r="L362" s="1">
        <v>3567.09</v>
      </c>
      <c r="M362" s="1" t="s">
        <v>504</v>
      </c>
      <c r="N362" s="1" t="s">
        <v>505</v>
      </c>
    </row>
    <row r="363" spans="1:14" hidden="1" x14ac:dyDescent="0.35">
      <c r="A363" s="1" t="s">
        <v>487</v>
      </c>
      <c r="B363" s="1" t="s">
        <v>488</v>
      </c>
      <c r="C363" s="2" t="s">
        <v>516</v>
      </c>
      <c r="D363" s="1" t="s">
        <v>34</v>
      </c>
      <c r="E363" s="1">
        <v>6110</v>
      </c>
      <c r="F363" s="1" t="s">
        <v>490</v>
      </c>
      <c r="G363" s="2" t="s">
        <v>491</v>
      </c>
      <c r="H363" s="1" t="s">
        <v>492</v>
      </c>
      <c r="I363" s="1">
        <v>2007</v>
      </c>
      <c r="J363" s="1">
        <v>2007</v>
      </c>
      <c r="K363" s="1" t="s">
        <v>493</v>
      </c>
      <c r="L363" s="1">
        <v>4249.1099999999997</v>
      </c>
      <c r="M363" s="1" t="s">
        <v>504</v>
      </c>
      <c r="N363" s="1" t="s">
        <v>505</v>
      </c>
    </row>
    <row r="364" spans="1:14" hidden="1" x14ac:dyDescent="0.35">
      <c r="A364" s="1" t="s">
        <v>487</v>
      </c>
      <c r="B364" s="1" t="s">
        <v>488</v>
      </c>
      <c r="C364" s="2" t="s">
        <v>516</v>
      </c>
      <c r="D364" s="1" t="s">
        <v>34</v>
      </c>
      <c r="E364" s="1">
        <v>6110</v>
      </c>
      <c r="F364" s="1" t="s">
        <v>490</v>
      </c>
      <c r="G364" s="2" t="s">
        <v>491</v>
      </c>
      <c r="H364" s="1" t="s">
        <v>492</v>
      </c>
      <c r="I364" s="1">
        <v>2008</v>
      </c>
      <c r="J364" s="1">
        <v>2008</v>
      </c>
      <c r="K364" s="1" t="s">
        <v>493</v>
      </c>
      <c r="L364" s="1">
        <v>5260.96</v>
      </c>
      <c r="M364" s="1" t="s">
        <v>504</v>
      </c>
      <c r="N364" s="1" t="s">
        <v>505</v>
      </c>
    </row>
    <row r="365" spans="1:14" hidden="1" x14ac:dyDescent="0.35">
      <c r="A365" s="1" t="s">
        <v>487</v>
      </c>
      <c r="B365" s="1" t="s">
        <v>488</v>
      </c>
      <c r="C365" s="2" t="s">
        <v>516</v>
      </c>
      <c r="D365" s="1" t="s">
        <v>34</v>
      </c>
      <c r="E365" s="1">
        <v>6110</v>
      </c>
      <c r="F365" s="1" t="s">
        <v>490</v>
      </c>
      <c r="G365" s="2" t="s">
        <v>491</v>
      </c>
      <c r="H365" s="1" t="s">
        <v>492</v>
      </c>
      <c r="I365" s="1">
        <v>2009</v>
      </c>
      <c r="J365" s="1">
        <v>2009</v>
      </c>
      <c r="K365" s="1" t="s">
        <v>493</v>
      </c>
      <c r="L365" s="1">
        <v>4120.3</v>
      </c>
      <c r="M365" s="1" t="s">
        <v>504</v>
      </c>
      <c r="N365" s="1" t="s">
        <v>505</v>
      </c>
    </row>
    <row r="366" spans="1:14" hidden="1" x14ac:dyDescent="0.35">
      <c r="A366" s="1" t="s">
        <v>487</v>
      </c>
      <c r="B366" s="1" t="s">
        <v>488</v>
      </c>
      <c r="C366" s="2" t="s">
        <v>516</v>
      </c>
      <c r="D366" s="1" t="s">
        <v>34</v>
      </c>
      <c r="E366" s="1">
        <v>6110</v>
      </c>
      <c r="F366" s="1" t="s">
        <v>490</v>
      </c>
      <c r="G366" s="2" t="s">
        <v>491</v>
      </c>
      <c r="H366" s="1" t="s">
        <v>492</v>
      </c>
      <c r="I366" s="1">
        <v>2010</v>
      </c>
      <c r="J366" s="1">
        <v>2010</v>
      </c>
      <c r="K366" s="1" t="s">
        <v>493</v>
      </c>
      <c r="L366" s="1">
        <v>4790.12</v>
      </c>
      <c r="M366" s="1" t="s">
        <v>504</v>
      </c>
      <c r="N366" s="1" t="s">
        <v>505</v>
      </c>
    </row>
    <row r="367" spans="1:14" hidden="1" x14ac:dyDescent="0.35">
      <c r="A367" s="1" t="s">
        <v>487</v>
      </c>
      <c r="B367" s="1" t="s">
        <v>488</v>
      </c>
      <c r="C367" s="2" t="s">
        <v>516</v>
      </c>
      <c r="D367" s="1" t="s">
        <v>34</v>
      </c>
      <c r="E367" s="1">
        <v>6110</v>
      </c>
      <c r="F367" s="1" t="s">
        <v>490</v>
      </c>
      <c r="G367" s="2" t="s">
        <v>491</v>
      </c>
      <c r="H367" s="1" t="s">
        <v>492</v>
      </c>
      <c r="I367" s="1">
        <v>2011</v>
      </c>
      <c r="J367" s="1">
        <v>2011</v>
      </c>
      <c r="K367" s="1" t="s">
        <v>493</v>
      </c>
      <c r="L367" s="1">
        <v>5125.5200000000004</v>
      </c>
      <c r="M367" s="1" t="s">
        <v>504</v>
      </c>
      <c r="N367" s="1" t="s">
        <v>505</v>
      </c>
    </row>
    <row r="368" spans="1:14" hidden="1" x14ac:dyDescent="0.35">
      <c r="A368" s="1" t="s">
        <v>487</v>
      </c>
      <c r="B368" s="1" t="s">
        <v>488</v>
      </c>
      <c r="C368" s="2" t="s">
        <v>516</v>
      </c>
      <c r="D368" s="1" t="s">
        <v>34</v>
      </c>
      <c r="E368" s="1">
        <v>6110</v>
      </c>
      <c r="F368" s="1" t="s">
        <v>490</v>
      </c>
      <c r="G368" s="2" t="s">
        <v>491</v>
      </c>
      <c r="H368" s="1" t="s">
        <v>492</v>
      </c>
      <c r="I368" s="1">
        <v>2012</v>
      </c>
      <c r="J368" s="1">
        <v>2012</v>
      </c>
      <c r="K368" s="1" t="s">
        <v>493</v>
      </c>
      <c r="L368" s="1">
        <v>4924.41</v>
      </c>
      <c r="M368" s="1" t="s">
        <v>504</v>
      </c>
      <c r="N368" s="1" t="s">
        <v>505</v>
      </c>
    </row>
    <row r="369" spans="1:14" hidden="1" x14ac:dyDescent="0.35">
      <c r="A369" s="1" t="s">
        <v>487</v>
      </c>
      <c r="B369" s="1" t="s">
        <v>488</v>
      </c>
      <c r="C369" s="2" t="s">
        <v>516</v>
      </c>
      <c r="D369" s="1" t="s">
        <v>34</v>
      </c>
      <c r="E369" s="1">
        <v>6110</v>
      </c>
      <c r="F369" s="1" t="s">
        <v>490</v>
      </c>
      <c r="G369" s="2" t="s">
        <v>491</v>
      </c>
      <c r="H369" s="1" t="s">
        <v>492</v>
      </c>
      <c r="I369" s="1">
        <v>2013</v>
      </c>
      <c r="J369" s="1">
        <v>2013</v>
      </c>
      <c r="K369" s="1" t="s">
        <v>493</v>
      </c>
      <c r="L369" s="1">
        <v>4280.57</v>
      </c>
      <c r="M369" s="1" t="s">
        <v>504</v>
      </c>
      <c r="N369" s="1" t="s">
        <v>505</v>
      </c>
    </row>
    <row r="370" spans="1:14" hidden="1" x14ac:dyDescent="0.35">
      <c r="A370" s="1" t="s">
        <v>487</v>
      </c>
      <c r="B370" s="1" t="s">
        <v>488</v>
      </c>
      <c r="C370" s="2" t="s">
        <v>516</v>
      </c>
      <c r="D370" s="1" t="s">
        <v>34</v>
      </c>
      <c r="E370" s="1">
        <v>6110</v>
      </c>
      <c r="F370" s="1" t="s">
        <v>490</v>
      </c>
      <c r="G370" s="2" t="s">
        <v>491</v>
      </c>
      <c r="H370" s="1" t="s">
        <v>492</v>
      </c>
      <c r="I370" s="1">
        <v>2014</v>
      </c>
      <c r="J370" s="1">
        <v>2014</v>
      </c>
      <c r="K370" s="1" t="s">
        <v>493</v>
      </c>
      <c r="L370" s="1">
        <v>3730.07</v>
      </c>
      <c r="M370" s="1" t="s">
        <v>504</v>
      </c>
      <c r="N370" s="1" t="s">
        <v>505</v>
      </c>
    </row>
    <row r="371" spans="1:14" hidden="1" x14ac:dyDescent="0.35">
      <c r="A371" s="1" t="s">
        <v>487</v>
      </c>
      <c r="B371" s="1" t="s">
        <v>488</v>
      </c>
      <c r="C371" s="2" t="s">
        <v>516</v>
      </c>
      <c r="D371" s="1" t="s">
        <v>34</v>
      </c>
      <c r="E371" s="1">
        <v>6110</v>
      </c>
      <c r="F371" s="1" t="s">
        <v>490</v>
      </c>
      <c r="G371" s="2" t="s">
        <v>491</v>
      </c>
      <c r="H371" s="1" t="s">
        <v>492</v>
      </c>
      <c r="I371" s="1">
        <v>2015</v>
      </c>
      <c r="J371" s="1">
        <v>2015</v>
      </c>
      <c r="K371" s="1" t="s">
        <v>493</v>
      </c>
      <c r="L371" s="1">
        <v>2978.76</v>
      </c>
      <c r="M371" s="1" t="s">
        <v>504</v>
      </c>
      <c r="N371" s="1" t="s">
        <v>505</v>
      </c>
    </row>
    <row r="372" spans="1:14" hidden="1" x14ac:dyDescent="0.35">
      <c r="A372" s="1" t="s">
        <v>487</v>
      </c>
      <c r="B372" s="1" t="s">
        <v>488</v>
      </c>
      <c r="C372" s="2" t="s">
        <v>516</v>
      </c>
      <c r="D372" s="1" t="s">
        <v>34</v>
      </c>
      <c r="E372" s="1">
        <v>6110</v>
      </c>
      <c r="F372" s="1" t="s">
        <v>490</v>
      </c>
      <c r="G372" s="2" t="s">
        <v>491</v>
      </c>
      <c r="H372" s="1" t="s">
        <v>492</v>
      </c>
      <c r="I372" s="1">
        <v>2016</v>
      </c>
      <c r="J372" s="1">
        <v>2016</v>
      </c>
      <c r="K372" s="1" t="s">
        <v>493</v>
      </c>
      <c r="L372" s="1">
        <v>3331.07</v>
      </c>
      <c r="M372" s="1" t="s">
        <v>504</v>
      </c>
      <c r="N372" s="1" t="s">
        <v>505</v>
      </c>
    </row>
    <row r="373" spans="1:14" hidden="1" x14ac:dyDescent="0.35">
      <c r="A373" s="1" t="s">
        <v>487</v>
      </c>
      <c r="B373" s="1" t="s">
        <v>488</v>
      </c>
      <c r="C373" s="2" t="s">
        <v>516</v>
      </c>
      <c r="D373" s="1" t="s">
        <v>34</v>
      </c>
      <c r="E373" s="1">
        <v>6110</v>
      </c>
      <c r="F373" s="1" t="s">
        <v>490</v>
      </c>
      <c r="G373" s="2" t="s">
        <v>491</v>
      </c>
      <c r="H373" s="1" t="s">
        <v>492</v>
      </c>
      <c r="I373" s="1">
        <v>2017</v>
      </c>
      <c r="J373" s="1">
        <v>2017</v>
      </c>
      <c r="K373" s="1" t="s">
        <v>493</v>
      </c>
      <c r="L373" s="1">
        <v>3460.41</v>
      </c>
      <c r="M373" s="1" t="s">
        <v>504</v>
      </c>
      <c r="N373" s="1" t="s">
        <v>505</v>
      </c>
    </row>
    <row r="374" spans="1:14" hidden="1" x14ac:dyDescent="0.35">
      <c r="A374" s="1" t="s">
        <v>487</v>
      </c>
      <c r="B374" s="1" t="s">
        <v>488</v>
      </c>
      <c r="C374" s="2" t="s">
        <v>516</v>
      </c>
      <c r="D374" s="1" t="s">
        <v>34</v>
      </c>
      <c r="E374" s="1">
        <v>6110</v>
      </c>
      <c r="F374" s="1" t="s">
        <v>490</v>
      </c>
      <c r="G374" s="2" t="s">
        <v>491</v>
      </c>
      <c r="H374" s="1" t="s">
        <v>492</v>
      </c>
      <c r="I374" s="1">
        <v>2018</v>
      </c>
      <c r="J374" s="1">
        <v>2018</v>
      </c>
      <c r="K374" s="1" t="s">
        <v>493</v>
      </c>
      <c r="L374" s="1">
        <v>3464.55</v>
      </c>
      <c r="M374" s="1" t="s">
        <v>504</v>
      </c>
      <c r="N374" s="1" t="s">
        <v>505</v>
      </c>
    </row>
    <row r="375" spans="1:14" hidden="1" x14ac:dyDescent="0.35">
      <c r="A375" s="1" t="s">
        <v>487</v>
      </c>
      <c r="B375" s="1" t="s">
        <v>488</v>
      </c>
      <c r="C375" s="2" t="s">
        <v>516</v>
      </c>
      <c r="D375" s="1" t="s">
        <v>34</v>
      </c>
      <c r="E375" s="1">
        <v>6110</v>
      </c>
      <c r="F375" s="1" t="s">
        <v>490</v>
      </c>
      <c r="G375" s="2" t="s">
        <v>506</v>
      </c>
      <c r="H375" s="1" t="s">
        <v>507</v>
      </c>
      <c r="I375" s="1">
        <v>2014</v>
      </c>
      <c r="J375" s="1">
        <v>2014</v>
      </c>
      <c r="K375" s="1" t="s">
        <v>493</v>
      </c>
      <c r="L375" s="1">
        <v>29.75</v>
      </c>
      <c r="M375" s="1" t="s">
        <v>504</v>
      </c>
      <c r="N375" s="1" t="s">
        <v>505</v>
      </c>
    </row>
    <row r="376" spans="1:14" hidden="1" x14ac:dyDescent="0.35">
      <c r="A376" s="1" t="s">
        <v>487</v>
      </c>
      <c r="B376" s="1" t="s">
        <v>488</v>
      </c>
      <c r="C376" s="2" t="s">
        <v>516</v>
      </c>
      <c r="D376" s="1" t="s">
        <v>34</v>
      </c>
      <c r="E376" s="1">
        <v>6110</v>
      </c>
      <c r="F376" s="1" t="s">
        <v>490</v>
      </c>
      <c r="G376" s="2" t="s">
        <v>506</v>
      </c>
      <c r="H376" s="1" t="s">
        <v>507</v>
      </c>
      <c r="I376" s="1">
        <v>2015</v>
      </c>
      <c r="J376" s="1">
        <v>2015</v>
      </c>
      <c r="K376" s="1" t="s">
        <v>493</v>
      </c>
      <c r="L376" s="1">
        <v>28.55</v>
      </c>
      <c r="M376" s="1" t="s">
        <v>504</v>
      </c>
      <c r="N376" s="1" t="s">
        <v>505</v>
      </c>
    </row>
    <row r="377" spans="1:14" hidden="1" x14ac:dyDescent="0.35">
      <c r="A377" s="1" t="s">
        <v>487</v>
      </c>
      <c r="B377" s="1" t="s">
        <v>488</v>
      </c>
      <c r="C377" s="2" t="s">
        <v>516</v>
      </c>
      <c r="D377" s="1" t="s">
        <v>34</v>
      </c>
      <c r="E377" s="1">
        <v>6110</v>
      </c>
      <c r="F377" s="1" t="s">
        <v>490</v>
      </c>
      <c r="G377" s="2" t="s">
        <v>506</v>
      </c>
      <c r="H377" s="1" t="s">
        <v>507</v>
      </c>
      <c r="I377" s="1">
        <v>2016</v>
      </c>
      <c r="J377" s="1">
        <v>2016</v>
      </c>
      <c r="K377" s="1" t="s">
        <v>493</v>
      </c>
      <c r="L377" s="1">
        <v>23.79</v>
      </c>
      <c r="M377" s="1" t="s">
        <v>504</v>
      </c>
      <c r="N377" s="1" t="s">
        <v>505</v>
      </c>
    </row>
    <row r="378" spans="1:14" hidden="1" x14ac:dyDescent="0.35">
      <c r="A378" s="1" t="s">
        <v>487</v>
      </c>
      <c r="B378" s="1" t="s">
        <v>488</v>
      </c>
      <c r="C378" s="2" t="s">
        <v>516</v>
      </c>
      <c r="D378" s="1" t="s">
        <v>34</v>
      </c>
      <c r="E378" s="1">
        <v>6110</v>
      </c>
      <c r="F378" s="1" t="s">
        <v>490</v>
      </c>
      <c r="G378" s="2" t="s">
        <v>506</v>
      </c>
      <c r="H378" s="1" t="s">
        <v>507</v>
      </c>
      <c r="I378" s="1">
        <v>2017</v>
      </c>
      <c r="J378" s="1">
        <v>2017</v>
      </c>
      <c r="K378" s="1" t="s">
        <v>493</v>
      </c>
      <c r="L378" s="1">
        <v>24.53</v>
      </c>
      <c r="M378" s="1" t="s">
        <v>504</v>
      </c>
      <c r="N378" s="1" t="s">
        <v>505</v>
      </c>
    </row>
    <row r="379" spans="1:14" hidden="1" x14ac:dyDescent="0.35">
      <c r="A379" s="1" t="s">
        <v>487</v>
      </c>
      <c r="B379" s="1" t="s">
        <v>488</v>
      </c>
      <c r="C379" s="2" t="s">
        <v>516</v>
      </c>
      <c r="D379" s="1" t="s">
        <v>34</v>
      </c>
      <c r="E379" s="1">
        <v>6110</v>
      </c>
      <c r="F379" s="1" t="s">
        <v>490</v>
      </c>
      <c r="G379" s="2" t="s">
        <v>506</v>
      </c>
      <c r="H379" s="1" t="s">
        <v>507</v>
      </c>
      <c r="I379" s="1">
        <v>2018</v>
      </c>
      <c r="J379" s="1">
        <v>2018</v>
      </c>
      <c r="K379" s="1" t="s">
        <v>493</v>
      </c>
      <c r="L379" s="1">
        <v>165.12</v>
      </c>
      <c r="M379" s="1" t="s">
        <v>504</v>
      </c>
      <c r="N379" s="1" t="s">
        <v>505</v>
      </c>
    </row>
    <row r="380" spans="1:14" hidden="1" x14ac:dyDescent="0.35">
      <c r="A380" s="1" t="s">
        <v>487</v>
      </c>
      <c r="B380" s="1" t="s">
        <v>488</v>
      </c>
      <c r="C380" s="2" t="s">
        <v>516</v>
      </c>
      <c r="D380" s="1" t="s">
        <v>34</v>
      </c>
      <c r="E380" s="1">
        <v>6110</v>
      </c>
      <c r="F380" s="1" t="s">
        <v>490</v>
      </c>
      <c r="G380" s="2" t="s">
        <v>497</v>
      </c>
      <c r="H380" s="1" t="s">
        <v>498</v>
      </c>
      <c r="I380" s="1">
        <v>2001</v>
      </c>
      <c r="J380" s="1">
        <v>2001</v>
      </c>
      <c r="K380" s="1" t="s">
        <v>493</v>
      </c>
      <c r="L380" s="1">
        <v>1408.37</v>
      </c>
      <c r="M380" s="1" t="s">
        <v>504</v>
      </c>
      <c r="N380" s="1" t="s">
        <v>505</v>
      </c>
    </row>
    <row r="381" spans="1:14" hidden="1" x14ac:dyDescent="0.35">
      <c r="A381" s="1" t="s">
        <v>487</v>
      </c>
      <c r="B381" s="1" t="s">
        <v>488</v>
      </c>
      <c r="C381" s="2" t="s">
        <v>516</v>
      </c>
      <c r="D381" s="1" t="s">
        <v>34</v>
      </c>
      <c r="E381" s="1">
        <v>6110</v>
      </c>
      <c r="F381" s="1" t="s">
        <v>490</v>
      </c>
      <c r="G381" s="2" t="s">
        <v>497</v>
      </c>
      <c r="H381" s="1" t="s">
        <v>498</v>
      </c>
      <c r="I381" s="1">
        <v>2002</v>
      </c>
      <c r="J381" s="1">
        <v>2002</v>
      </c>
      <c r="K381" s="1" t="s">
        <v>493</v>
      </c>
      <c r="L381" s="1">
        <v>1734.25</v>
      </c>
      <c r="M381" s="1" t="s">
        <v>504</v>
      </c>
      <c r="N381" s="1" t="s">
        <v>505</v>
      </c>
    </row>
    <row r="382" spans="1:14" hidden="1" x14ac:dyDescent="0.35">
      <c r="A382" s="1" t="s">
        <v>487</v>
      </c>
      <c r="B382" s="1" t="s">
        <v>488</v>
      </c>
      <c r="C382" s="2" t="s">
        <v>516</v>
      </c>
      <c r="D382" s="1" t="s">
        <v>34</v>
      </c>
      <c r="E382" s="1">
        <v>6110</v>
      </c>
      <c r="F382" s="1" t="s">
        <v>490</v>
      </c>
      <c r="G382" s="2" t="s">
        <v>497</v>
      </c>
      <c r="H382" s="1" t="s">
        <v>498</v>
      </c>
      <c r="I382" s="1">
        <v>2003</v>
      </c>
      <c r="J382" s="1">
        <v>2003</v>
      </c>
      <c r="K382" s="1" t="s">
        <v>493</v>
      </c>
      <c r="L382" s="1">
        <v>2401.56</v>
      </c>
      <c r="M382" s="1" t="s">
        <v>504</v>
      </c>
      <c r="N382" s="1" t="s">
        <v>505</v>
      </c>
    </row>
    <row r="383" spans="1:14" hidden="1" x14ac:dyDescent="0.35">
      <c r="A383" s="1" t="s">
        <v>487</v>
      </c>
      <c r="B383" s="1" t="s">
        <v>488</v>
      </c>
      <c r="C383" s="2" t="s">
        <v>516</v>
      </c>
      <c r="D383" s="1" t="s">
        <v>34</v>
      </c>
      <c r="E383" s="1">
        <v>6110</v>
      </c>
      <c r="F383" s="1" t="s">
        <v>490</v>
      </c>
      <c r="G383" s="2" t="s">
        <v>497</v>
      </c>
      <c r="H383" s="1" t="s">
        <v>498</v>
      </c>
      <c r="I383" s="1">
        <v>2004</v>
      </c>
      <c r="J383" s="1">
        <v>2004</v>
      </c>
      <c r="K383" s="1" t="s">
        <v>493</v>
      </c>
      <c r="L383" s="1">
        <v>2791.68</v>
      </c>
      <c r="M383" s="1" t="s">
        <v>504</v>
      </c>
      <c r="N383" s="1" t="s">
        <v>505</v>
      </c>
    </row>
    <row r="384" spans="1:14" hidden="1" x14ac:dyDescent="0.35">
      <c r="A384" s="1" t="s">
        <v>487</v>
      </c>
      <c r="B384" s="1" t="s">
        <v>488</v>
      </c>
      <c r="C384" s="2" t="s">
        <v>516</v>
      </c>
      <c r="D384" s="1" t="s">
        <v>34</v>
      </c>
      <c r="E384" s="1">
        <v>6110</v>
      </c>
      <c r="F384" s="1" t="s">
        <v>490</v>
      </c>
      <c r="G384" s="2" t="s">
        <v>497</v>
      </c>
      <c r="H384" s="1" t="s">
        <v>498</v>
      </c>
      <c r="I384" s="1">
        <v>2005</v>
      </c>
      <c r="J384" s="1">
        <v>2005</v>
      </c>
      <c r="K384" s="1" t="s">
        <v>493</v>
      </c>
      <c r="L384" s="1">
        <v>3340.27</v>
      </c>
      <c r="M384" s="1" t="s">
        <v>504</v>
      </c>
      <c r="N384" s="1" t="s">
        <v>505</v>
      </c>
    </row>
    <row r="385" spans="1:14" hidden="1" x14ac:dyDescent="0.35">
      <c r="A385" s="1" t="s">
        <v>487</v>
      </c>
      <c r="B385" s="1" t="s">
        <v>488</v>
      </c>
      <c r="C385" s="2" t="s">
        <v>516</v>
      </c>
      <c r="D385" s="1" t="s">
        <v>34</v>
      </c>
      <c r="E385" s="1">
        <v>6110</v>
      </c>
      <c r="F385" s="1" t="s">
        <v>490</v>
      </c>
      <c r="G385" s="2" t="s">
        <v>497</v>
      </c>
      <c r="H385" s="1" t="s">
        <v>498</v>
      </c>
      <c r="I385" s="1">
        <v>2006</v>
      </c>
      <c r="J385" s="1">
        <v>2006</v>
      </c>
      <c r="K385" s="1" t="s">
        <v>493</v>
      </c>
      <c r="L385" s="1">
        <v>3579.89</v>
      </c>
      <c r="M385" s="1" t="s">
        <v>504</v>
      </c>
      <c r="N385" s="1" t="s">
        <v>505</v>
      </c>
    </row>
    <row r="386" spans="1:14" hidden="1" x14ac:dyDescent="0.35">
      <c r="A386" s="1" t="s">
        <v>487</v>
      </c>
      <c r="B386" s="1" t="s">
        <v>488</v>
      </c>
      <c r="C386" s="2" t="s">
        <v>516</v>
      </c>
      <c r="D386" s="1" t="s">
        <v>34</v>
      </c>
      <c r="E386" s="1">
        <v>6110</v>
      </c>
      <c r="F386" s="1" t="s">
        <v>490</v>
      </c>
      <c r="G386" s="2" t="s">
        <v>497</v>
      </c>
      <c r="H386" s="1" t="s">
        <v>498</v>
      </c>
      <c r="I386" s="1">
        <v>2007</v>
      </c>
      <c r="J386" s="1">
        <v>2007</v>
      </c>
      <c r="K386" s="1" t="s">
        <v>493</v>
      </c>
      <c r="L386" s="1">
        <v>5057.43</v>
      </c>
      <c r="M386" s="1" t="s">
        <v>504</v>
      </c>
      <c r="N386" s="1" t="s">
        <v>505</v>
      </c>
    </row>
    <row r="387" spans="1:14" hidden="1" x14ac:dyDescent="0.35">
      <c r="A387" s="1" t="s">
        <v>487</v>
      </c>
      <c r="B387" s="1" t="s">
        <v>488</v>
      </c>
      <c r="C387" s="2" t="s">
        <v>516</v>
      </c>
      <c r="D387" s="1" t="s">
        <v>34</v>
      </c>
      <c r="E387" s="1">
        <v>6110</v>
      </c>
      <c r="F387" s="1" t="s">
        <v>490</v>
      </c>
      <c r="G387" s="2" t="s">
        <v>497</v>
      </c>
      <c r="H387" s="1" t="s">
        <v>498</v>
      </c>
      <c r="I387" s="1">
        <v>2008</v>
      </c>
      <c r="J387" s="1">
        <v>2008</v>
      </c>
      <c r="K387" s="1" t="s">
        <v>493</v>
      </c>
      <c r="L387" s="1">
        <v>5484.08</v>
      </c>
      <c r="M387" s="1" t="s">
        <v>504</v>
      </c>
      <c r="N387" s="1" t="s">
        <v>505</v>
      </c>
    </row>
    <row r="388" spans="1:14" hidden="1" x14ac:dyDescent="0.35">
      <c r="A388" s="1" t="s">
        <v>487</v>
      </c>
      <c r="B388" s="1" t="s">
        <v>488</v>
      </c>
      <c r="C388" s="2" t="s">
        <v>516</v>
      </c>
      <c r="D388" s="1" t="s">
        <v>34</v>
      </c>
      <c r="E388" s="1">
        <v>6110</v>
      </c>
      <c r="F388" s="1" t="s">
        <v>490</v>
      </c>
      <c r="G388" s="2" t="s">
        <v>497</v>
      </c>
      <c r="H388" s="1" t="s">
        <v>498</v>
      </c>
      <c r="I388" s="1">
        <v>2009</v>
      </c>
      <c r="J388" s="1">
        <v>2009</v>
      </c>
      <c r="K388" s="1" t="s">
        <v>493</v>
      </c>
      <c r="L388" s="1">
        <v>5555.34</v>
      </c>
      <c r="M388" s="1" t="s">
        <v>504</v>
      </c>
      <c r="N388" s="1" t="s">
        <v>505</v>
      </c>
    </row>
    <row r="389" spans="1:14" hidden="1" x14ac:dyDescent="0.35">
      <c r="A389" s="1" t="s">
        <v>487</v>
      </c>
      <c r="B389" s="1" t="s">
        <v>488</v>
      </c>
      <c r="C389" s="2" t="s">
        <v>516</v>
      </c>
      <c r="D389" s="1" t="s">
        <v>34</v>
      </c>
      <c r="E389" s="1">
        <v>6110</v>
      </c>
      <c r="F389" s="1" t="s">
        <v>490</v>
      </c>
      <c r="G389" s="2" t="s">
        <v>497</v>
      </c>
      <c r="H389" s="1" t="s">
        <v>498</v>
      </c>
      <c r="I389" s="1">
        <v>2010</v>
      </c>
      <c r="J389" s="1">
        <v>2010</v>
      </c>
      <c r="K389" s="1" t="s">
        <v>493</v>
      </c>
      <c r="L389" s="1">
        <v>7674.11</v>
      </c>
      <c r="M389" s="1" t="s">
        <v>504</v>
      </c>
      <c r="N389" s="1" t="s">
        <v>505</v>
      </c>
    </row>
    <row r="390" spans="1:14" hidden="1" x14ac:dyDescent="0.35">
      <c r="A390" s="1" t="s">
        <v>487</v>
      </c>
      <c r="B390" s="1" t="s">
        <v>488</v>
      </c>
      <c r="C390" s="2" t="s">
        <v>516</v>
      </c>
      <c r="D390" s="1" t="s">
        <v>34</v>
      </c>
      <c r="E390" s="1">
        <v>6110</v>
      </c>
      <c r="F390" s="1" t="s">
        <v>490</v>
      </c>
      <c r="G390" s="2" t="s">
        <v>497</v>
      </c>
      <c r="H390" s="1" t="s">
        <v>498</v>
      </c>
      <c r="I390" s="1">
        <v>2011</v>
      </c>
      <c r="J390" s="1">
        <v>2011</v>
      </c>
      <c r="K390" s="1" t="s">
        <v>493</v>
      </c>
      <c r="L390" s="1">
        <v>11335.14</v>
      </c>
      <c r="M390" s="1" t="s">
        <v>504</v>
      </c>
      <c r="N390" s="1" t="s">
        <v>505</v>
      </c>
    </row>
    <row r="391" spans="1:14" hidden="1" x14ac:dyDescent="0.35">
      <c r="A391" s="1" t="s">
        <v>487</v>
      </c>
      <c r="B391" s="1" t="s">
        <v>488</v>
      </c>
      <c r="C391" s="2" t="s">
        <v>516</v>
      </c>
      <c r="D391" s="1" t="s">
        <v>34</v>
      </c>
      <c r="E391" s="1">
        <v>6110</v>
      </c>
      <c r="F391" s="1" t="s">
        <v>490</v>
      </c>
      <c r="G391" s="2" t="s">
        <v>497</v>
      </c>
      <c r="H391" s="1" t="s">
        <v>498</v>
      </c>
      <c r="I391" s="1">
        <v>2012</v>
      </c>
      <c r="J391" s="1">
        <v>2012</v>
      </c>
      <c r="K391" s="1" t="s">
        <v>493</v>
      </c>
      <c r="L391" s="1">
        <v>13161.1</v>
      </c>
      <c r="M391" s="1" t="s">
        <v>504</v>
      </c>
      <c r="N391" s="1" t="s">
        <v>505</v>
      </c>
    </row>
    <row r="392" spans="1:14" hidden="1" x14ac:dyDescent="0.35">
      <c r="A392" s="1" t="s">
        <v>487</v>
      </c>
      <c r="B392" s="1" t="s">
        <v>488</v>
      </c>
      <c r="C392" s="2" t="s">
        <v>516</v>
      </c>
      <c r="D392" s="1" t="s">
        <v>34</v>
      </c>
      <c r="E392" s="1">
        <v>6110</v>
      </c>
      <c r="F392" s="1" t="s">
        <v>490</v>
      </c>
      <c r="G392" s="2" t="s">
        <v>497</v>
      </c>
      <c r="H392" s="1" t="s">
        <v>498</v>
      </c>
      <c r="I392" s="1">
        <v>2013</v>
      </c>
      <c r="J392" s="1">
        <v>2013</v>
      </c>
      <c r="K392" s="1" t="s">
        <v>493</v>
      </c>
      <c r="L392" s="1">
        <v>13974.12</v>
      </c>
      <c r="M392" s="1" t="s">
        <v>504</v>
      </c>
      <c r="N392" s="1" t="s">
        <v>505</v>
      </c>
    </row>
    <row r="393" spans="1:14" hidden="1" x14ac:dyDescent="0.35">
      <c r="A393" s="1" t="s">
        <v>487</v>
      </c>
      <c r="B393" s="1" t="s">
        <v>488</v>
      </c>
      <c r="C393" s="2" t="s">
        <v>516</v>
      </c>
      <c r="D393" s="1" t="s">
        <v>34</v>
      </c>
      <c r="E393" s="1">
        <v>6110</v>
      </c>
      <c r="F393" s="1" t="s">
        <v>490</v>
      </c>
      <c r="G393" s="2" t="s">
        <v>497</v>
      </c>
      <c r="H393" s="1" t="s">
        <v>498</v>
      </c>
      <c r="I393" s="1">
        <v>2014</v>
      </c>
      <c r="J393" s="1">
        <v>2014</v>
      </c>
      <c r="K393" s="1" t="s">
        <v>493</v>
      </c>
      <c r="L393" s="1">
        <v>13624.93</v>
      </c>
      <c r="M393" s="1" t="s">
        <v>504</v>
      </c>
      <c r="N393" s="1" t="s">
        <v>505</v>
      </c>
    </row>
    <row r="394" spans="1:14" hidden="1" x14ac:dyDescent="0.35">
      <c r="A394" s="1" t="s">
        <v>487</v>
      </c>
      <c r="B394" s="1" t="s">
        <v>488</v>
      </c>
      <c r="C394" s="2" t="s">
        <v>516</v>
      </c>
      <c r="D394" s="1" t="s">
        <v>34</v>
      </c>
      <c r="E394" s="1">
        <v>6110</v>
      </c>
      <c r="F394" s="1" t="s">
        <v>490</v>
      </c>
      <c r="G394" s="2" t="s">
        <v>497</v>
      </c>
      <c r="H394" s="1" t="s">
        <v>498</v>
      </c>
      <c r="I394" s="1">
        <v>2015</v>
      </c>
      <c r="J394" s="1">
        <v>2015</v>
      </c>
      <c r="K394" s="1" t="s">
        <v>493</v>
      </c>
      <c r="L394" s="1">
        <v>9031.69</v>
      </c>
      <c r="M394" s="1" t="s">
        <v>504</v>
      </c>
      <c r="N394" s="1" t="s">
        <v>505</v>
      </c>
    </row>
    <row r="395" spans="1:14" hidden="1" x14ac:dyDescent="0.35">
      <c r="A395" s="1" t="s">
        <v>487</v>
      </c>
      <c r="B395" s="1" t="s">
        <v>488</v>
      </c>
      <c r="C395" s="2" t="s">
        <v>516</v>
      </c>
      <c r="D395" s="1" t="s">
        <v>34</v>
      </c>
      <c r="E395" s="1">
        <v>6110</v>
      </c>
      <c r="F395" s="1" t="s">
        <v>490</v>
      </c>
      <c r="G395" s="2" t="s">
        <v>497</v>
      </c>
      <c r="H395" s="1" t="s">
        <v>498</v>
      </c>
      <c r="I395" s="1">
        <v>2016</v>
      </c>
      <c r="J395" s="1">
        <v>2016</v>
      </c>
      <c r="K395" s="1" t="s">
        <v>493</v>
      </c>
      <c r="L395" s="1">
        <v>9506.2900000000009</v>
      </c>
      <c r="M395" s="1" t="s">
        <v>504</v>
      </c>
      <c r="N395" s="1" t="s">
        <v>505</v>
      </c>
    </row>
    <row r="396" spans="1:14" hidden="1" x14ac:dyDescent="0.35">
      <c r="A396" s="1" t="s">
        <v>487</v>
      </c>
      <c r="B396" s="1" t="s">
        <v>488</v>
      </c>
      <c r="C396" s="2" t="s">
        <v>516</v>
      </c>
      <c r="D396" s="1" t="s">
        <v>34</v>
      </c>
      <c r="E396" s="1">
        <v>6110</v>
      </c>
      <c r="F396" s="1" t="s">
        <v>490</v>
      </c>
      <c r="G396" s="2" t="s">
        <v>497</v>
      </c>
      <c r="H396" s="1" t="s">
        <v>498</v>
      </c>
      <c r="I396" s="1">
        <v>2017</v>
      </c>
      <c r="J396" s="1">
        <v>2017</v>
      </c>
      <c r="K396" s="1" t="s">
        <v>493</v>
      </c>
      <c r="L396" s="1">
        <v>10569.78</v>
      </c>
      <c r="M396" s="1" t="s">
        <v>504</v>
      </c>
      <c r="N396" s="1" t="s">
        <v>505</v>
      </c>
    </row>
    <row r="397" spans="1:14" hidden="1" x14ac:dyDescent="0.35">
      <c r="A397" s="1" t="s">
        <v>487</v>
      </c>
      <c r="B397" s="1" t="s">
        <v>488</v>
      </c>
      <c r="C397" s="2" t="s">
        <v>516</v>
      </c>
      <c r="D397" s="1" t="s">
        <v>34</v>
      </c>
      <c r="E397" s="1">
        <v>6110</v>
      </c>
      <c r="F397" s="1" t="s">
        <v>490</v>
      </c>
      <c r="G397" s="2" t="s">
        <v>497</v>
      </c>
      <c r="H397" s="1" t="s">
        <v>498</v>
      </c>
      <c r="I397" s="1">
        <v>2018</v>
      </c>
      <c r="J397" s="1">
        <v>2018</v>
      </c>
      <c r="K397" s="1" t="s">
        <v>493</v>
      </c>
      <c r="L397" s="1">
        <v>11511.4</v>
      </c>
      <c r="M397" s="1" t="s">
        <v>504</v>
      </c>
      <c r="N397" s="1" t="s">
        <v>505</v>
      </c>
    </row>
    <row r="398" spans="1:14" hidden="1" x14ac:dyDescent="0.35">
      <c r="A398" s="1" t="s">
        <v>487</v>
      </c>
      <c r="B398" s="1" t="s">
        <v>488</v>
      </c>
      <c r="C398" s="2" t="s">
        <v>516</v>
      </c>
      <c r="D398" s="1" t="s">
        <v>34</v>
      </c>
      <c r="E398" s="1">
        <v>6110</v>
      </c>
      <c r="F398" s="1" t="s">
        <v>490</v>
      </c>
      <c r="G398" s="2" t="s">
        <v>499</v>
      </c>
      <c r="H398" s="1" t="s">
        <v>500</v>
      </c>
      <c r="I398" s="1">
        <v>2001</v>
      </c>
      <c r="J398" s="1">
        <v>2001</v>
      </c>
      <c r="K398" s="1" t="s">
        <v>493</v>
      </c>
      <c r="L398" s="1">
        <v>915.98</v>
      </c>
      <c r="M398" s="1" t="s">
        <v>504</v>
      </c>
      <c r="N398" s="1" t="s">
        <v>505</v>
      </c>
    </row>
    <row r="399" spans="1:14" hidden="1" x14ac:dyDescent="0.35">
      <c r="A399" s="1" t="s">
        <v>487</v>
      </c>
      <c r="B399" s="1" t="s">
        <v>488</v>
      </c>
      <c r="C399" s="2" t="s">
        <v>516</v>
      </c>
      <c r="D399" s="1" t="s">
        <v>34</v>
      </c>
      <c r="E399" s="1">
        <v>6110</v>
      </c>
      <c r="F399" s="1" t="s">
        <v>490</v>
      </c>
      <c r="G399" s="2" t="s">
        <v>499</v>
      </c>
      <c r="H399" s="1" t="s">
        <v>500</v>
      </c>
      <c r="I399" s="1">
        <v>2002</v>
      </c>
      <c r="J399" s="1">
        <v>2002</v>
      </c>
      <c r="K399" s="1" t="s">
        <v>493</v>
      </c>
      <c r="L399" s="1">
        <v>952.43</v>
      </c>
      <c r="M399" s="1" t="s">
        <v>504</v>
      </c>
      <c r="N399" s="1" t="s">
        <v>505</v>
      </c>
    </row>
    <row r="400" spans="1:14" hidden="1" x14ac:dyDescent="0.35">
      <c r="A400" s="1" t="s">
        <v>487</v>
      </c>
      <c r="B400" s="1" t="s">
        <v>488</v>
      </c>
      <c r="C400" s="2" t="s">
        <v>516</v>
      </c>
      <c r="D400" s="1" t="s">
        <v>34</v>
      </c>
      <c r="E400" s="1">
        <v>6110</v>
      </c>
      <c r="F400" s="1" t="s">
        <v>490</v>
      </c>
      <c r="G400" s="2" t="s">
        <v>499</v>
      </c>
      <c r="H400" s="1" t="s">
        <v>500</v>
      </c>
      <c r="I400" s="1">
        <v>2003</v>
      </c>
      <c r="J400" s="1">
        <v>2003</v>
      </c>
      <c r="K400" s="1" t="s">
        <v>493</v>
      </c>
      <c r="L400" s="1">
        <v>1298.3900000000001</v>
      </c>
      <c r="M400" s="1" t="s">
        <v>504</v>
      </c>
      <c r="N400" s="1" t="s">
        <v>505</v>
      </c>
    </row>
    <row r="401" spans="1:14" hidden="1" x14ac:dyDescent="0.35">
      <c r="A401" s="1" t="s">
        <v>487</v>
      </c>
      <c r="B401" s="1" t="s">
        <v>488</v>
      </c>
      <c r="C401" s="2" t="s">
        <v>516</v>
      </c>
      <c r="D401" s="1" t="s">
        <v>34</v>
      </c>
      <c r="E401" s="1">
        <v>6110</v>
      </c>
      <c r="F401" s="1" t="s">
        <v>490</v>
      </c>
      <c r="G401" s="2" t="s">
        <v>499</v>
      </c>
      <c r="H401" s="1" t="s">
        <v>500</v>
      </c>
      <c r="I401" s="1">
        <v>2004</v>
      </c>
      <c r="J401" s="1">
        <v>2004</v>
      </c>
      <c r="K401" s="1" t="s">
        <v>493</v>
      </c>
      <c r="L401" s="1">
        <v>1487.04</v>
      </c>
      <c r="M401" s="1" t="s">
        <v>504</v>
      </c>
      <c r="N401" s="1" t="s">
        <v>505</v>
      </c>
    </row>
    <row r="402" spans="1:14" hidden="1" x14ac:dyDescent="0.35">
      <c r="A402" s="1" t="s">
        <v>487</v>
      </c>
      <c r="B402" s="1" t="s">
        <v>488</v>
      </c>
      <c r="C402" s="2" t="s">
        <v>516</v>
      </c>
      <c r="D402" s="1" t="s">
        <v>34</v>
      </c>
      <c r="E402" s="1">
        <v>6110</v>
      </c>
      <c r="F402" s="1" t="s">
        <v>490</v>
      </c>
      <c r="G402" s="2" t="s">
        <v>499</v>
      </c>
      <c r="H402" s="1" t="s">
        <v>500</v>
      </c>
      <c r="I402" s="1">
        <v>2005</v>
      </c>
      <c r="J402" s="1">
        <v>2005</v>
      </c>
      <c r="K402" s="1" t="s">
        <v>493</v>
      </c>
      <c r="L402" s="1">
        <v>1372.31</v>
      </c>
      <c r="M402" s="1" t="s">
        <v>504</v>
      </c>
      <c r="N402" s="1" t="s">
        <v>505</v>
      </c>
    </row>
    <row r="403" spans="1:14" hidden="1" x14ac:dyDescent="0.35">
      <c r="A403" s="1" t="s">
        <v>487</v>
      </c>
      <c r="B403" s="1" t="s">
        <v>488</v>
      </c>
      <c r="C403" s="2" t="s">
        <v>516</v>
      </c>
      <c r="D403" s="1" t="s">
        <v>34</v>
      </c>
      <c r="E403" s="1">
        <v>6110</v>
      </c>
      <c r="F403" s="1" t="s">
        <v>490</v>
      </c>
      <c r="G403" s="2" t="s">
        <v>499</v>
      </c>
      <c r="H403" s="1" t="s">
        <v>500</v>
      </c>
      <c r="I403" s="1">
        <v>2006</v>
      </c>
      <c r="J403" s="1">
        <v>2006</v>
      </c>
      <c r="K403" s="1" t="s">
        <v>493</v>
      </c>
      <c r="L403" s="1">
        <v>2080.61</v>
      </c>
      <c r="M403" s="1" t="s">
        <v>504</v>
      </c>
      <c r="N403" s="1" t="s">
        <v>505</v>
      </c>
    </row>
    <row r="404" spans="1:14" hidden="1" x14ac:dyDescent="0.35">
      <c r="A404" s="1" t="s">
        <v>487</v>
      </c>
      <c r="B404" s="1" t="s">
        <v>488</v>
      </c>
      <c r="C404" s="2" t="s">
        <v>516</v>
      </c>
      <c r="D404" s="1" t="s">
        <v>34</v>
      </c>
      <c r="E404" s="1">
        <v>6110</v>
      </c>
      <c r="F404" s="1" t="s">
        <v>490</v>
      </c>
      <c r="G404" s="2" t="s">
        <v>499</v>
      </c>
      <c r="H404" s="1" t="s">
        <v>500</v>
      </c>
      <c r="I404" s="1">
        <v>2007</v>
      </c>
      <c r="J404" s="1">
        <v>2007</v>
      </c>
      <c r="K404" s="1" t="s">
        <v>493</v>
      </c>
      <c r="L404" s="1">
        <v>2355.5100000000002</v>
      </c>
      <c r="M404" s="1" t="s">
        <v>504</v>
      </c>
      <c r="N404" s="1" t="s">
        <v>505</v>
      </c>
    </row>
    <row r="405" spans="1:14" hidden="1" x14ac:dyDescent="0.35">
      <c r="A405" s="1" t="s">
        <v>487</v>
      </c>
      <c r="B405" s="1" t="s">
        <v>488</v>
      </c>
      <c r="C405" s="2" t="s">
        <v>516</v>
      </c>
      <c r="D405" s="1" t="s">
        <v>34</v>
      </c>
      <c r="E405" s="1">
        <v>6110</v>
      </c>
      <c r="F405" s="1" t="s">
        <v>490</v>
      </c>
      <c r="G405" s="2" t="s">
        <v>499</v>
      </c>
      <c r="H405" s="1" t="s">
        <v>500</v>
      </c>
      <c r="I405" s="1">
        <v>2008</v>
      </c>
      <c r="J405" s="1">
        <v>2008</v>
      </c>
      <c r="K405" s="1" t="s">
        <v>493</v>
      </c>
      <c r="L405" s="1">
        <v>3204.22</v>
      </c>
      <c r="M405" s="1" t="s">
        <v>504</v>
      </c>
      <c r="N405" s="1" t="s">
        <v>505</v>
      </c>
    </row>
    <row r="406" spans="1:14" hidden="1" x14ac:dyDescent="0.35">
      <c r="A406" s="1" t="s">
        <v>487</v>
      </c>
      <c r="B406" s="1" t="s">
        <v>488</v>
      </c>
      <c r="C406" s="2" t="s">
        <v>516</v>
      </c>
      <c r="D406" s="1" t="s">
        <v>34</v>
      </c>
      <c r="E406" s="1">
        <v>6110</v>
      </c>
      <c r="F406" s="1" t="s">
        <v>490</v>
      </c>
      <c r="G406" s="2" t="s">
        <v>499</v>
      </c>
      <c r="H406" s="1" t="s">
        <v>500</v>
      </c>
      <c r="I406" s="1">
        <v>2009</v>
      </c>
      <c r="J406" s="1">
        <v>2009</v>
      </c>
      <c r="K406" s="1" t="s">
        <v>493</v>
      </c>
      <c r="L406" s="1">
        <v>2116.69</v>
      </c>
      <c r="M406" s="1" t="s">
        <v>504</v>
      </c>
      <c r="N406" s="1" t="s">
        <v>505</v>
      </c>
    </row>
    <row r="407" spans="1:14" hidden="1" x14ac:dyDescent="0.35">
      <c r="A407" s="1" t="s">
        <v>487</v>
      </c>
      <c r="B407" s="1" t="s">
        <v>488</v>
      </c>
      <c r="C407" s="2" t="s">
        <v>516</v>
      </c>
      <c r="D407" s="1" t="s">
        <v>34</v>
      </c>
      <c r="E407" s="1">
        <v>6110</v>
      </c>
      <c r="F407" s="1" t="s">
        <v>490</v>
      </c>
      <c r="G407" s="2" t="s">
        <v>499</v>
      </c>
      <c r="H407" s="1" t="s">
        <v>500</v>
      </c>
      <c r="I407" s="1">
        <v>2010</v>
      </c>
      <c r="J407" s="1">
        <v>2010</v>
      </c>
      <c r="K407" s="1" t="s">
        <v>493</v>
      </c>
      <c r="L407" s="1">
        <v>2665.67</v>
      </c>
      <c r="M407" s="1" t="s">
        <v>504</v>
      </c>
      <c r="N407" s="1" t="s">
        <v>505</v>
      </c>
    </row>
    <row r="408" spans="1:14" hidden="1" x14ac:dyDescent="0.35">
      <c r="A408" s="1" t="s">
        <v>487</v>
      </c>
      <c r="B408" s="1" t="s">
        <v>488</v>
      </c>
      <c r="C408" s="2" t="s">
        <v>516</v>
      </c>
      <c r="D408" s="1" t="s">
        <v>34</v>
      </c>
      <c r="E408" s="1">
        <v>6110</v>
      </c>
      <c r="F408" s="1" t="s">
        <v>490</v>
      </c>
      <c r="G408" s="2" t="s">
        <v>499</v>
      </c>
      <c r="H408" s="1" t="s">
        <v>500</v>
      </c>
      <c r="I408" s="1">
        <v>2011</v>
      </c>
      <c r="J408" s="1">
        <v>2011</v>
      </c>
      <c r="K408" s="1" t="s">
        <v>493</v>
      </c>
      <c r="L408" s="1">
        <v>2626.2</v>
      </c>
      <c r="M408" s="1" t="s">
        <v>504</v>
      </c>
      <c r="N408" s="1" t="s">
        <v>505</v>
      </c>
    </row>
    <row r="409" spans="1:14" hidden="1" x14ac:dyDescent="0.35">
      <c r="A409" s="1" t="s">
        <v>487</v>
      </c>
      <c r="B409" s="1" t="s">
        <v>488</v>
      </c>
      <c r="C409" s="2" t="s">
        <v>516</v>
      </c>
      <c r="D409" s="1" t="s">
        <v>34</v>
      </c>
      <c r="E409" s="1">
        <v>6110</v>
      </c>
      <c r="F409" s="1" t="s">
        <v>490</v>
      </c>
      <c r="G409" s="2" t="s">
        <v>499</v>
      </c>
      <c r="H409" s="1" t="s">
        <v>500</v>
      </c>
      <c r="I409" s="1">
        <v>2012</v>
      </c>
      <c r="J409" s="1">
        <v>2012</v>
      </c>
      <c r="K409" s="1" t="s">
        <v>493</v>
      </c>
      <c r="L409" s="1">
        <v>3056.53</v>
      </c>
      <c r="M409" s="1" t="s">
        <v>504</v>
      </c>
      <c r="N409" s="1" t="s">
        <v>505</v>
      </c>
    </row>
    <row r="410" spans="1:14" hidden="1" x14ac:dyDescent="0.35">
      <c r="A410" s="1" t="s">
        <v>487</v>
      </c>
      <c r="B410" s="1" t="s">
        <v>488</v>
      </c>
      <c r="C410" s="2" t="s">
        <v>516</v>
      </c>
      <c r="D410" s="1" t="s">
        <v>34</v>
      </c>
      <c r="E410" s="1">
        <v>6110</v>
      </c>
      <c r="F410" s="1" t="s">
        <v>490</v>
      </c>
      <c r="G410" s="2" t="s">
        <v>499</v>
      </c>
      <c r="H410" s="1" t="s">
        <v>500</v>
      </c>
      <c r="I410" s="1">
        <v>2013</v>
      </c>
      <c r="J410" s="1">
        <v>2013</v>
      </c>
      <c r="K410" s="1" t="s">
        <v>493</v>
      </c>
      <c r="L410" s="1">
        <v>2218.48</v>
      </c>
      <c r="M410" s="1" t="s">
        <v>504</v>
      </c>
      <c r="N410" s="1" t="s">
        <v>505</v>
      </c>
    </row>
    <row r="411" spans="1:14" hidden="1" x14ac:dyDescent="0.35">
      <c r="A411" s="1" t="s">
        <v>487</v>
      </c>
      <c r="B411" s="1" t="s">
        <v>488</v>
      </c>
      <c r="C411" s="2" t="s">
        <v>516</v>
      </c>
      <c r="D411" s="1" t="s">
        <v>34</v>
      </c>
      <c r="E411" s="1">
        <v>6110</v>
      </c>
      <c r="F411" s="1" t="s">
        <v>490</v>
      </c>
      <c r="G411" s="2" t="s">
        <v>499</v>
      </c>
      <c r="H411" s="1" t="s">
        <v>500</v>
      </c>
      <c r="I411" s="1">
        <v>2014</v>
      </c>
      <c r="J411" s="1">
        <v>2014</v>
      </c>
      <c r="K411" s="1" t="s">
        <v>493</v>
      </c>
      <c r="L411" s="1">
        <v>2277.88</v>
      </c>
      <c r="M411" s="1" t="s">
        <v>504</v>
      </c>
      <c r="N411" s="1" t="s">
        <v>505</v>
      </c>
    </row>
    <row r="412" spans="1:14" hidden="1" x14ac:dyDescent="0.35">
      <c r="A412" s="1" t="s">
        <v>487</v>
      </c>
      <c r="B412" s="1" t="s">
        <v>488</v>
      </c>
      <c r="C412" s="2" t="s">
        <v>516</v>
      </c>
      <c r="D412" s="1" t="s">
        <v>34</v>
      </c>
      <c r="E412" s="1">
        <v>6110</v>
      </c>
      <c r="F412" s="1" t="s">
        <v>490</v>
      </c>
      <c r="G412" s="2" t="s">
        <v>499</v>
      </c>
      <c r="H412" s="1" t="s">
        <v>500</v>
      </c>
      <c r="I412" s="1">
        <v>2015</v>
      </c>
      <c r="J412" s="1">
        <v>2015</v>
      </c>
      <c r="K412" s="1" t="s">
        <v>493</v>
      </c>
      <c r="L412" s="1">
        <v>1873.65</v>
      </c>
      <c r="M412" s="1" t="s">
        <v>504</v>
      </c>
      <c r="N412" s="1" t="s">
        <v>505</v>
      </c>
    </row>
    <row r="413" spans="1:14" hidden="1" x14ac:dyDescent="0.35">
      <c r="A413" s="1" t="s">
        <v>487</v>
      </c>
      <c r="B413" s="1" t="s">
        <v>488</v>
      </c>
      <c r="C413" s="2" t="s">
        <v>516</v>
      </c>
      <c r="D413" s="1" t="s">
        <v>34</v>
      </c>
      <c r="E413" s="1">
        <v>6110</v>
      </c>
      <c r="F413" s="1" t="s">
        <v>490</v>
      </c>
      <c r="G413" s="2" t="s">
        <v>499</v>
      </c>
      <c r="H413" s="1" t="s">
        <v>500</v>
      </c>
      <c r="I413" s="1">
        <v>2016</v>
      </c>
      <c r="J413" s="1">
        <v>2016</v>
      </c>
      <c r="K413" s="1" t="s">
        <v>493</v>
      </c>
      <c r="L413" s="1">
        <v>1853.98</v>
      </c>
      <c r="M413" s="1" t="s">
        <v>504</v>
      </c>
      <c r="N413" s="1" t="s">
        <v>505</v>
      </c>
    </row>
    <row r="414" spans="1:14" hidden="1" x14ac:dyDescent="0.35">
      <c r="A414" s="1" t="s">
        <v>487</v>
      </c>
      <c r="B414" s="1" t="s">
        <v>488</v>
      </c>
      <c r="C414" s="2" t="s">
        <v>516</v>
      </c>
      <c r="D414" s="1" t="s">
        <v>34</v>
      </c>
      <c r="E414" s="1">
        <v>6110</v>
      </c>
      <c r="F414" s="1" t="s">
        <v>490</v>
      </c>
      <c r="G414" s="2" t="s">
        <v>499</v>
      </c>
      <c r="H414" s="1" t="s">
        <v>500</v>
      </c>
      <c r="I414" s="1">
        <v>2017</v>
      </c>
      <c r="J414" s="1">
        <v>2017</v>
      </c>
      <c r="K414" s="1" t="s">
        <v>493</v>
      </c>
      <c r="L414" s="1">
        <v>2073.9499999999998</v>
      </c>
      <c r="M414" s="1" t="s">
        <v>504</v>
      </c>
      <c r="N414" s="1" t="s">
        <v>505</v>
      </c>
    </row>
    <row r="415" spans="1:14" hidden="1" x14ac:dyDescent="0.35">
      <c r="A415" s="1" t="s">
        <v>487</v>
      </c>
      <c r="B415" s="1" t="s">
        <v>488</v>
      </c>
      <c r="C415" s="2" t="s">
        <v>516</v>
      </c>
      <c r="D415" s="1" t="s">
        <v>34</v>
      </c>
      <c r="E415" s="1">
        <v>6110</v>
      </c>
      <c r="F415" s="1" t="s">
        <v>490</v>
      </c>
      <c r="G415" s="2" t="s">
        <v>499</v>
      </c>
      <c r="H415" s="1" t="s">
        <v>500</v>
      </c>
      <c r="I415" s="1">
        <v>2018</v>
      </c>
      <c r="J415" s="1">
        <v>2018</v>
      </c>
      <c r="K415" s="1" t="s">
        <v>493</v>
      </c>
      <c r="L415" s="1">
        <v>2028.52</v>
      </c>
      <c r="M415" s="1" t="s">
        <v>504</v>
      </c>
      <c r="N415" s="1" t="s">
        <v>505</v>
      </c>
    </row>
    <row r="416" spans="1:14" hidden="1" x14ac:dyDescent="0.35">
      <c r="A416" s="1" t="s">
        <v>487</v>
      </c>
      <c r="B416" s="1" t="s">
        <v>488</v>
      </c>
      <c r="C416" s="2" t="s">
        <v>516</v>
      </c>
      <c r="D416" s="1" t="s">
        <v>34</v>
      </c>
      <c r="E416" s="1">
        <v>6110</v>
      </c>
      <c r="F416" s="1" t="s">
        <v>490</v>
      </c>
      <c r="G416" s="2" t="s">
        <v>508</v>
      </c>
      <c r="H416" s="1" t="s">
        <v>509</v>
      </c>
      <c r="I416" s="1">
        <v>2014</v>
      </c>
      <c r="J416" s="1">
        <v>2014</v>
      </c>
      <c r="K416" s="1" t="s">
        <v>493</v>
      </c>
      <c r="L416" s="1">
        <v>1.8</v>
      </c>
      <c r="M416" s="1" t="s">
        <v>504</v>
      </c>
      <c r="N416" s="1" t="s">
        <v>505</v>
      </c>
    </row>
    <row r="417" spans="1:14" hidden="1" x14ac:dyDescent="0.35">
      <c r="A417" s="1" t="s">
        <v>487</v>
      </c>
      <c r="B417" s="1" t="s">
        <v>488</v>
      </c>
      <c r="C417" s="2" t="s">
        <v>516</v>
      </c>
      <c r="D417" s="1" t="s">
        <v>34</v>
      </c>
      <c r="E417" s="1">
        <v>6110</v>
      </c>
      <c r="F417" s="1" t="s">
        <v>490</v>
      </c>
      <c r="G417" s="2" t="s">
        <v>508</v>
      </c>
      <c r="H417" s="1" t="s">
        <v>509</v>
      </c>
      <c r="I417" s="1">
        <v>2015</v>
      </c>
      <c r="J417" s="1">
        <v>2015</v>
      </c>
      <c r="K417" s="1" t="s">
        <v>493</v>
      </c>
      <c r="L417" s="1">
        <v>3.01</v>
      </c>
      <c r="M417" s="1" t="s">
        <v>504</v>
      </c>
      <c r="N417" s="1" t="s">
        <v>505</v>
      </c>
    </row>
    <row r="418" spans="1:14" hidden="1" x14ac:dyDescent="0.35">
      <c r="A418" s="1" t="s">
        <v>487</v>
      </c>
      <c r="B418" s="1" t="s">
        <v>488</v>
      </c>
      <c r="C418" s="2" t="s">
        <v>516</v>
      </c>
      <c r="D418" s="1" t="s">
        <v>34</v>
      </c>
      <c r="E418" s="1">
        <v>6110</v>
      </c>
      <c r="F418" s="1" t="s">
        <v>490</v>
      </c>
      <c r="G418" s="2" t="s">
        <v>508</v>
      </c>
      <c r="H418" s="1" t="s">
        <v>509</v>
      </c>
      <c r="I418" s="1">
        <v>2016</v>
      </c>
      <c r="J418" s="1">
        <v>2016</v>
      </c>
      <c r="K418" s="1" t="s">
        <v>493</v>
      </c>
      <c r="L418" s="1">
        <v>2.97</v>
      </c>
      <c r="M418" s="1" t="s">
        <v>504</v>
      </c>
      <c r="N418" s="1" t="s">
        <v>505</v>
      </c>
    </row>
    <row r="419" spans="1:14" hidden="1" x14ac:dyDescent="0.35">
      <c r="A419" s="1" t="s">
        <v>487</v>
      </c>
      <c r="B419" s="1" t="s">
        <v>488</v>
      </c>
      <c r="C419" s="2" t="s">
        <v>516</v>
      </c>
      <c r="D419" s="1" t="s">
        <v>34</v>
      </c>
      <c r="E419" s="1">
        <v>6110</v>
      </c>
      <c r="F419" s="1" t="s">
        <v>490</v>
      </c>
      <c r="G419" s="2" t="s">
        <v>508</v>
      </c>
      <c r="H419" s="1" t="s">
        <v>509</v>
      </c>
      <c r="I419" s="1">
        <v>2017</v>
      </c>
      <c r="J419" s="1">
        <v>2017</v>
      </c>
      <c r="K419" s="1" t="s">
        <v>493</v>
      </c>
      <c r="L419" s="1">
        <v>3.83</v>
      </c>
      <c r="M419" s="1" t="s">
        <v>504</v>
      </c>
      <c r="N419" s="1" t="s">
        <v>505</v>
      </c>
    </row>
    <row r="420" spans="1:14" hidden="1" x14ac:dyDescent="0.35">
      <c r="A420" s="1" t="s">
        <v>487</v>
      </c>
      <c r="B420" s="1" t="s">
        <v>488</v>
      </c>
      <c r="C420" s="2" t="s">
        <v>516</v>
      </c>
      <c r="D420" s="1" t="s">
        <v>34</v>
      </c>
      <c r="E420" s="1">
        <v>6110</v>
      </c>
      <c r="F420" s="1" t="s">
        <v>490</v>
      </c>
      <c r="G420" s="2" t="s">
        <v>508</v>
      </c>
      <c r="H420" s="1" t="s">
        <v>509</v>
      </c>
      <c r="I420" s="1">
        <v>2018</v>
      </c>
      <c r="J420" s="1">
        <v>2018</v>
      </c>
      <c r="K420" s="1" t="s">
        <v>493</v>
      </c>
      <c r="L420" s="1">
        <v>14.94</v>
      </c>
      <c r="M420" s="1" t="s">
        <v>504</v>
      </c>
      <c r="N420" s="1" t="s">
        <v>505</v>
      </c>
    </row>
    <row r="421" spans="1:14" hidden="1" x14ac:dyDescent="0.35">
      <c r="A421" s="1" t="s">
        <v>487</v>
      </c>
      <c r="B421" s="1" t="s">
        <v>488</v>
      </c>
      <c r="C421" s="2" t="s">
        <v>516</v>
      </c>
      <c r="D421" s="1" t="s">
        <v>34</v>
      </c>
      <c r="E421" s="1">
        <v>6110</v>
      </c>
      <c r="F421" s="1" t="s">
        <v>490</v>
      </c>
      <c r="G421" s="2" t="s">
        <v>501</v>
      </c>
      <c r="H421" s="1" t="s">
        <v>502</v>
      </c>
      <c r="I421" s="1">
        <v>2001</v>
      </c>
      <c r="J421" s="1">
        <v>2001</v>
      </c>
      <c r="K421" s="1" t="s">
        <v>493</v>
      </c>
      <c r="L421" s="1">
        <v>275.67</v>
      </c>
      <c r="M421" s="1" t="s">
        <v>504</v>
      </c>
      <c r="N421" s="1" t="s">
        <v>505</v>
      </c>
    </row>
    <row r="422" spans="1:14" hidden="1" x14ac:dyDescent="0.35">
      <c r="A422" s="1" t="s">
        <v>487</v>
      </c>
      <c r="B422" s="1" t="s">
        <v>488</v>
      </c>
      <c r="C422" s="2" t="s">
        <v>516</v>
      </c>
      <c r="D422" s="1" t="s">
        <v>34</v>
      </c>
      <c r="E422" s="1">
        <v>6110</v>
      </c>
      <c r="F422" s="1" t="s">
        <v>490</v>
      </c>
      <c r="G422" s="2" t="s">
        <v>501</v>
      </c>
      <c r="H422" s="1" t="s">
        <v>502</v>
      </c>
      <c r="I422" s="1">
        <v>2002</v>
      </c>
      <c r="J422" s="1">
        <v>2002</v>
      </c>
      <c r="K422" s="1" t="s">
        <v>493</v>
      </c>
      <c r="L422" s="1">
        <v>356.41</v>
      </c>
      <c r="M422" s="1" t="s">
        <v>504</v>
      </c>
      <c r="N422" s="1" t="s">
        <v>505</v>
      </c>
    </row>
    <row r="423" spans="1:14" hidden="1" x14ac:dyDescent="0.35">
      <c r="A423" s="1" t="s">
        <v>487</v>
      </c>
      <c r="B423" s="1" t="s">
        <v>488</v>
      </c>
      <c r="C423" s="2" t="s">
        <v>516</v>
      </c>
      <c r="D423" s="1" t="s">
        <v>34</v>
      </c>
      <c r="E423" s="1">
        <v>6110</v>
      </c>
      <c r="F423" s="1" t="s">
        <v>490</v>
      </c>
      <c r="G423" s="2" t="s">
        <v>501</v>
      </c>
      <c r="H423" s="1" t="s">
        <v>502</v>
      </c>
      <c r="I423" s="1">
        <v>2003</v>
      </c>
      <c r="J423" s="1">
        <v>2003</v>
      </c>
      <c r="K423" s="1" t="s">
        <v>493</v>
      </c>
      <c r="L423" s="1">
        <v>374.86</v>
      </c>
      <c r="M423" s="1" t="s">
        <v>504</v>
      </c>
      <c r="N423" s="1" t="s">
        <v>505</v>
      </c>
    </row>
    <row r="424" spans="1:14" hidden="1" x14ac:dyDescent="0.35">
      <c r="A424" s="1" t="s">
        <v>487</v>
      </c>
      <c r="B424" s="1" t="s">
        <v>488</v>
      </c>
      <c r="C424" s="2" t="s">
        <v>516</v>
      </c>
      <c r="D424" s="1" t="s">
        <v>34</v>
      </c>
      <c r="E424" s="1">
        <v>6110</v>
      </c>
      <c r="F424" s="1" t="s">
        <v>490</v>
      </c>
      <c r="G424" s="2" t="s">
        <v>501</v>
      </c>
      <c r="H424" s="1" t="s">
        <v>502</v>
      </c>
      <c r="I424" s="1">
        <v>2004</v>
      </c>
      <c r="J424" s="1">
        <v>2004</v>
      </c>
      <c r="K424" s="1" t="s">
        <v>493</v>
      </c>
      <c r="L424" s="1">
        <v>449.35</v>
      </c>
      <c r="M424" s="1" t="s">
        <v>504</v>
      </c>
      <c r="N424" s="1" t="s">
        <v>505</v>
      </c>
    </row>
    <row r="425" spans="1:14" hidden="1" x14ac:dyDescent="0.35">
      <c r="A425" s="1" t="s">
        <v>487</v>
      </c>
      <c r="B425" s="1" t="s">
        <v>488</v>
      </c>
      <c r="C425" s="2" t="s">
        <v>516</v>
      </c>
      <c r="D425" s="1" t="s">
        <v>34</v>
      </c>
      <c r="E425" s="1">
        <v>6110</v>
      </c>
      <c r="F425" s="1" t="s">
        <v>490</v>
      </c>
      <c r="G425" s="2" t="s">
        <v>501</v>
      </c>
      <c r="H425" s="1" t="s">
        <v>502</v>
      </c>
      <c r="I425" s="1">
        <v>2005</v>
      </c>
      <c r="J425" s="1">
        <v>2005</v>
      </c>
      <c r="K425" s="1" t="s">
        <v>493</v>
      </c>
      <c r="L425" s="1">
        <v>577.33000000000004</v>
      </c>
      <c r="M425" s="1" t="s">
        <v>504</v>
      </c>
      <c r="N425" s="1" t="s">
        <v>505</v>
      </c>
    </row>
    <row r="426" spans="1:14" hidden="1" x14ac:dyDescent="0.35">
      <c r="A426" s="1" t="s">
        <v>487</v>
      </c>
      <c r="B426" s="1" t="s">
        <v>488</v>
      </c>
      <c r="C426" s="2" t="s">
        <v>516</v>
      </c>
      <c r="D426" s="1" t="s">
        <v>34</v>
      </c>
      <c r="E426" s="1">
        <v>6110</v>
      </c>
      <c r="F426" s="1" t="s">
        <v>490</v>
      </c>
      <c r="G426" s="2" t="s">
        <v>501</v>
      </c>
      <c r="H426" s="1" t="s">
        <v>502</v>
      </c>
      <c r="I426" s="1">
        <v>2006</v>
      </c>
      <c r="J426" s="1">
        <v>2006</v>
      </c>
      <c r="K426" s="1" t="s">
        <v>493</v>
      </c>
      <c r="L426" s="1">
        <v>679.23</v>
      </c>
      <c r="M426" s="1" t="s">
        <v>504</v>
      </c>
      <c r="N426" s="1" t="s">
        <v>505</v>
      </c>
    </row>
    <row r="427" spans="1:14" hidden="1" x14ac:dyDescent="0.35">
      <c r="A427" s="1" t="s">
        <v>487</v>
      </c>
      <c r="B427" s="1" t="s">
        <v>488</v>
      </c>
      <c r="C427" s="2" t="s">
        <v>516</v>
      </c>
      <c r="D427" s="1" t="s">
        <v>34</v>
      </c>
      <c r="E427" s="1">
        <v>6110</v>
      </c>
      <c r="F427" s="1" t="s">
        <v>490</v>
      </c>
      <c r="G427" s="2" t="s">
        <v>501</v>
      </c>
      <c r="H427" s="1" t="s">
        <v>502</v>
      </c>
      <c r="I427" s="1">
        <v>2007</v>
      </c>
      <c r="J427" s="1">
        <v>2007</v>
      </c>
      <c r="K427" s="1" t="s">
        <v>493</v>
      </c>
      <c r="L427" s="1">
        <v>1189.05</v>
      </c>
      <c r="M427" s="1" t="s">
        <v>504</v>
      </c>
      <c r="N427" s="1" t="s">
        <v>505</v>
      </c>
    </row>
    <row r="428" spans="1:14" hidden="1" x14ac:dyDescent="0.35">
      <c r="A428" s="1" t="s">
        <v>487</v>
      </c>
      <c r="B428" s="1" t="s">
        <v>488</v>
      </c>
      <c r="C428" s="2" t="s">
        <v>516</v>
      </c>
      <c r="D428" s="1" t="s">
        <v>34</v>
      </c>
      <c r="E428" s="1">
        <v>6110</v>
      </c>
      <c r="F428" s="1" t="s">
        <v>490</v>
      </c>
      <c r="G428" s="2" t="s">
        <v>501</v>
      </c>
      <c r="H428" s="1" t="s">
        <v>502</v>
      </c>
      <c r="I428" s="1">
        <v>2008</v>
      </c>
      <c r="J428" s="1">
        <v>2008</v>
      </c>
      <c r="K428" s="1" t="s">
        <v>493</v>
      </c>
      <c r="L428" s="1">
        <v>1339.56</v>
      </c>
      <c r="M428" s="1" t="s">
        <v>504</v>
      </c>
      <c r="N428" s="1" t="s">
        <v>505</v>
      </c>
    </row>
    <row r="429" spans="1:14" hidden="1" x14ac:dyDescent="0.35">
      <c r="A429" s="1" t="s">
        <v>487</v>
      </c>
      <c r="B429" s="1" t="s">
        <v>488</v>
      </c>
      <c r="C429" s="2" t="s">
        <v>516</v>
      </c>
      <c r="D429" s="1" t="s">
        <v>34</v>
      </c>
      <c r="E429" s="1">
        <v>6110</v>
      </c>
      <c r="F429" s="1" t="s">
        <v>490</v>
      </c>
      <c r="G429" s="2" t="s">
        <v>501</v>
      </c>
      <c r="H429" s="1" t="s">
        <v>502</v>
      </c>
      <c r="I429" s="1">
        <v>2009</v>
      </c>
      <c r="J429" s="1">
        <v>2009</v>
      </c>
      <c r="K429" s="1" t="s">
        <v>493</v>
      </c>
      <c r="L429" s="1">
        <v>1505.24</v>
      </c>
      <c r="M429" s="1" t="s">
        <v>504</v>
      </c>
      <c r="N429" s="1" t="s">
        <v>505</v>
      </c>
    </row>
    <row r="430" spans="1:14" hidden="1" x14ac:dyDescent="0.35">
      <c r="A430" s="1" t="s">
        <v>487</v>
      </c>
      <c r="B430" s="1" t="s">
        <v>488</v>
      </c>
      <c r="C430" s="2" t="s">
        <v>516</v>
      </c>
      <c r="D430" s="1" t="s">
        <v>34</v>
      </c>
      <c r="E430" s="1">
        <v>6110</v>
      </c>
      <c r="F430" s="1" t="s">
        <v>490</v>
      </c>
      <c r="G430" s="2" t="s">
        <v>501</v>
      </c>
      <c r="H430" s="1" t="s">
        <v>502</v>
      </c>
      <c r="I430" s="1">
        <v>2010</v>
      </c>
      <c r="J430" s="1">
        <v>2010</v>
      </c>
      <c r="K430" s="1" t="s">
        <v>493</v>
      </c>
      <c r="L430" s="1">
        <v>1897.89</v>
      </c>
      <c r="M430" s="1" t="s">
        <v>504</v>
      </c>
      <c r="N430" s="1" t="s">
        <v>505</v>
      </c>
    </row>
    <row r="431" spans="1:14" hidden="1" x14ac:dyDescent="0.35">
      <c r="A431" s="1" t="s">
        <v>487</v>
      </c>
      <c r="B431" s="1" t="s">
        <v>488</v>
      </c>
      <c r="C431" s="2" t="s">
        <v>516</v>
      </c>
      <c r="D431" s="1" t="s">
        <v>34</v>
      </c>
      <c r="E431" s="1">
        <v>6110</v>
      </c>
      <c r="F431" s="1" t="s">
        <v>490</v>
      </c>
      <c r="G431" s="2" t="s">
        <v>501</v>
      </c>
      <c r="H431" s="1" t="s">
        <v>502</v>
      </c>
      <c r="I431" s="1">
        <v>2011</v>
      </c>
      <c r="J431" s="1">
        <v>2011</v>
      </c>
      <c r="K431" s="1" t="s">
        <v>493</v>
      </c>
      <c r="L431" s="1">
        <v>4255.96</v>
      </c>
      <c r="M431" s="1" t="s">
        <v>504</v>
      </c>
      <c r="N431" s="1" t="s">
        <v>505</v>
      </c>
    </row>
    <row r="432" spans="1:14" hidden="1" x14ac:dyDescent="0.35">
      <c r="A432" s="1" t="s">
        <v>487</v>
      </c>
      <c r="B432" s="1" t="s">
        <v>488</v>
      </c>
      <c r="C432" s="2" t="s">
        <v>516</v>
      </c>
      <c r="D432" s="1" t="s">
        <v>34</v>
      </c>
      <c r="E432" s="1">
        <v>6110</v>
      </c>
      <c r="F432" s="1" t="s">
        <v>490</v>
      </c>
      <c r="G432" s="2" t="s">
        <v>501</v>
      </c>
      <c r="H432" s="1" t="s">
        <v>502</v>
      </c>
      <c r="I432" s="1">
        <v>2012</v>
      </c>
      <c r="J432" s="1">
        <v>2012</v>
      </c>
      <c r="K432" s="1" t="s">
        <v>493</v>
      </c>
      <c r="L432" s="1">
        <v>5751.7</v>
      </c>
      <c r="M432" s="1" t="s">
        <v>504</v>
      </c>
      <c r="N432" s="1" t="s">
        <v>505</v>
      </c>
    </row>
    <row r="433" spans="1:14" hidden="1" x14ac:dyDescent="0.35">
      <c r="A433" s="1" t="s">
        <v>487</v>
      </c>
      <c r="B433" s="1" t="s">
        <v>488</v>
      </c>
      <c r="C433" s="2" t="s">
        <v>516</v>
      </c>
      <c r="D433" s="1" t="s">
        <v>34</v>
      </c>
      <c r="E433" s="1">
        <v>6110</v>
      </c>
      <c r="F433" s="1" t="s">
        <v>490</v>
      </c>
      <c r="G433" s="2" t="s">
        <v>501</v>
      </c>
      <c r="H433" s="1" t="s">
        <v>502</v>
      </c>
      <c r="I433" s="1">
        <v>2013</v>
      </c>
      <c r="J433" s="1">
        <v>2013</v>
      </c>
      <c r="K433" s="1" t="s">
        <v>493</v>
      </c>
      <c r="L433" s="1">
        <v>6126.41</v>
      </c>
      <c r="M433" s="1" t="s">
        <v>504</v>
      </c>
      <c r="N433" s="1" t="s">
        <v>505</v>
      </c>
    </row>
    <row r="434" spans="1:14" hidden="1" x14ac:dyDescent="0.35">
      <c r="A434" s="1" t="s">
        <v>487</v>
      </c>
      <c r="B434" s="1" t="s">
        <v>488</v>
      </c>
      <c r="C434" s="2" t="s">
        <v>516</v>
      </c>
      <c r="D434" s="1" t="s">
        <v>34</v>
      </c>
      <c r="E434" s="1">
        <v>6110</v>
      </c>
      <c r="F434" s="1" t="s">
        <v>490</v>
      </c>
      <c r="G434" s="2" t="s">
        <v>501</v>
      </c>
      <c r="H434" s="1" t="s">
        <v>502</v>
      </c>
      <c r="I434" s="1">
        <v>2014</v>
      </c>
      <c r="J434" s="1">
        <v>2014</v>
      </c>
      <c r="K434" s="1" t="s">
        <v>493</v>
      </c>
      <c r="L434" s="1">
        <v>6446.04</v>
      </c>
      <c r="M434" s="1" t="s">
        <v>504</v>
      </c>
      <c r="N434" s="1" t="s">
        <v>505</v>
      </c>
    </row>
    <row r="435" spans="1:14" hidden="1" x14ac:dyDescent="0.35">
      <c r="A435" s="1" t="s">
        <v>487</v>
      </c>
      <c r="B435" s="1" t="s">
        <v>488</v>
      </c>
      <c r="C435" s="2" t="s">
        <v>516</v>
      </c>
      <c r="D435" s="1" t="s">
        <v>34</v>
      </c>
      <c r="E435" s="1">
        <v>6110</v>
      </c>
      <c r="F435" s="1" t="s">
        <v>490</v>
      </c>
      <c r="G435" s="2" t="s">
        <v>501</v>
      </c>
      <c r="H435" s="1" t="s">
        <v>502</v>
      </c>
      <c r="I435" s="1">
        <v>2015</v>
      </c>
      <c r="J435" s="1">
        <v>2015</v>
      </c>
      <c r="K435" s="1" t="s">
        <v>493</v>
      </c>
      <c r="L435" s="1">
        <v>2775.92</v>
      </c>
      <c r="M435" s="1" t="s">
        <v>504</v>
      </c>
      <c r="N435" s="1" t="s">
        <v>505</v>
      </c>
    </row>
    <row r="436" spans="1:14" hidden="1" x14ac:dyDescent="0.35">
      <c r="A436" s="1" t="s">
        <v>487</v>
      </c>
      <c r="B436" s="1" t="s">
        <v>488</v>
      </c>
      <c r="C436" s="2" t="s">
        <v>516</v>
      </c>
      <c r="D436" s="1" t="s">
        <v>34</v>
      </c>
      <c r="E436" s="1">
        <v>6110</v>
      </c>
      <c r="F436" s="1" t="s">
        <v>490</v>
      </c>
      <c r="G436" s="2" t="s">
        <v>501</v>
      </c>
      <c r="H436" s="1" t="s">
        <v>502</v>
      </c>
      <c r="I436" s="1">
        <v>2016</v>
      </c>
      <c r="J436" s="1">
        <v>2016</v>
      </c>
      <c r="K436" s="1" t="s">
        <v>493</v>
      </c>
      <c r="L436" s="1">
        <v>2960.12</v>
      </c>
      <c r="M436" s="1" t="s">
        <v>504</v>
      </c>
      <c r="N436" s="1" t="s">
        <v>505</v>
      </c>
    </row>
    <row r="437" spans="1:14" hidden="1" x14ac:dyDescent="0.35">
      <c r="A437" s="1" t="s">
        <v>487</v>
      </c>
      <c r="B437" s="1" t="s">
        <v>488</v>
      </c>
      <c r="C437" s="2" t="s">
        <v>516</v>
      </c>
      <c r="D437" s="1" t="s">
        <v>34</v>
      </c>
      <c r="E437" s="1">
        <v>6110</v>
      </c>
      <c r="F437" s="1" t="s">
        <v>490</v>
      </c>
      <c r="G437" s="2" t="s">
        <v>501</v>
      </c>
      <c r="H437" s="1" t="s">
        <v>502</v>
      </c>
      <c r="I437" s="1">
        <v>2017</v>
      </c>
      <c r="J437" s="1">
        <v>2017</v>
      </c>
      <c r="K437" s="1" t="s">
        <v>493</v>
      </c>
      <c r="L437" s="1">
        <v>3460.41</v>
      </c>
      <c r="M437" s="1" t="s">
        <v>504</v>
      </c>
      <c r="N437" s="1" t="s">
        <v>505</v>
      </c>
    </row>
    <row r="438" spans="1:14" hidden="1" x14ac:dyDescent="0.35">
      <c r="A438" s="1" t="s">
        <v>487</v>
      </c>
      <c r="B438" s="1" t="s">
        <v>488</v>
      </c>
      <c r="C438" s="2" t="s">
        <v>516</v>
      </c>
      <c r="D438" s="1" t="s">
        <v>34</v>
      </c>
      <c r="E438" s="1">
        <v>6110</v>
      </c>
      <c r="F438" s="1" t="s">
        <v>490</v>
      </c>
      <c r="G438" s="2" t="s">
        <v>501</v>
      </c>
      <c r="H438" s="1" t="s">
        <v>502</v>
      </c>
      <c r="I438" s="1">
        <v>2018</v>
      </c>
      <c r="J438" s="1">
        <v>2018</v>
      </c>
      <c r="K438" s="1" t="s">
        <v>493</v>
      </c>
      <c r="L438" s="1">
        <v>4302.8599999999997</v>
      </c>
      <c r="M438" s="1" t="s">
        <v>504</v>
      </c>
      <c r="N438" s="1" t="s">
        <v>505</v>
      </c>
    </row>
    <row r="439" spans="1:14" hidden="1" x14ac:dyDescent="0.35">
      <c r="A439" s="1" t="s">
        <v>487</v>
      </c>
      <c r="B439" s="1" t="s">
        <v>488</v>
      </c>
      <c r="C439" s="2" t="s">
        <v>517</v>
      </c>
      <c r="D439" s="1" t="s">
        <v>38</v>
      </c>
      <c r="E439" s="1">
        <v>6110</v>
      </c>
      <c r="F439" s="1" t="s">
        <v>490</v>
      </c>
      <c r="G439" s="2" t="s">
        <v>491</v>
      </c>
      <c r="H439" s="1" t="s">
        <v>492</v>
      </c>
      <c r="I439" s="1">
        <v>2001</v>
      </c>
      <c r="J439" s="1">
        <v>2001</v>
      </c>
      <c r="K439" s="1" t="s">
        <v>493</v>
      </c>
      <c r="L439" s="1">
        <v>1161.4000000000001</v>
      </c>
      <c r="M439" s="1" t="s">
        <v>504</v>
      </c>
      <c r="N439" s="1" t="s">
        <v>505</v>
      </c>
    </row>
    <row r="440" spans="1:14" hidden="1" x14ac:dyDescent="0.35">
      <c r="A440" s="1" t="s">
        <v>487</v>
      </c>
      <c r="B440" s="1" t="s">
        <v>488</v>
      </c>
      <c r="C440" s="2" t="s">
        <v>517</v>
      </c>
      <c r="D440" s="1" t="s">
        <v>38</v>
      </c>
      <c r="E440" s="1">
        <v>6110</v>
      </c>
      <c r="F440" s="1" t="s">
        <v>490</v>
      </c>
      <c r="G440" s="2" t="s">
        <v>491</v>
      </c>
      <c r="H440" s="1" t="s">
        <v>492</v>
      </c>
      <c r="I440" s="1">
        <v>2002</v>
      </c>
      <c r="J440" s="1">
        <v>2002</v>
      </c>
      <c r="K440" s="1" t="s">
        <v>493</v>
      </c>
      <c r="L440" s="1">
        <v>1358.16</v>
      </c>
      <c r="M440" s="1" t="s">
        <v>504</v>
      </c>
      <c r="N440" s="1" t="s">
        <v>505</v>
      </c>
    </row>
    <row r="441" spans="1:14" hidden="1" x14ac:dyDescent="0.35">
      <c r="A441" s="1" t="s">
        <v>487</v>
      </c>
      <c r="B441" s="1" t="s">
        <v>488</v>
      </c>
      <c r="C441" s="2" t="s">
        <v>517</v>
      </c>
      <c r="D441" s="1" t="s">
        <v>38</v>
      </c>
      <c r="E441" s="1">
        <v>6110</v>
      </c>
      <c r="F441" s="1" t="s">
        <v>490</v>
      </c>
      <c r="G441" s="2" t="s">
        <v>491</v>
      </c>
      <c r="H441" s="1" t="s">
        <v>492</v>
      </c>
      <c r="I441" s="1">
        <v>2003</v>
      </c>
      <c r="J441" s="1">
        <v>2003</v>
      </c>
      <c r="K441" s="1" t="s">
        <v>493</v>
      </c>
      <c r="L441" s="1">
        <v>1673.65</v>
      </c>
      <c r="M441" s="1" t="s">
        <v>504</v>
      </c>
      <c r="N441" s="1" t="s">
        <v>505</v>
      </c>
    </row>
    <row r="442" spans="1:14" hidden="1" x14ac:dyDescent="0.35">
      <c r="A442" s="1" t="s">
        <v>487</v>
      </c>
      <c r="B442" s="1" t="s">
        <v>488</v>
      </c>
      <c r="C442" s="2" t="s">
        <v>517</v>
      </c>
      <c r="D442" s="1" t="s">
        <v>38</v>
      </c>
      <c r="E442" s="1">
        <v>6110</v>
      </c>
      <c r="F442" s="1" t="s">
        <v>490</v>
      </c>
      <c r="G442" s="2" t="s">
        <v>491</v>
      </c>
      <c r="H442" s="1" t="s">
        <v>492</v>
      </c>
      <c r="I442" s="1">
        <v>2004</v>
      </c>
      <c r="J442" s="1">
        <v>2004</v>
      </c>
      <c r="K442" s="1" t="s">
        <v>493</v>
      </c>
      <c r="L442" s="1">
        <v>1730.42</v>
      </c>
      <c r="M442" s="1" t="s">
        <v>504</v>
      </c>
      <c r="N442" s="1" t="s">
        <v>505</v>
      </c>
    </row>
    <row r="443" spans="1:14" hidden="1" x14ac:dyDescent="0.35">
      <c r="A443" s="1" t="s">
        <v>487</v>
      </c>
      <c r="B443" s="1" t="s">
        <v>488</v>
      </c>
      <c r="C443" s="2" t="s">
        <v>517</v>
      </c>
      <c r="D443" s="1" t="s">
        <v>38</v>
      </c>
      <c r="E443" s="1">
        <v>6110</v>
      </c>
      <c r="F443" s="1" t="s">
        <v>490</v>
      </c>
      <c r="G443" s="2" t="s">
        <v>491</v>
      </c>
      <c r="H443" s="1" t="s">
        <v>492</v>
      </c>
      <c r="I443" s="1">
        <v>2005</v>
      </c>
      <c r="J443" s="1">
        <v>2005</v>
      </c>
      <c r="K443" s="1" t="s">
        <v>493</v>
      </c>
      <c r="L443" s="1">
        <v>1782.4</v>
      </c>
      <c r="M443" s="1" t="s">
        <v>504</v>
      </c>
      <c r="N443" s="1" t="s">
        <v>505</v>
      </c>
    </row>
    <row r="444" spans="1:14" hidden="1" x14ac:dyDescent="0.35">
      <c r="A444" s="1" t="s">
        <v>487</v>
      </c>
      <c r="B444" s="1" t="s">
        <v>488</v>
      </c>
      <c r="C444" s="2" t="s">
        <v>517</v>
      </c>
      <c r="D444" s="1" t="s">
        <v>38</v>
      </c>
      <c r="E444" s="1">
        <v>6110</v>
      </c>
      <c r="F444" s="1" t="s">
        <v>490</v>
      </c>
      <c r="G444" s="2" t="s">
        <v>491</v>
      </c>
      <c r="H444" s="1" t="s">
        <v>492</v>
      </c>
      <c r="I444" s="1">
        <v>2006</v>
      </c>
      <c r="J444" s="1">
        <v>2006</v>
      </c>
      <c r="K444" s="1" t="s">
        <v>493</v>
      </c>
      <c r="L444" s="1">
        <v>1749.07</v>
      </c>
      <c r="M444" s="1" t="s">
        <v>504</v>
      </c>
      <c r="N444" s="1" t="s">
        <v>505</v>
      </c>
    </row>
    <row r="445" spans="1:14" hidden="1" x14ac:dyDescent="0.35">
      <c r="A445" s="1" t="s">
        <v>487</v>
      </c>
      <c r="B445" s="1" t="s">
        <v>488</v>
      </c>
      <c r="C445" s="2" t="s">
        <v>517</v>
      </c>
      <c r="D445" s="1" t="s">
        <v>38</v>
      </c>
      <c r="E445" s="1">
        <v>6110</v>
      </c>
      <c r="F445" s="1" t="s">
        <v>490</v>
      </c>
      <c r="G445" s="2" t="s">
        <v>491</v>
      </c>
      <c r="H445" s="1" t="s">
        <v>492</v>
      </c>
      <c r="I445" s="1">
        <v>2007</v>
      </c>
      <c r="J445" s="1">
        <v>2007</v>
      </c>
      <c r="K445" s="1" t="s">
        <v>493</v>
      </c>
      <c r="L445" s="1">
        <v>1766.64</v>
      </c>
      <c r="M445" s="1" t="s">
        <v>504</v>
      </c>
      <c r="N445" s="1" t="s">
        <v>505</v>
      </c>
    </row>
    <row r="446" spans="1:14" hidden="1" x14ac:dyDescent="0.35">
      <c r="A446" s="1" t="s">
        <v>487</v>
      </c>
      <c r="B446" s="1" t="s">
        <v>488</v>
      </c>
      <c r="C446" s="2" t="s">
        <v>517</v>
      </c>
      <c r="D446" s="1" t="s">
        <v>38</v>
      </c>
      <c r="E446" s="1">
        <v>6110</v>
      </c>
      <c r="F446" s="1" t="s">
        <v>490</v>
      </c>
      <c r="G446" s="2" t="s">
        <v>491</v>
      </c>
      <c r="H446" s="1" t="s">
        <v>492</v>
      </c>
      <c r="I446" s="1">
        <v>2008</v>
      </c>
      <c r="J446" s="1">
        <v>2008</v>
      </c>
      <c r="K446" s="1" t="s">
        <v>493</v>
      </c>
      <c r="L446" s="1">
        <v>2025.57</v>
      </c>
      <c r="M446" s="1" t="s">
        <v>504</v>
      </c>
      <c r="N446" s="1" t="s">
        <v>505</v>
      </c>
    </row>
    <row r="447" spans="1:14" hidden="1" x14ac:dyDescent="0.35">
      <c r="A447" s="1" t="s">
        <v>487</v>
      </c>
      <c r="B447" s="1" t="s">
        <v>488</v>
      </c>
      <c r="C447" s="2" t="s">
        <v>517</v>
      </c>
      <c r="D447" s="1" t="s">
        <v>38</v>
      </c>
      <c r="E447" s="1">
        <v>6110</v>
      </c>
      <c r="F447" s="1" t="s">
        <v>490</v>
      </c>
      <c r="G447" s="2" t="s">
        <v>491</v>
      </c>
      <c r="H447" s="1" t="s">
        <v>492</v>
      </c>
      <c r="I447" s="1">
        <v>2009</v>
      </c>
      <c r="J447" s="1">
        <v>2009</v>
      </c>
      <c r="K447" s="1" t="s">
        <v>493</v>
      </c>
      <c r="L447" s="1">
        <v>1966.96</v>
      </c>
      <c r="M447" s="1" t="s">
        <v>504</v>
      </c>
      <c r="N447" s="1" t="s">
        <v>505</v>
      </c>
    </row>
    <row r="448" spans="1:14" hidden="1" x14ac:dyDescent="0.35">
      <c r="A448" s="1" t="s">
        <v>487</v>
      </c>
      <c r="B448" s="1" t="s">
        <v>488</v>
      </c>
      <c r="C448" s="2" t="s">
        <v>517</v>
      </c>
      <c r="D448" s="1" t="s">
        <v>38</v>
      </c>
      <c r="E448" s="1">
        <v>6110</v>
      </c>
      <c r="F448" s="1" t="s">
        <v>490</v>
      </c>
      <c r="G448" s="2" t="s">
        <v>491</v>
      </c>
      <c r="H448" s="1" t="s">
        <v>492</v>
      </c>
      <c r="I448" s="1">
        <v>2010</v>
      </c>
      <c r="J448" s="1">
        <v>2010</v>
      </c>
      <c r="K448" s="1" t="s">
        <v>493</v>
      </c>
      <c r="L448" s="1">
        <v>1786.58</v>
      </c>
      <c r="M448" s="1" t="s">
        <v>504</v>
      </c>
      <c r="N448" s="1" t="s">
        <v>505</v>
      </c>
    </row>
    <row r="449" spans="1:14" hidden="1" x14ac:dyDescent="0.35">
      <c r="A449" s="1" t="s">
        <v>487</v>
      </c>
      <c r="B449" s="1" t="s">
        <v>488</v>
      </c>
      <c r="C449" s="2" t="s">
        <v>517</v>
      </c>
      <c r="D449" s="1" t="s">
        <v>38</v>
      </c>
      <c r="E449" s="1">
        <v>6110</v>
      </c>
      <c r="F449" s="1" t="s">
        <v>490</v>
      </c>
      <c r="G449" s="2" t="s">
        <v>491</v>
      </c>
      <c r="H449" s="1" t="s">
        <v>492</v>
      </c>
      <c r="I449" s="1">
        <v>2011</v>
      </c>
      <c r="J449" s="1">
        <v>2011</v>
      </c>
      <c r="K449" s="1" t="s">
        <v>493</v>
      </c>
      <c r="L449" s="1">
        <v>1807.83</v>
      </c>
      <c r="M449" s="1" t="s">
        <v>504</v>
      </c>
      <c r="N449" s="1" t="s">
        <v>505</v>
      </c>
    </row>
    <row r="450" spans="1:14" hidden="1" x14ac:dyDescent="0.35">
      <c r="A450" s="1" t="s">
        <v>487</v>
      </c>
      <c r="B450" s="1" t="s">
        <v>488</v>
      </c>
      <c r="C450" s="2" t="s">
        <v>517</v>
      </c>
      <c r="D450" s="1" t="s">
        <v>38</v>
      </c>
      <c r="E450" s="1">
        <v>6110</v>
      </c>
      <c r="F450" s="1" t="s">
        <v>490</v>
      </c>
      <c r="G450" s="2" t="s">
        <v>491</v>
      </c>
      <c r="H450" s="1" t="s">
        <v>492</v>
      </c>
      <c r="I450" s="1">
        <v>2012</v>
      </c>
      <c r="J450" s="1">
        <v>2012</v>
      </c>
      <c r="K450" s="1" t="s">
        <v>493</v>
      </c>
      <c r="L450" s="1">
        <v>1678.35</v>
      </c>
      <c r="M450" s="1" t="s">
        <v>504</v>
      </c>
      <c r="N450" s="1" t="s">
        <v>505</v>
      </c>
    </row>
    <row r="451" spans="1:14" hidden="1" x14ac:dyDescent="0.35">
      <c r="A451" s="1" t="s">
        <v>487</v>
      </c>
      <c r="B451" s="1" t="s">
        <v>488</v>
      </c>
      <c r="C451" s="2" t="s">
        <v>517</v>
      </c>
      <c r="D451" s="1" t="s">
        <v>38</v>
      </c>
      <c r="E451" s="1">
        <v>6110</v>
      </c>
      <c r="F451" s="1" t="s">
        <v>490</v>
      </c>
      <c r="G451" s="2" t="s">
        <v>491</v>
      </c>
      <c r="H451" s="1" t="s">
        <v>492</v>
      </c>
      <c r="I451" s="1">
        <v>2013</v>
      </c>
      <c r="J451" s="1">
        <v>2013</v>
      </c>
      <c r="K451" s="1" t="s">
        <v>493</v>
      </c>
      <c r="L451" s="1">
        <v>1797.59</v>
      </c>
      <c r="M451" s="1" t="s">
        <v>504</v>
      </c>
      <c r="N451" s="1" t="s">
        <v>505</v>
      </c>
    </row>
    <row r="452" spans="1:14" hidden="1" x14ac:dyDescent="0.35">
      <c r="A452" s="1" t="s">
        <v>487</v>
      </c>
      <c r="B452" s="1" t="s">
        <v>488</v>
      </c>
      <c r="C452" s="2" t="s">
        <v>517</v>
      </c>
      <c r="D452" s="1" t="s">
        <v>38</v>
      </c>
      <c r="E452" s="1">
        <v>6110</v>
      </c>
      <c r="F452" s="1" t="s">
        <v>490</v>
      </c>
      <c r="G452" s="2" t="s">
        <v>491</v>
      </c>
      <c r="H452" s="1" t="s">
        <v>492</v>
      </c>
      <c r="I452" s="1">
        <v>2014</v>
      </c>
      <c r="J452" s="1">
        <v>2014</v>
      </c>
      <c r="K452" s="1" t="s">
        <v>493</v>
      </c>
      <c r="L452" s="1">
        <v>1755.65</v>
      </c>
      <c r="M452" s="1" t="s">
        <v>504</v>
      </c>
      <c r="N452" s="1" t="s">
        <v>505</v>
      </c>
    </row>
    <row r="453" spans="1:14" hidden="1" x14ac:dyDescent="0.35">
      <c r="A453" s="1" t="s">
        <v>487</v>
      </c>
      <c r="B453" s="1" t="s">
        <v>488</v>
      </c>
      <c r="C453" s="2" t="s">
        <v>517</v>
      </c>
      <c r="D453" s="1" t="s">
        <v>38</v>
      </c>
      <c r="E453" s="1">
        <v>6110</v>
      </c>
      <c r="F453" s="1" t="s">
        <v>490</v>
      </c>
      <c r="G453" s="2" t="s">
        <v>491</v>
      </c>
      <c r="H453" s="1" t="s">
        <v>492</v>
      </c>
      <c r="I453" s="1">
        <v>2015</v>
      </c>
      <c r="J453" s="1">
        <v>2015</v>
      </c>
      <c r="K453" s="1" t="s">
        <v>493</v>
      </c>
      <c r="L453" s="1">
        <v>1377.34</v>
      </c>
      <c r="M453" s="1" t="s">
        <v>504</v>
      </c>
      <c r="N453" s="1" t="s">
        <v>505</v>
      </c>
    </row>
    <row r="454" spans="1:14" hidden="1" x14ac:dyDescent="0.35">
      <c r="A454" s="1" t="s">
        <v>487</v>
      </c>
      <c r="B454" s="1" t="s">
        <v>488</v>
      </c>
      <c r="C454" s="2" t="s">
        <v>517</v>
      </c>
      <c r="D454" s="1" t="s">
        <v>38</v>
      </c>
      <c r="E454" s="1">
        <v>6110</v>
      </c>
      <c r="F454" s="1" t="s">
        <v>490</v>
      </c>
      <c r="G454" s="2" t="s">
        <v>491</v>
      </c>
      <c r="H454" s="1" t="s">
        <v>492</v>
      </c>
      <c r="I454" s="1">
        <v>2016</v>
      </c>
      <c r="J454" s="1">
        <v>2016</v>
      </c>
      <c r="K454" s="1" t="s">
        <v>493</v>
      </c>
      <c r="L454" s="1">
        <v>1383.72</v>
      </c>
      <c r="M454" s="1" t="s">
        <v>504</v>
      </c>
      <c r="N454" s="1" t="s">
        <v>505</v>
      </c>
    </row>
    <row r="455" spans="1:14" hidden="1" x14ac:dyDescent="0.35">
      <c r="A455" s="1" t="s">
        <v>487</v>
      </c>
      <c r="B455" s="1" t="s">
        <v>488</v>
      </c>
      <c r="C455" s="2" t="s">
        <v>517</v>
      </c>
      <c r="D455" s="1" t="s">
        <v>38</v>
      </c>
      <c r="E455" s="1">
        <v>6110</v>
      </c>
      <c r="F455" s="1" t="s">
        <v>490</v>
      </c>
      <c r="G455" s="2" t="s">
        <v>491</v>
      </c>
      <c r="H455" s="1" t="s">
        <v>492</v>
      </c>
      <c r="I455" s="1">
        <v>2017</v>
      </c>
      <c r="J455" s="1">
        <v>2017</v>
      </c>
      <c r="K455" s="1" t="s">
        <v>493</v>
      </c>
      <c r="L455" s="1">
        <v>1446.33</v>
      </c>
      <c r="M455" s="1" t="s">
        <v>504</v>
      </c>
      <c r="N455" s="1" t="s">
        <v>505</v>
      </c>
    </row>
    <row r="456" spans="1:14" hidden="1" x14ac:dyDescent="0.35">
      <c r="A456" s="1" t="s">
        <v>487</v>
      </c>
      <c r="B456" s="1" t="s">
        <v>488</v>
      </c>
      <c r="C456" s="2" t="s">
        <v>517</v>
      </c>
      <c r="D456" s="1" t="s">
        <v>38</v>
      </c>
      <c r="E456" s="1">
        <v>6110</v>
      </c>
      <c r="F456" s="1" t="s">
        <v>490</v>
      </c>
      <c r="G456" s="2" t="s">
        <v>497</v>
      </c>
      <c r="H456" s="1" t="s">
        <v>498</v>
      </c>
      <c r="I456" s="1">
        <v>2001</v>
      </c>
      <c r="J456" s="1">
        <v>2001</v>
      </c>
      <c r="K456" s="1" t="s">
        <v>493</v>
      </c>
      <c r="L456" s="1">
        <v>935.2</v>
      </c>
      <c r="M456" s="1" t="s">
        <v>504</v>
      </c>
      <c r="N456" s="1" t="s">
        <v>505</v>
      </c>
    </row>
    <row r="457" spans="1:14" hidden="1" x14ac:dyDescent="0.35">
      <c r="A457" s="1" t="s">
        <v>487</v>
      </c>
      <c r="B457" s="1" t="s">
        <v>488</v>
      </c>
      <c r="C457" s="2" t="s">
        <v>517</v>
      </c>
      <c r="D457" s="1" t="s">
        <v>38</v>
      </c>
      <c r="E457" s="1">
        <v>6110</v>
      </c>
      <c r="F457" s="1" t="s">
        <v>490</v>
      </c>
      <c r="G457" s="2" t="s">
        <v>497</v>
      </c>
      <c r="H457" s="1" t="s">
        <v>498</v>
      </c>
      <c r="I457" s="1">
        <v>2002</v>
      </c>
      <c r="J457" s="1">
        <v>2002</v>
      </c>
      <c r="K457" s="1" t="s">
        <v>493</v>
      </c>
      <c r="L457" s="1">
        <v>997.82</v>
      </c>
      <c r="M457" s="1" t="s">
        <v>504</v>
      </c>
      <c r="N457" s="1" t="s">
        <v>505</v>
      </c>
    </row>
    <row r="458" spans="1:14" hidden="1" x14ac:dyDescent="0.35">
      <c r="A458" s="1" t="s">
        <v>487</v>
      </c>
      <c r="B458" s="1" t="s">
        <v>488</v>
      </c>
      <c r="C458" s="2" t="s">
        <v>517</v>
      </c>
      <c r="D458" s="1" t="s">
        <v>38</v>
      </c>
      <c r="E458" s="1">
        <v>6110</v>
      </c>
      <c r="F458" s="1" t="s">
        <v>490</v>
      </c>
      <c r="G458" s="2" t="s">
        <v>497</v>
      </c>
      <c r="H458" s="1" t="s">
        <v>498</v>
      </c>
      <c r="I458" s="1">
        <v>2003</v>
      </c>
      <c r="J458" s="1">
        <v>2003</v>
      </c>
      <c r="K458" s="1" t="s">
        <v>493</v>
      </c>
      <c r="L458" s="1">
        <v>1363.07</v>
      </c>
      <c r="M458" s="1" t="s">
        <v>504</v>
      </c>
      <c r="N458" s="1" t="s">
        <v>505</v>
      </c>
    </row>
    <row r="459" spans="1:14" hidden="1" x14ac:dyDescent="0.35">
      <c r="A459" s="1" t="s">
        <v>487</v>
      </c>
      <c r="B459" s="1" t="s">
        <v>488</v>
      </c>
      <c r="C459" s="2" t="s">
        <v>517</v>
      </c>
      <c r="D459" s="1" t="s">
        <v>38</v>
      </c>
      <c r="E459" s="1">
        <v>6110</v>
      </c>
      <c r="F459" s="1" t="s">
        <v>490</v>
      </c>
      <c r="G459" s="2" t="s">
        <v>497</v>
      </c>
      <c r="H459" s="1" t="s">
        <v>498</v>
      </c>
      <c r="I459" s="1">
        <v>2004</v>
      </c>
      <c r="J459" s="1">
        <v>2004</v>
      </c>
      <c r="K459" s="1" t="s">
        <v>493</v>
      </c>
      <c r="L459" s="1">
        <v>1453.91</v>
      </c>
      <c r="M459" s="1" t="s">
        <v>504</v>
      </c>
      <c r="N459" s="1" t="s">
        <v>505</v>
      </c>
    </row>
    <row r="460" spans="1:14" hidden="1" x14ac:dyDescent="0.35">
      <c r="A460" s="1" t="s">
        <v>487</v>
      </c>
      <c r="B460" s="1" t="s">
        <v>488</v>
      </c>
      <c r="C460" s="2" t="s">
        <v>517</v>
      </c>
      <c r="D460" s="1" t="s">
        <v>38</v>
      </c>
      <c r="E460" s="1">
        <v>6110</v>
      </c>
      <c r="F460" s="1" t="s">
        <v>490</v>
      </c>
      <c r="G460" s="2" t="s">
        <v>497</v>
      </c>
      <c r="H460" s="1" t="s">
        <v>498</v>
      </c>
      <c r="I460" s="1">
        <v>2005</v>
      </c>
      <c r="J460" s="1">
        <v>2005</v>
      </c>
      <c r="K460" s="1" t="s">
        <v>493</v>
      </c>
      <c r="L460" s="1">
        <v>1565.36</v>
      </c>
      <c r="M460" s="1" t="s">
        <v>504</v>
      </c>
      <c r="N460" s="1" t="s">
        <v>505</v>
      </c>
    </row>
    <row r="461" spans="1:14" hidden="1" x14ac:dyDescent="0.35">
      <c r="A461" s="1" t="s">
        <v>487</v>
      </c>
      <c r="B461" s="1" t="s">
        <v>488</v>
      </c>
      <c r="C461" s="2" t="s">
        <v>517</v>
      </c>
      <c r="D461" s="1" t="s">
        <v>38</v>
      </c>
      <c r="E461" s="1">
        <v>6110</v>
      </c>
      <c r="F461" s="1" t="s">
        <v>490</v>
      </c>
      <c r="G461" s="2" t="s">
        <v>497</v>
      </c>
      <c r="H461" s="1" t="s">
        <v>498</v>
      </c>
      <c r="I461" s="1">
        <v>2006</v>
      </c>
      <c r="J461" s="1">
        <v>2006</v>
      </c>
      <c r="K461" s="1" t="s">
        <v>493</v>
      </c>
      <c r="L461" s="1">
        <v>1580.57</v>
      </c>
      <c r="M461" s="1" t="s">
        <v>504</v>
      </c>
      <c r="N461" s="1" t="s">
        <v>505</v>
      </c>
    </row>
    <row r="462" spans="1:14" hidden="1" x14ac:dyDescent="0.35">
      <c r="A462" s="1" t="s">
        <v>487</v>
      </c>
      <c r="B462" s="1" t="s">
        <v>488</v>
      </c>
      <c r="C462" s="2" t="s">
        <v>517</v>
      </c>
      <c r="D462" s="1" t="s">
        <v>38</v>
      </c>
      <c r="E462" s="1">
        <v>6110</v>
      </c>
      <c r="F462" s="1" t="s">
        <v>490</v>
      </c>
      <c r="G462" s="2" t="s">
        <v>497</v>
      </c>
      <c r="H462" s="1" t="s">
        <v>498</v>
      </c>
      <c r="I462" s="1">
        <v>2007</v>
      </c>
      <c r="J462" s="1">
        <v>2007</v>
      </c>
      <c r="K462" s="1" t="s">
        <v>493</v>
      </c>
      <c r="L462" s="1">
        <v>1713.85</v>
      </c>
      <c r="M462" s="1" t="s">
        <v>504</v>
      </c>
      <c r="N462" s="1" t="s">
        <v>505</v>
      </c>
    </row>
    <row r="463" spans="1:14" hidden="1" x14ac:dyDescent="0.35">
      <c r="A463" s="1" t="s">
        <v>487</v>
      </c>
      <c r="B463" s="1" t="s">
        <v>488</v>
      </c>
      <c r="C463" s="2" t="s">
        <v>517</v>
      </c>
      <c r="D463" s="1" t="s">
        <v>38</v>
      </c>
      <c r="E463" s="1">
        <v>6110</v>
      </c>
      <c r="F463" s="1" t="s">
        <v>490</v>
      </c>
      <c r="G463" s="2" t="s">
        <v>497</v>
      </c>
      <c r="H463" s="1" t="s">
        <v>498</v>
      </c>
      <c r="I463" s="1">
        <v>2008</v>
      </c>
      <c r="J463" s="1">
        <v>2008</v>
      </c>
      <c r="K463" s="1" t="s">
        <v>493</v>
      </c>
      <c r="L463" s="1">
        <v>1930.94</v>
      </c>
      <c r="M463" s="1" t="s">
        <v>504</v>
      </c>
      <c r="N463" s="1" t="s">
        <v>505</v>
      </c>
    </row>
    <row r="464" spans="1:14" hidden="1" x14ac:dyDescent="0.35">
      <c r="A464" s="1" t="s">
        <v>487</v>
      </c>
      <c r="B464" s="1" t="s">
        <v>488</v>
      </c>
      <c r="C464" s="2" t="s">
        <v>517</v>
      </c>
      <c r="D464" s="1" t="s">
        <v>38</v>
      </c>
      <c r="E464" s="1">
        <v>6110</v>
      </c>
      <c r="F464" s="1" t="s">
        <v>490</v>
      </c>
      <c r="G464" s="2" t="s">
        <v>497</v>
      </c>
      <c r="H464" s="1" t="s">
        <v>498</v>
      </c>
      <c r="I464" s="1">
        <v>2009</v>
      </c>
      <c r="J464" s="1">
        <v>2009</v>
      </c>
      <c r="K464" s="1" t="s">
        <v>493</v>
      </c>
      <c r="L464" s="1">
        <v>2143.17</v>
      </c>
      <c r="M464" s="1" t="s">
        <v>504</v>
      </c>
      <c r="N464" s="1" t="s">
        <v>505</v>
      </c>
    </row>
    <row r="465" spans="1:14" hidden="1" x14ac:dyDescent="0.35">
      <c r="A465" s="1" t="s">
        <v>487</v>
      </c>
      <c r="B465" s="1" t="s">
        <v>488</v>
      </c>
      <c r="C465" s="2" t="s">
        <v>517</v>
      </c>
      <c r="D465" s="1" t="s">
        <v>38</v>
      </c>
      <c r="E465" s="1">
        <v>6110</v>
      </c>
      <c r="F465" s="1" t="s">
        <v>490</v>
      </c>
      <c r="G465" s="2" t="s">
        <v>497</v>
      </c>
      <c r="H465" s="1" t="s">
        <v>498</v>
      </c>
      <c r="I465" s="1">
        <v>2010</v>
      </c>
      <c r="J465" s="1">
        <v>2010</v>
      </c>
      <c r="K465" s="1" t="s">
        <v>493</v>
      </c>
      <c r="L465" s="1">
        <v>2243.4699999999998</v>
      </c>
      <c r="M465" s="1" t="s">
        <v>504</v>
      </c>
      <c r="N465" s="1" t="s">
        <v>505</v>
      </c>
    </row>
    <row r="466" spans="1:14" hidden="1" x14ac:dyDescent="0.35">
      <c r="A466" s="1" t="s">
        <v>487</v>
      </c>
      <c r="B466" s="1" t="s">
        <v>488</v>
      </c>
      <c r="C466" s="2" t="s">
        <v>517</v>
      </c>
      <c r="D466" s="1" t="s">
        <v>38</v>
      </c>
      <c r="E466" s="1">
        <v>6110</v>
      </c>
      <c r="F466" s="1" t="s">
        <v>490</v>
      </c>
      <c r="G466" s="2" t="s">
        <v>497</v>
      </c>
      <c r="H466" s="1" t="s">
        <v>498</v>
      </c>
      <c r="I466" s="1">
        <v>2011</v>
      </c>
      <c r="J466" s="1">
        <v>2011</v>
      </c>
      <c r="K466" s="1" t="s">
        <v>493</v>
      </c>
      <c r="L466" s="1">
        <v>2052.4699999999998</v>
      </c>
      <c r="M466" s="1" t="s">
        <v>504</v>
      </c>
      <c r="N466" s="1" t="s">
        <v>505</v>
      </c>
    </row>
    <row r="467" spans="1:14" hidden="1" x14ac:dyDescent="0.35">
      <c r="A467" s="1" t="s">
        <v>487</v>
      </c>
      <c r="B467" s="1" t="s">
        <v>488</v>
      </c>
      <c r="C467" s="2" t="s">
        <v>517</v>
      </c>
      <c r="D467" s="1" t="s">
        <v>38</v>
      </c>
      <c r="E467" s="1">
        <v>6110</v>
      </c>
      <c r="F467" s="1" t="s">
        <v>490</v>
      </c>
      <c r="G467" s="2" t="s">
        <v>497</v>
      </c>
      <c r="H467" s="1" t="s">
        <v>498</v>
      </c>
      <c r="I467" s="1">
        <v>2012</v>
      </c>
      <c r="J467" s="1">
        <v>2012</v>
      </c>
      <c r="K467" s="1" t="s">
        <v>493</v>
      </c>
      <c r="L467" s="1">
        <v>2066.12</v>
      </c>
      <c r="M467" s="1" t="s">
        <v>504</v>
      </c>
      <c r="N467" s="1" t="s">
        <v>505</v>
      </c>
    </row>
    <row r="468" spans="1:14" hidden="1" x14ac:dyDescent="0.35">
      <c r="A468" s="1" t="s">
        <v>487</v>
      </c>
      <c r="B468" s="1" t="s">
        <v>488</v>
      </c>
      <c r="C468" s="2" t="s">
        <v>517</v>
      </c>
      <c r="D468" s="1" t="s">
        <v>38</v>
      </c>
      <c r="E468" s="1">
        <v>6110</v>
      </c>
      <c r="F468" s="1" t="s">
        <v>490</v>
      </c>
      <c r="G468" s="2" t="s">
        <v>497</v>
      </c>
      <c r="H468" s="1" t="s">
        <v>498</v>
      </c>
      <c r="I468" s="1">
        <v>2013</v>
      </c>
      <c r="J468" s="1">
        <v>2013</v>
      </c>
      <c r="K468" s="1" t="s">
        <v>493</v>
      </c>
      <c r="L468" s="1">
        <v>1935.29</v>
      </c>
      <c r="M468" s="1" t="s">
        <v>504</v>
      </c>
      <c r="N468" s="1" t="s">
        <v>505</v>
      </c>
    </row>
    <row r="469" spans="1:14" hidden="1" x14ac:dyDescent="0.35">
      <c r="A469" s="1" t="s">
        <v>487</v>
      </c>
      <c r="B469" s="1" t="s">
        <v>488</v>
      </c>
      <c r="C469" s="2" t="s">
        <v>517</v>
      </c>
      <c r="D469" s="1" t="s">
        <v>38</v>
      </c>
      <c r="E469" s="1">
        <v>6110</v>
      </c>
      <c r="F469" s="1" t="s">
        <v>490</v>
      </c>
      <c r="G469" s="2" t="s">
        <v>497</v>
      </c>
      <c r="H469" s="1" t="s">
        <v>498</v>
      </c>
      <c r="I469" s="1">
        <v>2014</v>
      </c>
      <c r="J469" s="1">
        <v>2014</v>
      </c>
      <c r="K469" s="1" t="s">
        <v>493</v>
      </c>
      <c r="L469" s="1">
        <v>2011.86</v>
      </c>
      <c r="M469" s="1" t="s">
        <v>504</v>
      </c>
      <c r="N469" s="1" t="s">
        <v>505</v>
      </c>
    </row>
    <row r="470" spans="1:14" hidden="1" x14ac:dyDescent="0.35">
      <c r="A470" s="1" t="s">
        <v>487</v>
      </c>
      <c r="B470" s="1" t="s">
        <v>488</v>
      </c>
      <c r="C470" s="2" t="s">
        <v>517</v>
      </c>
      <c r="D470" s="1" t="s">
        <v>38</v>
      </c>
      <c r="E470" s="1">
        <v>6110</v>
      </c>
      <c r="F470" s="1" t="s">
        <v>490</v>
      </c>
      <c r="G470" s="2" t="s">
        <v>497</v>
      </c>
      <c r="H470" s="1" t="s">
        <v>498</v>
      </c>
      <c r="I470" s="1">
        <v>2015</v>
      </c>
      <c r="J470" s="1">
        <v>2015</v>
      </c>
      <c r="K470" s="1" t="s">
        <v>493</v>
      </c>
      <c r="L470" s="1">
        <v>1505.54</v>
      </c>
      <c r="M470" s="1" t="s">
        <v>504</v>
      </c>
      <c r="N470" s="1" t="s">
        <v>505</v>
      </c>
    </row>
    <row r="471" spans="1:14" hidden="1" x14ac:dyDescent="0.35">
      <c r="A471" s="1" t="s">
        <v>487</v>
      </c>
      <c r="B471" s="1" t="s">
        <v>488</v>
      </c>
      <c r="C471" s="2" t="s">
        <v>517</v>
      </c>
      <c r="D471" s="1" t="s">
        <v>38</v>
      </c>
      <c r="E471" s="1">
        <v>6110</v>
      </c>
      <c r="F471" s="1" t="s">
        <v>490</v>
      </c>
      <c r="G471" s="2" t="s">
        <v>497</v>
      </c>
      <c r="H471" s="1" t="s">
        <v>498</v>
      </c>
      <c r="I471" s="1">
        <v>2016</v>
      </c>
      <c r="J471" s="1">
        <v>2016</v>
      </c>
      <c r="K471" s="1" t="s">
        <v>493</v>
      </c>
      <c r="L471" s="1">
        <v>1538.67</v>
      </c>
      <c r="M471" s="1" t="s">
        <v>504</v>
      </c>
      <c r="N471" s="1" t="s">
        <v>505</v>
      </c>
    </row>
    <row r="472" spans="1:14" hidden="1" x14ac:dyDescent="0.35">
      <c r="A472" s="1" t="s">
        <v>487</v>
      </c>
      <c r="B472" s="1" t="s">
        <v>488</v>
      </c>
      <c r="C472" s="2" t="s">
        <v>517</v>
      </c>
      <c r="D472" s="1" t="s">
        <v>38</v>
      </c>
      <c r="E472" s="1">
        <v>6110</v>
      </c>
      <c r="F472" s="1" t="s">
        <v>490</v>
      </c>
      <c r="G472" s="2" t="s">
        <v>497</v>
      </c>
      <c r="H472" s="1" t="s">
        <v>498</v>
      </c>
      <c r="I472" s="1">
        <v>2017</v>
      </c>
      <c r="J472" s="1">
        <v>2017</v>
      </c>
      <c r="K472" s="1" t="s">
        <v>493</v>
      </c>
      <c r="L472" s="1">
        <v>1539.55</v>
      </c>
      <c r="M472" s="1" t="s">
        <v>504</v>
      </c>
      <c r="N472" s="1" t="s">
        <v>505</v>
      </c>
    </row>
    <row r="473" spans="1:14" hidden="1" x14ac:dyDescent="0.35">
      <c r="A473" s="1" t="s">
        <v>487</v>
      </c>
      <c r="B473" s="1" t="s">
        <v>488</v>
      </c>
      <c r="C473" s="2" t="s">
        <v>517</v>
      </c>
      <c r="D473" s="1" t="s">
        <v>38</v>
      </c>
      <c r="E473" s="1">
        <v>6110</v>
      </c>
      <c r="F473" s="1" t="s">
        <v>490</v>
      </c>
      <c r="G473" s="2" t="s">
        <v>501</v>
      </c>
      <c r="H473" s="1" t="s">
        <v>502</v>
      </c>
      <c r="I473" s="1">
        <v>2001</v>
      </c>
      <c r="J473" s="1">
        <v>2001</v>
      </c>
      <c r="K473" s="1" t="s">
        <v>493</v>
      </c>
      <c r="L473" s="1">
        <v>620.15</v>
      </c>
      <c r="M473" s="1" t="s">
        <v>504</v>
      </c>
      <c r="N473" s="1" t="s">
        <v>505</v>
      </c>
    </row>
    <row r="474" spans="1:14" hidden="1" x14ac:dyDescent="0.35">
      <c r="A474" s="1" t="s">
        <v>487</v>
      </c>
      <c r="B474" s="1" t="s">
        <v>488</v>
      </c>
      <c r="C474" s="2" t="s">
        <v>517</v>
      </c>
      <c r="D474" s="1" t="s">
        <v>38</v>
      </c>
      <c r="E474" s="1">
        <v>6110</v>
      </c>
      <c r="F474" s="1" t="s">
        <v>490</v>
      </c>
      <c r="G474" s="2" t="s">
        <v>501</v>
      </c>
      <c r="H474" s="1" t="s">
        <v>502</v>
      </c>
      <c r="I474" s="1">
        <v>2002</v>
      </c>
      <c r="J474" s="1">
        <v>2002</v>
      </c>
      <c r="K474" s="1" t="s">
        <v>493</v>
      </c>
      <c r="L474" s="1">
        <v>563.16999999999996</v>
      </c>
      <c r="M474" s="1" t="s">
        <v>504</v>
      </c>
      <c r="N474" s="1" t="s">
        <v>505</v>
      </c>
    </row>
    <row r="475" spans="1:14" hidden="1" x14ac:dyDescent="0.35">
      <c r="A475" s="1" t="s">
        <v>487</v>
      </c>
      <c r="B475" s="1" t="s">
        <v>488</v>
      </c>
      <c r="C475" s="2" t="s">
        <v>517</v>
      </c>
      <c r="D475" s="1" t="s">
        <v>38</v>
      </c>
      <c r="E475" s="1">
        <v>6110</v>
      </c>
      <c r="F475" s="1" t="s">
        <v>490</v>
      </c>
      <c r="G475" s="2" t="s">
        <v>501</v>
      </c>
      <c r="H475" s="1" t="s">
        <v>502</v>
      </c>
      <c r="I475" s="1">
        <v>2003</v>
      </c>
      <c r="J475" s="1">
        <v>2003</v>
      </c>
      <c r="K475" s="1" t="s">
        <v>493</v>
      </c>
      <c r="L475" s="1">
        <v>792.43</v>
      </c>
      <c r="M475" s="1" t="s">
        <v>504</v>
      </c>
      <c r="N475" s="1" t="s">
        <v>505</v>
      </c>
    </row>
    <row r="476" spans="1:14" hidden="1" x14ac:dyDescent="0.35">
      <c r="A476" s="1" t="s">
        <v>487</v>
      </c>
      <c r="B476" s="1" t="s">
        <v>488</v>
      </c>
      <c r="C476" s="2" t="s">
        <v>517</v>
      </c>
      <c r="D476" s="1" t="s">
        <v>38</v>
      </c>
      <c r="E476" s="1">
        <v>6110</v>
      </c>
      <c r="F476" s="1" t="s">
        <v>490</v>
      </c>
      <c r="G476" s="2" t="s">
        <v>501</v>
      </c>
      <c r="H476" s="1" t="s">
        <v>502</v>
      </c>
      <c r="I476" s="1">
        <v>2004</v>
      </c>
      <c r="J476" s="1">
        <v>2004</v>
      </c>
      <c r="K476" s="1" t="s">
        <v>493</v>
      </c>
      <c r="L476" s="1">
        <v>826.85</v>
      </c>
      <c r="M476" s="1" t="s">
        <v>504</v>
      </c>
      <c r="N476" s="1" t="s">
        <v>505</v>
      </c>
    </row>
    <row r="477" spans="1:14" hidden="1" x14ac:dyDescent="0.35">
      <c r="A477" s="1" t="s">
        <v>487</v>
      </c>
      <c r="B477" s="1" t="s">
        <v>488</v>
      </c>
      <c r="C477" s="2" t="s">
        <v>517</v>
      </c>
      <c r="D477" s="1" t="s">
        <v>38</v>
      </c>
      <c r="E477" s="1">
        <v>6110</v>
      </c>
      <c r="F477" s="1" t="s">
        <v>490</v>
      </c>
      <c r="G477" s="2" t="s">
        <v>501</v>
      </c>
      <c r="H477" s="1" t="s">
        <v>502</v>
      </c>
      <c r="I477" s="1">
        <v>2005</v>
      </c>
      <c r="J477" s="1">
        <v>2005</v>
      </c>
      <c r="K477" s="1" t="s">
        <v>493</v>
      </c>
      <c r="L477" s="1">
        <v>835.73</v>
      </c>
      <c r="M477" s="1" t="s">
        <v>504</v>
      </c>
      <c r="N477" s="1" t="s">
        <v>505</v>
      </c>
    </row>
    <row r="478" spans="1:14" hidden="1" x14ac:dyDescent="0.35">
      <c r="A478" s="1" t="s">
        <v>487</v>
      </c>
      <c r="B478" s="1" t="s">
        <v>488</v>
      </c>
      <c r="C478" s="2" t="s">
        <v>517</v>
      </c>
      <c r="D478" s="1" t="s">
        <v>38</v>
      </c>
      <c r="E478" s="1">
        <v>6110</v>
      </c>
      <c r="F478" s="1" t="s">
        <v>490</v>
      </c>
      <c r="G478" s="2" t="s">
        <v>501</v>
      </c>
      <c r="H478" s="1" t="s">
        <v>502</v>
      </c>
      <c r="I478" s="1">
        <v>2006</v>
      </c>
      <c r="J478" s="1">
        <v>2006</v>
      </c>
      <c r="K478" s="1" t="s">
        <v>493</v>
      </c>
      <c r="L478" s="1">
        <v>815.79</v>
      </c>
      <c r="M478" s="1" t="s">
        <v>504</v>
      </c>
      <c r="N478" s="1" t="s">
        <v>505</v>
      </c>
    </row>
    <row r="479" spans="1:14" hidden="1" x14ac:dyDescent="0.35">
      <c r="A479" s="1" t="s">
        <v>487</v>
      </c>
      <c r="B479" s="1" t="s">
        <v>488</v>
      </c>
      <c r="C479" s="2" t="s">
        <v>517</v>
      </c>
      <c r="D479" s="1" t="s">
        <v>38</v>
      </c>
      <c r="E479" s="1">
        <v>6110</v>
      </c>
      <c r="F479" s="1" t="s">
        <v>490</v>
      </c>
      <c r="G479" s="2" t="s">
        <v>501</v>
      </c>
      <c r="H479" s="1" t="s">
        <v>502</v>
      </c>
      <c r="I479" s="1">
        <v>2007</v>
      </c>
      <c r="J479" s="1">
        <v>2007</v>
      </c>
      <c r="K479" s="1" t="s">
        <v>493</v>
      </c>
      <c r="L479" s="1">
        <v>930.02</v>
      </c>
      <c r="M479" s="1" t="s">
        <v>504</v>
      </c>
      <c r="N479" s="1" t="s">
        <v>505</v>
      </c>
    </row>
    <row r="480" spans="1:14" hidden="1" x14ac:dyDescent="0.35">
      <c r="A480" s="1" t="s">
        <v>487</v>
      </c>
      <c r="B480" s="1" t="s">
        <v>488</v>
      </c>
      <c r="C480" s="2" t="s">
        <v>517</v>
      </c>
      <c r="D480" s="1" t="s">
        <v>38</v>
      </c>
      <c r="E480" s="1">
        <v>6110</v>
      </c>
      <c r="F480" s="1" t="s">
        <v>490</v>
      </c>
      <c r="G480" s="2" t="s">
        <v>501</v>
      </c>
      <c r="H480" s="1" t="s">
        <v>502</v>
      </c>
      <c r="I480" s="1">
        <v>2008</v>
      </c>
      <c r="J480" s="1">
        <v>2008</v>
      </c>
      <c r="K480" s="1" t="s">
        <v>493</v>
      </c>
      <c r="L480" s="1">
        <v>924.86</v>
      </c>
      <c r="M480" s="1" t="s">
        <v>504</v>
      </c>
      <c r="N480" s="1" t="s">
        <v>505</v>
      </c>
    </row>
    <row r="481" spans="1:15" hidden="1" x14ac:dyDescent="0.35">
      <c r="A481" s="1" t="s">
        <v>487</v>
      </c>
      <c r="B481" s="1" t="s">
        <v>488</v>
      </c>
      <c r="C481" s="2" t="s">
        <v>517</v>
      </c>
      <c r="D481" s="1" t="s">
        <v>38</v>
      </c>
      <c r="E481" s="1">
        <v>6110</v>
      </c>
      <c r="F481" s="1" t="s">
        <v>490</v>
      </c>
      <c r="G481" s="2" t="s">
        <v>501</v>
      </c>
      <c r="H481" s="1" t="s">
        <v>502</v>
      </c>
      <c r="I481" s="1">
        <v>2009</v>
      </c>
      <c r="J481" s="1">
        <v>2009</v>
      </c>
      <c r="K481" s="1" t="s">
        <v>493</v>
      </c>
      <c r="L481" s="1">
        <v>1187.3800000000001</v>
      </c>
      <c r="M481" s="1" t="s">
        <v>504</v>
      </c>
      <c r="N481" s="1" t="s">
        <v>505</v>
      </c>
    </row>
    <row r="482" spans="1:15" hidden="1" x14ac:dyDescent="0.35">
      <c r="A482" s="1" t="s">
        <v>487</v>
      </c>
      <c r="B482" s="1" t="s">
        <v>488</v>
      </c>
      <c r="C482" s="2" t="s">
        <v>517</v>
      </c>
      <c r="D482" s="1" t="s">
        <v>38</v>
      </c>
      <c r="E482" s="1">
        <v>6110</v>
      </c>
      <c r="F482" s="1" t="s">
        <v>490</v>
      </c>
      <c r="G482" s="2" t="s">
        <v>501</v>
      </c>
      <c r="H482" s="1" t="s">
        <v>502</v>
      </c>
      <c r="I482" s="1">
        <v>2010</v>
      </c>
      <c r="J482" s="1">
        <v>2010</v>
      </c>
      <c r="K482" s="1" t="s">
        <v>493</v>
      </c>
      <c r="L482" s="1">
        <v>1100.98</v>
      </c>
      <c r="M482" s="1" t="s">
        <v>504</v>
      </c>
      <c r="N482" s="1" t="s">
        <v>505</v>
      </c>
    </row>
    <row r="483" spans="1:15" hidden="1" x14ac:dyDescent="0.35">
      <c r="A483" s="1" t="s">
        <v>487</v>
      </c>
      <c r="B483" s="1" t="s">
        <v>488</v>
      </c>
      <c r="C483" s="2" t="s">
        <v>517</v>
      </c>
      <c r="D483" s="1" t="s">
        <v>38</v>
      </c>
      <c r="E483" s="1">
        <v>6110</v>
      </c>
      <c r="F483" s="1" t="s">
        <v>490</v>
      </c>
      <c r="G483" s="2" t="s">
        <v>501</v>
      </c>
      <c r="H483" s="1" t="s">
        <v>502</v>
      </c>
      <c r="I483" s="1">
        <v>2011</v>
      </c>
      <c r="J483" s="1">
        <v>2011</v>
      </c>
      <c r="K483" s="1" t="s">
        <v>493</v>
      </c>
      <c r="L483" s="1">
        <v>1112.1600000000001</v>
      </c>
      <c r="M483" s="1" t="s">
        <v>504</v>
      </c>
      <c r="N483" s="1" t="s">
        <v>505</v>
      </c>
    </row>
    <row r="484" spans="1:15" hidden="1" x14ac:dyDescent="0.35">
      <c r="A484" s="1" t="s">
        <v>487</v>
      </c>
      <c r="B484" s="1" t="s">
        <v>488</v>
      </c>
      <c r="C484" s="2" t="s">
        <v>517</v>
      </c>
      <c r="D484" s="1" t="s">
        <v>38</v>
      </c>
      <c r="E484" s="1">
        <v>6110</v>
      </c>
      <c r="F484" s="1" t="s">
        <v>490</v>
      </c>
      <c r="G484" s="2" t="s">
        <v>501</v>
      </c>
      <c r="H484" s="1" t="s">
        <v>502</v>
      </c>
      <c r="I484" s="1">
        <v>2012</v>
      </c>
      <c r="J484" s="1">
        <v>2012</v>
      </c>
      <c r="K484" s="1" t="s">
        <v>493</v>
      </c>
      <c r="L484" s="1">
        <v>1034.3599999999999</v>
      </c>
      <c r="M484" s="1" t="s">
        <v>504</v>
      </c>
      <c r="N484" s="1" t="s">
        <v>505</v>
      </c>
    </row>
    <row r="485" spans="1:15" hidden="1" x14ac:dyDescent="0.35">
      <c r="A485" s="1" t="s">
        <v>487</v>
      </c>
      <c r="B485" s="1" t="s">
        <v>488</v>
      </c>
      <c r="C485" s="2" t="s">
        <v>517</v>
      </c>
      <c r="D485" s="1" t="s">
        <v>38</v>
      </c>
      <c r="E485" s="1">
        <v>6110</v>
      </c>
      <c r="F485" s="1" t="s">
        <v>490</v>
      </c>
      <c r="G485" s="2" t="s">
        <v>501</v>
      </c>
      <c r="H485" s="1" t="s">
        <v>502</v>
      </c>
      <c r="I485" s="1">
        <v>2013</v>
      </c>
      <c r="J485" s="1">
        <v>2013</v>
      </c>
      <c r="K485" s="1" t="s">
        <v>493</v>
      </c>
      <c r="L485" s="1">
        <v>864.09</v>
      </c>
      <c r="M485" s="1" t="s">
        <v>504</v>
      </c>
      <c r="N485" s="1" t="s">
        <v>505</v>
      </c>
    </row>
    <row r="486" spans="1:15" hidden="1" x14ac:dyDescent="0.35">
      <c r="A486" s="1" t="s">
        <v>487</v>
      </c>
      <c r="B486" s="1" t="s">
        <v>488</v>
      </c>
      <c r="C486" s="2" t="s">
        <v>517</v>
      </c>
      <c r="D486" s="1" t="s">
        <v>38</v>
      </c>
      <c r="E486" s="1">
        <v>6110</v>
      </c>
      <c r="F486" s="1" t="s">
        <v>490</v>
      </c>
      <c r="G486" s="2" t="s">
        <v>501</v>
      </c>
      <c r="H486" s="1" t="s">
        <v>502</v>
      </c>
      <c r="I486" s="1">
        <v>2014</v>
      </c>
      <c r="J486" s="1">
        <v>2014</v>
      </c>
      <c r="K486" s="1" t="s">
        <v>493</v>
      </c>
      <c r="L486" s="1">
        <v>994.86</v>
      </c>
      <c r="M486" s="1" t="s">
        <v>504</v>
      </c>
      <c r="N486" s="1" t="s">
        <v>505</v>
      </c>
    </row>
    <row r="487" spans="1:15" hidden="1" x14ac:dyDescent="0.35">
      <c r="A487" s="1" t="s">
        <v>487</v>
      </c>
      <c r="B487" s="1" t="s">
        <v>488</v>
      </c>
      <c r="C487" s="2" t="s">
        <v>517</v>
      </c>
      <c r="D487" s="1" t="s">
        <v>38</v>
      </c>
      <c r="E487" s="1">
        <v>6110</v>
      </c>
      <c r="F487" s="1" t="s">
        <v>490</v>
      </c>
      <c r="G487" s="2" t="s">
        <v>501</v>
      </c>
      <c r="H487" s="1" t="s">
        <v>502</v>
      </c>
      <c r="I487" s="1">
        <v>2015</v>
      </c>
      <c r="J487" s="1">
        <v>2015</v>
      </c>
      <c r="K487" s="1" t="s">
        <v>493</v>
      </c>
      <c r="L487" s="1">
        <v>641.49</v>
      </c>
      <c r="M487" s="1" t="s">
        <v>504</v>
      </c>
      <c r="N487" s="1" t="s">
        <v>505</v>
      </c>
    </row>
    <row r="488" spans="1:15" hidden="1" x14ac:dyDescent="0.35">
      <c r="A488" s="1" t="s">
        <v>487</v>
      </c>
      <c r="B488" s="1" t="s">
        <v>488</v>
      </c>
      <c r="C488" s="2" t="s">
        <v>517</v>
      </c>
      <c r="D488" s="1" t="s">
        <v>38</v>
      </c>
      <c r="E488" s="1">
        <v>6110</v>
      </c>
      <c r="F488" s="1" t="s">
        <v>490</v>
      </c>
      <c r="G488" s="2" t="s">
        <v>501</v>
      </c>
      <c r="H488" s="1" t="s">
        <v>502</v>
      </c>
      <c r="I488" s="1">
        <v>2016</v>
      </c>
      <c r="J488" s="1">
        <v>2016</v>
      </c>
      <c r="K488" s="1" t="s">
        <v>493</v>
      </c>
      <c r="L488" s="1">
        <v>684.2</v>
      </c>
      <c r="M488" s="1" t="s">
        <v>504</v>
      </c>
      <c r="N488" s="1" t="s">
        <v>505</v>
      </c>
    </row>
    <row r="489" spans="1:15" hidden="1" x14ac:dyDescent="0.35">
      <c r="A489" s="1" t="s">
        <v>487</v>
      </c>
      <c r="B489" s="1" t="s">
        <v>488</v>
      </c>
      <c r="C489" s="2" t="s">
        <v>517</v>
      </c>
      <c r="D489" s="1" t="s">
        <v>38</v>
      </c>
      <c r="E489" s="1">
        <v>6110</v>
      </c>
      <c r="F489" s="1" t="s">
        <v>490</v>
      </c>
      <c r="G489" s="2" t="s">
        <v>501</v>
      </c>
      <c r="H489" s="1" t="s">
        <v>502</v>
      </c>
      <c r="I489" s="1">
        <v>2017</v>
      </c>
      <c r="J489" s="1">
        <v>2017</v>
      </c>
      <c r="K489" s="1" t="s">
        <v>493</v>
      </c>
      <c r="L489" s="1">
        <v>654.1</v>
      </c>
      <c r="M489" s="1" t="s">
        <v>504</v>
      </c>
      <c r="N489" s="1" t="s">
        <v>505</v>
      </c>
    </row>
    <row r="490" spans="1:15" hidden="1" x14ac:dyDescent="0.35">
      <c r="A490" s="1" t="s">
        <v>487</v>
      </c>
      <c r="B490" s="1" t="s">
        <v>488</v>
      </c>
      <c r="C490" s="2" t="s">
        <v>518</v>
      </c>
      <c r="D490" s="1" t="s">
        <v>41</v>
      </c>
      <c r="E490" s="1">
        <v>6110</v>
      </c>
      <c r="F490" s="1" t="s">
        <v>490</v>
      </c>
      <c r="G490" s="2" t="s">
        <v>491</v>
      </c>
      <c r="H490" s="1" t="s">
        <v>492</v>
      </c>
      <c r="I490" s="1">
        <v>2008</v>
      </c>
      <c r="J490" s="1">
        <v>2008</v>
      </c>
      <c r="K490" s="1" t="s">
        <v>493</v>
      </c>
      <c r="L490" s="1">
        <v>359.05</v>
      </c>
      <c r="M490" s="1" t="s">
        <v>494</v>
      </c>
      <c r="N490" s="1" t="s">
        <v>495</v>
      </c>
      <c r="O490" s="1" t="s">
        <v>496</v>
      </c>
    </row>
    <row r="491" spans="1:15" hidden="1" x14ac:dyDescent="0.35">
      <c r="A491" s="1" t="s">
        <v>487</v>
      </c>
      <c r="B491" s="1" t="s">
        <v>488</v>
      </c>
      <c r="C491" s="2" t="s">
        <v>518</v>
      </c>
      <c r="D491" s="1" t="s">
        <v>41</v>
      </c>
      <c r="E491" s="1">
        <v>6110</v>
      </c>
      <c r="F491" s="1" t="s">
        <v>490</v>
      </c>
      <c r="G491" s="2" t="s">
        <v>491</v>
      </c>
      <c r="H491" s="1" t="s">
        <v>492</v>
      </c>
      <c r="I491" s="1">
        <v>2009</v>
      </c>
      <c r="J491" s="1">
        <v>2009</v>
      </c>
      <c r="K491" s="1" t="s">
        <v>493</v>
      </c>
      <c r="L491" s="1">
        <v>501.01</v>
      </c>
      <c r="M491" s="1" t="s">
        <v>494</v>
      </c>
      <c r="N491" s="1" t="s">
        <v>495</v>
      </c>
      <c r="O491" s="1" t="s">
        <v>496</v>
      </c>
    </row>
    <row r="492" spans="1:15" hidden="1" x14ac:dyDescent="0.35">
      <c r="A492" s="1" t="s">
        <v>487</v>
      </c>
      <c r="B492" s="1" t="s">
        <v>488</v>
      </c>
      <c r="C492" s="2" t="s">
        <v>518</v>
      </c>
      <c r="D492" s="1" t="s">
        <v>41</v>
      </c>
      <c r="E492" s="1">
        <v>6110</v>
      </c>
      <c r="F492" s="1" t="s">
        <v>490</v>
      </c>
      <c r="G492" s="2" t="s">
        <v>491</v>
      </c>
      <c r="H492" s="1" t="s">
        <v>492</v>
      </c>
      <c r="I492" s="1">
        <v>2010</v>
      </c>
      <c r="J492" s="1">
        <v>2010</v>
      </c>
      <c r="K492" s="1" t="s">
        <v>493</v>
      </c>
      <c r="L492" s="1">
        <v>474.55</v>
      </c>
      <c r="M492" s="1" t="s">
        <v>494</v>
      </c>
      <c r="N492" s="1" t="s">
        <v>495</v>
      </c>
      <c r="O492" s="1" t="s">
        <v>496</v>
      </c>
    </row>
    <row r="493" spans="1:15" hidden="1" x14ac:dyDescent="0.35">
      <c r="A493" s="1" t="s">
        <v>487</v>
      </c>
      <c r="B493" s="1" t="s">
        <v>488</v>
      </c>
      <c r="C493" s="2" t="s">
        <v>518</v>
      </c>
      <c r="D493" s="1" t="s">
        <v>41</v>
      </c>
      <c r="E493" s="1">
        <v>6110</v>
      </c>
      <c r="F493" s="1" t="s">
        <v>490</v>
      </c>
      <c r="G493" s="2" t="s">
        <v>491</v>
      </c>
      <c r="H493" s="1" t="s">
        <v>492</v>
      </c>
      <c r="I493" s="1">
        <v>2011</v>
      </c>
      <c r="J493" s="1">
        <v>2011</v>
      </c>
      <c r="K493" s="1" t="s">
        <v>493</v>
      </c>
      <c r="L493" s="1">
        <v>574.91</v>
      </c>
      <c r="M493" s="1" t="s">
        <v>494</v>
      </c>
      <c r="N493" s="1" t="s">
        <v>495</v>
      </c>
      <c r="O493" s="1" t="s">
        <v>496</v>
      </c>
    </row>
    <row r="494" spans="1:15" hidden="1" x14ac:dyDescent="0.35">
      <c r="A494" s="1" t="s">
        <v>487</v>
      </c>
      <c r="B494" s="1" t="s">
        <v>488</v>
      </c>
      <c r="C494" s="2" t="s">
        <v>518</v>
      </c>
      <c r="D494" s="1" t="s">
        <v>41</v>
      </c>
      <c r="E494" s="1">
        <v>6110</v>
      </c>
      <c r="F494" s="1" t="s">
        <v>490</v>
      </c>
      <c r="G494" s="2" t="s">
        <v>491</v>
      </c>
      <c r="H494" s="1" t="s">
        <v>492</v>
      </c>
      <c r="I494" s="1">
        <v>2012</v>
      </c>
      <c r="J494" s="1">
        <v>2012</v>
      </c>
      <c r="K494" s="1" t="s">
        <v>493</v>
      </c>
      <c r="L494" s="1">
        <v>607.78</v>
      </c>
      <c r="M494" s="1" t="s">
        <v>494</v>
      </c>
      <c r="N494" s="1" t="s">
        <v>495</v>
      </c>
      <c r="O494" s="1" t="s">
        <v>496</v>
      </c>
    </row>
    <row r="495" spans="1:15" hidden="1" x14ac:dyDescent="0.35">
      <c r="A495" s="1" t="s">
        <v>487</v>
      </c>
      <c r="B495" s="1" t="s">
        <v>488</v>
      </c>
      <c r="C495" s="2" t="s">
        <v>518</v>
      </c>
      <c r="D495" s="1" t="s">
        <v>41</v>
      </c>
      <c r="E495" s="1">
        <v>6110</v>
      </c>
      <c r="F495" s="1" t="s">
        <v>490</v>
      </c>
      <c r="G495" s="2" t="s">
        <v>491</v>
      </c>
      <c r="H495" s="1" t="s">
        <v>492</v>
      </c>
      <c r="I495" s="1">
        <v>2013</v>
      </c>
      <c r="J495" s="1">
        <v>2013</v>
      </c>
      <c r="K495" s="1" t="s">
        <v>493</v>
      </c>
      <c r="L495" s="1">
        <v>635.02</v>
      </c>
      <c r="M495" s="1" t="s">
        <v>494</v>
      </c>
      <c r="N495" s="1" t="s">
        <v>495</v>
      </c>
      <c r="O495" s="1" t="s">
        <v>496</v>
      </c>
    </row>
    <row r="496" spans="1:15" hidden="1" x14ac:dyDescent="0.35">
      <c r="A496" s="1" t="s">
        <v>487</v>
      </c>
      <c r="B496" s="1" t="s">
        <v>488</v>
      </c>
      <c r="C496" s="2" t="s">
        <v>518</v>
      </c>
      <c r="D496" s="1" t="s">
        <v>41</v>
      </c>
      <c r="E496" s="1">
        <v>6110</v>
      </c>
      <c r="F496" s="1" t="s">
        <v>490</v>
      </c>
      <c r="G496" s="2" t="s">
        <v>491</v>
      </c>
      <c r="H496" s="1" t="s">
        <v>492</v>
      </c>
      <c r="I496" s="1">
        <v>2014</v>
      </c>
      <c r="J496" s="1">
        <v>2014</v>
      </c>
      <c r="K496" s="1" t="s">
        <v>493</v>
      </c>
      <c r="L496" s="1">
        <v>656.21</v>
      </c>
      <c r="M496" s="1" t="s">
        <v>494</v>
      </c>
      <c r="N496" s="1" t="s">
        <v>495</v>
      </c>
      <c r="O496" s="1" t="s">
        <v>496</v>
      </c>
    </row>
    <row r="497" spans="1:15" hidden="1" x14ac:dyDescent="0.35">
      <c r="A497" s="1" t="s">
        <v>487</v>
      </c>
      <c r="B497" s="1" t="s">
        <v>488</v>
      </c>
      <c r="C497" s="2" t="s">
        <v>518</v>
      </c>
      <c r="D497" s="1" t="s">
        <v>41</v>
      </c>
      <c r="E497" s="1">
        <v>6110</v>
      </c>
      <c r="F497" s="1" t="s">
        <v>490</v>
      </c>
      <c r="G497" s="2" t="s">
        <v>491</v>
      </c>
      <c r="H497" s="1" t="s">
        <v>492</v>
      </c>
      <c r="I497" s="1">
        <v>2015</v>
      </c>
      <c r="J497" s="1">
        <v>2015</v>
      </c>
      <c r="K497" s="1" t="s">
        <v>493</v>
      </c>
      <c r="L497" s="1">
        <v>550.38</v>
      </c>
      <c r="M497" s="1" t="s">
        <v>494</v>
      </c>
      <c r="N497" s="1" t="s">
        <v>495</v>
      </c>
      <c r="O497" s="1" t="s">
        <v>496</v>
      </c>
    </row>
    <row r="498" spans="1:15" hidden="1" x14ac:dyDescent="0.35">
      <c r="A498" s="1" t="s">
        <v>487</v>
      </c>
      <c r="B498" s="1" t="s">
        <v>488</v>
      </c>
      <c r="C498" s="2" t="s">
        <v>518</v>
      </c>
      <c r="D498" s="1" t="s">
        <v>41</v>
      </c>
      <c r="E498" s="1">
        <v>6110</v>
      </c>
      <c r="F498" s="1" t="s">
        <v>490</v>
      </c>
      <c r="G498" s="2" t="s">
        <v>491</v>
      </c>
      <c r="H498" s="1" t="s">
        <v>492</v>
      </c>
      <c r="I498" s="1">
        <v>2016</v>
      </c>
      <c r="J498" s="1">
        <v>2016</v>
      </c>
      <c r="K498" s="1" t="s">
        <v>493</v>
      </c>
      <c r="L498" s="1">
        <v>380.2</v>
      </c>
      <c r="M498" s="1" t="s">
        <v>494</v>
      </c>
      <c r="N498" s="1" t="s">
        <v>495</v>
      </c>
      <c r="O498" s="1" t="s">
        <v>496</v>
      </c>
    </row>
    <row r="499" spans="1:15" hidden="1" x14ac:dyDescent="0.35">
      <c r="A499" s="1" t="s">
        <v>487</v>
      </c>
      <c r="B499" s="1" t="s">
        <v>488</v>
      </c>
      <c r="C499" s="2" t="s">
        <v>518</v>
      </c>
      <c r="D499" s="1" t="s">
        <v>41</v>
      </c>
      <c r="E499" s="1">
        <v>6110</v>
      </c>
      <c r="F499" s="1" t="s">
        <v>490</v>
      </c>
      <c r="G499" s="2" t="s">
        <v>491</v>
      </c>
      <c r="H499" s="1" t="s">
        <v>492</v>
      </c>
      <c r="I499" s="1">
        <v>2017</v>
      </c>
      <c r="J499" s="1">
        <v>2017</v>
      </c>
      <c r="K499" s="1" t="s">
        <v>493</v>
      </c>
      <c r="L499" s="1">
        <v>339.02</v>
      </c>
      <c r="M499" s="1" t="s">
        <v>494</v>
      </c>
      <c r="N499" s="1" t="s">
        <v>495</v>
      </c>
      <c r="O499" s="1" t="s">
        <v>496</v>
      </c>
    </row>
    <row r="500" spans="1:15" hidden="1" x14ac:dyDescent="0.35">
      <c r="A500" s="1" t="s">
        <v>487</v>
      </c>
      <c r="B500" s="1" t="s">
        <v>488</v>
      </c>
      <c r="C500" s="2" t="s">
        <v>518</v>
      </c>
      <c r="D500" s="1" t="s">
        <v>41</v>
      </c>
      <c r="E500" s="1">
        <v>6110</v>
      </c>
      <c r="F500" s="1" t="s">
        <v>490</v>
      </c>
      <c r="G500" s="2" t="s">
        <v>497</v>
      </c>
      <c r="H500" s="1" t="s">
        <v>498</v>
      </c>
      <c r="I500" s="1">
        <v>2008</v>
      </c>
      <c r="J500" s="1">
        <v>2008</v>
      </c>
      <c r="K500" s="1" t="s">
        <v>493</v>
      </c>
      <c r="L500" s="1">
        <v>11.93</v>
      </c>
      <c r="M500" s="1" t="s">
        <v>494</v>
      </c>
      <c r="N500" s="1" t="s">
        <v>495</v>
      </c>
      <c r="O500" s="1" t="s">
        <v>496</v>
      </c>
    </row>
    <row r="501" spans="1:15" hidden="1" x14ac:dyDescent="0.35">
      <c r="A501" s="1" t="s">
        <v>487</v>
      </c>
      <c r="B501" s="1" t="s">
        <v>488</v>
      </c>
      <c r="C501" s="2" t="s">
        <v>518</v>
      </c>
      <c r="D501" s="1" t="s">
        <v>41</v>
      </c>
      <c r="E501" s="1">
        <v>6110</v>
      </c>
      <c r="F501" s="1" t="s">
        <v>490</v>
      </c>
      <c r="G501" s="2" t="s">
        <v>497</v>
      </c>
      <c r="H501" s="1" t="s">
        <v>498</v>
      </c>
      <c r="I501" s="1">
        <v>2009</v>
      </c>
      <c r="J501" s="1">
        <v>2009</v>
      </c>
      <c r="K501" s="1" t="s">
        <v>493</v>
      </c>
      <c r="L501" s="1">
        <v>13.69</v>
      </c>
      <c r="M501" s="1" t="s">
        <v>494</v>
      </c>
      <c r="N501" s="1" t="s">
        <v>495</v>
      </c>
      <c r="O501" s="1" t="s">
        <v>496</v>
      </c>
    </row>
    <row r="502" spans="1:15" hidden="1" x14ac:dyDescent="0.35">
      <c r="A502" s="1" t="s">
        <v>487</v>
      </c>
      <c r="B502" s="1" t="s">
        <v>488</v>
      </c>
      <c r="C502" s="2" t="s">
        <v>518</v>
      </c>
      <c r="D502" s="1" t="s">
        <v>41</v>
      </c>
      <c r="E502" s="1">
        <v>6110</v>
      </c>
      <c r="F502" s="1" t="s">
        <v>490</v>
      </c>
      <c r="G502" s="2" t="s">
        <v>497</v>
      </c>
      <c r="H502" s="1" t="s">
        <v>498</v>
      </c>
      <c r="I502" s="1">
        <v>2010</v>
      </c>
      <c r="J502" s="1">
        <v>2010</v>
      </c>
      <c r="K502" s="1" t="s">
        <v>493</v>
      </c>
      <c r="L502" s="1">
        <v>14.2</v>
      </c>
      <c r="M502" s="1" t="s">
        <v>494</v>
      </c>
      <c r="N502" s="1" t="s">
        <v>495</v>
      </c>
      <c r="O502" s="1" t="s">
        <v>496</v>
      </c>
    </row>
    <row r="503" spans="1:15" hidden="1" x14ac:dyDescent="0.35">
      <c r="A503" s="1" t="s">
        <v>487</v>
      </c>
      <c r="B503" s="1" t="s">
        <v>488</v>
      </c>
      <c r="C503" s="2" t="s">
        <v>518</v>
      </c>
      <c r="D503" s="1" t="s">
        <v>41</v>
      </c>
      <c r="E503" s="1">
        <v>6110</v>
      </c>
      <c r="F503" s="1" t="s">
        <v>490</v>
      </c>
      <c r="G503" s="2" t="s">
        <v>497</v>
      </c>
      <c r="H503" s="1" t="s">
        <v>498</v>
      </c>
      <c r="I503" s="1">
        <v>2011</v>
      </c>
      <c r="J503" s="1">
        <v>2011</v>
      </c>
      <c r="K503" s="1" t="s">
        <v>493</v>
      </c>
      <c r="L503" s="1">
        <v>15.32</v>
      </c>
      <c r="M503" s="1" t="s">
        <v>494</v>
      </c>
      <c r="N503" s="1" t="s">
        <v>495</v>
      </c>
      <c r="O503" s="1" t="s">
        <v>496</v>
      </c>
    </row>
    <row r="504" spans="1:15" hidden="1" x14ac:dyDescent="0.35">
      <c r="A504" s="1" t="s">
        <v>487</v>
      </c>
      <c r="B504" s="1" t="s">
        <v>488</v>
      </c>
      <c r="C504" s="2" t="s">
        <v>518</v>
      </c>
      <c r="D504" s="1" t="s">
        <v>41</v>
      </c>
      <c r="E504" s="1">
        <v>6110</v>
      </c>
      <c r="F504" s="1" t="s">
        <v>490</v>
      </c>
      <c r="G504" s="2" t="s">
        <v>497</v>
      </c>
      <c r="H504" s="1" t="s">
        <v>498</v>
      </c>
      <c r="I504" s="1">
        <v>2012</v>
      </c>
      <c r="J504" s="1">
        <v>2012</v>
      </c>
      <c r="K504" s="1" t="s">
        <v>493</v>
      </c>
      <c r="L504" s="1">
        <v>16.04</v>
      </c>
      <c r="M504" s="1" t="s">
        <v>494</v>
      </c>
      <c r="N504" s="1" t="s">
        <v>495</v>
      </c>
      <c r="O504" s="1" t="s">
        <v>496</v>
      </c>
    </row>
    <row r="505" spans="1:15" hidden="1" x14ac:dyDescent="0.35">
      <c r="A505" s="1" t="s">
        <v>487</v>
      </c>
      <c r="B505" s="1" t="s">
        <v>488</v>
      </c>
      <c r="C505" s="2" t="s">
        <v>518</v>
      </c>
      <c r="D505" s="1" t="s">
        <v>41</v>
      </c>
      <c r="E505" s="1">
        <v>6110</v>
      </c>
      <c r="F505" s="1" t="s">
        <v>490</v>
      </c>
      <c r="G505" s="2" t="s">
        <v>497</v>
      </c>
      <c r="H505" s="1" t="s">
        <v>498</v>
      </c>
      <c r="I505" s="1">
        <v>2013</v>
      </c>
      <c r="J505" s="1">
        <v>2013</v>
      </c>
      <c r="K505" s="1" t="s">
        <v>493</v>
      </c>
      <c r="L505" s="1">
        <v>18.100000000000001</v>
      </c>
      <c r="M505" s="1" t="s">
        <v>494</v>
      </c>
      <c r="N505" s="1" t="s">
        <v>495</v>
      </c>
      <c r="O505" s="1" t="s">
        <v>496</v>
      </c>
    </row>
    <row r="506" spans="1:15" hidden="1" x14ac:dyDescent="0.35">
      <c r="A506" s="1" t="s">
        <v>487</v>
      </c>
      <c r="B506" s="1" t="s">
        <v>488</v>
      </c>
      <c r="C506" s="2" t="s">
        <v>518</v>
      </c>
      <c r="D506" s="1" t="s">
        <v>41</v>
      </c>
      <c r="E506" s="1">
        <v>6110</v>
      </c>
      <c r="F506" s="1" t="s">
        <v>490</v>
      </c>
      <c r="G506" s="2" t="s">
        <v>497</v>
      </c>
      <c r="H506" s="1" t="s">
        <v>498</v>
      </c>
      <c r="I506" s="1">
        <v>2014</v>
      </c>
      <c r="J506" s="1">
        <v>2014</v>
      </c>
      <c r="K506" s="1" t="s">
        <v>493</v>
      </c>
      <c r="L506" s="1">
        <v>19.12</v>
      </c>
      <c r="M506" s="1" t="s">
        <v>494</v>
      </c>
      <c r="N506" s="1" t="s">
        <v>495</v>
      </c>
      <c r="O506" s="1" t="s">
        <v>496</v>
      </c>
    </row>
    <row r="507" spans="1:15" hidden="1" x14ac:dyDescent="0.35">
      <c r="A507" s="1" t="s">
        <v>487</v>
      </c>
      <c r="B507" s="1" t="s">
        <v>488</v>
      </c>
      <c r="C507" s="2" t="s">
        <v>518</v>
      </c>
      <c r="D507" s="1" t="s">
        <v>41</v>
      </c>
      <c r="E507" s="1">
        <v>6110</v>
      </c>
      <c r="F507" s="1" t="s">
        <v>490</v>
      </c>
      <c r="G507" s="2" t="s">
        <v>497</v>
      </c>
      <c r="H507" s="1" t="s">
        <v>498</v>
      </c>
      <c r="I507" s="1">
        <v>2015</v>
      </c>
      <c r="J507" s="1">
        <v>2015</v>
      </c>
      <c r="K507" s="1" t="s">
        <v>493</v>
      </c>
      <c r="L507" s="1">
        <v>4.29</v>
      </c>
      <c r="M507" s="1" t="s">
        <v>494</v>
      </c>
      <c r="N507" s="1" t="s">
        <v>495</v>
      </c>
      <c r="O507" s="1" t="s">
        <v>496</v>
      </c>
    </row>
    <row r="508" spans="1:15" hidden="1" x14ac:dyDescent="0.35">
      <c r="A508" s="1" t="s">
        <v>487</v>
      </c>
      <c r="B508" s="1" t="s">
        <v>488</v>
      </c>
      <c r="C508" s="2" t="s">
        <v>518</v>
      </c>
      <c r="D508" s="1" t="s">
        <v>41</v>
      </c>
      <c r="E508" s="1">
        <v>6110</v>
      </c>
      <c r="F508" s="1" t="s">
        <v>490</v>
      </c>
      <c r="G508" s="2" t="s">
        <v>497</v>
      </c>
      <c r="H508" s="1" t="s">
        <v>498</v>
      </c>
      <c r="I508" s="1">
        <v>2016</v>
      </c>
      <c r="J508" s="1">
        <v>2016</v>
      </c>
      <c r="K508" s="1" t="s">
        <v>493</v>
      </c>
      <c r="L508" s="1">
        <v>14.91</v>
      </c>
      <c r="M508" s="1" t="s">
        <v>494</v>
      </c>
      <c r="N508" s="1" t="s">
        <v>495</v>
      </c>
      <c r="O508" s="1" t="s">
        <v>496</v>
      </c>
    </row>
    <row r="509" spans="1:15" hidden="1" x14ac:dyDescent="0.35">
      <c r="A509" s="1" t="s">
        <v>487</v>
      </c>
      <c r="B509" s="1" t="s">
        <v>488</v>
      </c>
      <c r="C509" s="2" t="s">
        <v>518</v>
      </c>
      <c r="D509" s="1" t="s">
        <v>41</v>
      </c>
      <c r="E509" s="1">
        <v>6110</v>
      </c>
      <c r="F509" s="1" t="s">
        <v>490</v>
      </c>
      <c r="G509" s="2" t="s">
        <v>497</v>
      </c>
      <c r="H509" s="1" t="s">
        <v>498</v>
      </c>
      <c r="I509" s="1">
        <v>2017</v>
      </c>
      <c r="J509" s="1">
        <v>2017</v>
      </c>
      <c r="K509" s="1" t="s">
        <v>493</v>
      </c>
      <c r="L509" s="1">
        <v>8.82</v>
      </c>
      <c r="M509" s="1" t="s">
        <v>494</v>
      </c>
      <c r="N509" s="1" t="s">
        <v>495</v>
      </c>
      <c r="O509" s="1" t="s">
        <v>496</v>
      </c>
    </row>
    <row r="510" spans="1:15" hidden="1" x14ac:dyDescent="0.35">
      <c r="A510" s="1" t="s">
        <v>487</v>
      </c>
      <c r="B510" s="1" t="s">
        <v>488</v>
      </c>
      <c r="C510" s="2" t="s">
        <v>518</v>
      </c>
      <c r="D510" s="1" t="s">
        <v>41</v>
      </c>
      <c r="E510" s="1">
        <v>6110</v>
      </c>
      <c r="F510" s="1" t="s">
        <v>490</v>
      </c>
      <c r="G510" s="2" t="s">
        <v>499</v>
      </c>
      <c r="H510" s="1" t="s">
        <v>500</v>
      </c>
      <c r="I510" s="1">
        <v>2008</v>
      </c>
      <c r="J510" s="1">
        <v>2008</v>
      </c>
      <c r="K510" s="1" t="s">
        <v>493</v>
      </c>
      <c r="L510" s="1">
        <v>332.88</v>
      </c>
      <c r="M510" s="1" t="s">
        <v>494</v>
      </c>
      <c r="N510" s="1" t="s">
        <v>495</v>
      </c>
      <c r="O510" s="1" t="s">
        <v>496</v>
      </c>
    </row>
    <row r="511" spans="1:15" hidden="1" x14ac:dyDescent="0.35">
      <c r="A511" s="1" t="s">
        <v>487</v>
      </c>
      <c r="B511" s="1" t="s">
        <v>488</v>
      </c>
      <c r="C511" s="2" t="s">
        <v>518</v>
      </c>
      <c r="D511" s="1" t="s">
        <v>41</v>
      </c>
      <c r="E511" s="1">
        <v>6110</v>
      </c>
      <c r="F511" s="1" t="s">
        <v>490</v>
      </c>
      <c r="G511" s="2" t="s">
        <v>499</v>
      </c>
      <c r="H511" s="1" t="s">
        <v>500</v>
      </c>
      <c r="I511" s="1">
        <v>2009</v>
      </c>
      <c r="J511" s="1">
        <v>2009</v>
      </c>
      <c r="K511" s="1" t="s">
        <v>493</v>
      </c>
      <c r="L511" s="1">
        <v>473.39</v>
      </c>
      <c r="M511" s="1" t="s">
        <v>494</v>
      </c>
      <c r="N511" s="1" t="s">
        <v>495</v>
      </c>
      <c r="O511" s="1" t="s">
        <v>496</v>
      </c>
    </row>
    <row r="512" spans="1:15" hidden="1" x14ac:dyDescent="0.35">
      <c r="A512" s="1" t="s">
        <v>487</v>
      </c>
      <c r="B512" s="1" t="s">
        <v>488</v>
      </c>
      <c r="C512" s="2" t="s">
        <v>518</v>
      </c>
      <c r="D512" s="1" t="s">
        <v>41</v>
      </c>
      <c r="E512" s="1">
        <v>6110</v>
      </c>
      <c r="F512" s="1" t="s">
        <v>490</v>
      </c>
      <c r="G512" s="2" t="s">
        <v>499</v>
      </c>
      <c r="H512" s="1" t="s">
        <v>500</v>
      </c>
      <c r="I512" s="1">
        <v>2010</v>
      </c>
      <c r="J512" s="1">
        <v>2010</v>
      </c>
      <c r="K512" s="1" t="s">
        <v>493</v>
      </c>
      <c r="L512" s="1">
        <v>450.63</v>
      </c>
      <c r="M512" s="1" t="s">
        <v>494</v>
      </c>
      <c r="N512" s="1" t="s">
        <v>495</v>
      </c>
      <c r="O512" s="1" t="s">
        <v>496</v>
      </c>
    </row>
    <row r="513" spans="1:15" hidden="1" x14ac:dyDescent="0.35">
      <c r="A513" s="1" t="s">
        <v>487</v>
      </c>
      <c r="B513" s="1" t="s">
        <v>488</v>
      </c>
      <c r="C513" s="2" t="s">
        <v>518</v>
      </c>
      <c r="D513" s="1" t="s">
        <v>41</v>
      </c>
      <c r="E513" s="1">
        <v>6110</v>
      </c>
      <c r="F513" s="1" t="s">
        <v>490</v>
      </c>
      <c r="G513" s="2" t="s">
        <v>499</v>
      </c>
      <c r="H513" s="1" t="s">
        <v>500</v>
      </c>
      <c r="I513" s="1">
        <v>2011</v>
      </c>
      <c r="J513" s="1">
        <v>2011</v>
      </c>
      <c r="K513" s="1" t="s">
        <v>493</v>
      </c>
      <c r="L513" s="1">
        <v>549.33000000000004</v>
      </c>
      <c r="M513" s="1" t="s">
        <v>494</v>
      </c>
      <c r="N513" s="1" t="s">
        <v>495</v>
      </c>
      <c r="O513" s="1" t="s">
        <v>496</v>
      </c>
    </row>
    <row r="514" spans="1:15" hidden="1" x14ac:dyDescent="0.35">
      <c r="A514" s="1" t="s">
        <v>487</v>
      </c>
      <c r="B514" s="1" t="s">
        <v>488</v>
      </c>
      <c r="C514" s="2" t="s">
        <v>518</v>
      </c>
      <c r="D514" s="1" t="s">
        <v>41</v>
      </c>
      <c r="E514" s="1">
        <v>6110</v>
      </c>
      <c r="F514" s="1" t="s">
        <v>490</v>
      </c>
      <c r="G514" s="2" t="s">
        <v>499</v>
      </c>
      <c r="H514" s="1" t="s">
        <v>500</v>
      </c>
      <c r="I514" s="1">
        <v>2012</v>
      </c>
      <c r="J514" s="1">
        <v>2012</v>
      </c>
      <c r="K514" s="1" t="s">
        <v>493</v>
      </c>
      <c r="L514" s="1">
        <v>580.66999999999996</v>
      </c>
      <c r="M514" s="1" t="s">
        <v>494</v>
      </c>
      <c r="N514" s="1" t="s">
        <v>495</v>
      </c>
      <c r="O514" s="1" t="s">
        <v>496</v>
      </c>
    </row>
    <row r="515" spans="1:15" hidden="1" x14ac:dyDescent="0.35">
      <c r="A515" s="1" t="s">
        <v>487</v>
      </c>
      <c r="B515" s="1" t="s">
        <v>488</v>
      </c>
      <c r="C515" s="2" t="s">
        <v>518</v>
      </c>
      <c r="D515" s="1" t="s">
        <v>41</v>
      </c>
      <c r="E515" s="1">
        <v>6110</v>
      </c>
      <c r="F515" s="1" t="s">
        <v>490</v>
      </c>
      <c r="G515" s="2" t="s">
        <v>499</v>
      </c>
      <c r="H515" s="1" t="s">
        <v>500</v>
      </c>
      <c r="I515" s="1">
        <v>2013</v>
      </c>
      <c r="J515" s="1">
        <v>2013</v>
      </c>
      <c r="K515" s="1" t="s">
        <v>493</v>
      </c>
      <c r="L515" s="1">
        <v>605.45000000000005</v>
      </c>
      <c r="M515" s="1" t="s">
        <v>494</v>
      </c>
      <c r="N515" s="1" t="s">
        <v>495</v>
      </c>
      <c r="O515" s="1" t="s">
        <v>496</v>
      </c>
    </row>
    <row r="516" spans="1:15" hidden="1" x14ac:dyDescent="0.35">
      <c r="A516" s="1" t="s">
        <v>487</v>
      </c>
      <c r="B516" s="1" t="s">
        <v>488</v>
      </c>
      <c r="C516" s="2" t="s">
        <v>518</v>
      </c>
      <c r="D516" s="1" t="s">
        <v>41</v>
      </c>
      <c r="E516" s="1">
        <v>6110</v>
      </c>
      <c r="F516" s="1" t="s">
        <v>490</v>
      </c>
      <c r="G516" s="2" t="s">
        <v>499</v>
      </c>
      <c r="H516" s="1" t="s">
        <v>500</v>
      </c>
      <c r="I516" s="1">
        <v>2014</v>
      </c>
      <c r="J516" s="1">
        <v>2014</v>
      </c>
      <c r="K516" s="1" t="s">
        <v>493</v>
      </c>
      <c r="L516" s="1">
        <v>626.25</v>
      </c>
      <c r="M516" s="1" t="s">
        <v>494</v>
      </c>
      <c r="N516" s="1" t="s">
        <v>495</v>
      </c>
      <c r="O516" s="1" t="s">
        <v>496</v>
      </c>
    </row>
    <row r="517" spans="1:15" hidden="1" x14ac:dyDescent="0.35">
      <c r="A517" s="1" t="s">
        <v>487</v>
      </c>
      <c r="B517" s="1" t="s">
        <v>488</v>
      </c>
      <c r="C517" s="2" t="s">
        <v>518</v>
      </c>
      <c r="D517" s="1" t="s">
        <v>41</v>
      </c>
      <c r="E517" s="1">
        <v>6110</v>
      </c>
      <c r="F517" s="1" t="s">
        <v>490</v>
      </c>
      <c r="G517" s="2" t="s">
        <v>499</v>
      </c>
      <c r="H517" s="1" t="s">
        <v>500</v>
      </c>
      <c r="I517" s="1">
        <v>2015</v>
      </c>
      <c r="J517" s="1">
        <v>2015</v>
      </c>
      <c r="K517" s="1" t="s">
        <v>493</v>
      </c>
      <c r="L517" s="1">
        <v>524.13</v>
      </c>
      <c r="M517" s="1" t="s">
        <v>494</v>
      </c>
      <c r="N517" s="1" t="s">
        <v>495</v>
      </c>
      <c r="O517" s="1" t="s">
        <v>496</v>
      </c>
    </row>
    <row r="518" spans="1:15" hidden="1" x14ac:dyDescent="0.35">
      <c r="A518" s="1" t="s">
        <v>487</v>
      </c>
      <c r="B518" s="1" t="s">
        <v>488</v>
      </c>
      <c r="C518" s="2" t="s">
        <v>518</v>
      </c>
      <c r="D518" s="1" t="s">
        <v>41</v>
      </c>
      <c r="E518" s="1">
        <v>6110</v>
      </c>
      <c r="F518" s="1" t="s">
        <v>490</v>
      </c>
      <c r="G518" s="2" t="s">
        <v>499</v>
      </c>
      <c r="H518" s="1" t="s">
        <v>500</v>
      </c>
      <c r="I518" s="1">
        <v>2016</v>
      </c>
      <c r="J518" s="1">
        <v>2016</v>
      </c>
      <c r="K518" s="1" t="s">
        <v>493</v>
      </c>
      <c r="L518" s="1">
        <v>359.71</v>
      </c>
      <c r="M518" s="1" t="s">
        <v>494</v>
      </c>
      <c r="N518" s="1" t="s">
        <v>495</v>
      </c>
      <c r="O518" s="1" t="s">
        <v>496</v>
      </c>
    </row>
    <row r="519" spans="1:15" hidden="1" x14ac:dyDescent="0.35">
      <c r="A519" s="1" t="s">
        <v>487</v>
      </c>
      <c r="B519" s="1" t="s">
        <v>488</v>
      </c>
      <c r="C519" s="2" t="s">
        <v>518</v>
      </c>
      <c r="D519" s="1" t="s">
        <v>41</v>
      </c>
      <c r="E519" s="1">
        <v>6110</v>
      </c>
      <c r="F519" s="1" t="s">
        <v>490</v>
      </c>
      <c r="G519" s="2" t="s">
        <v>499</v>
      </c>
      <c r="H519" s="1" t="s">
        <v>500</v>
      </c>
      <c r="I519" s="1">
        <v>2017</v>
      </c>
      <c r="J519" s="1">
        <v>2017</v>
      </c>
      <c r="K519" s="1" t="s">
        <v>493</v>
      </c>
      <c r="L519" s="1">
        <v>322.17</v>
      </c>
      <c r="M519" s="1" t="s">
        <v>494</v>
      </c>
      <c r="N519" s="1" t="s">
        <v>495</v>
      </c>
      <c r="O519" s="1" t="s">
        <v>496</v>
      </c>
    </row>
    <row r="520" spans="1:15" hidden="1" x14ac:dyDescent="0.35">
      <c r="A520" s="1" t="s">
        <v>487</v>
      </c>
      <c r="B520" s="1" t="s">
        <v>488</v>
      </c>
      <c r="C520" s="2" t="s">
        <v>518</v>
      </c>
      <c r="D520" s="1" t="s">
        <v>41</v>
      </c>
      <c r="E520" s="1">
        <v>6110</v>
      </c>
      <c r="F520" s="1" t="s">
        <v>490</v>
      </c>
      <c r="G520" s="2" t="s">
        <v>501</v>
      </c>
      <c r="H520" s="1" t="s">
        <v>502</v>
      </c>
      <c r="I520" s="1">
        <v>2008</v>
      </c>
      <c r="J520" s="1">
        <v>2008</v>
      </c>
      <c r="K520" s="1" t="s">
        <v>493</v>
      </c>
      <c r="L520" s="1">
        <v>10.220000000000001</v>
      </c>
      <c r="M520" s="1" t="s">
        <v>494</v>
      </c>
      <c r="N520" s="1" t="s">
        <v>495</v>
      </c>
      <c r="O520" s="1" t="s">
        <v>496</v>
      </c>
    </row>
    <row r="521" spans="1:15" hidden="1" x14ac:dyDescent="0.35">
      <c r="A521" s="1" t="s">
        <v>487</v>
      </c>
      <c r="B521" s="1" t="s">
        <v>488</v>
      </c>
      <c r="C521" s="2" t="s">
        <v>518</v>
      </c>
      <c r="D521" s="1" t="s">
        <v>41</v>
      </c>
      <c r="E521" s="1">
        <v>6110</v>
      </c>
      <c r="F521" s="1" t="s">
        <v>490</v>
      </c>
      <c r="G521" s="2" t="s">
        <v>501</v>
      </c>
      <c r="H521" s="1" t="s">
        <v>502</v>
      </c>
      <c r="I521" s="1">
        <v>2009</v>
      </c>
      <c r="J521" s="1">
        <v>2009</v>
      </c>
      <c r="K521" s="1" t="s">
        <v>493</v>
      </c>
      <c r="L521" s="1">
        <v>12.32</v>
      </c>
      <c r="M521" s="1" t="s">
        <v>494</v>
      </c>
      <c r="N521" s="1" t="s">
        <v>495</v>
      </c>
      <c r="O521" s="1" t="s">
        <v>496</v>
      </c>
    </row>
    <row r="522" spans="1:15" hidden="1" x14ac:dyDescent="0.35">
      <c r="A522" s="1" t="s">
        <v>487</v>
      </c>
      <c r="B522" s="1" t="s">
        <v>488</v>
      </c>
      <c r="C522" s="2" t="s">
        <v>518</v>
      </c>
      <c r="D522" s="1" t="s">
        <v>41</v>
      </c>
      <c r="E522" s="1">
        <v>6110</v>
      </c>
      <c r="F522" s="1" t="s">
        <v>490</v>
      </c>
      <c r="G522" s="2" t="s">
        <v>501</v>
      </c>
      <c r="H522" s="1" t="s">
        <v>502</v>
      </c>
      <c r="I522" s="1">
        <v>2010</v>
      </c>
      <c r="J522" s="1">
        <v>2010</v>
      </c>
      <c r="K522" s="1" t="s">
        <v>493</v>
      </c>
      <c r="L522" s="1">
        <v>12.83</v>
      </c>
      <c r="M522" s="1" t="s">
        <v>494</v>
      </c>
      <c r="N522" s="1" t="s">
        <v>495</v>
      </c>
      <c r="O522" s="1" t="s">
        <v>496</v>
      </c>
    </row>
    <row r="523" spans="1:15" hidden="1" x14ac:dyDescent="0.35">
      <c r="A523" s="1" t="s">
        <v>487</v>
      </c>
      <c r="B523" s="1" t="s">
        <v>488</v>
      </c>
      <c r="C523" s="2" t="s">
        <v>518</v>
      </c>
      <c r="D523" s="1" t="s">
        <v>41</v>
      </c>
      <c r="E523" s="1">
        <v>6110</v>
      </c>
      <c r="F523" s="1" t="s">
        <v>490</v>
      </c>
      <c r="G523" s="2" t="s">
        <v>501</v>
      </c>
      <c r="H523" s="1" t="s">
        <v>502</v>
      </c>
      <c r="I523" s="1">
        <v>2011</v>
      </c>
      <c r="J523" s="1">
        <v>2011</v>
      </c>
      <c r="K523" s="1" t="s">
        <v>493</v>
      </c>
      <c r="L523" s="1">
        <v>13.93</v>
      </c>
      <c r="M523" s="1" t="s">
        <v>494</v>
      </c>
      <c r="N523" s="1" t="s">
        <v>495</v>
      </c>
      <c r="O523" s="1" t="s">
        <v>496</v>
      </c>
    </row>
    <row r="524" spans="1:15" hidden="1" x14ac:dyDescent="0.35">
      <c r="A524" s="1" t="s">
        <v>487</v>
      </c>
      <c r="B524" s="1" t="s">
        <v>488</v>
      </c>
      <c r="C524" s="2" t="s">
        <v>518</v>
      </c>
      <c r="D524" s="1" t="s">
        <v>41</v>
      </c>
      <c r="E524" s="1">
        <v>6110</v>
      </c>
      <c r="F524" s="1" t="s">
        <v>490</v>
      </c>
      <c r="G524" s="2" t="s">
        <v>501</v>
      </c>
      <c r="H524" s="1" t="s">
        <v>502</v>
      </c>
      <c r="I524" s="1">
        <v>2012</v>
      </c>
      <c r="J524" s="1">
        <v>2012</v>
      </c>
      <c r="K524" s="1" t="s">
        <v>493</v>
      </c>
      <c r="L524" s="1">
        <v>14.38</v>
      </c>
      <c r="M524" s="1" t="s">
        <v>494</v>
      </c>
      <c r="N524" s="1" t="s">
        <v>495</v>
      </c>
      <c r="O524" s="1" t="s">
        <v>496</v>
      </c>
    </row>
    <row r="525" spans="1:15" hidden="1" x14ac:dyDescent="0.35">
      <c r="A525" s="1" t="s">
        <v>487</v>
      </c>
      <c r="B525" s="1" t="s">
        <v>488</v>
      </c>
      <c r="C525" s="2" t="s">
        <v>518</v>
      </c>
      <c r="D525" s="1" t="s">
        <v>41</v>
      </c>
      <c r="E525" s="1">
        <v>6110</v>
      </c>
      <c r="F525" s="1" t="s">
        <v>490</v>
      </c>
      <c r="G525" s="2" t="s">
        <v>501</v>
      </c>
      <c r="H525" s="1" t="s">
        <v>502</v>
      </c>
      <c r="I525" s="1">
        <v>2013</v>
      </c>
      <c r="J525" s="1">
        <v>2013</v>
      </c>
      <c r="K525" s="1" t="s">
        <v>493</v>
      </c>
      <c r="L525" s="1">
        <v>16.32</v>
      </c>
      <c r="M525" s="1" t="s">
        <v>494</v>
      </c>
      <c r="N525" s="1" t="s">
        <v>495</v>
      </c>
      <c r="O525" s="1" t="s">
        <v>496</v>
      </c>
    </row>
    <row r="526" spans="1:15" hidden="1" x14ac:dyDescent="0.35">
      <c r="A526" s="1" t="s">
        <v>487</v>
      </c>
      <c r="B526" s="1" t="s">
        <v>488</v>
      </c>
      <c r="C526" s="2" t="s">
        <v>518</v>
      </c>
      <c r="D526" s="1" t="s">
        <v>41</v>
      </c>
      <c r="E526" s="1">
        <v>6110</v>
      </c>
      <c r="F526" s="1" t="s">
        <v>490</v>
      </c>
      <c r="G526" s="2" t="s">
        <v>501</v>
      </c>
      <c r="H526" s="1" t="s">
        <v>502</v>
      </c>
      <c r="I526" s="1">
        <v>2014</v>
      </c>
      <c r="J526" s="1">
        <v>2014</v>
      </c>
      <c r="K526" s="1" t="s">
        <v>493</v>
      </c>
      <c r="L526" s="1">
        <v>17.34</v>
      </c>
      <c r="M526" s="1" t="s">
        <v>494</v>
      </c>
      <c r="N526" s="1" t="s">
        <v>495</v>
      </c>
      <c r="O526" s="1" t="s">
        <v>496</v>
      </c>
    </row>
    <row r="527" spans="1:15" hidden="1" x14ac:dyDescent="0.35">
      <c r="A527" s="1" t="s">
        <v>487</v>
      </c>
      <c r="B527" s="1" t="s">
        <v>488</v>
      </c>
      <c r="C527" s="2" t="s">
        <v>518</v>
      </c>
      <c r="D527" s="1" t="s">
        <v>41</v>
      </c>
      <c r="E527" s="1">
        <v>6110</v>
      </c>
      <c r="F527" s="1" t="s">
        <v>490</v>
      </c>
      <c r="G527" s="2" t="s">
        <v>501</v>
      </c>
      <c r="H527" s="1" t="s">
        <v>502</v>
      </c>
      <c r="I527" s="1">
        <v>2015</v>
      </c>
      <c r="J527" s="1">
        <v>2015</v>
      </c>
      <c r="K527" s="1" t="s">
        <v>493</v>
      </c>
      <c r="L527" s="1">
        <v>3.81</v>
      </c>
      <c r="M527" s="1" t="s">
        <v>494</v>
      </c>
      <c r="N527" s="1" t="s">
        <v>495</v>
      </c>
      <c r="O527" s="1" t="s">
        <v>496</v>
      </c>
    </row>
    <row r="528" spans="1:15" hidden="1" x14ac:dyDescent="0.35">
      <c r="A528" s="1" t="s">
        <v>487</v>
      </c>
      <c r="B528" s="1" t="s">
        <v>488</v>
      </c>
      <c r="C528" s="2" t="s">
        <v>518</v>
      </c>
      <c r="D528" s="1" t="s">
        <v>41</v>
      </c>
      <c r="E528" s="1">
        <v>6110</v>
      </c>
      <c r="F528" s="1" t="s">
        <v>490</v>
      </c>
      <c r="G528" s="2" t="s">
        <v>501</v>
      </c>
      <c r="H528" s="1" t="s">
        <v>502</v>
      </c>
      <c r="I528" s="1">
        <v>2016</v>
      </c>
      <c r="J528" s="1">
        <v>2016</v>
      </c>
      <c r="K528" s="1" t="s">
        <v>493</v>
      </c>
      <c r="L528" s="1">
        <v>2.76</v>
      </c>
      <c r="M528" s="1" t="s">
        <v>494</v>
      </c>
      <c r="N528" s="1" t="s">
        <v>495</v>
      </c>
      <c r="O528" s="1" t="s">
        <v>496</v>
      </c>
    </row>
    <row r="529" spans="1:15" hidden="1" x14ac:dyDescent="0.35">
      <c r="A529" s="1" t="s">
        <v>487</v>
      </c>
      <c r="B529" s="1" t="s">
        <v>488</v>
      </c>
      <c r="C529" s="2" t="s">
        <v>518</v>
      </c>
      <c r="D529" s="1" t="s">
        <v>41</v>
      </c>
      <c r="E529" s="1">
        <v>6110</v>
      </c>
      <c r="F529" s="1" t="s">
        <v>490</v>
      </c>
      <c r="G529" s="2" t="s">
        <v>501</v>
      </c>
      <c r="H529" s="1" t="s">
        <v>502</v>
      </c>
      <c r="I529" s="1">
        <v>2017</v>
      </c>
      <c r="J529" s="1">
        <v>2017</v>
      </c>
      <c r="K529" s="1" t="s">
        <v>493</v>
      </c>
      <c r="L529" s="1">
        <v>8.48</v>
      </c>
      <c r="M529" s="1" t="s">
        <v>494</v>
      </c>
      <c r="N529" s="1" t="s">
        <v>495</v>
      </c>
      <c r="O529" s="1" t="s">
        <v>496</v>
      </c>
    </row>
    <row r="530" spans="1:15" hidden="1" x14ac:dyDescent="0.35">
      <c r="A530" s="1" t="s">
        <v>487</v>
      </c>
      <c r="B530" s="1" t="s">
        <v>488</v>
      </c>
      <c r="C530" s="2" t="s">
        <v>519</v>
      </c>
      <c r="D530" s="1" t="s">
        <v>43</v>
      </c>
      <c r="E530" s="1">
        <v>6110</v>
      </c>
      <c r="F530" s="1" t="s">
        <v>490</v>
      </c>
      <c r="G530" s="2" t="s">
        <v>491</v>
      </c>
      <c r="H530" s="1" t="s">
        <v>492</v>
      </c>
      <c r="I530" s="1">
        <v>2001</v>
      </c>
      <c r="J530" s="1">
        <v>2001</v>
      </c>
      <c r="K530" s="1" t="s">
        <v>493</v>
      </c>
      <c r="L530" s="1">
        <v>11.7</v>
      </c>
      <c r="M530" s="1" t="s">
        <v>504</v>
      </c>
      <c r="N530" s="1" t="s">
        <v>505</v>
      </c>
    </row>
    <row r="531" spans="1:15" hidden="1" x14ac:dyDescent="0.35">
      <c r="A531" s="1" t="s">
        <v>487</v>
      </c>
      <c r="B531" s="1" t="s">
        <v>488</v>
      </c>
      <c r="C531" s="2" t="s">
        <v>519</v>
      </c>
      <c r="D531" s="1" t="s">
        <v>43</v>
      </c>
      <c r="E531" s="1">
        <v>6110</v>
      </c>
      <c r="F531" s="1" t="s">
        <v>490</v>
      </c>
      <c r="G531" s="2" t="s">
        <v>491</v>
      </c>
      <c r="H531" s="1" t="s">
        <v>492</v>
      </c>
      <c r="I531" s="1">
        <v>2002</v>
      </c>
      <c r="J531" s="1">
        <v>2002</v>
      </c>
      <c r="K531" s="1" t="s">
        <v>493</v>
      </c>
      <c r="L531" s="1">
        <v>12.1</v>
      </c>
      <c r="M531" s="1" t="s">
        <v>504</v>
      </c>
      <c r="N531" s="1" t="s">
        <v>505</v>
      </c>
    </row>
    <row r="532" spans="1:15" hidden="1" x14ac:dyDescent="0.35">
      <c r="A532" s="1" t="s">
        <v>487</v>
      </c>
      <c r="B532" s="1" t="s">
        <v>488</v>
      </c>
      <c r="C532" s="2" t="s">
        <v>519</v>
      </c>
      <c r="D532" s="1" t="s">
        <v>43</v>
      </c>
      <c r="E532" s="1">
        <v>6110</v>
      </c>
      <c r="F532" s="1" t="s">
        <v>490</v>
      </c>
      <c r="G532" s="2" t="s">
        <v>491</v>
      </c>
      <c r="H532" s="1" t="s">
        <v>492</v>
      </c>
      <c r="I532" s="1">
        <v>2003</v>
      </c>
      <c r="J532" s="1">
        <v>2003</v>
      </c>
      <c r="K532" s="1" t="s">
        <v>493</v>
      </c>
      <c r="L532" s="1">
        <v>12.9</v>
      </c>
      <c r="M532" s="1" t="s">
        <v>504</v>
      </c>
      <c r="N532" s="1" t="s">
        <v>505</v>
      </c>
    </row>
    <row r="533" spans="1:15" hidden="1" x14ac:dyDescent="0.35">
      <c r="A533" s="1" t="s">
        <v>487</v>
      </c>
      <c r="B533" s="1" t="s">
        <v>488</v>
      </c>
      <c r="C533" s="2" t="s">
        <v>519</v>
      </c>
      <c r="D533" s="1" t="s">
        <v>43</v>
      </c>
      <c r="E533" s="1">
        <v>6110</v>
      </c>
      <c r="F533" s="1" t="s">
        <v>490</v>
      </c>
      <c r="G533" s="2" t="s">
        <v>491</v>
      </c>
      <c r="H533" s="1" t="s">
        <v>492</v>
      </c>
      <c r="I533" s="1">
        <v>2004</v>
      </c>
      <c r="J533" s="1">
        <v>2004</v>
      </c>
      <c r="K533" s="1" t="s">
        <v>493</v>
      </c>
      <c r="L533" s="1">
        <v>13.52</v>
      </c>
      <c r="M533" s="1" t="s">
        <v>504</v>
      </c>
      <c r="N533" s="1" t="s">
        <v>505</v>
      </c>
    </row>
    <row r="534" spans="1:15" hidden="1" x14ac:dyDescent="0.35">
      <c r="A534" s="1" t="s">
        <v>487</v>
      </c>
      <c r="B534" s="1" t="s">
        <v>488</v>
      </c>
      <c r="C534" s="2" t="s">
        <v>519</v>
      </c>
      <c r="D534" s="1" t="s">
        <v>43</v>
      </c>
      <c r="E534" s="1">
        <v>6110</v>
      </c>
      <c r="F534" s="1" t="s">
        <v>490</v>
      </c>
      <c r="G534" s="2" t="s">
        <v>491</v>
      </c>
      <c r="H534" s="1" t="s">
        <v>492</v>
      </c>
      <c r="I534" s="1">
        <v>2005</v>
      </c>
      <c r="J534" s="1">
        <v>2005</v>
      </c>
      <c r="K534" s="1" t="s">
        <v>493</v>
      </c>
      <c r="L534" s="1">
        <v>15.27</v>
      </c>
      <c r="M534" s="1" t="s">
        <v>504</v>
      </c>
      <c r="N534" s="1" t="s">
        <v>505</v>
      </c>
    </row>
    <row r="535" spans="1:15" hidden="1" x14ac:dyDescent="0.35">
      <c r="A535" s="1" t="s">
        <v>487</v>
      </c>
      <c r="B535" s="1" t="s">
        <v>488</v>
      </c>
      <c r="C535" s="2" t="s">
        <v>519</v>
      </c>
      <c r="D535" s="1" t="s">
        <v>43</v>
      </c>
      <c r="E535" s="1">
        <v>6110</v>
      </c>
      <c r="F535" s="1" t="s">
        <v>490</v>
      </c>
      <c r="G535" s="2" t="s">
        <v>491</v>
      </c>
      <c r="H535" s="1" t="s">
        <v>492</v>
      </c>
      <c r="I535" s="1">
        <v>2006</v>
      </c>
      <c r="J535" s="1">
        <v>2006</v>
      </c>
      <c r="K535" s="1" t="s">
        <v>493</v>
      </c>
      <c r="L535" s="1">
        <v>13.96</v>
      </c>
      <c r="M535" s="1" t="s">
        <v>504</v>
      </c>
      <c r="N535" s="1" t="s">
        <v>505</v>
      </c>
    </row>
    <row r="536" spans="1:15" hidden="1" x14ac:dyDescent="0.35">
      <c r="A536" s="1" t="s">
        <v>487</v>
      </c>
      <c r="B536" s="1" t="s">
        <v>488</v>
      </c>
      <c r="C536" s="2" t="s">
        <v>519</v>
      </c>
      <c r="D536" s="1" t="s">
        <v>43</v>
      </c>
      <c r="E536" s="1">
        <v>6110</v>
      </c>
      <c r="F536" s="1" t="s">
        <v>490</v>
      </c>
      <c r="G536" s="2" t="s">
        <v>491</v>
      </c>
      <c r="H536" s="1" t="s">
        <v>492</v>
      </c>
      <c r="I536" s="1">
        <v>2007</v>
      </c>
      <c r="J536" s="1">
        <v>2007</v>
      </c>
      <c r="K536" s="1" t="s">
        <v>493</v>
      </c>
      <c r="L536" s="1">
        <v>15.07</v>
      </c>
      <c r="M536" s="1" t="s">
        <v>504</v>
      </c>
      <c r="N536" s="1" t="s">
        <v>505</v>
      </c>
    </row>
    <row r="537" spans="1:15" hidden="1" x14ac:dyDescent="0.35">
      <c r="A537" s="1" t="s">
        <v>487</v>
      </c>
      <c r="B537" s="1" t="s">
        <v>488</v>
      </c>
      <c r="C537" s="2" t="s">
        <v>519</v>
      </c>
      <c r="D537" s="1" t="s">
        <v>43</v>
      </c>
      <c r="E537" s="1">
        <v>6110</v>
      </c>
      <c r="F537" s="1" t="s">
        <v>490</v>
      </c>
      <c r="G537" s="2" t="s">
        <v>491</v>
      </c>
      <c r="H537" s="1" t="s">
        <v>492</v>
      </c>
      <c r="I537" s="1">
        <v>2008</v>
      </c>
      <c r="J537" s="1">
        <v>2008</v>
      </c>
      <c r="K537" s="1" t="s">
        <v>493</v>
      </c>
      <c r="L537" s="1">
        <v>14.98</v>
      </c>
      <c r="M537" s="1" t="s">
        <v>504</v>
      </c>
      <c r="N537" s="1" t="s">
        <v>505</v>
      </c>
    </row>
    <row r="538" spans="1:15" hidden="1" x14ac:dyDescent="0.35">
      <c r="A538" s="1" t="s">
        <v>487</v>
      </c>
      <c r="B538" s="1" t="s">
        <v>488</v>
      </c>
      <c r="C538" s="2" t="s">
        <v>519</v>
      </c>
      <c r="D538" s="1" t="s">
        <v>43</v>
      </c>
      <c r="E538" s="1">
        <v>6110</v>
      </c>
      <c r="F538" s="1" t="s">
        <v>490</v>
      </c>
      <c r="G538" s="2" t="s">
        <v>491</v>
      </c>
      <c r="H538" s="1" t="s">
        <v>492</v>
      </c>
      <c r="I538" s="1">
        <v>2009</v>
      </c>
      <c r="J538" s="1">
        <v>2009</v>
      </c>
      <c r="K538" s="1" t="s">
        <v>493</v>
      </c>
      <c r="L538" s="1">
        <v>16.350000000000001</v>
      </c>
      <c r="M538" s="1" t="s">
        <v>504</v>
      </c>
      <c r="N538" s="1" t="s">
        <v>505</v>
      </c>
    </row>
    <row r="539" spans="1:15" hidden="1" x14ac:dyDescent="0.35">
      <c r="A539" s="1" t="s">
        <v>487</v>
      </c>
      <c r="B539" s="1" t="s">
        <v>488</v>
      </c>
      <c r="C539" s="2" t="s">
        <v>519</v>
      </c>
      <c r="D539" s="1" t="s">
        <v>43</v>
      </c>
      <c r="E539" s="1">
        <v>6110</v>
      </c>
      <c r="F539" s="1" t="s">
        <v>490</v>
      </c>
      <c r="G539" s="2" t="s">
        <v>491</v>
      </c>
      <c r="H539" s="1" t="s">
        <v>492</v>
      </c>
      <c r="I539" s="1">
        <v>2010</v>
      </c>
      <c r="J539" s="1">
        <v>2010</v>
      </c>
      <c r="K539" s="1" t="s">
        <v>493</v>
      </c>
      <c r="L539" s="1">
        <v>14.65</v>
      </c>
      <c r="M539" s="1" t="s">
        <v>504</v>
      </c>
      <c r="N539" s="1" t="s">
        <v>505</v>
      </c>
    </row>
    <row r="540" spans="1:15" hidden="1" x14ac:dyDescent="0.35">
      <c r="A540" s="1" t="s">
        <v>487</v>
      </c>
      <c r="B540" s="1" t="s">
        <v>488</v>
      </c>
      <c r="C540" s="2" t="s">
        <v>519</v>
      </c>
      <c r="D540" s="1" t="s">
        <v>43</v>
      </c>
      <c r="E540" s="1">
        <v>6110</v>
      </c>
      <c r="F540" s="1" t="s">
        <v>490</v>
      </c>
      <c r="G540" s="2" t="s">
        <v>491</v>
      </c>
      <c r="H540" s="1" t="s">
        <v>492</v>
      </c>
      <c r="I540" s="1">
        <v>2011</v>
      </c>
      <c r="J540" s="1">
        <v>2011</v>
      </c>
      <c r="K540" s="1" t="s">
        <v>493</v>
      </c>
      <c r="L540" s="1">
        <v>14.31</v>
      </c>
      <c r="M540" s="1" t="s">
        <v>504</v>
      </c>
      <c r="N540" s="1" t="s">
        <v>505</v>
      </c>
    </row>
    <row r="541" spans="1:15" hidden="1" x14ac:dyDescent="0.35">
      <c r="A541" s="1" t="s">
        <v>487</v>
      </c>
      <c r="B541" s="1" t="s">
        <v>488</v>
      </c>
      <c r="C541" s="2" t="s">
        <v>519</v>
      </c>
      <c r="D541" s="1" t="s">
        <v>43</v>
      </c>
      <c r="E541" s="1">
        <v>6110</v>
      </c>
      <c r="F541" s="1" t="s">
        <v>490</v>
      </c>
      <c r="G541" s="2" t="s">
        <v>491</v>
      </c>
      <c r="H541" s="1" t="s">
        <v>492</v>
      </c>
      <c r="I541" s="1">
        <v>2012</v>
      </c>
      <c r="J541" s="1">
        <v>2012</v>
      </c>
      <c r="K541" s="1" t="s">
        <v>493</v>
      </c>
      <c r="L541" s="1">
        <v>14.11</v>
      </c>
      <c r="M541" s="1" t="s">
        <v>504</v>
      </c>
      <c r="N541" s="1" t="s">
        <v>505</v>
      </c>
    </row>
    <row r="542" spans="1:15" hidden="1" x14ac:dyDescent="0.35">
      <c r="A542" s="1" t="s">
        <v>487</v>
      </c>
      <c r="B542" s="1" t="s">
        <v>488</v>
      </c>
      <c r="C542" s="2" t="s">
        <v>519</v>
      </c>
      <c r="D542" s="1" t="s">
        <v>43</v>
      </c>
      <c r="E542" s="1">
        <v>6110</v>
      </c>
      <c r="F542" s="1" t="s">
        <v>490</v>
      </c>
      <c r="G542" s="2" t="s">
        <v>491</v>
      </c>
      <c r="H542" s="1" t="s">
        <v>492</v>
      </c>
      <c r="I542" s="1">
        <v>2013</v>
      </c>
      <c r="J542" s="1">
        <v>2013</v>
      </c>
      <c r="K542" s="1" t="s">
        <v>493</v>
      </c>
      <c r="L542" s="1">
        <v>14.79</v>
      </c>
      <c r="M542" s="1" t="s">
        <v>504</v>
      </c>
      <c r="N542" s="1" t="s">
        <v>505</v>
      </c>
    </row>
    <row r="543" spans="1:15" hidden="1" x14ac:dyDescent="0.35">
      <c r="A543" s="1" t="s">
        <v>487</v>
      </c>
      <c r="B543" s="1" t="s">
        <v>488</v>
      </c>
      <c r="C543" s="2" t="s">
        <v>519</v>
      </c>
      <c r="D543" s="1" t="s">
        <v>43</v>
      </c>
      <c r="E543" s="1">
        <v>6110</v>
      </c>
      <c r="F543" s="1" t="s">
        <v>490</v>
      </c>
      <c r="G543" s="2" t="s">
        <v>491</v>
      </c>
      <c r="H543" s="1" t="s">
        <v>492</v>
      </c>
      <c r="I543" s="1">
        <v>2014</v>
      </c>
      <c r="J543" s="1">
        <v>2014</v>
      </c>
      <c r="K543" s="1" t="s">
        <v>493</v>
      </c>
      <c r="L543" s="1">
        <v>13.88</v>
      </c>
      <c r="M543" s="1" t="s">
        <v>504</v>
      </c>
      <c r="N543" s="1" t="s">
        <v>505</v>
      </c>
    </row>
    <row r="544" spans="1:15" hidden="1" x14ac:dyDescent="0.35">
      <c r="A544" s="1" t="s">
        <v>487</v>
      </c>
      <c r="B544" s="1" t="s">
        <v>488</v>
      </c>
      <c r="C544" s="2" t="s">
        <v>519</v>
      </c>
      <c r="D544" s="1" t="s">
        <v>43</v>
      </c>
      <c r="E544" s="1">
        <v>6110</v>
      </c>
      <c r="F544" s="1" t="s">
        <v>490</v>
      </c>
      <c r="G544" s="2" t="s">
        <v>491</v>
      </c>
      <c r="H544" s="1" t="s">
        <v>492</v>
      </c>
      <c r="I544" s="1">
        <v>2015</v>
      </c>
      <c r="J544" s="1">
        <v>2015</v>
      </c>
      <c r="K544" s="1" t="s">
        <v>493</v>
      </c>
      <c r="L544" s="1">
        <v>18.97</v>
      </c>
      <c r="M544" s="1" t="s">
        <v>504</v>
      </c>
      <c r="N544" s="1" t="s">
        <v>505</v>
      </c>
    </row>
    <row r="545" spans="1:14" hidden="1" x14ac:dyDescent="0.35">
      <c r="A545" s="1" t="s">
        <v>487</v>
      </c>
      <c r="B545" s="1" t="s">
        <v>488</v>
      </c>
      <c r="C545" s="2" t="s">
        <v>519</v>
      </c>
      <c r="D545" s="1" t="s">
        <v>43</v>
      </c>
      <c r="E545" s="1">
        <v>6110</v>
      </c>
      <c r="F545" s="1" t="s">
        <v>490</v>
      </c>
      <c r="G545" s="2" t="s">
        <v>491</v>
      </c>
      <c r="H545" s="1" t="s">
        <v>492</v>
      </c>
      <c r="I545" s="1">
        <v>2016</v>
      </c>
      <c r="J545" s="1">
        <v>2016</v>
      </c>
      <c r="K545" s="1" t="s">
        <v>493</v>
      </c>
      <c r="L545" s="1">
        <v>28.8</v>
      </c>
      <c r="M545" s="1" t="s">
        <v>504</v>
      </c>
      <c r="N545" s="1" t="s">
        <v>505</v>
      </c>
    </row>
    <row r="546" spans="1:14" hidden="1" x14ac:dyDescent="0.35">
      <c r="A546" s="1" t="s">
        <v>487</v>
      </c>
      <c r="B546" s="1" t="s">
        <v>488</v>
      </c>
      <c r="C546" s="2" t="s">
        <v>519</v>
      </c>
      <c r="D546" s="1" t="s">
        <v>43</v>
      </c>
      <c r="E546" s="1">
        <v>6110</v>
      </c>
      <c r="F546" s="1" t="s">
        <v>490</v>
      </c>
      <c r="G546" s="2" t="s">
        <v>499</v>
      </c>
      <c r="H546" s="1" t="s">
        <v>500</v>
      </c>
      <c r="I546" s="1">
        <v>2001</v>
      </c>
      <c r="J546" s="1">
        <v>2001</v>
      </c>
      <c r="K546" s="1" t="s">
        <v>493</v>
      </c>
      <c r="L546" s="1">
        <v>11.7</v>
      </c>
      <c r="M546" s="1" t="s">
        <v>504</v>
      </c>
      <c r="N546" s="1" t="s">
        <v>505</v>
      </c>
    </row>
    <row r="547" spans="1:14" hidden="1" x14ac:dyDescent="0.35">
      <c r="A547" s="1" t="s">
        <v>487</v>
      </c>
      <c r="B547" s="1" t="s">
        <v>488</v>
      </c>
      <c r="C547" s="2" t="s">
        <v>519</v>
      </c>
      <c r="D547" s="1" t="s">
        <v>43</v>
      </c>
      <c r="E547" s="1">
        <v>6110</v>
      </c>
      <c r="F547" s="1" t="s">
        <v>490</v>
      </c>
      <c r="G547" s="2" t="s">
        <v>499</v>
      </c>
      <c r="H547" s="1" t="s">
        <v>500</v>
      </c>
      <c r="I547" s="1">
        <v>2002</v>
      </c>
      <c r="J547" s="1">
        <v>2002</v>
      </c>
      <c r="K547" s="1" t="s">
        <v>493</v>
      </c>
      <c r="L547" s="1">
        <v>12.1</v>
      </c>
      <c r="M547" s="1" t="s">
        <v>504</v>
      </c>
      <c r="N547" s="1" t="s">
        <v>505</v>
      </c>
    </row>
    <row r="548" spans="1:14" hidden="1" x14ac:dyDescent="0.35">
      <c r="A548" s="1" t="s">
        <v>487</v>
      </c>
      <c r="B548" s="1" t="s">
        <v>488</v>
      </c>
      <c r="C548" s="2" t="s">
        <v>519</v>
      </c>
      <c r="D548" s="1" t="s">
        <v>43</v>
      </c>
      <c r="E548" s="1">
        <v>6110</v>
      </c>
      <c r="F548" s="1" t="s">
        <v>490</v>
      </c>
      <c r="G548" s="2" t="s">
        <v>499</v>
      </c>
      <c r="H548" s="1" t="s">
        <v>500</v>
      </c>
      <c r="I548" s="1">
        <v>2003</v>
      </c>
      <c r="J548" s="1">
        <v>2003</v>
      </c>
      <c r="K548" s="1" t="s">
        <v>493</v>
      </c>
      <c r="L548" s="1">
        <v>12.9</v>
      </c>
      <c r="M548" s="1" t="s">
        <v>504</v>
      </c>
      <c r="N548" s="1" t="s">
        <v>505</v>
      </c>
    </row>
    <row r="549" spans="1:14" hidden="1" x14ac:dyDescent="0.35">
      <c r="A549" s="1" t="s">
        <v>487</v>
      </c>
      <c r="B549" s="1" t="s">
        <v>488</v>
      </c>
      <c r="C549" s="2" t="s">
        <v>519</v>
      </c>
      <c r="D549" s="1" t="s">
        <v>43</v>
      </c>
      <c r="E549" s="1">
        <v>6110</v>
      </c>
      <c r="F549" s="1" t="s">
        <v>490</v>
      </c>
      <c r="G549" s="2" t="s">
        <v>499</v>
      </c>
      <c r="H549" s="1" t="s">
        <v>500</v>
      </c>
      <c r="I549" s="1">
        <v>2004</v>
      </c>
      <c r="J549" s="1">
        <v>2004</v>
      </c>
      <c r="K549" s="1" t="s">
        <v>493</v>
      </c>
      <c r="L549" s="1">
        <v>13.52</v>
      </c>
      <c r="M549" s="1" t="s">
        <v>504</v>
      </c>
      <c r="N549" s="1" t="s">
        <v>505</v>
      </c>
    </row>
    <row r="550" spans="1:14" hidden="1" x14ac:dyDescent="0.35">
      <c r="A550" s="1" t="s">
        <v>487</v>
      </c>
      <c r="B550" s="1" t="s">
        <v>488</v>
      </c>
      <c r="C550" s="2" t="s">
        <v>519</v>
      </c>
      <c r="D550" s="1" t="s">
        <v>43</v>
      </c>
      <c r="E550" s="1">
        <v>6110</v>
      </c>
      <c r="F550" s="1" t="s">
        <v>490</v>
      </c>
      <c r="G550" s="2" t="s">
        <v>499</v>
      </c>
      <c r="H550" s="1" t="s">
        <v>500</v>
      </c>
      <c r="I550" s="1">
        <v>2005</v>
      </c>
      <c r="J550" s="1">
        <v>2005</v>
      </c>
      <c r="K550" s="1" t="s">
        <v>493</v>
      </c>
      <c r="L550" s="1">
        <v>15.27</v>
      </c>
      <c r="M550" s="1" t="s">
        <v>504</v>
      </c>
      <c r="N550" s="1" t="s">
        <v>505</v>
      </c>
    </row>
    <row r="551" spans="1:14" hidden="1" x14ac:dyDescent="0.35">
      <c r="A551" s="1" t="s">
        <v>487</v>
      </c>
      <c r="B551" s="1" t="s">
        <v>488</v>
      </c>
      <c r="C551" s="2" t="s">
        <v>519</v>
      </c>
      <c r="D551" s="1" t="s">
        <v>43</v>
      </c>
      <c r="E551" s="1">
        <v>6110</v>
      </c>
      <c r="F551" s="1" t="s">
        <v>490</v>
      </c>
      <c r="G551" s="2" t="s">
        <v>499</v>
      </c>
      <c r="H551" s="1" t="s">
        <v>500</v>
      </c>
      <c r="I551" s="1">
        <v>2006</v>
      </c>
      <c r="J551" s="1">
        <v>2006</v>
      </c>
      <c r="K551" s="1" t="s">
        <v>493</v>
      </c>
      <c r="L551" s="1">
        <v>13.96</v>
      </c>
      <c r="M551" s="1" t="s">
        <v>504</v>
      </c>
      <c r="N551" s="1" t="s">
        <v>505</v>
      </c>
    </row>
    <row r="552" spans="1:14" hidden="1" x14ac:dyDescent="0.35">
      <c r="A552" s="1" t="s">
        <v>487</v>
      </c>
      <c r="B552" s="1" t="s">
        <v>488</v>
      </c>
      <c r="C552" s="2" t="s">
        <v>519</v>
      </c>
      <c r="D552" s="1" t="s">
        <v>43</v>
      </c>
      <c r="E552" s="1">
        <v>6110</v>
      </c>
      <c r="F552" s="1" t="s">
        <v>490</v>
      </c>
      <c r="G552" s="2" t="s">
        <v>499</v>
      </c>
      <c r="H552" s="1" t="s">
        <v>500</v>
      </c>
      <c r="I552" s="1">
        <v>2007</v>
      </c>
      <c r="J552" s="1">
        <v>2007</v>
      </c>
      <c r="K552" s="1" t="s">
        <v>493</v>
      </c>
      <c r="L552" s="1">
        <v>15.07</v>
      </c>
      <c r="M552" s="1" t="s">
        <v>504</v>
      </c>
      <c r="N552" s="1" t="s">
        <v>505</v>
      </c>
    </row>
    <row r="553" spans="1:14" hidden="1" x14ac:dyDescent="0.35">
      <c r="A553" s="1" t="s">
        <v>487</v>
      </c>
      <c r="B553" s="1" t="s">
        <v>488</v>
      </c>
      <c r="C553" s="2" t="s">
        <v>519</v>
      </c>
      <c r="D553" s="1" t="s">
        <v>43</v>
      </c>
      <c r="E553" s="1">
        <v>6110</v>
      </c>
      <c r="F553" s="1" t="s">
        <v>490</v>
      </c>
      <c r="G553" s="2" t="s">
        <v>499</v>
      </c>
      <c r="H553" s="1" t="s">
        <v>500</v>
      </c>
      <c r="I553" s="1">
        <v>2008</v>
      </c>
      <c r="J553" s="1">
        <v>2008</v>
      </c>
      <c r="K553" s="1" t="s">
        <v>493</v>
      </c>
      <c r="L553" s="1">
        <v>14.98</v>
      </c>
      <c r="M553" s="1" t="s">
        <v>504</v>
      </c>
      <c r="N553" s="1" t="s">
        <v>505</v>
      </c>
    </row>
    <row r="554" spans="1:14" hidden="1" x14ac:dyDescent="0.35">
      <c r="A554" s="1" t="s">
        <v>487</v>
      </c>
      <c r="B554" s="1" t="s">
        <v>488</v>
      </c>
      <c r="C554" s="2" t="s">
        <v>519</v>
      </c>
      <c r="D554" s="1" t="s">
        <v>43</v>
      </c>
      <c r="E554" s="1">
        <v>6110</v>
      </c>
      <c r="F554" s="1" t="s">
        <v>490</v>
      </c>
      <c r="G554" s="2" t="s">
        <v>499</v>
      </c>
      <c r="H554" s="1" t="s">
        <v>500</v>
      </c>
      <c r="I554" s="1">
        <v>2009</v>
      </c>
      <c r="J554" s="1">
        <v>2009</v>
      </c>
      <c r="K554" s="1" t="s">
        <v>493</v>
      </c>
      <c r="L554" s="1">
        <v>16.350000000000001</v>
      </c>
      <c r="M554" s="1" t="s">
        <v>504</v>
      </c>
      <c r="N554" s="1" t="s">
        <v>505</v>
      </c>
    </row>
    <row r="555" spans="1:14" hidden="1" x14ac:dyDescent="0.35">
      <c r="A555" s="1" t="s">
        <v>487</v>
      </c>
      <c r="B555" s="1" t="s">
        <v>488</v>
      </c>
      <c r="C555" s="2" t="s">
        <v>519</v>
      </c>
      <c r="D555" s="1" t="s">
        <v>43</v>
      </c>
      <c r="E555" s="1">
        <v>6110</v>
      </c>
      <c r="F555" s="1" t="s">
        <v>490</v>
      </c>
      <c r="G555" s="2" t="s">
        <v>499</v>
      </c>
      <c r="H555" s="1" t="s">
        <v>500</v>
      </c>
      <c r="I555" s="1">
        <v>2010</v>
      </c>
      <c r="J555" s="1">
        <v>2010</v>
      </c>
      <c r="K555" s="1" t="s">
        <v>493</v>
      </c>
      <c r="L555" s="1">
        <v>14.65</v>
      </c>
      <c r="M555" s="1" t="s">
        <v>504</v>
      </c>
      <c r="N555" s="1" t="s">
        <v>505</v>
      </c>
    </row>
    <row r="556" spans="1:14" hidden="1" x14ac:dyDescent="0.35">
      <c r="A556" s="1" t="s">
        <v>487</v>
      </c>
      <c r="B556" s="1" t="s">
        <v>488</v>
      </c>
      <c r="C556" s="2" t="s">
        <v>519</v>
      </c>
      <c r="D556" s="1" t="s">
        <v>43</v>
      </c>
      <c r="E556" s="1">
        <v>6110</v>
      </c>
      <c r="F556" s="1" t="s">
        <v>490</v>
      </c>
      <c r="G556" s="2" t="s">
        <v>499</v>
      </c>
      <c r="H556" s="1" t="s">
        <v>500</v>
      </c>
      <c r="I556" s="1">
        <v>2011</v>
      </c>
      <c r="J556" s="1">
        <v>2011</v>
      </c>
      <c r="K556" s="1" t="s">
        <v>493</v>
      </c>
      <c r="L556" s="1">
        <v>14.31</v>
      </c>
      <c r="M556" s="1" t="s">
        <v>504</v>
      </c>
      <c r="N556" s="1" t="s">
        <v>505</v>
      </c>
    </row>
    <row r="557" spans="1:14" hidden="1" x14ac:dyDescent="0.35">
      <c r="A557" s="1" t="s">
        <v>487</v>
      </c>
      <c r="B557" s="1" t="s">
        <v>488</v>
      </c>
      <c r="C557" s="2" t="s">
        <v>519</v>
      </c>
      <c r="D557" s="1" t="s">
        <v>43</v>
      </c>
      <c r="E557" s="1">
        <v>6110</v>
      </c>
      <c r="F557" s="1" t="s">
        <v>490</v>
      </c>
      <c r="G557" s="2" t="s">
        <v>499</v>
      </c>
      <c r="H557" s="1" t="s">
        <v>500</v>
      </c>
      <c r="I557" s="1">
        <v>2012</v>
      </c>
      <c r="J557" s="1">
        <v>2012</v>
      </c>
      <c r="K557" s="1" t="s">
        <v>493</v>
      </c>
      <c r="L557" s="1">
        <v>14.11</v>
      </c>
      <c r="M557" s="1" t="s">
        <v>504</v>
      </c>
      <c r="N557" s="1" t="s">
        <v>505</v>
      </c>
    </row>
    <row r="558" spans="1:14" hidden="1" x14ac:dyDescent="0.35">
      <c r="A558" s="1" t="s">
        <v>487</v>
      </c>
      <c r="B558" s="1" t="s">
        <v>488</v>
      </c>
      <c r="C558" s="2" t="s">
        <v>519</v>
      </c>
      <c r="D558" s="1" t="s">
        <v>43</v>
      </c>
      <c r="E558" s="1">
        <v>6110</v>
      </c>
      <c r="F558" s="1" t="s">
        <v>490</v>
      </c>
      <c r="G558" s="2" t="s">
        <v>499</v>
      </c>
      <c r="H558" s="1" t="s">
        <v>500</v>
      </c>
      <c r="I558" s="1">
        <v>2013</v>
      </c>
      <c r="J558" s="1">
        <v>2013</v>
      </c>
      <c r="K558" s="1" t="s">
        <v>493</v>
      </c>
      <c r="L558" s="1">
        <v>14.79</v>
      </c>
      <c r="M558" s="1" t="s">
        <v>504</v>
      </c>
      <c r="N558" s="1" t="s">
        <v>505</v>
      </c>
    </row>
    <row r="559" spans="1:14" hidden="1" x14ac:dyDescent="0.35">
      <c r="A559" s="1" t="s">
        <v>487</v>
      </c>
      <c r="B559" s="1" t="s">
        <v>488</v>
      </c>
      <c r="C559" s="2" t="s">
        <v>519</v>
      </c>
      <c r="D559" s="1" t="s">
        <v>43</v>
      </c>
      <c r="E559" s="1">
        <v>6110</v>
      </c>
      <c r="F559" s="1" t="s">
        <v>490</v>
      </c>
      <c r="G559" s="2" t="s">
        <v>499</v>
      </c>
      <c r="H559" s="1" t="s">
        <v>500</v>
      </c>
      <c r="I559" s="1">
        <v>2014</v>
      </c>
      <c r="J559" s="1">
        <v>2014</v>
      </c>
      <c r="K559" s="1" t="s">
        <v>493</v>
      </c>
      <c r="L559" s="1">
        <v>13.88</v>
      </c>
      <c r="M559" s="1" t="s">
        <v>504</v>
      </c>
      <c r="N559" s="1" t="s">
        <v>505</v>
      </c>
    </row>
    <row r="560" spans="1:14" hidden="1" x14ac:dyDescent="0.35">
      <c r="A560" s="1" t="s">
        <v>487</v>
      </c>
      <c r="B560" s="1" t="s">
        <v>488</v>
      </c>
      <c r="C560" s="2" t="s">
        <v>519</v>
      </c>
      <c r="D560" s="1" t="s">
        <v>43</v>
      </c>
      <c r="E560" s="1">
        <v>6110</v>
      </c>
      <c r="F560" s="1" t="s">
        <v>490</v>
      </c>
      <c r="G560" s="2" t="s">
        <v>499</v>
      </c>
      <c r="H560" s="1" t="s">
        <v>500</v>
      </c>
      <c r="I560" s="1">
        <v>2015</v>
      </c>
      <c r="J560" s="1">
        <v>2015</v>
      </c>
      <c r="K560" s="1" t="s">
        <v>493</v>
      </c>
      <c r="L560" s="1">
        <v>18.97</v>
      </c>
      <c r="M560" s="1" t="s">
        <v>504</v>
      </c>
      <c r="N560" s="1" t="s">
        <v>505</v>
      </c>
    </row>
    <row r="561" spans="1:15" hidden="1" x14ac:dyDescent="0.35">
      <c r="A561" s="1" t="s">
        <v>487</v>
      </c>
      <c r="B561" s="1" t="s">
        <v>488</v>
      </c>
      <c r="C561" s="2" t="s">
        <v>519</v>
      </c>
      <c r="D561" s="1" t="s">
        <v>43</v>
      </c>
      <c r="E561" s="1">
        <v>6110</v>
      </c>
      <c r="F561" s="1" t="s">
        <v>490</v>
      </c>
      <c r="G561" s="2" t="s">
        <v>499</v>
      </c>
      <c r="H561" s="1" t="s">
        <v>500</v>
      </c>
      <c r="I561" s="1">
        <v>2016</v>
      </c>
      <c r="J561" s="1">
        <v>2016</v>
      </c>
      <c r="K561" s="1" t="s">
        <v>493</v>
      </c>
      <c r="L561" s="1">
        <v>28.8</v>
      </c>
      <c r="M561" s="1" t="s">
        <v>504</v>
      </c>
      <c r="N561" s="1" t="s">
        <v>505</v>
      </c>
    </row>
    <row r="562" spans="1:15" hidden="1" x14ac:dyDescent="0.35">
      <c r="A562" s="1" t="s">
        <v>487</v>
      </c>
      <c r="B562" s="1" t="s">
        <v>488</v>
      </c>
      <c r="C562" s="2" t="s">
        <v>519</v>
      </c>
      <c r="D562" s="1" t="s">
        <v>43</v>
      </c>
      <c r="E562" s="1">
        <v>6110</v>
      </c>
      <c r="F562" s="1" t="s">
        <v>490</v>
      </c>
      <c r="G562" s="2" t="s">
        <v>499</v>
      </c>
      <c r="H562" s="1" t="s">
        <v>500</v>
      </c>
      <c r="I562" s="1">
        <v>2017</v>
      </c>
      <c r="J562" s="1">
        <v>2017</v>
      </c>
      <c r="K562" s="1" t="s">
        <v>493</v>
      </c>
      <c r="L562" s="1">
        <v>28.63</v>
      </c>
      <c r="M562" s="1" t="s">
        <v>504</v>
      </c>
      <c r="N562" s="1" t="s">
        <v>505</v>
      </c>
    </row>
    <row r="563" spans="1:15" hidden="1" x14ac:dyDescent="0.35">
      <c r="A563" s="1" t="s">
        <v>487</v>
      </c>
      <c r="B563" s="1" t="s">
        <v>488</v>
      </c>
      <c r="C563" s="2" t="s">
        <v>519</v>
      </c>
      <c r="D563" s="1" t="s">
        <v>43</v>
      </c>
      <c r="E563" s="1">
        <v>6110</v>
      </c>
      <c r="F563" s="1" t="s">
        <v>490</v>
      </c>
      <c r="G563" s="2" t="s">
        <v>499</v>
      </c>
      <c r="H563" s="1" t="s">
        <v>500</v>
      </c>
      <c r="I563" s="1">
        <v>2018</v>
      </c>
      <c r="J563" s="1">
        <v>2018</v>
      </c>
      <c r="K563" s="1" t="s">
        <v>493</v>
      </c>
      <c r="L563" s="1">
        <v>29.18</v>
      </c>
      <c r="M563" s="1" t="s">
        <v>504</v>
      </c>
      <c r="N563" s="1" t="s">
        <v>505</v>
      </c>
    </row>
    <row r="564" spans="1:15" hidden="1" x14ac:dyDescent="0.35">
      <c r="A564" s="1" t="s">
        <v>487</v>
      </c>
      <c r="B564" s="1" t="s">
        <v>488</v>
      </c>
      <c r="C564" s="2" t="s">
        <v>520</v>
      </c>
      <c r="D564" s="1" t="s">
        <v>45</v>
      </c>
      <c r="E564" s="1">
        <v>6110</v>
      </c>
      <c r="F564" s="1" t="s">
        <v>490</v>
      </c>
      <c r="G564" s="2" t="s">
        <v>499</v>
      </c>
      <c r="H564" s="1" t="s">
        <v>500</v>
      </c>
      <c r="I564" s="1">
        <v>2001</v>
      </c>
      <c r="J564" s="1">
        <v>2001</v>
      </c>
      <c r="K564" s="1" t="s">
        <v>493</v>
      </c>
      <c r="L564" s="1">
        <v>11.17</v>
      </c>
      <c r="M564" s="1" t="s">
        <v>494</v>
      </c>
      <c r="N564" s="1" t="s">
        <v>495</v>
      </c>
      <c r="O564" s="1" t="s">
        <v>496</v>
      </c>
    </row>
    <row r="565" spans="1:15" hidden="1" x14ac:dyDescent="0.35">
      <c r="A565" s="1" t="s">
        <v>487</v>
      </c>
      <c r="B565" s="1" t="s">
        <v>488</v>
      </c>
      <c r="C565" s="2" t="s">
        <v>520</v>
      </c>
      <c r="D565" s="1" t="s">
        <v>45</v>
      </c>
      <c r="E565" s="1">
        <v>6110</v>
      </c>
      <c r="F565" s="1" t="s">
        <v>490</v>
      </c>
      <c r="G565" s="2" t="s">
        <v>499</v>
      </c>
      <c r="H565" s="1" t="s">
        <v>500</v>
      </c>
      <c r="I565" s="1">
        <v>2002</v>
      </c>
      <c r="J565" s="1">
        <v>2002</v>
      </c>
      <c r="K565" s="1" t="s">
        <v>493</v>
      </c>
      <c r="L565" s="1">
        <v>9.84</v>
      </c>
      <c r="M565" s="1" t="s">
        <v>494</v>
      </c>
      <c r="N565" s="1" t="s">
        <v>495</v>
      </c>
      <c r="O565" s="1" t="s">
        <v>496</v>
      </c>
    </row>
    <row r="566" spans="1:15" hidden="1" x14ac:dyDescent="0.35">
      <c r="A566" s="1" t="s">
        <v>487</v>
      </c>
      <c r="B566" s="1" t="s">
        <v>488</v>
      </c>
      <c r="C566" s="2" t="s">
        <v>520</v>
      </c>
      <c r="D566" s="1" t="s">
        <v>45</v>
      </c>
      <c r="E566" s="1">
        <v>6110</v>
      </c>
      <c r="F566" s="1" t="s">
        <v>490</v>
      </c>
      <c r="G566" s="2" t="s">
        <v>499</v>
      </c>
      <c r="H566" s="1" t="s">
        <v>500</v>
      </c>
      <c r="I566" s="1">
        <v>2003</v>
      </c>
      <c r="J566" s="1">
        <v>2003</v>
      </c>
      <c r="K566" s="1" t="s">
        <v>493</v>
      </c>
      <c r="L566" s="1">
        <v>14.1</v>
      </c>
      <c r="M566" s="1" t="s">
        <v>494</v>
      </c>
      <c r="N566" s="1" t="s">
        <v>495</v>
      </c>
      <c r="O566" s="1" t="s">
        <v>496</v>
      </c>
    </row>
    <row r="567" spans="1:15" hidden="1" x14ac:dyDescent="0.35">
      <c r="A567" s="1" t="s">
        <v>487</v>
      </c>
      <c r="B567" s="1" t="s">
        <v>488</v>
      </c>
      <c r="C567" s="2" t="s">
        <v>520</v>
      </c>
      <c r="D567" s="1" t="s">
        <v>45</v>
      </c>
      <c r="E567" s="1">
        <v>6110</v>
      </c>
      <c r="F567" s="1" t="s">
        <v>490</v>
      </c>
      <c r="G567" s="2" t="s">
        <v>499</v>
      </c>
      <c r="H567" s="1" t="s">
        <v>500</v>
      </c>
      <c r="I567" s="1">
        <v>2004</v>
      </c>
      <c r="J567" s="1">
        <v>2004</v>
      </c>
      <c r="K567" s="1" t="s">
        <v>493</v>
      </c>
      <c r="L567" s="1">
        <v>14.89</v>
      </c>
      <c r="M567" s="1" t="s">
        <v>494</v>
      </c>
      <c r="N567" s="1" t="s">
        <v>495</v>
      </c>
      <c r="O567" s="1" t="s">
        <v>496</v>
      </c>
    </row>
    <row r="568" spans="1:15" hidden="1" x14ac:dyDescent="0.35">
      <c r="A568" s="1" t="s">
        <v>487</v>
      </c>
      <c r="B568" s="1" t="s">
        <v>488</v>
      </c>
      <c r="C568" s="2" t="s">
        <v>520</v>
      </c>
      <c r="D568" s="1" t="s">
        <v>45</v>
      </c>
      <c r="E568" s="1">
        <v>6110</v>
      </c>
      <c r="F568" s="1" t="s">
        <v>490</v>
      </c>
      <c r="G568" s="2" t="s">
        <v>499</v>
      </c>
      <c r="H568" s="1" t="s">
        <v>500</v>
      </c>
      <c r="I568" s="1">
        <v>2005</v>
      </c>
      <c r="J568" s="1">
        <v>2005</v>
      </c>
      <c r="K568" s="1" t="s">
        <v>493</v>
      </c>
      <c r="L568" s="1">
        <v>14.1</v>
      </c>
      <c r="M568" s="1" t="s">
        <v>494</v>
      </c>
      <c r="N568" s="1" t="s">
        <v>495</v>
      </c>
      <c r="O568" s="1" t="s">
        <v>496</v>
      </c>
    </row>
    <row r="569" spans="1:15" hidden="1" x14ac:dyDescent="0.35">
      <c r="A569" s="1" t="s">
        <v>487</v>
      </c>
      <c r="B569" s="1" t="s">
        <v>488</v>
      </c>
      <c r="C569" s="2" t="s">
        <v>520</v>
      </c>
      <c r="D569" s="1" t="s">
        <v>45</v>
      </c>
      <c r="E569" s="1">
        <v>6110</v>
      </c>
      <c r="F569" s="1" t="s">
        <v>490</v>
      </c>
      <c r="G569" s="2" t="s">
        <v>499</v>
      </c>
      <c r="H569" s="1" t="s">
        <v>500</v>
      </c>
      <c r="I569" s="1">
        <v>2006</v>
      </c>
      <c r="J569" s="1">
        <v>2006</v>
      </c>
      <c r="K569" s="1" t="s">
        <v>493</v>
      </c>
      <c r="L569" s="1">
        <v>14.84</v>
      </c>
      <c r="M569" s="1" t="s">
        <v>494</v>
      </c>
      <c r="N569" s="1" t="s">
        <v>495</v>
      </c>
      <c r="O569" s="1" t="s">
        <v>496</v>
      </c>
    </row>
    <row r="570" spans="1:15" hidden="1" x14ac:dyDescent="0.35">
      <c r="A570" s="1" t="s">
        <v>487</v>
      </c>
      <c r="B570" s="1" t="s">
        <v>488</v>
      </c>
      <c r="C570" s="2" t="s">
        <v>520</v>
      </c>
      <c r="D570" s="1" t="s">
        <v>45</v>
      </c>
      <c r="E570" s="1">
        <v>6110</v>
      </c>
      <c r="F570" s="1" t="s">
        <v>490</v>
      </c>
      <c r="G570" s="2" t="s">
        <v>499</v>
      </c>
      <c r="H570" s="1" t="s">
        <v>500</v>
      </c>
      <c r="I570" s="1">
        <v>2007</v>
      </c>
      <c r="J570" s="1">
        <v>2007</v>
      </c>
      <c r="K570" s="1" t="s">
        <v>493</v>
      </c>
      <c r="L570" s="1">
        <v>15.24</v>
      </c>
      <c r="M570" s="1" t="s">
        <v>494</v>
      </c>
      <c r="N570" s="1" t="s">
        <v>495</v>
      </c>
      <c r="O570" s="1" t="s">
        <v>496</v>
      </c>
    </row>
    <row r="571" spans="1:15" hidden="1" x14ac:dyDescent="0.35">
      <c r="A571" s="1" t="s">
        <v>487</v>
      </c>
      <c r="B571" s="1" t="s">
        <v>488</v>
      </c>
      <c r="C571" s="2" t="s">
        <v>520</v>
      </c>
      <c r="D571" s="1" t="s">
        <v>45</v>
      </c>
      <c r="E571" s="1">
        <v>6110</v>
      </c>
      <c r="F571" s="1" t="s">
        <v>490</v>
      </c>
      <c r="G571" s="2" t="s">
        <v>499</v>
      </c>
      <c r="H571" s="1" t="s">
        <v>500</v>
      </c>
      <c r="I571" s="1">
        <v>2008</v>
      </c>
      <c r="J571" s="1">
        <v>2008</v>
      </c>
      <c r="K571" s="1" t="s">
        <v>493</v>
      </c>
      <c r="L571" s="1">
        <v>16.86</v>
      </c>
      <c r="M571" s="1" t="s">
        <v>494</v>
      </c>
      <c r="N571" s="1" t="s">
        <v>495</v>
      </c>
      <c r="O571" s="1" t="s">
        <v>496</v>
      </c>
    </row>
    <row r="572" spans="1:15" hidden="1" x14ac:dyDescent="0.35">
      <c r="A572" s="1" t="s">
        <v>487</v>
      </c>
      <c r="B572" s="1" t="s">
        <v>488</v>
      </c>
      <c r="C572" s="2" t="s">
        <v>520</v>
      </c>
      <c r="D572" s="1" t="s">
        <v>45</v>
      </c>
      <c r="E572" s="1">
        <v>6110</v>
      </c>
      <c r="F572" s="1" t="s">
        <v>490</v>
      </c>
      <c r="G572" s="2" t="s">
        <v>499</v>
      </c>
      <c r="H572" s="1" t="s">
        <v>500</v>
      </c>
      <c r="I572" s="1">
        <v>2013</v>
      </c>
      <c r="J572" s="1">
        <v>2013</v>
      </c>
      <c r="K572" s="1" t="s">
        <v>493</v>
      </c>
      <c r="L572" s="1">
        <v>27.31</v>
      </c>
      <c r="M572" s="1" t="s">
        <v>504</v>
      </c>
      <c r="N572" s="1" t="s">
        <v>505</v>
      </c>
    </row>
    <row r="573" spans="1:15" hidden="1" x14ac:dyDescent="0.35">
      <c r="A573" s="1" t="s">
        <v>487</v>
      </c>
      <c r="B573" s="1" t="s">
        <v>488</v>
      </c>
      <c r="C573" s="2" t="s">
        <v>520</v>
      </c>
      <c r="D573" s="1" t="s">
        <v>45</v>
      </c>
      <c r="E573" s="1">
        <v>6110</v>
      </c>
      <c r="F573" s="1" t="s">
        <v>490</v>
      </c>
      <c r="G573" s="2" t="s">
        <v>499</v>
      </c>
      <c r="H573" s="1" t="s">
        <v>500</v>
      </c>
      <c r="I573" s="1">
        <v>2014</v>
      </c>
      <c r="J573" s="1">
        <v>2014</v>
      </c>
      <c r="K573" s="1" t="s">
        <v>493</v>
      </c>
      <c r="L573" s="1">
        <v>26.54</v>
      </c>
      <c r="M573" s="1" t="s">
        <v>504</v>
      </c>
      <c r="N573" s="1" t="s">
        <v>505</v>
      </c>
    </row>
    <row r="574" spans="1:15" hidden="1" x14ac:dyDescent="0.35">
      <c r="A574" s="1" t="s">
        <v>487</v>
      </c>
      <c r="B574" s="1" t="s">
        <v>488</v>
      </c>
      <c r="C574" s="2" t="s">
        <v>520</v>
      </c>
      <c r="D574" s="1" t="s">
        <v>45</v>
      </c>
      <c r="E574" s="1">
        <v>6110</v>
      </c>
      <c r="F574" s="1" t="s">
        <v>490</v>
      </c>
      <c r="G574" s="2" t="s">
        <v>499</v>
      </c>
      <c r="H574" s="1" t="s">
        <v>500</v>
      </c>
      <c r="I574" s="1">
        <v>2015</v>
      </c>
      <c r="J574" s="1">
        <v>2015</v>
      </c>
      <c r="K574" s="1" t="s">
        <v>493</v>
      </c>
      <c r="L574" s="1">
        <v>28.35</v>
      </c>
      <c r="M574" s="1" t="s">
        <v>504</v>
      </c>
      <c r="N574" s="1" t="s">
        <v>505</v>
      </c>
    </row>
    <row r="575" spans="1:15" hidden="1" x14ac:dyDescent="0.35">
      <c r="A575" s="1" t="s">
        <v>487</v>
      </c>
      <c r="B575" s="1" t="s">
        <v>488</v>
      </c>
      <c r="C575" s="2" t="s">
        <v>520</v>
      </c>
      <c r="D575" s="1" t="s">
        <v>45</v>
      </c>
      <c r="E575" s="1">
        <v>6110</v>
      </c>
      <c r="F575" s="1" t="s">
        <v>490</v>
      </c>
      <c r="G575" s="2" t="s">
        <v>499</v>
      </c>
      <c r="H575" s="1" t="s">
        <v>500</v>
      </c>
      <c r="I575" s="1">
        <v>2016</v>
      </c>
      <c r="J575" s="1">
        <v>2016</v>
      </c>
      <c r="K575" s="1" t="s">
        <v>493</v>
      </c>
      <c r="L575" s="1">
        <v>23.35</v>
      </c>
      <c r="M575" s="1" t="s">
        <v>504</v>
      </c>
      <c r="N575" s="1" t="s">
        <v>505</v>
      </c>
    </row>
    <row r="576" spans="1:15" hidden="1" x14ac:dyDescent="0.35">
      <c r="A576" s="1" t="s">
        <v>487</v>
      </c>
      <c r="B576" s="1" t="s">
        <v>488</v>
      </c>
      <c r="C576" s="2" t="s">
        <v>520</v>
      </c>
      <c r="D576" s="1" t="s">
        <v>45</v>
      </c>
      <c r="E576" s="1">
        <v>6110</v>
      </c>
      <c r="F576" s="1" t="s">
        <v>490</v>
      </c>
      <c r="G576" s="2" t="s">
        <v>499</v>
      </c>
      <c r="H576" s="1" t="s">
        <v>500</v>
      </c>
      <c r="I576" s="1">
        <v>2017</v>
      </c>
      <c r="J576" s="1">
        <v>2017</v>
      </c>
      <c r="K576" s="1" t="s">
        <v>493</v>
      </c>
      <c r="L576" s="1">
        <v>21.6</v>
      </c>
      <c r="M576" s="1" t="s">
        <v>504</v>
      </c>
      <c r="N576" s="1" t="s">
        <v>505</v>
      </c>
    </row>
    <row r="577" spans="1:15" hidden="1" x14ac:dyDescent="0.35">
      <c r="A577" s="1" t="s">
        <v>487</v>
      </c>
      <c r="B577" s="1" t="s">
        <v>488</v>
      </c>
      <c r="C577" s="2" t="s">
        <v>520</v>
      </c>
      <c r="D577" s="1" t="s">
        <v>45</v>
      </c>
      <c r="E577" s="1">
        <v>6110</v>
      </c>
      <c r="F577" s="1" t="s">
        <v>490</v>
      </c>
      <c r="G577" s="2" t="s">
        <v>501</v>
      </c>
      <c r="H577" s="1" t="s">
        <v>502</v>
      </c>
      <c r="I577" s="1">
        <v>2001</v>
      </c>
      <c r="J577" s="1">
        <v>2001</v>
      </c>
      <c r="K577" s="1" t="s">
        <v>493</v>
      </c>
      <c r="L577" s="1">
        <v>0</v>
      </c>
      <c r="M577" s="1" t="s">
        <v>494</v>
      </c>
      <c r="N577" s="1" t="s">
        <v>495</v>
      </c>
      <c r="O577" s="1" t="s">
        <v>496</v>
      </c>
    </row>
    <row r="578" spans="1:15" hidden="1" x14ac:dyDescent="0.35">
      <c r="A578" s="1" t="s">
        <v>487</v>
      </c>
      <c r="B578" s="1" t="s">
        <v>488</v>
      </c>
      <c r="C578" s="2" t="s">
        <v>520</v>
      </c>
      <c r="D578" s="1" t="s">
        <v>45</v>
      </c>
      <c r="E578" s="1">
        <v>6110</v>
      </c>
      <c r="F578" s="1" t="s">
        <v>490</v>
      </c>
      <c r="G578" s="2" t="s">
        <v>501</v>
      </c>
      <c r="H578" s="1" t="s">
        <v>502</v>
      </c>
      <c r="I578" s="1">
        <v>2002</v>
      </c>
      <c r="J578" s="1">
        <v>2002</v>
      </c>
      <c r="K578" s="1" t="s">
        <v>493</v>
      </c>
      <c r="L578" s="1">
        <v>0</v>
      </c>
      <c r="M578" s="1" t="s">
        <v>494</v>
      </c>
      <c r="N578" s="1" t="s">
        <v>495</v>
      </c>
      <c r="O578" s="1" t="s">
        <v>496</v>
      </c>
    </row>
    <row r="579" spans="1:15" hidden="1" x14ac:dyDescent="0.35">
      <c r="A579" s="1" t="s">
        <v>487</v>
      </c>
      <c r="B579" s="1" t="s">
        <v>488</v>
      </c>
      <c r="C579" s="2" t="s">
        <v>520</v>
      </c>
      <c r="D579" s="1" t="s">
        <v>45</v>
      </c>
      <c r="E579" s="1">
        <v>6110</v>
      </c>
      <c r="F579" s="1" t="s">
        <v>490</v>
      </c>
      <c r="G579" s="2" t="s">
        <v>501</v>
      </c>
      <c r="H579" s="1" t="s">
        <v>502</v>
      </c>
      <c r="I579" s="1">
        <v>2003</v>
      </c>
      <c r="J579" s="1">
        <v>2003</v>
      </c>
      <c r="K579" s="1" t="s">
        <v>493</v>
      </c>
      <c r="L579" s="1">
        <v>0</v>
      </c>
      <c r="M579" s="1" t="s">
        <v>494</v>
      </c>
      <c r="N579" s="1" t="s">
        <v>495</v>
      </c>
      <c r="O579" s="1" t="s">
        <v>496</v>
      </c>
    </row>
    <row r="580" spans="1:15" hidden="1" x14ac:dyDescent="0.35">
      <c r="A580" s="1" t="s">
        <v>487</v>
      </c>
      <c r="B580" s="1" t="s">
        <v>488</v>
      </c>
      <c r="C580" s="2" t="s">
        <v>520</v>
      </c>
      <c r="D580" s="1" t="s">
        <v>45</v>
      </c>
      <c r="E580" s="1">
        <v>6110</v>
      </c>
      <c r="F580" s="1" t="s">
        <v>490</v>
      </c>
      <c r="G580" s="2" t="s">
        <v>501</v>
      </c>
      <c r="H580" s="1" t="s">
        <v>502</v>
      </c>
      <c r="I580" s="1">
        <v>2004</v>
      </c>
      <c r="J580" s="1">
        <v>2004</v>
      </c>
      <c r="K580" s="1" t="s">
        <v>493</v>
      </c>
      <c r="L580" s="1">
        <v>0</v>
      </c>
      <c r="M580" s="1" t="s">
        <v>494</v>
      </c>
      <c r="N580" s="1" t="s">
        <v>495</v>
      </c>
      <c r="O580" s="1" t="s">
        <v>496</v>
      </c>
    </row>
    <row r="581" spans="1:15" hidden="1" x14ac:dyDescent="0.35">
      <c r="A581" s="1" t="s">
        <v>487</v>
      </c>
      <c r="B581" s="1" t="s">
        <v>488</v>
      </c>
      <c r="C581" s="2" t="s">
        <v>520</v>
      </c>
      <c r="D581" s="1" t="s">
        <v>45</v>
      </c>
      <c r="E581" s="1">
        <v>6110</v>
      </c>
      <c r="F581" s="1" t="s">
        <v>490</v>
      </c>
      <c r="G581" s="2" t="s">
        <v>501</v>
      </c>
      <c r="H581" s="1" t="s">
        <v>502</v>
      </c>
      <c r="I581" s="1">
        <v>2005</v>
      </c>
      <c r="J581" s="1">
        <v>2005</v>
      </c>
      <c r="K581" s="1" t="s">
        <v>493</v>
      </c>
      <c r="L581" s="1">
        <v>23.56</v>
      </c>
      <c r="M581" s="1" t="s">
        <v>494</v>
      </c>
      <c r="N581" s="1" t="s">
        <v>495</v>
      </c>
      <c r="O581" s="1" t="s">
        <v>496</v>
      </c>
    </row>
    <row r="582" spans="1:15" hidden="1" x14ac:dyDescent="0.35">
      <c r="A582" s="1" t="s">
        <v>487</v>
      </c>
      <c r="B582" s="1" t="s">
        <v>488</v>
      </c>
      <c r="C582" s="2" t="s">
        <v>520</v>
      </c>
      <c r="D582" s="1" t="s">
        <v>45</v>
      </c>
      <c r="E582" s="1">
        <v>6110</v>
      </c>
      <c r="F582" s="1" t="s">
        <v>490</v>
      </c>
      <c r="G582" s="2" t="s">
        <v>501</v>
      </c>
      <c r="H582" s="1" t="s">
        <v>502</v>
      </c>
      <c r="I582" s="1">
        <v>2006</v>
      </c>
      <c r="J582" s="1">
        <v>2006</v>
      </c>
      <c r="K582" s="1" t="s">
        <v>493</v>
      </c>
      <c r="L582" s="1">
        <v>21.97</v>
      </c>
      <c r="M582" s="1" t="s">
        <v>494</v>
      </c>
      <c r="N582" s="1" t="s">
        <v>495</v>
      </c>
      <c r="O582" s="1" t="s">
        <v>496</v>
      </c>
    </row>
    <row r="583" spans="1:15" hidden="1" x14ac:dyDescent="0.35">
      <c r="A583" s="1" t="s">
        <v>487</v>
      </c>
      <c r="B583" s="1" t="s">
        <v>488</v>
      </c>
      <c r="C583" s="2" t="s">
        <v>520</v>
      </c>
      <c r="D583" s="1" t="s">
        <v>45</v>
      </c>
      <c r="E583" s="1">
        <v>6110</v>
      </c>
      <c r="F583" s="1" t="s">
        <v>490</v>
      </c>
      <c r="G583" s="2" t="s">
        <v>501</v>
      </c>
      <c r="H583" s="1" t="s">
        <v>502</v>
      </c>
      <c r="I583" s="1">
        <v>2007</v>
      </c>
      <c r="J583" s="1">
        <v>2007</v>
      </c>
      <c r="K583" s="1" t="s">
        <v>493</v>
      </c>
      <c r="L583" s="1">
        <v>31.84</v>
      </c>
      <c r="M583" s="1" t="s">
        <v>494</v>
      </c>
      <c r="N583" s="1" t="s">
        <v>495</v>
      </c>
      <c r="O583" s="1" t="s">
        <v>496</v>
      </c>
    </row>
    <row r="584" spans="1:15" hidden="1" x14ac:dyDescent="0.35">
      <c r="A584" s="1" t="s">
        <v>487</v>
      </c>
      <c r="B584" s="1" t="s">
        <v>488</v>
      </c>
      <c r="C584" s="2" t="s">
        <v>520</v>
      </c>
      <c r="D584" s="1" t="s">
        <v>45</v>
      </c>
      <c r="E584" s="1">
        <v>6110</v>
      </c>
      <c r="F584" s="1" t="s">
        <v>490</v>
      </c>
      <c r="G584" s="2" t="s">
        <v>501</v>
      </c>
      <c r="H584" s="1" t="s">
        <v>502</v>
      </c>
      <c r="I584" s="1">
        <v>2008</v>
      </c>
      <c r="J584" s="1">
        <v>2008</v>
      </c>
      <c r="K584" s="1" t="s">
        <v>493</v>
      </c>
      <c r="L584" s="1">
        <v>33.64</v>
      </c>
      <c r="M584" s="1" t="s">
        <v>494</v>
      </c>
      <c r="N584" s="1" t="s">
        <v>495</v>
      </c>
      <c r="O584" s="1" t="s">
        <v>496</v>
      </c>
    </row>
    <row r="585" spans="1:15" hidden="1" x14ac:dyDescent="0.35">
      <c r="A585" s="1" t="s">
        <v>487</v>
      </c>
      <c r="B585" s="1" t="s">
        <v>488</v>
      </c>
      <c r="C585" s="2" t="s">
        <v>520</v>
      </c>
      <c r="D585" s="1" t="s">
        <v>45</v>
      </c>
      <c r="E585" s="1">
        <v>6110</v>
      </c>
      <c r="F585" s="1" t="s">
        <v>490</v>
      </c>
      <c r="G585" s="2" t="s">
        <v>501</v>
      </c>
      <c r="H585" s="1" t="s">
        <v>502</v>
      </c>
      <c r="I585" s="1">
        <v>2009</v>
      </c>
      <c r="J585" s="1">
        <v>2009</v>
      </c>
      <c r="K585" s="1" t="s">
        <v>493</v>
      </c>
      <c r="L585" s="1">
        <v>76.81</v>
      </c>
      <c r="M585" s="1" t="s">
        <v>494</v>
      </c>
      <c r="N585" s="1" t="s">
        <v>495</v>
      </c>
      <c r="O585" s="1" t="s">
        <v>496</v>
      </c>
    </row>
    <row r="586" spans="1:15" hidden="1" x14ac:dyDescent="0.35">
      <c r="A586" s="1" t="s">
        <v>487</v>
      </c>
      <c r="B586" s="1" t="s">
        <v>488</v>
      </c>
      <c r="C586" s="2" t="s">
        <v>520</v>
      </c>
      <c r="D586" s="1" t="s">
        <v>45</v>
      </c>
      <c r="E586" s="1">
        <v>6110</v>
      </c>
      <c r="F586" s="1" t="s">
        <v>490</v>
      </c>
      <c r="G586" s="2" t="s">
        <v>501</v>
      </c>
      <c r="H586" s="1" t="s">
        <v>502</v>
      </c>
      <c r="I586" s="1">
        <v>2010</v>
      </c>
      <c r="J586" s="1">
        <v>2010</v>
      </c>
      <c r="K586" s="1" t="s">
        <v>493</v>
      </c>
      <c r="L586" s="1">
        <v>29.81</v>
      </c>
      <c r="M586" s="1" t="s">
        <v>494</v>
      </c>
      <c r="N586" s="1" t="s">
        <v>495</v>
      </c>
      <c r="O586" s="1" t="s">
        <v>496</v>
      </c>
    </row>
    <row r="587" spans="1:15" hidden="1" x14ac:dyDescent="0.35">
      <c r="A587" s="1" t="s">
        <v>487</v>
      </c>
      <c r="B587" s="1" t="s">
        <v>488</v>
      </c>
      <c r="C587" s="2" t="s">
        <v>520</v>
      </c>
      <c r="D587" s="1" t="s">
        <v>45</v>
      </c>
      <c r="E587" s="1">
        <v>6110</v>
      </c>
      <c r="F587" s="1" t="s">
        <v>490</v>
      </c>
      <c r="G587" s="2" t="s">
        <v>501</v>
      </c>
      <c r="H587" s="1" t="s">
        <v>502</v>
      </c>
      <c r="I587" s="1">
        <v>2011</v>
      </c>
      <c r="J587" s="1">
        <v>2011</v>
      </c>
      <c r="K587" s="1" t="s">
        <v>493</v>
      </c>
      <c r="L587" s="1">
        <v>24.78</v>
      </c>
      <c r="M587" s="1" t="s">
        <v>494</v>
      </c>
      <c r="N587" s="1" t="s">
        <v>495</v>
      </c>
      <c r="O587" s="1" t="s">
        <v>496</v>
      </c>
    </row>
    <row r="588" spans="1:15" hidden="1" x14ac:dyDescent="0.35">
      <c r="A588" s="1" t="s">
        <v>487</v>
      </c>
      <c r="B588" s="1" t="s">
        <v>488</v>
      </c>
      <c r="C588" s="2" t="s">
        <v>520</v>
      </c>
      <c r="D588" s="1" t="s">
        <v>45</v>
      </c>
      <c r="E588" s="1">
        <v>6110</v>
      </c>
      <c r="F588" s="1" t="s">
        <v>490</v>
      </c>
      <c r="G588" s="2" t="s">
        <v>501</v>
      </c>
      <c r="H588" s="1" t="s">
        <v>502</v>
      </c>
      <c r="I588" s="1">
        <v>2013</v>
      </c>
      <c r="J588" s="1">
        <v>2013</v>
      </c>
      <c r="K588" s="1" t="s">
        <v>493</v>
      </c>
      <c r="L588" s="1">
        <v>19.04</v>
      </c>
      <c r="M588" s="1" t="s">
        <v>504</v>
      </c>
      <c r="N588" s="1" t="s">
        <v>505</v>
      </c>
    </row>
    <row r="589" spans="1:15" hidden="1" x14ac:dyDescent="0.35">
      <c r="A589" s="1" t="s">
        <v>487</v>
      </c>
      <c r="B589" s="1" t="s">
        <v>488</v>
      </c>
      <c r="C589" s="2" t="s">
        <v>520</v>
      </c>
      <c r="D589" s="1" t="s">
        <v>45</v>
      </c>
      <c r="E589" s="1">
        <v>6110</v>
      </c>
      <c r="F589" s="1" t="s">
        <v>490</v>
      </c>
      <c r="G589" s="2" t="s">
        <v>501</v>
      </c>
      <c r="H589" s="1" t="s">
        <v>502</v>
      </c>
      <c r="I589" s="1">
        <v>2014</v>
      </c>
      <c r="J589" s="1">
        <v>2014</v>
      </c>
      <c r="K589" s="1" t="s">
        <v>493</v>
      </c>
      <c r="L589" s="1">
        <v>20.53</v>
      </c>
      <c r="M589" s="1" t="s">
        <v>504</v>
      </c>
      <c r="N589" s="1" t="s">
        <v>505</v>
      </c>
    </row>
    <row r="590" spans="1:15" hidden="1" x14ac:dyDescent="0.35">
      <c r="A590" s="1" t="s">
        <v>487</v>
      </c>
      <c r="B590" s="1" t="s">
        <v>488</v>
      </c>
      <c r="C590" s="2" t="s">
        <v>520</v>
      </c>
      <c r="D590" s="1" t="s">
        <v>45</v>
      </c>
      <c r="E590" s="1">
        <v>6110</v>
      </c>
      <c r="F590" s="1" t="s">
        <v>490</v>
      </c>
      <c r="G590" s="2" t="s">
        <v>501</v>
      </c>
      <c r="H590" s="1" t="s">
        <v>502</v>
      </c>
      <c r="I590" s="1">
        <v>2015</v>
      </c>
      <c r="J590" s="1">
        <v>2015</v>
      </c>
      <c r="K590" s="1" t="s">
        <v>493</v>
      </c>
      <c r="L590" s="1">
        <v>18.91</v>
      </c>
      <c r="M590" s="1" t="s">
        <v>504</v>
      </c>
      <c r="N590" s="1" t="s">
        <v>505</v>
      </c>
    </row>
    <row r="591" spans="1:15" hidden="1" x14ac:dyDescent="0.35">
      <c r="A591" s="1" t="s">
        <v>487</v>
      </c>
      <c r="B591" s="1" t="s">
        <v>488</v>
      </c>
      <c r="C591" s="2" t="s">
        <v>520</v>
      </c>
      <c r="D591" s="1" t="s">
        <v>45</v>
      </c>
      <c r="E591" s="1">
        <v>6110</v>
      </c>
      <c r="F591" s="1" t="s">
        <v>490</v>
      </c>
      <c r="G591" s="2" t="s">
        <v>501</v>
      </c>
      <c r="H591" s="1" t="s">
        <v>502</v>
      </c>
      <c r="I591" s="1">
        <v>2016</v>
      </c>
      <c r="J591" s="1">
        <v>2016</v>
      </c>
      <c r="K591" s="1" t="s">
        <v>493</v>
      </c>
      <c r="L591" s="1">
        <v>16.3</v>
      </c>
      <c r="M591" s="1" t="s">
        <v>504</v>
      </c>
      <c r="N591" s="1" t="s">
        <v>505</v>
      </c>
    </row>
    <row r="592" spans="1:15" hidden="1" x14ac:dyDescent="0.35">
      <c r="A592" s="1" t="s">
        <v>487</v>
      </c>
      <c r="B592" s="1" t="s">
        <v>488</v>
      </c>
      <c r="C592" s="2" t="s">
        <v>520</v>
      </c>
      <c r="D592" s="1" t="s">
        <v>45</v>
      </c>
      <c r="E592" s="1">
        <v>6110</v>
      </c>
      <c r="F592" s="1" t="s">
        <v>490</v>
      </c>
      <c r="G592" s="2" t="s">
        <v>501</v>
      </c>
      <c r="H592" s="1" t="s">
        <v>502</v>
      </c>
      <c r="I592" s="1">
        <v>2017</v>
      </c>
      <c r="J592" s="1">
        <v>2017</v>
      </c>
      <c r="K592" s="1" t="s">
        <v>493</v>
      </c>
      <c r="L592" s="1">
        <v>14.65</v>
      </c>
      <c r="M592" s="1" t="s">
        <v>504</v>
      </c>
      <c r="N592" s="1" t="s">
        <v>505</v>
      </c>
    </row>
    <row r="593" spans="1:14" hidden="1" x14ac:dyDescent="0.35">
      <c r="A593" s="1" t="s">
        <v>487</v>
      </c>
      <c r="B593" s="1" t="s">
        <v>488</v>
      </c>
      <c r="C593" s="2" t="s">
        <v>521</v>
      </c>
      <c r="D593" s="1" t="s">
        <v>47</v>
      </c>
      <c r="E593" s="1">
        <v>6110</v>
      </c>
      <c r="F593" s="1" t="s">
        <v>490</v>
      </c>
      <c r="G593" s="2" t="s">
        <v>491</v>
      </c>
      <c r="H593" s="1" t="s">
        <v>492</v>
      </c>
      <c r="I593" s="1">
        <v>2001</v>
      </c>
      <c r="J593" s="1">
        <v>2001</v>
      </c>
      <c r="K593" s="1" t="s">
        <v>493</v>
      </c>
      <c r="L593" s="1">
        <v>237.96</v>
      </c>
      <c r="M593" s="1" t="s">
        <v>504</v>
      </c>
      <c r="N593" s="1" t="s">
        <v>505</v>
      </c>
    </row>
    <row r="594" spans="1:14" hidden="1" x14ac:dyDescent="0.35">
      <c r="A594" s="1" t="s">
        <v>487</v>
      </c>
      <c r="B594" s="1" t="s">
        <v>488</v>
      </c>
      <c r="C594" s="2" t="s">
        <v>521</v>
      </c>
      <c r="D594" s="1" t="s">
        <v>47</v>
      </c>
      <c r="E594" s="1">
        <v>6110</v>
      </c>
      <c r="F594" s="1" t="s">
        <v>490</v>
      </c>
      <c r="G594" s="2" t="s">
        <v>491</v>
      </c>
      <c r="H594" s="1" t="s">
        <v>492</v>
      </c>
      <c r="I594" s="1">
        <v>2002</v>
      </c>
      <c r="J594" s="1">
        <v>2002</v>
      </c>
      <c r="K594" s="1" t="s">
        <v>493</v>
      </c>
      <c r="L594" s="1">
        <v>220.08</v>
      </c>
      <c r="M594" s="1" t="s">
        <v>504</v>
      </c>
      <c r="N594" s="1" t="s">
        <v>505</v>
      </c>
    </row>
    <row r="595" spans="1:14" hidden="1" x14ac:dyDescent="0.35">
      <c r="A595" s="1" t="s">
        <v>487</v>
      </c>
      <c r="B595" s="1" t="s">
        <v>488</v>
      </c>
      <c r="C595" s="2" t="s">
        <v>521</v>
      </c>
      <c r="D595" s="1" t="s">
        <v>47</v>
      </c>
      <c r="E595" s="1">
        <v>6110</v>
      </c>
      <c r="F595" s="1" t="s">
        <v>490</v>
      </c>
      <c r="G595" s="2" t="s">
        <v>491</v>
      </c>
      <c r="H595" s="1" t="s">
        <v>492</v>
      </c>
      <c r="I595" s="1">
        <v>2003</v>
      </c>
      <c r="J595" s="1">
        <v>2003</v>
      </c>
      <c r="K595" s="1" t="s">
        <v>493</v>
      </c>
      <c r="L595" s="1">
        <v>200.17</v>
      </c>
      <c r="M595" s="1" t="s">
        <v>504</v>
      </c>
      <c r="N595" s="1" t="s">
        <v>505</v>
      </c>
    </row>
    <row r="596" spans="1:14" hidden="1" x14ac:dyDescent="0.35">
      <c r="A596" s="1" t="s">
        <v>487</v>
      </c>
      <c r="B596" s="1" t="s">
        <v>488</v>
      </c>
      <c r="C596" s="2" t="s">
        <v>521</v>
      </c>
      <c r="D596" s="1" t="s">
        <v>47</v>
      </c>
      <c r="E596" s="1">
        <v>6110</v>
      </c>
      <c r="F596" s="1" t="s">
        <v>490</v>
      </c>
      <c r="G596" s="2" t="s">
        <v>491</v>
      </c>
      <c r="H596" s="1" t="s">
        <v>492</v>
      </c>
      <c r="I596" s="1">
        <v>2004</v>
      </c>
      <c r="J596" s="1">
        <v>2004</v>
      </c>
      <c r="K596" s="1" t="s">
        <v>493</v>
      </c>
      <c r="L596" s="1">
        <v>208.19</v>
      </c>
      <c r="M596" s="1" t="s">
        <v>504</v>
      </c>
      <c r="N596" s="1" t="s">
        <v>505</v>
      </c>
    </row>
    <row r="597" spans="1:14" hidden="1" x14ac:dyDescent="0.35">
      <c r="A597" s="1" t="s">
        <v>487</v>
      </c>
      <c r="B597" s="1" t="s">
        <v>488</v>
      </c>
      <c r="C597" s="2" t="s">
        <v>521</v>
      </c>
      <c r="D597" s="1" t="s">
        <v>47</v>
      </c>
      <c r="E597" s="1">
        <v>6110</v>
      </c>
      <c r="F597" s="1" t="s">
        <v>490</v>
      </c>
      <c r="G597" s="2" t="s">
        <v>491</v>
      </c>
      <c r="H597" s="1" t="s">
        <v>492</v>
      </c>
      <c r="I597" s="1">
        <v>2005</v>
      </c>
      <c r="J597" s="1">
        <v>2005</v>
      </c>
      <c r="K597" s="1" t="s">
        <v>493</v>
      </c>
      <c r="L597" s="1">
        <v>368.74</v>
      </c>
      <c r="M597" s="1" t="s">
        <v>504</v>
      </c>
      <c r="N597" s="1" t="s">
        <v>505</v>
      </c>
    </row>
    <row r="598" spans="1:14" hidden="1" x14ac:dyDescent="0.35">
      <c r="A598" s="1" t="s">
        <v>487</v>
      </c>
      <c r="B598" s="1" t="s">
        <v>488</v>
      </c>
      <c r="C598" s="2" t="s">
        <v>521</v>
      </c>
      <c r="D598" s="1" t="s">
        <v>47</v>
      </c>
      <c r="E598" s="1">
        <v>6110</v>
      </c>
      <c r="F598" s="1" t="s">
        <v>490</v>
      </c>
      <c r="G598" s="2" t="s">
        <v>491</v>
      </c>
      <c r="H598" s="1" t="s">
        <v>492</v>
      </c>
      <c r="I598" s="1">
        <v>2006</v>
      </c>
      <c r="J598" s="1">
        <v>2006</v>
      </c>
      <c r="K598" s="1" t="s">
        <v>493</v>
      </c>
      <c r="L598" s="1">
        <v>377.18</v>
      </c>
      <c r="M598" s="1" t="s">
        <v>504</v>
      </c>
      <c r="N598" s="1" t="s">
        <v>505</v>
      </c>
    </row>
    <row r="599" spans="1:14" hidden="1" x14ac:dyDescent="0.35">
      <c r="A599" s="1" t="s">
        <v>487</v>
      </c>
      <c r="B599" s="1" t="s">
        <v>488</v>
      </c>
      <c r="C599" s="2" t="s">
        <v>521</v>
      </c>
      <c r="D599" s="1" t="s">
        <v>47</v>
      </c>
      <c r="E599" s="1">
        <v>6110</v>
      </c>
      <c r="F599" s="1" t="s">
        <v>490</v>
      </c>
      <c r="G599" s="2" t="s">
        <v>491</v>
      </c>
      <c r="H599" s="1" t="s">
        <v>492</v>
      </c>
      <c r="I599" s="1">
        <v>2007</v>
      </c>
      <c r="J599" s="1">
        <v>2007</v>
      </c>
      <c r="K599" s="1" t="s">
        <v>493</v>
      </c>
      <c r="L599" s="1">
        <v>473.9</v>
      </c>
      <c r="M599" s="1" t="s">
        <v>504</v>
      </c>
      <c r="N599" s="1" t="s">
        <v>505</v>
      </c>
    </row>
    <row r="600" spans="1:14" hidden="1" x14ac:dyDescent="0.35">
      <c r="A600" s="1" t="s">
        <v>487</v>
      </c>
      <c r="B600" s="1" t="s">
        <v>488</v>
      </c>
      <c r="C600" s="2" t="s">
        <v>521</v>
      </c>
      <c r="D600" s="1" t="s">
        <v>47</v>
      </c>
      <c r="E600" s="1">
        <v>6110</v>
      </c>
      <c r="F600" s="1" t="s">
        <v>490</v>
      </c>
      <c r="G600" s="2" t="s">
        <v>491</v>
      </c>
      <c r="H600" s="1" t="s">
        <v>492</v>
      </c>
      <c r="I600" s="1">
        <v>2008</v>
      </c>
      <c r="J600" s="1">
        <v>2008</v>
      </c>
      <c r="K600" s="1" t="s">
        <v>493</v>
      </c>
      <c r="L600" s="1">
        <v>866.2</v>
      </c>
      <c r="M600" s="1" t="s">
        <v>504</v>
      </c>
      <c r="N600" s="1" t="s">
        <v>505</v>
      </c>
    </row>
    <row r="601" spans="1:14" hidden="1" x14ac:dyDescent="0.35">
      <c r="A601" s="1" t="s">
        <v>487</v>
      </c>
      <c r="B601" s="1" t="s">
        <v>488</v>
      </c>
      <c r="C601" s="2" t="s">
        <v>521</v>
      </c>
      <c r="D601" s="1" t="s">
        <v>47</v>
      </c>
      <c r="E601" s="1">
        <v>6110</v>
      </c>
      <c r="F601" s="1" t="s">
        <v>490</v>
      </c>
      <c r="G601" s="2" t="s">
        <v>491</v>
      </c>
      <c r="H601" s="1" t="s">
        <v>492</v>
      </c>
      <c r="I601" s="1">
        <v>2009</v>
      </c>
      <c r="J601" s="1">
        <v>2009</v>
      </c>
      <c r="K601" s="1" t="s">
        <v>493</v>
      </c>
      <c r="L601" s="1">
        <v>1051.43</v>
      </c>
      <c r="M601" s="1" t="s">
        <v>504</v>
      </c>
      <c r="N601" s="1" t="s">
        <v>505</v>
      </c>
    </row>
    <row r="602" spans="1:14" hidden="1" x14ac:dyDescent="0.35">
      <c r="A602" s="1" t="s">
        <v>487</v>
      </c>
      <c r="B602" s="1" t="s">
        <v>488</v>
      </c>
      <c r="C602" s="2" t="s">
        <v>521</v>
      </c>
      <c r="D602" s="1" t="s">
        <v>47</v>
      </c>
      <c r="E602" s="1">
        <v>6110</v>
      </c>
      <c r="F602" s="1" t="s">
        <v>490</v>
      </c>
      <c r="G602" s="2" t="s">
        <v>506</v>
      </c>
      <c r="H602" s="1" t="s">
        <v>507</v>
      </c>
      <c r="I602" s="1">
        <v>2001</v>
      </c>
      <c r="J602" s="1">
        <v>2001</v>
      </c>
      <c r="K602" s="1" t="s">
        <v>493</v>
      </c>
      <c r="L602" s="1">
        <v>9.5</v>
      </c>
      <c r="M602" s="1" t="s">
        <v>504</v>
      </c>
      <c r="N602" s="1" t="s">
        <v>505</v>
      </c>
    </row>
    <row r="603" spans="1:14" hidden="1" x14ac:dyDescent="0.35">
      <c r="A603" s="1" t="s">
        <v>487</v>
      </c>
      <c r="B603" s="1" t="s">
        <v>488</v>
      </c>
      <c r="C603" s="2" t="s">
        <v>521</v>
      </c>
      <c r="D603" s="1" t="s">
        <v>47</v>
      </c>
      <c r="E603" s="1">
        <v>6110</v>
      </c>
      <c r="F603" s="1" t="s">
        <v>490</v>
      </c>
      <c r="G603" s="2" t="s">
        <v>506</v>
      </c>
      <c r="H603" s="1" t="s">
        <v>507</v>
      </c>
      <c r="I603" s="1">
        <v>2002</v>
      </c>
      <c r="J603" s="1">
        <v>2002</v>
      </c>
      <c r="K603" s="1" t="s">
        <v>493</v>
      </c>
      <c r="L603" s="1">
        <v>8.81</v>
      </c>
      <c r="M603" s="1" t="s">
        <v>504</v>
      </c>
      <c r="N603" s="1" t="s">
        <v>505</v>
      </c>
    </row>
    <row r="604" spans="1:14" hidden="1" x14ac:dyDescent="0.35">
      <c r="A604" s="1" t="s">
        <v>487</v>
      </c>
      <c r="B604" s="1" t="s">
        <v>488</v>
      </c>
      <c r="C604" s="2" t="s">
        <v>521</v>
      </c>
      <c r="D604" s="1" t="s">
        <v>47</v>
      </c>
      <c r="E604" s="1">
        <v>6110</v>
      </c>
      <c r="F604" s="1" t="s">
        <v>490</v>
      </c>
      <c r="G604" s="2" t="s">
        <v>506</v>
      </c>
      <c r="H604" s="1" t="s">
        <v>507</v>
      </c>
      <c r="I604" s="1">
        <v>2003</v>
      </c>
      <c r="J604" s="1">
        <v>2003</v>
      </c>
      <c r="K604" s="1" t="s">
        <v>493</v>
      </c>
      <c r="L604" s="1">
        <v>7.91</v>
      </c>
      <c r="M604" s="1" t="s">
        <v>504</v>
      </c>
      <c r="N604" s="1" t="s">
        <v>505</v>
      </c>
    </row>
    <row r="605" spans="1:14" hidden="1" x14ac:dyDescent="0.35">
      <c r="A605" s="1" t="s">
        <v>487</v>
      </c>
      <c r="B605" s="1" t="s">
        <v>488</v>
      </c>
      <c r="C605" s="2" t="s">
        <v>521</v>
      </c>
      <c r="D605" s="1" t="s">
        <v>47</v>
      </c>
      <c r="E605" s="1">
        <v>6110</v>
      </c>
      <c r="F605" s="1" t="s">
        <v>490</v>
      </c>
      <c r="G605" s="2" t="s">
        <v>506</v>
      </c>
      <c r="H605" s="1" t="s">
        <v>507</v>
      </c>
      <c r="I605" s="1">
        <v>2004</v>
      </c>
      <c r="J605" s="1">
        <v>2004</v>
      </c>
      <c r="K605" s="1" t="s">
        <v>493</v>
      </c>
      <c r="L605" s="1">
        <v>11.93</v>
      </c>
      <c r="M605" s="1" t="s">
        <v>504</v>
      </c>
      <c r="N605" s="1" t="s">
        <v>505</v>
      </c>
    </row>
    <row r="606" spans="1:14" hidden="1" x14ac:dyDescent="0.35">
      <c r="A606" s="1" t="s">
        <v>487</v>
      </c>
      <c r="B606" s="1" t="s">
        <v>488</v>
      </c>
      <c r="C606" s="2" t="s">
        <v>521</v>
      </c>
      <c r="D606" s="1" t="s">
        <v>47</v>
      </c>
      <c r="E606" s="1">
        <v>6110</v>
      </c>
      <c r="F606" s="1" t="s">
        <v>490</v>
      </c>
      <c r="G606" s="2" t="s">
        <v>506</v>
      </c>
      <c r="H606" s="1" t="s">
        <v>507</v>
      </c>
      <c r="I606" s="1">
        <v>2005</v>
      </c>
      <c r="J606" s="1">
        <v>2005</v>
      </c>
      <c r="K606" s="1" t="s">
        <v>493</v>
      </c>
      <c r="L606" s="1">
        <v>13.21</v>
      </c>
      <c r="M606" s="1" t="s">
        <v>504</v>
      </c>
      <c r="N606" s="1" t="s">
        <v>505</v>
      </c>
    </row>
    <row r="607" spans="1:14" hidden="1" x14ac:dyDescent="0.35">
      <c r="A607" s="1" t="s">
        <v>487</v>
      </c>
      <c r="B607" s="1" t="s">
        <v>488</v>
      </c>
      <c r="C607" s="2" t="s">
        <v>521</v>
      </c>
      <c r="D607" s="1" t="s">
        <v>47</v>
      </c>
      <c r="E607" s="1">
        <v>6110</v>
      </c>
      <c r="F607" s="1" t="s">
        <v>490</v>
      </c>
      <c r="G607" s="2" t="s">
        <v>506</v>
      </c>
      <c r="H607" s="1" t="s">
        <v>507</v>
      </c>
      <c r="I607" s="1">
        <v>2006</v>
      </c>
      <c r="J607" s="1">
        <v>2006</v>
      </c>
      <c r="K607" s="1" t="s">
        <v>493</v>
      </c>
      <c r="L607" s="1">
        <v>16.68</v>
      </c>
      <c r="M607" s="1" t="s">
        <v>504</v>
      </c>
      <c r="N607" s="1" t="s">
        <v>505</v>
      </c>
    </row>
    <row r="608" spans="1:14" hidden="1" x14ac:dyDescent="0.35">
      <c r="A608" s="1" t="s">
        <v>487</v>
      </c>
      <c r="B608" s="1" t="s">
        <v>488</v>
      </c>
      <c r="C608" s="2" t="s">
        <v>521</v>
      </c>
      <c r="D608" s="1" t="s">
        <v>47</v>
      </c>
      <c r="E608" s="1">
        <v>6110</v>
      </c>
      <c r="F608" s="1" t="s">
        <v>490</v>
      </c>
      <c r="G608" s="2" t="s">
        <v>506</v>
      </c>
      <c r="H608" s="1" t="s">
        <v>507</v>
      </c>
      <c r="I608" s="1">
        <v>2007</v>
      </c>
      <c r="J608" s="1">
        <v>2007</v>
      </c>
      <c r="K608" s="1" t="s">
        <v>493</v>
      </c>
      <c r="L608" s="1">
        <v>20.47</v>
      </c>
      <c r="M608" s="1" t="s">
        <v>504</v>
      </c>
      <c r="N608" s="1" t="s">
        <v>505</v>
      </c>
    </row>
    <row r="609" spans="1:14" hidden="1" x14ac:dyDescent="0.35">
      <c r="A609" s="1" t="s">
        <v>487</v>
      </c>
      <c r="B609" s="1" t="s">
        <v>488</v>
      </c>
      <c r="C609" s="2" t="s">
        <v>521</v>
      </c>
      <c r="D609" s="1" t="s">
        <v>47</v>
      </c>
      <c r="E609" s="1">
        <v>6110</v>
      </c>
      <c r="F609" s="1" t="s">
        <v>490</v>
      </c>
      <c r="G609" s="2" t="s">
        <v>506</v>
      </c>
      <c r="H609" s="1" t="s">
        <v>507</v>
      </c>
      <c r="I609" s="1">
        <v>2008</v>
      </c>
      <c r="J609" s="1">
        <v>2008</v>
      </c>
      <c r="K609" s="1" t="s">
        <v>493</v>
      </c>
      <c r="L609" s="1">
        <v>22.74</v>
      </c>
      <c r="M609" s="1" t="s">
        <v>504</v>
      </c>
      <c r="N609" s="1" t="s">
        <v>505</v>
      </c>
    </row>
    <row r="610" spans="1:14" hidden="1" x14ac:dyDescent="0.35">
      <c r="A610" s="1" t="s">
        <v>487</v>
      </c>
      <c r="B610" s="1" t="s">
        <v>488</v>
      </c>
      <c r="C610" s="2" t="s">
        <v>521</v>
      </c>
      <c r="D610" s="1" t="s">
        <v>47</v>
      </c>
      <c r="E610" s="1">
        <v>6110</v>
      </c>
      <c r="F610" s="1" t="s">
        <v>490</v>
      </c>
      <c r="G610" s="2" t="s">
        <v>506</v>
      </c>
      <c r="H610" s="1" t="s">
        <v>507</v>
      </c>
      <c r="I610" s="1">
        <v>2009</v>
      </c>
      <c r="J610" s="1">
        <v>2009</v>
      </c>
      <c r="K610" s="1" t="s">
        <v>493</v>
      </c>
      <c r="L610" s="1">
        <v>25.06</v>
      </c>
      <c r="M610" s="1" t="s">
        <v>504</v>
      </c>
      <c r="N610" s="1" t="s">
        <v>505</v>
      </c>
    </row>
    <row r="611" spans="1:14" hidden="1" x14ac:dyDescent="0.35">
      <c r="A611" s="1" t="s">
        <v>487</v>
      </c>
      <c r="B611" s="1" t="s">
        <v>488</v>
      </c>
      <c r="C611" s="2" t="s">
        <v>521</v>
      </c>
      <c r="D611" s="1" t="s">
        <v>47</v>
      </c>
      <c r="E611" s="1">
        <v>6110</v>
      </c>
      <c r="F611" s="1" t="s">
        <v>490</v>
      </c>
      <c r="G611" s="2" t="s">
        <v>497</v>
      </c>
      <c r="H611" s="1" t="s">
        <v>498</v>
      </c>
      <c r="I611" s="1">
        <v>2001</v>
      </c>
      <c r="J611" s="1">
        <v>2001</v>
      </c>
      <c r="K611" s="1" t="s">
        <v>493</v>
      </c>
      <c r="L611" s="1">
        <v>2.5099999999999998</v>
      </c>
      <c r="M611" s="1" t="s">
        <v>504</v>
      </c>
      <c r="N611" s="1" t="s">
        <v>505</v>
      </c>
    </row>
    <row r="612" spans="1:14" hidden="1" x14ac:dyDescent="0.35">
      <c r="A612" s="1" t="s">
        <v>487</v>
      </c>
      <c r="B612" s="1" t="s">
        <v>488</v>
      </c>
      <c r="C612" s="2" t="s">
        <v>521</v>
      </c>
      <c r="D612" s="1" t="s">
        <v>47</v>
      </c>
      <c r="E612" s="1">
        <v>6110</v>
      </c>
      <c r="F612" s="1" t="s">
        <v>490</v>
      </c>
      <c r="G612" s="2" t="s">
        <v>497</v>
      </c>
      <c r="H612" s="1" t="s">
        <v>498</v>
      </c>
      <c r="I612" s="1">
        <v>2002</v>
      </c>
      <c r="J612" s="1">
        <v>2002</v>
      </c>
      <c r="K612" s="1" t="s">
        <v>493</v>
      </c>
      <c r="L612" s="1">
        <v>6.91</v>
      </c>
      <c r="M612" s="1" t="s">
        <v>504</v>
      </c>
      <c r="N612" s="1" t="s">
        <v>505</v>
      </c>
    </row>
    <row r="613" spans="1:14" hidden="1" x14ac:dyDescent="0.35">
      <c r="A613" s="1" t="s">
        <v>487</v>
      </c>
      <c r="B613" s="1" t="s">
        <v>488</v>
      </c>
      <c r="C613" s="2" t="s">
        <v>521</v>
      </c>
      <c r="D613" s="1" t="s">
        <v>47</v>
      </c>
      <c r="E613" s="1">
        <v>6110</v>
      </c>
      <c r="F613" s="1" t="s">
        <v>490</v>
      </c>
      <c r="G613" s="2" t="s">
        <v>497</v>
      </c>
      <c r="H613" s="1" t="s">
        <v>498</v>
      </c>
      <c r="I613" s="1">
        <v>2003</v>
      </c>
      <c r="J613" s="1">
        <v>2003</v>
      </c>
      <c r="K613" s="1" t="s">
        <v>493</v>
      </c>
      <c r="L613" s="1">
        <v>3.96</v>
      </c>
      <c r="M613" s="1" t="s">
        <v>504</v>
      </c>
      <c r="N613" s="1" t="s">
        <v>505</v>
      </c>
    </row>
    <row r="614" spans="1:14" hidden="1" x14ac:dyDescent="0.35">
      <c r="A614" s="1" t="s">
        <v>487</v>
      </c>
      <c r="B614" s="1" t="s">
        <v>488</v>
      </c>
      <c r="C614" s="2" t="s">
        <v>521</v>
      </c>
      <c r="D614" s="1" t="s">
        <v>47</v>
      </c>
      <c r="E614" s="1">
        <v>6110</v>
      </c>
      <c r="F614" s="1" t="s">
        <v>490</v>
      </c>
      <c r="G614" s="2" t="s">
        <v>497</v>
      </c>
      <c r="H614" s="1" t="s">
        <v>498</v>
      </c>
      <c r="I614" s="1">
        <v>2004</v>
      </c>
      <c r="J614" s="1">
        <v>2004</v>
      </c>
      <c r="K614" s="1" t="s">
        <v>493</v>
      </c>
      <c r="L614" s="1">
        <v>3.19</v>
      </c>
      <c r="M614" s="1" t="s">
        <v>504</v>
      </c>
      <c r="N614" s="1" t="s">
        <v>505</v>
      </c>
    </row>
    <row r="615" spans="1:14" hidden="1" x14ac:dyDescent="0.35">
      <c r="A615" s="1" t="s">
        <v>487</v>
      </c>
      <c r="B615" s="1" t="s">
        <v>488</v>
      </c>
      <c r="C615" s="2" t="s">
        <v>521</v>
      </c>
      <c r="D615" s="1" t="s">
        <v>47</v>
      </c>
      <c r="E615" s="1">
        <v>6110</v>
      </c>
      <c r="F615" s="1" t="s">
        <v>490</v>
      </c>
      <c r="G615" s="2" t="s">
        <v>497</v>
      </c>
      <c r="H615" s="1" t="s">
        <v>498</v>
      </c>
      <c r="I615" s="1">
        <v>2005</v>
      </c>
      <c r="J615" s="1">
        <v>2005</v>
      </c>
      <c r="K615" s="1" t="s">
        <v>493</v>
      </c>
      <c r="L615" s="1">
        <v>6.67</v>
      </c>
      <c r="M615" s="1" t="s">
        <v>504</v>
      </c>
      <c r="N615" s="1" t="s">
        <v>505</v>
      </c>
    </row>
    <row r="616" spans="1:14" hidden="1" x14ac:dyDescent="0.35">
      <c r="A616" s="1" t="s">
        <v>487</v>
      </c>
      <c r="B616" s="1" t="s">
        <v>488</v>
      </c>
      <c r="C616" s="2" t="s">
        <v>521</v>
      </c>
      <c r="D616" s="1" t="s">
        <v>47</v>
      </c>
      <c r="E616" s="1">
        <v>6110</v>
      </c>
      <c r="F616" s="1" t="s">
        <v>490</v>
      </c>
      <c r="G616" s="2" t="s">
        <v>497</v>
      </c>
      <c r="H616" s="1" t="s">
        <v>498</v>
      </c>
      <c r="I616" s="1">
        <v>2006</v>
      </c>
      <c r="J616" s="1">
        <v>2006</v>
      </c>
      <c r="K616" s="1" t="s">
        <v>493</v>
      </c>
      <c r="L616" s="1">
        <v>2.1800000000000002</v>
      </c>
      <c r="M616" s="1" t="s">
        <v>504</v>
      </c>
      <c r="N616" s="1" t="s">
        <v>505</v>
      </c>
    </row>
    <row r="617" spans="1:14" hidden="1" x14ac:dyDescent="0.35">
      <c r="A617" s="1" t="s">
        <v>487</v>
      </c>
      <c r="B617" s="1" t="s">
        <v>488</v>
      </c>
      <c r="C617" s="2" t="s">
        <v>521</v>
      </c>
      <c r="D617" s="1" t="s">
        <v>47</v>
      </c>
      <c r="E617" s="1">
        <v>6110</v>
      </c>
      <c r="F617" s="1" t="s">
        <v>490</v>
      </c>
      <c r="G617" s="2" t="s">
        <v>497</v>
      </c>
      <c r="H617" s="1" t="s">
        <v>498</v>
      </c>
      <c r="I617" s="1">
        <v>2007</v>
      </c>
      <c r="J617" s="1">
        <v>2007</v>
      </c>
      <c r="K617" s="1" t="s">
        <v>493</v>
      </c>
      <c r="L617" s="1">
        <v>3.19</v>
      </c>
      <c r="M617" s="1" t="s">
        <v>504</v>
      </c>
      <c r="N617" s="1" t="s">
        <v>505</v>
      </c>
    </row>
    <row r="618" spans="1:14" hidden="1" x14ac:dyDescent="0.35">
      <c r="A618" s="1" t="s">
        <v>487</v>
      </c>
      <c r="B618" s="1" t="s">
        <v>488</v>
      </c>
      <c r="C618" s="2" t="s">
        <v>521</v>
      </c>
      <c r="D618" s="1" t="s">
        <v>47</v>
      </c>
      <c r="E618" s="1">
        <v>6110</v>
      </c>
      <c r="F618" s="1" t="s">
        <v>490</v>
      </c>
      <c r="G618" s="2" t="s">
        <v>497</v>
      </c>
      <c r="H618" s="1" t="s">
        <v>498</v>
      </c>
      <c r="I618" s="1">
        <v>2008</v>
      </c>
      <c r="J618" s="1">
        <v>2008</v>
      </c>
      <c r="K618" s="1" t="s">
        <v>493</v>
      </c>
      <c r="L618" s="1">
        <v>4.37</v>
      </c>
      <c r="M618" s="1" t="s">
        <v>504</v>
      </c>
      <c r="N618" s="1" t="s">
        <v>505</v>
      </c>
    </row>
    <row r="619" spans="1:14" hidden="1" x14ac:dyDescent="0.35">
      <c r="A619" s="1" t="s">
        <v>487</v>
      </c>
      <c r="B619" s="1" t="s">
        <v>488</v>
      </c>
      <c r="C619" s="2" t="s">
        <v>521</v>
      </c>
      <c r="D619" s="1" t="s">
        <v>47</v>
      </c>
      <c r="E619" s="1">
        <v>6110</v>
      </c>
      <c r="F619" s="1" t="s">
        <v>490</v>
      </c>
      <c r="G619" s="2" t="s">
        <v>497</v>
      </c>
      <c r="H619" s="1" t="s">
        <v>498</v>
      </c>
      <c r="I619" s="1">
        <v>2009</v>
      </c>
      <c r="J619" s="1">
        <v>2009</v>
      </c>
      <c r="K619" s="1" t="s">
        <v>493</v>
      </c>
      <c r="L619" s="1">
        <v>7.87</v>
      </c>
      <c r="M619" s="1" t="s">
        <v>504</v>
      </c>
      <c r="N619" s="1" t="s">
        <v>505</v>
      </c>
    </row>
    <row r="620" spans="1:14" hidden="1" x14ac:dyDescent="0.35">
      <c r="A620" s="1" t="s">
        <v>487</v>
      </c>
      <c r="B620" s="1" t="s">
        <v>488</v>
      </c>
      <c r="C620" s="2" t="s">
        <v>521</v>
      </c>
      <c r="D620" s="1" t="s">
        <v>47</v>
      </c>
      <c r="E620" s="1">
        <v>6110</v>
      </c>
      <c r="F620" s="1" t="s">
        <v>490</v>
      </c>
      <c r="G620" s="2" t="s">
        <v>499</v>
      </c>
      <c r="H620" s="1" t="s">
        <v>500</v>
      </c>
      <c r="I620" s="1">
        <v>2001</v>
      </c>
      <c r="J620" s="1">
        <v>2001</v>
      </c>
      <c r="K620" s="1" t="s">
        <v>493</v>
      </c>
      <c r="L620" s="1">
        <v>237.96</v>
      </c>
      <c r="M620" s="1" t="s">
        <v>504</v>
      </c>
      <c r="N620" s="1" t="s">
        <v>505</v>
      </c>
    </row>
    <row r="621" spans="1:14" hidden="1" x14ac:dyDescent="0.35">
      <c r="A621" s="1" t="s">
        <v>487</v>
      </c>
      <c r="B621" s="1" t="s">
        <v>488</v>
      </c>
      <c r="C621" s="2" t="s">
        <v>521</v>
      </c>
      <c r="D621" s="1" t="s">
        <v>47</v>
      </c>
      <c r="E621" s="1">
        <v>6110</v>
      </c>
      <c r="F621" s="1" t="s">
        <v>490</v>
      </c>
      <c r="G621" s="2" t="s">
        <v>499</v>
      </c>
      <c r="H621" s="1" t="s">
        <v>500</v>
      </c>
      <c r="I621" s="1">
        <v>2002</v>
      </c>
      <c r="J621" s="1">
        <v>2002</v>
      </c>
      <c r="K621" s="1" t="s">
        <v>493</v>
      </c>
      <c r="L621" s="1">
        <v>220.08</v>
      </c>
      <c r="M621" s="1" t="s">
        <v>504</v>
      </c>
      <c r="N621" s="1" t="s">
        <v>505</v>
      </c>
    </row>
    <row r="622" spans="1:14" hidden="1" x14ac:dyDescent="0.35">
      <c r="A622" s="1" t="s">
        <v>487</v>
      </c>
      <c r="B622" s="1" t="s">
        <v>488</v>
      </c>
      <c r="C622" s="2" t="s">
        <v>521</v>
      </c>
      <c r="D622" s="1" t="s">
        <v>47</v>
      </c>
      <c r="E622" s="1">
        <v>6110</v>
      </c>
      <c r="F622" s="1" t="s">
        <v>490</v>
      </c>
      <c r="G622" s="2" t="s">
        <v>499</v>
      </c>
      <c r="H622" s="1" t="s">
        <v>500</v>
      </c>
      <c r="I622" s="1">
        <v>2003</v>
      </c>
      <c r="J622" s="1">
        <v>2003</v>
      </c>
      <c r="K622" s="1" t="s">
        <v>493</v>
      </c>
      <c r="L622" s="1">
        <v>200.17</v>
      </c>
      <c r="M622" s="1" t="s">
        <v>504</v>
      </c>
      <c r="N622" s="1" t="s">
        <v>505</v>
      </c>
    </row>
    <row r="623" spans="1:14" hidden="1" x14ac:dyDescent="0.35">
      <c r="A623" s="1" t="s">
        <v>487</v>
      </c>
      <c r="B623" s="1" t="s">
        <v>488</v>
      </c>
      <c r="C623" s="2" t="s">
        <v>521</v>
      </c>
      <c r="D623" s="1" t="s">
        <v>47</v>
      </c>
      <c r="E623" s="1">
        <v>6110</v>
      </c>
      <c r="F623" s="1" t="s">
        <v>490</v>
      </c>
      <c r="G623" s="2" t="s">
        <v>499</v>
      </c>
      <c r="H623" s="1" t="s">
        <v>500</v>
      </c>
      <c r="I623" s="1">
        <v>2004</v>
      </c>
      <c r="J623" s="1">
        <v>2004</v>
      </c>
      <c r="K623" s="1" t="s">
        <v>493</v>
      </c>
      <c r="L623" s="1">
        <v>208.19</v>
      </c>
      <c r="M623" s="1" t="s">
        <v>504</v>
      </c>
      <c r="N623" s="1" t="s">
        <v>505</v>
      </c>
    </row>
    <row r="624" spans="1:14" hidden="1" x14ac:dyDescent="0.35">
      <c r="A624" s="1" t="s">
        <v>487</v>
      </c>
      <c r="B624" s="1" t="s">
        <v>488</v>
      </c>
      <c r="C624" s="2" t="s">
        <v>521</v>
      </c>
      <c r="D624" s="1" t="s">
        <v>47</v>
      </c>
      <c r="E624" s="1">
        <v>6110</v>
      </c>
      <c r="F624" s="1" t="s">
        <v>490</v>
      </c>
      <c r="G624" s="2" t="s">
        <v>499</v>
      </c>
      <c r="H624" s="1" t="s">
        <v>500</v>
      </c>
      <c r="I624" s="1">
        <v>2005</v>
      </c>
      <c r="J624" s="1">
        <v>2005</v>
      </c>
      <c r="K624" s="1" t="s">
        <v>493</v>
      </c>
      <c r="L624" s="1">
        <v>368.74</v>
      </c>
      <c r="M624" s="1" t="s">
        <v>504</v>
      </c>
      <c r="N624" s="1" t="s">
        <v>505</v>
      </c>
    </row>
    <row r="625" spans="1:15" hidden="1" x14ac:dyDescent="0.35">
      <c r="A625" s="1" t="s">
        <v>487</v>
      </c>
      <c r="B625" s="1" t="s">
        <v>488</v>
      </c>
      <c r="C625" s="2" t="s">
        <v>521</v>
      </c>
      <c r="D625" s="1" t="s">
        <v>47</v>
      </c>
      <c r="E625" s="1">
        <v>6110</v>
      </c>
      <c r="F625" s="1" t="s">
        <v>490</v>
      </c>
      <c r="G625" s="2" t="s">
        <v>499</v>
      </c>
      <c r="H625" s="1" t="s">
        <v>500</v>
      </c>
      <c r="I625" s="1">
        <v>2006</v>
      </c>
      <c r="J625" s="1">
        <v>2006</v>
      </c>
      <c r="K625" s="1" t="s">
        <v>493</v>
      </c>
      <c r="L625" s="1">
        <v>377.18</v>
      </c>
      <c r="M625" s="1" t="s">
        <v>504</v>
      </c>
      <c r="N625" s="1" t="s">
        <v>505</v>
      </c>
    </row>
    <row r="626" spans="1:15" hidden="1" x14ac:dyDescent="0.35">
      <c r="A626" s="1" t="s">
        <v>487</v>
      </c>
      <c r="B626" s="1" t="s">
        <v>488</v>
      </c>
      <c r="C626" s="2" t="s">
        <v>521</v>
      </c>
      <c r="D626" s="1" t="s">
        <v>47</v>
      </c>
      <c r="E626" s="1">
        <v>6110</v>
      </c>
      <c r="F626" s="1" t="s">
        <v>490</v>
      </c>
      <c r="G626" s="2" t="s">
        <v>499</v>
      </c>
      <c r="H626" s="1" t="s">
        <v>500</v>
      </c>
      <c r="I626" s="1">
        <v>2007</v>
      </c>
      <c r="J626" s="1">
        <v>2007</v>
      </c>
      <c r="K626" s="1" t="s">
        <v>493</v>
      </c>
      <c r="L626" s="1">
        <v>473.9</v>
      </c>
      <c r="M626" s="1" t="s">
        <v>504</v>
      </c>
      <c r="N626" s="1" t="s">
        <v>505</v>
      </c>
    </row>
    <row r="627" spans="1:15" hidden="1" x14ac:dyDescent="0.35">
      <c r="A627" s="1" t="s">
        <v>487</v>
      </c>
      <c r="B627" s="1" t="s">
        <v>488</v>
      </c>
      <c r="C627" s="2" t="s">
        <v>521</v>
      </c>
      <c r="D627" s="1" t="s">
        <v>47</v>
      </c>
      <c r="E627" s="1">
        <v>6110</v>
      </c>
      <c r="F627" s="1" t="s">
        <v>490</v>
      </c>
      <c r="G627" s="2" t="s">
        <v>499</v>
      </c>
      <c r="H627" s="1" t="s">
        <v>500</v>
      </c>
      <c r="I627" s="1">
        <v>2008</v>
      </c>
      <c r="J627" s="1">
        <v>2008</v>
      </c>
      <c r="K627" s="1" t="s">
        <v>493</v>
      </c>
      <c r="L627" s="1">
        <v>866.2</v>
      </c>
      <c r="M627" s="1" t="s">
        <v>504</v>
      </c>
      <c r="N627" s="1" t="s">
        <v>505</v>
      </c>
    </row>
    <row r="628" spans="1:15" hidden="1" x14ac:dyDescent="0.35">
      <c r="A628" s="1" t="s">
        <v>487</v>
      </c>
      <c r="B628" s="1" t="s">
        <v>488</v>
      </c>
      <c r="C628" s="2" t="s">
        <v>521</v>
      </c>
      <c r="D628" s="1" t="s">
        <v>47</v>
      </c>
      <c r="E628" s="1">
        <v>6110</v>
      </c>
      <c r="F628" s="1" t="s">
        <v>490</v>
      </c>
      <c r="G628" s="2" t="s">
        <v>499</v>
      </c>
      <c r="H628" s="1" t="s">
        <v>500</v>
      </c>
      <c r="I628" s="1">
        <v>2009</v>
      </c>
      <c r="J628" s="1">
        <v>2009</v>
      </c>
      <c r="K628" s="1" t="s">
        <v>493</v>
      </c>
      <c r="L628" s="1">
        <v>1051.43</v>
      </c>
      <c r="M628" s="1" t="s">
        <v>504</v>
      </c>
      <c r="N628" s="1" t="s">
        <v>505</v>
      </c>
    </row>
    <row r="629" spans="1:15" hidden="1" x14ac:dyDescent="0.35">
      <c r="A629" s="1" t="s">
        <v>487</v>
      </c>
      <c r="B629" s="1" t="s">
        <v>488</v>
      </c>
      <c r="C629" s="2" t="s">
        <v>521</v>
      </c>
      <c r="D629" s="1" t="s">
        <v>47</v>
      </c>
      <c r="E629" s="1">
        <v>6110</v>
      </c>
      <c r="F629" s="1" t="s">
        <v>490</v>
      </c>
      <c r="G629" s="2" t="s">
        <v>499</v>
      </c>
      <c r="H629" s="1" t="s">
        <v>500</v>
      </c>
      <c r="I629" s="1">
        <v>2011</v>
      </c>
      <c r="J629" s="1">
        <v>2011</v>
      </c>
      <c r="K629" s="1" t="s">
        <v>493</v>
      </c>
      <c r="L629" s="1">
        <v>1239.52</v>
      </c>
      <c r="M629" s="1" t="s">
        <v>494</v>
      </c>
      <c r="N629" s="1" t="s">
        <v>495</v>
      </c>
      <c r="O629" s="1" t="s">
        <v>496</v>
      </c>
    </row>
    <row r="630" spans="1:15" hidden="1" x14ac:dyDescent="0.35">
      <c r="A630" s="1" t="s">
        <v>487</v>
      </c>
      <c r="B630" s="1" t="s">
        <v>488</v>
      </c>
      <c r="C630" s="2" t="s">
        <v>521</v>
      </c>
      <c r="D630" s="1" t="s">
        <v>47</v>
      </c>
      <c r="E630" s="1">
        <v>6110</v>
      </c>
      <c r="F630" s="1" t="s">
        <v>490</v>
      </c>
      <c r="G630" s="2" t="s">
        <v>499</v>
      </c>
      <c r="H630" s="1" t="s">
        <v>500</v>
      </c>
      <c r="I630" s="1">
        <v>2012</v>
      </c>
      <c r="J630" s="1">
        <v>2012</v>
      </c>
      <c r="K630" s="1" t="s">
        <v>493</v>
      </c>
      <c r="L630" s="1">
        <v>1406.89</v>
      </c>
      <c r="M630" s="1" t="s">
        <v>494</v>
      </c>
      <c r="N630" s="1" t="s">
        <v>495</v>
      </c>
      <c r="O630" s="1" t="s">
        <v>496</v>
      </c>
    </row>
    <row r="631" spans="1:15" hidden="1" x14ac:dyDescent="0.35">
      <c r="A631" s="1" t="s">
        <v>487</v>
      </c>
      <c r="B631" s="1" t="s">
        <v>488</v>
      </c>
      <c r="C631" s="2" t="s">
        <v>521</v>
      </c>
      <c r="D631" s="1" t="s">
        <v>47</v>
      </c>
      <c r="E631" s="1">
        <v>6110</v>
      </c>
      <c r="F631" s="1" t="s">
        <v>490</v>
      </c>
      <c r="G631" s="2" t="s">
        <v>499</v>
      </c>
      <c r="H631" s="1" t="s">
        <v>500</v>
      </c>
      <c r="I631" s="1">
        <v>2013</v>
      </c>
      <c r="J631" s="1">
        <v>2013</v>
      </c>
      <c r="K631" s="1" t="s">
        <v>493</v>
      </c>
      <c r="L631" s="1">
        <v>2161.16</v>
      </c>
      <c r="M631" s="1" t="s">
        <v>494</v>
      </c>
      <c r="N631" s="1" t="s">
        <v>495</v>
      </c>
      <c r="O631" s="1" t="s">
        <v>496</v>
      </c>
    </row>
    <row r="632" spans="1:15" hidden="1" x14ac:dyDescent="0.35">
      <c r="A632" s="1" t="s">
        <v>487</v>
      </c>
      <c r="B632" s="1" t="s">
        <v>488</v>
      </c>
      <c r="C632" s="2" t="s">
        <v>521</v>
      </c>
      <c r="D632" s="1" t="s">
        <v>47</v>
      </c>
      <c r="E632" s="1">
        <v>6110</v>
      </c>
      <c r="F632" s="1" t="s">
        <v>490</v>
      </c>
      <c r="G632" s="2" t="s">
        <v>499</v>
      </c>
      <c r="H632" s="1" t="s">
        <v>500</v>
      </c>
      <c r="I632" s="1">
        <v>2014</v>
      </c>
      <c r="J632" s="1">
        <v>2014</v>
      </c>
      <c r="K632" s="1" t="s">
        <v>493</v>
      </c>
      <c r="L632" s="1">
        <v>1799.1</v>
      </c>
      <c r="M632" s="1" t="s">
        <v>494</v>
      </c>
      <c r="N632" s="1" t="s">
        <v>495</v>
      </c>
      <c r="O632" s="1" t="s">
        <v>496</v>
      </c>
    </row>
    <row r="633" spans="1:15" hidden="1" x14ac:dyDescent="0.35">
      <c r="A633" s="1" t="s">
        <v>487</v>
      </c>
      <c r="B633" s="1" t="s">
        <v>488</v>
      </c>
      <c r="C633" s="2" t="s">
        <v>521</v>
      </c>
      <c r="D633" s="1" t="s">
        <v>47</v>
      </c>
      <c r="E633" s="1">
        <v>6110</v>
      </c>
      <c r="F633" s="1" t="s">
        <v>490</v>
      </c>
      <c r="G633" s="2" t="s">
        <v>499</v>
      </c>
      <c r="H633" s="1" t="s">
        <v>500</v>
      </c>
      <c r="I633" s="1">
        <v>2015</v>
      </c>
      <c r="J633" s="1">
        <v>2015</v>
      </c>
      <c r="K633" s="1" t="s">
        <v>493</v>
      </c>
      <c r="L633" s="1">
        <v>1725.52</v>
      </c>
      <c r="M633" s="1" t="s">
        <v>494</v>
      </c>
      <c r="N633" s="1" t="s">
        <v>495</v>
      </c>
      <c r="O633" s="1" t="s">
        <v>496</v>
      </c>
    </row>
    <row r="634" spans="1:15" hidden="1" x14ac:dyDescent="0.35">
      <c r="A634" s="1" t="s">
        <v>487</v>
      </c>
      <c r="B634" s="1" t="s">
        <v>488</v>
      </c>
      <c r="C634" s="2" t="s">
        <v>521</v>
      </c>
      <c r="D634" s="1" t="s">
        <v>47</v>
      </c>
      <c r="E634" s="1">
        <v>6110</v>
      </c>
      <c r="F634" s="1" t="s">
        <v>490</v>
      </c>
      <c r="G634" s="2" t="s">
        <v>499</v>
      </c>
      <c r="H634" s="1" t="s">
        <v>500</v>
      </c>
      <c r="I634" s="1">
        <v>2016</v>
      </c>
      <c r="J634" s="1">
        <v>2016</v>
      </c>
      <c r="K634" s="1" t="s">
        <v>493</v>
      </c>
      <c r="L634" s="1">
        <v>1496.79</v>
      </c>
      <c r="M634" s="1" t="s">
        <v>494</v>
      </c>
      <c r="N634" s="1" t="s">
        <v>495</v>
      </c>
      <c r="O634" s="1" t="s">
        <v>496</v>
      </c>
    </row>
    <row r="635" spans="1:15" hidden="1" x14ac:dyDescent="0.35">
      <c r="A635" s="1" t="s">
        <v>487</v>
      </c>
      <c r="B635" s="1" t="s">
        <v>488</v>
      </c>
      <c r="C635" s="2" t="s">
        <v>521</v>
      </c>
      <c r="D635" s="1" t="s">
        <v>47</v>
      </c>
      <c r="E635" s="1">
        <v>6110</v>
      </c>
      <c r="F635" s="1" t="s">
        <v>490</v>
      </c>
      <c r="G635" s="2" t="s">
        <v>508</v>
      </c>
      <c r="H635" s="1" t="s">
        <v>509</v>
      </c>
      <c r="I635" s="1">
        <v>2001</v>
      </c>
      <c r="J635" s="1">
        <v>2001</v>
      </c>
      <c r="K635" s="1" t="s">
        <v>493</v>
      </c>
      <c r="L635" s="1">
        <v>9.5</v>
      </c>
      <c r="M635" s="1" t="s">
        <v>504</v>
      </c>
      <c r="N635" s="1" t="s">
        <v>505</v>
      </c>
    </row>
    <row r="636" spans="1:15" hidden="1" x14ac:dyDescent="0.35">
      <c r="A636" s="1" t="s">
        <v>487</v>
      </c>
      <c r="B636" s="1" t="s">
        <v>488</v>
      </c>
      <c r="C636" s="2" t="s">
        <v>521</v>
      </c>
      <c r="D636" s="1" t="s">
        <v>47</v>
      </c>
      <c r="E636" s="1">
        <v>6110</v>
      </c>
      <c r="F636" s="1" t="s">
        <v>490</v>
      </c>
      <c r="G636" s="2" t="s">
        <v>508</v>
      </c>
      <c r="H636" s="1" t="s">
        <v>509</v>
      </c>
      <c r="I636" s="1">
        <v>2002</v>
      </c>
      <c r="J636" s="1">
        <v>2002</v>
      </c>
      <c r="K636" s="1" t="s">
        <v>493</v>
      </c>
      <c r="L636" s="1">
        <v>8.81</v>
      </c>
      <c r="M636" s="1" t="s">
        <v>504</v>
      </c>
      <c r="N636" s="1" t="s">
        <v>505</v>
      </c>
    </row>
    <row r="637" spans="1:15" hidden="1" x14ac:dyDescent="0.35">
      <c r="A637" s="1" t="s">
        <v>487</v>
      </c>
      <c r="B637" s="1" t="s">
        <v>488</v>
      </c>
      <c r="C637" s="2" t="s">
        <v>521</v>
      </c>
      <c r="D637" s="1" t="s">
        <v>47</v>
      </c>
      <c r="E637" s="1">
        <v>6110</v>
      </c>
      <c r="F637" s="1" t="s">
        <v>490</v>
      </c>
      <c r="G637" s="2" t="s">
        <v>508</v>
      </c>
      <c r="H637" s="1" t="s">
        <v>509</v>
      </c>
      <c r="I637" s="1">
        <v>2003</v>
      </c>
      <c r="J637" s="1">
        <v>2003</v>
      </c>
      <c r="K637" s="1" t="s">
        <v>493</v>
      </c>
      <c r="L637" s="1">
        <v>7.91</v>
      </c>
      <c r="M637" s="1" t="s">
        <v>504</v>
      </c>
      <c r="N637" s="1" t="s">
        <v>505</v>
      </c>
    </row>
    <row r="638" spans="1:15" hidden="1" x14ac:dyDescent="0.35">
      <c r="A638" s="1" t="s">
        <v>487</v>
      </c>
      <c r="B638" s="1" t="s">
        <v>488</v>
      </c>
      <c r="C638" s="2" t="s">
        <v>521</v>
      </c>
      <c r="D638" s="1" t="s">
        <v>47</v>
      </c>
      <c r="E638" s="1">
        <v>6110</v>
      </c>
      <c r="F638" s="1" t="s">
        <v>490</v>
      </c>
      <c r="G638" s="2" t="s">
        <v>508</v>
      </c>
      <c r="H638" s="1" t="s">
        <v>509</v>
      </c>
      <c r="I638" s="1">
        <v>2004</v>
      </c>
      <c r="J638" s="1">
        <v>2004</v>
      </c>
      <c r="K638" s="1" t="s">
        <v>493</v>
      </c>
      <c r="L638" s="1">
        <v>11.93</v>
      </c>
      <c r="M638" s="1" t="s">
        <v>504</v>
      </c>
      <c r="N638" s="1" t="s">
        <v>505</v>
      </c>
    </row>
    <row r="639" spans="1:15" hidden="1" x14ac:dyDescent="0.35">
      <c r="A639" s="1" t="s">
        <v>487</v>
      </c>
      <c r="B639" s="1" t="s">
        <v>488</v>
      </c>
      <c r="C639" s="2" t="s">
        <v>521</v>
      </c>
      <c r="D639" s="1" t="s">
        <v>47</v>
      </c>
      <c r="E639" s="1">
        <v>6110</v>
      </c>
      <c r="F639" s="1" t="s">
        <v>490</v>
      </c>
      <c r="G639" s="2" t="s">
        <v>508</v>
      </c>
      <c r="H639" s="1" t="s">
        <v>509</v>
      </c>
      <c r="I639" s="1">
        <v>2005</v>
      </c>
      <c r="J639" s="1">
        <v>2005</v>
      </c>
      <c r="K639" s="1" t="s">
        <v>493</v>
      </c>
      <c r="L639" s="1">
        <v>13.21</v>
      </c>
      <c r="M639" s="1" t="s">
        <v>504</v>
      </c>
      <c r="N639" s="1" t="s">
        <v>505</v>
      </c>
    </row>
    <row r="640" spans="1:15" hidden="1" x14ac:dyDescent="0.35">
      <c r="A640" s="1" t="s">
        <v>487</v>
      </c>
      <c r="B640" s="1" t="s">
        <v>488</v>
      </c>
      <c r="C640" s="2" t="s">
        <v>521</v>
      </c>
      <c r="D640" s="1" t="s">
        <v>47</v>
      </c>
      <c r="E640" s="1">
        <v>6110</v>
      </c>
      <c r="F640" s="1" t="s">
        <v>490</v>
      </c>
      <c r="G640" s="2" t="s">
        <v>508</v>
      </c>
      <c r="H640" s="1" t="s">
        <v>509</v>
      </c>
      <c r="I640" s="1">
        <v>2006</v>
      </c>
      <c r="J640" s="1">
        <v>2006</v>
      </c>
      <c r="K640" s="1" t="s">
        <v>493</v>
      </c>
      <c r="L640" s="1">
        <v>16.68</v>
      </c>
      <c r="M640" s="1" t="s">
        <v>504</v>
      </c>
      <c r="N640" s="1" t="s">
        <v>505</v>
      </c>
    </row>
    <row r="641" spans="1:15" hidden="1" x14ac:dyDescent="0.35">
      <c r="A641" s="1" t="s">
        <v>487</v>
      </c>
      <c r="B641" s="1" t="s">
        <v>488</v>
      </c>
      <c r="C641" s="2" t="s">
        <v>521</v>
      </c>
      <c r="D641" s="1" t="s">
        <v>47</v>
      </c>
      <c r="E641" s="1">
        <v>6110</v>
      </c>
      <c r="F641" s="1" t="s">
        <v>490</v>
      </c>
      <c r="G641" s="2" t="s">
        <v>508</v>
      </c>
      <c r="H641" s="1" t="s">
        <v>509</v>
      </c>
      <c r="I641" s="1">
        <v>2007</v>
      </c>
      <c r="J641" s="1">
        <v>2007</v>
      </c>
      <c r="K641" s="1" t="s">
        <v>493</v>
      </c>
      <c r="L641" s="1">
        <v>20.47</v>
      </c>
      <c r="M641" s="1" t="s">
        <v>504</v>
      </c>
      <c r="N641" s="1" t="s">
        <v>505</v>
      </c>
    </row>
    <row r="642" spans="1:15" hidden="1" x14ac:dyDescent="0.35">
      <c r="A642" s="1" t="s">
        <v>487</v>
      </c>
      <c r="B642" s="1" t="s">
        <v>488</v>
      </c>
      <c r="C642" s="2" t="s">
        <v>521</v>
      </c>
      <c r="D642" s="1" t="s">
        <v>47</v>
      </c>
      <c r="E642" s="1">
        <v>6110</v>
      </c>
      <c r="F642" s="1" t="s">
        <v>490</v>
      </c>
      <c r="G642" s="2" t="s">
        <v>508</v>
      </c>
      <c r="H642" s="1" t="s">
        <v>509</v>
      </c>
      <c r="I642" s="1">
        <v>2008</v>
      </c>
      <c r="J642" s="1">
        <v>2008</v>
      </c>
      <c r="K642" s="1" t="s">
        <v>493</v>
      </c>
      <c r="L642" s="1">
        <v>22.74</v>
      </c>
      <c r="M642" s="1" t="s">
        <v>504</v>
      </c>
      <c r="N642" s="1" t="s">
        <v>505</v>
      </c>
    </row>
    <row r="643" spans="1:15" hidden="1" x14ac:dyDescent="0.35">
      <c r="A643" s="1" t="s">
        <v>487</v>
      </c>
      <c r="B643" s="1" t="s">
        <v>488</v>
      </c>
      <c r="C643" s="2" t="s">
        <v>521</v>
      </c>
      <c r="D643" s="1" t="s">
        <v>47</v>
      </c>
      <c r="E643" s="1">
        <v>6110</v>
      </c>
      <c r="F643" s="1" t="s">
        <v>490</v>
      </c>
      <c r="G643" s="2" t="s">
        <v>508</v>
      </c>
      <c r="H643" s="1" t="s">
        <v>509</v>
      </c>
      <c r="I643" s="1">
        <v>2009</v>
      </c>
      <c r="J643" s="1">
        <v>2009</v>
      </c>
      <c r="K643" s="1" t="s">
        <v>493</v>
      </c>
      <c r="L643" s="1">
        <v>25.06</v>
      </c>
      <c r="M643" s="1" t="s">
        <v>504</v>
      </c>
      <c r="N643" s="1" t="s">
        <v>505</v>
      </c>
    </row>
    <row r="644" spans="1:15" hidden="1" x14ac:dyDescent="0.35">
      <c r="A644" s="1" t="s">
        <v>487</v>
      </c>
      <c r="B644" s="1" t="s">
        <v>488</v>
      </c>
      <c r="C644" s="2" t="s">
        <v>521</v>
      </c>
      <c r="D644" s="1" t="s">
        <v>47</v>
      </c>
      <c r="E644" s="1">
        <v>6110</v>
      </c>
      <c r="F644" s="1" t="s">
        <v>490</v>
      </c>
      <c r="G644" s="2" t="s">
        <v>501</v>
      </c>
      <c r="H644" s="1" t="s">
        <v>502</v>
      </c>
      <c r="I644" s="1">
        <v>2001</v>
      </c>
      <c r="J644" s="1">
        <v>2001</v>
      </c>
      <c r="K644" s="1" t="s">
        <v>493</v>
      </c>
      <c r="L644" s="1">
        <v>2.5099999999999998</v>
      </c>
      <c r="M644" s="1" t="s">
        <v>504</v>
      </c>
      <c r="N644" s="1" t="s">
        <v>505</v>
      </c>
    </row>
    <row r="645" spans="1:15" hidden="1" x14ac:dyDescent="0.35">
      <c r="A645" s="1" t="s">
        <v>487</v>
      </c>
      <c r="B645" s="1" t="s">
        <v>488</v>
      </c>
      <c r="C645" s="2" t="s">
        <v>521</v>
      </c>
      <c r="D645" s="1" t="s">
        <v>47</v>
      </c>
      <c r="E645" s="1">
        <v>6110</v>
      </c>
      <c r="F645" s="1" t="s">
        <v>490</v>
      </c>
      <c r="G645" s="2" t="s">
        <v>501</v>
      </c>
      <c r="H645" s="1" t="s">
        <v>502</v>
      </c>
      <c r="I645" s="1">
        <v>2002</v>
      </c>
      <c r="J645" s="1">
        <v>2002</v>
      </c>
      <c r="K645" s="1" t="s">
        <v>493</v>
      </c>
      <c r="L645" s="1">
        <v>2.76</v>
      </c>
      <c r="M645" s="1" t="s">
        <v>504</v>
      </c>
      <c r="N645" s="1" t="s">
        <v>505</v>
      </c>
    </row>
    <row r="646" spans="1:15" hidden="1" x14ac:dyDescent="0.35">
      <c r="A646" s="1" t="s">
        <v>487</v>
      </c>
      <c r="B646" s="1" t="s">
        <v>488</v>
      </c>
      <c r="C646" s="2" t="s">
        <v>521</v>
      </c>
      <c r="D646" s="1" t="s">
        <v>47</v>
      </c>
      <c r="E646" s="1">
        <v>6110</v>
      </c>
      <c r="F646" s="1" t="s">
        <v>490</v>
      </c>
      <c r="G646" s="2" t="s">
        <v>501</v>
      </c>
      <c r="H646" s="1" t="s">
        <v>502</v>
      </c>
      <c r="I646" s="1">
        <v>2003</v>
      </c>
      <c r="J646" s="1">
        <v>2003</v>
      </c>
      <c r="K646" s="1" t="s">
        <v>493</v>
      </c>
      <c r="L646" s="1">
        <v>3.96</v>
      </c>
      <c r="M646" s="1" t="s">
        <v>504</v>
      </c>
      <c r="N646" s="1" t="s">
        <v>505</v>
      </c>
    </row>
    <row r="647" spans="1:15" hidden="1" x14ac:dyDescent="0.35">
      <c r="A647" s="1" t="s">
        <v>487</v>
      </c>
      <c r="B647" s="1" t="s">
        <v>488</v>
      </c>
      <c r="C647" s="2" t="s">
        <v>521</v>
      </c>
      <c r="D647" s="1" t="s">
        <v>47</v>
      </c>
      <c r="E647" s="1">
        <v>6110</v>
      </c>
      <c r="F647" s="1" t="s">
        <v>490</v>
      </c>
      <c r="G647" s="2" t="s">
        <v>501</v>
      </c>
      <c r="H647" s="1" t="s">
        <v>502</v>
      </c>
      <c r="I647" s="1">
        <v>2004</v>
      </c>
      <c r="J647" s="1">
        <v>2004</v>
      </c>
      <c r="K647" s="1" t="s">
        <v>493</v>
      </c>
      <c r="L647" s="1">
        <v>3.19</v>
      </c>
      <c r="M647" s="1" t="s">
        <v>504</v>
      </c>
      <c r="N647" s="1" t="s">
        <v>505</v>
      </c>
    </row>
    <row r="648" spans="1:15" hidden="1" x14ac:dyDescent="0.35">
      <c r="A648" s="1" t="s">
        <v>487</v>
      </c>
      <c r="B648" s="1" t="s">
        <v>488</v>
      </c>
      <c r="C648" s="2" t="s">
        <v>521</v>
      </c>
      <c r="D648" s="1" t="s">
        <v>47</v>
      </c>
      <c r="E648" s="1">
        <v>6110</v>
      </c>
      <c r="F648" s="1" t="s">
        <v>490</v>
      </c>
      <c r="G648" s="2" t="s">
        <v>501</v>
      </c>
      <c r="H648" s="1" t="s">
        <v>502</v>
      </c>
      <c r="I648" s="1">
        <v>2005</v>
      </c>
      <c r="J648" s="1">
        <v>2005</v>
      </c>
      <c r="K648" s="1" t="s">
        <v>493</v>
      </c>
      <c r="L648" s="1">
        <v>2.33</v>
      </c>
      <c r="M648" s="1" t="s">
        <v>504</v>
      </c>
      <c r="N648" s="1" t="s">
        <v>505</v>
      </c>
    </row>
    <row r="649" spans="1:15" hidden="1" x14ac:dyDescent="0.35">
      <c r="A649" s="1" t="s">
        <v>487</v>
      </c>
      <c r="B649" s="1" t="s">
        <v>488</v>
      </c>
      <c r="C649" s="2" t="s">
        <v>521</v>
      </c>
      <c r="D649" s="1" t="s">
        <v>47</v>
      </c>
      <c r="E649" s="1">
        <v>6110</v>
      </c>
      <c r="F649" s="1" t="s">
        <v>490</v>
      </c>
      <c r="G649" s="2" t="s">
        <v>501</v>
      </c>
      <c r="H649" s="1" t="s">
        <v>502</v>
      </c>
      <c r="I649" s="1">
        <v>2006</v>
      </c>
      <c r="J649" s="1">
        <v>2006</v>
      </c>
      <c r="K649" s="1" t="s">
        <v>493</v>
      </c>
      <c r="L649" s="1">
        <v>2.1800000000000002</v>
      </c>
      <c r="M649" s="1" t="s">
        <v>504</v>
      </c>
      <c r="N649" s="1" t="s">
        <v>505</v>
      </c>
    </row>
    <row r="650" spans="1:15" hidden="1" x14ac:dyDescent="0.35">
      <c r="A650" s="1" t="s">
        <v>487</v>
      </c>
      <c r="B650" s="1" t="s">
        <v>488</v>
      </c>
      <c r="C650" s="2" t="s">
        <v>521</v>
      </c>
      <c r="D650" s="1" t="s">
        <v>47</v>
      </c>
      <c r="E650" s="1">
        <v>6110</v>
      </c>
      <c r="F650" s="1" t="s">
        <v>490</v>
      </c>
      <c r="G650" s="2" t="s">
        <v>501</v>
      </c>
      <c r="H650" s="1" t="s">
        <v>502</v>
      </c>
      <c r="I650" s="1">
        <v>2007</v>
      </c>
      <c r="J650" s="1">
        <v>2007</v>
      </c>
      <c r="K650" s="1" t="s">
        <v>493</v>
      </c>
      <c r="L650" s="1">
        <v>3.19</v>
      </c>
      <c r="M650" s="1" t="s">
        <v>504</v>
      </c>
      <c r="N650" s="1" t="s">
        <v>505</v>
      </c>
    </row>
    <row r="651" spans="1:15" hidden="1" x14ac:dyDescent="0.35">
      <c r="A651" s="1" t="s">
        <v>487</v>
      </c>
      <c r="B651" s="1" t="s">
        <v>488</v>
      </c>
      <c r="C651" s="2" t="s">
        <v>521</v>
      </c>
      <c r="D651" s="1" t="s">
        <v>47</v>
      </c>
      <c r="E651" s="1">
        <v>6110</v>
      </c>
      <c r="F651" s="1" t="s">
        <v>490</v>
      </c>
      <c r="G651" s="2" t="s">
        <v>501</v>
      </c>
      <c r="H651" s="1" t="s">
        <v>502</v>
      </c>
      <c r="I651" s="1">
        <v>2008</v>
      </c>
      <c r="J651" s="1">
        <v>2008</v>
      </c>
      <c r="K651" s="1" t="s">
        <v>493</v>
      </c>
      <c r="L651" s="1">
        <v>4.37</v>
      </c>
      <c r="M651" s="1" t="s">
        <v>504</v>
      </c>
      <c r="N651" s="1" t="s">
        <v>505</v>
      </c>
    </row>
    <row r="652" spans="1:15" hidden="1" x14ac:dyDescent="0.35">
      <c r="A652" s="1" t="s">
        <v>487</v>
      </c>
      <c r="B652" s="1" t="s">
        <v>488</v>
      </c>
      <c r="C652" s="2" t="s">
        <v>521</v>
      </c>
      <c r="D652" s="1" t="s">
        <v>47</v>
      </c>
      <c r="E652" s="1">
        <v>6110</v>
      </c>
      <c r="F652" s="1" t="s">
        <v>490</v>
      </c>
      <c r="G652" s="2" t="s">
        <v>501</v>
      </c>
      <c r="H652" s="1" t="s">
        <v>502</v>
      </c>
      <c r="I652" s="1">
        <v>2009</v>
      </c>
      <c r="J652" s="1">
        <v>2009</v>
      </c>
      <c r="K652" s="1" t="s">
        <v>493</v>
      </c>
      <c r="L652" s="1">
        <v>3.19</v>
      </c>
      <c r="M652" s="1" t="s">
        <v>504</v>
      </c>
      <c r="N652" s="1" t="s">
        <v>505</v>
      </c>
    </row>
    <row r="653" spans="1:15" hidden="1" x14ac:dyDescent="0.35">
      <c r="A653" s="1" t="s">
        <v>487</v>
      </c>
      <c r="B653" s="1" t="s">
        <v>488</v>
      </c>
      <c r="C653" s="2" t="s">
        <v>521</v>
      </c>
      <c r="D653" s="1" t="s">
        <v>47</v>
      </c>
      <c r="E653" s="1">
        <v>6110</v>
      </c>
      <c r="F653" s="1" t="s">
        <v>490</v>
      </c>
      <c r="G653" s="2" t="s">
        <v>501</v>
      </c>
      <c r="H653" s="1" t="s">
        <v>502</v>
      </c>
      <c r="I653" s="1">
        <v>2010</v>
      </c>
      <c r="J653" s="1">
        <v>2010</v>
      </c>
      <c r="K653" s="1" t="s">
        <v>493</v>
      </c>
      <c r="L653" s="1">
        <v>90.57</v>
      </c>
      <c r="M653" s="1" t="s">
        <v>494</v>
      </c>
      <c r="N653" s="1" t="s">
        <v>495</v>
      </c>
      <c r="O653" s="1" t="s">
        <v>496</v>
      </c>
    </row>
    <row r="654" spans="1:15" hidden="1" x14ac:dyDescent="0.35">
      <c r="A654" s="1" t="s">
        <v>487</v>
      </c>
      <c r="B654" s="1" t="s">
        <v>488</v>
      </c>
      <c r="C654" s="2" t="s">
        <v>521</v>
      </c>
      <c r="D654" s="1" t="s">
        <v>47</v>
      </c>
      <c r="E654" s="1">
        <v>6110</v>
      </c>
      <c r="F654" s="1" t="s">
        <v>490</v>
      </c>
      <c r="G654" s="2" t="s">
        <v>501</v>
      </c>
      <c r="H654" s="1" t="s">
        <v>502</v>
      </c>
      <c r="I654" s="1">
        <v>2011</v>
      </c>
      <c r="J654" s="1">
        <v>2011</v>
      </c>
      <c r="K654" s="1" t="s">
        <v>493</v>
      </c>
      <c r="L654" s="1">
        <v>98.27</v>
      </c>
      <c r="M654" s="1" t="s">
        <v>494</v>
      </c>
      <c r="N654" s="1" t="s">
        <v>495</v>
      </c>
      <c r="O654" s="1" t="s">
        <v>496</v>
      </c>
    </row>
    <row r="655" spans="1:15" hidden="1" x14ac:dyDescent="0.35">
      <c r="A655" s="1" t="s">
        <v>487</v>
      </c>
      <c r="B655" s="1" t="s">
        <v>488</v>
      </c>
      <c r="C655" s="2" t="s">
        <v>521</v>
      </c>
      <c r="D655" s="1" t="s">
        <v>47</v>
      </c>
      <c r="E655" s="1">
        <v>6110</v>
      </c>
      <c r="F655" s="1" t="s">
        <v>490</v>
      </c>
      <c r="G655" s="2" t="s">
        <v>501</v>
      </c>
      <c r="H655" s="1" t="s">
        <v>502</v>
      </c>
      <c r="I655" s="1">
        <v>2012</v>
      </c>
      <c r="J655" s="1">
        <v>2012</v>
      </c>
      <c r="K655" s="1" t="s">
        <v>493</v>
      </c>
      <c r="L655" s="1">
        <v>88.72</v>
      </c>
      <c r="M655" s="1" t="s">
        <v>494</v>
      </c>
      <c r="N655" s="1" t="s">
        <v>495</v>
      </c>
      <c r="O655" s="1" t="s">
        <v>496</v>
      </c>
    </row>
    <row r="656" spans="1:15" hidden="1" x14ac:dyDescent="0.35">
      <c r="A656" s="1" t="s">
        <v>487</v>
      </c>
      <c r="B656" s="1" t="s">
        <v>488</v>
      </c>
      <c r="C656" s="2" t="s">
        <v>521</v>
      </c>
      <c r="D656" s="1" t="s">
        <v>47</v>
      </c>
      <c r="E656" s="1">
        <v>6110</v>
      </c>
      <c r="F656" s="1" t="s">
        <v>490</v>
      </c>
      <c r="G656" s="2" t="s">
        <v>501</v>
      </c>
      <c r="H656" s="1" t="s">
        <v>502</v>
      </c>
      <c r="I656" s="1">
        <v>2013</v>
      </c>
      <c r="J656" s="1">
        <v>2013</v>
      </c>
      <c r="K656" s="1" t="s">
        <v>493</v>
      </c>
      <c r="L656" s="1">
        <v>55.76</v>
      </c>
      <c r="M656" s="1" t="s">
        <v>494</v>
      </c>
      <c r="N656" s="1" t="s">
        <v>495</v>
      </c>
      <c r="O656" s="1" t="s">
        <v>496</v>
      </c>
    </row>
    <row r="657" spans="1:15" hidden="1" x14ac:dyDescent="0.35">
      <c r="A657" s="1" t="s">
        <v>487</v>
      </c>
      <c r="B657" s="1" t="s">
        <v>488</v>
      </c>
      <c r="C657" s="2" t="s">
        <v>521</v>
      </c>
      <c r="D657" s="1" t="s">
        <v>47</v>
      </c>
      <c r="E657" s="1">
        <v>6110</v>
      </c>
      <c r="F657" s="1" t="s">
        <v>490</v>
      </c>
      <c r="G657" s="2" t="s">
        <v>501</v>
      </c>
      <c r="H657" s="1" t="s">
        <v>502</v>
      </c>
      <c r="I657" s="1">
        <v>2014</v>
      </c>
      <c r="J657" s="1">
        <v>2014</v>
      </c>
      <c r="K657" s="1" t="s">
        <v>493</v>
      </c>
      <c r="L657" s="1">
        <v>30.02</v>
      </c>
      <c r="M657" s="1" t="s">
        <v>494</v>
      </c>
      <c r="N657" s="1" t="s">
        <v>495</v>
      </c>
      <c r="O657" s="1" t="s">
        <v>496</v>
      </c>
    </row>
    <row r="658" spans="1:15" hidden="1" x14ac:dyDescent="0.35">
      <c r="A658" s="1" t="s">
        <v>487</v>
      </c>
      <c r="B658" s="1" t="s">
        <v>488</v>
      </c>
      <c r="C658" s="2" t="s">
        <v>521</v>
      </c>
      <c r="D658" s="1" t="s">
        <v>47</v>
      </c>
      <c r="E658" s="1">
        <v>6110</v>
      </c>
      <c r="F658" s="1" t="s">
        <v>490</v>
      </c>
      <c r="G658" s="2" t="s">
        <v>501</v>
      </c>
      <c r="H658" s="1" t="s">
        <v>502</v>
      </c>
      <c r="I658" s="1">
        <v>2015</v>
      </c>
      <c r="J658" s="1">
        <v>2015</v>
      </c>
      <c r="K658" s="1" t="s">
        <v>493</v>
      </c>
      <c r="L658" s="1">
        <v>30.52</v>
      </c>
      <c r="M658" s="1" t="s">
        <v>494</v>
      </c>
      <c r="N658" s="1" t="s">
        <v>495</v>
      </c>
      <c r="O658" s="1" t="s">
        <v>496</v>
      </c>
    </row>
    <row r="659" spans="1:15" hidden="1" x14ac:dyDescent="0.35">
      <c r="A659" s="1" t="s">
        <v>487</v>
      </c>
      <c r="B659" s="1" t="s">
        <v>488</v>
      </c>
      <c r="C659" s="2" t="s">
        <v>521</v>
      </c>
      <c r="D659" s="1" t="s">
        <v>47</v>
      </c>
      <c r="E659" s="1">
        <v>6110</v>
      </c>
      <c r="F659" s="1" t="s">
        <v>490</v>
      </c>
      <c r="G659" s="2" t="s">
        <v>501</v>
      </c>
      <c r="H659" s="1" t="s">
        <v>502</v>
      </c>
      <c r="I659" s="1">
        <v>2016</v>
      </c>
      <c r="J659" s="1">
        <v>2016</v>
      </c>
      <c r="K659" s="1" t="s">
        <v>493</v>
      </c>
      <c r="L659" s="1">
        <v>36.07</v>
      </c>
      <c r="M659" s="1" t="s">
        <v>494</v>
      </c>
      <c r="N659" s="1" t="s">
        <v>495</v>
      </c>
      <c r="O659" s="1" t="s">
        <v>496</v>
      </c>
    </row>
    <row r="660" spans="1:15" hidden="1" x14ac:dyDescent="0.35">
      <c r="A660" s="1" t="s">
        <v>487</v>
      </c>
      <c r="B660" s="1" t="s">
        <v>488</v>
      </c>
      <c r="C660" s="2" t="s">
        <v>522</v>
      </c>
      <c r="D660" s="1" t="s">
        <v>49</v>
      </c>
      <c r="E660" s="1">
        <v>6110</v>
      </c>
      <c r="F660" s="1" t="s">
        <v>490</v>
      </c>
      <c r="G660" s="2" t="s">
        <v>499</v>
      </c>
      <c r="H660" s="1" t="s">
        <v>500</v>
      </c>
      <c r="I660" s="1">
        <v>2003</v>
      </c>
      <c r="J660" s="1">
        <v>2003</v>
      </c>
      <c r="K660" s="1" t="s">
        <v>493</v>
      </c>
      <c r="L660" s="1">
        <v>27.81</v>
      </c>
      <c r="M660" s="1" t="s">
        <v>494</v>
      </c>
      <c r="N660" s="1" t="s">
        <v>495</v>
      </c>
      <c r="O660" s="1" t="s">
        <v>496</v>
      </c>
    </row>
    <row r="661" spans="1:15" hidden="1" x14ac:dyDescent="0.35">
      <c r="A661" s="1" t="s">
        <v>487</v>
      </c>
      <c r="B661" s="1" t="s">
        <v>488</v>
      </c>
      <c r="C661" s="2" t="s">
        <v>522</v>
      </c>
      <c r="D661" s="1" t="s">
        <v>49</v>
      </c>
      <c r="E661" s="1">
        <v>6110</v>
      </c>
      <c r="F661" s="1" t="s">
        <v>490</v>
      </c>
      <c r="G661" s="2" t="s">
        <v>499</v>
      </c>
      <c r="H661" s="1" t="s">
        <v>500</v>
      </c>
      <c r="I661" s="1">
        <v>2005</v>
      </c>
      <c r="J661" s="1">
        <v>2005</v>
      </c>
      <c r="K661" s="1" t="s">
        <v>493</v>
      </c>
      <c r="L661" s="1">
        <v>25.19</v>
      </c>
      <c r="M661" s="1" t="s">
        <v>494</v>
      </c>
      <c r="N661" s="1" t="s">
        <v>495</v>
      </c>
      <c r="O661" s="1" t="s">
        <v>496</v>
      </c>
    </row>
    <row r="662" spans="1:15" hidden="1" x14ac:dyDescent="0.35">
      <c r="A662" s="1" t="s">
        <v>487</v>
      </c>
      <c r="B662" s="1" t="s">
        <v>488</v>
      </c>
      <c r="C662" s="2" t="s">
        <v>522</v>
      </c>
      <c r="D662" s="1" t="s">
        <v>49</v>
      </c>
      <c r="E662" s="1">
        <v>6110</v>
      </c>
      <c r="F662" s="1" t="s">
        <v>490</v>
      </c>
      <c r="G662" s="2" t="s">
        <v>501</v>
      </c>
      <c r="H662" s="1" t="s">
        <v>502</v>
      </c>
      <c r="I662" s="1">
        <v>2003</v>
      </c>
      <c r="J662" s="1">
        <v>2003</v>
      </c>
      <c r="K662" s="1" t="s">
        <v>493</v>
      </c>
      <c r="L662" s="1">
        <v>65.599999999999994</v>
      </c>
      <c r="M662" s="1" t="s">
        <v>494</v>
      </c>
      <c r="N662" s="1" t="s">
        <v>495</v>
      </c>
      <c r="O662" s="1" t="s">
        <v>496</v>
      </c>
    </row>
    <row r="663" spans="1:15" hidden="1" x14ac:dyDescent="0.35">
      <c r="A663" s="1" t="s">
        <v>487</v>
      </c>
      <c r="B663" s="1" t="s">
        <v>488</v>
      </c>
      <c r="C663" s="2" t="s">
        <v>522</v>
      </c>
      <c r="D663" s="1" t="s">
        <v>49</v>
      </c>
      <c r="E663" s="1">
        <v>6110</v>
      </c>
      <c r="F663" s="1" t="s">
        <v>490</v>
      </c>
      <c r="G663" s="2" t="s">
        <v>501</v>
      </c>
      <c r="H663" s="1" t="s">
        <v>502</v>
      </c>
      <c r="I663" s="1">
        <v>2015</v>
      </c>
      <c r="J663" s="1">
        <v>2015</v>
      </c>
      <c r="K663" s="1" t="s">
        <v>493</v>
      </c>
      <c r="L663" s="1">
        <v>58.93</v>
      </c>
      <c r="M663" s="1" t="s">
        <v>494</v>
      </c>
      <c r="N663" s="1" t="s">
        <v>495</v>
      </c>
      <c r="O663" s="1" t="s">
        <v>496</v>
      </c>
    </row>
    <row r="664" spans="1:15" hidden="1" x14ac:dyDescent="0.35">
      <c r="A664" s="1" t="s">
        <v>487</v>
      </c>
      <c r="B664" s="1" t="s">
        <v>488</v>
      </c>
      <c r="C664" s="2" t="s">
        <v>523</v>
      </c>
      <c r="D664" s="1" t="s">
        <v>51</v>
      </c>
      <c r="E664" s="1">
        <v>6110</v>
      </c>
      <c r="F664" s="1" t="s">
        <v>490</v>
      </c>
      <c r="G664" s="2" t="s">
        <v>491</v>
      </c>
      <c r="H664" s="1" t="s">
        <v>492</v>
      </c>
      <c r="I664" s="1">
        <v>2003</v>
      </c>
      <c r="J664" s="1">
        <v>2003</v>
      </c>
      <c r="K664" s="1" t="s">
        <v>493</v>
      </c>
      <c r="L664" s="1">
        <v>710.12</v>
      </c>
      <c r="M664" s="1" t="s">
        <v>494</v>
      </c>
      <c r="N664" s="1" t="s">
        <v>495</v>
      </c>
      <c r="O664" s="1" t="s">
        <v>496</v>
      </c>
    </row>
    <row r="665" spans="1:15" hidden="1" x14ac:dyDescent="0.35">
      <c r="A665" s="1" t="s">
        <v>487</v>
      </c>
      <c r="B665" s="1" t="s">
        <v>488</v>
      </c>
      <c r="C665" s="2" t="s">
        <v>523</v>
      </c>
      <c r="D665" s="1" t="s">
        <v>51</v>
      </c>
      <c r="E665" s="1">
        <v>6110</v>
      </c>
      <c r="F665" s="1" t="s">
        <v>490</v>
      </c>
      <c r="G665" s="2" t="s">
        <v>491</v>
      </c>
      <c r="H665" s="1" t="s">
        <v>492</v>
      </c>
      <c r="I665" s="1">
        <v>2004</v>
      </c>
      <c r="J665" s="1">
        <v>2004</v>
      </c>
      <c r="K665" s="1" t="s">
        <v>493</v>
      </c>
      <c r="L665" s="1">
        <v>951.75</v>
      </c>
      <c r="M665" s="1" t="s">
        <v>494</v>
      </c>
      <c r="N665" s="1" t="s">
        <v>495</v>
      </c>
      <c r="O665" s="1" t="s">
        <v>496</v>
      </c>
    </row>
    <row r="666" spans="1:15" hidden="1" x14ac:dyDescent="0.35">
      <c r="A666" s="1" t="s">
        <v>487</v>
      </c>
      <c r="B666" s="1" t="s">
        <v>488</v>
      </c>
      <c r="C666" s="2" t="s">
        <v>523</v>
      </c>
      <c r="D666" s="1" t="s">
        <v>51</v>
      </c>
      <c r="E666" s="1">
        <v>6110</v>
      </c>
      <c r="F666" s="1" t="s">
        <v>490</v>
      </c>
      <c r="G666" s="2" t="s">
        <v>491</v>
      </c>
      <c r="H666" s="1" t="s">
        <v>492</v>
      </c>
      <c r="I666" s="1">
        <v>2005</v>
      </c>
      <c r="J666" s="1">
        <v>2005</v>
      </c>
      <c r="K666" s="1" t="s">
        <v>493</v>
      </c>
      <c r="L666" s="1">
        <v>1395.82</v>
      </c>
      <c r="M666" s="1" t="s">
        <v>494</v>
      </c>
      <c r="N666" s="1" t="s">
        <v>495</v>
      </c>
      <c r="O666" s="1" t="s">
        <v>496</v>
      </c>
    </row>
    <row r="667" spans="1:15" hidden="1" x14ac:dyDescent="0.35">
      <c r="A667" s="1" t="s">
        <v>487</v>
      </c>
      <c r="B667" s="1" t="s">
        <v>488</v>
      </c>
      <c r="C667" s="2" t="s">
        <v>523</v>
      </c>
      <c r="D667" s="1" t="s">
        <v>51</v>
      </c>
      <c r="E667" s="1">
        <v>6110</v>
      </c>
      <c r="F667" s="1" t="s">
        <v>490</v>
      </c>
      <c r="G667" s="2" t="s">
        <v>491</v>
      </c>
      <c r="H667" s="1" t="s">
        <v>492</v>
      </c>
      <c r="I667" s="1">
        <v>2006</v>
      </c>
      <c r="J667" s="1">
        <v>2006</v>
      </c>
      <c r="K667" s="1" t="s">
        <v>493</v>
      </c>
      <c r="L667" s="1">
        <v>1675.28</v>
      </c>
      <c r="M667" s="1" t="s">
        <v>494</v>
      </c>
      <c r="N667" s="1" t="s">
        <v>495</v>
      </c>
      <c r="O667" s="1" t="s">
        <v>496</v>
      </c>
    </row>
    <row r="668" spans="1:15" hidden="1" x14ac:dyDescent="0.35">
      <c r="A668" s="1" t="s">
        <v>487</v>
      </c>
      <c r="B668" s="1" t="s">
        <v>488</v>
      </c>
      <c r="C668" s="2" t="s">
        <v>523</v>
      </c>
      <c r="D668" s="1" t="s">
        <v>51</v>
      </c>
      <c r="E668" s="1">
        <v>6110</v>
      </c>
      <c r="F668" s="1" t="s">
        <v>490</v>
      </c>
      <c r="G668" s="2" t="s">
        <v>491</v>
      </c>
      <c r="H668" s="1" t="s">
        <v>492</v>
      </c>
      <c r="I668" s="1">
        <v>2007</v>
      </c>
      <c r="J668" s="1">
        <v>2007</v>
      </c>
      <c r="K668" s="1" t="s">
        <v>493</v>
      </c>
      <c r="L668" s="1">
        <v>1974.91</v>
      </c>
      <c r="M668" s="1" t="s">
        <v>494</v>
      </c>
      <c r="N668" s="1" t="s">
        <v>495</v>
      </c>
      <c r="O668" s="1" t="s">
        <v>496</v>
      </c>
    </row>
    <row r="669" spans="1:15" hidden="1" x14ac:dyDescent="0.35">
      <c r="A669" s="1" t="s">
        <v>487</v>
      </c>
      <c r="B669" s="1" t="s">
        <v>488</v>
      </c>
      <c r="C669" s="2" t="s">
        <v>523</v>
      </c>
      <c r="D669" s="1" t="s">
        <v>51</v>
      </c>
      <c r="E669" s="1">
        <v>6110</v>
      </c>
      <c r="F669" s="1" t="s">
        <v>490</v>
      </c>
      <c r="G669" s="2" t="s">
        <v>491</v>
      </c>
      <c r="H669" s="1" t="s">
        <v>492</v>
      </c>
      <c r="I669" s="1">
        <v>2008</v>
      </c>
      <c r="J669" s="1">
        <v>2008</v>
      </c>
      <c r="K669" s="1" t="s">
        <v>493</v>
      </c>
      <c r="L669" s="1">
        <v>2261.58</v>
      </c>
      <c r="M669" s="1" t="s">
        <v>494</v>
      </c>
      <c r="N669" s="1" t="s">
        <v>495</v>
      </c>
      <c r="O669" s="1" t="s">
        <v>496</v>
      </c>
    </row>
    <row r="670" spans="1:15" hidden="1" x14ac:dyDescent="0.35">
      <c r="A670" s="1" t="s">
        <v>487</v>
      </c>
      <c r="B670" s="1" t="s">
        <v>488</v>
      </c>
      <c r="C670" s="2" t="s">
        <v>523</v>
      </c>
      <c r="D670" s="1" t="s">
        <v>51</v>
      </c>
      <c r="E670" s="1">
        <v>6110</v>
      </c>
      <c r="F670" s="1" t="s">
        <v>490</v>
      </c>
      <c r="G670" s="2" t="s">
        <v>491</v>
      </c>
      <c r="H670" s="1" t="s">
        <v>492</v>
      </c>
      <c r="I670" s="1">
        <v>2009</v>
      </c>
      <c r="J670" s="1">
        <v>2009</v>
      </c>
      <c r="K670" s="1" t="s">
        <v>493</v>
      </c>
      <c r="L670" s="1">
        <v>2077.7399999999998</v>
      </c>
      <c r="M670" s="1" t="s">
        <v>494</v>
      </c>
      <c r="N670" s="1" t="s">
        <v>495</v>
      </c>
      <c r="O670" s="1" t="s">
        <v>496</v>
      </c>
    </row>
    <row r="671" spans="1:15" hidden="1" x14ac:dyDescent="0.35">
      <c r="A671" s="1" t="s">
        <v>487</v>
      </c>
      <c r="B671" s="1" t="s">
        <v>488</v>
      </c>
      <c r="C671" s="2" t="s">
        <v>523</v>
      </c>
      <c r="D671" s="1" t="s">
        <v>51</v>
      </c>
      <c r="E671" s="1">
        <v>6110</v>
      </c>
      <c r="F671" s="1" t="s">
        <v>490</v>
      </c>
      <c r="G671" s="2" t="s">
        <v>491</v>
      </c>
      <c r="H671" s="1" t="s">
        <v>492</v>
      </c>
      <c r="I671" s="1">
        <v>2010</v>
      </c>
      <c r="J671" s="1">
        <v>2010</v>
      </c>
      <c r="K671" s="1" t="s">
        <v>493</v>
      </c>
      <c r="L671" s="1">
        <v>1961.85</v>
      </c>
      <c r="M671" s="1" t="s">
        <v>494</v>
      </c>
      <c r="N671" s="1" t="s">
        <v>495</v>
      </c>
      <c r="O671" s="1" t="s">
        <v>496</v>
      </c>
    </row>
    <row r="672" spans="1:15" hidden="1" x14ac:dyDescent="0.35">
      <c r="A672" s="1" t="s">
        <v>487</v>
      </c>
      <c r="B672" s="1" t="s">
        <v>488</v>
      </c>
      <c r="C672" s="2" t="s">
        <v>523</v>
      </c>
      <c r="D672" s="1" t="s">
        <v>51</v>
      </c>
      <c r="E672" s="1">
        <v>6110</v>
      </c>
      <c r="F672" s="1" t="s">
        <v>490</v>
      </c>
      <c r="G672" s="2" t="s">
        <v>491</v>
      </c>
      <c r="H672" s="1" t="s">
        <v>492</v>
      </c>
      <c r="I672" s="1">
        <v>2011</v>
      </c>
      <c r="J672" s="1">
        <v>2011</v>
      </c>
      <c r="K672" s="1" t="s">
        <v>493</v>
      </c>
      <c r="L672" s="1">
        <v>1846.57</v>
      </c>
      <c r="M672" s="1" t="s">
        <v>494</v>
      </c>
      <c r="N672" s="1" t="s">
        <v>495</v>
      </c>
      <c r="O672" s="1" t="s">
        <v>496</v>
      </c>
    </row>
    <row r="673" spans="1:15" hidden="1" x14ac:dyDescent="0.35">
      <c r="A673" s="1" t="s">
        <v>487</v>
      </c>
      <c r="B673" s="1" t="s">
        <v>488</v>
      </c>
      <c r="C673" s="2" t="s">
        <v>523</v>
      </c>
      <c r="D673" s="1" t="s">
        <v>51</v>
      </c>
      <c r="E673" s="1">
        <v>6110</v>
      </c>
      <c r="F673" s="1" t="s">
        <v>490</v>
      </c>
      <c r="G673" s="2" t="s">
        <v>491</v>
      </c>
      <c r="H673" s="1" t="s">
        <v>492</v>
      </c>
      <c r="I673" s="1">
        <v>2012</v>
      </c>
      <c r="J673" s="1">
        <v>2012</v>
      </c>
      <c r="K673" s="1" t="s">
        <v>493</v>
      </c>
      <c r="L673" s="1">
        <v>1782.45</v>
      </c>
      <c r="M673" s="1" t="s">
        <v>494</v>
      </c>
      <c r="N673" s="1" t="s">
        <v>495</v>
      </c>
      <c r="O673" s="1" t="s">
        <v>496</v>
      </c>
    </row>
    <row r="674" spans="1:15" hidden="1" x14ac:dyDescent="0.35">
      <c r="A674" s="1" t="s">
        <v>487</v>
      </c>
      <c r="B674" s="1" t="s">
        <v>488</v>
      </c>
      <c r="C674" s="2" t="s">
        <v>523</v>
      </c>
      <c r="D674" s="1" t="s">
        <v>51</v>
      </c>
      <c r="E674" s="1">
        <v>6110</v>
      </c>
      <c r="F674" s="1" t="s">
        <v>490</v>
      </c>
      <c r="G674" s="2" t="s">
        <v>491</v>
      </c>
      <c r="H674" s="1" t="s">
        <v>492</v>
      </c>
      <c r="I674" s="1">
        <v>2013</v>
      </c>
      <c r="J674" s="1">
        <v>2013</v>
      </c>
      <c r="K674" s="1" t="s">
        <v>493</v>
      </c>
      <c r="L674" s="1">
        <v>877.93</v>
      </c>
      <c r="M674" s="1" t="s">
        <v>494</v>
      </c>
      <c r="N674" s="1" t="s">
        <v>495</v>
      </c>
      <c r="O674" s="1" t="s">
        <v>496</v>
      </c>
    </row>
    <row r="675" spans="1:15" hidden="1" x14ac:dyDescent="0.35">
      <c r="A675" s="1" t="s">
        <v>487</v>
      </c>
      <c r="B675" s="1" t="s">
        <v>488</v>
      </c>
      <c r="C675" s="2" t="s">
        <v>523</v>
      </c>
      <c r="D675" s="1" t="s">
        <v>51</v>
      </c>
      <c r="E675" s="1">
        <v>6110</v>
      </c>
      <c r="F675" s="1" t="s">
        <v>490</v>
      </c>
      <c r="G675" s="2" t="s">
        <v>491</v>
      </c>
      <c r="H675" s="1" t="s">
        <v>492</v>
      </c>
      <c r="I675" s="1">
        <v>2014</v>
      </c>
      <c r="J675" s="1">
        <v>2014</v>
      </c>
      <c r="K675" s="1" t="s">
        <v>493</v>
      </c>
      <c r="L675" s="1">
        <v>1874.46</v>
      </c>
      <c r="M675" s="1" t="s">
        <v>494</v>
      </c>
      <c r="N675" s="1" t="s">
        <v>495</v>
      </c>
      <c r="O675" s="1" t="s">
        <v>496</v>
      </c>
    </row>
    <row r="676" spans="1:15" hidden="1" x14ac:dyDescent="0.35">
      <c r="A676" s="1" t="s">
        <v>487</v>
      </c>
      <c r="B676" s="1" t="s">
        <v>488</v>
      </c>
      <c r="C676" s="2" t="s">
        <v>523</v>
      </c>
      <c r="D676" s="1" t="s">
        <v>51</v>
      </c>
      <c r="E676" s="1">
        <v>6110</v>
      </c>
      <c r="F676" s="1" t="s">
        <v>490</v>
      </c>
      <c r="G676" s="2" t="s">
        <v>491</v>
      </c>
      <c r="H676" s="1" t="s">
        <v>492</v>
      </c>
      <c r="I676" s="1">
        <v>2015</v>
      </c>
      <c r="J676" s="1">
        <v>2015</v>
      </c>
      <c r="K676" s="1" t="s">
        <v>493</v>
      </c>
      <c r="L676" s="1">
        <v>1276.53</v>
      </c>
      <c r="M676" s="1" t="s">
        <v>494</v>
      </c>
      <c r="N676" s="1" t="s">
        <v>495</v>
      </c>
      <c r="O676" s="1" t="s">
        <v>496</v>
      </c>
    </row>
    <row r="677" spans="1:15" hidden="1" x14ac:dyDescent="0.35">
      <c r="A677" s="1" t="s">
        <v>487</v>
      </c>
      <c r="B677" s="1" t="s">
        <v>488</v>
      </c>
      <c r="C677" s="2" t="s">
        <v>523</v>
      </c>
      <c r="D677" s="1" t="s">
        <v>51</v>
      </c>
      <c r="E677" s="1">
        <v>6110</v>
      </c>
      <c r="F677" s="1" t="s">
        <v>490</v>
      </c>
      <c r="G677" s="2" t="s">
        <v>491</v>
      </c>
      <c r="H677" s="1" t="s">
        <v>492</v>
      </c>
      <c r="I677" s="1">
        <v>2016</v>
      </c>
      <c r="J677" s="1">
        <v>2016</v>
      </c>
      <c r="K677" s="1" t="s">
        <v>493</v>
      </c>
      <c r="L677" s="1">
        <v>1153.7</v>
      </c>
      <c r="M677" s="1" t="s">
        <v>494</v>
      </c>
      <c r="N677" s="1" t="s">
        <v>495</v>
      </c>
      <c r="O677" s="1" t="s">
        <v>496</v>
      </c>
    </row>
    <row r="678" spans="1:15" hidden="1" x14ac:dyDescent="0.35">
      <c r="A678" s="1" t="s">
        <v>487</v>
      </c>
      <c r="B678" s="1" t="s">
        <v>488</v>
      </c>
      <c r="C678" s="2" t="s">
        <v>523</v>
      </c>
      <c r="D678" s="1" t="s">
        <v>51</v>
      </c>
      <c r="E678" s="1">
        <v>6110</v>
      </c>
      <c r="F678" s="1" t="s">
        <v>490</v>
      </c>
      <c r="G678" s="2" t="s">
        <v>491</v>
      </c>
      <c r="H678" s="1" t="s">
        <v>492</v>
      </c>
      <c r="I678" s="1">
        <v>2017</v>
      </c>
      <c r="J678" s="1">
        <v>2017</v>
      </c>
      <c r="K678" s="1" t="s">
        <v>493</v>
      </c>
      <c r="L678" s="1">
        <v>1127.19</v>
      </c>
      <c r="M678" s="1" t="s">
        <v>494</v>
      </c>
      <c r="N678" s="1" t="s">
        <v>495</v>
      </c>
      <c r="O678" s="1" t="s">
        <v>496</v>
      </c>
    </row>
    <row r="679" spans="1:15" hidden="1" x14ac:dyDescent="0.35">
      <c r="A679" s="1" t="s">
        <v>487</v>
      </c>
      <c r="B679" s="1" t="s">
        <v>488</v>
      </c>
      <c r="C679" s="2" t="s">
        <v>523</v>
      </c>
      <c r="D679" s="1" t="s">
        <v>51</v>
      </c>
      <c r="E679" s="1">
        <v>6110</v>
      </c>
      <c r="F679" s="1" t="s">
        <v>490</v>
      </c>
      <c r="G679" s="2" t="s">
        <v>497</v>
      </c>
      <c r="H679" s="1" t="s">
        <v>498</v>
      </c>
      <c r="I679" s="1">
        <v>2003</v>
      </c>
      <c r="J679" s="1">
        <v>2003</v>
      </c>
      <c r="K679" s="1" t="s">
        <v>493</v>
      </c>
      <c r="L679" s="1">
        <v>87.87</v>
      </c>
      <c r="M679" s="1" t="s">
        <v>494</v>
      </c>
      <c r="N679" s="1" t="s">
        <v>495</v>
      </c>
      <c r="O679" s="1" t="s">
        <v>496</v>
      </c>
    </row>
    <row r="680" spans="1:15" hidden="1" x14ac:dyDescent="0.35">
      <c r="A680" s="1" t="s">
        <v>487</v>
      </c>
      <c r="B680" s="1" t="s">
        <v>488</v>
      </c>
      <c r="C680" s="2" t="s">
        <v>523</v>
      </c>
      <c r="D680" s="1" t="s">
        <v>51</v>
      </c>
      <c r="E680" s="1">
        <v>6110</v>
      </c>
      <c r="F680" s="1" t="s">
        <v>490</v>
      </c>
      <c r="G680" s="2" t="s">
        <v>497</v>
      </c>
      <c r="H680" s="1" t="s">
        <v>498</v>
      </c>
      <c r="I680" s="1">
        <v>2004</v>
      </c>
      <c r="J680" s="1">
        <v>2004</v>
      </c>
      <c r="K680" s="1" t="s">
        <v>493</v>
      </c>
      <c r="L680" s="1">
        <v>146.38999999999999</v>
      </c>
      <c r="M680" s="1" t="s">
        <v>494</v>
      </c>
      <c r="N680" s="1" t="s">
        <v>495</v>
      </c>
      <c r="O680" s="1" t="s">
        <v>496</v>
      </c>
    </row>
    <row r="681" spans="1:15" hidden="1" x14ac:dyDescent="0.35">
      <c r="A681" s="1" t="s">
        <v>487</v>
      </c>
      <c r="B681" s="1" t="s">
        <v>488</v>
      </c>
      <c r="C681" s="2" t="s">
        <v>523</v>
      </c>
      <c r="D681" s="1" t="s">
        <v>51</v>
      </c>
      <c r="E681" s="1">
        <v>6110</v>
      </c>
      <c r="F681" s="1" t="s">
        <v>490</v>
      </c>
      <c r="G681" s="2" t="s">
        <v>497</v>
      </c>
      <c r="H681" s="1" t="s">
        <v>498</v>
      </c>
      <c r="I681" s="1">
        <v>2005</v>
      </c>
      <c r="J681" s="1">
        <v>2005</v>
      </c>
      <c r="K681" s="1" t="s">
        <v>493</v>
      </c>
      <c r="L681" s="1">
        <v>181.07</v>
      </c>
      <c r="M681" s="1" t="s">
        <v>494</v>
      </c>
      <c r="N681" s="1" t="s">
        <v>495</v>
      </c>
      <c r="O681" s="1" t="s">
        <v>496</v>
      </c>
    </row>
    <row r="682" spans="1:15" hidden="1" x14ac:dyDescent="0.35">
      <c r="A682" s="1" t="s">
        <v>487</v>
      </c>
      <c r="B682" s="1" t="s">
        <v>488</v>
      </c>
      <c r="C682" s="2" t="s">
        <v>523</v>
      </c>
      <c r="D682" s="1" t="s">
        <v>51</v>
      </c>
      <c r="E682" s="1">
        <v>6110</v>
      </c>
      <c r="F682" s="1" t="s">
        <v>490</v>
      </c>
      <c r="G682" s="2" t="s">
        <v>497</v>
      </c>
      <c r="H682" s="1" t="s">
        <v>498</v>
      </c>
      <c r="I682" s="1">
        <v>2006</v>
      </c>
      <c r="J682" s="1">
        <v>2006</v>
      </c>
      <c r="K682" s="1" t="s">
        <v>493</v>
      </c>
      <c r="L682" s="1">
        <v>215.1</v>
      </c>
      <c r="M682" s="1" t="s">
        <v>494</v>
      </c>
      <c r="N682" s="1" t="s">
        <v>495</v>
      </c>
      <c r="O682" s="1" t="s">
        <v>496</v>
      </c>
    </row>
    <row r="683" spans="1:15" hidden="1" x14ac:dyDescent="0.35">
      <c r="A683" s="1" t="s">
        <v>487</v>
      </c>
      <c r="B683" s="1" t="s">
        <v>488</v>
      </c>
      <c r="C683" s="2" t="s">
        <v>523</v>
      </c>
      <c r="D683" s="1" t="s">
        <v>51</v>
      </c>
      <c r="E683" s="1">
        <v>6110</v>
      </c>
      <c r="F683" s="1" t="s">
        <v>490</v>
      </c>
      <c r="G683" s="2" t="s">
        <v>497</v>
      </c>
      <c r="H683" s="1" t="s">
        <v>498</v>
      </c>
      <c r="I683" s="1">
        <v>2007</v>
      </c>
      <c r="J683" s="1">
        <v>2007</v>
      </c>
      <c r="K683" s="1" t="s">
        <v>493</v>
      </c>
      <c r="L683" s="1">
        <v>250.61</v>
      </c>
      <c r="M683" s="1" t="s">
        <v>494</v>
      </c>
      <c r="N683" s="1" t="s">
        <v>495</v>
      </c>
      <c r="O683" s="1" t="s">
        <v>496</v>
      </c>
    </row>
    <row r="684" spans="1:15" hidden="1" x14ac:dyDescent="0.35">
      <c r="A684" s="1" t="s">
        <v>487</v>
      </c>
      <c r="B684" s="1" t="s">
        <v>488</v>
      </c>
      <c r="C684" s="2" t="s">
        <v>523</v>
      </c>
      <c r="D684" s="1" t="s">
        <v>51</v>
      </c>
      <c r="E684" s="1">
        <v>6110</v>
      </c>
      <c r="F684" s="1" t="s">
        <v>490</v>
      </c>
      <c r="G684" s="2" t="s">
        <v>497</v>
      </c>
      <c r="H684" s="1" t="s">
        <v>498</v>
      </c>
      <c r="I684" s="1">
        <v>2008</v>
      </c>
      <c r="J684" s="1">
        <v>2008</v>
      </c>
      <c r="K684" s="1" t="s">
        <v>493</v>
      </c>
      <c r="L684" s="1">
        <v>259.82</v>
      </c>
      <c r="M684" s="1" t="s">
        <v>494</v>
      </c>
      <c r="N684" s="1" t="s">
        <v>495</v>
      </c>
      <c r="O684" s="1" t="s">
        <v>496</v>
      </c>
    </row>
    <row r="685" spans="1:15" hidden="1" x14ac:dyDescent="0.35">
      <c r="A685" s="1" t="s">
        <v>487</v>
      </c>
      <c r="B685" s="1" t="s">
        <v>488</v>
      </c>
      <c r="C685" s="2" t="s">
        <v>523</v>
      </c>
      <c r="D685" s="1" t="s">
        <v>51</v>
      </c>
      <c r="E685" s="1">
        <v>6110</v>
      </c>
      <c r="F685" s="1" t="s">
        <v>490</v>
      </c>
      <c r="G685" s="2" t="s">
        <v>497</v>
      </c>
      <c r="H685" s="1" t="s">
        <v>498</v>
      </c>
      <c r="I685" s="1">
        <v>2009</v>
      </c>
      <c r="J685" s="1">
        <v>2009</v>
      </c>
      <c r="K685" s="1" t="s">
        <v>493</v>
      </c>
      <c r="L685" s="1">
        <v>147.01</v>
      </c>
      <c r="M685" s="1" t="s">
        <v>494</v>
      </c>
      <c r="N685" s="1" t="s">
        <v>495</v>
      </c>
      <c r="O685" s="1" t="s">
        <v>496</v>
      </c>
    </row>
    <row r="686" spans="1:15" hidden="1" x14ac:dyDescent="0.35">
      <c r="A686" s="1" t="s">
        <v>487</v>
      </c>
      <c r="B686" s="1" t="s">
        <v>488</v>
      </c>
      <c r="C686" s="2" t="s">
        <v>523</v>
      </c>
      <c r="D686" s="1" t="s">
        <v>51</v>
      </c>
      <c r="E686" s="1">
        <v>6110</v>
      </c>
      <c r="F686" s="1" t="s">
        <v>490</v>
      </c>
      <c r="G686" s="2" t="s">
        <v>497</v>
      </c>
      <c r="H686" s="1" t="s">
        <v>498</v>
      </c>
      <c r="I686" s="1">
        <v>2010</v>
      </c>
      <c r="J686" s="1">
        <v>2010</v>
      </c>
      <c r="K686" s="1" t="s">
        <v>493</v>
      </c>
      <c r="L686" s="1">
        <v>168.34</v>
      </c>
      <c r="M686" s="1" t="s">
        <v>494</v>
      </c>
      <c r="N686" s="1" t="s">
        <v>495</v>
      </c>
      <c r="O686" s="1" t="s">
        <v>496</v>
      </c>
    </row>
    <row r="687" spans="1:15" hidden="1" x14ac:dyDescent="0.35">
      <c r="A687" s="1" t="s">
        <v>487</v>
      </c>
      <c r="B687" s="1" t="s">
        <v>488</v>
      </c>
      <c r="C687" s="2" t="s">
        <v>523</v>
      </c>
      <c r="D687" s="1" t="s">
        <v>51</v>
      </c>
      <c r="E687" s="1">
        <v>6110</v>
      </c>
      <c r="F687" s="1" t="s">
        <v>490</v>
      </c>
      <c r="G687" s="2" t="s">
        <v>497</v>
      </c>
      <c r="H687" s="1" t="s">
        <v>498</v>
      </c>
      <c r="I687" s="1">
        <v>2011</v>
      </c>
      <c r="J687" s="1">
        <v>2011</v>
      </c>
      <c r="K687" s="1" t="s">
        <v>493</v>
      </c>
      <c r="L687" s="1">
        <v>116.59</v>
      </c>
      <c r="M687" s="1" t="s">
        <v>494</v>
      </c>
      <c r="N687" s="1" t="s">
        <v>495</v>
      </c>
      <c r="O687" s="1" t="s">
        <v>496</v>
      </c>
    </row>
    <row r="688" spans="1:15" hidden="1" x14ac:dyDescent="0.35">
      <c r="A688" s="1" t="s">
        <v>487</v>
      </c>
      <c r="B688" s="1" t="s">
        <v>488</v>
      </c>
      <c r="C688" s="2" t="s">
        <v>523</v>
      </c>
      <c r="D688" s="1" t="s">
        <v>51</v>
      </c>
      <c r="E688" s="1">
        <v>6110</v>
      </c>
      <c r="F688" s="1" t="s">
        <v>490</v>
      </c>
      <c r="G688" s="2" t="s">
        <v>497</v>
      </c>
      <c r="H688" s="1" t="s">
        <v>498</v>
      </c>
      <c r="I688" s="1">
        <v>2012</v>
      </c>
      <c r="J688" s="1">
        <v>2012</v>
      </c>
      <c r="K688" s="1" t="s">
        <v>493</v>
      </c>
      <c r="L688" s="1">
        <v>103.79</v>
      </c>
      <c r="M688" s="1" t="s">
        <v>494</v>
      </c>
      <c r="N688" s="1" t="s">
        <v>495</v>
      </c>
      <c r="O688" s="1" t="s">
        <v>496</v>
      </c>
    </row>
    <row r="689" spans="1:15" hidden="1" x14ac:dyDescent="0.35">
      <c r="A689" s="1" t="s">
        <v>487</v>
      </c>
      <c r="B689" s="1" t="s">
        <v>488</v>
      </c>
      <c r="C689" s="2" t="s">
        <v>523</v>
      </c>
      <c r="D689" s="1" t="s">
        <v>51</v>
      </c>
      <c r="E689" s="1">
        <v>6110</v>
      </c>
      <c r="F689" s="1" t="s">
        <v>490</v>
      </c>
      <c r="G689" s="2" t="s">
        <v>497</v>
      </c>
      <c r="H689" s="1" t="s">
        <v>498</v>
      </c>
      <c r="I689" s="1">
        <v>2013</v>
      </c>
      <c r="J689" s="1">
        <v>2013</v>
      </c>
      <c r="K689" s="1" t="s">
        <v>493</v>
      </c>
      <c r="L689" s="1">
        <v>82.62</v>
      </c>
      <c r="M689" s="1" t="s">
        <v>494</v>
      </c>
      <c r="N689" s="1" t="s">
        <v>495</v>
      </c>
      <c r="O689" s="1" t="s">
        <v>496</v>
      </c>
    </row>
    <row r="690" spans="1:15" hidden="1" x14ac:dyDescent="0.35">
      <c r="A690" s="1" t="s">
        <v>487</v>
      </c>
      <c r="B690" s="1" t="s">
        <v>488</v>
      </c>
      <c r="C690" s="2" t="s">
        <v>523</v>
      </c>
      <c r="D690" s="1" t="s">
        <v>51</v>
      </c>
      <c r="E690" s="1">
        <v>6110</v>
      </c>
      <c r="F690" s="1" t="s">
        <v>490</v>
      </c>
      <c r="G690" s="2" t="s">
        <v>497</v>
      </c>
      <c r="H690" s="1" t="s">
        <v>498</v>
      </c>
      <c r="I690" s="1">
        <v>2014</v>
      </c>
      <c r="J690" s="1">
        <v>2014</v>
      </c>
      <c r="K690" s="1" t="s">
        <v>493</v>
      </c>
      <c r="L690" s="1">
        <v>91.54</v>
      </c>
      <c r="M690" s="1" t="s">
        <v>494</v>
      </c>
      <c r="N690" s="1" t="s">
        <v>495</v>
      </c>
      <c r="O690" s="1" t="s">
        <v>496</v>
      </c>
    </row>
    <row r="691" spans="1:15" hidden="1" x14ac:dyDescent="0.35">
      <c r="A691" s="1" t="s">
        <v>487</v>
      </c>
      <c r="B691" s="1" t="s">
        <v>488</v>
      </c>
      <c r="C691" s="2" t="s">
        <v>523</v>
      </c>
      <c r="D691" s="1" t="s">
        <v>51</v>
      </c>
      <c r="E691" s="1">
        <v>6110</v>
      </c>
      <c r="F691" s="1" t="s">
        <v>490</v>
      </c>
      <c r="G691" s="2" t="s">
        <v>497</v>
      </c>
      <c r="H691" s="1" t="s">
        <v>498</v>
      </c>
      <c r="I691" s="1">
        <v>2015</v>
      </c>
      <c r="J691" s="1">
        <v>2015</v>
      </c>
      <c r="K691" s="1" t="s">
        <v>493</v>
      </c>
      <c r="L691" s="1">
        <v>49.97</v>
      </c>
      <c r="M691" s="1" t="s">
        <v>494</v>
      </c>
      <c r="N691" s="1" t="s">
        <v>495</v>
      </c>
      <c r="O691" s="1" t="s">
        <v>496</v>
      </c>
    </row>
    <row r="692" spans="1:15" hidden="1" x14ac:dyDescent="0.35">
      <c r="A692" s="1" t="s">
        <v>487</v>
      </c>
      <c r="B692" s="1" t="s">
        <v>488</v>
      </c>
      <c r="C692" s="2" t="s">
        <v>523</v>
      </c>
      <c r="D692" s="1" t="s">
        <v>51</v>
      </c>
      <c r="E692" s="1">
        <v>6110</v>
      </c>
      <c r="F692" s="1" t="s">
        <v>490</v>
      </c>
      <c r="G692" s="2" t="s">
        <v>497</v>
      </c>
      <c r="H692" s="1" t="s">
        <v>498</v>
      </c>
      <c r="I692" s="1">
        <v>2016</v>
      </c>
      <c r="J692" s="1">
        <v>2016</v>
      </c>
      <c r="K692" s="1" t="s">
        <v>493</v>
      </c>
      <c r="L692" s="1">
        <v>43.76</v>
      </c>
      <c r="M692" s="1" t="s">
        <v>494</v>
      </c>
      <c r="N692" s="1" t="s">
        <v>495</v>
      </c>
      <c r="O692" s="1" t="s">
        <v>496</v>
      </c>
    </row>
    <row r="693" spans="1:15" hidden="1" x14ac:dyDescent="0.35">
      <c r="A693" s="1" t="s">
        <v>487</v>
      </c>
      <c r="B693" s="1" t="s">
        <v>488</v>
      </c>
      <c r="C693" s="2" t="s">
        <v>523</v>
      </c>
      <c r="D693" s="1" t="s">
        <v>51</v>
      </c>
      <c r="E693" s="1">
        <v>6110</v>
      </c>
      <c r="F693" s="1" t="s">
        <v>490</v>
      </c>
      <c r="G693" s="2" t="s">
        <v>497</v>
      </c>
      <c r="H693" s="1" t="s">
        <v>498</v>
      </c>
      <c r="I693" s="1">
        <v>2017</v>
      </c>
      <c r="J693" s="1">
        <v>2017</v>
      </c>
      <c r="K693" s="1" t="s">
        <v>493</v>
      </c>
      <c r="L693" s="1">
        <v>53.38</v>
      </c>
      <c r="M693" s="1" t="s">
        <v>494</v>
      </c>
      <c r="N693" s="1" t="s">
        <v>495</v>
      </c>
      <c r="O693" s="1" t="s">
        <v>496</v>
      </c>
    </row>
    <row r="694" spans="1:15" hidden="1" x14ac:dyDescent="0.35">
      <c r="A694" s="1" t="s">
        <v>487</v>
      </c>
      <c r="B694" s="1" t="s">
        <v>488</v>
      </c>
      <c r="C694" s="2" t="s">
        <v>523</v>
      </c>
      <c r="D694" s="1" t="s">
        <v>51</v>
      </c>
      <c r="E694" s="1">
        <v>6110</v>
      </c>
      <c r="F694" s="1" t="s">
        <v>490</v>
      </c>
      <c r="G694" s="2" t="s">
        <v>499</v>
      </c>
      <c r="H694" s="1" t="s">
        <v>500</v>
      </c>
      <c r="I694" s="1">
        <v>2001</v>
      </c>
      <c r="J694" s="1">
        <v>2001</v>
      </c>
      <c r="K694" s="1" t="s">
        <v>493</v>
      </c>
      <c r="L694" s="1">
        <v>248.12</v>
      </c>
      <c r="M694" s="1" t="s">
        <v>494</v>
      </c>
      <c r="N694" s="1" t="s">
        <v>495</v>
      </c>
      <c r="O694" s="1" t="s">
        <v>496</v>
      </c>
    </row>
    <row r="695" spans="1:15" hidden="1" x14ac:dyDescent="0.35">
      <c r="A695" s="1" t="s">
        <v>487</v>
      </c>
      <c r="B695" s="1" t="s">
        <v>488</v>
      </c>
      <c r="C695" s="2" t="s">
        <v>523</v>
      </c>
      <c r="D695" s="1" t="s">
        <v>51</v>
      </c>
      <c r="E695" s="1">
        <v>6110</v>
      </c>
      <c r="F695" s="1" t="s">
        <v>490</v>
      </c>
      <c r="G695" s="2" t="s">
        <v>499</v>
      </c>
      <c r="H695" s="1" t="s">
        <v>500</v>
      </c>
      <c r="I695" s="1">
        <v>2002</v>
      </c>
      <c r="J695" s="1">
        <v>2002</v>
      </c>
      <c r="K695" s="1" t="s">
        <v>493</v>
      </c>
      <c r="L695" s="1">
        <v>229.63</v>
      </c>
      <c r="M695" s="1" t="s">
        <v>494</v>
      </c>
      <c r="N695" s="1" t="s">
        <v>495</v>
      </c>
      <c r="O695" s="1" t="s">
        <v>496</v>
      </c>
    </row>
    <row r="696" spans="1:15" hidden="1" x14ac:dyDescent="0.35">
      <c r="A696" s="1" t="s">
        <v>487</v>
      </c>
      <c r="B696" s="1" t="s">
        <v>488</v>
      </c>
      <c r="C696" s="2" t="s">
        <v>523</v>
      </c>
      <c r="D696" s="1" t="s">
        <v>51</v>
      </c>
      <c r="E696" s="1">
        <v>6110</v>
      </c>
      <c r="F696" s="1" t="s">
        <v>490</v>
      </c>
      <c r="G696" s="2" t="s">
        <v>499</v>
      </c>
      <c r="H696" s="1" t="s">
        <v>500</v>
      </c>
      <c r="I696" s="1">
        <v>2003</v>
      </c>
      <c r="J696" s="1">
        <v>2003</v>
      </c>
      <c r="K696" s="1" t="s">
        <v>493</v>
      </c>
      <c r="L696" s="1">
        <v>363.23</v>
      </c>
      <c r="M696" s="1" t="s">
        <v>494</v>
      </c>
      <c r="N696" s="1" t="s">
        <v>495</v>
      </c>
      <c r="O696" s="1" t="s">
        <v>496</v>
      </c>
    </row>
    <row r="697" spans="1:15" hidden="1" x14ac:dyDescent="0.35">
      <c r="A697" s="1" t="s">
        <v>487</v>
      </c>
      <c r="B697" s="1" t="s">
        <v>488</v>
      </c>
      <c r="C697" s="2" t="s">
        <v>523</v>
      </c>
      <c r="D697" s="1" t="s">
        <v>51</v>
      </c>
      <c r="E697" s="1">
        <v>6110</v>
      </c>
      <c r="F697" s="1" t="s">
        <v>490</v>
      </c>
      <c r="G697" s="2" t="s">
        <v>499</v>
      </c>
      <c r="H697" s="1" t="s">
        <v>500</v>
      </c>
      <c r="I697" s="1">
        <v>2004</v>
      </c>
      <c r="J697" s="1">
        <v>2004</v>
      </c>
      <c r="K697" s="1" t="s">
        <v>493</v>
      </c>
      <c r="L697" s="1">
        <v>690.18</v>
      </c>
      <c r="M697" s="1" t="s">
        <v>494</v>
      </c>
      <c r="N697" s="1" t="s">
        <v>495</v>
      </c>
      <c r="O697" s="1" t="s">
        <v>496</v>
      </c>
    </row>
    <row r="698" spans="1:15" hidden="1" x14ac:dyDescent="0.35">
      <c r="A698" s="1" t="s">
        <v>487</v>
      </c>
      <c r="B698" s="1" t="s">
        <v>488</v>
      </c>
      <c r="C698" s="2" t="s">
        <v>523</v>
      </c>
      <c r="D698" s="1" t="s">
        <v>51</v>
      </c>
      <c r="E698" s="1">
        <v>6110</v>
      </c>
      <c r="F698" s="1" t="s">
        <v>490</v>
      </c>
      <c r="G698" s="2" t="s">
        <v>499</v>
      </c>
      <c r="H698" s="1" t="s">
        <v>500</v>
      </c>
      <c r="I698" s="1">
        <v>2005</v>
      </c>
      <c r="J698" s="1">
        <v>2005</v>
      </c>
      <c r="K698" s="1" t="s">
        <v>493</v>
      </c>
      <c r="L698" s="1">
        <v>1004.34</v>
      </c>
      <c r="M698" s="1" t="s">
        <v>494</v>
      </c>
      <c r="N698" s="1" t="s">
        <v>495</v>
      </c>
      <c r="O698" s="1" t="s">
        <v>496</v>
      </c>
    </row>
    <row r="699" spans="1:15" hidden="1" x14ac:dyDescent="0.35">
      <c r="A699" s="1" t="s">
        <v>487</v>
      </c>
      <c r="B699" s="1" t="s">
        <v>488</v>
      </c>
      <c r="C699" s="2" t="s">
        <v>523</v>
      </c>
      <c r="D699" s="1" t="s">
        <v>51</v>
      </c>
      <c r="E699" s="1">
        <v>6110</v>
      </c>
      <c r="F699" s="1" t="s">
        <v>490</v>
      </c>
      <c r="G699" s="2" t="s">
        <v>499</v>
      </c>
      <c r="H699" s="1" t="s">
        <v>500</v>
      </c>
      <c r="I699" s="1">
        <v>2006</v>
      </c>
      <c r="J699" s="1">
        <v>2006</v>
      </c>
      <c r="K699" s="1" t="s">
        <v>493</v>
      </c>
      <c r="L699" s="1">
        <v>1225.8599999999999</v>
      </c>
      <c r="M699" s="1" t="s">
        <v>494</v>
      </c>
      <c r="N699" s="1" t="s">
        <v>495</v>
      </c>
      <c r="O699" s="1" t="s">
        <v>496</v>
      </c>
    </row>
    <row r="700" spans="1:15" hidden="1" x14ac:dyDescent="0.35">
      <c r="A700" s="1" t="s">
        <v>487</v>
      </c>
      <c r="B700" s="1" t="s">
        <v>488</v>
      </c>
      <c r="C700" s="2" t="s">
        <v>523</v>
      </c>
      <c r="D700" s="1" t="s">
        <v>51</v>
      </c>
      <c r="E700" s="1">
        <v>6110</v>
      </c>
      <c r="F700" s="1" t="s">
        <v>490</v>
      </c>
      <c r="G700" s="2" t="s">
        <v>499</v>
      </c>
      <c r="H700" s="1" t="s">
        <v>500</v>
      </c>
      <c r="I700" s="1">
        <v>2007</v>
      </c>
      <c r="J700" s="1">
        <v>2007</v>
      </c>
      <c r="K700" s="1" t="s">
        <v>493</v>
      </c>
      <c r="L700" s="1">
        <v>1365.94</v>
      </c>
      <c r="M700" s="1" t="s">
        <v>494</v>
      </c>
      <c r="N700" s="1" t="s">
        <v>495</v>
      </c>
      <c r="O700" s="1" t="s">
        <v>496</v>
      </c>
    </row>
    <row r="701" spans="1:15" hidden="1" x14ac:dyDescent="0.35">
      <c r="A701" s="1" t="s">
        <v>487</v>
      </c>
      <c r="B701" s="1" t="s">
        <v>488</v>
      </c>
      <c r="C701" s="2" t="s">
        <v>523</v>
      </c>
      <c r="D701" s="1" t="s">
        <v>51</v>
      </c>
      <c r="E701" s="1">
        <v>6110</v>
      </c>
      <c r="F701" s="1" t="s">
        <v>490</v>
      </c>
      <c r="G701" s="2" t="s">
        <v>499</v>
      </c>
      <c r="H701" s="1" t="s">
        <v>500</v>
      </c>
      <c r="I701" s="1">
        <v>2008</v>
      </c>
      <c r="J701" s="1">
        <v>2008</v>
      </c>
      <c r="K701" s="1" t="s">
        <v>493</v>
      </c>
      <c r="L701" s="1">
        <v>1596.68</v>
      </c>
      <c r="M701" s="1" t="s">
        <v>494</v>
      </c>
      <c r="N701" s="1" t="s">
        <v>495</v>
      </c>
      <c r="O701" s="1" t="s">
        <v>496</v>
      </c>
    </row>
    <row r="702" spans="1:15" hidden="1" x14ac:dyDescent="0.35">
      <c r="A702" s="1" t="s">
        <v>487</v>
      </c>
      <c r="B702" s="1" t="s">
        <v>488</v>
      </c>
      <c r="C702" s="2" t="s">
        <v>523</v>
      </c>
      <c r="D702" s="1" t="s">
        <v>51</v>
      </c>
      <c r="E702" s="1">
        <v>6110</v>
      </c>
      <c r="F702" s="1" t="s">
        <v>490</v>
      </c>
      <c r="G702" s="2" t="s">
        <v>499</v>
      </c>
      <c r="H702" s="1" t="s">
        <v>500</v>
      </c>
      <c r="I702" s="1">
        <v>2009</v>
      </c>
      <c r="J702" s="1">
        <v>2009</v>
      </c>
      <c r="K702" s="1" t="s">
        <v>493</v>
      </c>
      <c r="L702" s="1">
        <v>1391.96</v>
      </c>
      <c r="M702" s="1" t="s">
        <v>494</v>
      </c>
      <c r="N702" s="1" t="s">
        <v>495</v>
      </c>
      <c r="O702" s="1" t="s">
        <v>496</v>
      </c>
    </row>
    <row r="703" spans="1:15" hidden="1" x14ac:dyDescent="0.35">
      <c r="A703" s="1" t="s">
        <v>487</v>
      </c>
      <c r="B703" s="1" t="s">
        <v>488</v>
      </c>
      <c r="C703" s="2" t="s">
        <v>523</v>
      </c>
      <c r="D703" s="1" t="s">
        <v>51</v>
      </c>
      <c r="E703" s="1">
        <v>6110</v>
      </c>
      <c r="F703" s="1" t="s">
        <v>490</v>
      </c>
      <c r="G703" s="2" t="s">
        <v>499</v>
      </c>
      <c r="H703" s="1" t="s">
        <v>500</v>
      </c>
      <c r="I703" s="1">
        <v>2010</v>
      </c>
      <c r="J703" s="1">
        <v>2010</v>
      </c>
      <c r="K703" s="1" t="s">
        <v>493</v>
      </c>
      <c r="L703" s="1">
        <v>1327.07</v>
      </c>
      <c r="M703" s="1" t="s">
        <v>494</v>
      </c>
      <c r="N703" s="1" t="s">
        <v>495</v>
      </c>
      <c r="O703" s="1" t="s">
        <v>496</v>
      </c>
    </row>
    <row r="704" spans="1:15" hidden="1" x14ac:dyDescent="0.35">
      <c r="A704" s="1" t="s">
        <v>487</v>
      </c>
      <c r="B704" s="1" t="s">
        <v>488</v>
      </c>
      <c r="C704" s="2" t="s">
        <v>523</v>
      </c>
      <c r="D704" s="1" t="s">
        <v>51</v>
      </c>
      <c r="E704" s="1">
        <v>6110</v>
      </c>
      <c r="F704" s="1" t="s">
        <v>490</v>
      </c>
      <c r="G704" s="2" t="s">
        <v>499</v>
      </c>
      <c r="H704" s="1" t="s">
        <v>500</v>
      </c>
      <c r="I704" s="1">
        <v>2011</v>
      </c>
      <c r="J704" s="1">
        <v>2011</v>
      </c>
      <c r="K704" s="1" t="s">
        <v>493</v>
      </c>
      <c r="L704" s="1">
        <v>1053.81</v>
      </c>
      <c r="M704" s="1" t="s">
        <v>494</v>
      </c>
      <c r="N704" s="1" t="s">
        <v>495</v>
      </c>
      <c r="O704" s="1" t="s">
        <v>496</v>
      </c>
    </row>
    <row r="705" spans="1:15" hidden="1" x14ac:dyDescent="0.35">
      <c r="A705" s="1" t="s">
        <v>487</v>
      </c>
      <c r="B705" s="1" t="s">
        <v>488</v>
      </c>
      <c r="C705" s="2" t="s">
        <v>523</v>
      </c>
      <c r="D705" s="1" t="s">
        <v>51</v>
      </c>
      <c r="E705" s="1">
        <v>6110</v>
      </c>
      <c r="F705" s="1" t="s">
        <v>490</v>
      </c>
      <c r="G705" s="2" t="s">
        <v>499</v>
      </c>
      <c r="H705" s="1" t="s">
        <v>500</v>
      </c>
      <c r="I705" s="1">
        <v>2012</v>
      </c>
      <c r="J705" s="1">
        <v>2012</v>
      </c>
      <c r="K705" s="1" t="s">
        <v>493</v>
      </c>
      <c r="L705" s="1">
        <v>960.27</v>
      </c>
      <c r="M705" s="1" t="s">
        <v>494</v>
      </c>
      <c r="N705" s="1" t="s">
        <v>495</v>
      </c>
      <c r="O705" s="1" t="s">
        <v>496</v>
      </c>
    </row>
    <row r="706" spans="1:15" hidden="1" x14ac:dyDescent="0.35">
      <c r="A706" s="1" t="s">
        <v>487</v>
      </c>
      <c r="B706" s="1" t="s">
        <v>488</v>
      </c>
      <c r="C706" s="2" t="s">
        <v>523</v>
      </c>
      <c r="D706" s="1" t="s">
        <v>51</v>
      </c>
      <c r="E706" s="1">
        <v>6110</v>
      </c>
      <c r="F706" s="1" t="s">
        <v>490</v>
      </c>
      <c r="G706" s="2" t="s">
        <v>499</v>
      </c>
      <c r="H706" s="1" t="s">
        <v>500</v>
      </c>
      <c r="I706" s="1">
        <v>2013</v>
      </c>
      <c r="J706" s="1">
        <v>2013</v>
      </c>
      <c r="K706" s="1" t="s">
        <v>493</v>
      </c>
      <c r="L706" s="1">
        <v>877.93</v>
      </c>
      <c r="M706" s="1" t="s">
        <v>494</v>
      </c>
      <c r="N706" s="1" t="s">
        <v>495</v>
      </c>
      <c r="O706" s="1" t="s">
        <v>496</v>
      </c>
    </row>
    <row r="707" spans="1:15" hidden="1" x14ac:dyDescent="0.35">
      <c r="A707" s="1" t="s">
        <v>487</v>
      </c>
      <c r="B707" s="1" t="s">
        <v>488</v>
      </c>
      <c r="C707" s="2" t="s">
        <v>523</v>
      </c>
      <c r="D707" s="1" t="s">
        <v>51</v>
      </c>
      <c r="E707" s="1">
        <v>6110</v>
      </c>
      <c r="F707" s="1" t="s">
        <v>490</v>
      </c>
      <c r="G707" s="2" t="s">
        <v>499</v>
      </c>
      <c r="H707" s="1" t="s">
        <v>500</v>
      </c>
      <c r="I707" s="1">
        <v>2014</v>
      </c>
      <c r="J707" s="1">
        <v>2014</v>
      </c>
      <c r="K707" s="1" t="s">
        <v>493</v>
      </c>
      <c r="L707" s="1">
        <v>886.06</v>
      </c>
      <c r="M707" s="1" t="s">
        <v>494</v>
      </c>
      <c r="N707" s="1" t="s">
        <v>495</v>
      </c>
      <c r="O707" s="1" t="s">
        <v>496</v>
      </c>
    </row>
    <row r="708" spans="1:15" hidden="1" x14ac:dyDescent="0.35">
      <c r="A708" s="1" t="s">
        <v>487</v>
      </c>
      <c r="B708" s="1" t="s">
        <v>488</v>
      </c>
      <c r="C708" s="2" t="s">
        <v>523</v>
      </c>
      <c r="D708" s="1" t="s">
        <v>51</v>
      </c>
      <c r="E708" s="1">
        <v>6110</v>
      </c>
      <c r="F708" s="1" t="s">
        <v>490</v>
      </c>
      <c r="G708" s="2" t="s">
        <v>499</v>
      </c>
      <c r="H708" s="1" t="s">
        <v>500</v>
      </c>
      <c r="I708" s="1">
        <v>2015</v>
      </c>
      <c r="J708" s="1">
        <v>2015</v>
      </c>
      <c r="K708" s="1" t="s">
        <v>493</v>
      </c>
      <c r="L708" s="1">
        <v>702.28</v>
      </c>
      <c r="M708" s="1" t="s">
        <v>494</v>
      </c>
      <c r="N708" s="1" t="s">
        <v>495</v>
      </c>
      <c r="O708" s="1" t="s">
        <v>496</v>
      </c>
    </row>
    <row r="709" spans="1:15" hidden="1" x14ac:dyDescent="0.35">
      <c r="A709" s="1" t="s">
        <v>487</v>
      </c>
      <c r="B709" s="1" t="s">
        <v>488</v>
      </c>
      <c r="C709" s="2" t="s">
        <v>523</v>
      </c>
      <c r="D709" s="1" t="s">
        <v>51</v>
      </c>
      <c r="E709" s="1">
        <v>6110</v>
      </c>
      <c r="F709" s="1" t="s">
        <v>490</v>
      </c>
      <c r="G709" s="2" t="s">
        <v>499</v>
      </c>
      <c r="H709" s="1" t="s">
        <v>500</v>
      </c>
      <c r="I709" s="1">
        <v>2016</v>
      </c>
      <c r="J709" s="1">
        <v>2016</v>
      </c>
      <c r="K709" s="1" t="s">
        <v>493</v>
      </c>
      <c r="L709" s="1">
        <v>639.44000000000005</v>
      </c>
      <c r="M709" s="1" t="s">
        <v>494</v>
      </c>
      <c r="N709" s="1" t="s">
        <v>495</v>
      </c>
      <c r="O709" s="1" t="s">
        <v>496</v>
      </c>
    </row>
    <row r="710" spans="1:15" hidden="1" x14ac:dyDescent="0.35">
      <c r="A710" s="1" t="s">
        <v>487</v>
      </c>
      <c r="B710" s="1" t="s">
        <v>488</v>
      </c>
      <c r="C710" s="2" t="s">
        <v>523</v>
      </c>
      <c r="D710" s="1" t="s">
        <v>51</v>
      </c>
      <c r="E710" s="1">
        <v>6110</v>
      </c>
      <c r="F710" s="1" t="s">
        <v>490</v>
      </c>
      <c r="G710" s="2" t="s">
        <v>499</v>
      </c>
      <c r="H710" s="1" t="s">
        <v>500</v>
      </c>
      <c r="I710" s="1">
        <v>2017</v>
      </c>
      <c r="J710" s="1">
        <v>2017</v>
      </c>
      <c r="K710" s="1" t="s">
        <v>493</v>
      </c>
      <c r="L710" s="1">
        <v>607.24</v>
      </c>
      <c r="M710" s="1" t="s">
        <v>494</v>
      </c>
      <c r="N710" s="1" t="s">
        <v>495</v>
      </c>
      <c r="O710" s="1" t="s">
        <v>496</v>
      </c>
    </row>
    <row r="711" spans="1:15" hidden="1" x14ac:dyDescent="0.35">
      <c r="A711" s="1" t="s">
        <v>487</v>
      </c>
      <c r="B711" s="1" t="s">
        <v>488</v>
      </c>
      <c r="C711" s="2" t="s">
        <v>523</v>
      </c>
      <c r="D711" s="1" t="s">
        <v>51</v>
      </c>
      <c r="E711" s="1">
        <v>6110</v>
      </c>
      <c r="F711" s="1" t="s">
        <v>490</v>
      </c>
      <c r="G711" s="2" t="s">
        <v>501</v>
      </c>
      <c r="H711" s="1" t="s">
        <v>502</v>
      </c>
      <c r="I711" s="1">
        <v>2001</v>
      </c>
      <c r="J711" s="1">
        <v>2001</v>
      </c>
      <c r="K711" s="1" t="s">
        <v>493</v>
      </c>
      <c r="L711" s="1">
        <v>0</v>
      </c>
      <c r="M711" s="1" t="s">
        <v>494</v>
      </c>
      <c r="N711" s="1" t="s">
        <v>495</v>
      </c>
      <c r="O711" s="1" t="s">
        <v>496</v>
      </c>
    </row>
    <row r="712" spans="1:15" hidden="1" x14ac:dyDescent="0.35">
      <c r="A712" s="1" t="s">
        <v>487</v>
      </c>
      <c r="B712" s="1" t="s">
        <v>488</v>
      </c>
      <c r="C712" s="2" t="s">
        <v>523</v>
      </c>
      <c r="D712" s="1" t="s">
        <v>51</v>
      </c>
      <c r="E712" s="1">
        <v>6110</v>
      </c>
      <c r="F712" s="1" t="s">
        <v>490</v>
      </c>
      <c r="G712" s="2" t="s">
        <v>501</v>
      </c>
      <c r="H712" s="1" t="s">
        <v>502</v>
      </c>
      <c r="I712" s="1">
        <v>2002</v>
      </c>
      <c r="J712" s="1">
        <v>2002</v>
      </c>
      <c r="K712" s="1" t="s">
        <v>493</v>
      </c>
      <c r="L712" s="1">
        <v>0</v>
      </c>
      <c r="M712" s="1" t="s">
        <v>494</v>
      </c>
      <c r="N712" s="1" t="s">
        <v>495</v>
      </c>
      <c r="O712" s="1" t="s">
        <v>496</v>
      </c>
    </row>
    <row r="713" spans="1:15" hidden="1" x14ac:dyDescent="0.35">
      <c r="A713" s="1" t="s">
        <v>487</v>
      </c>
      <c r="B713" s="1" t="s">
        <v>488</v>
      </c>
      <c r="C713" s="2" t="s">
        <v>523</v>
      </c>
      <c r="D713" s="1" t="s">
        <v>51</v>
      </c>
      <c r="E713" s="1">
        <v>6110</v>
      </c>
      <c r="F713" s="1" t="s">
        <v>490</v>
      </c>
      <c r="G713" s="2" t="s">
        <v>501</v>
      </c>
      <c r="H713" s="1" t="s">
        <v>502</v>
      </c>
      <c r="I713" s="1">
        <v>2003</v>
      </c>
      <c r="J713" s="1">
        <v>2003</v>
      </c>
      <c r="K713" s="1" t="s">
        <v>493</v>
      </c>
      <c r="L713" s="1">
        <v>20.49</v>
      </c>
      <c r="M713" s="1" t="s">
        <v>494</v>
      </c>
      <c r="N713" s="1" t="s">
        <v>495</v>
      </c>
      <c r="O713" s="1" t="s">
        <v>496</v>
      </c>
    </row>
    <row r="714" spans="1:15" hidden="1" x14ac:dyDescent="0.35">
      <c r="A714" s="1" t="s">
        <v>487</v>
      </c>
      <c r="B714" s="1" t="s">
        <v>488</v>
      </c>
      <c r="C714" s="2" t="s">
        <v>523</v>
      </c>
      <c r="D714" s="1" t="s">
        <v>51</v>
      </c>
      <c r="E714" s="1">
        <v>6110</v>
      </c>
      <c r="F714" s="1" t="s">
        <v>490</v>
      </c>
      <c r="G714" s="2" t="s">
        <v>501</v>
      </c>
      <c r="H714" s="1" t="s">
        <v>502</v>
      </c>
      <c r="I714" s="1">
        <v>2004</v>
      </c>
      <c r="J714" s="1">
        <v>2004</v>
      </c>
      <c r="K714" s="1" t="s">
        <v>493</v>
      </c>
      <c r="L714" s="1">
        <v>37.33</v>
      </c>
      <c r="M714" s="1" t="s">
        <v>494</v>
      </c>
      <c r="N714" s="1" t="s">
        <v>495</v>
      </c>
      <c r="O714" s="1" t="s">
        <v>496</v>
      </c>
    </row>
    <row r="715" spans="1:15" hidden="1" x14ac:dyDescent="0.35">
      <c r="A715" s="1" t="s">
        <v>487</v>
      </c>
      <c r="B715" s="1" t="s">
        <v>488</v>
      </c>
      <c r="C715" s="2" t="s">
        <v>523</v>
      </c>
      <c r="D715" s="1" t="s">
        <v>51</v>
      </c>
      <c r="E715" s="1">
        <v>6110</v>
      </c>
      <c r="F715" s="1" t="s">
        <v>490</v>
      </c>
      <c r="G715" s="2" t="s">
        <v>501</v>
      </c>
      <c r="H715" s="1" t="s">
        <v>502</v>
      </c>
      <c r="I715" s="1">
        <v>2005</v>
      </c>
      <c r="J715" s="1">
        <v>2005</v>
      </c>
      <c r="K715" s="1" t="s">
        <v>493</v>
      </c>
      <c r="L715" s="1">
        <v>58.61</v>
      </c>
      <c r="M715" s="1" t="s">
        <v>494</v>
      </c>
      <c r="N715" s="1" t="s">
        <v>495</v>
      </c>
      <c r="O715" s="1" t="s">
        <v>496</v>
      </c>
    </row>
    <row r="716" spans="1:15" hidden="1" x14ac:dyDescent="0.35">
      <c r="A716" s="1" t="s">
        <v>487</v>
      </c>
      <c r="B716" s="1" t="s">
        <v>488</v>
      </c>
      <c r="C716" s="2" t="s">
        <v>523</v>
      </c>
      <c r="D716" s="1" t="s">
        <v>51</v>
      </c>
      <c r="E716" s="1">
        <v>6110</v>
      </c>
      <c r="F716" s="1" t="s">
        <v>490</v>
      </c>
      <c r="G716" s="2" t="s">
        <v>501</v>
      </c>
      <c r="H716" s="1" t="s">
        <v>502</v>
      </c>
      <c r="I716" s="1">
        <v>2006</v>
      </c>
      <c r="J716" s="1">
        <v>2006</v>
      </c>
      <c r="K716" s="1" t="s">
        <v>493</v>
      </c>
      <c r="L716" s="1">
        <v>214.85</v>
      </c>
      <c r="M716" s="1" t="s">
        <v>494</v>
      </c>
      <c r="N716" s="1" t="s">
        <v>495</v>
      </c>
      <c r="O716" s="1" t="s">
        <v>496</v>
      </c>
    </row>
    <row r="717" spans="1:15" hidden="1" x14ac:dyDescent="0.35">
      <c r="A717" s="1" t="s">
        <v>487</v>
      </c>
      <c r="B717" s="1" t="s">
        <v>488</v>
      </c>
      <c r="C717" s="2" t="s">
        <v>523</v>
      </c>
      <c r="D717" s="1" t="s">
        <v>51</v>
      </c>
      <c r="E717" s="1">
        <v>6110</v>
      </c>
      <c r="F717" s="1" t="s">
        <v>490</v>
      </c>
      <c r="G717" s="2" t="s">
        <v>501</v>
      </c>
      <c r="H717" s="1" t="s">
        <v>502</v>
      </c>
      <c r="I717" s="1">
        <v>2007</v>
      </c>
      <c r="J717" s="1">
        <v>2007</v>
      </c>
      <c r="K717" s="1" t="s">
        <v>493</v>
      </c>
      <c r="L717" s="1">
        <v>250.58</v>
      </c>
      <c r="M717" s="1" t="s">
        <v>494</v>
      </c>
      <c r="N717" s="1" t="s">
        <v>495</v>
      </c>
      <c r="O717" s="1" t="s">
        <v>496</v>
      </c>
    </row>
    <row r="718" spans="1:15" hidden="1" x14ac:dyDescent="0.35">
      <c r="A718" s="1" t="s">
        <v>487</v>
      </c>
      <c r="B718" s="1" t="s">
        <v>488</v>
      </c>
      <c r="C718" s="2" t="s">
        <v>523</v>
      </c>
      <c r="D718" s="1" t="s">
        <v>51</v>
      </c>
      <c r="E718" s="1">
        <v>6110</v>
      </c>
      <c r="F718" s="1" t="s">
        <v>490</v>
      </c>
      <c r="G718" s="2" t="s">
        <v>501</v>
      </c>
      <c r="H718" s="1" t="s">
        <v>502</v>
      </c>
      <c r="I718" s="1">
        <v>2008</v>
      </c>
      <c r="J718" s="1">
        <v>2008</v>
      </c>
      <c r="K718" s="1" t="s">
        <v>493</v>
      </c>
      <c r="L718" s="1">
        <v>260.23</v>
      </c>
      <c r="M718" s="1" t="s">
        <v>494</v>
      </c>
      <c r="N718" s="1" t="s">
        <v>495</v>
      </c>
      <c r="O718" s="1" t="s">
        <v>496</v>
      </c>
    </row>
    <row r="719" spans="1:15" hidden="1" x14ac:dyDescent="0.35">
      <c r="A719" s="1" t="s">
        <v>487</v>
      </c>
      <c r="B719" s="1" t="s">
        <v>488</v>
      </c>
      <c r="C719" s="2" t="s">
        <v>523</v>
      </c>
      <c r="D719" s="1" t="s">
        <v>51</v>
      </c>
      <c r="E719" s="1">
        <v>6110</v>
      </c>
      <c r="F719" s="1" t="s">
        <v>490</v>
      </c>
      <c r="G719" s="2" t="s">
        <v>501</v>
      </c>
      <c r="H719" s="1" t="s">
        <v>502</v>
      </c>
      <c r="I719" s="1">
        <v>2009</v>
      </c>
      <c r="J719" s="1">
        <v>2009</v>
      </c>
      <c r="K719" s="1" t="s">
        <v>493</v>
      </c>
      <c r="L719" s="1">
        <v>147.08000000000001</v>
      </c>
      <c r="M719" s="1" t="s">
        <v>494</v>
      </c>
      <c r="N719" s="1" t="s">
        <v>495</v>
      </c>
      <c r="O719" s="1" t="s">
        <v>496</v>
      </c>
    </row>
    <row r="720" spans="1:15" hidden="1" x14ac:dyDescent="0.35">
      <c r="A720" s="1" t="s">
        <v>487</v>
      </c>
      <c r="B720" s="1" t="s">
        <v>488</v>
      </c>
      <c r="C720" s="2" t="s">
        <v>523</v>
      </c>
      <c r="D720" s="1" t="s">
        <v>51</v>
      </c>
      <c r="E720" s="1">
        <v>6110</v>
      </c>
      <c r="F720" s="1" t="s">
        <v>490</v>
      </c>
      <c r="G720" s="2" t="s">
        <v>501</v>
      </c>
      <c r="H720" s="1" t="s">
        <v>502</v>
      </c>
      <c r="I720" s="1">
        <v>2010</v>
      </c>
      <c r="J720" s="1">
        <v>2010</v>
      </c>
      <c r="K720" s="1" t="s">
        <v>493</v>
      </c>
      <c r="L720" s="1">
        <v>83.27</v>
      </c>
      <c r="M720" s="1" t="s">
        <v>494</v>
      </c>
      <c r="N720" s="1" t="s">
        <v>495</v>
      </c>
      <c r="O720" s="1" t="s">
        <v>496</v>
      </c>
    </row>
    <row r="721" spans="1:15" hidden="1" x14ac:dyDescent="0.35">
      <c r="A721" s="1" t="s">
        <v>487</v>
      </c>
      <c r="B721" s="1" t="s">
        <v>488</v>
      </c>
      <c r="C721" s="2" t="s">
        <v>523</v>
      </c>
      <c r="D721" s="1" t="s">
        <v>51</v>
      </c>
      <c r="E721" s="1">
        <v>6110</v>
      </c>
      <c r="F721" s="1" t="s">
        <v>490</v>
      </c>
      <c r="G721" s="2" t="s">
        <v>501</v>
      </c>
      <c r="H721" s="1" t="s">
        <v>502</v>
      </c>
      <c r="I721" s="1">
        <v>2011</v>
      </c>
      <c r="J721" s="1">
        <v>2011</v>
      </c>
      <c r="K721" s="1" t="s">
        <v>493</v>
      </c>
      <c r="L721" s="1">
        <v>70.98</v>
      </c>
      <c r="M721" s="1" t="s">
        <v>494</v>
      </c>
      <c r="N721" s="1" t="s">
        <v>495</v>
      </c>
      <c r="O721" s="1" t="s">
        <v>496</v>
      </c>
    </row>
    <row r="722" spans="1:15" hidden="1" x14ac:dyDescent="0.35">
      <c r="A722" s="1" t="s">
        <v>487</v>
      </c>
      <c r="B722" s="1" t="s">
        <v>488</v>
      </c>
      <c r="C722" s="2" t="s">
        <v>523</v>
      </c>
      <c r="D722" s="1" t="s">
        <v>51</v>
      </c>
      <c r="E722" s="1">
        <v>6110</v>
      </c>
      <c r="F722" s="1" t="s">
        <v>490</v>
      </c>
      <c r="G722" s="2" t="s">
        <v>501</v>
      </c>
      <c r="H722" s="1" t="s">
        <v>502</v>
      </c>
      <c r="I722" s="1">
        <v>2012</v>
      </c>
      <c r="J722" s="1">
        <v>2012</v>
      </c>
      <c r="K722" s="1" t="s">
        <v>493</v>
      </c>
      <c r="L722" s="1">
        <v>65.680000000000007</v>
      </c>
      <c r="M722" s="1" t="s">
        <v>494</v>
      </c>
      <c r="N722" s="1" t="s">
        <v>495</v>
      </c>
      <c r="O722" s="1" t="s">
        <v>496</v>
      </c>
    </row>
    <row r="723" spans="1:15" hidden="1" x14ac:dyDescent="0.35">
      <c r="A723" s="1" t="s">
        <v>487</v>
      </c>
      <c r="B723" s="1" t="s">
        <v>488</v>
      </c>
      <c r="C723" s="2" t="s">
        <v>523</v>
      </c>
      <c r="D723" s="1" t="s">
        <v>51</v>
      </c>
      <c r="E723" s="1">
        <v>6110</v>
      </c>
      <c r="F723" s="1" t="s">
        <v>490</v>
      </c>
      <c r="G723" s="2" t="s">
        <v>501</v>
      </c>
      <c r="H723" s="1" t="s">
        <v>502</v>
      </c>
      <c r="I723" s="1">
        <v>2013</v>
      </c>
      <c r="J723" s="1">
        <v>2013</v>
      </c>
      <c r="K723" s="1" t="s">
        <v>493</v>
      </c>
      <c r="L723" s="1">
        <v>60.58</v>
      </c>
      <c r="M723" s="1" t="s">
        <v>494</v>
      </c>
      <c r="N723" s="1" t="s">
        <v>495</v>
      </c>
      <c r="O723" s="1" t="s">
        <v>496</v>
      </c>
    </row>
    <row r="724" spans="1:15" hidden="1" x14ac:dyDescent="0.35">
      <c r="A724" s="1" t="s">
        <v>487</v>
      </c>
      <c r="B724" s="1" t="s">
        <v>488</v>
      </c>
      <c r="C724" s="2" t="s">
        <v>523</v>
      </c>
      <c r="D724" s="1" t="s">
        <v>51</v>
      </c>
      <c r="E724" s="1">
        <v>6110</v>
      </c>
      <c r="F724" s="1" t="s">
        <v>490</v>
      </c>
      <c r="G724" s="2" t="s">
        <v>501</v>
      </c>
      <c r="H724" s="1" t="s">
        <v>502</v>
      </c>
      <c r="I724" s="1">
        <v>2014</v>
      </c>
      <c r="J724" s="1">
        <v>2014</v>
      </c>
      <c r="K724" s="1" t="s">
        <v>493</v>
      </c>
      <c r="L724" s="1">
        <v>67.13</v>
      </c>
      <c r="M724" s="1" t="s">
        <v>494</v>
      </c>
      <c r="N724" s="1" t="s">
        <v>495</v>
      </c>
      <c r="O724" s="1" t="s">
        <v>496</v>
      </c>
    </row>
    <row r="725" spans="1:15" hidden="1" x14ac:dyDescent="0.35">
      <c r="A725" s="1" t="s">
        <v>487</v>
      </c>
      <c r="B725" s="1" t="s">
        <v>488</v>
      </c>
      <c r="C725" s="2" t="s">
        <v>523</v>
      </c>
      <c r="D725" s="1" t="s">
        <v>51</v>
      </c>
      <c r="E725" s="1">
        <v>6110</v>
      </c>
      <c r="F725" s="1" t="s">
        <v>490</v>
      </c>
      <c r="G725" s="2" t="s">
        <v>501</v>
      </c>
      <c r="H725" s="1" t="s">
        <v>502</v>
      </c>
      <c r="I725" s="1">
        <v>2015</v>
      </c>
      <c r="J725" s="1">
        <v>2015</v>
      </c>
      <c r="K725" s="1" t="s">
        <v>493</v>
      </c>
      <c r="L725" s="1">
        <v>41.93</v>
      </c>
      <c r="M725" s="1" t="s">
        <v>494</v>
      </c>
      <c r="N725" s="1" t="s">
        <v>495</v>
      </c>
      <c r="O725" s="1" t="s">
        <v>496</v>
      </c>
    </row>
    <row r="726" spans="1:15" hidden="1" x14ac:dyDescent="0.35">
      <c r="A726" s="1" t="s">
        <v>487</v>
      </c>
      <c r="B726" s="1" t="s">
        <v>488</v>
      </c>
      <c r="C726" s="2" t="s">
        <v>523</v>
      </c>
      <c r="D726" s="1" t="s">
        <v>51</v>
      </c>
      <c r="E726" s="1">
        <v>6110</v>
      </c>
      <c r="F726" s="1" t="s">
        <v>490</v>
      </c>
      <c r="G726" s="2" t="s">
        <v>501</v>
      </c>
      <c r="H726" s="1" t="s">
        <v>502</v>
      </c>
      <c r="I726" s="1">
        <v>2016</v>
      </c>
      <c r="J726" s="1">
        <v>2016</v>
      </c>
      <c r="K726" s="1" t="s">
        <v>493</v>
      </c>
      <c r="L726" s="1">
        <v>34.67</v>
      </c>
      <c r="M726" s="1" t="s">
        <v>494</v>
      </c>
      <c r="N726" s="1" t="s">
        <v>495</v>
      </c>
      <c r="O726" s="1" t="s">
        <v>496</v>
      </c>
    </row>
    <row r="727" spans="1:15" hidden="1" x14ac:dyDescent="0.35">
      <c r="A727" s="1" t="s">
        <v>487</v>
      </c>
      <c r="B727" s="1" t="s">
        <v>488</v>
      </c>
      <c r="C727" s="2" t="s">
        <v>523</v>
      </c>
      <c r="D727" s="1" t="s">
        <v>51</v>
      </c>
      <c r="E727" s="1">
        <v>6110</v>
      </c>
      <c r="F727" s="1" t="s">
        <v>490</v>
      </c>
      <c r="G727" s="2" t="s">
        <v>501</v>
      </c>
      <c r="H727" s="1" t="s">
        <v>502</v>
      </c>
      <c r="I727" s="1">
        <v>2017</v>
      </c>
      <c r="J727" s="1">
        <v>2017</v>
      </c>
      <c r="K727" s="1" t="s">
        <v>493</v>
      </c>
      <c r="L727" s="1">
        <v>45.12</v>
      </c>
      <c r="M727" s="1" t="s">
        <v>494</v>
      </c>
      <c r="N727" s="1" t="s">
        <v>495</v>
      </c>
      <c r="O727" s="1" t="s">
        <v>496</v>
      </c>
    </row>
    <row r="728" spans="1:15" hidden="1" x14ac:dyDescent="0.35">
      <c r="A728" s="1" t="s">
        <v>487</v>
      </c>
      <c r="B728" s="1" t="s">
        <v>488</v>
      </c>
      <c r="C728" s="2" t="s">
        <v>524</v>
      </c>
      <c r="D728" s="1" t="s">
        <v>53</v>
      </c>
      <c r="E728" s="1">
        <v>6110</v>
      </c>
      <c r="F728" s="1" t="s">
        <v>490</v>
      </c>
      <c r="G728" s="2" t="s">
        <v>491</v>
      </c>
      <c r="H728" s="1" t="s">
        <v>492</v>
      </c>
      <c r="I728" s="1">
        <v>2001</v>
      </c>
      <c r="J728" s="1">
        <v>2001</v>
      </c>
      <c r="K728" s="1" t="s">
        <v>493</v>
      </c>
      <c r="L728" s="1">
        <v>217.64</v>
      </c>
      <c r="M728" s="1" t="s">
        <v>494</v>
      </c>
      <c r="N728" s="1" t="s">
        <v>495</v>
      </c>
      <c r="O728" s="1" t="s">
        <v>496</v>
      </c>
    </row>
    <row r="729" spans="1:15" hidden="1" x14ac:dyDescent="0.35">
      <c r="A729" s="1" t="s">
        <v>487</v>
      </c>
      <c r="B729" s="1" t="s">
        <v>488</v>
      </c>
      <c r="C729" s="2" t="s">
        <v>524</v>
      </c>
      <c r="D729" s="1" t="s">
        <v>53</v>
      </c>
      <c r="E729" s="1">
        <v>6110</v>
      </c>
      <c r="F729" s="1" t="s">
        <v>490</v>
      </c>
      <c r="G729" s="2" t="s">
        <v>491</v>
      </c>
      <c r="H729" s="1" t="s">
        <v>492</v>
      </c>
      <c r="I729" s="1">
        <v>2002</v>
      </c>
      <c r="J729" s="1">
        <v>2002</v>
      </c>
      <c r="K729" s="1" t="s">
        <v>493</v>
      </c>
      <c r="L729" s="1">
        <v>148.63999999999999</v>
      </c>
      <c r="M729" s="1" t="s">
        <v>494</v>
      </c>
      <c r="N729" s="1" t="s">
        <v>495</v>
      </c>
      <c r="O729" s="1" t="s">
        <v>496</v>
      </c>
    </row>
    <row r="730" spans="1:15" hidden="1" x14ac:dyDescent="0.35">
      <c r="A730" s="1" t="s">
        <v>487</v>
      </c>
      <c r="B730" s="1" t="s">
        <v>488</v>
      </c>
      <c r="C730" s="2" t="s">
        <v>524</v>
      </c>
      <c r="D730" s="1" t="s">
        <v>53</v>
      </c>
      <c r="E730" s="1">
        <v>6110</v>
      </c>
      <c r="F730" s="1" t="s">
        <v>490</v>
      </c>
      <c r="G730" s="2" t="s">
        <v>491</v>
      </c>
      <c r="H730" s="1" t="s">
        <v>492</v>
      </c>
      <c r="I730" s="1">
        <v>2003</v>
      </c>
      <c r="J730" s="1">
        <v>2003</v>
      </c>
      <c r="K730" s="1" t="s">
        <v>493</v>
      </c>
      <c r="L730" s="1">
        <v>201.35</v>
      </c>
      <c r="M730" s="1" t="s">
        <v>494</v>
      </c>
      <c r="N730" s="1" t="s">
        <v>495</v>
      </c>
      <c r="O730" s="1" t="s">
        <v>496</v>
      </c>
    </row>
    <row r="731" spans="1:15" hidden="1" x14ac:dyDescent="0.35">
      <c r="A731" s="1" t="s">
        <v>487</v>
      </c>
      <c r="B731" s="1" t="s">
        <v>488</v>
      </c>
      <c r="C731" s="2" t="s">
        <v>524</v>
      </c>
      <c r="D731" s="1" t="s">
        <v>53</v>
      </c>
      <c r="E731" s="1">
        <v>6110</v>
      </c>
      <c r="F731" s="1" t="s">
        <v>490</v>
      </c>
      <c r="G731" s="2" t="s">
        <v>491</v>
      </c>
      <c r="H731" s="1" t="s">
        <v>492</v>
      </c>
      <c r="I731" s="1">
        <v>2004</v>
      </c>
      <c r="J731" s="1">
        <v>2004</v>
      </c>
      <c r="K731" s="1" t="s">
        <v>493</v>
      </c>
      <c r="L731" s="1">
        <v>263.58</v>
      </c>
      <c r="M731" s="1" t="s">
        <v>494</v>
      </c>
      <c r="N731" s="1" t="s">
        <v>495</v>
      </c>
      <c r="O731" s="1" t="s">
        <v>496</v>
      </c>
    </row>
    <row r="732" spans="1:15" hidden="1" x14ac:dyDescent="0.35">
      <c r="A732" s="1" t="s">
        <v>487</v>
      </c>
      <c r="B732" s="1" t="s">
        <v>488</v>
      </c>
      <c r="C732" s="2" t="s">
        <v>524</v>
      </c>
      <c r="D732" s="1" t="s">
        <v>53</v>
      </c>
      <c r="E732" s="1">
        <v>6110</v>
      </c>
      <c r="F732" s="1" t="s">
        <v>490</v>
      </c>
      <c r="G732" s="2" t="s">
        <v>491</v>
      </c>
      <c r="H732" s="1" t="s">
        <v>492</v>
      </c>
      <c r="I732" s="1">
        <v>2005</v>
      </c>
      <c r="J732" s="1">
        <v>2005</v>
      </c>
      <c r="K732" s="1" t="s">
        <v>493</v>
      </c>
      <c r="L732" s="1">
        <v>278.43</v>
      </c>
      <c r="M732" s="1" t="s">
        <v>494</v>
      </c>
      <c r="N732" s="1" t="s">
        <v>495</v>
      </c>
      <c r="O732" s="1" t="s">
        <v>496</v>
      </c>
    </row>
    <row r="733" spans="1:15" hidden="1" x14ac:dyDescent="0.35">
      <c r="A733" s="1" t="s">
        <v>487</v>
      </c>
      <c r="B733" s="1" t="s">
        <v>488</v>
      </c>
      <c r="C733" s="2" t="s">
        <v>524</v>
      </c>
      <c r="D733" s="1" t="s">
        <v>53</v>
      </c>
      <c r="E733" s="1">
        <v>6110</v>
      </c>
      <c r="F733" s="1" t="s">
        <v>490</v>
      </c>
      <c r="G733" s="2" t="s">
        <v>491</v>
      </c>
      <c r="H733" s="1" t="s">
        <v>492</v>
      </c>
      <c r="I733" s="1">
        <v>2006</v>
      </c>
      <c r="J733" s="1">
        <v>2006</v>
      </c>
      <c r="K733" s="1" t="s">
        <v>493</v>
      </c>
      <c r="L733" s="1">
        <v>250.24</v>
      </c>
      <c r="M733" s="1" t="s">
        <v>494</v>
      </c>
      <c r="N733" s="1" t="s">
        <v>495</v>
      </c>
      <c r="O733" s="1" t="s">
        <v>496</v>
      </c>
    </row>
    <row r="734" spans="1:15" hidden="1" x14ac:dyDescent="0.35">
      <c r="A734" s="1" t="s">
        <v>487</v>
      </c>
      <c r="B734" s="1" t="s">
        <v>488</v>
      </c>
      <c r="C734" s="2" t="s">
        <v>524</v>
      </c>
      <c r="D734" s="1" t="s">
        <v>53</v>
      </c>
      <c r="E734" s="1">
        <v>6110</v>
      </c>
      <c r="F734" s="1" t="s">
        <v>490</v>
      </c>
      <c r="G734" s="2" t="s">
        <v>491</v>
      </c>
      <c r="H734" s="1" t="s">
        <v>492</v>
      </c>
      <c r="I734" s="1">
        <v>2007</v>
      </c>
      <c r="J734" s="1">
        <v>2007</v>
      </c>
      <c r="K734" s="1" t="s">
        <v>493</v>
      </c>
      <c r="L734" s="1">
        <v>285.74</v>
      </c>
      <c r="M734" s="1" t="s">
        <v>494</v>
      </c>
      <c r="N734" s="1" t="s">
        <v>495</v>
      </c>
      <c r="O734" s="1" t="s">
        <v>496</v>
      </c>
    </row>
    <row r="735" spans="1:15" hidden="1" x14ac:dyDescent="0.35">
      <c r="A735" s="1" t="s">
        <v>487</v>
      </c>
      <c r="B735" s="1" t="s">
        <v>488</v>
      </c>
      <c r="C735" s="2" t="s">
        <v>524</v>
      </c>
      <c r="D735" s="1" t="s">
        <v>53</v>
      </c>
      <c r="E735" s="1">
        <v>6110</v>
      </c>
      <c r="F735" s="1" t="s">
        <v>490</v>
      </c>
      <c r="G735" s="2" t="s">
        <v>491</v>
      </c>
      <c r="H735" s="1" t="s">
        <v>492</v>
      </c>
      <c r="I735" s="1">
        <v>2008</v>
      </c>
      <c r="J735" s="1">
        <v>2008</v>
      </c>
      <c r="K735" s="1" t="s">
        <v>493</v>
      </c>
      <c r="L735" s="1">
        <v>359.16</v>
      </c>
      <c r="M735" s="1" t="s">
        <v>494</v>
      </c>
      <c r="N735" s="1" t="s">
        <v>495</v>
      </c>
      <c r="O735" s="1" t="s">
        <v>496</v>
      </c>
    </row>
    <row r="736" spans="1:15" hidden="1" x14ac:dyDescent="0.35">
      <c r="A736" s="1" t="s">
        <v>487</v>
      </c>
      <c r="B736" s="1" t="s">
        <v>488</v>
      </c>
      <c r="C736" s="2" t="s">
        <v>524</v>
      </c>
      <c r="D736" s="1" t="s">
        <v>53</v>
      </c>
      <c r="E736" s="1">
        <v>6110</v>
      </c>
      <c r="F736" s="1" t="s">
        <v>490</v>
      </c>
      <c r="G736" s="2" t="s">
        <v>491</v>
      </c>
      <c r="H736" s="1" t="s">
        <v>492</v>
      </c>
      <c r="I736" s="1">
        <v>2009</v>
      </c>
      <c r="J736" s="1">
        <v>2009</v>
      </c>
      <c r="K736" s="1" t="s">
        <v>493</v>
      </c>
      <c r="L736" s="1">
        <v>309.57</v>
      </c>
      <c r="M736" s="1" t="s">
        <v>504</v>
      </c>
      <c r="N736" s="1" t="s">
        <v>505</v>
      </c>
    </row>
    <row r="737" spans="1:15" hidden="1" x14ac:dyDescent="0.35">
      <c r="A737" s="1" t="s">
        <v>487</v>
      </c>
      <c r="B737" s="1" t="s">
        <v>488</v>
      </c>
      <c r="C737" s="2" t="s">
        <v>524</v>
      </c>
      <c r="D737" s="1" t="s">
        <v>53</v>
      </c>
      <c r="E737" s="1">
        <v>6110</v>
      </c>
      <c r="F737" s="1" t="s">
        <v>490</v>
      </c>
      <c r="G737" s="2" t="s">
        <v>491</v>
      </c>
      <c r="H737" s="1" t="s">
        <v>492</v>
      </c>
      <c r="I737" s="1">
        <v>2010</v>
      </c>
      <c r="J737" s="1">
        <v>2010</v>
      </c>
      <c r="K737" s="1" t="s">
        <v>493</v>
      </c>
      <c r="L737" s="1">
        <v>315.58999999999997</v>
      </c>
      <c r="M737" s="1" t="s">
        <v>504</v>
      </c>
      <c r="N737" s="1" t="s">
        <v>505</v>
      </c>
    </row>
    <row r="738" spans="1:15" hidden="1" x14ac:dyDescent="0.35">
      <c r="A738" s="1" t="s">
        <v>487</v>
      </c>
      <c r="B738" s="1" t="s">
        <v>488</v>
      </c>
      <c r="C738" s="2" t="s">
        <v>524</v>
      </c>
      <c r="D738" s="1" t="s">
        <v>53</v>
      </c>
      <c r="E738" s="1">
        <v>6110</v>
      </c>
      <c r="F738" s="1" t="s">
        <v>490</v>
      </c>
      <c r="G738" s="2" t="s">
        <v>491</v>
      </c>
      <c r="H738" s="1" t="s">
        <v>492</v>
      </c>
      <c r="I738" s="1">
        <v>2011</v>
      </c>
      <c r="J738" s="1">
        <v>2011</v>
      </c>
      <c r="K738" s="1" t="s">
        <v>493</v>
      </c>
      <c r="L738" s="1">
        <v>266.27</v>
      </c>
      <c r="M738" s="1" t="s">
        <v>504</v>
      </c>
      <c r="N738" s="1" t="s">
        <v>505</v>
      </c>
    </row>
    <row r="739" spans="1:15" hidden="1" x14ac:dyDescent="0.35">
      <c r="A739" s="1" t="s">
        <v>487</v>
      </c>
      <c r="B739" s="1" t="s">
        <v>488</v>
      </c>
      <c r="C739" s="2" t="s">
        <v>524</v>
      </c>
      <c r="D739" s="1" t="s">
        <v>53</v>
      </c>
      <c r="E739" s="1">
        <v>6110</v>
      </c>
      <c r="F739" s="1" t="s">
        <v>490</v>
      </c>
      <c r="G739" s="2" t="s">
        <v>491</v>
      </c>
      <c r="H739" s="1" t="s">
        <v>492</v>
      </c>
      <c r="I739" s="1">
        <v>2012</v>
      </c>
      <c r="J739" s="1">
        <v>2012</v>
      </c>
      <c r="K739" s="1" t="s">
        <v>493</v>
      </c>
      <c r="L739" s="1">
        <v>291.02999999999997</v>
      </c>
      <c r="M739" s="1" t="s">
        <v>504</v>
      </c>
      <c r="N739" s="1" t="s">
        <v>505</v>
      </c>
    </row>
    <row r="740" spans="1:15" hidden="1" x14ac:dyDescent="0.35">
      <c r="A740" s="1" t="s">
        <v>487</v>
      </c>
      <c r="B740" s="1" t="s">
        <v>488</v>
      </c>
      <c r="C740" s="2" t="s">
        <v>524</v>
      </c>
      <c r="D740" s="1" t="s">
        <v>53</v>
      </c>
      <c r="E740" s="1">
        <v>6110</v>
      </c>
      <c r="F740" s="1" t="s">
        <v>490</v>
      </c>
      <c r="G740" s="2" t="s">
        <v>491</v>
      </c>
      <c r="H740" s="1" t="s">
        <v>492</v>
      </c>
      <c r="I740" s="1">
        <v>2013</v>
      </c>
      <c r="J740" s="1">
        <v>2013</v>
      </c>
      <c r="K740" s="1" t="s">
        <v>493</v>
      </c>
      <c r="L740" s="1">
        <v>334.04</v>
      </c>
      <c r="M740" s="1" t="s">
        <v>504</v>
      </c>
      <c r="N740" s="1" t="s">
        <v>505</v>
      </c>
    </row>
    <row r="741" spans="1:15" hidden="1" x14ac:dyDescent="0.35">
      <c r="A741" s="1" t="s">
        <v>487</v>
      </c>
      <c r="B741" s="1" t="s">
        <v>488</v>
      </c>
      <c r="C741" s="2" t="s">
        <v>524</v>
      </c>
      <c r="D741" s="1" t="s">
        <v>53</v>
      </c>
      <c r="E741" s="1">
        <v>6110</v>
      </c>
      <c r="F741" s="1" t="s">
        <v>490</v>
      </c>
      <c r="G741" s="2" t="s">
        <v>491</v>
      </c>
      <c r="H741" s="1" t="s">
        <v>492</v>
      </c>
      <c r="I741" s="1">
        <v>2014</v>
      </c>
      <c r="J741" s="1">
        <v>2014</v>
      </c>
      <c r="K741" s="1" t="s">
        <v>493</v>
      </c>
      <c r="L741" s="1">
        <v>339.19</v>
      </c>
      <c r="M741" s="1" t="s">
        <v>504</v>
      </c>
      <c r="N741" s="1" t="s">
        <v>505</v>
      </c>
    </row>
    <row r="742" spans="1:15" hidden="1" x14ac:dyDescent="0.35">
      <c r="A742" s="1" t="s">
        <v>487</v>
      </c>
      <c r="B742" s="1" t="s">
        <v>488</v>
      </c>
      <c r="C742" s="2" t="s">
        <v>524</v>
      </c>
      <c r="D742" s="1" t="s">
        <v>53</v>
      </c>
      <c r="E742" s="1">
        <v>6110</v>
      </c>
      <c r="F742" s="1" t="s">
        <v>490</v>
      </c>
      <c r="G742" s="2" t="s">
        <v>491</v>
      </c>
      <c r="H742" s="1" t="s">
        <v>492</v>
      </c>
      <c r="I742" s="1">
        <v>2015</v>
      </c>
      <c r="J742" s="1">
        <v>2015</v>
      </c>
      <c r="K742" s="1" t="s">
        <v>493</v>
      </c>
      <c r="L742" s="1">
        <v>278.85000000000002</v>
      </c>
      <c r="M742" s="1" t="s">
        <v>504</v>
      </c>
      <c r="N742" s="1" t="s">
        <v>505</v>
      </c>
    </row>
    <row r="743" spans="1:15" hidden="1" x14ac:dyDescent="0.35">
      <c r="A743" s="1" t="s">
        <v>487</v>
      </c>
      <c r="B743" s="1" t="s">
        <v>488</v>
      </c>
      <c r="C743" s="2" t="s">
        <v>524</v>
      </c>
      <c r="D743" s="1" t="s">
        <v>53</v>
      </c>
      <c r="E743" s="1">
        <v>6110</v>
      </c>
      <c r="F743" s="1" t="s">
        <v>490</v>
      </c>
      <c r="G743" s="2" t="s">
        <v>491</v>
      </c>
      <c r="H743" s="1" t="s">
        <v>492</v>
      </c>
      <c r="I743" s="1">
        <v>2016</v>
      </c>
      <c r="J743" s="1">
        <v>2016</v>
      </c>
      <c r="K743" s="1" t="s">
        <v>493</v>
      </c>
      <c r="L743" s="1">
        <v>296.45999999999998</v>
      </c>
      <c r="M743" s="1" t="s">
        <v>504</v>
      </c>
      <c r="N743" s="1" t="s">
        <v>505</v>
      </c>
    </row>
    <row r="744" spans="1:15" hidden="1" x14ac:dyDescent="0.35">
      <c r="A744" s="1" t="s">
        <v>487</v>
      </c>
      <c r="B744" s="1" t="s">
        <v>488</v>
      </c>
      <c r="C744" s="2" t="s">
        <v>524</v>
      </c>
      <c r="D744" s="1" t="s">
        <v>53</v>
      </c>
      <c r="E744" s="1">
        <v>6110</v>
      </c>
      <c r="F744" s="1" t="s">
        <v>490</v>
      </c>
      <c r="G744" s="2" t="s">
        <v>491</v>
      </c>
      <c r="H744" s="1" t="s">
        <v>492</v>
      </c>
      <c r="I744" s="1">
        <v>2017</v>
      </c>
      <c r="J744" s="1">
        <v>2017</v>
      </c>
      <c r="K744" s="1" t="s">
        <v>493</v>
      </c>
      <c r="L744" s="1">
        <v>311.32</v>
      </c>
      <c r="M744" s="1" t="s">
        <v>504</v>
      </c>
      <c r="N744" s="1" t="s">
        <v>505</v>
      </c>
    </row>
    <row r="745" spans="1:15" hidden="1" x14ac:dyDescent="0.35">
      <c r="A745" s="1" t="s">
        <v>487</v>
      </c>
      <c r="B745" s="1" t="s">
        <v>488</v>
      </c>
      <c r="C745" s="2" t="s">
        <v>524</v>
      </c>
      <c r="D745" s="1" t="s">
        <v>53</v>
      </c>
      <c r="E745" s="1">
        <v>6110</v>
      </c>
      <c r="F745" s="1" t="s">
        <v>490</v>
      </c>
      <c r="G745" s="2" t="s">
        <v>497</v>
      </c>
      <c r="H745" s="1" t="s">
        <v>498</v>
      </c>
      <c r="I745" s="1">
        <v>2001</v>
      </c>
      <c r="J745" s="1">
        <v>2001</v>
      </c>
      <c r="K745" s="1" t="s">
        <v>493</v>
      </c>
      <c r="L745" s="1">
        <v>1743.79</v>
      </c>
      <c r="M745" s="1" t="s">
        <v>494</v>
      </c>
      <c r="N745" s="1" t="s">
        <v>495</v>
      </c>
      <c r="O745" s="1" t="s">
        <v>496</v>
      </c>
    </row>
    <row r="746" spans="1:15" hidden="1" x14ac:dyDescent="0.35">
      <c r="A746" s="1" t="s">
        <v>487</v>
      </c>
      <c r="B746" s="1" t="s">
        <v>488</v>
      </c>
      <c r="C746" s="2" t="s">
        <v>524</v>
      </c>
      <c r="D746" s="1" t="s">
        <v>53</v>
      </c>
      <c r="E746" s="1">
        <v>6110</v>
      </c>
      <c r="F746" s="1" t="s">
        <v>490</v>
      </c>
      <c r="G746" s="2" t="s">
        <v>497</v>
      </c>
      <c r="H746" s="1" t="s">
        <v>498</v>
      </c>
      <c r="I746" s="1">
        <v>2002</v>
      </c>
      <c r="J746" s="1">
        <v>2002</v>
      </c>
      <c r="K746" s="1" t="s">
        <v>493</v>
      </c>
      <c r="L746" s="1">
        <v>1893.89</v>
      </c>
      <c r="M746" s="1" t="s">
        <v>494</v>
      </c>
      <c r="N746" s="1" t="s">
        <v>495</v>
      </c>
      <c r="O746" s="1" t="s">
        <v>496</v>
      </c>
    </row>
    <row r="747" spans="1:15" hidden="1" x14ac:dyDescent="0.35">
      <c r="A747" s="1" t="s">
        <v>487</v>
      </c>
      <c r="B747" s="1" t="s">
        <v>488</v>
      </c>
      <c r="C747" s="2" t="s">
        <v>524</v>
      </c>
      <c r="D747" s="1" t="s">
        <v>53</v>
      </c>
      <c r="E747" s="1">
        <v>6110</v>
      </c>
      <c r="F747" s="1" t="s">
        <v>490</v>
      </c>
      <c r="G747" s="2" t="s">
        <v>497</v>
      </c>
      <c r="H747" s="1" t="s">
        <v>498</v>
      </c>
      <c r="I747" s="1">
        <v>2003</v>
      </c>
      <c r="J747" s="1">
        <v>2003</v>
      </c>
      <c r="K747" s="1" t="s">
        <v>493</v>
      </c>
      <c r="L747" s="1">
        <v>2283.13</v>
      </c>
      <c r="M747" s="1" t="s">
        <v>494</v>
      </c>
      <c r="N747" s="1" t="s">
        <v>495</v>
      </c>
      <c r="O747" s="1" t="s">
        <v>496</v>
      </c>
    </row>
    <row r="748" spans="1:15" hidden="1" x14ac:dyDescent="0.35">
      <c r="A748" s="1" t="s">
        <v>487</v>
      </c>
      <c r="B748" s="1" t="s">
        <v>488</v>
      </c>
      <c r="C748" s="2" t="s">
        <v>524</v>
      </c>
      <c r="D748" s="1" t="s">
        <v>53</v>
      </c>
      <c r="E748" s="1">
        <v>6110</v>
      </c>
      <c r="F748" s="1" t="s">
        <v>490</v>
      </c>
      <c r="G748" s="2" t="s">
        <v>497</v>
      </c>
      <c r="H748" s="1" t="s">
        <v>498</v>
      </c>
      <c r="I748" s="1">
        <v>2004</v>
      </c>
      <c r="J748" s="1">
        <v>2004</v>
      </c>
      <c r="K748" s="1" t="s">
        <v>493</v>
      </c>
      <c r="L748" s="1">
        <v>2701.01</v>
      </c>
      <c r="M748" s="1" t="s">
        <v>494</v>
      </c>
      <c r="N748" s="1" t="s">
        <v>495</v>
      </c>
      <c r="O748" s="1" t="s">
        <v>496</v>
      </c>
    </row>
    <row r="749" spans="1:15" hidden="1" x14ac:dyDescent="0.35">
      <c r="A749" s="1" t="s">
        <v>487</v>
      </c>
      <c r="B749" s="1" t="s">
        <v>488</v>
      </c>
      <c r="C749" s="2" t="s">
        <v>524</v>
      </c>
      <c r="D749" s="1" t="s">
        <v>53</v>
      </c>
      <c r="E749" s="1">
        <v>6110</v>
      </c>
      <c r="F749" s="1" t="s">
        <v>490</v>
      </c>
      <c r="G749" s="2" t="s">
        <v>497</v>
      </c>
      <c r="H749" s="1" t="s">
        <v>498</v>
      </c>
      <c r="I749" s="1">
        <v>2005</v>
      </c>
      <c r="J749" s="1">
        <v>2005</v>
      </c>
      <c r="K749" s="1" t="s">
        <v>493</v>
      </c>
      <c r="L749" s="1">
        <v>2568.92</v>
      </c>
      <c r="M749" s="1" t="s">
        <v>494</v>
      </c>
      <c r="N749" s="1" t="s">
        <v>495</v>
      </c>
      <c r="O749" s="1" t="s">
        <v>496</v>
      </c>
    </row>
    <row r="750" spans="1:15" hidden="1" x14ac:dyDescent="0.35">
      <c r="A750" s="1" t="s">
        <v>487</v>
      </c>
      <c r="B750" s="1" t="s">
        <v>488</v>
      </c>
      <c r="C750" s="2" t="s">
        <v>524</v>
      </c>
      <c r="D750" s="1" t="s">
        <v>53</v>
      </c>
      <c r="E750" s="1">
        <v>6110</v>
      </c>
      <c r="F750" s="1" t="s">
        <v>490</v>
      </c>
      <c r="G750" s="2" t="s">
        <v>497</v>
      </c>
      <c r="H750" s="1" t="s">
        <v>498</v>
      </c>
      <c r="I750" s="1">
        <v>2006</v>
      </c>
      <c r="J750" s="1">
        <v>2006</v>
      </c>
      <c r="K750" s="1" t="s">
        <v>493</v>
      </c>
      <c r="L750" s="1">
        <v>2476.54</v>
      </c>
      <c r="M750" s="1" t="s">
        <v>494</v>
      </c>
      <c r="N750" s="1" t="s">
        <v>495</v>
      </c>
      <c r="O750" s="1" t="s">
        <v>496</v>
      </c>
    </row>
    <row r="751" spans="1:15" hidden="1" x14ac:dyDescent="0.35">
      <c r="A751" s="1" t="s">
        <v>487</v>
      </c>
      <c r="B751" s="1" t="s">
        <v>488</v>
      </c>
      <c r="C751" s="2" t="s">
        <v>524</v>
      </c>
      <c r="D751" s="1" t="s">
        <v>53</v>
      </c>
      <c r="E751" s="1">
        <v>6110</v>
      </c>
      <c r="F751" s="1" t="s">
        <v>490</v>
      </c>
      <c r="G751" s="2" t="s">
        <v>497</v>
      </c>
      <c r="H751" s="1" t="s">
        <v>498</v>
      </c>
      <c r="I751" s="1">
        <v>2007</v>
      </c>
      <c r="J751" s="1">
        <v>2007</v>
      </c>
      <c r="K751" s="1" t="s">
        <v>493</v>
      </c>
      <c r="L751" s="1">
        <v>2686.27</v>
      </c>
      <c r="M751" s="1" t="s">
        <v>494</v>
      </c>
      <c r="N751" s="1" t="s">
        <v>495</v>
      </c>
      <c r="O751" s="1" t="s">
        <v>496</v>
      </c>
    </row>
    <row r="752" spans="1:15" hidden="1" x14ac:dyDescent="0.35">
      <c r="A752" s="1" t="s">
        <v>487</v>
      </c>
      <c r="B752" s="1" t="s">
        <v>488</v>
      </c>
      <c r="C752" s="2" t="s">
        <v>524</v>
      </c>
      <c r="D752" s="1" t="s">
        <v>53</v>
      </c>
      <c r="E752" s="1">
        <v>6110</v>
      </c>
      <c r="F752" s="1" t="s">
        <v>490</v>
      </c>
      <c r="G752" s="2" t="s">
        <v>497</v>
      </c>
      <c r="H752" s="1" t="s">
        <v>498</v>
      </c>
      <c r="I752" s="1">
        <v>2008</v>
      </c>
      <c r="J752" s="1">
        <v>2008</v>
      </c>
      <c r="K752" s="1" t="s">
        <v>493</v>
      </c>
      <c r="L752" s="1">
        <v>3110.65</v>
      </c>
      <c r="M752" s="1" t="s">
        <v>494</v>
      </c>
      <c r="N752" s="1" t="s">
        <v>495</v>
      </c>
      <c r="O752" s="1" t="s">
        <v>496</v>
      </c>
    </row>
    <row r="753" spans="1:15" hidden="1" x14ac:dyDescent="0.35">
      <c r="A753" s="1" t="s">
        <v>487</v>
      </c>
      <c r="B753" s="1" t="s">
        <v>488</v>
      </c>
      <c r="C753" s="2" t="s">
        <v>524</v>
      </c>
      <c r="D753" s="1" t="s">
        <v>53</v>
      </c>
      <c r="E753" s="1">
        <v>6110</v>
      </c>
      <c r="F753" s="1" t="s">
        <v>490</v>
      </c>
      <c r="G753" s="2" t="s">
        <v>497</v>
      </c>
      <c r="H753" s="1" t="s">
        <v>498</v>
      </c>
      <c r="I753" s="1">
        <v>2009</v>
      </c>
      <c r="J753" s="1">
        <v>2009</v>
      </c>
      <c r="K753" s="1" t="s">
        <v>493</v>
      </c>
      <c r="L753" s="1">
        <v>4511.58</v>
      </c>
      <c r="M753" s="1" t="s">
        <v>504</v>
      </c>
      <c r="N753" s="1" t="s">
        <v>505</v>
      </c>
    </row>
    <row r="754" spans="1:15" hidden="1" x14ac:dyDescent="0.35">
      <c r="A754" s="1" t="s">
        <v>487</v>
      </c>
      <c r="B754" s="1" t="s">
        <v>488</v>
      </c>
      <c r="C754" s="2" t="s">
        <v>524</v>
      </c>
      <c r="D754" s="1" t="s">
        <v>53</v>
      </c>
      <c r="E754" s="1">
        <v>6110</v>
      </c>
      <c r="F754" s="1" t="s">
        <v>490</v>
      </c>
      <c r="G754" s="2" t="s">
        <v>497</v>
      </c>
      <c r="H754" s="1" t="s">
        <v>498</v>
      </c>
      <c r="I754" s="1">
        <v>2010</v>
      </c>
      <c r="J754" s="1">
        <v>2010</v>
      </c>
      <c r="K754" s="1" t="s">
        <v>493</v>
      </c>
      <c r="L754" s="1">
        <v>4853.13</v>
      </c>
      <c r="M754" s="1" t="s">
        <v>504</v>
      </c>
      <c r="N754" s="1" t="s">
        <v>505</v>
      </c>
    </row>
    <row r="755" spans="1:15" hidden="1" x14ac:dyDescent="0.35">
      <c r="A755" s="1" t="s">
        <v>487</v>
      </c>
      <c r="B755" s="1" t="s">
        <v>488</v>
      </c>
      <c r="C755" s="2" t="s">
        <v>524</v>
      </c>
      <c r="D755" s="1" t="s">
        <v>53</v>
      </c>
      <c r="E755" s="1">
        <v>6110</v>
      </c>
      <c r="F755" s="1" t="s">
        <v>490</v>
      </c>
      <c r="G755" s="2" t="s">
        <v>497</v>
      </c>
      <c r="H755" s="1" t="s">
        <v>498</v>
      </c>
      <c r="I755" s="1">
        <v>2011</v>
      </c>
      <c r="J755" s="1">
        <v>2011</v>
      </c>
      <c r="K755" s="1" t="s">
        <v>493</v>
      </c>
      <c r="L755" s="1">
        <v>6192</v>
      </c>
      <c r="M755" s="1" t="s">
        <v>504</v>
      </c>
      <c r="N755" s="1" t="s">
        <v>505</v>
      </c>
    </row>
    <row r="756" spans="1:15" hidden="1" x14ac:dyDescent="0.35">
      <c r="A756" s="1" t="s">
        <v>487</v>
      </c>
      <c r="B756" s="1" t="s">
        <v>488</v>
      </c>
      <c r="C756" s="2" t="s">
        <v>524</v>
      </c>
      <c r="D756" s="1" t="s">
        <v>53</v>
      </c>
      <c r="E756" s="1">
        <v>6110</v>
      </c>
      <c r="F756" s="1" t="s">
        <v>490</v>
      </c>
      <c r="G756" s="2" t="s">
        <v>497</v>
      </c>
      <c r="H756" s="1" t="s">
        <v>498</v>
      </c>
      <c r="I756" s="1">
        <v>2012</v>
      </c>
      <c r="J756" s="1">
        <v>2012</v>
      </c>
      <c r="K756" s="1" t="s">
        <v>493</v>
      </c>
      <c r="L756" s="1">
        <v>5917.12</v>
      </c>
      <c r="M756" s="1" t="s">
        <v>504</v>
      </c>
      <c r="N756" s="1" t="s">
        <v>505</v>
      </c>
    </row>
    <row r="757" spans="1:15" hidden="1" x14ac:dyDescent="0.35">
      <c r="A757" s="1" t="s">
        <v>487</v>
      </c>
      <c r="B757" s="1" t="s">
        <v>488</v>
      </c>
      <c r="C757" s="2" t="s">
        <v>524</v>
      </c>
      <c r="D757" s="1" t="s">
        <v>53</v>
      </c>
      <c r="E757" s="1">
        <v>6110</v>
      </c>
      <c r="F757" s="1" t="s">
        <v>490</v>
      </c>
      <c r="G757" s="2" t="s">
        <v>497</v>
      </c>
      <c r="H757" s="1" t="s">
        <v>498</v>
      </c>
      <c r="I757" s="1">
        <v>2013</v>
      </c>
      <c r="J757" s="1">
        <v>2013</v>
      </c>
      <c r="K757" s="1" t="s">
        <v>493</v>
      </c>
      <c r="L757" s="1">
        <v>6176.94</v>
      </c>
      <c r="M757" s="1" t="s">
        <v>504</v>
      </c>
      <c r="N757" s="1" t="s">
        <v>505</v>
      </c>
    </row>
    <row r="758" spans="1:15" hidden="1" x14ac:dyDescent="0.35">
      <c r="A758" s="1" t="s">
        <v>487</v>
      </c>
      <c r="B758" s="1" t="s">
        <v>488</v>
      </c>
      <c r="C758" s="2" t="s">
        <v>524</v>
      </c>
      <c r="D758" s="1" t="s">
        <v>53</v>
      </c>
      <c r="E758" s="1">
        <v>6110</v>
      </c>
      <c r="F758" s="1" t="s">
        <v>490</v>
      </c>
      <c r="G758" s="2" t="s">
        <v>497</v>
      </c>
      <c r="H758" s="1" t="s">
        <v>498</v>
      </c>
      <c r="I758" s="1">
        <v>2014</v>
      </c>
      <c r="J758" s="1">
        <v>2014</v>
      </c>
      <c r="K758" s="1" t="s">
        <v>493</v>
      </c>
      <c r="L758" s="1">
        <v>5357.46</v>
      </c>
      <c r="M758" s="1" t="s">
        <v>504</v>
      </c>
      <c r="N758" s="1" t="s">
        <v>505</v>
      </c>
    </row>
    <row r="759" spans="1:15" hidden="1" x14ac:dyDescent="0.35">
      <c r="A759" s="1" t="s">
        <v>487</v>
      </c>
      <c r="B759" s="1" t="s">
        <v>488</v>
      </c>
      <c r="C759" s="2" t="s">
        <v>524</v>
      </c>
      <c r="D759" s="1" t="s">
        <v>53</v>
      </c>
      <c r="E759" s="1">
        <v>6110</v>
      </c>
      <c r="F759" s="1" t="s">
        <v>490</v>
      </c>
      <c r="G759" s="2" t="s">
        <v>497</v>
      </c>
      <c r="H759" s="1" t="s">
        <v>498</v>
      </c>
      <c r="I759" s="1">
        <v>2015</v>
      </c>
      <c r="J759" s="1">
        <v>2015</v>
      </c>
      <c r="K759" s="1" t="s">
        <v>493</v>
      </c>
      <c r="L759" s="1">
        <v>4002.29</v>
      </c>
      <c r="M759" s="1" t="s">
        <v>504</v>
      </c>
      <c r="N759" s="1" t="s">
        <v>505</v>
      </c>
    </row>
    <row r="760" spans="1:15" hidden="1" x14ac:dyDescent="0.35">
      <c r="A760" s="1" t="s">
        <v>487</v>
      </c>
      <c r="B760" s="1" t="s">
        <v>488</v>
      </c>
      <c r="C760" s="2" t="s">
        <v>524</v>
      </c>
      <c r="D760" s="1" t="s">
        <v>53</v>
      </c>
      <c r="E760" s="1">
        <v>6110</v>
      </c>
      <c r="F760" s="1" t="s">
        <v>490</v>
      </c>
      <c r="G760" s="2" t="s">
        <v>497</v>
      </c>
      <c r="H760" s="1" t="s">
        <v>498</v>
      </c>
      <c r="I760" s="1">
        <v>2016</v>
      </c>
      <c r="J760" s="1">
        <v>2016</v>
      </c>
      <c r="K760" s="1" t="s">
        <v>493</v>
      </c>
      <c r="L760" s="1">
        <v>4170.76</v>
      </c>
      <c r="M760" s="1" t="s">
        <v>504</v>
      </c>
      <c r="N760" s="1" t="s">
        <v>505</v>
      </c>
    </row>
    <row r="761" spans="1:15" hidden="1" x14ac:dyDescent="0.35">
      <c r="A761" s="1" t="s">
        <v>487</v>
      </c>
      <c r="B761" s="1" t="s">
        <v>488</v>
      </c>
      <c r="C761" s="2" t="s">
        <v>524</v>
      </c>
      <c r="D761" s="1" t="s">
        <v>53</v>
      </c>
      <c r="E761" s="1">
        <v>6110</v>
      </c>
      <c r="F761" s="1" t="s">
        <v>490</v>
      </c>
      <c r="G761" s="2" t="s">
        <v>497</v>
      </c>
      <c r="H761" s="1" t="s">
        <v>498</v>
      </c>
      <c r="I761" s="1">
        <v>2017</v>
      </c>
      <c r="J761" s="1">
        <v>2017</v>
      </c>
      <c r="K761" s="1" t="s">
        <v>493</v>
      </c>
      <c r="L761" s="1">
        <v>4534.9399999999996</v>
      </c>
      <c r="M761" s="1" t="s">
        <v>504</v>
      </c>
      <c r="N761" s="1" t="s">
        <v>505</v>
      </c>
    </row>
    <row r="762" spans="1:15" hidden="1" x14ac:dyDescent="0.35">
      <c r="A762" s="1" t="s">
        <v>487</v>
      </c>
      <c r="B762" s="1" t="s">
        <v>488</v>
      </c>
      <c r="C762" s="2" t="s">
        <v>524</v>
      </c>
      <c r="D762" s="1" t="s">
        <v>53</v>
      </c>
      <c r="E762" s="1">
        <v>6110</v>
      </c>
      <c r="F762" s="1" t="s">
        <v>490</v>
      </c>
      <c r="G762" s="2" t="s">
        <v>499</v>
      </c>
      <c r="H762" s="1" t="s">
        <v>500</v>
      </c>
      <c r="I762" s="1">
        <v>2001</v>
      </c>
      <c r="J762" s="1">
        <v>2001</v>
      </c>
      <c r="K762" s="1" t="s">
        <v>493</v>
      </c>
      <c r="L762" s="1">
        <v>154.94</v>
      </c>
      <c r="M762" s="1" t="s">
        <v>494</v>
      </c>
      <c r="N762" s="1" t="s">
        <v>495</v>
      </c>
      <c r="O762" s="1" t="s">
        <v>496</v>
      </c>
    </row>
    <row r="763" spans="1:15" hidden="1" x14ac:dyDescent="0.35">
      <c r="A763" s="1" t="s">
        <v>487</v>
      </c>
      <c r="B763" s="1" t="s">
        <v>488</v>
      </c>
      <c r="C763" s="2" t="s">
        <v>524</v>
      </c>
      <c r="D763" s="1" t="s">
        <v>53</v>
      </c>
      <c r="E763" s="1">
        <v>6110</v>
      </c>
      <c r="F763" s="1" t="s">
        <v>490</v>
      </c>
      <c r="G763" s="2" t="s">
        <v>499</v>
      </c>
      <c r="H763" s="1" t="s">
        <v>500</v>
      </c>
      <c r="I763" s="1">
        <v>2002</v>
      </c>
      <c r="J763" s="1">
        <v>2002</v>
      </c>
      <c r="K763" s="1" t="s">
        <v>493</v>
      </c>
      <c r="L763" s="1">
        <v>57.3</v>
      </c>
      <c r="M763" s="1" t="s">
        <v>494</v>
      </c>
      <c r="N763" s="1" t="s">
        <v>495</v>
      </c>
      <c r="O763" s="1" t="s">
        <v>496</v>
      </c>
    </row>
    <row r="764" spans="1:15" hidden="1" x14ac:dyDescent="0.35">
      <c r="A764" s="1" t="s">
        <v>487</v>
      </c>
      <c r="B764" s="1" t="s">
        <v>488</v>
      </c>
      <c r="C764" s="2" t="s">
        <v>524</v>
      </c>
      <c r="D764" s="1" t="s">
        <v>53</v>
      </c>
      <c r="E764" s="1">
        <v>6110</v>
      </c>
      <c r="F764" s="1" t="s">
        <v>490</v>
      </c>
      <c r="G764" s="2" t="s">
        <v>499</v>
      </c>
      <c r="H764" s="1" t="s">
        <v>500</v>
      </c>
      <c r="I764" s="1">
        <v>2003</v>
      </c>
      <c r="J764" s="1">
        <v>2003</v>
      </c>
      <c r="K764" s="1" t="s">
        <v>493</v>
      </c>
      <c r="L764" s="1">
        <v>65.38</v>
      </c>
      <c r="M764" s="1" t="s">
        <v>494</v>
      </c>
      <c r="N764" s="1" t="s">
        <v>495</v>
      </c>
      <c r="O764" s="1" t="s">
        <v>496</v>
      </c>
    </row>
    <row r="765" spans="1:15" hidden="1" x14ac:dyDescent="0.35">
      <c r="A765" s="1" t="s">
        <v>487</v>
      </c>
      <c r="B765" s="1" t="s">
        <v>488</v>
      </c>
      <c r="C765" s="2" t="s">
        <v>524</v>
      </c>
      <c r="D765" s="1" t="s">
        <v>53</v>
      </c>
      <c r="E765" s="1">
        <v>6110</v>
      </c>
      <c r="F765" s="1" t="s">
        <v>490</v>
      </c>
      <c r="G765" s="2" t="s">
        <v>499</v>
      </c>
      <c r="H765" s="1" t="s">
        <v>500</v>
      </c>
      <c r="I765" s="1">
        <v>2004</v>
      </c>
      <c r="J765" s="1">
        <v>2004</v>
      </c>
      <c r="K765" s="1" t="s">
        <v>493</v>
      </c>
      <c r="L765" s="1">
        <v>69.41</v>
      </c>
      <c r="M765" s="1" t="s">
        <v>494</v>
      </c>
      <c r="N765" s="1" t="s">
        <v>495</v>
      </c>
      <c r="O765" s="1" t="s">
        <v>496</v>
      </c>
    </row>
    <row r="766" spans="1:15" hidden="1" x14ac:dyDescent="0.35">
      <c r="A766" s="1" t="s">
        <v>487</v>
      </c>
      <c r="B766" s="1" t="s">
        <v>488</v>
      </c>
      <c r="C766" s="2" t="s">
        <v>524</v>
      </c>
      <c r="D766" s="1" t="s">
        <v>53</v>
      </c>
      <c r="E766" s="1">
        <v>6110</v>
      </c>
      <c r="F766" s="1" t="s">
        <v>490</v>
      </c>
      <c r="G766" s="2" t="s">
        <v>499</v>
      </c>
      <c r="H766" s="1" t="s">
        <v>500</v>
      </c>
      <c r="I766" s="1">
        <v>2005</v>
      </c>
      <c r="J766" s="1">
        <v>2005</v>
      </c>
      <c r="K766" s="1" t="s">
        <v>493</v>
      </c>
      <c r="L766" s="1">
        <v>69.67</v>
      </c>
      <c r="M766" s="1" t="s">
        <v>494</v>
      </c>
      <c r="N766" s="1" t="s">
        <v>495</v>
      </c>
      <c r="O766" s="1" t="s">
        <v>496</v>
      </c>
    </row>
    <row r="767" spans="1:15" hidden="1" x14ac:dyDescent="0.35">
      <c r="A767" s="1" t="s">
        <v>487</v>
      </c>
      <c r="B767" s="1" t="s">
        <v>488</v>
      </c>
      <c r="C767" s="2" t="s">
        <v>524</v>
      </c>
      <c r="D767" s="1" t="s">
        <v>53</v>
      </c>
      <c r="E767" s="1">
        <v>6110</v>
      </c>
      <c r="F767" s="1" t="s">
        <v>490</v>
      </c>
      <c r="G767" s="2" t="s">
        <v>499</v>
      </c>
      <c r="H767" s="1" t="s">
        <v>500</v>
      </c>
      <c r="I767" s="1">
        <v>2006</v>
      </c>
      <c r="J767" s="1">
        <v>2006</v>
      </c>
      <c r="K767" s="1" t="s">
        <v>493</v>
      </c>
      <c r="L767" s="1">
        <v>70.44</v>
      </c>
      <c r="M767" s="1" t="s">
        <v>494</v>
      </c>
      <c r="N767" s="1" t="s">
        <v>495</v>
      </c>
      <c r="O767" s="1" t="s">
        <v>496</v>
      </c>
    </row>
    <row r="768" spans="1:15" hidden="1" x14ac:dyDescent="0.35">
      <c r="A768" s="1" t="s">
        <v>487</v>
      </c>
      <c r="B768" s="1" t="s">
        <v>488</v>
      </c>
      <c r="C768" s="2" t="s">
        <v>524</v>
      </c>
      <c r="D768" s="1" t="s">
        <v>53</v>
      </c>
      <c r="E768" s="1">
        <v>6110</v>
      </c>
      <c r="F768" s="1" t="s">
        <v>490</v>
      </c>
      <c r="G768" s="2" t="s">
        <v>499</v>
      </c>
      <c r="H768" s="1" t="s">
        <v>500</v>
      </c>
      <c r="I768" s="1">
        <v>2007</v>
      </c>
      <c r="J768" s="1">
        <v>2007</v>
      </c>
      <c r="K768" s="1" t="s">
        <v>493</v>
      </c>
      <c r="L768" s="1">
        <v>67.7</v>
      </c>
      <c r="M768" s="1" t="s">
        <v>494</v>
      </c>
      <c r="N768" s="1" t="s">
        <v>495</v>
      </c>
      <c r="O768" s="1" t="s">
        <v>496</v>
      </c>
    </row>
    <row r="769" spans="1:15" hidden="1" x14ac:dyDescent="0.35">
      <c r="A769" s="1" t="s">
        <v>487</v>
      </c>
      <c r="B769" s="1" t="s">
        <v>488</v>
      </c>
      <c r="C769" s="2" t="s">
        <v>524</v>
      </c>
      <c r="D769" s="1" t="s">
        <v>53</v>
      </c>
      <c r="E769" s="1">
        <v>6110</v>
      </c>
      <c r="F769" s="1" t="s">
        <v>490</v>
      </c>
      <c r="G769" s="2" t="s">
        <v>499</v>
      </c>
      <c r="H769" s="1" t="s">
        <v>500</v>
      </c>
      <c r="I769" s="1">
        <v>2008</v>
      </c>
      <c r="J769" s="1">
        <v>2008</v>
      </c>
      <c r="K769" s="1" t="s">
        <v>493</v>
      </c>
      <c r="L769" s="1">
        <v>76.92</v>
      </c>
      <c r="M769" s="1" t="s">
        <v>494</v>
      </c>
      <c r="N769" s="1" t="s">
        <v>495</v>
      </c>
      <c r="O769" s="1" t="s">
        <v>496</v>
      </c>
    </row>
    <row r="770" spans="1:15" hidden="1" x14ac:dyDescent="0.35">
      <c r="A770" s="1" t="s">
        <v>487</v>
      </c>
      <c r="B770" s="1" t="s">
        <v>488</v>
      </c>
      <c r="C770" s="2" t="s">
        <v>524</v>
      </c>
      <c r="D770" s="1" t="s">
        <v>53</v>
      </c>
      <c r="E770" s="1">
        <v>6110</v>
      </c>
      <c r="F770" s="1" t="s">
        <v>490</v>
      </c>
      <c r="G770" s="2" t="s">
        <v>499</v>
      </c>
      <c r="H770" s="1" t="s">
        <v>500</v>
      </c>
      <c r="I770" s="1">
        <v>2009</v>
      </c>
      <c r="J770" s="1">
        <v>2009</v>
      </c>
      <c r="K770" s="1" t="s">
        <v>493</v>
      </c>
      <c r="L770" s="1">
        <v>26.35</v>
      </c>
      <c r="M770" s="1" t="s">
        <v>504</v>
      </c>
      <c r="N770" s="1" t="s">
        <v>505</v>
      </c>
    </row>
    <row r="771" spans="1:15" hidden="1" x14ac:dyDescent="0.35">
      <c r="A771" s="1" t="s">
        <v>487</v>
      </c>
      <c r="B771" s="1" t="s">
        <v>488</v>
      </c>
      <c r="C771" s="2" t="s">
        <v>524</v>
      </c>
      <c r="D771" s="1" t="s">
        <v>53</v>
      </c>
      <c r="E771" s="1">
        <v>6110</v>
      </c>
      <c r="F771" s="1" t="s">
        <v>490</v>
      </c>
      <c r="G771" s="2" t="s">
        <v>499</v>
      </c>
      <c r="H771" s="1" t="s">
        <v>500</v>
      </c>
      <c r="I771" s="1">
        <v>2010</v>
      </c>
      <c r="J771" s="1">
        <v>2010</v>
      </c>
      <c r="K771" s="1" t="s">
        <v>493</v>
      </c>
      <c r="L771" s="1">
        <v>32.33</v>
      </c>
      <c r="M771" s="1" t="s">
        <v>504</v>
      </c>
      <c r="N771" s="1" t="s">
        <v>505</v>
      </c>
    </row>
    <row r="772" spans="1:15" hidden="1" x14ac:dyDescent="0.35">
      <c r="A772" s="1" t="s">
        <v>487</v>
      </c>
      <c r="B772" s="1" t="s">
        <v>488</v>
      </c>
      <c r="C772" s="2" t="s">
        <v>524</v>
      </c>
      <c r="D772" s="1" t="s">
        <v>53</v>
      </c>
      <c r="E772" s="1">
        <v>6110</v>
      </c>
      <c r="F772" s="1" t="s">
        <v>490</v>
      </c>
      <c r="G772" s="2" t="s">
        <v>499</v>
      </c>
      <c r="H772" s="1" t="s">
        <v>500</v>
      </c>
      <c r="I772" s="1">
        <v>2011</v>
      </c>
      <c r="J772" s="1">
        <v>2011</v>
      </c>
      <c r="K772" s="1" t="s">
        <v>493</v>
      </c>
      <c r="L772" s="1">
        <v>21.38</v>
      </c>
      <c r="M772" s="1" t="s">
        <v>504</v>
      </c>
      <c r="N772" s="1" t="s">
        <v>505</v>
      </c>
    </row>
    <row r="773" spans="1:15" hidden="1" x14ac:dyDescent="0.35">
      <c r="A773" s="1" t="s">
        <v>487</v>
      </c>
      <c r="B773" s="1" t="s">
        <v>488</v>
      </c>
      <c r="C773" s="2" t="s">
        <v>524</v>
      </c>
      <c r="D773" s="1" t="s">
        <v>53</v>
      </c>
      <c r="E773" s="1">
        <v>6110</v>
      </c>
      <c r="F773" s="1" t="s">
        <v>490</v>
      </c>
      <c r="G773" s="2" t="s">
        <v>499</v>
      </c>
      <c r="H773" s="1" t="s">
        <v>500</v>
      </c>
      <c r="I773" s="1">
        <v>2012</v>
      </c>
      <c r="J773" s="1">
        <v>2012</v>
      </c>
      <c r="K773" s="1" t="s">
        <v>493</v>
      </c>
      <c r="L773" s="1">
        <v>17.64</v>
      </c>
      <c r="M773" s="1" t="s">
        <v>504</v>
      </c>
      <c r="N773" s="1" t="s">
        <v>505</v>
      </c>
    </row>
    <row r="774" spans="1:15" hidden="1" x14ac:dyDescent="0.35">
      <c r="A774" s="1" t="s">
        <v>487</v>
      </c>
      <c r="B774" s="1" t="s">
        <v>488</v>
      </c>
      <c r="C774" s="2" t="s">
        <v>524</v>
      </c>
      <c r="D774" s="1" t="s">
        <v>53</v>
      </c>
      <c r="E774" s="1">
        <v>6110</v>
      </c>
      <c r="F774" s="1" t="s">
        <v>490</v>
      </c>
      <c r="G774" s="2" t="s">
        <v>499</v>
      </c>
      <c r="H774" s="1" t="s">
        <v>500</v>
      </c>
      <c r="I774" s="1">
        <v>2013</v>
      </c>
      <c r="J774" s="1">
        <v>2013</v>
      </c>
      <c r="K774" s="1" t="s">
        <v>493</v>
      </c>
      <c r="L774" s="1">
        <v>16.78</v>
      </c>
      <c r="M774" s="1" t="s">
        <v>504</v>
      </c>
      <c r="N774" s="1" t="s">
        <v>505</v>
      </c>
    </row>
    <row r="775" spans="1:15" hidden="1" x14ac:dyDescent="0.35">
      <c r="A775" s="1" t="s">
        <v>487</v>
      </c>
      <c r="B775" s="1" t="s">
        <v>488</v>
      </c>
      <c r="C775" s="2" t="s">
        <v>524</v>
      </c>
      <c r="D775" s="1" t="s">
        <v>53</v>
      </c>
      <c r="E775" s="1">
        <v>6110</v>
      </c>
      <c r="F775" s="1" t="s">
        <v>490</v>
      </c>
      <c r="G775" s="2" t="s">
        <v>499</v>
      </c>
      <c r="H775" s="1" t="s">
        <v>500</v>
      </c>
      <c r="I775" s="1">
        <v>2014</v>
      </c>
      <c r="J775" s="1">
        <v>2014</v>
      </c>
      <c r="K775" s="1" t="s">
        <v>493</v>
      </c>
      <c r="L775" s="1">
        <v>15.04</v>
      </c>
      <c r="M775" s="1" t="s">
        <v>504</v>
      </c>
      <c r="N775" s="1" t="s">
        <v>505</v>
      </c>
    </row>
    <row r="776" spans="1:15" hidden="1" x14ac:dyDescent="0.35">
      <c r="A776" s="1" t="s">
        <v>487</v>
      </c>
      <c r="B776" s="1" t="s">
        <v>488</v>
      </c>
      <c r="C776" s="2" t="s">
        <v>524</v>
      </c>
      <c r="D776" s="1" t="s">
        <v>53</v>
      </c>
      <c r="E776" s="1">
        <v>6110</v>
      </c>
      <c r="F776" s="1" t="s">
        <v>490</v>
      </c>
      <c r="G776" s="2" t="s">
        <v>499</v>
      </c>
      <c r="H776" s="1" t="s">
        <v>500</v>
      </c>
      <c r="I776" s="1">
        <v>2015</v>
      </c>
      <c r="J776" s="1">
        <v>2015</v>
      </c>
      <c r="K776" s="1" t="s">
        <v>493</v>
      </c>
      <c r="L776" s="1">
        <v>0.04</v>
      </c>
      <c r="M776" s="1" t="s">
        <v>504</v>
      </c>
      <c r="N776" s="1" t="s">
        <v>505</v>
      </c>
    </row>
    <row r="777" spans="1:15" hidden="1" x14ac:dyDescent="0.35">
      <c r="A777" s="1" t="s">
        <v>487</v>
      </c>
      <c r="B777" s="1" t="s">
        <v>488</v>
      </c>
      <c r="C777" s="2" t="s">
        <v>524</v>
      </c>
      <c r="D777" s="1" t="s">
        <v>53</v>
      </c>
      <c r="E777" s="1">
        <v>6110</v>
      </c>
      <c r="F777" s="1" t="s">
        <v>490</v>
      </c>
      <c r="G777" s="2" t="s">
        <v>499</v>
      </c>
      <c r="H777" s="1" t="s">
        <v>500</v>
      </c>
      <c r="I777" s="1">
        <v>2016</v>
      </c>
      <c r="J777" s="1">
        <v>2016</v>
      </c>
      <c r="K777" s="1" t="s">
        <v>493</v>
      </c>
      <c r="L777" s="1">
        <v>0</v>
      </c>
      <c r="M777" s="1" t="s">
        <v>504</v>
      </c>
      <c r="N777" s="1" t="s">
        <v>505</v>
      </c>
    </row>
    <row r="778" spans="1:15" hidden="1" x14ac:dyDescent="0.35">
      <c r="A778" s="1" t="s">
        <v>487</v>
      </c>
      <c r="B778" s="1" t="s">
        <v>488</v>
      </c>
      <c r="C778" s="2" t="s">
        <v>524</v>
      </c>
      <c r="D778" s="1" t="s">
        <v>53</v>
      </c>
      <c r="E778" s="1">
        <v>6110</v>
      </c>
      <c r="F778" s="1" t="s">
        <v>490</v>
      </c>
      <c r="G778" s="2" t="s">
        <v>499</v>
      </c>
      <c r="H778" s="1" t="s">
        <v>500</v>
      </c>
      <c r="I778" s="1">
        <v>2017</v>
      </c>
      <c r="J778" s="1">
        <v>2017</v>
      </c>
      <c r="K778" s="1" t="s">
        <v>493</v>
      </c>
      <c r="L778" s="1">
        <v>0</v>
      </c>
      <c r="M778" s="1" t="s">
        <v>504</v>
      </c>
      <c r="N778" s="1" t="s">
        <v>505</v>
      </c>
    </row>
    <row r="779" spans="1:15" hidden="1" x14ac:dyDescent="0.35">
      <c r="A779" s="1" t="s">
        <v>487</v>
      </c>
      <c r="B779" s="1" t="s">
        <v>488</v>
      </c>
      <c r="C779" s="2" t="s">
        <v>524</v>
      </c>
      <c r="D779" s="1" t="s">
        <v>53</v>
      </c>
      <c r="E779" s="1">
        <v>6110</v>
      </c>
      <c r="F779" s="1" t="s">
        <v>490</v>
      </c>
      <c r="G779" s="2" t="s">
        <v>501</v>
      </c>
      <c r="H779" s="1" t="s">
        <v>502</v>
      </c>
      <c r="I779" s="1">
        <v>2001</v>
      </c>
      <c r="J779" s="1">
        <v>2001</v>
      </c>
      <c r="K779" s="1" t="s">
        <v>493</v>
      </c>
      <c r="L779" s="1">
        <v>39.229999999999997</v>
      </c>
      <c r="M779" s="1" t="s">
        <v>494</v>
      </c>
      <c r="N779" s="1" t="s">
        <v>495</v>
      </c>
      <c r="O779" s="1" t="s">
        <v>496</v>
      </c>
    </row>
    <row r="780" spans="1:15" hidden="1" x14ac:dyDescent="0.35">
      <c r="A780" s="1" t="s">
        <v>487</v>
      </c>
      <c r="B780" s="1" t="s">
        <v>488</v>
      </c>
      <c r="C780" s="2" t="s">
        <v>524</v>
      </c>
      <c r="D780" s="1" t="s">
        <v>53</v>
      </c>
      <c r="E780" s="1">
        <v>6110</v>
      </c>
      <c r="F780" s="1" t="s">
        <v>490</v>
      </c>
      <c r="G780" s="2" t="s">
        <v>501</v>
      </c>
      <c r="H780" s="1" t="s">
        <v>502</v>
      </c>
      <c r="I780" s="1">
        <v>2002</v>
      </c>
      <c r="J780" s="1">
        <v>2002</v>
      </c>
      <c r="K780" s="1" t="s">
        <v>493</v>
      </c>
      <c r="L780" s="1">
        <v>42.93</v>
      </c>
      <c r="M780" s="1" t="s">
        <v>494</v>
      </c>
      <c r="N780" s="1" t="s">
        <v>495</v>
      </c>
      <c r="O780" s="1" t="s">
        <v>496</v>
      </c>
    </row>
    <row r="781" spans="1:15" hidden="1" x14ac:dyDescent="0.35">
      <c r="A781" s="1" t="s">
        <v>487</v>
      </c>
      <c r="B781" s="1" t="s">
        <v>488</v>
      </c>
      <c r="C781" s="2" t="s">
        <v>524</v>
      </c>
      <c r="D781" s="1" t="s">
        <v>53</v>
      </c>
      <c r="E781" s="1">
        <v>6110</v>
      </c>
      <c r="F781" s="1" t="s">
        <v>490</v>
      </c>
      <c r="G781" s="2" t="s">
        <v>501</v>
      </c>
      <c r="H781" s="1" t="s">
        <v>502</v>
      </c>
      <c r="I781" s="1">
        <v>2003</v>
      </c>
      <c r="J781" s="1">
        <v>2003</v>
      </c>
      <c r="K781" s="1" t="s">
        <v>493</v>
      </c>
      <c r="L781" s="1">
        <v>47.96</v>
      </c>
      <c r="M781" s="1" t="s">
        <v>494</v>
      </c>
      <c r="N781" s="1" t="s">
        <v>495</v>
      </c>
      <c r="O781" s="1" t="s">
        <v>496</v>
      </c>
    </row>
    <row r="782" spans="1:15" hidden="1" x14ac:dyDescent="0.35">
      <c r="A782" s="1" t="s">
        <v>487</v>
      </c>
      <c r="B782" s="1" t="s">
        <v>488</v>
      </c>
      <c r="C782" s="2" t="s">
        <v>524</v>
      </c>
      <c r="D782" s="1" t="s">
        <v>53</v>
      </c>
      <c r="E782" s="1">
        <v>6110</v>
      </c>
      <c r="F782" s="1" t="s">
        <v>490</v>
      </c>
      <c r="G782" s="2" t="s">
        <v>501</v>
      </c>
      <c r="H782" s="1" t="s">
        <v>502</v>
      </c>
      <c r="I782" s="1">
        <v>2004</v>
      </c>
      <c r="J782" s="1">
        <v>2004</v>
      </c>
      <c r="K782" s="1" t="s">
        <v>493</v>
      </c>
      <c r="L782" s="1">
        <v>167.18</v>
      </c>
      <c r="M782" s="1" t="s">
        <v>494</v>
      </c>
      <c r="N782" s="1" t="s">
        <v>495</v>
      </c>
      <c r="O782" s="1" t="s">
        <v>496</v>
      </c>
    </row>
    <row r="783" spans="1:15" hidden="1" x14ac:dyDescent="0.35">
      <c r="A783" s="1" t="s">
        <v>487</v>
      </c>
      <c r="B783" s="1" t="s">
        <v>488</v>
      </c>
      <c r="C783" s="2" t="s">
        <v>524</v>
      </c>
      <c r="D783" s="1" t="s">
        <v>53</v>
      </c>
      <c r="E783" s="1">
        <v>6110</v>
      </c>
      <c r="F783" s="1" t="s">
        <v>490</v>
      </c>
      <c r="G783" s="2" t="s">
        <v>501</v>
      </c>
      <c r="H783" s="1" t="s">
        <v>502</v>
      </c>
      <c r="I783" s="1">
        <v>2005</v>
      </c>
      <c r="J783" s="1">
        <v>2005</v>
      </c>
      <c r="K783" s="1" t="s">
        <v>493</v>
      </c>
      <c r="L783" s="1">
        <v>108.48</v>
      </c>
      <c r="M783" s="1" t="s">
        <v>494</v>
      </c>
      <c r="N783" s="1" t="s">
        <v>495</v>
      </c>
      <c r="O783" s="1" t="s">
        <v>496</v>
      </c>
    </row>
    <row r="784" spans="1:15" hidden="1" x14ac:dyDescent="0.35">
      <c r="A784" s="1" t="s">
        <v>487</v>
      </c>
      <c r="B784" s="1" t="s">
        <v>488</v>
      </c>
      <c r="C784" s="2" t="s">
        <v>524</v>
      </c>
      <c r="D784" s="1" t="s">
        <v>53</v>
      </c>
      <c r="E784" s="1">
        <v>6110</v>
      </c>
      <c r="F784" s="1" t="s">
        <v>490</v>
      </c>
      <c r="G784" s="2" t="s">
        <v>501</v>
      </c>
      <c r="H784" s="1" t="s">
        <v>502</v>
      </c>
      <c r="I784" s="1">
        <v>2006</v>
      </c>
      <c r="J784" s="1">
        <v>2006</v>
      </c>
      <c r="K784" s="1" t="s">
        <v>493</v>
      </c>
      <c r="L784" s="1">
        <v>49.35</v>
      </c>
      <c r="M784" s="1" t="s">
        <v>494</v>
      </c>
      <c r="N784" s="1" t="s">
        <v>495</v>
      </c>
      <c r="O784" s="1" t="s">
        <v>496</v>
      </c>
    </row>
    <row r="785" spans="1:15" hidden="1" x14ac:dyDescent="0.35">
      <c r="A785" s="1" t="s">
        <v>487</v>
      </c>
      <c r="B785" s="1" t="s">
        <v>488</v>
      </c>
      <c r="C785" s="2" t="s">
        <v>524</v>
      </c>
      <c r="D785" s="1" t="s">
        <v>53</v>
      </c>
      <c r="E785" s="1">
        <v>6110</v>
      </c>
      <c r="F785" s="1" t="s">
        <v>490</v>
      </c>
      <c r="G785" s="2" t="s">
        <v>501</v>
      </c>
      <c r="H785" s="1" t="s">
        <v>502</v>
      </c>
      <c r="I785" s="1">
        <v>2007</v>
      </c>
      <c r="J785" s="1">
        <v>2007</v>
      </c>
      <c r="K785" s="1" t="s">
        <v>493</v>
      </c>
      <c r="L785" s="1">
        <v>65.92</v>
      </c>
      <c r="M785" s="1" t="s">
        <v>494</v>
      </c>
      <c r="N785" s="1" t="s">
        <v>495</v>
      </c>
      <c r="O785" s="1" t="s">
        <v>496</v>
      </c>
    </row>
    <row r="786" spans="1:15" hidden="1" x14ac:dyDescent="0.35">
      <c r="A786" s="1" t="s">
        <v>487</v>
      </c>
      <c r="B786" s="1" t="s">
        <v>488</v>
      </c>
      <c r="C786" s="2" t="s">
        <v>524</v>
      </c>
      <c r="D786" s="1" t="s">
        <v>53</v>
      </c>
      <c r="E786" s="1">
        <v>6110</v>
      </c>
      <c r="F786" s="1" t="s">
        <v>490</v>
      </c>
      <c r="G786" s="2" t="s">
        <v>501</v>
      </c>
      <c r="H786" s="1" t="s">
        <v>502</v>
      </c>
      <c r="I786" s="1">
        <v>2008</v>
      </c>
      <c r="J786" s="1">
        <v>2008</v>
      </c>
      <c r="K786" s="1" t="s">
        <v>493</v>
      </c>
      <c r="L786" s="1">
        <v>165.75</v>
      </c>
      <c r="M786" s="1" t="s">
        <v>494</v>
      </c>
      <c r="N786" s="1" t="s">
        <v>495</v>
      </c>
      <c r="O786" s="1" t="s">
        <v>496</v>
      </c>
    </row>
    <row r="787" spans="1:15" hidden="1" x14ac:dyDescent="0.35">
      <c r="A787" s="1" t="s">
        <v>487</v>
      </c>
      <c r="B787" s="1" t="s">
        <v>488</v>
      </c>
      <c r="C787" s="2" t="s">
        <v>524</v>
      </c>
      <c r="D787" s="1" t="s">
        <v>53</v>
      </c>
      <c r="E787" s="1">
        <v>6110</v>
      </c>
      <c r="F787" s="1" t="s">
        <v>490</v>
      </c>
      <c r="G787" s="2" t="s">
        <v>501</v>
      </c>
      <c r="H787" s="1" t="s">
        <v>502</v>
      </c>
      <c r="I787" s="1">
        <v>2009</v>
      </c>
      <c r="J787" s="1">
        <v>2009</v>
      </c>
      <c r="K787" s="1" t="s">
        <v>493</v>
      </c>
      <c r="L787" s="1">
        <v>380.68</v>
      </c>
      <c r="M787" s="1" t="s">
        <v>504</v>
      </c>
      <c r="N787" s="1" t="s">
        <v>505</v>
      </c>
    </row>
    <row r="788" spans="1:15" hidden="1" x14ac:dyDescent="0.35">
      <c r="A788" s="1" t="s">
        <v>487</v>
      </c>
      <c r="B788" s="1" t="s">
        <v>488</v>
      </c>
      <c r="C788" s="2" t="s">
        <v>524</v>
      </c>
      <c r="D788" s="1" t="s">
        <v>53</v>
      </c>
      <c r="E788" s="1">
        <v>6110</v>
      </c>
      <c r="F788" s="1" t="s">
        <v>490</v>
      </c>
      <c r="G788" s="2" t="s">
        <v>501</v>
      </c>
      <c r="H788" s="1" t="s">
        <v>502</v>
      </c>
      <c r="I788" s="1">
        <v>2010</v>
      </c>
      <c r="J788" s="1">
        <v>2010</v>
      </c>
      <c r="K788" s="1" t="s">
        <v>493</v>
      </c>
      <c r="L788" s="1">
        <v>1156.48</v>
      </c>
      <c r="M788" s="1" t="s">
        <v>504</v>
      </c>
      <c r="N788" s="1" t="s">
        <v>505</v>
      </c>
    </row>
    <row r="789" spans="1:15" hidden="1" x14ac:dyDescent="0.35">
      <c r="A789" s="1" t="s">
        <v>487</v>
      </c>
      <c r="B789" s="1" t="s">
        <v>488</v>
      </c>
      <c r="C789" s="2" t="s">
        <v>524</v>
      </c>
      <c r="D789" s="1" t="s">
        <v>53</v>
      </c>
      <c r="E789" s="1">
        <v>6110</v>
      </c>
      <c r="F789" s="1" t="s">
        <v>490</v>
      </c>
      <c r="G789" s="2" t="s">
        <v>501</v>
      </c>
      <c r="H789" s="1" t="s">
        <v>502</v>
      </c>
      <c r="I789" s="1">
        <v>2011</v>
      </c>
      <c r="J789" s="1">
        <v>2011</v>
      </c>
      <c r="K789" s="1" t="s">
        <v>493</v>
      </c>
      <c r="L789" s="1">
        <v>2166.7399999999998</v>
      </c>
      <c r="M789" s="1" t="s">
        <v>504</v>
      </c>
      <c r="N789" s="1" t="s">
        <v>505</v>
      </c>
    </row>
    <row r="790" spans="1:15" hidden="1" x14ac:dyDescent="0.35">
      <c r="A790" s="1" t="s">
        <v>487</v>
      </c>
      <c r="B790" s="1" t="s">
        <v>488</v>
      </c>
      <c r="C790" s="2" t="s">
        <v>524</v>
      </c>
      <c r="D790" s="1" t="s">
        <v>53</v>
      </c>
      <c r="E790" s="1">
        <v>6110</v>
      </c>
      <c r="F790" s="1" t="s">
        <v>490</v>
      </c>
      <c r="G790" s="2" t="s">
        <v>501</v>
      </c>
      <c r="H790" s="1" t="s">
        <v>502</v>
      </c>
      <c r="I790" s="1">
        <v>2012</v>
      </c>
      <c r="J790" s="1">
        <v>2012</v>
      </c>
      <c r="K790" s="1" t="s">
        <v>493</v>
      </c>
      <c r="L790" s="1">
        <v>2033.34</v>
      </c>
      <c r="M790" s="1" t="s">
        <v>504</v>
      </c>
      <c r="N790" s="1" t="s">
        <v>505</v>
      </c>
    </row>
    <row r="791" spans="1:15" hidden="1" x14ac:dyDescent="0.35">
      <c r="A791" s="1" t="s">
        <v>487</v>
      </c>
      <c r="B791" s="1" t="s">
        <v>488</v>
      </c>
      <c r="C791" s="2" t="s">
        <v>524</v>
      </c>
      <c r="D791" s="1" t="s">
        <v>53</v>
      </c>
      <c r="E791" s="1">
        <v>6110</v>
      </c>
      <c r="F791" s="1" t="s">
        <v>490</v>
      </c>
      <c r="G791" s="2" t="s">
        <v>501</v>
      </c>
      <c r="H791" s="1" t="s">
        <v>502</v>
      </c>
      <c r="I791" s="1">
        <v>2013</v>
      </c>
      <c r="J791" s="1">
        <v>2013</v>
      </c>
      <c r="K791" s="1" t="s">
        <v>493</v>
      </c>
      <c r="L791" s="1">
        <v>1717.61</v>
      </c>
      <c r="M791" s="1" t="s">
        <v>504</v>
      </c>
      <c r="N791" s="1" t="s">
        <v>505</v>
      </c>
    </row>
    <row r="792" spans="1:15" hidden="1" x14ac:dyDescent="0.35">
      <c r="A792" s="1" t="s">
        <v>487</v>
      </c>
      <c r="B792" s="1" t="s">
        <v>488</v>
      </c>
      <c r="C792" s="2" t="s">
        <v>524</v>
      </c>
      <c r="D792" s="1" t="s">
        <v>53</v>
      </c>
      <c r="E792" s="1">
        <v>6110</v>
      </c>
      <c r="F792" s="1" t="s">
        <v>490</v>
      </c>
      <c r="G792" s="2" t="s">
        <v>501</v>
      </c>
      <c r="H792" s="1" t="s">
        <v>502</v>
      </c>
      <c r="I792" s="1">
        <v>2014</v>
      </c>
      <c r="J792" s="1">
        <v>2014</v>
      </c>
      <c r="K792" s="1" t="s">
        <v>493</v>
      </c>
      <c r="L792" s="1">
        <v>1100.6600000000001</v>
      </c>
      <c r="M792" s="1" t="s">
        <v>504</v>
      </c>
      <c r="N792" s="1" t="s">
        <v>505</v>
      </c>
    </row>
    <row r="793" spans="1:15" hidden="1" x14ac:dyDescent="0.35">
      <c r="A793" s="1" t="s">
        <v>487</v>
      </c>
      <c r="B793" s="1" t="s">
        <v>488</v>
      </c>
      <c r="C793" s="2" t="s">
        <v>524</v>
      </c>
      <c r="D793" s="1" t="s">
        <v>53</v>
      </c>
      <c r="E793" s="1">
        <v>6110</v>
      </c>
      <c r="F793" s="1" t="s">
        <v>490</v>
      </c>
      <c r="G793" s="2" t="s">
        <v>501</v>
      </c>
      <c r="H793" s="1" t="s">
        <v>502</v>
      </c>
      <c r="I793" s="1">
        <v>2015</v>
      </c>
      <c r="J793" s="1">
        <v>2015</v>
      </c>
      <c r="K793" s="1" t="s">
        <v>493</v>
      </c>
      <c r="L793" s="1">
        <v>501.23</v>
      </c>
      <c r="M793" s="1" t="s">
        <v>504</v>
      </c>
      <c r="N793" s="1" t="s">
        <v>505</v>
      </c>
    </row>
    <row r="794" spans="1:15" hidden="1" x14ac:dyDescent="0.35">
      <c r="A794" s="1" t="s">
        <v>487</v>
      </c>
      <c r="B794" s="1" t="s">
        <v>488</v>
      </c>
      <c r="C794" s="2" t="s">
        <v>524</v>
      </c>
      <c r="D794" s="1" t="s">
        <v>53</v>
      </c>
      <c r="E794" s="1">
        <v>6110</v>
      </c>
      <c r="F794" s="1" t="s">
        <v>490</v>
      </c>
      <c r="G794" s="2" t="s">
        <v>501</v>
      </c>
      <c r="H794" s="1" t="s">
        <v>502</v>
      </c>
      <c r="I794" s="1">
        <v>2016</v>
      </c>
      <c r="J794" s="1">
        <v>2016</v>
      </c>
      <c r="K794" s="1" t="s">
        <v>493</v>
      </c>
      <c r="L794" s="1">
        <v>419.73</v>
      </c>
      <c r="M794" s="1" t="s">
        <v>504</v>
      </c>
      <c r="N794" s="1" t="s">
        <v>505</v>
      </c>
    </row>
    <row r="795" spans="1:15" hidden="1" x14ac:dyDescent="0.35">
      <c r="A795" s="1" t="s">
        <v>487</v>
      </c>
      <c r="B795" s="1" t="s">
        <v>488</v>
      </c>
      <c r="C795" s="2" t="s">
        <v>524</v>
      </c>
      <c r="D795" s="1" t="s">
        <v>53</v>
      </c>
      <c r="E795" s="1">
        <v>6110</v>
      </c>
      <c r="F795" s="1" t="s">
        <v>490</v>
      </c>
      <c r="G795" s="2" t="s">
        <v>501</v>
      </c>
      <c r="H795" s="1" t="s">
        <v>502</v>
      </c>
      <c r="I795" s="1">
        <v>2017</v>
      </c>
      <c r="J795" s="1">
        <v>2017</v>
      </c>
      <c r="K795" s="1" t="s">
        <v>493</v>
      </c>
      <c r="L795" s="1">
        <v>424.09</v>
      </c>
      <c r="M795" s="1" t="s">
        <v>504</v>
      </c>
      <c r="N795" s="1" t="s">
        <v>505</v>
      </c>
    </row>
    <row r="796" spans="1:15" hidden="1" x14ac:dyDescent="0.35">
      <c r="A796" s="1" t="s">
        <v>487</v>
      </c>
      <c r="B796" s="1" t="s">
        <v>488</v>
      </c>
      <c r="C796" s="2" t="s">
        <v>525</v>
      </c>
      <c r="D796" s="1" t="s">
        <v>57</v>
      </c>
      <c r="E796" s="1">
        <v>6110</v>
      </c>
      <c r="F796" s="1" t="s">
        <v>490</v>
      </c>
      <c r="G796" s="2" t="s">
        <v>491</v>
      </c>
      <c r="H796" s="1" t="s">
        <v>492</v>
      </c>
      <c r="I796" s="1">
        <v>2010</v>
      </c>
      <c r="J796" s="1">
        <v>2010</v>
      </c>
      <c r="K796" s="1" t="s">
        <v>493</v>
      </c>
      <c r="L796" s="1">
        <v>18.940000000000001</v>
      </c>
      <c r="M796" s="1" t="s">
        <v>504</v>
      </c>
      <c r="N796" s="1" t="s">
        <v>505</v>
      </c>
    </row>
    <row r="797" spans="1:15" hidden="1" x14ac:dyDescent="0.35">
      <c r="A797" s="1" t="s">
        <v>487</v>
      </c>
      <c r="B797" s="1" t="s">
        <v>488</v>
      </c>
      <c r="C797" s="2" t="s">
        <v>525</v>
      </c>
      <c r="D797" s="1" t="s">
        <v>57</v>
      </c>
      <c r="E797" s="1">
        <v>6110</v>
      </c>
      <c r="F797" s="1" t="s">
        <v>490</v>
      </c>
      <c r="G797" s="2" t="s">
        <v>506</v>
      </c>
      <c r="H797" s="1" t="s">
        <v>507</v>
      </c>
      <c r="I797" s="1">
        <v>2010</v>
      </c>
      <c r="J797" s="1">
        <v>2010</v>
      </c>
      <c r="K797" s="1" t="s">
        <v>493</v>
      </c>
      <c r="L797" s="1">
        <v>1.52</v>
      </c>
      <c r="M797" s="1" t="s">
        <v>504</v>
      </c>
      <c r="N797" s="1" t="s">
        <v>505</v>
      </c>
    </row>
    <row r="798" spans="1:15" hidden="1" x14ac:dyDescent="0.35">
      <c r="A798" s="1" t="s">
        <v>487</v>
      </c>
      <c r="B798" s="1" t="s">
        <v>488</v>
      </c>
      <c r="C798" s="2" t="s">
        <v>525</v>
      </c>
      <c r="D798" s="1" t="s">
        <v>57</v>
      </c>
      <c r="E798" s="1">
        <v>6110</v>
      </c>
      <c r="F798" s="1" t="s">
        <v>490</v>
      </c>
      <c r="G798" s="2" t="s">
        <v>497</v>
      </c>
      <c r="H798" s="1" t="s">
        <v>498</v>
      </c>
      <c r="I798" s="1">
        <v>2010</v>
      </c>
      <c r="J798" s="1">
        <v>2010</v>
      </c>
      <c r="K798" s="1" t="s">
        <v>493</v>
      </c>
      <c r="L798" s="1">
        <v>3.68</v>
      </c>
      <c r="M798" s="1" t="s">
        <v>504</v>
      </c>
      <c r="N798" s="1" t="s">
        <v>505</v>
      </c>
    </row>
    <row r="799" spans="1:15" hidden="1" x14ac:dyDescent="0.35">
      <c r="A799" s="1" t="s">
        <v>487</v>
      </c>
      <c r="B799" s="1" t="s">
        <v>488</v>
      </c>
      <c r="C799" s="2" t="s">
        <v>525</v>
      </c>
      <c r="D799" s="1" t="s">
        <v>57</v>
      </c>
      <c r="E799" s="1">
        <v>6110</v>
      </c>
      <c r="F799" s="1" t="s">
        <v>490</v>
      </c>
      <c r="G799" s="2" t="s">
        <v>499</v>
      </c>
      <c r="H799" s="1" t="s">
        <v>500</v>
      </c>
      <c r="I799" s="1">
        <v>2010</v>
      </c>
      <c r="J799" s="1">
        <v>2010</v>
      </c>
      <c r="K799" s="1" t="s">
        <v>493</v>
      </c>
      <c r="L799" s="1">
        <v>18.940000000000001</v>
      </c>
      <c r="M799" s="1" t="s">
        <v>504</v>
      </c>
      <c r="N799" s="1" t="s">
        <v>505</v>
      </c>
    </row>
    <row r="800" spans="1:15" hidden="1" x14ac:dyDescent="0.35">
      <c r="A800" s="1" t="s">
        <v>487</v>
      </c>
      <c r="B800" s="1" t="s">
        <v>488</v>
      </c>
      <c r="C800" s="2" t="s">
        <v>525</v>
      </c>
      <c r="D800" s="1" t="s">
        <v>57</v>
      </c>
      <c r="E800" s="1">
        <v>6110</v>
      </c>
      <c r="F800" s="1" t="s">
        <v>490</v>
      </c>
      <c r="G800" s="2" t="s">
        <v>508</v>
      </c>
      <c r="H800" s="1" t="s">
        <v>509</v>
      </c>
      <c r="I800" s="1">
        <v>2010</v>
      </c>
      <c r="J800" s="1">
        <v>2010</v>
      </c>
      <c r="K800" s="1" t="s">
        <v>493</v>
      </c>
      <c r="L800" s="1">
        <v>1.52</v>
      </c>
      <c r="M800" s="1" t="s">
        <v>504</v>
      </c>
      <c r="N800" s="1" t="s">
        <v>505</v>
      </c>
    </row>
    <row r="801" spans="1:15" hidden="1" x14ac:dyDescent="0.35">
      <c r="A801" s="1" t="s">
        <v>487</v>
      </c>
      <c r="B801" s="1" t="s">
        <v>488</v>
      </c>
      <c r="C801" s="2" t="s">
        <v>525</v>
      </c>
      <c r="D801" s="1" t="s">
        <v>57</v>
      </c>
      <c r="E801" s="1">
        <v>6110</v>
      </c>
      <c r="F801" s="1" t="s">
        <v>490</v>
      </c>
      <c r="G801" s="2" t="s">
        <v>501</v>
      </c>
      <c r="H801" s="1" t="s">
        <v>502</v>
      </c>
      <c r="I801" s="1">
        <v>2010</v>
      </c>
      <c r="J801" s="1">
        <v>2010</v>
      </c>
      <c r="K801" s="1" t="s">
        <v>493</v>
      </c>
      <c r="L801" s="1">
        <v>3.68</v>
      </c>
      <c r="M801" s="1" t="s">
        <v>504</v>
      </c>
      <c r="N801" s="1" t="s">
        <v>505</v>
      </c>
    </row>
    <row r="802" spans="1:15" hidden="1" x14ac:dyDescent="0.35">
      <c r="A802" s="1" t="s">
        <v>487</v>
      </c>
      <c r="B802" s="1" t="s">
        <v>488</v>
      </c>
      <c r="C802" s="2" t="s">
        <v>526</v>
      </c>
      <c r="D802" s="1" t="s">
        <v>59</v>
      </c>
      <c r="E802" s="1">
        <v>6110</v>
      </c>
      <c r="F802" s="1" t="s">
        <v>490</v>
      </c>
      <c r="G802" s="2" t="s">
        <v>491</v>
      </c>
      <c r="H802" s="1" t="s">
        <v>492</v>
      </c>
      <c r="I802" s="1">
        <v>2001</v>
      </c>
      <c r="J802" s="1">
        <v>2001</v>
      </c>
      <c r="K802" s="1" t="s">
        <v>493</v>
      </c>
      <c r="L802" s="1">
        <v>15.96</v>
      </c>
      <c r="M802" s="1" t="s">
        <v>494</v>
      </c>
      <c r="N802" s="1" t="s">
        <v>495</v>
      </c>
      <c r="O802" s="1" t="s">
        <v>496</v>
      </c>
    </row>
    <row r="803" spans="1:15" hidden="1" x14ac:dyDescent="0.35">
      <c r="A803" s="1" t="s">
        <v>487</v>
      </c>
      <c r="B803" s="1" t="s">
        <v>488</v>
      </c>
      <c r="C803" s="2" t="s">
        <v>526</v>
      </c>
      <c r="D803" s="1" t="s">
        <v>59</v>
      </c>
      <c r="E803" s="1">
        <v>6110</v>
      </c>
      <c r="F803" s="1" t="s">
        <v>490</v>
      </c>
      <c r="G803" s="2" t="s">
        <v>491</v>
      </c>
      <c r="H803" s="1" t="s">
        <v>492</v>
      </c>
      <c r="I803" s="1">
        <v>2002</v>
      </c>
      <c r="J803" s="1">
        <v>2002</v>
      </c>
      <c r="K803" s="1" t="s">
        <v>493</v>
      </c>
      <c r="L803" s="1">
        <v>18.170000000000002</v>
      </c>
      <c r="M803" s="1" t="s">
        <v>494</v>
      </c>
      <c r="N803" s="1" t="s">
        <v>495</v>
      </c>
      <c r="O803" s="1" t="s">
        <v>496</v>
      </c>
    </row>
    <row r="804" spans="1:15" hidden="1" x14ac:dyDescent="0.35">
      <c r="A804" s="1" t="s">
        <v>487</v>
      </c>
      <c r="B804" s="1" t="s">
        <v>488</v>
      </c>
      <c r="C804" s="2" t="s">
        <v>526</v>
      </c>
      <c r="D804" s="1" t="s">
        <v>59</v>
      </c>
      <c r="E804" s="1">
        <v>6110</v>
      </c>
      <c r="F804" s="1" t="s">
        <v>490</v>
      </c>
      <c r="G804" s="2" t="s">
        <v>491</v>
      </c>
      <c r="H804" s="1" t="s">
        <v>492</v>
      </c>
      <c r="I804" s="1">
        <v>2003</v>
      </c>
      <c r="J804" s="1">
        <v>2003</v>
      </c>
      <c r="K804" s="1" t="s">
        <v>493</v>
      </c>
      <c r="L804" s="1">
        <v>23.94</v>
      </c>
      <c r="M804" s="1" t="s">
        <v>494</v>
      </c>
      <c r="N804" s="1" t="s">
        <v>495</v>
      </c>
      <c r="O804" s="1" t="s">
        <v>496</v>
      </c>
    </row>
    <row r="805" spans="1:15" hidden="1" x14ac:dyDescent="0.35">
      <c r="A805" s="1" t="s">
        <v>487</v>
      </c>
      <c r="B805" s="1" t="s">
        <v>488</v>
      </c>
      <c r="C805" s="2" t="s">
        <v>526</v>
      </c>
      <c r="D805" s="1" t="s">
        <v>59</v>
      </c>
      <c r="E805" s="1">
        <v>6110</v>
      </c>
      <c r="F805" s="1" t="s">
        <v>490</v>
      </c>
      <c r="G805" s="2" t="s">
        <v>491</v>
      </c>
      <c r="H805" s="1" t="s">
        <v>492</v>
      </c>
      <c r="I805" s="1">
        <v>2004</v>
      </c>
      <c r="J805" s="1">
        <v>2004</v>
      </c>
      <c r="K805" s="1" t="s">
        <v>493</v>
      </c>
      <c r="L805" s="1">
        <v>21.83</v>
      </c>
      <c r="M805" s="1" t="s">
        <v>494</v>
      </c>
      <c r="N805" s="1" t="s">
        <v>495</v>
      </c>
      <c r="O805" s="1" t="s">
        <v>496</v>
      </c>
    </row>
    <row r="806" spans="1:15" hidden="1" x14ac:dyDescent="0.35">
      <c r="A806" s="1" t="s">
        <v>487</v>
      </c>
      <c r="B806" s="1" t="s">
        <v>488</v>
      </c>
      <c r="C806" s="2" t="s">
        <v>526</v>
      </c>
      <c r="D806" s="1" t="s">
        <v>59</v>
      </c>
      <c r="E806" s="1">
        <v>6110</v>
      </c>
      <c r="F806" s="1" t="s">
        <v>490</v>
      </c>
      <c r="G806" s="2" t="s">
        <v>491</v>
      </c>
      <c r="H806" s="1" t="s">
        <v>492</v>
      </c>
      <c r="I806" s="1">
        <v>2005</v>
      </c>
      <c r="J806" s="1">
        <v>2005</v>
      </c>
      <c r="K806" s="1" t="s">
        <v>493</v>
      </c>
      <c r="L806" s="1">
        <v>26.86</v>
      </c>
      <c r="M806" s="1" t="s">
        <v>494</v>
      </c>
      <c r="N806" s="1" t="s">
        <v>495</v>
      </c>
      <c r="O806" s="1" t="s">
        <v>496</v>
      </c>
    </row>
    <row r="807" spans="1:15" hidden="1" x14ac:dyDescent="0.35">
      <c r="A807" s="1" t="s">
        <v>487</v>
      </c>
      <c r="B807" s="1" t="s">
        <v>488</v>
      </c>
      <c r="C807" s="2" t="s">
        <v>526</v>
      </c>
      <c r="D807" s="1" t="s">
        <v>59</v>
      </c>
      <c r="E807" s="1">
        <v>6110</v>
      </c>
      <c r="F807" s="1" t="s">
        <v>490</v>
      </c>
      <c r="G807" s="2" t="s">
        <v>491</v>
      </c>
      <c r="H807" s="1" t="s">
        <v>492</v>
      </c>
      <c r="I807" s="1">
        <v>2006</v>
      </c>
      <c r="J807" s="1">
        <v>2006</v>
      </c>
      <c r="K807" s="1" t="s">
        <v>493</v>
      </c>
      <c r="L807" s="1">
        <v>34.049999999999997</v>
      </c>
      <c r="M807" s="1" t="s">
        <v>494</v>
      </c>
      <c r="N807" s="1" t="s">
        <v>495</v>
      </c>
      <c r="O807" s="1" t="s">
        <v>496</v>
      </c>
    </row>
    <row r="808" spans="1:15" hidden="1" x14ac:dyDescent="0.35">
      <c r="A808" s="1" t="s">
        <v>487</v>
      </c>
      <c r="B808" s="1" t="s">
        <v>488</v>
      </c>
      <c r="C808" s="2" t="s">
        <v>526</v>
      </c>
      <c r="D808" s="1" t="s">
        <v>59</v>
      </c>
      <c r="E808" s="1">
        <v>6110</v>
      </c>
      <c r="F808" s="1" t="s">
        <v>490</v>
      </c>
      <c r="G808" s="2" t="s">
        <v>491</v>
      </c>
      <c r="H808" s="1" t="s">
        <v>492</v>
      </c>
      <c r="I808" s="1">
        <v>2007</v>
      </c>
      <c r="J808" s="1">
        <v>2007</v>
      </c>
      <c r="K808" s="1" t="s">
        <v>493</v>
      </c>
      <c r="L808" s="1">
        <v>41.34</v>
      </c>
      <c r="M808" s="1" t="s">
        <v>494</v>
      </c>
      <c r="N808" s="1" t="s">
        <v>495</v>
      </c>
      <c r="O808" s="1" t="s">
        <v>496</v>
      </c>
    </row>
    <row r="809" spans="1:15" hidden="1" x14ac:dyDescent="0.35">
      <c r="A809" s="1" t="s">
        <v>487</v>
      </c>
      <c r="B809" s="1" t="s">
        <v>488</v>
      </c>
      <c r="C809" s="2" t="s">
        <v>526</v>
      </c>
      <c r="D809" s="1" t="s">
        <v>59</v>
      </c>
      <c r="E809" s="1">
        <v>6110</v>
      </c>
      <c r="F809" s="1" t="s">
        <v>490</v>
      </c>
      <c r="G809" s="2" t="s">
        <v>491</v>
      </c>
      <c r="H809" s="1" t="s">
        <v>492</v>
      </c>
      <c r="I809" s="1">
        <v>2008</v>
      </c>
      <c r="J809" s="1">
        <v>2008</v>
      </c>
      <c r="K809" s="1" t="s">
        <v>493</v>
      </c>
      <c r="L809" s="1">
        <v>43.02</v>
      </c>
      <c r="M809" s="1" t="s">
        <v>494</v>
      </c>
      <c r="N809" s="1" t="s">
        <v>495</v>
      </c>
      <c r="O809" s="1" t="s">
        <v>496</v>
      </c>
    </row>
    <row r="810" spans="1:15" hidden="1" x14ac:dyDescent="0.35">
      <c r="A810" s="1" t="s">
        <v>487</v>
      </c>
      <c r="B810" s="1" t="s">
        <v>488</v>
      </c>
      <c r="C810" s="2" t="s">
        <v>526</v>
      </c>
      <c r="D810" s="1" t="s">
        <v>59</v>
      </c>
      <c r="E810" s="1">
        <v>6110</v>
      </c>
      <c r="F810" s="1" t="s">
        <v>490</v>
      </c>
      <c r="G810" s="2" t="s">
        <v>491</v>
      </c>
      <c r="H810" s="1" t="s">
        <v>492</v>
      </c>
      <c r="I810" s="1">
        <v>2009</v>
      </c>
      <c r="J810" s="1">
        <v>2009</v>
      </c>
      <c r="K810" s="1" t="s">
        <v>493</v>
      </c>
      <c r="L810" s="1">
        <v>46.94</v>
      </c>
      <c r="M810" s="1" t="s">
        <v>504</v>
      </c>
      <c r="N810" s="1" t="s">
        <v>505</v>
      </c>
    </row>
    <row r="811" spans="1:15" hidden="1" x14ac:dyDescent="0.35">
      <c r="A811" s="1" t="s">
        <v>487</v>
      </c>
      <c r="B811" s="1" t="s">
        <v>488</v>
      </c>
      <c r="C811" s="2" t="s">
        <v>526</v>
      </c>
      <c r="D811" s="1" t="s">
        <v>59</v>
      </c>
      <c r="E811" s="1">
        <v>6110</v>
      </c>
      <c r="F811" s="1" t="s">
        <v>490</v>
      </c>
      <c r="G811" s="2" t="s">
        <v>491</v>
      </c>
      <c r="H811" s="1" t="s">
        <v>492</v>
      </c>
      <c r="I811" s="1">
        <v>2010</v>
      </c>
      <c r="J811" s="1">
        <v>2010</v>
      </c>
      <c r="K811" s="1" t="s">
        <v>493</v>
      </c>
      <c r="L811" s="1">
        <v>60.74</v>
      </c>
      <c r="M811" s="1" t="s">
        <v>504</v>
      </c>
      <c r="N811" s="1" t="s">
        <v>505</v>
      </c>
    </row>
    <row r="812" spans="1:15" hidden="1" x14ac:dyDescent="0.35">
      <c r="A812" s="1" t="s">
        <v>487</v>
      </c>
      <c r="B812" s="1" t="s">
        <v>488</v>
      </c>
      <c r="C812" s="2" t="s">
        <v>526</v>
      </c>
      <c r="D812" s="1" t="s">
        <v>59</v>
      </c>
      <c r="E812" s="1">
        <v>6110</v>
      </c>
      <c r="F812" s="1" t="s">
        <v>490</v>
      </c>
      <c r="G812" s="2" t="s">
        <v>491</v>
      </c>
      <c r="H812" s="1" t="s">
        <v>492</v>
      </c>
      <c r="I812" s="1">
        <v>2011</v>
      </c>
      <c r="J812" s="1">
        <v>2011</v>
      </c>
      <c r="K812" s="1" t="s">
        <v>493</v>
      </c>
      <c r="L812" s="1">
        <v>84.79</v>
      </c>
      <c r="M812" s="1" t="s">
        <v>504</v>
      </c>
      <c r="N812" s="1" t="s">
        <v>505</v>
      </c>
    </row>
    <row r="813" spans="1:15" hidden="1" x14ac:dyDescent="0.35">
      <c r="A813" s="1" t="s">
        <v>487</v>
      </c>
      <c r="B813" s="1" t="s">
        <v>488</v>
      </c>
      <c r="C813" s="2" t="s">
        <v>526</v>
      </c>
      <c r="D813" s="1" t="s">
        <v>59</v>
      </c>
      <c r="E813" s="1">
        <v>6110</v>
      </c>
      <c r="F813" s="1" t="s">
        <v>490</v>
      </c>
      <c r="G813" s="2" t="s">
        <v>491</v>
      </c>
      <c r="H813" s="1" t="s">
        <v>492</v>
      </c>
      <c r="I813" s="1">
        <v>2012</v>
      </c>
      <c r="J813" s="1">
        <v>2012</v>
      </c>
      <c r="K813" s="1" t="s">
        <v>493</v>
      </c>
      <c r="L813" s="1">
        <v>91.12</v>
      </c>
      <c r="M813" s="1" t="s">
        <v>504</v>
      </c>
      <c r="N813" s="1" t="s">
        <v>505</v>
      </c>
    </row>
    <row r="814" spans="1:15" hidden="1" x14ac:dyDescent="0.35">
      <c r="A814" s="1" t="s">
        <v>487</v>
      </c>
      <c r="B814" s="1" t="s">
        <v>488</v>
      </c>
      <c r="C814" s="2" t="s">
        <v>526</v>
      </c>
      <c r="D814" s="1" t="s">
        <v>59</v>
      </c>
      <c r="E814" s="1">
        <v>6110</v>
      </c>
      <c r="F814" s="1" t="s">
        <v>490</v>
      </c>
      <c r="G814" s="2" t="s">
        <v>491</v>
      </c>
      <c r="H814" s="1" t="s">
        <v>492</v>
      </c>
      <c r="I814" s="1">
        <v>2013</v>
      </c>
      <c r="J814" s="1">
        <v>2013</v>
      </c>
      <c r="K814" s="1" t="s">
        <v>493</v>
      </c>
      <c r="L814" s="1">
        <v>83.56</v>
      </c>
      <c r="M814" s="1" t="s">
        <v>504</v>
      </c>
      <c r="N814" s="1" t="s">
        <v>505</v>
      </c>
    </row>
    <row r="815" spans="1:15" hidden="1" x14ac:dyDescent="0.35">
      <c r="A815" s="1" t="s">
        <v>487</v>
      </c>
      <c r="B815" s="1" t="s">
        <v>488</v>
      </c>
      <c r="C815" s="2" t="s">
        <v>526</v>
      </c>
      <c r="D815" s="1" t="s">
        <v>59</v>
      </c>
      <c r="E815" s="1">
        <v>6110</v>
      </c>
      <c r="F815" s="1" t="s">
        <v>490</v>
      </c>
      <c r="G815" s="2" t="s">
        <v>491</v>
      </c>
      <c r="H815" s="1" t="s">
        <v>492</v>
      </c>
      <c r="I815" s="1">
        <v>2014</v>
      </c>
      <c r="J815" s="1">
        <v>2014</v>
      </c>
      <c r="K815" s="1" t="s">
        <v>493</v>
      </c>
      <c r="L815" s="1">
        <v>69.56</v>
      </c>
      <c r="M815" s="1" t="s">
        <v>504</v>
      </c>
      <c r="N815" s="1" t="s">
        <v>505</v>
      </c>
    </row>
    <row r="816" spans="1:15" hidden="1" x14ac:dyDescent="0.35">
      <c r="A816" s="1" t="s">
        <v>487</v>
      </c>
      <c r="B816" s="1" t="s">
        <v>488</v>
      </c>
      <c r="C816" s="2" t="s">
        <v>526</v>
      </c>
      <c r="D816" s="1" t="s">
        <v>59</v>
      </c>
      <c r="E816" s="1">
        <v>6110</v>
      </c>
      <c r="F816" s="1" t="s">
        <v>490</v>
      </c>
      <c r="G816" s="2" t="s">
        <v>491</v>
      </c>
      <c r="H816" s="1" t="s">
        <v>492</v>
      </c>
      <c r="I816" s="1">
        <v>2015</v>
      </c>
      <c r="J816" s="1">
        <v>2015</v>
      </c>
      <c r="K816" s="1" t="s">
        <v>493</v>
      </c>
      <c r="L816" s="1">
        <v>64.58</v>
      </c>
      <c r="M816" s="1" t="s">
        <v>504</v>
      </c>
      <c r="N816" s="1" t="s">
        <v>505</v>
      </c>
    </row>
    <row r="817" spans="1:15" hidden="1" x14ac:dyDescent="0.35">
      <c r="A817" s="1" t="s">
        <v>487</v>
      </c>
      <c r="B817" s="1" t="s">
        <v>488</v>
      </c>
      <c r="C817" s="2" t="s">
        <v>526</v>
      </c>
      <c r="D817" s="1" t="s">
        <v>59</v>
      </c>
      <c r="E817" s="1">
        <v>6110</v>
      </c>
      <c r="F817" s="1" t="s">
        <v>490</v>
      </c>
      <c r="G817" s="2" t="s">
        <v>491</v>
      </c>
      <c r="H817" s="1" t="s">
        <v>492</v>
      </c>
      <c r="I817" s="1">
        <v>2016</v>
      </c>
      <c r="J817" s="1">
        <v>2016</v>
      </c>
      <c r="K817" s="1" t="s">
        <v>493</v>
      </c>
      <c r="L817" s="1">
        <v>89.71</v>
      </c>
      <c r="M817" s="1" t="s">
        <v>504</v>
      </c>
      <c r="N817" s="1" t="s">
        <v>505</v>
      </c>
    </row>
    <row r="818" spans="1:15" hidden="1" x14ac:dyDescent="0.35">
      <c r="A818" s="1" t="s">
        <v>487</v>
      </c>
      <c r="B818" s="1" t="s">
        <v>488</v>
      </c>
      <c r="C818" s="2" t="s">
        <v>526</v>
      </c>
      <c r="D818" s="1" t="s">
        <v>59</v>
      </c>
      <c r="E818" s="1">
        <v>6110</v>
      </c>
      <c r="F818" s="1" t="s">
        <v>490</v>
      </c>
      <c r="G818" s="2" t="s">
        <v>497</v>
      </c>
      <c r="H818" s="1" t="s">
        <v>498</v>
      </c>
      <c r="I818" s="1">
        <v>2001</v>
      </c>
      <c r="J818" s="1">
        <v>2001</v>
      </c>
      <c r="K818" s="1" t="s">
        <v>493</v>
      </c>
      <c r="L818" s="1">
        <v>0</v>
      </c>
      <c r="M818" s="1" t="s">
        <v>494</v>
      </c>
      <c r="N818" s="1" t="s">
        <v>495</v>
      </c>
      <c r="O818" s="1" t="s">
        <v>496</v>
      </c>
    </row>
    <row r="819" spans="1:15" hidden="1" x14ac:dyDescent="0.35">
      <c r="A819" s="1" t="s">
        <v>487</v>
      </c>
      <c r="B819" s="1" t="s">
        <v>488</v>
      </c>
      <c r="C819" s="2" t="s">
        <v>526</v>
      </c>
      <c r="D819" s="1" t="s">
        <v>59</v>
      </c>
      <c r="E819" s="1">
        <v>6110</v>
      </c>
      <c r="F819" s="1" t="s">
        <v>490</v>
      </c>
      <c r="G819" s="2" t="s">
        <v>497</v>
      </c>
      <c r="H819" s="1" t="s">
        <v>498</v>
      </c>
      <c r="I819" s="1">
        <v>2002</v>
      </c>
      <c r="J819" s="1">
        <v>2002</v>
      </c>
      <c r="K819" s="1" t="s">
        <v>493</v>
      </c>
      <c r="L819" s="1">
        <v>0</v>
      </c>
      <c r="M819" s="1" t="s">
        <v>494</v>
      </c>
      <c r="N819" s="1" t="s">
        <v>495</v>
      </c>
      <c r="O819" s="1" t="s">
        <v>496</v>
      </c>
    </row>
    <row r="820" spans="1:15" hidden="1" x14ac:dyDescent="0.35">
      <c r="A820" s="1" t="s">
        <v>487</v>
      </c>
      <c r="B820" s="1" t="s">
        <v>488</v>
      </c>
      <c r="C820" s="2" t="s">
        <v>526</v>
      </c>
      <c r="D820" s="1" t="s">
        <v>59</v>
      </c>
      <c r="E820" s="1">
        <v>6110</v>
      </c>
      <c r="F820" s="1" t="s">
        <v>490</v>
      </c>
      <c r="G820" s="2" t="s">
        <v>497</v>
      </c>
      <c r="H820" s="1" t="s">
        <v>498</v>
      </c>
      <c r="I820" s="1">
        <v>2003</v>
      </c>
      <c r="J820" s="1">
        <v>2003</v>
      </c>
      <c r="K820" s="1" t="s">
        <v>493</v>
      </c>
      <c r="L820" s="1">
        <v>0</v>
      </c>
      <c r="M820" s="1" t="s">
        <v>494</v>
      </c>
      <c r="N820" s="1" t="s">
        <v>495</v>
      </c>
      <c r="O820" s="1" t="s">
        <v>496</v>
      </c>
    </row>
    <row r="821" spans="1:15" hidden="1" x14ac:dyDescent="0.35">
      <c r="A821" s="1" t="s">
        <v>487</v>
      </c>
      <c r="B821" s="1" t="s">
        <v>488</v>
      </c>
      <c r="C821" s="2" t="s">
        <v>526</v>
      </c>
      <c r="D821" s="1" t="s">
        <v>59</v>
      </c>
      <c r="E821" s="1">
        <v>6110</v>
      </c>
      <c r="F821" s="1" t="s">
        <v>490</v>
      </c>
      <c r="G821" s="2" t="s">
        <v>497</v>
      </c>
      <c r="H821" s="1" t="s">
        <v>498</v>
      </c>
      <c r="I821" s="1">
        <v>2004</v>
      </c>
      <c r="J821" s="1">
        <v>2004</v>
      </c>
      <c r="K821" s="1" t="s">
        <v>493</v>
      </c>
      <c r="L821" s="1">
        <v>0</v>
      </c>
      <c r="M821" s="1" t="s">
        <v>494</v>
      </c>
      <c r="N821" s="1" t="s">
        <v>495</v>
      </c>
      <c r="O821" s="1" t="s">
        <v>496</v>
      </c>
    </row>
    <row r="822" spans="1:15" hidden="1" x14ac:dyDescent="0.35">
      <c r="A822" s="1" t="s">
        <v>487</v>
      </c>
      <c r="B822" s="1" t="s">
        <v>488</v>
      </c>
      <c r="C822" s="2" t="s">
        <v>526</v>
      </c>
      <c r="D822" s="1" t="s">
        <v>59</v>
      </c>
      <c r="E822" s="1">
        <v>6110</v>
      </c>
      <c r="F822" s="1" t="s">
        <v>490</v>
      </c>
      <c r="G822" s="2" t="s">
        <v>497</v>
      </c>
      <c r="H822" s="1" t="s">
        <v>498</v>
      </c>
      <c r="I822" s="1">
        <v>2005</v>
      </c>
      <c r="J822" s="1">
        <v>2005</v>
      </c>
      <c r="K822" s="1" t="s">
        <v>493</v>
      </c>
      <c r="L822" s="1">
        <v>0</v>
      </c>
      <c r="M822" s="1" t="s">
        <v>494</v>
      </c>
      <c r="N822" s="1" t="s">
        <v>495</v>
      </c>
      <c r="O822" s="1" t="s">
        <v>496</v>
      </c>
    </row>
    <row r="823" spans="1:15" hidden="1" x14ac:dyDescent="0.35">
      <c r="A823" s="1" t="s">
        <v>487</v>
      </c>
      <c r="B823" s="1" t="s">
        <v>488</v>
      </c>
      <c r="C823" s="2" t="s">
        <v>526</v>
      </c>
      <c r="D823" s="1" t="s">
        <v>59</v>
      </c>
      <c r="E823" s="1">
        <v>6110</v>
      </c>
      <c r="F823" s="1" t="s">
        <v>490</v>
      </c>
      <c r="G823" s="2" t="s">
        <v>497</v>
      </c>
      <c r="H823" s="1" t="s">
        <v>498</v>
      </c>
      <c r="I823" s="1">
        <v>2006</v>
      </c>
      <c r="J823" s="1">
        <v>2006</v>
      </c>
      <c r="K823" s="1" t="s">
        <v>493</v>
      </c>
      <c r="L823" s="1">
        <v>0</v>
      </c>
      <c r="M823" s="1" t="s">
        <v>494</v>
      </c>
      <c r="N823" s="1" t="s">
        <v>495</v>
      </c>
      <c r="O823" s="1" t="s">
        <v>496</v>
      </c>
    </row>
    <row r="824" spans="1:15" hidden="1" x14ac:dyDescent="0.35">
      <c r="A824" s="1" t="s">
        <v>487</v>
      </c>
      <c r="B824" s="1" t="s">
        <v>488</v>
      </c>
      <c r="C824" s="2" t="s">
        <v>526</v>
      </c>
      <c r="D824" s="1" t="s">
        <v>59</v>
      </c>
      <c r="E824" s="1">
        <v>6110</v>
      </c>
      <c r="F824" s="1" t="s">
        <v>490</v>
      </c>
      <c r="G824" s="2" t="s">
        <v>497</v>
      </c>
      <c r="H824" s="1" t="s">
        <v>498</v>
      </c>
      <c r="I824" s="1">
        <v>2007</v>
      </c>
      <c r="J824" s="1">
        <v>2007</v>
      </c>
      <c r="K824" s="1" t="s">
        <v>493</v>
      </c>
      <c r="L824" s="1">
        <v>0</v>
      </c>
      <c r="M824" s="1" t="s">
        <v>494</v>
      </c>
      <c r="N824" s="1" t="s">
        <v>495</v>
      </c>
      <c r="O824" s="1" t="s">
        <v>496</v>
      </c>
    </row>
    <row r="825" spans="1:15" hidden="1" x14ac:dyDescent="0.35">
      <c r="A825" s="1" t="s">
        <v>487</v>
      </c>
      <c r="B825" s="1" t="s">
        <v>488</v>
      </c>
      <c r="C825" s="2" t="s">
        <v>526</v>
      </c>
      <c r="D825" s="1" t="s">
        <v>59</v>
      </c>
      <c r="E825" s="1">
        <v>6110</v>
      </c>
      <c r="F825" s="1" t="s">
        <v>490</v>
      </c>
      <c r="G825" s="2" t="s">
        <v>497</v>
      </c>
      <c r="H825" s="1" t="s">
        <v>498</v>
      </c>
      <c r="I825" s="1">
        <v>2008</v>
      </c>
      <c r="J825" s="1">
        <v>2008</v>
      </c>
      <c r="K825" s="1" t="s">
        <v>493</v>
      </c>
      <c r="L825" s="1">
        <v>0</v>
      </c>
      <c r="M825" s="1" t="s">
        <v>494</v>
      </c>
      <c r="N825" s="1" t="s">
        <v>495</v>
      </c>
      <c r="O825" s="1" t="s">
        <v>496</v>
      </c>
    </row>
    <row r="826" spans="1:15" hidden="1" x14ac:dyDescent="0.35">
      <c r="A826" s="1" t="s">
        <v>487</v>
      </c>
      <c r="B826" s="1" t="s">
        <v>488</v>
      </c>
      <c r="C826" s="2" t="s">
        <v>526</v>
      </c>
      <c r="D826" s="1" t="s">
        <v>59</v>
      </c>
      <c r="E826" s="1">
        <v>6110</v>
      </c>
      <c r="F826" s="1" t="s">
        <v>490</v>
      </c>
      <c r="G826" s="2" t="s">
        <v>497</v>
      </c>
      <c r="H826" s="1" t="s">
        <v>498</v>
      </c>
      <c r="I826" s="1">
        <v>2009</v>
      </c>
      <c r="J826" s="1">
        <v>2009</v>
      </c>
      <c r="K826" s="1" t="s">
        <v>493</v>
      </c>
      <c r="L826" s="1">
        <v>0</v>
      </c>
      <c r="M826" s="1" t="s">
        <v>504</v>
      </c>
      <c r="N826" s="1" t="s">
        <v>505</v>
      </c>
    </row>
    <row r="827" spans="1:15" hidden="1" x14ac:dyDescent="0.35">
      <c r="A827" s="1" t="s">
        <v>487</v>
      </c>
      <c r="B827" s="1" t="s">
        <v>488</v>
      </c>
      <c r="C827" s="2" t="s">
        <v>526</v>
      </c>
      <c r="D827" s="1" t="s">
        <v>59</v>
      </c>
      <c r="E827" s="1">
        <v>6110</v>
      </c>
      <c r="F827" s="1" t="s">
        <v>490</v>
      </c>
      <c r="G827" s="2" t="s">
        <v>497</v>
      </c>
      <c r="H827" s="1" t="s">
        <v>498</v>
      </c>
      <c r="I827" s="1">
        <v>2010</v>
      </c>
      <c r="J827" s="1">
        <v>2010</v>
      </c>
      <c r="K827" s="1" t="s">
        <v>493</v>
      </c>
      <c r="L827" s="1">
        <v>0</v>
      </c>
      <c r="M827" s="1" t="s">
        <v>504</v>
      </c>
      <c r="N827" s="1" t="s">
        <v>505</v>
      </c>
    </row>
    <row r="828" spans="1:15" hidden="1" x14ac:dyDescent="0.35">
      <c r="A828" s="1" t="s">
        <v>487</v>
      </c>
      <c r="B828" s="1" t="s">
        <v>488</v>
      </c>
      <c r="C828" s="2" t="s">
        <v>526</v>
      </c>
      <c r="D828" s="1" t="s">
        <v>59</v>
      </c>
      <c r="E828" s="1">
        <v>6110</v>
      </c>
      <c r="F828" s="1" t="s">
        <v>490</v>
      </c>
      <c r="G828" s="2" t="s">
        <v>497</v>
      </c>
      <c r="H828" s="1" t="s">
        <v>498</v>
      </c>
      <c r="I828" s="1">
        <v>2011</v>
      </c>
      <c r="J828" s="1">
        <v>2011</v>
      </c>
      <c r="K828" s="1" t="s">
        <v>493</v>
      </c>
      <c r="L828" s="1">
        <v>1.18</v>
      </c>
      <c r="M828" s="1" t="s">
        <v>504</v>
      </c>
      <c r="N828" s="1" t="s">
        <v>505</v>
      </c>
    </row>
    <row r="829" spans="1:15" hidden="1" x14ac:dyDescent="0.35">
      <c r="A829" s="1" t="s">
        <v>487</v>
      </c>
      <c r="B829" s="1" t="s">
        <v>488</v>
      </c>
      <c r="C829" s="2" t="s">
        <v>526</v>
      </c>
      <c r="D829" s="1" t="s">
        <v>59</v>
      </c>
      <c r="E829" s="1">
        <v>6110</v>
      </c>
      <c r="F829" s="1" t="s">
        <v>490</v>
      </c>
      <c r="G829" s="2" t="s">
        <v>497</v>
      </c>
      <c r="H829" s="1" t="s">
        <v>498</v>
      </c>
      <c r="I829" s="1">
        <v>2012</v>
      </c>
      <c r="J829" s="1">
        <v>2012</v>
      </c>
      <c r="K829" s="1" t="s">
        <v>493</v>
      </c>
      <c r="L829" s="1">
        <v>1.58</v>
      </c>
      <c r="M829" s="1" t="s">
        <v>504</v>
      </c>
      <c r="N829" s="1" t="s">
        <v>505</v>
      </c>
    </row>
    <row r="830" spans="1:15" hidden="1" x14ac:dyDescent="0.35">
      <c r="A830" s="1" t="s">
        <v>487</v>
      </c>
      <c r="B830" s="1" t="s">
        <v>488</v>
      </c>
      <c r="C830" s="2" t="s">
        <v>526</v>
      </c>
      <c r="D830" s="1" t="s">
        <v>59</v>
      </c>
      <c r="E830" s="1">
        <v>6110</v>
      </c>
      <c r="F830" s="1" t="s">
        <v>490</v>
      </c>
      <c r="G830" s="2" t="s">
        <v>497</v>
      </c>
      <c r="H830" s="1" t="s">
        <v>498</v>
      </c>
      <c r="I830" s="1">
        <v>2013</v>
      </c>
      <c r="J830" s="1">
        <v>2013</v>
      </c>
      <c r="K830" s="1" t="s">
        <v>493</v>
      </c>
      <c r="L830" s="1">
        <v>1.05</v>
      </c>
      <c r="M830" s="1" t="s">
        <v>504</v>
      </c>
      <c r="N830" s="1" t="s">
        <v>505</v>
      </c>
    </row>
    <row r="831" spans="1:15" hidden="1" x14ac:dyDescent="0.35">
      <c r="A831" s="1" t="s">
        <v>487</v>
      </c>
      <c r="B831" s="1" t="s">
        <v>488</v>
      </c>
      <c r="C831" s="2" t="s">
        <v>526</v>
      </c>
      <c r="D831" s="1" t="s">
        <v>59</v>
      </c>
      <c r="E831" s="1">
        <v>6110</v>
      </c>
      <c r="F831" s="1" t="s">
        <v>490</v>
      </c>
      <c r="G831" s="2" t="s">
        <v>497</v>
      </c>
      <c r="H831" s="1" t="s">
        <v>498</v>
      </c>
      <c r="I831" s="1">
        <v>2014</v>
      </c>
      <c r="J831" s="1">
        <v>2014</v>
      </c>
      <c r="K831" s="1" t="s">
        <v>493</v>
      </c>
      <c r="L831" s="1">
        <v>1.1000000000000001</v>
      </c>
      <c r="M831" s="1" t="s">
        <v>504</v>
      </c>
      <c r="N831" s="1" t="s">
        <v>505</v>
      </c>
    </row>
    <row r="832" spans="1:15" hidden="1" x14ac:dyDescent="0.35">
      <c r="A832" s="1" t="s">
        <v>487</v>
      </c>
      <c r="B832" s="1" t="s">
        <v>488</v>
      </c>
      <c r="C832" s="2" t="s">
        <v>526</v>
      </c>
      <c r="D832" s="1" t="s">
        <v>59</v>
      </c>
      <c r="E832" s="1">
        <v>6110</v>
      </c>
      <c r="F832" s="1" t="s">
        <v>490</v>
      </c>
      <c r="G832" s="2" t="s">
        <v>497</v>
      </c>
      <c r="H832" s="1" t="s">
        <v>498</v>
      </c>
      <c r="I832" s="1">
        <v>2015</v>
      </c>
      <c r="J832" s="1">
        <v>2015</v>
      </c>
      <c r="K832" s="1" t="s">
        <v>493</v>
      </c>
      <c r="L832" s="1">
        <v>1.47</v>
      </c>
      <c r="M832" s="1" t="s">
        <v>504</v>
      </c>
      <c r="N832" s="1" t="s">
        <v>505</v>
      </c>
    </row>
    <row r="833" spans="1:15" hidden="1" x14ac:dyDescent="0.35">
      <c r="A833" s="1" t="s">
        <v>487</v>
      </c>
      <c r="B833" s="1" t="s">
        <v>488</v>
      </c>
      <c r="C833" s="2" t="s">
        <v>526</v>
      </c>
      <c r="D833" s="1" t="s">
        <v>59</v>
      </c>
      <c r="E833" s="1">
        <v>6110</v>
      </c>
      <c r="F833" s="1" t="s">
        <v>490</v>
      </c>
      <c r="G833" s="2" t="s">
        <v>499</v>
      </c>
      <c r="H833" s="1" t="s">
        <v>500</v>
      </c>
      <c r="I833" s="1">
        <v>2001</v>
      </c>
      <c r="J833" s="1">
        <v>2001</v>
      </c>
      <c r="K833" s="1" t="s">
        <v>493</v>
      </c>
      <c r="L833" s="1">
        <v>15.96</v>
      </c>
      <c r="M833" s="1" t="s">
        <v>494</v>
      </c>
      <c r="N833" s="1" t="s">
        <v>495</v>
      </c>
      <c r="O833" s="1" t="s">
        <v>496</v>
      </c>
    </row>
    <row r="834" spans="1:15" hidden="1" x14ac:dyDescent="0.35">
      <c r="A834" s="1" t="s">
        <v>487</v>
      </c>
      <c r="B834" s="1" t="s">
        <v>488</v>
      </c>
      <c r="C834" s="2" t="s">
        <v>526</v>
      </c>
      <c r="D834" s="1" t="s">
        <v>59</v>
      </c>
      <c r="E834" s="1">
        <v>6110</v>
      </c>
      <c r="F834" s="1" t="s">
        <v>490</v>
      </c>
      <c r="G834" s="2" t="s">
        <v>499</v>
      </c>
      <c r="H834" s="1" t="s">
        <v>500</v>
      </c>
      <c r="I834" s="1">
        <v>2002</v>
      </c>
      <c r="J834" s="1">
        <v>2002</v>
      </c>
      <c r="K834" s="1" t="s">
        <v>493</v>
      </c>
      <c r="L834" s="1">
        <v>18.170000000000002</v>
      </c>
      <c r="M834" s="1" t="s">
        <v>494</v>
      </c>
      <c r="N834" s="1" t="s">
        <v>495</v>
      </c>
      <c r="O834" s="1" t="s">
        <v>496</v>
      </c>
    </row>
    <row r="835" spans="1:15" hidden="1" x14ac:dyDescent="0.35">
      <c r="A835" s="1" t="s">
        <v>487</v>
      </c>
      <c r="B835" s="1" t="s">
        <v>488</v>
      </c>
      <c r="C835" s="2" t="s">
        <v>526</v>
      </c>
      <c r="D835" s="1" t="s">
        <v>59</v>
      </c>
      <c r="E835" s="1">
        <v>6110</v>
      </c>
      <c r="F835" s="1" t="s">
        <v>490</v>
      </c>
      <c r="G835" s="2" t="s">
        <v>499</v>
      </c>
      <c r="H835" s="1" t="s">
        <v>500</v>
      </c>
      <c r="I835" s="1">
        <v>2003</v>
      </c>
      <c r="J835" s="1">
        <v>2003</v>
      </c>
      <c r="K835" s="1" t="s">
        <v>493</v>
      </c>
      <c r="L835" s="1">
        <v>23.94</v>
      </c>
      <c r="M835" s="1" t="s">
        <v>494</v>
      </c>
      <c r="N835" s="1" t="s">
        <v>495</v>
      </c>
      <c r="O835" s="1" t="s">
        <v>496</v>
      </c>
    </row>
    <row r="836" spans="1:15" hidden="1" x14ac:dyDescent="0.35">
      <c r="A836" s="1" t="s">
        <v>487</v>
      </c>
      <c r="B836" s="1" t="s">
        <v>488</v>
      </c>
      <c r="C836" s="2" t="s">
        <v>526</v>
      </c>
      <c r="D836" s="1" t="s">
        <v>59</v>
      </c>
      <c r="E836" s="1">
        <v>6110</v>
      </c>
      <c r="F836" s="1" t="s">
        <v>490</v>
      </c>
      <c r="G836" s="2" t="s">
        <v>499</v>
      </c>
      <c r="H836" s="1" t="s">
        <v>500</v>
      </c>
      <c r="I836" s="1">
        <v>2004</v>
      </c>
      <c r="J836" s="1">
        <v>2004</v>
      </c>
      <c r="K836" s="1" t="s">
        <v>493</v>
      </c>
      <c r="L836" s="1">
        <v>21.83</v>
      </c>
      <c r="M836" s="1" t="s">
        <v>494</v>
      </c>
      <c r="N836" s="1" t="s">
        <v>495</v>
      </c>
      <c r="O836" s="1" t="s">
        <v>496</v>
      </c>
    </row>
    <row r="837" spans="1:15" hidden="1" x14ac:dyDescent="0.35">
      <c r="A837" s="1" t="s">
        <v>487</v>
      </c>
      <c r="B837" s="1" t="s">
        <v>488</v>
      </c>
      <c r="C837" s="2" t="s">
        <v>526</v>
      </c>
      <c r="D837" s="1" t="s">
        <v>59</v>
      </c>
      <c r="E837" s="1">
        <v>6110</v>
      </c>
      <c r="F837" s="1" t="s">
        <v>490</v>
      </c>
      <c r="G837" s="2" t="s">
        <v>499</v>
      </c>
      <c r="H837" s="1" t="s">
        <v>500</v>
      </c>
      <c r="I837" s="1">
        <v>2005</v>
      </c>
      <c r="J837" s="1">
        <v>2005</v>
      </c>
      <c r="K837" s="1" t="s">
        <v>493</v>
      </c>
      <c r="L837" s="1">
        <v>26.86</v>
      </c>
      <c r="M837" s="1" t="s">
        <v>494</v>
      </c>
      <c r="N837" s="1" t="s">
        <v>495</v>
      </c>
      <c r="O837" s="1" t="s">
        <v>496</v>
      </c>
    </row>
    <row r="838" spans="1:15" hidden="1" x14ac:dyDescent="0.35">
      <c r="A838" s="1" t="s">
        <v>487</v>
      </c>
      <c r="B838" s="1" t="s">
        <v>488</v>
      </c>
      <c r="C838" s="2" t="s">
        <v>526</v>
      </c>
      <c r="D838" s="1" t="s">
        <v>59</v>
      </c>
      <c r="E838" s="1">
        <v>6110</v>
      </c>
      <c r="F838" s="1" t="s">
        <v>490</v>
      </c>
      <c r="G838" s="2" t="s">
        <v>499</v>
      </c>
      <c r="H838" s="1" t="s">
        <v>500</v>
      </c>
      <c r="I838" s="1">
        <v>2006</v>
      </c>
      <c r="J838" s="1">
        <v>2006</v>
      </c>
      <c r="K838" s="1" t="s">
        <v>493</v>
      </c>
      <c r="L838" s="1">
        <v>34.049999999999997</v>
      </c>
      <c r="M838" s="1" t="s">
        <v>494</v>
      </c>
      <c r="N838" s="1" t="s">
        <v>495</v>
      </c>
      <c r="O838" s="1" t="s">
        <v>496</v>
      </c>
    </row>
    <row r="839" spans="1:15" hidden="1" x14ac:dyDescent="0.35">
      <c r="A839" s="1" t="s">
        <v>487</v>
      </c>
      <c r="B839" s="1" t="s">
        <v>488</v>
      </c>
      <c r="C839" s="2" t="s">
        <v>526</v>
      </c>
      <c r="D839" s="1" t="s">
        <v>59</v>
      </c>
      <c r="E839" s="1">
        <v>6110</v>
      </c>
      <c r="F839" s="1" t="s">
        <v>490</v>
      </c>
      <c r="G839" s="2" t="s">
        <v>499</v>
      </c>
      <c r="H839" s="1" t="s">
        <v>500</v>
      </c>
      <c r="I839" s="1">
        <v>2007</v>
      </c>
      <c r="J839" s="1">
        <v>2007</v>
      </c>
      <c r="K839" s="1" t="s">
        <v>493</v>
      </c>
      <c r="L839" s="1">
        <v>41.34</v>
      </c>
      <c r="M839" s="1" t="s">
        <v>494</v>
      </c>
      <c r="N839" s="1" t="s">
        <v>495</v>
      </c>
      <c r="O839" s="1" t="s">
        <v>496</v>
      </c>
    </row>
    <row r="840" spans="1:15" hidden="1" x14ac:dyDescent="0.35">
      <c r="A840" s="1" t="s">
        <v>487</v>
      </c>
      <c r="B840" s="1" t="s">
        <v>488</v>
      </c>
      <c r="C840" s="2" t="s">
        <v>526</v>
      </c>
      <c r="D840" s="1" t="s">
        <v>59</v>
      </c>
      <c r="E840" s="1">
        <v>6110</v>
      </c>
      <c r="F840" s="1" t="s">
        <v>490</v>
      </c>
      <c r="G840" s="2" t="s">
        <v>499</v>
      </c>
      <c r="H840" s="1" t="s">
        <v>500</v>
      </c>
      <c r="I840" s="1">
        <v>2008</v>
      </c>
      <c r="J840" s="1">
        <v>2008</v>
      </c>
      <c r="K840" s="1" t="s">
        <v>493</v>
      </c>
      <c r="L840" s="1">
        <v>43.02</v>
      </c>
      <c r="M840" s="1" t="s">
        <v>494</v>
      </c>
      <c r="N840" s="1" t="s">
        <v>495</v>
      </c>
      <c r="O840" s="1" t="s">
        <v>496</v>
      </c>
    </row>
    <row r="841" spans="1:15" hidden="1" x14ac:dyDescent="0.35">
      <c r="A841" s="1" t="s">
        <v>487</v>
      </c>
      <c r="B841" s="1" t="s">
        <v>488</v>
      </c>
      <c r="C841" s="2" t="s">
        <v>526</v>
      </c>
      <c r="D841" s="1" t="s">
        <v>59</v>
      </c>
      <c r="E841" s="1">
        <v>6110</v>
      </c>
      <c r="F841" s="1" t="s">
        <v>490</v>
      </c>
      <c r="G841" s="2" t="s">
        <v>499</v>
      </c>
      <c r="H841" s="1" t="s">
        <v>500</v>
      </c>
      <c r="I841" s="1">
        <v>2009</v>
      </c>
      <c r="J841" s="1">
        <v>2009</v>
      </c>
      <c r="K841" s="1" t="s">
        <v>493</v>
      </c>
      <c r="L841" s="1">
        <v>46.94</v>
      </c>
      <c r="M841" s="1" t="s">
        <v>504</v>
      </c>
      <c r="N841" s="1" t="s">
        <v>505</v>
      </c>
    </row>
    <row r="842" spans="1:15" hidden="1" x14ac:dyDescent="0.35">
      <c r="A842" s="1" t="s">
        <v>487</v>
      </c>
      <c r="B842" s="1" t="s">
        <v>488</v>
      </c>
      <c r="C842" s="2" t="s">
        <v>526</v>
      </c>
      <c r="D842" s="1" t="s">
        <v>59</v>
      </c>
      <c r="E842" s="1">
        <v>6110</v>
      </c>
      <c r="F842" s="1" t="s">
        <v>490</v>
      </c>
      <c r="G842" s="2" t="s">
        <v>499</v>
      </c>
      <c r="H842" s="1" t="s">
        <v>500</v>
      </c>
      <c r="I842" s="1">
        <v>2010</v>
      </c>
      <c r="J842" s="1">
        <v>2010</v>
      </c>
      <c r="K842" s="1" t="s">
        <v>493</v>
      </c>
      <c r="L842" s="1">
        <v>60.74</v>
      </c>
      <c r="M842" s="1" t="s">
        <v>504</v>
      </c>
      <c r="N842" s="1" t="s">
        <v>505</v>
      </c>
    </row>
    <row r="843" spans="1:15" hidden="1" x14ac:dyDescent="0.35">
      <c r="A843" s="1" t="s">
        <v>487</v>
      </c>
      <c r="B843" s="1" t="s">
        <v>488</v>
      </c>
      <c r="C843" s="2" t="s">
        <v>526</v>
      </c>
      <c r="D843" s="1" t="s">
        <v>59</v>
      </c>
      <c r="E843" s="1">
        <v>6110</v>
      </c>
      <c r="F843" s="1" t="s">
        <v>490</v>
      </c>
      <c r="G843" s="2" t="s">
        <v>499</v>
      </c>
      <c r="H843" s="1" t="s">
        <v>500</v>
      </c>
      <c r="I843" s="1">
        <v>2011</v>
      </c>
      <c r="J843" s="1">
        <v>2011</v>
      </c>
      <c r="K843" s="1" t="s">
        <v>493</v>
      </c>
      <c r="L843" s="1">
        <v>84.79</v>
      </c>
      <c r="M843" s="1" t="s">
        <v>504</v>
      </c>
      <c r="N843" s="1" t="s">
        <v>505</v>
      </c>
    </row>
    <row r="844" spans="1:15" hidden="1" x14ac:dyDescent="0.35">
      <c r="A844" s="1" t="s">
        <v>487</v>
      </c>
      <c r="B844" s="1" t="s">
        <v>488</v>
      </c>
      <c r="C844" s="2" t="s">
        <v>526</v>
      </c>
      <c r="D844" s="1" t="s">
        <v>59</v>
      </c>
      <c r="E844" s="1">
        <v>6110</v>
      </c>
      <c r="F844" s="1" t="s">
        <v>490</v>
      </c>
      <c r="G844" s="2" t="s">
        <v>499</v>
      </c>
      <c r="H844" s="1" t="s">
        <v>500</v>
      </c>
      <c r="I844" s="1">
        <v>2012</v>
      </c>
      <c r="J844" s="1">
        <v>2012</v>
      </c>
      <c r="K844" s="1" t="s">
        <v>493</v>
      </c>
      <c r="L844" s="1">
        <v>91.12</v>
      </c>
      <c r="M844" s="1" t="s">
        <v>504</v>
      </c>
      <c r="N844" s="1" t="s">
        <v>505</v>
      </c>
    </row>
    <row r="845" spans="1:15" hidden="1" x14ac:dyDescent="0.35">
      <c r="A845" s="1" t="s">
        <v>487</v>
      </c>
      <c r="B845" s="1" t="s">
        <v>488</v>
      </c>
      <c r="C845" s="2" t="s">
        <v>526</v>
      </c>
      <c r="D845" s="1" t="s">
        <v>59</v>
      </c>
      <c r="E845" s="1">
        <v>6110</v>
      </c>
      <c r="F845" s="1" t="s">
        <v>490</v>
      </c>
      <c r="G845" s="2" t="s">
        <v>499</v>
      </c>
      <c r="H845" s="1" t="s">
        <v>500</v>
      </c>
      <c r="I845" s="1">
        <v>2013</v>
      </c>
      <c r="J845" s="1">
        <v>2013</v>
      </c>
      <c r="K845" s="1" t="s">
        <v>493</v>
      </c>
      <c r="L845" s="1">
        <v>83.56</v>
      </c>
      <c r="M845" s="1" t="s">
        <v>504</v>
      </c>
      <c r="N845" s="1" t="s">
        <v>505</v>
      </c>
    </row>
    <row r="846" spans="1:15" hidden="1" x14ac:dyDescent="0.35">
      <c r="A846" s="1" t="s">
        <v>487</v>
      </c>
      <c r="B846" s="1" t="s">
        <v>488</v>
      </c>
      <c r="C846" s="2" t="s">
        <v>526</v>
      </c>
      <c r="D846" s="1" t="s">
        <v>59</v>
      </c>
      <c r="E846" s="1">
        <v>6110</v>
      </c>
      <c r="F846" s="1" t="s">
        <v>490</v>
      </c>
      <c r="G846" s="2" t="s">
        <v>499</v>
      </c>
      <c r="H846" s="1" t="s">
        <v>500</v>
      </c>
      <c r="I846" s="1">
        <v>2014</v>
      </c>
      <c r="J846" s="1">
        <v>2014</v>
      </c>
      <c r="K846" s="1" t="s">
        <v>493</v>
      </c>
      <c r="L846" s="1">
        <v>69.56</v>
      </c>
      <c r="M846" s="1" t="s">
        <v>504</v>
      </c>
      <c r="N846" s="1" t="s">
        <v>505</v>
      </c>
    </row>
    <row r="847" spans="1:15" hidden="1" x14ac:dyDescent="0.35">
      <c r="A847" s="1" t="s">
        <v>487</v>
      </c>
      <c r="B847" s="1" t="s">
        <v>488</v>
      </c>
      <c r="C847" s="2" t="s">
        <v>526</v>
      </c>
      <c r="D847" s="1" t="s">
        <v>59</v>
      </c>
      <c r="E847" s="1">
        <v>6110</v>
      </c>
      <c r="F847" s="1" t="s">
        <v>490</v>
      </c>
      <c r="G847" s="2" t="s">
        <v>499</v>
      </c>
      <c r="H847" s="1" t="s">
        <v>500</v>
      </c>
      <c r="I847" s="1">
        <v>2015</v>
      </c>
      <c r="J847" s="1">
        <v>2015</v>
      </c>
      <c r="K847" s="1" t="s">
        <v>493</v>
      </c>
      <c r="L847" s="1">
        <v>64.58</v>
      </c>
      <c r="M847" s="1" t="s">
        <v>504</v>
      </c>
      <c r="N847" s="1" t="s">
        <v>505</v>
      </c>
    </row>
    <row r="848" spans="1:15" hidden="1" x14ac:dyDescent="0.35">
      <c r="A848" s="1" t="s">
        <v>487</v>
      </c>
      <c r="B848" s="1" t="s">
        <v>488</v>
      </c>
      <c r="C848" s="2" t="s">
        <v>526</v>
      </c>
      <c r="D848" s="1" t="s">
        <v>59</v>
      </c>
      <c r="E848" s="1">
        <v>6110</v>
      </c>
      <c r="F848" s="1" t="s">
        <v>490</v>
      </c>
      <c r="G848" s="2" t="s">
        <v>499</v>
      </c>
      <c r="H848" s="1" t="s">
        <v>500</v>
      </c>
      <c r="I848" s="1">
        <v>2016</v>
      </c>
      <c r="J848" s="1">
        <v>2016</v>
      </c>
      <c r="K848" s="1" t="s">
        <v>493</v>
      </c>
      <c r="L848" s="1">
        <v>89.71</v>
      </c>
      <c r="M848" s="1" t="s">
        <v>504</v>
      </c>
      <c r="N848" s="1" t="s">
        <v>505</v>
      </c>
    </row>
    <row r="849" spans="1:15" hidden="1" x14ac:dyDescent="0.35">
      <c r="A849" s="1" t="s">
        <v>487</v>
      </c>
      <c r="B849" s="1" t="s">
        <v>488</v>
      </c>
      <c r="C849" s="2" t="s">
        <v>526</v>
      </c>
      <c r="D849" s="1" t="s">
        <v>59</v>
      </c>
      <c r="E849" s="1">
        <v>6110</v>
      </c>
      <c r="F849" s="1" t="s">
        <v>490</v>
      </c>
      <c r="G849" s="2" t="s">
        <v>499</v>
      </c>
      <c r="H849" s="1" t="s">
        <v>500</v>
      </c>
      <c r="I849" s="1">
        <v>2017</v>
      </c>
      <c r="J849" s="1">
        <v>2017</v>
      </c>
      <c r="K849" s="1" t="s">
        <v>493</v>
      </c>
      <c r="L849" s="1">
        <v>103.88</v>
      </c>
      <c r="M849" s="1" t="s">
        <v>504</v>
      </c>
      <c r="N849" s="1" t="s">
        <v>505</v>
      </c>
    </row>
    <row r="850" spans="1:15" hidden="1" x14ac:dyDescent="0.35">
      <c r="A850" s="1" t="s">
        <v>487</v>
      </c>
      <c r="B850" s="1" t="s">
        <v>488</v>
      </c>
      <c r="C850" s="2" t="s">
        <v>526</v>
      </c>
      <c r="D850" s="1" t="s">
        <v>59</v>
      </c>
      <c r="E850" s="1">
        <v>6110</v>
      </c>
      <c r="F850" s="1" t="s">
        <v>490</v>
      </c>
      <c r="G850" s="2" t="s">
        <v>501</v>
      </c>
      <c r="H850" s="1" t="s">
        <v>502</v>
      </c>
      <c r="I850" s="1">
        <v>2001</v>
      </c>
      <c r="J850" s="1">
        <v>2001</v>
      </c>
      <c r="K850" s="1" t="s">
        <v>493</v>
      </c>
      <c r="L850" s="1">
        <v>0</v>
      </c>
      <c r="M850" s="1" t="s">
        <v>494</v>
      </c>
      <c r="N850" s="1" t="s">
        <v>495</v>
      </c>
      <c r="O850" s="1" t="s">
        <v>496</v>
      </c>
    </row>
    <row r="851" spans="1:15" hidden="1" x14ac:dyDescent="0.35">
      <c r="A851" s="1" t="s">
        <v>487</v>
      </c>
      <c r="B851" s="1" t="s">
        <v>488</v>
      </c>
      <c r="C851" s="2" t="s">
        <v>526</v>
      </c>
      <c r="D851" s="1" t="s">
        <v>59</v>
      </c>
      <c r="E851" s="1">
        <v>6110</v>
      </c>
      <c r="F851" s="1" t="s">
        <v>490</v>
      </c>
      <c r="G851" s="2" t="s">
        <v>501</v>
      </c>
      <c r="H851" s="1" t="s">
        <v>502</v>
      </c>
      <c r="I851" s="1">
        <v>2002</v>
      </c>
      <c r="J851" s="1">
        <v>2002</v>
      </c>
      <c r="K851" s="1" t="s">
        <v>493</v>
      </c>
      <c r="L851" s="1">
        <v>0</v>
      </c>
      <c r="M851" s="1" t="s">
        <v>494</v>
      </c>
      <c r="N851" s="1" t="s">
        <v>495</v>
      </c>
      <c r="O851" s="1" t="s">
        <v>496</v>
      </c>
    </row>
    <row r="852" spans="1:15" hidden="1" x14ac:dyDescent="0.35">
      <c r="A852" s="1" t="s">
        <v>487</v>
      </c>
      <c r="B852" s="1" t="s">
        <v>488</v>
      </c>
      <c r="C852" s="2" t="s">
        <v>526</v>
      </c>
      <c r="D852" s="1" t="s">
        <v>59</v>
      </c>
      <c r="E852" s="1">
        <v>6110</v>
      </c>
      <c r="F852" s="1" t="s">
        <v>490</v>
      </c>
      <c r="G852" s="2" t="s">
        <v>501</v>
      </c>
      <c r="H852" s="1" t="s">
        <v>502</v>
      </c>
      <c r="I852" s="1">
        <v>2003</v>
      </c>
      <c r="J852" s="1">
        <v>2003</v>
      </c>
      <c r="K852" s="1" t="s">
        <v>493</v>
      </c>
      <c r="L852" s="1">
        <v>0</v>
      </c>
      <c r="M852" s="1" t="s">
        <v>494</v>
      </c>
      <c r="N852" s="1" t="s">
        <v>495</v>
      </c>
      <c r="O852" s="1" t="s">
        <v>496</v>
      </c>
    </row>
    <row r="853" spans="1:15" hidden="1" x14ac:dyDescent="0.35">
      <c r="A853" s="1" t="s">
        <v>487</v>
      </c>
      <c r="B853" s="1" t="s">
        <v>488</v>
      </c>
      <c r="C853" s="2" t="s">
        <v>526</v>
      </c>
      <c r="D853" s="1" t="s">
        <v>59</v>
      </c>
      <c r="E853" s="1">
        <v>6110</v>
      </c>
      <c r="F853" s="1" t="s">
        <v>490</v>
      </c>
      <c r="G853" s="2" t="s">
        <v>501</v>
      </c>
      <c r="H853" s="1" t="s">
        <v>502</v>
      </c>
      <c r="I853" s="1">
        <v>2004</v>
      </c>
      <c r="J853" s="1">
        <v>2004</v>
      </c>
      <c r="K853" s="1" t="s">
        <v>493</v>
      </c>
      <c r="L853" s="1">
        <v>0</v>
      </c>
      <c r="M853" s="1" t="s">
        <v>494</v>
      </c>
      <c r="N853" s="1" t="s">
        <v>495</v>
      </c>
      <c r="O853" s="1" t="s">
        <v>496</v>
      </c>
    </row>
    <row r="854" spans="1:15" hidden="1" x14ac:dyDescent="0.35">
      <c r="A854" s="1" t="s">
        <v>487</v>
      </c>
      <c r="B854" s="1" t="s">
        <v>488</v>
      </c>
      <c r="C854" s="2" t="s">
        <v>526</v>
      </c>
      <c r="D854" s="1" t="s">
        <v>59</v>
      </c>
      <c r="E854" s="1">
        <v>6110</v>
      </c>
      <c r="F854" s="1" t="s">
        <v>490</v>
      </c>
      <c r="G854" s="2" t="s">
        <v>501</v>
      </c>
      <c r="H854" s="1" t="s">
        <v>502</v>
      </c>
      <c r="I854" s="1">
        <v>2005</v>
      </c>
      <c r="J854" s="1">
        <v>2005</v>
      </c>
      <c r="K854" s="1" t="s">
        <v>493</v>
      </c>
      <c r="L854" s="1">
        <v>0</v>
      </c>
      <c r="M854" s="1" t="s">
        <v>494</v>
      </c>
      <c r="N854" s="1" t="s">
        <v>495</v>
      </c>
      <c r="O854" s="1" t="s">
        <v>496</v>
      </c>
    </row>
    <row r="855" spans="1:15" hidden="1" x14ac:dyDescent="0.35">
      <c r="A855" s="1" t="s">
        <v>487</v>
      </c>
      <c r="B855" s="1" t="s">
        <v>488</v>
      </c>
      <c r="C855" s="2" t="s">
        <v>526</v>
      </c>
      <c r="D855" s="1" t="s">
        <v>59</v>
      </c>
      <c r="E855" s="1">
        <v>6110</v>
      </c>
      <c r="F855" s="1" t="s">
        <v>490</v>
      </c>
      <c r="G855" s="2" t="s">
        <v>501</v>
      </c>
      <c r="H855" s="1" t="s">
        <v>502</v>
      </c>
      <c r="I855" s="1">
        <v>2006</v>
      </c>
      <c r="J855" s="1">
        <v>2006</v>
      </c>
      <c r="K855" s="1" t="s">
        <v>493</v>
      </c>
      <c r="L855" s="1">
        <v>0</v>
      </c>
      <c r="M855" s="1" t="s">
        <v>494</v>
      </c>
      <c r="N855" s="1" t="s">
        <v>495</v>
      </c>
      <c r="O855" s="1" t="s">
        <v>496</v>
      </c>
    </row>
    <row r="856" spans="1:15" hidden="1" x14ac:dyDescent="0.35">
      <c r="A856" s="1" t="s">
        <v>487</v>
      </c>
      <c r="B856" s="1" t="s">
        <v>488</v>
      </c>
      <c r="C856" s="2" t="s">
        <v>526</v>
      </c>
      <c r="D856" s="1" t="s">
        <v>59</v>
      </c>
      <c r="E856" s="1">
        <v>6110</v>
      </c>
      <c r="F856" s="1" t="s">
        <v>490</v>
      </c>
      <c r="G856" s="2" t="s">
        <v>501</v>
      </c>
      <c r="H856" s="1" t="s">
        <v>502</v>
      </c>
      <c r="I856" s="1">
        <v>2007</v>
      </c>
      <c r="J856" s="1">
        <v>2007</v>
      </c>
      <c r="K856" s="1" t="s">
        <v>493</v>
      </c>
      <c r="L856" s="1">
        <v>0</v>
      </c>
      <c r="M856" s="1" t="s">
        <v>494</v>
      </c>
      <c r="N856" s="1" t="s">
        <v>495</v>
      </c>
      <c r="O856" s="1" t="s">
        <v>496</v>
      </c>
    </row>
    <row r="857" spans="1:15" hidden="1" x14ac:dyDescent="0.35">
      <c r="A857" s="1" t="s">
        <v>487</v>
      </c>
      <c r="B857" s="1" t="s">
        <v>488</v>
      </c>
      <c r="C857" s="2" t="s">
        <v>526</v>
      </c>
      <c r="D857" s="1" t="s">
        <v>59</v>
      </c>
      <c r="E857" s="1">
        <v>6110</v>
      </c>
      <c r="F857" s="1" t="s">
        <v>490</v>
      </c>
      <c r="G857" s="2" t="s">
        <v>501</v>
      </c>
      <c r="H857" s="1" t="s">
        <v>502</v>
      </c>
      <c r="I857" s="1">
        <v>2008</v>
      </c>
      <c r="J857" s="1">
        <v>2008</v>
      </c>
      <c r="K857" s="1" t="s">
        <v>493</v>
      </c>
      <c r="L857" s="1">
        <v>0</v>
      </c>
      <c r="M857" s="1" t="s">
        <v>494</v>
      </c>
      <c r="N857" s="1" t="s">
        <v>495</v>
      </c>
      <c r="O857" s="1" t="s">
        <v>496</v>
      </c>
    </row>
    <row r="858" spans="1:15" hidden="1" x14ac:dyDescent="0.35">
      <c r="A858" s="1" t="s">
        <v>487</v>
      </c>
      <c r="B858" s="1" t="s">
        <v>488</v>
      </c>
      <c r="C858" s="2" t="s">
        <v>526</v>
      </c>
      <c r="D858" s="1" t="s">
        <v>59</v>
      </c>
      <c r="E858" s="1">
        <v>6110</v>
      </c>
      <c r="F858" s="1" t="s">
        <v>490</v>
      </c>
      <c r="G858" s="2" t="s">
        <v>501</v>
      </c>
      <c r="H858" s="1" t="s">
        <v>502</v>
      </c>
      <c r="I858" s="1">
        <v>2009</v>
      </c>
      <c r="J858" s="1">
        <v>2009</v>
      </c>
      <c r="K858" s="1" t="s">
        <v>493</v>
      </c>
      <c r="L858" s="1">
        <v>0</v>
      </c>
      <c r="M858" s="1" t="s">
        <v>504</v>
      </c>
      <c r="N858" s="1" t="s">
        <v>505</v>
      </c>
    </row>
    <row r="859" spans="1:15" hidden="1" x14ac:dyDescent="0.35">
      <c r="A859" s="1" t="s">
        <v>487</v>
      </c>
      <c r="B859" s="1" t="s">
        <v>488</v>
      </c>
      <c r="C859" s="2" t="s">
        <v>526</v>
      </c>
      <c r="D859" s="1" t="s">
        <v>59</v>
      </c>
      <c r="E859" s="1">
        <v>6110</v>
      </c>
      <c r="F859" s="1" t="s">
        <v>490</v>
      </c>
      <c r="G859" s="2" t="s">
        <v>501</v>
      </c>
      <c r="H859" s="1" t="s">
        <v>502</v>
      </c>
      <c r="I859" s="1">
        <v>2010</v>
      </c>
      <c r="J859" s="1">
        <v>2010</v>
      </c>
      <c r="K859" s="1" t="s">
        <v>493</v>
      </c>
      <c r="L859" s="1">
        <v>0</v>
      </c>
      <c r="M859" s="1" t="s">
        <v>504</v>
      </c>
      <c r="N859" s="1" t="s">
        <v>505</v>
      </c>
    </row>
    <row r="860" spans="1:15" hidden="1" x14ac:dyDescent="0.35">
      <c r="A860" s="1" t="s">
        <v>487</v>
      </c>
      <c r="B860" s="1" t="s">
        <v>488</v>
      </c>
      <c r="C860" s="2" t="s">
        <v>526</v>
      </c>
      <c r="D860" s="1" t="s">
        <v>59</v>
      </c>
      <c r="E860" s="1">
        <v>6110</v>
      </c>
      <c r="F860" s="1" t="s">
        <v>490</v>
      </c>
      <c r="G860" s="2" t="s">
        <v>501</v>
      </c>
      <c r="H860" s="1" t="s">
        <v>502</v>
      </c>
      <c r="I860" s="1">
        <v>2011</v>
      </c>
      <c r="J860" s="1">
        <v>2011</v>
      </c>
      <c r="K860" s="1" t="s">
        <v>493</v>
      </c>
      <c r="L860" s="1">
        <v>1.18</v>
      </c>
      <c r="M860" s="1" t="s">
        <v>504</v>
      </c>
      <c r="N860" s="1" t="s">
        <v>505</v>
      </c>
    </row>
    <row r="861" spans="1:15" hidden="1" x14ac:dyDescent="0.35">
      <c r="A861" s="1" t="s">
        <v>487</v>
      </c>
      <c r="B861" s="1" t="s">
        <v>488</v>
      </c>
      <c r="C861" s="2" t="s">
        <v>526</v>
      </c>
      <c r="D861" s="1" t="s">
        <v>59</v>
      </c>
      <c r="E861" s="1">
        <v>6110</v>
      </c>
      <c r="F861" s="1" t="s">
        <v>490</v>
      </c>
      <c r="G861" s="2" t="s">
        <v>501</v>
      </c>
      <c r="H861" s="1" t="s">
        <v>502</v>
      </c>
      <c r="I861" s="1">
        <v>2012</v>
      </c>
      <c r="J861" s="1">
        <v>2012</v>
      </c>
      <c r="K861" s="1" t="s">
        <v>493</v>
      </c>
      <c r="L861" s="1">
        <v>1.58</v>
      </c>
      <c r="M861" s="1" t="s">
        <v>504</v>
      </c>
      <c r="N861" s="1" t="s">
        <v>505</v>
      </c>
    </row>
    <row r="862" spans="1:15" hidden="1" x14ac:dyDescent="0.35">
      <c r="A862" s="1" t="s">
        <v>487</v>
      </c>
      <c r="B862" s="1" t="s">
        <v>488</v>
      </c>
      <c r="C862" s="2" t="s">
        <v>526</v>
      </c>
      <c r="D862" s="1" t="s">
        <v>59</v>
      </c>
      <c r="E862" s="1">
        <v>6110</v>
      </c>
      <c r="F862" s="1" t="s">
        <v>490</v>
      </c>
      <c r="G862" s="2" t="s">
        <v>501</v>
      </c>
      <c r="H862" s="1" t="s">
        <v>502</v>
      </c>
      <c r="I862" s="1">
        <v>2013</v>
      </c>
      <c r="J862" s="1">
        <v>2013</v>
      </c>
      <c r="K862" s="1" t="s">
        <v>493</v>
      </c>
      <c r="L862" s="1">
        <v>1.05</v>
      </c>
      <c r="M862" s="1" t="s">
        <v>504</v>
      </c>
      <c r="N862" s="1" t="s">
        <v>505</v>
      </c>
    </row>
    <row r="863" spans="1:15" hidden="1" x14ac:dyDescent="0.35">
      <c r="A863" s="1" t="s">
        <v>487</v>
      </c>
      <c r="B863" s="1" t="s">
        <v>488</v>
      </c>
      <c r="C863" s="2" t="s">
        <v>526</v>
      </c>
      <c r="D863" s="1" t="s">
        <v>59</v>
      </c>
      <c r="E863" s="1">
        <v>6110</v>
      </c>
      <c r="F863" s="1" t="s">
        <v>490</v>
      </c>
      <c r="G863" s="2" t="s">
        <v>501</v>
      </c>
      <c r="H863" s="1" t="s">
        <v>502</v>
      </c>
      <c r="I863" s="1">
        <v>2014</v>
      </c>
      <c r="J863" s="1">
        <v>2014</v>
      </c>
      <c r="K863" s="1" t="s">
        <v>493</v>
      </c>
      <c r="L863" s="1">
        <v>1.1000000000000001</v>
      </c>
      <c r="M863" s="1" t="s">
        <v>504</v>
      </c>
      <c r="N863" s="1" t="s">
        <v>505</v>
      </c>
    </row>
    <row r="864" spans="1:15" hidden="1" x14ac:dyDescent="0.35">
      <c r="A864" s="1" t="s">
        <v>487</v>
      </c>
      <c r="B864" s="1" t="s">
        <v>488</v>
      </c>
      <c r="C864" s="2" t="s">
        <v>526</v>
      </c>
      <c r="D864" s="1" t="s">
        <v>59</v>
      </c>
      <c r="E864" s="1">
        <v>6110</v>
      </c>
      <c r="F864" s="1" t="s">
        <v>490</v>
      </c>
      <c r="G864" s="2" t="s">
        <v>501</v>
      </c>
      <c r="H864" s="1" t="s">
        <v>502</v>
      </c>
      <c r="I864" s="1">
        <v>2015</v>
      </c>
      <c r="J864" s="1">
        <v>2015</v>
      </c>
      <c r="K864" s="1" t="s">
        <v>493</v>
      </c>
      <c r="L864" s="1">
        <v>1.47</v>
      </c>
      <c r="M864" s="1" t="s">
        <v>504</v>
      </c>
      <c r="N864" s="1" t="s">
        <v>505</v>
      </c>
    </row>
    <row r="865" spans="1:14" hidden="1" x14ac:dyDescent="0.35">
      <c r="A865" s="1" t="s">
        <v>487</v>
      </c>
      <c r="B865" s="1" t="s">
        <v>488</v>
      </c>
      <c r="C865" s="2" t="s">
        <v>527</v>
      </c>
      <c r="D865" s="1" t="s">
        <v>61</v>
      </c>
      <c r="E865" s="1">
        <v>6110</v>
      </c>
      <c r="F865" s="1" t="s">
        <v>490</v>
      </c>
      <c r="G865" s="2" t="s">
        <v>491</v>
      </c>
      <c r="H865" s="1" t="s">
        <v>492</v>
      </c>
      <c r="I865" s="1">
        <v>2001</v>
      </c>
      <c r="J865" s="1">
        <v>2001</v>
      </c>
      <c r="K865" s="1" t="s">
        <v>493</v>
      </c>
      <c r="L865" s="1">
        <v>58.76</v>
      </c>
      <c r="M865" s="1" t="s">
        <v>504</v>
      </c>
      <c r="N865" s="1" t="s">
        <v>505</v>
      </c>
    </row>
    <row r="866" spans="1:14" hidden="1" x14ac:dyDescent="0.35">
      <c r="A866" s="1" t="s">
        <v>487</v>
      </c>
      <c r="B866" s="1" t="s">
        <v>488</v>
      </c>
      <c r="C866" s="2" t="s">
        <v>527</v>
      </c>
      <c r="D866" s="1" t="s">
        <v>61</v>
      </c>
      <c r="E866" s="1">
        <v>6110</v>
      </c>
      <c r="F866" s="1" t="s">
        <v>490</v>
      </c>
      <c r="G866" s="2" t="s">
        <v>491</v>
      </c>
      <c r="H866" s="1" t="s">
        <v>492</v>
      </c>
      <c r="I866" s="1">
        <v>2002</v>
      </c>
      <c r="J866" s="1">
        <v>2002</v>
      </c>
      <c r="K866" s="1" t="s">
        <v>493</v>
      </c>
      <c r="L866" s="1">
        <v>52.82</v>
      </c>
      <c r="M866" s="1" t="s">
        <v>504</v>
      </c>
      <c r="N866" s="1" t="s">
        <v>505</v>
      </c>
    </row>
    <row r="867" spans="1:14" hidden="1" x14ac:dyDescent="0.35">
      <c r="A867" s="1" t="s">
        <v>487</v>
      </c>
      <c r="B867" s="1" t="s">
        <v>488</v>
      </c>
      <c r="C867" s="2" t="s">
        <v>527</v>
      </c>
      <c r="D867" s="1" t="s">
        <v>61</v>
      </c>
      <c r="E867" s="1">
        <v>6110</v>
      </c>
      <c r="F867" s="1" t="s">
        <v>490</v>
      </c>
      <c r="G867" s="2" t="s">
        <v>491</v>
      </c>
      <c r="H867" s="1" t="s">
        <v>492</v>
      </c>
      <c r="I867" s="1">
        <v>2003</v>
      </c>
      <c r="J867" s="1">
        <v>2003</v>
      </c>
      <c r="K867" s="1" t="s">
        <v>493</v>
      </c>
      <c r="L867" s="1">
        <v>41.23</v>
      </c>
      <c r="M867" s="1" t="s">
        <v>504</v>
      </c>
      <c r="N867" s="1" t="s">
        <v>505</v>
      </c>
    </row>
    <row r="868" spans="1:14" hidden="1" x14ac:dyDescent="0.35">
      <c r="A868" s="1" t="s">
        <v>487</v>
      </c>
      <c r="B868" s="1" t="s">
        <v>488</v>
      </c>
      <c r="C868" s="2" t="s">
        <v>527</v>
      </c>
      <c r="D868" s="1" t="s">
        <v>61</v>
      </c>
      <c r="E868" s="1">
        <v>6110</v>
      </c>
      <c r="F868" s="1" t="s">
        <v>490</v>
      </c>
      <c r="G868" s="2" t="s">
        <v>491</v>
      </c>
      <c r="H868" s="1" t="s">
        <v>492</v>
      </c>
      <c r="I868" s="1">
        <v>2004</v>
      </c>
      <c r="J868" s="1">
        <v>2004</v>
      </c>
      <c r="K868" s="1" t="s">
        <v>493</v>
      </c>
      <c r="L868" s="1">
        <v>49.85</v>
      </c>
      <c r="M868" s="1" t="s">
        <v>504</v>
      </c>
      <c r="N868" s="1" t="s">
        <v>505</v>
      </c>
    </row>
    <row r="869" spans="1:14" hidden="1" x14ac:dyDescent="0.35">
      <c r="A869" s="1" t="s">
        <v>487</v>
      </c>
      <c r="B869" s="1" t="s">
        <v>488</v>
      </c>
      <c r="C869" s="2" t="s">
        <v>527</v>
      </c>
      <c r="D869" s="1" t="s">
        <v>61</v>
      </c>
      <c r="E869" s="1">
        <v>6110</v>
      </c>
      <c r="F869" s="1" t="s">
        <v>490</v>
      </c>
      <c r="G869" s="2" t="s">
        <v>491</v>
      </c>
      <c r="H869" s="1" t="s">
        <v>492</v>
      </c>
      <c r="I869" s="1">
        <v>2005</v>
      </c>
      <c r="J869" s="1">
        <v>2005</v>
      </c>
      <c r="K869" s="1" t="s">
        <v>493</v>
      </c>
      <c r="L869" s="1">
        <v>59.55</v>
      </c>
      <c r="M869" s="1" t="s">
        <v>504</v>
      </c>
      <c r="N869" s="1" t="s">
        <v>505</v>
      </c>
    </row>
    <row r="870" spans="1:14" hidden="1" x14ac:dyDescent="0.35">
      <c r="A870" s="1" t="s">
        <v>487</v>
      </c>
      <c r="B870" s="1" t="s">
        <v>488</v>
      </c>
      <c r="C870" s="2" t="s">
        <v>527</v>
      </c>
      <c r="D870" s="1" t="s">
        <v>61</v>
      </c>
      <c r="E870" s="1">
        <v>6110</v>
      </c>
      <c r="F870" s="1" t="s">
        <v>490</v>
      </c>
      <c r="G870" s="2" t="s">
        <v>491</v>
      </c>
      <c r="H870" s="1" t="s">
        <v>492</v>
      </c>
      <c r="I870" s="1">
        <v>2006</v>
      </c>
      <c r="J870" s="1">
        <v>2006</v>
      </c>
      <c r="K870" s="1" t="s">
        <v>493</v>
      </c>
      <c r="L870" s="1">
        <v>77.02</v>
      </c>
      <c r="M870" s="1" t="s">
        <v>504</v>
      </c>
      <c r="N870" s="1" t="s">
        <v>505</v>
      </c>
    </row>
    <row r="871" spans="1:14" hidden="1" x14ac:dyDescent="0.35">
      <c r="A871" s="1" t="s">
        <v>487</v>
      </c>
      <c r="B871" s="1" t="s">
        <v>488</v>
      </c>
      <c r="C871" s="2" t="s">
        <v>527</v>
      </c>
      <c r="D871" s="1" t="s">
        <v>61</v>
      </c>
      <c r="E871" s="1">
        <v>6110</v>
      </c>
      <c r="F871" s="1" t="s">
        <v>490</v>
      </c>
      <c r="G871" s="2" t="s">
        <v>491</v>
      </c>
      <c r="H871" s="1" t="s">
        <v>492</v>
      </c>
      <c r="I871" s="1">
        <v>2007</v>
      </c>
      <c r="J871" s="1">
        <v>2007</v>
      </c>
      <c r="K871" s="1" t="s">
        <v>493</v>
      </c>
      <c r="L871" s="1">
        <v>84.43</v>
      </c>
      <c r="M871" s="1" t="s">
        <v>504</v>
      </c>
      <c r="N871" s="1" t="s">
        <v>505</v>
      </c>
    </row>
    <row r="872" spans="1:14" hidden="1" x14ac:dyDescent="0.35">
      <c r="A872" s="1" t="s">
        <v>487</v>
      </c>
      <c r="B872" s="1" t="s">
        <v>488</v>
      </c>
      <c r="C872" s="2" t="s">
        <v>527</v>
      </c>
      <c r="D872" s="1" t="s">
        <v>61</v>
      </c>
      <c r="E872" s="1">
        <v>6110</v>
      </c>
      <c r="F872" s="1" t="s">
        <v>490</v>
      </c>
      <c r="G872" s="2" t="s">
        <v>491</v>
      </c>
      <c r="H872" s="1" t="s">
        <v>492</v>
      </c>
      <c r="I872" s="1">
        <v>2008</v>
      </c>
      <c r="J872" s="1">
        <v>2008</v>
      </c>
      <c r="K872" s="1" t="s">
        <v>493</v>
      </c>
      <c r="L872" s="1">
        <v>85.72</v>
      </c>
      <c r="M872" s="1" t="s">
        <v>504</v>
      </c>
      <c r="N872" s="1" t="s">
        <v>505</v>
      </c>
    </row>
    <row r="873" spans="1:14" hidden="1" x14ac:dyDescent="0.35">
      <c r="A873" s="1" t="s">
        <v>487</v>
      </c>
      <c r="B873" s="1" t="s">
        <v>488</v>
      </c>
      <c r="C873" s="2" t="s">
        <v>527</v>
      </c>
      <c r="D873" s="1" t="s">
        <v>61</v>
      </c>
      <c r="E873" s="1">
        <v>6110</v>
      </c>
      <c r="F873" s="1" t="s">
        <v>490</v>
      </c>
      <c r="G873" s="2" t="s">
        <v>491</v>
      </c>
      <c r="H873" s="1" t="s">
        <v>492</v>
      </c>
      <c r="I873" s="1">
        <v>2009</v>
      </c>
      <c r="J873" s="1">
        <v>2009</v>
      </c>
      <c r="K873" s="1" t="s">
        <v>493</v>
      </c>
      <c r="L873" s="1">
        <v>89.45</v>
      </c>
      <c r="M873" s="1" t="s">
        <v>504</v>
      </c>
      <c r="N873" s="1" t="s">
        <v>505</v>
      </c>
    </row>
    <row r="874" spans="1:14" hidden="1" x14ac:dyDescent="0.35">
      <c r="A874" s="1" t="s">
        <v>487</v>
      </c>
      <c r="B874" s="1" t="s">
        <v>488</v>
      </c>
      <c r="C874" s="2" t="s">
        <v>527</v>
      </c>
      <c r="D874" s="1" t="s">
        <v>61</v>
      </c>
      <c r="E874" s="1">
        <v>6110</v>
      </c>
      <c r="F874" s="1" t="s">
        <v>490</v>
      </c>
      <c r="G874" s="2" t="s">
        <v>491</v>
      </c>
      <c r="H874" s="1" t="s">
        <v>492</v>
      </c>
      <c r="I874" s="1">
        <v>2010</v>
      </c>
      <c r="J874" s="1">
        <v>2010</v>
      </c>
      <c r="K874" s="1" t="s">
        <v>493</v>
      </c>
      <c r="L874" s="1">
        <v>83.42</v>
      </c>
      <c r="M874" s="1" t="s">
        <v>504</v>
      </c>
      <c r="N874" s="1" t="s">
        <v>505</v>
      </c>
    </row>
    <row r="875" spans="1:14" hidden="1" x14ac:dyDescent="0.35">
      <c r="A875" s="1" t="s">
        <v>487</v>
      </c>
      <c r="B875" s="1" t="s">
        <v>488</v>
      </c>
      <c r="C875" s="2" t="s">
        <v>527</v>
      </c>
      <c r="D875" s="1" t="s">
        <v>61</v>
      </c>
      <c r="E875" s="1">
        <v>6110</v>
      </c>
      <c r="F875" s="1" t="s">
        <v>490</v>
      </c>
      <c r="G875" s="2" t="s">
        <v>491</v>
      </c>
      <c r="H875" s="1" t="s">
        <v>492</v>
      </c>
      <c r="I875" s="1">
        <v>2011</v>
      </c>
      <c r="J875" s="1">
        <v>2011</v>
      </c>
      <c r="K875" s="1" t="s">
        <v>493</v>
      </c>
      <c r="L875" s="1">
        <v>137.36000000000001</v>
      </c>
      <c r="M875" s="1" t="s">
        <v>504</v>
      </c>
      <c r="N875" s="1" t="s">
        <v>505</v>
      </c>
    </row>
    <row r="876" spans="1:14" hidden="1" x14ac:dyDescent="0.35">
      <c r="A876" s="1" t="s">
        <v>487</v>
      </c>
      <c r="B876" s="1" t="s">
        <v>488</v>
      </c>
      <c r="C876" s="2" t="s">
        <v>527</v>
      </c>
      <c r="D876" s="1" t="s">
        <v>61</v>
      </c>
      <c r="E876" s="1">
        <v>6110</v>
      </c>
      <c r="F876" s="1" t="s">
        <v>490</v>
      </c>
      <c r="G876" s="2" t="s">
        <v>491</v>
      </c>
      <c r="H876" s="1" t="s">
        <v>492</v>
      </c>
      <c r="I876" s="1">
        <v>2012</v>
      </c>
      <c r="J876" s="1">
        <v>2012</v>
      </c>
      <c r="K876" s="1" t="s">
        <v>493</v>
      </c>
      <c r="L876" s="1">
        <v>179.14</v>
      </c>
      <c r="M876" s="1" t="s">
        <v>504</v>
      </c>
      <c r="N876" s="1" t="s">
        <v>505</v>
      </c>
    </row>
    <row r="877" spans="1:14" hidden="1" x14ac:dyDescent="0.35">
      <c r="A877" s="1" t="s">
        <v>487</v>
      </c>
      <c r="B877" s="1" t="s">
        <v>488</v>
      </c>
      <c r="C877" s="2" t="s">
        <v>527</v>
      </c>
      <c r="D877" s="1" t="s">
        <v>61</v>
      </c>
      <c r="E877" s="1">
        <v>6110</v>
      </c>
      <c r="F877" s="1" t="s">
        <v>490</v>
      </c>
      <c r="G877" s="2" t="s">
        <v>491</v>
      </c>
      <c r="H877" s="1" t="s">
        <v>492</v>
      </c>
      <c r="I877" s="1">
        <v>2013</v>
      </c>
      <c r="J877" s="1">
        <v>2013</v>
      </c>
      <c r="K877" s="1" t="s">
        <v>493</v>
      </c>
      <c r="L877" s="1">
        <v>221.03</v>
      </c>
      <c r="M877" s="1" t="s">
        <v>504</v>
      </c>
      <c r="N877" s="1" t="s">
        <v>505</v>
      </c>
    </row>
    <row r="878" spans="1:14" hidden="1" x14ac:dyDescent="0.35">
      <c r="A878" s="1" t="s">
        <v>487</v>
      </c>
      <c r="B878" s="1" t="s">
        <v>488</v>
      </c>
      <c r="C878" s="2" t="s">
        <v>527</v>
      </c>
      <c r="D878" s="1" t="s">
        <v>61</v>
      </c>
      <c r="E878" s="1">
        <v>6110</v>
      </c>
      <c r="F878" s="1" t="s">
        <v>490</v>
      </c>
      <c r="G878" s="2" t="s">
        <v>491</v>
      </c>
      <c r="H878" s="1" t="s">
        <v>492</v>
      </c>
      <c r="I878" s="1">
        <v>2014</v>
      </c>
      <c r="J878" s="1">
        <v>2014</v>
      </c>
      <c r="K878" s="1" t="s">
        <v>493</v>
      </c>
      <c r="L878" s="1">
        <v>273.5</v>
      </c>
      <c r="M878" s="1" t="s">
        <v>504</v>
      </c>
      <c r="N878" s="1" t="s">
        <v>505</v>
      </c>
    </row>
    <row r="879" spans="1:14" hidden="1" x14ac:dyDescent="0.35">
      <c r="A879" s="1" t="s">
        <v>487</v>
      </c>
      <c r="B879" s="1" t="s">
        <v>488</v>
      </c>
      <c r="C879" s="2" t="s">
        <v>527</v>
      </c>
      <c r="D879" s="1" t="s">
        <v>61</v>
      </c>
      <c r="E879" s="1">
        <v>6110</v>
      </c>
      <c r="F879" s="1" t="s">
        <v>490</v>
      </c>
      <c r="G879" s="2" t="s">
        <v>499</v>
      </c>
      <c r="H879" s="1" t="s">
        <v>500</v>
      </c>
      <c r="I879" s="1">
        <v>2001</v>
      </c>
      <c r="J879" s="1">
        <v>2001</v>
      </c>
      <c r="K879" s="1" t="s">
        <v>493</v>
      </c>
      <c r="L879" s="1">
        <v>31.34</v>
      </c>
      <c r="M879" s="1" t="s">
        <v>504</v>
      </c>
      <c r="N879" s="1" t="s">
        <v>505</v>
      </c>
    </row>
    <row r="880" spans="1:14" hidden="1" x14ac:dyDescent="0.35">
      <c r="A880" s="1" t="s">
        <v>487</v>
      </c>
      <c r="B880" s="1" t="s">
        <v>488</v>
      </c>
      <c r="C880" s="2" t="s">
        <v>527</v>
      </c>
      <c r="D880" s="1" t="s">
        <v>61</v>
      </c>
      <c r="E880" s="1">
        <v>6110</v>
      </c>
      <c r="F880" s="1" t="s">
        <v>490</v>
      </c>
      <c r="G880" s="2" t="s">
        <v>499</v>
      </c>
      <c r="H880" s="1" t="s">
        <v>500</v>
      </c>
      <c r="I880" s="1">
        <v>2002</v>
      </c>
      <c r="J880" s="1">
        <v>2002</v>
      </c>
      <c r="K880" s="1" t="s">
        <v>493</v>
      </c>
      <c r="L880" s="1">
        <v>30.78</v>
      </c>
      <c r="M880" s="1" t="s">
        <v>504</v>
      </c>
      <c r="N880" s="1" t="s">
        <v>505</v>
      </c>
    </row>
    <row r="881" spans="1:14" hidden="1" x14ac:dyDescent="0.35">
      <c r="A881" s="1" t="s">
        <v>487</v>
      </c>
      <c r="B881" s="1" t="s">
        <v>488</v>
      </c>
      <c r="C881" s="2" t="s">
        <v>527</v>
      </c>
      <c r="D881" s="1" t="s">
        <v>61</v>
      </c>
      <c r="E881" s="1">
        <v>6110</v>
      </c>
      <c r="F881" s="1" t="s">
        <v>490</v>
      </c>
      <c r="G881" s="2" t="s">
        <v>499</v>
      </c>
      <c r="H881" s="1" t="s">
        <v>500</v>
      </c>
      <c r="I881" s="1">
        <v>2003</v>
      </c>
      <c r="J881" s="1">
        <v>2003</v>
      </c>
      <c r="K881" s="1" t="s">
        <v>493</v>
      </c>
      <c r="L881" s="1">
        <v>25.93</v>
      </c>
      <c r="M881" s="1" t="s">
        <v>504</v>
      </c>
      <c r="N881" s="1" t="s">
        <v>505</v>
      </c>
    </row>
    <row r="882" spans="1:14" hidden="1" x14ac:dyDescent="0.35">
      <c r="A882" s="1" t="s">
        <v>487</v>
      </c>
      <c r="B882" s="1" t="s">
        <v>488</v>
      </c>
      <c r="C882" s="2" t="s">
        <v>527</v>
      </c>
      <c r="D882" s="1" t="s">
        <v>61</v>
      </c>
      <c r="E882" s="1">
        <v>6110</v>
      </c>
      <c r="F882" s="1" t="s">
        <v>490</v>
      </c>
      <c r="G882" s="2" t="s">
        <v>499</v>
      </c>
      <c r="H882" s="1" t="s">
        <v>500</v>
      </c>
      <c r="I882" s="1">
        <v>2004</v>
      </c>
      <c r="J882" s="1">
        <v>2004</v>
      </c>
      <c r="K882" s="1" t="s">
        <v>493</v>
      </c>
      <c r="L882" s="1">
        <v>32.04</v>
      </c>
      <c r="M882" s="1" t="s">
        <v>504</v>
      </c>
      <c r="N882" s="1" t="s">
        <v>505</v>
      </c>
    </row>
    <row r="883" spans="1:14" hidden="1" x14ac:dyDescent="0.35">
      <c r="A883" s="1" t="s">
        <v>487</v>
      </c>
      <c r="B883" s="1" t="s">
        <v>488</v>
      </c>
      <c r="C883" s="2" t="s">
        <v>527</v>
      </c>
      <c r="D883" s="1" t="s">
        <v>61</v>
      </c>
      <c r="E883" s="1">
        <v>6110</v>
      </c>
      <c r="F883" s="1" t="s">
        <v>490</v>
      </c>
      <c r="G883" s="2" t="s">
        <v>499</v>
      </c>
      <c r="H883" s="1" t="s">
        <v>500</v>
      </c>
      <c r="I883" s="1">
        <v>2005</v>
      </c>
      <c r="J883" s="1">
        <v>2005</v>
      </c>
      <c r="K883" s="1" t="s">
        <v>493</v>
      </c>
      <c r="L883" s="1">
        <v>36.979999999999997</v>
      </c>
      <c r="M883" s="1" t="s">
        <v>504</v>
      </c>
      <c r="N883" s="1" t="s">
        <v>505</v>
      </c>
    </row>
    <row r="884" spans="1:14" hidden="1" x14ac:dyDescent="0.35">
      <c r="A884" s="1" t="s">
        <v>487</v>
      </c>
      <c r="B884" s="1" t="s">
        <v>488</v>
      </c>
      <c r="C884" s="2" t="s">
        <v>527</v>
      </c>
      <c r="D884" s="1" t="s">
        <v>61</v>
      </c>
      <c r="E884" s="1">
        <v>6110</v>
      </c>
      <c r="F884" s="1" t="s">
        <v>490</v>
      </c>
      <c r="G884" s="2" t="s">
        <v>499</v>
      </c>
      <c r="H884" s="1" t="s">
        <v>500</v>
      </c>
      <c r="I884" s="1">
        <v>2006</v>
      </c>
      <c r="J884" s="1">
        <v>2006</v>
      </c>
      <c r="K884" s="1" t="s">
        <v>493</v>
      </c>
      <c r="L884" s="1">
        <v>30.82</v>
      </c>
      <c r="M884" s="1" t="s">
        <v>504</v>
      </c>
      <c r="N884" s="1" t="s">
        <v>505</v>
      </c>
    </row>
    <row r="885" spans="1:14" hidden="1" x14ac:dyDescent="0.35">
      <c r="A885" s="1" t="s">
        <v>487</v>
      </c>
      <c r="B885" s="1" t="s">
        <v>488</v>
      </c>
      <c r="C885" s="2" t="s">
        <v>527</v>
      </c>
      <c r="D885" s="1" t="s">
        <v>61</v>
      </c>
      <c r="E885" s="1">
        <v>6110</v>
      </c>
      <c r="F885" s="1" t="s">
        <v>490</v>
      </c>
      <c r="G885" s="2" t="s">
        <v>499</v>
      </c>
      <c r="H885" s="1" t="s">
        <v>500</v>
      </c>
      <c r="I885" s="1">
        <v>2007</v>
      </c>
      <c r="J885" s="1">
        <v>2007</v>
      </c>
      <c r="K885" s="1" t="s">
        <v>493</v>
      </c>
      <c r="L885" s="1">
        <v>32.07</v>
      </c>
      <c r="M885" s="1" t="s">
        <v>504</v>
      </c>
      <c r="N885" s="1" t="s">
        <v>505</v>
      </c>
    </row>
    <row r="886" spans="1:14" hidden="1" x14ac:dyDescent="0.35">
      <c r="A886" s="1" t="s">
        <v>487</v>
      </c>
      <c r="B886" s="1" t="s">
        <v>488</v>
      </c>
      <c r="C886" s="2" t="s">
        <v>527</v>
      </c>
      <c r="D886" s="1" t="s">
        <v>61</v>
      </c>
      <c r="E886" s="1">
        <v>6110</v>
      </c>
      <c r="F886" s="1" t="s">
        <v>490</v>
      </c>
      <c r="G886" s="2" t="s">
        <v>499</v>
      </c>
      <c r="H886" s="1" t="s">
        <v>500</v>
      </c>
      <c r="I886" s="1">
        <v>2008</v>
      </c>
      <c r="J886" s="1">
        <v>2008</v>
      </c>
      <c r="K886" s="1" t="s">
        <v>493</v>
      </c>
      <c r="L886" s="1">
        <v>33.869999999999997</v>
      </c>
      <c r="M886" s="1" t="s">
        <v>504</v>
      </c>
      <c r="N886" s="1" t="s">
        <v>505</v>
      </c>
    </row>
    <row r="887" spans="1:14" hidden="1" x14ac:dyDescent="0.35">
      <c r="A887" s="1" t="s">
        <v>487</v>
      </c>
      <c r="B887" s="1" t="s">
        <v>488</v>
      </c>
      <c r="C887" s="2" t="s">
        <v>527</v>
      </c>
      <c r="D887" s="1" t="s">
        <v>61</v>
      </c>
      <c r="E887" s="1">
        <v>6110</v>
      </c>
      <c r="F887" s="1" t="s">
        <v>490</v>
      </c>
      <c r="G887" s="2" t="s">
        <v>499</v>
      </c>
      <c r="H887" s="1" t="s">
        <v>500</v>
      </c>
      <c r="I887" s="1">
        <v>2009</v>
      </c>
      <c r="J887" s="1">
        <v>2009</v>
      </c>
      <c r="K887" s="1" t="s">
        <v>493</v>
      </c>
      <c r="L887" s="1">
        <v>38.450000000000003</v>
      </c>
      <c r="M887" s="1" t="s">
        <v>504</v>
      </c>
      <c r="N887" s="1" t="s">
        <v>505</v>
      </c>
    </row>
    <row r="888" spans="1:14" hidden="1" x14ac:dyDescent="0.35">
      <c r="A888" s="1" t="s">
        <v>487</v>
      </c>
      <c r="B888" s="1" t="s">
        <v>488</v>
      </c>
      <c r="C888" s="2" t="s">
        <v>527</v>
      </c>
      <c r="D888" s="1" t="s">
        <v>61</v>
      </c>
      <c r="E888" s="1">
        <v>6110</v>
      </c>
      <c r="F888" s="1" t="s">
        <v>490</v>
      </c>
      <c r="G888" s="2" t="s">
        <v>499</v>
      </c>
      <c r="H888" s="1" t="s">
        <v>500</v>
      </c>
      <c r="I888" s="1">
        <v>2010</v>
      </c>
      <c r="J888" s="1">
        <v>2010</v>
      </c>
      <c r="K888" s="1" t="s">
        <v>493</v>
      </c>
      <c r="L888" s="1">
        <v>43.32</v>
      </c>
      <c r="M888" s="1" t="s">
        <v>504</v>
      </c>
      <c r="N888" s="1" t="s">
        <v>505</v>
      </c>
    </row>
    <row r="889" spans="1:14" hidden="1" x14ac:dyDescent="0.35">
      <c r="A889" s="1" t="s">
        <v>487</v>
      </c>
      <c r="B889" s="1" t="s">
        <v>488</v>
      </c>
      <c r="C889" s="2" t="s">
        <v>527</v>
      </c>
      <c r="D889" s="1" t="s">
        <v>61</v>
      </c>
      <c r="E889" s="1">
        <v>6110</v>
      </c>
      <c r="F889" s="1" t="s">
        <v>490</v>
      </c>
      <c r="G889" s="2" t="s">
        <v>499</v>
      </c>
      <c r="H889" s="1" t="s">
        <v>500</v>
      </c>
      <c r="I889" s="1">
        <v>2011</v>
      </c>
      <c r="J889" s="1">
        <v>2011</v>
      </c>
      <c r="K889" s="1" t="s">
        <v>493</v>
      </c>
      <c r="L889" s="1">
        <v>80.680000000000007</v>
      </c>
      <c r="M889" s="1" t="s">
        <v>504</v>
      </c>
      <c r="N889" s="1" t="s">
        <v>505</v>
      </c>
    </row>
    <row r="890" spans="1:14" hidden="1" x14ac:dyDescent="0.35">
      <c r="A890" s="1" t="s">
        <v>487</v>
      </c>
      <c r="B890" s="1" t="s">
        <v>488</v>
      </c>
      <c r="C890" s="2" t="s">
        <v>527</v>
      </c>
      <c r="D890" s="1" t="s">
        <v>61</v>
      </c>
      <c r="E890" s="1">
        <v>6110</v>
      </c>
      <c r="F890" s="1" t="s">
        <v>490</v>
      </c>
      <c r="G890" s="2" t="s">
        <v>499</v>
      </c>
      <c r="H890" s="1" t="s">
        <v>500</v>
      </c>
      <c r="I890" s="1">
        <v>2012</v>
      </c>
      <c r="J890" s="1">
        <v>2012</v>
      </c>
      <c r="K890" s="1" t="s">
        <v>493</v>
      </c>
      <c r="L890" s="1">
        <v>99.23</v>
      </c>
      <c r="M890" s="1" t="s">
        <v>504</v>
      </c>
      <c r="N890" s="1" t="s">
        <v>505</v>
      </c>
    </row>
    <row r="891" spans="1:14" hidden="1" x14ac:dyDescent="0.35">
      <c r="A891" s="1" t="s">
        <v>487</v>
      </c>
      <c r="B891" s="1" t="s">
        <v>488</v>
      </c>
      <c r="C891" s="2" t="s">
        <v>527</v>
      </c>
      <c r="D891" s="1" t="s">
        <v>61</v>
      </c>
      <c r="E891" s="1">
        <v>6110</v>
      </c>
      <c r="F891" s="1" t="s">
        <v>490</v>
      </c>
      <c r="G891" s="2" t="s">
        <v>499</v>
      </c>
      <c r="H891" s="1" t="s">
        <v>500</v>
      </c>
      <c r="I891" s="1">
        <v>2013</v>
      </c>
      <c r="J891" s="1">
        <v>2013</v>
      </c>
      <c r="K891" s="1" t="s">
        <v>493</v>
      </c>
      <c r="L891" s="1">
        <v>121.98</v>
      </c>
      <c r="M891" s="1" t="s">
        <v>504</v>
      </c>
      <c r="N891" s="1" t="s">
        <v>505</v>
      </c>
    </row>
    <row r="892" spans="1:14" hidden="1" x14ac:dyDescent="0.35">
      <c r="A892" s="1" t="s">
        <v>487</v>
      </c>
      <c r="B892" s="1" t="s">
        <v>488</v>
      </c>
      <c r="C892" s="2" t="s">
        <v>527</v>
      </c>
      <c r="D892" s="1" t="s">
        <v>61</v>
      </c>
      <c r="E892" s="1">
        <v>6110</v>
      </c>
      <c r="F892" s="1" t="s">
        <v>490</v>
      </c>
      <c r="G892" s="2" t="s">
        <v>499</v>
      </c>
      <c r="H892" s="1" t="s">
        <v>500</v>
      </c>
      <c r="I892" s="1">
        <v>2014</v>
      </c>
      <c r="J892" s="1">
        <v>2014</v>
      </c>
      <c r="K892" s="1" t="s">
        <v>493</v>
      </c>
      <c r="L892" s="1">
        <v>146.41</v>
      </c>
      <c r="M892" s="1" t="s">
        <v>504</v>
      </c>
      <c r="N892" s="1" t="s">
        <v>505</v>
      </c>
    </row>
    <row r="893" spans="1:14" hidden="1" x14ac:dyDescent="0.35">
      <c r="A893" s="1" t="s">
        <v>487</v>
      </c>
      <c r="B893" s="1" t="s">
        <v>488</v>
      </c>
      <c r="C893" s="2" t="s">
        <v>528</v>
      </c>
      <c r="D893" s="1" t="s">
        <v>65</v>
      </c>
      <c r="E893" s="1">
        <v>6110</v>
      </c>
      <c r="F893" s="1" t="s">
        <v>490</v>
      </c>
      <c r="G893" s="2" t="s">
        <v>491</v>
      </c>
      <c r="H893" s="1" t="s">
        <v>492</v>
      </c>
      <c r="I893" s="1">
        <v>2002</v>
      </c>
      <c r="J893" s="1">
        <v>2002</v>
      </c>
      <c r="K893" s="1" t="s">
        <v>493</v>
      </c>
      <c r="L893" s="1">
        <v>88.99</v>
      </c>
      <c r="M893" s="1" t="s">
        <v>504</v>
      </c>
      <c r="N893" s="1" t="s">
        <v>505</v>
      </c>
    </row>
    <row r="894" spans="1:14" hidden="1" x14ac:dyDescent="0.35">
      <c r="A894" s="1" t="s">
        <v>487</v>
      </c>
      <c r="B894" s="1" t="s">
        <v>488</v>
      </c>
      <c r="C894" s="2" t="s">
        <v>528</v>
      </c>
      <c r="D894" s="1" t="s">
        <v>65</v>
      </c>
      <c r="E894" s="1">
        <v>6110</v>
      </c>
      <c r="F894" s="1" t="s">
        <v>490</v>
      </c>
      <c r="G894" s="2" t="s">
        <v>491</v>
      </c>
      <c r="H894" s="1" t="s">
        <v>492</v>
      </c>
      <c r="I894" s="1">
        <v>2003</v>
      </c>
      <c r="J894" s="1">
        <v>2003</v>
      </c>
      <c r="K894" s="1" t="s">
        <v>493</v>
      </c>
      <c r="L894" s="1">
        <v>130.66</v>
      </c>
      <c r="M894" s="1" t="s">
        <v>504</v>
      </c>
      <c r="N894" s="1" t="s">
        <v>505</v>
      </c>
    </row>
    <row r="895" spans="1:14" hidden="1" x14ac:dyDescent="0.35">
      <c r="A895" s="1" t="s">
        <v>487</v>
      </c>
      <c r="B895" s="1" t="s">
        <v>488</v>
      </c>
      <c r="C895" s="2" t="s">
        <v>528</v>
      </c>
      <c r="D895" s="1" t="s">
        <v>65</v>
      </c>
      <c r="E895" s="1">
        <v>6110</v>
      </c>
      <c r="F895" s="1" t="s">
        <v>490</v>
      </c>
      <c r="G895" s="2" t="s">
        <v>491</v>
      </c>
      <c r="H895" s="1" t="s">
        <v>492</v>
      </c>
      <c r="I895" s="1">
        <v>2004</v>
      </c>
      <c r="J895" s="1">
        <v>2004</v>
      </c>
      <c r="K895" s="1" t="s">
        <v>493</v>
      </c>
      <c r="L895" s="1">
        <v>135.85</v>
      </c>
      <c r="M895" s="1" t="s">
        <v>504</v>
      </c>
      <c r="N895" s="1" t="s">
        <v>505</v>
      </c>
    </row>
    <row r="896" spans="1:14" hidden="1" x14ac:dyDescent="0.35">
      <c r="A896" s="1" t="s">
        <v>487</v>
      </c>
      <c r="B896" s="1" t="s">
        <v>488</v>
      </c>
      <c r="C896" s="2" t="s">
        <v>528</v>
      </c>
      <c r="D896" s="1" t="s">
        <v>65</v>
      </c>
      <c r="E896" s="1">
        <v>6110</v>
      </c>
      <c r="F896" s="1" t="s">
        <v>490</v>
      </c>
      <c r="G896" s="2" t="s">
        <v>491</v>
      </c>
      <c r="H896" s="1" t="s">
        <v>492</v>
      </c>
      <c r="I896" s="1">
        <v>2005</v>
      </c>
      <c r="J896" s="1">
        <v>2005</v>
      </c>
      <c r="K896" s="1" t="s">
        <v>493</v>
      </c>
      <c r="L896" s="1">
        <v>105.54</v>
      </c>
      <c r="M896" s="1" t="s">
        <v>504</v>
      </c>
      <c r="N896" s="1" t="s">
        <v>505</v>
      </c>
    </row>
    <row r="897" spans="1:14" hidden="1" x14ac:dyDescent="0.35">
      <c r="A897" s="1" t="s">
        <v>487</v>
      </c>
      <c r="B897" s="1" t="s">
        <v>488</v>
      </c>
      <c r="C897" s="2" t="s">
        <v>528</v>
      </c>
      <c r="D897" s="1" t="s">
        <v>65</v>
      </c>
      <c r="E897" s="1">
        <v>6110</v>
      </c>
      <c r="F897" s="1" t="s">
        <v>490</v>
      </c>
      <c r="G897" s="2" t="s">
        <v>491</v>
      </c>
      <c r="H897" s="1" t="s">
        <v>492</v>
      </c>
      <c r="I897" s="1">
        <v>2006</v>
      </c>
      <c r="J897" s="1">
        <v>2006</v>
      </c>
      <c r="K897" s="1" t="s">
        <v>493</v>
      </c>
      <c r="L897" s="1">
        <v>135.81</v>
      </c>
      <c r="M897" s="1" t="s">
        <v>504</v>
      </c>
      <c r="N897" s="1" t="s">
        <v>505</v>
      </c>
    </row>
    <row r="898" spans="1:14" hidden="1" x14ac:dyDescent="0.35">
      <c r="A898" s="1" t="s">
        <v>487</v>
      </c>
      <c r="B898" s="1" t="s">
        <v>488</v>
      </c>
      <c r="C898" s="2" t="s">
        <v>528</v>
      </c>
      <c r="D898" s="1" t="s">
        <v>65</v>
      </c>
      <c r="E898" s="1">
        <v>6110</v>
      </c>
      <c r="F898" s="1" t="s">
        <v>490</v>
      </c>
      <c r="G898" s="2" t="s">
        <v>491</v>
      </c>
      <c r="H898" s="1" t="s">
        <v>492</v>
      </c>
      <c r="I898" s="1">
        <v>2007</v>
      </c>
      <c r="J898" s="1">
        <v>2007</v>
      </c>
      <c r="K898" s="1" t="s">
        <v>493</v>
      </c>
      <c r="L898" s="1">
        <v>117.47</v>
      </c>
      <c r="M898" s="1" t="s">
        <v>504</v>
      </c>
      <c r="N898" s="1" t="s">
        <v>505</v>
      </c>
    </row>
    <row r="899" spans="1:14" hidden="1" x14ac:dyDescent="0.35">
      <c r="A899" s="1" t="s">
        <v>487</v>
      </c>
      <c r="B899" s="1" t="s">
        <v>488</v>
      </c>
      <c r="C899" s="2" t="s">
        <v>528</v>
      </c>
      <c r="D899" s="1" t="s">
        <v>65</v>
      </c>
      <c r="E899" s="1">
        <v>6110</v>
      </c>
      <c r="F899" s="1" t="s">
        <v>490</v>
      </c>
      <c r="G899" s="2" t="s">
        <v>491</v>
      </c>
      <c r="H899" s="1" t="s">
        <v>492</v>
      </c>
      <c r="I899" s="1">
        <v>2008</v>
      </c>
      <c r="J899" s="1">
        <v>2008</v>
      </c>
      <c r="K899" s="1" t="s">
        <v>493</v>
      </c>
      <c r="L899" s="1">
        <v>123.54</v>
      </c>
      <c r="M899" s="1" t="s">
        <v>504</v>
      </c>
      <c r="N899" s="1" t="s">
        <v>505</v>
      </c>
    </row>
    <row r="900" spans="1:14" hidden="1" x14ac:dyDescent="0.35">
      <c r="A900" s="1" t="s">
        <v>487</v>
      </c>
      <c r="B900" s="1" t="s">
        <v>488</v>
      </c>
      <c r="C900" s="2" t="s">
        <v>528</v>
      </c>
      <c r="D900" s="1" t="s">
        <v>65</v>
      </c>
      <c r="E900" s="1">
        <v>6110</v>
      </c>
      <c r="F900" s="1" t="s">
        <v>490</v>
      </c>
      <c r="G900" s="2" t="s">
        <v>491</v>
      </c>
      <c r="H900" s="1" t="s">
        <v>492</v>
      </c>
      <c r="I900" s="1">
        <v>2009</v>
      </c>
      <c r="J900" s="1">
        <v>2009</v>
      </c>
      <c r="K900" s="1" t="s">
        <v>493</v>
      </c>
      <c r="L900" s="1">
        <v>209.49</v>
      </c>
      <c r="M900" s="1" t="s">
        <v>504</v>
      </c>
      <c r="N900" s="1" t="s">
        <v>505</v>
      </c>
    </row>
    <row r="901" spans="1:14" hidden="1" x14ac:dyDescent="0.35">
      <c r="A901" s="1" t="s">
        <v>487</v>
      </c>
      <c r="B901" s="1" t="s">
        <v>488</v>
      </c>
      <c r="C901" s="2" t="s">
        <v>528</v>
      </c>
      <c r="D901" s="1" t="s">
        <v>65</v>
      </c>
      <c r="E901" s="1">
        <v>6110</v>
      </c>
      <c r="F901" s="1" t="s">
        <v>490</v>
      </c>
      <c r="G901" s="2" t="s">
        <v>491</v>
      </c>
      <c r="H901" s="1" t="s">
        <v>492</v>
      </c>
      <c r="I901" s="1">
        <v>2010</v>
      </c>
      <c r="J901" s="1">
        <v>2010</v>
      </c>
      <c r="K901" s="1" t="s">
        <v>493</v>
      </c>
      <c r="L901" s="1">
        <v>174.42</v>
      </c>
      <c r="M901" s="1" t="s">
        <v>504</v>
      </c>
      <c r="N901" s="1" t="s">
        <v>505</v>
      </c>
    </row>
    <row r="902" spans="1:14" hidden="1" x14ac:dyDescent="0.35">
      <c r="A902" s="1" t="s">
        <v>487</v>
      </c>
      <c r="B902" s="1" t="s">
        <v>488</v>
      </c>
      <c r="C902" s="2" t="s">
        <v>528</v>
      </c>
      <c r="D902" s="1" t="s">
        <v>65</v>
      </c>
      <c r="E902" s="1">
        <v>6110</v>
      </c>
      <c r="F902" s="1" t="s">
        <v>490</v>
      </c>
      <c r="G902" s="2" t="s">
        <v>491</v>
      </c>
      <c r="H902" s="1" t="s">
        <v>492</v>
      </c>
      <c r="I902" s="1">
        <v>2011</v>
      </c>
      <c r="J902" s="1">
        <v>2011</v>
      </c>
      <c r="K902" s="1" t="s">
        <v>493</v>
      </c>
      <c r="L902" s="1">
        <v>161.9</v>
      </c>
      <c r="M902" s="1" t="s">
        <v>504</v>
      </c>
      <c r="N902" s="1" t="s">
        <v>505</v>
      </c>
    </row>
    <row r="903" spans="1:14" hidden="1" x14ac:dyDescent="0.35">
      <c r="A903" s="1" t="s">
        <v>487</v>
      </c>
      <c r="B903" s="1" t="s">
        <v>488</v>
      </c>
      <c r="C903" s="2" t="s">
        <v>528</v>
      </c>
      <c r="D903" s="1" t="s">
        <v>65</v>
      </c>
      <c r="E903" s="1">
        <v>6110</v>
      </c>
      <c r="F903" s="1" t="s">
        <v>490</v>
      </c>
      <c r="G903" s="2" t="s">
        <v>491</v>
      </c>
      <c r="H903" s="1" t="s">
        <v>492</v>
      </c>
      <c r="I903" s="1">
        <v>2012</v>
      </c>
      <c r="J903" s="1">
        <v>2012</v>
      </c>
      <c r="K903" s="1" t="s">
        <v>493</v>
      </c>
      <c r="L903" s="1">
        <v>179.31</v>
      </c>
      <c r="M903" s="1" t="s">
        <v>504</v>
      </c>
      <c r="N903" s="1" t="s">
        <v>505</v>
      </c>
    </row>
    <row r="904" spans="1:14" hidden="1" x14ac:dyDescent="0.35">
      <c r="A904" s="1" t="s">
        <v>487</v>
      </c>
      <c r="B904" s="1" t="s">
        <v>488</v>
      </c>
      <c r="C904" s="2" t="s">
        <v>528</v>
      </c>
      <c r="D904" s="1" t="s">
        <v>65</v>
      </c>
      <c r="E904" s="1">
        <v>6110</v>
      </c>
      <c r="F904" s="1" t="s">
        <v>490</v>
      </c>
      <c r="G904" s="2" t="s">
        <v>491</v>
      </c>
      <c r="H904" s="1" t="s">
        <v>492</v>
      </c>
      <c r="I904" s="1">
        <v>2013</v>
      </c>
      <c r="J904" s="1">
        <v>2013</v>
      </c>
      <c r="K904" s="1" t="s">
        <v>493</v>
      </c>
      <c r="L904" s="1">
        <v>147.80000000000001</v>
      </c>
      <c r="M904" s="1" t="s">
        <v>504</v>
      </c>
      <c r="N904" s="1" t="s">
        <v>505</v>
      </c>
    </row>
    <row r="905" spans="1:14" hidden="1" x14ac:dyDescent="0.35">
      <c r="A905" s="1" t="s">
        <v>487</v>
      </c>
      <c r="B905" s="1" t="s">
        <v>488</v>
      </c>
      <c r="C905" s="2" t="s">
        <v>528</v>
      </c>
      <c r="D905" s="1" t="s">
        <v>65</v>
      </c>
      <c r="E905" s="1">
        <v>6110</v>
      </c>
      <c r="F905" s="1" t="s">
        <v>490</v>
      </c>
      <c r="G905" s="2" t="s">
        <v>491</v>
      </c>
      <c r="H905" s="1" t="s">
        <v>492</v>
      </c>
      <c r="I905" s="1">
        <v>2014</v>
      </c>
      <c r="J905" s="1">
        <v>2014</v>
      </c>
      <c r="K905" s="1" t="s">
        <v>493</v>
      </c>
      <c r="L905" s="1">
        <v>194.93</v>
      </c>
      <c r="M905" s="1" t="s">
        <v>504</v>
      </c>
      <c r="N905" s="1" t="s">
        <v>505</v>
      </c>
    </row>
    <row r="906" spans="1:14" hidden="1" x14ac:dyDescent="0.35">
      <c r="A906" s="1" t="s">
        <v>487</v>
      </c>
      <c r="B906" s="1" t="s">
        <v>488</v>
      </c>
      <c r="C906" s="2" t="s">
        <v>528</v>
      </c>
      <c r="D906" s="1" t="s">
        <v>65</v>
      </c>
      <c r="E906" s="1">
        <v>6110</v>
      </c>
      <c r="F906" s="1" t="s">
        <v>490</v>
      </c>
      <c r="G906" s="2" t="s">
        <v>491</v>
      </c>
      <c r="H906" s="1" t="s">
        <v>492</v>
      </c>
      <c r="I906" s="1">
        <v>2015</v>
      </c>
      <c r="J906" s="1">
        <v>2015</v>
      </c>
      <c r="K906" s="1" t="s">
        <v>493</v>
      </c>
      <c r="L906" s="1">
        <v>207.26</v>
      </c>
      <c r="M906" s="1" t="s">
        <v>504</v>
      </c>
      <c r="N906" s="1" t="s">
        <v>505</v>
      </c>
    </row>
    <row r="907" spans="1:14" hidden="1" x14ac:dyDescent="0.35">
      <c r="A907" s="1" t="s">
        <v>487</v>
      </c>
      <c r="B907" s="1" t="s">
        <v>488</v>
      </c>
      <c r="C907" s="2" t="s">
        <v>528</v>
      </c>
      <c r="D907" s="1" t="s">
        <v>65</v>
      </c>
      <c r="E907" s="1">
        <v>6110</v>
      </c>
      <c r="F907" s="1" t="s">
        <v>490</v>
      </c>
      <c r="G907" s="2" t="s">
        <v>491</v>
      </c>
      <c r="H907" s="1" t="s">
        <v>492</v>
      </c>
      <c r="I907" s="1">
        <v>2016</v>
      </c>
      <c r="J907" s="1">
        <v>2016</v>
      </c>
      <c r="K907" s="1" t="s">
        <v>493</v>
      </c>
      <c r="L907" s="1">
        <v>252.91</v>
      </c>
      <c r="M907" s="1" t="s">
        <v>504</v>
      </c>
      <c r="N907" s="1" t="s">
        <v>505</v>
      </c>
    </row>
    <row r="908" spans="1:14" hidden="1" x14ac:dyDescent="0.35">
      <c r="A908" s="1" t="s">
        <v>487</v>
      </c>
      <c r="B908" s="1" t="s">
        <v>488</v>
      </c>
      <c r="C908" s="2" t="s">
        <v>528</v>
      </c>
      <c r="D908" s="1" t="s">
        <v>65</v>
      </c>
      <c r="E908" s="1">
        <v>6110</v>
      </c>
      <c r="F908" s="1" t="s">
        <v>490</v>
      </c>
      <c r="G908" s="2" t="s">
        <v>491</v>
      </c>
      <c r="H908" s="1" t="s">
        <v>492</v>
      </c>
      <c r="I908" s="1">
        <v>2017</v>
      </c>
      <c r="J908" s="1">
        <v>2017</v>
      </c>
      <c r="K908" s="1" t="s">
        <v>493</v>
      </c>
      <c r="L908" s="1">
        <v>120.59</v>
      </c>
      <c r="M908" s="1" t="s">
        <v>504</v>
      </c>
      <c r="N908" s="1" t="s">
        <v>505</v>
      </c>
    </row>
    <row r="909" spans="1:14" hidden="1" x14ac:dyDescent="0.35">
      <c r="A909" s="1" t="s">
        <v>487</v>
      </c>
      <c r="B909" s="1" t="s">
        <v>488</v>
      </c>
      <c r="C909" s="2" t="s">
        <v>528</v>
      </c>
      <c r="D909" s="1" t="s">
        <v>65</v>
      </c>
      <c r="E909" s="1">
        <v>6110</v>
      </c>
      <c r="F909" s="1" t="s">
        <v>490</v>
      </c>
      <c r="G909" s="2" t="s">
        <v>491</v>
      </c>
      <c r="H909" s="1" t="s">
        <v>492</v>
      </c>
      <c r="I909" s="1">
        <v>2018</v>
      </c>
      <c r="J909" s="1">
        <v>2018</v>
      </c>
      <c r="K909" s="1" t="s">
        <v>493</v>
      </c>
      <c r="L909" s="1">
        <v>197.99</v>
      </c>
      <c r="M909" s="1" t="s">
        <v>504</v>
      </c>
      <c r="N909" s="1" t="s">
        <v>505</v>
      </c>
    </row>
    <row r="910" spans="1:14" hidden="1" x14ac:dyDescent="0.35">
      <c r="A910" s="1" t="s">
        <v>487</v>
      </c>
      <c r="B910" s="1" t="s">
        <v>488</v>
      </c>
      <c r="C910" s="2" t="s">
        <v>528</v>
      </c>
      <c r="D910" s="1" t="s">
        <v>65</v>
      </c>
      <c r="E910" s="1">
        <v>6110</v>
      </c>
      <c r="F910" s="1" t="s">
        <v>490</v>
      </c>
      <c r="G910" s="2" t="s">
        <v>497</v>
      </c>
      <c r="H910" s="1" t="s">
        <v>498</v>
      </c>
      <c r="I910" s="1">
        <v>2002</v>
      </c>
      <c r="J910" s="1">
        <v>2002</v>
      </c>
      <c r="K910" s="1" t="s">
        <v>493</v>
      </c>
      <c r="L910" s="1">
        <v>23.06</v>
      </c>
      <c r="M910" s="1" t="s">
        <v>504</v>
      </c>
      <c r="N910" s="1" t="s">
        <v>505</v>
      </c>
    </row>
    <row r="911" spans="1:14" hidden="1" x14ac:dyDescent="0.35">
      <c r="A911" s="1" t="s">
        <v>487</v>
      </c>
      <c r="B911" s="1" t="s">
        <v>488</v>
      </c>
      <c r="C911" s="2" t="s">
        <v>528</v>
      </c>
      <c r="D911" s="1" t="s">
        <v>65</v>
      </c>
      <c r="E911" s="1">
        <v>6110</v>
      </c>
      <c r="F911" s="1" t="s">
        <v>490</v>
      </c>
      <c r="G911" s="2" t="s">
        <v>497</v>
      </c>
      <c r="H911" s="1" t="s">
        <v>498</v>
      </c>
      <c r="I911" s="1">
        <v>2003</v>
      </c>
      <c r="J911" s="1">
        <v>2003</v>
      </c>
      <c r="K911" s="1" t="s">
        <v>493</v>
      </c>
      <c r="L911" s="1">
        <v>70.62</v>
      </c>
      <c r="M911" s="1" t="s">
        <v>504</v>
      </c>
      <c r="N911" s="1" t="s">
        <v>505</v>
      </c>
    </row>
    <row r="912" spans="1:14" hidden="1" x14ac:dyDescent="0.35">
      <c r="A912" s="1" t="s">
        <v>487</v>
      </c>
      <c r="B912" s="1" t="s">
        <v>488</v>
      </c>
      <c r="C912" s="2" t="s">
        <v>528</v>
      </c>
      <c r="D912" s="1" t="s">
        <v>65</v>
      </c>
      <c r="E912" s="1">
        <v>6110</v>
      </c>
      <c r="F912" s="1" t="s">
        <v>490</v>
      </c>
      <c r="G912" s="2" t="s">
        <v>497</v>
      </c>
      <c r="H912" s="1" t="s">
        <v>498</v>
      </c>
      <c r="I912" s="1">
        <v>2004</v>
      </c>
      <c r="J912" s="1">
        <v>2004</v>
      </c>
      <c r="K912" s="1" t="s">
        <v>493</v>
      </c>
      <c r="L912" s="1">
        <v>68.069999999999993</v>
      </c>
      <c r="M912" s="1" t="s">
        <v>504</v>
      </c>
      <c r="N912" s="1" t="s">
        <v>505</v>
      </c>
    </row>
    <row r="913" spans="1:14" hidden="1" x14ac:dyDescent="0.35">
      <c r="A913" s="1" t="s">
        <v>487</v>
      </c>
      <c r="B913" s="1" t="s">
        <v>488</v>
      </c>
      <c r="C913" s="2" t="s">
        <v>528</v>
      </c>
      <c r="D913" s="1" t="s">
        <v>65</v>
      </c>
      <c r="E913" s="1">
        <v>6110</v>
      </c>
      <c r="F913" s="1" t="s">
        <v>490</v>
      </c>
      <c r="G913" s="2" t="s">
        <v>497</v>
      </c>
      <c r="H913" s="1" t="s">
        <v>498</v>
      </c>
      <c r="I913" s="1">
        <v>2005</v>
      </c>
      <c r="J913" s="1">
        <v>2005</v>
      </c>
      <c r="K913" s="1" t="s">
        <v>493</v>
      </c>
      <c r="L913" s="1">
        <v>74.5</v>
      </c>
      <c r="M913" s="1" t="s">
        <v>504</v>
      </c>
      <c r="N913" s="1" t="s">
        <v>505</v>
      </c>
    </row>
    <row r="914" spans="1:14" hidden="1" x14ac:dyDescent="0.35">
      <c r="A914" s="1" t="s">
        <v>487</v>
      </c>
      <c r="B914" s="1" t="s">
        <v>488</v>
      </c>
      <c r="C914" s="2" t="s">
        <v>528</v>
      </c>
      <c r="D914" s="1" t="s">
        <v>65</v>
      </c>
      <c r="E914" s="1">
        <v>6110</v>
      </c>
      <c r="F914" s="1" t="s">
        <v>490</v>
      </c>
      <c r="G914" s="2" t="s">
        <v>497</v>
      </c>
      <c r="H914" s="1" t="s">
        <v>498</v>
      </c>
      <c r="I914" s="1">
        <v>2006</v>
      </c>
      <c r="J914" s="1">
        <v>2006</v>
      </c>
      <c r="K914" s="1" t="s">
        <v>493</v>
      </c>
      <c r="L914" s="1">
        <v>66.599999999999994</v>
      </c>
      <c r="M914" s="1" t="s">
        <v>504</v>
      </c>
      <c r="N914" s="1" t="s">
        <v>505</v>
      </c>
    </row>
    <row r="915" spans="1:14" hidden="1" x14ac:dyDescent="0.35">
      <c r="A915" s="1" t="s">
        <v>487</v>
      </c>
      <c r="B915" s="1" t="s">
        <v>488</v>
      </c>
      <c r="C915" s="2" t="s">
        <v>528</v>
      </c>
      <c r="D915" s="1" t="s">
        <v>65</v>
      </c>
      <c r="E915" s="1">
        <v>6110</v>
      </c>
      <c r="F915" s="1" t="s">
        <v>490</v>
      </c>
      <c r="G915" s="2" t="s">
        <v>497</v>
      </c>
      <c r="H915" s="1" t="s">
        <v>498</v>
      </c>
      <c r="I915" s="1">
        <v>2007</v>
      </c>
      <c r="J915" s="1">
        <v>2007</v>
      </c>
      <c r="K915" s="1" t="s">
        <v>493</v>
      </c>
      <c r="L915" s="1">
        <v>24.24</v>
      </c>
      <c r="M915" s="1" t="s">
        <v>504</v>
      </c>
      <c r="N915" s="1" t="s">
        <v>505</v>
      </c>
    </row>
    <row r="916" spans="1:14" hidden="1" x14ac:dyDescent="0.35">
      <c r="A916" s="1" t="s">
        <v>487</v>
      </c>
      <c r="B916" s="1" t="s">
        <v>488</v>
      </c>
      <c r="C916" s="2" t="s">
        <v>528</v>
      </c>
      <c r="D916" s="1" t="s">
        <v>65</v>
      </c>
      <c r="E916" s="1">
        <v>6110</v>
      </c>
      <c r="F916" s="1" t="s">
        <v>490</v>
      </c>
      <c r="G916" s="2" t="s">
        <v>497</v>
      </c>
      <c r="H916" s="1" t="s">
        <v>498</v>
      </c>
      <c r="I916" s="1">
        <v>2008</v>
      </c>
      <c r="J916" s="1">
        <v>2008</v>
      </c>
      <c r="K916" s="1" t="s">
        <v>493</v>
      </c>
      <c r="L916" s="1">
        <v>27.34</v>
      </c>
      <c r="M916" s="1" t="s">
        <v>504</v>
      </c>
      <c r="N916" s="1" t="s">
        <v>505</v>
      </c>
    </row>
    <row r="917" spans="1:14" hidden="1" x14ac:dyDescent="0.35">
      <c r="A917" s="1" t="s">
        <v>487</v>
      </c>
      <c r="B917" s="1" t="s">
        <v>488</v>
      </c>
      <c r="C917" s="2" t="s">
        <v>528</v>
      </c>
      <c r="D917" s="1" t="s">
        <v>65</v>
      </c>
      <c r="E917" s="1">
        <v>6110</v>
      </c>
      <c r="F917" s="1" t="s">
        <v>490</v>
      </c>
      <c r="G917" s="2" t="s">
        <v>497</v>
      </c>
      <c r="H917" s="1" t="s">
        <v>498</v>
      </c>
      <c r="I917" s="1">
        <v>2009</v>
      </c>
      <c r="J917" s="1">
        <v>2009</v>
      </c>
      <c r="K917" s="1" t="s">
        <v>493</v>
      </c>
      <c r="L917" s="1">
        <v>34.450000000000003</v>
      </c>
      <c r="M917" s="1" t="s">
        <v>504</v>
      </c>
      <c r="N917" s="1" t="s">
        <v>505</v>
      </c>
    </row>
    <row r="918" spans="1:14" hidden="1" x14ac:dyDescent="0.35">
      <c r="A918" s="1" t="s">
        <v>487</v>
      </c>
      <c r="B918" s="1" t="s">
        <v>488</v>
      </c>
      <c r="C918" s="2" t="s">
        <v>528</v>
      </c>
      <c r="D918" s="1" t="s">
        <v>65</v>
      </c>
      <c r="E918" s="1">
        <v>6110</v>
      </c>
      <c r="F918" s="1" t="s">
        <v>490</v>
      </c>
      <c r="G918" s="2" t="s">
        <v>497</v>
      </c>
      <c r="H918" s="1" t="s">
        <v>498</v>
      </c>
      <c r="I918" s="1">
        <v>2010</v>
      </c>
      <c r="J918" s="1">
        <v>2010</v>
      </c>
      <c r="K918" s="1" t="s">
        <v>493</v>
      </c>
      <c r="L918" s="1">
        <v>43.41</v>
      </c>
      <c r="M918" s="1" t="s">
        <v>504</v>
      </c>
      <c r="N918" s="1" t="s">
        <v>505</v>
      </c>
    </row>
    <row r="919" spans="1:14" hidden="1" x14ac:dyDescent="0.35">
      <c r="A919" s="1" t="s">
        <v>487</v>
      </c>
      <c r="B919" s="1" t="s">
        <v>488</v>
      </c>
      <c r="C919" s="2" t="s">
        <v>528</v>
      </c>
      <c r="D919" s="1" t="s">
        <v>65</v>
      </c>
      <c r="E919" s="1">
        <v>6110</v>
      </c>
      <c r="F919" s="1" t="s">
        <v>490</v>
      </c>
      <c r="G919" s="2" t="s">
        <v>497</v>
      </c>
      <c r="H919" s="1" t="s">
        <v>498</v>
      </c>
      <c r="I919" s="1">
        <v>2011</v>
      </c>
      <c r="J919" s="1">
        <v>2011</v>
      </c>
      <c r="K919" s="1" t="s">
        <v>493</v>
      </c>
      <c r="L919" s="1">
        <v>42.13</v>
      </c>
      <c r="M919" s="1" t="s">
        <v>504</v>
      </c>
      <c r="N919" s="1" t="s">
        <v>505</v>
      </c>
    </row>
    <row r="920" spans="1:14" hidden="1" x14ac:dyDescent="0.35">
      <c r="A920" s="1" t="s">
        <v>487</v>
      </c>
      <c r="B920" s="1" t="s">
        <v>488</v>
      </c>
      <c r="C920" s="2" t="s">
        <v>528</v>
      </c>
      <c r="D920" s="1" t="s">
        <v>65</v>
      </c>
      <c r="E920" s="1">
        <v>6110</v>
      </c>
      <c r="F920" s="1" t="s">
        <v>490</v>
      </c>
      <c r="G920" s="2" t="s">
        <v>497</v>
      </c>
      <c r="H920" s="1" t="s">
        <v>498</v>
      </c>
      <c r="I920" s="1">
        <v>2012</v>
      </c>
      <c r="J920" s="1">
        <v>2012</v>
      </c>
      <c r="K920" s="1" t="s">
        <v>493</v>
      </c>
      <c r="L920" s="1">
        <v>39.07</v>
      </c>
      <c r="M920" s="1" t="s">
        <v>504</v>
      </c>
      <c r="N920" s="1" t="s">
        <v>505</v>
      </c>
    </row>
    <row r="921" spans="1:14" hidden="1" x14ac:dyDescent="0.35">
      <c r="A921" s="1" t="s">
        <v>487</v>
      </c>
      <c r="B921" s="1" t="s">
        <v>488</v>
      </c>
      <c r="C921" s="2" t="s">
        <v>528</v>
      </c>
      <c r="D921" s="1" t="s">
        <v>65</v>
      </c>
      <c r="E921" s="1">
        <v>6110</v>
      </c>
      <c r="F921" s="1" t="s">
        <v>490</v>
      </c>
      <c r="G921" s="2" t="s">
        <v>497</v>
      </c>
      <c r="H921" s="1" t="s">
        <v>498</v>
      </c>
      <c r="I921" s="1">
        <v>2013</v>
      </c>
      <c r="J921" s="1">
        <v>2013</v>
      </c>
      <c r="K921" s="1" t="s">
        <v>493</v>
      </c>
      <c r="L921" s="1">
        <v>33.590000000000003</v>
      </c>
      <c r="M921" s="1" t="s">
        <v>504</v>
      </c>
      <c r="N921" s="1" t="s">
        <v>505</v>
      </c>
    </row>
    <row r="922" spans="1:14" hidden="1" x14ac:dyDescent="0.35">
      <c r="A922" s="1" t="s">
        <v>487</v>
      </c>
      <c r="B922" s="1" t="s">
        <v>488</v>
      </c>
      <c r="C922" s="2" t="s">
        <v>528</v>
      </c>
      <c r="D922" s="1" t="s">
        <v>65</v>
      </c>
      <c r="E922" s="1">
        <v>6110</v>
      </c>
      <c r="F922" s="1" t="s">
        <v>490</v>
      </c>
      <c r="G922" s="2" t="s">
        <v>497</v>
      </c>
      <c r="H922" s="1" t="s">
        <v>498</v>
      </c>
      <c r="I922" s="1">
        <v>2014</v>
      </c>
      <c r="J922" s="1">
        <v>2014</v>
      </c>
      <c r="K922" s="1" t="s">
        <v>493</v>
      </c>
      <c r="L922" s="1">
        <v>36.25</v>
      </c>
      <c r="M922" s="1" t="s">
        <v>504</v>
      </c>
      <c r="N922" s="1" t="s">
        <v>505</v>
      </c>
    </row>
    <row r="923" spans="1:14" hidden="1" x14ac:dyDescent="0.35">
      <c r="A923" s="1" t="s">
        <v>487</v>
      </c>
      <c r="B923" s="1" t="s">
        <v>488</v>
      </c>
      <c r="C923" s="2" t="s">
        <v>528</v>
      </c>
      <c r="D923" s="1" t="s">
        <v>65</v>
      </c>
      <c r="E923" s="1">
        <v>6110</v>
      </c>
      <c r="F923" s="1" t="s">
        <v>490</v>
      </c>
      <c r="G923" s="2" t="s">
        <v>497</v>
      </c>
      <c r="H923" s="1" t="s">
        <v>498</v>
      </c>
      <c r="I923" s="1">
        <v>2015</v>
      </c>
      <c r="J923" s="1">
        <v>2015</v>
      </c>
      <c r="K923" s="1" t="s">
        <v>493</v>
      </c>
      <c r="L923" s="1">
        <v>37.799999999999997</v>
      </c>
      <c r="M923" s="1" t="s">
        <v>504</v>
      </c>
      <c r="N923" s="1" t="s">
        <v>505</v>
      </c>
    </row>
    <row r="924" spans="1:14" hidden="1" x14ac:dyDescent="0.35">
      <c r="A924" s="1" t="s">
        <v>487</v>
      </c>
      <c r="B924" s="1" t="s">
        <v>488</v>
      </c>
      <c r="C924" s="2" t="s">
        <v>528</v>
      </c>
      <c r="D924" s="1" t="s">
        <v>65</v>
      </c>
      <c r="E924" s="1">
        <v>6110</v>
      </c>
      <c r="F924" s="1" t="s">
        <v>490</v>
      </c>
      <c r="G924" s="2" t="s">
        <v>497</v>
      </c>
      <c r="H924" s="1" t="s">
        <v>498</v>
      </c>
      <c r="I924" s="1">
        <v>2016</v>
      </c>
      <c r="J924" s="1">
        <v>2016</v>
      </c>
      <c r="K924" s="1" t="s">
        <v>493</v>
      </c>
      <c r="L924" s="1">
        <v>41.42</v>
      </c>
      <c r="M924" s="1" t="s">
        <v>504</v>
      </c>
      <c r="N924" s="1" t="s">
        <v>505</v>
      </c>
    </row>
    <row r="925" spans="1:14" hidden="1" x14ac:dyDescent="0.35">
      <c r="A925" s="1" t="s">
        <v>487</v>
      </c>
      <c r="B925" s="1" t="s">
        <v>488</v>
      </c>
      <c r="C925" s="2" t="s">
        <v>528</v>
      </c>
      <c r="D925" s="1" t="s">
        <v>65</v>
      </c>
      <c r="E925" s="1">
        <v>6110</v>
      </c>
      <c r="F925" s="1" t="s">
        <v>490</v>
      </c>
      <c r="G925" s="2" t="s">
        <v>497</v>
      </c>
      <c r="H925" s="1" t="s">
        <v>498</v>
      </c>
      <c r="I925" s="1">
        <v>2017</v>
      </c>
      <c r="J925" s="1">
        <v>2017</v>
      </c>
      <c r="K925" s="1" t="s">
        <v>493</v>
      </c>
      <c r="L925" s="1">
        <v>38.81</v>
      </c>
      <c r="M925" s="1" t="s">
        <v>504</v>
      </c>
      <c r="N925" s="1" t="s">
        <v>505</v>
      </c>
    </row>
    <row r="926" spans="1:14" hidden="1" x14ac:dyDescent="0.35">
      <c r="A926" s="1" t="s">
        <v>487</v>
      </c>
      <c r="B926" s="1" t="s">
        <v>488</v>
      </c>
      <c r="C926" s="2" t="s">
        <v>528</v>
      </c>
      <c r="D926" s="1" t="s">
        <v>65</v>
      </c>
      <c r="E926" s="1">
        <v>6110</v>
      </c>
      <c r="F926" s="1" t="s">
        <v>490</v>
      </c>
      <c r="G926" s="2" t="s">
        <v>497</v>
      </c>
      <c r="H926" s="1" t="s">
        <v>498</v>
      </c>
      <c r="I926" s="1">
        <v>2018</v>
      </c>
      <c r="J926" s="1">
        <v>2018</v>
      </c>
      <c r="K926" s="1" t="s">
        <v>493</v>
      </c>
      <c r="L926" s="1">
        <v>55.18</v>
      </c>
      <c r="M926" s="1" t="s">
        <v>504</v>
      </c>
      <c r="N926" s="1" t="s">
        <v>505</v>
      </c>
    </row>
    <row r="927" spans="1:14" hidden="1" x14ac:dyDescent="0.35">
      <c r="A927" s="1" t="s">
        <v>487</v>
      </c>
      <c r="B927" s="1" t="s">
        <v>488</v>
      </c>
      <c r="C927" s="2" t="s">
        <v>528</v>
      </c>
      <c r="D927" s="1" t="s">
        <v>65</v>
      </c>
      <c r="E927" s="1">
        <v>6110</v>
      </c>
      <c r="F927" s="1" t="s">
        <v>490</v>
      </c>
      <c r="G927" s="2" t="s">
        <v>499</v>
      </c>
      <c r="H927" s="1" t="s">
        <v>500</v>
      </c>
      <c r="I927" s="1">
        <v>2002</v>
      </c>
      <c r="J927" s="1">
        <v>2002</v>
      </c>
      <c r="K927" s="1" t="s">
        <v>493</v>
      </c>
      <c r="L927" s="1">
        <v>88.99</v>
      </c>
      <c r="M927" s="1" t="s">
        <v>504</v>
      </c>
      <c r="N927" s="1" t="s">
        <v>505</v>
      </c>
    </row>
    <row r="928" spans="1:14" hidden="1" x14ac:dyDescent="0.35">
      <c r="A928" s="1" t="s">
        <v>487</v>
      </c>
      <c r="B928" s="1" t="s">
        <v>488</v>
      </c>
      <c r="C928" s="2" t="s">
        <v>528</v>
      </c>
      <c r="D928" s="1" t="s">
        <v>65</v>
      </c>
      <c r="E928" s="1">
        <v>6110</v>
      </c>
      <c r="F928" s="1" t="s">
        <v>490</v>
      </c>
      <c r="G928" s="2" t="s">
        <v>499</v>
      </c>
      <c r="H928" s="1" t="s">
        <v>500</v>
      </c>
      <c r="I928" s="1">
        <v>2003</v>
      </c>
      <c r="J928" s="1">
        <v>2003</v>
      </c>
      <c r="K928" s="1" t="s">
        <v>493</v>
      </c>
      <c r="L928" s="1">
        <v>130.66</v>
      </c>
      <c r="M928" s="1" t="s">
        <v>504</v>
      </c>
      <c r="N928" s="1" t="s">
        <v>505</v>
      </c>
    </row>
    <row r="929" spans="1:14" hidden="1" x14ac:dyDescent="0.35">
      <c r="A929" s="1" t="s">
        <v>487</v>
      </c>
      <c r="B929" s="1" t="s">
        <v>488</v>
      </c>
      <c r="C929" s="2" t="s">
        <v>528</v>
      </c>
      <c r="D929" s="1" t="s">
        <v>65</v>
      </c>
      <c r="E929" s="1">
        <v>6110</v>
      </c>
      <c r="F929" s="1" t="s">
        <v>490</v>
      </c>
      <c r="G929" s="2" t="s">
        <v>499</v>
      </c>
      <c r="H929" s="1" t="s">
        <v>500</v>
      </c>
      <c r="I929" s="1">
        <v>2004</v>
      </c>
      <c r="J929" s="1">
        <v>2004</v>
      </c>
      <c r="K929" s="1" t="s">
        <v>493</v>
      </c>
      <c r="L929" s="1">
        <v>135.85</v>
      </c>
      <c r="M929" s="1" t="s">
        <v>504</v>
      </c>
      <c r="N929" s="1" t="s">
        <v>505</v>
      </c>
    </row>
    <row r="930" spans="1:14" hidden="1" x14ac:dyDescent="0.35">
      <c r="A930" s="1" t="s">
        <v>487</v>
      </c>
      <c r="B930" s="1" t="s">
        <v>488</v>
      </c>
      <c r="C930" s="2" t="s">
        <v>528</v>
      </c>
      <c r="D930" s="1" t="s">
        <v>65</v>
      </c>
      <c r="E930" s="1">
        <v>6110</v>
      </c>
      <c r="F930" s="1" t="s">
        <v>490</v>
      </c>
      <c r="G930" s="2" t="s">
        <v>499</v>
      </c>
      <c r="H930" s="1" t="s">
        <v>500</v>
      </c>
      <c r="I930" s="1">
        <v>2005</v>
      </c>
      <c r="J930" s="1">
        <v>2005</v>
      </c>
      <c r="K930" s="1" t="s">
        <v>493</v>
      </c>
      <c r="L930" s="1">
        <v>105.54</v>
      </c>
      <c r="M930" s="1" t="s">
        <v>504</v>
      </c>
      <c r="N930" s="1" t="s">
        <v>505</v>
      </c>
    </row>
    <row r="931" spans="1:14" hidden="1" x14ac:dyDescent="0.35">
      <c r="A931" s="1" t="s">
        <v>487</v>
      </c>
      <c r="B931" s="1" t="s">
        <v>488</v>
      </c>
      <c r="C931" s="2" t="s">
        <v>528</v>
      </c>
      <c r="D931" s="1" t="s">
        <v>65</v>
      </c>
      <c r="E931" s="1">
        <v>6110</v>
      </c>
      <c r="F931" s="1" t="s">
        <v>490</v>
      </c>
      <c r="G931" s="2" t="s">
        <v>499</v>
      </c>
      <c r="H931" s="1" t="s">
        <v>500</v>
      </c>
      <c r="I931" s="1">
        <v>2006</v>
      </c>
      <c r="J931" s="1">
        <v>2006</v>
      </c>
      <c r="K931" s="1" t="s">
        <v>493</v>
      </c>
      <c r="L931" s="1">
        <v>135.81</v>
      </c>
      <c r="M931" s="1" t="s">
        <v>504</v>
      </c>
      <c r="N931" s="1" t="s">
        <v>505</v>
      </c>
    </row>
    <row r="932" spans="1:14" hidden="1" x14ac:dyDescent="0.35">
      <c r="A932" s="1" t="s">
        <v>487</v>
      </c>
      <c r="B932" s="1" t="s">
        <v>488</v>
      </c>
      <c r="C932" s="2" t="s">
        <v>528</v>
      </c>
      <c r="D932" s="1" t="s">
        <v>65</v>
      </c>
      <c r="E932" s="1">
        <v>6110</v>
      </c>
      <c r="F932" s="1" t="s">
        <v>490</v>
      </c>
      <c r="G932" s="2" t="s">
        <v>499</v>
      </c>
      <c r="H932" s="1" t="s">
        <v>500</v>
      </c>
      <c r="I932" s="1">
        <v>2007</v>
      </c>
      <c r="J932" s="1">
        <v>2007</v>
      </c>
      <c r="K932" s="1" t="s">
        <v>493</v>
      </c>
      <c r="L932" s="1">
        <v>117.47</v>
      </c>
      <c r="M932" s="1" t="s">
        <v>504</v>
      </c>
      <c r="N932" s="1" t="s">
        <v>505</v>
      </c>
    </row>
    <row r="933" spans="1:14" hidden="1" x14ac:dyDescent="0.35">
      <c r="A933" s="1" t="s">
        <v>487</v>
      </c>
      <c r="B933" s="1" t="s">
        <v>488</v>
      </c>
      <c r="C933" s="2" t="s">
        <v>528</v>
      </c>
      <c r="D933" s="1" t="s">
        <v>65</v>
      </c>
      <c r="E933" s="1">
        <v>6110</v>
      </c>
      <c r="F933" s="1" t="s">
        <v>490</v>
      </c>
      <c r="G933" s="2" t="s">
        <v>499</v>
      </c>
      <c r="H933" s="1" t="s">
        <v>500</v>
      </c>
      <c r="I933" s="1">
        <v>2008</v>
      </c>
      <c r="J933" s="1">
        <v>2008</v>
      </c>
      <c r="K933" s="1" t="s">
        <v>493</v>
      </c>
      <c r="L933" s="1">
        <v>123.54</v>
      </c>
      <c r="M933" s="1" t="s">
        <v>504</v>
      </c>
      <c r="N933" s="1" t="s">
        <v>505</v>
      </c>
    </row>
    <row r="934" spans="1:14" hidden="1" x14ac:dyDescent="0.35">
      <c r="A934" s="1" t="s">
        <v>487</v>
      </c>
      <c r="B934" s="1" t="s">
        <v>488</v>
      </c>
      <c r="C934" s="2" t="s">
        <v>528</v>
      </c>
      <c r="D934" s="1" t="s">
        <v>65</v>
      </c>
      <c r="E934" s="1">
        <v>6110</v>
      </c>
      <c r="F934" s="1" t="s">
        <v>490</v>
      </c>
      <c r="G934" s="2" t="s">
        <v>499</v>
      </c>
      <c r="H934" s="1" t="s">
        <v>500</v>
      </c>
      <c r="I934" s="1">
        <v>2009</v>
      </c>
      <c r="J934" s="1">
        <v>2009</v>
      </c>
      <c r="K934" s="1" t="s">
        <v>493</v>
      </c>
      <c r="L934" s="1">
        <v>209.49</v>
      </c>
      <c r="M934" s="1" t="s">
        <v>504</v>
      </c>
      <c r="N934" s="1" t="s">
        <v>505</v>
      </c>
    </row>
    <row r="935" spans="1:14" hidden="1" x14ac:dyDescent="0.35">
      <c r="A935" s="1" t="s">
        <v>487</v>
      </c>
      <c r="B935" s="1" t="s">
        <v>488</v>
      </c>
      <c r="C935" s="2" t="s">
        <v>528</v>
      </c>
      <c r="D935" s="1" t="s">
        <v>65</v>
      </c>
      <c r="E935" s="1">
        <v>6110</v>
      </c>
      <c r="F935" s="1" t="s">
        <v>490</v>
      </c>
      <c r="G935" s="2" t="s">
        <v>499</v>
      </c>
      <c r="H935" s="1" t="s">
        <v>500</v>
      </c>
      <c r="I935" s="1">
        <v>2010</v>
      </c>
      <c r="J935" s="1">
        <v>2010</v>
      </c>
      <c r="K935" s="1" t="s">
        <v>493</v>
      </c>
      <c r="L935" s="1">
        <v>174.42</v>
      </c>
      <c r="M935" s="1" t="s">
        <v>504</v>
      </c>
      <c r="N935" s="1" t="s">
        <v>505</v>
      </c>
    </row>
    <row r="936" spans="1:14" hidden="1" x14ac:dyDescent="0.35">
      <c r="A936" s="1" t="s">
        <v>487</v>
      </c>
      <c r="B936" s="1" t="s">
        <v>488</v>
      </c>
      <c r="C936" s="2" t="s">
        <v>528</v>
      </c>
      <c r="D936" s="1" t="s">
        <v>65</v>
      </c>
      <c r="E936" s="1">
        <v>6110</v>
      </c>
      <c r="F936" s="1" t="s">
        <v>490</v>
      </c>
      <c r="G936" s="2" t="s">
        <v>499</v>
      </c>
      <c r="H936" s="1" t="s">
        <v>500</v>
      </c>
      <c r="I936" s="1">
        <v>2011</v>
      </c>
      <c r="J936" s="1">
        <v>2011</v>
      </c>
      <c r="K936" s="1" t="s">
        <v>493</v>
      </c>
      <c r="L936" s="1">
        <v>161.9</v>
      </c>
      <c r="M936" s="1" t="s">
        <v>504</v>
      </c>
      <c r="N936" s="1" t="s">
        <v>505</v>
      </c>
    </row>
    <row r="937" spans="1:14" hidden="1" x14ac:dyDescent="0.35">
      <c r="A937" s="1" t="s">
        <v>487</v>
      </c>
      <c r="B937" s="1" t="s">
        <v>488</v>
      </c>
      <c r="C937" s="2" t="s">
        <v>528</v>
      </c>
      <c r="D937" s="1" t="s">
        <v>65</v>
      </c>
      <c r="E937" s="1">
        <v>6110</v>
      </c>
      <c r="F937" s="1" t="s">
        <v>490</v>
      </c>
      <c r="G937" s="2" t="s">
        <v>499</v>
      </c>
      <c r="H937" s="1" t="s">
        <v>500</v>
      </c>
      <c r="I937" s="1">
        <v>2012</v>
      </c>
      <c r="J937" s="1">
        <v>2012</v>
      </c>
      <c r="K937" s="1" t="s">
        <v>493</v>
      </c>
      <c r="L937" s="1">
        <v>179.31</v>
      </c>
      <c r="M937" s="1" t="s">
        <v>504</v>
      </c>
      <c r="N937" s="1" t="s">
        <v>505</v>
      </c>
    </row>
    <row r="938" spans="1:14" hidden="1" x14ac:dyDescent="0.35">
      <c r="A938" s="1" t="s">
        <v>487</v>
      </c>
      <c r="B938" s="1" t="s">
        <v>488</v>
      </c>
      <c r="C938" s="2" t="s">
        <v>528</v>
      </c>
      <c r="D938" s="1" t="s">
        <v>65</v>
      </c>
      <c r="E938" s="1">
        <v>6110</v>
      </c>
      <c r="F938" s="1" t="s">
        <v>490</v>
      </c>
      <c r="G938" s="2" t="s">
        <v>499</v>
      </c>
      <c r="H938" s="1" t="s">
        <v>500</v>
      </c>
      <c r="I938" s="1">
        <v>2013</v>
      </c>
      <c r="J938" s="1">
        <v>2013</v>
      </c>
      <c r="K938" s="1" t="s">
        <v>493</v>
      </c>
      <c r="L938" s="1">
        <v>147.80000000000001</v>
      </c>
      <c r="M938" s="1" t="s">
        <v>504</v>
      </c>
      <c r="N938" s="1" t="s">
        <v>505</v>
      </c>
    </row>
    <row r="939" spans="1:14" hidden="1" x14ac:dyDescent="0.35">
      <c r="A939" s="1" t="s">
        <v>487</v>
      </c>
      <c r="B939" s="1" t="s">
        <v>488</v>
      </c>
      <c r="C939" s="2" t="s">
        <v>528</v>
      </c>
      <c r="D939" s="1" t="s">
        <v>65</v>
      </c>
      <c r="E939" s="1">
        <v>6110</v>
      </c>
      <c r="F939" s="1" t="s">
        <v>490</v>
      </c>
      <c r="G939" s="2" t="s">
        <v>499</v>
      </c>
      <c r="H939" s="1" t="s">
        <v>500</v>
      </c>
      <c r="I939" s="1">
        <v>2014</v>
      </c>
      <c r="J939" s="1">
        <v>2014</v>
      </c>
      <c r="K939" s="1" t="s">
        <v>493</v>
      </c>
      <c r="L939" s="1">
        <v>194.93</v>
      </c>
      <c r="M939" s="1" t="s">
        <v>504</v>
      </c>
      <c r="N939" s="1" t="s">
        <v>505</v>
      </c>
    </row>
    <row r="940" spans="1:14" hidden="1" x14ac:dyDescent="0.35">
      <c r="A940" s="1" t="s">
        <v>487</v>
      </c>
      <c r="B940" s="1" t="s">
        <v>488</v>
      </c>
      <c r="C940" s="2" t="s">
        <v>528</v>
      </c>
      <c r="D940" s="1" t="s">
        <v>65</v>
      </c>
      <c r="E940" s="1">
        <v>6110</v>
      </c>
      <c r="F940" s="1" t="s">
        <v>490</v>
      </c>
      <c r="G940" s="2" t="s">
        <v>499</v>
      </c>
      <c r="H940" s="1" t="s">
        <v>500</v>
      </c>
      <c r="I940" s="1">
        <v>2015</v>
      </c>
      <c r="J940" s="1">
        <v>2015</v>
      </c>
      <c r="K940" s="1" t="s">
        <v>493</v>
      </c>
      <c r="L940" s="1">
        <v>207.26</v>
      </c>
      <c r="M940" s="1" t="s">
        <v>504</v>
      </c>
      <c r="N940" s="1" t="s">
        <v>505</v>
      </c>
    </row>
    <row r="941" spans="1:14" hidden="1" x14ac:dyDescent="0.35">
      <c r="A941" s="1" t="s">
        <v>487</v>
      </c>
      <c r="B941" s="1" t="s">
        <v>488</v>
      </c>
      <c r="C941" s="2" t="s">
        <v>528</v>
      </c>
      <c r="D941" s="1" t="s">
        <v>65</v>
      </c>
      <c r="E941" s="1">
        <v>6110</v>
      </c>
      <c r="F941" s="1" t="s">
        <v>490</v>
      </c>
      <c r="G941" s="2" t="s">
        <v>499</v>
      </c>
      <c r="H941" s="1" t="s">
        <v>500</v>
      </c>
      <c r="I941" s="1">
        <v>2016</v>
      </c>
      <c r="J941" s="1">
        <v>2016</v>
      </c>
      <c r="K941" s="1" t="s">
        <v>493</v>
      </c>
      <c r="L941" s="1">
        <v>252.91</v>
      </c>
      <c r="M941" s="1" t="s">
        <v>504</v>
      </c>
      <c r="N941" s="1" t="s">
        <v>505</v>
      </c>
    </row>
    <row r="942" spans="1:14" hidden="1" x14ac:dyDescent="0.35">
      <c r="A942" s="1" t="s">
        <v>487</v>
      </c>
      <c r="B942" s="1" t="s">
        <v>488</v>
      </c>
      <c r="C942" s="2" t="s">
        <v>528</v>
      </c>
      <c r="D942" s="1" t="s">
        <v>65</v>
      </c>
      <c r="E942" s="1">
        <v>6110</v>
      </c>
      <c r="F942" s="1" t="s">
        <v>490</v>
      </c>
      <c r="G942" s="2" t="s">
        <v>499</v>
      </c>
      <c r="H942" s="1" t="s">
        <v>500</v>
      </c>
      <c r="I942" s="1">
        <v>2017</v>
      </c>
      <c r="J942" s="1">
        <v>2017</v>
      </c>
      <c r="K942" s="1" t="s">
        <v>493</v>
      </c>
      <c r="L942" s="1">
        <v>120.59</v>
      </c>
      <c r="M942" s="1" t="s">
        <v>504</v>
      </c>
      <c r="N942" s="1" t="s">
        <v>505</v>
      </c>
    </row>
    <row r="943" spans="1:14" hidden="1" x14ac:dyDescent="0.35">
      <c r="A943" s="1" t="s">
        <v>487</v>
      </c>
      <c r="B943" s="1" t="s">
        <v>488</v>
      </c>
      <c r="C943" s="2" t="s">
        <v>528</v>
      </c>
      <c r="D943" s="1" t="s">
        <v>65</v>
      </c>
      <c r="E943" s="1">
        <v>6110</v>
      </c>
      <c r="F943" s="1" t="s">
        <v>490</v>
      </c>
      <c r="G943" s="2" t="s">
        <v>499</v>
      </c>
      <c r="H943" s="1" t="s">
        <v>500</v>
      </c>
      <c r="I943" s="1">
        <v>2018</v>
      </c>
      <c r="J943" s="1">
        <v>2018</v>
      </c>
      <c r="K943" s="1" t="s">
        <v>493</v>
      </c>
      <c r="L943" s="1">
        <v>197.99</v>
      </c>
      <c r="M943" s="1" t="s">
        <v>504</v>
      </c>
      <c r="N943" s="1" t="s">
        <v>505</v>
      </c>
    </row>
    <row r="944" spans="1:14" hidden="1" x14ac:dyDescent="0.35">
      <c r="A944" s="1" t="s">
        <v>487</v>
      </c>
      <c r="B944" s="1" t="s">
        <v>488</v>
      </c>
      <c r="C944" s="2" t="s">
        <v>528</v>
      </c>
      <c r="D944" s="1" t="s">
        <v>65</v>
      </c>
      <c r="E944" s="1">
        <v>6110</v>
      </c>
      <c r="F944" s="1" t="s">
        <v>490</v>
      </c>
      <c r="G944" s="2" t="s">
        <v>501</v>
      </c>
      <c r="H944" s="1" t="s">
        <v>502</v>
      </c>
      <c r="I944" s="1">
        <v>2002</v>
      </c>
      <c r="J944" s="1">
        <v>2002</v>
      </c>
      <c r="K944" s="1" t="s">
        <v>493</v>
      </c>
      <c r="L944" s="1">
        <v>23.06</v>
      </c>
      <c r="M944" s="1" t="s">
        <v>504</v>
      </c>
      <c r="N944" s="1" t="s">
        <v>505</v>
      </c>
    </row>
    <row r="945" spans="1:14" hidden="1" x14ac:dyDescent="0.35">
      <c r="A945" s="1" t="s">
        <v>487</v>
      </c>
      <c r="B945" s="1" t="s">
        <v>488</v>
      </c>
      <c r="C945" s="2" t="s">
        <v>528</v>
      </c>
      <c r="D945" s="1" t="s">
        <v>65</v>
      </c>
      <c r="E945" s="1">
        <v>6110</v>
      </c>
      <c r="F945" s="1" t="s">
        <v>490</v>
      </c>
      <c r="G945" s="2" t="s">
        <v>501</v>
      </c>
      <c r="H945" s="1" t="s">
        <v>502</v>
      </c>
      <c r="I945" s="1">
        <v>2003</v>
      </c>
      <c r="J945" s="1">
        <v>2003</v>
      </c>
      <c r="K945" s="1" t="s">
        <v>493</v>
      </c>
      <c r="L945" s="1">
        <v>70.62</v>
      </c>
      <c r="M945" s="1" t="s">
        <v>504</v>
      </c>
      <c r="N945" s="1" t="s">
        <v>505</v>
      </c>
    </row>
    <row r="946" spans="1:14" hidden="1" x14ac:dyDescent="0.35">
      <c r="A946" s="1" t="s">
        <v>487</v>
      </c>
      <c r="B946" s="1" t="s">
        <v>488</v>
      </c>
      <c r="C946" s="2" t="s">
        <v>528</v>
      </c>
      <c r="D946" s="1" t="s">
        <v>65</v>
      </c>
      <c r="E946" s="1">
        <v>6110</v>
      </c>
      <c r="F946" s="1" t="s">
        <v>490</v>
      </c>
      <c r="G946" s="2" t="s">
        <v>501</v>
      </c>
      <c r="H946" s="1" t="s">
        <v>502</v>
      </c>
      <c r="I946" s="1">
        <v>2004</v>
      </c>
      <c r="J946" s="1">
        <v>2004</v>
      </c>
      <c r="K946" s="1" t="s">
        <v>493</v>
      </c>
      <c r="L946" s="1">
        <v>68.069999999999993</v>
      </c>
      <c r="M946" s="1" t="s">
        <v>504</v>
      </c>
      <c r="N946" s="1" t="s">
        <v>505</v>
      </c>
    </row>
    <row r="947" spans="1:14" hidden="1" x14ac:dyDescent="0.35">
      <c r="A947" s="1" t="s">
        <v>487</v>
      </c>
      <c r="B947" s="1" t="s">
        <v>488</v>
      </c>
      <c r="C947" s="2" t="s">
        <v>528</v>
      </c>
      <c r="D947" s="1" t="s">
        <v>65</v>
      </c>
      <c r="E947" s="1">
        <v>6110</v>
      </c>
      <c r="F947" s="1" t="s">
        <v>490</v>
      </c>
      <c r="G947" s="2" t="s">
        <v>501</v>
      </c>
      <c r="H947" s="1" t="s">
        <v>502</v>
      </c>
      <c r="I947" s="1">
        <v>2005</v>
      </c>
      <c r="J947" s="1">
        <v>2005</v>
      </c>
      <c r="K947" s="1" t="s">
        <v>493</v>
      </c>
      <c r="L947" s="1">
        <v>74.5</v>
      </c>
      <c r="M947" s="1" t="s">
        <v>504</v>
      </c>
      <c r="N947" s="1" t="s">
        <v>505</v>
      </c>
    </row>
    <row r="948" spans="1:14" hidden="1" x14ac:dyDescent="0.35">
      <c r="A948" s="1" t="s">
        <v>487</v>
      </c>
      <c r="B948" s="1" t="s">
        <v>488</v>
      </c>
      <c r="C948" s="2" t="s">
        <v>528</v>
      </c>
      <c r="D948" s="1" t="s">
        <v>65</v>
      </c>
      <c r="E948" s="1">
        <v>6110</v>
      </c>
      <c r="F948" s="1" t="s">
        <v>490</v>
      </c>
      <c r="G948" s="2" t="s">
        <v>501</v>
      </c>
      <c r="H948" s="1" t="s">
        <v>502</v>
      </c>
      <c r="I948" s="1">
        <v>2006</v>
      </c>
      <c r="J948" s="1">
        <v>2006</v>
      </c>
      <c r="K948" s="1" t="s">
        <v>493</v>
      </c>
      <c r="L948" s="1">
        <v>66.599999999999994</v>
      </c>
      <c r="M948" s="1" t="s">
        <v>504</v>
      </c>
      <c r="N948" s="1" t="s">
        <v>505</v>
      </c>
    </row>
    <row r="949" spans="1:14" hidden="1" x14ac:dyDescent="0.35">
      <c r="A949" s="1" t="s">
        <v>487</v>
      </c>
      <c r="B949" s="1" t="s">
        <v>488</v>
      </c>
      <c r="C949" s="2" t="s">
        <v>528</v>
      </c>
      <c r="D949" s="1" t="s">
        <v>65</v>
      </c>
      <c r="E949" s="1">
        <v>6110</v>
      </c>
      <c r="F949" s="1" t="s">
        <v>490</v>
      </c>
      <c r="G949" s="2" t="s">
        <v>501</v>
      </c>
      <c r="H949" s="1" t="s">
        <v>502</v>
      </c>
      <c r="I949" s="1">
        <v>2007</v>
      </c>
      <c r="J949" s="1">
        <v>2007</v>
      </c>
      <c r="K949" s="1" t="s">
        <v>493</v>
      </c>
      <c r="L949" s="1">
        <v>24.24</v>
      </c>
      <c r="M949" s="1" t="s">
        <v>504</v>
      </c>
      <c r="N949" s="1" t="s">
        <v>505</v>
      </c>
    </row>
    <row r="950" spans="1:14" hidden="1" x14ac:dyDescent="0.35">
      <c r="A950" s="1" t="s">
        <v>487</v>
      </c>
      <c r="B950" s="1" t="s">
        <v>488</v>
      </c>
      <c r="C950" s="2" t="s">
        <v>528</v>
      </c>
      <c r="D950" s="1" t="s">
        <v>65</v>
      </c>
      <c r="E950" s="1">
        <v>6110</v>
      </c>
      <c r="F950" s="1" t="s">
        <v>490</v>
      </c>
      <c r="G950" s="2" t="s">
        <v>501</v>
      </c>
      <c r="H950" s="1" t="s">
        <v>502</v>
      </c>
      <c r="I950" s="1">
        <v>2008</v>
      </c>
      <c r="J950" s="1">
        <v>2008</v>
      </c>
      <c r="K950" s="1" t="s">
        <v>493</v>
      </c>
      <c r="L950" s="1">
        <v>27.34</v>
      </c>
      <c r="M950" s="1" t="s">
        <v>504</v>
      </c>
      <c r="N950" s="1" t="s">
        <v>505</v>
      </c>
    </row>
    <row r="951" spans="1:14" hidden="1" x14ac:dyDescent="0.35">
      <c r="A951" s="1" t="s">
        <v>487</v>
      </c>
      <c r="B951" s="1" t="s">
        <v>488</v>
      </c>
      <c r="C951" s="2" t="s">
        <v>528</v>
      </c>
      <c r="D951" s="1" t="s">
        <v>65</v>
      </c>
      <c r="E951" s="1">
        <v>6110</v>
      </c>
      <c r="F951" s="1" t="s">
        <v>490</v>
      </c>
      <c r="G951" s="2" t="s">
        <v>501</v>
      </c>
      <c r="H951" s="1" t="s">
        <v>502</v>
      </c>
      <c r="I951" s="1">
        <v>2009</v>
      </c>
      <c r="J951" s="1">
        <v>2009</v>
      </c>
      <c r="K951" s="1" t="s">
        <v>493</v>
      </c>
      <c r="L951" s="1">
        <v>34.450000000000003</v>
      </c>
      <c r="M951" s="1" t="s">
        <v>504</v>
      </c>
      <c r="N951" s="1" t="s">
        <v>505</v>
      </c>
    </row>
    <row r="952" spans="1:14" hidden="1" x14ac:dyDescent="0.35">
      <c r="A952" s="1" t="s">
        <v>487</v>
      </c>
      <c r="B952" s="1" t="s">
        <v>488</v>
      </c>
      <c r="C952" s="2" t="s">
        <v>528</v>
      </c>
      <c r="D952" s="1" t="s">
        <v>65</v>
      </c>
      <c r="E952" s="1">
        <v>6110</v>
      </c>
      <c r="F952" s="1" t="s">
        <v>490</v>
      </c>
      <c r="G952" s="2" t="s">
        <v>501</v>
      </c>
      <c r="H952" s="1" t="s">
        <v>502</v>
      </c>
      <c r="I952" s="1">
        <v>2010</v>
      </c>
      <c r="J952" s="1">
        <v>2010</v>
      </c>
      <c r="K952" s="1" t="s">
        <v>493</v>
      </c>
      <c r="L952" s="1">
        <v>43.41</v>
      </c>
      <c r="M952" s="1" t="s">
        <v>504</v>
      </c>
      <c r="N952" s="1" t="s">
        <v>505</v>
      </c>
    </row>
    <row r="953" spans="1:14" hidden="1" x14ac:dyDescent="0.35">
      <c r="A953" s="1" t="s">
        <v>487</v>
      </c>
      <c r="B953" s="1" t="s">
        <v>488</v>
      </c>
      <c r="C953" s="2" t="s">
        <v>528</v>
      </c>
      <c r="D953" s="1" t="s">
        <v>65</v>
      </c>
      <c r="E953" s="1">
        <v>6110</v>
      </c>
      <c r="F953" s="1" t="s">
        <v>490</v>
      </c>
      <c r="G953" s="2" t="s">
        <v>501</v>
      </c>
      <c r="H953" s="1" t="s">
        <v>502</v>
      </c>
      <c r="I953" s="1">
        <v>2011</v>
      </c>
      <c r="J953" s="1">
        <v>2011</v>
      </c>
      <c r="K953" s="1" t="s">
        <v>493</v>
      </c>
      <c r="L953" s="1">
        <v>42.13</v>
      </c>
      <c r="M953" s="1" t="s">
        <v>504</v>
      </c>
      <c r="N953" s="1" t="s">
        <v>505</v>
      </c>
    </row>
    <row r="954" spans="1:14" hidden="1" x14ac:dyDescent="0.35">
      <c r="A954" s="1" t="s">
        <v>487</v>
      </c>
      <c r="B954" s="1" t="s">
        <v>488</v>
      </c>
      <c r="C954" s="2" t="s">
        <v>528</v>
      </c>
      <c r="D954" s="1" t="s">
        <v>65</v>
      </c>
      <c r="E954" s="1">
        <v>6110</v>
      </c>
      <c r="F954" s="1" t="s">
        <v>490</v>
      </c>
      <c r="G954" s="2" t="s">
        <v>501</v>
      </c>
      <c r="H954" s="1" t="s">
        <v>502</v>
      </c>
      <c r="I954" s="1">
        <v>2012</v>
      </c>
      <c r="J954" s="1">
        <v>2012</v>
      </c>
      <c r="K954" s="1" t="s">
        <v>493</v>
      </c>
      <c r="L954" s="1">
        <v>39.07</v>
      </c>
      <c r="M954" s="1" t="s">
        <v>504</v>
      </c>
      <c r="N954" s="1" t="s">
        <v>505</v>
      </c>
    </row>
    <row r="955" spans="1:14" hidden="1" x14ac:dyDescent="0.35">
      <c r="A955" s="1" t="s">
        <v>487</v>
      </c>
      <c r="B955" s="1" t="s">
        <v>488</v>
      </c>
      <c r="C955" s="2" t="s">
        <v>528</v>
      </c>
      <c r="D955" s="1" t="s">
        <v>65</v>
      </c>
      <c r="E955" s="1">
        <v>6110</v>
      </c>
      <c r="F955" s="1" t="s">
        <v>490</v>
      </c>
      <c r="G955" s="2" t="s">
        <v>501</v>
      </c>
      <c r="H955" s="1" t="s">
        <v>502</v>
      </c>
      <c r="I955" s="1">
        <v>2013</v>
      </c>
      <c r="J955" s="1">
        <v>2013</v>
      </c>
      <c r="K955" s="1" t="s">
        <v>493</v>
      </c>
      <c r="L955" s="1">
        <v>33.590000000000003</v>
      </c>
      <c r="M955" s="1" t="s">
        <v>504</v>
      </c>
      <c r="N955" s="1" t="s">
        <v>505</v>
      </c>
    </row>
    <row r="956" spans="1:14" hidden="1" x14ac:dyDescent="0.35">
      <c r="A956" s="1" t="s">
        <v>487</v>
      </c>
      <c r="B956" s="1" t="s">
        <v>488</v>
      </c>
      <c r="C956" s="2" t="s">
        <v>528</v>
      </c>
      <c r="D956" s="1" t="s">
        <v>65</v>
      </c>
      <c r="E956" s="1">
        <v>6110</v>
      </c>
      <c r="F956" s="1" t="s">
        <v>490</v>
      </c>
      <c r="G956" s="2" t="s">
        <v>501</v>
      </c>
      <c r="H956" s="1" t="s">
        <v>502</v>
      </c>
      <c r="I956" s="1">
        <v>2014</v>
      </c>
      <c r="J956" s="1">
        <v>2014</v>
      </c>
      <c r="K956" s="1" t="s">
        <v>493</v>
      </c>
      <c r="L956" s="1">
        <v>36.25</v>
      </c>
      <c r="M956" s="1" t="s">
        <v>504</v>
      </c>
      <c r="N956" s="1" t="s">
        <v>505</v>
      </c>
    </row>
    <row r="957" spans="1:14" hidden="1" x14ac:dyDescent="0.35">
      <c r="A957" s="1" t="s">
        <v>487</v>
      </c>
      <c r="B957" s="1" t="s">
        <v>488</v>
      </c>
      <c r="C957" s="2" t="s">
        <v>528</v>
      </c>
      <c r="D957" s="1" t="s">
        <v>65</v>
      </c>
      <c r="E957" s="1">
        <v>6110</v>
      </c>
      <c r="F957" s="1" t="s">
        <v>490</v>
      </c>
      <c r="G957" s="2" t="s">
        <v>501</v>
      </c>
      <c r="H957" s="1" t="s">
        <v>502</v>
      </c>
      <c r="I957" s="1">
        <v>2015</v>
      </c>
      <c r="J957" s="1">
        <v>2015</v>
      </c>
      <c r="K957" s="1" t="s">
        <v>493</v>
      </c>
      <c r="L957" s="1">
        <v>37.799999999999997</v>
      </c>
      <c r="M957" s="1" t="s">
        <v>504</v>
      </c>
      <c r="N957" s="1" t="s">
        <v>505</v>
      </c>
    </row>
    <row r="958" spans="1:14" hidden="1" x14ac:dyDescent="0.35">
      <c r="A958" s="1" t="s">
        <v>487</v>
      </c>
      <c r="B958" s="1" t="s">
        <v>488</v>
      </c>
      <c r="C958" s="2" t="s">
        <v>528</v>
      </c>
      <c r="D958" s="1" t="s">
        <v>65</v>
      </c>
      <c r="E958" s="1">
        <v>6110</v>
      </c>
      <c r="F958" s="1" t="s">
        <v>490</v>
      </c>
      <c r="G958" s="2" t="s">
        <v>501</v>
      </c>
      <c r="H958" s="1" t="s">
        <v>502</v>
      </c>
      <c r="I958" s="1">
        <v>2016</v>
      </c>
      <c r="J958" s="1">
        <v>2016</v>
      </c>
      <c r="K958" s="1" t="s">
        <v>493</v>
      </c>
      <c r="L958" s="1">
        <v>41.42</v>
      </c>
      <c r="M958" s="1" t="s">
        <v>504</v>
      </c>
      <c r="N958" s="1" t="s">
        <v>505</v>
      </c>
    </row>
    <row r="959" spans="1:14" hidden="1" x14ac:dyDescent="0.35">
      <c r="A959" s="1" t="s">
        <v>487</v>
      </c>
      <c r="B959" s="1" t="s">
        <v>488</v>
      </c>
      <c r="C959" s="2" t="s">
        <v>528</v>
      </c>
      <c r="D959" s="1" t="s">
        <v>65</v>
      </c>
      <c r="E959" s="1">
        <v>6110</v>
      </c>
      <c r="F959" s="1" t="s">
        <v>490</v>
      </c>
      <c r="G959" s="2" t="s">
        <v>501</v>
      </c>
      <c r="H959" s="1" t="s">
        <v>502</v>
      </c>
      <c r="I959" s="1">
        <v>2017</v>
      </c>
      <c r="J959" s="1">
        <v>2017</v>
      </c>
      <c r="K959" s="1" t="s">
        <v>493</v>
      </c>
      <c r="L959" s="1">
        <v>38.81</v>
      </c>
      <c r="M959" s="1" t="s">
        <v>504</v>
      </c>
      <c r="N959" s="1" t="s">
        <v>505</v>
      </c>
    </row>
    <row r="960" spans="1:14" hidden="1" x14ac:dyDescent="0.35">
      <c r="A960" s="1" t="s">
        <v>487</v>
      </c>
      <c r="B960" s="1" t="s">
        <v>488</v>
      </c>
      <c r="C960" s="2" t="s">
        <v>528</v>
      </c>
      <c r="D960" s="1" t="s">
        <v>65</v>
      </c>
      <c r="E960" s="1">
        <v>6110</v>
      </c>
      <c r="F960" s="1" t="s">
        <v>490</v>
      </c>
      <c r="G960" s="2" t="s">
        <v>501</v>
      </c>
      <c r="H960" s="1" t="s">
        <v>502</v>
      </c>
      <c r="I960" s="1">
        <v>2018</v>
      </c>
      <c r="J960" s="1">
        <v>2018</v>
      </c>
      <c r="K960" s="1" t="s">
        <v>493</v>
      </c>
      <c r="L960" s="1">
        <v>55.18</v>
      </c>
      <c r="M960" s="1" t="s">
        <v>504</v>
      </c>
      <c r="N960" s="1" t="s">
        <v>505</v>
      </c>
    </row>
    <row r="961" spans="1:14" hidden="1" x14ac:dyDescent="0.35">
      <c r="A961" s="1" t="s">
        <v>487</v>
      </c>
      <c r="B961" s="1" t="s">
        <v>488</v>
      </c>
      <c r="C961" s="2" t="s">
        <v>529</v>
      </c>
      <c r="D961" s="1" t="s">
        <v>67</v>
      </c>
      <c r="E961" s="1">
        <v>6110</v>
      </c>
      <c r="F961" s="1" t="s">
        <v>490</v>
      </c>
      <c r="G961" s="2" t="s">
        <v>491</v>
      </c>
      <c r="H961" s="1" t="s">
        <v>492</v>
      </c>
      <c r="I961" s="1">
        <v>2009</v>
      </c>
      <c r="J961" s="1">
        <v>2009</v>
      </c>
      <c r="K961" s="1" t="s">
        <v>493</v>
      </c>
      <c r="L961" s="1">
        <v>5327.98</v>
      </c>
      <c r="M961" s="1" t="s">
        <v>504</v>
      </c>
      <c r="N961" s="1" t="s">
        <v>505</v>
      </c>
    </row>
    <row r="962" spans="1:14" hidden="1" x14ac:dyDescent="0.35">
      <c r="A962" s="1" t="s">
        <v>487</v>
      </c>
      <c r="B962" s="1" t="s">
        <v>488</v>
      </c>
      <c r="C962" s="2" t="s">
        <v>529</v>
      </c>
      <c r="D962" s="1" t="s">
        <v>67</v>
      </c>
      <c r="E962" s="1">
        <v>6110</v>
      </c>
      <c r="F962" s="1" t="s">
        <v>490</v>
      </c>
      <c r="G962" s="2" t="s">
        <v>491</v>
      </c>
      <c r="H962" s="1" t="s">
        <v>492</v>
      </c>
      <c r="I962" s="1">
        <v>2010</v>
      </c>
      <c r="J962" s="1">
        <v>2010</v>
      </c>
      <c r="K962" s="1" t="s">
        <v>493</v>
      </c>
      <c r="L962" s="1">
        <v>5946.89</v>
      </c>
      <c r="M962" s="1" t="s">
        <v>504</v>
      </c>
      <c r="N962" s="1" t="s">
        <v>505</v>
      </c>
    </row>
    <row r="963" spans="1:14" hidden="1" x14ac:dyDescent="0.35">
      <c r="A963" s="1" t="s">
        <v>487</v>
      </c>
      <c r="B963" s="1" t="s">
        <v>488</v>
      </c>
      <c r="C963" s="2" t="s">
        <v>529</v>
      </c>
      <c r="D963" s="1" t="s">
        <v>67</v>
      </c>
      <c r="E963" s="1">
        <v>6110</v>
      </c>
      <c r="F963" s="1" t="s">
        <v>490</v>
      </c>
      <c r="G963" s="2" t="s">
        <v>491</v>
      </c>
      <c r="H963" s="1" t="s">
        <v>492</v>
      </c>
      <c r="I963" s="1">
        <v>2011</v>
      </c>
      <c r="J963" s="1">
        <v>2011</v>
      </c>
      <c r="K963" s="1" t="s">
        <v>493</v>
      </c>
      <c r="L963" s="1">
        <v>6912.07</v>
      </c>
      <c r="M963" s="1" t="s">
        <v>504</v>
      </c>
      <c r="N963" s="1" t="s">
        <v>505</v>
      </c>
    </row>
    <row r="964" spans="1:14" hidden="1" x14ac:dyDescent="0.35">
      <c r="A964" s="1" t="s">
        <v>487</v>
      </c>
      <c r="B964" s="1" t="s">
        <v>488</v>
      </c>
      <c r="C964" s="2" t="s">
        <v>529</v>
      </c>
      <c r="D964" s="1" t="s">
        <v>67</v>
      </c>
      <c r="E964" s="1">
        <v>6110</v>
      </c>
      <c r="F964" s="1" t="s">
        <v>490</v>
      </c>
      <c r="G964" s="2" t="s">
        <v>491</v>
      </c>
      <c r="H964" s="1" t="s">
        <v>492</v>
      </c>
      <c r="I964" s="1">
        <v>2012</v>
      </c>
      <c r="J964" s="1">
        <v>2012</v>
      </c>
      <c r="K964" s="1" t="s">
        <v>493</v>
      </c>
      <c r="L964" s="1">
        <v>7011.06</v>
      </c>
      <c r="M964" s="1" t="s">
        <v>504</v>
      </c>
      <c r="N964" s="1" t="s">
        <v>505</v>
      </c>
    </row>
    <row r="965" spans="1:14" hidden="1" x14ac:dyDescent="0.35">
      <c r="A965" s="1" t="s">
        <v>487</v>
      </c>
      <c r="B965" s="1" t="s">
        <v>488</v>
      </c>
      <c r="C965" s="2" t="s">
        <v>529</v>
      </c>
      <c r="D965" s="1" t="s">
        <v>67</v>
      </c>
      <c r="E965" s="1">
        <v>6110</v>
      </c>
      <c r="F965" s="1" t="s">
        <v>490</v>
      </c>
      <c r="G965" s="2" t="s">
        <v>491</v>
      </c>
      <c r="H965" s="1" t="s">
        <v>492</v>
      </c>
      <c r="I965" s="1">
        <v>2013</v>
      </c>
      <c r="J965" s="1">
        <v>2013</v>
      </c>
      <c r="K965" s="1" t="s">
        <v>493</v>
      </c>
      <c r="L965" s="1">
        <v>7088.48</v>
      </c>
      <c r="M965" s="1" t="s">
        <v>504</v>
      </c>
      <c r="N965" s="1" t="s">
        <v>505</v>
      </c>
    </row>
    <row r="966" spans="1:14" hidden="1" x14ac:dyDescent="0.35">
      <c r="A966" s="1" t="s">
        <v>487</v>
      </c>
      <c r="B966" s="1" t="s">
        <v>488</v>
      </c>
      <c r="C966" s="2" t="s">
        <v>529</v>
      </c>
      <c r="D966" s="1" t="s">
        <v>67</v>
      </c>
      <c r="E966" s="1">
        <v>6110</v>
      </c>
      <c r="F966" s="1" t="s">
        <v>490</v>
      </c>
      <c r="G966" s="2" t="s">
        <v>491</v>
      </c>
      <c r="H966" s="1" t="s">
        <v>492</v>
      </c>
      <c r="I966" s="1">
        <v>2014</v>
      </c>
      <c r="J966" s="1">
        <v>2014</v>
      </c>
      <c r="K966" s="1" t="s">
        <v>493</v>
      </c>
      <c r="L966" s="1">
        <v>13410.84</v>
      </c>
      <c r="M966" s="1" t="s">
        <v>504</v>
      </c>
      <c r="N966" s="1" t="s">
        <v>505</v>
      </c>
    </row>
    <row r="967" spans="1:14" hidden="1" x14ac:dyDescent="0.35">
      <c r="A967" s="1" t="s">
        <v>487</v>
      </c>
      <c r="B967" s="1" t="s">
        <v>488</v>
      </c>
      <c r="C967" s="2" t="s">
        <v>529</v>
      </c>
      <c r="D967" s="1" t="s">
        <v>67</v>
      </c>
      <c r="E967" s="1">
        <v>6110</v>
      </c>
      <c r="F967" s="1" t="s">
        <v>490</v>
      </c>
      <c r="G967" s="2" t="s">
        <v>491</v>
      </c>
      <c r="H967" s="1" t="s">
        <v>492</v>
      </c>
      <c r="I967" s="1">
        <v>2015</v>
      </c>
      <c r="J967" s="1">
        <v>2015</v>
      </c>
      <c r="K967" s="1" t="s">
        <v>493</v>
      </c>
      <c r="L967" s="1">
        <v>9112.64</v>
      </c>
      <c r="M967" s="1" t="s">
        <v>504</v>
      </c>
      <c r="N967" s="1" t="s">
        <v>505</v>
      </c>
    </row>
    <row r="968" spans="1:14" hidden="1" x14ac:dyDescent="0.35">
      <c r="A968" s="1" t="s">
        <v>487</v>
      </c>
      <c r="B968" s="1" t="s">
        <v>488</v>
      </c>
      <c r="C968" s="2" t="s">
        <v>529</v>
      </c>
      <c r="D968" s="1" t="s">
        <v>67</v>
      </c>
      <c r="E968" s="1">
        <v>6110</v>
      </c>
      <c r="F968" s="1" t="s">
        <v>490</v>
      </c>
      <c r="G968" s="2" t="s">
        <v>491</v>
      </c>
      <c r="H968" s="1" t="s">
        <v>492</v>
      </c>
      <c r="I968" s="1">
        <v>2016</v>
      </c>
      <c r="J968" s="1">
        <v>2016</v>
      </c>
      <c r="K968" s="1" t="s">
        <v>493</v>
      </c>
      <c r="L968" s="1">
        <v>9369.4500000000007</v>
      </c>
      <c r="M968" s="1" t="s">
        <v>504</v>
      </c>
      <c r="N968" s="1" t="s">
        <v>505</v>
      </c>
    </row>
    <row r="969" spans="1:14" hidden="1" x14ac:dyDescent="0.35">
      <c r="A969" s="1" t="s">
        <v>487</v>
      </c>
      <c r="B969" s="1" t="s">
        <v>488</v>
      </c>
      <c r="C969" s="2" t="s">
        <v>529</v>
      </c>
      <c r="D969" s="1" t="s">
        <v>67</v>
      </c>
      <c r="E969" s="1">
        <v>6110</v>
      </c>
      <c r="F969" s="1" t="s">
        <v>490</v>
      </c>
      <c r="G969" s="2" t="s">
        <v>491</v>
      </c>
      <c r="H969" s="1" t="s">
        <v>492</v>
      </c>
      <c r="I969" s="1">
        <v>2017</v>
      </c>
      <c r="J969" s="1">
        <v>2017</v>
      </c>
      <c r="K969" s="1" t="s">
        <v>493</v>
      </c>
      <c r="L969" s="1">
        <v>9572.06</v>
      </c>
      <c r="M969" s="1" t="s">
        <v>504</v>
      </c>
      <c r="N969" s="1" t="s">
        <v>505</v>
      </c>
    </row>
    <row r="970" spans="1:14" hidden="1" x14ac:dyDescent="0.35">
      <c r="A970" s="1" t="s">
        <v>487</v>
      </c>
      <c r="B970" s="1" t="s">
        <v>488</v>
      </c>
      <c r="C970" s="2" t="s">
        <v>529</v>
      </c>
      <c r="D970" s="1" t="s">
        <v>67</v>
      </c>
      <c r="E970" s="1">
        <v>6110</v>
      </c>
      <c r="F970" s="1" t="s">
        <v>490</v>
      </c>
      <c r="G970" s="2" t="s">
        <v>491</v>
      </c>
      <c r="H970" s="1" t="s">
        <v>492</v>
      </c>
      <c r="I970" s="1">
        <v>2018</v>
      </c>
      <c r="J970" s="1">
        <v>2018</v>
      </c>
      <c r="K970" s="1" t="s">
        <v>493</v>
      </c>
      <c r="L970" s="1">
        <v>8214.52</v>
      </c>
      <c r="M970" s="1" t="s">
        <v>504</v>
      </c>
      <c r="N970" s="1" t="s">
        <v>505</v>
      </c>
    </row>
    <row r="971" spans="1:14" hidden="1" x14ac:dyDescent="0.35">
      <c r="A971" s="1" t="s">
        <v>487</v>
      </c>
      <c r="B971" s="1" t="s">
        <v>488</v>
      </c>
      <c r="C971" s="2" t="s">
        <v>529</v>
      </c>
      <c r="D971" s="1" t="s">
        <v>67</v>
      </c>
      <c r="E971" s="1">
        <v>6110</v>
      </c>
      <c r="F971" s="1" t="s">
        <v>490</v>
      </c>
      <c r="G971" s="2" t="s">
        <v>506</v>
      </c>
      <c r="H971" s="1" t="s">
        <v>507</v>
      </c>
      <c r="I971" s="1">
        <v>2009</v>
      </c>
      <c r="J971" s="1">
        <v>2009</v>
      </c>
      <c r="K971" s="1" t="s">
        <v>493</v>
      </c>
      <c r="L971" s="1">
        <v>166.98</v>
      </c>
      <c r="M971" s="1" t="s">
        <v>504</v>
      </c>
      <c r="N971" s="1" t="s">
        <v>505</v>
      </c>
    </row>
    <row r="972" spans="1:14" hidden="1" x14ac:dyDescent="0.35">
      <c r="A972" s="1" t="s">
        <v>487</v>
      </c>
      <c r="B972" s="1" t="s">
        <v>488</v>
      </c>
      <c r="C972" s="2" t="s">
        <v>529</v>
      </c>
      <c r="D972" s="1" t="s">
        <v>67</v>
      </c>
      <c r="E972" s="1">
        <v>6110</v>
      </c>
      <c r="F972" s="1" t="s">
        <v>490</v>
      </c>
      <c r="G972" s="2" t="s">
        <v>506</v>
      </c>
      <c r="H972" s="1" t="s">
        <v>507</v>
      </c>
      <c r="I972" s="1">
        <v>2010</v>
      </c>
      <c r="J972" s="1">
        <v>2010</v>
      </c>
      <c r="K972" s="1" t="s">
        <v>493</v>
      </c>
      <c r="L972" s="1">
        <v>247.61</v>
      </c>
      <c r="M972" s="1" t="s">
        <v>504</v>
      </c>
      <c r="N972" s="1" t="s">
        <v>505</v>
      </c>
    </row>
    <row r="973" spans="1:14" hidden="1" x14ac:dyDescent="0.35">
      <c r="A973" s="1" t="s">
        <v>487</v>
      </c>
      <c r="B973" s="1" t="s">
        <v>488</v>
      </c>
      <c r="C973" s="2" t="s">
        <v>529</v>
      </c>
      <c r="D973" s="1" t="s">
        <v>67</v>
      </c>
      <c r="E973" s="1">
        <v>6110</v>
      </c>
      <c r="F973" s="1" t="s">
        <v>490</v>
      </c>
      <c r="G973" s="2" t="s">
        <v>506</v>
      </c>
      <c r="H973" s="1" t="s">
        <v>507</v>
      </c>
      <c r="I973" s="1">
        <v>2011</v>
      </c>
      <c r="J973" s="1">
        <v>2011</v>
      </c>
      <c r="K973" s="1" t="s">
        <v>493</v>
      </c>
      <c r="L973" s="1">
        <v>260.93</v>
      </c>
      <c r="M973" s="1" t="s">
        <v>504</v>
      </c>
      <c r="N973" s="1" t="s">
        <v>505</v>
      </c>
    </row>
    <row r="974" spans="1:14" hidden="1" x14ac:dyDescent="0.35">
      <c r="A974" s="1" t="s">
        <v>487</v>
      </c>
      <c r="B974" s="1" t="s">
        <v>488</v>
      </c>
      <c r="C974" s="2" t="s">
        <v>529</v>
      </c>
      <c r="D974" s="1" t="s">
        <v>67</v>
      </c>
      <c r="E974" s="1">
        <v>6110</v>
      </c>
      <c r="F974" s="1" t="s">
        <v>490</v>
      </c>
      <c r="G974" s="2" t="s">
        <v>497</v>
      </c>
      <c r="H974" s="1" t="s">
        <v>498</v>
      </c>
      <c r="I974" s="1">
        <v>2009</v>
      </c>
      <c r="J974" s="1">
        <v>2009</v>
      </c>
      <c r="K974" s="1" t="s">
        <v>493</v>
      </c>
      <c r="L974" s="1">
        <v>0</v>
      </c>
      <c r="M974" s="1" t="s">
        <v>504</v>
      </c>
      <c r="N974" s="1" t="s">
        <v>505</v>
      </c>
    </row>
    <row r="975" spans="1:14" hidden="1" x14ac:dyDescent="0.35">
      <c r="A975" s="1" t="s">
        <v>487</v>
      </c>
      <c r="B975" s="1" t="s">
        <v>488</v>
      </c>
      <c r="C975" s="2" t="s">
        <v>529</v>
      </c>
      <c r="D975" s="1" t="s">
        <v>67</v>
      </c>
      <c r="E975" s="1">
        <v>6110</v>
      </c>
      <c r="F975" s="1" t="s">
        <v>490</v>
      </c>
      <c r="G975" s="2" t="s">
        <v>499</v>
      </c>
      <c r="H975" s="1" t="s">
        <v>500</v>
      </c>
      <c r="I975" s="1">
        <v>2009</v>
      </c>
      <c r="J975" s="1">
        <v>2009</v>
      </c>
      <c r="K975" s="1" t="s">
        <v>493</v>
      </c>
      <c r="L975" s="1">
        <v>1969.57</v>
      </c>
      <c r="M975" s="1" t="s">
        <v>504</v>
      </c>
      <c r="N975" s="1" t="s">
        <v>505</v>
      </c>
    </row>
    <row r="976" spans="1:14" hidden="1" x14ac:dyDescent="0.35">
      <c r="A976" s="1" t="s">
        <v>487</v>
      </c>
      <c r="B976" s="1" t="s">
        <v>488</v>
      </c>
      <c r="C976" s="2" t="s">
        <v>529</v>
      </c>
      <c r="D976" s="1" t="s">
        <v>67</v>
      </c>
      <c r="E976" s="1">
        <v>6110</v>
      </c>
      <c r="F976" s="1" t="s">
        <v>490</v>
      </c>
      <c r="G976" s="2" t="s">
        <v>499</v>
      </c>
      <c r="H976" s="1" t="s">
        <v>500</v>
      </c>
      <c r="I976" s="1">
        <v>2010</v>
      </c>
      <c r="J976" s="1">
        <v>2010</v>
      </c>
      <c r="K976" s="1" t="s">
        <v>493</v>
      </c>
      <c r="L976" s="1">
        <v>1796.01</v>
      </c>
      <c r="M976" s="1" t="s">
        <v>504</v>
      </c>
      <c r="N976" s="1" t="s">
        <v>505</v>
      </c>
    </row>
    <row r="977" spans="1:14" hidden="1" x14ac:dyDescent="0.35">
      <c r="A977" s="1" t="s">
        <v>487</v>
      </c>
      <c r="B977" s="1" t="s">
        <v>488</v>
      </c>
      <c r="C977" s="2" t="s">
        <v>529</v>
      </c>
      <c r="D977" s="1" t="s">
        <v>67</v>
      </c>
      <c r="E977" s="1">
        <v>6110</v>
      </c>
      <c r="F977" s="1" t="s">
        <v>490</v>
      </c>
      <c r="G977" s="2" t="s">
        <v>499</v>
      </c>
      <c r="H977" s="1" t="s">
        <v>500</v>
      </c>
      <c r="I977" s="1">
        <v>2011</v>
      </c>
      <c r="J977" s="1">
        <v>2011</v>
      </c>
      <c r="K977" s="1" t="s">
        <v>493</v>
      </c>
      <c r="L977" s="1">
        <v>1987</v>
      </c>
      <c r="M977" s="1" t="s">
        <v>504</v>
      </c>
      <c r="N977" s="1" t="s">
        <v>505</v>
      </c>
    </row>
    <row r="978" spans="1:14" hidden="1" x14ac:dyDescent="0.35">
      <c r="A978" s="1" t="s">
        <v>487</v>
      </c>
      <c r="B978" s="1" t="s">
        <v>488</v>
      </c>
      <c r="C978" s="2" t="s">
        <v>529</v>
      </c>
      <c r="D978" s="1" t="s">
        <v>67</v>
      </c>
      <c r="E978" s="1">
        <v>6110</v>
      </c>
      <c r="F978" s="1" t="s">
        <v>490</v>
      </c>
      <c r="G978" s="2" t="s">
        <v>499</v>
      </c>
      <c r="H978" s="1" t="s">
        <v>500</v>
      </c>
      <c r="I978" s="1">
        <v>2012</v>
      </c>
      <c r="J978" s="1">
        <v>2012</v>
      </c>
      <c r="K978" s="1" t="s">
        <v>493</v>
      </c>
      <c r="L978" s="1">
        <v>2852.98</v>
      </c>
      <c r="M978" s="1" t="s">
        <v>504</v>
      </c>
      <c r="N978" s="1" t="s">
        <v>505</v>
      </c>
    </row>
    <row r="979" spans="1:14" hidden="1" x14ac:dyDescent="0.35">
      <c r="A979" s="1" t="s">
        <v>487</v>
      </c>
      <c r="B979" s="1" t="s">
        <v>488</v>
      </c>
      <c r="C979" s="2" t="s">
        <v>529</v>
      </c>
      <c r="D979" s="1" t="s">
        <v>67</v>
      </c>
      <c r="E979" s="1">
        <v>6110</v>
      </c>
      <c r="F979" s="1" t="s">
        <v>490</v>
      </c>
      <c r="G979" s="2" t="s">
        <v>499</v>
      </c>
      <c r="H979" s="1" t="s">
        <v>500</v>
      </c>
      <c r="I979" s="1">
        <v>2013</v>
      </c>
      <c r="J979" s="1">
        <v>2013</v>
      </c>
      <c r="K979" s="1" t="s">
        <v>493</v>
      </c>
      <c r="L979" s="1">
        <v>2695.75</v>
      </c>
      <c r="M979" s="1" t="s">
        <v>504</v>
      </c>
      <c r="N979" s="1" t="s">
        <v>505</v>
      </c>
    </row>
    <row r="980" spans="1:14" hidden="1" x14ac:dyDescent="0.35">
      <c r="A980" s="1" t="s">
        <v>487</v>
      </c>
      <c r="B980" s="1" t="s">
        <v>488</v>
      </c>
      <c r="C980" s="2" t="s">
        <v>529</v>
      </c>
      <c r="D980" s="1" t="s">
        <v>67</v>
      </c>
      <c r="E980" s="1">
        <v>6110</v>
      </c>
      <c r="F980" s="1" t="s">
        <v>490</v>
      </c>
      <c r="G980" s="2" t="s">
        <v>499</v>
      </c>
      <c r="H980" s="1" t="s">
        <v>500</v>
      </c>
      <c r="I980" s="1">
        <v>2014</v>
      </c>
      <c r="J980" s="1">
        <v>2014</v>
      </c>
      <c r="K980" s="1" t="s">
        <v>493</v>
      </c>
      <c r="L980" s="1">
        <v>8665.86</v>
      </c>
      <c r="M980" s="1" t="s">
        <v>504</v>
      </c>
      <c r="N980" s="1" t="s">
        <v>505</v>
      </c>
    </row>
    <row r="981" spans="1:14" hidden="1" x14ac:dyDescent="0.35">
      <c r="A981" s="1" t="s">
        <v>487</v>
      </c>
      <c r="B981" s="1" t="s">
        <v>488</v>
      </c>
      <c r="C981" s="2" t="s">
        <v>529</v>
      </c>
      <c r="D981" s="1" t="s">
        <v>67</v>
      </c>
      <c r="E981" s="1">
        <v>6110</v>
      </c>
      <c r="F981" s="1" t="s">
        <v>490</v>
      </c>
      <c r="G981" s="2" t="s">
        <v>499</v>
      </c>
      <c r="H981" s="1" t="s">
        <v>500</v>
      </c>
      <c r="I981" s="1">
        <v>2015</v>
      </c>
      <c r="J981" s="1">
        <v>2015</v>
      </c>
      <c r="K981" s="1" t="s">
        <v>493</v>
      </c>
      <c r="L981" s="1">
        <v>6129.62</v>
      </c>
      <c r="M981" s="1" t="s">
        <v>504</v>
      </c>
      <c r="N981" s="1" t="s">
        <v>505</v>
      </c>
    </row>
    <row r="982" spans="1:14" hidden="1" x14ac:dyDescent="0.35">
      <c r="A982" s="1" t="s">
        <v>487</v>
      </c>
      <c r="B982" s="1" t="s">
        <v>488</v>
      </c>
      <c r="C982" s="2" t="s">
        <v>529</v>
      </c>
      <c r="D982" s="1" t="s">
        <v>67</v>
      </c>
      <c r="E982" s="1">
        <v>6110</v>
      </c>
      <c r="F982" s="1" t="s">
        <v>490</v>
      </c>
      <c r="G982" s="2" t="s">
        <v>499</v>
      </c>
      <c r="H982" s="1" t="s">
        <v>500</v>
      </c>
      <c r="I982" s="1">
        <v>2016</v>
      </c>
      <c r="J982" s="1">
        <v>2016</v>
      </c>
      <c r="K982" s="1" t="s">
        <v>493</v>
      </c>
      <c r="L982" s="1">
        <v>6428.13</v>
      </c>
      <c r="M982" s="1" t="s">
        <v>504</v>
      </c>
      <c r="N982" s="1" t="s">
        <v>505</v>
      </c>
    </row>
    <row r="983" spans="1:14" hidden="1" x14ac:dyDescent="0.35">
      <c r="A983" s="1" t="s">
        <v>487</v>
      </c>
      <c r="B983" s="1" t="s">
        <v>488</v>
      </c>
      <c r="C983" s="2" t="s">
        <v>529</v>
      </c>
      <c r="D983" s="1" t="s">
        <v>67</v>
      </c>
      <c r="E983" s="1">
        <v>6110</v>
      </c>
      <c r="F983" s="1" t="s">
        <v>490</v>
      </c>
      <c r="G983" s="2" t="s">
        <v>499</v>
      </c>
      <c r="H983" s="1" t="s">
        <v>500</v>
      </c>
      <c r="I983" s="1">
        <v>2017</v>
      </c>
      <c r="J983" s="1">
        <v>2017</v>
      </c>
      <c r="K983" s="1" t="s">
        <v>493</v>
      </c>
      <c r="L983" s="1">
        <v>6260.28</v>
      </c>
      <c r="M983" s="1" t="s">
        <v>504</v>
      </c>
      <c r="N983" s="1" t="s">
        <v>505</v>
      </c>
    </row>
    <row r="984" spans="1:14" hidden="1" x14ac:dyDescent="0.35">
      <c r="A984" s="1" t="s">
        <v>487</v>
      </c>
      <c r="B984" s="1" t="s">
        <v>488</v>
      </c>
      <c r="C984" s="2" t="s">
        <v>529</v>
      </c>
      <c r="D984" s="1" t="s">
        <v>67</v>
      </c>
      <c r="E984" s="1">
        <v>6110</v>
      </c>
      <c r="F984" s="1" t="s">
        <v>490</v>
      </c>
      <c r="G984" s="2" t="s">
        <v>499</v>
      </c>
      <c r="H984" s="1" t="s">
        <v>500</v>
      </c>
      <c r="I984" s="1">
        <v>2018</v>
      </c>
      <c r="J984" s="1">
        <v>2018</v>
      </c>
      <c r="K984" s="1" t="s">
        <v>493</v>
      </c>
      <c r="L984" s="1">
        <v>5266.71</v>
      </c>
      <c r="M984" s="1" t="s">
        <v>504</v>
      </c>
      <c r="N984" s="1" t="s">
        <v>505</v>
      </c>
    </row>
    <row r="985" spans="1:14" hidden="1" x14ac:dyDescent="0.35">
      <c r="A985" s="1" t="s">
        <v>487</v>
      </c>
      <c r="B985" s="1" t="s">
        <v>488</v>
      </c>
      <c r="C985" s="2" t="s">
        <v>529</v>
      </c>
      <c r="D985" s="1" t="s">
        <v>67</v>
      </c>
      <c r="E985" s="1">
        <v>6110</v>
      </c>
      <c r="F985" s="1" t="s">
        <v>490</v>
      </c>
      <c r="G985" s="2" t="s">
        <v>508</v>
      </c>
      <c r="H985" s="1" t="s">
        <v>509</v>
      </c>
      <c r="I985" s="1">
        <v>2009</v>
      </c>
      <c r="J985" s="1">
        <v>2009</v>
      </c>
      <c r="K985" s="1" t="s">
        <v>493</v>
      </c>
      <c r="L985" s="1">
        <v>166.98</v>
      </c>
      <c r="M985" s="1" t="s">
        <v>504</v>
      </c>
      <c r="N985" s="1" t="s">
        <v>505</v>
      </c>
    </row>
    <row r="986" spans="1:14" hidden="1" x14ac:dyDescent="0.35">
      <c r="A986" s="1" t="s">
        <v>487</v>
      </c>
      <c r="B986" s="1" t="s">
        <v>488</v>
      </c>
      <c r="C986" s="2" t="s">
        <v>529</v>
      </c>
      <c r="D986" s="1" t="s">
        <v>67</v>
      </c>
      <c r="E986" s="1">
        <v>6110</v>
      </c>
      <c r="F986" s="1" t="s">
        <v>490</v>
      </c>
      <c r="G986" s="2" t="s">
        <v>508</v>
      </c>
      <c r="H986" s="1" t="s">
        <v>509</v>
      </c>
      <c r="I986" s="1">
        <v>2010</v>
      </c>
      <c r="J986" s="1">
        <v>2010</v>
      </c>
      <c r="K986" s="1" t="s">
        <v>493</v>
      </c>
      <c r="L986" s="1">
        <v>247.61</v>
      </c>
      <c r="M986" s="1" t="s">
        <v>504</v>
      </c>
      <c r="N986" s="1" t="s">
        <v>505</v>
      </c>
    </row>
    <row r="987" spans="1:14" hidden="1" x14ac:dyDescent="0.35">
      <c r="A987" s="1" t="s">
        <v>487</v>
      </c>
      <c r="B987" s="1" t="s">
        <v>488</v>
      </c>
      <c r="C987" s="2" t="s">
        <v>529</v>
      </c>
      <c r="D987" s="1" t="s">
        <v>67</v>
      </c>
      <c r="E987" s="1">
        <v>6110</v>
      </c>
      <c r="F987" s="1" t="s">
        <v>490</v>
      </c>
      <c r="G987" s="2" t="s">
        <v>508</v>
      </c>
      <c r="H987" s="1" t="s">
        <v>509</v>
      </c>
      <c r="I987" s="1">
        <v>2011</v>
      </c>
      <c r="J987" s="1">
        <v>2011</v>
      </c>
      <c r="K987" s="1" t="s">
        <v>493</v>
      </c>
      <c r="L987" s="1">
        <v>260.93</v>
      </c>
      <c r="M987" s="1" t="s">
        <v>504</v>
      </c>
      <c r="N987" s="1" t="s">
        <v>505</v>
      </c>
    </row>
    <row r="988" spans="1:14" hidden="1" x14ac:dyDescent="0.35">
      <c r="A988" s="1" t="s">
        <v>487</v>
      </c>
      <c r="B988" s="1" t="s">
        <v>488</v>
      </c>
      <c r="C988" s="2" t="s">
        <v>529</v>
      </c>
      <c r="D988" s="1" t="s">
        <v>67</v>
      </c>
      <c r="E988" s="1">
        <v>6110</v>
      </c>
      <c r="F988" s="1" t="s">
        <v>490</v>
      </c>
      <c r="G988" s="2" t="s">
        <v>508</v>
      </c>
      <c r="H988" s="1" t="s">
        <v>509</v>
      </c>
      <c r="I988" s="1">
        <v>2012</v>
      </c>
      <c r="J988" s="1">
        <v>2012</v>
      </c>
      <c r="K988" s="1" t="s">
        <v>493</v>
      </c>
      <c r="L988" s="1">
        <v>210.23</v>
      </c>
      <c r="M988" s="1" t="s">
        <v>504</v>
      </c>
      <c r="N988" s="1" t="s">
        <v>505</v>
      </c>
    </row>
    <row r="989" spans="1:14" hidden="1" x14ac:dyDescent="0.35">
      <c r="A989" s="1" t="s">
        <v>487</v>
      </c>
      <c r="B989" s="1" t="s">
        <v>488</v>
      </c>
      <c r="C989" s="2" t="s">
        <v>529</v>
      </c>
      <c r="D989" s="1" t="s">
        <v>67</v>
      </c>
      <c r="E989" s="1">
        <v>6110</v>
      </c>
      <c r="F989" s="1" t="s">
        <v>490</v>
      </c>
      <c r="G989" s="2" t="s">
        <v>508</v>
      </c>
      <c r="H989" s="1" t="s">
        <v>509</v>
      </c>
      <c r="I989" s="1">
        <v>2013</v>
      </c>
      <c r="J989" s="1">
        <v>2013</v>
      </c>
      <c r="K989" s="1" t="s">
        <v>493</v>
      </c>
      <c r="L989" s="1">
        <v>221.74</v>
      </c>
      <c r="M989" s="1" t="s">
        <v>504</v>
      </c>
      <c r="N989" s="1" t="s">
        <v>505</v>
      </c>
    </row>
    <row r="990" spans="1:14" hidden="1" x14ac:dyDescent="0.35">
      <c r="A990" s="1" t="s">
        <v>487</v>
      </c>
      <c r="B990" s="1" t="s">
        <v>488</v>
      </c>
      <c r="C990" s="2" t="s">
        <v>529</v>
      </c>
      <c r="D990" s="1" t="s">
        <v>67</v>
      </c>
      <c r="E990" s="1">
        <v>6110</v>
      </c>
      <c r="F990" s="1" t="s">
        <v>490</v>
      </c>
      <c r="G990" s="2" t="s">
        <v>508</v>
      </c>
      <c r="H990" s="1" t="s">
        <v>509</v>
      </c>
      <c r="I990" s="1">
        <v>2014</v>
      </c>
      <c r="J990" s="1">
        <v>2014</v>
      </c>
      <c r="K990" s="1" t="s">
        <v>493</v>
      </c>
      <c r="L990" s="1">
        <v>1425.68</v>
      </c>
      <c r="M990" s="1" t="s">
        <v>504</v>
      </c>
      <c r="N990" s="1" t="s">
        <v>505</v>
      </c>
    </row>
    <row r="991" spans="1:14" hidden="1" x14ac:dyDescent="0.35">
      <c r="A991" s="1" t="s">
        <v>487</v>
      </c>
      <c r="B991" s="1" t="s">
        <v>488</v>
      </c>
      <c r="C991" s="2" t="s">
        <v>529</v>
      </c>
      <c r="D991" s="1" t="s">
        <v>67</v>
      </c>
      <c r="E991" s="1">
        <v>6110</v>
      </c>
      <c r="F991" s="1" t="s">
        <v>490</v>
      </c>
      <c r="G991" s="2" t="s">
        <v>508</v>
      </c>
      <c r="H991" s="1" t="s">
        <v>509</v>
      </c>
      <c r="I991" s="1">
        <v>2015</v>
      </c>
      <c r="J991" s="1">
        <v>2015</v>
      </c>
      <c r="K991" s="1" t="s">
        <v>493</v>
      </c>
      <c r="L991" s="1">
        <v>1101.47</v>
      </c>
      <c r="M991" s="1" t="s">
        <v>504</v>
      </c>
      <c r="N991" s="1" t="s">
        <v>505</v>
      </c>
    </row>
    <row r="992" spans="1:14" hidden="1" x14ac:dyDescent="0.35">
      <c r="A992" s="1" t="s">
        <v>487</v>
      </c>
      <c r="B992" s="1" t="s">
        <v>488</v>
      </c>
      <c r="C992" s="2" t="s">
        <v>529</v>
      </c>
      <c r="D992" s="1" t="s">
        <v>67</v>
      </c>
      <c r="E992" s="1">
        <v>6110</v>
      </c>
      <c r="F992" s="1" t="s">
        <v>490</v>
      </c>
      <c r="G992" s="2" t="s">
        <v>508</v>
      </c>
      <c r="H992" s="1" t="s">
        <v>509</v>
      </c>
      <c r="I992" s="1">
        <v>2016</v>
      </c>
      <c r="J992" s="1">
        <v>2016</v>
      </c>
      <c r="K992" s="1" t="s">
        <v>493</v>
      </c>
      <c r="L992" s="1">
        <v>1107.5999999999999</v>
      </c>
      <c r="M992" s="1" t="s">
        <v>504</v>
      </c>
      <c r="N992" s="1" t="s">
        <v>505</v>
      </c>
    </row>
    <row r="993" spans="1:14" hidden="1" x14ac:dyDescent="0.35">
      <c r="A993" s="1" t="s">
        <v>487</v>
      </c>
      <c r="B993" s="1" t="s">
        <v>488</v>
      </c>
      <c r="C993" s="2" t="s">
        <v>529</v>
      </c>
      <c r="D993" s="1" t="s">
        <v>67</v>
      </c>
      <c r="E993" s="1">
        <v>6110</v>
      </c>
      <c r="F993" s="1" t="s">
        <v>490</v>
      </c>
      <c r="G993" s="2" t="s">
        <v>508</v>
      </c>
      <c r="H993" s="1" t="s">
        <v>509</v>
      </c>
      <c r="I993" s="1">
        <v>2017</v>
      </c>
      <c r="J993" s="1">
        <v>2017</v>
      </c>
      <c r="K993" s="1" t="s">
        <v>493</v>
      </c>
      <c r="L993" s="1">
        <v>1278.8900000000001</v>
      </c>
      <c r="M993" s="1" t="s">
        <v>504</v>
      </c>
      <c r="N993" s="1" t="s">
        <v>505</v>
      </c>
    </row>
    <row r="994" spans="1:14" hidden="1" x14ac:dyDescent="0.35">
      <c r="A994" s="1" t="s">
        <v>487</v>
      </c>
      <c r="B994" s="1" t="s">
        <v>488</v>
      </c>
      <c r="C994" s="2" t="s">
        <v>529</v>
      </c>
      <c r="D994" s="1" t="s">
        <v>67</v>
      </c>
      <c r="E994" s="1">
        <v>6110</v>
      </c>
      <c r="F994" s="1" t="s">
        <v>490</v>
      </c>
      <c r="G994" s="2" t="s">
        <v>508</v>
      </c>
      <c r="H994" s="1" t="s">
        <v>509</v>
      </c>
      <c r="I994" s="1">
        <v>2018</v>
      </c>
      <c r="J994" s="1">
        <v>2018</v>
      </c>
      <c r="K994" s="1" t="s">
        <v>493</v>
      </c>
      <c r="L994" s="1">
        <v>1338.61</v>
      </c>
      <c r="M994" s="1" t="s">
        <v>504</v>
      </c>
      <c r="N994" s="1" t="s">
        <v>505</v>
      </c>
    </row>
    <row r="995" spans="1:14" hidden="1" x14ac:dyDescent="0.35">
      <c r="A995" s="1" t="s">
        <v>487</v>
      </c>
      <c r="B995" s="1" t="s">
        <v>488</v>
      </c>
      <c r="C995" s="2" t="s">
        <v>529</v>
      </c>
      <c r="D995" s="1" t="s">
        <v>67</v>
      </c>
      <c r="E995" s="1">
        <v>6110</v>
      </c>
      <c r="F995" s="1" t="s">
        <v>490</v>
      </c>
      <c r="G995" s="2" t="s">
        <v>501</v>
      </c>
      <c r="H995" s="1" t="s">
        <v>502</v>
      </c>
      <c r="I995" s="1">
        <v>2014</v>
      </c>
      <c r="J995" s="1">
        <v>2014</v>
      </c>
      <c r="K995" s="1" t="s">
        <v>493</v>
      </c>
      <c r="L995" s="1">
        <v>2465.87</v>
      </c>
      <c r="M995" s="1" t="s">
        <v>504</v>
      </c>
      <c r="N995" s="1" t="s">
        <v>505</v>
      </c>
    </row>
    <row r="996" spans="1:14" hidden="1" x14ac:dyDescent="0.35">
      <c r="A996" s="1" t="s">
        <v>487</v>
      </c>
      <c r="B996" s="1" t="s">
        <v>488</v>
      </c>
      <c r="C996" s="2" t="s">
        <v>529</v>
      </c>
      <c r="D996" s="1" t="s">
        <v>67</v>
      </c>
      <c r="E996" s="1">
        <v>6110</v>
      </c>
      <c r="F996" s="1" t="s">
        <v>490</v>
      </c>
      <c r="G996" s="2" t="s">
        <v>501</v>
      </c>
      <c r="H996" s="1" t="s">
        <v>502</v>
      </c>
      <c r="I996" s="1">
        <v>2015</v>
      </c>
      <c r="J996" s="1">
        <v>2015</v>
      </c>
      <c r="K996" s="1" t="s">
        <v>493</v>
      </c>
      <c r="L996" s="1">
        <v>1459.31</v>
      </c>
      <c r="M996" s="1" t="s">
        <v>504</v>
      </c>
      <c r="N996" s="1" t="s">
        <v>505</v>
      </c>
    </row>
    <row r="997" spans="1:14" hidden="1" x14ac:dyDescent="0.35">
      <c r="A997" s="1" t="s">
        <v>487</v>
      </c>
      <c r="B997" s="1" t="s">
        <v>488</v>
      </c>
      <c r="C997" s="2" t="s">
        <v>529</v>
      </c>
      <c r="D997" s="1" t="s">
        <v>67</v>
      </c>
      <c r="E997" s="1">
        <v>6110</v>
      </c>
      <c r="F997" s="1" t="s">
        <v>490</v>
      </c>
      <c r="G997" s="2" t="s">
        <v>501</v>
      </c>
      <c r="H997" s="1" t="s">
        <v>502</v>
      </c>
      <c r="I997" s="1">
        <v>2016</v>
      </c>
      <c r="J997" s="1">
        <v>2016</v>
      </c>
      <c r="K997" s="1" t="s">
        <v>493</v>
      </c>
      <c r="L997" s="1">
        <v>1539.24</v>
      </c>
      <c r="M997" s="1" t="s">
        <v>504</v>
      </c>
      <c r="N997" s="1" t="s">
        <v>505</v>
      </c>
    </row>
    <row r="998" spans="1:14" hidden="1" x14ac:dyDescent="0.35">
      <c r="A998" s="1" t="s">
        <v>487</v>
      </c>
      <c r="B998" s="1" t="s">
        <v>488</v>
      </c>
      <c r="C998" s="2" t="s">
        <v>529</v>
      </c>
      <c r="D998" s="1" t="s">
        <v>67</v>
      </c>
      <c r="E998" s="1">
        <v>6110</v>
      </c>
      <c r="F998" s="1" t="s">
        <v>490</v>
      </c>
      <c r="G998" s="2" t="s">
        <v>501</v>
      </c>
      <c r="H998" s="1" t="s">
        <v>502</v>
      </c>
      <c r="I998" s="1">
        <v>2017</v>
      </c>
      <c r="J998" s="1">
        <v>2017</v>
      </c>
      <c r="K998" s="1" t="s">
        <v>493</v>
      </c>
      <c r="L998" s="1">
        <v>1649.78</v>
      </c>
      <c r="M998" s="1" t="s">
        <v>504</v>
      </c>
      <c r="N998" s="1" t="s">
        <v>505</v>
      </c>
    </row>
    <row r="999" spans="1:14" hidden="1" x14ac:dyDescent="0.35">
      <c r="A999" s="1" t="s">
        <v>487</v>
      </c>
      <c r="B999" s="1" t="s">
        <v>488</v>
      </c>
      <c r="C999" s="2" t="s">
        <v>529</v>
      </c>
      <c r="D999" s="1" t="s">
        <v>67</v>
      </c>
      <c r="E999" s="1">
        <v>6110</v>
      </c>
      <c r="F999" s="1" t="s">
        <v>490</v>
      </c>
      <c r="G999" s="2" t="s">
        <v>501</v>
      </c>
      <c r="H999" s="1" t="s">
        <v>502</v>
      </c>
      <c r="I999" s="1">
        <v>2018</v>
      </c>
      <c r="J999" s="1">
        <v>2018</v>
      </c>
      <c r="K999" s="1" t="s">
        <v>493</v>
      </c>
      <c r="L999" s="1">
        <v>1249.43</v>
      </c>
      <c r="M999" s="1" t="s">
        <v>504</v>
      </c>
      <c r="N999" s="1" t="s">
        <v>505</v>
      </c>
    </row>
    <row r="1000" spans="1:14" hidden="1" x14ac:dyDescent="0.35">
      <c r="A1000" s="1" t="s">
        <v>487</v>
      </c>
      <c r="B1000" s="1" t="s">
        <v>488</v>
      </c>
      <c r="C1000" s="2" t="s">
        <v>530</v>
      </c>
      <c r="D1000" s="1" t="s">
        <v>386</v>
      </c>
      <c r="E1000" s="1">
        <v>6110</v>
      </c>
      <c r="F1000" s="1" t="s">
        <v>490</v>
      </c>
      <c r="G1000" s="2" t="s">
        <v>499</v>
      </c>
      <c r="H1000" s="1" t="s">
        <v>500</v>
      </c>
      <c r="I1000" s="1">
        <v>2014</v>
      </c>
      <c r="J1000" s="1">
        <v>2014</v>
      </c>
      <c r="K1000" s="1" t="s">
        <v>493</v>
      </c>
      <c r="L1000" s="1">
        <v>13.29</v>
      </c>
      <c r="M1000" s="1" t="s">
        <v>504</v>
      </c>
      <c r="N1000" s="1" t="s">
        <v>505</v>
      </c>
    </row>
    <row r="1001" spans="1:14" hidden="1" x14ac:dyDescent="0.35">
      <c r="A1001" s="1" t="s">
        <v>487</v>
      </c>
      <c r="B1001" s="1" t="s">
        <v>488</v>
      </c>
      <c r="C1001" s="2" t="s">
        <v>530</v>
      </c>
      <c r="D1001" s="1" t="s">
        <v>386</v>
      </c>
      <c r="E1001" s="1">
        <v>6110</v>
      </c>
      <c r="F1001" s="1" t="s">
        <v>490</v>
      </c>
      <c r="G1001" s="2" t="s">
        <v>499</v>
      </c>
      <c r="H1001" s="1" t="s">
        <v>500</v>
      </c>
      <c r="I1001" s="1">
        <v>2015</v>
      </c>
      <c r="J1001" s="1">
        <v>2015</v>
      </c>
      <c r="K1001" s="1" t="s">
        <v>493</v>
      </c>
      <c r="L1001" s="1">
        <v>11.65</v>
      </c>
      <c r="M1001" s="1" t="s">
        <v>504</v>
      </c>
      <c r="N1001" s="1" t="s">
        <v>505</v>
      </c>
    </row>
    <row r="1002" spans="1:14" hidden="1" x14ac:dyDescent="0.35">
      <c r="A1002" s="1" t="s">
        <v>487</v>
      </c>
      <c r="B1002" s="1" t="s">
        <v>488</v>
      </c>
      <c r="C1002" s="2" t="s">
        <v>530</v>
      </c>
      <c r="D1002" s="1" t="s">
        <v>386</v>
      </c>
      <c r="E1002" s="1">
        <v>6110</v>
      </c>
      <c r="F1002" s="1" t="s">
        <v>490</v>
      </c>
      <c r="G1002" s="2" t="s">
        <v>499</v>
      </c>
      <c r="H1002" s="1" t="s">
        <v>500</v>
      </c>
      <c r="I1002" s="1">
        <v>2016</v>
      </c>
      <c r="J1002" s="1">
        <v>2016</v>
      </c>
      <c r="K1002" s="1" t="s">
        <v>493</v>
      </c>
      <c r="L1002" s="1">
        <v>9.39</v>
      </c>
      <c r="M1002" s="1" t="s">
        <v>504</v>
      </c>
      <c r="N1002" s="1" t="s">
        <v>505</v>
      </c>
    </row>
    <row r="1003" spans="1:14" hidden="1" x14ac:dyDescent="0.35">
      <c r="A1003" s="1" t="s">
        <v>487</v>
      </c>
      <c r="B1003" s="1" t="s">
        <v>488</v>
      </c>
      <c r="C1003" s="2" t="s">
        <v>530</v>
      </c>
      <c r="D1003" s="1" t="s">
        <v>386</v>
      </c>
      <c r="E1003" s="1">
        <v>6110</v>
      </c>
      <c r="F1003" s="1" t="s">
        <v>490</v>
      </c>
      <c r="G1003" s="2" t="s">
        <v>499</v>
      </c>
      <c r="H1003" s="1" t="s">
        <v>500</v>
      </c>
      <c r="I1003" s="1">
        <v>2017</v>
      </c>
      <c r="J1003" s="1">
        <v>2017</v>
      </c>
      <c r="K1003" s="1" t="s">
        <v>493</v>
      </c>
      <c r="L1003" s="1">
        <v>16.32</v>
      </c>
      <c r="M1003" s="1" t="s">
        <v>504</v>
      </c>
      <c r="N1003" s="1" t="s">
        <v>505</v>
      </c>
    </row>
    <row r="1004" spans="1:14" hidden="1" x14ac:dyDescent="0.35">
      <c r="A1004" s="1" t="s">
        <v>487</v>
      </c>
      <c r="B1004" s="1" t="s">
        <v>488</v>
      </c>
      <c r="C1004" s="2" t="s">
        <v>530</v>
      </c>
      <c r="D1004" s="1" t="s">
        <v>386</v>
      </c>
      <c r="E1004" s="1">
        <v>6110</v>
      </c>
      <c r="F1004" s="1" t="s">
        <v>490</v>
      </c>
      <c r="G1004" s="2" t="s">
        <v>499</v>
      </c>
      <c r="H1004" s="1" t="s">
        <v>500</v>
      </c>
      <c r="I1004" s="1">
        <v>2018</v>
      </c>
      <c r="J1004" s="1">
        <v>2018</v>
      </c>
      <c r="K1004" s="1" t="s">
        <v>493</v>
      </c>
      <c r="L1004" s="1">
        <v>16.88</v>
      </c>
      <c r="M1004" s="1" t="s">
        <v>504</v>
      </c>
      <c r="N1004" s="1" t="s">
        <v>505</v>
      </c>
    </row>
    <row r="1005" spans="1:14" hidden="1" x14ac:dyDescent="0.35">
      <c r="A1005" s="1" t="s">
        <v>487</v>
      </c>
      <c r="B1005" s="1" t="s">
        <v>488</v>
      </c>
      <c r="C1005" s="2" t="s">
        <v>530</v>
      </c>
      <c r="D1005" s="1" t="s">
        <v>386</v>
      </c>
      <c r="E1005" s="1">
        <v>6110</v>
      </c>
      <c r="F1005" s="1" t="s">
        <v>490</v>
      </c>
      <c r="G1005" s="2" t="s">
        <v>508</v>
      </c>
      <c r="H1005" s="1" t="s">
        <v>509</v>
      </c>
      <c r="I1005" s="1">
        <v>2014</v>
      </c>
      <c r="J1005" s="1">
        <v>2014</v>
      </c>
      <c r="K1005" s="1" t="s">
        <v>493</v>
      </c>
      <c r="L1005" s="1">
        <v>0.16</v>
      </c>
      <c r="M1005" s="1" t="s">
        <v>504</v>
      </c>
      <c r="N1005" s="1" t="s">
        <v>505</v>
      </c>
    </row>
    <row r="1006" spans="1:14" hidden="1" x14ac:dyDescent="0.35">
      <c r="A1006" s="1" t="s">
        <v>487</v>
      </c>
      <c r="B1006" s="1" t="s">
        <v>488</v>
      </c>
      <c r="C1006" s="2" t="s">
        <v>530</v>
      </c>
      <c r="D1006" s="1" t="s">
        <v>386</v>
      </c>
      <c r="E1006" s="1">
        <v>6110</v>
      </c>
      <c r="F1006" s="1" t="s">
        <v>490</v>
      </c>
      <c r="G1006" s="2" t="s">
        <v>508</v>
      </c>
      <c r="H1006" s="1" t="s">
        <v>509</v>
      </c>
      <c r="I1006" s="1">
        <v>2015</v>
      </c>
      <c r="J1006" s="1">
        <v>2015</v>
      </c>
      <c r="K1006" s="1" t="s">
        <v>493</v>
      </c>
      <c r="L1006" s="1">
        <v>0.14000000000000001</v>
      </c>
      <c r="M1006" s="1" t="s">
        <v>504</v>
      </c>
      <c r="N1006" s="1" t="s">
        <v>505</v>
      </c>
    </row>
    <row r="1007" spans="1:14" hidden="1" x14ac:dyDescent="0.35">
      <c r="A1007" s="1" t="s">
        <v>487</v>
      </c>
      <c r="B1007" s="1" t="s">
        <v>488</v>
      </c>
      <c r="C1007" s="2" t="s">
        <v>530</v>
      </c>
      <c r="D1007" s="1" t="s">
        <v>386</v>
      </c>
      <c r="E1007" s="1">
        <v>6110</v>
      </c>
      <c r="F1007" s="1" t="s">
        <v>490</v>
      </c>
      <c r="G1007" s="2" t="s">
        <v>508</v>
      </c>
      <c r="H1007" s="1" t="s">
        <v>509</v>
      </c>
      <c r="I1007" s="1">
        <v>2016</v>
      </c>
      <c r="J1007" s="1">
        <v>2016</v>
      </c>
      <c r="K1007" s="1" t="s">
        <v>493</v>
      </c>
      <c r="L1007" s="1">
        <v>0.05</v>
      </c>
      <c r="M1007" s="1" t="s">
        <v>504</v>
      </c>
      <c r="N1007" s="1" t="s">
        <v>505</v>
      </c>
    </row>
    <row r="1008" spans="1:14" hidden="1" x14ac:dyDescent="0.35">
      <c r="A1008" s="1" t="s">
        <v>487</v>
      </c>
      <c r="B1008" s="1" t="s">
        <v>488</v>
      </c>
      <c r="C1008" s="2" t="s">
        <v>530</v>
      </c>
      <c r="D1008" s="1" t="s">
        <v>386</v>
      </c>
      <c r="E1008" s="1">
        <v>6110</v>
      </c>
      <c r="F1008" s="1" t="s">
        <v>490</v>
      </c>
      <c r="G1008" s="2" t="s">
        <v>508</v>
      </c>
      <c r="H1008" s="1" t="s">
        <v>509</v>
      </c>
      <c r="I1008" s="1">
        <v>2017</v>
      </c>
      <c r="J1008" s="1">
        <v>2017</v>
      </c>
      <c r="K1008" s="1" t="s">
        <v>493</v>
      </c>
      <c r="L1008" s="1">
        <v>0.03</v>
      </c>
      <c r="M1008" s="1" t="s">
        <v>504</v>
      </c>
      <c r="N1008" s="1" t="s">
        <v>505</v>
      </c>
    </row>
    <row r="1009" spans="1:14" hidden="1" x14ac:dyDescent="0.35">
      <c r="A1009" s="1" t="s">
        <v>487</v>
      </c>
      <c r="B1009" s="1" t="s">
        <v>488</v>
      </c>
      <c r="C1009" s="2" t="s">
        <v>530</v>
      </c>
      <c r="D1009" s="1" t="s">
        <v>386</v>
      </c>
      <c r="E1009" s="1">
        <v>6110</v>
      </c>
      <c r="F1009" s="1" t="s">
        <v>490</v>
      </c>
      <c r="G1009" s="2" t="s">
        <v>508</v>
      </c>
      <c r="H1009" s="1" t="s">
        <v>509</v>
      </c>
      <c r="I1009" s="1">
        <v>2018</v>
      </c>
      <c r="J1009" s="1">
        <v>2018</v>
      </c>
      <c r="K1009" s="1" t="s">
        <v>493</v>
      </c>
      <c r="L1009" s="1">
        <v>0.02</v>
      </c>
      <c r="M1009" s="1" t="s">
        <v>504</v>
      </c>
      <c r="N1009" s="1" t="s">
        <v>505</v>
      </c>
    </row>
    <row r="1010" spans="1:14" hidden="1" x14ac:dyDescent="0.35">
      <c r="A1010" s="1" t="s">
        <v>487</v>
      </c>
      <c r="B1010" s="1" t="s">
        <v>488</v>
      </c>
      <c r="C1010" s="2" t="s">
        <v>531</v>
      </c>
      <c r="D1010" s="1" t="s">
        <v>69</v>
      </c>
      <c r="E1010" s="1">
        <v>6110</v>
      </c>
      <c r="F1010" s="1" t="s">
        <v>490</v>
      </c>
      <c r="G1010" s="2" t="s">
        <v>491</v>
      </c>
      <c r="H1010" s="1" t="s">
        <v>492</v>
      </c>
      <c r="I1010" s="1">
        <v>2001</v>
      </c>
      <c r="J1010" s="1">
        <v>2001</v>
      </c>
      <c r="K1010" s="1" t="s">
        <v>493</v>
      </c>
      <c r="L1010" s="1">
        <v>97.22</v>
      </c>
      <c r="M1010" s="1" t="s">
        <v>504</v>
      </c>
      <c r="N1010" s="1" t="s">
        <v>505</v>
      </c>
    </row>
    <row r="1011" spans="1:14" hidden="1" x14ac:dyDescent="0.35">
      <c r="A1011" s="1" t="s">
        <v>487</v>
      </c>
      <c r="B1011" s="1" t="s">
        <v>488</v>
      </c>
      <c r="C1011" s="2" t="s">
        <v>531</v>
      </c>
      <c r="D1011" s="1" t="s">
        <v>69</v>
      </c>
      <c r="E1011" s="1">
        <v>6110</v>
      </c>
      <c r="F1011" s="1" t="s">
        <v>490</v>
      </c>
      <c r="G1011" s="2" t="s">
        <v>491</v>
      </c>
      <c r="H1011" s="1" t="s">
        <v>492</v>
      </c>
      <c r="I1011" s="1">
        <v>2002</v>
      </c>
      <c r="J1011" s="1">
        <v>2002</v>
      </c>
      <c r="K1011" s="1" t="s">
        <v>493</v>
      </c>
      <c r="L1011" s="1">
        <v>160.58000000000001</v>
      </c>
      <c r="M1011" s="1" t="s">
        <v>504</v>
      </c>
      <c r="N1011" s="1" t="s">
        <v>505</v>
      </c>
    </row>
    <row r="1012" spans="1:14" hidden="1" x14ac:dyDescent="0.35">
      <c r="A1012" s="1" t="s">
        <v>487</v>
      </c>
      <c r="B1012" s="1" t="s">
        <v>488</v>
      </c>
      <c r="C1012" s="2" t="s">
        <v>531</v>
      </c>
      <c r="D1012" s="1" t="s">
        <v>69</v>
      </c>
      <c r="E1012" s="1">
        <v>6110</v>
      </c>
      <c r="F1012" s="1" t="s">
        <v>490</v>
      </c>
      <c r="G1012" s="2" t="s">
        <v>491</v>
      </c>
      <c r="H1012" s="1" t="s">
        <v>492</v>
      </c>
      <c r="I1012" s="1">
        <v>2003</v>
      </c>
      <c r="J1012" s="1">
        <v>2003</v>
      </c>
      <c r="K1012" s="1" t="s">
        <v>493</v>
      </c>
      <c r="L1012" s="1">
        <v>213.83</v>
      </c>
      <c r="M1012" s="1" t="s">
        <v>504</v>
      </c>
      <c r="N1012" s="1" t="s">
        <v>505</v>
      </c>
    </row>
    <row r="1013" spans="1:14" hidden="1" x14ac:dyDescent="0.35">
      <c r="A1013" s="1" t="s">
        <v>487</v>
      </c>
      <c r="B1013" s="1" t="s">
        <v>488</v>
      </c>
      <c r="C1013" s="2" t="s">
        <v>531</v>
      </c>
      <c r="D1013" s="1" t="s">
        <v>69</v>
      </c>
      <c r="E1013" s="1">
        <v>6110</v>
      </c>
      <c r="F1013" s="1" t="s">
        <v>490</v>
      </c>
      <c r="G1013" s="2" t="s">
        <v>491</v>
      </c>
      <c r="H1013" s="1" t="s">
        <v>492</v>
      </c>
      <c r="I1013" s="1">
        <v>2004</v>
      </c>
      <c r="J1013" s="1">
        <v>2004</v>
      </c>
      <c r="K1013" s="1" t="s">
        <v>493</v>
      </c>
      <c r="L1013" s="1">
        <v>242.68</v>
      </c>
      <c r="M1013" s="1" t="s">
        <v>504</v>
      </c>
      <c r="N1013" s="1" t="s">
        <v>505</v>
      </c>
    </row>
    <row r="1014" spans="1:14" hidden="1" x14ac:dyDescent="0.35">
      <c r="A1014" s="1" t="s">
        <v>487</v>
      </c>
      <c r="B1014" s="1" t="s">
        <v>488</v>
      </c>
      <c r="C1014" s="2" t="s">
        <v>531</v>
      </c>
      <c r="D1014" s="1" t="s">
        <v>69</v>
      </c>
      <c r="E1014" s="1">
        <v>6110</v>
      </c>
      <c r="F1014" s="1" t="s">
        <v>490</v>
      </c>
      <c r="G1014" s="2" t="s">
        <v>491</v>
      </c>
      <c r="H1014" s="1" t="s">
        <v>492</v>
      </c>
      <c r="I1014" s="1">
        <v>2005</v>
      </c>
      <c r="J1014" s="1">
        <v>2005</v>
      </c>
      <c r="K1014" s="1" t="s">
        <v>493</v>
      </c>
      <c r="L1014" s="1">
        <v>293.45999999999998</v>
      </c>
      <c r="M1014" s="1" t="s">
        <v>504</v>
      </c>
      <c r="N1014" s="1" t="s">
        <v>505</v>
      </c>
    </row>
    <row r="1015" spans="1:14" hidden="1" x14ac:dyDescent="0.35">
      <c r="A1015" s="1" t="s">
        <v>487</v>
      </c>
      <c r="B1015" s="1" t="s">
        <v>488</v>
      </c>
      <c r="C1015" s="2" t="s">
        <v>531</v>
      </c>
      <c r="D1015" s="1" t="s">
        <v>69</v>
      </c>
      <c r="E1015" s="1">
        <v>6110</v>
      </c>
      <c r="F1015" s="1" t="s">
        <v>490</v>
      </c>
      <c r="G1015" s="2" t="s">
        <v>491</v>
      </c>
      <c r="H1015" s="1" t="s">
        <v>492</v>
      </c>
      <c r="I1015" s="1">
        <v>2006</v>
      </c>
      <c r="J1015" s="1">
        <v>2006</v>
      </c>
      <c r="K1015" s="1" t="s">
        <v>493</v>
      </c>
      <c r="L1015" s="1">
        <v>387.3</v>
      </c>
      <c r="M1015" s="1" t="s">
        <v>504</v>
      </c>
      <c r="N1015" s="1" t="s">
        <v>505</v>
      </c>
    </row>
    <row r="1016" spans="1:14" hidden="1" x14ac:dyDescent="0.35">
      <c r="A1016" s="1" t="s">
        <v>487</v>
      </c>
      <c r="B1016" s="1" t="s">
        <v>488</v>
      </c>
      <c r="C1016" s="2" t="s">
        <v>531</v>
      </c>
      <c r="D1016" s="1" t="s">
        <v>69</v>
      </c>
      <c r="E1016" s="1">
        <v>6110</v>
      </c>
      <c r="F1016" s="1" t="s">
        <v>490</v>
      </c>
      <c r="G1016" s="2" t="s">
        <v>491</v>
      </c>
      <c r="H1016" s="1" t="s">
        <v>492</v>
      </c>
      <c r="I1016" s="1">
        <v>2007</v>
      </c>
      <c r="J1016" s="1">
        <v>2007</v>
      </c>
      <c r="K1016" s="1" t="s">
        <v>493</v>
      </c>
      <c r="L1016" s="1">
        <v>364.54</v>
      </c>
      <c r="M1016" s="1" t="s">
        <v>504</v>
      </c>
      <c r="N1016" s="1" t="s">
        <v>505</v>
      </c>
    </row>
    <row r="1017" spans="1:14" hidden="1" x14ac:dyDescent="0.35">
      <c r="A1017" s="1" t="s">
        <v>487</v>
      </c>
      <c r="B1017" s="1" t="s">
        <v>488</v>
      </c>
      <c r="C1017" s="2" t="s">
        <v>531</v>
      </c>
      <c r="D1017" s="1" t="s">
        <v>69</v>
      </c>
      <c r="E1017" s="1">
        <v>6110</v>
      </c>
      <c r="F1017" s="1" t="s">
        <v>490</v>
      </c>
      <c r="G1017" s="2" t="s">
        <v>491</v>
      </c>
      <c r="H1017" s="1" t="s">
        <v>492</v>
      </c>
      <c r="I1017" s="1">
        <v>2008</v>
      </c>
      <c r="J1017" s="1">
        <v>2008</v>
      </c>
      <c r="K1017" s="1" t="s">
        <v>493</v>
      </c>
      <c r="L1017" s="1">
        <v>364.67</v>
      </c>
      <c r="M1017" s="1" t="s">
        <v>504</v>
      </c>
      <c r="N1017" s="1" t="s">
        <v>505</v>
      </c>
    </row>
    <row r="1018" spans="1:14" hidden="1" x14ac:dyDescent="0.35">
      <c r="A1018" s="1" t="s">
        <v>487</v>
      </c>
      <c r="B1018" s="1" t="s">
        <v>488</v>
      </c>
      <c r="C1018" s="2" t="s">
        <v>531</v>
      </c>
      <c r="D1018" s="1" t="s">
        <v>69</v>
      </c>
      <c r="E1018" s="1">
        <v>6110</v>
      </c>
      <c r="F1018" s="1" t="s">
        <v>490</v>
      </c>
      <c r="G1018" s="2" t="s">
        <v>491</v>
      </c>
      <c r="H1018" s="1" t="s">
        <v>492</v>
      </c>
      <c r="I1018" s="1">
        <v>2009</v>
      </c>
      <c r="J1018" s="1">
        <v>2009</v>
      </c>
      <c r="K1018" s="1" t="s">
        <v>493</v>
      </c>
      <c r="L1018" s="1">
        <v>293.73</v>
      </c>
      <c r="M1018" s="1" t="s">
        <v>504</v>
      </c>
      <c r="N1018" s="1" t="s">
        <v>505</v>
      </c>
    </row>
    <row r="1019" spans="1:14" hidden="1" x14ac:dyDescent="0.35">
      <c r="A1019" s="1" t="s">
        <v>487</v>
      </c>
      <c r="B1019" s="1" t="s">
        <v>488</v>
      </c>
      <c r="C1019" s="2" t="s">
        <v>531</v>
      </c>
      <c r="D1019" s="1" t="s">
        <v>69</v>
      </c>
      <c r="E1019" s="1">
        <v>6110</v>
      </c>
      <c r="F1019" s="1" t="s">
        <v>490</v>
      </c>
      <c r="G1019" s="2" t="s">
        <v>491</v>
      </c>
      <c r="H1019" s="1" t="s">
        <v>492</v>
      </c>
      <c r="I1019" s="1">
        <v>2010</v>
      </c>
      <c r="J1019" s="1">
        <v>2010</v>
      </c>
      <c r="K1019" s="1" t="s">
        <v>493</v>
      </c>
      <c r="L1019" s="1">
        <v>214.92</v>
      </c>
      <c r="M1019" s="1" t="s">
        <v>504</v>
      </c>
      <c r="N1019" s="1" t="s">
        <v>505</v>
      </c>
    </row>
    <row r="1020" spans="1:14" hidden="1" x14ac:dyDescent="0.35">
      <c r="A1020" s="1" t="s">
        <v>487</v>
      </c>
      <c r="B1020" s="1" t="s">
        <v>488</v>
      </c>
      <c r="C1020" s="2" t="s">
        <v>531</v>
      </c>
      <c r="D1020" s="1" t="s">
        <v>69</v>
      </c>
      <c r="E1020" s="1">
        <v>6110</v>
      </c>
      <c r="F1020" s="1" t="s">
        <v>490</v>
      </c>
      <c r="G1020" s="2" t="s">
        <v>491</v>
      </c>
      <c r="H1020" s="1" t="s">
        <v>492</v>
      </c>
      <c r="I1020" s="1">
        <v>2011</v>
      </c>
      <c r="J1020" s="1">
        <v>2011</v>
      </c>
      <c r="K1020" s="1" t="s">
        <v>493</v>
      </c>
      <c r="L1020" s="1">
        <v>672.76</v>
      </c>
      <c r="M1020" s="1" t="s">
        <v>504</v>
      </c>
      <c r="N1020" s="1" t="s">
        <v>505</v>
      </c>
    </row>
    <row r="1021" spans="1:14" hidden="1" x14ac:dyDescent="0.35">
      <c r="A1021" s="1" t="s">
        <v>487</v>
      </c>
      <c r="B1021" s="1" t="s">
        <v>488</v>
      </c>
      <c r="C1021" s="2" t="s">
        <v>531</v>
      </c>
      <c r="D1021" s="1" t="s">
        <v>69</v>
      </c>
      <c r="E1021" s="1">
        <v>6110</v>
      </c>
      <c r="F1021" s="1" t="s">
        <v>490</v>
      </c>
      <c r="G1021" s="2" t="s">
        <v>491</v>
      </c>
      <c r="H1021" s="1" t="s">
        <v>492</v>
      </c>
      <c r="I1021" s="1">
        <v>2012</v>
      </c>
      <c r="J1021" s="1">
        <v>2012</v>
      </c>
      <c r="K1021" s="1" t="s">
        <v>493</v>
      </c>
      <c r="L1021" s="1">
        <v>738.59</v>
      </c>
      <c r="M1021" s="1" t="s">
        <v>504</v>
      </c>
      <c r="N1021" s="1" t="s">
        <v>505</v>
      </c>
    </row>
    <row r="1022" spans="1:14" hidden="1" x14ac:dyDescent="0.35">
      <c r="A1022" s="1" t="s">
        <v>487</v>
      </c>
      <c r="B1022" s="1" t="s">
        <v>488</v>
      </c>
      <c r="C1022" s="2" t="s">
        <v>531</v>
      </c>
      <c r="D1022" s="1" t="s">
        <v>69</v>
      </c>
      <c r="E1022" s="1">
        <v>6110</v>
      </c>
      <c r="F1022" s="1" t="s">
        <v>490</v>
      </c>
      <c r="G1022" s="2" t="s">
        <v>491</v>
      </c>
      <c r="H1022" s="1" t="s">
        <v>492</v>
      </c>
      <c r="I1022" s="1">
        <v>2013</v>
      </c>
      <c r="J1022" s="1">
        <v>2013</v>
      </c>
      <c r="K1022" s="1" t="s">
        <v>493</v>
      </c>
      <c r="L1022" s="1">
        <v>734.09</v>
      </c>
      <c r="M1022" s="1" t="s">
        <v>504</v>
      </c>
      <c r="N1022" s="1" t="s">
        <v>505</v>
      </c>
    </row>
    <row r="1023" spans="1:14" hidden="1" x14ac:dyDescent="0.35">
      <c r="A1023" s="1" t="s">
        <v>487</v>
      </c>
      <c r="B1023" s="1" t="s">
        <v>488</v>
      </c>
      <c r="C1023" s="2" t="s">
        <v>531</v>
      </c>
      <c r="D1023" s="1" t="s">
        <v>69</v>
      </c>
      <c r="E1023" s="1">
        <v>6110</v>
      </c>
      <c r="F1023" s="1" t="s">
        <v>490</v>
      </c>
      <c r="G1023" s="2" t="s">
        <v>491</v>
      </c>
      <c r="H1023" s="1" t="s">
        <v>492</v>
      </c>
      <c r="I1023" s="1">
        <v>2014</v>
      </c>
      <c r="J1023" s="1">
        <v>2014</v>
      </c>
      <c r="K1023" s="1" t="s">
        <v>493</v>
      </c>
      <c r="L1023" s="1">
        <v>739.23</v>
      </c>
      <c r="M1023" s="1" t="s">
        <v>504</v>
      </c>
      <c r="N1023" s="1" t="s">
        <v>505</v>
      </c>
    </row>
    <row r="1024" spans="1:14" hidden="1" x14ac:dyDescent="0.35">
      <c r="A1024" s="1" t="s">
        <v>487</v>
      </c>
      <c r="B1024" s="1" t="s">
        <v>488</v>
      </c>
      <c r="C1024" s="2" t="s">
        <v>531</v>
      </c>
      <c r="D1024" s="1" t="s">
        <v>69</v>
      </c>
      <c r="E1024" s="1">
        <v>6110</v>
      </c>
      <c r="F1024" s="1" t="s">
        <v>490</v>
      </c>
      <c r="G1024" s="2" t="s">
        <v>491</v>
      </c>
      <c r="H1024" s="1" t="s">
        <v>492</v>
      </c>
      <c r="I1024" s="1">
        <v>2015</v>
      </c>
      <c r="J1024" s="1">
        <v>2015</v>
      </c>
      <c r="K1024" s="1" t="s">
        <v>493</v>
      </c>
      <c r="L1024" s="1">
        <v>890.81</v>
      </c>
      <c r="M1024" s="1" t="s">
        <v>504</v>
      </c>
      <c r="N1024" s="1" t="s">
        <v>505</v>
      </c>
    </row>
    <row r="1025" spans="1:14" hidden="1" x14ac:dyDescent="0.35">
      <c r="A1025" s="1" t="s">
        <v>487</v>
      </c>
      <c r="B1025" s="1" t="s">
        <v>488</v>
      </c>
      <c r="C1025" s="2" t="s">
        <v>531</v>
      </c>
      <c r="D1025" s="1" t="s">
        <v>69</v>
      </c>
      <c r="E1025" s="1">
        <v>6110</v>
      </c>
      <c r="F1025" s="1" t="s">
        <v>490</v>
      </c>
      <c r="G1025" s="2" t="s">
        <v>491</v>
      </c>
      <c r="H1025" s="1" t="s">
        <v>492</v>
      </c>
      <c r="I1025" s="1">
        <v>2016</v>
      </c>
      <c r="J1025" s="1">
        <v>2016</v>
      </c>
      <c r="K1025" s="1" t="s">
        <v>493</v>
      </c>
      <c r="L1025" s="1">
        <v>442.38</v>
      </c>
      <c r="M1025" s="1" t="s">
        <v>504</v>
      </c>
      <c r="N1025" s="1" t="s">
        <v>505</v>
      </c>
    </row>
    <row r="1026" spans="1:14" hidden="1" x14ac:dyDescent="0.35">
      <c r="A1026" s="1" t="s">
        <v>487</v>
      </c>
      <c r="B1026" s="1" t="s">
        <v>488</v>
      </c>
      <c r="C1026" s="2" t="s">
        <v>531</v>
      </c>
      <c r="D1026" s="1" t="s">
        <v>69</v>
      </c>
      <c r="E1026" s="1">
        <v>6110</v>
      </c>
      <c r="F1026" s="1" t="s">
        <v>490</v>
      </c>
      <c r="G1026" s="2" t="s">
        <v>491</v>
      </c>
      <c r="H1026" s="1" t="s">
        <v>492</v>
      </c>
      <c r="I1026" s="1">
        <v>2017</v>
      </c>
      <c r="J1026" s="1">
        <v>2017</v>
      </c>
      <c r="K1026" s="1" t="s">
        <v>493</v>
      </c>
      <c r="L1026" s="1">
        <v>486.78</v>
      </c>
      <c r="M1026" s="1" t="s">
        <v>504</v>
      </c>
      <c r="N1026" s="1" t="s">
        <v>505</v>
      </c>
    </row>
    <row r="1027" spans="1:14" hidden="1" x14ac:dyDescent="0.35">
      <c r="A1027" s="1" t="s">
        <v>487</v>
      </c>
      <c r="B1027" s="1" t="s">
        <v>488</v>
      </c>
      <c r="C1027" s="2" t="s">
        <v>531</v>
      </c>
      <c r="D1027" s="1" t="s">
        <v>69</v>
      </c>
      <c r="E1027" s="1">
        <v>6110</v>
      </c>
      <c r="F1027" s="1" t="s">
        <v>490</v>
      </c>
      <c r="G1027" s="2" t="s">
        <v>491</v>
      </c>
      <c r="H1027" s="1" t="s">
        <v>492</v>
      </c>
      <c r="I1027" s="1">
        <v>2018</v>
      </c>
      <c r="J1027" s="1">
        <v>2018</v>
      </c>
      <c r="K1027" s="1" t="s">
        <v>493</v>
      </c>
      <c r="L1027" s="1">
        <v>566.95000000000005</v>
      </c>
      <c r="M1027" s="1" t="s">
        <v>504</v>
      </c>
      <c r="N1027" s="1" t="s">
        <v>505</v>
      </c>
    </row>
    <row r="1028" spans="1:14" hidden="1" x14ac:dyDescent="0.35">
      <c r="A1028" s="1" t="s">
        <v>487</v>
      </c>
      <c r="B1028" s="1" t="s">
        <v>488</v>
      </c>
      <c r="C1028" s="2" t="s">
        <v>531</v>
      </c>
      <c r="D1028" s="1" t="s">
        <v>69</v>
      </c>
      <c r="E1028" s="1">
        <v>6110</v>
      </c>
      <c r="F1028" s="1" t="s">
        <v>490</v>
      </c>
      <c r="G1028" s="2" t="s">
        <v>497</v>
      </c>
      <c r="H1028" s="1" t="s">
        <v>498</v>
      </c>
      <c r="I1028" s="1">
        <v>2001</v>
      </c>
      <c r="J1028" s="1">
        <v>2001</v>
      </c>
      <c r="K1028" s="1" t="s">
        <v>493</v>
      </c>
      <c r="L1028" s="1">
        <v>0</v>
      </c>
      <c r="M1028" s="1" t="s">
        <v>504</v>
      </c>
      <c r="N1028" s="1" t="s">
        <v>505</v>
      </c>
    </row>
    <row r="1029" spans="1:14" hidden="1" x14ac:dyDescent="0.35">
      <c r="A1029" s="1" t="s">
        <v>487</v>
      </c>
      <c r="B1029" s="1" t="s">
        <v>488</v>
      </c>
      <c r="C1029" s="2" t="s">
        <v>531</v>
      </c>
      <c r="D1029" s="1" t="s">
        <v>69</v>
      </c>
      <c r="E1029" s="1">
        <v>6110</v>
      </c>
      <c r="F1029" s="1" t="s">
        <v>490</v>
      </c>
      <c r="G1029" s="2" t="s">
        <v>497</v>
      </c>
      <c r="H1029" s="1" t="s">
        <v>498</v>
      </c>
      <c r="I1029" s="1">
        <v>2002</v>
      </c>
      <c r="J1029" s="1">
        <v>2002</v>
      </c>
      <c r="K1029" s="1" t="s">
        <v>493</v>
      </c>
      <c r="L1029" s="1">
        <v>0</v>
      </c>
      <c r="M1029" s="1" t="s">
        <v>504</v>
      </c>
      <c r="N1029" s="1" t="s">
        <v>505</v>
      </c>
    </row>
    <row r="1030" spans="1:14" hidden="1" x14ac:dyDescent="0.35">
      <c r="A1030" s="1" t="s">
        <v>487</v>
      </c>
      <c r="B1030" s="1" t="s">
        <v>488</v>
      </c>
      <c r="C1030" s="2" t="s">
        <v>531</v>
      </c>
      <c r="D1030" s="1" t="s">
        <v>69</v>
      </c>
      <c r="E1030" s="1">
        <v>6110</v>
      </c>
      <c r="F1030" s="1" t="s">
        <v>490</v>
      </c>
      <c r="G1030" s="2" t="s">
        <v>497</v>
      </c>
      <c r="H1030" s="1" t="s">
        <v>498</v>
      </c>
      <c r="I1030" s="1">
        <v>2003</v>
      </c>
      <c r="J1030" s="1">
        <v>2003</v>
      </c>
      <c r="K1030" s="1" t="s">
        <v>493</v>
      </c>
      <c r="L1030" s="1">
        <v>0</v>
      </c>
      <c r="M1030" s="1" t="s">
        <v>504</v>
      </c>
      <c r="N1030" s="1" t="s">
        <v>505</v>
      </c>
    </row>
    <row r="1031" spans="1:14" hidden="1" x14ac:dyDescent="0.35">
      <c r="A1031" s="1" t="s">
        <v>487</v>
      </c>
      <c r="B1031" s="1" t="s">
        <v>488</v>
      </c>
      <c r="C1031" s="2" t="s">
        <v>531</v>
      </c>
      <c r="D1031" s="1" t="s">
        <v>69</v>
      </c>
      <c r="E1031" s="1">
        <v>6110</v>
      </c>
      <c r="F1031" s="1" t="s">
        <v>490</v>
      </c>
      <c r="G1031" s="2" t="s">
        <v>497</v>
      </c>
      <c r="H1031" s="1" t="s">
        <v>498</v>
      </c>
      <c r="I1031" s="1">
        <v>2004</v>
      </c>
      <c r="J1031" s="1">
        <v>2004</v>
      </c>
      <c r="K1031" s="1" t="s">
        <v>493</v>
      </c>
      <c r="L1031" s="1">
        <v>0</v>
      </c>
      <c r="M1031" s="1" t="s">
        <v>504</v>
      </c>
      <c r="N1031" s="1" t="s">
        <v>505</v>
      </c>
    </row>
    <row r="1032" spans="1:14" hidden="1" x14ac:dyDescent="0.35">
      <c r="A1032" s="1" t="s">
        <v>487</v>
      </c>
      <c r="B1032" s="1" t="s">
        <v>488</v>
      </c>
      <c r="C1032" s="2" t="s">
        <v>531</v>
      </c>
      <c r="D1032" s="1" t="s">
        <v>69</v>
      </c>
      <c r="E1032" s="1">
        <v>6110</v>
      </c>
      <c r="F1032" s="1" t="s">
        <v>490</v>
      </c>
      <c r="G1032" s="2" t="s">
        <v>497</v>
      </c>
      <c r="H1032" s="1" t="s">
        <v>498</v>
      </c>
      <c r="I1032" s="1">
        <v>2005</v>
      </c>
      <c r="J1032" s="1">
        <v>2005</v>
      </c>
      <c r="K1032" s="1" t="s">
        <v>493</v>
      </c>
      <c r="L1032" s="1">
        <v>0</v>
      </c>
      <c r="M1032" s="1" t="s">
        <v>504</v>
      </c>
      <c r="N1032" s="1" t="s">
        <v>505</v>
      </c>
    </row>
    <row r="1033" spans="1:14" hidden="1" x14ac:dyDescent="0.35">
      <c r="A1033" s="1" t="s">
        <v>487</v>
      </c>
      <c r="B1033" s="1" t="s">
        <v>488</v>
      </c>
      <c r="C1033" s="2" t="s">
        <v>531</v>
      </c>
      <c r="D1033" s="1" t="s">
        <v>69</v>
      </c>
      <c r="E1033" s="1">
        <v>6110</v>
      </c>
      <c r="F1033" s="1" t="s">
        <v>490</v>
      </c>
      <c r="G1033" s="2" t="s">
        <v>497</v>
      </c>
      <c r="H1033" s="1" t="s">
        <v>498</v>
      </c>
      <c r="I1033" s="1">
        <v>2006</v>
      </c>
      <c r="J1033" s="1">
        <v>2006</v>
      </c>
      <c r="K1033" s="1" t="s">
        <v>493</v>
      </c>
      <c r="L1033" s="1">
        <v>393.26</v>
      </c>
      <c r="M1033" s="1" t="s">
        <v>504</v>
      </c>
      <c r="N1033" s="1" t="s">
        <v>505</v>
      </c>
    </row>
    <row r="1034" spans="1:14" hidden="1" x14ac:dyDescent="0.35">
      <c r="A1034" s="1" t="s">
        <v>487</v>
      </c>
      <c r="B1034" s="1" t="s">
        <v>488</v>
      </c>
      <c r="C1034" s="2" t="s">
        <v>531</v>
      </c>
      <c r="D1034" s="1" t="s">
        <v>69</v>
      </c>
      <c r="E1034" s="1">
        <v>6110</v>
      </c>
      <c r="F1034" s="1" t="s">
        <v>490</v>
      </c>
      <c r="G1034" s="2" t="s">
        <v>497</v>
      </c>
      <c r="H1034" s="1" t="s">
        <v>498</v>
      </c>
      <c r="I1034" s="1">
        <v>2007</v>
      </c>
      <c r="J1034" s="1">
        <v>2007</v>
      </c>
      <c r="K1034" s="1" t="s">
        <v>493</v>
      </c>
      <c r="L1034" s="1">
        <v>100.21</v>
      </c>
      <c r="M1034" s="1" t="s">
        <v>504</v>
      </c>
      <c r="N1034" s="1" t="s">
        <v>505</v>
      </c>
    </row>
    <row r="1035" spans="1:14" hidden="1" x14ac:dyDescent="0.35">
      <c r="A1035" s="1" t="s">
        <v>487</v>
      </c>
      <c r="B1035" s="1" t="s">
        <v>488</v>
      </c>
      <c r="C1035" s="2" t="s">
        <v>531</v>
      </c>
      <c r="D1035" s="1" t="s">
        <v>69</v>
      </c>
      <c r="E1035" s="1">
        <v>6110</v>
      </c>
      <c r="F1035" s="1" t="s">
        <v>490</v>
      </c>
      <c r="G1035" s="2" t="s">
        <v>497</v>
      </c>
      <c r="H1035" s="1" t="s">
        <v>498</v>
      </c>
      <c r="I1035" s="1">
        <v>2008</v>
      </c>
      <c r="J1035" s="1">
        <v>2008</v>
      </c>
      <c r="K1035" s="1" t="s">
        <v>493</v>
      </c>
      <c r="L1035" s="1">
        <v>564.97</v>
      </c>
      <c r="M1035" s="1" t="s">
        <v>504</v>
      </c>
      <c r="N1035" s="1" t="s">
        <v>505</v>
      </c>
    </row>
    <row r="1036" spans="1:14" hidden="1" x14ac:dyDescent="0.35">
      <c r="A1036" s="1" t="s">
        <v>487</v>
      </c>
      <c r="B1036" s="1" t="s">
        <v>488</v>
      </c>
      <c r="C1036" s="2" t="s">
        <v>531</v>
      </c>
      <c r="D1036" s="1" t="s">
        <v>69</v>
      </c>
      <c r="E1036" s="1">
        <v>6110</v>
      </c>
      <c r="F1036" s="1" t="s">
        <v>490</v>
      </c>
      <c r="G1036" s="2" t="s">
        <v>497</v>
      </c>
      <c r="H1036" s="1" t="s">
        <v>498</v>
      </c>
      <c r="I1036" s="1">
        <v>2009</v>
      </c>
      <c r="J1036" s="1">
        <v>2009</v>
      </c>
      <c r="K1036" s="1" t="s">
        <v>493</v>
      </c>
      <c r="L1036" s="1">
        <v>592.41</v>
      </c>
      <c r="M1036" s="1" t="s">
        <v>504</v>
      </c>
      <c r="N1036" s="1" t="s">
        <v>505</v>
      </c>
    </row>
    <row r="1037" spans="1:14" hidden="1" x14ac:dyDescent="0.35">
      <c r="A1037" s="1" t="s">
        <v>487</v>
      </c>
      <c r="B1037" s="1" t="s">
        <v>488</v>
      </c>
      <c r="C1037" s="2" t="s">
        <v>531</v>
      </c>
      <c r="D1037" s="1" t="s">
        <v>69</v>
      </c>
      <c r="E1037" s="1">
        <v>6110</v>
      </c>
      <c r="F1037" s="1" t="s">
        <v>490</v>
      </c>
      <c r="G1037" s="2" t="s">
        <v>497</v>
      </c>
      <c r="H1037" s="1" t="s">
        <v>498</v>
      </c>
      <c r="I1037" s="1">
        <v>2010</v>
      </c>
      <c r="J1037" s="1">
        <v>2010</v>
      </c>
      <c r="K1037" s="1" t="s">
        <v>493</v>
      </c>
      <c r="L1037" s="1">
        <v>600.89</v>
      </c>
      <c r="M1037" s="1" t="s">
        <v>504</v>
      </c>
      <c r="N1037" s="1" t="s">
        <v>505</v>
      </c>
    </row>
    <row r="1038" spans="1:14" hidden="1" x14ac:dyDescent="0.35">
      <c r="A1038" s="1" t="s">
        <v>487</v>
      </c>
      <c r="B1038" s="1" t="s">
        <v>488</v>
      </c>
      <c r="C1038" s="2" t="s">
        <v>531</v>
      </c>
      <c r="D1038" s="1" t="s">
        <v>69</v>
      </c>
      <c r="E1038" s="1">
        <v>6110</v>
      </c>
      <c r="F1038" s="1" t="s">
        <v>490</v>
      </c>
      <c r="G1038" s="2" t="s">
        <v>497</v>
      </c>
      <c r="H1038" s="1" t="s">
        <v>498</v>
      </c>
      <c r="I1038" s="1">
        <v>2011</v>
      </c>
      <c r="J1038" s="1">
        <v>2011</v>
      </c>
      <c r="K1038" s="1" t="s">
        <v>493</v>
      </c>
      <c r="L1038" s="1">
        <v>543.78</v>
      </c>
      <c r="M1038" s="1" t="s">
        <v>504</v>
      </c>
      <c r="N1038" s="1" t="s">
        <v>505</v>
      </c>
    </row>
    <row r="1039" spans="1:14" hidden="1" x14ac:dyDescent="0.35">
      <c r="A1039" s="1" t="s">
        <v>487</v>
      </c>
      <c r="B1039" s="1" t="s">
        <v>488</v>
      </c>
      <c r="C1039" s="2" t="s">
        <v>531</v>
      </c>
      <c r="D1039" s="1" t="s">
        <v>69</v>
      </c>
      <c r="E1039" s="1">
        <v>6110</v>
      </c>
      <c r="F1039" s="1" t="s">
        <v>490</v>
      </c>
      <c r="G1039" s="2" t="s">
        <v>497</v>
      </c>
      <c r="H1039" s="1" t="s">
        <v>498</v>
      </c>
      <c r="I1039" s="1">
        <v>2012</v>
      </c>
      <c r="J1039" s="1">
        <v>2012</v>
      </c>
      <c r="K1039" s="1" t="s">
        <v>493</v>
      </c>
      <c r="L1039" s="1">
        <v>414.5</v>
      </c>
      <c r="M1039" s="1" t="s">
        <v>504</v>
      </c>
      <c r="N1039" s="1" t="s">
        <v>505</v>
      </c>
    </row>
    <row r="1040" spans="1:14" hidden="1" x14ac:dyDescent="0.35">
      <c r="A1040" s="1" t="s">
        <v>487</v>
      </c>
      <c r="B1040" s="1" t="s">
        <v>488</v>
      </c>
      <c r="C1040" s="2" t="s">
        <v>531</v>
      </c>
      <c r="D1040" s="1" t="s">
        <v>69</v>
      </c>
      <c r="E1040" s="1">
        <v>6110</v>
      </c>
      <c r="F1040" s="1" t="s">
        <v>490</v>
      </c>
      <c r="G1040" s="2" t="s">
        <v>497</v>
      </c>
      <c r="H1040" s="1" t="s">
        <v>498</v>
      </c>
      <c r="I1040" s="1">
        <v>2013</v>
      </c>
      <c r="J1040" s="1">
        <v>2013</v>
      </c>
      <c r="K1040" s="1" t="s">
        <v>493</v>
      </c>
      <c r="L1040" s="1">
        <v>531.03</v>
      </c>
      <c r="M1040" s="1" t="s">
        <v>504</v>
      </c>
      <c r="N1040" s="1" t="s">
        <v>505</v>
      </c>
    </row>
    <row r="1041" spans="1:14" hidden="1" x14ac:dyDescent="0.35">
      <c r="A1041" s="1" t="s">
        <v>487</v>
      </c>
      <c r="B1041" s="1" t="s">
        <v>488</v>
      </c>
      <c r="C1041" s="2" t="s">
        <v>531</v>
      </c>
      <c r="D1041" s="1" t="s">
        <v>69</v>
      </c>
      <c r="E1041" s="1">
        <v>6110</v>
      </c>
      <c r="F1041" s="1" t="s">
        <v>490</v>
      </c>
      <c r="G1041" s="2" t="s">
        <v>497</v>
      </c>
      <c r="H1041" s="1" t="s">
        <v>498</v>
      </c>
      <c r="I1041" s="1">
        <v>2014</v>
      </c>
      <c r="J1041" s="1">
        <v>2014</v>
      </c>
      <c r="K1041" s="1" t="s">
        <v>493</v>
      </c>
      <c r="L1041" s="1">
        <v>678.86</v>
      </c>
      <c r="M1041" s="1" t="s">
        <v>504</v>
      </c>
      <c r="N1041" s="1" t="s">
        <v>505</v>
      </c>
    </row>
    <row r="1042" spans="1:14" hidden="1" x14ac:dyDescent="0.35">
      <c r="A1042" s="1" t="s">
        <v>487</v>
      </c>
      <c r="B1042" s="1" t="s">
        <v>488</v>
      </c>
      <c r="C1042" s="2" t="s">
        <v>531</v>
      </c>
      <c r="D1042" s="1" t="s">
        <v>69</v>
      </c>
      <c r="E1042" s="1">
        <v>6110</v>
      </c>
      <c r="F1042" s="1" t="s">
        <v>490</v>
      </c>
      <c r="G1042" s="2" t="s">
        <v>497</v>
      </c>
      <c r="H1042" s="1" t="s">
        <v>498</v>
      </c>
      <c r="I1042" s="1">
        <v>2015</v>
      </c>
      <c r="J1042" s="1">
        <v>2015</v>
      </c>
      <c r="K1042" s="1" t="s">
        <v>493</v>
      </c>
      <c r="L1042" s="1">
        <v>912.4</v>
      </c>
      <c r="M1042" s="1" t="s">
        <v>504</v>
      </c>
      <c r="N1042" s="1" t="s">
        <v>505</v>
      </c>
    </row>
    <row r="1043" spans="1:14" hidden="1" x14ac:dyDescent="0.35">
      <c r="A1043" s="1" t="s">
        <v>487</v>
      </c>
      <c r="B1043" s="1" t="s">
        <v>488</v>
      </c>
      <c r="C1043" s="2" t="s">
        <v>531</v>
      </c>
      <c r="D1043" s="1" t="s">
        <v>69</v>
      </c>
      <c r="E1043" s="1">
        <v>6110</v>
      </c>
      <c r="F1043" s="1" t="s">
        <v>490</v>
      </c>
      <c r="G1043" s="2" t="s">
        <v>497</v>
      </c>
      <c r="H1043" s="1" t="s">
        <v>498</v>
      </c>
      <c r="I1043" s="1">
        <v>2016</v>
      </c>
      <c r="J1043" s="1">
        <v>2016</v>
      </c>
      <c r="K1043" s="1" t="s">
        <v>493</v>
      </c>
      <c r="L1043" s="1">
        <v>415.89</v>
      </c>
      <c r="M1043" s="1" t="s">
        <v>504</v>
      </c>
      <c r="N1043" s="1" t="s">
        <v>505</v>
      </c>
    </row>
    <row r="1044" spans="1:14" hidden="1" x14ac:dyDescent="0.35">
      <c r="A1044" s="1" t="s">
        <v>487</v>
      </c>
      <c r="B1044" s="1" t="s">
        <v>488</v>
      </c>
      <c r="C1044" s="2" t="s">
        <v>531</v>
      </c>
      <c r="D1044" s="1" t="s">
        <v>69</v>
      </c>
      <c r="E1044" s="1">
        <v>6110</v>
      </c>
      <c r="F1044" s="1" t="s">
        <v>490</v>
      </c>
      <c r="G1044" s="2" t="s">
        <v>497</v>
      </c>
      <c r="H1044" s="1" t="s">
        <v>498</v>
      </c>
      <c r="I1044" s="1">
        <v>2017</v>
      </c>
      <c r="J1044" s="1">
        <v>2017</v>
      </c>
      <c r="K1044" s="1" t="s">
        <v>493</v>
      </c>
      <c r="L1044" s="1">
        <v>438.25</v>
      </c>
      <c r="M1044" s="1" t="s">
        <v>504</v>
      </c>
      <c r="N1044" s="1" t="s">
        <v>505</v>
      </c>
    </row>
    <row r="1045" spans="1:14" hidden="1" x14ac:dyDescent="0.35">
      <c r="A1045" s="1" t="s">
        <v>487</v>
      </c>
      <c r="B1045" s="1" t="s">
        <v>488</v>
      </c>
      <c r="C1045" s="2" t="s">
        <v>531</v>
      </c>
      <c r="D1045" s="1" t="s">
        <v>69</v>
      </c>
      <c r="E1045" s="1">
        <v>6110</v>
      </c>
      <c r="F1045" s="1" t="s">
        <v>490</v>
      </c>
      <c r="G1045" s="2" t="s">
        <v>497</v>
      </c>
      <c r="H1045" s="1" t="s">
        <v>498</v>
      </c>
      <c r="I1045" s="1">
        <v>2018</v>
      </c>
      <c r="J1045" s="1">
        <v>2018</v>
      </c>
      <c r="K1045" s="1" t="s">
        <v>493</v>
      </c>
      <c r="L1045" s="1">
        <v>524.79</v>
      </c>
      <c r="M1045" s="1" t="s">
        <v>504</v>
      </c>
      <c r="N1045" s="1" t="s">
        <v>505</v>
      </c>
    </row>
    <row r="1046" spans="1:14" hidden="1" x14ac:dyDescent="0.35">
      <c r="A1046" s="1" t="s">
        <v>487</v>
      </c>
      <c r="B1046" s="1" t="s">
        <v>488</v>
      </c>
      <c r="C1046" s="2" t="s">
        <v>531</v>
      </c>
      <c r="D1046" s="1" t="s">
        <v>69</v>
      </c>
      <c r="E1046" s="1">
        <v>6110</v>
      </c>
      <c r="F1046" s="1" t="s">
        <v>490</v>
      </c>
      <c r="G1046" s="2" t="s">
        <v>499</v>
      </c>
      <c r="H1046" s="1" t="s">
        <v>500</v>
      </c>
      <c r="I1046" s="1">
        <v>2001</v>
      </c>
      <c r="J1046" s="1">
        <v>2001</v>
      </c>
      <c r="K1046" s="1" t="s">
        <v>493</v>
      </c>
      <c r="L1046" s="1">
        <v>92.59</v>
      </c>
      <c r="M1046" s="1" t="s">
        <v>504</v>
      </c>
      <c r="N1046" s="1" t="s">
        <v>505</v>
      </c>
    </row>
    <row r="1047" spans="1:14" hidden="1" x14ac:dyDescent="0.35">
      <c r="A1047" s="1" t="s">
        <v>487</v>
      </c>
      <c r="B1047" s="1" t="s">
        <v>488</v>
      </c>
      <c r="C1047" s="2" t="s">
        <v>531</v>
      </c>
      <c r="D1047" s="1" t="s">
        <v>69</v>
      </c>
      <c r="E1047" s="1">
        <v>6110</v>
      </c>
      <c r="F1047" s="1" t="s">
        <v>490</v>
      </c>
      <c r="G1047" s="2" t="s">
        <v>499</v>
      </c>
      <c r="H1047" s="1" t="s">
        <v>500</v>
      </c>
      <c r="I1047" s="1">
        <v>2002</v>
      </c>
      <c r="J1047" s="1">
        <v>2002</v>
      </c>
      <c r="K1047" s="1" t="s">
        <v>493</v>
      </c>
      <c r="L1047" s="1">
        <v>155.19</v>
      </c>
      <c r="M1047" s="1" t="s">
        <v>504</v>
      </c>
      <c r="N1047" s="1" t="s">
        <v>505</v>
      </c>
    </row>
    <row r="1048" spans="1:14" hidden="1" x14ac:dyDescent="0.35">
      <c r="A1048" s="1" t="s">
        <v>487</v>
      </c>
      <c r="B1048" s="1" t="s">
        <v>488</v>
      </c>
      <c r="C1048" s="2" t="s">
        <v>531</v>
      </c>
      <c r="D1048" s="1" t="s">
        <v>69</v>
      </c>
      <c r="E1048" s="1">
        <v>6110</v>
      </c>
      <c r="F1048" s="1" t="s">
        <v>490</v>
      </c>
      <c r="G1048" s="2" t="s">
        <v>499</v>
      </c>
      <c r="H1048" s="1" t="s">
        <v>500</v>
      </c>
      <c r="I1048" s="1">
        <v>2003</v>
      </c>
      <c r="J1048" s="1">
        <v>2003</v>
      </c>
      <c r="K1048" s="1" t="s">
        <v>493</v>
      </c>
      <c r="L1048" s="1">
        <v>212.33</v>
      </c>
      <c r="M1048" s="1" t="s">
        <v>504</v>
      </c>
      <c r="N1048" s="1" t="s">
        <v>505</v>
      </c>
    </row>
    <row r="1049" spans="1:14" hidden="1" x14ac:dyDescent="0.35">
      <c r="A1049" s="1" t="s">
        <v>487</v>
      </c>
      <c r="B1049" s="1" t="s">
        <v>488</v>
      </c>
      <c r="C1049" s="2" t="s">
        <v>531</v>
      </c>
      <c r="D1049" s="1" t="s">
        <v>69</v>
      </c>
      <c r="E1049" s="1">
        <v>6110</v>
      </c>
      <c r="F1049" s="1" t="s">
        <v>490</v>
      </c>
      <c r="G1049" s="2" t="s">
        <v>499</v>
      </c>
      <c r="H1049" s="1" t="s">
        <v>500</v>
      </c>
      <c r="I1049" s="1">
        <v>2004</v>
      </c>
      <c r="J1049" s="1">
        <v>2004</v>
      </c>
      <c r="K1049" s="1" t="s">
        <v>493</v>
      </c>
      <c r="L1049" s="1">
        <v>240.26</v>
      </c>
      <c r="M1049" s="1" t="s">
        <v>504</v>
      </c>
      <c r="N1049" s="1" t="s">
        <v>505</v>
      </c>
    </row>
    <row r="1050" spans="1:14" hidden="1" x14ac:dyDescent="0.35">
      <c r="A1050" s="1" t="s">
        <v>487</v>
      </c>
      <c r="B1050" s="1" t="s">
        <v>488</v>
      </c>
      <c r="C1050" s="2" t="s">
        <v>531</v>
      </c>
      <c r="D1050" s="1" t="s">
        <v>69</v>
      </c>
      <c r="E1050" s="1">
        <v>6110</v>
      </c>
      <c r="F1050" s="1" t="s">
        <v>490</v>
      </c>
      <c r="G1050" s="2" t="s">
        <v>499</v>
      </c>
      <c r="H1050" s="1" t="s">
        <v>500</v>
      </c>
      <c r="I1050" s="1">
        <v>2005</v>
      </c>
      <c r="J1050" s="1">
        <v>2005</v>
      </c>
      <c r="K1050" s="1" t="s">
        <v>493</v>
      </c>
      <c r="L1050" s="1">
        <v>289.67</v>
      </c>
      <c r="M1050" s="1" t="s">
        <v>504</v>
      </c>
      <c r="N1050" s="1" t="s">
        <v>505</v>
      </c>
    </row>
    <row r="1051" spans="1:14" hidden="1" x14ac:dyDescent="0.35">
      <c r="A1051" s="1" t="s">
        <v>487</v>
      </c>
      <c r="B1051" s="1" t="s">
        <v>488</v>
      </c>
      <c r="C1051" s="2" t="s">
        <v>531</v>
      </c>
      <c r="D1051" s="1" t="s">
        <v>69</v>
      </c>
      <c r="E1051" s="1">
        <v>6110</v>
      </c>
      <c r="F1051" s="1" t="s">
        <v>490</v>
      </c>
      <c r="G1051" s="2" t="s">
        <v>499</v>
      </c>
      <c r="H1051" s="1" t="s">
        <v>500</v>
      </c>
      <c r="I1051" s="1">
        <v>2006</v>
      </c>
      <c r="J1051" s="1">
        <v>2006</v>
      </c>
      <c r="K1051" s="1" t="s">
        <v>493</v>
      </c>
      <c r="L1051" s="1">
        <v>381.27</v>
      </c>
      <c r="M1051" s="1" t="s">
        <v>504</v>
      </c>
      <c r="N1051" s="1" t="s">
        <v>505</v>
      </c>
    </row>
    <row r="1052" spans="1:14" hidden="1" x14ac:dyDescent="0.35">
      <c r="A1052" s="1" t="s">
        <v>487</v>
      </c>
      <c r="B1052" s="1" t="s">
        <v>488</v>
      </c>
      <c r="C1052" s="2" t="s">
        <v>531</v>
      </c>
      <c r="D1052" s="1" t="s">
        <v>69</v>
      </c>
      <c r="E1052" s="1">
        <v>6110</v>
      </c>
      <c r="F1052" s="1" t="s">
        <v>490</v>
      </c>
      <c r="G1052" s="2" t="s">
        <v>499</v>
      </c>
      <c r="H1052" s="1" t="s">
        <v>500</v>
      </c>
      <c r="I1052" s="1">
        <v>2007</v>
      </c>
      <c r="J1052" s="1">
        <v>2007</v>
      </c>
      <c r="K1052" s="1" t="s">
        <v>493</v>
      </c>
      <c r="L1052" s="1">
        <v>355.99</v>
      </c>
      <c r="M1052" s="1" t="s">
        <v>504</v>
      </c>
      <c r="N1052" s="1" t="s">
        <v>505</v>
      </c>
    </row>
    <row r="1053" spans="1:14" hidden="1" x14ac:dyDescent="0.35">
      <c r="A1053" s="1" t="s">
        <v>487</v>
      </c>
      <c r="B1053" s="1" t="s">
        <v>488</v>
      </c>
      <c r="C1053" s="2" t="s">
        <v>531</v>
      </c>
      <c r="D1053" s="1" t="s">
        <v>69</v>
      </c>
      <c r="E1053" s="1">
        <v>6110</v>
      </c>
      <c r="F1053" s="1" t="s">
        <v>490</v>
      </c>
      <c r="G1053" s="2" t="s">
        <v>499</v>
      </c>
      <c r="H1053" s="1" t="s">
        <v>500</v>
      </c>
      <c r="I1053" s="1">
        <v>2008</v>
      </c>
      <c r="J1053" s="1">
        <v>2008</v>
      </c>
      <c r="K1053" s="1" t="s">
        <v>493</v>
      </c>
      <c r="L1053" s="1">
        <v>352.57</v>
      </c>
      <c r="M1053" s="1" t="s">
        <v>504</v>
      </c>
      <c r="N1053" s="1" t="s">
        <v>505</v>
      </c>
    </row>
    <row r="1054" spans="1:14" hidden="1" x14ac:dyDescent="0.35">
      <c r="A1054" s="1" t="s">
        <v>487</v>
      </c>
      <c r="B1054" s="1" t="s">
        <v>488</v>
      </c>
      <c r="C1054" s="2" t="s">
        <v>531</v>
      </c>
      <c r="D1054" s="1" t="s">
        <v>69</v>
      </c>
      <c r="E1054" s="1">
        <v>6110</v>
      </c>
      <c r="F1054" s="1" t="s">
        <v>490</v>
      </c>
      <c r="G1054" s="2" t="s">
        <v>499</v>
      </c>
      <c r="H1054" s="1" t="s">
        <v>500</v>
      </c>
      <c r="I1054" s="1">
        <v>2009</v>
      </c>
      <c r="J1054" s="1">
        <v>2009</v>
      </c>
      <c r="K1054" s="1" t="s">
        <v>493</v>
      </c>
      <c r="L1054" s="1">
        <v>282.98</v>
      </c>
      <c r="M1054" s="1" t="s">
        <v>504</v>
      </c>
      <c r="N1054" s="1" t="s">
        <v>505</v>
      </c>
    </row>
    <row r="1055" spans="1:14" hidden="1" x14ac:dyDescent="0.35">
      <c r="A1055" s="1" t="s">
        <v>487</v>
      </c>
      <c r="B1055" s="1" t="s">
        <v>488</v>
      </c>
      <c r="C1055" s="2" t="s">
        <v>531</v>
      </c>
      <c r="D1055" s="1" t="s">
        <v>69</v>
      </c>
      <c r="E1055" s="1">
        <v>6110</v>
      </c>
      <c r="F1055" s="1" t="s">
        <v>490</v>
      </c>
      <c r="G1055" s="2" t="s">
        <v>499</v>
      </c>
      <c r="H1055" s="1" t="s">
        <v>500</v>
      </c>
      <c r="I1055" s="1">
        <v>2010</v>
      </c>
      <c r="J1055" s="1">
        <v>2010</v>
      </c>
      <c r="K1055" s="1" t="s">
        <v>493</v>
      </c>
      <c r="L1055" s="1">
        <v>202.54</v>
      </c>
      <c r="M1055" s="1" t="s">
        <v>504</v>
      </c>
      <c r="N1055" s="1" t="s">
        <v>505</v>
      </c>
    </row>
    <row r="1056" spans="1:14" hidden="1" x14ac:dyDescent="0.35">
      <c r="A1056" s="1" t="s">
        <v>487</v>
      </c>
      <c r="B1056" s="1" t="s">
        <v>488</v>
      </c>
      <c r="C1056" s="2" t="s">
        <v>531</v>
      </c>
      <c r="D1056" s="1" t="s">
        <v>69</v>
      </c>
      <c r="E1056" s="1">
        <v>6110</v>
      </c>
      <c r="F1056" s="1" t="s">
        <v>490</v>
      </c>
      <c r="G1056" s="2" t="s">
        <v>499</v>
      </c>
      <c r="H1056" s="1" t="s">
        <v>500</v>
      </c>
      <c r="I1056" s="1">
        <v>2011</v>
      </c>
      <c r="J1056" s="1">
        <v>2011</v>
      </c>
      <c r="K1056" s="1" t="s">
        <v>493</v>
      </c>
      <c r="L1056" s="1">
        <v>642</v>
      </c>
      <c r="M1056" s="1" t="s">
        <v>504</v>
      </c>
      <c r="N1056" s="1" t="s">
        <v>505</v>
      </c>
    </row>
    <row r="1057" spans="1:14" hidden="1" x14ac:dyDescent="0.35">
      <c r="A1057" s="1" t="s">
        <v>487</v>
      </c>
      <c r="B1057" s="1" t="s">
        <v>488</v>
      </c>
      <c r="C1057" s="2" t="s">
        <v>531</v>
      </c>
      <c r="D1057" s="1" t="s">
        <v>69</v>
      </c>
      <c r="E1057" s="1">
        <v>6110</v>
      </c>
      <c r="F1057" s="1" t="s">
        <v>490</v>
      </c>
      <c r="G1057" s="2" t="s">
        <v>499</v>
      </c>
      <c r="H1057" s="1" t="s">
        <v>500</v>
      </c>
      <c r="I1057" s="1">
        <v>2012</v>
      </c>
      <c r="J1057" s="1">
        <v>2012</v>
      </c>
      <c r="K1057" s="1" t="s">
        <v>493</v>
      </c>
      <c r="L1057" s="1">
        <v>652.29999999999995</v>
      </c>
      <c r="M1057" s="1" t="s">
        <v>504</v>
      </c>
      <c r="N1057" s="1" t="s">
        <v>505</v>
      </c>
    </row>
    <row r="1058" spans="1:14" hidden="1" x14ac:dyDescent="0.35">
      <c r="A1058" s="1" t="s">
        <v>487</v>
      </c>
      <c r="B1058" s="1" t="s">
        <v>488</v>
      </c>
      <c r="C1058" s="2" t="s">
        <v>531</v>
      </c>
      <c r="D1058" s="1" t="s">
        <v>69</v>
      </c>
      <c r="E1058" s="1">
        <v>6110</v>
      </c>
      <c r="F1058" s="1" t="s">
        <v>490</v>
      </c>
      <c r="G1058" s="2" t="s">
        <v>499</v>
      </c>
      <c r="H1058" s="1" t="s">
        <v>500</v>
      </c>
      <c r="I1058" s="1">
        <v>2013</v>
      </c>
      <c r="J1058" s="1">
        <v>2013</v>
      </c>
      <c r="K1058" s="1" t="s">
        <v>493</v>
      </c>
      <c r="L1058" s="1">
        <v>634.19000000000005</v>
      </c>
      <c r="M1058" s="1" t="s">
        <v>504</v>
      </c>
      <c r="N1058" s="1" t="s">
        <v>505</v>
      </c>
    </row>
    <row r="1059" spans="1:14" hidden="1" x14ac:dyDescent="0.35">
      <c r="A1059" s="1" t="s">
        <v>487</v>
      </c>
      <c r="B1059" s="1" t="s">
        <v>488</v>
      </c>
      <c r="C1059" s="2" t="s">
        <v>531</v>
      </c>
      <c r="D1059" s="1" t="s">
        <v>69</v>
      </c>
      <c r="E1059" s="1">
        <v>6110</v>
      </c>
      <c r="F1059" s="1" t="s">
        <v>490</v>
      </c>
      <c r="G1059" s="2" t="s">
        <v>499</v>
      </c>
      <c r="H1059" s="1" t="s">
        <v>500</v>
      </c>
      <c r="I1059" s="1">
        <v>2014</v>
      </c>
      <c r="J1059" s="1">
        <v>2014</v>
      </c>
      <c r="K1059" s="1" t="s">
        <v>493</v>
      </c>
      <c r="L1059" s="1">
        <v>638.26</v>
      </c>
      <c r="M1059" s="1" t="s">
        <v>504</v>
      </c>
      <c r="N1059" s="1" t="s">
        <v>505</v>
      </c>
    </row>
    <row r="1060" spans="1:14" hidden="1" x14ac:dyDescent="0.35">
      <c r="A1060" s="1" t="s">
        <v>487</v>
      </c>
      <c r="B1060" s="1" t="s">
        <v>488</v>
      </c>
      <c r="C1060" s="2" t="s">
        <v>531</v>
      </c>
      <c r="D1060" s="1" t="s">
        <v>69</v>
      </c>
      <c r="E1060" s="1">
        <v>6110</v>
      </c>
      <c r="F1060" s="1" t="s">
        <v>490</v>
      </c>
      <c r="G1060" s="2" t="s">
        <v>499</v>
      </c>
      <c r="H1060" s="1" t="s">
        <v>500</v>
      </c>
      <c r="I1060" s="1">
        <v>2015</v>
      </c>
      <c r="J1060" s="1">
        <v>2015</v>
      </c>
      <c r="K1060" s="1" t="s">
        <v>493</v>
      </c>
      <c r="L1060" s="1">
        <v>734.5</v>
      </c>
      <c r="M1060" s="1" t="s">
        <v>504</v>
      </c>
      <c r="N1060" s="1" t="s">
        <v>505</v>
      </c>
    </row>
    <row r="1061" spans="1:14" hidden="1" x14ac:dyDescent="0.35">
      <c r="A1061" s="1" t="s">
        <v>487</v>
      </c>
      <c r="B1061" s="1" t="s">
        <v>488</v>
      </c>
      <c r="C1061" s="2" t="s">
        <v>531</v>
      </c>
      <c r="D1061" s="1" t="s">
        <v>69</v>
      </c>
      <c r="E1061" s="1">
        <v>6110</v>
      </c>
      <c r="F1061" s="1" t="s">
        <v>490</v>
      </c>
      <c r="G1061" s="2" t="s">
        <v>499</v>
      </c>
      <c r="H1061" s="1" t="s">
        <v>500</v>
      </c>
      <c r="I1061" s="1">
        <v>2016</v>
      </c>
      <c r="J1061" s="1">
        <v>2016</v>
      </c>
      <c r="K1061" s="1" t="s">
        <v>493</v>
      </c>
      <c r="L1061" s="1">
        <v>423.04</v>
      </c>
      <c r="M1061" s="1" t="s">
        <v>504</v>
      </c>
      <c r="N1061" s="1" t="s">
        <v>505</v>
      </c>
    </row>
    <row r="1062" spans="1:14" hidden="1" x14ac:dyDescent="0.35">
      <c r="A1062" s="1" t="s">
        <v>487</v>
      </c>
      <c r="B1062" s="1" t="s">
        <v>488</v>
      </c>
      <c r="C1062" s="2" t="s">
        <v>531</v>
      </c>
      <c r="D1062" s="1" t="s">
        <v>69</v>
      </c>
      <c r="E1062" s="1">
        <v>6110</v>
      </c>
      <c r="F1062" s="1" t="s">
        <v>490</v>
      </c>
      <c r="G1062" s="2" t="s">
        <v>499</v>
      </c>
      <c r="H1062" s="1" t="s">
        <v>500</v>
      </c>
      <c r="I1062" s="1">
        <v>2017</v>
      </c>
      <c r="J1062" s="1">
        <v>2017</v>
      </c>
      <c r="K1062" s="1" t="s">
        <v>493</v>
      </c>
      <c r="L1062" s="1">
        <v>472.42</v>
      </c>
      <c r="M1062" s="1" t="s">
        <v>504</v>
      </c>
      <c r="N1062" s="1" t="s">
        <v>505</v>
      </c>
    </row>
    <row r="1063" spans="1:14" hidden="1" x14ac:dyDescent="0.35">
      <c r="A1063" s="1" t="s">
        <v>487</v>
      </c>
      <c r="B1063" s="1" t="s">
        <v>488</v>
      </c>
      <c r="C1063" s="2" t="s">
        <v>531</v>
      </c>
      <c r="D1063" s="1" t="s">
        <v>69</v>
      </c>
      <c r="E1063" s="1">
        <v>6110</v>
      </c>
      <c r="F1063" s="1" t="s">
        <v>490</v>
      </c>
      <c r="G1063" s="2" t="s">
        <v>499</v>
      </c>
      <c r="H1063" s="1" t="s">
        <v>500</v>
      </c>
      <c r="I1063" s="1">
        <v>2018</v>
      </c>
      <c r="J1063" s="1">
        <v>2018</v>
      </c>
      <c r="K1063" s="1" t="s">
        <v>493</v>
      </c>
      <c r="L1063" s="1">
        <v>549.55999999999995</v>
      </c>
      <c r="M1063" s="1" t="s">
        <v>504</v>
      </c>
      <c r="N1063" s="1" t="s">
        <v>505</v>
      </c>
    </row>
    <row r="1064" spans="1:14" hidden="1" x14ac:dyDescent="0.35">
      <c r="A1064" s="1" t="s">
        <v>487</v>
      </c>
      <c r="B1064" s="1" t="s">
        <v>488</v>
      </c>
      <c r="C1064" s="2" t="s">
        <v>531</v>
      </c>
      <c r="D1064" s="1" t="s">
        <v>69</v>
      </c>
      <c r="E1064" s="1">
        <v>6110</v>
      </c>
      <c r="F1064" s="1" t="s">
        <v>490</v>
      </c>
      <c r="G1064" s="2" t="s">
        <v>501</v>
      </c>
      <c r="H1064" s="1" t="s">
        <v>502</v>
      </c>
      <c r="I1064" s="1">
        <v>2001</v>
      </c>
      <c r="J1064" s="1">
        <v>2001</v>
      </c>
      <c r="K1064" s="1" t="s">
        <v>493</v>
      </c>
      <c r="L1064" s="1">
        <v>0</v>
      </c>
      <c r="M1064" s="1" t="s">
        <v>504</v>
      </c>
      <c r="N1064" s="1" t="s">
        <v>505</v>
      </c>
    </row>
    <row r="1065" spans="1:14" hidden="1" x14ac:dyDescent="0.35">
      <c r="A1065" s="1" t="s">
        <v>487</v>
      </c>
      <c r="B1065" s="1" t="s">
        <v>488</v>
      </c>
      <c r="C1065" s="2" t="s">
        <v>531</v>
      </c>
      <c r="D1065" s="1" t="s">
        <v>69</v>
      </c>
      <c r="E1065" s="1">
        <v>6110</v>
      </c>
      <c r="F1065" s="1" t="s">
        <v>490</v>
      </c>
      <c r="G1065" s="2" t="s">
        <v>501</v>
      </c>
      <c r="H1065" s="1" t="s">
        <v>502</v>
      </c>
      <c r="I1065" s="1">
        <v>2002</v>
      </c>
      <c r="J1065" s="1">
        <v>2002</v>
      </c>
      <c r="K1065" s="1" t="s">
        <v>493</v>
      </c>
      <c r="L1065" s="1">
        <v>0</v>
      </c>
      <c r="M1065" s="1" t="s">
        <v>504</v>
      </c>
      <c r="N1065" s="1" t="s">
        <v>505</v>
      </c>
    </row>
    <row r="1066" spans="1:14" hidden="1" x14ac:dyDescent="0.35">
      <c r="A1066" s="1" t="s">
        <v>487</v>
      </c>
      <c r="B1066" s="1" t="s">
        <v>488</v>
      </c>
      <c r="C1066" s="2" t="s">
        <v>531</v>
      </c>
      <c r="D1066" s="1" t="s">
        <v>69</v>
      </c>
      <c r="E1066" s="1">
        <v>6110</v>
      </c>
      <c r="F1066" s="1" t="s">
        <v>490</v>
      </c>
      <c r="G1066" s="2" t="s">
        <v>501</v>
      </c>
      <c r="H1066" s="1" t="s">
        <v>502</v>
      </c>
      <c r="I1066" s="1">
        <v>2003</v>
      </c>
      <c r="J1066" s="1">
        <v>2003</v>
      </c>
      <c r="K1066" s="1" t="s">
        <v>493</v>
      </c>
      <c r="L1066" s="1">
        <v>0</v>
      </c>
      <c r="M1066" s="1" t="s">
        <v>504</v>
      </c>
      <c r="N1066" s="1" t="s">
        <v>505</v>
      </c>
    </row>
    <row r="1067" spans="1:14" hidden="1" x14ac:dyDescent="0.35">
      <c r="A1067" s="1" t="s">
        <v>487</v>
      </c>
      <c r="B1067" s="1" t="s">
        <v>488</v>
      </c>
      <c r="C1067" s="2" t="s">
        <v>531</v>
      </c>
      <c r="D1067" s="1" t="s">
        <v>69</v>
      </c>
      <c r="E1067" s="1">
        <v>6110</v>
      </c>
      <c r="F1067" s="1" t="s">
        <v>490</v>
      </c>
      <c r="G1067" s="2" t="s">
        <v>501</v>
      </c>
      <c r="H1067" s="1" t="s">
        <v>502</v>
      </c>
      <c r="I1067" s="1">
        <v>2004</v>
      </c>
      <c r="J1067" s="1">
        <v>2004</v>
      </c>
      <c r="K1067" s="1" t="s">
        <v>493</v>
      </c>
      <c r="L1067" s="1">
        <v>0</v>
      </c>
      <c r="M1067" s="1" t="s">
        <v>504</v>
      </c>
      <c r="N1067" s="1" t="s">
        <v>505</v>
      </c>
    </row>
    <row r="1068" spans="1:14" hidden="1" x14ac:dyDescent="0.35">
      <c r="A1068" s="1" t="s">
        <v>487</v>
      </c>
      <c r="B1068" s="1" t="s">
        <v>488</v>
      </c>
      <c r="C1068" s="2" t="s">
        <v>531</v>
      </c>
      <c r="D1068" s="1" t="s">
        <v>69</v>
      </c>
      <c r="E1068" s="1">
        <v>6110</v>
      </c>
      <c r="F1068" s="1" t="s">
        <v>490</v>
      </c>
      <c r="G1068" s="2" t="s">
        <v>501</v>
      </c>
      <c r="H1068" s="1" t="s">
        <v>502</v>
      </c>
      <c r="I1068" s="1">
        <v>2005</v>
      </c>
      <c r="J1068" s="1">
        <v>2005</v>
      </c>
      <c r="K1068" s="1" t="s">
        <v>493</v>
      </c>
      <c r="L1068" s="1">
        <v>0</v>
      </c>
      <c r="M1068" s="1" t="s">
        <v>504</v>
      </c>
      <c r="N1068" s="1" t="s">
        <v>505</v>
      </c>
    </row>
    <row r="1069" spans="1:14" hidden="1" x14ac:dyDescent="0.35">
      <c r="A1069" s="1" t="s">
        <v>487</v>
      </c>
      <c r="B1069" s="1" t="s">
        <v>488</v>
      </c>
      <c r="C1069" s="2" t="s">
        <v>531</v>
      </c>
      <c r="D1069" s="1" t="s">
        <v>69</v>
      </c>
      <c r="E1069" s="1">
        <v>6110</v>
      </c>
      <c r="F1069" s="1" t="s">
        <v>490</v>
      </c>
      <c r="G1069" s="2" t="s">
        <v>501</v>
      </c>
      <c r="H1069" s="1" t="s">
        <v>502</v>
      </c>
      <c r="I1069" s="1">
        <v>2006</v>
      </c>
      <c r="J1069" s="1">
        <v>2006</v>
      </c>
      <c r="K1069" s="1" t="s">
        <v>493</v>
      </c>
      <c r="L1069" s="1">
        <v>80.81</v>
      </c>
      <c r="M1069" s="1" t="s">
        <v>504</v>
      </c>
      <c r="N1069" s="1" t="s">
        <v>505</v>
      </c>
    </row>
    <row r="1070" spans="1:14" hidden="1" x14ac:dyDescent="0.35">
      <c r="A1070" s="1" t="s">
        <v>487</v>
      </c>
      <c r="B1070" s="1" t="s">
        <v>488</v>
      </c>
      <c r="C1070" s="2" t="s">
        <v>531</v>
      </c>
      <c r="D1070" s="1" t="s">
        <v>69</v>
      </c>
      <c r="E1070" s="1">
        <v>6110</v>
      </c>
      <c r="F1070" s="1" t="s">
        <v>490</v>
      </c>
      <c r="G1070" s="2" t="s">
        <v>501</v>
      </c>
      <c r="H1070" s="1" t="s">
        <v>502</v>
      </c>
      <c r="I1070" s="1">
        <v>2007</v>
      </c>
      <c r="J1070" s="1">
        <v>2007</v>
      </c>
      <c r="K1070" s="1" t="s">
        <v>493</v>
      </c>
      <c r="L1070" s="1">
        <v>100.21</v>
      </c>
      <c r="M1070" s="1" t="s">
        <v>504</v>
      </c>
      <c r="N1070" s="1" t="s">
        <v>505</v>
      </c>
    </row>
    <row r="1071" spans="1:14" hidden="1" x14ac:dyDescent="0.35">
      <c r="A1071" s="1" t="s">
        <v>487</v>
      </c>
      <c r="B1071" s="1" t="s">
        <v>488</v>
      </c>
      <c r="C1071" s="2" t="s">
        <v>531</v>
      </c>
      <c r="D1071" s="1" t="s">
        <v>69</v>
      </c>
      <c r="E1071" s="1">
        <v>6110</v>
      </c>
      <c r="F1071" s="1" t="s">
        <v>490</v>
      </c>
      <c r="G1071" s="2" t="s">
        <v>501</v>
      </c>
      <c r="H1071" s="1" t="s">
        <v>502</v>
      </c>
      <c r="I1071" s="1">
        <v>2008</v>
      </c>
      <c r="J1071" s="1">
        <v>2008</v>
      </c>
      <c r="K1071" s="1" t="s">
        <v>493</v>
      </c>
      <c r="L1071" s="1">
        <v>160.80000000000001</v>
      </c>
      <c r="M1071" s="1" t="s">
        <v>504</v>
      </c>
      <c r="N1071" s="1" t="s">
        <v>505</v>
      </c>
    </row>
    <row r="1072" spans="1:14" hidden="1" x14ac:dyDescent="0.35">
      <c r="A1072" s="1" t="s">
        <v>487</v>
      </c>
      <c r="B1072" s="1" t="s">
        <v>488</v>
      </c>
      <c r="C1072" s="2" t="s">
        <v>531</v>
      </c>
      <c r="D1072" s="1" t="s">
        <v>69</v>
      </c>
      <c r="E1072" s="1">
        <v>6110</v>
      </c>
      <c r="F1072" s="1" t="s">
        <v>490</v>
      </c>
      <c r="G1072" s="2" t="s">
        <v>501</v>
      </c>
      <c r="H1072" s="1" t="s">
        <v>502</v>
      </c>
      <c r="I1072" s="1">
        <v>2009</v>
      </c>
      <c r="J1072" s="1">
        <v>2009</v>
      </c>
      <c r="K1072" s="1" t="s">
        <v>493</v>
      </c>
      <c r="L1072" s="1">
        <v>191.33</v>
      </c>
      <c r="M1072" s="1" t="s">
        <v>504</v>
      </c>
      <c r="N1072" s="1" t="s">
        <v>505</v>
      </c>
    </row>
    <row r="1073" spans="1:14" hidden="1" x14ac:dyDescent="0.35">
      <c r="A1073" s="1" t="s">
        <v>487</v>
      </c>
      <c r="B1073" s="1" t="s">
        <v>488</v>
      </c>
      <c r="C1073" s="2" t="s">
        <v>531</v>
      </c>
      <c r="D1073" s="1" t="s">
        <v>69</v>
      </c>
      <c r="E1073" s="1">
        <v>6110</v>
      </c>
      <c r="F1073" s="1" t="s">
        <v>490</v>
      </c>
      <c r="G1073" s="2" t="s">
        <v>501</v>
      </c>
      <c r="H1073" s="1" t="s">
        <v>502</v>
      </c>
      <c r="I1073" s="1">
        <v>2010</v>
      </c>
      <c r="J1073" s="1">
        <v>2010</v>
      </c>
      <c r="K1073" s="1" t="s">
        <v>493</v>
      </c>
      <c r="L1073" s="1">
        <v>252.93</v>
      </c>
      <c r="M1073" s="1" t="s">
        <v>504</v>
      </c>
      <c r="N1073" s="1" t="s">
        <v>505</v>
      </c>
    </row>
    <row r="1074" spans="1:14" hidden="1" x14ac:dyDescent="0.35">
      <c r="A1074" s="1" t="s">
        <v>487</v>
      </c>
      <c r="B1074" s="1" t="s">
        <v>488</v>
      </c>
      <c r="C1074" s="2" t="s">
        <v>531</v>
      </c>
      <c r="D1074" s="1" t="s">
        <v>69</v>
      </c>
      <c r="E1074" s="1">
        <v>6110</v>
      </c>
      <c r="F1074" s="1" t="s">
        <v>490</v>
      </c>
      <c r="G1074" s="2" t="s">
        <v>501</v>
      </c>
      <c r="H1074" s="1" t="s">
        <v>502</v>
      </c>
      <c r="I1074" s="1">
        <v>2011</v>
      </c>
      <c r="J1074" s="1">
        <v>2011</v>
      </c>
      <c r="K1074" s="1" t="s">
        <v>493</v>
      </c>
      <c r="L1074" s="1">
        <v>152.06</v>
      </c>
      <c r="M1074" s="1" t="s">
        <v>504</v>
      </c>
      <c r="N1074" s="1" t="s">
        <v>505</v>
      </c>
    </row>
    <row r="1075" spans="1:14" hidden="1" x14ac:dyDescent="0.35">
      <c r="A1075" s="1" t="s">
        <v>487</v>
      </c>
      <c r="B1075" s="1" t="s">
        <v>488</v>
      </c>
      <c r="C1075" s="2" t="s">
        <v>531</v>
      </c>
      <c r="D1075" s="1" t="s">
        <v>69</v>
      </c>
      <c r="E1075" s="1">
        <v>6110</v>
      </c>
      <c r="F1075" s="1" t="s">
        <v>490</v>
      </c>
      <c r="G1075" s="2" t="s">
        <v>501</v>
      </c>
      <c r="H1075" s="1" t="s">
        <v>502</v>
      </c>
      <c r="I1075" s="1">
        <v>2012</v>
      </c>
      <c r="J1075" s="1">
        <v>2012</v>
      </c>
      <c r="K1075" s="1" t="s">
        <v>493</v>
      </c>
      <c r="L1075" s="1">
        <v>47</v>
      </c>
      <c r="M1075" s="1" t="s">
        <v>504</v>
      </c>
      <c r="N1075" s="1" t="s">
        <v>505</v>
      </c>
    </row>
    <row r="1076" spans="1:14" hidden="1" x14ac:dyDescent="0.35">
      <c r="A1076" s="1" t="s">
        <v>487</v>
      </c>
      <c r="B1076" s="1" t="s">
        <v>488</v>
      </c>
      <c r="C1076" s="2" t="s">
        <v>531</v>
      </c>
      <c r="D1076" s="1" t="s">
        <v>69</v>
      </c>
      <c r="E1076" s="1">
        <v>6110</v>
      </c>
      <c r="F1076" s="1" t="s">
        <v>490</v>
      </c>
      <c r="G1076" s="2" t="s">
        <v>501</v>
      </c>
      <c r="H1076" s="1" t="s">
        <v>502</v>
      </c>
      <c r="I1076" s="1">
        <v>2013</v>
      </c>
      <c r="J1076" s="1">
        <v>2013</v>
      </c>
      <c r="K1076" s="1" t="s">
        <v>493</v>
      </c>
      <c r="L1076" s="1">
        <v>63.14</v>
      </c>
      <c r="M1076" s="1" t="s">
        <v>504</v>
      </c>
      <c r="N1076" s="1" t="s">
        <v>505</v>
      </c>
    </row>
    <row r="1077" spans="1:14" hidden="1" x14ac:dyDescent="0.35">
      <c r="A1077" s="1" t="s">
        <v>487</v>
      </c>
      <c r="B1077" s="1" t="s">
        <v>488</v>
      </c>
      <c r="C1077" s="2" t="s">
        <v>531</v>
      </c>
      <c r="D1077" s="1" t="s">
        <v>69</v>
      </c>
      <c r="E1077" s="1">
        <v>6110</v>
      </c>
      <c r="F1077" s="1" t="s">
        <v>490</v>
      </c>
      <c r="G1077" s="2" t="s">
        <v>501</v>
      </c>
      <c r="H1077" s="1" t="s">
        <v>502</v>
      </c>
      <c r="I1077" s="1">
        <v>2014</v>
      </c>
      <c r="J1077" s="1">
        <v>2014</v>
      </c>
      <c r="K1077" s="1" t="s">
        <v>493</v>
      </c>
      <c r="L1077" s="1">
        <v>64.040000000000006</v>
      </c>
      <c r="M1077" s="1" t="s">
        <v>504</v>
      </c>
      <c r="N1077" s="1" t="s">
        <v>505</v>
      </c>
    </row>
    <row r="1078" spans="1:14" hidden="1" x14ac:dyDescent="0.35">
      <c r="A1078" s="1" t="s">
        <v>487</v>
      </c>
      <c r="B1078" s="1" t="s">
        <v>488</v>
      </c>
      <c r="C1078" s="2" t="s">
        <v>531</v>
      </c>
      <c r="D1078" s="1" t="s">
        <v>69</v>
      </c>
      <c r="E1078" s="1">
        <v>6110</v>
      </c>
      <c r="F1078" s="1" t="s">
        <v>490</v>
      </c>
      <c r="G1078" s="2" t="s">
        <v>501</v>
      </c>
      <c r="H1078" s="1" t="s">
        <v>502</v>
      </c>
      <c r="I1078" s="1">
        <v>2015</v>
      </c>
      <c r="J1078" s="1">
        <v>2015</v>
      </c>
      <c r="K1078" s="1" t="s">
        <v>493</v>
      </c>
      <c r="L1078" s="1">
        <v>76.81</v>
      </c>
      <c r="M1078" s="1" t="s">
        <v>504</v>
      </c>
      <c r="N1078" s="1" t="s">
        <v>505</v>
      </c>
    </row>
    <row r="1079" spans="1:14" hidden="1" x14ac:dyDescent="0.35">
      <c r="A1079" s="1" t="s">
        <v>487</v>
      </c>
      <c r="B1079" s="1" t="s">
        <v>488</v>
      </c>
      <c r="C1079" s="2" t="s">
        <v>531</v>
      </c>
      <c r="D1079" s="1" t="s">
        <v>69</v>
      </c>
      <c r="E1079" s="1">
        <v>6110</v>
      </c>
      <c r="F1079" s="1" t="s">
        <v>490</v>
      </c>
      <c r="G1079" s="2" t="s">
        <v>501</v>
      </c>
      <c r="H1079" s="1" t="s">
        <v>502</v>
      </c>
      <c r="I1079" s="1">
        <v>2016</v>
      </c>
      <c r="J1079" s="1">
        <v>2016</v>
      </c>
      <c r="K1079" s="1" t="s">
        <v>493</v>
      </c>
      <c r="L1079" s="1">
        <v>50.94</v>
      </c>
      <c r="M1079" s="1" t="s">
        <v>504</v>
      </c>
      <c r="N1079" s="1" t="s">
        <v>505</v>
      </c>
    </row>
    <row r="1080" spans="1:14" hidden="1" x14ac:dyDescent="0.35">
      <c r="A1080" s="1" t="s">
        <v>487</v>
      </c>
      <c r="B1080" s="1" t="s">
        <v>488</v>
      </c>
      <c r="C1080" s="2" t="s">
        <v>531</v>
      </c>
      <c r="D1080" s="1" t="s">
        <v>69</v>
      </c>
      <c r="E1080" s="1">
        <v>6110</v>
      </c>
      <c r="F1080" s="1" t="s">
        <v>490</v>
      </c>
      <c r="G1080" s="2" t="s">
        <v>501</v>
      </c>
      <c r="H1080" s="1" t="s">
        <v>502</v>
      </c>
      <c r="I1080" s="1">
        <v>2017</v>
      </c>
      <c r="J1080" s="1">
        <v>2017</v>
      </c>
      <c r="K1080" s="1" t="s">
        <v>493</v>
      </c>
      <c r="L1080" s="1">
        <v>54.17</v>
      </c>
      <c r="M1080" s="1" t="s">
        <v>504</v>
      </c>
      <c r="N1080" s="1" t="s">
        <v>505</v>
      </c>
    </row>
    <row r="1081" spans="1:14" hidden="1" x14ac:dyDescent="0.35">
      <c r="A1081" s="1" t="s">
        <v>487</v>
      </c>
      <c r="B1081" s="1" t="s">
        <v>488</v>
      </c>
      <c r="C1081" s="2" t="s">
        <v>531</v>
      </c>
      <c r="D1081" s="1" t="s">
        <v>69</v>
      </c>
      <c r="E1081" s="1">
        <v>6110</v>
      </c>
      <c r="F1081" s="1" t="s">
        <v>490</v>
      </c>
      <c r="G1081" s="2" t="s">
        <v>501</v>
      </c>
      <c r="H1081" s="1" t="s">
        <v>502</v>
      </c>
      <c r="I1081" s="1">
        <v>2018</v>
      </c>
      <c r="J1081" s="1">
        <v>2018</v>
      </c>
      <c r="K1081" s="1" t="s">
        <v>493</v>
      </c>
      <c r="L1081" s="1">
        <v>72.37</v>
      </c>
      <c r="M1081" s="1" t="s">
        <v>504</v>
      </c>
      <c r="N1081" s="1" t="s">
        <v>505</v>
      </c>
    </row>
    <row r="1082" spans="1:14" hidden="1" x14ac:dyDescent="0.35">
      <c r="A1082" s="1" t="s">
        <v>487</v>
      </c>
      <c r="B1082" s="1" t="s">
        <v>488</v>
      </c>
      <c r="C1082" s="2" t="s">
        <v>532</v>
      </c>
      <c r="D1082" s="1" t="s">
        <v>71</v>
      </c>
      <c r="E1082" s="1">
        <v>6110</v>
      </c>
      <c r="F1082" s="1" t="s">
        <v>490</v>
      </c>
      <c r="G1082" s="2" t="s">
        <v>491</v>
      </c>
      <c r="H1082" s="1" t="s">
        <v>492</v>
      </c>
      <c r="I1082" s="1">
        <v>2004</v>
      </c>
      <c r="J1082" s="1">
        <v>2004</v>
      </c>
      <c r="K1082" s="1" t="s">
        <v>493</v>
      </c>
      <c r="L1082" s="1">
        <v>1.1200000000000001</v>
      </c>
      <c r="M1082" s="1" t="s">
        <v>504</v>
      </c>
      <c r="N1082" s="1" t="s">
        <v>505</v>
      </c>
    </row>
    <row r="1083" spans="1:14" hidden="1" x14ac:dyDescent="0.35">
      <c r="A1083" s="1" t="s">
        <v>487</v>
      </c>
      <c r="B1083" s="1" t="s">
        <v>488</v>
      </c>
      <c r="C1083" s="2" t="s">
        <v>532</v>
      </c>
      <c r="D1083" s="1" t="s">
        <v>71</v>
      </c>
      <c r="E1083" s="1">
        <v>6110</v>
      </c>
      <c r="F1083" s="1" t="s">
        <v>490</v>
      </c>
      <c r="G1083" s="2" t="s">
        <v>491</v>
      </c>
      <c r="H1083" s="1" t="s">
        <v>492</v>
      </c>
      <c r="I1083" s="1">
        <v>2005</v>
      </c>
      <c r="J1083" s="1">
        <v>2005</v>
      </c>
      <c r="K1083" s="1" t="s">
        <v>493</v>
      </c>
      <c r="L1083" s="1">
        <v>1.32</v>
      </c>
      <c r="M1083" s="1" t="s">
        <v>504</v>
      </c>
      <c r="N1083" s="1" t="s">
        <v>505</v>
      </c>
    </row>
    <row r="1084" spans="1:14" hidden="1" x14ac:dyDescent="0.35">
      <c r="A1084" s="1" t="s">
        <v>487</v>
      </c>
      <c r="B1084" s="1" t="s">
        <v>488</v>
      </c>
      <c r="C1084" s="2" t="s">
        <v>532</v>
      </c>
      <c r="D1084" s="1" t="s">
        <v>71</v>
      </c>
      <c r="E1084" s="1">
        <v>6110</v>
      </c>
      <c r="F1084" s="1" t="s">
        <v>490</v>
      </c>
      <c r="G1084" s="2" t="s">
        <v>491</v>
      </c>
      <c r="H1084" s="1" t="s">
        <v>492</v>
      </c>
      <c r="I1084" s="1">
        <v>2006</v>
      </c>
      <c r="J1084" s="1">
        <v>2006</v>
      </c>
      <c r="K1084" s="1" t="s">
        <v>493</v>
      </c>
      <c r="L1084" s="1">
        <v>3.41</v>
      </c>
      <c r="M1084" s="1" t="s">
        <v>504</v>
      </c>
      <c r="N1084" s="1" t="s">
        <v>505</v>
      </c>
    </row>
    <row r="1085" spans="1:14" hidden="1" x14ac:dyDescent="0.35">
      <c r="A1085" s="1" t="s">
        <v>487</v>
      </c>
      <c r="B1085" s="1" t="s">
        <v>488</v>
      </c>
      <c r="C1085" s="2" t="s">
        <v>532</v>
      </c>
      <c r="D1085" s="1" t="s">
        <v>71</v>
      </c>
      <c r="E1085" s="1">
        <v>6110</v>
      </c>
      <c r="F1085" s="1" t="s">
        <v>490</v>
      </c>
      <c r="G1085" s="2" t="s">
        <v>491</v>
      </c>
      <c r="H1085" s="1" t="s">
        <v>492</v>
      </c>
      <c r="I1085" s="1">
        <v>2007</v>
      </c>
      <c r="J1085" s="1">
        <v>2007</v>
      </c>
      <c r="K1085" s="1" t="s">
        <v>493</v>
      </c>
      <c r="L1085" s="1">
        <v>1.68</v>
      </c>
      <c r="M1085" s="1" t="s">
        <v>504</v>
      </c>
      <c r="N1085" s="1" t="s">
        <v>505</v>
      </c>
    </row>
    <row r="1086" spans="1:14" hidden="1" x14ac:dyDescent="0.35">
      <c r="A1086" s="1" t="s">
        <v>487</v>
      </c>
      <c r="B1086" s="1" t="s">
        <v>488</v>
      </c>
      <c r="C1086" s="2" t="s">
        <v>532</v>
      </c>
      <c r="D1086" s="1" t="s">
        <v>71</v>
      </c>
      <c r="E1086" s="1">
        <v>6110</v>
      </c>
      <c r="F1086" s="1" t="s">
        <v>490</v>
      </c>
      <c r="G1086" s="2" t="s">
        <v>491</v>
      </c>
      <c r="H1086" s="1" t="s">
        <v>492</v>
      </c>
      <c r="I1086" s="1">
        <v>2008</v>
      </c>
      <c r="J1086" s="1">
        <v>2008</v>
      </c>
      <c r="K1086" s="1" t="s">
        <v>493</v>
      </c>
      <c r="L1086" s="1">
        <v>5.24</v>
      </c>
      <c r="M1086" s="1" t="s">
        <v>504</v>
      </c>
      <c r="N1086" s="1" t="s">
        <v>505</v>
      </c>
    </row>
    <row r="1087" spans="1:14" hidden="1" x14ac:dyDescent="0.35">
      <c r="A1087" s="1" t="s">
        <v>487</v>
      </c>
      <c r="B1087" s="1" t="s">
        <v>488</v>
      </c>
      <c r="C1087" s="2" t="s">
        <v>532</v>
      </c>
      <c r="D1087" s="1" t="s">
        <v>71</v>
      </c>
      <c r="E1087" s="1">
        <v>6110</v>
      </c>
      <c r="F1087" s="1" t="s">
        <v>490</v>
      </c>
      <c r="G1087" s="2" t="s">
        <v>491</v>
      </c>
      <c r="H1087" s="1" t="s">
        <v>492</v>
      </c>
      <c r="I1087" s="1">
        <v>2009</v>
      </c>
      <c r="J1087" s="1">
        <v>2009</v>
      </c>
      <c r="K1087" s="1" t="s">
        <v>493</v>
      </c>
      <c r="L1087" s="1">
        <v>43.07</v>
      </c>
      <c r="M1087" s="1" t="s">
        <v>504</v>
      </c>
      <c r="N1087" s="1" t="s">
        <v>505</v>
      </c>
    </row>
    <row r="1088" spans="1:14" hidden="1" x14ac:dyDescent="0.35">
      <c r="A1088" s="1" t="s">
        <v>487</v>
      </c>
      <c r="B1088" s="1" t="s">
        <v>488</v>
      </c>
      <c r="C1088" s="2" t="s">
        <v>532</v>
      </c>
      <c r="D1088" s="1" t="s">
        <v>71</v>
      </c>
      <c r="E1088" s="1">
        <v>6110</v>
      </c>
      <c r="F1088" s="1" t="s">
        <v>490</v>
      </c>
      <c r="G1088" s="2" t="s">
        <v>491</v>
      </c>
      <c r="H1088" s="1" t="s">
        <v>492</v>
      </c>
      <c r="I1088" s="1">
        <v>2010</v>
      </c>
      <c r="J1088" s="1">
        <v>2010</v>
      </c>
      <c r="K1088" s="1" t="s">
        <v>493</v>
      </c>
      <c r="L1088" s="1">
        <v>57.52</v>
      </c>
      <c r="M1088" s="1" t="s">
        <v>504</v>
      </c>
      <c r="N1088" s="1" t="s">
        <v>505</v>
      </c>
    </row>
    <row r="1089" spans="1:14" hidden="1" x14ac:dyDescent="0.35">
      <c r="A1089" s="1" t="s">
        <v>487</v>
      </c>
      <c r="B1089" s="1" t="s">
        <v>488</v>
      </c>
      <c r="C1089" s="2" t="s">
        <v>532</v>
      </c>
      <c r="D1089" s="1" t="s">
        <v>71</v>
      </c>
      <c r="E1089" s="1">
        <v>6110</v>
      </c>
      <c r="F1089" s="1" t="s">
        <v>490</v>
      </c>
      <c r="G1089" s="2" t="s">
        <v>491</v>
      </c>
      <c r="H1089" s="1" t="s">
        <v>492</v>
      </c>
      <c r="I1089" s="1">
        <v>2011</v>
      </c>
      <c r="J1089" s="1">
        <v>2011</v>
      </c>
      <c r="K1089" s="1" t="s">
        <v>493</v>
      </c>
      <c r="L1089" s="1">
        <v>73.73</v>
      </c>
      <c r="M1089" s="1" t="s">
        <v>504</v>
      </c>
      <c r="N1089" s="1" t="s">
        <v>505</v>
      </c>
    </row>
    <row r="1090" spans="1:14" hidden="1" x14ac:dyDescent="0.35">
      <c r="A1090" s="1" t="s">
        <v>487</v>
      </c>
      <c r="B1090" s="1" t="s">
        <v>488</v>
      </c>
      <c r="C1090" s="2" t="s">
        <v>532</v>
      </c>
      <c r="D1090" s="1" t="s">
        <v>71</v>
      </c>
      <c r="E1090" s="1">
        <v>6110</v>
      </c>
      <c r="F1090" s="1" t="s">
        <v>490</v>
      </c>
      <c r="G1090" s="2" t="s">
        <v>506</v>
      </c>
      <c r="H1090" s="1" t="s">
        <v>507</v>
      </c>
      <c r="I1090" s="1">
        <v>2004</v>
      </c>
      <c r="J1090" s="1">
        <v>2004</v>
      </c>
      <c r="K1090" s="1" t="s">
        <v>493</v>
      </c>
      <c r="L1090" s="1">
        <v>1.67</v>
      </c>
      <c r="M1090" s="1" t="s">
        <v>504</v>
      </c>
      <c r="N1090" s="1" t="s">
        <v>505</v>
      </c>
    </row>
    <row r="1091" spans="1:14" hidden="1" x14ac:dyDescent="0.35">
      <c r="A1091" s="1" t="s">
        <v>487</v>
      </c>
      <c r="B1091" s="1" t="s">
        <v>488</v>
      </c>
      <c r="C1091" s="2" t="s">
        <v>532</v>
      </c>
      <c r="D1091" s="1" t="s">
        <v>71</v>
      </c>
      <c r="E1091" s="1">
        <v>6110</v>
      </c>
      <c r="F1091" s="1" t="s">
        <v>490</v>
      </c>
      <c r="G1091" s="2" t="s">
        <v>506</v>
      </c>
      <c r="H1091" s="1" t="s">
        <v>507</v>
      </c>
      <c r="I1091" s="1">
        <v>2005</v>
      </c>
      <c r="J1091" s="1">
        <v>2005</v>
      </c>
      <c r="K1091" s="1" t="s">
        <v>493</v>
      </c>
      <c r="L1091" s="1">
        <v>3.7</v>
      </c>
      <c r="M1091" s="1" t="s">
        <v>504</v>
      </c>
      <c r="N1091" s="1" t="s">
        <v>505</v>
      </c>
    </row>
    <row r="1092" spans="1:14" hidden="1" x14ac:dyDescent="0.35">
      <c r="A1092" s="1" t="s">
        <v>487</v>
      </c>
      <c r="B1092" s="1" t="s">
        <v>488</v>
      </c>
      <c r="C1092" s="2" t="s">
        <v>532</v>
      </c>
      <c r="D1092" s="1" t="s">
        <v>71</v>
      </c>
      <c r="E1092" s="1">
        <v>6110</v>
      </c>
      <c r="F1092" s="1" t="s">
        <v>490</v>
      </c>
      <c r="G1092" s="2" t="s">
        <v>506</v>
      </c>
      <c r="H1092" s="1" t="s">
        <v>507</v>
      </c>
      <c r="I1092" s="1">
        <v>2006</v>
      </c>
      <c r="J1092" s="1">
        <v>2006</v>
      </c>
      <c r="K1092" s="1" t="s">
        <v>493</v>
      </c>
      <c r="L1092" s="1">
        <v>12.73</v>
      </c>
      <c r="M1092" s="1" t="s">
        <v>504</v>
      </c>
      <c r="N1092" s="1" t="s">
        <v>505</v>
      </c>
    </row>
    <row r="1093" spans="1:14" hidden="1" x14ac:dyDescent="0.35">
      <c r="A1093" s="1" t="s">
        <v>487</v>
      </c>
      <c r="B1093" s="1" t="s">
        <v>488</v>
      </c>
      <c r="C1093" s="2" t="s">
        <v>532</v>
      </c>
      <c r="D1093" s="1" t="s">
        <v>71</v>
      </c>
      <c r="E1093" s="1">
        <v>6110</v>
      </c>
      <c r="F1093" s="1" t="s">
        <v>490</v>
      </c>
      <c r="G1093" s="2" t="s">
        <v>506</v>
      </c>
      <c r="H1093" s="1" t="s">
        <v>507</v>
      </c>
      <c r="I1093" s="1">
        <v>2007</v>
      </c>
      <c r="J1093" s="1">
        <v>2007</v>
      </c>
      <c r="K1093" s="1" t="s">
        <v>493</v>
      </c>
      <c r="L1093" s="1">
        <v>13.7</v>
      </c>
      <c r="M1093" s="1" t="s">
        <v>504</v>
      </c>
      <c r="N1093" s="1" t="s">
        <v>505</v>
      </c>
    </row>
    <row r="1094" spans="1:14" hidden="1" x14ac:dyDescent="0.35">
      <c r="A1094" s="1" t="s">
        <v>487</v>
      </c>
      <c r="B1094" s="1" t="s">
        <v>488</v>
      </c>
      <c r="C1094" s="2" t="s">
        <v>532</v>
      </c>
      <c r="D1094" s="1" t="s">
        <v>71</v>
      </c>
      <c r="E1094" s="1">
        <v>6110</v>
      </c>
      <c r="F1094" s="1" t="s">
        <v>490</v>
      </c>
      <c r="G1094" s="2" t="s">
        <v>506</v>
      </c>
      <c r="H1094" s="1" t="s">
        <v>507</v>
      </c>
      <c r="I1094" s="1">
        <v>2008</v>
      </c>
      <c r="J1094" s="1">
        <v>2008</v>
      </c>
      <c r="K1094" s="1" t="s">
        <v>493</v>
      </c>
      <c r="L1094" s="1">
        <v>41.89</v>
      </c>
      <c r="M1094" s="1" t="s">
        <v>504</v>
      </c>
      <c r="N1094" s="1" t="s">
        <v>505</v>
      </c>
    </row>
    <row r="1095" spans="1:14" hidden="1" x14ac:dyDescent="0.35">
      <c r="A1095" s="1" t="s">
        <v>487</v>
      </c>
      <c r="B1095" s="1" t="s">
        <v>488</v>
      </c>
      <c r="C1095" s="2" t="s">
        <v>532</v>
      </c>
      <c r="D1095" s="1" t="s">
        <v>71</v>
      </c>
      <c r="E1095" s="1">
        <v>6110</v>
      </c>
      <c r="F1095" s="1" t="s">
        <v>490</v>
      </c>
      <c r="G1095" s="2" t="s">
        <v>506</v>
      </c>
      <c r="H1095" s="1" t="s">
        <v>507</v>
      </c>
      <c r="I1095" s="1">
        <v>2009</v>
      </c>
      <c r="J1095" s="1">
        <v>2009</v>
      </c>
      <c r="K1095" s="1" t="s">
        <v>493</v>
      </c>
      <c r="L1095" s="1">
        <v>0</v>
      </c>
      <c r="M1095" s="1" t="s">
        <v>504</v>
      </c>
      <c r="N1095" s="1" t="s">
        <v>505</v>
      </c>
    </row>
    <row r="1096" spans="1:14" hidden="1" x14ac:dyDescent="0.35">
      <c r="A1096" s="1" t="s">
        <v>487</v>
      </c>
      <c r="B1096" s="1" t="s">
        <v>488</v>
      </c>
      <c r="C1096" s="2" t="s">
        <v>532</v>
      </c>
      <c r="D1096" s="1" t="s">
        <v>71</v>
      </c>
      <c r="E1096" s="1">
        <v>6110</v>
      </c>
      <c r="F1096" s="1" t="s">
        <v>490</v>
      </c>
      <c r="G1096" s="2" t="s">
        <v>506</v>
      </c>
      <c r="H1096" s="1" t="s">
        <v>507</v>
      </c>
      <c r="I1096" s="1">
        <v>2010</v>
      </c>
      <c r="J1096" s="1">
        <v>2010</v>
      </c>
      <c r="K1096" s="1" t="s">
        <v>493</v>
      </c>
      <c r="L1096" s="1">
        <v>0</v>
      </c>
      <c r="M1096" s="1" t="s">
        <v>504</v>
      </c>
      <c r="N1096" s="1" t="s">
        <v>505</v>
      </c>
    </row>
    <row r="1097" spans="1:14" hidden="1" x14ac:dyDescent="0.35">
      <c r="A1097" s="1" t="s">
        <v>487</v>
      </c>
      <c r="B1097" s="1" t="s">
        <v>488</v>
      </c>
      <c r="C1097" s="2" t="s">
        <v>532</v>
      </c>
      <c r="D1097" s="1" t="s">
        <v>71</v>
      </c>
      <c r="E1097" s="1">
        <v>6110</v>
      </c>
      <c r="F1097" s="1" t="s">
        <v>490</v>
      </c>
      <c r="G1097" s="2" t="s">
        <v>506</v>
      </c>
      <c r="H1097" s="1" t="s">
        <v>507</v>
      </c>
      <c r="I1097" s="1">
        <v>2011</v>
      </c>
      <c r="J1097" s="1">
        <v>2011</v>
      </c>
      <c r="K1097" s="1" t="s">
        <v>493</v>
      </c>
      <c r="L1097" s="1">
        <v>0.09</v>
      </c>
      <c r="M1097" s="1" t="s">
        <v>504</v>
      </c>
      <c r="N1097" s="1" t="s">
        <v>505</v>
      </c>
    </row>
    <row r="1098" spans="1:14" hidden="1" x14ac:dyDescent="0.35">
      <c r="A1098" s="1" t="s">
        <v>487</v>
      </c>
      <c r="B1098" s="1" t="s">
        <v>488</v>
      </c>
      <c r="C1098" s="2" t="s">
        <v>532</v>
      </c>
      <c r="D1098" s="1" t="s">
        <v>71</v>
      </c>
      <c r="E1098" s="1">
        <v>6110</v>
      </c>
      <c r="F1098" s="1" t="s">
        <v>490</v>
      </c>
      <c r="G1098" s="2" t="s">
        <v>497</v>
      </c>
      <c r="H1098" s="1" t="s">
        <v>498</v>
      </c>
      <c r="I1098" s="1">
        <v>2009</v>
      </c>
      <c r="J1098" s="1">
        <v>2009</v>
      </c>
      <c r="K1098" s="1" t="s">
        <v>493</v>
      </c>
      <c r="L1098" s="1">
        <v>4.2300000000000004</v>
      </c>
      <c r="M1098" s="1" t="s">
        <v>504</v>
      </c>
      <c r="N1098" s="1" t="s">
        <v>505</v>
      </c>
    </row>
    <row r="1099" spans="1:14" hidden="1" x14ac:dyDescent="0.35">
      <c r="A1099" s="1" t="s">
        <v>487</v>
      </c>
      <c r="B1099" s="1" t="s">
        <v>488</v>
      </c>
      <c r="C1099" s="2" t="s">
        <v>532</v>
      </c>
      <c r="D1099" s="1" t="s">
        <v>71</v>
      </c>
      <c r="E1099" s="1">
        <v>6110</v>
      </c>
      <c r="F1099" s="1" t="s">
        <v>490</v>
      </c>
      <c r="G1099" s="2" t="s">
        <v>497</v>
      </c>
      <c r="H1099" s="1" t="s">
        <v>498</v>
      </c>
      <c r="I1099" s="1">
        <v>2010</v>
      </c>
      <c r="J1099" s="1">
        <v>2010</v>
      </c>
      <c r="K1099" s="1" t="s">
        <v>493</v>
      </c>
      <c r="L1099" s="1">
        <v>3.55</v>
      </c>
      <c r="M1099" s="1" t="s">
        <v>504</v>
      </c>
      <c r="N1099" s="1" t="s">
        <v>505</v>
      </c>
    </row>
    <row r="1100" spans="1:14" hidden="1" x14ac:dyDescent="0.35">
      <c r="A1100" s="1" t="s">
        <v>487</v>
      </c>
      <c r="B1100" s="1" t="s">
        <v>488</v>
      </c>
      <c r="C1100" s="2" t="s">
        <v>532</v>
      </c>
      <c r="D1100" s="1" t="s">
        <v>71</v>
      </c>
      <c r="E1100" s="1">
        <v>6110</v>
      </c>
      <c r="F1100" s="1" t="s">
        <v>490</v>
      </c>
      <c r="G1100" s="2" t="s">
        <v>497</v>
      </c>
      <c r="H1100" s="1" t="s">
        <v>498</v>
      </c>
      <c r="I1100" s="1">
        <v>2011</v>
      </c>
      <c r="J1100" s="1">
        <v>2011</v>
      </c>
      <c r="K1100" s="1" t="s">
        <v>493</v>
      </c>
      <c r="L1100" s="1">
        <v>3.07</v>
      </c>
      <c r="M1100" s="1" t="s">
        <v>504</v>
      </c>
      <c r="N1100" s="1" t="s">
        <v>505</v>
      </c>
    </row>
    <row r="1101" spans="1:14" hidden="1" x14ac:dyDescent="0.35">
      <c r="A1101" s="1" t="s">
        <v>487</v>
      </c>
      <c r="B1101" s="1" t="s">
        <v>488</v>
      </c>
      <c r="C1101" s="2" t="s">
        <v>532</v>
      </c>
      <c r="D1101" s="1" t="s">
        <v>71</v>
      </c>
      <c r="E1101" s="1">
        <v>6110</v>
      </c>
      <c r="F1101" s="1" t="s">
        <v>490</v>
      </c>
      <c r="G1101" s="2" t="s">
        <v>499</v>
      </c>
      <c r="H1101" s="1" t="s">
        <v>500</v>
      </c>
      <c r="I1101" s="1">
        <v>2004</v>
      </c>
      <c r="J1101" s="1">
        <v>2004</v>
      </c>
      <c r="K1101" s="1" t="s">
        <v>493</v>
      </c>
      <c r="L1101" s="1">
        <v>1.1200000000000001</v>
      </c>
      <c r="M1101" s="1" t="s">
        <v>504</v>
      </c>
      <c r="N1101" s="1" t="s">
        <v>505</v>
      </c>
    </row>
    <row r="1102" spans="1:14" hidden="1" x14ac:dyDescent="0.35">
      <c r="A1102" s="1" t="s">
        <v>487</v>
      </c>
      <c r="B1102" s="1" t="s">
        <v>488</v>
      </c>
      <c r="C1102" s="2" t="s">
        <v>532</v>
      </c>
      <c r="D1102" s="1" t="s">
        <v>71</v>
      </c>
      <c r="E1102" s="1">
        <v>6110</v>
      </c>
      <c r="F1102" s="1" t="s">
        <v>490</v>
      </c>
      <c r="G1102" s="2" t="s">
        <v>499</v>
      </c>
      <c r="H1102" s="1" t="s">
        <v>500</v>
      </c>
      <c r="I1102" s="1">
        <v>2005</v>
      </c>
      <c r="J1102" s="1">
        <v>2005</v>
      </c>
      <c r="K1102" s="1" t="s">
        <v>493</v>
      </c>
      <c r="L1102" s="1">
        <v>1.32</v>
      </c>
      <c r="M1102" s="1" t="s">
        <v>504</v>
      </c>
      <c r="N1102" s="1" t="s">
        <v>505</v>
      </c>
    </row>
    <row r="1103" spans="1:14" hidden="1" x14ac:dyDescent="0.35">
      <c r="A1103" s="1" t="s">
        <v>487</v>
      </c>
      <c r="B1103" s="1" t="s">
        <v>488</v>
      </c>
      <c r="C1103" s="2" t="s">
        <v>532</v>
      </c>
      <c r="D1103" s="1" t="s">
        <v>71</v>
      </c>
      <c r="E1103" s="1">
        <v>6110</v>
      </c>
      <c r="F1103" s="1" t="s">
        <v>490</v>
      </c>
      <c r="G1103" s="2" t="s">
        <v>499</v>
      </c>
      <c r="H1103" s="1" t="s">
        <v>500</v>
      </c>
      <c r="I1103" s="1">
        <v>2006</v>
      </c>
      <c r="J1103" s="1">
        <v>2006</v>
      </c>
      <c r="K1103" s="1" t="s">
        <v>493</v>
      </c>
      <c r="L1103" s="1">
        <v>3.41</v>
      </c>
      <c r="M1103" s="1" t="s">
        <v>504</v>
      </c>
      <c r="N1103" s="1" t="s">
        <v>505</v>
      </c>
    </row>
    <row r="1104" spans="1:14" hidden="1" x14ac:dyDescent="0.35">
      <c r="A1104" s="1" t="s">
        <v>487</v>
      </c>
      <c r="B1104" s="1" t="s">
        <v>488</v>
      </c>
      <c r="C1104" s="2" t="s">
        <v>532</v>
      </c>
      <c r="D1104" s="1" t="s">
        <v>71</v>
      </c>
      <c r="E1104" s="1">
        <v>6110</v>
      </c>
      <c r="F1104" s="1" t="s">
        <v>490</v>
      </c>
      <c r="G1104" s="2" t="s">
        <v>499</v>
      </c>
      <c r="H1104" s="1" t="s">
        <v>500</v>
      </c>
      <c r="I1104" s="1">
        <v>2007</v>
      </c>
      <c r="J1104" s="1">
        <v>2007</v>
      </c>
      <c r="K1104" s="1" t="s">
        <v>493</v>
      </c>
      <c r="L1104" s="1">
        <v>1.68</v>
      </c>
      <c r="M1104" s="1" t="s">
        <v>504</v>
      </c>
      <c r="N1104" s="1" t="s">
        <v>505</v>
      </c>
    </row>
    <row r="1105" spans="1:15" hidden="1" x14ac:dyDescent="0.35">
      <c r="A1105" s="1" t="s">
        <v>487</v>
      </c>
      <c r="B1105" s="1" t="s">
        <v>488</v>
      </c>
      <c r="C1105" s="2" t="s">
        <v>532</v>
      </c>
      <c r="D1105" s="1" t="s">
        <v>71</v>
      </c>
      <c r="E1105" s="1">
        <v>6110</v>
      </c>
      <c r="F1105" s="1" t="s">
        <v>490</v>
      </c>
      <c r="G1105" s="2" t="s">
        <v>499</v>
      </c>
      <c r="H1105" s="1" t="s">
        <v>500</v>
      </c>
      <c r="I1105" s="1">
        <v>2008</v>
      </c>
      <c r="J1105" s="1">
        <v>2008</v>
      </c>
      <c r="K1105" s="1" t="s">
        <v>493</v>
      </c>
      <c r="L1105" s="1">
        <v>5.24</v>
      </c>
      <c r="M1105" s="1" t="s">
        <v>504</v>
      </c>
      <c r="N1105" s="1" t="s">
        <v>505</v>
      </c>
    </row>
    <row r="1106" spans="1:15" hidden="1" x14ac:dyDescent="0.35">
      <c r="A1106" s="1" t="s">
        <v>487</v>
      </c>
      <c r="B1106" s="1" t="s">
        <v>488</v>
      </c>
      <c r="C1106" s="2" t="s">
        <v>532</v>
      </c>
      <c r="D1106" s="1" t="s">
        <v>71</v>
      </c>
      <c r="E1106" s="1">
        <v>6110</v>
      </c>
      <c r="F1106" s="1" t="s">
        <v>490</v>
      </c>
      <c r="G1106" s="2" t="s">
        <v>499</v>
      </c>
      <c r="H1106" s="1" t="s">
        <v>500</v>
      </c>
      <c r="I1106" s="1">
        <v>2009</v>
      </c>
      <c r="J1106" s="1">
        <v>2009</v>
      </c>
      <c r="K1106" s="1" t="s">
        <v>493</v>
      </c>
      <c r="L1106" s="1">
        <v>43.07</v>
      </c>
      <c r="M1106" s="1" t="s">
        <v>504</v>
      </c>
      <c r="N1106" s="1" t="s">
        <v>505</v>
      </c>
    </row>
    <row r="1107" spans="1:15" hidden="1" x14ac:dyDescent="0.35">
      <c r="A1107" s="1" t="s">
        <v>487</v>
      </c>
      <c r="B1107" s="1" t="s">
        <v>488</v>
      </c>
      <c r="C1107" s="2" t="s">
        <v>532</v>
      </c>
      <c r="D1107" s="1" t="s">
        <v>71</v>
      </c>
      <c r="E1107" s="1">
        <v>6110</v>
      </c>
      <c r="F1107" s="1" t="s">
        <v>490</v>
      </c>
      <c r="G1107" s="2" t="s">
        <v>499</v>
      </c>
      <c r="H1107" s="1" t="s">
        <v>500</v>
      </c>
      <c r="I1107" s="1">
        <v>2010</v>
      </c>
      <c r="J1107" s="1">
        <v>2010</v>
      </c>
      <c r="K1107" s="1" t="s">
        <v>493</v>
      </c>
      <c r="L1107" s="1">
        <v>57.52</v>
      </c>
      <c r="M1107" s="1" t="s">
        <v>504</v>
      </c>
      <c r="N1107" s="1" t="s">
        <v>505</v>
      </c>
    </row>
    <row r="1108" spans="1:15" hidden="1" x14ac:dyDescent="0.35">
      <c r="A1108" s="1" t="s">
        <v>487</v>
      </c>
      <c r="B1108" s="1" t="s">
        <v>488</v>
      </c>
      <c r="C1108" s="2" t="s">
        <v>532</v>
      </c>
      <c r="D1108" s="1" t="s">
        <v>71</v>
      </c>
      <c r="E1108" s="1">
        <v>6110</v>
      </c>
      <c r="F1108" s="1" t="s">
        <v>490</v>
      </c>
      <c r="G1108" s="2" t="s">
        <v>499</v>
      </c>
      <c r="H1108" s="1" t="s">
        <v>500</v>
      </c>
      <c r="I1108" s="1">
        <v>2011</v>
      </c>
      <c r="J1108" s="1">
        <v>2011</v>
      </c>
      <c r="K1108" s="1" t="s">
        <v>493</v>
      </c>
      <c r="L1108" s="1">
        <v>73.73</v>
      </c>
      <c r="M1108" s="1" t="s">
        <v>504</v>
      </c>
      <c r="N1108" s="1" t="s">
        <v>505</v>
      </c>
    </row>
    <row r="1109" spans="1:15" hidden="1" x14ac:dyDescent="0.35">
      <c r="A1109" s="1" t="s">
        <v>487</v>
      </c>
      <c r="B1109" s="1" t="s">
        <v>488</v>
      </c>
      <c r="C1109" s="2" t="s">
        <v>532</v>
      </c>
      <c r="D1109" s="1" t="s">
        <v>71</v>
      </c>
      <c r="E1109" s="1">
        <v>6110</v>
      </c>
      <c r="F1109" s="1" t="s">
        <v>490</v>
      </c>
      <c r="G1109" s="2" t="s">
        <v>499</v>
      </c>
      <c r="H1109" s="1" t="s">
        <v>500</v>
      </c>
      <c r="I1109" s="1">
        <v>2017</v>
      </c>
      <c r="J1109" s="1">
        <v>2017</v>
      </c>
      <c r="K1109" s="1" t="s">
        <v>493</v>
      </c>
      <c r="L1109" s="1">
        <v>122.59</v>
      </c>
      <c r="M1109" s="1" t="s">
        <v>494</v>
      </c>
      <c r="N1109" s="1" t="s">
        <v>495</v>
      </c>
      <c r="O1109" s="1" t="s">
        <v>496</v>
      </c>
    </row>
    <row r="1110" spans="1:15" hidden="1" x14ac:dyDescent="0.35">
      <c r="A1110" s="1" t="s">
        <v>487</v>
      </c>
      <c r="B1110" s="1" t="s">
        <v>488</v>
      </c>
      <c r="C1110" s="2" t="s">
        <v>532</v>
      </c>
      <c r="D1110" s="1" t="s">
        <v>71</v>
      </c>
      <c r="E1110" s="1">
        <v>6110</v>
      </c>
      <c r="F1110" s="1" t="s">
        <v>490</v>
      </c>
      <c r="G1110" s="2" t="s">
        <v>508</v>
      </c>
      <c r="H1110" s="1" t="s">
        <v>509</v>
      </c>
      <c r="I1110" s="1">
        <v>2004</v>
      </c>
      <c r="J1110" s="1">
        <v>2004</v>
      </c>
      <c r="K1110" s="1" t="s">
        <v>493</v>
      </c>
      <c r="L1110" s="1">
        <v>1.67</v>
      </c>
      <c r="M1110" s="1" t="s">
        <v>504</v>
      </c>
      <c r="N1110" s="1" t="s">
        <v>505</v>
      </c>
    </row>
    <row r="1111" spans="1:15" hidden="1" x14ac:dyDescent="0.35">
      <c r="A1111" s="1" t="s">
        <v>487</v>
      </c>
      <c r="B1111" s="1" t="s">
        <v>488</v>
      </c>
      <c r="C1111" s="2" t="s">
        <v>532</v>
      </c>
      <c r="D1111" s="1" t="s">
        <v>71</v>
      </c>
      <c r="E1111" s="1">
        <v>6110</v>
      </c>
      <c r="F1111" s="1" t="s">
        <v>490</v>
      </c>
      <c r="G1111" s="2" t="s">
        <v>508</v>
      </c>
      <c r="H1111" s="1" t="s">
        <v>509</v>
      </c>
      <c r="I1111" s="1">
        <v>2005</v>
      </c>
      <c r="J1111" s="1">
        <v>2005</v>
      </c>
      <c r="K1111" s="1" t="s">
        <v>493</v>
      </c>
      <c r="L1111" s="1">
        <v>3.7</v>
      </c>
      <c r="M1111" s="1" t="s">
        <v>504</v>
      </c>
      <c r="N1111" s="1" t="s">
        <v>505</v>
      </c>
    </row>
    <row r="1112" spans="1:15" hidden="1" x14ac:dyDescent="0.35">
      <c r="A1112" s="1" t="s">
        <v>487</v>
      </c>
      <c r="B1112" s="1" t="s">
        <v>488</v>
      </c>
      <c r="C1112" s="2" t="s">
        <v>532</v>
      </c>
      <c r="D1112" s="1" t="s">
        <v>71</v>
      </c>
      <c r="E1112" s="1">
        <v>6110</v>
      </c>
      <c r="F1112" s="1" t="s">
        <v>490</v>
      </c>
      <c r="G1112" s="2" t="s">
        <v>508</v>
      </c>
      <c r="H1112" s="1" t="s">
        <v>509</v>
      </c>
      <c r="I1112" s="1">
        <v>2006</v>
      </c>
      <c r="J1112" s="1">
        <v>2006</v>
      </c>
      <c r="K1112" s="1" t="s">
        <v>493</v>
      </c>
      <c r="L1112" s="1">
        <v>12.73</v>
      </c>
      <c r="M1112" s="1" t="s">
        <v>504</v>
      </c>
      <c r="N1112" s="1" t="s">
        <v>505</v>
      </c>
    </row>
    <row r="1113" spans="1:15" hidden="1" x14ac:dyDescent="0.35">
      <c r="A1113" s="1" t="s">
        <v>487</v>
      </c>
      <c r="B1113" s="1" t="s">
        <v>488</v>
      </c>
      <c r="C1113" s="2" t="s">
        <v>532</v>
      </c>
      <c r="D1113" s="1" t="s">
        <v>71</v>
      </c>
      <c r="E1113" s="1">
        <v>6110</v>
      </c>
      <c r="F1113" s="1" t="s">
        <v>490</v>
      </c>
      <c r="G1113" s="2" t="s">
        <v>508</v>
      </c>
      <c r="H1113" s="1" t="s">
        <v>509</v>
      </c>
      <c r="I1113" s="1">
        <v>2007</v>
      </c>
      <c r="J1113" s="1">
        <v>2007</v>
      </c>
      <c r="K1113" s="1" t="s">
        <v>493</v>
      </c>
      <c r="L1113" s="1">
        <v>13.7</v>
      </c>
      <c r="M1113" s="1" t="s">
        <v>504</v>
      </c>
      <c r="N1113" s="1" t="s">
        <v>505</v>
      </c>
    </row>
    <row r="1114" spans="1:15" hidden="1" x14ac:dyDescent="0.35">
      <c r="A1114" s="1" t="s">
        <v>487</v>
      </c>
      <c r="B1114" s="1" t="s">
        <v>488</v>
      </c>
      <c r="C1114" s="2" t="s">
        <v>532</v>
      </c>
      <c r="D1114" s="1" t="s">
        <v>71</v>
      </c>
      <c r="E1114" s="1">
        <v>6110</v>
      </c>
      <c r="F1114" s="1" t="s">
        <v>490</v>
      </c>
      <c r="G1114" s="2" t="s">
        <v>508</v>
      </c>
      <c r="H1114" s="1" t="s">
        <v>509</v>
      </c>
      <c r="I1114" s="1">
        <v>2008</v>
      </c>
      <c r="J1114" s="1">
        <v>2008</v>
      </c>
      <c r="K1114" s="1" t="s">
        <v>493</v>
      </c>
      <c r="L1114" s="1">
        <v>41.89</v>
      </c>
      <c r="M1114" s="1" t="s">
        <v>504</v>
      </c>
      <c r="N1114" s="1" t="s">
        <v>505</v>
      </c>
    </row>
    <row r="1115" spans="1:15" hidden="1" x14ac:dyDescent="0.35">
      <c r="A1115" s="1" t="s">
        <v>487</v>
      </c>
      <c r="B1115" s="1" t="s">
        <v>488</v>
      </c>
      <c r="C1115" s="2" t="s">
        <v>532</v>
      </c>
      <c r="D1115" s="1" t="s">
        <v>71</v>
      </c>
      <c r="E1115" s="1">
        <v>6110</v>
      </c>
      <c r="F1115" s="1" t="s">
        <v>490</v>
      </c>
      <c r="G1115" s="2" t="s">
        <v>508</v>
      </c>
      <c r="H1115" s="1" t="s">
        <v>509</v>
      </c>
      <c r="I1115" s="1">
        <v>2011</v>
      </c>
      <c r="J1115" s="1">
        <v>2011</v>
      </c>
      <c r="K1115" s="1" t="s">
        <v>493</v>
      </c>
      <c r="L1115" s="1">
        <v>0.09</v>
      </c>
      <c r="M1115" s="1" t="s">
        <v>504</v>
      </c>
      <c r="N1115" s="1" t="s">
        <v>505</v>
      </c>
    </row>
    <row r="1116" spans="1:15" hidden="1" x14ac:dyDescent="0.35">
      <c r="A1116" s="1" t="s">
        <v>487</v>
      </c>
      <c r="B1116" s="1" t="s">
        <v>488</v>
      </c>
      <c r="C1116" s="2" t="s">
        <v>532</v>
      </c>
      <c r="D1116" s="1" t="s">
        <v>71</v>
      </c>
      <c r="E1116" s="1">
        <v>6110</v>
      </c>
      <c r="F1116" s="1" t="s">
        <v>490</v>
      </c>
      <c r="G1116" s="2" t="s">
        <v>501</v>
      </c>
      <c r="H1116" s="1" t="s">
        <v>502</v>
      </c>
      <c r="I1116" s="1">
        <v>2009</v>
      </c>
      <c r="J1116" s="1">
        <v>2009</v>
      </c>
      <c r="K1116" s="1" t="s">
        <v>493</v>
      </c>
      <c r="L1116" s="1">
        <v>4.2300000000000004</v>
      </c>
      <c r="M1116" s="1" t="s">
        <v>504</v>
      </c>
      <c r="N1116" s="1" t="s">
        <v>505</v>
      </c>
    </row>
    <row r="1117" spans="1:15" hidden="1" x14ac:dyDescent="0.35">
      <c r="A1117" s="1" t="s">
        <v>487</v>
      </c>
      <c r="B1117" s="1" t="s">
        <v>488</v>
      </c>
      <c r="C1117" s="2" t="s">
        <v>532</v>
      </c>
      <c r="D1117" s="1" t="s">
        <v>71</v>
      </c>
      <c r="E1117" s="1">
        <v>6110</v>
      </c>
      <c r="F1117" s="1" t="s">
        <v>490</v>
      </c>
      <c r="G1117" s="2" t="s">
        <v>501</v>
      </c>
      <c r="H1117" s="1" t="s">
        <v>502</v>
      </c>
      <c r="I1117" s="1">
        <v>2010</v>
      </c>
      <c r="J1117" s="1">
        <v>2010</v>
      </c>
      <c r="K1117" s="1" t="s">
        <v>493</v>
      </c>
      <c r="L1117" s="1">
        <v>3.55</v>
      </c>
      <c r="M1117" s="1" t="s">
        <v>504</v>
      </c>
      <c r="N1117" s="1" t="s">
        <v>505</v>
      </c>
    </row>
    <row r="1118" spans="1:15" hidden="1" x14ac:dyDescent="0.35">
      <c r="A1118" s="1" t="s">
        <v>487</v>
      </c>
      <c r="B1118" s="1" t="s">
        <v>488</v>
      </c>
      <c r="C1118" s="2" t="s">
        <v>532</v>
      </c>
      <c r="D1118" s="1" t="s">
        <v>71</v>
      </c>
      <c r="E1118" s="1">
        <v>6110</v>
      </c>
      <c r="F1118" s="1" t="s">
        <v>490</v>
      </c>
      <c r="G1118" s="2" t="s">
        <v>501</v>
      </c>
      <c r="H1118" s="1" t="s">
        <v>502</v>
      </c>
      <c r="I1118" s="1">
        <v>2011</v>
      </c>
      <c r="J1118" s="1">
        <v>2011</v>
      </c>
      <c r="K1118" s="1" t="s">
        <v>493</v>
      </c>
      <c r="L1118" s="1">
        <v>3.07</v>
      </c>
      <c r="M1118" s="1" t="s">
        <v>504</v>
      </c>
      <c r="N1118" s="1" t="s">
        <v>505</v>
      </c>
    </row>
    <row r="1119" spans="1:15" hidden="1" x14ac:dyDescent="0.35">
      <c r="A1119" s="1" t="s">
        <v>487</v>
      </c>
      <c r="B1119" s="1" t="s">
        <v>488</v>
      </c>
      <c r="C1119" s="2" t="s">
        <v>532</v>
      </c>
      <c r="D1119" s="1" t="s">
        <v>71</v>
      </c>
      <c r="E1119" s="1">
        <v>6110</v>
      </c>
      <c r="F1119" s="1" t="s">
        <v>490</v>
      </c>
      <c r="G1119" s="2" t="s">
        <v>501</v>
      </c>
      <c r="H1119" s="1" t="s">
        <v>502</v>
      </c>
      <c r="I1119" s="1">
        <v>2017</v>
      </c>
      <c r="J1119" s="1">
        <v>2017</v>
      </c>
      <c r="K1119" s="1" t="s">
        <v>493</v>
      </c>
      <c r="L1119" s="1">
        <v>9.5500000000000007</v>
      </c>
      <c r="M1119" s="1" t="s">
        <v>494</v>
      </c>
      <c r="N1119" s="1" t="s">
        <v>495</v>
      </c>
      <c r="O1119" s="1" t="s">
        <v>496</v>
      </c>
    </row>
    <row r="1120" spans="1:15" hidden="1" x14ac:dyDescent="0.35">
      <c r="A1120" s="1" t="s">
        <v>487</v>
      </c>
      <c r="B1120" s="1" t="s">
        <v>488</v>
      </c>
      <c r="C1120" s="2" t="s">
        <v>533</v>
      </c>
      <c r="D1120" s="1" t="s">
        <v>73</v>
      </c>
      <c r="E1120" s="1">
        <v>6110</v>
      </c>
      <c r="F1120" s="1" t="s">
        <v>490</v>
      </c>
      <c r="G1120" s="2" t="s">
        <v>499</v>
      </c>
      <c r="H1120" s="1" t="s">
        <v>500</v>
      </c>
      <c r="I1120" s="1">
        <v>2010</v>
      </c>
      <c r="J1120" s="1">
        <v>2010</v>
      </c>
      <c r="K1120" s="1" t="s">
        <v>493</v>
      </c>
      <c r="L1120" s="1">
        <v>11.25</v>
      </c>
      <c r="M1120" s="1" t="s">
        <v>494</v>
      </c>
      <c r="N1120" s="1" t="s">
        <v>495</v>
      </c>
      <c r="O1120" s="1" t="s">
        <v>496</v>
      </c>
    </row>
    <row r="1121" spans="1:15" hidden="1" x14ac:dyDescent="0.35">
      <c r="A1121" s="1" t="s">
        <v>487</v>
      </c>
      <c r="B1121" s="1" t="s">
        <v>488</v>
      </c>
      <c r="C1121" s="2" t="s">
        <v>533</v>
      </c>
      <c r="D1121" s="1" t="s">
        <v>73</v>
      </c>
      <c r="E1121" s="1">
        <v>6110</v>
      </c>
      <c r="F1121" s="1" t="s">
        <v>490</v>
      </c>
      <c r="G1121" s="2" t="s">
        <v>499</v>
      </c>
      <c r="H1121" s="1" t="s">
        <v>500</v>
      </c>
      <c r="I1121" s="1">
        <v>2011</v>
      </c>
      <c r="J1121" s="1">
        <v>2011</v>
      </c>
      <c r="K1121" s="1" t="s">
        <v>493</v>
      </c>
      <c r="L1121" s="1">
        <v>26.41</v>
      </c>
      <c r="M1121" s="1" t="s">
        <v>494</v>
      </c>
      <c r="N1121" s="1" t="s">
        <v>495</v>
      </c>
      <c r="O1121" s="1" t="s">
        <v>496</v>
      </c>
    </row>
    <row r="1122" spans="1:15" hidden="1" x14ac:dyDescent="0.35">
      <c r="A1122" s="1" t="s">
        <v>487</v>
      </c>
      <c r="B1122" s="1" t="s">
        <v>488</v>
      </c>
      <c r="C1122" s="2" t="s">
        <v>533</v>
      </c>
      <c r="D1122" s="1" t="s">
        <v>73</v>
      </c>
      <c r="E1122" s="1">
        <v>6110</v>
      </c>
      <c r="F1122" s="1" t="s">
        <v>490</v>
      </c>
      <c r="G1122" s="2" t="s">
        <v>499</v>
      </c>
      <c r="H1122" s="1" t="s">
        <v>500</v>
      </c>
      <c r="I1122" s="1">
        <v>2012</v>
      </c>
      <c r="J1122" s="1">
        <v>2012</v>
      </c>
      <c r="K1122" s="1" t="s">
        <v>493</v>
      </c>
      <c r="L1122" s="1">
        <v>21.42</v>
      </c>
      <c r="M1122" s="1" t="s">
        <v>494</v>
      </c>
      <c r="N1122" s="1" t="s">
        <v>495</v>
      </c>
      <c r="O1122" s="1" t="s">
        <v>496</v>
      </c>
    </row>
    <row r="1123" spans="1:15" hidden="1" x14ac:dyDescent="0.35">
      <c r="A1123" s="1" t="s">
        <v>487</v>
      </c>
      <c r="B1123" s="1" t="s">
        <v>488</v>
      </c>
      <c r="C1123" s="2" t="s">
        <v>533</v>
      </c>
      <c r="D1123" s="1" t="s">
        <v>73</v>
      </c>
      <c r="E1123" s="1">
        <v>6110</v>
      </c>
      <c r="F1123" s="1" t="s">
        <v>490</v>
      </c>
      <c r="G1123" s="2" t="s">
        <v>499</v>
      </c>
      <c r="H1123" s="1" t="s">
        <v>500</v>
      </c>
      <c r="I1123" s="1">
        <v>2013</v>
      </c>
      <c r="J1123" s="1">
        <v>2013</v>
      </c>
      <c r="K1123" s="1" t="s">
        <v>493</v>
      </c>
      <c r="L1123" s="1">
        <v>19.48</v>
      </c>
      <c r="M1123" s="1" t="s">
        <v>494</v>
      </c>
      <c r="N1123" s="1" t="s">
        <v>495</v>
      </c>
      <c r="O1123" s="1" t="s">
        <v>496</v>
      </c>
    </row>
    <row r="1124" spans="1:15" hidden="1" x14ac:dyDescent="0.35">
      <c r="A1124" s="1" t="s">
        <v>487</v>
      </c>
      <c r="B1124" s="1" t="s">
        <v>488</v>
      </c>
      <c r="C1124" s="2" t="s">
        <v>533</v>
      </c>
      <c r="D1124" s="1" t="s">
        <v>73</v>
      </c>
      <c r="E1124" s="1">
        <v>6110</v>
      </c>
      <c r="F1124" s="1" t="s">
        <v>490</v>
      </c>
      <c r="G1124" s="2" t="s">
        <v>501</v>
      </c>
      <c r="H1124" s="1" t="s">
        <v>502</v>
      </c>
      <c r="I1124" s="1">
        <v>2010</v>
      </c>
      <c r="J1124" s="1">
        <v>2010</v>
      </c>
      <c r="K1124" s="1" t="s">
        <v>493</v>
      </c>
      <c r="L1124" s="1">
        <v>4.87</v>
      </c>
      <c r="M1124" s="1" t="s">
        <v>494</v>
      </c>
      <c r="N1124" s="1" t="s">
        <v>495</v>
      </c>
      <c r="O1124" s="1" t="s">
        <v>496</v>
      </c>
    </row>
    <row r="1125" spans="1:15" hidden="1" x14ac:dyDescent="0.35">
      <c r="A1125" s="1" t="s">
        <v>487</v>
      </c>
      <c r="B1125" s="1" t="s">
        <v>488</v>
      </c>
      <c r="C1125" s="2" t="s">
        <v>533</v>
      </c>
      <c r="D1125" s="1" t="s">
        <v>73</v>
      </c>
      <c r="E1125" s="1">
        <v>6110</v>
      </c>
      <c r="F1125" s="1" t="s">
        <v>490</v>
      </c>
      <c r="G1125" s="2" t="s">
        <v>501</v>
      </c>
      <c r="H1125" s="1" t="s">
        <v>502</v>
      </c>
      <c r="I1125" s="1">
        <v>2011</v>
      </c>
      <c r="J1125" s="1">
        <v>2011</v>
      </c>
      <c r="K1125" s="1" t="s">
        <v>493</v>
      </c>
      <c r="L1125" s="1">
        <v>3.96</v>
      </c>
      <c r="M1125" s="1" t="s">
        <v>494</v>
      </c>
      <c r="N1125" s="1" t="s">
        <v>495</v>
      </c>
      <c r="O1125" s="1" t="s">
        <v>496</v>
      </c>
    </row>
    <row r="1126" spans="1:15" hidden="1" x14ac:dyDescent="0.35">
      <c r="A1126" s="1" t="s">
        <v>487</v>
      </c>
      <c r="B1126" s="1" t="s">
        <v>488</v>
      </c>
      <c r="C1126" s="2" t="s">
        <v>533</v>
      </c>
      <c r="D1126" s="1" t="s">
        <v>73</v>
      </c>
      <c r="E1126" s="1">
        <v>6110</v>
      </c>
      <c r="F1126" s="1" t="s">
        <v>490</v>
      </c>
      <c r="G1126" s="2" t="s">
        <v>501</v>
      </c>
      <c r="H1126" s="1" t="s">
        <v>502</v>
      </c>
      <c r="I1126" s="1">
        <v>2012</v>
      </c>
      <c r="J1126" s="1">
        <v>2012</v>
      </c>
      <c r="K1126" s="1" t="s">
        <v>493</v>
      </c>
      <c r="L1126" s="1">
        <v>2.4700000000000002</v>
      </c>
      <c r="M1126" s="1" t="s">
        <v>494</v>
      </c>
      <c r="N1126" s="1" t="s">
        <v>495</v>
      </c>
      <c r="O1126" s="1" t="s">
        <v>496</v>
      </c>
    </row>
    <row r="1127" spans="1:15" hidden="1" x14ac:dyDescent="0.35">
      <c r="A1127" s="1" t="s">
        <v>487</v>
      </c>
      <c r="B1127" s="1" t="s">
        <v>488</v>
      </c>
      <c r="C1127" s="2" t="s">
        <v>533</v>
      </c>
      <c r="D1127" s="1" t="s">
        <v>73</v>
      </c>
      <c r="E1127" s="1">
        <v>6110</v>
      </c>
      <c r="F1127" s="1" t="s">
        <v>490</v>
      </c>
      <c r="G1127" s="2" t="s">
        <v>501</v>
      </c>
      <c r="H1127" s="1" t="s">
        <v>502</v>
      </c>
      <c r="I1127" s="1">
        <v>2013</v>
      </c>
      <c r="J1127" s="1">
        <v>2013</v>
      </c>
      <c r="K1127" s="1" t="s">
        <v>493</v>
      </c>
      <c r="L1127" s="1">
        <v>3.27</v>
      </c>
      <c r="M1127" s="1" t="s">
        <v>494</v>
      </c>
      <c r="N1127" s="1" t="s">
        <v>495</v>
      </c>
      <c r="O1127" s="1" t="s">
        <v>496</v>
      </c>
    </row>
    <row r="1128" spans="1:15" hidden="1" x14ac:dyDescent="0.35">
      <c r="A1128" s="1" t="s">
        <v>487</v>
      </c>
      <c r="B1128" s="1" t="s">
        <v>488</v>
      </c>
      <c r="C1128" s="2" t="s">
        <v>534</v>
      </c>
      <c r="D1128" s="1" t="s">
        <v>75</v>
      </c>
      <c r="E1128" s="1">
        <v>6110</v>
      </c>
      <c r="F1128" s="1" t="s">
        <v>490</v>
      </c>
      <c r="G1128" s="2" t="s">
        <v>499</v>
      </c>
      <c r="H1128" s="1" t="s">
        <v>500</v>
      </c>
      <c r="I1128" s="1">
        <v>2001</v>
      </c>
      <c r="J1128" s="1">
        <v>2001</v>
      </c>
      <c r="K1128" s="1" t="s">
        <v>493</v>
      </c>
      <c r="L1128" s="1">
        <v>17.68</v>
      </c>
      <c r="M1128" s="1" t="s">
        <v>504</v>
      </c>
      <c r="N1128" s="1" t="s">
        <v>505</v>
      </c>
    </row>
    <row r="1129" spans="1:15" hidden="1" x14ac:dyDescent="0.35">
      <c r="A1129" s="1" t="s">
        <v>487</v>
      </c>
      <c r="B1129" s="1" t="s">
        <v>488</v>
      </c>
      <c r="C1129" s="2" t="s">
        <v>534</v>
      </c>
      <c r="D1129" s="1" t="s">
        <v>75</v>
      </c>
      <c r="E1129" s="1">
        <v>6110</v>
      </c>
      <c r="F1129" s="1" t="s">
        <v>490</v>
      </c>
      <c r="G1129" s="2" t="s">
        <v>499</v>
      </c>
      <c r="H1129" s="1" t="s">
        <v>500</v>
      </c>
      <c r="I1129" s="1">
        <v>2002</v>
      </c>
      <c r="J1129" s="1">
        <v>2002</v>
      </c>
      <c r="K1129" s="1" t="s">
        <v>493</v>
      </c>
      <c r="L1129" s="1">
        <v>22.47</v>
      </c>
      <c r="M1129" s="1" t="s">
        <v>504</v>
      </c>
      <c r="N1129" s="1" t="s">
        <v>505</v>
      </c>
    </row>
    <row r="1130" spans="1:15" hidden="1" x14ac:dyDescent="0.35">
      <c r="A1130" s="1" t="s">
        <v>487</v>
      </c>
      <c r="B1130" s="1" t="s">
        <v>488</v>
      </c>
      <c r="C1130" s="2" t="s">
        <v>534</v>
      </c>
      <c r="D1130" s="1" t="s">
        <v>75</v>
      </c>
      <c r="E1130" s="1">
        <v>6110</v>
      </c>
      <c r="F1130" s="1" t="s">
        <v>490</v>
      </c>
      <c r="G1130" s="2" t="s">
        <v>499</v>
      </c>
      <c r="H1130" s="1" t="s">
        <v>500</v>
      </c>
      <c r="I1130" s="1">
        <v>2005</v>
      </c>
      <c r="J1130" s="1">
        <v>2005</v>
      </c>
      <c r="K1130" s="1" t="s">
        <v>493</v>
      </c>
      <c r="L1130" s="1">
        <v>17.690000000000001</v>
      </c>
      <c r="M1130" s="1" t="s">
        <v>504</v>
      </c>
      <c r="N1130" s="1" t="s">
        <v>505</v>
      </c>
    </row>
    <row r="1131" spans="1:15" hidden="1" x14ac:dyDescent="0.35">
      <c r="A1131" s="1" t="s">
        <v>487</v>
      </c>
      <c r="B1131" s="1" t="s">
        <v>488</v>
      </c>
      <c r="C1131" s="2" t="s">
        <v>534</v>
      </c>
      <c r="D1131" s="1" t="s">
        <v>75</v>
      </c>
      <c r="E1131" s="1">
        <v>6110</v>
      </c>
      <c r="F1131" s="1" t="s">
        <v>490</v>
      </c>
      <c r="G1131" s="2" t="s">
        <v>499</v>
      </c>
      <c r="H1131" s="1" t="s">
        <v>500</v>
      </c>
      <c r="I1131" s="1">
        <v>2006</v>
      </c>
      <c r="J1131" s="1">
        <v>2006</v>
      </c>
      <c r="K1131" s="1" t="s">
        <v>493</v>
      </c>
      <c r="L1131" s="1">
        <v>17.27</v>
      </c>
      <c r="M1131" s="1" t="s">
        <v>504</v>
      </c>
      <c r="N1131" s="1" t="s">
        <v>505</v>
      </c>
    </row>
    <row r="1132" spans="1:15" hidden="1" x14ac:dyDescent="0.35">
      <c r="A1132" s="1" t="s">
        <v>487</v>
      </c>
      <c r="B1132" s="1" t="s">
        <v>488</v>
      </c>
      <c r="C1132" s="2" t="s">
        <v>534</v>
      </c>
      <c r="D1132" s="1" t="s">
        <v>75</v>
      </c>
      <c r="E1132" s="1">
        <v>6110</v>
      </c>
      <c r="F1132" s="1" t="s">
        <v>490</v>
      </c>
      <c r="G1132" s="2" t="s">
        <v>499</v>
      </c>
      <c r="H1132" s="1" t="s">
        <v>500</v>
      </c>
      <c r="I1132" s="1">
        <v>2007</v>
      </c>
      <c r="J1132" s="1">
        <v>2007</v>
      </c>
      <c r="K1132" s="1" t="s">
        <v>493</v>
      </c>
      <c r="L1132" s="1">
        <v>22.92</v>
      </c>
      <c r="M1132" s="1" t="s">
        <v>504</v>
      </c>
      <c r="N1132" s="1" t="s">
        <v>505</v>
      </c>
    </row>
    <row r="1133" spans="1:15" hidden="1" x14ac:dyDescent="0.35">
      <c r="A1133" s="1" t="s">
        <v>487</v>
      </c>
      <c r="B1133" s="1" t="s">
        <v>488</v>
      </c>
      <c r="C1133" s="2" t="s">
        <v>534</v>
      </c>
      <c r="D1133" s="1" t="s">
        <v>75</v>
      </c>
      <c r="E1133" s="1">
        <v>6110</v>
      </c>
      <c r="F1133" s="1" t="s">
        <v>490</v>
      </c>
      <c r="G1133" s="2" t="s">
        <v>499</v>
      </c>
      <c r="H1133" s="1" t="s">
        <v>500</v>
      </c>
      <c r="I1133" s="1">
        <v>2008</v>
      </c>
      <c r="J1133" s="1">
        <v>2008</v>
      </c>
      <c r="K1133" s="1" t="s">
        <v>493</v>
      </c>
      <c r="L1133" s="1">
        <v>26.9</v>
      </c>
      <c r="M1133" s="1" t="s">
        <v>504</v>
      </c>
      <c r="N1133" s="1" t="s">
        <v>505</v>
      </c>
    </row>
    <row r="1134" spans="1:15" hidden="1" x14ac:dyDescent="0.35">
      <c r="A1134" s="1" t="s">
        <v>487</v>
      </c>
      <c r="B1134" s="1" t="s">
        <v>488</v>
      </c>
      <c r="C1134" s="2" t="s">
        <v>534</v>
      </c>
      <c r="D1134" s="1" t="s">
        <v>75</v>
      </c>
      <c r="E1134" s="1">
        <v>6110</v>
      </c>
      <c r="F1134" s="1" t="s">
        <v>490</v>
      </c>
      <c r="G1134" s="2" t="s">
        <v>499</v>
      </c>
      <c r="H1134" s="1" t="s">
        <v>500</v>
      </c>
      <c r="I1134" s="1">
        <v>2009</v>
      </c>
      <c r="J1134" s="1">
        <v>2009</v>
      </c>
      <c r="K1134" s="1" t="s">
        <v>493</v>
      </c>
      <c r="L1134" s="1">
        <v>23.81</v>
      </c>
      <c r="M1134" s="1" t="s">
        <v>504</v>
      </c>
      <c r="N1134" s="1" t="s">
        <v>505</v>
      </c>
    </row>
    <row r="1135" spans="1:15" hidden="1" x14ac:dyDescent="0.35">
      <c r="A1135" s="1" t="s">
        <v>487</v>
      </c>
      <c r="B1135" s="1" t="s">
        <v>488</v>
      </c>
      <c r="C1135" s="2" t="s">
        <v>534</v>
      </c>
      <c r="D1135" s="1" t="s">
        <v>75</v>
      </c>
      <c r="E1135" s="1">
        <v>6110</v>
      </c>
      <c r="F1135" s="1" t="s">
        <v>490</v>
      </c>
      <c r="G1135" s="2" t="s">
        <v>499</v>
      </c>
      <c r="H1135" s="1" t="s">
        <v>500</v>
      </c>
      <c r="I1135" s="1">
        <v>2010</v>
      </c>
      <c r="J1135" s="1">
        <v>2010</v>
      </c>
      <c r="K1135" s="1" t="s">
        <v>493</v>
      </c>
      <c r="L1135" s="1">
        <v>31.12</v>
      </c>
      <c r="M1135" s="1" t="s">
        <v>504</v>
      </c>
      <c r="N1135" s="1" t="s">
        <v>505</v>
      </c>
    </row>
    <row r="1136" spans="1:15" hidden="1" x14ac:dyDescent="0.35">
      <c r="A1136" s="1" t="s">
        <v>487</v>
      </c>
      <c r="B1136" s="1" t="s">
        <v>488</v>
      </c>
      <c r="C1136" s="2" t="s">
        <v>534</v>
      </c>
      <c r="D1136" s="1" t="s">
        <v>75</v>
      </c>
      <c r="E1136" s="1">
        <v>6110</v>
      </c>
      <c r="F1136" s="1" t="s">
        <v>490</v>
      </c>
      <c r="G1136" s="2" t="s">
        <v>499</v>
      </c>
      <c r="H1136" s="1" t="s">
        <v>500</v>
      </c>
      <c r="I1136" s="1">
        <v>2011</v>
      </c>
      <c r="J1136" s="1">
        <v>2011</v>
      </c>
      <c r="K1136" s="1" t="s">
        <v>493</v>
      </c>
      <c r="L1136" s="1">
        <v>38.22</v>
      </c>
      <c r="M1136" s="1" t="s">
        <v>504</v>
      </c>
      <c r="N1136" s="1" t="s">
        <v>505</v>
      </c>
    </row>
    <row r="1137" spans="1:14" hidden="1" x14ac:dyDescent="0.35">
      <c r="A1137" s="1" t="s">
        <v>487</v>
      </c>
      <c r="B1137" s="1" t="s">
        <v>488</v>
      </c>
      <c r="C1137" s="2" t="s">
        <v>534</v>
      </c>
      <c r="D1137" s="1" t="s">
        <v>75</v>
      </c>
      <c r="E1137" s="1">
        <v>6110</v>
      </c>
      <c r="F1137" s="1" t="s">
        <v>490</v>
      </c>
      <c r="G1137" s="2" t="s">
        <v>499</v>
      </c>
      <c r="H1137" s="1" t="s">
        <v>500</v>
      </c>
      <c r="I1137" s="1">
        <v>2012</v>
      </c>
      <c r="J1137" s="1">
        <v>2012</v>
      </c>
      <c r="K1137" s="1" t="s">
        <v>493</v>
      </c>
      <c r="L1137" s="1">
        <v>28.85</v>
      </c>
      <c r="M1137" s="1" t="s">
        <v>504</v>
      </c>
      <c r="N1137" s="1" t="s">
        <v>505</v>
      </c>
    </row>
    <row r="1138" spans="1:14" hidden="1" x14ac:dyDescent="0.35">
      <c r="A1138" s="1" t="s">
        <v>487</v>
      </c>
      <c r="B1138" s="1" t="s">
        <v>488</v>
      </c>
      <c r="C1138" s="2" t="s">
        <v>534</v>
      </c>
      <c r="D1138" s="1" t="s">
        <v>75</v>
      </c>
      <c r="E1138" s="1">
        <v>6110</v>
      </c>
      <c r="F1138" s="1" t="s">
        <v>490</v>
      </c>
      <c r="G1138" s="2" t="s">
        <v>499</v>
      </c>
      <c r="H1138" s="1" t="s">
        <v>500</v>
      </c>
      <c r="I1138" s="1">
        <v>2013</v>
      </c>
      <c r="J1138" s="1">
        <v>2013</v>
      </c>
      <c r="K1138" s="1" t="s">
        <v>493</v>
      </c>
      <c r="L1138" s="1">
        <v>26.83</v>
      </c>
      <c r="M1138" s="1" t="s">
        <v>504</v>
      </c>
      <c r="N1138" s="1" t="s">
        <v>505</v>
      </c>
    </row>
    <row r="1139" spans="1:14" hidden="1" x14ac:dyDescent="0.35">
      <c r="A1139" s="1" t="s">
        <v>487</v>
      </c>
      <c r="B1139" s="1" t="s">
        <v>488</v>
      </c>
      <c r="C1139" s="2" t="s">
        <v>534</v>
      </c>
      <c r="D1139" s="1" t="s">
        <v>75</v>
      </c>
      <c r="E1139" s="1">
        <v>6110</v>
      </c>
      <c r="F1139" s="1" t="s">
        <v>490</v>
      </c>
      <c r="G1139" s="2" t="s">
        <v>499</v>
      </c>
      <c r="H1139" s="1" t="s">
        <v>500</v>
      </c>
      <c r="I1139" s="1">
        <v>2014</v>
      </c>
      <c r="J1139" s="1">
        <v>2014</v>
      </c>
      <c r="K1139" s="1" t="s">
        <v>493</v>
      </c>
      <c r="L1139" s="1">
        <v>19.45</v>
      </c>
      <c r="M1139" s="1" t="s">
        <v>504</v>
      </c>
      <c r="N1139" s="1" t="s">
        <v>505</v>
      </c>
    </row>
    <row r="1140" spans="1:14" hidden="1" x14ac:dyDescent="0.35">
      <c r="A1140" s="1" t="s">
        <v>487</v>
      </c>
      <c r="B1140" s="1" t="s">
        <v>488</v>
      </c>
      <c r="C1140" s="2" t="s">
        <v>534</v>
      </c>
      <c r="D1140" s="1" t="s">
        <v>75</v>
      </c>
      <c r="E1140" s="1">
        <v>6110</v>
      </c>
      <c r="F1140" s="1" t="s">
        <v>490</v>
      </c>
      <c r="G1140" s="2" t="s">
        <v>499</v>
      </c>
      <c r="H1140" s="1" t="s">
        <v>500</v>
      </c>
      <c r="I1140" s="1">
        <v>2015</v>
      </c>
      <c r="J1140" s="1">
        <v>2015</v>
      </c>
      <c r="K1140" s="1" t="s">
        <v>493</v>
      </c>
      <c r="L1140" s="1">
        <v>22.07</v>
      </c>
      <c r="M1140" s="1" t="s">
        <v>504</v>
      </c>
      <c r="N1140" s="1" t="s">
        <v>505</v>
      </c>
    </row>
    <row r="1141" spans="1:14" hidden="1" x14ac:dyDescent="0.35">
      <c r="A1141" s="1" t="s">
        <v>487</v>
      </c>
      <c r="B1141" s="1" t="s">
        <v>488</v>
      </c>
      <c r="C1141" s="2" t="s">
        <v>534</v>
      </c>
      <c r="D1141" s="1" t="s">
        <v>75</v>
      </c>
      <c r="E1141" s="1">
        <v>6110</v>
      </c>
      <c r="F1141" s="1" t="s">
        <v>490</v>
      </c>
      <c r="G1141" s="2" t="s">
        <v>499</v>
      </c>
      <c r="H1141" s="1" t="s">
        <v>500</v>
      </c>
      <c r="I1141" s="1">
        <v>2016</v>
      </c>
      <c r="J1141" s="1">
        <v>2016</v>
      </c>
      <c r="K1141" s="1" t="s">
        <v>493</v>
      </c>
      <c r="L1141" s="1">
        <v>12.55</v>
      </c>
      <c r="M1141" s="1" t="s">
        <v>504</v>
      </c>
      <c r="N1141" s="1" t="s">
        <v>505</v>
      </c>
    </row>
    <row r="1142" spans="1:14" hidden="1" x14ac:dyDescent="0.35">
      <c r="A1142" s="1" t="s">
        <v>487</v>
      </c>
      <c r="B1142" s="1" t="s">
        <v>488</v>
      </c>
      <c r="C1142" s="2" t="s">
        <v>534</v>
      </c>
      <c r="D1142" s="1" t="s">
        <v>75</v>
      </c>
      <c r="E1142" s="1">
        <v>6110</v>
      </c>
      <c r="F1142" s="1" t="s">
        <v>490</v>
      </c>
      <c r="G1142" s="2" t="s">
        <v>499</v>
      </c>
      <c r="H1142" s="1" t="s">
        <v>500</v>
      </c>
      <c r="I1142" s="1">
        <v>2017</v>
      </c>
      <c r="J1142" s="1">
        <v>2017</v>
      </c>
      <c r="K1142" s="1" t="s">
        <v>493</v>
      </c>
      <c r="L1142" s="1">
        <v>13.17</v>
      </c>
      <c r="M1142" s="1" t="s">
        <v>504</v>
      </c>
      <c r="N1142" s="1" t="s">
        <v>505</v>
      </c>
    </row>
    <row r="1143" spans="1:14" hidden="1" x14ac:dyDescent="0.35">
      <c r="A1143" s="1" t="s">
        <v>487</v>
      </c>
      <c r="B1143" s="1" t="s">
        <v>488</v>
      </c>
      <c r="C1143" s="2" t="s">
        <v>534</v>
      </c>
      <c r="D1143" s="1" t="s">
        <v>75</v>
      </c>
      <c r="E1143" s="1">
        <v>6110</v>
      </c>
      <c r="F1143" s="1" t="s">
        <v>490</v>
      </c>
      <c r="G1143" s="2" t="s">
        <v>508</v>
      </c>
      <c r="H1143" s="1" t="s">
        <v>509</v>
      </c>
      <c r="I1143" s="1">
        <v>2012</v>
      </c>
      <c r="J1143" s="1">
        <v>2012</v>
      </c>
      <c r="K1143" s="1" t="s">
        <v>493</v>
      </c>
      <c r="L1143" s="1">
        <v>2.13</v>
      </c>
      <c r="M1143" s="1" t="s">
        <v>504</v>
      </c>
      <c r="N1143" s="1" t="s">
        <v>505</v>
      </c>
    </row>
    <row r="1144" spans="1:14" hidden="1" x14ac:dyDescent="0.35">
      <c r="A1144" s="1" t="s">
        <v>487</v>
      </c>
      <c r="B1144" s="1" t="s">
        <v>488</v>
      </c>
      <c r="C1144" s="2" t="s">
        <v>534</v>
      </c>
      <c r="D1144" s="1" t="s">
        <v>75</v>
      </c>
      <c r="E1144" s="1">
        <v>6110</v>
      </c>
      <c r="F1144" s="1" t="s">
        <v>490</v>
      </c>
      <c r="G1144" s="2" t="s">
        <v>508</v>
      </c>
      <c r="H1144" s="1" t="s">
        <v>509</v>
      </c>
      <c r="I1144" s="1">
        <v>2013</v>
      </c>
      <c r="J1144" s="1">
        <v>2013</v>
      </c>
      <c r="K1144" s="1" t="s">
        <v>493</v>
      </c>
      <c r="L1144" s="1">
        <v>2.48</v>
      </c>
      <c r="M1144" s="1" t="s">
        <v>504</v>
      </c>
      <c r="N1144" s="1" t="s">
        <v>505</v>
      </c>
    </row>
    <row r="1145" spans="1:14" hidden="1" x14ac:dyDescent="0.35">
      <c r="A1145" s="1" t="s">
        <v>487</v>
      </c>
      <c r="B1145" s="1" t="s">
        <v>488</v>
      </c>
      <c r="C1145" s="2" t="s">
        <v>534</v>
      </c>
      <c r="D1145" s="1" t="s">
        <v>75</v>
      </c>
      <c r="E1145" s="1">
        <v>6110</v>
      </c>
      <c r="F1145" s="1" t="s">
        <v>490</v>
      </c>
      <c r="G1145" s="2" t="s">
        <v>508</v>
      </c>
      <c r="H1145" s="1" t="s">
        <v>509</v>
      </c>
      <c r="I1145" s="1">
        <v>2014</v>
      </c>
      <c r="J1145" s="1">
        <v>2014</v>
      </c>
      <c r="K1145" s="1" t="s">
        <v>493</v>
      </c>
      <c r="L1145" s="1">
        <v>2.82</v>
      </c>
      <c r="M1145" s="1" t="s">
        <v>504</v>
      </c>
      <c r="N1145" s="1" t="s">
        <v>505</v>
      </c>
    </row>
    <row r="1146" spans="1:14" hidden="1" x14ac:dyDescent="0.35">
      <c r="A1146" s="1" t="s">
        <v>487</v>
      </c>
      <c r="B1146" s="1" t="s">
        <v>488</v>
      </c>
      <c r="C1146" s="2" t="s">
        <v>534</v>
      </c>
      <c r="D1146" s="1" t="s">
        <v>75</v>
      </c>
      <c r="E1146" s="1">
        <v>6110</v>
      </c>
      <c r="F1146" s="1" t="s">
        <v>490</v>
      </c>
      <c r="G1146" s="2" t="s">
        <v>508</v>
      </c>
      <c r="H1146" s="1" t="s">
        <v>509</v>
      </c>
      <c r="I1146" s="1">
        <v>2015</v>
      </c>
      <c r="J1146" s="1">
        <v>2015</v>
      </c>
      <c r="K1146" s="1" t="s">
        <v>493</v>
      </c>
      <c r="L1146" s="1">
        <v>3.36</v>
      </c>
      <c r="M1146" s="1" t="s">
        <v>504</v>
      </c>
      <c r="N1146" s="1" t="s">
        <v>505</v>
      </c>
    </row>
    <row r="1147" spans="1:14" hidden="1" x14ac:dyDescent="0.35">
      <c r="A1147" s="1" t="s">
        <v>487</v>
      </c>
      <c r="B1147" s="1" t="s">
        <v>488</v>
      </c>
      <c r="C1147" s="2" t="s">
        <v>534</v>
      </c>
      <c r="D1147" s="1" t="s">
        <v>75</v>
      </c>
      <c r="E1147" s="1">
        <v>6110</v>
      </c>
      <c r="F1147" s="1" t="s">
        <v>490</v>
      </c>
      <c r="G1147" s="2" t="s">
        <v>508</v>
      </c>
      <c r="H1147" s="1" t="s">
        <v>509</v>
      </c>
      <c r="I1147" s="1">
        <v>2016</v>
      </c>
      <c r="J1147" s="1">
        <v>2016</v>
      </c>
      <c r="K1147" s="1" t="s">
        <v>493</v>
      </c>
      <c r="L1147" s="1">
        <v>2.41</v>
      </c>
      <c r="M1147" s="1" t="s">
        <v>504</v>
      </c>
      <c r="N1147" s="1" t="s">
        <v>505</v>
      </c>
    </row>
    <row r="1148" spans="1:14" hidden="1" x14ac:dyDescent="0.35">
      <c r="A1148" s="1" t="s">
        <v>487</v>
      </c>
      <c r="B1148" s="1" t="s">
        <v>488</v>
      </c>
      <c r="C1148" s="2" t="s">
        <v>534</v>
      </c>
      <c r="D1148" s="1" t="s">
        <v>75</v>
      </c>
      <c r="E1148" s="1">
        <v>6110</v>
      </c>
      <c r="F1148" s="1" t="s">
        <v>490</v>
      </c>
      <c r="G1148" s="2" t="s">
        <v>508</v>
      </c>
      <c r="H1148" s="1" t="s">
        <v>509</v>
      </c>
      <c r="I1148" s="1">
        <v>2017</v>
      </c>
      <c r="J1148" s="1">
        <v>2017</v>
      </c>
      <c r="K1148" s="1" t="s">
        <v>493</v>
      </c>
      <c r="L1148" s="1">
        <v>2.41</v>
      </c>
      <c r="M1148" s="1" t="s">
        <v>504</v>
      </c>
      <c r="N1148" s="1" t="s">
        <v>505</v>
      </c>
    </row>
    <row r="1149" spans="1:14" hidden="1" x14ac:dyDescent="0.35">
      <c r="A1149" s="1" t="s">
        <v>487</v>
      </c>
      <c r="B1149" s="1" t="s">
        <v>488</v>
      </c>
      <c r="C1149" s="2" t="s">
        <v>534</v>
      </c>
      <c r="D1149" s="1" t="s">
        <v>75</v>
      </c>
      <c r="E1149" s="1">
        <v>6110</v>
      </c>
      <c r="F1149" s="1" t="s">
        <v>490</v>
      </c>
      <c r="G1149" s="2" t="s">
        <v>501</v>
      </c>
      <c r="H1149" s="1" t="s">
        <v>502</v>
      </c>
      <c r="I1149" s="1">
        <v>2012</v>
      </c>
      <c r="J1149" s="1">
        <v>2012</v>
      </c>
      <c r="K1149" s="1" t="s">
        <v>493</v>
      </c>
      <c r="L1149" s="1">
        <v>15.78</v>
      </c>
      <c r="M1149" s="1" t="s">
        <v>504</v>
      </c>
      <c r="N1149" s="1" t="s">
        <v>505</v>
      </c>
    </row>
    <row r="1150" spans="1:14" hidden="1" x14ac:dyDescent="0.35">
      <c r="A1150" s="1" t="s">
        <v>487</v>
      </c>
      <c r="B1150" s="1" t="s">
        <v>488</v>
      </c>
      <c r="C1150" s="2" t="s">
        <v>534</v>
      </c>
      <c r="D1150" s="1" t="s">
        <v>75</v>
      </c>
      <c r="E1150" s="1">
        <v>6110</v>
      </c>
      <c r="F1150" s="1" t="s">
        <v>490</v>
      </c>
      <c r="G1150" s="2" t="s">
        <v>501</v>
      </c>
      <c r="H1150" s="1" t="s">
        <v>502</v>
      </c>
      <c r="I1150" s="1">
        <v>2013</v>
      </c>
      <c r="J1150" s="1">
        <v>2013</v>
      </c>
      <c r="K1150" s="1" t="s">
        <v>493</v>
      </c>
      <c r="L1150" s="1">
        <v>14.73</v>
      </c>
      <c r="M1150" s="1" t="s">
        <v>504</v>
      </c>
      <c r="N1150" s="1" t="s">
        <v>505</v>
      </c>
    </row>
    <row r="1151" spans="1:14" hidden="1" x14ac:dyDescent="0.35">
      <c r="A1151" s="1" t="s">
        <v>487</v>
      </c>
      <c r="B1151" s="1" t="s">
        <v>488</v>
      </c>
      <c r="C1151" s="2" t="s">
        <v>534</v>
      </c>
      <c r="D1151" s="1" t="s">
        <v>75</v>
      </c>
      <c r="E1151" s="1">
        <v>6110</v>
      </c>
      <c r="F1151" s="1" t="s">
        <v>490</v>
      </c>
      <c r="G1151" s="2" t="s">
        <v>501</v>
      </c>
      <c r="H1151" s="1" t="s">
        <v>502</v>
      </c>
      <c r="I1151" s="1">
        <v>2014</v>
      </c>
      <c r="J1151" s="1">
        <v>2014</v>
      </c>
      <c r="K1151" s="1" t="s">
        <v>493</v>
      </c>
      <c r="L1151" s="1">
        <v>18.93</v>
      </c>
      <c r="M1151" s="1" t="s">
        <v>504</v>
      </c>
      <c r="N1151" s="1" t="s">
        <v>505</v>
      </c>
    </row>
    <row r="1152" spans="1:14" hidden="1" x14ac:dyDescent="0.35">
      <c r="A1152" s="1" t="s">
        <v>487</v>
      </c>
      <c r="B1152" s="1" t="s">
        <v>488</v>
      </c>
      <c r="C1152" s="2" t="s">
        <v>534</v>
      </c>
      <c r="D1152" s="1" t="s">
        <v>75</v>
      </c>
      <c r="E1152" s="1">
        <v>6110</v>
      </c>
      <c r="F1152" s="1" t="s">
        <v>490</v>
      </c>
      <c r="G1152" s="2" t="s">
        <v>501</v>
      </c>
      <c r="H1152" s="1" t="s">
        <v>502</v>
      </c>
      <c r="I1152" s="1">
        <v>2015</v>
      </c>
      <c r="J1152" s="1">
        <v>2015</v>
      </c>
      <c r="K1152" s="1" t="s">
        <v>493</v>
      </c>
      <c r="L1152" s="1">
        <v>21.44</v>
      </c>
      <c r="M1152" s="1" t="s">
        <v>504</v>
      </c>
      <c r="N1152" s="1" t="s">
        <v>505</v>
      </c>
    </row>
    <row r="1153" spans="1:14" hidden="1" x14ac:dyDescent="0.35">
      <c r="A1153" s="1" t="s">
        <v>487</v>
      </c>
      <c r="B1153" s="1" t="s">
        <v>488</v>
      </c>
      <c r="C1153" s="2" t="s">
        <v>534</v>
      </c>
      <c r="D1153" s="1" t="s">
        <v>75</v>
      </c>
      <c r="E1153" s="1">
        <v>6110</v>
      </c>
      <c r="F1153" s="1" t="s">
        <v>490</v>
      </c>
      <c r="G1153" s="2" t="s">
        <v>501</v>
      </c>
      <c r="H1153" s="1" t="s">
        <v>502</v>
      </c>
      <c r="I1153" s="1">
        <v>2016</v>
      </c>
      <c r="J1153" s="1">
        <v>2016</v>
      </c>
      <c r="K1153" s="1" t="s">
        <v>493</v>
      </c>
      <c r="L1153" s="1">
        <v>19.21</v>
      </c>
      <c r="M1153" s="1" t="s">
        <v>504</v>
      </c>
      <c r="N1153" s="1" t="s">
        <v>505</v>
      </c>
    </row>
    <row r="1154" spans="1:14" hidden="1" x14ac:dyDescent="0.35">
      <c r="A1154" s="1" t="s">
        <v>487</v>
      </c>
      <c r="B1154" s="1" t="s">
        <v>488</v>
      </c>
      <c r="C1154" s="2" t="s">
        <v>534</v>
      </c>
      <c r="D1154" s="1" t="s">
        <v>75</v>
      </c>
      <c r="E1154" s="1">
        <v>6110</v>
      </c>
      <c r="F1154" s="1" t="s">
        <v>490</v>
      </c>
      <c r="G1154" s="2" t="s">
        <v>501</v>
      </c>
      <c r="H1154" s="1" t="s">
        <v>502</v>
      </c>
      <c r="I1154" s="1">
        <v>2017</v>
      </c>
      <c r="J1154" s="1">
        <v>2017</v>
      </c>
      <c r="K1154" s="1" t="s">
        <v>493</v>
      </c>
      <c r="L1154" s="1">
        <v>27.52</v>
      </c>
      <c r="M1154" s="1" t="s">
        <v>504</v>
      </c>
      <c r="N1154" s="1" t="s">
        <v>505</v>
      </c>
    </row>
    <row r="1155" spans="1:14" hidden="1" x14ac:dyDescent="0.35">
      <c r="A1155" s="1" t="s">
        <v>487</v>
      </c>
      <c r="B1155" s="1" t="s">
        <v>488</v>
      </c>
      <c r="C1155" s="2" t="s">
        <v>535</v>
      </c>
      <c r="D1155" s="1" t="s">
        <v>82</v>
      </c>
      <c r="E1155" s="1">
        <v>6110</v>
      </c>
      <c r="F1155" s="1" t="s">
        <v>490</v>
      </c>
      <c r="G1155" s="2" t="s">
        <v>491</v>
      </c>
      <c r="H1155" s="1" t="s">
        <v>492</v>
      </c>
      <c r="I1155" s="1">
        <v>2009</v>
      </c>
      <c r="J1155" s="1">
        <v>2009</v>
      </c>
      <c r="K1155" s="1" t="s">
        <v>493</v>
      </c>
      <c r="L1155" s="1">
        <v>6898.39</v>
      </c>
      <c r="M1155" s="1" t="s">
        <v>504</v>
      </c>
      <c r="N1155" s="1" t="s">
        <v>505</v>
      </c>
    </row>
    <row r="1156" spans="1:14" hidden="1" x14ac:dyDescent="0.35">
      <c r="A1156" s="1" t="s">
        <v>487</v>
      </c>
      <c r="B1156" s="1" t="s">
        <v>488</v>
      </c>
      <c r="C1156" s="2" t="s">
        <v>535</v>
      </c>
      <c r="D1156" s="1" t="s">
        <v>82</v>
      </c>
      <c r="E1156" s="1">
        <v>6110</v>
      </c>
      <c r="F1156" s="1" t="s">
        <v>490</v>
      </c>
      <c r="G1156" s="2" t="s">
        <v>491</v>
      </c>
      <c r="H1156" s="1" t="s">
        <v>492</v>
      </c>
      <c r="I1156" s="1">
        <v>2010</v>
      </c>
      <c r="J1156" s="1">
        <v>2010</v>
      </c>
      <c r="K1156" s="1" t="s">
        <v>493</v>
      </c>
      <c r="L1156" s="1">
        <v>8019.89</v>
      </c>
      <c r="M1156" s="1" t="s">
        <v>504</v>
      </c>
      <c r="N1156" s="1" t="s">
        <v>505</v>
      </c>
    </row>
    <row r="1157" spans="1:14" hidden="1" x14ac:dyDescent="0.35">
      <c r="A1157" s="1" t="s">
        <v>487</v>
      </c>
      <c r="B1157" s="1" t="s">
        <v>488</v>
      </c>
      <c r="C1157" s="2" t="s">
        <v>535</v>
      </c>
      <c r="D1157" s="1" t="s">
        <v>82</v>
      </c>
      <c r="E1157" s="1">
        <v>6110</v>
      </c>
      <c r="F1157" s="1" t="s">
        <v>490</v>
      </c>
      <c r="G1157" s="2" t="s">
        <v>491</v>
      </c>
      <c r="H1157" s="1" t="s">
        <v>492</v>
      </c>
      <c r="I1157" s="1">
        <v>2011</v>
      </c>
      <c r="J1157" s="1">
        <v>2011</v>
      </c>
      <c r="K1157" s="1" t="s">
        <v>493</v>
      </c>
      <c r="L1157" s="1">
        <v>8510.85</v>
      </c>
      <c r="M1157" s="1" t="s">
        <v>504</v>
      </c>
      <c r="N1157" s="1" t="s">
        <v>505</v>
      </c>
    </row>
    <row r="1158" spans="1:14" hidden="1" x14ac:dyDescent="0.35">
      <c r="A1158" s="1" t="s">
        <v>487</v>
      </c>
      <c r="B1158" s="1" t="s">
        <v>488</v>
      </c>
      <c r="C1158" s="2" t="s">
        <v>535</v>
      </c>
      <c r="D1158" s="1" t="s">
        <v>82</v>
      </c>
      <c r="E1158" s="1">
        <v>6110</v>
      </c>
      <c r="F1158" s="1" t="s">
        <v>490</v>
      </c>
      <c r="G1158" s="2" t="s">
        <v>491</v>
      </c>
      <c r="H1158" s="1" t="s">
        <v>492</v>
      </c>
      <c r="I1158" s="1">
        <v>2012</v>
      </c>
      <c r="J1158" s="1">
        <v>2012</v>
      </c>
      <c r="K1158" s="1" t="s">
        <v>493</v>
      </c>
      <c r="L1158" s="1">
        <v>7596.09</v>
      </c>
      <c r="M1158" s="1" t="s">
        <v>504</v>
      </c>
      <c r="N1158" s="1" t="s">
        <v>505</v>
      </c>
    </row>
    <row r="1159" spans="1:14" hidden="1" x14ac:dyDescent="0.35">
      <c r="A1159" s="1" t="s">
        <v>487</v>
      </c>
      <c r="B1159" s="1" t="s">
        <v>488</v>
      </c>
      <c r="C1159" s="2" t="s">
        <v>535</v>
      </c>
      <c r="D1159" s="1" t="s">
        <v>82</v>
      </c>
      <c r="E1159" s="1">
        <v>6110</v>
      </c>
      <c r="F1159" s="1" t="s">
        <v>490</v>
      </c>
      <c r="G1159" s="2" t="s">
        <v>491</v>
      </c>
      <c r="H1159" s="1" t="s">
        <v>492</v>
      </c>
      <c r="I1159" s="1">
        <v>2014</v>
      </c>
      <c r="J1159" s="1">
        <v>2014</v>
      </c>
      <c r="K1159" s="1" t="s">
        <v>493</v>
      </c>
      <c r="L1159" s="1">
        <v>6326.33</v>
      </c>
      <c r="M1159" s="1" t="s">
        <v>504</v>
      </c>
      <c r="N1159" s="1" t="s">
        <v>505</v>
      </c>
    </row>
    <row r="1160" spans="1:14" hidden="1" x14ac:dyDescent="0.35">
      <c r="A1160" s="1" t="s">
        <v>487</v>
      </c>
      <c r="B1160" s="1" t="s">
        <v>488</v>
      </c>
      <c r="C1160" s="2" t="s">
        <v>535</v>
      </c>
      <c r="D1160" s="1" t="s">
        <v>82</v>
      </c>
      <c r="E1160" s="1">
        <v>6110</v>
      </c>
      <c r="F1160" s="1" t="s">
        <v>490</v>
      </c>
      <c r="G1160" s="2" t="s">
        <v>491</v>
      </c>
      <c r="H1160" s="1" t="s">
        <v>492</v>
      </c>
      <c r="I1160" s="1">
        <v>2015</v>
      </c>
      <c r="J1160" s="1">
        <v>2015</v>
      </c>
      <c r="K1160" s="1" t="s">
        <v>493</v>
      </c>
      <c r="L1160" s="1">
        <v>5223.7</v>
      </c>
      <c r="M1160" s="1" t="s">
        <v>504</v>
      </c>
      <c r="N1160" s="1" t="s">
        <v>505</v>
      </c>
    </row>
    <row r="1161" spans="1:14" hidden="1" x14ac:dyDescent="0.35">
      <c r="A1161" s="1" t="s">
        <v>487</v>
      </c>
      <c r="B1161" s="1" t="s">
        <v>488</v>
      </c>
      <c r="C1161" s="2" t="s">
        <v>535</v>
      </c>
      <c r="D1161" s="1" t="s">
        <v>82</v>
      </c>
      <c r="E1161" s="1">
        <v>6110</v>
      </c>
      <c r="F1161" s="1" t="s">
        <v>490</v>
      </c>
      <c r="G1161" s="2" t="s">
        <v>491</v>
      </c>
      <c r="H1161" s="1" t="s">
        <v>492</v>
      </c>
      <c r="I1161" s="1">
        <v>2016</v>
      </c>
      <c r="J1161" s="1">
        <v>2016</v>
      </c>
      <c r="K1161" s="1" t="s">
        <v>493</v>
      </c>
      <c r="L1161" s="1">
        <v>6022.86</v>
      </c>
      <c r="M1161" s="1" t="s">
        <v>504</v>
      </c>
      <c r="N1161" s="1" t="s">
        <v>505</v>
      </c>
    </row>
    <row r="1162" spans="1:14" hidden="1" x14ac:dyDescent="0.35">
      <c r="A1162" s="1" t="s">
        <v>487</v>
      </c>
      <c r="B1162" s="1" t="s">
        <v>488</v>
      </c>
      <c r="C1162" s="2" t="s">
        <v>535</v>
      </c>
      <c r="D1162" s="1" t="s">
        <v>82</v>
      </c>
      <c r="E1162" s="1">
        <v>6110</v>
      </c>
      <c r="F1162" s="1" t="s">
        <v>490</v>
      </c>
      <c r="G1162" s="2" t="s">
        <v>491</v>
      </c>
      <c r="H1162" s="1" t="s">
        <v>492</v>
      </c>
      <c r="I1162" s="1">
        <v>2017</v>
      </c>
      <c r="J1162" s="1">
        <v>2017</v>
      </c>
      <c r="K1162" s="1" t="s">
        <v>493</v>
      </c>
      <c r="L1162" s="1">
        <v>6067.33</v>
      </c>
      <c r="M1162" s="1" t="s">
        <v>504</v>
      </c>
      <c r="N1162" s="1" t="s">
        <v>505</v>
      </c>
    </row>
    <row r="1163" spans="1:14" hidden="1" x14ac:dyDescent="0.35">
      <c r="A1163" s="1" t="s">
        <v>487</v>
      </c>
      <c r="B1163" s="1" t="s">
        <v>488</v>
      </c>
      <c r="C1163" s="2" t="s">
        <v>535</v>
      </c>
      <c r="D1163" s="1" t="s">
        <v>82</v>
      </c>
      <c r="E1163" s="1">
        <v>6110</v>
      </c>
      <c r="F1163" s="1" t="s">
        <v>490</v>
      </c>
      <c r="G1163" s="2" t="s">
        <v>506</v>
      </c>
      <c r="H1163" s="1" t="s">
        <v>507</v>
      </c>
      <c r="I1163" s="1">
        <v>2009</v>
      </c>
      <c r="J1163" s="1">
        <v>2009</v>
      </c>
      <c r="K1163" s="1" t="s">
        <v>493</v>
      </c>
      <c r="L1163" s="1">
        <v>169.32</v>
      </c>
      <c r="M1163" s="1" t="s">
        <v>504</v>
      </c>
      <c r="N1163" s="1" t="s">
        <v>505</v>
      </c>
    </row>
    <row r="1164" spans="1:14" hidden="1" x14ac:dyDescent="0.35">
      <c r="A1164" s="1" t="s">
        <v>487</v>
      </c>
      <c r="B1164" s="1" t="s">
        <v>488</v>
      </c>
      <c r="C1164" s="2" t="s">
        <v>535</v>
      </c>
      <c r="D1164" s="1" t="s">
        <v>82</v>
      </c>
      <c r="E1164" s="1">
        <v>6110</v>
      </c>
      <c r="F1164" s="1" t="s">
        <v>490</v>
      </c>
      <c r="G1164" s="2" t="s">
        <v>506</v>
      </c>
      <c r="H1164" s="1" t="s">
        <v>507</v>
      </c>
      <c r="I1164" s="1">
        <v>2010</v>
      </c>
      <c r="J1164" s="1">
        <v>2010</v>
      </c>
      <c r="K1164" s="1" t="s">
        <v>493</v>
      </c>
      <c r="L1164" s="1">
        <v>219.66</v>
      </c>
      <c r="M1164" s="1" t="s">
        <v>504</v>
      </c>
      <c r="N1164" s="1" t="s">
        <v>505</v>
      </c>
    </row>
    <row r="1165" spans="1:14" hidden="1" x14ac:dyDescent="0.35">
      <c r="A1165" s="1" t="s">
        <v>487</v>
      </c>
      <c r="B1165" s="1" t="s">
        <v>488</v>
      </c>
      <c r="C1165" s="2" t="s">
        <v>535</v>
      </c>
      <c r="D1165" s="1" t="s">
        <v>82</v>
      </c>
      <c r="E1165" s="1">
        <v>6110</v>
      </c>
      <c r="F1165" s="1" t="s">
        <v>490</v>
      </c>
      <c r="G1165" s="2" t="s">
        <v>506</v>
      </c>
      <c r="H1165" s="1" t="s">
        <v>507</v>
      </c>
      <c r="I1165" s="1">
        <v>2011</v>
      </c>
      <c r="J1165" s="1">
        <v>2011</v>
      </c>
      <c r="K1165" s="1" t="s">
        <v>493</v>
      </c>
      <c r="L1165" s="1">
        <v>180.37</v>
      </c>
      <c r="M1165" s="1" t="s">
        <v>504</v>
      </c>
      <c r="N1165" s="1" t="s">
        <v>505</v>
      </c>
    </row>
    <row r="1166" spans="1:14" hidden="1" x14ac:dyDescent="0.35">
      <c r="A1166" s="1" t="s">
        <v>487</v>
      </c>
      <c r="B1166" s="1" t="s">
        <v>488</v>
      </c>
      <c r="C1166" s="2" t="s">
        <v>535</v>
      </c>
      <c r="D1166" s="1" t="s">
        <v>82</v>
      </c>
      <c r="E1166" s="1">
        <v>6110</v>
      </c>
      <c r="F1166" s="1" t="s">
        <v>490</v>
      </c>
      <c r="G1166" s="2" t="s">
        <v>506</v>
      </c>
      <c r="H1166" s="1" t="s">
        <v>507</v>
      </c>
      <c r="I1166" s="1">
        <v>2012</v>
      </c>
      <c r="J1166" s="1">
        <v>2012</v>
      </c>
      <c r="K1166" s="1" t="s">
        <v>493</v>
      </c>
      <c r="L1166" s="1">
        <v>212.98</v>
      </c>
      <c r="M1166" s="1" t="s">
        <v>504</v>
      </c>
      <c r="N1166" s="1" t="s">
        <v>505</v>
      </c>
    </row>
    <row r="1167" spans="1:14" hidden="1" x14ac:dyDescent="0.35">
      <c r="A1167" s="1" t="s">
        <v>487</v>
      </c>
      <c r="B1167" s="1" t="s">
        <v>488</v>
      </c>
      <c r="C1167" s="2" t="s">
        <v>535</v>
      </c>
      <c r="D1167" s="1" t="s">
        <v>82</v>
      </c>
      <c r="E1167" s="1">
        <v>6110</v>
      </c>
      <c r="F1167" s="1" t="s">
        <v>490</v>
      </c>
      <c r="G1167" s="2" t="s">
        <v>506</v>
      </c>
      <c r="H1167" s="1" t="s">
        <v>507</v>
      </c>
      <c r="I1167" s="1">
        <v>2014</v>
      </c>
      <c r="J1167" s="1">
        <v>2014</v>
      </c>
      <c r="K1167" s="1" t="s">
        <v>493</v>
      </c>
      <c r="L1167" s="1">
        <v>0</v>
      </c>
      <c r="M1167" s="1" t="s">
        <v>504</v>
      </c>
      <c r="N1167" s="1" t="s">
        <v>505</v>
      </c>
    </row>
    <row r="1168" spans="1:14" hidden="1" x14ac:dyDescent="0.35">
      <c r="A1168" s="1" t="s">
        <v>487</v>
      </c>
      <c r="B1168" s="1" t="s">
        <v>488</v>
      </c>
      <c r="C1168" s="2" t="s">
        <v>535</v>
      </c>
      <c r="D1168" s="1" t="s">
        <v>82</v>
      </c>
      <c r="E1168" s="1">
        <v>6110</v>
      </c>
      <c r="F1168" s="1" t="s">
        <v>490</v>
      </c>
      <c r="G1168" s="2" t="s">
        <v>506</v>
      </c>
      <c r="H1168" s="1" t="s">
        <v>507</v>
      </c>
      <c r="I1168" s="1">
        <v>2015</v>
      </c>
      <c r="J1168" s="1">
        <v>2015</v>
      </c>
      <c r="K1168" s="1" t="s">
        <v>493</v>
      </c>
      <c r="L1168" s="1">
        <v>0</v>
      </c>
      <c r="M1168" s="1" t="s">
        <v>504</v>
      </c>
      <c r="N1168" s="1" t="s">
        <v>505</v>
      </c>
    </row>
    <row r="1169" spans="1:14" hidden="1" x14ac:dyDescent="0.35">
      <c r="A1169" s="1" t="s">
        <v>487</v>
      </c>
      <c r="B1169" s="1" t="s">
        <v>488</v>
      </c>
      <c r="C1169" s="2" t="s">
        <v>535</v>
      </c>
      <c r="D1169" s="1" t="s">
        <v>82</v>
      </c>
      <c r="E1169" s="1">
        <v>6110</v>
      </c>
      <c r="F1169" s="1" t="s">
        <v>490</v>
      </c>
      <c r="G1169" s="2" t="s">
        <v>506</v>
      </c>
      <c r="H1169" s="1" t="s">
        <v>507</v>
      </c>
      <c r="I1169" s="1">
        <v>2016</v>
      </c>
      <c r="J1169" s="1">
        <v>2016</v>
      </c>
      <c r="K1169" s="1" t="s">
        <v>493</v>
      </c>
      <c r="L1169" s="1">
        <v>0</v>
      </c>
      <c r="M1169" s="1" t="s">
        <v>504</v>
      </c>
      <c r="N1169" s="1" t="s">
        <v>505</v>
      </c>
    </row>
    <row r="1170" spans="1:14" hidden="1" x14ac:dyDescent="0.35">
      <c r="A1170" s="1" t="s">
        <v>487</v>
      </c>
      <c r="B1170" s="1" t="s">
        <v>488</v>
      </c>
      <c r="C1170" s="2" t="s">
        <v>535</v>
      </c>
      <c r="D1170" s="1" t="s">
        <v>82</v>
      </c>
      <c r="E1170" s="1">
        <v>6110</v>
      </c>
      <c r="F1170" s="1" t="s">
        <v>490</v>
      </c>
      <c r="G1170" s="2" t="s">
        <v>506</v>
      </c>
      <c r="H1170" s="1" t="s">
        <v>507</v>
      </c>
      <c r="I1170" s="1">
        <v>2017</v>
      </c>
      <c r="J1170" s="1">
        <v>2017</v>
      </c>
      <c r="K1170" s="1" t="s">
        <v>493</v>
      </c>
      <c r="L1170" s="1">
        <v>0</v>
      </c>
      <c r="M1170" s="1" t="s">
        <v>504</v>
      </c>
      <c r="N1170" s="1" t="s">
        <v>505</v>
      </c>
    </row>
    <row r="1171" spans="1:14" hidden="1" x14ac:dyDescent="0.35">
      <c r="A1171" s="1" t="s">
        <v>487</v>
      </c>
      <c r="B1171" s="1" t="s">
        <v>488</v>
      </c>
      <c r="C1171" s="2" t="s">
        <v>535</v>
      </c>
      <c r="D1171" s="1" t="s">
        <v>82</v>
      </c>
      <c r="E1171" s="1">
        <v>6110</v>
      </c>
      <c r="F1171" s="1" t="s">
        <v>490</v>
      </c>
      <c r="G1171" s="2" t="s">
        <v>497</v>
      </c>
      <c r="H1171" s="1" t="s">
        <v>498</v>
      </c>
      <c r="I1171" s="1">
        <v>2009</v>
      </c>
      <c r="J1171" s="1">
        <v>2009</v>
      </c>
      <c r="K1171" s="1" t="s">
        <v>493</v>
      </c>
      <c r="L1171" s="1">
        <v>8316.7900000000009</v>
      </c>
      <c r="M1171" s="1" t="s">
        <v>504</v>
      </c>
      <c r="N1171" s="1" t="s">
        <v>505</v>
      </c>
    </row>
    <row r="1172" spans="1:14" hidden="1" x14ac:dyDescent="0.35">
      <c r="A1172" s="1" t="s">
        <v>487</v>
      </c>
      <c r="B1172" s="1" t="s">
        <v>488</v>
      </c>
      <c r="C1172" s="2" t="s">
        <v>535</v>
      </c>
      <c r="D1172" s="1" t="s">
        <v>82</v>
      </c>
      <c r="E1172" s="1">
        <v>6110</v>
      </c>
      <c r="F1172" s="1" t="s">
        <v>490</v>
      </c>
      <c r="G1172" s="2" t="s">
        <v>497</v>
      </c>
      <c r="H1172" s="1" t="s">
        <v>498</v>
      </c>
      <c r="I1172" s="1">
        <v>2010</v>
      </c>
      <c r="J1172" s="1">
        <v>2010</v>
      </c>
      <c r="K1172" s="1" t="s">
        <v>493</v>
      </c>
      <c r="L1172" s="1">
        <v>10087.77</v>
      </c>
      <c r="M1172" s="1" t="s">
        <v>504</v>
      </c>
      <c r="N1172" s="1" t="s">
        <v>505</v>
      </c>
    </row>
    <row r="1173" spans="1:14" hidden="1" x14ac:dyDescent="0.35">
      <c r="A1173" s="1" t="s">
        <v>487</v>
      </c>
      <c r="B1173" s="1" t="s">
        <v>488</v>
      </c>
      <c r="C1173" s="2" t="s">
        <v>535</v>
      </c>
      <c r="D1173" s="1" t="s">
        <v>82</v>
      </c>
      <c r="E1173" s="1">
        <v>6110</v>
      </c>
      <c r="F1173" s="1" t="s">
        <v>490</v>
      </c>
      <c r="G1173" s="2" t="s">
        <v>497</v>
      </c>
      <c r="H1173" s="1" t="s">
        <v>498</v>
      </c>
      <c r="I1173" s="1">
        <v>2011</v>
      </c>
      <c r="J1173" s="1">
        <v>2011</v>
      </c>
      <c r="K1173" s="1" t="s">
        <v>493</v>
      </c>
      <c r="L1173" s="1">
        <v>10828.2</v>
      </c>
      <c r="M1173" s="1" t="s">
        <v>504</v>
      </c>
      <c r="N1173" s="1" t="s">
        <v>505</v>
      </c>
    </row>
    <row r="1174" spans="1:14" hidden="1" x14ac:dyDescent="0.35">
      <c r="A1174" s="1" t="s">
        <v>487</v>
      </c>
      <c r="B1174" s="1" t="s">
        <v>488</v>
      </c>
      <c r="C1174" s="2" t="s">
        <v>535</v>
      </c>
      <c r="D1174" s="1" t="s">
        <v>82</v>
      </c>
      <c r="E1174" s="1">
        <v>6110</v>
      </c>
      <c r="F1174" s="1" t="s">
        <v>490</v>
      </c>
      <c r="G1174" s="2" t="s">
        <v>497</v>
      </c>
      <c r="H1174" s="1" t="s">
        <v>498</v>
      </c>
      <c r="I1174" s="1">
        <v>2012</v>
      </c>
      <c r="J1174" s="1">
        <v>2012</v>
      </c>
      <c r="K1174" s="1" t="s">
        <v>493</v>
      </c>
      <c r="L1174" s="1">
        <v>10364.57</v>
      </c>
      <c r="M1174" s="1" t="s">
        <v>504</v>
      </c>
      <c r="N1174" s="1" t="s">
        <v>505</v>
      </c>
    </row>
    <row r="1175" spans="1:14" hidden="1" x14ac:dyDescent="0.35">
      <c r="A1175" s="1" t="s">
        <v>487</v>
      </c>
      <c r="B1175" s="1" t="s">
        <v>488</v>
      </c>
      <c r="C1175" s="2" t="s">
        <v>535</v>
      </c>
      <c r="D1175" s="1" t="s">
        <v>82</v>
      </c>
      <c r="E1175" s="1">
        <v>6110</v>
      </c>
      <c r="F1175" s="1" t="s">
        <v>490</v>
      </c>
      <c r="G1175" s="2" t="s">
        <v>497</v>
      </c>
      <c r="H1175" s="1" t="s">
        <v>498</v>
      </c>
      <c r="I1175" s="1">
        <v>2013</v>
      </c>
      <c r="J1175" s="1">
        <v>2013</v>
      </c>
      <c r="K1175" s="1" t="s">
        <v>493</v>
      </c>
      <c r="L1175" s="1">
        <v>10787.88</v>
      </c>
      <c r="M1175" s="1" t="s">
        <v>504</v>
      </c>
      <c r="N1175" s="1" t="s">
        <v>505</v>
      </c>
    </row>
    <row r="1176" spans="1:14" hidden="1" x14ac:dyDescent="0.35">
      <c r="A1176" s="1" t="s">
        <v>487</v>
      </c>
      <c r="B1176" s="1" t="s">
        <v>488</v>
      </c>
      <c r="C1176" s="2" t="s">
        <v>535</v>
      </c>
      <c r="D1176" s="1" t="s">
        <v>82</v>
      </c>
      <c r="E1176" s="1">
        <v>6110</v>
      </c>
      <c r="F1176" s="1" t="s">
        <v>490</v>
      </c>
      <c r="G1176" s="2" t="s">
        <v>497</v>
      </c>
      <c r="H1176" s="1" t="s">
        <v>498</v>
      </c>
      <c r="I1176" s="1">
        <v>2014</v>
      </c>
      <c r="J1176" s="1">
        <v>2014</v>
      </c>
      <c r="K1176" s="1" t="s">
        <v>493</v>
      </c>
      <c r="L1176" s="1">
        <v>10595.18</v>
      </c>
      <c r="M1176" s="1" t="s">
        <v>504</v>
      </c>
      <c r="N1176" s="1" t="s">
        <v>505</v>
      </c>
    </row>
    <row r="1177" spans="1:14" hidden="1" x14ac:dyDescent="0.35">
      <c r="A1177" s="1" t="s">
        <v>487</v>
      </c>
      <c r="B1177" s="1" t="s">
        <v>488</v>
      </c>
      <c r="C1177" s="2" t="s">
        <v>535</v>
      </c>
      <c r="D1177" s="1" t="s">
        <v>82</v>
      </c>
      <c r="E1177" s="1">
        <v>6110</v>
      </c>
      <c r="F1177" s="1" t="s">
        <v>490</v>
      </c>
      <c r="G1177" s="2" t="s">
        <v>497</v>
      </c>
      <c r="H1177" s="1" t="s">
        <v>498</v>
      </c>
      <c r="I1177" s="1">
        <v>2015</v>
      </c>
      <c r="J1177" s="1">
        <v>2015</v>
      </c>
      <c r="K1177" s="1" t="s">
        <v>493</v>
      </c>
      <c r="L1177" s="1">
        <v>10719.54</v>
      </c>
      <c r="M1177" s="1" t="s">
        <v>504</v>
      </c>
      <c r="N1177" s="1" t="s">
        <v>505</v>
      </c>
    </row>
    <row r="1178" spans="1:14" hidden="1" x14ac:dyDescent="0.35">
      <c r="A1178" s="1" t="s">
        <v>487</v>
      </c>
      <c r="B1178" s="1" t="s">
        <v>488</v>
      </c>
      <c r="C1178" s="2" t="s">
        <v>535</v>
      </c>
      <c r="D1178" s="1" t="s">
        <v>82</v>
      </c>
      <c r="E1178" s="1">
        <v>6110</v>
      </c>
      <c r="F1178" s="1" t="s">
        <v>490</v>
      </c>
      <c r="G1178" s="2" t="s">
        <v>497</v>
      </c>
      <c r="H1178" s="1" t="s">
        <v>498</v>
      </c>
      <c r="I1178" s="1">
        <v>2016</v>
      </c>
      <c r="J1178" s="1">
        <v>2016</v>
      </c>
      <c r="K1178" s="1" t="s">
        <v>493</v>
      </c>
      <c r="L1178" s="1">
        <v>11224.98</v>
      </c>
      <c r="M1178" s="1" t="s">
        <v>504</v>
      </c>
      <c r="N1178" s="1" t="s">
        <v>505</v>
      </c>
    </row>
    <row r="1179" spans="1:14" hidden="1" x14ac:dyDescent="0.35">
      <c r="A1179" s="1" t="s">
        <v>487</v>
      </c>
      <c r="B1179" s="1" t="s">
        <v>488</v>
      </c>
      <c r="C1179" s="2" t="s">
        <v>535</v>
      </c>
      <c r="D1179" s="1" t="s">
        <v>82</v>
      </c>
      <c r="E1179" s="1">
        <v>6110</v>
      </c>
      <c r="F1179" s="1" t="s">
        <v>490</v>
      </c>
      <c r="G1179" s="2" t="s">
        <v>497</v>
      </c>
      <c r="H1179" s="1" t="s">
        <v>498</v>
      </c>
      <c r="I1179" s="1">
        <v>2017</v>
      </c>
      <c r="J1179" s="1">
        <v>2017</v>
      </c>
      <c r="K1179" s="1" t="s">
        <v>493</v>
      </c>
      <c r="L1179" s="1">
        <v>9855.65</v>
      </c>
      <c r="M1179" s="1" t="s">
        <v>504</v>
      </c>
      <c r="N1179" s="1" t="s">
        <v>505</v>
      </c>
    </row>
    <row r="1180" spans="1:14" hidden="1" x14ac:dyDescent="0.35">
      <c r="A1180" s="1" t="s">
        <v>487</v>
      </c>
      <c r="B1180" s="1" t="s">
        <v>488</v>
      </c>
      <c r="C1180" s="2" t="s">
        <v>535</v>
      </c>
      <c r="D1180" s="1" t="s">
        <v>82</v>
      </c>
      <c r="E1180" s="1">
        <v>6110</v>
      </c>
      <c r="F1180" s="1" t="s">
        <v>490</v>
      </c>
      <c r="G1180" s="2" t="s">
        <v>499</v>
      </c>
      <c r="H1180" s="1" t="s">
        <v>500</v>
      </c>
      <c r="I1180" s="1">
        <v>2009</v>
      </c>
      <c r="J1180" s="1">
        <v>2009</v>
      </c>
      <c r="K1180" s="1" t="s">
        <v>493</v>
      </c>
      <c r="L1180" s="1">
        <v>3288.66</v>
      </c>
      <c r="M1180" s="1" t="s">
        <v>504</v>
      </c>
      <c r="N1180" s="1" t="s">
        <v>505</v>
      </c>
    </row>
    <row r="1181" spans="1:14" hidden="1" x14ac:dyDescent="0.35">
      <c r="A1181" s="1" t="s">
        <v>487</v>
      </c>
      <c r="B1181" s="1" t="s">
        <v>488</v>
      </c>
      <c r="C1181" s="2" t="s">
        <v>535</v>
      </c>
      <c r="D1181" s="1" t="s">
        <v>82</v>
      </c>
      <c r="E1181" s="1">
        <v>6110</v>
      </c>
      <c r="F1181" s="1" t="s">
        <v>490</v>
      </c>
      <c r="G1181" s="2" t="s">
        <v>499</v>
      </c>
      <c r="H1181" s="1" t="s">
        <v>500</v>
      </c>
      <c r="I1181" s="1">
        <v>2010</v>
      </c>
      <c r="J1181" s="1">
        <v>2010</v>
      </c>
      <c r="K1181" s="1" t="s">
        <v>493</v>
      </c>
      <c r="L1181" s="1">
        <v>3688.07</v>
      </c>
      <c r="M1181" s="1" t="s">
        <v>504</v>
      </c>
      <c r="N1181" s="1" t="s">
        <v>505</v>
      </c>
    </row>
    <row r="1182" spans="1:14" hidden="1" x14ac:dyDescent="0.35">
      <c r="A1182" s="1" t="s">
        <v>487</v>
      </c>
      <c r="B1182" s="1" t="s">
        <v>488</v>
      </c>
      <c r="C1182" s="2" t="s">
        <v>535</v>
      </c>
      <c r="D1182" s="1" t="s">
        <v>82</v>
      </c>
      <c r="E1182" s="1">
        <v>6110</v>
      </c>
      <c r="F1182" s="1" t="s">
        <v>490</v>
      </c>
      <c r="G1182" s="2" t="s">
        <v>499</v>
      </c>
      <c r="H1182" s="1" t="s">
        <v>500</v>
      </c>
      <c r="I1182" s="1">
        <v>2011</v>
      </c>
      <c r="J1182" s="1">
        <v>2011</v>
      </c>
      <c r="K1182" s="1" t="s">
        <v>493</v>
      </c>
      <c r="L1182" s="1">
        <v>3863.53</v>
      </c>
      <c r="M1182" s="1" t="s">
        <v>504</v>
      </c>
      <c r="N1182" s="1" t="s">
        <v>505</v>
      </c>
    </row>
    <row r="1183" spans="1:14" hidden="1" x14ac:dyDescent="0.35">
      <c r="A1183" s="1" t="s">
        <v>487</v>
      </c>
      <c r="B1183" s="1" t="s">
        <v>488</v>
      </c>
      <c r="C1183" s="2" t="s">
        <v>535</v>
      </c>
      <c r="D1183" s="1" t="s">
        <v>82</v>
      </c>
      <c r="E1183" s="1">
        <v>6110</v>
      </c>
      <c r="F1183" s="1" t="s">
        <v>490</v>
      </c>
      <c r="G1183" s="2" t="s">
        <v>499</v>
      </c>
      <c r="H1183" s="1" t="s">
        <v>500</v>
      </c>
      <c r="I1183" s="1">
        <v>2012</v>
      </c>
      <c r="J1183" s="1">
        <v>2012</v>
      </c>
      <c r="K1183" s="1" t="s">
        <v>493</v>
      </c>
      <c r="L1183" s="1">
        <v>3870.1</v>
      </c>
      <c r="M1183" s="1" t="s">
        <v>504</v>
      </c>
      <c r="N1183" s="1" t="s">
        <v>505</v>
      </c>
    </row>
    <row r="1184" spans="1:14" hidden="1" x14ac:dyDescent="0.35">
      <c r="A1184" s="1" t="s">
        <v>487</v>
      </c>
      <c r="B1184" s="1" t="s">
        <v>488</v>
      </c>
      <c r="C1184" s="2" t="s">
        <v>535</v>
      </c>
      <c r="D1184" s="1" t="s">
        <v>82</v>
      </c>
      <c r="E1184" s="1">
        <v>6110</v>
      </c>
      <c r="F1184" s="1" t="s">
        <v>490</v>
      </c>
      <c r="G1184" s="2" t="s">
        <v>499</v>
      </c>
      <c r="H1184" s="1" t="s">
        <v>500</v>
      </c>
      <c r="I1184" s="1">
        <v>2014</v>
      </c>
      <c r="J1184" s="1">
        <v>2014</v>
      </c>
      <c r="K1184" s="1" t="s">
        <v>493</v>
      </c>
      <c r="L1184" s="1">
        <v>2803.36</v>
      </c>
      <c r="M1184" s="1" t="s">
        <v>504</v>
      </c>
      <c r="N1184" s="1" t="s">
        <v>505</v>
      </c>
    </row>
    <row r="1185" spans="1:14" hidden="1" x14ac:dyDescent="0.35">
      <c r="A1185" s="1" t="s">
        <v>487</v>
      </c>
      <c r="B1185" s="1" t="s">
        <v>488</v>
      </c>
      <c r="C1185" s="2" t="s">
        <v>535</v>
      </c>
      <c r="D1185" s="1" t="s">
        <v>82</v>
      </c>
      <c r="E1185" s="1">
        <v>6110</v>
      </c>
      <c r="F1185" s="1" t="s">
        <v>490</v>
      </c>
      <c r="G1185" s="2" t="s">
        <v>499</v>
      </c>
      <c r="H1185" s="1" t="s">
        <v>500</v>
      </c>
      <c r="I1185" s="1">
        <v>2015</v>
      </c>
      <c r="J1185" s="1">
        <v>2015</v>
      </c>
      <c r="K1185" s="1" t="s">
        <v>493</v>
      </c>
      <c r="L1185" s="1">
        <v>2198.96</v>
      </c>
      <c r="M1185" s="1" t="s">
        <v>504</v>
      </c>
      <c r="N1185" s="1" t="s">
        <v>505</v>
      </c>
    </row>
    <row r="1186" spans="1:14" hidden="1" x14ac:dyDescent="0.35">
      <c r="A1186" s="1" t="s">
        <v>487</v>
      </c>
      <c r="B1186" s="1" t="s">
        <v>488</v>
      </c>
      <c r="C1186" s="2" t="s">
        <v>535</v>
      </c>
      <c r="D1186" s="1" t="s">
        <v>82</v>
      </c>
      <c r="E1186" s="1">
        <v>6110</v>
      </c>
      <c r="F1186" s="1" t="s">
        <v>490</v>
      </c>
      <c r="G1186" s="2" t="s">
        <v>499</v>
      </c>
      <c r="H1186" s="1" t="s">
        <v>500</v>
      </c>
      <c r="I1186" s="1">
        <v>2016</v>
      </c>
      <c r="J1186" s="1">
        <v>2016</v>
      </c>
      <c r="K1186" s="1" t="s">
        <v>493</v>
      </c>
      <c r="L1186" s="1">
        <v>2619.16</v>
      </c>
      <c r="M1186" s="1" t="s">
        <v>504</v>
      </c>
      <c r="N1186" s="1" t="s">
        <v>505</v>
      </c>
    </row>
    <row r="1187" spans="1:14" hidden="1" x14ac:dyDescent="0.35">
      <c r="A1187" s="1" t="s">
        <v>487</v>
      </c>
      <c r="B1187" s="1" t="s">
        <v>488</v>
      </c>
      <c r="C1187" s="2" t="s">
        <v>535</v>
      </c>
      <c r="D1187" s="1" t="s">
        <v>82</v>
      </c>
      <c r="E1187" s="1">
        <v>6110</v>
      </c>
      <c r="F1187" s="1" t="s">
        <v>490</v>
      </c>
      <c r="G1187" s="2" t="s">
        <v>499</v>
      </c>
      <c r="H1187" s="1" t="s">
        <v>500</v>
      </c>
      <c r="I1187" s="1">
        <v>2017</v>
      </c>
      <c r="J1187" s="1">
        <v>2017</v>
      </c>
      <c r="K1187" s="1" t="s">
        <v>493</v>
      </c>
      <c r="L1187" s="1">
        <v>2352.9699999999998</v>
      </c>
      <c r="M1187" s="1" t="s">
        <v>504</v>
      </c>
      <c r="N1187" s="1" t="s">
        <v>505</v>
      </c>
    </row>
    <row r="1188" spans="1:14" hidden="1" x14ac:dyDescent="0.35">
      <c r="A1188" s="1" t="s">
        <v>487</v>
      </c>
      <c r="B1188" s="1" t="s">
        <v>488</v>
      </c>
      <c r="C1188" s="2" t="s">
        <v>535</v>
      </c>
      <c r="D1188" s="1" t="s">
        <v>82</v>
      </c>
      <c r="E1188" s="1">
        <v>6110</v>
      </c>
      <c r="F1188" s="1" t="s">
        <v>490</v>
      </c>
      <c r="G1188" s="2" t="s">
        <v>508</v>
      </c>
      <c r="H1188" s="1" t="s">
        <v>509</v>
      </c>
      <c r="I1188" s="1">
        <v>2009</v>
      </c>
      <c r="J1188" s="1">
        <v>2009</v>
      </c>
      <c r="K1188" s="1" t="s">
        <v>493</v>
      </c>
      <c r="L1188" s="1">
        <v>120.36</v>
      </c>
      <c r="M1188" s="1" t="s">
        <v>504</v>
      </c>
      <c r="N1188" s="1" t="s">
        <v>505</v>
      </c>
    </row>
    <row r="1189" spans="1:14" hidden="1" x14ac:dyDescent="0.35">
      <c r="A1189" s="1" t="s">
        <v>487</v>
      </c>
      <c r="B1189" s="1" t="s">
        <v>488</v>
      </c>
      <c r="C1189" s="2" t="s">
        <v>535</v>
      </c>
      <c r="D1189" s="1" t="s">
        <v>82</v>
      </c>
      <c r="E1189" s="1">
        <v>6110</v>
      </c>
      <c r="F1189" s="1" t="s">
        <v>490</v>
      </c>
      <c r="G1189" s="2" t="s">
        <v>508</v>
      </c>
      <c r="H1189" s="1" t="s">
        <v>509</v>
      </c>
      <c r="I1189" s="1">
        <v>2010</v>
      </c>
      <c r="J1189" s="1">
        <v>2010</v>
      </c>
      <c r="K1189" s="1" t="s">
        <v>493</v>
      </c>
      <c r="L1189" s="1">
        <v>167.74</v>
      </c>
      <c r="M1189" s="1" t="s">
        <v>504</v>
      </c>
      <c r="N1189" s="1" t="s">
        <v>505</v>
      </c>
    </row>
    <row r="1190" spans="1:14" hidden="1" x14ac:dyDescent="0.35">
      <c r="A1190" s="1" t="s">
        <v>487</v>
      </c>
      <c r="B1190" s="1" t="s">
        <v>488</v>
      </c>
      <c r="C1190" s="2" t="s">
        <v>535</v>
      </c>
      <c r="D1190" s="1" t="s">
        <v>82</v>
      </c>
      <c r="E1190" s="1">
        <v>6110</v>
      </c>
      <c r="F1190" s="1" t="s">
        <v>490</v>
      </c>
      <c r="G1190" s="2" t="s">
        <v>508</v>
      </c>
      <c r="H1190" s="1" t="s">
        <v>509</v>
      </c>
      <c r="I1190" s="1">
        <v>2011</v>
      </c>
      <c r="J1190" s="1">
        <v>2011</v>
      </c>
      <c r="K1190" s="1" t="s">
        <v>493</v>
      </c>
      <c r="L1190" s="1">
        <v>100.3</v>
      </c>
      <c r="M1190" s="1" t="s">
        <v>504</v>
      </c>
      <c r="N1190" s="1" t="s">
        <v>505</v>
      </c>
    </row>
    <row r="1191" spans="1:14" hidden="1" x14ac:dyDescent="0.35">
      <c r="A1191" s="1" t="s">
        <v>487</v>
      </c>
      <c r="B1191" s="1" t="s">
        <v>488</v>
      </c>
      <c r="C1191" s="2" t="s">
        <v>535</v>
      </c>
      <c r="D1191" s="1" t="s">
        <v>82</v>
      </c>
      <c r="E1191" s="1">
        <v>6110</v>
      </c>
      <c r="F1191" s="1" t="s">
        <v>490</v>
      </c>
      <c r="G1191" s="2" t="s">
        <v>508</v>
      </c>
      <c r="H1191" s="1" t="s">
        <v>509</v>
      </c>
      <c r="I1191" s="1">
        <v>2012</v>
      </c>
      <c r="J1191" s="1">
        <v>2012</v>
      </c>
      <c r="K1191" s="1" t="s">
        <v>493</v>
      </c>
      <c r="L1191" s="1">
        <v>139.78</v>
      </c>
      <c r="M1191" s="1" t="s">
        <v>504</v>
      </c>
      <c r="N1191" s="1" t="s">
        <v>505</v>
      </c>
    </row>
    <row r="1192" spans="1:14" hidden="1" x14ac:dyDescent="0.35">
      <c r="A1192" s="1" t="s">
        <v>487</v>
      </c>
      <c r="B1192" s="1" t="s">
        <v>488</v>
      </c>
      <c r="C1192" s="2" t="s">
        <v>535</v>
      </c>
      <c r="D1192" s="1" t="s">
        <v>82</v>
      </c>
      <c r="E1192" s="1">
        <v>6110</v>
      </c>
      <c r="F1192" s="1" t="s">
        <v>490</v>
      </c>
      <c r="G1192" s="2" t="s">
        <v>508</v>
      </c>
      <c r="H1192" s="1" t="s">
        <v>509</v>
      </c>
      <c r="I1192" s="1">
        <v>2014</v>
      </c>
      <c r="J1192" s="1">
        <v>2014</v>
      </c>
      <c r="K1192" s="1" t="s">
        <v>493</v>
      </c>
      <c r="L1192" s="1">
        <v>0</v>
      </c>
      <c r="M1192" s="1" t="s">
        <v>504</v>
      </c>
      <c r="N1192" s="1" t="s">
        <v>505</v>
      </c>
    </row>
    <row r="1193" spans="1:14" hidden="1" x14ac:dyDescent="0.35">
      <c r="A1193" s="1" t="s">
        <v>487</v>
      </c>
      <c r="B1193" s="1" t="s">
        <v>488</v>
      </c>
      <c r="C1193" s="2" t="s">
        <v>535</v>
      </c>
      <c r="D1193" s="1" t="s">
        <v>82</v>
      </c>
      <c r="E1193" s="1">
        <v>6110</v>
      </c>
      <c r="F1193" s="1" t="s">
        <v>490</v>
      </c>
      <c r="G1193" s="2" t="s">
        <v>508</v>
      </c>
      <c r="H1193" s="1" t="s">
        <v>509</v>
      </c>
      <c r="I1193" s="1">
        <v>2015</v>
      </c>
      <c r="J1193" s="1">
        <v>2015</v>
      </c>
      <c r="K1193" s="1" t="s">
        <v>493</v>
      </c>
      <c r="L1193" s="1">
        <v>0</v>
      </c>
      <c r="M1193" s="1" t="s">
        <v>504</v>
      </c>
      <c r="N1193" s="1" t="s">
        <v>505</v>
      </c>
    </row>
    <row r="1194" spans="1:14" hidden="1" x14ac:dyDescent="0.35">
      <c r="A1194" s="1" t="s">
        <v>487</v>
      </c>
      <c r="B1194" s="1" t="s">
        <v>488</v>
      </c>
      <c r="C1194" s="2" t="s">
        <v>535</v>
      </c>
      <c r="D1194" s="1" t="s">
        <v>82</v>
      </c>
      <c r="E1194" s="1">
        <v>6110</v>
      </c>
      <c r="F1194" s="1" t="s">
        <v>490</v>
      </c>
      <c r="G1194" s="2" t="s">
        <v>508</v>
      </c>
      <c r="H1194" s="1" t="s">
        <v>509</v>
      </c>
      <c r="I1194" s="1">
        <v>2016</v>
      </c>
      <c r="J1194" s="1">
        <v>2016</v>
      </c>
      <c r="K1194" s="1" t="s">
        <v>493</v>
      </c>
      <c r="L1194" s="1">
        <v>0</v>
      </c>
      <c r="M1194" s="1" t="s">
        <v>504</v>
      </c>
      <c r="N1194" s="1" t="s">
        <v>505</v>
      </c>
    </row>
    <row r="1195" spans="1:14" hidden="1" x14ac:dyDescent="0.35">
      <c r="A1195" s="1" t="s">
        <v>487</v>
      </c>
      <c r="B1195" s="1" t="s">
        <v>488</v>
      </c>
      <c r="C1195" s="2" t="s">
        <v>535</v>
      </c>
      <c r="D1195" s="1" t="s">
        <v>82</v>
      </c>
      <c r="E1195" s="1">
        <v>6110</v>
      </c>
      <c r="F1195" s="1" t="s">
        <v>490</v>
      </c>
      <c r="G1195" s="2" t="s">
        <v>508</v>
      </c>
      <c r="H1195" s="1" t="s">
        <v>509</v>
      </c>
      <c r="I1195" s="1">
        <v>2017</v>
      </c>
      <c r="J1195" s="1">
        <v>2017</v>
      </c>
      <c r="K1195" s="1" t="s">
        <v>493</v>
      </c>
      <c r="L1195" s="1">
        <v>0</v>
      </c>
      <c r="M1195" s="1" t="s">
        <v>504</v>
      </c>
      <c r="N1195" s="1" t="s">
        <v>505</v>
      </c>
    </row>
    <row r="1196" spans="1:14" hidden="1" x14ac:dyDescent="0.35">
      <c r="A1196" s="1" t="s">
        <v>487</v>
      </c>
      <c r="B1196" s="1" t="s">
        <v>488</v>
      </c>
      <c r="C1196" s="2" t="s">
        <v>535</v>
      </c>
      <c r="D1196" s="1" t="s">
        <v>82</v>
      </c>
      <c r="E1196" s="1">
        <v>6110</v>
      </c>
      <c r="F1196" s="1" t="s">
        <v>490</v>
      </c>
      <c r="G1196" s="2" t="s">
        <v>501</v>
      </c>
      <c r="H1196" s="1" t="s">
        <v>502</v>
      </c>
      <c r="I1196" s="1">
        <v>2009</v>
      </c>
      <c r="J1196" s="1">
        <v>2009</v>
      </c>
      <c r="K1196" s="1" t="s">
        <v>493</v>
      </c>
      <c r="L1196" s="1">
        <v>1956.84</v>
      </c>
      <c r="M1196" s="1" t="s">
        <v>504</v>
      </c>
      <c r="N1196" s="1" t="s">
        <v>505</v>
      </c>
    </row>
    <row r="1197" spans="1:14" hidden="1" x14ac:dyDescent="0.35">
      <c r="A1197" s="1" t="s">
        <v>487</v>
      </c>
      <c r="B1197" s="1" t="s">
        <v>488</v>
      </c>
      <c r="C1197" s="2" t="s">
        <v>535</v>
      </c>
      <c r="D1197" s="1" t="s">
        <v>82</v>
      </c>
      <c r="E1197" s="1">
        <v>6110</v>
      </c>
      <c r="F1197" s="1" t="s">
        <v>490</v>
      </c>
      <c r="G1197" s="2" t="s">
        <v>501</v>
      </c>
      <c r="H1197" s="1" t="s">
        <v>502</v>
      </c>
      <c r="I1197" s="1">
        <v>2010</v>
      </c>
      <c r="J1197" s="1">
        <v>2010</v>
      </c>
      <c r="K1197" s="1" t="s">
        <v>493</v>
      </c>
      <c r="L1197" s="1">
        <v>2799.9</v>
      </c>
      <c r="M1197" s="1" t="s">
        <v>504</v>
      </c>
      <c r="N1197" s="1" t="s">
        <v>505</v>
      </c>
    </row>
    <row r="1198" spans="1:14" hidden="1" x14ac:dyDescent="0.35">
      <c r="A1198" s="1" t="s">
        <v>487</v>
      </c>
      <c r="B1198" s="1" t="s">
        <v>488</v>
      </c>
      <c r="C1198" s="2" t="s">
        <v>535</v>
      </c>
      <c r="D1198" s="1" t="s">
        <v>82</v>
      </c>
      <c r="E1198" s="1">
        <v>6110</v>
      </c>
      <c r="F1198" s="1" t="s">
        <v>490</v>
      </c>
      <c r="G1198" s="2" t="s">
        <v>501</v>
      </c>
      <c r="H1198" s="1" t="s">
        <v>502</v>
      </c>
      <c r="I1198" s="1">
        <v>2011</v>
      </c>
      <c r="J1198" s="1">
        <v>2011</v>
      </c>
      <c r="K1198" s="1" t="s">
        <v>493</v>
      </c>
      <c r="L1198" s="1">
        <v>2910.89</v>
      </c>
      <c r="M1198" s="1" t="s">
        <v>504</v>
      </c>
      <c r="N1198" s="1" t="s">
        <v>505</v>
      </c>
    </row>
    <row r="1199" spans="1:14" hidden="1" x14ac:dyDescent="0.35">
      <c r="A1199" s="1" t="s">
        <v>487</v>
      </c>
      <c r="B1199" s="1" t="s">
        <v>488</v>
      </c>
      <c r="C1199" s="2" t="s">
        <v>535</v>
      </c>
      <c r="D1199" s="1" t="s">
        <v>82</v>
      </c>
      <c r="E1199" s="1">
        <v>6110</v>
      </c>
      <c r="F1199" s="1" t="s">
        <v>490</v>
      </c>
      <c r="G1199" s="2" t="s">
        <v>501</v>
      </c>
      <c r="H1199" s="1" t="s">
        <v>502</v>
      </c>
      <c r="I1199" s="1">
        <v>2012</v>
      </c>
      <c r="J1199" s="1">
        <v>2012</v>
      </c>
      <c r="K1199" s="1" t="s">
        <v>493</v>
      </c>
      <c r="L1199" s="1">
        <v>2268.6999999999998</v>
      </c>
      <c r="M1199" s="1" t="s">
        <v>504</v>
      </c>
      <c r="N1199" s="1" t="s">
        <v>505</v>
      </c>
    </row>
    <row r="1200" spans="1:14" hidden="1" x14ac:dyDescent="0.35">
      <c r="A1200" s="1" t="s">
        <v>487</v>
      </c>
      <c r="B1200" s="1" t="s">
        <v>488</v>
      </c>
      <c r="C1200" s="2" t="s">
        <v>535</v>
      </c>
      <c r="D1200" s="1" t="s">
        <v>82</v>
      </c>
      <c r="E1200" s="1">
        <v>6110</v>
      </c>
      <c r="F1200" s="1" t="s">
        <v>490</v>
      </c>
      <c r="G1200" s="2" t="s">
        <v>501</v>
      </c>
      <c r="H1200" s="1" t="s">
        <v>502</v>
      </c>
      <c r="I1200" s="1">
        <v>2013</v>
      </c>
      <c r="J1200" s="1">
        <v>2013</v>
      </c>
      <c r="K1200" s="1" t="s">
        <v>493</v>
      </c>
      <c r="L1200" s="1">
        <v>2068.66</v>
      </c>
      <c r="M1200" s="1" t="s">
        <v>504</v>
      </c>
      <c r="N1200" s="1" t="s">
        <v>505</v>
      </c>
    </row>
    <row r="1201" spans="1:15" hidden="1" x14ac:dyDescent="0.35">
      <c r="A1201" s="1" t="s">
        <v>487</v>
      </c>
      <c r="B1201" s="1" t="s">
        <v>488</v>
      </c>
      <c r="C1201" s="2" t="s">
        <v>535</v>
      </c>
      <c r="D1201" s="1" t="s">
        <v>82</v>
      </c>
      <c r="E1201" s="1">
        <v>6110</v>
      </c>
      <c r="F1201" s="1" t="s">
        <v>490</v>
      </c>
      <c r="G1201" s="2" t="s">
        <v>501</v>
      </c>
      <c r="H1201" s="1" t="s">
        <v>502</v>
      </c>
      <c r="I1201" s="1">
        <v>2014</v>
      </c>
      <c r="J1201" s="1">
        <v>2014</v>
      </c>
      <c r="K1201" s="1" t="s">
        <v>493</v>
      </c>
      <c r="L1201" s="1">
        <v>1856.53</v>
      </c>
      <c r="M1201" s="1" t="s">
        <v>504</v>
      </c>
      <c r="N1201" s="1" t="s">
        <v>505</v>
      </c>
    </row>
    <row r="1202" spans="1:15" hidden="1" x14ac:dyDescent="0.35">
      <c r="A1202" s="1" t="s">
        <v>487</v>
      </c>
      <c r="B1202" s="1" t="s">
        <v>488</v>
      </c>
      <c r="C1202" s="2" t="s">
        <v>535</v>
      </c>
      <c r="D1202" s="1" t="s">
        <v>82</v>
      </c>
      <c r="E1202" s="1">
        <v>6110</v>
      </c>
      <c r="F1202" s="1" t="s">
        <v>490</v>
      </c>
      <c r="G1202" s="2" t="s">
        <v>501</v>
      </c>
      <c r="H1202" s="1" t="s">
        <v>502</v>
      </c>
      <c r="I1202" s="1">
        <v>2015</v>
      </c>
      <c r="J1202" s="1">
        <v>2015</v>
      </c>
      <c r="K1202" s="1" t="s">
        <v>493</v>
      </c>
      <c r="L1202" s="1">
        <v>2795.62</v>
      </c>
      <c r="M1202" s="1" t="s">
        <v>504</v>
      </c>
      <c r="N1202" s="1" t="s">
        <v>505</v>
      </c>
    </row>
    <row r="1203" spans="1:15" hidden="1" x14ac:dyDescent="0.35">
      <c r="A1203" s="1" t="s">
        <v>487</v>
      </c>
      <c r="B1203" s="1" t="s">
        <v>488</v>
      </c>
      <c r="C1203" s="2" t="s">
        <v>535</v>
      </c>
      <c r="D1203" s="1" t="s">
        <v>82</v>
      </c>
      <c r="E1203" s="1">
        <v>6110</v>
      </c>
      <c r="F1203" s="1" t="s">
        <v>490</v>
      </c>
      <c r="G1203" s="2" t="s">
        <v>501</v>
      </c>
      <c r="H1203" s="1" t="s">
        <v>502</v>
      </c>
      <c r="I1203" s="1">
        <v>2016</v>
      </c>
      <c r="J1203" s="1">
        <v>2016</v>
      </c>
      <c r="K1203" s="1" t="s">
        <v>493</v>
      </c>
      <c r="L1203" s="1">
        <v>2789.65</v>
      </c>
      <c r="M1203" s="1" t="s">
        <v>504</v>
      </c>
      <c r="N1203" s="1" t="s">
        <v>505</v>
      </c>
    </row>
    <row r="1204" spans="1:15" hidden="1" x14ac:dyDescent="0.35">
      <c r="A1204" s="1" t="s">
        <v>487</v>
      </c>
      <c r="B1204" s="1" t="s">
        <v>488</v>
      </c>
      <c r="C1204" s="2" t="s">
        <v>535</v>
      </c>
      <c r="D1204" s="1" t="s">
        <v>82</v>
      </c>
      <c r="E1204" s="1">
        <v>6110</v>
      </c>
      <c r="F1204" s="1" t="s">
        <v>490</v>
      </c>
      <c r="G1204" s="2" t="s">
        <v>501</v>
      </c>
      <c r="H1204" s="1" t="s">
        <v>502</v>
      </c>
      <c r="I1204" s="1">
        <v>2017</v>
      </c>
      <c r="J1204" s="1">
        <v>2017</v>
      </c>
      <c r="K1204" s="1" t="s">
        <v>493</v>
      </c>
      <c r="L1204" s="1">
        <v>1912.27</v>
      </c>
      <c r="M1204" s="1" t="s">
        <v>504</v>
      </c>
      <c r="N1204" s="1" t="s">
        <v>505</v>
      </c>
    </row>
    <row r="1205" spans="1:15" hidden="1" x14ac:dyDescent="0.35">
      <c r="A1205" s="1" t="s">
        <v>487</v>
      </c>
      <c r="B1205" s="1" t="s">
        <v>488</v>
      </c>
      <c r="C1205" s="2" t="s">
        <v>536</v>
      </c>
      <c r="D1205" s="1" t="s">
        <v>85</v>
      </c>
      <c r="E1205" s="1">
        <v>6110</v>
      </c>
      <c r="F1205" s="1" t="s">
        <v>490</v>
      </c>
      <c r="G1205" s="2" t="s">
        <v>499</v>
      </c>
      <c r="H1205" s="1" t="s">
        <v>500</v>
      </c>
      <c r="I1205" s="1">
        <v>2008</v>
      </c>
      <c r="J1205" s="1">
        <v>2008</v>
      </c>
      <c r="K1205" s="1" t="s">
        <v>493</v>
      </c>
      <c r="L1205" s="1">
        <v>3.97</v>
      </c>
      <c r="M1205" s="1" t="s">
        <v>494</v>
      </c>
      <c r="N1205" s="1" t="s">
        <v>495</v>
      </c>
      <c r="O1205" s="1" t="s">
        <v>496</v>
      </c>
    </row>
    <row r="1206" spans="1:15" hidden="1" x14ac:dyDescent="0.35">
      <c r="A1206" s="1" t="s">
        <v>487</v>
      </c>
      <c r="B1206" s="1" t="s">
        <v>488</v>
      </c>
      <c r="C1206" s="2" t="s">
        <v>536</v>
      </c>
      <c r="D1206" s="1" t="s">
        <v>85</v>
      </c>
      <c r="E1206" s="1">
        <v>6110</v>
      </c>
      <c r="F1206" s="1" t="s">
        <v>490</v>
      </c>
      <c r="G1206" s="2" t="s">
        <v>499</v>
      </c>
      <c r="H1206" s="1" t="s">
        <v>500</v>
      </c>
      <c r="I1206" s="1">
        <v>2009</v>
      </c>
      <c r="J1206" s="1">
        <v>2009</v>
      </c>
      <c r="K1206" s="1" t="s">
        <v>493</v>
      </c>
      <c r="L1206" s="1">
        <v>8.15</v>
      </c>
      <c r="M1206" s="1" t="s">
        <v>494</v>
      </c>
      <c r="N1206" s="1" t="s">
        <v>495</v>
      </c>
      <c r="O1206" s="1" t="s">
        <v>496</v>
      </c>
    </row>
    <row r="1207" spans="1:15" hidden="1" x14ac:dyDescent="0.35">
      <c r="A1207" s="1" t="s">
        <v>487</v>
      </c>
      <c r="B1207" s="1" t="s">
        <v>488</v>
      </c>
      <c r="C1207" s="2" t="s">
        <v>536</v>
      </c>
      <c r="D1207" s="1" t="s">
        <v>85</v>
      </c>
      <c r="E1207" s="1">
        <v>6110</v>
      </c>
      <c r="F1207" s="1" t="s">
        <v>490</v>
      </c>
      <c r="G1207" s="2" t="s">
        <v>499</v>
      </c>
      <c r="H1207" s="1" t="s">
        <v>500</v>
      </c>
      <c r="I1207" s="1">
        <v>2010</v>
      </c>
      <c r="J1207" s="1">
        <v>2010</v>
      </c>
      <c r="K1207" s="1" t="s">
        <v>493</v>
      </c>
      <c r="L1207" s="1">
        <v>8.85</v>
      </c>
      <c r="M1207" s="1" t="s">
        <v>494</v>
      </c>
      <c r="N1207" s="1" t="s">
        <v>495</v>
      </c>
      <c r="O1207" s="1" t="s">
        <v>496</v>
      </c>
    </row>
    <row r="1208" spans="1:15" hidden="1" x14ac:dyDescent="0.35">
      <c r="A1208" s="1" t="s">
        <v>487</v>
      </c>
      <c r="B1208" s="1" t="s">
        <v>488</v>
      </c>
      <c r="C1208" s="2" t="s">
        <v>536</v>
      </c>
      <c r="D1208" s="1" t="s">
        <v>85</v>
      </c>
      <c r="E1208" s="1">
        <v>6110</v>
      </c>
      <c r="F1208" s="1" t="s">
        <v>490</v>
      </c>
      <c r="G1208" s="2" t="s">
        <v>501</v>
      </c>
      <c r="H1208" s="1" t="s">
        <v>502</v>
      </c>
      <c r="I1208" s="1">
        <v>2008</v>
      </c>
      <c r="J1208" s="1">
        <v>2008</v>
      </c>
      <c r="K1208" s="1" t="s">
        <v>493</v>
      </c>
      <c r="L1208" s="1">
        <v>0</v>
      </c>
      <c r="M1208" s="1" t="s">
        <v>494</v>
      </c>
      <c r="N1208" s="1" t="s">
        <v>495</v>
      </c>
      <c r="O1208" s="1" t="s">
        <v>496</v>
      </c>
    </row>
    <row r="1209" spans="1:15" hidden="1" x14ac:dyDescent="0.35">
      <c r="A1209" s="1" t="s">
        <v>487</v>
      </c>
      <c r="B1209" s="1" t="s">
        <v>488</v>
      </c>
      <c r="C1209" s="2" t="s">
        <v>536</v>
      </c>
      <c r="D1209" s="1" t="s">
        <v>85</v>
      </c>
      <c r="E1209" s="1">
        <v>6110</v>
      </c>
      <c r="F1209" s="1" t="s">
        <v>490</v>
      </c>
      <c r="G1209" s="2" t="s">
        <v>501</v>
      </c>
      <c r="H1209" s="1" t="s">
        <v>502</v>
      </c>
      <c r="I1209" s="1">
        <v>2009</v>
      </c>
      <c r="J1209" s="1">
        <v>2009</v>
      </c>
      <c r="K1209" s="1" t="s">
        <v>493</v>
      </c>
      <c r="L1209" s="1">
        <v>0</v>
      </c>
      <c r="M1209" s="1" t="s">
        <v>494</v>
      </c>
      <c r="N1209" s="1" t="s">
        <v>495</v>
      </c>
      <c r="O1209" s="1" t="s">
        <v>496</v>
      </c>
    </row>
    <row r="1210" spans="1:15" hidden="1" x14ac:dyDescent="0.35">
      <c r="A1210" s="1" t="s">
        <v>487</v>
      </c>
      <c r="B1210" s="1" t="s">
        <v>488</v>
      </c>
      <c r="C1210" s="2" t="s">
        <v>536</v>
      </c>
      <c r="D1210" s="1" t="s">
        <v>85</v>
      </c>
      <c r="E1210" s="1">
        <v>6110</v>
      </c>
      <c r="F1210" s="1" t="s">
        <v>490</v>
      </c>
      <c r="G1210" s="2" t="s">
        <v>501</v>
      </c>
      <c r="H1210" s="1" t="s">
        <v>502</v>
      </c>
      <c r="I1210" s="1">
        <v>2010</v>
      </c>
      <c r="J1210" s="1">
        <v>2010</v>
      </c>
      <c r="K1210" s="1" t="s">
        <v>493</v>
      </c>
      <c r="L1210" s="1">
        <v>0</v>
      </c>
      <c r="M1210" s="1" t="s">
        <v>494</v>
      </c>
      <c r="N1210" s="1" t="s">
        <v>495</v>
      </c>
      <c r="O1210" s="1" t="s">
        <v>496</v>
      </c>
    </row>
    <row r="1211" spans="1:15" hidden="1" x14ac:dyDescent="0.35">
      <c r="A1211" s="1" t="s">
        <v>487</v>
      </c>
      <c r="B1211" s="1" t="s">
        <v>488</v>
      </c>
      <c r="C1211" s="2" t="s">
        <v>537</v>
      </c>
      <c r="D1211" s="1" t="s">
        <v>87</v>
      </c>
      <c r="E1211" s="1">
        <v>6110</v>
      </c>
      <c r="F1211" s="1" t="s">
        <v>490</v>
      </c>
      <c r="G1211" s="2" t="s">
        <v>491</v>
      </c>
      <c r="H1211" s="1" t="s">
        <v>492</v>
      </c>
      <c r="I1211" s="1">
        <v>2001</v>
      </c>
      <c r="J1211" s="1">
        <v>2001</v>
      </c>
      <c r="K1211" s="1" t="s">
        <v>493</v>
      </c>
      <c r="L1211" s="1">
        <v>278.62</v>
      </c>
      <c r="M1211" s="1" t="s">
        <v>504</v>
      </c>
      <c r="N1211" s="1" t="s">
        <v>505</v>
      </c>
    </row>
    <row r="1212" spans="1:15" hidden="1" x14ac:dyDescent="0.35">
      <c r="A1212" s="1" t="s">
        <v>487</v>
      </c>
      <c r="B1212" s="1" t="s">
        <v>488</v>
      </c>
      <c r="C1212" s="2" t="s">
        <v>537</v>
      </c>
      <c r="D1212" s="1" t="s">
        <v>87</v>
      </c>
      <c r="E1212" s="1">
        <v>6110</v>
      </c>
      <c r="F1212" s="1" t="s">
        <v>490</v>
      </c>
      <c r="G1212" s="2" t="s">
        <v>491</v>
      </c>
      <c r="H1212" s="1" t="s">
        <v>492</v>
      </c>
      <c r="I1212" s="1">
        <v>2002</v>
      </c>
      <c r="J1212" s="1">
        <v>2002</v>
      </c>
      <c r="K1212" s="1" t="s">
        <v>493</v>
      </c>
      <c r="L1212" s="1">
        <v>272.7</v>
      </c>
      <c r="M1212" s="1" t="s">
        <v>504</v>
      </c>
      <c r="N1212" s="1" t="s">
        <v>505</v>
      </c>
    </row>
    <row r="1213" spans="1:15" hidden="1" x14ac:dyDescent="0.35">
      <c r="A1213" s="1" t="s">
        <v>487</v>
      </c>
      <c r="B1213" s="1" t="s">
        <v>488</v>
      </c>
      <c r="C1213" s="2" t="s">
        <v>537</v>
      </c>
      <c r="D1213" s="1" t="s">
        <v>87</v>
      </c>
      <c r="E1213" s="1">
        <v>6110</v>
      </c>
      <c r="F1213" s="1" t="s">
        <v>490</v>
      </c>
      <c r="G1213" s="2" t="s">
        <v>491</v>
      </c>
      <c r="H1213" s="1" t="s">
        <v>492</v>
      </c>
      <c r="I1213" s="1">
        <v>2003</v>
      </c>
      <c r="J1213" s="1">
        <v>2003</v>
      </c>
      <c r="K1213" s="1" t="s">
        <v>493</v>
      </c>
      <c r="L1213" s="1">
        <v>307.61</v>
      </c>
      <c r="M1213" s="1" t="s">
        <v>504</v>
      </c>
      <c r="N1213" s="1" t="s">
        <v>505</v>
      </c>
    </row>
    <row r="1214" spans="1:15" hidden="1" x14ac:dyDescent="0.35">
      <c r="A1214" s="1" t="s">
        <v>487</v>
      </c>
      <c r="B1214" s="1" t="s">
        <v>488</v>
      </c>
      <c r="C1214" s="2" t="s">
        <v>537</v>
      </c>
      <c r="D1214" s="1" t="s">
        <v>87</v>
      </c>
      <c r="E1214" s="1">
        <v>6110</v>
      </c>
      <c r="F1214" s="1" t="s">
        <v>490</v>
      </c>
      <c r="G1214" s="2" t="s">
        <v>491</v>
      </c>
      <c r="H1214" s="1" t="s">
        <v>492</v>
      </c>
      <c r="I1214" s="1">
        <v>2004</v>
      </c>
      <c r="J1214" s="1">
        <v>2004</v>
      </c>
      <c r="K1214" s="1" t="s">
        <v>493</v>
      </c>
      <c r="L1214" s="1">
        <v>355.38</v>
      </c>
      <c r="M1214" s="1" t="s">
        <v>504</v>
      </c>
      <c r="N1214" s="1" t="s">
        <v>505</v>
      </c>
    </row>
    <row r="1215" spans="1:15" hidden="1" x14ac:dyDescent="0.35">
      <c r="A1215" s="1" t="s">
        <v>487</v>
      </c>
      <c r="B1215" s="1" t="s">
        <v>488</v>
      </c>
      <c r="C1215" s="2" t="s">
        <v>537</v>
      </c>
      <c r="D1215" s="1" t="s">
        <v>87</v>
      </c>
      <c r="E1215" s="1">
        <v>6110</v>
      </c>
      <c r="F1215" s="1" t="s">
        <v>490</v>
      </c>
      <c r="G1215" s="2" t="s">
        <v>491</v>
      </c>
      <c r="H1215" s="1" t="s">
        <v>492</v>
      </c>
      <c r="I1215" s="1">
        <v>2005</v>
      </c>
      <c r="J1215" s="1">
        <v>2005</v>
      </c>
      <c r="K1215" s="1" t="s">
        <v>493</v>
      </c>
      <c r="L1215" s="1">
        <v>441.31</v>
      </c>
      <c r="M1215" s="1" t="s">
        <v>504</v>
      </c>
      <c r="N1215" s="1" t="s">
        <v>505</v>
      </c>
    </row>
    <row r="1216" spans="1:15" hidden="1" x14ac:dyDescent="0.35">
      <c r="A1216" s="1" t="s">
        <v>487</v>
      </c>
      <c r="B1216" s="1" t="s">
        <v>488</v>
      </c>
      <c r="C1216" s="2" t="s">
        <v>537</v>
      </c>
      <c r="D1216" s="1" t="s">
        <v>87</v>
      </c>
      <c r="E1216" s="1">
        <v>6110</v>
      </c>
      <c r="F1216" s="1" t="s">
        <v>490</v>
      </c>
      <c r="G1216" s="2" t="s">
        <v>491</v>
      </c>
      <c r="H1216" s="1" t="s">
        <v>492</v>
      </c>
      <c r="I1216" s="1">
        <v>2006</v>
      </c>
      <c r="J1216" s="1">
        <v>2006</v>
      </c>
      <c r="K1216" s="1" t="s">
        <v>493</v>
      </c>
      <c r="L1216" s="1">
        <v>492.41</v>
      </c>
      <c r="M1216" s="1" t="s">
        <v>504</v>
      </c>
      <c r="N1216" s="1" t="s">
        <v>505</v>
      </c>
    </row>
    <row r="1217" spans="1:14" hidden="1" x14ac:dyDescent="0.35">
      <c r="A1217" s="1" t="s">
        <v>487</v>
      </c>
      <c r="B1217" s="1" t="s">
        <v>488</v>
      </c>
      <c r="C1217" s="2" t="s">
        <v>537</v>
      </c>
      <c r="D1217" s="1" t="s">
        <v>87</v>
      </c>
      <c r="E1217" s="1">
        <v>6110</v>
      </c>
      <c r="F1217" s="1" t="s">
        <v>490</v>
      </c>
      <c r="G1217" s="2" t="s">
        <v>491</v>
      </c>
      <c r="H1217" s="1" t="s">
        <v>492</v>
      </c>
      <c r="I1217" s="1">
        <v>2007</v>
      </c>
      <c r="J1217" s="1">
        <v>2007</v>
      </c>
      <c r="K1217" s="1" t="s">
        <v>493</v>
      </c>
      <c r="L1217" s="1">
        <v>588.72</v>
      </c>
      <c r="M1217" s="1" t="s">
        <v>504</v>
      </c>
      <c r="N1217" s="1" t="s">
        <v>505</v>
      </c>
    </row>
    <row r="1218" spans="1:14" hidden="1" x14ac:dyDescent="0.35">
      <c r="A1218" s="1" t="s">
        <v>487</v>
      </c>
      <c r="B1218" s="1" t="s">
        <v>488</v>
      </c>
      <c r="C1218" s="2" t="s">
        <v>537</v>
      </c>
      <c r="D1218" s="1" t="s">
        <v>87</v>
      </c>
      <c r="E1218" s="1">
        <v>6110</v>
      </c>
      <c r="F1218" s="1" t="s">
        <v>490</v>
      </c>
      <c r="G1218" s="2" t="s">
        <v>491</v>
      </c>
      <c r="H1218" s="1" t="s">
        <v>492</v>
      </c>
      <c r="I1218" s="1">
        <v>2008</v>
      </c>
      <c r="J1218" s="1">
        <v>2008</v>
      </c>
      <c r="K1218" s="1" t="s">
        <v>493</v>
      </c>
      <c r="L1218" s="1">
        <v>709.42</v>
      </c>
      <c r="M1218" s="1" t="s">
        <v>504</v>
      </c>
      <c r="N1218" s="1" t="s">
        <v>505</v>
      </c>
    </row>
    <row r="1219" spans="1:14" hidden="1" x14ac:dyDescent="0.35">
      <c r="A1219" s="1" t="s">
        <v>487</v>
      </c>
      <c r="B1219" s="1" t="s">
        <v>488</v>
      </c>
      <c r="C1219" s="2" t="s">
        <v>537</v>
      </c>
      <c r="D1219" s="1" t="s">
        <v>87</v>
      </c>
      <c r="E1219" s="1">
        <v>6110</v>
      </c>
      <c r="F1219" s="1" t="s">
        <v>490</v>
      </c>
      <c r="G1219" s="2" t="s">
        <v>491</v>
      </c>
      <c r="H1219" s="1" t="s">
        <v>492</v>
      </c>
      <c r="I1219" s="1">
        <v>2009</v>
      </c>
      <c r="J1219" s="1">
        <v>2009</v>
      </c>
      <c r="K1219" s="1" t="s">
        <v>493</v>
      </c>
      <c r="L1219" s="1">
        <v>756.96</v>
      </c>
      <c r="M1219" s="1" t="s">
        <v>504</v>
      </c>
      <c r="N1219" s="1" t="s">
        <v>505</v>
      </c>
    </row>
    <row r="1220" spans="1:14" hidden="1" x14ac:dyDescent="0.35">
      <c r="A1220" s="1" t="s">
        <v>487</v>
      </c>
      <c r="B1220" s="1" t="s">
        <v>488</v>
      </c>
      <c r="C1220" s="2" t="s">
        <v>537</v>
      </c>
      <c r="D1220" s="1" t="s">
        <v>87</v>
      </c>
      <c r="E1220" s="1">
        <v>6110</v>
      </c>
      <c r="F1220" s="1" t="s">
        <v>490</v>
      </c>
      <c r="G1220" s="2" t="s">
        <v>491</v>
      </c>
      <c r="H1220" s="1" t="s">
        <v>492</v>
      </c>
      <c r="I1220" s="1">
        <v>2010</v>
      </c>
      <c r="J1220" s="1">
        <v>2010</v>
      </c>
      <c r="K1220" s="1" t="s">
        <v>493</v>
      </c>
      <c r="L1220" s="1">
        <v>810.42</v>
      </c>
      <c r="M1220" s="1" t="s">
        <v>504</v>
      </c>
      <c r="N1220" s="1" t="s">
        <v>505</v>
      </c>
    </row>
    <row r="1221" spans="1:14" hidden="1" x14ac:dyDescent="0.35">
      <c r="A1221" s="1" t="s">
        <v>487</v>
      </c>
      <c r="B1221" s="1" t="s">
        <v>488</v>
      </c>
      <c r="C1221" s="2" t="s">
        <v>537</v>
      </c>
      <c r="D1221" s="1" t="s">
        <v>87</v>
      </c>
      <c r="E1221" s="1">
        <v>6110</v>
      </c>
      <c r="F1221" s="1" t="s">
        <v>490</v>
      </c>
      <c r="G1221" s="2" t="s">
        <v>491</v>
      </c>
      <c r="H1221" s="1" t="s">
        <v>492</v>
      </c>
      <c r="I1221" s="1">
        <v>2011</v>
      </c>
      <c r="J1221" s="1">
        <v>2011</v>
      </c>
      <c r="K1221" s="1" t="s">
        <v>493</v>
      </c>
      <c r="L1221" s="1">
        <v>905.82</v>
      </c>
      <c r="M1221" s="1" t="s">
        <v>504</v>
      </c>
      <c r="N1221" s="1" t="s">
        <v>505</v>
      </c>
    </row>
    <row r="1222" spans="1:14" hidden="1" x14ac:dyDescent="0.35">
      <c r="A1222" s="1" t="s">
        <v>487</v>
      </c>
      <c r="B1222" s="1" t="s">
        <v>488</v>
      </c>
      <c r="C1222" s="2" t="s">
        <v>537</v>
      </c>
      <c r="D1222" s="1" t="s">
        <v>87</v>
      </c>
      <c r="E1222" s="1">
        <v>6110</v>
      </c>
      <c r="F1222" s="1" t="s">
        <v>490</v>
      </c>
      <c r="G1222" s="2" t="s">
        <v>491</v>
      </c>
      <c r="H1222" s="1" t="s">
        <v>492</v>
      </c>
      <c r="I1222" s="1">
        <v>2012</v>
      </c>
      <c r="J1222" s="1">
        <v>2012</v>
      </c>
      <c r="K1222" s="1" t="s">
        <v>493</v>
      </c>
      <c r="L1222" s="1">
        <v>950.63</v>
      </c>
      <c r="M1222" s="1" t="s">
        <v>504</v>
      </c>
      <c r="N1222" s="1" t="s">
        <v>505</v>
      </c>
    </row>
    <row r="1223" spans="1:14" hidden="1" x14ac:dyDescent="0.35">
      <c r="A1223" s="1" t="s">
        <v>487</v>
      </c>
      <c r="B1223" s="1" t="s">
        <v>488</v>
      </c>
      <c r="C1223" s="2" t="s">
        <v>537</v>
      </c>
      <c r="D1223" s="1" t="s">
        <v>87</v>
      </c>
      <c r="E1223" s="1">
        <v>6110</v>
      </c>
      <c r="F1223" s="1" t="s">
        <v>490</v>
      </c>
      <c r="G1223" s="2" t="s">
        <v>491</v>
      </c>
      <c r="H1223" s="1" t="s">
        <v>492</v>
      </c>
      <c r="I1223" s="1">
        <v>2013</v>
      </c>
      <c r="J1223" s="1">
        <v>2013</v>
      </c>
      <c r="K1223" s="1" t="s">
        <v>493</v>
      </c>
      <c r="L1223" s="1">
        <v>996.98</v>
      </c>
      <c r="M1223" s="1" t="s">
        <v>504</v>
      </c>
      <c r="N1223" s="1" t="s">
        <v>505</v>
      </c>
    </row>
    <row r="1224" spans="1:14" hidden="1" x14ac:dyDescent="0.35">
      <c r="A1224" s="1" t="s">
        <v>487</v>
      </c>
      <c r="B1224" s="1" t="s">
        <v>488</v>
      </c>
      <c r="C1224" s="2" t="s">
        <v>537</v>
      </c>
      <c r="D1224" s="1" t="s">
        <v>87</v>
      </c>
      <c r="E1224" s="1">
        <v>6110</v>
      </c>
      <c r="F1224" s="1" t="s">
        <v>490</v>
      </c>
      <c r="G1224" s="2" t="s">
        <v>491</v>
      </c>
      <c r="H1224" s="1" t="s">
        <v>492</v>
      </c>
      <c r="I1224" s="1">
        <v>2014</v>
      </c>
      <c r="J1224" s="1">
        <v>2014</v>
      </c>
      <c r="K1224" s="1" t="s">
        <v>493</v>
      </c>
      <c r="L1224" s="1">
        <v>953.04</v>
      </c>
      <c r="M1224" s="1" t="s">
        <v>504</v>
      </c>
      <c r="N1224" s="1" t="s">
        <v>505</v>
      </c>
    </row>
    <row r="1225" spans="1:14" hidden="1" x14ac:dyDescent="0.35">
      <c r="A1225" s="1" t="s">
        <v>487</v>
      </c>
      <c r="B1225" s="1" t="s">
        <v>488</v>
      </c>
      <c r="C1225" s="2" t="s">
        <v>537</v>
      </c>
      <c r="D1225" s="1" t="s">
        <v>87</v>
      </c>
      <c r="E1225" s="1">
        <v>6110</v>
      </c>
      <c r="F1225" s="1" t="s">
        <v>490</v>
      </c>
      <c r="G1225" s="2" t="s">
        <v>491</v>
      </c>
      <c r="H1225" s="1" t="s">
        <v>492</v>
      </c>
      <c r="I1225" s="1">
        <v>2015</v>
      </c>
      <c r="J1225" s="1">
        <v>2015</v>
      </c>
      <c r="K1225" s="1" t="s">
        <v>493</v>
      </c>
      <c r="L1225" s="1">
        <v>929.95</v>
      </c>
      <c r="M1225" s="1" t="s">
        <v>504</v>
      </c>
      <c r="N1225" s="1" t="s">
        <v>505</v>
      </c>
    </row>
    <row r="1226" spans="1:14" hidden="1" x14ac:dyDescent="0.35">
      <c r="A1226" s="1" t="s">
        <v>487</v>
      </c>
      <c r="B1226" s="1" t="s">
        <v>488</v>
      </c>
      <c r="C1226" s="2" t="s">
        <v>537</v>
      </c>
      <c r="D1226" s="1" t="s">
        <v>87</v>
      </c>
      <c r="E1226" s="1">
        <v>6110</v>
      </c>
      <c r="F1226" s="1" t="s">
        <v>490</v>
      </c>
      <c r="G1226" s="2" t="s">
        <v>491</v>
      </c>
      <c r="H1226" s="1" t="s">
        <v>492</v>
      </c>
      <c r="I1226" s="1">
        <v>2017</v>
      </c>
      <c r="J1226" s="1">
        <v>2017</v>
      </c>
      <c r="K1226" s="1" t="s">
        <v>493</v>
      </c>
      <c r="L1226" s="1">
        <v>1056.47</v>
      </c>
      <c r="M1226" s="1" t="s">
        <v>504</v>
      </c>
      <c r="N1226" s="1" t="s">
        <v>505</v>
      </c>
    </row>
    <row r="1227" spans="1:14" hidden="1" x14ac:dyDescent="0.35">
      <c r="A1227" s="1" t="s">
        <v>487</v>
      </c>
      <c r="B1227" s="1" t="s">
        <v>488</v>
      </c>
      <c r="C1227" s="2" t="s">
        <v>537</v>
      </c>
      <c r="D1227" s="1" t="s">
        <v>87</v>
      </c>
      <c r="E1227" s="1">
        <v>6110</v>
      </c>
      <c r="F1227" s="1" t="s">
        <v>490</v>
      </c>
      <c r="G1227" s="2" t="s">
        <v>491</v>
      </c>
      <c r="H1227" s="1" t="s">
        <v>492</v>
      </c>
      <c r="I1227" s="1">
        <v>2018</v>
      </c>
      <c r="J1227" s="1">
        <v>2018</v>
      </c>
      <c r="K1227" s="1" t="s">
        <v>493</v>
      </c>
      <c r="L1227" s="1">
        <v>1044.3499999999999</v>
      </c>
      <c r="M1227" s="1" t="s">
        <v>504</v>
      </c>
      <c r="N1227" s="1" t="s">
        <v>505</v>
      </c>
    </row>
    <row r="1228" spans="1:14" hidden="1" x14ac:dyDescent="0.35">
      <c r="A1228" s="1" t="s">
        <v>487</v>
      </c>
      <c r="B1228" s="1" t="s">
        <v>488</v>
      </c>
      <c r="C1228" s="2" t="s">
        <v>537</v>
      </c>
      <c r="D1228" s="1" t="s">
        <v>87</v>
      </c>
      <c r="E1228" s="1">
        <v>6110</v>
      </c>
      <c r="F1228" s="1" t="s">
        <v>490</v>
      </c>
      <c r="G1228" s="2" t="s">
        <v>506</v>
      </c>
      <c r="H1228" s="1" t="s">
        <v>507</v>
      </c>
      <c r="I1228" s="1">
        <v>2001</v>
      </c>
      <c r="J1228" s="1">
        <v>2001</v>
      </c>
      <c r="K1228" s="1" t="s">
        <v>493</v>
      </c>
      <c r="L1228" s="1">
        <v>17.66</v>
      </c>
      <c r="M1228" s="1" t="s">
        <v>504</v>
      </c>
      <c r="N1228" s="1" t="s">
        <v>505</v>
      </c>
    </row>
    <row r="1229" spans="1:14" hidden="1" x14ac:dyDescent="0.35">
      <c r="A1229" s="1" t="s">
        <v>487</v>
      </c>
      <c r="B1229" s="1" t="s">
        <v>488</v>
      </c>
      <c r="C1229" s="2" t="s">
        <v>537</v>
      </c>
      <c r="D1229" s="1" t="s">
        <v>87</v>
      </c>
      <c r="E1229" s="1">
        <v>6110</v>
      </c>
      <c r="F1229" s="1" t="s">
        <v>490</v>
      </c>
      <c r="G1229" s="2" t="s">
        <v>506</v>
      </c>
      <c r="H1229" s="1" t="s">
        <v>507</v>
      </c>
      <c r="I1229" s="1">
        <v>2002</v>
      </c>
      <c r="J1229" s="1">
        <v>2002</v>
      </c>
      <c r="K1229" s="1" t="s">
        <v>493</v>
      </c>
      <c r="L1229" s="1">
        <v>17.489999999999998</v>
      </c>
      <c r="M1229" s="1" t="s">
        <v>504</v>
      </c>
      <c r="N1229" s="1" t="s">
        <v>505</v>
      </c>
    </row>
    <row r="1230" spans="1:14" hidden="1" x14ac:dyDescent="0.35">
      <c r="A1230" s="1" t="s">
        <v>487</v>
      </c>
      <c r="B1230" s="1" t="s">
        <v>488</v>
      </c>
      <c r="C1230" s="2" t="s">
        <v>537</v>
      </c>
      <c r="D1230" s="1" t="s">
        <v>87</v>
      </c>
      <c r="E1230" s="1">
        <v>6110</v>
      </c>
      <c r="F1230" s="1" t="s">
        <v>490</v>
      </c>
      <c r="G1230" s="2" t="s">
        <v>506</v>
      </c>
      <c r="H1230" s="1" t="s">
        <v>507</v>
      </c>
      <c r="I1230" s="1">
        <v>2003</v>
      </c>
      <c r="J1230" s="1">
        <v>2003</v>
      </c>
      <c r="K1230" s="1" t="s">
        <v>493</v>
      </c>
      <c r="L1230" s="1">
        <v>17.53</v>
      </c>
      <c r="M1230" s="1" t="s">
        <v>504</v>
      </c>
      <c r="N1230" s="1" t="s">
        <v>505</v>
      </c>
    </row>
    <row r="1231" spans="1:14" hidden="1" x14ac:dyDescent="0.35">
      <c r="A1231" s="1" t="s">
        <v>487</v>
      </c>
      <c r="B1231" s="1" t="s">
        <v>488</v>
      </c>
      <c r="C1231" s="2" t="s">
        <v>537</v>
      </c>
      <c r="D1231" s="1" t="s">
        <v>87</v>
      </c>
      <c r="E1231" s="1">
        <v>6110</v>
      </c>
      <c r="F1231" s="1" t="s">
        <v>490</v>
      </c>
      <c r="G1231" s="2" t="s">
        <v>506</v>
      </c>
      <c r="H1231" s="1" t="s">
        <v>507</v>
      </c>
      <c r="I1231" s="1">
        <v>2004</v>
      </c>
      <c r="J1231" s="1">
        <v>2004</v>
      </c>
      <c r="K1231" s="1" t="s">
        <v>493</v>
      </c>
      <c r="L1231" s="1">
        <v>19.64</v>
      </c>
      <c r="M1231" s="1" t="s">
        <v>504</v>
      </c>
      <c r="N1231" s="1" t="s">
        <v>505</v>
      </c>
    </row>
    <row r="1232" spans="1:14" hidden="1" x14ac:dyDescent="0.35">
      <c r="A1232" s="1" t="s">
        <v>487</v>
      </c>
      <c r="B1232" s="1" t="s">
        <v>488</v>
      </c>
      <c r="C1232" s="2" t="s">
        <v>537</v>
      </c>
      <c r="D1232" s="1" t="s">
        <v>87</v>
      </c>
      <c r="E1232" s="1">
        <v>6110</v>
      </c>
      <c r="F1232" s="1" t="s">
        <v>490</v>
      </c>
      <c r="G1232" s="2" t="s">
        <v>506</v>
      </c>
      <c r="H1232" s="1" t="s">
        <v>507</v>
      </c>
      <c r="I1232" s="1">
        <v>2005</v>
      </c>
      <c r="J1232" s="1">
        <v>2005</v>
      </c>
      <c r="K1232" s="1" t="s">
        <v>493</v>
      </c>
      <c r="L1232" s="1">
        <v>28.38</v>
      </c>
      <c r="M1232" s="1" t="s">
        <v>504</v>
      </c>
      <c r="N1232" s="1" t="s">
        <v>505</v>
      </c>
    </row>
    <row r="1233" spans="1:14" hidden="1" x14ac:dyDescent="0.35">
      <c r="A1233" s="1" t="s">
        <v>487</v>
      </c>
      <c r="B1233" s="1" t="s">
        <v>488</v>
      </c>
      <c r="C1233" s="2" t="s">
        <v>537</v>
      </c>
      <c r="D1233" s="1" t="s">
        <v>87</v>
      </c>
      <c r="E1233" s="1">
        <v>6110</v>
      </c>
      <c r="F1233" s="1" t="s">
        <v>490</v>
      </c>
      <c r="G1233" s="2" t="s">
        <v>506</v>
      </c>
      <c r="H1233" s="1" t="s">
        <v>507</v>
      </c>
      <c r="I1233" s="1">
        <v>2006</v>
      </c>
      <c r="J1233" s="1">
        <v>2006</v>
      </c>
      <c r="K1233" s="1" t="s">
        <v>493</v>
      </c>
      <c r="L1233" s="1">
        <v>34.159999999999997</v>
      </c>
      <c r="M1233" s="1" t="s">
        <v>504</v>
      </c>
      <c r="N1233" s="1" t="s">
        <v>505</v>
      </c>
    </row>
    <row r="1234" spans="1:14" hidden="1" x14ac:dyDescent="0.35">
      <c r="A1234" s="1" t="s">
        <v>487</v>
      </c>
      <c r="B1234" s="1" t="s">
        <v>488</v>
      </c>
      <c r="C1234" s="2" t="s">
        <v>537</v>
      </c>
      <c r="D1234" s="1" t="s">
        <v>87</v>
      </c>
      <c r="E1234" s="1">
        <v>6110</v>
      </c>
      <c r="F1234" s="1" t="s">
        <v>490</v>
      </c>
      <c r="G1234" s="2" t="s">
        <v>506</v>
      </c>
      <c r="H1234" s="1" t="s">
        <v>507</v>
      </c>
      <c r="I1234" s="1">
        <v>2007</v>
      </c>
      <c r="J1234" s="1">
        <v>2007</v>
      </c>
      <c r="K1234" s="1" t="s">
        <v>493</v>
      </c>
      <c r="L1234" s="1">
        <v>41.14</v>
      </c>
      <c r="M1234" s="1" t="s">
        <v>504</v>
      </c>
      <c r="N1234" s="1" t="s">
        <v>505</v>
      </c>
    </row>
    <row r="1235" spans="1:14" hidden="1" x14ac:dyDescent="0.35">
      <c r="A1235" s="1" t="s">
        <v>487</v>
      </c>
      <c r="B1235" s="1" t="s">
        <v>488</v>
      </c>
      <c r="C1235" s="2" t="s">
        <v>537</v>
      </c>
      <c r="D1235" s="1" t="s">
        <v>87</v>
      </c>
      <c r="E1235" s="1">
        <v>6110</v>
      </c>
      <c r="F1235" s="1" t="s">
        <v>490</v>
      </c>
      <c r="G1235" s="2" t="s">
        <v>506</v>
      </c>
      <c r="H1235" s="1" t="s">
        <v>507</v>
      </c>
      <c r="I1235" s="1">
        <v>2008</v>
      </c>
      <c r="J1235" s="1">
        <v>2008</v>
      </c>
      <c r="K1235" s="1" t="s">
        <v>493</v>
      </c>
      <c r="L1235" s="1">
        <v>42.63</v>
      </c>
      <c r="M1235" s="1" t="s">
        <v>504</v>
      </c>
      <c r="N1235" s="1" t="s">
        <v>505</v>
      </c>
    </row>
    <row r="1236" spans="1:14" hidden="1" x14ac:dyDescent="0.35">
      <c r="A1236" s="1" t="s">
        <v>487</v>
      </c>
      <c r="B1236" s="1" t="s">
        <v>488</v>
      </c>
      <c r="C1236" s="2" t="s">
        <v>537</v>
      </c>
      <c r="D1236" s="1" t="s">
        <v>87</v>
      </c>
      <c r="E1236" s="1">
        <v>6110</v>
      </c>
      <c r="F1236" s="1" t="s">
        <v>490</v>
      </c>
      <c r="G1236" s="2" t="s">
        <v>506</v>
      </c>
      <c r="H1236" s="1" t="s">
        <v>507</v>
      </c>
      <c r="I1236" s="1">
        <v>2009</v>
      </c>
      <c r="J1236" s="1">
        <v>2009</v>
      </c>
      <c r="K1236" s="1" t="s">
        <v>493</v>
      </c>
      <c r="L1236" s="1">
        <v>42.67</v>
      </c>
      <c r="M1236" s="1" t="s">
        <v>504</v>
      </c>
      <c r="N1236" s="1" t="s">
        <v>505</v>
      </c>
    </row>
    <row r="1237" spans="1:14" hidden="1" x14ac:dyDescent="0.35">
      <c r="A1237" s="1" t="s">
        <v>487</v>
      </c>
      <c r="B1237" s="1" t="s">
        <v>488</v>
      </c>
      <c r="C1237" s="2" t="s">
        <v>537</v>
      </c>
      <c r="D1237" s="1" t="s">
        <v>87</v>
      </c>
      <c r="E1237" s="1">
        <v>6110</v>
      </c>
      <c r="F1237" s="1" t="s">
        <v>490</v>
      </c>
      <c r="G1237" s="2" t="s">
        <v>506</v>
      </c>
      <c r="H1237" s="1" t="s">
        <v>507</v>
      </c>
      <c r="I1237" s="1">
        <v>2010</v>
      </c>
      <c r="J1237" s="1">
        <v>2010</v>
      </c>
      <c r="K1237" s="1" t="s">
        <v>493</v>
      </c>
      <c r="L1237" s="1">
        <v>45.13</v>
      </c>
      <c r="M1237" s="1" t="s">
        <v>504</v>
      </c>
      <c r="N1237" s="1" t="s">
        <v>505</v>
      </c>
    </row>
    <row r="1238" spans="1:14" hidden="1" x14ac:dyDescent="0.35">
      <c r="A1238" s="1" t="s">
        <v>487</v>
      </c>
      <c r="B1238" s="1" t="s">
        <v>488</v>
      </c>
      <c r="C1238" s="2" t="s">
        <v>537</v>
      </c>
      <c r="D1238" s="1" t="s">
        <v>87</v>
      </c>
      <c r="E1238" s="1">
        <v>6110</v>
      </c>
      <c r="F1238" s="1" t="s">
        <v>490</v>
      </c>
      <c r="G1238" s="2" t="s">
        <v>506</v>
      </c>
      <c r="H1238" s="1" t="s">
        <v>507</v>
      </c>
      <c r="I1238" s="1">
        <v>2011</v>
      </c>
      <c r="J1238" s="1">
        <v>2011</v>
      </c>
      <c r="K1238" s="1" t="s">
        <v>493</v>
      </c>
      <c r="L1238" s="1">
        <v>59.25</v>
      </c>
      <c r="M1238" s="1" t="s">
        <v>504</v>
      </c>
      <c r="N1238" s="1" t="s">
        <v>505</v>
      </c>
    </row>
    <row r="1239" spans="1:14" hidden="1" x14ac:dyDescent="0.35">
      <c r="A1239" s="1" t="s">
        <v>487</v>
      </c>
      <c r="B1239" s="1" t="s">
        <v>488</v>
      </c>
      <c r="C1239" s="2" t="s">
        <v>537</v>
      </c>
      <c r="D1239" s="1" t="s">
        <v>87</v>
      </c>
      <c r="E1239" s="1">
        <v>6110</v>
      </c>
      <c r="F1239" s="1" t="s">
        <v>490</v>
      </c>
      <c r="G1239" s="2" t="s">
        <v>506</v>
      </c>
      <c r="H1239" s="1" t="s">
        <v>507</v>
      </c>
      <c r="I1239" s="1">
        <v>2012</v>
      </c>
      <c r="J1239" s="1">
        <v>2012</v>
      </c>
      <c r="K1239" s="1" t="s">
        <v>493</v>
      </c>
      <c r="L1239" s="1">
        <v>55.96</v>
      </c>
      <c r="M1239" s="1" t="s">
        <v>504</v>
      </c>
      <c r="N1239" s="1" t="s">
        <v>505</v>
      </c>
    </row>
    <row r="1240" spans="1:14" hidden="1" x14ac:dyDescent="0.35">
      <c r="A1240" s="1" t="s">
        <v>487</v>
      </c>
      <c r="B1240" s="1" t="s">
        <v>488</v>
      </c>
      <c r="C1240" s="2" t="s">
        <v>537</v>
      </c>
      <c r="D1240" s="1" t="s">
        <v>87</v>
      </c>
      <c r="E1240" s="1">
        <v>6110</v>
      </c>
      <c r="F1240" s="1" t="s">
        <v>490</v>
      </c>
      <c r="G1240" s="2" t="s">
        <v>506</v>
      </c>
      <c r="H1240" s="1" t="s">
        <v>507</v>
      </c>
      <c r="I1240" s="1">
        <v>2013</v>
      </c>
      <c r="J1240" s="1">
        <v>2013</v>
      </c>
      <c r="K1240" s="1" t="s">
        <v>493</v>
      </c>
      <c r="L1240" s="1">
        <v>62.24</v>
      </c>
      <c r="M1240" s="1" t="s">
        <v>504</v>
      </c>
      <c r="N1240" s="1" t="s">
        <v>505</v>
      </c>
    </row>
    <row r="1241" spans="1:14" hidden="1" x14ac:dyDescent="0.35">
      <c r="A1241" s="1" t="s">
        <v>487</v>
      </c>
      <c r="B1241" s="1" t="s">
        <v>488</v>
      </c>
      <c r="C1241" s="2" t="s">
        <v>537</v>
      </c>
      <c r="D1241" s="1" t="s">
        <v>87</v>
      </c>
      <c r="E1241" s="1">
        <v>6110</v>
      </c>
      <c r="F1241" s="1" t="s">
        <v>490</v>
      </c>
      <c r="G1241" s="2" t="s">
        <v>506</v>
      </c>
      <c r="H1241" s="1" t="s">
        <v>507</v>
      </c>
      <c r="I1241" s="1">
        <v>2014</v>
      </c>
      <c r="J1241" s="1">
        <v>2014</v>
      </c>
      <c r="K1241" s="1" t="s">
        <v>493</v>
      </c>
      <c r="L1241" s="1">
        <v>54.35</v>
      </c>
      <c r="M1241" s="1" t="s">
        <v>504</v>
      </c>
      <c r="N1241" s="1" t="s">
        <v>505</v>
      </c>
    </row>
    <row r="1242" spans="1:14" hidden="1" x14ac:dyDescent="0.35">
      <c r="A1242" s="1" t="s">
        <v>487</v>
      </c>
      <c r="B1242" s="1" t="s">
        <v>488</v>
      </c>
      <c r="C1242" s="2" t="s">
        <v>537</v>
      </c>
      <c r="D1242" s="1" t="s">
        <v>87</v>
      </c>
      <c r="E1242" s="1">
        <v>6110</v>
      </c>
      <c r="F1242" s="1" t="s">
        <v>490</v>
      </c>
      <c r="G1242" s="2" t="s">
        <v>506</v>
      </c>
      <c r="H1242" s="1" t="s">
        <v>507</v>
      </c>
      <c r="I1242" s="1">
        <v>2015</v>
      </c>
      <c r="J1242" s="1">
        <v>2015</v>
      </c>
      <c r="K1242" s="1" t="s">
        <v>493</v>
      </c>
      <c r="L1242" s="1">
        <v>50.27</v>
      </c>
      <c r="M1242" s="1" t="s">
        <v>504</v>
      </c>
      <c r="N1242" s="1" t="s">
        <v>505</v>
      </c>
    </row>
    <row r="1243" spans="1:14" hidden="1" x14ac:dyDescent="0.35">
      <c r="A1243" s="1" t="s">
        <v>487</v>
      </c>
      <c r="B1243" s="1" t="s">
        <v>488</v>
      </c>
      <c r="C1243" s="2" t="s">
        <v>537</v>
      </c>
      <c r="D1243" s="1" t="s">
        <v>87</v>
      </c>
      <c r="E1243" s="1">
        <v>6110</v>
      </c>
      <c r="F1243" s="1" t="s">
        <v>490</v>
      </c>
      <c r="G1243" s="2" t="s">
        <v>506</v>
      </c>
      <c r="H1243" s="1" t="s">
        <v>507</v>
      </c>
      <c r="I1243" s="1">
        <v>2017</v>
      </c>
      <c r="J1243" s="1">
        <v>2017</v>
      </c>
      <c r="K1243" s="1" t="s">
        <v>493</v>
      </c>
      <c r="L1243" s="1">
        <v>57.43</v>
      </c>
      <c r="M1243" s="1" t="s">
        <v>504</v>
      </c>
      <c r="N1243" s="1" t="s">
        <v>505</v>
      </c>
    </row>
    <row r="1244" spans="1:14" hidden="1" x14ac:dyDescent="0.35">
      <c r="A1244" s="1" t="s">
        <v>487</v>
      </c>
      <c r="B1244" s="1" t="s">
        <v>488</v>
      </c>
      <c r="C1244" s="2" t="s">
        <v>537</v>
      </c>
      <c r="D1244" s="1" t="s">
        <v>87</v>
      </c>
      <c r="E1244" s="1">
        <v>6110</v>
      </c>
      <c r="F1244" s="1" t="s">
        <v>490</v>
      </c>
      <c r="G1244" s="2" t="s">
        <v>506</v>
      </c>
      <c r="H1244" s="1" t="s">
        <v>507</v>
      </c>
      <c r="I1244" s="1">
        <v>2018</v>
      </c>
      <c r="J1244" s="1">
        <v>2018</v>
      </c>
      <c r="K1244" s="1" t="s">
        <v>493</v>
      </c>
      <c r="L1244" s="1">
        <v>60.12</v>
      </c>
      <c r="M1244" s="1" t="s">
        <v>504</v>
      </c>
      <c r="N1244" s="1" t="s">
        <v>505</v>
      </c>
    </row>
    <row r="1245" spans="1:14" hidden="1" x14ac:dyDescent="0.35">
      <c r="A1245" s="1" t="s">
        <v>487</v>
      </c>
      <c r="B1245" s="1" t="s">
        <v>488</v>
      </c>
      <c r="C1245" s="2" t="s">
        <v>537</v>
      </c>
      <c r="D1245" s="1" t="s">
        <v>87</v>
      </c>
      <c r="E1245" s="1">
        <v>6110</v>
      </c>
      <c r="F1245" s="1" t="s">
        <v>490</v>
      </c>
      <c r="G1245" s="2" t="s">
        <v>497</v>
      </c>
      <c r="H1245" s="1" t="s">
        <v>498</v>
      </c>
      <c r="I1245" s="1">
        <v>2001</v>
      </c>
      <c r="J1245" s="1">
        <v>2001</v>
      </c>
      <c r="K1245" s="1" t="s">
        <v>493</v>
      </c>
      <c r="L1245" s="1">
        <v>70.97</v>
      </c>
      <c r="M1245" s="1" t="s">
        <v>504</v>
      </c>
      <c r="N1245" s="1" t="s">
        <v>505</v>
      </c>
    </row>
    <row r="1246" spans="1:14" hidden="1" x14ac:dyDescent="0.35">
      <c r="A1246" s="1" t="s">
        <v>487</v>
      </c>
      <c r="B1246" s="1" t="s">
        <v>488</v>
      </c>
      <c r="C1246" s="2" t="s">
        <v>537</v>
      </c>
      <c r="D1246" s="1" t="s">
        <v>87</v>
      </c>
      <c r="E1246" s="1">
        <v>6110</v>
      </c>
      <c r="F1246" s="1" t="s">
        <v>490</v>
      </c>
      <c r="G1246" s="2" t="s">
        <v>497</v>
      </c>
      <c r="H1246" s="1" t="s">
        <v>498</v>
      </c>
      <c r="I1246" s="1">
        <v>2002</v>
      </c>
      <c r="J1246" s="1">
        <v>2002</v>
      </c>
      <c r="K1246" s="1" t="s">
        <v>493</v>
      </c>
      <c r="L1246" s="1">
        <v>57.18</v>
      </c>
      <c r="M1246" s="1" t="s">
        <v>504</v>
      </c>
      <c r="N1246" s="1" t="s">
        <v>505</v>
      </c>
    </row>
    <row r="1247" spans="1:14" hidden="1" x14ac:dyDescent="0.35">
      <c r="A1247" s="1" t="s">
        <v>487</v>
      </c>
      <c r="B1247" s="1" t="s">
        <v>488</v>
      </c>
      <c r="C1247" s="2" t="s">
        <v>537</v>
      </c>
      <c r="D1247" s="1" t="s">
        <v>87</v>
      </c>
      <c r="E1247" s="1">
        <v>6110</v>
      </c>
      <c r="F1247" s="1" t="s">
        <v>490</v>
      </c>
      <c r="G1247" s="2" t="s">
        <v>497</v>
      </c>
      <c r="H1247" s="1" t="s">
        <v>498</v>
      </c>
      <c r="I1247" s="1">
        <v>2003</v>
      </c>
      <c r="J1247" s="1">
        <v>2003</v>
      </c>
      <c r="K1247" s="1" t="s">
        <v>493</v>
      </c>
      <c r="L1247" s="1">
        <v>51.97</v>
      </c>
      <c r="M1247" s="1" t="s">
        <v>504</v>
      </c>
      <c r="N1247" s="1" t="s">
        <v>505</v>
      </c>
    </row>
    <row r="1248" spans="1:14" hidden="1" x14ac:dyDescent="0.35">
      <c r="A1248" s="1" t="s">
        <v>487</v>
      </c>
      <c r="B1248" s="1" t="s">
        <v>488</v>
      </c>
      <c r="C1248" s="2" t="s">
        <v>537</v>
      </c>
      <c r="D1248" s="1" t="s">
        <v>87</v>
      </c>
      <c r="E1248" s="1">
        <v>6110</v>
      </c>
      <c r="F1248" s="1" t="s">
        <v>490</v>
      </c>
      <c r="G1248" s="2" t="s">
        <v>497</v>
      </c>
      <c r="H1248" s="1" t="s">
        <v>498</v>
      </c>
      <c r="I1248" s="1">
        <v>2004</v>
      </c>
      <c r="J1248" s="1">
        <v>2004</v>
      </c>
      <c r="K1248" s="1" t="s">
        <v>493</v>
      </c>
      <c r="L1248" s="1">
        <v>62.29</v>
      </c>
      <c r="M1248" s="1" t="s">
        <v>504</v>
      </c>
      <c r="N1248" s="1" t="s">
        <v>505</v>
      </c>
    </row>
    <row r="1249" spans="1:14" hidden="1" x14ac:dyDescent="0.35">
      <c r="A1249" s="1" t="s">
        <v>487</v>
      </c>
      <c r="B1249" s="1" t="s">
        <v>488</v>
      </c>
      <c r="C1249" s="2" t="s">
        <v>537</v>
      </c>
      <c r="D1249" s="1" t="s">
        <v>87</v>
      </c>
      <c r="E1249" s="1">
        <v>6110</v>
      </c>
      <c r="F1249" s="1" t="s">
        <v>490</v>
      </c>
      <c r="G1249" s="2" t="s">
        <v>497</v>
      </c>
      <c r="H1249" s="1" t="s">
        <v>498</v>
      </c>
      <c r="I1249" s="1">
        <v>2005</v>
      </c>
      <c r="J1249" s="1">
        <v>2005</v>
      </c>
      <c r="K1249" s="1" t="s">
        <v>493</v>
      </c>
      <c r="L1249" s="1">
        <v>71.5</v>
      </c>
      <c r="M1249" s="1" t="s">
        <v>504</v>
      </c>
      <c r="N1249" s="1" t="s">
        <v>505</v>
      </c>
    </row>
    <row r="1250" spans="1:14" hidden="1" x14ac:dyDescent="0.35">
      <c r="A1250" s="1" t="s">
        <v>487</v>
      </c>
      <c r="B1250" s="1" t="s">
        <v>488</v>
      </c>
      <c r="C1250" s="2" t="s">
        <v>537</v>
      </c>
      <c r="D1250" s="1" t="s">
        <v>87</v>
      </c>
      <c r="E1250" s="1">
        <v>6110</v>
      </c>
      <c r="F1250" s="1" t="s">
        <v>490</v>
      </c>
      <c r="G1250" s="2" t="s">
        <v>497</v>
      </c>
      <c r="H1250" s="1" t="s">
        <v>498</v>
      </c>
      <c r="I1250" s="1">
        <v>2006</v>
      </c>
      <c r="J1250" s="1">
        <v>2006</v>
      </c>
      <c r="K1250" s="1" t="s">
        <v>493</v>
      </c>
      <c r="L1250" s="1">
        <v>86.33</v>
      </c>
      <c r="M1250" s="1" t="s">
        <v>504</v>
      </c>
      <c r="N1250" s="1" t="s">
        <v>505</v>
      </c>
    </row>
    <row r="1251" spans="1:14" hidden="1" x14ac:dyDescent="0.35">
      <c r="A1251" s="1" t="s">
        <v>487</v>
      </c>
      <c r="B1251" s="1" t="s">
        <v>488</v>
      </c>
      <c r="C1251" s="2" t="s">
        <v>537</v>
      </c>
      <c r="D1251" s="1" t="s">
        <v>87</v>
      </c>
      <c r="E1251" s="1">
        <v>6110</v>
      </c>
      <c r="F1251" s="1" t="s">
        <v>490</v>
      </c>
      <c r="G1251" s="2" t="s">
        <v>497</v>
      </c>
      <c r="H1251" s="1" t="s">
        <v>498</v>
      </c>
      <c r="I1251" s="1">
        <v>2007</v>
      </c>
      <c r="J1251" s="1">
        <v>2007</v>
      </c>
      <c r="K1251" s="1" t="s">
        <v>493</v>
      </c>
      <c r="L1251" s="1">
        <v>96.92</v>
      </c>
      <c r="M1251" s="1" t="s">
        <v>504</v>
      </c>
      <c r="N1251" s="1" t="s">
        <v>505</v>
      </c>
    </row>
    <row r="1252" spans="1:14" hidden="1" x14ac:dyDescent="0.35">
      <c r="A1252" s="1" t="s">
        <v>487</v>
      </c>
      <c r="B1252" s="1" t="s">
        <v>488</v>
      </c>
      <c r="C1252" s="2" t="s">
        <v>537</v>
      </c>
      <c r="D1252" s="1" t="s">
        <v>87</v>
      </c>
      <c r="E1252" s="1">
        <v>6110</v>
      </c>
      <c r="F1252" s="1" t="s">
        <v>490</v>
      </c>
      <c r="G1252" s="2" t="s">
        <v>497</v>
      </c>
      <c r="H1252" s="1" t="s">
        <v>498</v>
      </c>
      <c r="I1252" s="1">
        <v>2008</v>
      </c>
      <c r="J1252" s="1">
        <v>2008</v>
      </c>
      <c r="K1252" s="1" t="s">
        <v>493</v>
      </c>
      <c r="L1252" s="1">
        <v>120.96</v>
      </c>
      <c r="M1252" s="1" t="s">
        <v>504</v>
      </c>
      <c r="N1252" s="1" t="s">
        <v>505</v>
      </c>
    </row>
    <row r="1253" spans="1:14" hidden="1" x14ac:dyDescent="0.35">
      <c r="A1253" s="1" t="s">
        <v>487</v>
      </c>
      <c r="B1253" s="1" t="s">
        <v>488</v>
      </c>
      <c r="C1253" s="2" t="s">
        <v>537</v>
      </c>
      <c r="D1253" s="1" t="s">
        <v>87</v>
      </c>
      <c r="E1253" s="1">
        <v>6110</v>
      </c>
      <c r="F1253" s="1" t="s">
        <v>490</v>
      </c>
      <c r="G1253" s="2" t="s">
        <v>497</v>
      </c>
      <c r="H1253" s="1" t="s">
        <v>498</v>
      </c>
      <c r="I1253" s="1">
        <v>2009</v>
      </c>
      <c r="J1253" s="1">
        <v>2009</v>
      </c>
      <c r="K1253" s="1" t="s">
        <v>493</v>
      </c>
      <c r="L1253" s="1">
        <v>135</v>
      </c>
      <c r="M1253" s="1" t="s">
        <v>504</v>
      </c>
      <c r="N1253" s="1" t="s">
        <v>505</v>
      </c>
    </row>
    <row r="1254" spans="1:14" hidden="1" x14ac:dyDescent="0.35">
      <c r="A1254" s="1" t="s">
        <v>487</v>
      </c>
      <c r="B1254" s="1" t="s">
        <v>488</v>
      </c>
      <c r="C1254" s="2" t="s">
        <v>537</v>
      </c>
      <c r="D1254" s="1" t="s">
        <v>87</v>
      </c>
      <c r="E1254" s="1">
        <v>6110</v>
      </c>
      <c r="F1254" s="1" t="s">
        <v>490</v>
      </c>
      <c r="G1254" s="2" t="s">
        <v>497</v>
      </c>
      <c r="H1254" s="1" t="s">
        <v>498</v>
      </c>
      <c r="I1254" s="1">
        <v>2010</v>
      </c>
      <c r="J1254" s="1">
        <v>2010</v>
      </c>
      <c r="K1254" s="1" t="s">
        <v>493</v>
      </c>
      <c r="L1254" s="1">
        <v>163.68</v>
      </c>
      <c r="M1254" s="1" t="s">
        <v>504</v>
      </c>
      <c r="N1254" s="1" t="s">
        <v>505</v>
      </c>
    </row>
    <row r="1255" spans="1:14" hidden="1" x14ac:dyDescent="0.35">
      <c r="A1255" s="1" t="s">
        <v>487</v>
      </c>
      <c r="B1255" s="1" t="s">
        <v>488</v>
      </c>
      <c r="C1255" s="2" t="s">
        <v>537</v>
      </c>
      <c r="D1255" s="1" t="s">
        <v>87</v>
      </c>
      <c r="E1255" s="1">
        <v>6110</v>
      </c>
      <c r="F1255" s="1" t="s">
        <v>490</v>
      </c>
      <c r="G1255" s="2" t="s">
        <v>497</v>
      </c>
      <c r="H1255" s="1" t="s">
        <v>498</v>
      </c>
      <c r="I1255" s="1">
        <v>2011</v>
      </c>
      <c r="J1255" s="1">
        <v>2011</v>
      </c>
      <c r="K1255" s="1" t="s">
        <v>493</v>
      </c>
      <c r="L1255" s="1">
        <v>194.75</v>
      </c>
      <c r="M1255" s="1" t="s">
        <v>504</v>
      </c>
      <c r="N1255" s="1" t="s">
        <v>505</v>
      </c>
    </row>
    <row r="1256" spans="1:14" hidden="1" x14ac:dyDescent="0.35">
      <c r="A1256" s="1" t="s">
        <v>487</v>
      </c>
      <c r="B1256" s="1" t="s">
        <v>488</v>
      </c>
      <c r="C1256" s="2" t="s">
        <v>537</v>
      </c>
      <c r="D1256" s="1" t="s">
        <v>87</v>
      </c>
      <c r="E1256" s="1">
        <v>6110</v>
      </c>
      <c r="F1256" s="1" t="s">
        <v>490</v>
      </c>
      <c r="G1256" s="2" t="s">
        <v>497</v>
      </c>
      <c r="H1256" s="1" t="s">
        <v>498</v>
      </c>
      <c r="I1256" s="1">
        <v>2012</v>
      </c>
      <c r="J1256" s="1">
        <v>2012</v>
      </c>
      <c r="K1256" s="1" t="s">
        <v>493</v>
      </c>
      <c r="L1256" s="1">
        <v>216.41</v>
      </c>
      <c r="M1256" s="1" t="s">
        <v>504</v>
      </c>
      <c r="N1256" s="1" t="s">
        <v>505</v>
      </c>
    </row>
    <row r="1257" spans="1:14" hidden="1" x14ac:dyDescent="0.35">
      <c r="A1257" s="1" t="s">
        <v>487</v>
      </c>
      <c r="B1257" s="1" t="s">
        <v>488</v>
      </c>
      <c r="C1257" s="2" t="s">
        <v>537</v>
      </c>
      <c r="D1257" s="1" t="s">
        <v>87</v>
      </c>
      <c r="E1257" s="1">
        <v>6110</v>
      </c>
      <c r="F1257" s="1" t="s">
        <v>490</v>
      </c>
      <c r="G1257" s="2" t="s">
        <v>497</v>
      </c>
      <c r="H1257" s="1" t="s">
        <v>498</v>
      </c>
      <c r="I1257" s="1">
        <v>2013</v>
      </c>
      <c r="J1257" s="1">
        <v>2013</v>
      </c>
      <c r="K1257" s="1" t="s">
        <v>493</v>
      </c>
      <c r="L1257" s="1">
        <v>230.3</v>
      </c>
      <c r="M1257" s="1" t="s">
        <v>504</v>
      </c>
      <c r="N1257" s="1" t="s">
        <v>505</v>
      </c>
    </row>
    <row r="1258" spans="1:14" hidden="1" x14ac:dyDescent="0.35">
      <c r="A1258" s="1" t="s">
        <v>487</v>
      </c>
      <c r="B1258" s="1" t="s">
        <v>488</v>
      </c>
      <c r="C1258" s="2" t="s">
        <v>537</v>
      </c>
      <c r="D1258" s="1" t="s">
        <v>87</v>
      </c>
      <c r="E1258" s="1">
        <v>6110</v>
      </c>
      <c r="F1258" s="1" t="s">
        <v>490</v>
      </c>
      <c r="G1258" s="2" t="s">
        <v>497</v>
      </c>
      <c r="H1258" s="1" t="s">
        <v>498</v>
      </c>
      <c r="I1258" s="1">
        <v>2014</v>
      </c>
      <c r="J1258" s="1">
        <v>2014</v>
      </c>
      <c r="K1258" s="1" t="s">
        <v>493</v>
      </c>
      <c r="L1258" s="1">
        <v>231.14</v>
      </c>
      <c r="M1258" s="1" t="s">
        <v>504</v>
      </c>
      <c r="N1258" s="1" t="s">
        <v>505</v>
      </c>
    </row>
    <row r="1259" spans="1:14" hidden="1" x14ac:dyDescent="0.35">
      <c r="A1259" s="1" t="s">
        <v>487</v>
      </c>
      <c r="B1259" s="1" t="s">
        <v>488</v>
      </c>
      <c r="C1259" s="2" t="s">
        <v>537</v>
      </c>
      <c r="D1259" s="1" t="s">
        <v>87</v>
      </c>
      <c r="E1259" s="1">
        <v>6110</v>
      </c>
      <c r="F1259" s="1" t="s">
        <v>490</v>
      </c>
      <c r="G1259" s="2" t="s">
        <v>497</v>
      </c>
      <c r="H1259" s="1" t="s">
        <v>498</v>
      </c>
      <c r="I1259" s="1">
        <v>2015</v>
      </c>
      <c r="J1259" s="1">
        <v>2015</v>
      </c>
      <c r="K1259" s="1" t="s">
        <v>493</v>
      </c>
      <c r="L1259" s="1">
        <v>208.06</v>
      </c>
      <c r="M1259" s="1" t="s">
        <v>504</v>
      </c>
      <c r="N1259" s="1" t="s">
        <v>505</v>
      </c>
    </row>
    <row r="1260" spans="1:14" hidden="1" x14ac:dyDescent="0.35">
      <c r="A1260" s="1" t="s">
        <v>487</v>
      </c>
      <c r="B1260" s="1" t="s">
        <v>488</v>
      </c>
      <c r="C1260" s="2" t="s">
        <v>537</v>
      </c>
      <c r="D1260" s="1" t="s">
        <v>87</v>
      </c>
      <c r="E1260" s="1">
        <v>6110</v>
      </c>
      <c r="F1260" s="1" t="s">
        <v>490</v>
      </c>
      <c r="G1260" s="2" t="s">
        <v>497</v>
      </c>
      <c r="H1260" s="1" t="s">
        <v>498</v>
      </c>
      <c r="I1260" s="1">
        <v>2017</v>
      </c>
      <c r="J1260" s="1">
        <v>2017</v>
      </c>
      <c r="K1260" s="1" t="s">
        <v>493</v>
      </c>
      <c r="L1260" s="1">
        <v>243.83</v>
      </c>
      <c r="M1260" s="1" t="s">
        <v>504</v>
      </c>
      <c r="N1260" s="1" t="s">
        <v>505</v>
      </c>
    </row>
    <row r="1261" spans="1:14" hidden="1" x14ac:dyDescent="0.35">
      <c r="A1261" s="1" t="s">
        <v>487</v>
      </c>
      <c r="B1261" s="1" t="s">
        <v>488</v>
      </c>
      <c r="C1261" s="2" t="s">
        <v>537</v>
      </c>
      <c r="D1261" s="1" t="s">
        <v>87</v>
      </c>
      <c r="E1261" s="1">
        <v>6110</v>
      </c>
      <c r="F1261" s="1" t="s">
        <v>490</v>
      </c>
      <c r="G1261" s="2" t="s">
        <v>497</v>
      </c>
      <c r="H1261" s="1" t="s">
        <v>498</v>
      </c>
      <c r="I1261" s="1">
        <v>2018</v>
      </c>
      <c r="J1261" s="1">
        <v>2018</v>
      </c>
      <c r="K1261" s="1" t="s">
        <v>493</v>
      </c>
      <c r="L1261" s="1">
        <v>258.66000000000003</v>
      </c>
      <c r="M1261" s="1" t="s">
        <v>504</v>
      </c>
      <c r="N1261" s="1" t="s">
        <v>505</v>
      </c>
    </row>
    <row r="1262" spans="1:14" hidden="1" x14ac:dyDescent="0.35">
      <c r="A1262" s="1" t="s">
        <v>487</v>
      </c>
      <c r="B1262" s="1" t="s">
        <v>488</v>
      </c>
      <c r="C1262" s="2" t="s">
        <v>537</v>
      </c>
      <c r="D1262" s="1" t="s">
        <v>87</v>
      </c>
      <c r="E1262" s="1">
        <v>6110</v>
      </c>
      <c r="F1262" s="1" t="s">
        <v>490</v>
      </c>
      <c r="G1262" s="2" t="s">
        <v>499</v>
      </c>
      <c r="H1262" s="1" t="s">
        <v>500</v>
      </c>
      <c r="I1262" s="1">
        <v>2001</v>
      </c>
      <c r="J1262" s="1">
        <v>2001</v>
      </c>
      <c r="K1262" s="1" t="s">
        <v>493</v>
      </c>
      <c r="L1262" s="1">
        <v>278.62</v>
      </c>
      <c r="M1262" s="1" t="s">
        <v>504</v>
      </c>
      <c r="N1262" s="1" t="s">
        <v>505</v>
      </c>
    </row>
    <row r="1263" spans="1:14" hidden="1" x14ac:dyDescent="0.35">
      <c r="A1263" s="1" t="s">
        <v>487</v>
      </c>
      <c r="B1263" s="1" t="s">
        <v>488</v>
      </c>
      <c r="C1263" s="2" t="s">
        <v>537</v>
      </c>
      <c r="D1263" s="1" t="s">
        <v>87</v>
      </c>
      <c r="E1263" s="1">
        <v>6110</v>
      </c>
      <c r="F1263" s="1" t="s">
        <v>490</v>
      </c>
      <c r="G1263" s="2" t="s">
        <v>499</v>
      </c>
      <c r="H1263" s="1" t="s">
        <v>500</v>
      </c>
      <c r="I1263" s="1">
        <v>2002</v>
      </c>
      <c r="J1263" s="1">
        <v>2002</v>
      </c>
      <c r="K1263" s="1" t="s">
        <v>493</v>
      </c>
      <c r="L1263" s="1">
        <v>272.7</v>
      </c>
      <c r="M1263" s="1" t="s">
        <v>504</v>
      </c>
      <c r="N1263" s="1" t="s">
        <v>505</v>
      </c>
    </row>
    <row r="1264" spans="1:14" hidden="1" x14ac:dyDescent="0.35">
      <c r="A1264" s="1" t="s">
        <v>487</v>
      </c>
      <c r="B1264" s="1" t="s">
        <v>488</v>
      </c>
      <c r="C1264" s="2" t="s">
        <v>537</v>
      </c>
      <c r="D1264" s="1" t="s">
        <v>87</v>
      </c>
      <c r="E1264" s="1">
        <v>6110</v>
      </c>
      <c r="F1264" s="1" t="s">
        <v>490</v>
      </c>
      <c r="G1264" s="2" t="s">
        <v>499</v>
      </c>
      <c r="H1264" s="1" t="s">
        <v>500</v>
      </c>
      <c r="I1264" s="1">
        <v>2003</v>
      </c>
      <c r="J1264" s="1">
        <v>2003</v>
      </c>
      <c r="K1264" s="1" t="s">
        <v>493</v>
      </c>
      <c r="L1264" s="1">
        <v>307.61</v>
      </c>
      <c r="M1264" s="1" t="s">
        <v>504</v>
      </c>
      <c r="N1264" s="1" t="s">
        <v>505</v>
      </c>
    </row>
    <row r="1265" spans="1:14" hidden="1" x14ac:dyDescent="0.35">
      <c r="A1265" s="1" t="s">
        <v>487</v>
      </c>
      <c r="B1265" s="1" t="s">
        <v>488</v>
      </c>
      <c r="C1265" s="2" t="s">
        <v>537</v>
      </c>
      <c r="D1265" s="1" t="s">
        <v>87</v>
      </c>
      <c r="E1265" s="1">
        <v>6110</v>
      </c>
      <c r="F1265" s="1" t="s">
        <v>490</v>
      </c>
      <c r="G1265" s="2" t="s">
        <v>499</v>
      </c>
      <c r="H1265" s="1" t="s">
        <v>500</v>
      </c>
      <c r="I1265" s="1">
        <v>2004</v>
      </c>
      <c r="J1265" s="1">
        <v>2004</v>
      </c>
      <c r="K1265" s="1" t="s">
        <v>493</v>
      </c>
      <c r="L1265" s="1">
        <v>355.38</v>
      </c>
      <c r="M1265" s="1" t="s">
        <v>504</v>
      </c>
      <c r="N1265" s="1" t="s">
        <v>505</v>
      </c>
    </row>
    <row r="1266" spans="1:14" hidden="1" x14ac:dyDescent="0.35">
      <c r="A1266" s="1" t="s">
        <v>487</v>
      </c>
      <c r="B1266" s="1" t="s">
        <v>488</v>
      </c>
      <c r="C1266" s="2" t="s">
        <v>537</v>
      </c>
      <c r="D1266" s="1" t="s">
        <v>87</v>
      </c>
      <c r="E1266" s="1">
        <v>6110</v>
      </c>
      <c r="F1266" s="1" t="s">
        <v>490</v>
      </c>
      <c r="G1266" s="2" t="s">
        <v>499</v>
      </c>
      <c r="H1266" s="1" t="s">
        <v>500</v>
      </c>
      <c r="I1266" s="1">
        <v>2005</v>
      </c>
      <c r="J1266" s="1">
        <v>2005</v>
      </c>
      <c r="K1266" s="1" t="s">
        <v>493</v>
      </c>
      <c r="L1266" s="1">
        <v>441.31</v>
      </c>
      <c r="M1266" s="1" t="s">
        <v>504</v>
      </c>
      <c r="N1266" s="1" t="s">
        <v>505</v>
      </c>
    </row>
    <row r="1267" spans="1:14" hidden="1" x14ac:dyDescent="0.35">
      <c r="A1267" s="1" t="s">
        <v>487</v>
      </c>
      <c r="B1267" s="1" t="s">
        <v>488</v>
      </c>
      <c r="C1267" s="2" t="s">
        <v>537</v>
      </c>
      <c r="D1267" s="1" t="s">
        <v>87</v>
      </c>
      <c r="E1267" s="1">
        <v>6110</v>
      </c>
      <c r="F1267" s="1" t="s">
        <v>490</v>
      </c>
      <c r="G1267" s="2" t="s">
        <v>499</v>
      </c>
      <c r="H1267" s="1" t="s">
        <v>500</v>
      </c>
      <c r="I1267" s="1">
        <v>2006</v>
      </c>
      <c r="J1267" s="1">
        <v>2006</v>
      </c>
      <c r="K1267" s="1" t="s">
        <v>493</v>
      </c>
      <c r="L1267" s="1">
        <v>492.41</v>
      </c>
      <c r="M1267" s="1" t="s">
        <v>504</v>
      </c>
      <c r="N1267" s="1" t="s">
        <v>505</v>
      </c>
    </row>
    <row r="1268" spans="1:14" hidden="1" x14ac:dyDescent="0.35">
      <c r="A1268" s="1" t="s">
        <v>487</v>
      </c>
      <c r="B1268" s="1" t="s">
        <v>488</v>
      </c>
      <c r="C1268" s="2" t="s">
        <v>537</v>
      </c>
      <c r="D1268" s="1" t="s">
        <v>87</v>
      </c>
      <c r="E1268" s="1">
        <v>6110</v>
      </c>
      <c r="F1268" s="1" t="s">
        <v>490</v>
      </c>
      <c r="G1268" s="2" t="s">
        <v>499</v>
      </c>
      <c r="H1268" s="1" t="s">
        <v>500</v>
      </c>
      <c r="I1268" s="1">
        <v>2007</v>
      </c>
      <c r="J1268" s="1">
        <v>2007</v>
      </c>
      <c r="K1268" s="1" t="s">
        <v>493</v>
      </c>
      <c r="L1268" s="1">
        <v>588.72</v>
      </c>
      <c r="M1268" s="1" t="s">
        <v>504</v>
      </c>
      <c r="N1268" s="1" t="s">
        <v>505</v>
      </c>
    </row>
    <row r="1269" spans="1:14" hidden="1" x14ac:dyDescent="0.35">
      <c r="A1269" s="1" t="s">
        <v>487</v>
      </c>
      <c r="B1269" s="1" t="s">
        <v>488</v>
      </c>
      <c r="C1269" s="2" t="s">
        <v>537</v>
      </c>
      <c r="D1269" s="1" t="s">
        <v>87</v>
      </c>
      <c r="E1269" s="1">
        <v>6110</v>
      </c>
      <c r="F1269" s="1" t="s">
        <v>490</v>
      </c>
      <c r="G1269" s="2" t="s">
        <v>499</v>
      </c>
      <c r="H1269" s="1" t="s">
        <v>500</v>
      </c>
      <c r="I1269" s="1">
        <v>2008</v>
      </c>
      <c r="J1269" s="1">
        <v>2008</v>
      </c>
      <c r="K1269" s="1" t="s">
        <v>493</v>
      </c>
      <c r="L1269" s="1">
        <v>709.42</v>
      </c>
      <c r="M1269" s="1" t="s">
        <v>504</v>
      </c>
      <c r="N1269" s="1" t="s">
        <v>505</v>
      </c>
    </row>
    <row r="1270" spans="1:14" hidden="1" x14ac:dyDescent="0.35">
      <c r="A1270" s="1" t="s">
        <v>487</v>
      </c>
      <c r="B1270" s="1" t="s">
        <v>488</v>
      </c>
      <c r="C1270" s="2" t="s">
        <v>537</v>
      </c>
      <c r="D1270" s="1" t="s">
        <v>87</v>
      </c>
      <c r="E1270" s="1">
        <v>6110</v>
      </c>
      <c r="F1270" s="1" t="s">
        <v>490</v>
      </c>
      <c r="G1270" s="2" t="s">
        <v>499</v>
      </c>
      <c r="H1270" s="1" t="s">
        <v>500</v>
      </c>
      <c r="I1270" s="1">
        <v>2009</v>
      </c>
      <c r="J1270" s="1">
        <v>2009</v>
      </c>
      <c r="K1270" s="1" t="s">
        <v>493</v>
      </c>
      <c r="L1270" s="1">
        <v>756.96</v>
      </c>
      <c r="M1270" s="1" t="s">
        <v>504</v>
      </c>
      <c r="N1270" s="1" t="s">
        <v>505</v>
      </c>
    </row>
    <row r="1271" spans="1:14" hidden="1" x14ac:dyDescent="0.35">
      <c r="A1271" s="1" t="s">
        <v>487</v>
      </c>
      <c r="B1271" s="1" t="s">
        <v>488</v>
      </c>
      <c r="C1271" s="2" t="s">
        <v>537</v>
      </c>
      <c r="D1271" s="1" t="s">
        <v>87</v>
      </c>
      <c r="E1271" s="1">
        <v>6110</v>
      </c>
      <c r="F1271" s="1" t="s">
        <v>490</v>
      </c>
      <c r="G1271" s="2" t="s">
        <v>499</v>
      </c>
      <c r="H1271" s="1" t="s">
        <v>500</v>
      </c>
      <c r="I1271" s="1">
        <v>2010</v>
      </c>
      <c r="J1271" s="1">
        <v>2010</v>
      </c>
      <c r="K1271" s="1" t="s">
        <v>493</v>
      </c>
      <c r="L1271" s="1">
        <v>810.42</v>
      </c>
      <c r="M1271" s="1" t="s">
        <v>504</v>
      </c>
      <c r="N1271" s="1" t="s">
        <v>505</v>
      </c>
    </row>
    <row r="1272" spans="1:14" hidden="1" x14ac:dyDescent="0.35">
      <c r="A1272" s="1" t="s">
        <v>487</v>
      </c>
      <c r="B1272" s="1" t="s">
        <v>488</v>
      </c>
      <c r="C1272" s="2" t="s">
        <v>537</v>
      </c>
      <c r="D1272" s="1" t="s">
        <v>87</v>
      </c>
      <c r="E1272" s="1">
        <v>6110</v>
      </c>
      <c r="F1272" s="1" t="s">
        <v>490</v>
      </c>
      <c r="G1272" s="2" t="s">
        <v>499</v>
      </c>
      <c r="H1272" s="1" t="s">
        <v>500</v>
      </c>
      <c r="I1272" s="1">
        <v>2011</v>
      </c>
      <c r="J1272" s="1">
        <v>2011</v>
      </c>
      <c r="K1272" s="1" t="s">
        <v>493</v>
      </c>
      <c r="L1272" s="1">
        <v>905.82</v>
      </c>
      <c r="M1272" s="1" t="s">
        <v>504</v>
      </c>
      <c r="N1272" s="1" t="s">
        <v>505</v>
      </c>
    </row>
    <row r="1273" spans="1:14" hidden="1" x14ac:dyDescent="0.35">
      <c r="A1273" s="1" t="s">
        <v>487</v>
      </c>
      <c r="B1273" s="1" t="s">
        <v>488</v>
      </c>
      <c r="C1273" s="2" t="s">
        <v>537</v>
      </c>
      <c r="D1273" s="1" t="s">
        <v>87</v>
      </c>
      <c r="E1273" s="1">
        <v>6110</v>
      </c>
      <c r="F1273" s="1" t="s">
        <v>490</v>
      </c>
      <c r="G1273" s="2" t="s">
        <v>499</v>
      </c>
      <c r="H1273" s="1" t="s">
        <v>500</v>
      </c>
      <c r="I1273" s="1">
        <v>2012</v>
      </c>
      <c r="J1273" s="1">
        <v>2012</v>
      </c>
      <c r="K1273" s="1" t="s">
        <v>493</v>
      </c>
      <c r="L1273" s="1">
        <v>950.63</v>
      </c>
      <c r="M1273" s="1" t="s">
        <v>504</v>
      </c>
      <c r="N1273" s="1" t="s">
        <v>505</v>
      </c>
    </row>
    <row r="1274" spans="1:14" hidden="1" x14ac:dyDescent="0.35">
      <c r="A1274" s="1" t="s">
        <v>487</v>
      </c>
      <c r="B1274" s="1" t="s">
        <v>488</v>
      </c>
      <c r="C1274" s="2" t="s">
        <v>537</v>
      </c>
      <c r="D1274" s="1" t="s">
        <v>87</v>
      </c>
      <c r="E1274" s="1">
        <v>6110</v>
      </c>
      <c r="F1274" s="1" t="s">
        <v>490</v>
      </c>
      <c r="G1274" s="2" t="s">
        <v>499</v>
      </c>
      <c r="H1274" s="1" t="s">
        <v>500</v>
      </c>
      <c r="I1274" s="1">
        <v>2013</v>
      </c>
      <c r="J1274" s="1">
        <v>2013</v>
      </c>
      <c r="K1274" s="1" t="s">
        <v>493</v>
      </c>
      <c r="L1274" s="1">
        <v>996.98</v>
      </c>
      <c r="M1274" s="1" t="s">
        <v>504</v>
      </c>
      <c r="N1274" s="1" t="s">
        <v>505</v>
      </c>
    </row>
    <row r="1275" spans="1:14" hidden="1" x14ac:dyDescent="0.35">
      <c r="A1275" s="1" t="s">
        <v>487</v>
      </c>
      <c r="B1275" s="1" t="s">
        <v>488</v>
      </c>
      <c r="C1275" s="2" t="s">
        <v>537</v>
      </c>
      <c r="D1275" s="1" t="s">
        <v>87</v>
      </c>
      <c r="E1275" s="1">
        <v>6110</v>
      </c>
      <c r="F1275" s="1" t="s">
        <v>490</v>
      </c>
      <c r="G1275" s="2" t="s">
        <v>499</v>
      </c>
      <c r="H1275" s="1" t="s">
        <v>500</v>
      </c>
      <c r="I1275" s="1">
        <v>2014</v>
      </c>
      <c r="J1275" s="1">
        <v>2014</v>
      </c>
      <c r="K1275" s="1" t="s">
        <v>493</v>
      </c>
      <c r="L1275" s="1">
        <v>953.04</v>
      </c>
      <c r="M1275" s="1" t="s">
        <v>504</v>
      </c>
      <c r="N1275" s="1" t="s">
        <v>505</v>
      </c>
    </row>
    <row r="1276" spans="1:14" hidden="1" x14ac:dyDescent="0.35">
      <c r="A1276" s="1" t="s">
        <v>487</v>
      </c>
      <c r="B1276" s="1" t="s">
        <v>488</v>
      </c>
      <c r="C1276" s="2" t="s">
        <v>537</v>
      </c>
      <c r="D1276" s="1" t="s">
        <v>87</v>
      </c>
      <c r="E1276" s="1">
        <v>6110</v>
      </c>
      <c r="F1276" s="1" t="s">
        <v>490</v>
      </c>
      <c r="G1276" s="2" t="s">
        <v>499</v>
      </c>
      <c r="H1276" s="1" t="s">
        <v>500</v>
      </c>
      <c r="I1276" s="1">
        <v>2015</v>
      </c>
      <c r="J1276" s="1">
        <v>2015</v>
      </c>
      <c r="K1276" s="1" t="s">
        <v>493</v>
      </c>
      <c r="L1276" s="1">
        <v>929.95</v>
      </c>
      <c r="M1276" s="1" t="s">
        <v>504</v>
      </c>
      <c r="N1276" s="1" t="s">
        <v>505</v>
      </c>
    </row>
    <row r="1277" spans="1:14" hidden="1" x14ac:dyDescent="0.35">
      <c r="A1277" s="1" t="s">
        <v>487</v>
      </c>
      <c r="B1277" s="1" t="s">
        <v>488</v>
      </c>
      <c r="C1277" s="2" t="s">
        <v>537</v>
      </c>
      <c r="D1277" s="1" t="s">
        <v>87</v>
      </c>
      <c r="E1277" s="1">
        <v>6110</v>
      </c>
      <c r="F1277" s="1" t="s">
        <v>490</v>
      </c>
      <c r="G1277" s="2" t="s">
        <v>499</v>
      </c>
      <c r="H1277" s="1" t="s">
        <v>500</v>
      </c>
      <c r="I1277" s="1">
        <v>2016</v>
      </c>
      <c r="J1277" s="1">
        <v>2016</v>
      </c>
      <c r="K1277" s="1" t="s">
        <v>493</v>
      </c>
      <c r="L1277" s="1">
        <v>925.84</v>
      </c>
      <c r="M1277" s="1" t="s">
        <v>504</v>
      </c>
      <c r="N1277" s="1" t="s">
        <v>505</v>
      </c>
    </row>
    <row r="1278" spans="1:14" hidden="1" x14ac:dyDescent="0.35">
      <c r="A1278" s="1" t="s">
        <v>487</v>
      </c>
      <c r="B1278" s="1" t="s">
        <v>488</v>
      </c>
      <c r="C1278" s="2" t="s">
        <v>537</v>
      </c>
      <c r="D1278" s="1" t="s">
        <v>87</v>
      </c>
      <c r="E1278" s="1">
        <v>6110</v>
      </c>
      <c r="F1278" s="1" t="s">
        <v>490</v>
      </c>
      <c r="G1278" s="2" t="s">
        <v>499</v>
      </c>
      <c r="H1278" s="1" t="s">
        <v>500</v>
      </c>
      <c r="I1278" s="1">
        <v>2017</v>
      </c>
      <c r="J1278" s="1">
        <v>2017</v>
      </c>
      <c r="K1278" s="1" t="s">
        <v>493</v>
      </c>
      <c r="L1278" s="1">
        <v>1056.47</v>
      </c>
      <c r="M1278" s="1" t="s">
        <v>504</v>
      </c>
      <c r="N1278" s="1" t="s">
        <v>505</v>
      </c>
    </row>
    <row r="1279" spans="1:14" hidden="1" x14ac:dyDescent="0.35">
      <c r="A1279" s="1" t="s">
        <v>487</v>
      </c>
      <c r="B1279" s="1" t="s">
        <v>488</v>
      </c>
      <c r="C1279" s="2" t="s">
        <v>537</v>
      </c>
      <c r="D1279" s="1" t="s">
        <v>87</v>
      </c>
      <c r="E1279" s="1">
        <v>6110</v>
      </c>
      <c r="F1279" s="1" t="s">
        <v>490</v>
      </c>
      <c r="G1279" s="2" t="s">
        <v>499</v>
      </c>
      <c r="H1279" s="1" t="s">
        <v>500</v>
      </c>
      <c r="I1279" s="1">
        <v>2018</v>
      </c>
      <c r="J1279" s="1">
        <v>2018</v>
      </c>
      <c r="K1279" s="1" t="s">
        <v>493</v>
      </c>
      <c r="L1279" s="1">
        <v>1044.3499999999999</v>
      </c>
      <c r="M1279" s="1" t="s">
        <v>504</v>
      </c>
      <c r="N1279" s="1" t="s">
        <v>505</v>
      </c>
    </row>
    <row r="1280" spans="1:14" hidden="1" x14ac:dyDescent="0.35">
      <c r="A1280" s="1" t="s">
        <v>487</v>
      </c>
      <c r="B1280" s="1" t="s">
        <v>488</v>
      </c>
      <c r="C1280" s="2" t="s">
        <v>537</v>
      </c>
      <c r="D1280" s="1" t="s">
        <v>87</v>
      </c>
      <c r="E1280" s="1">
        <v>6110</v>
      </c>
      <c r="F1280" s="1" t="s">
        <v>490</v>
      </c>
      <c r="G1280" s="2" t="s">
        <v>508</v>
      </c>
      <c r="H1280" s="1" t="s">
        <v>509</v>
      </c>
      <c r="I1280" s="1">
        <v>2001</v>
      </c>
      <c r="J1280" s="1">
        <v>2001</v>
      </c>
      <c r="K1280" s="1" t="s">
        <v>493</v>
      </c>
      <c r="L1280" s="1">
        <v>17.66</v>
      </c>
      <c r="M1280" s="1" t="s">
        <v>504</v>
      </c>
      <c r="N1280" s="1" t="s">
        <v>505</v>
      </c>
    </row>
    <row r="1281" spans="1:14" hidden="1" x14ac:dyDescent="0.35">
      <c r="A1281" s="1" t="s">
        <v>487</v>
      </c>
      <c r="B1281" s="1" t="s">
        <v>488</v>
      </c>
      <c r="C1281" s="2" t="s">
        <v>537</v>
      </c>
      <c r="D1281" s="1" t="s">
        <v>87</v>
      </c>
      <c r="E1281" s="1">
        <v>6110</v>
      </c>
      <c r="F1281" s="1" t="s">
        <v>490</v>
      </c>
      <c r="G1281" s="2" t="s">
        <v>508</v>
      </c>
      <c r="H1281" s="1" t="s">
        <v>509</v>
      </c>
      <c r="I1281" s="1">
        <v>2002</v>
      </c>
      <c r="J1281" s="1">
        <v>2002</v>
      </c>
      <c r="K1281" s="1" t="s">
        <v>493</v>
      </c>
      <c r="L1281" s="1">
        <v>17.489999999999998</v>
      </c>
      <c r="M1281" s="1" t="s">
        <v>504</v>
      </c>
      <c r="N1281" s="1" t="s">
        <v>505</v>
      </c>
    </row>
    <row r="1282" spans="1:14" hidden="1" x14ac:dyDescent="0.35">
      <c r="A1282" s="1" t="s">
        <v>487</v>
      </c>
      <c r="B1282" s="1" t="s">
        <v>488</v>
      </c>
      <c r="C1282" s="2" t="s">
        <v>537</v>
      </c>
      <c r="D1282" s="1" t="s">
        <v>87</v>
      </c>
      <c r="E1282" s="1">
        <v>6110</v>
      </c>
      <c r="F1282" s="1" t="s">
        <v>490</v>
      </c>
      <c r="G1282" s="2" t="s">
        <v>508</v>
      </c>
      <c r="H1282" s="1" t="s">
        <v>509</v>
      </c>
      <c r="I1282" s="1">
        <v>2003</v>
      </c>
      <c r="J1282" s="1">
        <v>2003</v>
      </c>
      <c r="K1282" s="1" t="s">
        <v>493</v>
      </c>
      <c r="L1282" s="1">
        <v>17.53</v>
      </c>
      <c r="M1282" s="1" t="s">
        <v>504</v>
      </c>
      <c r="N1282" s="1" t="s">
        <v>505</v>
      </c>
    </row>
    <row r="1283" spans="1:14" hidden="1" x14ac:dyDescent="0.35">
      <c r="A1283" s="1" t="s">
        <v>487</v>
      </c>
      <c r="B1283" s="1" t="s">
        <v>488</v>
      </c>
      <c r="C1283" s="2" t="s">
        <v>537</v>
      </c>
      <c r="D1283" s="1" t="s">
        <v>87</v>
      </c>
      <c r="E1283" s="1">
        <v>6110</v>
      </c>
      <c r="F1283" s="1" t="s">
        <v>490</v>
      </c>
      <c r="G1283" s="2" t="s">
        <v>508</v>
      </c>
      <c r="H1283" s="1" t="s">
        <v>509</v>
      </c>
      <c r="I1283" s="1">
        <v>2004</v>
      </c>
      <c r="J1283" s="1">
        <v>2004</v>
      </c>
      <c r="K1283" s="1" t="s">
        <v>493</v>
      </c>
      <c r="L1283" s="1">
        <v>19.64</v>
      </c>
      <c r="M1283" s="1" t="s">
        <v>504</v>
      </c>
      <c r="N1283" s="1" t="s">
        <v>505</v>
      </c>
    </row>
    <row r="1284" spans="1:14" hidden="1" x14ac:dyDescent="0.35">
      <c r="A1284" s="1" t="s">
        <v>487</v>
      </c>
      <c r="B1284" s="1" t="s">
        <v>488</v>
      </c>
      <c r="C1284" s="2" t="s">
        <v>537</v>
      </c>
      <c r="D1284" s="1" t="s">
        <v>87</v>
      </c>
      <c r="E1284" s="1">
        <v>6110</v>
      </c>
      <c r="F1284" s="1" t="s">
        <v>490</v>
      </c>
      <c r="G1284" s="2" t="s">
        <v>508</v>
      </c>
      <c r="H1284" s="1" t="s">
        <v>509</v>
      </c>
      <c r="I1284" s="1">
        <v>2005</v>
      </c>
      <c r="J1284" s="1">
        <v>2005</v>
      </c>
      <c r="K1284" s="1" t="s">
        <v>493</v>
      </c>
      <c r="L1284" s="1">
        <v>28.38</v>
      </c>
      <c r="M1284" s="1" t="s">
        <v>504</v>
      </c>
      <c r="N1284" s="1" t="s">
        <v>505</v>
      </c>
    </row>
    <row r="1285" spans="1:14" hidden="1" x14ac:dyDescent="0.35">
      <c r="A1285" s="1" t="s">
        <v>487</v>
      </c>
      <c r="B1285" s="1" t="s">
        <v>488</v>
      </c>
      <c r="C1285" s="2" t="s">
        <v>537</v>
      </c>
      <c r="D1285" s="1" t="s">
        <v>87</v>
      </c>
      <c r="E1285" s="1">
        <v>6110</v>
      </c>
      <c r="F1285" s="1" t="s">
        <v>490</v>
      </c>
      <c r="G1285" s="2" t="s">
        <v>508</v>
      </c>
      <c r="H1285" s="1" t="s">
        <v>509</v>
      </c>
      <c r="I1285" s="1">
        <v>2006</v>
      </c>
      <c r="J1285" s="1">
        <v>2006</v>
      </c>
      <c r="K1285" s="1" t="s">
        <v>493</v>
      </c>
      <c r="L1285" s="1">
        <v>34.159999999999997</v>
      </c>
      <c r="M1285" s="1" t="s">
        <v>504</v>
      </c>
      <c r="N1285" s="1" t="s">
        <v>505</v>
      </c>
    </row>
    <row r="1286" spans="1:14" hidden="1" x14ac:dyDescent="0.35">
      <c r="A1286" s="1" t="s">
        <v>487</v>
      </c>
      <c r="B1286" s="1" t="s">
        <v>488</v>
      </c>
      <c r="C1286" s="2" t="s">
        <v>537</v>
      </c>
      <c r="D1286" s="1" t="s">
        <v>87</v>
      </c>
      <c r="E1286" s="1">
        <v>6110</v>
      </c>
      <c r="F1286" s="1" t="s">
        <v>490</v>
      </c>
      <c r="G1286" s="2" t="s">
        <v>508</v>
      </c>
      <c r="H1286" s="1" t="s">
        <v>509</v>
      </c>
      <c r="I1286" s="1">
        <v>2007</v>
      </c>
      <c r="J1286" s="1">
        <v>2007</v>
      </c>
      <c r="K1286" s="1" t="s">
        <v>493</v>
      </c>
      <c r="L1286" s="1">
        <v>41.14</v>
      </c>
      <c r="M1286" s="1" t="s">
        <v>504</v>
      </c>
      <c r="N1286" s="1" t="s">
        <v>505</v>
      </c>
    </row>
    <row r="1287" spans="1:14" hidden="1" x14ac:dyDescent="0.35">
      <c r="A1287" s="1" t="s">
        <v>487</v>
      </c>
      <c r="B1287" s="1" t="s">
        <v>488</v>
      </c>
      <c r="C1287" s="2" t="s">
        <v>537</v>
      </c>
      <c r="D1287" s="1" t="s">
        <v>87</v>
      </c>
      <c r="E1287" s="1">
        <v>6110</v>
      </c>
      <c r="F1287" s="1" t="s">
        <v>490</v>
      </c>
      <c r="G1287" s="2" t="s">
        <v>508</v>
      </c>
      <c r="H1287" s="1" t="s">
        <v>509</v>
      </c>
      <c r="I1287" s="1">
        <v>2008</v>
      </c>
      <c r="J1287" s="1">
        <v>2008</v>
      </c>
      <c r="K1287" s="1" t="s">
        <v>493</v>
      </c>
      <c r="L1287" s="1">
        <v>42.63</v>
      </c>
      <c r="M1287" s="1" t="s">
        <v>504</v>
      </c>
      <c r="N1287" s="1" t="s">
        <v>505</v>
      </c>
    </row>
    <row r="1288" spans="1:14" hidden="1" x14ac:dyDescent="0.35">
      <c r="A1288" s="1" t="s">
        <v>487</v>
      </c>
      <c r="B1288" s="1" t="s">
        <v>488</v>
      </c>
      <c r="C1288" s="2" t="s">
        <v>537</v>
      </c>
      <c r="D1288" s="1" t="s">
        <v>87</v>
      </c>
      <c r="E1288" s="1">
        <v>6110</v>
      </c>
      <c r="F1288" s="1" t="s">
        <v>490</v>
      </c>
      <c r="G1288" s="2" t="s">
        <v>508</v>
      </c>
      <c r="H1288" s="1" t="s">
        <v>509</v>
      </c>
      <c r="I1288" s="1">
        <v>2009</v>
      </c>
      <c r="J1288" s="1">
        <v>2009</v>
      </c>
      <c r="K1288" s="1" t="s">
        <v>493</v>
      </c>
      <c r="L1288" s="1">
        <v>42.67</v>
      </c>
      <c r="M1288" s="1" t="s">
        <v>504</v>
      </c>
      <c r="N1288" s="1" t="s">
        <v>505</v>
      </c>
    </row>
    <row r="1289" spans="1:14" hidden="1" x14ac:dyDescent="0.35">
      <c r="A1289" s="1" t="s">
        <v>487</v>
      </c>
      <c r="B1289" s="1" t="s">
        <v>488</v>
      </c>
      <c r="C1289" s="2" t="s">
        <v>537</v>
      </c>
      <c r="D1289" s="1" t="s">
        <v>87</v>
      </c>
      <c r="E1289" s="1">
        <v>6110</v>
      </c>
      <c r="F1289" s="1" t="s">
        <v>490</v>
      </c>
      <c r="G1289" s="2" t="s">
        <v>508</v>
      </c>
      <c r="H1289" s="1" t="s">
        <v>509</v>
      </c>
      <c r="I1289" s="1">
        <v>2010</v>
      </c>
      <c r="J1289" s="1">
        <v>2010</v>
      </c>
      <c r="K1289" s="1" t="s">
        <v>493</v>
      </c>
      <c r="L1289" s="1">
        <v>45.13</v>
      </c>
      <c r="M1289" s="1" t="s">
        <v>504</v>
      </c>
      <c r="N1289" s="1" t="s">
        <v>505</v>
      </c>
    </row>
    <row r="1290" spans="1:14" hidden="1" x14ac:dyDescent="0.35">
      <c r="A1290" s="1" t="s">
        <v>487</v>
      </c>
      <c r="B1290" s="1" t="s">
        <v>488</v>
      </c>
      <c r="C1290" s="2" t="s">
        <v>537</v>
      </c>
      <c r="D1290" s="1" t="s">
        <v>87</v>
      </c>
      <c r="E1290" s="1">
        <v>6110</v>
      </c>
      <c r="F1290" s="1" t="s">
        <v>490</v>
      </c>
      <c r="G1290" s="2" t="s">
        <v>508</v>
      </c>
      <c r="H1290" s="1" t="s">
        <v>509</v>
      </c>
      <c r="I1290" s="1">
        <v>2011</v>
      </c>
      <c r="J1290" s="1">
        <v>2011</v>
      </c>
      <c r="K1290" s="1" t="s">
        <v>493</v>
      </c>
      <c r="L1290" s="1">
        <v>59.25</v>
      </c>
      <c r="M1290" s="1" t="s">
        <v>504</v>
      </c>
      <c r="N1290" s="1" t="s">
        <v>505</v>
      </c>
    </row>
    <row r="1291" spans="1:14" hidden="1" x14ac:dyDescent="0.35">
      <c r="A1291" s="1" t="s">
        <v>487</v>
      </c>
      <c r="B1291" s="1" t="s">
        <v>488</v>
      </c>
      <c r="C1291" s="2" t="s">
        <v>537</v>
      </c>
      <c r="D1291" s="1" t="s">
        <v>87</v>
      </c>
      <c r="E1291" s="1">
        <v>6110</v>
      </c>
      <c r="F1291" s="1" t="s">
        <v>490</v>
      </c>
      <c r="G1291" s="2" t="s">
        <v>508</v>
      </c>
      <c r="H1291" s="1" t="s">
        <v>509</v>
      </c>
      <c r="I1291" s="1">
        <v>2012</v>
      </c>
      <c r="J1291" s="1">
        <v>2012</v>
      </c>
      <c r="K1291" s="1" t="s">
        <v>493</v>
      </c>
      <c r="L1291" s="1">
        <v>55.96</v>
      </c>
      <c r="M1291" s="1" t="s">
        <v>504</v>
      </c>
      <c r="N1291" s="1" t="s">
        <v>505</v>
      </c>
    </row>
    <row r="1292" spans="1:14" hidden="1" x14ac:dyDescent="0.35">
      <c r="A1292" s="1" t="s">
        <v>487</v>
      </c>
      <c r="B1292" s="1" t="s">
        <v>488</v>
      </c>
      <c r="C1292" s="2" t="s">
        <v>537</v>
      </c>
      <c r="D1292" s="1" t="s">
        <v>87</v>
      </c>
      <c r="E1292" s="1">
        <v>6110</v>
      </c>
      <c r="F1292" s="1" t="s">
        <v>490</v>
      </c>
      <c r="G1292" s="2" t="s">
        <v>508</v>
      </c>
      <c r="H1292" s="1" t="s">
        <v>509</v>
      </c>
      <c r="I1292" s="1">
        <v>2013</v>
      </c>
      <c r="J1292" s="1">
        <v>2013</v>
      </c>
      <c r="K1292" s="1" t="s">
        <v>493</v>
      </c>
      <c r="L1292" s="1">
        <v>62.24</v>
      </c>
      <c r="M1292" s="1" t="s">
        <v>504</v>
      </c>
      <c r="N1292" s="1" t="s">
        <v>505</v>
      </c>
    </row>
    <row r="1293" spans="1:14" hidden="1" x14ac:dyDescent="0.35">
      <c r="A1293" s="1" t="s">
        <v>487</v>
      </c>
      <c r="B1293" s="1" t="s">
        <v>488</v>
      </c>
      <c r="C1293" s="2" t="s">
        <v>537</v>
      </c>
      <c r="D1293" s="1" t="s">
        <v>87</v>
      </c>
      <c r="E1293" s="1">
        <v>6110</v>
      </c>
      <c r="F1293" s="1" t="s">
        <v>490</v>
      </c>
      <c r="G1293" s="2" t="s">
        <v>508</v>
      </c>
      <c r="H1293" s="1" t="s">
        <v>509</v>
      </c>
      <c r="I1293" s="1">
        <v>2014</v>
      </c>
      <c r="J1293" s="1">
        <v>2014</v>
      </c>
      <c r="K1293" s="1" t="s">
        <v>493</v>
      </c>
      <c r="L1293" s="1">
        <v>54.35</v>
      </c>
      <c r="M1293" s="1" t="s">
        <v>504</v>
      </c>
      <c r="N1293" s="1" t="s">
        <v>505</v>
      </c>
    </row>
    <row r="1294" spans="1:14" hidden="1" x14ac:dyDescent="0.35">
      <c r="A1294" s="1" t="s">
        <v>487</v>
      </c>
      <c r="B1294" s="1" t="s">
        <v>488</v>
      </c>
      <c r="C1294" s="2" t="s">
        <v>537</v>
      </c>
      <c r="D1294" s="1" t="s">
        <v>87</v>
      </c>
      <c r="E1294" s="1">
        <v>6110</v>
      </c>
      <c r="F1294" s="1" t="s">
        <v>490</v>
      </c>
      <c r="G1294" s="2" t="s">
        <v>508</v>
      </c>
      <c r="H1294" s="1" t="s">
        <v>509</v>
      </c>
      <c r="I1294" s="1">
        <v>2015</v>
      </c>
      <c r="J1294" s="1">
        <v>2015</v>
      </c>
      <c r="K1294" s="1" t="s">
        <v>493</v>
      </c>
      <c r="L1294" s="1">
        <v>50.27</v>
      </c>
      <c r="M1294" s="1" t="s">
        <v>504</v>
      </c>
      <c r="N1294" s="1" t="s">
        <v>505</v>
      </c>
    </row>
    <row r="1295" spans="1:14" hidden="1" x14ac:dyDescent="0.35">
      <c r="A1295" s="1" t="s">
        <v>487</v>
      </c>
      <c r="B1295" s="1" t="s">
        <v>488</v>
      </c>
      <c r="C1295" s="2" t="s">
        <v>537</v>
      </c>
      <c r="D1295" s="1" t="s">
        <v>87</v>
      </c>
      <c r="E1295" s="1">
        <v>6110</v>
      </c>
      <c r="F1295" s="1" t="s">
        <v>490</v>
      </c>
      <c r="G1295" s="2" t="s">
        <v>508</v>
      </c>
      <c r="H1295" s="1" t="s">
        <v>509</v>
      </c>
      <c r="I1295" s="1">
        <v>2016</v>
      </c>
      <c r="J1295" s="1">
        <v>2016</v>
      </c>
      <c r="K1295" s="1" t="s">
        <v>493</v>
      </c>
      <c r="L1295" s="1">
        <v>56.76</v>
      </c>
      <c r="M1295" s="1" t="s">
        <v>504</v>
      </c>
      <c r="N1295" s="1" t="s">
        <v>505</v>
      </c>
    </row>
    <row r="1296" spans="1:14" hidden="1" x14ac:dyDescent="0.35">
      <c r="A1296" s="1" t="s">
        <v>487</v>
      </c>
      <c r="B1296" s="1" t="s">
        <v>488</v>
      </c>
      <c r="C1296" s="2" t="s">
        <v>537</v>
      </c>
      <c r="D1296" s="1" t="s">
        <v>87</v>
      </c>
      <c r="E1296" s="1">
        <v>6110</v>
      </c>
      <c r="F1296" s="1" t="s">
        <v>490</v>
      </c>
      <c r="G1296" s="2" t="s">
        <v>508</v>
      </c>
      <c r="H1296" s="1" t="s">
        <v>509</v>
      </c>
      <c r="I1296" s="1">
        <v>2017</v>
      </c>
      <c r="J1296" s="1">
        <v>2017</v>
      </c>
      <c r="K1296" s="1" t="s">
        <v>493</v>
      </c>
      <c r="L1296" s="1">
        <v>57.43</v>
      </c>
      <c r="M1296" s="1" t="s">
        <v>504</v>
      </c>
      <c r="N1296" s="1" t="s">
        <v>505</v>
      </c>
    </row>
    <row r="1297" spans="1:14" hidden="1" x14ac:dyDescent="0.35">
      <c r="A1297" s="1" t="s">
        <v>487</v>
      </c>
      <c r="B1297" s="1" t="s">
        <v>488</v>
      </c>
      <c r="C1297" s="2" t="s">
        <v>537</v>
      </c>
      <c r="D1297" s="1" t="s">
        <v>87</v>
      </c>
      <c r="E1297" s="1">
        <v>6110</v>
      </c>
      <c r="F1297" s="1" t="s">
        <v>490</v>
      </c>
      <c r="G1297" s="2" t="s">
        <v>508</v>
      </c>
      <c r="H1297" s="1" t="s">
        <v>509</v>
      </c>
      <c r="I1297" s="1">
        <v>2018</v>
      </c>
      <c r="J1297" s="1">
        <v>2018</v>
      </c>
      <c r="K1297" s="1" t="s">
        <v>493</v>
      </c>
      <c r="L1297" s="1">
        <v>60.12</v>
      </c>
      <c r="M1297" s="1" t="s">
        <v>504</v>
      </c>
      <c r="N1297" s="1" t="s">
        <v>505</v>
      </c>
    </row>
    <row r="1298" spans="1:14" hidden="1" x14ac:dyDescent="0.35">
      <c r="A1298" s="1" t="s">
        <v>487</v>
      </c>
      <c r="B1298" s="1" t="s">
        <v>488</v>
      </c>
      <c r="C1298" s="2" t="s">
        <v>537</v>
      </c>
      <c r="D1298" s="1" t="s">
        <v>87</v>
      </c>
      <c r="E1298" s="1">
        <v>6110</v>
      </c>
      <c r="F1298" s="1" t="s">
        <v>490</v>
      </c>
      <c r="G1298" s="2" t="s">
        <v>501</v>
      </c>
      <c r="H1298" s="1" t="s">
        <v>502</v>
      </c>
      <c r="I1298" s="1">
        <v>2001</v>
      </c>
      <c r="J1298" s="1">
        <v>2001</v>
      </c>
      <c r="K1298" s="1" t="s">
        <v>493</v>
      </c>
      <c r="L1298" s="1">
        <v>70.97</v>
      </c>
      <c r="M1298" s="1" t="s">
        <v>504</v>
      </c>
      <c r="N1298" s="1" t="s">
        <v>505</v>
      </c>
    </row>
    <row r="1299" spans="1:14" hidden="1" x14ac:dyDescent="0.35">
      <c r="A1299" s="1" t="s">
        <v>487</v>
      </c>
      <c r="B1299" s="1" t="s">
        <v>488</v>
      </c>
      <c r="C1299" s="2" t="s">
        <v>537</v>
      </c>
      <c r="D1299" s="1" t="s">
        <v>87</v>
      </c>
      <c r="E1299" s="1">
        <v>6110</v>
      </c>
      <c r="F1299" s="1" t="s">
        <v>490</v>
      </c>
      <c r="G1299" s="2" t="s">
        <v>501</v>
      </c>
      <c r="H1299" s="1" t="s">
        <v>502</v>
      </c>
      <c r="I1299" s="1">
        <v>2002</v>
      </c>
      <c r="J1299" s="1">
        <v>2002</v>
      </c>
      <c r="K1299" s="1" t="s">
        <v>493</v>
      </c>
      <c r="L1299" s="1">
        <v>57.18</v>
      </c>
      <c r="M1299" s="1" t="s">
        <v>504</v>
      </c>
      <c r="N1299" s="1" t="s">
        <v>505</v>
      </c>
    </row>
    <row r="1300" spans="1:14" hidden="1" x14ac:dyDescent="0.35">
      <c r="A1300" s="1" t="s">
        <v>487</v>
      </c>
      <c r="B1300" s="1" t="s">
        <v>488</v>
      </c>
      <c r="C1300" s="2" t="s">
        <v>537</v>
      </c>
      <c r="D1300" s="1" t="s">
        <v>87</v>
      </c>
      <c r="E1300" s="1">
        <v>6110</v>
      </c>
      <c r="F1300" s="1" t="s">
        <v>490</v>
      </c>
      <c r="G1300" s="2" t="s">
        <v>501</v>
      </c>
      <c r="H1300" s="1" t="s">
        <v>502</v>
      </c>
      <c r="I1300" s="1">
        <v>2003</v>
      </c>
      <c r="J1300" s="1">
        <v>2003</v>
      </c>
      <c r="K1300" s="1" t="s">
        <v>493</v>
      </c>
      <c r="L1300" s="1">
        <v>51.97</v>
      </c>
      <c r="M1300" s="1" t="s">
        <v>504</v>
      </c>
      <c r="N1300" s="1" t="s">
        <v>505</v>
      </c>
    </row>
    <row r="1301" spans="1:14" hidden="1" x14ac:dyDescent="0.35">
      <c r="A1301" s="1" t="s">
        <v>487</v>
      </c>
      <c r="B1301" s="1" t="s">
        <v>488</v>
      </c>
      <c r="C1301" s="2" t="s">
        <v>537</v>
      </c>
      <c r="D1301" s="1" t="s">
        <v>87</v>
      </c>
      <c r="E1301" s="1">
        <v>6110</v>
      </c>
      <c r="F1301" s="1" t="s">
        <v>490</v>
      </c>
      <c r="G1301" s="2" t="s">
        <v>501</v>
      </c>
      <c r="H1301" s="1" t="s">
        <v>502</v>
      </c>
      <c r="I1301" s="1">
        <v>2004</v>
      </c>
      <c r="J1301" s="1">
        <v>2004</v>
      </c>
      <c r="K1301" s="1" t="s">
        <v>493</v>
      </c>
      <c r="L1301" s="1">
        <v>62.29</v>
      </c>
      <c r="M1301" s="1" t="s">
        <v>504</v>
      </c>
      <c r="N1301" s="1" t="s">
        <v>505</v>
      </c>
    </row>
    <row r="1302" spans="1:14" hidden="1" x14ac:dyDescent="0.35">
      <c r="A1302" s="1" t="s">
        <v>487</v>
      </c>
      <c r="B1302" s="1" t="s">
        <v>488</v>
      </c>
      <c r="C1302" s="2" t="s">
        <v>537</v>
      </c>
      <c r="D1302" s="1" t="s">
        <v>87</v>
      </c>
      <c r="E1302" s="1">
        <v>6110</v>
      </c>
      <c r="F1302" s="1" t="s">
        <v>490</v>
      </c>
      <c r="G1302" s="2" t="s">
        <v>501</v>
      </c>
      <c r="H1302" s="1" t="s">
        <v>502</v>
      </c>
      <c r="I1302" s="1">
        <v>2005</v>
      </c>
      <c r="J1302" s="1">
        <v>2005</v>
      </c>
      <c r="K1302" s="1" t="s">
        <v>493</v>
      </c>
      <c r="L1302" s="1">
        <v>71.5</v>
      </c>
      <c r="M1302" s="1" t="s">
        <v>504</v>
      </c>
      <c r="N1302" s="1" t="s">
        <v>505</v>
      </c>
    </row>
    <row r="1303" spans="1:14" hidden="1" x14ac:dyDescent="0.35">
      <c r="A1303" s="1" t="s">
        <v>487</v>
      </c>
      <c r="B1303" s="1" t="s">
        <v>488</v>
      </c>
      <c r="C1303" s="2" t="s">
        <v>537</v>
      </c>
      <c r="D1303" s="1" t="s">
        <v>87</v>
      </c>
      <c r="E1303" s="1">
        <v>6110</v>
      </c>
      <c r="F1303" s="1" t="s">
        <v>490</v>
      </c>
      <c r="G1303" s="2" t="s">
        <v>501</v>
      </c>
      <c r="H1303" s="1" t="s">
        <v>502</v>
      </c>
      <c r="I1303" s="1">
        <v>2006</v>
      </c>
      <c r="J1303" s="1">
        <v>2006</v>
      </c>
      <c r="K1303" s="1" t="s">
        <v>493</v>
      </c>
      <c r="L1303" s="1">
        <v>86.33</v>
      </c>
      <c r="M1303" s="1" t="s">
        <v>504</v>
      </c>
      <c r="N1303" s="1" t="s">
        <v>505</v>
      </c>
    </row>
    <row r="1304" spans="1:14" hidden="1" x14ac:dyDescent="0.35">
      <c r="A1304" s="1" t="s">
        <v>487</v>
      </c>
      <c r="B1304" s="1" t="s">
        <v>488</v>
      </c>
      <c r="C1304" s="2" t="s">
        <v>537</v>
      </c>
      <c r="D1304" s="1" t="s">
        <v>87</v>
      </c>
      <c r="E1304" s="1">
        <v>6110</v>
      </c>
      <c r="F1304" s="1" t="s">
        <v>490</v>
      </c>
      <c r="G1304" s="2" t="s">
        <v>501</v>
      </c>
      <c r="H1304" s="1" t="s">
        <v>502</v>
      </c>
      <c r="I1304" s="1">
        <v>2007</v>
      </c>
      <c r="J1304" s="1">
        <v>2007</v>
      </c>
      <c r="K1304" s="1" t="s">
        <v>493</v>
      </c>
      <c r="L1304" s="1">
        <v>96.92</v>
      </c>
      <c r="M1304" s="1" t="s">
        <v>504</v>
      </c>
      <c r="N1304" s="1" t="s">
        <v>505</v>
      </c>
    </row>
    <row r="1305" spans="1:14" hidden="1" x14ac:dyDescent="0.35">
      <c r="A1305" s="1" t="s">
        <v>487</v>
      </c>
      <c r="B1305" s="1" t="s">
        <v>488</v>
      </c>
      <c r="C1305" s="2" t="s">
        <v>537</v>
      </c>
      <c r="D1305" s="1" t="s">
        <v>87</v>
      </c>
      <c r="E1305" s="1">
        <v>6110</v>
      </c>
      <c r="F1305" s="1" t="s">
        <v>490</v>
      </c>
      <c r="G1305" s="2" t="s">
        <v>501</v>
      </c>
      <c r="H1305" s="1" t="s">
        <v>502</v>
      </c>
      <c r="I1305" s="1">
        <v>2008</v>
      </c>
      <c r="J1305" s="1">
        <v>2008</v>
      </c>
      <c r="K1305" s="1" t="s">
        <v>493</v>
      </c>
      <c r="L1305" s="1">
        <v>120.96</v>
      </c>
      <c r="M1305" s="1" t="s">
        <v>504</v>
      </c>
      <c r="N1305" s="1" t="s">
        <v>505</v>
      </c>
    </row>
    <row r="1306" spans="1:14" hidden="1" x14ac:dyDescent="0.35">
      <c r="A1306" s="1" t="s">
        <v>487</v>
      </c>
      <c r="B1306" s="1" t="s">
        <v>488</v>
      </c>
      <c r="C1306" s="2" t="s">
        <v>537</v>
      </c>
      <c r="D1306" s="1" t="s">
        <v>87</v>
      </c>
      <c r="E1306" s="1">
        <v>6110</v>
      </c>
      <c r="F1306" s="1" t="s">
        <v>490</v>
      </c>
      <c r="G1306" s="2" t="s">
        <v>501</v>
      </c>
      <c r="H1306" s="1" t="s">
        <v>502</v>
      </c>
      <c r="I1306" s="1">
        <v>2009</v>
      </c>
      <c r="J1306" s="1">
        <v>2009</v>
      </c>
      <c r="K1306" s="1" t="s">
        <v>493</v>
      </c>
      <c r="L1306" s="1">
        <v>135</v>
      </c>
      <c r="M1306" s="1" t="s">
        <v>504</v>
      </c>
      <c r="N1306" s="1" t="s">
        <v>505</v>
      </c>
    </row>
    <row r="1307" spans="1:14" hidden="1" x14ac:dyDescent="0.35">
      <c r="A1307" s="1" t="s">
        <v>487</v>
      </c>
      <c r="B1307" s="1" t="s">
        <v>488</v>
      </c>
      <c r="C1307" s="2" t="s">
        <v>537</v>
      </c>
      <c r="D1307" s="1" t="s">
        <v>87</v>
      </c>
      <c r="E1307" s="1">
        <v>6110</v>
      </c>
      <c r="F1307" s="1" t="s">
        <v>490</v>
      </c>
      <c r="G1307" s="2" t="s">
        <v>501</v>
      </c>
      <c r="H1307" s="1" t="s">
        <v>502</v>
      </c>
      <c r="I1307" s="1">
        <v>2010</v>
      </c>
      <c r="J1307" s="1">
        <v>2010</v>
      </c>
      <c r="K1307" s="1" t="s">
        <v>493</v>
      </c>
      <c r="L1307" s="1">
        <v>163.68</v>
      </c>
      <c r="M1307" s="1" t="s">
        <v>504</v>
      </c>
      <c r="N1307" s="1" t="s">
        <v>505</v>
      </c>
    </row>
    <row r="1308" spans="1:14" hidden="1" x14ac:dyDescent="0.35">
      <c r="A1308" s="1" t="s">
        <v>487</v>
      </c>
      <c r="B1308" s="1" t="s">
        <v>488</v>
      </c>
      <c r="C1308" s="2" t="s">
        <v>537</v>
      </c>
      <c r="D1308" s="1" t="s">
        <v>87</v>
      </c>
      <c r="E1308" s="1">
        <v>6110</v>
      </c>
      <c r="F1308" s="1" t="s">
        <v>490</v>
      </c>
      <c r="G1308" s="2" t="s">
        <v>501</v>
      </c>
      <c r="H1308" s="1" t="s">
        <v>502</v>
      </c>
      <c r="I1308" s="1">
        <v>2011</v>
      </c>
      <c r="J1308" s="1">
        <v>2011</v>
      </c>
      <c r="K1308" s="1" t="s">
        <v>493</v>
      </c>
      <c r="L1308" s="1">
        <v>194.75</v>
      </c>
      <c r="M1308" s="1" t="s">
        <v>504</v>
      </c>
      <c r="N1308" s="1" t="s">
        <v>505</v>
      </c>
    </row>
    <row r="1309" spans="1:14" hidden="1" x14ac:dyDescent="0.35">
      <c r="A1309" s="1" t="s">
        <v>487</v>
      </c>
      <c r="B1309" s="1" t="s">
        <v>488</v>
      </c>
      <c r="C1309" s="2" t="s">
        <v>537</v>
      </c>
      <c r="D1309" s="1" t="s">
        <v>87</v>
      </c>
      <c r="E1309" s="1">
        <v>6110</v>
      </c>
      <c r="F1309" s="1" t="s">
        <v>490</v>
      </c>
      <c r="G1309" s="2" t="s">
        <v>501</v>
      </c>
      <c r="H1309" s="1" t="s">
        <v>502</v>
      </c>
      <c r="I1309" s="1">
        <v>2012</v>
      </c>
      <c r="J1309" s="1">
        <v>2012</v>
      </c>
      <c r="K1309" s="1" t="s">
        <v>493</v>
      </c>
      <c r="L1309" s="1">
        <v>216.41</v>
      </c>
      <c r="M1309" s="1" t="s">
        <v>504</v>
      </c>
      <c r="N1309" s="1" t="s">
        <v>505</v>
      </c>
    </row>
    <row r="1310" spans="1:14" hidden="1" x14ac:dyDescent="0.35">
      <c r="A1310" s="1" t="s">
        <v>487</v>
      </c>
      <c r="B1310" s="1" t="s">
        <v>488</v>
      </c>
      <c r="C1310" s="2" t="s">
        <v>537</v>
      </c>
      <c r="D1310" s="1" t="s">
        <v>87</v>
      </c>
      <c r="E1310" s="1">
        <v>6110</v>
      </c>
      <c r="F1310" s="1" t="s">
        <v>490</v>
      </c>
      <c r="G1310" s="2" t="s">
        <v>501</v>
      </c>
      <c r="H1310" s="1" t="s">
        <v>502</v>
      </c>
      <c r="I1310" s="1">
        <v>2013</v>
      </c>
      <c r="J1310" s="1">
        <v>2013</v>
      </c>
      <c r="K1310" s="1" t="s">
        <v>493</v>
      </c>
      <c r="L1310" s="1">
        <v>230.3</v>
      </c>
      <c r="M1310" s="1" t="s">
        <v>504</v>
      </c>
      <c r="N1310" s="1" t="s">
        <v>505</v>
      </c>
    </row>
    <row r="1311" spans="1:14" hidden="1" x14ac:dyDescent="0.35">
      <c r="A1311" s="1" t="s">
        <v>487</v>
      </c>
      <c r="B1311" s="1" t="s">
        <v>488</v>
      </c>
      <c r="C1311" s="2" t="s">
        <v>537</v>
      </c>
      <c r="D1311" s="1" t="s">
        <v>87</v>
      </c>
      <c r="E1311" s="1">
        <v>6110</v>
      </c>
      <c r="F1311" s="1" t="s">
        <v>490</v>
      </c>
      <c r="G1311" s="2" t="s">
        <v>501</v>
      </c>
      <c r="H1311" s="1" t="s">
        <v>502</v>
      </c>
      <c r="I1311" s="1">
        <v>2014</v>
      </c>
      <c r="J1311" s="1">
        <v>2014</v>
      </c>
      <c r="K1311" s="1" t="s">
        <v>493</v>
      </c>
      <c r="L1311" s="1">
        <v>231.14</v>
      </c>
      <c r="M1311" s="1" t="s">
        <v>504</v>
      </c>
      <c r="N1311" s="1" t="s">
        <v>505</v>
      </c>
    </row>
    <row r="1312" spans="1:14" hidden="1" x14ac:dyDescent="0.35">
      <c r="A1312" s="1" t="s">
        <v>487</v>
      </c>
      <c r="B1312" s="1" t="s">
        <v>488</v>
      </c>
      <c r="C1312" s="2" t="s">
        <v>537</v>
      </c>
      <c r="D1312" s="1" t="s">
        <v>87</v>
      </c>
      <c r="E1312" s="1">
        <v>6110</v>
      </c>
      <c r="F1312" s="1" t="s">
        <v>490</v>
      </c>
      <c r="G1312" s="2" t="s">
        <v>501</v>
      </c>
      <c r="H1312" s="1" t="s">
        <v>502</v>
      </c>
      <c r="I1312" s="1">
        <v>2015</v>
      </c>
      <c r="J1312" s="1">
        <v>2015</v>
      </c>
      <c r="K1312" s="1" t="s">
        <v>493</v>
      </c>
      <c r="L1312" s="1">
        <v>208.06</v>
      </c>
      <c r="M1312" s="1" t="s">
        <v>504</v>
      </c>
      <c r="N1312" s="1" t="s">
        <v>505</v>
      </c>
    </row>
    <row r="1313" spans="1:14" hidden="1" x14ac:dyDescent="0.35">
      <c r="A1313" s="1" t="s">
        <v>487</v>
      </c>
      <c r="B1313" s="1" t="s">
        <v>488</v>
      </c>
      <c r="C1313" s="2" t="s">
        <v>537</v>
      </c>
      <c r="D1313" s="1" t="s">
        <v>87</v>
      </c>
      <c r="E1313" s="1">
        <v>6110</v>
      </c>
      <c r="F1313" s="1" t="s">
        <v>490</v>
      </c>
      <c r="G1313" s="2" t="s">
        <v>501</v>
      </c>
      <c r="H1313" s="1" t="s">
        <v>502</v>
      </c>
      <c r="I1313" s="1">
        <v>2016</v>
      </c>
      <c r="J1313" s="1">
        <v>2016</v>
      </c>
      <c r="K1313" s="1" t="s">
        <v>493</v>
      </c>
      <c r="L1313" s="1">
        <v>223.25</v>
      </c>
      <c r="M1313" s="1" t="s">
        <v>504</v>
      </c>
      <c r="N1313" s="1" t="s">
        <v>505</v>
      </c>
    </row>
    <row r="1314" spans="1:14" hidden="1" x14ac:dyDescent="0.35">
      <c r="A1314" s="1" t="s">
        <v>487</v>
      </c>
      <c r="B1314" s="1" t="s">
        <v>488</v>
      </c>
      <c r="C1314" s="2" t="s">
        <v>537</v>
      </c>
      <c r="D1314" s="1" t="s">
        <v>87</v>
      </c>
      <c r="E1314" s="1">
        <v>6110</v>
      </c>
      <c r="F1314" s="1" t="s">
        <v>490</v>
      </c>
      <c r="G1314" s="2" t="s">
        <v>501</v>
      </c>
      <c r="H1314" s="1" t="s">
        <v>502</v>
      </c>
      <c r="I1314" s="1">
        <v>2017</v>
      </c>
      <c r="J1314" s="1">
        <v>2017</v>
      </c>
      <c r="K1314" s="1" t="s">
        <v>493</v>
      </c>
      <c r="L1314" s="1">
        <v>243.83</v>
      </c>
      <c r="M1314" s="1" t="s">
        <v>504</v>
      </c>
      <c r="N1314" s="1" t="s">
        <v>505</v>
      </c>
    </row>
    <row r="1315" spans="1:14" hidden="1" x14ac:dyDescent="0.35">
      <c r="A1315" s="1" t="s">
        <v>487</v>
      </c>
      <c r="B1315" s="1" t="s">
        <v>488</v>
      </c>
      <c r="C1315" s="2" t="s">
        <v>537</v>
      </c>
      <c r="D1315" s="1" t="s">
        <v>87</v>
      </c>
      <c r="E1315" s="1">
        <v>6110</v>
      </c>
      <c r="F1315" s="1" t="s">
        <v>490</v>
      </c>
      <c r="G1315" s="2" t="s">
        <v>501</v>
      </c>
      <c r="H1315" s="1" t="s">
        <v>502</v>
      </c>
      <c r="I1315" s="1">
        <v>2018</v>
      </c>
      <c r="J1315" s="1">
        <v>2018</v>
      </c>
      <c r="K1315" s="1" t="s">
        <v>493</v>
      </c>
      <c r="L1315" s="1">
        <v>258.66000000000003</v>
      </c>
      <c r="M1315" s="1" t="s">
        <v>504</v>
      </c>
      <c r="N1315" s="1" t="s">
        <v>505</v>
      </c>
    </row>
    <row r="1316" spans="1:14" hidden="1" x14ac:dyDescent="0.35">
      <c r="A1316" s="1" t="s">
        <v>487</v>
      </c>
      <c r="B1316" s="1" t="s">
        <v>488</v>
      </c>
      <c r="C1316" s="2" t="s">
        <v>538</v>
      </c>
      <c r="D1316" s="1" t="s">
        <v>539</v>
      </c>
      <c r="E1316" s="1">
        <v>6110</v>
      </c>
      <c r="F1316" s="1" t="s">
        <v>490</v>
      </c>
      <c r="G1316" s="2" t="s">
        <v>491</v>
      </c>
      <c r="H1316" s="1" t="s">
        <v>492</v>
      </c>
      <c r="I1316" s="1">
        <v>2007</v>
      </c>
      <c r="J1316" s="1">
        <v>2007</v>
      </c>
      <c r="K1316" s="1" t="s">
        <v>493</v>
      </c>
      <c r="L1316" s="1">
        <v>44754.33</v>
      </c>
      <c r="M1316" s="1" t="s">
        <v>504</v>
      </c>
      <c r="N1316" s="1" t="s">
        <v>505</v>
      </c>
    </row>
    <row r="1317" spans="1:14" hidden="1" x14ac:dyDescent="0.35">
      <c r="A1317" s="1" t="s">
        <v>487</v>
      </c>
      <c r="B1317" s="1" t="s">
        <v>488</v>
      </c>
      <c r="C1317" s="2" t="s">
        <v>538</v>
      </c>
      <c r="D1317" s="1" t="s">
        <v>539</v>
      </c>
      <c r="E1317" s="1">
        <v>6110</v>
      </c>
      <c r="F1317" s="1" t="s">
        <v>490</v>
      </c>
      <c r="G1317" s="2" t="s">
        <v>491</v>
      </c>
      <c r="H1317" s="1" t="s">
        <v>492</v>
      </c>
      <c r="I1317" s="1">
        <v>2008</v>
      </c>
      <c r="J1317" s="1">
        <v>2008</v>
      </c>
      <c r="K1317" s="1" t="s">
        <v>493</v>
      </c>
      <c r="L1317" s="1">
        <v>65394.09</v>
      </c>
      <c r="M1317" s="1" t="s">
        <v>504</v>
      </c>
      <c r="N1317" s="1" t="s">
        <v>505</v>
      </c>
    </row>
    <row r="1318" spans="1:14" hidden="1" x14ac:dyDescent="0.35">
      <c r="A1318" s="1" t="s">
        <v>487</v>
      </c>
      <c r="B1318" s="1" t="s">
        <v>488</v>
      </c>
      <c r="C1318" s="2" t="s">
        <v>538</v>
      </c>
      <c r="D1318" s="1" t="s">
        <v>539</v>
      </c>
      <c r="E1318" s="1">
        <v>6110</v>
      </c>
      <c r="F1318" s="1" t="s">
        <v>490</v>
      </c>
      <c r="G1318" s="2" t="s">
        <v>491</v>
      </c>
      <c r="H1318" s="1" t="s">
        <v>492</v>
      </c>
      <c r="I1318" s="1">
        <v>2009</v>
      </c>
      <c r="J1318" s="1">
        <v>2009</v>
      </c>
      <c r="K1318" s="1" t="s">
        <v>493</v>
      </c>
      <c r="L1318" s="1">
        <v>98375.07</v>
      </c>
      <c r="M1318" s="1" t="s">
        <v>504</v>
      </c>
      <c r="N1318" s="1" t="s">
        <v>505</v>
      </c>
    </row>
    <row r="1319" spans="1:14" hidden="1" x14ac:dyDescent="0.35">
      <c r="A1319" s="1" t="s">
        <v>487</v>
      </c>
      <c r="B1319" s="1" t="s">
        <v>488</v>
      </c>
      <c r="C1319" s="2" t="s">
        <v>538</v>
      </c>
      <c r="D1319" s="1" t="s">
        <v>539</v>
      </c>
      <c r="E1319" s="1">
        <v>6110</v>
      </c>
      <c r="F1319" s="1" t="s">
        <v>490</v>
      </c>
      <c r="G1319" s="2" t="s">
        <v>491</v>
      </c>
      <c r="H1319" s="1" t="s">
        <v>492</v>
      </c>
      <c r="I1319" s="1">
        <v>2010</v>
      </c>
      <c r="J1319" s="1">
        <v>2010</v>
      </c>
      <c r="K1319" s="1" t="s">
        <v>493</v>
      </c>
      <c r="L1319" s="1">
        <v>120077.65</v>
      </c>
      <c r="M1319" s="1" t="s">
        <v>504</v>
      </c>
      <c r="N1319" s="1" t="s">
        <v>505</v>
      </c>
    </row>
    <row r="1320" spans="1:14" hidden="1" x14ac:dyDescent="0.35">
      <c r="A1320" s="1" t="s">
        <v>487</v>
      </c>
      <c r="B1320" s="1" t="s">
        <v>488</v>
      </c>
      <c r="C1320" s="2" t="s">
        <v>538</v>
      </c>
      <c r="D1320" s="1" t="s">
        <v>539</v>
      </c>
      <c r="E1320" s="1">
        <v>6110</v>
      </c>
      <c r="F1320" s="1" t="s">
        <v>490</v>
      </c>
      <c r="G1320" s="2" t="s">
        <v>491</v>
      </c>
      <c r="H1320" s="1" t="s">
        <v>492</v>
      </c>
      <c r="I1320" s="1">
        <v>2011</v>
      </c>
      <c r="J1320" s="1">
        <v>2011</v>
      </c>
      <c r="K1320" s="1" t="s">
        <v>493</v>
      </c>
      <c r="L1320" s="1">
        <v>153797.25</v>
      </c>
      <c r="M1320" s="1" t="s">
        <v>504</v>
      </c>
      <c r="N1320" s="1" t="s">
        <v>505</v>
      </c>
    </row>
    <row r="1321" spans="1:14" hidden="1" x14ac:dyDescent="0.35">
      <c r="A1321" s="1" t="s">
        <v>487</v>
      </c>
      <c r="B1321" s="1" t="s">
        <v>488</v>
      </c>
      <c r="C1321" s="2" t="s">
        <v>538</v>
      </c>
      <c r="D1321" s="1" t="s">
        <v>539</v>
      </c>
      <c r="E1321" s="1">
        <v>6110</v>
      </c>
      <c r="F1321" s="1" t="s">
        <v>490</v>
      </c>
      <c r="G1321" s="2" t="s">
        <v>491</v>
      </c>
      <c r="H1321" s="1" t="s">
        <v>492</v>
      </c>
      <c r="I1321" s="1">
        <v>2012</v>
      </c>
      <c r="J1321" s="1">
        <v>2012</v>
      </c>
      <c r="K1321" s="1" t="s">
        <v>493</v>
      </c>
      <c r="L1321" s="1">
        <v>189690.25</v>
      </c>
      <c r="M1321" s="1" t="s">
        <v>504</v>
      </c>
      <c r="N1321" s="1" t="s">
        <v>505</v>
      </c>
    </row>
    <row r="1322" spans="1:14" hidden="1" x14ac:dyDescent="0.35">
      <c r="A1322" s="1" t="s">
        <v>487</v>
      </c>
      <c r="B1322" s="1" t="s">
        <v>488</v>
      </c>
      <c r="C1322" s="2" t="s">
        <v>538</v>
      </c>
      <c r="D1322" s="1" t="s">
        <v>539</v>
      </c>
      <c r="E1322" s="1">
        <v>6110</v>
      </c>
      <c r="F1322" s="1" t="s">
        <v>490</v>
      </c>
      <c r="G1322" s="2" t="s">
        <v>491</v>
      </c>
      <c r="H1322" s="1" t="s">
        <v>492</v>
      </c>
      <c r="I1322" s="1">
        <v>2013</v>
      </c>
      <c r="J1322" s="1">
        <v>2013</v>
      </c>
      <c r="K1322" s="1" t="s">
        <v>493</v>
      </c>
      <c r="L1322" s="1">
        <v>215462.73</v>
      </c>
      <c r="M1322" s="1" t="s">
        <v>504</v>
      </c>
      <c r="N1322" s="1" t="s">
        <v>505</v>
      </c>
    </row>
    <row r="1323" spans="1:14" hidden="1" x14ac:dyDescent="0.35">
      <c r="A1323" s="1" t="s">
        <v>487</v>
      </c>
      <c r="B1323" s="1" t="s">
        <v>488</v>
      </c>
      <c r="C1323" s="2" t="s">
        <v>538</v>
      </c>
      <c r="D1323" s="1" t="s">
        <v>539</v>
      </c>
      <c r="E1323" s="1">
        <v>6110</v>
      </c>
      <c r="F1323" s="1" t="s">
        <v>490</v>
      </c>
      <c r="G1323" s="2" t="s">
        <v>491</v>
      </c>
      <c r="H1323" s="1" t="s">
        <v>492</v>
      </c>
      <c r="I1323" s="1">
        <v>2014</v>
      </c>
      <c r="J1323" s="1">
        <v>2014</v>
      </c>
      <c r="K1323" s="1" t="s">
        <v>493</v>
      </c>
      <c r="L1323" s="1">
        <v>230715.1</v>
      </c>
      <c r="M1323" s="1" t="s">
        <v>504</v>
      </c>
      <c r="N1323" s="1" t="s">
        <v>505</v>
      </c>
    </row>
    <row r="1324" spans="1:14" hidden="1" x14ac:dyDescent="0.35">
      <c r="A1324" s="1" t="s">
        <v>487</v>
      </c>
      <c r="B1324" s="1" t="s">
        <v>488</v>
      </c>
      <c r="C1324" s="2" t="s">
        <v>538</v>
      </c>
      <c r="D1324" s="1" t="s">
        <v>539</v>
      </c>
      <c r="E1324" s="1">
        <v>6110</v>
      </c>
      <c r="F1324" s="1" t="s">
        <v>490</v>
      </c>
      <c r="G1324" s="2" t="s">
        <v>491</v>
      </c>
      <c r="H1324" s="1" t="s">
        <v>492</v>
      </c>
      <c r="I1324" s="1">
        <v>2015</v>
      </c>
      <c r="J1324" s="1">
        <v>2015</v>
      </c>
      <c r="K1324" s="1" t="s">
        <v>493</v>
      </c>
      <c r="L1324" s="1">
        <v>279093.08</v>
      </c>
      <c r="M1324" s="1" t="s">
        <v>504</v>
      </c>
      <c r="N1324" s="1" t="s">
        <v>505</v>
      </c>
    </row>
    <row r="1325" spans="1:14" hidden="1" x14ac:dyDescent="0.35">
      <c r="A1325" s="1" t="s">
        <v>487</v>
      </c>
      <c r="B1325" s="1" t="s">
        <v>488</v>
      </c>
      <c r="C1325" s="2" t="s">
        <v>538</v>
      </c>
      <c r="D1325" s="1" t="s">
        <v>539</v>
      </c>
      <c r="E1325" s="1">
        <v>6110</v>
      </c>
      <c r="F1325" s="1" t="s">
        <v>490</v>
      </c>
      <c r="G1325" s="2" t="s">
        <v>491</v>
      </c>
      <c r="H1325" s="1" t="s">
        <v>492</v>
      </c>
      <c r="I1325" s="1">
        <v>2016</v>
      </c>
      <c r="J1325" s="1">
        <v>2016</v>
      </c>
      <c r="K1325" s="1" t="s">
        <v>493</v>
      </c>
      <c r="L1325" s="1">
        <v>279741.46999999997</v>
      </c>
      <c r="M1325" s="1" t="s">
        <v>504</v>
      </c>
      <c r="N1325" s="1" t="s">
        <v>505</v>
      </c>
    </row>
    <row r="1326" spans="1:14" hidden="1" x14ac:dyDescent="0.35">
      <c r="A1326" s="1" t="s">
        <v>487</v>
      </c>
      <c r="B1326" s="1" t="s">
        <v>488</v>
      </c>
      <c r="C1326" s="2" t="s">
        <v>538</v>
      </c>
      <c r="D1326" s="1" t="s">
        <v>539</v>
      </c>
      <c r="E1326" s="1">
        <v>6110</v>
      </c>
      <c r="F1326" s="1" t="s">
        <v>490</v>
      </c>
      <c r="G1326" s="2" t="s">
        <v>491</v>
      </c>
      <c r="H1326" s="1" t="s">
        <v>492</v>
      </c>
      <c r="I1326" s="1">
        <v>2017</v>
      </c>
      <c r="J1326" s="1">
        <v>2017</v>
      </c>
      <c r="K1326" s="1" t="s">
        <v>493</v>
      </c>
      <c r="L1326" s="1">
        <v>282433.52</v>
      </c>
      <c r="M1326" s="1" t="s">
        <v>504</v>
      </c>
      <c r="N1326" s="1" t="s">
        <v>505</v>
      </c>
    </row>
    <row r="1327" spans="1:14" hidden="1" x14ac:dyDescent="0.35">
      <c r="A1327" s="1" t="s">
        <v>487</v>
      </c>
      <c r="B1327" s="1" t="s">
        <v>488</v>
      </c>
      <c r="C1327" s="2" t="s">
        <v>538</v>
      </c>
      <c r="D1327" s="1" t="s">
        <v>539</v>
      </c>
      <c r="E1327" s="1">
        <v>6110</v>
      </c>
      <c r="F1327" s="1" t="s">
        <v>490</v>
      </c>
      <c r="G1327" s="2" t="s">
        <v>497</v>
      </c>
      <c r="H1327" s="1" t="s">
        <v>498</v>
      </c>
      <c r="I1327" s="1">
        <v>2007</v>
      </c>
      <c r="J1327" s="1">
        <v>2007</v>
      </c>
      <c r="K1327" s="1" t="s">
        <v>493</v>
      </c>
      <c r="L1327" s="1">
        <v>13089.92</v>
      </c>
      <c r="M1327" s="1" t="s">
        <v>504</v>
      </c>
      <c r="N1327" s="1" t="s">
        <v>505</v>
      </c>
    </row>
    <row r="1328" spans="1:14" hidden="1" x14ac:dyDescent="0.35">
      <c r="A1328" s="1" t="s">
        <v>487</v>
      </c>
      <c r="B1328" s="1" t="s">
        <v>488</v>
      </c>
      <c r="C1328" s="2" t="s">
        <v>538</v>
      </c>
      <c r="D1328" s="1" t="s">
        <v>539</v>
      </c>
      <c r="E1328" s="1">
        <v>6110</v>
      </c>
      <c r="F1328" s="1" t="s">
        <v>490</v>
      </c>
      <c r="G1328" s="2" t="s">
        <v>497</v>
      </c>
      <c r="H1328" s="1" t="s">
        <v>498</v>
      </c>
      <c r="I1328" s="1">
        <v>2008</v>
      </c>
      <c r="J1328" s="1">
        <v>2008</v>
      </c>
      <c r="K1328" s="1" t="s">
        <v>493</v>
      </c>
      <c r="L1328" s="1">
        <v>20886.919999999998</v>
      </c>
      <c r="M1328" s="1" t="s">
        <v>504</v>
      </c>
      <c r="N1328" s="1" t="s">
        <v>505</v>
      </c>
    </row>
    <row r="1329" spans="1:14" hidden="1" x14ac:dyDescent="0.35">
      <c r="A1329" s="1" t="s">
        <v>487</v>
      </c>
      <c r="B1329" s="1" t="s">
        <v>488</v>
      </c>
      <c r="C1329" s="2" t="s">
        <v>538</v>
      </c>
      <c r="D1329" s="1" t="s">
        <v>539</v>
      </c>
      <c r="E1329" s="1">
        <v>6110</v>
      </c>
      <c r="F1329" s="1" t="s">
        <v>490</v>
      </c>
      <c r="G1329" s="2" t="s">
        <v>497</v>
      </c>
      <c r="H1329" s="1" t="s">
        <v>498</v>
      </c>
      <c r="I1329" s="1">
        <v>2009</v>
      </c>
      <c r="J1329" s="1">
        <v>2009</v>
      </c>
      <c r="K1329" s="1" t="s">
        <v>493</v>
      </c>
      <c r="L1329" s="1">
        <v>28310.97</v>
      </c>
      <c r="M1329" s="1" t="s">
        <v>504</v>
      </c>
      <c r="N1329" s="1" t="s">
        <v>505</v>
      </c>
    </row>
    <row r="1330" spans="1:14" hidden="1" x14ac:dyDescent="0.35">
      <c r="A1330" s="1" t="s">
        <v>487</v>
      </c>
      <c r="B1330" s="1" t="s">
        <v>488</v>
      </c>
      <c r="C1330" s="2" t="s">
        <v>538</v>
      </c>
      <c r="D1330" s="1" t="s">
        <v>539</v>
      </c>
      <c r="E1330" s="1">
        <v>6110</v>
      </c>
      <c r="F1330" s="1" t="s">
        <v>490</v>
      </c>
      <c r="G1330" s="2" t="s">
        <v>497</v>
      </c>
      <c r="H1330" s="1" t="s">
        <v>498</v>
      </c>
      <c r="I1330" s="1">
        <v>2010</v>
      </c>
      <c r="J1330" s="1">
        <v>2010</v>
      </c>
      <c r="K1330" s="1" t="s">
        <v>493</v>
      </c>
      <c r="L1330" s="1">
        <v>36069.17</v>
      </c>
      <c r="M1330" s="1" t="s">
        <v>504</v>
      </c>
      <c r="N1330" s="1" t="s">
        <v>505</v>
      </c>
    </row>
    <row r="1331" spans="1:14" hidden="1" x14ac:dyDescent="0.35">
      <c r="A1331" s="1" t="s">
        <v>487</v>
      </c>
      <c r="B1331" s="1" t="s">
        <v>488</v>
      </c>
      <c r="C1331" s="2" t="s">
        <v>538</v>
      </c>
      <c r="D1331" s="1" t="s">
        <v>539</v>
      </c>
      <c r="E1331" s="1">
        <v>6110</v>
      </c>
      <c r="F1331" s="1" t="s">
        <v>490</v>
      </c>
      <c r="G1331" s="2" t="s">
        <v>497</v>
      </c>
      <c r="H1331" s="1" t="s">
        <v>498</v>
      </c>
      <c r="I1331" s="1">
        <v>2011</v>
      </c>
      <c r="J1331" s="1">
        <v>2011</v>
      </c>
      <c r="K1331" s="1" t="s">
        <v>493</v>
      </c>
      <c r="L1331" s="1">
        <v>40872.800000000003</v>
      </c>
      <c r="M1331" s="1" t="s">
        <v>504</v>
      </c>
      <c r="N1331" s="1" t="s">
        <v>505</v>
      </c>
    </row>
    <row r="1332" spans="1:14" hidden="1" x14ac:dyDescent="0.35">
      <c r="A1332" s="1" t="s">
        <v>487</v>
      </c>
      <c r="B1332" s="1" t="s">
        <v>488</v>
      </c>
      <c r="C1332" s="2" t="s">
        <v>538</v>
      </c>
      <c r="D1332" s="1" t="s">
        <v>539</v>
      </c>
      <c r="E1332" s="1">
        <v>6110</v>
      </c>
      <c r="F1332" s="1" t="s">
        <v>490</v>
      </c>
      <c r="G1332" s="2" t="s">
        <v>497</v>
      </c>
      <c r="H1332" s="1" t="s">
        <v>498</v>
      </c>
      <c r="I1332" s="1">
        <v>2012</v>
      </c>
      <c r="J1332" s="1">
        <v>2012</v>
      </c>
      <c r="K1332" s="1" t="s">
        <v>493</v>
      </c>
      <c r="L1332" s="1">
        <v>46947.14</v>
      </c>
      <c r="M1332" s="1" t="s">
        <v>504</v>
      </c>
      <c r="N1332" s="1" t="s">
        <v>505</v>
      </c>
    </row>
    <row r="1333" spans="1:14" hidden="1" x14ac:dyDescent="0.35">
      <c r="A1333" s="1" t="s">
        <v>487</v>
      </c>
      <c r="B1333" s="1" t="s">
        <v>488</v>
      </c>
      <c r="C1333" s="2" t="s">
        <v>538</v>
      </c>
      <c r="D1333" s="1" t="s">
        <v>539</v>
      </c>
      <c r="E1333" s="1">
        <v>6110</v>
      </c>
      <c r="F1333" s="1" t="s">
        <v>490</v>
      </c>
      <c r="G1333" s="2" t="s">
        <v>497</v>
      </c>
      <c r="H1333" s="1" t="s">
        <v>498</v>
      </c>
      <c r="I1333" s="1">
        <v>2013</v>
      </c>
      <c r="J1333" s="1">
        <v>2013</v>
      </c>
      <c r="K1333" s="1" t="s">
        <v>493</v>
      </c>
      <c r="L1333" s="1">
        <v>55443.58</v>
      </c>
      <c r="M1333" s="1" t="s">
        <v>504</v>
      </c>
      <c r="N1333" s="1" t="s">
        <v>505</v>
      </c>
    </row>
    <row r="1334" spans="1:14" hidden="1" x14ac:dyDescent="0.35">
      <c r="A1334" s="1" t="s">
        <v>487</v>
      </c>
      <c r="B1334" s="1" t="s">
        <v>488</v>
      </c>
      <c r="C1334" s="2" t="s">
        <v>538</v>
      </c>
      <c r="D1334" s="1" t="s">
        <v>539</v>
      </c>
      <c r="E1334" s="1">
        <v>6110</v>
      </c>
      <c r="F1334" s="1" t="s">
        <v>490</v>
      </c>
      <c r="G1334" s="2" t="s">
        <v>497</v>
      </c>
      <c r="H1334" s="1" t="s">
        <v>498</v>
      </c>
      <c r="I1334" s="1">
        <v>2014</v>
      </c>
      <c r="J1334" s="1">
        <v>2014</v>
      </c>
      <c r="K1334" s="1" t="s">
        <v>493</v>
      </c>
      <c r="L1334" s="1">
        <v>62109.24</v>
      </c>
      <c r="M1334" s="1" t="s">
        <v>504</v>
      </c>
      <c r="N1334" s="1" t="s">
        <v>505</v>
      </c>
    </row>
    <row r="1335" spans="1:14" hidden="1" x14ac:dyDescent="0.35">
      <c r="A1335" s="1" t="s">
        <v>487</v>
      </c>
      <c r="B1335" s="1" t="s">
        <v>488</v>
      </c>
      <c r="C1335" s="2" t="s">
        <v>538</v>
      </c>
      <c r="D1335" s="1" t="s">
        <v>539</v>
      </c>
      <c r="E1335" s="1">
        <v>6110</v>
      </c>
      <c r="F1335" s="1" t="s">
        <v>490</v>
      </c>
      <c r="G1335" s="2" t="s">
        <v>497</v>
      </c>
      <c r="H1335" s="1" t="s">
        <v>498</v>
      </c>
      <c r="I1335" s="1">
        <v>2015</v>
      </c>
      <c r="J1335" s="1">
        <v>2015</v>
      </c>
      <c r="K1335" s="1" t="s">
        <v>493</v>
      </c>
      <c r="L1335" s="1">
        <v>77124.03</v>
      </c>
      <c r="M1335" s="1" t="s">
        <v>504</v>
      </c>
      <c r="N1335" s="1" t="s">
        <v>505</v>
      </c>
    </row>
    <row r="1336" spans="1:14" hidden="1" x14ac:dyDescent="0.35">
      <c r="A1336" s="1" t="s">
        <v>487</v>
      </c>
      <c r="B1336" s="1" t="s">
        <v>488</v>
      </c>
      <c r="C1336" s="2" t="s">
        <v>538</v>
      </c>
      <c r="D1336" s="1" t="s">
        <v>539</v>
      </c>
      <c r="E1336" s="1">
        <v>6110</v>
      </c>
      <c r="F1336" s="1" t="s">
        <v>490</v>
      </c>
      <c r="G1336" s="2" t="s">
        <v>497</v>
      </c>
      <c r="H1336" s="1" t="s">
        <v>498</v>
      </c>
      <c r="I1336" s="1">
        <v>2016</v>
      </c>
      <c r="J1336" s="1">
        <v>2016</v>
      </c>
      <c r="K1336" s="1" t="s">
        <v>493</v>
      </c>
      <c r="L1336" s="1">
        <v>71259.47</v>
      </c>
      <c r="M1336" s="1" t="s">
        <v>504</v>
      </c>
      <c r="N1336" s="1" t="s">
        <v>505</v>
      </c>
    </row>
    <row r="1337" spans="1:14" hidden="1" x14ac:dyDescent="0.35">
      <c r="A1337" s="1" t="s">
        <v>487</v>
      </c>
      <c r="B1337" s="1" t="s">
        <v>488</v>
      </c>
      <c r="C1337" s="2" t="s">
        <v>538</v>
      </c>
      <c r="D1337" s="1" t="s">
        <v>539</v>
      </c>
      <c r="E1337" s="1">
        <v>6110</v>
      </c>
      <c r="F1337" s="1" t="s">
        <v>490</v>
      </c>
      <c r="G1337" s="2" t="s">
        <v>497</v>
      </c>
      <c r="H1337" s="1" t="s">
        <v>498</v>
      </c>
      <c r="I1337" s="1">
        <v>2017</v>
      </c>
      <c r="J1337" s="1">
        <v>2017</v>
      </c>
      <c r="K1337" s="1" t="s">
        <v>493</v>
      </c>
      <c r="L1337" s="1">
        <v>77925.149999999994</v>
      </c>
      <c r="M1337" s="1" t="s">
        <v>504</v>
      </c>
      <c r="N1337" s="1" t="s">
        <v>505</v>
      </c>
    </row>
    <row r="1338" spans="1:14" hidden="1" x14ac:dyDescent="0.35">
      <c r="A1338" s="1" t="s">
        <v>487</v>
      </c>
      <c r="B1338" s="1" t="s">
        <v>488</v>
      </c>
      <c r="C1338" s="2" t="s">
        <v>538</v>
      </c>
      <c r="D1338" s="1" t="s">
        <v>539</v>
      </c>
      <c r="E1338" s="1">
        <v>6110</v>
      </c>
      <c r="F1338" s="1" t="s">
        <v>490</v>
      </c>
      <c r="G1338" s="2" t="s">
        <v>499</v>
      </c>
      <c r="H1338" s="1" t="s">
        <v>500</v>
      </c>
      <c r="I1338" s="1">
        <v>2007</v>
      </c>
      <c r="J1338" s="1">
        <v>2007</v>
      </c>
      <c r="K1338" s="1" t="s">
        <v>493</v>
      </c>
      <c r="L1338" s="1">
        <v>4123.54</v>
      </c>
      <c r="M1338" s="1" t="s">
        <v>504</v>
      </c>
      <c r="N1338" s="1" t="s">
        <v>505</v>
      </c>
    </row>
    <row r="1339" spans="1:14" hidden="1" x14ac:dyDescent="0.35">
      <c r="A1339" s="1" t="s">
        <v>487</v>
      </c>
      <c r="B1339" s="1" t="s">
        <v>488</v>
      </c>
      <c r="C1339" s="2" t="s">
        <v>538</v>
      </c>
      <c r="D1339" s="1" t="s">
        <v>539</v>
      </c>
      <c r="E1339" s="1">
        <v>6110</v>
      </c>
      <c r="F1339" s="1" t="s">
        <v>490</v>
      </c>
      <c r="G1339" s="2" t="s">
        <v>499</v>
      </c>
      <c r="H1339" s="1" t="s">
        <v>500</v>
      </c>
      <c r="I1339" s="1">
        <v>2008</v>
      </c>
      <c r="J1339" s="1">
        <v>2008</v>
      </c>
      <c r="K1339" s="1" t="s">
        <v>493</v>
      </c>
      <c r="L1339" s="1">
        <v>4437.9799999999996</v>
      </c>
      <c r="M1339" s="1" t="s">
        <v>504</v>
      </c>
      <c r="N1339" s="1" t="s">
        <v>505</v>
      </c>
    </row>
    <row r="1340" spans="1:14" hidden="1" x14ac:dyDescent="0.35">
      <c r="A1340" s="1" t="s">
        <v>487</v>
      </c>
      <c r="B1340" s="1" t="s">
        <v>488</v>
      </c>
      <c r="C1340" s="2" t="s">
        <v>538</v>
      </c>
      <c r="D1340" s="1" t="s">
        <v>539</v>
      </c>
      <c r="E1340" s="1">
        <v>6110</v>
      </c>
      <c r="F1340" s="1" t="s">
        <v>490</v>
      </c>
      <c r="G1340" s="2" t="s">
        <v>499</v>
      </c>
      <c r="H1340" s="1" t="s">
        <v>500</v>
      </c>
      <c r="I1340" s="1">
        <v>2009</v>
      </c>
      <c r="J1340" s="1">
        <v>2009</v>
      </c>
      <c r="K1340" s="1" t="s">
        <v>493</v>
      </c>
      <c r="L1340" s="1">
        <v>4665.21</v>
      </c>
      <c r="M1340" s="1" t="s">
        <v>504</v>
      </c>
      <c r="N1340" s="1" t="s">
        <v>505</v>
      </c>
    </row>
    <row r="1341" spans="1:14" hidden="1" x14ac:dyDescent="0.35">
      <c r="A1341" s="1" t="s">
        <v>487</v>
      </c>
      <c r="B1341" s="1" t="s">
        <v>488</v>
      </c>
      <c r="C1341" s="2" t="s">
        <v>538</v>
      </c>
      <c r="D1341" s="1" t="s">
        <v>539</v>
      </c>
      <c r="E1341" s="1">
        <v>6110</v>
      </c>
      <c r="F1341" s="1" t="s">
        <v>490</v>
      </c>
      <c r="G1341" s="2" t="s">
        <v>499</v>
      </c>
      <c r="H1341" s="1" t="s">
        <v>500</v>
      </c>
      <c r="I1341" s="1">
        <v>2010</v>
      </c>
      <c r="J1341" s="1">
        <v>2010</v>
      </c>
      <c r="K1341" s="1" t="s">
        <v>493</v>
      </c>
      <c r="L1341" s="1">
        <v>5729.31</v>
      </c>
      <c r="M1341" s="1" t="s">
        <v>504</v>
      </c>
      <c r="N1341" s="1" t="s">
        <v>505</v>
      </c>
    </row>
    <row r="1342" spans="1:14" hidden="1" x14ac:dyDescent="0.35">
      <c r="A1342" s="1" t="s">
        <v>487</v>
      </c>
      <c r="B1342" s="1" t="s">
        <v>488</v>
      </c>
      <c r="C1342" s="2" t="s">
        <v>538</v>
      </c>
      <c r="D1342" s="1" t="s">
        <v>539</v>
      </c>
      <c r="E1342" s="1">
        <v>6110</v>
      </c>
      <c r="F1342" s="1" t="s">
        <v>490</v>
      </c>
      <c r="G1342" s="2" t="s">
        <v>499</v>
      </c>
      <c r="H1342" s="1" t="s">
        <v>500</v>
      </c>
      <c r="I1342" s="1">
        <v>2011</v>
      </c>
      <c r="J1342" s="1">
        <v>2011</v>
      </c>
      <c r="K1342" s="1" t="s">
        <v>493</v>
      </c>
      <c r="L1342" s="1">
        <v>6446.84</v>
      </c>
      <c r="M1342" s="1" t="s">
        <v>504</v>
      </c>
      <c r="N1342" s="1" t="s">
        <v>505</v>
      </c>
    </row>
    <row r="1343" spans="1:14" hidden="1" x14ac:dyDescent="0.35">
      <c r="A1343" s="1" t="s">
        <v>487</v>
      </c>
      <c r="B1343" s="1" t="s">
        <v>488</v>
      </c>
      <c r="C1343" s="2" t="s">
        <v>538</v>
      </c>
      <c r="D1343" s="1" t="s">
        <v>539</v>
      </c>
      <c r="E1343" s="1">
        <v>6110</v>
      </c>
      <c r="F1343" s="1" t="s">
        <v>490</v>
      </c>
      <c r="G1343" s="2" t="s">
        <v>499</v>
      </c>
      <c r="H1343" s="1" t="s">
        <v>500</v>
      </c>
      <c r="I1343" s="1">
        <v>2012</v>
      </c>
      <c r="J1343" s="1">
        <v>2012</v>
      </c>
      <c r="K1343" s="1" t="s">
        <v>493</v>
      </c>
      <c r="L1343" s="1">
        <v>7960.45</v>
      </c>
      <c r="M1343" s="1" t="s">
        <v>504</v>
      </c>
      <c r="N1343" s="1" t="s">
        <v>505</v>
      </c>
    </row>
    <row r="1344" spans="1:14" hidden="1" x14ac:dyDescent="0.35">
      <c r="A1344" s="1" t="s">
        <v>487</v>
      </c>
      <c r="B1344" s="1" t="s">
        <v>488</v>
      </c>
      <c r="C1344" s="2" t="s">
        <v>538</v>
      </c>
      <c r="D1344" s="1" t="s">
        <v>539</v>
      </c>
      <c r="E1344" s="1">
        <v>6110</v>
      </c>
      <c r="F1344" s="1" t="s">
        <v>490</v>
      </c>
      <c r="G1344" s="2" t="s">
        <v>499</v>
      </c>
      <c r="H1344" s="1" t="s">
        <v>500</v>
      </c>
      <c r="I1344" s="1">
        <v>2013</v>
      </c>
      <c r="J1344" s="1">
        <v>2013</v>
      </c>
      <c r="K1344" s="1" t="s">
        <v>493</v>
      </c>
      <c r="L1344" s="1">
        <v>8504.3700000000008</v>
      </c>
      <c r="M1344" s="1" t="s">
        <v>504</v>
      </c>
      <c r="N1344" s="1" t="s">
        <v>505</v>
      </c>
    </row>
    <row r="1345" spans="1:14" hidden="1" x14ac:dyDescent="0.35">
      <c r="A1345" s="1" t="s">
        <v>487</v>
      </c>
      <c r="B1345" s="1" t="s">
        <v>488</v>
      </c>
      <c r="C1345" s="2" t="s">
        <v>538</v>
      </c>
      <c r="D1345" s="1" t="s">
        <v>539</v>
      </c>
      <c r="E1345" s="1">
        <v>6110</v>
      </c>
      <c r="F1345" s="1" t="s">
        <v>490</v>
      </c>
      <c r="G1345" s="2" t="s">
        <v>499</v>
      </c>
      <c r="H1345" s="1" t="s">
        <v>500</v>
      </c>
      <c r="I1345" s="1">
        <v>2014</v>
      </c>
      <c r="J1345" s="1">
        <v>2014</v>
      </c>
      <c r="K1345" s="1" t="s">
        <v>493</v>
      </c>
      <c r="L1345" s="1">
        <v>8784.5</v>
      </c>
      <c r="M1345" s="1" t="s">
        <v>504</v>
      </c>
      <c r="N1345" s="1" t="s">
        <v>505</v>
      </c>
    </row>
    <row r="1346" spans="1:14" hidden="1" x14ac:dyDescent="0.35">
      <c r="A1346" s="1" t="s">
        <v>487</v>
      </c>
      <c r="B1346" s="1" t="s">
        <v>488</v>
      </c>
      <c r="C1346" s="2" t="s">
        <v>538</v>
      </c>
      <c r="D1346" s="1" t="s">
        <v>539</v>
      </c>
      <c r="E1346" s="1">
        <v>6110</v>
      </c>
      <c r="F1346" s="1" t="s">
        <v>490</v>
      </c>
      <c r="G1346" s="2" t="s">
        <v>499</v>
      </c>
      <c r="H1346" s="1" t="s">
        <v>500</v>
      </c>
      <c r="I1346" s="1">
        <v>2015</v>
      </c>
      <c r="J1346" s="1">
        <v>2015</v>
      </c>
      <c r="K1346" s="1" t="s">
        <v>493</v>
      </c>
      <c r="L1346" s="1">
        <v>11863.21</v>
      </c>
      <c r="M1346" s="1" t="s">
        <v>504</v>
      </c>
      <c r="N1346" s="1" t="s">
        <v>505</v>
      </c>
    </row>
    <row r="1347" spans="1:14" hidden="1" x14ac:dyDescent="0.35">
      <c r="A1347" s="1" t="s">
        <v>487</v>
      </c>
      <c r="B1347" s="1" t="s">
        <v>488</v>
      </c>
      <c r="C1347" s="2" t="s">
        <v>538</v>
      </c>
      <c r="D1347" s="1" t="s">
        <v>539</v>
      </c>
      <c r="E1347" s="1">
        <v>6110</v>
      </c>
      <c r="F1347" s="1" t="s">
        <v>490</v>
      </c>
      <c r="G1347" s="2" t="s">
        <v>499</v>
      </c>
      <c r="H1347" s="1" t="s">
        <v>500</v>
      </c>
      <c r="I1347" s="1">
        <v>2016</v>
      </c>
      <c r="J1347" s="1">
        <v>2016</v>
      </c>
      <c r="K1347" s="1" t="s">
        <v>493</v>
      </c>
      <c r="L1347" s="1">
        <v>11725.07</v>
      </c>
      <c r="M1347" s="1" t="s">
        <v>504</v>
      </c>
      <c r="N1347" s="1" t="s">
        <v>505</v>
      </c>
    </row>
    <row r="1348" spans="1:14" hidden="1" x14ac:dyDescent="0.35">
      <c r="A1348" s="1" t="s">
        <v>487</v>
      </c>
      <c r="B1348" s="1" t="s">
        <v>488</v>
      </c>
      <c r="C1348" s="2" t="s">
        <v>538</v>
      </c>
      <c r="D1348" s="1" t="s">
        <v>539</v>
      </c>
      <c r="E1348" s="1">
        <v>6110</v>
      </c>
      <c r="F1348" s="1" t="s">
        <v>490</v>
      </c>
      <c r="G1348" s="2" t="s">
        <v>499</v>
      </c>
      <c r="H1348" s="1" t="s">
        <v>500</v>
      </c>
      <c r="I1348" s="1">
        <v>2017</v>
      </c>
      <c r="J1348" s="1">
        <v>2017</v>
      </c>
      <c r="K1348" s="1" t="s">
        <v>493</v>
      </c>
      <c r="L1348" s="1">
        <v>10486.25</v>
      </c>
      <c r="M1348" s="1" t="s">
        <v>504</v>
      </c>
      <c r="N1348" s="1" t="s">
        <v>505</v>
      </c>
    </row>
    <row r="1349" spans="1:14" hidden="1" x14ac:dyDescent="0.35">
      <c r="A1349" s="1" t="s">
        <v>487</v>
      </c>
      <c r="B1349" s="1" t="s">
        <v>488</v>
      </c>
      <c r="C1349" s="2" t="s">
        <v>538</v>
      </c>
      <c r="D1349" s="1" t="s">
        <v>539</v>
      </c>
      <c r="E1349" s="1">
        <v>6110</v>
      </c>
      <c r="F1349" s="1" t="s">
        <v>490</v>
      </c>
      <c r="G1349" s="2" t="s">
        <v>501</v>
      </c>
      <c r="H1349" s="1" t="s">
        <v>502</v>
      </c>
      <c r="I1349" s="1">
        <v>2007</v>
      </c>
      <c r="J1349" s="1">
        <v>2007</v>
      </c>
      <c r="K1349" s="1" t="s">
        <v>493</v>
      </c>
      <c r="L1349" s="1">
        <v>454.68</v>
      </c>
      <c r="M1349" s="1" t="s">
        <v>504</v>
      </c>
      <c r="N1349" s="1" t="s">
        <v>505</v>
      </c>
    </row>
    <row r="1350" spans="1:14" hidden="1" x14ac:dyDescent="0.35">
      <c r="A1350" s="1" t="s">
        <v>487</v>
      </c>
      <c r="B1350" s="1" t="s">
        <v>488</v>
      </c>
      <c r="C1350" s="2" t="s">
        <v>538</v>
      </c>
      <c r="D1350" s="1" t="s">
        <v>539</v>
      </c>
      <c r="E1350" s="1">
        <v>6110</v>
      </c>
      <c r="F1350" s="1" t="s">
        <v>490</v>
      </c>
      <c r="G1350" s="2" t="s">
        <v>501</v>
      </c>
      <c r="H1350" s="1" t="s">
        <v>502</v>
      </c>
      <c r="I1350" s="1">
        <v>2008</v>
      </c>
      <c r="J1350" s="1">
        <v>2008</v>
      </c>
      <c r="K1350" s="1" t="s">
        <v>493</v>
      </c>
      <c r="L1350" s="1">
        <v>952.85</v>
      </c>
      <c r="M1350" s="1" t="s">
        <v>504</v>
      </c>
      <c r="N1350" s="1" t="s">
        <v>505</v>
      </c>
    </row>
    <row r="1351" spans="1:14" hidden="1" x14ac:dyDescent="0.35">
      <c r="A1351" s="1" t="s">
        <v>487</v>
      </c>
      <c r="B1351" s="1" t="s">
        <v>488</v>
      </c>
      <c r="C1351" s="2" t="s">
        <v>538</v>
      </c>
      <c r="D1351" s="1" t="s">
        <v>539</v>
      </c>
      <c r="E1351" s="1">
        <v>6110</v>
      </c>
      <c r="F1351" s="1" t="s">
        <v>490</v>
      </c>
      <c r="G1351" s="2" t="s">
        <v>501</v>
      </c>
      <c r="H1351" s="1" t="s">
        <v>502</v>
      </c>
      <c r="I1351" s="1">
        <v>2009</v>
      </c>
      <c r="J1351" s="1">
        <v>2009</v>
      </c>
      <c r="K1351" s="1" t="s">
        <v>493</v>
      </c>
      <c r="L1351" s="1">
        <v>554.94000000000005</v>
      </c>
      <c r="M1351" s="1" t="s">
        <v>504</v>
      </c>
      <c r="N1351" s="1" t="s">
        <v>505</v>
      </c>
    </row>
    <row r="1352" spans="1:14" hidden="1" x14ac:dyDescent="0.35">
      <c r="A1352" s="1" t="s">
        <v>487</v>
      </c>
      <c r="B1352" s="1" t="s">
        <v>488</v>
      </c>
      <c r="C1352" s="2" t="s">
        <v>538</v>
      </c>
      <c r="D1352" s="1" t="s">
        <v>539</v>
      </c>
      <c r="E1352" s="1">
        <v>6110</v>
      </c>
      <c r="F1352" s="1" t="s">
        <v>490</v>
      </c>
      <c r="G1352" s="2" t="s">
        <v>501</v>
      </c>
      <c r="H1352" s="1" t="s">
        <v>502</v>
      </c>
      <c r="I1352" s="1">
        <v>2010</v>
      </c>
      <c r="J1352" s="1">
        <v>2010</v>
      </c>
      <c r="K1352" s="1" t="s">
        <v>493</v>
      </c>
      <c r="L1352" s="1">
        <v>1026.25</v>
      </c>
      <c r="M1352" s="1" t="s">
        <v>504</v>
      </c>
      <c r="N1352" s="1" t="s">
        <v>505</v>
      </c>
    </row>
    <row r="1353" spans="1:14" hidden="1" x14ac:dyDescent="0.35">
      <c r="A1353" s="1" t="s">
        <v>487</v>
      </c>
      <c r="B1353" s="1" t="s">
        <v>488</v>
      </c>
      <c r="C1353" s="2" t="s">
        <v>538</v>
      </c>
      <c r="D1353" s="1" t="s">
        <v>539</v>
      </c>
      <c r="E1353" s="1">
        <v>6110</v>
      </c>
      <c r="F1353" s="1" t="s">
        <v>490</v>
      </c>
      <c r="G1353" s="2" t="s">
        <v>501</v>
      </c>
      <c r="H1353" s="1" t="s">
        <v>502</v>
      </c>
      <c r="I1353" s="1">
        <v>2011</v>
      </c>
      <c r="J1353" s="1">
        <v>2011</v>
      </c>
      <c r="K1353" s="1" t="s">
        <v>493</v>
      </c>
      <c r="L1353" s="1">
        <v>1148.19</v>
      </c>
      <c r="M1353" s="1" t="s">
        <v>504</v>
      </c>
      <c r="N1353" s="1" t="s">
        <v>505</v>
      </c>
    </row>
    <row r="1354" spans="1:14" hidden="1" x14ac:dyDescent="0.35">
      <c r="A1354" s="1" t="s">
        <v>487</v>
      </c>
      <c r="B1354" s="1" t="s">
        <v>488</v>
      </c>
      <c r="C1354" s="2" t="s">
        <v>538</v>
      </c>
      <c r="D1354" s="1" t="s">
        <v>539</v>
      </c>
      <c r="E1354" s="1">
        <v>6110</v>
      </c>
      <c r="F1354" s="1" t="s">
        <v>490</v>
      </c>
      <c r="G1354" s="2" t="s">
        <v>501</v>
      </c>
      <c r="H1354" s="1" t="s">
        <v>502</v>
      </c>
      <c r="I1354" s="1">
        <v>2012</v>
      </c>
      <c r="J1354" s="1">
        <v>2012</v>
      </c>
      <c r="K1354" s="1" t="s">
        <v>493</v>
      </c>
      <c r="L1354" s="1">
        <v>1008.34</v>
      </c>
      <c r="M1354" s="1" t="s">
        <v>504</v>
      </c>
      <c r="N1354" s="1" t="s">
        <v>505</v>
      </c>
    </row>
    <row r="1355" spans="1:14" hidden="1" x14ac:dyDescent="0.35">
      <c r="A1355" s="1" t="s">
        <v>487</v>
      </c>
      <c r="B1355" s="1" t="s">
        <v>488</v>
      </c>
      <c r="C1355" s="2" t="s">
        <v>538</v>
      </c>
      <c r="D1355" s="1" t="s">
        <v>539</v>
      </c>
      <c r="E1355" s="1">
        <v>6110</v>
      </c>
      <c r="F1355" s="1" t="s">
        <v>490</v>
      </c>
      <c r="G1355" s="2" t="s">
        <v>501</v>
      </c>
      <c r="H1355" s="1" t="s">
        <v>502</v>
      </c>
      <c r="I1355" s="1">
        <v>2013</v>
      </c>
      <c r="J1355" s="1">
        <v>2013</v>
      </c>
      <c r="K1355" s="1" t="s">
        <v>493</v>
      </c>
      <c r="L1355" s="1">
        <v>1618.2</v>
      </c>
      <c r="M1355" s="1" t="s">
        <v>504</v>
      </c>
      <c r="N1355" s="1" t="s">
        <v>505</v>
      </c>
    </row>
    <row r="1356" spans="1:14" hidden="1" x14ac:dyDescent="0.35">
      <c r="A1356" s="1" t="s">
        <v>487</v>
      </c>
      <c r="B1356" s="1" t="s">
        <v>488</v>
      </c>
      <c r="C1356" s="2" t="s">
        <v>538</v>
      </c>
      <c r="D1356" s="1" t="s">
        <v>539</v>
      </c>
      <c r="E1356" s="1">
        <v>6110</v>
      </c>
      <c r="F1356" s="1" t="s">
        <v>490</v>
      </c>
      <c r="G1356" s="2" t="s">
        <v>501</v>
      </c>
      <c r="H1356" s="1" t="s">
        <v>502</v>
      </c>
      <c r="I1356" s="1">
        <v>2014</v>
      </c>
      <c r="J1356" s="1">
        <v>2014</v>
      </c>
      <c r="K1356" s="1" t="s">
        <v>493</v>
      </c>
      <c r="L1356" s="1">
        <v>5611.52</v>
      </c>
      <c r="M1356" s="1" t="s">
        <v>504</v>
      </c>
      <c r="N1356" s="1" t="s">
        <v>505</v>
      </c>
    </row>
    <row r="1357" spans="1:14" hidden="1" x14ac:dyDescent="0.35">
      <c r="A1357" s="1" t="s">
        <v>487</v>
      </c>
      <c r="B1357" s="1" t="s">
        <v>488</v>
      </c>
      <c r="C1357" s="2" t="s">
        <v>538</v>
      </c>
      <c r="D1357" s="1" t="s">
        <v>539</v>
      </c>
      <c r="E1357" s="1">
        <v>6110</v>
      </c>
      <c r="F1357" s="1" t="s">
        <v>490</v>
      </c>
      <c r="G1357" s="2" t="s">
        <v>501</v>
      </c>
      <c r="H1357" s="1" t="s">
        <v>502</v>
      </c>
      <c r="I1357" s="1">
        <v>2015</v>
      </c>
      <c r="J1357" s="1">
        <v>2015</v>
      </c>
      <c r="K1357" s="1" t="s">
        <v>493</v>
      </c>
      <c r="L1357" s="1">
        <v>6429.72</v>
      </c>
      <c r="M1357" s="1" t="s">
        <v>504</v>
      </c>
      <c r="N1357" s="1" t="s">
        <v>505</v>
      </c>
    </row>
    <row r="1358" spans="1:14" hidden="1" x14ac:dyDescent="0.35">
      <c r="A1358" s="1" t="s">
        <v>487</v>
      </c>
      <c r="B1358" s="1" t="s">
        <v>488</v>
      </c>
      <c r="C1358" s="2" t="s">
        <v>538</v>
      </c>
      <c r="D1358" s="1" t="s">
        <v>539</v>
      </c>
      <c r="E1358" s="1">
        <v>6110</v>
      </c>
      <c r="F1358" s="1" t="s">
        <v>490</v>
      </c>
      <c r="G1358" s="2" t="s">
        <v>501</v>
      </c>
      <c r="H1358" s="1" t="s">
        <v>502</v>
      </c>
      <c r="I1358" s="1">
        <v>2016</v>
      </c>
      <c r="J1358" s="1">
        <v>2016</v>
      </c>
      <c r="K1358" s="1" t="s">
        <v>493</v>
      </c>
      <c r="L1358" s="1">
        <v>4447.1499999999996</v>
      </c>
      <c r="M1358" s="1" t="s">
        <v>504</v>
      </c>
      <c r="N1358" s="1" t="s">
        <v>505</v>
      </c>
    </row>
    <row r="1359" spans="1:14" hidden="1" x14ac:dyDescent="0.35">
      <c r="A1359" s="1" t="s">
        <v>487</v>
      </c>
      <c r="B1359" s="1" t="s">
        <v>488</v>
      </c>
      <c r="C1359" s="2" t="s">
        <v>538</v>
      </c>
      <c r="D1359" s="1" t="s">
        <v>539</v>
      </c>
      <c r="E1359" s="1">
        <v>6110</v>
      </c>
      <c r="F1359" s="1" t="s">
        <v>490</v>
      </c>
      <c r="G1359" s="2" t="s">
        <v>501</v>
      </c>
      <c r="H1359" s="1" t="s">
        <v>502</v>
      </c>
      <c r="I1359" s="1">
        <v>2017</v>
      </c>
      <c r="J1359" s="1">
        <v>2017</v>
      </c>
      <c r="K1359" s="1" t="s">
        <v>493</v>
      </c>
      <c r="L1359" s="1">
        <v>5186.75</v>
      </c>
      <c r="M1359" s="1" t="s">
        <v>504</v>
      </c>
      <c r="N1359" s="1" t="s">
        <v>505</v>
      </c>
    </row>
    <row r="1360" spans="1:14" hidden="1" x14ac:dyDescent="0.35">
      <c r="A1360" s="1" t="s">
        <v>487</v>
      </c>
      <c r="B1360" s="1" t="s">
        <v>488</v>
      </c>
      <c r="C1360" s="2" t="s">
        <v>540</v>
      </c>
      <c r="D1360" s="1" t="s">
        <v>93</v>
      </c>
      <c r="E1360" s="1">
        <v>6110</v>
      </c>
      <c r="F1360" s="1" t="s">
        <v>490</v>
      </c>
      <c r="G1360" s="2" t="s">
        <v>491</v>
      </c>
      <c r="H1360" s="1" t="s">
        <v>492</v>
      </c>
      <c r="I1360" s="1">
        <v>2014</v>
      </c>
      <c r="J1360" s="1">
        <v>2014</v>
      </c>
      <c r="K1360" s="1" t="s">
        <v>493</v>
      </c>
      <c r="L1360" s="1">
        <v>3002.2</v>
      </c>
      <c r="M1360" s="1" t="s">
        <v>504</v>
      </c>
      <c r="N1360" s="1" t="s">
        <v>505</v>
      </c>
    </row>
    <row r="1361" spans="1:15" hidden="1" x14ac:dyDescent="0.35">
      <c r="A1361" s="1" t="s">
        <v>487</v>
      </c>
      <c r="B1361" s="1" t="s">
        <v>488</v>
      </c>
      <c r="C1361" s="2" t="s">
        <v>540</v>
      </c>
      <c r="D1361" s="1" t="s">
        <v>93</v>
      </c>
      <c r="E1361" s="1">
        <v>6110</v>
      </c>
      <c r="F1361" s="1" t="s">
        <v>490</v>
      </c>
      <c r="G1361" s="2" t="s">
        <v>491</v>
      </c>
      <c r="H1361" s="1" t="s">
        <v>492</v>
      </c>
      <c r="I1361" s="1">
        <v>2015</v>
      </c>
      <c r="J1361" s="1">
        <v>2015</v>
      </c>
      <c r="K1361" s="1" t="s">
        <v>493</v>
      </c>
      <c r="L1361" s="1">
        <v>2278.5300000000002</v>
      </c>
      <c r="M1361" s="1" t="s">
        <v>504</v>
      </c>
      <c r="N1361" s="1" t="s">
        <v>505</v>
      </c>
    </row>
    <row r="1362" spans="1:15" hidden="1" x14ac:dyDescent="0.35">
      <c r="A1362" s="1" t="s">
        <v>487</v>
      </c>
      <c r="B1362" s="1" t="s">
        <v>488</v>
      </c>
      <c r="C1362" s="2" t="s">
        <v>540</v>
      </c>
      <c r="D1362" s="1" t="s">
        <v>93</v>
      </c>
      <c r="E1362" s="1">
        <v>6110</v>
      </c>
      <c r="F1362" s="1" t="s">
        <v>490</v>
      </c>
      <c r="G1362" s="2" t="s">
        <v>491</v>
      </c>
      <c r="H1362" s="1" t="s">
        <v>492</v>
      </c>
      <c r="I1362" s="1">
        <v>2016</v>
      </c>
      <c r="J1362" s="1">
        <v>2016</v>
      </c>
      <c r="K1362" s="1" t="s">
        <v>493</v>
      </c>
      <c r="L1362" s="1">
        <v>1844.27</v>
      </c>
      <c r="M1362" s="1" t="s">
        <v>504</v>
      </c>
      <c r="N1362" s="1" t="s">
        <v>505</v>
      </c>
    </row>
    <row r="1363" spans="1:15" hidden="1" x14ac:dyDescent="0.35">
      <c r="A1363" s="1" t="s">
        <v>487</v>
      </c>
      <c r="B1363" s="1" t="s">
        <v>488</v>
      </c>
      <c r="C1363" s="2" t="s">
        <v>540</v>
      </c>
      <c r="D1363" s="1" t="s">
        <v>93</v>
      </c>
      <c r="E1363" s="1">
        <v>6110</v>
      </c>
      <c r="F1363" s="1" t="s">
        <v>490</v>
      </c>
      <c r="G1363" s="2" t="s">
        <v>491</v>
      </c>
      <c r="H1363" s="1" t="s">
        <v>492</v>
      </c>
      <c r="I1363" s="1">
        <v>2017</v>
      </c>
      <c r="J1363" s="1">
        <v>2017</v>
      </c>
      <c r="K1363" s="1" t="s">
        <v>493</v>
      </c>
      <c r="L1363" s="1">
        <v>1971.16</v>
      </c>
      <c r="M1363" s="1" t="s">
        <v>504</v>
      </c>
      <c r="N1363" s="1" t="s">
        <v>505</v>
      </c>
    </row>
    <row r="1364" spans="1:15" hidden="1" x14ac:dyDescent="0.35">
      <c r="A1364" s="1" t="s">
        <v>487</v>
      </c>
      <c r="B1364" s="1" t="s">
        <v>488</v>
      </c>
      <c r="C1364" s="2" t="s">
        <v>540</v>
      </c>
      <c r="D1364" s="1" t="s">
        <v>93</v>
      </c>
      <c r="E1364" s="1">
        <v>6110</v>
      </c>
      <c r="F1364" s="1" t="s">
        <v>490</v>
      </c>
      <c r="G1364" s="2" t="s">
        <v>499</v>
      </c>
      <c r="H1364" s="1" t="s">
        <v>500</v>
      </c>
      <c r="I1364" s="1">
        <v>2014</v>
      </c>
      <c r="J1364" s="1">
        <v>2014</v>
      </c>
      <c r="K1364" s="1" t="s">
        <v>493</v>
      </c>
      <c r="L1364" s="1">
        <v>2654.74</v>
      </c>
      <c r="M1364" s="1" t="s">
        <v>504</v>
      </c>
      <c r="N1364" s="1" t="s">
        <v>505</v>
      </c>
    </row>
    <row r="1365" spans="1:15" hidden="1" x14ac:dyDescent="0.35">
      <c r="A1365" s="1" t="s">
        <v>487</v>
      </c>
      <c r="B1365" s="1" t="s">
        <v>488</v>
      </c>
      <c r="C1365" s="2" t="s">
        <v>540</v>
      </c>
      <c r="D1365" s="1" t="s">
        <v>93</v>
      </c>
      <c r="E1365" s="1">
        <v>6110</v>
      </c>
      <c r="F1365" s="1" t="s">
        <v>490</v>
      </c>
      <c r="G1365" s="2" t="s">
        <v>499</v>
      </c>
      <c r="H1365" s="1" t="s">
        <v>500</v>
      </c>
      <c r="I1365" s="1">
        <v>2015</v>
      </c>
      <c r="J1365" s="1">
        <v>2015</v>
      </c>
      <c r="K1365" s="1" t="s">
        <v>493</v>
      </c>
      <c r="L1365" s="1">
        <v>1978.47</v>
      </c>
      <c r="M1365" s="1" t="s">
        <v>504</v>
      </c>
      <c r="N1365" s="1" t="s">
        <v>505</v>
      </c>
    </row>
    <row r="1366" spans="1:15" hidden="1" x14ac:dyDescent="0.35">
      <c r="A1366" s="1" t="s">
        <v>487</v>
      </c>
      <c r="B1366" s="1" t="s">
        <v>488</v>
      </c>
      <c r="C1366" s="2" t="s">
        <v>540</v>
      </c>
      <c r="D1366" s="1" t="s">
        <v>93</v>
      </c>
      <c r="E1366" s="1">
        <v>6110</v>
      </c>
      <c r="F1366" s="1" t="s">
        <v>490</v>
      </c>
      <c r="G1366" s="2" t="s">
        <v>499</v>
      </c>
      <c r="H1366" s="1" t="s">
        <v>500</v>
      </c>
      <c r="I1366" s="1">
        <v>2016</v>
      </c>
      <c r="J1366" s="1">
        <v>2016</v>
      </c>
      <c r="K1366" s="1" t="s">
        <v>493</v>
      </c>
      <c r="L1366" s="1">
        <v>1568.19</v>
      </c>
      <c r="M1366" s="1" t="s">
        <v>504</v>
      </c>
      <c r="N1366" s="1" t="s">
        <v>505</v>
      </c>
    </row>
    <row r="1367" spans="1:15" hidden="1" x14ac:dyDescent="0.35">
      <c r="A1367" s="1" t="s">
        <v>487</v>
      </c>
      <c r="B1367" s="1" t="s">
        <v>488</v>
      </c>
      <c r="C1367" s="2" t="s">
        <v>540</v>
      </c>
      <c r="D1367" s="1" t="s">
        <v>93</v>
      </c>
      <c r="E1367" s="1">
        <v>6110</v>
      </c>
      <c r="F1367" s="1" t="s">
        <v>490</v>
      </c>
      <c r="G1367" s="2" t="s">
        <v>499</v>
      </c>
      <c r="H1367" s="1" t="s">
        <v>500</v>
      </c>
      <c r="I1367" s="1">
        <v>2017</v>
      </c>
      <c r="J1367" s="1">
        <v>2017</v>
      </c>
      <c r="K1367" s="1" t="s">
        <v>493</v>
      </c>
      <c r="L1367" s="1">
        <v>1674.83</v>
      </c>
      <c r="M1367" s="1" t="s">
        <v>504</v>
      </c>
      <c r="N1367" s="1" t="s">
        <v>505</v>
      </c>
    </row>
    <row r="1368" spans="1:15" hidden="1" x14ac:dyDescent="0.35">
      <c r="A1368" s="1" t="s">
        <v>487</v>
      </c>
      <c r="B1368" s="1" t="s">
        <v>488</v>
      </c>
      <c r="C1368" s="2" t="s">
        <v>541</v>
      </c>
      <c r="D1368" s="1" t="s">
        <v>95</v>
      </c>
      <c r="E1368" s="1">
        <v>6110</v>
      </c>
      <c r="F1368" s="1" t="s">
        <v>490</v>
      </c>
      <c r="G1368" s="2" t="s">
        <v>499</v>
      </c>
      <c r="H1368" s="1" t="s">
        <v>500</v>
      </c>
      <c r="I1368" s="1">
        <v>2004</v>
      </c>
      <c r="J1368" s="1">
        <v>2004</v>
      </c>
      <c r="K1368" s="1" t="s">
        <v>493</v>
      </c>
      <c r="L1368" s="1">
        <v>18.670000000000002</v>
      </c>
      <c r="M1368" s="1" t="s">
        <v>494</v>
      </c>
      <c r="N1368" s="1" t="s">
        <v>495</v>
      </c>
      <c r="O1368" s="1" t="s">
        <v>496</v>
      </c>
    </row>
    <row r="1369" spans="1:15" hidden="1" x14ac:dyDescent="0.35">
      <c r="A1369" s="1" t="s">
        <v>487</v>
      </c>
      <c r="B1369" s="1" t="s">
        <v>488</v>
      </c>
      <c r="C1369" s="2" t="s">
        <v>541</v>
      </c>
      <c r="D1369" s="1" t="s">
        <v>95</v>
      </c>
      <c r="E1369" s="1">
        <v>6110</v>
      </c>
      <c r="F1369" s="1" t="s">
        <v>490</v>
      </c>
      <c r="G1369" s="2" t="s">
        <v>499</v>
      </c>
      <c r="H1369" s="1" t="s">
        <v>500</v>
      </c>
      <c r="I1369" s="1">
        <v>2005</v>
      </c>
      <c r="J1369" s="1">
        <v>2005</v>
      </c>
      <c r="K1369" s="1" t="s">
        <v>493</v>
      </c>
      <c r="L1369" s="1">
        <v>25.44</v>
      </c>
      <c r="M1369" s="1" t="s">
        <v>494</v>
      </c>
      <c r="N1369" s="1" t="s">
        <v>495</v>
      </c>
      <c r="O1369" s="1" t="s">
        <v>496</v>
      </c>
    </row>
    <row r="1370" spans="1:15" hidden="1" x14ac:dyDescent="0.35">
      <c r="A1370" s="1" t="s">
        <v>487</v>
      </c>
      <c r="B1370" s="1" t="s">
        <v>488</v>
      </c>
      <c r="C1370" s="2" t="s">
        <v>541</v>
      </c>
      <c r="D1370" s="1" t="s">
        <v>95</v>
      </c>
      <c r="E1370" s="1">
        <v>6110</v>
      </c>
      <c r="F1370" s="1" t="s">
        <v>490</v>
      </c>
      <c r="G1370" s="2" t="s">
        <v>499</v>
      </c>
      <c r="H1370" s="1" t="s">
        <v>500</v>
      </c>
      <c r="I1370" s="1">
        <v>2006</v>
      </c>
      <c r="J1370" s="1">
        <v>2006</v>
      </c>
      <c r="K1370" s="1" t="s">
        <v>493</v>
      </c>
      <c r="L1370" s="1">
        <v>20.079999999999998</v>
      </c>
      <c r="M1370" s="1" t="s">
        <v>494</v>
      </c>
      <c r="N1370" s="1" t="s">
        <v>495</v>
      </c>
      <c r="O1370" s="1" t="s">
        <v>496</v>
      </c>
    </row>
    <row r="1371" spans="1:15" hidden="1" x14ac:dyDescent="0.35">
      <c r="A1371" s="1" t="s">
        <v>487</v>
      </c>
      <c r="B1371" s="1" t="s">
        <v>488</v>
      </c>
      <c r="C1371" s="2" t="s">
        <v>541</v>
      </c>
      <c r="D1371" s="1" t="s">
        <v>95</v>
      </c>
      <c r="E1371" s="1">
        <v>6110</v>
      </c>
      <c r="F1371" s="1" t="s">
        <v>490</v>
      </c>
      <c r="G1371" s="2" t="s">
        <v>499</v>
      </c>
      <c r="H1371" s="1" t="s">
        <v>500</v>
      </c>
      <c r="I1371" s="1">
        <v>2007</v>
      </c>
      <c r="J1371" s="1">
        <v>2007</v>
      </c>
      <c r="K1371" s="1" t="s">
        <v>493</v>
      </c>
      <c r="L1371" s="1">
        <v>31.3</v>
      </c>
      <c r="M1371" s="1" t="s">
        <v>494</v>
      </c>
      <c r="N1371" s="1" t="s">
        <v>495</v>
      </c>
      <c r="O1371" s="1" t="s">
        <v>496</v>
      </c>
    </row>
    <row r="1372" spans="1:15" hidden="1" x14ac:dyDescent="0.35">
      <c r="A1372" s="1" t="s">
        <v>487</v>
      </c>
      <c r="B1372" s="1" t="s">
        <v>488</v>
      </c>
      <c r="C1372" s="2" t="s">
        <v>541</v>
      </c>
      <c r="D1372" s="1" t="s">
        <v>95</v>
      </c>
      <c r="E1372" s="1">
        <v>6110</v>
      </c>
      <c r="F1372" s="1" t="s">
        <v>490</v>
      </c>
      <c r="G1372" s="2" t="s">
        <v>499</v>
      </c>
      <c r="H1372" s="1" t="s">
        <v>500</v>
      </c>
      <c r="I1372" s="1">
        <v>2008</v>
      </c>
      <c r="J1372" s="1">
        <v>2008</v>
      </c>
      <c r="K1372" s="1" t="s">
        <v>493</v>
      </c>
      <c r="L1372" s="1">
        <v>52.82</v>
      </c>
      <c r="M1372" s="1" t="s">
        <v>494</v>
      </c>
      <c r="N1372" s="1" t="s">
        <v>495</v>
      </c>
      <c r="O1372" s="1" t="s">
        <v>496</v>
      </c>
    </row>
    <row r="1373" spans="1:15" hidden="1" x14ac:dyDescent="0.35">
      <c r="A1373" s="1" t="s">
        <v>487</v>
      </c>
      <c r="B1373" s="1" t="s">
        <v>488</v>
      </c>
      <c r="C1373" s="2" t="s">
        <v>541</v>
      </c>
      <c r="D1373" s="1" t="s">
        <v>95</v>
      </c>
      <c r="E1373" s="1">
        <v>6110</v>
      </c>
      <c r="F1373" s="1" t="s">
        <v>490</v>
      </c>
      <c r="G1373" s="2" t="s">
        <v>499</v>
      </c>
      <c r="H1373" s="1" t="s">
        <v>500</v>
      </c>
      <c r="I1373" s="1">
        <v>2009</v>
      </c>
      <c r="J1373" s="1">
        <v>2009</v>
      </c>
      <c r="K1373" s="1" t="s">
        <v>493</v>
      </c>
      <c r="L1373" s="1">
        <v>30.28</v>
      </c>
      <c r="M1373" s="1" t="s">
        <v>494</v>
      </c>
      <c r="N1373" s="1" t="s">
        <v>495</v>
      </c>
      <c r="O1373" s="1" t="s">
        <v>496</v>
      </c>
    </row>
    <row r="1374" spans="1:15" hidden="1" x14ac:dyDescent="0.35">
      <c r="A1374" s="1" t="s">
        <v>487</v>
      </c>
      <c r="B1374" s="1" t="s">
        <v>488</v>
      </c>
      <c r="C1374" s="2" t="s">
        <v>541</v>
      </c>
      <c r="D1374" s="1" t="s">
        <v>95</v>
      </c>
      <c r="E1374" s="1">
        <v>6110</v>
      </c>
      <c r="F1374" s="1" t="s">
        <v>490</v>
      </c>
      <c r="G1374" s="2" t="s">
        <v>499</v>
      </c>
      <c r="H1374" s="1" t="s">
        <v>500</v>
      </c>
      <c r="I1374" s="1">
        <v>2010</v>
      </c>
      <c r="J1374" s="1">
        <v>2010</v>
      </c>
      <c r="K1374" s="1" t="s">
        <v>493</v>
      </c>
      <c r="L1374" s="1">
        <v>57.09</v>
      </c>
      <c r="M1374" s="1" t="s">
        <v>494</v>
      </c>
      <c r="N1374" s="1" t="s">
        <v>495</v>
      </c>
      <c r="O1374" s="1" t="s">
        <v>496</v>
      </c>
    </row>
    <row r="1375" spans="1:15" hidden="1" x14ac:dyDescent="0.35">
      <c r="A1375" s="1" t="s">
        <v>487</v>
      </c>
      <c r="B1375" s="1" t="s">
        <v>488</v>
      </c>
      <c r="C1375" s="2" t="s">
        <v>541</v>
      </c>
      <c r="D1375" s="1" t="s">
        <v>95</v>
      </c>
      <c r="E1375" s="1">
        <v>6110</v>
      </c>
      <c r="F1375" s="1" t="s">
        <v>490</v>
      </c>
      <c r="G1375" s="2" t="s">
        <v>499</v>
      </c>
      <c r="H1375" s="1" t="s">
        <v>500</v>
      </c>
      <c r="I1375" s="1">
        <v>2011</v>
      </c>
      <c r="J1375" s="1">
        <v>2011</v>
      </c>
      <c r="K1375" s="1" t="s">
        <v>493</v>
      </c>
      <c r="L1375" s="1">
        <v>112.66</v>
      </c>
      <c r="M1375" s="1" t="s">
        <v>494</v>
      </c>
      <c r="N1375" s="1" t="s">
        <v>495</v>
      </c>
      <c r="O1375" s="1" t="s">
        <v>496</v>
      </c>
    </row>
    <row r="1376" spans="1:15" hidden="1" x14ac:dyDescent="0.35">
      <c r="A1376" s="1" t="s">
        <v>487</v>
      </c>
      <c r="B1376" s="1" t="s">
        <v>488</v>
      </c>
      <c r="C1376" s="2" t="s">
        <v>541</v>
      </c>
      <c r="D1376" s="1" t="s">
        <v>95</v>
      </c>
      <c r="E1376" s="1">
        <v>6110</v>
      </c>
      <c r="F1376" s="1" t="s">
        <v>490</v>
      </c>
      <c r="G1376" s="2" t="s">
        <v>499</v>
      </c>
      <c r="H1376" s="1" t="s">
        <v>500</v>
      </c>
      <c r="I1376" s="1">
        <v>2012</v>
      </c>
      <c r="J1376" s="1">
        <v>2012</v>
      </c>
      <c r="K1376" s="1" t="s">
        <v>493</v>
      </c>
      <c r="L1376" s="1">
        <v>108.67</v>
      </c>
      <c r="M1376" s="1" t="s">
        <v>494</v>
      </c>
      <c r="N1376" s="1" t="s">
        <v>495</v>
      </c>
      <c r="O1376" s="1" t="s">
        <v>496</v>
      </c>
    </row>
    <row r="1377" spans="1:15" hidden="1" x14ac:dyDescent="0.35">
      <c r="A1377" s="1" t="s">
        <v>487</v>
      </c>
      <c r="B1377" s="1" t="s">
        <v>488</v>
      </c>
      <c r="C1377" s="2" t="s">
        <v>541</v>
      </c>
      <c r="D1377" s="1" t="s">
        <v>95</v>
      </c>
      <c r="E1377" s="1">
        <v>6110</v>
      </c>
      <c r="F1377" s="1" t="s">
        <v>490</v>
      </c>
      <c r="G1377" s="2" t="s">
        <v>501</v>
      </c>
      <c r="H1377" s="1" t="s">
        <v>502</v>
      </c>
      <c r="I1377" s="1">
        <v>2004</v>
      </c>
      <c r="J1377" s="1">
        <v>2004</v>
      </c>
      <c r="K1377" s="1" t="s">
        <v>493</v>
      </c>
      <c r="L1377" s="1">
        <v>0.24</v>
      </c>
      <c r="M1377" s="1" t="s">
        <v>494</v>
      </c>
      <c r="N1377" s="1" t="s">
        <v>495</v>
      </c>
      <c r="O1377" s="1" t="s">
        <v>496</v>
      </c>
    </row>
    <row r="1378" spans="1:15" hidden="1" x14ac:dyDescent="0.35">
      <c r="A1378" s="1" t="s">
        <v>487</v>
      </c>
      <c r="B1378" s="1" t="s">
        <v>488</v>
      </c>
      <c r="C1378" s="2" t="s">
        <v>541</v>
      </c>
      <c r="D1378" s="1" t="s">
        <v>95</v>
      </c>
      <c r="E1378" s="1">
        <v>6110</v>
      </c>
      <c r="F1378" s="1" t="s">
        <v>490</v>
      </c>
      <c r="G1378" s="2" t="s">
        <v>501</v>
      </c>
      <c r="H1378" s="1" t="s">
        <v>502</v>
      </c>
      <c r="I1378" s="1">
        <v>2005</v>
      </c>
      <c r="J1378" s="1">
        <v>2005</v>
      </c>
      <c r="K1378" s="1" t="s">
        <v>493</v>
      </c>
      <c r="L1378" s="1">
        <v>0.83</v>
      </c>
      <c r="M1378" s="1" t="s">
        <v>494</v>
      </c>
      <c r="N1378" s="1" t="s">
        <v>495</v>
      </c>
      <c r="O1378" s="1" t="s">
        <v>496</v>
      </c>
    </row>
    <row r="1379" spans="1:15" hidden="1" x14ac:dyDescent="0.35">
      <c r="A1379" s="1" t="s">
        <v>487</v>
      </c>
      <c r="B1379" s="1" t="s">
        <v>488</v>
      </c>
      <c r="C1379" s="2" t="s">
        <v>541</v>
      </c>
      <c r="D1379" s="1" t="s">
        <v>95</v>
      </c>
      <c r="E1379" s="1">
        <v>6110</v>
      </c>
      <c r="F1379" s="1" t="s">
        <v>490</v>
      </c>
      <c r="G1379" s="2" t="s">
        <v>501</v>
      </c>
      <c r="H1379" s="1" t="s">
        <v>502</v>
      </c>
      <c r="I1379" s="1">
        <v>2006</v>
      </c>
      <c r="J1379" s="1">
        <v>2006</v>
      </c>
      <c r="K1379" s="1" t="s">
        <v>493</v>
      </c>
      <c r="L1379" s="1">
        <v>0.96</v>
      </c>
      <c r="M1379" s="1" t="s">
        <v>494</v>
      </c>
      <c r="N1379" s="1" t="s">
        <v>495</v>
      </c>
      <c r="O1379" s="1" t="s">
        <v>496</v>
      </c>
    </row>
    <row r="1380" spans="1:15" hidden="1" x14ac:dyDescent="0.35">
      <c r="A1380" s="1" t="s">
        <v>487</v>
      </c>
      <c r="B1380" s="1" t="s">
        <v>488</v>
      </c>
      <c r="C1380" s="2" t="s">
        <v>541</v>
      </c>
      <c r="D1380" s="1" t="s">
        <v>95</v>
      </c>
      <c r="E1380" s="1">
        <v>6110</v>
      </c>
      <c r="F1380" s="1" t="s">
        <v>490</v>
      </c>
      <c r="G1380" s="2" t="s">
        <v>501</v>
      </c>
      <c r="H1380" s="1" t="s">
        <v>502</v>
      </c>
      <c r="I1380" s="1">
        <v>2007</v>
      </c>
      <c r="J1380" s="1">
        <v>2007</v>
      </c>
      <c r="K1380" s="1" t="s">
        <v>493</v>
      </c>
      <c r="L1380" s="1">
        <v>2.09</v>
      </c>
      <c r="M1380" s="1" t="s">
        <v>494</v>
      </c>
      <c r="N1380" s="1" t="s">
        <v>495</v>
      </c>
      <c r="O1380" s="1" t="s">
        <v>496</v>
      </c>
    </row>
    <row r="1381" spans="1:15" hidden="1" x14ac:dyDescent="0.35">
      <c r="A1381" s="1" t="s">
        <v>487</v>
      </c>
      <c r="B1381" s="1" t="s">
        <v>488</v>
      </c>
      <c r="C1381" s="2" t="s">
        <v>541</v>
      </c>
      <c r="D1381" s="1" t="s">
        <v>95</v>
      </c>
      <c r="E1381" s="1">
        <v>6110</v>
      </c>
      <c r="F1381" s="1" t="s">
        <v>490</v>
      </c>
      <c r="G1381" s="2" t="s">
        <v>501</v>
      </c>
      <c r="H1381" s="1" t="s">
        <v>502</v>
      </c>
      <c r="I1381" s="1">
        <v>2008</v>
      </c>
      <c r="J1381" s="1">
        <v>2008</v>
      </c>
      <c r="K1381" s="1" t="s">
        <v>493</v>
      </c>
      <c r="L1381" s="1">
        <v>2.4</v>
      </c>
      <c r="M1381" s="1" t="s">
        <v>494</v>
      </c>
      <c r="N1381" s="1" t="s">
        <v>495</v>
      </c>
      <c r="O1381" s="1" t="s">
        <v>496</v>
      </c>
    </row>
    <row r="1382" spans="1:15" hidden="1" x14ac:dyDescent="0.35">
      <c r="A1382" s="1" t="s">
        <v>487</v>
      </c>
      <c r="B1382" s="1" t="s">
        <v>488</v>
      </c>
      <c r="C1382" s="2" t="s">
        <v>541</v>
      </c>
      <c r="D1382" s="1" t="s">
        <v>95</v>
      </c>
      <c r="E1382" s="1">
        <v>6110</v>
      </c>
      <c r="F1382" s="1" t="s">
        <v>490</v>
      </c>
      <c r="G1382" s="2" t="s">
        <v>501</v>
      </c>
      <c r="H1382" s="1" t="s">
        <v>502</v>
      </c>
      <c r="I1382" s="1">
        <v>2009</v>
      </c>
      <c r="J1382" s="1">
        <v>2009</v>
      </c>
      <c r="K1382" s="1" t="s">
        <v>493</v>
      </c>
      <c r="L1382" s="1">
        <v>1.23</v>
      </c>
      <c r="M1382" s="1" t="s">
        <v>494</v>
      </c>
      <c r="N1382" s="1" t="s">
        <v>495</v>
      </c>
      <c r="O1382" s="1" t="s">
        <v>496</v>
      </c>
    </row>
    <row r="1383" spans="1:15" hidden="1" x14ac:dyDescent="0.35">
      <c r="A1383" s="1" t="s">
        <v>487</v>
      </c>
      <c r="B1383" s="1" t="s">
        <v>488</v>
      </c>
      <c r="C1383" s="2" t="s">
        <v>541</v>
      </c>
      <c r="D1383" s="1" t="s">
        <v>95</v>
      </c>
      <c r="E1383" s="1">
        <v>6110</v>
      </c>
      <c r="F1383" s="1" t="s">
        <v>490</v>
      </c>
      <c r="G1383" s="2" t="s">
        <v>501</v>
      </c>
      <c r="H1383" s="1" t="s">
        <v>502</v>
      </c>
      <c r="I1383" s="1">
        <v>2010</v>
      </c>
      <c r="J1383" s="1">
        <v>2010</v>
      </c>
      <c r="K1383" s="1" t="s">
        <v>493</v>
      </c>
      <c r="L1383" s="1">
        <v>3.92</v>
      </c>
      <c r="M1383" s="1" t="s">
        <v>494</v>
      </c>
      <c r="N1383" s="1" t="s">
        <v>495</v>
      </c>
      <c r="O1383" s="1" t="s">
        <v>496</v>
      </c>
    </row>
    <row r="1384" spans="1:15" hidden="1" x14ac:dyDescent="0.35">
      <c r="A1384" s="1" t="s">
        <v>487</v>
      </c>
      <c r="B1384" s="1" t="s">
        <v>488</v>
      </c>
      <c r="C1384" s="2" t="s">
        <v>541</v>
      </c>
      <c r="D1384" s="1" t="s">
        <v>95</v>
      </c>
      <c r="E1384" s="1">
        <v>6110</v>
      </c>
      <c r="F1384" s="1" t="s">
        <v>490</v>
      </c>
      <c r="G1384" s="2" t="s">
        <v>501</v>
      </c>
      <c r="H1384" s="1" t="s">
        <v>502</v>
      </c>
      <c r="I1384" s="1">
        <v>2011</v>
      </c>
      <c r="J1384" s="1">
        <v>2011</v>
      </c>
      <c r="K1384" s="1" t="s">
        <v>493</v>
      </c>
      <c r="L1384" s="1">
        <v>5.87</v>
      </c>
      <c r="M1384" s="1" t="s">
        <v>494</v>
      </c>
      <c r="N1384" s="1" t="s">
        <v>495</v>
      </c>
      <c r="O1384" s="1" t="s">
        <v>496</v>
      </c>
    </row>
    <row r="1385" spans="1:15" hidden="1" x14ac:dyDescent="0.35">
      <c r="A1385" s="1" t="s">
        <v>487</v>
      </c>
      <c r="B1385" s="1" t="s">
        <v>488</v>
      </c>
      <c r="C1385" s="2" t="s">
        <v>541</v>
      </c>
      <c r="D1385" s="1" t="s">
        <v>95</v>
      </c>
      <c r="E1385" s="1">
        <v>6110</v>
      </c>
      <c r="F1385" s="1" t="s">
        <v>490</v>
      </c>
      <c r="G1385" s="2" t="s">
        <v>501</v>
      </c>
      <c r="H1385" s="1" t="s">
        <v>502</v>
      </c>
      <c r="I1385" s="1">
        <v>2012</v>
      </c>
      <c r="J1385" s="1">
        <v>2012</v>
      </c>
      <c r="K1385" s="1" t="s">
        <v>493</v>
      </c>
      <c r="L1385" s="1">
        <v>1.76</v>
      </c>
      <c r="M1385" s="1" t="s">
        <v>494</v>
      </c>
      <c r="N1385" s="1" t="s">
        <v>495</v>
      </c>
      <c r="O1385" s="1" t="s">
        <v>496</v>
      </c>
    </row>
    <row r="1386" spans="1:15" hidden="1" x14ac:dyDescent="0.35">
      <c r="A1386" s="1" t="s">
        <v>487</v>
      </c>
      <c r="B1386" s="1" t="s">
        <v>488</v>
      </c>
      <c r="C1386" s="2" t="s">
        <v>542</v>
      </c>
      <c r="D1386" s="1" t="s">
        <v>393</v>
      </c>
      <c r="E1386" s="1">
        <v>6110</v>
      </c>
      <c r="F1386" s="1" t="s">
        <v>490</v>
      </c>
      <c r="G1386" s="2" t="s">
        <v>491</v>
      </c>
      <c r="H1386" s="1" t="s">
        <v>492</v>
      </c>
      <c r="I1386" s="1">
        <v>2005</v>
      </c>
      <c r="J1386" s="1">
        <v>2005</v>
      </c>
      <c r="K1386" s="1" t="s">
        <v>493</v>
      </c>
      <c r="L1386" s="1">
        <v>1.95</v>
      </c>
      <c r="M1386" s="1" t="s">
        <v>504</v>
      </c>
      <c r="N1386" s="1" t="s">
        <v>505</v>
      </c>
    </row>
    <row r="1387" spans="1:15" hidden="1" x14ac:dyDescent="0.35">
      <c r="A1387" s="1" t="s">
        <v>487</v>
      </c>
      <c r="B1387" s="1" t="s">
        <v>488</v>
      </c>
      <c r="C1387" s="2" t="s">
        <v>542</v>
      </c>
      <c r="D1387" s="1" t="s">
        <v>393</v>
      </c>
      <c r="E1387" s="1">
        <v>6110</v>
      </c>
      <c r="F1387" s="1" t="s">
        <v>490</v>
      </c>
      <c r="G1387" s="2" t="s">
        <v>491</v>
      </c>
      <c r="H1387" s="1" t="s">
        <v>492</v>
      </c>
      <c r="I1387" s="1">
        <v>2006</v>
      </c>
      <c r="J1387" s="1">
        <v>2006</v>
      </c>
      <c r="K1387" s="1" t="s">
        <v>493</v>
      </c>
      <c r="L1387" s="1">
        <v>2.0499999999999998</v>
      </c>
      <c r="M1387" s="1" t="s">
        <v>504</v>
      </c>
      <c r="N1387" s="1" t="s">
        <v>505</v>
      </c>
    </row>
    <row r="1388" spans="1:15" hidden="1" x14ac:dyDescent="0.35">
      <c r="A1388" s="1" t="s">
        <v>487</v>
      </c>
      <c r="B1388" s="1" t="s">
        <v>488</v>
      </c>
      <c r="C1388" s="2" t="s">
        <v>542</v>
      </c>
      <c r="D1388" s="1" t="s">
        <v>393</v>
      </c>
      <c r="E1388" s="1">
        <v>6110</v>
      </c>
      <c r="F1388" s="1" t="s">
        <v>490</v>
      </c>
      <c r="G1388" s="2" t="s">
        <v>491</v>
      </c>
      <c r="H1388" s="1" t="s">
        <v>492</v>
      </c>
      <c r="I1388" s="1">
        <v>2007</v>
      </c>
      <c r="J1388" s="1">
        <v>2007</v>
      </c>
      <c r="K1388" s="1" t="s">
        <v>493</v>
      </c>
      <c r="L1388" s="1">
        <v>2.52</v>
      </c>
      <c r="M1388" s="1" t="s">
        <v>504</v>
      </c>
      <c r="N1388" s="1" t="s">
        <v>505</v>
      </c>
    </row>
    <row r="1389" spans="1:15" hidden="1" x14ac:dyDescent="0.35">
      <c r="A1389" s="1" t="s">
        <v>487</v>
      </c>
      <c r="B1389" s="1" t="s">
        <v>488</v>
      </c>
      <c r="C1389" s="2" t="s">
        <v>542</v>
      </c>
      <c r="D1389" s="1" t="s">
        <v>393</v>
      </c>
      <c r="E1389" s="1">
        <v>6110</v>
      </c>
      <c r="F1389" s="1" t="s">
        <v>490</v>
      </c>
      <c r="G1389" s="2" t="s">
        <v>491</v>
      </c>
      <c r="H1389" s="1" t="s">
        <v>492</v>
      </c>
      <c r="I1389" s="1">
        <v>2008</v>
      </c>
      <c r="J1389" s="1">
        <v>2008</v>
      </c>
      <c r="K1389" s="1" t="s">
        <v>493</v>
      </c>
      <c r="L1389" s="1">
        <v>2.89</v>
      </c>
      <c r="M1389" s="1" t="s">
        <v>504</v>
      </c>
      <c r="N1389" s="1" t="s">
        <v>505</v>
      </c>
    </row>
    <row r="1390" spans="1:15" hidden="1" x14ac:dyDescent="0.35">
      <c r="A1390" s="1" t="s">
        <v>487</v>
      </c>
      <c r="B1390" s="1" t="s">
        <v>488</v>
      </c>
      <c r="C1390" s="2" t="s">
        <v>542</v>
      </c>
      <c r="D1390" s="1" t="s">
        <v>393</v>
      </c>
      <c r="E1390" s="1">
        <v>6110</v>
      </c>
      <c r="F1390" s="1" t="s">
        <v>490</v>
      </c>
      <c r="G1390" s="2" t="s">
        <v>491</v>
      </c>
      <c r="H1390" s="1" t="s">
        <v>492</v>
      </c>
      <c r="I1390" s="1">
        <v>2009</v>
      </c>
      <c r="J1390" s="1">
        <v>2009</v>
      </c>
      <c r="K1390" s="1" t="s">
        <v>493</v>
      </c>
      <c r="L1390" s="1">
        <v>2.14</v>
      </c>
      <c r="M1390" s="1" t="s">
        <v>504</v>
      </c>
      <c r="N1390" s="1" t="s">
        <v>505</v>
      </c>
    </row>
    <row r="1391" spans="1:15" hidden="1" x14ac:dyDescent="0.35">
      <c r="A1391" s="1" t="s">
        <v>487</v>
      </c>
      <c r="B1391" s="1" t="s">
        <v>488</v>
      </c>
      <c r="C1391" s="2" t="s">
        <v>542</v>
      </c>
      <c r="D1391" s="1" t="s">
        <v>393</v>
      </c>
      <c r="E1391" s="1">
        <v>6110</v>
      </c>
      <c r="F1391" s="1" t="s">
        <v>490</v>
      </c>
      <c r="G1391" s="2" t="s">
        <v>491</v>
      </c>
      <c r="H1391" s="1" t="s">
        <v>492</v>
      </c>
      <c r="I1391" s="1">
        <v>2010</v>
      </c>
      <c r="J1391" s="1">
        <v>2010</v>
      </c>
      <c r="K1391" s="1" t="s">
        <v>493</v>
      </c>
      <c r="L1391" s="1">
        <v>2.1800000000000002</v>
      </c>
      <c r="M1391" s="1" t="s">
        <v>504</v>
      </c>
      <c r="N1391" s="1" t="s">
        <v>505</v>
      </c>
    </row>
    <row r="1392" spans="1:15" hidden="1" x14ac:dyDescent="0.35">
      <c r="A1392" s="1" t="s">
        <v>487</v>
      </c>
      <c r="B1392" s="1" t="s">
        <v>488</v>
      </c>
      <c r="C1392" s="2" t="s">
        <v>542</v>
      </c>
      <c r="D1392" s="1" t="s">
        <v>393</v>
      </c>
      <c r="E1392" s="1">
        <v>6110</v>
      </c>
      <c r="F1392" s="1" t="s">
        <v>490</v>
      </c>
      <c r="G1392" s="2" t="s">
        <v>491</v>
      </c>
      <c r="H1392" s="1" t="s">
        <v>492</v>
      </c>
      <c r="I1392" s="1">
        <v>2011</v>
      </c>
      <c r="J1392" s="1">
        <v>2011</v>
      </c>
      <c r="K1392" s="1" t="s">
        <v>493</v>
      </c>
      <c r="L1392" s="1">
        <v>2.3199999999999998</v>
      </c>
      <c r="M1392" s="1" t="s">
        <v>504</v>
      </c>
      <c r="N1392" s="1" t="s">
        <v>505</v>
      </c>
    </row>
    <row r="1393" spans="1:14" hidden="1" x14ac:dyDescent="0.35">
      <c r="A1393" s="1" t="s">
        <v>487</v>
      </c>
      <c r="B1393" s="1" t="s">
        <v>488</v>
      </c>
      <c r="C1393" s="2" t="s">
        <v>542</v>
      </c>
      <c r="D1393" s="1" t="s">
        <v>393</v>
      </c>
      <c r="E1393" s="1">
        <v>6110</v>
      </c>
      <c r="F1393" s="1" t="s">
        <v>490</v>
      </c>
      <c r="G1393" s="2" t="s">
        <v>491</v>
      </c>
      <c r="H1393" s="1" t="s">
        <v>492</v>
      </c>
      <c r="I1393" s="1">
        <v>2012</v>
      </c>
      <c r="J1393" s="1">
        <v>2012</v>
      </c>
      <c r="K1393" s="1" t="s">
        <v>493</v>
      </c>
      <c r="L1393" s="1">
        <v>4.03</v>
      </c>
      <c r="M1393" s="1" t="s">
        <v>504</v>
      </c>
      <c r="N1393" s="1" t="s">
        <v>505</v>
      </c>
    </row>
    <row r="1394" spans="1:14" hidden="1" x14ac:dyDescent="0.35">
      <c r="A1394" s="1" t="s">
        <v>487</v>
      </c>
      <c r="B1394" s="1" t="s">
        <v>488</v>
      </c>
      <c r="C1394" s="2" t="s">
        <v>542</v>
      </c>
      <c r="D1394" s="1" t="s">
        <v>393</v>
      </c>
      <c r="E1394" s="1">
        <v>6110</v>
      </c>
      <c r="F1394" s="1" t="s">
        <v>490</v>
      </c>
      <c r="G1394" s="2" t="s">
        <v>491</v>
      </c>
      <c r="H1394" s="1" t="s">
        <v>492</v>
      </c>
      <c r="I1394" s="1">
        <v>2013</v>
      </c>
      <c r="J1394" s="1">
        <v>2013</v>
      </c>
      <c r="K1394" s="1" t="s">
        <v>493</v>
      </c>
      <c r="L1394" s="1">
        <v>3.11</v>
      </c>
      <c r="M1394" s="1" t="s">
        <v>504</v>
      </c>
      <c r="N1394" s="1" t="s">
        <v>505</v>
      </c>
    </row>
    <row r="1395" spans="1:14" hidden="1" x14ac:dyDescent="0.35">
      <c r="A1395" s="1" t="s">
        <v>487</v>
      </c>
      <c r="B1395" s="1" t="s">
        <v>488</v>
      </c>
      <c r="C1395" s="2" t="s">
        <v>542</v>
      </c>
      <c r="D1395" s="1" t="s">
        <v>393</v>
      </c>
      <c r="E1395" s="1">
        <v>6110</v>
      </c>
      <c r="F1395" s="1" t="s">
        <v>490</v>
      </c>
      <c r="G1395" s="2" t="s">
        <v>497</v>
      </c>
      <c r="H1395" s="1" t="s">
        <v>498</v>
      </c>
      <c r="I1395" s="1">
        <v>2009</v>
      </c>
      <c r="J1395" s="1">
        <v>2009</v>
      </c>
      <c r="K1395" s="1" t="s">
        <v>493</v>
      </c>
      <c r="L1395" s="1">
        <v>1.1100000000000001</v>
      </c>
      <c r="M1395" s="1" t="s">
        <v>504</v>
      </c>
      <c r="N1395" s="1" t="s">
        <v>505</v>
      </c>
    </row>
    <row r="1396" spans="1:14" hidden="1" x14ac:dyDescent="0.35">
      <c r="A1396" s="1" t="s">
        <v>487</v>
      </c>
      <c r="B1396" s="1" t="s">
        <v>488</v>
      </c>
      <c r="C1396" s="2" t="s">
        <v>542</v>
      </c>
      <c r="D1396" s="1" t="s">
        <v>393</v>
      </c>
      <c r="E1396" s="1">
        <v>6110</v>
      </c>
      <c r="F1396" s="1" t="s">
        <v>490</v>
      </c>
      <c r="G1396" s="2" t="s">
        <v>497</v>
      </c>
      <c r="H1396" s="1" t="s">
        <v>498</v>
      </c>
      <c r="I1396" s="1">
        <v>2010</v>
      </c>
      <c r="J1396" s="1">
        <v>2010</v>
      </c>
      <c r="K1396" s="1" t="s">
        <v>493</v>
      </c>
      <c r="L1396" s="1">
        <v>1.48</v>
      </c>
      <c r="M1396" s="1" t="s">
        <v>504</v>
      </c>
      <c r="N1396" s="1" t="s">
        <v>505</v>
      </c>
    </row>
    <row r="1397" spans="1:14" hidden="1" x14ac:dyDescent="0.35">
      <c r="A1397" s="1" t="s">
        <v>487</v>
      </c>
      <c r="B1397" s="1" t="s">
        <v>488</v>
      </c>
      <c r="C1397" s="2" t="s">
        <v>542</v>
      </c>
      <c r="D1397" s="1" t="s">
        <v>393</v>
      </c>
      <c r="E1397" s="1">
        <v>6110</v>
      </c>
      <c r="F1397" s="1" t="s">
        <v>490</v>
      </c>
      <c r="G1397" s="2" t="s">
        <v>497</v>
      </c>
      <c r="H1397" s="1" t="s">
        <v>498</v>
      </c>
      <c r="I1397" s="1">
        <v>2011</v>
      </c>
      <c r="J1397" s="1">
        <v>2011</v>
      </c>
      <c r="K1397" s="1" t="s">
        <v>493</v>
      </c>
      <c r="L1397" s="1">
        <v>1.99</v>
      </c>
      <c r="M1397" s="1" t="s">
        <v>504</v>
      </c>
      <c r="N1397" s="1" t="s">
        <v>505</v>
      </c>
    </row>
    <row r="1398" spans="1:14" hidden="1" x14ac:dyDescent="0.35">
      <c r="A1398" s="1" t="s">
        <v>487</v>
      </c>
      <c r="B1398" s="1" t="s">
        <v>488</v>
      </c>
      <c r="C1398" s="2" t="s">
        <v>542</v>
      </c>
      <c r="D1398" s="1" t="s">
        <v>393</v>
      </c>
      <c r="E1398" s="1">
        <v>6110</v>
      </c>
      <c r="F1398" s="1" t="s">
        <v>490</v>
      </c>
      <c r="G1398" s="2" t="s">
        <v>497</v>
      </c>
      <c r="H1398" s="1" t="s">
        <v>498</v>
      </c>
      <c r="I1398" s="1">
        <v>2012</v>
      </c>
      <c r="J1398" s="1">
        <v>2012</v>
      </c>
      <c r="K1398" s="1" t="s">
        <v>493</v>
      </c>
      <c r="L1398" s="1">
        <v>0.96</v>
      </c>
      <c r="M1398" s="1" t="s">
        <v>504</v>
      </c>
      <c r="N1398" s="1" t="s">
        <v>505</v>
      </c>
    </row>
    <row r="1399" spans="1:14" hidden="1" x14ac:dyDescent="0.35">
      <c r="A1399" s="1" t="s">
        <v>487</v>
      </c>
      <c r="B1399" s="1" t="s">
        <v>488</v>
      </c>
      <c r="C1399" s="2" t="s">
        <v>542</v>
      </c>
      <c r="D1399" s="1" t="s">
        <v>393</v>
      </c>
      <c r="E1399" s="1">
        <v>6110</v>
      </c>
      <c r="F1399" s="1" t="s">
        <v>490</v>
      </c>
      <c r="G1399" s="2" t="s">
        <v>497</v>
      </c>
      <c r="H1399" s="1" t="s">
        <v>498</v>
      </c>
      <c r="I1399" s="1">
        <v>2013</v>
      </c>
      <c r="J1399" s="1">
        <v>2013</v>
      </c>
      <c r="K1399" s="1" t="s">
        <v>493</v>
      </c>
      <c r="L1399" s="1">
        <v>2.11</v>
      </c>
      <c r="M1399" s="1" t="s">
        <v>504</v>
      </c>
      <c r="N1399" s="1" t="s">
        <v>505</v>
      </c>
    </row>
    <row r="1400" spans="1:14" hidden="1" x14ac:dyDescent="0.35">
      <c r="A1400" s="1" t="s">
        <v>487</v>
      </c>
      <c r="B1400" s="1" t="s">
        <v>488</v>
      </c>
      <c r="C1400" s="2" t="s">
        <v>542</v>
      </c>
      <c r="D1400" s="1" t="s">
        <v>393</v>
      </c>
      <c r="E1400" s="1">
        <v>6110</v>
      </c>
      <c r="F1400" s="1" t="s">
        <v>490</v>
      </c>
      <c r="G1400" s="2" t="s">
        <v>499</v>
      </c>
      <c r="H1400" s="1" t="s">
        <v>500</v>
      </c>
      <c r="I1400" s="1">
        <v>2005</v>
      </c>
      <c r="J1400" s="1">
        <v>2005</v>
      </c>
      <c r="K1400" s="1" t="s">
        <v>493</v>
      </c>
      <c r="L1400" s="1">
        <v>1.95</v>
      </c>
      <c r="M1400" s="1" t="s">
        <v>504</v>
      </c>
      <c r="N1400" s="1" t="s">
        <v>505</v>
      </c>
    </row>
    <row r="1401" spans="1:14" hidden="1" x14ac:dyDescent="0.35">
      <c r="A1401" s="1" t="s">
        <v>487</v>
      </c>
      <c r="B1401" s="1" t="s">
        <v>488</v>
      </c>
      <c r="C1401" s="2" t="s">
        <v>542</v>
      </c>
      <c r="D1401" s="1" t="s">
        <v>393</v>
      </c>
      <c r="E1401" s="1">
        <v>6110</v>
      </c>
      <c r="F1401" s="1" t="s">
        <v>490</v>
      </c>
      <c r="G1401" s="2" t="s">
        <v>499</v>
      </c>
      <c r="H1401" s="1" t="s">
        <v>500</v>
      </c>
      <c r="I1401" s="1">
        <v>2006</v>
      </c>
      <c r="J1401" s="1">
        <v>2006</v>
      </c>
      <c r="K1401" s="1" t="s">
        <v>493</v>
      </c>
      <c r="L1401" s="1">
        <v>2.0499999999999998</v>
      </c>
      <c r="M1401" s="1" t="s">
        <v>504</v>
      </c>
      <c r="N1401" s="1" t="s">
        <v>505</v>
      </c>
    </row>
    <row r="1402" spans="1:14" hidden="1" x14ac:dyDescent="0.35">
      <c r="A1402" s="1" t="s">
        <v>487</v>
      </c>
      <c r="B1402" s="1" t="s">
        <v>488</v>
      </c>
      <c r="C1402" s="2" t="s">
        <v>542</v>
      </c>
      <c r="D1402" s="1" t="s">
        <v>393</v>
      </c>
      <c r="E1402" s="1">
        <v>6110</v>
      </c>
      <c r="F1402" s="1" t="s">
        <v>490</v>
      </c>
      <c r="G1402" s="2" t="s">
        <v>499</v>
      </c>
      <c r="H1402" s="1" t="s">
        <v>500</v>
      </c>
      <c r="I1402" s="1">
        <v>2007</v>
      </c>
      <c r="J1402" s="1">
        <v>2007</v>
      </c>
      <c r="K1402" s="1" t="s">
        <v>493</v>
      </c>
      <c r="L1402" s="1">
        <v>2.52</v>
      </c>
      <c r="M1402" s="1" t="s">
        <v>504</v>
      </c>
      <c r="N1402" s="1" t="s">
        <v>505</v>
      </c>
    </row>
    <row r="1403" spans="1:14" hidden="1" x14ac:dyDescent="0.35">
      <c r="A1403" s="1" t="s">
        <v>487</v>
      </c>
      <c r="B1403" s="1" t="s">
        <v>488</v>
      </c>
      <c r="C1403" s="2" t="s">
        <v>542</v>
      </c>
      <c r="D1403" s="1" t="s">
        <v>393</v>
      </c>
      <c r="E1403" s="1">
        <v>6110</v>
      </c>
      <c r="F1403" s="1" t="s">
        <v>490</v>
      </c>
      <c r="G1403" s="2" t="s">
        <v>499</v>
      </c>
      <c r="H1403" s="1" t="s">
        <v>500</v>
      </c>
      <c r="I1403" s="1">
        <v>2008</v>
      </c>
      <c r="J1403" s="1">
        <v>2008</v>
      </c>
      <c r="K1403" s="1" t="s">
        <v>493</v>
      </c>
      <c r="L1403" s="1">
        <v>2.89</v>
      </c>
      <c r="M1403" s="1" t="s">
        <v>504</v>
      </c>
      <c r="N1403" s="1" t="s">
        <v>505</v>
      </c>
    </row>
    <row r="1404" spans="1:14" hidden="1" x14ac:dyDescent="0.35">
      <c r="A1404" s="1" t="s">
        <v>487</v>
      </c>
      <c r="B1404" s="1" t="s">
        <v>488</v>
      </c>
      <c r="C1404" s="2" t="s">
        <v>542</v>
      </c>
      <c r="D1404" s="1" t="s">
        <v>393</v>
      </c>
      <c r="E1404" s="1">
        <v>6110</v>
      </c>
      <c r="F1404" s="1" t="s">
        <v>490</v>
      </c>
      <c r="G1404" s="2" t="s">
        <v>499</v>
      </c>
      <c r="H1404" s="1" t="s">
        <v>500</v>
      </c>
      <c r="I1404" s="1">
        <v>2009</v>
      </c>
      <c r="J1404" s="1">
        <v>2009</v>
      </c>
      <c r="K1404" s="1" t="s">
        <v>493</v>
      </c>
      <c r="L1404" s="1">
        <v>2.14</v>
      </c>
      <c r="M1404" s="1" t="s">
        <v>504</v>
      </c>
      <c r="N1404" s="1" t="s">
        <v>505</v>
      </c>
    </row>
    <row r="1405" spans="1:14" hidden="1" x14ac:dyDescent="0.35">
      <c r="A1405" s="1" t="s">
        <v>487</v>
      </c>
      <c r="B1405" s="1" t="s">
        <v>488</v>
      </c>
      <c r="C1405" s="2" t="s">
        <v>542</v>
      </c>
      <c r="D1405" s="1" t="s">
        <v>393</v>
      </c>
      <c r="E1405" s="1">
        <v>6110</v>
      </c>
      <c r="F1405" s="1" t="s">
        <v>490</v>
      </c>
      <c r="G1405" s="2" t="s">
        <v>499</v>
      </c>
      <c r="H1405" s="1" t="s">
        <v>500</v>
      </c>
      <c r="I1405" s="1">
        <v>2010</v>
      </c>
      <c r="J1405" s="1">
        <v>2010</v>
      </c>
      <c r="K1405" s="1" t="s">
        <v>493</v>
      </c>
      <c r="L1405" s="1">
        <v>2.1800000000000002</v>
      </c>
      <c r="M1405" s="1" t="s">
        <v>504</v>
      </c>
      <c r="N1405" s="1" t="s">
        <v>505</v>
      </c>
    </row>
    <row r="1406" spans="1:14" hidden="1" x14ac:dyDescent="0.35">
      <c r="A1406" s="1" t="s">
        <v>487</v>
      </c>
      <c r="B1406" s="1" t="s">
        <v>488</v>
      </c>
      <c r="C1406" s="2" t="s">
        <v>542</v>
      </c>
      <c r="D1406" s="1" t="s">
        <v>393</v>
      </c>
      <c r="E1406" s="1">
        <v>6110</v>
      </c>
      <c r="F1406" s="1" t="s">
        <v>490</v>
      </c>
      <c r="G1406" s="2" t="s">
        <v>499</v>
      </c>
      <c r="H1406" s="1" t="s">
        <v>500</v>
      </c>
      <c r="I1406" s="1">
        <v>2011</v>
      </c>
      <c r="J1406" s="1">
        <v>2011</v>
      </c>
      <c r="K1406" s="1" t="s">
        <v>493</v>
      </c>
      <c r="L1406" s="1">
        <v>2.3199999999999998</v>
      </c>
      <c r="M1406" s="1" t="s">
        <v>504</v>
      </c>
      <c r="N1406" s="1" t="s">
        <v>505</v>
      </c>
    </row>
    <row r="1407" spans="1:14" hidden="1" x14ac:dyDescent="0.35">
      <c r="A1407" s="1" t="s">
        <v>487</v>
      </c>
      <c r="B1407" s="1" t="s">
        <v>488</v>
      </c>
      <c r="C1407" s="2" t="s">
        <v>542</v>
      </c>
      <c r="D1407" s="1" t="s">
        <v>393</v>
      </c>
      <c r="E1407" s="1">
        <v>6110</v>
      </c>
      <c r="F1407" s="1" t="s">
        <v>490</v>
      </c>
      <c r="G1407" s="2" t="s">
        <v>499</v>
      </c>
      <c r="H1407" s="1" t="s">
        <v>500</v>
      </c>
      <c r="I1407" s="1">
        <v>2012</v>
      </c>
      <c r="J1407" s="1">
        <v>2012</v>
      </c>
      <c r="K1407" s="1" t="s">
        <v>493</v>
      </c>
      <c r="L1407" s="1">
        <v>4.03</v>
      </c>
      <c r="M1407" s="1" t="s">
        <v>504</v>
      </c>
      <c r="N1407" s="1" t="s">
        <v>505</v>
      </c>
    </row>
    <row r="1408" spans="1:14" hidden="1" x14ac:dyDescent="0.35">
      <c r="A1408" s="1" t="s">
        <v>487</v>
      </c>
      <c r="B1408" s="1" t="s">
        <v>488</v>
      </c>
      <c r="C1408" s="2" t="s">
        <v>542</v>
      </c>
      <c r="D1408" s="1" t="s">
        <v>393</v>
      </c>
      <c r="E1408" s="1">
        <v>6110</v>
      </c>
      <c r="F1408" s="1" t="s">
        <v>490</v>
      </c>
      <c r="G1408" s="2" t="s">
        <v>499</v>
      </c>
      <c r="H1408" s="1" t="s">
        <v>500</v>
      </c>
      <c r="I1408" s="1">
        <v>2013</v>
      </c>
      <c r="J1408" s="1">
        <v>2013</v>
      </c>
      <c r="K1408" s="1" t="s">
        <v>493</v>
      </c>
      <c r="L1408" s="1">
        <v>3.11</v>
      </c>
      <c r="M1408" s="1" t="s">
        <v>504</v>
      </c>
      <c r="N1408" s="1" t="s">
        <v>505</v>
      </c>
    </row>
    <row r="1409" spans="1:14" hidden="1" x14ac:dyDescent="0.35">
      <c r="A1409" s="1" t="s">
        <v>487</v>
      </c>
      <c r="B1409" s="1" t="s">
        <v>488</v>
      </c>
      <c r="C1409" s="2" t="s">
        <v>542</v>
      </c>
      <c r="D1409" s="1" t="s">
        <v>393</v>
      </c>
      <c r="E1409" s="1">
        <v>6110</v>
      </c>
      <c r="F1409" s="1" t="s">
        <v>490</v>
      </c>
      <c r="G1409" s="2" t="s">
        <v>501</v>
      </c>
      <c r="H1409" s="1" t="s">
        <v>502</v>
      </c>
      <c r="I1409" s="1">
        <v>2009</v>
      </c>
      <c r="J1409" s="1">
        <v>2009</v>
      </c>
      <c r="K1409" s="1" t="s">
        <v>493</v>
      </c>
      <c r="L1409" s="1">
        <v>1.1100000000000001</v>
      </c>
      <c r="M1409" s="1" t="s">
        <v>504</v>
      </c>
      <c r="N1409" s="1" t="s">
        <v>505</v>
      </c>
    </row>
    <row r="1410" spans="1:14" hidden="1" x14ac:dyDescent="0.35">
      <c r="A1410" s="1" t="s">
        <v>487</v>
      </c>
      <c r="B1410" s="1" t="s">
        <v>488</v>
      </c>
      <c r="C1410" s="2" t="s">
        <v>542</v>
      </c>
      <c r="D1410" s="1" t="s">
        <v>393</v>
      </c>
      <c r="E1410" s="1">
        <v>6110</v>
      </c>
      <c r="F1410" s="1" t="s">
        <v>490</v>
      </c>
      <c r="G1410" s="2" t="s">
        <v>501</v>
      </c>
      <c r="H1410" s="1" t="s">
        <v>502</v>
      </c>
      <c r="I1410" s="1">
        <v>2010</v>
      </c>
      <c r="J1410" s="1">
        <v>2010</v>
      </c>
      <c r="K1410" s="1" t="s">
        <v>493</v>
      </c>
      <c r="L1410" s="1">
        <v>1.48</v>
      </c>
      <c r="M1410" s="1" t="s">
        <v>504</v>
      </c>
      <c r="N1410" s="1" t="s">
        <v>505</v>
      </c>
    </row>
    <row r="1411" spans="1:14" hidden="1" x14ac:dyDescent="0.35">
      <c r="A1411" s="1" t="s">
        <v>487</v>
      </c>
      <c r="B1411" s="1" t="s">
        <v>488</v>
      </c>
      <c r="C1411" s="2" t="s">
        <v>542</v>
      </c>
      <c r="D1411" s="1" t="s">
        <v>393</v>
      </c>
      <c r="E1411" s="1">
        <v>6110</v>
      </c>
      <c r="F1411" s="1" t="s">
        <v>490</v>
      </c>
      <c r="G1411" s="2" t="s">
        <v>501</v>
      </c>
      <c r="H1411" s="1" t="s">
        <v>502</v>
      </c>
      <c r="I1411" s="1">
        <v>2011</v>
      </c>
      <c r="J1411" s="1">
        <v>2011</v>
      </c>
      <c r="K1411" s="1" t="s">
        <v>493</v>
      </c>
      <c r="L1411" s="1">
        <v>1.99</v>
      </c>
      <c r="M1411" s="1" t="s">
        <v>504</v>
      </c>
      <c r="N1411" s="1" t="s">
        <v>505</v>
      </c>
    </row>
    <row r="1412" spans="1:14" hidden="1" x14ac:dyDescent="0.35">
      <c r="A1412" s="1" t="s">
        <v>487</v>
      </c>
      <c r="B1412" s="1" t="s">
        <v>488</v>
      </c>
      <c r="C1412" s="2" t="s">
        <v>542</v>
      </c>
      <c r="D1412" s="1" t="s">
        <v>393</v>
      </c>
      <c r="E1412" s="1">
        <v>6110</v>
      </c>
      <c r="F1412" s="1" t="s">
        <v>490</v>
      </c>
      <c r="G1412" s="2" t="s">
        <v>501</v>
      </c>
      <c r="H1412" s="1" t="s">
        <v>502</v>
      </c>
      <c r="I1412" s="1">
        <v>2012</v>
      </c>
      <c r="J1412" s="1">
        <v>2012</v>
      </c>
      <c r="K1412" s="1" t="s">
        <v>493</v>
      </c>
      <c r="L1412" s="1">
        <v>0.96</v>
      </c>
      <c r="M1412" s="1" t="s">
        <v>504</v>
      </c>
      <c r="N1412" s="1" t="s">
        <v>505</v>
      </c>
    </row>
    <row r="1413" spans="1:14" hidden="1" x14ac:dyDescent="0.35">
      <c r="A1413" s="1" t="s">
        <v>487</v>
      </c>
      <c r="B1413" s="1" t="s">
        <v>488</v>
      </c>
      <c r="C1413" s="2" t="s">
        <v>542</v>
      </c>
      <c r="D1413" s="1" t="s">
        <v>393</v>
      </c>
      <c r="E1413" s="1">
        <v>6110</v>
      </c>
      <c r="F1413" s="1" t="s">
        <v>490</v>
      </c>
      <c r="G1413" s="2" t="s">
        <v>501</v>
      </c>
      <c r="H1413" s="1" t="s">
        <v>502</v>
      </c>
      <c r="I1413" s="1">
        <v>2013</v>
      </c>
      <c r="J1413" s="1">
        <v>2013</v>
      </c>
      <c r="K1413" s="1" t="s">
        <v>493</v>
      </c>
      <c r="L1413" s="1">
        <v>2.11</v>
      </c>
      <c r="M1413" s="1" t="s">
        <v>504</v>
      </c>
      <c r="N1413" s="1" t="s">
        <v>505</v>
      </c>
    </row>
    <row r="1414" spans="1:14" hidden="1" x14ac:dyDescent="0.35">
      <c r="A1414" s="1" t="s">
        <v>487</v>
      </c>
      <c r="B1414" s="1" t="s">
        <v>488</v>
      </c>
      <c r="C1414" s="2" t="s">
        <v>543</v>
      </c>
      <c r="D1414" s="1" t="s">
        <v>97</v>
      </c>
      <c r="E1414" s="1">
        <v>6110</v>
      </c>
      <c r="F1414" s="1" t="s">
        <v>490</v>
      </c>
      <c r="G1414" s="2" t="s">
        <v>491</v>
      </c>
      <c r="H1414" s="1" t="s">
        <v>492</v>
      </c>
      <c r="I1414" s="1">
        <v>2003</v>
      </c>
      <c r="J1414" s="1">
        <v>2003</v>
      </c>
      <c r="K1414" s="1" t="s">
        <v>493</v>
      </c>
      <c r="L1414" s="1">
        <v>105.35</v>
      </c>
      <c r="M1414" s="1" t="s">
        <v>504</v>
      </c>
      <c r="N1414" s="1" t="s">
        <v>505</v>
      </c>
    </row>
    <row r="1415" spans="1:14" hidden="1" x14ac:dyDescent="0.35">
      <c r="A1415" s="1" t="s">
        <v>487</v>
      </c>
      <c r="B1415" s="1" t="s">
        <v>488</v>
      </c>
      <c r="C1415" s="2" t="s">
        <v>543</v>
      </c>
      <c r="D1415" s="1" t="s">
        <v>97</v>
      </c>
      <c r="E1415" s="1">
        <v>6110</v>
      </c>
      <c r="F1415" s="1" t="s">
        <v>490</v>
      </c>
      <c r="G1415" s="2" t="s">
        <v>491</v>
      </c>
      <c r="H1415" s="1" t="s">
        <v>492</v>
      </c>
      <c r="I1415" s="1">
        <v>2004</v>
      </c>
      <c r="J1415" s="1">
        <v>2004</v>
      </c>
      <c r="K1415" s="1" t="s">
        <v>493</v>
      </c>
      <c r="L1415" s="1">
        <v>77.77</v>
      </c>
      <c r="M1415" s="1" t="s">
        <v>504</v>
      </c>
      <c r="N1415" s="1" t="s">
        <v>505</v>
      </c>
    </row>
    <row r="1416" spans="1:14" hidden="1" x14ac:dyDescent="0.35">
      <c r="A1416" s="1" t="s">
        <v>487</v>
      </c>
      <c r="B1416" s="1" t="s">
        <v>488</v>
      </c>
      <c r="C1416" s="2" t="s">
        <v>543</v>
      </c>
      <c r="D1416" s="1" t="s">
        <v>97</v>
      </c>
      <c r="E1416" s="1">
        <v>6110</v>
      </c>
      <c r="F1416" s="1" t="s">
        <v>490</v>
      </c>
      <c r="G1416" s="2" t="s">
        <v>491</v>
      </c>
      <c r="H1416" s="1" t="s">
        <v>492</v>
      </c>
      <c r="I1416" s="1">
        <v>2005</v>
      </c>
      <c r="J1416" s="1">
        <v>2005</v>
      </c>
      <c r="K1416" s="1" t="s">
        <v>493</v>
      </c>
      <c r="L1416" s="1">
        <v>115.68</v>
      </c>
      <c r="M1416" s="1" t="s">
        <v>504</v>
      </c>
      <c r="N1416" s="1" t="s">
        <v>505</v>
      </c>
    </row>
    <row r="1417" spans="1:14" hidden="1" x14ac:dyDescent="0.35">
      <c r="A1417" s="1" t="s">
        <v>487</v>
      </c>
      <c r="B1417" s="1" t="s">
        <v>488</v>
      </c>
      <c r="C1417" s="2" t="s">
        <v>543</v>
      </c>
      <c r="D1417" s="1" t="s">
        <v>97</v>
      </c>
      <c r="E1417" s="1">
        <v>6110</v>
      </c>
      <c r="F1417" s="1" t="s">
        <v>490</v>
      </c>
      <c r="G1417" s="2" t="s">
        <v>491</v>
      </c>
      <c r="H1417" s="1" t="s">
        <v>492</v>
      </c>
      <c r="I1417" s="1">
        <v>2006</v>
      </c>
      <c r="J1417" s="1">
        <v>2006</v>
      </c>
      <c r="K1417" s="1" t="s">
        <v>493</v>
      </c>
      <c r="L1417" s="1">
        <v>151.57</v>
      </c>
      <c r="M1417" s="1" t="s">
        <v>504</v>
      </c>
      <c r="N1417" s="1" t="s">
        <v>505</v>
      </c>
    </row>
    <row r="1418" spans="1:14" hidden="1" x14ac:dyDescent="0.35">
      <c r="A1418" s="1" t="s">
        <v>487</v>
      </c>
      <c r="B1418" s="1" t="s">
        <v>488</v>
      </c>
      <c r="C1418" s="2" t="s">
        <v>543</v>
      </c>
      <c r="D1418" s="1" t="s">
        <v>97</v>
      </c>
      <c r="E1418" s="1">
        <v>6110</v>
      </c>
      <c r="F1418" s="1" t="s">
        <v>490</v>
      </c>
      <c r="G1418" s="2" t="s">
        <v>491</v>
      </c>
      <c r="H1418" s="1" t="s">
        <v>492</v>
      </c>
      <c r="I1418" s="1">
        <v>2007</v>
      </c>
      <c r="J1418" s="1">
        <v>2007</v>
      </c>
      <c r="K1418" s="1" t="s">
        <v>493</v>
      </c>
      <c r="L1418" s="1">
        <v>230.93</v>
      </c>
      <c r="M1418" s="1" t="s">
        <v>504</v>
      </c>
      <c r="N1418" s="1" t="s">
        <v>505</v>
      </c>
    </row>
    <row r="1419" spans="1:14" hidden="1" x14ac:dyDescent="0.35">
      <c r="A1419" s="1" t="s">
        <v>487</v>
      </c>
      <c r="B1419" s="1" t="s">
        <v>488</v>
      </c>
      <c r="C1419" s="2" t="s">
        <v>543</v>
      </c>
      <c r="D1419" s="1" t="s">
        <v>97</v>
      </c>
      <c r="E1419" s="1">
        <v>6110</v>
      </c>
      <c r="F1419" s="1" t="s">
        <v>490</v>
      </c>
      <c r="G1419" s="2" t="s">
        <v>491</v>
      </c>
      <c r="H1419" s="1" t="s">
        <v>492</v>
      </c>
      <c r="I1419" s="1">
        <v>2008</v>
      </c>
      <c r="J1419" s="1">
        <v>2008</v>
      </c>
      <c r="K1419" s="1" t="s">
        <v>493</v>
      </c>
      <c r="L1419" s="1">
        <v>349.29</v>
      </c>
      <c r="M1419" s="1" t="s">
        <v>504</v>
      </c>
      <c r="N1419" s="1" t="s">
        <v>505</v>
      </c>
    </row>
    <row r="1420" spans="1:14" hidden="1" x14ac:dyDescent="0.35">
      <c r="A1420" s="1" t="s">
        <v>487</v>
      </c>
      <c r="B1420" s="1" t="s">
        <v>488</v>
      </c>
      <c r="C1420" s="2" t="s">
        <v>543</v>
      </c>
      <c r="D1420" s="1" t="s">
        <v>97</v>
      </c>
      <c r="E1420" s="1">
        <v>6110</v>
      </c>
      <c r="F1420" s="1" t="s">
        <v>490</v>
      </c>
      <c r="G1420" s="2" t="s">
        <v>491</v>
      </c>
      <c r="H1420" s="1" t="s">
        <v>492</v>
      </c>
      <c r="I1420" s="1">
        <v>2009</v>
      </c>
      <c r="J1420" s="1">
        <v>2009</v>
      </c>
      <c r="K1420" s="1" t="s">
        <v>493</v>
      </c>
      <c r="L1420" s="1">
        <v>385.39</v>
      </c>
      <c r="M1420" s="1" t="s">
        <v>504</v>
      </c>
      <c r="N1420" s="1" t="s">
        <v>505</v>
      </c>
    </row>
    <row r="1421" spans="1:14" hidden="1" x14ac:dyDescent="0.35">
      <c r="A1421" s="1" t="s">
        <v>487</v>
      </c>
      <c r="B1421" s="1" t="s">
        <v>488</v>
      </c>
      <c r="C1421" s="2" t="s">
        <v>543</v>
      </c>
      <c r="D1421" s="1" t="s">
        <v>97</v>
      </c>
      <c r="E1421" s="1">
        <v>6110</v>
      </c>
      <c r="F1421" s="1" t="s">
        <v>490</v>
      </c>
      <c r="G1421" s="2" t="s">
        <v>491</v>
      </c>
      <c r="H1421" s="1" t="s">
        <v>492</v>
      </c>
      <c r="I1421" s="1">
        <v>2010</v>
      </c>
      <c r="J1421" s="1">
        <v>2010</v>
      </c>
      <c r="K1421" s="1" t="s">
        <v>493</v>
      </c>
      <c r="L1421" s="1">
        <v>775.89</v>
      </c>
      <c r="M1421" s="1" t="s">
        <v>504</v>
      </c>
      <c r="N1421" s="1" t="s">
        <v>505</v>
      </c>
    </row>
    <row r="1422" spans="1:14" hidden="1" x14ac:dyDescent="0.35">
      <c r="A1422" s="1" t="s">
        <v>487</v>
      </c>
      <c r="B1422" s="1" t="s">
        <v>488</v>
      </c>
      <c r="C1422" s="2" t="s">
        <v>543</v>
      </c>
      <c r="D1422" s="1" t="s">
        <v>97</v>
      </c>
      <c r="E1422" s="1">
        <v>6110</v>
      </c>
      <c r="F1422" s="1" t="s">
        <v>490</v>
      </c>
      <c r="G1422" s="2" t="s">
        <v>491</v>
      </c>
      <c r="H1422" s="1" t="s">
        <v>492</v>
      </c>
      <c r="I1422" s="1">
        <v>2011</v>
      </c>
      <c r="J1422" s="1">
        <v>2011</v>
      </c>
      <c r="K1422" s="1" t="s">
        <v>493</v>
      </c>
      <c r="L1422" s="1">
        <v>827.03</v>
      </c>
      <c r="M1422" s="1" t="s">
        <v>504</v>
      </c>
      <c r="N1422" s="1" t="s">
        <v>505</v>
      </c>
    </row>
    <row r="1423" spans="1:14" hidden="1" x14ac:dyDescent="0.35">
      <c r="A1423" s="1" t="s">
        <v>487</v>
      </c>
      <c r="B1423" s="1" t="s">
        <v>488</v>
      </c>
      <c r="C1423" s="2" t="s">
        <v>543</v>
      </c>
      <c r="D1423" s="1" t="s">
        <v>97</v>
      </c>
      <c r="E1423" s="1">
        <v>6110</v>
      </c>
      <c r="F1423" s="1" t="s">
        <v>490</v>
      </c>
      <c r="G1423" s="2" t="s">
        <v>491</v>
      </c>
      <c r="H1423" s="1" t="s">
        <v>492</v>
      </c>
      <c r="I1423" s="1">
        <v>2012</v>
      </c>
      <c r="J1423" s="1">
        <v>2012</v>
      </c>
      <c r="K1423" s="1" t="s">
        <v>493</v>
      </c>
      <c r="L1423" s="1">
        <v>913.59</v>
      </c>
      <c r="M1423" s="1" t="s">
        <v>504</v>
      </c>
      <c r="N1423" s="1" t="s">
        <v>505</v>
      </c>
    </row>
    <row r="1424" spans="1:14" hidden="1" x14ac:dyDescent="0.35">
      <c r="A1424" s="1" t="s">
        <v>487</v>
      </c>
      <c r="B1424" s="1" t="s">
        <v>488</v>
      </c>
      <c r="C1424" s="2" t="s">
        <v>543</v>
      </c>
      <c r="D1424" s="1" t="s">
        <v>97</v>
      </c>
      <c r="E1424" s="1">
        <v>6110</v>
      </c>
      <c r="F1424" s="1" t="s">
        <v>490</v>
      </c>
      <c r="G1424" s="2" t="s">
        <v>491</v>
      </c>
      <c r="H1424" s="1" t="s">
        <v>492</v>
      </c>
      <c r="I1424" s="1">
        <v>2013</v>
      </c>
      <c r="J1424" s="1">
        <v>2013</v>
      </c>
      <c r="K1424" s="1" t="s">
        <v>493</v>
      </c>
      <c r="L1424" s="1">
        <v>418.47</v>
      </c>
      <c r="M1424" s="1" t="s">
        <v>504</v>
      </c>
      <c r="N1424" s="1" t="s">
        <v>505</v>
      </c>
    </row>
    <row r="1425" spans="1:14" hidden="1" x14ac:dyDescent="0.35">
      <c r="A1425" s="1" t="s">
        <v>487</v>
      </c>
      <c r="B1425" s="1" t="s">
        <v>488</v>
      </c>
      <c r="C1425" s="2" t="s">
        <v>543</v>
      </c>
      <c r="D1425" s="1" t="s">
        <v>97</v>
      </c>
      <c r="E1425" s="1">
        <v>6110</v>
      </c>
      <c r="F1425" s="1" t="s">
        <v>490</v>
      </c>
      <c r="G1425" s="2" t="s">
        <v>491</v>
      </c>
      <c r="H1425" s="1" t="s">
        <v>492</v>
      </c>
      <c r="I1425" s="1">
        <v>2014</v>
      </c>
      <c r="J1425" s="1">
        <v>2014</v>
      </c>
      <c r="K1425" s="1" t="s">
        <v>493</v>
      </c>
      <c r="L1425" s="1">
        <v>214.45</v>
      </c>
      <c r="M1425" s="1" t="s">
        <v>504</v>
      </c>
      <c r="N1425" s="1" t="s">
        <v>505</v>
      </c>
    </row>
    <row r="1426" spans="1:14" hidden="1" x14ac:dyDescent="0.35">
      <c r="A1426" s="1" t="s">
        <v>487</v>
      </c>
      <c r="B1426" s="1" t="s">
        <v>488</v>
      </c>
      <c r="C1426" s="2" t="s">
        <v>543</v>
      </c>
      <c r="D1426" s="1" t="s">
        <v>97</v>
      </c>
      <c r="E1426" s="1">
        <v>6110</v>
      </c>
      <c r="F1426" s="1" t="s">
        <v>490</v>
      </c>
      <c r="G1426" s="2" t="s">
        <v>491</v>
      </c>
      <c r="H1426" s="1" t="s">
        <v>492</v>
      </c>
      <c r="I1426" s="1">
        <v>2015</v>
      </c>
      <c r="J1426" s="1">
        <v>2015</v>
      </c>
      <c r="K1426" s="1" t="s">
        <v>493</v>
      </c>
      <c r="L1426" s="1">
        <v>233.02</v>
      </c>
      <c r="M1426" s="1" t="s">
        <v>504</v>
      </c>
      <c r="N1426" s="1" t="s">
        <v>505</v>
      </c>
    </row>
    <row r="1427" spans="1:14" hidden="1" x14ac:dyDescent="0.35">
      <c r="A1427" s="1" t="s">
        <v>487</v>
      </c>
      <c r="B1427" s="1" t="s">
        <v>488</v>
      </c>
      <c r="C1427" s="2" t="s">
        <v>543</v>
      </c>
      <c r="D1427" s="1" t="s">
        <v>97</v>
      </c>
      <c r="E1427" s="1">
        <v>6110</v>
      </c>
      <c r="F1427" s="1" t="s">
        <v>490</v>
      </c>
      <c r="G1427" s="2" t="s">
        <v>491</v>
      </c>
      <c r="H1427" s="1" t="s">
        <v>492</v>
      </c>
      <c r="I1427" s="1">
        <v>2016</v>
      </c>
      <c r="J1427" s="1">
        <v>2016</v>
      </c>
      <c r="K1427" s="1" t="s">
        <v>493</v>
      </c>
      <c r="L1427" s="1">
        <v>220.67</v>
      </c>
      <c r="M1427" s="1" t="s">
        <v>504</v>
      </c>
      <c r="N1427" s="1" t="s">
        <v>505</v>
      </c>
    </row>
    <row r="1428" spans="1:14" hidden="1" x14ac:dyDescent="0.35">
      <c r="A1428" s="1" t="s">
        <v>487</v>
      </c>
      <c r="B1428" s="1" t="s">
        <v>488</v>
      </c>
      <c r="C1428" s="2" t="s">
        <v>543</v>
      </c>
      <c r="D1428" s="1" t="s">
        <v>97</v>
      </c>
      <c r="E1428" s="1">
        <v>6110</v>
      </c>
      <c r="F1428" s="1" t="s">
        <v>490</v>
      </c>
      <c r="G1428" s="2" t="s">
        <v>491</v>
      </c>
      <c r="H1428" s="1" t="s">
        <v>492</v>
      </c>
      <c r="I1428" s="1">
        <v>2017</v>
      </c>
      <c r="J1428" s="1">
        <v>2017</v>
      </c>
      <c r="K1428" s="1" t="s">
        <v>493</v>
      </c>
      <c r="L1428" s="1">
        <v>200.41</v>
      </c>
      <c r="M1428" s="1" t="s">
        <v>504</v>
      </c>
      <c r="N1428" s="1" t="s">
        <v>505</v>
      </c>
    </row>
    <row r="1429" spans="1:14" hidden="1" x14ac:dyDescent="0.35">
      <c r="A1429" s="1" t="s">
        <v>487</v>
      </c>
      <c r="B1429" s="1" t="s">
        <v>488</v>
      </c>
      <c r="C1429" s="2" t="s">
        <v>543</v>
      </c>
      <c r="D1429" s="1" t="s">
        <v>97</v>
      </c>
      <c r="E1429" s="1">
        <v>6110</v>
      </c>
      <c r="F1429" s="1" t="s">
        <v>490</v>
      </c>
      <c r="G1429" s="2" t="s">
        <v>491</v>
      </c>
      <c r="H1429" s="1" t="s">
        <v>492</v>
      </c>
      <c r="I1429" s="1">
        <v>2018</v>
      </c>
      <c r="J1429" s="1">
        <v>2018</v>
      </c>
      <c r="K1429" s="1" t="s">
        <v>493</v>
      </c>
      <c r="L1429" s="1">
        <v>209.12</v>
      </c>
      <c r="M1429" s="1" t="s">
        <v>504</v>
      </c>
      <c r="N1429" s="1" t="s">
        <v>505</v>
      </c>
    </row>
    <row r="1430" spans="1:14" hidden="1" x14ac:dyDescent="0.35">
      <c r="A1430" s="1" t="s">
        <v>487</v>
      </c>
      <c r="B1430" s="1" t="s">
        <v>488</v>
      </c>
      <c r="C1430" s="2" t="s">
        <v>543</v>
      </c>
      <c r="D1430" s="1" t="s">
        <v>97</v>
      </c>
      <c r="E1430" s="1">
        <v>6110</v>
      </c>
      <c r="F1430" s="1" t="s">
        <v>490</v>
      </c>
      <c r="G1430" s="2" t="s">
        <v>497</v>
      </c>
      <c r="H1430" s="1" t="s">
        <v>498</v>
      </c>
      <c r="I1430" s="1">
        <v>2002</v>
      </c>
      <c r="J1430" s="1">
        <v>2002</v>
      </c>
      <c r="K1430" s="1" t="s">
        <v>493</v>
      </c>
      <c r="L1430" s="1">
        <v>47.52</v>
      </c>
      <c r="M1430" s="1" t="s">
        <v>504</v>
      </c>
      <c r="N1430" s="1" t="s">
        <v>505</v>
      </c>
    </row>
    <row r="1431" spans="1:14" hidden="1" x14ac:dyDescent="0.35">
      <c r="A1431" s="1" t="s">
        <v>487</v>
      </c>
      <c r="B1431" s="1" t="s">
        <v>488</v>
      </c>
      <c r="C1431" s="2" t="s">
        <v>543</v>
      </c>
      <c r="D1431" s="1" t="s">
        <v>97</v>
      </c>
      <c r="E1431" s="1">
        <v>6110</v>
      </c>
      <c r="F1431" s="1" t="s">
        <v>490</v>
      </c>
      <c r="G1431" s="2" t="s">
        <v>497</v>
      </c>
      <c r="H1431" s="1" t="s">
        <v>498</v>
      </c>
      <c r="I1431" s="1">
        <v>2004</v>
      </c>
      <c r="J1431" s="1">
        <v>2004</v>
      </c>
      <c r="K1431" s="1" t="s">
        <v>493</v>
      </c>
      <c r="L1431" s="1">
        <v>28.57</v>
      </c>
      <c r="M1431" s="1" t="s">
        <v>504</v>
      </c>
      <c r="N1431" s="1" t="s">
        <v>505</v>
      </c>
    </row>
    <row r="1432" spans="1:14" hidden="1" x14ac:dyDescent="0.35">
      <c r="A1432" s="1" t="s">
        <v>487</v>
      </c>
      <c r="B1432" s="1" t="s">
        <v>488</v>
      </c>
      <c r="C1432" s="2" t="s">
        <v>543</v>
      </c>
      <c r="D1432" s="1" t="s">
        <v>97</v>
      </c>
      <c r="E1432" s="1">
        <v>6110</v>
      </c>
      <c r="F1432" s="1" t="s">
        <v>490</v>
      </c>
      <c r="G1432" s="2" t="s">
        <v>497</v>
      </c>
      <c r="H1432" s="1" t="s">
        <v>498</v>
      </c>
      <c r="I1432" s="1">
        <v>2005</v>
      </c>
      <c r="J1432" s="1">
        <v>2005</v>
      </c>
      <c r="K1432" s="1" t="s">
        <v>493</v>
      </c>
      <c r="L1432" s="1">
        <v>45.05</v>
      </c>
      <c r="M1432" s="1" t="s">
        <v>504</v>
      </c>
      <c r="N1432" s="1" t="s">
        <v>505</v>
      </c>
    </row>
    <row r="1433" spans="1:14" hidden="1" x14ac:dyDescent="0.35">
      <c r="A1433" s="1" t="s">
        <v>487</v>
      </c>
      <c r="B1433" s="1" t="s">
        <v>488</v>
      </c>
      <c r="C1433" s="2" t="s">
        <v>543</v>
      </c>
      <c r="D1433" s="1" t="s">
        <v>97</v>
      </c>
      <c r="E1433" s="1">
        <v>6110</v>
      </c>
      <c r="F1433" s="1" t="s">
        <v>490</v>
      </c>
      <c r="G1433" s="2" t="s">
        <v>497</v>
      </c>
      <c r="H1433" s="1" t="s">
        <v>498</v>
      </c>
      <c r="I1433" s="1">
        <v>2006</v>
      </c>
      <c r="J1433" s="1">
        <v>2006</v>
      </c>
      <c r="K1433" s="1" t="s">
        <v>493</v>
      </c>
      <c r="L1433" s="1">
        <v>36.770000000000003</v>
      </c>
      <c r="M1433" s="1" t="s">
        <v>504</v>
      </c>
      <c r="N1433" s="1" t="s">
        <v>505</v>
      </c>
    </row>
    <row r="1434" spans="1:14" hidden="1" x14ac:dyDescent="0.35">
      <c r="A1434" s="1" t="s">
        <v>487</v>
      </c>
      <c r="B1434" s="1" t="s">
        <v>488</v>
      </c>
      <c r="C1434" s="2" t="s">
        <v>543</v>
      </c>
      <c r="D1434" s="1" t="s">
        <v>97</v>
      </c>
      <c r="E1434" s="1">
        <v>6110</v>
      </c>
      <c r="F1434" s="1" t="s">
        <v>490</v>
      </c>
      <c r="G1434" s="2" t="s">
        <v>497</v>
      </c>
      <c r="H1434" s="1" t="s">
        <v>498</v>
      </c>
      <c r="I1434" s="1">
        <v>2007</v>
      </c>
      <c r="J1434" s="1">
        <v>2007</v>
      </c>
      <c r="K1434" s="1" t="s">
        <v>493</v>
      </c>
      <c r="L1434" s="1">
        <v>36.200000000000003</v>
      </c>
      <c r="M1434" s="1" t="s">
        <v>504</v>
      </c>
      <c r="N1434" s="1" t="s">
        <v>505</v>
      </c>
    </row>
    <row r="1435" spans="1:14" hidden="1" x14ac:dyDescent="0.35">
      <c r="A1435" s="1" t="s">
        <v>487</v>
      </c>
      <c r="B1435" s="1" t="s">
        <v>488</v>
      </c>
      <c r="C1435" s="2" t="s">
        <v>543</v>
      </c>
      <c r="D1435" s="1" t="s">
        <v>97</v>
      </c>
      <c r="E1435" s="1">
        <v>6110</v>
      </c>
      <c r="F1435" s="1" t="s">
        <v>490</v>
      </c>
      <c r="G1435" s="2" t="s">
        <v>497</v>
      </c>
      <c r="H1435" s="1" t="s">
        <v>498</v>
      </c>
      <c r="I1435" s="1">
        <v>2008</v>
      </c>
      <c r="J1435" s="1">
        <v>2008</v>
      </c>
      <c r="K1435" s="1" t="s">
        <v>493</v>
      </c>
      <c r="L1435" s="1">
        <v>48.51</v>
      </c>
      <c r="M1435" s="1" t="s">
        <v>504</v>
      </c>
      <c r="N1435" s="1" t="s">
        <v>505</v>
      </c>
    </row>
    <row r="1436" spans="1:14" hidden="1" x14ac:dyDescent="0.35">
      <c r="A1436" s="1" t="s">
        <v>487</v>
      </c>
      <c r="B1436" s="1" t="s">
        <v>488</v>
      </c>
      <c r="C1436" s="2" t="s">
        <v>543</v>
      </c>
      <c r="D1436" s="1" t="s">
        <v>97</v>
      </c>
      <c r="E1436" s="1">
        <v>6110</v>
      </c>
      <c r="F1436" s="1" t="s">
        <v>490</v>
      </c>
      <c r="G1436" s="2" t="s">
        <v>497</v>
      </c>
      <c r="H1436" s="1" t="s">
        <v>498</v>
      </c>
      <c r="I1436" s="1">
        <v>2009</v>
      </c>
      <c r="J1436" s="1">
        <v>2009</v>
      </c>
      <c r="K1436" s="1" t="s">
        <v>493</v>
      </c>
      <c r="L1436" s="1">
        <v>54.77</v>
      </c>
      <c r="M1436" s="1" t="s">
        <v>504</v>
      </c>
      <c r="N1436" s="1" t="s">
        <v>505</v>
      </c>
    </row>
    <row r="1437" spans="1:14" hidden="1" x14ac:dyDescent="0.35">
      <c r="A1437" s="1" t="s">
        <v>487</v>
      </c>
      <c r="B1437" s="1" t="s">
        <v>488</v>
      </c>
      <c r="C1437" s="2" t="s">
        <v>543</v>
      </c>
      <c r="D1437" s="1" t="s">
        <v>97</v>
      </c>
      <c r="E1437" s="1">
        <v>6110</v>
      </c>
      <c r="F1437" s="1" t="s">
        <v>490</v>
      </c>
      <c r="G1437" s="2" t="s">
        <v>497</v>
      </c>
      <c r="H1437" s="1" t="s">
        <v>498</v>
      </c>
      <c r="I1437" s="1">
        <v>2010</v>
      </c>
      <c r="J1437" s="1">
        <v>2010</v>
      </c>
      <c r="K1437" s="1" t="s">
        <v>493</v>
      </c>
      <c r="L1437" s="1">
        <v>102.32</v>
      </c>
      <c r="M1437" s="1" t="s">
        <v>504</v>
      </c>
      <c r="N1437" s="1" t="s">
        <v>505</v>
      </c>
    </row>
    <row r="1438" spans="1:14" hidden="1" x14ac:dyDescent="0.35">
      <c r="A1438" s="1" t="s">
        <v>487</v>
      </c>
      <c r="B1438" s="1" t="s">
        <v>488</v>
      </c>
      <c r="C1438" s="2" t="s">
        <v>543</v>
      </c>
      <c r="D1438" s="1" t="s">
        <v>97</v>
      </c>
      <c r="E1438" s="1">
        <v>6110</v>
      </c>
      <c r="F1438" s="1" t="s">
        <v>490</v>
      </c>
      <c r="G1438" s="2" t="s">
        <v>497</v>
      </c>
      <c r="H1438" s="1" t="s">
        <v>498</v>
      </c>
      <c r="I1438" s="1">
        <v>2011</v>
      </c>
      <c r="J1438" s="1">
        <v>2011</v>
      </c>
      <c r="K1438" s="1" t="s">
        <v>493</v>
      </c>
      <c r="L1438" s="1">
        <v>117.59</v>
      </c>
      <c r="M1438" s="1" t="s">
        <v>504</v>
      </c>
      <c r="N1438" s="1" t="s">
        <v>505</v>
      </c>
    </row>
    <row r="1439" spans="1:14" hidden="1" x14ac:dyDescent="0.35">
      <c r="A1439" s="1" t="s">
        <v>487</v>
      </c>
      <c r="B1439" s="1" t="s">
        <v>488</v>
      </c>
      <c r="C1439" s="2" t="s">
        <v>543</v>
      </c>
      <c r="D1439" s="1" t="s">
        <v>97</v>
      </c>
      <c r="E1439" s="1">
        <v>6110</v>
      </c>
      <c r="F1439" s="1" t="s">
        <v>490</v>
      </c>
      <c r="G1439" s="2" t="s">
        <v>497</v>
      </c>
      <c r="H1439" s="1" t="s">
        <v>498</v>
      </c>
      <c r="I1439" s="1">
        <v>2013</v>
      </c>
      <c r="J1439" s="1">
        <v>2013</v>
      </c>
      <c r="K1439" s="1" t="s">
        <v>493</v>
      </c>
      <c r="L1439" s="1">
        <v>62.51</v>
      </c>
      <c r="M1439" s="1" t="s">
        <v>504</v>
      </c>
      <c r="N1439" s="1" t="s">
        <v>505</v>
      </c>
    </row>
    <row r="1440" spans="1:14" hidden="1" x14ac:dyDescent="0.35">
      <c r="A1440" s="1" t="s">
        <v>487</v>
      </c>
      <c r="B1440" s="1" t="s">
        <v>488</v>
      </c>
      <c r="C1440" s="2" t="s">
        <v>543</v>
      </c>
      <c r="D1440" s="1" t="s">
        <v>97</v>
      </c>
      <c r="E1440" s="1">
        <v>6110</v>
      </c>
      <c r="F1440" s="1" t="s">
        <v>490</v>
      </c>
      <c r="G1440" s="2" t="s">
        <v>497</v>
      </c>
      <c r="H1440" s="1" t="s">
        <v>498</v>
      </c>
      <c r="I1440" s="1">
        <v>2014</v>
      </c>
      <c r="J1440" s="1">
        <v>2014</v>
      </c>
      <c r="K1440" s="1" t="s">
        <v>493</v>
      </c>
      <c r="L1440" s="1">
        <v>71.709999999999994</v>
      </c>
      <c r="M1440" s="1" t="s">
        <v>504</v>
      </c>
      <c r="N1440" s="1" t="s">
        <v>505</v>
      </c>
    </row>
    <row r="1441" spans="1:14" hidden="1" x14ac:dyDescent="0.35">
      <c r="A1441" s="1" t="s">
        <v>487</v>
      </c>
      <c r="B1441" s="1" t="s">
        <v>488</v>
      </c>
      <c r="C1441" s="2" t="s">
        <v>543</v>
      </c>
      <c r="D1441" s="1" t="s">
        <v>97</v>
      </c>
      <c r="E1441" s="1">
        <v>6110</v>
      </c>
      <c r="F1441" s="1" t="s">
        <v>490</v>
      </c>
      <c r="G1441" s="2" t="s">
        <v>497</v>
      </c>
      <c r="H1441" s="1" t="s">
        <v>498</v>
      </c>
      <c r="I1441" s="1">
        <v>2015</v>
      </c>
      <c r="J1441" s="1">
        <v>2015</v>
      </c>
      <c r="K1441" s="1" t="s">
        <v>493</v>
      </c>
      <c r="L1441" s="1">
        <v>75.69</v>
      </c>
      <c r="M1441" s="1" t="s">
        <v>504</v>
      </c>
      <c r="N1441" s="1" t="s">
        <v>505</v>
      </c>
    </row>
    <row r="1442" spans="1:14" hidden="1" x14ac:dyDescent="0.35">
      <c r="A1442" s="1" t="s">
        <v>487</v>
      </c>
      <c r="B1442" s="1" t="s">
        <v>488</v>
      </c>
      <c r="C1442" s="2" t="s">
        <v>543</v>
      </c>
      <c r="D1442" s="1" t="s">
        <v>97</v>
      </c>
      <c r="E1442" s="1">
        <v>6110</v>
      </c>
      <c r="F1442" s="1" t="s">
        <v>490</v>
      </c>
      <c r="G1442" s="2" t="s">
        <v>497</v>
      </c>
      <c r="H1442" s="1" t="s">
        <v>498</v>
      </c>
      <c r="I1442" s="1">
        <v>2016</v>
      </c>
      <c r="J1442" s="1">
        <v>2016</v>
      </c>
      <c r="K1442" s="1" t="s">
        <v>493</v>
      </c>
      <c r="L1442" s="1">
        <v>85.91</v>
      </c>
      <c r="M1442" s="1" t="s">
        <v>504</v>
      </c>
      <c r="N1442" s="1" t="s">
        <v>505</v>
      </c>
    </row>
    <row r="1443" spans="1:14" hidden="1" x14ac:dyDescent="0.35">
      <c r="A1443" s="1" t="s">
        <v>487</v>
      </c>
      <c r="B1443" s="1" t="s">
        <v>488</v>
      </c>
      <c r="C1443" s="2" t="s">
        <v>543</v>
      </c>
      <c r="D1443" s="1" t="s">
        <v>97</v>
      </c>
      <c r="E1443" s="1">
        <v>6110</v>
      </c>
      <c r="F1443" s="1" t="s">
        <v>490</v>
      </c>
      <c r="G1443" s="2" t="s">
        <v>497</v>
      </c>
      <c r="H1443" s="1" t="s">
        <v>498</v>
      </c>
      <c r="I1443" s="1">
        <v>2017</v>
      </c>
      <c r="J1443" s="1">
        <v>2017</v>
      </c>
      <c r="K1443" s="1" t="s">
        <v>493</v>
      </c>
      <c r="L1443" s="1">
        <v>70.28</v>
      </c>
      <c r="M1443" s="1" t="s">
        <v>504</v>
      </c>
      <c r="N1443" s="1" t="s">
        <v>505</v>
      </c>
    </row>
    <row r="1444" spans="1:14" hidden="1" x14ac:dyDescent="0.35">
      <c r="A1444" s="1" t="s">
        <v>487</v>
      </c>
      <c r="B1444" s="1" t="s">
        <v>488</v>
      </c>
      <c r="C1444" s="2" t="s">
        <v>543</v>
      </c>
      <c r="D1444" s="1" t="s">
        <v>97</v>
      </c>
      <c r="E1444" s="1">
        <v>6110</v>
      </c>
      <c r="F1444" s="1" t="s">
        <v>490</v>
      </c>
      <c r="G1444" s="2" t="s">
        <v>497</v>
      </c>
      <c r="H1444" s="1" t="s">
        <v>498</v>
      </c>
      <c r="I1444" s="1">
        <v>2018</v>
      </c>
      <c r="J1444" s="1">
        <v>2018</v>
      </c>
      <c r="K1444" s="1" t="s">
        <v>493</v>
      </c>
      <c r="L1444" s="1">
        <v>67.66</v>
      </c>
      <c r="M1444" s="1" t="s">
        <v>504</v>
      </c>
      <c r="N1444" s="1" t="s">
        <v>505</v>
      </c>
    </row>
    <row r="1445" spans="1:14" hidden="1" x14ac:dyDescent="0.35">
      <c r="A1445" s="1" t="s">
        <v>487</v>
      </c>
      <c r="B1445" s="1" t="s">
        <v>488</v>
      </c>
      <c r="C1445" s="2" t="s">
        <v>543</v>
      </c>
      <c r="D1445" s="1" t="s">
        <v>97</v>
      </c>
      <c r="E1445" s="1">
        <v>6110</v>
      </c>
      <c r="F1445" s="1" t="s">
        <v>490</v>
      </c>
      <c r="G1445" s="2" t="s">
        <v>499</v>
      </c>
      <c r="H1445" s="1" t="s">
        <v>500</v>
      </c>
      <c r="I1445" s="1">
        <v>2001</v>
      </c>
      <c r="J1445" s="1">
        <v>2001</v>
      </c>
      <c r="K1445" s="1" t="s">
        <v>493</v>
      </c>
      <c r="L1445" s="1">
        <v>71.459999999999994</v>
      </c>
      <c r="M1445" s="1" t="s">
        <v>504</v>
      </c>
      <c r="N1445" s="1" t="s">
        <v>505</v>
      </c>
    </row>
    <row r="1446" spans="1:14" hidden="1" x14ac:dyDescent="0.35">
      <c r="A1446" s="1" t="s">
        <v>487</v>
      </c>
      <c r="B1446" s="1" t="s">
        <v>488</v>
      </c>
      <c r="C1446" s="2" t="s">
        <v>543</v>
      </c>
      <c r="D1446" s="1" t="s">
        <v>97</v>
      </c>
      <c r="E1446" s="1">
        <v>6110</v>
      </c>
      <c r="F1446" s="1" t="s">
        <v>490</v>
      </c>
      <c r="G1446" s="2" t="s">
        <v>499</v>
      </c>
      <c r="H1446" s="1" t="s">
        <v>500</v>
      </c>
      <c r="I1446" s="1">
        <v>2002</v>
      </c>
      <c r="J1446" s="1">
        <v>2002</v>
      </c>
      <c r="K1446" s="1" t="s">
        <v>493</v>
      </c>
      <c r="L1446" s="1">
        <v>70.2</v>
      </c>
      <c r="M1446" s="1" t="s">
        <v>504</v>
      </c>
      <c r="N1446" s="1" t="s">
        <v>505</v>
      </c>
    </row>
    <row r="1447" spans="1:14" hidden="1" x14ac:dyDescent="0.35">
      <c r="A1447" s="1" t="s">
        <v>487</v>
      </c>
      <c r="B1447" s="1" t="s">
        <v>488</v>
      </c>
      <c r="C1447" s="2" t="s">
        <v>543</v>
      </c>
      <c r="D1447" s="1" t="s">
        <v>97</v>
      </c>
      <c r="E1447" s="1">
        <v>6110</v>
      </c>
      <c r="F1447" s="1" t="s">
        <v>490</v>
      </c>
      <c r="G1447" s="2" t="s">
        <v>499</v>
      </c>
      <c r="H1447" s="1" t="s">
        <v>500</v>
      </c>
      <c r="I1447" s="1">
        <v>2003</v>
      </c>
      <c r="J1447" s="1">
        <v>2003</v>
      </c>
      <c r="K1447" s="1" t="s">
        <v>493</v>
      </c>
      <c r="L1447" s="1">
        <v>105.35</v>
      </c>
      <c r="M1447" s="1" t="s">
        <v>504</v>
      </c>
      <c r="N1447" s="1" t="s">
        <v>505</v>
      </c>
    </row>
    <row r="1448" spans="1:14" hidden="1" x14ac:dyDescent="0.35">
      <c r="A1448" s="1" t="s">
        <v>487</v>
      </c>
      <c r="B1448" s="1" t="s">
        <v>488</v>
      </c>
      <c r="C1448" s="2" t="s">
        <v>543</v>
      </c>
      <c r="D1448" s="1" t="s">
        <v>97</v>
      </c>
      <c r="E1448" s="1">
        <v>6110</v>
      </c>
      <c r="F1448" s="1" t="s">
        <v>490</v>
      </c>
      <c r="G1448" s="2" t="s">
        <v>499</v>
      </c>
      <c r="H1448" s="1" t="s">
        <v>500</v>
      </c>
      <c r="I1448" s="1">
        <v>2004</v>
      </c>
      <c r="J1448" s="1">
        <v>2004</v>
      </c>
      <c r="K1448" s="1" t="s">
        <v>493</v>
      </c>
      <c r="L1448" s="1">
        <v>77.77</v>
      </c>
      <c r="M1448" s="1" t="s">
        <v>504</v>
      </c>
      <c r="N1448" s="1" t="s">
        <v>505</v>
      </c>
    </row>
    <row r="1449" spans="1:14" hidden="1" x14ac:dyDescent="0.35">
      <c r="A1449" s="1" t="s">
        <v>487</v>
      </c>
      <c r="B1449" s="1" t="s">
        <v>488</v>
      </c>
      <c r="C1449" s="2" t="s">
        <v>543</v>
      </c>
      <c r="D1449" s="1" t="s">
        <v>97</v>
      </c>
      <c r="E1449" s="1">
        <v>6110</v>
      </c>
      <c r="F1449" s="1" t="s">
        <v>490</v>
      </c>
      <c r="G1449" s="2" t="s">
        <v>499</v>
      </c>
      <c r="H1449" s="1" t="s">
        <v>500</v>
      </c>
      <c r="I1449" s="1">
        <v>2005</v>
      </c>
      <c r="J1449" s="1">
        <v>2005</v>
      </c>
      <c r="K1449" s="1" t="s">
        <v>493</v>
      </c>
      <c r="L1449" s="1">
        <v>115.68</v>
      </c>
      <c r="M1449" s="1" t="s">
        <v>504</v>
      </c>
      <c r="N1449" s="1" t="s">
        <v>505</v>
      </c>
    </row>
    <row r="1450" spans="1:14" hidden="1" x14ac:dyDescent="0.35">
      <c r="A1450" s="1" t="s">
        <v>487</v>
      </c>
      <c r="B1450" s="1" t="s">
        <v>488</v>
      </c>
      <c r="C1450" s="2" t="s">
        <v>543</v>
      </c>
      <c r="D1450" s="1" t="s">
        <v>97</v>
      </c>
      <c r="E1450" s="1">
        <v>6110</v>
      </c>
      <c r="F1450" s="1" t="s">
        <v>490</v>
      </c>
      <c r="G1450" s="2" t="s">
        <v>499</v>
      </c>
      <c r="H1450" s="1" t="s">
        <v>500</v>
      </c>
      <c r="I1450" s="1">
        <v>2006</v>
      </c>
      <c r="J1450" s="1">
        <v>2006</v>
      </c>
      <c r="K1450" s="1" t="s">
        <v>493</v>
      </c>
      <c r="L1450" s="1">
        <v>151.57</v>
      </c>
      <c r="M1450" s="1" t="s">
        <v>504</v>
      </c>
      <c r="N1450" s="1" t="s">
        <v>505</v>
      </c>
    </row>
    <row r="1451" spans="1:14" hidden="1" x14ac:dyDescent="0.35">
      <c r="A1451" s="1" t="s">
        <v>487</v>
      </c>
      <c r="B1451" s="1" t="s">
        <v>488</v>
      </c>
      <c r="C1451" s="2" t="s">
        <v>543</v>
      </c>
      <c r="D1451" s="1" t="s">
        <v>97</v>
      </c>
      <c r="E1451" s="1">
        <v>6110</v>
      </c>
      <c r="F1451" s="1" t="s">
        <v>490</v>
      </c>
      <c r="G1451" s="2" t="s">
        <v>499</v>
      </c>
      <c r="H1451" s="1" t="s">
        <v>500</v>
      </c>
      <c r="I1451" s="1">
        <v>2007</v>
      </c>
      <c r="J1451" s="1">
        <v>2007</v>
      </c>
      <c r="K1451" s="1" t="s">
        <v>493</v>
      </c>
      <c r="L1451" s="1">
        <v>230.93</v>
      </c>
      <c r="M1451" s="1" t="s">
        <v>504</v>
      </c>
      <c r="N1451" s="1" t="s">
        <v>505</v>
      </c>
    </row>
    <row r="1452" spans="1:14" hidden="1" x14ac:dyDescent="0.35">
      <c r="A1452" s="1" t="s">
        <v>487</v>
      </c>
      <c r="B1452" s="1" t="s">
        <v>488</v>
      </c>
      <c r="C1452" s="2" t="s">
        <v>543</v>
      </c>
      <c r="D1452" s="1" t="s">
        <v>97</v>
      </c>
      <c r="E1452" s="1">
        <v>6110</v>
      </c>
      <c r="F1452" s="1" t="s">
        <v>490</v>
      </c>
      <c r="G1452" s="2" t="s">
        <v>499</v>
      </c>
      <c r="H1452" s="1" t="s">
        <v>500</v>
      </c>
      <c r="I1452" s="1">
        <v>2008</v>
      </c>
      <c r="J1452" s="1">
        <v>2008</v>
      </c>
      <c r="K1452" s="1" t="s">
        <v>493</v>
      </c>
      <c r="L1452" s="1">
        <v>349.29</v>
      </c>
      <c r="M1452" s="1" t="s">
        <v>504</v>
      </c>
      <c r="N1452" s="1" t="s">
        <v>505</v>
      </c>
    </row>
    <row r="1453" spans="1:14" hidden="1" x14ac:dyDescent="0.35">
      <c r="A1453" s="1" t="s">
        <v>487</v>
      </c>
      <c r="B1453" s="1" t="s">
        <v>488</v>
      </c>
      <c r="C1453" s="2" t="s">
        <v>543</v>
      </c>
      <c r="D1453" s="1" t="s">
        <v>97</v>
      </c>
      <c r="E1453" s="1">
        <v>6110</v>
      </c>
      <c r="F1453" s="1" t="s">
        <v>490</v>
      </c>
      <c r="G1453" s="2" t="s">
        <v>499</v>
      </c>
      <c r="H1453" s="1" t="s">
        <v>500</v>
      </c>
      <c r="I1453" s="1">
        <v>2009</v>
      </c>
      <c r="J1453" s="1">
        <v>2009</v>
      </c>
      <c r="K1453" s="1" t="s">
        <v>493</v>
      </c>
      <c r="L1453" s="1">
        <v>385.39</v>
      </c>
      <c r="M1453" s="1" t="s">
        <v>504</v>
      </c>
      <c r="N1453" s="1" t="s">
        <v>505</v>
      </c>
    </row>
    <row r="1454" spans="1:14" hidden="1" x14ac:dyDescent="0.35">
      <c r="A1454" s="1" t="s">
        <v>487</v>
      </c>
      <c r="B1454" s="1" t="s">
        <v>488</v>
      </c>
      <c r="C1454" s="2" t="s">
        <v>543</v>
      </c>
      <c r="D1454" s="1" t="s">
        <v>97</v>
      </c>
      <c r="E1454" s="1">
        <v>6110</v>
      </c>
      <c r="F1454" s="1" t="s">
        <v>490</v>
      </c>
      <c r="G1454" s="2" t="s">
        <v>499</v>
      </c>
      <c r="H1454" s="1" t="s">
        <v>500</v>
      </c>
      <c r="I1454" s="1">
        <v>2010</v>
      </c>
      <c r="J1454" s="1">
        <v>2010</v>
      </c>
      <c r="K1454" s="1" t="s">
        <v>493</v>
      </c>
      <c r="L1454" s="1">
        <v>775.89</v>
      </c>
      <c r="M1454" s="1" t="s">
        <v>504</v>
      </c>
      <c r="N1454" s="1" t="s">
        <v>505</v>
      </c>
    </row>
    <row r="1455" spans="1:14" hidden="1" x14ac:dyDescent="0.35">
      <c r="A1455" s="1" t="s">
        <v>487</v>
      </c>
      <c r="B1455" s="1" t="s">
        <v>488</v>
      </c>
      <c r="C1455" s="2" t="s">
        <v>543</v>
      </c>
      <c r="D1455" s="1" t="s">
        <v>97</v>
      </c>
      <c r="E1455" s="1">
        <v>6110</v>
      </c>
      <c r="F1455" s="1" t="s">
        <v>490</v>
      </c>
      <c r="G1455" s="2" t="s">
        <v>499</v>
      </c>
      <c r="H1455" s="1" t="s">
        <v>500</v>
      </c>
      <c r="I1455" s="1">
        <v>2011</v>
      </c>
      <c r="J1455" s="1">
        <v>2011</v>
      </c>
      <c r="K1455" s="1" t="s">
        <v>493</v>
      </c>
      <c r="L1455" s="1">
        <v>827.03</v>
      </c>
      <c r="M1455" s="1" t="s">
        <v>504</v>
      </c>
      <c r="N1455" s="1" t="s">
        <v>505</v>
      </c>
    </row>
    <row r="1456" spans="1:14" hidden="1" x14ac:dyDescent="0.35">
      <c r="A1456" s="1" t="s">
        <v>487</v>
      </c>
      <c r="B1456" s="1" t="s">
        <v>488</v>
      </c>
      <c r="C1456" s="2" t="s">
        <v>543</v>
      </c>
      <c r="D1456" s="1" t="s">
        <v>97</v>
      </c>
      <c r="E1456" s="1">
        <v>6110</v>
      </c>
      <c r="F1456" s="1" t="s">
        <v>490</v>
      </c>
      <c r="G1456" s="2" t="s">
        <v>499</v>
      </c>
      <c r="H1456" s="1" t="s">
        <v>500</v>
      </c>
      <c r="I1456" s="1">
        <v>2012</v>
      </c>
      <c r="J1456" s="1">
        <v>2012</v>
      </c>
      <c r="K1456" s="1" t="s">
        <v>493</v>
      </c>
      <c r="L1456" s="1">
        <v>913.59</v>
      </c>
      <c r="M1456" s="1" t="s">
        <v>504</v>
      </c>
      <c r="N1456" s="1" t="s">
        <v>505</v>
      </c>
    </row>
    <row r="1457" spans="1:14" hidden="1" x14ac:dyDescent="0.35">
      <c r="A1457" s="1" t="s">
        <v>487</v>
      </c>
      <c r="B1457" s="1" t="s">
        <v>488</v>
      </c>
      <c r="C1457" s="2" t="s">
        <v>543</v>
      </c>
      <c r="D1457" s="1" t="s">
        <v>97</v>
      </c>
      <c r="E1457" s="1">
        <v>6110</v>
      </c>
      <c r="F1457" s="1" t="s">
        <v>490</v>
      </c>
      <c r="G1457" s="2" t="s">
        <v>499</v>
      </c>
      <c r="H1457" s="1" t="s">
        <v>500</v>
      </c>
      <c r="I1457" s="1">
        <v>2013</v>
      </c>
      <c r="J1457" s="1">
        <v>2013</v>
      </c>
      <c r="K1457" s="1" t="s">
        <v>493</v>
      </c>
      <c r="L1457" s="1">
        <v>425.69</v>
      </c>
      <c r="M1457" s="1" t="s">
        <v>504</v>
      </c>
      <c r="N1457" s="1" t="s">
        <v>505</v>
      </c>
    </row>
    <row r="1458" spans="1:14" hidden="1" x14ac:dyDescent="0.35">
      <c r="A1458" s="1" t="s">
        <v>487</v>
      </c>
      <c r="B1458" s="1" t="s">
        <v>488</v>
      </c>
      <c r="C1458" s="2" t="s">
        <v>543</v>
      </c>
      <c r="D1458" s="1" t="s">
        <v>97</v>
      </c>
      <c r="E1458" s="1">
        <v>6110</v>
      </c>
      <c r="F1458" s="1" t="s">
        <v>490</v>
      </c>
      <c r="G1458" s="2" t="s">
        <v>499</v>
      </c>
      <c r="H1458" s="1" t="s">
        <v>500</v>
      </c>
      <c r="I1458" s="1">
        <v>2014</v>
      </c>
      <c r="J1458" s="1">
        <v>2014</v>
      </c>
      <c r="K1458" s="1" t="s">
        <v>493</v>
      </c>
      <c r="L1458" s="1">
        <v>215.77</v>
      </c>
      <c r="M1458" s="1" t="s">
        <v>504</v>
      </c>
      <c r="N1458" s="1" t="s">
        <v>505</v>
      </c>
    </row>
    <row r="1459" spans="1:14" hidden="1" x14ac:dyDescent="0.35">
      <c r="A1459" s="1" t="s">
        <v>487</v>
      </c>
      <c r="B1459" s="1" t="s">
        <v>488</v>
      </c>
      <c r="C1459" s="2" t="s">
        <v>543</v>
      </c>
      <c r="D1459" s="1" t="s">
        <v>97</v>
      </c>
      <c r="E1459" s="1">
        <v>6110</v>
      </c>
      <c r="F1459" s="1" t="s">
        <v>490</v>
      </c>
      <c r="G1459" s="2" t="s">
        <v>499</v>
      </c>
      <c r="H1459" s="1" t="s">
        <v>500</v>
      </c>
      <c r="I1459" s="1">
        <v>2015</v>
      </c>
      <c r="J1459" s="1">
        <v>2015</v>
      </c>
      <c r="K1459" s="1" t="s">
        <v>493</v>
      </c>
      <c r="L1459" s="1">
        <v>236.79</v>
      </c>
      <c r="M1459" s="1" t="s">
        <v>504</v>
      </c>
      <c r="N1459" s="1" t="s">
        <v>505</v>
      </c>
    </row>
    <row r="1460" spans="1:14" hidden="1" x14ac:dyDescent="0.35">
      <c r="A1460" s="1" t="s">
        <v>487</v>
      </c>
      <c r="B1460" s="1" t="s">
        <v>488</v>
      </c>
      <c r="C1460" s="2" t="s">
        <v>543</v>
      </c>
      <c r="D1460" s="1" t="s">
        <v>97</v>
      </c>
      <c r="E1460" s="1">
        <v>6110</v>
      </c>
      <c r="F1460" s="1" t="s">
        <v>490</v>
      </c>
      <c r="G1460" s="2" t="s">
        <v>499</v>
      </c>
      <c r="H1460" s="1" t="s">
        <v>500</v>
      </c>
      <c r="I1460" s="1">
        <v>2016</v>
      </c>
      <c r="J1460" s="1">
        <v>2016</v>
      </c>
      <c r="K1460" s="1" t="s">
        <v>493</v>
      </c>
      <c r="L1460" s="1">
        <v>220.67</v>
      </c>
      <c r="M1460" s="1" t="s">
        <v>504</v>
      </c>
      <c r="N1460" s="1" t="s">
        <v>505</v>
      </c>
    </row>
    <row r="1461" spans="1:14" hidden="1" x14ac:dyDescent="0.35">
      <c r="A1461" s="1" t="s">
        <v>487</v>
      </c>
      <c r="B1461" s="1" t="s">
        <v>488</v>
      </c>
      <c r="C1461" s="2" t="s">
        <v>543</v>
      </c>
      <c r="D1461" s="1" t="s">
        <v>97</v>
      </c>
      <c r="E1461" s="1">
        <v>6110</v>
      </c>
      <c r="F1461" s="1" t="s">
        <v>490</v>
      </c>
      <c r="G1461" s="2" t="s">
        <v>499</v>
      </c>
      <c r="H1461" s="1" t="s">
        <v>500</v>
      </c>
      <c r="I1461" s="1">
        <v>2017</v>
      </c>
      <c r="J1461" s="1">
        <v>2017</v>
      </c>
      <c r="K1461" s="1" t="s">
        <v>493</v>
      </c>
      <c r="L1461" s="1">
        <v>200.41</v>
      </c>
      <c r="M1461" s="1" t="s">
        <v>504</v>
      </c>
      <c r="N1461" s="1" t="s">
        <v>505</v>
      </c>
    </row>
    <row r="1462" spans="1:14" hidden="1" x14ac:dyDescent="0.35">
      <c r="A1462" s="1" t="s">
        <v>487</v>
      </c>
      <c r="B1462" s="1" t="s">
        <v>488</v>
      </c>
      <c r="C1462" s="2" t="s">
        <v>543</v>
      </c>
      <c r="D1462" s="1" t="s">
        <v>97</v>
      </c>
      <c r="E1462" s="1">
        <v>6110</v>
      </c>
      <c r="F1462" s="1" t="s">
        <v>490</v>
      </c>
      <c r="G1462" s="2" t="s">
        <v>499</v>
      </c>
      <c r="H1462" s="1" t="s">
        <v>500</v>
      </c>
      <c r="I1462" s="1">
        <v>2018</v>
      </c>
      <c r="J1462" s="1">
        <v>2018</v>
      </c>
      <c r="K1462" s="1" t="s">
        <v>493</v>
      </c>
      <c r="L1462" s="1">
        <v>209.12</v>
      </c>
      <c r="M1462" s="1" t="s">
        <v>504</v>
      </c>
      <c r="N1462" s="1" t="s">
        <v>505</v>
      </c>
    </row>
    <row r="1463" spans="1:14" hidden="1" x14ac:dyDescent="0.35">
      <c r="A1463" s="1" t="s">
        <v>487</v>
      </c>
      <c r="B1463" s="1" t="s">
        <v>488</v>
      </c>
      <c r="C1463" s="2" t="s">
        <v>543</v>
      </c>
      <c r="D1463" s="1" t="s">
        <v>97</v>
      </c>
      <c r="E1463" s="1">
        <v>6110</v>
      </c>
      <c r="F1463" s="1" t="s">
        <v>490</v>
      </c>
      <c r="G1463" s="2" t="s">
        <v>501</v>
      </c>
      <c r="H1463" s="1" t="s">
        <v>502</v>
      </c>
      <c r="I1463" s="1">
        <v>2002</v>
      </c>
      <c r="J1463" s="1">
        <v>2002</v>
      </c>
      <c r="K1463" s="1" t="s">
        <v>493</v>
      </c>
      <c r="L1463" s="1">
        <v>47.52</v>
      </c>
      <c r="M1463" s="1" t="s">
        <v>504</v>
      </c>
      <c r="N1463" s="1" t="s">
        <v>505</v>
      </c>
    </row>
    <row r="1464" spans="1:14" hidden="1" x14ac:dyDescent="0.35">
      <c r="A1464" s="1" t="s">
        <v>487</v>
      </c>
      <c r="B1464" s="1" t="s">
        <v>488</v>
      </c>
      <c r="C1464" s="2" t="s">
        <v>543</v>
      </c>
      <c r="D1464" s="1" t="s">
        <v>97</v>
      </c>
      <c r="E1464" s="1">
        <v>6110</v>
      </c>
      <c r="F1464" s="1" t="s">
        <v>490</v>
      </c>
      <c r="G1464" s="2" t="s">
        <v>501</v>
      </c>
      <c r="H1464" s="1" t="s">
        <v>502</v>
      </c>
      <c r="I1464" s="1">
        <v>2004</v>
      </c>
      <c r="J1464" s="1">
        <v>2004</v>
      </c>
      <c r="K1464" s="1" t="s">
        <v>493</v>
      </c>
      <c r="L1464" s="1">
        <v>28.57</v>
      </c>
      <c r="M1464" s="1" t="s">
        <v>504</v>
      </c>
      <c r="N1464" s="1" t="s">
        <v>505</v>
      </c>
    </row>
    <row r="1465" spans="1:14" hidden="1" x14ac:dyDescent="0.35">
      <c r="A1465" s="1" t="s">
        <v>487</v>
      </c>
      <c r="B1465" s="1" t="s">
        <v>488</v>
      </c>
      <c r="C1465" s="2" t="s">
        <v>543</v>
      </c>
      <c r="D1465" s="1" t="s">
        <v>97</v>
      </c>
      <c r="E1465" s="1">
        <v>6110</v>
      </c>
      <c r="F1465" s="1" t="s">
        <v>490</v>
      </c>
      <c r="G1465" s="2" t="s">
        <v>501</v>
      </c>
      <c r="H1465" s="1" t="s">
        <v>502</v>
      </c>
      <c r="I1465" s="1">
        <v>2005</v>
      </c>
      <c r="J1465" s="1">
        <v>2005</v>
      </c>
      <c r="K1465" s="1" t="s">
        <v>493</v>
      </c>
      <c r="L1465" s="1">
        <v>45.05</v>
      </c>
      <c r="M1465" s="1" t="s">
        <v>504</v>
      </c>
      <c r="N1465" s="1" t="s">
        <v>505</v>
      </c>
    </row>
    <row r="1466" spans="1:14" hidden="1" x14ac:dyDescent="0.35">
      <c r="A1466" s="1" t="s">
        <v>487</v>
      </c>
      <c r="B1466" s="1" t="s">
        <v>488</v>
      </c>
      <c r="C1466" s="2" t="s">
        <v>543</v>
      </c>
      <c r="D1466" s="1" t="s">
        <v>97</v>
      </c>
      <c r="E1466" s="1">
        <v>6110</v>
      </c>
      <c r="F1466" s="1" t="s">
        <v>490</v>
      </c>
      <c r="G1466" s="2" t="s">
        <v>501</v>
      </c>
      <c r="H1466" s="1" t="s">
        <v>502</v>
      </c>
      <c r="I1466" s="1">
        <v>2006</v>
      </c>
      <c r="J1466" s="1">
        <v>2006</v>
      </c>
      <c r="K1466" s="1" t="s">
        <v>493</v>
      </c>
      <c r="L1466" s="1">
        <v>36.770000000000003</v>
      </c>
      <c r="M1466" s="1" t="s">
        <v>504</v>
      </c>
      <c r="N1466" s="1" t="s">
        <v>505</v>
      </c>
    </row>
    <row r="1467" spans="1:14" hidden="1" x14ac:dyDescent="0.35">
      <c r="A1467" s="1" t="s">
        <v>487</v>
      </c>
      <c r="B1467" s="1" t="s">
        <v>488</v>
      </c>
      <c r="C1467" s="2" t="s">
        <v>543</v>
      </c>
      <c r="D1467" s="1" t="s">
        <v>97</v>
      </c>
      <c r="E1467" s="1">
        <v>6110</v>
      </c>
      <c r="F1467" s="1" t="s">
        <v>490</v>
      </c>
      <c r="G1467" s="2" t="s">
        <v>501</v>
      </c>
      <c r="H1467" s="1" t="s">
        <v>502</v>
      </c>
      <c r="I1467" s="1">
        <v>2007</v>
      </c>
      <c r="J1467" s="1">
        <v>2007</v>
      </c>
      <c r="K1467" s="1" t="s">
        <v>493</v>
      </c>
      <c r="L1467" s="1">
        <v>36.200000000000003</v>
      </c>
      <c r="M1467" s="1" t="s">
        <v>504</v>
      </c>
      <c r="N1467" s="1" t="s">
        <v>505</v>
      </c>
    </row>
    <row r="1468" spans="1:14" hidden="1" x14ac:dyDescent="0.35">
      <c r="A1468" s="1" t="s">
        <v>487</v>
      </c>
      <c r="B1468" s="1" t="s">
        <v>488</v>
      </c>
      <c r="C1468" s="2" t="s">
        <v>543</v>
      </c>
      <c r="D1468" s="1" t="s">
        <v>97</v>
      </c>
      <c r="E1468" s="1">
        <v>6110</v>
      </c>
      <c r="F1468" s="1" t="s">
        <v>490</v>
      </c>
      <c r="G1468" s="2" t="s">
        <v>501</v>
      </c>
      <c r="H1468" s="1" t="s">
        <v>502</v>
      </c>
      <c r="I1468" s="1">
        <v>2008</v>
      </c>
      <c r="J1468" s="1">
        <v>2008</v>
      </c>
      <c r="K1468" s="1" t="s">
        <v>493</v>
      </c>
      <c r="L1468" s="1">
        <v>48.51</v>
      </c>
      <c r="M1468" s="1" t="s">
        <v>504</v>
      </c>
      <c r="N1468" s="1" t="s">
        <v>505</v>
      </c>
    </row>
    <row r="1469" spans="1:14" hidden="1" x14ac:dyDescent="0.35">
      <c r="A1469" s="1" t="s">
        <v>487</v>
      </c>
      <c r="B1469" s="1" t="s">
        <v>488</v>
      </c>
      <c r="C1469" s="2" t="s">
        <v>543</v>
      </c>
      <c r="D1469" s="1" t="s">
        <v>97</v>
      </c>
      <c r="E1469" s="1">
        <v>6110</v>
      </c>
      <c r="F1469" s="1" t="s">
        <v>490</v>
      </c>
      <c r="G1469" s="2" t="s">
        <v>501</v>
      </c>
      <c r="H1469" s="1" t="s">
        <v>502</v>
      </c>
      <c r="I1469" s="1">
        <v>2009</v>
      </c>
      <c r="J1469" s="1">
        <v>2009</v>
      </c>
      <c r="K1469" s="1" t="s">
        <v>493</v>
      </c>
      <c r="L1469" s="1">
        <v>54.77</v>
      </c>
      <c r="M1469" s="1" t="s">
        <v>504</v>
      </c>
      <c r="N1469" s="1" t="s">
        <v>505</v>
      </c>
    </row>
    <row r="1470" spans="1:14" hidden="1" x14ac:dyDescent="0.35">
      <c r="A1470" s="1" t="s">
        <v>487</v>
      </c>
      <c r="B1470" s="1" t="s">
        <v>488</v>
      </c>
      <c r="C1470" s="2" t="s">
        <v>543</v>
      </c>
      <c r="D1470" s="1" t="s">
        <v>97</v>
      </c>
      <c r="E1470" s="1">
        <v>6110</v>
      </c>
      <c r="F1470" s="1" t="s">
        <v>490</v>
      </c>
      <c r="G1470" s="2" t="s">
        <v>501</v>
      </c>
      <c r="H1470" s="1" t="s">
        <v>502</v>
      </c>
      <c r="I1470" s="1">
        <v>2010</v>
      </c>
      <c r="J1470" s="1">
        <v>2010</v>
      </c>
      <c r="K1470" s="1" t="s">
        <v>493</v>
      </c>
      <c r="L1470" s="1">
        <v>102.32</v>
      </c>
      <c r="M1470" s="1" t="s">
        <v>504</v>
      </c>
      <c r="N1470" s="1" t="s">
        <v>505</v>
      </c>
    </row>
    <row r="1471" spans="1:14" hidden="1" x14ac:dyDescent="0.35">
      <c r="A1471" s="1" t="s">
        <v>487</v>
      </c>
      <c r="B1471" s="1" t="s">
        <v>488</v>
      </c>
      <c r="C1471" s="2" t="s">
        <v>543</v>
      </c>
      <c r="D1471" s="1" t="s">
        <v>97</v>
      </c>
      <c r="E1471" s="1">
        <v>6110</v>
      </c>
      <c r="F1471" s="1" t="s">
        <v>490</v>
      </c>
      <c r="G1471" s="2" t="s">
        <v>501</v>
      </c>
      <c r="H1471" s="1" t="s">
        <v>502</v>
      </c>
      <c r="I1471" s="1">
        <v>2011</v>
      </c>
      <c r="J1471" s="1">
        <v>2011</v>
      </c>
      <c r="K1471" s="1" t="s">
        <v>493</v>
      </c>
      <c r="L1471" s="1">
        <v>117.59</v>
      </c>
      <c r="M1471" s="1" t="s">
        <v>504</v>
      </c>
      <c r="N1471" s="1" t="s">
        <v>505</v>
      </c>
    </row>
    <row r="1472" spans="1:14" hidden="1" x14ac:dyDescent="0.35">
      <c r="A1472" s="1" t="s">
        <v>487</v>
      </c>
      <c r="B1472" s="1" t="s">
        <v>488</v>
      </c>
      <c r="C1472" s="2" t="s">
        <v>543</v>
      </c>
      <c r="D1472" s="1" t="s">
        <v>97</v>
      </c>
      <c r="E1472" s="1">
        <v>6110</v>
      </c>
      <c r="F1472" s="1" t="s">
        <v>490</v>
      </c>
      <c r="G1472" s="2" t="s">
        <v>501</v>
      </c>
      <c r="H1472" s="1" t="s">
        <v>502</v>
      </c>
      <c r="I1472" s="1">
        <v>2013</v>
      </c>
      <c r="J1472" s="1">
        <v>2013</v>
      </c>
      <c r="K1472" s="1" t="s">
        <v>493</v>
      </c>
      <c r="L1472" s="1">
        <v>62.51</v>
      </c>
      <c r="M1472" s="1" t="s">
        <v>504</v>
      </c>
      <c r="N1472" s="1" t="s">
        <v>505</v>
      </c>
    </row>
    <row r="1473" spans="1:14" hidden="1" x14ac:dyDescent="0.35">
      <c r="A1473" s="1" t="s">
        <v>487</v>
      </c>
      <c r="B1473" s="1" t="s">
        <v>488</v>
      </c>
      <c r="C1473" s="2" t="s">
        <v>543</v>
      </c>
      <c r="D1473" s="1" t="s">
        <v>97</v>
      </c>
      <c r="E1473" s="1">
        <v>6110</v>
      </c>
      <c r="F1473" s="1" t="s">
        <v>490</v>
      </c>
      <c r="G1473" s="2" t="s">
        <v>501</v>
      </c>
      <c r="H1473" s="1" t="s">
        <v>502</v>
      </c>
      <c r="I1473" s="1">
        <v>2014</v>
      </c>
      <c r="J1473" s="1">
        <v>2014</v>
      </c>
      <c r="K1473" s="1" t="s">
        <v>493</v>
      </c>
      <c r="L1473" s="1">
        <v>71.709999999999994</v>
      </c>
      <c r="M1473" s="1" t="s">
        <v>504</v>
      </c>
      <c r="N1473" s="1" t="s">
        <v>505</v>
      </c>
    </row>
    <row r="1474" spans="1:14" hidden="1" x14ac:dyDescent="0.35">
      <c r="A1474" s="1" t="s">
        <v>487</v>
      </c>
      <c r="B1474" s="1" t="s">
        <v>488</v>
      </c>
      <c r="C1474" s="2" t="s">
        <v>543</v>
      </c>
      <c r="D1474" s="1" t="s">
        <v>97</v>
      </c>
      <c r="E1474" s="1">
        <v>6110</v>
      </c>
      <c r="F1474" s="1" t="s">
        <v>490</v>
      </c>
      <c r="G1474" s="2" t="s">
        <v>501</v>
      </c>
      <c r="H1474" s="1" t="s">
        <v>502</v>
      </c>
      <c r="I1474" s="1">
        <v>2015</v>
      </c>
      <c r="J1474" s="1">
        <v>2015</v>
      </c>
      <c r="K1474" s="1" t="s">
        <v>493</v>
      </c>
      <c r="L1474" s="1">
        <v>75.69</v>
      </c>
      <c r="M1474" s="1" t="s">
        <v>504</v>
      </c>
      <c r="N1474" s="1" t="s">
        <v>505</v>
      </c>
    </row>
    <row r="1475" spans="1:14" hidden="1" x14ac:dyDescent="0.35">
      <c r="A1475" s="1" t="s">
        <v>487</v>
      </c>
      <c r="B1475" s="1" t="s">
        <v>488</v>
      </c>
      <c r="C1475" s="2" t="s">
        <v>543</v>
      </c>
      <c r="D1475" s="1" t="s">
        <v>97</v>
      </c>
      <c r="E1475" s="1">
        <v>6110</v>
      </c>
      <c r="F1475" s="1" t="s">
        <v>490</v>
      </c>
      <c r="G1475" s="2" t="s">
        <v>501</v>
      </c>
      <c r="H1475" s="1" t="s">
        <v>502</v>
      </c>
      <c r="I1475" s="1">
        <v>2016</v>
      </c>
      <c r="J1475" s="1">
        <v>2016</v>
      </c>
      <c r="K1475" s="1" t="s">
        <v>493</v>
      </c>
      <c r="L1475" s="1">
        <v>85.91</v>
      </c>
      <c r="M1475" s="1" t="s">
        <v>504</v>
      </c>
      <c r="N1475" s="1" t="s">
        <v>505</v>
      </c>
    </row>
    <row r="1476" spans="1:14" hidden="1" x14ac:dyDescent="0.35">
      <c r="A1476" s="1" t="s">
        <v>487</v>
      </c>
      <c r="B1476" s="1" t="s">
        <v>488</v>
      </c>
      <c r="C1476" s="2" t="s">
        <v>543</v>
      </c>
      <c r="D1476" s="1" t="s">
        <v>97</v>
      </c>
      <c r="E1476" s="1">
        <v>6110</v>
      </c>
      <c r="F1476" s="1" t="s">
        <v>490</v>
      </c>
      <c r="G1476" s="2" t="s">
        <v>501</v>
      </c>
      <c r="H1476" s="1" t="s">
        <v>502</v>
      </c>
      <c r="I1476" s="1">
        <v>2017</v>
      </c>
      <c r="J1476" s="1">
        <v>2017</v>
      </c>
      <c r="K1476" s="1" t="s">
        <v>493</v>
      </c>
      <c r="L1476" s="1">
        <v>70.28</v>
      </c>
      <c r="M1476" s="1" t="s">
        <v>504</v>
      </c>
      <c r="N1476" s="1" t="s">
        <v>505</v>
      </c>
    </row>
    <row r="1477" spans="1:14" hidden="1" x14ac:dyDescent="0.35">
      <c r="A1477" s="1" t="s">
        <v>487</v>
      </c>
      <c r="B1477" s="1" t="s">
        <v>488</v>
      </c>
      <c r="C1477" s="2" t="s">
        <v>543</v>
      </c>
      <c r="D1477" s="1" t="s">
        <v>97</v>
      </c>
      <c r="E1477" s="1">
        <v>6110</v>
      </c>
      <c r="F1477" s="1" t="s">
        <v>490</v>
      </c>
      <c r="G1477" s="2" t="s">
        <v>501</v>
      </c>
      <c r="H1477" s="1" t="s">
        <v>502</v>
      </c>
      <c r="I1477" s="1">
        <v>2018</v>
      </c>
      <c r="J1477" s="1">
        <v>2018</v>
      </c>
      <c r="K1477" s="1" t="s">
        <v>493</v>
      </c>
      <c r="L1477" s="1">
        <v>67.66</v>
      </c>
      <c r="M1477" s="1" t="s">
        <v>504</v>
      </c>
      <c r="N1477" s="1" t="s">
        <v>505</v>
      </c>
    </row>
    <row r="1478" spans="1:14" hidden="1" x14ac:dyDescent="0.35">
      <c r="A1478" s="1" t="s">
        <v>487</v>
      </c>
      <c r="B1478" s="1" t="s">
        <v>488</v>
      </c>
      <c r="C1478" s="2" t="s">
        <v>544</v>
      </c>
      <c r="D1478" s="1" t="s">
        <v>545</v>
      </c>
      <c r="E1478" s="1">
        <v>6110</v>
      </c>
      <c r="F1478" s="1" t="s">
        <v>490</v>
      </c>
      <c r="G1478" s="2" t="s">
        <v>499</v>
      </c>
      <c r="H1478" s="1" t="s">
        <v>500</v>
      </c>
      <c r="I1478" s="1">
        <v>2009</v>
      </c>
      <c r="J1478" s="1">
        <v>2009</v>
      </c>
      <c r="K1478" s="1" t="s">
        <v>493</v>
      </c>
      <c r="L1478" s="1">
        <v>101.56</v>
      </c>
      <c r="M1478" s="1" t="s">
        <v>504</v>
      </c>
      <c r="N1478" s="1" t="s">
        <v>505</v>
      </c>
    </row>
    <row r="1479" spans="1:14" hidden="1" x14ac:dyDescent="0.35">
      <c r="A1479" s="1" t="s">
        <v>487</v>
      </c>
      <c r="B1479" s="1" t="s">
        <v>488</v>
      </c>
      <c r="C1479" s="2" t="s">
        <v>544</v>
      </c>
      <c r="D1479" s="1" t="s">
        <v>545</v>
      </c>
      <c r="E1479" s="1">
        <v>6110</v>
      </c>
      <c r="F1479" s="1" t="s">
        <v>490</v>
      </c>
      <c r="G1479" s="2" t="s">
        <v>499</v>
      </c>
      <c r="H1479" s="1" t="s">
        <v>500</v>
      </c>
      <c r="I1479" s="1">
        <v>2011</v>
      </c>
      <c r="J1479" s="1">
        <v>2011</v>
      </c>
      <c r="K1479" s="1" t="s">
        <v>493</v>
      </c>
      <c r="L1479" s="1">
        <v>77.05</v>
      </c>
      <c r="M1479" s="1" t="s">
        <v>504</v>
      </c>
      <c r="N1479" s="1" t="s">
        <v>505</v>
      </c>
    </row>
    <row r="1480" spans="1:14" hidden="1" x14ac:dyDescent="0.35">
      <c r="A1480" s="1" t="s">
        <v>487</v>
      </c>
      <c r="B1480" s="1" t="s">
        <v>488</v>
      </c>
      <c r="C1480" s="2" t="s">
        <v>544</v>
      </c>
      <c r="D1480" s="1" t="s">
        <v>545</v>
      </c>
      <c r="E1480" s="1">
        <v>6110</v>
      </c>
      <c r="F1480" s="1" t="s">
        <v>490</v>
      </c>
      <c r="G1480" s="2" t="s">
        <v>499</v>
      </c>
      <c r="H1480" s="1" t="s">
        <v>500</v>
      </c>
      <c r="I1480" s="1">
        <v>2012</v>
      </c>
      <c r="J1480" s="1">
        <v>2012</v>
      </c>
      <c r="K1480" s="1" t="s">
        <v>493</v>
      </c>
      <c r="L1480" s="1">
        <v>222.73</v>
      </c>
      <c r="M1480" s="1" t="s">
        <v>504</v>
      </c>
      <c r="N1480" s="1" t="s">
        <v>505</v>
      </c>
    </row>
    <row r="1481" spans="1:14" hidden="1" x14ac:dyDescent="0.35">
      <c r="A1481" s="1" t="s">
        <v>487</v>
      </c>
      <c r="B1481" s="1" t="s">
        <v>488</v>
      </c>
      <c r="C1481" s="2" t="s">
        <v>544</v>
      </c>
      <c r="D1481" s="1" t="s">
        <v>545</v>
      </c>
      <c r="E1481" s="1">
        <v>6110</v>
      </c>
      <c r="F1481" s="1" t="s">
        <v>490</v>
      </c>
      <c r="G1481" s="2" t="s">
        <v>499</v>
      </c>
      <c r="H1481" s="1" t="s">
        <v>500</v>
      </c>
      <c r="I1481" s="1">
        <v>2014</v>
      </c>
      <c r="J1481" s="1">
        <v>2014</v>
      </c>
      <c r="K1481" s="1" t="s">
        <v>493</v>
      </c>
      <c r="L1481" s="1">
        <v>332.09</v>
      </c>
      <c r="M1481" s="1" t="s">
        <v>504</v>
      </c>
      <c r="N1481" s="1" t="s">
        <v>505</v>
      </c>
    </row>
    <row r="1482" spans="1:14" hidden="1" x14ac:dyDescent="0.35">
      <c r="A1482" s="1" t="s">
        <v>487</v>
      </c>
      <c r="B1482" s="1" t="s">
        <v>488</v>
      </c>
      <c r="C1482" s="2" t="s">
        <v>544</v>
      </c>
      <c r="D1482" s="1" t="s">
        <v>545</v>
      </c>
      <c r="E1482" s="1">
        <v>6110</v>
      </c>
      <c r="F1482" s="1" t="s">
        <v>490</v>
      </c>
      <c r="G1482" s="2" t="s">
        <v>501</v>
      </c>
      <c r="H1482" s="1" t="s">
        <v>502</v>
      </c>
      <c r="I1482" s="1">
        <v>2009</v>
      </c>
      <c r="J1482" s="1">
        <v>2009</v>
      </c>
      <c r="K1482" s="1" t="s">
        <v>493</v>
      </c>
      <c r="L1482" s="1">
        <v>37.380000000000003</v>
      </c>
      <c r="M1482" s="1" t="s">
        <v>504</v>
      </c>
      <c r="N1482" s="1" t="s">
        <v>505</v>
      </c>
    </row>
    <row r="1483" spans="1:14" hidden="1" x14ac:dyDescent="0.35">
      <c r="A1483" s="1" t="s">
        <v>487</v>
      </c>
      <c r="B1483" s="1" t="s">
        <v>488</v>
      </c>
      <c r="C1483" s="2" t="s">
        <v>544</v>
      </c>
      <c r="D1483" s="1" t="s">
        <v>545</v>
      </c>
      <c r="E1483" s="1">
        <v>6110</v>
      </c>
      <c r="F1483" s="1" t="s">
        <v>490</v>
      </c>
      <c r="G1483" s="2" t="s">
        <v>501</v>
      </c>
      <c r="H1483" s="1" t="s">
        <v>502</v>
      </c>
      <c r="I1483" s="1">
        <v>2011</v>
      </c>
      <c r="J1483" s="1">
        <v>2011</v>
      </c>
      <c r="K1483" s="1" t="s">
        <v>493</v>
      </c>
      <c r="L1483" s="1">
        <v>49.38</v>
      </c>
      <c r="M1483" s="1" t="s">
        <v>504</v>
      </c>
      <c r="N1483" s="1" t="s">
        <v>505</v>
      </c>
    </row>
    <row r="1484" spans="1:14" hidden="1" x14ac:dyDescent="0.35">
      <c r="A1484" s="1" t="s">
        <v>487</v>
      </c>
      <c r="B1484" s="1" t="s">
        <v>488</v>
      </c>
      <c r="C1484" s="2" t="s">
        <v>544</v>
      </c>
      <c r="D1484" s="1" t="s">
        <v>545</v>
      </c>
      <c r="E1484" s="1">
        <v>6110</v>
      </c>
      <c r="F1484" s="1" t="s">
        <v>490</v>
      </c>
      <c r="G1484" s="2" t="s">
        <v>501</v>
      </c>
      <c r="H1484" s="1" t="s">
        <v>502</v>
      </c>
      <c r="I1484" s="1">
        <v>2012</v>
      </c>
      <c r="J1484" s="1">
        <v>2012</v>
      </c>
      <c r="K1484" s="1" t="s">
        <v>493</v>
      </c>
      <c r="L1484" s="1">
        <v>68.12</v>
      </c>
      <c r="M1484" s="1" t="s">
        <v>504</v>
      </c>
      <c r="N1484" s="1" t="s">
        <v>505</v>
      </c>
    </row>
    <row r="1485" spans="1:14" hidden="1" x14ac:dyDescent="0.35">
      <c r="A1485" s="1" t="s">
        <v>487</v>
      </c>
      <c r="B1485" s="1" t="s">
        <v>488</v>
      </c>
      <c r="C1485" s="2" t="s">
        <v>544</v>
      </c>
      <c r="D1485" s="1" t="s">
        <v>545</v>
      </c>
      <c r="E1485" s="1">
        <v>6110</v>
      </c>
      <c r="F1485" s="1" t="s">
        <v>490</v>
      </c>
      <c r="G1485" s="2" t="s">
        <v>501</v>
      </c>
      <c r="H1485" s="1" t="s">
        <v>502</v>
      </c>
      <c r="I1485" s="1">
        <v>2013</v>
      </c>
      <c r="J1485" s="1">
        <v>2013</v>
      </c>
      <c r="K1485" s="1" t="s">
        <v>493</v>
      </c>
      <c r="L1485" s="1">
        <v>103.15</v>
      </c>
      <c r="M1485" s="1" t="s">
        <v>504</v>
      </c>
      <c r="N1485" s="1" t="s">
        <v>505</v>
      </c>
    </row>
    <row r="1486" spans="1:14" hidden="1" x14ac:dyDescent="0.35">
      <c r="A1486" s="1" t="s">
        <v>487</v>
      </c>
      <c r="B1486" s="1" t="s">
        <v>488</v>
      </c>
      <c r="C1486" s="2" t="s">
        <v>544</v>
      </c>
      <c r="D1486" s="1" t="s">
        <v>545</v>
      </c>
      <c r="E1486" s="1">
        <v>6110</v>
      </c>
      <c r="F1486" s="1" t="s">
        <v>490</v>
      </c>
      <c r="G1486" s="2" t="s">
        <v>501</v>
      </c>
      <c r="H1486" s="1" t="s">
        <v>502</v>
      </c>
      <c r="I1486" s="1">
        <v>2014</v>
      </c>
      <c r="J1486" s="1">
        <v>2014</v>
      </c>
      <c r="K1486" s="1" t="s">
        <v>493</v>
      </c>
      <c r="L1486" s="1">
        <v>109.09</v>
      </c>
      <c r="M1486" s="1" t="s">
        <v>504</v>
      </c>
      <c r="N1486" s="1" t="s">
        <v>505</v>
      </c>
    </row>
    <row r="1487" spans="1:14" hidden="1" x14ac:dyDescent="0.35">
      <c r="A1487" s="1" t="s">
        <v>487</v>
      </c>
      <c r="B1487" s="1" t="s">
        <v>488</v>
      </c>
      <c r="C1487" s="2" t="s">
        <v>546</v>
      </c>
      <c r="D1487" s="1" t="s">
        <v>99</v>
      </c>
      <c r="E1487" s="1">
        <v>6110</v>
      </c>
      <c r="F1487" s="1" t="s">
        <v>490</v>
      </c>
      <c r="G1487" s="2" t="s">
        <v>499</v>
      </c>
      <c r="H1487" s="1" t="s">
        <v>500</v>
      </c>
      <c r="I1487" s="1">
        <v>2002</v>
      </c>
      <c r="J1487" s="1">
        <v>2002</v>
      </c>
      <c r="K1487" s="1" t="s">
        <v>493</v>
      </c>
      <c r="L1487" s="1">
        <v>240.1</v>
      </c>
      <c r="M1487" s="1" t="s">
        <v>504</v>
      </c>
      <c r="N1487" s="1" t="s">
        <v>505</v>
      </c>
    </row>
    <row r="1488" spans="1:14" hidden="1" x14ac:dyDescent="0.35">
      <c r="A1488" s="1" t="s">
        <v>487</v>
      </c>
      <c r="B1488" s="1" t="s">
        <v>488</v>
      </c>
      <c r="C1488" s="2" t="s">
        <v>546</v>
      </c>
      <c r="D1488" s="1" t="s">
        <v>99</v>
      </c>
      <c r="E1488" s="1">
        <v>6110</v>
      </c>
      <c r="F1488" s="1" t="s">
        <v>490</v>
      </c>
      <c r="G1488" s="2" t="s">
        <v>499</v>
      </c>
      <c r="H1488" s="1" t="s">
        <v>500</v>
      </c>
      <c r="I1488" s="1">
        <v>2003</v>
      </c>
      <c r="J1488" s="1">
        <v>2003</v>
      </c>
      <c r="K1488" s="1" t="s">
        <v>493</v>
      </c>
      <c r="L1488" s="1">
        <v>344.67</v>
      </c>
      <c r="M1488" s="1" t="s">
        <v>504</v>
      </c>
      <c r="N1488" s="1" t="s">
        <v>505</v>
      </c>
    </row>
    <row r="1489" spans="1:14" hidden="1" x14ac:dyDescent="0.35">
      <c r="A1489" s="1" t="s">
        <v>487</v>
      </c>
      <c r="B1489" s="1" t="s">
        <v>488</v>
      </c>
      <c r="C1489" s="2" t="s">
        <v>546</v>
      </c>
      <c r="D1489" s="1" t="s">
        <v>99</v>
      </c>
      <c r="E1489" s="1">
        <v>6110</v>
      </c>
      <c r="F1489" s="1" t="s">
        <v>490</v>
      </c>
      <c r="G1489" s="2" t="s">
        <v>499</v>
      </c>
      <c r="H1489" s="1" t="s">
        <v>500</v>
      </c>
      <c r="I1489" s="1">
        <v>2004</v>
      </c>
      <c r="J1489" s="1">
        <v>2004</v>
      </c>
      <c r="K1489" s="1" t="s">
        <v>493</v>
      </c>
      <c r="L1489" s="1">
        <v>346.02</v>
      </c>
      <c r="M1489" s="1" t="s">
        <v>504</v>
      </c>
      <c r="N1489" s="1" t="s">
        <v>505</v>
      </c>
    </row>
    <row r="1490" spans="1:14" hidden="1" x14ac:dyDescent="0.35">
      <c r="A1490" s="1" t="s">
        <v>487</v>
      </c>
      <c r="B1490" s="1" t="s">
        <v>488</v>
      </c>
      <c r="C1490" s="2" t="s">
        <v>546</v>
      </c>
      <c r="D1490" s="1" t="s">
        <v>99</v>
      </c>
      <c r="E1490" s="1">
        <v>6110</v>
      </c>
      <c r="F1490" s="1" t="s">
        <v>490</v>
      </c>
      <c r="G1490" s="2" t="s">
        <v>499</v>
      </c>
      <c r="H1490" s="1" t="s">
        <v>500</v>
      </c>
      <c r="I1490" s="1">
        <v>2005</v>
      </c>
      <c r="J1490" s="1">
        <v>2005</v>
      </c>
      <c r="K1490" s="1" t="s">
        <v>493</v>
      </c>
      <c r="L1490" s="1">
        <v>380.38</v>
      </c>
      <c r="M1490" s="1" t="s">
        <v>504</v>
      </c>
      <c r="N1490" s="1" t="s">
        <v>505</v>
      </c>
    </row>
    <row r="1491" spans="1:14" hidden="1" x14ac:dyDescent="0.35">
      <c r="A1491" s="1" t="s">
        <v>487</v>
      </c>
      <c r="B1491" s="1" t="s">
        <v>488</v>
      </c>
      <c r="C1491" s="2" t="s">
        <v>546</v>
      </c>
      <c r="D1491" s="1" t="s">
        <v>99</v>
      </c>
      <c r="E1491" s="1">
        <v>6110</v>
      </c>
      <c r="F1491" s="1" t="s">
        <v>490</v>
      </c>
      <c r="G1491" s="2" t="s">
        <v>499</v>
      </c>
      <c r="H1491" s="1" t="s">
        <v>500</v>
      </c>
      <c r="I1491" s="1">
        <v>2006</v>
      </c>
      <c r="J1491" s="1">
        <v>2006</v>
      </c>
      <c r="K1491" s="1" t="s">
        <v>493</v>
      </c>
      <c r="L1491" s="1">
        <v>487</v>
      </c>
      <c r="M1491" s="1" t="s">
        <v>504</v>
      </c>
      <c r="N1491" s="1" t="s">
        <v>505</v>
      </c>
    </row>
    <row r="1492" spans="1:14" hidden="1" x14ac:dyDescent="0.35">
      <c r="A1492" s="1" t="s">
        <v>487</v>
      </c>
      <c r="B1492" s="1" t="s">
        <v>488</v>
      </c>
      <c r="C1492" s="2" t="s">
        <v>546</v>
      </c>
      <c r="D1492" s="1" t="s">
        <v>99</v>
      </c>
      <c r="E1492" s="1">
        <v>6110</v>
      </c>
      <c r="F1492" s="1" t="s">
        <v>490</v>
      </c>
      <c r="G1492" s="2" t="s">
        <v>499</v>
      </c>
      <c r="H1492" s="1" t="s">
        <v>500</v>
      </c>
      <c r="I1492" s="1">
        <v>2007</v>
      </c>
      <c r="J1492" s="1">
        <v>2007</v>
      </c>
      <c r="K1492" s="1" t="s">
        <v>493</v>
      </c>
      <c r="L1492" s="1">
        <v>712.27</v>
      </c>
      <c r="M1492" s="1" t="s">
        <v>504</v>
      </c>
      <c r="N1492" s="1" t="s">
        <v>505</v>
      </c>
    </row>
    <row r="1493" spans="1:14" hidden="1" x14ac:dyDescent="0.35">
      <c r="A1493" s="1" t="s">
        <v>487</v>
      </c>
      <c r="B1493" s="1" t="s">
        <v>488</v>
      </c>
      <c r="C1493" s="2" t="s">
        <v>546</v>
      </c>
      <c r="D1493" s="1" t="s">
        <v>99</v>
      </c>
      <c r="E1493" s="1">
        <v>6110</v>
      </c>
      <c r="F1493" s="1" t="s">
        <v>490</v>
      </c>
      <c r="G1493" s="2" t="s">
        <v>499</v>
      </c>
      <c r="H1493" s="1" t="s">
        <v>500</v>
      </c>
      <c r="I1493" s="1">
        <v>2008</v>
      </c>
      <c r="J1493" s="1">
        <v>2008</v>
      </c>
      <c r="K1493" s="1" t="s">
        <v>493</v>
      </c>
      <c r="L1493" s="1">
        <v>854.1</v>
      </c>
      <c r="M1493" s="1" t="s">
        <v>504</v>
      </c>
      <c r="N1493" s="1" t="s">
        <v>505</v>
      </c>
    </row>
    <row r="1494" spans="1:14" hidden="1" x14ac:dyDescent="0.35">
      <c r="A1494" s="1" t="s">
        <v>487</v>
      </c>
      <c r="B1494" s="1" t="s">
        <v>488</v>
      </c>
      <c r="C1494" s="2" t="s">
        <v>546</v>
      </c>
      <c r="D1494" s="1" t="s">
        <v>99</v>
      </c>
      <c r="E1494" s="1">
        <v>6110</v>
      </c>
      <c r="F1494" s="1" t="s">
        <v>490</v>
      </c>
      <c r="G1494" s="2" t="s">
        <v>499</v>
      </c>
      <c r="H1494" s="1" t="s">
        <v>500</v>
      </c>
      <c r="I1494" s="1">
        <v>2009</v>
      </c>
      <c r="J1494" s="1">
        <v>2009</v>
      </c>
      <c r="K1494" s="1" t="s">
        <v>493</v>
      </c>
      <c r="L1494" s="1">
        <v>830.06</v>
      </c>
      <c r="M1494" s="1" t="s">
        <v>504</v>
      </c>
      <c r="N1494" s="1" t="s">
        <v>505</v>
      </c>
    </row>
    <row r="1495" spans="1:14" hidden="1" x14ac:dyDescent="0.35">
      <c r="A1495" s="1" t="s">
        <v>487</v>
      </c>
      <c r="B1495" s="1" t="s">
        <v>488</v>
      </c>
      <c r="C1495" s="2" t="s">
        <v>546</v>
      </c>
      <c r="D1495" s="1" t="s">
        <v>99</v>
      </c>
      <c r="E1495" s="1">
        <v>6110</v>
      </c>
      <c r="F1495" s="1" t="s">
        <v>490</v>
      </c>
      <c r="G1495" s="2" t="s">
        <v>499</v>
      </c>
      <c r="H1495" s="1" t="s">
        <v>500</v>
      </c>
      <c r="I1495" s="1">
        <v>2010</v>
      </c>
      <c r="J1495" s="1">
        <v>2010</v>
      </c>
      <c r="K1495" s="1" t="s">
        <v>493</v>
      </c>
      <c r="L1495" s="1">
        <v>885.59</v>
      </c>
      <c r="M1495" s="1" t="s">
        <v>504</v>
      </c>
      <c r="N1495" s="1" t="s">
        <v>505</v>
      </c>
    </row>
    <row r="1496" spans="1:14" hidden="1" x14ac:dyDescent="0.35">
      <c r="A1496" s="1" t="s">
        <v>487</v>
      </c>
      <c r="B1496" s="1" t="s">
        <v>488</v>
      </c>
      <c r="C1496" s="2" t="s">
        <v>546</v>
      </c>
      <c r="D1496" s="1" t="s">
        <v>99</v>
      </c>
      <c r="E1496" s="1">
        <v>6110</v>
      </c>
      <c r="F1496" s="1" t="s">
        <v>490</v>
      </c>
      <c r="G1496" s="2" t="s">
        <v>499</v>
      </c>
      <c r="H1496" s="1" t="s">
        <v>500</v>
      </c>
      <c r="I1496" s="1">
        <v>2011</v>
      </c>
      <c r="J1496" s="1">
        <v>2011</v>
      </c>
      <c r="K1496" s="1" t="s">
        <v>493</v>
      </c>
      <c r="L1496" s="1">
        <v>888.31</v>
      </c>
      <c r="M1496" s="1" t="s">
        <v>504</v>
      </c>
      <c r="N1496" s="1" t="s">
        <v>505</v>
      </c>
    </row>
    <row r="1497" spans="1:14" hidden="1" x14ac:dyDescent="0.35">
      <c r="A1497" s="1" t="s">
        <v>487</v>
      </c>
      <c r="B1497" s="1" t="s">
        <v>488</v>
      </c>
      <c r="C1497" s="2" t="s">
        <v>546</v>
      </c>
      <c r="D1497" s="1" t="s">
        <v>99</v>
      </c>
      <c r="E1497" s="1">
        <v>6110</v>
      </c>
      <c r="F1497" s="1" t="s">
        <v>490</v>
      </c>
      <c r="G1497" s="2" t="s">
        <v>499</v>
      </c>
      <c r="H1497" s="1" t="s">
        <v>500</v>
      </c>
      <c r="I1497" s="1">
        <v>2012</v>
      </c>
      <c r="J1497" s="1">
        <v>2012</v>
      </c>
      <c r="K1497" s="1" t="s">
        <v>493</v>
      </c>
      <c r="L1497" s="1">
        <v>650.91</v>
      </c>
      <c r="M1497" s="1" t="s">
        <v>504</v>
      </c>
      <c r="N1497" s="1" t="s">
        <v>505</v>
      </c>
    </row>
    <row r="1498" spans="1:14" hidden="1" x14ac:dyDescent="0.35">
      <c r="A1498" s="1" t="s">
        <v>487</v>
      </c>
      <c r="B1498" s="1" t="s">
        <v>488</v>
      </c>
      <c r="C1498" s="2" t="s">
        <v>546</v>
      </c>
      <c r="D1498" s="1" t="s">
        <v>99</v>
      </c>
      <c r="E1498" s="1">
        <v>6110</v>
      </c>
      <c r="F1498" s="1" t="s">
        <v>490</v>
      </c>
      <c r="G1498" s="2" t="s">
        <v>499</v>
      </c>
      <c r="H1498" s="1" t="s">
        <v>500</v>
      </c>
      <c r="I1498" s="1">
        <v>2013</v>
      </c>
      <c r="J1498" s="1">
        <v>2013</v>
      </c>
      <c r="K1498" s="1" t="s">
        <v>493</v>
      </c>
      <c r="L1498" s="1">
        <v>617.72</v>
      </c>
      <c r="M1498" s="1" t="s">
        <v>504</v>
      </c>
      <c r="N1498" s="1" t="s">
        <v>505</v>
      </c>
    </row>
    <row r="1499" spans="1:14" hidden="1" x14ac:dyDescent="0.35">
      <c r="A1499" s="1" t="s">
        <v>487</v>
      </c>
      <c r="B1499" s="1" t="s">
        <v>488</v>
      </c>
      <c r="C1499" s="2" t="s">
        <v>546</v>
      </c>
      <c r="D1499" s="1" t="s">
        <v>99</v>
      </c>
      <c r="E1499" s="1">
        <v>6110</v>
      </c>
      <c r="F1499" s="1" t="s">
        <v>490</v>
      </c>
      <c r="G1499" s="2" t="s">
        <v>499</v>
      </c>
      <c r="H1499" s="1" t="s">
        <v>500</v>
      </c>
      <c r="I1499" s="1">
        <v>2014</v>
      </c>
      <c r="J1499" s="1">
        <v>2014</v>
      </c>
      <c r="K1499" s="1" t="s">
        <v>493</v>
      </c>
      <c r="L1499" s="1">
        <v>645.95000000000005</v>
      </c>
      <c r="M1499" s="1" t="s">
        <v>504</v>
      </c>
      <c r="N1499" s="1" t="s">
        <v>505</v>
      </c>
    </row>
    <row r="1500" spans="1:14" hidden="1" x14ac:dyDescent="0.35">
      <c r="A1500" s="1" t="s">
        <v>487</v>
      </c>
      <c r="B1500" s="1" t="s">
        <v>488</v>
      </c>
      <c r="C1500" s="2" t="s">
        <v>546</v>
      </c>
      <c r="D1500" s="1" t="s">
        <v>99</v>
      </c>
      <c r="E1500" s="1">
        <v>6110</v>
      </c>
      <c r="F1500" s="1" t="s">
        <v>490</v>
      </c>
      <c r="G1500" s="2" t="s">
        <v>499</v>
      </c>
      <c r="H1500" s="1" t="s">
        <v>500</v>
      </c>
      <c r="I1500" s="1">
        <v>2015</v>
      </c>
      <c r="J1500" s="1">
        <v>2015</v>
      </c>
      <c r="K1500" s="1" t="s">
        <v>493</v>
      </c>
      <c r="L1500" s="1">
        <v>780.51</v>
      </c>
      <c r="M1500" s="1" t="s">
        <v>504</v>
      </c>
      <c r="N1500" s="1" t="s">
        <v>505</v>
      </c>
    </row>
    <row r="1501" spans="1:14" hidden="1" x14ac:dyDescent="0.35">
      <c r="A1501" s="1" t="s">
        <v>487</v>
      </c>
      <c r="B1501" s="1" t="s">
        <v>488</v>
      </c>
      <c r="C1501" s="2" t="s">
        <v>546</v>
      </c>
      <c r="D1501" s="1" t="s">
        <v>99</v>
      </c>
      <c r="E1501" s="1">
        <v>6110</v>
      </c>
      <c r="F1501" s="1" t="s">
        <v>490</v>
      </c>
      <c r="G1501" s="2" t="s">
        <v>499</v>
      </c>
      <c r="H1501" s="1" t="s">
        <v>500</v>
      </c>
      <c r="I1501" s="1">
        <v>2016</v>
      </c>
      <c r="J1501" s="1">
        <v>2016</v>
      </c>
      <c r="K1501" s="1" t="s">
        <v>493</v>
      </c>
      <c r="L1501" s="1">
        <v>766.53</v>
      </c>
      <c r="M1501" s="1" t="s">
        <v>504</v>
      </c>
      <c r="N1501" s="1" t="s">
        <v>505</v>
      </c>
    </row>
    <row r="1502" spans="1:14" hidden="1" x14ac:dyDescent="0.35">
      <c r="A1502" s="1" t="s">
        <v>487</v>
      </c>
      <c r="B1502" s="1" t="s">
        <v>488</v>
      </c>
      <c r="C1502" s="2" t="s">
        <v>546</v>
      </c>
      <c r="D1502" s="1" t="s">
        <v>99</v>
      </c>
      <c r="E1502" s="1">
        <v>6110</v>
      </c>
      <c r="F1502" s="1" t="s">
        <v>490</v>
      </c>
      <c r="G1502" s="2" t="s">
        <v>499</v>
      </c>
      <c r="H1502" s="1" t="s">
        <v>500</v>
      </c>
      <c r="I1502" s="1">
        <v>2017</v>
      </c>
      <c r="J1502" s="1">
        <v>2017</v>
      </c>
      <c r="K1502" s="1" t="s">
        <v>493</v>
      </c>
      <c r="L1502" s="1">
        <v>848.9</v>
      </c>
      <c r="M1502" s="1" t="s">
        <v>504</v>
      </c>
      <c r="N1502" s="1" t="s">
        <v>505</v>
      </c>
    </row>
    <row r="1503" spans="1:14" hidden="1" x14ac:dyDescent="0.35">
      <c r="A1503" s="1" t="s">
        <v>487</v>
      </c>
      <c r="B1503" s="1" t="s">
        <v>488</v>
      </c>
      <c r="C1503" s="2" t="s">
        <v>546</v>
      </c>
      <c r="D1503" s="1" t="s">
        <v>99</v>
      </c>
      <c r="E1503" s="1">
        <v>6110</v>
      </c>
      <c r="F1503" s="1" t="s">
        <v>490</v>
      </c>
      <c r="G1503" s="2" t="s">
        <v>508</v>
      </c>
      <c r="H1503" s="1" t="s">
        <v>509</v>
      </c>
      <c r="I1503" s="1">
        <v>2002</v>
      </c>
      <c r="J1503" s="1">
        <v>2002</v>
      </c>
      <c r="K1503" s="1" t="s">
        <v>493</v>
      </c>
      <c r="L1503" s="1">
        <v>0.38</v>
      </c>
      <c r="M1503" s="1" t="s">
        <v>504</v>
      </c>
      <c r="N1503" s="1" t="s">
        <v>505</v>
      </c>
    </row>
    <row r="1504" spans="1:14" hidden="1" x14ac:dyDescent="0.35">
      <c r="A1504" s="1" t="s">
        <v>487</v>
      </c>
      <c r="B1504" s="1" t="s">
        <v>488</v>
      </c>
      <c r="C1504" s="2" t="s">
        <v>546</v>
      </c>
      <c r="D1504" s="1" t="s">
        <v>99</v>
      </c>
      <c r="E1504" s="1">
        <v>6110</v>
      </c>
      <c r="F1504" s="1" t="s">
        <v>490</v>
      </c>
      <c r="G1504" s="2" t="s">
        <v>508</v>
      </c>
      <c r="H1504" s="1" t="s">
        <v>509</v>
      </c>
      <c r="I1504" s="1">
        <v>2003</v>
      </c>
      <c r="J1504" s="1">
        <v>2003</v>
      </c>
      <c r="K1504" s="1" t="s">
        <v>493</v>
      </c>
      <c r="L1504" s="1">
        <v>1.49</v>
      </c>
      <c r="M1504" s="1" t="s">
        <v>504</v>
      </c>
      <c r="N1504" s="1" t="s">
        <v>505</v>
      </c>
    </row>
    <row r="1505" spans="1:14" hidden="1" x14ac:dyDescent="0.35">
      <c r="A1505" s="1" t="s">
        <v>487</v>
      </c>
      <c r="B1505" s="1" t="s">
        <v>488</v>
      </c>
      <c r="C1505" s="2" t="s">
        <v>546</v>
      </c>
      <c r="D1505" s="1" t="s">
        <v>99</v>
      </c>
      <c r="E1505" s="1">
        <v>6110</v>
      </c>
      <c r="F1505" s="1" t="s">
        <v>490</v>
      </c>
      <c r="G1505" s="2" t="s">
        <v>508</v>
      </c>
      <c r="H1505" s="1" t="s">
        <v>509</v>
      </c>
      <c r="I1505" s="1">
        <v>2004</v>
      </c>
      <c r="J1505" s="1">
        <v>2004</v>
      </c>
      <c r="K1505" s="1" t="s">
        <v>493</v>
      </c>
      <c r="L1505" s="1">
        <v>1.49</v>
      </c>
      <c r="M1505" s="1" t="s">
        <v>504</v>
      </c>
      <c r="N1505" s="1" t="s">
        <v>505</v>
      </c>
    </row>
    <row r="1506" spans="1:14" hidden="1" x14ac:dyDescent="0.35">
      <c r="A1506" s="1" t="s">
        <v>487</v>
      </c>
      <c r="B1506" s="1" t="s">
        <v>488</v>
      </c>
      <c r="C1506" s="2" t="s">
        <v>546</v>
      </c>
      <c r="D1506" s="1" t="s">
        <v>99</v>
      </c>
      <c r="E1506" s="1">
        <v>6110</v>
      </c>
      <c r="F1506" s="1" t="s">
        <v>490</v>
      </c>
      <c r="G1506" s="2" t="s">
        <v>508</v>
      </c>
      <c r="H1506" s="1" t="s">
        <v>509</v>
      </c>
      <c r="I1506" s="1">
        <v>2005</v>
      </c>
      <c r="J1506" s="1">
        <v>2005</v>
      </c>
      <c r="K1506" s="1" t="s">
        <v>493</v>
      </c>
      <c r="L1506" s="1">
        <v>0.17</v>
      </c>
      <c r="M1506" s="1" t="s">
        <v>504</v>
      </c>
      <c r="N1506" s="1" t="s">
        <v>505</v>
      </c>
    </row>
    <row r="1507" spans="1:14" hidden="1" x14ac:dyDescent="0.35">
      <c r="A1507" s="1" t="s">
        <v>487</v>
      </c>
      <c r="B1507" s="1" t="s">
        <v>488</v>
      </c>
      <c r="C1507" s="2" t="s">
        <v>546</v>
      </c>
      <c r="D1507" s="1" t="s">
        <v>99</v>
      </c>
      <c r="E1507" s="1">
        <v>6110</v>
      </c>
      <c r="F1507" s="1" t="s">
        <v>490</v>
      </c>
      <c r="G1507" s="2" t="s">
        <v>508</v>
      </c>
      <c r="H1507" s="1" t="s">
        <v>509</v>
      </c>
      <c r="I1507" s="1">
        <v>2006</v>
      </c>
      <c r="J1507" s="1">
        <v>2006</v>
      </c>
      <c r="K1507" s="1" t="s">
        <v>493</v>
      </c>
      <c r="L1507" s="1">
        <v>0.17</v>
      </c>
      <c r="M1507" s="1" t="s">
        <v>504</v>
      </c>
      <c r="N1507" s="1" t="s">
        <v>505</v>
      </c>
    </row>
    <row r="1508" spans="1:14" hidden="1" x14ac:dyDescent="0.35">
      <c r="A1508" s="1" t="s">
        <v>487</v>
      </c>
      <c r="B1508" s="1" t="s">
        <v>488</v>
      </c>
      <c r="C1508" s="2" t="s">
        <v>546</v>
      </c>
      <c r="D1508" s="1" t="s">
        <v>99</v>
      </c>
      <c r="E1508" s="1">
        <v>6110</v>
      </c>
      <c r="F1508" s="1" t="s">
        <v>490</v>
      </c>
      <c r="G1508" s="2" t="s">
        <v>508</v>
      </c>
      <c r="H1508" s="1" t="s">
        <v>509</v>
      </c>
      <c r="I1508" s="1">
        <v>2007</v>
      </c>
      <c r="J1508" s="1">
        <v>2007</v>
      </c>
      <c r="K1508" s="1" t="s">
        <v>493</v>
      </c>
      <c r="L1508" s="1">
        <v>0.19</v>
      </c>
      <c r="M1508" s="1" t="s">
        <v>504</v>
      </c>
      <c r="N1508" s="1" t="s">
        <v>505</v>
      </c>
    </row>
    <row r="1509" spans="1:14" hidden="1" x14ac:dyDescent="0.35">
      <c r="A1509" s="1" t="s">
        <v>487</v>
      </c>
      <c r="B1509" s="1" t="s">
        <v>488</v>
      </c>
      <c r="C1509" s="2" t="s">
        <v>546</v>
      </c>
      <c r="D1509" s="1" t="s">
        <v>99</v>
      </c>
      <c r="E1509" s="1">
        <v>6110</v>
      </c>
      <c r="F1509" s="1" t="s">
        <v>490</v>
      </c>
      <c r="G1509" s="2" t="s">
        <v>508</v>
      </c>
      <c r="H1509" s="1" t="s">
        <v>509</v>
      </c>
      <c r="I1509" s="1">
        <v>2008</v>
      </c>
      <c r="J1509" s="1">
        <v>2008</v>
      </c>
      <c r="K1509" s="1" t="s">
        <v>493</v>
      </c>
      <c r="L1509" s="1">
        <v>0.2</v>
      </c>
      <c r="M1509" s="1" t="s">
        <v>504</v>
      </c>
      <c r="N1509" s="1" t="s">
        <v>505</v>
      </c>
    </row>
    <row r="1510" spans="1:14" hidden="1" x14ac:dyDescent="0.35">
      <c r="A1510" s="1" t="s">
        <v>487</v>
      </c>
      <c r="B1510" s="1" t="s">
        <v>488</v>
      </c>
      <c r="C1510" s="2" t="s">
        <v>546</v>
      </c>
      <c r="D1510" s="1" t="s">
        <v>99</v>
      </c>
      <c r="E1510" s="1">
        <v>6110</v>
      </c>
      <c r="F1510" s="1" t="s">
        <v>490</v>
      </c>
      <c r="G1510" s="2" t="s">
        <v>508</v>
      </c>
      <c r="H1510" s="1" t="s">
        <v>509</v>
      </c>
      <c r="I1510" s="1">
        <v>2009</v>
      </c>
      <c r="J1510" s="1">
        <v>2009</v>
      </c>
      <c r="K1510" s="1" t="s">
        <v>493</v>
      </c>
      <c r="L1510" s="1">
        <v>0.19</v>
      </c>
      <c r="M1510" s="1" t="s">
        <v>504</v>
      </c>
      <c r="N1510" s="1" t="s">
        <v>505</v>
      </c>
    </row>
    <row r="1511" spans="1:14" hidden="1" x14ac:dyDescent="0.35">
      <c r="A1511" s="1" t="s">
        <v>487</v>
      </c>
      <c r="B1511" s="1" t="s">
        <v>488</v>
      </c>
      <c r="C1511" s="2" t="s">
        <v>546</v>
      </c>
      <c r="D1511" s="1" t="s">
        <v>99</v>
      </c>
      <c r="E1511" s="1">
        <v>6110</v>
      </c>
      <c r="F1511" s="1" t="s">
        <v>490</v>
      </c>
      <c r="G1511" s="2" t="s">
        <v>508</v>
      </c>
      <c r="H1511" s="1" t="s">
        <v>509</v>
      </c>
      <c r="I1511" s="1">
        <v>2010</v>
      </c>
      <c r="J1511" s="1">
        <v>2010</v>
      </c>
      <c r="K1511" s="1" t="s">
        <v>493</v>
      </c>
      <c r="L1511" s="1">
        <v>0.18</v>
      </c>
      <c r="M1511" s="1" t="s">
        <v>504</v>
      </c>
      <c r="N1511" s="1" t="s">
        <v>505</v>
      </c>
    </row>
    <row r="1512" spans="1:14" hidden="1" x14ac:dyDescent="0.35">
      <c r="A1512" s="1" t="s">
        <v>487</v>
      </c>
      <c r="B1512" s="1" t="s">
        <v>488</v>
      </c>
      <c r="C1512" s="2" t="s">
        <v>546</v>
      </c>
      <c r="D1512" s="1" t="s">
        <v>99</v>
      </c>
      <c r="E1512" s="1">
        <v>6110</v>
      </c>
      <c r="F1512" s="1" t="s">
        <v>490</v>
      </c>
      <c r="G1512" s="2" t="s">
        <v>508</v>
      </c>
      <c r="H1512" s="1" t="s">
        <v>509</v>
      </c>
      <c r="I1512" s="1">
        <v>2011</v>
      </c>
      <c r="J1512" s="1">
        <v>2011</v>
      </c>
      <c r="K1512" s="1" t="s">
        <v>493</v>
      </c>
      <c r="L1512" s="1">
        <v>0.19</v>
      </c>
      <c r="M1512" s="1" t="s">
        <v>504</v>
      </c>
      <c r="N1512" s="1" t="s">
        <v>505</v>
      </c>
    </row>
    <row r="1513" spans="1:14" hidden="1" x14ac:dyDescent="0.35">
      <c r="A1513" s="1" t="s">
        <v>487</v>
      </c>
      <c r="B1513" s="1" t="s">
        <v>488</v>
      </c>
      <c r="C1513" s="2" t="s">
        <v>546</v>
      </c>
      <c r="D1513" s="1" t="s">
        <v>99</v>
      </c>
      <c r="E1513" s="1">
        <v>6110</v>
      </c>
      <c r="F1513" s="1" t="s">
        <v>490</v>
      </c>
      <c r="G1513" s="2" t="s">
        <v>508</v>
      </c>
      <c r="H1513" s="1" t="s">
        <v>509</v>
      </c>
      <c r="I1513" s="1">
        <v>2012</v>
      </c>
      <c r="J1513" s="1">
        <v>2012</v>
      </c>
      <c r="K1513" s="1" t="s">
        <v>493</v>
      </c>
      <c r="L1513" s="1">
        <v>0.17</v>
      </c>
      <c r="M1513" s="1" t="s">
        <v>504</v>
      </c>
      <c r="N1513" s="1" t="s">
        <v>505</v>
      </c>
    </row>
    <row r="1514" spans="1:14" hidden="1" x14ac:dyDescent="0.35">
      <c r="A1514" s="1" t="s">
        <v>487</v>
      </c>
      <c r="B1514" s="1" t="s">
        <v>488</v>
      </c>
      <c r="C1514" s="2" t="s">
        <v>546</v>
      </c>
      <c r="D1514" s="1" t="s">
        <v>99</v>
      </c>
      <c r="E1514" s="1">
        <v>6110</v>
      </c>
      <c r="F1514" s="1" t="s">
        <v>490</v>
      </c>
      <c r="G1514" s="2" t="s">
        <v>508</v>
      </c>
      <c r="H1514" s="1" t="s">
        <v>509</v>
      </c>
      <c r="I1514" s="1">
        <v>2013</v>
      </c>
      <c r="J1514" s="1">
        <v>2013</v>
      </c>
      <c r="K1514" s="1" t="s">
        <v>493</v>
      </c>
      <c r="L1514" s="1">
        <v>0</v>
      </c>
      <c r="M1514" s="1" t="s">
        <v>504</v>
      </c>
      <c r="N1514" s="1" t="s">
        <v>505</v>
      </c>
    </row>
    <row r="1515" spans="1:14" hidden="1" x14ac:dyDescent="0.35">
      <c r="A1515" s="1" t="s">
        <v>487</v>
      </c>
      <c r="B1515" s="1" t="s">
        <v>488</v>
      </c>
      <c r="C1515" s="2" t="s">
        <v>546</v>
      </c>
      <c r="D1515" s="1" t="s">
        <v>99</v>
      </c>
      <c r="E1515" s="1">
        <v>6110</v>
      </c>
      <c r="F1515" s="1" t="s">
        <v>490</v>
      </c>
      <c r="G1515" s="2" t="s">
        <v>508</v>
      </c>
      <c r="H1515" s="1" t="s">
        <v>509</v>
      </c>
      <c r="I1515" s="1">
        <v>2014</v>
      </c>
      <c r="J1515" s="1">
        <v>2014</v>
      </c>
      <c r="K1515" s="1" t="s">
        <v>493</v>
      </c>
      <c r="L1515" s="1">
        <v>0</v>
      </c>
      <c r="M1515" s="1" t="s">
        <v>504</v>
      </c>
      <c r="N1515" s="1" t="s">
        <v>505</v>
      </c>
    </row>
    <row r="1516" spans="1:14" hidden="1" x14ac:dyDescent="0.35">
      <c r="A1516" s="1" t="s">
        <v>487</v>
      </c>
      <c r="B1516" s="1" t="s">
        <v>488</v>
      </c>
      <c r="C1516" s="2" t="s">
        <v>546</v>
      </c>
      <c r="D1516" s="1" t="s">
        <v>99</v>
      </c>
      <c r="E1516" s="1">
        <v>6110</v>
      </c>
      <c r="F1516" s="1" t="s">
        <v>490</v>
      </c>
      <c r="G1516" s="2" t="s">
        <v>508</v>
      </c>
      <c r="H1516" s="1" t="s">
        <v>509</v>
      </c>
      <c r="I1516" s="1">
        <v>2015</v>
      </c>
      <c r="J1516" s="1">
        <v>2015</v>
      </c>
      <c r="K1516" s="1" t="s">
        <v>493</v>
      </c>
      <c r="L1516" s="1">
        <v>0</v>
      </c>
      <c r="M1516" s="1" t="s">
        <v>504</v>
      </c>
      <c r="N1516" s="1" t="s">
        <v>505</v>
      </c>
    </row>
    <row r="1517" spans="1:14" hidden="1" x14ac:dyDescent="0.35">
      <c r="A1517" s="1" t="s">
        <v>487</v>
      </c>
      <c r="B1517" s="1" t="s">
        <v>488</v>
      </c>
      <c r="C1517" s="2" t="s">
        <v>546</v>
      </c>
      <c r="D1517" s="1" t="s">
        <v>99</v>
      </c>
      <c r="E1517" s="1">
        <v>6110</v>
      </c>
      <c r="F1517" s="1" t="s">
        <v>490</v>
      </c>
      <c r="G1517" s="2" t="s">
        <v>501</v>
      </c>
      <c r="H1517" s="1" t="s">
        <v>502</v>
      </c>
      <c r="I1517" s="1">
        <v>2002</v>
      </c>
      <c r="J1517" s="1">
        <v>2002</v>
      </c>
      <c r="K1517" s="1" t="s">
        <v>493</v>
      </c>
      <c r="L1517" s="1">
        <v>33.54</v>
      </c>
      <c r="M1517" s="1" t="s">
        <v>504</v>
      </c>
      <c r="N1517" s="1" t="s">
        <v>505</v>
      </c>
    </row>
    <row r="1518" spans="1:14" hidden="1" x14ac:dyDescent="0.35">
      <c r="A1518" s="1" t="s">
        <v>487</v>
      </c>
      <c r="B1518" s="1" t="s">
        <v>488</v>
      </c>
      <c r="C1518" s="2" t="s">
        <v>546</v>
      </c>
      <c r="D1518" s="1" t="s">
        <v>99</v>
      </c>
      <c r="E1518" s="1">
        <v>6110</v>
      </c>
      <c r="F1518" s="1" t="s">
        <v>490</v>
      </c>
      <c r="G1518" s="2" t="s">
        <v>501</v>
      </c>
      <c r="H1518" s="1" t="s">
        <v>502</v>
      </c>
      <c r="I1518" s="1">
        <v>2003</v>
      </c>
      <c r="J1518" s="1">
        <v>2003</v>
      </c>
      <c r="K1518" s="1" t="s">
        <v>493</v>
      </c>
      <c r="L1518" s="1">
        <v>46.38</v>
      </c>
      <c r="M1518" s="1" t="s">
        <v>504</v>
      </c>
      <c r="N1518" s="1" t="s">
        <v>505</v>
      </c>
    </row>
    <row r="1519" spans="1:14" hidden="1" x14ac:dyDescent="0.35">
      <c r="A1519" s="1" t="s">
        <v>487</v>
      </c>
      <c r="B1519" s="1" t="s">
        <v>488</v>
      </c>
      <c r="C1519" s="2" t="s">
        <v>546</v>
      </c>
      <c r="D1519" s="1" t="s">
        <v>99</v>
      </c>
      <c r="E1519" s="1">
        <v>6110</v>
      </c>
      <c r="F1519" s="1" t="s">
        <v>490</v>
      </c>
      <c r="G1519" s="2" t="s">
        <v>501</v>
      </c>
      <c r="H1519" s="1" t="s">
        <v>502</v>
      </c>
      <c r="I1519" s="1">
        <v>2004</v>
      </c>
      <c r="J1519" s="1">
        <v>2004</v>
      </c>
      <c r="K1519" s="1" t="s">
        <v>493</v>
      </c>
      <c r="L1519" s="1">
        <v>38.78</v>
      </c>
      <c r="M1519" s="1" t="s">
        <v>504</v>
      </c>
      <c r="N1519" s="1" t="s">
        <v>505</v>
      </c>
    </row>
    <row r="1520" spans="1:14" hidden="1" x14ac:dyDescent="0.35">
      <c r="A1520" s="1" t="s">
        <v>487</v>
      </c>
      <c r="B1520" s="1" t="s">
        <v>488</v>
      </c>
      <c r="C1520" s="2" t="s">
        <v>546</v>
      </c>
      <c r="D1520" s="1" t="s">
        <v>99</v>
      </c>
      <c r="E1520" s="1">
        <v>6110</v>
      </c>
      <c r="F1520" s="1" t="s">
        <v>490</v>
      </c>
      <c r="G1520" s="2" t="s">
        <v>501</v>
      </c>
      <c r="H1520" s="1" t="s">
        <v>502</v>
      </c>
      <c r="I1520" s="1">
        <v>2005</v>
      </c>
      <c r="J1520" s="1">
        <v>2005</v>
      </c>
      <c r="K1520" s="1" t="s">
        <v>493</v>
      </c>
      <c r="L1520" s="1">
        <v>34.630000000000003</v>
      </c>
      <c r="M1520" s="1" t="s">
        <v>504</v>
      </c>
      <c r="N1520" s="1" t="s">
        <v>505</v>
      </c>
    </row>
    <row r="1521" spans="1:14" hidden="1" x14ac:dyDescent="0.35">
      <c r="A1521" s="1" t="s">
        <v>487</v>
      </c>
      <c r="B1521" s="1" t="s">
        <v>488</v>
      </c>
      <c r="C1521" s="2" t="s">
        <v>546</v>
      </c>
      <c r="D1521" s="1" t="s">
        <v>99</v>
      </c>
      <c r="E1521" s="1">
        <v>6110</v>
      </c>
      <c r="F1521" s="1" t="s">
        <v>490</v>
      </c>
      <c r="G1521" s="2" t="s">
        <v>501</v>
      </c>
      <c r="H1521" s="1" t="s">
        <v>502</v>
      </c>
      <c r="I1521" s="1">
        <v>2006</v>
      </c>
      <c r="J1521" s="1">
        <v>2006</v>
      </c>
      <c r="K1521" s="1" t="s">
        <v>493</v>
      </c>
      <c r="L1521" s="1">
        <v>44.88</v>
      </c>
      <c r="M1521" s="1" t="s">
        <v>504</v>
      </c>
      <c r="N1521" s="1" t="s">
        <v>505</v>
      </c>
    </row>
    <row r="1522" spans="1:14" hidden="1" x14ac:dyDescent="0.35">
      <c r="A1522" s="1" t="s">
        <v>487</v>
      </c>
      <c r="B1522" s="1" t="s">
        <v>488</v>
      </c>
      <c r="C1522" s="2" t="s">
        <v>546</v>
      </c>
      <c r="D1522" s="1" t="s">
        <v>99</v>
      </c>
      <c r="E1522" s="1">
        <v>6110</v>
      </c>
      <c r="F1522" s="1" t="s">
        <v>490</v>
      </c>
      <c r="G1522" s="2" t="s">
        <v>501</v>
      </c>
      <c r="H1522" s="1" t="s">
        <v>502</v>
      </c>
      <c r="I1522" s="1">
        <v>2007</v>
      </c>
      <c r="J1522" s="1">
        <v>2007</v>
      </c>
      <c r="K1522" s="1" t="s">
        <v>493</v>
      </c>
      <c r="L1522" s="1">
        <v>57.97</v>
      </c>
      <c r="M1522" s="1" t="s">
        <v>504</v>
      </c>
      <c r="N1522" s="1" t="s">
        <v>505</v>
      </c>
    </row>
    <row r="1523" spans="1:14" hidden="1" x14ac:dyDescent="0.35">
      <c r="A1523" s="1" t="s">
        <v>487</v>
      </c>
      <c r="B1523" s="1" t="s">
        <v>488</v>
      </c>
      <c r="C1523" s="2" t="s">
        <v>546</v>
      </c>
      <c r="D1523" s="1" t="s">
        <v>99</v>
      </c>
      <c r="E1523" s="1">
        <v>6110</v>
      </c>
      <c r="F1523" s="1" t="s">
        <v>490</v>
      </c>
      <c r="G1523" s="2" t="s">
        <v>501</v>
      </c>
      <c r="H1523" s="1" t="s">
        <v>502</v>
      </c>
      <c r="I1523" s="1">
        <v>2008</v>
      </c>
      <c r="J1523" s="1">
        <v>2008</v>
      </c>
      <c r="K1523" s="1" t="s">
        <v>493</v>
      </c>
      <c r="L1523" s="1">
        <v>62.01</v>
      </c>
      <c r="M1523" s="1" t="s">
        <v>504</v>
      </c>
      <c r="N1523" s="1" t="s">
        <v>505</v>
      </c>
    </row>
    <row r="1524" spans="1:14" hidden="1" x14ac:dyDescent="0.35">
      <c r="A1524" s="1" t="s">
        <v>487</v>
      </c>
      <c r="B1524" s="1" t="s">
        <v>488</v>
      </c>
      <c r="C1524" s="2" t="s">
        <v>546</v>
      </c>
      <c r="D1524" s="1" t="s">
        <v>99</v>
      </c>
      <c r="E1524" s="1">
        <v>6110</v>
      </c>
      <c r="F1524" s="1" t="s">
        <v>490</v>
      </c>
      <c r="G1524" s="2" t="s">
        <v>501</v>
      </c>
      <c r="H1524" s="1" t="s">
        <v>502</v>
      </c>
      <c r="I1524" s="1">
        <v>2009</v>
      </c>
      <c r="J1524" s="1">
        <v>2009</v>
      </c>
      <c r="K1524" s="1" t="s">
        <v>493</v>
      </c>
      <c r="L1524" s="1">
        <v>54.69</v>
      </c>
      <c r="M1524" s="1" t="s">
        <v>504</v>
      </c>
      <c r="N1524" s="1" t="s">
        <v>505</v>
      </c>
    </row>
    <row r="1525" spans="1:14" hidden="1" x14ac:dyDescent="0.35">
      <c r="A1525" s="1" t="s">
        <v>487</v>
      </c>
      <c r="B1525" s="1" t="s">
        <v>488</v>
      </c>
      <c r="C1525" s="2" t="s">
        <v>546</v>
      </c>
      <c r="D1525" s="1" t="s">
        <v>99</v>
      </c>
      <c r="E1525" s="1">
        <v>6110</v>
      </c>
      <c r="F1525" s="1" t="s">
        <v>490</v>
      </c>
      <c r="G1525" s="2" t="s">
        <v>501</v>
      </c>
      <c r="H1525" s="1" t="s">
        <v>502</v>
      </c>
      <c r="I1525" s="1">
        <v>2010</v>
      </c>
      <c r="J1525" s="1">
        <v>2010</v>
      </c>
      <c r="K1525" s="1" t="s">
        <v>493</v>
      </c>
      <c r="L1525" s="1">
        <v>81.849999999999994</v>
      </c>
      <c r="M1525" s="1" t="s">
        <v>504</v>
      </c>
      <c r="N1525" s="1" t="s">
        <v>505</v>
      </c>
    </row>
    <row r="1526" spans="1:14" hidden="1" x14ac:dyDescent="0.35">
      <c r="A1526" s="1" t="s">
        <v>487</v>
      </c>
      <c r="B1526" s="1" t="s">
        <v>488</v>
      </c>
      <c r="C1526" s="2" t="s">
        <v>546</v>
      </c>
      <c r="D1526" s="1" t="s">
        <v>99</v>
      </c>
      <c r="E1526" s="1">
        <v>6110</v>
      </c>
      <c r="F1526" s="1" t="s">
        <v>490</v>
      </c>
      <c r="G1526" s="2" t="s">
        <v>501</v>
      </c>
      <c r="H1526" s="1" t="s">
        <v>502</v>
      </c>
      <c r="I1526" s="1">
        <v>2011</v>
      </c>
      <c r="J1526" s="1">
        <v>2011</v>
      </c>
      <c r="K1526" s="1" t="s">
        <v>493</v>
      </c>
      <c r="L1526" s="1">
        <v>119.95</v>
      </c>
      <c r="M1526" s="1" t="s">
        <v>504</v>
      </c>
      <c r="N1526" s="1" t="s">
        <v>505</v>
      </c>
    </row>
    <row r="1527" spans="1:14" hidden="1" x14ac:dyDescent="0.35">
      <c r="A1527" s="1" t="s">
        <v>487</v>
      </c>
      <c r="B1527" s="1" t="s">
        <v>488</v>
      </c>
      <c r="C1527" s="2" t="s">
        <v>546</v>
      </c>
      <c r="D1527" s="1" t="s">
        <v>99</v>
      </c>
      <c r="E1527" s="1">
        <v>6110</v>
      </c>
      <c r="F1527" s="1" t="s">
        <v>490</v>
      </c>
      <c r="G1527" s="2" t="s">
        <v>501</v>
      </c>
      <c r="H1527" s="1" t="s">
        <v>502</v>
      </c>
      <c r="I1527" s="1">
        <v>2012</v>
      </c>
      <c r="J1527" s="1">
        <v>2012</v>
      </c>
      <c r="K1527" s="1" t="s">
        <v>493</v>
      </c>
      <c r="L1527" s="1">
        <v>78.97</v>
      </c>
      <c r="M1527" s="1" t="s">
        <v>504</v>
      </c>
      <c r="N1527" s="1" t="s">
        <v>505</v>
      </c>
    </row>
    <row r="1528" spans="1:14" hidden="1" x14ac:dyDescent="0.35">
      <c r="A1528" s="1" t="s">
        <v>487</v>
      </c>
      <c r="B1528" s="1" t="s">
        <v>488</v>
      </c>
      <c r="C1528" s="2" t="s">
        <v>546</v>
      </c>
      <c r="D1528" s="1" t="s">
        <v>99</v>
      </c>
      <c r="E1528" s="1">
        <v>6110</v>
      </c>
      <c r="F1528" s="1" t="s">
        <v>490</v>
      </c>
      <c r="G1528" s="2" t="s">
        <v>501</v>
      </c>
      <c r="H1528" s="1" t="s">
        <v>502</v>
      </c>
      <c r="I1528" s="1">
        <v>2013</v>
      </c>
      <c r="J1528" s="1">
        <v>2013</v>
      </c>
      <c r="K1528" s="1" t="s">
        <v>493</v>
      </c>
      <c r="L1528" s="1">
        <v>80.98</v>
      </c>
      <c r="M1528" s="1" t="s">
        <v>504</v>
      </c>
      <c r="N1528" s="1" t="s">
        <v>505</v>
      </c>
    </row>
    <row r="1529" spans="1:14" hidden="1" x14ac:dyDescent="0.35">
      <c r="A1529" s="1" t="s">
        <v>487</v>
      </c>
      <c r="B1529" s="1" t="s">
        <v>488</v>
      </c>
      <c r="C1529" s="2" t="s">
        <v>546</v>
      </c>
      <c r="D1529" s="1" t="s">
        <v>99</v>
      </c>
      <c r="E1529" s="1">
        <v>6110</v>
      </c>
      <c r="F1529" s="1" t="s">
        <v>490</v>
      </c>
      <c r="G1529" s="2" t="s">
        <v>501</v>
      </c>
      <c r="H1529" s="1" t="s">
        <v>502</v>
      </c>
      <c r="I1529" s="1">
        <v>2014</v>
      </c>
      <c r="J1529" s="1">
        <v>2014</v>
      </c>
      <c r="K1529" s="1" t="s">
        <v>493</v>
      </c>
      <c r="L1529" s="1">
        <v>69.94</v>
      </c>
      <c r="M1529" s="1" t="s">
        <v>504</v>
      </c>
      <c r="N1529" s="1" t="s">
        <v>505</v>
      </c>
    </row>
    <row r="1530" spans="1:14" hidden="1" x14ac:dyDescent="0.35">
      <c r="A1530" s="1" t="s">
        <v>487</v>
      </c>
      <c r="B1530" s="1" t="s">
        <v>488</v>
      </c>
      <c r="C1530" s="2" t="s">
        <v>546</v>
      </c>
      <c r="D1530" s="1" t="s">
        <v>99</v>
      </c>
      <c r="E1530" s="1">
        <v>6110</v>
      </c>
      <c r="F1530" s="1" t="s">
        <v>490</v>
      </c>
      <c r="G1530" s="2" t="s">
        <v>501</v>
      </c>
      <c r="H1530" s="1" t="s">
        <v>502</v>
      </c>
      <c r="I1530" s="1">
        <v>2015</v>
      </c>
      <c r="J1530" s="1">
        <v>2015</v>
      </c>
      <c r="K1530" s="1" t="s">
        <v>493</v>
      </c>
      <c r="L1530" s="1">
        <v>102.8</v>
      </c>
      <c r="M1530" s="1" t="s">
        <v>504</v>
      </c>
      <c r="N1530" s="1" t="s">
        <v>505</v>
      </c>
    </row>
    <row r="1531" spans="1:14" hidden="1" x14ac:dyDescent="0.35">
      <c r="A1531" s="1" t="s">
        <v>487</v>
      </c>
      <c r="B1531" s="1" t="s">
        <v>488</v>
      </c>
      <c r="C1531" s="2" t="s">
        <v>546</v>
      </c>
      <c r="D1531" s="1" t="s">
        <v>99</v>
      </c>
      <c r="E1531" s="1">
        <v>6110</v>
      </c>
      <c r="F1531" s="1" t="s">
        <v>490</v>
      </c>
      <c r="G1531" s="2" t="s">
        <v>501</v>
      </c>
      <c r="H1531" s="1" t="s">
        <v>502</v>
      </c>
      <c r="I1531" s="1">
        <v>2016</v>
      </c>
      <c r="J1531" s="1">
        <v>2016</v>
      </c>
      <c r="K1531" s="1" t="s">
        <v>493</v>
      </c>
      <c r="L1531" s="1">
        <v>101.97</v>
      </c>
      <c r="M1531" s="1" t="s">
        <v>504</v>
      </c>
      <c r="N1531" s="1" t="s">
        <v>505</v>
      </c>
    </row>
    <row r="1532" spans="1:14" hidden="1" x14ac:dyDescent="0.35">
      <c r="A1532" s="1" t="s">
        <v>487</v>
      </c>
      <c r="B1532" s="1" t="s">
        <v>488</v>
      </c>
      <c r="C1532" s="2" t="s">
        <v>546</v>
      </c>
      <c r="D1532" s="1" t="s">
        <v>99</v>
      </c>
      <c r="E1532" s="1">
        <v>6110</v>
      </c>
      <c r="F1532" s="1" t="s">
        <v>490</v>
      </c>
      <c r="G1532" s="2" t="s">
        <v>501</v>
      </c>
      <c r="H1532" s="1" t="s">
        <v>502</v>
      </c>
      <c r="I1532" s="1">
        <v>2017</v>
      </c>
      <c r="J1532" s="1">
        <v>2017</v>
      </c>
      <c r="K1532" s="1" t="s">
        <v>493</v>
      </c>
      <c r="L1532" s="1">
        <v>109.3</v>
      </c>
      <c r="M1532" s="1" t="s">
        <v>504</v>
      </c>
      <c r="N1532" s="1" t="s">
        <v>505</v>
      </c>
    </row>
    <row r="1533" spans="1:14" hidden="1" x14ac:dyDescent="0.35">
      <c r="A1533" s="1" t="s">
        <v>487</v>
      </c>
      <c r="B1533" s="1" t="s">
        <v>488</v>
      </c>
      <c r="C1533" s="2" t="s">
        <v>547</v>
      </c>
      <c r="D1533" s="1" t="s">
        <v>101</v>
      </c>
      <c r="E1533" s="1">
        <v>6110</v>
      </c>
      <c r="F1533" s="1" t="s">
        <v>490</v>
      </c>
      <c r="G1533" s="2" t="s">
        <v>491</v>
      </c>
      <c r="H1533" s="1" t="s">
        <v>492</v>
      </c>
      <c r="I1533" s="1">
        <v>2001</v>
      </c>
      <c r="J1533" s="1">
        <v>2001</v>
      </c>
      <c r="K1533" s="1" t="s">
        <v>493</v>
      </c>
      <c r="L1533" s="1">
        <v>195.61</v>
      </c>
      <c r="M1533" s="1" t="s">
        <v>504</v>
      </c>
      <c r="N1533" s="1" t="s">
        <v>505</v>
      </c>
    </row>
    <row r="1534" spans="1:14" hidden="1" x14ac:dyDescent="0.35">
      <c r="A1534" s="1" t="s">
        <v>487</v>
      </c>
      <c r="B1534" s="1" t="s">
        <v>488</v>
      </c>
      <c r="C1534" s="2" t="s">
        <v>547</v>
      </c>
      <c r="D1534" s="1" t="s">
        <v>101</v>
      </c>
      <c r="E1534" s="1">
        <v>6110</v>
      </c>
      <c r="F1534" s="1" t="s">
        <v>490</v>
      </c>
      <c r="G1534" s="2" t="s">
        <v>491</v>
      </c>
      <c r="H1534" s="1" t="s">
        <v>492</v>
      </c>
      <c r="I1534" s="1">
        <v>2002</v>
      </c>
      <c r="J1534" s="1">
        <v>2002</v>
      </c>
      <c r="K1534" s="1" t="s">
        <v>493</v>
      </c>
      <c r="L1534" s="1">
        <v>185.05</v>
      </c>
      <c r="M1534" s="1" t="s">
        <v>504</v>
      </c>
      <c r="N1534" s="1" t="s">
        <v>505</v>
      </c>
    </row>
    <row r="1535" spans="1:14" hidden="1" x14ac:dyDescent="0.35">
      <c r="A1535" s="1" t="s">
        <v>487</v>
      </c>
      <c r="B1535" s="1" t="s">
        <v>488</v>
      </c>
      <c r="C1535" s="2" t="s">
        <v>547</v>
      </c>
      <c r="D1535" s="1" t="s">
        <v>101</v>
      </c>
      <c r="E1535" s="1">
        <v>6110</v>
      </c>
      <c r="F1535" s="1" t="s">
        <v>490</v>
      </c>
      <c r="G1535" s="2" t="s">
        <v>491</v>
      </c>
      <c r="H1535" s="1" t="s">
        <v>492</v>
      </c>
      <c r="I1535" s="1">
        <v>2003</v>
      </c>
      <c r="J1535" s="1">
        <v>2003</v>
      </c>
      <c r="K1535" s="1" t="s">
        <v>493</v>
      </c>
      <c r="L1535" s="1">
        <v>251</v>
      </c>
      <c r="M1535" s="1" t="s">
        <v>504</v>
      </c>
      <c r="N1535" s="1" t="s">
        <v>505</v>
      </c>
    </row>
    <row r="1536" spans="1:14" hidden="1" x14ac:dyDescent="0.35">
      <c r="A1536" s="1" t="s">
        <v>487</v>
      </c>
      <c r="B1536" s="1" t="s">
        <v>488</v>
      </c>
      <c r="C1536" s="2" t="s">
        <v>547</v>
      </c>
      <c r="D1536" s="1" t="s">
        <v>101</v>
      </c>
      <c r="E1536" s="1">
        <v>6110</v>
      </c>
      <c r="F1536" s="1" t="s">
        <v>490</v>
      </c>
      <c r="G1536" s="2" t="s">
        <v>491</v>
      </c>
      <c r="H1536" s="1" t="s">
        <v>492</v>
      </c>
      <c r="I1536" s="1">
        <v>2004</v>
      </c>
      <c r="J1536" s="1">
        <v>2004</v>
      </c>
      <c r="K1536" s="1" t="s">
        <v>493</v>
      </c>
      <c r="L1536" s="1">
        <v>284.60000000000002</v>
      </c>
      <c r="M1536" s="1" t="s">
        <v>504</v>
      </c>
      <c r="N1536" s="1" t="s">
        <v>505</v>
      </c>
    </row>
    <row r="1537" spans="1:14" hidden="1" x14ac:dyDescent="0.35">
      <c r="A1537" s="1" t="s">
        <v>487</v>
      </c>
      <c r="B1537" s="1" t="s">
        <v>488</v>
      </c>
      <c r="C1537" s="2" t="s">
        <v>547</v>
      </c>
      <c r="D1537" s="1" t="s">
        <v>101</v>
      </c>
      <c r="E1537" s="1">
        <v>6110</v>
      </c>
      <c r="F1537" s="1" t="s">
        <v>490</v>
      </c>
      <c r="G1537" s="2" t="s">
        <v>491</v>
      </c>
      <c r="H1537" s="1" t="s">
        <v>492</v>
      </c>
      <c r="I1537" s="1">
        <v>2005</v>
      </c>
      <c r="J1537" s="1">
        <v>2005</v>
      </c>
      <c r="K1537" s="1" t="s">
        <v>493</v>
      </c>
      <c r="L1537" s="1">
        <v>235.88</v>
      </c>
      <c r="M1537" s="1" t="s">
        <v>504</v>
      </c>
      <c r="N1537" s="1" t="s">
        <v>505</v>
      </c>
    </row>
    <row r="1538" spans="1:14" hidden="1" x14ac:dyDescent="0.35">
      <c r="A1538" s="1" t="s">
        <v>487</v>
      </c>
      <c r="B1538" s="1" t="s">
        <v>488</v>
      </c>
      <c r="C1538" s="2" t="s">
        <v>547</v>
      </c>
      <c r="D1538" s="1" t="s">
        <v>101</v>
      </c>
      <c r="E1538" s="1">
        <v>6110</v>
      </c>
      <c r="F1538" s="1" t="s">
        <v>490</v>
      </c>
      <c r="G1538" s="2" t="s">
        <v>491</v>
      </c>
      <c r="H1538" s="1" t="s">
        <v>492</v>
      </c>
      <c r="I1538" s="1">
        <v>2006</v>
      </c>
      <c r="J1538" s="1">
        <v>2006</v>
      </c>
      <c r="K1538" s="1" t="s">
        <v>493</v>
      </c>
      <c r="L1538" s="1">
        <v>222.74</v>
      </c>
      <c r="M1538" s="1" t="s">
        <v>504</v>
      </c>
      <c r="N1538" s="1" t="s">
        <v>505</v>
      </c>
    </row>
    <row r="1539" spans="1:14" hidden="1" x14ac:dyDescent="0.35">
      <c r="A1539" s="1" t="s">
        <v>487</v>
      </c>
      <c r="B1539" s="1" t="s">
        <v>488</v>
      </c>
      <c r="C1539" s="2" t="s">
        <v>547</v>
      </c>
      <c r="D1539" s="1" t="s">
        <v>101</v>
      </c>
      <c r="E1539" s="1">
        <v>6110</v>
      </c>
      <c r="F1539" s="1" t="s">
        <v>490</v>
      </c>
      <c r="G1539" s="2" t="s">
        <v>491</v>
      </c>
      <c r="H1539" s="1" t="s">
        <v>492</v>
      </c>
      <c r="I1539" s="1">
        <v>2007</v>
      </c>
      <c r="J1539" s="1">
        <v>2007</v>
      </c>
      <c r="K1539" s="1" t="s">
        <v>493</v>
      </c>
      <c r="L1539" s="1">
        <v>235.45</v>
      </c>
      <c r="M1539" s="1" t="s">
        <v>504</v>
      </c>
      <c r="N1539" s="1" t="s">
        <v>505</v>
      </c>
    </row>
    <row r="1540" spans="1:14" hidden="1" x14ac:dyDescent="0.35">
      <c r="A1540" s="1" t="s">
        <v>487</v>
      </c>
      <c r="B1540" s="1" t="s">
        <v>488</v>
      </c>
      <c r="C1540" s="2" t="s">
        <v>547</v>
      </c>
      <c r="D1540" s="1" t="s">
        <v>101</v>
      </c>
      <c r="E1540" s="1">
        <v>6110</v>
      </c>
      <c r="F1540" s="1" t="s">
        <v>490</v>
      </c>
      <c r="G1540" s="2" t="s">
        <v>491</v>
      </c>
      <c r="H1540" s="1" t="s">
        <v>492</v>
      </c>
      <c r="I1540" s="1">
        <v>2008</v>
      </c>
      <c r="J1540" s="1">
        <v>2008</v>
      </c>
      <c r="K1540" s="1" t="s">
        <v>493</v>
      </c>
      <c r="L1540" s="1">
        <v>296.20999999999998</v>
      </c>
      <c r="M1540" s="1" t="s">
        <v>504</v>
      </c>
      <c r="N1540" s="1" t="s">
        <v>505</v>
      </c>
    </row>
    <row r="1541" spans="1:14" hidden="1" x14ac:dyDescent="0.35">
      <c r="A1541" s="1" t="s">
        <v>487</v>
      </c>
      <c r="B1541" s="1" t="s">
        <v>488</v>
      </c>
      <c r="C1541" s="2" t="s">
        <v>547</v>
      </c>
      <c r="D1541" s="1" t="s">
        <v>101</v>
      </c>
      <c r="E1541" s="1">
        <v>6110</v>
      </c>
      <c r="F1541" s="1" t="s">
        <v>490</v>
      </c>
      <c r="G1541" s="2" t="s">
        <v>491</v>
      </c>
      <c r="H1541" s="1" t="s">
        <v>492</v>
      </c>
      <c r="I1541" s="1">
        <v>2009</v>
      </c>
      <c r="J1541" s="1">
        <v>2009</v>
      </c>
      <c r="K1541" s="1" t="s">
        <v>493</v>
      </c>
      <c r="L1541" s="1">
        <v>206.99</v>
      </c>
      <c r="M1541" s="1" t="s">
        <v>504</v>
      </c>
      <c r="N1541" s="1" t="s">
        <v>505</v>
      </c>
    </row>
    <row r="1542" spans="1:14" hidden="1" x14ac:dyDescent="0.35">
      <c r="A1542" s="1" t="s">
        <v>487</v>
      </c>
      <c r="B1542" s="1" t="s">
        <v>488</v>
      </c>
      <c r="C1542" s="2" t="s">
        <v>547</v>
      </c>
      <c r="D1542" s="1" t="s">
        <v>101</v>
      </c>
      <c r="E1542" s="1">
        <v>6110</v>
      </c>
      <c r="F1542" s="1" t="s">
        <v>490</v>
      </c>
      <c r="G1542" s="2" t="s">
        <v>491</v>
      </c>
      <c r="H1542" s="1" t="s">
        <v>492</v>
      </c>
      <c r="I1542" s="1">
        <v>2010</v>
      </c>
      <c r="J1542" s="1">
        <v>2010</v>
      </c>
      <c r="K1542" s="1" t="s">
        <v>493</v>
      </c>
      <c r="L1542" s="1">
        <v>222.19</v>
      </c>
      <c r="M1542" s="1" t="s">
        <v>504</v>
      </c>
      <c r="N1542" s="1" t="s">
        <v>505</v>
      </c>
    </row>
    <row r="1543" spans="1:14" hidden="1" x14ac:dyDescent="0.35">
      <c r="A1543" s="1" t="s">
        <v>487</v>
      </c>
      <c r="B1543" s="1" t="s">
        <v>488</v>
      </c>
      <c r="C1543" s="2" t="s">
        <v>547</v>
      </c>
      <c r="D1543" s="1" t="s">
        <v>101</v>
      </c>
      <c r="E1543" s="1">
        <v>6110</v>
      </c>
      <c r="F1543" s="1" t="s">
        <v>490</v>
      </c>
      <c r="G1543" s="2" t="s">
        <v>491</v>
      </c>
      <c r="H1543" s="1" t="s">
        <v>492</v>
      </c>
      <c r="I1543" s="1">
        <v>2011</v>
      </c>
      <c r="J1543" s="1">
        <v>2011</v>
      </c>
      <c r="K1543" s="1" t="s">
        <v>493</v>
      </c>
      <c r="L1543" s="1">
        <v>212.69</v>
      </c>
      <c r="M1543" s="1" t="s">
        <v>504</v>
      </c>
      <c r="N1543" s="1" t="s">
        <v>505</v>
      </c>
    </row>
    <row r="1544" spans="1:14" hidden="1" x14ac:dyDescent="0.35">
      <c r="A1544" s="1" t="s">
        <v>487</v>
      </c>
      <c r="B1544" s="1" t="s">
        <v>488</v>
      </c>
      <c r="C1544" s="2" t="s">
        <v>547</v>
      </c>
      <c r="D1544" s="1" t="s">
        <v>101</v>
      </c>
      <c r="E1544" s="1">
        <v>6110</v>
      </c>
      <c r="F1544" s="1" t="s">
        <v>490</v>
      </c>
      <c r="G1544" s="2" t="s">
        <v>491</v>
      </c>
      <c r="H1544" s="1" t="s">
        <v>492</v>
      </c>
      <c r="I1544" s="1">
        <v>2012</v>
      </c>
      <c r="J1544" s="1">
        <v>2012</v>
      </c>
      <c r="K1544" s="1" t="s">
        <v>493</v>
      </c>
      <c r="L1544" s="1">
        <v>177.43</v>
      </c>
      <c r="M1544" s="1" t="s">
        <v>504</v>
      </c>
      <c r="N1544" s="1" t="s">
        <v>505</v>
      </c>
    </row>
    <row r="1545" spans="1:14" hidden="1" x14ac:dyDescent="0.35">
      <c r="A1545" s="1" t="s">
        <v>487</v>
      </c>
      <c r="B1545" s="1" t="s">
        <v>488</v>
      </c>
      <c r="C1545" s="2" t="s">
        <v>547</v>
      </c>
      <c r="D1545" s="1" t="s">
        <v>101</v>
      </c>
      <c r="E1545" s="1">
        <v>6110</v>
      </c>
      <c r="F1545" s="1" t="s">
        <v>490</v>
      </c>
      <c r="G1545" s="2" t="s">
        <v>491</v>
      </c>
      <c r="H1545" s="1" t="s">
        <v>492</v>
      </c>
      <c r="I1545" s="1">
        <v>2013</v>
      </c>
      <c r="J1545" s="1">
        <v>2013</v>
      </c>
      <c r="K1545" s="1" t="s">
        <v>493</v>
      </c>
      <c r="L1545" s="1">
        <v>181.69</v>
      </c>
      <c r="M1545" s="1" t="s">
        <v>504</v>
      </c>
      <c r="N1545" s="1" t="s">
        <v>505</v>
      </c>
    </row>
    <row r="1546" spans="1:14" hidden="1" x14ac:dyDescent="0.35">
      <c r="A1546" s="1" t="s">
        <v>487</v>
      </c>
      <c r="B1546" s="1" t="s">
        <v>488</v>
      </c>
      <c r="C1546" s="2" t="s">
        <v>547</v>
      </c>
      <c r="D1546" s="1" t="s">
        <v>101</v>
      </c>
      <c r="E1546" s="1">
        <v>6110</v>
      </c>
      <c r="F1546" s="1" t="s">
        <v>490</v>
      </c>
      <c r="G1546" s="2" t="s">
        <v>491</v>
      </c>
      <c r="H1546" s="1" t="s">
        <v>492</v>
      </c>
      <c r="I1546" s="1">
        <v>2014</v>
      </c>
      <c r="J1546" s="1">
        <v>2014</v>
      </c>
      <c r="K1546" s="1" t="s">
        <v>493</v>
      </c>
      <c r="L1546" s="1">
        <v>169.25</v>
      </c>
      <c r="M1546" s="1" t="s">
        <v>504</v>
      </c>
      <c r="N1546" s="1" t="s">
        <v>505</v>
      </c>
    </row>
    <row r="1547" spans="1:14" hidden="1" x14ac:dyDescent="0.35">
      <c r="A1547" s="1" t="s">
        <v>487</v>
      </c>
      <c r="B1547" s="1" t="s">
        <v>488</v>
      </c>
      <c r="C1547" s="2" t="s">
        <v>547</v>
      </c>
      <c r="D1547" s="1" t="s">
        <v>101</v>
      </c>
      <c r="E1547" s="1">
        <v>6110</v>
      </c>
      <c r="F1547" s="1" t="s">
        <v>490</v>
      </c>
      <c r="G1547" s="2" t="s">
        <v>491</v>
      </c>
      <c r="H1547" s="1" t="s">
        <v>492</v>
      </c>
      <c r="I1547" s="1">
        <v>2015</v>
      </c>
      <c r="J1547" s="1">
        <v>2015</v>
      </c>
      <c r="K1547" s="1" t="s">
        <v>493</v>
      </c>
      <c r="L1547" s="1">
        <v>130.03</v>
      </c>
      <c r="M1547" s="1" t="s">
        <v>504</v>
      </c>
      <c r="N1547" s="1" t="s">
        <v>505</v>
      </c>
    </row>
    <row r="1548" spans="1:14" hidden="1" x14ac:dyDescent="0.35">
      <c r="A1548" s="1" t="s">
        <v>487</v>
      </c>
      <c r="B1548" s="1" t="s">
        <v>488</v>
      </c>
      <c r="C1548" s="2" t="s">
        <v>547</v>
      </c>
      <c r="D1548" s="1" t="s">
        <v>101</v>
      </c>
      <c r="E1548" s="1">
        <v>6110</v>
      </c>
      <c r="F1548" s="1" t="s">
        <v>490</v>
      </c>
      <c r="G1548" s="2" t="s">
        <v>491</v>
      </c>
      <c r="H1548" s="1" t="s">
        <v>492</v>
      </c>
      <c r="I1548" s="1">
        <v>2016</v>
      </c>
      <c r="J1548" s="1">
        <v>2016</v>
      </c>
      <c r="K1548" s="1" t="s">
        <v>493</v>
      </c>
      <c r="L1548" s="1">
        <v>153.19999999999999</v>
      </c>
      <c r="M1548" s="1" t="s">
        <v>504</v>
      </c>
      <c r="N1548" s="1" t="s">
        <v>505</v>
      </c>
    </row>
    <row r="1549" spans="1:14" hidden="1" x14ac:dyDescent="0.35">
      <c r="A1549" s="1" t="s">
        <v>487</v>
      </c>
      <c r="B1549" s="1" t="s">
        <v>488</v>
      </c>
      <c r="C1549" s="2" t="s">
        <v>547</v>
      </c>
      <c r="D1549" s="1" t="s">
        <v>101</v>
      </c>
      <c r="E1549" s="1">
        <v>6110</v>
      </c>
      <c r="F1549" s="1" t="s">
        <v>490</v>
      </c>
      <c r="G1549" s="2" t="s">
        <v>491</v>
      </c>
      <c r="H1549" s="1" t="s">
        <v>492</v>
      </c>
      <c r="I1549" s="1">
        <v>2017</v>
      </c>
      <c r="J1549" s="1">
        <v>2017</v>
      </c>
      <c r="K1549" s="1" t="s">
        <v>493</v>
      </c>
      <c r="L1549" s="1">
        <v>118.5</v>
      </c>
      <c r="M1549" s="1" t="s">
        <v>504</v>
      </c>
      <c r="N1549" s="1" t="s">
        <v>505</v>
      </c>
    </row>
    <row r="1550" spans="1:14" hidden="1" x14ac:dyDescent="0.35">
      <c r="A1550" s="1" t="s">
        <v>487</v>
      </c>
      <c r="B1550" s="1" t="s">
        <v>488</v>
      </c>
      <c r="C1550" s="2" t="s">
        <v>547</v>
      </c>
      <c r="D1550" s="1" t="s">
        <v>101</v>
      </c>
      <c r="E1550" s="1">
        <v>6110</v>
      </c>
      <c r="F1550" s="1" t="s">
        <v>490</v>
      </c>
      <c r="G1550" s="2" t="s">
        <v>497</v>
      </c>
      <c r="H1550" s="1" t="s">
        <v>498</v>
      </c>
      <c r="I1550" s="1">
        <v>2001</v>
      </c>
      <c r="J1550" s="1">
        <v>2001</v>
      </c>
      <c r="K1550" s="1" t="s">
        <v>493</v>
      </c>
      <c r="L1550" s="1">
        <v>24.81</v>
      </c>
      <c r="M1550" s="1" t="s">
        <v>504</v>
      </c>
      <c r="N1550" s="1" t="s">
        <v>505</v>
      </c>
    </row>
    <row r="1551" spans="1:14" hidden="1" x14ac:dyDescent="0.35">
      <c r="A1551" s="1" t="s">
        <v>487</v>
      </c>
      <c r="B1551" s="1" t="s">
        <v>488</v>
      </c>
      <c r="C1551" s="2" t="s">
        <v>547</v>
      </c>
      <c r="D1551" s="1" t="s">
        <v>101</v>
      </c>
      <c r="E1551" s="1">
        <v>6110</v>
      </c>
      <c r="F1551" s="1" t="s">
        <v>490</v>
      </c>
      <c r="G1551" s="2" t="s">
        <v>497</v>
      </c>
      <c r="H1551" s="1" t="s">
        <v>498</v>
      </c>
      <c r="I1551" s="1">
        <v>2002</v>
      </c>
      <c r="J1551" s="1">
        <v>2002</v>
      </c>
      <c r="K1551" s="1" t="s">
        <v>493</v>
      </c>
      <c r="L1551" s="1">
        <v>26.19</v>
      </c>
      <c r="M1551" s="1" t="s">
        <v>504</v>
      </c>
      <c r="N1551" s="1" t="s">
        <v>505</v>
      </c>
    </row>
    <row r="1552" spans="1:14" hidden="1" x14ac:dyDescent="0.35">
      <c r="A1552" s="1" t="s">
        <v>487</v>
      </c>
      <c r="B1552" s="1" t="s">
        <v>488</v>
      </c>
      <c r="C1552" s="2" t="s">
        <v>547</v>
      </c>
      <c r="D1552" s="1" t="s">
        <v>101</v>
      </c>
      <c r="E1552" s="1">
        <v>6110</v>
      </c>
      <c r="F1552" s="1" t="s">
        <v>490</v>
      </c>
      <c r="G1552" s="2" t="s">
        <v>497</v>
      </c>
      <c r="H1552" s="1" t="s">
        <v>498</v>
      </c>
      <c r="I1552" s="1">
        <v>2003</v>
      </c>
      <c r="J1552" s="1">
        <v>2003</v>
      </c>
      <c r="K1552" s="1" t="s">
        <v>493</v>
      </c>
      <c r="L1552" s="1">
        <v>35.630000000000003</v>
      </c>
      <c r="M1552" s="1" t="s">
        <v>504</v>
      </c>
      <c r="N1552" s="1" t="s">
        <v>505</v>
      </c>
    </row>
    <row r="1553" spans="1:14" hidden="1" x14ac:dyDescent="0.35">
      <c r="A1553" s="1" t="s">
        <v>487</v>
      </c>
      <c r="B1553" s="1" t="s">
        <v>488</v>
      </c>
      <c r="C1553" s="2" t="s">
        <v>547</v>
      </c>
      <c r="D1553" s="1" t="s">
        <v>101</v>
      </c>
      <c r="E1553" s="1">
        <v>6110</v>
      </c>
      <c r="F1553" s="1" t="s">
        <v>490</v>
      </c>
      <c r="G1553" s="2" t="s">
        <v>497</v>
      </c>
      <c r="H1553" s="1" t="s">
        <v>498</v>
      </c>
      <c r="I1553" s="1">
        <v>2004</v>
      </c>
      <c r="J1553" s="1">
        <v>2004</v>
      </c>
      <c r="K1553" s="1" t="s">
        <v>493</v>
      </c>
      <c r="L1553" s="1">
        <v>46.15</v>
      </c>
      <c r="M1553" s="1" t="s">
        <v>504</v>
      </c>
      <c r="N1553" s="1" t="s">
        <v>505</v>
      </c>
    </row>
    <row r="1554" spans="1:14" hidden="1" x14ac:dyDescent="0.35">
      <c r="A1554" s="1" t="s">
        <v>487</v>
      </c>
      <c r="B1554" s="1" t="s">
        <v>488</v>
      </c>
      <c r="C1554" s="2" t="s">
        <v>547</v>
      </c>
      <c r="D1554" s="1" t="s">
        <v>101</v>
      </c>
      <c r="E1554" s="1">
        <v>6110</v>
      </c>
      <c r="F1554" s="1" t="s">
        <v>490</v>
      </c>
      <c r="G1554" s="2" t="s">
        <v>497</v>
      </c>
      <c r="H1554" s="1" t="s">
        <v>498</v>
      </c>
      <c r="I1554" s="1">
        <v>2005</v>
      </c>
      <c r="J1554" s="1">
        <v>2005</v>
      </c>
      <c r="K1554" s="1" t="s">
        <v>493</v>
      </c>
      <c r="L1554" s="1">
        <v>52.75</v>
      </c>
      <c r="M1554" s="1" t="s">
        <v>504</v>
      </c>
      <c r="N1554" s="1" t="s">
        <v>505</v>
      </c>
    </row>
    <row r="1555" spans="1:14" hidden="1" x14ac:dyDescent="0.35">
      <c r="A1555" s="1" t="s">
        <v>487</v>
      </c>
      <c r="B1555" s="1" t="s">
        <v>488</v>
      </c>
      <c r="C1555" s="2" t="s">
        <v>547</v>
      </c>
      <c r="D1555" s="1" t="s">
        <v>101</v>
      </c>
      <c r="E1555" s="1">
        <v>6110</v>
      </c>
      <c r="F1555" s="1" t="s">
        <v>490</v>
      </c>
      <c r="G1555" s="2" t="s">
        <v>497</v>
      </c>
      <c r="H1555" s="1" t="s">
        <v>498</v>
      </c>
      <c r="I1555" s="1">
        <v>2006</v>
      </c>
      <c r="J1555" s="1">
        <v>2006</v>
      </c>
      <c r="K1555" s="1" t="s">
        <v>493</v>
      </c>
      <c r="L1555" s="1">
        <v>54.24</v>
      </c>
      <c r="M1555" s="1" t="s">
        <v>504</v>
      </c>
      <c r="N1555" s="1" t="s">
        <v>505</v>
      </c>
    </row>
    <row r="1556" spans="1:14" hidden="1" x14ac:dyDescent="0.35">
      <c r="A1556" s="1" t="s">
        <v>487</v>
      </c>
      <c r="B1556" s="1" t="s">
        <v>488</v>
      </c>
      <c r="C1556" s="2" t="s">
        <v>547</v>
      </c>
      <c r="D1556" s="1" t="s">
        <v>101</v>
      </c>
      <c r="E1556" s="1">
        <v>6110</v>
      </c>
      <c r="F1556" s="1" t="s">
        <v>490</v>
      </c>
      <c r="G1556" s="2" t="s">
        <v>497</v>
      </c>
      <c r="H1556" s="1" t="s">
        <v>498</v>
      </c>
      <c r="I1556" s="1">
        <v>2007</v>
      </c>
      <c r="J1556" s="1">
        <v>2007</v>
      </c>
      <c r="K1556" s="1" t="s">
        <v>493</v>
      </c>
      <c r="L1556" s="1">
        <v>64.28</v>
      </c>
      <c r="M1556" s="1" t="s">
        <v>504</v>
      </c>
      <c r="N1556" s="1" t="s">
        <v>505</v>
      </c>
    </row>
    <row r="1557" spans="1:14" hidden="1" x14ac:dyDescent="0.35">
      <c r="A1557" s="1" t="s">
        <v>487</v>
      </c>
      <c r="B1557" s="1" t="s">
        <v>488</v>
      </c>
      <c r="C1557" s="2" t="s">
        <v>547</v>
      </c>
      <c r="D1557" s="1" t="s">
        <v>101</v>
      </c>
      <c r="E1557" s="1">
        <v>6110</v>
      </c>
      <c r="F1557" s="1" t="s">
        <v>490</v>
      </c>
      <c r="G1557" s="2" t="s">
        <v>497</v>
      </c>
      <c r="H1557" s="1" t="s">
        <v>498</v>
      </c>
      <c r="I1557" s="1">
        <v>2008</v>
      </c>
      <c r="J1557" s="1">
        <v>2008</v>
      </c>
      <c r="K1557" s="1" t="s">
        <v>493</v>
      </c>
      <c r="L1557" s="1">
        <v>75.739999999999995</v>
      </c>
      <c r="M1557" s="1" t="s">
        <v>504</v>
      </c>
      <c r="N1557" s="1" t="s">
        <v>505</v>
      </c>
    </row>
    <row r="1558" spans="1:14" hidden="1" x14ac:dyDescent="0.35">
      <c r="A1558" s="1" t="s">
        <v>487</v>
      </c>
      <c r="B1558" s="1" t="s">
        <v>488</v>
      </c>
      <c r="C1558" s="2" t="s">
        <v>547</v>
      </c>
      <c r="D1558" s="1" t="s">
        <v>101</v>
      </c>
      <c r="E1558" s="1">
        <v>6110</v>
      </c>
      <c r="F1558" s="1" t="s">
        <v>490</v>
      </c>
      <c r="G1558" s="2" t="s">
        <v>497</v>
      </c>
      <c r="H1558" s="1" t="s">
        <v>498</v>
      </c>
      <c r="I1558" s="1">
        <v>2009</v>
      </c>
      <c r="J1558" s="1">
        <v>2009</v>
      </c>
      <c r="K1558" s="1" t="s">
        <v>493</v>
      </c>
      <c r="L1558" s="1">
        <v>76.16</v>
      </c>
      <c r="M1558" s="1" t="s">
        <v>504</v>
      </c>
      <c r="N1558" s="1" t="s">
        <v>505</v>
      </c>
    </row>
    <row r="1559" spans="1:14" hidden="1" x14ac:dyDescent="0.35">
      <c r="A1559" s="1" t="s">
        <v>487</v>
      </c>
      <c r="B1559" s="1" t="s">
        <v>488</v>
      </c>
      <c r="C1559" s="2" t="s">
        <v>547</v>
      </c>
      <c r="D1559" s="1" t="s">
        <v>101</v>
      </c>
      <c r="E1559" s="1">
        <v>6110</v>
      </c>
      <c r="F1559" s="1" t="s">
        <v>490</v>
      </c>
      <c r="G1559" s="2" t="s">
        <v>497</v>
      </c>
      <c r="H1559" s="1" t="s">
        <v>498</v>
      </c>
      <c r="I1559" s="1">
        <v>2010</v>
      </c>
      <c r="J1559" s="1">
        <v>2010</v>
      </c>
      <c r="K1559" s="1" t="s">
        <v>493</v>
      </c>
      <c r="L1559" s="1">
        <v>77.290000000000006</v>
      </c>
      <c r="M1559" s="1" t="s">
        <v>504</v>
      </c>
      <c r="N1559" s="1" t="s">
        <v>505</v>
      </c>
    </row>
    <row r="1560" spans="1:14" hidden="1" x14ac:dyDescent="0.35">
      <c r="A1560" s="1" t="s">
        <v>487</v>
      </c>
      <c r="B1560" s="1" t="s">
        <v>488</v>
      </c>
      <c r="C1560" s="2" t="s">
        <v>547</v>
      </c>
      <c r="D1560" s="1" t="s">
        <v>101</v>
      </c>
      <c r="E1560" s="1">
        <v>6110</v>
      </c>
      <c r="F1560" s="1" t="s">
        <v>490</v>
      </c>
      <c r="G1560" s="2" t="s">
        <v>497</v>
      </c>
      <c r="H1560" s="1" t="s">
        <v>498</v>
      </c>
      <c r="I1560" s="1">
        <v>2011</v>
      </c>
      <c r="J1560" s="1">
        <v>2011</v>
      </c>
      <c r="K1560" s="1" t="s">
        <v>493</v>
      </c>
      <c r="L1560" s="1">
        <v>84.35</v>
      </c>
      <c r="M1560" s="1" t="s">
        <v>504</v>
      </c>
      <c r="N1560" s="1" t="s">
        <v>505</v>
      </c>
    </row>
    <row r="1561" spans="1:14" hidden="1" x14ac:dyDescent="0.35">
      <c r="A1561" s="1" t="s">
        <v>487</v>
      </c>
      <c r="B1561" s="1" t="s">
        <v>488</v>
      </c>
      <c r="C1561" s="2" t="s">
        <v>547</v>
      </c>
      <c r="D1561" s="1" t="s">
        <v>101</v>
      </c>
      <c r="E1561" s="1">
        <v>6110</v>
      </c>
      <c r="F1561" s="1" t="s">
        <v>490</v>
      </c>
      <c r="G1561" s="2" t="s">
        <v>497</v>
      </c>
      <c r="H1561" s="1" t="s">
        <v>498</v>
      </c>
      <c r="I1561" s="1">
        <v>2012</v>
      </c>
      <c r="J1561" s="1">
        <v>2012</v>
      </c>
      <c r="K1561" s="1" t="s">
        <v>493</v>
      </c>
      <c r="L1561" s="1">
        <v>69.510000000000005</v>
      </c>
      <c r="M1561" s="1" t="s">
        <v>504</v>
      </c>
      <c r="N1561" s="1" t="s">
        <v>505</v>
      </c>
    </row>
    <row r="1562" spans="1:14" hidden="1" x14ac:dyDescent="0.35">
      <c r="A1562" s="1" t="s">
        <v>487</v>
      </c>
      <c r="B1562" s="1" t="s">
        <v>488</v>
      </c>
      <c r="C1562" s="2" t="s">
        <v>547</v>
      </c>
      <c r="D1562" s="1" t="s">
        <v>101</v>
      </c>
      <c r="E1562" s="1">
        <v>6110</v>
      </c>
      <c r="F1562" s="1" t="s">
        <v>490</v>
      </c>
      <c r="G1562" s="2" t="s">
        <v>497</v>
      </c>
      <c r="H1562" s="1" t="s">
        <v>498</v>
      </c>
      <c r="I1562" s="1">
        <v>2013</v>
      </c>
      <c r="J1562" s="1">
        <v>2013</v>
      </c>
      <c r="K1562" s="1" t="s">
        <v>493</v>
      </c>
      <c r="L1562" s="1">
        <v>107.58</v>
      </c>
      <c r="M1562" s="1" t="s">
        <v>504</v>
      </c>
      <c r="N1562" s="1" t="s">
        <v>505</v>
      </c>
    </row>
    <row r="1563" spans="1:14" hidden="1" x14ac:dyDescent="0.35">
      <c r="A1563" s="1" t="s">
        <v>487</v>
      </c>
      <c r="B1563" s="1" t="s">
        <v>488</v>
      </c>
      <c r="C1563" s="2" t="s">
        <v>547</v>
      </c>
      <c r="D1563" s="1" t="s">
        <v>101</v>
      </c>
      <c r="E1563" s="1">
        <v>6110</v>
      </c>
      <c r="F1563" s="1" t="s">
        <v>490</v>
      </c>
      <c r="G1563" s="2" t="s">
        <v>497</v>
      </c>
      <c r="H1563" s="1" t="s">
        <v>498</v>
      </c>
      <c r="I1563" s="1">
        <v>2014</v>
      </c>
      <c r="J1563" s="1">
        <v>2014</v>
      </c>
      <c r="K1563" s="1" t="s">
        <v>493</v>
      </c>
      <c r="L1563" s="1">
        <v>60.85</v>
      </c>
      <c r="M1563" s="1" t="s">
        <v>504</v>
      </c>
      <c r="N1563" s="1" t="s">
        <v>505</v>
      </c>
    </row>
    <row r="1564" spans="1:14" hidden="1" x14ac:dyDescent="0.35">
      <c r="A1564" s="1" t="s">
        <v>487</v>
      </c>
      <c r="B1564" s="1" t="s">
        <v>488</v>
      </c>
      <c r="C1564" s="2" t="s">
        <v>547</v>
      </c>
      <c r="D1564" s="1" t="s">
        <v>101</v>
      </c>
      <c r="E1564" s="1">
        <v>6110</v>
      </c>
      <c r="F1564" s="1" t="s">
        <v>490</v>
      </c>
      <c r="G1564" s="2" t="s">
        <v>497</v>
      </c>
      <c r="H1564" s="1" t="s">
        <v>498</v>
      </c>
      <c r="I1564" s="1">
        <v>2015</v>
      </c>
      <c r="J1564" s="1">
        <v>2015</v>
      </c>
      <c r="K1564" s="1" t="s">
        <v>493</v>
      </c>
      <c r="L1564" s="1">
        <v>69.680000000000007</v>
      </c>
      <c r="M1564" s="1" t="s">
        <v>504</v>
      </c>
      <c r="N1564" s="1" t="s">
        <v>505</v>
      </c>
    </row>
    <row r="1565" spans="1:14" hidden="1" x14ac:dyDescent="0.35">
      <c r="A1565" s="1" t="s">
        <v>487</v>
      </c>
      <c r="B1565" s="1" t="s">
        <v>488</v>
      </c>
      <c r="C1565" s="2" t="s">
        <v>547</v>
      </c>
      <c r="D1565" s="1" t="s">
        <v>101</v>
      </c>
      <c r="E1565" s="1">
        <v>6110</v>
      </c>
      <c r="F1565" s="1" t="s">
        <v>490</v>
      </c>
      <c r="G1565" s="2" t="s">
        <v>497</v>
      </c>
      <c r="H1565" s="1" t="s">
        <v>498</v>
      </c>
      <c r="I1565" s="1">
        <v>2016</v>
      </c>
      <c r="J1565" s="1">
        <v>2016</v>
      </c>
      <c r="K1565" s="1" t="s">
        <v>493</v>
      </c>
      <c r="L1565" s="1">
        <v>51.25</v>
      </c>
      <c r="M1565" s="1" t="s">
        <v>504</v>
      </c>
      <c r="N1565" s="1" t="s">
        <v>505</v>
      </c>
    </row>
    <row r="1566" spans="1:14" hidden="1" x14ac:dyDescent="0.35">
      <c r="A1566" s="1" t="s">
        <v>487</v>
      </c>
      <c r="B1566" s="1" t="s">
        <v>488</v>
      </c>
      <c r="C1566" s="2" t="s">
        <v>547</v>
      </c>
      <c r="D1566" s="1" t="s">
        <v>101</v>
      </c>
      <c r="E1566" s="1">
        <v>6110</v>
      </c>
      <c r="F1566" s="1" t="s">
        <v>490</v>
      </c>
      <c r="G1566" s="2" t="s">
        <v>497</v>
      </c>
      <c r="H1566" s="1" t="s">
        <v>498</v>
      </c>
      <c r="I1566" s="1">
        <v>2017</v>
      </c>
      <c r="J1566" s="1">
        <v>2017</v>
      </c>
      <c r="K1566" s="1" t="s">
        <v>493</v>
      </c>
      <c r="L1566" s="1">
        <v>62.81</v>
      </c>
      <c r="M1566" s="1" t="s">
        <v>504</v>
      </c>
      <c r="N1566" s="1" t="s">
        <v>505</v>
      </c>
    </row>
    <row r="1567" spans="1:14" hidden="1" x14ac:dyDescent="0.35">
      <c r="A1567" s="1" t="s">
        <v>487</v>
      </c>
      <c r="B1567" s="1" t="s">
        <v>488</v>
      </c>
      <c r="C1567" s="2" t="s">
        <v>547</v>
      </c>
      <c r="D1567" s="1" t="s">
        <v>101</v>
      </c>
      <c r="E1567" s="1">
        <v>6110</v>
      </c>
      <c r="F1567" s="1" t="s">
        <v>490</v>
      </c>
      <c r="G1567" s="2" t="s">
        <v>499</v>
      </c>
      <c r="H1567" s="1" t="s">
        <v>500</v>
      </c>
      <c r="I1567" s="1">
        <v>2001</v>
      </c>
      <c r="J1567" s="1">
        <v>2001</v>
      </c>
      <c r="K1567" s="1" t="s">
        <v>493</v>
      </c>
      <c r="L1567" s="1">
        <v>195.61</v>
      </c>
      <c r="M1567" s="1" t="s">
        <v>504</v>
      </c>
      <c r="N1567" s="1" t="s">
        <v>505</v>
      </c>
    </row>
    <row r="1568" spans="1:14" hidden="1" x14ac:dyDescent="0.35">
      <c r="A1568" s="1" t="s">
        <v>487</v>
      </c>
      <c r="B1568" s="1" t="s">
        <v>488</v>
      </c>
      <c r="C1568" s="2" t="s">
        <v>547</v>
      </c>
      <c r="D1568" s="1" t="s">
        <v>101</v>
      </c>
      <c r="E1568" s="1">
        <v>6110</v>
      </c>
      <c r="F1568" s="1" t="s">
        <v>490</v>
      </c>
      <c r="G1568" s="2" t="s">
        <v>499</v>
      </c>
      <c r="H1568" s="1" t="s">
        <v>500</v>
      </c>
      <c r="I1568" s="1">
        <v>2002</v>
      </c>
      <c r="J1568" s="1">
        <v>2002</v>
      </c>
      <c r="K1568" s="1" t="s">
        <v>493</v>
      </c>
      <c r="L1568" s="1">
        <v>185.05</v>
      </c>
      <c r="M1568" s="1" t="s">
        <v>504</v>
      </c>
      <c r="N1568" s="1" t="s">
        <v>505</v>
      </c>
    </row>
    <row r="1569" spans="1:14" hidden="1" x14ac:dyDescent="0.35">
      <c r="A1569" s="1" t="s">
        <v>487</v>
      </c>
      <c r="B1569" s="1" t="s">
        <v>488</v>
      </c>
      <c r="C1569" s="2" t="s">
        <v>547</v>
      </c>
      <c r="D1569" s="1" t="s">
        <v>101</v>
      </c>
      <c r="E1569" s="1">
        <v>6110</v>
      </c>
      <c r="F1569" s="1" t="s">
        <v>490</v>
      </c>
      <c r="G1569" s="2" t="s">
        <v>499</v>
      </c>
      <c r="H1569" s="1" t="s">
        <v>500</v>
      </c>
      <c r="I1569" s="1">
        <v>2003</v>
      </c>
      <c r="J1569" s="1">
        <v>2003</v>
      </c>
      <c r="K1569" s="1" t="s">
        <v>493</v>
      </c>
      <c r="L1569" s="1">
        <v>251</v>
      </c>
      <c r="M1569" s="1" t="s">
        <v>504</v>
      </c>
      <c r="N1569" s="1" t="s">
        <v>505</v>
      </c>
    </row>
    <row r="1570" spans="1:14" hidden="1" x14ac:dyDescent="0.35">
      <c r="A1570" s="1" t="s">
        <v>487</v>
      </c>
      <c r="B1570" s="1" t="s">
        <v>488</v>
      </c>
      <c r="C1570" s="2" t="s">
        <v>547</v>
      </c>
      <c r="D1570" s="1" t="s">
        <v>101</v>
      </c>
      <c r="E1570" s="1">
        <v>6110</v>
      </c>
      <c r="F1570" s="1" t="s">
        <v>490</v>
      </c>
      <c r="G1570" s="2" t="s">
        <v>499</v>
      </c>
      <c r="H1570" s="1" t="s">
        <v>500</v>
      </c>
      <c r="I1570" s="1">
        <v>2004</v>
      </c>
      <c r="J1570" s="1">
        <v>2004</v>
      </c>
      <c r="K1570" s="1" t="s">
        <v>493</v>
      </c>
      <c r="L1570" s="1">
        <v>284.60000000000002</v>
      </c>
      <c r="M1570" s="1" t="s">
        <v>504</v>
      </c>
      <c r="N1570" s="1" t="s">
        <v>505</v>
      </c>
    </row>
    <row r="1571" spans="1:14" hidden="1" x14ac:dyDescent="0.35">
      <c r="A1571" s="1" t="s">
        <v>487</v>
      </c>
      <c r="B1571" s="1" t="s">
        <v>488</v>
      </c>
      <c r="C1571" s="2" t="s">
        <v>547</v>
      </c>
      <c r="D1571" s="1" t="s">
        <v>101</v>
      </c>
      <c r="E1571" s="1">
        <v>6110</v>
      </c>
      <c r="F1571" s="1" t="s">
        <v>490</v>
      </c>
      <c r="G1571" s="2" t="s">
        <v>499</v>
      </c>
      <c r="H1571" s="1" t="s">
        <v>500</v>
      </c>
      <c r="I1571" s="1">
        <v>2005</v>
      </c>
      <c r="J1571" s="1">
        <v>2005</v>
      </c>
      <c r="K1571" s="1" t="s">
        <v>493</v>
      </c>
      <c r="L1571" s="1">
        <v>235.88</v>
      </c>
      <c r="M1571" s="1" t="s">
        <v>504</v>
      </c>
      <c r="N1571" s="1" t="s">
        <v>505</v>
      </c>
    </row>
    <row r="1572" spans="1:14" hidden="1" x14ac:dyDescent="0.35">
      <c r="A1572" s="1" t="s">
        <v>487</v>
      </c>
      <c r="B1572" s="1" t="s">
        <v>488</v>
      </c>
      <c r="C1572" s="2" t="s">
        <v>547</v>
      </c>
      <c r="D1572" s="1" t="s">
        <v>101</v>
      </c>
      <c r="E1572" s="1">
        <v>6110</v>
      </c>
      <c r="F1572" s="1" t="s">
        <v>490</v>
      </c>
      <c r="G1572" s="2" t="s">
        <v>499</v>
      </c>
      <c r="H1572" s="1" t="s">
        <v>500</v>
      </c>
      <c r="I1572" s="1">
        <v>2006</v>
      </c>
      <c r="J1572" s="1">
        <v>2006</v>
      </c>
      <c r="K1572" s="1" t="s">
        <v>493</v>
      </c>
      <c r="L1572" s="1">
        <v>222.74</v>
      </c>
      <c r="M1572" s="1" t="s">
        <v>504</v>
      </c>
      <c r="N1572" s="1" t="s">
        <v>505</v>
      </c>
    </row>
    <row r="1573" spans="1:14" hidden="1" x14ac:dyDescent="0.35">
      <c r="A1573" s="1" t="s">
        <v>487</v>
      </c>
      <c r="B1573" s="1" t="s">
        <v>488</v>
      </c>
      <c r="C1573" s="2" t="s">
        <v>547</v>
      </c>
      <c r="D1573" s="1" t="s">
        <v>101</v>
      </c>
      <c r="E1573" s="1">
        <v>6110</v>
      </c>
      <c r="F1573" s="1" t="s">
        <v>490</v>
      </c>
      <c r="G1573" s="2" t="s">
        <v>499</v>
      </c>
      <c r="H1573" s="1" t="s">
        <v>500</v>
      </c>
      <c r="I1573" s="1">
        <v>2007</v>
      </c>
      <c r="J1573" s="1">
        <v>2007</v>
      </c>
      <c r="K1573" s="1" t="s">
        <v>493</v>
      </c>
      <c r="L1573" s="1">
        <v>235.45</v>
      </c>
      <c r="M1573" s="1" t="s">
        <v>504</v>
      </c>
      <c r="N1573" s="1" t="s">
        <v>505</v>
      </c>
    </row>
    <row r="1574" spans="1:14" hidden="1" x14ac:dyDescent="0.35">
      <c r="A1574" s="1" t="s">
        <v>487</v>
      </c>
      <c r="B1574" s="1" t="s">
        <v>488</v>
      </c>
      <c r="C1574" s="2" t="s">
        <v>547</v>
      </c>
      <c r="D1574" s="1" t="s">
        <v>101</v>
      </c>
      <c r="E1574" s="1">
        <v>6110</v>
      </c>
      <c r="F1574" s="1" t="s">
        <v>490</v>
      </c>
      <c r="G1574" s="2" t="s">
        <v>499</v>
      </c>
      <c r="H1574" s="1" t="s">
        <v>500</v>
      </c>
      <c r="I1574" s="1">
        <v>2008</v>
      </c>
      <c r="J1574" s="1">
        <v>2008</v>
      </c>
      <c r="K1574" s="1" t="s">
        <v>493</v>
      </c>
      <c r="L1574" s="1">
        <v>296.20999999999998</v>
      </c>
      <c r="M1574" s="1" t="s">
        <v>504</v>
      </c>
      <c r="N1574" s="1" t="s">
        <v>505</v>
      </c>
    </row>
    <row r="1575" spans="1:14" hidden="1" x14ac:dyDescent="0.35">
      <c r="A1575" s="1" t="s">
        <v>487</v>
      </c>
      <c r="B1575" s="1" t="s">
        <v>488</v>
      </c>
      <c r="C1575" s="2" t="s">
        <v>547</v>
      </c>
      <c r="D1575" s="1" t="s">
        <v>101</v>
      </c>
      <c r="E1575" s="1">
        <v>6110</v>
      </c>
      <c r="F1575" s="1" t="s">
        <v>490</v>
      </c>
      <c r="G1575" s="2" t="s">
        <v>499</v>
      </c>
      <c r="H1575" s="1" t="s">
        <v>500</v>
      </c>
      <c r="I1575" s="1">
        <v>2009</v>
      </c>
      <c r="J1575" s="1">
        <v>2009</v>
      </c>
      <c r="K1575" s="1" t="s">
        <v>493</v>
      </c>
      <c r="L1575" s="1">
        <v>206.99</v>
      </c>
      <c r="M1575" s="1" t="s">
        <v>504</v>
      </c>
      <c r="N1575" s="1" t="s">
        <v>505</v>
      </c>
    </row>
    <row r="1576" spans="1:14" hidden="1" x14ac:dyDescent="0.35">
      <c r="A1576" s="1" t="s">
        <v>487</v>
      </c>
      <c r="B1576" s="1" t="s">
        <v>488</v>
      </c>
      <c r="C1576" s="2" t="s">
        <v>547</v>
      </c>
      <c r="D1576" s="1" t="s">
        <v>101</v>
      </c>
      <c r="E1576" s="1">
        <v>6110</v>
      </c>
      <c r="F1576" s="1" t="s">
        <v>490</v>
      </c>
      <c r="G1576" s="2" t="s">
        <v>499</v>
      </c>
      <c r="H1576" s="1" t="s">
        <v>500</v>
      </c>
      <c r="I1576" s="1">
        <v>2010</v>
      </c>
      <c r="J1576" s="1">
        <v>2010</v>
      </c>
      <c r="K1576" s="1" t="s">
        <v>493</v>
      </c>
      <c r="L1576" s="1">
        <v>222.19</v>
      </c>
      <c r="M1576" s="1" t="s">
        <v>504</v>
      </c>
      <c r="N1576" s="1" t="s">
        <v>505</v>
      </c>
    </row>
    <row r="1577" spans="1:14" hidden="1" x14ac:dyDescent="0.35">
      <c r="A1577" s="1" t="s">
        <v>487</v>
      </c>
      <c r="B1577" s="1" t="s">
        <v>488</v>
      </c>
      <c r="C1577" s="2" t="s">
        <v>547</v>
      </c>
      <c r="D1577" s="1" t="s">
        <v>101</v>
      </c>
      <c r="E1577" s="1">
        <v>6110</v>
      </c>
      <c r="F1577" s="1" t="s">
        <v>490</v>
      </c>
      <c r="G1577" s="2" t="s">
        <v>499</v>
      </c>
      <c r="H1577" s="1" t="s">
        <v>500</v>
      </c>
      <c r="I1577" s="1">
        <v>2011</v>
      </c>
      <c r="J1577" s="1">
        <v>2011</v>
      </c>
      <c r="K1577" s="1" t="s">
        <v>493</v>
      </c>
      <c r="L1577" s="1">
        <v>212.69</v>
      </c>
      <c r="M1577" s="1" t="s">
        <v>504</v>
      </c>
      <c r="N1577" s="1" t="s">
        <v>505</v>
      </c>
    </row>
    <row r="1578" spans="1:14" hidden="1" x14ac:dyDescent="0.35">
      <c r="A1578" s="1" t="s">
        <v>487</v>
      </c>
      <c r="B1578" s="1" t="s">
        <v>488</v>
      </c>
      <c r="C1578" s="2" t="s">
        <v>547</v>
      </c>
      <c r="D1578" s="1" t="s">
        <v>101</v>
      </c>
      <c r="E1578" s="1">
        <v>6110</v>
      </c>
      <c r="F1578" s="1" t="s">
        <v>490</v>
      </c>
      <c r="G1578" s="2" t="s">
        <v>499</v>
      </c>
      <c r="H1578" s="1" t="s">
        <v>500</v>
      </c>
      <c r="I1578" s="1">
        <v>2012</v>
      </c>
      <c r="J1578" s="1">
        <v>2012</v>
      </c>
      <c r="K1578" s="1" t="s">
        <v>493</v>
      </c>
      <c r="L1578" s="1">
        <v>177.43</v>
      </c>
      <c r="M1578" s="1" t="s">
        <v>504</v>
      </c>
      <c r="N1578" s="1" t="s">
        <v>505</v>
      </c>
    </row>
    <row r="1579" spans="1:14" hidden="1" x14ac:dyDescent="0.35">
      <c r="A1579" s="1" t="s">
        <v>487</v>
      </c>
      <c r="B1579" s="1" t="s">
        <v>488</v>
      </c>
      <c r="C1579" s="2" t="s">
        <v>547</v>
      </c>
      <c r="D1579" s="1" t="s">
        <v>101</v>
      </c>
      <c r="E1579" s="1">
        <v>6110</v>
      </c>
      <c r="F1579" s="1" t="s">
        <v>490</v>
      </c>
      <c r="G1579" s="2" t="s">
        <v>499</v>
      </c>
      <c r="H1579" s="1" t="s">
        <v>500</v>
      </c>
      <c r="I1579" s="1">
        <v>2013</v>
      </c>
      <c r="J1579" s="1">
        <v>2013</v>
      </c>
      <c r="K1579" s="1" t="s">
        <v>493</v>
      </c>
      <c r="L1579" s="1">
        <v>181.69</v>
      </c>
      <c r="M1579" s="1" t="s">
        <v>504</v>
      </c>
      <c r="N1579" s="1" t="s">
        <v>505</v>
      </c>
    </row>
    <row r="1580" spans="1:14" hidden="1" x14ac:dyDescent="0.35">
      <c r="A1580" s="1" t="s">
        <v>487</v>
      </c>
      <c r="B1580" s="1" t="s">
        <v>488</v>
      </c>
      <c r="C1580" s="2" t="s">
        <v>547</v>
      </c>
      <c r="D1580" s="1" t="s">
        <v>101</v>
      </c>
      <c r="E1580" s="1">
        <v>6110</v>
      </c>
      <c r="F1580" s="1" t="s">
        <v>490</v>
      </c>
      <c r="G1580" s="2" t="s">
        <v>499</v>
      </c>
      <c r="H1580" s="1" t="s">
        <v>500</v>
      </c>
      <c r="I1580" s="1">
        <v>2014</v>
      </c>
      <c r="J1580" s="1">
        <v>2014</v>
      </c>
      <c r="K1580" s="1" t="s">
        <v>493</v>
      </c>
      <c r="L1580" s="1">
        <v>169.25</v>
      </c>
      <c r="M1580" s="1" t="s">
        <v>504</v>
      </c>
      <c r="N1580" s="1" t="s">
        <v>505</v>
      </c>
    </row>
    <row r="1581" spans="1:14" hidden="1" x14ac:dyDescent="0.35">
      <c r="A1581" s="1" t="s">
        <v>487</v>
      </c>
      <c r="B1581" s="1" t="s">
        <v>488</v>
      </c>
      <c r="C1581" s="2" t="s">
        <v>547</v>
      </c>
      <c r="D1581" s="1" t="s">
        <v>101</v>
      </c>
      <c r="E1581" s="1">
        <v>6110</v>
      </c>
      <c r="F1581" s="1" t="s">
        <v>490</v>
      </c>
      <c r="G1581" s="2" t="s">
        <v>499</v>
      </c>
      <c r="H1581" s="1" t="s">
        <v>500</v>
      </c>
      <c r="I1581" s="1">
        <v>2015</v>
      </c>
      <c r="J1581" s="1">
        <v>2015</v>
      </c>
      <c r="K1581" s="1" t="s">
        <v>493</v>
      </c>
      <c r="L1581" s="1">
        <v>130.03</v>
      </c>
      <c r="M1581" s="1" t="s">
        <v>504</v>
      </c>
      <c r="N1581" s="1" t="s">
        <v>505</v>
      </c>
    </row>
    <row r="1582" spans="1:14" hidden="1" x14ac:dyDescent="0.35">
      <c r="A1582" s="1" t="s">
        <v>487</v>
      </c>
      <c r="B1582" s="1" t="s">
        <v>488</v>
      </c>
      <c r="C1582" s="2" t="s">
        <v>547</v>
      </c>
      <c r="D1582" s="1" t="s">
        <v>101</v>
      </c>
      <c r="E1582" s="1">
        <v>6110</v>
      </c>
      <c r="F1582" s="1" t="s">
        <v>490</v>
      </c>
      <c r="G1582" s="2" t="s">
        <v>499</v>
      </c>
      <c r="H1582" s="1" t="s">
        <v>500</v>
      </c>
      <c r="I1582" s="1">
        <v>2016</v>
      </c>
      <c r="J1582" s="1">
        <v>2016</v>
      </c>
      <c r="K1582" s="1" t="s">
        <v>493</v>
      </c>
      <c r="L1582" s="1">
        <v>153.19999999999999</v>
      </c>
      <c r="M1582" s="1" t="s">
        <v>504</v>
      </c>
      <c r="N1582" s="1" t="s">
        <v>505</v>
      </c>
    </row>
    <row r="1583" spans="1:14" hidden="1" x14ac:dyDescent="0.35">
      <c r="A1583" s="1" t="s">
        <v>487</v>
      </c>
      <c r="B1583" s="1" t="s">
        <v>488</v>
      </c>
      <c r="C1583" s="2" t="s">
        <v>547</v>
      </c>
      <c r="D1583" s="1" t="s">
        <v>101</v>
      </c>
      <c r="E1583" s="1">
        <v>6110</v>
      </c>
      <c r="F1583" s="1" t="s">
        <v>490</v>
      </c>
      <c r="G1583" s="2" t="s">
        <v>499</v>
      </c>
      <c r="H1583" s="1" t="s">
        <v>500</v>
      </c>
      <c r="I1583" s="1">
        <v>2017</v>
      </c>
      <c r="J1583" s="1">
        <v>2017</v>
      </c>
      <c r="K1583" s="1" t="s">
        <v>493</v>
      </c>
      <c r="L1583" s="1">
        <v>118.5</v>
      </c>
      <c r="M1583" s="1" t="s">
        <v>504</v>
      </c>
      <c r="N1583" s="1" t="s">
        <v>505</v>
      </c>
    </row>
    <row r="1584" spans="1:14" hidden="1" x14ac:dyDescent="0.35">
      <c r="A1584" s="1" t="s">
        <v>487</v>
      </c>
      <c r="B1584" s="1" t="s">
        <v>488</v>
      </c>
      <c r="C1584" s="2" t="s">
        <v>547</v>
      </c>
      <c r="D1584" s="1" t="s">
        <v>101</v>
      </c>
      <c r="E1584" s="1">
        <v>6110</v>
      </c>
      <c r="F1584" s="1" t="s">
        <v>490</v>
      </c>
      <c r="G1584" s="2" t="s">
        <v>501</v>
      </c>
      <c r="H1584" s="1" t="s">
        <v>502</v>
      </c>
      <c r="I1584" s="1">
        <v>2001</v>
      </c>
      <c r="J1584" s="1">
        <v>2001</v>
      </c>
      <c r="K1584" s="1" t="s">
        <v>493</v>
      </c>
      <c r="L1584" s="1">
        <v>1.7</v>
      </c>
      <c r="M1584" s="1" t="s">
        <v>504</v>
      </c>
      <c r="N1584" s="1" t="s">
        <v>505</v>
      </c>
    </row>
    <row r="1585" spans="1:14" hidden="1" x14ac:dyDescent="0.35">
      <c r="A1585" s="1" t="s">
        <v>487</v>
      </c>
      <c r="B1585" s="1" t="s">
        <v>488</v>
      </c>
      <c r="C1585" s="2" t="s">
        <v>547</v>
      </c>
      <c r="D1585" s="1" t="s">
        <v>101</v>
      </c>
      <c r="E1585" s="1">
        <v>6110</v>
      </c>
      <c r="F1585" s="1" t="s">
        <v>490</v>
      </c>
      <c r="G1585" s="2" t="s">
        <v>501</v>
      </c>
      <c r="H1585" s="1" t="s">
        <v>502</v>
      </c>
      <c r="I1585" s="1">
        <v>2002</v>
      </c>
      <c r="J1585" s="1">
        <v>2002</v>
      </c>
      <c r="K1585" s="1" t="s">
        <v>493</v>
      </c>
      <c r="L1585" s="1">
        <v>1.99</v>
      </c>
      <c r="M1585" s="1" t="s">
        <v>504</v>
      </c>
      <c r="N1585" s="1" t="s">
        <v>505</v>
      </c>
    </row>
    <row r="1586" spans="1:14" hidden="1" x14ac:dyDescent="0.35">
      <c r="A1586" s="1" t="s">
        <v>487</v>
      </c>
      <c r="B1586" s="1" t="s">
        <v>488</v>
      </c>
      <c r="C1586" s="2" t="s">
        <v>547</v>
      </c>
      <c r="D1586" s="1" t="s">
        <v>101</v>
      </c>
      <c r="E1586" s="1">
        <v>6110</v>
      </c>
      <c r="F1586" s="1" t="s">
        <v>490</v>
      </c>
      <c r="G1586" s="2" t="s">
        <v>501</v>
      </c>
      <c r="H1586" s="1" t="s">
        <v>502</v>
      </c>
      <c r="I1586" s="1">
        <v>2003</v>
      </c>
      <c r="J1586" s="1">
        <v>2003</v>
      </c>
      <c r="K1586" s="1" t="s">
        <v>493</v>
      </c>
      <c r="L1586" s="1">
        <v>3.05</v>
      </c>
      <c r="M1586" s="1" t="s">
        <v>504</v>
      </c>
      <c r="N1586" s="1" t="s">
        <v>505</v>
      </c>
    </row>
    <row r="1587" spans="1:14" hidden="1" x14ac:dyDescent="0.35">
      <c r="A1587" s="1" t="s">
        <v>487</v>
      </c>
      <c r="B1587" s="1" t="s">
        <v>488</v>
      </c>
      <c r="C1587" s="2" t="s">
        <v>547</v>
      </c>
      <c r="D1587" s="1" t="s">
        <v>101</v>
      </c>
      <c r="E1587" s="1">
        <v>6110</v>
      </c>
      <c r="F1587" s="1" t="s">
        <v>490</v>
      </c>
      <c r="G1587" s="2" t="s">
        <v>501</v>
      </c>
      <c r="H1587" s="1" t="s">
        <v>502</v>
      </c>
      <c r="I1587" s="1">
        <v>2004</v>
      </c>
      <c r="J1587" s="1">
        <v>2004</v>
      </c>
      <c r="K1587" s="1" t="s">
        <v>493</v>
      </c>
      <c r="L1587" s="1">
        <v>3.11</v>
      </c>
      <c r="M1587" s="1" t="s">
        <v>504</v>
      </c>
      <c r="N1587" s="1" t="s">
        <v>505</v>
      </c>
    </row>
    <row r="1588" spans="1:14" hidden="1" x14ac:dyDescent="0.35">
      <c r="A1588" s="1" t="s">
        <v>487</v>
      </c>
      <c r="B1588" s="1" t="s">
        <v>488</v>
      </c>
      <c r="C1588" s="2" t="s">
        <v>547</v>
      </c>
      <c r="D1588" s="1" t="s">
        <v>101</v>
      </c>
      <c r="E1588" s="1">
        <v>6110</v>
      </c>
      <c r="F1588" s="1" t="s">
        <v>490</v>
      </c>
      <c r="G1588" s="2" t="s">
        <v>501</v>
      </c>
      <c r="H1588" s="1" t="s">
        <v>502</v>
      </c>
      <c r="I1588" s="1">
        <v>2005</v>
      </c>
      <c r="J1588" s="1">
        <v>2005</v>
      </c>
      <c r="K1588" s="1" t="s">
        <v>493</v>
      </c>
      <c r="L1588" s="1">
        <v>3.61</v>
      </c>
      <c r="M1588" s="1" t="s">
        <v>504</v>
      </c>
      <c r="N1588" s="1" t="s">
        <v>505</v>
      </c>
    </row>
    <row r="1589" spans="1:14" hidden="1" x14ac:dyDescent="0.35">
      <c r="A1589" s="1" t="s">
        <v>487</v>
      </c>
      <c r="B1589" s="1" t="s">
        <v>488</v>
      </c>
      <c r="C1589" s="2" t="s">
        <v>547</v>
      </c>
      <c r="D1589" s="1" t="s">
        <v>101</v>
      </c>
      <c r="E1589" s="1">
        <v>6110</v>
      </c>
      <c r="F1589" s="1" t="s">
        <v>490</v>
      </c>
      <c r="G1589" s="2" t="s">
        <v>501</v>
      </c>
      <c r="H1589" s="1" t="s">
        <v>502</v>
      </c>
      <c r="I1589" s="1">
        <v>2006</v>
      </c>
      <c r="J1589" s="1">
        <v>2006</v>
      </c>
      <c r="K1589" s="1" t="s">
        <v>493</v>
      </c>
      <c r="L1589" s="1">
        <v>4.0199999999999996</v>
      </c>
      <c r="M1589" s="1" t="s">
        <v>504</v>
      </c>
      <c r="N1589" s="1" t="s">
        <v>505</v>
      </c>
    </row>
    <row r="1590" spans="1:14" hidden="1" x14ac:dyDescent="0.35">
      <c r="A1590" s="1" t="s">
        <v>487</v>
      </c>
      <c r="B1590" s="1" t="s">
        <v>488</v>
      </c>
      <c r="C1590" s="2" t="s">
        <v>547</v>
      </c>
      <c r="D1590" s="1" t="s">
        <v>101</v>
      </c>
      <c r="E1590" s="1">
        <v>6110</v>
      </c>
      <c r="F1590" s="1" t="s">
        <v>490</v>
      </c>
      <c r="G1590" s="2" t="s">
        <v>501</v>
      </c>
      <c r="H1590" s="1" t="s">
        <v>502</v>
      </c>
      <c r="I1590" s="1">
        <v>2007</v>
      </c>
      <c r="J1590" s="1">
        <v>2007</v>
      </c>
      <c r="K1590" s="1" t="s">
        <v>493</v>
      </c>
      <c r="L1590" s="1">
        <v>6.03</v>
      </c>
      <c r="M1590" s="1" t="s">
        <v>504</v>
      </c>
      <c r="N1590" s="1" t="s">
        <v>505</v>
      </c>
    </row>
    <row r="1591" spans="1:14" hidden="1" x14ac:dyDescent="0.35">
      <c r="A1591" s="1" t="s">
        <v>487</v>
      </c>
      <c r="B1591" s="1" t="s">
        <v>488</v>
      </c>
      <c r="C1591" s="2" t="s">
        <v>547</v>
      </c>
      <c r="D1591" s="1" t="s">
        <v>101</v>
      </c>
      <c r="E1591" s="1">
        <v>6110</v>
      </c>
      <c r="F1591" s="1" t="s">
        <v>490</v>
      </c>
      <c r="G1591" s="2" t="s">
        <v>501</v>
      </c>
      <c r="H1591" s="1" t="s">
        <v>502</v>
      </c>
      <c r="I1591" s="1">
        <v>2008</v>
      </c>
      <c r="J1591" s="1">
        <v>2008</v>
      </c>
      <c r="K1591" s="1" t="s">
        <v>493</v>
      </c>
      <c r="L1591" s="1">
        <v>9.7100000000000009</v>
      </c>
      <c r="M1591" s="1" t="s">
        <v>504</v>
      </c>
      <c r="N1591" s="1" t="s">
        <v>505</v>
      </c>
    </row>
    <row r="1592" spans="1:14" hidden="1" x14ac:dyDescent="0.35">
      <c r="A1592" s="1" t="s">
        <v>487</v>
      </c>
      <c r="B1592" s="1" t="s">
        <v>488</v>
      </c>
      <c r="C1592" s="2" t="s">
        <v>547</v>
      </c>
      <c r="D1592" s="1" t="s">
        <v>101</v>
      </c>
      <c r="E1592" s="1">
        <v>6110</v>
      </c>
      <c r="F1592" s="1" t="s">
        <v>490</v>
      </c>
      <c r="G1592" s="2" t="s">
        <v>501</v>
      </c>
      <c r="H1592" s="1" t="s">
        <v>502</v>
      </c>
      <c r="I1592" s="1">
        <v>2009</v>
      </c>
      <c r="J1592" s="1">
        <v>2009</v>
      </c>
      <c r="K1592" s="1" t="s">
        <v>493</v>
      </c>
      <c r="L1592" s="1">
        <v>8.09</v>
      </c>
      <c r="M1592" s="1" t="s">
        <v>504</v>
      </c>
      <c r="N1592" s="1" t="s">
        <v>505</v>
      </c>
    </row>
    <row r="1593" spans="1:14" hidden="1" x14ac:dyDescent="0.35">
      <c r="A1593" s="1" t="s">
        <v>487</v>
      </c>
      <c r="B1593" s="1" t="s">
        <v>488</v>
      </c>
      <c r="C1593" s="2" t="s">
        <v>547</v>
      </c>
      <c r="D1593" s="1" t="s">
        <v>101</v>
      </c>
      <c r="E1593" s="1">
        <v>6110</v>
      </c>
      <c r="F1593" s="1" t="s">
        <v>490</v>
      </c>
      <c r="G1593" s="2" t="s">
        <v>501</v>
      </c>
      <c r="H1593" s="1" t="s">
        <v>502</v>
      </c>
      <c r="I1593" s="1">
        <v>2010</v>
      </c>
      <c r="J1593" s="1">
        <v>2010</v>
      </c>
      <c r="K1593" s="1" t="s">
        <v>493</v>
      </c>
      <c r="L1593" s="1">
        <v>8.8800000000000008</v>
      </c>
      <c r="M1593" s="1" t="s">
        <v>504</v>
      </c>
      <c r="N1593" s="1" t="s">
        <v>505</v>
      </c>
    </row>
    <row r="1594" spans="1:14" hidden="1" x14ac:dyDescent="0.35">
      <c r="A1594" s="1" t="s">
        <v>487</v>
      </c>
      <c r="B1594" s="1" t="s">
        <v>488</v>
      </c>
      <c r="C1594" s="2" t="s">
        <v>547</v>
      </c>
      <c r="D1594" s="1" t="s">
        <v>101</v>
      </c>
      <c r="E1594" s="1">
        <v>6110</v>
      </c>
      <c r="F1594" s="1" t="s">
        <v>490</v>
      </c>
      <c r="G1594" s="2" t="s">
        <v>501</v>
      </c>
      <c r="H1594" s="1" t="s">
        <v>502</v>
      </c>
      <c r="I1594" s="1">
        <v>2011</v>
      </c>
      <c r="J1594" s="1">
        <v>2011</v>
      </c>
      <c r="K1594" s="1" t="s">
        <v>493</v>
      </c>
      <c r="L1594" s="1">
        <v>7.1</v>
      </c>
      <c r="M1594" s="1" t="s">
        <v>504</v>
      </c>
      <c r="N1594" s="1" t="s">
        <v>505</v>
      </c>
    </row>
    <row r="1595" spans="1:14" hidden="1" x14ac:dyDescent="0.35">
      <c r="A1595" s="1" t="s">
        <v>487</v>
      </c>
      <c r="B1595" s="1" t="s">
        <v>488</v>
      </c>
      <c r="C1595" s="2" t="s">
        <v>547</v>
      </c>
      <c r="D1595" s="1" t="s">
        <v>101</v>
      </c>
      <c r="E1595" s="1">
        <v>6110</v>
      </c>
      <c r="F1595" s="1" t="s">
        <v>490</v>
      </c>
      <c r="G1595" s="2" t="s">
        <v>501</v>
      </c>
      <c r="H1595" s="1" t="s">
        <v>502</v>
      </c>
      <c r="I1595" s="1">
        <v>2012</v>
      </c>
      <c r="J1595" s="1">
        <v>2012</v>
      </c>
      <c r="K1595" s="1" t="s">
        <v>493</v>
      </c>
      <c r="L1595" s="1">
        <v>6.04</v>
      </c>
      <c r="M1595" s="1" t="s">
        <v>504</v>
      </c>
      <c r="N1595" s="1" t="s">
        <v>505</v>
      </c>
    </row>
    <row r="1596" spans="1:14" hidden="1" x14ac:dyDescent="0.35">
      <c r="A1596" s="1" t="s">
        <v>487</v>
      </c>
      <c r="B1596" s="1" t="s">
        <v>488</v>
      </c>
      <c r="C1596" s="2" t="s">
        <v>547</v>
      </c>
      <c r="D1596" s="1" t="s">
        <v>101</v>
      </c>
      <c r="E1596" s="1">
        <v>6110</v>
      </c>
      <c r="F1596" s="1" t="s">
        <v>490</v>
      </c>
      <c r="G1596" s="2" t="s">
        <v>501</v>
      </c>
      <c r="H1596" s="1" t="s">
        <v>502</v>
      </c>
      <c r="I1596" s="1">
        <v>2013</v>
      </c>
      <c r="J1596" s="1">
        <v>2013</v>
      </c>
      <c r="K1596" s="1" t="s">
        <v>493</v>
      </c>
      <c r="L1596" s="1">
        <v>52.86</v>
      </c>
      <c r="M1596" s="1" t="s">
        <v>504</v>
      </c>
      <c r="N1596" s="1" t="s">
        <v>505</v>
      </c>
    </row>
    <row r="1597" spans="1:14" hidden="1" x14ac:dyDescent="0.35">
      <c r="A1597" s="1" t="s">
        <v>487</v>
      </c>
      <c r="B1597" s="1" t="s">
        <v>488</v>
      </c>
      <c r="C1597" s="2" t="s">
        <v>547</v>
      </c>
      <c r="D1597" s="1" t="s">
        <v>101</v>
      </c>
      <c r="E1597" s="1">
        <v>6110</v>
      </c>
      <c r="F1597" s="1" t="s">
        <v>490</v>
      </c>
      <c r="G1597" s="2" t="s">
        <v>501</v>
      </c>
      <c r="H1597" s="1" t="s">
        <v>502</v>
      </c>
      <c r="I1597" s="1">
        <v>2014</v>
      </c>
      <c r="J1597" s="1">
        <v>2014</v>
      </c>
      <c r="K1597" s="1" t="s">
        <v>493</v>
      </c>
      <c r="L1597" s="1">
        <v>7.31</v>
      </c>
      <c r="M1597" s="1" t="s">
        <v>504</v>
      </c>
      <c r="N1597" s="1" t="s">
        <v>505</v>
      </c>
    </row>
    <row r="1598" spans="1:14" hidden="1" x14ac:dyDescent="0.35">
      <c r="A1598" s="1" t="s">
        <v>487</v>
      </c>
      <c r="B1598" s="1" t="s">
        <v>488</v>
      </c>
      <c r="C1598" s="2" t="s">
        <v>547</v>
      </c>
      <c r="D1598" s="1" t="s">
        <v>101</v>
      </c>
      <c r="E1598" s="1">
        <v>6110</v>
      </c>
      <c r="F1598" s="1" t="s">
        <v>490</v>
      </c>
      <c r="G1598" s="2" t="s">
        <v>501</v>
      </c>
      <c r="H1598" s="1" t="s">
        <v>502</v>
      </c>
      <c r="I1598" s="1">
        <v>2015</v>
      </c>
      <c r="J1598" s="1">
        <v>2015</v>
      </c>
      <c r="K1598" s="1" t="s">
        <v>493</v>
      </c>
      <c r="L1598" s="1">
        <v>23.41</v>
      </c>
      <c r="M1598" s="1" t="s">
        <v>504</v>
      </c>
      <c r="N1598" s="1" t="s">
        <v>505</v>
      </c>
    </row>
    <row r="1599" spans="1:14" hidden="1" x14ac:dyDescent="0.35">
      <c r="A1599" s="1" t="s">
        <v>487</v>
      </c>
      <c r="B1599" s="1" t="s">
        <v>488</v>
      </c>
      <c r="C1599" s="2" t="s">
        <v>547</v>
      </c>
      <c r="D1599" s="1" t="s">
        <v>101</v>
      </c>
      <c r="E1599" s="1">
        <v>6110</v>
      </c>
      <c r="F1599" s="1" t="s">
        <v>490</v>
      </c>
      <c r="G1599" s="2" t="s">
        <v>501</v>
      </c>
      <c r="H1599" s="1" t="s">
        <v>502</v>
      </c>
      <c r="I1599" s="1">
        <v>2016</v>
      </c>
      <c r="J1599" s="1">
        <v>2016</v>
      </c>
      <c r="K1599" s="1" t="s">
        <v>493</v>
      </c>
      <c r="L1599" s="1">
        <v>9.85</v>
      </c>
      <c r="M1599" s="1" t="s">
        <v>504</v>
      </c>
      <c r="N1599" s="1" t="s">
        <v>505</v>
      </c>
    </row>
    <row r="1600" spans="1:14" hidden="1" x14ac:dyDescent="0.35">
      <c r="A1600" s="1" t="s">
        <v>487</v>
      </c>
      <c r="B1600" s="1" t="s">
        <v>488</v>
      </c>
      <c r="C1600" s="2" t="s">
        <v>547</v>
      </c>
      <c r="D1600" s="1" t="s">
        <v>101</v>
      </c>
      <c r="E1600" s="1">
        <v>6110</v>
      </c>
      <c r="F1600" s="1" t="s">
        <v>490</v>
      </c>
      <c r="G1600" s="2" t="s">
        <v>501</v>
      </c>
      <c r="H1600" s="1" t="s">
        <v>502</v>
      </c>
      <c r="I1600" s="1">
        <v>2017</v>
      </c>
      <c r="J1600" s="1">
        <v>2017</v>
      </c>
      <c r="K1600" s="1" t="s">
        <v>493</v>
      </c>
      <c r="L1600" s="1">
        <v>16.829999999999998</v>
      </c>
      <c r="M1600" s="1" t="s">
        <v>504</v>
      </c>
      <c r="N1600" s="1" t="s">
        <v>505</v>
      </c>
    </row>
    <row r="1601" spans="1:14" hidden="1" x14ac:dyDescent="0.35">
      <c r="A1601" s="1" t="s">
        <v>487</v>
      </c>
      <c r="B1601" s="1" t="s">
        <v>488</v>
      </c>
      <c r="C1601" s="2" t="s">
        <v>548</v>
      </c>
      <c r="D1601" s="1" t="s">
        <v>103</v>
      </c>
      <c r="E1601" s="1">
        <v>6110</v>
      </c>
      <c r="F1601" s="1" t="s">
        <v>490</v>
      </c>
      <c r="G1601" s="2" t="s">
        <v>491</v>
      </c>
      <c r="H1601" s="1" t="s">
        <v>492</v>
      </c>
      <c r="I1601" s="1">
        <v>2001</v>
      </c>
      <c r="J1601" s="1">
        <v>2001</v>
      </c>
      <c r="K1601" s="1" t="s">
        <v>493</v>
      </c>
      <c r="L1601" s="1">
        <v>590.61</v>
      </c>
      <c r="M1601" s="1" t="s">
        <v>504</v>
      </c>
      <c r="N1601" s="1" t="s">
        <v>505</v>
      </c>
    </row>
    <row r="1602" spans="1:14" hidden="1" x14ac:dyDescent="0.35">
      <c r="A1602" s="1" t="s">
        <v>487</v>
      </c>
      <c r="B1602" s="1" t="s">
        <v>488</v>
      </c>
      <c r="C1602" s="2" t="s">
        <v>548</v>
      </c>
      <c r="D1602" s="1" t="s">
        <v>103</v>
      </c>
      <c r="E1602" s="1">
        <v>6110</v>
      </c>
      <c r="F1602" s="1" t="s">
        <v>490</v>
      </c>
      <c r="G1602" s="2" t="s">
        <v>491</v>
      </c>
      <c r="H1602" s="1" t="s">
        <v>492</v>
      </c>
      <c r="I1602" s="1">
        <v>2002</v>
      </c>
      <c r="J1602" s="1">
        <v>2002</v>
      </c>
      <c r="K1602" s="1" t="s">
        <v>493</v>
      </c>
      <c r="L1602" s="1">
        <v>762.34</v>
      </c>
      <c r="M1602" s="1" t="s">
        <v>504</v>
      </c>
      <c r="N1602" s="1" t="s">
        <v>505</v>
      </c>
    </row>
    <row r="1603" spans="1:14" hidden="1" x14ac:dyDescent="0.35">
      <c r="A1603" s="1" t="s">
        <v>487</v>
      </c>
      <c r="B1603" s="1" t="s">
        <v>488</v>
      </c>
      <c r="C1603" s="2" t="s">
        <v>548</v>
      </c>
      <c r="D1603" s="1" t="s">
        <v>103</v>
      </c>
      <c r="E1603" s="1">
        <v>6110</v>
      </c>
      <c r="F1603" s="1" t="s">
        <v>490</v>
      </c>
      <c r="G1603" s="2" t="s">
        <v>491</v>
      </c>
      <c r="H1603" s="1" t="s">
        <v>492</v>
      </c>
      <c r="I1603" s="1">
        <v>2003</v>
      </c>
      <c r="J1603" s="1">
        <v>2003</v>
      </c>
      <c r="K1603" s="1" t="s">
        <v>493</v>
      </c>
      <c r="L1603" s="1">
        <v>956.33</v>
      </c>
      <c r="M1603" s="1" t="s">
        <v>504</v>
      </c>
      <c r="N1603" s="1" t="s">
        <v>505</v>
      </c>
    </row>
    <row r="1604" spans="1:14" hidden="1" x14ac:dyDescent="0.35">
      <c r="A1604" s="1" t="s">
        <v>487</v>
      </c>
      <c r="B1604" s="1" t="s">
        <v>488</v>
      </c>
      <c r="C1604" s="2" t="s">
        <v>548</v>
      </c>
      <c r="D1604" s="1" t="s">
        <v>103</v>
      </c>
      <c r="E1604" s="1">
        <v>6110</v>
      </c>
      <c r="F1604" s="1" t="s">
        <v>490</v>
      </c>
      <c r="G1604" s="2" t="s">
        <v>491</v>
      </c>
      <c r="H1604" s="1" t="s">
        <v>492</v>
      </c>
      <c r="I1604" s="1">
        <v>2004</v>
      </c>
      <c r="J1604" s="1">
        <v>2004</v>
      </c>
      <c r="K1604" s="1" t="s">
        <v>493</v>
      </c>
      <c r="L1604" s="1">
        <v>1151.6500000000001</v>
      </c>
      <c r="M1604" s="1" t="s">
        <v>504</v>
      </c>
      <c r="N1604" s="1" t="s">
        <v>505</v>
      </c>
    </row>
    <row r="1605" spans="1:14" hidden="1" x14ac:dyDescent="0.35">
      <c r="A1605" s="1" t="s">
        <v>487</v>
      </c>
      <c r="B1605" s="1" t="s">
        <v>488</v>
      </c>
      <c r="C1605" s="2" t="s">
        <v>548</v>
      </c>
      <c r="D1605" s="1" t="s">
        <v>103</v>
      </c>
      <c r="E1605" s="1">
        <v>6110</v>
      </c>
      <c r="F1605" s="1" t="s">
        <v>490</v>
      </c>
      <c r="G1605" s="2" t="s">
        <v>491</v>
      </c>
      <c r="H1605" s="1" t="s">
        <v>492</v>
      </c>
      <c r="I1605" s="1">
        <v>2005</v>
      </c>
      <c r="J1605" s="1">
        <v>2005</v>
      </c>
      <c r="K1605" s="1" t="s">
        <v>493</v>
      </c>
      <c r="L1605" s="1">
        <v>1649.43</v>
      </c>
      <c r="M1605" s="1" t="s">
        <v>504</v>
      </c>
      <c r="N1605" s="1" t="s">
        <v>505</v>
      </c>
    </row>
    <row r="1606" spans="1:14" hidden="1" x14ac:dyDescent="0.35">
      <c r="A1606" s="1" t="s">
        <v>487</v>
      </c>
      <c r="B1606" s="1" t="s">
        <v>488</v>
      </c>
      <c r="C1606" s="2" t="s">
        <v>548</v>
      </c>
      <c r="D1606" s="1" t="s">
        <v>103</v>
      </c>
      <c r="E1606" s="1">
        <v>6110</v>
      </c>
      <c r="F1606" s="1" t="s">
        <v>490</v>
      </c>
      <c r="G1606" s="2" t="s">
        <v>491</v>
      </c>
      <c r="H1606" s="1" t="s">
        <v>492</v>
      </c>
      <c r="I1606" s="1">
        <v>2006</v>
      </c>
      <c r="J1606" s="1">
        <v>2006</v>
      </c>
      <c r="K1606" s="1" t="s">
        <v>493</v>
      </c>
      <c r="L1606" s="1">
        <v>1875.63</v>
      </c>
      <c r="M1606" s="1" t="s">
        <v>504</v>
      </c>
      <c r="N1606" s="1" t="s">
        <v>505</v>
      </c>
    </row>
    <row r="1607" spans="1:14" hidden="1" x14ac:dyDescent="0.35">
      <c r="A1607" s="1" t="s">
        <v>487</v>
      </c>
      <c r="B1607" s="1" t="s">
        <v>488</v>
      </c>
      <c r="C1607" s="2" t="s">
        <v>548</v>
      </c>
      <c r="D1607" s="1" t="s">
        <v>103</v>
      </c>
      <c r="E1607" s="1">
        <v>6110</v>
      </c>
      <c r="F1607" s="1" t="s">
        <v>490</v>
      </c>
      <c r="G1607" s="2" t="s">
        <v>491</v>
      </c>
      <c r="H1607" s="1" t="s">
        <v>492</v>
      </c>
      <c r="I1607" s="1">
        <v>2007</v>
      </c>
      <c r="J1607" s="1">
        <v>2007</v>
      </c>
      <c r="K1607" s="1" t="s">
        <v>493</v>
      </c>
      <c r="L1607" s="1">
        <v>2350.73</v>
      </c>
      <c r="M1607" s="1" t="s">
        <v>504</v>
      </c>
      <c r="N1607" s="1" t="s">
        <v>505</v>
      </c>
    </row>
    <row r="1608" spans="1:14" hidden="1" x14ac:dyDescent="0.35">
      <c r="A1608" s="1" t="s">
        <v>487</v>
      </c>
      <c r="B1608" s="1" t="s">
        <v>488</v>
      </c>
      <c r="C1608" s="2" t="s">
        <v>548</v>
      </c>
      <c r="D1608" s="1" t="s">
        <v>103</v>
      </c>
      <c r="E1608" s="1">
        <v>6110</v>
      </c>
      <c r="F1608" s="1" t="s">
        <v>490</v>
      </c>
      <c r="G1608" s="2" t="s">
        <v>491</v>
      </c>
      <c r="H1608" s="1" t="s">
        <v>492</v>
      </c>
      <c r="I1608" s="1">
        <v>2008</v>
      </c>
      <c r="J1608" s="1">
        <v>2008</v>
      </c>
      <c r="K1608" s="1" t="s">
        <v>493</v>
      </c>
      <c r="L1608" s="1">
        <v>2794.92</v>
      </c>
      <c r="M1608" s="1" t="s">
        <v>504</v>
      </c>
      <c r="N1608" s="1" t="s">
        <v>505</v>
      </c>
    </row>
    <row r="1609" spans="1:14" hidden="1" x14ac:dyDescent="0.35">
      <c r="A1609" s="1" t="s">
        <v>487</v>
      </c>
      <c r="B1609" s="1" t="s">
        <v>488</v>
      </c>
      <c r="C1609" s="2" t="s">
        <v>548</v>
      </c>
      <c r="D1609" s="1" t="s">
        <v>103</v>
      </c>
      <c r="E1609" s="1">
        <v>6110</v>
      </c>
      <c r="F1609" s="1" t="s">
        <v>490</v>
      </c>
      <c r="G1609" s="2" t="s">
        <v>491</v>
      </c>
      <c r="H1609" s="1" t="s">
        <v>492</v>
      </c>
      <c r="I1609" s="1">
        <v>2009</v>
      </c>
      <c r="J1609" s="1">
        <v>2009</v>
      </c>
      <c r="K1609" s="1" t="s">
        <v>493</v>
      </c>
      <c r="L1609" s="1">
        <v>2966.74</v>
      </c>
      <c r="M1609" s="1" t="s">
        <v>504</v>
      </c>
      <c r="N1609" s="1" t="s">
        <v>505</v>
      </c>
    </row>
    <row r="1610" spans="1:14" hidden="1" x14ac:dyDescent="0.35">
      <c r="A1610" s="1" t="s">
        <v>487</v>
      </c>
      <c r="B1610" s="1" t="s">
        <v>488</v>
      </c>
      <c r="C1610" s="2" t="s">
        <v>548</v>
      </c>
      <c r="D1610" s="1" t="s">
        <v>103</v>
      </c>
      <c r="E1610" s="1">
        <v>6110</v>
      </c>
      <c r="F1610" s="1" t="s">
        <v>490</v>
      </c>
      <c r="G1610" s="2" t="s">
        <v>491</v>
      </c>
      <c r="H1610" s="1" t="s">
        <v>492</v>
      </c>
      <c r="I1610" s="1">
        <v>2010</v>
      </c>
      <c r="J1610" s="1">
        <v>2010</v>
      </c>
      <c r="K1610" s="1" t="s">
        <v>493</v>
      </c>
      <c r="L1610" s="1">
        <v>2605.11</v>
      </c>
      <c r="M1610" s="1" t="s">
        <v>504</v>
      </c>
      <c r="N1610" s="1" t="s">
        <v>505</v>
      </c>
    </row>
    <row r="1611" spans="1:14" hidden="1" x14ac:dyDescent="0.35">
      <c r="A1611" s="1" t="s">
        <v>487</v>
      </c>
      <c r="B1611" s="1" t="s">
        <v>488</v>
      </c>
      <c r="C1611" s="2" t="s">
        <v>548</v>
      </c>
      <c r="D1611" s="1" t="s">
        <v>103</v>
      </c>
      <c r="E1611" s="1">
        <v>6110</v>
      </c>
      <c r="F1611" s="1" t="s">
        <v>490</v>
      </c>
      <c r="G1611" s="2" t="s">
        <v>491</v>
      </c>
      <c r="H1611" s="1" t="s">
        <v>492</v>
      </c>
      <c r="I1611" s="1">
        <v>2011</v>
      </c>
      <c r="J1611" s="1">
        <v>2011</v>
      </c>
      <c r="K1611" s="1" t="s">
        <v>493</v>
      </c>
      <c r="L1611" s="1">
        <v>2671.29</v>
      </c>
      <c r="M1611" s="1" t="s">
        <v>504</v>
      </c>
      <c r="N1611" s="1" t="s">
        <v>505</v>
      </c>
    </row>
    <row r="1612" spans="1:14" hidden="1" x14ac:dyDescent="0.35">
      <c r="A1612" s="1" t="s">
        <v>487</v>
      </c>
      <c r="B1612" s="1" t="s">
        <v>488</v>
      </c>
      <c r="C1612" s="2" t="s">
        <v>548</v>
      </c>
      <c r="D1612" s="1" t="s">
        <v>103</v>
      </c>
      <c r="E1612" s="1">
        <v>6110</v>
      </c>
      <c r="F1612" s="1" t="s">
        <v>490</v>
      </c>
      <c r="G1612" s="2" t="s">
        <v>491</v>
      </c>
      <c r="H1612" s="1" t="s">
        <v>492</v>
      </c>
      <c r="I1612" s="1">
        <v>2012</v>
      </c>
      <c r="J1612" s="1">
        <v>2012</v>
      </c>
      <c r="K1612" s="1" t="s">
        <v>493</v>
      </c>
      <c r="L1612" s="1">
        <v>2402.91</v>
      </c>
      <c r="M1612" s="1" t="s">
        <v>504</v>
      </c>
      <c r="N1612" s="1" t="s">
        <v>505</v>
      </c>
    </row>
    <row r="1613" spans="1:14" hidden="1" x14ac:dyDescent="0.35">
      <c r="A1613" s="1" t="s">
        <v>487</v>
      </c>
      <c r="B1613" s="1" t="s">
        <v>488</v>
      </c>
      <c r="C1613" s="2" t="s">
        <v>548</v>
      </c>
      <c r="D1613" s="1" t="s">
        <v>103</v>
      </c>
      <c r="E1613" s="1">
        <v>6110</v>
      </c>
      <c r="F1613" s="1" t="s">
        <v>490</v>
      </c>
      <c r="G1613" s="2" t="s">
        <v>491</v>
      </c>
      <c r="H1613" s="1" t="s">
        <v>492</v>
      </c>
      <c r="I1613" s="1">
        <v>2013</v>
      </c>
      <c r="J1613" s="1">
        <v>2013</v>
      </c>
      <c r="K1613" s="1" t="s">
        <v>493</v>
      </c>
      <c r="L1613" s="1">
        <v>2164.73</v>
      </c>
      <c r="M1613" s="1" t="s">
        <v>504</v>
      </c>
      <c r="N1613" s="1" t="s">
        <v>505</v>
      </c>
    </row>
    <row r="1614" spans="1:14" hidden="1" x14ac:dyDescent="0.35">
      <c r="A1614" s="1" t="s">
        <v>487</v>
      </c>
      <c r="B1614" s="1" t="s">
        <v>488</v>
      </c>
      <c r="C1614" s="2" t="s">
        <v>548</v>
      </c>
      <c r="D1614" s="1" t="s">
        <v>103</v>
      </c>
      <c r="E1614" s="1">
        <v>6110</v>
      </c>
      <c r="F1614" s="1" t="s">
        <v>490</v>
      </c>
      <c r="G1614" s="2" t="s">
        <v>491</v>
      </c>
      <c r="H1614" s="1" t="s">
        <v>492</v>
      </c>
      <c r="I1614" s="1">
        <v>2014</v>
      </c>
      <c r="J1614" s="1">
        <v>2014</v>
      </c>
      <c r="K1614" s="1" t="s">
        <v>493</v>
      </c>
      <c r="L1614" s="1">
        <v>2401.35</v>
      </c>
      <c r="M1614" s="1" t="s">
        <v>504</v>
      </c>
      <c r="N1614" s="1" t="s">
        <v>505</v>
      </c>
    </row>
    <row r="1615" spans="1:14" hidden="1" x14ac:dyDescent="0.35">
      <c r="A1615" s="1" t="s">
        <v>487</v>
      </c>
      <c r="B1615" s="1" t="s">
        <v>488</v>
      </c>
      <c r="C1615" s="2" t="s">
        <v>548</v>
      </c>
      <c r="D1615" s="1" t="s">
        <v>103</v>
      </c>
      <c r="E1615" s="1">
        <v>6110</v>
      </c>
      <c r="F1615" s="1" t="s">
        <v>490</v>
      </c>
      <c r="G1615" s="2" t="s">
        <v>491</v>
      </c>
      <c r="H1615" s="1" t="s">
        <v>492</v>
      </c>
      <c r="I1615" s="1">
        <v>2015</v>
      </c>
      <c r="J1615" s="1">
        <v>2015</v>
      </c>
      <c r="K1615" s="1" t="s">
        <v>493</v>
      </c>
      <c r="L1615" s="1">
        <v>1888.51</v>
      </c>
      <c r="M1615" s="1" t="s">
        <v>504</v>
      </c>
      <c r="N1615" s="1" t="s">
        <v>505</v>
      </c>
    </row>
    <row r="1616" spans="1:14" hidden="1" x14ac:dyDescent="0.35">
      <c r="A1616" s="1" t="s">
        <v>487</v>
      </c>
      <c r="B1616" s="1" t="s">
        <v>488</v>
      </c>
      <c r="C1616" s="2" t="s">
        <v>548</v>
      </c>
      <c r="D1616" s="1" t="s">
        <v>103</v>
      </c>
      <c r="E1616" s="1">
        <v>6110</v>
      </c>
      <c r="F1616" s="1" t="s">
        <v>490</v>
      </c>
      <c r="G1616" s="2" t="s">
        <v>491</v>
      </c>
      <c r="H1616" s="1" t="s">
        <v>492</v>
      </c>
      <c r="I1616" s="1">
        <v>2016</v>
      </c>
      <c r="J1616" s="1">
        <v>2016</v>
      </c>
      <c r="K1616" s="1" t="s">
        <v>493</v>
      </c>
      <c r="L1616" s="1">
        <v>2140.4699999999998</v>
      </c>
      <c r="M1616" s="1" t="s">
        <v>504</v>
      </c>
      <c r="N1616" s="1" t="s">
        <v>505</v>
      </c>
    </row>
    <row r="1617" spans="1:14" hidden="1" x14ac:dyDescent="0.35">
      <c r="A1617" s="1" t="s">
        <v>487</v>
      </c>
      <c r="B1617" s="1" t="s">
        <v>488</v>
      </c>
      <c r="C1617" s="2" t="s">
        <v>548</v>
      </c>
      <c r="D1617" s="1" t="s">
        <v>103</v>
      </c>
      <c r="E1617" s="1">
        <v>6110</v>
      </c>
      <c r="F1617" s="1" t="s">
        <v>490</v>
      </c>
      <c r="G1617" s="2" t="s">
        <v>491</v>
      </c>
      <c r="H1617" s="1" t="s">
        <v>492</v>
      </c>
      <c r="I1617" s="1">
        <v>2017</v>
      </c>
      <c r="J1617" s="1">
        <v>2017</v>
      </c>
      <c r="K1617" s="1" t="s">
        <v>493</v>
      </c>
      <c r="L1617" s="1">
        <v>2361.02</v>
      </c>
      <c r="M1617" s="1" t="s">
        <v>504</v>
      </c>
      <c r="N1617" s="1" t="s">
        <v>505</v>
      </c>
    </row>
    <row r="1618" spans="1:14" hidden="1" x14ac:dyDescent="0.35">
      <c r="A1618" s="1" t="s">
        <v>487</v>
      </c>
      <c r="B1618" s="1" t="s">
        <v>488</v>
      </c>
      <c r="C1618" s="2" t="s">
        <v>548</v>
      </c>
      <c r="D1618" s="1" t="s">
        <v>103</v>
      </c>
      <c r="E1618" s="1">
        <v>6110</v>
      </c>
      <c r="F1618" s="1" t="s">
        <v>490</v>
      </c>
      <c r="G1618" s="2" t="s">
        <v>497</v>
      </c>
      <c r="H1618" s="1" t="s">
        <v>498</v>
      </c>
      <c r="I1618" s="1">
        <v>2001</v>
      </c>
      <c r="J1618" s="1">
        <v>2001</v>
      </c>
      <c r="K1618" s="1" t="s">
        <v>493</v>
      </c>
      <c r="L1618" s="1">
        <v>578.41</v>
      </c>
      <c r="M1618" s="1" t="s">
        <v>504</v>
      </c>
      <c r="N1618" s="1" t="s">
        <v>505</v>
      </c>
    </row>
    <row r="1619" spans="1:14" hidden="1" x14ac:dyDescent="0.35">
      <c r="A1619" s="1" t="s">
        <v>487</v>
      </c>
      <c r="B1619" s="1" t="s">
        <v>488</v>
      </c>
      <c r="C1619" s="2" t="s">
        <v>548</v>
      </c>
      <c r="D1619" s="1" t="s">
        <v>103</v>
      </c>
      <c r="E1619" s="1">
        <v>6110</v>
      </c>
      <c r="F1619" s="1" t="s">
        <v>490</v>
      </c>
      <c r="G1619" s="2" t="s">
        <v>497</v>
      </c>
      <c r="H1619" s="1" t="s">
        <v>498</v>
      </c>
      <c r="I1619" s="1">
        <v>2002</v>
      </c>
      <c r="J1619" s="1">
        <v>2002</v>
      </c>
      <c r="K1619" s="1" t="s">
        <v>493</v>
      </c>
      <c r="L1619" s="1">
        <v>752.66</v>
      </c>
      <c r="M1619" s="1" t="s">
        <v>504</v>
      </c>
      <c r="N1619" s="1" t="s">
        <v>505</v>
      </c>
    </row>
    <row r="1620" spans="1:14" hidden="1" x14ac:dyDescent="0.35">
      <c r="A1620" s="1" t="s">
        <v>487</v>
      </c>
      <c r="B1620" s="1" t="s">
        <v>488</v>
      </c>
      <c r="C1620" s="2" t="s">
        <v>548</v>
      </c>
      <c r="D1620" s="1" t="s">
        <v>103</v>
      </c>
      <c r="E1620" s="1">
        <v>6110</v>
      </c>
      <c r="F1620" s="1" t="s">
        <v>490</v>
      </c>
      <c r="G1620" s="2" t="s">
        <v>497</v>
      </c>
      <c r="H1620" s="1" t="s">
        <v>498</v>
      </c>
      <c r="I1620" s="1">
        <v>2003</v>
      </c>
      <c r="J1620" s="1">
        <v>2003</v>
      </c>
      <c r="K1620" s="1" t="s">
        <v>493</v>
      </c>
      <c r="L1620" s="1">
        <v>1016.66</v>
      </c>
      <c r="M1620" s="1" t="s">
        <v>504</v>
      </c>
      <c r="N1620" s="1" t="s">
        <v>505</v>
      </c>
    </row>
    <row r="1621" spans="1:14" hidden="1" x14ac:dyDescent="0.35">
      <c r="A1621" s="1" t="s">
        <v>487</v>
      </c>
      <c r="B1621" s="1" t="s">
        <v>488</v>
      </c>
      <c r="C1621" s="2" t="s">
        <v>548</v>
      </c>
      <c r="D1621" s="1" t="s">
        <v>103</v>
      </c>
      <c r="E1621" s="1">
        <v>6110</v>
      </c>
      <c r="F1621" s="1" t="s">
        <v>490</v>
      </c>
      <c r="G1621" s="2" t="s">
        <v>497</v>
      </c>
      <c r="H1621" s="1" t="s">
        <v>498</v>
      </c>
      <c r="I1621" s="1">
        <v>2004</v>
      </c>
      <c r="J1621" s="1">
        <v>2004</v>
      </c>
      <c r="K1621" s="1" t="s">
        <v>493</v>
      </c>
      <c r="L1621" s="1">
        <v>1313.55</v>
      </c>
      <c r="M1621" s="1" t="s">
        <v>504</v>
      </c>
      <c r="N1621" s="1" t="s">
        <v>505</v>
      </c>
    </row>
    <row r="1622" spans="1:14" hidden="1" x14ac:dyDescent="0.35">
      <c r="A1622" s="1" t="s">
        <v>487</v>
      </c>
      <c r="B1622" s="1" t="s">
        <v>488</v>
      </c>
      <c r="C1622" s="2" t="s">
        <v>548</v>
      </c>
      <c r="D1622" s="1" t="s">
        <v>103</v>
      </c>
      <c r="E1622" s="1">
        <v>6110</v>
      </c>
      <c r="F1622" s="1" t="s">
        <v>490</v>
      </c>
      <c r="G1622" s="2" t="s">
        <v>497</v>
      </c>
      <c r="H1622" s="1" t="s">
        <v>498</v>
      </c>
      <c r="I1622" s="1">
        <v>2005</v>
      </c>
      <c r="J1622" s="1">
        <v>2005</v>
      </c>
      <c r="K1622" s="1" t="s">
        <v>493</v>
      </c>
      <c r="L1622" s="1">
        <v>1563.19</v>
      </c>
      <c r="M1622" s="1" t="s">
        <v>504</v>
      </c>
      <c r="N1622" s="1" t="s">
        <v>505</v>
      </c>
    </row>
    <row r="1623" spans="1:14" hidden="1" x14ac:dyDescent="0.35">
      <c r="A1623" s="1" t="s">
        <v>487</v>
      </c>
      <c r="B1623" s="1" t="s">
        <v>488</v>
      </c>
      <c r="C1623" s="2" t="s">
        <v>548</v>
      </c>
      <c r="D1623" s="1" t="s">
        <v>103</v>
      </c>
      <c r="E1623" s="1">
        <v>6110</v>
      </c>
      <c r="F1623" s="1" t="s">
        <v>490</v>
      </c>
      <c r="G1623" s="2" t="s">
        <v>497</v>
      </c>
      <c r="H1623" s="1" t="s">
        <v>498</v>
      </c>
      <c r="I1623" s="1">
        <v>2006</v>
      </c>
      <c r="J1623" s="1">
        <v>2006</v>
      </c>
      <c r="K1623" s="1" t="s">
        <v>493</v>
      </c>
      <c r="L1623" s="1">
        <v>1716.66</v>
      </c>
      <c r="M1623" s="1" t="s">
        <v>504</v>
      </c>
      <c r="N1623" s="1" t="s">
        <v>505</v>
      </c>
    </row>
    <row r="1624" spans="1:14" hidden="1" x14ac:dyDescent="0.35">
      <c r="A1624" s="1" t="s">
        <v>487</v>
      </c>
      <c r="B1624" s="1" t="s">
        <v>488</v>
      </c>
      <c r="C1624" s="2" t="s">
        <v>548</v>
      </c>
      <c r="D1624" s="1" t="s">
        <v>103</v>
      </c>
      <c r="E1624" s="1">
        <v>6110</v>
      </c>
      <c r="F1624" s="1" t="s">
        <v>490</v>
      </c>
      <c r="G1624" s="2" t="s">
        <v>497</v>
      </c>
      <c r="H1624" s="1" t="s">
        <v>498</v>
      </c>
      <c r="I1624" s="1">
        <v>2007</v>
      </c>
      <c r="J1624" s="1">
        <v>2007</v>
      </c>
      <c r="K1624" s="1" t="s">
        <v>493</v>
      </c>
      <c r="L1624" s="1">
        <v>1858.17</v>
      </c>
      <c r="M1624" s="1" t="s">
        <v>504</v>
      </c>
      <c r="N1624" s="1" t="s">
        <v>505</v>
      </c>
    </row>
    <row r="1625" spans="1:14" hidden="1" x14ac:dyDescent="0.35">
      <c r="A1625" s="1" t="s">
        <v>487</v>
      </c>
      <c r="B1625" s="1" t="s">
        <v>488</v>
      </c>
      <c r="C1625" s="2" t="s">
        <v>548</v>
      </c>
      <c r="D1625" s="1" t="s">
        <v>103</v>
      </c>
      <c r="E1625" s="1">
        <v>6110</v>
      </c>
      <c r="F1625" s="1" t="s">
        <v>490</v>
      </c>
      <c r="G1625" s="2" t="s">
        <v>497</v>
      </c>
      <c r="H1625" s="1" t="s">
        <v>498</v>
      </c>
      <c r="I1625" s="1">
        <v>2008</v>
      </c>
      <c r="J1625" s="1">
        <v>2008</v>
      </c>
      <c r="K1625" s="1" t="s">
        <v>493</v>
      </c>
      <c r="L1625" s="1">
        <v>2275.9899999999998</v>
      </c>
      <c r="M1625" s="1" t="s">
        <v>504</v>
      </c>
      <c r="N1625" s="1" t="s">
        <v>505</v>
      </c>
    </row>
    <row r="1626" spans="1:14" hidden="1" x14ac:dyDescent="0.35">
      <c r="A1626" s="1" t="s">
        <v>487</v>
      </c>
      <c r="B1626" s="1" t="s">
        <v>488</v>
      </c>
      <c r="C1626" s="2" t="s">
        <v>548</v>
      </c>
      <c r="D1626" s="1" t="s">
        <v>103</v>
      </c>
      <c r="E1626" s="1">
        <v>6110</v>
      </c>
      <c r="F1626" s="1" t="s">
        <v>490</v>
      </c>
      <c r="G1626" s="2" t="s">
        <v>497</v>
      </c>
      <c r="H1626" s="1" t="s">
        <v>498</v>
      </c>
      <c r="I1626" s="1">
        <v>2009</v>
      </c>
      <c r="J1626" s="1">
        <v>2009</v>
      </c>
      <c r="K1626" s="1" t="s">
        <v>493</v>
      </c>
      <c r="L1626" s="1">
        <v>2581.65</v>
      </c>
      <c r="M1626" s="1" t="s">
        <v>504</v>
      </c>
      <c r="N1626" s="1" t="s">
        <v>505</v>
      </c>
    </row>
    <row r="1627" spans="1:14" hidden="1" x14ac:dyDescent="0.35">
      <c r="A1627" s="1" t="s">
        <v>487</v>
      </c>
      <c r="B1627" s="1" t="s">
        <v>488</v>
      </c>
      <c r="C1627" s="2" t="s">
        <v>548</v>
      </c>
      <c r="D1627" s="1" t="s">
        <v>103</v>
      </c>
      <c r="E1627" s="1">
        <v>6110</v>
      </c>
      <c r="F1627" s="1" t="s">
        <v>490</v>
      </c>
      <c r="G1627" s="2" t="s">
        <v>497</v>
      </c>
      <c r="H1627" s="1" t="s">
        <v>498</v>
      </c>
      <c r="I1627" s="1">
        <v>2010</v>
      </c>
      <c r="J1627" s="1">
        <v>2010</v>
      </c>
      <c r="K1627" s="1" t="s">
        <v>493</v>
      </c>
      <c r="L1627" s="1">
        <v>2611.29</v>
      </c>
      <c r="M1627" s="1" t="s">
        <v>504</v>
      </c>
      <c r="N1627" s="1" t="s">
        <v>505</v>
      </c>
    </row>
    <row r="1628" spans="1:14" hidden="1" x14ac:dyDescent="0.35">
      <c r="A1628" s="1" t="s">
        <v>487</v>
      </c>
      <c r="B1628" s="1" t="s">
        <v>488</v>
      </c>
      <c r="C1628" s="2" t="s">
        <v>548</v>
      </c>
      <c r="D1628" s="1" t="s">
        <v>103</v>
      </c>
      <c r="E1628" s="1">
        <v>6110</v>
      </c>
      <c r="F1628" s="1" t="s">
        <v>490</v>
      </c>
      <c r="G1628" s="2" t="s">
        <v>497</v>
      </c>
      <c r="H1628" s="1" t="s">
        <v>498</v>
      </c>
      <c r="I1628" s="1">
        <v>2011</v>
      </c>
      <c r="J1628" s="1">
        <v>2011</v>
      </c>
      <c r="K1628" s="1" t="s">
        <v>493</v>
      </c>
      <c r="L1628" s="1">
        <v>3243.97</v>
      </c>
      <c r="M1628" s="1" t="s">
        <v>504</v>
      </c>
      <c r="N1628" s="1" t="s">
        <v>505</v>
      </c>
    </row>
    <row r="1629" spans="1:14" hidden="1" x14ac:dyDescent="0.35">
      <c r="A1629" s="1" t="s">
        <v>487</v>
      </c>
      <c r="B1629" s="1" t="s">
        <v>488</v>
      </c>
      <c r="C1629" s="2" t="s">
        <v>548</v>
      </c>
      <c r="D1629" s="1" t="s">
        <v>103</v>
      </c>
      <c r="E1629" s="1">
        <v>6110</v>
      </c>
      <c r="F1629" s="1" t="s">
        <v>490</v>
      </c>
      <c r="G1629" s="2" t="s">
        <v>497</v>
      </c>
      <c r="H1629" s="1" t="s">
        <v>498</v>
      </c>
      <c r="I1629" s="1">
        <v>2012</v>
      </c>
      <c r="J1629" s="1">
        <v>2012</v>
      </c>
      <c r="K1629" s="1" t="s">
        <v>493</v>
      </c>
      <c r="L1629" s="1">
        <v>2995.73</v>
      </c>
      <c r="M1629" s="1" t="s">
        <v>504</v>
      </c>
      <c r="N1629" s="1" t="s">
        <v>505</v>
      </c>
    </row>
    <row r="1630" spans="1:14" hidden="1" x14ac:dyDescent="0.35">
      <c r="A1630" s="1" t="s">
        <v>487</v>
      </c>
      <c r="B1630" s="1" t="s">
        <v>488</v>
      </c>
      <c r="C1630" s="2" t="s">
        <v>548</v>
      </c>
      <c r="D1630" s="1" t="s">
        <v>103</v>
      </c>
      <c r="E1630" s="1">
        <v>6110</v>
      </c>
      <c r="F1630" s="1" t="s">
        <v>490</v>
      </c>
      <c r="G1630" s="2" t="s">
        <v>497</v>
      </c>
      <c r="H1630" s="1" t="s">
        <v>498</v>
      </c>
      <c r="I1630" s="1">
        <v>2013</v>
      </c>
      <c r="J1630" s="1">
        <v>2013</v>
      </c>
      <c r="K1630" s="1" t="s">
        <v>493</v>
      </c>
      <c r="L1630" s="1">
        <v>2554.4499999999998</v>
      </c>
      <c r="M1630" s="1" t="s">
        <v>504</v>
      </c>
      <c r="N1630" s="1" t="s">
        <v>505</v>
      </c>
    </row>
    <row r="1631" spans="1:14" hidden="1" x14ac:dyDescent="0.35">
      <c r="A1631" s="1" t="s">
        <v>487</v>
      </c>
      <c r="B1631" s="1" t="s">
        <v>488</v>
      </c>
      <c r="C1631" s="2" t="s">
        <v>548</v>
      </c>
      <c r="D1631" s="1" t="s">
        <v>103</v>
      </c>
      <c r="E1631" s="1">
        <v>6110</v>
      </c>
      <c r="F1631" s="1" t="s">
        <v>490</v>
      </c>
      <c r="G1631" s="2" t="s">
        <v>497</v>
      </c>
      <c r="H1631" s="1" t="s">
        <v>498</v>
      </c>
      <c r="I1631" s="1">
        <v>2014</v>
      </c>
      <c r="J1631" s="1">
        <v>2014</v>
      </c>
      <c r="K1631" s="1" t="s">
        <v>493</v>
      </c>
      <c r="L1631" s="1">
        <v>2826.5</v>
      </c>
      <c r="M1631" s="1" t="s">
        <v>504</v>
      </c>
      <c r="N1631" s="1" t="s">
        <v>505</v>
      </c>
    </row>
    <row r="1632" spans="1:14" hidden="1" x14ac:dyDescent="0.35">
      <c r="A1632" s="1" t="s">
        <v>487</v>
      </c>
      <c r="B1632" s="1" t="s">
        <v>488</v>
      </c>
      <c r="C1632" s="2" t="s">
        <v>548</v>
      </c>
      <c r="D1632" s="1" t="s">
        <v>103</v>
      </c>
      <c r="E1632" s="1">
        <v>6110</v>
      </c>
      <c r="F1632" s="1" t="s">
        <v>490</v>
      </c>
      <c r="G1632" s="2" t="s">
        <v>497</v>
      </c>
      <c r="H1632" s="1" t="s">
        <v>498</v>
      </c>
      <c r="I1632" s="1">
        <v>2015</v>
      </c>
      <c r="J1632" s="1">
        <v>2015</v>
      </c>
      <c r="K1632" s="1" t="s">
        <v>493</v>
      </c>
      <c r="L1632" s="1">
        <v>2589.85</v>
      </c>
      <c r="M1632" s="1" t="s">
        <v>504</v>
      </c>
      <c r="N1632" s="1" t="s">
        <v>505</v>
      </c>
    </row>
    <row r="1633" spans="1:14" hidden="1" x14ac:dyDescent="0.35">
      <c r="A1633" s="1" t="s">
        <v>487</v>
      </c>
      <c r="B1633" s="1" t="s">
        <v>488</v>
      </c>
      <c r="C1633" s="2" t="s">
        <v>548</v>
      </c>
      <c r="D1633" s="1" t="s">
        <v>103</v>
      </c>
      <c r="E1633" s="1">
        <v>6110</v>
      </c>
      <c r="F1633" s="1" t="s">
        <v>490</v>
      </c>
      <c r="G1633" s="2" t="s">
        <v>497</v>
      </c>
      <c r="H1633" s="1" t="s">
        <v>498</v>
      </c>
      <c r="I1633" s="1">
        <v>2016</v>
      </c>
      <c r="J1633" s="1">
        <v>2016</v>
      </c>
      <c r="K1633" s="1" t="s">
        <v>493</v>
      </c>
      <c r="L1633" s="1">
        <v>1528.11</v>
      </c>
      <c r="M1633" s="1" t="s">
        <v>504</v>
      </c>
      <c r="N1633" s="1" t="s">
        <v>505</v>
      </c>
    </row>
    <row r="1634" spans="1:14" hidden="1" x14ac:dyDescent="0.35">
      <c r="A1634" s="1" t="s">
        <v>487</v>
      </c>
      <c r="B1634" s="1" t="s">
        <v>488</v>
      </c>
      <c r="C1634" s="2" t="s">
        <v>548</v>
      </c>
      <c r="D1634" s="1" t="s">
        <v>103</v>
      </c>
      <c r="E1634" s="1">
        <v>6110</v>
      </c>
      <c r="F1634" s="1" t="s">
        <v>490</v>
      </c>
      <c r="G1634" s="2" t="s">
        <v>497</v>
      </c>
      <c r="H1634" s="1" t="s">
        <v>498</v>
      </c>
      <c r="I1634" s="1">
        <v>2017</v>
      </c>
      <c r="J1634" s="1">
        <v>2017</v>
      </c>
      <c r="K1634" s="1" t="s">
        <v>493</v>
      </c>
      <c r="L1634" s="1">
        <v>1836.09</v>
      </c>
      <c r="M1634" s="1" t="s">
        <v>504</v>
      </c>
      <c r="N1634" s="1" t="s">
        <v>505</v>
      </c>
    </row>
    <row r="1635" spans="1:14" hidden="1" x14ac:dyDescent="0.35">
      <c r="A1635" s="1" t="s">
        <v>487</v>
      </c>
      <c r="B1635" s="1" t="s">
        <v>488</v>
      </c>
      <c r="C1635" s="2" t="s">
        <v>548</v>
      </c>
      <c r="D1635" s="1" t="s">
        <v>103</v>
      </c>
      <c r="E1635" s="1">
        <v>6110</v>
      </c>
      <c r="F1635" s="1" t="s">
        <v>490</v>
      </c>
      <c r="G1635" s="2" t="s">
        <v>497</v>
      </c>
      <c r="H1635" s="1" t="s">
        <v>498</v>
      </c>
      <c r="I1635" s="1">
        <v>2018</v>
      </c>
      <c r="J1635" s="1">
        <v>2018</v>
      </c>
      <c r="K1635" s="1" t="s">
        <v>493</v>
      </c>
      <c r="L1635" s="1">
        <v>2252.6999999999998</v>
      </c>
      <c r="M1635" s="1" t="s">
        <v>504</v>
      </c>
      <c r="N1635" s="1" t="s">
        <v>505</v>
      </c>
    </row>
    <row r="1636" spans="1:14" hidden="1" x14ac:dyDescent="0.35">
      <c r="A1636" s="1" t="s">
        <v>487</v>
      </c>
      <c r="B1636" s="1" t="s">
        <v>488</v>
      </c>
      <c r="C1636" s="2" t="s">
        <v>548</v>
      </c>
      <c r="D1636" s="1" t="s">
        <v>103</v>
      </c>
      <c r="E1636" s="1">
        <v>6110</v>
      </c>
      <c r="F1636" s="1" t="s">
        <v>490</v>
      </c>
      <c r="G1636" s="2" t="s">
        <v>499</v>
      </c>
      <c r="H1636" s="1" t="s">
        <v>500</v>
      </c>
      <c r="I1636" s="1">
        <v>2001</v>
      </c>
      <c r="J1636" s="1">
        <v>2001</v>
      </c>
      <c r="K1636" s="1" t="s">
        <v>493</v>
      </c>
      <c r="L1636" s="1">
        <v>566.74</v>
      </c>
      <c r="M1636" s="1" t="s">
        <v>504</v>
      </c>
      <c r="N1636" s="1" t="s">
        <v>505</v>
      </c>
    </row>
    <row r="1637" spans="1:14" hidden="1" x14ac:dyDescent="0.35">
      <c r="A1637" s="1" t="s">
        <v>487</v>
      </c>
      <c r="B1637" s="1" t="s">
        <v>488</v>
      </c>
      <c r="C1637" s="2" t="s">
        <v>548</v>
      </c>
      <c r="D1637" s="1" t="s">
        <v>103</v>
      </c>
      <c r="E1637" s="1">
        <v>6110</v>
      </c>
      <c r="F1637" s="1" t="s">
        <v>490</v>
      </c>
      <c r="G1637" s="2" t="s">
        <v>499</v>
      </c>
      <c r="H1637" s="1" t="s">
        <v>500</v>
      </c>
      <c r="I1637" s="1">
        <v>2002</v>
      </c>
      <c r="J1637" s="1">
        <v>2002</v>
      </c>
      <c r="K1637" s="1" t="s">
        <v>493</v>
      </c>
      <c r="L1637" s="1">
        <v>732.2</v>
      </c>
      <c r="M1637" s="1" t="s">
        <v>504</v>
      </c>
      <c r="N1637" s="1" t="s">
        <v>505</v>
      </c>
    </row>
    <row r="1638" spans="1:14" hidden="1" x14ac:dyDescent="0.35">
      <c r="A1638" s="1" t="s">
        <v>487</v>
      </c>
      <c r="B1638" s="1" t="s">
        <v>488</v>
      </c>
      <c r="C1638" s="2" t="s">
        <v>548</v>
      </c>
      <c r="D1638" s="1" t="s">
        <v>103</v>
      </c>
      <c r="E1638" s="1">
        <v>6110</v>
      </c>
      <c r="F1638" s="1" t="s">
        <v>490</v>
      </c>
      <c r="G1638" s="2" t="s">
        <v>499</v>
      </c>
      <c r="H1638" s="1" t="s">
        <v>500</v>
      </c>
      <c r="I1638" s="1">
        <v>2003</v>
      </c>
      <c r="J1638" s="1">
        <v>2003</v>
      </c>
      <c r="K1638" s="1" t="s">
        <v>493</v>
      </c>
      <c r="L1638" s="1">
        <v>917.22</v>
      </c>
      <c r="M1638" s="1" t="s">
        <v>504</v>
      </c>
      <c r="N1638" s="1" t="s">
        <v>505</v>
      </c>
    </row>
    <row r="1639" spans="1:14" hidden="1" x14ac:dyDescent="0.35">
      <c r="A1639" s="1" t="s">
        <v>487</v>
      </c>
      <c r="B1639" s="1" t="s">
        <v>488</v>
      </c>
      <c r="C1639" s="2" t="s">
        <v>548</v>
      </c>
      <c r="D1639" s="1" t="s">
        <v>103</v>
      </c>
      <c r="E1639" s="1">
        <v>6110</v>
      </c>
      <c r="F1639" s="1" t="s">
        <v>490</v>
      </c>
      <c r="G1639" s="2" t="s">
        <v>499</v>
      </c>
      <c r="H1639" s="1" t="s">
        <v>500</v>
      </c>
      <c r="I1639" s="1">
        <v>2004</v>
      </c>
      <c r="J1639" s="1">
        <v>2004</v>
      </c>
      <c r="K1639" s="1" t="s">
        <v>493</v>
      </c>
      <c r="L1639" s="1">
        <v>1110.48</v>
      </c>
      <c r="M1639" s="1" t="s">
        <v>504</v>
      </c>
      <c r="N1639" s="1" t="s">
        <v>505</v>
      </c>
    </row>
    <row r="1640" spans="1:14" hidden="1" x14ac:dyDescent="0.35">
      <c r="A1640" s="1" t="s">
        <v>487</v>
      </c>
      <c r="B1640" s="1" t="s">
        <v>488</v>
      </c>
      <c r="C1640" s="2" t="s">
        <v>548</v>
      </c>
      <c r="D1640" s="1" t="s">
        <v>103</v>
      </c>
      <c r="E1640" s="1">
        <v>6110</v>
      </c>
      <c r="F1640" s="1" t="s">
        <v>490</v>
      </c>
      <c r="G1640" s="2" t="s">
        <v>499</v>
      </c>
      <c r="H1640" s="1" t="s">
        <v>500</v>
      </c>
      <c r="I1640" s="1">
        <v>2005</v>
      </c>
      <c r="J1640" s="1">
        <v>2005</v>
      </c>
      <c r="K1640" s="1" t="s">
        <v>493</v>
      </c>
      <c r="L1640" s="1">
        <v>1582.64</v>
      </c>
      <c r="M1640" s="1" t="s">
        <v>504</v>
      </c>
      <c r="N1640" s="1" t="s">
        <v>505</v>
      </c>
    </row>
    <row r="1641" spans="1:14" hidden="1" x14ac:dyDescent="0.35">
      <c r="A1641" s="1" t="s">
        <v>487</v>
      </c>
      <c r="B1641" s="1" t="s">
        <v>488</v>
      </c>
      <c r="C1641" s="2" t="s">
        <v>548</v>
      </c>
      <c r="D1641" s="1" t="s">
        <v>103</v>
      </c>
      <c r="E1641" s="1">
        <v>6110</v>
      </c>
      <c r="F1641" s="1" t="s">
        <v>490</v>
      </c>
      <c r="G1641" s="2" t="s">
        <v>499</v>
      </c>
      <c r="H1641" s="1" t="s">
        <v>500</v>
      </c>
      <c r="I1641" s="1">
        <v>2006</v>
      </c>
      <c r="J1641" s="1">
        <v>2006</v>
      </c>
      <c r="K1641" s="1" t="s">
        <v>493</v>
      </c>
      <c r="L1641" s="1">
        <v>1797.21</v>
      </c>
      <c r="M1641" s="1" t="s">
        <v>504</v>
      </c>
      <c r="N1641" s="1" t="s">
        <v>505</v>
      </c>
    </row>
    <row r="1642" spans="1:14" hidden="1" x14ac:dyDescent="0.35">
      <c r="A1642" s="1" t="s">
        <v>487</v>
      </c>
      <c r="B1642" s="1" t="s">
        <v>488</v>
      </c>
      <c r="C1642" s="2" t="s">
        <v>548</v>
      </c>
      <c r="D1642" s="1" t="s">
        <v>103</v>
      </c>
      <c r="E1642" s="1">
        <v>6110</v>
      </c>
      <c r="F1642" s="1" t="s">
        <v>490</v>
      </c>
      <c r="G1642" s="2" t="s">
        <v>499</v>
      </c>
      <c r="H1642" s="1" t="s">
        <v>500</v>
      </c>
      <c r="I1642" s="1">
        <v>2007</v>
      </c>
      <c r="J1642" s="1">
        <v>2007</v>
      </c>
      <c r="K1642" s="1" t="s">
        <v>493</v>
      </c>
      <c r="L1642" s="1">
        <v>2215.42</v>
      </c>
      <c r="M1642" s="1" t="s">
        <v>504</v>
      </c>
      <c r="N1642" s="1" t="s">
        <v>505</v>
      </c>
    </row>
    <row r="1643" spans="1:14" hidden="1" x14ac:dyDescent="0.35">
      <c r="A1643" s="1" t="s">
        <v>487</v>
      </c>
      <c r="B1643" s="1" t="s">
        <v>488</v>
      </c>
      <c r="C1643" s="2" t="s">
        <v>548</v>
      </c>
      <c r="D1643" s="1" t="s">
        <v>103</v>
      </c>
      <c r="E1643" s="1">
        <v>6110</v>
      </c>
      <c r="F1643" s="1" t="s">
        <v>490</v>
      </c>
      <c r="G1643" s="2" t="s">
        <v>499</v>
      </c>
      <c r="H1643" s="1" t="s">
        <v>500</v>
      </c>
      <c r="I1643" s="1">
        <v>2008</v>
      </c>
      <c r="J1643" s="1">
        <v>2008</v>
      </c>
      <c r="K1643" s="1" t="s">
        <v>493</v>
      </c>
      <c r="L1643" s="1">
        <v>2626.46</v>
      </c>
      <c r="M1643" s="1" t="s">
        <v>504</v>
      </c>
      <c r="N1643" s="1" t="s">
        <v>505</v>
      </c>
    </row>
    <row r="1644" spans="1:14" hidden="1" x14ac:dyDescent="0.35">
      <c r="A1644" s="1" t="s">
        <v>487</v>
      </c>
      <c r="B1644" s="1" t="s">
        <v>488</v>
      </c>
      <c r="C1644" s="2" t="s">
        <v>548</v>
      </c>
      <c r="D1644" s="1" t="s">
        <v>103</v>
      </c>
      <c r="E1644" s="1">
        <v>6110</v>
      </c>
      <c r="F1644" s="1" t="s">
        <v>490</v>
      </c>
      <c r="G1644" s="2" t="s">
        <v>499</v>
      </c>
      <c r="H1644" s="1" t="s">
        <v>500</v>
      </c>
      <c r="I1644" s="1">
        <v>2009</v>
      </c>
      <c r="J1644" s="1">
        <v>2009</v>
      </c>
      <c r="K1644" s="1" t="s">
        <v>493</v>
      </c>
      <c r="L1644" s="1">
        <v>2772.28</v>
      </c>
      <c r="M1644" s="1" t="s">
        <v>504</v>
      </c>
      <c r="N1644" s="1" t="s">
        <v>505</v>
      </c>
    </row>
    <row r="1645" spans="1:14" hidden="1" x14ac:dyDescent="0.35">
      <c r="A1645" s="1" t="s">
        <v>487</v>
      </c>
      <c r="B1645" s="1" t="s">
        <v>488</v>
      </c>
      <c r="C1645" s="2" t="s">
        <v>548</v>
      </c>
      <c r="D1645" s="1" t="s">
        <v>103</v>
      </c>
      <c r="E1645" s="1">
        <v>6110</v>
      </c>
      <c r="F1645" s="1" t="s">
        <v>490</v>
      </c>
      <c r="G1645" s="2" t="s">
        <v>499</v>
      </c>
      <c r="H1645" s="1" t="s">
        <v>500</v>
      </c>
      <c r="I1645" s="1">
        <v>2010</v>
      </c>
      <c r="J1645" s="1">
        <v>2010</v>
      </c>
      <c r="K1645" s="1" t="s">
        <v>493</v>
      </c>
      <c r="L1645" s="1">
        <v>2463.16</v>
      </c>
      <c r="M1645" s="1" t="s">
        <v>504</v>
      </c>
      <c r="N1645" s="1" t="s">
        <v>505</v>
      </c>
    </row>
    <row r="1646" spans="1:14" hidden="1" x14ac:dyDescent="0.35">
      <c r="A1646" s="1" t="s">
        <v>487</v>
      </c>
      <c r="B1646" s="1" t="s">
        <v>488</v>
      </c>
      <c r="C1646" s="2" t="s">
        <v>548</v>
      </c>
      <c r="D1646" s="1" t="s">
        <v>103</v>
      </c>
      <c r="E1646" s="1">
        <v>6110</v>
      </c>
      <c r="F1646" s="1" t="s">
        <v>490</v>
      </c>
      <c r="G1646" s="2" t="s">
        <v>499</v>
      </c>
      <c r="H1646" s="1" t="s">
        <v>500</v>
      </c>
      <c r="I1646" s="1">
        <v>2011</v>
      </c>
      <c r="J1646" s="1">
        <v>2011</v>
      </c>
      <c r="K1646" s="1" t="s">
        <v>493</v>
      </c>
      <c r="L1646" s="1">
        <v>2531.77</v>
      </c>
      <c r="M1646" s="1" t="s">
        <v>504</v>
      </c>
      <c r="N1646" s="1" t="s">
        <v>505</v>
      </c>
    </row>
    <row r="1647" spans="1:14" hidden="1" x14ac:dyDescent="0.35">
      <c r="A1647" s="1" t="s">
        <v>487</v>
      </c>
      <c r="B1647" s="1" t="s">
        <v>488</v>
      </c>
      <c r="C1647" s="2" t="s">
        <v>548</v>
      </c>
      <c r="D1647" s="1" t="s">
        <v>103</v>
      </c>
      <c r="E1647" s="1">
        <v>6110</v>
      </c>
      <c r="F1647" s="1" t="s">
        <v>490</v>
      </c>
      <c r="G1647" s="2" t="s">
        <v>499</v>
      </c>
      <c r="H1647" s="1" t="s">
        <v>500</v>
      </c>
      <c r="I1647" s="1">
        <v>2012</v>
      </c>
      <c r="J1647" s="1">
        <v>2012</v>
      </c>
      <c r="K1647" s="1" t="s">
        <v>493</v>
      </c>
      <c r="L1647" s="1">
        <v>2287.42</v>
      </c>
      <c r="M1647" s="1" t="s">
        <v>504</v>
      </c>
      <c r="N1647" s="1" t="s">
        <v>505</v>
      </c>
    </row>
    <row r="1648" spans="1:14" hidden="1" x14ac:dyDescent="0.35">
      <c r="A1648" s="1" t="s">
        <v>487</v>
      </c>
      <c r="B1648" s="1" t="s">
        <v>488</v>
      </c>
      <c r="C1648" s="2" t="s">
        <v>548</v>
      </c>
      <c r="D1648" s="1" t="s">
        <v>103</v>
      </c>
      <c r="E1648" s="1">
        <v>6110</v>
      </c>
      <c r="F1648" s="1" t="s">
        <v>490</v>
      </c>
      <c r="G1648" s="2" t="s">
        <v>499</v>
      </c>
      <c r="H1648" s="1" t="s">
        <v>500</v>
      </c>
      <c r="I1648" s="1">
        <v>2013</v>
      </c>
      <c r="J1648" s="1">
        <v>2013</v>
      </c>
      <c r="K1648" s="1" t="s">
        <v>493</v>
      </c>
      <c r="L1648" s="1">
        <v>2067.08</v>
      </c>
      <c r="M1648" s="1" t="s">
        <v>504</v>
      </c>
      <c r="N1648" s="1" t="s">
        <v>505</v>
      </c>
    </row>
    <row r="1649" spans="1:14" hidden="1" x14ac:dyDescent="0.35">
      <c r="A1649" s="1" t="s">
        <v>487</v>
      </c>
      <c r="B1649" s="1" t="s">
        <v>488</v>
      </c>
      <c r="C1649" s="2" t="s">
        <v>548</v>
      </c>
      <c r="D1649" s="1" t="s">
        <v>103</v>
      </c>
      <c r="E1649" s="1">
        <v>6110</v>
      </c>
      <c r="F1649" s="1" t="s">
        <v>490</v>
      </c>
      <c r="G1649" s="2" t="s">
        <v>499</v>
      </c>
      <c r="H1649" s="1" t="s">
        <v>500</v>
      </c>
      <c r="I1649" s="1">
        <v>2014</v>
      </c>
      <c r="J1649" s="1">
        <v>2014</v>
      </c>
      <c r="K1649" s="1" t="s">
        <v>493</v>
      </c>
      <c r="L1649" s="1">
        <v>2309.38</v>
      </c>
      <c r="M1649" s="1" t="s">
        <v>504</v>
      </c>
      <c r="N1649" s="1" t="s">
        <v>505</v>
      </c>
    </row>
    <row r="1650" spans="1:14" hidden="1" x14ac:dyDescent="0.35">
      <c r="A1650" s="1" t="s">
        <v>487</v>
      </c>
      <c r="B1650" s="1" t="s">
        <v>488</v>
      </c>
      <c r="C1650" s="2" t="s">
        <v>548</v>
      </c>
      <c r="D1650" s="1" t="s">
        <v>103</v>
      </c>
      <c r="E1650" s="1">
        <v>6110</v>
      </c>
      <c r="F1650" s="1" t="s">
        <v>490</v>
      </c>
      <c r="G1650" s="2" t="s">
        <v>499</v>
      </c>
      <c r="H1650" s="1" t="s">
        <v>500</v>
      </c>
      <c r="I1650" s="1">
        <v>2015</v>
      </c>
      <c r="J1650" s="1">
        <v>2015</v>
      </c>
      <c r="K1650" s="1" t="s">
        <v>493</v>
      </c>
      <c r="L1650" s="1">
        <v>1786.96</v>
      </c>
      <c r="M1650" s="1" t="s">
        <v>504</v>
      </c>
      <c r="N1650" s="1" t="s">
        <v>505</v>
      </c>
    </row>
    <row r="1651" spans="1:14" hidden="1" x14ac:dyDescent="0.35">
      <c r="A1651" s="1" t="s">
        <v>487</v>
      </c>
      <c r="B1651" s="1" t="s">
        <v>488</v>
      </c>
      <c r="C1651" s="2" t="s">
        <v>548</v>
      </c>
      <c r="D1651" s="1" t="s">
        <v>103</v>
      </c>
      <c r="E1651" s="1">
        <v>6110</v>
      </c>
      <c r="F1651" s="1" t="s">
        <v>490</v>
      </c>
      <c r="G1651" s="2" t="s">
        <v>499</v>
      </c>
      <c r="H1651" s="1" t="s">
        <v>500</v>
      </c>
      <c r="I1651" s="1">
        <v>2016</v>
      </c>
      <c r="J1651" s="1">
        <v>2016</v>
      </c>
      <c r="K1651" s="1" t="s">
        <v>493</v>
      </c>
      <c r="L1651" s="1">
        <v>2041.95</v>
      </c>
      <c r="M1651" s="1" t="s">
        <v>504</v>
      </c>
      <c r="N1651" s="1" t="s">
        <v>505</v>
      </c>
    </row>
    <row r="1652" spans="1:14" hidden="1" x14ac:dyDescent="0.35">
      <c r="A1652" s="1" t="s">
        <v>487</v>
      </c>
      <c r="B1652" s="1" t="s">
        <v>488</v>
      </c>
      <c r="C1652" s="2" t="s">
        <v>548</v>
      </c>
      <c r="D1652" s="1" t="s">
        <v>103</v>
      </c>
      <c r="E1652" s="1">
        <v>6110</v>
      </c>
      <c r="F1652" s="1" t="s">
        <v>490</v>
      </c>
      <c r="G1652" s="2" t="s">
        <v>499</v>
      </c>
      <c r="H1652" s="1" t="s">
        <v>500</v>
      </c>
      <c r="I1652" s="1">
        <v>2017</v>
      </c>
      <c r="J1652" s="1">
        <v>2017</v>
      </c>
      <c r="K1652" s="1" t="s">
        <v>493</v>
      </c>
      <c r="L1652" s="1">
        <v>2248.86</v>
      </c>
      <c r="M1652" s="1" t="s">
        <v>504</v>
      </c>
      <c r="N1652" s="1" t="s">
        <v>505</v>
      </c>
    </row>
    <row r="1653" spans="1:14" hidden="1" x14ac:dyDescent="0.35">
      <c r="A1653" s="1" t="s">
        <v>487</v>
      </c>
      <c r="B1653" s="1" t="s">
        <v>488</v>
      </c>
      <c r="C1653" s="2" t="s">
        <v>548</v>
      </c>
      <c r="D1653" s="1" t="s">
        <v>103</v>
      </c>
      <c r="E1653" s="1">
        <v>6110</v>
      </c>
      <c r="F1653" s="1" t="s">
        <v>490</v>
      </c>
      <c r="G1653" s="2" t="s">
        <v>501</v>
      </c>
      <c r="H1653" s="1" t="s">
        <v>502</v>
      </c>
      <c r="I1653" s="1">
        <v>2001</v>
      </c>
      <c r="J1653" s="1">
        <v>2001</v>
      </c>
      <c r="K1653" s="1" t="s">
        <v>493</v>
      </c>
      <c r="L1653" s="1">
        <v>245.98</v>
      </c>
      <c r="M1653" s="1" t="s">
        <v>504</v>
      </c>
      <c r="N1653" s="1" t="s">
        <v>505</v>
      </c>
    </row>
    <row r="1654" spans="1:14" hidden="1" x14ac:dyDescent="0.35">
      <c r="A1654" s="1" t="s">
        <v>487</v>
      </c>
      <c r="B1654" s="1" t="s">
        <v>488</v>
      </c>
      <c r="C1654" s="2" t="s">
        <v>548</v>
      </c>
      <c r="D1654" s="1" t="s">
        <v>103</v>
      </c>
      <c r="E1654" s="1">
        <v>6110</v>
      </c>
      <c r="F1654" s="1" t="s">
        <v>490</v>
      </c>
      <c r="G1654" s="2" t="s">
        <v>501</v>
      </c>
      <c r="H1654" s="1" t="s">
        <v>502</v>
      </c>
      <c r="I1654" s="1">
        <v>2002</v>
      </c>
      <c r="J1654" s="1">
        <v>2002</v>
      </c>
      <c r="K1654" s="1" t="s">
        <v>493</v>
      </c>
      <c r="L1654" s="1">
        <v>334.9</v>
      </c>
      <c r="M1654" s="1" t="s">
        <v>504</v>
      </c>
      <c r="N1654" s="1" t="s">
        <v>505</v>
      </c>
    </row>
    <row r="1655" spans="1:14" hidden="1" x14ac:dyDescent="0.35">
      <c r="A1655" s="1" t="s">
        <v>487</v>
      </c>
      <c r="B1655" s="1" t="s">
        <v>488</v>
      </c>
      <c r="C1655" s="2" t="s">
        <v>548</v>
      </c>
      <c r="D1655" s="1" t="s">
        <v>103</v>
      </c>
      <c r="E1655" s="1">
        <v>6110</v>
      </c>
      <c r="F1655" s="1" t="s">
        <v>490</v>
      </c>
      <c r="G1655" s="2" t="s">
        <v>501</v>
      </c>
      <c r="H1655" s="1" t="s">
        <v>502</v>
      </c>
      <c r="I1655" s="1">
        <v>2003</v>
      </c>
      <c r="J1655" s="1">
        <v>2003</v>
      </c>
      <c r="K1655" s="1" t="s">
        <v>493</v>
      </c>
      <c r="L1655" s="1">
        <v>444.29</v>
      </c>
      <c r="M1655" s="1" t="s">
        <v>504</v>
      </c>
      <c r="N1655" s="1" t="s">
        <v>505</v>
      </c>
    </row>
    <row r="1656" spans="1:14" hidden="1" x14ac:dyDescent="0.35">
      <c r="A1656" s="1" t="s">
        <v>487</v>
      </c>
      <c r="B1656" s="1" t="s">
        <v>488</v>
      </c>
      <c r="C1656" s="2" t="s">
        <v>548</v>
      </c>
      <c r="D1656" s="1" t="s">
        <v>103</v>
      </c>
      <c r="E1656" s="1">
        <v>6110</v>
      </c>
      <c r="F1656" s="1" t="s">
        <v>490</v>
      </c>
      <c r="G1656" s="2" t="s">
        <v>501</v>
      </c>
      <c r="H1656" s="1" t="s">
        <v>502</v>
      </c>
      <c r="I1656" s="1">
        <v>2004</v>
      </c>
      <c r="J1656" s="1">
        <v>2004</v>
      </c>
      <c r="K1656" s="1" t="s">
        <v>493</v>
      </c>
      <c r="L1656" s="1">
        <v>574.71</v>
      </c>
      <c r="M1656" s="1" t="s">
        <v>504</v>
      </c>
      <c r="N1656" s="1" t="s">
        <v>505</v>
      </c>
    </row>
    <row r="1657" spans="1:14" hidden="1" x14ac:dyDescent="0.35">
      <c r="A1657" s="1" t="s">
        <v>487</v>
      </c>
      <c r="B1657" s="1" t="s">
        <v>488</v>
      </c>
      <c r="C1657" s="2" t="s">
        <v>548</v>
      </c>
      <c r="D1657" s="1" t="s">
        <v>103</v>
      </c>
      <c r="E1657" s="1">
        <v>6110</v>
      </c>
      <c r="F1657" s="1" t="s">
        <v>490</v>
      </c>
      <c r="G1657" s="2" t="s">
        <v>501</v>
      </c>
      <c r="H1657" s="1" t="s">
        <v>502</v>
      </c>
      <c r="I1657" s="1">
        <v>2005</v>
      </c>
      <c r="J1657" s="1">
        <v>2005</v>
      </c>
      <c r="K1657" s="1" t="s">
        <v>493</v>
      </c>
      <c r="L1657" s="1">
        <v>720.99</v>
      </c>
      <c r="M1657" s="1" t="s">
        <v>504</v>
      </c>
      <c r="N1657" s="1" t="s">
        <v>505</v>
      </c>
    </row>
    <row r="1658" spans="1:14" hidden="1" x14ac:dyDescent="0.35">
      <c r="A1658" s="1" t="s">
        <v>487</v>
      </c>
      <c r="B1658" s="1" t="s">
        <v>488</v>
      </c>
      <c r="C1658" s="2" t="s">
        <v>548</v>
      </c>
      <c r="D1658" s="1" t="s">
        <v>103</v>
      </c>
      <c r="E1658" s="1">
        <v>6110</v>
      </c>
      <c r="F1658" s="1" t="s">
        <v>490</v>
      </c>
      <c r="G1658" s="2" t="s">
        <v>501</v>
      </c>
      <c r="H1658" s="1" t="s">
        <v>502</v>
      </c>
      <c r="I1658" s="1">
        <v>2006</v>
      </c>
      <c r="J1658" s="1">
        <v>2006</v>
      </c>
      <c r="K1658" s="1" t="s">
        <v>493</v>
      </c>
      <c r="L1658" s="1">
        <v>780.51</v>
      </c>
      <c r="M1658" s="1" t="s">
        <v>504</v>
      </c>
      <c r="N1658" s="1" t="s">
        <v>505</v>
      </c>
    </row>
    <row r="1659" spans="1:14" hidden="1" x14ac:dyDescent="0.35">
      <c r="A1659" s="1" t="s">
        <v>487</v>
      </c>
      <c r="B1659" s="1" t="s">
        <v>488</v>
      </c>
      <c r="C1659" s="2" t="s">
        <v>548</v>
      </c>
      <c r="D1659" s="1" t="s">
        <v>103</v>
      </c>
      <c r="E1659" s="1">
        <v>6110</v>
      </c>
      <c r="F1659" s="1" t="s">
        <v>490</v>
      </c>
      <c r="G1659" s="2" t="s">
        <v>501</v>
      </c>
      <c r="H1659" s="1" t="s">
        <v>502</v>
      </c>
      <c r="I1659" s="1">
        <v>2007</v>
      </c>
      <c r="J1659" s="1">
        <v>2007</v>
      </c>
      <c r="K1659" s="1" t="s">
        <v>493</v>
      </c>
      <c r="L1659" s="1">
        <v>852.04</v>
      </c>
      <c r="M1659" s="1" t="s">
        <v>504</v>
      </c>
      <c r="N1659" s="1" t="s">
        <v>505</v>
      </c>
    </row>
    <row r="1660" spans="1:14" hidden="1" x14ac:dyDescent="0.35">
      <c r="A1660" s="1" t="s">
        <v>487</v>
      </c>
      <c r="B1660" s="1" t="s">
        <v>488</v>
      </c>
      <c r="C1660" s="2" t="s">
        <v>548</v>
      </c>
      <c r="D1660" s="1" t="s">
        <v>103</v>
      </c>
      <c r="E1660" s="1">
        <v>6110</v>
      </c>
      <c r="F1660" s="1" t="s">
        <v>490</v>
      </c>
      <c r="G1660" s="2" t="s">
        <v>501</v>
      </c>
      <c r="H1660" s="1" t="s">
        <v>502</v>
      </c>
      <c r="I1660" s="1">
        <v>2008</v>
      </c>
      <c r="J1660" s="1">
        <v>2008</v>
      </c>
      <c r="K1660" s="1" t="s">
        <v>493</v>
      </c>
      <c r="L1660" s="1">
        <v>993.69</v>
      </c>
      <c r="M1660" s="1" t="s">
        <v>504</v>
      </c>
      <c r="N1660" s="1" t="s">
        <v>505</v>
      </c>
    </row>
    <row r="1661" spans="1:14" hidden="1" x14ac:dyDescent="0.35">
      <c r="A1661" s="1" t="s">
        <v>487</v>
      </c>
      <c r="B1661" s="1" t="s">
        <v>488</v>
      </c>
      <c r="C1661" s="2" t="s">
        <v>548</v>
      </c>
      <c r="D1661" s="1" t="s">
        <v>103</v>
      </c>
      <c r="E1661" s="1">
        <v>6110</v>
      </c>
      <c r="F1661" s="1" t="s">
        <v>490</v>
      </c>
      <c r="G1661" s="2" t="s">
        <v>501</v>
      </c>
      <c r="H1661" s="1" t="s">
        <v>502</v>
      </c>
      <c r="I1661" s="1">
        <v>2009</v>
      </c>
      <c r="J1661" s="1">
        <v>2009</v>
      </c>
      <c r="K1661" s="1" t="s">
        <v>493</v>
      </c>
      <c r="L1661" s="1">
        <v>1258.93</v>
      </c>
      <c r="M1661" s="1" t="s">
        <v>504</v>
      </c>
      <c r="N1661" s="1" t="s">
        <v>505</v>
      </c>
    </row>
    <row r="1662" spans="1:14" hidden="1" x14ac:dyDescent="0.35">
      <c r="A1662" s="1" t="s">
        <v>487</v>
      </c>
      <c r="B1662" s="1" t="s">
        <v>488</v>
      </c>
      <c r="C1662" s="2" t="s">
        <v>548</v>
      </c>
      <c r="D1662" s="1" t="s">
        <v>103</v>
      </c>
      <c r="E1662" s="1">
        <v>6110</v>
      </c>
      <c r="F1662" s="1" t="s">
        <v>490</v>
      </c>
      <c r="G1662" s="2" t="s">
        <v>501</v>
      </c>
      <c r="H1662" s="1" t="s">
        <v>502</v>
      </c>
      <c r="I1662" s="1">
        <v>2010</v>
      </c>
      <c r="J1662" s="1">
        <v>2010</v>
      </c>
      <c r="K1662" s="1" t="s">
        <v>493</v>
      </c>
      <c r="L1662" s="1">
        <v>1300.1199999999999</v>
      </c>
      <c r="M1662" s="1" t="s">
        <v>504</v>
      </c>
      <c r="N1662" s="1" t="s">
        <v>505</v>
      </c>
    </row>
    <row r="1663" spans="1:14" hidden="1" x14ac:dyDescent="0.35">
      <c r="A1663" s="1" t="s">
        <v>487</v>
      </c>
      <c r="B1663" s="1" t="s">
        <v>488</v>
      </c>
      <c r="C1663" s="2" t="s">
        <v>548</v>
      </c>
      <c r="D1663" s="1" t="s">
        <v>103</v>
      </c>
      <c r="E1663" s="1">
        <v>6110</v>
      </c>
      <c r="F1663" s="1" t="s">
        <v>490</v>
      </c>
      <c r="G1663" s="2" t="s">
        <v>501</v>
      </c>
      <c r="H1663" s="1" t="s">
        <v>502</v>
      </c>
      <c r="I1663" s="1">
        <v>2011</v>
      </c>
      <c r="J1663" s="1">
        <v>2011</v>
      </c>
      <c r="K1663" s="1" t="s">
        <v>493</v>
      </c>
      <c r="L1663" s="1">
        <v>1837.6</v>
      </c>
      <c r="M1663" s="1" t="s">
        <v>504</v>
      </c>
      <c r="N1663" s="1" t="s">
        <v>505</v>
      </c>
    </row>
    <row r="1664" spans="1:14" hidden="1" x14ac:dyDescent="0.35">
      <c r="A1664" s="1" t="s">
        <v>487</v>
      </c>
      <c r="B1664" s="1" t="s">
        <v>488</v>
      </c>
      <c r="C1664" s="2" t="s">
        <v>548</v>
      </c>
      <c r="D1664" s="1" t="s">
        <v>103</v>
      </c>
      <c r="E1664" s="1">
        <v>6110</v>
      </c>
      <c r="F1664" s="1" t="s">
        <v>490</v>
      </c>
      <c r="G1664" s="2" t="s">
        <v>501</v>
      </c>
      <c r="H1664" s="1" t="s">
        <v>502</v>
      </c>
      <c r="I1664" s="1">
        <v>2012</v>
      </c>
      <c r="J1664" s="1">
        <v>2012</v>
      </c>
      <c r="K1664" s="1" t="s">
        <v>493</v>
      </c>
      <c r="L1664" s="1">
        <v>1778.57</v>
      </c>
      <c r="M1664" s="1" t="s">
        <v>504</v>
      </c>
      <c r="N1664" s="1" t="s">
        <v>505</v>
      </c>
    </row>
    <row r="1665" spans="1:14" hidden="1" x14ac:dyDescent="0.35">
      <c r="A1665" s="1" t="s">
        <v>487</v>
      </c>
      <c r="B1665" s="1" t="s">
        <v>488</v>
      </c>
      <c r="C1665" s="2" t="s">
        <v>548</v>
      </c>
      <c r="D1665" s="1" t="s">
        <v>103</v>
      </c>
      <c r="E1665" s="1">
        <v>6110</v>
      </c>
      <c r="F1665" s="1" t="s">
        <v>490</v>
      </c>
      <c r="G1665" s="2" t="s">
        <v>501</v>
      </c>
      <c r="H1665" s="1" t="s">
        <v>502</v>
      </c>
      <c r="I1665" s="1">
        <v>2013</v>
      </c>
      <c r="J1665" s="1">
        <v>2013</v>
      </c>
      <c r="K1665" s="1" t="s">
        <v>493</v>
      </c>
      <c r="L1665" s="1">
        <v>1325</v>
      </c>
      <c r="M1665" s="1" t="s">
        <v>504</v>
      </c>
      <c r="N1665" s="1" t="s">
        <v>505</v>
      </c>
    </row>
    <row r="1666" spans="1:14" hidden="1" x14ac:dyDescent="0.35">
      <c r="A1666" s="1" t="s">
        <v>487</v>
      </c>
      <c r="B1666" s="1" t="s">
        <v>488</v>
      </c>
      <c r="C1666" s="2" t="s">
        <v>548</v>
      </c>
      <c r="D1666" s="1" t="s">
        <v>103</v>
      </c>
      <c r="E1666" s="1">
        <v>6110</v>
      </c>
      <c r="F1666" s="1" t="s">
        <v>490</v>
      </c>
      <c r="G1666" s="2" t="s">
        <v>501</v>
      </c>
      <c r="H1666" s="1" t="s">
        <v>502</v>
      </c>
      <c r="I1666" s="1">
        <v>2014</v>
      </c>
      <c r="J1666" s="1">
        <v>2014</v>
      </c>
      <c r="K1666" s="1" t="s">
        <v>493</v>
      </c>
      <c r="L1666" s="1">
        <v>1711.91</v>
      </c>
      <c r="M1666" s="1" t="s">
        <v>504</v>
      </c>
      <c r="N1666" s="1" t="s">
        <v>505</v>
      </c>
    </row>
    <row r="1667" spans="1:14" hidden="1" x14ac:dyDescent="0.35">
      <c r="A1667" s="1" t="s">
        <v>487</v>
      </c>
      <c r="B1667" s="1" t="s">
        <v>488</v>
      </c>
      <c r="C1667" s="2" t="s">
        <v>548</v>
      </c>
      <c r="D1667" s="1" t="s">
        <v>103</v>
      </c>
      <c r="E1667" s="1">
        <v>6110</v>
      </c>
      <c r="F1667" s="1" t="s">
        <v>490</v>
      </c>
      <c r="G1667" s="2" t="s">
        <v>501</v>
      </c>
      <c r="H1667" s="1" t="s">
        <v>502</v>
      </c>
      <c r="I1667" s="1">
        <v>2015</v>
      </c>
      <c r="J1667" s="1">
        <v>2015</v>
      </c>
      <c r="K1667" s="1" t="s">
        <v>493</v>
      </c>
      <c r="L1667" s="1">
        <v>1520.28</v>
      </c>
      <c r="M1667" s="1" t="s">
        <v>504</v>
      </c>
      <c r="N1667" s="1" t="s">
        <v>505</v>
      </c>
    </row>
    <row r="1668" spans="1:14" hidden="1" x14ac:dyDescent="0.35">
      <c r="A1668" s="1" t="s">
        <v>487</v>
      </c>
      <c r="B1668" s="1" t="s">
        <v>488</v>
      </c>
      <c r="C1668" s="2" t="s">
        <v>548</v>
      </c>
      <c r="D1668" s="1" t="s">
        <v>103</v>
      </c>
      <c r="E1668" s="1">
        <v>6110</v>
      </c>
      <c r="F1668" s="1" t="s">
        <v>490</v>
      </c>
      <c r="G1668" s="2" t="s">
        <v>501</v>
      </c>
      <c r="H1668" s="1" t="s">
        <v>502</v>
      </c>
      <c r="I1668" s="1">
        <v>2016</v>
      </c>
      <c r="J1668" s="1">
        <v>2016</v>
      </c>
      <c r="K1668" s="1" t="s">
        <v>493</v>
      </c>
      <c r="L1668" s="1">
        <v>525</v>
      </c>
      <c r="M1668" s="1" t="s">
        <v>504</v>
      </c>
      <c r="N1668" s="1" t="s">
        <v>505</v>
      </c>
    </row>
    <row r="1669" spans="1:14" hidden="1" x14ac:dyDescent="0.35">
      <c r="A1669" s="1" t="s">
        <v>487</v>
      </c>
      <c r="B1669" s="1" t="s">
        <v>488</v>
      </c>
      <c r="C1669" s="2" t="s">
        <v>548</v>
      </c>
      <c r="D1669" s="1" t="s">
        <v>103</v>
      </c>
      <c r="E1669" s="1">
        <v>6110</v>
      </c>
      <c r="F1669" s="1" t="s">
        <v>490</v>
      </c>
      <c r="G1669" s="2" t="s">
        <v>501</v>
      </c>
      <c r="H1669" s="1" t="s">
        <v>502</v>
      </c>
      <c r="I1669" s="1">
        <v>2017</v>
      </c>
      <c r="J1669" s="1">
        <v>2017</v>
      </c>
      <c r="K1669" s="1" t="s">
        <v>493</v>
      </c>
      <c r="L1669" s="1">
        <v>668.07</v>
      </c>
      <c r="M1669" s="1" t="s">
        <v>504</v>
      </c>
      <c r="N1669" s="1" t="s">
        <v>505</v>
      </c>
    </row>
    <row r="1670" spans="1:14" hidden="1" x14ac:dyDescent="0.35">
      <c r="A1670" s="1" t="s">
        <v>487</v>
      </c>
      <c r="B1670" s="1" t="s">
        <v>488</v>
      </c>
      <c r="C1670" s="2" t="s">
        <v>548</v>
      </c>
      <c r="D1670" s="1" t="s">
        <v>103</v>
      </c>
      <c r="E1670" s="1">
        <v>6110</v>
      </c>
      <c r="F1670" s="1" t="s">
        <v>490</v>
      </c>
      <c r="G1670" s="2" t="s">
        <v>501</v>
      </c>
      <c r="H1670" s="1" t="s">
        <v>502</v>
      </c>
      <c r="I1670" s="1">
        <v>2018</v>
      </c>
      <c r="J1670" s="1">
        <v>2018</v>
      </c>
      <c r="K1670" s="1" t="s">
        <v>493</v>
      </c>
      <c r="L1670" s="1">
        <v>757.71</v>
      </c>
      <c r="M1670" s="1" t="s">
        <v>504</v>
      </c>
      <c r="N1670" s="1" t="s">
        <v>505</v>
      </c>
    </row>
    <row r="1671" spans="1:14" hidden="1" x14ac:dyDescent="0.35">
      <c r="A1671" s="1" t="s">
        <v>487</v>
      </c>
      <c r="B1671" s="1" t="s">
        <v>488</v>
      </c>
      <c r="C1671" s="2" t="s">
        <v>549</v>
      </c>
      <c r="D1671" s="1" t="s">
        <v>107</v>
      </c>
      <c r="E1671" s="1">
        <v>6110</v>
      </c>
      <c r="F1671" s="1" t="s">
        <v>490</v>
      </c>
      <c r="G1671" s="2" t="s">
        <v>499</v>
      </c>
      <c r="H1671" s="1" t="s">
        <v>500</v>
      </c>
      <c r="I1671" s="1">
        <v>2010</v>
      </c>
      <c r="J1671" s="1">
        <v>2010</v>
      </c>
      <c r="K1671" s="1" t="s">
        <v>493</v>
      </c>
      <c r="L1671" s="1">
        <v>109.86</v>
      </c>
      <c r="M1671" s="1" t="s">
        <v>504</v>
      </c>
      <c r="N1671" s="1" t="s">
        <v>505</v>
      </c>
    </row>
    <row r="1672" spans="1:14" hidden="1" x14ac:dyDescent="0.35">
      <c r="A1672" s="1" t="s">
        <v>487</v>
      </c>
      <c r="B1672" s="1" t="s">
        <v>488</v>
      </c>
      <c r="C1672" s="2" t="s">
        <v>549</v>
      </c>
      <c r="D1672" s="1" t="s">
        <v>107</v>
      </c>
      <c r="E1672" s="1">
        <v>6110</v>
      </c>
      <c r="F1672" s="1" t="s">
        <v>490</v>
      </c>
      <c r="G1672" s="2" t="s">
        <v>499</v>
      </c>
      <c r="H1672" s="1" t="s">
        <v>500</v>
      </c>
      <c r="I1672" s="1">
        <v>2011</v>
      </c>
      <c r="J1672" s="1">
        <v>2011</v>
      </c>
      <c r="K1672" s="1" t="s">
        <v>493</v>
      </c>
      <c r="L1672" s="1">
        <v>183.25</v>
      </c>
      <c r="M1672" s="1" t="s">
        <v>504</v>
      </c>
      <c r="N1672" s="1" t="s">
        <v>505</v>
      </c>
    </row>
    <row r="1673" spans="1:14" hidden="1" x14ac:dyDescent="0.35">
      <c r="A1673" s="1" t="s">
        <v>487</v>
      </c>
      <c r="B1673" s="1" t="s">
        <v>488</v>
      </c>
      <c r="C1673" s="2" t="s">
        <v>549</v>
      </c>
      <c r="D1673" s="1" t="s">
        <v>107</v>
      </c>
      <c r="E1673" s="1">
        <v>6110</v>
      </c>
      <c r="F1673" s="1" t="s">
        <v>490</v>
      </c>
      <c r="G1673" s="2" t="s">
        <v>499</v>
      </c>
      <c r="H1673" s="1" t="s">
        <v>500</v>
      </c>
      <c r="I1673" s="1">
        <v>2012</v>
      </c>
      <c r="J1673" s="1">
        <v>2012</v>
      </c>
      <c r="K1673" s="1" t="s">
        <v>493</v>
      </c>
      <c r="L1673" s="1">
        <v>442.67</v>
      </c>
      <c r="M1673" s="1" t="s">
        <v>504</v>
      </c>
      <c r="N1673" s="1" t="s">
        <v>505</v>
      </c>
    </row>
    <row r="1674" spans="1:14" hidden="1" x14ac:dyDescent="0.35">
      <c r="A1674" s="1" t="s">
        <v>487</v>
      </c>
      <c r="B1674" s="1" t="s">
        <v>488</v>
      </c>
      <c r="C1674" s="2" t="s">
        <v>549</v>
      </c>
      <c r="D1674" s="1" t="s">
        <v>107</v>
      </c>
      <c r="E1674" s="1">
        <v>6110</v>
      </c>
      <c r="F1674" s="1" t="s">
        <v>490</v>
      </c>
      <c r="G1674" s="2" t="s">
        <v>499</v>
      </c>
      <c r="H1674" s="1" t="s">
        <v>500</v>
      </c>
      <c r="I1674" s="1">
        <v>2013</v>
      </c>
      <c r="J1674" s="1">
        <v>2013</v>
      </c>
      <c r="K1674" s="1" t="s">
        <v>493</v>
      </c>
      <c r="L1674" s="1">
        <v>279.17</v>
      </c>
      <c r="M1674" s="1" t="s">
        <v>504</v>
      </c>
      <c r="N1674" s="1" t="s">
        <v>505</v>
      </c>
    </row>
    <row r="1675" spans="1:14" hidden="1" x14ac:dyDescent="0.35">
      <c r="A1675" s="1" t="s">
        <v>487</v>
      </c>
      <c r="B1675" s="1" t="s">
        <v>488</v>
      </c>
      <c r="C1675" s="2" t="s">
        <v>549</v>
      </c>
      <c r="D1675" s="1" t="s">
        <v>107</v>
      </c>
      <c r="E1675" s="1">
        <v>6110</v>
      </c>
      <c r="F1675" s="1" t="s">
        <v>490</v>
      </c>
      <c r="G1675" s="2" t="s">
        <v>499</v>
      </c>
      <c r="H1675" s="1" t="s">
        <v>500</v>
      </c>
      <c r="I1675" s="1">
        <v>2014</v>
      </c>
      <c r="J1675" s="1">
        <v>2014</v>
      </c>
      <c r="K1675" s="1" t="s">
        <v>493</v>
      </c>
      <c r="L1675" s="1">
        <v>556</v>
      </c>
      <c r="M1675" s="1" t="s">
        <v>504</v>
      </c>
      <c r="N1675" s="1" t="s">
        <v>505</v>
      </c>
    </row>
    <row r="1676" spans="1:14" hidden="1" x14ac:dyDescent="0.35">
      <c r="A1676" s="1" t="s">
        <v>487</v>
      </c>
      <c r="B1676" s="1" t="s">
        <v>488</v>
      </c>
      <c r="C1676" s="2" t="s">
        <v>549</v>
      </c>
      <c r="D1676" s="1" t="s">
        <v>107</v>
      </c>
      <c r="E1676" s="1">
        <v>6110</v>
      </c>
      <c r="F1676" s="1" t="s">
        <v>490</v>
      </c>
      <c r="G1676" s="2" t="s">
        <v>499</v>
      </c>
      <c r="H1676" s="1" t="s">
        <v>500</v>
      </c>
      <c r="I1676" s="1">
        <v>2015</v>
      </c>
      <c r="J1676" s="1">
        <v>2015</v>
      </c>
      <c r="K1676" s="1" t="s">
        <v>493</v>
      </c>
      <c r="L1676" s="1">
        <v>304.12</v>
      </c>
      <c r="M1676" s="1" t="s">
        <v>504</v>
      </c>
      <c r="N1676" s="1" t="s">
        <v>505</v>
      </c>
    </row>
    <row r="1677" spans="1:14" hidden="1" x14ac:dyDescent="0.35">
      <c r="A1677" s="1" t="s">
        <v>487</v>
      </c>
      <c r="B1677" s="1" t="s">
        <v>488</v>
      </c>
      <c r="C1677" s="2" t="s">
        <v>549</v>
      </c>
      <c r="D1677" s="1" t="s">
        <v>107</v>
      </c>
      <c r="E1677" s="1">
        <v>6110</v>
      </c>
      <c r="F1677" s="1" t="s">
        <v>490</v>
      </c>
      <c r="G1677" s="2" t="s">
        <v>499</v>
      </c>
      <c r="H1677" s="1" t="s">
        <v>500</v>
      </c>
      <c r="I1677" s="1">
        <v>2016</v>
      </c>
      <c r="J1677" s="1">
        <v>2016</v>
      </c>
      <c r="K1677" s="1" t="s">
        <v>493</v>
      </c>
      <c r="L1677" s="1">
        <v>367.83</v>
      </c>
      <c r="M1677" s="1" t="s">
        <v>504</v>
      </c>
      <c r="N1677" s="1" t="s">
        <v>505</v>
      </c>
    </row>
    <row r="1678" spans="1:14" hidden="1" x14ac:dyDescent="0.35">
      <c r="A1678" s="1" t="s">
        <v>487</v>
      </c>
      <c r="B1678" s="1" t="s">
        <v>488</v>
      </c>
      <c r="C1678" s="2" t="s">
        <v>549</v>
      </c>
      <c r="D1678" s="1" t="s">
        <v>107</v>
      </c>
      <c r="E1678" s="1">
        <v>6110</v>
      </c>
      <c r="F1678" s="1" t="s">
        <v>490</v>
      </c>
      <c r="G1678" s="2" t="s">
        <v>499</v>
      </c>
      <c r="H1678" s="1" t="s">
        <v>500</v>
      </c>
      <c r="I1678" s="1">
        <v>2017</v>
      </c>
      <c r="J1678" s="1">
        <v>2017</v>
      </c>
      <c r="K1678" s="1" t="s">
        <v>493</v>
      </c>
      <c r="L1678" s="1">
        <v>761.8</v>
      </c>
      <c r="M1678" s="1" t="s">
        <v>504</v>
      </c>
      <c r="N1678" s="1" t="s">
        <v>505</v>
      </c>
    </row>
    <row r="1679" spans="1:14" hidden="1" x14ac:dyDescent="0.35">
      <c r="A1679" s="1" t="s">
        <v>487</v>
      </c>
      <c r="B1679" s="1" t="s">
        <v>488</v>
      </c>
      <c r="C1679" s="2" t="s">
        <v>549</v>
      </c>
      <c r="D1679" s="1" t="s">
        <v>107</v>
      </c>
      <c r="E1679" s="1">
        <v>6110</v>
      </c>
      <c r="F1679" s="1" t="s">
        <v>490</v>
      </c>
      <c r="G1679" s="2" t="s">
        <v>499</v>
      </c>
      <c r="H1679" s="1" t="s">
        <v>500</v>
      </c>
      <c r="I1679" s="1">
        <v>2018</v>
      </c>
      <c r="J1679" s="1">
        <v>2018</v>
      </c>
      <c r="K1679" s="1" t="s">
        <v>493</v>
      </c>
      <c r="L1679" s="1">
        <v>104.18</v>
      </c>
      <c r="M1679" s="1" t="s">
        <v>504</v>
      </c>
      <c r="N1679" s="1" t="s">
        <v>505</v>
      </c>
    </row>
    <row r="1680" spans="1:14" hidden="1" x14ac:dyDescent="0.35">
      <c r="A1680" s="1" t="s">
        <v>487</v>
      </c>
      <c r="B1680" s="1" t="s">
        <v>488</v>
      </c>
      <c r="C1680" s="2" t="s">
        <v>549</v>
      </c>
      <c r="D1680" s="1" t="s">
        <v>107</v>
      </c>
      <c r="E1680" s="1">
        <v>6110</v>
      </c>
      <c r="F1680" s="1" t="s">
        <v>490</v>
      </c>
      <c r="G1680" s="2" t="s">
        <v>501</v>
      </c>
      <c r="H1680" s="1" t="s">
        <v>502</v>
      </c>
      <c r="I1680" s="1">
        <v>2010</v>
      </c>
      <c r="J1680" s="1">
        <v>2010</v>
      </c>
      <c r="K1680" s="1" t="s">
        <v>493</v>
      </c>
      <c r="L1680" s="1">
        <v>90.57</v>
      </c>
      <c r="M1680" s="1" t="s">
        <v>504</v>
      </c>
      <c r="N1680" s="1" t="s">
        <v>505</v>
      </c>
    </row>
    <row r="1681" spans="1:14" hidden="1" x14ac:dyDescent="0.35">
      <c r="A1681" s="1" t="s">
        <v>487</v>
      </c>
      <c r="B1681" s="1" t="s">
        <v>488</v>
      </c>
      <c r="C1681" s="2" t="s">
        <v>549</v>
      </c>
      <c r="D1681" s="1" t="s">
        <v>107</v>
      </c>
      <c r="E1681" s="1">
        <v>6110</v>
      </c>
      <c r="F1681" s="1" t="s">
        <v>490</v>
      </c>
      <c r="G1681" s="2" t="s">
        <v>501</v>
      </c>
      <c r="H1681" s="1" t="s">
        <v>502</v>
      </c>
      <c r="I1681" s="1">
        <v>2011</v>
      </c>
      <c r="J1681" s="1">
        <v>2011</v>
      </c>
      <c r="K1681" s="1" t="s">
        <v>493</v>
      </c>
      <c r="L1681" s="1">
        <v>167.03</v>
      </c>
      <c r="M1681" s="1" t="s">
        <v>504</v>
      </c>
      <c r="N1681" s="1" t="s">
        <v>505</v>
      </c>
    </row>
    <row r="1682" spans="1:14" hidden="1" x14ac:dyDescent="0.35">
      <c r="A1682" s="1" t="s">
        <v>487</v>
      </c>
      <c r="B1682" s="1" t="s">
        <v>488</v>
      </c>
      <c r="C1682" s="2" t="s">
        <v>549</v>
      </c>
      <c r="D1682" s="1" t="s">
        <v>107</v>
      </c>
      <c r="E1682" s="1">
        <v>6110</v>
      </c>
      <c r="F1682" s="1" t="s">
        <v>490</v>
      </c>
      <c r="G1682" s="2" t="s">
        <v>501</v>
      </c>
      <c r="H1682" s="1" t="s">
        <v>502</v>
      </c>
      <c r="I1682" s="1">
        <v>2012</v>
      </c>
      <c r="J1682" s="1">
        <v>2012</v>
      </c>
      <c r="K1682" s="1" t="s">
        <v>493</v>
      </c>
      <c r="L1682" s="1">
        <v>58.09</v>
      </c>
      <c r="M1682" s="1" t="s">
        <v>504</v>
      </c>
      <c r="N1682" s="1" t="s">
        <v>505</v>
      </c>
    </row>
    <row r="1683" spans="1:14" hidden="1" x14ac:dyDescent="0.35">
      <c r="A1683" s="1" t="s">
        <v>487</v>
      </c>
      <c r="B1683" s="1" t="s">
        <v>488</v>
      </c>
      <c r="C1683" s="2" t="s">
        <v>549</v>
      </c>
      <c r="D1683" s="1" t="s">
        <v>107</v>
      </c>
      <c r="E1683" s="1">
        <v>6110</v>
      </c>
      <c r="F1683" s="1" t="s">
        <v>490</v>
      </c>
      <c r="G1683" s="2" t="s">
        <v>501</v>
      </c>
      <c r="H1683" s="1" t="s">
        <v>502</v>
      </c>
      <c r="I1683" s="1">
        <v>2013</v>
      </c>
      <c r="J1683" s="1">
        <v>2013</v>
      </c>
      <c r="K1683" s="1" t="s">
        <v>493</v>
      </c>
      <c r="L1683" s="1">
        <v>46.42</v>
      </c>
      <c r="M1683" s="1" t="s">
        <v>504</v>
      </c>
      <c r="N1683" s="1" t="s">
        <v>505</v>
      </c>
    </row>
    <row r="1684" spans="1:14" hidden="1" x14ac:dyDescent="0.35">
      <c r="A1684" s="1" t="s">
        <v>487</v>
      </c>
      <c r="B1684" s="1" t="s">
        <v>488</v>
      </c>
      <c r="C1684" s="2" t="s">
        <v>549</v>
      </c>
      <c r="D1684" s="1" t="s">
        <v>107</v>
      </c>
      <c r="E1684" s="1">
        <v>6110</v>
      </c>
      <c r="F1684" s="1" t="s">
        <v>490</v>
      </c>
      <c r="G1684" s="2" t="s">
        <v>501</v>
      </c>
      <c r="H1684" s="1" t="s">
        <v>502</v>
      </c>
      <c r="I1684" s="1">
        <v>2014</v>
      </c>
      <c r="J1684" s="1">
        <v>2014</v>
      </c>
      <c r="K1684" s="1" t="s">
        <v>493</v>
      </c>
      <c r="L1684" s="1">
        <v>77.81</v>
      </c>
      <c r="M1684" s="1" t="s">
        <v>504</v>
      </c>
      <c r="N1684" s="1" t="s">
        <v>505</v>
      </c>
    </row>
    <row r="1685" spans="1:14" hidden="1" x14ac:dyDescent="0.35">
      <c r="A1685" s="1" t="s">
        <v>487</v>
      </c>
      <c r="B1685" s="1" t="s">
        <v>488</v>
      </c>
      <c r="C1685" s="2" t="s">
        <v>549</v>
      </c>
      <c r="D1685" s="1" t="s">
        <v>107</v>
      </c>
      <c r="E1685" s="1">
        <v>6110</v>
      </c>
      <c r="F1685" s="1" t="s">
        <v>490</v>
      </c>
      <c r="G1685" s="2" t="s">
        <v>501</v>
      </c>
      <c r="H1685" s="1" t="s">
        <v>502</v>
      </c>
      <c r="I1685" s="1">
        <v>2015</v>
      </c>
      <c r="J1685" s="1">
        <v>2015</v>
      </c>
      <c r="K1685" s="1" t="s">
        <v>493</v>
      </c>
      <c r="L1685" s="1">
        <v>44.09</v>
      </c>
      <c r="M1685" s="1" t="s">
        <v>504</v>
      </c>
      <c r="N1685" s="1" t="s">
        <v>505</v>
      </c>
    </row>
    <row r="1686" spans="1:14" hidden="1" x14ac:dyDescent="0.35">
      <c r="A1686" s="1" t="s">
        <v>487</v>
      </c>
      <c r="B1686" s="1" t="s">
        <v>488</v>
      </c>
      <c r="C1686" s="2" t="s">
        <v>549</v>
      </c>
      <c r="D1686" s="1" t="s">
        <v>107</v>
      </c>
      <c r="E1686" s="1">
        <v>6110</v>
      </c>
      <c r="F1686" s="1" t="s">
        <v>490</v>
      </c>
      <c r="G1686" s="2" t="s">
        <v>501</v>
      </c>
      <c r="H1686" s="1" t="s">
        <v>502</v>
      </c>
      <c r="I1686" s="1">
        <v>2016</v>
      </c>
      <c r="J1686" s="1">
        <v>2016</v>
      </c>
      <c r="K1686" s="1" t="s">
        <v>493</v>
      </c>
      <c r="L1686" s="1">
        <v>60.77</v>
      </c>
      <c r="M1686" s="1" t="s">
        <v>504</v>
      </c>
      <c r="N1686" s="1" t="s">
        <v>505</v>
      </c>
    </row>
    <row r="1687" spans="1:14" hidden="1" x14ac:dyDescent="0.35">
      <c r="A1687" s="1" t="s">
        <v>487</v>
      </c>
      <c r="B1687" s="1" t="s">
        <v>488</v>
      </c>
      <c r="C1687" s="2" t="s">
        <v>549</v>
      </c>
      <c r="D1687" s="1" t="s">
        <v>107</v>
      </c>
      <c r="E1687" s="1">
        <v>6110</v>
      </c>
      <c r="F1687" s="1" t="s">
        <v>490</v>
      </c>
      <c r="G1687" s="2" t="s">
        <v>501</v>
      </c>
      <c r="H1687" s="1" t="s">
        <v>502</v>
      </c>
      <c r="I1687" s="1">
        <v>2017</v>
      </c>
      <c r="J1687" s="1">
        <v>2017</v>
      </c>
      <c r="K1687" s="1" t="s">
        <v>493</v>
      </c>
      <c r="L1687" s="1">
        <v>88.66</v>
      </c>
      <c r="M1687" s="1" t="s">
        <v>504</v>
      </c>
      <c r="N1687" s="1" t="s">
        <v>505</v>
      </c>
    </row>
    <row r="1688" spans="1:14" hidden="1" x14ac:dyDescent="0.35">
      <c r="A1688" s="1" t="s">
        <v>487</v>
      </c>
      <c r="B1688" s="1" t="s">
        <v>488</v>
      </c>
      <c r="C1688" s="2" t="s">
        <v>549</v>
      </c>
      <c r="D1688" s="1" t="s">
        <v>107</v>
      </c>
      <c r="E1688" s="1">
        <v>6110</v>
      </c>
      <c r="F1688" s="1" t="s">
        <v>490</v>
      </c>
      <c r="G1688" s="2" t="s">
        <v>501</v>
      </c>
      <c r="H1688" s="1" t="s">
        <v>502</v>
      </c>
      <c r="I1688" s="1">
        <v>2018</v>
      </c>
      <c r="J1688" s="1">
        <v>2018</v>
      </c>
      <c r="K1688" s="1" t="s">
        <v>493</v>
      </c>
      <c r="L1688" s="1">
        <v>25.25</v>
      </c>
      <c r="M1688" s="1" t="s">
        <v>504</v>
      </c>
      <c r="N1688" s="1" t="s">
        <v>505</v>
      </c>
    </row>
    <row r="1689" spans="1:14" hidden="1" x14ac:dyDescent="0.35">
      <c r="A1689" s="1" t="s">
        <v>487</v>
      </c>
      <c r="B1689" s="1" t="s">
        <v>488</v>
      </c>
      <c r="C1689" s="2" t="s">
        <v>550</v>
      </c>
      <c r="D1689" s="1" t="s">
        <v>109</v>
      </c>
      <c r="E1689" s="1">
        <v>6110</v>
      </c>
      <c r="F1689" s="1" t="s">
        <v>490</v>
      </c>
      <c r="G1689" s="2" t="s">
        <v>491</v>
      </c>
      <c r="H1689" s="1" t="s">
        <v>492</v>
      </c>
      <c r="I1689" s="1">
        <v>2001</v>
      </c>
      <c r="J1689" s="1">
        <v>2001</v>
      </c>
      <c r="K1689" s="1" t="s">
        <v>493</v>
      </c>
      <c r="L1689" s="1">
        <v>161.24</v>
      </c>
      <c r="M1689" s="1" t="s">
        <v>504</v>
      </c>
      <c r="N1689" s="1" t="s">
        <v>505</v>
      </c>
    </row>
    <row r="1690" spans="1:14" hidden="1" x14ac:dyDescent="0.35">
      <c r="A1690" s="1" t="s">
        <v>487</v>
      </c>
      <c r="B1690" s="1" t="s">
        <v>488</v>
      </c>
      <c r="C1690" s="2" t="s">
        <v>550</v>
      </c>
      <c r="D1690" s="1" t="s">
        <v>109</v>
      </c>
      <c r="E1690" s="1">
        <v>6110</v>
      </c>
      <c r="F1690" s="1" t="s">
        <v>490</v>
      </c>
      <c r="G1690" s="2" t="s">
        <v>491</v>
      </c>
      <c r="H1690" s="1" t="s">
        <v>492</v>
      </c>
      <c r="I1690" s="1">
        <v>2002</v>
      </c>
      <c r="J1690" s="1">
        <v>2002</v>
      </c>
      <c r="K1690" s="1" t="s">
        <v>493</v>
      </c>
      <c r="L1690" s="1">
        <v>279.55</v>
      </c>
      <c r="M1690" s="1" t="s">
        <v>504</v>
      </c>
      <c r="N1690" s="1" t="s">
        <v>505</v>
      </c>
    </row>
    <row r="1691" spans="1:14" hidden="1" x14ac:dyDescent="0.35">
      <c r="A1691" s="1" t="s">
        <v>487</v>
      </c>
      <c r="B1691" s="1" t="s">
        <v>488</v>
      </c>
      <c r="C1691" s="2" t="s">
        <v>550</v>
      </c>
      <c r="D1691" s="1" t="s">
        <v>109</v>
      </c>
      <c r="E1691" s="1">
        <v>6110</v>
      </c>
      <c r="F1691" s="1" t="s">
        <v>490</v>
      </c>
      <c r="G1691" s="2" t="s">
        <v>491</v>
      </c>
      <c r="H1691" s="1" t="s">
        <v>492</v>
      </c>
      <c r="I1691" s="1">
        <v>2003</v>
      </c>
      <c r="J1691" s="1">
        <v>2003</v>
      </c>
      <c r="K1691" s="1" t="s">
        <v>493</v>
      </c>
      <c r="L1691" s="1">
        <v>345.19</v>
      </c>
      <c r="M1691" s="1" t="s">
        <v>504</v>
      </c>
      <c r="N1691" s="1" t="s">
        <v>505</v>
      </c>
    </row>
    <row r="1692" spans="1:14" hidden="1" x14ac:dyDescent="0.35">
      <c r="A1692" s="1" t="s">
        <v>487</v>
      </c>
      <c r="B1692" s="1" t="s">
        <v>488</v>
      </c>
      <c r="C1692" s="2" t="s">
        <v>550</v>
      </c>
      <c r="D1692" s="1" t="s">
        <v>109</v>
      </c>
      <c r="E1692" s="1">
        <v>6110</v>
      </c>
      <c r="F1692" s="1" t="s">
        <v>490</v>
      </c>
      <c r="G1692" s="2" t="s">
        <v>491</v>
      </c>
      <c r="H1692" s="1" t="s">
        <v>492</v>
      </c>
      <c r="I1692" s="1">
        <v>2004</v>
      </c>
      <c r="J1692" s="1">
        <v>2004</v>
      </c>
      <c r="K1692" s="1" t="s">
        <v>493</v>
      </c>
      <c r="L1692" s="1">
        <v>297.27999999999997</v>
      </c>
      <c r="M1692" s="1" t="s">
        <v>504</v>
      </c>
      <c r="N1692" s="1" t="s">
        <v>505</v>
      </c>
    </row>
    <row r="1693" spans="1:14" hidden="1" x14ac:dyDescent="0.35">
      <c r="A1693" s="1" t="s">
        <v>487</v>
      </c>
      <c r="B1693" s="1" t="s">
        <v>488</v>
      </c>
      <c r="C1693" s="2" t="s">
        <v>550</v>
      </c>
      <c r="D1693" s="1" t="s">
        <v>109</v>
      </c>
      <c r="E1693" s="1">
        <v>6110</v>
      </c>
      <c r="F1693" s="1" t="s">
        <v>490</v>
      </c>
      <c r="G1693" s="2" t="s">
        <v>491</v>
      </c>
      <c r="H1693" s="1" t="s">
        <v>492</v>
      </c>
      <c r="I1693" s="1">
        <v>2005</v>
      </c>
      <c r="J1693" s="1">
        <v>2005</v>
      </c>
      <c r="K1693" s="1" t="s">
        <v>493</v>
      </c>
      <c r="L1693" s="1">
        <v>309.83</v>
      </c>
      <c r="M1693" s="1" t="s">
        <v>504</v>
      </c>
      <c r="N1693" s="1" t="s">
        <v>505</v>
      </c>
    </row>
    <row r="1694" spans="1:14" hidden="1" x14ac:dyDescent="0.35">
      <c r="A1694" s="1" t="s">
        <v>487</v>
      </c>
      <c r="B1694" s="1" t="s">
        <v>488</v>
      </c>
      <c r="C1694" s="2" t="s">
        <v>550</v>
      </c>
      <c r="D1694" s="1" t="s">
        <v>109</v>
      </c>
      <c r="E1694" s="1">
        <v>6110</v>
      </c>
      <c r="F1694" s="1" t="s">
        <v>490</v>
      </c>
      <c r="G1694" s="2" t="s">
        <v>491</v>
      </c>
      <c r="H1694" s="1" t="s">
        <v>492</v>
      </c>
      <c r="I1694" s="1">
        <v>2006</v>
      </c>
      <c r="J1694" s="1">
        <v>2006</v>
      </c>
      <c r="K1694" s="1" t="s">
        <v>493</v>
      </c>
      <c r="L1694" s="1">
        <v>339.18</v>
      </c>
      <c r="M1694" s="1" t="s">
        <v>504</v>
      </c>
      <c r="N1694" s="1" t="s">
        <v>505</v>
      </c>
    </row>
    <row r="1695" spans="1:14" hidden="1" x14ac:dyDescent="0.35">
      <c r="A1695" s="1" t="s">
        <v>487</v>
      </c>
      <c r="B1695" s="1" t="s">
        <v>488</v>
      </c>
      <c r="C1695" s="2" t="s">
        <v>550</v>
      </c>
      <c r="D1695" s="1" t="s">
        <v>109</v>
      </c>
      <c r="E1695" s="1">
        <v>6110</v>
      </c>
      <c r="F1695" s="1" t="s">
        <v>490</v>
      </c>
      <c r="G1695" s="2" t="s">
        <v>491</v>
      </c>
      <c r="H1695" s="1" t="s">
        <v>492</v>
      </c>
      <c r="I1695" s="1">
        <v>2007</v>
      </c>
      <c r="J1695" s="1">
        <v>2007</v>
      </c>
      <c r="K1695" s="1" t="s">
        <v>493</v>
      </c>
      <c r="L1695" s="1">
        <v>333.78</v>
      </c>
      <c r="M1695" s="1" t="s">
        <v>504</v>
      </c>
      <c r="N1695" s="1" t="s">
        <v>505</v>
      </c>
    </row>
    <row r="1696" spans="1:14" hidden="1" x14ac:dyDescent="0.35">
      <c r="A1696" s="1" t="s">
        <v>487</v>
      </c>
      <c r="B1696" s="1" t="s">
        <v>488</v>
      </c>
      <c r="C1696" s="2" t="s">
        <v>550</v>
      </c>
      <c r="D1696" s="1" t="s">
        <v>109</v>
      </c>
      <c r="E1696" s="1">
        <v>6110</v>
      </c>
      <c r="F1696" s="1" t="s">
        <v>490</v>
      </c>
      <c r="G1696" s="2" t="s">
        <v>491</v>
      </c>
      <c r="H1696" s="1" t="s">
        <v>492</v>
      </c>
      <c r="I1696" s="1">
        <v>2008</v>
      </c>
      <c r="J1696" s="1">
        <v>2008</v>
      </c>
      <c r="K1696" s="1" t="s">
        <v>493</v>
      </c>
      <c r="L1696" s="1">
        <v>483.51</v>
      </c>
      <c r="M1696" s="1" t="s">
        <v>504</v>
      </c>
      <c r="N1696" s="1" t="s">
        <v>505</v>
      </c>
    </row>
    <row r="1697" spans="1:14" hidden="1" x14ac:dyDescent="0.35">
      <c r="A1697" s="1" t="s">
        <v>487</v>
      </c>
      <c r="B1697" s="1" t="s">
        <v>488</v>
      </c>
      <c r="C1697" s="2" t="s">
        <v>550</v>
      </c>
      <c r="D1697" s="1" t="s">
        <v>109</v>
      </c>
      <c r="E1697" s="1">
        <v>6110</v>
      </c>
      <c r="F1697" s="1" t="s">
        <v>490</v>
      </c>
      <c r="G1697" s="2" t="s">
        <v>491</v>
      </c>
      <c r="H1697" s="1" t="s">
        <v>492</v>
      </c>
      <c r="I1697" s="1">
        <v>2009</v>
      </c>
      <c r="J1697" s="1">
        <v>2009</v>
      </c>
      <c r="K1697" s="1" t="s">
        <v>493</v>
      </c>
      <c r="L1697" s="1">
        <v>582</v>
      </c>
      <c r="M1697" s="1" t="s">
        <v>504</v>
      </c>
      <c r="N1697" s="1" t="s">
        <v>505</v>
      </c>
    </row>
    <row r="1698" spans="1:14" hidden="1" x14ac:dyDescent="0.35">
      <c r="A1698" s="1" t="s">
        <v>487</v>
      </c>
      <c r="B1698" s="1" t="s">
        <v>488</v>
      </c>
      <c r="C1698" s="2" t="s">
        <v>550</v>
      </c>
      <c r="D1698" s="1" t="s">
        <v>109</v>
      </c>
      <c r="E1698" s="1">
        <v>6110</v>
      </c>
      <c r="F1698" s="1" t="s">
        <v>490</v>
      </c>
      <c r="G1698" s="2" t="s">
        <v>491</v>
      </c>
      <c r="H1698" s="1" t="s">
        <v>492</v>
      </c>
      <c r="I1698" s="1">
        <v>2010</v>
      </c>
      <c r="J1698" s="1">
        <v>2010</v>
      </c>
      <c r="K1698" s="1" t="s">
        <v>493</v>
      </c>
      <c r="L1698" s="1">
        <v>426.91</v>
      </c>
      <c r="M1698" s="1" t="s">
        <v>504</v>
      </c>
      <c r="N1698" s="1" t="s">
        <v>505</v>
      </c>
    </row>
    <row r="1699" spans="1:14" hidden="1" x14ac:dyDescent="0.35">
      <c r="A1699" s="1" t="s">
        <v>487</v>
      </c>
      <c r="B1699" s="1" t="s">
        <v>488</v>
      </c>
      <c r="C1699" s="2" t="s">
        <v>550</v>
      </c>
      <c r="D1699" s="1" t="s">
        <v>109</v>
      </c>
      <c r="E1699" s="1">
        <v>6110</v>
      </c>
      <c r="F1699" s="1" t="s">
        <v>490</v>
      </c>
      <c r="G1699" s="2" t="s">
        <v>491</v>
      </c>
      <c r="H1699" s="1" t="s">
        <v>492</v>
      </c>
      <c r="I1699" s="1">
        <v>2011</v>
      </c>
      <c r="J1699" s="1">
        <v>2011</v>
      </c>
      <c r="K1699" s="1" t="s">
        <v>493</v>
      </c>
      <c r="L1699" s="1">
        <v>729.97</v>
      </c>
      <c r="M1699" s="1" t="s">
        <v>504</v>
      </c>
      <c r="N1699" s="1" t="s">
        <v>505</v>
      </c>
    </row>
    <row r="1700" spans="1:14" hidden="1" x14ac:dyDescent="0.35">
      <c r="A1700" s="1" t="s">
        <v>487</v>
      </c>
      <c r="B1700" s="1" t="s">
        <v>488</v>
      </c>
      <c r="C1700" s="2" t="s">
        <v>550</v>
      </c>
      <c r="D1700" s="1" t="s">
        <v>109</v>
      </c>
      <c r="E1700" s="1">
        <v>6110</v>
      </c>
      <c r="F1700" s="1" t="s">
        <v>490</v>
      </c>
      <c r="G1700" s="2" t="s">
        <v>491</v>
      </c>
      <c r="H1700" s="1" t="s">
        <v>492</v>
      </c>
      <c r="I1700" s="1">
        <v>2012</v>
      </c>
      <c r="J1700" s="1">
        <v>2012</v>
      </c>
      <c r="K1700" s="1" t="s">
        <v>493</v>
      </c>
      <c r="L1700" s="1">
        <v>674.5</v>
      </c>
      <c r="M1700" s="1" t="s">
        <v>504</v>
      </c>
      <c r="N1700" s="1" t="s">
        <v>505</v>
      </c>
    </row>
    <row r="1701" spans="1:14" hidden="1" x14ac:dyDescent="0.35">
      <c r="A1701" s="1" t="s">
        <v>487</v>
      </c>
      <c r="B1701" s="1" t="s">
        <v>488</v>
      </c>
      <c r="C1701" s="2" t="s">
        <v>550</v>
      </c>
      <c r="D1701" s="1" t="s">
        <v>109</v>
      </c>
      <c r="E1701" s="1">
        <v>6110</v>
      </c>
      <c r="F1701" s="1" t="s">
        <v>490</v>
      </c>
      <c r="G1701" s="2" t="s">
        <v>491</v>
      </c>
      <c r="H1701" s="1" t="s">
        <v>492</v>
      </c>
      <c r="I1701" s="1">
        <v>2013</v>
      </c>
      <c r="J1701" s="1">
        <v>2013</v>
      </c>
      <c r="K1701" s="1" t="s">
        <v>493</v>
      </c>
      <c r="L1701" s="1">
        <v>567.80999999999995</v>
      </c>
      <c r="M1701" s="1" t="s">
        <v>504</v>
      </c>
      <c r="N1701" s="1" t="s">
        <v>505</v>
      </c>
    </row>
    <row r="1702" spans="1:14" hidden="1" x14ac:dyDescent="0.35">
      <c r="A1702" s="1" t="s">
        <v>487</v>
      </c>
      <c r="B1702" s="1" t="s">
        <v>488</v>
      </c>
      <c r="C1702" s="2" t="s">
        <v>550</v>
      </c>
      <c r="D1702" s="1" t="s">
        <v>109</v>
      </c>
      <c r="E1702" s="1">
        <v>6110</v>
      </c>
      <c r="F1702" s="1" t="s">
        <v>490</v>
      </c>
      <c r="G1702" s="2" t="s">
        <v>491</v>
      </c>
      <c r="H1702" s="1" t="s">
        <v>492</v>
      </c>
      <c r="I1702" s="1">
        <v>2014</v>
      </c>
      <c r="J1702" s="1">
        <v>2014</v>
      </c>
      <c r="K1702" s="1" t="s">
        <v>493</v>
      </c>
      <c r="L1702" s="1">
        <v>602.59</v>
      </c>
      <c r="M1702" s="1" t="s">
        <v>504</v>
      </c>
      <c r="N1702" s="1" t="s">
        <v>505</v>
      </c>
    </row>
    <row r="1703" spans="1:14" hidden="1" x14ac:dyDescent="0.35">
      <c r="A1703" s="1" t="s">
        <v>487</v>
      </c>
      <c r="B1703" s="1" t="s">
        <v>488</v>
      </c>
      <c r="C1703" s="2" t="s">
        <v>550</v>
      </c>
      <c r="D1703" s="1" t="s">
        <v>109</v>
      </c>
      <c r="E1703" s="1">
        <v>6110</v>
      </c>
      <c r="F1703" s="1" t="s">
        <v>490</v>
      </c>
      <c r="G1703" s="2" t="s">
        <v>491</v>
      </c>
      <c r="H1703" s="1" t="s">
        <v>492</v>
      </c>
      <c r="I1703" s="1">
        <v>2015</v>
      </c>
      <c r="J1703" s="1">
        <v>2015</v>
      </c>
      <c r="K1703" s="1" t="s">
        <v>493</v>
      </c>
      <c r="L1703" s="1">
        <v>449.47</v>
      </c>
      <c r="M1703" s="1" t="s">
        <v>504</v>
      </c>
      <c r="N1703" s="1" t="s">
        <v>505</v>
      </c>
    </row>
    <row r="1704" spans="1:14" hidden="1" x14ac:dyDescent="0.35">
      <c r="A1704" s="1" t="s">
        <v>487</v>
      </c>
      <c r="B1704" s="1" t="s">
        <v>488</v>
      </c>
      <c r="C1704" s="2" t="s">
        <v>550</v>
      </c>
      <c r="D1704" s="1" t="s">
        <v>109</v>
      </c>
      <c r="E1704" s="1">
        <v>6110</v>
      </c>
      <c r="F1704" s="1" t="s">
        <v>490</v>
      </c>
      <c r="G1704" s="2" t="s">
        <v>491</v>
      </c>
      <c r="H1704" s="1" t="s">
        <v>492</v>
      </c>
      <c r="I1704" s="1">
        <v>2016</v>
      </c>
      <c r="J1704" s="1">
        <v>2016</v>
      </c>
      <c r="K1704" s="1" t="s">
        <v>493</v>
      </c>
      <c r="L1704" s="1">
        <v>462.14</v>
      </c>
      <c r="M1704" s="1" t="s">
        <v>504</v>
      </c>
      <c r="N1704" s="1" t="s">
        <v>505</v>
      </c>
    </row>
    <row r="1705" spans="1:14" hidden="1" x14ac:dyDescent="0.35">
      <c r="A1705" s="1" t="s">
        <v>487</v>
      </c>
      <c r="B1705" s="1" t="s">
        <v>488</v>
      </c>
      <c r="C1705" s="2" t="s">
        <v>550</v>
      </c>
      <c r="D1705" s="1" t="s">
        <v>109</v>
      </c>
      <c r="E1705" s="1">
        <v>6110</v>
      </c>
      <c r="F1705" s="1" t="s">
        <v>490</v>
      </c>
      <c r="G1705" s="2" t="s">
        <v>491</v>
      </c>
      <c r="H1705" s="1" t="s">
        <v>492</v>
      </c>
      <c r="I1705" s="1">
        <v>2017</v>
      </c>
      <c r="J1705" s="1">
        <v>2017</v>
      </c>
      <c r="K1705" s="1" t="s">
        <v>493</v>
      </c>
      <c r="L1705" s="1">
        <v>505.54</v>
      </c>
      <c r="M1705" s="1" t="s">
        <v>504</v>
      </c>
      <c r="N1705" s="1" t="s">
        <v>505</v>
      </c>
    </row>
    <row r="1706" spans="1:14" hidden="1" x14ac:dyDescent="0.35">
      <c r="A1706" s="1" t="s">
        <v>487</v>
      </c>
      <c r="B1706" s="1" t="s">
        <v>488</v>
      </c>
      <c r="C1706" s="2" t="s">
        <v>550</v>
      </c>
      <c r="D1706" s="1" t="s">
        <v>109</v>
      </c>
      <c r="E1706" s="1">
        <v>6110</v>
      </c>
      <c r="F1706" s="1" t="s">
        <v>490</v>
      </c>
      <c r="G1706" s="2" t="s">
        <v>491</v>
      </c>
      <c r="H1706" s="1" t="s">
        <v>492</v>
      </c>
      <c r="I1706" s="1">
        <v>2018</v>
      </c>
      <c r="J1706" s="1">
        <v>2018</v>
      </c>
      <c r="K1706" s="1" t="s">
        <v>493</v>
      </c>
      <c r="L1706" s="1">
        <v>569.95000000000005</v>
      </c>
      <c r="M1706" s="1" t="s">
        <v>504</v>
      </c>
      <c r="N1706" s="1" t="s">
        <v>505</v>
      </c>
    </row>
    <row r="1707" spans="1:14" hidden="1" x14ac:dyDescent="0.35">
      <c r="A1707" s="1" t="s">
        <v>487</v>
      </c>
      <c r="B1707" s="1" t="s">
        <v>488</v>
      </c>
      <c r="C1707" s="2" t="s">
        <v>550</v>
      </c>
      <c r="D1707" s="1" t="s">
        <v>109</v>
      </c>
      <c r="E1707" s="1">
        <v>6110</v>
      </c>
      <c r="F1707" s="1" t="s">
        <v>490</v>
      </c>
      <c r="G1707" s="2" t="s">
        <v>506</v>
      </c>
      <c r="H1707" s="1" t="s">
        <v>507</v>
      </c>
      <c r="I1707" s="1">
        <v>2001</v>
      </c>
      <c r="J1707" s="1">
        <v>2001</v>
      </c>
      <c r="K1707" s="1" t="s">
        <v>493</v>
      </c>
      <c r="L1707" s="1">
        <v>80.02</v>
      </c>
      <c r="M1707" s="1" t="s">
        <v>504</v>
      </c>
      <c r="N1707" s="1" t="s">
        <v>505</v>
      </c>
    </row>
    <row r="1708" spans="1:14" hidden="1" x14ac:dyDescent="0.35">
      <c r="A1708" s="1" t="s">
        <v>487</v>
      </c>
      <c r="B1708" s="1" t="s">
        <v>488</v>
      </c>
      <c r="C1708" s="2" t="s">
        <v>550</v>
      </c>
      <c r="D1708" s="1" t="s">
        <v>109</v>
      </c>
      <c r="E1708" s="1">
        <v>6110</v>
      </c>
      <c r="F1708" s="1" t="s">
        <v>490</v>
      </c>
      <c r="G1708" s="2" t="s">
        <v>506</v>
      </c>
      <c r="H1708" s="1" t="s">
        <v>507</v>
      </c>
      <c r="I1708" s="1">
        <v>2002</v>
      </c>
      <c r="J1708" s="1">
        <v>2002</v>
      </c>
      <c r="K1708" s="1" t="s">
        <v>493</v>
      </c>
      <c r="L1708" s="1">
        <v>76.760000000000005</v>
      </c>
      <c r="M1708" s="1" t="s">
        <v>504</v>
      </c>
      <c r="N1708" s="1" t="s">
        <v>505</v>
      </c>
    </row>
    <row r="1709" spans="1:14" hidden="1" x14ac:dyDescent="0.35">
      <c r="A1709" s="1" t="s">
        <v>487</v>
      </c>
      <c r="B1709" s="1" t="s">
        <v>488</v>
      </c>
      <c r="C1709" s="2" t="s">
        <v>550</v>
      </c>
      <c r="D1709" s="1" t="s">
        <v>109</v>
      </c>
      <c r="E1709" s="1">
        <v>6110</v>
      </c>
      <c r="F1709" s="1" t="s">
        <v>490</v>
      </c>
      <c r="G1709" s="2" t="s">
        <v>506</v>
      </c>
      <c r="H1709" s="1" t="s">
        <v>507</v>
      </c>
      <c r="I1709" s="1">
        <v>2003</v>
      </c>
      <c r="J1709" s="1">
        <v>2003</v>
      </c>
      <c r="K1709" s="1" t="s">
        <v>493</v>
      </c>
      <c r="L1709" s="1">
        <v>84.55</v>
      </c>
      <c r="M1709" s="1" t="s">
        <v>504</v>
      </c>
      <c r="N1709" s="1" t="s">
        <v>505</v>
      </c>
    </row>
    <row r="1710" spans="1:14" hidden="1" x14ac:dyDescent="0.35">
      <c r="A1710" s="1" t="s">
        <v>487</v>
      </c>
      <c r="B1710" s="1" t="s">
        <v>488</v>
      </c>
      <c r="C1710" s="2" t="s">
        <v>550</v>
      </c>
      <c r="D1710" s="1" t="s">
        <v>109</v>
      </c>
      <c r="E1710" s="1">
        <v>6110</v>
      </c>
      <c r="F1710" s="1" t="s">
        <v>490</v>
      </c>
      <c r="G1710" s="2" t="s">
        <v>506</v>
      </c>
      <c r="H1710" s="1" t="s">
        <v>507</v>
      </c>
      <c r="I1710" s="1">
        <v>2004</v>
      </c>
      <c r="J1710" s="1">
        <v>2004</v>
      </c>
      <c r="K1710" s="1" t="s">
        <v>493</v>
      </c>
      <c r="L1710" s="1">
        <v>112</v>
      </c>
      <c r="M1710" s="1" t="s">
        <v>504</v>
      </c>
      <c r="N1710" s="1" t="s">
        <v>505</v>
      </c>
    </row>
    <row r="1711" spans="1:14" hidden="1" x14ac:dyDescent="0.35">
      <c r="A1711" s="1" t="s">
        <v>487</v>
      </c>
      <c r="B1711" s="1" t="s">
        <v>488</v>
      </c>
      <c r="C1711" s="2" t="s">
        <v>550</v>
      </c>
      <c r="D1711" s="1" t="s">
        <v>109</v>
      </c>
      <c r="E1711" s="1">
        <v>6110</v>
      </c>
      <c r="F1711" s="1" t="s">
        <v>490</v>
      </c>
      <c r="G1711" s="2" t="s">
        <v>506</v>
      </c>
      <c r="H1711" s="1" t="s">
        <v>507</v>
      </c>
      <c r="I1711" s="1">
        <v>2005</v>
      </c>
      <c r="J1711" s="1">
        <v>2005</v>
      </c>
      <c r="K1711" s="1" t="s">
        <v>493</v>
      </c>
      <c r="L1711" s="1">
        <v>156.75</v>
      </c>
      <c r="M1711" s="1" t="s">
        <v>504</v>
      </c>
      <c r="N1711" s="1" t="s">
        <v>505</v>
      </c>
    </row>
    <row r="1712" spans="1:14" hidden="1" x14ac:dyDescent="0.35">
      <c r="A1712" s="1" t="s">
        <v>487</v>
      </c>
      <c r="B1712" s="1" t="s">
        <v>488</v>
      </c>
      <c r="C1712" s="2" t="s">
        <v>550</v>
      </c>
      <c r="D1712" s="1" t="s">
        <v>109</v>
      </c>
      <c r="E1712" s="1">
        <v>6110</v>
      </c>
      <c r="F1712" s="1" t="s">
        <v>490</v>
      </c>
      <c r="G1712" s="2" t="s">
        <v>506</v>
      </c>
      <c r="H1712" s="1" t="s">
        <v>507</v>
      </c>
      <c r="I1712" s="1">
        <v>2006</v>
      </c>
      <c r="J1712" s="1">
        <v>2006</v>
      </c>
      <c r="K1712" s="1" t="s">
        <v>493</v>
      </c>
      <c r="L1712" s="1">
        <v>182.96</v>
      </c>
      <c r="M1712" s="1" t="s">
        <v>504</v>
      </c>
      <c r="N1712" s="1" t="s">
        <v>505</v>
      </c>
    </row>
    <row r="1713" spans="1:14" hidden="1" x14ac:dyDescent="0.35">
      <c r="A1713" s="1" t="s">
        <v>487</v>
      </c>
      <c r="B1713" s="1" t="s">
        <v>488</v>
      </c>
      <c r="C1713" s="2" t="s">
        <v>550</v>
      </c>
      <c r="D1713" s="1" t="s">
        <v>109</v>
      </c>
      <c r="E1713" s="1">
        <v>6110</v>
      </c>
      <c r="F1713" s="1" t="s">
        <v>490</v>
      </c>
      <c r="G1713" s="2" t="s">
        <v>506</v>
      </c>
      <c r="H1713" s="1" t="s">
        <v>507</v>
      </c>
      <c r="I1713" s="1">
        <v>2007</v>
      </c>
      <c r="J1713" s="1">
        <v>2007</v>
      </c>
      <c r="K1713" s="1" t="s">
        <v>493</v>
      </c>
      <c r="L1713" s="1">
        <v>124.92</v>
      </c>
      <c r="M1713" s="1" t="s">
        <v>504</v>
      </c>
      <c r="N1713" s="1" t="s">
        <v>505</v>
      </c>
    </row>
    <row r="1714" spans="1:14" hidden="1" x14ac:dyDescent="0.35">
      <c r="A1714" s="1" t="s">
        <v>487</v>
      </c>
      <c r="B1714" s="1" t="s">
        <v>488</v>
      </c>
      <c r="C1714" s="2" t="s">
        <v>550</v>
      </c>
      <c r="D1714" s="1" t="s">
        <v>109</v>
      </c>
      <c r="E1714" s="1">
        <v>6110</v>
      </c>
      <c r="F1714" s="1" t="s">
        <v>490</v>
      </c>
      <c r="G1714" s="2" t="s">
        <v>506</v>
      </c>
      <c r="H1714" s="1" t="s">
        <v>507</v>
      </c>
      <c r="I1714" s="1">
        <v>2008</v>
      </c>
      <c r="J1714" s="1">
        <v>2008</v>
      </c>
      <c r="K1714" s="1" t="s">
        <v>493</v>
      </c>
      <c r="L1714" s="1">
        <v>32.17</v>
      </c>
      <c r="M1714" s="1" t="s">
        <v>504</v>
      </c>
      <c r="N1714" s="1" t="s">
        <v>505</v>
      </c>
    </row>
    <row r="1715" spans="1:14" hidden="1" x14ac:dyDescent="0.35">
      <c r="A1715" s="1" t="s">
        <v>487</v>
      </c>
      <c r="B1715" s="1" t="s">
        <v>488</v>
      </c>
      <c r="C1715" s="2" t="s">
        <v>550</v>
      </c>
      <c r="D1715" s="1" t="s">
        <v>109</v>
      </c>
      <c r="E1715" s="1">
        <v>6110</v>
      </c>
      <c r="F1715" s="1" t="s">
        <v>490</v>
      </c>
      <c r="G1715" s="2" t="s">
        <v>506</v>
      </c>
      <c r="H1715" s="1" t="s">
        <v>507</v>
      </c>
      <c r="I1715" s="1">
        <v>2009</v>
      </c>
      <c r="J1715" s="1">
        <v>2009</v>
      </c>
      <c r="K1715" s="1" t="s">
        <v>493</v>
      </c>
      <c r="L1715" s="1">
        <v>6.16</v>
      </c>
      <c r="M1715" s="1" t="s">
        <v>504</v>
      </c>
      <c r="N1715" s="1" t="s">
        <v>505</v>
      </c>
    </row>
    <row r="1716" spans="1:14" hidden="1" x14ac:dyDescent="0.35">
      <c r="A1716" s="1" t="s">
        <v>487</v>
      </c>
      <c r="B1716" s="1" t="s">
        <v>488</v>
      </c>
      <c r="C1716" s="2" t="s">
        <v>550</v>
      </c>
      <c r="D1716" s="1" t="s">
        <v>109</v>
      </c>
      <c r="E1716" s="1">
        <v>6110</v>
      </c>
      <c r="F1716" s="1" t="s">
        <v>490</v>
      </c>
      <c r="G1716" s="2" t="s">
        <v>506</v>
      </c>
      <c r="H1716" s="1" t="s">
        <v>507</v>
      </c>
      <c r="I1716" s="1">
        <v>2010</v>
      </c>
      <c r="J1716" s="1">
        <v>2010</v>
      </c>
      <c r="K1716" s="1" t="s">
        <v>493</v>
      </c>
      <c r="L1716" s="1">
        <v>28.09</v>
      </c>
      <c r="M1716" s="1" t="s">
        <v>504</v>
      </c>
      <c r="N1716" s="1" t="s">
        <v>505</v>
      </c>
    </row>
    <row r="1717" spans="1:14" hidden="1" x14ac:dyDescent="0.35">
      <c r="A1717" s="1" t="s">
        <v>487</v>
      </c>
      <c r="B1717" s="1" t="s">
        <v>488</v>
      </c>
      <c r="C1717" s="2" t="s">
        <v>550</v>
      </c>
      <c r="D1717" s="1" t="s">
        <v>109</v>
      </c>
      <c r="E1717" s="1">
        <v>6110</v>
      </c>
      <c r="F1717" s="1" t="s">
        <v>490</v>
      </c>
      <c r="G1717" s="2" t="s">
        <v>506</v>
      </c>
      <c r="H1717" s="1" t="s">
        <v>507</v>
      </c>
      <c r="I1717" s="1">
        <v>2011</v>
      </c>
      <c r="J1717" s="1">
        <v>2011</v>
      </c>
      <c r="K1717" s="1" t="s">
        <v>493</v>
      </c>
      <c r="L1717" s="1">
        <v>19.37</v>
      </c>
      <c r="M1717" s="1" t="s">
        <v>504</v>
      </c>
      <c r="N1717" s="1" t="s">
        <v>505</v>
      </c>
    </row>
    <row r="1718" spans="1:14" hidden="1" x14ac:dyDescent="0.35">
      <c r="A1718" s="1" t="s">
        <v>487</v>
      </c>
      <c r="B1718" s="1" t="s">
        <v>488</v>
      </c>
      <c r="C1718" s="2" t="s">
        <v>550</v>
      </c>
      <c r="D1718" s="1" t="s">
        <v>109</v>
      </c>
      <c r="E1718" s="1">
        <v>6110</v>
      </c>
      <c r="F1718" s="1" t="s">
        <v>490</v>
      </c>
      <c r="G1718" s="2" t="s">
        <v>506</v>
      </c>
      <c r="H1718" s="1" t="s">
        <v>507</v>
      </c>
      <c r="I1718" s="1">
        <v>2012</v>
      </c>
      <c r="J1718" s="1">
        <v>2012</v>
      </c>
      <c r="K1718" s="1" t="s">
        <v>493</v>
      </c>
      <c r="L1718" s="1">
        <v>20.03</v>
      </c>
      <c r="M1718" s="1" t="s">
        <v>504</v>
      </c>
      <c r="N1718" s="1" t="s">
        <v>505</v>
      </c>
    </row>
    <row r="1719" spans="1:14" hidden="1" x14ac:dyDescent="0.35">
      <c r="A1719" s="1" t="s">
        <v>487</v>
      </c>
      <c r="B1719" s="1" t="s">
        <v>488</v>
      </c>
      <c r="C1719" s="2" t="s">
        <v>550</v>
      </c>
      <c r="D1719" s="1" t="s">
        <v>109</v>
      </c>
      <c r="E1719" s="1">
        <v>6110</v>
      </c>
      <c r="F1719" s="1" t="s">
        <v>490</v>
      </c>
      <c r="G1719" s="2" t="s">
        <v>506</v>
      </c>
      <c r="H1719" s="1" t="s">
        <v>507</v>
      </c>
      <c r="I1719" s="1">
        <v>2013</v>
      </c>
      <c r="J1719" s="1">
        <v>2013</v>
      </c>
      <c r="K1719" s="1" t="s">
        <v>493</v>
      </c>
      <c r="L1719" s="1">
        <v>42.91</v>
      </c>
      <c r="M1719" s="1" t="s">
        <v>504</v>
      </c>
      <c r="N1719" s="1" t="s">
        <v>505</v>
      </c>
    </row>
    <row r="1720" spans="1:14" hidden="1" x14ac:dyDescent="0.35">
      <c r="A1720" s="1" t="s">
        <v>487</v>
      </c>
      <c r="B1720" s="1" t="s">
        <v>488</v>
      </c>
      <c r="C1720" s="2" t="s">
        <v>550</v>
      </c>
      <c r="D1720" s="1" t="s">
        <v>109</v>
      </c>
      <c r="E1720" s="1">
        <v>6110</v>
      </c>
      <c r="F1720" s="1" t="s">
        <v>490</v>
      </c>
      <c r="G1720" s="2" t="s">
        <v>506</v>
      </c>
      <c r="H1720" s="1" t="s">
        <v>507</v>
      </c>
      <c r="I1720" s="1">
        <v>2014</v>
      </c>
      <c r="J1720" s="1">
        <v>2014</v>
      </c>
      <c r="K1720" s="1" t="s">
        <v>493</v>
      </c>
      <c r="L1720" s="1">
        <v>25.48</v>
      </c>
      <c r="M1720" s="1" t="s">
        <v>504</v>
      </c>
      <c r="N1720" s="1" t="s">
        <v>505</v>
      </c>
    </row>
    <row r="1721" spans="1:14" hidden="1" x14ac:dyDescent="0.35">
      <c r="A1721" s="1" t="s">
        <v>487</v>
      </c>
      <c r="B1721" s="1" t="s">
        <v>488</v>
      </c>
      <c r="C1721" s="2" t="s">
        <v>550</v>
      </c>
      <c r="D1721" s="1" t="s">
        <v>109</v>
      </c>
      <c r="E1721" s="1">
        <v>6110</v>
      </c>
      <c r="F1721" s="1" t="s">
        <v>490</v>
      </c>
      <c r="G1721" s="2" t="s">
        <v>506</v>
      </c>
      <c r="H1721" s="1" t="s">
        <v>507</v>
      </c>
      <c r="I1721" s="1">
        <v>2015</v>
      </c>
      <c r="J1721" s="1">
        <v>2015</v>
      </c>
      <c r="K1721" s="1" t="s">
        <v>493</v>
      </c>
      <c r="L1721" s="1">
        <v>27.5</v>
      </c>
      <c r="M1721" s="1" t="s">
        <v>504</v>
      </c>
      <c r="N1721" s="1" t="s">
        <v>505</v>
      </c>
    </row>
    <row r="1722" spans="1:14" hidden="1" x14ac:dyDescent="0.35">
      <c r="A1722" s="1" t="s">
        <v>487</v>
      </c>
      <c r="B1722" s="1" t="s">
        <v>488</v>
      </c>
      <c r="C1722" s="2" t="s">
        <v>550</v>
      </c>
      <c r="D1722" s="1" t="s">
        <v>109</v>
      </c>
      <c r="E1722" s="1">
        <v>6110</v>
      </c>
      <c r="F1722" s="1" t="s">
        <v>490</v>
      </c>
      <c r="G1722" s="2" t="s">
        <v>506</v>
      </c>
      <c r="H1722" s="1" t="s">
        <v>507</v>
      </c>
      <c r="I1722" s="1">
        <v>2016</v>
      </c>
      <c r="J1722" s="1">
        <v>2016</v>
      </c>
      <c r="K1722" s="1" t="s">
        <v>493</v>
      </c>
      <c r="L1722" s="1">
        <v>21.24</v>
      </c>
      <c r="M1722" s="1" t="s">
        <v>504</v>
      </c>
      <c r="N1722" s="1" t="s">
        <v>505</v>
      </c>
    </row>
    <row r="1723" spans="1:14" hidden="1" x14ac:dyDescent="0.35">
      <c r="A1723" s="1" t="s">
        <v>487</v>
      </c>
      <c r="B1723" s="1" t="s">
        <v>488</v>
      </c>
      <c r="C1723" s="2" t="s">
        <v>550</v>
      </c>
      <c r="D1723" s="1" t="s">
        <v>109</v>
      </c>
      <c r="E1723" s="1">
        <v>6110</v>
      </c>
      <c r="F1723" s="1" t="s">
        <v>490</v>
      </c>
      <c r="G1723" s="2" t="s">
        <v>506</v>
      </c>
      <c r="H1723" s="1" t="s">
        <v>507</v>
      </c>
      <c r="I1723" s="1">
        <v>2017</v>
      </c>
      <c r="J1723" s="1">
        <v>2017</v>
      </c>
      <c r="K1723" s="1" t="s">
        <v>493</v>
      </c>
      <c r="L1723" s="1">
        <v>17.87</v>
      </c>
      <c r="M1723" s="1" t="s">
        <v>504</v>
      </c>
      <c r="N1723" s="1" t="s">
        <v>505</v>
      </c>
    </row>
    <row r="1724" spans="1:14" hidden="1" x14ac:dyDescent="0.35">
      <c r="A1724" s="1" t="s">
        <v>487</v>
      </c>
      <c r="B1724" s="1" t="s">
        <v>488</v>
      </c>
      <c r="C1724" s="2" t="s">
        <v>550</v>
      </c>
      <c r="D1724" s="1" t="s">
        <v>109</v>
      </c>
      <c r="E1724" s="1">
        <v>6110</v>
      </c>
      <c r="F1724" s="1" t="s">
        <v>490</v>
      </c>
      <c r="G1724" s="2" t="s">
        <v>506</v>
      </c>
      <c r="H1724" s="1" t="s">
        <v>507</v>
      </c>
      <c r="I1724" s="1">
        <v>2018</v>
      </c>
      <c r="J1724" s="1">
        <v>2018</v>
      </c>
      <c r="K1724" s="1" t="s">
        <v>493</v>
      </c>
      <c r="L1724" s="1">
        <v>9.5</v>
      </c>
      <c r="M1724" s="1" t="s">
        <v>504</v>
      </c>
      <c r="N1724" s="1" t="s">
        <v>505</v>
      </c>
    </row>
    <row r="1725" spans="1:14" hidden="1" x14ac:dyDescent="0.35">
      <c r="A1725" s="1" t="s">
        <v>487</v>
      </c>
      <c r="B1725" s="1" t="s">
        <v>488</v>
      </c>
      <c r="C1725" s="2" t="s">
        <v>550</v>
      </c>
      <c r="D1725" s="1" t="s">
        <v>109</v>
      </c>
      <c r="E1725" s="1">
        <v>6110</v>
      </c>
      <c r="F1725" s="1" t="s">
        <v>490</v>
      </c>
      <c r="G1725" s="2" t="s">
        <v>497</v>
      </c>
      <c r="H1725" s="1" t="s">
        <v>498</v>
      </c>
      <c r="I1725" s="1">
        <v>2001</v>
      </c>
      <c r="J1725" s="1">
        <v>2001</v>
      </c>
      <c r="K1725" s="1" t="s">
        <v>493</v>
      </c>
      <c r="L1725" s="1">
        <v>957.97</v>
      </c>
      <c r="M1725" s="1" t="s">
        <v>504</v>
      </c>
      <c r="N1725" s="1" t="s">
        <v>505</v>
      </c>
    </row>
    <row r="1726" spans="1:14" hidden="1" x14ac:dyDescent="0.35">
      <c r="A1726" s="1" t="s">
        <v>487</v>
      </c>
      <c r="B1726" s="1" t="s">
        <v>488</v>
      </c>
      <c r="C1726" s="2" t="s">
        <v>550</v>
      </c>
      <c r="D1726" s="1" t="s">
        <v>109</v>
      </c>
      <c r="E1726" s="1">
        <v>6110</v>
      </c>
      <c r="F1726" s="1" t="s">
        <v>490</v>
      </c>
      <c r="G1726" s="2" t="s">
        <v>497</v>
      </c>
      <c r="H1726" s="1" t="s">
        <v>498</v>
      </c>
      <c r="I1726" s="1">
        <v>2002</v>
      </c>
      <c r="J1726" s="1">
        <v>2002</v>
      </c>
      <c r="K1726" s="1" t="s">
        <v>493</v>
      </c>
      <c r="L1726" s="1">
        <v>1089.97</v>
      </c>
      <c r="M1726" s="1" t="s">
        <v>504</v>
      </c>
      <c r="N1726" s="1" t="s">
        <v>505</v>
      </c>
    </row>
    <row r="1727" spans="1:14" hidden="1" x14ac:dyDescent="0.35">
      <c r="A1727" s="1" t="s">
        <v>487</v>
      </c>
      <c r="B1727" s="1" t="s">
        <v>488</v>
      </c>
      <c r="C1727" s="2" t="s">
        <v>550</v>
      </c>
      <c r="D1727" s="1" t="s">
        <v>109</v>
      </c>
      <c r="E1727" s="1">
        <v>6110</v>
      </c>
      <c r="F1727" s="1" t="s">
        <v>490</v>
      </c>
      <c r="G1727" s="2" t="s">
        <v>497</v>
      </c>
      <c r="H1727" s="1" t="s">
        <v>498</v>
      </c>
      <c r="I1727" s="1">
        <v>2003</v>
      </c>
      <c r="J1727" s="1">
        <v>2003</v>
      </c>
      <c r="K1727" s="1" t="s">
        <v>493</v>
      </c>
      <c r="L1727" s="1">
        <v>1226.08</v>
      </c>
      <c r="M1727" s="1" t="s">
        <v>504</v>
      </c>
      <c r="N1727" s="1" t="s">
        <v>505</v>
      </c>
    </row>
    <row r="1728" spans="1:14" hidden="1" x14ac:dyDescent="0.35">
      <c r="A1728" s="1" t="s">
        <v>487</v>
      </c>
      <c r="B1728" s="1" t="s">
        <v>488</v>
      </c>
      <c r="C1728" s="2" t="s">
        <v>550</v>
      </c>
      <c r="D1728" s="1" t="s">
        <v>109</v>
      </c>
      <c r="E1728" s="1">
        <v>6110</v>
      </c>
      <c r="F1728" s="1" t="s">
        <v>490</v>
      </c>
      <c r="G1728" s="2" t="s">
        <v>497</v>
      </c>
      <c r="H1728" s="1" t="s">
        <v>498</v>
      </c>
      <c r="I1728" s="1">
        <v>2004</v>
      </c>
      <c r="J1728" s="1">
        <v>2004</v>
      </c>
      <c r="K1728" s="1" t="s">
        <v>493</v>
      </c>
      <c r="L1728" s="1">
        <v>1247.53</v>
      </c>
      <c r="M1728" s="1" t="s">
        <v>504</v>
      </c>
      <c r="N1728" s="1" t="s">
        <v>505</v>
      </c>
    </row>
    <row r="1729" spans="1:14" hidden="1" x14ac:dyDescent="0.35">
      <c r="A1729" s="1" t="s">
        <v>487</v>
      </c>
      <c r="B1729" s="1" t="s">
        <v>488</v>
      </c>
      <c r="C1729" s="2" t="s">
        <v>550</v>
      </c>
      <c r="D1729" s="1" t="s">
        <v>109</v>
      </c>
      <c r="E1729" s="1">
        <v>6110</v>
      </c>
      <c r="F1729" s="1" t="s">
        <v>490</v>
      </c>
      <c r="G1729" s="2" t="s">
        <v>497</v>
      </c>
      <c r="H1729" s="1" t="s">
        <v>498</v>
      </c>
      <c r="I1729" s="1">
        <v>2005</v>
      </c>
      <c r="J1729" s="1">
        <v>2005</v>
      </c>
      <c r="K1729" s="1" t="s">
        <v>493</v>
      </c>
      <c r="L1729" s="1">
        <v>1435.24</v>
      </c>
      <c r="M1729" s="1" t="s">
        <v>504</v>
      </c>
      <c r="N1729" s="1" t="s">
        <v>505</v>
      </c>
    </row>
    <row r="1730" spans="1:14" hidden="1" x14ac:dyDescent="0.35">
      <c r="A1730" s="1" t="s">
        <v>487</v>
      </c>
      <c r="B1730" s="1" t="s">
        <v>488</v>
      </c>
      <c r="C1730" s="2" t="s">
        <v>550</v>
      </c>
      <c r="D1730" s="1" t="s">
        <v>109</v>
      </c>
      <c r="E1730" s="1">
        <v>6110</v>
      </c>
      <c r="F1730" s="1" t="s">
        <v>490</v>
      </c>
      <c r="G1730" s="2" t="s">
        <v>497</v>
      </c>
      <c r="H1730" s="1" t="s">
        <v>498</v>
      </c>
      <c r="I1730" s="1">
        <v>2006</v>
      </c>
      <c r="J1730" s="1">
        <v>2006</v>
      </c>
      <c r="K1730" s="1" t="s">
        <v>493</v>
      </c>
      <c r="L1730" s="1">
        <v>1493.92</v>
      </c>
      <c r="M1730" s="1" t="s">
        <v>504</v>
      </c>
      <c r="N1730" s="1" t="s">
        <v>505</v>
      </c>
    </row>
    <row r="1731" spans="1:14" hidden="1" x14ac:dyDescent="0.35">
      <c r="A1731" s="1" t="s">
        <v>487</v>
      </c>
      <c r="B1731" s="1" t="s">
        <v>488</v>
      </c>
      <c r="C1731" s="2" t="s">
        <v>550</v>
      </c>
      <c r="D1731" s="1" t="s">
        <v>109</v>
      </c>
      <c r="E1731" s="1">
        <v>6110</v>
      </c>
      <c r="F1731" s="1" t="s">
        <v>490</v>
      </c>
      <c r="G1731" s="2" t="s">
        <v>497</v>
      </c>
      <c r="H1731" s="1" t="s">
        <v>498</v>
      </c>
      <c r="I1731" s="1">
        <v>2007</v>
      </c>
      <c r="J1731" s="1">
        <v>2007</v>
      </c>
      <c r="K1731" s="1" t="s">
        <v>493</v>
      </c>
      <c r="L1731" s="1">
        <v>1604.06</v>
      </c>
      <c r="M1731" s="1" t="s">
        <v>504</v>
      </c>
      <c r="N1731" s="1" t="s">
        <v>505</v>
      </c>
    </row>
    <row r="1732" spans="1:14" hidden="1" x14ac:dyDescent="0.35">
      <c r="A1732" s="1" t="s">
        <v>487</v>
      </c>
      <c r="B1732" s="1" t="s">
        <v>488</v>
      </c>
      <c r="C1732" s="2" t="s">
        <v>550</v>
      </c>
      <c r="D1732" s="1" t="s">
        <v>109</v>
      </c>
      <c r="E1732" s="1">
        <v>6110</v>
      </c>
      <c r="F1732" s="1" t="s">
        <v>490</v>
      </c>
      <c r="G1732" s="2" t="s">
        <v>497</v>
      </c>
      <c r="H1732" s="1" t="s">
        <v>498</v>
      </c>
      <c r="I1732" s="1">
        <v>2008</v>
      </c>
      <c r="J1732" s="1">
        <v>2008</v>
      </c>
      <c r="K1732" s="1" t="s">
        <v>493</v>
      </c>
      <c r="L1732" s="1">
        <v>1706.9</v>
      </c>
      <c r="M1732" s="1" t="s">
        <v>504</v>
      </c>
      <c r="N1732" s="1" t="s">
        <v>505</v>
      </c>
    </row>
    <row r="1733" spans="1:14" hidden="1" x14ac:dyDescent="0.35">
      <c r="A1733" s="1" t="s">
        <v>487</v>
      </c>
      <c r="B1733" s="1" t="s">
        <v>488</v>
      </c>
      <c r="C1733" s="2" t="s">
        <v>550</v>
      </c>
      <c r="D1733" s="1" t="s">
        <v>109</v>
      </c>
      <c r="E1733" s="1">
        <v>6110</v>
      </c>
      <c r="F1733" s="1" t="s">
        <v>490</v>
      </c>
      <c r="G1733" s="2" t="s">
        <v>497</v>
      </c>
      <c r="H1733" s="1" t="s">
        <v>498</v>
      </c>
      <c r="I1733" s="1">
        <v>2009</v>
      </c>
      <c r="J1733" s="1">
        <v>2009</v>
      </c>
      <c r="K1733" s="1" t="s">
        <v>493</v>
      </c>
      <c r="L1733" s="1">
        <v>1523.82</v>
      </c>
      <c r="M1733" s="1" t="s">
        <v>504</v>
      </c>
      <c r="N1733" s="1" t="s">
        <v>505</v>
      </c>
    </row>
    <row r="1734" spans="1:14" hidden="1" x14ac:dyDescent="0.35">
      <c r="A1734" s="1" t="s">
        <v>487</v>
      </c>
      <c r="B1734" s="1" t="s">
        <v>488</v>
      </c>
      <c r="C1734" s="2" t="s">
        <v>550</v>
      </c>
      <c r="D1734" s="1" t="s">
        <v>109</v>
      </c>
      <c r="E1734" s="1">
        <v>6110</v>
      </c>
      <c r="F1734" s="1" t="s">
        <v>490</v>
      </c>
      <c r="G1734" s="2" t="s">
        <v>497</v>
      </c>
      <c r="H1734" s="1" t="s">
        <v>498</v>
      </c>
      <c r="I1734" s="1">
        <v>2010</v>
      </c>
      <c r="J1734" s="1">
        <v>2010</v>
      </c>
      <c r="K1734" s="1" t="s">
        <v>493</v>
      </c>
      <c r="L1734" s="1">
        <v>1321.11</v>
      </c>
      <c r="M1734" s="1" t="s">
        <v>504</v>
      </c>
      <c r="N1734" s="1" t="s">
        <v>505</v>
      </c>
    </row>
    <row r="1735" spans="1:14" hidden="1" x14ac:dyDescent="0.35">
      <c r="A1735" s="1" t="s">
        <v>487</v>
      </c>
      <c r="B1735" s="1" t="s">
        <v>488</v>
      </c>
      <c r="C1735" s="2" t="s">
        <v>550</v>
      </c>
      <c r="D1735" s="1" t="s">
        <v>109</v>
      </c>
      <c r="E1735" s="1">
        <v>6110</v>
      </c>
      <c r="F1735" s="1" t="s">
        <v>490</v>
      </c>
      <c r="G1735" s="2" t="s">
        <v>497</v>
      </c>
      <c r="H1735" s="1" t="s">
        <v>498</v>
      </c>
      <c r="I1735" s="1">
        <v>2011</v>
      </c>
      <c r="J1735" s="1">
        <v>2011</v>
      </c>
      <c r="K1735" s="1" t="s">
        <v>493</v>
      </c>
      <c r="L1735" s="1">
        <v>1319.31</v>
      </c>
      <c r="M1735" s="1" t="s">
        <v>504</v>
      </c>
      <c r="N1735" s="1" t="s">
        <v>505</v>
      </c>
    </row>
    <row r="1736" spans="1:14" hidden="1" x14ac:dyDescent="0.35">
      <c r="A1736" s="1" t="s">
        <v>487</v>
      </c>
      <c r="B1736" s="1" t="s">
        <v>488</v>
      </c>
      <c r="C1736" s="2" t="s">
        <v>550</v>
      </c>
      <c r="D1736" s="1" t="s">
        <v>109</v>
      </c>
      <c r="E1736" s="1">
        <v>6110</v>
      </c>
      <c r="F1736" s="1" t="s">
        <v>490</v>
      </c>
      <c r="G1736" s="2" t="s">
        <v>497</v>
      </c>
      <c r="H1736" s="1" t="s">
        <v>498</v>
      </c>
      <c r="I1736" s="1">
        <v>2012</v>
      </c>
      <c r="J1736" s="1">
        <v>2012</v>
      </c>
      <c r="K1736" s="1" t="s">
        <v>493</v>
      </c>
      <c r="L1736" s="1">
        <v>1308.25</v>
      </c>
      <c r="M1736" s="1" t="s">
        <v>504</v>
      </c>
      <c r="N1736" s="1" t="s">
        <v>505</v>
      </c>
    </row>
    <row r="1737" spans="1:14" hidden="1" x14ac:dyDescent="0.35">
      <c r="A1737" s="1" t="s">
        <v>487</v>
      </c>
      <c r="B1737" s="1" t="s">
        <v>488</v>
      </c>
      <c r="C1737" s="2" t="s">
        <v>550</v>
      </c>
      <c r="D1737" s="1" t="s">
        <v>109</v>
      </c>
      <c r="E1737" s="1">
        <v>6110</v>
      </c>
      <c r="F1737" s="1" t="s">
        <v>490</v>
      </c>
      <c r="G1737" s="2" t="s">
        <v>497</v>
      </c>
      <c r="H1737" s="1" t="s">
        <v>498</v>
      </c>
      <c r="I1737" s="1">
        <v>2013</v>
      </c>
      <c r="J1737" s="1">
        <v>2013</v>
      </c>
      <c r="K1737" s="1" t="s">
        <v>493</v>
      </c>
      <c r="L1737" s="1">
        <v>1625.62</v>
      </c>
      <c r="M1737" s="1" t="s">
        <v>504</v>
      </c>
      <c r="N1737" s="1" t="s">
        <v>505</v>
      </c>
    </row>
    <row r="1738" spans="1:14" hidden="1" x14ac:dyDescent="0.35">
      <c r="A1738" s="1" t="s">
        <v>487</v>
      </c>
      <c r="B1738" s="1" t="s">
        <v>488</v>
      </c>
      <c r="C1738" s="2" t="s">
        <v>550</v>
      </c>
      <c r="D1738" s="1" t="s">
        <v>109</v>
      </c>
      <c r="E1738" s="1">
        <v>6110</v>
      </c>
      <c r="F1738" s="1" t="s">
        <v>490</v>
      </c>
      <c r="G1738" s="2" t="s">
        <v>497</v>
      </c>
      <c r="H1738" s="1" t="s">
        <v>498</v>
      </c>
      <c r="I1738" s="1">
        <v>2014</v>
      </c>
      <c r="J1738" s="1">
        <v>2014</v>
      </c>
      <c r="K1738" s="1" t="s">
        <v>493</v>
      </c>
      <c r="L1738" s="1">
        <v>1638.5</v>
      </c>
      <c r="M1738" s="1" t="s">
        <v>504</v>
      </c>
      <c r="N1738" s="1" t="s">
        <v>505</v>
      </c>
    </row>
    <row r="1739" spans="1:14" hidden="1" x14ac:dyDescent="0.35">
      <c r="A1739" s="1" t="s">
        <v>487</v>
      </c>
      <c r="B1739" s="1" t="s">
        <v>488</v>
      </c>
      <c r="C1739" s="2" t="s">
        <v>550</v>
      </c>
      <c r="D1739" s="1" t="s">
        <v>109</v>
      </c>
      <c r="E1739" s="1">
        <v>6110</v>
      </c>
      <c r="F1739" s="1" t="s">
        <v>490</v>
      </c>
      <c r="G1739" s="2" t="s">
        <v>497</v>
      </c>
      <c r="H1739" s="1" t="s">
        <v>498</v>
      </c>
      <c r="I1739" s="1">
        <v>2015</v>
      </c>
      <c r="J1739" s="1">
        <v>2015</v>
      </c>
      <c r="K1739" s="1" t="s">
        <v>493</v>
      </c>
      <c r="L1739" s="1">
        <v>1279.3</v>
      </c>
      <c r="M1739" s="1" t="s">
        <v>504</v>
      </c>
      <c r="N1739" s="1" t="s">
        <v>505</v>
      </c>
    </row>
    <row r="1740" spans="1:14" hidden="1" x14ac:dyDescent="0.35">
      <c r="A1740" s="1" t="s">
        <v>487</v>
      </c>
      <c r="B1740" s="1" t="s">
        <v>488</v>
      </c>
      <c r="C1740" s="2" t="s">
        <v>550</v>
      </c>
      <c r="D1740" s="1" t="s">
        <v>109</v>
      </c>
      <c r="E1740" s="1">
        <v>6110</v>
      </c>
      <c r="F1740" s="1" t="s">
        <v>490</v>
      </c>
      <c r="G1740" s="2" t="s">
        <v>497</v>
      </c>
      <c r="H1740" s="1" t="s">
        <v>498</v>
      </c>
      <c r="I1740" s="1">
        <v>2016</v>
      </c>
      <c r="J1740" s="1">
        <v>2016</v>
      </c>
      <c r="K1740" s="1" t="s">
        <v>493</v>
      </c>
      <c r="L1740" s="1">
        <v>1262.08</v>
      </c>
      <c r="M1740" s="1" t="s">
        <v>504</v>
      </c>
      <c r="N1740" s="1" t="s">
        <v>505</v>
      </c>
    </row>
    <row r="1741" spans="1:14" hidden="1" x14ac:dyDescent="0.35">
      <c r="A1741" s="1" t="s">
        <v>487</v>
      </c>
      <c r="B1741" s="1" t="s">
        <v>488</v>
      </c>
      <c r="C1741" s="2" t="s">
        <v>550</v>
      </c>
      <c r="D1741" s="1" t="s">
        <v>109</v>
      </c>
      <c r="E1741" s="1">
        <v>6110</v>
      </c>
      <c r="F1741" s="1" t="s">
        <v>490</v>
      </c>
      <c r="G1741" s="2" t="s">
        <v>497</v>
      </c>
      <c r="H1741" s="1" t="s">
        <v>498</v>
      </c>
      <c r="I1741" s="1">
        <v>2017</v>
      </c>
      <c r="J1741" s="1">
        <v>2017</v>
      </c>
      <c r="K1741" s="1" t="s">
        <v>493</v>
      </c>
      <c r="L1741" s="1">
        <v>1342.74</v>
      </c>
      <c r="M1741" s="1" t="s">
        <v>504</v>
      </c>
      <c r="N1741" s="1" t="s">
        <v>505</v>
      </c>
    </row>
    <row r="1742" spans="1:14" hidden="1" x14ac:dyDescent="0.35">
      <c r="A1742" s="1" t="s">
        <v>487</v>
      </c>
      <c r="B1742" s="1" t="s">
        <v>488</v>
      </c>
      <c r="C1742" s="2" t="s">
        <v>550</v>
      </c>
      <c r="D1742" s="1" t="s">
        <v>109</v>
      </c>
      <c r="E1742" s="1">
        <v>6110</v>
      </c>
      <c r="F1742" s="1" t="s">
        <v>490</v>
      </c>
      <c r="G1742" s="2" t="s">
        <v>497</v>
      </c>
      <c r="H1742" s="1" t="s">
        <v>498</v>
      </c>
      <c r="I1742" s="1">
        <v>2018</v>
      </c>
      <c r="J1742" s="1">
        <v>2018</v>
      </c>
      <c r="K1742" s="1" t="s">
        <v>493</v>
      </c>
      <c r="L1742" s="1">
        <v>1392.01</v>
      </c>
      <c r="M1742" s="1" t="s">
        <v>504</v>
      </c>
      <c r="N1742" s="1" t="s">
        <v>505</v>
      </c>
    </row>
    <row r="1743" spans="1:14" hidden="1" x14ac:dyDescent="0.35">
      <c r="A1743" s="1" t="s">
        <v>487</v>
      </c>
      <c r="B1743" s="1" t="s">
        <v>488</v>
      </c>
      <c r="C1743" s="2" t="s">
        <v>550</v>
      </c>
      <c r="D1743" s="1" t="s">
        <v>109</v>
      </c>
      <c r="E1743" s="1">
        <v>6110</v>
      </c>
      <c r="F1743" s="1" t="s">
        <v>490</v>
      </c>
      <c r="G1743" s="2" t="s">
        <v>499</v>
      </c>
      <c r="H1743" s="1" t="s">
        <v>500</v>
      </c>
      <c r="I1743" s="1">
        <v>2001</v>
      </c>
      <c r="J1743" s="1">
        <v>2001</v>
      </c>
      <c r="K1743" s="1" t="s">
        <v>493</v>
      </c>
      <c r="L1743" s="1">
        <v>161.24</v>
      </c>
      <c r="M1743" s="1" t="s">
        <v>504</v>
      </c>
      <c r="N1743" s="1" t="s">
        <v>505</v>
      </c>
    </row>
    <row r="1744" spans="1:14" hidden="1" x14ac:dyDescent="0.35">
      <c r="A1744" s="1" t="s">
        <v>487</v>
      </c>
      <c r="B1744" s="1" t="s">
        <v>488</v>
      </c>
      <c r="C1744" s="2" t="s">
        <v>550</v>
      </c>
      <c r="D1744" s="1" t="s">
        <v>109</v>
      </c>
      <c r="E1744" s="1">
        <v>6110</v>
      </c>
      <c r="F1744" s="1" t="s">
        <v>490</v>
      </c>
      <c r="G1744" s="2" t="s">
        <v>499</v>
      </c>
      <c r="H1744" s="1" t="s">
        <v>500</v>
      </c>
      <c r="I1744" s="1">
        <v>2002</v>
      </c>
      <c r="J1744" s="1">
        <v>2002</v>
      </c>
      <c r="K1744" s="1" t="s">
        <v>493</v>
      </c>
      <c r="L1744" s="1">
        <v>279.55</v>
      </c>
      <c r="M1744" s="1" t="s">
        <v>504</v>
      </c>
      <c r="N1744" s="1" t="s">
        <v>505</v>
      </c>
    </row>
    <row r="1745" spans="1:14" hidden="1" x14ac:dyDescent="0.35">
      <c r="A1745" s="1" t="s">
        <v>487</v>
      </c>
      <c r="B1745" s="1" t="s">
        <v>488</v>
      </c>
      <c r="C1745" s="2" t="s">
        <v>550</v>
      </c>
      <c r="D1745" s="1" t="s">
        <v>109</v>
      </c>
      <c r="E1745" s="1">
        <v>6110</v>
      </c>
      <c r="F1745" s="1" t="s">
        <v>490</v>
      </c>
      <c r="G1745" s="2" t="s">
        <v>499</v>
      </c>
      <c r="H1745" s="1" t="s">
        <v>500</v>
      </c>
      <c r="I1745" s="1">
        <v>2003</v>
      </c>
      <c r="J1745" s="1">
        <v>2003</v>
      </c>
      <c r="K1745" s="1" t="s">
        <v>493</v>
      </c>
      <c r="L1745" s="1">
        <v>345.19</v>
      </c>
      <c r="M1745" s="1" t="s">
        <v>504</v>
      </c>
      <c r="N1745" s="1" t="s">
        <v>505</v>
      </c>
    </row>
    <row r="1746" spans="1:14" hidden="1" x14ac:dyDescent="0.35">
      <c r="A1746" s="1" t="s">
        <v>487</v>
      </c>
      <c r="B1746" s="1" t="s">
        <v>488</v>
      </c>
      <c r="C1746" s="2" t="s">
        <v>550</v>
      </c>
      <c r="D1746" s="1" t="s">
        <v>109</v>
      </c>
      <c r="E1746" s="1">
        <v>6110</v>
      </c>
      <c r="F1746" s="1" t="s">
        <v>490</v>
      </c>
      <c r="G1746" s="2" t="s">
        <v>499</v>
      </c>
      <c r="H1746" s="1" t="s">
        <v>500</v>
      </c>
      <c r="I1746" s="1">
        <v>2004</v>
      </c>
      <c r="J1746" s="1">
        <v>2004</v>
      </c>
      <c r="K1746" s="1" t="s">
        <v>493</v>
      </c>
      <c r="L1746" s="1">
        <v>297.27999999999997</v>
      </c>
      <c r="M1746" s="1" t="s">
        <v>504</v>
      </c>
      <c r="N1746" s="1" t="s">
        <v>505</v>
      </c>
    </row>
    <row r="1747" spans="1:14" hidden="1" x14ac:dyDescent="0.35">
      <c r="A1747" s="1" t="s">
        <v>487</v>
      </c>
      <c r="B1747" s="1" t="s">
        <v>488</v>
      </c>
      <c r="C1747" s="2" t="s">
        <v>550</v>
      </c>
      <c r="D1747" s="1" t="s">
        <v>109</v>
      </c>
      <c r="E1747" s="1">
        <v>6110</v>
      </c>
      <c r="F1747" s="1" t="s">
        <v>490</v>
      </c>
      <c r="G1747" s="2" t="s">
        <v>499</v>
      </c>
      <c r="H1747" s="1" t="s">
        <v>500</v>
      </c>
      <c r="I1747" s="1">
        <v>2005</v>
      </c>
      <c r="J1747" s="1">
        <v>2005</v>
      </c>
      <c r="K1747" s="1" t="s">
        <v>493</v>
      </c>
      <c r="L1747" s="1">
        <v>309.83</v>
      </c>
      <c r="M1747" s="1" t="s">
        <v>504</v>
      </c>
      <c r="N1747" s="1" t="s">
        <v>505</v>
      </c>
    </row>
    <row r="1748" spans="1:14" hidden="1" x14ac:dyDescent="0.35">
      <c r="A1748" s="1" t="s">
        <v>487</v>
      </c>
      <c r="B1748" s="1" t="s">
        <v>488</v>
      </c>
      <c r="C1748" s="2" t="s">
        <v>550</v>
      </c>
      <c r="D1748" s="1" t="s">
        <v>109</v>
      </c>
      <c r="E1748" s="1">
        <v>6110</v>
      </c>
      <c r="F1748" s="1" t="s">
        <v>490</v>
      </c>
      <c r="G1748" s="2" t="s">
        <v>499</v>
      </c>
      <c r="H1748" s="1" t="s">
        <v>500</v>
      </c>
      <c r="I1748" s="1">
        <v>2006</v>
      </c>
      <c r="J1748" s="1">
        <v>2006</v>
      </c>
      <c r="K1748" s="1" t="s">
        <v>493</v>
      </c>
      <c r="L1748" s="1">
        <v>339.18</v>
      </c>
      <c r="M1748" s="1" t="s">
        <v>504</v>
      </c>
      <c r="N1748" s="1" t="s">
        <v>505</v>
      </c>
    </row>
    <row r="1749" spans="1:14" hidden="1" x14ac:dyDescent="0.35">
      <c r="A1749" s="1" t="s">
        <v>487</v>
      </c>
      <c r="B1749" s="1" t="s">
        <v>488</v>
      </c>
      <c r="C1749" s="2" t="s">
        <v>550</v>
      </c>
      <c r="D1749" s="1" t="s">
        <v>109</v>
      </c>
      <c r="E1749" s="1">
        <v>6110</v>
      </c>
      <c r="F1749" s="1" t="s">
        <v>490</v>
      </c>
      <c r="G1749" s="2" t="s">
        <v>499</v>
      </c>
      <c r="H1749" s="1" t="s">
        <v>500</v>
      </c>
      <c r="I1749" s="1">
        <v>2007</v>
      </c>
      <c r="J1749" s="1">
        <v>2007</v>
      </c>
      <c r="K1749" s="1" t="s">
        <v>493</v>
      </c>
      <c r="L1749" s="1">
        <v>333.78</v>
      </c>
      <c r="M1749" s="1" t="s">
        <v>504</v>
      </c>
      <c r="N1749" s="1" t="s">
        <v>505</v>
      </c>
    </row>
    <row r="1750" spans="1:14" hidden="1" x14ac:dyDescent="0.35">
      <c r="A1750" s="1" t="s">
        <v>487</v>
      </c>
      <c r="B1750" s="1" t="s">
        <v>488</v>
      </c>
      <c r="C1750" s="2" t="s">
        <v>550</v>
      </c>
      <c r="D1750" s="1" t="s">
        <v>109</v>
      </c>
      <c r="E1750" s="1">
        <v>6110</v>
      </c>
      <c r="F1750" s="1" t="s">
        <v>490</v>
      </c>
      <c r="G1750" s="2" t="s">
        <v>499</v>
      </c>
      <c r="H1750" s="1" t="s">
        <v>500</v>
      </c>
      <c r="I1750" s="1">
        <v>2008</v>
      </c>
      <c r="J1750" s="1">
        <v>2008</v>
      </c>
      <c r="K1750" s="1" t="s">
        <v>493</v>
      </c>
      <c r="L1750" s="1">
        <v>483.51</v>
      </c>
      <c r="M1750" s="1" t="s">
        <v>504</v>
      </c>
      <c r="N1750" s="1" t="s">
        <v>505</v>
      </c>
    </row>
    <row r="1751" spans="1:14" hidden="1" x14ac:dyDescent="0.35">
      <c r="A1751" s="1" t="s">
        <v>487</v>
      </c>
      <c r="B1751" s="1" t="s">
        <v>488</v>
      </c>
      <c r="C1751" s="2" t="s">
        <v>550</v>
      </c>
      <c r="D1751" s="1" t="s">
        <v>109</v>
      </c>
      <c r="E1751" s="1">
        <v>6110</v>
      </c>
      <c r="F1751" s="1" t="s">
        <v>490</v>
      </c>
      <c r="G1751" s="2" t="s">
        <v>499</v>
      </c>
      <c r="H1751" s="1" t="s">
        <v>500</v>
      </c>
      <c r="I1751" s="1">
        <v>2009</v>
      </c>
      <c r="J1751" s="1">
        <v>2009</v>
      </c>
      <c r="K1751" s="1" t="s">
        <v>493</v>
      </c>
      <c r="L1751" s="1">
        <v>582</v>
      </c>
      <c r="M1751" s="1" t="s">
        <v>504</v>
      </c>
      <c r="N1751" s="1" t="s">
        <v>505</v>
      </c>
    </row>
    <row r="1752" spans="1:14" hidden="1" x14ac:dyDescent="0.35">
      <c r="A1752" s="1" t="s">
        <v>487</v>
      </c>
      <c r="B1752" s="1" t="s">
        <v>488</v>
      </c>
      <c r="C1752" s="2" t="s">
        <v>550</v>
      </c>
      <c r="D1752" s="1" t="s">
        <v>109</v>
      </c>
      <c r="E1752" s="1">
        <v>6110</v>
      </c>
      <c r="F1752" s="1" t="s">
        <v>490</v>
      </c>
      <c r="G1752" s="2" t="s">
        <v>499</v>
      </c>
      <c r="H1752" s="1" t="s">
        <v>500</v>
      </c>
      <c r="I1752" s="1">
        <v>2010</v>
      </c>
      <c r="J1752" s="1">
        <v>2010</v>
      </c>
      <c r="K1752" s="1" t="s">
        <v>493</v>
      </c>
      <c r="L1752" s="1">
        <v>426.91</v>
      </c>
      <c r="M1752" s="1" t="s">
        <v>504</v>
      </c>
      <c r="N1752" s="1" t="s">
        <v>505</v>
      </c>
    </row>
    <row r="1753" spans="1:14" hidden="1" x14ac:dyDescent="0.35">
      <c r="A1753" s="1" t="s">
        <v>487</v>
      </c>
      <c r="B1753" s="1" t="s">
        <v>488</v>
      </c>
      <c r="C1753" s="2" t="s">
        <v>550</v>
      </c>
      <c r="D1753" s="1" t="s">
        <v>109</v>
      </c>
      <c r="E1753" s="1">
        <v>6110</v>
      </c>
      <c r="F1753" s="1" t="s">
        <v>490</v>
      </c>
      <c r="G1753" s="2" t="s">
        <v>499</v>
      </c>
      <c r="H1753" s="1" t="s">
        <v>500</v>
      </c>
      <c r="I1753" s="1">
        <v>2011</v>
      </c>
      <c r="J1753" s="1">
        <v>2011</v>
      </c>
      <c r="K1753" s="1" t="s">
        <v>493</v>
      </c>
      <c r="L1753" s="1">
        <v>729.97</v>
      </c>
      <c r="M1753" s="1" t="s">
        <v>504</v>
      </c>
      <c r="N1753" s="1" t="s">
        <v>505</v>
      </c>
    </row>
    <row r="1754" spans="1:14" hidden="1" x14ac:dyDescent="0.35">
      <c r="A1754" s="1" t="s">
        <v>487</v>
      </c>
      <c r="B1754" s="1" t="s">
        <v>488</v>
      </c>
      <c r="C1754" s="2" t="s">
        <v>550</v>
      </c>
      <c r="D1754" s="1" t="s">
        <v>109</v>
      </c>
      <c r="E1754" s="1">
        <v>6110</v>
      </c>
      <c r="F1754" s="1" t="s">
        <v>490</v>
      </c>
      <c r="G1754" s="2" t="s">
        <v>499</v>
      </c>
      <c r="H1754" s="1" t="s">
        <v>500</v>
      </c>
      <c r="I1754" s="1">
        <v>2012</v>
      </c>
      <c r="J1754" s="1">
        <v>2012</v>
      </c>
      <c r="K1754" s="1" t="s">
        <v>493</v>
      </c>
      <c r="L1754" s="1">
        <v>674.5</v>
      </c>
      <c r="M1754" s="1" t="s">
        <v>504</v>
      </c>
      <c r="N1754" s="1" t="s">
        <v>505</v>
      </c>
    </row>
    <row r="1755" spans="1:14" hidden="1" x14ac:dyDescent="0.35">
      <c r="A1755" s="1" t="s">
        <v>487</v>
      </c>
      <c r="B1755" s="1" t="s">
        <v>488</v>
      </c>
      <c r="C1755" s="2" t="s">
        <v>550</v>
      </c>
      <c r="D1755" s="1" t="s">
        <v>109</v>
      </c>
      <c r="E1755" s="1">
        <v>6110</v>
      </c>
      <c r="F1755" s="1" t="s">
        <v>490</v>
      </c>
      <c r="G1755" s="2" t="s">
        <v>499</v>
      </c>
      <c r="H1755" s="1" t="s">
        <v>500</v>
      </c>
      <c r="I1755" s="1">
        <v>2013</v>
      </c>
      <c r="J1755" s="1">
        <v>2013</v>
      </c>
      <c r="K1755" s="1" t="s">
        <v>493</v>
      </c>
      <c r="L1755" s="1">
        <v>567.80999999999995</v>
      </c>
      <c r="M1755" s="1" t="s">
        <v>504</v>
      </c>
      <c r="N1755" s="1" t="s">
        <v>505</v>
      </c>
    </row>
    <row r="1756" spans="1:14" hidden="1" x14ac:dyDescent="0.35">
      <c r="A1756" s="1" t="s">
        <v>487</v>
      </c>
      <c r="B1756" s="1" t="s">
        <v>488</v>
      </c>
      <c r="C1756" s="2" t="s">
        <v>550</v>
      </c>
      <c r="D1756" s="1" t="s">
        <v>109</v>
      </c>
      <c r="E1756" s="1">
        <v>6110</v>
      </c>
      <c r="F1756" s="1" t="s">
        <v>490</v>
      </c>
      <c r="G1756" s="2" t="s">
        <v>499</v>
      </c>
      <c r="H1756" s="1" t="s">
        <v>500</v>
      </c>
      <c r="I1756" s="1">
        <v>2014</v>
      </c>
      <c r="J1756" s="1">
        <v>2014</v>
      </c>
      <c r="K1756" s="1" t="s">
        <v>493</v>
      </c>
      <c r="L1756" s="1">
        <v>602.59</v>
      </c>
      <c r="M1756" s="1" t="s">
        <v>504</v>
      </c>
      <c r="N1756" s="1" t="s">
        <v>505</v>
      </c>
    </row>
    <row r="1757" spans="1:14" hidden="1" x14ac:dyDescent="0.35">
      <c r="A1757" s="1" t="s">
        <v>487</v>
      </c>
      <c r="B1757" s="1" t="s">
        <v>488</v>
      </c>
      <c r="C1757" s="2" t="s">
        <v>550</v>
      </c>
      <c r="D1757" s="1" t="s">
        <v>109</v>
      </c>
      <c r="E1757" s="1">
        <v>6110</v>
      </c>
      <c r="F1757" s="1" t="s">
        <v>490</v>
      </c>
      <c r="G1757" s="2" t="s">
        <v>499</v>
      </c>
      <c r="H1757" s="1" t="s">
        <v>500</v>
      </c>
      <c r="I1757" s="1">
        <v>2015</v>
      </c>
      <c r="J1757" s="1">
        <v>2015</v>
      </c>
      <c r="K1757" s="1" t="s">
        <v>493</v>
      </c>
      <c r="L1757" s="1">
        <v>449.47</v>
      </c>
      <c r="M1757" s="1" t="s">
        <v>504</v>
      </c>
      <c r="N1757" s="1" t="s">
        <v>505</v>
      </c>
    </row>
    <row r="1758" spans="1:14" hidden="1" x14ac:dyDescent="0.35">
      <c r="A1758" s="1" t="s">
        <v>487</v>
      </c>
      <c r="B1758" s="1" t="s">
        <v>488</v>
      </c>
      <c r="C1758" s="2" t="s">
        <v>550</v>
      </c>
      <c r="D1758" s="1" t="s">
        <v>109</v>
      </c>
      <c r="E1758" s="1">
        <v>6110</v>
      </c>
      <c r="F1758" s="1" t="s">
        <v>490</v>
      </c>
      <c r="G1758" s="2" t="s">
        <v>499</v>
      </c>
      <c r="H1758" s="1" t="s">
        <v>500</v>
      </c>
      <c r="I1758" s="1">
        <v>2016</v>
      </c>
      <c r="J1758" s="1">
        <v>2016</v>
      </c>
      <c r="K1758" s="1" t="s">
        <v>493</v>
      </c>
      <c r="L1758" s="1">
        <v>462.14</v>
      </c>
      <c r="M1758" s="1" t="s">
        <v>504</v>
      </c>
      <c r="N1758" s="1" t="s">
        <v>505</v>
      </c>
    </row>
    <row r="1759" spans="1:14" hidden="1" x14ac:dyDescent="0.35">
      <c r="A1759" s="1" t="s">
        <v>487</v>
      </c>
      <c r="B1759" s="1" t="s">
        <v>488</v>
      </c>
      <c r="C1759" s="2" t="s">
        <v>550</v>
      </c>
      <c r="D1759" s="1" t="s">
        <v>109</v>
      </c>
      <c r="E1759" s="1">
        <v>6110</v>
      </c>
      <c r="F1759" s="1" t="s">
        <v>490</v>
      </c>
      <c r="G1759" s="2" t="s">
        <v>499</v>
      </c>
      <c r="H1759" s="1" t="s">
        <v>500</v>
      </c>
      <c r="I1759" s="1">
        <v>2017</v>
      </c>
      <c r="J1759" s="1">
        <v>2017</v>
      </c>
      <c r="K1759" s="1" t="s">
        <v>493</v>
      </c>
      <c r="L1759" s="1">
        <v>505.54</v>
      </c>
      <c r="M1759" s="1" t="s">
        <v>504</v>
      </c>
      <c r="N1759" s="1" t="s">
        <v>505</v>
      </c>
    </row>
    <row r="1760" spans="1:14" hidden="1" x14ac:dyDescent="0.35">
      <c r="A1760" s="1" t="s">
        <v>487</v>
      </c>
      <c r="B1760" s="1" t="s">
        <v>488</v>
      </c>
      <c r="C1760" s="2" t="s">
        <v>550</v>
      </c>
      <c r="D1760" s="1" t="s">
        <v>109</v>
      </c>
      <c r="E1760" s="1">
        <v>6110</v>
      </c>
      <c r="F1760" s="1" t="s">
        <v>490</v>
      </c>
      <c r="G1760" s="2" t="s">
        <v>499</v>
      </c>
      <c r="H1760" s="1" t="s">
        <v>500</v>
      </c>
      <c r="I1760" s="1">
        <v>2018</v>
      </c>
      <c r="J1760" s="1">
        <v>2018</v>
      </c>
      <c r="K1760" s="1" t="s">
        <v>493</v>
      </c>
      <c r="L1760" s="1">
        <v>569.95000000000005</v>
      </c>
      <c r="M1760" s="1" t="s">
        <v>504</v>
      </c>
      <c r="N1760" s="1" t="s">
        <v>505</v>
      </c>
    </row>
    <row r="1761" spans="1:14" hidden="1" x14ac:dyDescent="0.35">
      <c r="A1761" s="1" t="s">
        <v>487</v>
      </c>
      <c r="B1761" s="1" t="s">
        <v>488</v>
      </c>
      <c r="C1761" s="2" t="s">
        <v>550</v>
      </c>
      <c r="D1761" s="1" t="s">
        <v>109</v>
      </c>
      <c r="E1761" s="1">
        <v>6110</v>
      </c>
      <c r="F1761" s="1" t="s">
        <v>490</v>
      </c>
      <c r="G1761" s="2" t="s">
        <v>508</v>
      </c>
      <c r="H1761" s="1" t="s">
        <v>509</v>
      </c>
      <c r="I1761" s="1">
        <v>2001</v>
      </c>
      <c r="J1761" s="1">
        <v>2001</v>
      </c>
      <c r="K1761" s="1" t="s">
        <v>493</v>
      </c>
      <c r="L1761" s="1">
        <v>80.02</v>
      </c>
      <c r="M1761" s="1" t="s">
        <v>504</v>
      </c>
      <c r="N1761" s="1" t="s">
        <v>505</v>
      </c>
    </row>
    <row r="1762" spans="1:14" hidden="1" x14ac:dyDescent="0.35">
      <c r="A1762" s="1" t="s">
        <v>487</v>
      </c>
      <c r="B1762" s="1" t="s">
        <v>488</v>
      </c>
      <c r="C1762" s="2" t="s">
        <v>550</v>
      </c>
      <c r="D1762" s="1" t="s">
        <v>109</v>
      </c>
      <c r="E1762" s="1">
        <v>6110</v>
      </c>
      <c r="F1762" s="1" t="s">
        <v>490</v>
      </c>
      <c r="G1762" s="2" t="s">
        <v>508</v>
      </c>
      <c r="H1762" s="1" t="s">
        <v>509</v>
      </c>
      <c r="I1762" s="1">
        <v>2002</v>
      </c>
      <c r="J1762" s="1">
        <v>2002</v>
      </c>
      <c r="K1762" s="1" t="s">
        <v>493</v>
      </c>
      <c r="L1762" s="1">
        <v>76.760000000000005</v>
      </c>
      <c r="M1762" s="1" t="s">
        <v>504</v>
      </c>
      <c r="N1762" s="1" t="s">
        <v>505</v>
      </c>
    </row>
    <row r="1763" spans="1:14" hidden="1" x14ac:dyDescent="0.35">
      <c r="A1763" s="1" t="s">
        <v>487</v>
      </c>
      <c r="B1763" s="1" t="s">
        <v>488</v>
      </c>
      <c r="C1763" s="2" t="s">
        <v>550</v>
      </c>
      <c r="D1763" s="1" t="s">
        <v>109</v>
      </c>
      <c r="E1763" s="1">
        <v>6110</v>
      </c>
      <c r="F1763" s="1" t="s">
        <v>490</v>
      </c>
      <c r="G1763" s="2" t="s">
        <v>508</v>
      </c>
      <c r="H1763" s="1" t="s">
        <v>509</v>
      </c>
      <c r="I1763" s="1">
        <v>2003</v>
      </c>
      <c r="J1763" s="1">
        <v>2003</v>
      </c>
      <c r="K1763" s="1" t="s">
        <v>493</v>
      </c>
      <c r="L1763" s="1">
        <v>84.55</v>
      </c>
      <c r="M1763" s="1" t="s">
        <v>504</v>
      </c>
      <c r="N1763" s="1" t="s">
        <v>505</v>
      </c>
    </row>
    <row r="1764" spans="1:14" hidden="1" x14ac:dyDescent="0.35">
      <c r="A1764" s="1" t="s">
        <v>487</v>
      </c>
      <c r="B1764" s="1" t="s">
        <v>488</v>
      </c>
      <c r="C1764" s="2" t="s">
        <v>550</v>
      </c>
      <c r="D1764" s="1" t="s">
        <v>109</v>
      </c>
      <c r="E1764" s="1">
        <v>6110</v>
      </c>
      <c r="F1764" s="1" t="s">
        <v>490</v>
      </c>
      <c r="G1764" s="2" t="s">
        <v>508</v>
      </c>
      <c r="H1764" s="1" t="s">
        <v>509</v>
      </c>
      <c r="I1764" s="1">
        <v>2004</v>
      </c>
      <c r="J1764" s="1">
        <v>2004</v>
      </c>
      <c r="K1764" s="1" t="s">
        <v>493</v>
      </c>
      <c r="L1764" s="1">
        <v>112</v>
      </c>
      <c r="M1764" s="1" t="s">
        <v>504</v>
      </c>
      <c r="N1764" s="1" t="s">
        <v>505</v>
      </c>
    </row>
    <row r="1765" spans="1:14" hidden="1" x14ac:dyDescent="0.35">
      <c r="A1765" s="1" t="s">
        <v>487</v>
      </c>
      <c r="B1765" s="1" t="s">
        <v>488</v>
      </c>
      <c r="C1765" s="2" t="s">
        <v>550</v>
      </c>
      <c r="D1765" s="1" t="s">
        <v>109</v>
      </c>
      <c r="E1765" s="1">
        <v>6110</v>
      </c>
      <c r="F1765" s="1" t="s">
        <v>490</v>
      </c>
      <c r="G1765" s="2" t="s">
        <v>508</v>
      </c>
      <c r="H1765" s="1" t="s">
        <v>509</v>
      </c>
      <c r="I1765" s="1">
        <v>2005</v>
      </c>
      <c r="J1765" s="1">
        <v>2005</v>
      </c>
      <c r="K1765" s="1" t="s">
        <v>493</v>
      </c>
      <c r="L1765" s="1">
        <v>156.75</v>
      </c>
      <c r="M1765" s="1" t="s">
        <v>504</v>
      </c>
      <c r="N1765" s="1" t="s">
        <v>505</v>
      </c>
    </row>
    <row r="1766" spans="1:14" hidden="1" x14ac:dyDescent="0.35">
      <c r="A1766" s="1" t="s">
        <v>487</v>
      </c>
      <c r="B1766" s="1" t="s">
        <v>488</v>
      </c>
      <c r="C1766" s="2" t="s">
        <v>550</v>
      </c>
      <c r="D1766" s="1" t="s">
        <v>109</v>
      </c>
      <c r="E1766" s="1">
        <v>6110</v>
      </c>
      <c r="F1766" s="1" t="s">
        <v>490</v>
      </c>
      <c r="G1766" s="2" t="s">
        <v>508</v>
      </c>
      <c r="H1766" s="1" t="s">
        <v>509</v>
      </c>
      <c r="I1766" s="1">
        <v>2006</v>
      </c>
      <c r="J1766" s="1">
        <v>2006</v>
      </c>
      <c r="K1766" s="1" t="s">
        <v>493</v>
      </c>
      <c r="L1766" s="1">
        <v>182.96</v>
      </c>
      <c r="M1766" s="1" t="s">
        <v>504</v>
      </c>
      <c r="N1766" s="1" t="s">
        <v>505</v>
      </c>
    </row>
    <row r="1767" spans="1:14" hidden="1" x14ac:dyDescent="0.35">
      <c r="A1767" s="1" t="s">
        <v>487</v>
      </c>
      <c r="B1767" s="1" t="s">
        <v>488</v>
      </c>
      <c r="C1767" s="2" t="s">
        <v>550</v>
      </c>
      <c r="D1767" s="1" t="s">
        <v>109</v>
      </c>
      <c r="E1767" s="1">
        <v>6110</v>
      </c>
      <c r="F1767" s="1" t="s">
        <v>490</v>
      </c>
      <c r="G1767" s="2" t="s">
        <v>508</v>
      </c>
      <c r="H1767" s="1" t="s">
        <v>509</v>
      </c>
      <c r="I1767" s="1">
        <v>2007</v>
      </c>
      <c r="J1767" s="1">
        <v>2007</v>
      </c>
      <c r="K1767" s="1" t="s">
        <v>493</v>
      </c>
      <c r="L1767" s="1">
        <v>124.92</v>
      </c>
      <c r="M1767" s="1" t="s">
        <v>504</v>
      </c>
      <c r="N1767" s="1" t="s">
        <v>505</v>
      </c>
    </row>
    <row r="1768" spans="1:14" hidden="1" x14ac:dyDescent="0.35">
      <c r="A1768" s="1" t="s">
        <v>487</v>
      </c>
      <c r="B1768" s="1" t="s">
        <v>488</v>
      </c>
      <c r="C1768" s="2" t="s">
        <v>550</v>
      </c>
      <c r="D1768" s="1" t="s">
        <v>109</v>
      </c>
      <c r="E1768" s="1">
        <v>6110</v>
      </c>
      <c r="F1768" s="1" t="s">
        <v>490</v>
      </c>
      <c r="G1768" s="2" t="s">
        <v>508</v>
      </c>
      <c r="H1768" s="1" t="s">
        <v>509</v>
      </c>
      <c r="I1768" s="1">
        <v>2008</v>
      </c>
      <c r="J1768" s="1">
        <v>2008</v>
      </c>
      <c r="K1768" s="1" t="s">
        <v>493</v>
      </c>
      <c r="L1768" s="1">
        <v>32.17</v>
      </c>
      <c r="M1768" s="1" t="s">
        <v>504</v>
      </c>
      <c r="N1768" s="1" t="s">
        <v>505</v>
      </c>
    </row>
    <row r="1769" spans="1:14" hidden="1" x14ac:dyDescent="0.35">
      <c r="A1769" s="1" t="s">
        <v>487</v>
      </c>
      <c r="B1769" s="1" t="s">
        <v>488</v>
      </c>
      <c r="C1769" s="2" t="s">
        <v>550</v>
      </c>
      <c r="D1769" s="1" t="s">
        <v>109</v>
      </c>
      <c r="E1769" s="1">
        <v>6110</v>
      </c>
      <c r="F1769" s="1" t="s">
        <v>490</v>
      </c>
      <c r="G1769" s="2" t="s">
        <v>508</v>
      </c>
      <c r="H1769" s="1" t="s">
        <v>509</v>
      </c>
      <c r="I1769" s="1">
        <v>2009</v>
      </c>
      <c r="J1769" s="1">
        <v>2009</v>
      </c>
      <c r="K1769" s="1" t="s">
        <v>493</v>
      </c>
      <c r="L1769" s="1">
        <v>6.16</v>
      </c>
      <c r="M1769" s="1" t="s">
        <v>504</v>
      </c>
      <c r="N1769" s="1" t="s">
        <v>505</v>
      </c>
    </row>
    <row r="1770" spans="1:14" hidden="1" x14ac:dyDescent="0.35">
      <c r="A1770" s="1" t="s">
        <v>487</v>
      </c>
      <c r="B1770" s="1" t="s">
        <v>488</v>
      </c>
      <c r="C1770" s="2" t="s">
        <v>550</v>
      </c>
      <c r="D1770" s="1" t="s">
        <v>109</v>
      </c>
      <c r="E1770" s="1">
        <v>6110</v>
      </c>
      <c r="F1770" s="1" t="s">
        <v>490</v>
      </c>
      <c r="G1770" s="2" t="s">
        <v>508</v>
      </c>
      <c r="H1770" s="1" t="s">
        <v>509</v>
      </c>
      <c r="I1770" s="1">
        <v>2010</v>
      </c>
      <c r="J1770" s="1">
        <v>2010</v>
      </c>
      <c r="K1770" s="1" t="s">
        <v>493</v>
      </c>
      <c r="L1770" s="1">
        <v>28.09</v>
      </c>
      <c r="M1770" s="1" t="s">
        <v>504</v>
      </c>
      <c r="N1770" s="1" t="s">
        <v>505</v>
      </c>
    </row>
    <row r="1771" spans="1:14" hidden="1" x14ac:dyDescent="0.35">
      <c r="A1771" s="1" t="s">
        <v>487</v>
      </c>
      <c r="B1771" s="1" t="s">
        <v>488</v>
      </c>
      <c r="C1771" s="2" t="s">
        <v>550</v>
      </c>
      <c r="D1771" s="1" t="s">
        <v>109</v>
      </c>
      <c r="E1771" s="1">
        <v>6110</v>
      </c>
      <c r="F1771" s="1" t="s">
        <v>490</v>
      </c>
      <c r="G1771" s="2" t="s">
        <v>508</v>
      </c>
      <c r="H1771" s="1" t="s">
        <v>509</v>
      </c>
      <c r="I1771" s="1">
        <v>2011</v>
      </c>
      <c r="J1771" s="1">
        <v>2011</v>
      </c>
      <c r="K1771" s="1" t="s">
        <v>493</v>
      </c>
      <c r="L1771" s="1">
        <v>19.37</v>
      </c>
      <c r="M1771" s="1" t="s">
        <v>504</v>
      </c>
      <c r="N1771" s="1" t="s">
        <v>505</v>
      </c>
    </row>
    <row r="1772" spans="1:14" hidden="1" x14ac:dyDescent="0.35">
      <c r="A1772" s="1" t="s">
        <v>487</v>
      </c>
      <c r="B1772" s="1" t="s">
        <v>488</v>
      </c>
      <c r="C1772" s="2" t="s">
        <v>550</v>
      </c>
      <c r="D1772" s="1" t="s">
        <v>109</v>
      </c>
      <c r="E1772" s="1">
        <v>6110</v>
      </c>
      <c r="F1772" s="1" t="s">
        <v>490</v>
      </c>
      <c r="G1772" s="2" t="s">
        <v>508</v>
      </c>
      <c r="H1772" s="1" t="s">
        <v>509</v>
      </c>
      <c r="I1772" s="1">
        <v>2012</v>
      </c>
      <c r="J1772" s="1">
        <v>2012</v>
      </c>
      <c r="K1772" s="1" t="s">
        <v>493</v>
      </c>
      <c r="L1772" s="1">
        <v>20.03</v>
      </c>
      <c r="M1772" s="1" t="s">
        <v>504</v>
      </c>
      <c r="N1772" s="1" t="s">
        <v>505</v>
      </c>
    </row>
    <row r="1773" spans="1:14" hidden="1" x14ac:dyDescent="0.35">
      <c r="A1773" s="1" t="s">
        <v>487</v>
      </c>
      <c r="B1773" s="1" t="s">
        <v>488</v>
      </c>
      <c r="C1773" s="2" t="s">
        <v>550</v>
      </c>
      <c r="D1773" s="1" t="s">
        <v>109</v>
      </c>
      <c r="E1773" s="1">
        <v>6110</v>
      </c>
      <c r="F1773" s="1" t="s">
        <v>490</v>
      </c>
      <c r="G1773" s="2" t="s">
        <v>508</v>
      </c>
      <c r="H1773" s="1" t="s">
        <v>509</v>
      </c>
      <c r="I1773" s="1">
        <v>2013</v>
      </c>
      <c r="J1773" s="1">
        <v>2013</v>
      </c>
      <c r="K1773" s="1" t="s">
        <v>493</v>
      </c>
      <c r="L1773" s="1">
        <v>42.91</v>
      </c>
      <c r="M1773" s="1" t="s">
        <v>504</v>
      </c>
      <c r="N1773" s="1" t="s">
        <v>505</v>
      </c>
    </row>
    <row r="1774" spans="1:14" hidden="1" x14ac:dyDescent="0.35">
      <c r="A1774" s="1" t="s">
        <v>487</v>
      </c>
      <c r="B1774" s="1" t="s">
        <v>488</v>
      </c>
      <c r="C1774" s="2" t="s">
        <v>550</v>
      </c>
      <c r="D1774" s="1" t="s">
        <v>109</v>
      </c>
      <c r="E1774" s="1">
        <v>6110</v>
      </c>
      <c r="F1774" s="1" t="s">
        <v>490</v>
      </c>
      <c r="G1774" s="2" t="s">
        <v>508</v>
      </c>
      <c r="H1774" s="1" t="s">
        <v>509</v>
      </c>
      <c r="I1774" s="1">
        <v>2014</v>
      </c>
      <c r="J1774" s="1">
        <v>2014</v>
      </c>
      <c r="K1774" s="1" t="s">
        <v>493</v>
      </c>
      <c r="L1774" s="1">
        <v>25.48</v>
      </c>
      <c r="M1774" s="1" t="s">
        <v>504</v>
      </c>
      <c r="N1774" s="1" t="s">
        <v>505</v>
      </c>
    </row>
    <row r="1775" spans="1:14" hidden="1" x14ac:dyDescent="0.35">
      <c r="A1775" s="1" t="s">
        <v>487</v>
      </c>
      <c r="B1775" s="1" t="s">
        <v>488</v>
      </c>
      <c r="C1775" s="2" t="s">
        <v>550</v>
      </c>
      <c r="D1775" s="1" t="s">
        <v>109</v>
      </c>
      <c r="E1775" s="1">
        <v>6110</v>
      </c>
      <c r="F1775" s="1" t="s">
        <v>490</v>
      </c>
      <c r="G1775" s="2" t="s">
        <v>508</v>
      </c>
      <c r="H1775" s="1" t="s">
        <v>509</v>
      </c>
      <c r="I1775" s="1">
        <v>2015</v>
      </c>
      <c r="J1775" s="1">
        <v>2015</v>
      </c>
      <c r="K1775" s="1" t="s">
        <v>493</v>
      </c>
      <c r="L1775" s="1">
        <v>27.5</v>
      </c>
      <c r="M1775" s="1" t="s">
        <v>504</v>
      </c>
      <c r="N1775" s="1" t="s">
        <v>505</v>
      </c>
    </row>
    <row r="1776" spans="1:14" hidden="1" x14ac:dyDescent="0.35">
      <c r="A1776" s="1" t="s">
        <v>487</v>
      </c>
      <c r="B1776" s="1" t="s">
        <v>488</v>
      </c>
      <c r="C1776" s="2" t="s">
        <v>550</v>
      </c>
      <c r="D1776" s="1" t="s">
        <v>109</v>
      </c>
      <c r="E1776" s="1">
        <v>6110</v>
      </c>
      <c r="F1776" s="1" t="s">
        <v>490</v>
      </c>
      <c r="G1776" s="2" t="s">
        <v>508</v>
      </c>
      <c r="H1776" s="1" t="s">
        <v>509</v>
      </c>
      <c r="I1776" s="1">
        <v>2016</v>
      </c>
      <c r="J1776" s="1">
        <v>2016</v>
      </c>
      <c r="K1776" s="1" t="s">
        <v>493</v>
      </c>
      <c r="L1776" s="1">
        <v>21.24</v>
      </c>
      <c r="M1776" s="1" t="s">
        <v>504</v>
      </c>
      <c r="N1776" s="1" t="s">
        <v>505</v>
      </c>
    </row>
    <row r="1777" spans="1:14" hidden="1" x14ac:dyDescent="0.35">
      <c r="A1777" s="1" t="s">
        <v>487</v>
      </c>
      <c r="B1777" s="1" t="s">
        <v>488</v>
      </c>
      <c r="C1777" s="2" t="s">
        <v>550</v>
      </c>
      <c r="D1777" s="1" t="s">
        <v>109</v>
      </c>
      <c r="E1777" s="1">
        <v>6110</v>
      </c>
      <c r="F1777" s="1" t="s">
        <v>490</v>
      </c>
      <c r="G1777" s="2" t="s">
        <v>508</v>
      </c>
      <c r="H1777" s="1" t="s">
        <v>509</v>
      </c>
      <c r="I1777" s="1">
        <v>2017</v>
      </c>
      <c r="J1777" s="1">
        <v>2017</v>
      </c>
      <c r="K1777" s="1" t="s">
        <v>493</v>
      </c>
      <c r="L1777" s="1">
        <v>17.87</v>
      </c>
      <c r="M1777" s="1" t="s">
        <v>504</v>
      </c>
      <c r="N1777" s="1" t="s">
        <v>505</v>
      </c>
    </row>
    <row r="1778" spans="1:14" hidden="1" x14ac:dyDescent="0.35">
      <c r="A1778" s="1" t="s">
        <v>487</v>
      </c>
      <c r="B1778" s="1" t="s">
        <v>488</v>
      </c>
      <c r="C1778" s="2" t="s">
        <v>550</v>
      </c>
      <c r="D1778" s="1" t="s">
        <v>109</v>
      </c>
      <c r="E1778" s="1">
        <v>6110</v>
      </c>
      <c r="F1778" s="1" t="s">
        <v>490</v>
      </c>
      <c r="G1778" s="2" t="s">
        <v>508</v>
      </c>
      <c r="H1778" s="1" t="s">
        <v>509</v>
      </c>
      <c r="I1778" s="1">
        <v>2018</v>
      </c>
      <c r="J1778" s="1">
        <v>2018</v>
      </c>
      <c r="K1778" s="1" t="s">
        <v>493</v>
      </c>
      <c r="L1778" s="1">
        <v>9.5</v>
      </c>
      <c r="M1778" s="1" t="s">
        <v>504</v>
      </c>
      <c r="N1778" s="1" t="s">
        <v>505</v>
      </c>
    </row>
    <row r="1779" spans="1:14" hidden="1" x14ac:dyDescent="0.35">
      <c r="A1779" s="1" t="s">
        <v>487</v>
      </c>
      <c r="B1779" s="1" t="s">
        <v>488</v>
      </c>
      <c r="C1779" s="2" t="s">
        <v>550</v>
      </c>
      <c r="D1779" s="1" t="s">
        <v>109</v>
      </c>
      <c r="E1779" s="1">
        <v>6110</v>
      </c>
      <c r="F1779" s="1" t="s">
        <v>490</v>
      </c>
      <c r="G1779" s="2" t="s">
        <v>501</v>
      </c>
      <c r="H1779" s="1" t="s">
        <v>502</v>
      </c>
      <c r="I1779" s="1">
        <v>2001</v>
      </c>
      <c r="J1779" s="1">
        <v>2001</v>
      </c>
      <c r="K1779" s="1" t="s">
        <v>493</v>
      </c>
      <c r="L1779" s="1">
        <v>495.26</v>
      </c>
      <c r="M1779" s="1" t="s">
        <v>504</v>
      </c>
      <c r="N1779" s="1" t="s">
        <v>505</v>
      </c>
    </row>
    <row r="1780" spans="1:14" hidden="1" x14ac:dyDescent="0.35">
      <c r="A1780" s="1" t="s">
        <v>487</v>
      </c>
      <c r="B1780" s="1" t="s">
        <v>488</v>
      </c>
      <c r="C1780" s="2" t="s">
        <v>550</v>
      </c>
      <c r="D1780" s="1" t="s">
        <v>109</v>
      </c>
      <c r="E1780" s="1">
        <v>6110</v>
      </c>
      <c r="F1780" s="1" t="s">
        <v>490</v>
      </c>
      <c r="G1780" s="2" t="s">
        <v>501</v>
      </c>
      <c r="H1780" s="1" t="s">
        <v>502</v>
      </c>
      <c r="I1780" s="1">
        <v>2002</v>
      </c>
      <c r="J1780" s="1">
        <v>2002</v>
      </c>
      <c r="K1780" s="1" t="s">
        <v>493</v>
      </c>
      <c r="L1780" s="1">
        <v>566.33000000000004</v>
      </c>
      <c r="M1780" s="1" t="s">
        <v>504</v>
      </c>
      <c r="N1780" s="1" t="s">
        <v>505</v>
      </c>
    </row>
    <row r="1781" spans="1:14" hidden="1" x14ac:dyDescent="0.35">
      <c r="A1781" s="1" t="s">
        <v>487</v>
      </c>
      <c r="B1781" s="1" t="s">
        <v>488</v>
      </c>
      <c r="C1781" s="2" t="s">
        <v>550</v>
      </c>
      <c r="D1781" s="1" t="s">
        <v>109</v>
      </c>
      <c r="E1781" s="1">
        <v>6110</v>
      </c>
      <c r="F1781" s="1" t="s">
        <v>490</v>
      </c>
      <c r="G1781" s="2" t="s">
        <v>501</v>
      </c>
      <c r="H1781" s="1" t="s">
        <v>502</v>
      </c>
      <c r="I1781" s="1">
        <v>2003</v>
      </c>
      <c r="J1781" s="1">
        <v>2003</v>
      </c>
      <c r="K1781" s="1" t="s">
        <v>493</v>
      </c>
      <c r="L1781" s="1">
        <v>583.05999999999995</v>
      </c>
      <c r="M1781" s="1" t="s">
        <v>504</v>
      </c>
      <c r="N1781" s="1" t="s">
        <v>505</v>
      </c>
    </row>
    <row r="1782" spans="1:14" hidden="1" x14ac:dyDescent="0.35">
      <c r="A1782" s="1" t="s">
        <v>487</v>
      </c>
      <c r="B1782" s="1" t="s">
        <v>488</v>
      </c>
      <c r="C1782" s="2" t="s">
        <v>550</v>
      </c>
      <c r="D1782" s="1" t="s">
        <v>109</v>
      </c>
      <c r="E1782" s="1">
        <v>6110</v>
      </c>
      <c r="F1782" s="1" t="s">
        <v>490</v>
      </c>
      <c r="G1782" s="2" t="s">
        <v>501</v>
      </c>
      <c r="H1782" s="1" t="s">
        <v>502</v>
      </c>
      <c r="I1782" s="1">
        <v>2004</v>
      </c>
      <c r="J1782" s="1">
        <v>2004</v>
      </c>
      <c r="K1782" s="1" t="s">
        <v>493</v>
      </c>
      <c r="L1782" s="1">
        <v>514.92999999999995</v>
      </c>
      <c r="M1782" s="1" t="s">
        <v>504</v>
      </c>
      <c r="N1782" s="1" t="s">
        <v>505</v>
      </c>
    </row>
    <row r="1783" spans="1:14" hidden="1" x14ac:dyDescent="0.35">
      <c r="A1783" s="1" t="s">
        <v>487</v>
      </c>
      <c r="B1783" s="1" t="s">
        <v>488</v>
      </c>
      <c r="C1783" s="2" t="s">
        <v>550</v>
      </c>
      <c r="D1783" s="1" t="s">
        <v>109</v>
      </c>
      <c r="E1783" s="1">
        <v>6110</v>
      </c>
      <c r="F1783" s="1" t="s">
        <v>490</v>
      </c>
      <c r="G1783" s="2" t="s">
        <v>501</v>
      </c>
      <c r="H1783" s="1" t="s">
        <v>502</v>
      </c>
      <c r="I1783" s="1">
        <v>2005</v>
      </c>
      <c r="J1783" s="1">
        <v>2005</v>
      </c>
      <c r="K1783" s="1" t="s">
        <v>493</v>
      </c>
      <c r="L1783" s="1">
        <v>613.98</v>
      </c>
      <c r="M1783" s="1" t="s">
        <v>504</v>
      </c>
      <c r="N1783" s="1" t="s">
        <v>505</v>
      </c>
    </row>
    <row r="1784" spans="1:14" hidden="1" x14ac:dyDescent="0.35">
      <c r="A1784" s="1" t="s">
        <v>487</v>
      </c>
      <c r="B1784" s="1" t="s">
        <v>488</v>
      </c>
      <c r="C1784" s="2" t="s">
        <v>550</v>
      </c>
      <c r="D1784" s="1" t="s">
        <v>109</v>
      </c>
      <c r="E1784" s="1">
        <v>6110</v>
      </c>
      <c r="F1784" s="1" t="s">
        <v>490</v>
      </c>
      <c r="G1784" s="2" t="s">
        <v>501</v>
      </c>
      <c r="H1784" s="1" t="s">
        <v>502</v>
      </c>
      <c r="I1784" s="1">
        <v>2006</v>
      </c>
      <c r="J1784" s="1">
        <v>2006</v>
      </c>
      <c r="K1784" s="1" t="s">
        <v>493</v>
      </c>
      <c r="L1784" s="1">
        <v>643.37</v>
      </c>
      <c r="M1784" s="1" t="s">
        <v>504</v>
      </c>
      <c r="N1784" s="1" t="s">
        <v>505</v>
      </c>
    </row>
    <row r="1785" spans="1:14" hidden="1" x14ac:dyDescent="0.35">
      <c r="A1785" s="1" t="s">
        <v>487</v>
      </c>
      <c r="B1785" s="1" t="s">
        <v>488</v>
      </c>
      <c r="C1785" s="2" t="s">
        <v>550</v>
      </c>
      <c r="D1785" s="1" t="s">
        <v>109</v>
      </c>
      <c r="E1785" s="1">
        <v>6110</v>
      </c>
      <c r="F1785" s="1" t="s">
        <v>490</v>
      </c>
      <c r="G1785" s="2" t="s">
        <v>501</v>
      </c>
      <c r="H1785" s="1" t="s">
        <v>502</v>
      </c>
      <c r="I1785" s="1">
        <v>2007</v>
      </c>
      <c r="J1785" s="1">
        <v>2007</v>
      </c>
      <c r="K1785" s="1" t="s">
        <v>493</v>
      </c>
      <c r="L1785" s="1">
        <v>889.65</v>
      </c>
      <c r="M1785" s="1" t="s">
        <v>504</v>
      </c>
      <c r="N1785" s="1" t="s">
        <v>505</v>
      </c>
    </row>
    <row r="1786" spans="1:14" hidden="1" x14ac:dyDescent="0.35">
      <c r="A1786" s="1" t="s">
        <v>487</v>
      </c>
      <c r="B1786" s="1" t="s">
        <v>488</v>
      </c>
      <c r="C1786" s="2" t="s">
        <v>550</v>
      </c>
      <c r="D1786" s="1" t="s">
        <v>109</v>
      </c>
      <c r="E1786" s="1">
        <v>6110</v>
      </c>
      <c r="F1786" s="1" t="s">
        <v>490</v>
      </c>
      <c r="G1786" s="2" t="s">
        <v>501</v>
      </c>
      <c r="H1786" s="1" t="s">
        <v>502</v>
      </c>
      <c r="I1786" s="1">
        <v>2008</v>
      </c>
      <c r="J1786" s="1">
        <v>2008</v>
      </c>
      <c r="K1786" s="1" t="s">
        <v>493</v>
      </c>
      <c r="L1786" s="1">
        <v>834.62</v>
      </c>
      <c r="M1786" s="1" t="s">
        <v>504</v>
      </c>
      <c r="N1786" s="1" t="s">
        <v>505</v>
      </c>
    </row>
    <row r="1787" spans="1:14" hidden="1" x14ac:dyDescent="0.35">
      <c r="A1787" s="1" t="s">
        <v>487</v>
      </c>
      <c r="B1787" s="1" t="s">
        <v>488</v>
      </c>
      <c r="C1787" s="2" t="s">
        <v>550</v>
      </c>
      <c r="D1787" s="1" t="s">
        <v>109</v>
      </c>
      <c r="E1787" s="1">
        <v>6110</v>
      </c>
      <c r="F1787" s="1" t="s">
        <v>490</v>
      </c>
      <c r="G1787" s="2" t="s">
        <v>501</v>
      </c>
      <c r="H1787" s="1" t="s">
        <v>502</v>
      </c>
      <c r="I1787" s="1">
        <v>2009</v>
      </c>
      <c r="J1787" s="1">
        <v>2009</v>
      </c>
      <c r="K1787" s="1" t="s">
        <v>493</v>
      </c>
      <c r="L1787" s="1">
        <v>688.14</v>
      </c>
      <c r="M1787" s="1" t="s">
        <v>504</v>
      </c>
      <c r="N1787" s="1" t="s">
        <v>505</v>
      </c>
    </row>
    <row r="1788" spans="1:14" hidden="1" x14ac:dyDescent="0.35">
      <c r="A1788" s="1" t="s">
        <v>487</v>
      </c>
      <c r="B1788" s="1" t="s">
        <v>488</v>
      </c>
      <c r="C1788" s="2" t="s">
        <v>550</v>
      </c>
      <c r="D1788" s="1" t="s">
        <v>109</v>
      </c>
      <c r="E1788" s="1">
        <v>6110</v>
      </c>
      <c r="F1788" s="1" t="s">
        <v>490</v>
      </c>
      <c r="G1788" s="2" t="s">
        <v>501</v>
      </c>
      <c r="H1788" s="1" t="s">
        <v>502</v>
      </c>
      <c r="I1788" s="1">
        <v>2010</v>
      </c>
      <c r="J1788" s="1">
        <v>2010</v>
      </c>
      <c r="K1788" s="1" t="s">
        <v>493</v>
      </c>
      <c r="L1788" s="1">
        <v>636.9</v>
      </c>
      <c r="M1788" s="1" t="s">
        <v>504</v>
      </c>
      <c r="N1788" s="1" t="s">
        <v>505</v>
      </c>
    </row>
    <row r="1789" spans="1:14" hidden="1" x14ac:dyDescent="0.35">
      <c r="A1789" s="1" t="s">
        <v>487</v>
      </c>
      <c r="B1789" s="1" t="s">
        <v>488</v>
      </c>
      <c r="C1789" s="2" t="s">
        <v>550</v>
      </c>
      <c r="D1789" s="1" t="s">
        <v>109</v>
      </c>
      <c r="E1789" s="1">
        <v>6110</v>
      </c>
      <c r="F1789" s="1" t="s">
        <v>490</v>
      </c>
      <c r="G1789" s="2" t="s">
        <v>501</v>
      </c>
      <c r="H1789" s="1" t="s">
        <v>502</v>
      </c>
      <c r="I1789" s="1">
        <v>2011</v>
      </c>
      <c r="J1789" s="1">
        <v>2011</v>
      </c>
      <c r="K1789" s="1" t="s">
        <v>493</v>
      </c>
      <c r="L1789" s="1">
        <v>625.29</v>
      </c>
      <c r="M1789" s="1" t="s">
        <v>504</v>
      </c>
      <c r="N1789" s="1" t="s">
        <v>505</v>
      </c>
    </row>
    <row r="1790" spans="1:14" hidden="1" x14ac:dyDescent="0.35">
      <c r="A1790" s="1" t="s">
        <v>487</v>
      </c>
      <c r="B1790" s="1" t="s">
        <v>488</v>
      </c>
      <c r="C1790" s="2" t="s">
        <v>550</v>
      </c>
      <c r="D1790" s="1" t="s">
        <v>109</v>
      </c>
      <c r="E1790" s="1">
        <v>6110</v>
      </c>
      <c r="F1790" s="1" t="s">
        <v>490</v>
      </c>
      <c r="G1790" s="2" t="s">
        <v>501</v>
      </c>
      <c r="H1790" s="1" t="s">
        <v>502</v>
      </c>
      <c r="I1790" s="1">
        <v>2012</v>
      </c>
      <c r="J1790" s="1">
        <v>2012</v>
      </c>
      <c r="K1790" s="1" t="s">
        <v>493</v>
      </c>
      <c r="L1790" s="1">
        <v>613.9</v>
      </c>
      <c r="M1790" s="1" t="s">
        <v>504</v>
      </c>
      <c r="N1790" s="1" t="s">
        <v>505</v>
      </c>
    </row>
    <row r="1791" spans="1:14" hidden="1" x14ac:dyDescent="0.35">
      <c r="A1791" s="1" t="s">
        <v>487</v>
      </c>
      <c r="B1791" s="1" t="s">
        <v>488</v>
      </c>
      <c r="C1791" s="2" t="s">
        <v>550</v>
      </c>
      <c r="D1791" s="1" t="s">
        <v>109</v>
      </c>
      <c r="E1791" s="1">
        <v>6110</v>
      </c>
      <c r="F1791" s="1" t="s">
        <v>490</v>
      </c>
      <c r="G1791" s="2" t="s">
        <v>501</v>
      </c>
      <c r="H1791" s="1" t="s">
        <v>502</v>
      </c>
      <c r="I1791" s="1">
        <v>2013</v>
      </c>
      <c r="J1791" s="1">
        <v>2013</v>
      </c>
      <c r="K1791" s="1" t="s">
        <v>493</v>
      </c>
      <c r="L1791" s="1">
        <v>832.4</v>
      </c>
      <c r="M1791" s="1" t="s">
        <v>504</v>
      </c>
      <c r="N1791" s="1" t="s">
        <v>505</v>
      </c>
    </row>
    <row r="1792" spans="1:14" hidden="1" x14ac:dyDescent="0.35">
      <c r="A1792" s="1" t="s">
        <v>487</v>
      </c>
      <c r="B1792" s="1" t="s">
        <v>488</v>
      </c>
      <c r="C1792" s="2" t="s">
        <v>550</v>
      </c>
      <c r="D1792" s="1" t="s">
        <v>109</v>
      </c>
      <c r="E1792" s="1">
        <v>6110</v>
      </c>
      <c r="F1792" s="1" t="s">
        <v>490</v>
      </c>
      <c r="G1792" s="2" t="s">
        <v>501</v>
      </c>
      <c r="H1792" s="1" t="s">
        <v>502</v>
      </c>
      <c r="I1792" s="1">
        <v>2014</v>
      </c>
      <c r="J1792" s="1">
        <v>2014</v>
      </c>
      <c r="K1792" s="1" t="s">
        <v>493</v>
      </c>
      <c r="L1792" s="1">
        <v>803.39</v>
      </c>
      <c r="M1792" s="1" t="s">
        <v>504</v>
      </c>
      <c r="N1792" s="1" t="s">
        <v>505</v>
      </c>
    </row>
    <row r="1793" spans="1:14" hidden="1" x14ac:dyDescent="0.35">
      <c r="A1793" s="1" t="s">
        <v>487</v>
      </c>
      <c r="B1793" s="1" t="s">
        <v>488</v>
      </c>
      <c r="C1793" s="2" t="s">
        <v>550</v>
      </c>
      <c r="D1793" s="1" t="s">
        <v>109</v>
      </c>
      <c r="E1793" s="1">
        <v>6110</v>
      </c>
      <c r="F1793" s="1" t="s">
        <v>490</v>
      </c>
      <c r="G1793" s="2" t="s">
        <v>501</v>
      </c>
      <c r="H1793" s="1" t="s">
        <v>502</v>
      </c>
      <c r="I1793" s="1">
        <v>2015</v>
      </c>
      <c r="J1793" s="1">
        <v>2015</v>
      </c>
      <c r="K1793" s="1" t="s">
        <v>493</v>
      </c>
      <c r="L1793" s="1">
        <v>603.9</v>
      </c>
      <c r="M1793" s="1" t="s">
        <v>504</v>
      </c>
      <c r="N1793" s="1" t="s">
        <v>505</v>
      </c>
    </row>
    <row r="1794" spans="1:14" hidden="1" x14ac:dyDescent="0.35">
      <c r="A1794" s="1" t="s">
        <v>487</v>
      </c>
      <c r="B1794" s="1" t="s">
        <v>488</v>
      </c>
      <c r="C1794" s="2" t="s">
        <v>550</v>
      </c>
      <c r="D1794" s="1" t="s">
        <v>109</v>
      </c>
      <c r="E1794" s="1">
        <v>6110</v>
      </c>
      <c r="F1794" s="1" t="s">
        <v>490</v>
      </c>
      <c r="G1794" s="2" t="s">
        <v>501</v>
      </c>
      <c r="H1794" s="1" t="s">
        <v>502</v>
      </c>
      <c r="I1794" s="1">
        <v>2016</v>
      </c>
      <c r="J1794" s="1">
        <v>2016</v>
      </c>
      <c r="K1794" s="1" t="s">
        <v>493</v>
      </c>
      <c r="L1794" s="1">
        <v>610.25</v>
      </c>
      <c r="M1794" s="1" t="s">
        <v>504</v>
      </c>
      <c r="N1794" s="1" t="s">
        <v>505</v>
      </c>
    </row>
    <row r="1795" spans="1:14" hidden="1" x14ac:dyDescent="0.35">
      <c r="A1795" s="1" t="s">
        <v>487</v>
      </c>
      <c r="B1795" s="1" t="s">
        <v>488</v>
      </c>
      <c r="C1795" s="2" t="s">
        <v>550</v>
      </c>
      <c r="D1795" s="1" t="s">
        <v>109</v>
      </c>
      <c r="E1795" s="1">
        <v>6110</v>
      </c>
      <c r="F1795" s="1" t="s">
        <v>490</v>
      </c>
      <c r="G1795" s="2" t="s">
        <v>501</v>
      </c>
      <c r="H1795" s="1" t="s">
        <v>502</v>
      </c>
      <c r="I1795" s="1">
        <v>2017</v>
      </c>
      <c r="J1795" s="1">
        <v>2017</v>
      </c>
      <c r="K1795" s="1" t="s">
        <v>493</v>
      </c>
      <c r="L1795" s="1">
        <v>609.13</v>
      </c>
      <c r="M1795" s="1" t="s">
        <v>504</v>
      </c>
      <c r="N1795" s="1" t="s">
        <v>505</v>
      </c>
    </row>
    <row r="1796" spans="1:14" hidden="1" x14ac:dyDescent="0.35">
      <c r="A1796" s="1" t="s">
        <v>487</v>
      </c>
      <c r="B1796" s="1" t="s">
        <v>488</v>
      </c>
      <c r="C1796" s="2" t="s">
        <v>550</v>
      </c>
      <c r="D1796" s="1" t="s">
        <v>109</v>
      </c>
      <c r="E1796" s="1">
        <v>6110</v>
      </c>
      <c r="F1796" s="1" t="s">
        <v>490</v>
      </c>
      <c r="G1796" s="2" t="s">
        <v>501</v>
      </c>
      <c r="H1796" s="1" t="s">
        <v>502</v>
      </c>
      <c r="I1796" s="1">
        <v>2018</v>
      </c>
      <c r="J1796" s="1">
        <v>2018</v>
      </c>
      <c r="K1796" s="1" t="s">
        <v>493</v>
      </c>
      <c r="L1796" s="1">
        <v>613.5</v>
      </c>
      <c r="M1796" s="1" t="s">
        <v>504</v>
      </c>
      <c r="N1796" s="1" t="s">
        <v>505</v>
      </c>
    </row>
    <row r="1797" spans="1:14" hidden="1" x14ac:dyDescent="0.35">
      <c r="A1797" s="1" t="s">
        <v>487</v>
      </c>
      <c r="B1797" s="1" t="s">
        <v>488</v>
      </c>
      <c r="C1797" s="2" t="s">
        <v>551</v>
      </c>
      <c r="D1797" s="1" t="s">
        <v>113</v>
      </c>
      <c r="E1797" s="1">
        <v>6110</v>
      </c>
      <c r="F1797" s="1" t="s">
        <v>490</v>
      </c>
      <c r="G1797" s="2" t="s">
        <v>499</v>
      </c>
      <c r="H1797" s="1" t="s">
        <v>500</v>
      </c>
      <c r="I1797" s="1">
        <v>2002</v>
      </c>
      <c r="J1797" s="1">
        <v>2002</v>
      </c>
      <c r="K1797" s="1" t="s">
        <v>493</v>
      </c>
      <c r="L1797" s="1">
        <v>166.44</v>
      </c>
      <c r="M1797" s="1" t="s">
        <v>504</v>
      </c>
      <c r="N1797" s="1" t="s">
        <v>505</v>
      </c>
    </row>
    <row r="1798" spans="1:14" hidden="1" x14ac:dyDescent="0.35">
      <c r="A1798" s="1" t="s">
        <v>487</v>
      </c>
      <c r="B1798" s="1" t="s">
        <v>488</v>
      </c>
      <c r="C1798" s="2" t="s">
        <v>551</v>
      </c>
      <c r="D1798" s="1" t="s">
        <v>113</v>
      </c>
      <c r="E1798" s="1">
        <v>6110</v>
      </c>
      <c r="F1798" s="1" t="s">
        <v>490</v>
      </c>
      <c r="G1798" s="2" t="s">
        <v>499</v>
      </c>
      <c r="H1798" s="1" t="s">
        <v>500</v>
      </c>
      <c r="I1798" s="1">
        <v>2003</v>
      </c>
      <c r="J1798" s="1">
        <v>2003</v>
      </c>
      <c r="K1798" s="1" t="s">
        <v>493</v>
      </c>
      <c r="L1798" s="1">
        <v>144.03</v>
      </c>
      <c r="M1798" s="1" t="s">
        <v>504</v>
      </c>
      <c r="N1798" s="1" t="s">
        <v>505</v>
      </c>
    </row>
    <row r="1799" spans="1:14" hidden="1" x14ac:dyDescent="0.35">
      <c r="A1799" s="1" t="s">
        <v>487</v>
      </c>
      <c r="B1799" s="1" t="s">
        <v>488</v>
      </c>
      <c r="C1799" s="2" t="s">
        <v>551</v>
      </c>
      <c r="D1799" s="1" t="s">
        <v>113</v>
      </c>
      <c r="E1799" s="1">
        <v>6110</v>
      </c>
      <c r="F1799" s="1" t="s">
        <v>490</v>
      </c>
      <c r="G1799" s="2" t="s">
        <v>499</v>
      </c>
      <c r="H1799" s="1" t="s">
        <v>500</v>
      </c>
      <c r="I1799" s="1">
        <v>2011</v>
      </c>
      <c r="J1799" s="1">
        <v>2011</v>
      </c>
      <c r="K1799" s="1" t="s">
        <v>493</v>
      </c>
      <c r="L1799" s="1">
        <v>217.48</v>
      </c>
      <c r="M1799" s="1" t="s">
        <v>504</v>
      </c>
      <c r="N1799" s="1" t="s">
        <v>505</v>
      </c>
    </row>
    <row r="1800" spans="1:14" hidden="1" x14ac:dyDescent="0.35">
      <c r="A1800" s="1" t="s">
        <v>487</v>
      </c>
      <c r="B1800" s="1" t="s">
        <v>488</v>
      </c>
      <c r="C1800" s="2" t="s">
        <v>551</v>
      </c>
      <c r="D1800" s="1" t="s">
        <v>113</v>
      </c>
      <c r="E1800" s="1">
        <v>6110</v>
      </c>
      <c r="F1800" s="1" t="s">
        <v>490</v>
      </c>
      <c r="G1800" s="2" t="s">
        <v>499</v>
      </c>
      <c r="H1800" s="1" t="s">
        <v>500</v>
      </c>
      <c r="I1800" s="1">
        <v>2012</v>
      </c>
      <c r="J1800" s="1">
        <v>2012</v>
      </c>
      <c r="K1800" s="1" t="s">
        <v>493</v>
      </c>
      <c r="L1800" s="1">
        <v>241.8</v>
      </c>
      <c r="M1800" s="1" t="s">
        <v>504</v>
      </c>
      <c r="N1800" s="1" t="s">
        <v>505</v>
      </c>
    </row>
    <row r="1801" spans="1:14" hidden="1" x14ac:dyDescent="0.35">
      <c r="A1801" s="1" t="s">
        <v>487</v>
      </c>
      <c r="B1801" s="1" t="s">
        <v>488</v>
      </c>
      <c r="C1801" s="2" t="s">
        <v>551</v>
      </c>
      <c r="D1801" s="1" t="s">
        <v>113</v>
      </c>
      <c r="E1801" s="1">
        <v>6110</v>
      </c>
      <c r="F1801" s="1" t="s">
        <v>490</v>
      </c>
      <c r="G1801" s="2" t="s">
        <v>499</v>
      </c>
      <c r="H1801" s="1" t="s">
        <v>500</v>
      </c>
      <c r="I1801" s="1">
        <v>2013</v>
      </c>
      <c r="J1801" s="1">
        <v>2013</v>
      </c>
      <c r="K1801" s="1" t="s">
        <v>493</v>
      </c>
      <c r="L1801" s="1">
        <v>242.56</v>
      </c>
      <c r="M1801" s="1" t="s">
        <v>504</v>
      </c>
      <c r="N1801" s="1" t="s">
        <v>505</v>
      </c>
    </row>
    <row r="1802" spans="1:14" hidden="1" x14ac:dyDescent="0.35">
      <c r="A1802" s="1" t="s">
        <v>487</v>
      </c>
      <c r="B1802" s="1" t="s">
        <v>488</v>
      </c>
      <c r="C1802" s="2" t="s">
        <v>551</v>
      </c>
      <c r="D1802" s="1" t="s">
        <v>113</v>
      </c>
      <c r="E1802" s="1">
        <v>6110</v>
      </c>
      <c r="F1802" s="1" t="s">
        <v>490</v>
      </c>
      <c r="G1802" s="2" t="s">
        <v>499</v>
      </c>
      <c r="H1802" s="1" t="s">
        <v>500</v>
      </c>
      <c r="I1802" s="1">
        <v>2014</v>
      </c>
      <c r="J1802" s="1">
        <v>2014</v>
      </c>
      <c r="K1802" s="1" t="s">
        <v>493</v>
      </c>
      <c r="L1802" s="1">
        <v>212.91</v>
      </c>
      <c r="M1802" s="1" t="s">
        <v>504</v>
      </c>
      <c r="N1802" s="1" t="s">
        <v>505</v>
      </c>
    </row>
    <row r="1803" spans="1:14" hidden="1" x14ac:dyDescent="0.35">
      <c r="A1803" s="1" t="s">
        <v>487</v>
      </c>
      <c r="B1803" s="1" t="s">
        <v>488</v>
      </c>
      <c r="C1803" s="2" t="s">
        <v>551</v>
      </c>
      <c r="D1803" s="1" t="s">
        <v>113</v>
      </c>
      <c r="E1803" s="1">
        <v>6110</v>
      </c>
      <c r="F1803" s="1" t="s">
        <v>490</v>
      </c>
      <c r="G1803" s="2" t="s">
        <v>499</v>
      </c>
      <c r="H1803" s="1" t="s">
        <v>500</v>
      </c>
      <c r="I1803" s="1">
        <v>2015</v>
      </c>
      <c r="J1803" s="1">
        <v>2015</v>
      </c>
      <c r="K1803" s="1" t="s">
        <v>493</v>
      </c>
      <c r="L1803" s="1">
        <v>196.25</v>
      </c>
      <c r="M1803" s="1" t="s">
        <v>504</v>
      </c>
      <c r="N1803" s="1" t="s">
        <v>505</v>
      </c>
    </row>
    <row r="1804" spans="1:14" hidden="1" x14ac:dyDescent="0.35">
      <c r="A1804" s="1" t="s">
        <v>487</v>
      </c>
      <c r="B1804" s="1" t="s">
        <v>488</v>
      </c>
      <c r="C1804" s="2" t="s">
        <v>551</v>
      </c>
      <c r="D1804" s="1" t="s">
        <v>113</v>
      </c>
      <c r="E1804" s="1">
        <v>6110</v>
      </c>
      <c r="F1804" s="1" t="s">
        <v>490</v>
      </c>
      <c r="G1804" s="2" t="s">
        <v>499</v>
      </c>
      <c r="H1804" s="1" t="s">
        <v>500</v>
      </c>
      <c r="I1804" s="1">
        <v>2016</v>
      </c>
      <c r="J1804" s="1">
        <v>2016</v>
      </c>
      <c r="K1804" s="1" t="s">
        <v>493</v>
      </c>
      <c r="L1804" s="1">
        <v>230.46</v>
      </c>
      <c r="M1804" s="1" t="s">
        <v>504</v>
      </c>
      <c r="N1804" s="1" t="s">
        <v>505</v>
      </c>
    </row>
    <row r="1805" spans="1:14" hidden="1" x14ac:dyDescent="0.35">
      <c r="A1805" s="1" t="s">
        <v>487</v>
      </c>
      <c r="B1805" s="1" t="s">
        <v>488</v>
      </c>
      <c r="C1805" s="2" t="s">
        <v>551</v>
      </c>
      <c r="D1805" s="1" t="s">
        <v>113</v>
      </c>
      <c r="E1805" s="1">
        <v>6110</v>
      </c>
      <c r="F1805" s="1" t="s">
        <v>490</v>
      </c>
      <c r="G1805" s="2" t="s">
        <v>499</v>
      </c>
      <c r="H1805" s="1" t="s">
        <v>500</v>
      </c>
      <c r="I1805" s="1">
        <v>2017</v>
      </c>
      <c r="J1805" s="1">
        <v>2017</v>
      </c>
      <c r="K1805" s="1" t="s">
        <v>493</v>
      </c>
      <c r="L1805" s="1">
        <v>223.79</v>
      </c>
      <c r="M1805" s="1" t="s">
        <v>504</v>
      </c>
      <c r="N1805" s="1" t="s">
        <v>505</v>
      </c>
    </row>
    <row r="1806" spans="1:14" hidden="1" x14ac:dyDescent="0.35">
      <c r="A1806" s="1" t="s">
        <v>487</v>
      </c>
      <c r="B1806" s="1" t="s">
        <v>488</v>
      </c>
      <c r="C1806" s="2" t="s">
        <v>551</v>
      </c>
      <c r="D1806" s="1" t="s">
        <v>113</v>
      </c>
      <c r="E1806" s="1">
        <v>6110</v>
      </c>
      <c r="F1806" s="1" t="s">
        <v>490</v>
      </c>
      <c r="G1806" s="2" t="s">
        <v>499</v>
      </c>
      <c r="H1806" s="1" t="s">
        <v>500</v>
      </c>
      <c r="I1806" s="1">
        <v>2018</v>
      </c>
      <c r="J1806" s="1">
        <v>2018</v>
      </c>
      <c r="K1806" s="1" t="s">
        <v>493</v>
      </c>
      <c r="L1806" s="1">
        <v>211.14</v>
      </c>
      <c r="M1806" s="1" t="s">
        <v>504</v>
      </c>
      <c r="N1806" s="1" t="s">
        <v>505</v>
      </c>
    </row>
    <row r="1807" spans="1:14" hidden="1" x14ac:dyDescent="0.35">
      <c r="A1807" s="1" t="s">
        <v>487</v>
      </c>
      <c r="B1807" s="1" t="s">
        <v>488</v>
      </c>
      <c r="C1807" s="2" t="s">
        <v>551</v>
      </c>
      <c r="D1807" s="1" t="s">
        <v>113</v>
      </c>
      <c r="E1807" s="1">
        <v>6110</v>
      </c>
      <c r="F1807" s="1" t="s">
        <v>490</v>
      </c>
      <c r="G1807" s="2" t="s">
        <v>501</v>
      </c>
      <c r="H1807" s="1" t="s">
        <v>502</v>
      </c>
      <c r="I1807" s="1">
        <v>2002</v>
      </c>
      <c r="J1807" s="1">
        <v>2002</v>
      </c>
      <c r="K1807" s="1" t="s">
        <v>493</v>
      </c>
      <c r="L1807" s="1">
        <v>26.75</v>
      </c>
      <c r="M1807" s="1" t="s">
        <v>504</v>
      </c>
      <c r="N1807" s="1" t="s">
        <v>505</v>
      </c>
    </row>
    <row r="1808" spans="1:14" hidden="1" x14ac:dyDescent="0.35">
      <c r="A1808" s="1" t="s">
        <v>487</v>
      </c>
      <c r="B1808" s="1" t="s">
        <v>488</v>
      </c>
      <c r="C1808" s="2" t="s">
        <v>551</v>
      </c>
      <c r="D1808" s="1" t="s">
        <v>113</v>
      </c>
      <c r="E1808" s="1">
        <v>6110</v>
      </c>
      <c r="F1808" s="1" t="s">
        <v>490</v>
      </c>
      <c r="G1808" s="2" t="s">
        <v>501</v>
      </c>
      <c r="H1808" s="1" t="s">
        <v>502</v>
      </c>
      <c r="I1808" s="1">
        <v>2003</v>
      </c>
      <c r="J1808" s="1">
        <v>2003</v>
      </c>
      <c r="K1808" s="1" t="s">
        <v>493</v>
      </c>
      <c r="L1808" s="1">
        <v>19.440000000000001</v>
      </c>
      <c r="M1808" s="1" t="s">
        <v>504</v>
      </c>
      <c r="N1808" s="1" t="s">
        <v>505</v>
      </c>
    </row>
    <row r="1809" spans="1:14" hidden="1" x14ac:dyDescent="0.35">
      <c r="A1809" s="1" t="s">
        <v>487</v>
      </c>
      <c r="B1809" s="1" t="s">
        <v>488</v>
      </c>
      <c r="C1809" s="2" t="s">
        <v>551</v>
      </c>
      <c r="D1809" s="1" t="s">
        <v>113</v>
      </c>
      <c r="E1809" s="1">
        <v>6110</v>
      </c>
      <c r="F1809" s="1" t="s">
        <v>490</v>
      </c>
      <c r="G1809" s="2" t="s">
        <v>501</v>
      </c>
      <c r="H1809" s="1" t="s">
        <v>502</v>
      </c>
      <c r="I1809" s="1">
        <v>2011</v>
      </c>
      <c r="J1809" s="1">
        <v>2011</v>
      </c>
      <c r="K1809" s="1" t="s">
        <v>493</v>
      </c>
      <c r="L1809" s="1">
        <v>61.29</v>
      </c>
      <c r="M1809" s="1" t="s">
        <v>504</v>
      </c>
      <c r="N1809" s="1" t="s">
        <v>505</v>
      </c>
    </row>
    <row r="1810" spans="1:14" hidden="1" x14ac:dyDescent="0.35">
      <c r="A1810" s="1" t="s">
        <v>487</v>
      </c>
      <c r="B1810" s="1" t="s">
        <v>488</v>
      </c>
      <c r="C1810" s="2" t="s">
        <v>551</v>
      </c>
      <c r="D1810" s="1" t="s">
        <v>113</v>
      </c>
      <c r="E1810" s="1">
        <v>6110</v>
      </c>
      <c r="F1810" s="1" t="s">
        <v>490</v>
      </c>
      <c r="G1810" s="2" t="s">
        <v>501</v>
      </c>
      <c r="H1810" s="1" t="s">
        <v>502</v>
      </c>
      <c r="I1810" s="1">
        <v>2012</v>
      </c>
      <c r="J1810" s="1">
        <v>2012</v>
      </c>
      <c r="K1810" s="1" t="s">
        <v>493</v>
      </c>
      <c r="L1810" s="1">
        <v>40.700000000000003</v>
      </c>
      <c r="M1810" s="1" t="s">
        <v>504</v>
      </c>
      <c r="N1810" s="1" t="s">
        <v>505</v>
      </c>
    </row>
    <row r="1811" spans="1:14" hidden="1" x14ac:dyDescent="0.35">
      <c r="A1811" s="1" t="s">
        <v>487</v>
      </c>
      <c r="B1811" s="1" t="s">
        <v>488</v>
      </c>
      <c r="C1811" s="2" t="s">
        <v>551</v>
      </c>
      <c r="D1811" s="1" t="s">
        <v>113</v>
      </c>
      <c r="E1811" s="1">
        <v>6110</v>
      </c>
      <c r="F1811" s="1" t="s">
        <v>490</v>
      </c>
      <c r="G1811" s="2" t="s">
        <v>501</v>
      </c>
      <c r="H1811" s="1" t="s">
        <v>502</v>
      </c>
      <c r="I1811" s="1">
        <v>2013</v>
      </c>
      <c r="J1811" s="1">
        <v>2013</v>
      </c>
      <c r="K1811" s="1" t="s">
        <v>493</v>
      </c>
      <c r="L1811" s="1">
        <v>45.46</v>
      </c>
      <c r="M1811" s="1" t="s">
        <v>504</v>
      </c>
      <c r="N1811" s="1" t="s">
        <v>505</v>
      </c>
    </row>
    <row r="1812" spans="1:14" hidden="1" x14ac:dyDescent="0.35">
      <c r="A1812" s="1" t="s">
        <v>487</v>
      </c>
      <c r="B1812" s="1" t="s">
        <v>488</v>
      </c>
      <c r="C1812" s="2" t="s">
        <v>551</v>
      </c>
      <c r="D1812" s="1" t="s">
        <v>113</v>
      </c>
      <c r="E1812" s="1">
        <v>6110</v>
      </c>
      <c r="F1812" s="1" t="s">
        <v>490</v>
      </c>
      <c r="G1812" s="2" t="s">
        <v>501</v>
      </c>
      <c r="H1812" s="1" t="s">
        <v>502</v>
      </c>
      <c r="I1812" s="1">
        <v>2014</v>
      </c>
      <c r="J1812" s="1">
        <v>2014</v>
      </c>
      <c r="K1812" s="1" t="s">
        <v>493</v>
      </c>
      <c r="L1812" s="1">
        <v>54.92</v>
      </c>
      <c r="M1812" s="1" t="s">
        <v>504</v>
      </c>
      <c r="N1812" s="1" t="s">
        <v>505</v>
      </c>
    </row>
    <row r="1813" spans="1:14" hidden="1" x14ac:dyDescent="0.35">
      <c r="A1813" s="1" t="s">
        <v>487</v>
      </c>
      <c r="B1813" s="1" t="s">
        <v>488</v>
      </c>
      <c r="C1813" s="2" t="s">
        <v>551</v>
      </c>
      <c r="D1813" s="1" t="s">
        <v>113</v>
      </c>
      <c r="E1813" s="1">
        <v>6110</v>
      </c>
      <c r="F1813" s="1" t="s">
        <v>490</v>
      </c>
      <c r="G1813" s="2" t="s">
        <v>501</v>
      </c>
      <c r="H1813" s="1" t="s">
        <v>502</v>
      </c>
      <c r="I1813" s="1">
        <v>2015</v>
      </c>
      <c r="J1813" s="1">
        <v>2015</v>
      </c>
      <c r="K1813" s="1" t="s">
        <v>493</v>
      </c>
      <c r="L1813" s="1">
        <v>50.57</v>
      </c>
      <c r="M1813" s="1" t="s">
        <v>504</v>
      </c>
      <c r="N1813" s="1" t="s">
        <v>505</v>
      </c>
    </row>
    <row r="1814" spans="1:14" hidden="1" x14ac:dyDescent="0.35">
      <c r="A1814" s="1" t="s">
        <v>487</v>
      </c>
      <c r="B1814" s="1" t="s">
        <v>488</v>
      </c>
      <c r="C1814" s="2" t="s">
        <v>551</v>
      </c>
      <c r="D1814" s="1" t="s">
        <v>113</v>
      </c>
      <c r="E1814" s="1">
        <v>6110</v>
      </c>
      <c r="F1814" s="1" t="s">
        <v>490</v>
      </c>
      <c r="G1814" s="2" t="s">
        <v>501</v>
      </c>
      <c r="H1814" s="1" t="s">
        <v>502</v>
      </c>
      <c r="I1814" s="1">
        <v>2016</v>
      </c>
      <c r="J1814" s="1">
        <v>2016</v>
      </c>
      <c r="K1814" s="1" t="s">
        <v>493</v>
      </c>
      <c r="L1814" s="1">
        <v>63.52</v>
      </c>
      <c r="M1814" s="1" t="s">
        <v>504</v>
      </c>
      <c r="N1814" s="1" t="s">
        <v>505</v>
      </c>
    </row>
    <row r="1815" spans="1:14" hidden="1" x14ac:dyDescent="0.35">
      <c r="A1815" s="1" t="s">
        <v>487</v>
      </c>
      <c r="B1815" s="1" t="s">
        <v>488</v>
      </c>
      <c r="C1815" s="2" t="s">
        <v>551</v>
      </c>
      <c r="D1815" s="1" t="s">
        <v>113</v>
      </c>
      <c r="E1815" s="1">
        <v>6110</v>
      </c>
      <c r="F1815" s="1" t="s">
        <v>490</v>
      </c>
      <c r="G1815" s="2" t="s">
        <v>501</v>
      </c>
      <c r="H1815" s="1" t="s">
        <v>502</v>
      </c>
      <c r="I1815" s="1">
        <v>2017</v>
      </c>
      <c r="J1815" s="1">
        <v>2017</v>
      </c>
      <c r="K1815" s="1" t="s">
        <v>493</v>
      </c>
      <c r="L1815" s="1">
        <v>64.569999999999993</v>
      </c>
      <c r="M1815" s="1" t="s">
        <v>504</v>
      </c>
      <c r="N1815" s="1" t="s">
        <v>505</v>
      </c>
    </row>
    <row r="1816" spans="1:14" hidden="1" x14ac:dyDescent="0.35">
      <c r="A1816" s="1" t="s">
        <v>487</v>
      </c>
      <c r="B1816" s="1" t="s">
        <v>488</v>
      </c>
      <c r="C1816" s="2" t="s">
        <v>551</v>
      </c>
      <c r="D1816" s="1" t="s">
        <v>113</v>
      </c>
      <c r="E1816" s="1">
        <v>6110</v>
      </c>
      <c r="F1816" s="1" t="s">
        <v>490</v>
      </c>
      <c r="G1816" s="2" t="s">
        <v>501</v>
      </c>
      <c r="H1816" s="1" t="s">
        <v>502</v>
      </c>
      <c r="I1816" s="1">
        <v>2018</v>
      </c>
      <c r="J1816" s="1">
        <v>2018</v>
      </c>
      <c r="K1816" s="1" t="s">
        <v>493</v>
      </c>
      <c r="L1816" s="1">
        <v>84.44</v>
      </c>
      <c r="M1816" s="1" t="s">
        <v>504</v>
      </c>
      <c r="N1816" s="1" t="s">
        <v>505</v>
      </c>
    </row>
    <row r="1817" spans="1:14" hidden="1" x14ac:dyDescent="0.35">
      <c r="A1817" s="1" t="s">
        <v>487</v>
      </c>
      <c r="B1817" s="1" t="s">
        <v>488</v>
      </c>
      <c r="C1817" s="2" t="s">
        <v>552</v>
      </c>
      <c r="D1817" s="1" t="s">
        <v>115</v>
      </c>
      <c r="E1817" s="1">
        <v>6110</v>
      </c>
      <c r="F1817" s="1" t="s">
        <v>490</v>
      </c>
      <c r="G1817" s="2" t="s">
        <v>491</v>
      </c>
      <c r="H1817" s="1" t="s">
        <v>492</v>
      </c>
      <c r="I1817" s="1">
        <v>2001</v>
      </c>
      <c r="J1817" s="1">
        <v>2001</v>
      </c>
      <c r="K1817" s="1" t="s">
        <v>493</v>
      </c>
      <c r="L1817" s="1">
        <v>24.38</v>
      </c>
      <c r="M1817" s="1" t="s">
        <v>504</v>
      </c>
      <c r="N1817" s="1" t="s">
        <v>505</v>
      </c>
    </row>
    <row r="1818" spans="1:14" hidden="1" x14ac:dyDescent="0.35">
      <c r="A1818" s="1" t="s">
        <v>487</v>
      </c>
      <c r="B1818" s="1" t="s">
        <v>488</v>
      </c>
      <c r="C1818" s="2" t="s">
        <v>552</v>
      </c>
      <c r="D1818" s="1" t="s">
        <v>115</v>
      </c>
      <c r="E1818" s="1">
        <v>6110</v>
      </c>
      <c r="F1818" s="1" t="s">
        <v>490</v>
      </c>
      <c r="G1818" s="2" t="s">
        <v>491</v>
      </c>
      <c r="H1818" s="1" t="s">
        <v>492</v>
      </c>
      <c r="I1818" s="1">
        <v>2002</v>
      </c>
      <c r="J1818" s="1">
        <v>2002</v>
      </c>
      <c r="K1818" s="1" t="s">
        <v>493</v>
      </c>
      <c r="L1818" s="1">
        <v>37.72</v>
      </c>
      <c r="M1818" s="1" t="s">
        <v>504</v>
      </c>
      <c r="N1818" s="1" t="s">
        <v>505</v>
      </c>
    </row>
    <row r="1819" spans="1:14" hidden="1" x14ac:dyDescent="0.35">
      <c r="A1819" s="1" t="s">
        <v>487</v>
      </c>
      <c r="B1819" s="1" t="s">
        <v>488</v>
      </c>
      <c r="C1819" s="2" t="s">
        <v>552</v>
      </c>
      <c r="D1819" s="1" t="s">
        <v>115</v>
      </c>
      <c r="E1819" s="1">
        <v>6110</v>
      </c>
      <c r="F1819" s="1" t="s">
        <v>490</v>
      </c>
      <c r="G1819" s="2" t="s">
        <v>491</v>
      </c>
      <c r="H1819" s="1" t="s">
        <v>492</v>
      </c>
      <c r="I1819" s="1">
        <v>2003</v>
      </c>
      <c r="J1819" s="1">
        <v>2003</v>
      </c>
      <c r="K1819" s="1" t="s">
        <v>493</v>
      </c>
      <c r="L1819" s="1">
        <v>38.130000000000003</v>
      </c>
      <c r="M1819" s="1" t="s">
        <v>504</v>
      </c>
      <c r="N1819" s="1" t="s">
        <v>505</v>
      </c>
    </row>
    <row r="1820" spans="1:14" hidden="1" x14ac:dyDescent="0.35">
      <c r="A1820" s="1" t="s">
        <v>487</v>
      </c>
      <c r="B1820" s="1" t="s">
        <v>488</v>
      </c>
      <c r="C1820" s="2" t="s">
        <v>552</v>
      </c>
      <c r="D1820" s="1" t="s">
        <v>115</v>
      </c>
      <c r="E1820" s="1">
        <v>6110</v>
      </c>
      <c r="F1820" s="1" t="s">
        <v>490</v>
      </c>
      <c r="G1820" s="2" t="s">
        <v>491</v>
      </c>
      <c r="H1820" s="1" t="s">
        <v>492</v>
      </c>
      <c r="I1820" s="1">
        <v>2004</v>
      </c>
      <c r="J1820" s="1">
        <v>2004</v>
      </c>
      <c r="K1820" s="1" t="s">
        <v>493</v>
      </c>
      <c r="L1820" s="1">
        <v>41.05</v>
      </c>
      <c r="M1820" s="1" t="s">
        <v>504</v>
      </c>
      <c r="N1820" s="1" t="s">
        <v>505</v>
      </c>
    </row>
    <row r="1821" spans="1:14" hidden="1" x14ac:dyDescent="0.35">
      <c r="A1821" s="1" t="s">
        <v>487</v>
      </c>
      <c r="B1821" s="1" t="s">
        <v>488</v>
      </c>
      <c r="C1821" s="2" t="s">
        <v>552</v>
      </c>
      <c r="D1821" s="1" t="s">
        <v>115</v>
      </c>
      <c r="E1821" s="1">
        <v>6110</v>
      </c>
      <c r="F1821" s="1" t="s">
        <v>490</v>
      </c>
      <c r="G1821" s="2" t="s">
        <v>491</v>
      </c>
      <c r="H1821" s="1" t="s">
        <v>492</v>
      </c>
      <c r="I1821" s="1">
        <v>2005</v>
      </c>
      <c r="J1821" s="1">
        <v>2005</v>
      </c>
      <c r="K1821" s="1" t="s">
        <v>493</v>
      </c>
      <c r="L1821" s="1">
        <v>44.8</v>
      </c>
      <c r="M1821" s="1" t="s">
        <v>504</v>
      </c>
      <c r="N1821" s="1" t="s">
        <v>505</v>
      </c>
    </row>
    <row r="1822" spans="1:14" hidden="1" x14ac:dyDescent="0.35">
      <c r="A1822" s="1" t="s">
        <v>487</v>
      </c>
      <c r="B1822" s="1" t="s">
        <v>488</v>
      </c>
      <c r="C1822" s="2" t="s">
        <v>552</v>
      </c>
      <c r="D1822" s="1" t="s">
        <v>115</v>
      </c>
      <c r="E1822" s="1">
        <v>6110</v>
      </c>
      <c r="F1822" s="1" t="s">
        <v>490</v>
      </c>
      <c r="G1822" s="2" t="s">
        <v>491</v>
      </c>
      <c r="H1822" s="1" t="s">
        <v>492</v>
      </c>
      <c r="I1822" s="1">
        <v>2006</v>
      </c>
      <c r="J1822" s="1">
        <v>2006</v>
      </c>
      <c r="K1822" s="1" t="s">
        <v>493</v>
      </c>
      <c r="L1822" s="1">
        <v>47.84</v>
      </c>
      <c r="M1822" s="1" t="s">
        <v>504</v>
      </c>
      <c r="N1822" s="1" t="s">
        <v>505</v>
      </c>
    </row>
    <row r="1823" spans="1:14" hidden="1" x14ac:dyDescent="0.35">
      <c r="A1823" s="1" t="s">
        <v>487</v>
      </c>
      <c r="B1823" s="1" t="s">
        <v>488</v>
      </c>
      <c r="C1823" s="2" t="s">
        <v>552</v>
      </c>
      <c r="D1823" s="1" t="s">
        <v>115</v>
      </c>
      <c r="E1823" s="1">
        <v>6110</v>
      </c>
      <c r="F1823" s="1" t="s">
        <v>490</v>
      </c>
      <c r="G1823" s="2" t="s">
        <v>491</v>
      </c>
      <c r="H1823" s="1" t="s">
        <v>492</v>
      </c>
      <c r="I1823" s="1">
        <v>2007</v>
      </c>
      <c r="J1823" s="1">
        <v>2007</v>
      </c>
      <c r="K1823" s="1" t="s">
        <v>493</v>
      </c>
      <c r="L1823" s="1">
        <v>61.31</v>
      </c>
      <c r="M1823" s="1" t="s">
        <v>504</v>
      </c>
      <c r="N1823" s="1" t="s">
        <v>505</v>
      </c>
    </row>
    <row r="1824" spans="1:14" hidden="1" x14ac:dyDescent="0.35">
      <c r="A1824" s="1" t="s">
        <v>487</v>
      </c>
      <c r="B1824" s="1" t="s">
        <v>488</v>
      </c>
      <c r="C1824" s="2" t="s">
        <v>552</v>
      </c>
      <c r="D1824" s="1" t="s">
        <v>115</v>
      </c>
      <c r="E1824" s="1">
        <v>6110</v>
      </c>
      <c r="F1824" s="1" t="s">
        <v>490</v>
      </c>
      <c r="G1824" s="2" t="s">
        <v>491</v>
      </c>
      <c r="H1824" s="1" t="s">
        <v>492</v>
      </c>
      <c r="I1824" s="1">
        <v>2008</v>
      </c>
      <c r="J1824" s="1">
        <v>2008</v>
      </c>
      <c r="K1824" s="1" t="s">
        <v>493</v>
      </c>
      <c r="L1824" s="1">
        <v>94.9</v>
      </c>
      <c r="M1824" s="1" t="s">
        <v>504</v>
      </c>
      <c r="N1824" s="1" t="s">
        <v>505</v>
      </c>
    </row>
    <row r="1825" spans="1:14" hidden="1" x14ac:dyDescent="0.35">
      <c r="A1825" s="1" t="s">
        <v>487</v>
      </c>
      <c r="B1825" s="1" t="s">
        <v>488</v>
      </c>
      <c r="C1825" s="2" t="s">
        <v>552</v>
      </c>
      <c r="D1825" s="1" t="s">
        <v>115</v>
      </c>
      <c r="E1825" s="1">
        <v>6110</v>
      </c>
      <c r="F1825" s="1" t="s">
        <v>490</v>
      </c>
      <c r="G1825" s="2" t="s">
        <v>491</v>
      </c>
      <c r="H1825" s="1" t="s">
        <v>492</v>
      </c>
      <c r="I1825" s="1">
        <v>2009</v>
      </c>
      <c r="J1825" s="1">
        <v>2009</v>
      </c>
      <c r="K1825" s="1" t="s">
        <v>493</v>
      </c>
      <c r="L1825" s="1">
        <v>243</v>
      </c>
      <c r="M1825" s="1" t="s">
        <v>504</v>
      </c>
      <c r="N1825" s="1" t="s">
        <v>505</v>
      </c>
    </row>
    <row r="1826" spans="1:14" hidden="1" x14ac:dyDescent="0.35">
      <c r="A1826" s="1" t="s">
        <v>487</v>
      </c>
      <c r="B1826" s="1" t="s">
        <v>488</v>
      </c>
      <c r="C1826" s="2" t="s">
        <v>552</v>
      </c>
      <c r="D1826" s="1" t="s">
        <v>115</v>
      </c>
      <c r="E1826" s="1">
        <v>6110</v>
      </c>
      <c r="F1826" s="1" t="s">
        <v>490</v>
      </c>
      <c r="G1826" s="2" t="s">
        <v>491</v>
      </c>
      <c r="H1826" s="1" t="s">
        <v>492</v>
      </c>
      <c r="I1826" s="1">
        <v>2010</v>
      </c>
      <c r="J1826" s="1">
        <v>2010</v>
      </c>
      <c r="K1826" s="1" t="s">
        <v>493</v>
      </c>
      <c r="L1826" s="1">
        <v>290.70999999999998</v>
      </c>
      <c r="M1826" s="1" t="s">
        <v>504</v>
      </c>
      <c r="N1826" s="1" t="s">
        <v>505</v>
      </c>
    </row>
    <row r="1827" spans="1:14" hidden="1" x14ac:dyDescent="0.35">
      <c r="A1827" s="1" t="s">
        <v>487</v>
      </c>
      <c r="B1827" s="1" t="s">
        <v>488</v>
      </c>
      <c r="C1827" s="2" t="s">
        <v>552</v>
      </c>
      <c r="D1827" s="1" t="s">
        <v>115</v>
      </c>
      <c r="E1827" s="1">
        <v>6110</v>
      </c>
      <c r="F1827" s="1" t="s">
        <v>490</v>
      </c>
      <c r="G1827" s="2" t="s">
        <v>491</v>
      </c>
      <c r="H1827" s="1" t="s">
        <v>492</v>
      </c>
      <c r="I1827" s="1">
        <v>2011</v>
      </c>
      <c r="J1827" s="1">
        <v>2011</v>
      </c>
      <c r="K1827" s="1" t="s">
        <v>493</v>
      </c>
      <c r="L1827" s="1">
        <v>174.7</v>
      </c>
      <c r="M1827" s="1" t="s">
        <v>504</v>
      </c>
      <c r="N1827" s="1" t="s">
        <v>505</v>
      </c>
    </row>
    <row r="1828" spans="1:14" hidden="1" x14ac:dyDescent="0.35">
      <c r="A1828" s="1" t="s">
        <v>487</v>
      </c>
      <c r="B1828" s="1" t="s">
        <v>488</v>
      </c>
      <c r="C1828" s="2" t="s">
        <v>552</v>
      </c>
      <c r="D1828" s="1" t="s">
        <v>115</v>
      </c>
      <c r="E1828" s="1">
        <v>6110</v>
      </c>
      <c r="F1828" s="1" t="s">
        <v>490</v>
      </c>
      <c r="G1828" s="2" t="s">
        <v>491</v>
      </c>
      <c r="H1828" s="1" t="s">
        <v>492</v>
      </c>
      <c r="I1828" s="1">
        <v>2012</v>
      </c>
      <c r="J1828" s="1">
        <v>2012</v>
      </c>
      <c r="K1828" s="1" t="s">
        <v>493</v>
      </c>
      <c r="L1828" s="1">
        <v>224</v>
      </c>
      <c r="M1828" s="1" t="s">
        <v>504</v>
      </c>
      <c r="N1828" s="1" t="s">
        <v>505</v>
      </c>
    </row>
    <row r="1829" spans="1:14" hidden="1" x14ac:dyDescent="0.35">
      <c r="A1829" s="1" t="s">
        <v>487</v>
      </c>
      <c r="B1829" s="1" t="s">
        <v>488</v>
      </c>
      <c r="C1829" s="2" t="s">
        <v>552</v>
      </c>
      <c r="D1829" s="1" t="s">
        <v>115</v>
      </c>
      <c r="E1829" s="1">
        <v>6110</v>
      </c>
      <c r="F1829" s="1" t="s">
        <v>490</v>
      </c>
      <c r="G1829" s="2" t="s">
        <v>491</v>
      </c>
      <c r="H1829" s="1" t="s">
        <v>492</v>
      </c>
      <c r="I1829" s="1">
        <v>2013</v>
      </c>
      <c r="J1829" s="1">
        <v>2013</v>
      </c>
      <c r="K1829" s="1" t="s">
        <v>493</v>
      </c>
      <c r="L1829" s="1">
        <v>267</v>
      </c>
      <c r="M1829" s="1" t="s">
        <v>504</v>
      </c>
      <c r="N1829" s="1" t="s">
        <v>505</v>
      </c>
    </row>
    <row r="1830" spans="1:14" hidden="1" x14ac:dyDescent="0.35">
      <c r="A1830" s="1" t="s">
        <v>487</v>
      </c>
      <c r="B1830" s="1" t="s">
        <v>488</v>
      </c>
      <c r="C1830" s="2" t="s">
        <v>552</v>
      </c>
      <c r="D1830" s="1" t="s">
        <v>115</v>
      </c>
      <c r="E1830" s="1">
        <v>6110</v>
      </c>
      <c r="F1830" s="1" t="s">
        <v>490</v>
      </c>
      <c r="G1830" s="2" t="s">
        <v>491</v>
      </c>
      <c r="H1830" s="1" t="s">
        <v>492</v>
      </c>
      <c r="I1830" s="1">
        <v>2014</v>
      </c>
      <c r="J1830" s="1">
        <v>2014</v>
      </c>
      <c r="K1830" s="1" t="s">
        <v>493</v>
      </c>
      <c r="L1830" s="1">
        <v>440</v>
      </c>
      <c r="M1830" s="1" t="s">
        <v>504</v>
      </c>
      <c r="N1830" s="1" t="s">
        <v>505</v>
      </c>
    </row>
    <row r="1831" spans="1:14" hidden="1" x14ac:dyDescent="0.35">
      <c r="A1831" s="1" t="s">
        <v>487</v>
      </c>
      <c r="B1831" s="1" t="s">
        <v>488</v>
      </c>
      <c r="C1831" s="2" t="s">
        <v>552</v>
      </c>
      <c r="D1831" s="1" t="s">
        <v>115</v>
      </c>
      <c r="E1831" s="1">
        <v>6110</v>
      </c>
      <c r="F1831" s="1" t="s">
        <v>490</v>
      </c>
      <c r="G1831" s="2" t="s">
        <v>491</v>
      </c>
      <c r="H1831" s="1" t="s">
        <v>492</v>
      </c>
      <c r="I1831" s="1">
        <v>2015</v>
      </c>
      <c r="J1831" s="1">
        <v>2015</v>
      </c>
      <c r="K1831" s="1" t="s">
        <v>493</v>
      </c>
      <c r="L1831" s="1">
        <v>554.87</v>
      </c>
      <c r="M1831" s="1" t="s">
        <v>504</v>
      </c>
      <c r="N1831" s="1" t="s">
        <v>505</v>
      </c>
    </row>
    <row r="1832" spans="1:14" hidden="1" x14ac:dyDescent="0.35">
      <c r="A1832" s="1" t="s">
        <v>487</v>
      </c>
      <c r="B1832" s="1" t="s">
        <v>488</v>
      </c>
      <c r="C1832" s="2" t="s">
        <v>552</v>
      </c>
      <c r="D1832" s="1" t="s">
        <v>115</v>
      </c>
      <c r="E1832" s="1">
        <v>6110</v>
      </c>
      <c r="F1832" s="1" t="s">
        <v>490</v>
      </c>
      <c r="G1832" s="2" t="s">
        <v>491</v>
      </c>
      <c r="H1832" s="1" t="s">
        <v>492</v>
      </c>
      <c r="I1832" s="1">
        <v>2016</v>
      </c>
      <c r="J1832" s="1">
        <v>2016</v>
      </c>
      <c r="K1832" s="1" t="s">
        <v>493</v>
      </c>
      <c r="L1832" s="1">
        <v>341.9</v>
      </c>
      <c r="M1832" s="1" t="s">
        <v>504</v>
      </c>
      <c r="N1832" s="1" t="s">
        <v>505</v>
      </c>
    </row>
    <row r="1833" spans="1:14" hidden="1" x14ac:dyDescent="0.35">
      <c r="A1833" s="1" t="s">
        <v>487</v>
      </c>
      <c r="B1833" s="1" t="s">
        <v>488</v>
      </c>
      <c r="C1833" s="2" t="s">
        <v>552</v>
      </c>
      <c r="D1833" s="1" t="s">
        <v>115</v>
      </c>
      <c r="E1833" s="1">
        <v>6110</v>
      </c>
      <c r="F1833" s="1" t="s">
        <v>490</v>
      </c>
      <c r="G1833" s="2" t="s">
        <v>506</v>
      </c>
      <c r="H1833" s="1" t="s">
        <v>507</v>
      </c>
      <c r="I1833" s="1">
        <v>2008</v>
      </c>
      <c r="J1833" s="1">
        <v>2008</v>
      </c>
      <c r="K1833" s="1" t="s">
        <v>493</v>
      </c>
      <c r="L1833" s="1">
        <v>13.32</v>
      </c>
      <c r="M1833" s="1" t="s">
        <v>504</v>
      </c>
      <c r="N1833" s="1" t="s">
        <v>505</v>
      </c>
    </row>
    <row r="1834" spans="1:14" hidden="1" x14ac:dyDescent="0.35">
      <c r="A1834" s="1" t="s">
        <v>487</v>
      </c>
      <c r="B1834" s="1" t="s">
        <v>488</v>
      </c>
      <c r="C1834" s="2" t="s">
        <v>552</v>
      </c>
      <c r="D1834" s="1" t="s">
        <v>115</v>
      </c>
      <c r="E1834" s="1">
        <v>6110</v>
      </c>
      <c r="F1834" s="1" t="s">
        <v>490</v>
      </c>
      <c r="G1834" s="2" t="s">
        <v>506</v>
      </c>
      <c r="H1834" s="1" t="s">
        <v>507</v>
      </c>
      <c r="I1834" s="1">
        <v>2009</v>
      </c>
      <c r="J1834" s="1">
        <v>2009</v>
      </c>
      <c r="K1834" s="1" t="s">
        <v>493</v>
      </c>
      <c r="L1834" s="1">
        <v>7</v>
      </c>
      <c r="M1834" s="1" t="s">
        <v>504</v>
      </c>
      <c r="N1834" s="1" t="s">
        <v>505</v>
      </c>
    </row>
    <row r="1835" spans="1:14" hidden="1" x14ac:dyDescent="0.35">
      <c r="A1835" s="1" t="s">
        <v>487</v>
      </c>
      <c r="B1835" s="1" t="s">
        <v>488</v>
      </c>
      <c r="C1835" s="2" t="s">
        <v>552</v>
      </c>
      <c r="D1835" s="1" t="s">
        <v>115</v>
      </c>
      <c r="E1835" s="1">
        <v>6110</v>
      </c>
      <c r="F1835" s="1" t="s">
        <v>490</v>
      </c>
      <c r="G1835" s="2" t="s">
        <v>506</v>
      </c>
      <c r="H1835" s="1" t="s">
        <v>507</v>
      </c>
      <c r="I1835" s="1">
        <v>2010</v>
      </c>
      <c r="J1835" s="1">
        <v>2010</v>
      </c>
      <c r="K1835" s="1" t="s">
        <v>493</v>
      </c>
      <c r="L1835" s="1">
        <v>4.54</v>
      </c>
      <c r="M1835" s="1" t="s">
        <v>504</v>
      </c>
      <c r="N1835" s="1" t="s">
        <v>505</v>
      </c>
    </row>
    <row r="1836" spans="1:14" hidden="1" x14ac:dyDescent="0.35">
      <c r="A1836" s="1" t="s">
        <v>487</v>
      </c>
      <c r="B1836" s="1" t="s">
        <v>488</v>
      </c>
      <c r="C1836" s="2" t="s">
        <v>552</v>
      </c>
      <c r="D1836" s="1" t="s">
        <v>115</v>
      </c>
      <c r="E1836" s="1">
        <v>6110</v>
      </c>
      <c r="F1836" s="1" t="s">
        <v>490</v>
      </c>
      <c r="G1836" s="2" t="s">
        <v>506</v>
      </c>
      <c r="H1836" s="1" t="s">
        <v>507</v>
      </c>
      <c r="I1836" s="1">
        <v>2011</v>
      </c>
      <c r="J1836" s="1">
        <v>2011</v>
      </c>
      <c r="K1836" s="1" t="s">
        <v>493</v>
      </c>
      <c r="L1836" s="1">
        <v>5.61</v>
      </c>
      <c r="M1836" s="1" t="s">
        <v>504</v>
      </c>
      <c r="N1836" s="1" t="s">
        <v>505</v>
      </c>
    </row>
    <row r="1837" spans="1:14" hidden="1" x14ac:dyDescent="0.35">
      <c r="A1837" s="1" t="s">
        <v>487</v>
      </c>
      <c r="B1837" s="1" t="s">
        <v>488</v>
      </c>
      <c r="C1837" s="2" t="s">
        <v>552</v>
      </c>
      <c r="D1837" s="1" t="s">
        <v>115</v>
      </c>
      <c r="E1837" s="1">
        <v>6110</v>
      </c>
      <c r="F1837" s="1" t="s">
        <v>490</v>
      </c>
      <c r="G1837" s="2" t="s">
        <v>506</v>
      </c>
      <c r="H1837" s="1" t="s">
        <v>507</v>
      </c>
      <c r="I1837" s="1">
        <v>2012</v>
      </c>
      <c r="J1837" s="1">
        <v>2012</v>
      </c>
      <c r="K1837" s="1" t="s">
        <v>493</v>
      </c>
      <c r="L1837" s="1">
        <v>5</v>
      </c>
      <c r="M1837" s="1" t="s">
        <v>504</v>
      </c>
      <c r="N1837" s="1" t="s">
        <v>505</v>
      </c>
    </row>
    <row r="1838" spans="1:14" hidden="1" x14ac:dyDescent="0.35">
      <c r="A1838" s="1" t="s">
        <v>487</v>
      </c>
      <c r="B1838" s="1" t="s">
        <v>488</v>
      </c>
      <c r="C1838" s="2" t="s">
        <v>552</v>
      </c>
      <c r="D1838" s="1" t="s">
        <v>115</v>
      </c>
      <c r="E1838" s="1">
        <v>6110</v>
      </c>
      <c r="F1838" s="1" t="s">
        <v>490</v>
      </c>
      <c r="G1838" s="2" t="s">
        <v>506</v>
      </c>
      <c r="H1838" s="1" t="s">
        <v>507</v>
      </c>
      <c r="I1838" s="1">
        <v>2013</v>
      </c>
      <c r="J1838" s="1">
        <v>2013</v>
      </c>
      <c r="K1838" s="1" t="s">
        <v>493</v>
      </c>
      <c r="L1838" s="1">
        <v>8</v>
      </c>
      <c r="M1838" s="1" t="s">
        <v>504</v>
      </c>
      <c r="N1838" s="1" t="s">
        <v>505</v>
      </c>
    </row>
    <row r="1839" spans="1:14" hidden="1" x14ac:dyDescent="0.35">
      <c r="A1839" s="1" t="s">
        <v>487</v>
      </c>
      <c r="B1839" s="1" t="s">
        <v>488</v>
      </c>
      <c r="C1839" s="2" t="s">
        <v>552</v>
      </c>
      <c r="D1839" s="1" t="s">
        <v>115</v>
      </c>
      <c r="E1839" s="1">
        <v>6110</v>
      </c>
      <c r="F1839" s="1" t="s">
        <v>490</v>
      </c>
      <c r="G1839" s="2" t="s">
        <v>506</v>
      </c>
      <c r="H1839" s="1" t="s">
        <v>507</v>
      </c>
      <c r="I1839" s="1">
        <v>2014</v>
      </c>
      <c r="J1839" s="1">
        <v>2014</v>
      </c>
      <c r="K1839" s="1" t="s">
        <v>493</v>
      </c>
      <c r="L1839" s="1">
        <v>7</v>
      </c>
      <c r="M1839" s="1" t="s">
        <v>504</v>
      </c>
      <c r="N1839" s="1" t="s">
        <v>505</v>
      </c>
    </row>
    <row r="1840" spans="1:14" hidden="1" x14ac:dyDescent="0.35">
      <c r="A1840" s="1" t="s">
        <v>487</v>
      </c>
      <c r="B1840" s="1" t="s">
        <v>488</v>
      </c>
      <c r="C1840" s="2" t="s">
        <v>552</v>
      </c>
      <c r="D1840" s="1" t="s">
        <v>115</v>
      </c>
      <c r="E1840" s="1">
        <v>6110</v>
      </c>
      <c r="F1840" s="1" t="s">
        <v>490</v>
      </c>
      <c r="G1840" s="2" t="s">
        <v>506</v>
      </c>
      <c r="H1840" s="1" t="s">
        <v>507</v>
      </c>
      <c r="I1840" s="1">
        <v>2015</v>
      </c>
      <c r="J1840" s="1">
        <v>2015</v>
      </c>
      <c r="K1840" s="1" t="s">
        <v>493</v>
      </c>
      <c r="L1840" s="1">
        <v>7.95</v>
      </c>
      <c r="M1840" s="1" t="s">
        <v>504</v>
      </c>
      <c r="N1840" s="1" t="s">
        <v>505</v>
      </c>
    </row>
    <row r="1841" spans="1:14" hidden="1" x14ac:dyDescent="0.35">
      <c r="A1841" s="1" t="s">
        <v>487</v>
      </c>
      <c r="B1841" s="1" t="s">
        <v>488</v>
      </c>
      <c r="C1841" s="2" t="s">
        <v>552</v>
      </c>
      <c r="D1841" s="1" t="s">
        <v>115</v>
      </c>
      <c r="E1841" s="1">
        <v>6110</v>
      </c>
      <c r="F1841" s="1" t="s">
        <v>490</v>
      </c>
      <c r="G1841" s="2" t="s">
        <v>506</v>
      </c>
      <c r="H1841" s="1" t="s">
        <v>507</v>
      </c>
      <c r="I1841" s="1">
        <v>2016</v>
      </c>
      <c r="J1841" s="1">
        <v>2016</v>
      </c>
      <c r="K1841" s="1" t="s">
        <v>493</v>
      </c>
      <c r="L1841" s="1">
        <v>2.69</v>
      </c>
      <c r="M1841" s="1" t="s">
        <v>504</v>
      </c>
      <c r="N1841" s="1" t="s">
        <v>505</v>
      </c>
    </row>
    <row r="1842" spans="1:14" hidden="1" x14ac:dyDescent="0.35">
      <c r="A1842" s="1" t="s">
        <v>487</v>
      </c>
      <c r="B1842" s="1" t="s">
        <v>488</v>
      </c>
      <c r="C1842" s="2" t="s">
        <v>552</v>
      </c>
      <c r="D1842" s="1" t="s">
        <v>115</v>
      </c>
      <c r="E1842" s="1">
        <v>6110</v>
      </c>
      <c r="F1842" s="1" t="s">
        <v>490</v>
      </c>
      <c r="G1842" s="2" t="s">
        <v>497</v>
      </c>
      <c r="H1842" s="1" t="s">
        <v>498</v>
      </c>
      <c r="I1842" s="1">
        <v>2001</v>
      </c>
      <c r="J1842" s="1">
        <v>2001</v>
      </c>
      <c r="K1842" s="1" t="s">
        <v>493</v>
      </c>
      <c r="L1842" s="1">
        <v>6.41</v>
      </c>
      <c r="M1842" s="1" t="s">
        <v>504</v>
      </c>
      <c r="N1842" s="1" t="s">
        <v>505</v>
      </c>
    </row>
    <row r="1843" spans="1:14" hidden="1" x14ac:dyDescent="0.35">
      <c r="A1843" s="1" t="s">
        <v>487</v>
      </c>
      <c r="B1843" s="1" t="s">
        <v>488</v>
      </c>
      <c r="C1843" s="2" t="s">
        <v>552</v>
      </c>
      <c r="D1843" s="1" t="s">
        <v>115</v>
      </c>
      <c r="E1843" s="1">
        <v>6110</v>
      </c>
      <c r="F1843" s="1" t="s">
        <v>490</v>
      </c>
      <c r="G1843" s="2" t="s">
        <v>497</v>
      </c>
      <c r="H1843" s="1" t="s">
        <v>498</v>
      </c>
      <c r="I1843" s="1">
        <v>2002</v>
      </c>
      <c r="J1843" s="1">
        <v>2002</v>
      </c>
      <c r="K1843" s="1" t="s">
        <v>493</v>
      </c>
      <c r="L1843" s="1">
        <v>7.39</v>
      </c>
      <c r="M1843" s="1" t="s">
        <v>504</v>
      </c>
      <c r="N1843" s="1" t="s">
        <v>505</v>
      </c>
    </row>
    <row r="1844" spans="1:14" hidden="1" x14ac:dyDescent="0.35">
      <c r="A1844" s="1" t="s">
        <v>487</v>
      </c>
      <c r="B1844" s="1" t="s">
        <v>488</v>
      </c>
      <c r="C1844" s="2" t="s">
        <v>552</v>
      </c>
      <c r="D1844" s="1" t="s">
        <v>115</v>
      </c>
      <c r="E1844" s="1">
        <v>6110</v>
      </c>
      <c r="F1844" s="1" t="s">
        <v>490</v>
      </c>
      <c r="G1844" s="2" t="s">
        <v>497</v>
      </c>
      <c r="H1844" s="1" t="s">
        <v>498</v>
      </c>
      <c r="I1844" s="1">
        <v>2003</v>
      </c>
      <c r="J1844" s="1">
        <v>2003</v>
      </c>
      <c r="K1844" s="1" t="s">
        <v>493</v>
      </c>
      <c r="L1844" s="1">
        <v>7.02</v>
      </c>
      <c r="M1844" s="1" t="s">
        <v>504</v>
      </c>
      <c r="N1844" s="1" t="s">
        <v>505</v>
      </c>
    </row>
    <row r="1845" spans="1:14" hidden="1" x14ac:dyDescent="0.35">
      <c r="A1845" s="1" t="s">
        <v>487</v>
      </c>
      <c r="B1845" s="1" t="s">
        <v>488</v>
      </c>
      <c r="C1845" s="2" t="s">
        <v>552</v>
      </c>
      <c r="D1845" s="1" t="s">
        <v>115</v>
      </c>
      <c r="E1845" s="1">
        <v>6110</v>
      </c>
      <c r="F1845" s="1" t="s">
        <v>490</v>
      </c>
      <c r="G1845" s="2" t="s">
        <v>497</v>
      </c>
      <c r="H1845" s="1" t="s">
        <v>498</v>
      </c>
      <c r="I1845" s="1">
        <v>2004</v>
      </c>
      <c r="J1845" s="1">
        <v>2004</v>
      </c>
      <c r="K1845" s="1" t="s">
        <v>493</v>
      </c>
      <c r="L1845" s="1">
        <v>8.14</v>
      </c>
      <c r="M1845" s="1" t="s">
        <v>504</v>
      </c>
      <c r="N1845" s="1" t="s">
        <v>505</v>
      </c>
    </row>
    <row r="1846" spans="1:14" hidden="1" x14ac:dyDescent="0.35">
      <c r="A1846" s="1" t="s">
        <v>487</v>
      </c>
      <c r="B1846" s="1" t="s">
        <v>488</v>
      </c>
      <c r="C1846" s="2" t="s">
        <v>552</v>
      </c>
      <c r="D1846" s="1" t="s">
        <v>115</v>
      </c>
      <c r="E1846" s="1">
        <v>6110</v>
      </c>
      <c r="F1846" s="1" t="s">
        <v>490</v>
      </c>
      <c r="G1846" s="2" t="s">
        <v>497</v>
      </c>
      <c r="H1846" s="1" t="s">
        <v>498</v>
      </c>
      <c r="I1846" s="1">
        <v>2005</v>
      </c>
      <c r="J1846" s="1">
        <v>2005</v>
      </c>
      <c r="K1846" s="1" t="s">
        <v>493</v>
      </c>
      <c r="L1846" s="1">
        <v>9.0299999999999994</v>
      </c>
      <c r="M1846" s="1" t="s">
        <v>504</v>
      </c>
      <c r="N1846" s="1" t="s">
        <v>505</v>
      </c>
    </row>
    <row r="1847" spans="1:14" hidden="1" x14ac:dyDescent="0.35">
      <c r="A1847" s="1" t="s">
        <v>487</v>
      </c>
      <c r="B1847" s="1" t="s">
        <v>488</v>
      </c>
      <c r="C1847" s="2" t="s">
        <v>552</v>
      </c>
      <c r="D1847" s="1" t="s">
        <v>115</v>
      </c>
      <c r="E1847" s="1">
        <v>6110</v>
      </c>
      <c r="F1847" s="1" t="s">
        <v>490</v>
      </c>
      <c r="G1847" s="2" t="s">
        <v>497</v>
      </c>
      <c r="H1847" s="1" t="s">
        <v>498</v>
      </c>
      <c r="I1847" s="1">
        <v>2006</v>
      </c>
      <c r="J1847" s="1">
        <v>2006</v>
      </c>
      <c r="K1847" s="1" t="s">
        <v>493</v>
      </c>
      <c r="L1847" s="1">
        <v>11.69</v>
      </c>
      <c r="M1847" s="1" t="s">
        <v>504</v>
      </c>
      <c r="N1847" s="1" t="s">
        <v>505</v>
      </c>
    </row>
    <row r="1848" spans="1:14" hidden="1" x14ac:dyDescent="0.35">
      <c r="A1848" s="1" t="s">
        <v>487</v>
      </c>
      <c r="B1848" s="1" t="s">
        <v>488</v>
      </c>
      <c r="C1848" s="2" t="s">
        <v>552</v>
      </c>
      <c r="D1848" s="1" t="s">
        <v>115</v>
      </c>
      <c r="E1848" s="1">
        <v>6110</v>
      </c>
      <c r="F1848" s="1" t="s">
        <v>490</v>
      </c>
      <c r="G1848" s="2" t="s">
        <v>497</v>
      </c>
      <c r="H1848" s="1" t="s">
        <v>498</v>
      </c>
      <c r="I1848" s="1">
        <v>2007</v>
      </c>
      <c r="J1848" s="1">
        <v>2007</v>
      </c>
      <c r="K1848" s="1" t="s">
        <v>493</v>
      </c>
      <c r="L1848" s="1">
        <v>14.31</v>
      </c>
      <c r="M1848" s="1" t="s">
        <v>504</v>
      </c>
      <c r="N1848" s="1" t="s">
        <v>505</v>
      </c>
    </row>
    <row r="1849" spans="1:14" hidden="1" x14ac:dyDescent="0.35">
      <c r="A1849" s="1" t="s">
        <v>487</v>
      </c>
      <c r="B1849" s="1" t="s">
        <v>488</v>
      </c>
      <c r="C1849" s="2" t="s">
        <v>552</v>
      </c>
      <c r="D1849" s="1" t="s">
        <v>115</v>
      </c>
      <c r="E1849" s="1">
        <v>6110</v>
      </c>
      <c r="F1849" s="1" t="s">
        <v>490</v>
      </c>
      <c r="G1849" s="2" t="s">
        <v>497</v>
      </c>
      <c r="H1849" s="1" t="s">
        <v>498</v>
      </c>
      <c r="I1849" s="1">
        <v>2008</v>
      </c>
      <c r="J1849" s="1">
        <v>2008</v>
      </c>
      <c r="K1849" s="1" t="s">
        <v>493</v>
      </c>
      <c r="L1849" s="1">
        <v>237.13</v>
      </c>
      <c r="M1849" s="1" t="s">
        <v>504</v>
      </c>
      <c r="N1849" s="1" t="s">
        <v>505</v>
      </c>
    </row>
    <row r="1850" spans="1:14" hidden="1" x14ac:dyDescent="0.35">
      <c r="A1850" s="1" t="s">
        <v>487</v>
      </c>
      <c r="B1850" s="1" t="s">
        <v>488</v>
      </c>
      <c r="C1850" s="2" t="s">
        <v>552</v>
      </c>
      <c r="D1850" s="1" t="s">
        <v>115</v>
      </c>
      <c r="E1850" s="1">
        <v>6110</v>
      </c>
      <c r="F1850" s="1" t="s">
        <v>490</v>
      </c>
      <c r="G1850" s="2" t="s">
        <v>497</v>
      </c>
      <c r="H1850" s="1" t="s">
        <v>498</v>
      </c>
      <c r="I1850" s="1">
        <v>2009</v>
      </c>
      <c r="J1850" s="1">
        <v>2009</v>
      </c>
      <c r="K1850" s="1" t="s">
        <v>493</v>
      </c>
      <c r="L1850" s="1">
        <v>84</v>
      </c>
      <c r="M1850" s="1" t="s">
        <v>504</v>
      </c>
      <c r="N1850" s="1" t="s">
        <v>505</v>
      </c>
    </row>
    <row r="1851" spans="1:14" hidden="1" x14ac:dyDescent="0.35">
      <c r="A1851" s="1" t="s">
        <v>487</v>
      </c>
      <c r="B1851" s="1" t="s">
        <v>488</v>
      </c>
      <c r="C1851" s="2" t="s">
        <v>552</v>
      </c>
      <c r="D1851" s="1" t="s">
        <v>115</v>
      </c>
      <c r="E1851" s="1">
        <v>6110</v>
      </c>
      <c r="F1851" s="1" t="s">
        <v>490</v>
      </c>
      <c r="G1851" s="2" t="s">
        <v>497</v>
      </c>
      <c r="H1851" s="1" t="s">
        <v>498</v>
      </c>
      <c r="I1851" s="1">
        <v>2010</v>
      </c>
      <c r="J1851" s="1">
        <v>2010</v>
      </c>
      <c r="K1851" s="1" t="s">
        <v>493</v>
      </c>
      <c r="L1851" s="1">
        <v>112.55</v>
      </c>
      <c r="M1851" s="1" t="s">
        <v>504</v>
      </c>
      <c r="N1851" s="1" t="s">
        <v>505</v>
      </c>
    </row>
    <row r="1852" spans="1:14" hidden="1" x14ac:dyDescent="0.35">
      <c r="A1852" s="1" t="s">
        <v>487</v>
      </c>
      <c r="B1852" s="1" t="s">
        <v>488</v>
      </c>
      <c r="C1852" s="2" t="s">
        <v>552</v>
      </c>
      <c r="D1852" s="1" t="s">
        <v>115</v>
      </c>
      <c r="E1852" s="1">
        <v>6110</v>
      </c>
      <c r="F1852" s="1" t="s">
        <v>490</v>
      </c>
      <c r="G1852" s="2" t="s">
        <v>497</v>
      </c>
      <c r="H1852" s="1" t="s">
        <v>498</v>
      </c>
      <c r="I1852" s="1">
        <v>2011</v>
      </c>
      <c r="J1852" s="1">
        <v>2011</v>
      </c>
      <c r="K1852" s="1" t="s">
        <v>493</v>
      </c>
      <c r="L1852" s="1">
        <v>145.37</v>
      </c>
      <c r="M1852" s="1" t="s">
        <v>504</v>
      </c>
      <c r="N1852" s="1" t="s">
        <v>505</v>
      </c>
    </row>
    <row r="1853" spans="1:14" hidden="1" x14ac:dyDescent="0.35">
      <c r="A1853" s="1" t="s">
        <v>487</v>
      </c>
      <c r="B1853" s="1" t="s">
        <v>488</v>
      </c>
      <c r="C1853" s="2" t="s">
        <v>552</v>
      </c>
      <c r="D1853" s="1" t="s">
        <v>115</v>
      </c>
      <c r="E1853" s="1">
        <v>6110</v>
      </c>
      <c r="F1853" s="1" t="s">
        <v>490</v>
      </c>
      <c r="G1853" s="2" t="s">
        <v>497</v>
      </c>
      <c r="H1853" s="1" t="s">
        <v>498</v>
      </c>
      <c r="I1853" s="1">
        <v>2012</v>
      </c>
      <c r="J1853" s="1">
        <v>2012</v>
      </c>
      <c r="K1853" s="1" t="s">
        <v>493</v>
      </c>
      <c r="L1853" s="1">
        <v>165</v>
      </c>
      <c r="M1853" s="1" t="s">
        <v>504</v>
      </c>
      <c r="N1853" s="1" t="s">
        <v>505</v>
      </c>
    </row>
    <row r="1854" spans="1:14" hidden="1" x14ac:dyDescent="0.35">
      <c r="A1854" s="1" t="s">
        <v>487</v>
      </c>
      <c r="B1854" s="1" t="s">
        <v>488</v>
      </c>
      <c r="C1854" s="2" t="s">
        <v>552</v>
      </c>
      <c r="D1854" s="1" t="s">
        <v>115</v>
      </c>
      <c r="E1854" s="1">
        <v>6110</v>
      </c>
      <c r="F1854" s="1" t="s">
        <v>490</v>
      </c>
      <c r="G1854" s="2" t="s">
        <v>497</v>
      </c>
      <c r="H1854" s="1" t="s">
        <v>498</v>
      </c>
      <c r="I1854" s="1">
        <v>2013</v>
      </c>
      <c r="J1854" s="1">
        <v>2013</v>
      </c>
      <c r="K1854" s="1" t="s">
        <v>493</v>
      </c>
      <c r="L1854" s="1">
        <v>133</v>
      </c>
      <c r="M1854" s="1" t="s">
        <v>504</v>
      </c>
      <c r="N1854" s="1" t="s">
        <v>505</v>
      </c>
    </row>
    <row r="1855" spans="1:14" hidden="1" x14ac:dyDescent="0.35">
      <c r="A1855" s="1" t="s">
        <v>487</v>
      </c>
      <c r="B1855" s="1" t="s">
        <v>488</v>
      </c>
      <c r="C1855" s="2" t="s">
        <v>552</v>
      </c>
      <c r="D1855" s="1" t="s">
        <v>115</v>
      </c>
      <c r="E1855" s="1">
        <v>6110</v>
      </c>
      <c r="F1855" s="1" t="s">
        <v>490</v>
      </c>
      <c r="G1855" s="2" t="s">
        <v>497</v>
      </c>
      <c r="H1855" s="1" t="s">
        <v>498</v>
      </c>
      <c r="I1855" s="1">
        <v>2014</v>
      </c>
      <c r="J1855" s="1">
        <v>2014</v>
      </c>
      <c r="K1855" s="1" t="s">
        <v>493</v>
      </c>
      <c r="L1855" s="1">
        <v>134</v>
      </c>
      <c r="M1855" s="1" t="s">
        <v>504</v>
      </c>
      <c r="N1855" s="1" t="s">
        <v>505</v>
      </c>
    </row>
    <row r="1856" spans="1:14" hidden="1" x14ac:dyDescent="0.35">
      <c r="A1856" s="1" t="s">
        <v>487</v>
      </c>
      <c r="B1856" s="1" t="s">
        <v>488</v>
      </c>
      <c r="C1856" s="2" t="s">
        <v>552</v>
      </c>
      <c r="D1856" s="1" t="s">
        <v>115</v>
      </c>
      <c r="E1856" s="1">
        <v>6110</v>
      </c>
      <c r="F1856" s="1" t="s">
        <v>490</v>
      </c>
      <c r="G1856" s="2" t="s">
        <v>497</v>
      </c>
      <c r="H1856" s="1" t="s">
        <v>498</v>
      </c>
      <c r="I1856" s="1">
        <v>2015</v>
      </c>
      <c r="J1856" s="1">
        <v>2015</v>
      </c>
      <c r="K1856" s="1" t="s">
        <v>493</v>
      </c>
      <c r="L1856" s="1">
        <v>124.87</v>
      </c>
      <c r="M1856" s="1" t="s">
        <v>504</v>
      </c>
      <c r="N1856" s="1" t="s">
        <v>505</v>
      </c>
    </row>
    <row r="1857" spans="1:14" hidden="1" x14ac:dyDescent="0.35">
      <c r="A1857" s="1" t="s">
        <v>487</v>
      </c>
      <c r="B1857" s="1" t="s">
        <v>488</v>
      </c>
      <c r="C1857" s="2" t="s">
        <v>552</v>
      </c>
      <c r="D1857" s="1" t="s">
        <v>115</v>
      </c>
      <c r="E1857" s="1">
        <v>6110</v>
      </c>
      <c r="F1857" s="1" t="s">
        <v>490</v>
      </c>
      <c r="G1857" s="2" t="s">
        <v>497</v>
      </c>
      <c r="H1857" s="1" t="s">
        <v>498</v>
      </c>
      <c r="I1857" s="1">
        <v>2016</v>
      </c>
      <c r="J1857" s="1">
        <v>2016</v>
      </c>
      <c r="K1857" s="1" t="s">
        <v>493</v>
      </c>
      <c r="L1857" s="1">
        <v>86.36</v>
      </c>
      <c r="M1857" s="1" t="s">
        <v>504</v>
      </c>
      <c r="N1857" s="1" t="s">
        <v>505</v>
      </c>
    </row>
    <row r="1858" spans="1:14" hidden="1" x14ac:dyDescent="0.35">
      <c r="A1858" s="1" t="s">
        <v>487</v>
      </c>
      <c r="B1858" s="1" t="s">
        <v>488</v>
      </c>
      <c r="C1858" s="2" t="s">
        <v>552</v>
      </c>
      <c r="D1858" s="1" t="s">
        <v>115</v>
      </c>
      <c r="E1858" s="1">
        <v>6110</v>
      </c>
      <c r="F1858" s="1" t="s">
        <v>490</v>
      </c>
      <c r="G1858" s="2" t="s">
        <v>499</v>
      </c>
      <c r="H1858" s="1" t="s">
        <v>500</v>
      </c>
      <c r="I1858" s="1">
        <v>2001</v>
      </c>
      <c r="J1858" s="1">
        <v>2001</v>
      </c>
      <c r="K1858" s="1" t="s">
        <v>493</v>
      </c>
      <c r="L1858" s="1">
        <v>24.38</v>
      </c>
      <c r="M1858" s="1" t="s">
        <v>504</v>
      </c>
      <c r="N1858" s="1" t="s">
        <v>505</v>
      </c>
    </row>
    <row r="1859" spans="1:14" hidden="1" x14ac:dyDescent="0.35">
      <c r="A1859" s="1" t="s">
        <v>487</v>
      </c>
      <c r="B1859" s="1" t="s">
        <v>488</v>
      </c>
      <c r="C1859" s="2" t="s">
        <v>552</v>
      </c>
      <c r="D1859" s="1" t="s">
        <v>115</v>
      </c>
      <c r="E1859" s="1">
        <v>6110</v>
      </c>
      <c r="F1859" s="1" t="s">
        <v>490</v>
      </c>
      <c r="G1859" s="2" t="s">
        <v>499</v>
      </c>
      <c r="H1859" s="1" t="s">
        <v>500</v>
      </c>
      <c r="I1859" s="1">
        <v>2002</v>
      </c>
      <c r="J1859" s="1">
        <v>2002</v>
      </c>
      <c r="K1859" s="1" t="s">
        <v>493</v>
      </c>
      <c r="L1859" s="1">
        <v>37.72</v>
      </c>
      <c r="M1859" s="1" t="s">
        <v>504</v>
      </c>
      <c r="N1859" s="1" t="s">
        <v>505</v>
      </c>
    </row>
    <row r="1860" spans="1:14" hidden="1" x14ac:dyDescent="0.35">
      <c r="A1860" s="1" t="s">
        <v>487</v>
      </c>
      <c r="B1860" s="1" t="s">
        <v>488</v>
      </c>
      <c r="C1860" s="2" t="s">
        <v>552</v>
      </c>
      <c r="D1860" s="1" t="s">
        <v>115</v>
      </c>
      <c r="E1860" s="1">
        <v>6110</v>
      </c>
      <c r="F1860" s="1" t="s">
        <v>490</v>
      </c>
      <c r="G1860" s="2" t="s">
        <v>499</v>
      </c>
      <c r="H1860" s="1" t="s">
        <v>500</v>
      </c>
      <c r="I1860" s="1">
        <v>2003</v>
      </c>
      <c r="J1860" s="1">
        <v>2003</v>
      </c>
      <c r="K1860" s="1" t="s">
        <v>493</v>
      </c>
      <c r="L1860" s="1">
        <v>38.130000000000003</v>
      </c>
      <c r="M1860" s="1" t="s">
        <v>504</v>
      </c>
      <c r="N1860" s="1" t="s">
        <v>505</v>
      </c>
    </row>
    <row r="1861" spans="1:14" hidden="1" x14ac:dyDescent="0.35">
      <c r="A1861" s="1" t="s">
        <v>487</v>
      </c>
      <c r="B1861" s="1" t="s">
        <v>488</v>
      </c>
      <c r="C1861" s="2" t="s">
        <v>552</v>
      </c>
      <c r="D1861" s="1" t="s">
        <v>115</v>
      </c>
      <c r="E1861" s="1">
        <v>6110</v>
      </c>
      <c r="F1861" s="1" t="s">
        <v>490</v>
      </c>
      <c r="G1861" s="2" t="s">
        <v>499</v>
      </c>
      <c r="H1861" s="1" t="s">
        <v>500</v>
      </c>
      <c r="I1861" s="1">
        <v>2004</v>
      </c>
      <c r="J1861" s="1">
        <v>2004</v>
      </c>
      <c r="K1861" s="1" t="s">
        <v>493</v>
      </c>
      <c r="L1861" s="1">
        <v>41.05</v>
      </c>
      <c r="M1861" s="1" t="s">
        <v>504</v>
      </c>
      <c r="N1861" s="1" t="s">
        <v>505</v>
      </c>
    </row>
    <row r="1862" spans="1:14" hidden="1" x14ac:dyDescent="0.35">
      <c r="A1862" s="1" t="s">
        <v>487</v>
      </c>
      <c r="B1862" s="1" t="s">
        <v>488</v>
      </c>
      <c r="C1862" s="2" t="s">
        <v>552</v>
      </c>
      <c r="D1862" s="1" t="s">
        <v>115</v>
      </c>
      <c r="E1862" s="1">
        <v>6110</v>
      </c>
      <c r="F1862" s="1" t="s">
        <v>490</v>
      </c>
      <c r="G1862" s="2" t="s">
        <v>499</v>
      </c>
      <c r="H1862" s="1" t="s">
        <v>500</v>
      </c>
      <c r="I1862" s="1">
        <v>2005</v>
      </c>
      <c r="J1862" s="1">
        <v>2005</v>
      </c>
      <c r="K1862" s="1" t="s">
        <v>493</v>
      </c>
      <c r="L1862" s="1">
        <v>44.8</v>
      </c>
      <c r="M1862" s="1" t="s">
        <v>504</v>
      </c>
      <c r="N1862" s="1" t="s">
        <v>505</v>
      </c>
    </row>
    <row r="1863" spans="1:14" hidden="1" x14ac:dyDescent="0.35">
      <c r="A1863" s="1" t="s">
        <v>487</v>
      </c>
      <c r="B1863" s="1" t="s">
        <v>488</v>
      </c>
      <c r="C1863" s="2" t="s">
        <v>552</v>
      </c>
      <c r="D1863" s="1" t="s">
        <v>115</v>
      </c>
      <c r="E1863" s="1">
        <v>6110</v>
      </c>
      <c r="F1863" s="1" t="s">
        <v>490</v>
      </c>
      <c r="G1863" s="2" t="s">
        <v>499</v>
      </c>
      <c r="H1863" s="1" t="s">
        <v>500</v>
      </c>
      <c r="I1863" s="1">
        <v>2006</v>
      </c>
      <c r="J1863" s="1">
        <v>2006</v>
      </c>
      <c r="K1863" s="1" t="s">
        <v>493</v>
      </c>
      <c r="L1863" s="1">
        <v>47.84</v>
      </c>
      <c r="M1863" s="1" t="s">
        <v>504</v>
      </c>
      <c r="N1863" s="1" t="s">
        <v>505</v>
      </c>
    </row>
    <row r="1864" spans="1:14" hidden="1" x14ac:dyDescent="0.35">
      <c r="A1864" s="1" t="s">
        <v>487</v>
      </c>
      <c r="B1864" s="1" t="s">
        <v>488</v>
      </c>
      <c r="C1864" s="2" t="s">
        <v>552</v>
      </c>
      <c r="D1864" s="1" t="s">
        <v>115</v>
      </c>
      <c r="E1864" s="1">
        <v>6110</v>
      </c>
      <c r="F1864" s="1" t="s">
        <v>490</v>
      </c>
      <c r="G1864" s="2" t="s">
        <v>499</v>
      </c>
      <c r="H1864" s="1" t="s">
        <v>500</v>
      </c>
      <c r="I1864" s="1">
        <v>2007</v>
      </c>
      <c r="J1864" s="1">
        <v>2007</v>
      </c>
      <c r="K1864" s="1" t="s">
        <v>493</v>
      </c>
      <c r="L1864" s="1">
        <v>61.31</v>
      </c>
      <c r="M1864" s="1" t="s">
        <v>504</v>
      </c>
      <c r="N1864" s="1" t="s">
        <v>505</v>
      </c>
    </row>
    <row r="1865" spans="1:14" hidden="1" x14ac:dyDescent="0.35">
      <c r="A1865" s="1" t="s">
        <v>487</v>
      </c>
      <c r="B1865" s="1" t="s">
        <v>488</v>
      </c>
      <c r="C1865" s="2" t="s">
        <v>552</v>
      </c>
      <c r="D1865" s="1" t="s">
        <v>115</v>
      </c>
      <c r="E1865" s="1">
        <v>6110</v>
      </c>
      <c r="F1865" s="1" t="s">
        <v>490</v>
      </c>
      <c r="G1865" s="2" t="s">
        <v>499</v>
      </c>
      <c r="H1865" s="1" t="s">
        <v>500</v>
      </c>
      <c r="I1865" s="1">
        <v>2008</v>
      </c>
      <c r="J1865" s="1">
        <v>2008</v>
      </c>
      <c r="K1865" s="1" t="s">
        <v>493</v>
      </c>
      <c r="L1865" s="1">
        <v>94.9</v>
      </c>
      <c r="M1865" s="1" t="s">
        <v>504</v>
      </c>
      <c r="N1865" s="1" t="s">
        <v>505</v>
      </c>
    </row>
    <row r="1866" spans="1:14" hidden="1" x14ac:dyDescent="0.35">
      <c r="A1866" s="1" t="s">
        <v>487</v>
      </c>
      <c r="B1866" s="1" t="s">
        <v>488</v>
      </c>
      <c r="C1866" s="2" t="s">
        <v>552</v>
      </c>
      <c r="D1866" s="1" t="s">
        <v>115</v>
      </c>
      <c r="E1866" s="1">
        <v>6110</v>
      </c>
      <c r="F1866" s="1" t="s">
        <v>490</v>
      </c>
      <c r="G1866" s="2" t="s">
        <v>499</v>
      </c>
      <c r="H1866" s="1" t="s">
        <v>500</v>
      </c>
      <c r="I1866" s="1">
        <v>2009</v>
      </c>
      <c r="J1866" s="1">
        <v>2009</v>
      </c>
      <c r="K1866" s="1" t="s">
        <v>493</v>
      </c>
      <c r="L1866" s="1">
        <v>243</v>
      </c>
      <c r="M1866" s="1" t="s">
        <v>504</v>
      </c>
      <c r="N1866" s="1" t="s">
        <v>505</v>
      </c>
    </row>
    <row r="1867" spans="1:14" hidden="1" x14ac:dyDescent="0.35">
      <c r="A1867" s="1" t="s">
        <v>487</v>
      </c>
      <c r="B1867" s="1" t="s">
        <v>488</v>
      </c>
      <c r="C1867" s="2" t="s">
        <v>552</v>
      </c>
      <c r="D1867" s="1" t="s">
        <v>115</v>
      </c>
      <c r="E1867" s="1">
        <v>6110</v>
      </c>
      <c r="F1867" s="1" t="s">
        <v>490</v>
      </c>
      <c r="G1867" s="2" t="s">
        <v>499</v>
      </c>
      <c r="H1867" s="1" t="s">
        <v>500</v>
      </c>
      <c r="I1867" s="1">
        <v>2010</v>
      </c>
      <c r="J1867" s="1">
        <v>2010</v>
      </c>
      <c r="K1867" s="1" t="s">
        <v>493</v>
      </c>
      <c r="L1867" s="1">
        <v>290.70999999999998</v>
      </c>
      <c r="M1867" s="1" t="s">
        <v>504</v>
      </c>
      <c r="N1867" s="1" t="s">
        <v>505</v>
      </c>
    </row>
    <row r="1868" spans="1:14" hidden="1" x14ac:dyDescent="0.35">
      <c r="A1868" s="1" t="s">
        <v>487</v>
      </c>
      <c r="B1868" s="1" t="s">
        <v>488</v>
      </c>
      <c r="C1868" s="2" t="s">
        <v>552</v>
      </c>
      <c r="D1868" s="1" t="s">
        <v>115</v>
      </c>
      <c r="E1868" s="1">
        <v>6110</v>
      </c>
      <c r="F1868" s="1" t="s">
        <v>490</v>
      </c>
      <c r="G1868" s="2" t="s">
        <v>499</v>
      </c>
      <c r="H1868" s="1" t="s">
        <v>500</v>
      </c>
      <c r="I1868" s="1">
        <v>2011</v>
      </c>
      <c r="J1868" s="1">
        <v>2011</v>
      </c>
      <c r="K1868" s="1" t="s">
        <v>493</v>
      </c>
      <c r="L1868" s="1">
        <v>174.7</v>
      </c>
      <c r="M1868" s="1" t="s">
        <v>504</v>
      </c>
      <c r="N1868" s="1" t="s">
        <v>505</v>
      </c>
    </row>
    <row r="1869" spans="1:14" hidden="1" x14ac:dyDescent="0.35">
      <c r="A1869" s="1" t="s">
        <v>487</v>
      </c>
      <c r="B1869" s="1" t="s">
        <v>488</v>
      </c>
      <c r="C1869" s="2" t="s">
        <v>552</v>
      </c>
      <c r="D1869" s="1" t="s">
        <v>115</v>
      </c>
      <c r="E1869" s="1">
        <v>6110</v>
      </c>
      <c r="F1869" s="1" t="s">
        <v>490</v>
      </c>
      <c r="G1869" s="2" t="s">
        <v>499</v>
      </c>
      <c r="H1869" s="1" t="s">
        <v>500</v>
      </c>
      <c r="I1869" s="1">
        <v>2012</v>
      </c>
      <c r="J1869" s="1">
        <v>2012</v>
      </c>
      <c r="K1869" s="1" t="s">
        <v>493</v>
      </c>
      <c r="L1869" s="1">
        <v>224</v>
      </c>
      <c r="M1869" s="1" t="s">
        <v>504</v>
      </c>
      <c r="N1869" s="1" t="s">
        <v>505</v>
      </c>
    </row>
    <row r="1870" spans="1:14" hidden="1" x14ac:dyDescent="0.35">
      <c r="A1870" s="1" t="s">
        <v>487</v>
      </c>
      <c r="B1870" s="1" t="s">
        <v>488</v>
      </c>
      <c r="C1870" s="2" t="s">
        <v>552</v>
      </c>
      <c r="D1870" s="1" t="s">
        <v>115</v>
      </c>
      <c r="E1870" s="1">
        <v>6110</v>
      </c>
      <c r="F1870" s="1" t="s">
        <v>490</v>
      </c>
      <c r="G1870" s="2" t="s">
        <v>499</v>
      </c>
      <c r="H1870" s="1" t="s">
        <v>500</v>
      </c>
      <c r="I1870" s="1">
        <v>2013</v>
      </c>
      <c r="J1870" s="1">
        <v>2013</v>
      </c>
      <c r="K1870" s="1" t="s">
        <v>493</v>
      </c>
      <c r="L1870" s="1">
        <v>267</v>
      </c>
      <c r="M1870" s="1" t="s">
        <v>504</v>
      </c>
      <c r="N1870" s="1" t="s">
        <v>505</v>
      </c>
    </row>
    <row r="1871" spans="1:14" hidden="1" x14ac:dyDescent="0.35">
      <c r="A1871" s="1" t="s">
        <v>487</v>
      </c>
      <c r="B1871" s="1" t="s">
        <v>488</v>
      </c>
      <c r="C1871" s="2" t="s">
        <v>552</v>
      </c>
      <c r="D1871" s="1" t="s">
        <v>115</v>
      </c>
      <c r="E1871" s="1">
        <v>6110</v>
      </c>
      <c r="F1871" s="1" t="s">
        <v>490</v>
      </c>
      <c r="G1871" s="2" t="s">
        <v>499</v>
      </c>
      <c r="H1871" s="1" t="s">
        <v>500</v>
      </c>
      <c r="I1871" s="1">
        <v>2014</v>
      </c>
      <c r="J1871" s="1">
        <v>2014</v>
      </c>
      <c r="K1871" s="1" t="s">
        <v>493</v>
      </c>
      <c r="L1871" s="1">
        <v>440</v>
      </c>
      <c r="M1871" s="1" t="s">
        <v>504</v>
      </c>
      <c r="N1871" s="1" t="s">
        <v>505</v>
      </c>
    </row>
    <row r="1872" spans="1:14" hidden="1" x14ac:dyDescent="0.35">
      <c r="A1872" s="1" t="s">
        <v>487</v>
      </c>
      <c r="B1872" s="1" t="s">
        <v>488</v>
      </c>
      <c r="C1872" s="2" t="s">
        <v>552</v>
      </c>
      <c r="D1872" s="1" t="s">
        <v>115</v>
      </c>
      <c r="E1872" s="1">
        <v>6110</v>
      </c>
      <c r="F1872" s="1" t="s">
        <v>490</v>
      </c>
      <c r="G1872" s="2" t="s">
        <v>499</v>
      </c>
      <c r="H1872" s="1" t="s">
        <v>500</v>
      </c>
      <c r="I1872" s="1">
        <v>2015</v>
      </c>
      <c r="J1872" s="1">
        <v>2015</v>
      </c>
      <c r="K1872" s="1" t="s">
        <v>493</v>
      </c>
      <c r="L1872" s="1">
        <v>554.87</v>
      </c>
      <c r="M1872" s="1" t="s">
        <v>504</v>
      </c>
      <c r="N1872" s="1" t="s">
        <v>505</v>
      </c>
    </row>
    <row r="1873" spans="1:14" hidden="1" x14ac:dyDescent="0.35">
      <c r="A1873" s="1" t="s">
        <v>487</v>
      </c>
      <c r="B1873" s="1" t="s">
        <v>488</v>
      </c>
      <c r="C1873" s="2" t="s">
        <v>552</v>
      </c>
      <c r="D1873" s="1" t="s">
        <v>115</v>
      </c>
      <c r="E1873" s="1">
        <v>6110</v>
      </c>
      <c r="F1873" s="1" t="s">
        <v>490</v>
      </c>
      <c r="G1873" s="2" t="s">
        <v>499</v>
      </c>
      <c r="H1873" s="1" t="s">
        <v>500</v>
      </c>
      <c r="I1873" s="1">
        <v>2016</v>
      </c>
      <c r="J1873" s="1">
        <v>2016</v>
      </c>
      <c r="K1873" s="1" t="s">
        <v>493</v>
      </c>
      <c r="L1873" s="1">
        <v>341.9</v>
      </c>
      <c r="M1873" s="1" t="s">
        <v>504</v>
      </c>
      <c r="N1873" s="1" t="s">
        <v>505</v>
      </c>
    </row>
    <row r="1874" spans="1:14" hidden="1" x14ac:dyDescent="0.35">
      <c r="A1874" s="1" t="s">
        <v>487</v>
      </c>
      <c r="B1874" s="1" t="s">
        <v>488</v>
      </c>
      <c r="C1874" s="2" t="s">
        <v>552</v>
      </c>
      <c r="D1874" s="1" t="s">
        <v>115</v>
      </c>
      <c r="E1874" s="1">
        <v>6110</v>
      </c>
      <c r="F1874" s="1" t="s">
        <v>490</v>
      </c>
      <c r="G1874" s="2" t="s">
        <v>508</v>
      </c>
      <c r="H1874" s="1" t="s">
        <v>509</v>
      </c>
      <c r="I1874" s="1">
        <v>2008</v>
      </c>
      <c r="J1874" s="1">
        <v>2008</v>
      </c>
      <c r="K1874" s="1" t="s">
        <v>493</v>
      </c>
      <c r="L1874" s="1">
        <v>13.32</v>
      </c>
      <c r="M1874" s="1" t="s">
        <v>504</v>
      </c>
      <c r="N1874" s="1" t="s">
        <v>505</v>
      </c>
    </row>
    <row r="1875" spans="1:14" hidden="1" x14ac:dyDescent="0.35">
      <c r="A1875" s="1" t="s">
        <v>487</v>
      </c>
      <c r="B1875" s="1" t="s">
        <v>488</v>
      </c>
      <c r="C1875" s="2" t="s">
        <v>552</v>
      </c>
      <c r="D1875" s="1" t="s">
        <v>115</v>
      </c>
      <c r="E1875" s="1">
        <v>6110</v>
      </c>
      <c r="F1875" s="1" t="s">
        <v>490</v>
      </c>
      <c r="G1875" s="2" t="s">
        <v>508</v>
      </c>
      <c r="H1875" s="1" t="s">
        <v>509</v>
      </c>
      <c r="I1875" s="1">
        <v>2009</v>
      </c>
      <c r="J1875" s="1">
        <v>2009</v>
      </c>
      <c r="K1875" s="1" t="s">
        <v>493</v>
      </c>
      <c r="L1875" s="1">
        <v>7</v>
      </c>
      <c r="M1875" s="1" t="s">
        <v>504</v>
      </c>
      <c r="N1875" s="1" t="s">
        <v>505</v>
      </c>
    </row>
    <row r="1876" spans="1:14" hidden="1" x14ac:dyDescent="0.35">
      <c r="A1876" s="1" t="s">
        <v>487</v>
      </c>
      <c r="B1876" s="1" t="s">
        <v>488</v>
      </c>
      <c r="C1876" s="2" t="s">
        <v>552</v>
      </c>
      <c r="D1876" s="1" t="s">
        <v>115</v>
      </c>
      <c r="E1876" s="1">
        <v>6110</v>
      </c>
      <c r="F1876" s="1" t="s">
        <v>490</v>
      </c>
      <c r="G1876" s="2" t="s">
        <v>508</v>
      </c>
      <c r="H1876" s="1" t="s">
        <v>509</v>
      </c>
      <c r="I1876" s="1">
        <v>2010</v>
      </c>
      <c r="J1876" s="1">
        <v>2010</v>
      </c>
      <c r="K1876" s="1" t="s">
        <v>493</v>
      </c>
      <c r="L1876" s="1">
        <v>4.54</v>
      </c>
      <c r="M1876" s="1" t="s">
        <v>504</v>
      </c>
      <c r="N1876" s="1" t="s">
        <v>505</v>
      </c>
    </row>
    <row r="1877" spans="1:14" hidden="1" x14ac:dyDescent="0.35">
      <c r="A1877" s="1" t="s">
        <v>487</v>
      </c>
      <c r="B1877" s="1" t="s">
        <v>488</v>
      </c>
      <c r="C1877" s="2" t="s">
        <v>552</v>
      </c>
      <c r="D1877" s="1" t="s">
        <v>115</v>
      </c>
      <c r="E1877" s="1">
        <v>6110</v>
      </c>
      <c r="F1877" s="1" t="s">
        <v>490</v>
      </c>
      <c r="G1877" s="2" t="s">
        <v>508</v>
      </c>
      <c r="H1877" s="1" t="s">
        <v>509</v>
      </c>
      <c r="I1877" s="1">
        <v>2011</v>
      </c>
      <c r="J1877" s="1">
        <v>2011</v>
      </c>
      <c r="K1877" s="1" t="s">
        <v>493</v>
      </c>
      <c r="L1877" s="1">
        <v>5.61</v>
      </c>
      <c r="M1877" s="1" t="s">
        <v>504</v>
      </c>
      <c r="N1877" s="1" t="s">
        <v>505</v>
      </c>
    </row>
    <row r="1878" spans="1:14" hidden="1" x14ac:dyDescent="0.35">
      <c r="A1878" s="1" t="s">
        <v>487</v>
      </c>
      <c r="B1878" s="1" t="s">
        <v>488</v>
      </c>
      <c r="C1878" s="2" t="s">
        <v>552</v>
      </c>
      <c r="D1878" s="1" t="s">
        <v>115</v>
      </c>
      <c r="E1878" s="1">
        <v>6110</v>
      </c>
      <c r="F1878" s="1" t="s">
        <v>490</v>
      </c>
      <c r="G1878" s="2" t="s">
        <v>508</v>
      </c>
      <c r="H1878" s="1" t="s">
        <v>509</v>
      </c>
      <c r="I1878" s="1">
        <v>2012</v>
      </c>
      <c r="J1878" s="1">
        <v>2012</v>
      </c>
      <c r="K1878" s="1" t="s">
        <v>493</v>
      </c>
      <c r="L1878" s="1">
        <v>5</v>
      </c>
      <c r="M1878" s="1" t="s">
        <v>504</v>
      </c>
      <c r="N1878" s="1" t="s">
        <v>505</v>
      </c>
    </row>
    <row r="1879" spans="1:14" hidden="1" x14ac:dyDescent="0.35">
      <c r="A1879" s="1" t="s">
        <v>487</v>
      </c>
      <c r="B1879" s="1" t="s">
        <v>488</v>
      </c>
      <c r="C1879" s="2" t="s">
        <v>552</v>
      </c>
      <c r="D1879" s="1" t="s">
        <v>115</v>
      </c>
      <c r="E1879" s="1">
        <v>6110</v>
      </c>
      <c r="F1879" s="1" t="s">
        <v>490</v>
      </c>
      <c r="G1879" s="2" t="s">
        <v>508</v>
      </c>
      <c r="H1879" s="1" t="s">
        <v>509</v>
      </c>
      <c r="I1879" s="1">
        <v>2013</v>
      </c>
      <c r="J1879" s="1">
        <v>2013</v>
      </c>
      <c r="K1879" s="1" t="s">
        <v>493</v>
      </c>
      <c r="L1879" s="1">
        <v>8</v>
      </c>
      <c r="M1879" s="1" t="s">
        <v>504</v>
      </c>
      <c r="N1879" s="1" t="s">
        <v>505</v>
      </c>
    </row>
    <row r="1880" spans="1:14" hidden="1" x14ac:dyDescent="0.35">
      <c r="A1880" s="1" t="s">
        <v>487</v>
      </c>
      <c r="B1880" s="1" t="s">
        <v>488</v>
      </c>
      <c r="C1880" s="2" t="s">
        <v>552</v>
      </c>
      <c r="D1880" s="1" t="s">
        <v>115</v>
      </c>
      <c r="E1880" s="1">
        <v>6110</v>
      </c>
      <c r="F1880" s="1" t="s">
        <v>490</v>
      </c>
      <c r="G1880" s="2" t="s">
        <v>508</v>
      </c>
      <c r="H1880" s="1" t="s">
        <v>509</v>
      </c>
      <c r="I1880" s="1">
        <v>2014</v>
      </c>
      <c r="J1880" s="1">
        <v>2014</v>
      </c>
      <c r="K1880" s="1" t="s">
        <v>493</v>
      </c>
      <c r="L1880" s="1">
        <v>7</v>
      </c>
      <c r="M1880" s="1" t="s">
        <v>504</v>
      </c>
      <c r="N1880" s="1" t="s">
        <v>505</v>
      </c>
    </row>
    <row r="1881" spans="1:14" hidden="1" x14ac:dyDescent="0.35">
      <c r="A1881" s="1" t="s">
        <v>487</v>
      </c>
      <c r="B1881" s="1" t="s">
        <v>488</v>
      </c>
      <c r="C1881" s="2" t="s">
        <v>552</v>
      </c>
      <c r="D1881" s="1" t="s">
        <v>115</v>
      </c>
      <c r="E1881" s="1">
        <v>6110</v>
      </c>
      <c r="F1881" s="1" t="s">
        <v>490</v>
      </c>
      <c r="G1881" s="2" t="s">
        <v>508</v>
      </c>
      <c r="H1881" s="1" t="s">
        <v>509</v>
      </c>
      <c r="I1881" s="1">
        <v>2015</v>
      </c>
      <c r="J1881" s="1">
        <v>2015</v>
      </c>
      <c r="K1881" s="1" t="s">
        <v>493</v>
      </c>
      <c r="L1881" s="1">
        <v>7.95</v>
      </c>
      <c r="M1881" s="1" t="s">
        <v>504</v>
      </c>
      <c r="N1881" s="1" t="s">
        <v>505</v>
      </c>
    </row>
    <row r="1882" spans="1:14" hidden="1" x14ac:dyDescent="0.35">
      <c r="A1882" s="1" t="s">
        <v>487</v>
      </c>
      <c r="B1882" s="1" t="s">
        <v>488</v>
      </c>
      <c r="C1882" s="2" t="s">
        <v>552</v>
      </c>
      <c r="D1882" s="1" t="s">
        <v>115</v>
      </c>
      <c r="E1882" s="1">
        <v>6110</v>
      </c>
      <c r="F1882" s="1" t="s">
        <v>490</v>
      </c>
      <c r="G1882" s="2" t="s">
        <v>508</v>
      </c>
      <c r="H1882" s="1" t="s">
        <v>509</v>
      </c>
      <c r="I1882" s="1">
        <v>2016</v>
      </c>
      <c r="J1882" s="1">
        <v>2016</v>
      </c>
      <c r="K1882" s="1" t="s">
        <v>493</v>
      </c>
      <c r="L1882" s="1">
        <v>2.69</v>
      </c>
      <c r="M1882" s="1" t="s">
        <v>504</v>
      </c>
      <c r="N1882" s="1" t="s">
        <v>505</v>
      </c>
    </row>
    <row r="1883" spans="1:14" hidden="1" x14ac:dyDescent="0.35">
      <c r="A1883" s="1" t="s">
        <v>487</v>
      </c>
      <c r="B1883" s="1" t="s">
        <v>488</v>
      </c>
      <c r="C1883" s="2" t="s">
        <v>552</v>
      </c>
      <c r="D1883" s="1" t="s">
        <v>115</v>
      </c>
      <c r="E1883" s="1">
        <v>6110</v>
      </c>
      <c r="F1883" s="1" t="s">
        <v>490</v>
      </c>
      <c r="G1883" s="2" t="s">
        <v>501</v>
      </c>
      <c r="H1883" s="1" t="s">
        <v>502</v>
      </c>
      <c r="I1883" s="1">
        <v>2001</v>
      </c>
      <c r="J1883" s="1">
        <v>2001</v>
      </c>
      <c r="K1883" s="1" t="s">
        <v>493</v>
      </c>
      <c r="L1883" s="1">
        <v>6.41</v>
      </c>
      <c r="M1883" s="1" t="s">
        <v>504</v>
      </c>
      <c r="N1883" s="1" t="s">
        <v>505</v>
      </c>
    </row>
    <row r="1884" spans="1:14" hidden="1" x14ac:dyDescent="0.35">
      <c r="A1884" s="1" t="s">
        <v>487</v>
      </c>
      <c r="B1884" s="1" t="s">
        <v>488</v>
      </c>
      <c r="C1884" s="2" t="s">
        <v>552</v>
      </c>
      <c r="D1884" s="1" t="s">
        <v>115</v>
      </c>
      <c r="E1884" s="1">
        <v>6110</v>
      </c>
      <c r="F1884" s="1" t="s">
        <v>490</v>
      </c>
      <c r="G1884" s="2" t="s">
        <v>501</v>
      </c>
      <c r="H1884" s="1" t="s">
        <v>502</v>
      </c>
      <c r="I1884" s="1">
        <v>2002</v>
      </c>
      <c r="J1884" s="1">
        <v>2002</v>
      </c>
      <c r="K1884" s="1" t="s">
        <v>493</v>
      </c>
      <c r="L1884" s="1">
        <v>7.39</v>
      </c>
      <c r="M1884" s="1" t="s">
        <v>504</v>
      </c>
      <c r="N1884" s="1" t="s">
        <v>505</v>
      </c>
    </row>
    <row r="1885" spans="1:14" hidden="1" x14ac:dyDescent="0.35">
      <c r="A1885" s="1" t="s">
        <v>487</v>
      </c>
      <c r="B1885" s="1" t="s">
        <v>488</v>
      </c>
      <c r="C1885" s="2" t="s">
        <v>552</v>
      </c>
      <c r="D1885" s="1" t="s">
        <v>115</v>
      </c>
      <c r="E1885" s="1">
        <v>6110</v>
      </c>
      <c r="F1885" s="1" t="s">
        <v>490</v>
      </c>
      <c r="G1885" s="2" t="s">
        <v>501</v>
      </c>
      <c r="H1885" s="1" t="s">
        <v>502</v>
      </c>
      <c r="I1885" s="1">
        <v>2003</v>
      </c>
      <c r="J1885" s="1">
        <v>2003</v>
      </c>
      <c r="K1885" s="1" t="s">
        <v>493</v>
      </c>
      <c r="L1885" s="1">
        <v>7.02</v>
      </c>
      <c r="M1885" s="1" t="s">
        <v>504</v>
      </c>
      <c r="N1885" s="1" t="s">
        <v>505</v>
      </c>
    </row>
    <row r="1886" spans="1:14" hidden="1" x14ac:dyDescent="0.35">
      <c r="A1886" s="1" t="s">
        <v>487</v>
      </c>
      <c r="B1886" s="1" t="s">
        <v>488</v>
      </c>
      <c r="C1886" s="2" t="s">
        <v>552</v>
      </c>
      <c r="D1886" s="1" t="s">
        <v>115</v>
      </c>
      <c r="E1886" s="1">
        <v>6110</v>
      </c>
      <c r="F1886" s="1" t="s">
        <v>490</v>
      </c>
      <c r="G1886" s="2" t="s">
        <v>501</v>
      </c>
      <c r="H1886" s="1" t="s">
        <v>502</v>
      </c>
      <c r="I1886" s="1">
        <v>2004</v>
      </c>
      <c r="J1886" s="1">
        <v>2004</v>
      </c>
      <c r="K1886" s="1" t="s">
        <v>493</v>
      </c>
      <c r="L1886" s="1">
        <v>8.14</v>
      </c>
      <c r="M1886" s="1" t="s">
        <v>504</v>
      </c>
      <c r="N1886" s="1" t="s">
        <v>505</v>
      </c>
    </row>
    <row r="1887" spans="1:14" hidden="1" x14ac:dyDescent="0.35">
      <c r="A1887" s="1" t="s">
        <v>487</v>
      </c>
      <c r="B1887" s="1" t="s">
        <v>488</v>
      </c>
      <c r="C1887" s="2" t="s">
        <v>552</v>
      </c>
      <c r="D1887" s="1" t="s">
        <v>115</v>
      </c>
      <c r="E1887" s="1">
        <v>6110</v>
      </c>
      <c r="F1887" s="1" t="s">
        <v>490</v>
      </c>
      <c r="G1887" s="2" t="s">
        <v>501</v>
      </c>
      <c r="H1887" s="1" t="s">
        <v>502</v>
      </c>
      <c r="I1887" s="1">
        <v>2005</v>
      </c>
      <c r="J1887" s="1">
        <v>2005</v>
      </c>
      <c r="K1887" s="1" t="s">
        <v>493</v>
      </c>
      <c r="L1887" s="1">
        <v>9.0299999999999994</v>
      </c>
      <c r="M1887" s="1" t="s">
        <v>504</v>
      </c>
      <c r="N1887" s="1" t="s">
        <v>505</v>
      </c>
    </row>
    <row r="1888" spans="1:14" hidden="1" x14ac:dyDescent="0.35">
      <c r="A1888" s="1" t="s">
        <v>487</v>
      </c>
      <c r="B1888" s="1" t="s">
        <v>488</v>
      </c>
      <c r="C1888" s="2" t="s">
        <v>552</v>
      </c>
      <c r="D1888" s="1" t="s">
        <v>115</v>
      </c>
      <c r="E1888" s="1">
        <v>6110</v>
      </c>
      <c r="F1888" s="1" t="s">
        <v>490</v>
      </c>
      <c r="G1888" s="2" t="s">
        <v>501</v>
      </c>
      <c r="H1888" s="1" t="s">
        <v>502</v>
      </c>
      <c r="I1888" s="1">
        <v>2006</v>
      </c>
      <c r="J1888" s="1">
        <v>2006</v>
      </c>
      <c r="K1888" s="1" t="s">
        <v>493</v>
      </c>
      <c r="L1888" s="1">
        <v>11.69</v>
      </c>
      <c r="M1888" s="1" t="s">
        <v>504</v>
      </c>
      <c r="N1888" s="1" t="s">
        <v>505</v>
      </c>
    </row>
    <row r="1889" spans="1:14" hidden="1" x14ac:dyDescent="0.35">
      <c r="A1889" s="1" t="s">
        <v>487</v>
      </c>
      <c r="B1889" s="1" t="s">
        <v>488</v>
      </c>
      <c r="C1889" s="2" t="s">
        <v>552</v>
      </c>
      <c r="D1889" s="1" t="s">
        <v>115</v>
      </c>
      <c r="E1889" s="1">
        <v>6110</v>
      </c>
      <c r="F1889" s="1" t="s">
        <v>490</v>
      </c>
      <c r="G1889" s="2" t="s">
        <v>501</v>
      </c>
      <c r="H1889" s="1" t="s">
        <v>502</v>
      </c>
      <c r="I1889" s="1">
        <v>2007</v>
      </c>
      <c r="J1889" s="1">
        <v>2007</v>
      </c>
      <c r="K1889" s="1" t="s">
        <v>493</v>
      </c>
      <c r="L1889" s="1">
        <v>14.31</v>
      </c>
      <c r="M1889" s="1" t="s">
        <v>504</v>
      </c>
      <c r="N1889" s="1" t="s">
        <v>505</v>
      </c>
    </row>
    <row r="1890" spans="1:14" hidden="1" x14ac:dyDescent="0.35">
      <c r="A1890" s="1" t="s">
        <v>487</v>
      </c>
      <c r="B1890" s="1" t="s">
        <v>488</v>
      </c>
      <c r="C1890" s="2" t="s">
        <v>552</v>
      </c>
      <c r="D1890" s="1" t="s">
        <v>115</v>
      </c>
      <c r="E1890" s="1">
        <v>6110</v>
      </c>
      <c r="F1890" s="1" t="s">
        <v>490</v>
      </c>
      <c r="G1890" s="2" t="s">
        <v>501</v>
      </c>
      <c r="H1890" s="1" t="s">
        <v>502</v>
      </c>
      <c r="I1890" s="1">
        <v>2008</v>
      </c>
      <c r="J1890" s="1">
        <v>2008</v>
      </c>
      <c r="K1890" s="1" t="s">
        <v>493</v>
      </c>
      <c r="L1890" s="1">
        <v>237.13</v>
      </c>
      <c r="M1890" s="1" t="s">
        <v>504</v>
      </c>
      <c r="N1890" s="1" t="s">
        <v>505</v>
      </c>
    </row>
    <row r="1891" spans="1:14" hidden="1" x14ac:dyDescent="0.35">
      <c r="A1891" s="1" t="s">
        <v>487</v>
      </c>
      <c r="B1891" s="1" t="s">
        <v>488</v>
      </c>
      <c r="C1891" s="2" t="s">
        <v>552</v>
      </c>
      <c r="D1891" s="1" t="s">
        <v>115</v>
      </c>
      <c r="E1891" s="1">
        <v>6110</v>
      </c>
      <c r="F1891" s="1" t="s">
        <v>490</v>
      </c>
      <c r="G1891" s="2" t="s">
        <v>501</v>
      </c>
      <c r="H1891" s="1" t="s">
        <v>502</v>
      </c>
      <c r="I1891" s="1">
        <v>2009</v>
      </c>
      <c r="J1891" s="1">
        <v>2009</v>
      </c>
      <c r="K1891" s="1" t="s">
        <v>493</v>
      </c>
      <c r="L1891" s="1">
        <v>84</v>
      </c>
      <c r="M1891" s="1" t="s">
        <v>504</v>
      </c>
      <c r="N1891" s="1" t="s">
        <v>505</v>
      </c>
    </row>
    <row r="1892" spans="1:14" hidden="1" x14ac:dyDescent="0.35">
      <c r="A1892" s="1" t="s">
        <v>487</v>
      </c>
      <c r="B1892" s="1" t="s">
        <v>488</v>
      </c>
      <c r="C1892" s="2" t="s">
        <v>552</v>
      </c>
      <c r="D1892" s="1" t="s">
        <v>115</v>
      </c>
      <c r="E1892" s="1">
        <v>6110</v>
      </c>
      <c r="F1892" s="1" t="s">
        <v>490</v>
      </c>
      <c r="G1892" s="2" t="s">
        <v>501</v>
      </c>
      <c r="H1892" s="1" t="s">
        <v>502</v>
      </c>
      <c r="I1892" s="1">
        <v>2010</v>
      </c>
      <c r="J1892" s="1">
        <v>2010</v>
      </c>
      <c r="K1892" s="1" t="s">
        <v>493</v>
      </c>
      <c r="L1892" s="1">
        <v>112.55</v>
      </c>
      <c r="M1892" s="1" t="s">
        <v>504</v>
      </c>
      <c r="N1892" s="1" t="s">
        <v>505</v>
      </c>
    </row>
    <row r="1893" spans="1:14" hidden="1" x14ac:dyDescent="0.35">
      <c r="A1893" s="1" t="s">
        <v>487</v>
      </c>
      <c r="B1893" s="1" t="s">
        <v>488</v>
      </c>
      <c r="C1893" s="2" t="s">
        <v>552</v>
      </c>
      <c r="D1893" s="1" t="s">
        <v>115</v>
      </c>
      <c r="E1893" s="1">
        <v>6110</v>
      </c>
      <c r="F1893" s="1" t="s">
        <v>490</v>
      </c>
      <c r="G1893" s="2" t="s">
        <v>501</v>
      </c>
      <c r="H1893" s="1" t="s">
        <v>502</v>
      </c>
      <c r="I1893" s="1">
        <v>2011</v>
      </c>
      <c r="J1893" s="1">
        <v>2011</v>
      </c>
      <c r="K1893" s="1" t="s">
        <v>493</v>
      </c>
      <c r="L1893" s="1">
        <v>145.37</v>
      </c>
      <c r="M1893" s="1" t="s">
        <v>504</v>
      </c>
      <c r="N1893" s="1" t="s">
        <v>505</v>
      </c>
    </row>
    <row r="1894" spans="1:14" hidden="1" x14ac:dyDescent="0.35">
      <c r="A1894" s="1" t="s">
        <v>487</v>
      </c>
      <c r="B1894" s="1" t="s">
        <v>488</v>
      </c>
      <c r="C1894" s="2" t="s">
        <v>552</v>
      </c>
      <c r="D1894" s="1" t="s">
        <v>115</v>
      </c>
      <c r="E1894" s="1">
        <v>6110</v>
      </c>
      <c r="F1894" s="1" t="s">
        <v>490</v>
      </c>
      <c r="G1894" s="2" t="s">
        <v>501</v>
      </c>
      <c r="H1894" s="1" t="s">
        <v>502</v>
      </c>
      <c r="I1894" s="1">
        <v>2012</v>
      </c>
      <c r="J1894" s="1">
        <v>2012</v>
      </c>
      <c r="K1894" s="1" t="s">
        <v>493</v>
      </c>
      <c r="L1894" s="1">
        <v>165</v>
      </c>
      <c r="M1894" s="1" t="s">
        <v>504</v>
      </c>
      <c r="N1894" s="1" t="s">
        <v>505</v>
      </c>
    </row>
    <row r="1895" spans="1:14" hidden="1" x14ac:dyDescent="0.35">
      <c r="A1895" s="1" t="s">
        <v>487</v>
      </c>
      <c r="B1895" s="1" t="s">
        <v>488</v>
      </c>
      <c r="C1895" s="2" t="s">
        <v>552</v>
      </c>
      <c r="D1895" s="1" t="s">
        <v>115</v>
      </c>
      <c r="E1895" s="1">
        <v>6110</v>
      </c>
      <c r="F1895" s="1" t="s">
        <v>490</v>
      </c>
      <c r="G1895" s="2" t="s">
        <v>501</v>
      </c>
      <c r="H1895" s="1" t="s">
        <v>502</v>
      </c>
      <c r="I1895" s="1">
        <v>2013</v>
      </c>
      <c r="J1895" s="1">
        <v>2013</v>
      </c>
      <c r="K1895" s="1" t="s">
        <v>493</v>
      </c>
      <c r="L1895" s="1">
        <v>133</v>
      </c>
      <c r="M1895" s="1" t="s">
        <v>504</v>
      </c>
      <c r="N1895" s="1" t="s">
        <v>505</v>
      </c>
    </row>
    <row r="1896" spans="1:14" hidden="1" x14ac:dyDescent="0.35">
      <c r="A1896" s="1" t="s">
        <v>487</v>
      </c>
      <c r="B1896" s="1" t="s">
        <v>488</v>
      </c>
      <c r="C1896" s="2" t="s">
        <v>552</v>
      </c>
      <c r="D1896" s="1" t="s">
        <v>115</v>
      </c>
      <c r="E1896" s="1">
        <v>6110</v>
      </c>
      <c r="F1896" s="1" t="s">
        <v>490</v>
      </c>
      <c r="G1896" s="2" t="s">
        <v>501</v>
      </c>
      <c r="H1896" s="1" t="s">
        <v>502</v>
      </c>
      <c r="I1896" s="1">
        <v>2014</v>
      </c>
      <c r="J1896" s="1">
        <v>2014</v>
      </c>
      <c r="K1896" s="1" t="s">
        <v>493</v>
      </c>
      <c r="L1896" s="1">
        <v>134</v>
      </c>
      <c r="M1896" s="1" t="s">
        <v>504</v>
      </c>
      <c r="N1896" s="1" t="s">
        <v>505</v>
      </c>
    </row>
    <row r="1897" spans="1:14" hidden="1" x14ac:dyDescent="0.35">
      <c r="A1897" s="1" t="s">
        <v>487</v>
      </c>
      <c r="B1897" s="1" t="s">
        <v>488</v>
      </c>
      <c r="C1897" s="2" t="s">
        <v>552</v>
      </c>
      <c r="D1897" s="1" t="s">
        <v>115</v>
      </c>
      <c r="E1897" s="1">
        <v>6110</v>
      </c>
      <c r="F1897" s="1" t="s">
        <v>490</v>
      </c>
      <c r="G1897" s="2" t="s">
        <v>501</v>
      </c>
      <c r="H1897" s="1" t="s">
        <v>502</v>
      </c>
      <c r="I1897" s="1">
        <v>2015</v>
      </c>
      <c r="J1897" s="1">
        <v>2015</v>
      </c>
      <c r="K1897" s="1" t="s">
        <v>493</v>
      </c>
      <c r="L1897" s="1">
        <v>124.87</v>
      </c>
      <c r="M1897" s="1" t="s">
        <v>504</v>
      </c>
      <c r="N1897" s="1" t="s">
        <v>505</v>
      </c>
    </row>
    <row r="1898" spans="1:14" hidden="1" x14ac:dyDescent="0.35">
      <c r="A1898" s="1" t="s">
        <v>487</v>
      </c>
      <c r="B1898" s="1" t="s">
        <v>488</v>
      </c>
      <c r="C1898" s="2" t="s">
        <v>552</v>
      </c>
      <c r="D1898" s="1" t="s">
        <v>115</v>
      </c>
      <c r="E1898" s="1">
        <v>6110</v>
      </c>
      <c r="F1898" s="1" t="s">
        <v>490</v>
      </c>
      <c r="G1898" s="2" t="s">
        <v>501</v>
      </c>
      <c r="H1898" s="1" t="s">
        <v>502</v>
      </c>
      <c r="I1898" s="1">
        <v>2016</v>
      </c>
      <c r="J1898" s="1">
        <v>2016</v>
      </c>
      <c r="K1898" s="1" t="s">
        <v>493</v>
      </c>
      <c r="L1898" s="1">
        <v>86.36</v>
      </c>
      <c r="M1898" s="1" t="s">
        <v>504</v>
      </c>
      <c r="N1898" s="1" t="s">
        <v>505</v>
      </c>
    </row>
    <row r="1899" spans="1:14" hidden="1" x14ac:dyDescent="0.35">
      <c r="A1899" s="1" t="s">
        <v>487</v>
      </c>
      <c r="B1899" s="1" t="s">
        <v>488</v>
      </c>
      <c r="C1899" s="2" t="s">
        <v>553</v>
      </c>
      <c r="D1899" s="1" t="s">
        <v>117</v>
      </c>
      <c r="E1899" s="1">
        <v>6110</v>
      </c>
      <c r="F1899" s="1" t="s">
        <v>490</v>
      </c>
      <c r="G1899" s="2" t="s">
        <v>491</v>
      </c>
      <c r="H1899" s="1" t="s">
        <v>492</v>
      </c>
      <c r="I1899" s="1">
        <v>2004</v>
      </c>
      <c r="J1899" s="1">
        <v>2004</v>
      </c>
      <c r="K1899" s="1" t="s">
        <v>493</v>
      </c>
      <c r="L1899" s="1">
        <v>936.7</v>
      </c>
      <c r="M1899" s="1" t="s">
        <v>504</v>
      </c>
      <c r="N1899" s="1" t="s">
        <v>505</v>
      </c>
    </row>
    <row r="1900" spans="1:14" hidden="1" x14ac:dyDescent="0.35">
      <c r="A1900" s="1" t="s">
        <v>487</v>
      </c>
      <c r="B1900" s="1" t="s">
        <v>488</v>
      </c>
      <c r="C1900" s="2" t="s">
        <v>553</v>
      </c>
      <c r="D1900" s="1" t="s">
        <v>117</v>
      </c>
      <c r="E1900" s="1">
        <v>6110</v>
      </c>
      <c r="F1900" s="1" t="s">
        <v>490</v>
      </c>
      <c r="G1900" s="2" t="s">
        <v>491</v>
      </c>
      <c r="H1900" s="1" t="s">
        <v>492</v>
      </c>
      <c r="I1900" s="1">
        <v>2005</v>
      </c>
      <c r="J1900" s="1">
        <v>2005</v>
      </c>
      <c r="K1900" s="1" t="s">
        <v>493</v>
      </c>
      <c r="L1900" s="1">
        <v>808.12</v>
      </c>
      <c r="M1900" s="1" t="s">
        <v>504</v>
      </c>
      <c r="N1900" s="1" t="s">
        <v>505</v>
      </c>
    </row>
    <row r="1901" spans="1:14" hidden="1" x14ac:dyDescent="0.35">
      <c r="A1901" s="1" t="s">
        <v>487</v>
      </c>
      <c r="B1901" s="1" t="s">
        <v>488</v>
      </c>
      <c r="C1901" s="2" t="s">
        <v>553</v>
      </c>
      <c r="D1901" s="1" t="s">
        <v>117</v>
      </c>
      <c r="E1901" s="1">
        <v>6110</v>
      </c>
      <c r="F1901" s="1" t="s">
        <v>490</v>
      </c>
      <c r="G1901" s="2" t="s">
        <v>491</v>
      </c>
      <c r="H1901" s="1" t="s">
        <v>492</v>
      </c>
      <c r="I1901" s="1">
        <v>2006</v>
      </c>
      <c r="J1901" s="1">
        <v>2006</v>
      </c>
      <c r="K1901" s="1" t="s">
        <v>493</v>
      </c>
      <c r="L1901" s="1">
        <v>819.27</v>
      </c>
      <c r="M1901" s="1" t="s">
        <v>504</v>
      </c>
      <c r="N1901" s="1" t="s">
        <v>505</v>
      </c>
    </row>
    <row r="1902" spans="1:14" hidden="1" x14ac:dyDescent="0.35">
      <c r="A1902" s="1" t="s">
        <v>487</v>
      </c>
      <c r="B1902" s="1" t="s">
        <v>488</v>
      </c>
      <c r="C1902" s="2" t="s">
        <v>553</v>
      </c>
      <c r="D1902" s="1" t="s">
        <v>117</v>
      </c>
      <c r="E1902" s="1">
        <v>6110</v>
      </c>
      <c r="F1902" s="1" t="s">
        <v>490</v>
      </c>
      <c r="G1902" s="2" t="s">
        <v>491</v>
      </c>
      <c r="H1902" s="1" t="s">
        <v>492</v>
      </c>
      <c r="I1902" s="1">
        <v>2007</v>
      </c>
      <c r="J1902" s="1">
        <v>2007</v>
      </c>
      <c r="K1902" s="1" t="s">
        <v>493</v>
      </c>
      <c r="L1902" s="1">
        <v>1034.17</v>
      </c>
      <c r="M1902" s="1" t="s">
        <v>504</v>
      </c>
      <c r="N1902" s="1" t="s">
        <v>505</v>
      </c>
    </row>
    <row r="1903" spans="1:14" hidden="1" x14ac:dyDescent="0.35">
      <c r="A1903" s="1" t="s">
        <v>487</v>
      </c>
      <c r="B1903" s="1" t="s">
        <v>488</v>
      </c>
      <c r="C1903" s="2" t="s">
        <v>553</v>
      </c>
      <c r="D1903" s="1" t="s">
        <v>117</v>
      </c>
      <c r="E1903" s="1">
        <v>6110</v>
      </c>
      <c r="F1903" s="1" t="s">
        <v>490</v>
      </c>
      <c r="G1903" s="2" t="s">
        <v>491</v>
      </c>
      <c r="H1903" s="1" t="s">
        <v>492</v>
      </c>
      <c r="I1903" s="1">
        <v>2008</v>
      </c>
      <c r="J1903" s="1">
        <v>2008</v>
      </c>
      <c r="K1903" s="1" t="s">
        <v>493</v>
      </c>
      <c r="L1903" s="1">
        <v>1112.75</v>
      </c>
      <c r="M1903" s="1" t="s">
        <v>504</v>
      </c>
      <c r="N1903" s="1" t="s">
        <v>505</v>
      </c>
    </row>
    <row r="1904" spans="1:14" hidden="1" x14ac:dyDescent="0.35">
      <c r="A1904" s="1" t="s">
        <v>487</v>
      </c>
      <c r="B1904" s="1" t="s">
        <v>488</v>
      </c>
      <c r="C1904" s="2" t="s">
        <v>553</v>
      </c>
      <c r="D1904" s="1" t="s">
        <v>117</v>
      </c>
      <c r="E1904" s="1">
        <v>6110</v>
      </c>
      <c r="F1904" s="1" t="s">
        <v>490</v>
      </c>
      <c r="G1904" s="2" t="s">
        <v>491</v>
      </c>
      <c r="H1904" s="1" t="s">
        <v>492</v>
      </c>
      <c r="I1904" s="1">
        <v>2009</v>
      </c>
      <c r="J1904" s="1">
        <v>2009</v>
      </c>
      <c r="K1904" s="1" t="s">
        <v>493</v>
      </c>
      <c r="L1904" s="1">
        <v>1251.8599999999999</v>
      </c>
      <c r="M1904" s="1" t="s">
        <v>504</v>
      </c>
      <c r="N1904" s="1" t="s">
        <v>505</v>
      </c>
    </row>
    <row r="1905" spans="1:14" hidden="1" x14ac:dyDescent="0.35">
      <c r="A1905" s="1" t="s">
        <v>487</v>
      </c>
      <c r="B1905" s="1" t="s">
        <v>488</v>
      </c>
      <c r="C1905" s="2" t="s">
        <v>553</v>
      </c>
      <c r="D1905" s="1" t="s">
        <v>117</v>
      </c>
      <c r="E1905" s="1">
        <v>6110</v>
      </c>
      <c r="F1905" s="1" t="s">
        <v>490</v>
      </c>
      <c r="G1905" s="2" t="s">
        <v>491</v>
      </c>
      <c r="H1905" s="1" t="s">
        <v>492</v>
      </c>
      <c r="I1905" s="1">
        <v>2010</v>
      </c>
      <c r="J1905" s="1">
        <v>2010</v>
      </c>
      <c r="K1905" s="1" t="s">
        <v>493</v>
      </c>
      <c r="L1905" s="1">
        <v>1386.18</v>
      </c>
      <c r="M1905" s="1" t="s">
        <v>504</v>
      </c>
      <c r="N1905" s="1" t="s">
        <v>505</v>
      </c>
    </row>
    <row r="1906" spans="1:14" hidden="1" x14ac:dyDescent="0.35">
      <c r="A1906" s="1" t="s">
        <v>487</v>
      </c>
      <c r="B1906" s="1" t="s">
        <v>488</v>
      </c>
      <c r="C1906" s="2" t="s">
        <v>553</v>
      </c>
      <c r="D1906" s="1" t="s">
        <v>117</v>
      </c>
      <c r="E1906" s="1">
        <v>6110</v>
      </c>
      <c r="F1906" s="1" t="s">
        <v>490</v>
      </c>
      <c r="G1906" s="2" t="s">
        <v>491</v>
      </c>
      <c r="H1906" s="1" t="s">
        <v>492</v>
      </c>
      <c r="I1906" s="1">
        <v>2011</v>
      </c>
      <c r="J1906" s="1">
        <v>2011</v>
      </c>
      <c r="K1906" s="1" t="s">
        <v>493</v>
      </c>
      <c r="L1906" s="1">
        <v>1410.46</v>
      </c>
      <c r="M1906" s="1" t="s">
        <v>504</v>
      </c>
      <c r="N1906" s="1" t="s">
        <v>505</v>
      </c>
    </row>
    <row r="1907" spans="1:14" hidden="1" x14ac:dyDescent="0.35">
      <c r="A1907" s="1" t="s">
        <v>487</v>
      </c>
      <c r="B1907" s="1" t="s">
        <v>488</v>
      </c>
      <c r="C1907" s="2" t="s">
        <v>553</v>
      </c>
      <c r="D1907" s="1" t="s">
        <v>117</v>
      </c>
      <c r="E1907" s="1">
        <v>6110</v>
      </c>
      <c r="F1907" s="1" t="s">
        <v>490</v>
      </c>
      <c r="G1907" s="2" t="s">
        <v>491</v>
      </c>
      <c r="H1907" s="1" t="s">
        <v>492</v>
      </c>
      <c r="I1907" s="1">
        <v>2012</v>
      </c>
      <c r="J1907" s="1">
        <v>2012</v>
      </c>
      <c r="K1907" s="1" t="s">
        <v>493</v>
      </c>
      <c r="L1907" s="1">
        <v>1879.77</v>
      </c>
      <c r="M1907" s="1" t="s">
        <v>504</v>
      </c>
      <c r="N1907" s="1" t="s">
        <v>505</v>
      </c>
    </row>
    <row r="1908" spans="1:14" hidden="1" x14ac:dyDescent="0.35">
      <c r="A1908" s="1" t="s">
        <v>487</v>
      </c>
      <c r="B1908" s="1" t="s">
        <v>488</v>
      </c>
      <c r="C1908" s="2" t="s">
        <v>553</v>
      </c>
      <c r="D1908" s="1" t="s">
        <v>117</v>
      </c>
      <c r="E1908" s="1">
        <v>6110</v>
      </c>
      <c r="F1908" s="1" t="s">
        <v>490</v>
      </c>
      <c r="G1908" s="2" t="s">
        <v>491</v>
      </c>
      <c r="H1908" s="1" t="s">
        <v>492</v>
      </c>
      <c r="I1908" s="1">
        <v>2013</v>
      </c>
      <c r="J1908" s="1">
        <v>2013</v>
      </c>
      <c r="K1908" s="1" t="s">
        <v>493</v>
      </c>
      <c r="L1908" s="1">
        <v>1903.99</v>
      </c>
      <c r="M1908" s="1" t="s">
        <v>504</v>
      </c>
      <c r="N1908" s="1" t="s">
        <v>505</v>
      </c>
    </row>
    <row r="1909" spans="1:14" hidden="1" x14ac:dyDescent="0.35">
      <c r="A1909" s="1" t="s">
        <v>487</v>
      </c>
      <c r="B1909" s="1" t="s">
        <v>488</v>
      </c>
      <c r="C1909" s="2" t="s">
        <v>553</v>
      </c>
      <c r="D1909" s="1" t="s">
        <v>117</v>
      </c>
      <c r="E1909" s="1">
        <v>6110</v>
      </c>
      <c r="F1909" s="1" t="s">
        <v>490</v>
      </c>
      <c r="G1909" s="2" t="s">
        <v>491</v>
      </c>
      <c r="H1909" s="1" t="s">
        <v>492</v>
      </c>
      <c r="I1909" s="1">
        <v>2014</v>
      </c>
      <c r="J1909" s="1">
        <v>2014</v>
      </c>
      <c r="K1909" s="1" t="s">
        <v>493</v>
      </c>
      <c r="L1909" s="1">
        <v>1777.58</v>
      </c>
      <c r="M1909" s="1" t="s">
        <v>504</v>
      </c>
      <c r="N1909" s="1" t="s">
        <v>505</v>
      </c>
    </row>
    <row r="1910" spans="1:14" hidden="1" x14ac:dyDescent="0.35">
      <c r="A1910" s="1" t="s">
        <v>487</v>
      </c>
      <c r="B1910" s="1" t="s">
        <v>488</v>
      </c>
      <c r="C1910" s="2" t="s">
        <v>553</v>
      </c>
      <c r="D1910" s="1" t="s">
        <v>117</v>
      </c>
      <c r="E1910" s="1">
        <v>6110</v>
      </c>
      <c r="F1910" s="1" t="s">
        <v>490</v>
      </c>
      <c r="G1910" s="2" t="s">
        <v>491</v>
      </c>
      <c r="H1910" s="1" t="s">
        <v>492</v>
      </c>
      <c r="I1910" s="1">
        <v>2015</v>
      </c>
      <c r="J1910" s="1">
        <v>2015</v>
      </c>
      <c r="K1910" s="1" t="s">
        <v>493</v>
      </c>
      <c r="L1910" s="1">
        <v>1657.34</v>
      </c>
      <c r="M1910" s="1" t="s">
        <v>504</v>
      </c>
      <c r="N1910" s="1" t="s">
        <v>505</v>
      </c>
    </row>
    <row r="1911" spans="1:14" hidden="1" x14ac:dyDescent="0.35">
      <c r="A1911" s="1" t="s">
        <v>487</v>
      </c>
      <c r="B1911" s="1" t="s">
        <v>488</v>
      </c>
      <c r="C1911" s="2" t="s">
        <v>553</v>
      </c>
      <c r="D1911" s="1" t="s">
        <v>117</v>
      </c>
      <c r="E1911" s="1">
        <v>6110</v>
      </c>
      <c r="F1911" s="1" t="s">
        <v>490</v>
      </c>
      <c r="G1911" s="2" t="s">
        <v>491</v>
      </c>
      <c r="H1911" s="1" t="s">
        <v>492</v>
      </c>
      <c r="I1911" s="1">
        <v>2016</v>
      </c>
      <c r="J1911" s="1">
        <v>2016</v>
      </c>
      <c r="K1911" s="1" t="s">
        <v>493</v>
      </c>
      <c r="L1911" s="1">
        <v>1307.98</v>
      </c>
      <c r="M1911" s="1" t="s">
        <v>504</v>
      </c>
      <c r="N1911" s="1" t="s">
        <v>505</v>
      </c>
    </row>
    <row r="1912" spans="1:14" hidden="1" x14ac:dyDescent="0.35">
      <c r="A1912" s="1" t="s">
        <v>487</v>
      </c>
      <c r="B1912" s="1" t="s">
        <v>488</v>
      </c>
      <c r="C1912" s="2" t="s">
        <v>553</v>
      </c>
      <c r="D1912" s="1" t="s">
        <v>117</v>
      </c>
      <c r="E1912" s="1">
        <v>6110</v>
      </c>
      <c r="F1912" s="1" t="s">
        <v>490</v>
      </c>
      <c r="G1912" s="2" t="s">
        <v>491</v>
      </c>
      <c r="H1912" s="1" t="s">
        <v>492</v>
      </c>
      <c r="I1912" s="1">
        <v>2017</v>
      </c>
      <c r="J1912" s="1">
        <v>2017</v>
      </c>
      <c r="K1912" s="1" t="s">
        <v>493</v>
      </c>
      <c r="L1912" s="1">
        <v>937.83</v>
      </c>
      <c r="M1912" s="1" t="s">
        <v>504</v>
      </c>
      <c r="N1912" s="1" t="s">
        <v>505</v>
      </c>
    </row>
    <row r="1913" spans="1:14" hidden="1" x14ac:dyDescent="0.35">
      <c r="A1913" s="1" t="s">
        <v>487</v>
      </c>
      <c r="B1913" s="1" t="s">
        <v>488</v>
      </c>
      <c r="C1913" s="2" t="s">
        <v>553</v>
      </c>
      <c r="D1913" s="1" t="s">
        <v>117</v>
      </c>
      <c r="E1913" s="1">
        <v>6110</v>
      </c>
      <c r="F1913" s="1" t="s">
        <v>490</v>
      </c>
      <c r="G1913" s="2" t="s">
        <v>506</v>
      </c>
      <c r="H1913" s="1" t="s">
        <v>507</v>
      </c>
      <c r="I1913" s="1">
        <v>2013</v>
      </c>
      <c r="J1913" s="1">
        <v>2013</v>
      </c>
      <c r="K1913" s="1" t="s">
        <v>493</v>
      </c>
      <c r="L1913" s="1">
        <v>268.98</v>
      </c>
      <c r="M1913" s="1" t="s">
        <v>504</v>
      </c>
      <c r="N1913" s="1" t="s">
        <v>505</v>
      </c>
    </row>
    <row r="1914" spans="1:14" hidden="1" x14ac:dyDescent="0.35">
      <c r="A1914" s="1" t="s">
        <v>487</v>
      </c>
      <c r="B1914" s="1" t="s">
        <v>488</v>
      </c>
      <c r="C1914" s="2" t="s">
        <v>553</v>
      </c>
      <c r="D1914" s="1" t="s">
        <v>117</v>
      </c>
      <c r="E1914" s="1">
        <v>6110</v>
      </c>
      <c r="F1914" s="1" t="s">
        <v>490</v>
      </c>
      <c r="G1914" s="2" t="s">
        <v>506</v>
      </c>
      <c r="H1914" s="1" t="s">
        <v>507</v>
      </c>
      <c r="I1914" s="1">
        <v>2014</v>
      </c>
      <c r="J1914" s="1">
        <v>2014</v>
      </c>
      <c r="K1914" s="1" t="s">
        <v>493</v>
      </c>
      <c r="L1914" s="1">
        <v>290.35000000000002</v>
      </c>
      <c r="M1914" s="1" t="s">
        <v>504</v>
      </c>
      <c r="N1914" s="1" t="s">
        <v>505</v>
      </c>
    </row>
    <row r="1915" spans="1:14" hidden="1" x14ac:dyDescent="0.35">
      <c r="A1915" s="1" t="s">
        <v>487</v>
      </c>
      <c r="B1915" s="1" t="s">
        <v>488</v>
      </c>
      <c r="C1915" s="2" t="s">
        <v>553</v>
      </c>
      <c r="D1915" s="1" t="s">
        <v>117</v>
      </c>
      <c r="E1915" s="1">
        <v>6110</v>
      </c>
      <c r="F1915" s="1" t="s">
        <v>490</v>
      </c>
      <c r="G1915" s="2" t="s">
        <v>506</v>
      </c>
      <c r="H1915" s="1" t="s">
        <v>507</v>
      </c>
      <c r="I1915" s="1">
        <v>2015</v>
      </c>
      <c r="J1915" s="1">
        <v>2015</v>
      </c>
      <c r="K1915" s="1" t="s">
        <v>493</v>
      </c>
      <c r="L1915" s="1">
        <v>279.93</v>
      </c>
      <c r="M1915" s="1" t="s">
        <v>504</v>
      </c>
      <c r="N1915" s="1" t="s">
        <v>505</v>
      </c>
    </row>
    <row r="1916" spans="1:14" hidden="1" x14ac:dyDescent="0.35">
      <c r="A1916" s="1" t="s">
        <v>487</v>
      </c>
      <c r="B1916" s="1" t="s">
        <v>488</v>
      </c>
      <c r="C1916" s="2" t="s">
        <v>553</v>
      </c>
      <c r="D1916" s="1" t="s">
        <v>117</v>
      </c>
      <c r="E1916" s="1">
        <v>6110</v>
      </c>
      <c r="F1916" s="1" t="s">
        <v>490</v>
      </c>
      <c r="G1916" s="2" t="s">
        <v>506</v>
      </c>
      <c r="H1916" s="1" t="s">
        <v>507</v>
      </c>
      <c r="I1916" s="1">
        <v>2016</v>
      </c>
      <c r="J1916" s="1">
        <v>2016</v>
      </c>
      <c r="K1916" s="1" t="s">
        <v>493</v>
      </c>
      <c r="L1916" s="1">
        <v>223.43</v>
      </c>
      <c r="M1916" s="1" t="s">
        <v>504</v>
      </c>
      <c r="N1916" s="1" t="s">
        <v>505</v>
      </c>
    </row>
    <row r="1917" spans="1:14" hidden="1" x14ac:dyDescent="0.35">
      <c r="A1917" s="1" t="s">
        <v>487</v>
      </c>
      <c r="B1917" s="1" t="s">
        <v>488</v>
      </c>
      <c r="C1917" s="2" t="s">
        <v>553</v>
      </c>
      <c r="D1917" s="1" t="s">
        <v>117</v>
      </c>
      <c r="E1917" s="1">
        <v>6110</v>
      </c>
      <c r="F1917" s="1" t="s">
        <v>490</v>
      </c>
      <c r="G1917" s="2" t="s">
        <v>506</v>
      </c>
      <c r="H1917" s="1" t="s">
        <v>507</v>
      </c>
      <c r="I1917" s="1">
        <v>2017</v>
      </c>
      <c r="J1917" s="1">
        <v>2017</v>
      </c>
      <c r="K1917" s="1" t="s">
        <v>493</v>
      </c>
      <c r="L1917" s="1">
        <v>129.44999999999999</v>
      </c>
      <c r="M1917" s="1" t="s">
        <v>504</v>
      </c>
      <c r="N1917" s="1" t="s">
        <v>505</v>
      </c>
    </row>
    <row r="1918" spans="1:14" hidden="1" x14ac:dyDescent="0.35">
      <c r="A1918" s="1" t="s">
        <v>487</v>
      </c>
      <c r="B1918" s="1" t="s">
        <v>488</v>
      </c>
      <c r="C1918" s="2" t="s">
        <v>553</v>
      </c>
      <c r="D1918" s="1" t="s">
        <v>117</v>
      </c>
      <c r="E1918" s="1">
        <v>6110</v>
      </c>
      <c r="F1918" s="1" t="s">
        <v>490</v>
      </c>
      <c r="G1918" s="2" t="s">
        <v>497</v>
      </c>
      <c r="H1918" s="1" t="s">
        <v>498</v>
      </c>
      <c r="I1918" s="1">
        <v>2004</v>
      </c>
      <c r="J1918" s="1">
        <v>2004</v>
      </c>
      <c r="K1918" s="1" t="s">
        <v>493</v>
      </c>
      <c r="L1918" s="1">
        <v>114.75</v>
      </c>
      <c r="M1918" s="1" t="s">
        <v>504</v>
      </c>
      <c r="N1918" s="1" t="s">
        <v>505</v>
      </c>
    </row>
    <row r="1919" spans="1:14" hidden="1" x14ac:dyDescent="0.35">
      <c r="A1919" s="1" t="s">
        <v>487</v>
      </c>
      <c r="B1919" s="1" t="s">
        <v>488</v>
      </c>
      <c r="C1919" s="2" t="s">
        <v>553</v>
      </c>
      <c r="D1919" s="1" t="s">
        <v>117</v>
      </c>
      <c r="E1919" s="1">
        <v>6110</v>
      </c>
      <c r="F1919" s="1" t="s">
        <v>490</v>
      </c>
      <c r="G1919" s="2" t="s">
        <v>497</v>
      </c>
      <c r="H1919" s="1" t="s">
        <v>498</v>
      </c>
      <c r="I1919" s="1">
        <v>2005</v>
      </c>
      <c r="J1919" s="1">
        <v>2005</v>
      </c>
      <c r="K1919" s="1" t="s">
        <v>493</v>
      </c>
      <c r="L1919" s="1">
        <v>166.47</v>
      </c>
      <c r="M1919" s="1" t="s">
        <v>504</v>
      </c>
      <c r="N1919" s="1" t="s">
        <v>505</v>
      </c>
    </row>
    <row r="1920" spans="1:14" hidden="1" x14ac:dyDescent="0.35">
      <c r="A1920" s="1" t="s">
        <v>487</v>
      </c>
      <c r="B1920" s="1" t="s">
        <v>488</v>
      </c>
      <c r="C1920" s="2" t="s">
        <v>553</v>
      </c>
      <c r="D1920" s="1" t="s">
        <v>117</v>
      </c>
      <c r="E1920" s="1">
        <v>6110</v>
      </c>
      <c r="F1920" s="1" t="s">
        <v>490</v>
      </c>
      <c r="G1920" s="2" t="s">
        <v>497</v>
      </c>
      <c r="H1920" s="1" t="s">
        <v>498</v>
      </c>
      <c r="I1920" s="1">
        <v>2006</v>
      </c>
      <c r="J1920" s="1">
        <v>2006</v>
      </c>
      <c r="K1920" s="1" t="s">
        <v>493</v>
      </c>
      <c r="L1920" s="1">
        <v>429.26</v>
      </c>
      <c r="M1920" s="1" t="s">
        <v>504</v>
      </c>
      <c r="N1920" s="1" t="s">
        <v>505</v>
      </c>
    </row>
    <row r="1921" spans="1:14" hidden="1" x14ac:dyDescent="0.35">
      <c r="A1921" s="1" t="s">
        <v>487</v>
      </c>
      <c r="B1921" s="1" t="s">
        <v>488</v>
      </c>
      <c r="C1921" s="2" t="s">
        <v>553</v>
      </c>
      <c r="D1921" s="1" t="s">
        <v>117</v>
      </c>
      <c r="E1921" s="1">
        <v>6110</v>
      </c>
      <c r="F1921" s="1" t="s">
        <v>490</v>
      </c>
      <c r="G1921" s="2" t="s">
        <v>497</v>
      </c>
      <c r="H1921" s="1" t="s">
        <v>498</v>
      </c>
      <c r="I1921" s="1">
        <v>2007</v>
      </c>
      <c r="J1921" s="1">
        <v>2007</v>
      </c>
      <c r="K1921" s="1" t="s">
        <v>493</v>
      </c>
      <c r="L1921" s="1">
        <v>161.12</v>
      </c>
      <c r="M1921" s="1" t="s">
        <v>504</v>
      </c>
      <c r="N1921" s="1" t="s">
        <v>505</v>
      </c>
    </row>
    <row r="1922" spans="1:14" hidden="1" x14ac:dyDescent="0.35">
      <c r="A1922" s="1" t="s">
        <v>487</v>
      </c>
      <c r="B1922" s="1" t="s">
        <v>488</v>
      </c>
      <c r="C1922" s="2" t="s">
        <v>553</v>
      </c>
      <c r="D1922" s="1" t="s">
        <v>117</v>
      </c>
      <c r="E1922" s="1">
        <v>6110</v>
      </c>
      <c r="F1922" s="1" t="s">
        <v>490</v>
      </c>
      <c r="G1922" s="2" t="s">
        <v>497</v>
      </c>
      <c r="H1922" s="1" t="s">
        <v>498</v>
      </c>
      <c r="I1922" s="1">
        <v>2008</v>
      </c>
      <c r="J1922" s="1">
        <v>2008</v>
      </c>
      <c r="K1922" s="1" t="s">
        <v>493</v>
      </c>
      <c r="L1922" s="1">
        <v>182.97</v>
      </c>
      <c r="M1922" s="1" t="s">
        <v>504</v>
      </c>
      <c r="N1922" s="1" t="s">
        <v>505</v>
      </c>
    </row>
    <row r="1923" spans="1:14" hidden="1" x14ac:dyDescent="0.35">
      <c r="A1923" s="1" t="s">
        <v>487</v>
      </c>
      <c r="B1923" s="1" t="s">
        <v>488</v>
      </c>
      <c r="C1923" s="2" t="s">
        <v>553</v>
      </c>
      <c r="D1923" s="1" t="s">
        <v>117</v>
      </c>
      <c r="E1923" s="1">
        <v>6110</v>
      </c>
      <c r="F1923" s="1" t="s">
        <v>490</v>
      </c>
      <c r="G1923" s="2" t="s">
        <v>497</v>
      </c>
      <c r="H1923" s="1" t="s">
        <v>498</v>
      </c>
      <c r="I1923" s="1">
        <v>2009</v>
      </c>
      <c r="J1923" s="1">
        <v>2009</v>
      </c>
      <c r="K1923" s="1" t="s">
        <v>493</v>
      </c>
      <c r="L1923" s="1">
        <v>190.64</v>
      </c>
      <c r="M1923" s="1" t="s">
        <v>504</v>
      </c>
      <c r="N1923" s="1" t="s">
        <v>505</v>
      </c>
    </row>
    <row r="1924" spans="1:14" hidden="1" x14ac:dyDescent="0.35">
      <c r="A1924" s="1" t="s">
        <v>487</v>
      </c>
      <c r="B1924" s="1" t="s">
        <v>488</v>
      </c>
      <c r="C1924" s="2" t="s">
        <v>553</v>
      </c>
      <c r="D1924" s="1" t="s">
        <v>117</v>
      </c>
      <c r="E1924" s="1">
        <v>6110</v>
      </c>
      <c r="F1924" s="1" t="s">
        <v>490</v>
      </c>
      <c r="G1924" s="2" t="s">
        <v>497</v>
      </c>
      <c r="H1924" s="1" t="s">
        <v>498</v>
      </c>
      <c r="I1924" s="1">
        <v>2010</v>
      </c>
      <c r="J1924" s="1">
        <v>2010</v>
      </c>
      <c r="K1924" s="1" t="s">
        <v>493</v>
      </c>
      <c r="L1924" s="1">
        <v>215.23</v>
      </c>
      <c r="M1924" s="1" t="s">
        <v>504</v>
      </c>
      <c r="N1924" s="1" t="s">
        <v>505</v>
      </c>
    </row>
    <row r="1925" spans="1:14" hidden="1" x14ac:dyDescent="0.35">
      <c r="A1925" s="1" t="s">
        <v>487</v>
      </c>
      <c r="B1925" s="1" t="s">
        <v>488</v>
      </c>
      <c r="C1925" s="2" t="s">
        <v>553</v>
      </c>
      <c r="D1925" s="1" t="s">
        <v>117</v>
      </c>
      <c r="E1925" s="1">
        <v>6110</v>
      </c>
      <c r="F1925" s="1" t="s">
        <v>490</v>
      </c>
      <c r="G1925" s="2" t="s">
        <v>497</v>
      </c>
      <c r="H1925" s="1" t="s">
        <v>498</v>
      </c>
      <c r="I1925" s="1">
        <v>2011</v>
      </c>
      <c r="J1925" s="1">
        <v>2011</v>
      </c>
      <c r="K1925" s="1" t="s">
        <v>493</v>
      </c>
      <c r="L1925" s="1">
        <v>216.42</v>
      </c>
      <c r="M1925" s="1" t="s">
        <v>504</v>
      </c>
      <c r="N1925" s="1" t="s">
        <v>505</v>
      </c>
    </row>
    <row r="1926" spans="1:14" hidden="1" x14ac:dyDescent="0.35">
      <c r="A1926" s="1" t="s">
        <v>487</v>
      </c>
      <c r="B1926" s="1" t="s">
        <v>488</v>
      </c>
      <c r="C1926" s="2" t="s">
        <v>553</v>
      </c>
      <c r="D1926" s="1" t="s">
        <v>117</v>
      </c>
      <c r="E1926" s="1">
        <v>6110</v>
      </c>
      <c r="F1926" s="1" t="s">
        <v>490</v>
      </c>
      <c r="G1926" s="2" t="s">
        <v>497</v>
      </c>
      <c r="H1926" s="1" t="s">
        <v>498</v>
      </c>
      <c r="I1926" s="1">
        <v>2012</v>
      </c>
      <c r="J1926" s="1">
        <v>2012</v>
      </c>
      <c r="K1926" s="1" t="s">
        <v>493</v>
      </c>
      <c r="L1926" s="1">
        <v>207.4</v>
      </c>
      <c r="M1926" s="1" t="s">
        <v>504</v>
      </c>
      <c r="N1926" s="1" t="s">
        <v>505</v>
      </c>
    </row>
    <row r="1927" spans="1:14" hidden="1" x14ac:dyDescent="0.35">
      <c r="A1927" s="1" t="s">
        <v>487</v>
      </c>
      <c r="B1927" s="1" t="s">
        <v>488</v>
      </c>
      <c r="C1927" s="2" t="s">
        <v>553</v>
      </c>
      <c r="D1927" s="1" t="s">
        <v>117</v>
      </c>
      <c r="E1927" s="1">
        <v>6110</v>
      </c>
      <c r="F1927" s="1" t="s">
        <v>490</v>
      </c>
      <c r="G1927" s="2" t="s">
        <v>497</v>
      </c>
      <c r="H1927" s="1" t="s">
        <v>498</v>
      </c>
      <c r="I1927" s="1">
        <v>2013</v>
      </c>
      <c r="J1927" s="1">
        <v>2013</v>
      </c>
      <c r="K1927" s="1" t="s">
        <v>493</v>
      </c>
      <c r="L1927" s="1">
        <v>212.51</v>
      </c>
      <c r="M1927" s="1" t="s">
        <v>504</v>
      </c>
      <c r="N1927" s="1" t="s">
        <v>505</v>
      </c>
    </row>
    <row r="1928" spans="1:14" hidden="1" x14ac:dyDescent="0.35">
      <c r="A1928" s="1" t="s">
        <v>487</v>
      </c>
      <c r="B1928" s="1" t="s">
        <v>488</v>
      </c>
      <c r="C1928" s="2" t="s">
        <v>553</v>
      </c>
      <c r="D1928" s="1" t="s">
        <v>117</v>
      </c>
      <c r="E1928" s="1">
        <v>6110</v>
      </c>
      <c r="F1928" s="1" t="s">
        <v>490</v>
      </c>
      <c r="G1928" s="2" t="s">
        <v>497</v>
      </c>
      <c r="H1928" s="1" t="s">
        <v>498</v>
      </c>
      <c r="I1928" s="1">
        <v>2014</v>
      </c>
      <c r="J1928" s="1">
        <v>2014</v>
      </c>
      <c r="K1928" s="1" t="s">
        <v>493</v>
      </c>
      <c r="L1928" s="1">
        <v>229.46</v>
      </c>
      <c r="M1928" s="1" t="s">
        <v>504</v>
      </c>
      <c r="N1928" s="1" t="s">
        <v>505</v>
      </c>
    </row>
    <row r="1929" spans="1:14" hidden="1" x14ac:dyDescent="0.35">
      <c r="A1929" s="1" t="s">
        <v>487</v>
      </c>
      <c r="B1929" s="1" t="s">
        <v>488</v>
      </c>
      <c r="C1929" s="2" t="s">
        <v>553</v>
      </c>
      <c r="D1929" s="1" t="s">
        <v>117</v>
      </c>
      <c r="E1929" s="1">
        <v>6110</v>
      </c>
      <c r="F1929" s="1" t="s">
        <v>490</v>
      </c>
      <c r="G1929" s="2" t="s">
        <v>497</v>
      </c>
      <c r="H1929" s="1" t="s">
        <v>498</v>
      </c>
      <c r="I1929" s="1">
        <v>2015</v>
      </c>
      <c r="J1929" s="1">
        <v>2015</v>
      </c>
      <c r="K1929" s="1" t="s">
        <v>493</v>
      </c>
      <c r="L1929" s="1">
        <v>287.99</v>
      </c>
      <c r="M1929" s="1" t="s">
        <v>504</v>
      </c>
      <c r="N1929" s="1" t="s">
        <v>505</v>
      </c>
    </row>
    <row r="1930" spans="1:14" hidden="1" x14ac:dyDescent="0.35">
      <c r="A1930" s="1" t="s">
        <v>487</v>
      </c>
      <c r="B1930" s="1" t="s">
        <v>488</v>
      </c>
      <c r="C1930" s="2" t="s">
        <v>553</v>
      </c>
      <c r="D1930" s="1" t="s">
        <v>117</v>
      </c>
      <c r="E1930" s="1">
        <v>6110</v>
      </c>
      <c r="F1930" s="1" t="s">
        <v>490</v>
      </c>
      <c r="G1930" s="2" t="s">
        <v>497</v>
      </c>
      <c r="H1930" s="1" t="s">
        <v>498</v>
      </c>
      <c r="I1930" s="1">
        <v>2016</v>
      </c>
      <c r="J1930" s="1">
        <v>2016</v>
      </c>
      <c r="K1930" s="1" t="s">
        <v>493</v>
      </c>
      <c r="L1930" s="1">
        <v>193.51</v>
      </c>
      <c r="M1930" s="1" t="s">
        <v>504</v>
      </c>
      <c r="N1930" s="1" t="s">
        <v>505</v>
      </c>
    </row>
    <row r="1931" spans="1:14" hidden="1" x14ac:dyDescent="0.35">
      <c r="A1931" s="1" t="s">
        <v>487</v>
      </c>
      <c r="B1931" s="1" t="s">
        <v>488</v>
      </c>
      <c r="C1931" s="2" t="s">
        <v>553</v>
      </c>
      <c r="D1931" s="1" t="s">
        <v>117</v>
      </c>
      <c r="E1931" s="1">
        <v>6110</v>
      </c>
      <c r="F1931" s="1" t="s">
        <v>490</v>
      </c>
      <c r="G1931" s="2" t="s">
        <v>497</v>
      </c>
      <c r="H1931" s="1" t="s">
        <v>498</v>
      </c>
      <c r="I1931" s="1">
        <v>2017</v>
      </c>
      <c r="J1931" s="1">
        <v>2017</v>
      </c>
      <c r="K1931" s="1" t="s">
        <v>493</v>
      </c>
      <c r="L1931" s="1">
        <v>110.84</v>
      </c>
      <c r="M1931" s="1" t="s">
        <v>504</v>
      </c>
      <c r="N1931" s="1" t="s">
        <v>505</v>
      </c>
    </row>
    <row r="1932" spans="1:14" hidden="1" x14ac:dyDescent="0.35">
      <c r="A1932" s="1" t="s">
        <v>487</v>
      </c>
      <c r="B1932" s="1" t="s">
        <v>488</v>
      </c>
      <c r="C1932" s="2" t="s">
        <v>553</v>
      </c>
      <c r="D1932" s="1" t="s">
        <v>117</v>
      </c>
      <c r="E1932" s="1">
        <v>6110</v>
      </c>
      <c r="F1932" s="1" t="s">
        <v>490</v>
      </c>
      <c r="G1932" s="2" t="s">
        <v>499</v>
      </c>
      <c r="H1932" s="1" t="s">
        <v>500</v>
      </c>
      <c r="I1932" s="1">
        <v>2004</v>
      </c>
      <c r="J1932" s="1">
        <v>2004</v>
      </c>
      <c r="K1932" s="1" t="s">
        <v>493</v>
      </c>
      <c r="L1932" s="1">
        <v>936.7</v>
      </c>
      <c r="M1932" s="1" t="s">
        <v>504</v>
      </c>
      <c r="N1932" s="1" t="s">
        <v>505</v>
      </c>
    </row>
    <row r="1933" spans="1:14" hidden="1" x14ac:dyDescent="0.35">
      <c r="A1933" s="1" t="s">
        <v>487</v>
      </c>
      <c r="B1933" s="1" t="s">
        <v>488</v>
      </c>
      <c r="C1933" s="2" t="s">
        <v>553</v>
      </c>
      <c r="D1933" s="1" t="s">
        <v>117</v>
      </c>
      <c r="E1933" s="1">
        <v>6110</v>
      </c>
      <c r="F1933" s="1" t="s">
        <v>490</v>
      </c>
      <c r="G1933" s="2" t="s">
        <v>499</v>
      </c>
      <c r="H1933" s="1" t="s">
        <v>500</v>
      </c>
      <c r="I1933" s="1">
        <v>2005</v>
      </c>
      <c r="J1933" s="1">
        <v>2005</v>
      </c>
      <c r="K1933" s="1" t="s">
        <v>493</v>
      </c>
      <c r="L1933" s="1">
        <v>808.12</v>
      </c>
      <c r="M1933" s="1" t="s">
        <v>504</v>
      </c>
      <c r="N1933" s="1" t="s">
        <v>505</v>
      </c>
    </row>
    <row r="1934" spans="1:14" hidden="1" x14ac:dyDescent="0.35">
      <c r="A1934" s="1" t="s">
        <v>487</v>
      </c>
      <c r="B1934" s="1" t="s">
        <v>488</v>
      </c>
      <c r="C1934" s="2" t="s">
        <v>553</v>
      </c>
      <c r="D1934" s="1" t="s">
        <v>117</v>
      </c>
      <c r="E1934" s="1">
        <v>6110</v>
      </c>
      <c r="F1934" s="1" t="s">
        <v>490</v>
      </c>
      <c r="G1934" s="2" t="s">
        <v>499</v>
      </c>
      <c r="H1934" s="1" t="s">
        <v>500</v>
      </c>
      <c r="I1934" s="1">
        <v>2006</v>
      </c>
      <c r="J1934" s="1">
        <v>2006</v>
      </c>
      <c r="K1934" s="1" t="s">
        <v>493</v>
      </c>
      <c r="L1934" s="1">
        <v>819.27</v>
      </c>
      <c r="M1934" s="1" t="s">
        <v>504</v>
      </c>
      <c r="N1934" s="1" t="s">
        <v>505</v>
      </c>
    </row>
    <row r="1935" spans="1:14" hidden="1" x14ac:dyDescent="0.35">
      <c r="A1935" s="1" t="s">
        <v>487</v>
      </c>
      <c r="B1935" s="1" t="s">
        <v>488</v>
      </c>
      <c r="C1935" s="2" t="s">
        <v>553</v>
      </c>
      <c r="D1935" s="1" t="s">
        <v>117</v>
      </c>
      <c r="E1935" s="1">
        <v>6110</v>
      </c>
      <c r="F1935" s="1" t="s">
        <v>490</v>
      </c>
      <c r="G1935" s="2" t="s">
        <v>499</v>
      </c>
      <c r="H1935" s="1" t="s">
        <v>500</v>
      </c>
      <c r="I1935" s="1">
        <v>2007</v>
      </c>
      <c r="J1935" s="1">
        <v>2007</v>
      </c>
      <c r="K1935" s="1" t="s">
        <v>493</v>
      </c>
      <c r="L1935" s="1">
        <v>1034.17</v>
      </c>
      <c r="M1935" s="1" t="s">
        <v>504</v>
      </c>
      <c r="N1935" s="1" t="s">
        <v>505</v>
      </c>
    </row>
    <row r="1936" spans="1:14" hidden="1" x14ac:dyDescent="0.35">
      <c r="A1936" s="1" t="s">
        <v>487</v>
      </c>
      <c r="B1936" s="1" t="s">
        <v>488</v>
      </c>
      <c r="C1936" s="2" t="s">
        <v>553</v>
      </c>
      <c r="D1936" s="1" t="s">
        <v>117</v>
      </c>
      <c r="E1936" s="1">
        <v>6110</v>
      </c>
      <c r="F1936" s="1" t="s">
        <v>490</v>
      </c>
      <c r="G1936" s="2" t="s">
        <v>499</v>
      </c>
      <c r="H1936" s="1" t="s">
        <v>500</v>
      </c>
      <c r="I1936" s="1">
        <v>2008</v>
      </c>
      <c r="J1936" s="1">
        <v>2008</v>
      </c>
      <c r="K1936" s="1" t="s">
        <v>493</v>
      </c>
      <c r="L1936" s="1">
        <v>1112.75</v>
      </c>
      <c r="M1936" s="1" t="s">
        <v>504</v>
      </c>
      <c r="N1936" s="1" t="s">
        <v>505</v>
      </c>
    </row>
    <row r="1937" spans="1:14" hidden="1" x14ac:dyDescent="0.35">
      <c r="A1937" s="1" t="s">
        <v>487</v>
      </c>
      <c r="B1937" s="1" t="s">
        <v>488</v>
      </c>
      <c r="C1937" s="2" t="s">
        <v>553</v>
      </c>
      <c r="D1937" s="1" t="s">
        <v>117</v>
      </c>
      <c r="E1937" s="1">
        <v>6110</v>
      </c>
      <c r="F1937" s="1" t="s">
        <v>490</v>
      </c>
      <c r="G1937" s="2" t="s">
        <v>499</v>
      </c>
      <c r="H1937" s="1" t="s">
        <v>500</v>
      </c>
      <c r="I1937" s="1">
        <v>2009</v>
      </c>
      <c r="J1937" s="1">
        <v>2009</v>
      </c>
      <c r="K1937" s="1" t="s">
        <v>493</v>
      </c>
      <c r="L1937" s="1">
        <v>1251.8599999999999</v>
      </c>
      <c r="M1937" s="1" t="s">
        <v>504</v>
      </c>
      <c r="N1937" s="1" t="s">
        <v>505</v>
      </c>
    </row>
    <row r="1938" spans="1:14" hidden="1" x14ac:dyDescent="0.35">
      <c r="A1938" s="1" t="s">
        <v>487</v>
      </c>
      <c r="B1938" s="1" t="s">
        <v>488</v>
      </c>
      <c r="C1938" s="2" t="s">
        <v>553</v>
      </c>
      <c r="D1938" s="1" t="s">
        <v>117</v>
      </c>
      <c r="E1938" s="1">
        <v>6110</v>
      </c>
      <c r="F1938" s="1" t="s">
        <v>490</v>
      </c>
      <c r="G1938" s="2" t="s">
        <v>499</v>
      </c>
      <c r="H1938" s="1" t="s">
        <v>500</v>
      </c>
      <c r="I1938" s="1">
        <v>2010</v>
      </c>
      <c r="J1938" s="1">
        <v>2010</v>
      </c>
      <c r="K1938" s="1" t="s">
        <v>493</v>
      </c>
      <c r="L1938" s="1">
        <v>1386.18</v>
      </c>
      <c r="M1938" s="1" t="s">
        <v>504</v>
      </c>
      <c r="N1938" s="1" t="s">
        <v>505</v>
      </c>
    </row>
    <row r="1939" spans="1:14" hidden="1" x14ac:dyDescent="0.35">
      <c r="A1939" s="1" t="s">
        <v>487</v>
      </c>
      <c r="B1939" s="1" t="s">
        <v>488</v>
      </c>
      <c r="C1939" s="2" t="s">
        <v>553</v>
      </c>
      <c r="D1939" s="1" t="s">
        <v>117</v>
      </c>
      <c r="E1939" s="1">
        <v>6110</v>
      </c>
      <c r="F1939" s="1" t="s">
        <v>490</v>
      </c>
      <c r="G1939" s="2" t="s">
        <v>499</v>
      </c>
      <c r="H1939" s="1" t="s">
        <v>500</v>
      </c>
      <c r="I1939" s="1">
        <v>2011</v>
      </c>
      <c r="J1939" s="1">
        <v>2011</v>
      </c>
      <c r="K1939" s="1" t="s">
        <v>493</v>
      </c>
      <c r="L1939" s="1">
        <v>1410.46</v>
      </c>
      <c r="M1939" s="1" t="s">
        <v>504</v>
      </c>
      <c r="N1939" s="1" t="s">
        <v>505</v>
      </c>
    </row>
    <row r="1940" spans="1:14" hidden="1" x14ac:dyDescent="0.35">
      <c r="A1940" s="1" t="s">
        <v>487</v>
      </c>
      <c r="B1940" s="1" t="s">
        <v>488</v>
      </c>
      <c r="C1940" s="2" t="s">
        <v>553</v>
      </c>
      <c r="D1940" s="1" t="s">
        <v>117</v>
      </c>
      <c r="E1940" s="1">
        <v>6110</v>
      </c>
      <c r="F1940" s="1" t="s">
        <v>490</v>
      </c>
      <c r="G1940" s="2" t="s">
        <v>499</v>
      </c>
      <c r="H1940" s="1" t="s">
        <v>500</v>
      </c>
      <c r="I1940" s="1">
        <v>2012</v>
      </c>
      <c r="J1940" s="1">
        <v>2012</v>
      </c>
      <c r="K1940" s="1" t="s">
        <v>493</v>
      </c>
      <c r="L1940" s="1">
        <v>1879.77</v>
      </c>
      <c r="M1940" s="1" t="s">
        <v>504</v>
      </c>
      <c r="N1940" s="1" t="s">
        <v>505</v>
      </c>
    </row>
    <row r="1941" spans="1:14" hidden="1" x14ac:dyDescent="0.35">
      <c r="A1941" s="1" t="s">
        <v>487</v>
      </c>
      <c r="B1941" s="1" t="s">
        <v>488</v>
      </c>
      <c r="C1941" s="2" t="s">
        <v>553</v>
      </c>
      <c r="D1941" s="1" t="s">
        <v>117</v>
      </c>
      <c r="E1941" s="1">
        <v>6110</v>
      </c>
      <c r="F1941" s="1" t="s">
        <v>490</v>
      </c>
      <c r="G1941" s="2" t="s">
        <v>499</v>
      </c>
      <c r="H1941" s="1" t="s">
        <v>500</v>
      </c>
      <c r="I1941" s="1">
        <v>2013</v>
      </c>
      <c r="J1941" s="1">
        <v>2013</v>
      </c>
      <c r="K1941" s="1" t="s">
        <v>493</v>
      </c>
      <c r="L1941" s="1">
        <v>1903.99</v>
      </c>
      <c r="M1941" s="1" t="s">
        <v>504</v>
      </c>
      <c r="N1941" s="1" t="s">
        <v>505</v>
      </c>
    </row>
    <row r="1942" spans="1:14" hidden="1" x14ac:dyDescent="0.35">
      <c r="A1942" s="1" t="s">
        <v>487</v>
      </c>
      <c r="B1942" s="1" t="s">
        <v>488</v>
      </c>
      <c r="C1942" s="2" t="s">
        <v>553</v>
      </c>
      <c r="D1942" s="1" t="s">
        <v>117</v>
      </c>
      <c r="E1942" s="1">
        <v>6110</v>
      </c>
      <c r="F1942" s="1" t="s">
        <v>490</v>
      </c>
      <c r="G1942" s="2" t="s">
        <v>499</v>
      </c>
      <c r="H1942" s="1" t="s">
        <v>500</v>
      </c>
      <c r="I1942" s="1">
        <v>2014</v>
      </c>
      <c r="J1942" s="1">
        <v>2014</v>
      </c>
      <c r="K1942" s="1" t="s">
        <v>493</v>
      </c>
      <c r="L1942" s="1">
        <v>1777.58</v>
      </c>
      <c r="M1942" s="1" t="s">
        <v>504</v>
      </c>
      <c r="N1942" s="1" t="s">
        <v>505</v>
      </c>
    </row>
    <row r="1943" spans="1:14" hidden="1" x14ac:dyDescent="0.35">
      <c r="A1943" s="1" t="s">
        <v>487</v>
      </c>
      <c r="B1943" s="1" t="s">
        <v>488</v>
      </c>
      <c r="C1943" s="2" t="s">
        <v>553</v>
      </c>
      <c r="D1943" s="1" t="s">
        <v>117</v>
      </c>
      <c r="E1943" s="1">
        <v>6110</v>
      </c>
      <c r="F1943" s="1" t="s">
        <v>490</v>
      </c>
      <c r="G1943" s="2" t="s">
        <v>499</v>
      </c>
      <c r="H1943" s="1" t="s">
        <v>500</v>
      </c>
      <c r="I1943" s="1">
        <v>2015</v>
      </c>
      <c r="J1943" s="1">
        <v>2015</v>
      </c>
      <c r="K1943" s="1" t="s">
        <v>493</v>
      </c>
      <c r="L1943" s="1">
        <v>1657.34</v>
      </c>
      <c r="M1943" s="1" t="s">
        <v>504</v>
      </c>
      <c r="N1943" s="1" t="s">
        <v>505</v>
      </c>
    </row>
    <row r="1944" spans="1:14" hidden="1" x14ac:dyDescent="0.35">
      <c r="A1944" s="1" t="s">
        <v>487</v>
      </c>
      <c r="B1944" s="1" t="s">
        <v>488</v>
      </c>
      <c r="C1944" s="2" t="s">
        <v>553</v>
      </c>
      <c r="D1944" s="1" t="s">
        <v>117</v>
      </c>
      <c r="E1944" s="1">
        <v>6110</v>
      </c>
      <c r="F1944" s="1" t="s">
        <v>490</v>
      </c>
      <c r="G1944" s="2" t="s">
        <v>499</v>
      </c>
      <c r="H1944" s="1" t="s">
        <v>500</v>
      </c>
      <c r="I1944" s="1">
        <v>2016</v>
      </c>
      <c r="J1944" s="1">
        <v>2016</v>
      </c>
      <c r="K1944" s="1" t="s">
        <v>493</v>
      </c>
      <c r="L1944" s="1">
        <v>1307.98</v>
      </c>
      <c r="M1944" s="1" t="s">
        <v>504</v>
      </c>
      <c r="N1944" s="1" t="s">
        <v>505</v>
      </c>
    </row>
    <row r="1945" spans="1:14" hidden="1" x14ac:dyDescent="0.35">
      <c r="A1945" s="1" t="s">
        <v>487</v>
      </c>
      <c r="B1945" s="1" t="s">
        <v>488</v>
      </c>
      <c r="C1945" s="2" t="s">
        <v>553</v>
      </c>
      <c r="D1945" s="1" t="s">
        <v>117</v>
      </c>
      <c r="E1945" s="1">
        <v>6110</v>
      </c>
      <c r="F1945" s="1" t="s">
        <v>490</v>
      </c>
      <c r="G1945" s="2" t="s">
        <v>499</v>
      </c>
      <c r="H1945" s="1" t="s">
        <v>500</v>
      </c>
      <c r="I1945" s="1">
        <v>2017</v>
      </c>
      <c r="J1945" s="1">
        <v>2017</v>
      </c>
      <c r="K1945" s="1" t="s">
        <v>493</v>
      </c>
      <c r="L1945" s="1">
        <v>937.83</v>
      </c>
      <c r="M1945" s="1" t="s">
        <v>504</v>
      </c>
      <c r="N1945" s="1" t="s">
        <v>505</v>
      </c>
    </row>
    <row r="1946" spans="1:14" hidden="1" x14ac:dyDescent="0.35">
      <c r="A1946" s="1" t="s">
        <v>487</v>
      </c>
      <c r="B1946" s="1" t="s">
        <v>488</v>
      </c>
      <c r="C1946" s="2" t="s">
        <v>553</v>
      </c>
      <c r="D1946" s="1" t="s">
        <v>117</v>
      </c>
      <c r="E1946" s="1">
        <v>6110</v>
      </c>
      <c r="F1946" s="1" t="s">
        <v>490</v>
      </c>
      <c r="G1946" s="2" t="s">
        <v>508</v>
      </c>
      <c r="H1946" s="1" t="s">
        <v>509</v>
      </c>
      <c r="I1946" s="1">
        <v>2013</v>
      </c>
      <c r="J1946" s="1">
        <v>2013</v>
      </c>
      <c r="K1946" s="1" t="s">
        <v>493</v>
      </c>
      <c r="L1946" s="1">
        <v>268.98</v>
      </c>
      <c r="M1946" s="1" t="s">
        <v>504</v>
      </c>
      <c r="N1946" s="1" t="s">
        <v>505</v>
      </c>
    </row>
    <row r="1947" spans="1:14" hidden="1" x14ac:dyDescent="0.35">
      <c r="A1947" s="1" t="s">
        <v>487</v>
      </c>
      <c r="B1947" s="1" t="s">
        <v>488</v>
      </c>
      <c r="C1947" s="2" t="s">
        <v>553</v>
      </c>
      <c r="D1947" s="1" t="s">
        <v>117</v>
      </c>
      <c r="E1947" s="1">
        <v>6110</v>
      </c>
      <c r="F1947" s="1" t="s">
        <v>490</v>
      </c>
      <c r="G1947" s="2" t="s">
        <v>508</v>
      </c>
      <c r="H1947" s="1" t="s">
        <v>509</v>
      </c>
      <c r="I1947" s="1">
        <v>2014</v>
      </c>
      <c r="J1947" s="1">
        <v>2014</v>
      </c>
      <c r="K1947" s="1" t="s">
        <v>493</v>
      </c>
      <c r="L1947" s="1">
        <v>290.35000000000002</v>
      </c>
      <c r="M1947" s="1" t="s">
        <v>504</v>
      </c>
      <c r="N1947" s="1" t="s">
        <v>505</v>
      </c>
    </row>
    <row r="1948" spans="1:14" hidden="1" x14ac:dyDescent="0.35">
      <c r="A1948" s="1" t="s">
        <v>487</v>
      </c>
      <c r="B1948" s="1" t="s">
        <v>488</v>
      </c>
      <c r="C1948" s="2" t="s">
        <v>553</v>
      </c>
      <c r="D1948" s="1" t="s">
        <v>117</v>
      </c>
      <c r="E1948" s="1">
        <v>6110</v>
      </c>
      <c r="F1948" s="1" t="s">
        <v>490</v>
      </c>
      <c r="G1948" s="2" t="s">
        <v>508</v>
      </c>
      <c r="H1948" s="1" t="s">
        <v>509</v>
      </c>
      <c r="I1948" s="1">
        <v>2015</v>
      </c>
      <c r="J1948" s="1">
        <v>2015</v>
      </c>
      <c r="K1948" s="1" t="s">
        <v>493</v>
      </c>
      <c r="L1948" s="1">
        <v>279.93</v>
      </c>
      <c r="M1948" s="1" t="s">
        <v>504</v>
      </c>
      <c r="N1948" s="1" t="s">
        <v>505</v>
      </c>
    </row>
    <row r="1949" spans="1:14" hidden="1" x14ac:dyDescent="0.35">
      <c r="A1949" s="1" t="s">
        <v>487</v>
      </c>
      <c r="B1949" s="1" t="s">
        <v>488</v>
      </c>
      <c r="C1949" s="2" t="s">
        <v>553</v>
      </c>
      <c r="D1949" s="1" t="s">
        <v>117</v>
      </c>
      <c r="E1949" s="1">
        <v>6110</v>
      </c>
      <c r="F1949" s="1" t="s">
        <v>490</v>
      </c>
      <c r="G1949" s="2" t="s">
        <v>508</v>
      </c>
      <c r="H1949" s="1" t="s">
        <v>509</v>
      </c>
      <c r="I1949" s="1">
        <v>2016</v>
      </c>
      <c r="J1949" s="1">
        <v>2016</v>
      </c>
      <c r="K1949" s="1" t="s">
        <v>493</v>
      </c>
      <c r="L1949" s="1">
        <v>223.43</v>
      </c>
      <c r="M1949" s="1" t="s">
        <v>504</v>
      </c>
      <c r="N1949" s="1" t="s">
        <v>505</v>
      </c>
    </row>
    <row r="1950" spans="1:14" hidden="1" x14ac:dyDescent="0.35">
      <c r="A1950" s="1" t="s">
        <v>487</v>
      </c>
      <c r="B1950" s="1" t="s">
        <v>488</v>
      </c>
      <c r="C1950" s="2" t="s">
        <v>553</v>
      </c>
      <c r="D1950" s="1" t="s">
        <v>117</v>
      </c>
      <c r="E1950" s="1">
        <v>6110</v>
      </c>
      <c r="F1950" s="1" t="s">
        <v>490</v>
      </c>
      <c r="G1950" s="2" t="s">
        <v>508</v>
      </c>
      <c r="H1950" s="1" t="s">
        <v>509</v>
      </c>
      <c r="I1950" s="1">
        <v>2017</v>
      </c>
      <c r="J1950" s="1">
        <v>2017</v>
      </c>
      <c r="K1950" s="1" t="s">
        <v>493</v>
      </c>
      <c r="L1950" s="1">
        <v>129.44999999999999</v>
      </c>
      <c r="M1950" s="1" t="s">
        <v>504</v>
      </c>
      <c r="N1950" s="1" t="s">
        <v>505</v>
      </c>
    </row>
    <row r="1951" spans="1:14" hidden="1" x14ac:dyDescent="0.35">
      <c r="A1951" s="1" t="s">
        <v>487</v>
      </c>
      <c r="B1951" s="1" t="s">
        <v>488</v>
      </c>
      <c r="C1951" s="2" t="s">
        <v>553</v>
      </c>
      <c r="D1951" s="1" t="s">
        <v>117</v>
      </c>
      <c r="E1951" s="1">
        <v>6110</v>
      </c>
      <c r="F1951" s="1" t="s">
        <v>490</v>
      </c>
      <c r="G1951" s="2" t="s">
        <v>501</v>
      </c>
      <c r="H1951" s="1" t="s">
        <v>502</v>
      </c>
      <c r="I1951" s="1">
        <v>2004</v>
      </c>
      <c r="J1951" s="1">
        <v>2004</v>
      </c>
      <c r="K1951" s="1" t="s">
        <v>493</v>
      </c>
      <c r="L1951" s="1">
        <v>114.75</v>
      </c>
      <c r="M1951" s="1" t="s">
        <v>504</v>
      </c>
      <c r="N1951" s="1" t="s">
        <v>505</v>
      </c>
    </row>
    <row r="1952" spans="1:14" hidden="1" x14ac:dyDescent="0.35">
      <c r="A1952" s="1" t="s">
        <v>487</v>
      </c>
      <c r="B1952" s="1" t="s">
        <v>488</v>
      </c>
      <c r="C1952" s="2" t="s">
        <v>553</v>
      </c>
      <c r="D1952" s="1" t="s">
        <v>117</v>
      </c>
      <c r="E1952" s="1">
        <v>6110</v>
      </c>
      <c r="F1952" s="1" t="s">
        <v>490</v>
      </c>
      <c r="G1952" s="2" t="s">
        <v>501</v>
      </c>
      <c r="H1952" s="1" t="s">
        <v>502</v>
      </c>
      <c r="I1952" s="1">
        <v>2005</v>
      </c>
      <c r="J1952" s="1">
        <v>2005</v>
      </c>
      <c r="K1952" s="1" t="s">
        <v>493</v>
      </c>
      <c r="L1952" s="1">
        <v>166.47</v>
      </c>
      <c r="M1952" s="1" t="s">
        <v>504</v>
      </c>
      <c r="N1952" s="1" t="s">
        <v>505</v>
      </c>
    </row>
    <row r="1953" spans="1:14" hidden="1" x14ac:dyDescent="0.35">
      <c r="A1953" s="1" t="s">
        <v>487</v>
      </c>
      <c r="B1953" s="1" t="s">
        <v>488</v>
      </c>
      <c r="C1953" s="2" t="s">
        <v>553</v>
      </c>
      <c r="D1953" s="1" t="s">
        <v>117</v>
      </c>
      <c r="E1953" s="1">
        <v>6110</v>
      </c>
      <c r="F1953" s="1" t="s">
        <v>490</v>
      </c>
      <c r="G1953" s="2" t="s">
        <v>501</v>
      </c>
      <c r="H1953" s="1" t="s">
        <v>502</v>
      </c>
      <c r="I1953" s="1">
        <v>2006</v>
      </c>
      <c r="J1953" s="1">
        <v>2006</v>
      </c>
      <c r="K1953" s="1" t="s">
        <v>493</v>
      </c>
      <c r="L1953" s="1">
        <v>429.26</v>
      </c>
      <c r="M1953" s="1" t="s">
        <v>504</v>
      </c>
      <c r="N1953" s="1" t="s">
        <v>505</v>
      </c>
    </row>
    <row r="1954" spans="1:14" hidden="1" x14ac:dyDescent="0.35">
      <c r="A1954" s="1" t="s">
        <v>487</v>
      </c>
      <c r="B1954" s="1" t="s">
        <v>488</v>
      </c>
      <c r="C1954" s="2" t="s">
        <v>553</v>
      </c>
      <c r="D1954" s="1" t="s">
        <v>117</v>
      </c>
      <c r="E1954" s="1">
        <v>6110</v>
      </c>
      <c r="F1954" s="1" t="s">
        <v>490</v>
      </c>
      <c r="G1954" s="2" t="s">
        <v>501</v>
      </c>
      <c r="H1954" s="1" t="s">
        <v>502</v>
      </c>
      <c r="I1954" s="1">
        <v>2007</v>
      </c>
      <c r="J1954" s="1">
        <v>2007</v>
      </c>
      <c r="K1954" s="1" t="s">
        <v>493</v>
      </c>
      <c r="L1954" s="1">
        <v>161.12</v>
      </c>
      <c r="M1954" s="1" t="s">
        <v>504</v>
      </c>
      <c r="N1954" s="1" t="s">
        <v>505</v>
      </c>
    </row>
    <row r="1955" spans="1:14" hidden="1" x14ac:dyDescent="0.35">
      <c r="A1955" s="1" t="s">
        <v>487</v>
      </c>
      <c r="B1955" s="1" t="s">
        <v>488</v>
      </c>
      <c r="C1955" s="2" t="s">
        <v>553</v>
      </c>
      <c r="D1955" s="1" t="s">
        <v>117</v>
      </c>
      <c r="E1955" s="1">
        <v>6110</v>
      </c>
      <c r="F1955" s="1" t="s">
        <v>490</v>
      </c>
      <c r="G1955" s="2" t="s">
        <v>501</v>
      </c>
      <c r="H1955" s="1" t="s">
        <v>502</v>
      </c>
      <c r="I1955" s="1">
        <v>2008</v>
      </c>
      <c r="J1955" s="1">
        <v>2008</v>
      </c>
      <c r="K1955" s="1" t="s">
        <v>493</v>
      </c>
      <c r="L1955" s="1">
        <v>182.97</v>
      </c>
      <c r="M1955" s="1" t="s">
        <v>504</v>
      </c>
      <c r="N1955" s="1" t="s">
        <v>505</v>
      </c>
    </row>
    <row r="1956" spans="1:14" hidden="1" x14ac:dyDescent="0.35">
      <c r="A1956" s="1" t="s">
        <v>487</v>
      </c>
      <c r="B1956" s="1" t="s">
        <v>488</v>
      </c>
      <c r="C1956" s="2" t="s">
        <v>553</v>
      </c>
      <c r="D1956" s="1" t="s">
        <v>117</v>
      </c>
      <c r="E1956" s="1">
        <v>6110</v>
      </c>
      <c r="F1956" s="1" t="s">
        <v>490</v>
      </c>
      <c r="G1956" s="2" t="s">
        <v>501</v>
      </c>
      <c r="H1956" s="1" t="s">
        <v>502</v>
      </c>
      <c r="I1956" s="1">
        <v>2009</v>
      </c>
      <c r="J1956" s="1">
        <v>2009</v>
      </c>
      <c r="K1956" s="1" t="s">
        <v>493</v>
      </c>
      <c r="L1956" s="1">
        <v>190.64</v>
      </c>
      <c r="M1956" s="1" t="s">
        <v>504</v>
      </c>
      <c r="N1956" s="1" t="s">
        <v>505</v>
      </c>
    </row>
    <row r="1957" spans="1:14" hidden="1" x14ac:dyDescent="0.35">
      <c r="A1957" s="1" t="s">
        <v>487</v>
      </c>
      <c r="B1957" s="1" t="s">
        <v>488</v>
      </c>
      <c r="C1957" s="2" t="s">
        <v>553</v>
      </c>
      <c r="D1957" s="1" t="s">
        <v>117</v>
      </c>
      <c r="E1957" s="1">
        <v>6110</v>
      </c>
      <c r="F1957" s="1" t="s">
        <v>490</v>
      </c>
      <c r="G1957" s="2" t="s">
        <v>501</v>
      </c>
      <c r="H1957" s="1" t="s">
        <v>502</v>
      </c>
      <c r="I1957" s="1">
        <v>2010</v>
      </c>
      <c r="J1957" s="1">
        <v>2010</v>
      </c>
      <c r="K1957" s="1" t="s">
        <v>493</v>
      </c>
      <c r="L1957" s="1">
        <v>215.23</v>
      </c>
      <c r="M1957" s="1" t="s">
        <v>504</v>
      </c>
      <c r="N1957" s="1" t="s">
        <v>505</v>
      </c>
    </row>
    <row r="1958" spans="1:14" hidden="1" x14ac:dyDescent="0.35">
      <c r="A1958" s="1" t="s">
        <v>487</v>
      </c>
      <c r="B1958" s="1" t="s">
        <v>488</v>
      </c>
      <c r="C1958" s="2" t="s">
        <v>553</v>
      </c>
      <c r="D1958" s="1" t="s">
        <v>117</v>
      </c>
      <c r="E1958" s="1">
        <v>6110</v>
      </c>
      <c r="F1958" s="1" t="s">
        <v>490</v>
      </c>
      <c r="G1958" s="2" t="s">
        <v>501</v>
      </c>
      <c r="H1958" s="1" t="s">
        <v>502</v>
      </c>
      <c r="I1958" s="1">
        <v>2011</v>
      </c>
      <c r="J1958" s="1">
        <v>2011</v>
      </c>
      <c r="K1958" s="1" t="s">
        <v>493</v>
      </c>
      <c r="L1958" s="1">
        <v>216.42</v>
      </c>
      <c r="M1958" s="1" t="s">
        <v>504</v>
      </c>
      <c r="N1958" s="1" t="s">
        <v>505</v>
      </c>
    </row>
    <row r="1959" spans="1:14" hidden="1" x14ac:dyDescent="0.35">
      <c r="A1959" s="1" t="s">
        <v>487</v>
      </c>
      <c r="B1959" s="1" t="s">
        <v>488</v>
      </c>
      <c r="C1959" s="2" t="s">
        <v>553</v>
      </c>
      <c r="D1959" s="1" t="s">
        <v>117</v>
      </c>
      <c r="E1959" s="1">
        <v>6110</v>
      </c>
      <c r="F1959" s="1" t="s">
        <v>490</v>
      </c>
      <c r="G1959" s="2" t="s">
        <v>501</v>
      </c>
      <c r="H1959" s="1" t="s">
        <v>502</v>
      </c>
      <c r="I1959" s="1">
        <v>2012</v>
      </c>
      <c r="J1959" s="1">
        <v>2012</v>
      </c>
      <c r="K1959" s="1" t="s">
        <v>493</v>
      </c>
      <c r="L1959" s="1">
        <v>207.4</v>
      </c>
      <c r="M1959" s="1" t="s">
        <v>504</v>
      </c>
      <c r="N1959" s="1" t="s">
        <v>505</v>
      </c>
    </row>
    <row r="1960" spans="1:14" hidden="1" x14ac:dyDescent="0.35">
      <c r="A1960" s="1" t="s">
        <v>487</v>
      </c>
      <c r="B1960" s="1" t="s">
        <v>488</v>
      </c>
      <c r="C1960" s="2" t="s">
        <v>553</v>
      </c>
      <c r="D1960" s="1" t="s">
        <v>117</v>
      </c>
      <c r="E1960" s="1">
        <v>6110</v>
      </c>
      <c r="F1960" s="1" t="s">
        <v>490</v>
      </c>
      <c r="G1960" s="2" t="s">
        <v>501</v>
      </c>
      <c r="H1960" s="1" t="s">
        <v>502</v>
      </c>
      <c r="I1960" s="1">
        <v>2013</v>
      </c>
      <c r="J1960" s="1">
        <v>2013</v>
      </c>
      <c r="K1960" s="1" t="s">
        <v>493</v>
      </c>
      <c r="L1960" s="1">
        <v>212.51</v>
      </c>
      <c r="M1960" s="1" t="s">
        <v>504</v>
      </c>
      <c r="N1960" s="1" t="s">
        <v>505</v>
      </c>
    </row>
    <row r="1961" spans="1:14" hidden="1" x14ac:dyDescent="0.35">
      <c r="A1961" s="1" t="s">
        <v>487</v>
      </c>
      <c r="B1961" s="1" t="s">
        <v>488</v>
      </c>
      <c r="C1961" s="2" t="s">
        <v>553</v>
      </c>
      <c r="D1961" s="1" t="s">
        <v>117</v>
      </c>
      <c r="E1961" s="1">
        <v>6110</v>
      </c>
      <c r="F1961" s="1" t="s">
        <v>490</v>
      </c>
      <c r="G1961" s="2" t="s">
        <v>501</v>
      </c>
      <c r="H1961" s="1" t="s">
        <v>502</v>
      </c>
      <c r="I1961" s="1">
        <v>2014</v>
      </c>
      <c r="J1961" s="1">
        <v>2014</v>
      </c>
      <c r="K1961" s="1" t="s">
        <v>493</v>
      </c>
      <c r="L1961" s="1">
        <v>229.46</v>
      </c>
      <c r="M1961" s="1" t="s">
        <v>504</v>
      </c>
      <c r="N1961" s="1" t="s">
        <v>505</v>
      </c>
    </row>
    <row r="1962" spans="1:14" hidden="1" x14ac:dyDescent="0.35">
      <c r="A1962" s="1" t="s">
        <v>487</v>
      </c>
      <c r="B1962" s="1" t="s">
        <v>488</v>
      </c>
      <c r="C1962" s="2" t="s">
        <v>553</v>
      </c>
      <c r="D1962" s="1" t="s">
        <v>117</v>
      </c>
      <c r="E1962" s="1">
        <v>6110</v>
      </c>
      <c r="F1962" s="1" t="s">
        <v>490</v>
      </c>
      <c r="G1962" s="2" t="s">
        <v>501</v>
      </c>
      <c r="H1962" s="1" t="s">
        <v>502</v>
      </c>
      <c r="I1962" s="1">
        <v>2015</v>
      </c>
      <c r="J1962" s="1">
        <v>2015</v>
      </c>
      <c r="K1962" s="1" t="s">
        <v>493</v>
      </c>
      <c r="L1962" s="1">
        <v>287.99</v>
      </c>
      <c r="M1962" s="1" t="s">
        <v>504</v>
      </c>
      <c r="N1962" s="1" t="s">
        <v>505</v>
      </c>
    </row>
    <row r="1963" spans="1:14" hidden="1" x14ac:dyDescent="0.35">
      <c r="A1963" s="1" t="s">
        <v>487</v>
      </c>
      <c r="B1963" s="1" t="s">
        <v>488</v>
      </c>
      <c r="C1963" s="2" t="s">
        <v>553</v>
      </c>
      <c r="D1963" s="1" t="s">
        <v>117</v>
      </c>
      <c r="E1963" s="1">
        <v>6110</v>
      </c>
      <c r="F1963" s="1" t="s">
        <v>490</v>
      </c>
      <c r="G1963" s="2" t="s">
        <v>501</v>
      </c>
      <c r="H1963" s="1" t="s">
        <v>502</v>
      </c>
      <c r="I1963" s="1">
        <v>2016</v>
      </c>
      <c r="J1963" s="1">
        <v>2016</v>
      </c>
      <c r="K1963" s="1" t="s">
        <v>493</v>
      </c>
      <c r="L1963" s="1">
        <v>193.51</v>
      </c>
      <c r="M1963" s="1" t="s">
        <v>504</v>
      </c>
      <c r="N1963" s="1" t="s">
        <v>505</v>
      </c>
    </row>
    <row r="1964" spans="1:14" hidden="1" x14ac:dyDescent="0.35">
      <c r="A1964" s="1" t="s">
        <v>487</v>
      </c>
      <c r="B1964" s="1" t="s">
        <v>488</v>
      </c>
      <c r="C1964" s="2" t="s">
        <v>553</v>
      </c>
      <c r="D1964" s="1" t="s">
        <v>117</v>
      </c>
      <c r="E1964" s="1">
        <v>6110</v>
      </c>
      <c r="F1964" s="1" t="s">
        <v>490</v>
      </c>
      <c r="G1964" s="2" t="s">
        <v>501</v>
      </c>
      <c r="H1964" s="1" t="s">
        <v>502</v>
      </c>
      <c r="I1964" s="1">
        <v>2017</v>
      </c>
      <c r="J1964" s="1">
        <v>2017</v>
      </c>
      <c r="K1964" s="1" t="s">
        <v>493</v>
      </c>
      <c r="L1964" s="1">
        <v>110.84</v>
      </c>
      <c r="M1964" s="1" t="s">
        <v>504</v>
      </c>
      <c r="N1964" s="1" t="s">
        <v>505</v>
      </c>
    </row>
    <row r="1965" spans="1:14" hidden="1" x14ac:dyDescent="0.35">
      <c r="A1965" s="1" t="s">
        <v>487</v>
      </c>
      <c r="B1965" s="1" t="s">
        <v>488</v>
      </c>
      <c r="C1965" s="2" t="s">
        <v>554</v>
      </c>
      <c r="D1965" s="1" t="s">
        <v>119</v>
      </c>
      <c r="E1965" s="1">
        <v>6110</v>
      </c>
      <c r="F1965" s="1" t="s">
        <v>490</v>
      </c>
      <c r="G1965" s="2" t="s">
        <v>491</v>
      </c>
      <c r="H1965" s="1" t="s">
        <v>492</v>
      </c>
      <c r="I1965" s="1">
        <v>2001</v>
      </c>
      <c r="J1965" s="1">
        <v>2001</v>
      </c>
      <c r="K1965" s="1" t="s">
        <v>493</v>
      </c>
      <c r="L1965" s="1">
        <v>71</v>
      </c>
      <c r="M1965" s="1" t="s">
        <v>504</v>
      </c>
      <c r="N1965" s="1" t="s">
        <v>505</v>
      </c>
    </row>
    <row r="1966" spans="1:14" hidden="1" x14ac:dyDescent="0.35">
      <c r="A1966" s="1" t="s">
        <v>487</v>
      </c>
      <c r="B1966" s="1" t="s">
        <v>488</v>
      </c>
      <c r="C1966" s="2" t="s">
        <v>554</v>
      </c>
      <c r="D1966" s="1" t="s">
        <v>119</v>
      </c>
      <c r="E1966" s="1">
        <v>6110</v>
      </c>
      <c r="F1966" s="1" t="s">
        <v>490</v>
      </c>
      <c r="G1966" s="2" t="s">
        <v>491</v>
      </c>
      <c r="H1966" s="1" t="s">
        <v>492</v>
      </c>
      <c r="I1966" s="1">
        <v>2002</v>
      </c>
      <c r="J1966" s="1">
        <v>2002</v>
      </c>
      <c r="K1966" s="1" t="s">
        <v>493</v>
      </c>
      <c r="L1966" s="1">
        <v>45.8</v>
      </c>
      <c r="M1966" s="1" t="s">
        <v>504</v>
      </c>
      <c r="N1966" s="1" t="s">
        <v>505</v>
      </c>
    </row>
    <row r="1967" spans="1:14" hidden="1" x14ac:dyDescent="0.35">
      <c r="A1967" s="1" t="s">
        <v>487</v>
      </c>
      <c r="B1967" s="1" t="s">
        <v>488</v>
      </c>
      <c r="C1967" s="2" t="s">
        <v>554</v>
      </c>
      <c r="D1967" s="1" t="s">
        <v>119</v>
      </c>
      <c r="E1967" s="1">
        <v>6110</v>
      </c>
      <c r="F1967" s="1" t="s">
        <v>490</v>
      </c>
      <c r="G1967" s="2" t="s">
        <v>491</v>
      </c>
      <c r="H1967" s="1" t="s">
        <v>492</v>
      </c>
      <c r="I1967" s="1">
        <v>2003</v>
      </c>
      <c r="J1967" s="1">
        <v>2003</v>
      </c>
      <c r="K1967" s="1" t="s">
        <v>493</v>
      </c>
      <c r="L1967" s="1">
        <v>23.5</v>
      </c>
      <c r="M1967" s="1" t="s">
        <v>504</v>
      </c>
      <c r="N1967" s="1" t="s">
        <v>505</v>
      </c>
    </row>
    <row r="1968" spans="1:14" hidden="1" x14ac:dyDescent="0.35">
      <c r="A1968" s="1" t="s">
        <v>487</v>
      </c>
      <c r="B1968" s="1" t="s">
        <v>488</v>
      </c>
      <c r="C1968" s="2" t="s">
        <v>554</v>
      </c>
      <c r="D1968" s="1" t="s">
        <v>119</v>
      </c>
      <c r="E1968" s="1">
        <v>6110</v>
      </c>
      <c r="F1968" s="1" t="s">
        <v>490</v>
      </c>
      <c r="G1968" s="2" t="s">
        <v>491</v>
      </c>
      <c r="H1968" s="1" t="s">
        <v>492</v>
      </c>
      <c r="I1968" s="1">
        <v>2004</v>
      </c>
      <c r="J1968" s="1">
        <v>2004</v>
      </c>
      <c r="K1968" s="1" t="s">
        <v>493</v>
      </c>
      <c r="L1968" s="1">
        <v>50.4</v>
      </c>
      <c r="M1968" s="1" t="s">
        <v>504</v>
      </c>
      <c r="N1968" s="1" t="s">
        <v>505</v>
      </c>
    </row>
    <row r="1969" spans="1:15" hidden="1" x14ac:dyDescent="0.35">
      <c r="A1969" s="1" t="s">
        <v>487</v>
      </c>
      <c r="B1969" s="1" t="s">
        <v>488</v>
      </c>
      <c r="C1969" s="2" t="s">
        <v>554</v>
      </c>
      <c r="D1969" s="1" t="s">
        <v>119</v>
      </c>
      <c r="E1969" s="1">
        <v>6110</v>
      </c>
      <c r="F1969" s="1" t="s">
        <v>490</v>
      </c>
      <c r="G1969" s="2" t="s">
        <v>491</v>
      </c>
      <c r="H1969" s="1" t="s">
        <v>492</v>
      </c>
      <c r="I1969" s="1">
        <v>2005</v>
      </c>
      <c r="J1969" s="1">
        <v>2005</v>
      </c>
      <c r="K1969" s="1" t="s">
        <v>493</v>
      </c>
      <c r="L1969" s="1">
        <v>34.6</v>
      </c>
      <c r="M1969" s="1" t="s">
        <v>504</v>
      </c>
      <c r="N1969" s="1" t="s">
        <v>505</v>
      </c>
    </row>
    <row r="1970" spans="1:15" hidden="1" x14ac:dyDescent="0.35">
      <c r="A1970" s="1" t="s">
        <v>487</v>
      </c>
      <c r="B1970" s="1" t="s">
        <v>488</v>
      </c>
      <c r="C1970" s="2" t="s">
        <v>554</v>
      </c>
      <c r="D1970" s="1" t="s">
        <v>119</v>
      </c>
      <c r="E1970" s="1">
        <v>6110</v>
      </c>
      <c r="F1970" s="1" t="s">
        <v>490</v>
      </c>
      <c r="G1970" s="2" t="s">
        <v>491</v>
      </c>
      <c r="H1970" s="1" t="s">
        <v>492</v>
      </c>
      <c r="I1970" s="1">
        <v>2006</v>
      </c>
      <c r="J1970" s="1">
        <v>2006</v>
      </c>
      <c r="K1970" s="1" t="s">
        <v>493</v>
      </c>
      <c r="L1970" s="1">
        <v>31</v>
      </c>
      <c r="M1970" s="1" t="s">
        <v>504</v>
      </c>
      <c r="N1970" s="1" t="s">
        <v>505</v>
      </c>
    </row>
    <row r="1971" spans="1:15" hidden="1" x14ac:dyDescent="0.35">
      <c r="A1971" s="1" t="s">
        <v>487</v>
      </c>
      <c r="B1971" s="1" t="s">
        <v>488</v>
      </c>
      <c r="C1971" s="2" t="s">
        <v>554</v>
      </c>
      <c r="D1971" s="1" t="s">
        <v>119</v>
      </c>
      <c r="E1971" s="1">
        <v>6110</v>
      </c>
      <c r="F1971" s="1" t="s">
        <v>490</v>
      </c>
      <c r="G1971" s="2" t="s">
        <v>491</v>
      </c>
      <c r="H1971" s="1" t="s">
        <v>492</v>
      </c>
      <c r="I1971" s="1">
        <v>2007</v>
      </c>
      <c r="J1971" s="1">
        <v>2007</v>
      </c>
      <c r="K1971" s="1" t="s">
        <v>493</v>
      </c>
      <c r="L1971" s="1">
        <v>44.2</v>
      </c>
      <c r="M1971" s="1" t="s">
        <v>504</v>
      </c>
      <c r="N1971" s="1" t="s">
        <v>505</v>
      </c>
    </row>
    <row r="1972" spans="1:15" hidden="1" x14ac:dyDescent="0.35">
      <c r="A1972" s="1" t="s">
        <v>487</v>
      </c>
      <c r="B1972" s="1" t="s">
        <v>488</v>
      </c>
      <c r="C1972" s="2" t="s">
        <v>554</v>
      </c>
      <c r="D1972" s="1" t="s">
        <v>119</v>
      </c>
      <c r="E1972" s="1">
        <v>6110</v>
      </c>
      <c r="F1972" s="1" t="s">
        <v>490</v>
      </c>
      <c r="G1972" s="2" t="s">
        <v>491</v>
      </c>
      <c r="H1972" s="1" t="s">
        <v>492</v>
      </c>
      <c r="I1972" s="1">
        <v>2008</v>
      </c>
      <c r="J1972" s="1">
        <v>2008</v>
      </c>
      <c r="K1972" s="1" t="s">
        <v>493</v>
      </c>
      <c r="L1972" s="1">
        <v>50.8</v>
      </c>
      <c r="M1972" s="1" t="s">
        <v>504</v>
      </c>
      <c r="N1972" s="1" t="s">
        <v>505</v>
      </c>
    </row>
    <row r="1973" spans="1:15" hidden="1" x14ac:dyDescent="0.35">
      <c r="A1973" s="1" t="s">
        <v>487</v>
      </c>
      <c r="B1973" s="1" t="s">
        <v>488</v>
      </c>
      <c r="C1973" s="2" t="s">
        <v>554</v>
      </c>
      <c r="D1973" s="1" t="s">
        <v>119</v>
      </c>
      <c r="E1973" s="1">
        <v>6110</v>
      </c>
      <c r="F1973" s="1" t="s">
        <v>490</v>
      </c>
      <c r="G1973" s="2" t="s">
        <v>491</v>
      </c>
      <c r="H1973" s="1" t="s">
        <v>492</v>
      </c>
      <c r="I1973" s="1">
        <v>2009</v>
      </c>
      <c r="J1973" s="1">
        <v>2009</v>
      </c>
      <c r="K1973" s="1" t="s">
        <v>493</v>
      </c>
      <c r="L1973" s="1">
        <v>90.9</v>
      </c>
      <c r="M1973" s="1" t="s">
        <v>504</v>
      </c>
      <c r="N1973" s="1" t="s">
        <v>505</v>
      </c>
    </row>
    <row r="1974" spans="1:15" hidden="1" x14ac:dyDescent="0.35">
      <c r="A1974" s="1" t="s">
        <v>487</v>
      </c>
      <c r="B1974" s="1" t="s">
        <v>488</v>
      </c>
      <c r="C1974" s="2" t="s">
        <v>554</v>
      </c>
      <c r="D1974" s="1" t="s">
        <v>119</v>
      </c>
      <c r="E1974" s="1">
        <v>6110</v>
      </c>
      <c r="F1974" s="1" t="s">
        <v>490</v>
      </c>
      <c r="G1974" s="2" t="s">
        <v>491</v>
      </c>
      <c r="H1974" s="1" t="s">
        <v>492</v>
      </c>
      <c r="I1974" s="1">
        <v>2011</v>
      </c>
      <c r="J1974" s="1">
        <v>2011</v>
      </c>
      <c r="K1974" s="1" t="s">
        <v>493</v>
      </c>
      <c r="L1974" s="1">
        <v>53.9</v>
      </c>
      <c r="M1974" s="1" t="s">
        <v>504</v>
      </c>
      <c r="N1974" s="1" t="s">
        <v>505</v>
      </c>
    </row>
    <row r="1975" spans="1:15" hidden="1" x14ac:dyDescent="0.35">
      <c r="A1975" s="1" t="s">
        <v>487</v>
      </c>
      <c r="B1975" s="1" t="s">
        <v>488</v>
      </c>
      <c r="C1975" s="2" t="s">
        <v>554</v>
      </c>
      <c r="D1975" s="1" t="s">
        <v>119</v>
      </c>
      <c r="E1975" s="1">
        <v>6110</v>
      </c>
      <c r="F1975" s="1" t="s">
        <v>490</v>
      </c>
      <c r="G1975" s="2" t="s">
        <v>491</v>
      </c>
      <c r="H1975" s="1" t="s">
        <v>492</v>
      </c>
      <c r="I1975" s="1">
        <v>2012</v>
      </c>
      <c r="J1975" s="1">
        <v>2012</v>
      </c>
      <c r="K1975" s="1" t="s">
        <v>493</v>
      </c>
      <c r="L1975" s="1">
        <v>61.8</v>
      </c>
      <c r="M1975" s="1" t="s">
        <v>504</v>
      </c>
      <c r="N1975" s="1" t="s">
        <v>505</v>
      </c>
    </row>
    <row r="1976" spans="1:15" hidden="1" x14ac:dyDescent="0.35">
      <c r="A1976" s="1" t="s">
        <v>487</v>
      </c>
      <c r="B1976" s="1" t="s">
        <v>488</v>
      </c>
      <c r="C1976" s="2" t="s">
        <v>554</v>
      </c>
      <c r="D1976" s="1" t="s">
        <v>119</v>
      </c>
      <c r="E1976" s="1">
        <v>6110</v>
      </c>
      <c r="F1976" s="1" t="s">
        <v>490</v>
      </c>
      <c r="G1976" s="2" t="s">
        <v>491</v>
      </c>
      <c r="H1976" s="1" t="s">
        <v>492</v>
      </c>
      <c r="I1976" s="1">
        <v>2013</v>
      </c>
      <c r="J1976" s="1">
        <v>2013</v>
      </c>
      <c r="K1976" s="1" t="s">
        <v>493</v>
      </c>
      <c r="L1976" s="1">
        <v>75.099999999999994</v>
      </c>
      <c r="M1976" s="1" t="s">
        <v>504</v>
      </c>
      <c r="N1976" s="1" t="s">
        <v>505</v>
      </c>
    </row>
    <row r="1977" spans="1:15" hidden="1" x14ac:dyDescent="0.35">
      <c r="A1977" s="1" t="s">
        <v>487</v>
      </c>
      <c r="B1977" s="1" t="s">
        <v>488</v>
      </c>
      <c r="C1977" s="2" t="s">
        <v>554</v>
      </c>
      <c r="D1977" s="1" t="s">
        <v>119</v>
      </c>
      <c r="E1977" s="1">
        <v>6110</v>
      </c>
      <c r="F1977" s="1" t="s">
        <v>490</v>
      </c>
      <c r="G1977" s="2" t="s">
        <v>491</v>
      </c>
      <c r="H1977" s="1" t="s">
        <v>492</v>
      </c>
      <c r="I1977" s="1">
        <v>2014</v>
      </c>
      <c r="J1977" s="1">
        <v>2014</v>
      </c>
      <c r="K1977" s="1" t="s">
        <v>493</v>
      </c>
      <c r="L1977" s="1">
        <v>82.9</v>
      </c>
      <c r="M1977" s="1" t="s">
        <v>504</v>
      </c>
      <c r="N1977" s="1" t="s">
        <v>505</v>
      </c>
    </row>
    <row r="1978" spans="1:15" hidden="1" x14ac:dyDescent="0.35">
      <c r="A1978" s="1" t="s">
        <v>487</v>
      </c>
      <c r="B1978" s="1" t="s">
        <v>488</v>
      </c>
      <c r="C1978" s="2" t="s">
        <v>554</v>
      </c>
      <c r="D1978" s="1" t="s">
        <v>119</v>
      </c>
      <c r="E1978" s="1">
        <v>6110</v>
      </c>
      <c r="F1978" s="1" t="s">
        <v>490</v>
      </c>
      <c r="G1978" s="2" t="s">
        <v>491</v>
      </c>
      <c r="H1978" s="1" t="s">
        <v>492</v>
      </c>
      <c r="I1978" s="1">
        <v>2015</v>
      </c>
      <c r="J1978" s="1">
        <v>2015</v>
      </c>
      <c r="K1978" s="1" t="s">
        <v>493</v>
      </c>
      <c r="L1978" s="1">
        <v>80.3</v>
      </c>
      <c r="M1978" s="1" t="s">
        <v>504</v>
      </c>
      <c r="N1978" s="1" t="s">
        <v>505</v>
      </c>
    </row>
    <row r="1979" spans="1:15" hidden="1" x14ac:dyDescent="0.35">
      <c r="A1979" s="1" t="s">
        <v>487</v>
      </c>
      <c r="B1979" s="1" t="s">
        <v>488</v>
      </c>
      <c r="C1979" s="2" t="s">
        <v>554</v>
      </c>
      <c r="D1979" s="1" t="s">
        <v>119</v>
      </c>
      <c r="E1979" s="1">
        <v>6110</v>
      </c>
      <c r="F1979" s="1" t="s">
        <v>490</v>
      </c>
      <c r="G1979" s="2" t="s">
        <v>491</v>
      </c>
      <c r="H1979" s="1" t="s">
        <v>492</v>
      </c>
      <c r="I1979" s="1">
        <v>2016</v>
      </c>
      <c r="J1979" s="1">
        <v>2016</v>
      </c>
      <c r="K1979" s="1" t="s">
        <v>493</v>
      </c>
      <c r="L1979" s="1">
        <v>48.4</v>
      </c>
      <c r="M1979" s="1" t="s">
        <v>494</v>
      </c>
      <c r="N1979" s="1" t="s">
        <v>495</v>
      </c>
      <c r="O1979" s="1" t="s">
        <v>496</v>
      </c>
    </row>
    <row r="1980" spans="1:15" hidden="1" x14ac:dyDescent="0.35">
      <c r="A1980" s="1" t="s">
        <v>487</v>
      </c>
      <c r="B1980" s="1" t="s">
        <v>488</v>
      </c>
      <c r="C1980" s="2" t="s">
        <v>554</v>
      </c>
      <c r="D1980" s="1" t="s">
        <v>119</v>
      </c>
      <c r="E1980" s="1">
        <v>6110</v>
      </c>
      <c r="F1980" s="1" t="s">
        <v>490</v>
      </c>
      <c r="G1980" s="2" t="s">
        <v>491</v>
      </c>
      <c r="H1980" s="1" t="s">
        <v>492</v>
      </c>
      <c r="I1980" s="1">
        <v>2017</v>
      </c>
      <c r="J1980" s="1">
        <v>2017</v>
      </c>
      <c r="K1980" s="1" t="s">
        <v>493</v>
      </c>
      <c r="L1980" s="1">
        <v>74.8</v>
      </c>
      <c r="M1980" s="1" t="s">
        <v>504</v>
      </c>
      <c r="N1980" s="1" t="s">
        <v>505</v>
      </c>
    </row>
    <row r="1981" spans="1:15" hidden="1" x14ac:dyDescent="0.35">
      <c r="A1981" s="1" t="s">
        <v>487</v>
      </c>
      <c r="B1981" s="1" t="s">
        <v>488</v>
      </c>
      <c r="C1981" s="2" t="s">
        <v>554</v>
      </c>
      <c r="D1981" s="1" t="s">
        <v>119</v>
      </c>
      <c r="E1981" s="1">
        <v>6110</v>
      </c>
      <c r="F1981" s="1" t="s">
        <v>490</v>
      </c>
      <c r="G1981" s="2" t="s">
        <v>506</v>
      </c>
      <c r="H1981" s="1" t="s">
        <v>507</v>
      </c>
      <c r="I1981" s="1">
        <v>2013</v>
      </c>
      <c r="J1981" s="1">
        <v>2013</v>
      </c>
      <c r="K1981" s="1" t="s">
        <v>493</v>
      </c>
      <c r="L1981" s="1">
        <v>2.2000000000000002</v>
      </c>
      <c r="M1981" s="1" t="s">
        <v>504</v>
      </c>
      <c r="N1981" s="1" t="s">
        <v>505</v>
      </c>
    </row>
    <row r="1982" spans="1:15" hidden="1" x14ac:dyDescent="0.35">
      <c r="A1982" s="1" t="s">
        <v>487</v>
      </c>
      <c r="B1982" s="1" t="s">
        <v>488</v>
      </c>
      <c r="C1982" s="2" t="s">
        <v>554</v>
      </c>
      <c r="D1982" s="1" t="s">
        <v>119</v>
      </c>
      <c r="E1982" s="1">
        <v>6110</v>
      </c>
      <c r="F1982" s="1" t="s">
        <v>490</v>
      </c>
      <c r="G1982" s="2" t="s">
        <v>506</v>
      </c>
      <c r="H1982" s="1" t="s">
        <v>507</v>
      </c>
      <c r="I1982" s="1">
        <v>2014</v>
      </c>
      <c r="J1982" s="1">
        <v>2014</v>
      </c>
      <c r="K1982" s="1" t="s">
        <v>493</v>
      </c>
      <c r="L1982" s="1">
        <v>20.7</v>
      </c>
      <c r="M1982" s="1" t="s">
        <v>504</v>
      </c>
      <c r="N1982" s="1" t="s">
        <v>505</v>
      </c>
    </row>
    <row r="1983" spans="1:15" hidden="1" x14ac:dyDescent="0.35">
      <c r="A1983" s="1" t="s">
        <v>487</v>
      </c>
      <c r="B1983" s="1" t="s">
        <v>488</v>
      </c>
      <c r="C1983" s="2" t="s">
        <v>554</v>
      </c>
      <c r="D1983" s="1" t="s">
        <v>119</v>
      </c>
      <c r="E1983" s="1">
        <v>6110</v>
      </c>
      <c r="F1983" s="1" t="s">
        <v>490</v>
      </c>
      <c r="G1983" s="2" t="s">
        <v>506</v>
      </c>
      <c r="H1983" s="1" t="s">
        <v>507</v>
      </c>
      <c r="I1983" s="1">
        <v>2015</v>
      </c>
      <c r="J1983" s="1">
        <v>2015</v>
      </c>
      <c r="K1983" s="1" t="s">
        <v>493</v>
      </c>
      <c r="L1983" s="1">
        <v>13.2</v>
      </c>
      <c r="M1983" s="1" t="s">
        <v>504</v>
      </c>
      <c r="N1983" s="1" t="s">
        <v>505</v>
      </c>
    </row>
    <row r="1984" spans="1:15" hidden="1" x14ac:dyDescent="0.35">
      <c r="A1984" s="1" t="s">
        <v>487</v>
      </c>
      <c r="B1984" s="1" t="s">
        <v>488</v>
      </c>
      <c r="C1984" s="2" t="s">
        <v>554</v>
      </c>
      <c r="D1984" s="1" t="s">
        <v>119</v>
      </c>
      <c r="E1984" s="1">
        <v>6110</v>
      </c>
      <c r="F1984" s="1" t="s">
        <v>490</v>
      </c>
      <c r="G1984" s="2" t="s">
        <v>497</v>
      </c>
      <c r="H1984" s="1" t="s">
        <v>498</v>
      </c>
      <c r="I1984" s="1">
        <v>2002</v>
      </c>
      <c r="J1984" s="1">
        <v>2002</v>
      </c>
      <c r="K1984" s="1" t="s">
        <v>493</v>
      </c>
      <c r="L1984" s="1">
        <v>5.2</v>
      </c>
      <c r="M1984" s="1" t="s">
        <v>504</v>
      </c>
      <c r="N1984" s="1" t="s">
        <v>505</v>
      </c>
    </row>
    <row r="1985" spans="1:15" hidden="1" x14ac:dyDescent="0.35">
      <c r="A1985" s="1" t="s">
        <v>487</v>
      </c>
      <c r="B1985" s="1" t="s">
        <v>488</v>
      </c>
      <c r="C1985" s="2" t="s">
        <v>554</v>
      </c>
      <c r="D1985" s="1" t="s">
        <v>119</v>
      </c>
      <c r="E1985" s="1">
        <v>6110</v>
      </c>
      <c r="F1985" s="1" t="s">
        <v>490</v>
      </c>
      <c r="G1985" s="2" t="s">
        <v>497</v>
      </c>
      <c r="H1985" s="1" t="s">
        <v>498</v>
      </c>
      <c r="I1985" s="1">
        <v>2003</v>
      </c>
      <c r="J1985" s="1">
        <v>2003</v>
      </c>
      <c r="K1985" s="1" t="s">
        <v>493</v>
      </c>
      <c r="L1985" s="1">
        <v>5.4</v>
      </c>
      <c r="M1985" s="1" t="s">
        <v>504</v>
      </c>
      <c r="N1985" s="1" t="s">
        <v>505</v>
      </c>
    </row>
    <row r="1986" spans="1:15" hidden="1" x14ac:dyDescent="0.35">
      <c r="A1986" s="1" t="s">
        <v>487</v>
      </c>
      <c r="B1986" s="1" t="s">
        <v>488</v>
      </c>
      <c r="C1986" s="2" t="s">
        <v>554</v>
      </c>
      <c r="D1986" s="1" t="s">
        <v>119</v>
      </c>
      <c r="E1986" s="1">
        <v>6110</v>
      </c>
      <c r="F1986" s="1" t="s">
        <v>490</v>
      </c>
      <c r="G1986" s="2" t="s">
        <v>497</v>
      </c>
      <c r="H1986" s="1" t="s">
        <v>498</v>
      </c>
      <c r="I1986" s="1">
        <v>2004</v>
      </c>
      <c r="J1986" s="1">
        <v>2004</v>
      </c>
      <c r="K1986" s="1" t="s">
        <v>493</v>
      </c>
      <c r="L1986" s="1">
        <v>7.4</v>
      </c>
      <c r="M1986" s="1" t="s">
        <v>504</v>
      </c>
      <c r="N1986" s="1" t="s">
        <v>505</v>
      </c>
    </row>
    <row r="1987" spans="1:15" hidden="1" x14ac:dyDescent="0.35">
      <c r="A1987" s="1" t="s">
        <v>487</v>
      </c>
      <c r="B1987" s="1" t="s">
        <v>488</v>
      </c>
      <c r="C1987" s="2" t="s">
        <v>554</v>
      </c>
      <c r="D1987" s="1" t="s">
        <v>119</v>
      </c>
      <c r="E1987" s="1">
        <v>6110</v>
      </c>
      <c r="F1987" s="1" t="s">
        <v>490</v>
      </c>
      <c r="G1987" s="2" t="s">
        <v>497</v>
      </c>
      <c r="H1987" s="1" t="s">
        <v>498</v>
      </c>
      <c r="I1987" s="1">
        <v>2005</v>
      </c>
      <c r="J1987" s="1">
        <v>2005</v>
      </c>
      <c r="K1987" s="1" t="s">
        <v>493</v>
      </c>
      <c r="L1987" s="1">
        <v>21.9</v>
      </c>
      <c r="M1987" s="1" t="s">
        <v>504</v>
      </c>
      <c r="N1987" s="1" t="s">
        <v>505</v>
      </c>
    </row>
    <row r="1988" spans="1:15" hidden="1" x14ac:dyDescent="0.35">
      <c r="A1988" s="1" t="s">
        <v>487</v>
      </c>
      <c r="B1988" s="1" t="s">
        <v>488</v>
      </c>
      <c r="C1988" s="2" t="s">
        <v>554</v>
      </c>
      <c r="D1988" s="1" t="s">
        <v>119</v>
      </c>
      <c r="E1988" s="1">
        <v>6110</v>
      </c>
      <c r="F1988" s="1" t="s">
        <v>490</v>
      </c>
      <c r="G1988" s="2" t="s">
        <v>497</v>
      </c>
      <c r="H1988" s="1" t="s">
        <v>498</v>
      </c>
      <c r="I1988" s="1">
        <v>2006</v>
      </c>
      <c r="J1988" s="1">
        <v>2006</v>
      </c>
      <c r="K1988" s="1" t="s">
        <v>493</v>
      </c>
      <c r="L1988" s="1">
        <v>25.5</v>
      </c>
      <c r="M1988" s="1" t="s">
        <v>504</v>
      </c>
      <c r="N1988" s="1" t="s">
        <v>505</v>
      </c>
    </row>
    <row r="1989" spans="1:15" hidden="1" x14ac:dyDescent="0.35">
      <c r="A1989" s="1" t="s">
        <v>487</v>
      </c>
      <c r="B1989" s="1" t="s">
        <v>488</v>
      </c>
      <c r="C1989" s="2" t="s">
        <v>554</v>
      </c>
      <c r="D1989" s="1" t="s">
        <v>119</v>
      </c>
      <c r="E1989" s="1">
        <v>6110</v>
      </c>
      <c r="F1989" s="1" t="s">
        <v>490</v>
      </c>
      <c r="G1989" s="2" t="s">
        <v>497</v>
      </c>
      <c r="H1989" s="1" t="s">
        <v>498</v>
      </c>
      <c r="I1989" s="1">
        <v>2007</v>
      </c>
      <c r="J1989" s="1">
        <v>2007</v>
      </c>
      <c r="K1989" s="1" t="s">
        <v>493</v>
      </c>
      <c r="L1989" s="1">
        <v>6.3</v>
      </c>
      <c r="M1989" s="1" t="s">
        <v>504</v>
      </c>
      <c r="N1989" s="1" t="s">
        <v>505</v>
      </c>
    </row>
    <row r="1990" spans="1:15" hidden="1" x14ac:dyDescent="0.35">
      <c r="A1990" s="1" t="s">
        <v>487</v>
      </c>
      <c r="B1990" s="1" t="s">
        <v>488</v>
      </c>
      <c r="C1990" s="2" t="s">
        <v>554</v>
      </c>
      <c r="D1990" s="1" t="s">
        <v>119</v>
      </c>
      <c r="E1990" s="1">
        <v>6110</v>
      </c>
      <c r="F1990" s="1" t="s">
        <v>490</v>
      </c>
      <c r="G1990" s="2" t="s">
        <v>497</v>
      </c>
      <c r="H1990" s="1" t="s">
        <v>498</v>
      </c>
      <c r="I1990" s="1">
        <v>2008</v>
      </c>
      <c r="J1990" s="1">
        <v>2008</v>
      </c>
      <c r="K1990" s="1" t="s">
        <v>493</v>
      </c>
      <c r="L1990" s="1">
        <v>6.2</v>
      </c>
      <c r="M1990" s="1" t="s">
        <v>504</v>
      </c>
      <c r="N1990" s="1" t="s">
        <v>505</v>
      </c>
    </row>
    <row r="1991" spans="1:15" hidden="1" x14ac:dyDescent="0.35">
      <c r="A1991" s="1" t="s">
        <v>487</v>
      </c>
      <c r="B1991" s="1" t="s">
        <v>488</v>
      </c>
      <c r="C1991" s="2" t="s">
        <v>554</v>
      </c>
      <c r="D1991" s="1" t="s">
        <v>119</v>
      </c>
      <c r="E1991" s="1">
        <v>6110</v>
      </c>
      <c r="F1991" s="1" t="s">
        <v>490</v>
      </c>
      <c r="G1991" s="2" t="s">
        <v>497</v>
      </c>
      <c r="H1991" s="1" t="s">
        <v>498</v>
      </c>
      <c r="I1991" s="1">
        <v>2009</v>
      </c>
      <c r="J1991" s="1">
        <v>2009</v>
      </c>
      <c r="K1991" s="1" t="s">
        <v>493</v>
      </c>
      <c r="L1991" s="1">
        <v>26.9</v>
      </c>
      <c r="M1991" s="1" t="s">
        <v>504</v>
      </c>
      <c r="N1991" s="1" t="s">
        <v>505</v>
      </c>
    </row>
    <row r="1992" spans="1:15" hidden="1" x14ac:dyDescent="0.35">
      <c r="A1992" s="1" t="s">
        <v>487</v>
      </c>
      <c r="B1992" s="1" t="s">
        <v>488</v>
      </c>
      <c r="C1992" s="2" t="s">
        <v>554</v>
      </c>
      <c r="D1992" s="1" t="s">
        <v>119</v>
      </c>
      <c r="E1992" s="1">
        <v>6110</v>
      </c>
      <c r="F1992" s="1" t="s">
        <v>490</v>
      </c>
      <c r="G1992" s="2" t="s">
        <v>497</v>
      </c>
      <c r="H1992" s="1" t="s">
        <v>498</v>
      </c>
      <c r="I1992" s="1">
        <v>2010</v>
      </c>
      <c r="J1992" s="1">
        <v>2010</v>
      </c>
      <c r="K1992" s="1" t="s">
        <v>493</v>
      </c>
      <c r="L1992" s="1">
        <v>36.1</v>
      </c>
      <c r="M1992" s="1" t="s">
        <v>504</v>
      </c>
      <c r="N1992" s="1" t="s">
        <v>505</v>
      </c>
    </row>
    <row r="1993" spans="1:15" hidden="1" x14ac:dyDescent="0.35">
      <c r="A1993" s="1" t="s">
        <v>487</v>
      </c>
      <c r="B1993" s="1" t="s">
        <v>488</v>
      </c>
      <c r="C1993" s="2" t="s">
        <v>554</v>
      </c>
      <c r="D1993" s="1" t="s">
        <v>119</v>
      </c>
      <c r="E1993" s="1">
        <v>6110</v>
      </c>
      <c r="F1993" s="1" t="s">
        <v>490</v>
      </c>
      <c r="G1993" s="2" t="s">
        <v>497</v>
      </c>
      <c r="H1993" s="1" t="s">
        <v>498</v>
      </c>
      <c r="I1993" s="1">
        <v>2011</v>
      </c>
      <c r="J1993" s="1">
        <v>2011</v>
      </c>
      <c r="K1993" s="1" t="s">
        <v>493</v>
      </c>
      <c r="L1993" s="1">
        <v>17.899999999999999</v>
      </c>
      <c r="M1993" s="1" t="s">
        <v>504</v>
      </c>
      <c r="N1993" s="1" t="s">
        <v>505</v>
      </c>
    </row>
    <row r="1994" spans="1:15" hidden="1" x14ac:dyDescent="0.35">
      <c r="A1994" s="1" t="s">
        <v>487</v>
      </c>
      <c r="B1994" s="1" t="s">
        <v>488</v>
      </c>
      <c r="C1994" s="2" t="s">
        <v>554</v>
      </c>
      <c r="D1994" s="1" t="s">
        <v>119</v>
      </c>
      <c r="E1994" s="1">
        <v>6110</v>
      </c>
      <c r="F1994" s="1" t="s">
        <v>490</v>
      </c>
      <c r="G1994" s="2" t="s">
        <v>497</v>
      </c>
      <c r="H1994" s="1" t="s">
        <v>498</v>
      </c>
      <c r="I1994" s="1">
        <v>2012</v>
      </c>
      <c r="J1994" s="1">
        <v>2012</v>
      </c>
      <c r="K1994" s="1" t="s">
        <v>493</v>
      </c>
      <c r="L1994" s="1">
        <v>29.79</v>
      </c>
      <c r="M1994" s="1" t="s">
        <v>504</v>
      </c>
      <c r="N1994" s="1" t="s">
        <v>505</v>
      </c>
    </row>
    <row r="1995" spans="1:15" hidden="1" x14ac:dyDescent="0.35">
      <c r="A1995" s="1" t="s">
        <v>487</v>
      </c>
      <c r="B1995" s="1" t="s">
        <v>488</v>
      </c>
      <c r="C1995" s="2" t="s">
        <v>554</v>
      </c>
      <c r="D1995" s="1" t="s">
        <v>119</v>
      </c>
      <c r="E1995" s="1">
        <v>6110</v>
      </c>
      <c r="F1995" s="1" t="s">
        <v>490</v>
      </c>
      <c r="G1995" s="2" t="s">
        <v>497</v>
      </c>
      <c r="H1995" s="1" t="s">
        <v>498</v>
      </c>
      <c r="I1995" s="1">
        <v>2013</v>
      </c>
      <c r="J1995" s="1">
        <v>2013</v>
      </c>
      <c r="K1995" s="1" t="s">
        <v>493</v>
      </c>
      <c r="L1995" s="1">
        <v>18.5</v>
      </c>
      <c r="M1995" s="1" t="s">
        <v>504</v>
      </c>
      <c r="N1995" s="1" t="s">
        <v>505</v>
      </c>
    </row>
    <row r="1996" spans="1:15" hidden="1" x14ac:dyDescent="0.35">
      <c r="A1996" s="1" t="s">
        <v>487</v>
      </c>
      <c r="B1996" s="1" t="s">
        <v>488</v>
      </c>
      <c r="C1996" s="2" t="s">
        <v>554</v>
      </c>
      <c r="D1996" s="1" t="s">
        <v>119</v>
      </c>
      <c r="E1996" s="1">
        <v>6110</v>
      </c>
      <c r="F1996" s="1" t="s">
        <v>490</v>
      </c>
      <c r="G1996" s="2" t="s">
        <v>497</v>
      </c>
      <c r="H1996" s="1" t="s">
        <v>498</v>
      </c>
      <c r="I1996" s="1">
        <v>2014</v>
      </c>
      <c r="J1996" s="1">
        <v>2014</v>
      </c>
      <c r="K1996" s="1" t="s">
        <v>493</v>
      </c>
      <c r="L1996" s="1">
        <v>20.2</v>
      </c>
      <c r="M1996" s="1" t="s">
        <v>504</v>
      </c>
      <c r="N1996" s="1" t="s">
        <v>505</v>
      </c>
    </row>
    <row r="1997" spans="1:15" hidden="1" x14ac:dyDescent="0.35">
      <c r="A1997" s="1" t="s">
        <v>487</v>
      </c>
      <c r="B1997" s="1" t="s">
        <v>488</v>
      </c>
      <c r="C1997" s="2" t="s">
        <v>554</v>
      </c>
      <c r="D1997" s="1" t="s">
        <v>119</v>
      </c>
      <c r="E1997" s="1">
        <v>6110</v>
      </c>
      <c r="F1997" s="1" t="s">
        <v>490</v>
      </c>
      <c r="G1997" s="2" t="s">
        <v>497</v>
      </c>
      <c r="H1997" s="1" t="s">
        <v>498</v>
      </c>
      <c r="I1997" s="1">
        <v>2015</v>
      </c>
      <c r="J1997" s="1">
        <v>2015</v>
      </c>
      <c r="K1997" s="1" t="s">
        <v>493</v>
      </c>
      <c r="L1997" s="1">
        <v>24.6</v>
      </c>
      <c r="M1997" s="1" t="s">
        <v>504</v>
      </c>
      <c r="N1997" s="1" t="s">
        <v>505</v>
      </c>
    </row>
    <row r="1998" spans="1:15" hidden="1" x14ac:dyDescent="0.35">
      <c r="A1998" s="1" t="s">
        <v>487</v>
      </c>
      <c r="B1998" s="1" t="s">
        <v>488</v>
      </c>
      <c r="C1998" s="2" t="s">
        <v>554</v>
      </c>
      <c r="D1998" s="1" t="s">
        <v>119</v>
      </c>
      <c r="E1998" s="1">
        <v>6110</v>
      </c>
      <c r="F1998" s="1" t="s">
        <v>490</v>
      </c>
      <c r="G1998" s="2" t="s">
        <v>497</v>
      </c>
      <c r="H1998" s="1" t="s">
        <v>498</v>
      </c>
      <c r="I1998" s="1">
        <v>2016</v>
      </c>
      <c r="J1998" s="1">
        <v>2016</v>
      </c>
      <c r="K1998" s="1" t="s">
        <v>493</v>
      </c>
      <c r="L1998" s="1">
        <v>40.200000000000003</v>
      </c>
      <c r="M1998" s="1" t="s">
        <v>494</v>
      </c>
      <c r="N1998" s="1" t="s">
        <v>495</v>
      </c>
      <c r="O1998" s="1" t="s">
        <v>496</v>
      </c>
    </row>
    <row r="1999" spans="1:15" hidden="1" x14ac:dyDescent="0.35">
      <c r="A1999" s="1" t="s">
        <v>487</v>
      </c>
      <c r="B1999" s="1" t="s">
        <v>488</v>
      </c>
      <c r="C1999" s="2" t="s">
        <v>554</v>
      </c>
      <c r="D1999" s="1" t="s">
        <v>119</v>
      </c>
      <c r="E1999" s="1">
        <v>6110</v>
      </c>
      <c r="F1999" s="1" t="s">
        <v>490</v>
      </c>
      <c r="G1999" s="2" t="s">
        <v>497</v>
      </c>
      <c r="H1999" s="1" t="s">
        <v>498</v>
      </c>
      <c r="I1999" s="1">
        <v>2017</v>
      </c>
      <c r="J1999" s="1">
        <v>2017</v>
      </c>
      <c r="K1999" s="1" t="s">
        <v>493</v>
      </c>
      <c r="L1999" s="1">
        <v>36.9</v>
      </c>
      <c r="M1999" s="1" t="s">
        <v>504</v>
      </c>
      <c r="N1999" s="1" t="s">
        <v>505</v>
      </c>
    </row>
    <row r="2000" spans="1:15" hidden="1" x14ac:dyDescent="0.35">
      <c r="A2000" s="1" t="s">
        <v>487</v>
      </c>
      <c r="B2000" s="1" t="s">
        <v>488</v>
      </c>
      <c r="C2000" s="2" t="s">
        <v>554</v>
      </c>
      <c r="D2000" s="1" t="s">
        <v>119</v>
      </c>
      <c r="E2000" s="1">
        <v>6110</v>
      </c>
      <c r="F2000" s="1" t="s">
        <v>490</v>
      </c>
      <c r="G2000" s="2" t="s">
        <v>499</v>
      </c>
      <c r="H2000" s="1" t="s">
        <v>500</v>
      </c>
      <c r="I2000" s="1">
        <v>2001</v>
      </c>
      <c r="J2000" s="1">
        <v>2001</v>
      </c>
      <c r="K2000" s="1" t="s">
        <v>493</v>
      </c>
      <c r="L2000" s="1">
        <v>71</v>
      </c>
      <c r="M2000" s="1" t="s">
        <v>504</v>
      </c>
      <c r="N2000" s="1" t="s">
        <v>505</v>
      </c>
    </row>
    <row r="2001" spans="1:15" hidden="1" x14ac:dyDescent="0.35">
      <c r="A2001" s="1" t="s">
        <v>487</v>
      </c>
      <c r="B2001" s="1" t="s">
        <v>488</v>
      </c>
      <c r="C2001" s="2" t="s">
        <v>554</v>
      </c>
      <c r="D2001" s="1" t="s">
        <v>119</v>
      </c>
      <c r="E2001" s="1">
        <v>6110</v>
      </c>
      <c r="F2001" s="1" t="s">
        <v>490</v>
      </c>
      <c r="G2001" s="2" t="s">
        <v>499</v>
      </c>
      <c r="H2001" s="1" t="s">
        <v>500</v>
      </c>
      <c r="I2001" s="1">
        <v>2002</v>
      </c>
      <c r="J2001" s="1">
        <v>2002</v>
      </c>
      <c r="K2001" s="1" t="s">
        <v>493</v>
      </c>
      <c r="L2001" s="1">
        <v>45.8</v>
      </c>
      <c r="M2001" s="1" t="s">
        <v>504</v>
      </c>
      <c r="N2001" s="1" t="s">
        <v>505</v>
      </c>
    </row>
    <row r="2002" spans="1:15" hidden="1" x14ac:dyDescent="0.35">
      <c r="A2002" s="1" t="s">
        <v>487</v>
      </c>
      <c r="B2002" s="1" t="s">
        <v>488</v>
      </c>
      <c r="C2002" s="2" t="s">
        <v>554</v>
      </c>
      <c r="D2002" s="1" t="s">
        <v>119</v>
      </c>
      <c r="E2002" s="1">
        <v>6110</v>
      </c>
      <c r="F2002" s="1" t="s">
        <v>490</v>
      </c>
      <c r="G2002" s="2" t="s">
        <v>499</v>
      </c>
      <c r="H2002" s="1" t="s">
        <v>500</v>
      </c>
      <c r="I2002" s="1">
        <v>2003</v>
      </c>
      <c r="J2002" s="1">
        <v>2003</v>
      </c>
      <c r="K2002" s="1" t="s">
        <v>493</v>
      </c>
      <c r="L2002" s="1">
        <v>23.5</v>
      </c>
      <c r="M2002" s="1" t="s">
        <v>504</v>
      </c>
      <c r="N2002" s="1" t="s">
        <v>505</v>
      </c>
    </row>
    <row r="2003" spans="1:15" hidden="1" x14ac:dyDescent="0.35">
      <c r="A2003" s="1" t="s">
        <v>487</v>
      </c>
      <c r="B2003" s="1" t="s">
        <v>488</v>
      </c>
      <c r="C2003" s="2" t="s">
        <v>554</v>
      </c>
      <c r="D2003" s="1" t="s">
        <v>119</v>
      </c>
      <c r="E2003" s="1">
        <v>6110</v>
      </c>
      <c r="F2003" s="1" t="s">
        <v>490</v>
      </c>
      <c r="G2003" s="2" t="s">
        <v>499</v>
      </c>
      <c r="H2003" s="1" t="s">
        <v>500</v>
      </c>
      <c r="I2003" s="1">
        <v>2004</v>
      </c>
      <c r="J2003" s="1">
        <v>2004</v>
      </c>
      <c r="K2003" s="1" t="s">
        <v>493</v>
      </c>
      <c r="L2003" s="1">
        <v>50.4</v>
      </c>
      <c r="M2003" s="1" t="s">
        <v>504</v>
      </c>
      <c r="N2003" s="1" t="s">
        <v>505</v>
      </c>
    </row>
    <row r="2004" spans="1:15" hidden="1" x14ac:dyDescent="0.35">
      <c r="A2004" s="1" t="s">
        <v>487</v>
      </c>
      <c r="B2004" s="1" t="s">
        <v>488</v>
      </c>
      <c r="C2004" s="2" t="s">
        <v>554</v>
      </c>
      <c r="D2004" s="1" t="s">
        <v>119</v>
      </c>
      <c r="E2004" s="1">
        <v>6110</v>
      </c>
      <c r="F2004" s="1" t="s">
        <v>490</v>
      </c>
      <c r="G2004" s="2" t="s">
        <v>499</v>
      </c>
      <c r="H2004" s="1" t="s">
        <v>500</v>
      </c>
      <c r="I2004" s="1">
        <v>2005</v>
      </c>
      <c r="J2004" s="1">
        <v>2005</v>
      </c>
      <c r="K2004" s="1" t="s">
        <v>493</v>
      </c>
      <c r="L2004" s="1">
        <v>34.6</v>
      </c>
      <c r="M2004" s="1" t="s">
        <v>504</v>
      </c>
      <c r="N2004" s="1" t="s">
        <v>505</v>
      </c>
    </row>
    <row r="2005" spans="1:15" hidden="1" x14ac:dyDescent="0.35">
      <c r="A2005" s="1" t="s">
        <v>487</v>
      </c>
      <c r="B2005" s="1" t="s">
        <v>488</v>
      </c>
      <c r="C2005" s="2" t="s">
        <v>554</v>
      </c>
      <c r="D2005" s="1" t="s">
        <v>119</v>
      </c>
      <c r="E2005" s="1">
        <v>6110</v>
      </c>
      <c r="F2005" s="1" t="s">
        <v>490</v>
      </c>
      <c r="G2005" s="2" t="s">
        <v>499</v>
      </c>
      <c r="H2005" s="1" t="s">
        <v>500</v>
      </c>
      <c r="I2005" s="1">
        <v>2006</v>
      </c>
      <c r="J2005" s="1">
        <v>2006</v>
      </c>
      <c r="K2005" s="1" t="s">
        <v>493</v>
      </c>
      <c r="L2005" s="1">
        <v>31</v>
      </c>
      <c r="M2005" s="1" t="s">
        <v>504</v>
      </c>
      <c r="N2005" s="1" t="s">
        <v>505</v>
      </c>
    </row>
    <row r="2006" spans="1:15" hidden="1" x14ac:dyDescent="0.35">
      <c r="A2006" s="1" t="s">
        <v>487</v>
      </c>
      <c r="B2006" s="1" t="s">
        <v>488</v>
      </c>
      <c r="C2006" s="2" t="s">
        <v>554</v>
      </c>
      <c r="D2006" s="1" t="s">
        <v>119</v>
      </c>
      <c r="E2006" s="1">
        <v>6110</v>
      </c>
      <c r="F2006" s="1" t="s">
        <v>490</v>
      </c>
      <c r="G2006" s="2" t="s">
        <v>499</v>
      </c>
      <c r="H2006" s="1" t="s">
        <v>500</v>
      </c>
      <c r="I2006" s="1">
        <v>2007</v>
      </c>
      <c r="J2006" s="1">
        <v>2007</v>
      </c>
      <c r="K2006" s="1" t="s">
        <v>493</v>
      </c>
      <c r="L2006" s="1">
        <v>44.2</v>
      </c>
      <c r="M2006" s="1" t="s">
        <v>504</v>
      </c>
      <c r="N2006" s="1" t="s">
        <v>505</v>
      </c>
    </row>
    <row r="2007" spans="1:15" hidden="1" x14ac:dyDescent="0.35">
      <c r="A2007" s="1" t="s">
        <v>487</v>
      </c>
      <c r="B2007" s="1" t="s">
        <v>488</v>
      </c>
      <c r="C2007" s="2" t="s">
        <v>554</v>
      </c>
      <c r="D2007" s="1" t="s">
        <v>119</v>
      </c>
      <c r="E2007" s="1">
        <v>6110</v>
      </c>
      <c r="F2007" s="1" t="s">
        <v>490</v>
      </c>
      <c r="G2007" s="2" t="s">
        <v>499</v>
      </c>
      <c r="H2007" s="1" t="s">
        <v>500</v>
      </c>
      <c r="I2007" s="1">
        <v>2008</v>
      </c>
      <c r="J2007" s="1">
        <v>2008</v>
      </c>
      <c r="K2007" s="1" t="s">
        <v>493</v>
      </c>
      <c r="L2007" s="1">
        <v>50.8</v>
      </c>
      <c r="M2007" s="1" t="s">
        <v>504</v>
      </c>
      <c r="N2007" s="1" t="s">
        <v>505</v>
      </c>
    </row>
    <row r="2008" spans="1:15" hidden="1" x14ac:dyDescent="0.35">
      <c r="A2008" s="1" t="s">
        <v>487</v>
      </c>
      <c r="B2008" s="1" t="s">
        <v>488</v>
      </c>
      <c r="C2008" s="2" t="s">
        <v>554</v>
      </c>
      <c r="D2008" s="1" t="s">
        <v>119</v>
      </c>
      <c r="E2008" s="1">
        <v>6110</v>
      </c>
      <c r="F2008" s="1" t="s">
        <v>490</v>
      </c>
      <c r="G2008" s="2" t="s">
        <v>499</v>
      </c>
      <c r="H2008" s="1" t="s">
        <v>500</v>
      </c>
      <c r="I2008" s="1">
        <v>2009</v>
      </c>
      <c r="J2008" s="1">
        <v>2009</v>
      </c>
      <c r="K2008" s="1" t="s">
        <v>493</v>
      </c>
      <c r="L2008" s="1">
        <v>90.9</v>
      </c>
      <c r="M2008" s="1" t="s">
        <v>504</v>
      </c>
      <c r="N2008" s="1" t="s">
        <v>505</v>
      </c>
    </row>
    <row r="2009" spans="1:15" hidden="1" x14ac:dyDescent="0.35">
      <c r="A2009" s="1" t="s">
        <v>487</v>
      </c>
      <c r="B2009" s="1" t="s">
        <v>488</v>
      </c>
      <c r="C2009" s="2" t="s">
        <v>554</v>
      </c>
      <c r="D2009" s="1" t="s">
        <v>119</v>
      </c>
      <c r="E2009" s="1">
        <v>6110</v>
      </c>
      <c r="F2009" s="1" t="s">
        <v>490</v>
      </c>
      <c r="G2009" s="2" t="s">
        <v>499</v>
      </c>
      <c r="H2009" s="1" t="s">
        <v>500</v>
      </c>
      <c r="I2009" s="1">
        <v>2010</v>
      </c>
      <c r="J2009" s="1">
        <v>2010</v>
      </c>
      <c r="K2009" s="1" t="s">
        <v>493</v>
      </c>
      <c r="L2009" s="1">
        <v>69.900000000000006</v>
      </c>
      <c r="M2009" s="1" t="s">
        <v>504</v>
      </c>
      <c r="N2009" s="1" t="s">
        <v>505</v>
      </c>
    </row>
    <row r="2010" spans="1:15" hidden="1" x14ac:dyDescent="0.35">
      <c r="A2010" s="1" t="s">
        <v>487</v>
      </c>
      <c r="B2010" s="1" t="s">
        <v>488</v>
      </c>
      <c r="C2010" s="2" t="s">
        <v>554</v>
      </c>
      <c r="D2010" s="1" t="s">
        <v>119</v>
      </c>
      <c r="E2010" s="1">
        <v>6110</v>
      </c>
      <c r="F2010" s="1" t="s">
        <v>490</v>
      </c>
      <c r="G2010" s="2" t="s">
        <v>499</v>
      </c>
      <c r="H2010" s="1" t="s">
        <v>500</v>
      </c>
      <c r="I2010" s="1">
        <v>2011</v>
      </c>
      <c r="J2010" s="1">
        <v>2011</v>
      </c>
      <c r="K2010" s="1" t="s">
        <v>493</v>
      </c>
      <c r="L2010" s="1">
        <v>53.9</v>
      </c>
      <c r="M2010" s="1" t="s">
        <v>504</v>
      </c>
      <c r="N2010" s="1" t="s">
        <v>505</v>
      </c>
    </row>
    <row r="2011" spans="1:15" hidden="1" x14ac:dyDescent="0.35">
      <c r="A2011" s="1" t="s">
        <v>487</v>
      </c>
      <c r="B2011" s="1" t="s">
        <v>488</v>
      </c>
      <c r="C2011" s="2" t="s">
        <v>554</v>
      </c>
      <c r="D2011" s="1" t="s">
        <v>119</v>
      </c>
      <c r="E2011" s="1">
        <v>6110</v>
      </c>
      <c r="F2011" s="1" t="s">
        <v>490</v>
      </c>
      <c r="G2011" s="2" t="s">
        <v>499</v>
      </c>
      <c r="H2011" s="1" t="s">
        <v>500</v>
      </c>
      <c r="I2011" s="1">
        <v>2012</v>
      </c>
      <c r="J2011" s="1">
        <v>2012</v>
      </c>
      <c r="K2011" s="1" t="s">
        <v>493</v>
      </c>
      <c r="L2011" s="1">
        <v>61.8</v>
      </c>
      <c r="M2011" s="1" t="s">
        <v>504</v>
      </c>
      <c r="N2011" s="1" t="s">
        <v>505</v>
      </c>
    </row>
    <row r="2012" spans="1:15" hidden="1" x14ac:dyDescent="0.35">
      <c r="A2012" s="1" t="s">
        <v>487</v>
      </c>
      <c r="B2012" s="1" t="s">
        <v>488</v>
      </c>
      <c r="C2012" s="2" t="s">
        <v>554</v>
      </c>
      <c r="D2012" s="1" t="s">
        <v>119</v>
      </c>
      <c r="E2012" s="1">
        <v>6110</v>
      </c>
      <c r="F2012" s="1" t="s">
        <v>490</v>
      </c>
      <c r="G2012" s="2" t="s">
        <v>499</v>
      </c>
      <c r="H2012" s="1" t="s">
        <v>500</v>
      </c>
      <c r="I2012" s="1">
        <v>2013</v>
      </c>
      <c r="J2012" s="1">
        <v>2013</v>
      </c>
      <c r="K2012" s="1" t="s">
        <v>493</v>
      </c>
      <c r="L2012" s="1">
        <v>75.099999999999994</v>
      </c>
      <c r="M2012" s="1" t="s">
        <v>504</v>
      </c>
      <c r="N2012" s="1" t="s">
        <v>505</v>
      </c>
    </row>
    <row r="2013" spans="1:15" hidden="1" x14ac:dyDescent="0.35">
      <c r="A2013" s="1" t="s">
        <v>487</v>
      </c>
      <c r="B2013" s="1" t="s">
        <v>488</v>
      </c>
      <c r="C2013" s="2" t="s">
        <v>554</v>
      </c>
      <c r="D2013" s="1" t="s">
        <v>119</v>
      </c>
      <c r="E2013" s="1">
        <v>6110</v>
      </c>
      <c r="F2013" s="1" t="s">
        <v>490</v>
      </c>
      <c r="G2013" s="2" t="s">
        <v>499</v>
      </c>
      <c r="H2013" s="1" t="s">
        <v>500</v>
      </c>
      <c r="I2013" s="1">
        <v>2014</v>
      </c>
      <c r="J2013" s="1">
        <v>2014</v>
      </c>
      <c r="K2013" s="1" t="s">
        <v>493</v>
      </c>
      <c r="L2013" s="1">
        <v>82.9</v>
      </c>
      <c r="M2013" s="1" t="s">
        <v>504</v>
      </c>
      <c r="N2013" s="1" t="s">
        <v>505</v>
      </c>
    </row>
    <row r="2014" spans="1:15" hidden="1" x14ac:dyDescent="0.35">
      <c r="A2014" s="1" t="s">
        <v>487</v>
      </c>
      <c r="B2014" s="1" t="s">
        <v>488</v>
      </c>
      <c r="C2014" s="2" t="s">
        <v>554</v>
      </c>
      <c r="D2014" s="1" t="s">
        <v>119</v>
      </c>
      <c r="E2014" s="1">
        <v>6110</v>
      </c>
      <c r="F2014" s="1" t="s">
        <v>490</v>
      </c>
      <c r="G2014" s="2" t="s">
        <v>499</v>
      </c>
      <c r="H2014" s="1" t="s">
        <v>500</v>
      </c>
      <c r="I2014" s="1">
        <v>2015</v>
      </c>
      <c r="J2014" s="1">
        <v>2015</v>
      </c>
      <c r="K2014" s="1" t="s">
        <v>493</v>
      </c>
      <c r="L2014" s="1">
        <v>80.3</v>
      </c>
      <c r="M2014" s="1" t="s">
        <v>504</v>
      </c>
      <c r="N2014" s="1" t="s">
        <v>505</v>
      </c>
    </row>
    <row r="2015" spans="1:15" hidden="1" x14ac:dyDescent="0.35">
      <c r="A2015" s="1" t="s">
        <v>487</v>
      </c>
      <c r="B2015" s="1" t="s">
        <v>488</v>
      </c>
      <c r="C2015" s="2" t="s">
        <v>554</v>
      </c>
      <c r="D2015" s="1" t="s">
        <v>119</v>
      </c>
      <c r="E2015" s="1">
        <v>6110</v>
      </c>
      <c r="F2015" s="1" t="s">
        <v>490</v>
      </c>
      <c r="G2015" s="2" t="s">
        <v>499</v>
      </c>
      <c r="H2015" s="1" t="s">
        <v>500</v>
      </c>
      <c r="I2015" s="1">
        <v>2016</v>
      </c>
      <c r="J2015" s="1">
        <v>2016</v>
      </c>
      <c r="K2015" s="1" t="s">
        <v>493</v>
      </c>
      <c r="L2015" s="1">
        <v>44.7</v>
      </c>
      <c r="M2015" s="1" t="s">
        <v>494</v>
      </c>
      <c r="N2015" s="1" t="s">
        <v>495</v>
      </c>
      <c r="O2015" s="1" t="s">
        <v>496</v>
      </c>
    </row>
    <row r="2016" spans="1:15" hidden="1" x14ac:dyDescent="0.35">
      <c r="A2016" s="1" t="s">
        <v>487</v>
      </c>
      <c r="B2016" s="1" t="s">
        <v>488</v>
      </c>
      <c r="C2016" s="2" t="s">
        <v>554</v>
      </c>
      <c r="D2016" s="1" t="s">
        <v>119</v>
      </c>
      <c r="E2016" s="1">
        <v>6110</v>
      </c>
      <c r="F2016" s="1" t="s">
        <v>490</v>
      </c>
      <c r="G2016" s="2" t="s">
        <v>499</v>
      </c>
      <c r="H2016" s="1" t="s">
        <v>500</v>
      </c>
      <c r="I2016" s="1">
        <v>2017</v>
      </c>
      <c r="J2016" s="1">
        <v>2017</v>
      </c>
      <c r="K2016" s="1" t="s">
        <v>493</v>
      </c>
      <c r="L2016" s="1">
        <v>70.8</v>
      </c>
      <c r="M2016" s="1" t="s">
        <v>504</v>
      </c>
      <c r="N2016" s="1" t="s">
        <v>505</v>
      </c>
    </row>
    <row r="2017" spans="1:14" hidden="1" x14ac:dyDescent="0.35">
      <c r="A2017" s="1" t="s">
        <v>487</v>
      </c>
      <c r="B2017" s="1" t="s">
        <v>488</v>
      </c>
      <c r="C2017" s="2" t="s">
        <v>554</v>
      </c>
      <c r="D2017" s="1" t="s">
        <v>119</v>
      </c>
      <c r="E2017" s="1">
        <v>6110</v>
      </c>
      <c r="F2017" s="1" t="s">
        <v>490</v>
      </c>
      <c r="G2017" s="2" t="s">
        <v>499</v>
      </c>
      <c r="H2017" s="1" t="s">
        <v>500</v>
      </c>
      <c r="I2017" s="1">
        <v>2018</v>
      </c>
      <c r="J2017" s="1">
        <v>2018</v>
      </c>
      <c r="K2017" s="1" t="s">
        <v>493</v>
      </c>
      <c r="L2017" s="1">
        <v>91.3</v>
      </c>
      <c r="M2017" s="1" t="s">
        <v>504</v>
      </c>
      <c r="N2017" s="1" t="s">
        <v>505</v>
      </c>
    </row>
    <row r="2018" spans="1:14" hidden="1" x14ac:dyDescent="0.35">
      <c r="A2018" s="1" t="s">
        <v>487</v>
      </c>
      <c r="B2018" s="1" t="s">
        <v>488</v>
      </c>
      <c r="C2018" s="2" t="s">
        <v>554</v>
      </c>
      <c r="D2018" s="1" t="s">
        <v>119</v>
      </c>
      <c r="E2018" s="1">
        <v>6110</v>
      </c>
      <c r="F2018" s="1" t="s">
        <v>490</v>
      </c>
      <c r="G2018" s="2" t="s">
        <v>508</v>
      </c>
      <c r="H2018" s="1" t="s">
        <v>509</v>
      </c>
      <c r="I2018" s="1">
        <v>2013</v>
      </c>
      <c r="J2018" s="1">
        <v>2013</v>
      </c>
      <c r="K2018" s="1" t="s">
        <v>493</v>
      </c>
      <c r="L2018" s="1">
        <v>2.2000000000000002</v>
      </c>
      <c r="M2018" s="1" t="s">
        <v>504</v>
      </c>
      <c r="N2018" s="1" t="s">
        <v>505</v>
      </c>
    </row>
    <row r="2019" spans="1:14" hidden="1" x14ac:dyDescent="0.35">
      <c r="A2019" s="1" t="s">
        <v>487</v>
      </c>
      <c r="B2019" s="1" t="s">
        <v>488</v>
      </c>
      <c r="C2019" s="2" t="s">
        <v>554</v>
      </c>
      <c r="D2019" s="1" t="s">
        <v>119</v>
      </c>
      <c r="E2019" s="1">
        <v>6110</v>
      </c>
      <c r="F2019" s="1" t="s">
        <v>490</v>
      </c>
      <c r="G2019" s="2" t="s">
        <v>508</v>
      </c>
      <c r="H2019" s="1" t="s">
        <v>509</v>
      </c>
      <c r="I2019" s="1">
        <v>2014</v>
      </c>
      <c r="J2019" s="1">
        <v>2014</v>
      </c>
      <c r="K2019" s="1" t="s">
        <v>493</v>
      </c>
      <c r="L2019" s="1">
        <v>20.7</v>
      </c>
      <c r="M2019" s="1" t="s">
        <v>504</v>
      </c>
      <c r="N2019" s="1" t="s">
        <v>505</v>
      </c>
    </row>
    <row r="2020" spans="1:14" hidden="1" x14ac:dyDescent="0.35">
      <c r="A2020" s="1" t="s">
        <v>487</v>
      </c>
      <c r="B2020" s="1" t="s">
        <v>488</v>
      </c>
      <c r="C2020" s="2" t="s">
        <v>554</v>
      </c>
      <c r="D2020" s="1" t="s">
        <v>119</v>
      </c>
      <c r="E2020" s="1">
        <v>6110</v>
      </c>
      <c r="F2020" s="1" t="s">
        <v>490</v>
      </c>
      <c r="G2020" s="2" t="s">
        <v>508</v>
      </c>
      <c r="H2020" s="1" t="s">
        <v>509</v>
      </c>
      <c r="I2020" s="1">
        <v>2015</v>
      </c>
      <c r="J2020" s="1">
        <v>2015</v>
      </c>
      <c r="K2020" s="1" t="s">
        <v>493</v>
      </c>
      <c r="L2020" s="1">
        <v>13.2</v>
      </c>
      <c r="M2020" s="1" t="s">
        <v>504</v>
      </c>
      <c r="N2020" s="1" t="s">
        <v>505</v>
      </c>
    </row>
    <row r="2021" spans="1:14" hidden="1" x14ac:dyDescent="0.35">
      <c r="A2021" s="1" t="s">
        <v>487</v>
      </c>
      <c r="B2021" s="1" t="s">
        <v>488</v>
      </c>
      <c r="C2021" s="2" t="s">
        <v>554</v>
      </c>
      <c r="D2021" s="1" t="s">
        <v>119</v>
      </c>
      <c r="E2021" s="1">
        <v>6110</v>
      </c>
      <c r="F2021" s="1" t="s">
        <v>490</v>
      </c>
      <c r="G2021" s="2" t="s">
        <v>508</v>
      </c>
      <c r="H2021" s="1" t="s">
        <v>509</v>
      </c>
      <c r="I2021" s="1">
        <v>2018</v>
      </c>
      <c r="J2021" s="1">
        <v>2018</v>
      </c>
      <c r="K2021" s="1" t="s">
        <v>493</v>
      </c>
      <c r="L2021" s="1">
        <v>14.9</v>
      </c>
      <c r="M2021" s="1" t="s">
        <v>504</v>
      </c>
      <c r="N2021" s="1" t="s">
        <v>505</v>
      </c>
    </row>
    <row r="2022" spans="1:14" hidden="1" x14ac:dyDescent="0.35">
      <c r="A2022" s="1" t="s">
        <v>487</v>
      </c>
      <c r="B2022" s="1" t="s">
        <v>488</v>
      </c>
      <c r="C2022" s="2" t="s">
        <v>554</v>
      </c>
      <c r="D2022" s="1" t="s">
        <v>119</v>
      </c>
      <c r="E2022" s="1">
        <v>6110</v>
      </c>
      <c r="F2022" s="1" t="s">
        <v>490</v>
      </c>
      <c r="G2022" s="2" t="s">
        <v>501</v>
      </c>
      <c r="H2022" s="1" t="s">
        <v>502</v>
      </c>
      <c r="I2022" s="1">
        <v>2002</v>
      </c>
      <c r="J2022" s="1">
        <v>2002</v>
      </c>
      <c r="K2022" s="1" t="s">
        <v>493</v>
      </c>
      <c r="L2022" s="1">
        <v>5.2</v>
      </c>
      <c r="M2022" s="1" t="s">
        <v>504</v>
      </c>
      <c r="N2022" s="1" t="s">
        <v>505</v>
      </c>
    </row>
    <row r="2023" spans="1:14" hidden="1" x14ac:dyDescent="0.35">
      <c r="A2023" s="1" t="s">
        <v>487</v>
      </c>
      <c r="B2023" s="1" t="s">
        <v>488</v>
      </c>
      <c r="C2023" s="2" t="s">
        <v>554</v>
      </c>
      <c r="D2023" s="1" t="s">
        <v>119</v>
      </c>
      <c r="E2023" s="1">
        <v>6110</v>
      </c>
      <c r="F2023" s="1" t="s">
        <v>490</v>
      </c>
      <c r="G2023" s="2" t="s">
        <v>501</v>
      </c>
      <c r="H2023" s="1" t="s">
        <v>502</v>
      </c>
      <c r="I2023" s="1">
        <v>2003</v>
      </c>
      <c r="J2023" s="1">
        <v>2003</v>
      </c>
      <c r="K2023" s="1" t="s">
        <v>493</v>
      </c>
      <c r="L2023" s="1">
        <v>5.4</v>
      </c>
      <c r="M2023" s="1" t="s">
        <v>504</v>
      </c>
      <c r="N2023" s="1" t="s">
        <v>505</v>
      </c>
    </row>
    <row r="2024" spans="1:14" hidden="1" x14ac:dyDescent="0.35">
      <c r="A2024" s="1" t="s">
        <v>487</v>
      </c>
      <c r="B2024" s="1" t="s">
        <v>488</v>
      </c>
      <c r="C2024" s="2" t="s">
        <v>554</v>
      </c>
      <c r="D2024" s="1" t="s">
        <v>119</v>
      </c>
      <c r="E2024" s="1">
        <v>6110</v>
      </c>
      <c r="F2024" s="1" t="s">
        <v>490</v>
      </c>
      <c r="G2024" s="2" t="s">
        <v>501</v>
      </c>
      <c r="H2024" s="1" t="s">
        <v>502</v>
      </c>
      <c r="I2024" s="1">
        <v>2004</v>
      </c>
      <c r="J2024" s="1">
        <v>2004</v>
      </c>
      <c r="K2024" s="1" t="s">
        <v>493</v>
      </c>
      <c r="L2024" s="1">
        <v>7.4</v>
      </c>
      <c r="M2024" s="1" t="s">
        <v>504</v>
      </c>
      <c r="N2024" s="1" t="s">
        <v>505</v>
      </c>
    </row>
    <row r="2025" spans="1:14" hidden="1" x14ac:dyDescent="0.35">
      <c r="A2025" s="1" t="s">
        <v>487</v>
      </c>
      <c r="B2025" s="1" t="s">
        <v>488</v>
      </c>
      <c r="C2025" s="2" t="s">
        <v>554</v>
      </c>
      <c r="D2025" s="1" t="s">
        <v>119</v>
      </c>
      <c r="E2025" s="1">
        <v>6110</v>
      </c>
      <c r="F2025" s="1" t="s">
        <v>490</v>
      </c>
      <c r="G2025" s="2" t="s">
        <v>501</v>
      </c>
      <c r="H2025" s="1" t="s">
        <v>502</v>
      </c>
      <c r="I2025" s="1">
        <v>2005</v>
      </c>
      <c r="J2025" s="1">
        <v>2005</v>
      </c>
      <c r="K2025" s="1" t="s">
        <v>493</v>
      </c>
      <c r="L2025" s="1">
        <v>21.9</v>
      </c>
      <c r="M2025" s="1" t="s">
        <v>504</v>
      </c>
      <c r="N2025" s="1" t="s">
        <v>505</v>
      </c>
    </row>
    <row r="2026" spans="1:14" hidden="1" x14ac:dyDescent="0.35">
      <c r="A2026" s="1" t="s">
        <v>487</v>
      </c>
      <c r="B2026" s="1" t="s">
        <v>488</v>
      </c>
      <c r="C2026" s="2" t="s">
        <v>554</v>
      </c>
      <c r="D2026" s="1" t="s">
        <v>119</v>
      </c>
      <c r="E2026" s="1">
        <v>6110</v>
      </c>
      <c r="F2026" s="1" t="s">
        <v>490</v>
      </c>
      <c r="G2026" s="2" t="s">
        <v>501</v>
      </c>
      <c r="H2026" s="1" t="s">
        <v>502</v>
      </c>
      <c r="I2026" s="1">
        <v>2006</v>
      </c>
      <c r="J2026" s="1">
        <v>2006</v>
      </c>
      <c r="K2026" s="1" t="s">
        <v>493</v>
      </c>
      <c r="L2026" s="1">
        <v>25.5</v>
      </c>
      <c r="M2026" s="1" t="s">
        <v>504</v>
      </c>
      <c r="N2026" s="1" t="s">
        <v>505</v>
      </c>
    </row>
    <row r="2027" spans="1:14" hidden="1" x14ac:dyDescent="0.35">
      <c r="A2027" s="1" t="s">
        <v>487</v>
      </c>
      <c r="B2027" s="1" t="s">
        <v>488</v>
      </c>
      <c r="C2027" s="2" t="s">
        <v>554</v>
      </c>
      <c r="D2027" s="1" t="s">
        <v>119</v>
      </c>
      <c r="E2027" s="1">
        <v>6110</v>
      </c>
      <c r="F2027" s="1" t="s">
        <v>490</v>
      </c>
      <c r="G2027" s="2" t="s">
        <v>501</v>
      </c>
      <c r="H2027" s="1" t="s">
        <v>502</v>
      </c>
      <c r="I2027" s="1">
        <v>2007</v>
      </c>
      <c r="J2027" s="1">
        <v>2007</v>
      </c>
      <c r="K2027" s="1" t="s">
        <v>493</v>
      </c>
      <c r="L2027" s="1">
        <v>6.3</v>
      </c>
      <c r="M2027" s="1" t="s">
        <v>504</v>
      </c>
      <c r="N2027" s="1" t="s">
        <v>505</v>
      </c>
    </row>
    <row r="2028" spans="1:14" hidden="1" x14ac:dyDescent="0.35">
      <c r="A2028" s="1" t="s">
        <v>487</v>
      </c>
      <c r="B2028" s="1" t="s">
        <v>488</v>
      </c>
      <c r="C2028" s="2" t="s">
        <v>554</v>
      </c>
      <c r="D2028" s="1" t="s">
        <v>119</v>
      </c>
      <c r="E2028" s="1">
        <v>6110</v>
      </c>
      <c r="F2028" s="1" t="s">
        <v>490</v>
      </c>
      <c r="G2028" s="2" t="s">
        <v>501</v>
      </c>
      <c r="H2028" s="1" t="s">
        <v>502</v>
      </c>
      <c r="I2028" s="1">
        <v>2008</v>
      </c>
      <c r="J2028" s="1">
        <v>2008</v>
      </c>
      <c r="K2028" s="1" t="s">
        <v>493</v>
      </c>
      <c r="L2028" s="1">
        <v>6.2</v>
      </c>
      <c r="M2028" s="1" t="s">
        <v>504</v>
      </c>
      <c r="N2028" s="1" t="s">
        <v>505</v>
      </c>
    </row>
    <row r="2029" spans="1:14" hidden="1" x14ac:dyDescent="0.35">
      <c r="A2029" s="1" t="s">
        <v>487</v>
      </c>
      <c r="B2029" s="1" t="s">
        <v>488</v>
      </c>
      <c r="C2029" s="2" t="s">
        <v>554</v>
      </c>
      <c r="D2029" s="1" t="s">
        <v>119</v>
      </c>
      <c r="E2029" s="1">
        <v>6110</v>
      </c>
      <c r="F2029" s="1" t="s">
        <v>490</v>
      </c>
      <c r="G2029" s="2" t="s">
        <v>501</v>
      </c>
      <c r="H2029" s="1" t="s">
        <v>502</v>
      </c>
      <c r="I2029" s="1">
        <v>2009</v>
      </c>
      <c r="J2029" s="1">
        <v>2009</v>
      </c>
      <c r="K2029" s="1" t="s">
        <v>493</v>
      </c>
      <c r="L2029" s="1">
        <v>9.1</v>
      </c>
      <c r="M2029" s="1" t="s">
        <v>504</v>
      </c>
      <c r="N2029" s="1" t="s">
        <v>505</v>
      </c>
    </row>
    <row r="2030" spans="1:14" hidden="1" x14ac:dyDescent="0.35">
      <c r="A2030" s="1" t="s">
        <v>487</v>
      </c>
      <c r="B2030" s="1" t="s">
        <v>488</v>
      </c>
      <c r="C2030" s="2" t="s">
        <v>554</v>
      </c>
      <c r="D2030" s="1" t="s">
        <v>119</v>
      </c>
      <c r="E2030" s="1">
        <v>6110</v>
      </c>
      <c r="F2030" s="1" t="s">
        <v>490</v>
      </c>
      <c r="G2030" s="2" t="s">
        <v>501</v>
      </c>
      <c r="H2030" s="1" t="s">
        <v>502</v>
      </c>
      <c r="I2030" s="1">
        <v>2010</v>
      </c>
      <c r="J2030" s="1">
        <v>2010</v>
      </c>
      <c r="K2030" s="1" t="s">
        <v>493</v>
      </c>
      <c r="L2030" s="1">
        <v>17.899999999999999</v>
      </c>
      <c r="M2030" s="1" t="s">
        <v>504</v>
      </c>
      <c r="N2030" s="1" t="s">
        <v>505</v>
      </c>
    </row>
    <row r="2031" spans="1:14" hidden="1" x14ac:dyDescent="0.35">
      <c r="A2031" s="1" t="s">
        <v>487</v>
      </c>
      <c r="B2031" s="1" t="s">
        <v>488</v>
      </c>
      <c r="C2031" s="2" t="s">
        <v>554</v>
      </c>
      <c r="D2031" s="1" t="s">
        <v>119</v>
      </c>
      <c r="E2031" s="1">
        <v>6110</v>
      </c>
      <c r="F2031" s="1" t="s">
        <v>490</v>
      </c>
      <c r="G2031" s="2" t="s">
        <v>501</v>
      </c>
      <c r="H2031" s="1" t="s">
        <v>502</v>
      </c>
      <c r="I2031" s="1">
        <v>2011</v>
      </c>
      <c r="J2031" s="1">
        <v>2011</v>
      </c>
      <c r="K2031" s="1" t="s">
        <v>493</v>
      </c>
      <c r="L2031" s="1">
        <v>17.899999999999999</v>
      </c>
      <c r="M2031" s="1" t="s">
        <v>504</v>
      </c>
      <c r="N2031" s="1" t="s">
        <v>505</v>
      </c>
    </row>
    <row r="2032" spans="1:14" hidden="1" x14ac:dyDescent="0.35">
      <c r="A2032" s="1" t="s">
        <v>487</v>
      </c>
      <c r="B2032" s="1" t="s">
        <v>488</v>
      </c>
      <c r="C2032" s="2" t="s">
        <v>554</v>
      </c>
      <c r="D2032" s="1" t="s">
        <v>119</v>
      </c>
      <c r="E2032" s="1">
        <v>6110</v>
      </c>
      <c r="F2032" s="1" t="s">
        <v>490</v>
      </c>
      <c r="G2032" s="2" t="s">
        <v>501</v>
      </c>
      <c r="H2032" s="1" t="s">
        <v>502</v>
      </c>
      <c r="I2032" s="1">
        <v>2012</v>
      </c>
      <c r="J2032" s="1">
        <v>2012</v>
      </c>
      <c r="K2032" s="1" t="s">
        <v>493</v>
      </c>
      <c r="L2032" s="1">
        <v>10.01</v>
      </c>
      <c r="M2032" s="1" t="s">
        <v>504</v>
      </c>
      <c r="N2032" s="1" t="s">
        <v>505</v>
      </c>
    </row>
    <row r="2033" spans="1:15" hidden="1" x14ac:dyDescent="0.35">
      <c r="A2033" s="1" t="s">
        <v>487</v>
      </c>
      <c r="B2033" s="1" t="s">
        <v>488</v>
      </c>
      <c r="C2033" s="2" t="s">
        <v>554</v>
      </c>
      <c r="D2033" s="1" t="s">
        <v>119</v>
      </c>
      <c r="E2033" s="1">
        <v>6110</v>
      </c>
      <c r="F2033" s="1" t="s">
        <v>490</v>
      </c>
      <c r="G2033" s="2" t="s">
        <v>501</v>
      </c>
      <c r="H2033" s="1" t="s">
        <v>502</v>
      </c>
      <c r="I2033" s="1">
        <v>2013</v>
      </c>
      <c r="J2033" s="1">
        <v>2013</v>
      </c>
      <c r="K2033" s="1" t="s">
        <v>493</v>
      </c>
      <c r="L2033" s="1">
        <v>17.100000000000001</v>
      </c>
      <c r="M2033" s="1" t="s">
        <v>504</v>
      </c>
      <c r="N2033" s="1" t="s">
        <v>505</v>
      </c>
    </row>
    <row r="2034" spans="1:15" hidden="1" x14ac:dyDescent="0.35">
      <c r="A2034" s="1" t="s">
        <v>487</v>
      </c>
      <c r="B2034" s="1" t="s">
        <v>488</v>
      </c>
      <c r="C2034" s="2" t="s">
        <v>554</v>
      </c>
      <c r="D2034" s="1" t="s">
        <v>119</v>
      </c>
      <c r="E2034" s="1">
        <v>6110</v>
      </c>
      <c r="F2034" s="1" t="s">
        <v>490</v>
      </c>
      <c r="G2034" s="2" t="s">
        <v>501</v>
      </c>
      <c r="H2034" s="1" t="s">
        <v>502</v>
      </c>
      <c r="I2034" s="1">
        <v>2014</v>
      </c>
      <c r="J2034" s="1">
        <v>2014</v>
      </c>
      <c r="K2034" s="1" t="s">
        <v>493</v>
      </c>
      <c r="L2034" s="1">
        <v>20.2</v>
      </c>
      <c r="M2034" s="1" t="s">
        <v>504</v>
      </c>
      <c r="N2034" s="1" t="s">
        <v>505</v>
      </c>
    </row>
    <row r="2035" spans="1:15" hidden="1" x14ac:dyDescent="0.35">
      <c r="A2035" s="1" t="s">
        <v>487</v>
      </c>
      <c r="B2035" s="1" t="s">
        <v>488</v>
      </c>
      <c r="C2035" s="2" t="s">
        <v>554</v>
      </c>
      <c r="D2035" s="1" t="s">
        <v>119</v>
      </c>
      <c r="E2035" s="1">
        <v>6110</v>
      </c>
      <c r="F2035" s="1" t="s">
        <v>490</v>
      </c>
      <c r="G2035" s="2" t="s">
        <v>501</v>
      </c>
      <c r="H2035" s="1" t="s">
        <v>502</v>
      </c>
      <c r="I2035" s="1">
        <v>2015</v>
      </c>
      <c r="J2035" s="1">
        <v>2015</v>
      </c>
      <c r="K2035" s="1" t="s">
        <v>493</v>
      </c>
      <c r="L2035" s="1">
        <v>24.6</v>
      </c>
      <c r="M2035" s="1" t="s">
        <v>504</v>
      </c>
      <c r="N2035" s="1" t="s">
        <v>505</v>
      </c>
    </row>
    <row r="2036" spans="1:15" hidden="1" x14ac:dyDescent="0.35">
      <c r="A2036" s="1" t="s">
        <v>487</v>
      </c>
      <c r="B2036" s="1" t="s">
        <v>488</v>
      </c>
      <c r="C2036" s="2" t="s">
        <v>554</v>
      </c>
      <c r="D2036" s="1" t="s">
        <v>119</v>
      </c>
      <c r="E2036" s="1">
        <v>6110</v>
      </c>
      <c r="F2036" s="1" t="s">
        <v>490</v>
      </c>
      <c r="G2036" s="2" t="s">
        <v>501</v>
      </c>
      <c r="H2036" s="1" t="s">
        <v>502</v>
      </c>
      <c r="I2036" s="1">
        <v>2016</v>
      </c>
      <c r="J2036" s="1">
        <v>2016</v>
      </c>
      <c r="K2036" s="1" t="s">
        <v>493</v>
      </c>
      <c r="L2036" s="1">
        <v>20.100000000000001</v>
      </c>
      <c r="M2036" s="1" t="s">
        <v>494</v>
      </c>
      <c r="N2036" s="1" t="s">
        <v>495</v>
      </c>
      <c r="O2036" s="1" t="s">
        <v>496</v>
      </c>
    </row>
    <row r="2037" spans="1:15" hidden="1" x14ac:dyDescent="0.35">
      <c r="A2037" s="1" t="s">
        <v>487</v>
      </c>
      <c r="B2037" s="1" t="s">
        <v>488</v>
      </c>
      <c r="C2037" s="2" t="s">
        <v>554</v>
      </c>
      <c r="D2037" s="1" t="s">
        <v>119</v>
      </c>
      <c r="E2037" s="1">
        <v>6110</v>
      </c>
      <c r="F2037" s="1" t="s">
        <v>490</v>
      </c>
      <c r="G2037" s="2" t="s">
        <v>501</v>
      </c>
      <c r="H2037" s="1" t="s">
        <v>502</v>
      </c>
      <c r="I2037" s="1">
        <v>2017</v>
      </c>
      <c r="J2037" s="1">
        <v>2017</v>
      </c>
      <c r="K2037" s="1" t="s">
        <v>493</v>
      </c>
      <c r="L2037" s="1">
        <v>19</v>
      </c>
      <c r="M2037" s="1" t="s">
        <v>504</v>
      </c>
      <c r="N2037" s="1" t="s">
        <v>505</v>
      </c>
    </row>
    <row r="2038" spans="1:15" hidden="1" x14ac:dyDescent="0.35">
      <c r="A2038" s="1" t="s">
        <v>487</v>
      </c>
      <c r="B2038" s="1" t="s">
        <v>488</v>
      </c>
      <c r="C2038" s="2" t="s">
        <v>554</v>
      </c>
      <c r="D2038" s="1" t="s">
        <v>119</v>
      </c>
      <c r="E2038" s="1">
        <v>6110</v>
      </c>
      <c r="F2038" s="1" t="s">
        <v>490</v>
      </c>
      <c r="G2038" s="2" t="s">
        <v>501</v>
      </c>
      <c r="H2038" s="1" t="s">
        <v>502</v>
      </c>
      <c r="I2038" s="1">
        <v>2018</v>
      </c>
      <c r="J2038" s="1">
        <v>2018</v>
      </c>
      <c r="K2038" s="1" t="s">
        <v>493</v>
      </c>
      <c r="L2038" s="1">
        <v>19.100000000000001</v>
      </c>
      <c r="M2038" s="1" t="s">
        <v>504</v>
      </c>
      <c r="N2038" s="1" t="s">
        <v>505</v>
      </c>
    </row>
    <row r="2039" spans="1:15" hidden="1" x14ac:dyDescent="0.35">
      <c r="A2039" s="1" t="s">
        <v>487</v>
      </c>
      <c r="B2039" s="1" t="s">
        <v>488</v>
      </c>
      <c r="C2039" s="2" t="s">
        <v>555</v>
      </c>
      <c r="D2039" s="1" t="s">
        <v>121</v>
      </c>
      <c r="E2039" s="1">
        <v>6110</v>
      </c>
      <c r="F2039" s="1" t="s">
        <v>490</v>
      </c>
      <c r="G2039" s="2" t="s">
        <v>499</v>
      </c>
      <c r="H2039" s="1" t="s">
        <v>500</v>
      </c>
      <c r="I2039" s="1">
        <v>2007</v>
      </c>
      <c r="J2039" s="1">
        <v>2007</v>
      </c>
      <c r="K2039" s="1" t="s">
        <v>493</v>
      </c>
      <c r="L2039" s="1">
        <v>44.93</v>
      </c>
      <c r="M2039" s="1" t="s">
        <v>494</v>
      </c>
      <c r="N2039" s="1" t="s">
        <v>495</v>
      </c>
      <c r="O2039" s="1" t="s">
        <v>496</v>
      </c>
    </row>
    <row r="2040" spans="1:15" hidden="1" x14ac:dyDescent="0.35">
      <c r="A2040" s="1" t="s">
        <v>487</v>
      </c>
      <c r="B2040" s="1" t="s">
        <v>488</v>
      </c>
      <c r="C2040" s="2" t="s">
        <v>555</v>
      </c>
      <c r="D2040" s="1" t="s">
        <v>121</v>
      </c>
      <c r="E2040" s="1">
        <v>6110</v>
      </c>
      <c r="F2040" s="1" t="s">
        <v>490</v>
      </c>
      <c r="G2040" s="2" t="s">
        <v>499</v>
      </c>
      <c r="H2040" s="1" t="s">
        <v>500</v>
      </c>
      <c r="I2040" s="1">
        <v>2008</v>
      </c>
      <c r="J2040" s="1">
        <v>2008</v>
      </c>
      <c r="K2040" s="1" t="s">
        <v>493</v>
      </c>
      <c r="L2040" s="1">
        <v>31.02</v>
      </c>
      <c r="M2040" s="1" t="s">
        <v>494</v>
      </c>
      <c r="N2040" s="1" t="s">
        <v>495</v>
      </c>
      <c r="O2040" s="1" t="s">
        <v>496</v>
      </c>
    </row>
    <row r="2041" spans="1:15" hidden="1" x14ac:dyDescent="0.35">
      <c r="A2041" s="1" t="s">
        <v>487</v>
      </c>
      <c r="B2041" s="1" t="s">
        <v>488</v>
      </c>
      <c r="C2041" s="2" t="s">
        <v>555</v>
      </c>
      <c r="D2041" s="1" t="s">
        <v>121</v>
      </c>
      <c r="E2041" s="1">
        <v>6110</v>
      </c>
      <c r="F2041" s="1" t="s">
        <v>490</v>
      </c>
      <c r="G2041" s="2" t="s">
        <v>499</v>
      </c>
      <c r="H2041" s="1" t="s">
        <v>500</v>
      </c>
      <c r="I2041" s="1">
        <v>2009</v>
      </c>
      <c r="J2041" s="1">
        <v>2009</v>
      </c>
      <c r="K2041" s="1" t="s">
        <v>493</v>
      </c>
      <c r="L2041" s="1">
        <v>47.99</v>
      </c>
      <c r="M2041" s="1" t="s">
        <v>494</v>
      </c>
      <c r="N2041" s="1" t="s">
        <v>495</v>
      </c>
      <c r="O2041" s="1" t="s">
        <v>496</v>
      </c>
    </row>
    <row r="2042" spans="1:15" hidden="1" x14ac:dyDescent="0.35">
      <c r="A2042" s="1" t="s">
        <v>487</v>
      </c>
      <c r="B2042" s="1" t="s">
        <v>488</v>
      </c>
      <c r="C2042" s="2" t="s">
        <v>555</v>
      </c>
      <c r="D2042" s="1" t="s">
        <v>121</v>
      </c>
      <c r="E2042" s="1">
        <v>6110</v>
      </c>
      <c r="F2042" s="1" t="s">
        <v>490</v>
      </c>
      <c r="G2042" s="2" t="s">
        <v>501</v>
      </c>
      <c r="H2042" s="1" t="s">
        <v>502</v>
      </c>
      <c r="I2042" s="1">
        <v>2007</v>
      </c>
      <c r="J2042" s="1">
        <v>2007</v>
      </c>
      <c r="K2042" s="1" t="s">
        <v>493</v>
      </c>
      <c r="L2042" s="1">
        <v>1.27</v>
      </c>
      <c r="M2042" s="1" t="s">
        <v>494</v>
      </c>
      <c r="N2042" s="1" t="s">
        <v>495</v>
      </c>
      <c r="O2042" s="1" t="s">
        <v>496</v>
      </c>
    </row>
    <row r="2043" spans="1:15" hidden="1" x14ac:dyDescent="0.35">
      <c r="A2043" s="1" t="s">
        <v>487</v>
      </c>
      <c r="B2043" s="1" t="s">
        <v>488</v>
      </c>
      <c r="C2043" s="2" t="s">
        <v>555</v>
      </c>
      <c r="D2043" s="1" t="s">
        <v>121</v>
      </c>
      <c r="E2043" s="1">
        <v>6110</v>
      </c>
      <c r="F2043" s="1" t="s">
        <v>490</v>
      </c>
      <c r="G2043" s="2" t="s">
        <v>501</v>
      </c>
      <c r="H2043" s="1" t="s">
        <v>502</v>
      </c>
      <c r="I2043" s="1">
        <v>2008</v>
      </c>
      <c r="J2043" s="1">
        <v>2008</v>
      </c>
      <c r="K2043" s="1" t="s">
        <v>493</v>
      </c>
      <c r="L2043" s="1">
        <v>148.13999999999999</v>
      </c>
      <c r="M2043" s="1" t="s">
        <v>494</v>
      </c>
      <c r="N2043" s="1" t="s">
        <v>495</v>
      </c>
      <c r="O2043" s="1" t="s">
        <v>496</v>
      </c>
    </row>
    <row r="2044" spans="1:15" hidden="1" x14ac:dyDescent="0.35">
      <c r="A2044" s="1" t="s">
        <v>487</v>
      </c>
      <c r="B2044" s="1" t="s">
        <v>488</v>
      </c>
      <c r="C2044" s="2" t="s">
        <v>555</v>
      </c>
      <c r="D2044" s="1" t="s">
        <v>121</v>
      </c>
      <c r="E2044" s="1">
        <v>6110</v>
      </c>
      <c r="F2044" s="1" t="s">
        <v>490</v>
      </c>
      <c r="G2044" s="2" t="s">
        <v>501</v>
      </c>
      <c r="H2044" s="1" t="s">
        <v>502</v>
      </c>
      <c r="I2044" s="1">
        <v>2009</v>
      </c>
      <c r="J2044" s="1">
        <v>2009</v>
      </c>
      <c r="K2044" s="1" t="s">
        <v>493</v>
      </c>
      <c r="L2044" s="1">
        <v>239.95</v>
      </c>
      <c r="M2044" s="1" t="s">
        <v>494</v>
      </c>
      <c r="N2044" s="1" t="s">
        <v>495</v>
      </c>
      <c r="O2044" s="1" t="s">
        <v>496</v>
      </c>
    </row>
    <row r="2045" spans="1:15" hidden="1" x14ac:dyDescent="0.35">
      <c r="A2045" s="1" t="s">
        <v>487</v>
      </c>
      <c r="B2045" s="1" t="s">
        <v>488</v>
      </c>
      <c r="C2045" s="2" t="s">
        <v>556</v>
      </c>
      <c r="D2045" s="1" t="s">
        <v>123</v>
      </c>
      <c r="E2045" s="1">
        <v>6110</v>
      </c>
      <c r="F2045" s="1" t="s">
        <v>490</v>
      </c>
      <c r="G2045" s="2" t="s">
        <v>491</v>
      </c>
      <c r="H2045" s="1" t="s">
        <v>492</v>
      </c>
      <c r="I2045" s="1">
        <v>2001</v>
      </c>
      <c r="J2045" s="1">
        <v>2001</v>
      </c>
      <c r="K2045" s="1" t="s">
        <v>493</v>
      </c>
      <c r="L2045" s="1">
        <v>46.04</v>
      </c>
      <c r="M2045" s="1" t="s">
        <v>504</v>
      </c>
      <c r="N2045" s="1" t="s">
        <v>505</v>
      </c>
    </row>
    <row r="2046" spans="1:15" hidden="1" x14ac:dyDescent="0.35">
      <c r="A2046" s="1" t="s">
        <v>487</v>
      </c>
      <c r="B2046" s="1" t="s">
        <v>488</v>
      </c>
      <c r="C2046" s="2" t="s">
        <v>556</v>
      </c>
      <c r="D2046" s="1" t="s">
        <v>123</v>
      </c>
      <c r="E2046" s="1">
        <v>6110</v>
      </c>
      <c r="F2046" s="1" t="s">
        <v>490</v>
      </c>
      <c r="G2046" s="2" t="s">
        <v>491</v>
      </c>
      <c r="H2046" s="1" t="s">
        <v>492</v>
      </c>
      <c r="I2046" s="1">
        <v>2002</v>
      </c>
      <c r="J2046" s="1">
        <v>2002</v>
      </c>
      <c r="K2046" s="1" t="s">
        <v>493</v>
      </c>
      <c r="L2046" s="1">
        <v>60.33</v>
      </c>
      <c r="M2046" s="1" t="s">
        <v>504</v>
      </c>
      <c r="N2046" s="1" t="s">
        <v>505</v>
      </c>
    </row>
    <row r="2047" spans="1:15" hidden="1" x14ac:dyDescent="0.35">
      <c r="A2047" s="1" t="s">
        <v>487</v>
      </c>
      <c r="B2047" s="1" t="s">
        <v>488</v>
      </c>
      <c r="C2047" s="2" t="s">
        <v>556</v>
      </c>
      <c r="D2047" s="1" t="s">
        <v>123</v>
      </c>
      <c r="E2047" s="1">
        <v>6110</v>
      </c>
      <c r="F2047" s="1" t="s">
        <v>490</v>
      </c>
      <c r="G2047" s="2" t="s">
        <v>491</v>
      </c>
      <c r="H2047" s="1" t="s">
        <v>492</v>
      </c>
      <c r="I2047" s="1">
        <v>2003</v>
      </c>
      <c r="J2047" s="1">
        <v>2003</v>
      </c>
      <c r="K2047" s="1" t="s">
        <v>493</v>
      </c>
      <c r="L2047" s="1">
        <v>83.59</v>
      </c>
      <c r="M2047" s="1" t="s">
        <v>504</v>
      </c>
      <c r="N2047" s="1" t="s">
        <v>505</v>
      </c>
    </row>
    <row r="2048" spans="1:15" hidden="1" x14ac:dyDescent="0.35">
      <c r="A2048" s="1" t="s">
        <v>487</v>
      </c>
      <c r="B2048" s="1" t="s">
        <v>488</v>
      </c>
      <c r="C2048" s="2" t="s">
        <v>556</v>
      </c>
      <c r="D2048" s="1" t="s">
        <v>123</v>
      </c>
      <c r="E2048" s="1">
        <v>6110</v>
      </c>
      <c r="F2048" s="1" t="s">
        <v>490</v>
      </c>
      <c r="G2048" s="2" t="s">
        <v>491</v>
      </c>
      <c r="H2048" s="1" t="s">
        <v>492</v>
      </c>
      <c r="I2048" s="1">
        <v>2004</v>
      </c>
      <c r="J2048" s="1">
        <v>2004</v>
      </c>
      <c r="K2048" s="1" t="s">
        <v>493</v>
      </c>
      <c r="L2048" s="1">
        <v>83.96</v>
      </c>
      <c r="M2048" s="1" t="s">
        <v>504</v>
      </c>
      <c r="N2048" s="1" t="s">
        <v>505</v>
      </c>
    </row>
    <row r="2049" spans="1:14" hidden="1" x14ac:dyDescent="0.35">
      <c r="A2049" s="1" t="s">
        <v>487</v>
      </c>
      <c r="B2049" s="1" t="s">
        <v>488</v>
      </c>
      <c r="C2049" s="2" t="s">
        <v>556</v>
      </c>
      <c r="D2049" s="1" t="s">
        <v>123</v>
      </c>
      <c r="E2049" s="1">
        <v>6110</v>
      </c>
      <c r="F2049" s="1" t="s">
        <v>490</v>
      </c>
      <c r="G2049" s="2" t="s">
        <v>491</v>
      </c>
      <c r="H2049" s="1" t="s">
        <v>492</v>
      </c>
      <c r="I2049" s="1">
        <v>2005</v>
      </c>
      <c r="J2049" s="1">
        <v>2005</v>
      </c>
      <c r="K2049" s="1" t="s">
        <v>493</v>
      </c>
      <c r="L2049" s="1">
        <v>77.13</v>
      </c>
      <c r="M2049" s="1" t="s">
        <v>504</v>
      </c>
      <c r="N2049" s="1" t="s">
        <v>505</v>
      </c>
    </row>
    <row r="2050" spans="1:14" hidden="1" x14ac:dyDescent="0.35">
      <c r="A2050" s="1" t="s">
        <v>487</v>
      </c>
      <c r="B2050" s="1" t="s">
        <v>488</v>
      </c>
      <c r="C2050" s="2" t="s">
        <v>556</v>
      </c>
      <c r="D2050" s="1" t="s">
        <v>123</v>
      </c>
      <c r="E2050" s="1">
        <v>6110</v>
      </c>
      <c r="F2050" s="1" t="s">
        <v>490</v>
      </c>
      <c r="G2050" s="2" t="s">
        <v>491</v>
      </c>
      <c r="H2050" s="1" t="s">
        <v>492</v>
      </c>
      <c r="I2050" s="1">
        <v>2006</v>
      </c>
      <c r="J2050" s="1">
        <v>2006</v>
      </c>
      <c r="K2050" s="1" t="s">
        <v>493</v>
      </c>
      <c r="L2050" s="1">
        <v>100.2</v>
      </c>
      <c r="M2050" s="1" t="s">
        <v>504</v>
      </c>
      <c r="N2050" s="1" t="s">
        <v>505</v>
      </c>
    </row>
    <row r="2051" spans="1:14" hidden="1" x14ac:dyDescent="0.35">
      <c r="A2051" s="1" t="s">
        <v>487</v>
      </c>
      <c r="B2051" s="1" t="s">
        <v>488</v>
      </c>
      <c r="C2051" s="2" t="s">
        <v>556</v>
      </c>
      <c r="D2051" s="1" t="s">
        <v>123</v>
      </c>
      <c r="E2051" s="1">
        <v>6110</v>
      </c>
      <c r="F2051" s="1" t="s">
        <v>490</v>
      </c>
      <c r="G2051" s="2" t="s">
        <v>491</v>
      </c>
      <c r="H2051" s="1" t="s">
        <v>492</v>
      </c>
      <c r="I2051" s="1">
        <v>2007</v>
      </c>
      <c r="J2051" s="1">
        <v>2007</v>
      </c>
      <c r="K2051" s="1" t="s">
        <v>493</v>
      </c>
      <c r="L2051" s="1">
        <v>175.83</v>
      </c>
      <c r="M2051" s="1" t="s">
        <v>504</v>
      </c>
      <c r="N2051" s="1" t="s">
        <v>505</v>
      </c>
    </row>
    <row r="2052" spans="1:14" hidden="1" x14ac:dyDescent="0.35">
      <c r="A2052" s="1" t="s">
        <v>487</v>
      </c>
      <c r="B2052" s="1" t="s">
        <v>488</v>
      </c>
      <c r="C2052" s="2" t="s">
        <v>556</v>
      </c>
      <c r="D2052" s="1" t="s">
        <v>123</v>
      </c>
      <c r="E2052" s="1">
        <v>6110</v>
      </c>
      <c r="F2052" s="1" t="s">
        <v>490</v>
      </c>
      <c r="G2052" s="2" t="s">
        <v>491</v>
      </c>
      <c r="H2052" s="1" t="s">
        <v>492</v>
      </c>
      <c r="I2052" s="1">
        <v>2008</v>
      </c>
      <c r="J2052" s="1">
        <v>2008</v>
      </c>
      <c r="K2052" s="1" t="s">
        <v>493</v>
      </c>
      <c r="L2052" s="1">
        <v>179.87</v>
      </c>
      <c r="M2052" s="1" t="s">
        <v>504</v>
      </c>
      <c r="N2052" s="1" t="s">
        <v>505</v>
      </c>
    </row>
    <row r="2053" spans="1:14" hidden="1" x14ac:dyDescent="0.35">
      <c r="A2053" s="1" t="s">
        <v>487</v>
      </c>
      <c r="B2053" s="1" t="s">
        <v>488</v>
      </c>
      <c r="C2053" s="2" t="s">
        <v>556</v>
      </c>
      <c r="D2053" s="1" t="s">
        <v>123</v>
      </c>
      <c r="E2053" s="1">
        <v>6110</v>
      </c>
      <c r="F2053" s="1" t="s">
        <v>490</v>
      </c>
      <c r="G2053" s="2" t="s">
        <v>491</v>
      </c>
      <c r="H2053" s="1" t="s">
        <v>492</v>
      </c>
      <c r="I2053" s="1">
        <v>2009</v>
      </c>
      <c r="J2053" s="1">
        <v>2009</v>
      </c>
      <c r="K2053" s="1" t="s">
        <v>493</v>
      </c>
      <c r="L2053" s="1">
        <v>225.26</v>
      </c>
      <c r="M2053" s="1" t="s">
        <v>504</v>
      </c>
      <c r="N2053" s="1" t="s">
        <v>505</v>
      </c>
    </row>
    <row r="2054" spans="1:14" hidden="1" x14ac:dyDescent="0.35">
      <c r="A2054" s="1" t="s">
        <v>487</v>
      </c>
      <c r="B2054" s="1" t="s">
        <v>488</v>
      </c>
      <c r="C2054" s="2" t="s">
        <v>556</v>
      </c>
      <c r="D2054" s="1" t="s">
        <v>123</v>
      </c>
      <c r="E2054" s="1">
        <v>6110</v>
      </c>
      <c r="F2054" s="1" t="s">
        <v>490</v>
      </c>
      <c r="G2054" s="2" t="s">
        <v>491</v>
      </c>
      <c r="H2054" s="1" t="s">
        <v>492</v>
      </c>
      <c r="I2054" s="1">
        <v>2010</v>
      </c>
      <c r="J2054" s="1">
        <v>2010</v>
      </c>
      <c r="K2054" s="1" t="s">
        <v>493</v>
      </c>
      <c r="L2054" s="1">
        <v>119.05</v>
      </c>
      <c r="M2054" s="1" t="s">
        <v>504</v>
      </c>
      <c r="N2054" s="1" t="s">
        <v>505</v>
      </c>
    </row>
    <row r="2055" spans="1:14" hidden="1" x14ac:dyDescent="0.35">
      <c r="A2055" s="1" t="s">
        <v>487</v>
      </c>
      <c r="B2055" s="1" t="s">
        <v>488</v>
      </c>
      <c r="C2055" s="2" t="s">
        <v>556</v>
      </c>
      <c r="D2055" s="1" t="s">
        <v>123</v>
      </c>
      <c r="E2055" s="1">
        <v>6110</v>
      </c>
      <c r="F2055" s="1" t="s">
        <v>490</v>
      </c>
      <c r="G2055" s="2" t="s">
        <v>491</v>
      </c>
      <c r="H2055" s="1" t="s">
        <v>492</v>
      </c>
      <c r="I2055" s="1">
        <v>2011</v>
      </c>
      <c r="J2055" s="1">
        <v>2011</v>
      </c>
      <c r="K2055" s="1" t="s">
        <v>493</v>
      </c>
      <c r="L2055" s="1">
        <v>150.47</v>
      </c>
      <c r="M2055" s="1" t="s">
        <v>504</v>
      </c>
      <c r="N2055" s="1" t="s">
        <v>505</v>
      </c>
    </row>
    <row r="2056" spans="1:14" hidden="1" x14ac:dyDescent="0.35">
      <c r="A2056" s="1" t="s">
        <v>487</v>
      </c>
      <c r="B2056" s="1" t="s">
        <v>488</v>
      </c>
      <c r="C2056" s="2" t="s">
        <v>556</v>
      </c>
      <c r="D2056" s="1" t="s">
        <v>123</v>
      </c>
      <c r="E2056" s="1">
        <v>6110</v>
      </c>
      <c r="F2056" s="1" t="s">
        <v>490</v>
      </c>
      <c r="G2056" s="2" t="s">
        <v>491</v>
      </c>
      <c r="H2056" s="1" t="s">
        <v>492</v>
      </c>
      <c r="I2056" s="1">
        <v>2012</v>
      </c>
      <c r="J2056" s="1">
        <v>2012</v>
      </c>
      <c r="K2056" s="1" t="s">
        <v>493</v>
      </c>
      <c r="L2056" s="1">
        <v>149.29</v>
      </c>
      <c r="M2056" s="1" t="s">
        <v>504</v>
      </c>
      <c r="N2056" s="1" t="s">
        <v>505</v>
      </c>
    </row>
    <row r="2057" spans="1:14" hidden="1" x14ac:dyDescent="0.35">
      <c r="A2057" s="1" t="s">
        <v>487</v>
      </c>
      <c r="B2057" s="1" t="s">
        <v>488</v>
      </c>
      <c r="C2057" s="2" t="s">
        <v>556</v>
      </c>
      <c r="D2057" s="1" t="s">
        <v>123</v>
      </c>
      <c r="E2057" s="1">
        <v>6110</v>
      </c>
      <c r="F2057" s="1" t="s">
        <v>490</v>
      </c>
      <c r="G2057" s="2" t="s">
        <v>491</v>
      </c>
      <c r="H2057" s="1" t="s">
        <v>492</v>
      </c>
      <c r="I2057" s="1">
        <v>2013</v>
      </c>
      <c r="J2057" s="1">
        <v>2013</v>
      </c>
      <c r="K2057" s="1" t="s">
        <v>493</v>
      </c>
      <c r="L2057" s="1">
        <v>174.12</v>
      </c>
      <c r="M2057" s="1" t="s">
        <v>504</v>
      </c>
      <c r="N2057" s="1" t="s">
        <v>505</v>
      </c>
    </row>
    <row r="2058" spans="1:14" hidden="1" x14ac:dyDescent="0.35">
      <c r="A2058" s="1" t="s">
        <v>487</v>
      </c>
      <c r="B2058" s="1" t="s">
        <v>488</v>
      </c>
      <c r="C2058" s="2" t="s">
        <v>556</v>
      </c>
      <c r="D2058" s="1" t="s">
        <v>123</v>
      </c>
      <c r="E2058" s="1">
        <v>6110</v>
      </c>
      <c r="F2058" s="1" t="s">
        <v>490</v>
      </c>
      <c r="G2058" s="2" t="s">
        <v>491</v>
      </c>
      <c r="H2058" s="1" t="s">
        <v>492</v>
      </c>
      <c r="I2058" s="1">
        <v>2014</v>
      </c>
      <c r="J2058" s="1">
        <v>2014</v>
      </c>
      <c r="K2058" s="1" t="s">
        <v>493</v>
      </c>
      <c r="L2058" s="1">
        <v>134.31</v>
      </c>
      <c r="M2058" s="1" t="s">
        <v>504</v>
      </c>
      <c r="N2058" s="1" t="s">
        <v>505</v>
      </c>
    </row>
    <row r="2059" spans="1:14" hidden="1" x14ac:dyDescent="0.35">
      <c r="A2059" s="1" t="s">
        <v>487</v>
      </c>
      <c r="B2059" s="1" t="s">
        <v>488</v>
      </c>
      <c r="C2059" s="2" t="s">
        <v>556</v>
      </c>
      <c r="D2059" s="1" t="s">
        <v>123</v>
      </c>
      <c r="E2059" s="1">
        <v>6110</v>
      </c>
      <c r="F2059" s="1" t="s">
        <v>490</v>
      </c>
      <c r="G2059" s="2" t="s">
        <v>491</v>
      </c>
      <c r="H2059" s="1" t="s">
        <v>492</v>
      </c>
      <c r="I2059" s="1">
        <v>2015</v>
      </c>
      <c r="J2059" s="1">
        <v>2015</v>
      </c>
      <c r="K2059" s="1" t="s">
        <v>493</v>
      </c>
      <c r="L2059" s="1">
        <v>115.17</v>
      </c>
      <c r="M2059" s="1" t="s">
        <v>504</v>
      </c>
      <c r="N2059" s="1" t="s">
        <v>505</v>
      </c>
    </row>
    <row r="2060" spans="1:14" hidden="1" x14ac:dyDescent="0.35">
      <c r="A2060" s="1" t="s">
        <v>487</v>
      </c>
      <c r="B2060" s="1" t="s">
        <v>488</v>
      </c>
      <c r="C2060" s="2" t="s">
        <v>556</v>
      </c>
      <c r="D2060" s="1" t="s">
        <v>123</v>
      </c>
      <c r="E2060" s="1">
        <v>6110</v>
      </c>
      <c r="F2060" s="1" t="s">
        <v>490</v>
      </c>
      <c r="G2060" s="2" t="s">
        <v>491</v>
      </c>
      <c r="H2060" s="1" t="s">
        <v>492</v>
      </c>
      <c r="I2060" s="1">
        <v>2016</v>
      </c>
      <c r="J2060" s="1">
        <v>2016</v>
      </c>
      <c r="K2060" s="1" t="s">
        <v>493</v>
      </c>
      <c r="L2060" s="1">
        <v>123.64</v>
      </c>
      <c r="M2060" s="1" t="s">
        <v>504</v>
      </c>
      <c r="N2060" s="1" t="s">
        <v>505</v>
      </c>
    </row>
    <row r="2061" spans="1:14" hidden="1" x14ac:dyDescent="0.35">
      <c r="A2061" s="1" t="s">
        <v>487</v>
      </c>
      <c r="B2061" s="1" t="s">
        <v>488</v>
      </c>
      <c r="C2061" s="2" t="s">
        <v>556</v>
      </c>
      <c r="D2061" s="1" t="s">
        <v>123</v>
      </c>
      <c r="E2061" s="1">
        <v>6110</v>
      </c>
      <c r="F2061" s="1" t="s">
        <v>490</v>
      </c>
      <c r="G2061" s="2" t="s">
        <v>491</v>
      </c>
      <c r="H2061" s="1" t="s">
        <v>492</v>
      </c>
      <c r="I2061" s="1">
        <v>2017</v>
      </c>
      <c r="J2061" s="1">
        <v>2017</v>
      </c>
      <c r="K2061" s="1" t="s">
        <v>493</v>
      </c>
      <c r="L2061" s="1">
        <v>143.91999999999999</v>
      </c>
      <c r="M2061" s="1" t="s">
        <v>504</v>
      </c>
      <c r="N2061" s="1" t="s">
        <v>505</v>
      </c>
    </row>
    <row r="2062" spans="1:14" hidden="1" x14ac:dyDescent="0.35">
      <c r="A2062" s="1" t="s">
        <v>487</v>
      </c>
      <c r="B2062" s="1" t="s">
        <v>488</v>
      </c>
      <c r="C2062" s="2" t="s">
        <v>556</v>
      </c>
      <c r="D2062" s="1" t="s">
        <v>123</v>
      </c>
      <c r="E2062" s="1">
        <v>6110</v>
      </c>
      <c r="F2062" s="1" t="s">
        <v>490</v>
      </c>
      <c r="G2062" s="2" t="s">
        <v>497</v>
      </c>
      <c r="H2062" s="1" t="s">
        <v>498</v>
      </c>
      <c r="I2062" s="1">
        <v>2001</v>
      </c>
      <c r="J2062" s="1">
        <v>2001</v>
      </c>
      <c r="K2062" s="1" t="s">
        <v>493</v>
      </c>
      <c r="L2062" s="1">
        <v>48.81</v>
      </c>
      <c r="M2062" s="1" t="s">
        <v>504</v>
      </c>
      <c r="N2062" s="1" t="s">
        <v>505</v>
      </c>
    </row>
    <row r="2063" spans="1:14" hidden="1" x14ac:dyDescent="0.35">
      <c r="A2063" s="1" t="s">
        <v>487</v>
      </c>
      <c r="B2063" s="1" t="s">
        <v>488</v>
      </c>
      <c r="C2063" s="2" t="s">
        <v>556</v>
      </c>
      <c r="D2063" s="1" t="s">
        <v>123</v>
      </c>
      <c r="E2063" s="1">
        <v>6110</v>
      </c>
      <c r="F2063" s="1" t="s">
        <v>490</v>
      </c>
      <c r="G2063" s="2" t="s">
        <v>497</v>
      </c>
      <c r="H2063" s="1" t="s">
        <v>498</v>
      </c>
      <c r="I2063" s="1">
        <v>2002</v>
      </c>
      <c r="J2063" s="1">
        <v>2002</v>
      </c>
      <c r="K2063" s="1" t="s">
        <v>493</v>
      </c>
      <c r="L2063" s="1">
        <v>53.71</v>
      </c>
      <c r="M2063" s="1" t="s">
        <v>504</v>
      </c>
      <c r="N2063" s="1" t="s">
        <v>505</v>
      </c>
    </row>
    <row r="2064" spans="1:14" hidden="1" x14ac:dyDescent="0.35">
      <c r="A2064" s="1" t="s">
        <v>487</v>
      </c>
      <c r="B2064" s="1" t="s">
        <v>488</v>
      </c>
      <c r="C2064" s="2" t="s">
        <v>556</v>
      </c>
      <c r="D2064" s="1" t="s">
        <v>123</v>
      </c>
      <c r="E2064" s="1">
        <v>6110</v>
      </c>
      <c r="F2064" s="1" t="s">
        <v>490</v>
      </c>
      <c r="G2064" s="2" t="s">
        <v>497</v>
      </c>
      <c r="H2064" s="1" t="s">
        <v>498</v>
      </c>
      <c r="I2064" s="1">
        <v>2003</v>
      </c>
      <c r="J2064" s="1">
        <v>2003</v>
      </c>
      <c r="K2064" s="1" t="s">
        <v>493</v>
      </c>
      <c r="L2064" s="1">
        <v>71.94</v>
      </c>
      <c r="M2064" s="1" t="s">
        <v>504</v>
      </c>
      <c r="N2064" s="1" t="s">
        <v>505</v>
      </c>
    </row>
    <row r="2065" spans="1:14" hidden="1" x14ac:dyDescent="0.35">
      <c r="A2065" s="1" t="s">
        <v>487</v>
      </c>
      <c r="B2065" s="1" t="s">
        <v>488</v>
      </c>
      <c r="C2065" s="2" t="s">
        <v>556</v>
      </c>
      <c r="D2065" s="1" t="s">
        <v>123</v>
      </c>
      <c r="E2065" s="1">
        <v>6110</v>
      </c>
      <c r="F2065" s="1" t="s">
        <v>490</v>
      </c>
      <c r="G2065" s="2" t="s">
        <v>497</v>
      </c>
      <c r="H2065" s="1" t="s">
        <v>498</v>
      </c>
      <c r="I2065" s="1">
        <v>2004</v>
      </c>
      <c r="J2065" s="1">
        <v>2004</v>
      </c>
      <c r="K2065" s="1" t="s">
        <v>493</v>
      </c>
      <c r="L2065" s="1">
        <v>83.09</v>
      </c>
      <c r="M2065" s="1" t="s">
        <v>504</v>
      </c>
      <c r="N2065" s="1" t="s">
        <v>505</v>
      </c>
    </row>
    <row r="2066" spans="1:14" hidden="1" x14ac:dyDescent="0.35">
      <c r="A2066" s="1" t="s">
        <v>487</v>
      </c>
      <c r="B2066" s="1" t="s">
        <v>488</v>
      </c>
      <c r="C2066" s="2" t="s">
        <v>556</v>
      </c>
      <c r="D2066" s="1" t="s">
        <v>123</v>
      </c>
      <c r="E2066" s="1">
        <v>6110</v>
      </c>
      <c r="F2066" s="1" t="s">
        <v>490</v>
      </c>
      <c r="G2066" s="2" t="s">
        <v>497</v>
      </c>
      <c r="H2066" s="1" t="s">
        <v>498</v>
      </c>
      <c r="I2066" s="1">
        <v>2005</v>
      </c>
      <c r="J2066" s="1">
        <v>2005</v>
      </c>
      <c r="K2066" s="1" t="s">
        <v>493</v>
      </c>
      <c r="L2066" s="1">
        <v>128.27000000000001</v>
      </c>
      <c r="M2066" s="1" t="s">
        <v>504</v>
      </c>
      <c r="N2066" s="1" t="s">
        <v>505</v>
      </c>
    </row>
    <row r="2067" spans="1:14" hidden="1" x14ac:dyDescent="0.35">
      <c r="A2067" s="1" t="s">
        <v>487</v>
      </c>
      <c r="B2067" s="1" t="s">
        <v>488</v>
      </c>
      <c r="C2067" s="2" t="s">
        <v>556</v>
      </c>
      <c r="D2067" s="1" t="s">
        <v>123</v>
      </c>
      <c r="E2067" s="1">
        <v>6110</v>
      </c>
      <c r="F2067" s="1" t="s">
        <v>490</v>
      </c>
      <c r="G2067" s="2" t="s">
        <v>497</v>
      </c>
      <c r="H2067" s="1" t="s">
        <v>498</v>
      </c>
      <c r="I2067" s="1">
        <v>2006</v>
      </c>
      <c r="J2067" s="1">
        <v>2006</v>
      </c>
      <c r="K2067" s="1" t="s">
        <v>493</v>
      </c>
      <c r="L2067" s="1">
        <v>132.84</v>
      </c>
      <c r="M2067" s="1" t="s">
        <v>504</v>
      </c>
      <c r="N2067" s="1" t="s">
        <v>505</v>
      </c>
    </row>
    <row r="2068" spans="1:14" hidden="1" x14ac:dyDescent="0.35">
      <c r="A2068" s="1" t="s">
        <v>487</v>
      </c>
      <c r="B2068" s="1" t="s">
        <v>488</v>
      </c>
      <c r="C2068" s="2" t="s">
        <v>556</v>
      </c>
      <c r="D2068" s="1" t="s">
        <v>123</v>
      </c>
      <c r="E2068" s="1">
        <v>6110</v>
      </c>
      <c r="F2068" s="1" t="s">
        <v>490</v>
      </c>
      <c r="G2068" s="2" t="s">
        <v>497</v>
      </c>
      <c r="H2068" s="1" t="s">
        <v>498</v>
      </c>
      <c r="I2068" s="1">
        <v>2007</v>
      </c>
      <c r="J2068" s="1">
        <v>2007</v>
      </c>
      <c r="K2068" s="1" t="s">
        <v>493</v>
      </c>
      <c r="L2068" s="1">
        <v>188.3</v>
      </c>
      <c r="M2068" s="1" t="s">
        <v>504</v>
      </c>
      <c r="N2068" s="1" t="s">
        <v>505</v>
      </c>
    </row>
    <row r="2069" spans="1:14" hidden="1" x14ac:dyDescent="0.35">
      <c r="A2069" s="1" t="s">
        <v>487</v>
      </c>
      <c r="B2069" s="1" t="s">
        <v>488</v>
      </c>
      <c r="C2069" s="2" t="s">
        <v>556</v>
      </c>
      <c r="D2069" s="1" t="s">
        <v>123</v>
      </c>
      <c r="E2069" s="1">
        <v>6110</v>
      </c>
      <c r="F2069" s="1" t="s">
        <v>490</v>
      </c>
      <c r="G2069" s="2" t="s">
        <v>497</v>
      </c>
      <c r="H2069" s="1" t="s">
        <v>498</v>
      </c>
      <c r="I2069" s="1">
        <v>2008</v>
      </c>
      <c r="J2069" s="1">
        <v>2008</v>
      </c>
      <c r="K2069" s="1" t="s">
        <v>493</v>
      </c>
      <c r="L2069" s="1">
        <v>254.88</v>
      </c>
      <c r="M2069" s="1" t="s">
        <v>504</v>
      </c>
      <c r="N2069" s="1" t="s">
        <v>505</v>
      </c>
    </row>
    <row r="2070" spans="1:14" hidden="1" x14ac:dyDescent="0.35">
      <c r="A2070" s="1" t="s">
        <v>487</v>
      </c>
      <c r="B2070" s="1" t="s">
        <v>488</v>
      </c>
      <c r="C2070" s="2" t="s">
        <v>556</v>
      </c>
      <c r="D2070" s="1" t="s">
        <v>123</v>
      </c>
      <c r="E2070" s="1">
        <v>6110</v>
      </c>
      <c r="F2070" s="1" t="s">
        <v>490</v>
      </c>
      <c r="G2070" s="2" t="s">
        <v>497</v>
      </c>
      <c r="H2070" s="1" t="s">
        <v>498</v>
      </c>
      <c r="I2070" s="1">
        <v>2009</v>
      </c>
      <c r="J2070" s="1">
        <v>2009</v>
      </c>
      <c r="K2070" s="1" t="s">
        <v>493</v>
      </c>
      <c r="L2070" s="1">
        <v>194.29</v>
      </c>
      <c r="M2070" s="1" t="s">
        <v>504</v>
      </c>
      <c r="N2070" s="1" t="s">
        <v>505</v>
      </c>
    </row>
    <row r="2071" spans="1:14" hidden="1" x14ac:dyDescent="0.35">
      <c r="A2071" s="1" t="s">
        <v>487</v>
      </c>
      <c r="B2071" s="1" t="s">
        <v>488</v>
      </c>
      <c r="C2071" s="2" t="s">
        <v>556</v>
      </c>
      <c r="D2071" s="1" t="s">
        <v>123</v>
      </c>
      <c r="E2071" s="1">
        <v>6110</v>
      </c>
      <c r="F2071" s="1" t="s">
        <v>490</v>
      </c>
      <c r="G2071" s="2" t="s">
        <v>497</v>
      </c>
      <c r="H2071" s="1" t="s">
        <v>498</v>
      </c>
      <c r="I2071" s="1">
        <v>2010</v>
      </c>
      <c r="J2071" s="1">
        <v>2010</v>
      </c>
      <c r="K2071" s="1" t="s">
        <v>493</v>
      </c>
      <c r="L2071" s="1">
        <v>-31.02</v>
      </c>
      <c r="M2071" s="1" t="s">
        <v>504</v>
      </c>
      <c r="N2071" s="1" t="s">
        <v>505</v>
      </c>
    </row>
    <row r="2072" spans="1:14" hidden="1" x14ac:dyDescent="0.35">
      <c r="A2072" s="1" t="s">
        <v>487</v>
      </c>
      <c r="B2072" s="1" t="s">
        <v>488</v>
      </c>
      <c r="C2072" s="2" t="s">
        <v>556</v>
      </c>
      <c r="D2072" s="1" t="s">
        <v>123</v>
      </c>
      <c r="E2072" s="1">
        <v>6110</v>
      </c>
      <c r="F2072" s="1" t="s">
        <v>490</v>
      </c>
      <c r="G2072" s="2" t="s">
        <v>497</v>
      </c>
      <c r="H2072" s="1" t="s">
        <v>498</v>
      </c>
      <c r="I2072" s="1">
        <v>2011</v>
      </c>
      <c r="J2072" s="1">
        <v>2011</v>
      </c>
      <c r="K2072" s="1" t="s">
        <v>493</v>
      </c>
      <c r="L2072" s="1">
        <v>-65.84</v>
      </c>
      <c r="M2072" s="1" t="s">
        <v>504</v>
      </c>
      <c r="N2072" s="1" t="s">
        <v>505</v>
      </c>
    </row>
    <row r="2073" spans="1:14" hidden="1" x14ac:dyDescent="0.35">
      <c r="A2073" s="1" t="s">
        <v>487</v>
      </c>
      <c r="B2073" s="1" t="s">
        <v>488</v>
      </c>
      <c r="C2073" s="2" t="s">
        <v>556</v>
      </c>
      <c r="D2073" s="1" t="s">
        <v>123</v>
      </c>
      <c r="E2073" s="1">
        <v>6110</v>
      </c>
      <c r="F2073" s="1" t="s">
        <v>490</v>
      </c>
      <c r="G2073" s="2" t="s">
        <v>497</v>
      </c>
      <c r="H2073" s="1" t="s">
        <v>498</v>
      </c>
      <c r="I2073" s="1">
        <v>2012</v>
      </c>
      <c r="J2073" s="1">
        <v>2012</v>
      </c>
      <c r="K2073" s="1" t="s">
        <v>493</v>
      </c>
      <c r="L2073" s="1">
        <v>190.66</v>
      </c>
      <c r="M2073" s="1" t="s">
        <v>504</v>
      </c>
      <c r="N2073" s="1" t="s">
        <v>505</v>
      </c>
    </row>
    <row r="2074" spans="1:14" hidden="1" x14ac:dyDescent="0.35">
      <c r="A2074" s="1" t="s">
        <v>487</v>
      </c>
      <c r="B2074" s="1" t="s">
        <v>488</v>
      </c>
      <c r="C2074" s="2" t="s">
        <v>556</v>
      </c>
      <c r="D2074" s="1" t="s">
        <v>123</v>
      </c>
      <c r="E2074" s="1">
        <v>6110</v>
      </c>
      <c r="F2074" s="1" t="s">
        <v>490</v>
      </c>
      <c r="G2074" s="2" t="s">
        <v>497</v>
      </c>
      <c r="H2074" s="1" t="s">
        <v>498</v>
      </c>
      <c r="I2074" s="1">
        <v>2013</v>
      </c>
      <c r="J2074" s="1">
        <v>2013</v>
      </c>
      <c r="K2074" s="1" t="s">
        <v>493</v>
      </c>
      <c r="L2074" s="1">
        <v>155.26</v>
      </c>
      <c r="M2074" s="1" t="s">
        <v>504</v>
      </c>
      <c r="N2074" s="1" t="s">
        <v>505</v>
      </c>
    </row>
    <row r="2075" spans="1:14" hidden="1" x14ac:dyDescent="0.35">
      <c r="A2075" s="1" t="s">
        <v>487</v>
      </c>
      <c r="B2075" s="1" t="s">
        <v>488</v>
      </c>
      <c r="C2075" s="2" t="s">
        <v>556</v>
      </c>
      <c r="D2075" s="1" t="s">
        <v>123</v>
      </c>
      <c r="E2075" s="1">
        <v>6110</v>
      </c>
      <c r="F2075" s="1" t="s">
        <v>490</v>
      </c>
      <c r="G2075" s="2" t="s">
        <v>497</v>
      </c>
      <c r="H2075" s="1" t="s">
        <v>498</v>
      </c>
      <c r="I2075" s="1">
        <v>2014</v>
      </c>
      <c r="J2075" s="1">
        <v>2014</v>
      </c>
      <c r="K2075" s="1" t="s">
        <v>493</v>
      </c>
      <c r="L2075" s="1">
        <v>172.57</v>
      </c>
      <c r="M2075" s="1" t="s">
        <v>504</v>
      </c>
      <c r="N2075" s="1" t="s">
        <v>505</v>
      </c>
    </row>
    <row r="2076" spans="1:14" hidden="1" x14ac:dyDescent="0.35">
      <c r="A2076" s="1" t="s">
        <v>487</v>
      </c>
      <c r="B2076" s="1" t="s">
        <v>488</v>
      </c>
      <c r="C2076" s="2" t="s">
        <v>556</v>
      </c>
      <c r="D2076" s="1" t="s">
        <v>123</v>
      </c>
      <c r="E2076" s="1">
        <v>6110</v>
      </c>
      <c r="F2076" s="1" t="s">
        <v>490</v>
      </c>
      <c r="G2076" s="2" t="s">
        <v>497</v>
      </c>
      <c r="H2076" s="1" t="s">
        <v>498</v>
      </c>
      <c r="I2076" s="1">
        <v>2015</v>
      </c>
      <c r="J2076" s="1">
        <v>2015</v>
      </c>
      <c r="K2076" s="1" t="s">
        <v>493</v>
      </c>
      <c r="L2076" s="1">
        <v>166.43</v>
      </c>
      <c r="M2076" s="1" t="s">
        <v>504</v>
      </c>
      <c r="N2076" s="1" t="s">
        <v>505</v>
      </c>
    </row>
    <row r="2077" spans="1:14" hidden="1" x14ac:dyDescent="0.35">
      <c r="A2077" s="1" t="s">
        <v>487</v>
      </c>
      <c r="B2077" s="1" t="s">
        <v>488</v>
      </c>
      <c r="C2077" s="2" t="s">
        <v>556</v>
      </c>
      <c r="D2077" s="1" t="s">
        <v>123</v>
      </c>
      <c r="E2077" s="1">
        <v>6110</v>
      </c>
      <c r="F2077" s="1" t="s">
        <v>490</v>
      </c>
      <c r="G2077" s="2" t="s">
        <v>497</v>
      </c>
      <c r="H2077" s="1" t="s">
        <v>498</v>
      </c>
      <c r="I2077" s="1">
        <v>2016</v>
      </c>
      <c r="J2077" s="1">
        <v>2016</v>
      </c>
      <c r="K2077" s="1" t="s">
        <v>493</v>
      </c>
      <c r="L2077" s="1">
        <v>143.34</v>
      </c>
      <c r="M2077" s="1" t="s">
        <v>504</v>
      </c>
      <c r="N2077" s="1" t="s">
        <v>505</v>
      </c>
    </row>
    <row r="2078" spans="1:14" hidden="1" x14ac:dyDescent="0.35">
      <c r="A2078" s="1" t="s">
        <v>487</v>
      </c>
      <c r="B2078" s="1" t="s">
        <v>488</v>
      </c>
      <c r="C2078" s="2" t="s">
        <v>556</v>
      </c>
      <c r="D2078" s="1" t="s">
        <v>123</v>
      </c>
      <c r="E2078" s="1">
        <v>6110</v>
      </c>
      <c r="F2078" s="1" t="s">
        <v>490</v>
      </c>
      <c r="G2078" s="2" t="s">
        <v>497</v>
      </c>
      <c r="H2078" s="1" t="s">
        <v>498</v>
      </c>
      <c r="I2078" s="1">
        <v>2017</v>
      </c>
      <c r="J2078" s="1">
        <v>2017</v>
      </c>
      <c r="K2078" s="1" t="s">
        <v>493</v>
      </c>
      <c r="L2078" s="1">
        <v>199.73</v>
      </c>
      <c r="M2078" s="1" t="s">
        <v>504</v>
      </c>
      <c r="N2078" s="1" t="s">
        <v>505</v>
      </c>
    </row>
    <row r="2079" spans="1:14" hidden="1" x14ac:dyDescent="0.35">
      <c r="A2079" s="1" t="s">
        <v>487</v>
      </c>
      <c r="B2079" s="1" t="s">
        <v>488</v>
      </c>
      <c r="C2079" s="2" t="s">
        <v>556</v>
      </c>
      <c r="D2079" s="1" t="s">
        <v>123</v>
      </c>
      <c r="E2079" s="1">
        <v>6110</v>
      </c>
      <c r="F2079" s="1" t="s">
        <v>490</v>
      </c>
      <c r="G2079" s="2" t="s">
        <v>499</v>
      </c>
      <c r="H2079" s="1" t="s">
        <v>500</v>
      </c>
      <c r="I2079" s="1">
        <v>2001</v>
      </c>
      <c r="J2079" s="1">
        <v>2001</v>
      </c>
      <c r="K2079" s="1" t="s">
        <v>493</v>
      </c>
      <c r="L2079" s="1">
        <v>44.69</v>
      </c>
      <c r="M2079" s="1" t="s">
        <v>504</v>
      </c>
      <c r="N2079" s="1" t="s">
        <v>505</v>
      </c>
    </row>
    <row r="2080" spans="1:14" hidden="1" x14ac:dyDescent="0.35">
      <c r="A2080" s="1" t="s">
        <v>487</v>
      </c>
      <c r="B2080" s="1" t="s">
        <v>488</v>
      </c>
      <c r="C2080" s="2" t="s">
        <v>556</v>
      </c>
      <c r="D2080" s="1" t="s">
        <v>123</v>
      </c>
      <c r="E2080" s="1">
        <v>6110</v>
      </c>
      <c r="F2080" s="1" t="s">
        <v>490</v>
      </c>
      <c r="G2080" s="2" t="s">
        <v>499</v>
      </c>
      <c r="H2080" s="1" t="s">
        <v>500</v>
      </c>
      <c r="I2080" s="1">
        <v>2002</v>
      </c>
      <c r="J2080" s="1">
        <v>2002</v>
      </c>
      <c r="K2080" s="1" t="s">
        <v>493</v>
      </c>
      <c r="L2080" s="1">
        <v>59.19</v>
      </c>
      <c r="M2080" s="1" t="s">
        <v>504</v>
      </c>
      <c r="N2080" s="1" t="s">
        <v>505</v>
      </c>
    </row>
    <row r="2081" spans="1:14" hidden="1" x14ac:dyDescent="0.35">
      <c r="A2081" s="1" t="s">
        <v>487</v>
      </c>
      <c r="B2081" s="1" t="s">
        <v>488</v>
      </c>
      <c r="C2081" s="2" t="s">
        <v>556</v>
      </c>
      <c r="D2081" s="1" t="s">
        <v>123</v>
      </c>
      <c r="E2081" s="1">
        <v>6110</v>
      </c>
      <c r="F2081" s="1" t="s">
        <v>490</v>
      </c>
      <c r="G2081" s="2" t="s">
        <v>499</v>
      </c>
      <c r="H2081" s="1" t="s">
        <v>500</v>
      </c>
      <c r="I2081" s="1">
        <v>2003</v>
      </c>
      <c r="J2081" s="1">
        <v>2003</v>
      </c>
      <c r="K2081" s="1" t="s">
        <v>493</v>
      </c>
      <c r="L2081" s="1">
        <v>80.09</v>
      </c>
      <c r="M2081" s="1" t="s">
        <v>504</v>
      </c>
      <c r="N2081" s="1" t="s">
        <v>505</v>
      </c>
    </row>
    <row r="2082" spans="1:14" hidden="1" x14ac:dyDescent="0.35">
      <c r="A2082" s="1" t="s">
        <v>487</v>
      </c>
      <c r="B2082" s="1" t="s">
        <v>488</v>
      </c>
      <c r="C2082" s="2" t="s">
        <v>556</v>
      </c>
      <c r="D2082" s="1" t="s">
        <v>123</v>
      </c>
      <c r="E2082" s="1">
        <v>6110</v>
      </c>
      <c r="F2082" s="1" t="s">
        <v>490</v>
      </c>
      <c r="G2082" s="2" t="s">
        <v>499</v>
      </c>
      <c r="H2082" s="1" t="s">
        <v>500</v>
      </c>
      <c r="I2082" s="1">
        <v>2004</v>
      </c>
      <c r="J2082" s="1">
        <v>2004</v>
      </c>
      <c r="K2082" s="1" t="s">
        <v>493</v>
      </c>
      <c r="L2082" s="1">
        <v>84.09</v>
      </c>
      <c r="M2082" s="1" t="s">
        <v>504</v>
      </c>
      <c r="N2082" s="1" t="s">
        <v>505</v>
      </c>
    </row>
    <row r="2083" spans="1:14" hidden="1" x14ac:dyDescent="0.35">
      <c r="A2083" s="1" t="s">
        <v>487</v>
      </c>
      <c r="B2083" s="1" t="s">
        <v>488</v>
      </c>
      <c r="C2083" s="2" t="s">
        <v>556</v>
      </c>
      <c r="D2083" s="1" t="s">
        <v>123</v>
      </c>
      <c r="E2083" s="1">
        <v>6110</v>
      </c>
      <c r="F2083" s="1" t="s">
        <v>490</v>
      </c>
      <c r="G2083" s="2" t="s">
        <v>499</v>
      </c>
      <c r="H2083" s="1" t="s">
        <v>500</v>
      </c>
      <c r="I2083" s="1">
        <v>2005</v>
      </c>
      <c r="J2083" s="1">
        <v>2005</v>
      </c>
      <c r="K2083" s="1" t="s">
        <v>493</v>
      </c>
      <c r="L2083" s="1">
        <v>78.25</v>
      </c>
      <c r="M2083" s="1" t="s">
        <v>504</v>
      </c>
      <c r="N2083" s="1" t="s">
        <v>505</v>
      </c>
    </row>
    <row r="2084" spans="1:14" hidden="1" x14ac:dyDescent="0.35">
      <c r="A2084" s="1" t="s">
        <v>487</v>
      </c>
      <c r="B2084" s="1" t="s">
        <v>488</v>
      </c>
      <c r="C2084" s="2" t="s">
        <v>556</v>
      </c>
      <c r="D2084" s="1" t="s">
        <v>123</v>
      </c>
      <c r="E2084" s="1">
        <v>6110</v>
      </c>
      <c r="F2084" s="1" t="s">
        <v>490</v>
      </c>
      <c r="G2084" s="2" t="s">
        <v>499</v>
      </c>
      <c r="H2084" s="1" t="s">
        <v>500</v>
      </c>
      <c r="I2084" s="1">
        <v>2006</v>
      </c>
      <c r="J2084" s="1">
        <v>2006</v>
      </c>
      <c r="K2084" s="1" t="s">
        <v>493</v>
      </c>
      <c r="L2084" s="1">
        <v>111.62</v>
      </c>
      <c r="M2084" s="1" t="s">
        <v>504</v>
      </c>
      <c r="N2084" s="1" t="s">
        <v>505</v>
      </c>
    </row>
    <row r="2085" spans="1:14" hidden="1" x14ac:dyDescent="0.35">
      <c r="A2085" s="1" t="s">
        <v>487</v>
      </c>
      <c r="B2085" s="1" t="s">
        <v>488</v>
      </c>
      <c r="C2085" s="2" t="s">
        <v>556</v>
      </c>
      <c r="D2085" s="1" t="s">
        <v>123</v>
      </c>
      <c r="E2085" s="1">
        <v>6110</v>
      </c>
      <c r="F2085" s="1" t="s">
        <v>490</v>
      </c>
      <c r="G2085" s="2" t="s">
        <v>499</v>
      </c>
      <c r="H2085" s="1" t="s">
        <v>500</v>
      </c>
      <c r="I2085" s="1">
        <v>2007</v>
      </c>
      <c r="J2085" s="1">
        <v>2007</v>
      </c>
      <c r="K2085" s="1" t="s">
        <v>493</v>
      </c>
      <c r="L2085" s="1">
        <v>172.27</v>
      </c>
      <c r="M2085" s="1" t="s">
        <v>504</v>
      </c>
      <c r="N2085" s="1" t="s">
        <v>505</v>
      </c>
    </row>
    <row r="2086" spans="1:14" hidden="1" x14ac:dyDescent="0.35">
      <c r="A2086" s="1" t="s">
        <v>487</v>
      </c>
      <c r="B2086" s="1" t="s">
        <v>488</v>
      </c>
      <c r="C2086" s="2" t="s">
        <v>556</v>
      </c>
      <c r="D2086" s="1" t="s">
        <v>123</v>
      </c>
      <c r="E2086" s="1">
        <v>6110</v>
      </c>
      <c r="F2086" s="1" t="s">
        <v>490</v>
      </c>
      <c r="G2086" s="2" t="s">
        <v>499</v>
      </c>
      <c r="H2086" s="1" t="s">
        <v>500</v>
      </c>
      <c r="I2086" s="1">
        <v>2008</v>
      </c>
      <c r="J2086" s="1">
        <v>2008</v>
      </c>
      <c r="K2086" s="1" t="s">
        <v>493</v>
      </c>
      <c r="L2086" s="1">
        <v>198.26</v>
      </c>
      <c r="M2086" s="1" t="s">
        <v>504</v>
      </c>
      <c r="N2086" s="1" t="s">
        <v>505</v>
      </c>
    </row>
    <row r="2087" spans="1:14" hidden="1" x14ac:dyDescent="0.35">
      <c r="A2087" s="1" t="s">
        <v>487</v>
      </c>
      <c r="B2087" s="1" t="s">
        <v>488</v>
      </c>
      <c r="C2087" s="2" t="s">
        <v>556</v>
      </c>
      <c r="D2087" s="1" t="s">
        <v>123</v>
      </c>
      <c r="E2087" s="1">
        <v>6110</v>
      </c>
      <c r="F2087" s="1" t="s">
        <v>490</v>
      </c>
      <c r="G2087" s="2" t="s">
        <v>499</v>
      </c>
      <c r="H2087" s="1" t="s">
        <v>500</v>
      </c>
      <c r="I2087" s="1">
        <v>2009</v>
      </c>
      <c r="J2087" s="1">
        <v>2009</v>
      </c>
      <c r="K2087" s="1" t="s">
        <v>493</v>
      </c>
      <c r="L2087" s="1">
        <v>137.25</v>
      </c>
      <c r="M2087" s="1" t="s">
        <v>504</v>
      </c>
      <c r="N2087" s="1" t="s">
        <v>505</v>
      </c>
    </row>
    <row r="2088" spans="1:14" hidden="1" x14ac:dyDescent="0.35">
      <c r="A2088" s="1" t="s">
        <v>487</v>
      </c>
      <c r="B2088" s="1" t="s">
        <v>488</v>
      </c>
      <c r="C2088" s="2" t="s">
        <v>556</v>
      </c>
      <c r="D2088" s="1" t="s">
        <v>123</v>
      </c>
      <c r="E2088" s="1">
        <v>6110</v>
      </c>
      <c r="F2088" s="1" t="s">
        <v>490</v>
      </c>
      <c r="G2088" s="2" t="s">
        <v>499</v>
      </c>
      <c r="H2088" s="1" t="s">
        <v>500</v>
      </c>
      <c r="I2088" s="1">
        <v>2010</v>
      </c>
      <c r="J2088" s="1">
        <v>2010</v>
      </c>
      <c r="K2088" s="1" t="s">
        <v>493</v>
      </c>
      <c r="L2088" s="1">
        <v>123.82</v>
      </c>
      <c r="M2088" s="1" t="s">
        <v>504</v>
      </c>
      <c r="N2088" s="1" t="s">
        <v>505</v>
      </c>
    </row>
    <row r="2089" spans="1:14" hidden="1" x14ac:dyDescent="0.35">
      <c r="A2089" s="1" t="s">
        <v>487</v>
      </c>
      <c r="B2089" s="1" t="s">
        <v>488</v>
      </c>
      <c r="C2089" s="2" t="s">
        <v>556</v>
      </c>
      <c r="D2089" s="1" t="s">
        <v>123</v>
      </c>
      <c r="E2089" s="1">
        <v>6110</v>
      </c>
      <c r="F2089" s="1" t="s">
        <v>490</v>
      </c>
      <c r="G2089" s="2" t="s">
        <v>499</v>
      </c>
      <c r="H2089" s="1" t="s">
        <v>500</v>
      </c>
      <c r="I2089" s="1">
        <v>2011</v>
      </c>
      <c r="J2089" s="1">
        <v>2011</v>
      </c>
      <c r="K2089" s="1" t="s">
        <v>493</v>
      </c>
      <c r="L2089" s="1">
        <v>148.66</v>
      </c>
      <c r="M2089" s="1" t="s">
        <v>504</v>
      </c>
      <c r="N2089" s="1" t="s">
        <v>505</v>
      </c>
    </row>
    <row r="2090" spans="1:14" hidden="1" x14ac:dyDescent="0.35">
      <c r="A2090" s="1" t="s">
        <v>487</v>
      </c>
      <c r="B2090" s="1" t="s">
        <v>488</v>
      </c>
      <c r="C2090" s="2" t="s">
        <v>556</v>
      </c>
      <c r="D2090" s="1" t="s">
        <v>123</v>
      </c>
      <c r="E2090" s="1">
        <v>6110</v>
      </c>
      <c r="F2090" s="1" t="s">
        <v>490</v>
      </c>
      <c r="G2090" s="2" t="s">
        <v>499</v>
      </c>
      <c r="H2090" s="1" t="s">
        <v>500</v>
      </c>
      <c r="I2090" s="1">
        <v>2012</v>
      </c>
      <c r="J2090" s="1">
        <v>2012</v>
      </c>
      <c r="K2090" s="1" t="s">
        <v>493</v>
      </c>
      <c r="L2090" s="1">
        <v>150.96</v>
      </c>
      <c r="M2090" s="1" t="s">
        <v>504</v>
      </c>
      <c r="N2090" s="1" t="s">
        <v>505</v>
      </c>
    </row>
    <row r="2091" spans="1:14" hidden="1" x14ac:dyDescent="0.35">
      <c r="A2091" s="1" t="s">
        <v>487</v>
      </c>
      <c r="B2091" s="1" t="s">
        <v>488</v>
      </c>
      <c r="C2091" s="2" t="s">
        <v>556</v>
      </c>
      <c r="D2091" s="1" t="s">
        <v>123</v>
      </c>
      <c r="E2091" s="1">
        <v>6110</v>
      </c>
      <c r="F2091" s="1" t="s">
        <v>490</v>
      </c>
      <c r="G2091" s="2" t="s">
        <v>499</v>
      </c>
      <c r="H2091" s="1" t="s">
        <v>500</v>
      </c>
      <c r="I2091" s="1">
        <v>2013</v>
      </c>
      <c r="J2091" s="1">
        <v>2013</v>
      </c>
      <c r="K2091" s="1" t="s">
        <v>493</v>
      </c>
      <c r="L2091" s="1">
        <v>175.98</v>
      </c>
      <c r="M2091" s="1" t="s">
        <v>504</v>
      </c>
      <c r="N2091" s="1" t="s">
        <v>505</v>
      </c>
    </row>
    <row r="2092" spans="1:14" hidden="1" x14ac:dyDescent="0.35">
      <c r="A2092" s="1" t="s">
        <v>487</v>
      </c>
      <c r="B2092" s="1" t="s">
        <v>488</v>
      </c>
      <c r="C2092" s="2" t="s">
        <v>556</v>
      </c>
      <c r="D2092" s="1" t="s">
        <v>123</v>
      </c>
      <c r="E2092" s="1">
        <v>6110</v>
      </c>
      <c r="F2092" s="1" t="s">
        <v>490</v>
      </c>
      <c r="G2092" s="2" t="s">
        <v>499</v>
      </c>
      <c r="H2092" s="1" t="s">
        <v>500</v>
      </c>
      <c r="I2092" s="1">
        <v>2014</v>
      </c>
      <c r="J2092" s="1">
        <v>2014</v>
      </c>
      <c r="K2092" s="1" t="s">
        <v>493</v>
      </c>
      <c r="L2092" s="1">
        <v>136.84</v>
      </c>
      <c r="M2092" s="1" t="s">
        <v>504</v>
      </c>
      <c r="N2092" s="1" t="s">
        <v>505</v>
      </c>
    </row>
    <row r="2093" spans="1:14" hidden="1" x14ac:dyDescent="0.35">
      <c r="A2093" s="1" t="s">
        <v>487</v>
      </c>
      <c r="B2093" s="1" t="s">
        <v>488</v>
      </c>
      <c r="C2093" s="2" t="s">
        <v>556</v>
      </c>
      <c r="D2093" s="1" t="s">
        <v>123</v>
      </c>
      <c r="E2093" s="1">
        <v>6110</v>
      </c>
      <c r="F2093" s="1" t="s">
        <v>490</v>
      </c>
      <c r="G2093" s="2" t="s">
        <v>499</v>
      </c>
      <c r="H2093" s="1" t="s">
        <v>500</v>
      </c>
      <c r="I2093" s="1">
        <v>2015</v>
      </c>
      <c r="J2093" s="1">
        <v>2015</v>
      </c>
      <c r="K2093" s="1" t="s">
        <v>493</v>
      </c>
      <c r="L2093" s="1">
        <v>112.84</v>
      </c>
      <c r="M2093" s="1" t="s">
        <v>504</v>
      </c>
      <c r="N2093" s="1" t="s">
        <v>505</v>
      </c>
    </row>
    <row r="2094" spans="1:14" hidden="1" x14ac:dyDescent="0.35">
      <c r="A2094" s="1" t="s">
        <v>487</v>
      </c>
      <c r="B2094" s="1" t="s">
        <v>488</v>
      </c>
      <c r="C2094" s="2" t="s">
        <v>556</v>
      </c>
      <c r="D2094" s="1" t="s">
        <v>123</v>
      </c>
      <c r="E2094" s="1">
        <v>6110</v>
      </c>
      <c r="F2094" s="1" t="s">
        <v>490</v>
      </c>
      <c r="G2094" s="2" t="s">
        <v>499</v>
      </c>
      <c r="H2094" s="1" t="s">
        <v>500</v>
      </c>
      <c r="I2094" s="1">
        <v>2016</v>
      </c>
      <c r="J2094" s="1">
        <v>2016</v>
      </c>
      <c r="K2094" s="1" t="s">
        <v>493</v>
      </c>
      <c r="L2094" s="1">
        <v>121.87</v>
      </c>
      <c r="M2094" s="1" t="s">
        <v>504</v>
      </c>
      <c r="N2094" s="1" t="s">
        <v>505</v>
      </c>
    </row>
    <row r="2095" spans="1:14" hidden="1" x14ac:dyDescent="0.35">
      <c r="A2095" s="1" t="s">
        <v>487</v>
      </c>
      <c r="B2095" s="1" t="s">
        <v>488</v>
      </c>
      <c r="C2095" s="2" t="s">
        <v>556</v>
      </c>
      <c r="D2095" s="1" t="s">
        <v>123</v>
      </c>
      <c r="E2095" s="1">
        <v>6110</v>
      </c>
      <c r="F2095" s="1" t="s">
        <v>490</v>
      </c>
      <c r="G2095" s="2" t="s">
        <v>499</v>
      </c>
      <c r="H2095" s="1" t="s">
        <v>500</v>
      </c>
      <c r="I2095" s="1">
        <v>2017</v>
      </c>
      <c r="J2095" s="1">
        <v>2017</v>
      </c>
      <c r="K2095" s="1" t="s">
        <v>493</v>
      </c>
      <c r="L2095" s="1">
        <v>141.1</v>
      </c>
      <c r="M2095" s="1" t="s">
        <v>504</v>
      </c>
      <c r="N2095" s="1" t="s">
        <v>505</v>
      </c>
    </row>
    <row r="2096" spans="1:14" hidden="1" x14ac:dyDescent="0.35">
      <c r="A2096" s="1" t="s">
        <v>487</v>
      </c>
      <c r="B2096" s="1" t="s">
        <v>488</v>
      </c>
      <c r="C2096" s="2" t="s">
        <v>556</v>
      </c>
      <c r="D2096" s="1" t="s">
        <v>123</v>
      </c>
      <c r="E2096" s="1">
        <v>6110</v>
      </c>
      <c r="F2096" s="1" t="s">
        <v>490</v>
      </c>
      <c r="G2096" s="2" t="s">
        <v>501</v>
      </c>
      <c r="H2096" s="1" t="s">
        <v>502</v>
      </c>
      <c r="I2096" s="1">
        <v>2001</v>
      </c>
      <c r="J2096" s="1">
        <v>2001</v>
      </c>
      <c r="K2096" s="1" t="s">
        <v>493</v>
      </c>
      <c r="L2096" s="1">
        <v>29.11</v>
      </c>
      <c r="M2096" s="1" t="s">
        <v>504</v>
      </c>
      <c r="N2096" s="1" t="s">
        <v>505</v>
      </c>
    </row>
    <row r="2097" spans="1:14" hidden="1" x14ac:dyDescent="0.35">
      <c r="A2097" s="1" t="s">
        <v>487</v>
      </c>
      <c r="B2097" s="1" t="s">
        <v>488</v>
      </c>
      <c r="C2097" s="2" t="s">
        <v>556</v>
      </c>
      <c r="D2097" s="1" t="s">
        <v>123</v>
      </c>
      <c r="E2097" s="1">
        <v>6110</v>
      </c>
      <c r="F2097" s="1" t="s">
        <v>490</v>
      </c>
      <c r="G2097" s="2" t="s">
        <v>501</v>
      </c>
      <c r="H2097" s="1" t="s">
        <v>502</v>
      </c>
      <c r="I2097" s="1">
        <v>2002</v>
      </c>
      <c r="J2097" s="1">
        <v>2002</v>
      </c>
      <c r="K2097" s="1" t="s">
        <v>493</v>
      </c>
      <c r="L2097" s="1">
        <v>31.58</v>
      </c>
      <c r="M2097" s="1" t="s">
        <v>504</v>
      </c>
      <c r="N2097" s="1" t="s">
        <v>505</v>
      </c>
    </row>
    <row r="2098" spans="1:14" hidden="1" x14ac:dyDescent="0.35">
      <c r="A2098" s="1" t="s">
        <v>487</v>
      </c>
      <c r="B2098" s="1" t="s">
        <v>488</v>
      </c>
      <c r="C2098" s="2" t="s">
        <v>556</v>
      </c>
      <c r="D2098" s="1" t="s">
        <v>123</v>
      </c>
      <c r="E2098" s="1">
        <v>6110</v>
      </c>
      <c r="F2098" s="1" t="s">
        <v>490</v>
      </c>
      <c r="G2098" s="2" t="s">
        <v>501</v>
      </c>
      <c r="H2098" s="1" t="s">
        <v>502</v>
      </c>
      <c r="I2098" s="1">
        <v>2003</v>
      </c>
      <c r="J2098" s="1">
        <v>2003</v>
      </c>
      <c r="K2098" s="1" t="s">
        <v>493</v>
      </c>
      <c r="L2098" s="1">
        <v>44.34</v>
      </c>
      <c r="M2098" s="1" t="s">
        <v>504</v>
      </c>
      <c r="N2098" s="1" t="s">
        <v>505</v>
      </c>
    </row>
    <row r="2099" spans="1:14" hidden="1" x14ac:dyDescent="0.35">
      <c r="A2099" s="1" t="s">
        <v>487</v>
      </c>
      <c r="B2099" s="1" t="s">
        <v>488</v>
      </c>
      <c r="C2099" s="2" t="s">
        <v>556</v>
      </c>
      <c r="D2099" s="1" t="s">
        <v>123</v>
      </c>
      <c r="E2099" s="1">
        <v>6110</v>
      </c>
      <c r="F2099" s="1" t="s">
        <v>490</v>
      </c>
      <c r="G2099" s="2" t="s">
        <v>501</v>
      </c>
      <c r="H2099" s="1" t="s">
        <v>502</v>
      </c>
      <c r="I2099" s="1">
        <v>2004</v>
      </c>
      <c r="J2099" s="1">
        <v>2004</v>
      </c>
      <c r="K2099" s="1" t="s">
        <v>493</v>
      </c>
      <c r="L2099" s="1">
        <v>56.1</v>
      </c>
      <c r="M2099" s="1" t="s">
        <v>504</v>
      </c>
      <c r="N2099" s="1" t="s">
        <v>505</v>
      </c>
    </row>
    <row r="2100" spans="1:14" hidden="1" x14ac:dyDescent="0.35">
      <c r="A2100" s="1" t="s">
        <v>487</v>
      </c>
      <c r="B2100" s="1" t="s">
        <v>488</v>
      </c>
      <c r="C2100" s="2" t="s">
        <v>556</v>
      </c>
      <c r="D2100" s="1" t="s">
        <v>123</v>
      </c>
      <c r="E2100" s="1">
        <v>6110</v>
      </c>
      <c r="F2100" s="1" t="s">
        <v>490</v>
      </c>
      <c r="G2100" s="2" t="s">
        <v>501</v>
      </c>
      <c r="H2100" s="1" t="s">
        <v>502</v>
      </c>
      <c r="I2100" s="1">
        <v>2005</v>
      </c>
      <c r="J2100" s="1">
        <v>2005</v>
      </c>
      <c r="K2100" s="1" t="s">
        <v>493</v>
      </c>
      <c r="L2100" s="1">
        <v>76.14</v>
      </c>
      <c r="M2100" s="1" t="s">
        <v>504</v>
      </c>
      <c r="N2100" s="1" t="s">
        <v>505</v>
      </c>
    </row>
    <row r="2101" spans="1:14" hidden="1" x14ac:dyDescent="0.35">
      <c r="A2101" s="1" t="s">
        <v>487</v>
      </c>
      <c r="B2101" s="1" t="s">
        <v>488</v>
      </c>
      <c r="C2101" s="2" t="s">
        <v>556</v>
      </c>
      <c r="D2101" s="1" t="s">
        <v>123</v>
      </c>
      <c r="E2101" s="1">
        <v>6110</v>
      </c>
      <c r="F2101" s="1" t="s">
        <v>490</v>
      </c>
      <c r="G2101" s="2" t="s">
        <v>501</v>
      </c>
      <c r="H2101" s="1" t="s">
        <v>502</v>
      </c>
      <c r="I2101" s="1">
        <v>2006</v>
      </c>
      <c r="J2101" s="1">
        <v>2006</v>
      </c>
      <c r="K2101" s="1" t="s">
        <v>493</v>
      </c>
      <c r="L2101" s="1">
        <v>73.45</v>
      </c>
      <c r="M2101" s="1" t="s">
        <v>504</v>
      </c>
      <c r="N2101" s="1" t="s">
        <v>505</v>
      </c>
    </row>
    <row r="2102" spans="1:14" hidden="1" x14ac:dyDescent="0.35">
      <c r="A2102" s="1" t="s">
        <v>487</v>
      </c>
      <c r="B2102" s="1" t="s">
        <v>488</v>
      </c>
      <c r="C2102" s="2" t="s">
        <v>556</v>
      </c>
      <c r="D2102" s="1" t="s">
        <v>123</v>
      </c>
      <c r="E2102" s="1">
        <v>6110</v>
      </c>
      <c r="F2102" s="1" t="s">
        <v>490</v>
      </c>
      <c r="G2102" s="2" t="s">
        <v>501</v>
      </c>
      <c r="H2102" s="1" t="s">
        <v>502</v>
      </c>
      <c r="I2102" s="1">
        <v>2007</v>
      </c>
      <c r="J2102" s="1">
        <v>2007</v>
      </c>
      <c r="K2102" s="1" t="s">
        <v>493</v>
      </c>
      <c r="L2102" s="1">
        <v>129.1</v>
      </c>
      <c r="M2102" s="1" t="s">
        <v>504</v>
      </c>
      <c r="N2102" s="1" t="s">
        <v>505</v>
      </c>
    </row>
    <row r="2103" spans="1:14" hidden="1" x14ac:dyDescent="0.35">
      <c r="A2103" s="1" t="s">
        <v>487</v>
      </c>
      <c r="B2103" s="1" t="s">
        <v>488</v>
      </c>
      <c r="C2103" s="2" t="s">
        <v>556</v>
      </c>
      <c r="D2103" s="1" t="s">
        <v>123</v>
      </c>
      <c r="E2103" s="1">
        <v>6110</v>
      </c>
      <c r="F2103" s="1" t="s">
        <v>490</v>
      </c>
      <c r="G2103" s="2" t="s">
        <v>501</v>
      </c>
      <c r="H2103" s="1" t="s">
        <v>502</v>
      </c>
      <c r="I2103" s="1">
        <v>2008</v>
      </c>
      <c r="J2103" s="1">
        <v>2008</v>
      </c>
      <c r="K2103" s="1" t="s">
        <v>493</v>
      </c>
      <c r="L2103" s="1">
        <v>192.67</v>
      </c>
      <c r="M2103" s="1" t="s">
        <v>504</v>
      </c>
      <c r="N2103" s="1" t="s">
        <v>505</v>
      </c>
    </row>
    <row r="2104" spans="1:14" hidden="1" x14ac:dyDescent="0.35">
      <c r="A2104" s="1" t="s">
        <v>487</v>
      </c>
      <c r="B2104" s="1" t="s">
        <v>488</v>
      </c>
      <c r="C2104" s="2" t="s">
        <v>556</v>
      </c>
      <c r="D2104" s="1" t="s">
        <v>123</v>
      </c>
      <c r="E2104" s="1">
        <v>6110</v>
      </c>
      <c r="F2104" s="1" t="s">
        <v>490</v>
      </c>
      <c r="G2104" s="2" t="s">
        <v>501</v>
      </c>
      <c r="H2104" s="1" t="s">
        <v>502</v>
      </c>
      <c r="I2104" s="1">
        <v>2009</v>
      </c>
      <c r="J2104" s="1">
        <v>2009</v>
      </c>
      <c r="K2104" s="1" t="s">
        <v>493</v>
      </c>
      <c r="L2104" s="1">
        <v>141.01</v>
      </c>
      <c r="M2104" s="1" t="s">
        <v>504</v>
      </c>
      <c r="N2104" s="1" t="s">
        <v>505</v>
      </c>
    </row>
    <row r="2105" spans="1:14" hidden="1" x14ac:dyDescent="0.35">
      <c r="A2105" s="1" t="s">
        <v>487</v>
      </c>
      <c r="B2105" s="1" t="s">
        <v>488</v>
      </c>
      <c r="C2105" s="2" t="s">
        <v>556</v>
      </c>
      <c r="D2105" s="1" t="s">
        <v>123</v>
      </c>
      <c r="E2105" s="1">
        <v>6110</v>
      </c>
      <c r="F2105" s="1" t="s">
        <v>490</v>
      </c>
      <c r="G2105" s="2" t="s">
        <v>501</v>
      </c>
      <c r="H2105" s="1" t="s">
        <v>502</v>
      </c>
      <c r="I2105" s="1">
        <v>2010</v>
      </c>
      <c r="J2105" s="1">
        <v>2010</v>
      </c>
      <c r="K2105" s="1" t="s">
        <v>493</v>
      </c>
      <c r="L2105" s="1">
        <v>-79.94</v>
      </c>
      <c r="M2105" s="1" t="s">
        <v>504</v>
      </c>
      <c r="N2105" s="1" t="s">
        <v>505</v>
      </c>
    </row>
    <row r="2106" spans="1:14" hidden="1" x14ac:dyDescent="0.35">
      <c r="A2106" s="1" t="s">
        <v>487</v>
      </c>
      <c r="B2106" s="1" t="s">
        <v>488</v>
      </c>
      <c r="C2106" s="2" t="s">
        <v>556</v>
      </c>
      <c r="D2106" s="1" t="s">
        <v>123</v>
      </c>
      <c r="E2106" s="1">
        <v>6110</v>
      </c>
      <c r="F2106" s="1" t="s">
        <v>490</v>
      </c>
      <c r="G2106" s="2" t="s">
        <v>501</v>
      </c>
      <c r="H2106" s="1" t="s">
        <v>502</v>
      </c>
      <c r="I2106" s="1">
        <v>2011</v>
      </c>
      <c r="J2106" s="1">
        <v>2011</v>
      </c>
      <c r="K2106" s="1" t="s">
        <v>493</v>
      </c>
      <c r="L2106" s="1">
        <v>-136.55000000000001</v>
      </c>
      <c r="M2106" s="1" t="s">
        <v>504</v>
      </c>
      <c r="N2106" s="1" t="s">
        <v>505</v>
      </c>
    </row>
    <row r="2107" spans="1:14" hidden="1" x14ac:dyDescent="0.35">
      <c r="A2107" s="1" t="s">
        <v>487</v>
      </c>
      <c r="B2107" s="1" t="s">
        <v>488</v>
      </c>
      <c r="C2107" s="2" t="s">
        <v>556</v>
      </c>
      <c r="D2107" s="1" t="s">
        <v>123</v>
      </c>
      <c r="E2107" s="1">
        <v>6110</v>
      </c>
      <c r="F2107" s="1" t="s">
        <v>490</v>
      </c>
      <c r="G2107" s="2" t="s">
        <v>501</v>
      </c>
      <c r="H2107" s="1" t="s">
        <v>502</v>
      </c>
      <c r="I2107" s="1">
        <v>2012</v>
      </c>
      <c r="J2107" s="1">
        <v>2012</v>
      </c>
      <c r="K2107" s="1" t="s">
        <v>493</v>
      </c>
      <c r="L2107" s="1">
        <v>140.30000000000001</v>
      </c>
      <c r="M2107" s="1" t="s">
        <v>504</v>
      </c>
      <c r="N2107" s="1" t="s">
        <v>505</v>
      </c>
    </row>
    <row r="2108" spans="1:14" hidden="1" x14ac:dyDescent="0.35">
      <c r="A2108" s="1" t="s">
        <v>487</v>
      </c>
      <c r="B2108" s="1" t="s">
        <v>488</v>
      </c>
      <c r="C2108" s="2" t="s">
        <v>556</v>
      </c>
      <c r="D2108" s="1" t="s">
        <v>123</v>
      </c>
      <c r="E2108" s="1">
        <v>6110</v>
      </c>
      <c r="F2108" s="1" t="s">
        <v>490</v>
      </c>
      <c r="G2108" s="2" t="s">
        <v>501</v>
      </c>
      <c r="H2108" s="1" t="s">
        <v>502</v>
      </c>
      <c r="I2108" s="1">
        <v>2013</v>
      </c>
      <c r="J2108" s="1">
        <v>2013</v>
      </c>
      <c r="K2108" s="1" t="s">
        <v>493</v>
      </c>
      <c r="L2108" s="1">
        <v>100.54</v>
      </c>
      <c r="M2108" s="1" t="s">
        <v>504</v>
      </c>
      <c r="N2108" s="1" t="s">
        <v>505</v>
      </c>
    </row>
    <row r="2109" spans="1:14" hidden="1" x14ac:dyDescent="0.35">
      <c r="A2109" s="1" t="s">
        <v>487</v>
      </c>
      <c r="B2109" s="1" t="s">
        <v>488</v>
      </c>
      <c r="C2109" s="2" t="s">
        <v>556</v>
      </c>
      <c r="D2109" s="1" t="s">
        <v>123</v>
      </c>
      <c r="E2109" s="1">
        <v>6110</v>
      </c>
      <c r="F2109" s="1" t="s">
        <v>490</v>
      </c>
      <c r="G2109" s="2" t="s">
        <v>501</v>
      </c>
      <c r="H2109" s="1" t="s">
        <v>502</v>
      </c>
      <c r="I2109" s="1">
        <v>2014</v>
      </c>
      <c r="J2109" s="1">
        <v>2014</v>
      </c>
      <c r="K2109" s="1" t="s">
        <v>493</v>
      </c>
      <c r="L2109" s="1">
        <v>114.38</v>
      </c>
      <c r="M2109" s="1" t="s">
        <v>504</v>
      </c>
      <c r="N2109" s="1" t="s">
        <v>505</v>
      </c>
    </row>
    <row r="2110" spans="1:14" hidden="1" x14ac:dyDescent="0.35">
      <c r="A2110" s="1" t="s">
        <v>487</v>
      </c>
      <c r="B2110" s="1" t="s">
        <v>488</v>
      </c>
      <c r="C2110" s="2" t="s">
        <v>556</v>
      </c>
      <c r="D2110" s="1" t="s">
        <v>123</v>
      </c>
      <c r="E2110" s="1">
        <v>6110</v>
      </c>
      <c r="F2110" s="1" t="s">
        <v>490</v>
      </c>
      <c r="G2110" s="2" t="s">
        <v>501</v>
      </c>
      <c r="H2110" s="1" t="s">
        <v>502</v>
      </c>
      <c r="I2110" s="1">
        <v>2015</v>
      </c>
      <c r="J2110" s="1">
        <v>2015</v>
      </c>
      <c r="K2110" s="1" t="s">
        <v>493</v>
      </c>
      <c r="L2110" s="1">
        <v>118.16</v>
      </c>
      <c r="M2110" s="1" t="s">
        <v>504</v>
      </c>
      <c r="N2110" s="1" t="s">
        <v>505</v>
      </c>
    </row>
    <row r="2111" spans="1:14" hidden="1" x14ac:dyDescent="0.35">
      <c r="A2111" s="1" t="s">
        <v>487</v>
      </c>
      <c r="B2111" s="1" t="s">
        <v>488</v>
      </c>
      <c r="C2111" s="2" t="s">
        <v>556</v>
      </c>
      <c r="D2111" s="1" t="s">
        <v>123</v>
      </c>
      <c r="E2111" s="1">
        <v>6110</v>
      </c>
      <c r="F2111" s="1" t="s">
        <v>490</v>
      </c>
      <c r="G2111" s="2" t="s">
        <v>501</v>
      </c>
      <c r="H2111" s="1" t="s">
        <v>502</v>
      </c>
      <c r="I2111" s="1">
        <v>2016</v>
      </c>
      <c r="J2111" s="1">
        <v>2016</v>
      </c>
      <c r="K2111" s="1" t="s">
        <v>493</v>
      </c>
      <c r="L2111" s="1">
        <v>86.01</v>
      </c>
      <c r="M2111" s="1" t="s">
        <v>504</v>
      </c>
      <c r="N2111" s="1" t="s">
        <v>505</v>
      </c>
    </row>
    <row r="2112" spans="1:14" hidden="1" x14ac:dyDescent="0.35">
      <c r="A2112" s="1" t="s">
        <v>487</v>
      </c>
      <c r="B2112" s="1" t="s">
        <v>488</v>
      </c>
      <c r="C2112" s="2" t="s">
        <v>556</v>
      </c>
      <c r="D2112" s="1" t="s">
        <v>123</v>
      </c>
      <c r="E2112" s="1">
        <v>6110</v>
      </c>
      <c r="F2112" s="1" t="s">
        <v>490</v>
      </c>
      <c r="G2112" s="2" t="s">
        <v>501</v>
      </c>
      <c r="H2112" s="1" t="s">
        <v>502</v>
      </c>
      <c r="I2112" s="1">
        <v>2017</v>
      </c>
      <c r="J2112" s="1">
        <v>2017</v>
      </c>
      <c r="K2112" s="1" t="s">
        <v>493</v>
      </c>
      <c r="L2112" s="1">
        <v>125.39</v>
      </c>
      <c r="M2112" s="1" t="s">
        <v>504</v>
      </c>
      <c r="N2112" s="1" t="s">
        <v>505</v>
      </c>
    </row>
    <row r="2113" spans="1:15" hidden="1" x14ac:dyDescent="0.35">
      <c r="A2113" s="1" t="s">
        <v>487</v>
      </c>
      <c r="B2113" s="1" t="s">
        <v>488</v>
      </c>
      <c r="C2113" s="2" t="s">
        <v>557</v>
      </c>
      <c r="D2113" s="1" t="s">
        <v>125</v>
      </c>
      <c r="E2113" s="1">
        <v>6110</v>
      </c>
      <c r="F2113" s="1" t="s">
        <v>490</v>
      </c>
      <c r="G2113" s="2" t="s">
        <v>491</v>
      </c>
      <c r="H2113" s="1" t="s">
        <v>492</v>
      </c>
      <c r="I2113" s="1">
        <v>2007</v>
      </c>
      <c r="J2113" s="1">
        <v>2007</v>
      </c>
      <c r="K2113" s="1" t="s">
        <v>493</v>
      </c>
      <c r="L2113" s="1">
        <v>35.81</v>
      </c>
      <c r="M2113" s="1" t="s">
        <v>504</v>
      </c>
      <c r="N2113" s="1" t="s">
        <v>505</v>
      </c>
    </row>
    <row r="2114" spans="1:15" hidden="1" x14ac:dyDescent="0.35">
      <c r="A2114" s="1" t="s">
        <v>487</v>
      </c>
      <c r="B2114" s="1" t="s">
        <v>488</v>
      </c>
      <c r="C2114" s="2" t="s">
        <v>557</v>
      </c>
      <c r="D2114" s="1" t="s">
        <v>125</v>
      </c>
      <c r="E2114" s="1">
        <v>6110</v>
      </c>
      <c r="F2114" s="1" t="s">
        <v>490</v>
      </c>
      <c r="G2114" s="2" t="s">
        <v>497</v>
      </c>
      <c r="H2114" s="1" t="s">
        <v>498</v>
      </c>
      <c r="I2114" s="1">
        <v>2007</v>
      </c>
      <c r="J2114" s="1">
        <v>2007</v>
      </c>
      <c r="K2114" s="1" t="s">
        <v>493</v>
      </c>
      <c r="L2114" s="1">
        <v>0.96</v>
      </c>
      <c r="M2114" s="1" t="s">
        <v>504</v>
      </c>
      <c r="N2114" s="1" t="s">
        <v>505</v>
      </c>
    </row>
    <row r="2115" spans="1:15" hidden="1" x14ac:dyDescent="0.35">
      <c r="A2115" s="1" t="s">
        <v>487</v>
      </c>
      <c r="B2115" s="1" t="s">
        <v>488</v>
      </c>
      <c r="C2115" s="2" t="s">
        <v>557</v>
      </c>
      <c r="D2115" s="1" t="s">
        <v>125</v>
      </c>
      <c r="E2115" s="1">
        <v>6110</v>
      </c>
      <c r="F2115" s="1" t="s">
        <v>490</v>
      </c>
      <c r="G2115" s="2" t="s">
        <v>499</v>
      </c>
      <c r="H2115" s="1" t="s">
        <v>500</v>
      </c>
      <c r="I2115" s="1">
        <v>2007</v>
      </c>
      <c r="J2115" s="1">
        <v>2007</v>
      </c>
      <c r="K2115" s="1" t="s">
        <v>493</v>
      </c>
      <c r="L2115" s="1">
        <v>35.81</v>
      </c>
      <c r="M2115" s="1" t="s">
        <v>504</v>
      </c>
      <c r="N2115" s="1" t="s">
        <v>505</v>
      </c>
    </row>
    <row r="2116" spans="1:15" hidden="1" x14ac:dyDescent="0.35">
      <c r="A2116" s="1" t="s">
        <v>487</v>
      </c>
      <c r="B2116" s="1" t="s">
        <v>488</v>
      </c>
      <c r="C2116" s="2" t="s">
        <v>557</v>
      </c>
      <c r="D2116" s="1" t="s">
        <v>125</v>
      </c>
      <c r="E2116" s="1">
        <v>6110</v>
      </c>
      <c r="F2116" s="1" t="s">
        <v>490</v>
      </c>
      <c r="G2116" s="2" t="s">
        <v>499</v>
      </c>
      <c r="H2116" s="1" t="s">
        <v>500</v>
      </c>
      <c r="I2116" s="1">
        <v>2008</v>
      </c>
      <c r="J2116" s="1">
        <v>2008</v>
      </c>
      <c r="K2116" s="1" t="s">
        <v>493</v>
      </c>
      <c r="L2116" s="1">
        <v>102.82</v>
      </c>
      <c r="M2116" s="1" t="s">
        <v>494</v>
      </c>
      <c r="N2116" s="1" t="s">
        <v>495</v>
      </c>
      <c r="O2116" s="1" t="s">
        <v>496</v>
      </c>
    </row>
    <row r="2117" spans="1:15" hidden="1" x14ac:dyDescent="0.35">
      <c r="A2117" s="1" t="s">
        <v>487</v>
      </c>
      <c r="B2117" s="1" t="s">
        <v>488</v>
      </c>
      <c r="C2117" s="2" t="s">
        <v>557</v>
      </c>
      <c r="D2117" s="1" t="s">
        <v>125</v>
      </c>
      <c r="E2117" s="1">
        <v>6110</v>
      </c>
      <c r="F2117" s="1" t="s">
        <v>490</v>
      </c>
      <c r="G2117" s="2" t="s">
        <v>499</v>
      </c>
      <c r="H2117" s="1" t="s">
        <v>500</v>
      </c>
      <c r="I2117" s="1">
        <v>2009</v>
      </c>
      <c r="J2117" s="1">
        <v>2009</v>
      </c>
      <c r="K2117" s="1" t="s">
        <v>493</v>
      </c>
      <c r="L2117" s="1">
        <v>97.37</v>
      </c>
      <c r="M2117" s="1" t="s">
        <v>494</v>
      </c>
      <c r="N2117" s="1" t="s">
        <v>495</v>
      </c>
      <c r="O2117" s="1" t="s">
        <v>496</v>
      </c>
    </row>
    <row r="2118" spans="1:15" hidden="1" x14ac:dyDescent="0.35">
      <c r="A2118" s="1" t="s">
        <v>487</v>
      </c>
      <c r="B2118" s="1" t="s">
        <v>488</v>
      </c>
      <c r="C2118" s="2" t="s">
        <v>557</v>
      </c>
      <c r="D2118" s="1" t="s">
        <v>125</v>
      </c>
      <c r="E2118" s="1">
        <v>6110</v>
      </c>
      <c r="F2118" s="1" t="s">
        <v>490</v>
      </c>
      <c r="G2118" s="2" t="s">
        <v>499</v>
      </c>
      <c r="H2118" s="1" t="s">
        <v>500</v>
      </c>
      <c r="I2118" s="1">
        <v>2010</v>
      </c>
      <c r="J2118" s="1">
        <v>2010</v>
      </c>
      <c r="K2118" s="1" t="s">
        <v>493</v>
      </c>
      <c r="L2118" s="1">
        <v>73.209999999999994</v>
      </c>
      <c r="M2118" s="1" t="s">
        <v>494</v>
      </c>
      <c r="N2118" s="1" t="s">
        <v>495</v>
      </c>
      <c r="O2118" s="1" t="s">
        <v>496</v>
      </c>
    </row>
    <row r="2119" spans="1:15" hidden="1" x14ac:dyDescent="0.35">
      <c r="A2119" s="1" t="s">
        <v>487</v>
      </c>
      <c r="B2119" s="1" t="s">
        <v>488</v>
      </c>
      <c r="C2119" s="2" t="s">
        <v>557</v>
      </c>
      <c r="D2119" s="1" t="s">
        <v>125</v>
      </c>
      <c r="E2119" s="1">
        <v>6110</v>
      </c>
      <c r="F2119" s="1" t="s">
        <v>490</v>
      </c>
      <c r="G2119" s="2" t="s">
        <v>499</v>
      </c>
      <c r="H2119" s="1" t="s">
        <v>500</v>
      </c>
      <c r="I2119" s="1">
        <v>2011</v>
      </c>
      <c r="J2119" s="1">
        <v>2011</v>
      </c>
      <c r="K2119" s="1" t="s">
        <v>493</v>
      </c>
      <c r="L2119" s="1">
        <v>41.81</v>
      </c>
      <c r="M2119" s="1" t="s">
        <v>494</v>
      </c>
      <c r="N2119" s="1" t="s">
        <v>495</v>
      </c>
      <c r="O2119" s="1" t="s">
        <v>496</v>
      </c>
    </row>
    <row r="2120" spans="1:15" hidden="1" x14ac:dyDescent="0.35">
      <c r="A2120" s="1" t="s">
        <v>487</v>
      </c>
      <c r="B2120" s="1" t="s">
        <v>488</v>
      </c>
      <c r="C2120" s="2" t="s">
        <v>557</v>
      </c>
      <c r="D2120" s="1" t="s">
        <v>125</v>
      </c>
      <c r="E2120" s="1">
        <v>6110</v>
      </c>
      <c r="F2120" s="1" t="s">
        <v>490</v>
      </c>
      <c r="G2120" s="2" t="s">
        <v>499</v>
      </c>
      <c r="H2120" s="1" t="s">
        <v>500</v>
      </c>
      <c r="I2120" s="1">
        <v>2012</v>
      </c>
      <c r="J2120" s="1">
        <v>2012</v>
      </c>
      <c r="K2120" s="1" t="s">
        <v>493</v>
      </c>
      <c r="L2120" s="1">
        <v>53.64</v>
      </c>
      <c r="M2120" s="1" t="s">
        <v>494</v>
      </c>
      <c r="N2120" s="1" t="s">
        <v>495</v>
      </c>
      <c r="O2120" s="1" t="s">
        <v>496</v>
      </c>
    </row>
    <row r="2121" spans="1:15" hidden="1" x14ac:dyDescent="0.35">
      <c r="A2121" s="1" t="s">
        <v>487</v>
      </c>
      <c r="B2121" s="1" t="s">
        <v>488</v>
      </c>
      <c r="C2121" s="2" t="s">
        <v>557</v>
      </c>
      <c r="D2121" s="1" t="s">
        <v>125</v>
      </c>
      <c r="E2121" s="1">
        <v>6110</v>
      </c>
      <c r="F2121" s="1" t="s">
        <v>490</v>
      </c>
      <c r="G2121" s="2" t="s">
        <v>499</v>
      </c>
      <c r="H2121" s="1" t="s">
        <v>500</v>
      </c>
      <c r="I2121" s="1">
        <v>2014</v>
      </c>
      <c r="J2121" s="1">
        <v>2014</v>
      </c>
      <c r="K2121" s="1" t="s">
        <v>493</v>
      </c>
      <c r="L2121" s="1">
        <v>28.51</v>
      </c>
      <c r="M2121" s="1" t="s">
        <v>504</v>
      </c>
      <c r="N2121" s="1" t="s">
        <v>505</v>
      </c>
    </row>
    <row r="2122" spans="1:15" hidden="1" x14ac:dyDescent="0.35">
      <c r="A2122" s="1" t="s">
        <v>487</v>
      </c>
      <c r="B2122" s="1" t="s">
        <v>488</v>
      </c>
      <c r="C2122" s="2" t="s">
        <v>557</v>
      </c>
      <c r="D2122" s="1" t="s">
        <v>125</v>
      </c>
      <c r="E2122" s="1">
        <v>6110</v>
      </c>
      <c r="F2122" s="1" t="s">
        <v>490</v>
      </c>
      <c r="G2122" s="2" t="s">
        <v>499</v>
      </c>
      <c r="H2122" s="1" t="s">
        <v>500</v>
      </c>
      <c r="I2122" s="1">
        <v>2015</v>
      </c>
      <c r="J2122" s="1">
        <v>2015</v>
      </c>
      <c r="K2122" s="1" t="s">
        <v>493</v>
      </c>
      <c r="L2122" s="1">
        <v>24.97</v>
      </c>
      <c r="M2122" s="1" t="s">
        <v>504</v>
      </c>
      <c r="N2122" s="1" t="s">
        <v>505</v>
      </c>
    </row>
    <row r="2123" spans="1:15" hidden="1" x14ac:dyDescent="0.35">
      <c r="A2123" s="1" t="s">
        <v>487</v>
      </c>
      <c r="B2123" s="1" t="s">
        <v>488</v>
      </c>
      <c r="C2123" s="2" t="s">
        <v>557</v>
      </c>
      <c r="D2123" s="1" t="s">
        <v>125</v>
      </c>
      <c r="E2123" s="1">
        <v>6110</v>
      </c>
      <c r="F2123" s="1" t="s">
        <v>490</v>
      </c>
      <c r="G2123" s="2" t="s">
        <v>499</v>
      </c>
      <c r="H2123" s="1" t="s">
        <v>500</v>
      </c>
      <c r="I2123" s="1">
        <v>2016</v>
      </c>
      <c r="J2123" s="1">
        <v>2016</v>
      </c>
      <c r="K2123" s="1" t="s">
        <v>493</v>
      </c>
      <c r="L2123" s="1">
        <v>21.63</v>
      </c>
      <c r="M2123" s="1" t="s">
        <v>504</v>
      </c>
      <c r="N2123" s="1" t="s">
        <v>505</v>
      </c>
    </row>
    <row r="2124" spans="1:15" hidden="1" x14ac:dyDescent="0.35">
      <c r="A2124" s="1" t="s">
        <v>487</v>
      </c>
      <c r="B2124" s="1" t="s">
        <v>488</v>
      </c>
      <c r="C2124" s="2" t="s">
        <v>557</v>
      </c>
      <c r="D2124" s="1" t="s">
        <v>125</v>
      </c>
      <c r="E2124" s="1">
        <v>6110</v>
      </c>
      <c r="F2124" s="1" t="s">
        <v>490</v>
      </c>
      <c r="G2124" s="2" t="s">
        <v>499</v>
      </c>
      <c r="H2124" s="1" t="s">
        <v>500</v>
      </c>
      <c r="I2124" s="1">
        <v>2017</v>
      </c>
      <c r="J2124" s="1">
        <v>2017</v>
      </c>
      <c r="K2124" s="1" t="s">
        <v>493</v>
      </c>
      <c r="L2124" s="1">
        <v>26.01</v>
      </c>
      <c r="M2124" s="1" t="s">
        <v>504</v>
      </c>
      <c r="N2124" s="1" t="s">
        <v>505</v>
      </c>
    </row>
    <row r="2125" spans="1:15" hidden="1" x14ac:dyDescent="0.35">
      <c r="A2125" s="1" t="s">
        <v>487</v>
      </c>
      <c r="B2125" s="1" t="s">
        <v>488</v>
      </c>
      <c r="C2125" s="2" t="s">
        <v>557</v>
      </c>
      <c r="D2125" s="1" t="s">
        <v>125</v>
      </c>
      <c r="E2125" s="1">
        <v>6110</v>
      </c>
      <c r="F2125" s="1" t="s">
        <v>490</v>
      </c>
      <c r="G2125" s="2" t="s">
        <v>499</v>
      </c>
      <c r="H2125" s="1" t="s">
        <v>500</v>
      </c>
      <c r="I2125" s="1">
        <v>2018</v>
      </c>
      <c r="J2125" s="1">
        <v>2018</v>
      </c>
      <c r="K2125" s="1" t="s">
        <v>493</v>
      </c>
      <c r="L2125" s="1">
        <v>32.49</v>
      </c>
      <c r="M2125" s="1" t="s">
        <v>504</v>
      </c>
      <c r="N2125" s="1" t="s">
        <v>505</v>
      </c>
    </row>
    <row r="2126" spans="1:15" hidden="1" x14ac:dyDescent="0.35">
      <c r="A2126" s="1" t="s">
        <v>487</v>
      </c>
      <c r="B2126" s="1" t="s">
        <v>488</v>
      </c>
      <c r="C2126" s="2" t="s">
        <v>557</v>
      </c>
      <c r="D2126" s="1" t="s">
        <v>125</v>
      </c>
      <c r="E2126" s="1">
        <v>6110</v>
      </c>
      <c r="F2126" s="1" t="s">
        <v>490</v>
      </c>
      <c r="G2126" s="2" t="s">
        <v>501</v>
      </c>
      <c r="H2126" s="1" t="s">
        <v>502</v>
      </c>
      <c r="I2126" s="1">
        <v>2007</v>
      </c>
      <c r="J2126" s="1">
        <v>2007</v>
      </c>
      <c r="K2126" s="1" t="s">
        <v>493</v>
      </c>
      <c r="L2126" s="1">
        <v>0.96</v>
      </c>
      <c r="M2126" s="1" t="s">
        <v>504</v>
      </c>
      <c r="N2126" s="1" t="s">
        <v>505</v>
      </c>
    </row>
    <row r="2127" spans="1:15" hidden="1" x14ac:dyDescent="0.35">
      <c r="A2127" s="1" t="s">
        <v>487</v>
      </c>
      <c r="B2127" s="1" t="s">
        <v>488</v>
      </c>
      <c r="C2127" s="2" t="s">
        <v>557</v>
      </c>
      <c r="D2127" s="1" t="s">
        <v>125</v>
      </c>
      <c r="E2127" s="1">
        <v>6110</v>
      </c>
      <c r="F2127" s="1" t="s">
        <v>490</v>
      </c>
      <c r="G2127" s="2" t="s">
        <v>501</v>
      </c>
      <c r="H2127" s="1" t="s">
        <v>502</v>
      </c>
      <c r="I2127" s="1">
        <v>2016</v>
      </c>
      <c r="J2127" s="1">
        <v>2016</v>
      </c>
      <c r="K2127" s="1" t="s">
        <v>493</v>
      </c>
      <c r="L2127" s="1">
        <v>7.49</v>
      </c>
      <c r="M2127" s="1" t="s">
        <v>504</v>
      </c>
      <c r="N2127" s="1" t="s">
        <v>505</v>
      </c>
    </row>
    <row r="2128" spans="1:15" hidden="1" x14ac:dyDescent="0.35">
      <c r="A2128" s="1" t="s">
        <v>487</v>
      </c>
      <c r="B2128" s="1" t="s">
        <v>488</v>
      </c>
      <c r="C2128" s="2" t="s">
        <v>557</v>
      </c>
      <c r="D2128" s="1" t="s">
        <v>125</v>
      </c>
      <c r="E2128" s="1">
        <v>6110</v>
      </c>
      <c r="F2128" s="1" t="s">
        <v>490</v>
      </c>
      <c r="G2128" s="2" t="s">
        <v>501</v>
      </c>
      <c r="H2128" s="1" t="s">
        <v>502</v>
      </c>
      <c r="I2128" s="1">
        <v>2018</v>
      </c>
      <c r="J2128" s="1">
        <v>2018</v>
      </c>
      <c r="K2128" s="1" t="s">
        <v>493</v>
      </c>
      <c r="L2128" s="1">
        <v>5.51</v>
      </c>
      <c r="M2128" s="1" t="s">
        <v>504</v>
      </c>
      <c r="N2128" s="1" t="s">
        <v>505</v>
      </c>
    </row>
    <row r="2129" spans="1:15" hidden="1" x14ac:dyDescent="0.35">
      <c r="A2129" s="1" t="s">
        <v>487</v>
      </c>
      <c r="B2129" s="1" t="s">
        <v>488</v>
      </c>
      <c r="C2129" s="2" t="s">
        <v>558</v>
      </c>
      <c r="D2129" s="1" t="s">
        <v>127</v>
      </c>
      <c r="E2129" s="1">
        <v>6110</v>
      </c>
      <c r="F2129" s="1" t="s">
        <v>490</v>
      </c>
      <c r="G2129" s="2" t="s">
        <v>499</v>
      </c>
      <c r="H2129" s="1" t="s">
        <v>500</v>
      </c>
      <c r="I2129" s="1">
        <v>2001</v>
      </c>
      <c r="J2129" s="1">
        <v>2001</v>
      </c>
      <c r="K2129" s="1" t="s">
        <v>493</v>
      </c>
      <c r="L2129" s="1">
        <v>64.98</v>
      </c>
      <c r="M2129" s="1" t="s">
        <v>494</v>
      </c>
      <c r="N2129" s="1" t="s">
        <v>495</v>
      </c>
      <c r="O2129" s="1" t="s">
        <v>496</v>
      </c>
    </row>
    <row r="2130" spans="1:15" hidden="1" x14ac:dyDescent="0.35">
      <c r="A2130" s="1" t="s">
        <v>487</v>
      </c>
      <c r="B2130" s="1" t="s">
        <v>488</v>
      </c>
      <c r="C2130" s="2" t="s">
        <v>558</v>
      </c>
      <c r="D2130" s="1" t="s">
        <v>127</v>
      </c>
      <c r="E2130" s="1">
        <v>6110</v>
      </c>
      <c r="F2130" s="1" t="s">
        <v>490</v>
      </c>
      <c r="G2130" s="2" t="s">
        <v>499</v>
      </c>
      <c r="H2130" s="1" t="s">
        <v>500</v>
      </c>
      <c r="I2130" s="1">
        <v>2002</v>
      </c>
      <c r="J2130" s="1">
        <v>2002</v>
      </c>
      <c r="K2130" s="1" t="s">
        <v>493</v>
      </c>
      <c r="L2130" s="1">
        <v>127.69</v>
      </c>
      <c r="M2130" s="1" t="s">
        <v>494</v>
      </c>
      <c r="N2130" s="1" t="s">
        <v>495</v>
      </c>
      <c r="O2130" s="1" t="s">
        <v>496</v>
      </c>
    </row>
    <row r="2131" spans="1:15" hidden="1" x14ac:dyDescent="0.35">
      <c r="A2131" s="1" t="s">
        <v>487</v>
      </c>
      <c r="B2131" s="1" t="s">
        <v>488</v>
      </c>
      <c r="C2131" s="2" t="s">
        <v>558</v>
      </c>
      <c r="D2131" s="1" t="s">
        <v>127</v>
      </c>
      <c r="E2131" s="1">
        <v>6110</v>
      </c>
      <c r="F2131" s="1" t="s">
        <v>490</v>
      </c>
      <c r="G2131" s="2" t="s">
        <v>499</v>
      </c>
      <c r="H2131" s="1" t="s">
        <v>500</v>
      </c>
      <c r="I2131" s="1">
        <v>2003</v>
      </c>
      <c r="J2131" s="1">
        <v>2003</v>
      </c>
      <c r="K2131" s="1" t="s">
        <v>493</v>
      </c>
      <c r="L2131" s="1">
        <v>90.97</v>
      </c>
      <c r="M2131" s="1" t="s">
        <v>494</v>
      </c>
      <c r="N2131" s="1" t="s">
        <v>495</v>
      </c>
      <c r="O2131" s="1" t="s">
        <v>496</v>
      </c>
    </row>
    <row r="2132" spans="1:15" hidden="1" x14ac:dyDescent="0.35">
      <c r="A2132" s="1" t="s">
        <v>487</v>
      </c>
      <c r="B2132" s="1" t="s">
        <v>488</v>
      </c>
      <c r="C2132" s="2" t="s">
        <v>558</v>
      </c>
      <c r="D2132" s="1" t="s">
        <v>127</v>
      </c>
      <c r="E2132" s="1">
        <v>6110</v>
      </c>
      <c r="F2132" s="1" t="s">
        <v>490</v>
      </c>
      <c r="G2132" s="2" t="s">
        <v>499</v>
      </c>
      <c r="H2132" s="1" t="s">
        <v>500</v>
      </c>
      <c r="I2132" s="1">
        <v>2004</v>
      </c>
      <c r="J2132" s="1">
        <v>2004</v>
      </c>
      <c r="K2132" s="1" t="s">
        <v>493</v>
      </c>
      <c r="L2132" s="1">
        <v>109.26</v>
      </c>
      <c r="M2132" s="1" t="s">
        <v>494</v>
      </c>
      <c r="N2132" s="1" t="s">
        <v>495</v>
      </c>
      <c r="O2132" s="1" t="s">
        <v>496</v>
      </c>
    </row>
    <row r="2133" spans="1:15" hidden="1" x14ac:dyDescent="0.35">
      <c r="A2133" s="1" t="s">
        <v>487</v>
      </c>
      <c r="B2133" s="1" t="s">
        <v>488</v>
      </c>
      <c r="C2133" s="2" t="s">
        <v>558</v>
      </c>
      <c r="D2133" s="1" t="s">
        <v>127</v>
      </c>
      <c r="E2133" s="1">
        <v>6110</v>
      </c>
      <c r="F2133" s="1" t="s">
        <v>490</v>
      </c>
      <c r="G2133" s="2" t="s">
        <v>499</v>
      </c>
      <c r="H2133" s="1" t="s">
        <v>500</v>
      </c>
      <c r="I2133" s="1">
        <v>2005</v>
      </c>
      <c r="J2133" s="1">
        <v>2005</v>
      </c>
      <c r="K2133" s="1" t="s">
        <v>493</v>
      </c>
      <c r="L2133" s="1">
        <v>402.15</v>
      </c>
      <c r="M2133" s="1" t="s">
        <v>494</v>
      </c>
      <c r="N2133" s="1" t="s">
        <v>495</v>
      </c>
      <c r="O2133" s="1" t="s">
        <v>496</v>
      </c>
    </row>
    <row r="2134" spans="1:15" hidden="1" x14ac:dyDescent="0.35">
      <c r="A2134" s="1" t="s">
        <v>487</v>
      </c>
      <c r="B2134" s="1" t="s">
        <v>488</v>
      </c>
      <c r="C2134" s="2" t="s">
        <v>558</v>
      </c>
      <c r="D2134" s="1" t="s">
        <v>127</v>
      </c>
      <c r="E2134" s="1">
        <v>6110</v>
      </c>
      <c r="F2134" s="1" t="s">
        <v>490</v>
      </c>
      <c r="G2134" s="2" t="s">
        <v>499</v>
      </c>
      <c r="H2134" s="1" t="s">
        <v>500</v>
      </c>
      <c r="I2134" s="1">
        <v>2006</v>
      </c>
      <c r="J2134" s="1">
        <v>2006</v>
      </c>
      <c r="K2134" s="1" t="s">
        <v>493</v>
      </c>
      <c r="L2134" s="1">
        <v>449.01</v>
      </c>
      <c r="M2134" s="1" t="s">
        <v>494</v>
      </c>
      <c r="N2134" s="1" t="s">
        <v>495</v>
      </c>
      <c r="O2134" s="1" t="s">
        <v>496</v>
      </c>
    </row>
    <row r="2135" spans="1:15" hidden="1" x14ac:dyDescent="0.35">
      <c r="A2135" s="1" t="s">
        <v>487</v>
      </c>
      <c r="B2135" s="1" t="s">
        <v>488</v>
      </c>
      <c r="C2135" s="2" t="s">
        <v>558</v>
      </c>
      <c r="D2135" s="1" t="s">
        <v>127</v>
      </c>
      <c r="E2135" s="1">
        <v>6110</v>
      </c>
      <c r="F2135" s="1" t="s">
        <v>490</v>
      </c>
      <c r="G2135" s="2" t="s">
        <v>499</v>
      </c>
      <c r="H2135" s="1" t="s">
        <v>500</v>
      </c>
      <c r="I2135" s="1">
        <v>2007</v>
      </c>
      <c r="J2135" s="1">
        <v>2007</v>
      </c>
      <c r="K2135" s="1" t="s">
        <v>493</v>
      </c>
      <c r="L2135" s="1">
        <v>435.63</v>
      </c>
      <c r="M2135" s="1" t="s">
        <v>494</v>
      </c>
      <c r="N2135" s="1" t="s">
        <v>495</v>
      </c>
      <c r="O2135" s="1" t="s">
        <v>496</v>
      </c>
    </row>
    <row r="2136" spans="1:15" hidden="1" x14ac:dyDescent="0.35">
      <c r="A2136" s="1" t="s">
        <v>487</v>
      </c>
      <c r="B2136" s="1" t="s">
        <v>488</v>
      </c>
      <c r="C2136" s="2" t="s">
        <v>558</v>
      </c>
      <c r="D2136" s="1" t="s">
        <v>127</v>
      </c>
      <c r="E2136" s="1">
        <v>6110</v>
      </c>
      <c r="F2136" s="1" t="s">
        <v>490</v>
      </c>
      <c r="G2136" s="2" t="s">
        <v>499</v>
      </c>
      <c r="H2136" s="1" t="s">
        <v>500</v>
      </c>
      <c r="I2136" s="1">
        <v>2012</v>
      </c>
      <c r="J2136" s="1">
        <v>2012</v>
      </c>
      <c r="K2136" s="1" t="s">
        <v>493</v>
      </c>
      <c r="L2136" s="1">
        <v>553.4</v>
      </c>
      <c r="M2136" s="1" t="s">
        <v>494</v>
      </c>
      <c r="N2136" s="1" t="s">
        <v>495</v>
      </c>
      <c r="O2136" s="1" t="s">
        <v>496</v>
      </c>
    </row>
    <row r="2137" spans="1:15" hidden="1" x14ac:dyDescent="0.35">
      <c r="A2137" s="1" t="s">
        <v>487</v>
      </c>
      <c r="B2137" s="1" t="s">
        <v>488</v>
      </c>
      <c r="C2137" s="2" t="s">
        <v>558</v>
      </c>
      <c r="D2137" s="1" t="s">
        <v>127</v>
      </c>
      <c r="E2137" s="1">
        <v>6110</v>
      </c>
      <c r="F2137" s="1" t="s">
        <v>490</v>
      </c>
      <c r="G2137" s="2" t="s">
        <v>499</v>
      </c>
      <c r="H2137" s="1" t="s">
        <v>500</v>
      </c>
      <c r="I2137" s="1">
        <v>2013</v>
      </c>
      <c r="J2137" s="1">
        <v>2013</v>
      </c>
      <c r="K2137" s="1" t="s">
        <v>493</v>
      </c>
      <c r="L2137" s="1">
        <v>443.4</v>
      </c>
      <c r="M2137" s="1" t="s">
        <v>494</v>
      </c>
      <c r="N2137" s="1" t="s">
        <v>495</v>
      </c>
      <c r="O2137" s="1" t="s">
        <v>496</v>
      </c>
    </row>
    <row r="2138" spans="1:15" hidden="1" x14ac:dyDescent="0.35">
      <c r="A2138" s="1" t="s">
        <v>487</v>
      </c>
      <c r="B2138" s="1" t="s">
        <v>488</v>
      </c>
      <c r="C2138" s="2" t="s">
        <v>558</v>
      </c>
      <c r="D2138" s="1" t="s">
        <v>127</v>
      </c>
      <c r="E2138" s="1">
        <v>6110</v>
      </c>
      <c r="F2138" s="1" t="s">
        <v>490</v>
      </c>
      <c r="G2138" s="2" t="s">
        <v>499</v>
      </c>
      <c r="H2138" s="1" t="s">
        <v>500</v>
      </c>
      <c r="I2138" s="1">
        <v>2014</v>
      </c>
      <c r="J2138" s="1">
        <v>2014</v>
      </c>
      <c r="K2138" s="1" t="s">
        <v>493</v>
      </c>
      <c r="L2138" s="1">
        <v>568.4</v>
      </c>
      <c r="M2138" s="1" t="s">
        <v>494</v>
      </c>
      <c r="N2138" s="1" t="s">
        <v>495</v>
      </c>
      <c r="O2138" s="1" t="s">
        <v>496</v>
      </c>
    </row>
    <row r="2139" spans="1:15" hidden="1" x14ac:dyDescent="0.35">
      <c r="A2139" s="1" t="s">
        <v>487</v>
      </c>
      <c r="B2139" s="1" t="s">
        <v>488</v>
      </c>
      <c r="C2139" s="2" t="s">
        <v>558</v>
      </c>
      <c r="D2139" s="1" t="s">
        <v>127</v>
      </c>
      <c r="E2139" s="1">
        <v>6110</v>
      </c>
      <c r="F2139" s="1" t="s">
        <v>490</v>
      </c>
      <c r="G2139" s="2" t="s">
        <v>499</v>
      </c>
      <c r="H2139" s="1" t="s">
        <v>500</v>
      </c>
      <c r="I2139" s="1">
        <v>2015</v>
      </c>
      <c r="J2139" s="1">
        <v>2015</v>
      </c>
      <c r="K2139" s="1" t="s">
        <v>493</v>
      </c>
      <c r="L2139" s="1">
        <v>647.39</v>
      </c>
      <c r="M2139" s="1" t="s">
        <v>494</v>
      </c>
      <c r="N2139" s="1" t="s">
        <v>495</v>
      </c>
      <c r="O2139" s="1" t="s">
        <v>496</v>
      </c>
    </row>
    <row r="2140" spans="1:15" hidden="1" x14ac:dyDescent="0.35">
      <c r="A2140" s="1" t="s">
        <v>487</v>
      </c>
      <c r="B2140" s="1" t="s">
        <v>488</v>
      </c>
      <c r="C2140" s="2" t="s">
        <v>558</v>
      </c>
      <c r="D2140" s="1" t="s">
        <v>127</v>
      </c>
      <c r="E2140" s="1">
        <v>6110</v>
      </c>
      <c r="F2140" s="1" t="s">
        <v>490</v>
      </c>
      <c r="G2140" s="2" t="s">
        <v>499</v>
      </c>
      <c r="H2140" s="1" t="s">
        <v>500</v>
      </c>
      <c r="I2140" s="1">
        <v>2016</v>
      </c>
      <c r="J2140" s="1">
        <v>2016</v>
      </c>
      <c r="K2140" s="1" t="s">
        <v>493</v>
      </c>
      <c r="L2140" s="1">
        <v>924.83</v>
      </c>
      <c r="M2140" s="1" t="s">
        <v>494</v>
      </c>
      <c r="N2140" s="1" t="s">
        <v>495</v>
      </c>
      <c r="O2140" s="1" t="s">
        <v>496</v>
      </c>
    </row>
    <row r="2141" spans="1:15" hidden="1" x14ac:dyDescent="0.35">
      <c r="A2141" s="1" t="s">
        <v>487</v>
      </c>
      <c r="B2141" s="1" t="s">
        <v>488</v>
      </c>
      <c r="C2141" s="2" t="s">
        <v>558</v>
      </c>
      <c r="D2141" s="1" t="s">
        <v>127</v>
      </c>
      <c r="E2141" s="1">
        <v>6110</v>
      </c>
      <c r="F2141" s="1" t="s">
        <v>490</v>
      </c>
      <c r="G2141" s="2" t="s">
        <v>499</v>
      </c>
      <c r="H2141" s="1" t="s">
        <v>500</v>
      </c>
      <c r="I2141" s="1">
        <v>2017</v>
      </c>
      <c r="J2141" s="1">
        <v>2017</v>
      </c>
      <c r="K2141" s="1" t="s">
        <v>493</v>
      </c>
      <c r="L2141" s="1">
        <v>1008.32</v>
      </c>
      <c r="M2141" s="1" t="s">
        <v>494</v>
      </c>
      <c r="N2141" s="1" t="s">
        <v>495</v>
      </c>
      <c r="O2141" s="1" t="s">
        <v>496</v>
      </c>
    </row>
    <row r="2142" spans="1:15" hidden="1" x14ac:dyDescent="0.35">
      <c r="A2142" s="1" t="s">
        <v>487</v>
      </c>
      <c r="B2142" s="1" t="s">
        <v>488</v>
      </c>
      <c r="C2142" s="2" t="s">
        <v>558</v>
      </c>
      <c r="D2142" s="1" t="s">
        <v>127</v>
      </c>
      <c r="E2142" s="1">
        <v>6110</v>
      </c>
      <c r="F2142" s="1" t="s">
        <v>490</v>
      </c>
      <c r="G2142" s="2" t="s">
        <v>501</v>
      </c>
      <c r="H2142" s="1" t="s">
        <v>502</v>
      </c>
      <c r="I2142" s="1">
        <v>2001</v>
      </c>
      <c r="J2142" s="1">
        <v>2001</v>
      </c>
      <c r="K2142" s="1" t="s">
        <v>493</v>
      </c>
      <c r="L2142" s="1">
        <v>1.24</v>
      </c>
      <c r="M2142" s="1" t="s">
        <v>494</v>
      </c>
      <c r="N2142" s="1" t="s">
        <v>495</v>
      </c>
      <c r="O2142" s="1" t="s">
        <v>496</v>
      </c>
    </row>
    <row r="2143" spans="1:15" hidden="1" x14ac:dyDescent="0.35">
      <c r="A2143" s="1" t="s">
        <v>487</v>
      </c>
      <c r="B2143" s="1" t="s">
        <v>488</v>
      </c>
      <c r="C2143" s="2" t="s">
        <v>558</v>
      </c>
      <c r="D2143" s="1" t="s">
        <v>127</v>
      </c>
      <c r="E2143" s="1">
        <v>6110</v>
      </c>
      <c r="F2143" s="1" t="s">
        <v>490</v>
      </c>
      <c r="G2143" s="2" t="s">
        <v>501</v>
      </c>
      <c r="H2143" s="1" t="s">
        <v>502</v>
      </c>
      <c r="I2143" s="1">
        <v>2002</v>
      </c>
      <c r="J2143" s="1">
        <v>2002</v>
      </c>
      <c r="K2143" s="1" t="s">
        <v>493</v>
      </c>
      <c r="L2143" s="1">
        <v>0.41</v>
      </c>
      <c r="M2143" s="1" t="s">
        <v>494</v>
      </c>
      <c r="N2143" s="1" t="s">
        <v>495</v>
      </c>
      <c r="O2143" s="1" t="s">
        <v>496</v>
      </c>
    </row>
    <row r="2144" spans="1:15" hidden="1" x14ac:dyDescent="0.35">
      <c r="A2144" s="1" t="s">
        <v>487</v>
      </c>
      <c r="B2144" s="1" t="s">
        <v>488</v>
      </c>
      <c r="C2144" s="2" t="s">
        <v>558</v>
      </c>
      <c r="D2144" s="1" t="s">
        <v>127</v>
      </c>
      <c r="E2144" s="1">
        <v>6110</v>
      </c>
      <c r="F2144" s="1" t="s">
        <v>490</v>
      </c>
      <c r="G2144" s="2" t="s">
        <v>501</v>
      </c>
      <c r="H2144" s="1" t="s">
        <v>502</v>
      </c>
      <c r="I2144" s="1">
        <v>2003</v>
      </c>
      <c r="J2144" s="1">
        <v>2003</v>
      </c>
      <c r="K2144" s="1" t="s">
        <v>493</v>
      </c>
      <c r="L2144" s="1">
        <v>0.43</v>
      </c>
      <c r="M2144" s="1" t="s">
        <v>494</v>
      </c>
      <c r="N2144" s="1" t="s">
        <v>495</v>
      </c>
      <c r="O2144" s="1" t="s">
        <v>496</v>
      </c>
    </row>
    <row r="2145" spans="1:15" hidden="1" x14ac:dyDescent="0.35">
      <c r="A2145" s="1" t="s">
        <v>487</v>
      </c>
      <c r="B2145" s="1" t="s">
        <v>488</v>
      </c>
      <c r="C2145" s="2" t="s">
        <v>558</v>
      </c>
      <c r="D2145" s="1" t="s">
        <v>127</v>
      </c>
      <c r="E2145" s="1">
        <v>6110</v>
      </c>
      <c r="F2145" s="1" t="s">
        <v>490</v>
      </c>
      <c r="G2145" s="2" t="s">
        <v>501</v>
      </c>
      <c r="H2145" s="1" t="s">
        <v>502</v>
      </c>
      <c r="I2145" s="1">
        <v>2004</v>
      </c>
      <c r="J2145" s="1">
        <v>2004</v>
      </c>
      <c r="K2145" s="1" t="s">
        <v>493</v>
      </c>
      <c r="L2145" s="1">
        <v>0.86</v>
      </c>
      <c r="M2145" s="1" t="s">
        <v>494</v>
      </c>
      <c r="N2145" s="1" t="s">
        <v>495</v>
      </c>
      <c r="O2145" s="1" t="s">
        <v>496</v>
      </c>
    </row>
    <row r="2146" spans="1:15" hidden="1" x14ac:dyDescent="0.35">
      <c r="A2146" s="1" t="s">
        <v>487</v>
      </c>
      <c r="B2146" s="1" t="s">
        <v>488</v>
      </c>
      <c r="C2146" s="2" t="s">
        <v>558</v>
      </c>
      <c r="D2146" s="1" t="s">
        <v>127</v>
      </c>
      <c r="E2146" s="1">
        <v>6110</v>
      </c>
      <c r="F2146" s="1" t="s">
        <v>490</v>
      </c>
      <c r="G2146" s="2" t="s">
        <v>501</v>
      </c>
      <c r="H2146" s="1" t="s">
        <v>502</v>
      </c>
      <c r="I2146" s="1">
        <v>2005</v>
      </c>
      <c r="J2146" s="1">
        <v>2005</v>
      </c>
      <c r="K2146" s="1" t="s">
        <v>493</v>
      </c>
      <c r="L2146" s="1">
        <v>0.31</v>
      </c>
      <c r="M2146" s="1" t="s">
        <v>494</v>
      </c>
      <c r="N2146" s="1" t="s">
        <v>495</v>
      </c>
      <c r="O2146" s="1" t="s">
        <v>496</v>
      </c>
    </row>
    <row r="2147" spans="1:15" hidden="1" x14ac:dyDescent="0.35">
      <c r="A2147" s="1" t="s">
        <v>487</v>
      </c>
      <c r="B2147" s="1" t="s">
        <v>488</v>
      </c>
      <c r="C2147" s="2" t="s">
        <v>558</v>
      </c>
      <c r="D2147" s="1" t="s">
        <v>127</v>
      </c>
      <c r="E2147" s="1">
        <v>6110</v>
      </c>
      <c r="F2147" s="1" t="s">
        <v>490</v>
      </c>
      <c r="G2147" s="2" t="s">
        <v>501</v>
      </c>
      <c r="H2147" s="1" t="s">
        <v>502</v>
      </c>
      <c r="I2147" s="1">
        <v>2006</v>
      </c>
      <c r="J2147" s="1">
        <v>2006</v>
      </c>
      <c r="K2147" s="1" t="s">
        <v>493</v>
      </c>
      <c r="L2147" s="1">
        <v>0.37</v>
      </c>
      <c r="M2147" s="1" t="s">
        <v>494</v>
      </c>
      <c r="N2147" s="1" t="s">
        <v>495</v>
      </c>
      <c r="O2147" s="1" t="s">
        <v>496</v>
      </c>
    </row>
    <row r="2148" spans="1:15" hidden="1" x14ac:dyDescent="0.35">
      <c r="A2148" s="1" t="s">
        <v>487</v>
      </c>
      <c r="B2148" s="1" t="s">
        <v>488</v>
      </c>
      <c r="C2148" s="2" t="s">
        <v>558</v>
      </c>
      <c r="D2148" s="1" t="s">
        <v>127</v>
      </c>
      <c r="E2148" s="1">
        <v>6110</v>
      </c>
      <c r="F2148" s="1" t="s">
        <v>490</v>
      </c>
      <c r="G2148" s="2" t="s">
        <v>501</v>
      </c>
      <c r="H2148" s="1" t="s">
        <v>502</v>
      </c>
      <c r="I2148" s="1">
        <v>2007</v>
      </c>
      <c r="J2148" s="1">
        <v>2007</v>
      </c>
      <c r="K2148" s="1" t="s">
        <v>493</v>
      </c>
      <c r="L2148" s="1">
        <v>0.36</v>
      </c>
      <c r="M2148" s="1" t="s">
        <v>494</v>
      </c>
      <c r="N2148" s="1" t="s">
        <v>495</v>
      </c>
      <c r="O2148" s="1" t="s">
        <v>496</v>
      </c>
    </row>
    <row r="2149" spans="1:15" hidden="1" x14ac:dyDescent="0.35">
      <c r="A2149" s="1" t="s">
        <v>487</v>
      </c>
      <c r="B2149" s="1" t="s">
        <v>488</v>
      </c>
      <c r="C2149" s="2" t="s">
        <v>558</v>
      </c>
      <c r="D2149" s="1" t="s">
        <v>127</v>
      </c>
      <c r="E2149" s="1">
        <v>6110</v>
      </c>
      <c r="F2149" s="1" t="s">
        <v>490</v>
      </c>
      <c r="G2149" s="2" t="s">
        <v>501</v>
      </c>
      <c r="H2149" s="1" t="s">
        <v>502</v>
      </c>
      <c r="I2149" s="1">
        <v>2012</v>
      </c>
      <c r="J2149" s="1">
        <v>2012</v>
      </c>
      <c r="K2149" s="1" t="s">
        <v>493</v>
      </c>
      <c r="L2149" s="1">
        <v>0.27</v>
      </c>
      <c r="M2149" s="1" t="s">
        <v>494</v>
      </c>
      <c r="N2149" s="1" t="s">
        <v>495</v>
      </c>
      <c r="O2149" s="1" t="s">
        <v>496</v>
      </c>
    </row>
    <row r="2150" spans="1:15" hidden="1" x14ac:dyDescent="0.35">
      <c r="A2150" s="1" t="s">
        <v>487</v>
      </c>
      <c r="B2150" s="1" t="s">
        <v>488</v>
      </c>
      <c r="C2150" s="2" t="s">
        <v>558</v>
      </c>
      <c r="D2150" s="1" t="s">
        <v>127</v>
      </c>
      <c r="E2150" s="1">
        <v>6110</v>
      </c>
      <c r="F2150" s="1" t="s">
        <v>490</v>
      </c>
      <c r="G2150" s="2" t="s">
        <v>501</v>
      </c>
      <c r="H2150" s="1" t="s">
        <v>502</v>
      </c>
      <c r="I2150" s="1">
        <v>2013</v>
      </c>
      <c r="J2150" s="1">
        <v>2013</v>
      </c>
      <c r="K2150" s="1" t="s">
        <v>493</v>
      </c>
      <c r="L2150" s="1">
        <v>2.4900000000000002</v>
      </c>
      <c r="M2150" s="1" t="s">
        <v>494</v>
      </c>
      <c r="N2150" s="1" t="s">
        <v>495</v>
      </c>
      <c r="O2150" s="1" t="s">
        <v>496</v>
      </c>
    </row>
    <row r="2151" spans="1:15" hidden="1" x14ac:dyDescent="0.35">
      <c r="A2151" s="1" t="s">
        <v>487</v>
      </c>
      <c r="B2151" s="1" t="s">
        <v>488</v>
      </c>
      <c r="C2151" s="2" t="s">
        <v>558</v>
      </c>
      <c r="D2151" s="1" t="s">
        <v>127</v>
      </c>
      <c r="E2151" s="1">
        <v>6110</v>
      </c>
      <c r="F2151" s="1" t="s">
        <v>490</v>
      </c>
      <c r="G2151" s="2" t="s">
        <v>501</v>
      </c>
      <c r="H2151" s="1" t="s">
        <v>502</v>
      </c>
      <c r="I2151" s="1">
        <v>2014</v>
      </c>
      <c r="J2151" s="1">
        <v>2014</v>
      </c>
      <c r="K2151" s="1" t="s">
        <v>493</v>
      </c>
      <c r="L2151" s="1">
        <v>1.8</v>
      </c>
      <c r="M2151" s="1" t="s">
        <v>494</v>
      </c>
      <c r="N2151" s="1" t="s">
        <v>495</v>
      </c>
      <c r="O2151" s="1" t="s">
        <v>496</v>
      </c>
    </row>
    <row r="2152" spans="1:15" hidden="1" x14ac:dyDescent="0.35">
      <c r="A2152" s="1" t="s">
        <v>487</v>
      </c>
      <c r="B2152" s="1" t="s">
        <v>488</v>
      </c>
      <c r="C2152" s="2" t="s">
        <v>558</v>
      </c>
      <c r="D2152" s="1" t="s">
        <v>127</v>
      </c>
      <c r="E2152" s="1">
        <v>6110</v>
      </c>
      <c r="F2152" s="1" t="s">
        <v>490</v>
      </c>
      <c r="G2152" s="2" t="s">
        <v>501</v>
      </c>
      <c r="H2152" s="1" t="s">
        <v>502</v>
      </c>
      <c r="I2152" s="1">
        <v>2015</v>
      </c>
      <c r="J2152" s="1">
        <v>2015</v>
      </c>
      <c r="K2152" s="1" t="s">
        <v>493</v>
      </c>
      <c r="L2152" s="1">
        <v>6.15</v>
      </c>
      <c r="M2152" s="1" t="s">
        <v>494</v>
      </c>
      <c r="N2152" s="1" t="s">
        <v>495</v>
      </c>
      <c r="O2152" s="1" t="s">
        <v>496</v>
      </c>
    </row>
    <row r="2153" spans="1:15" hidden="1" x14ac:dyDescent="0.35">
      <c r="A2153" s="1" t="s">
        <v>487</v>
      </c>
      <c r="B2153" s="1" t="s">
        <v>488</v>
      </c>
      <c r="C2153" s="2" t="s">
        <v>558</v>
      </c>
      <c r="D2153" s="1" t="s">
        <v>127</v>
      </c>
      <c r="E2153" s="1">
        <v>6110</v>
      </c>
      <c r="F2153" s="1" t="s">
        <v>490</v>
      </c>
      <c r="G2153" s="2" t="s">
        <v>501</v>
      </c>
      <c r="H2153" s="1" t="s">
        <v>502</v>
      </c>
      <c r="I2153" s="1">
        <v>2016</v>
      </c>
      <c r="J2153" s="1">
        <v>2016</v>
      </c>
      <c r="K2153" s="1" t="s">
        <v>493</v>
      </c>
      <c r="L2153" s="1">
        <v>18.670000000000002</v>
      </c>
      <c r="M2153" s="1" t="s">
        <v>494</v>
      </c>
      <c r="N2153" s="1" t="s">
        <v>495</v>
      </c>
      <c r="O2153" s="1" t="s">
        <v>496</v>
      </c>
    </row>
    <row r="2154" spans="1:15" hidden="1" x14ac:dyDescent="0.35">
      <c r="A2154" s="1" t="s">
        <v>487</v>
      </c>
      <c r="B2154" s="1" t="s">
        <v>488</v>
      </c>
      <c r="C2154" s="2" t="s">
        <v>558</v>
      </c>
      <c r="D2154" s="1" t="s">
        <v>127</v>
      </c>
      <c r="E2154" s="1">
        <v>6110</v>
      </c>
      <c r="F2154" s="1" t="s">
        <v>490</v>
      </c>
      <c r="G2154" s="2" t="s">
        <v>501</v>
      </c>
      <c r="H2154" s="1" t="s">
        <v>502</v>
      </c>
      <c r="I2154" s="1">
        <v>2017</v>
      </c>
      <c r="J2154" s="1">
        <v>2017</v>
      </c>
      <c r="K2154" s="1" t="s">
        <v>493</v>
      </c>
      <c r="L2154" s="1">
        <v>16.37</v>
      </c>
      <c r="M2154" s="1" t="s">
        <v>494</v>
      </c>
      <c r="N2154" s="1" t="s">
        <v>495</v>
      </c>
      <c r="O2154" s="1" t="s">
        <v>496</v>
      </c>
    </row>
    <row r="2155" spans="1:15" hidden="1" x14ac:dyDescent="0.35">
      <c r="A2155" s="1" t="s">
        <v>487</v>
      </c>
      <c r="B2155" s="1" t="s">
        <v>488</v>
      </c>
      <c r="C2155" s="2" t="s">
        <v>559</v>
      </c>
      <c r="D2155" s="1" t="s">
        <v>129</v>
      </c>
      <c r="E2155" s="1">
        <v>6110</v>
      </c>
      <c r="F2155" s="1" t="s">
        <v>490</v>
      </c>
      <c r="G2155" s="2" t="s">
        <v>499</v>
      </c>
      <c r="H2155" s="1" t="s">
        <v>500</v>
      </c>
      <c r="I2155" s="1">
        <v>2005</v>
      </c>
      <c r="J2155" s="1">
        <v>2005</v>
      </c>
      <c r="K2155" s="1" t="s">
        <v>493</v>
      </c>
      <c r="L2155" s="1">
        <v>13.15</v>
      </c>
      <c r="M2155" s="1" t="s">
        <v>504</v>
      </c>
      <c r="N2155" s="1" t="s">
        <v>505</v>
      </c>
    </row>
    <row r="2156" spans="1:15" hidden="1" x14ac:dyDescent="0.35">
      <c r="A2156" s="1" t="s">
        <v>487</v>
      </c>
      <c r="B2156" s="1" t="s">
        <v>488</v>
      </c>
      <c r="C2156" s="2" t="s">
        <v>559</v>
      </c>
      <c r="D2156" s="1" t="s">
        <v>129</v>
      </c>
      <c r="E2156" s="1">
        <v>6110</v>
      </c>
      <c r="F2156" s="1" t="s">
        <v>490</v>
      </c>
      <c r="G2156" s="2" t="s">
        <v>499</v>
      </c>
      <c r="H2156" s="1" t="s">
        <v>500</v>
      </c>
      <c r="I2156" s="1">
        <v>2006</v>
      </c>
      <c r="J2156" s="1">
        <v>2006</v>
      </c>
      <c r="K2156" s="1" t="s">
        <v>493</v>
      </c>
      <c r="L2156" s="1">
        <v>14.23</v>
      </c>
      <c r="M2156" s="1" t="s">
        <v>504</v>
      </c>
      <c r="N2156" s="1" t="s">
        <v>505</v>
      </c>
    </row>
    <row r="2157" spans="1:15" hidden="1" x14ac:dyDescent="0.35">
      <c r="A2157" s="1" t="s">
        <v>487</v>
      </c>
      <c r="B2157" s="1" t="s">
        <v>488</v>
      </c>
      <c r="C2157" s="2" t="s">
        <v>559</v>
      </c>
      <c r="D2157" s="1" t="s">
        <v>129</v>
      </c>
      <c r="E2157" s="1">
        <v>6110</v>
      </c>
      <c r="F2157" s="1" t="s">
        <v>490</v>
      </c>
      <c r="G2157" s="2" t="s">
        <v>499</v>
      </c>
      <c r="H2157" s="1" t="s">
        <v>500</v>
      </c>
      <c r="I2157" s="1">
        <v>2007</v>
      </c>
      <c r="J2157" s="1">
        <v>2007</v>
      </c>
      <c r="K2157" s="1" t="s">
        <v>493</v>
      </c>
      <c r="L2157" s="1">
        <v>16.309999999999999</v>
      </c>
      <c r="M2157" s="1" t="s">
        <v>504</v>
      </c>
      <c r="N2157" s="1" t="s">
        <v>505</v>
      </c>
    </row>
    <row r="2158" spans="1:15" hidden="1" x14ac:dyDescent="0.35">
      <c r="A2158" s="1" t="s">
        <v>487</v>
      </c>
      <c r="B2158" s="1" t="s">
        <v>488</v>
      </c>
      <c r="C2158" s="2" t="s">
        <v>559</v>
      </c>
      <c r="D2158" s="1" t="s">
        <v>129</v>
      </c>
      <c r="E2158" s="1">
        <v>6110</v>
      </c>
      <c r="F2158" s="1" t="s">
        <v>490</v>
      </c>
      <c r="G2158" s="2" t="s">
        <v>499</v>
      </c>
      <c r="H2158" s="1" t="s">
        <v>500</v>
      </c>
      <c r="I2158" s="1">
        <v>2008</v>
      </c>
      <c r="J2158" s="1">
        <v>2008</v>
      </c>
      <c r="K2158" s="1" t="s">
        <v>493</v>
      </c>
      <c r="L2158" s="1">
        <v>13.19</v>
      </c>
      <c r="M2158" s="1" t="s">
        <v>504</v>
      </c>
      <c r="N2158" s="1" t="s">
        <v>505</v>
      </c>
    </row>
    <row r="2159" spans="1:15" hidden="1" x14ac:dyDescent="0.35">
      <c r="A2159" s="1" t="s">
        <v>487</v>
      </c>
      <c r="B2159" s="1" t="s">
        <v>488</v>
      </c>
      <c r="C2159" s="2" t="s">
        <v>559</v>
      </c>
      <c r="D2159" s="1" t="s">
        <v>129</v>
      </c>
      <c r="E2159" s="1">
        <v>6110</v>
      </c>
      <c r="F2159" s="1" t="s">
        <v>490</v>
      </c>
      <c r="G2159" s="2" t="s">
        <v>499</v>
      </c>
      <c r="H2159" s="1" t="s">
        <v>500</v>
      </c>
      <c r="I2159" s="1">
        <v>2009</v>
      </c>
      <c r="J2159" s="1">
        <v>2009</v>
      </c>
      <c r="K2159" s="1" t="s">
        <v>493</v>
      </c>
      <c r="L2159" s="1">
        <v>11.32</v>
      </c>
      <c r="M2159" s="1" t="s">
        <v>504</v>
      </c>
      <c r="N2159" s="1" t="s">
        <v>505</v>
      </c>
    </row>
    <row r="2160" spans="1:15" hidden="1" x14ac:dyDescent="0.35">
      <c r="A2160" s="1" t="s">
        <v>487</v>
      </c>
      <c r="B2160" s="1" t="s">
        <v>488</v>
      </c>
      <c r="C2160" s="2" t="s">
        <v>559</v>
      </c>
      <c r="D2160" s="1" t="s">
        <v>129</v>
      </c>
      <c r="E2160" s="1">
        <v>6110</v>
      </c>
      <c r="F2160" s="1" t="s">
        <v>490</v>
      </c>
      <c r="G2160" s="2" t="s">
        <v>499</v>
      </c>
      <c r="H2160" s="1" t="s">
        <v>500</v>
      </c>
      <c r="I2160" s="1">
        <v>2010</v>
      </c>
      <c r="J2160" s="1">
        <v>2010</v>
      </c>
      <c r="K2160" s="1" t="s">
        <v>493</v>
      </c>
      <c r="L2160" s="1">
        <v>10.93</v>
      </c>
      <c r="M2160" s="1" t="s">
        <v>504</v>
      </c>
      <c r="N2160" s="1" t="s">
        <v>505</v>
      </c>
    </row>
    <row r="2161" spans="1:14" hidden="1" x14ac:dyDescent="0.35">
      <c r="A2161" s="1" t="s">
        <v>487</v>
      </c>
      <c r="B2161" s="1" t="s">
        <v>488</v>
      </c>
      <c r="C2161" s="2" t="s">
        <v>559</v>
      </c>
      <c r="D2161" s="1" t="s">
        <v>129</v>
      </c>
      <c r="E2161" s="1">
        <v>6110</v>
      </c>
      <c r="F2161" s="1" t="s">
        <v>490</v>
      </c>
      <c r="G2161" s="2" t="s">
        <v>499</v>
      </c>
      <c r="H2161" s="1" t="s">
        <v>500</v>
      </c>
      <c r="I2161" s="1">
        <v>2011</v>
      </c>
      <c r="J2161" s="1">
        <v>2011</v>
      </c>
      <c r="K2161" s="1" t="s">
        <v>493</v>
      </c>
      <c r="L2161" s="1">
        <v>11.17</v>
      </c>
      <c r="M2161" s="1" t="s">
        <v>504</v>
      </c>
      <c r="N2161" s="1" t="s">
        <v>505</v>
      </c>
    </row>
    <row r="2162" spans="1:14" hidden="1" x14ac:dyDescent="0.35">
      <c r="A2162" s="1" t="s">
        <v>487</v>
      </c>
      <c r="B2162" s="1" t="s">
        <v>488</v>
      </c>
      <c r="C2162" s="2" t="s">
        <v>559</v>
      </c>
      <c r="D2162" s="1" t="s">
        <v>129</v>
      </c>
      <c r="E2162" s="1">
        <v>6110</v>
      </c>
      <c r="F2162" s="1" t="s">
        <v>490</v>
      </c>
      <c r="G2162" s="2" t="s">
        <v>499</v>
      </c>
      <c r="H2162" s="1" t="s">
        <v>500</v>
      </c>
      <c r="I2162" s="1">
        <v>2012</v>
      </c>
      <c r="J2162" s="1">
        <v>2012</v>
      </c>
      <c r="K2162" s="1" t="s">
        <v>493</v>
      </c>
      <c r="L2162" s="1">
        <v>12.79</v>
      </c>
      <c r="M2162" s="1" t="s">
        <v>504</v>
      </c>
      <c r="N2162" s="1" t="s">
        <v>505</v>
      </c>
    </row>
    <row r="2163" spans="1:14" hidden="1" x14ac:dyDescent="0.35">
      <c r="A2163" s="1" t="s">
        <v>487</v>
      </c>
      <c r="B2163" s="1" t="s">
        <v>488</v>
      </c>
      <c r="C2163" s="2" t="s">
        <v>559</v>
      </c>
      <c r="D2163" s="1" t="s">
        <v>129</v>
      </c>
      <c r="E2163" s="1">
        <v>6110</v>
      </c>
      <c r="F2163" s="1" t="s">
        <v>490</v>
      </c>
      <c r="G2163" s="2" t="s">
        <v>499</v>
      </c>
      <c r="H2163" s="1" t="s">
        <v>500</v>
      </c>
      <c r="I2163" s="1">
        <v>2013</v>
      </c>
      <c r="J2163" s="1">
        <v>2013</v>
      </c>
      <c r="K2163" s="1" t="s">
        <v>493</v>
      </c>
      <c r="L2163" s="1">
        <v>23.13</v>
      </c>
      <c r="M2163" s="1" t="s">
        <v>504</v>
      </c>
      <c r="N2163" s="1" t="s">
        <v>505</v>
      </c>
    </row>
    <row r="2164" spans="1:14" hidden="1" x14ac:dyDescent="0.35">
      <c r="A2164" s="1" t="s">
        <v>487</v>
      </c>
      <c r="B2164" s="1" t="s">
        <v>488</v>
      </c>
      <c r="C2164" s="2" t="s">
        <v>559</v>
      </c>
      <c r="D2164" s="1" t="s">
        <v>129</v>
      </c>
      <c r="E2164" s="1">
        <v>6110</v>
      </c>
      <c r="F2164" s="1" t="s">
        <v>490</v>
      </c>
      <c r="G2164" s="2" t="s">
        <v>499</v>
      </c>
      <c r="H2164" s="1" t="s">
        <v>500</v>
      </c>
      <c r="I2164" s="1">
        <v>2014</v>
      </c>
      <c r="J2164" s="1">
        <v>2014</v>
      </c>
      <c r="K2164" s="1" t="s">
        <v>493</v>
      </c>
      <c r="L2164" s="1">
        <v>22.84</v>
      </c>
      <c r="M2164" s="1" t="s">
        <v>504</v>
      </c>
      <c r="N2164" s="1" t="s">
        <v>505</v>
      </c>
    </row>
    <row r="2165" spans="1:14" hidden="1" x14ac:dyDescent="0.35">
      <c r="A2165" s="1" t="s">
        <v>487</v>
      </c>
      <c r="B2165" s="1" t="s">
        <v>488</v>
      </c>
      <c r="C2165" s="2" t="s">
        <v>559</v>
      </c>
      <c r="D2165" s="1" t="s">
        <v>129</v>
      </c>
      <c r="E2165" s="1">
        <v>6110</v>
      </c>
      <c r="F2165" s="1" t="s">
        <v>490</v>
      </c>
      <c r="G2165" s="2" t="s">
        <v>499</v>
      </c>
      <c r="H2165" s="1" t="s">
        <v>500</v>
      </c>
      <c r="I2165" s="1">
        <v>2015</v>
      </c>
      <c r="J2165" s="1">
        <v>2015</v>
      </c>
      <c r="K2165" s="1" t="s">
        <v>493</v>
      </c>
      <c r="L2165" s="1">
        <v>26.65</v>
      </c>
      <c r="M2165" s="1" t="s">
        <v>504</v>
      </c>
      <c r="N2165" s="1" t="s">
        <v>505</v>
      </c>
    </row>
    <row r="2166" spans="1:14" hidden="1" x14ac:dyDescent="0.35">
      <c r="A2166" s="1" t="s">
        <v>487</v>
      </c>
      <c r="B2166" s="1" t="s">
        <v>488</v>
      </c>
      <c r="C2166" s="2" t="s">
        <v>559</v>
      </c>
      <c r="D2166" s="1" t="s">
        <v>129</v>
      </c>
      <c r="E2166" s="1">
        <v>6110</v>
      </c>
      <c r="F2166" s="1" t="s">
        <v>490</v>
      </c>
      <c r="G2166" s="2" t="s">
        <v>499</v>
      </c>
      <c r="H2166" s="1" t="s">
        <v>500</v>
      </c>
      <c r="I2166" s="1">
        <v>2016</v>
      </c>
      <c r="J2166" s="1">
        <v>2016</v>
      </c>
      <c r="K2166" s="1" t="s">
        <v>493</v>
      </c>
      <c r="L2166" s="1">
        <v>22.39</v>
      </c>
      <c r="M2166" s="1" t="s">
        <v>504</v>
      </c>
      <c r="N2166" s="1" t="s">
        <v>505</v>
      </c>
    </row>
    <row r="2167" spans="1:14" hidden="1" x14ac:dyDescent="0.35">
      <c r="A2167" s="1" t="s">
        <v>487</v>
      </c>
      <c r="B2167" s="1" t="s">
        <v>488</v>
      </c>
      <c r="C2167" s="2" t="s">
        <v>559</v>
      </c>
      <c r="D2167" s="1" t="s">
        <v>129</v>
      </c>
      <c r="E2167" s="1">
        <v>6110</v>
      </c>
      <c r="F2167" s="1" t="s">
        <v>490</v>
      </c>
      <c r="G2167" s="2" t="s">
        <v>499</v>
      </c>
      <c r="H2167" s="1" t="s">
        <v>500</v>
      </c>
      <c r="I2167" s="1">
        <v>2017</v>
      </c>
      <c r="J2167" s="1">
        <v>2017</v>
      </c>
      <c r="K2167" s="1" t="s">
        <v>493</v>
      </c>
      <c r="L2167" s="1">
        <v>25.79</v>
      </c>
      <c r="M2167" s="1" t="s">
        <v>504</v>
      </c>
      <c r="N2167" s="1" t="s">
        <v>505</v>
      </c>
    </row>
    <row r="2168" spans="1:14" hidden="1" x14ac:dyDescent="0.35">
      <c r="A2168" s="1" t="s">
        <v>487</v>
      </c>
      <c r="B2168" s="1" t="s">
        <v>488</v>
      </c>
      <c r="C2168" s="2" t="s">
        <v>559</v>
      </c>
      <c r="D2168" s="1" t="s">
        <v>129</v>
      </c>
      <c r="E2168" s="1">
        <v>6110</v>
      </c>
      <c r="F2168" s="1" t="s">
        <v>490</v>
      </c>
      <c r="G2168" s="2" t="s">
        <v>508</v>
      </c>
      <c r="H2168" s="1" t="s">
        <v>509</v>
      </c>
      <c r="I2168" s="1">
        <v>2013</v>
      </c>
      <c r="J2168" s="1">
        <v>2013</v>
      </c>
      <c r="K2168" s="1" t="s">
        <v>493</v>
      </c>
      <c r="L2168" s="1">
        <v>2.88</v>
      </c>
      <c r="M2168" s="1" t="s">
        <v>504</v>
      </c>
      <c r="N2168" s="1" t="s">
        <v>505</v>
      </c>
    </row>
    <row r="2169" spans="1:14" hidden="1" x14ac:dyDescent="0.35">
      <c r="A2169" s="1" t="s">
        <v>487</v>
      </c>
      <c r="B2169" s="1" t="s">
        <v>488</v>
      </c>
      <c r="C2169" s="2" t="s">
        <v>559</v>
      </c>
      <c r="D2169" s="1" t="s">
        <v>129</v>
      </c>
      <c r="E2169" s="1">
        <v>6110</v>
      </c>
      <c r="F2169" s="1" t="s">
        <v>490</v>
      </c>
      <c r="G2169" s="2" t="s">
        <v>508</v>
      </c>
      <c r="H2169" s="1" t="s">
        <v>509</v>
      </c>
      <c r="I2169" s="1">
        <v>2014</v>
      </c>
      <c r="J2169" s="1">
        <v>2014</v>
      </c>
      <c r="K2169" s="1" t="s">
        <v>493</v>
      </c>
      <c r="L2169" s="1">
        <v>3.5</v>
      </c>
      <c r="M2169" s="1" t="s">
        <v>504</v>
      </c>
      <c r="N2169" s="1" t="s">
        <v>505</v>
      </c>
    </row>
    <row r="2170" spans="1:14" hidden="1" x14ac:dyDescent="0.35">
      <c r="A2170" s="1" t="s">
        <v>487</v>
      </c>
      <c r="B2170" s="1" t="s">
        <v>488</v>
      </c>
      <c r="C2170" s="2" t="s">
        <v>559</v>
      </c>
      <c r="D2170" s="1" t="s">
        <v>129</v>
      </c>
      <c r="E2170" s="1">
        <v>6110</v>
      </c>
      <c r="F2170" s="1" t="s">
        <v>490</v>
      </c>
      <c r="G2170" s="2" t="s">
        <v>508</v>
      </c>
      <c r="H2170" s="1" t="s">
        <v>509</v>
      </c>
      <c r="I2170" s="1">
        <v>2016</v>
      </c>
      <c r="J2170" s="1">
        <v>2016</v>
      </c>
      <c r="K2170" s="1" t="s">
        <v>493</v>
      </c>
      <c r="L2170" s="1">
        <v>3.01</v>
      </c>
      <c r="M2170" s="1" t="s">
        <v>504</v>
      </c>
      <c r="N2170" s="1" t="s">
        <v>505</v>
      </c>
    </row>
    <row r="2171" spans="1:14" hidden="1" x14ac:dyDescent="0.35">
      <c r="A2171" s="1" t="s">
        <v>487</v>
      </c>
      <c r="B2171" s="1" t="s">
        <v>488</v>
      </c>
      <c r="C2171" s="2" t="s">
        <v>559</v>
      </c>
      <c r="D2171" s="1" t="s">
        <v>129</v>
      </c>
      <c r="E2171" s="1">
        <v>6110</v>
      </c>
      <c r="F2171" s="1" t="s">
        <v>490</v>
      </c>
      <c r="G2171" s="2" t="s">
        <v>508</v>
      </c>
      <c r="H2171" s="1" t="s">
        <v>509</v>
      </c>
      <c r="I2171" s="1">
        <v>2017</v>
      </c>
      <c r="J2171" s="1">
        <v>2017</v>
      </c>
      <c r="K2171" s="1" t="s">
        <v>493</v>
      </c>
      <c r="L2171" s="1">
        <v>3.1</v>
      </c>
      <c r="M2171" s="1" t="s">
        <v>504</v>
      </c>
      <c r="N2171" s="1" t="s">
        <v>505</v>
      </c>
    </row>
    <row r="2172" spans="1:14" hidden="1" x14ac:dyDescent="0.35">
      <c r="A2172" s="1" t="s">
        <v>487</v>
      </c>
      <c r="B2172" s="1" t="s">
        <v>488</v>
      </c>
      <c r="C2172" s="2" t="s">
        <v>559</v>
      </c>
      <c r="D2172" s="1" t="s">
        <v>129</v>
      </c>
      <c r="E2172" s="1">
        <v>6110</v>
      </c>
      <c r="F2172" s="1" t="s">
        <v>490</v>
      </c>
      <c r="G2172" s="2" t="s">
        <v>501</v>
      </c>
      <c r="H2172" s="1" t="s">
        <v>502</v>
      </c>
      <c r="I2172" s="1">
        <v>2005</v>
      </c>
      <c r="J2172" s="1">
        <v>2005</v>
      </c>
      <c r="K2172" s="1" t="s">
        <v>493</v>
      </c>
      <c r="L2172" s="1">
        <v>3.58</v>
      </c>
      <c r="M2172" s="1" t="s">
        <v>504</v>
      </c>
      <c r="N2172" s="1" t="s">
        <v>505</v>
      </c>
    </row>
    <row r="2173" spans="1:14" hidden="1" x14ac:dyDescent="0.35">
      <c r="A2173" s="1" t="s">
        <v>487</v>
      </c>
      <c r="B2173" s="1" t="s">
        <v>488</v>
      </c>
      <c r="C2173" s="2" t="s">
        <v>559</v>
      </c>
      <c r="D2173" s="1" t="s">
        <v>129</v>
      </c>
      <c r="E2173" s="1">
        <v>6110</v>
      </c>
      <c r="F2173" s="1" t="s">
        <v>490</v>
      </c>
      <c r="G2173" s="2" t="s">
        <v>501</v>
      </c>
      <c r="H2173" s="1" t="s">
        <v>502</v>
      </c>
      <c r="I2173" s="1">
        <v>2006</v>
      </c>
      <c r="J2173" s="1">
        <v>2006</v>
      </c>
      <c r="K2173" s="1" t="s">
        <v>493</v>
      </c>
      <c r="L2173" s="1">
        <v>4.16</v>
      </c>
      <c r="M2173" s="1" t="s">
        <v>504</v>
      </c>
      <c r="N2173" s="1" t="s">
        <v>505</v>
      </c>
    </row>
    <row r="2174" spans="1:14" hidden="1" x14ac:dyDescent="0.35">
      <c r="A2174" s="1" t="s">
        <v>487</v>
      </c>
      <c r="B2174" s="1" t="s">
        <v>488</v>
      </c>
      <c r="C2174" s="2" t="s">
        <v>559</v>
      </c>
      <c r="D2174" s="1" t="s">
        <v>129</v>
      </c>
      <c r="E2174" s="1">
        <v>6110</v>
      </c>
      <c r="F2174" s="1" t="s">
        <v>490</v>
      </c>
      <c r="G2174" s="2" t="s">
        <v>501</v>
      </c>
      <c r="H2174" s="1" t="s">
        <v>502</v>
      </c>
      <c r="I2174" s="1">
        <v>2007</v>
      </c>
      <c r="J2174" s="1">
        <v>2007</v>
      </c>
      <c r="K2174" s="1" t="s">
        <v>493</v>
      </c>
      <c r="L2174" s="1">
        <v>4.07</v>
      </c>
      <c r="M2174" s="1" t="s">
        <v>504</v>
      </c>
      <c r="N2174" s="1" t="s">
        <v>505</v>
      </c>
    </row>
    <row r="2175" spans="1:14" hidden="1" x14ac:dyDescent="0.35">
      <c r="A2175" s="1" t="s">
        <v>487</v>
      </c>
      <c r="B2175" s="1" t="s">
        <v>488</v>
      </c>
      <c r="C2175" s="2" t="s">
        <v>559</v>
      </c>
      <c r="D2175" s="1" t="s">
        <v>129</v>
      </c>
      <c r="E2175" s="1">
        <v>6110</v>
      </c>
      <c r="F2175" s="1" t="s">
        <v>490</v>
      </c>
      <c r="G2175" s="2" t="s">
        <v>501</v>
      </c>
      <c r="H2175" s="1" t="s">
        <v>502</v>
      </c>
      <c r="I2175" s="1">
        <v>2008</v>
      </c>
      <c r="J2175" s="1">
        <v>2008</v>
      </c>
      <c r="K2175" s="1" t="s">
        <v>493</v>
      </c>
      <c r="L2175" s="1">
        <v>3.51</v>
      </c>
      <c r="M2175" s="1" t="s">
        <v>504</v>
      </c>
      <c r="N2175" s="1" t="s">
        <v>505</v>
      </c>
    </row>
    <row r="2176" spans="1:14" hidden="1" x14ac:dyDescent="0.35">
      <c r="A2176" s="1" t="s">
        <v>487</v>
      </c>
      <c r="B2176" s="1" t="s">
        <v>488</v>
      </c>
      <c r="C2176" s="2" t="s">
        <v>559</v>
      </c>
      <c r="D2176" s="1" t="s">
        <v>129</v>
      </c>
      <c r="E2176" s="1">
        <v>6110</v>
      </c>
      <c r="F2176" s="1" t="s">
        <v>490</v>
      </c>
      <c r="G2176" s="2" t="s">
        <v>501</v>
      </c>
      <c r="H2176" s="1" t="s">
        <v>502</v>
      </c>
      <c r="I2176" s="1">
        <v>2009</v>
      </c>
      <c r="J2176" s="1">
        <v>2009</v>
      </c>
      <c r="K2176" s="1" t="s">
        <v>493</v>
      </c>
      <c r="L2176" s="1">
        <v>3.73</v>
      </c>
      <c r="M2176" s="1" t="s">
        <v>504</v>
      </c>
      <c r="N2176" s="1" t="s">
        <v>505</v>
      </c>
    </row>
    <row r="2177" spans="1:14" hidden="1" x14ac:dyDescent="0.35">
      <c r="A2177" s="1" t="s">
        <v>487</v>
      </c>
      <c r="B2177" s="1" t="s">
        <v>488</v>
      </c>
      <c r="C2177" s="2" t="s">
        <v>559</v>
      </c>
      <c r="D2177" s="1" t="s">
        <v>129</v>
      </c>
      <c r="E2177" s="1">
        <v>6110</v>
      </c>
      <c r="F2177" s="1" t="s">
        <v>490</v>
      </c>
      <c r="G2177" s="2" t="s">
        <v>501</v>
      </c>
      <c r="H2177" s="1" t="s">
        <v>502</v>
      </c>
      <c r="I2177" s="1">
        <v>2010</v>
      </c>
      <c r="J2177" s="1">
        <v>2010</v>
      </c>
      <c r="K2177" s="1" t="s">
        <v>493</v>
      </c>
      <c r="L2177" s="1">
        <v>0.63</v>
      </c>
      <c r="M2177" s="1" t="s">
        <v>504</v>
      </c>
      <c r="N2177" s="1" t="s">
        <v>505</v>
      </c>
    </row>
    <row r="2178" spans="1:14" hidden="1" x14ac:dyDescent="0.35">
      <c r="A2178" s="1" t="s">
        <v>487</v>
      </c>
      <c r="B2178" s="1" t="s">
        <v>488</v>
      </c>
      <c r="C2178" s="2" t="s">
        <v>559</v>
      </c>
      <c r="D2178" s="1" t="s">
        <v>129</v>
      </c>
      <c r="E2178" s="1">
        <v>6110</v>
      </c>
      <c r="F2178" s="1" t="s">
        <v>490</v>
      </c>
      <c r="G2178" s="2" t="s">
        <v>501</v>
      </c>
      <c r="H2178" s="1" t="s">
        <v>502</v>
      </c>
      <c r="I2178" s="1">
        <v>2011</v>
      </c>
      <c r="J2178" s="1">
        <v>2011</v>
      </c>
      <c r="K2178" s="1" t="s">
        <v>493</v>
      </c>
      <c r="L2178" s="1">
        <v>1.1200000000000001</v>
      </c>
      <c r="M2178" s="1" t="s">
        <v>504</v>
      </c>
      <c r="N2178" s="1" t="s">
        <v>505</v>
      </c>
    </row>
    <row r="2179" spans="1:14" hidden="1" x14ac:dyDescent="0.35">
      <c r="A2179" s="1" t="s">
        <v>487</v>
      </c>
      <c r="B2179" s="1" t="s">
        <v>488</v>
      </c>
      <c r="C2179" s="2" t="s">
        <v>559</v>
      </c>
      <c r="D2179" s="1" t="s">
        <v>129</v>
      </c>
      <c r="E2179" s="1">
        <v>6110</v>
      </c>
      <c r="F2179" s="1" t="s">
        <v>490</v>
      </c>
      <c r="G2179" s="2" t="s">
        <v>501</v>
      </c>
      <c r="H2179" s="1" t="s">
        <v>502</v>
      </c>
      <c r="I2179" s="1">
        <v>2012</v>
      </c>
      <c r="J2179" s="1">
        <v>2012</v>
      </c>
      <c r="K2179" s="1" t="s">
        <v>493</v>
      </c>
      <c r="L2179" s="1">
        <v>1.1200000000000001</v>
      </c>
      <c r="M2179" s="1" t="s">
        <v>504</v>
      </c>
      <c r="N2179" s="1" t="s">
        <v>505</v>
      </c>
    </row>
    <row r="2180" spans="1:14" hidden="1" x14ac:dyDescent="0.35">
      <c r="A2180" s="1" t="s">
        <v>487</v>
      </c>
      <c r="B2180" s="1" t="s">
        <v>488</v>
      </c>
      <c r="C2180" s="2" t="s">
        <v>560</v>
      </c>
      <c r="D2180" s="1" t="s">
        <v>131</v>
      </c>
      <c r="E2180" s="1">
        <v>6110</v>
      </c>
      <c r="F2180" s="1" t="s">
        <v>490</v>
      </c>
      <c r="G2180" s="2" t="s">
        <v>491</v>
      </c>
      <c r="H2180" s="1" t="s">
        <v>492</v>
      </c>
      <c r="I2180" s="1">
        <v>2001</v>
      </c>
      <c r="J2180" s="1">
        <v>2001</v>
      </c>
      <c r="K2180" s="1" t="s">
        <v>493</v>
      </c>
      <c r="L2180" s="1">
        <v>1458.08</v>
      </c>
      <c r="M2180" s="1" t="s">
        <v>504</v>
      </c>
      <c r="N2180" s="1" t="s">
        <v>505</v>
      </c>
    </row>
    <row r="2181" spans="1:14" hidden="1" x14ac:dyDescent="0.35">
      <c r="A2181" s="1" t="s">
        <v>487</v>
      </c>
      <c r="B2181" s="1" t="s">
        <v>488</v>
      </c>
      <c r="C2181" s="2" t="s">
        <v>560</v>
      </c>
      <c r="D2181" s="1" t="s">
        <v>131</v>
      </c>
      <c r="E2181" s="1">
        <v>6110</v>
      </c>
      <c r="F2181" s="1" t="s">
        <v>490</v>
      </c>
      <c r="G2181" s="2" t="s">
        <v>491</v>
      </c>
      <c r="H2181" s="1" t="s">
        <v>492</v>
      </c>
      <c r="I2181" s="1">
        <v>2002</v>
      </c>
      <c r="J2181" s="1">
        <v>2002</v>
      </c>
      <c r="K2181" s="1" t="s">
        <v>493</v>
      </c>
      <c r="L2181" s="1">
        <v>1598.97</v>
      </c>
      <c r="M2181" s="1" t="s">
        <v>504</v>
      </c>
      <c r="N2181" s="1" t="s">
        <v>505</v>
      </c>
    </row>
    <row r="2182" spans="1:14" hidden="1" x14ac:dyDescent="0.35">
      <c r="A2182" s="1" t="s">
        <v>487</v>
      </c>
      <c r="B2182" s="1" t="s">
        <v>488</v>
      </c>
      <c r="C2182" s="2" t="s">
        <v>560</v>
      </c>
      <c r="D2182" s="1" t="s">
        <v>131</v>
      </c>
      <c r="E2182" s="1">
        <v>6110</v>
      </c>
      <c r="F2182" s="1" t="s">
        <v>490</v>
      </c>
      <c r="G2182" s="2" t="s">
        <v>491</v>
      </c>
      <c r="H2182" s="1" t="s">
        <v>492</v>
      </c>
      <c r="I2182" s="1">
        <v>2003</v>
      </c>
      <c r="J2182" s="1">
        <v>2003</v>
      </c>
      <c r="K2182" s="1" t="s">
        <v>493</v>
      </c>
      <c r="L2182" s="1">
        <v>1952.38</v>
      </c>
      <c r="M2182" s="1" t="s">
        <v>504</v>
      </c>
      <c r="N2182" s="1" t="s">
        <v>505</v>
      </c>
    </row>
    <row r="2183" spans="1:14" hidden="1" x14ac:dyDescent="0.35">
      <c r="A2183" s="1" t="s">
        <v>487</v>
      </c>
      <c r="B2183" s="1" t="s">
        <v>488</v>
      </c>
      <c r="C2183" s="2" t="s">
        <v>560</v>
      </c>
      <c r="D2183" s="1" t="s">
        <v>131</v>
      </c>
      <c r="E2183" s="1">
        <v>6110</v>
      </c>
      <c r="F2183" s="1" t="s">
        <v>490</v>
      </c>
      <c r="G2183" s="2" t="s">
        <v>491</v>
      </c>
      <c r="H2183" s="1" t="s">
        <v>492</v>
      </c>
      <c r="I2183" s="1">
        <v>2004</v>
      </c>
      <c r="J2183" s="1">
        <v>2004</v>
      </c>
      <c r="K2183" s="1" t="s">
        <v>493</v>
      </c>
      <c r="L2183" s="1">
        <v>2185.54</v>
      </c>
      <c r="M2183" s="1" t="s">
        <v>504</v>
      </c>
      <c r="N2183" s="1" t="s">
        <v>505</v>
      </c>
    </row>
    <row r="2184" spans="1:14" hidden="1" x14ac:dyDescent="0.35">
      <c r="A2184" s="1" t="s">
        <v>487</v>
      </c>
      <c r="B2184" s="1" t="s">
        <v>488</v>
      </c>
      <c r="C2184" s="2" t="s">
        <v>560</v>
      </c>
      <c r="D2184" s="1" t="s">
        <v>131</v>
      </c>
      <c r="E2184" s="1">
        <v>6110</v>
      </c>
      <c r="F2184" s="1" t="s">
        <v>490</v>
      </c>
      <c r="G2184" s="2" t="s">
        <v>491</v>
      </c>
      <c r="H2184" s="1" t="s">
        <v>492</v>
      </c>
      <c r="I2184" s="1">
        <v>2005</v>
      </c>
      <c r="J2184" s="1">
        <v>2005</v>
      </c>
      <c r="K2184" s="1" t="s">
        <v>493</v>
      </c>
      <c r="L2184" s="1">
        <v>2346.35</v>
      </c>
      <c r="M2184" s="1" t="s">
        <v>504</v>
      </c>
      <c r="N2184" s="1" t="s">
        <v>505</v>
      </c>
    </row>
    <row r="2185" spans="1:14" hidden="1" x14ac:dyDescent="0.35">
      <c r="A2185" s="1" t="s">
        <v>487</v>
      </c>
      <c r="B2185" s="1" t="s">
        <v>488</v>
      </c>
      <c r="C2185" s="2" t="s">
        <v>560</v>
      </c>
      <c r="D2185" s="1" t="s">
        <v>131</v>
      </c>
      <c r="E2185" s="1">
        <v>6110</v>
      </c>
      <c r="F2185" s="1" t="s">
        <v>490</v>
      </c>
      <c r="G2185" s="2" t="s">
        <v>491</v>
      </c>
      <c r="H2185" s="1" t="s">
        <v>492</v>
      </c>
      <c r="I2185" s="1">
        <v>2006</v>
      </c>
      <c r="J2185" s="1">
        <v>2006</v>
      </c>
      <c r="K2185" s="1" t="s">
        <v>493</v>
      </c>
      <c r="L2185" s="1">
        <v>2467.25</v>
      </c>
      <c r="M2185" s="1" t="s">
        <v>504</v>
      </c>
      <c r="N2185" s="1" t="s">
        <v>505</v>
      </c>
    </row>
    <row r="2186" spans="1:14" hidden="1" x14ac:dyDescent="0.35">
      <c r="A2186" s="1" t="s">
        <v>487</v>
      </c>
      <c r="B2186" s="1" t="s">
        <v>488</v>
      </c>
      <c r="C2186" s="2" t="s">
        <v>560</v>
      </c>
      <c r="D2186" s="1" t="s">
        <v>131</v>
      </c>
      <c r="E2186" s="1">
        <v>6110</v>
      </c>
      <c r="F2186" s="1" t="s">
        <v>490</v>
      </c>
      <c r="G2186" s="2" t="s">
        <v>491</v>
      </c>
      <c r="H2186" s="1" t="s">
        <v>492</v>
      </c>
      <c r="I2186" s="1">
        <v>2007</v>
      </c>
      <c r="J2186" s="1">
        <v>2007</v>
      </c>
      <c r="K2186" s="1" t="s">
        <v>493</v>
      </c>
      <c r="L2186" s="1">
        <v>2577.87</v>
      </c>
      <c r="M2186" s="1" t="s">
        <v>504</v>
      </c>
      <c r="N2186" s="1" t="s">
        <v>505</v>
      </c>
    </row>
    <row r="2187" spans="1:14" hidden="1" x14ac:dyDescent="0.35">
      <c r="A2187" s="1" t="s">
        <v>487</v>
      </c>
      <c r="B2187" s="1" t="s">
        <v>488</v>
      </c>
      <c r="C2187" s="2" t="s">
        <v>560</v>
      </c>
      <c r="D2187" s="1" t="s">
        <v>131</v>
      </c>
      <c r="E2187" s="1">
        <v>6110</v>
      </c>
      <c r="F2187" s="1" t="s">
        <v>490</v>
      </c>
      <c r="G2187" s="2" t="s">
        <v>491</v>
      </c>
      <c r="H2187" s="1" t="s">
        <v>492</v>
      </c>
      <c r="I2187" s="1">
        <v>2008</v>
      </c>
      <c r="J2187" s="1">
        <v>2008</v>
      </c>
      <c r="K2187" s="1" t="s">
        <v>493</v>
      </c>
      <c r="L2187" s="1">
        <v>2725.31</v>
      </c>
      <c r="M2187" s="1" t="s">
        <v>504</v>
      </c>
      <c r="N2187" s="1" t="s">
        <v>505</v>
      </c>
    </row>
    <row r="2188" spans="1:14" hidden="1" x14ac:dyDescent="0.35">
      <c r="A2188" s="1" t="s">
        <v>487</v>
      </c>
      <c r="B2188" s="1" t="s">
        <v>488</v>
      </c>
      <c r="C2188" s="2" t="s">
        <v>560</v>
      </c>
      <c r="D2188" s="1" t="s">
        <v>131</v>
      </c>
      <c r="E2188" s="1">
        <v>6110</v>
      </c>
      <c r="F2188" s="1" t="s">
        <v>490</v>
      </c>
      <c r="G2188" s="2" t="s">
        <v>491</v>
      </c>
      <c r="H2188" s="1" t="s">
        <v>492</v>
      </c>
      <c r="I2188" s="1">
        <v>2009</v>
      </c>
      <c r="J2188" s="1">
        <v>2009</v>
      </c>
      <c r="K2188" s="1" t="s">
        <v>493</v>
      </c>
      <c r="L2188" s="1">
        <v>2613.8200000000002</v>
      </c>
      <c r="M2188" s="1" t="s">
        <v>504</v>
      </c>
      <c r="N2188" s="1" t="s">
        <v>505</v>
      </c>
    </row>
    <row r="2189" spans="1:14" hidden="1" x14ac:dyDescent="0.35">
      <c r="A2189" s="1" t="s">
        <v>487</v>
      </c>
      <c r="B2189" s="1" t="s">
        <v>488</v>
      </c>
      <c r="C2189" s="2" t="s">
        <v>560</v>
      </c>
      <c r="D2189" s="1" t="s">
        <v>131</v>
      </c>
      <c r="E2189" s="1">
        <v>6110</v>
      </c>
      <c r="F2189" s="1" t="s">
        <v>490</v>
      </c>
      <c r="G2189" s="2" t="s">
        <v>491</v>
      </c>
      <c r="H2189" s="1" t="s">
        <v>492</v>
      </c>
      <c r="I2189" s="1">
        <v>2010</v>
      </c>
      <c r="J2189" s="1">
        <v>2010</v>
      </c>
      <c r="K2189" s="1" t="s">
        <v>493</v>
      </c>
      <c r="L2189" s="1">
        <v>2562.61</v>
      </c>
      <c r="M2189" s="1" t="s">
        <v>504</v>
      </c>
      <c r="N2189" s="1" t="s">
        <v>505</v>
      </c>
    </row>
    <row r="2190" spans="1:14" hidden="1" x14ac:dyDescent="0.35">
      <c r="A2190" s="1" t="s">
        <v>487</v>
      </c>
      <c r="B2190" s="1" t="s">
        <v>488</v>
      </c>
      <c r="C2190" s="2" t="s">
        <v>560</v>
      </c>
      <c r="D2190" s="1" t="s">
        <v>131</v>
      </c>
      <c r="E2190" s="1">
        <v>6110</v>
      </c>
      <c r="F2190" s="1" t="s">
        <v>490</v>
      </c>
      <c r="G2190" s="2" t="s">
        <v>491</v>
      </c>
      <c r="H2190" s="1" t="s">
        <v>492</v>
      </c>
      <c r="I2190" s="1">
        <v>2011</v>
      </c>
      <c r="J2190" s="1">
        <v>2011</v>
      </c>
      <c r="K2190" s="1" t="s">
        <v>493</v>
      </c>
      <c r="L2190" s="1">
        <v>2769.99</v>
      </c>
      <c r="M2190" s="1" t="s">
        <v>504</v>
      </c>
      <c r="N2190" s="1" t="s">
        <v>505</v>
      </c>
    </row>
    <row r="2191" spans="1:14" hidden="1" x14ac:dyDescent="0.35">
      <c r="A2191" s="1" t="s">
        <v>487</v>
      </c>
      <c r="B2191" s="1" t="s">
        <v>488</v>
      </c>
      <c r="C2191" s="2" t="s">
        <v>560</v>
      </c>
      <c r="D2191" s="1" t="s">
        <v>131</v>
      </c>
      <c r="E2191" s="1">
        <v>6110</v>
      </c>
      <c r="F2191" s="1" t="s">
        <v>490</v>
      </c>
      <c r="G2191" s="2" t="s">
        <v>491</v>
      </c>
      <c r="H2191" s="1" t="s">
        <v>492</v>
      </c>
      <c r="I2191" s="1">
        <v>2012</v>
      </c>
      <c r="J2191" s="1">
        <v>2012</v>
      </c>
      <c r="K2191" s="1" t="s">
        <v>493</v>
      </c>
      <c r="L2191" s="1">
        <v>2424.4</v>
      </c>
      <c r="M2191" s="1" t="s">
        <v>504</v>
      </c>
      <c r="N2191" s="1" t="s">
        <v>505</v>
      </c>
    </row>
    <row r="2192" spans="1:14" hidden="1" x14ac:dyDescent="0.35">
      <c r="A2192" s="1" t="s">
        <v>487</v>
      </c>
      <c r="B2192" s="1" t="s">
        <v>488</v>
      </c>
      <c r="C2192" s="2" t="s">
        <v>560</v>
      </c>
      <c r="D2192" s="1" t="s">
        <v>131</v>
      </c>
      <c r="E2192" s="1">
        <v>6110</v>
      </c>
      <c r="F2192" s="1" t="s">
        <v>490</v>
      </c>
      <c r="G2192" s="2" t="s">
        <v>491</v>
      </c>
      <c r="H2192" s="1" t="s">
        <v>492</v>
      </c>
      <c r="I2192" s="1">
        <v>2013</v>
      </c>
      <c r="J2192" s="1">
        <v>2013</v>
      </c>
      <c r="K2192" s="1" t="s">
        <v>493</v>
      </c>
      <c r="L2192" s="1">
        <v>2376</v>
      </c>
      <c r="M2192" s="1" t="s">
        <v>504</v>
      </c>
      <c r="N2192" s="1" t="s">
        <v>505</v>
      </c>
    </row>
    <row r="2193" spans="1:14" hidden="1" x14ac:dyDescent="0.35">
      <c r="A2193" s="1" t="s">
        <v>487</v>
      </c>
      <c r="B2193" s="1" t="s">
        <v>488</v>
      </c>
      <c r="C2193" s="2" t="s">
        <v>560</v>
      </c>
      <c r="D2193" s="1" t="s">
        <v>131</v>
      </c>
      <c r="E2193" s="1">
        <v>6110</v>
      </c>
      <c r="F2193" s="1" t="s">
        <v>490</v>
      </c>
      <c r="G2193" s="2" t="s">
        <v>491</v>
      </c>
      <c r="H2193" s="1" t="s">
        <v>492</v>
      </c>
      <c r="I2193" s="1">
        <v>2014</v>
      </c>
      <c r="J2193" s="1">
        <v>2014</v>
      </c>
      <c r="K2193" s="1" t="s">
        <v>493</v>
      </c>
      <c r="L2193" s="1">
        <v>2328.86</v>
      </c>
      <c r="M2193" s="1" t="s">
        <v>504</v>
      </c>
      <c r="N2193" s="1" t="s">
        <v>505</v>
      </c>
    </row>
    <row r="2194" spans="1:14" hidden="1" x14ac:dyDescent="0.35">
      <c r="A2194" s="1" t="s">
        <v>487</v>
      </c>
      <c r="B2194" s="1" t="s">
        <v>488</v>
      </c>
      <c r="C2194" s="2" t="s">
        <v>560</v>
      </c>
      <c r="D2194" s="1" t="s">
        <v>131</v>
      </c>
      <c r="E2194" s="1">
        <v>6110</v>
      </c>
      <c r="F2194" s="1" t="s">
        <v>490</v>
      </c>
      <c r="G2194" s="2" t="s">
        <v>491</v>
      </c>
      <c r="H2194" s="1" t="s">
        <v>492</v>
      </c>
      <c r="I2194" s="1">
        <v>2015</v>
      </c>
      <c r="J2194" s="1">
        <v>2015</v>
      </c>
      <c r="K2194" s="1" t="s">
        <v>493</v>
      </c>
      <c r="L2194" s="1">
        <v>1780.77</v>
      </c>
      <c r="M2194" s="1" t="s">
        <v>504</v>
      </c>
      <c r="N2194" s="1" t="s">
        <v>505</v>
      </c>
    </row>
    <row r="2195" spans="1:14" hidden="1" x14ac:dyDescent="0.35">
      <c r="A2195" s="1" t="s">
        <v>487</v>
      </c>
      <c r="B2195" s="1" t="s">
        <v>488</v>
      </c>
      <c r="C2195" s="2" t="s">
        <v>560</v>
      </c>
      <c r="D2195" s="1" t="s">
        <v>131</v>
      </c>
      <c r="E2195" s="1">
        <v>6110</v>
      </c>
      <c r="F2195" s="1" t="s">
        <v>490</v>
      </c>
      <c r="G2195" s="2" t="s">
        <v>491</v>
      </c>
      <c r="H2195" s="1" t="s">
        <v>492</v>
      </c>
      <c r="I2195" s="1">
        <v>2016</v>
      </c>
      <c r="J2195" s="1">
        <v>2016</v>
      </c>
      <c r="K2195" s="1" t="s">
        <v>493</v>
      </c>
      <c r="L2195" s="1">
        <v>1788.76</v>
      </c>
      <c r="M2195" s="1" t="s">
        <v>504</v>
      </c>
      <c r="N2195" s="1" t="s">
        <v>505</v>
      </c>
    </row>
    <row r="2196" spans="1:14" hidden="1" x14ac:dyDescent="0.35">
      <c r="A2196" s="1" t="s">
        <v>487</v>
      </c>
      <c r="B2196" s="1" t="s">
        <v>488</v>
      </c>
      <c r="C2196" s="2" t="s">
        <v>560</v>
      </c>
      <c r="D2196" s="1" t="s">
        <v>131</v>
      </c>
      <c r="E2196" s="1">
        <v>6110</v>
      </c>
      <c r="F2196" s="1" t="s">
        <v>490</v>
      </c>
      <c r="G2196" s="2" t="s">
        <v>491</v>
      </c>
      <c r="H2196" s="1" t="s">
        <v>492</v>
      </c>
      <c r="I2196" s="1">
        <v>2017</v>
      </c>
      <c r="J2196" s="1">
        <v>2017</v>
      </c>
      <c r="K2196" s="1" t="s">
        <v>493</v>
      </c>
      <c r="L2196" s="1">
        <v>1799.58</v>
      </c>
      <c r="M2196" s="1" t="s">
        <v>504</v>
      </c>
      <c r="N2196" s="1" t="s">
        <v>505</v>
      </c>
    </row>
    <row r="2197" spans="1:14" hidden="1" x14ac:dyDescent="0.35">
      <c r="A2197" s="1" t="s">
        <v>487</v>
      </c>
      <c r="B2197" s="1" t="s">
        <v>488</v>
      </c>
      <c r="C2197" s="2" t="s">
        <v>560</v>
      </c>
      <c r="D2197" s="1" t="s">
        <v>131</v>
      </c>
      <c r="E2197" s="1">
        <v>6110</v>
      </c>
      <c r="F2197" s="1" t="s">
        <v>490</v>
      </c>
      <c r="G2197" s="2" t="s">
        <v>497</v>
      </c>
      <c r="H2197" s="1" t="s">
        <v>498</v>
      </c>
      <c r="I2197" s="1">
        <v>2001</v>
      </c>
      <c r="J2197" s="1">
        <v>2001</v>
      </c>
      <c r="K2197" s="1" t="s">
        <v>493</v>
      </c>
      <c r="L2197" s="1">
        <v>388.7</v>
      </c>
      <c r="M2197" s="1" t="s">
        <v>504</v>
      </c>
      <c r="N2197" s="1" t="s">
        <v>505</v>
      </c>
    </row>
    <row r="2198" spans="1:14" hidden="1" x14ac:dyDescent="0.35">
      <c r="A2198" s="1" t="s">
        <v>487</v>
      </c>
      <c r="B2198" s="1" t="s">
        <v>488</v>
      </c>
      <c r="C2198" s="2" t="s">
        <v>560</v>
      </c>
      <c r="D2198" s="1" t="s">
        <v>131</v>
      </c>
      <c r="E2198" s="1">
        <v>6110</v>
      </c>
      <c r="F2198" s="1" t="s">
        <v>490</v>
      </c>
      <c r="G2198" s="2" t="s">
        <v>497</v>
      </c>
      <c r="H2198" s="1" t="s">
        <v>498</v>
      </c>
      <c r="I2198" s="1">
        <v>2002</v>
      </c>
      <c r="J2198" s="1">
        <v>2002</v>
      </c>
      <c r="K2198" s="1" t="s">
        <v>493</v>
      </c>
      <c r="L2198" s="1">
        <v>417.94</v>
      </c>
      <c r="M2198" s="1" t="s">
        <v>504</v>
      </c>
      <c r="N2198" s="1" t="s">
        <v>505</v>
      </c>
    </row>
    <row r="2199" spans="1:14" hidden="1" x14ac:dyDescent="0.35">
      <c r="A2199" s="1" t="s">
        <v>487</v>
      </c>
      <c r="B2199" s="1" t="s">
        <v>488</v>
      </c>
      <c r="C2199" s="2" t="s">
        <v>560</v>
      </c>
      <c r="D2199" s="1" t="s">
        <v>131</v>
      </c>
      <c r="E2199" s="1">
        <v>6110</v>
      </c>
      <c r="F2199" s="1" t="s">
        <v>490</v>
      </c>
      <c r="G2199" s="2" t="s">
        <v>497</v>
      </c>
      <c r="H2199" s="1" t="s">
        <v>498</v>
      </c>
      <c r="I2199" s="1">
        <v>2003</v>
      </c>
      <c r="J2199" s="1">
        <v>2003</v>
      </c>
      <c r="K2199" s="1" t="s">
        <v>493</v>
      </c>
      <c r="L2199" s="1">
        <v>519.20000000000005</v>
      </c>
      <c r="M2199" s="1" t="s">
        <v>504</v>
      </c>
      <c r="N2199" s="1" t="s">
        <v>505</v>
      </c>
    </row>
    <row r="2200" spans="1:14" hidden="1" x14ac:dyDescent="0.35">
      <c r="A2200" s="1" t="s">
        <v>487</v>
      </c>
      <c r="B2200" s="1" t="s">
        <v>488</v>
      </c>
      <c r="C2200" s="2" t="s">
        <v>560</v>
      </c>
      <c r="D2200" s="1" t="s">
        <v>131</v>
      </c>
      <c r="E2200" s="1">
        <v>6110</v>
      </c>
      <c r="F2200" s="1" t="s">
        <v>490</v>
      </c>
      <c r="G2200" s="2" t="s">
        <v>497</v>
      </c>
      <c r="H2200" s="1" t="s">
        <v>498</v>
      </c>
      <c r="I2200" s="1">
        <v>2004</v>
      </c>
      <c r="J2200" s="1">
        <v>2004</v>
      </c>
      <c r="K2200" s="1" t="s">
        <v>493</v>
      </c>
      <c r="L2200" s="1">
        <v>562.24</v>
      </c>
      <c r="M2200" s="1" t="s">
        <v>504</v>
      </c>
      <c r="N2200" s="1" t="s">
        <v>505</v>
      </c>
    </row>
    <row r="2201" spans="1:14" hidden="1" x14ac:dyDescent="0.35">
      <c r="A2201" s="1" t="s">
        <v>487</v>
      </c>
      <c r="B2201" s="1" t="s">
        <v>488</v>
      </c>
      <c r="C2201" s="2" t="s">
        <v>560</v>
      </c>
      <c r="D2201" s="1" t="s">
        <v>131</v>
      </c>
      <c r="E2201" s="1">
        <v>6110</v>
      </c>
      <c r="F2201" s="1" t="s">
        <v>490</v>
      </c>
      <c r="G2201" s="2" t="s">
        <v>497</v>
      </c>
      <c r="H2201" s="1" t="s">
        <v>498</v>
      </c>
      <c r="I2201" s="1">
        <v>2005</v>
      </c>
      <c r="J2201" s="1">
        <v>2005</v>
      </c>
      <c r="K2201" s="1" t="s">
        <v>493</v>
      </c>
      <c r="L2201" s="1">
        <v>643.19000000000005</v>
      </c>
      <c r="M2201" s="1" t="s">
        <v>504</v>
      </c>
      <c r="N2201" s="1" t="s">
        <v>505</v>
      </c>
    </row>
    <row r="2202" spans="1:14" hidden="1" x14ac:dyDescent="0.35">
      <c r="A2202" s="1" t="s">
        <v>487</v>
      </c>
      <c r="B2202" s="1" t="s">
        <v>488</v>
      </c>
      <c r="C2202" s="2" t="s">
        <v>560</v>
      </c>
      <c r="D2202" s="1" t="s">
        <v>131</v>
      </c>
      <c r="E2202" s="1">
        <v>6110</v>
      </c>
      <c r="F2202" s="1" t="s">
        <v>490</v>
      </c>
      <c r="G2202" s="2" t="s">
        <v>497</v>
      </c>
      <c r="H2202" s="1" t="s">
        <v>498</v>
      </c>
      <c r="I2202" s="1">
        <v>2006</v>
      </c>
      <c r="J2202" s="1">
        <v>2006</v>
      </c>
      <c r="K2202" s="1" t="s">
        <v>493</v>
      </c>
      <c r="L2202" s="1">
        <v>681.79</v>
      </c>
      <c r="M2202" s="1" t="s">
        <v>504</v>
      </c>
      <c r="N2202" s="1" t="s">
        <v>505</v>
      </c>
    </row>
    <row r="2203" spans="1:14" hidden="1" x14ac:dyDescent="0.35">
      <c r="A2203" s="1" t="s">
        <v>487</v>
      </c>
      <c r="B2203" s="1" t="s">
        <v>488</v>
      </c>
      <c r="C2203" s="2" t="s">
        <v>560</v>
      </c>
      <c r="D2203" s="1" t="s">
        <v>131</v>
      </c>
      <c r="E2203" s="1">
        <v>6110</v>
      </c>
      <c r="F2203" s="1" t="s">
        <v>490</v>
      </c>
      <c r="G2203" s="2" t="s">
        <v>497</v>
      </c>
      <c r="H2203" s="1" t="s">
        <v>498</v>
      </c>
      <c r="I2203" s="1">
        <v>2007</v>
      </c>
      <c r="J2203" s="1">
        <v>2007</v>
      </c>
      <c r="K2203" s="1" t="s">
        <v>493</v>
      </c>
      <c r="L2203" s="1">
        <v>818.18</v>
      </c>
      <c r="M2203" s="1" t="s">
        <v>504</v>
      </c>
      <c r="N2203" s="1" t="s">
        <v>505</v>
      </c>
    </row>
    <row r="2204" spans="1:14" hidden="1" x14ac:dyDescent="0.35">
      <c r="A2204" s="1" t="s">
        <v>487</v>
      </c>
      <c r="B2204" s="1" t="s">
        <v>488</v>
      </c>
      <c r="C2204" s="2" t="s">
        <v>560</v>
      </c>
      <c r="D2204" s="1" t="s">
        <v>131</v>
      </c>
      <c r="E2204" s="1">
        <v>6110</v>
      </c>
      <c r="F2204" s="1" t="s">
        <v>490</v>
      </c>
      <c r="G2204" s="2" t="s">
        <v>497</v>
      </c>
      <c r="H2204" s="1" t="s">
        <v>498</v>
      </c>
      <c r="I2204" s="1">
        <v>2008</v>
      </c>
      <c r="J2204" s="1">
        <v>2008</v>
      </c>
      <c r="K2204" s="1" t="s">
        <v>493</v>
      </c>
      <c r="L2204" s="1">
        <v>873.63</v>
      </c>
      <c r="M2204" s="1" t="s">
        <v>504</v>
      </c>
      <c r="N2204" s="1" t="s">
        <v>505</v>
      </c>
    </row>
    <row r="2205" spans="1:14" hidden="1" x14ac:dyDescent="0.35">
      <c r="A2205" s="1" t="s">
        <v>487</v>
      </c>
      <c r="B2205" s="1" t="s">
        <v>488</v>
      </c>
      <c r="C2205" s="2" t="s">
        <v>560</v>
      </c>
      <c r="D2205" s="1" t="s">
        <v>131</v>
      </c>
      <c r="E2205" s="1">
        <v>6110</v>
      </c>
      <c r="F2205" s="1" t="s">
        <v>490</v>
      </c>
      <c r="G2205" s="2" t="s">
        <v>497</v>
      </c>
      <c r="H2205" s="1" t="s">
        <v>498</v>
      </c>
      <c r="I2205" s="1">
        <v>2009</v>
      </c>
      <c r="J2205" s="1">
        <v>2009</v>
      </c>
      <c r="K2205" s="1" t="s">
        <v>493</v>
      </c>
      <c r="L2205" s="1">
        <v>863.37</v>
      </c>
      <c r="M2205" s="1" t="s">
        <v>504</v>
      </c>
      <c r="N2205" s="1" t="s">
        <v>505</v>
      </c>
    </row>
    <row r="2206" spans="1:14" hidden="1" x14ac:dyDescent="0.35">
      <c r="A2206" s="1" t="s">
        <v>487</v>
      </c>
      <c r="B2206" s="1" t="s">
        <v>488</v>
      </c>
      <c r="C2206" s="2" t="s">
        <v>560</v>
      </c>
      <c r="D2206" s="1" t="s">
        <v>131</v>
      </c>
      <c r="E2206" s="1">
        <v>6110</v>
      </c>
      <c r="F2206" s="1" t="s">
        <v>490</v>
      </c>
      <c r="G2206" s="2" t="s">
        <v>497</v>
      </c>
      <c r="H2206" s="1" t="s">
        <v>498</v>
      </c>
      <c r="I2206" s="1">
        <v>2010</v>
      </c>
      <c r="J2206" s="1">
        <v>2010</v>
      </c>
      <c r="K2206" s="1" t="s">
        <v>493</v>
      </c>
      <c r="L2206" s="1">
        <v>689.37</v>
      </c>
      <c r="M2206" s="1" t="s">
        <v>504</v>
      </c>
      <c r="N2206" s="1" t="s">
        <v>505</v>
      </c>
    </row>
    <row r="2207" spans="1:14" hidden="1" x14ac:dyDescent="0.35">
      <c r="A2207" s="1" t="s">
        <v>487</v>
      </c>
      <c r="B2207" s="1" t="s">
        <v>488</v>
      </c>
      <c r="C2207" s="2" t="s">
        <v>560</v>
      </c>
      <c r="D2207" s="1" t="s">
        <v>131</v>
      </c>
      <c r="E2207" s="1">
        <v>6110</v>
      </c>
      <c r="F2207" s="1" t="s">
        <v>490</v>
      </c>
      <c r="G2207" s="2" t="s">
        <v>497</v>
      </c>
      <c r="H2207" s="1" t="s">
        <v>498</v>
      </c>
      <c r="I2207" s="1">
        <v>2011</v>
      </c>
      <c r="J2207" s="1">
        <v>2011</v>
      </c>
      <c r="K2207" s="1" t="s">
        <v>493</v>
      </c>
      <c r="L2207" s="1">
        <v>668.14</v>
      </c>
      <c r="M2207" s="1" t="s">
        <v>504</v>
      </c>
      <c r="N2207" s="1" t="s">
        <v>505</v>
      </c>
    </row>
    <row r="2208" spans="1:14" hidden="1" x14ac:dyDescent="0.35">
      <c r="A2208" s="1" t="s">
        <v>487</v>
      </c>
      <c r="B2208" s="1" t="s">
        <v>488</v>
      </c>
      <c r="C2208" s="2" t="s">
        <v>560</v>
      </c>
      <c r="D2208" s="1" t="s">
        <v>131</v>
      </c>
      <c r="E2208" s="1">
        <v>6110</v>
      </c>
      <c r="F2208" s="1" t="s">
        <v>490</v>
      </c>
      <c r="G2208" s="2" t="s">
        <v>497</v>
      </c>
      <c r="H2208" s="1" t="s">
        <v>498</v>
      </c>
      <c r="I2208" s="1">
        <v>2012</v>
      </c>
      <c r="J2208" s="1">
        <v>2012</v>
      </c>
      <c r="K2208" s="1" t="s">
        <v>493</v>
      </c>
      <c r="L2208" s="1">
        <v>637.26</v>
      </c>
      <c r="M2208" s="1" t="s">
        <v>504</v>
      </c>
      <c r="N2208" s="1" t="s">
        <v>505</v>
      </c>
    </row>
    <row r="2209" spans="1:14" hidden="1" x14ac:dyDescent="0.35">
      <c r="A2209" s="1" t="s">
        <v>487</v>
      </c>
      <c r="B2209" s="1" t="s">
        <v>488</v>
      </c>
      <c r="C2209" s="2" t="s">
        <v>560</v>
      </c>
      <c r="D2209" s="1" t="s">
        <v>131</v>
      </c>
      <c r="E2209" s="1">
        <v>6110</v>
      </c>
      <c r="F2209" s="1" t="s">
        <v>490</v>
      </c>
      <c r="G2209" s="2" t="s">
        <v>497</v>
      </c>
      <c r="H2209" s="1" t="s">
        <v>498</v>
      </c>
      <c r="I2209" s="1">
        <v>2013</v>
      </c>
      <c r="J2209" s="1">
        <v>2013</v>
      </c>
      <c r="K2209" s="1" t="s">
        <v>493</v>
      </c>
      <c r="L2209" s="1">
        <v>693.28</v>
      </c>
      <c r="M2209" s="1" t="s">
        <v>504</v>
      </c>
      <c r="N2209" s="1" t="s">
        <v>505</v>
      </c>
    </row>
    <row r="2210" spans="1:14" hidden="1" x14ac:dyDescent="0.35">
      <c r="A2210" s="1" t="s">
        <v>487</v>
      </c>
      <c r="B2210" s="1" t="s">
        <v>488</v>
      </c>
      <c r="C2210" s="2" t="s">
        <v>560</v>
      </c>
      <c r="D2210" s="1" t="s">
        <v>131</v>
      </c>
      <c r="E2210" s="1">
        <v>6110</v>
      </c>
      <c r="F2210" s="1" t="s">
        <v>490</v>
      </c>
      <c r="G2210" s="2" t="s">
        <v>497</v>
      </c>
      <c r="H2210" s="1" t="s">
        <v>498</v>
      </c>
      <c r="I2210" s="1">
        <v>2014</v>
      </c>
      <c r="J2210" s="1">
        <v>2014</v>
      </c>
      <c r="K2210" s="1" t="s">
        <v>493</v>
      </c>
      <c r="L2210" s="1">
        <v>692.15</v>
      </c>
      <c r="M2210" s="1" t="s">
        <v>504</v>
      </c>
      <c r="N2210" s="1" t="s">
        <v>505</v>
      </c>
    </row>
    <row r="2211" spans="1:14" hidden="1" x14ac:dyDescent="0.35">
      <c r="A2211" s="1" t="s">
        <v>487</v>
      </c>
      <c r="B2211" s="1" t="s">
        <v>488</v>
      </c>
      <c r="C2211" s="2" t="s">
        <v>560</v>
      </c>
      <c r="D2211" s="1" t="s">
        <v>131</v>
      </c>
      <c r="E2211" s="1">
        <v>6110</v>
      </c>
      <c r="F2211" s="1" t="s">
        <v>490</v>
      </c>
      <c r="G2211" s="2" t="s">
        <v>497</v>
      </c>
      <c r="H2211" s="1" t="s">
        <v>498</v>
      </c>
      <c r="I2211" s="1">
        <v>2015</v>
      </c>
      <c r="J2211" s="1">
        <v>2015</v>
      </c>
      <c r="K2211" s="1" t="s">
        <v>493</v>
      </c>
      <c r="L2211" s="1">
        <v>553.65</v>
      </c>
      <c r="M2211" s="1" t="s">
        <v>504</v>
      </c>
      <c r="N2211" s="1" t="s">
        <v>505</v>
      </c>
    </row>
    <row r="2212" spans="1:14" hidden="1" x14ac:dyDescent="0.35">
      <c r="A2212" s="1" t="s">
        <v>487</v>
      </c>
      <c r="B2212" s="1" t="s">
        <v>488</v>
      </c>
      <c r="C2212" s="2" t="s">
        <v>560</v>
      </c>
      <c r="D2212" s="1" t="s">
        <v>131</v>
      </c>
      <c r="E2212" s="1">
        <v>6110</v>
      </c>
      <c r="F2212" s="1" t="s">
        <v>490</v>
      </c>
      <c r="G2212" s="2" t="s">
        <v>497</v>
      </c>
      <c r="H2212" s="1" t="s">
        <v>498</v>
      </c>
      <c r="I2212" s="1">
        <v>2016</v>
      </c>
      <c r="J2212" s="1">
        <v>2016</v>
      </c>
      <c r="K2212" s="1" t="s">
        <v>493</v>
      </c>
      <c r="L2212" s="1">
        <v>545.70000000000005</v>
      </c>
      <c r="M2212" s="1" t="s">
        <v>504</v>
      </c>
      <c r="N2212" s="1" t="s">
        <v>505</v>
      </c>
    </row>
    <row r="2213" spans="1:14" hidden="1" x14ac:dyDescent="0.35">
      <c r="A2213" s="1" t="s">
        <v>487</v>
      </c>
      <c r="B2213" s="1" t="s">
        <v>488</v>
      </c>
      <c r="C2213" s="2" t="s">
        <v>560</v>
      </c>
      <c r="D2213" s="1" t="s">
        <v>131</v>
      </c>
      <c r="E2213" s="1">
        <v>6110</v>
      </c>
      <c r="F2213" s="1" t="s">
        <v>490</v>
      </c>
      <c r="G2213" s="2" t="s">
        <v>497</v>
      </c>
      <c r="H2213" s="1" t="s">
        <v>498</v>
      </c>
      <c r="I2213" s="1">
        <v>2017</v>
      </c>
      <c r="J2213" s="1">
        <v>2017</v>
      </c>
      <c r="K2213" s="1" t="s">
        <v>493</v>
      </c>
      <c r="L2213" s="1">
        <v>511.75</v>
      </c>
      <c r="M2213" s="1" t="s">
        <v>504</v>
      </c>
      <c r="N2213" s="1" t="s">
        <v>505</v>
      </c>
    </row>
    <row r="2214" spans="1:14" hidden="1" x14ac:dyDescent="0.35">
      <c r="A2214" s="1" t="s">
        <v>487</v>
      </c>
      <c r="B2214" s="1" t="s">
        <v>488</v>
      </c>
      <c r="C2214" s="2" t="s">
        <v>560</v>
      </c>
      <c r="D2214" s="1" t="s">
        <v>131</v>
      </c>
      <c r="E2214" s="1">
        <v>6110</v>
      </c>
      <c r="F2214" s="1" t="s">
        <v>490</v>
      </c>
      <c r="G2214" s="2" t="s">
        <v>499</v>
      </c>
      <c r="H2214" s="1" t="s">
        <v>500</v>
      </c>
      <c r="I2214" s="1">
        <v>2001</v>
      </c>
      <c r="J2214" s="1">
        <v>2001</v>
      </c>
      <c r="K2214" s="1" t="s">
        <v>493</v>
      </c>
      <c r="L2214" s="1">
        <v>1399.87</v>
      </c>
      <c r="M2214" s="1" t="s">
        <v>504</v>
      </c>
      <c r="N2214" s="1" t="s">
        <v>505</v>
      </c>
    </row>
    <row r="2215" spans="1:14" hidden="1" x14ac:dyDescent="0.35">
      <c r="A2215" s="1" t="s">
        <v>487</v>
      </c>
      <c r="B2215" s="1" t="s">
        <v>488</v>
      </c>
      <c r="C2215" s="2" t="s">
        <v>560</v>
      </c>
      <c r="D2215" s="1" t="s">
        <v>131</v>
      </c>
      <c r="E2215" s="1">
        <v>6110</v>
      </c>
      <c r="F2215" s="1" t="s">
        <v>490</v>
      </c>
      <c r="G2215" s="2" t="s">
        <v>499</v>
      </c>
      <c r="H2215" s="1" t="s">
        <v>500</v>
      </c>
      <c r="I2215" s="1">
        <v>2002</v>
      </c>
      <c r="J2215" s="1">
        <v>2002</v>
      </c>
      <c r="K2215" s="1" t="s">
        <v>493</v>
      </c>
      <c r="L2215" s="1">
        <v>1528.05</v>
      </c>
      <c r="M2215" s="1" t="s">
        <v>504</v>
      </c>
      <c r="N2215" s="1" t="s">
        <v>505</v>
      </c>
    </row>
    <row r="2216" spans="1:14" hidden="1" x14ac:dyDescent="0.35">
      <c r="A2216" s="1" t="s">
        <v>487</v>
      </c>
      <c r="B2216" s="1" t="s">
        <v>488</v>
      </c>
      <c r="C2216" s="2" t="s">
        <v>560</v>
      </c>
      <c r="D2216" s="1" t="s">
        <v>131</v>
      </c>
      <c r="E2216" s="1">
        <v>6110</v>
      </c>
      <c r="F2216" s="1" t="s">
        <v>490</v>
      </c>
      <c r="G2216" s="2" t="s">
        <v>499</v>
      </c>
      <c r="H2216" s="1" t="s">
        <v>500</v>
      </c>
      <c r="I2216" s="1">
        <v>2003</v>
      </c>
      <c r="J2216" s="1">
        <v>2003</v>
      </c>
      <c r="K2216" s="1" t="s">
        <v>493</v>
      </c>
      <c r="L2216" s="1">
        <v>1869.81</v>
      </c>
      <c r="M2216" s="1" t="s">
        <v>504</v>
      </c>
      <c r="N2216" s="1" t="s">
        <v>505</v>
      </c>
    </row>
    <row r="2217" spans="1:14" hidden="1" x14ac:dyDescent="0.35">
      <c r="A2217" s="1" t="s">
        <v>487</v>
      </c>
      <c r="B2217" s="1" t="s">
        <v>488</v>
      </c>
      <c r="C2217" s="2" t="s">
        <v>560</v>
      </c>
      <c r="D2217" s="1" t="s">
        <v>131</v>
      </c>
      <c r="E2217" s="1">
        <v>6110</v>
      </c>
      <c r="F2217" s="1" t="s">
        <v>490</v>
      </c>
      <c r="G2217" s="2" t="s">
        <v>499</v>
      </c>
      <c r="H2217" s="1" t="s">
        <v>500</v>
      </c>
      <c r="I2217" s="1">
        <v>2004</v>
      </c>
      <c r="J2217" s="1">
        <v>2004</v>
      </c>
      <c r="K2217" s="1" t="s">
        <v>493</v>
      </c>
      <c r="L2217" s="1">
        <v>2047.46</v>
      </c>
      <c r="M2217" s="1" t="s">
        <v>504</v>
      </c>
      <c r="N2217" s="1" t="s">
        <v>505</v>
      </c>
    </row>
    <row r="2218" spans="1:14" hidden="1" x14ac:dyDescent="0.35">
      <c r="A2218" s="1" t="s">
        <v>487</v>
      </c>
      <c r="B2218" s="1" t="s">
        <v>488</v>
      </c>
      <c r="C2218" s="2" t="s">
        <v>560</v>
      </c>
      <c r="D2218" s="1" t="s">
        <v>131</v>
      </c>
      <c r="E2218" s="1">
        <v>6110</v>
      </c>
      <c r="F2218" s="1" t="s">
        <v>490</v>
      </c>
      <c r="G2218" s="2" t="s">
        <v>499</v>
      </c>
      <c r="H2218" s="1" t="s">
        <v>500</v>
      </c>
      <c r="I2218" s="1">
        <v>2005</v>
      </c>
      <c r="J2218" s="1">
        <v>2005</v>
      </c>
      <c r="K2218" s="1" t="s">
        <v>493</v>
      </c>
      <c r="L2218" s="1">
        <v>2200.8000000000002</v>
      </c>
      <c r="M2218" s="1" t="s">
        <v>504</v>
      </c>
      <c r="N2218" s="1" t="s">
        <v>505</v>
      </c>
    </row>
    <row r="2219" spans="1:14" hidden="1" x14ac:dyDescent="0.35">
      <c r="A2219" s="1" t="s">
        <v>487</v>
      </c>
      <c r="B2219" s="1" t="s">
        <v>488</v>
      </c>
      <c r="C2219" s="2" t="s">
        <v>560</v>
      </c>
      <c r="D2219" s="1" t="s">
        <v>131</v>
      </c>
      <c r="E2219" s="1">
        <v>6110</v>
      </c>
      <c r="F2219" s="1" t="s">
        <v>490</v>
      </c>
      <c r="G2219" s="2" t="s">
        <v>499</v>
      </c>
      <c r="H2219" s="1" t="s">
        <v>500</v>
      </c>
      <c r="I2219" s="1">
        <v>2006</v>
      </c>
      <c r="J2219" s="1">
        <v>2006</v>
      </c>
      <c r="K2219" s="1" t="s">
        <v>493</v>
      </c>
      <c r="L2219" s="1">
        <v>2311.56</v>
      </c>
      <c r="M2219" s="1" t="s">
        <v>504</v>
      </c>
      <c r="N2219" s="1" t="s">
        <v>505</v>
      </c>
    </row>
    <row r="2220" spans="1:14" hidden="1" x14ac:dyDescent="0.35">
      <c r="A2220" s="1" t="s">
        <v>487</v>
      </c>
      <c r="B2220" s="1" t="s">
        <v>488</v>
      </c>
      <c r="C2220" s="2" t="s">
        <v>560</v>
      </c>
      <c r="D2220" s="1" t="s">
        <v>131</v>
      </c>
      <c r="E2220" s="1">
        <v>6110</v>
      </c>
      <c r="F2220" s="1" t="s">
        <v>490</v>
      </c>
      <c r="G2220" s="2" t="s">
        <v>499</v>
      </c>
      <c r="H2220" s="1" t="s">
        <v>500</v>
      </c>
      <c r="I2220" s="1">
        <v>2007</v>
      </c>
      <c r="J2220" s="1">
        <v>2007</v>
      </c>
      <c r="K2220" s="1" t="s">
        <v>493</v>
      </c>
      <c r="L2220" s="1">
        <v>2488.79</v>
      </c>
      <c r="M2220" s="1" t="s">
        <v>504</v>
      </c>
      <c r="N2220" s="1" t="s">
        <v>505</v>
      </c>
    </row>
    <row r="2221" spans="1:14" hidden="1" x14ac:dyDescent="0.35">
      <c r="A2221" s="1" t="s">
        <v>487</v>
      </c>
      <c r="B2221" s="1" t="s">
        <v>488</v>
      </c>
      <c r="C2221" s="2" t="s">
        <v>560</v>
      </c>
      <c r="D2221" s="1" t="s">
        <v>131</v>
      </c>
      <c r="E2221" s="1">
        <v>6110</v>
      </c>
      <c r="F2221" s="1" t="s">
        <v>490</v>
      </c>
      <c r="G2221" s="2" t="s">
        <v>499</v>
      </c>
      <c r="H2221" s="1" t="s">
        <v>500</v>
      </c>
      <c r="I2221" s="1">
        <v>2008</v>
      </c>
      <c r="J2221" s="1">
        <v>2008</v>
      </c>
      <c r="K2221" s="1" t="s">
        <v>493</v>
      </c>
      <c r="L2221" s="1">
        <v>2594.41</v>
      </c>
      <c r="M2221" s="1" t="s">
        <v>504</v>
      </c>
      <c r="N2221" s="1" t="s">
        <v>505</v>
      </c>
    </row>
    <row r="2222" spans="1:14" hidden="1" x14ac:dyDescent="0.35">
      <c r="A2222" s="1" t="s">
        <v>487</v>
      </c>
      <c r="B2222" s="1" t="s">
        <v>488</v>
      </c>
      <c r="C2222" s="2" t="s">
        <v>560</v>
      </c>
      <c r="D2222" s="1" t="s">
        <v>131</v>
      </c>
      <c r="E2222" s="1">
        <v>6110</v>
      </c>
      <c r="F2222" s="1" t="s">
        <v>490</v>
      </c>
      <c r="G2222" s="2" t="s">
        <v>499</v>
      </c>
      <c r="H2222" s="1" t="s">
        <v>500</v>
      </c>
      <c r="I2222" s="1">
        <v>2009</v>
      </c>
      <c r="J2222" s="1">
        <v>2009</v>
      </c>
      <c r="K2222" s="1" t="s">
        <v>493</v>
      </c>
      <c r="L2222" s="1">
        <v>2479.92</v>
      </c>
      <c r="M2222" s="1" t="s">
        <v>504</v>
      </c>
      <c r="N2222" s="1" t="s">
        <v>505</v>
      </c>
    </row>
    <row r="2223" spans="1:14" hidden="1" x14ac:dyDescent="0.35">
      <c r="A2223" s="1" t="s">
        <v>487</v>
      </c>
      <c r="B2223" s="1" t="s">
        <v>488</v>
      </c>
      <c r="C2223" s="2" t="s">
        <v>560</v>
      </c>
      <c r="D2223" s="1" t="s">
        <v>131</v>
      </c>
      <c r="E2223" s="1">
        <v>6110</v>
      </c>
      <c r="F2223" s="1" t="s">
        <v>490</v>
      </c>
      <c r="G2223" s="2" t="s">
        <v>499</v>
      </c>
      <c r="H2223" s="1" t="s">
        <v>500</v>
      </c>
      <c r="I2223" s="1">
        <v>2010</v>
      </c>
      <c r="J2223" s="1">
        <v>2010</v>
      </c>
      <c r="K2223" s="1" t="s">
        <v>493</v>
      </c>
      <c r="L2223" s="1">
        <v>2408.83</v>
      </c>
      <c r="M2223" s="1" t="s">
        <v>504</v>
      </c>
      <c r="N2223" s="1" t="s">
        <v>505</v>
      </c>
    </row>
    <row r="2224" spans="1:14" hidden="1" x14ac:dyDescent="0.35">
      <c r="A2224" s="1" t="s">
        <v>487</v>
      </c>
      <c r="B2224" s="1" t="s">
        <v>488</v>
      </c>
      <c r="C2224" s="2" t="s">
        <v>560</v>
      </c>
      <c r="D2224" s="1" t="s">
        <v>131</v>
      </c>
      <c r="E2224" s="1">
        <v>6110</v>
      </c>
      <c r="F2224" s="1" t="s">
        <v>490</v>
      </c>
      <c r="G2224" s="2" t="s">
        <v>499</v>
      </c>
      <c r="H2224" s="1" t="s">
        <v>500</v>
      </c>
      <c r="I2224" s="1">
        <v>2011</v>
      </c>
      <c r="J2224" s="1">
        <v>2011</v>
      </c>
      <c r="K2224" s="1" t="s">
        <v>493</v>
      </c>
      <c r="L2224" s="1">
        <v>2622.44</v>
      </c>
      <c r="M2224" s="1" t="s">
        <v>504</v>
      </c>
      <c r="N2224" s="1" t="s">
        <v>505</v>
      </c>
    </row>
    <row r="2225" spans="1:14" hidden="1" x14ac:dyDescent="0.35">
      <c r="A2225" s="1" t="s">
        <v>487</v>
      </c>
      <c r="B2225" s="1" t="s">
        <v>488</v>
      </c>
      <c r="C2225" s="2" t="s">
        <v>560</v>
      </c>
      <c r="D2225" s="1" t="s">
        <v>131</v>
      </c>
      <c r="E2225" s="1">
        <v>6110</v>
      </c>
      <c r="F2225" s="1" t="s">
        <v>490</v>
      </c>
      <c r="G2225" s="2" t="s">
        <v>499</v>
      </c>
      <c r="H2225" s="1" t="s">
        <v>500</v>
      </c>
      <c r="I2225" s="1">
        <v>2012</v>
      </c>
      <c r="J2225" s="1">
        <v>2012</v>
      </c>
      <c r="K2225" s="1" t="s">
        <v>493</v>
      </c>
      <c r="L2225" s="1">
        <v>2283.0700000000002</v>
      </c>
      <c r="M2225" s="1" t="s">
        <v>504</v>
      </c>
      <c r="N2225" s="1" t="s">
        <v>505</v>
      </c>
    </row>
    <row r="2226" spans="1:14" hidden="1" x14ac:dyDescent="0.35">
      <c r="A2226" s="1" t="s">
        <v>487</v>
      </c>
      <c r="B2226" s="1" t="s">
        <v>488</v>
      </c>
      <c r="C2226" s="2" t="s">
        <v>560</v>
      </c>
      <c r="D2226" s="1" t="s">
        <v>131</v>
      </c>
      <c r="E2226" s="1">
        <v>6110</v>
      </c>
      <c r="F2226" s="1" t="s">
        <v>490</v>
      </c>
      <c r="G2226" s="2" t="s">
        <v>499</v>
      </c>
      <c r="H2226" s="1" t="s">
        <v>500</v>
      </c>
      <c r="I2226" s="1">
        <v>2013</v>
      </c>
      <c r="J2226" s="1">
        <v>2013</v>
      </c>
      <c r="K2226" s="1" t="s">
        <v>493</v>
      </c>
      <c r="L2226" s="1">
        <v>2223.27</v>
      </c>
      <c r="M2226" s="1" t="s">
        <v>504</v>
      </c>
      <c r="N2226" s="1" t="s">
        <v>505</v>
      </c>
    </row>
    <row r="2227" spans="1:14" hidden="1" x14ac:dyDescent="0.35">
      <c r="A2227" s="1" t="s">
        <v>487</v>
      </c>
      <c r="B2227" s="1" t="s">
        <v>488</v>
      </c>
      <c r="C2227" s="2" t="s">
        <v>560</v>
      </c>
      <c r="D2227" s="1" t="s">
        <v>131</v>
      </c>
      <c r="E2227" s="1">
        <v>6110</v>
      </c>
      <c r="F2227" s="1" t="s">
        <v>490</v>
      </c>
      <c r="G2227" s="2" t="s">
        <v>499</v>
      </c>
      <c r="H2227" s="1" t="s">
        <v>500</v>
      </c>
      <c r="I2227" s="1">
        <v>2014</v>
      </c>
      <c r="J2227" s="1">
        <v>2014</v>
      </c>
      <c r="K2227" s="1" t="s">
        <v>493</v>
      </c>
      <c r="L2227" s="1">
        <v>2177.41</v>
      </c>
      <c r="M2227" s="1" t="s">
        <v>504</v>
      </c>
      <c r="N2227" s="1" t="s">
        <v>505</v>
      </c>
    </row>
    <row r="2228" spans="1:14" hidden="1" x14ac:dyDescent="0.35">
      <c r="A2228" s="1" t="s">
        <v>487</v>
      </c>
      <c r="B2228" s="1" t="s">
        <v>488</v>
      </c>
      <c r="C2228" s="2" t="s">
        <v>560</v>
      </c>
      <c r="D2228" s="1" t="s">
        <v>131</v>
      </c>
      <c r="E2228" s="1">
        <v>6110</v>
      </c>
      <c r="F2228" s="1" t="s">
        <v>490</v>
      </c>
      <c r="G2228" s="2" t="s">
        <v>499</v>
      </c>
      <c r="H2228" s="1" t="s">
        <v>500</v>
      </c>
      <c r="I2228" s="1">
        <v>2015</v>
      </c>
      <c r="J2228" s="1">
        <v>2015</v>
      </c>
      <c r="K2228" s="1" t="s">
        <v>493</v>
      </c>
      <c r="L2228" s="1">
        <v>1687.57</v>
      </c>
      <c r="M2228" s="1" t="s">
        <v>504</v>
      </c>
      <c r="N2228" s="1" t="s">
        <v>505</v>
      </c>
    </row>
    <row r="2229" spans="1:14" hidden="1" x14ac:dyDescent="0.35">
      <c r="A2229" s="1" t="s">
        <v>487</v>
      </c>
      <c r="B2229" s="1" t="s">
        <v>488</v>
      </c>
      <c r="C2229" s="2" t="s">
        <v>560</v>
      </c>
      <c r="D2229" s="1" t="s">
        <v>131</v>
      </c>
      <c r="E2229" s="1">
        <v>6110</v>
      </c>
      <c r="F2229" s="1" t="s">
        <v>490</v>
      </c>
      <c r="G2229" s="2" t="s">
        <v>499</v>
      </c>
      <c r="H2229" s="1" t="s">
        <v>500</v>
      </c>
      <c r="I2229" s="1">
        <v>2016</v>
      </c>
      <c r="J2229" s="1">
        <v>2016</v>
      </c>
      <c r="K2229" s="1" t="s">
        <v>493</v>
      </c>
      <c r="L2229" s="1">
        <v>1683.6</v>
      </c>
      <c r="M2229" s="1" t="s">
        <v>504</v>
      </c>
      <c r="N2229" s="1" t="s">
        <v>505</v>
      </c>
    </row>
    <row r="2230" spans="1:14" hidden="1" x14ac:dyDescent="0.35">
      <c r="A2230" s="1" t="s">
        <v>487</v>
      </c>
      <c r="B2230" s="1" t="s">
        <v>488</v>
      </c>
      <c r="C2230" s="2" t="s">
        <v>560</v>
      </c>
      <c r="D2230" s="1" t="s">
        <v>131</v>
      </c>
      <c r="E2230" s="1">
        <v>6110</v>
      </c>
      <c r="F2230" s="1" t="s">
        <v>490</v>
      </c>
      <c r="G2230" s="2" t="s">
        <v>499</v>
      </c>
      <c r="H2230" s="1" t="s">
        <v>500</v>
      </c>
      <c r="I2230" s="1">
        <v>2017</v>
      </c>
      <c r="J2230" s="1">
        <v>2017</v>
      </c>
      <c r="K2230" s="1" t="s">
        <v>493</v>
      </c>
      <c r="L2230" s="1">
        <v>1695.65</v>
      </c>
      <c r="M2230" s="1" t="s">
        <v>504</v>
      </c>
      <c r="N2230" s="1" t="s">
        <v>505</v>
      </c>
    </row>
    <row r="2231" spans="1:14" hidden="1" x14ac:dyDescent="0.35">
      <c r="A2231" s="1" t="s">
        <v>487</v>
      </c>
      <c r="B2231" s="1" t="s">
        <v>488</v>
      </c>
      <c r="C2231" s="2" t="s">
        <v>560</v>
      </c>
      <c r="D2231" s="1" t="s">
        <v>131</v>
      </c>
      <c r="E2231" s="1">
        <v>6110</v>
      </c>
      <c r="F2231" s="1" t="s">
        <v>490</v>
      </c>
      <c r="G2231" s="2" t="s">
        <v>501</v>
      </c>
      <c r="H2231" s="1" t="s">
        <v>502</v>
      </c>
      <c r="I2231" s="1">
        <v>2001</v>
      </c>
      <c r="J2231" s="1">
        <v>2001</v>
      </c>
      <c r="K2231" s="1" t="s">
        <v>493</v>
      </c>
      <c r="L2231" s="1">
        <v>241.82</v>
      </c>
      <c r="M2231" s="1" t="s">
        <v>504</v>
      </c>
      <c r="N2231" s="1" t="s">
        <v>505</v>
      </c>
    </row>
    <row r="2232" spans="1:14" hidden="1" x14ac:dyDescent="0.35">
      <c r="A2232" s="1" t="s">
        <v>487</v>
      </c>
      <c r="B2232" s="1" t="s">
        <v>488</v>
      </c>
      <c r="C2232" s="2" t="s">
        <v>560</v>
      </c>
      <c r="D2232" s="1" t="s">
        <v>131</v>
      </c>
      <c r="E2232" s="1">
        <v>6110</v>
      </c>
      <c r="F2232" s="1" t="s">
        <v>490</v>
      </c>
      <c r="G2232" s="2" t="s">
        <v>501</v>
      </c>
      <c r="H2232" s="1" t="s">
        <v>502</v>
      </c>
      <c r="I2232" s="1">
        <v>2002</v>
      </c>
      <c r="J2232" s="1">
        <v>2002</v>
      </c>
      <c r="K2232" s="1" t="s">
        <v>493</v>
      </c>
      <c r="L2232" s="1">
        <v>257.2</v>
      </c>
      <c r="M2232" s="1" t="s">
        <v>504</v>
      </c>
      <c r="N2232" s="1" t="s">
        <v>505</v>
      </c>
    </row>
    <row r="2233" spans="1:14" hidden="1" x14ac:dyDescent="0.35">
      <c r="A2233" s="1" t="s">
        <v>487</v>
      </c>
      <c r="B2233" s="1" t="s">
        <v>488</v>
      </c>
      <c r="C2233" s="2" t="s">
        <v>560</v>
      </c>
      <c r="D2233" s="1" t="s">
        <v>131</v>
      </c>
      <c r="E2233" s="1">
        <v>6110</v>
      </c>
      <c r="F2233" s="1" t="s">
        <v>490</v>
      </c>
      <c r="G2233" s="2" t="s">
        <v>501</v>
      </c>
      <c r="H2233" s="1" t="s">
        <v>502</v>
      </c>
      <c r="I2233" s="1">
        <v>2003</v>
      </c>
      <c r="J2233" s="1">
        <v>2003</v>
      </c>
      <c r="K2233" s="1" t="s">
        <v>493</v>
      </c>
      <c r="L2233" s="1">
        <v>333.69</v>
      </c>
      <c r="M2233" s="1" t="s">
        <v>504</v>
      </c>
      <c r="N2233" s="1" t="s">
        <v>505</v>
      </c>
    </row>
    <row r="2234" spans="1:14" hidden="1" x14ac:dyDescent="0.35">
      <c r="A2234" s="1" t="s">
        <v>487</v>
      </c>
      <c r="B2234" s="1" t="s">
        <v>488</v>
      </c>
      <c r="C2234" s="2" t="s">
        <v>560</v>
      </c>
      <c r="D2234" s="1" t="s">
        <v>131</v>
      </c>
      <c r="E2234" s="1">
        <v>6110</v>
      </c>
      <c r="F2234" s="1" t="s">
        <v>490</v>
      </c>
      <c r="G2234" s="2" t="s">
        <v>501</v>
      </c>
      <c r="H2234" s="1" t="s">
        <v>502</v>
      </c>
      <c r="I2234" s="1">
        <v>2004</v>
      </c>
      <c r="J2234" s="1">
        <v>2004</v>
      </c>
      <c r="K2234" s="1" t="s">
        <v>493</v>
      </c>
      <c r="L2234" s="1">
        <v>344.56</v>
      </c>
      <c r="M2234" s="1" t="s">
        <v>504</v>
      </c>
      <c r="N2234" s="1" t="s">
        <v>505</v>
      </c>
    </row>
    <row r="2235" spans="1:14" hidden="1" x14ac:dyDescent="0.35">
      <c r="A2235" s="1" t="s">
        <v>487</v>
      </c>
      <c r="B2235" s="1" t="s">
        <v>488</v>
      </c>
      <c r="C2235" s="2" t="s">
        <v>560</v>
      </c>
      <c r="D2235" s="1" t="s">
        <v>131</v>
      </c>
      <c r="E2235" s="1">
        <v>6110</v>
      </c>
      <c r="F2235" s="1" t="s">
        <v>490</v>
      </c>
      <c r="G2235" s="2" t="s">
        <v>501</v>
      </c>
      <c r="H2235" s="1" t="s">
        <v>502</v>
      </c>
      <c r="I2235" s="1">
        <v>2005</v>
      </c>
      <c r="J2235" s="1">
        <v>2005</v>
      </c>
      <c r="K2235" s="1" t="s">
        <v>493</v>
      </c>
      <c r="L2235" s="1">
        <v>390.64</v>
      </c>
      <c r="M2235" s="1" t="s">
        <v>504</v>
      </c>
      <c r="N2235" s="1" t="s">
        <v>505</v>
      </c>
    </row>
    <row r="2236" spans="1:14" hidden="1" x14ac:dyDescent="0.35">
      <c r="A2236" s="1" t="s">
        <v>487</v>
      </c>
      <c r="B2236" s="1" t="s">
        <v>488</v>
      </c>
      <c r="C2236" s="2" t="s">
        <v>560</v>
      </c>
      <c r="D2236" s="1" t="s">
        <v>131</v>
      </c>
      <c r="E2236" s="1">
        <v>6110</v>
      </c>
      <c r="F2236" s="1" t="s">
        <v>490</v>
      </c>
      <c r="G2236" s="2" t="s">
        <v>501</v>
      </c>
      <c r="H2236" s="1" t="s">
        <v>502</v>
      </c>
      <c r="I2236" s="1">
        <v>2006</v>
      </c>
      <c r="J2236" s="1">
        <v>2006</v>
      </c>
      <c r="K2236" s="1" t="s">
        <v>493</v>
      </c>
      <c r="L2236" s="1">
        <v>403.05</v>
      </c>
      <c r="M2236" s="1" t="s">
        <v>504</v>
      </c>
      <c r="N2236" s="1" t="s">
        <v>505</v>
      </c>
    </row>
    <row r="2237" spans="1:14" hidden="1" x14ac:dyDescent="0.35">
      <c r="A2237" s="1" t="s">
        <v>487</v>
      </c>
      <c r="B2237" s="1" t="s">
        <v>488</v>
      </c>
      <c r="C2237" s="2" t="s">
        <v>560</v>
      </c>
      <c r="D2237" s="1" t="s">
        <v>131</v>
      </c>
      <c r="E2237" s="1">
        <v>6110</v>
      </c>
      <c r="F2237" s="1" t="s">
        <v>490</v>
      </c>
      <c r="G2237" s="2" t="s">
        <v>501</v>
      </c>
      <c r="H2237" s="1" t="s">
        <v>502</v>
      </c>
      <c r="I2237" s="1">
        <v>2007</v>
      </c>
      <c r="J2237" s="1">
        <v>2007</v>
      </c>
      <c r="K2237" s="1" t="s">
        <v>493</v>
      </c>
      <c r="L2237" s="1">
        <v>489.26</v>
      </c>
      <c r="M2237" s="1" t="s">
        <v>504</v>
      </c>
      <c r="N2237" s="1" t="s">
        <v>505</v>
      </c>
    </row>
    <row r="2238" spans="1:14" hidden="1" x14ac:dyDescent="0.35">
      <c r="A2238" s="1" t="s">
        <v>487</v>
      </c>
      <c r="B2238" s="1" t="s">
        <v>488</v>
      </c>
      <c r="C2238" s="2" t="s">
        <v>560</v>
      </c>
      <c r="D2238" s="1" t="s">
        <v>131</v>
      </c>
      <c r="E2238" s="1">
        <v>6110</v>
      </c>
      <c r="F2238" s="1" t="s">
        <v>490</v>
      </c>
      <c r="G2238" s="2" t="s">
        <v>501</v>
      </c>
      <c r="H2238" s="1" t="s">
        <v>502</v>
      </c>
      <c r="I2238" s="1">
        <v>2008</v>
      </c>
      <c r="J2238" s="1">
        <v>2008</v>
      </c>
      <c r="K2238" s="1" t="s">
        <v>493</v>
      </c>
      <c r="L2238" s="1">
        <v>511.82</v>
      </c>
      <c r="M2238" s="1" t="s">
        <v>504</v>
      </c>
      <c r="N2238" s="1" t="s">
        <v>505</v>
      </c>
    </row>
    <row r="2239" spans="1:14" hidden="1" x14ac:dyDescent="0.35">
      <c r="A2239" s="1" t="s">
        <v>487</v>
      </c>
      <c r="B2239" s="1" t="s">
        <v>488</v>
      </c>
      <c r="C2239" s="2" t="s">
        <v>560</v>
      </c>
      <c r="D2239" s="1" t="s">
        <v>131</v>
      </c>
      <c r="E2239" s="1">
        <v>6110</v>
      </c>
      <c r="F2239" s="1" t="s">
        <v>490</v>
      </c>
      <c r="G2239" s="2" t="s">
        <v>501</v>
      </c>
      <c r="H2239" s="1" t="s">
        <v>502</v>
      </c>
      <c r="I2239" s="1">
        <v>2009</v>
      </c>
      <c r="J2239" s="1">
        <v>2009</v>
      </c>
      <c r="K2239" s="1" t="s">
        <v>493</v>
      </c>
      <c r="L2239" s="1">
        <v>532.80999999999995</v>
      </c>
      <c r="M2239" s="1" t="s">
        <v>504</v>
      </c>
      <c r="N2239" s="1" t="s">
        <v>505</v>
      </c>
    </row>
    <row r="2240" spans="1:14" hidden="1" x14ac:dyDescent="0.35">
      <c r="A2240" s="1" t="s">
        <v>487</v>
      </c>
      <c r="B2240" s="1" t="s">
        <v>488</v>
      </c>
      <c r="C2240" s="2" t="s">
        <v>560</v>
      </c>
      <c r="D2240" s="1" t="s">
        <v>131</v>
      </c>
      <c r="E2240" s="1">
        <v>6110</v>
      </c>
      <c r="F2240" s="1" t="s">
        <v>490</v>
      </c>
      <c r="G2240" s="2" t="s">
        <v>501</v>
      </c>
      <c r="H2240" s="1" t="s">
        <v>502</v>
      </c>
      <c r="I2240" s="1">
        <v>2010</v>
      </c>
      <c r="J2240" s="1">
        <v>2010</v>
      </c>
      <c r="K2240" s="1" t="s">
        <v>493</v>
      </c>
      <c r="L2240" s="1">
        <v>503.77</v>
      </c>
      <c r="M2240" s="1" t="s">
        <v>504</v>
      </c>
      <c r="N2240" s="1" t="s">
        <v>505</v>
      </c>
    </row>
    <row r="2241" spans="1:14" hidden="1" x14ac:dyDescent="0.35">
      <c r="A2241" s="1" t="s">
        <v>487</v>
      </c>
      <c r="B2241" s="1" t="s">
        <v>488</v>
      </c>
      <c r="C2241" s="2" t="s">
        <v>560</v>
      </c>
      <c r="D2241" s="1" t="s">
        <v>131</v>
      </c>
      <c r="E2241" s="1">
        <v>6110</v>
      </c>
      <c r="F2241" s="1" t="s">
        <v>490</v>
      </c>
      <c r="G2241" s="2" t="s">
        <v>501</v>
      </c>
      <c r="H2241" s="1" t="s">
        <v>502</v>
      </c>
      <c r="I2241" s="1">
        <v>2011</v>
      </c>
      <c r="J2241" s="1">
        <v>2011</v>
      </c>
      <c r="K2241" s="1" t="s">
        <v>493</v>
      </c>
      <c r="L2241" s="1">
        <v>491.36</v>
      </c>
      <c r="M2241" s="1" t="s">
        <v>504</v>
      </c>
      <c r="N2241" s="1" t="s">
        <v>505</v>
      </c>
    </row>
    <row r="2242" spans="1:14" hidden="1" x14ac:dyDescent="0.35">
      <c r="A2242" s="1" t="s">
        <v>487</v>
      </c>
      <c r="B2242" s="1" t="s">
        <v>488</v>
      </c>
      <c r="C2242" s="2" t="s">
        <v>560</v>
      </c>
      <c r="D2242" s="1" t="s">
        <v>131</v>
      </c>
      <c r="E2242" s="1">
        <v>6110</v>
      </c>
      <c r="F2242" s="1" t="s">
        <v>490</v>
      </c>
      <c r="G2242" s="2" t="s">
        <v>501</v>
      </c>
      <c r="H2242" s="1" t="s">
        <v>502</v>
      </c>
      <c r="I2242" s="1">
        <v>2012</v>
      </c>
      <c r="J2242" s="1">
        <v>2012</v>
      </c>
      <c r="K2242" s="1" t="s">
        <v>493</v>
      </c>
      <c r="L2242" s="1">
        <v>470.23</v>
      </c>
      <c r="M2242" s="1" t="s">
        <v>504</v>
      </c>
      <c r="N2242" s="1" t="s">
        <v>505</v>
      </c>
    </row>
    <row r="2243" spans="1:14" hidden="1" x14ac:dyDescent="0.35">
      <c r="A2243" s="1" t="s">
        <v>487</v>
      </c>
      <c r="B2243" s="1" t="s">
        <v>488</v>
      </c>
      <c r="C2243" s="2" t="s">
        <v>560</v>
      </c>
      <c r="D2243" s="1" t="s">
        <v>131</v>
      </c>
      <c r="E2243" s="1">
        <v>6110</v>
      </c>
      <c r="F2243" s="1" t="s">
        <v>490</v>
      </c>
      <c r="G2243" s="2" t="s">
        <v>501</v>
      </c>
      <c r="H2243" s="1" t="s">
        <v>502</v>
      </c>
      <c r="I2243" s="1">
        <v>2013</v>
      </c>
      <c r="J2243" s="1">
        <v>2013</v>
      </c>
      <c r="K2243" s="1" t="s">
        <v>493</v>
      </c>
      <c r="L2243" s="1">
        <v>516.64</v>
      </c>
      <c r="M2243" s="1" t="s">
        <v>504</v>
      </c>
      <c r="N2243" s="1" t="s">
        <v>505</v>
      </c>
    </row>
    <row r="2244" spans="1:14" hidden="1" x14ac:dyDescent="0.35">
      <c r="A2244" s="1" t="s">
        <v>487</v>
      </c>
      <c r="B2244" s="1" t="s">
        <v>488</v>
      </c>
      <c r="C2244" s="2" t="s">
        <v>560</v>
      </c>
      <c r="D2244" s="1" t="s">
        <v>131</v>
      </c>
      <c r="E2244" s="1">
        <v>6110</v>
      </c>
      <c r="F2244" s="1" t="s">
        <v>490</v>
      </c>
      <c r="G2244" s="2" t="s">
        <v>501</v>
      </c>
      <c r="H2244" s="1" t="s">
        <v>502</v>
      </c>
      <c r="I2244" s="1">
        <v>2014</v>
      </c>
      <c r="J2244" s="1">
        <v>2014</v>
      </c>
      <c r="K2244" s="1" t="s">
        <v>493</v>
      </c>
      <c r="L2244" s="1">
        <v>516.79</v>
      </c>
      <c r="M2244" s="1" t="s">
        <v>504</v>
      </c>
      <c r="N2244" s="1" t="s">
        <v>505</v>
      </c>
    </row>
    <row r="2245" spans="1:14" hidden="1" x14ac:dyDescent="0.35">
      <c r="A2245" s="1" t="s">
        <v>487</v>
      </c>
      <c r="B2245" s="1" t="s">
        <v>488</v>
      </c>
      <c r="C2245" s="2" t="s">
        <v>560</v>
      </c>
      <c r="D2245" s="1" t="s">
        <v>131</v>
      </c>
      <c r="E2245" s="1">
        <v>6110</v>
      </c>
      <c r="F2245" s="1" t="s">
        <v>490</v>
      </c>
      <c r="G2245" s="2" t="s">
        <v>501</v>
      </c>
      <c r="H2245" s="1" t="s">
        <v>502</v>
      </c>
      <c r="I2245" s="1">
        <v>2015</v>
      </c>
      <c r="J2245" s="1">
        <v>2015</v>
      </c>
      <c r="K2245" s="1" t="s">
        <v>493</v>
      </c>
      <c r="L2245" s="1">
        <v>391.66</v>
      </c>
      <c r="M2245" s="1" t="s">
        <v>504</v>
      </c>
      <c r="N2245" s="1" t="s">
        <v>505</v>
      </c>
    </row>
    <row r="2246" spans="1:14" hidden="1" x14ac:dyDescent="0.35">
      <c r="A2246" s="1" t="s">
        <v>487</v>
      </c>
      <c r="B2246" s="1" t="s">
        <v>488</v>
      </c>
      <c r="C2246" s="2" t="s">
        <v>560</v>
      </c>
      <c r="D2246" s="1" t="s">
        <v>131</v>
      </c>
      <c r="E2246" s="1">
        <v>6110</v>
      </c>
      <c r="F2246" s="1" t="s">
        <v>490</v>
      </c>
      <c r="G2246" s="2" t="s">
        <v>501</v>
      </c>
      <c r="H2246" s="1" t="s">
        <v>502</v>
      </c>
      <c r="I2246" s="1">
        <v>2016</v>
      </c>
      <c r="J2246" s="1">
        <v>2016</v>
      </c>
      <c r="K2246" s="1" t="s">
        <v>493</v>
      </c>
      <c r="L2246" s="1">
        <v>357.53</v>
      </c>
      <c r="M2246" s="1" t="s">
        <v>504</v>
      </c>
      <c r="N2246" s="1" t="s">
        <v>505</v>
      </c>
    </row>
    <row r="2247" spans="1:14" hidden="1" x14ac:dyDescent="0.35">
      <c r="A2247" s="1" t="s">
        <v>487</v>
      </c>
      <c r="B2247" s="1" t="s">
        <v>488</v>
      </c>
      <c r="C2247" s="2" t="s">
        <v>560</v>
      </c>
      <c r="D2247" s="1" t="s">
        <v>131</v>
      </c>
      <c r="E2247" s="1">
        <v>6110</v>
      </c>
      <c r="F2247" s="1" t="s">
        <v>490</v>
      </c>
      <c r="G2247" s="2" t="s">
        <v>501</v>
      </c>
      <c r="H2247" s="1" t="s">
        <v>502</v>
      </c>
      <c r="I2247" s="1">
        <v>2017</v>
      </c>
      <c r="J2247" s="1">
        <v>2017</v>
      </c>
      <c r="K2247" s="1" t="s">
        <v>493</v>
      </c>
      <c r="L2247" s="1">
        <v>364.89</v>
      </c>
      <c r="M2247" s="1" t="s">
        <v>504</v>
      </c>
      <c r="N2247" s="1" t="s">
        <v>505</v>
      </c>
    </row>
    <row r="2248" spans="1:14" hidden="1" x14ac:dyDescent="0.35">
      <c r="A2248" s="1" t="s">
        <v>487</v>
      </c>
      <c r="B2248" s="1" t="s">
        <v>488</v>
      </c>
      <c r="C2248" s="2" t="s">
        <v>561</v>
      </c>
      <c r="D2248" s="1" t="s">
        <v>133</v>
      </c>
      <c r="E2248" s="1">
        <v>6110</v>
      </c>
      <c r="F2248" s="1" t="s">
        <v>490</v>
      </c>
      <c r="G2248" s="2" t="s">
        <v>491</v>
      </c>
      <c r="H2248" s="1" t="s">
        <v>492</v>
      </c>
      <c r="I2248" s="1">
        <v>2001</v>
      </c>
      <c r="J2248" s="1">
        <v>2001</v>
      </c>
      <c r="K2248" s="1" t="s">
        <v>493</v>
      </c>
      <c r="L2248" s="1">
        <v>4874.91</v>
      </c>
      <c r="M2248" s="1" t="s">
        <v>504</v>
      </c>
      <c r="N2248" s="1" t="s">
        <v>505</v>
      </c>
    </row>
    <row r="2249" spans="1:14" hidden="1" x14ac:dyDescent="0.35">
      <c r="A2249" s="1" t="s">
        <v>487</v>
      </c>
      <c r="B2249" s="1" t="s">
        <v>488</v>
      </c>
      <c r="C2249" s="2" t="s">
        <v>561</v>
      </c>
      <c r="D2249" s="1" t="s">
        <v>133</v>
      </c>
      <c r="E2249" s="1">
        <v>6110</v>
      </c>
      <c r="F2249" s="1" t="s">
        <v>490</v>
      </c>
      <c r="G2249" s="2" t="s">
        <v>491</v>
      </c>
      <c r="H2249" s="1" t="s">
        <v>492</v>
      </c>
      <c r="I2249" s="1">
        <v>2002</v>
      </c>
      <c r="J2249" s="1">
        <v>2002</v>
      </c>
      <c r="K2249" s="1" t="s">
        <v>493</v>
      </c>
      <c r="L2249" s="1">
        <v>5626.16</v>
      </c>
      <c r="M2249" s="1" t="s">
        <v>504</v>
      </c>
      <c r="N2249" s="1" t="s">
        <v>505</v>
      </c>
    </row>
    <row r="2250" spans="1:14" hidden="1" x14ac:dyDescent="0.35">
      <c r="A2250" s="1" t="s">
        <v>487</v>
      </c>
      <c r="B2250" s="1" t="s">
        <v>488</v>
      </c>
      <c r="C2250" s="2" t="s">
        <v>561</v>
      </c>
      <c r="D2250" s="1" t="s">
        <v>133</v>
      </c>
      <c r="E2250" s="1">
        <v>6110</v>
      </c>
      <c r="F2250" s="1" t="s">
        <v>490</v>
      </c>
      <c r="G2250" s="2" t="s">
        <v>491</v>
      </c>
      <c r="H2250" s="1" t="s">
        <v>492</v>
      </c>
      <c r="I2250" s="1">
        <v>2003</v>
      </c>
      <c r="J2250" s="1">
        <v>2003</v>
      </c>
      <c r="K2250" s="1" t="s">
        <v>493</v>
      </c>
      <c r="L2250" s="1">
        <v>6724.75</v>
      </c>
      <c r="M2250" s="1" t="s">
        <v>504</v>
      </c>
      <c r="N2250" s="1" t="s">
        <v>505</v>
      </c>
    </row>
    <row r="2251" spans="1:14" hidden="1" x14ac:dyDescent="0.35">
      <c r="A2251" s="1" t="s">
        <v>487</v>
      </c>
      <c r="B2251" s="1" t="s">
        <v>488</v>
      </c>
      <c r="C2251" s="2" t="s">
        <v>561</v>
      </c>
      <c r="D2251" s="1" t="s">
        <v>133</v>
      </c>
      <c r="E2251" s="1">
        <v>6110</v>
      </c>
      <c r="F2251" s="1" t="s">
        <v>490</v>
      </c>
      <c r="G2251" s="2" t="s">
        <v>491</v>
      </c>
      <c r="H2251" s="1" t="s">
        <v>492</v>
      </c>
      <c r="I2251" s="1">
        <v>2004</v>
      </c>
      <c r="J2251" s="1">
        <v>2004</v>
      </c>
      <c r="K2251" s="1" t="s">
        <v>493</v>
      </c>
      <c r="L2251" s="1">
        <v>8730.9500000000007</v>
      </c>
      <c r="M2251" s="1" t="s">
        <v>504</v>
      </c>
      <c r="N2251" s="1" t="s">
        <v>505</v>
      </c>
    </row>
    <row r="2252" spans="1:14" hidden="1" x14ac:dyDescent="0.35">
      <c r="A2252" s="1" t="s">
        <v>487</v>
      </c>
      <c r="B2252" s="1" t="s">
        <v>488</v>
      </c>
      <c r="C2252" s="2" t="s">
        <v>561</v>
      </c>
      <c r="D2252" s="1" t="s">
        <v>133</v>
      </c>
      <c r="E2252" s="1">
        <v>6110</v>
      </c>
      <c r="F2252" s="1" t="s">
        <v>490</v>
      </c>
      <c r="G2252" s="2" t="s">
        <v>491</v>
      </c>
      <c r="H2252" s="1" t="s">
        <v>492</v>
      </c>
      <c r="I2252" s="1">
        <v>2005</v>
      </c>
      <c r="J2252" s="1">
        <v>2005</v>
      </c>
      <c r="K2252" s="1" t="s">
        <v>493</v>
      </c>
      <c r="L2252" s="1">
        <v>9172.68</v>
      </c>
      <c r="M2252" s="1" t="s">
        <v>504</v>
      </c>
      <c r="N2252" s="1" t="s">
        <v>505</v>
      </c>
    </row>
    <row r="2253" spans="1:14" hidden="1" x14ac:dyDescent="0.35">
      <c r="A2253" s="1" t="s">
        <v>487</v>
      </c>
      <c r="B2253" s="1" t="s">
        <v>488</v>
      </c>
      <c r="C2253" s="2" t="s">
        <v>561</v>
      </c>
      <c r="D2253" s="1" t="s">
        <v>133</v>
      </c>
      <c r="E2253" s="1">
        <v>6110</v>
      </c>
      <c r="F2253" s="1" t="s">
        <v>490</v>
      </c>
      <c r="G2253" s="2" t="s">
        <v>491</v>
      </c>
      <c r="H2253" s="1" t="s">
        <v>492</v>
      </c>
      <c r="I2253" s="1">
        <v>2006</v>
      </c>
      <c r="J2253" s="1">
        <v>2006</v>
      </c>
      <c r="K2253" s="1" t="s">
        <v>493</v>
      </c>
      <c r="L2253" s="1">
        <v>9565.15</v>
      </c>
      <c r="M2253" s="1" t="s">
        <v>504</v>
      </c>
      <c r="N2253" s="1" t="s">
        <v>505</v>
      </c>
    </row>
    <row r="2254" spans="1:14" hidden="1" x14ac:dyDescent="0.35">
      <c r="A2254" s="1" t="s">
        <v>487</v>
      </c>
      <c r="B2254" s="1" t="s">
        <v>488</v>
      </c>
      <c r="C2254" s="2" t="s">
        <v>561</v>
      </c>
      <c r="D2254" s="1" t="s">
        <v>133</v>
      </c>
      <c r="E2254" s="1">
        <v>6110</v>
      </c>
      <c r="F2254" s="1" t="s">
        <v>490</v>
      </c>
      <c r="G2254" s="2" t="s">
        <v>491</v>
      </c>
      <c r="H2254" s="1" t="s">
        <v>492</v>
      </c>
      <c r="I2254" s="1">
        <v>2007</v>
      </c>
      <c r="J2254" s="1">
        <v>2007</v>
      </c>
      <c r="K2254" s="1" t="s">
        <v>493</v>
      </c>
      <c r="L2254" s="1">
        <v>10330.66</v>
      </c>
      <c r="M2254" s="1" t="s">
        <v>504</v>
      </c>
      <c r="N2254" s="1" t="s">
        <v>505</v>
      </c>
    </row>
    <row r="2255" spans="1:14" hidden="1" x14ac:dyDescent="0.35">
      <c r="A2255" s="1" t="s">
        <v>487</v>
      </c>
      <c r="B2255" s="1" t="s">
        <v>488</v>
      </c>
      <c r="C2255" s="2" t="s">
        <v>561</v>
      </c>
      <c r="D2255" s="1" t="s">
        <v>133</v>
      </c>
      <c r="E2255" s="1">
        <v>6110</v>
      </c>
      <c r="F2255" s="1" t="s">
        <v>490</v>
      </c>
      <c r="G2255" s="2" t="s">
        <v>491</v>
      </c>
      <c r="H2255" s="1" t="s">
        <v>492</v>
      </c>
      <c r="I2255" s="1">
        <v>2008</v>
      </c>
      <c r="J2255" s="1">
        <v>2008</v>
      </c>
      <c r="K2255" s="1" t="s">
        <v>493</v>
      </c>
      <c r="L2255" s="1">
        <v>11299.81</v>
      </c>
      <c r="M2255" s="1" t="s">
        <v>504</v>
      </c>
      <c r="N2255" s="1" t="s">
        <v>505</v>
      </c>
    </row>
    <row r="2256" spans="1:14" hidden="1" x14ac:dyDescent="0.35">
      <c r="A2256" s="1" t="s">
        <v>487</v>
      </c>
      <c r="B2256" s="1" t="s">
        <v>488</v>
      </c>
      <c r="C2256" s="2" t="s">
        <v>561</v>
      </c>
      <c r="D2256" s="1" t="s">
        <v>133</v>
      </c>
      <c r="E2256" s="1">
        <v>6110</v>
      </c>
      <c r="F2256" s="1" t="s">
        <v>490</v>
      </c>
      <c r="G2256" s="2" t="s">
        <v>491</v>
      </c>
      <c r="H2256" s="1" t="s">
        <v>492</v>
      </c>
      <c r="I2256" s="1">
        <v>2009</v>
      </c>
      <c r="J2256" s="1">
        <v>2009</v>
      </c>
      <c r="K2256" s="1" t="s">
        <v>493</v>
      </c>
      <c r="L2256" s="1">
        <v>11389.79</v>
      </c>
      <c r="M2256" s="1" t="s">
        <v>504</v>
      </c>
      <c r="N2256" s="1" t="s">
        <v>505</v>
      </c>
    </row>
    <row r="2257" spans="1:14" hidden="1" x14ac:dyDescent="0.35">
      <c r="A2257" s="1" t="s">
        <v>487</v>
      </c>
      <c r="B2257" s="1" t="s">
        <v>488</v>
      </c>
      <c r="C2257" s="2" t="s">
        <v>561</v>
      </c>
      <c r="D2257" s="1" t="s">
        <v>133</v>
      </c>
      <c r="E2257" s="1">
        <v>6110</v>
      </c>
      <c r="F2257" s="1" t="s">
        <v>490</v>
      </c>
      <c r="G2257" s="2" t="s">
        <v>491</v>
      </c>
      <c r="H2257" s="1" t="s">
        <v>492</v>
      </c>
      <c r="I2257" s="1">
        <v>2010</v>
      </c>
      <c r="J2257" s="1">
        <v>2010</v>
      </c>
      <c r="K2257" s="1" t="s">
        <v>493</v>
      </c>
      <c r="L2257" s="1">
        <v>11193.03</v>
      </c>
      <c r="M2257" s="1" t="s">
        <v>504</v>
      </c>
      <c r="N2257" s="1" t="s">
        <v>505</v>
      </c>
    </row>
    <row r="2258" spans="1:14" hidden="1" x14ac:dyDescent="0.35">
      <c r="A2258" s="1" t="s">
        <v>487</v>
      </c>
      <c r="B2258" s="1" t="s">
        <v>488</v>
      </c>
      <c r="C2258" s="2" t="s">
        <v>561</v>
      </c>
      <c r="D2258" s="1" t="s">
        <v>133</v>
      </c>
      <c r="E2258" s="1">
        <v>6110</v>
      </c>
      <c r="F2258" s="1" t="s">
        <v>490</v>
      </c>
      <c r="G2258" s="2" t="s">
        <v>491</v>
      </c>
      <c r="H2258" s="1" t="s">
        <v>492</v>
      </c>
      <c r="I2258" s="1">
        <v>2011</v>
      </c>
      <c r="J2258" s="1">
        <v>2011</v>
      </c>
      <c r="K2258" s="1" t="s">
        <v>493</v>
      </c>
      <c r="L2258" s="1">
        <v>11054.91</v>
      </c>
      <c r="M2258" s="1" t="s">
        <v>504</v>
      </c>
      <c r="N2258" s="1" t="s">
        <v>505</v>
      </c>
    </row>
    <row r="2259" spans="1:14" hidden="1" x14ac:dyDescent="0.35">
      <c r="A2259" s="1" t="s">
        <v>487</v>
      </c>
      <c r="B2259" s="1" t="s">
        <v>488</v>
      </c>
      <c r="C2259" s="2" t="s">
        <v>561</v>
      </c>
      <c r="D2259" s="1" t="s">
        <v>133</v>
      </c>
      <c r="E2259" s="1">
        <v>6110</v>
      </c>
      <c r="F2259" s="1" t="s">
        <v>490</v>
      </c>
      <c r="G2259" s="2" t="s">
        <v>491</v>
      </c>
      <c r="H2259" s="1" t="s">
        <v>492</v>
      </c>
      <c r="I2259" s="1">
        <v>2012</v>
      </c>
      <c r="J2259" s="1">
        <v>2012</v>
      </c>
      <c r="K2259" s="1" t="s">
        <v>493</v>
      </c>
      <c r="L2259" s="1">
        <v>5759.71</v>
      </c>
      <c r="M2259" s="1" t="s">
        <v>504</v>
      </c>
      <c r="N2259" s="1" t="s">
        <v>505</v>
      </c>
    </row>
    <row r="2260" spans="1:14" hidden="1" x14ac:dyDescent="0.35">
      <c r="A2260" s="1" t="s">
        <v>487</v>
      </c>
      <c r="B2260" s="1" t="s">
        <v>488</v>
      </c>
      <c r="C2260" s="2" t="s">
        <v>561</v>
      </c>
      <c r="D2260" s="1" t="s">
        <v>133</v>
      </c>
      <c r="E2260" s="1">
        <v>6110</v>
      </c>
      <c r="F2260" s="1" t="s">
        <v>490</v>
      </c>
      <c r="G2260" s="2" t="s">
        <v>491</v>
      </c>
      <c r="H2260" s="1" t="s">
        <v>492</v>
      </c>
      <c r="I2260" s="1">
        <v>2013</v>
      </c>
      <c r="J2260" s="1">
        <v>2013</v>
      </c>
      <c r="K2260" s="1" t="s">
        <v>493</v>
      </c>
      <c r="L2260" s="1">
        <v>5527.63</v>
      </c>
      <c r="M2260" s="1" t="s">
        <v>504</v>
      </c>
      <c r="N2260" s="1" t="s">
        <v>505</v>
      </c>
    </row>
    <row r="2261" spans="1:14" hidden="1" x14ac:dyDescent="0.35">
      <c r="A2261" s="1" t="s">
        <v>487</v>
      </c>
      <c r="B2261" s="1" t="s">
        <v>488</v>
      </c>
      <c r="C2261" s="2" t="s">
        <v>561</v>
      </c>
      <c r="D2261" s="1" t="s">
        <v>133</v>
      </c>
      <c r="E2261" s="1">
        <v>6110</v>
      </c>
      <c r="F2261" s="1" t="s">
        <v>490</v>
      </c>
      <c r="G2261" s="2" t="s">
        <v>491</v>
      </c>
      <c r="H2261" s="1" t="s">
        <v>492</v>
      </c>
      <c r="I2261" s="1">
        <v>2014</v>
      </c>
      <c r="J2261" s="1">
        <v>2014</v>
      </c>
      <c r="K2261" s="1" t="s">
        <v>493</v>
      </c>
      <c r="L2261" s="1">
        <v>6124.39</v>
      </c>
      <c r="M2261" s="1" t="s">
        <v>504</v>
      </c>
      <c r="N2261" s="1" t="s">
        <v>505</v>
      </c>
    </row>
    <row r="2262" spans="1:14" hidden="1" x14ac:dyDescent="0.35">
      <c r="A2262" s="1" t="s">
        <v>487</v>
      </c>
      <c r="B2262" s="1" t="s">
        <v>488</v>
      </c>
      <c r="C2262" s="2" t="s">
        <v>561</v>
      </c>
      <c r="D2262" s="1" t="s">
        <v>133</v>
      </c>
      <c r="E2262" s="1">
        <v>6110</v>
      </c>
      <c r="F2262" s="1" t="s">
        <v>490</v>
      </c>
      <c r="G2262" s="2" t="s">
        <v>491</v>
      </c>
      <c r="H2262" s="1" t="s">
        <v>492</v>
      </c>
      <c r="I2262" s="1">
        <v>2015</v>
      </c>
      <c r="J2262" s="1">
        <v>2015</v>
      </c>
      <c r="K2262" s="1" t="s">
        <v>493</v>
      </c>
      <c r="L2262" s="1">
        <v>6237.68</v>
      </c>
      <c r="M2262" s="1" t="s">
        <v>504</v>
      </c>
      <c r="N2262" s="1" t="s">
        <v>505</v>
      </c>
    </row>
    <row r="2263" spans="1:14" hidden="1" x14ac:dyDescent="0.35">
      <c r="A2263" s="1" t="s">
        <v>487</v>
      </c>
      <c r="B2263" s="1" t="s">
        <v>488</v>
      </c>
      <c r="C2263" s="2" t="s">
        <v>561</v>
      </c>
      <c r="D2263" s="1" t="s">
        <v>133</v>
      </c>
      <c r="E2263" s="1">
        <v>6110</v>
      </c>
      <c r="F2263" s="1" t="s">
        <v>490</v>
      </c>
      <c r="G2263" s="2" t="s">
        <v>491</v>
      </c>
      <c r="H2263" s="1" t="s">
        <v>492</v>
      </c>
      <c r="I2263" s="1">
        <v>2016</v>
      </c>
      <c r="J2263" s="1">
        <v>2016</v>
      </c>
      <c r="K2263" s="1" t="s">
        <v>493</v>
      </c>
      <c r="L2263" s="1">
        <v>5432.68</v>
      </c>
      <c r="M2263" s="1" t="s">
        <v>504</v>
      </c>
      <c r="N2263" s="1" t="s">
        <v>505</v>
      </c>
    </row>
    <row r="2264" spans="1:14" hidden="1" x14ac:dyDescent="0.35">
      <c r="A2264" s="1" t="s">
        <v>487</v>
      </c>
      <c r="B2264" s="1" t="s">
        <v>488</v>
      </c>
      <c r="C2264" s="2" t="s">
        <v>561</v>
      </c>
      <c r="D2264" s="1" t="s">
        <v>133</v>
      </c>
      <c r="E2264" s="1">
        <v>6110</v>
      </c>
      <c r="F2264" s="1" t="s">
        <v>490</v>
      </c>
      <c r="G2264" s="2" t="s">
        <v>491</v>
      </c>
      <c r="H2264" s="1" t="s">
        <v>492</v>
      </c>
      <c r="I2264" s="1">
        <v>2017</v>
      </c>
      <c r="J2264" s="1">
        <v>2017</v>
      </c>
      <c r="K2264" s="1" t="s">
        <v>493</v>
      </c>
      <c r="L2264" s="1">
        <v>5957.94</v>
      </c>
      <c r="M2264" s="1" t="s">
        <v>504</v>
      </c>
      <c r="N2264" s="1" t="s">
        <v>505</v>
      </c>
    </row>
    <row r="2265" spans="1:14" hidden="1" x14ac:dyDescent="0.35">
      <c r="A2265" s="1" t="s">
        <v>487</v>
      </c>
      <c r="B2265" s="1" t="s">
        <v>488</v>
      </c>
      <c r="C2265" s="2" t="s">
        <v>561</v>
      </c>
      <c r="D2265" s="1" t="s">
        <v>133</v>
      </c>
      <c r="E2265" s="1">
        <v>6110</v>
      </c>
      <c r="F2265" s="1" t="s">
        <v>490</v>
      </c>
      <c r="G2265" s="2" t="s">
        <v>497</v>
      </c>
      <c r="H2265" s="1" t="s">
        <v>498</v>
      </c>
      <c r="I2265" s="1">
        <v>2001</v>
      </c>
      <c r="J2265" s="1">
        <v>2001</v>
      </c>
      <c r="K2265" s="1" t="s">
        <v>493</v>
      </c>
      <c r="L2265" s="1">
        <v>10277.35</v>
      </c>
      <c r="M2265" s="1" t="s">
        <v>504</v>
      </c>
      <c r="N2265" s="1" t="s">
        <v>505</v>
      </c>
    </row>
    <row r="2266" spans="1:14" hidden="1" x14ac:dyDescent="0.35">
      <c r="A2266" s="1" t="s">
        <v>487</v>
      </c>
      <c r="B2266" s="1" t="s">
        <v>488</v>
      </c>
      <c r="C2266" s="2" t="s">
        <v>561</v>
      </c>
      <c r="D2266" s="1" t="s">
        <v>133</v>
      </c>
      <c r="E2266" s="1">
        <v>6110</v>
      </c>
      <c r="F2266" s="1" t="s">
        <v>490</v>
      </c>
      <c r="G2266" s="2" t="s">
        <v>497</v>
      </c>
      <c r="H2266" s="1" t="s">
        <v>498</v>
      </c>
      <c r="I2266" s="1">
        <v>2002</v>
      </c>
      <c r="J2266" s="1">
        <v>2002</v>
      </c>
      <c r="K2266" s="1" t="s">
        <v>493</v>
      </c>
      <c r="L2266" s="1">
        <v>11381.87</v>
      </c>
      <c r="M2266" s="1" t="s">
        <v>504</v>
      </c>
      <c r="N2266" s="1" t="s">
        <v>505</v>
      </c>
    </row>
    <row r="2267" spans="1:14" hidden="1" x14ac:dyDescent="0.35">
      <c r="A2267" s="1" t="s">
        <v>487</v>
      </c>
      <c r="B2267" s="1" t="s">
        <v>488</v>
      </c>
      <c r="C2267" s="2" t="s">
        <v>561</v>
      </c>
      <c r="D2267" s="1" t="s">
        <v>133</v>
      </c>
      <c r="E2267" s="1">
        <v>6110</v>
      </c>
      <c r="F2267" s="1" t="s">
        <v>490</v>
      </c>
      <c r="G2267" s="2" t="s">
        <v>497</v>
      </c>
      <c r="H2267" s="1" t="s">
        <v>498</v>
      </c>
      <c r="I2267" s="1">
        <v>2003</v>
      </c>
      <c r="J2267" s="1">
        <v>2003</v>
      </c>
      <c r="K2267" s="1" t="s">
        <v>493</v>
      </c>
      <c r="L2267" s="1">
        <v>14906.43</v>
      </c>
      <c r="M2267" s="1" t="s">
        <v>504</v>
      </c>
      <c r="N2267" s="1" t="s">
        <v>505</v>
      </c>
    </row>
    <row r="2268" spans="1:14" hidden="1" x14ac:dyDescent="0.35">
      <c r="A2268" s="1" t="s">
        <v>487</v>
      </c>
      <c r="B2268" s="1" t="s">
        <v>488</v>
      </c>
      <c r="C2268" s="2" t="s">
        <v>561</v>
      </c>
      <c r="D2268" s="1" t="s">
        <v>133</v>
      </c>
      <c r="E2268" s="1">
        <v>6110</v>
      </c>
      <c r="F2268" s="1" t="s">
        <v>490</v>
      </c>
      <c r="G2268" s="2" t="s">
        <v>497</v>
      </c>
      <c r="H2268" s="1" t="s">
        <v>498</v>
      </c>
      <c r="I2268" s="1">
        <v>2004</v>
      </c>
      <c r="J2268" s="1">
        <v>2004</v>
      </c>
      <c r="K2268" s="1" t="s">
        <v>493</v>
      </c>
      <c r="L2268" s="1">
        <v>17750.490000000002</v>
      </c>
      <c r="M2268" s="1" t="s">
        <v>504</v>
      </c>
      <c r="N2268" s="1" t="s">
        <v>505</v>
      </c>
    </row>
    <row r="2269" spans="1:14" hidden="1" x14ac:dyDescent="0.35">
      <c r="A2269" s="1" t="s">
        <v>487</v>
      </c>
      <c r="B2269" s="1" t="s">
        <v>488</v>
      </c>
      <c r="C2269" s="2" t="s">
        <v>561</v>
      </c>
      <c r="D2269" s="1" t="s">
        <v>133</v>
      </c>
      <c r="E2269" s="1">
        <v>6110</v>
      </c>
      <c r="F2269" s="1" t="s">
        <v>490</v>
      </c>
      <c r="G2269" s="2" t="s">
        <v>497</v>
      </c>
      <c r="H2269" s="1" t="s">
        <v>498</v>
      </c>
      <c r="I2269" s="1">
        <v>2005</v>
      </c>
      <c r="J2269" s="1">
        <v>2005</v>
      </c>
      <c r="K2269" s="1" t="s">
        <v>493</v>
      </c>
      <c r="L2269" s="1">
        <v>19066.93</v>
      </c>
      <c r="M2269" s="1" t="s">
        <v>504</v>
      </c>
      <c r="N2269" s="1" t="s">
        <v>505</v>
      </c>
    </row>
    <row r="2270" spans="1:14" hidden="1" x14ac:dyDescent="0.35">
      <c r="A2270" s="1" t="s">
        <v>487</v>
      </c>
      <c r="B2270" s="1" t="s">
        <v>488</v>
      </c>
      <c r="C2270" s="2" t="s">
        <v>561</v>
      </c>
      <c r="D2270" s="1" t="s">
        <v>133</v>
      </c>
      <c r="E2270" s="1">
        <v>6110</v>
      </c>
      <c r="F2270" s="1" t="s">
        <v>490</v>
      </c>
      <c r="G2270" s="2" t="s">
        <v>497</v>
      </c>
      <c r="H2270" s="1" t="s">
        <v>498</v>
      </c>
      <c r="I2270" s="1">
        <v>2006</v>
      </c>
      <c r="J2270" s="1">
        <v>2006</v>
      </c>
      <c r="K2270" s="1" t="s">
        <v>493</v>
      </c>
      <c r="L2270" s="1">
        <v>20785.18</v>
      </c>
      <c r="M2270" s="1" t="s">
        <v>504</v>
      </c>
      <c r="N2270" s="1" t="s">
        <v>505</v>
      </c>
    </row>
    <row r="2271" spans="1:14" hidden="1" x14ac:dyDescent="0.35">
      <c r="A2271" s="1" t="s">
        <v>487</v>
      </c>
      <c r="B2271" s="1" t="s">
        <v>488</v>
      </c>
      <c r="C2271" s="2" t="s">
        <v>561</v>
      </c>
      <c r="D2271" s="1" t="s">
        <v>133</v>
      </c>
      <c r="E2271" s="1">
        <v>6110</v>
      </c>
      <c r="F2271" s="1" t="s">
        <v>490</v>
      </c>
      <c r="G2271" s="2" t="s">
        <v>497</v>
      </c>
      <c r="H2271" s="1" t="s">
        <v>498</v>
      </c>
      <c r="I2271" s="1">
        <v>2007</v>
      </c>
      <c r="J2271" s="1">
        <v>2007</v>
      </c>
      <c r="K2271" s="1" t="s">
        <v>493</v>
      </c>
      <c r="L2271" s="1">
        <v>23126.82</v>
      </c>
      <c r="M2271" s="1" t="s">
        <v>504</v>
      </c>
      <c r="N2271" s="1" t="s">
        <v>505</v>
      </c>
    </row>
    <row r="2272" spans="1:14" hidden="1" x14ac:dyDescent="0.35">
      <c r="A2272" s="1" t="s">
        <v>487</v>
      </c>
      <c r="B2272" s="1" t="s">
        <v>488</v>
      </c>
      <c r="C2272" s="2" t="s">
        <v>561</v>
      </c>
      <c r="D2272" s="1" t="s">
        <v>133</v>
      </c>
      <c r="E2272" s="1">
        <v>6110</v>
      </c>
      <c r="F2272" s="1" t="s">
        <v>490</v>
      </c>
      <c r="G2272" s="2" t="s">
        <v>497</v>
      </c>
      <c r="H2272" s="1" t="s">
        <v>498</v>
      </c>
      <c r="I2272" s="1">
        <v>2008</v>
      </c>
      <c r="J2272" s="1">
        <v>2008</v>
      </c>
      <c r="K2272" s="1" t="s">
        <v>493</v>
      </c>
      <c r="L2272" s="1">
        <v>26173.56</v>
      </c>
      <c r="M2272" s="1" t="s">
        <v>504</v>
      </c>
      <c r="N2272" s="1" t="s">
        <v>505</v>
      </c>
    </row>
    <row r="2273" spans="1:14" hidden="1" x14ac:dyDescent="0.35">
      <c r="A2273" s="1" t="s">
        <v>487</v>
      </c>
      <c r="B2273" s="1" t="s">
        <v>488</v>
      </c>
      <c r="C2273" s="2" t="s">
        <v>561</v>
      </c>
      <c r="D2273" s="1" t="s">
        <v>133</v>
      </c>
      <c r="E2273" s="1">
        <v>6110</v>
      </c>
      <c r="F2273" s="1" t="s">
        <v>490</v>
      </c>
      <c r="G2273" s="2" t="s">
        <v>497</v>
      </c>
      <c r="H2273" s="1" t="s">
        <v>498</v>
      </c>
      <c r="I2273" s="1">
        <v>2009</v>
      </c>
      <c r="J2273" s="1">
        <v>2009</v>
      </c>
      <c r="K2273" s="1" t="s">
        <v>493</v>
      </c>
      <c r="L2273" s="1">
        <v>26789.59</v>
      </c>
      <c r="M2273" s="1" t="s">
        <v>504</v>
      </c>
      <c r="N2273" s="1" t="s">
        <v>505</v>
      </c>
    </row>
    <row r="2274" spans="1:14" hidden="1" x14ac:dyDescent="0.35">
      <c r="A2274" s="1" t="s">
        <v>487</v>
      </c>
      <c r="B2274" s="1" t="s">
        <v>488</v>
      </c>
      <c r="C2274" s="2" t="s">
        <v>561</v>
      </c>
      <c r="D2274" s="1" t="s">
        <v>133</v>
      </c>
      <c r="E2274" s="1">
        <v>6110</v>
      </c>
      <c r="F2274" s="1" t="s">
        <v>490</v>
      </c>
      <c r="G2274" s="2" t="s">
        <v>497</v>
      </c>
      <c r="H2274" s="1" t="s">
        <v>498</v>
      </c>
      <c r="I2274" s="1">
        <v>2010</v>
      </c>
      <c r="J2274" s="1">
        <v>2010</v>
      </c>
      <c r="K2274" s="1" t="s">
        <v>493</v>
      </c>
      <c r="L2274" s="1">
        <v>26292.94</v>
      </c>
      <c r="M2274" s="1" t="s">
        <v>504</v>
      </c>
      <c r="N2274" s="1" t="s">
        <v>505</v>
      </c>
    </row>
    <row r="2275" spans="1:14" hidden="1" x14ac:dyDescent="0.35">
      <c r="A2275" s="1" t="s">
        <v>487</v>
      </c>
      <c r="B2275" s="1" t="s">
        <v>488</v>
      </c>
      <c r="C2275" s="2" t="s">
        <v>561</v>
      </c>
      <c r="D2275" s="1" t="s">
        <v>133</v>
      </c>
      <c r="E2275" s="1">
        <v>6110</v>
      </c>
      <c r="F2275" s="1" t="s">
        <v>490</v>
      </c>
      <c r="G2275" s="2" t="s">
        <v>497</v>
      </c>
      <c r="H2275" s="1" t="s">
        <v>498</v>
      </c>
      <c r="I2275" s="1">
        <v>2011</v>
      </c>
      <c r="J2275" s="1">
        <v>2011</v>
      </c>
      <c r="K2275" s="1" t="s">
        <v>493</v>
      </c>
      <c r="L2275" s="1">
        <v>28404.240000000002</v>
      </c>
      <c r="M2275" s="1" t="s">
        <v>504</v>
      </c>
      <c r="N2275" s="1" t="s">
        <v>505</v>
      </c>
    </row>
    <row r="2276" spans="1:14" hidden="1" x14ac:dyDescent="0.35">
      <c r="A2276" s="1" t="s">
        <v>487</v>
      </c>
      <c r="B2276" s="1" t="s">
        <v>488</v>
      </c>
      <c r="C2276" s="2" t="s">
        <v>561</v>
      </c>
      <c r="D2276" s="1" t="s">
        <v>133</v>
      </c>
      <c r="E2276" s="1">
        <v>6110</v>
      </c>
      <c r="F2276" s="1" t="s">
        <v>490</v>
      </c>
      <c r="G2276" s="2" t="s">
        <v>497</v>
      </c>
      <c r="H2276" s="1" t="s">
        <v>498</v>
      </c>
      <c r="I2276" s="1">
        <v>2012</v>
      </c>
      <c r="J2276" s="1">
        <v>2012</v>
      </c>
      <c r="K2276" s="1" t="s">
        <v>493</v>
      </c>
      <c r="L2276" s="1">
        <v>26999.83</v>
      </c>
      <c r="M2276" s="1" t="s">
        <v>504</v>
      </c>
      <c r="N2276" s="1" t="s">
        <v>505</v>
      </c>
    </row>
    <row r="2277" spans="1:14" hidden="1" x14ac:dyDescent="0.35">
      <c r="A2277" s="1" t="s">
        <v>487</v>
      </c>
      <c r="B2277" s="1" t="s">
        <v>488</v>
      </c>
      <c r="C2277" s="2" t="s">
        <v>561</v>
      </c>
      <c r="D2277" s="1" t="s">
        <v>133</v>
      </c>
      <c r="E2277" s="1">
        <v>6110</v>
      </c>
      <c r="F2277" s="1" t="s">
        <v>490</v>
      </c>
      <c r="G2277" s="2" t="s">
        <v>497</v>
      </c>
      <c r="H2277" s="1" t="s">
        <v>498</v>
      </c>
      <c r="I2277" s="1">
        <v>2013</v>
      </c>
      <c r="J2277" s="1">
        <v>2013</v>
      </c>
      <c r="K2277" s="1" t="s">
        <v>493</v>
      </c>
      <c r="L2277" s="1">
        <v>28755.08</v>
      </c>
      <c r="M2277" s="1" t="s">
        <v>504</v>
      </c>
      <c r="N2277" s="1" t="s">
        <v>505</v>
      </c>
    </row>
    <row r="2278" spans="1:14" hidden="1" x14ac:dyDescent="0.35">
      <c r="A2278" s="1" t="s">
        <v>487</v>
      </c>
      <c r="B2278" s="1" t="s">
        <v>488</v>
      </c>
      <c r="C2278" s="2" t="s">
        <v>561</v>
      </c>
      <c r="D2278" s="1" t="s">
        <v>133</v>
      </c>
      <c r="E2278" s="1">
        <v>6110</v>
      </c>
      <c r="F2278" s="1" t="s">
        <v>490</v>
      </c>
      <c r="G2278" s="2" t="s">
        <v>497</v>
      </c>
      <c r="H2278" s="1" t="s">
        <v>498</v>
      </c>
      <c r="I2278" s="1">
        <v>2014</v>
      </c>
      <c r="J2278" s="1">
        <v>2014</v>
      </c>
      <c r="K2278" s="1" t="s">
        <v>493</v>
      </c>
      <c r="L2278" s="1">
        <v>29220.37</v>
      </c>
      <c r="M2278" s="1" t="s">
        <v>504</v>
      </c>
      <c r="N2278" s="1" t="s">
        <v>505</v>
      </c>
    </row>
    <row r="2279" spans="1:14" hidden="1" x14ac:dyDescent="0.35">
      <c r="A2279" s="1" t="s">
        <v>487</v>
      </c>
      <c r="B2279" s="1" t="s">
        <v>488</v>
      </c>
      <c r="C2279" s="2" t="s">
        <v>561</v>
      </c>
      <c r="D2279" s="1" t="s">
        <v>133</v>
      </c>
      <c r="E2279" s="1">
        <v>6110</v>
      </c>
      <c r="F2279" s="1" t="s">
        <v>490</v>
      </c>
      <c r="G2279" s="2" t="s">
        <v>497</v>
      </c>
      <c r="H2279" s="1" t="s">
        <v>498</v>
      </c>
      <c r="I2279" s="1">
        <v>2015</v>
      </c>
      <c r="J2279" s="1">
        <v>2015</v>
      </c>
      <c r="K2279" s="1" t="s">
        <v>493</v>
      </c>
      <c r="L2279" s="1">
        <v>24501.37</v>
      </c>
      <c r="M2279" s="1" t="s">
        <v>504</v>
      </c>
      <c r="N2279" s="1" t="s">
        <v>505</v>
      </c>
    </row>
    <row r="2280" spans="1:14" hidden="1" x14ac:dyDescent="0.35">
      <c r="A2280" s="1" t="s">
        <v>487</v>
      </c>
      <c r="B2280" s="1" t="s">
        <v>488</v>
      </c>
      <c r="C2280" s="2" t="s">
        <v>561</v>
      </c>
      <c r="D2280" s="1" t="s">
        <v>133</v>
      </c>
      <c r="E2280" s="1">
        <v>6110</v>
      </c>
      <c r="F2280" s="1" t="s">
        <v>490</v>
      </c>
      <c r="G2280" s="2" t="s">
        <v>497</v>
      </c>
      <c r="H2280" s="1" t="s">
        <v>498</v>
      </c>
      <c r="I2280" s="1">
        <v>2016</v>
      </c>
      <c r="J2280" s="1">
        <v>2016</v>
      </c>
      <c r="K2280" s="1" t="s">
        <v>493</v>
      </c>
      <c r="L2280" s="1">
        <v>23432.03</v>
      </c>
      <c r="M2280" s="1" t="s">
        <v>504</v>
      </c>
      <c r="N2280" s="1" t="s">
        <v>505</v>
      </c>
    </row>
    <row r="2281" spans="1:14" hidden="1" x14ac:dyDescent="0.35">
      <c r="A2281" s="1" t="s">
        <v>487</v>
      </c>
      <c r="B2281" s="1" t="s">
        <v>488</v>
      </c>
      <c r="C2281" s="2" t="s">
        <v>561</v>
      </c>
      <c r="D2281" s="1" t="s">
        <v>133</v>
      </c>
      <c r="E2281" s="1">
        <v>6110</v>
      </c>
      <c r="F2281" s="1" t="s">
        <v>490</v>
      </c>
      <c r="G2281" s="2" t="s">
        <v>497</v>
      </c>
      <c r="H2281" s="1" t="s">
        <v>498</v>
      </c>
      <c r="I2281" s="1">
        <v>2017</v>
      </c>
      <c r="J2281" s="1">
        <v>2017</v>
      </c>
      <c r="K2281" s="1" t="s">
        <v>493</v>
      </c>
      <c r="L2281" s="1">
        <v>24512.95</v>
      </c>
      <c r="M2281" s="1" t="s">
        <v>504</v>
      </c>
      <c r="N2281" s="1" t="s">
        <v>505</v>
      </c>
    </row>
    <row r="2282" spans="1:14" hidden="1" x14ac:dyDescent="0.35">
      <c r="A2282" s="1" t="s">
        <v>487</v>
      </c>
      <c r="B2282" s="1" t="s">
        <v>488</v>
      </c>
      <c r="C2282" s="2" t="s">
        <v>561</v>
      </c>
      <c r="D2282" s="1" t="s">
        <v>133</v>
      </c>
      <c r="E2282" s="1">
        <v>6110</v>
      </c>
      <c r="F2282" s="1" t="s">
        <v>490</v>
      </c>
      <c r="G2282" s="2" t="s">
        <v>499</v>
      </c>
      <c r="H2282" s="1" t="s">
        <v>500</v>
      </c>
      <c r="I2282" s="1">
        <v>2001</v>
      </c>
      <c r="J2282" s="1">
        <v>2001</v>
      </c>
      <c r="K2282" s="1" t="s">
        <v>493</v>
      </c>
      <c r="L2282" s="1">
        <v>1884.4</v>
      </c>
      <c r="M2282" s="1" t="s">
        <v>504</v>
      </c>
      <c r="N2282" s="1" t="s">
        <v>505</v>
      </c>
    </row>
    <row r="2283" spans="1:14" hidden="1" x14ac:dyDescent="0.35">
      <c r="A2283" s="1" t="s">
        <v>487</v>
      </c>
      <c r="B2283" s="1" t="s">
        <v>488</v>
      </c>
      <c r="C2283" s="2" t="s">
        <v>561</v>
      </c>
      <c r="D2283" s="1" t="s">
        <v>133</v>
      </c>
      <c r="E2283" s="1">
        <v>6110</v>
      </c>
      <c r="F2283" s="1" t="s">
        <v>490</v>
      </c>
      <c r="G2283" s="2" t="s">
        <v>499</v>
      </c>
      <c r="H2283" s="1" t="s">
        <v>500</v>
      </c>
      <c r="I2283" s="1">
        <v>2002</v>
      </c>
      <c r="J2283" s="1">
        <v>2002</v>
      </c>
      <c r="K2283" s="1" t="s">
        <v>493</v>
      </c>
      <c r="L2283" s="1">
        <v>2154.02</v>
      </c>
      <c r="M2283" s="1" t="s">
        <v>504</v>
      </c>
      <c r="N2283" s="1" t="s">
        <v>505</v>
      </c>
    </row>
    <row r="2284" spans="1:14" hidden="1" x14ac:dyDescent="0.35">
      <c r="A2284" s="1" t="s">
        <v>487</v>
      </c>
      <c r="B2284" s="1" t="s">
        <v>488</v>
      </c>
      <c r="C2284" s="2" t="s">
        <v>561</v>
      </c>
      <c r="D2284" s="1" t="s">
        <v>133</v>
      </c>
      <c r="E2284" s="1">
        <v>6110</v>
      </c>
      <c r="F2284" s="1" t="s">
        <v>490</v>
      </c>
      <c r="G2284" s="2" t="s">
        <v>499</v>
      </c>
      <c r="H2284" s="1" t="s">
        <v>500</v>
      </c>
      <c r="I2284" s="1">
        <v>2003</v>
      </c>
      <c r="J2284" s="1">
        <v>2003</v>
      </c>
      <c r="K2284" s="1" t="s">
        <v>493</v>
      </c>
      <c r="L2284" s="1">
        <v>2111.88</v>
      </c>
      <c r="M2284" s="1" t="s">
        <v>504</v>
      </c>
      <c r="N2284" s="1" t="s">
        <v>505</v>
      </c>
    </row>
    <row r="2285" spans="1:14" hidden="1" x14ac:dyDescent="0.35">
      <c r="A2285" s="1" t="s">
        <v>487</v>
      </c>
      <c r="B2285" s="1" t="s">
        <v>488</v>
      </c>
      <c r="C2285" s="2" t="s">
        <v>561</v>
      </c>
      <c r="D2285" s="1" t="s">
        <v>133</v>
      </c>
      <c r="E2285" s="1">
        <v>6110</v>
      </c>
      <c r="F2285" s="1" t="s">
        <v>490</v>
      </c>
      <c r="G2285" s="2" t="s">
        <v>499</v>
      </c>
      <c r="H2285" s="1" t="s">
        <v>500</v>
      </c>
      <c r="I2285" s="1">
        <v>2004</v>
      </c>
      <c r="J2285" s="1">
        <v>2004</v>
      </c>
      <c r="K2285" s="1" t="s">
        <v>493</v>
      </c>
      <c r="L2285" s="1">
        <v>3846.15</v>
      </c>
      <c r="M2285" s="1" t="s">
        <v>504</v>
      </c>
      <c r="N2285" s="1" t="s">
        <v>505</v>
      </c>
    </row>
    <row r="2286" spans="1:14" hidden="1" x14ac:dyDescent="0.35">
      <c r="A2286" s="1" t="s">
        <v>487</v>
      </c>
      <c r="B2286" s="1" t="s">
        <v>488</v>
      </c>
      <c r="C2286" s="2" t="s">
        <v>561</v>
      </c>
      <c r="D2286" s="1" t="s">
        <v>133</v>
      </c>
      <c r="E2286" s="1">
        <v>6110</v>
      </c>
      <c r="F2286" s="1" t="s">
        <v>490</v>
      </c>
      <c r="G2286" s="2" t="s">
        <v>499</v>
      </c>
      <c r="H2286" s="1" t="s">
        <v>500</v>
      </c>
      <c r="I2286" s="1">
        <v>2005</v>
      </c>
      <c r="J2286" s="1">
        <v>2005</v>
      </c>
      <c r="K2286" s="1" t="s">
        <v>493</v>
      </c>
      <c r="L2286" s="1">
        <v>3854.19</v>
      </c>
      <c r="M2286" s="1" t="s">
        <v>504</v>
      </c>
      <c r="N2286" s="1" t="s">
        <v>505</v>
      </c>
    </row>
    <row r="2287" spans="1:14" hidden="1" x14ac:dyDescent="0.35">
      <c r="A2287" s="1" t="s">
        <v>487</v>
      </c>
      <c r="B2287" s="1" t="s">
        <v>488</v>
      </c>
      <c r="C2287" s="2" t="s">
        <v>561</v>
      </c>
      <c r="D2287" s="1" t="s">
        <v>133</v>
      </c>
      <c r="E2287" s="1">
        <v>6110</v>
      </c>
      <c r="F2287" s="1" t="s">
        <v>490</v>
      </c>
      <c r="G2287" s="2" t="s">
        <v>499</v>
      </c>
      <c r="H2287" s="1" t="s">
        <v>500</v>
      </c>
      <c r="I2287" s="1">
        <v>2006</v>
      </c>
      <c r="J2287" s="1">
        <v>2006</v>
      </c>
      <c r="K2287" s="1" t="s">
        <v>493</v>
      </c>
      <c r="L2287" s="1">
        <v>3793.16</v>
      </c>
      <c r="M2287" s="1" t="s">
        <v>504</v>
      </c>
      <c r="N2287" s="1" t="s">
        <v>505</v>
      </c>
    </row>
    <row r="2288" spans="1:14" hidden="1" x14ac:dyDescent="0.35">
      <c r="A2288" s="1" t="s">
        <v>487</v>
      </c>
      <c r="B2288" s="1" t="s">
        <v>488</v>
      </c>
      <c r="C2288" s="2" t="s">
        <v>561</v>
      </c>
      <c r="D2288" s="1" t="s">
        <v>133</v>
      </c>
      <c r="E2288" s="1">
        <v>6110</v>
      </c>
      <c r="F2288" s="1" t="s">
        <v>490</v>
      </c>
      <c r="G2288" s="2" t="s">
        <v>499</v>
      </c>
      <c r="H2288" s="1" t="s">
        <v>500</v>
      </c>
      <c r="I2288" s="1">
        <v>2007</v>
      </c>
      <c r="J2288" s="1">
        <v>2007</v>
      </c>
      <c r="K2288" s="1" t="s">
        <v>493</v>
      </c>
      <c r="L2288" s="1">
        <v>3900.38</v>
      </c>
      <c r="M2288" s="1" t="s">
        <v>504</v>
      </c>
      <c r="N2288" s="1" t="s">
        <v>505</v>
      </c>
    </row>
    <row r="2289" spans="1:14" hidden="1" x14ac:dyDescent="0.35">
      <c r="A2289" s="1" t="s">
        <v>487</v>
      </c>
      <c r="B2289" s="1" t="s">
        <v>488</v>
      </c>
      <c r="C2289" s="2" t="s">
        <v>561</v>
      </c>
      <c r="D2289" s="1" t="s">
        <v>133</v>
      </c>
      <c r="E2289" s="1">
        <v>6110</v>
      </c>
      <c r="F2289" s="1" t="s">
        <v>490</v>
      </c>
      <c r="G2289" s="2" t="s">
        <v>499</v>
      </c>
      <c r="H2289" s="1" t="s">
        <v>500</v>
      </c>
      <c r="I2289" s="1">
        <v>2008</v>
      </c>
      <c r="J2289" s="1">
        <v>2008</v>
      </c>
      <c r="K2289" s="1" t="s">
        <v>493</v>
      </c>
      <c r="L2289" s="1">
        <v>3932.8</v>
      </c>
      <c r="M2289" s="1" t="s">
        <v>504</v>
      </c>
      <c r="N2289" s="1" t="s">
        <v>505</v>
      </c>
    </row>
    <row r="2290" spans="1:14" hidden="1" x14ac:dyDescent="0.35">
      <c r="A2290" s="1" t="s">
        <v>487</v>
      </c>
      <c r="B2290" s="1" t="s">
        <v>488</v>
      </c>
      <c r="C2290" s="2" t="s">
        <v>561</v>
      </c>
      <c r="D2290" s="1" t="s">
        <v>133</v>
      </c>
      <c r="E2290" s="1">
        <v>6110</v>
      </c>
      <c r="F2290" s="1" t="s">
        <v>490</v>
      </c>
      <c r="G2290" s="2" t="s">
        <v>499</v>
      </c>
      <c r="H2290" s="1" t="s">
        <v>500</v>
      </c>
      <c r="I2290" s="1">
        <v>2009</v>
      </c>
      <c r="J2290" s="1">
        <v>2009</v>
      </c>
      <c r="K2290" s="1" t="s">
        <v>493</v>
      </c>
      <c r="L2290" s="1">
        <v>3917.94</v>
      </c>
      <c r="M2290" s="1" t="s">
        <v>504</v>
      </c>
      <c r="N2290" s="1" t="s">
        <v>505</v>
      </c>
    </row>
    <row r="2291" spans="1:14" hidden="1" x14ac:dyDescent="0.35">
      <c r="A2291" s="1" t="s">
        <v>487</v>
      </c>
      <c r="B2291" s="1" t="s">
        <v>488</v>
      </c>
      <c r="C2291" s="2" t="s">
        <v>561</v>
      </c>
      <c r="D2291" s="1" t="s">
        <v>133</v>
      </c>
      <c r="E2291" s="1">
        <v>6110</v>
      </c>
      <c r="F2291" s="1" t="s">
        <v>490</v>
      </c>
      <c r="G2291" s="2" t="s">
        <v>499</v>
      </c>
      <c r="H2291" s="1" t="s">
        <v>500</v>
      </c>
      <c r="I2291" s="1">
        <v>2010</v>
      </c>
      <c r="J2291" s="1">
        <v>2010</v>
      </c>
      <c r="K2291" s="1" t="s">
        <v>493</v>
      </c>
      <c r="L2291" s="1">
        <v>4315.21</v>
      </c>
      <c r="M2291" s="1" t="s">
        <v>504</v>
      </c>
      <c r="N2291" s="1" t="s">
        <v>505</v>
      </c>
    </row>
    <row r="2292" spans="1:14" hidden="1" x14ac:dyDescent="0.35">
      <c r="A2292" s="1" t="s">
        <v>487</v>
      </c>
      <c r="B2292" s="1" t="s">
        <v>488</v>
      </c>
      <c r="C2292" s="2" t="s">
        <v>561</v>
      </c>
      <c r="D2292" s="1" t="s">
        <v>133</v>
      </c>
      <c r="E2292" s="1">
        <v>6110</v>
      </c>
      <c r="F2292" s="1" t="s">
        <v>490</v>
      </c>
      <c r="G2292" s="2" t="s">
        <v>499</v>
      </c>
      <c r="H2292" s="1" t="s">
        <v>500</v>
      </c>
      <c r="I2292" s="1">
        <v>2011</v>
      </c>
      <c r="J2292" s="1">
        <v>2011</v>
      </c>
      <c r="K2292" s="1" t="s">
        <v>493</v>
      </c>
      <c r="L2292" s="1">
        <v>3692.86</v>
      </c>
      <c r="M2292" s="1" t="s">
        <v>504</v>
      </c>
      <c r="N2292" s="1" t="s">
        <v>505</v>
      </c>
    </row>
    <row r="2293" spans="1:14" hidden="1" x14ac:dyDescent="0.35">
      <c r="A2293" s="1" t="s">
        <v>487</v>
      </c>
      <c r="B2293" s="1" t="s">
        <v>488</v>
      </c>
      <c r="C2293" s="2" t="s">
        <v>561</v>
      </c>
      <c r="D2293" s="1" t="s">
        <v>133</v>
      </c>
      <c r="E2293" s="1">
        <v>6110</v>
      </c>
      <c r="F2293" s="1" t="s">
        <v>490</v>
      </c>
      <c r="G2293" s="2" t="s">
        <v>499</v>
      </c>
      <c r="H2293" s="1" t="s">
        <v>500</v>
      </c>
      <c r="I2293" s="1">
        <v>2012</v>
      </c>
      <c r="J2293" s="1">
        <v>2012</v>
      </c>
      <c r="K2293" s="1" t="s">
        <v>493</v>
      </c>
      <c r="L2293" s="1">
        <v>3715.61</v>
      </c>
      <c r="M2293" s="1" t="s">
        <v>504</v>
      </c>
      <c r="N2293" s="1" t="s">
        <v>505</v>
      </c>
    </row>
    <row r="2294" spans="1:14" hidden="1" x14ac:dyDescent="0.35">
      <c r="A2294" s="1" t="s">
        <v>487</v>
      </c>
      <c r="B2294" s="1" t="s">
        <v>488</v>
      </c>
      <c r="C2294" s="2" t="s">
        <v>561</v>
      </c>
      <c r="D2294" s="1" t="s">
        <v>133</v>
      </c>
      <c r="E2294" s="1">
        <v>6110</v>
      </c>
      <c r="F2294" s="1" t="s">
        <v>490</v>
      </c>
      <c r="G2294" s="2" t="s">
        <v>499</v>
      </c>
      <c r="H2294" s="1" t="s">
        <v>500</v>
      </c>
      <c r="I2294" s="1">
        <v>2013</v>
      </c>
      <c r="J2294" s="1">
        <v>2013</v>
      </c>
      <c r="K2294" s="1" t="s">
        <v>493</v>
      </c>
      <c r="L2294" s="1">
        <v>3407.95</v>
      </c>
      <c r="M2294" s="1" t="s">
        <v>504</v>
      </c>
      <c r="N2294" s="1" t="s">
        <v>505</v>
      </c>
    </row>
    <row r="2295" spans="1:14" hidden="1" x14ac:dyDescent="0.35">
      <c r="A2295" s="1" t="s">
        <v>487</v>
      </c>
      <c r="B2295" s="1" t="s">
        <v>488</v>
      </c>
      <c r="C2295" s="2" t="s">
        <v>561</v>
      </c>
      <c r="D2295" s="1" t="s">
        <v>133</v>
      </c>
      <c r="E2295" s="1">
        <v>6110</v>
      </c>
      <c r="F2295" s="1" t="s">
        <v>490</v>
      </c>
      <c r="G2295" s="2" t="s">
        <v>499</v>
      </c>
      <c r="H2295" s="1" t="s">
        <v>500</v>
      </c>
      <c r="I2295" s="1">
        <v>2014</v>
      </c>
      <c r="J2295" s="1">
        <v>2014</v>
      </c>
      <c r="K2295" s="1" t="s">
        <v>493</v>
      </c>
      <c r="L2295" s="1">
        <v>3835.38</v>
      </c>
      <c r="M2295" s="1" t="s">
        <v>504</v>
      </c>
      <c r="N2295" s="1" t="s">
        <v>505</v>
      </c>
    </row>
    <row r="2296" spans="1:14" hidden="1" x14ac:dyDescent="0.35">
      <c r="A2296" s="1" t="s">
        <v>487</v>
      </c>
      <c r="B2296" s="1" t="s">
        <v>488</v>
      </c>
      <c r="C2296" s="2" t="s">
        <v>561</v>
      </c>
      <c r="D2296" s="1" t="s">
        <v>133</v>
      </c>
      <c r="E2296" s="1">
        <v>6110</v>
      </c>
      <c r="F2296" s="1" t="s">
        <v>490</v>
      </c>
      <c r="G2296" s="2" t="s">
        <v>499</v>
      </c>
      <c r="H2296" s="1" t="s">
        <v>500</v>
      </c>
      <c r="I2296" s="1">
        <v>2015</v>
      </c>
      <c r="J2296" s="1">
        <v>2015</v>
      </c>
      <c r="K2296" s="1" t="s">
        <v>493</v>
      </c>
      <c r="L2296" s="1">
        <v>4111.8500000000004</v>
      </c>
      <c r="M2296" s="1" t="s">
        <v>504</v>
      </c>
      <c r="N2296" s="1" t="s">
        <v>505</v>
      </c>
    </row>
    <row r="2297" spans="1:14" hidden="1" x14ac:dyDescent="0.35">
      <c r="A2297" s="1" t="s">
        <v>487</v>
      </c>
      <c r="B2297" s="1" t="s">
        <v>488</v>
      </c>
      <c r="C2297" s="2" t="s">
        <v>561</v>
      </c>
      <c r="D2297" s="1" t="s">
        <v>133</v>
      </c>
      <c r="E2297" s="1">
        <v>6110</v>
      </c>
      <c r="F2297" s="1" t="s">
        <v>490</v>
      </c>
      <c r="G2297" s="2" t="s">
        <v>499</v>
      </c>
      <c r="H2297" s="1" t="s">
        <v>500</v>
      </c>
      <c r="I2297" s="1">
        <v>2016</v>
      </c>
      <c r="J2297" s="1">
        <v>2016</v>
      </c>
      <c r="K2297" s="1" t="s">
        <v>493</v>
      </c>
      <c r="L2297" s="1">
        <v>3477.89</v>
      </c>
      <c r="M2297" s="1" t="s">
        <v>504</v>
      </c>
      <c r="N2297" s="1" t="s">
        <v>505</v>
      </c>
    </row>
    <row r="2298" spans="1:14" hidden="1" x14ac:dyDescent="0.35">
      <c r="A2298" s="1" t="s">
        <v>487</v>
      </c>
      <c r="B2298" s="1" t="s">
        <v>488</v>
      </c>
      <c r="C2298" s="2" t="s">
        <v>561</v>
      </c>
      <c r="D2298" s="1" t="s">
        <v>133</v>
      </c>
      <c r="E2298" s="1">
        <v>6110</v>
      </c>
      <c r="F2298" s="1" t="s">
        <v>490</v>
      </c>
      <c r="G2298" s="2" t="s">
        <v>499</v>
      </c>
      <c r="H2298" s="1" t="s">
        <v>500</v>
      </c>
      <c r="I2298" s="1">
        <v>2017</v>
      </c>
      <c r="J2298" s="1">
        <v>2017</v>
      </c>
      <c r="K2298" s="1" t="s">
        <v>493</v>
      </c>
      <c r="L2298" s="1">
        <v>4708.51</v>
      </c>
      <c r="M2298" s="1" t="s">
        <v>504</v>
      </c>
      <c r="N2298" s="1" t="s">
        <v>505</v>
      </c>
    </row>
    <row r="2299" spans="1:14" hidden="1" x14ac:dyDescent="0.35">
      <c r="A2299" s="1" t="s">
        <v>487</v>
      </c>
      <c r="B2299" s="1" t="s">
        <v>488</v>
      </c>
      <c r="C2299" s="2" t="s">
        <v>561</v>
      </c>
      <c r="D2299" s="1" t="s">
        <v>133</v>
      </c>
      <c r="E2299" s="1">
        <v>6110</v>
      </c>
      <c r="F2299" s="1" t="s">
        <v>490</v>
      </c>
      <c r="G2299" s="2" t="s">
        <v>501</v>
      </c>
      <c r="H2299" s="1" t="s">
        <v>502</v>
      </c>
      <c r="I2299" s="1">
        <v>2001</v>
      </c>
      <c r="J2299" s="1">
        <v>2001</v>
      </c>
      <c r="K2299" s="1" t="s">
        <v>493</v>
      </c>
      <c r="L2299" s="1">
        <v>2316.9899999999998</v>
      </c>
      <c r="M2299" s="1" t="s">
        <v>504</v>
      </c>
      <c r="N2299" s="1" t="s">
        <v>505</v>
      </c>
    </row>
    <row r="2300" spans="1:14" hidden="1" x14ac:dyDescent="0.35">
      <c r="A2300" s="1" t="s">
        <v>487</v>
      </c>
      <c r="B2300" s="1" t="s">
        <v>488</v>
      </c>
      <c r="C2300" s="2" t="s">
        <v>561</v>
      </c>
      <c r="D2300" s="1" t="s">
        <v>133</v>
      </c>
      <c r="E2300" s="1">
        <v>6110</v>
      </c>
      <c r="F2300" s="1" t="s">
        <v>490</v>
      </c>
      <c r="G2300" s="2" t="s">
        <v>501</v>
      </c>
      <c r="H2300" s="1" t="s">
        <v>502</v>
      </c>
      <c r="I2300" s="1">
        <v>2002</v>
      </c>
      <c r="J2300" s="1">
        <v>2002</v>
      </c>
      <c r="K2300" s="1" t="s">
        <v>493</v>
      </c>
      <c r="L2300" s="1">
        <v>2223.04</v>
      </c>
      <c r="M2300" s="1" t="s">
        <v>504</v>
      </c>
      <c r="N2300" s="1" t="s">
        <v>505</v>
      </c>
    </row>
    <row r="2301" spans="1:14" hidden="1" x14ac:dyDescent="0.35">
      <c r="A2301" s="1" t="s">
        <v>487</v>
      </c>
      <c r="B2301" s="1" t="s">
        <v>488</v>
      </c>
      <c r="C2301" s="2" t="s">
        <v>561</v>
      </c>
      <c r="D2301" s="1" t="s">
        <v>133</v>
      </c>
      <c r="E2301" s="1">
        <v>6110</v>
      </c>
      <c r="F2301" s="1" t="s">
        <v>490</v>
      </c>
      <c r="G2301" s="2" t="s">
        <v>501</v>
      </c>
      <c r="H2301" s="1" t="s">
        <v>502</v>
      </c>
      <c r="I2301" s="1">
        <v>2003</v>
      </c>
      <c r="J2301" s="1">
        <v>2003</v>
      </c>
      <c r="K2301" s="1" t="s">
        <v>493</v>
      </c>
      <c r="L2301" s="1">
        <v>2674.06</v>
      </c>
      <c r="M2301" s="1" t="s">
        <v>504</v>
      </c>
      <c r="N2301" s="1" t="s">
        <v>505</v>
      </c>
    </row>
    <row r="2302" spans="1:14" hidden="1" x14ac:dyDescent="0.35">
      <c r="A2302" s="1" t="s">
        <v>487</v>
      </c>
      <c r="B2302" s="1" t="s">
        <v>488</v>
      </c>
      <c r="C2302" s="2" t="s">
        <v>561</v>
      </c>
      <c r="D2302" s="1" t="s">
        <v>133</v>
      </c>
      <c r="E2302" s="1">
        <v>6110</v>
      </c>
      <c r="F2302" s="1" t="s">
        <v>490</v>
      </c>
      <c r="G2302" s="2" t="s">
        <v>501</v>
      </c>
      <c r="H2302" s="1" t="s">
        <v>502</v>
      </c>
      <c r="I2302" s="1">
        <v>2004</v>
      </c>
      <c r="J2302" s="1">
        <v>2004</v>
      </c>
      <c r="K2302" s="1" t="s">
        <v>493</v>
      </c>
      <c r="L2302" s="1">
        <v>3011.49</v>
      </c>
      <c r="M2302" s="1" t="s">
        <v>504</v>
      </c>
      <c r="N2302" s="1" t="s">
        <v>505</v>
      </c>
    </row>
    <row r="2303" spans="1:14" hidden="1" x14ac:dyDescent="0.35">
      <c r="A2303" s="1" t="s">
        <v>487</v>
      </c>
      <c r="B2303" s="1" t="s">
        <v>488</v>
      </c>
      <c r="C2303" s="2" t="s">
        <v>561</v>
      </c>
      <c r="D2303" s="1" t="s">
        <v>133</v>
      </c>
      <c r="E2303" s="1">
        <v>6110</v>
      </c>
      <c r="F2303" s="1" t="s">
        <v>490</v>
      </c>
      <c r="G2303" s="2" t="s">
        <v>501</v>
      </c>
      <c r="H2303" s="1" t="s">
        <v>502</v>
      </c>
      <c r="I2303" s="1">
        <v>2005</v>
      </c>
      <c r="J2303" s="1">
        <v>2005</v>
      </c>
      <c r="K2303" s="1" t="s">
        <v>493</v>
      </c>
      <c r="L2303" s="1">
        <v>3084.1</v>
      </c>
      <c r="M2303" s="1" t="s">
        <v>504</v>
      </c>
      <c r="N2303" s="1" t="s">
        <v>505</v>
      </c>
    </row>
    <row r="2304" spans="1:14" hidden="1" x14ac:dyDescent="0.35">
      <c r="A2304" s="1" t="s">
        <v>487</v>
      </c>
      <c r="B2304" s="1" t="s">
        <v>488</v>
      </c>
      <c r="C2304" s="2" t="s">
        <v>561</v>
      </c>
      <c r="D2304" s="1" t="s">
        <v>133</v>
      </c>
      <c r="E2304" s="1">
        <v>6110</v>
      </c>
      <c r="F2304" s="1" t="s">
        <v>490</v>
      </c>
      <c r="G2304" s="2" t="s">
        <v>501</v>
      </c>
      <c r="H2304" s="1" t="s">
        <v>502</v>
      </c>
      <c r="I2304" s="1">
        <v>2006</v>
      </c>
      <c r="J2304" s="1">
        <v>2006</v>
      </c>
      <c r="K2304" s="1" t="s">
        <v>493</v>
      </c>
      <c r="L2304" s="1">
        <v>3597.29</v>
      </c>
      <c r="M2304" s="1" t="s">
        <v>504</v>
      </c>
      <c r="N2304" s="1" t="s">
        <v>505</v>
      </c>
    </row>
    <row r="2305" spans="1:14" hidden="1" x14ac:dyDescent="0.35">
      <c r="A2305" s="1" t="s">
        <v>487</v>
      </c>
      <c r="B2305" s="1" t="s">
        <v>488</v>
      </c>
      <c r="C2305" s="2" t="s">
        <v>561</v>
      </c>
      <c r="D2305" s="1" t="s">
        <v>133</v>
      </c>
      <c r="E2305" s="1">
        <v>6110</v>
      </c>
      <c r="F2305" s="1" t="s">
        <v>490</v>
      </c>
      <c r="G2305" s="2" t="s">
        <v>501</v>
      </c>
      <c r="H2305" s="1" t="s">
        <v>502</v>
      </c>
      <c r="I2305" s="1">
        <v>2007</v>
      </c>
      <c r="J2305" s="1">
        <v>2007</v>
      </c>
      <c r="K2305" s="1" t="s">
        <v>493</v>
      </c>
      <c r="L2305" s="1">
        <v>3598.88</v>
      </c>
      <c r="M2305" s="1" t="s">
        <v>504</v>
      </c>
      <c r="N2305" s="1" t="s">
        <v>505</v>
      </c>
    </row>
    <row r="2306" spans="1:14" hidden="1" x14ac:dyDescent="0.35">
      <c r="A2306" s="1" t="s">
        <v>487</v>
      </c>
      <c r="B2306" s="1" t="s">
        <v>488</v>
      </c>
      <c r="C2306" s="2" t="s">
        <v>561</v>
      </c>
      <c r="D2306" s="1" t="s">
        <v>133</v>
      </c>
      <c r="E2306" s="1">
        <v>6110</v>
      </c>
      <c r="F2306" s="1" t="s">
        <v>490</v>
      </c>
      <c r="G2306" s="2" t="s">
        <v>501</v>
      </c>
      <c r="H2306" s="1" t="s">
        <v>502</v>
      </c>
      <c r="I2306" s="1">
        <v>2008</v>
      </c>
      <c r="J2306" s="1">
        <v>2008</v>
      </c>
      <c r="K2306" s="1" t="s">
        <v>493</v>
      </c>
      <c r="L2306" s="1">
        <v>3965.16</v>
      </c>
      <c r="M2306" s="1" t="s">
        <v>504</v>
      </c>
      <c r="N2306" s="1" t="s">
        <v>505</v>
      </c>
    </row>
    <row r="2307" spans="1:14" hidden="1" x14ac:dyDescent="0.35">
      <c r="A2307" s="1" t="s">
        <v>487</v>
      </c>
      <c r="B2307" s="1" t="s">
        <v>488</v>
      </c>
      <c r="C2307" s="2" t="s">
        <v>561</v>
      </c>
      <c r="D2307" s="1" t="s">
        <v>133</v>
      </c>
      <c r="E2307" s="1">
        <v>6110</v>
      </c>
      <c r="F2307" s="1" t="s">
        <v>490</v>
      </c>
      <c r="G2307" s="2" t="s">
        <v>501</v>
      </c>
      <c r="H2307" s="1" t="s">
        <v>502</v>
      </c>
      <c r="I2307" s="1">
        <v>2009</v>
      </c>
      <c r="J2307" s="1">
        <v>2009</v>
      </c>
      <c r="K2307" s="1" t="s">
        <v>493</v>
      </c>
      <c r="L2307" s="1">
        <v>4244.32</v>
      </c>
      <c r="M2307" s="1" t="s">
        <v>504</v>
      </c>
      <c r="N2307" s="1" t="s">
        <v>505</v>
      </c>
    </row>
    <row r="2308" spans="1:14" hidden="1" x14ac:dyDescent="0.35">
      <c r="A2308" s="1" t="s">
        <v>487</v>
      </c>
      <c r="B2308" s="1" t="s">
        <v>488</v>
      </c>
      <c r="C2308" s="2" t="s">
        <v>561</v>
      </c>
      <c r="D2308" s="1" t="s">
        <v>133</v>
      </c>
      <c r="E2308" s="1">
        <v>6110</v>
      </c>
      <c r="F2308" s="1" t="s">
        <v>490</v>
      </c>
      <c r="G2308" s="2" t="s">
        <v>501</v>
      </c>
      <c r="H2308" s="1" t="s">
        <v>502</v>
      </c>
      <c r="I2308" s="1">
        <v>2010</v>
      </c>
      <c r="J2308" s="1">
        <v>2010</v>
      </c>
      <c r="K2308" s="1" t="s">
        <v>493</v>
      </c>
      <c r="L2308" s="1">
        <v>4116.3500000000004</v>
      </c>
      <c r="M2308" s="1" t="s">
        <v>504</v>
      </c>
      <c r="N2308" s="1" t="s">
        <v>505</v>
      </c>
    </row>
    <row r="2309" spans="1:14" hidden="1" x14ac:dyDescent="0.35">
      <c r="A2309" s="1" t="s">
        <v>487</v>
      </c>
      <c r="B2309" s="1" t="s">
        <v>488</v>
      </c>
      <c r="C2309" s="2" t="s">
        <v>561</v>
      </c>
      <c r="D2309" s="1" t="s">
        <v>133</v>
      </c>
      <c r="E2309" s="1">
        <v>6110</v>
      </c>
      <c r="F2309" s="1" t="s">
        <v>490</v>
      </c>
      <c r="G2309" s="2" t="s">
        <v>501</v>
      </c>
      <c r="H2309" s="1" t="s">
        <v>502</v>
      </c>
      <c r="I2309" s="1">
        <v>2011</v>
      </c>
      <c r="J2309" s="1">
        <v>2011</v>
      </c>
      <c r="K2309" s="1" t="s">
        <v>493</v>
      </c>
      <c r="L2309" s="1">
        <v>3639.96</v>
      </c>
      <c r="M2309" s="1" t="s">
        <v>504</v>
      </c>
      <c r="N2309" s="1" t="s">
        <v>505</v>
      </c>
    </row>
    <row r="2310" spans="1:14" hidden="1" x14ac:dyDescent="0.35">
      <c r="A2310" s="1" t="s">
        <v>487</v>
      </c>
      <c r="B2310" s="1" t="s">
        <v>488</v>
      </c>
      <c r="C2310" s="2" t="s">
        <v>561</v>
      </c>
      <c r="D2310" s="1" t="s">
        <v>133</v>
      </c>
      <c r="E2310" s="1">
        <v>6110</v>
      </c>
      <c r="F2310" s="1" t="s">
        <v>490</v>
      </c>
      <c r="G2310" s="2" t="s">
        <v>501</v>
      </c>
      <c r="H2310" s="1" t="s">
        <v>502</v>
      </c>
      <c r="I2310" s="1">
        <v>2012</v>
      </c>
      <c r="J2310" s="1">
        <v>2012</v>
      </c>
      <c r="K2310" s="1" t="s">
        <v>493</v>
      </c>
      <c r="L2310" s="1">
        <v>3375.14</v>
      </c>
      <c r="M2310" s="1" t="s">
        <v>504</v>
      </c>
      <c r="N2310" s="1" t="s">
        <v>505</v>
      </c>
    </row>
    <row r="2311" spans="1:14" hidden="1" x14ac:dyDescent="0.35">
      <c r="A2311" s="1" t="s">
        <v>487</v>
      </c>
      <c r="B2311" s="1" t="s">
        <v>488</v>
      </c>
      <c r="C2311" s="2" t="s">
        <v>561</v>
      </c>
      <c r="D2311" s="1" t="s">
        <v>133</v>
      </c>
      <c r="E2311" s="1">
        <v>6110</v>
      </c>
      <c r="F2311" s="1" t="s">
        <v>490</v>
      </c>
      <c r="G2311" s="2" t="s">
        <v>501</v>
      </c>
      <c r="H2311" s="1" t="s">
        <v>502</v>
      </c>
      <c r="I2311" s="1">
        <v>2013</v>
      </c>
      <c r="J2311" s="1">
        <v>2013</v>
      </c>
      <c r="K2311" s="1" t="s">
        <v>493</v>
      </c>
      <c r="L2311" s="1">
        <v>4028.18</v>
      </c>
      <c r="M2311" s="1" t="s">
        <v>504</v>
      </c>
      <c r="N2311" s="1" t="s">
        <v>505</v>
      </c>
    </row>
    <row r="2312" spans="1:14" hidden="1" x14ac:dyDescent="0.35">
      <c r="A2312" s="1" t="s">
        <v>487</v>
      </c>
      <c r="B2312" s="1" t="s">
        <v>488</v>
      </c>
      <c r="C2312" s="2" t="s">
        <v>561</v>
      </c>
      <c r="D2312" s="1" t="s">
        <v>133</v>
      </c>
      <c r="E2312" s="1">
        <v>6110</v>
      </c>
      <c r="F2312" s="1" t="s">
        <v>490</v>
      </c>
      <c r="G2312" s="2" t="s">
        <v>501</v>
      </c>
      <c r="H2312" s="1" t="s">
        <v>502</v>
      </c>
      <c r="I2312" s="1">
        <v>2014</v>
      </c>
      <c r="J2312" s="1">
        <v>2014</v>
      </c>
      <c r="K2312" s="1" t="s">
        <v>493</v>
      </c>
      <c r="L2312" s="1">
        <v>3960.26</v>
      </c>
      <c r="M2312" s="1" t="s">
        <v>504</v>
      </c>
      <c r="N2312" s="1" t="s">
        <v>505</v>
      </c>
    </row>
    <row r="2313" spans="1:14" hidden="1" x14ac:dyDescent="0.35">
      <c r="A2313" s="1" t="s">
        <v>487</v>
      </c>
      <c r="B2313" s="1" t="s">
        <v>488</v>
      </c>
      <c r="C2313" s="2" t="s">
        <v>561</v>
      </c>
      <c r="D2313" s="1" t="s">
        <v>133</v>
      </c>
      <c r="E2313" s="1">
        <v>6110</v>
      </c>
      <c r="F2313" s="1" t="s">
        <v>490</v>
      </c>
      <c r="G2313" s="2" t="s">
        <v>501</v>
      </c>
      <c r="H2313" s="1" t="s">
        <v>502</v>
      </c>
      <c r="I2313" s="1">
        <v>2015</v>
      </c>
      <c r="J2313" s="1">
        <v>2015</v>
      </c>
      <c r="K2313" s="1" t="s">
        <v>493</v>
      </c>
      <c r="L2313" s="1">
        <v>3519.37</v>
      </c>
      <c r="M2313" s="1" t="s">
        <v>504</v>
      </c>
      <c r="N2313" s="1" t="s">
        <v>505</v>
      </c>
    </row>
    <row r="2314" spans="1:14" hidden="1" x14ac:dyDescent="0.35">
      <c r="A2314" s="1" t="s">
        <v>487</v>
      </c>
      <c r="B2314" s="1" t="s">
        <v>488</v>
      </c>
      <c r="C2314" s="2" t="s">
        <v>561</v>
      </c>
      <c r="D2314" s="1" t="s">
        <v>133</v>
      </c>
      <c r="E2314" s="1">
        <v>6110</v>
      </c>
      <c r="F2314" s="1" t="s">
        <v>490</v>
      </c>
      <c r="G2314" s="2" t="s">
        <v>501</v>
      </c>
      <c r="H2314" s="1" t="s">
        <v>502</v>
      </c>
      <c r="I2314" s="1">
        <v>2016</v>
      </c>
      <c r="J2314" s="1">
        <v>2016</v>
      </c>
      <c r="K2314" s="1" t="s">
        <v>493</v>
      </c>
      <c r="L2314" s="1">
        <v>3480.1</v>
      </c>
      <c r="M2314" s="1" t="s">
        <v>504</v>
      </c>
      <c r="N2314" s="1" t="s">
        <v>505</v>
      </c>
    </row>
    <row r="2315" spans="1:14" hidden="1" x14ac:dyDescent="0.35">
      <c r="A2315" s="1" t="s">
        <v>487</v>
      </c>
      <c r="B2315" s="1" t="s">
        <v>488</v>
      </c>
      <c r="C2315" s="2" t="s">
        <v>561</v>
      </c>
      <c r="D2315" s="1" t="s">
        <v>133</v>
      </c>
      <c r="E2315" s="1">
        <v>6110</v>
      </c>
      <c r="F2315" s="1" t="s">
        <v>490</v>
      </c>
      <c r="G2315" s="2" t="s">
        <v>501</v>
      </c>
      <c r="H2315" s="1" t="s">
        <v>502</v>
      </c>
      <c r="I2315" s="1">
        <v>2017</v>
      </c>
      <c r="J2315" s="1">
        <v>2017</v>
      </c>
      <c r="K2315" s="1" t="s">
        <v>493</v>
      </c>
      <c r="L2315" s="1">
        <v>3543.81</v>
      </c>
      <c r="M2315" s="1" t="s">
        <v>504</v>
      </c>
      <c r="N2315" s="1" t="s">
        <v>505</v>
      </c>
    </row>
    <row r="2316" spans="1:14" hidden="1" x14ac:dyDescent="0.35">
      <c r="A2316" s="1" t="s">
        <v>487</v>
      </c>
      <c r="B2316" s="1" t="s">
        <v>488</v>
      </c>
      <c r="C2316" s="2" t="s">
        <v>562</v>
      </c>
      <c r="D2316" s="1" t="s">
        <v>137</v>
      </c>
      <c r="E2316" s="1">
        <v>6110</v>
      </c>
      <c r="F2316" s="1" t="s">
        <v>490</v>
      </c>
      <c r="G2316" s="2" t="s">
        <v>497</v>
      </c>
      <c r="H2316" s="1" t="s">
        <v>498</v>
      </c>
      <c r="I2316" s="1">
        <v>2012</v>
      </c>
      <c r="J2316" s="1">
        <v>2012</v>
      </c>
      <c r="K2316" s="1" t="s">
        <v>493</v>
      </c>
      <c r="L2316" s="1">
        <v>53.6</v>
      </c>
      <c r="M2316" s="1" t="s">
        <v>504</v>
      </c>
      <c r="N2316" s="1" t="s">
        <v>505</v>
      </c>
    </row>
    <row r="2317" spans="1:14" hidden="1" x14ac:dyDescent="0.35">
      <c r="A2317" s="1" t="s">
        <v>487</v>
      </c>
      <c r="B2317" s="1" t="s">
        <v>488</v>
      </c>
      <c r="C2317" s="2" t="s">
        <v>562</v>
      </c>
      <c r="D2317" s="1" t="s">
        <v>137</v>
      </c>
      <c r="E2317" s="1">
        <v>6110</v>
      </c>
      <c r="F2317" s="1" t="s">
        <v>490</v>
      </c>
      <c r="G2317" s="2" t="s">
        <v>497</v>
      </c>
      <c r="H2317" s="1" t="s">
        <v>498</v>
      </c>
      <c r="I2317" s="1">
        <v>2013</v>
      </c>
      <c r="J2317" s="1">
        <v>2013</v>
      </c>
      <c r="K2317" s="1" t="s">
        <v>493</v>
      </c>
      <c r="L2317" s="1">
        <v>80.680000000000007</v>
      </c>
      <c r="M2317" s="1" t="s">
        <v>504</v>
      </c>
      <c r="N2317" s="1" t="s">
        <v>505</v>
      </c>
    </row>
    <row r="2318" spans="1:14" hidden="1" x14ac:dyDescent="0.35">
      <c r="A2318" s="1" t="s">
        <v>487</v>
      </c>
      <c r="B2318" s="1" t="s">
        <v>488</v>
      </c>
      <c r="C2318" s="2" t="s">
        <v>562</v>
      </c>
      <c r="D2318" s="1" t="s">
        <v>137</v>
      </c>
      <c r="E2318" s="1">
        <v>6110</v>
      </c>
      <c r="F2318" s="1" t="s">
        <v>490</v>
      </c>
      <c r="G2318" s="2" t="s">
        <v>497</v>
      </c>
      <c r="H2318" s="1" t="s">
        <v>498</v>
      </c>
      <c r="I2318" s="1">
        <v>2014</v>
      </c>
      <c r="J2318" s="1">
        <v>2014</v>
      </c>
      <c r="K2318" s="1" t="s">
        <v>493</v>
      </c>
      <c r="L2318" s="1">
        <v>92.26</v>
      </c>
      <c r="M2318" s="1" t="s">
        <v>504</v>
      </c>
      <c r="N2318" s="1" t="s">
        <v>505</v>
      </c>
    </row>
    <row r="2319" spans="1:14" hidden="1" x14ac:dyDescent="0.35">
      <c r="A2319" s="1" t="s">
        <v>487</v>
      </c>
      <c r="B2319" s="1" t="s">
        <v>488</v>
      </c>
      <c r="C2319" s="2" t="s">
        <v>562</v>
      </c>
      <c r="D2319" s="1" t="s">
        <v>137</v>
      </c>
      <c r="E2319" s="1">
        <v>6110</v>
      </c>
      <c r="F2319" s="1" t="s">
        <v>490</v>
      </c>
      <c r="G2319" s="2" t="s">
        <v>497</v>
      </c>
      <c r="H2319" s="1" t="s">
        <v>498</v>
      </c>
      <c r="I2319" s="1">
        <v>2015</v>
      </c>
      <c r="J2319" s="1">
        <v>2015</v>
      </c>
      <c r="K2319" s="1" t="s">
        <v>493</v>
      </c>
      <c r="L2319" s="1">
        <v>58.7</v>
      </c>
      <c r="M2319" s="1" t="s">
        <v>504</v>
      </c>
      <c r="N2319" s="1" t="s">
        <v>505</v>
      </c>
    </row>
    <row r="2320" spans="1:14" hidden="1" x14ac:dyDescent="0.35">
      <c r="A2320" s="1" t="s">
        <v>487</v>
      </c>
      <c r="B2320" s="1" t="s">
        <v>488</v>
      </c>
      <c r="C2320" s="2" t="s">
        <v>562</v>
      </c>
      <c r="D2320" s="1" t="s">
        <v>137</v>
      </c>
      <c r="E2320" s="1">
        <v>6110</v>
      </c>
      <c r="F2320" s="1" t="s">
        <v>490</v>
      </c>
      <c r="G2320" s="2" t="s">
        <v>497</v>
      </c>
      <c r="H2320" s="1" t="s">
        <v>498</v>
      </c>
      <c r="I2320" s="1">
        <v>2016</v>
      </c>
      <c r="J2320" s="1">
        <v>2016</v>
      </c>
      <c r="K2320" s="1" t="s">
        <v>493</v>
      </c>
      <c r="L2320" s="1">
        <v>60.57</v>
      </c>
      <c r="M2320" s="1" t="s">
        <v>504</v>
      </c>
      <c r="N2320" s="1" t="s">
        <v>505</v>
      </c>
    </row>
    <row r="2321" spans="1:14" hidden="1" x14ac:dyDescent="0.35">
      <c r="A2321" s="1" t="s">
        <v>487</v>
      </c>
      <c r="B2321" s="1" t="s">
        <v>488</v>
      </c>
      <c r="C2321" s="2" t="s">
        <v>562</v>
      </c>
      <c r="D2321" s="1" t="s">
        <v>137</v>
      </c>
      <c r="E2321" s="1">
        <v>6110</v>
      </c>
      <c r="F2321" s="1" t="s">
        <v>490</v>
      </c>
      <c r="G2321" s="2" t="s">
        <v>497</v>
      </c>
      <c r="H2321" s="1" t="s">
        <v>498</v>
      </c>
      <c r="I2321" s="1">
        <v>2017</v>
      </c>
      <c r="J2321" s="1">
        <v>2017</v>
      </c>
      <c r="K2321" s="1" t="s">
        <v>493</v>
      </c>
      <c r="L2321" s="1">
        <v>57.63</v>
      </c>
      <c r="M2321" s="1" t="s">
        <v>504</v>
      </c>
      <c r="N2321" s="1" t="s">
        <v>505</v>
      </c>
    </row>
    <row r="2322" spans="1:14" hidden="1" x14ac:dyDescent="0.35">
      <c r="A2322" s="1" t="s">
        <v>487</v>
      </c>
      <c r="B2322" s="1" t="s">
        <v>488</v>
      </c>
      <c r="C2322" s="2" t="s">
        <v>562</v>
      </c>
      <c r="D2322" s="1" t="s">
        <v>137</v>
      </c>
      <c r="E2322" s="1">
        <v>6110</v>
      </c>
      <c r="F2322" s="1" t="s">
        <v>490</v>
      </c>
      <c r="G2322" s="2" t="s">
        <v>497</v>
      </c>
      <c r="H2322" s="1" t="s">
        <v>498</v>
      </c>
      <c r="I2322" s="1">
        <v>2018</v>
      </c>
      <c r="J2322" s="1">
        <v>2018</v>
      </c>
      <c r="K2322" s="1" t="s">
        <v>493</v>
      </c>
      <c r="L2322" s="1">
        <v>60.43</v>
      </c>
      <c r="M2322" s="1" t="s">
        <v>504</v>
      </c>
      <c r="N2322" s="1" t="s">
        <v>505</v>
      </c>
    </row>
    <row r="2323" spans="1:14" hidden="1" x14ac:dyDescent="0.35">
      <c r="A2323" s="1" t="s">
        <v>487</v>
      </c>
      <c r="B2323" s="1" t="s">
        <v>488</v>
      </c>
      <c r="C2323" s="2" t="s">
        <v>562</v>
      </c>
      <c r="D2323" s="1" t="s">
        <v>137</v>
      </c>
      <c r="E2323" s="1">
        <v>6110</v>
      </c>
      <c r="F2323" s="1" t="s">
        <v>490</v>
      </c>
      <c r="G2323" s="2" t="s">
        <v>499</v>
      </c>
      <c r="H2323" s="1" t="s">
        <v>500</v>
      </c>
      <c r="I2323" s="1">
        <v>2003</v>
      </c>
      <c r="J2323" s="1">
        <v>2003</v>
      </c>
      <c r="K2323" s="1" t="s">
        <v>493</v>
      </c>
      <c r="L2323" s="1">
        <v>5.98</v>
      </c>
      <c r="M2323" s="1" t="s">
        <v>504</v>
      </c>
      <c r="N2323" s="1" t="s">
        <v>505</v>
      </c>
    </row>
    <row r="2324" spans="1:14" hidden="1" x14ac:dyDescent="0.35">
      <c r="A2324" s="1" t="s">
        <v>487</v>
      </c>
      <c r="B2324" s="1" t="s">
        <v>488</v>
      </c>
      <c r="C2324" s="2" t="s">
        <v>562</v>
      </c>
      <c r="D2324" s="1" t="s">
        <v>137</v>
      </c>
      <c r="E2324" s="1">
        <v>6110</v>
      </c>
      <c r="F2324" s="1" t="s">
        <v>490</v>
      </c>
      <c r="G2324" s="2" t="s">
        <v>499</v>
      </c>
      <c r="H2324" s="1" t="s">
        <v>500</v>
      </c>
      <c r="I2324" s="1">
        <v>2004</v>
      </c>
      <c r="J2324" s="1">
        <v>2004</v>
      </c>
      <c r="K2324" s="1" t="s">
        <v>493</v>
      </c>
      <c r="L2324" s="1">
        <v>29.77</v>
      </c>
      <c r="M2324" s="1" t="s">
        <v>504</v>
      </c>
      <c r="N2324" s="1" t="s">
        <v>505</v>
      </c>
    </row>
    <row r="2325" spans="1:14" hidden="1" x14ac:dyDescent="0.35">
      <c r="A2325" s="1" t="s">
        <v>487</v>
      </c>
      <c r="B2325" s="1" t="s">
        <v>488</v>
      </c>
      <c r="C2325" s="2" t="s">
        <v>562</v>
      </c>
      <c r="D2325" s="1" t="s">
        <v>137</v>
      </c>
      <c r="E2325" s="1">
        <v>6110</v>
      </c>
      <c r="F2325" s="1" t="s">
        <v>490</v>
      </c>
      <c r="G2325" s="2" t="s">
        <v>499</v>
      </c>
      <c r="H2325" s="1" t="s">
        <v>500</v>
      </c>
      <c r="I2325" s="1">
        <v>2005</v>
      </c>
      <c r="J2325" s="1">
        <v>2005</v>
      </c>
      <c r="K2325" s="1" t="s">
        <v>493</v>
      </c>
      <c r="L2325" s="1">
        <v>28.56</v>
      </c>
      <c r="M2325" s="1" t="s">
        <v>504</v>
      </c>
      <c r="N2325" s="1" t="s">
        <v>505</v>
      </c>
    </row>
    <row r="2326" spans="1:14" hidden="1" x14ac:dyDescent="0.35">
      <c r="A2326" s="1" t="s">
        <v>487</v>
      </c>
      <c r="B2326" s="1" t="s">
        <v>488</v>
      </c>
      <c r="C2326" s="2" t="s">
        <v>562</v>
      </c>
      <c r="D2326" s="1" t="s">
        <v>137</v>
      </c>
      <c r="E2326" s="1">
        <v>6110</v>
      </c>
      <c r="F2326" s="1" t="s">
        <v>490</v>
      </c>
      <c r="G2326" s="2" t="s">
        <v>499</v>
      </c>
      <c r="H2326" s="1" t="s">
        <v>500</v>
      </c>
      <c r="I2326" s="1">
        <v>2006</v>
      </c>
      <c r="J2326" s="1">
        <v>2006</v>
      </c>
      <c r="K2326" s="1" t="s">
        <v>493</v>
      </c>
      <c r="L2326" s="1">
        <v>40.98</v>
      </c>
      <c r="M2326" s="1" t="s">
        <v>504</v>
      </c>
      <c r="N2326" s="1" t="s">
        <v>505</v>
      </c>
    </row>
    <row r="2327" spans="1:14" hidden="1" x14ac:dyDescent="0.35">
      <c r="A2327" s="1" t="s">
        <v>487</v>
      </c>
      <c r="B2327" s="1" t="s">
        <v>488</v>
      </c>
      <c r="C2327" s="2" t="s">
        <v>562</v>
      </c>
      <c r="D2327" s="1" t="s">
        <v>137</v>
      </c>
      <c r="E2327" s="1">
        <v>6110</v>
      </c>
      <c r="F2327" s="1" t="s">
        <v>490</v>
      </c>
      <c r="G2327" s="2" t="s">
        <v>499</v>
      </c>
      <c r="H2327" s="1" t="s">
        <v>500</v>
      </c>
      <c r="I2327" s="1">
        <v>2007</v>
      </c>
      <c r="J2327" s="1">
        <v>2007</v>
      </c>
      <c r="K2327" s="1" t="s">
        <v>493</v>
      </c>
      <c r="L2327" s="1">
        <v>72.739999999999995</v>
      </c>
      <c r="M2327" s="1" t="s">
        <v>504</v>
      </c>
      <c r="N2327" s="1" t="s">
        <v>505</v>
      </c>
    </row>
    <row r="2328" spans="1:14" hidden="1" x14ac:dyDescent="0.35">
      <c r="A2328" s="1" t="s">
        <v>487</v>
      </c>
      <c r="B2328" s="1" t="s">
        <v>488</v>
      </c>
      <c r="C2328" s="2" t="s">
        <v>562</v>
      </c>
      <c r="D2328" s="1" t="s">
        <v>137</v>
      </c>
      <c r="E2328" s="1">
        <v>6110</v>
      </c>
      <c r="F2328" s="1" t="s">
        <v>490</v>
      </c>
      <c r="G2328" s="2" t="s">
        <v>499</v>
      </c>
      <c r="H2328" s="1" t="s">
        <v>500</v>
      </c>
      <c r="I2328" s="1">
        <v>2008</v>
      </c>
      <c r="J2328" s="1">
        <v>2008</v>
      </c>
      <c r="K2328" s="1" t="s">
        <v>493</v>
      </c>
      <c r="L2328" s="1">
        <v>52.2</v>
      </c>
      <c r="M2328" s="1" t="s">
        <v>504</v>
      </c>
      <c r="N2328" s="1" t="s">
        <v>505</v>
      </c>
    </row>
    <row r="2329" spans="1:14" hidden="1" x14ac:dyDescent="0.35">
      <c r="A2329" s="1" t="s">
        <v>487</v>
      </c>
      <c r="B2329" s="1" t="s">
        <v>488</v>
      </c>
      <c r="C2329" s="2" t="s">
        <v>562</v>
      </c>
      <c r="D2329" s="1" t="s">
        <v>137</v>
      </c>
      <c r="E2329" s="1">
        <v>6110</v>
      </c>
      <c r="F2329" s="1" t="s">
        <v>490</v>
      </c>
      <c r="G2329" s="2" t="s">
        <v>499</v>
      </c>
      <c r="H2329" s="1" t="s">
        <v>500</v>
      </c>
      <c r="I2329" s="1">
        <v>2009</v>
      </c>
      <c r="J2329" s="1">
        <v>2009</v>
      </c>
      <c r="K2329" s="1" t="s">
        <v>493</v>
      </c>
      <c r="L2329" s="1">
        <v>45.24</v>
      </c>
      <c r="M2329" s="1" t="s">
        <v>504</v>
      </c>
      <c r="N2329" s="1" t="s">
        <v>505</v>
      </c>
    </row>
    <row r="2330" spans="1:14" hidden="1" x14ac:dyDescent="0.35">
      <c r="A2330" s="1" t="s">
        <v>487</v>
      </c>
      <c r="B2330" s="1" t="s">
        <v>488</v>
      </c>
      <c r="C2330" s="2" t="s">
        <v>562</v>
      </c>
      <c r="D2330" s="1" t="s">
        <v>137</v>
      </c>
      <c r="E2330" s="1">
        <v>6110</v>
      </c>
      <c r="F2330" s="1" t="s">
        <v>490</v>
      </c>
      <c r="G2330" s="2" t="s">
        <v>499</v>
      </c>
      <c r="H2330" s="1" t="s">
        <v>500</v>
      </c>
      <c r="I2330" s="1">
        <v>2010</v>
      </c>
      <c r="J2330" s="1">
        <v>2010</v>
      </c>
      <c r="K2330" s="1" t="s">
        <v>493</v>
      </c>
      <c r="L2330" s="1">
        <v>17.440000000000001</v>
      </c>
      <c r="M2330" s="1" t="s">
        <v>504</v>
      </c>
      <c r="N2330" s="1" t="s">
        <v>505</v>
      </c>
    </row>
    <row r="2331" spans="1:14" hidden="1" x14ac:dyDescent="0.35">
      <c r="A2331" s="1" t="s">
        <v>487</v>
      </c>
      <c r="B2331" s="1" t="s">
        <v>488</v>
      </c>
      <c r="C2331" s="2" t="s">
        <v>562</v>
      </c>
      <c r="D2331" s="1" t="s">
        <v>137</v>
      </c>
      <c r="E2331" s="1">
        <v>6110</v>
      </c>
      <c r="F2331" s="1" t="s">
        <v>490</v>
      </c>
      <c r="G2331" s="2" t="s">
        <v>499</v>
      </c>
      <c r="H2331" s="1" t="s">
        <v>500</v>
      </c>
      <c r="I2331" s="1">
        <v>2011</v>
      </c>
      <c r="J2331" s="1">
        <v>2011</v>
      </c>
      <c r="K2331" s="1" t="s">
        <v>493</v>
      </c>
      <c r="L2331" s="1">
        <v>50.47</v>
      </c>
      <c r="M2331" s="1" t="s">
        <v>504</v>
      </c>
      <c r="N2331" s="1" t="s">
        <v>505</v>
      </c>
    </row>
    <row r="2332" spans="1:14" hidden="1" x14ac:dyDescent="0.35">
      <c r="A2332" s="1" t="s">
        <v>487</v>
      </c>
      <c r="B2332" s="1" t="s">
        <v>488</v>
      </c>
      <c r="C2332" s="2" t="s">
        <v>562</v>
      </c>
      <c r="D2332" s="1" t="s">
        <v>137</v>
      </c>
      <c r="E2332" s="1">
        <v>6110</v>
      </c>
      <c r="F2332" s="1" t="s">
        <v>490</v>
      </c>
      <c r="G2332" s="2" t="s">
        <v>499</v>
      </c>
      <c r="H2332" s="1" t="s">
        <v>500</v>
      </c>
      <c r="I2332" s="1">
        <v>2012</v>
      </c>
      <c r="J2332" s="1">
        <v>2012</v>
      </c>
      <c r="K2332" s="1" t="s">
        <v>493</v>
      </c>
      <c r="L2332" s="1">
        <v>128.88999999999999</v>
      </c>
      <c r="M2332" s="1" t="s">
        <v>504</v>
      </c>
      <c r="N2332" s="1" t="s">
        <v>505</v>
      </c>
    </row>
    <row r="2333" spans="1:14" hidden="1" x14ac:dyDescent="0.35">
      <c r="A2333" s="1" t="s">
        <v>487</v>
      </c>
      <c r="B2333" s="1" t="s">
        <v>488</v>
      </c>
      <c r="C2333" s="2" t="s">
        <v>562</v>
      </c>
      <c r="D2333" s="1" t="s">
        <v>137</v>
      </c>
      <c r="E2333" s="1">
        <v>6110</v>
      </c>
      <c r="F2333" s="1" t="s">
        <v>490</v>
      </c>
      <c r="G2333" s="2" t="s">
        <v>499</v>
      </c>
      <c r="H2333" s="1" t="s">
        <v>500</v>
      </c>
      <c r="I2333" s="1">
        <v>2013</v>
      </c>
      <c r="J2333" s="1">
        <v>2013</v>
      </c>
      <c r="K2333" s="1" t="s">
        <v>493</v>
      </c>
      <c r="L2333" s="1">
        <v>105.81</v>
      </c>
      <c r="M2333" s="1" t="s">
        <v>504</v>
      </c>
      <c r="N2333" s="1" t="s">
        <v>505</v>
      </c>
    </row>
    <row r="2334" spans="1:14" hidden="1" x14ac:dyDescent="0.35">
      <c r="A2334" s="1" t="s">
        <v>487</v>
      </c>
      <c r="B2334" s="1" t="s">
        <v>488</v>
      </c>
      <c r="C2334" s="2" t="s">
        <v>562</v>
      </c>
      <c r="D2334" s="1" t="s">
        <v>137</v>
      </c>
      <c r="E2334" s="1">
        <v>6110</v>
      </c>
      <c r="F2334" s="1" t="s">
        <v>490</v>
      </c>
      <c r="G2334" s="2" t="s">
        <v>499</v>
      </c>
      <c r="H2334" s="1" t="s">
        <v>500</v>
      </c>
      <c r="I2334" s="1">
        <v>2014</v>
      </c>
      <c r="J2334" s="1">
        <v>2014</v>
      </c>
      <c r="K2334" s="1" t="s">
        <v>493</v>
      </c>
      <c r="L2334" s="1">
        <v>123.27</v>
      </c>
      <c r="M2334" s="1" t="s">
        <v>504</v>
      </c>
      <c r="N2334" s="1" t="s">
        <v>505</v>
      </c>
    </row>
    <row r="2335" spans="1:14" hidden="1" x14ac:dyDescent="0.35">
      <c r="A2335" s="1" t="s">
        <v>487</v>
      </c>
      <c r="B2335" s="1" t="s">
        <v>488</v>
      </c>
      <c r="C2335" s="2" t="s">
        <v>562</v>
      </c>
      <c r="D2335" s="1" t="s">
        <v>137</v>
      </c>
      <c r="E2335" s="1">
        <v>6110</v>
      </c>
      <c r="F2335" s="1" t="s">
        <v>490</v>
      </c>
      <c r="G2335" s="2" t="s">
        <v>499</v>
      </c>
      <c r="H2335" s="1" t="s">
        <v>500</v>
      </c>
      <c r="I2335" s="1">
        <v>2015</v>
      </c>
      <c r="J2335" s="1">
        <v>2015</v>
      </c>
      <c r="K2335" s="1" t="s">
        <v>493</v>
      </c>
      <c r="L2335" s="1">
        <v>88.59</v>
      </c>
      <c r="M2335" s="1" t="s">
        <v>504</v>
      </c>
      <c r="N2335" s="1" t="s">
        <v>505</v>
      </c>
    </row>
    <row r="2336" spans="1:14" hidden="1" x14ac:dyDescent="0.35">
      <c r="A2336" s="1" t="s">
        <v>487</v>
      </c>
      <c r="B2336" s="1" t="s">
        <v>488</v>
      </c>
      <c r="C2336" s="2" t="s">
        <v>562</v>
      </c>
      <c r="D2336" s="1" t="s">
        <v>137</v>
      </c>
      <c r="E2336" s="1">
        <v>6110</v>
      </c>
      <c r="F2336" s="1" t="s">
        <v>490</v>
      </c>
      <c r="G2336" s="2" t="s">
        <v>499</v>
      </c>
      <c r="H2336" s="1" t="s">
        <v>500</v>
      </c>
      <c r="I2336" s="1">
        <v>2016</v>
      </c>
      <c r="J2336" s="1">
        <v>2016</v>
      </c>
      <c r="K2336" s="1" t="s">
        <v>493</v>
      </c>
      <c r="L2336" s="1">
        <v>97.26</v>
      </c>
      <c r="M2336" s="1" t="s">
        <v>504</v>
      </c>
      <c r="N2336" s="1" t="s">
        <v>505</v>
      </c>
    </row>
    <row r="2337" spans="1:14" hidden="1" x14ac:dyDescent="0.35">
      <c r="A2337" s="1" t="s">
        <v>487</v>
      </c>
      <c r="B2337" s="1" t="s">
        <v>488</v>
      </c>
      <c r="C2337" s="2" t="s">
        <v>562</v>
      </c>
      <c r="D2337" s="1" t="s">
        <v>137</v>
      </c>
      <c r="E2337" s="1">
        <v>6110</v>
      </c>
      <c r="F2337" s="1" t="s">
        <v>490</v>
      </c>
      <c r="G2337" s="2" t="s">
        <v>499</v>
      </c>
      <c r="H2337" s="1" t="s">
        <v>500</v>
      </c>
      <c r="I2337" s="1">
        <v>2017</v>
      </c>
      <c r="J2337" s="1">
        <v>2017</v>
      </c>
      <c r="K2337" s="1" t="s">
        <v>493</v>
      </c>
      <c r="L2337" s="1">
        <v>80.56</v>
      </c>
      <c r="M2337" s="1" t="s">
        <v>504</v>
      </c>
      <c r="N2337" s="1" t="s">
        <v>505</v>
      </c>
    </row>
    <row r="2338" spans="1:14" hidden="1" x14ac:dyDescent="0.35">
      <c r="A2338" s="1" t="s">
        <v>487</v>
      </c>
      <c r="B2338" s="1" t="s">
        <v>488</v>
      </c>
      <c r="C2338" s="2" t="s">
        <v>562</v>
      </c>
      <c r="D2338" s="1" t="s">
        <v>137</v>
      </c>
      <c r="E2338" s="1">
        <v>6110</v>
      </c>
      <c r="F2338" s="1" t="s">
        <v>490</v>
      </c>
      <c r="G2338" s="2" t="s">
        <v>499</v>
      </c>
      <c r="H2338" s="1" t="s">
        <v>500</v>
      </c>
      <c r="I2338" s="1">
        <v>2018</v>
      </c>
      <c r="J2338" s="1">
        <v>2018</v>
      </c>
      <c r="K2338" s="1" t="s">
        <v>493</v>
      </c>
      <c r="L2338" s="1">
        <v>78.23</v>
      </c>
      <c r="M2338" s="1" t="s">
        <v>504</v>
      </c>
      <c r="N2338" s="1" t="s">
        <v>505</v>
      </c>
    </row>
    <row r="2339" spans="1:14" hidden="1" x14ac:dyDescent="0.35">
      <c r="A2339" s="1" t="s">
        <v>487</v>
      </c>
      <c r="B2339" s="1" t="s">
        <v>488</v>
      </c>
      <c r="C2339" s="2" t="s">
        <v>562</v>
      </c>
      <c r="D2339" s="1" t="s">
        <v>137</v>
      </c>
      <c r="E2339" s="1">
        <v>6110</v>
      </c>
      <c r="F2339" s="1" t="s">
        <v>490</v>
      </c>
      <c r="G2339" s="2" t="s">
        <v>508</v>
      </c>
      <c r="H2339" s="1" t="s">
        <v>509</v>
      </c>
      <c r="I2339" s="1">
        <v>2003</v>
      </c>
      <c r="J2339" s="1">
        <v>2003</v>
      </c>
      <c r="K2339" s="1" t="s">
        <v>493</v>
      </c>
      <c r="L2339" s="1">
        <v>0.88</v>
      </c>
      <c r="M2339" s="1" t="s">
        <v>504</v>
      </c>
      <c r="N2339" s="1" t="s">
        <v>505</v>
      </c>
    </row>
    <row r="2340" spans="1:14" hidden="1" x14ac:dyDescent="0.35">
      <c r="A2340" s="1" t="s">
        <v>487</v>
      </c>
      <c r="B2340" s="1" t="s">
        <v>488</v>
      </c>
      <c r="C2340" s="2" t="s">
        <v>562</v>
      </c>
      <c r="D2340" s="1" t="s">
        <v>137</v>
      </c>
      <c r="E2340" s="1">
        <v>6110</v>
      </c>
      <c r="F2340" s="1" t="s">
        <v>490</v>
      </c>
      <c r="G2340" s="2" t="s">
        <v>508</v>
      </c>
      <c r="H2340" s="1" t="s">
        <v>509</v>
      </c>
      <c r="I2340" s="1">
        <v>2004</v>
      </c>
      <c r="J2340" s="1">
        <v>2004</v>
      </c>
      <c r="K2340" s="1" t="s">
        <v>493</v>
      </c>
      <c r="L2340" s="1">
        <v>4.84</v>
      </c>
      <c r="M2340" s="1" t="s">
        <v>504</v>
      </c>
      <c r="N2340" s="1" t="s">
        <v>505</v>
      </c>
    </row>
    <row r="2341" spans="1:14" hidden="1" x14ac:dyDescent="0.35">
      <c r="A2341" s="1" t="s">
        <v>487</v>
      </c>
      <c r="B2341" s="1" t="s">
        <v>488</v>
      </c>
      <c r="C2341" s="2" t="s">
        <v>562</v>
      </c>
      <c r="D2341" s="1" t="s">
        <v>137</v>
      </c>
      <c r="E2341" s="1">
        <v>6110</v>
      </c>
      <c r="F2341" s="1" t="s">
        <v>490</v>
      </c>
      <c r="G2341" s="2" t="s">
        <v>508</v>
      </c>
      <c r="H2341" s="1" t="s">
        <v>509</v>
      </c>
      <c r="I2341" s="1">
        <v>2005</v>
      </c>
      <c r="J2341" s="1">
        <v>2005</v>
      </c>
      <c r="K2341" s="1" t="s">
        <v>493</v>
      </c>
      <c r="L2341" s="1">
        <v>4.13</v>
      </c>
      <c r="M2341" s="1" t="s">
        <v>504</v>
      </c>
      <c r="N2341" s="1" t="s">
        <v>505</v>
      </c>
    </row>
    <row r="2342" spans="1:14" hidden="1" x14ac:dyDescent="0.35">
      <c r="A2342" s="1" t="s">
        <v>487</v>
      </c>
      <c r="B2342" s="1" t="s">
        <v>488</v>
      </c>
      <c r="C2342" s="2" t="s">
        <v>562</v>
      </c>
      <c r="D2342" s="1" t="s">
        <v>137</v>
      </c>
      <c r="E2342" s="1">
        <v>6110</v>
      </c>
      <c r="F2342" s="1" t="s">
        <v>490</v>
      </c>
      <c r="G2342" s="2" t="s">
        <v>508</v>
      </c>
      <c r="H2342" s="1" t="s">
        <v>509</v>
      </c>
      <c r="I2342" s="1">
        <v>2006</v>
      </c>
      <c r="J2342" s="1">
        <v>2006</v>
      </c>
      <c r="K2342" s="1" t="s">
        <v>493</v>
      </c>
      <c r="L2342" s="1">
        <v>2.88</v>
      </c>
      <c r="M2342" s="1" t="s">
        <v>504</v>
      </c>
      <c r="N2342" s="1" t="s">
        <v>505</v>
      </c>
    </row>
    <row r="2343" spans="1:14" hidden="1" x14ac:dyDescent="0.35">
      <c r="A2343" s="1" t="s">
        <v>487</v>
      </c>
      <c r="B2343" s="1" t="s">
        <v>488</v>
      </c>
      <c r="C2343" s="2" t="s">
        <v>562</v>
      </c>
      <c r="D2343" s="1" t="s">
        <v>137</v>
      </c>
      <c r="E2343" s="1">
        <v>6110</v>
      </c>
      <c r="F2343" s="1" t="s">
        <v>490</v>
      </c>
      <c r="G2343" s="2" t="s">
        <v>508</v>
      </c>
      <c r="H2343" s="1" t="s">
        <v>509</v>
      </c>
      <c r="I2343" s="1">
        <v>2007</v>
      </c>
      <c r="J2343" s="1">
        <v>2007</v>
      </c>
      <c r="K2343" s="1" t="s">
        <v>493</v>
      </c>
      <c r="L2343" s="1">
        <v>4.21</v>
      </c>
      <c r="M2343" s="1" t="s">
        <v>504</v>
      </c>
      <c r="N2343" s="1" t="s">
        <v>505</v>
      </c>
    </row>
    <row r="2344" spans="1:14" hidden="1" x14ac:dyDescent="0.35">
      <c r="A2344" s="1" t="s">
        <v>487</v>
      </c>
      <c r="B2344" s="1" t="s">
        <v>488</v>
      </c>
      <c r="C2344" s="2" t="s">
        <v>562</v>
      </c>
      <c r="D2344" s="1" t="s">
        <v>137</v>
      </c>
      <c r="E2344" s="1">
        <v>6110</v>
      </c>
      <c r="F2344" s="1" t="s">
        <v>490</v>
      </c>
      <c r="G2344" s="2" t="s">
        <v>508</v>
      </c>
      <c r="H2344" s="1" t="s">
        <v>509</v>
      </c>
      <c r="I2344" s="1">
        <v>2008</v>
      </c>
      <c r="J2344" s="1">
        <v>2008</v>
      </c>
      <c r="K2344" s="1" t="s">
        <v>493</v>
      </c>
      <c r="L2344" s="1">
        <v>2.48</v>
      </c>
      <c r="M2344" s="1" t="s">
        <v>504</v>
      </c>
      <c r="N2344" s="1" t="s">
        <v>505</v>
      </c>
    </row>
    <row r="2345" spans="1:14" hidden="1" x14ac:dyDescent="0.35">
      <c r="A2345" s="1" t="s">
        <v>487</v>
      </c>
      <c r="B2345" s="1" t="s">
        <v>488</v>
      </c>
      <c r="C2345" s="2" t="s">
        <v>562</v>
      </c>
      <c r="D2345" s="1" t="s">
        <v>137</v>
      </c>
      <c r="E2345" s="1">
        <v>6110</v>
      </c>
      <c r="F2345" s="1" t="s">
        <v>490</v>
      </c>
      <c r="G2345" s="2" t="s">
        <v>508</v>
      </c>
      <c r="H2345" s="1" t="s">
        <v>509</v>
      </c>
      <c r="I2345" s="1">
        <v>2009</v>
      </c>
      <c r="J2345" s="1">
        <v>2009</v>
      </c>
      <c r="K2345" s="1" t="s">
        <v>493</v>
      </c>
      <c r="L2345" s="1">
        <v>0.18</v>
      </c>
      <c r="M2345" s="1" t="s">
        <v>504</v>
      </c>
      <c r="N2345" s="1" t="s">
        <v>505</v>
      </c>
    </row>
    <row r="2346" spans="1:14" hidden="1" x14ac:dyDescent="0.35">
      <c r="A2346" s="1" t="s">
        <v>487</v>
      </c>
      <c r="B2346" s="1" t="s">
        <v>488</v>
      </c>
      <c r="C2346" s="2" t="s">
        <v>562</v>
      </c>
      <c r="D2346" s="1" t="s">
        <v>137</v>
      </c>
      <c r="E2346" s="1">
        <v>6110</v>
      </c>
      <c r="F2346" s="1" t="s">
        <v>490</v>
      </c>
      <c r="G2346" s="2" t="s">
        <v>508</v>
      </c>
      <c r="H2346" s="1" t="s">
        <v>509</v>
      </c>
      <c r="I2346" s="1">
        <v>2010</v>
      </c>
      <c r="J2346" s="1">
        <v>2010</v>
      </c>
      <c r="K2346" s="1" t="s">
        <v>493</v>
      </c>
      <c r="L2346" s="1">
        <v>0.17</v>
      </c>
      <c r="M2346" s="1" t="s">
        <v>504</v>
      </c>
      <c r="N2346" s="1" t="s">
        <v>505</v>
      </c>
    </row>
    <row r="2347" spans="1:14" hidden="1" x14ac:dyDescent="0.35">
      <c r="A2347" s="1" t="s">
        <v>487</v>
      </c>
      <c r="B2347" s="1" t="s">
        <v>488</v>
      </c>
      <c r="C2347" s="2" t="s">
        <v>562</v>
      </c>
      <c r="D2347" s="1" t="s">
        <v>137</v>
      </c>
      <c r="E2347" s="1">
        <v>6110</v>
      </c>
      <c r="F2347" s="1" t="s">
        <v>490</v>
      </c>
      <c r="G2347" s="2" t="s">
        <v>508</v>
      </c>
      <c r="H2347" s="1" t="s">
        <v>509</v>
      </c>
      <c r="I2347" s="1">
        <v>2011</v>
      </c>
      <c r="J2347" s="1">
        <v>2011</v>
      </c>
      <c r="K2347" s="1" t="s">
        <v>493</v>
      </c>
      <c r="L2347" s="1">
        <v>0.18</v>
      </c>
      <c r="M2347" s="1" t="s">
        <v>504</v>
      </c>
      <c r="N2347" s="1" t="s">
        <v>505</v>
      </c>
    </row>
    <row r="2348" spans="1:14" hidden="1" x14ac:dyDescent="0.35">
      <c r="A2348" s="1" t="s">
        <v>487</v>
      </c>
      <c r="B2348" s="1" t="s">
        <v>488</v>
      </c>
      <c r="C2348" s="2" t="s">
        <v>562</v>
      </c>
      <c r="D2348" s="1" t="s">
        <v>137</v>
      </c>
      <c r="E2348" s="1">
        <v>6110</v>
      </c>
      <c r="F2348" s="1" t="s">
        <v>490</v>
      </c>
      <c r="G2348" s="2" t="s">
        <v>508</v>
      </c>
      <c r="H2348" s="1" t="s">
        <v>509</v>
      </c>
      <c r="I2348" s="1">
        <v>2012</v>
      </c>
      <c r="J2348" s="1">
        <v>2012</v>
      </c>
      <c r="K2348" s="1" t="s">
        <v>493</v>
      </c>
      <c r="L2348" s="1">
        <v>0.21</v>
      </c>
      <c r="M2348" s="1" t="s">
        <v>504</v>
      </c>
      <c r="N2348" s="1" t="s">
        <v>505</v>
      </c>
    </row>
    <row r="2349" spans="1:14" hidden="1" x14ac:dyDescent="0.35">
      <c r="A2349" s="1" t="s">
        <v>487</v>
      </c>
      <c r="B2349" s="1" t="s">
        <v>488</v>
      </c>
      <c r="C2349" s="2" t="s">
        <v>562</v>
      </c>
      <c r="D2349" s="1" t="s">
        <v>137</v>
      </c>
      <c r="E2349" s="1">
        <v>6110</v>
      </c>
      <c r="F2349" s="1" t="s">
        <v>490</v>
      </c>
      <c r="G2349" s="2" t="s">
        <v>508</v>
      </c>
      <c r="H2349" s="1" t="s">
        <v>509</v>
      </c>
      <c r="I2349" s="1">
        <v>2013</v>
      </c>
      <c r="J2349" s="1">
        <v>2013</v>
      </c>
      <c r="K2349" s="1" t="s">
        <v>493</v>
      </c>
      <c r="L2349" s="1">
        <v>0.33</v>
      </c>
      <c r="M2349" s="1" t="s">
        <v>504</v>
      </c>
      <c r="N2349" s="1" t="s">
        <v>505</v>
      </c>
    </row>
    <row r="2350" spans="1:14" hidden="1" x14ac:dyDescent="0.35">
      <c r="A2350" s="1" t="s">
        <v>487</v>
      </c>
      <c r="B2350" s="1" t="s">
        <v>488</v>
      </c>
      <c r="C2350" s="2" t="s">
        <v>562</v>
      </c>
      <c r="D2350" s="1" t="s">
        <v>137</v>
      </c>
      <c r="E2350" s="1">
        <v>6110</v>
      </c>
      <c r="F2350" s="1" t="s">
        <v>490</v>
      </c>
      <c r="G2350" s="2" t="s">
        <v>508</v>
      </c>
      <c r="H2350" s="1" t="s">
        <v>509</v>
      </c>
      <c r="I2350" s="1">
        <v>2014</v>
      </c>
      <c r="J2350" s="1">
        <v>2014</v>
      </c>
      <c r="K2350" s="1" t="s">
        <v>493</v>
      </c>
      <c r="L2350" s="1">
        <v>2.3199999999999998</v>
      </c>
      <c r="M2350" s="1" t="s">
        <v>504</v>
      </c>
      <c r="N2350" s="1" t="s">
        <v>505</v>
      </c>
    </row>
    <row r="2351" spans="1:14" hidden="1" x14ac:dyDescent="0.35">
      <c r="A2351" s="1" t="s">
        <v>487</v>
      </c>
      <c r="B2351" s="1" t="s">
        <v>488</v>
      </c>
      <c r="C2351" s="2" t="s">
        <v>562</v>
      </c>
      <c r="D2351" s="1" t="s">
        <v>137</v>
      </c>
      <c r="E2351" s="1">
        <v>6110</v>
      </c>
      <c r="F2351" s="1" t="s">
        <v>490</v>
      </c>
      <c r="G2351" s="2" t="s">
        <v>508</v>
      </c>
      <c r="H2351" s="1" t="s">
        <v>509</v>
      </c>
      <c r="I2351" s="1">
        <v>2015</v>
      </c>
      <c r="J2351" s="1">
        <v>2015</v>
      </c>
      <c r="K2351" s="1" t="s">
        <v>493</v>
      </c>
      <c r="L2351" s="1">
        <v>0.45</v>
      </c>
      <c r="M2351" s="1" t="s">
        <v>504</v>
      </c>
      <c r="N2351" s="1" t="s">
        <v>505</v>
      </c>
    </row>
    <row r="2352" spans="1:14" hidden="1" x14ac:dyDescent="0.35">
      <c r="A2352" s="1" t="s">
        <v>487</v>
      </c>
      <c r="B2352" s="1" t="s">
        <v>488</v>
      </c>
      <c r="C2352" s="2" t="s">
        <v>562</v>
      </c>
      <c r="D2352" s="1" t="s">
        <v>137</v>
      </c>
      <c r="E2352" s="1">
        <v>6110</v>
      </c>
      <c r="F2352" s="1" t="s">
        <v>490</v>
      </c>
      <c r="G2352" s="2" t="s">
        <v>501</v>
      </c>
      <c r="H2352" s="1" t="s">
        <v>502</v>
      </c>
      <c r="I2352" s="1">
        <v>2003</v>
      </c>
      <c r="J2352" s="1">
        <v>2003</v>
      </c>
      <c r="K2352" s="1" t="s">
        <v>493</v>
      </c>
      <c r="L2352" s="1">
        <v>1.72</v>
      </c>
      <c r="M2352" s="1" t="s">
        <v>504</v>
      </c>
      <c r="N2352" s="1" t="s">
        <v>505</v>
      </c>
    </row>
    <row r="2353" spans="1:14" hidden="1" x14ac:dyDescent="0.35">
      <c r="A2353" s="1" t="s">
        <v>487</v>
      </c>
      <c r="B2353" s="1" t="s">
        <v>488</v>
      </c>
      <c r="C2353" s="2" t="s">
        <v>562</v>
      </c>
      <c r="D2353" s="1" t="s">
        <v>137</v>
      </c>
      <c r="E2353" s="1">
        <v>6110</v>
      </c>
      <c r="F2353" s="1" t="s">
        <v>490</v>
      </c>
      <c r="G2353" s="2" t="s">
        <v>501</v>
      </c>
      <c r="H2353" s="1" t="s">
        <v>502</v>
      </c>
      <c r="I2353" s="1">
        <v>2004</v>
      </c>
      <c r="J2353" s="1">
        <v>2004</v>
      </c>
      <c r="K2353" s="1" t="s">
        <v>493</v>
      </c>
      <c r="L2353" s="1">
        <v>12.55</v>
      </c>
      <c r="M2353" s="1" t="s">
        <v>504</v>
      </c>
      <c r="N2353" s="1" t="s">
        <v>505</v>
      </c>
    </row>
    <row r="2354" spans="1:14" hidden="1" x14ac:dyDescent="0.35">
      <c r="A2354" s="1" t="s">
        <v>487</v>
      </c>
      <c r="B2354" s="1" t="s">
        <v>488</v>
      </c>
      <c r="C2354" s="2" t="s">
        <v>562</v>
      </c>
      <c r="D2354" s="1" t="s">
        <v>137</v>
      </c>
      <c r="E2354" s="1">
        <v>6110</v>
      </c>
      <c r="F2354" s="1" t="s">
        <v>490</v>
      </c>
      <c r="G2354" s="2" t="s">
        <v>501</v>
      </c>
      <c r="H2354" s="1" t="s">
        <v>502</v>
      </c>
      <c r="I2354" s="1">
        <v>2005</v>
      </c>
      <c r="J2354" s="1">
        <v>2005</v>
      </c>
      <c r="K2354" s="1" t="s">
        <v>493</v>
      </c>
      <c r="L2354" s="1">
        <v>13.5</v>
      </c>
      <c r="M2354" s="1" t="s">
        <v>504</v>
      </c>
      <c r="N2354" s="1" t="s">
        <v>505</v>
      </c>
    </row>
    <row r="2355" spans="1:14" hidden="1" x14ac:dyDescent="0.35">
      <c r="A2355" s="1" t="s">
        <v>487</v>
      </c>
      <c r="B2355" s="1" t="s">
        <v>488</v>
      </c>
      <c r="C2355" s="2" t="s">
        <v>562</v>
      </c>
      <c r="D2355" s="1" t="s">
        <v>137</v>
      </c>
      <c r="E2355" s="1">
        <v>6110</v>
      </c>
      <c r="F2355" s="1" t="s">
        <v>490</v>
      </c>
      <c r="G2355" s="2" t="s">
        <v>501</v>
      </c>
      <c r="H2355" s="1" t="s">
        <v>502</v>
      </c>
      <c r="I2355" s="1">
        <v>2006</v>
      </c>
      <c r="J2355" s="1">
        <v>2006</v>
      </c>
      <c r="K2355" s="1" t="s">
        <v>493</v>
      </c>
      <c r="L2355" s="1">
        <v>16.38</v>
      </c>
      <c r="M2355" s="1" t="s">
        <v>504</v>
      </c>
      <c r="N2355" s="1" t="s">
        <v>505</v>
      </c>
    </row>
    <row r="2356" spans="1:14" hidden="1" x14ac:dyDescent="0.35">
      <c r="A2356" s="1" t="s">
        <v>487</v>
      </c>
      <c r="B2356" s="1" t="s">
        <v>488</v>
      </c>
      <c r="C2356" s="2" t="s">
        <v>562</v>
      </c>
      <c r="D2356" s="1" t="s">
        <v>137</v>
      </c>
      <c r="E2356" s="1">
        <v>6110</v>
      </c>
      <c r="F2356" s="1" t="s">
        <v>490</v>
      </c>
      <c r="G2356" s="2" t="s">
        <v>501</v>
      </c>
      <c r="H2356" s="1" t="s">
        <v>502</v>
      </c>
      <c r="I2356" s="1">
        <v>2007</v>
      </c>
      <c r="J2356" s="1">
        <v>2007</v>
      </c>
      <c r="K2356" s="1" t="s">
        <v>493</v>
      </c>
      <c r="L2356" s="1">
        <v>22.48</v>
      </c>
      <c r="M2356" s="1" t="s">
        <v>504</v>
      </c>
      <c r="N2356" s="1" t="s">
        <v>505</v>
      </c>
    </row>
    <row r="2357" spans="1:14" hidden="1" x14ac:dyDescent="0.35">
      <c r="A2357" s="1" t="s">
        <v>487</v>
      </c>
      <c r="B2357" s="1" t="s">
        <v>488</v>
      </c>
      <c r="C2357" s="2" t="s">
        <v>562</v>
      </c>
      <c r="D2357" s="1" t="s">
        <v>137</v>
      </c>
      <c r="E2357" s="1">
        <v>6110</v>
      </c>
      <c r="F2357" s="1" t="s">
        <v>490</v>
      </c>
      <c r="G2357" s="2" t="s">
        <v>501</v>
      </c>
      <c r="H2357" s="1" t="s">
        <v>502</v>
      </c>
      <c r="I2357" s="1">
        <v>2008</v>
      </c>
      <c r="J2357" s="1">
        <v>2008</v>
      </c>
      <c r="K2357" s="1" t="s">
        <v>493</v>
      </c>
      <c r="L2357" s="1">
        <v>19.46</v>
      </c>
      <c r="M2357" s="1" t="s">
        <v>504</v>
      </c>
      <c r="N2357" s="1" t="s">
        <v>505</v>
      </c>
    </row>
    <row r="2358" spans="1:14" hidden="1" x14ac:dyDescent="0.35">
      <c r="A2358" s="1" t="s">
        <v>487</v>
      </c>
      <c r="B2358" s="1" t="s">
        <v>488</v>
      </c>
      <c r="C2358" s="2" t="s">
        <v>562</v>
      </c>
      <c r="D2358" s="1" t="s">
        <v>137</v>
      </c>
      <c r="E2358" s="1">
        <v>6110</v>
      </c>
      <c r="F2358" s="1" t="s">
        <v>490</v>
      </c>
      <c r="G2358" s="2" t="s">
        <v>501</v>
      </c>
      <c r="H2358" s="1" t="s">
        <v>502</v>
      </c>
      <c r="I2358" s="1">
        <v>2009</v>
      </c>
      <c r="J2358" s="1">
        <v>2009</v>
      </c>
      <c r="K2358" s="1" t="s">
        <v>493</v>
      </c>
      <c r="L2358" s="1">
        <v>13.72</v>
      </c>
      <c r="M2358" s="1" t="s">
        <v>504</v>
      </c>
      <c r="N2358" s="1" t="s">
        <v>505</v>
      </c>
    </row>
    <row r="2359" spans="1:14" hidden="1" x14ac:dyDescent="0.35">
      <c r="A2359" s="1" t="s">
        <v>487</v>
      </c>
      <c r="B2359" s="1" t="s">
        <v>488</v>
      </c>
      <c r="C2359" s="2" t="s">
        <v>562</v>
      </c>
      <c r="D2359" s="1" t="s">
        <v>137</v>
      </c>
      <c r="E2359" s="1">
        <v>6110</v>
      </c>
      <c r="F2359" s="1" t="s">
        <v>490</v>
      </c>
      <c r="G2359" s="2" t="s">
        <v>501</v>
      </c>
      <c r="H2359" s="1" t="s">
        <v>502</v>
      </c>
      <c r="I2359" s="1">
        <v>2010</v>
      </c>
      <c r="J2359" s="1">
        <v>2010</v>
      </c>
      <c r="K2359" s="1" t="s">
        <v>493</v>
      </c>
      <c r="L2359" s="1">
        <v>9.19</v>
      </c>
      <c r="M2359" s="1" t="s">
        <v>504</v>
      </c>
      <c r="N2359" s="1" t="s">
        <v>505</v>
      </c>
    </row>
    <row r="2360" spans="1:14" hidden="1" x14ac:dyDescent="0.35">
      <c r="A2360" s="1" t="s">
        <v>487</v>
      </c>
      <c r="B2360" s="1" t="s">
        <v>488</v>
      </c>
      <c r="C2360" s="2" t="s">
        <v>562</v>
      </c>
      <c r="D2360" s="1" t="s">
        <v>137</v>
      </c>
      <c r="E2360" s="1">
        <v>6110</v>
      </c>
      <c r="F2360" s="1" t="s">
        <v>490</v>
      </c>
      <c r="G2360" s="2" t="s">
        <v>501</v>
      </c>
      <c r="H2360" s="1" t="s">
        <v>502</v>
      </c>
      <c r="I2360" s="1">
        <v>2011</v>
      </c>
      <c r="J2360" s="1">
        <v>2011</v>
      </c>
      <c r="K2360" s="1" t="s">
        <v>493</v>
      </c>
      <c r="L2360" s="1">
        <v>8.3699999999999992</v>
      </c>
      <c r="M2360" s="1" t="s">
        <v>504</v>
      </c>
      <c r="N2360" s="1" t="s">
        <v>505</v>
      </c>
    </row>
    <row r="2361" spans="1:14" hidden="1" x14ac:dyDescent="0.35">
      <c r="A2361" s="1" t="s">
        <v>487</v>
      </c>
      <c r="B2361" s="1" t="s">
        <v>488</v>
      </c>
      <c r="C2361" s="2" t="s">
        <v>562</v>
      </c>
      <c r="D2361" s="1" t="s">
        <v>137</v>
      </c>
      <c r="E2361" s="1">
        <v>6110</v>
      </c>
      <c r="F2361" s="1" t="s">
        <v>490</v>
      </c>
      <c r="G2361" s="2" t="s">
        <v>501</v>
      </c>
      <c r="H2361" s="1" t="s">
        <v>502</v>
      </c>
      <c r="I2361" s="1">
        <v>2012</v>
      </c>
      <c r="J2361" s="1">
        <v>2012</v>
      </c>
      <c r="K2361" s="1" t="s">
        <v>493</v>
      </c>
      <c r="L2361" s="1">
        <v>13.19</v>
      </c>
      <c r="M2361" s="1" t="s">
        <v>504</v>
      </c>
      <c r="N2361" s="1" t="s">
        <v>505</v>
      </c>
    </row>
    <row r="2362" spans="1:14" hidden="1" x14ac:dyDescent="0.35">
      <c r="A2362" s="1" t="s">
        <v>487</v>
      </c>
      <c r="B2362" s="1" t="s">
        <v>488</v>
      </c>
      <c r="C2362" s="2" t="s">
        <v>562</v>
      </c>
      <c r="D2362" s="1" t="s">
        <v>137</v>
      </c>
      <c r="E2362" s="1">
        <v>6110</v>
      </c>
      <c r="F2362" s="1" t="s">
        <v>490</v>
      </c>
      <c r="G2362" s="2" t="s">
        <v>501</v>
      </c>
      <c r="H2362" s="1" t="s">
        <v>502</v>
      </c>
      <c r="I2362" s="1">
        <v>2013</v>
      </c>
      <c r="J2362" s="1">
        <v>2013</v>
      </c>
      <c r="K2362" s="1" t="s">
        <v>493</v>
      </c>
      <c r="L2362" s="1">
        <v>15.54</v>
      </c>
      <c r="M2362" s="1" t="s">
        <v>504</v>
      </c>
      <c r="N2362" s="1" t="s">
        <v>505</v>
      </c>
    </row>
    <row r="2363" spans="1:14" hidden="1" x14ac:dyDescent="0.35">
      <c r="A2363" s="1" t="s">
        <v>487</v>
      </c>
      <c r="B2363" s="1" t="s">
        <v>488</v>
      </c>
      <c r="C2363" s="2" t="s">
        <v>562</v>
      </c>
      <c r="D2363" s="1" t="s">
        <v>137</v>
      </c>
      <c r="E2363" s="1">
        <v>6110</v>
      </c>
      <c r="F2363" s="1" t="s">
        <v>490</v>
      </c>
      <c r="G2363" s="2" t="s">
        <v>501</v>
      </c>
      <c r="H2363" s="1" t="s">
        <v>502</v>
      </c>
      <c r="I2363" s="1">
        <v>2014</v>
      </c>
      <c r="J2363" s="1">
        <v>2014</v>
      </c>
      <c r="K2363" s="1" t="s">
        <v>493</v>
      </c>
      <c r="L2363" s="1">
        <v>21.27</v>
      </c>
      <c r="M2363" s="1" t="s">
        <v>504</v>
      </c>
      <c r="N2363" s="1" t="s">
        <v>505</v>
      </c>
    </row>
    <row r="2364" spans="1:14" hidden="1" x14ac:dyDescent="0.35">
      <c r="A2364" s="1" t="s">
        <v>487</v>
      </c>
      <c r="B2364" s="1" t="s">
        <v>488</v>
      </c>
      <c r="C2364" s="2" t="s">
        <v>562</v>
      </c>
      <c r="D2364" s="1" t="s">
        <v>137</v>
      </c>
      <c r="E2364" s="1">
        <v>6110</v>
      </c>
      <c r="F2364" s="1" t="s">
        <v>490</v>
      </c>
      <c r="G2364" s="2" t="s">
        <v>501</v>
      </c>
      <c r="H2364" s="1" t="s">
        <v>502</v>
      </c>
      <c r="I2364" s="1">
        <v>2015</v>
      </c>
      <c r="J2364" s="1">
        <v>2015</v>
      </c>
      <c r="K2364" s="1" t="s">
        <v>493</v>
      </c>
      <c r="L2364" s="1">
        <v>19.739999999999998</v>
      </c>
      <c r="M2364" s="1" t="s">
        <v>504</v>
      </c>
      <c r="N2364" s="1" t="s">
        <v>505</v>
      </c>
    </row>
    <row r="2365" spans="1:14" hidden="1" x14ac:dyDescent="0.35">
      <c r="A2365" s="1" t="s">
        <v>487</v>
      </c>
      <c r="B2365" s="1" t="s">
        <v>488</v>
      </c>
      <c r="C2365" s="2" t="s">
        <v>562</v>
      </c>
      <c r="D2365" s="1" t="s">
        <v>137</v>
      </c>
      <c r="E2365" s="1">
        <v>6110</v>
      </c>
      <c r="F2365" s="1" t="s">
        <v>490</v>
      </c>
      <c r="G2365" s="2" t="s">
        <v>501</v>
      </c>
      <c r="H2365" s="1" t="s">
        <v>502</v>
      </c>
      <c r="I2365" s="1">
        <v>2016</v>
      </c>
      <c r="J2365" s="1">
        <v>2016</v>
      </c>
      <c r="K2365" s="1" t="s">
        <v>493</v>
      </c>
      <c r="L2365" s="1">
        <v>26.56</v>
      </c>
      <c r="M2365" s="1" t="s">
        <v>504</v>
      </c>
      <c r="N2365" s="1" t="s">
        <v>505</v>
      </c>
    </row>
    <row r="2366" spans="1:14" hidden="1" x14ac:dyDescent="0.35">
      <c r="A2366" s="1" t="s">
        <v>487</v>
      </c>
      <c r="B2366" s="1" t="s">
        <v>488</v>
      </c>
      <c r="C2366" s="2" t="s">
        <v>562</v>
      </c>
      <c r="D2366" s="1" t="s">
        <v>137</v>
      </c>
      <c r="E2366" s="1">
        <v>6110</v>
      </c>
      <c r="F2366" s="1" t="s">
        <v>490</v>
      </c>
      <c r="G2366" s="2" t="s">
        <v>501</v>
      </c>
      <c r="H2366" s="1" t="s">
        <v>502</v>
      </c>
      <c r="I2366" s="1">
        <v>2017</v>
      </c>
      <c r="J2366" s="1">
        <v>2017</v>
      </c>
      <c r="K2366" s="1" t="s">
        <v>493</v>
      </c>
      <c r="L2366" s="1">
        <v>25.1</v>
      </c>
      <c r="M2366" s="1" t="s">
        <v>504</v>
      </c>
      <c r="N2366" s="1" t="s">
        <v>505</v>
      </c>
    </row>
    <row r="2367" spans="1:14" hidden="1" x14ac:dyDescent="0.35">
      <c r="A2367" s="1" t="s">
        <v>487</v>
      </c>
      <c r="B2367" s="1" t="s">
        <v>488</v>
      </c>
      <c r="C2367" s="2" t="s">
        <v>562</v>
      </c>
      <c r="D2367" s="1" t="s">
        <v>137</v>
      </c>
      <c r="E2367" s="1">
        <v>6110</v>
      </c>
      <c r="F2367" s="1" t="s">
        <v>490</v>
      </c>
      <c r="G2367" s="2" t="s">
        <v>501</v>
      </c>
      <c r="H2367" s="1" t="s">
        <v>502</v>
      </c>
      <c r="I2367" s="1">
        <v>2018</v>
      </c>
      <c r="J2367" s="1">
        <v>2018</v>
      </c>
      <c r="K2367" s="1" t="s">
        <v>493</v>
      </c>
      <c r="L2367" s="1">
        <v>23.5</v>
      </c>
      <c r="M2367" s="1" t="s">
        <v>504</v>
      </c>
      <c r="N2367" s="1" t="s">
        <v>505</v>
      </c>
    </row>
    <row r="2368" spans="1:14" hidden="1" x14ac:dyDescent="0.35">
      <c r="A2368" s="1" t="s">
        <v>487</v>
      </c>
      <c r="B2368" s="1" t="s">
        <v>488</v>
      </c>
      <c r="C2368" s="2" t="s">
        <v>563</v>
      </c>
      <c r="D2368" s="1" t="s">
        <v>139</v>
      </c>
      <c r="E2368" s="1">
        <v>6110</v>
      </c>
      <c r="F2368" s="1" t="s">
        <v>490</v>
      </c>
      <c r="G2368" s="2" t="s">
        <v>491</v>
      </c>
      <c r="H2368" s="1" t="s">
        <v>492</v>
      </c>
      <c r="I2368" s="1">
        <v>2001</v>
      </c>
      <c r="J2368" s="1">
        <v>2001</v>
      </c>
      <c r="K2368" s="1" t="s">
        <v>493</v>
      </c>
      <c r="L2368" s="1">
        <v>6489.73</v>
      </c>
      <c r="M2368" s="1" t="s">
        <v>504</v>
      </c>
      <c r="N2368" s="1" t="s">
        <v>505</v>
      </c>
    </row>
    <row r="2369" spans="1:14" hidden="1" x14ac:dyDescent="0.35">
      <c r="A2369" s="1" t="s">
        <v>487</v>
      </c>
      <c r="B2369" s="1" t="s">
        <v>488</v>
      </c>
      <c r="C2369" s="2" t="s">
        <v>563</v>
      </c>
      <c r="D2369" s="1" t="s">
        <v>139</v>
      </c>
      <c r="E2369" s="1">
        <v>6110</v>
      </c>
      <c r="F2369" s="1" t="s">
        <v>490</v>
      </c>
      <c r="G2369" s="2" t="s">
        <v>491</v>
      </c>
      <c r="H2369" s="1" t="s">
        <v>492</v>
      </c>
      <c r="I2369" s="1">
        <v>2002</v>
      </c>
      <c r="J2369" s="1">
        <v>2002</v>
      </c>
      <c r="K2369" s="1" t="s">
        <v>493</v>
      </c>
      <c r="L2369" s="1">
        <v>6078.15</v>
      </c>
      <c r="M2369" s="1" t="s">
        <v>504</v>
      </c>
      <c r="N2369" s="1" t="s">
        <v>505</v>
      </c>
    </row>
    <row r="2370" spans="1:14" hidden="1" x14ac:dyDescent="0.35">
      <c r="A2370" s="1" t="s">
        <v>487</v>
      </c>
      <c r="B2370" s="1" t="s">
        <v>488</v>
      </c>
      <c r="C2370" s="2" t="s">
        <v>563</v>
      </c>
      <c r="D2370" s="1" t="s">
        <v>139</v>
      </c>
      <c r="E2370" s="1">
        <v>6110</v>
      </c>
      <c r="F2370" s="1" t="s">
        <v>490</v>
      </c>
      <c r="G2370" s="2" t="s">
        <v>491</v>
      </c>
      <c r="H2370" s="1" t="s">
        <v>492</v>
      </c>
      <c r="I2370" s="1">
        <v>2003</v>
      </c>
      <c r="J2370" s="1">
        <v>2003</v>
      </c>
      <c r="K2370" s="1" t="s">
        <v>493</v>
      </c>
      <c r="L2370" s="1">
        <v>7104.82</v>
      </c>
      <c r="M2370" s="1" t="s">
        <v>504</v>
      </c>
      <c r="N2370" s="1" t="s">
        <v>505</v>
      </c>
    </row>
    <row r="2371" spans="1:14" hidden="1" x14ac:dyDescent="0.35">
      <c r="A2371" s="1" t="s">
        <v>487</v>
      </c>
      <c r="B2371" s="1" t="s">
        <v>488</v>
      </c>
      <c r="C2371" s="2" t="s">
        <v>563</v>
      </c>
      <c r="D2371" s="1" t="s">
        <v>139</v>
      </c>
      <c r="E2371" s="1">
        <v>6110</v>
      </c>
      <c r="F2371" s="1" t="s">
        <v>490</v>
      </c>
      <c r="G2371" s="2" t="s">
        <v>491</v>
      </c>
      <c r="H2371" s="1" t="s">
        <v>492</v>
      </c>
      <c r="I2371" s="1">
        <v>2004</v>
      </c>
      <c r="J2371" s="1">
        <v>2004</v>
      </c>
      <c r="K2371" s="1" t="s">
        <v>493</v>
      </c>
      <c r="L2371" s="1">
        <v>7657.46</v>
      </c>
      <c r="M2371" s="1" t="s">
        <v>504</v>
      </c>
      <c r="N2371" s="1" t="s">
        <v>505</v>
      </c>
    </row>
    <row r="2372" spans="1:14" hidden="1" x14ac:dyDescent="0.35">
      <c r="A2372" s="1" t="s">
        <v>487</v>
      </c>
      <c r="B2372" s="1" t="s">
        <v>488</v>
      </c>
      <c r="C2372" s="2" t="s">
        <v>563</v>
      </c>
      <c r="D2372" s="1" t="s">
        <v>139</v>
      </c>
      <c r="E2372" s="1">
        <v>6110</v>
      </c>
      <c r="F2372" s="1" t="s">
        <v>490</v>
      </c>
      <c r="G2372" s="2" t="s">
        <v>491</v>
      </c>
      <c r="H2372" s="1" t="s">
        <v>492</v>
      </c>
      <c r="I2372" s="1">
        <v>2005</v>
      </c>
      <c r="J2372" s="1">
        <v>2005</v>
      </c>
      <c r="K2372" s="1" t="s">
        <v>493</v>
      </c>
      <c r="L2372" s="1">
        <v>7353.82</v>
      </c>
      <c r="M2372" s="1" t="s">
        <v>504</v>
      </c>
      <c r="N2372" s="1" t="s">
        <v>505</v>
      </c>
    </row>
    <row r="2373" spans="1:14" hidden="1" x14ac:dyDescent="0.35">
      <c r="A2373" s="1" t="s">
        <v>487</v>
      </c>
      <c r="B2373" s="1" t="s">
        <v>488</v>
      </c>
      <c r="C2373" s="2" t="s">
        <v>563</v>
      </c>
      <c r="D2373" s="1" t="s">
        <v>139</v>
      </c>
      <c r="E2373" s="1">
        <v>6110</v>
      </c>
      <c r="F2373" s="1" t="s">
        <v>490</v>
      </c>
      <c r="G2373" s="2" t="s">
        <v>491</v>
      </c>
      <c r="H2373" s="1" t="s">
        <v>492</v>
      </c>
      <c r="I2373" s="1">
        <v>2006</v>
      </c>
      <c r="J2373" s="1">
        <v>2006</v>
      </c>
      <c r="K2373" s="1" t="s">
        <v>493</v>
      </c>
      <c r="L2373" s="1">
        <v>7109.2</v>
      </c>
      <c r="M2373" s="1" t="s">
        <v>504</v>
      </c>
      <c r="N2373" s="1" t="s">
        <v>505</v>
      </c>
    </row>
    <row r="2374" spans="1:14" hidden="1" x14ac:dyDescent="0.35">
      <c r="A2374" s="1" t="s">
        <v>487</v>
      </c>
      <c r="B2374" s="1" t="s">
        <v>488</v>
      </c>
      <c r="C2374" s="2" t="s">
        <v>563</v>
      </c>
      <c r="D2374" s="1" t="s">
        <v>139</v>
      </c>
      <c r="E2374" s="1">
        <v>6110</v>
      </c>
      <c r="F2374" s="1" t="s">
        <v>490</v>
      </c>
      <c r="G2374" s="2" t="s">
        <v>491</v>
      </c>
      <c r="H2374" s="1" t="s">
        <v>492</v>
      </c>
      <c r="I2374" s="1">
        <v>2007</v>
      </c>
      <c r="J2374" s="1">
        <v>2007</v>
      </c>
      <c r="K2374" s="1" t="s">
        <v>493</v>
      </c>
      <c r="L2374" s="1">
        <v>7223.79</v>
      </c>
      <c r="M2374" s="1" t="s">
        <v>504</v>
      </c>
      <c r="N2374" s="1" t="s">
        <v>505</v>
      </c>
    </row>
    <row r="2375" spans="1:14" hidden="1" x14ac:dyDescent="0.35">
      <c r="A2375" s="1" t="s">
        <v>487</v>
      </c>
      <c r="B2375" s="1" t="s">
        <v>488</v>
      </c>
      <c r="C2375" s="2" t="s">
        <v>563</v>
      </c>
      <c r="D2375" s="1" t="s">
        <v>139</v>
      </c>
      <c r="E2375" s="1">
        <v>6110</v>
      </c>
      <c r="F2375" s="1" t="s">
        <v>490</v>
      </c>
      <c r="G2375" s="2" t="s">
        <v>491</v>
      </c>
      <c r="H2375" s="1" t="s">
        <v>492</v>
      </c>
      <c r="I2375" s="1">
        <v>2008</v>
      </c>
      <c r="J2375" s="1">
        <v>2008</v>
      </c>
      <c r="K2375" s="1" t="s">
        <v>493</v>
      </c>
      <c r="L2375" s="1">
        <v>7728.82</v>
      </c>
      <c r="M2375" s="1" t="s">
        <v>504</v>
      </c>
      <c r="N2375" s="1" t="s">
        <v>505</v>
      </c>
    </row>
    <row r="2376" spans="1:14" hidden="1" x14ac:dyDescent="0.35">
      <c r="A2376" s="1" t="s">
        <v>487</v>
      </c>
      <c r="B2376" s="1" t="s">
        <v>488</v>
      </c>
      <c r="C2376" s="2" t="s">
        <v>563</v>
      </c>
      <c r="D2376" s="1" t="s">
        <v>139</v>
      </c>
      <c r="E2376" s="1">
        <v>6110</v>
      </c>
      <c r="F2376" s="1" t="s">
        <v>490</v>
      </c>
      <c r="G2376" s="2" t="s">
        <v>491</v>
      </c>
      <c r="H2376" s="1" t="s">
        <v>492</v>
      </c>
      <c r="I2376" s="1">
        <v>2009</v>
      </c>
      <c r="J2376" s="1">
        <v>2009</v>
      </c>
      <c r="K2376" s="1" t="s">
        <v>493</v>
      </c>
      <c r="L2376" s="1">
        <v>7282.16</v>
      </c>
      <c r="M2376" s="1" t="s">
        <v>504</v>
      </c>
      <c r="N2376" s="1" t="s">
        <v>505</v>
      </c>
    </row>
    <row r="2377" spans="1:14" hidden="1" x14ac:dyDescent="0.35">
      <c r="A2377" s="1" t="s">
        <v>487</v>
      </c>
      <c r="B2377" s="1" t="s">
        <v>488</v>
      </c>
      <c r="C2377" s="2" t="s">
        <v>563</v>
      </c>
      <c r="D2377" s="1" t="s">
        <v>139</v>
      </c>
      <c r="E2377" s="1">
        <v>6110</v>
      </c>
      <c r="F2377" s="1" t="s">
        <v>490</v>
      </c>
      <c r="G2377" s="2" t="s">
        <v>491</v>
      </c>
      <c r="H2377" s="1" t="s">
        <v>492</v>
      </c>
      <c r="I2377" s="1">
        <v>2010</v>
      </c>
      <c r="J2377" s="1">
        <v>2010</v>
      </c>
      <c r="K2377" s="1" t="s">
        <v>493</v>
      </c>
      <c r="L2377" s="1">
        <v>7246.37</v>
      </c>
      <c r="M2377" s="1" t="s">
        <v>504</v>
      </c>
      <c r="N2377" s="1" t="s">
        <v>505</v>
      </c>
    </row>
    <row r="2378" spans="1:14" hidden="1" x14ac:dyDescent="0.35">
      <c r="A2378" s="1" t="s">
        <v>487</v>
      </c>
      <c r="B2378" s="1" t="s">
        <v>488</v>
      </c>
      <c r="C2378" s="2" t="s">
        <v>563</v>
      </c>
      <c r="D2378" s="1" t="s">
        <v>139</v>
      </c>
      <c r="E2378" s="1">
        <v>6110</v>
      </c>
      <c r="F2378" s="1" t="s">
        <v>490</v>
      </c>
      <c r="G2378" s="2" t="s">
        <v>491</v>
      </c>
      <c r="H2378" s="1" t="s">
        <v>492</v>
      </c>
      <c r="I2378" s="1">
        <v>2011</v>
      </c>
      <c r="J2378" s="1">
        <v>2011</v>
      </c>
      <c r="K2378" s="1" t="s">
        <v>493</v>
      </c>
      <c r="L2378" s="1">
        <v>7733.7</v>
      </c>
      <c r="M2378" s="1" t="s">
        <v>504</v>
      </c>
      <c r="N2378" s="1" t="s">
        <v>505</v>
      </c>
    </row>
    <row r="2379" spans="1:14" hidden="1" x14ac:dyDescent="0.35">
      <c r="A2379" s="1" t="s">
        <v>487</v>
      </c>
      <c r="B2379" s="1" t="s">
        <v>488</v>
      </c>
      <c r="C2379" s="2" t="s">
        <v>563</v>
      </c>
      <c r="D2379" s="1" t="s">
        <v>139</v>
      </c>
      <c r="E2379" s="1">
        <v>6110</v>
      </c>
      <c r="F2379" s="1" t="s">
        <v>490</v>
      </c>
      <c r="G2379" s="2" t="s">
        <v>491</v>
      </c>
      <c r="H2379" s="1" t="s">
        <v>492</v>
      </c>
      <c r="I2379" s="1">
        <v>2012</v>
      </c>
      <c r="J2379" s="1">
        <v>2012</v>
      </c>
      <c r="K2379" s="1" t="s">
        <v>493</v>
      </c>
      <c r="L2379" s="1">
        <v>7369.55</v>
      </c>
      <c r="M2379" s="1" t="s">
        <v>504</v>
      </c>
      <c r="N2379" s="1" t="s">
        <v>505</v>
      </c>
    </row>
    <row r="2380" spans="1:14" hidden="1" x14ac:dyDescent="0.35">
      <c r="A2380" s="1" t="s">
        <v>487</v>
      </c>
      <c r="B2380" s="1" t="s">
        <v>488</v>
      </c>
      <c r="C2380" s="2" t="s">
        <v>563</v>
      </c>
      <c r="D2380" s="1" t="s">
        <v>139</v>
      </c>
      <c r="E2380" s="1">
        <v>6110</v>
      </c>
      <c r="F2380" s="1" t="s">
        <v>490</v>
      </c>
      <c r="G2380" s="2" t="s">
        <v>491</v>
      </c>
      <c r="H2380" s="1" t="s">
        <v>492</v>
      </c>
      <c r="I2380" s="1">
        <v>2013</v>
      </c>
      <c r="J2380" s="1">
        <v>2013</v>
      </c>
      <c r="K2380" s="1" t="s">
        <v>493</v>
      </c>
      <c r="L2380" s="1">
        <v>7704.41</v>
      </c>
      <c r="M2380" s="1" t="s">
        <v>504</v>
      </c>
      <c r="N2380" s="1" t="s">
        <v>505</v>
      </c>
    </row>
    <row r="2381" spans="1:14" hidden="1" x14ac:dyDescent="0.35">
      <c r="A2381" s="1" t="s">
        <v>487</v>
      </c>
      <c r="B2381" s="1" t="s">
        <v>488</v>
      </c>
      <c r="C2381" s="2" t="s">
        <v>563</v>
      </c>
      <c r="D2381" s="1" t="s">
        <v>139</v>
      </c>
      <c r="E2381" s="1">
        <v>6110</v>
      </c>
      <c r="F2381" s="1" t="s">
        <v>490</v>
      </c>
      <c r="G2381" s="2" t="s">
        <v>491</v>
      </c>
      <c r="H2381" s="1" t="s">
        <v>492</v>
      </c>
      <c r="I2381" s="1">
        <v>2014</v>
      </c>
      <c r="J2381" s="1">
        <v>2014</v>
      </c>
      <c r="K2381" s="1" t="s">
        <v>493</v>
      </c>
      <c r="L2381" s="1">
        <v>8287.19</v>
      </c>
      <c r="M2381" s="1" t="s">
        <v>504</v>
      </c>
      <c r="N2381" s="1" t="s">
        <v>505</v>
      </c>
    </row>
    <row r="2382" spans="1:14" hidden="1" x14ac:dyDescent="0.35">
      <c r="A2382" s="1" t="s">
        <v>487</v>
      </c>
      <c r="B2382" s="1" t="s">
        <v>488</v>
      </c>
      <c r="C2382" s="2" t="s">
        <v>563</v>
      </c>
      <c r="D2382" s="1" t="s">
        <v>139</v>
      </c>
      <c r="E2382" s="1">
        <v>6110</v>
      </c>
      <c r="F2382" s="1" t="s">
        <v>490</v>
      </c>
      <c r="G2382" s="2" t="s">
        <v>491</v>
      </c>
      <c r="H2382" s="1" t="s">
        <v>492</v>
      </c>
      <c r="I2382" s="1">
        <v>2015</v>
      </c>
      <c r="J2382" s="1">
        <v>2015</v>
      </c>
      <c r="K2382" s="1" t="s">
        <v>493</v>
      </c>
      <c r="L2382" s="1">
        <v>6687.03</v>
      </c>
      <c r="M2382" s="1" t="s">
        <v>504</v>
      </c>
      <c r="N2382" s="1" t="s">
        <v>505</v>
      </c>
    </row>
    <row r="2383" spans="1:14" hidden="1" x14ac:dyDescent="0.35">
      <c r="A2383" s="1" t="s">
        <v>487</v>
      </c>
      <c r="B2383" s="1" t="s">
        <v>488</v>
      </c>
      <c r="C2383" s="2" t="s">
        <v>563</v>
      </c>
      <c r="D2383" s="1" t="s">
        <v>139</v>
      </c>
      <c r="E2383" s="1">
        <v>6110</v>
      </c>
      <c r="F2383" s="1" t="s">
        <v>490</v>
      </c>
      <c r="G2383" s="2" t="s">
        <v>491</v>
      </c>
      <c r="H2383" s="1" t="s">
        <v>492</v>
      </c>
      <c r="I2383" s="1">
        <v>2016</v>
      </c>
      <c r="J2383" s="1">
        <v>2016</v>
      </c>
      <c r="K2383" s="1" t="s">
        <v>493</v>
      </c>
      <c r="L2383" s="1">
        <v>6929.21</v>
      </c>
      <c r="M2383" s="1" t="s">
        <v>504</v>
      </c>
      <c r="N2383" s="1" t="s">
        <v>505</v>
      </c>
    </row>
    <row r="2384" spans="1:14" hidden="1" x14ac:dyDescent="0.35">
      <c r="A2384" s="1" t="s">
        <v>487</v>
      </c>
      <c r="B2384" s="1" t="s">
        <v>488</v>
      </c>
      <c r="C2384" s="2" t="s">
        <v>563</v>
      </c>
      <c r="D2384" s="1" t="s">
        <v>139</v>
      </c>
      <c r="E2384" s="1">
        <v>6110</v>
      </c>
      <c r="F2384" s="1" t="s">
        <v>490</v>
      </c>
      <c r="G2384" s="2" t="s">
        <v>491</v>
      </c>
      <c r="H2384" s="1" t="s">
        <v>492</v>
      </c>
      <c r="I2384" s="1">
        <v>2017</v>
      </c>
      <c r="J2384" s="1">
        <v>2017</v>
      </c>
      <c r="K2384" s="1" t="s">
        <v>493</v>
      </c>
      <c r="L2384" s="1">
        <v>7588.07</v>
      </c>
      <c r="M2384" s="1" t="s">
        <v>504</v>
      </c>
      <c r="N2384" s="1" t="s">
        <v>505</v>
      </c>
    </row>
    <row r="2385" spans="1:14" hidden="1" x14ac:dyDescent="0.35">
      <c r="A2385" s="1" t="s">
        <v>487</v>
      </c>
      <c r="B2385" s="1" t="s">
        <v>488</v>
      </c>
      <c r="C2385" s="2" t="s">
        <v>563</v>
      </c>
      <c r="D2385" s="1" t="s">
        <v>139</v>
      </c>
      <c r="E2385" s="1">
        <v>6110</v>
      </c>
      <c r="F2385" s="1" t="s">
        <v>490</v>
      </c>
      <c r="G2385" s="2" t="s">
        <v>491</v>
      </c>
      <c r="H2385" s="1" t="s">
        <v>492</v>
      </c>
      <c r="I2385" s="1">
        <v>2018</v>
      </c>
      <c r="J2385" s="1">
        <v>2018</v>
      </c>
      <c r="K2385" s="1" t="s">
        <v>493</v>
      </c>
      <c r="L2385" s="1">
        <v>7966.72</v>
      </c>
      <c r="M2385" s="1" t="s">
        <v>504</v>
      </c>
      <c r="N2385" s="1" t="s">
        <v>505</v>
      </c>
    </row>
    <row r="2386" spans="1:14" hidden="1" x14ac:dyDescent="0.35">
      <c r="A2386" s="1" t="s">
        <v>487</v>
      </c>
      <c r="B2386" s="1" t="s">
        <v>488</v>
      </c>
      <c r="C2386" s="2" t="s">
        <v>563</v>
      </c>
      <c r="D2386" s="1" t="s">
        <v>139</v>
      </c>
      <c r="E2386" s="1">
        <v>6110</v>
      </c>
      <c r="F2386" s="1" t="s">
        <v>490</v>
      </c>
      <c r="G2386" s="2" t="s">
        <v>497</v>
      </c>
      <c r="H2386" s="1" t="s">
        <v>498</v>
      </c>
      <c r="I2386" s="1">
        <v>2001</v>
      </c>
      <c r="J2386" s="1">
        <v>2001</v>
      </c>
      <c r="K2386" s="1" t="s">
        <v>493</v>
      </c>
      <c r="L2386" s="1">
        <v>13188.14</v>
      </c>
      <c r="M2386" s="1" t="s">
        <v>504</v>
      </c>
      <c r="N2386" s="1" t="s">
        <v>505</v>
      </c>
    </row>
    <row r="2387" spans="1:14" hidden="1" x14ac:dyDescent="0.35">
      <c r="A2387" s="1" t="s">
        <v>487</v>
      </c>
      <c r="B2387" s="1" t="s">
        <v>488</v>
      </c>
      <c r="C2387" s="2" t="s">
        <v>563</v>
      </c>
      <c r="D2387" s="1" t="s">
        <v>139</v>
      </c>
      <c r="E2387" s="1">
        <v>6110</v>
      </c>
      <c r="F2387" s="1" t="s">
        <v>490</v>
      </c>
      <c r="G2387" s="2" t="s">
        <v>497</v>
      </c>
      <c r="H2387" s="1" t="s">
        <v>498</v>
      </c>
      <c r="I2387" s="1">
        <v>2002</v>
      </c>
      <c r="J2387" s="1">
        <v>2002</v>
      </c>
      <c r="K2387" s="1" t="s">
        <v>493</v>
      </c>
      <c r="L2387" s="1">
        <v>12668.8</v>
      </c>
      <c r="M2387" s="1" t="s">
        <v>504</v>
      </c>
      <c r="N2387" s="1" t="s">
        <v>505</v>
      </c>
    </row>
    <row r="2388" spans="1:14" hidden="1" x14ac:dyDescent="0.35">
      <c r="A2388" s="1" t="s">
        <v>487</v>
      </c>
      <c r="B2388" s="1" t="s">
        <v>488</v>
      </c>
      <c r="C2388" s="2" t="s">
        <v>563</v>
      </c>
      <c r="D2388" s="1" t="s">
        <v>139</v>
      </c>
      <c r="E2388" s="1">
        <v>6110</v>
      </c>
      <c r="F2388" s="1" t="s">
        <v>490</v>
      </c>
      <c r="G2388" s="2" t="s">
        <v>497</v>
      </c>
      <c r="H2388" s="1" t="s">
        <v>498</v>
      </c>
      <c r="I2388" s="1">
        <v>2003</v>
      </c>
      <c r="J2388" s="1">
        <v>2003</v>
      </c>
      <c r="K2388" s="1" t="s">
        <v>493</v>
      </c>
      <c r="L2388" s="1">
        <v>15004.84</v>
      </c>
      <c r="M2388" s="1" t="s">
        <v>504</v>
      </c>
      <c r="N2388" s="1" t="s">
        <v>505</v>
      </c>
    </row>
    <row r="2389" spans="1:14" hidden="1" x14ac:dyDescent="0.35">
      <c r="A2389" s="1" t="s">
        <v>487</v>
      </c>
      <c r="B2389" s="1" t="s">
        <v>488</v>
      </c>
      <c r="C2389" s="2" t="s">
        <v>563</v>
      </c>
      <c r="D2389" s="1" t="s">
        <v>139</v>
      </c>
      <c r="E2389" s="1">
        <v>6110</v>
      </c>
      <c r="F2389" s="1" t="s">
        <v>490</v>
      </c>
      <c r="G2389" s="2" t="s">
        <v>497</v>
      </c>
      <c r="H2389" s="1" t="s">
        <v>498</v>
      </c>
      <c r="I2389" s="1">
        <v>2004</v>
      </c>
      <c r="J2389" s="1">
        <v>2004</v>
      </c>
      <c r="K2389" s="1" t="s">
        <v>493</v>
      </c>
      <c r="L2389" s="1">
        <v>15847.32</v>
      </c>
      <c r="M2389" s="1" t="s">
        <v>504</v>
      </c>
      <c r="N2389" s="1" t="s">
        <v>505</v>
      </c>
    </row>
    <row r="2390" spans="1:14" hidden="1" x14ac:dyDescent="0.35">
      <c r="A2390" s="1" t="s">
        <v>487</v>
      </c>
      <c r="B2390" s="1" t="s">
        <v>488</v>
      </c>
      <c r="C2390" s="2" t="s">
        <v>563</v>
      </c>
      <c r="D2390" s="1" t="s">
        <v>139</v>
      </c>
      <c r="E2390" s="1">
        <v>6110</v>
      </c>
      <c r="F2390" s="1" t="s">
        <v>490</v>
      </c>
      <c r="G2390" s="2" t="s">
        <v>497</v>
      </c>
      <c r="H2390" s="1" t="s">
        <v>498</v>
      </c>
      <c r="I2390" s="1">
        <v>2005</v>
      </c>
      <c r="J2390" s="1">
        <v>2005</v>
      </c>
      <c r="K2390" s="1" t="s">
        <v>493</v>
      </c>
      <c r="L2390" s="1">
        <v>15690.47</v>
      </c>
      <c r="M2390" s="1" t="s">
        <v>504</v>
      </c>
      <c r="N2390" s="1" t="s">
        <v>505</v>
      </c>
    </row>
    <row r="2391" spans="1:14" hidden="1" x14ac:dyDescent="0.35">
      <c r="A2391" s="1" t="s">
        <v>487</v>
      </c>
      <c r="B2391" s="1" t="s">
        <v>488</v>
      </c>
      <c r="C2391" s="2" t="s">
        <v>563</v>
      </c>
      <c r="D2391" s="1" t="s">
        <v>139</v>
      </c>
      <c r="E2391" s="1">
        <v>6110</v>
      </c>
      <c r="F2391" s="1" t="s">
        <v>490</v>
      </c>
      <c r="G2391" s="2" t="s">
        <v>497</v>
      </c>
      <c r="H2391" s="1" t="s">
        <v>498</v>
      </c>
      <c r="I2391" s="1">
        <v>2006</v>
      </c>
      <c r="J2391" s="1">
        <v>2006</v>
      </c>
      <c r="K2391" s="1" t="s">
        <v>493</v>
      </c>
      <c r="L2391" s="1">
        <v>16545.03</v>
      </c>
      <c r="M2391" s="1" t="s">
        <v>504</v>
      </c>
      <c r="N2391" s="1" t="s">
        <v>505</v>
      </c>
    </row>
    <row r="2392" spans="1:14" hidden="1" x14ac:dyDescent="0.35">
      <c r="A2392" s="1" t="s">
        <v>487</v>
      </c>
      <c r="B2392" s="1" t="s">
        <v>488</v>
      </c>
      <c r="C2392" s="2" t="s">
        <v>563</v>
      </c>
      <c r="D2392" s="1" t="s">
        <v>139</v>
      </c>
      <c r="E2392" s="1">
        <v>6110</v>
      </c>
      <c r="F2392" s="1" t="s">
        <v>490</v>
      </c>
      <c r="G2392" s="2" t="s">
        <v>497</v>
      </c>
      <c r="H2392" s="1" t="s">
        <v>498</v>
      </c>
      <c r="I2392" s="1">
        <v>2007</v>
      </c>
      <c r="J2392" s="1">
        <v>2007</v>
      </c>
      <c r="K2392" s="1" t="s">
        <v>493</v>
      </c>
      <c r="L2392" s="1">
        <v>17414.66</v>
      </c>
      <c r="M2392" s="1" t="s">
        <v>504</v>
      </c>
      <c r="N2392" s="1" t="s">
        <v>505</v>
      </c>
    </row>
    <row r="2393" spans="1:14" hidden="1" x14ac:dyDescent="0.35">
      <c r="A2393" s="1" t="s">
        <v>487</v>
      </c>
      <c r="B2393" s="1" t="s">
        <v>488</v>
      </c>
      <c r="C2393" s="2" t="s">
        <v>563</v>
      </c>
      <c r="D2393" s="1" t="s">
        <v>139</v>
      </c>
      <c r="E2393" s="1">
        <v>6110</v>
      </c>
      <c r="F2393" s="1" t="s">
        <v>490</v>
      </c>
      <c r="G2393" s="2" t="s">
        <v>497</v>
      </c>
      <c r="H2393" s="1" t="s">
        <v>498</v>
      </c>
      <c r="I2393" s="1">
        <v>2008</v>
      </c>
      <c r="J2393" s="1">
        <v>2008</v>
      </c>
      <c r="K2393" s="1" t="s">
        <v>493</v>
      </c>
      <c r="L2393" s="1">
        <v>19263.96</v>
      </c>
      <c r="M2393" s="1" t="s">
        <v>504</v>
      </c>
      <c r="N2393" s="1" t="s">
        <v>505</v>
      </c>
    </row>
    <row r="2394" spans="1:14" hidden="1" x14ac:dyDescent="0.35">
      <c r="A2394" s="1" t="s">
        <v>487</v>
      </c>
      <c r="B2394" s="1" t="s">
        <v>488</v>
      </c>
      <c r="C2394" s="2" t="s">
        <v>563</v>
      </c>
      <c r="D2394" s="1" t="s">
        <v>139</v>
      </c>
      <c r="E2394" s="1">
        <v>6110</v>
      </c>
      <c r="F2394" s="1" t="s">
        <v>490</v>
      </c>
      <c r="G2394" s="2" t="s">
        <v>497</v>
      </c>
      <c r="H2394" s="1" t="s">
        <v>498</v>
      </c>
      <c r="I2394" s="1">
        <v>2009</v>
      </c>
      <c r="J2394" s="1">
        <v>2009</v>
      </c>
      <c r="K2394" s="1" t="s">
        <v>493</v>
      </c>
      <c r="L2394" s="1">
        <v>24728.1</v>
      </c>
      <c r="M2394" s="1" t="s">
        <v>504</v>
      </c>
      <c r="N2394" s="1" t="s">
        <v>505</v>
      </c>
    </row>
    <row r="2395" spans="1:14" hidden="1" x14ac:dyDescent="0.35">
      <c r="A2395" s="1" t="s">
        <v>487</v>
      </c>
      <c r="B2395" s="1" t="s">
        <v>488</v>
      </c>
      <c r="C2395" s="2" t="s">
        <v>563</v>
      </c>
      <c r="D2395" s="1" t="s">
        <v>139</v>
      </c>
      <c r="E2395" s="1">
        <v>6110</v>
      </c>
      <c r="F2395" s="1" t="s">
        <v>490</v>
      </c>
      <c r="G2395" s="2" t="s">
        <v>497</v>
      </c>
      <c r="H2395" s="1" t="s">
        <v>498</v>
      </c>
      <c r="I2395" s="1">
        <v>2010</v>
      </c>
      <c r="J2395" s="1">
        <v>2010</v>
      </c>
      <c r="K2395" s="1" t="s">
        <v>493</v>
      </c>
      <c r="L2395" s="1">
        <v>20520.77</v>
      </c>
      <c r="M2395" s="1" t="s">
        <v>504</v>
      </c>
      <c r="N2395" s="1" t="s">
        <v>505</v>
      </c>
    </row>
    <row r="2396" spans="1:14" hidden="1" x14ac:dyDescent="0.35">
      <c r="A2396" s="1" t="s">
        <v>487</v>
      </c>
      <c r="B2396" s="1" t="s">
        <v>488</v>
      </c>
      <c r="C2396" s="2" t="s">
        <v>563</v>
      </c>
      <c r="D2396" s="1" t="s">
        <v>139</v>
      </c>
      <c r="E2396" s="1">
        <v>6110</v>
      </c>
      <c r="F2396" s="1" t="s">
        <v>490</v>
      </c>
      <c r="G2396" s="2" t="s">
        <v>497</v>
      </c>
      <c r="H2396" s="1" t="s">
        <v>498</v>
      </c>
      <c r="I2396" s="1">
        <v>2011</v>
      </c>
      <c r="J2396" s="1">
        <v>2011</v>
      </c>
      <c r="K2396" s="1" t="s">
        <v>493</v>
      </c>
      <c r="L2396" s="1">
        <v>21987.33</v>
      </c>
      <c r="M2396" s="1" t="s">
        <v>504</v>
      </c>
      <c r="N2396" s="1" t="s">
        <v>505</v>
      </c>
    </row>
    <row r="2397" spans="1:14" hidden="1" x14ac:dyDescent="0.35">
      <c r="A2397" s="1" t="s">
        <v>487</v>
      </c>
      <c r="B2397" s="1" t="s">
        <v>488</v>
      </c>
      <c r="C2397" s="2" t="s">
        <v>563</v>
      </c>
      <c r="D2397" s="1" t="s">
        <v>139</v>
      </c>
      <c r="E2397" s="1">
        <v>6110</v>
      </c>
      <c r="F2397" s="1" t="s">
        <v>490</v>
      </c>
      <c r="G2397" s="2" t="s">
        <v>497</v>
      </c>
      <c r="H2397" s="1" t="s">
        <v>498</v>
      </c>
      <c r="I2397" s="1">
        <v>2012</v>
      </c>
      <c r="J2397" s="1">
        <v>2012</v>
      </c>
      <c r="K2397" s="1" t="s">
        <v>493</v>
      </c>
      <c r="L2397" s="1">
        <v>21287.66</v>
      </c>
      <c r="M2397" s="1" t="s">
        <v>504</v>
      </c>
      <c r="N2397" s="1" t="s">
        <v>505</v>
      </c>
    </row>
    <row r="2398" spans="1:14" hidden="1" x14ac:dyDescent="0.35">
      <c r="A2398" s="1" t="s">
        <v>487</v>
      </c>
      <c r="B2398" s="1" t="s">
        <v>488</v>
      </c>
      <c r="C2398" s="2" t="s">
        <v>563</v>
      </c>
      <c r="D2398" s="1" t="s">
        <v>139</v>
      </c>
      <c r="E2398" s="1">
        <v>6110</v>
      </c>
      <c r="F2398" s="1" t="s">
        <v>490</v>
      </c>
      <c r="G2398" s="2" t="s">
        <v>497</v>
      </c>
      <c r="H2398" s="1" t="s">
        <v>498</v>
      </c>
      <c r="I2398" s="1">
        <v>2013</v>
      </c>
      <c r="J2398" s="1">
        <v>2013</v>
      </c>
      <c r="K2398" s="1" t="s">
        <v>493</v>
      </c>
      <c r="L2398" s="1">
        <v>23077.38</v>
      </c>
      <c r="M2398" s="1" t="s">
        <v>504</v>
      </c>
      <c r="N2398" s="1" t="s">
        <v>505</v>
      </c>
    </row>
    <row r="2399" spans="1:14" hidden="1" x14ac:dyDescent="0.35">
      <c r="A2399" s="1" t="s">
        <v>487</v>
      </c>
      <c r="B2399" s="1" t="s">
        <v>488</v>
      </c>
      <c r="C2399" s="2" t="s">
        <v>563</v>
      </c>
      <c r="D2399" s="1" t="s">
        <v>139</v>
      </c>
      <c r="E2399" s="1">
        <v>6110</v>
      </c>
      <c r="F2399" s="1" t="s">
        <v>490</v>
      </c>
      <c r="G2399" s="2" t="s">
        <v>497</v>
      </c>
      <c r="H2399" s="1" t="s">
        <v>498</v>
      </c>
      <c r="I2399" s="1">
        <v>2014</v>
      </c>
      <c r="J2399" s="1">
        <v>2014</v>
      </c>
      <c r="K2399" s="1" t="s">
        <v>493</v>
      </c>
      <c r="L2399" s="1">
        <v>23499.85</v>
      </c>
      <c r="M2399" s="1" t="s">
        <v>504</v>
      </c>
      <c r="N2399" s="1" t="s">
        <v>505</v>
      </c>
    </row>
    <row r="2400" spans="1:14" hidden="1" x14ac:dyDescent="0.35">
      <c r="A2400" s="1" t="s">
        <v>487</v>
      </c>
      <c r="B2400" s="1" t="s">
        <v>488</v>
      </c>
      <c r="C2400" s="2" t="s">
        <v>563</v>
      </c>
      <c r="D2400" s="1" t="s">
        <v>139</v>
      </c>
      <c r="E2400" s="1">
        <v>6110</v>
      </c>
      <c r="F2400" s="1" t="s">
        <v>490</v>
      </c>
      <c r="G2400" s="2" t="s">
        <v>497</v>
      </c>
      <c r="H2400" s="1" t="s">
        <v>498</v>
      </c>
      <c r="I2400" s="1">
        <v>2015</v>
      </c>
      <c r="J2400" s="1">
        <v>2015</v>
      </c>
      <c r="K2400" s="1" t="s">
        <v>493</v>
      </c>
      <c r="L2400" s="1">
        <v>19743.78</v>
      </c>
      <c r="M2400" s="1" t="s">
        <v>504</v>
      </c>
      <c r="N2400" s="1" t="s">
        <v>505</v>
      </c>
    </row>
    <row r="2401" spans="1:14" hidden="1" x14ac:dyDescent="0.35">
      <c r="A2401" s="1" t="s">
        <v>487</v>
      </c>
      <c r="B2401" s="1" t="s">
        <v>488</v>
      </c>
      <c r="C2401" s="2" t="s">
        <v>563</v>
      </c>
      <c r="D2401" s="1" t="s">
        <v>139</v>
      </c>
      <c r="E2401" s="1">
        <v>6110</v>
      </c>
      <c r="F2401" s="1" t="s">
        <v>490</v>
      </c>
      <c r="G2401" s="2" t="s">
        <v>497</v>
      </c>
      <c r="H2401" s="1" t="s">
        <v>498</v>
      </c>
      <c r="I2401" s="1">
        <v>2016</v>
      </c>
      <c r="J2401" s="1">
        <v>2016</v>
      </c>
      <c r="K2401" s="1" t="s">
        <v>493</v>
      </c>
      <c r="L2401" s="1">
        <v>21339.99</v>
      </c>
      <c r="M2401" s="1" t="s">
        <v>504</v>
      </c>
      <c r="N2401" s="1" t="s">
        <v>505</v>
      </c>
    </row>
    <row r="2402" spans="1:14" hidden="1" x14ac:dyDescent="0.35">
      <c r="A2402" s="1" t="s">
        <v>487</v>
      </c>
      <c r="B2402" s="1" t="s">
        <v>488</v>
      </c>
      <c r="C2402" s="2" t="s">
        <v>563</v>
      </c>
      <c r="D2402" s="1" t="s">
        <v>139</v>
      </c>
      <c r="E2402" s="1">
        <v>6110</v>
      </c>
      <c r="F2402" s="1" t="s">
        <v>490</v>
      </c>
      <c r="G2402" s="2" t="s">
        <v>497</v>
      </c>
      <c r="H2402" s="1" t="s">
        <v>498</v>
      </c>
      <c r="I2402" s="1">
        <v>2017</v>
      </c>
      <c r="J2402" s="1">
        <v>2017</v>
      </c>
      <c r="K2402" s="1" t="s">
        <v>493</v>
      </c>
      <c r="L2402" s="1">
        <v>23352.77</v>
      </c>
      <c r="M2402" s="1" t="s">
        <v>504</v>
      </c>
      <c r="N2402" s="1" t="s">
        <v>505</v>
      </c>
    </row>
    <row r="2403" spans="1:14" hidden="1" x14ac:dyDescent="0.35">
      <c r="A2403" s="1" t="s">
        <v>487</v>
      </c>
      <c r="B2403" s="1" t="s">
        <v>488</v>
      </c>
      <c r="C2403" s="2" t="s">
        <v>563</v>
      </c>
      <c r="D2403" s="1" t="s">
        <v>139</v>
      </c>
      <c r="E2403" s="1">
        <v>6110</v>
      </c>
      <c r="F2403" s="1" t="s">
        <v>490</v>
      </c>
      <c r="G2403" s="2" t="s">
        <v>497</v>
      </c>
      <c r="H2403" s="1" t="s">
        <v>498</v>
      </c>
      <c r="I2403" s="1">
        <v>2018</v>
      </c>
      <c r="J2403" s="1">
        <v>2018</v>
      </c>
      <c r="K2403" s="1" t="s">
        <v>493</v>
      </c>
      <c r="L2403" s="1">
        <v>26023.51</v>
      </c>
      <c r="M2403" s="1" t="s">
        <v>504</v>
      </c>
      <c r="N2403" s="1" t="s">
        <v>505</v>
      </c>
    </row>
    <row r="2404" spans="1:14" hidden="1" x14ac:dyDescent="0.35">
      <c r="A2404" s="1" t="s">
        <v>487</v>
      </c>
      <c r="B2404" s="1" t="s">
        <v>488</v>
      </c>
      <c r="C2404" s="2" t="s">
        <v>563</v>
      </c>
      <c r="D2404" s="1" t="s">
        <v>139</v>
      </c>
      <c r="E2404" s="1">
        <v>6110</v>
      </c>
      <c r="F2404" s="1" t="s">
        <v>490</v>
      </c>
      <c r="G2404" s="2" t="s">
        <v>501</v>
      </c>
      <c r="H2404" s="1" t="s">
        <v>502</v>
      </c>
      <c r="I2404" s="1">
        <v>2001</v>
      </c>
      <c r="J2404" s="1">
        <v>2001</v>
      </c>
      <c r="K2404" s="1" t="s">
        <v>493</v>
      </c>
      <c r="L2404" s="1">
        <v>1658.71</v>
      </c>
      <c r="M2404" s="1" t="s">
        <v>504</v>
      </c>
      <c r="N2404" s="1" t="s">
        <v>505</v>
      </c>
    </row>
    <row r="2405" spans="1:14" hidden="1" x14ac:dyDescent="0.35">
      <c r="A2405" s="1" t="s">
        <v>487</v>
      </c>
      <c r="B2405" s="1" t="s">
        <v>488</v>
      </c>
      <c r="C2405" s="2" t="s">
        <v>563</v>
      </c>
      <c r="D2405" s="1" t="s">
        <v>139</v>
      </c>
      <c r="E2405" s="1">
        <v>6110</v>
      </c>
      <c r="F2405" s="1" t="s">
        <v>490</v>
      </c>
      <c r="G2405" s="2" t="s">
        <v>501</v>
      </c>
      <c r="H2405" s="1" t="s">
        <v>502</v>
      </c>
      <c r="I2405" s="1">
        <v>2002</v>
      </c>
      <c r="J2405" s="1">
        <v>2002</v>
      </c>
      <c r="K2405" s="1" t="s">
        <v>493</v>
      </c>
      <c r="L2405" s="1">
        <v>1723.78</v>
      </c>
      <c r="M2405" s="1" t="s">
        <v>504</v>
      </c>
      <c r="N2405" s="1" t="s">
        <v>505</v>
      </c>
    </row>
    <row r="2406" spans="1:14" hidden="1" x14ac:dyDescent="0.35">
      <c r="A2406" s="1" t="s">
        <v>487</v>
      </c>
      <c r="B2406" s="1" t="s">
        <v>488</v>
      </c>
      <c r="C2406" s="2" t="s">
        <v>563</v>
      </c>
      <c r="D2406" s="1" t="s">
        <v>139</v>
      </c>
      <c r="E2406" s="1">
        <v>6110</v>
      </c>
      <c r="F2406" s="1" t="s">
        <v>490</v>
      </c>
      <c r="G2406" s="2" t="s">
        <v>501</v>
      </c>
      <c r="H2406" s="1" t="s">
        <v>502</v>
      </c>
      <c r="I2406" s="1">
        <v>2003</v>
      </c>
      <c r="J2406" s="1">
        <v>2003</v>
      </c>
      <c r="K2406" s="1" t="s">
        <v>493</v>
      </c>
      <c r="L2406" s="1">
        <v>2033.83</v>
      </c>
      <c r="M2406" s="1" t="s">
        <v>504</v>
      </c>
      <c r="N2406" s="1" t="s">
        <v>505</v>
      </c>
    </row>
    <row r="2407" spans="1:14" hidden="1" x14ac:dyDescent="0.35">
      <c r="A2407" s="1" t="s">
        <v>487</v>
      </c>
      <c r="B2407" s="1" t="s">
        <v>488</v>
      </c>
      <c r="C2407" s="2" t="s">
        <v>563</v>
      </c>
      <c r="D2407" s="1" t="s">
        <v>139</v>
      </c>
      <c r="E2407" s="1">
        <v>6110</v>
      </c>
      <c r="F2407" s="1" t="s">
        <v>490</v>
      </c>
      <c r="G2407" s="2" t="s">
        <v>501</v>
      </c>
      <c r="H2407" s="1" t="s">
        <v>502</v>
      </c>
      <c r="I2407" s="1">
        <v>2004</v>
      </c>
      <c r="J2407" s="1">
        <v>2004</v>
      </c>
      <c r="K2407" s="1" t="s">
        <v>493</v>
      </c>
      <c r="L2407" s="1">
        <v>2230.3200000000002</v>
      </c>
      <c r="M2407" s="1" t="s">
        <v>504</v>
      </c>
      <c r="N2407" s="1" t="s">
        <v>505</v>
      </c>
    </row>
    <row r="2408" spans="1:14" hidden="1" x14ac:dyDescent="0.35">
      <c r="A2408" s="1" t="s">
        <v>487</v>
      </c>
      <c r="B2408" s="1" t="s">
        <v>488</v>
      </c>
      <c r="C2408" s="2" t="s">
        <v>563</v>
      </c>
      <c r="D2408" s="1" t="s">
        <v>139</v>
      </c>
      <c r="E2408" s="1">
        <v>6110</v>
      </c>
      <c r="F2408" s="1" t="s">
        <v>490</v>
      </c>
      <c r="G2408" s="2" t="s">
        <v>501</v>
      </c>
      <c r="H2408" s="1" t="s">
        <v>502</v>
      </c>
      <c r="I2408" s="1">
        <v>2005</v>
      </c>
      <c r="J2408" s="1">
        <v>2005</v>
      </c>
      <c r="K2408" s="1" t="s">
        <v>493</v>
      </c>
      <c r="L2408" s="1">
        <v>2244.34</v>
      </c>
      <c r="M2408" s="1" t="s">
        <v>504</v>
      </c>
      <c r="N2408" s="1" t="s">
        <v>505</v>
      </c>
    </row>
    <row r="2409" spans="1:14" hidden="1" x14ac:dyDescent="0.35">
      <c r="A2409" s="1" t="s">
        <v>487</v>
      </c>
      <c r="B2409" s="1" t="s">
        <v>488</v>
      </c>
      <c r="C2409" s="2" t="s">
        <v>563</v>
      </c>
      <c r="D2409" s="1" t="s">
        <v>139</v>
      </c>
      <c r="E2409" s="1">
        <v>6110</v>
      </c>
      <c r="F2409" s="1" t="s">
        <v>490</v>
      </c>
      <c r="G2409" s="2" t="s">
        <v>501</v>
      </c>
      <c r="H2409" s="1" t="s">
        <v>502</v>
      </c>
      <c r="I2409" s="1">
        <v>2006</v>
      </c>
      <c r="J2409" s="1">
        <v>2006</v>
      </c>
      <c r="K2409" s="1" t="s">
        <v>493</v>
      </c>
      <c r="L2409" s="1">
        <v>2787.43</v>
      </c>
      <c r="M2409" s="1" t="s">
        <v>504</v>
      </c>
      <c r="N2409" s="1" t="s">
        <v>505</v>
      </c>
    </row>
    <row r="2410" spans="1:14" hidden="1" x14ac:dyDescent="0.35">
      <c r="A2410" s="1" t="s">
        <v>487</v>
      </c>
      <c r="B2410" s="1" t="s">
        <v>488</v>
      </c>
      <c r="C2410" s="2" t="s">
        <v>563</v>
      </c>
      <c r="D2410" s="1" t="s">
        <v>139</v>
      </c>
      <c r="E2410" s="1">
        <v>6110</v>
      </c>
      <c r="F2410" s="1" t="s">
        <v>490</v>
      </c>
      <c r="G2410" s="2" t="s">
        <v>501</v>
      </c>
      <c r="H2410" s="1" t="s">
        <v>502</v>
      </c>
      <c r="I2410" s="1">
        <v>2007</v>
      </c>
      <c r="J2410" s="1">
        <v>2007</v>
      </c>
      <c r="K2410" s="1" t="s">
        <v>493</v>
      </c>
      <c r="L2410" s="1">
        <v>2727.25</v>
      </c>
      <c r="M2410" s="1" t="s">
        <v>504</v>
      </c>
      <c r="N2410" s="1" t="s">
        <v>505</v>
      </c>
    </row>
    <row r="2411" spans="1:14" hidden="1" x14ac:dyDescent="0.35">
      <c r="A2411" s="1" t="s">
        <v>487</v>
      </c>
      <c r="B2411" s="1" t="s">
        <v>488</v>
      </c>
      <c r="C2411" s="2" t="s">
        <v>563</v>
      </c>
      <c r="D2411" s="1" t="s">
        <v>139</v>
      </c>
      <c r="E2411" s="1">
        <v>6110</v>
      </c>
      <c r="F2411" s="1" t="s">
        <v>490</v>
      </c>
      <c r="G2411" s="2" t="s">
        <v>501</v>
      </c>
      <c r="H2411" s="1" t="s">
        <v>502</v>
      </c>
      <c r="I2411" s="1">
        <v>2008</v>
      </c>
      <c r="J2411" s="1">
        <v>2008</v>
      </c>
      <c r="K2411" s="1" t="s">
        <v>493</v>
      </c>
      <c r="L2411" s="1">
        <v>3298.9</v>
      </c>
      <c r="M2411" s="1" t="s">
        <v>504</v>
      </c>
      <c r="N2411" s="1" t="s">
        <v>505</v>
      </c>
    </row>
    <row r="2412" spans="1:14" hidden="1" x14ac:dyDescent="0.35">
      <c r="A2412" s="1" t="s">
        <v>487</v>
      </c>
      <c r="B2412" s="1" t="s">
        <v>488</v>
      </c>
      <c r="C2412" s="2" t="s">
        <v>563</v>
      </c>
      <c r="D2412" s="1" t="s">
        <v>139</v>
      </c>
      <c r="E2412" s="1">
        <v>6110</v>
      </c>
      <c r="F2412" s="1" t="s">
        <v>490</v>
      </c>
      <c r="G2412" s="2" t="s">
        <v>501</v>
      </c>
      <c r="H2412" s="1" t="s">
        <v>502</v>
      </c>
      <c r="I2412" s="1">
        <v>2009</v>
      </c>
      <c r="J2412" s="1">
        <v>2009</v>
      </c>
      <c r="K2412" s="1" t="s">
        <v>493</v>
      </c>
      <c r="L2412" s="1">
        <v>10098.219999999999</v>
      </c>
      <c r="M2412" s="1" t="s">
        <v>504</v>
      </c>
      <c r="N2412" s="1" t="s">
        <v>505</v>
      </c>
    </row>
    <row r="2413" spans="1:14" hidden="1" x14ac:dyDescent="0.35">
      <c r="A2413" s="1" t="s">
        <v>487</v>
      </c>
      <c r="B2413" s="1" t="s">
        <v>488</v>
      </c>
      <c r="C2413" s="2" t="s">
        <v>563</v>
      </c>
      <c r="D2413" s="1" t="s">
        <v>139</v>
      </c>
      <c r="E2413" s="1">
        <v>6110</v>
      </c>
      <c r="F2413" s="1" t="s">
        <v>490</v>
      </c>
      <c r="G2413" s="2" t="s">
        <v>501</v>
      </c>
      <c r="H2413" s="1" t="s">
        <v>502</v>
      </c>
      <c r="I2413" s="1">
        <v>2010</v>
      </c>
      <c r="J2413" s="1">
        <v>2010</v>
      </c>
      <c r="K2413" s="1" t="s">
        <v>493</v>
      </c>
      <c r="L2413" s="1">
        <v>5870.27</v>
      </c>
      <c r="M2413" s="1" t="s">
        <v>504</v>
      </c>
      <c r="N2413" s="1" t="s">
        <v>505</v>
      </c>
    </row>
    <row r="2414" spans="1:14" hidden="1" x14ac:dyDescent="0.35">
      <c r="A2414" s="1" t="s">
        <v>487</v>
      </c>
      <c r="B2414" s="1" t="s">
        <v>488</v>
      </c>
      <c r="C2414" s="2" t="s">
        <v>563</v>
      </c>
      <c r="D2414" s="1" t="s">
        <v>139</v>
      </c>
      <c r="E2414" s="1">
        <v>6110</v>
      </c>
      <c r="F2414" s="1" t="s">
        <v>490</v>
      </c>
      <c r="G2414" s="2" t="s">
        <v>501</v>
      </c>
      <c r="H2414" s="1" t="s">
        <v>502</v>
      </c>
      <c r="I2414" s="1">
        <v>2011</v>
      </c>
      <c r="J2414" s="1">
        <v>2011</v>
      </c>
      <c r="K2414" s="1" t="s">
        <v>493</v>
      </c>
      <c r="L2414" s="1">
        <v>6087.02</v>
      </c>
      <c r="M2414" s="1" t="s">
        <v>504</v>
      </c>
      <c r="N2414" s="1" t="s">
        <v>505</v>
      </c>
    </row>
    <row r="2415" spans="1:14" hidden="1" x14ac:dyDescent="0.35">
      <c r="A2415" s="1" t="s">
        <v>487</v>
      </c>
      <c r="B2415" s="1" t="s">
        <v>488</v>
      </c>
      <c r="C2415" s="2" t="s">
        <v>563</v>
      </c>
      <c r="D2415" s="1" t="s">
        <v>139</v>
      </c>
      <c r="E2415" s="1">
        <v>6110</v>
      </c>
      <c r="F2415" s="1" t="s">
        <v>490</v>
      </c>
      <c r="G2415" s="2" t="s">
        <v>501</v>
      </c>
      <c r="H2415" s="1" t="s">
        <v>502</v>
      </c>
      <c r="I2415" s="1">
        <v>2012</v>
      </c>
      <c r="J2415" s="1">
        <v>2012</v>
      </c>
      <c r="K2415" s="1" t="s">
        <v>493</v>
      </c>
      <c r="L2415" s="1">
        <v>6601.24</v>
      </c>
      <c r="M2415" s="1" t="s">
        <v>504</v>
      </c>
      <c r="N2415" s="1" t="s">
        <v>505</v>
      </c>
    </row>
    <row r="2416" spans="1:14" hidden="1" x14ac:dyDescent="0.35">
      <c r="A2416" s="1" t="s">
        <v>487</v>
      </c>
      <c r="B2416" s="1" t="s">
        <v>488</v>
      </c>
      <c r="C2416" s="2" t="s">
        <v>563</v>
      </c>
      <c r="D2416" s="1" t="s">
        <v>139</v>
      </c>
      <c r="E2416" s="1">
        <v>6110</v>
      </c>
      <c r="F2416" s="1" t="s">
        <v>490</v>
      </c>
      <c r="G2416" s="2" t="s">
        <v>501</v>
      </c>
      <c r="H2416" s="1" t="s">
        <v>502</v>
      </c>
      <c r="I2416" s="1">
        <v>2013</v>
      </c>
      <c r="J2416" s="1">
        <v>2013</v>
      </c>
      <c r="K2416" s="1" t="s">
        <v>493</v>
      </c>
      <c r="L2416" s="1">
        <v>7003.17</v>
      </c>
      <c r="M2416" s="1" t="s">
        <v>504</v>
      </c>
      <c r="N2416" s="1" t="s">
        <v>505</v>
      </c>
    </row>
    <row r="2417" spans="1:14" hidden="1" x14ac:dyDescent="0.35">
      <c r="A2417" s="1" t="s">
        <v>487</v>
      </c>
      <c r="B2417" s="1" t="s">
        <v>488</v>
      </c>
      <c r="C2417" s="2" t="s">
        <v>563</v>
      </c>
      <c r="D2417" s="1" t="s">
        <v>139</v>
      </c>
      <c r="E2417" s="1">
        <v>6110</v>
      </c>
      <c r="F2417" s="1" t="s">
        <v>490</v>
      </c>
      <c r="G2417" s="2" t="s">
        <v>501</v>
      </c>
      <c r="H2417" s="1" t="s">
        <v>502</v>
      </c>
      <c r="I2417" s="1">
        <v>2014</v>
      </c>
      <c r="J2417" s="1">
        <v>2014</v>
      </c>
      <c r="K2417" s="1" t="s">
        <v>493</v>
      </c>
      <c r="L2417" s="1">
        <v>7132.72</v>
      </c>
      <c r="M2417" s="1" t="s">
        <v>504</v>
      </c>
      <c r="N2417" s="1" t="s">
        <v>505</v>
      </c>
    </row>
    <row r="2418" spans="1:14" hidden="1" x14ac:dyDescent="0.35">
      <c r="A2418" s="1" t="s">
        <v>487</v>
      </c>
      <c r="B2418" s="1" t="s">
        <v>488</v>
      </c>
      <c r="C2418" s="2" t="s">
        <v>563</v>
      </c>
      <c r="D2418" s="1" t="s">
        <v>139</v>
      </c>
      <c r="E2418" s="1">
        <v>6110</v>
      </c>
      <c r="F2418" s="1" t="s">
        <v>490</v>
      </c>
      <c r="G2418" s="2" t="s">
        <v>501</v>
      </c>
      <c r="H2418" s="1" t="s">
        <v>502</v>
      </c>
      <c r="I2418" s="1">
        <v>2015</v>
      </c>
      <c r="J2418" s="1">
        <v>2015</v>
      </c>
      <c r="K2418" s="1" t="s">
        <v>493</v>
      </c>
      <c r="L2418" s="1">
        <v>5989.15</v>
      </c>
      <c r="M2418" s="1" t="s">
        <v>504</v>
      </c>
      <c r="N2418" s="1" t="s">
        <v>505</v>
      </c>
    </row>
    <row r="2419" spans="1:14" hidden="1" x14ac:dyDescent="0.35">
      <c r="A2419" s="1" t="s">
        <v>487</v>
      </c>
      <c r="B2419" s="1" t="s">
        <v>488</v>
      </c>
      <c r="C2419" s="2" t="s">
        <v>563</v>
      </c>
      <c r="D2419" s="1" t="s">
        <v>139</v>
      </c>
      <c r="E2419" s="1">
        <v>6110</v>
      </c>
      <c r="F2419" s="1" t="s">
        <v>490</v>
      </c>
      <c r="G2419" s="2" t="s">
        <v>501</v>
      </c>
      <c r="H2419" s="1" t="s">
        <v>502</v>
      </c>
      <c r="I2419" s="1">
        <v>2016</v>
      </c>
      <c r="J2419" s="1">
        <v>2016</v>
      </c>
      <c r="K2419" s="1" t="s">
        <v>493</v>
      </c>
      <c r="L2419" s="1">
        <v>6679.05</v>
      </c>
      <c r="M2419" s="1" t="s">
        <v>504</v>
      </c>
      <c r="N2419" s="1" t="s">
        <v>505</v>
      </c>
    </row>
    <row r="2420" spans="1:14" hidden="1" x14ac:dyDescent="0.35">
      <c r="A2420" s="1" t="s">
        <v>487</v>
      </c>
      <c r="B2420" s="1" t="s">
        <v>488</v>
      </c>
      <c r="C2420" s="2" t="s">
        <v>563</v>
      </c>
      <c r="D2420" s="1" t="s">
        <v>139</v>
      </c>
      <c r="E2420" s="1">
        <v>6110</v>
      </c>
      <c r="F2420" s="1" t="s">
        <v>490</v>
      </c>
      <c r="G2420" s="2" t="s">
        <v>501</v>
      </c>
      <c r="H2420" s="1" t="s">
        <v>502</v>
      </c>
      <c r="I2420" s="1">
        <v>2017</v>
      </c>
      <c r="J2420" s="1">
        <v>2017</v>
      </c>
      <c r="K2420" s="1" t="s">
        <v>493</v>
      </c>
      <c r="L2420" s="1">
        <v>7968.77</v>
      </c>
      <c r="M2420" s="1" t="s">
        <v>504</v>
      </c>
      <c r="N2420" s="1" t="s">
        <v>505</v>
      </c>
    </row>
    <row r="2421" spans="1:14" hidden="1" x14ac:dyDescent="0.35">
      <c r="A2421" s="1" t="s">
        <v>487</v>
      </c>
      <c r="B2421" s="1" t="s">
        <v>488</v>
      </c>
      <c r="C2421" s="2" t="s">
        <v>563</v>
      </c>
      <c r="D2421" s="1" t="s">
        <v>139</v>
      </c>
      <c r="E2421" s="1">
        <v>6110</v>
      </c>
      <c r="F2421" s="1" t="s">
        <v>490</v>
      </c>
      <c r="G2421" s="2" t="s">
        <v>501</v>
      </c>
      <c r="H2421" s="1" t="s">
        <v>502</v>
      </c>
      <c r="I2421" s="1">
        <v>2018</v>
      </c>
      <c r="J2421" s="1">
        <v>2018</v>
      </c>
      <c r="K2421" s="1" t="s">
        <v>493</v>
      </c>
      <c r="L2421" s="1">
        <v>9196.09</v>
      </c>
      <c r="M2421" s="1" t="s">
        <v>504</v>
      </c>
      <c r="N2421" s="1" t="s">
        <v>505</v>
      </c>
    </row>
    <row r="2422" spans="1:14" x14ac:dyDescent="0.35">
      <c r="A2422" s="1" t="s">
        <v>487</v>
      </c>
      <c r="B2422" s="1" t="s">
        <v>488</v>
      </c>
      <c r="C2422" s="2" t="s">
        <v>564</v>
      </c>
      <c r="D2422" s="1" t="s">
        <v>141</v>
      </c>
      <c r="E2422" s="1">
        <v>6110</v>
      </c>
      <c r="F2422" s="1" t="s">
        <v>490</v>
      </c>
      <c r="G2422" s="2" t="s">
        <v>491</v>
      </c>
      <c r="H2422" s="1" t="s">
        <v>492</v>
      </c>
      <c r="I2422" s="1">
        <v>2012</v>
      </c>
      <c r="J2422" s="1">
        <v>2012</v>
      </c>
      <c r="K2422" s="1" t="s">
        <v>493</v>
      </c>
      <c r="L2422" s="1">
        <v>186.37</v>
      </c>
      <c r="M2422" s="1" t="s">
        <v>504</v>
      </c>
      <c r="N2422" s="1" t="s">
        <v>505</v>
      </c>
    </row>
    <row r="2423" spans="1:14" x14ac:dyDescent="0.35">
      <c r="A2423" s="1" t="s">
        <v>487</v>
      </c>
      <c r="B2423" s="1" t="s">
        <v>488</v>
      </c>
      <c r="C2423" s="2" t="s">
        <v>564</v>
      </c>
      <c r="D2423" s="1" t="s">
        <v>141</v>
      </c>
      <c r="E2423" s="1">
        <v>6110</v>
      </c>
      <c r="F2423" s="1" t="s">
        <v>490</v>
      </c>
      <c r="G2423" s="2" t="s">
        <v>491</v>
      </c>
      <c r="H2423" s="1" t="s">
        <v>492</v>
      </c>
      <c r="I2423" s="1">
        <v>2014</v>
      </c>
      <c r="J2423" s="1">
        <v>2014</v>
      </c>
      <c r="K2423" s="1" t="s">
        <v>493</v>
      </c>
      <c r="L2423" s="1">
        <v>94.44</v>
      </c>
      <c r="M2423" s="1" t="s">
        <v>504</v>
      </c>
      <c r="N2423" s="1" t="s">
        <v>505</v>
      </c>
    </row>
    <row r="2424" spans="1:14" x14ac:dyDescent="0.35">
      <c r="A2424" s="1" t="s">
        <v>487</v>
      </c>
      <c r="B2424" s="1" t="s">
        <v>488</v>
      </c>
      <c r="C2424" s="2" t="s">
        <v>564</v>
      </c>
      <c r="D2424" s="1" t="s">
        <v>141</v>
      </c>
      <c r="E2424" s="1">
        <v>6110</v>
      </c>
      <c r="F2424" s="1" t="s">
        <v>490</v>
      </c>
      <c r="G2424" s="2" t="s">
        <v>491</v>
      </c>
      <c r="H2424" s="1" t="s">
        <v>492</v>
      </c>
      <c r="I2424" s="1">
        <v>2015</v>
      </c>
      <c r="J2424" s="1">
        <v>2015</v>
      </c>
      <c r="K2424" s="1" t="s">
        <v>493</v>
      </c>
      <c r="L2424" s="1">
        <v>49.29</v>
      </c>
      <c r="M2424" s="1" t="s">
        <v>504</v>
      </c>
      <c r="N2424" s="1" t="s">
        <v>505</v>
      </c>
    </row>
    <row r="2425" spans="1:14" x14ac:dyDescent="0.35">
      <c r="A2425" s="1" t="s">
        <v>487</v>
      </c>
      <c r="B2425" s="1" t="s">
        <v>488</v>
      </c>
      <c r="C2425" s="2" t="s">
        <v>564</v>
      </c>
      <c r="D2425" s="1" t="s">
        <v>141</v>
      </c>
      <c r="E2425" s="1">
        <v>6110</v>
      </c>
      <c r="F2425" s="1" t="s">
        <v>490</v>
      </c>
      <c r="G2425" s="2" t="s">
        <v>491</v>
      </c>
      <c r="H2425" s="1" t="s">
        <v>492</v>
      </c>
      <c r="I2425" s="1">
        <v>2016</v>
      </c>
      <c r="J2425" s="1">
        <v>2016</v>
      </c>
      <c r="K2425" s="1" t="s">
        <v>493</v>
      </c>
      <c r="L2425" s="1">
        <v>65.62</v>
      </c>
      <c r="M2425" s="1" t="s">
        <v>504</v>
      </c>
      <c r="N2425" s="1" t="s">
        <v>505</v>
      </c>
    </row>
    <row r="2426" spans="1:14" x14ac:dyDescent="0.35">
      <c r="A2426" s="1" t="s">
        <v>487</v>
      </c>
      <c r="B2426" s="1" t="s">
        <v>488</v>
      </c>
      <c r="C2426" s="2" t="s">
        <v>564</v>
      </c>
      <c r="D2426" s="1" t="s">
        <v>141</v>
      </c>
      <c r="E2426" s="1">
        <v>6110</v>
      </c>
      <c r="F2426" s="1" t="s">
        <v>490</v>
      </c>
      <c r="G2426" s="2" t="s">
        <v>491</v>
      </c>
      <c r="H2426" s="1" t="s">
        <v>492</v>
      </c>
      <c r="I2426" s="1">
        <v>2017</v>
      </c>
      <c r="J2426" s="1">
        <v>2017</v>
      </c>
      <c r="K2426" s="1" t="s">
        <v>493</v>
      </c>
      <c r="L2426" s="1">
        <v>76.72</v>
      </c>
      <c r="M2426" s="1" t="s">
        <v>504</v>
      </c>
      <c r="N2426" s="1" t="s">
        <v>505</v>
      </c>
    </row>
    <row r="2427" spans="1:14" x14ac:dyDescent="0.35">
      <c r="A2427" s="1" t="s">
        <v>487</v>
      </c>
      <c r="B2427" s="1" t="s">
        <v>488</v>
      </c>
      <c r="C2427" s="2" t="s">
        <v>564</v>
      </c>
      <c r="D2427" s="1" t="s">
        <v>141</v>
      </c>
      <c r="E2427" s="1">
        <v>6110</v>
      </c>
      <c r="F2427" s="1" t="s">
        <v>490</v>
      </c>
      <c r="G2427" s="2" t="s">
        <v>491</v>
      </c>
      <c r="H2427" s="1" t="s">
        <v>492</v>
      </c>
      <c r="I2427" s="1">
        <v>2018</v>
      </c>
      <c r="J2427" s="1">
        <v>2018</v>
      </c>
      <c r="K2427" s="1" t="s">
        <v>493</v>
      </c>
      <c r="L2427" s="1">
        <v>2.78</v>
      </c>
      <c r="M2427" s="1" t="s">
        <v>504</v>
      </c>
      <c r="N2427" s="1" t="s">
        <v>505</v>
      </c>
    </row>
    <row r="2428" spans="1:14" hidden="1" x14ac:dyDescent="0.35">
      <c r="A2428" s="1" t="s">
        <v>487</v>
      </c>
      <c r="B2428" s="1" t="s">
        <v>488</v>
      </c>
      <c r="C2428" s="2" t="s">
        <v>564</v>
      </c>
      <c r="D2428" s="1" t="s">
        <v>141</v>
      </c>
      <c r="E2428" s="1">
        <v>6110</v>
      </c>
      <c r="F2428" s="1" t="s">
        <v>490</v>
      </c>
      <c r="G2428" s="2" t="s">
        <v>506</v>
      </c>
      <c r="H2428" s="1" t="s">
        <v>507</v>
      </c>
      <c r="I2428" s="1">
        <v>2014</v>
      </c>
      <c r="J2428" s="1">
        <v>2014</v>
      </c>
      <c r="K2428" s="1" t="s">
        <v>493</v>
      </c>
      <c r="L2428" s="1">
        <v>1.1599999999999999</v>
      </c>
      <c r="M2428" s="1" t="s">
        <v>504</v>
      </c>
      <c r="N2428" s="1" t="s">
        <v>505</v>
      </c>
    </row>
    <row r="2429" spans="1:14" hidden="1" x14ac:dyDescent="0.35">
      <c r="A2429" s="1" t="s">
        <v>487</v>
      </c>
      <c r="B2429" s="1" t="s">
        <v>488</v>
      </c>
      <c r="C2429" s="2" t="s">
        <v>564</v>
      </c>
      <c r="D2429" s="1" t="s">
        <v>141</v>
      </c>
      <c r="E2429" s="1">
        <v>6110</v>
      </c>
      <c r="F2429" s="1" t="s">
        <v>490</v>
      </c>
      <c r="G2429" s="2" t="s">
        <v>506</v>
      </c>
      <c r="H2429" s="1" t="s">
        <v>507</v>
      </c>
      <c r="I2429" s="1">
        <v>2015</v>
      </c>
      <c r="J2429" s="1">
        <v>2015</v>
      </c>
      <c r="K2429" s="1" t="s">
        <v>493</v>
      </c>
      <c r="L2429" s="1">
        <v>0.13</v>
      </c>
      <c r="M2429" s="1" t="s">
        <v>504</v>
      </c>
      <c r="N2429" s="1" t="s">
        <v>505</v>
      </c>
    </row>
    <row r="2430" spans="1:14" hidden="1" x14ac:dyDescent="0.35">
      <c r="A2430" s="1" t="s">
        <v>487</v>
      </c>
      <c r="B2430" s="1" t="s">
        <v>488</v>
      </c>
      <c r="C2430" s="2" t="s">
        <v>564</v>
      </c>
      <c r="D2430" s="1" t="s">
        <v>141</v>
      </c>
      <c r="E2430" s="1">
        <v>6110</v>
      </c>
      <c r="F2430" s="1" t="s">
        <v>490</v>
      </c>
      <c r="G2430" s="2" t="s">
        <v>506</v>
      </c>
      <c r="H2430" s="1" t="s">
        <v>507</v>
      </c>
      <c r="I2430" s="1">
        <v>2016</v>
      </c>
      <c r="J2430" s="1">
        <v>2016</v>
      </c>
      <c r="K2430" s="1" t="s">
        <v>493</v>
      </c>
      <c r="L2430" s="1">
        <v>0.02</v>
      </c>
      <c r="M2430" s="1" t="s">
        <v>504</v>
      </c>
      <c r="N2430" s="1" t="s">
        <v>505</v>
      </c>
    </row>
    <row r="2431" spans="1:14" hidden="1" x14ac:dyDescent="0.35">
      <c r="A2431" s="1" t="s">
        <v>487</v>
      </c>
      <c r="B2431" s="1" t="s">
        <v>488</v>
      </c>
      <c r="C2431" s="2" t="s">
        <v>564</v>
      </c>
      <c r="D2431" s="1" t="s">
        <v>141</v>
      </c>
      <c r="E2431" s="1">
        <v>6110</v>
      </c>
      <c r="F2431" s="1" t="s">
        <v>490</v>
      </c>
      <c r="G2431" s="2" t="s">
        <v>506</v>
      </c>
      <c r="H2431" s="1" t="s">
        <v>507</v>
      </c>
      <c r="I2431" s="1">
        <v>2017</v>
      </c>
      <c r="J2431" s="1">
        <v>2017</v>
      </c>
      <c r="K2431" s="1" t="s">
        <v>493</v>
      </c>
      <c r="L2431" s="1">
        <v>0.23</v>
      </c>
      <c r="M2431" s="1" t="s">
        <v>504</v>
      </c>
      <c r="N2431" s="1" t="s">
        <v>505</v>
      </c>
    </row>
    <row r="2432" spans="1:14" hidden="1" x14ac:dyDescent="0.35">
      <c r="A2432" s="1" t="s">
        <v>487</v>
      </c>
      <c r="B2432" s="1" t="s">
        <v>488</v>
      </c>
      <c r="C2432" s="2" t="s">
        <v>564</v>
      </c>
      <c r="D2432" s="1" t="s">
        <v>141</v>
      </c>
      <c r="E2432" s="1">
        <v>6110</v>
      </c>
      <c r="F2432" s="1" t="s">
        <v>490</v>
      </c>
      <c r="G2432" s="2" t="s">
        <v>506</v>
      </c>
      <c r="H2432" s="1" t="s">
        <v>507</v>
      </c>
      <c r="I2432" s="1">
        <v>2018</v>
      </c>
      <c r="J2432" s="1">
        <v>2018</v>
      </c>
      <c r="K2432" s="1" t="s">
        <v>493</v>
      </c>
      <c r="L2432" s="1">
        <v>7.7</v>
      </c>
      <c r="M2432" s="1" t="s">
        <v>504</v>
      </c>
      <c r="N2432" s="1" t="s">
        <v>505</v>
      </c>
    </row>
    <row r="2433" spans="1:15" x14ac:dyDescent="0.35">
      <c r="A2433" s="1" t="s">
        <v>487</v>
      </c>
      <c r="B2433" s="1" t="s">
        <v>488</v>
      </c>
      <c r="C2433" s="2" t="s">
        <v>564</v>
      </c>
      <c r="D2433" s="1" t="s">
        <v>141</v>
      </c>
      <c r="E2433" s="1">
        <v>6110</v>
      </c>
      <c r="F2433" s="1" t="s">
        <v>490</v>
      </c>
      <c r="G2433" s="2" t="s">
        <v>499</v>
      </c>
      <c r="H2433" s="1" t="s">
        <v>500</v>
      </c>
      <c r="I2433" s="1">
        <v>2001</v>
      </c>
      <c r="J2433" s="1">
        <v>2001</v>
      </c>
      <c r="K2433" s="1" t="s">
        <v>493</v>
      </c>
      <c r="L2433" s="1">
        <v>15.08</v>
      </c>
      <c r="M2433" s="1" t="s">
        <v>494</v>
      </c>
      <c r="N2433" s="1" t="s">
        <v>495</v>
      </c>
      <c r="O2433" s="1" t="s">
        <v>496</v>
      </c>
    </row>
    <row r="2434" spans="1:15" x14ac:dyDescent="0.35">
      <c r="A2434" s="1" t="s">
        <v>487</v>
      </c>
      <c r="B2434" s="1" t="s">
        <v>488</v>
      </c>
      <c r="C2434" s="2" t="s">
        <v>564</v>
      </c>
      <c r="D2434" s="1" t="s">
        <v>141</v>
      </c>
      <c r="E2434" s="1">
        <v>6110</v>
      </c>
      <c r="F2434" s="1" t="s">
        <v>490</v>
      </c>
      <c r="G2434" s="2" t="s">
        <v>499</v>
      </c>
      <c r="H2434" s="1" t="s">
        <v>500</v>
      </c>
      <c r="I2434" s="1">
        <v>2002</v>
      </c>
      <c r="J2434" s="1">
        <v>2002</v>
      </c>
      <c r="K2434" s="1" t="s">
        <v>493</v>
      </c>
      <c r="L2434" s="1">
        <v>16.41</v>
      </c>
      <c r="M2434" s="1" t="s">
        <v>494</v>
      </c>
      <c r="N2434" s="1" t="s">
        <v>495</v>
      </c>
      <c r="O2434" s="1" t="s">
        <v>496</v>
      </c>
    </row>
    <row r="2435" spans="1:15" hidden="1" x14ac:dyDescent="0.35">
      <c r="A2435" s="1" t="s">
        <v>487</v>
      </c>
      <c r="B2435" s="1" t="s">
        <v>488</v>
      </c>
      <c r="C2435" s="2" t="s">
        <v>565</v>
      </c>
      <c r="D2435" s="1" t="s">
        <v>143</v>
      </c>
      <c r="E2435" s="1">
        <v>6110</v>
      </c>
      <c r="F2435" s="1" t="s">
        <v>490</v>
      </c>
      <c r="G2435" s="2" t="s">
        <v>491</v>
      </c>
      <c r="H2435" s="1" t="s">
        <v>492</v>
      </c>
      <c r="I2435" s="1">
        <v>2006</v>
      </c>
      <c r="J2435" s="1">
        <v>2006</v>
      </c>
      <c r="K2435" s="1" t="s">
        <v>493</v>
      </c>
      <c r="L2435" s="1">
        <v>130.58000000000001</v>
      </c>
      <c r="M2435" s="1" t="s">
        <v>504</v>
      </c>
      <c r="N2435" s="1" t="s">
        <v>505</v>
      </c>
    </row>
    <row r="2436" spans="1:15" hidden="1" x14ac:dyDescent="0.35">
      <c r="A2436" s="1" t="s">
        <v>487</v>
      </c>
      <c r="B2436" s="1" t="s">
        <v>488</v>
      </c>
      <c r="C2436" s="2" t="s">
        <v>565</v>
      </c>
      <c r="D2436" s="1" t="s">
        <v>143</v>
      </c>
      <c r="E2436" s="1">
        <v>6110</v>
      </c>
      <c r="F2436" s="1" t="s">
        <v>490</v>
      </c>
      <c r="G2436" s="2" t="s">
        <v>491</v>
      </c>
      <c r="H2436" s="1" t="s">
        <v>492</v>
      </c>
      <c r="I2436" s="1">
        <v>2007</v>
      </c>
      <c r="J2436" s="1">
        <v>2007</v>
      </c>
      <c r="K2436" s="1" t="s">
        <v>493</v>
      </c>
      <c r="L2436" s="1">
        <v>350.84</v>
      </c>
      <c r="M2436" s="1" t="s">
        <v>504</v>
      </c>
      <c r="N2436" s="1" t="s">
        <v>505</v>
      </c>
    </row>
    <row r="2437" spans="1:15" hidden="1" x14ac:dyDescent="0.35">
      <c r="A2437" s="1" t="s">
        <v>487</v>
      </c>
      <c r="B2437" s="1" t="s">
        <v>488</v>
      </c>
      <c r="C2437" s="2" t="s">
        <v>565</v>
      </c>
      <c r="D2437" s="1" t="s">
        <v>143</v>
      </c>
      <c r="E2437" s="1">
        <v>6110</v>
      </c>
      <c r="F2437" s="1" t="s">
        <v>490</v>
      </c>
      <c r="G2437" s="2" t="s">
        <v>491</v>
      </c>
      <c r="H2437" s="1" t="s">
        <v>492</v>
      </c>
      <c r="I2437" s="1">
        <v>2008</v>
      </c>
      <c r="J2437" s="1">
        <v>2008</v>
      </c>
      <c r="K2437" s="1" t="s">
        <v>493</v>
      </c>
      <c r="L2437" s="1">
        <v>258.85000000000002</v>
      </c>
      <c r="M2437" s="1" t="s">
        <v>504</v>
      </c>
      <c r="N2437" s="1" t="s">
        <v>505</v>
      </c>
    </row>
    <row r="2438" spans="1:15" hidden="1" x14ac:dyDescent="0.35">
      <c r="A2438" s="1" t="s">
        <v>487</v>
      </c>
      <c r="B2438" s="1" t="s">
        <v>488</v>
      </c>
      <c r="C2438" s="2" t="s">
        <v>565</v>
      </c>
      <c r="D2438" s="1" t="s">
        <v>143</v>
      </c>
      <c r="E2438" s="1">
        <v>6110</v>
      </c>
      <c r="F2438" s="1" t="s">
        <v>490</v>
      </c>
      <c r="G2438" s="2" t="s">
        <v>491</v>
      </c>
      <c r="H2438" s="1" t="s">
        <v>492</v>
      </c>
      <c r="I2438" s="1">
        <v>2009</v>
      </c>
      <c r="J2438" s="1">
        <v>2009</v>
      </c>
      <c r="K2438" s="1" t="s">
        <v>493</v>
      </c>
      <c r="L2438" s="1">
        <v>1272.04</v>
      </c>
      <c r="M2438" s="1" t="s">
        <v>504</v>
      </c>
      <c r="N2438" s="1" t="s">
        <v>505</v>
      </c>
    </row>
    <row r="2439" spans="1:15" hidden="1" x14ac:dyDescent="0.35">
      <c r="A2439" s="1" t="s">
        <v>487</v>
      </c>
      <c r="B2439" s="1" t="s">
        <v>488</v>
      </c>
      <c r="C2439" s="2" t="s">
        <v>565</v>
      </c>
      <c r="D2439" s="1" t="s">
        <v>143</v>
      </c>
      <c r="E2439" s="1">
        <v>6110</v>
      </c>
      <c r="F2439" s="1" t="s">
        <v>490</v>
      </c>
      <c r="G2439" s="2" t="s">
        <v>491</v>
      </c>
      <c r="H2439" s="1" t="s">
        <v>492</v>
      </c>
      <c r="I2439" s="1">
        <v>2010</v>
      </c>
      <c r="J2439" s="1">
        <v>2010</v>
      </c>
      <c r="K2439" s="1" t="s">
        <v>493</v>
      </c>
      <c r="L2439" s="1">
        <v>379.15</v>
      </c>
      <c r="M2439" s="1" t="s">
        <v>504</v>
      </c>
      <c r="N2439" s="1" t="s">
        <v>505</v>
      </c>
    </row>
    <row r="2440" spans="1:15" hidden="1" x14ac:dyDescent="0.35">
      <c r="A2440" s="1" t="s">
        <v>487</v>
      </c>
      <c r="B2440" s="1" t="s">
        <v>488</v>
      </c>
      <c r="C2440" s="2" t="s">
        <v>565</v>
      </c>
      <c r="D2440" s="1" t="s">
        <v>143</v>
      </c>
      <c r="E2440" s="1">
        <v>6110</v>
      </c>
      <c r="F2440" s="1" t="s">
        <v>490</v>
      </c>
      <c r="G2440" s="2" t="s">
        <v>491</v>
      </c>
      <c r="H2440" s="1" t="s">
        <v>492</v>
      </c>
      <c r="I2440" s="1">
        <v>2011</v>
      </c>
      <c r="J2440" s="1">
        <v>2011</v>
      </c>
      <c r="K2440" s="1" t="s">
        <v>493</v>
      </c>
      <c r="L2440" s="1">
        <v>299.27</v>
      </c>
      <c r="M2440" s="1" t="s">
        <v>504</v>
      </c>
      <c r="N2440" s="1" t="s">
        <v>505</v>
      </c>
    </row>
    <row r="2441" spans="1:15" hidden="1" x14ac:dyDescent="0.35">
      <c r="A2441" s="1" t="s">
        <v>487</v>
      </c>
      <c r="B2441" s="1" t="s">
        <v>488</v>
      </c>
      <c r="C2441" s="2" t="s">
        <v>565</v>
      </c>
      <c r="D2441" s="1" t="s">
        <v>143</v>
      </c>
      <c r="E2441" s="1">
        <v>6110</v>
      </c>
      <c r="F2441" s="1" t="s">
        <v>490</v>
      </c>
      <c r="G2441" s="2" t="s">
        <v>491</v>
      </c>
      <c r="H2441" s="1" t="s">
        <v>492</v>
      </c>
      <c r="I2441" s="1">
        <v>2012</v>
      </c>
      <c r="J2441" s="1">
        <v>2012</v>
      </c>
      <c r="K2441" s="1" t="s">
        <v>493</v>
      </c>
      <c r="L2441" s="1">
        <v>294.22000000000003</v>
      </c>
      <c r="M2441" s="1" t="s">
        <v>504</v>
      </c>
      <c r="N2441" s="1" t="s">
        <v>505</v>
      </c>
    </row>
    <row r="2442" spans="1:15" hidden="1" x14ac:dyDescent="0.35">
      <c r="A2442" s="1" t="s">
        <v>487</v>
      </c>
      <c r="B2442" s="1" t="s">
        <v>488</v>
      </c>
      <c r="C2442" s="2" t="s">
        <v>565</v>
      </c>
      <c r="D2442" s="1" t="s">
        <v>143</v>
      </c>
      <c r="E2442" s="1">
        <v>6110</v>
      </c>
      <c r="F2442" s="1" t="s">
        <v>490</v>
      </c>
      <c r="G2442" s="2" t="s">
        <v>491</v>
      </c>
      <c r="H2442" s="1" t="s">
        <v>492</v>
      </c>
      <c r="I2442" s="1">
        <v>2013</v>
      </c>
      <c r="J2442" s="1">
        <v>2013</v>
      </c>
      <c r="K2442" s="1" t="s">
        <v>493</v>
      </c>
      <c r="L2442" s="1">
        <v>355.94</v>
      </c>
      <c r="M2442" s="1" t="s">
        <v>504</v>
      </c>
      <c r="N2442" s="1" t="s">
        <v>505</v>
      </c>
    </row>
    <row r="2443" spans="1:15" hidden="1" x14ac:dyDescent="0.35">
      <c r="A2443" s="1" t="s">
        <v>487</v>
      </c>
      <c r="B2443" s="1" t="s">
        <v>488</v>
      </c>
      <c r="C2443" s="2" t="s">
        <v>565</v>
      </c>
      <c r="D2443" s="1" t="s">
        <v>143</v>
      </c>
      <c r="E2443" s="1">
        <v>6110</v>
      </c>
      <c r="F2443" s="1" t="s">
        <v>490</v>
      </c>
      <c r="G2443" s="2" t="s">
        <v>491</v>
      </c>
      <c r="H2443" s="1" t="s">
        <v>492</v>
      </c>
      <c r="I2443" s="1">
        <v>2014</v>
      </c>
      <c r="J2443" s="1">
        <v>2014</v>
      </c>
      <c r="K2443" s="1" t="s">
        <v>493</v>
      </c>
      <c r="L2443" s="1">
        <v>387.92</v>
      </c>
      <c r="M2443" s="1" t="s">
        <v>504</v>
      </c>
      <c r="N2443" s="1" t="s">
        <v>505</v>
      </c>
    </row>
    <row r="2444" spans="1:15" hidden="1" x14ac:dyDescent="0.35">
      <c r="A2444" s="1" t="s">
        <v>487</v>
      </c>
      <c r="B2444" s="1" t="s">
        <v>488</v>
      </c>
      <c r="C2444" s="2" t="s">
        <v>565</v>
      </c>
      <c r="D2444" s="1" t="s">
        <v>143</v>
      </c>
      <c r="E2444" s="1">
        <v>6110</v>
      </c>
      <c r="F2444" s="1" t="s">
        <v>490</v>
      </c>
      <c r="G2444" s="2" t="s">
        <v>491</v>
      </c>
      <c r="H2444" s="1" t="s">
        <v>492</v>
      </c>
      <c r="I2444" s="1">
        <v>2015</v>
      </c>
      <c r="J2444" s="1">
        <v>2015</v>
      </c>
      <c r="K2444" s="1" t="s">
        <v>493</v>
      </c>
      <c r="L2444" s="1">
        <v>466</v>
      </c>
      <c r="M2444" s="1" t="s">
        <v>504</v>
      </c>
      <c r="N2444" s="1" t="s">
        <v>505</v>
      </c>
    </row>
    <row r="2445" spans="1:15" hidden="1" x14ac:dyDescent="0.35">
      <c r="A2445" s="1" t="s">
        <v>487</v>
      </c>
      <c r="B2445" s="1" t="s">
        <v>488</v>
      </c>
      <c r="C2445" s="2" t="s">
        <v>565</v>
      </c>
      <c r="D2445" s="1" t="s">
        <v>143</v>
      </c>
      <c r="E2445" s="1">
        <v>6110</v>
      </c>
      <c r="F2445" s="1" t="s">
        <v>490</v>
      </c>
      <c r="G2445" s="2" t="s">
        <v>491</v>
      </c>
      <c r="H2445" s="1" t="s">
        <v>492</v>
      </c>
      <c r="I2445" s="1">
        <v>2016</v>
      </c>
      <c r="J2445" s="1">
        <v>2016</v>
      </c>
      <c r="K2445" s="1" t="s">
        <v>493</v>
      </c>
      <c r="L2445" s="1">
        <v>475.97</v>
      </c>
      <c r="M2445" s="1" t="s">
        <v>504</v>
      </c>
      <c r="N2445" s="1" t="s">
        <v>505</v>
      </c>
    </row>
    <row r="2446" spans="1:15" hidden="1" x14ac:dyDescent="0.35">
      <c r="A2446" s="1" t="s">
        <v>487</v>
      </c>
      <c r="B2446" s="1" t="s">
        <v>488</v>
      </c>
      <c r="C2446" s="2" t="s">
        <v>565</v>
      </c>
      <c r="D2446" s="1" t="s">
        <v>143</v>
      </c>
      <c r="E2446" s="1">
        <v>6110</v>
      </c>
      <c r="F2446" s="1" t="s">
        <v>490</v>
      </c>
      <c r="G2446" s="2" t="s">
        <v>491</v>
      </c>
      <c r="H2446" s="1" t="s">
        <v>492</v>
      </c>
      <c r="I2446" s="1">
        <v>2017</v>
      </c>
      <c r="J2446" s="1">
        <v>2017</v>
      </c>
      <c r="K2446" s="1" t="s">
        <v>493</v>
      </c>
      <c r="L2446" s="1">
        <v>468.82</v>
      </c>
      <c r="M2446" s="1" t="s">
        <v>504</v>
      </c>
      <c r="N2446" s="1" t="s">
        <v>505</v>
      </c>
    </row>
    <row r="2447" spans="1:15" hidden="1" x14ac:dyDescent="0.35">
      <c r="A2447" s="1" t="s">
        <v>487</v>
      </c>
      <c r="B2447" s="1" t="s">
        <v>488</v>
      </c>
      <c r="C2447" s="2" t="s">
        <v>565</v>
      </c>
      <c r="D2447" s="1" t="s">
        <v>143</v>
      </c>
      <c r="E2447" s="1">
        <v>6110</v>
      </c>
      <c r="F2447" s="1" t="s">
        <v>490</v>
      </c>
      <c r="G2447" s="2" t="s">
        <v>506</v>
      </c>
      <c r="H2447" s="1" t="s">
        <v>507</v>
      </c>
      <c r="I2447" s="1">
        <v>2006</v>
      </c>
      <c r="J2447" s="1">
        <v>2006</v>
      </c>
      <c r="K2447" s="1" t="s">
        <v>493</v>
      </c>
      <c r="L2447" s="1">
        <v>0</v>
      </c>
      <c r="M2447" s="1" t="s">
        <v>504</v>
      </c>
      <c r="N2447" s="1" t="s">
        <v>505</v>
      </c>
    </row>
    <row r="2448" spans="1:15" hidden="1" x14ac:dyDescent="0.35">
      <c r="A2448" s="1" t="s">
        <v>487</v>
      </c>
      <c r="B2448" s="1" t="s">
        <v>488</v>
      </c>
      <c r="C2448" s="2" t="s">
        <v>565</v>
      </c>
      <c r="D2448" s="1" t="s">
        <v>143</v>
      </c>
      <c r="E2448" s="1">
        <v>6110</v>
      </c>
      <c r="F2448" s="1" t="s">
        <v>490</v>
      </c>
      <c r="G2448" s="2" t="s">
        <v>506</v>
      </c>
      <c r="H2448" s="1" t="s">
        <v>507</v>
      </c>
      <c r="I2448" s="1">
        <v>2007</v>
      </c>
      <c r="J2448" s="1">
        <v>2007</v>
      </c>
      <c r="K2448" s="1" t="s">
        <v>493</v>
      </c>
      <c r="L2448" s="1">
        <v>0</v>
      </c>
      <c r="M2448" s="1" t="s">
        <v>504</v>
      </c>
      <c r="N2448" s="1" t="s">
        <v>505</v>
      </c>
    </row>
    <row r="2449" spans="1:14" hidden="1" x14ac:dyDescent="0.35">
      <c r="A2449" s="1" t="s">
        <v>487</v>
      </c>
      <c r="B2449" s="1" t="s">
        <v>488</v>
      </c>
      <c r="C2449" s="2" t="s">
        <v>565</v>
      </c>
      <c r="D2449" s="1" t="s">
        <v>143</v>
      </c>
      <c r="E2449" s="1">
        <v>6110</v>
      </c>
      <c r="F2449" s="1" t="s">
        <v>490</v>
      </c>
      <c r="G2449" s="2" t="s">
        <v>506</v>
      </c>
      <c r="H2449" s="1" t="s">
        <v>507</v>
      </c>
      <c r="I2449" s="1">
        <v>2011</v>
      </c>
      <c r="J2449" s="1">
        <v>2011</v>
      </c>
      <c r="K2449" s="1" t="s">
        <v>493</v>
      </c>
      <c r="L2449" s="1">
        <v>0</v>
      </c>
      <c r="M2449" s="1" t="s">
        <v>504</v>
      </c>
      <c r="N2449" s="1" t="s">
        <v>505</v>
      </c>
    </row>
    <row r="2450" spans="1:14" hidden="1" x14ac:dyDescent="0.35">
      <c r="A2450" s="1" t="s">
        <v>487</v>
      </c>
      <c r="B2450" s="1" t="s">
        <v>488</v>
      </c>
      <c r="C2450" s="2" t="s">
        <v>565</v>
      </c>
      <c r="D2450" s="1" t="s">
        <v>143</v>
      </c>
      <c r="E2450" s="1">
        <v>6110</v>
      </c>
      <c r="F2450" s="1" t="s">
        <v>490</v>
      </c>
      <c r="G2450" s="2" t="s">
        <v>506</v>
      </c>
      <c r="H2450" s="1" t="s">
        <v>507</v>
      </c>
      <c r="I2450" s="1">
        <v>2012</v>
      </c>
      <c r="J2450" s="1">
        <v>2012</v>
      </c>
      <c r="K2450" s="1" t="s">
        <v>493</v>
      </c>
      <c r="L2450" s="1">
        <v>0</v>
      </c>
      <c r="M2450" s="1" t="s">
        <v>504</v>
      </c>
      <c r="N2450" s="1" t="s">
        <v>505</v>
      </c>
    </row>
    <row r="2451" spans="1:14" hidden="1" x14ac:dyDescent="0.35">
      <c r="A2451" s="1" t="s">
        <v>487</v>
      </c>
      <c r="B2451" s="1" t="s">
        <v>488</v>
      </c>
      <c r="C2451" s="2" t="s">
        <v>565</v>
      </c>
      <c r="D2451" s="1" t="s">
        <v>143</v>
      </c>
      <c r="E2451" s="1">
        <v>6110</v>
      </c>
      <c r="F2451" s="1" t="s">
        <v>490</v>
      </c>
      <c r="G2451" s="2" t="s">
        <v>506</v>
      </c>
      <c r="H2451" s="1" t="s">
        <v>507</v>
      </c>
      <c r="I2451" s="1">
        <v>2013</v>
      </c>
      <c r="J2451" s="1">
        <v>2013</v>
      </c>
      <c r="K2451" s="1" t="s">
        <v>493</v>
      </c>
      <c r="L2451" s="1">
        <v>0</v>
      </c>
      <c r="M2451" s="1" t="s">
        <v>504</v>
      </c>
      <c r="N2451" s="1" t="s">
        <v>505</v>
      </c>
    </row>
    <row r="2452" spans="1:14" hidden="1" x14ac:dyDescent="0.35">
      <c r="A2452" s="1" t="s">
        <v>487</v>
      </c>
      <c r="B2452" s="1" t="s">
        <v>488</v>
      </c>
      <c r="C2452" s="2" t="s">
        <v>565</v>
      </c>
      <c r="D2452" s="1" t="s">
        <v>143</v>
      </c>
      <c r="E2452" s="1">
        <v>6110</v>
      </c>
      <c r="F2452" s="1" t="s">
        <v>490</v>
      </c>
      <c r="G2452" s="2" t="s">
        <v>506</v>
      </c>
      <c r="H2452" s="1" t="s">
        <v>507</v>
      </c>
      <c r="I2452" s="1">
        <v>2014</v>
      </c>
      <c r="J2452" s="1">
        <v>2014</v>
      </c>
      <c r="K2452" s="1" t="s">
        <v>493</v>
      </c>
      <c r="L2452" s="1">
        <v>0</v>
      </c>
      <c r="M2452" s="1" t="s">
        <v>504</v>
      </c>
      <c r="N2452" s="1" t="s">
        <v>505</v>
      </c>
    </row>
    <row r="2453" spans="1:14" hidden="1" x14ac:dyDescent="0.35">
      <c r="A2453" s="1" t="s">
        <v>487</v>
      </c>
      <c r="B2453" s="1" t="s">
        <v>488</v>
      </c>
      <c r="C2453" s="2" t="s">
        <v>565</v>
      </c>
      <c r="D2453" s="1" t="s">
        <v>143</v>
      </c>
      <c r="E2453" s="1">
        <v>6110</v>
      </c>
      <c r="F2453" s="1" t="s">
        <v>490</v>
      </c>
      <c r="G2453" s="2" t="s">
        <v>506</v>
      </c>
      <c r="H2453" s="1" t="s">
        <v>507</v>
      </c>
      <c r="I2453" s="1">
        <v>2015</v>
      </c>
      <c r="J2453" s="1">
        <v>2015</v>
      </c>
      <c r="K2453" s="1" t="s">
        <v>493</v>
      </c>
      <c r="L2453" s="1">
        <v>0</v>
      </c>
      <c r="M2453" s="1" t="s">
        <v>504</v>
      </c>
      <c r="N2453" s="1" t="s">
        <v>505</v>
      </c>
    </row>
    <row r="2454" spans="1:14" hidden="1" x14ac:dyDescent="0.35">
      <c r="A2454" s="1" t="s">
        <v>487</v>
      </c>
      <c r="B2454" s="1" t="s">
        <v>488</v>
      </c>
      <c r="C2454" s="2" t="s">
        <v>565</v>
      </c>
      <c r="D2454" s="1" t="s">
        <v>143</v>
      </c>
      <c r="E2454" s="1">
        <v>6110</v>
      </c>
      <c r="F2454" s="1" t="s">
        <v>490</v>
      </c>
      <c r="G2454" s="2" t="s">
        <v>506</v>
      </c>
      <c r="H2454" s="1" t="s">
        <v>507</v>
      </c>
      <c r="I2454" s="1">
        <v>2016</v>
      </c>
      <c r="J2454" s="1">
        <v>2016</v>
      </c>
      <c r="K2454" s="1" t="s">
        <v>493</v>
      </c>
      <c r="L2454" s="1">
        <v>0</v>
      </c>
      <c r="M2454" s="1" t="s">
        <v>504</v>
      </c>
      <c r="N2454" s="1" t="s">
        <v>505</v>
      </c>
    </row>
    <row r="2455" spans="1:14" hidden="1" x14ac:dyDescent="0.35">
      <c r="A2455" s="1" t="s">
        <v>487</v>
      </c>
      <c r="B2455" s="1" t="s">
        <v>488</v>
      </c>
      <c r="C2455" s="2" t="s">
        <v>565</v>
      </c>
      <c r="D2455" s="1" t="s">
        <v>143</v>
      </c>
      <c r="E2455" s="1">
        <v>6110</v>
      </c>
      <c r="F2455" s="1" t="s">
        <v>490</v>
      </c>
      <c r="G2455" s="2" t="s">
        <v>506</v>
      </c>
      <c r="H2455" s="1" t="s">
        <v>507</v>
      </c>
      <c r="I2455" s="1">
        <v>2017</v>
      </c>
      <c r="J2455" s="1">
        <v>2017</v>
      </c>
      <c r="K2455" s="1" t="s">
        <v>493</v>
      </c>
      <c r="L2455" s="1">
        <v>0</v>
      </c>
      <c r="M2455" s="1" t="s">
        <v>504</v>
      </c>
      <c r="N2455" s="1" t="s">
        <v>505</v>
      </c>
    </row>
    <row r="2456" spans="1:14" hidden="1" x14ac:dyDescent="0.35">
      <c r="A2456" s="1" t="s">
        <v>487</v>
      </c>
      <c r="B2456" s="1" t="s">
        <v>488</v>
      </c>
      <c r="C2456" s="2" t="s">
        <v>565</v>
      </c>
      <c r="D2456" s="1" t="s">
        <v>143</v>
      </c>
      <c r="E2456" s="1">
        <v>6110</v>
      </c>
      <c r="F2456" s="1" t="s">
        <v>490</v>
      </c>
      <c r="G2456" s="2" t="s">
        <v>497</v>
      </c>
      <c r="H2456" s="1" t="s">
        <v>498</v>
      </c>
      <c r="I2456" s="1">
        <v>2006</v>
      </c>
      <c r="J2456" s="1">
        <v>2006</v>
      </c>
      <c r="K2456" s="1" t="s">
        <v>493</v>
      </c>
      <c r="L2456" s="1">
        <v>2110.66</v>
      </c>
      <c r="M2456" s="1" t="s">
        <v>504</v>
      </c>
      <c r="N2456" s="1" t="s">
        <v>505</v>
      </c>
    </row>
    <row r="2457" spans="1:14" hidden="1" x14ac:dyDescent="0.35">
      <c r="A2457" s="1" t="s">
        <v>487</v>
      </c>
      <c r="B2457" s="1" t="s">
        <v>488</v>
      </c>
      <c r="C2457" s="2" t="s">
        <v>565</v>
      </c>
      <c r="D2457" s="1" t="s">
        <v>143</v>
      </c>
      <c r="E2457" s="1">
        <v>6110</v>
      </c>
      <c r="F2457" s="1" t="s">
        <v>490</v>
      </c>
      <c r="G2457" s="2" t="s">
        <v>497</v>
      </c>
      <c r="H2457" s="1" t="s">
        <v>498</v>
      </c>
      <c r="I2457" s="1">
        <v>2007</v>
      </c>
      <c r="J2457" s="1">
        <v>2007</v>
      </c>
      <c r="K2457" s="1" t="s">
        <v>493</v>
      </c>
      <c r="L2457" s="1">
        <v>2531.27</v>
      </c>
      <c r="M2457" s="1" t="s">
        <v>504</v>
      </c>
      <c r="N2457" s="1" t="s">
        <v>505</v>
      </c>
    </row>
    <row r="2458" spans="1:14" hidden="1" x14ac:dyDescent="0.35">
      <c r="A2458" s="1" t="s">
        <v>487</v>
      </c>
      <c r="B2458" s="1" t="s">
        <v>488</v>
      </c>
      <c r="C2458" s="2" t="s">
        <v>565</v>
      </c>
      <c r="D2458" s="1" t="s">
        <v>143</v>
      </c>
      <c r="E2458" s="1">
        <v>6110</v>
      </c>
      <c r="F2458" s="1" t="s">
        <v>490</v>
      </c>
      <c r="G2458" s="2" t="s">
        <v>497</v>
      </c>
      <c r="H2458" s="1" t="s">
        <v>498</v>
      </c>
      <c r="I2458" s="1">
        <v>2008</v>
      </c>
      <c r="J2458" s="1">
        <v>2008</v>
      </c>
      <c r="K2458" s="1" t="s">
        <v>493</v>
      </c>
      <c r="L2458" s="1">
        <v>3234.19</v>
      </c>
      <c r="M2458" s="1" t="s">
        <v>504</v>
      </c>
      <c r="N2458" s="1" t="s">
        <v>505</v>
      </c>
    </row>
    <row r="2459" spans="1:14" hidden="1" x14ac:dyDescent="0.35">
      <c r="A2459" s="1" t="s">
        <v>487</v>
      </c>
      <c r="B2459" s="1" t="s">
        <v>488</v>
      </c>
      <c r="C2459" s="2" t="s">
        <v>565</v>
      </c>
      <c r="D2459" s="1" t="s">
        <v>143</v>
      </c>
      <c r="E2459" s="1">
        <v>6110</v>
      </c>
      <c r="F2459" s="1" t="s">
        <v>490</v>
      </c>
      <c r="G2459" s="2" t="s">
        <v>497</v>
      </c>
      <c r="H2459" s="1" t="s">
        <v>498</v>
      </c>
      <c r="I2459" s="1">
        <v>2009</v>
      </c>
      <c r="J2459" s="1">
        <v>2009</v>
      </c>
      <c r="K2459" s="1" t="s">
        <v>493</v>
      </c>
      <c r="L2459" s="1">
        <v>2910.91</v>
      </c>
      <c r="M2459" s="1" t="s">
        <v>504</v>
      </c>
      <c r="N2459" s="1" t="s">
        <v>505</v>
      </c>
    </row>
    <row r="2460" spans="1:14" hidden="1" x14ac:dyDescent="0.35">
      <c r="A2460" s="1" t="s">
        <v>487</v>
      </c>
      <c r="B2460" s="1" t="s">
        <v>488</v>
      </c>
      <c r="C2460" s="2" t="s">
        <v>565</v>
      </c>
      <c r="D2460" s="1" t="s">
        <v>143</v>
      </c>
      <c r="E2460" s="1">
        <v>6110</v>
      </c>
      <c r="F2460" s="1" t="s">
        <v>490</v>
      </c>
      <c r="G2460" s="2" t="s">
        <v>497</v>
      </c>
      <c r="H2460" s="1" t="s">
        <v>498</v>
      </c>
      <c r="I2460" s="1">
        <v>2010</v>
      </c>
      <c r="J2460" s="1">
        <v>2010</v>
      </c>
      <c r="K2460" s="1" t="s">
        <v>493</v>
      </c>
      <c r="L2460" s="1">
        <v>2317.35</v>
      </c>
      <c r="M2460" s="1" t="s">
        <v>504</v>
      </c>
      <c r="N2460" s="1" t="s">
        <v>505</v>
      </c>
    </row>
    <row r="2461" spans="1:14" hidden="1" x14ac:dyDescent="0.35">
      <c r="A2461" s="1" t="s">
        <v>487</v>
      </c>
      <c r="B2461" s="1" t="s">
        <v>488</v>
      </c>
      <c r="C2461" s="2" t="s">
        <v>565</v>
      </c>
      <c r="D2461" s="1" t="s">
        <v>143</v>
      </c>
      <c r="E2461" s="1">
        <v>6110</v>
      </c>
      <c r="F2461" s="1" t="s">
        <v>490</v>
      </c>
      <c r="G2461" s="2" t="s">
        <v>497</v>
      </c>
      <c r="H2461" s="1" t="s">
        <v>498</v>
      </c>
      <c r="I2461" s="1">
        <v>2011</v>
      </c>
      <c r="J2461" s="1">
        <v>2011</v>
      </c>
      <c r="K2461" s="1" t="s">
        <v>493</v>
      </c>
      <c r="L2461" s="1">
        <v>2434.5300000000002</v>
      </c>
      <c r="M2461" s="1" t="s">
        <v>504</v>
      </c>
      <c r="N2461" s="1" t="s">
        <v>505</v>
      </c>
    </row>
    <row r="2462" spans="1:14" hidden="1" x14ac:dyDescent="0.35">
      <c r="A2462" s="1" t="s">
        <v>487</v>
      </c>
      <c r="B2462" s="1" t="s">
        <v>488</v>
      </c>
      <c r="C2462" s="2" t="s">
        <v>565</v>
      </c>
      <c r="D2462" s="1" t="s">
        <v>143</v>
      </c>
      <c r="E2462" s="1">
        <v>6110</v>
      </c>
      <c r="F2462" s="1" t="s">
        <v>490</v>
      </c>
      <c r="G2462" s="2" t="s">
        <v>497</v>
      </c>
      <c r="H2462" s="1" t="s">
        <v>498</v>
      </c>
      <c r="I2462" s="1">
        <v>2012</v>
      </c>
      <c r="J2462" s="1">
        <v>2012</v>
      </c>
      <c r="K2462" s="1" t="s">
        <v>493</v>
      </c>
      <c r="L2462" s="1">
        <v>2716.04</v>
      </c>
      <c r="M2462" s="1" t="s">
        <v>504</v>
      </c>
      <c r="N2462" s="1" t="s">
        <v>505</v>
      </c>
    </row>
    <row r="2463" spans="1:14" hidden="1" x14ac:dyDescent="0.35">
      <c r="A2463" s="1" t="s">
        <v>487</v>
      </c>
      <c r="B2463" s="1" t="s">
        <v>488</v>
      </c>
      <c r="C2463" s="2" t="s">
        <v>565</v>
      </c>
      <c r="D2463" s="1" t="s">
        <v>143</v>
      </c>
      <c r="E2463" s="1">
        <v>6110</v>
      </c>
      <c r="F2463" s="1" t="s">
        <v>490</v>
      </c>
      <c r="G2463" s="2" t="s">
        <v>497</v>
      </c>
      <c r="H2463" s="1" t="s">
        <v>498</v>
      </c>
      <c r="I2463" s="1">
        <v>2013</v>
      </c>
      <c r="J2463" s="1">
        <v>2013</v>
      </c>
      <c r="K2463" s="1" t="s">
        <v>493</v>
      </c>
      <c r="L2463" s="1">
        <v>4089.28</v>
      </c>
      <c r="M2463" s="1" t="s">
        <v>504</v>
      </c>
      <c r="N2463" s="1" t="s">
        <v>505</v>
      </c>
    </row>
    <row r="2464" spans="1:14" hidden="1" x14ac:dyDescent="0.35">
      <c r="A2464" s="1" t="s">
        <v>487</v>
      </c>
      <c r="B2464" s="1" t="s">
        <v>488</v>
      </c>
      <c r="C2464" s="2" t="s">
        <v>565</v>
      </c>
      <c r="D2464" s="1" t="s">
        <v>143</v>
      </c>
      <c r="E2464" s="1">
        <v>6110</v>
      </c>
      <c r="F2464" s="1" t="s">
        <v>490</v>
      </c>
      <c r="G2464" s="2" t="s">
        <v>497</v>
      </c>
      <c r="H2464" s="1" t="s">
        <v>498</v>
      </c>
      <c r="I2464" s="1">
        <v>2014</v>
      </c>
      <c r="J2464" s="1">
        <v>2014</v>
      </c>
      <c r="K2464" s="1" t="s">
        <v>493</v>
      </c>
      <c r="L2464" s="1">
        <v>3482</v>
      </c>
      <c r="M2464" s="1" t="s">
        <v>504</v>
      </c>
      <c r="N2464" s="1" t="s">
        <v>505</v>
      </c>
    </row>
    <row r="2465" spans="1:14" hidden="1" x14ac:dyDescent="0.35">
      <c r="A2465" s="1" t="s">
        <v>487</v>
      </c>
      <c r="B2465" s="1" t="s">
        <v>488</v>
      </c>
      <c r="C2465" s="2" t="s">
        <v>565</v>
      </c>
      <c r="D2465" s="1" t="s">
        <v>143</v>
      </c>
      <c r="E2465" s="1">
        <v>6110</v>
      </c>
      <c r="F2465" s="1" t="s">
        <v>490</v>
      </c>
      <c r="G2465" s="2" t="s">
        <v>497</v>
      </c>
      <c r="H2465" s="1" t="s">
        <v>498</v>
      </c>
      <c r="I2465" s="1">
        <v>2015</v>
      </c>
      <c r="J2465" s="1">
        <v>2015</v>
      </c>
      <c r="K2465" s="1" t="s">
        <v>493</v>
      </c>
      <c r="L2465" s="1">
        <v>2891.39</v>
      </c>
      <c r="M2465" s="1" t="s">
        <v>504</v>
      </c>
      <c r="N2465" s="1" t="s">
        <v>505</v>
      </c>
    </row>
    <row r="2466" spans="1:14" hidden="1" x14ac:dyDescent="0.35">
      <c r="A2466" s="1" t="s">
        <v>487</v>
      </c>
      <c r="B2466" s="1" t="s">
        <v>488</v>
      </c>
      <c r="C2466" s="2" t="s">
        <v>565</v>
      </c>
      <c r="D2466" s="1" t="s">
        <v>143</v>
      </c>
      <c r="E2466" s="1">
        <v>6110</v>
      </c>
      <c r="F2466" s="1" t="s">
        <v>490</v>
      </c>
      <c r="G2466" s="2" t="s">
        <v>497</v>
      </c>
      <c r="H2466" s="1" t="s">
        <v>498</v>
      </c>
      <c r="I2466" s="1">
        <v>2016</v>
      </c>
      <c r="J2466" s="1">
        <v>2016</v>
      </c>
      <c r="K2466" s="1" t="s">
        <v>493</v>
      </c>
      <c r="L2466" s="1">
        <v>2831.46</v>
      </c>
      <c r="M2466" s="1" t="s">
        <v>504</v>
      </c>
      <c r="N2466" s="1" t="s">
        <v>505</v>
      </c>
    </row>
    <row r="2467" spans="1:14" hidden="1" x14ac:dyDescent="0.35">
      <c r="A2467" s="1" t="s">
        <v>487</v>
      </c>
      <c r="B2467" s="1" t="s">
        <v>488</v>
      </c>
      <c r="C2467" s="2" t="s">
        <v>565</v>
      </c>
      <c r="D2467" s="1" t="s">
        <v>143</v>
      </c>
      <c r="E2467" s="1">
        <v>6110</v>
      </c>
      <c r="F2467" s="1" t="s">
        <v>490</v>
      </c>
      <c r="G2467" s="2" t="s">
        <v>497</v>
      </c>
      <c r="H2467" s="1" t="s">
        <v>498</v>
      </c>
      <c r="I2467" s="1">
        <v>2017</v>
      </c>
      <c r="J2467" s="1">
        <v>2017</v>
      </c>
      <c r="K2467" s="1" t="s">
        <v>493</v>
      </c>
      <c r="L2467" s="1">
        <v>2723.66</v>
      </c>
      <c r="M2467" s="1" t="s">
        <v>504</v>
      </c>
      <c r="N2467" s="1" t="s">
        <v>505</v>
      </c>
    </row>
    <row r="2468" spans="1:14" hidden="1" x14ac:dyDescent="0.35">
      <c r="A2468" s="1" t="s">
        <v>487</v>
      </c>
      <c r="B2468" s="1" t="s">
        <v>488</v>
      </c>
      <c r="C2468" s="2" t="s">
        <v>565</v>
      </c>
      <c r="D2468" s="1" t="s">
        <v>143</v>
      </c>
      <c r="E2468" s="1">
        <v>6110</v>
      </c>
      <c r="F2468" s="1" t="s">
        <v>490</v>
      </c>
      <c r="G2468" s="2" t="s">
        <v>499</v>
      </c>
      <c r="H2468" s="1" t="s">
        <v>500</v>
      </c>
      <c r="I2468" s="1">
        <v>2006</v>
      </c>
      <c r="J2468" s="1">
        <v>2006</v>
      </c>
      <c r="K2468" s="1" t="s">
        <v>493</v>
      </c>
      <c r="L2468" s="1">
        <v>130.58000000000001</v>
      </c>
      <c r="M2468" s="1" t="s">
        <v>504</v>
      </c>
      <c r="N2468" s="1" t="s">
        <v>505</v>
      </c>
    </row>
    <row r="2469" spans="1:14" hidden="1" x14ac:dyDescent="0.35">
      <c r="A2469" s="1" t="s">
        <v>487</v>
      </c>
      <c r="B2469" s="1" t="s">
        <v>488</v>
      </c>
      <c r="C2469" s="2" t="s">
        <v>565</v>
      </c>
      <c r="D2469" s="1" t="s">
        <v>143</v>
      </c>
      <c r="E2469" s="1">
        <v>6110</v>
      </c>
      <c r="F2469" s="1" t="s">
        <v>490</v>
      </c>
      <c r="G2469" s="2" t="s">
        <v>499</v>
      </c>
      <c r="H2469" s="1" t="s">
        <v>500</v>
      </c>
      <c r="I2469" s="1">
        <v>2007</v>
      </c>
      <c r="J2469" s="1">
        <v>2007</v>
      </c>
      <c r="K2469" s="1" t="s">
        <v>493</v>
      </c>
      <c r="L2469" s="1">
        <v>350.84</v>
      </c>
      <c r="M2469" s="1" t="s">
        <v>504</v>
      </c>
      <c r="N2469" s="1" t="s">
        <v>505</v>
      </c>
    </row>
    <row r="2470" spans="1:14" hidden="1" x14ac:dyDescent="0.35">
      <c r="A2470" s="1" t="s">
        <v>487</v>
      </c>
      <c r="B2470" s="1" t="s">
        <v>488</v>
      </c>
      <c r="C2470" s="2" t="s">
        <v>565</v>
      </c>
      <c r="D2470" s="1" t="s">
        <v>143</v>
      </c>
      <c r="E2470" s="1">
        <v>6110</v>
      </c>
      <c r="F2470" s="1" t="s">
        <v>490</v>
      </c>
      <c r="G2470" s="2" t="s">
        <v>499</v>
      </c>
      <c r="H2470" s="1" t="s">
        <v>500</v>
      </c>
      <c r="I2470" s="1">
        <v>2008</v>
      </c>
      <c r="J2470" s="1">
        <v>2008</v>
      </c>
      <c r="K2470" s="1" t="s">
        <v>493</v>
      </c>
      <c r="L2470" s="1">
        <v>258.85000000000002</v>
      </c>
      <c r="M2470" s="1" t="s">
        <v>504</v>
      </c>
      <c r="N2470" s="1" t="s">
        <v>505</v>
      </c>
    </row>
    <row r="2471" spans="1:14" hidden="1" x14ac:dyDescent="0.35">
      <c r="A2471" s="1" t="s">
        <v>487</v>
      </c>
      <c r="B2471" s="1" t="s">
        <v>488</v>
      </c>
      <c r="C2471" s="2" t="s">
        <v>565</v>
      </c>
      <c r="D2471" s="1" t="s">
        <v>143</v>
      </c>
      <c r="E2471" s="1">
        <v>6110</v>
      </c>
      <c r="F2471" s="1" t="s">
        <v>490</v>
      </c>
      <c r="G2471" s="2" t="s">
        <v>499</v>
      </c>
      <c r="H2471" s="1" t="s">
        <v>500</v>
      </c>
      <c r="I2471" s="1">
        <v>2009</v>
      </c>
      <c r="J2471" s="1">
        <v>2009</v>
      </c>
      <c r="K2471" s="1" t="s">
        <v>493</v>
      </c>
      <c r="L2471" s="1">
        <v>1272.04</v>
      </c>
      <c r="M2471" s="1" t="s">
        <v>504</v>
      </c>
      <c r="N2471" s="1" t="s">
        <v>505</v>
      </c>
    </row>
    <row r="2472" spans="1:14" hidden="1" x14ac:dyDescent="0.35">
      <c r="A2472" s="1" t="s">
        <v>487</v>
      </c>
      <c r="B2472" s="1" t="s">
        <v>488</v>
      </c>
      <c r="C2472" s="2" t="s">
        <v>565</v>
      </c>
      <c r="D2472" s="1" t="s">
        <v>143</v>
      </c>
      <c r="E2472" s="1">
        <v>6110</v>
      </c>
      <c r="F2472" s="1" t="s">
        <v>490</v>
      </c>
      <c r="G2472" s="2" t="s">
        <v>499</v>
      </c>
      <c r="H2472" s="1" t="s">
        <v>500</v>
      </c>
      <c r="I2472" s="1">
        <v>2010</v>
      </c>
      <c r="J2472" s="1">
        <v>2010</v>
      </c>
      <c r="K2472" s="1" t="s">
        <v>493</v>
      </c>
      <c r="L2472" s="1">
        <v>379.15</v>
      </c>
      <c r="M2472" s="1" t="s">
        <v>504</v>
      </c>
      <c r="N2472" s="1" t="s">
        <v>505</v>
      </c>
    </row>
    <row r="2473" spans="1:14" hidden="1" x14ac:dyDescent="0.35">
      <c r="A2473" s="1" t="s">
        <v>487</v>
      </c>
      <c r="B2473" s="1" t="s">
        <v>488</v>
      </c>
      <c r="C2473" s="2" t="s">
        <v>565</v>
      </c>
      <c r="D2473" s="1" t="s">
        <v>143</v>
      </c>
      <c r="E2473" s="1">
        <v>6110</v>
      </c>
      <c r="F2473" s="1" t="s">
        <v>490</v>
      </c>
      <c r="G2473" s="2" t="s">
        <v>499</v>
      </c>
      <c r="H2473" s="1" t="s">
        <v>500</v>
      </c>
      <c r="I2473" s="1">
        <v>2011</v>
      </c>
      <c r="J2473" s="1">
        <v>2011</v>
      </c>
      <c r="K2473" s="1" t="s">
        <v>493</v>
      </c>
      <c r="L2473" s="1">
        <v>299.27</v>
      </c>
      <c r="M2473" s="1" t="s">
        <v>504</v>
      </c>
      <c r="N2473" s="1" t="s">
        <v>505</v>
      </c>
    </row>
    <row r="2474" spans="1:14" hidden="1" x14ac:dyDescent="0.35">
      <c r="A2474" s="1" t="s">
        <v>487</v>
      </c>
      <c r="B2474" s="1" t="s">
        <v>488</v>
      </c>
      <c r="C2474" s="2" t="s">
        <v>565</v>
      </c>
      <c r="D2474" s="1" t="s">
        <v>143</v>
      </c>
      <c r="E2474" s="1">
        <v>6110</v>
      </c>
      <c r="F2474" s="1" t="s">
        <v>490</v>
      </c>
      <c r="G2474" s="2" t="s">
        <v>499</v>
      </c>
      <c r="H2474" s="1" t="s">
        <v>500</v>
      </c>
      <c r="I2474" s="1">
        <v>2012</v>
      </c>
      <c r="J2474" s="1">
        <v>2012</v>
      </c>
      <c r="K2474" s="1" t="s">
        <v>493</v>
      </c>
      <c r="L2474" s="1">
        <v>294.22000000000003</v>
      </c>
      <c r="M2474" s="1" t="s">
        <v>504</v>
      </c>
      <c r="N2474" s="1" t="s">
        <v>505</v>
      </c>
    </row>
    <row r="2475" spans="1:14" hidden="1" x14ac:dyDescent="0.35">
      <c r="A2475" s="1" t="s">
        <v>487</v>
      </c>
      <c r="B2475" s="1" t="s">
        <v>488</v>
      </c>
      <c r="C2475" s="2" t="s">
        <v>565</v>
      </c>
      <c r="D2475" s="1" t="s">
        <v>143</v>
      </c>
      <c r="E2475" s="1">
        <v>6110</v>
      </c>
      <c r="F2475" s="1" t="s">
        <v>490</v>
      </c>
      <c r="G2475" s="2" t="s">
        <v>499</v>
      </c>
      <c r="H2475" s="1" t="s">
        <v>500</v>
      </c>
      <c r="I2475" s="1">
        <v>2013</v>
      </c>
      <c r="J2475" s="1">
        <v>2013</v>
      </c>
      <c r="K2475" s="1" t="s">
        <v>493</v>
      </c>
      <c r="L2475" s="1">
        <v>355.94</v>
      </c>
      <c r="M2475" s="1" t="s">
        <v>504</v>
      </c>
      <c r="N2475" s="1" t="s">
        <v>505</v>
      </c>
    </row>
    <row r="2476" spans="1:14" hidden="1" x14ac:dyDescent="0.35">
      <c r="A2476" s="1" t="s">
        <v>487</v>
      </c>
      <c r="B2476" s="1" t="s">
        <v>488</v>
      </c>
      <c r="C2476" s="2" t="s">
        <v>565</v>
      </c>
      <c r="D2476" s="1" t="s">
        <v>143</v>
      </c>
      <c r="E2476" s="1">
        <v>6110</v>
      </c>
      <c r="F2476" s="1" t="s">
        <v>490</v>
      </c>
      <c r="G2476" s="2" t="s">
        <v>499</v>
      </c>
      <c r="H2476" s="1" t="s">
        <v>500</v>
      </c>
      <c r="I2476" s="1">
        <v>2014</v>
      </c>
      <c r="J2476" s="1">
        <v>2014</v>
      </c>
      <c r="K2476" s="1" t="s">
        <v>493</v>
      </c>
      <c r="L2476" s="1">
        <v>387.92</v>
      </c>
      <c r="M2476" s="1" t="s">
        <v>504</v>
      </c>
      <c r="N2476" s="1" t="s">
        <v>505</v>
      </c>
    </row>
    <row r="2477" spans="1:14" hidden="1" x14ac:dyDescent="0.35">
      <c r="A2477" s="1" t="s">
        <v>487</v>
      </c>
      <c r="B2477" s="1" t="s">
        <v>488</v>
      </c>
      <c r="C2477" s="2" t="s">
        <v>565</v>
      </c>
      <c r="D2477" s="1" t="s">
        <v>143</v>
      </c>
      <c r="E2477" s="1">
        <v>6110</v>
      </c>
      <c r="F2477" s="1" t="s">
        <v>490</v>
      </c>
      <c r="G2477" s="2" t="s">
        <v>499</v>
      </c>
      <c r="H2477" s="1" t="s">
        <v>500</v>
      </c>
      <c r="I2477" s="1">
        <v>2015</v>
      </c>
      <c r="J2477" s="1">
        <v>2015</v>
      </c>
      <c r="K2477" s="1" t="s">
        <v>493</v>
      </c>
      <c r="L2477" s="1">
        <v>466</v>
      </c>
      <c r="M2477" s="1" t="s">
        <v>504</v>
      </c>
      <c r="N2477" s="1" t="s">
        <v>505</v>
      </c>
    </row>
    <row r="2478" spans="1:14" hidden="1" x14ac:dyDescent="0.35">
      <c r="A2478" s="1" t="s">
        <v>487</v>
      </c>
      <c r="B2478" s="1" t="s">
        <v>488</v>
      </c>
      <c r="C2478" s="2" t="s">
        <v>565</v>
      </c>
      <c r="D2478" s="1" t="s">
        <v>143</v>
      </c>
      <c r="E2478" s="1">
        <v>6110</v>
      </c>
      <c r="F2478" s="1" t="s">
        <v>490</v>
      </c>
      <c r="G2478" s="2" t="s">
        <v>499</v>
      </c>
      <c r="H2478" s="1" t="s">
        <v>500</v>
      </c>
      <c r="I2478" s="1">
        <v>2016</v>
      </c>
      <c r="J2478" s="1">
        <v>2016</v>
      </c>
      <c r="K2478" s="1" t="s">
        <v>493</v>
      </c>
      <c r="L2478" s="1">
        <v>475.97</v>
      </c>
      <c r="M2478" s="1" t="s">
        <v>504</v>
      </c>
      <c r="N2478" s="1" t="s">
        <v>505</v>
      </c>
    </row>
    <row r="2479" spans="1:14" hidden="1" x14ac:dyDescent="0.35">
      <c r="A2479" s="1" t="s">
        <v>487</v>
      </c>
      <c r="B2479" s="1" t="s">
        <v>488</v>
      </c>
      <c r="C2479" s="2" t="s">
        <v>565</v>
      </c>
      <c r="D2479" s="1" t="s">
        <v>143</v>
      </c>
      <c r="E2479" s="1">
        <v>6110</v>
      </c>
      <c r="F2479" s="1" t="s">
        <v>490</v>
      </c>
      <c r="G2479" s="2" t="s">
        <v>499</v>
      </c>
      <c r="H2479" s="1" t="s">
        <v>500</v>
      </c>
      <c r="I2479" s="1">
        <v>2017</v>
      </c>
      <c r="J2479" s="1">
        <v>2017</v>
      </c>
      <c r="K2479" s="1" t="s">
        <v>493</v>
      </c>
      <c r="L2479" s="1">
        <v>468.82</v>
      </c>
      <c r="M2479" s="1" t="s">
        <v>504</v>
      </c>
      <c r="N2479" s="1" t="s">
        <v>505</v>
      </c>
    </row>
    <row r="2480" spans="1:14" hidden="1" x14ac:dyDescent="0.35">
      <c r="A2480" s="1" t="s">
        <v>487</v>
      </c>
      <c r="B2480" s="1" t="s">
        <v>488</v>
      </c>
      <c r="C2480" s="2" t="s">
        <v>565</v>
      </c>
      <c r="D2480" s="1" t="s">
        <v>143</v>
      </c>
      <c r="E2480" s="1">
        <v>6110</v>
      </c>
      <c r="F2480" s="1" t="s">
        <v>490</v>
      </c>
      <c r="G2480" s="2" t="s">
        <v>508</v>
      </c>
      <c r="H2480" s="1" t="s">
        <v>509</v>
      </c>
      <c r="I2480" s="1">
        <v>2006</v>
      </c>
      <c r="J2480" s="1">
        <v>2006</v>
      </c>
      <c r="K2480" s="1" t="s">
        <v>493</v>
      </c>
      <c r="L2480" s="1">
        <v>0</v>
      </c>
      <c r="M2480" s="1" t="s">
        <v>504</v>
      </c>
      <c r="N2480" s="1" t="s">
        <v>505</v>
      </c>
    </row>
    <row r="2481" spans="1:14" hidden="1" x14ac:dyDescent="0.35">
      <c r="A2481" s="1" t="s">
        <v>487</v>
      </c>
      <c r="B2481" s="1" t="s">
        <v>488</v>
      </c>
      <c r="C2481" s="2" t="s">
        <v>565</v>
      </c>
      <c r="D2481" s="1" t="s">
        <v>143</v>
      </c>
      <c r="E2481" s="1">
        <v>6110</v>
      </c>
      <c r="F2481" s="1" t="s">
        <v>490</v>
      </c>
      <c r="G2481" s="2" t="s">
        <v>508</v>
      </c>
      <c r="H2481" s="1" t="s">
        <v>509</v>
      </c>
      <c r="I2481" s="1">
        <v>2007</v>
      </c>
      <c r="J2481" s="1">
        <v>2007</v>
      </c>
      <c r="K2481" s="1" t="s">
        <v>493</v>
      </c>
      <c r="L2481" s="1">
        <v>0</v>
      </c>
      <c r="M2481" s="1" t="s">
        <v>504</v>
      </c>
      <c r="N2481" s="1" t="s">
        <v>505</v>
      </c>
    </row>
    <row r="2482" spans="1:14" hidden="1" x14ac:dyDescent="0.35">
      <c r="A2482" s="1" t="s">
        <v>487</v>
      </c>
      <c r="B2482" s="1" t="s">
        <v>488</v>
      </c>
      <c r="C2482" s="2" t="s">
        <v>565</v>
      </c>
      <c r="D2482" s="1" t="s">
        <v>143</v>
      </c>
      <c r="E2482" s="1">
        <v>6110</v>
      </c>
      <c r="F2482" s="1" t="s">
        <v>490</v>
      </c>
      <c r="G2482" s="2" t="s">
        <v>508</v>
      </c>
      <c r="H2482" s="1" t="s">
        <v>509</v>
      </c>
      <c r="I2482" s="1">
        <v>2008</v>
      </c>
      <c r="J2482" s="1">
        <v>2008</v>
      </c>
      <c r="K2482" s="1" t="s">
        <v>493</v>
      </c>
      <c r="L2482" s="1">
        <v>0</v>
      </c>
      <c r="M2482" s="1" t="s">
        <v>504</v>
      </c>
      <c r="N2482" s="1" t="s">
        <v>505</v>
      </c>
    </row>
    <row r="2483" spans="1:14" hidden="1" x14ac:dyDescent="0.35">
      <c r="A2483" s="1" t="s">
        <v>487</v>
      </c>
      <c r="B2483" s="1" t="s">
        <v>488</v>
      </c>
      <c r="C2483" s="2" t="s">
        <v>565</v>
      </c>
      <c r="D2483" s="1" t="s">
        <v>143</v>
      </c>
      <c r="E2483" s="1">
        <v>6110</v>
      </c>
      <c r="F2483" s="1" t="s">
        <v>490</v>
      </c>
      <c r="G2483" s="2" t="s">
        <v>508</v>
      </c>
      <c r="H2483" s="1" t="s">
        <v>509</v>
      </c>
      <c r="I2483" s="1">
        <v>2009</v>
      </c>
      <c r="J2483" s="1">
        <v>2009</v>
      </c>
      <c r="K2483" s="1" t="s">
        <v>493</v>
      </c>
      <c r="L2483" s="1">
        <v>0</v>
      </c>
      <c r="M2483" s="1" t="s">
        <v>504</v>
      </c>
      <c r="N2483" s="1" t="s">
        <v>505</v>
      </c>
    </row>
    <row r="2484" spans="1:14" hidden="1" x14ac:dyDescent="0.35">
      <c r="A2484" s="1" t="s">
        <v>487</v>
      </c>
      <c r="B2484" s="1" t="s">
        <v>488</v>
      </c>
      <c r="C2484" s="2" t="s">
        <v>565</v>
      </c>
      <c r="D2484" s="1" t="s">
        <v>143</v>
      </c>
      <c r="E2484" s="1">
        <v>6110</v>
      </c>
      <c r="F2484" s="1" t="s">
        <v>490</v>
      </c>
      <c r="G2484" s="2" t="s">
        <v>508</v>
      </c>
      <c r="H2484" s="1" t="s">
        <v>509</v>
      </c>
      <c r="I2484" s="1">
        <v>2010</v>
      </c>
      <c r="J2484" s="1">
        <v>2010</v>
      </c>
      <c r="K2484" s="1" t="s">
        <v>493</v>
      </c>
      <c r="L2484" s="1">
        <v>0</v>
      </c>
      <c r="M2484" s="1" t="s">
        <v>504</v>
      </c>
      <c r="N2484" s="1" t="s">
        <v>505</v>
      </c>
    </row>
    <row r="2485" spans="1:14" hidden="1" x14ac:dyDescent="0.35">
      <c r="A2485" s="1" t="s">
        <v>487</v>
      </c>
      <c r="B2485" s="1" t="s">
        <v>488</v>
      </c>
      <c r="C2485" s="2" t="s">
        <v>565</v>
      </c>
      <c r="D2485" s="1" t="s">
        <v>143</v>
      </c>
      <c r="E2485" s="1">
        <v>6110</v>
      </c>
      <c r="F2485" s="1" t="s">
        <v>490</v>
      </c>
      <c r="G2485" s="2" t="s">
        <v>508</v>
      </c>
      <c r="H2485" s="1" t="s">
        <v>509</v>
      </c>
      <c r="I2485" s="1">
        <v>2011</v>
      </c>
      <c r="J2485" s="1">
        <v>2011</v>
      </c>
      <c r="K2485" s="1" t="s">
        <v>493</v>
      </c>
      <c r="L2485" s="1">
        <v>0</v>
      </c>
      <c r="M2485" s="1" t="s">
        <v>504</v>
      </c>
      <c r="N2485" s="1" t="s">
        <v>505</v>
      </c>
    </row>
    <row r="2486" spans="1:14" hidden="1" x14ac:dyDescent="0.35">
      <c r="A2486" s="1" t="s">
        <v>487</v>
      </c>
      <c r="B2486" s="1" t="s">
        <v>488</v>
      </c>
      <c r="C2486" s="2" t="s">
        <v>565</v>
      </c>
      <c r="D2486" s="1" t="s">
        <v>143</v>
      </c>
      <c r="E2486" s="1">
        <v>6110</v>
      </c>
      <c r="F2486" s="1" t="s">
        <v>490</v>
      </c>
      <c r="G2486" s="2" t="s">
        <v>508</v>
      </c>
      <c r="H2486" s="1" t="s">
        <v>509</v>
      </c>
      <c r="I2486" s="1">
        <v>2012</v>
      </c>
      <c r="J2486" s="1">
        <v>2012</v>
      </c>
      <c r="K2486" s="1" t="s">
        <v>493</v>
      </c>
      <c r="L2486" s="1">
        <v>0</v>
      </c>
      <c r="M2486" s="1" t="s">
        <v>504</v>
      </c>
      <c r="N2486" s="1" t="s">
        <v>505</v>
      </c>
    </row>
    <row r="2487" spans="1:14" hidden="1" x14ac:dyDescent="0.35">
      <c r="A2487" s="1" t="s">
        <v>487</v>
      </c>
      <c r="B2487" s="1" t="s">
        <v>488</v>
      </c>
      <c r="C2487" s="2" t="s">
        <v>565</v>
      </c>
      <c r="D2487" s="1" t="s">
        <v>143</v>
      </c>
      <c r="E2487" s="1">
        <v>6110</v>
      </c>
      <c r="F2487" s="1" t="s">
        <v>490</v>
      </c>
      <c r="G2487" s="2" t="s">
        <v>508</v>
      </c>
      <c r="H2487" s="1" t="s">
        <v>509</v>
      </c>
      <c r="I2487" s="1">
        <v>2013</v>
      </c>
      <c r="J2487" s="1">
        <v>2013</v>
      </c>
      <c r="K2487" s="1" t="s">
        <v>493</v>
      </c>
      <c r="L2487" s="1">
        <v>0</v>
      </c>
      <c r="M2487" s="1" t="s">
        <v>504</v>
      </c>
      <c r="N2487" s="1" t="s">
        <v>505</v>
      </c>
    </row>
    <row r="2488" spans="1:14" hidden="1" x14ac:dyDescent="0.35">
      <c r="A2488" s="1" t="s">
        <v>487</v>
      </c>
      <c r="B2488" s="1" t="s">
        <v>488</v>
      </c>
      <c r="C2488" s="2" t="s">
        <v>565</v>
      </c>
      <c r="D2488" s="1" t="s">
        <v>143</v>
      </c>
      <c r="E2488" s="1">
        <v>6110</v>
      </c>
      <c r="F2488" s="1" t="s">
        <v>490</v>
      </c>
      <c r="G2488" s="2" t="s">
        <v>508</v>
      </c>
      <c r="H2488" s="1" t="s">
        <v>509</v>
      </c>
      <c r="I2488" s="1">
        <v>2014</v>
      </c>
      <c r="J2488" s="1">
        <v>2014</v>
      </c>
      <c r="K2488" s="1" t="s">
        <v>493</v>
      </c>
      <c r="L2488" s="1">
        <v>0</v>
      </c>
      <c r="M2488" s="1" t="s">
        <v>504</v>
      </c>
      <c r="N2488" s="1" t="s">
        <v>505</v>
      </c>
    </row>
    <row r="2489" spans="1:14" hidden="1" x14ac:dyDescent="0.35">
      <c r="A2489" s="1" t="s">
        <v>487</v>
      </c>
      <c r="B2489" s="1" t="s">
        <v>488</v>
      </c>
      <c r="C2489" s="2" t="s">
        <v>565</v>
      </c>
      <c r="D2489" s="1" t="s">
        <v>143</v>
      </c>
      <c r="E2489" s="1">
        <v>6110</v>
      </c>
      <c r="F2489" s="1" t="s">
        <v>490</v>
      </c>
      <c r="G2489" s="2" t="s">
        <v>508</v>
      </c>
      <c r="H2489" s="1" t="s">
        <v>509</v>
      </c>
      <c r="I2489" s="1">
        <v>2015</v>
      </c>
      <c r="J2489" s="1">
        <v>2015</v>
      </c>
      <c r="K2489" s="1" t="s">
        <v>493</v>
      </c>
      <c r="L2489" s="1">
        <v>0</v>
      </c>
      <c r="M2489" s="1" t="s">
        <v>504</v>
      </c>
      <c r="N2489" s="1" t="s">
        <v>505</v>
      </c>
    </row>
    <row r="2490" spans="1:14" hidden="1" x14ac:dyDescent="0.35">
      <c r="A2490" s="1" t="s">
        <v>487</v>
      </c>
      <c r="B2490" s="1" t="s">
        <v>488</v>
      </c>
      <c r="C2490" s="2" t="s">
        <v>565</v>
      </c>
      <c r="D2490" s="1" t="s">
        <v>143</v>
      </c>
      <c r="E2490" s="1">
        <v>6110</v>
      </c>
      <c r="F2490" s="1" t="s">
        <v>490</v>
      </c>
      <c r="G2490" s="2" t="s">
        <v>508</v>
      </c>
      <c r="H2490" s="1" t="s">
        <v>509</v>
      </c>
      <c r="I2490" s="1">
        <v>2016</v>
      </c>
      <c r="J2490" s="1">
        <v>2016</v>
      </c>
      <c r="K2490" s="1" t="s">
        <v>493</v>
      </c>
      <c r="L2490" s="1">
        <v>0</v>
      </c>
      <c r="M2490" s="1" t="s">
        <v>504</v>
      </c>
      <c r="N2490" s="1" t="s">
        <v>505</v>
      </c>
    </row>
    <row r="2491" spans="1:14" hidden="1" x14ac:dyDescent="0.35">
      <c r="A2491" s="1" t="s">
        <v>487</v>
      </c>
      <c r="B2491" s="1" t="s">
        <v>488</v>
      </c>
      <c r="C2491" s="2" t="s">
        <v>565</v>
      </c>
      <c r="D2491" s="1" t="s">
        <v>143</v>
      </c>
      <c r="E2491" s="1">
        <v>6110</v>
      </c>
      <c r="F2491" s="1" t="s">
        <v>490</v>
      </c>
      <c r="G2491" s="2" t="s">
        <v>508</v>
      </c>
      <c r="H2491" s="1" t="s">
        <v>509</v>
      </c>
      <c r="I2491" s="1">
        <v>2017</v>
      </c>
      <c r="J2491" s="1">
        <v>2017</v>
      </c>
      <c r="K2491" s="1" t="s">
        <v>493</v>
      </c>
      <c r="L2491" s="1">
        <v>0</v>
      </c>
      <c r="M2491" s="1" t="s">
        <v>504</v>
      </c>
      <c r="N2491" s="1" t="s">
        <v>505</v>
      </c>
    </row>
    <row r="2492" spans="1:14" hidden="1" x14ac:dyDescent="0.35">
      <c r="A2492" s="1" t="s">
        <v>487</v>
      </c>
      <c r="B2492" s="1" t="s">
        <v>488</v>
      </c>
      <c r="C2492" s="2" t="s">
        <v>565</v>
      </c>
      <c r="D2492" s="1" t="s">
        <v>143</v>
      </c>
      <c r="E2492" s="1">
        <v>6110</v>
      </c>
      <c r="F2492" s="1" t="s">
        <v>490</v>
      </c>
      <c r="G2492" s="2" t="s">
        <v>501</v>
      </c>
      <c r="H2492" s="1" t="s">
        <v>502</v>
      </c>
      <c r="I2492" s="1">
        <v>2006</v>
      </c>
      <c r="J2492" s="1">
        <v>2006</v>
      </c>
      <c r="K2492" s="1" t="s">
        <v>493</v>
      </c>
      <c r="L2492" s="1">
        <v>888.96</v>
      </c>
      <c r="M2492" s="1" t="s">
        <v>504</v>
      </c>
      <c r="N2492" s="1" t="s">
        <v>505</v>
      </c>
    </row>
    <row r="2493" spans="1:14" hidden="1" x14ac:dyDescent="0.35">
      <c r="A2493" s="1" t="s">
        <v>487</v>
      </c>
      <c r="B2493" s="1" t="s">
        <v>488</v>
      </c>
      <c r="C2493" s="2" t="s">
        <v>565</v>
      </c>
      <c r="D2493" s="1" t="s">
        <v>143</v>
      </c>
      <c r="E2493" s="1">
        <v>6110</v>
      </c>
      <c r="F2493" s="1" t="s">
        <v>490</v>
      </c>
      <c r="G2493" s="2" t="s">
        <v>501</v>
      </c>
      <c r="H2493" s="1" t="s">
        <v>502</v>
      </c>
      <c r="I2493" s="1">
        <v>2007</v>
      </c>
      <c r="J2493" s="1">
        <v>2007</v>
      </c>
      <c r="K2493" s="1" t="s">
        <v>493</v>
      </c>
      <c r="L2493" s="1">
        <v>1130.6400000000001</v>
      </c>
      <c r="M2493" s="1" t="s">
        <v>504</v>
      </c>
      <c r="N2493" s="1" t="s">
        <v>505</v>
      </c>
    </row>
    <row r="2494" spans="1:14" hidden="1" x14ac:dyDescent="0.35">
      <c r="A2494" s="1" t="s">
        <v>487</v>
      </c>
      <c r="B2494" s="1" t="s">
        <v>488</v>
      </c>
      <c r="C2494" s="2" t="s">
        <v>565</v>
      </c>
      <c r="D2494" s="1" t="s">
        <v>143</v>
      </c>
      <c r="E2494" s="1">
        <v>6110</v>
      </c>
      <c r="F2494" s="1" t="s">
        <v>490</v>
      </c>
      <c r="G2494" s="2" t="s">
        <v>501</v>
      </c>
      <c r="H2494" s="1" t="s">
        <v>502</v>
      </c>
      <c r="I2494" s="1">
        <v>2008</v>
      </c>
      <c r="J2494" s="1">
        <v>2008</v>
      </c>
      <c r="K2494" s="1" t="s">
        <v>493</v>
      </c>
      <c r="L2494" s="1">
        <v>1551.65</v>
      </c>
      <c r="M2494" s="1" t="s">
        <v>504</v>
      </c>
      <c r="N2494" s="1" t="s">
        <v>505</v>
      </c>
    </row>
    <row r="2495" spans="1:14" hidden="1" x14ac:dyDescent="0.35">
      <c r="A2495" s="1" t="s">
        <v>487</v>
      </c>
      <c r="B2495" s="1" t="s">
        <v>488</v>
      </c>
      <c r="C2495" s="2" t="s">
        <v>565</v>
      </c>
      <c r="D2495" s="1" t="s">
        <v>143</v>
      </c>
      <c r="E2495" s="1">
        <v>6110</v>
      </c>
      <c r="F2495" s="1" t="s">
        <v>490</v>
      </c>
      <c r="G2495" s="2" t="s">
        <v>501</v>
      </c>
      <c r="H2495" s="1" t="s">
        <v>502</v>
      </c>
      <c r="I2495" s="1">
        <v>2009</v>
      </c>
      <c r="J2495" s="1">
        <v>2009</v>
      </c>
      <c r="K2495" s="1" t="s">
        <v>493</v>
      </c>
      <c r="L2495" s="1">
        <v>1178.5899999999999</v>
      </c>
      <c r="M2495" s="1" t="s">
        <v>504</v>
      </c>
      <c r="N2495" s="1" t="s">
        <v>505</v>
      </c>
    </row>
    <row r="2496" spans="1:14" hidden="1" x14ac:dyDescent="0.35">
      <c r="A2496" s="1" t="s">
        <v>487</v>
      </c>
      <c r="B2496" s="1" t="s">
        <v>488</v>
      </c>
      <c r="C2496" s="2" t="s">
        <v>565</v>
      </c>
      <c r="D2496" s="1" t="s">
        <v>143</v>
      </c>
      <c r="E2496" s="1">
        <v>6110</v>
      </c>
      <c r="F2496" s="1" t="s">
        <v>490</v>
      </c>
      <c r="G2496" s="2" t="s">
        <v>501</v>
      </c>
      <c r="H2496" s="1" t="s">
        <v>502</v>
      </c>
      <c r="I2496" s="1">
        <v>2010</v>
      </c>
      <c r="J2496" s="1">
        <v>2010</v>
      </c>
      <c r="K2496" s="1" t="s">
        <v>493</v>
      </c>
      <c r="L2496" s="1">
        <v>902.81</v>
      </c>
      <c r="M2496" s="1" t="s">
        <v>504</v>
      </c>
      <c r="N2496" s="1" t="s">
        <v>505</v>
      </c>
    </row>
    <row r="2497" spans="1:14" hidden="1" x14ac:dyDescent="0.35">
      <c r="A2497" s="1" t="s">
        <v>487</v>
      </c>
      <c r="B2497" s="1" t="s">
        <v>488</v>
      </c>
      <c r="C2497" s="2" t="s">
        <v>565</v>
      </c>
      <c r="D2497" s="1" t="s">
        <v>143</v>
      </c>
      <c r="E2497" s="1">
        <v>6110</v>
      </c>
      <c r="F2497" s="1" t="s">
        <v>490</v>
      </c>
      <c r="G2497" s="2" t="s">
        <v>501</v>
      </c>
      <c r="H2497" s="1" t="s">
        <v>502</v>
      </c>
      <c r="I2497" s="1">
        <v>2011</v>
      </c>
      <c r="J2497" s="1">
        <v>2011</v>
      </c>
      <c r="K2497" s="1" t="s">
        <v>493</v>
      </c>
      <c r="L2497" s="1">
        <v>1048.1400000000001</v>
      </c>
      <c r="M2497" s="1" t="s">
        <v>504</v>
      </c>
      <c r="N2497" s="1" t="s">
        <v>505</v>
      </c>
    </row>
    <row r="2498" spans="1:14" hidden="1" x14ac:dyDescent="0.35">
      <c r="A2498" s="1" t="s">
        <v>487</v>
      </c>
      <c r="B2498" s="1" t="s">
        <v>488</v>
      </c>
      <c r="C2498" s="2" t="s">
        <v>565</v>
      </c>
      <c r="D2498" s="1" t="s">
        <v>143</v>
      </c>
      <c r="E2498" s="1">
        <v>6110</v>
      </c>
      <c r="F2498" s="1" t="s">
        <v>490</v>
      </c>
      <c r="G2498" s="2" t="s">
        <v>501</v>
      </c>
      <c r="H2498" s="1" t="s">
        <v>502</v>
      </c>
      <c r="I2498" s="1">
        <v>2012</v>
      </c>
      <c r="J2498" s="1">
        <v>2012</v>
      </c>
      <c r="K2498" s="1" t="s">
        <v>493</v>
      </c>
      <c r="L2498" s="1">
        <v>1433.82</v>
      </c>
      <c r="M2498" s="1" t="s">
        <v>504</v>
      </c>
      <c r="N2498" s="1" t="s">
        <v>505</v>
      </c>
    </row>
    <row r="2499" spans="1:14" hidden="1" x14ac:dyDescent="0.35">
      <c r="A2499" s="1" t="s">
        <v>487</v>
      </c>
      <c r="B2499" s="1" t="s">
        <v>488</v>
      </c>
      <c r="C2499" s="2" t="s">
        <v>565</v>
      </c>
      <c r="D2499" s="1" t="s">
        <v>143</v>
      </c>
      <c r="E2499" s="1">
        <v>6110</v>
      </c>
      <c r="F2499" s="1" t="s">
        <v>490</v>
      </c>
      <c r="G2499" s="2" t="s">
        <v>501</v>
      </c>
      <c r="H2499" s="1" t="s">
        <v>502</v>
      </c>
      <c r="I2499" s="1">
        <v>2013</v>
      </c>
      <c r="J2499" s="1">
        <v>2013</v>
      </c>
      <c r="K2499" s="1" t="s">
        <v>493</v>
      </c>
      <c r="L2499" s="1">
        <v>2697.41</v>
      </c>
      <c r="M2499" s="1" t="s">
        <v>504</v>
      </c>
      <c r="N2499" s="1" t="s">
        <v>505</v>
      </c>
    </row>
    <row r="2500" spans="1:14" hidden="1" x14ac:dyDescent="0.35">
      <c r="A2500" s="1" t="s">
        <v>487</v>
      </c>
      <c r="B2500" s="1" t="s">
        <v>488</v>
      </c>
      <c r="C2500" s="2" t="s">
        <v>565</v>
      </c>
      <c r="D2500" s="1" t="s">
        <v>143</v>
      </c>
      <c r="E2500" s="1">
        <v>6110</v>
      </c>
      <c r="F2500" s="1" t="s">
        <v>490</v>
      </c>
      <c r="G2500" s="2" t="s">
        <v>501</v>
      </c>
      <c r="H2500" s="1" t="s">
        <v>502</v>
      </c>
      <c r="I2500" s="1">
        <v>2014</v>
      </c>
      <c r="J2500" s="1">
        <v>2014</v>
      </c>
      <c r="K2500" s="1" t="s">
        <v>493</v>
      </c>
      <c r="L2500" s="1">
        <v>2295.65</v>
      </c>
      <c r="M2500" s="1" t="s">
        <v>504</v>
      </c>
      <c r="N2500" s="1" t="s">
        <v>505</v>
      </c>
    </row>
    <row r="2501" spans="1:14" hidden="1" x14ac:dyDescent="0.35">
      <c r="A2501" s="1" t="s">
        <v>487</v>
      </c>
      <c r="B2501" s="1" t="s">
        <v>488</v>
      </c>
      <c r="C2501" s="2" t="s">
        <v>565</v>
      </c>
      <c r="D2501" s="1" t="s">
        <v>143</v>
      </c>
      <c r="E2501" s="1">
        <v>6110</v>
      </c>
      <c r="F2501" s="1" t="s">
        <v>490</v>
      </c>
      <c r="G2501" s="2" t="s">
        <v>501</v>
      </c>
      <c r="H2501" s="1" t="s">
        <v>502</v>
      </c>
      <c r="I2501" s="1">
        <v>2015</v>
      </c>
      <c r="J2501" s="1">
        <v>2015</v>
      </c>
      <c r="K2501" s="1" t="s">
        <v>493</v>
      </c>
      <c r="L2501" s="1">
        <v>1837.35</v>
      </c>
      <c r="M2501" s="1" t="s">
        <v>504</v>
      </c>
      <c r="N2501" s="1" t="s">
        <v>505</v>
      </c>
    </row>
    <row r="2502" spans="1:14" hidden="1" x14ac:dyDescent="0.35">
      <c r="A2502" s="1" t="s">
        <v>487</v>
      </c>
      <c r="B2502" s="1" t="s">
        <v>488</v>
      </c>
      <c r="C2502" s="2" t="s">
        <v>565</v>
      </c>
      <c r="D2502" s="1" t="s">
        <v>143</v>
      </c>
      <c r="E2502" s="1">
        <v>6110</v>
      </c>
      <c r="F2502" s="1" t="s">
        <v>490</v>
      </c>
      <c r="G2502" s="2" t="s">
        <v>501</v>
      </c>
      <c r="H2502" s="1" t="s">
        <v>502</v>
      </c>
      <c r="I2502" s="1">
        <v>2016</v>
      </c>
      <c r="J2502" s="1">
        <v>2016</v>
      </c>
      <c r="K2502" s="1" t="s">
        <v>493</v>
      </c>
      <c r="L2502" s="1">
        <v>1740.05</v>
      </c>
      <c r="M2502" s="1" t="s">
        <v>504</v>
      </c>
      <c r="N2502" s="1" t="s">
        <v>505</v>
      </c>
    </row>
    <row r="2503" spans="1:14" hidden="1" x14ac:dyDescent="0.35">
      <c r="A2503" s="1" t="s">
        <v>487</v>
      </c>
      <c r="B2503" s="1" t="s">
        <v>488</v>
      </c>
      <c r="C2503" s="2" t="s">
        <v>565</v>
      </c>
      <c r="D2503" s="1" t="s">
        <v>143</v>
      </c>
      <c r="E2503" s="1">
        <v>6110</v>
      </c>
      <c r="F2503" s="1" t="s">
        <v>490</v>
      </c>
      <c r="G2503" s="2" t="s">
        <v>501</v>
      </c>
      <c r="H2503" s="1" t="s">
        <v>502</v>
      </c>
      <c r="I2503" s="1">
        <v>2017</v>
      </c>
      <c r="J2503" s="1">
        <v>2017</v>
      </c>
      <c r="K2503" s="1" t="s">
        <v>493</v>
      </c>
      <c r="L2503" s="1">
        <v>1568</v>
      </c>
      <c r="M2503" s="1" t="s">
        <v>504</v>
      </c>
      <c r="N2503" s="1" t="s">
        <v>505</v>
      </c>
    </row>
    <row r="2504" spans="1:14" hidden="1" x14ac:dyDescent="0.35">
      <c r="A2504" s="1" t="s">
        <v>487</v>
      </c>
      <c r="B2504" s="1" t="s">
        <v>488</v>
      </c>
      <c r="C2504" s="2" t="s">
        <v>566</v>
      </c>
      <c r="D2504" s="1" t="s">
        <v>145</v>
      </c>
      <c r="E2504" s="1">
        <v>6110</v>
      </c>
      <c r="F2504" s="1" t="s">
        <v>490</v>
      </c>
      <c r="G2504" s="2" t="s">
        <v>499</v>
      </c>
      <c r="H2504" s="1" t="s">
        <v>500</v>
      </c>
      <c r="I2504" s="1">
        <v>2012</v>
      </c>
      <c r="J2504" s="1">
        <v>2012</v>
      </c>
      <c r="K2504" s="1" t="s">
        <v>493</v>
      </c>
      <c r="L2504" s="1">
        <v>3.48</v>
      </c>
      <c r="M2504" s="1" t="s">
        <v>504</v>
      </c>
      <c r="N2504" s="1" t="s">
        <v>505</v>
      </c>
    </row>
    <row r="2505" spans="1:14" hidden="1" x14ac:dyDescent="0.35">
      <c r="A2505" s="1" t="s">
        <v>487</v>
      </c>
      <c r="B2505" s="1" t="s">
        <v>488</v>
      </c>
      <c r="C2505" s="2" t="s">
        <v>566</v>
      </c>
      <c r="D2505" s="1" t="s">
        <v>145</v>
      </c>
      <c r="E2505" s="1">
        <v>6110</v>
      </c>
      <c r="F2505" s="1" t="s">
        <v>490</v>
      </c>
      <c r="G2505" s="2" t="s">
        <v>499</v>
      </c>
      <c r="H2505" s="1" t="s">
        <v>500</v>
      </c>
      <c r="I2505" s="1">
        <v>2013</v>
      </c>
      <c r="J2505" s="1">
        <v>2013</v>
      </c>
      <c r="K2505" s="1" t="s">
        <v>493</v>
      </c>
      <c r="L2505" s="1">
        <v>3.74</v>
      </c>
      <c r="M2505" s="1" t="s">
        <v>504</v>
      </c>
      <c r="N2505" s="1" t="s">
        <v>505</v>
      </c>
    </row>
    <row r="2506" spans="1:14" hidden="1" x14ac:dyDescent="0.35">
      <c r="A2506" s="1" t="s">
        <v>487</v>
      </c>
      <c r="B2506" s="1" t="s">
        <v>488</v>
      </c>
      <c r="C2506" s="2" t="s">
        <v>566</v>
      </c>
      <c r="D2506" s="1" t="s">
        <v>145</v>
      </c>
      <c r="E2506" s="1">
        <v>6110</v>
      </c>
      <c r="F2506" s="1" t="s">
        <v>490</v>
      </c>
      <c r="G2506" s="2" t="s">
        <v>499</v>
      </c>
      <c r="H2506" s="1" t="s">
        <v>500</v>
      </c>
      <c r="I2506" s="1">
        <v>2014</v>
      </c>
      <c r="J2506" s="1">
        <v>2014</v>
      </c>
      <c r="K2506" s="1" t="s">
        <v>493</v>
      </c>
      <c r="L2506" s="1">
        <v>9.5</v>
      </c>
      <c r="M2506" s="1" t="s">
        <v>504</v>
      </c>
      <c r="N2506" s="1" t="s">
        <v>505</v>
      </c>
    </row>
    <row r="2507" spans="1:14" hidden="1" x14ac:dyDescent="0.35">
      <c r="A2507" s="1" t="s">
        <v>487</v>
      </c>
      <c r="B2507" s="1" t="s">
        <v>488</v>
      </c>
      <c r="C2507" s="2" t="s">
        <v>566</v>
      </c>
      <c r="D2507" s="1" t="s">
        <v>145</v>
      </c>
      <c r="E2507" s="1">
        <v>6110</v>
      </c>
      <c r="F2507" s="1" t="s">
        <v>490</v>
      </c>
      <c r="G2507" s="2" t="s">
        <v>499</v>
      </c>
      <c r="H2507" s="1" t="s">
        <v>500</v>
      </c>
      <c r="I2507" s="1">
        <v>2015</v>
      </c>
      <c r="J2507" s="1">
        <v>2015</v>
      </c>
      <c r="K2507" s="1" t="s">
        <v>493</v>
      </c>
      <c r="L2507" s="1">
        <v>8.64</v>
      </c>
      <c r="M2507" s="1" t="s">
        <v>504</v>
      </c>
      <c r="N2507" s="1" t="s">
        <v>505</v>
      </c>
    </row>
    <row r="2508" spans="1:14" hidden="1" x14ac:dyDescent="0.35">
      <c r="A2508" s="1" t="s">
        <v>487</v>
      </c>
      <c r="B2508" s="1" t="s">
        <v>488</v>
      </c>
      <c r="C2508" s="2" t="s">
        <v>566</v>
      </c>
      <c r="D2508" s="1" t="s">
        <v>145</v>
      </c>
      <c r="E2508" s="1">
        <v>6110</v>
      </c>
      <c r="F2508" s="1" t="s">
        <v>490</v>
      </c>
      <c r="G2508" s="2" t="s">
        <v>499</v>
      </c>
      <c r="H2508" s="1" t="s">
        <v>500</v>
      </c>
      <c r="I2508" s="1">
        <v>2016</v>
      </c>
      <c r="J2508" s="1">
        <v>2016</v>
      </c>
      <c r="K2508" s="1" t="s">
        <v>493</v>
      </c>
      <c r="L2508" s="1">
        <v>7.95</v>
      </c>
      <c r="M2508" s="1" t="s">
        <v>504</v>
      </c>
      <c r="N2508" s="1" t="s">
        <v>505</v>
      </c>
    </row>
    <row r="2509" spans="1:14" hidden="1" x14ac:dyDescent="0.35">
      <c r="A2509" s="1" t="s">
        <v>487</v>
      </c>
      <c r="B2509" s="1" t="s">
        <v>488</v>
      </c>
      <c r="C2509" s="2" t="s">
        <v>566</v>
      </c>
      <c r="D2509" s="1" t="s">
        <v>145</v>
      </c>
      <c r="E2509" s="1">
        <v>6110</v>
      </c>
      <c r="F2509" s="1" t="s">
        <v>490</v>
      </c>
      <c r="G2509" s="2" t="s">
        <v>499</v>
      </c>
      <c r="H2509" s="1" t="s">
        <v>500</v>
      </c>
      <c r="I2509" s="1">
        <v>2017</v>
      </c>
      <c r="J2509" s="1">
        <v>2017</v>
      </c>
      <c r="K2509" s="1" t="s">
        <v>493</v>
      </c>
      <c r="L2509" s="1">
        <v>3.86</v>
      </c>
      <c r="M2509" s="1" t="s">
        <v>504</v>
      </c>
      <c r="N2509" s="1" t="s">
        <v>505</v>
      </c>
    </row>
    <row r="2510" spans="1:14" hidden="1" x14ac:dyDescent="0.35">
      <c r="A2510" s="1" t="s">
        <v>487</v>
      </c>
      <c r="B2510" s="1" t="s">
        <v>488</v>
      </c>
      <c r="C2510" s="2" t="s">
        <v>566</v>
      </c>
      <c r="D2510" s="1" t="s">
        <v>145</v>
      </c>
      <c r="E2510" s="1">
        <v>6110</v>
      </c>
      <c r="F2510" s="1" t="s">
        <v>490</v>
      </c>
      <c r="G2510" s="2" t="s">
        <v>499</v>
      </c>
      <c r="H2510" s="1" t="s">
        <v>500</v>
      </c>
      <c r="I2510" s="1">
        <v>2018</v>
      </c>
      <c r="J2510" s="1">
        <v>2018</v>
      </c>
      <c r="K2510" s="1" t="s">
        <v>493</v>
      </c>
      <c r="L2510" s="1">
        <v>4.2699999999999996</v>
      </c>
      <c r="M2510" s="1" t="s">
        <v>504</v>
      </c>
      <c r="N2510" s="1" t="s">
        <v>505</v>
      </c>
    </row>
    <row r="2511" spans="1:14" hidden="1" x14ac:dyDescent="0.35">
      <c r="A2511" s="1" t="s">
        <v>487</v>
      </c>
      <c r="B2511" s="1" t="s">
        <v>488</v>
      </c>
      <c r="C2511" s="2" t="s">
        <v>566</v>
      </c>
      <c r="D2511" s="1" t="s">
        <v>145</v>
      </c>
      <c r="E2511" s="1">
        <v>6110</v>
      </c>
      <c r="F2511" s="1" t="s">
        <v>490</v>
      </c>
      <c r="G2511" s="2" t="s">
        <v>501</v>
      </c>
      <c r="H2511" s="1" t="s">
        <v>502</v>
      </c>
      <c r="I2511" s="1">
        <v>2013</v>
      </c>
      <c r="J2511" s="1">
        <v>2013</v>
      </c>
      <c r="K2511" s="1" t="s">
        <v>493</v>
      </c>
      <c r="L2511" s="1">
        <v>0.38</v>
      </c>
      <c r="M2511" s="1" t="s">
        <v>504</v>
      </c>
      <c r="N2511" s="1" t="s">
        <v>505</v>
      </c>
    </row>
    <row r="2512" spans="1:14" hidden="1" x14ac:dyDescent="0.35">
      <c r="A2512" s="1" t="s">
        <v>487</v>
      </c>
      <c r="B2512" s="1" t="s">
        <v>488</v>
      </c>
      <c r="C2512" s="2" t="s">
        <v>566</v>
      </c>
      <c r="D2512" s="1" t="s">
        <v>145</v>
      </c>
      <c r="E2512" s="1">
        <v>6110</v>
      </c>
      <c r="F2512" s="1" t="s">
        <v>490</v>
      </c>
      <c r="G2512" s="2" t="s">
        <v>501</v>
      </c>
      <c r="H2512" s="1" t="s">
        <v>502</v>
      </c>
      <c r="I2512" s="1">
        <v>2014</v>
      </c>
      <c r="J2512" s="1">
        <v>2014</v>
      </c>
      <c r="K2512" s="1" t="s">
        <v>493</v>
      </c>
      <c r="L2512" s="1">
        <v>0.39</v>
      </c>
      <c r="M2512" s="1" t="s">
        <v>504</v>
      </c>
      <c r="N2512" s="1" t="s">
        <v>505</v>
      </c>
    </row>
    <row r="2513" spans="1:14" hidden="1" x14ac:dyDescent="0.35">
      <c r="A2513" s="1" t="s">
        <v>487</v>
      </c>
      <c r="B2513" s="1" t="s">
        <v>488</v>
      </c>
      <c r="C2513" s="2" t="s">
        <v>566</v>
      </c>
      <c r="D2513" s="1" t="s">
        <v>145</v>
      </c>
      <c r="E2513" s="1">
        <v>6110</v>
      </c>
      <c r="F2513" s="1" t="s">
        <v>490</v>
      </c>
      <c r="G2513" s="2" t="s">
        <v>501</v>
      </c>
      <c r="H2513" s="1" t="s">
        <v>502</v>
      </c>
      <c r="I2513" s="1">
        <v>2015</v>
      </c>
      <c r="J2513" s="1">
        <v>2015</v>
      </c>
      <c r="K2513" s="1" t="s">
        <v>493</v>
      </c>
      <c r="L2513" s="1">
        <v>1.1000000000000001</v>
      </c>
      <c r="M2513" s="1" t="s">
        <v>504</v>
      </c>
      <c r="N2513" s="1" t="s">
        <v>505</v>
      </c>
    </row>
    <row r="2514" spans="1:14" hidden="1" x14ac:dyDescent="0.35">
      <c r="A2514" s="1" t="s">
        <v>487</v>
      </c>
      <c r="B2514" s="1" t="s">
        <v>488</v>
      </c>
      <c r="C2514" s="2" t="s">
        <v>566</v>
      </c>
      <c r="D2514" s="1" t="s">
        <v>145</v>
      </c>
      <c r="E2514" s="1">
        <v>6110</v>
      </c>
      <c r="F2514" s="1" t="s">
        <v>490</v>
      </c>
      <c r="G2514" s="2" t="s">
        <v>501</v>
      </c>
      <c r="H2514" s="1" t="s">
        <v>502</v>
      </c>
      <c r="I2514" s="1">
        <v>2016</v>
      </c>
      <c r="J2514" s="1">
        <v>2016</v>
      </c>
      <c r="K2514" s="1" t="s">
        <v>493</v>
      </c>
      <c r="L2514" s="1">
        <v>1.2</v>
      </c>
      <c r="M2514" s="1" t="s">
        <v>504</v>
      </c>
      <c r="N2514" s="1" t="s">
        <v>505</v>
      </c>
    </row>
    <row r="2515" spans="1:14" hidden="1" x14ac:dyDescent="0.35">
      <c r="A2515" s="1" t="s">
        <v>487</v>
      </c>
      <c r="B2515" s="1" t="s">
        <v>488</v>
      </c>
      <c r="C2515" s="2" t="s">
        <v>566</v>
      </c>
      <c r="D2515" s="1" t="s">
        <v>145</v>
      </c>
      <c r="E2515" s="1">
        <v>6110</v>
      </c>
      <c r="F2515" s="1" t="s">
        <v>490</v>
      </c>
      <c r="G2515" s="2" t="s">
        <v>501</v>
      </c>
      <c r="H2515" s="1" t="s">
        <v>502</v>
      </c>
      <c r="I2515" s="1">
        <v>2017</v>
      </c>
      <c r="J2515" s="1">
        <v>2017</v>
      </c>
      <c r="K2515" s="1" t="s">
        <v>493</v>
      </c>
      <c r="L2515" s="1">
        <v>0.24</v>
      </c>
      <c r="M2515" s="1" t="s">
        <v>504</v>
      </c>
      <c r="N2515" s="1" t="s">
        <v>505</v>
      </c>
    </row>
    <row r="2516" spans="1:14" hidden="1" x14ac:dyDescent="0.35">
      <c r="A2516" s="1" t="s">
        <v>487</v>
      </c>
      <c r="B2516" s="1" t="s">
        <v>488</v>
      </c>
      <c r="C2516" s="2" t="s">
        <v>566</v>
      </c>
      <c r="D2516" s="1" t="s">
        <v>145</v>
      </c>
      <c r="E2516" s="1">
        <v>6110</v>
      </c>
      <c r="F2516" s="1" t="s">
        <v>490</v>
      </c>
      <c r="G2516" s="2" t="s">
        <v>501</v>
      </c>
      <c r="H2516" s="1" t="s">
        <v>502</v>
      </c>
      <c r="I2516" s="1">
        <v>2018</v>
      </c>
      <c r="J2516" s="1">
        <v>2018</v>
      </c>
      <c r="K2516" s="1" t="s">
        <v>493</v>
      </c>
      <c r="L2516" s="1">
        <v>1.19</v>
      </c>
      <c r="M2516" s="1" t="s">
        <v>504</v>
      </c>
      <c r="N2516" s="1" t="s">
        <v>505</v>
      </c>
    </row>
    <row r="2517" spans="1:14" hidden="1" x14ac:dyDescent="0.35">
      <c r="A2517" s="1" t="s">
        <v>487</v>
      </c>
      <c r="B2517" s="1" t="s">
        <v>488</v>
      </c>
      <c r="C2517" s="2" t="s">
        <v>567</v>
      </c>
      <c r="D2517" s="1" t="s">
        <v>147</v>
      </c>
      <c r="E2517" s="1">
        <v>6110</v>
      </c>
      <c r="F2517" s="1" t="s">
        <v>490</v>
      </c>
      <c r="G2517" s="2" t="s">
        <v>499</v>
      </c>
      <c r="H2517" s="1" t="s">
        <v>500</v>
      </c>
      <c r="I2517" s="1">
        <v>2001</v>
      </c>
      <c r="J2517" s="1">
        <v>2001</v>
      </c>
      <c r="K2517" s="1" t="s">
        <v>493</v>
      </c>
      <c r="L2517" s="1">
        <v>79.849999999999994</v>
      </c>
      <c r="M2517" s="1" t="s">
        <v>504</v>
      </c>
      <c r="N2517" s="1" t="s">
        <v>505</v>
      </c>
    </row>
    <row r="2518" spans="1:14" hidden="1" x14ac:dyDescent="0.35">
      <c r="A2518" s="1" t="s">
        <v>487</v>
      </c>
      <c r="B2518" s="1" t="s">
        <v>488</v>
      </c>
      <c r="C2518" s="2" t="s">
        <v>567</v>
      </c>
      <c r="D2518" s="1" t="s">
        <v>147</v>
      </c>
      <c r="E2518" s="1">
        <v>6110</v>
      </c>
      <c r="F2518" s="1" t="s">
        <v>490</v>
      </c>
      <c r="G2518" s="2" t="s">
        <v>499</v>
      </c>
      <c r="H2518" s="1" t="s">
        <v>500</v>
      </c>
      <c r="I2518" s="1">
        <v>2002</v>
      </c>
      <c r="J2518" s="1">
        <v>2002</v>
      </c>
      <c r="K2518" s="1" t="s">
        <v>493</v>
      </c>
      <c r="L2518" s="1">
        <v>78.400000000000006</v>
      </c>
      <c r="M2518" s="1" t="s">
        <v>504</v>
      </c>
      <c r="N2518" s="1" t="s">
        <v>505</v>
      </c>
    </row>
    <row r="2519" spans="1:14" hidden="1" x14ac:dyDescent="0.35">
      <c r="A2519" s="1" t="s">
        <v>487</v>
      </c>
      <c r="B2519" s="1" t="s">
        <v>488</v>
      </c>
      <c r="C2519" s="2" t="s">
        <v>567</v>
      </c>
      <c r="D2519" s="1" t="s">
        <v>147</v>
      </c>
      <c r="E2519" s="1">
        <v>6110</v>
      </c>
      <c r="F2519" s="1" t="s">
        <v>490</v>
      </c>
      <c r="G2519" s="2" t="s">
        <v>499</v>
      </c>
      <c r="H2519" s="1" t="s">
        <v>500</v>
      </c>
      <c r="I2519" s="1">
        <v>2003</v>
      </c>
      <c r="J2519" s="1">
        <v>2003</v>
      </c>
      <c r="K2519" s="1" t="s">
        <v>493</v>
      </c>
      <c r="L2519" s="1">
        <v>108.21</v>
      </c>
      <c r="M2519" s="1" t="s">
        <v>504</v>
      </c>
      <c r="N2519" s="1" t="s">
        <v>505</v>
      </c>
    </row>
    <row r="2520" spans="1:14" hidden="1" x14ac:dyDescent="0.35">
      <c r="A2520" s="1" t="s">
        <v>487</v>
      </c>
      <c r="B2520" s="1" t="s">
        <v>488</v>
      </c>
      <c r="C2520" s="2" t="s">
        <v>567</v>
      </c>
      <c r="D2520" s="1" t="s">
        <v>147</v>
      </c>
      <c r="E2520" s="1">
        <v>6110</v>
      </c>
      <c r="F2520" s="1" t="s">
        <v>490</v>
      </c>
      <c r="G2520" s="2" t="s">
        <v>499</v>
      </c>
      <c r="H2520" s="1" t="s">
        <v>500</v>
      </c>
      <c r="I2520" s="1">
        <v>2004</v>
      </c>
      <c r="J2520" s="1">
        <v>2004</v>
      </c>
      <c r="K2520" s="1" t="s">
        <v>493</v>
      </c>
      <c r="L2520" s="1">
        <v>104.39</v>
      </c>
      <c r="M2520" s="1" t="s">
        <v>504</v>
      </c>
      <c r="N2520" s="1" t="s">
        <v>505</v>
      </c>
    </row>
    <row r="2521" spans="1:14" hidden="1" x14ac:dyDescent="0.35">
      <c r="A2521" s="1" t="s">
        <v>487</v>
      </c>
      <c r="B2521" s="1" t="s">
        <v>488</v>
      </c>
      <c r="C2521" s="2" t="s">
        <v>567</v>
      </c>
      <c r="D2521" s="1" t="s">
        <v>147</v>
      </c>
      <c r="E2521" s="1">
        <v>6110</v>
      </c>
      <c r="F2521" s="1" t="s">
        <v>490</v>
      </c>
      <c r="G2521" s="2" t="s">
        <v>499</v>
      </c>
      <c r="H2521" s="1" t="s">
        <v>500</v>
      </c>
      <c r="I2521" s="1">
        <v>2005</v>
      </c>
      <c r="J2521" s="1">
        <v>2005</v>
      </c>
      <c r="K2521" s="1" t="s">
        <v>493</v>
      </c>
      <c r="L2521" s="1">
        <v>110.67</v>
      </c>
      <c r="M2521" s="1" t="s">
        <v>504</v>
      </c>
      <c r="N2521" s="1" t="s">
        <v>505</v>
      </c>
    </row>
    <row r="2522" spans="1:14" hidden="1" x14ac:dyDescent="0.35">
      <c r="A2522" s="1" t="s">
        <v>487</v>
      </c>
      <c r="B2522" s="1" t="s">
        <v>488</v>
      </c>
      <c r="C2522" s="2" t="s">
        <v>567</v>
      </c>
      <c r="D2522" s="1" t="s">
        <v>147</v>
      </c>
      <c r="E2522" s="1">
        <v>6110</v>
      </c>
      <c r="F2522" s="1" t="s">
        <v>490</v>
      </c>
      <c r="G2522" s="2" t="s">
        <v>499</v>
      </c>
      <c r="H2522" s="1" t="s">
        <v>500</v>
      </c>
      <c r="I2522" s="1">
        <v>2006</v>
      </c>
      <c r="J2522" s="1">
        <v>2006</v>
      </c>
      <c r="K2522" s="1" t="s">
        <v>493</v>
      </c>
      <c r="L2522" s="1">
        <v>125.23</v>
      </c>
      <c r="M2522" s="1" t="s">
        <v>504</v>
      </c>
      <c r="N2522" s="1" t="s">
        <v>505</v>
      </c>
    </row>
    <row r="2523" spans="1:14" hidden="1" x14ac:dyDescent="0.35">
      <c r="A2523" s="1" t="s">
        <v>487</v>
      </c>
      <c r="B2523" s="1" t="s">
        <v>488</v>
      </c>
      <c r="C2523" s="2" t="s">
        <v>567</v>
      </c>
      <c r="D2523" s="1" t="s">
        <v>147</v>
      </c>
      <c r="E2523" s="1">
        <v>6110</v>
      </c>
      <c r="F2523" s="1" t="s">
        <v>490</v>
      </c>
      <c r="G2523" s="2" t="s">
        <v>499</v>
      </c>
      <c r="H2523" s="1" t="s">
        <v>500</v>
      </c>
      <c r="I2523" s="1">
        <v>2007</v>
      </c>
      <c r="J2523" s="1">
        <v>2007</v>
      </c>
      <c r="K2523" s="1" t="s">
        <v>493</v>
      </c>
      <c r="L2523" s="1">
        <v>116.78</v>
      </c>
      <c r="M2523" s="1" t="s">
        <v>504</v>
      </c>
      <c r="N2523" s="1" t="s">
        <v>505</v>
      </c>
    </row>
    <row r="2524" spans="1:14" hidden="1" x14ac:dyDescent="0.35">
      <c r="A2524" s="1" t="s">
        <v>487</v>
      </c>
      <c r="B2524" s="1" t="s">
        <v>488</v>
      </c>
      <c r="C2524" s="2" t="s">
        <v>567</v>
      </c>
      <c r="D2524" s="1" t="s">
        <v>147</v>
      </c>
      <c r="E2524" s="1">
        <v>6110</v>
      </c>
      <c r="F2524" s="1" t="s">
        <v>490</v>
      </c>
      <c r="G2524" s="2" t="s">
        <v>499</v>
      </c>
      <c r="H2524" s="1" t="s">
        <v>500</v>
      </c>
      <c r="I2524" s="1">
        <v>2008</v>
      </c>
      <c r="J2524" s="1">
        <v>2008</v>
      </c>
      <c r="K2524" s="1" t="s">
        <v>493</v>
      </c>
      <c r="L2524" s="1">
        <v>132.51</v>
      </c>
      <c r="M2524" s="1" t="s">
        <v>504</v>
      </c>
      <c r="N2524" s="1" t="s">
        <v>505</v>
      </c>
    </row>
    <row r="2525" spans="1:14" hidden="1" x14ac:dyDescent="0.35">
      <c r="A2525" s="1" t="s">
        <v>487</v>
      </c>
      <c r="B2525" s="1" t="s">
        <v>488</v>
      </c>
      <c r="C2525" s="2" t="s">
        <v>567</v>
      </c>
      <c r="D2525" s="1" t="s">
        <v>147</v>
      </c>
      <c r="E2525" s="1">
        <v>6110</v>
      </c>
      <c r="F2525" s="1" t="s">
        <v>490</v>
      </c>
      <c r="G2525" s="2" t="s">
        <v>499</v>
      </c>
      <c r="H2525" s="1" t="s">
        <v>500</v>
      </c>
      <c r="I2525" s="1">
        <v>2009</v>
      </c>
      <c r="J2525" s="1">
        <v>2009</v>
      </c>
      <c r="K2525" s="1" t="s">
        <v>493</v>
      </c>
      <c r="L2525" s="1">
        <v>76.319999999999993</v>
      </c>
      <c r="M2525" s="1" t="s">
        <v>504</v>
      </c>
      <c r="N2525" s="1" t="s">
        <v>505</v>
      </c>
    </row>
    <row r="2526" spans="1:14" hidden="1" x14ac:dyDescent="0.35">
      <c r="A2526" s="1" t="s">
        <v>487</v>
      </c>
      <c r="B2526" s="1" t="s">
        <v>488</v>
      </c>
      <c r="C2526" s="2" t="s">
        <v>567</v>
      </c>
      <c r="D2526" s="1" t="s">
        <v>147</v>
      </c>
      <c r="E2526" s="1">
        <v>6110</v>
      </c>
      <c r="F2526" s="1" t="s">
        <v>490</v>
      </c>
      <c r="G2526" s="2" t="s">
        <v>499</v>
      </c>
      <c r="H2526" s="1" t="s">
        <v>500</v>
      </c>
      <c r="I2526" s="1">
        <v>2010</v>
      </c>
      <c r="J2526" s="1">
        <v>2010</v>
      </c>
      <c r="K2526" s="1" t="s">
        <v>493</v>
      </c>
      <c r="L2526" s="1">
        <v>123.71</v>
      </c>
      <c r="M2526" s="1" t="s">
        <v>504</v>
      </c>
      <c r="N2526" s="1" t="s">
        <v>505</v>
      </c>
    </row>
    <row r="2527" spans="1:14" hidden="1" x14ac:dyDescent="0.35">
      <c r="A2527" s="1" t="s">
        <v>487</v>
      </c>
      <c r="B2527" s="1" t="s">
        <v>488</v>
      </c>
      <c r="C2527" s="2" t="s">
        <v>567</v>
      </c>
      <c r="D2527" s="1" t="s">
        <v>147</v>
      </c>
      <c r="E2527" s="1">
        <v>6110</v>
      </c>
      <c r="F2527" s="1" t="s">
        <v>490</v>
      </c>
      <c r="G2527" s="2" t="s">
        <v>499</v>
      </c>
      <c r="H2527" s="1" t="s">
        <v>500</v>
      </c>
      <c r="I2527" s="1">
        <v>2011</v>
      </c>
      <c r="J2527" s="1">
        <v>2011</v>
      </c>
      <c r="K2527" s="1" t="s">
        <v>493</v>
      </c>
      <c r="L2527" s="1">
        <v>144.19</v>
      </c>
      <c r="M2527" s="1" t="s">
        <v>504</v>
      </c>
      <c r="N2527" s="1" t="s">
        <v>505</v>
      </c>
    </row>
    <row r="2528" spans="1:14" hidden="1" x14ac:dyDescent="0.35">
      <c r="A2528" s="1" t="s">
        <v>487</v>
      </c>
      <c r="B2528" s="1" t="s">
        <v>488</v>
      </c>
      <c r="C2528" s="2" t="s">
        <v>567</v>
      </c>
      <c r="D2528" s="1" t="s">
        <v>147</v>
      </c>
      <c r="E2528" s="1">
        <v>6110</v>
      </c>
      <c r="F2528" s="1" t="s">
        <v>490</v>
      </c>
      <c r="G2528" s="2" t="s">
        <v>499</v>
      </c>
      <c r="H2528" s="1" t="s">
        <v>500</v>
      </c>
      <c r="I2528" s="1">
        <v>2012</v>
      </c>
      <c r="J2528" s="1">
        <v>2012</v>
      </c>
      <c r="K2528" s="1" t="s">
        <v>493</v>
      </c>
      <c r="L2528" s="1">
        <v>194.93</v>
      </c>
      <c r="M2528" s="1" t="s">
        <v>504</v>
      </c>
      <c r="N2528" s="1" t="s">
        <v>505</v>
      </c>
    </row>
    <row r="2529" spans="1:14" hidden="1" x14ac:dyDescent="0.35">
      <c r="A2529" s="1" t="s">
        <v>487</v>
      </c>
      <c r="B2529" s="1" t="s">
        <v>488</v>
      </c>
      <c r="C2529" s="2" t="s">
        <v>567</v>
      </c>
      <c r="D2529" s="1" t="s">
        <v>147</v>
      </c>
      <c r="E2529" s="1">
        <v>6110</v>
      </c>
      <c r="F2529" s="1" t="s">
        <v>490</v>
      </c>
      <c r="G2529" s="2" t="s">
        <v>499</v>
      </c>
      <c r="H2529" s="1" t="s">
        <v>500</v>
      </c>
      <c r="I2529" s="1">
        <v>2013</v>
      </c>
      <c r="J2529" s="1">
        <v>2013</v>
      </c>
      <c r="K2529" s="1" t="s">
        <v>493</v>
      </c>
      <c r="L2529" s="1">
        <v>177.23</v>
      </c>
      <c r="M2529" s="1" t="s">
        <v>504</v>
      </c>
      <c r="N2529" s="1" t="s">
        <v>505</v>
      </c>
    </row>
    <row r="2530" spans="1:14" hidden="1" x14ac:dyDescent="0.35">
      <c r="A2530" s="1" t="s">
        <v>487</v>
      </c>
      <c r="B2530" s="1" t="s">
        <v>488</v>
      </c>
      <c r="C2530" s="2" t="s">
        <v>567</v>
      </c>
      <c r="D2530" s="1" t="s">
        <v>147</v>
      </c>
      <c r="E2530" s="1">
        <v>6110</v>
      </c>
      <c r="F2530" s="1" t="s">
        <v>490</v>
      </c>
      <c r="G2530" s="2" t="s">
        <v>499</v>
      </c>
      <c r="H2530" s="1" t="s">
        <v>500</v>
      </c>
      <c r="I2530" s="1">
        <v>2014</v>
      </c>
      <c r="J2530" s="1">
        <v>2014</v>
      </c>
      <c r="K2530" s="1" t="s">
        <v>493</v>
      </c>
      <c r="L2530" s="1">
        <v>239.62</v>
      </c>
      <c r="M2530" s="1" t="s">
        <v>504</v>
      </c>
      <c r="N2530" s="1" t="s">
        <v>505</v>
      </c>
    </row>
    <row r="2531" spans="1:14" hidden="1" x14ac:dyDescent="0.35">
      <c r="A2531" s="1" t="s">
        <v>487</v>
      </c>
      <c r="B2531" s="1" t="s">
        <v>488</v>
      </c>
      <c r="C2531" s="2" t="s">
        <v>567</v>
      </c>
      <c r="D2531" s="1" t="s">
        <v>147</v>
      </c>
      <c r="E2531" s="1">
        <v>6110</v>
      </c>
      <c r="F2531" s="1" t="s">
        <v>490</v>
      </c>
      <c r="G2531" s="2" t="s">
        <v>499</v>
      </c>
      <c r="H2531" s="1" t="s">
        <v>500</v>
      </c>
      <c r="I2531" s="1">
        <v>2015</v>
      </c>
      <c r="J2531" s="1">
        <v>2015</v>
      </c>
      <c r="K2531" s="1" t="s">
        <v>493</v>
      </c>
      <c r="L2531" s="1">
        <v>124.97</v>
      </c>
      <c r="M2531" s="1" t="s">
        <v>504</v>
      </c>
      <c r="N2531" s="1" t="s">
        <v>505</v>
      </c>
    </row>
    <row r="2532" spans="1:14" hidden="1" x14ac:dyDescent="0.35">
      <c r="A2532" s="1" t="s">
        <v>487</v>
      </c>
      <c r="B2532" s="1" t="s">
        <v>488</v>
      </c>
      <c r="C2532" s="2" t="s">
        <v>567</v>
      </c>
      <c r="D2532" s="1" t="s">
        <v>147</v>
      </c>
      <c r="E2532" s="1">
        <v>6110</v>
      </c>
      <c r="F2532" s="1" t="s">
        <v>490</v>
      </c>
      <c r="G2532" s="2" t="s">
        <v>499</v>
      </c>
      <c r="H2532" s="1" t="s">
        <v>500</v>
      </c>
      <c r="I2532" s="1">
        <v>2016</v>
      </c>
      <c r="J2532" s="1">
        <v>2016</v>
      </c>
      <c r="K2532" s="1" t="s">
        <v>493</v>
      </c>
      <c r="L2532" s="1">
        <v>128.61000000000001</v>
      </c>
      <c r="M2532" s="1" t="s">
        <v>504</v>
      </c>
      <c r="N2532" s="1" t="s">
        <v>505</v>
      </c>
    </row>
    <row r="2533" spans="1:14" hidden="1" x14ac:dyDescent="0.35">
      <c r="A2533" s="1" t="s">
        <v>487</v>
      </c>
      <c r="B2533" s="1" t="s">
        <v>488</v>
      </c>
      <c r="C2533" s="2" t="s">
        <v>567</v>
      </c>
      <c r="D2533" s="1" t="s">
        <v>147</v>
      </c>
      <c r="E2533" s="1">
        <v>6110</v>
      </c>
      <c r="F2533" s="1" t="s">
        <v>490</v>
      </c>
      <c r="G2533" s="2" t="s">
        <v>499</v>
      </c>
      <c r="H2533" s="1" t="s">
        <v>500</v>
      </c>
      <c r="I2533" s="1">
        <v>2017</v>
      </c>
      <c r="J2533" s="1">
        <v>2017</v>
      </c>
      <c r="K2533" s="1" t="s">
        <v>493</v>
      </c>
      <c r="L2533" s="1">
        <v>173.79</v>
      </c>
      <c r="M2533" s="1" t="s">
        <v>504</v>
      </c>
      <c r="N2533" s="1" t="s">
        <v>505</v>
      </c>
    </row>
    <row r="2534" spans="1:14" hidden="1" x14ac:dyDescent="0.35">
      <c r="A2534" s="1" t="s">
        <v>487</v>
      </c>
      <c r="B2534" s="1" t="s">
        <v>488</v>
      </c>
      <c r="C2534" s="2" t="s">
        <v>567</v>
      </c>
      <c r="D2534" s="1" t="s">
        <v>147</v>
      </c>
      <c r="E2534" s="1">
        <v>6110</v>
      </c>
      <c r="F2534" s="1" t="s">
        <v>490</v>
      </c>
      <c r="G2534" s="2" t="s">
        <v>508</v>
      </c>
      <c r="H2534" s="1" t="s">
        <v>509</v>
      </c>
      <c r="I2534" s="1">
        <v>2001</v>
      </c>
      <c r="J2534" s="1">
        <v>2001</v>
      </c>
      <c r="K2534" s="1" t="s">
        <v>493</v>
      </c>
      <c r="L2534" s="1">
        <v>1.1599999999999999</v>
      </c>
      <c r="M2534" s="1" t="s">
        <v>504</v>
      </c>
      <c r="N2534" s="1" t="s">
        <v>505</v>
      </c>
    </row>
    <row r="2535" spans="1:14" hidden="1" x14ac:dyDescent="0.35">
      <c r="A2535" s="1" t="s">
        <v>487</v>
      </c>
      <c r="B2535" s="1" t="s">
        <v>488</v>
      </c>
      <c r="C2535" s="2" t="s">
        <v>567</v>
      </c>
      <c r="D2535" s="1" t="s">
        <v>147</v>
      </c>
      <c r="E2535" s="1">
        <v>6110</v>
      </c>
      <c r="F2535" s="1" t="s">
        <v>490</v>
      </c>
      <c r="G2535" s="2" t="s">
        <v>508</v>
      </c>
      <c r="H2535" s="1" t="s">
        <v>509</v>
      </c>
      <c r="I2535" s="1">
        <v>2002</v>
      </c>
      <c r="J2535" s="1">
        <v>2002</v>
      </c>
      <c r="K2535" s="1" t="s">
        <v>493</v>
      </c>
      <c r="L2535" s="1">
        <v>1.23</v>
      </c>
      <c r="M2535" s="1" t="s">
        <v>504</v>
      </c>
      <c r="N2535" s="1" t="s">
        <v>505</v>
      </c>
    </row>
    <row r="2536" spans="1:14" hidden="1" x14ac:dyDescent="0.35">
      <c r="A2536" s="1" t="s">
        <v>487</v>
      </c>
      <c r="B2536" s="1" t="s">
        <v>488</v>
      </c>
      <c r="C2536" s="2" t="s">
        <v>567</v>
      </c>
      <c r="D2536" s="1" t="s">
        <v>147</v>
      </c>
      <c r="E2536" s="1">
        <v>6110</v>
      </c>
      <c r="F2536" s="1" t="s">
        <v>490</v>
      </c>
      <c r="G2536" s="2" t="s">
        <v>508</v>
      </c>
      <c r="H2536" s="1" t="s">
        <v>509</v>
      </c>
      <c r="I2536" s="1">
        <v>2003</v>
      </c>
      <c r="J2536" s="1">
        <v>2003</v>
      </c>
      <c r="K2536" s="1" t="s">
        <v>493</v>
      </c>
      <c r="L2536" s="1">
        <v>1.5</v>
      </c>
      <c r="M2536" s="1" t="s">
        <v>504</v>
      </c>
      <c r="N2536" s="1" t="s">
        <v>505</v>
      </c>
    </row>
    <row r="2537" spans="1:14" hidden="1" x14ac:dyDescent="0.35">
      <c r="A2537" s="1" t="s">
        <v>487</v>
      </c>
      <c r="B2537" s="1" t="s">
        <v>488</v>
      </c>
      <c r="C2537" s="2" t="s">
        <v>567</v>
      </c>
      <c r="D2537" s="1" t="s">
        <v>147</v>
      </c>
      <c r="E2537" s="1">
        <v>6110</v>
      </c>
      <c r="F2537" s="1" t="s">
        <v>490</v>
      </c>
      <c r="G2537" s="2" t="s">
        <v>508</v>
      </c>
      <c r="H2537" s="1" t="s">
        <v>509</v>
      </c>
      <c r="I2537" s="1">
        <v>2004</v>
      </c>
      <c r="J2537" s="1">
        <v>2004</v>
      </c>
      <c r="K2537" s="1" t="s">
        <v>493</v>
      </c>
      <c r="L2537" s="1">
        <v>1.46</v>
      </c>
      <c r="M2537" s="1" t="s">
        <v>504</v>
      </c>
      <c r="N2537" s="1" t="s">
        <v>505</v>
      </c>
    </row>
    <row r="2538" spans="1:14" hidden="1" x14ac:dyDescent="0.35">
      <c r="A2538" s="1" t="s">
        <v>487</v>
      </c>
      <c r="B2538" s="1" t="s">
        <v>488</v>
      </c>
      <c r="C2538" s="2" t="s">
        <v>567</v>
      </c>
      <c r="D2538" s="1" t="s">
        <v>147</v>
      </c>
      <c r="E2538" s="1">
        <v>6110</v>
      </c>
      <c r="F2538" s="1" t="s">
        <v>490</v>
      </c>
      <c r="G2538" s="2" t="s">
        <v>508</v>
      </c>
      <c r="H2538" s="1" t="s">
        <v>509</v>
      </c>
      <c r="I2538" s="1">
        <v>2005</v>
      </c>
      <c r="J2538" s="1">
        <v>2005</v>
      </c>
      <c r="K2538" s="1" t="s">
        <v>493</v>
      </c>
      <c r="L2538" s="1">
        <v>1.56</v>
      </c>
      <c r="M2538" s="1" t="s">
        <v>504</v>
      </c>
      <c r="N2538" s="1" t="s">
        <v>505</v>
      </c>
    </row>
    <row r="2539" spans="1:14" hidden="1" x14ac:dyDescent="0.35">
      <c r="A2539" s="1" t="s">
        <v>487</v>
      </c>
      <c r="B2539" s="1" t="s">
        <v>488</v>
      </c>
      <c r="C2539" s="2" t="s">
        <v>567</v>
      </c>
      <c r="D2539" s="1" t="s">
        <v>147</v>
      </c>
      <c r="E2539" s="1">
        <v>6110</v>
      </c>
      <c r="F2539" s="1" t="s">
        <v>490</v>
      </c>
      <c r="G2539" s="2" t="s">
        <v>508</v>
      </c>
      <c r="H2539" s="1" t="s">
        <v>509</v>
      </c>
      <c r="I2539" s="1">
        <v>2006</v>
      </c>
      <c r="J2539" s="1">
        <v>2006</v>
      </c>
      <c r="K2539" s="1" t="s">
        <v>493</v>
      </c>
      <c r="L2539" s="1">
        <v>1.51</v>
      </c>
      <c r="M2539" s="1" t="s">
        <v>504</v>
      </c>
      <c r="N2539" s="1" t="s">
        <v>505</v>
      </c>
    </row>
    <row r="2540" spans="1:14" hidden="1" x14ac:dyDescent="0.35">
      <c r="A2540" s="1" t="s">
        <v>487</v>
      </c>
      <c r="B2540" s="1" t="s">
        <v>488</v>
      </c>
      <c r="C2540" s="2" t="s">
        <v>567</v>
      </c>
      <c r="D2540" s="1" t="s">
        <v>147</v>
      </c>
      <c r="E2540" s="1">
        <v>6110</v>
      </c>
      <c r="F2540" s="1" t="s">
        <v>490</v>
      </c>
      <c r="G2540" s="2" t="s">
        <v>508</v>
      </c>
      <c r="H2540" s="1" t="s">
        <v>509</v>
      </c>
      <c r="I2540" s="1">
        <v>2007</v>
      </c>
      <c r="J2540" s="1">
        <v>2007</v>
      </c>
      <c r="K2540" s="1" t="s">
        <v>493</v>
      </c>
      <c r="L2540" s="1">
        <v>1.71</v>
      </c>
      <c r="M2540" s="1" t="s">
        <v>504</v>
      </c>
      <c r="N2540" s="1" t="s">
        <v>505</v>
      </c>
    </row>
    <row r="2541" spans="1:14" hidden="1" x14ac:dyDescent="0.35">
      <c r="A2541" s="1" t="s">
        <v>487</v>
      </c>
      <c r="B2541" s="1" t="s">
        <v>488</v>
      </c>
      <c r="C2541" s="2" t="s">
        <v>567</v>
      </c>
      <c r="D2541" s="1" t="s">
        <v>147</v>
      </c>
      <c r="E2541" s="1">
        <v>6110</v>
      </c>
      <c r="F2541" s="1" t="s">
        <v>490</v>
      </c>
      <c r="G2541" s="2" t="s">
        <v>508</v>
      </c>
      <c r="H2541" s="1" t="s">
        <v>509</v>
      </c>
      <c r="I2541" s="1">
        <v>2008</v>
      </c>
      <c r="J2541" s="1">
        <v>2008</v>
      </c>
      <c r="K2541" s="1" t="s">
        <v>493</v>
      </c>
      <c r="L2541" s="1">
        <v>1.77</v>
      </c>
      <c r="M2541" s="1" t="s">
        <v>504</v>
      </c>
      <c r="N2541" s="1" t="s">
        <v>505</v>
      </c>
    </row>
    <row r="2542" spans="1:14" hidden="1" x14ac:dyDescent="0.35">
      <c r="A2542" s="1" t="s">
        <v>487</v>
      </c>
      <c r="B2542" s="1" t="s">
        <v>488</v>
      </c>
      <c r="C2542" s="2" t="s">
        <v>567</v>
      </c>
      <c r="D2542" s="1" t="s">
        <v>147</v>
      </c>
      <c r="E2542" s="1">
        <v>6110</v>
      </c>
      <c r="F2542" s="1" t="s">
        <v>490</v>
      </c>
      <c r="G2542" s="2" t="s">
        <v>508</v>
      </c>
      <c r="H2542" s="1" t="s">
        <v>509</v>
      </c>
      <c r="I2542" s="1">
        <v>2009</v>
      </c>
      <c r="J2542" s="1">
        <v>2009</v>
      </c>
      <c r="K2542" s="1" t="s">
        <v>493</v>
      </c>
      <c r="L2542" s="1">
        <v>1.38</v>
      </c>
      <c r="M2542" s="1" t="s">
        <v>504</v>
      </c>
      <c r="N2542" s="1" t="s">
        <v>505</v>
      </c>
    </row>
    <row r="2543" spans="1:14" hidden="1" x14ac:dyDescent="0.35">
      <c r="A2543" s="1" t="s">
        <v>487</v>
      </c>
      <c r="B2543" s="1" t="s">
        <v>488</v>
      </c>
      <c r="C2543" s="2" t="s">
        <v>567</v>
      </c>
      <c r="D2543" s="1" t="s">
        <v>147</v>
      </c>
      <c r="E2543" s="1">
        <v>6110</v>
      </c>
      <c r="F2543" s="1" t="s">
        <v>490</v>
      </c>
      <c r="G2543" s="2" t="s">
        <v>508</v>
      </c>
      <c r="H2543" s="1" t="s">
        <v>509</v>
      </c>
      <c r="I2543" s="1">
        <v>2010</v>
      </c>
      <c r="J2543" s="1">
        <v>2010</v>
      </c>
      <c r="K2543" s="1" t="s">
        <v>493</v>
      </c>
      <c r="L2543" s="1">
        <v>1.65</v>
      </c>
      <c r="M2543" s="1" t="s">
        <v>504</v>
      </c>
      <c r="N2543" s="1" t="s">
        <v>505</v>
      </c>
    </row>
    <row r="2544" spans="1:14" hidden="1" x14ac:dyDescent="0.35">
      <c r="A2544" s="1" t="s">
        <v>487</v>
      </c>
      <c r="B2544" s="1" t="s">
        <v>488</v>
      </c>
      <c r="C2544" s="2" t="s">
        <v>567</v>
      </c>
      <c r="D2544" s="1" t="s">
        <v>147</v>
      </c>
      <c r="E2544" s="1">
        <v>6110</v>
      </c>
      <c r="F2544" s="1" t="s">
        <v>490</v>
      </c>
      <c r="G2544" s="2" t="s">
        <v>508</v>
      </c>
      <c r="H2544" s="1" t="s">
        <v>509</v>
      </c>
      <c r="I2544" s="1">
        <v>2011</v>
      </c>
      <c r="J2544" s="1">
        <v>2011</v>
      </c>
      <c r="K2544" s="1" t="s">
        <v>493</v>
      </c>
      <c r="L2544" s="1">
        <v>1.88</v>
      </c>
      <c r="M2544" s="1" t="s">
        <v>504</v>
      </c>
      <c r="N2544" s="1" t="s">
        <v>505</v>
      </c>
    </row>
    <row r="2545" spans="1:14" hidden="1" x14ac:dyDescent="0.35">
      <c r="A2545" s="1" t="s">
        <v>487</v>
      </c>
      <c r="B2545" s="1" t="s">
        <v>488</v>
      </c>
      <c r="C2545" s="2" t="s">
        <v>567</v>
      </c>
      <c r="D2545" s="1" t="s">
        <v>147</v>
      </c>
      <c r="E2545" s="1">
        <v>6110</v>
      </c>
      <c r="F2545" s="1" t="s">
        <v>490</v>
      </c>
      <c r="G2545" s="2" t="s">
        <v>508</v>
      </c>
      <c r="H2545" s="1" t="s">
        <v>509</v>
      </c>
      <c r="I2545" s="1">
        <v>2012</v>
      </c>
      <c r="J2545" s="1">
        <v>2012</v>
      </c>
      <c r="K2545" s="1" t="s">
        <v>493</v>
      </c>
      <c r="L2545" s="1">
        <v>0</v>
      </c>
      <c r="M2545" s="1" t="s">
        <v>504</v>
      </c>
      <c r="N2545" s="1" t="s">
        <v>505</v>
      </c>
    </row>
    <row r="2546" spans="1:14" hidden="1" x14ac:dyDescent="0.35">
      <c r="A2546" s="1" t="s">
        <v>487</v>
      </c>
      <c r="B2546" s="1" t="s">
        <v>488</v>
      </c>
      <c r="C2546" s="2" t="s">
        <v>567</v>
      </c>
      <c r="D2546" s="1" t="s">
        <v>147</v>
      </c>
      <c r="E2546" s="1">
        <v>6110</v>
      </c>
      <c r="F2546" s="1" t="s">
        <v>490</v>
      </c>
      <c r="G2546" s="2" t="s">
        <v>508</v>
      </c>
      <c r="H2546" s="1" t="s">
        <v>509</v>
      </c>
      <c r="I2546" s="1">
        <v>2013</v>
      </c>
      <c r="J2546" s="1">
        <v>2013</v>
      </c>
      <c r="K2546" s="1" t="s">
        <v>493</v>
      </c>
      <c r="L2546" s="1">
        <v>0</v>
      </c>
      <c r="M2546" s="1" t="s">
        <v>504</v>
      </c>
      <c r="N2546" s="1" t="s">
        <v>505</v>
      </c>
    </row>
    <row r="2547" spans="1:14" hidden="1" x14ac:dyDescent="0.35">
      <c r="A2547" s="1" t="s">
        <v>487</v>
      </c>
      <c r="B2547" s="1" t="s">
        <v>488</v>
      </c>
      <c r="C2547" s="2" t="s">
        <v>567</v>
      </c>
      <c r="D2547" s="1" t="s">
        <v>147</v>
      </c>
      <c r="E2547" s="1">
        <v>6110</v>
      </c>
      <c r="F2547" s="1" t="s">
        <v>490</v>
      </c>
      <c r="G2547" s="2" t="s">
        <v>508</v>
      </c>
      <c r="H2547" s="1" t="s">
        <v>509</v>
      </c>
      <c r="I2547" s="1">
        <v>2014</v>
      </c>
      <c r="J2547" s="1">
        <v>2014</v>
      </c>
      <c r="K2547" s="1" t="s">
        <v>493</v>
      </c>
      <c r="L2547" s="1">
        <v>0</v>
      </c>
      <c r="M2547" s="1" t="s">
        <v>504</v>
      </c>
      <c r="N2547" s="1" t="s">
        <v>505</v>
      </c>
    </row>
    <row r="2548" spans="1:14" hidden="1" x14ac:dyDescent="0.35">
      <c r="A2548" s="1" t="s">
        <v>487</v>
      </c>
      <c r="B2548" s="1" t="s">
        <v>488</v>
      </c>
      <c r="C2548" s="2" t="s">
        <v>567</v>
      </c>
      <c r="D2548" s="1" t="s">
        <v>147</v>
      </c>
      <c r="E2548" s="1">
        <v>6110</v>
      </c>
      <c r="F2548" s="1" t="s">
        <v>490</v>
      </c>
      <c r="G2548" s="2" t="s">
        <v>508</v>
      </c>
      <c r="H2548" s="1" t="s">
        <v>509</v>
      </c>
      <c r="I2548" s="1">
        <v>2015</v>
      </c>
      <c r="J2548" s="1">
        <v>2015</v>
      </c>
      <c r="K2548" s="1" t="s">
        <v>493</v>
      </c>
      <c r="L2548" s="1">
        <v>0</v>
      </c>
      <c r="M2548" s="1" t="s">
        <v>504</v>
      </c>
      <c r="N2548" s="1" t="s">
        <v>505</v>
      </c>
    </row>
    <row r="2549" spans="1:14" hidden="1" x14ac:dyDescent="0.35">
      <c r="A2549" s="1" t="s">
        <v>487</v>
      </c>
      <c r="B2549" s="1" t="s">
        <v>488</v>
      </c>
      <c r="C2549" s="2" t="s">
        <v>567</v>
      </c>
      <c r="D2549" s="1" t="s">
        <v>147</v>
      </c>
      <c r="E2549" s="1">
        <v>6110</v>
      </c>
      <c r="F2549" s="1" t="s">
        <v>490</v>
      </c>
      <c r="G2549" s="2" t="s">
        <v>508</v>
      </c>
      <c r="H2549" s="1" t="s">
        <v>509</v>
      </c>
      <c r="I2549" s="1">
        <v>2016</v>
      </c>
      <c r="J2549" s="1">
        <v>2016</v>
      </c>
      <c r="K2549" s="1" t="s">
        <v>493</v>
      </c>
      <c r="L2549" s="1">
        <v>0.57999999999999996</v>
      </c>
      <c r="M2549" s="1" t="s">
        <v>504</v>
      </c>
      <c r="N2549" s="1" t="s">
        <v>505</v>
      </c>
    </row>
    <row r="2550" spans="1:14" hidden="1" x14ac:dyDescent="0.35">
      <c r="A2550" s="1" t="s">
        <v>487</v>
      </c>
      <c r="B2550" s="1" t="s">
        <v>488</v>
      </c>
      <c r="C2550" s="2" t="s">
        <v>567</v>
      </c>
      <c r="D2550" s="1" t="s">
        <v>147</v>
      </c>
      <c r="E2550" s="1">
        <v>6110</v>
      </c>
      <c r="F2550" s="1" t="s">
        <v>490</v>
      </c>
      <c r="G2550" s="2" t="s">
        <v>508</v>
      </c>
      <c r="H2550" s="1" t="s">
        <v>509</v>
      </c>
      <c r="I2550" s="1">
        <v>2017</v>
      </c>
      <c r="J2550" s="1">
        <v>2017</v>
      </c>
      <c r="K2550" s="1" t="s">
        <v>493</v>
      </c>
      <c r="L2550" s="1">
        <v>0</v>
      </c>
      <c r="M2550" s="1" t="s">
        <v>504</v>
      </c>
      <c r="N2550" s="1" t="s">
        <v>505</v>
      </c>
    </row>
    <row r="2551" spans="1:14" hidden="1" x14ac:dyDescent="0.35">
      <c r="A2551" s="1" t="s">
        <v>487</v>
      </c>
      <c r="B2551" s="1" t="s">
        <v>488</v>
      </c>
      <c r="C2551" s="2" t="s">
        <v>567</v>
      </c>
      <c r="D2551" s="1" t="s">
        <v>147</v>
      </c>
      <c r="E2551" s="1">
        <v>6110</v>
      </c>
      <c r="F2551" s="1" t="s">
        <v>490</v>
      </c>
      <c r="G2551" s="2" t="s">
        <v>501</v>
      </c>
      <c r="H2551" s="1" t="s">
        <v>502</v>
      </c>
      <c r="I2551" s="1">
        <v>2001</v>
      </c>
      <c r="J2551" s="1">
        <v>2001</v>
      </c>
      <c r="K2551" s="1" t="s">
        <v>493</v>
      </c>
      <c r="L2551" s="1">
        <v>15.97</v>
      </c>
      <c r="M2551" s="1" t="s">
        <v>504</v>
      </c>
      <c r="N2551" s="1" t="s">
        <v>505</v>
      </c>
    </row>
    <row r="2552" spans="1:14" hidden="1" x14ac:dyDescent="0.35">
      <c r="A2552" s="1" t="s">
        <v>487</v>
      </c>
      <c r="B2552" s="1" t="s">
        <v>488</v>
      </c>
      <c r="C2552" s="2" t="s">
        <v>567</v>
      </c>
      <c r="D2552" s="1" t="s">
        <v>147</v>
      </c>
      <c r="E2552" s="1">
        <v>6110</v>
      </c>
      <c r="F2552" s="1" t="s">
        <v>490</v>
      </c>
      <c r="G2552" s="2" t="s">
        <v>501</v>
      </c>
      <c r="H2552" s="1" t="s">
        <v>502</v>
      </c>
      <c r="I2552" s="1">
        <v>2002</v>
      </c>
      <c r="J2552" s="1">
        <v>2002</v>
      </c>
      <c r="K2552" s="1" t="s">
        <v>493</v>
      </c>
      <c r="L2552" s="1">
        <v>21.61</v>
      </c>
      <c r="M2552" s="1" t="s">
        <v>504</v>
      </c>
      <c r="N2552" s="1" t="s">
        <v>505</v>
      </c>
    </row>
    <row r="2553" spans="1:14" hidden="1" x14ac:dyDescent="0.35">
      <c r="A2553" s="1" t="s">
        <v>487</v>
      </c>
      <c r="B2553" s="1" t="s">
        <v>488</v>
      </c>
      <c r="C2553" s="2" t="s">
        <v>567</v>
      </c>
      <c r="D2553" s="1" t="s">
        <v>147</v>
      </c>
      <c r="E2553" s="1">
        <v>6110</v>
      </c>
      <c r="F2553" s="1" t="s">
        <v>490</v>
      </c>
      <c r="G2553" s="2" t="s">
        <v>501</v>
      </c>
      <c r="H2553" s="1" t="s">
        <v>502</v>
      </c>
      <c r="I2553" s="1">
        <v>2003</v>
      </c>
      <c r="J2553" s="1">
        <v>2003</v>
      </c>
      <c r="K2553" s="1" t="s">
        <v>493</v>
      </c>
      <c r="L2553" s="1">
        <v>25.01</v>
      </c>
      <c r="M2553" s="1" t="s">
        <v>504</v>
      </c>
      <c r="N2553" s="1" t="s">
        <v>505</v>
      </c>
    </row>
    <row r="2554" spans="1:14" hidden="1" x14ac:dyDescent="0.35">
      <c r="A2554" s="1" t="s">
        <v>487</v>
      </c>
      <c r="B2554" s="1" t="s">
        <v>488</v>
      </c>
      <c r="C2554" s="2" t="s">
        <v>567</v>
      </c>
      <c r="D2554" s="1" t="s">
        <v>147</v>
      </c>
      <c r="E2554" s="1">
        <v>6110</v>
      </c>
      <c r="F2554" s="1" t="s">
        <v>490</v>
      </c>
      <c r="G2554" s="2" t="s">
        <v>501</v>
      </c>
      <c r="H2554" s="1" t="s">
        <v>502</v>
      </c>
      <c r="I2554" s="1">
        <v>2004</v>
      </c>
      <c r="J2554" s="1">
        <v>2004</v>
      </c>
      <c r="K2554" s="1" t="s">
        <v>493</v>
      </c>
      <c r="L2554" s="1">
        <v>24.41</v>
      </c>
      <c r="M2554" s="1" t="s">
        <v>504</v>
      </c>
      <c r="N2554" s="1" t="s">
        <v>505</v>
      </c>
    </row>
    <row r="2555" spans="1:14" hidden="1" x14ac:dyDescent="0.35">
      <c r="A2555" s="1" t="s">
        <v>487</v>
      </c>
      <c r="B2555" s="1" t="s">
        <v>488</v>
      </c>
      <c r="C2555" s="2" t="s">
        <v>567</v>
      </c>
      <c r="D2555" s="1" t="s">
        <v>147</v>
      </c>
      <c r="E2555" s="1">
        <v>6110</v>
      </c>
      <c r="F2555" s="1" t="s">
        <v>490</v>
      </c>
      <c r="G2555" s="2" t="s">
        <v>501</v>
      </c>
      <c r="H2555" s="1" t="s">
        <v>502</v>
      </c>
      <c r="I2555" s="1">
        <v>2005</v>
      </c>
      <c r="J2555" s="1">
        <v>2005</v>
      </c>
      <c r="K2555" s="1" t="s">
        <v>493</v>
      </c>
      <c r="L2555" s="1">
        <v>88.44</v>
      </c>
      <c r="M2555" s="1" t="s">
        <v>504</v>
      </c>
      <c r="N2555" s="1" t="s">
        <v>505</v>
      </c>
    </row>
    <row r="2556" spans="1:14" hidden="1" x14ac:dyDescent="0.35">
      <c r="A2556" s="1" t="s">
        <v>487</v>
      </c>
      <c r="B2556" s="1" t="s">
        <v>488</v>
      </c>
      <c r="C2556" s="2" t="s">
        <v>567</v>
      </c>
      <c r="D2556" s="1" t="s">
        <v>147</v>
      </c>
      <c r="E2556" s="1">
        <v>6110</v>
      </c>
      <c r="F2556" s="1" t="s">
        <v>490</v>
      </c>
      <c r="G2556" s="2" t="s">
        <v>501</v>
      </c>
      <c r="H2556" s="1" t="s">
        <v>502</v>
      </c>
      <c r="I2556" s="1">
        <v>2006</v>
      </c>
      <c r="J2556" s="1">
        <v>2006</v>
      </c>
      <c r="K2556" s="1" t="s">
        <v>493</v>
      </c>
      <c r="L2556" s="1">
        <v>92.29</v>
      </c>
      <c r="M2556" s="1" t="s">
        <v>504</v>
      </c>
      <c r="N2556" s="1" t="s">
        <v>505</v>
      </c>
    </row>
    <row r="2557" spans="1:14" hidden="1" x14ac:dyDescent="0.35">
      <c r="A2557" s="1" t="s">
        <v>487</v>
      </c>
      <c r="B2557" s="1" t="s">
        <v>488</v>
      </c>
      <c r="C2557" s="2" t="s">
        <v>567</v>
      </c>
      <c r="D2557" s="1" t="s">
        <v>147</v>
      </c>
      <c r="E2557" s="1">
        <v>6110</v>
      </c>
      <c r="F2557" s="1" t="s">
        <v>490</v>
      </c>
      <c r="G2557" s="2" t="s">
        <v>501</v>
      </c>
      <c r="H2557" s="1" t="s">
        <v>502</v>
      </c>
      <c r="I2557" s="1">
        <v>2007</v>
      </c>
      <c r="J2557" s="1">
        <v>2007</v>
      </c>
      <c r="K2557" s="1" t="s">
        <v>493</v>
      </c>
      <c r="L2557" s="1">
        <v>84.68</v>
      </c>
      <c r="M2557" s="1" t="s">
        <v>504</v>
      </c>
      <c r="N2557" s="1" t="s">
        <v>505</v>
      </c>
    </row>
    <row r="2558" spans="1:14" hidden="1" x14ac:dyDescent="0.35">
      <c r="A2558" s="1" t="s">
        <v>487</v>
      </c>
      <c r="B2558" s="1" t="s">
        <v>488</v>
      </c>
      <c r="C2558" s="2" t="s">
        <v>567</v>
      </c>
      <c r="D2558" s="1" t="s">
        <v>147</v>
      </c>
      <c r="E2558" s="1">
        <v>6110</v>
      </c>
      <c r="F2558" s="1" t="s">
        <v>490</v>
      </c>
      <c r="G2558" s="2" t="s">
        <v>501</v>
      </c>
      <c r="H2558" s="1" t="s">
        <v>502</v>
      </c>
      <c r="I2558" s="1">
        <v>2008</v>
      </c>
      <c r="J2558" s="1">
        <v>2008</v>
      </c>
      <c r="K2558" s="1" t="s">
        <v>493</v>
      </c>
      <c r="L2558" s="1">
        <v>40.869999999999997</v>
      </c>
      <c r="M2558" s="1" t="s">
        <v>504</v>
      </c>
      <c r="N2558" s="1" t="s">
        <v>505</v>
      </c>
    </row>
    <row r="2559" spans="1:14" hidden="1" x14ac:dyDescent="0.35">
      <c r="A2559" s="1" t="s">
        <v>487</v>
      </c>
      <c r="B2559" s="1" t="s">
        <v>488</v>
      </c>
      <c r="C2559" s="2" t="s">
        <v>567</v>
      </c>
      <c r="D2559" s="1" t="s">
        <v>147</v>
      </c>
      <c r="E2559" s="1">
        <v>6110</v>
      </c>
      <c r="F2559" s="1" t="s">
        <v>490</v>
      </c>
      <c r="G2559" s="2" t="s">
        <v>501</v>
      </c>
      <c r="H2559" s="1" t="s">
        <v>502</v>
      </c>
      <c r="I2559" s="1">
        <v>2009</v>
      </c>
      <c r="J2559" s="1">
        <v>2009</v>
      </c>
      <c r="K2559" s="1" t="s">
        <v>493</v>
      </c>
      <c r="L2559" s="1">
        <v>42.28</v>
      </c>
      <c r="M2559" s="1" t="s">
        <v>504</v>
      </c>
      <c r="N2559" s="1" t="s">
        <v>505</v>
      </c>
    </row>
    <row r="2560" spans="1:14" hidden="1" x14ac:dyDescent="0.35">
      <c r="A2560" s="1" t="s">
        <v>487</v>
      </c>
      <c r="B2560" s="1" t="s">
        <v>488</v>
      </c>
      <c r="C2560" s="2" t="s">
        <v>567</v>
      </c>
      <c r="D2560" s="1" t="s">
        <v>147</v>
      </c>
      <c r="E2560" s="1">
        <v>6110</v>
      </c>
      <c r="F2560" s="1" t="s">
        <v>490</v>
      </c>
      <c r="G2560" s="2" t="s">
        <v>501</v>
      </c>
      <c r="H2560" s="1" t="s">
        <v>502</v>
      </c>
      <c r="I2560" s="1">
        <v>2010</v>
      </c>
      <c r="J2560" s="1">
        <v>2010</v>
      </c>
      <c r="K2560" s="1" t="s">
        <v>493</v>
      </c>
      <c r="L2560" s="1">
        <v>37.74</v>
      </c>
      <c r="M2560" s="1" t="s">
        <v>504</v>
      </c>
      <c r="N2560" s="1" t="s">
        <v>505</v>
      </c>
    </row>
    <row r="2561" spans="1:14" hidden="1" x14ac:dyDescent="0.35">
      <c r="A2561" s="1" t="s">
        <v>487</v>
      </c>
      <c r="B2561" s="1" t="s">
        <v>488</v>
      </c>
      <c r="C2561" s="2" t="s">
        <v>567</v>
      </c>
      <c r="D2561" s="1" t="s">
        <v>147</v>
      </c>
      <c r="E2561" s="1">
        <v>6110</v>
      </c>
      <c r="F2561" s="1" t="s">
        <v>490</v>
      </c>
      <c r="G2561" s="2" t="s">
        <v>501</v>
      </c>
      <c r="H2561" s="1" t="s">
        <v>502</v>
      </c>
      <c r="I2561" s="1">
        <v>2011</v>
      </c>
      <c r="J2561" s="1">
        <v>2011</v>
      </c>
      <c r="K2561" s="1" t="s">
        <v>493</v>
      </c>
      <c r="L2561" s="1">
        <v>71.930000000000007</v>
      </c>
      <c r="M2561" s="1" t="s">
        <v>504</v>
      </c>
      <c r="N2561" s="1" t="s">
        <v>505</v>
      </c>
    </row>
    <row r="2562" spans="1:14" hidden="1" x14ac:dyDescent="0.35">
      <c r="A2562" s="1" t="s">
        <v>487</v>
      </c>
      <c r="B2562" s="1" t="s">
        <v>488</v>
      </c>
      <c r="C2562" s="2" t="s">
        <v>567</v>
      </c>
      <c r="D2562" s="1" t="s">
        <v>147</v>
      </c>
      <c r="E2562" s="1">
        <v>6110</v>
      </c>
      <c r="F2562" s="1" t="s">
        <v>490</v>
      </c>
      <c r="G2562" s="2" t="s">
        <v>501</v>
      </c>
      <c r="H2562" s="1" t="s">
        <v>502</v>
      </c>
      <c r="I2562" s="1">
        <v>2012</v>
      </c>
      <c r="J2562" s="1">
        <v>2012</v>
      </c>
      <c r="K2562" s="1" t="s">
        <v>493</v>
      </c>
      <c r="L2562" s="1">
        <v>72.83</v>
      </c>
      <c r="M2562" s="1" t="s">
        <v>504</v>
      </c>
      <c r="N2562" s="1" t="s">
        <v>505</v>
      </c>
    </row>
    <row r="2563" spans="1:14" hidden="1" x14ac:dyDescent="0.35">
      <c r="A2563" s="1" t="s">
        <v>487</v>
      </c>
      <c r="B2563" s="1" t="s">
        <v>488</v>
      </c>
      <c r="C2563" s="2" t="s">
        <v>567</v>
      </c>
      <c r="D2563" s="1" t="s">
        <v>147</v>
      </c>
      <c r="E2563" s="1">
        <v>6110</v>
      </c>
      <c r="F2563" s="1" t="s">
        <v>490</v>
      </c>
      <c r="G2563" s="2" t="s">
        <v>501</v>
      </c>
      <c r="H2563" s="1" t="s">
        <v>502</v>
      </c>
      <c r="I2563" s="1">
        <v>2013</v>
      </c>
      <c r="J2563" s="1">
        <v>2013</v>
      </c>
      <c r="K2563" s="1" t="s">
        <v>493</v>
      </c>
      <c r="L2563" s="1">
        <v>72.239999999999995</v>
      </c>
      <c r="M2563" s="1" t="s">
        <v>504</v>
      </c>
      <c r="N2563" s="1" t="s">
        <v>505</v>
      </c>
    </row>
    <row r="2564" spans="1:14" hidden="1" x14ac:dyDescent="0.35">
      <c r="A2564" s="1" t="s">
        <v>487</v>
      </c>
      <c r="B2564" s="1" t="s">
        <v>488</v>
      </c>
      <c r="C2564" s="2" t="s">
        <v>567</v>
      </c>
      <c r="D2564" s="1" t="s">
        <v>147</v>
      </c>
      <c r="E2564" s="1">
        <v>6110</v>
      </c>
      <c r="F2564" s="1" t="s">
        <v>490</v>
      </c>
      <c r="G2564" s="2" t="s">
        <v>501</v>
      </c>
      <c r="H2564" s="1" t="s">
        <v>502</v>
      </c>
      <c r="I2564" s="1">
        <v>2014</v>
      </c>
      <c r="J2564" s="1">
        <v>2014</v>
      </c>
      <c r="K2564" s="1" t="s">
        <v>493</v>
      </c>
      <c r="L2564" s="1">
        <v>85.36</v>
      </c>
      <c r="M2564" s="1" t="s">
        <v>504</v>
      </c>
      <c r="N2564" s="1" t="s">
        <v>505</v>
      </c>
    </row>
    <row r="2565" spans="1:14" hidden="1" x14ac:dyDescent="0.35">
      <c r="A2565" s="1" t="s">
        <v>487</v>
      </c>
      <c r="B2565" s="1" t="s">
        <v>488</v>
      </c>
      <c r="C2565" s="2" t="s">
        <v>567</v>
      </c>
      <c r="D2565" s="1" t="s">
        <v>147</v>
      </c>
      <c r="E2565" s="1">
        <v>6110</v>
      </c>
      <c r="F2565" s="1" t="s">
        <v>490</v>
      </c>
      <c r="G2565" s="2" t="s">
        <v>501</v>
      </c>
      <c r="H2565" s="1" t="s">
        <v>502</v>
      </c>
      <c r="I2565" s="1">
        <v>2015</v>
      </c>
      <c r="J2565" s="1">
        <v>2015</v>
      </c>
      <c r="K2565" s="1" t="s">
        <v>493</v>
      </c>
      <c r="L2565" s="1">
        <v>87.88</v>
      </c>
      <c r="M2565" s="1" t="s">
        <v>504</v>
      </c>
      <c r="N2565" s="1" t="s">
        <v>505</v>
      </c>
    </row>
    <row r="2566" spans="1:14" hidden="1" x14ac:dyDescent="0.35">
      <c r="A2566" s="1" t="s">
        <v>487</v>
      </c>
      <c r="B2566" s="1" t="s">
        <v>488</v>
      </c>
      <c r="C2566" s="2" t="s">
        <v>567</v>
      </c>
      <c r="D2566" s="1" t="s">
        <v>147</v>
      </c>
      <c r="E2566" s="1">
        <v>6110</v>
      </c>
      <c r="F2566" s="1" t="s">
        <v>490</v>
      </c>
      <c r="G2566" s="2" t="s">
        <v>501</v>
      </c>
      <c r="H2566" s="1" t="s">
        <v>502</v>
      </c>
      <c r="I2566" s="1">
        <v>2016</v>
      </c>
      <c r="J2566" s="1">
        <v>2016</v>
      </c>
      <c r="K2566" s="1" t="s">
        <v>493</v>
      </c>
      <c r="L2566" s="1">
        <v>107.57</v>
      </c>
      <c r="M2566" s="1" t="s">
        <v>504</v>
      </c>
      <c r="N2566" s="1" t="s">
        <v>505</v>
      </c>
    </row>
    <row r="2567" spans="1:14" hidden="1" x14ac:dyDescent="0.35">
      <c r="A2567" s="1" t="s">
        <v>487</v>
      </c>
      <c r="B2567" s="1" t="s">
        <v>488</v>
      </c>
      <c r="C2567" s="2" t="s">
        <v>567</v>
      </c>
      <c r="D2567" s="1" t="s">
        <v>147</v>
      </c>
      <c r="E2567" s="1">
        <v>6110</v>
      </c>
      <c r="F2567" s="1" t="s">
        <v>490</v>
      </c>
      <c r="G2567" s="2" t="s">
        <v>501</v>
      </c>
      <c r="H2567" s="1" t="s">
        <v>502</v>
      </c>
      <c r="I2567" s="1">
        <v>2017</v>
      </c>
      <c r="J2567" s="1">
        <v>2017</v>
      </c>
      <c r="K2567" s="1" t="s">
        <v>493</v>
      </c>
      <c r="L2567" s="1">
        <v>138.41</v>
      </c>
      <c r="M2567" s="1" t="s">
        <v>504</v>
      </c>
      <c r="N2567" s="1" t="s">
        <v>505</v>
      </c>
    </row>
    <row r="2568" spans="1:14" hidden="1" x14ac:dyDescent="0.35">
      <c r="A2568" s="1" t="s">
        <v>487</v>
      </c>
      <c r="B2568" s="1" t="s">
        <v>488</v>
      </c>
      <c r="C2568" s="2" t="s">
        <v>568</v>
      </c>
      <c r="D2568" s="1" t="s">
        <v>400</v>
      </c>
      <c r="E2568" s="1">
        <v>6110</v>
      </c>
      <c r="F2568" s="1" t="s">
        <v>490</v>
      </c>
      <c r="G2568" s="2" t="s">
        <v>499</v>
      </c>
      <c r="H2568" s="1" t="s">
        <v>500</v>
      </c>
      <c r="I2568" s="1">
        <v>2013</v>
      </c>
      <c r="J2568" s="1">
        <v>2013</v>
      </c>
      <c r="K2568" s="1" t="s">
        <v>493</v>
      </c>
      <c r="L2568" s="1">
        <v>106.68</v>
      </c>
      <c r="M2568" s="1" t="s">
        <v>504</v>
      </c>
      <c r="N2568" s="1" t="s">
        <v>505</v>
      </c>
    </row>
    <row r="2569" spans="1:14" hidden="1" x14ac:dyDescent="0.35">
      <c r="A2569" s="1" t="s">
        <v>487</v>
      </c>
      <c r="B2569" s="1" t="s">
        <v>488</v>
      </c>
      <c r="C2569" s="2" t="s">
        <v>568</v>
      </c>
      <c r="D2569" s="1" t="s">
        <v>400</v>
      </c>
      <c r="E2569" s="1">
        <v>6110</v>
      </c>
      <c r="F2569" s="1" t="s">
        <v>490</v>
      </c>
      <c r="G2569" s="2" t="s">
        <v>499</v>
      </c>
      <c r="H2569" s="1" t="s">
        <v>500</v>
      </c>
      <c r="I2569" s="1">
        <v>2014</v>
      </c>
      <c r="J2569" s="1">
        <v>2014</v>
      </c>
      <c r="K2569" s="1" t="s">
        <v>493</v>
      </c>
      <c r="L2569" s="1">
        <v>120.76</v>
      </c>
      <c r="M2569" s="1" t="s">
        <v>504</v>
      </c>
      <c r="N2569" s="1" t="s">
        <v>505</v>
      </c>
    </row>
    <row r="2570" spans="1:14" hidden="1" x14ac:dyDescent="0.35">
      <c r="A2570" s="1" t="s">
        <v>487</v>
      </c>
      <c r="B2570" s="1" t="s">
        <v>488</v>
      </c>
      <c r="C2570" s="2" t="s">
        <v>568</v>
      </c>
      <c r="D2570" s="1" t="s">
        <v>400</v>
      </c>
      <c r="E2570" s="1">
        <v>6110</v>
      </c>
      <c r="F2570" s="1" t="s">
        <v>490</v>
      </c>
      <c r="G2570" s="2" t="s">
        <v>499</v>
      </c>
      <c r="H2570" s="1" t="s">
        <v>500</v>
      </c>
      <c r="I2570" s="1">
        <v>2015</v>
      </c>
      <c r="J2570" s="1">
        <v>2015</v>
      </c>
      <c r="K2570" s="1" t="s">
        <v>493</v>
      </c>
      <c r="L2570" s="1">
        <v>99.28</v>
      </c>
      <c r="M2570" s="1" t="s">
        <v>504</v>
      </c>
      <c r="N2570" s="1" t="s">
        <v>505</v>
      </c>
    </row>
    <row r="2571" spans="1:14" hidden="1" x14ac:dyDescent="0.35">
      <c r="A2571" s="1" t="s">
        <v>487</v>
      </c>
      <c r="B2571" s="1" t="s">
        <v>488</v>
      </c>
      <c r="C2571" s="2" t="s">
        <v>568</v>
      </c>
      <c r="D2571" s="1" t="s">
        <v>400</v>
      </c>
      <c r="E2571" s="1">
        <v>6110</v>
      </c>
      <c r="F2571" s="1" t="s">
        <v>490</v>
      </c>
      <c r="G2571" s="2" t="s">
        <v>499</v>
      </c>
      <c r="H2571" s="1" t="s">
        <v>500</v>
      </c>
      <c r="I2571" s="1">
        <v>2016</v>
      </c>
      <c r="J2571" s="1">
        <v>2016</v>
      </c>
      <c r="K2571" s="1" t="s">
        <v>493</v>
      </c>
      <c r="L2571" s="1">
        <v>64.58</v>
      </c>
      <c r="M2571" s="1" t="s">
        <v>504</v>
      </c>
      <c r="N2571" s="1" t="s">
        <v>505</v>
      </c>
    </row>
    <row r="2572" spans="1:14" hidden="1" x14ac:dyDescent="0.35">
      <c r="A2572" s="1" t="s">
        <v>487</v>
      </c>
      <c r="B2572" s="1" t="s">
        <v>488</v>
      </c>
      <c r="C2572" s="2" t="s">
        <v>568</v>
      </c>
      <c r="D2572" s="1" t="s">
        <v>400</v>
      </c>
      <c r="E2572" s="1">
        <v>6110</v>
      </c>
      <c r="F2572" s="1" t="s">
        <v>490</v>
      </c>
      <c r="G2572" s="2" t="s">
        <v>499</v>
      </c>
      <c r="H2572" s="1" t="s">
        <v>500</v>
      </c>
      <c r="I2572" s="1">
        <v>2017</v>
      </c>
      <c r="J2572" s="1">
        <v>2017</v>
      </c>
      <c r="K2572" s="1" t="s">
        <v>493</v>
      </c>
      <c r="L2572" s="1">
        <v>81.61</v>
      </c>
      <c r="M2572" s="1" t="s">
        <v>504</v>
      </c>
      <c r="N2572" s="1" t="s">
        <v>505</v>
      </c>
    </row>
    <row r="2573" spans="1:14" hidden="1" x14ac:dyDescent="0.35">
      <c r="A2573" s="1" t="s">
        <v>487</v>
      </c>
      <c r="B2573" s="1" t="s">
        <v>488</v>
      </c>
      <c r="C2573" s="2" t="s">
        <v>569</v>
      </c>
      <c r="D2573" s="1" t="s">
        <v>149</v>
      </c>
      <c r="E2573" s="1">
        <v>6110</v>
      </c>
      <c r="F2573" s="1" t="s">
        <v>490</v>
      </c>
      <c r="G2573" s="2" t="s">
        <v>491</v>
      </c>
      <c r="H2573" s="1" t="s">
        <v>492</v>
      </c>
      <c r="I2573" s="1">
        <v>2009</v>
      </c>
      <c r="J2573" s="1">
        <v>2009</v>
      </c>
      <c r="K2573" s="1" t="s">
        <v>493</v>
      </c>
      <c r="L2573" s="1">
        <v>12.08</v>
      </c>
      <c r="M2573" s="1" t="s">
        <v>504</v>
      </c>
      <c r="N2573" s="1" t="s">
        <v>505</v>
      </c>
    </row>
    <row r="2574" spans="1:14" hidden="1" x14ac:dyDescent="0.35">
      <c r="A2574" s="1" t="s">
        <v>487</v>
      </c>
      <c r="B2574" s="1" t="s">
        <v>488</v>
      </c>
      <c r="C2574" s="2" t="s">
        <v>569</v>
      </c>
      <c r="D2574" s="1" t="s">
        <v>149</v>
      </c>
      <c r="E2574" s="1">
        <v>6110</v>
      </c>
      <c r="F2574" s="1" t="s">
        <v>490</v>
      </c>
      <c r="G2574" s="2" t="s">
        <v>491</v>
      </c>
      <c r="H2574" s="1" t="s">
        <v>492</v>
      </c>
      <c r="I2574" s="1">
        <v>2010</v>
      </c>
      <c r="J2574" s="1">
        <v>2010</v>
      </c>
      <c r="K2574" s="1" t="s">
        <v>493</v>
      </c>
      <c r="L2574" s="1">
        <v>14.36</v>
      </c>
      <c r="M2574" s="1" t="s">
        <v>504</v>
      </c>
      <c r="N2574" s="1" t="s">
        <v>505</v>
      </c>
    </row>
    <row r="2575" spans="1:14" hidden="1" x14ac:dyDescent="0.35">
      <c r="A2575" s="1" t="s">
        <v>487</v>
      </c>
      <c r="B2575" s="1" t="s">
        <v>488</v>
      </c>
      <c r="C2575" s="2" t="s">
        <v>569</v>
      </c>
      <c r="D2575" s="1" t="s">
        <v>149</v>
      </c>
      <c r="E2575" s="1">
        <v>6110</v>
      </c>
      <c r="F2575" s="1" t="s">
        <v>490</v>
      </c>
      <c r="G2575" s="2" t="s">
        <v>491</v>
      </c>
      <c r="H2575" s="1" t="s">
        <v>492</v>
      </c>
      <c r="I2575" s="1">
        <v>2011</v>
      </c>
      <c r="J2575" s="1">
        <v>2011</v>
      </c>
      <c r="K2575" s="1" t="s">
        <v>493</v>
      </c>
      <c r="L2575" s="1">
        <v>14.88</v>
      </c>
      <c r="M2575" s="1" t="s">
        <v>504</v>
      </c>
      <c r="N2575" s="1" t="s">
        <v>505</v>
      </c>
    </row>
    <row r="2576" spans="1:14" hidden="1" x14ac:dyDescent="0.35">
      <c r="A2576" s="1" t="s">
        <v>487</v>
      </c>
      <c r="B2576" s="1" t="s">
        <v>488</v>
      </c>
      <c r="C2576" s="2" t="s">
        <v>569</v>
      </c>
      <c r="D2576" s="1" t="s">
        <v>149</v>
      </c>
      <c r="E2576" s="1">
        <v>6110</v>
      </c>
      <c r="F2576" s="1" t="s">
        <v>490</v>
      </c>
      <c r="G2576" s="2" t="s">
        <v>491</v>
      </c>
      <c r="H2576" s="1" t="s">
        <v>492</v>
      </c>
      <c r="I2576" s="1">
        <v>2012</v>
      </c>
      <c r="J2576" s="1">
        <v>2012</v>
      </c>
      <c r="K2576" s="1" t="s">
        <v>493</v>
      </c>
      <c r="L2576" s="1">
        <v>3.64</v>
      </c>
      <c r="M2576" s="1" t="s">
        <v>504</v>
      </c>
      <c r="N2576" s="1" t="s">
        <v>505</v>
      </c>
    </row>
    <row r="2577" spans="1:14" hidden="1" x14ac:dyDescent="0.35">
      <c r="A2577" s="1" t="s">
        <v>487</v>
      </c>
      <c r="B2577" s="1" t="s">
        <v>488</v>
      </c>
      <c r="C2577" s="2" t="s">
        <v>569</v>
      </c>
      <c r="D2577" s="1" t="s">
        <v>149</v>
      </c>
      <c r="E2577" s="1">
        <v>6110</v>
      </c>
      <c r="F2577" s="1" t="s">
        <v>490</v>
      </c>
      <c r="G2577" s="2" t="s">
        <v>491</v>
      </c>
      <c r="H2577" s="1" t="s">
        <v>492</v>
      </c>
      <c r="I2577" s="1">
        <v>2013</v>
      </c>
      <c r="J2577" s="1">
        <v>2013</v>
      </c>
      <c r="K2577" s="1" t="s">
        <v>493</v>
      </c>
      <c r="L2577" s="1">
        <v>5.98</v>
      </c>
      <c r="M2577" s="1" t="s">
        <v>504</v>
      </c>
      <c r="N2577" s="1" t="s">
        <v>505</v>
      </c>
    </row>
    <row r="2578" spans="1:14" hidden="1" x14ac:dyDescent="0.35">
      <c r="A2578" s="1" t="s">
        <v>487</v>
      </c>
      <c r="B2578" s="1" t="s">
        <v>488</v>
      </c>
      <c r="C2578" s="2" t="s">
        <v>569</v>
      </c>
      <c r="D2578" s="1" t="s">
        <v>149</v>
      </c>
      <c r="E2578" s="1">
        <v>6110</v>
      </c>
      <c r="F2578" s="1" t="s">
        <v>490</v>
      </c>
      <c r="G2578" s="2" t="s">
        <v>491</v>
      </c>
      <c r="H2578" s="1" t="s">
        <v>492</v>
      </c>
      <c r="I2578" s="1">
        <v>2014</v>
      </c>
      <c r="J2578" s="1">
        <v>2014</v>
      </c>
      <c r="K2578" s="1" t="s">
        <v>493</v>
      </c>
      <c r="L2578" s="1">
        <v>4.41</v>
      </c>
      <c r="M2578" s="1" t="s">
        <v>504</v>
      </c>
      <c r="N2578" s="1" t="s">
        <v>505</v>
      </c>
    </row>
    <row r="2579" spans="1:14" hidden="1" x14ac:dyDescent="0.35">
      <c r="A2579" s="1" t="s">
        <v>487</v>
      </c>
      <c r="B2579" s="1" t="s">
        <v>488</v>
      </c>
      <c r="C2579" s="2" t="s">
        <v>569</v>
      </c>
      <c r="D2579" s="1" t="s">
        <v>149</v>
      </c>
      <c r="E2579" s="1">
        <v>6110</v>
      </c>
      <c r="F2579" s="1" t="s">
        <v>490</v>
      </c>
      <c r="G2579" s="2" t="s">
        <v>491</v>
      </c>
      <c r="H2579" s="1" t="s">
        <v>492</v>
      </c>
      <c r="I2579" s="1">
        <v>2015</v>
      </c>
      <c r="J2579" s="1">
        <v>2015</v>
      </c>
      <c r="K2579" s="1" t="s">
        <v>493</v>
      </c>
      <c r="L2579" s="1">
        <v>6.77</v>
      </c>
      <c r="M2579" s="1" t="s">
        <v>504</v>
      </c>
      <c r="N2579" s="1" t="s">
        <v>505</v>
      </c>
    </row>
    <row r="2580" spans="1:14" hidden="1" x14ac:dyDescent="0.35">
      <c r="A2580" s="1" t="s">
        <v>487</v>
      </c>
      <c r="B2580" s="1" t="s">
        <v>488</v>
      </c>
      <c r="C2580" s="2" t="s">
        <v>569</v>
      </c>
      <c r="D2580" s="1" t="s">
        <v>149</v>
      </c>
      <c r="E2580" s="1">
        <v>6110</v>
      </c>
      <c r="F2580" s="1" t="s">
        <v>490</v>
      </c>
      <c r="G2580" s="2" t="s">
        <v>506</v>
      </c>
      <c r="H2580" s="1" t="s">
        <v>507</v>
      </c>
      <c r="I2580" s="1">
        <v>2009</v>
      </c>
      <c r="J2580" s="1">
        <v>2009</v>
      </c>
      <c r="K2580" s="1" t="s">
        <v>493</v>
      </c>
      <c r="L2580" s="1">
        <v>0</v>
      </c>
      <c r="M2580" s="1" t="s">
        <v>504</v>
      </c>
      <c r="N2580" s="1" t="s">
        <v>505</v>
      </c>
    </row>
    <row r="2581" spans="1:14" hidden="1" x14ac:dyDescent="0.35">
      <c r="A2581" s="1" t="s">
        <v>487</v>
      </c>
      <c r="B2581" s="1" t="s">
        <v>488</v>
      </c>
      <c r="C2581" s="2" t="s">
        <v>569</v>
      </c>
      <c r="D2581" s="1" t="s">
        <v>149</v>
      </c>
      <c r="E2581" s="1">
        <v>6110</v>
      </c>
      <c r="F2581" s="1" t="s">
        <v>490</v>
      </c>
      <c r="G2581" s="2" t="s">
        <v>506</v>
      </c>
      <c r="H2581" s="1" t="s">
        <v>507</v>
      </c>
      <c r="I2581" s="1">
        <v>2010</v>
      </c>
      <c r="J2581" s="1">
        <v>2010</v>
      </c>
      <c r="K2581" s="1" t="s">
        <v>493</v>
      </c>
      <c r="L2581" s="1">
        <v>0</v>
      </c>
      <c r="M2581" s="1" t="s">
        <v>504</v>
      </c>
      <c r="N2581" s="1" t="s">
        <v>505</v>
      </c>
    </row>
    <row r="2582" spans="1:14" hidden="1" x14ac:dyDescent="0.35">
      <c r="A2582" s="1" t="s">
        <v>487</v>
      </c>
      <c r="B2582" s="1" t="s">
        <v>488</v>
      </c>
      <c r="C2582" s="2" t="s">
        <v>569</v>
      </c>
      <c r="D2582" s="1" t="s">
        <v>149</v>
      </c>
      <c r="E2582" s="1">
        <v>6110</v>
      </c>
      <c r="F2582" s="1" t="s">
        <v>490</v>
      </c>
      <c r="G2582" s="2" t="s">
        <v>506</v>
      </c>
      <c r="H2582" s="1" t="s">
        <v>507</v>
      </c>
      <c r="I2582" s="1">
        <v>2011</v>
      </c>
      <c r="J2582" s="1">
        <v>2011</v>
      </c>
      <c r="K2582" s="1" t="s">
        <v>493</v>
      </c>
      <c r="L2582" s="1">
        <v>0</v>
      </c>
      <c r="M2582" s="1" t="s">
        <v>504</v>
      </c>
      <c r="N2582" s="1" t="s">
        <v>505</v>
      </c>
    </row>
    <row r="2583" spans="1:14" hidden="1" x14ac:dyDescent="0.35">
      <c r="A2583" s="1" t="s">
        <v>487</v>
      </c>
      <c r="B2583" s="1" t="s">
        <v>488</v>
      </c>
      <c r="C2583" s="2" t="s">
        <v>569</v>
      </c>
      <c r="D2583" s="1" t="s">
        <v>149</v>
      </c>
      <c r="E2583" s="1">
        <v>6110</v>
      </c>
      <c r="F2583" s="1" t="s">
        <v>490</v>
      </c>
      <c r="G2583" s="2" t="s">
        <v>506</v>
      </c>
      <c r="H2583" s="1" t="s">
        <v>507</v>
      </c>
      <c r="I2583" s="1">
        <v>2012</v>
      </c>
      <c r="J2583" s="1">
        <v>2012</v>
      </c>
      <c r="K2583" s="1" t="s">
        <v>493</v>
      </c>
      <c r="L2583" s="1">
        <v>0</v>
      </c>
      <c r="M2583" s="1" t="s">
        <v>504</v>
      </c>
      <c r="N2583" s="1" t="s">
        <v>505</v>
      </c>
    </row>
    <row r="2584" spans="1:14" hidden="1" x14ac:dyDescent="0.35">
      <c r="A2584" s="1" t="s">
        <v>487</v>
      </c>
      <c r="B2584" s="1" t="s">
        <v>488</v>
      </c>
      <c r="C2584" s="2" t="s">
        <v>569</v>
      </c>
      <c r="D2584" s="1" t="s">
        <v>149</v>
      </c>
      <c r="E2584" s="1">
        <v>6110</v>
      </c>
      <c r="F2584" s="1" t="s">
        <v>490</v>
      </c>
      <c r="G2584" s="2" t="s">
        <v>506</v>
      </c>
      <c r="H2584" s="1" t="s">
        <v>507</v>
      </c>
      <c r="I2584" s="1">
        <v>2013</v>
      </c>
      <c r="J2584" s="1">
        <v>2013</v>
      </c>
      <c r="K2584" s="1" t="s">
        <v>493</v>
      </c>
      <c r="L2584" s="1">
        <v>0</v>
      </c>
      <c r="M2584" s="1" t="s">
        <v>504</v>
      </c>
      <c r="N2584" s="1" t="s">
        <v>505</v>
      </c>
    </row>
    <row r="2585" spans="1:14" hidden="1" x14ac:dyDescent="0.35">
      <c r="A2585" s="1" t="s">
        <v>487</v>
      </c>
      <c r="B2585" s="1" t="s">
        <v>488</v>
      </c>
      <c r="C2585" s="2" t="s">
        <v>569</v>
      </c>
      <c r="D2585" s="1" t="s">
        <v>149</v>
      </c>
      <c r="E2585" s="1">
        <v>6110</v>
      </c>
      <c r="F2585" s="1" t="s">
        <v>490</v>
      </c>
      <c r="G2585" s="2" t="s">
        <v>506</v>
      </c>
      <c r="H2585" s="1" t="s">
        <v>507</v>
      </c>
      <c r="I2585" s="1">
        <v>2014</v>
      </c>
      <c r="J2585" s="1">
        <v>2014</v>
      </c>
      <c r="K2585" s="1" t="s">
        <v>493</v>
      </c>
      <c r="L2585" s="1">
        <v>0</v>
      </c>
      <c r="M2585" s="1" t="s">
        <v>504</v>
      </c>
      <c r="N2585" s="1" t="s">
        <v>505</v>
      </c>
    </row>
    <row r="2586" spans="1:14" hidden="1" x14ac:dyDescent="0.35">
      <c r="A2586" s="1" t="s">
        <v>487</v>
      </c>
      <c r="B2586" s="1" t="s">
        <v>488</v>
      </c>
      <c r="C2586" s="2" t="s">
        <v>569</v>
      </c>
      <c r="D2586" s="1" t="s">
        <v>149</v>
      </c>
      <c r="E2586" s="1">
        <v>6110</v>
      </c>
      <c r="F2586" s="1" t="s">
        <v>490</v>
      </c>
      <c r="G2586" s="2" t="s">
        <v>506</v>
      </c>
      <c r="H2586" s="1" t="s">
        <v>507</v>
      </c>
      <c r="I2586" s="1">
        <v>2015</v>
      </c>
      <c r="J2586" s="1">
        <v>2015</v>
      </c>
      <c r="K2586" s="1" t="s">
        <v>493</v>
      </c>
      <c r="L2586" s="1">
        <v>0</v>
      </c>
      <c r="M2586" s="1" t="s">
        <v>504</v>
      </c>
      <c r="N2586" s="1" t="s">
        <v>505</v>
      </c>
    </row>
    <row r="2587" spans="1:14" hidden="1" x14ac:dyDescent="0.35">
      <c r="A2587" s="1" t="s">
        <v>487</v>
      </c>
      <c r="B2587" s="1" t="s">
        <v>488</v>
      </c>
      <c r="C2587" s="2" t="s">
        <v>569</v>
      </c>
      <c r="D2587" s="1" t="s">
        <v>149</v>
      </c>
      <c r="E2587" s="1">
        <v>6110</v>
      </c>
      <c r="F2587" s="1" t="s">
        <v>490</v>
      </c>
      <c r="G2587" s="2" t="s">
        <v>499</v>
      </c>
      <c r="H2587" s="1" t="s">
        <v>500</v>
      </c>
      <c r="I2587" s="1">
        <v>2009</v>
      </c>
      <c r="J2587" s="1">
        <v>2009</v>
      </c>
      <c r="K2587" s="1" t="s">
        <v>493</v>
      </c>
      <c r="L2587" s="1">
        <v>12.08</v>
      </c>
      <c r="M2587" s="1" t="s">
        <v>504</v>
      </c>
      <c r="N2587" s="1" t="s">
        <v>505</v>
      </c>
    </row>
    <row r="2588" spans="1:14" hidden="1" x14ac:dyDescent="0.35">
      <c r="A2588" s="1" t="s">
        <v>487</v>
      </c>
      <c r="B2588" s="1" t="s">
        <v>488</v>
      </c>
      <c r="C2588" s="2" t="s">
        <v>569</v>
      </c>
      <c r="D2588" s="1" t="s">
        <v>149</v>
      </c>
      <c r="E2588" s="1">
        <v>6110</v>
      </c>
      <c r="F2588" s="1" t="s">
        <v>490</v>
      </c>
      <c r="G2588" s="2" t="s">
        <v>499</v>
      </c>
      <c r="H2588" s="1" t="s">
        <v>500</v>
      </c>
      <c r="I2588" s="1">
        <v>2010</v>
      </c>
      <c r="J2588" s="1">
        <v>2010</v>
      </c>
      <c r="K2588" s="1" t="s">
        <v>493</v>
      </c>
      <c r="L2588" s="1">
        <v>14.36</v>
      </c>
      <c r="M2588" s="1" t="s">
        <v>504</v>
      </c>
      <c r="N2588" s="1" t="s">
        <v>505</v>
      </c>
    </row>
    <row r="2589" spans="1:14" hidden="1" x14ac:dyDescent="0.35">
      <c r="A2589" s="1" t="s">
        <v>487</v>
      </c>
      <c r="B2589" s="1" t="s">
        <v>488</v>
      </c>
      <c r="C2589" s="2" t="s">
        <v>569</v>
      </c>
      <c r="D2589" s="1" t="s">
        <v>149</v>
      </c>
      <c r="E2589" s="1">
        <v>6110</v>
      </c>
      <c r="F2589" s="1" t="s">
        <v>490</v>
      </c>
      <c r="G2589" s="2" t="s">
        <v>499</v>
      </c>
      <c r="H2589" s="1" t="s">
        <v>500</v>
      </c>
      <c r="I2589" s="1">
        <v>2011</v>
      </c>
      <c r="J2589" s="1">
        <v>2011</v>
      </c>
      <c r="K2589" s="1" t="s">
        <v>493</v>
      </c>
      <c r="L2589" s="1">
        <v>14.88</v>
      </c>
      <c r="M2589" s="1" t="s">
        <v>504</v>
      </c>
      <c r="N2589" s="1" t="s">
        <v>505</v>
      </c>
    </row>
    <row r="2590" spans="1:14" hidden="1" x14ac:dyDescent="0.35">
      <c r="A2590" s="1" t="s">
        <v>487</v>
      </c>
      <c r="B2590" s="1" t="s">
        <v>488</v>
      </c>
      <c r="C2590" s="2" t="s">
        <v>569</v>
      </c>
      <c r="D2590" s="1" t="s">
        <v>149</v>
      </c>
      <c r="E2590" s="1">
        <v>6110</v>
      </c>
      <c r="F2590" s="1" t="s">
        <v>490</v>
      </c>
      <c r="G2590" s="2" t="s">
        <v>499</v>
      </c>
      <c r="H2590" s="1" t="s">
        <v>500</v>
      </c>
      <c r="I2590" s="1">
        <v>2012</v>
      </c>
      <c r="J2590" s="1">
        <v>2012</v>
      </c>
      <c r="K2590" s="1" t="s">
        <v>493</v>
      </c>
      <c r="L2590" s="1">
        <v>3.64</v>
      </c>
      <c r="M2590" s="1" t="s">
        <v>504</v>
      </c>
      <c r="N2590" s="1" t="s">
        <v>505</v>
      </c>
    </row>
    <row r="2591" spans="1:14" hidden="1" x14ac:dyDescent="0.35">
      <c r="A2591" s="1" t="s">
        <v>487</v>
      </c>
      <c r="B2591" s="1" t="s">
        <v>488</v>
      </c>
      <c r="C2591" s="2" t="s">
        <v>569</v>
      </c>
      <c r="D2591" s="1" t="s">
        <v>149</v>
      </c>
      <c r="E2591" s="1">
        <v>6110</v>
      </c>
      <c r="F2591" s="1" t="s">
        <v>490</v>
      </c>
      <c r="G2591" s="2" t="s">
        <v>499</v>
      </c>
      <c r="H2591" s="1" t="s">
        <v>500</v>
      </c>
      <c r="I2591" s="1">
        <v>2013</v>
      </c>
      <c r="J2591" s="1">
        <v>2013</v>
      </c>
      <c r="K2591" s="1" t="s">
        <v>493</v>
      </c>
      <c r="L2591" s="1">
        <v>5.98</v>
      </c>
      <c r="M2591" s="1" t="s">
        <v>504</v>
      </c>
      <c r="N2591" s="1" t="s">
        <v>505</v>
      </c>
    </row>
    <row r="2592" spans="1:14" hidden="1" x14ac:dyDescent="0.35">
      <c r="A2592" s="1" t="s">
        <v>487</v>
      </c>
      <c r="B2592" s="1" t="s">
        <v>488</v>
      </c>
      <c r="C2592" s="2" t="s">
        <v>569</v>
      </c>
      <c r="D2592" s="1" t="s">
        <v>149</v>
      </c>
      <c r="E2592" s="1">
        <v>6110</v>
      </c>
      <c r="F2592" s="1" t="s">
        <v>490</v>
      </c>
      <c r="G2592" s="2" t="s">
        <v>499</v>
      </c>
      <c r="H2592" s="1" t="s">
        <v>500</v>
      </c>
      <c r="I2592" s="1">
        <v>2014</v>
      </c>
      <c r="J2592" s="1">
        <v>2014</v>
      </c>
      <c r="K2592" s="1" t="s">
        <v>493</v>
      </c>
      <c r="L2592" s="1">
        <v>4.41</v>
      </c>
      <c r="M2592" s="1" t="s">
        <v>504</v>
      </c>
      <c r="N2592" s="1" t="s">
        <v>505</v>
      </c>
    </row>
    <row r="2593" spans="1:14" hidden="1" x14ac:dyDescent="0.35">
      <c r="A2593" s="1" t="s">
        <v>487</v>
      </c>
      <c r="B2593" s="1" t="s">
        <v>488</v>
      </c>
      <c r="C2593" s="2" t="s">
        <v>569</v>
      </c>
      <c r="D2593" s="1" t="s">
        <v>149</v>
      </c>
      <c r="E2593" s="1">
        <v>6110</v>
      </c>
      <c r="F2593" s="1" t="s">
        <v>490</v>
      </c>
      <c r="G2593" s="2" t="s">
        <v>499</v>
      </c>
      <c r="H2593" s="1" t="s">
        <v>500</v>
      </c>
      <c r="I2593" s="1">
        <v>2015</v>
      </c>
      <c r="J2593" s="1">
        <v>2015</v>
      </c>
      <c r="K2593" s="1" t="s">
        <v>493</v>
      </c>
      <c r="L2593" s="1">
        <v>6.77</v>
      </c>
      <c r="M2593" s="1" t="s">
        <v>504</v>
      </c>
      <c r="N2593" s="1" t="s">
        <v>505</v>
      </c>
    </row>
    <row r="2594" spans="1:14" hidden="1" x14ac:dyDescent="0.35">
      <c r="A2594" s="1" t="s">
        <v>487</v>
      </c>
      <c r="B2594" s="1" t="s">
        <v>488</v>
      </c>
      <c r="C2594" s="2" t="s">
        <v>570</v>
      </c>
      <c r="D2594" s="1" t="s">
        <v>418</v>
      </c>
      <c r="E2594" s="1">
        <v>6110</v>
      </c>
      <c r="F2594" s="1" t="s">
        <v>490</v>
      </c>
      <c r="G2594" s="2" t="s">
        <v>499</v>
      </c>
      <c r="H2594" s="1" t="s">
        <v>500</v>
      </c>
      <c r="I2594" s="1">
        <v>2010</v>
      </c>
      <c r="J2594" s="1">
        <v>2010</v>
      </c>
      <c r="K2594" s="1" t="s">
        <v>493</v>
      </c>
      <c r="L2594" s="1">
        <v>42.54</v>
      </c>
      <c r="M2594" s="1" t="s">
        <v>504</v>
      </c>
      <c r="N2594" s="1" t="s">
        <v>505</v>
      </c>
    </row>
    <row r="2595" spans="1:14" hidden="1" x14ac:dyDescent="0.35">
      <c r="A2595" s="1" t="s">
        <v>487</v>
      </c>
      <c r="B2595" s="1" t="s">
        <v>488</v>
      </c>
      <c r="C2595" s="2" t="s">
        <v>570</v>
      </c>
      <c r="D2595" s="1" t="s">
        <v>418</v>
      </c>
      <c r="E2595" s="1">
        <v>6110</v>
      </c>
      <c r="F2595" s="1" t="s">
        <v>490</v>
      </c>
      <c r="G2595" s="2" t="s">
        <v>499</v>
      </c>
      <c r="H2595" s="1" t="s">
        <v>500</v>
      </c>
      <c r="I2595" s="1">
        <v>2011</v>
      </c>
      <c r="J2595" s="1">
        <v>2011</v>
      </c>
      <c r="K2595" s="1" t="s">
        <v>493</v>
      </c>
      <c r="L2595" s="1">
        <v>53.22</v>
      </c>
      <c r="M2595" s="1" t="s">
        <v>504</v>
      </c>
      <c r="N2595" s="1" t="s">
        <v>505</v>
      </c>
    </row>
    <row r="2596" spans="1:14" hidden="1" x14ac:dyDescent="0.35">
      <c r="A2596" s="1" t="s">
        <v>487</v>
      </c>
      <c r="B2596" s="1" t="s">
        <v>488</v>
      </c>
      <c r="C2596" s="2" t="s">
        <v>570</v>
      </c>
      <c r="D2596" s="1" t="s">
        <v>418</v>
      </c>
      <c r="E2596" s="1">
        <v>6110</v>
      </c>
      <c r="F2596" s="1" t="s">
        <v>490</v>
      </c>
      <c r="G2596" s="2" t="s">
        <v>499</v>
      </c>
      <c r="H2596" s="1" t="s">
        <v>500</v>
      </c>
      <c r="I2596" s="1">
        <v>2012</v>
      </c>
      <c r="J2596" s="1">
        <v>2012</v>
      </c>
      <c r="K2596" s="1" t="s">
        <v>493</v>
      </c>
      <c r="L2596" s="1">
        <v>74.64</v>
      </c>
      <c r="M2596" s="1" t="s">
        <v>504</v>
      </c>
      <c r="N2596" s="1" t="s">
        <v>505</v>
      </c>
    </row>
    <row r="2597" spans="1:14" hidden="1" x14ac:dyDescent="0.35">
      <c r="A2597" s="1" t="s">
        <v>487</v>
      </c>
      <c r="B2597" s="1" t="s">
        <v>488</v>
      </c>
      <c r="C2597" s="2" t="s">
        <v>570</v>
      </c>
      <c r="D2597" s="1" t="s">
        <v>418</v>
      </c>
      <c r="E2597" s="1">
        <v>6110</v>
      </c>
      <c r="F2597" s="1" t="s">
        <v>490</v>
      </c>
      <c r="G2597" s="2" t="s">
        <v>499</v>
      </c>
      <c r="H2597" s="1" t="s">
        <v>500</v>
      </c>
      <c r="I2597" s="1">
        <v>2013</v>
      </c>
      <c r="J2597" s="1">
        <v>2013</v>
      </c>
      <c r="K2597" s="1" t="s">
        <v>493</v>
      </c>
      <c r="L2597" s="1">
        <v>82.6</v>
      </c>
      <c r="M2597" s="1" t="s">
        <v>504</v>
      </c>
      <c r="N2597" s="1" t="s">
        <v>505</v>
      </c>
    </row>
    <row r="2598" spans="1:14" hidden="1" x14ac:dyDescent="0.35">
      <c r="A2598" s="1" t="s">
        <v>487</v>
      </c>
      <c r="B2598" s="1" t="s">
        <v>488</v>
      </c>
      <c r="C2598" s="2" t="s">
        <v>570</v>
      </c>
      <c r="D2598" s="1" t="s">
        <v>418</v>
      </c>
      <c r="E2598" s="1">
        <v>6110</v>
      </c>
      <c r="F2598" s="1" t="s">
        <v>490</v>
      </c>
      <c r="G2598" s="2" t="s">
        <v>499</v>
      </c>
      <c r="H2598" s="1" t="s">
        <v>500</v>
      </c>
      <c r="I2598" s="1">
        <v>2014</v>
      </c>
      <c r="J2598" s="1">
        <v>2014</v>
      </c>
      <c r="K2598" s="1" t="s">
        <v>493</v>
      </c>
      <c r="L2598" s="1">
        <v>84.35</v>
      </c>
      <c r="M2598" s="1" t="s">
        <v>504</v>
      </c>
      <c r="N2598" s="1" t="s">
        <v>505</v>
      </c>
    </row>
    <row r="2599" spans="1:14" hidden="1" x14ac:dyDescent="0.35">
      <c r="A2599" s="1" t="s">
        <v>487</v>
      </c>
      <c r="B2599" s="1" t="s">
        <v>488</v>
      </c>
      <c r="C2599" s="2" t="s">
        <v>570</v>
      </c>
      <c r="D2599" s="1" t="s">
        <v>418</v>
      </c>
      <c r="E2599" s="1">
        <v>6110</v>
      </c>
      <c r="F2599" s="1" t="s">
        <v>490</v>
      </c>
      <c r="G2599" s="2" t="s">
        <v>499</v>
      </c>
      <c r="H2599" s="1" t="s">
        <v>500</v>
      </c>
      <c r="I2599" s="1">
        <v>2015</v>
      </c>
      <c r="J2599" s="1">
        <v>2015</v>
      </c>
      <c r="K2599" s="1" t="s">
        <v>493</v>
      </c>
      <c r="L2599" s="1">
        <v>109.42</v>
      </c>
      <c r="M2599" s="1" t="s">
        <v>504</v>
      </c>
      <c r="N2599" s="1" t="s">
        <v>505</v>
      </c>
    </row>
    <row r="2600" spans="1:14" hidden="1" x14ac:dyDescent="0.35">
      <c r="A2600" s="1" t="s">
        <v>487</v>
      </c>
      <c r="B2600" s="1" t="s">
        <v>488</v>
      </c>
      <c r="C2600" s="2" t="s">
        <v>570</v>
      </c>
      <c r="D2600" s="1" t="s">
        <v>418</v>
      </c>
      <c r="E2600" s="1">
        <v>6110</v>
      </c>
      <c r="F2600" s="1" t="s">
        <v>490</v>
      </c>
      <c r="G2600" s="2" t="s">
        <v>499</v>
      </c>
      <c r="H2600" s="1" t="s">
        <v>500</v>
      </c>
      <c r="I2600" s="1">
        <v>2016</v>
      </c>
      <c r="J2600" s="1">
        <v>2016</v>
      </c>
      <c r="K2600" s="1" t="s">
        <v>493</v>
      </c>
      <c r="L2600" s="1">
        <v>106.35</v>
      </c>
      <c r="M2600" s="1" t="s">
        <v>504</v>
      </c>
      <c r="N2600" s="1" t="s">
        <v>505</v>
      </c>
    </row>
    <row r="2601" spans="1:14" hidden="1" x14ac:dyDescent="0.35">
      <c r="A2601" s="1" t="s">
        <v>487</v>
      </c>
      <c r="B2601" s="1" t="s">
        <v>488</v>
      </c>
      <c r="C2601" s="2" t="s">
        <v>570</v>
      </c>
      <c r="D2601" s="1" t="s">
        <v>418</v>
      </c>
      <c r="E2601" s="1">
        <v>6110</v>
      </c>
      <c r="F2601" s="1" t="s">
        <v>490</v>
      </c>
      <c r="G2601" s="2" t="s">
        <v>499</v>
      </c>
      <c r="H2601" s="1" t="s">
        <v>500</v>
      </c>
      <c r="I2601" s="1">
        <v>2017</v>
      </c>
      <c r="J2601" s="1">
        <v>2017</v>
      </c>
      <c r="K2601" s="1" t="s">
        <v>493</v>
      </c>
      <c r="L2601" s="1">
        <v>103.48</v>
      </c>
      <c r="M2601" s="1" t="s">
        <v>504</v>
      </c>
      <c r="N2601" s="1" t="s">
        <v>505</v>
      </c>
    </row>
    <row r="2602" spans="1:14" hidden="1" x14ac:dyDescent="0.35">
      <c r="A2602" s="1" t="s">
        <v>487</v>
      </c>
      <c r="B2602" s="1" t="s">
        <v>488</v>
      </c>
      <c r="C2602" s="2" t="s">
        <v>570</v>
      </c>
      <c r="D2602" s="1" t="s">
        <v>418</v>
      </c>
      <c r="E2602" s="1">
        <v>6110</v>
      </c>
      <c r="F2602" s="1" t="s">
        <v>490</v>
      </c>
      <c r="G2602" s="2" t="s">
        <v>499</v>
      </c>
      <c r="H2602" s="1" t="s">
        <v>500</v>
      </c>
      <c r="I2602" s="1">
        <v>2018</v>
      </c>
      <c r="J2602" s="1">
        <v>2018</v>
      </c>
      <c r="K2602" s="1" t="s">
        <v>493</v>
      </c>
      <c r="L2602" s="1">
        <v>121.87</v>
      </c>
      <c r="M2602" s="1" t="s">
        <v>504</v>
      </c>
      <c r="N2602" s="1" t="s">
        <v>505</v>
      </c>
    </row>
    <row r="2603" spans="1:14" hidden="1" x14ac:dyDescent="0.35">
      <c r="A2603" s="1" t="s">
        <v>487</v>
      </c>
      <c r="B2603" s="1" t="s">
        <v>488</v>
      </c>
      <c r="C2603" s="2" t="s">
        <v>570</v>
      </c>
      <c r="D2603" s="1" t="s">
        <v>418</v>
      </c>
      <c r="E2603" s="1">
        <v>6110</v>
      </c>
      <c r="F2603" s="1" t="s">
        <v>490</v>
      </c>
      <c r="G2603" s="2" t="s">
        <v>501</v>
      </c>
      <c r="H2603" s="1" t="s">
        <v>502</v>
      </c>
      <c r="I2603" s="1">
        <v>2010</v>
      </c>
      <c r="J2603" s="1">
        <v>2010</v>
      </c>
      <c r="K2603" s="1" t="s">
        <v>493</v>
      </c>
      <c r="L2603" s="1">
        <v>0</v>
      </c>
      <c r="M2603" s="1" t="s">
        <v>504</v>
      </c>
      <c r="N2603" s="1" t="s">
        <v>505</v>
      </c>
    </row>
    <row r="2604" spans="1:14" hidden="1" x14ac:dyDescent="0.35">
      <c r="A2604" s="1" t="s">
        <v>487</v>
      </c>
      <c r="B2604" s="1" t="s">
        <v>488</v>
      </c>
      <c r="C2604" s="2" t="s">
        <v>570</v>
      </c>
      <c r="D2604" s="1" t="s">
        <v>418</v>
      </c>
      <c r="E2604" s="1">
        <v>6110</v>
      </c>
      <c r="F2604" s="1" t="s">
        <v>490</v>
      </c>
      <c r="G2604" s="2" t="s">
        <v>501</v>
      </c>
      <c r="H2604" s="1" t="s">
        <v>502</v>
      </c>
      <c r="I2604" s="1">
        <v>2011</v>
      </c>
      <c r="J2604" s="1">
        <v>2011</v>
      </c>
      <c r="K2604" s="1" t="s">
        <v>493</v>
      </c>
      <c r="L2604" s="1">
        <v>0</v>
      </c>
      <c r="M2604" s="1" t="s">
        <v>504</v>
      </c>
      <c r="N2604" s="1" t="s">
        <v>505</v>
      </c>
    </row>
    <row r="2605" spans="1:14" hidden="1" x14ac:dyDescent="0.35">
      <c r="A2605" s="1" t="s">
        <v>487</v>
      </c>
      <c r="B2605" s="1" t="s">
        <v>488</v>
      </c>
      <c r="C2605" s="2" t="s">
        <v>570</v>
      </c>
      <c r="D2605" s="1" t="s">
        <v>418</v>
      </c>
      <c r="E2605" s="1">
        <v>6110</v>
      </c>
      <c r="F2605" s="1" t="s">
        <v>490</v>
      </c>
      <c r="G2605" s="2" t="s">
        <v>501</v>
      </c>
      <c r="H2605" s="1" t="s">
        <v>502</v>
      </c>
      <c r="I2605" s="1">
        <v>2012</v>
      </c>
      <c r="J2605" s="1">
        <v>2012</v>
      </c>
      <c r="K2605" s="1" t="s">
        <v>493</v>
      </c>
      <c r="L2605" s="1">
        <v>0.12</v>
      </c>
      <c r="M2605" s="1" t="s">
        <v>504</v>
      </c>
      <c r="N2605" s="1" t="s">
        <v>505</v>
      </c>
    </row>
    <row r="2606" spans="1:14" hidden="1" x14ac:dyDescent="0.35">
      <c r="A2606" s="1" t="s">
        <v>487</v>
      </c>
      <c r="B2606" s="1" t="s">
        <v>488</v>
      </c>
      <c r="C2606" s="2" t="s">
        <v>570</v>
      </c>
      <c r="D2606" s="1" t="s">
        <v>418</v>
      </c>
      <c r="E2606" s="1">
        <v>6110</v>
      </c>
      <c r="F2606" s="1" t="s">
        <v>490</v>
      </c>
      <c r="G2606" s="2" t="s">
        <v>501</v>
      </c>
      <c r="H2606" s="1" t="s">
        <v>502</v>
      </c>
      <c r="I2606" s="1">
        <v>2013</v>
      </c>
      <c r="J2606" s="1">
        <v>2013</v>
      </c>
      <c r="K2606" s="1" t="s">
        <v>493</v>
      </c>
      <c r="L2606" s="1">
        <v>0.21</v>
      </c>
      <c r="M2606" s="1" t="s">
        <v>504</v>
      </c>
      <c r="N2606" s="1" t="s">
        <v>505</v>
      </c>
    </row>
    <row r="2607" spans="1:14" hidden="1" x14ac:dyDescent="0.35">
      <c r="A2607" s="1" t="s">
        <v>487</v>
      </c>
      <c r="B2607" s="1" t="s">
        <v>488</v>
      </c>
      <c r="C2607" s="2" t="s">
        <v>570</v>
      </c>
      <c r="D2607" s="1" t="s">
        <v>418</v>
      </c>
      <c r="E2607" s="1">
        <v>6110</v>
      </c>
      <c r="F2607" s="1" t="s">
        <v>490</v>
      </c>
      <c r="G2607" s="2" t="s">
        <v>501</v>
      </c>
      <c r="H2607" s="1" t="s">
        <v>502</v>
      </c>
      <c r="I2607" s="1">
        <v>2014</v>
      </c>
      <c r="J2607" s="1">
        <v>2014</v>
      </c>
      <c r="K2607" s="1" t="s">
        <v>493</v>
      </c>
      <c r="L2607" s="1">
        <v>0.17</v>
      </c>
      <c r="M2607" s="1" t="s">
        <v>504</v>
      </c>
      <c r="N2607" s="1" t="s">
        <v>505</v>
      </c>
    </row>
    <row r="2608" spans="1:14" hidden="1" x14ac:dyDescent="0.35">
      <c r="A2608" s="1" t="s">
        <v>487</v>
      </c>
      <c r="B2608" s="1" t="s">
        <v>488</v>
      </c>
      <c r="C2608" s="2" t="s">
        <v>570</v>
      </c>
      <c r="D2608" s="1" t="s">
        <v>418</v>
      </c>
      <c r="E2608" s="1">
        <v>6110</v>
      </c>
      <c r="F2608" s="1" t="s">
        <v>490</v>
      </c>
      <c r="G2608" s="2" t="s">
        <v>501</v>
      </c>
      <c r="H2608" s="1" t="s">
        <v>502</v>
      </c>
      <c r="I2608" s="1">
        <v>2015</v>
      </c>
      <c r="J2608" s="1">
        <v>2015</v>
      </c>
      <c r="K2608" s="1" t="s">
        <v>493</v>
      </c>
      <c r="L2608" s="1">
        <v>0.17</v>
      </c>
      <c r="M2608" s="1" t="s">
        <v>504</v>
      </c>
      <c r="N2608" s="1" t="s">
        <v>505</v>
      </c>
    </row>
    <row r="2609" spans="1:14" hidden="1" x14ac:dyDescent="0.35">
      <c r="A2609" s="1" t="s">
        <v>487</v>
      </c>
      <c r="B2609" s="1" t="s">
        <v>488</v>
      </c>
      <c r="C2609" s="2" t="s">
        <v>570</v>
      </c>
      <c r="D2609" s="1" t="s">
        <v>418</v>
      </c>
      <c r="E2609" s="1">
        <v>6110</v>
      </c>
      <c r="F2609" s="1" t="s">
        <v>490</v>
      </c>
      <c r="G2609" s="2" t="s">
        <v>501</v>
      </c>
      <c r="H2609" s="1" t="s">
        <v>502</v>
      </c>
      <c r="I2609" s="1">
        <v>2016</v>
      </c>
      <c r="J2609" s="1">
        <v>2016</v>
      </c>
      <c r="K2609" s="1" t="s">
        <v>493</v>
      </c>
      <c r="L2609" s="1">
        <v>0.17</v>
      </c>
      <c r="M2609" s="1" t="s">
        <v>504</v>
      </c>
      <c r="N2609" s="1" t="s">
        <v>505</v>
      </c>
    </row>
    <row r="2610" spans="1:14" hidden="1" x14ac:dyDescent="0.35">
      <c r="A2610" s="1" t="s">
        <v>487</v>
      </c>
      <c r="B2610" s="1" t="s">
        <v>488</v>
      </c>
      <c r="C2610" s="2" t="s">
        <v>570</v>
      </c>
      <c r="D2610" s="1" t="s">
        <v>418</v>
      </c>
      <c r="E2610" s="1">
        <v>6110</v>
      </c>
      <c r="F2610" s="1" t="s">
        <v>490</v>
      </c>
      <c r="G2610" s="2" t="s">
        <v>501</v>
      </c>
      <c r="H2610" s="1" t="s">
        <v>502</v>
      </c>
      <c r="I2610" s="1">
        <v>2017</v>
      </c>
      <c r="J2610" s="1">
        <v>2017</v>
      </c>
      <c r="K2610" s="1" t="s">
        <v>493</v>
      </c>
      <c r="L2610" s="1">
        <v>0.79</v>
      </c>
      <c r="M2610" s="1" t="s">
        <v>504</v>
      </c>
      <c r="N2610" s="1" t="s">
        <v>505</v>
      </c>
    </row>
    <row r="2611" spans="1:14" hidden="1" x14ac:dyDescent="0.35">
      <c r="A2611" s="1" t="s">
        <v>487</v>
      </c>
      <c r="B2611" s="1" t="s">
        <v>488</v>
      </c>
      <c r="C2611" s="2" t="s">
        <v>570</v>
      </c>
      <c r="D2611" s="1" t="s">
        <v>418</v>
      </c>
      <c r="E2611" s="1">
        <v>6110</v>
      </c>
      <c r="F2611" s="1" t="s">
        <v>490</v>
      </c>
      <c r="G2611" s="2" t="s">
        <v>501</v>
      </c>
      <c r="H2611" s="1" t="s">
        <v>502</v>
      </c>
      <c r="I2611" s="1">
        <v>2018</v>
      </c>
      <c r="J2611" s="1">
        <v>2018</v>
      </c>
      <c r="K2611" s="1" t="s">
        <v>493</v>
      </c>
      <c r="L2611" s="1">
        <v>1.26</v>
      </c>
      <c r="M2611" s="1" t="s">
        <v>504</v>
      </c>
      <c r="N2611" s="1" t="s">
        <v>505</v>
      </c>
    </row>
    <row r="2612" spans="1:14" hidden="1" x14ac:dyDescent="0.35">
      <c r="A2612" s="1" t="s">
        <v>487</v>
      </c>
      <c r="B2612" s="1" t="s">
        <v>488</v>
      </c>
      <c r="C2612" s="2" t="s">
        <v>571</v>
      </c>
      <c r="D2612" s="1" t="s">
        <v>153</v>
      </c>
      <c r="E2612" s="1">
        <v>6110</v>
      </c>
      <c r="F2612" s="1" t="s">
        <v>490</v>
      </c>
      <c r="G2612" s="2" t="s">
        <v>491</v>
      </c>
      <c r="H2612" s="1" t="s">
        <v>492</v>
      </c>
      <c r="I2612" s="1">
        <v>2001</v>
      </c>
      <c r="J2612" s="1">
        <v>2001</v>
      </c>
      <c r="K2612" s="1" t="s">
        <v>493</v>
      </c>
      <c r="L2612" s="1">
        <v>904.09</v>
      </c>
      <c r="M2612" s="1" t="s">
        <v>504</v>
      </c>
      <c r="N2612" s="1" t="s">
        <v>505</v>
      </c>
    </row>
    <row r="2613" spans="1:14" hidden="1" x14ac:dyDescent="0.35">
      <c r="A2613" s="1" t="s">
        <v>487</v>
      </c>
      <c r="B2613" s="1" t="s">
        <v>488</v>
      </c>
      <c r="C2613" s="2" t="s">
        <v>571</v>
      </c>
      <c r="D2613" s="1" t="s">
        <v>153</v>
      </c>
      <c r="E2613" s="1">
        <v>6110</v>
      </c>
      <c r="F2613" s="1" t="s">
        <v>490</v>
      </c>
      <c r="G2613" s="2" t="s">
        <v>491</v>
      </c>
      <c r="H2613" s="1" t="s">
        <v>492</v>
      </c>
      <c r="I2613" s="1">
        <v>2002</v>
      </c>
      <c r="J2613" s="1">
        <v>2002</v>
      </c>
      <c r="K2613" s="1" t="s">
        <v>493</v>
      </c>
      <c r="L2613" s="1">
        <v>1546.31</v>
      </c>
      <c r="M2613" s="1" t="s">
        <v>504</v>
      </c>
      <c r="N2613" s="1" t="s">
        <v>505</v>
      </c>
    </row>
    <row r="2614" spans="1:14" hidden="1" x14ac:dyDescent="0.35">
      <c r="A2614" s="1" t="s">
        <v>487</v>
      </c>
      <c r="B2614" s="1" t="s">
        <v>488</v>
      </c>
      <c r="C2614" s="2" t="s">
        <v>571</v>
      </c>
      <c r="D2614" s="1" t="s">
        <v>153</v>
      </c>
      <c r="E2614" s="1">
        <v>6110</v>
      </c>
      <c r="F2614" s="1" t="s">
        <v>490</v>
      </c>
      <c r="G2614" s="2" t="s">
        <v>491</v>
      </c>
      <c r="H2614" s="1" t="s">
        <v>492</v>
      </c>
      <c r="I2614" s="1">
        <v>2003</v>
      </c>
      <c r="J2614" s="1">
        <v>2003</v>
      </c>
      <c r="K2614" s="1" t="s">
        <v>493</v>
      </c>
      <c r="L2614" s="1">
        <v>1401.83</v>
      </c>
      <c r="M2614" s="1" t="s">
        <v>504</v>
      </c>
      <c r="N2614" s="1" t="s">
        <v>505</v>
      </c>
    </row>
    <row r="2615" spans="1:14" hidden="1" x14ac:dyDescent="0.35">
      <c r="A2615" s="1" t="s">
        <v>487</v>
      </c>
      <c r="B2615" s="1" t="s">
        <v>488</v>
      </c>
      <c r="C2615" s="2" t="s">
        <v>571</v>
      </c>
      <c r="D2615" s="1" t="s">
        <v>153</v>
      </c>
      <c r="E2615" s="1">
        <v>6110</v>
      </c>
      <c r="F2615" s="1" t="s">
        <v>490</v>
      </c>
      <c r="G2615" s="2" t="s">
        <v>491</v>
      </c>
      <c r="H2615" s="1" t="s">
        <v>492</v>
      </c>
      <c r="I2615" s="1">
        <v>2004</v>
      </c>
      <c r="J2615" s="1">
        <v>2004</v>
      </c>
      <c r="K2615" s="1" t="s">
        <v>493</v>
      </c>
      <c r="L2615" s="1">
        <v>1506.55</v>
      </c>
      <c r="M2615" s="1" t="s">
        <v>504</v>
      </c>
      <c r="N2615" s="1" t="s">
        <v>505</v>
      </c>
    </row>
    <row r="2616" spans="1:14" hidden="1" x14ac:dyDescent="0.35">
      <c r="A2616" s="1" t="s">
        <v>487</v>
      </c>
      <c r="B2616" s="1" t="s">
        <v>488</v>
      </c>
      <c r="C2616" s="2" t="s">
        <v>571</v>
      </c>
      <c r="D2616" s="1" t="s">
        <v>153</v>
      </c>
      <c r="E2616" s="1">
        <v>6110</v>
      </c>
      <c r="F2616" s="1" t="s">
        <v>490</v>
      </c>
      <c r="G2616" s="2" t="s">
        <v>491</v>
      </c>
      <c r="H2616" s="1" t="s">
        <v>492</v>
      </c>
      <c r="I2616" s="1">
        <v>2005</v>
      </c>
      <c r="J2616" s="1">
        <v>2005</v>
      </c>
      <c r="K2616" s="1" t="s">
        <v>493</v>
      </c>
      <c r="L2616" s="1">
        <v>1425.17</v>
      </c>
      <c r="M2616" s="1" t="s">
        <v>504</v>
      </c>
      <c r="N2616" s="1" t="s">
        <v>505</v>
      </c>
    </row>
    <row r="2617" spans="1:14" hidden="1" x14ac:dyDescent="0.35">
      <c r="A2617" s="1" t="s">
        <v>487</v>
      </c>
      <c r="B2617" s="1" t="s">
        <v>488</v>
      </c>
      <c r="C2617" s="2" t="s">
        <v>571</v>
      </c>
      <c r="D2617" s="1" t="s">
        <v>153</v>
      </c>
      <c r="E2617" s="1">
        <v>6110</v>
      </c>
      <c r="F2617" s="1" t="s">
        <v>490</v>
      </c>
      <c r="G2617" s="2" t="s">
        <v>491</v>
      </c>
      <c r="H2617" s="1" t="s">
        <v>492</v>
      </c>
      <c r="I2617" s="1">
        <v>2006</v>
      </c>
      <c r="J2617" s="1">
        <v>2006</v>
      </c>
      <c r="K2617" s="1" t="s">
        <v>493</v>
      </c>
      <c r="L2617" s="1">
        <v>1415.47</v>
      </c>
      <c r="M2617" s="1" t="s">
        <v>504</v>
      </c>
      <c r="N2617" s="1" t="s">
        <v>505</v>
      </c>
    </row>
    <row r="2618" spans="1:14" hidden="1" x14ac:dyDescent="0.35">
      <c r="A2618" s="1" t="s">
        <v>487</v>
      </c>
      <c r="B2618" s="1" t="s">
        <v>488</v>
      </c>
      <c r="C2618" s="2" t="s">
        <v>571</v>
      </c>
      <c r="D2618" s="1" t="s">
        <v>153</v>
      </c>
      <c r="E2618" s="1">
        <v>6110</v>
      </c>
      <c r="F2618" s="1" t="s">
        <v>490</v>
      </c>
      <c r="G2618" s="2" t="s">
        <v>491</v>
      </c>
      <c r="H2618" s="1" t="s">
        <v>492</v>
      </c>
      <c r="I2618" s="1">
        <v>2007</v>
      </c>
      <c r="J2618" s="1">
        <v>2007</v>
      </c>
      <c r="K2618" s="1" t="s">
        <v>493</v>
      </c>
      <c r="L2618" s="1">
        <v>1629.61</v>
      </c>
      <c r="M2618" s="1" t="s">
        <v>504</v>
      </c>
      <c r="N2618" s="1" t="s">
        <v>505</v>
      </c>
    </row>
    <row r="2619" spans="1:14" hidden="1" x14ac:dyDescent="0.35">
      <c r="A2619" s="1" t="s">
        <v>487</v>
      </c>
      <c r="B2619" s="1" t="s">
        <v>488</v>
      </c>
      <c r="C2619" s="2" t="s">
        <v>571</v>
      </c>
      <c r="D2619" s="1" t="s">
        <v>153</v>
      </c>
      <c r="E2619" s="1">
        <v>6110</v>
      </c>
      <c r="F2619" s="1" t="s">
        <v>490</v>
      </c>
      <c r="G2619" s="2" t="s">
        <v>491</v>
      </c>
      <c r="H2619" s="1" t="s">
        <v>492</v>
      </c>
      <c r="I2619" s="1">
        <v>2008</v>
      </c>
      <c r="J2619" s="1">
        <v>2008</v>
      </c>
      <c r="K2619" s="1" t="s">
        <v>493</v>
      </c>
      <c r="L2619" s="1">
        <v>1105.31</v>
      </c>
      <c r="M2619" s="1" t="s">
        <v>504</v>
      </c>
      <c r="N2619" s="1" t="s">
        <v>505</v>
      </c>
    </row>
    <row r="2620" spans="1:14" hidden="1" x14ac:dyDescent="0.35">
      <c r="A2620" s="1" t="s">
        <v>487</v>
      </c>
      <c r="B2620" s="1" t="s">
        <v>488</v>
      </c>
      <c r="C2620" s="2" t="s">
        <v>571</v>
      </c>
      <c r="D2620" s="1" t="s">
        <v>153</v>
      </c>
      <c r="E2620" s="1">
        <v>6110</v>
      </c>
      <c r="F2620" s="1" t="s">
        <v>490</v>
      </c>
      <c r="G2620" s="2" t="s">
        <v>491</v>
      </c>
      <c r="H2620" s="1" t="s">
        <v>492</v>
      </c>
      <c r="I2620" s="1">
        <v>2009</v>
      </c>
      <c r="J2620" s="1">
        <v>2009</v>
      </c>
      <c r="K2620" s="1" t="s">
        <v>493</v>
      </c>
      <c r="L2620" s="1">
        <v>1044.56</v>
      </c>
      <c r="M2620" s="1" t="s">
        <v>504</v>
      </c>
      <c r="N2620" s="1" t="s">
        <v>505</v>
      </c>
    </row>
    <row r="2621" spans="1:14" hidden="1" x14ac:dyDescent="0.35">
      <c r="A2621" s="1" t="s">
        <v>487</v>
      </c>
      <c r="B2621" s="1" t="s">
        <v>488</v>
      </c>
      <c r="C2621" s="2" t="s">
        <v>571</v>
      </c>
      <c r="D2621" s="1" t="s">
        <v>153</v>
      </c>
      <c r="E2621" s="1">
        <v>6110</v>
      </c>
      <c r="F2621" s="1" t="s">
        <v>490</v>
      </c>
      <c r="G2621" s="2" t="s">
        <v>491</v>
      </c>
      <c r="H2621" s="1" t="s">
        <v>492</v>
      </c>
      <c r="I2621" s="1">
        <v>2010</v>
      </c>
      <c r="J2621" s="1">
        <v>2010</v>
      </c>
      <c r="K2621" s="1" t="s">
        <v>493</v>
      </c>
      <c r="L2621" s="1">
        <v>614.25</v>
      </c>
      <c r="M2621" s="1" t="s">
        <v>504</v>
      </c>
      <c r="N2621" s="1" t="s">
        <v>505</v>
      </c>
    </row>
    <row r="2622" spans="1:14" hidden="1" x14ac:dyDescent="0.35">
      <c r="A2622" s="1" t="s">
        <v>487</v>
      </c>
      <c r="B2622" s="1" t="s">
        <v>488</v>
      </c>
      <c r="C2622" s="2" t="s">
        <v>571</v>
      </c>
      <c r="D2622" s="1" t="s">
        <v>153</v>
      </c>
      <c r="E2622" s="1">
        <v>6110</v>
      </c>
      <c r="F2622" s="1" t="s">
        <v>490</v>
      </c>
      <c r="G2622" s="2" t="s">
        <v>491</v>
      </c>
      <c r="H2622" s="1" t="s">
        <v>492</v>
      </c>
      <c r="I2622" s="1">
        <v>2011</v>
      </c>
      <c r="J2622" s="1">
        <v>2011</v>
      </c>
      <c r="K2622" s="1" t="s">
        <v>493</v>
      </c>
      <c r="L2622" s="1">
        <v>724.76</v>
      </c>
      <c r="M2622" s="1" t="s">
        <v>504</v>
      </c>
      <c r="N2622" s="1" t="s">
        <v>505</v>
      </c>
    </row>
    <row r="2623" spans="1:14" hidden="1" x14ac:dyDescent="0.35">
      <c r="A2623" s="1" t="s">
        <v>487</v>
      </c>
      <c r="B2623" s="1" t="s">
        <v>488</v>
      </c>
      <c r="C2623" s="2" t="s">
        <v>571</v>
      </c>
      <c r="D2623" s="1" t="s">
        <v>153</v>
      </c>
      <c r="E2623" s="1">
        <v>6110</v>
      </c>
      <c r="F2623" s="1" t="s">
        <v>490</v>
      </c>
      <c r="G2623" s="2" t="s">
        <v>491</v>
      </c>
      <c r="H2623" s="1" t="s">
        <v>492</v>
      </c>
      <c r="I2623" s="1">
        <v>2012</v>
      </c>
      <c r="J2623" s="1">
        <v>2012</v>
      </c>
      <c r="K2623" s="1" t="s">
        <v>493</v>
      </c>
      <c r="L2623" s="1">
        <v>632.37</v>
      </c>
      <c r="M2623" s="1" t="s">
        <v>504</v>
      </c>
      <c r="N2623" s="1" t="s">
        <v>505</v>
      </c>
    </row>
    <row r="2624" spans="1:14" hidden="1" x14ac:dyDescent="0.35">
      <c r="A2624" s="1" t="s">
        <v>487</v>
      </c>
      <c r="B2624" s="1" t="s">
        <v>488</v>
      </c>
      <c r="C2624" s="2" t="s">
        <v>571</v>
      </c>
      <c r="D2624" s="1" t="s">
        <v>153</v>
      </c>
      <c r="E2624" s="1">
        <v>6110</v>
      </c>
      <c r="F2624" s="1" t="s">
        <v>490</v>
      </c>
      <c r="G2624" s="2" t="s">
        <v>491</v>
      </c>
      <c r="H2624" s="1" t="s">
        <v>492</v>
      </c>
      <c r="I2624" s="1">
        <v>2013</v>
      </c>
      <c r="J2624" s="1">
        <v>2013</v>
      </c>
      <c r="K2624" s="1" t="s">
        <v>493</v>
      </c>
      <c r="L2624" s="1">
        <v>607.39</v>
      </c>
      <c r="M2624" s="1" t="s">
        <v>504</v>
      </c>
      <c r="N2624" s="1" t="s">
        <v>505</v>
      </c>
    </row>
    <row r="2625" spans="1:14" hidden="1" x14ac:dyDescent="0.35">
      <c r="A2625" s="1" t="s">
        <v>487</v>
      </c>
      <c r="B2625" s="1" t="s">
        <v>488</v>
      </c>
      <c r="C2625" s="2" t="s">
        <v>571</v>
      </c>
      <c r="D2625" s="1" t="s">
        <v>153</v>
      </c>
      <c r="E2625" s="1">
        <v>6110</v>
      </c>
      <c r="F2625" s="1" t="s">
        <v>490</v>
      </c>
      <c r="G2625" s="2" t="s">
        <v>491</v>
      </c>
      <c r="H2625" s="1" t="s">
        <v>492</v>
      </c>
      <c r="I2625" s="1">
        <v>2014</v>
      </c>
      <c r="J2625" s="1">
        <v>2014</v>
      </c>
      <c r="K2625" s="1" t="s">
        <v>493</v>
      </c>
      <c r="L2625" s="1">
        <v>846.18</v>
      </c>
      <c r="M2625" s="1" t="s">
        <v>504</v>
      </c>
      <c r="N2625" s="1" t="s">
        <v>505</v>
      </c>
    </row>
    <row r="2626" spans="1:14" hidden="1" x14ac:dyDescent="0.35">
      <c r="A2626" s="1" t="s">
        <v>487</v>
      </c>
      <c r="B2626" s="1" t="s">
        <v>488</v>
      </c>
      <c r="C2626" s="2" t="s">
        <v>571</v>
      </c>
      <c r="D2626" s="1" t="s">
        <v>153</v>
      </c>
      <c r="E2626" s="1">
        <v>6110</v>
      </c>
      <c r="F2626" s="1" t="s">
        <v>490</v>
      </c>
      <c r="G2626" s="2" t="s">
        <v>491</v>
      </c>
      <c r="H2626" s="1" t="s">
        <v>492</v>
      </c>
      <c r="I2626" s="1">
        <v>2015</v>
      </c>
      <c r="J2626" s="1">
        <v>2015</v>
      </c>
      <c r="K2626" s="1" t="s">
        <v>493</v>
      </c>
      <c r="L2626" s="1">
        <v>688.79</v>
      </c>
      <c r="M2626" s="1" t="s">
        <v>504</v>
      </c>
      <c r="N2626" s="1" t="s">
        <v>505</v>
      </c>
    </row>
    <row r="2627" spans="1:14" hidden="1" x14ac:dyDescent="0.35">
      <c r="A2627" s="1" t="s">
        <v>487</v>
      </c>
      <c r="B2627" s="1" t="s">
        <v>488</v>
      </c>
      <c r="C2627" s="2" t="s">
        <v>571</v>
      </c>
      <c r="D2627" s="1" t="s">
        <v>153</v>
      </c>
      <c r="E2627" s="1">
        <v>6110</v>
      </c>
      <c r="F2627" s="1" t="s">
        <v>490</v>
      </c>
      <c r="G2627" s="2" t="s">
        <v>491</v>
      </c>
      <c r="H2627" s="1" t="s">
        <v>492</v>
      </c>
      <c r="I2627" s="1">
        <v>2016</v>
      </c>
      <c r="J2627" s="1">
        <v>2016</v>
      </c>
      <c r="K2627" s="1" t="s">
        <v>493</v>
      </c>
      <c r="L2627" s="1">
        <v>598.48</v>
      </c>
      <c r="M2627" s="1" t="s">
        <v>504</v>
      </c>
      <c r="N2627" s="1" t="s">
        <v>505</v>
      </c>
    </row>
    <row r="2628" spans="1:14" hidden="1" x14ac:dyDescent="0.35">
      <c r="A2628" s="1" t="s">
        <v>487</v>
      </c>
      <c r="B2628" s="1" t="s">
        <v>488</v>
      </c>
      <c r="C2628" s="2" t="s">
        <v>571</v>
      </c>
      <c r="D2628" s="1" t="s">
        <v>153</v>
      </c>
      <c r="E2628" s="1">
        <v>6110</v>
      </c>
      <c r="F2628" s="1" t="s">
        <v>490</v>
      </c>
      <c r="G2628" s="2" t="s">
        <v>491</v>
      </c>
      <c r="H2628" s="1" t="s">
        <v>492</v>
      </c>
      <c r="I2628" s="1">
        <v>2017</v>
      </c>
      <c r="J2628" s="1">
        <v>2017</v>
      </c>
      <c r="K2628" s="1" t="s">
        <v>493</v>
      </c>
      <c r="L2628" s="1">
        <v>732.54</v>
      </c>
      <c r="M2628" s="1" t="s">
        <v>504</v>
      </c>
      <c r="N2628" s="1" t="s">
        <v>505</v>
      </c>
    </row>
    <row r="2629" spans="1:14" hidden="1" x14ac:dyDescent="0.35">
      <c r="A2629" s="1" t="s">
        <v>487</v>
      </c>
      <c r="B2629" s="1" t="s">
        <v>488</v>
      </c>
      <c r="C2629" s="2" t="s">
        <v>571</v>
      </c>
      <c r="D2629" s="1" t="s">
        <v>153</v>
      </c>
      <c r="E2629" s="1">
        <v>6110</v>
      </c>
      <c r="F2629" s="1" t="s">
        <v>490</v>
      </c>
      <c r="G2629" s="2" t="s">
        <v>497</v>
      </c>
      <c r="H2629" s="1" t="s">
        <v>498</v>
      </c>
      <c r="I2629" s="1">
        <v>2001</v>
      </c>
      <c r="J2629" s="1">
        <v>2001</v>
      </c>
      <c r="K2629" s="1" t="s">
        <v>493</v>
      </c>
      <c r="L2629" s="1">
        <v>394.89</v>
      </c>
      <c r="M2629" s="1" t="s">
        <v>504</v>
      </c>
      <c r="N2629" s="1" t="s">
        <v>505</v>
      </c>
    </row>
    <row r="2630" spans="1:14" hidden="1" x14ac:dyDescent="0.35">
      <c r="A2630" s="1" t="s">
        <v>487</v>
      </c>
      <c r="B2630" s="1" t="s">
        <v>488</v>
      </c>
      <c r="C2630" s="2" t="s">
        <v>571</v>
      </c>
      <c r="D2630" s="1" t="s">
        <v>153</v>
      </c>
      <c r="E2630" s="1">
        <v>6110</v>
      </c>
      <c r="F2630" s="1" t="s">
        <v>490</v>
      </c>
      <c r="G2630" s="2" t="s">
        <v>497</v>
      </c>
      <c r="H2630" s="1" t="s">
        <v>498</v>
      </c>
      <c r="I2630" s="1">
        <v>2002</v>
      </c>
      <c r="J2630" s="1">
        <v>2002</v>
      </c>
      <c r="K2630" s="1" t="s">
        <v>493</v>
      </c>
      <c r="L2630" s="1">
        <v>576.91999999999996</v>
      </c>
      <c r="M2630" s="1" t="s">
        <v>504</v>
      </c>
      <c r="N2630" s="1" t="s">
        <v>505</v>
      </c>
    </row>
    <row r="2631" spans="1:14" hidden="1" x14ac:dyDescent="0.35">
      <c r="A2631" s="1" t="s">
        <v>487</v>
      </c>
      <c r="B2631" s="1" t="s">
        <v>488</v>
      </c>
      <c r="C2631" s="2" t="s">
        <v>571</v>
      </c>
      <c r="D2631" s="1" t="s">
        <v>153</v>
      </c>
      <c r="E2631" s="1">
        <v>6110</v>
      </c>
      <c r="F2631" s="1" t="s">
        <v>490</v>
      </c>
      <c r="G2631" s="2" t="s">
        <v>497</v>
      </c>
      <c r="H2631" s="1" t="s">
        <v>498</v>
      </c>
      <c r="I2631" s="1">
        <v>2003</v>
      </c>
      <c r="J2631" s="1">
        <v>2003</v>
      </c>
      <c r="K2631" s="1" t="s">
        <v>493</v>
      </c>
      <c r="L2631" s="1">
        <v>545.69000000000005</v>
      </c>
      <c r="M2631" s="1" t="s">
        <v>504</v>
      </c>
      <c r="N2631" s="1" t="s">
        <v>505</v>
      </c>
    </row>
    <row r="2632" spans="1:14" hidden="1" x14ac:dyDescent="0.35">
      <c r="A2632" s="1" t="s">
        <v>487</v>
      </c>
      <c r="B2632" s="1" t="s">
        <v>488</v>
      </c>
      <c r="C2632" s="2" t="s">
        <v>571</v>
      </c>
      <c r="D2632" s="1" t="s">
        <v>153</v>
      </c>
      <c r="E2632" s="1">
        <v>6110</v>
      </c>
      <c r="F2632" s="1" t="s">
        <v>490</v>
      </c>
      <c r="G2632" s="2" t="s">
        <v>497</v>
      </c>
      <c r="H2632" s="1" t="s">
        <v>498</v>
      </c>
      <c r="I2632" s="1">
        <v>2004</v>
      </c>
      <c r="J2632" s="1">
        <v>2004</v>
      </c>
      <c r="K2632" s="1" t="s">
        <v>493</v>
      </c>
      <c r="L2632" s="1">
        <v>640.80999999999995</v>
      </c>
      <c r="M2632" s="1" t="s">
        <v>504</v>
      </c>
      <c r="N2632" s="1" t="s">
        <v>505</v>
      </c>
    </row>
    <row r="2633" spans="1:14" hidden="1" x14ac:dyDescent="0.35">
      <c r="A2633" s="1" t="s">
        <v>487</v>
      </c>
      <c r="B2633" s="1" t="s">
        <v>488</v>
      </c>
      <c r="C2633" s="2" t="s">
        <v>571</v>
      </c>
      <c r="D2633" s="1" t="s">
        <v>153</v>
      </c>
      <c r="E2633" s="1">
        <v>6110</v>
      </c>
      <c r="F2633" s="1" t="s">
        <v>490</v>
      </c>
      <c r="G2633" s="2" t="s">
        <v>497</v>
      </c>
      <c r="H2633" s="1" t="s">
        <v>498</v>
      </c>
      <c r="I2633" s="1">
        <v>2005</v>
      </c>
      <c r="J2633" s="1">
        <v>2005</v>
      </c>
      <c r="K2633" s="1" t="s">
        <v>493</v>
      </c>
      <c r="L2633" s="1">
        <v>671.18</v>
      </c>
      <c r="M2633" s="1" t="s">
        <v>504</v>
      </c>
      <c r="N2633" s="1" t="s">
        <v>505</v>
      </c>
    </row>
    <row r="2634" spans="1:14" hidden="1" x14ac:dyDescent="0.35">
      <c r="A2634" s="1" t="s">
        <v>487</v>
      </c>
      <c r="B2634" s="1" t="s">
        <v>488</v>
      </c>
      <c r="C2634" s="2" t="s">
        <v>571</v>
      </c>
      <c r="D2634" s="1" t="s">
        <v>153</v>
      </c>
      <c r="E2634" s="1">
        <v>6110</v>
      </c>
      <c r="F2634" s="1" t="s">
        <v>490</v>
      </c>
      <c r="G2634" s="2" t="s">
        <v>497</v>
      </c>
      <c r="H2634" s="1" t="s">
        <v>498</v>
      </c>
      <c r="I2634" s="1">
        <v>2006</v>
      </c>
      <c r="J2634" s="1">
        <v>2006</v>
      </c>
      <c r="K2634" s="1" t="s">
        <v>493</v>
      </c>
      <c r="L2634" s="1">
        <v>808.25</v>
      </c>
      <c r="M2634" s="1" t="s">
        <v>504</v>
      </c>
      <c r="N2634" s="1" t="s">
        <v>505</v>
      </c>
    </row>
    <row r="2635" spans="1:14" hidden="1" x14ac:dyDescent="0.35">
      <c r="A2635" s="1" t="s">
        <v>487</v>
      </c>
      <c r="B2635" s="1" t="s">
        <v>488</v>
      </c>
      <c r="C2635" s="2" t="s">
        <v>571</v>
      </c>
      <c r="D2635" s="1" t="s">
        <v>153</v>
      </c>
      <c r="E2635" s="1">
        <v>6110</v>
      </c>
      <c r="F2635" s="1" t="s">
        <v>490</v>
      </c>
      <c r="G2635" s="2" t="s">
        <v>497</v>
      </c>
      <c r="H2635" s="1" t="s">
        <v>498</v>
      </c>
      <c r="I2635" s="1">
        <v>2007</v>
      </c>
      <c r="J2635" s="1">
        <v>2007</v>
      </c>
      <c r="K2635" s="1" t="s">
        <v>493</v>
      </c>
      <c r="L2635" s="1">
        <v>847.32</v>
      </c>
      <c r="M2635" s="1" t="s">
        <v>504</v>
      </c>
      <c r="N2635" s="1" t="s">
        <v>505</v>
      </c>
    </row>
    <row r="2636" spans="1:14" hidden="1" x14ac:dyDescent="0.35">
      <c r="A2636" s="1" t="s">
        <v>487</v>
      </c>
      <c r="B2636" s="1" t="s">
        <v>488</v>
      </c>
      <c r="C2636" s="2" t="s">
        <v>571</v>
      </c>
      <c r="D2636" s="1" t="s">
        <v>153</v>
      </c>
      <c r="E2636" s="1">
        <v>6110</v>
      </c>
      <c r="F2636" s="1" t="s">
        <v>490</v>
      </c>
      <c r="G2636" s="2" t="s">
        <v>497</v>
      </c>
      <c r="H2636" s="1" t="s">
        <v>498</v>
      </c>
      <c r="I2636" s="1">
        <v>2008</v>
      </c>
      <c r="J2636" s="1">
        <v>2008</v>
      </c>
      <c r="K2636" s="1" t="s">
        <v>493</v>
      </c>
      <c r="L2636" s="1">
        <v>1014.17</v>
      </c>
      <c r="M2636" s="1" t="s">
        <v>504</v>
      </c>
      <c r="N2636" s="1" t="s">
        <v>505</v>
      </c>
    </row>
    <row r="2637" spans="1:14" hidden="1" x14ac:dyDescent="0.35">
      <c r="A2637" s="1" t="s">
        <v>487</v>
      </c>
      <c r="B2637" s="1" t="s">
        <v>488</v>
      </c>
      <c r="C2637" s="2" t="s">
        <v>571</v>
      </c>
      <c r="D2637" s="1" t="s">
        <v>153</v>
      </c>
      <c r="E2637" s="1">
        <v>6110</v>
      </c>
      <c r="F2637" s="1" t="s">
        <v>490</v>
      </c>
      <c r="G2637" s="2" t="s">
        <v>497</v>
      </c>
      <c r="H2637" s="1" t="s">
        <v>498</v>
      </c>
      <c r="I2637" s="1">
        <v>2009</v>
      </c>
      <c r="J2637" s="1">
        <v>2009</v>
      </c>
      <c r="K2637" s="1" t="s">
        <v>493</v>
      </c>
      <c r="L2637" s="1">
        <v>737.78</v>
      </c>
      <c r="M2637" s="1" t="s">
        <v>504</v>
      </c>
      <c r="N2637" s="1" t="s">
        <v>505</v>
      </c>
    </row>
    <row r="2638" spans="1:14" hidden="1" x14ac:dyDescent="0.35">
      <c r="A2638" s="1" t="s">
        <v>487</v>
      </c>
      <c r="B2638" s="1" t="s">
        <v>488</v>
      </c>
      <c r="C2638" s="2" t="s">
        <v>571</v>
      </c>
      <c r="D2638" s="1" t="s">
        <v>153</v>
      </c>
      <c r="E2638" s="1">
        <v>6110</v>
      </c>
      <c r="F2638" s="1" t="s">
        <v>490</v>
      </c>
      <c r="G2638" s="2" t="s">
        <v>497</v>
      </c>
      <c r="H2638" s="1" t="s">
        <v>498</v>
      </c>
      <c r="I2638" s="1">
        <v>2010</v>
      </c>
      <c r="J2638" s="1">
        <v>2010</v>
      </c>
      <c r="K2638" s="1" t="s">
        <v>493</v>
      </c>
      <c r="L2638" s="1">
        <v>763.96</v>
      </c>
      <c r="M2638" s="1" t="s">
        <v>504</v>
      </c>
      <c r="N2638" s="1" t="s">
        <v>505</v>
      </c>
    </row>
    <row r="2639" spans="1:14" hidden="1" x14ac:dyDescent="0.35">
      <c r="A2639" s="1" t="s">
        <v>487</v>
      </c>
      <c r="B2639" s="1" t="s">
        <v>488</v>
      </c>
      <c r="C2639" s="2" t="s">
        <v>571</v>
      </c>
      <c r="D2639" s="1" t="s">
        <v>153</v>
      </c>
      <c r="E2639" s="1">
        <v>6110</v>
      </c>
      <c r="F2639" s="1" t="s">
        <v>490</v>
      </c>
      <c r="G2639" s="2" t="s">
        <v>497</v>
      </c>
      <c r="H2639" s="1" t="s">
        <v>498</v>
      </c>
      <c r="I2639" s="1">
        <v>2011</v>
      </c>
      <c r="J2639" s="1">
        <v>2011</v>
      </c>
      <c r="K2639" s="1" t="s">
        <v>493</v>
      </c>
      <c r="L2639" s="1">
        <v>1002.63</v>
      </c>
      <c r="M2639" s="1" t="s">
        <v>504</v>
      </c>
      <c r="N2639" s="1" t="s">
        <v>505</v>
      </c>
    </row>
    <row r="2640" spans="1:14" hidden="1" x14ac:dyDescent="0.35">
      <c r="A2640" s="1" t="s">
        <v>487</v>
      </c>
      <c r="B2640" s="1" t="s">
        <v>488</v>
      </c>
      <c r="C2640" s="2" t="s">
        <v>571</v>
      </c>
      <c r="D2640" s="1" t="s">
        <v>153</v>
      </c>
      <c r="E2640" s="1">
        <v>6110</v>
      </c>
      <c r="F2640" s="1" t="s">
        <v>490</v>
      </c>
      <c r="G2640" s="2" t="s">
        <v>497</v>
      </c>
      <c r="H2640" s="1" t="s">
        <v>498</v>
      </c>
      <c r="I2640" s="1">
        <v>2012</v>
      </c>
      <c r="J2640" s="1">
        <v>2012</v>
      </c>
      <c r="K2640" s="1" t="s">
        <v>493</v>
      </c>
      <c r="L2640" s="1">
        <v>885.85</v>
      </c>
      <c r="M2640" s="1" t="s">
        <v>504</v>
      </c>
      <c r="N2640" s="1" t="s">
        <v>505</v>
      </c>
    </row>
    <row r="2641" spans="1:14" hidden="1" x14ac:dyDescent="0.35">
      <c r="A2641" s="1" t="s">
        <v>487</v>
      </c>
      <c r="B2641" s="1" t="s">
        <v>488</v>
      </c>
      <c r="C2641" s="2" t="s">
        <v>571</v>
      </c>
      <c r="D2641" s="1" t="s">
        <v>153</v>
      </c>
      <c r="E2641" s="1">
        <v>6110</v>
      </c>
      <c r="F2641" s="1" t="s">
        <v>490</v>
      </c>
      <c r="G2641" s="2" t="s">
        <v>497</v>
      </c>
      <c r="H2641" s="1" t="s">
        <v>498</v>
      </c>
      <c r="I2641" s="1">
        <v>2013</v>
      </c>
      <c r="J2641" s="1">
        <v>2013</v>
      </c>
      <c r="K2641" s="1" t="s">
        <v>493</v>
      </c>
      <c r="L2641" s="1">
        <v>1229.81</v>
      </c>
      <c r="M2641" s="1" t="s">
        <v>504</v>
      </c>
      <c r="N2641" s="1" t="s">
        <v>505</v>
      </c>
    </row>
    <row r="2642" spans="1:14" hidden="1" x14ac:dyDescent="0.35">
      <c r="A2642" s="1" t="s">
        <v>487</v>
      </c>
      <c r="B2642" s="1" t="s">
        <v>488</v>
      </c>
      <c r="C2642" s="2" t="s">
        <v>571</v>
      </c>
      <c r="D2642" s="1" t="s">
        <v>153</v>
      </c>
      <c r="E2642" s="1">
        <v>6110</v>
      </c>
      <c r="F2642" s="1" t="s">
        <v>490</v>
      </c>
      <c r="G2642" s="2" t="s">
        <v>497</v>
      </c>
      <c r="H2642" s="1" t="s">
        <v>498</v>
      </c>
      <c r="I2642" s="1">
        <v>2014</v>
      </c>
      <c r="J2642" s="1">
        <v>2014</v>
      </c>
      <c r="K2642" s="1" t="s">
        <v>493</v>
      </c>
      <c r="L2642" s="1">
        <v>1630.1</v>
      </c>
      <c r="M2642" s="1" t="s">
        <v>504</v>
      </c>
      <c r="N2642" s="1" t="s">
        <v>505</v>
      </c>
    </row>
    <row r="2643" spans="1:14" hidden="1" x14ac:dyDescent="0.35">
      <c r="A2643" s="1" t="s">
        <v>487</v>
      </c>
      <c r="B2643" s="1" t="s">
        <v>488</v>
      </c>
      <c r="C2643" s="2" t="s">
        <v>571</v>
      </c>
      <c r="D2643" s="1" t="s">
        <v>153</v>
      </c>
      <c r="E2643" s="1">
        <v>6110</v>
      </c>
      <c r="F2643" s="1" t="s">
        <v>490</v>
      </c>
      <c r="G2643" s="2" t="s">
        <v>497</v>
      </c>
      <c r="H2643" s="1" t="s">
        <v>498</v>
      </c>
      <c r="I2643" s="1">
        <v>2015</v>
      </c>
      <c r="J2643" s="1">
        <v>2015</v>
      </c>
      <c r="K2643" s="1" t="s">
        <v>493</v>
      </c>
      <c r="L2643" s="1">
        <v>1487.82</v>
      </c>
      <c r="M2643" s="1" t="s">
        <v>504</v>
      </c>
      <c r="N2643" s="1" t="s">
        <v>505</v>
      </c>
    </row>
    <row r="2644" spans="1:14" hidden="1" x14ac:dyDescent="0.35">
      <c r="A2644" s="1" t="s">
        <v>487</v>
      </c>
      <c r="B2644" s="1" t="s">
        <v>488</v>
      </c>
      <c r="C2644" s="2" t="s">
        <v>571</v>
      </c>
      <c r="D2644" s="1" t="s">
        <v>153</v>
      </c>
      <c r="E2644" s="1">
        <v>6110</v>
      </c>
      <c r="F2644" s="1" t="s">
        <v>490</v>
      </c>
      <c r="G2644" s="2" t="s">
        <v>497</v>
      </c>
      <c r="H2644" s="1" t="s">
        <v>498</v>
      </c>
      <c r="I2644" s="1">
        <v>2016</v>
      </c>
      <c r="J2644" s="1">
        <v>2016</v>
      </c>
      <c r="K2644" s="1" t="s">
        <v>493</v>
      </c>
      <c r="L2644" s="1">
        <v>636.22</v>
      </c>
      <c r="M2644" s="1" t="s">
        <v>504</v>
      </c>
      <c r="N2644" s="1" t="s">
        <v>505</v>
      </c>
    </row>
    <row r="2645" spans="1:14" hidden="1" x14ac:dyDescent="0.35">
      <c r="A2645" s="1" t="s">
        <v>487</v>
      </c>
      <c r="B2645" s="1" t="s">
        <v>488</v>
      </c>
      <c r="C2645" s="2" t="s">
        <v>571</v>
      </c>
      <c r="D2645" s="1" t="s">
        <v>153</v>
      </c>
      <c r="E2645" s="1">
        <v>6110</v>
      </c>
      <c r="F2645" s="1" t="s">
        <v>490</v>
      </c>
      <c r="G2645" s="2" t="s">
        <v>497</v>
      </c>
      <c r="H2645" s="1" t="s">
        <v>498</v>
      </c>
      <c r="I2645" s="1">
        <v>2017</v>
      </c>
      <c r="J2645" s="1">
        <v>2017</v>
      </c>
      <c r="K2645" s="1" t="s">
        <v>493</v>
      </c>
      <c r="L2645" s="1">
        <v>627.11</v>
      </c>
      <c r="M2645" s="1" t="s">
        <v>504</v>
      </c>
      <c r="N2645" s="1" t="s">
        <v>505</v>
      </c>
    </row>
    <row r="2646" spans="1:14" hidden="1" x14ac:dyDescent="0.35">
      <c r="A2646" s="1" t="s">
        <v>487</v>
      </c>
      <c r="B2646" s="1" t="s">
        <v>488</v>
      </c>
      <c r="C2646" s="2" t="s">
        <v>571</v>
      </c>
      <c r="D2646" s="1" t="s">
        <v>153</v>
      </c>
      <c r="E2646" s="1">
        <v>6110</v>
      </c>
      <c r="F2646" s="1" t="s">
        <v>490</v>
      </c>
      <c r="G2646" s="2" t="s">
        <v>499</v>
      </c>
      <c r="H2646" s="1" t="s">
        <v>500</v>
      </c>
      <c r="I2646" s="1">
        <v>2001</v>
      </c>
      <c r="J2646" s="1">
        <v>2001</v>
      </c>
      <c r="K2646" s="1" t="s">
        <v>493</v>
      </c>
      <c r="L2646" s="1">
        <v>868.82</v>
      </c>
      <c r="M2646" s="1" t="s">
        <v>504</v>
      </c>
      <c r="N2646" s="1" t="s">
        <v>505</v>
      </c>
    </row>
    <row r="2647" spans="1:14" hidden="1" x14ac:dyDescent="0.35">
      <c r="A2647" s="1" t="s">
        <v>487</v>
      </c>
      <c r="B2647" s="1" t="s">
        <v>488</v>
      </c>
      <c r="C2647" s="2" t="s">
        <v>571</v>
      </c>
      <c r="D2647" s="1" t="s">
        <v>153</v>
      </c>
      <c r="E2647" s="1">
        <v>6110</v>
      </c>
      <c r="F2647" s="1" t="s">
        <v>490</v>
      </c>
      <c r="G2647" s="2" t="s">
        <v>499</v>
      </c>
      <c r="H2647" s="1" t="s">
        <v>500</v>
      </c>
      <c r="I2647" s="1">
        <v>2002</v>
      </c>
      <c r="J2647" s="1">
        <v>2002</v>
      </c>
      <c r="K2647" s="1" t="s">
        <v>493</v>
      </c>
      <c r="L2647" s="1">
        <v>1514.02</v>
      </c>
      <c r="M2647" s="1" t="s">
        <v>504</v>
      </c>
      <c r="N2647" s="1" t="s">
        <v>505</v>
      </c>
    </row>
    <row r="2648" spans="1:14" hidden="1" x14ac:dyDescent="0.35">
      <c r="A2648" s="1" t="s">
        <v>487</v>
      </c>
      <c r="B2648" s="1" t="s">
        <v>488</v>
      </c>
      <c r="C2648" s="2" t="s">
        <v>571</v>
      </c>
      <c r="D2648" s="1" t="s">
        <v>153</v>
      </c>
      <c r="E2648" s="1">
        <v>6110</v>
      </c>
      <c r="F2648" s="1" t="s">
        <v>490</v>
      </c>
      <c r="G2648" s="2" t="s">
        <v>499</v>
      </c>
      <c r="H2648" s="1" t="s">
        <v>500</v>
      </c>
      <c r="I2648" s="1">
        <v>2003</v>
      </c>
      <c r="J2648" s="1">
        <v>2003</v>
      </c>
      <c r="K2648" s="1" t="s">
        <v>493</v>
      </c>
      <c r="L2648" s="1">
        <v>1368.97</v>
      </c>
      <c r="M2648" s="1" t="s">
        <v>504</v>
      </c>
      <c r="N2648" s="1" t="s">
        <v>505</v>
      </c>
    </row>
    <row r="2649" spans="1:14" hidden="1" x14ac:dyDescent="0.35">
      <c r="A2649" s="1" t="s">
        <v>487</v>
      </c>
      <c r="B2649" s="1" t="s">
        <v>488</v>
      </c>
      <c r="C2649" s="2" t="s">
        <v>571</v>
      </c>
      <c r="D2649" s="1" t="s">
        <v>153</v>
      </c>
      <c r="E2649" s="1">
        <v>6110</v>
      </c>
      <c r="F2649" s="1" t="s">
        <v>490</v>
      </c>
      <c r="G2649" s="2" t="s">
        <v>499</v>
      </c>
      <c r="H2649" s="1" t="s">
        <v>500</v>
      </c>
      <c r="I2649" s="1">
        <v>2004</v>
      </c>
      <c r="J2649" s="1">
        <v>2004</v>
      </c>
      <c r="K2649" s="1" t="s">
        <v>493</v>
      </c>
      <c r="L2649" s="1">
        <v>1434.04</v>
      </c>
      <c r="M2649" s="1" t="s">
        <v>504</v>
      </c>
      <c r="N2649" s="1" t="s">
        <v>505</v>
      </c>
    </row>
    <row r="2650" spans="1:14" hidden="1" x14ac:dyDescent="0.35">
      <c r="A2650" s="1" t="s">
        <v>487</v>
      </c>
      <c r="B2650" s="1" t="s">
        <v>488</v>
      </c>
      <c r="C2650" s="2" t="s">
        <v>571</v>
      </c>
      <c r="D2650" s="1" t="s">
        <v>153</v>
      </c>
      <c r="E2650" s="1">
        <v>6110</v>
      </c>
      <c r="F2650" s="1" t="s">
        <v>490</v>
      </c>
      <c r="G2650" s="2" t="s">
        <v>499</v>
      </c>
      <c r="H2650" s="1" t="s">
        <v>500</v>
      </c>
      <c r="I2650" s="1">
        <v>2005</v>
      </c>
      <c r="J2650" s="1">
        <v>2005</v>
      </c>
      <c r="K2650" s="1" t="s">
        <v>493</v>
      </c>
      <c r="L2650" s="1">
        <v>1374.07</v>
      </c>
      <c r="M2650" s="1" t="s">
        <v>504</v>
      </c>
      <c r="N2650" s="1" t="s">
        <v>505</v>
      </c>
    </row>
    <row r="2651" spans="1:14" hidden="1" x14ac:dyDescent="0.35">
      <c r="A2651" s="1" t="s">
        <v>487</v>
      </c>
      <c r="B2651" s="1" t="s">
        <v>488</v>
      </c>
      <c r="C2651" s="2" t="s">
        <v>571</v>
      </c>
      <c r="D2651" s="1" t="s">
        <v>153</v>
      </c>
      <c r="E2651" s="1">
        <v>6110</v>
      </c>
      <c r="F2651" s="1" t="s">
        <v>490</v>
      </c>
      <c r="G2651" s="2" t="s">
        <v>499</v>
      </c>
      <c r="H2651" s="1" t="s">
        <v>500</v>
      </c>
      <c r="I2651" s="1">
        <v>2006</v>
      </c>
      <c r="J2651" s="1">
        <v>2006</v>
      </c>
      <c r="K2651" s="1" t="s">
        <v>493</v>
      </c>
      <c r="L2651" s="1">
        <v>1346</v>
      </c>
      <c r="M2651" s="1" t="s">
        <v>504</v>
      </c>
      <c r="N2651" s="1" t="s">
        <v>505</v>
      </c>
    </row>
    <row r="2652" spans="1:14" hidden="1" x14ac:dyDescent="0.35">
      <c r="A2652" s="1" t="s">
        <v>487</v>
      </c>
      <c r="B2652" s="1" t="s">
        <v>488</v>
      </c>
      <c r="C2652" s="2" t="s">
        <v>571</v>
      </c>
      <c r="D2652" s="1" t="s">
        <v>153</v>
      </c>
      <c r="E2652" s="1">
        <v>6110</v>
      </c>
      <c r="F2652" s="1" t="s">
        <v>490</v>
      </c>
      <c r="G2652" s="2" t="s">
        <v>499</v>
      </c>
      <c r="H2652" s="1" t="s">
        <v>500</v>
      </c>
      <c r="I2652" s="1">
        <v>2007</v>
      </c>
      <c r="J2652" s="1">
        <v>2007</v>
      </c>
      <c r="K2652" s="1" t="s">
        <v>493</v>
      </c>
      <c r="L2652" s="1">
        <v>1548.75</v>
      </c>
      <c r="M2652" s="1" t="s">
        <v>504</v>
      </c>
      <c r="N2652" s="1" t="s">
        <v>505</v>
      </c>
    </row>
    <row r="2653" spans="1:14" hidden="1" x14ac:dyDescent="0.35">
      <c r="A2653" s="1" t="s">
        <v>487</v>
      </c>
      <c r="B2653" s="1" t="s">
        <v>488</v>
      </c>
      <c r="C2653" s="2" t="s">
        <v>571</v>
      </c>
      <c r="D2653" s="1" t="s">
        <v>153</v>
      </c>
      <c r="E2653" s="1">
        <v>6110</v>
      </c>
      <c r="F2653" s="1" t="s">
        <v>490</v>
      </c>
      <c r="G2653" s="2" t="s">
        <v>499</v>
      </c>
      <c r="H2653" s="1" t="s">
        <v>500</v>
      </c>
      <c r="I2653" s="1">
        <v>2008</v>
      </c>
      <c r="J2653" s="1">
        <v>2008</v>
      </c>
      <c r="K2653" s="1" t="s">
        <v>493</v>
      </c>
      <c r="L2653" s="1">
        <v>986.9</v>
      </c>
      <c r="M2653" s="1" t="s">
        <v>504</v>
      </c>
      <c r="N2653" s="1" t="s">
        <v>505</v>
      </c>
    </row>
    <row r="2654" spans="1:14" hidden="1" x14ac:dyDescent="0.35">
      <c r="A2654" s="1" t="s">
        <v>487</v>
      </c>
      <c r="B2654" s="1" t="s">
        <v>488</v>
      </c>
      <c r="C2654" s="2" t="s">
        <v>571</v>
      </c>
      <c r="D2654" s="1" t="s">
        <v>153</v>
      </c>
      <c r="E2654" s="1">
        <v>6110</v>
      </c>
      <c r="F2654" s="1" t="s">
        <v>490</v>
      </c>
      <c r="G2654" s="2" t="s">
        <v>499</v>
      </c>
      <c r="H2654" s="1" t="s">
        <v>500</v>
      </c>
      <c r="I2654" s="1">
        <v>2009</v>
      </c>
      <c r="J2654" s="1">
        <v>2009</v>
      </c>
      <c r="K2654" s="1" t="s">
        <v>493</v>
      </c>
      <c r="L2654" s="1">
        <v>959.02</v>
      </c>
      <c r="M2654" s="1" t="s">
        <v>504</v>
      </c>
      <c r="N2654" s="1" t="s">
        <v>505</v>
      </c>
    </row>
    <row r="2655" spans="1:14" hidden="1" x14ac:dyDescent="0.35">
      <c r="A2655" s="1" t="s">
        <v>487</v>
      </c>
      <c r="B2655" s="1" t="s">
        <v>488</v>
      </c>
      <c r="C2655" s="2" t="s">
        <v>571</v>
      </c>
      <c r="D2655" s="1" t="s">
        <v>153</v>
      </c>
      <c r="E2655" s="1">
        <v>6110</v>
      </c>
      <c r="F2655" s="1" t="s">
        <v>490</v>
      </c>
      <c r="G2655" s="2" t="s">
        <v>499</v>
      </c>
      <c r="H2655" s="1" t="s">
        <v>500</v>
      </c>
      <c r="I2655" s="1">
        <v>2010</v>
      </c>
      <c r="J2655" s="1">
        <v>2010</v>
      </c>
      <c r="K2655" s="1" t="s">
        <v>493</v>
      </c>
      <c r="L2655" s="1">
        <v>609.12</v>
      </c>
      <c r="M2655" s="1" t="s">
        <v>504</v>
      </c>
      <c r="N2655" s="1" t="s">
        <v>505</v>
      </c>
    </row>
    <row r="2656" spans="1:14" hidden="1" x14ac:dyDescent="0.35">
      <c r="A2656" s="1" t="s">
        <v>487</v>
      </c>
      <c r="B2656" s="1" t="s">
        <v>488</v>
      </c>
      <c r="C2656" s="2" t="s">
        <v>571</v>
      </c>
      <c r="D2656" s="1" t="s">
        <v>153</v>
      </c>
      <c r="E2656" s="1">
        <v>6110</v>
      </c>
      <c r="F2656" s="1" t="s">
        <v>490</v>
      </c>
      <c r="G2656" s="2" t="s">
        <v>499</v>
      </c>
      <c r="H2656" s="1" t="s">
        <v>500</v>
      </c>
      <c r="I2656" s="1">
        <v>2011</v>
      </c>
      <c r="J2656" s="1">
        <v>2011</v>
      </c>
      <c r="K2656" s="1" t="s">
        <v>493</v>
      </c>
      <c r="L2656" s="1">
        <v>718.02</v>
      </c>
      <c r="M2656" s="1" t="s">
        <v>504</v>
      </c>
      <c r="N2656" s="1" t="s">
        <v>505</v>
      </c>
    </row>
    <row r="2657" spans="1:14" hidden="1" x14ac:dyDescent="0.35">
      <c r="A2657" s="1" t="s">
        <v>487</v>
      </c>
      <c r="B2657" s="1" t="s">
        <v>488</v>
      </c>
      <c r="C2657" s="2" t="s">
        <v>571</v>
      </c>
      <c r="D2657" s="1" t="s">
        <v>153</v>
      </c>
      <c r="E2657" s="1">
        <v>6110</v>
      </c>
      <c r="F2657" s="1" t="s">
        <v>490</v>
      </c>
      <c r="G2657" s="2" t="s">
        <v>499</v>
      </c>
      <c r="H2657" s="1" t="s">
        <v>500</v>
      </c>
      <c r="I2657" s="1">
        <v>2012</v>
      </c>
      <c r="J2657" s="1">
        <v>2012</v>
      </c>
      <c r="K2657" s="1" t="s">
        <v>493</v>
      </c>
      <c r="L2657" s="1">
        <v>630.32000000000005</v>
      </c>
      <c r="M2657" s="1" t="s">
        <v>504</v>
      </c>
      <c r="N2657" s="1" t="s">
        <v>505</v>
      </c>
    </row>
    <row r="2658" spans="1:14" hidden="1" x14ac:dyDescent="0.35">
      <c r="A2658" s="1" t="s">
        <v>487</v>
      </c>
      <c r="B2658" s="1" t="s">
        <v>488</v>
      </c>
      <c r="C2658" s="2" t="s">
        <v>571</v>
      </c>
      <c r="D2658" s="1" t="s">
        <v>153</v>
      </c>
      <c r="E2658" s="1">
        <v>6110</v>
      </c>
      <c r="F2658" s="1" t="s">
        <v>490</v>
      </c>
      <c r="G2658" s="2" t="s">
        <v>499</v>
      </c>
      <c r="H2658" s="1" t="s">
        <v>500</v>
      </c>
      <c r="I2658" s="1">
        <v>2013</v>
      </c>
      <c r="J2658" s="1">
        <v>2013</v>
      </c>
      <c r="K2658" s="1" t="s">
        <v>493</v>
      </c>
      <c r="L2658" s="1">
        <v>606.4</v>
      </c>
      <c r="M2658" s="1" t="s">
        <v>504</v>
      </c>
      <c r="N2658" s="1" t="s">
        <v>505</v>
      </c>
    </row>
    <row r="2659" spans="1:14" hidden="1" x14ac:dyDescent="0.35">
      <c r="A2659" s="1" t="s">
        <v>487</v>
      </c>
      <c r="B2659" s="1" t="s">
        <v>488</v>
      </c>
      <c r="C2659" s="2" t="s">
        <v>571</v>
      </c>
      <c r="D2659" s="1" t="s">
        <v>153</v>
      </c>
      <c r="E2659" s="1">
        <v>6110</v>
      </c>
      <c r="F2659" s="1" t="s">
        <v>490</v>
      </c>
      <c r="G2659" s="2" t="s">
        <v>499</v>
      </c>
      <c r="H2659" s="1" t="s">
        <v>500</v>
      </c>
      <c r="I2659" s="1">
        <v>2014</v>
      </c>
      <c r="J2659" s="1">
        <v>2014</v>
      </c>
      <c r="K2659" s="1" t="s">
        <v>493</v>
      </c>
      <c r="L2659" s="1">
        <v>840.49</v>
      </c>
      <c r="M2659" s="1" t="s">
        <v>504</v>
      </c>
      <c r="N2659" s="1" t="s">
        <v>505</v>
      </c>
    </row>
    <row r="2660" spans="1:14" hidden="1" x14ac:dyDescent="0.35">
      <c r="A2660" s="1" t="s">
        <v>487</v>
      </c>
      <c r="B2660" s="1" t="s">
        <v>488</v>
      </c>
      <c r="C2660" s="2" t="s">
        <v>571</v>
      </c>
      <c r="D2660" s="1" t="s">
        <v>153</v>
      </c>
      <c r="E2660" s="1">
        <v>6110</v>
      </c>
      <c r="F2660" s="1" t="s">
        <v>490</v>
      </c>
      <c r="G2660" s="2" t="s">
        <v>499</v>
      </c>
      <c r="H2660" s="1" t="s">
        <v>500</v>
      </c>
      <c r="I2660" s="1">
        <v>2015</v>
      </c>
      <c r="J2660" s="1">
        <v>2015</v>
      </c>
      <c r="K2660" s="1" t="s">
        <v>493</v>
      </c>
      <c r="L2660" s="1">
        <v>680.41</v>
      </c>
      <c r="M2660" s="1" t="s">
        <v>504</v>
      </c>
      <c r="N2660" s="1" t="s">
        <v>505</v>
      </c>
    </row>
    <row r="2661" spans="1:14" hidden="1" x14ac:dyDescent="0.35">
      <c r="A2661" s="1" t="s">
        <v>487</v>
      </c>
      <c r="B2661" s="1" t="s">
        <v>488</v>
      </c>
      <c r="C2661" s="2" t="s">
        <v>571</v>
      </c>
      <c r="D2661" s="1" t="s">
        <v>153</v>
      </c>
      <c r="E2661" s="1">
        <v>6110</v>
      </c>
      <c r="F2661" s="1" t="s">
        <v>490</v>
      </c>
      <c r="G2661" s="2" t="s">
        <v>499</v>
      </c>
      <c r="H2661" s="1" t="s">
        <v>500</v>
      </c>
      <c r="I2661" s="1">
        <v>2016</v>
      </c>
      <c r="J2661" s="1">
        <v>2016</v>
      </c>
      <c r="K2661" s="1" t="s">
        <v>493</v>
      </c>
      <c r="L2661" s="1">
        <v>590.57000000000005</v>
      </c>
      <c r="M2661" s="1" t="s">
        <v>504</v>
      </c>
      <c r="N2661" s="1" t="s">
        <v>505</v>
      </c>
    </row>
    <row r="2662" spans="1:14" hidden="1" x14ac:dyDescent="0.35">
      <c r="A2662" s="1" t="s">
        <v>487</v>
      </c>
      <c r="B2662" s="1" t="s">
        <v>488</v>
      </c>
      <c r="C2662" s="2" t="s">
        <v>571</v>
      </c>
      <c r="D2662" s="1" t="s">
        <v>153</v>
      </c>
      <c r="E2662" s="1">
        <v>6110</v>
      </c>
      <c r="F2662" s="1" t="s">
        <v>490</v>
      </c>
      <c r="G2662" s="2" t="s">
        <v>499</v>
      </c>
      <c r="H2662" s="1" t="s">
        <v>500</v>
      </c>
      <c r="I2662" s="1">
        <v>2017</v>
      </c>
      <c r="J2662" s="1">
        <v>2017</v>
      </c>
      <c r="K2662" s="1" t="s">
        <v>493</v>
      </c>
      <c r="L2662" s="1">
        <v>724.76</v>
      </c>
      <c r="M2662" s="1" t="s">
        <v>504</v>
      </c>
      <c r="N2662" s="1" t="s">
        <v>505</v>
      </c>
    </row>
    <row r="2663" spans="1:14" hidden="1" x14ac:dyDescent="0.35">
      <c r="A2663" s="1" t="s">
        <v>487</v>
      </c>
      <c r="B2663" s="1" t="s">
        <v>488</v>
      </c>
      <c r="C2663" s="2" t="s">
        <v>571</v>
      </c>
      <c r="D2663" s="1" t="s">
        <v>153</v>
      </c>
      <c r="E2663" s="1">
        <v>6110</v>
      </c>
      <c r="F2663" s="1" t="s">
        <v>490</v>
      </c>
      <c r="G2663" s="2" t="s">
        <v>501</v>
      </c>
      <c r="H2663" s="1" t="s">
        <v>502</v>
      </c>
      <c r="I2663" s="1">
        <v>2001</v>
      </c>
      <c r="J2663" s="1">
        <v>2001</v>
      </c>
      <c r="K2663" s="1" t="s">
        <v>493</v>
      </c>
      <c r="L2663" s="1">
        <v>151.6</v>
      </c>
      <c r="M2663" s="1" t="s">
        <v>504</v>
      </c>
      <c r="N2663" s="1" t="s">
        <v>505</v>
      </c>
    </row>
    <row r="2664" spans="1:14" hidden="1" x14ac:dyDescent="0.35">
      <c r="A2664" s="1" t="s">
        <v>487</v>
      </c>
      <c r="B2664" s="1" t="s">
        <v>488</v>
      </c>
      <c r="C2664" s="2" t="s">
        <v>571</v>
      </c>
      <c r="D2664" s="1" t="s">
        <v>153</v>
      </c>
      <c r="E2664" s="1">
        <v>6110</v>
      </c>
      <c r="F2664" s="1" t="s">
        <v>490</v>
      </c>
      <c r="G2664" s="2" t="s">
        <v>501</v>
      </c>
      <c r="H2664" s="1" t="s">
        <v>502</v>
      </c>
      <c r="I2664" s="1">
        <v>2002</v>
      </c>
      <c r="J2664" s="1">
        <v>2002</v>
      </c>
      <c r="K2664" s="1" t="s">
        <v>493</v>
      </c>
      <c r="L2664" s="1">
        <v>220.95</v>
      </c>
      <c r="M2664" s="1" t="s">
        <v>504</v>
      </c>
      <c r="N2664" s="1" t="s">
        <v>505</v>
      </c>
    </row>
    <row r="2665" spans="1:14" hidden="1" x14ac:dyDescent="0.35">
      <c r="A2665" s="1" t="s">
        <v>487</v>
      </c>
      <c r="B2665" s="1" t="s">
        <v>488</v>
      </c>
      <c r="C2665" s="2" t="s">
        <v>571</v>
      </c>
      <c r="D2665" s="1" t="s">
        <v>153</v>
      </c>
      <c r="E2665" s="1">
        <v>6110</v>
      </c>
      <c r="F2665" s="1" t="s">
        <v>490</v>
      </c>
      <c r="G2665" s="2" t="s">
        <v>501</v>
      </c>
      <c r="H2665" s="1" t="s">
        <v>502</v>
      </c>
      <c r="I2665" s="1">
        <v>2003</v>
      </c>
      <c r="J2665" s="1">
        <v>2003</v>
      </c>
      <c r="K2665" s="1" t="s">
        <v>493</v>
      </c>
      <c r="L2665" s="1">
        <v>272.14</v>
      </c>
      <c r="M2665" s="1" t="s">
        <v>504</v>
      </c>
      <c r="N2665" s="1" t="s">
        <v>505</v>
      </c>
    </row>
    <row r="2666" spans="1:14" hidden="1" x14ac:dyDescent="0.35">
      <c r="A2666" s="1" t="s">
        <v>487</v>
      </c>
      <c r="B2666" s="1" t="s">
        <v>488</v>
      </c>
      <c r="C2666" s="2" t="s">
        <v>571</v>
      </c>
      <c r="D2666" s="1" t="s">
        <v>153</v>
      </c>
      <c r="E2666" s="1">
        <v>6110</v>
      </c>
      <c r="F2666" s="1" t="s">
        <v>490</v>
      </c>
      <c r="G2666" s="2" t="s">
        <v>501</v>
      </c>
      <c r="H2666" s="1" t="s">
        <v>502</v>
      </c>
      <c r="I2666" s="1">
        <v>2004</v>
      </c>
      <c r="J2666" s="1">
        <v>2004</v>
      </c>
      <c r="K2666" s="1" t="s">
        <v>493</v>
      </c>
      <c r="L2666" s="1">
        <v>212.37</v>
      </c>
      <c r="M2666" s="1" t="s">
        <v>504</v>
      </c>
      <c r="N2666" s="1" t="s">
        <v>505</v>
      </c>
    </row>
    <row r="2667" spans="1:14" hidden="1" x14ac:dyDescent="0.35">
      <c r="A2667" s="1" t="s">
        <v>487</v>
      </c>
      <c r="B2667" s="1" t="s">
        <v>488</v>
      </c>
      <c r="C2667" s="2" t="s">
        <v>571</v>
      </c>
      <c r="D2667" s="1" t="s">
        <v>153</v>
      </c>
      <c r="E2667" s="1">
        <v>6110</v>
      </c>
      <c r="F2667" s="1" t="s">
        <v>490</v>
      </c>
      <c r="G2667" s="2" t="s">
        <v>501</v>
      </c>
      <c r="H2667" s="1" t="s">
        <v>502</v>
      </c>
      <c r="I2667" s="1">
        <v>2005</v>
      </c>
      <c r="J2667" s="1">
        <v>2005</v>
      </c>
      <c r="K2667" s="1" t="s">
        <v>493</v>
      </c>
      <c r="L2667" s="1">
        <v>208.66</v>
      </c>
      <c r="M2667" s="1" t="s">
        <v>504</v>
      </c>
      <c r="N2667" s="1" t="s">
        <v>505</v>
      </c>
    </row>
    <row r="2668" spans="1:14" hidden="1" x14ac:dyDescent="0.35">
      <c r="A2668" s="1" t="s">
        <v>487</v>
      </c>
      <c r="B2668" s="1" t="s">
        <v>488</v>
      </c>
      <c r="C2668" s="2" t="s">
        <v>571</v>
      </c>
      <c r="D2668" s="1" t="s">
        <v>153</v>
      </c>
      <c r="E2668" s="1">
        <v>6110</v>
      </c>
      <c r="F2668" s="1" t="s">
        <v>490</v>
      </c>
      <c r="G2668" s="2" t="s">
        <v>501</v>
      </c>
      <c r="H2668" s="1" t="s">
        <v>502</v>
      </c>
      <c r="I2668" s="1">
        <v>2006</v>
      </c>
      <c r="J2668" s="1">
        <v>2006</v>
      </c>
      <c r="K2668" s="1" t="s">
        <v>493</v>
      </c>
      <c r="L2668" s="1">
        <v>222.64</v>
      </c>
      <c r="M2668" s="1" t="s">
        <v>504</v>
      </c>
      <c r="N2668" s="1" t="s">
        <v>505</v>
      </c>
    </row>
    <row r="2669" spans="1:14" hidden="1" x14ac:dyDescent="0.35">
      <c r="A2669" s="1" t="s">
        <v>487</v>
      </c>
      <c r="B2669" s="1" t="s">
        <v>488</v>
      </c>
      <c r="C2669" s="2" t="s">
        <v>571</v>
      </c>
      <c r="D2669" s="1" t="s">
        <v>153</v>
      </c>
      <c r="E2669" s="1">
        <v>6110</v>
      </c>
      <c r="F2669" s="1" t="s">
        <v>490</v>
      </c>
      <c r="G2669" s="2" t="s">
        <v>501</v>
      </c>
      <c r="H2669" s="1" t="s">
        <v>502</v>
      </c>
      <c r="I2669" s="1">
        <v>2007</v>
      </c>
      <c r="J2669" s="1">
        <v>2007</v>
      </c>
      <c r="K2669" s="1" t="s">
        <v>493</v>
      </c>
      <c r="L2669" s="1">
        <v>459.55</v>
      </c>
      <c r="M2669" s="1" t="s">
        <v>504</v>
      </c>
      <c r="N2669" s="1" t="s">
        <v>505</v>
      </c>
    </row>
    <row r="2670" spans="1:14" hidden="1" x14ac:dyDescent="0.35">
      <c r="A2670" s="1" t="s">
        <v>487</v>
      </c>
      <c r="B2670" s="1" t="s">
        <v>488</v>
      </c>
      <c r="C2670" s="2" t="s">
        <v>571</v>
      </c>
      <c r="D2670" s="1" t="s">
        <v>153</v>
      </c>
      <c r="E2670" s="1">
        <v>6110</v>
      </c>
      <c r="F2670" s="1" t="s">
        <v>490</v>
      </c>
      <c r="G2670" s="2" t="s">
        <v>501</v>
      </c>
      <c r="H2670" s="1" t="s">
        <v>502</v>
      </c>
      <c r="I2670" s="1">
        <v>2008</v>
      </c>
      <c r="J2670" s="1">
        <v>2008</v>
      </c>
      <c r="K2670" s="1" t="s">
        <v>493</v>
      </c>
      <c r="L2670" s="1">
        <v>489.04</v>
      </c>
      <c r="M2670" s="1" t="s">
        <v>504</v>
      </c>
      <c r="N2670" s="1" t="s">
        <v>505</v>
      </c>
    </row>
    <row r="2671" spans="1:14" hidden="1" x14ac:dyDescent="0.35">
      <c r="A2671" s="1" t="s">
        <v>487</v>
      </c>
      <c r="B2671" s="1" t="s">
        <v>488</v>
      </c>
      <c r="C2671" s="2" t="s">
        <v>571</v>
      </c>
      <c r="D2671" s="1" t="s">
        <v>153</v>
      </c>
      <c r="E2671" s="1">
        <v>6110</v>
      </c>
      <c r="F2671" s="1" t="s">
        <v>490</v>
      </c>
      <c r="G2671" s="2" t="s">
        <v>501</v>
      </c>
      <c r="H2671" s="1" t="s">
        <v>502</v>
      </c>
      <c r="I2671" s="1">
        <v>2009</v>
      </c>
      <c r="J2671" s="1">
        <v>2009</v>
      </c>
      <c r="K2671" s="1" t="s">
        <v>493</v>
      </c>
      <c r="L2671" s="1">
        <v>442.37</v>
      </c>
      <c r="M2671" s="1" t="s">
        <v>504</v>
      </c>
      <c r="N2671" s="1" t="s">
        <v>505</v>
      </c>
    </row>
    <row r="2672" spans="1:14" hidden="1" x14ac:dyDescent="0.35">
      <c r="A2672" s="1" t="s">
        <v>487</v>
      </c>
      <c r="B2672" s="1" t="s">
        <v>488</v>
      </c>
      <c r="C2672" s="2" t="s">
        <v>571</v>
      </c>
      <c r="D2672" s="1" t="s">
        <v>153</v>
      </c>
      <c r="E2672" s="1">
        <v>6110</v>
      </c>
      <c r="F2672" s="1" t="s">
        <v>490</v>
      </c>
      <c r="G2672" s="2" t="s">
        <v>501</v>
      </c>
      <c r="H2672" s="1" t="s">
        <v>502</v>
      </c>
      <c r="I2672" s="1">
        <v>2010</v>
      </c>
      <c r="J2672" s="1">
        <v>2010</v>
      </c>
      <c r="K2672" s="1" t="s">
        <v>493</v>
      </c>
      <c r="L2672" s="1">
        <v>253.11</v>
      </c>
      <c r="M2672" s="1" t="s">
        <v>504</v>
      </c>
      <c r="N2672" s="1" t="s">
        <v>505</v>
      </c>
    </row>
    <row r="2673" spans="1:14" hidden="1" x14ac:dyDescent="0.35">
      <c r="A2673" s="1" t="s">
        <v>487</v>
      </c>
      <c r="B2673" s="1" t="s">
        <v>488</v>
      </c>
      <c r="C2673" s="2" t="s">
        <v>571</v>
      </c>
      <c r="D2673" s="1" t="s">
        <v>153</v>
      </c>
      <c r="E2673" s="1">
        <v>6110</v>
      </c>
      <c r="F2673" s="1" t="s">
        <v>490</v>
      </c>
      <c r="G2673" s="2" t="s">
        <v>501</v>
      </c>
      <c r="H2673" s="1" t="s">
        <v>502</v>
      </c>
      <c r="I2673" s="1">
        <v>2011</v>
      </c>
      <c r="J2673" s="1">
        <v>2011</v>
      </c>
      <c r="K2673" s="1" t="s">
        <v>493</v>
      </c>
      <c r="L2673" s="1">
        <v>482.06</v>
      </c>
      <c r="M2673" s="1" t="s">
        <v>504</v>
      </c>
      <c r="N2673" s="1" t="s">
        <v>505</v>
      </c>
    </row>
    <row r="2674" spans="1:14" hidden="1" x14ac:dyDescent="0.35">
      <c r="A2674" s="1" t="s">
        <v>487</v>
      </c>
      <c r="B2674" s="1" t="s">
        <v>488</v>
      </c>
      <c r="C2674" s="2" t="s">
        <v>571</v>
      </c>
      <c r="D2674" s="1" t="s">
        <v>153</v>
      </c>
      <c r="E2674" s="1">
        <v>6110</v>
      </c>
      <c r="F2674" s="1" t="s">
        <v>490</v>
      </c>
      <c r="G2674" s="2" t="s">
        <v>501</v>
      </c>
      <c r="H2674" s="1" t="s">
        <v>502</v>
      </c>
      <c r="I2674" s="1">
        <v>2012</v>
      </c>
      <c r="J2674" s="1">
        <v>2012</v>
      </c>
      <c r="K2674" s="1" t="s">
        <v>493</v>
      </c>
      <c r="L2674" s="1">
        <v>425.35</v>
      </c>
      <c r="M2674" s="1" t="s">
        <v>504</v>
      </c>
      <c r="N2674" s="1" t="s">
        <v>505</v>
      </c>
    </row>
    <row r="2675" spans="1:14" hidden="1" x14ac:dyDescent="0.35">
      <c r="A2675" s="1" t="s">
        <v>487</v>
      </c>
      <c r="B2675" s="1" t="s">
        <v>488</v>
      </c>
      <c r="C2675" s="2" t="s">
        <v>571</v>
      </c>
      <c r="D2675" s="1" t="s">
        <v>153</v>
      </c>
      <c r="E2675" s="1">
        <v>6110</v>
      </c>
      <c r="F2675" s="1" t="s">
        <v>490</v>
      </c>
      <c r="G2675" s="2" t="s">
        <v>501</v>
      </c>
      <c r="H2675" s="1" t="s">
        <v>502</v>
      </c>
      <c r="I2675" s="1">
        <v>2013</v>
      </c>
      <c r="J2675" s="1">
        <v>2013</v>
      </c>
      <c r="K2675" s="1" t="s">
        <v>493</v>
      </c>
      <c r="L2675" s="1">
        <v>442.57</v>
      </c>
      <c r="M2675" s="1" t="s">
        <v>504</v>
      </c>
      <c r="N2675" s="1" t="s">
        <v>505</v>
      </c>
    </row>
    <row r="2676" spans="1:14" hidden="1" x14ac:dyDescent="0.35">
      <c r="A2676" s="1" t="s">
        <v>487</v>
      </c>
      <c r="B2676" s="1" t="s">
        <v>488</v>
      </c>
      <c r="C2676" s="2" t="s">
        <v>571</v>
      </c>
      <c r="D2676" s="1" t="s">
        <v>153</v>
      </c>
      <c r="E2676" s="1">
        <v>6110</v>
      </c>
      <c r="F2676" s="1" t="s">
        <v>490</v>
      </c>
      <c r="G2676" s="2" t="s">
        <v>501</v>
      </c>
      <c r="H2676" s="1" t="s">
        <v>502</v>
      </c>
      <c r="I2676" s="1">
        <v>2014</v>
      </c>
      <c r="J2676" s="1">
        <v>2014</v>
      </c>
      <c r="K2676" s="1" t="s">
        <v>493</v>
      </c>
      <c r="L2676" s="1">
        <v>645.32000000000005</v>
      </c>
      <c r="M2676" s="1" t="s">
        <v>504</v>
      </c>
      <c r="N2676" s="1" t="s">
        <v>505</v>
      </c>
    </row>
    <row r="2677" spans="1:14" hidden="1" x14ac:dyDescent="0.35">
      <c r="A2677" s="1" t="s">
        <v>487</v>
      </c>
      <c r="B2677" s="1" t="s">
        <v>488</v>
      </c>
      <c r="C2677" s="2" t="s">
        <v>571</v>
      </c>
      <c r="D2677" s="1" t="s">
        <v>153</v>
      </c>
      <c r="E2677" s="1">
        <v>6110</v>
      </c>
      <c r="F2677" s="1" t="s">
        <v>490</v>
      </c>
      <c r="G2677" s="2" t="s">
        <v>501</v>
      </c>
      <c r="H2677" s="1" t="s">
        <v>502</v>
      </c>
      <c r="I2677" s="1">
        <v>2015</v>
      </c>
      <c r="J2677" s="1">
        <v>2015</v>
      </c>
      <c r="K2677" s="1" t="s">
        <v>493</v>
      </c>
      <c r="L2677" s="1">
        <v>840.54</v>
      </c>
      <c r="M2677" s="1" t="s">
        <v>504</v>
      </c>
      <c r="N2677" s="1" t="s">
        <v>505</v>
      </c>
    </row>
    <row r="2678" spans="1:14" hidden="1" x14ac:dyDescent="0.35">
      <c r="A2678" s="1" t="s">
        <v>487</v>
      </c>
      <c r="B2678" s="1" t="s">
        <v>488</v>
      </c>
      <c r="C2678" s="2" t="s">
        <v>571</v>
      </c>
      <c r="D2678" s="1" t="s">
        <v>153</v>
      </c>
      <c r="E2678" s="1">
        <v>6110</v>
      </c>
      <c r="F2678" s="1" t="s">
        <v>490</v>
      </c>
      <c r="G2678" s="2" t="s">
        <v>501</v>
      </c>
      <c r="H2678" s="1" t="s">
        <v>502</v>
      </c>
      <c r="I2678" s="1">
        <v>2016</v>
      </c>
      <c r="J2678" s="1">
        <v>2016</v>
      </c>
      <c r="K2678" s="1" t="s">
        <v>493</v>
      </c>
      <c r="L2678" s="1">
        <v>521.41</v>
      </c>
      <c r="M2678" s="1" t="s">
        <v>504</v>
      </c>
      <c r="N2678" s="1" t="s">
        <v>505</v>
      </c>
    </row>
    <row r="2679" spans="1:14" hidden="1" x14ac:dyDescent="0.35">
      <c r="A2679" s="1" t="s">
        <v>487</v>
      </c>
      <c r="B2679" s="1" t="s">
        <v>488</v>
      </c>
      <c r="C2679" s="2" t="s">
        <v>571</v>
      </c>
      <c r="D2679" s="1" t="s">
        <v>153</v>
      </c>
      <c r="E2679" s="1">
        <v>6110</v>
      </c>
      <c r="F2679" s="1" t="s">
        <v>490</v>
      </c>
      <c r="G2679" s="2" t="s">
        <v>501</v>
      </c>
      <c r="H2679" s="1" t="s">
        <v>502</v>
      </c>
      <c r="I2679" s="1">
        <v>2017</v>
      </c>
      <c r="J2679" s="1">
        <v>2017</v>
      </c>
      <c r="K2679" s="1" t="s">
        <v>493</v>
      </c>
      <c r="L2679" s="1">
        <v>388.59</v>
      </c>
      <c r="M2679" s="1" t="s">
        <v>504</v>
      </c>
      <c r="N2679" s="1" t="s">
        <v>505</v>
      </c>
    </row>
    <row r="2680" spans="1:14" hidden="1" x14ac:dyDescent="0.35">
      <c r="A2680" s="1" t="s">
        <v>487</v>
      </c>
      <c r="B2680" s="1" t="s">
        <v>488</v>
      </c>
      <c r="C2680" s="2" t="s">
        <v>572</v>
      </c>
      <c r="D2680" s="1" t="s">
        <v>155</v>
      </c>
      <c r="E2680" s="1">
        <v>6110</v>
      </c>
      <c r="F2680" s="1" t="s">
        <v>490</v>
      </c>
      <c r="G2680" s="2" t="s">
        <v>491</v>
      </c>
      <c r="H2680" s="1" t="s">
        <v>492</v>
      </c>
      <c r="I2680" s="1">
        <v>2001</v>
      </c>
      <c r="J2680" s="1">
        <v>2001</v>
      </c>
      <c r="K2680" s="1" t="s">
        <v>493</v>
      </c>
      <c r="L2680" s="1">
        <v>123.61</v>
      </c>
      <c r="M2680" s="1" t="s">
        <v>504</v>
      </c>
      <c r="N2680" s="1" t="s">
        <v>505</v>
      </c>
    </row>
    <row r="2681" spans="1:14" hidden="1" x14ac:dyDescent="0.35">
      <c r="A2681" s="1" t="s">
        <v>487</v>
      </c>
      <c r="B2681" s="1" t="s">
        <v>488</v>
      </c>
      <c r="C2681" s="2" t="s">
        <v>572</v>
      </c>
      <c r="D2681" s="1" t="s">
        <v>155</v>
      </c>
      <c r="E2681" s="1">
        <v>6110</v>
      </c>
      <c r="F2681" s="1" t="s">
        <v>490</v>
      </c>
      <c r="G2681" s="2" t="s">
        <v>491</v>
      </c>
      <c r="H2681" s="1" t="s">
        <v>492</v>
      </c>
      <c r="I2681" s="1">
        <v>2002</v>
      </c>
      <c r="J2681" s="1">
        <v>2002</v>
      </c>
      <c r="K2681" s="1" t="s">
        <v>493</v>
      </c>
      <c r="L2681" s="1">
        <v>137.22</v>
      </c>
      <c r="M2681" s="1" t="s">
        <v>504</v>
      </c>
      <c r="N2681" s="1" t="s">
        <v>505</v>
      </c>
    </row>
    <row r="2682" spans="1:14" hidden="1" x14ac:dyDescent="0.35">
      <c r="A2682" s="1" t="s">
        <v>487</v>
      </c>
      <c r="B2682" s="1" t="s">
        <v>488</v>
      </c>
      <c r="C2682" s="2" t="s">
        <v>572</v>
      </c>
      <c r="D2682" s="1" t="s">
        <v>155</v>
      </c>
      <c r="E2682" s="1">
        <v>6110</v>
      </c>
      <c r="F2682" s="1" t="s">
        <v>490</v>
      </c>
      <c r="G2682" s="2" t="s">
        <v>491</v>
      </c>
      <c r="H2682" s="1" t="s">
        <v>492</v>
      </c>
      <c r="I2682" s="1">
        <v>2003</v>
      </c>
      <c r="J2682" s="1">
        <v>2003</v>
      </c>
      <c r="K2682" s="1" t="s">
        <v>493</v>
      </c>
      <c r="L2682" s="1">
        <v>170.12</v>
      </c>
      <c r="M2682" s="1" t="s">
        <v>504</v>
      </c>
      <c r="N2682" s="1" t="s">
        <v>505</v>
      </c>
    </row>
    <row r="2683" spans="1:14" hidden="1" x14ac:dyDescent="0.35">
      <c r="A2683" s="1" t="s">
        <v>487</v>
      </c>
      <c r="B2683" s="1" t="s">
        <v>488</v>
      </c>
      <c r="C2683" s="2" t="s">
        <v>572</v>
      </c>
      <c r="D2683" s="1" t="s">
        <v>155</v>
      </c>
      <c r="E2683" s="1">
        <v>6110</v>
      </c>
      <c r="F2683" s="1" t="s">
        <v>490</v>
      </c>
      <c r="G2683" s="2" t="s">
        <v>491</v>
      </c>
      <c r="H2683" s="1" t="s">
        <v>492</v>
      </c>
      <c r="I2683" s="1">
        <v>2004</v>
      </c>
      <c r="J2683" s="1">
        <v>2004</v>
      </c>
      <c r="K2683" s="1" t="s">
        <v>493</v>
      </c>
      <c r="L2683" s="1">
        <v>179.68</v>
      </c>
      <c r="M2683" s="1" t="s">
        <v>504</v>
      </c>
      <c r="N2683" s="1" t="s">
        <v>505</v>
      </c>
    </row>
    <row r="2684" spans="1:14" hidden="1" x14ac:dyDescent="0.35">
      <c r="A2684" s="1" t="s">
        <v>487</v>
      </c>
      <c r="B2684" s="1" t="s">
        <v>488</v>
      </c>
      <c r="C2684" s="2" t="s">
        <v>572</v>
      </c>
      <c r="D2684" s="1" t="s">
        <v>155</v>
      </c>
      <c r="E2684" s="1">
        <v>6110</v>
      </c>
      <c r="F2684" s="1" t="s">
        <v>490</v>
      </c>
      <c r="G2684" s="2" t="s">
        <v>491</v>
      </c>
      <c r="H2684" s="1" t="s">
        <v>492</v>
      </c>
      <c r="I2684" s="1">
        <v>2005</v>
      </c>
      <c r="J2684" s="1">
        <v>2005</v>
      </c>
      <c r="K2684" s="1" t="s">
        <v>493</v>
      </c>
      <c r="L2684" s="1">
        <v>208.56</v>
      </c>
      <c r="M2684" s="1" t="s">
        <v>504</v>
      </c>
      <c r="N2684" s="1" t="s">
        <v>505</v>
      </c>
    </row>
    <row r="2685" spans="1:14" hidden="1" x14ac:dyDescent="0.35">
      <c r="A2685" s="1" t="s">
        <v>487</v>
      </c>
      <c r="B2685" s="1" t="s">
        <v>488</v>
      </c>
      <c r="C2685" s="2" t="s">
        <v>572</v>
      </c>
      <c r="D2685" s="1" t="s">
        <v>155</v>
      </c>
      <c r="E2685" s="1">
        <v>6110</v>
      </c>
      <c r="F2685" s="1" t="s">
        <v>490</v>
      </c>
      <c r="G2685" s="2" t="s">
        <v>491</v>
      </c>
      <c r="H2685" s="1" t="s">
        <v>492</v>
      </c>
      <c r="I2685" s="1">
        <v>2006</v>
      </c>
      <c r="J2685" s="1">
        <v>2006</v>
      </c>
      <c r="K2685" s="1" t="s">
        <v>493</v>
      </c>
      <c r="L2685" s="1">
        <v>196.4</v>
      </c>
      <c r="M2685" s="1" t="s">
        <v>504</v>
      </c>
      <c r="N2685" s="1" t="s">
        <v>505</v>
      </c>
    </row>
    <row r="2686" spans="1:14" hidden="1" x14ac:dyDescent="0.35">
      <c r="A2686" s="1" t="s">
        <v>487</v>
      </c>
      <c r="B2686" s="1" t="s">
        <v>488</v>
      </c>
      <c r="C2686" s="2" t="s">
        <v>572</v>
      </c>
      <c r="D2686" s="1" t="s">
        <v>155</v>
      </c>
      <c r="E2686" s="1">
        <v>6110</v>
      </c>
      <c r="F2686" s="1" t="s">
        <v>490</v>
      </c>
      <c r="G2686" s="2" t="s">
        <v>491</v>
      </c>
      <c r="H2686" s="1" t="s">
        <v>492</v>
      </c>
      <c r="I2686" s="1">
        <v>2007</v>
      </c>
      <c r="J2686" s="1">
        <v>2007</v>
      </c>
      <c r="K2686" s="1" t="s">
        <v>493</v>
      </c>
      <c r="L2686" s="1">
        <v>230.43</v>
      </c>
      <c r="M2686" s="1" t="s">
        <v>504</v>
      </c>
      <c r="N2686" s="1" t="s">
        <v>505</v>
      </c>
    </row>
    <row r="2687" spans="1:14" hidden="1" x14ac:dyDescent="0.35">
      <c r="A2687" s="1" t="s">
        <v>487</v>
      </c>
      <c r="B2687" s="1" t="s">
        <v>488</v>
      </c>
      <c r="C2687" s="2" t="s">
        <v>572</v>
      </c>
      <c r="D2687" s="1" t="s">
        <v>155</v>
      </c>
      <c r="E2687" s="1">
        <v>6110</v>
      </c>
      <c r="F2687" s="1" t="s">
        <v>490</v>
      </c>
      <c r="G2687" s="2" t="s">
        <v>491</v>
      </c>
      <c r="H2687" s="1" t="s">
        <v>492</v>
      </c>
      <c r="I2687" s="1">
        <v>2008</v>
      </c>
      <c r="J2687" s="1">
        <v>2008</v>
      </c>
      <c r="K2687" s="1" t="s">
        <v>493</v>
      </c>
      <c r="L2687" s="1">
        <v>200.04</v>
      </c>
      <c r="M2687" s="1" t="s">
        <v>504</v>
      </c>
      <c r="N2687" s="1" t="s">
        <v>505</v>
      </c>
    </row>
    <row r="2688" spans="1:14" hidden="1" x14ac:dyDescent="0.35">
      <c r="A2688" s="1" t="s">
        <v>487</v>
      </c>
      <c r="B2688" s="1" t="s">
        <v>488</v>
      </c>
      <c r="C2688" s="2" t="s">
        <v>572</v>
      </c>
      <c r="D2688" s="1" t="s">
        <v>155</v>
      </c>
      <c r="E2688" s="1">
        <v>6110</v>
      </c>
      <c r="F2688" s="1" t="s">
        <v>490</v>
      </c>
      <c r="G2688" s="2" t="s">
        <v>491</v>
      </c>
      <c r="H2688" s="1" t="s">
        <v>492</v>
      </c>
      <c r="I2688" s="1">
        <v>2009</v>
      </c>
      <c r="J2688" s="1">
        <v>2009</v>
      </c>
      <c r="K2688" s="1" t="s">
        <v>493</v>
      </c>
      <c r="L2688" s="1">
        <v>143.13999999999999</v>
      </c>
      <c r="M2688" s="1" t="s">
        <v>504</v>
      </c>
      <c r="N2688" s="1" t="s">
        <v>505</v>
      </c>
    </row>
    <row r="2689" spans="1:14" hidden="1" x14ac:dyDescent="0.35">
      <c r="A2689" s="1" t="s">
        <v>487</v>
      </c>
      <c r="B2689" s="1" t="s">
        <v>488</v>
      </c>
      <c r="C2689" s="2" t="s">
        <v>572</v>
      </c>
      <c r="D2689" s="1" t="s">
        <v>155</v>
      </c>
      <c r="E2689" s="1">
        <v>6110</v>
      </c>
      <c r="F2689" s="1" t="s">
        <v>490</v>
      </c>
      <c r="G2689" s="2" t="s">
        <v>491</v>
      </c>
      <c r="H2689" s="1" t="s">
        <v>492</v>
      </c>
      <c r="I2689" s="1">
        <v>2010</v>
      </c>
      <c r="J2689" s="1">
        <v>2010</v>
      </c>
      <c r="K2689" s="1" t="s">
        <v>493</v>
      </c>
      <c r="L2689" s="1">
        <v>147.41999999999999</v>
      </c>
      <c r="M2689" s="1" t="s">
        <v>504</v>
      </c>
      <c r="N2689" s="1" t="s">
        <v>505</v>
      </c>
    </row>
    <row r="2690" spans="1:14" hidden="1" x14ac:dyDescent="0.35">
      <c r="A2690" s="1" t="s">
        <v>487</v>
      </c>
      <c r="B2690" s="1" t="s">
        <v>488</v>
      </c>
      <c r="C2690" s="2" t="s">
        <v>572</v>
      </c>
      <c r="D2690" s="1" t="s">
        <v>155</v>
      </c>
      <c r="E2690" s="1">
        <v>6110</v>
      </c>
      <c r="F2690" s="1" t="s">
        <v>490</v>
      </c>
      <c r="G2690" s="2" t="s">
        <v>491</v>
      </c>
      <c r="H2690" s="1" t="s">
        <v>492</v>
      </c>
      <c r="I2690" s="1">
        <v>2011</v>
      </c>
      <c r="J2690" s="1">
        <v>2011</v>
      </c>
      <c r="K2690" s="1" t="s">
        <v>493</v>
      </c>
      <c r="L2690" s="1">
        <v>160.32</v>
      </c>
      <c r="M2690" s="1" t="s">
        <v>504</v>
      </c>
      <c r="N2690" s="1" t="s">
        <v>505</v>
      </c>
    </row>
    <row r="2691" spans="1:14" hidden="1" x14ac:dyDescent="0.35">
      <c r="A2691" s="1" t="s">
        <v>487</v>
      </c>
      <c r="B2691" s="1" t="s">
        <v>488</v>
      </c>
      <c r="C2691" s="2" t="s">
        <v>572</v>
      </c>
      <c r="D2691" s="1" t="s">
        <v>155</v>
      </c>
      <c r="E2691" s="1">
        <v>6110</v>
      </c>
      <c r="F2691" s="1" t="s">
        <v>490</v>
      </c>
      <c r="G2691" s="2" t="s">
        <v>491</v>
      </c>
      <c r="H2691" s="1" t="s">
        <v>492</v>
      </c>
      <c r="I2691" s="1">
        <v>2012</v>
      </c>
      <c r="J2691" s="1">
        <v>2012</v>
      </c>
      <c r="K2691" s="1" t="s">
        <v>493</v>
      </c>
      <c r="L2691" s="1">
        <v>157.37</v>
      </c>
      <c r="M2691" s="1" t="s">
        <v>504</v>
      </c>
      <c r="N2691" s="1" t="s">
        <v>505</v>
      </c>
    </row>
    <row r="2692" spans="1:14" hidden="1" x14ac:dyDescent="0.35">
      <c r="A2692" s="1" t="s">
        <v>487</v>
      </c>
      <c r="B2692" s="1" t="s">
        <v>488</v>
      </c>
      <c r="C2692" s="2" t="s">
        <v>572</v>
      </c>
      <c r="D2692" s="1" t="s">
        <v>155</v>
      </c>
      <c r="E2692" s="1">
        <v>6110</v>
      </c>
      <c r="F2692" s="1" t="s">
        <v>490</v>
      </c>
      <c r="G2692" s="2" t="s">
        <v>491</v>
      </c>
      <c r="H2692" s="1" t="s">
        <v>492</v>
      </c>
      <c r="I2692" s="1">
        <v>2013</v>
      </c>
      <c r="J2692" s="1">
        <v>2013</v>
      </c>
      <c r="K2692" s="1" t="s">
        <v>493</v>
      </c>
      <c r="L2692" s="1">
        <v>148.04</v>
      </c>
      <c r="M2692" s="1" t="s">
        <v>504</v>
      </c>
      <c r="N2692" s="1" t="s">
        <v>505</v>
      </c>
    </row>
    <row r="2693" spans="1:14" hidden="1" x14ac:dyDescent="0.35">
      <c r="A2693" s="1" t="s">
        <v>487</v>
      </c>
      <c r="B2693" s="1" t="s">
        <v>488</v>
      </c>
      <c r="C2693" s="2" t="s">
        <v>572</v>
      </c>
      <c r="D2693" s="1" t="s">
        <v>155</v>
      </c>
      <c r="E2693" s="1">
        <v>6110</v>
      </c>
      <c r="F2693" s="1" t="s">
        <v>490</v>
      </c>
      <c r="G2693" s="2" t="s">
        <v>491</v>
      </c>
      <c r="H2693" s="1" t="s">
        <v>492</v>
      </c>
      <c r="I2693" s="1">
        <v>2014</v>
      </c>
      <c r="J2693" s="1">
        <v>2014</v>
      </c>
      <c r="K2693" s="1" t="s">
        <v>493</v>
      </c>
      <c r="L2693" s="1">
        <v>154.47999999999999</v>
      </c>
      <c r="M2693" s="1" t="s">
        <v>504</v>
      </c>
      <c r="N2693" s="1" t="s">
        <v>505</v>
      </c>
    </row>
    <row r="2694" spans="1:14" hidden="1" x14ac:dyDescent="0.35">
      <c r="A2694" s="1" t="s">
        <v>487</v>
      </c>
      <c r="B2694" s="1" t="s">
        <v>488</v>
      </c>
      <c r="C2694" s="2" t="s">
        <v>572</v>
      </c>
      <c r="D2694" s="1" t="s">
        <v>155</v>
      </c>
      <c r="E2694" s="1">
        <v>6110</v>
      </c>
      <c r="F2694" s="1" t="s">
        <v>490</v>
      </c>
      <c r="G2694" s="2" t="s">
        <v>491</v>
      </c>
      <c r="H2694" s="1" t="s">
        <v>492</v>
      </c>
      <c r="I2694" s="1">
        <v>2015</v>
      </c>
      <c r="J2694" s="1">
        <v>2015</v>
      </c>
      <c r="K2694" s="1" t="s">
        <v>493</v>
      </c>
      <c r="L2694" s="1">
        <v>140.19</v>
      </c>
      <c r="M2694" s="1" t="s">
        <v>504</v>
      </c>
      <c r="N2694" s="1" t="s">
        <v>505</v>
      </c>
    </row>
    <row r="2695" spans="1:14" hidden="1" x14ac:dyDescent="0.35">
      <c r="A2695" s="1" t="s">
        <v>487</v>
      </c>
      <c r="B2695" s="1" t="s">
        <v>488</v>
      </c>
      <c r="C2695" s="2" t="s">
        <v>572</v>
      </c>
      <c r="D2695" s="1" t="s">
        <v>155</v>
      </c>
      <c r="E2695" s="1">
        <v>6110</v>
      </c>
      <c r="F2695" s="1" t="s">
        <v>490</v>
      </c>
      <c r="G2695" s="2" t="s">
        <v>491</v>
      </c>
      <c r="H2695" s="1" t="s">
        <v>492</v>
      </c>
      <c r="I2695" s="1">
        <v>2016</v>
      </c>
      <c r="J2695" s="1">
        <v>2016</v>
      </c>
      <c r="K2695" s="1" t="s">
        <v>493</v>
      </c>
      <c r="L2695" s="1">
        <v>158.18</v>
      </c>
      <c r="M2695" s="1" t="s">
        <v>504</v>
      </c>
      <c r="N2695" s="1" t="s">
        <v>505</v>
      </c>
    </row>
    <row r="2696" spans="1:14" hidden="1" x14ac:dyDescent="0.35">
      <c r="A2696" s="1" t="s">
        <v>487</v>
      </c>
      <c r="B2696" s="1" t="s">
        <v>488</v>
      </c>
      <c r="C2696" s="2" t="s">
        <v>572</v>
      </c>
      <c r="D2696" s="1" t="s">
        <v>155</v>
      </c>
      <c r="E2696" s="1">
        <v>6110</v>
      </c>
      <c r="F2696" s="1" t="s">
        <v>490</v>
      </c>
      <c r="G2696" s="2" t="s">
        <v>491</v>
      </c>
      <c r="H2696" s="1" t="s">
        <v>492</v>
      </c>
      <c r="I2696" s="1">
        <v>2017</v>
      </c>
      <c r="J2696" s="1">
        <v>2017</v>
      </c>
      <c r="K2696" s="1" t="s">
        <v>493</v>
      </c>
      <c r="L2696" s="1">
        <v>189.82</v>
      </c>
      <c r="M2696" s="1" t="s">
        <v>504</v>
      </c>
      <c r="N2696" s="1" t="s">
        <v>505</v>
      </c>
    </row>
    <row r="2697" spans="1:14" hidden="1" x14ac:dyDescent="0.35">
      <c r="A2697" s="1" t="s">
        <v>487</v>
      </c>
      <c r="B2697" s="1" t="s">
        <v>488</v>
      </c>
      <c r="C2697" s="2" t="s">
        <v>572</v>
      </c>
      <c r="D2697" s="1" t="s">
        <v>155</v>
      </c>
      <c r="E2697" s="1">
        <v>6110</v>
      </c>
      <c r="F2697" s="1" t="s">
        <v>490</v>
      </c>
      <c r="G2697" s="2" t="s">
        <v>506</v>
      </c>
      <c r="H2697" s="1" t="s">
        <v>507</v>
      </c>
      <c r="I2697" s="1">
        <v>2016</v>
      </c>
      <c r="J2697" s="1">
        <v>2016</v>
      </c>
      <c r="K2697" s="1" t="s">
        <v>493</v>
      </c>
      <c r="L2697" s="1">
        <v>39.39</v>
      </c>
      <c r="M2697" s="1" t="s">
        <v>504</v>
      </c>
      <c r="N2697" s="1" t="s">
        <v>505</v>
      </c>
    </row>
    <row r="2698" spans="1:14" hidden="1" x14ac:dyDescent="0.35">
      <c r="A2698" s="1" t="s">
        <v>487</v>
      </c>
      <c r="B2698" s="1" t="s">
        <v>488</v>
      </c>
      <c r="C2698" s="2" t="s">
        <v>572</v>
      </c>
      <c r="D2698" s="1" t="s">
        <v>155</v>
      </c>
      <c r="E2698" s="1">
        <v>6110</v>
      </c>
      <c r="F2698" s="1" t="s">
        <v>490</v>
      </c>
      <c r="G2698" s="2" t="s">
        <v>506</v>
      </c>
      <c r="H2698" s="1" t="s">
        <v>507</v>
      </c>
      <c r="I2698" s="1">
        <v>2017</v>
      </c>
      <c r="J2698" s="1">
        <v>2017</v>
      </c>
      <c r="K2698" s="1" t="s">
        <v>493</v>
      </c>
      <c r="L2698" s="1">
        <v>52.87</v>
      </c>
      <c r="M2698" s="1" t="s">
        <v>504</v>
      </c>
      <c r="N2698" s="1" t="s">
        <v>505</v>
      </c>
    </row>
    <row r="2699" spans="1:14" hidden="1" x14ac:dyDescent="0.35">
      <c r="A2699" s="1" t="s">
        <v>487</v>
      </c>
      <c r="B2699" s="1" t="s">
        <v>488</v>
      </c>
      <c r="C2699" s="2" t="s">
        <v>572</v>
      </c>
      <c r="D2699" s="1" t="s">
        <v>155</v>
      </c>
      <c r="E2699" s="1">
        <v>6110</v>
      </c>
      <c r="F2699" s="1" t="s">
        <v>490</v>
      </c>
      <c r="G2699" s="2" t="s">
        <v>497</v>
      </c>
      <c r="H2699" s="1" t="s">
        <v>498</v>
      </c>
      <c r="I2699" s="1">
        <v>2001</v>
      </c>
      <c r="J2699" s="1">
        <v>2001</v>
      </c>
      <c r="K2699" s="1" t="s">
        <v>493</v>
      </c>
      <c r="L2699" s="1">
        <v>55.15</v>
      </c>
      <c r="M2699" s="1" t="s">
        <v>504</v>
      </c>
      <c r="N2699" s="1" t="s">
        <v>505</v>
      </c>
    </row>
    <row r="2700" spans="1:14" hidden="1" x14ac:dyDescent="0.35">
      <c r="A2700" s="1" t="s">
        <v>487</v>
      </c>
      <c r="B2700" s="1" t="s">
        <v>488</v>
      </c>
      <c r="C2700" s="2" t="s">
        <v>572</v>
      </c>
      <c r="D2700" s="1" t="s">
        <v>155</v>
      </c>
      <c r="E2700" s="1">
        <v>6110</v>
      </c>
      <c r="F2700" s="1" t="s">
        <v>490</v>
      </c>
      <c r="G2700" s="2" t="s">
        <v>497</v>
      </c>
      <c r="H2700" s="1" t="s">
        <v>498</v>
      </c>
      <c r="I2700" s="1">
        <v>2002</v>
      </c>
      <c r="J2700" s="1">
        <v>2002</v>
      </c>
      <c r="K2700" s="1" t="s">
        <v>493</v>
      </c>
      <c r="L2700" s="1">
        <v>63.43</v>
      </c>
      <c r="M2700" s="1" t="s">
        <v>504</v>
      </c>
      <c r="N2700" s="1" t="s">
        <v>505</v>
      </c>
    </row>
    <row r="2701" spans="1:14" hidden="1" x14ac:dyDescent="0.35">
      <c r="A2701" s="1" t="s">
        <v>487</v>
      </c>
      <c r="B2701" s="1" t="s">
        <v>488</v>
      </c>
      <c r="C2701" s="2" t="s">
        <v>572</v>
      </c>
      <c r="D2701" s="1" t="s">
        <v>155</v>
      </c>
      <c r="E2701" s="1">
        <v>6110</v>
      </c>
      <c r="F2701" s="1" t="s">
        <v>490</v>
      </c>
      <c r="G2701" s="2" t="s">
        <v>497</v>
      </c>
      <c r="H2701" s="1" t="s">
        <v>498</v>
      </c>
      <c r="I2701" s="1">
        <v>2003</v>
      </c>
      <c r="J2701" s="1">
        <v>2003</v>
      </c>
      <c r="K2701" s="1" t="s">
        <v>493</v>
      </c>
      <c r="L2701" s="1">
        <v>78.91</v>
      </c>
      <c r="M2701" s="1" t="s">
        <v>504</v>
      </c>
      <c r="N2701" s="1" t="s">
        <v>505</v>
      </c>
    </row>
    <row r="2702" spans="1:14" hidden="1" x14ac:dyDescent="0.35">
      <c r="A2702" s="1" t="s">
        <v>487</v>
      </c>
      <c r="B2702" s="1" t="s">
        <v>488</v>
      </c>
      <c r="C2702" s="2" t="s">
        <v>572</v>
      </c>
      <c r="D2702" s="1" t="s">
        <v>155</v>
      </c>
      <c r="E2702" s="1">
        <v>6110</v>
      </c>
      <c r="F2702" s="1" t="s">
        <v>490</v>
      </c>
      <c r="G2702" s="2" t="s">
        <v>497</v>
      </c>
      <c r="H2702" s="1" t="s">
        <v>498</v>
      </c>
      <c r="I2702" s="1">
        <v>2004</v>
      </c>
      <c r="J2702" s="1">
        <v>2004</v>
      </c>
      <c r="K2702" s="1" t="s">
        <v>493</v>
      </c>
      <c r="L2702" s="1">
        <v>95.4</v>
      </c>
      <c r="M2702" s="1" t="s">
        <v>504</v>
      </c>
      <c r="N2702" s="1" t="s">
        <v>505</v>
      </c>
    </row>
    <row r="2703" spans="1:14" hidden="1" x14ac:dyDescent="0.35">
      <c r="A2703" s="1" t="s">
        <v>487</v>
      </c>
      <c r="B2703" s="1" t="s">
        <v>488</v>
      </c>
      <c r="C2703" s="2" t="s">
        <v>572</v>
      </c>
      <c r="D2703" s="1" t="s">
        <v>155</v>
      </c>
      <c r="E2703" s="1">
        <v>6110</v>
      </c>
      <c r="F2703" s="1" t="s">
        <v>490</v>
      </c>
      <c r="G2703" s="2" t="s">
        <v>497</v>
      </c>
      <c r="H2703" s="1" t="s">
        <v>498</v>
      </c>
      <c r="I2703" s="1">
        <v>2005</v>
      </c>
      <c r="J2703" s="1">
        <v>2005</v>
      </c>
      <c r="K2703" s="1" t="s">
        <v>493</v>
      </c>
      <c r="L2703" s="1">
        <v>110.29</v>
      </c>
      <c r="M2703" s="1" t="s">
        <v>504</v>
      </c>
      <c r="N2703" s="1" t="s">
        <v>505</v>
      </c>
    </row>
    <row r="2704" spans="1:14" hidden="1" x14ac:dyDescent="0.35">
      <c r="A2704" s="1" t="s">
        <v>487</v>
      </c>
      <c r="B2704" s="1" t="s">
        <v>488</v>
      </c>
      <c r="C2704" s="2" t="s">
        <v>572</v>
      </c>
      <c r="D2704" s="1" t="s">
        <v>155</v>
      </c>
      <c r="E2704" s="1">
        <v>6110</v>
      </c>
      <c r="F2704" s="1" t="s">
        <v>490</v>
      </c>
      <c r="G2704" s="2" t="s">
        <v>497</v>
      </c>
      <c r="H2704" s="1" t="s">
        <v>498</v>
      </c>
      <c r="I2704" s="1">
        <v>2006</v>
      </c>
      <c r="J2704" s="1">
        <v>2006</v>
      </c>
      <c r="K2704" s="1" t="s">
        <v>493</v>
      </c>
      <c r="L2704" s="1">
        <v>108.69</v>
      </c>
      <c r="M2704" s="1" t="s">
        <v>504</v>
      </c>
      <c r="N2704" s="1" t="s">
        <v>505</v>
      </c>
    </row>
    <row r="2705" spans="1:14" hidden="1" x14ac:dyDescent="0.35">
      <c r="A2705" s="1" t="s">
        <v>487</v>
      </c>
      <c r="B2705" s="1" t="s">
        <v>488</v>
      </c>
      <c r="C2705" s="2" t="s">
        <v>572</v>
      </c>
      <c r="D2705" s="1" t="s">
        <v>155</v>
      </c>
      <c r="E2705" s="1">
        <v>6110</v>
      </c>
      <c r="F2705" s="1" t="s">
        <v>490</v>
      </c>
      <c r="G2705" s="2" t="s">
        <v>497</v>
      </c>
      <c r="H2705" s="1" t="s">
        <v>498</v>
      </c>
      <c r="I2705" s="1">
        <v>2007</v>
      </c>
      <c r="J2705" s="1">
        <v>2007</v>
      </c>
      <c r="K2705" s="1" t="s">
        <v>493</v>
      </c>
      <c r="L2705" s="1">
        <v>128.83000000000001</v>
      </c>
      <c r="M2705" s="1" t="s">
        <v>504</v>
      </c>
      <c r="N2705" s="1" t="s">
        <v>505</v>
      </c>
    </row>
    <row r="2706" spans="1:14" hidden="1" x14ac:dyDescent="0.35">
      <c r="A2706" s="1" t="s">
        <v>487</v>
      </c>
      <c r="B2706" s="1" t="s">
        <v>488</v>
      </c>
      <c r="C2706" s="2" t="s">
        <v>572</v>
      </c>
      <c r="D2706" s="1" t="s">
        <v>155</v>
      </c>
      <c r="E2706" s="1">
        <v>6110</v>
      </c>
      <c r="F2706" s="1" t="s">
        <v>490</v>
      </c>
      <c r="G2706" s="2" t="s">
        <v>497</v>
      </c>
      <c r="H2706" s="1" t="s">
        <v>498</v>
      </c>
      <c r="I2706" s="1">
        <v>2008</v>
      </c>
      <c r="J2706" s="1">
        <v>2008</v>
      </c>
      <c r="K2706" s="1" t="s">
        <v>493</v>
      </c>
      <c r="L2706" s="1">
        <v>111.76</v>
      </c>
      <c r="M2706" s="1" t="s">
        <v>504</v>
      </c>
      <c r="N2706" s="1" t="s">
        <v>505</v>
      </c>
    </row>
    <row r="2707" spans="1:14" hidden="1" x14ac:dyDescent="0.35">
      <c r="A2707" s="1" t="s">
        <v>487</v>
      </c>
      <c r="B2707" s="1" t="s">
        <v>488</v>
      </c>
      <c r="C2707" s="2" t="s">
        <v>572</v>
      </c>
      <c r="D2707" s="1" t="s">
        <v>155</v>
      </c>
      <c r="E2707" s="1">
        <v>6110</v>
      </c>
      <c r="F2707" s="1" t="s">
        <v>490</v>
      </c>
      <c r="G2707" s="2" t="s">
        <v>497</v>
      </c>
      <c r="H2707" s="1" t="s">
        <v>498</v>
      </c>
      <c r="I2707" s="1">
        <v>2009</v>
      </c>
      <c r="J2707" s="1">
        <v>2009</v>
      </c>
      <c r="K2707" s="1" t="s">
        <v>493</v>
      </c>
      <c r="L2707" s="1">
        <v>82.18</v>
      </c>
      <c r="M2707" s="1" t="s">
        <v>504</v>
      </c>
      <c r="N2707" s="1" t="s">
        <v>505</v>
      </c>
    </row>
    <row r="2708" spans="1:14" hidden="1" x14ac:dyDescent="0.35">
      <c r="A2708" s="1" t="s">
        <v>487</v>
      </c>
      <c r="B2708" s="1" t="s">
        <v>488</v>
      </c>
      <c r="C2708" s="2" t="s">
        <v>572</v>
      </c>
      <c r="D2708" s="1" t="s">
        <v>155</v>
      </c>
      <c r="E2708" s="1">
        <v>6110</v>
      </c>
      <c r="F2708" s="1" t="s">
        <v>490</v>
      </c>
      <c r="G2708" s="2" t="s">
        <v>497</v>
      </c>
      <c r="H2708" s="1" t="s">
        <v>498</v>
      </c>
      <c r="I2708" s="1">
        <v>2010</v>
      </c>
      <c r="J2708" s="1">
        <v>2010</v>
      </c>
      <c r="K2708" s="1" t="s">
        <v>493</v>
      </c>
      <c r="L2708" s="1">
        <v>81.99</v>
      </c>
      <c r="M2708" s="1" t="s">
        <v>504</v>
      </c>
      <c r="N2708" s="1" t="s">
        <v>505</v>
      </c>
    </row>
    <row r="2709" spans="1:14" hidden="1" x14ac:dyDescent="0.35">
      <c r="A2709" s="1" t="s">
        <v>487</v>
      </c>
      <c r="B2709" s="1" t="s">
        <v>488</v>
      </c>
      <c r="C2709" s="2" t="s">
        <v>572</v>
      </c>
      <c r="D2709" s="1" t="s">
        <v>155</v>
      </c>
      <c r="E2709" s="1">
        <v>6110</v>
      </c>
      <c r="F2709" s="1" t="s">
        <v>490</v>
      </c>
      <c r="G2709" s="2" t="s">
        <v>497</v>
      </c>
      <c r="H2709" s="1" t="s">
        <v>498</v>
      </c>
      <c r="I2709" s="1">
        <v>2011</v>
      </c>
      <c r="J2709" s="1">
        <v>2011</v>
      </c>
      <c r="K2709" s="1" t="s">
        <v>493</v>
      </c>
      <c r="L2709" s="1">
        <v>85.94</v>
      </c>
      <c r="M2709" s="1" t="s">
        <v>504</v>
      </c>
      <c r="N2709" s="1" t="s">
        <v>505</v>
      </c>
    </row>
    <row r="2710" spans="1:14" hidden="1" x14ac:dyDescent="0.35">
      <c r="A2710" s="1" t="s">
        <v>487</v>
      </c>
      <c r="B2710" s="1" t="s">
        <v>488</v>
      </c>
      <c r="C2710" s="2" t="s">
        <v>572</v>
      </c>
      <c r="D2710" s="1" t="s">
        <v>155</v>
      </c>
      <c r="E2710" s="1">
        <v>6110</v>
      </c>
      <c r="F2710" s="1" t="s">
        <v>490</v>
      </c>
      <c r="G2710" s="2" t="s">
        <v>497</v>
      </c>
      <c r="H2710" s="1" t="s">
        <v>498</v>
      </c>
      <c r="I2710" s="1">
        <v>2012</v>
      </c>
      <c r="J2710" s="1">
        <v>2012</v>
      </c>
      <c r="K2710" s="1" t="s">
        <v>493</v>
      </c>
      <c r="L2710" s="1">
        <v>85.36</v>
      </c>
      <c r="M2710" s="1" t="s">
        <v>504</v>
      </c>
      <c r="N2710" s="1" t="s">
        <v>505</v>
      </c>
    </row>
    <row r="2711" spans="1:14" hidden="1" x14ac:dyDescent="0.35">
      <c r="A2711" s="1" t="s">
        <v>487</v>
      </c>
      <c r="B2711" s="1" t="s">
        <v>488</v>
      </c>
      <c r="C2711" s="2" t="s">
        <v>572</v>
      </c>
      <c r="D2711" s="1" t="s">
        <v>155</v>
      </c>
      <c r="E2711" s="1">
        <v>6110</v>
      </c>
      <c r="F2711" s="1" t="s">
        <v>490</v>
      </c>
      <c r="G2711" s="2" t="s">
        <v>497</v>
      </c>
      <c r="H2711" s="1" t="s">
        <v>498</v>
      </c>
      <c r="I2711" s="1">
        <v>2013</v>
      </c>
      <c r="J2711" s="1">
        <v>2013</v>
      </c>
      <c r="K2711" s="1" t="s">
        <v>493</v>
      </c>
      <c r="L2711" s="1">
        <v>82.64</v>
      </c>
      <c r="M2711" s="1" t="s">
        <v>504</v>
      </c>
      <c r="N2711" s="1" t="s">
        <v>505</v>
      </c>
    </row>
    <row r="2712" spans="1:14" hidden="1" x14ac:dyDescent="0.35">
      <c r="A2712" s="1" t="s">
        <v>487</v>
      </c>
      <c r="B2712" s="1" t="s">
        <v>488</v>
      </c>
      <c r="C2712" s="2" t="s">
        <v>572</v>
      </c>
      <c r="D2712" s="1" t="s">
        <v>155</v>
      </c>
      <c r="E2712" s="1">
        <v>6110</v>
      </c>
      <c r="F2712" s="1" t="s">
        <v>490</v>
      </c>
      <c r="G2712" s="2" t="s">
        <v>497</v>
      </c>
      <c r="H2712" s="1" t="s">
        <v>498</v>
      </c>
      <c r="I2712" s="1">
        <v>2014</v>
      </c>
      <c r="J2712" s="1">
        <v>2014</v>
      </c>
      <c r="K2712" s="1" t="s">
        <v>493</v>
      </c>
      <c r="L2712" s="1">
        <v>110.14</v>
      </c>
      <c r="M2712" s="1" t="s">
        <v>504</v>
      </c>
      <c r="N2712" s="1" t="s">
        <v>505</v>
      </c>
    </row>
    <row r="2713" spans="1:14" hidden="1" x14ac:dyDescent="0.35">
      <c r="A2713" s="1" t="s">
        <v>487</v>
      </c>
      <c r="B2713" s="1" t="s">
        <v>488</v>
      </c>
      <c r="C2713" s="2" t="s">
        <v>572</v>
      </c>
      <c r="D2713" s="1" t="s">
        <v>155</v>
      </c>
      <c r="E2713" s="1">
        <v>6110</v>
      </c>
      <c r="F2713" s="1" t="s">
        <v>490</v>
      </c>
      <c r="G2713" s="2" t="s">
        <v>497</v>
      </c>
      <c r="H2713" s="1" t="s">
        <v>498</v>
      </c>
      <c r="I2713" s="1">
        <v>2015</v>
      </c>
      <c r="J2713" s="1">
        <v>2015</v>
      </c>
      <c r="K2713" s="1" t="s">
        <v>493</v>
      </c>
      <c r="L2713" s="1">
        <v>97.14</v>
      </c>
      <c r="M2713" s="1" t="s">
        <v>504</v>
      </c>
      <c r="N2713" s="1" t="s">
        <v>505</v>
      </c>
    </row>
    <row r="2714" spans="1:14" hidden="1" x14ac:dyDescent="0.35">
      <c r="A2714" s="1" t="s">
        <v>487</v>
      </c>
      <c r="B2714" s="1" t="s">
        <v>488</v>
      </c>
      <c r="C2714" s="2" t="s">
        <v>572</v>
      </c>
      <c r="D2714" s="1" t="s">
        <v>155</v>
      </c>
      <c r="E2714" s="1">
        <v>6110</v>
      </c>
      <c r="F2714" s="1" t="s">
        <v>490</v>
      </c>
      <c r="G2714" s="2" t="s">
        <v>497</v>
      </c>
      <c r="H2714" s="1" t="s">
        <v>498</v>
      </c>
      <c r="I2714" s="1">
        <v>2016</v>
      </c>
      <c r="J2714" s="1">
        <v>2016</v>
      </c>
      <c r="K2714" s="1" t="s">
        <v>493</v>
      </c>
      <c r="L2714" s="1">
        <v>114.98</v>
      </c>
      <c r="M2714" s="1" t="s">
        <v>504</v>
      </c>
      <c r="N2714" s="1" t="s">
        <v>505</v>
      </c>
    </row>
    <row r="2715" spans="1:14" hidden="1" x14ac:dyDescent="0.35">
      <c r="A2715" s="1" t="s">
        <v>487</v>
      </c>
      <c r="B2715" s="1" t="s">
        <v>488</v>
      </c>
      <c r="C2715" s="2" t="s">
        <v>572</v>
      </c>
      <c r="D2715" s="1" t="s">
        <v>155</v>
      </c>
      <c r="E2715" s="1">
        <v>6110</v>
      </c>
      <c r="F2715" s="1" t="s">
        <v>490</v>
      </c>
      <c r="G2715" s="2" t="s">
        <v>497</v>
      </c>
      <c r="H2715" s="1" t="s">
        <v>498</v>
      </c>
      <c r="I2715" s="1">
        <v>2017</v>
      </c>
      <c r="J2715" s="1">
        <v>2017</v>
      </c>
      <c r="K2715" s="1" t="s">
        <v>493</v>
      </c>
      <c r="L2715" s="1">
        <v>149.97</v>
      </c>
      <c r="M2715" s="1" t="s">
        <v>504</v>
      </c>
      <c r="N2715" s="1" t="s">
        <v>505</v>
      </c>
    </row>
    <row r="2716" spans="1:14" hidden="1" x14ac:dyDescent="0.35">
      <c r="A2716" s="1" t="s">
        <v>487</v>
      </c>
      <c r="B2716" s="1" t="s">
        <v>488</v>
      </c>
      <c r="C2716" s="2" t="s">
        <v>572</v>
      </c>
      <c r="D2716" s="1" t="s">
        <v>155</v>
      </c>
      <c r="E2716" s="1">
        <v>6110</v>
      </c>
      <c r="F2716" s="1" t="s">
        <v>490</v>
      </c>
      <c r="G2716" s="2" t="s">
        <v>499</v>
      </c>
      <c r="H2716" s="1" t="s">
        <v>500</v>
      </c>
      <c r="I2716" s="1">
        <v>2001</v>
      </c>
      <c r="J2716" s="1">
        <v>2001</v>
      </c>
      <c r="K2716" s="1" t="s">
        <v>493</v>
      </c>
      <c r="L2716" s="1">
        <v>118.56</v>
      </c>
      <c r="M2716" s="1" t="s">
        <v>504</v>
      </c>
      <c r="N2716" s="1" t="s">
        <v>505</v>
      </c>
    </row>
    <row r="2717" spans="1:14" hidden="1" x14ac:dyDescent="0.35">
      <c r="A2717" s="1" t="s">
        <v>487</v>
      </c>
      <c r="B2717" s="1" t="s">
        <v>488</v>
      </c>
      <c r="C2717" s="2" t="s">
        <v>572</v>
      </c>
      <c r="D2717" s="1" t="s">
        <v>155</v>
      </c>
      <c r="E2717" s="1">
        <v>6110</v>
      </c>
      <c r="F2717" s="1" t="s">
        <v>490</v>
      </c>
      <c r="G2717" s="2" t="s">
        <v>499</v>
      </c>
      <c r="H2717" s="1" t="s">
        <v>500</v>
      </c>
      <c r="I2717" s="1">
        <v>2002</v>
      </c>
      <c r="J2717" s="1">
        <v>2002</v>
      </c>
      <c r="K2717" s="1" t="s">
        <v>493</v>
      </c>
      <c r="L2717" s="1">
        <v>131.37</v>
      </c>
      <c r="M2717" s="1" t="s">
        <v>504</v>
      </c>
      <c r="N2717" s="1" t="s">
        <v>505</v>
      </c>
    </row>
    <row r="2718" spans="1:14" hidden="1" x14ac:dyDescent="0.35">
      <c r="A2718" s="1" t="s">
        <v>487</v>
      </c>
      <c r="B2718" s="1" t="s">
        <v>488</v>
      </c>
      <c r="C2718" s="2" t="s">
        <v>572</v>
      </c>
      <c r="D2718" s="1" t="s">
        <v>155</v>
      </c>
      <c r="E2718" s="1">
        <v>6110</v>
      </c>
      <c r="F2718" s="1" t="s">
        <v>490</v>
      </c>
      <c r="G2718" s="2" t="s">
        <v>499</v>
      </c>
      <c r="H2718" s="1" t="s">
        <v>500</v>
      </c>
      <c r="I2718" s="1">
        <v>2003</v>
      </c>
      <c r="J2718" s="1">
        <v>2003</v>
      </c>
      <c r="K2718" s="1" t="s">
        <v>493</v>
      </c>
      <c r="L2718" s="1">
        <v>163.6</v>
      </c>
      <c r="M2718" s="1" t="s">
        <v>504</v>
      </c>
      <c r="N2718" s="1" t="s">
        <v>505</v>
      </c>
    </row>
    <row r="2719" spans="1:14" hidden="1" x14ac:dyDescent="0.35">
      <c r="A2719" s="1" t="s">
        <v>487</v>
      </c>
      <c r="B2719" s="1" t="s">
        <v>488</v>
      </c>
      <c r="C2719" s="2" t="s">
        <v>572</v>
      </c>
      <c r="D2719" s="1" t="s">
        <v>155</v>
      </c>
      <c r="E2719" s="1">
        <v>6110</v>
      </c>
      <c r="F2719" s="1" t="s">
        <v>490</v>
      </c>
      <c r="G2719" s="2" t="s">
        <v>499</v>
      </c>
      <c r="H2719" s="1" t="s">
        <v>500</v>
      </c>
      <c r="I2719" s="1">
        <v>2004</v>
      </c>
      <c r="J2719" s="1">
        <v>2004</v>
      </c>
      <c r="K2719" s="1" t="s">
        <v>493</v>
      </c>
      <c r="L2719" s="1">
        <v>173.16</v>
      </c>
      <c r="M2719" s="1" t="s">
        <v>504</v>
      </c>
      <c r="N2719" s="1" t="s">
        <v>505</v>
      </c>
    </row>
    <row r="2720" spans="1:14" hidden="1" x14ac:dyDescent="0.35">
      <c r="A2720" s="1" t="s">
        <v>487</v>
      </c>
      <c r="B2720" s="1" t="s">
        <v>488</v>
      </c>
      <c r="C2720" s="2" t="s">
        <v>572</v>
      </c>
      <c r="D2720" s="1" t="s">
        <v>155</v>
      </c>
      <c r="E2720" s="1">
        <v>6110</v>
      </c>
      <c r="F2720" s="1" t="s">
        <v>490</v>
      </c>
      <c r="G2720" s="2" t="s">
        <v>499</v>
      </c>
      <c r="H2720" s="1" t="s">
        <v>500</v>
      </c>
      <c r="I2720" s="1">
        <v>2005</v>
      </c>
      <c r="J2720" s="1">
        <v>2005</v>
      </c>
      <c r="K2720" s="1" t="s">
        <v>493</v>
      </c>
      <c r="L2720" s="1">
        <v>199.72</v>
      </c>
      <c r="M2720" s="1" t="s">
        <v>504</v>
      </c>
      <c r="N2720" s="1" t="s">
        <v>505</v>
      </c>
    </row>
    <row r="2721" spans="1:14" hidden="1" x14ac:dyDescent="0.35">
      <c r="A2721" s="1" t="s">
        <v>487</v>
      </c>
      <c r="B2721" s="1" t="s">
        <v>488</v>
      </c>
      <c r="C2721" s="2" t="s">
        <v>572</v>
      </c>
      <c r="D2721" s="1" t="s">
        <v>155</v>
      </c>
      <c r="E2721" s="1">
        <v>6110</v>
      </c>
      <c r="F2721" s="1" t="s">
        <v>490</v>
      </c>
      <c r="G2721" s="2" t="s">
        <v>499</v>
      </c>
      <c r="H2721" s="1" t="s">
        <v>500</v>
      </c>
      <c r="I2721" s="1">
        <v>2006</v>
      </c>
      <c r="J2721" s="1">
        <v>2006</v>
      </c>
      <c r="K2721" s="1" t="s">
        <v>493</v>
      </c>
      <c r="L2721" s="1">
        <v>188.69</v>
      </c>
      <c r="M2721" s="1" t="s">
        <v>504</v>
      </c>
      <c r="N2721" s="1" t="s">
        <v>505</v>
      </c>
    </row>
    <row r="2722" spans="1:14" hidden="1" x14ac:dyDescent="0.35">
      <c r="A2722" s="1" t="s">
        <v>487</v>
      </c>
      <c r="B2722" s="1" t="s">
        <v>488</v>
      </c>
      <c r="C2722" s="2" t="s">
        <v>572</v>
      </c>
      <c r="D2722" s="1" t="s">
        <v>155</v>
      </c>
      <c r="E2722" s="1">
        <v>6110</v>
      </c>
      <c r="F2722" s="1" t="s">
        <v>490</v>
      </c>
      <c r="G2722" s="2" t="s">
        <v>499</v>
      </c>
      <c r="H2722" s="1" t="s">
        <v>500</v>
      </c>
      <c r="I2722" s="1">
        <v>2007</v>
      </c>
      <c r="J2722" s="1">
        <v>2007</v>
      </c>
      <c r="K2722" s="1" t="s">
        <v>493</v>
      </c>
      <c r="L2722" s="1">
        <v>220.85</v>
      </c>
      <c r="M2722" s="1" t="s">
        <v>504</v>
      </c>
      <c r="N2722" s="1" t="s">
        <v>505</v>
      </c>
    </row>
    <row r="2723" spans="1:14" hidden="1" x14ac:dyDescent="0.35">
      <c r="A2723" s="1" t="s">
        <v>487</v>
      </c>
      <c r="B2723" s="1" t="s">
        <v>488</v>
      </c>
      <c r="C2723" s="2" t="s">
        <v>572</v>
      </c>
      <c r="D2723" s="1" t="s">
        <v>155</v>
      </c>
      <c r="E2723" s="1">
        <v>6110</v>
      </c>
      <c r="F2723" s="1" t="s">
        <v>490</v>
      </c>
      <c r="G2723" s="2" t="s">
        <v>499</v>
      </c>
      <c r="H2723" s="1" t="s">
        <v>500</v>
      </c>
      <c r="I2723" s="1">
        <v>2008</v>
      </c>
      <c r="J2723" s="1">
        <v>2008</v>
      </c>
      <c r="K2723" s="1" t="s">
        <v>493</v>
      </c>
      <c r="L2723" s="1">
        <v>192.57</v>
      </c>
      <c r="M2723" s="1" t="s">
        <v>504</v>
      </c>
      <c r="N2723" s="1" t="s">
        <v>505</v>
      </c>
    </row>
    <row r="2724" spans="1:14" hidden="1" x14ac:dyDescent="0.35">
      <c r="A2724" s="1" t="s">
        <v>487</v>
      </c>
      <c r="B2724" s="1" t="s">
        <v>488</v>
      </c>
      <c r="C2724" s="2" t="s">
        <v>572</v>
      </c>
      <c r="D2724" s="1" t="s">
        <v>155</v>
      </c>
      <c r="E2724" s="1">
        <v>6110</v>
      </c>
      <c r="F2724" s="1" t="s">
        <v>490</v>
      </c>
      <c r="G2724" s="2" t="s">
        <v>499</v>
      </c>
      <c r="H2724" s="1" t="s">
        <v>500</v>
      </c>
      <c r="I2724" s="1">
        <v>2009</v>
      </c>
      <c r="J2724" s="1">
        <v>2009</v>
      </c>
      <c r="K2724" s="1" t="s">
        <v>493</v>
      </c>
      <c r="L2724" s="1">
        <v>140.74</v>
      </c>
      <c r="M2724" s="1" t="s">
        <v>504</v>
      </c>
      <c r="N2724" s="1" t="s">
        <v>505</v>
      </c>
    </row>
    <row r="2725" spans="1:14" hidden="1" x14ac:dyDescent="0.35">
      <c r="A2725" s="1" t="s">
        <v>487</v>
      </c>
      <c r="B2725" s="1" t="s">
        <v>488</v>
      </c>
      <c r="C2725" s="2" t="s">
        <v>572</v>
      </c>
      <c r="D2725" s="1" t="s">
        <v>155</v>
      </c>
      <c r="E2725" s="1">
        <v>6110</v>
      </c>
      <c r="F2725" s="1" t="s">
        <v>490</v>
      </c>
      <c r="G2725" s="2" t="s">
        <v>499</v>
      </c>
      <c r="H2725" s="1" t="s">
        <v>500</v>
      </c>
      <c r="I2725" s="1">
        <v>2010</v>
      </c>
      <c r="J2725" s="1">
        <v>2010</v>
      </c>
      <c r="K2725" s="1" t="s">
        <v>493</v>
      </c>
      <c r="L2725" s="1">
        <v>145.16999999999999</v>
      </c>
      <c r="M2725" s="1" t="s">
        <v>504</v>
      </c>
      <c r="N2725" s="1" t="s">
        <v>505</v>
      </c>
    </row>
    <row r="2726" spans="1:14" hidden="1" x14ac:dyDescent="0.35">
      <c r="A2726" s="1" t="s">
        <v>487</v>
      </c>
      <c r="B2726" s="1" t="s">
        <v>488</v>
      </c>
      <c r="C2726" s="2" t="s">
        <v>572</v>
      </c>
      <c r="D2726" s="1" t="s">
        <v>155</v>
      </c>
      <c r="E2726" s="1">
        <v>6110</v>
      </c>
      <c r="F2726" s="1" t="s">
        <v>490</v>
      </c>
      <c r="G2726" s="2" t="s">
        <v>499</v>
      </c>
      <c r="H2726" s="1" t="s">
        <v>500</v>
      </c>
      <c r="I2726" s="1">
        <v>2011</v>
      </c>
      <c r="J2726" s="1">
        <v>2011</v>
      </c>
      <c r="K2726" s="1" t="s">
        <v>493</v>
      </c>
      <c r="L2726" s="1">
        <v>156.91</v>
      </c>
      <c r="M2726" s="1" t="s">
        <v>504</v>
      </c>
      <c r="N2726" s="1" t="s">
        <v>505</v>
      </c>
    </row>
    <row r="2727" spans="1:14" hidden="1" x14ac:dyDescent="0.35">
      <c r="A2727" s="1" t="s">
        <v>487</v>
      </c>
      <c r="B2727" s="1" t="s">
        <v>488</v>
      </c>
      <c r="C2727" s="2" t="s">
        <v>572</v>
      </c>
      <c r="D2727" s="1" t="s">
        <v>155</v>
      </c>
      <c r="E2727" s="1">
        <v>6110</v>
      </c>
      <c r="F2727" s="1" t="s">
        <v>490</v>
      </c>
      <c r="G2727" s="2" t="s">
        <v>499</v>
      </c>
      <c r="H2727" s="1" t="s">
        <v>500</v>
      </c>
      <c r="I2727" s="1">
        <v>2012</v>
      </c>
      <c r="J2727" s="1">
        <v>2012</v>
      </c>
      <c r="K2727" s="1" t="s">
        <v>493</v>
      </c>
      <c r="L2727" s="1">
        <v>154.27000000000001</v>
      </c>
      <c r="M2727" s="1" t="s">
        <v>504</v>
      </c>
      <c r="N2727" s="1" t="s">
        <v>505</v>
      </c>
    </row>
    <row r="2728" spans="1:14" hidden="1" x14ac:dyDescent="0.35">
      <c r="A2728" s="1" t="s">
        <v>487</v>
      </c>
      <c r="B2728" s="1" t="s">
        <v>488</v>
      </c>
      <c r="C2728" s="2" t="s">
        <v>572</v>
      </c>
      <c r="D2728" s="1" t="s">
        <v>155</v>
      </c>
      <c r="E2728" s="1">
        <v>6110</v>
      </c>
      <c r="F2728" s="1" t="s">
        <v>490</v>
      </c>
      <c r="G2728" s="2" t="s">
        <v>499</v>
      </c>
      <c r="H2728" s="1" t="s">
        <v>500</v>
      </c>
      <c r="I2728" s="1">
        <v>2013</v>
      </c>
      <c r="J2728" s="1">
        <v>2013</v>
      </c>
      <c r="K2728" s="1" t="s">
        <v>493</v>
      </c>
      <c r="L2728" s="1">
        <v>145.4</v>
      </c>
      <c r="M2728" s="1" t="s">
        <v>504</v>
      </c>
      <c r="N2728" s="1" t="s">
        <v>505</v>
      </c>
    </row>
    <row r="2729" spans="1:14" hidden="1" x14ac:dyDescent="0.35">
      <c r="A2729" s="1" t="s">
        <v>487</v>
      </c>
      <c r="B2729" s="1" t="s">
        <v>488</v>
      </c>
      <c r="C2729" s="2" t="s">
        <v>572</v>
      </c>
      <c r="D2729" s="1" t="s">
        <v>155</v>
      </c>
      <c r="E2729" s="1">
        <v>6110</v>
      </c>
      <c r="F2729" s="1" t="s">
        <v>490</v>
      </c>
      <c r="G2729" s="2" t="s">
        <v>499</v>
      </c>
      <c r="H2729" s="1" t="s">
        <v>500</v>
      </c>
      <c r="I2729" s="1">
        <v>2014</v>
      </c>
      <c r="J2729" s="1">
        <v>2014</v>
      </c>
      <c r="K2729" s="1" t="s">
        <v>493</v>
      </c>
      <c r="L2729" s="1">
        <v>152.15</v>
      </c>
      <c r="M2729" s="1" t="s">
        <v>504</v>
      </c>
      <c r="N2729" s="1" t="s">
        <v>505</v>
      </c>
    </row>
    <row r="2730" spans="1:14" hidden="1" x14ac:dyDescent="0.35">
      <c r="A2730" s="1" t="s">
        <v>487</v>
      </c>
      <c r="B2730" s="1" t="s">
        <v>488</v>
      </c>
      <c r="C2730" s="2" t="s">
        <v>572</v>
      </c>
      <c r="D2730" s="1" t="s">
        <v>155</v>
      </c>
      <c r="E2730" s="1">
        <v>6110</v>
      </c>
      <c r="F2730" s="1" t="s">
        <v>490</v>
      </c>
      <c r="G2730" s="2" t="s">
        <v>499</v>
      </c>
      <c r="H2730" s="1" t="s">
        <v>500</v>
      </c>
      <c r="I2730" s="1">
        <v>2015</v>
      </c>
      <c r="J2730" s="1">
        <v>2015</v>
      </c>
      <c r="K2730" s="1" t="s">
        <v>493</v>
      </c>
      <c r="L2730" s="1">
        <v>138.09</v>
      </c>
      <c r="M2730" s="1" t="s">
        <v>504</v>
      </c>
      <c r="N2730" s="1" t="s">
        <v>505</v>
      </c>
    </row>
    <row r="2731" spans="1:14" hidden="1" x14ac:dyDescent="0.35">
      <c r="A2731" s="1" t="s">
        <v>487</v>
      </c>
      <c r="B2731" s="1" t="s">
        <v>488</v>
      </c>
      <c r="C2731" s="2" t="s">
        <v>572</v>
      </c>
      <c r="D2731" s="1" t="s">
        <v>155</v>
      </c>
      <c r="E2731" s="1">
        <v>6110</v>
      </c>
      <c r="F2731" s="1" t="s">
        <v>490</v>
      </c>
      <c r="G2731" s="2" t="s">
        <v>499</v>
      </c>
      <c r="H2731" s="1" t="s">
        <v>500</v>
      </c>
      <c r="I2731" s="1">
        <v>2016</v>
      </c>
      <c r="J2731" s="1">
        <v>2016</v>
      </c>
      <c r="K2731" s="1" t="s">
        <v>493</v>
      </c>
      <c r="L2731" s="1">
        <v>155.85</v>
      </c>
      <c r="M2731" s="1" t="s">
        <v>504</v>
      </c>
      <c r="N2731" s="1" t="s">
        <v>505</v>
      </c>
    </row>
    <row r="2732" spans="1:14" hidden="1" x14ac:dyDescent="0.35">
      <c r="A2732" s="1" t="s">
        <v>487</v>
      </c>
      <c r="B2732" s="1" t="s">
        <v>488</v>
      </c>
      <c r="C2732" s="2" t="s">
        <v>572</v>
      </c>
      <c r="D2732" s="1" t="s">
        <v>155</v>
      </c>
      <c r="E2732" s="1">
        <v>6110</v>
      </c>
      <c r="F2732" s="1" t="s">
        <v>490</v>
      </c>
      <c r="G2732" s="2" t="s">
        <v>499</v>
      </c>
      <c r="H2732" s="1" t="s">
        <v>500</v>
      </c>
      <c r="I2732" s="1">
        <v>2017</v>
      </c>
      <c r="J2732" s="1">
        <v>2017</v>
      </c>
      <c r="K2732" s="1" t="s">
        <v>493</v>
      </c>
      <c r="L2732" s="1">
        <v>186.86</v>
      </c>
      <c r="M2732" s="1" t="s">
        <v>504</v>
      </c>
      <c r="N2732" s="1" t="s">
        <v>505</v>
      </c>
    </row>
    <row r="2733" spans="1:14" hidden="1" x14ac:dyDescent="0.35">
      <c r="A2733" s="1" t="s">
        <v>487</v>
      </c>
      <c r="B2733" s="1" t="s">
        <v>488</v>
      </c>
      <c r="C2733" s="2" t="s">
        <v>572</v>
      </c>
      <c r="D2733" s="1" t="s">
        <v>155</v>
      </c>
      <c r="E2733" s="1">
        <v>6110</v>
      </c>
      <c r="F2733" s="1" t="s">
        <v>490</v>
      </c>
      <c r="G2733" s="2" t="s">
        <v>508</v>
      </c>
      <c r="H2733" s="1" t="s">
        <v>509</v>
      </c>
      <c r="I2733" s="1">
        <v>2016</v>
      </c>
      <c r="J2733" s="1">
        <v>2016</v>
      </c>
      <c r="K2733" s="1" t="s">
        <v>493</v>
      </c>
      <c r="L2733" s="1">
        <v>39.4</v>
      </c>
      <c r="M2733" s="1" t="s">
        <v>504</v>
      </c>
      <c r="N2733" s="1" t="s">
        <v>505</v>
      </c>
    </row>
    <row r="2734" spans="1:14" hidden="1" x14ac:dyDescent="0.35">
      <c r="A2734" s="1" t="s">
        <v>487</v>
      </c>
      <c r="B2734" s="1" t="s">
        <v>488</v>
      </c>
      <c r="C2734" s="2" t="s">
        <v>572</v>
      </c>
      <c r="D2734" s="1" t="s">
        <v>155</v>
      </c>
      <c r="E2734" s="1">
        <v>6110</v>
      </c>
      <c r="F2734" s="1" t="s">
        <v>490</v>
      </c>
      <c r="G2734" s="2" t="s">
        <v>508</v>
      </c>
      <c r="H2734" s="1" t="s">
        <v>509</v>
      </c>
      <c r="I2734" s="1">
        <v>2017</v>
      </c>
      <c r="J2734" s="1">
        <v>2017</v>
      </c>
      <c r="K2734" s="1" t="s">
        <v>493</v>
      </c>
      <c r="L2734" s="1">
        <v>52.87</v>
      </c>
      <c r="M2734" s="1" t="s">
        <v>504</v>
      </c>
      <c r="N2734" s="1" t="s">
        <v>505</v>
      </c>
    </row>
    <row r="2735" spans="1:14" hidden="1" x14ac:dyDescent="0.35">
      <c r="A2735" s="1" t="s">
        <v>487</v>
      </c>
      <c r="B2735" s="1" t="s">
        <v>488</v>
      </c>
      <c r="C2735" s="2" t="s">
        <v>572</v>
      </c>
      <c r="D2735" s="1" t="s">
        <v>155</v>
      </c>
      <c r="E2735" s="1">
        <v>6110</v>
      </c>
      <c r="F2735" s="1" t="s">
        <v>490</v>
      </c>
      <c r="G2735" s="2" t="s">
        <v>501</v>
      </c>
      <c r="H2735" s="1" t="s">
        <v>502</v>
      </c>
      <c r="I2735" s="1">
        <v>2001</v>
      </c>
      <c r="J2735" s="1">
        <v>2001</v>
      </c>
      <c r="K2735" s="1" t="s">
        <v>493</v>
      </c>
      <c r="L2735" s="1">
        <v>25.09</v>
      </c>
      <c r="M2735" s="1" t="s">
        <v>504</v>
      </c>
      <c r="N2735" s="1" t="s">
        <v>505</v>
      </c>
    </row>
    <row r="2736" spans="1:14" hidden="1" x14ac:dyDescent="0.35">
      <c r="A2736" s="1" t="s">
        <v>487</v>
      </c>
      <c r="B2736" s="1" t="s">
        <v>488</v>
      </c>
      <c r="C2736" s="2" t="s">
        <v>572</v>
      </c>
      <c r="D2736" s="1" t="s">
        <v>155</v>
      </c>
      <c r="E2736" s="1">
        <v>6110</v>
      </c>
      <c r="F2736" s="1" t="s">
        <v>490</v>
      </c>
      <c r="G2736" s="2" t="s">
        <v>501</v>
      </c>
      <c r="H2736" s="1" t="s">
        <v>502</v>
      </c>
      <c r="I2736" s="1">
        <v>2002</v>
      </c>
      <c r="J2736" s="1">
        <v>2002</v>
      </c>
      <c r="K2736" s="1" t="s">
        <v>493</v>
      </c>
      <c r="L2736" s="1">
        <v>29.35</v>
      </c>
      <c r="M2736" s="1" t="s">
        <v>504</v>
      </c>
      <c r="N2736" s="1" t="s">
        <v>505</v>
      </c>
    </row>
    <row r="2737" spans="1:15" hidden="1" x14ac:dyDescent="0.35">
      <c r="A2737" s="1" t="s">
        <v>487</v>
      </c>
      <c r="B2737" s="1" t="s">
        <v>488</v>
      </c>
      <c r="C2737" s="2" t="s">
        <v>572</v>
      </c>
      <c r="D2737" s="1" t="s">
        <v>155</v>
      </c>
      <c r="E2737" s="1">
        <v>6110</v>
      </c>
      <c r="F2737" s="1" t="s">
        <v>490</v>
      </c>
      <c r="G2737" s="2" t="s">
        <v>501</v>
      </c>
      <c r="H2737" s="1" t="s">
        <v>502</v>
      </c>
      <c r="I2737" s="1">
        <v>2003</v>
      </c>
      <c r="J2737" s="1">
        <v>2003</v>
      </c>
      <c r="K2737" s="1" t="s">
        <v>493</v>
      </c>
      <c r="L2737" s="1">
        <v>39.380000000000003</v>
      </c>
      <c r="M2737" s="1" t="s">
        <v>504</v>
      </c>
      <c r="N2737" s="1" t="s">
        <v>505</v>
      </c>
    </row>
    <row r="2738" spans="1:15" hidden="1" x14ac:dyDescent="0.35">
      <c r="A2738" s="1" t="s">
        <v>487</v>
      </c>
      <c r="B2738" s="1" t="s">
        <v>488</v>
      </c>
      <c r="C2738" s="2" t="s">
        <v>572</v>
      </c>
      <c r="D2738" s="1" t="s">
        <v>155</v>
      </c>
      <c r="E2738" s="1">
        <v>6110</v>
      </c>
      <c r="F2738" s="1" t="s">
        <v>490</v>
      </c>
      <c r="G2738" s="2" t="s">
        <v>501</v>
      </c>
      <c r="H2738" s="1" t="s">
        <v>502</v>
      </c>
      <c r="I2738" s="1">
        <v>2004</v>
      </c>
      <c r="J2738" s="1">
        <v>2004</v>
      </c>
      <c r="K2738" s="1" t="s">
        <v>493</v>
      </c>
      <c r="L2738" s="1">
        <v>46.16</v>
      </c>
      <c r="M2738" s="1" t="s">
        <v>504</v>
      </c>
      <c r="N2738" s="1" t="s">
        <v>505</v>
      </c>
    </row>
    <row r="2739" spans="1:15" hidden="1" x14ac:dyDescent="0.35">
      <c r="A2739" s="1" t="s">
        <v>487</v>
      </c>
      <c r="B2739" s="1" t="s">
        <v>488</v>
      </c>
      <c r="C2739" s="2" t="s">
        <v>572</v>
      </c>
      <c r="D2739" s="1" t="s">
        <v>155</v>
      </c>
      <c r="E2739" s="1">
        <v>6110</v>
      </c>
      <c r="F2739" s="1" t="s">
        <v>490</v>
      </c>
      <c r="G2739" s="2" t="s">
        <v>501</v>
      </c>
      <c r="H2739" s="1" t="s">
        <v>502</v>
      </c>
      <c r="I2739" s="1">
        <v>2005</v>
      </c>
      <c r="J2739" s="1">
        <v>2005</v>
      </c>
      <c r="K2739" s="1" t="s">
        <v>493</v>
      </c>
      <c r="L2739" s="1">
        <v>56.26</v>
      </c>
      <c r="M2739" s="1" t="s">
        <v>504</v>
      </c>
      <c r="N2739" s="1" t="s">
        <v>505</v>
      </c>
    </row>
    <row r="2740" spans="1:15" hidden="1" x14ac:dyDescent="0.35">
      <c r="A2740" s="1" t="s">
        <v>487</v>
      </c>
      <c r="B2740" s="1" t="s">
        <v>488</v>
      </c>
      <c r="C2740" s="2" t="s">
        <v>572</v>
      </c>
      <c r="D2740" s="1" t="s">
        <v>155</v>
      </c>
      <c r="E2740" s="1">
        <v>6110</v>
      </c>
      <c r="F2740" s="1" t="s">
        <v>490</v>
      </c>
      <c r="G2740" s="2" t="s">
        <v>501</v>
      </c>
      <c r="H2740" s="1" t="s">
        <v>502</v>
      </c>
      <c r="I2740" s="1">
        <v>2006</v>
      </c>
      <c r="J2740" s="1">
        <v>2006</v>
      </c>
      <c r="K2740" s="1" t="s">
        <v>493</v>
      </c>
      <c r="L2740" s="1">
        <v>56.02</v>
      </c>
      <c r="M2740" s="1" t="s">
        <v>504</v>
      </c>
      <c r="N2740" s="1" t="s">
        <v>505</v>
      </c>
    </row>
    <row r="2741" spans="1:15" hidden="1" x14ac:dyDescent="0.35">
      <c r="A2741" s="1" t="s">
        <v>487</v>
      </c>
      <c r="B2741" s="1" t="s">
        <v>488</v>
      </c>
      <c r="C2741" s="2" t="s">
        <v>572</v>
      </c>
      <c r="D2741" s="1" t="s">
        <v>155</v>
      </c>
      <c r="E2741" s="1">
        <v>6110</v>
      </c>
      <c r="F2741" s="1" t="s">
        <v>490</v>
      </c>
      <c r="G2741" s="2" t="s">
        <v>501</v>
      </c>
      <c r="H2741" s="1" t="s">
        <v>502</v>
      </c>
      <c r="I2741" s="1">
        <v>2007</v>
      </c>
      <c r="J2741" s="1">
        <v>2007</v>
      </c>
      <c r="K2741" s="1" t="s">
        <v>493</v>
      </c>
      <c r="L2741" s="1">
        <v>69.53</v>
      </c>
      <c r="M2741" s="1" t="s">
        <v>504</v>
      </c>
      <c r="N2741" s="1" t="s">
        <v>505</v>
      </c>
    </row>
    <row r="2742" spans="1:15" hidden="1" x14ac:dyDescent="0.35">
      <c r="A2742" s="1" t="s">
        <v>487</v>
      </c>
      <c r="B2742" s="1" t="s">
        <v>488</v>
      </c>
      <c r="C2742" s="2" t="s">
        <v>572</v>
      </c>
      <c r="D2742" s="1" t="s">
        <v>155</v>
      </c>
      <c r="E2742" s="1">
        <v>6110</v>
      </c>
      <c r="F2742" s="1" t="s">
        <v>490</v>
      </c>
      <c r="G2742" s="2" t="s">
        <v>501</v>
      </c>
      <c r="H2742" s="1" t="s">
        <v>502</v>
      </c>
      <c r="I2742" s="1">
        <v>2008</v>
      </c>
      <c r="J2742" s="1">
        <v>2008</v>
      </c>
      <c r="K2742" s="1" t="s">
        <v>493</v>
      </c>
      <c r="L2742" s="1">
        <v>59.01</v>
      </c>
      <c r="M2742" s="1" t="s">
        <v>504</v>
      </c>
      <c r="N2742" s="1" t="s">
        <v>505</v>
      </c>
    </row>
    <row r="2743" spans="1:15" hidden="1" x14ac:dyDescent="0.35">
      <c r="A2743" s="1" t="s">
        <v>487</v>
      </c>
      <c r="B2743" s="1" t="s">
        <v>488</v>
      </c>
      <c r="C2743" s="2" t="s">
        <v>572</v>
      </c>
      <c r="D2743" s="1" t="s">
        <v>155</v>
      </c>
      <c r="E2743" s="1">
        <v>6110</v>
      </c>
      <c r="F2743" s="1" t="s">
        <v>490</v>
      </c>
      <c r="G2743" s="2" t="s">
        <v>501</v>
      </c>
      <c r="H2743" s="1" t="s">
        <v>502</v>
      </c>
      <c r="I2743" s="1">
        <v>2009</v>
      </c>
      <c r="J2743" s="1">
        <v>2009</v>
      </c>
      <c r="K2743" s="1" t="s">
        <v>493</v>
      </c>
      <c r="L2743" s="1">
        <v>44.3</v>
      </c>
      <c r="M2743" s="1" t="s">
        <v>504</v>
      </c>
      <c r="N2743" s="1" t="s">
        <v>505</v>
      </c>
    </row>
    <row r="2744" spans="1:15" hidden="1" x14ac:dyDescent="0.35">
      <c r="A2744" s="1" t="s">
        <v>487</v>
      </c>
      <c r="B2744" s="1" t="s">
        <v>488</v>
      </c>
      <c r="C2744" s="2" t="s">
        <v>572</v>
      </c>
      <c r="D2744" s="1" t="s">
        <v>155</v>
      </c>
      <c r="E2744" s="1">
        <v>6110</v>
      </c>
      <c r="F2744" s="1" t="s">
        <v>490</v>
      </c>
      <c r="G2744" s="2" t="s">
        <v>501</v>
      </c>
      <c r="H2744" s="1" t="s">
        <v>502</v>
      </c>
      <c r="I2744" s="1">
        <v>2010</v>
      </c>
      <c r="J2744" s="1">
        <v>2010</v>
      </c>
      <c r="K2744" s="1" t="s">
        <v>493</v>
      </c>
      <c r="L2744" s="1">
        <v>44.82</v>
      </c>
      <c r="M2744" s="1" t="s">
        <v>504</v>
      </c>
      <c r="N2744" s="1" t="s">
        <v>505</v>
      </c>
    </row>
    <row r="2745" spans="1:15" hidden="1" x14ac:dyDescent="0.35">
      <c r="A2745" s="1" t="s">
        <v>487</v>
      </c>
      <c r="B2745" s="1" t="s">
        <v>488</v>
      </c>
      <c r="C2745" s="2" t="s">
        <v>572</v>
      </c>
      <c r="D2745" s="1" t="s">
        <v>155</v>
      </c>
      <c r="E2745" s="1">
        <v>6110</v>
      </c>
      <c r="F2745" s="1" t="s">
        <v>490</v>
      </c>
      <c r="G2745" s="2" t="s">
        <v>501</v>
      </c>
      <c r="H2745" s="1" t="s">
        <v>502</v>
      </c>
      <c r="I2745" s="1">
        <v>2011</v>
      </c>
      <c r="J2745" s="1">
        <v>2011</v>
      </c>
      <c r="K2745" s="1" t="s">
        <v>493</v>
      </c>
      <c r="L2745" s="1">
        <v>51</v>
      </c>
      <c r="M2745" s="1" t="s">
        <v>504</v>
      </c>
      <c r="N2745" s="1" t="s">
        <v>505</v>
      </c>
    </row>
    <row r="2746" spans="1:15" hidden="1" x14ac:dyDescent="0.35">
      <c r="A2746" s="1" t="s">
        <v>487</v>
      </c>
      <c r="B2746" s="1" t="s">
        <v>488</v>
      </c>
      <c r="C2746" s="2" t="s">
        <v>572</v>
      </c>
      <c r="D2746" s="1" t="s">
        <v>155</v>
      </c>
      <c r="E2746" s="1">
        <v>6110</v>
      </c>
      <c r="F2746" s="1" t="s">
        <v>490</v>
      </c>
      <c r="G2746" s="2" t="s">
        <v>501</v>
      </c>
      <c r="H2746" s="1" t="s">
        <v>502</v>
      </c>
      <c r="I2746" s="1">
        <v>2012</v>
      </c>
      <c r="J2746" s="1">
        <v>2012</v>
      </c>
      <c r="K2746" s="1" t="s">
        <v>493</v>
      </c>
      <c r="L2746" s="1">
        <v>47.23</v>
      </c>
      <c r="M2746" s="1" t="s">
        <v>504</v>
      </c>
      <c r="N2746" s="1" t="s">
        <v>505</v>
      </c>
    </row>
    <row r="2747" spans="1:15" hidden="1" x14ac:dyDescent="0.35">
      <c r="A2747" s="1" t="s">
        <v>487</v>
      </c>
      <c r="B2747" s="1" t="s">
        <v>488</v>
      </c>
      <c r="C2747" s="2" t="s">
        <v>572</v>
      </c>
      <c r="D2747" s="1" t="s">
        <v>155</v>
      </c>
      <c r="E2747" s="1">
        <v>6110</v>
      </c>
      <c r="F2747" s="1" t="s">
        <v>490</v>
      </c>
      <c r="G2747" s="2" t="s">
        <v>501</v>
      </c>
      <c r="H2747" s="1" t="s">
        <v>502</v>
      </c>
      <c r="I2747" s="1">
        <v>2013</v>
      </c>
      <c r="J2747" s="1">
        <v>2013</v>
      </c>
      <c r="K2747" s="1" t="s">
        <v>493</v>
      </c>
      <c r="L2747" s="1">
        <v>50.25</v>
      </c>
      <c r="M2747" s="1" t="s">
        <v>504</v>
      </c>
      <c r="N2747" s="1" t="s">
        <v>505</v>
      </c>
    </row>
    <row r="2748" spans="1:15" hidden="1" x14ac:dyDescent="0.35">
      <c r="A2748" s="1" t="s">
        <v>487</v>
      </c>
      <c r="B2748" s="1" t="s">
        <v>488</v>
      </c>
      <c r="C2748" s="2" t="s">
        <v>572</v>
      </c>
      <c r="D2748" s="1" t="s">
        <v>155</v>
      </c>
      <c r="E2748" s="1">
        <v>6110</v>
      </c>
      <c r="F2748" s="1" t="s">
        <v>490</v>
      </c>
      <c r="G2748" s="2" t="s">
        <v>501</v>
      </c>
      <c r="H2748" s="1" t="s">
        <v>502</v>
      </c>
      <c r="I2748" s="1">
        <v>2014</v>
      </c>
      <c r="J2748" s="1">
        <v>2014</v>
      </c>
      <c r="K2748" s="1" t="s">
        <v>493</v>
      </c>
      <c r="L2748" s="1">
        <v>58.12</v>
      </c>
      <c r="M2748" s="1" t="s">
        <v>504</v>
      </c>
      <c r="N2748" s="1" t="s">
        <v>505</v>
      </c>
    </row>
    <row r="2749" spans="1:15" hidden="1" x14ac:dyDescent="0.35">
      <c r="A2749" s="1" t="s">
        <v>487</v>
      </c>
      <c r="B2749" s="1" t="s">
        <v>488</v>
      </c>
      <c r="C2749" s="2" t="s">
        <v>572</v>
      </c>
      <c r="D2749" s="1" t="s">
        <v>155</v>
      </c>
      <c r="E2749" s="1">
        <v>6110</v>
      </c>
      <c r="F2749" s="1" t="s">
        <v>490</v>
      </c>
      <c r="G2749" s="2" t="s">
        <v>501</v>
      </c>
      <c r="H2749" s="1" t="s">
        <v>502</v>
      </c>
      <c r="I2749" s="1">
        <v>2015</v>
      </c>
      <c r="J2749" s="1">
        <v>2015</v>
      </c>
      <c r="K2749" s="1" t="s">
        <v>493</v>
      </c>
      <c r="L2749" s="1">
        <v>57.96</v>
      </c>
      <c r="M2749" s="1" t="s">
        <v>504</v>
      </c>
      <c r="N2749" s="1" t="s">
        <v>505</v>
      </c>
    </row>
    <row r="2750" spans="1:15" hidden="1" x14ac:dyDescent="0.35">
      <c r="A2750" s="1" t="s">
        <v>487</v>
      </c>
      <c r="B2750" s="1" t="s">
        <v>488</v>
      </c>
      <c r="C2750" s="2" t="s">
        <v>572</v>
      </c>
      <c r="D2750" s="1" t="s">
        <v>155</v>
      </c>
      <c r="E2750" s="1">
        <v>6110</v>
      </c>
      <c r="F2750" s="1" t="s">
        <v>490</v>
      </c>
      <c r="G2750" s="2" t="s">
        <v>501</v>
      </c>
      <c r="H2750" s="1" t="s">
        <v>502</v>
      </c>
      <c r="I2750" s="1">
        <v>2016</v>
      </c>
      <c r="J2750" s="1">
        <v>2016</v>
      </c>
      <c r="K2750" s="1" t="s">
        <v>493</v>
      </c>
      <c r="L2750" s="1">
        <v>72.180000000000007</v>
      </c>
      <c r="M2750" s="1" t="s">
        <v>504</v>
      </c>
      <c r="N2750" s="1" t="s">
        <v>505</v>
      </c>
    </row>
    <row r="2751" spans="1:15" hidden="1" x14ac:dyDescent="0.35">
      <c r="A2751" s="1" t="s">
        <v>487</v>
      </c>
      <c r="B2751" s="1" t="s">
        <v>488</v>
      </c>
      <c r="C2751" s="2" t="s">
        <v>572</v>
      </c>
      <c r="D2751" s="1" t="s">
        <v>155</v>
      </c>
      <c r="E2751" s="1">
        <v>6110</v>
      </c>
      <c r="F2751" s="1" t="s">
        <v>490</v>
      </c>
      <c r="G2751" s="2" t="s">
        <v>501</v>
      </c>
      <c r="H2751" s="1" t="s">
        <v>502</v>
      </c>
      <c r="I2751" s="1">
        <v>2017</v>
      </c>
      <c r="J2751" s="1">
        <v>2017</v>
      </c>
      <c r="K2751" s="1" t="s">
        <v>493</v>
      </c>
      <c r="L2751" s="1">
        <v>96.32</v>
      </c>
      <c r="M2751" s="1" t="s">
        <v>504</v>
      </c>
      <c r="N2751" s="1" t="s">
        <v>505</v>
      </c>
    </row>
    <row r="2752" spans="1:15" hidden="1" x14ac:dyDescent="0.35">
      <c r="A2752" s="1" t="s">
        <v>487</v>
      </c>
      <c r="B2752" s="1" t="s">
        <v>488</v>
      </c>
      <c r="C2752" s="2" t="s">
        <v>573</v>
      </c>
      <c r="D2752" s="1" t="s">
        <v>157</v>
      </c>
      <c r="E2752" s="1">
        <v>6110</v>
      </c>
      <c r="F2752" s="1" t="s">
        <v>490</v>
      </c>
      <c r="G2752" s="2" t="s">
        <v>499</v>
      </c>
      <c r="H2752" s="1" t="s">
        <v>500</v>
      </c>
      <c r="I2752" s="1">
        <v>2001</v>
      </c>
      <c r="J2752" s="1">
        <v>2001</v>
      </c>
      <c r="K2752" s="1" t="s">
        <v>493</v>
      </c>
      <c r="L2752" s="1">
        <v>3862.34</v>
      </c>
      <c r="M2752" s="1" t="s">
        <v>494</v>
      </c>
      <c r="N2752" s="1" t="s">
        <v>495</v>
      </c>
      <c r="O2752" s="1" t="s">
        <v>496</v>
      </c>
    </row>
    <row r="2753" spans="1:15" hidden="1" x14ac:dyDescent="0.35">
      <c r="A2753" s="1" t="s">
        <v>487</v>
      </c>
      <c r="B2753" s="1" t="s">
        <v>488</v>
      </c>
      <c r="C2753" s="2" t="s">
        <v>573</v>
      </c>
      <c r="D2753" s="1" t="s">
        <v>157</v>
      </c>
      <c r="E2753" s="1">
        <v>6110</v>
      </c>
      <c r="F2753" s="1" t="s">
        <v>490</v>
      </c>
      <c r="G2753" s="2" t="s">
        <v>499</v>
      </c>
      <c r="H2753" s="1" t="s">
        <v>500</v>
      </c>
      <c r="I2753" s="1">
        <v>2002</v>
      </c>
      <c r="J2753" s="1">
        <v>2002</v>
      </c>
      <c r="K2753" s="1" t="s">
        <v>493</v>
      </c>
      <c r="L2753" s="1">
        <v>3470.46</v>
      </c>
      <c r="M2753" s="1" t="s">
        <v>494</v>
      </c>
      <c r="N2753" s="1" t="s">
        <v>495</v>
      </c>
      <c r="O2753" s="1" t="s">
        <v>496</v>
      </c>
    </row>
    <row r="2754" spans="1:15" hidden="1" x14ac:dyDescent="0.35">
      <c r="A2754" s="1" t="s">
        <v>487</v>
      </c>
      <c r="B2754" s="1" t="s">
        <v>488</v>
      </c>
      <c r="C2754" s="2" t="s">
        <v>573</v>
      </c>
      <c r="D2754" s="1" t="s">
        <v>157</v>
      </c>
      <c r="E2754" s="1">
        <v>6110</v>
      </c>
      <c r="F2754" s="1" t="s">
        <v>490</v>
      </c>
      <c r="G2754" s="2" t="s">
        <v>499</v>
      </c>
      <c r="H2754" s="1" t="s">
        <v>500</v>
      </c>
      <c r="I2754" s="1">
        <v>2003</v>
      </c>
      <c r="J2754" s="1">
        <v>2003</v>
      </c>
      <c r="K2754" s="1" t="s">
        <v>493</v>
      </c>
      <c r="L2754" s="1">
        <v>3762.51</v>
      </c>
      <c r="M2754" s="1" t="s">
        <v>494</v>
      </c>
      <c r="N2754" s="1" t="s">
        <v>495</v>
      </c>
      <c r="O2754" s="1" t="s">
        <v>496</v>
      </c>
    </row>
    <row r="2755" spans="1:15" hidden="1" x14ac:dyDescent="0.35">
      <c r="A2755" s="1" t="s">
        <v>487</v>
      </c>
      <c r="B2755" s="1" t="s">
        <v>488</v>
      </c>
      <c r="C2755" s="2" t="s">
        <v>573</v>
      </c>
      <c r="D2755" s="1" t="s">
        <v>157</v>
      </c>
      <c r="E2755" s="1">
        <v>6110</v>
      </c>
      <c r="F2755" s="1" t="s">
        <v>490</v>
      </c>
      <c r="G2755" s="2" t="s">
        <v>499</v>
      </c>
      <c r="H2755" s="1" t="s">
        <v>500</v>
      </c>
      <c r="I2755" s="1">
        <v>2004</v>
      </c>
      <c r="J2755" s="1">
        <v>2004</v>
      </c>
      <c r="K2755" s="1" t="s">
        <v>493</v>
      </c>
      <c r="L2755" s="1">
        <v>5225.47</v>
      </c>
      <c r="M2755" s="1" t="s">
        <v>494</v>
      </c>
      <c r="N2755" s="1" t="s">
        <v>495</v>
      </c>
      <c r="O2755" s="1" t="s">
        <v>496</v>
      </c>
    </row>
    <row r="2756" spans="1:15" hidden="1" x14ac:dyDescent="0.35">
      <c r="A2756" s="1" t="s">
        <v>487</v>
      </c>
      <c r="B2756" s="1" t="s">
        <v>488</v>
      </c>
      <c r="C2756" s="2" t="s">
        <v>573</v>
      </c>
      <c r="D2756" s="1" t="s">
        <v>157</v>
      </c>
      <c r="E2756" s="1">
        <v>6110</v>
      </c>
      <c r="F2756" s="1" t="s">
        <v>490</v>
      </c>
      <c r="G2756" s="2" t="s">
        <v>499</v>
      </c>
      <c r="H2756" s="1" t="s">
        <v>500</v>
      </c>
      <c r="I2756" s="1">
        <v>2005</v>
      </c>
      <c r="J2756" s="1">
        <v>2005</v>
      </c>
      <c r="K2756" s="1" t="s">
        <v>493</v>
      </c>
      <c r="L2756" s="1">
        <v>6412.48</v>
      </c>
      <c r="M2756" s="1" t="s">
        <v>494</v>
      </c>
      <c r="N2756" s="1" t="s">
        <v>495</v>
      </c>
      <c r="O2756" s="1" t="s">
        <v>496</v>
      </c>
    </row>
    <row r="2757" spans="1:15" hidden="1" x14ac:dyDescent="0.35">
      <c r="A2757" s="1" t="s">
        <v>487</v>
      </c>
      <c r="B2757" s="1" t="s">
        <v>488</v>
      </c>
      <c r="C2757" s="2" t="s">
        <v>573</v>
      </c>
      <c r="D2757" s="1" t="s">
        <v>157</v>
      </c>
      <c r="E2757" s="1">
        <v>6110</v>
      </c>
      <c r="F2757" s="1" t="s">
        <v>490</v>
      </c>
      <c r="G2757" s="2" t="s">
        <v>499</v>
      </c>
      <c r="H2757" s="1" t="s">
        <v>500</v>
      </c>
      <c r="I2757" s="1">
        <v>2006</v>
      </c>
      <c r="J2757" s="1">
        <v>2006</v>
      </c>
      <c r="K2757" s="1" t="s">
        <v>493</v>
      </c>
      <c r="L2757" s="1">
        <v>8904.14</v>
      </c>
      <c r="M2757" s="1" t="s">
        <v>494</v>
      </c>
      <c r="N2757" s="1" t="s">
        <v>495</v>
      </c>
      <c r="O2757" s="1" t="s">
        <v>496</v>
      </c>
    </row>
    <row r="2758" spans="1:15" hidden="1" x14ac:dyDescent="0.35">
      <c r="A2758" s="1" t="s">
        <v>487</v>
      </c>
      <c r="B2758" s="1" t="s">
        <v>488</v>
      </c>
      <c r="C2758" s="2" t="s">
        <v>573</v>
      </c>
      <c r="D2758" s="1" t="s">
        <v>157</v>
      </c>
      <c r="E2758" s="1">
        <v>6110</v>
      </c>
      <c r="F2758" s="1" t="s">
        <v>490</v>
      </c>
      <c r="G2758" s="2" t="s">
        <v>499</v>
      </c>
      <c r="H2758" s="1" t="s">
        <v>500</v>
      </c>
      <c r="I2758" s="1">
        <v>2007</v>
      </c>
      <c r="J2758" s="1">
        <v>2007</v>
      </c>
      <c r="K2758" s="1" t="s">
        <v>493</v>
      </c>
      <c r="L2758" s="1">
        <v>12220.75</v>
      </c>
      <c r="M2758" s="1" t="s">
        <v>494</v>
      </c>
      <c r="N2758" s="1" t="s">
        <v>495</v>
      </c>
      <c r="O2758" s="1" t="s">
        <v>496</v>
      </c>
    </row>
    <row r="2759" spans="1:15" hidden="1" x14ac:dyDescent="0.35">
      <c r="A2759" s="1" t="s">
        <v>487</v>
      </c>
      <c r="B2759" s="1" t="s">
        <v>488</v>
      </c>
      <c r="C2759" s="2" t="s">
        <v>573</v>
      </c>
      <c r="D2759" s="1" t="s">
        <v>157</v>
      </c>
      <c r="E2759" s="1">
        <v>6110</v>
      </c>
      <c r="F2759" s="1" t="s">
        <v>490</v>
      </c>
      <c r="G2759" s="2" t="s">
        <v>499</v>
      </c>
      <c r="H2759" s="1" t="s">
        <v>500</v>
      </c>
      <c r="I2759" s="1">
        <v>2008</v>
      </c>
      <c r="J2759" s="1">
        <v>2008</v>
      </c>
      <c r="K2759" s="1" t="s">
        <v>493</v>
      </c>
      <c r="L2759" s="1">
        <v>22967.15</v>
      </c>
      <c r="M2759" s="1" t="s">
        <v>494</v>
      </c>
      <c r="N2759" s="1" t="s">
        <v>495</v>
      </c>
      <c r="O2759" s="1" t="s">
        <v>496</v>
      </c>
    </row>
    <row r="2760" spans="1:15" hidden="1" x14ac:dyDescent="0.35">
      <c r="A2760" s="1" t="s">
        <v>487</v>
      </c>
      <c r="B2760" s="1" t="s">
        <v>488</v>
      </c>
      <c r="C2760" s="2" t="s">
        <v>573</v>
      </c>
      <c r="D2760" s="1" t="s">
        <v>157</v>
      </c>
      <c r="E2760" s="1">
        <v>6110</v>
      </c>
      <c r="F2760" s="1" t="s">
        <v>490</v>
      </c>
      <c r="G2760" s="2" t="s">
        <v>499</v>
      </c>
      <c r="H2760" s="1" t="s">
        <v>500</v>
      </c>
      <c r="I2760" s="1">
        <v>2009</v>
      </c>
      <c r="J2760" s="1">
        <v>2009</v>
      </c>
      <c r="K2760" s="1" t="s">
        <v>493</v>
      </c>
      <c r="L2760" s="1">
        <v>17197.509999999998</v>
      </c>
      <c r="M2760" s="1" t="s">
        <v>494</v>
      </c>
      <c r="N2760" s="1" t="s">
        <v>495</v>
      </c>
      <c r="O2760" s="1" t="s">
        <v>496</v>
      </c>
    </row>
    <row r="2761" spans="1:15" hidden="1" x14ac:dyDescent="0.35">
      <c r="A2761" s="1" t="s">
        <v>487</v>
      </c>
      <c r="B2761" s="1" t="s">
        <v>488</v>
      </c>
      <c r="C2761" s="2" t="s">
        <v>573</v>
      </c>
      <c r="D2761" s="1" t="s">
        <v>157</v>
      </c>
      <c r="E2761" s="1">
        <v>6110</v>
      </c>
      <c r="F2761" s="1" t="s">
        <v>490</v>
      </c>
      <c r="G2761" s="2" t="s">
        <v>499</v>
      </c>
      <c r="H2761" s="1" t="s">
        <v>500</v>
      </c>
      <c r="I2761" s="1">
        <v>2010</v>
      </c>
      <c r="J2761" s="1">
        <v>2010</v>
      </c>
      <c r="K2761" s="1" t="s">
        <v>493</v>
      </c>
      <c r="L2761" s="1">
        <v>20882.95</v>
      </c>
      <c r="M2761" s="1" t="s">
        <v>494</v>
      </c>
      <c r="N2761" s="1" t="s">
        <v>495</v>
      </c>
      <c r="O2761" s="1" t="s">
        <v>496</v>
      </c>
    </row>
    <row r="2762" spans="1:15" hidden="1" x14ac:dyDescent="0.35">
      <c r="A2762" s="1" t="s">
        <v>487</v>
      </c>
      <c r="B2762" s="1" t="s">
        <v>488</v>
      </c>
      <c r="C2762" s="2" t="s">
        <v>573</v>
      </c>
      <c r="D2762" s="1" t="s">
        <v>157</v>
      </c>
      <c r="E2762" s="1">
        <v>6110</v>
      </c>
      <c r="F2762" s="1" t="s">
        <v>490</v>
      </c>
      <c r="G2762" s="2" t="s">
        <v>499</v>
      </c>
      <c r="H2762" s="1" t="s">
        <v>500</v>
      </c>
      <c r="I2762" s="1">
        <v>2011</v>
      </c>
      <c r="J2762" s="1">
        <v>2011</v>
      </c>
      <c r="K2762" s="1" t="s">
        <v>493</v>
      </c>
      <c r="L2762" s="1">
        <v>20460.259999999998</v>
      </c>
      <c r="M2762" s="1" t="s">
        <v>494</v>
      </c>
      <c r="N2762" s="1" t="s">
        <v>495</v>
      </c>
      <c r="O2762" s="1" t="s">
        <v>496</v>
      </c>
    </row>
    <row r="2763" spans="1:15" hidden="1" x14ac:dyDescent="0.35">
      <c r="A2763" s="1" t="s">
        <v>487</v>
      </c>
      <c r="B2763" s="1" t="s">
        <v>488</v>
      </c>
      <c r="C2763" s="2" t="s">
        <v>573</v>
      </c>
      <c r="D2763" s="1" t="s">
        <v>157</v>
      </c>
      <c r="E2763" s="1">
        <v>6110</v>
      </c>
      <c r="F2763" s="1" t="s">
        <v>490</v>
      </c>
      <c r="G2763" s="2" t="s">
        <v>499</v>
      </c>
      <c r="H2763" s="1" t="s">
        <v>500</v>
      </c>
      <c r="I2763" s="1">
        <v>2012</v>
      </c>
      <c r="J2763" s="1">
        <v>2012</v>
      </c>
      <c r="K2763" s="1" t="s">
        <v>493</v>
      </c>
      <c r="L2763" s="1">
        <v>19271.96</v>
      </c>
      <c r="M2763" s="1" t="s">
        <v>494</v>
      </c>
      <c r="N2763" s="1" t="s">
        <v>495</v>
      </c>
      <c r="O2763" s="1" t="s">
        <v>496</v>
      </c>
    </row>
    <row r="2764" spans="1:15" hidden="1" x14ac:dyDescent="0.35">
      <c r="A2764" s="1" t="s">
        <v>487</v>
      </c>
      <c r="B2764" s="1" t="s">
        <v>488</v>
      </c>
      <c r="C2764" s="2" t="s">
        <v>573</v>
      </c>
      <c r="D2764" s="1" t="s">
        <v>157</v>
      </c>
      <c r="E2764" s="1">
        <v>6110</v>
      </c>
      <c r="F2764" s="1" t="s">
        <v>490</v>
      </c>
      <c r="G2764" s="2" t="s">
        <v>499</v>
      </c>
      <c r="H2764" s="1" t="s">
        <v>500</v>
      </c>
      <c r="I2764" s="1">
        <v>2013</v>
      </c>
      <c r="J2764" s="1">
        <v>2013</v>
      </c>
      <c r="K2764" s="1" t="s">
        <v>493</v>
      </c>
      <c r="L2764" s="1">
        <v>19080.57</v>
      </c>
      <c r="M2764" s="1" t="s">
        <v>494</v>
      </c>
      <c r="N2764" s="1" t="s">
        <v>495</v>
      </c>
      <c r="O2764" s="1" t="s">
        <v>496</v>
      </c>
    </row>
    <row r="2765" spans="1:15" hidden="1" x14ac:dyDescent="0.35">
      <c r="A2765" s="1" t="s">
        <v>487</v>
      </c>
      <c r="B2765" s="1" t="s">
        <v>488</v>
      </c>
      <c r="C2765" s="2" t="s">
        <v>573</v>
      </c>
      <c r="D2765" s="1" t="s">
        <v>157</v>
      </c>
      <c r="E2765" s="1">
        <v>6110</v>
      </c>
      <c r="F2765" s="1" t="s">
        <v>490</v>
      </c>
      <c r="G2765" s="2" t="s">
        <v>499</v>
      </c>
      <c r="H2765" s="1" t="s">
        <v>500</v>
      </c>
      <c r="I2765" s="1">
        <v>2014</v>
      </c>
      <c r="J2765" s="1">
        <v>2014</v>
      </c>
      <c r="K2765" s="1" t="s">
        <v>493</v>
      </c>
      <c r="L2765" s="1">
        <v>18506.59</v>
      </c>
      <c r="M2765" s="1" t="s">
        <v>494</v>
      </c>
      <c r="N2765" s="1" t="s">
        <v>495</v>
      </c>
      <c r="O2765" s="1" t="s">
        <v>496</v>
      </c>
    </row>
    <row r="2766" spans="1:15" hidden="1" x14ac:dyDescent="0.35">
      <c r="A2766" s="1" t="s">
        <v>487</v>
      </c>
      <c r="B2766" s="1" t="s">
        <v>488</v>
      </c>
      <c r="C2766" s="2" t="s">
        <v>573</v>
      </c>
      <c r="D2766" s="1" t="s">
        <v>157</v>
      </c>
      <c r="E2766" s="1">
        <v>6110</v>
      </c>
      <c r="F2766" s="1" t="s">
        <v>490</v>
      </c>
      <c r="G2766" s="2" t="s">
        <v>499</v>
      </c>
      <c r="H2766" s="1" t="s">
        <v>500</v>
      </c>
      <c r="I2766" s="1">
        <v>2015</v>
      </c>
      <c r="J2766" s="1">
        <v>2015</v>
      </c>
      <c r="K2766" s="1" t="s">
        <v>493</v>
      </c>
      <c r="L2766" s="1">
        <v>29476.27</v>
      </c>
      <c r="M2766" s="1" t="s">
        <v>494</v>
      </c>
      <c r="N2766" s="1" t="s">
        <v>495</v>
      </c>
      <c r="O2766" s="1" t="s">
        <v>496</v>
      </c>
    </row>
    <row r="2767" spans="1:15" hidden="1" x14ac:dyDescent="0.35">
      <c r="A2767" s="1" t="s">
        <v>487</v>
      </c>
      <c r="B2767" s="1" t="s">
        <v>488</v>
      </c>
      <c r="C2767" s="2" t="s">
        <v>573</v>
      </c>
      <c r="D2767" s="1" t="s">
        <v>157</v>
      </c>
      <c r="E2767" s="1">
        <v>6110</v>
      </c>
      <c r="F2767" s="1" t="s">
        <v>490</v>
      </c>
      <c r="G2767" s="2" t="s">
        <v>499</v>
      </c>
      <c r="H2767" s="1" t="s">
        <v>500</v>
      </c>
      <c r="I2767" s="1">
        <v>2016</v>
      </c>
      <c r="J2767" s="1">
        <v>2016</v>
      </c>
      <c r="K2767" s="1" t="s">
        <v>493</v>
      </c>
      <c r="L2767" s="1">
        <v>22579.1</v>
      </c>
      <c r="M2767" s="1" t="s">
        <v>494</v>
      </c>
      <c r="N2767" s="1" t="s">
        <v>495</v>
      </c>
      <c r="O2767" s="1" t="s">
        <v>496</v>
      </c>
    </row>
    <row r="2768" spans="1:15" hidden="1" x14ac:dyDescent="0.35">
      <c r="A2768" s="1" t="s">
        <v>487</v>
      </c>
      <c r="B2768" s="1" t="s">
        <v>488</v>
      </c>
      <c r="C2768" s="2" t="s">
        <v>573</v>
      </c>
      <c r="D2768" s="1" t="s">
        <v>157</v>
      </c>
      <c r="E2768" s="1">
        <v>6110</v>
      </c>
      <c r="F2768" s="1" t="s">
        <v>490</v>
      </c>
      <c r="G2768" s="2" t="s">
        <v>499</v>
      </c>
      <c r="H2768" s="1" t="s">
        <v>500</v>
      </c>
      <c r="I2768" s="1">
        <v>2017</v>
      </c>
      <c r="J2768" s="1">
        <v>2017</v>
      </c>
      <c r="K2768" s="1" t="s">
        <v>493</v>
      </c>
      <c r="L2768" s="1">
        <v>25955.61</v>
      </c>
      <c r="M2768" s="1" t="s">
        <v>494</v>
      </c>
      <c r="N2768" s="1" t="s">
        <v>495</v>
      </c>
      <c r="O2768" s="1" t="s">
        <v>496</v>
      </c>
    </row>
    <row r="2769" spans="1:15" hidden="1" x14ac:dyDescent="0.35">
      <c r="A2769" s="1" t="s">
        <v>487</v>
      </c>
      <c r="B2769" s="1" t="s">
        <v>488</v>
      </c>
      <c r="C2769" s="2" t="s">
        <v>573</v>
      </c>
      <c r="D2769" s="1" t="s">
        <v>157</v>
      </c>
      <c r="E2769" s="1">
        <v>6110</v>
      </c>
      <c r="F2769" s="1" t="s">
        <v>490</v>
      </c>
      <c r="G2769" s="2" t="s">
        <v>501</v>
      </c>
      <c r="H2769" s="1" t="s">
        <v>502</v>
      </c>
      <c r="I2769" s="1">
        <v>2001</v>
      </c>
      <c r="J2769" s="1">
        <v>2001</v>
      </c>
      <c r="K2769" s="1" t="s">
        <v>493</v>
      </c>
      <c r="L2769" s="1">
        <v>0</v>
      </c>
      <c r="M2769" s="1" t="s">
        <v>494</v>
      </c>
      <c r="N2769" s="1" t="s">
        <v>495</v>
      </c>
      <c r="O2769" s="1" t="s">
        <v>496</v>
      </c>
    </row>
    <row r="2770" spans="1:15" hidden="1" x14ac:dyDescent="0.35">
      <c r="A2770" s="1" t="s">
        <v>487</v>
      </c>
      <c r="B2770" s="1" t="s">
        <v>488</v>
      </c>
      <c r="C2770" s="2" t="s">
        <v>574</v>
      </c>
      <c r="D2770" s="1" t="s">
        <v>159</v>
      </c>
      <c r="E2770" s="1">
        <v>6110</v>
      </c>
      <c r="F2770" s="1" t="s">
        <v>490</v>
      </c>
      <c r="G2770" s="2" t="s">
        <v>491</v>
      </c>
      <c r="H2770" s="1" t="s">
        <v>492</v>
      </c>
      <c r="I2770" s="1">
        <v>2004</v>
      </c>
      <c r="J2770" s="1">
        <v>2004</v>
      </c>
      <c r="K2770" s="1" t="s">
        <v>493</v>
      </c>
      <c r="L2770" s="1">
        <v>1226.02</v>
      </c>
      <c r="M2770" s="1" t="s">
        <v>504</v>
      </c>
      <c r="N2770" s="1" t="s">
        <v>505</v>
      </c>
    </row>
    <row r="2771" spans="1:15" hidden="1" x14ac:dyDescent="0.35">
      <c r="A2771" s="1" t="s">
        <v>487</v>
      </c>
      <c r="B2771" s="1" t="s">
        <v>488</v>
      </c>
      <c r="C2771" s="2" t="s">
        <v>574</v>
      </c>
      <c r="D2771" s="1" t="s">
        <v>159</v>
      </c>
      <c r="E2771" s="1">
        <v>6110</v>
      </c>
      <c r="F2771" s="1" t="s">
        <v>490</v>
      </c>
      <c r="G2771" s="2" t="s">
        <v>491</v>
      </c>
      <c r="H2771" s="1" t="s">
        <v>492</v>
      </c>
      <c r="I2771" s="1">
        <v>2005</v>
      </c>
      <c r="J2771" s="1">
        <v>2005</v>
      </c>
      <c r="K2771" s="1" t="s">
        <v>493</v>
      </c>
      <c r="L2771" s="1">
        <v>511.02</v>
      </c>
      <c r="M2771" s="1" t="s">
        <v>504</v>
      </c>
      <c r="N2771" s="1" t="s">
        <v>505</v>
      </c>
    </row>
    <row r="2772" spans="1:15" hidden="1" x14ac:dyDescent="0.35">
      <c r="A2772" s="1" t="s">
        <v>487</v>
      </c>
      <c r="B2772" s="1" t="s">
        <v>488</v>
      </c>
      <c r="C2772" s="2" t="s">
        <v>574</v>
      </c>
      <c r="D2772" s="1" t="s">
        <v>159</v>
      </c>
      <c r="E2772" s="1">
        <v>6110</v>
      </c>
      <c r="F2772" s="1" t="s">
        <v>490</v>
      </c>
      <c r="G2772" s="2" t="s">
        <v>491</v>
      </c>
      <c r="H2772" s="1" t="s">
        <v>492</v>
      </c>
      <c r="I2772" s="1">
        <v>2006</v>
      </c>
      <c r="J2772" s="1">
        <v>2006</v>
      </c>
      <c r="K2772" s="1" t="s">
        <v>493</v>
      </c>
      <c r="L2772" s="1">
        <v>911.17</v>
      </c>
      <c r="M2772" s="1" t="s">
        <v>504</v>
      </c>
      <c r="N2772" s="1" t="s">
        <v>505</v>
      </c>
    </row>
    <row r="2773" spans="1:15" hidden="1" x14ac:dyDescent="0.35">
      <c r="A2773" s="1" t="s">
        <v>487</v>
      </c>
      <c r="B2773" s="1" t="s">
        <v>488</v>
      </c>
      <c r="C2773" s="2" t="s">
        <v>574</v>
      </c>
      <c r="D2773" s="1" t="s">
        <v>159</v>
      </c>
      <c r="E2773" s="1">
        <v>6110</v>
      </c>
      <c r="F2773" s="1" t="s">
        <v>490</v>
      </c>
      <c r="G2773" s="2" t="s">
        <v>491</v>
      </c>
      <c r="H2773" s="1" t="s">
        <v>492</v>
      </c>
      <c r="I2773" s="1">
        <v>2007</v>
      </c>
      <c r="J2773" s="1">
        <v>2007</v>
      </c>
      <c r="K2773" s="1" t="s">
        <v>493</v>
      </c>
      <c r="L2773" s="1">
        <v>828.17</v>
      </c>
      <c r="M2773" s="1" t="s">
        <v>504</v>
      </c>
      <c r="N2773" s="1" t="s">
        <v>505</v>
      </c>
    </row>
    <row r="2774" spans="1:15" hidden="1" x14ac:dyDescent="0.35">
      <c r="A2774" s="1" t="s">
        <v>487</v>
      </c>
      <c r="B2774" s="1" t="s">
        <v>488</v>
      </c>
      <c r="C2774" s="2" t="s">
        <v>574</v>
      </c>
      <c r="D2774" s="1" t="s">
        <v>159</v>
      </c>
      <c r="E2774" s="1">
        <v>6110</v>
      </c>
      <c r="F2774" s="1" t="s">
        <v>490</v>
      </c>
      <c r="G2774" s="2" t="s">
        <v>491</v>
      </c>
      <c r="H2774" s="1" t="s">
        <v>492</v>
      </c>
      <c r="I2774" s="1">
        <v>2008</v>
      </c>
      <c r="J2774" s="1">
        <v>2008</v>
      </c>
      <c r="K2774" s="1" t="s">
        <v>493</v>
      </c>
      <c r="L2774" s="1">
        <v>973.16</v>
      </c>
      <c r="M2774" s="1" t="s">
        <v>504</v>
      </c>
      <c r="N2774" s="1" t="s">
        <v>505</v>
      </c>
    </row>
    <row r="2775" spans="1:15" hidden="1" x14ac:dyDescent="0.35">
      <c r="A2775" s="1" t="s">
        <v>487</v>
      </c>
      <c r="B2775" s="1" t="s">
        <v>488</v>
      </c>
      <c r="C2775" s="2" t="s">
        <v>574</v>
      </c>
      <c r="D2775" s="1" t="s">
        <v>159</v>
      </c>
      <c r="E2775" s="1">
        <v>6110</v>
      </c>
      <c r="F2775" s="1" t="s">
        <v>490</v>
      </c>
      <c r="G2775" s="2" t="s">
        <v>491</v>
      </c>
      <c r="H2775" s="1" t="s">
        <v>492</v>
      </c>
      <c r="I2775" s="1">
        <v>2009</v>
      </c>
      <c r="J2775" s="1">
        <v>2009</v>
      </c>
      <c r="K2775" s="1" t="s">
        <v>493</v>
      </c>
      <c r="L2775" s="1">
        <v>838.96</v>
      </c>
      <c r="M2775" s="1" t="s">
        <v>504</v>
      </c>
      <c r="N2775" s="1" t="s">
        <v>505</v>
      </c>
    </row>
    <row r="2776" spans="1:15" hidden="1" x14ac:dyDescent="0.35">
      <c r="A2776" s="1" t="s">
        <v>487</v>
      </c>
      <c r="B2776" s="1" t="s">
        <v>488</v>
      </c>
      <c r="C2776" s="2" t="s">
        <v>574</v>
      </c>
      <c r="D2776" s="1" t="s">
        <v>159</v>
      </c>
      <c r="E2776" s="1">
        <v>6110</v>
      </c>
      <c r="F2776" s="1" t="s">
        <v>490</v>
      </c>
      <c r="G2776" s="2" t="s">
        <v>491</v>
      </c>
      <c r="H2776" s="1" t="s">
        <v>492</v>
      </c>
      <c r="I2776" s="1">
        <v>2010</v>
      </c>
      <c r="J2776" s="1">
        <v>2010</v>
      </c>
      <c r="K2776" s="1" t="s">
        <v>493</v>
      </c>
      <c r="L2776" s="1">
        <v>992.11</v>
      </c>
      <c r="M2776" s="1" t="s">
        <v>504</v>
      </c>
      <c r="N2776" s="1" t="s">
        <v>505</v>
      </c>
    </row>
    <row r="2777" spans="1:15" hidden="1" x14ac:dyDescent="0.35">
      <c r="A2777" s="1" t="s">
        <v>487</v>
      </c>
      <c r="B2777" s="1" t="s">
        <v>488</v>
      </c>
      <c r="C2777" s="2" t="s">
        <v>574</v>
      </c>
      <c r="D2777" s="1" t="s">
        <v>159</v>
      </c>
      <c r="E2777" s="1">
        <v>6110</v>
      </c>
      <c r="F2777" s="1" t="s">
        <v>490</v>
      </c>
      <c r="G2777" s="2" t="s">
        <v>491</v>
      </c>
      <c r="H2777" s="1" t="s">
        <v>492</v>
      </c>
      <c r="I2777" s="1">
        <v>2013</v>
      </c>
      <c r="J2777" s="1">
        <v>2013</v>
      </c>
      <c r="K2777" s="1" t="s">
        <v>493</v>
      </c>
      <c r="L2777" s="1">
        <v>1651.08</v>
      </c>
      <c r="M2777" s="1" t="s">
        <v>504</v>
      </c>
      <c r="N2777" s="1" t="s">
        <v>505</v>
      </c>
    </row>
    <row r="2778" spans="1:15" hidden="1" x14ac:dyDescent="0.35">
      <c r="A2778" s="1" t="s">
        <v>487</v>
      </c>
      <c r="B2778" s="1" t="s">
        <v>488</v>
      </c>
      <c r="C2778" s="2" t="s">
        <v>574</v>
      </c>
      <c r="D2778" s="1" t="s">
        <v>159</v>
      </c>
      <c r="E2778" s="1">
        <v>6110</v>
      </c>
      <c r="F2778" s="1" t="s">
        <v>490</v>
      </c>
      <c r="G2778" s="2" t="s">
        <v>506</v>
      </c>
      <c r="H2778" s="1" t="s">
        <v>507</v>
      </c>
      <c r="I2778" s="1">
        <v>2005</v>
      </c>
      <c r="J2778" s="1">
        <v>2005</v>
      </c>
      <c r="K2778" s="1" t="s">
        <v>493</v>
      </c>
      <c r="L2778" s="1">
        <v>29.03</v>
      </c>
      <c r="M2778" s="1" t="s">
        <v>504</v>
      </c>
      <c r="N2778" s="1" t="s">
        <v>505</v>
      </c>
    </row>
    <row r="2779" spans="1:15" hidden="1" x14ac:dyDescent="0.35">
      <c r="A2779" s="1" t="s">
        <v>487</v>
      </c>
      <c r="B2779" s="1" t="s">
        <v>488</v>
      </c>
      <c r="C2779" s="2" t="s">
        <v>574</v>
      </c>
      <c r="D2779" s="1" t="s">
        <v>159</v>
      </c>
      <c r="E2779" s="1">
        <v>6110</v>
      </c>
      <c r="F2779" s="1" t="s">
        <v>490</v>
      </c>
      <c r="G2779" s="2" t="s">
        <v>506</v>
      </c>
      <c r="H2779" s="1" t="s">
        <v>507</v>
      </c>
      <c r="I2779" s="1">
        <v>2006</v>
      </c>
      <c r="J2779" s="1">
        <v>2006</v>
      </c>
      <c r="K2779" s="1" t="s">
        <v>493</v>
      </c>
      <c r="L2779" s="1">
        <v>92.27</v>
      </c>
      <c r="M2779" s="1" t="s">
        <v>504</v>
      </c>
      <c r="N2779" s="1" t="s">
        <v>505</v>
      </c>
    </row>
    <row r="2780" spans="1:15" hidden="1" x14ac:dyDescent="0.35">
      <c r="A2780" s="1" t="s">
        <v>487</v>
      </c>
      <c r="B2780" s="1" t="s">
        <v>488</v>
      </c>
      <c r="C2780" s="2" t="s">
        <v>574</v>
      </c>
      <c r="D2780" s="1" t="s">
        <v>159</v>
      </c>
      <c r="E2780" s="1">
        <v>6110</v>
      </c>
      <c r="F2780" s="1" t="s">
        <v>490</v>
      </c>
      <c r="G2780" s="2" t="s">
        <v>506</v>
      </c>
      <c r="H2780" s="1" t="s">
        <v>507</v>
      </c>
      <c r="I2780" s="1">
        <v>2007</v>
      </c>
      <c r="J2780" s="1">
        <v>2007</v>
      </c>
      <c r="K2780" s="1" t="s">
        <v>493</v>
      </c>
      <c r="L2780" s="1">
        <v>108.73</v>
      </c>
      <c r="M2780" s="1" t="s">
        <v>504</v>
      </c>
      <c r="N2780" s="1" t="s">
        <v>505</v>
      </c>
    </row>
    <row r="2781" spans="1:15" hidden="1" x14ac:dyDescent="0.35">
      <c r="A2781" s="1" t="s">
        <v>487</v>
      </c>
      <c r="B2781" s="1" t="s">
        <v>488</v>
      </c>
      <c r="C2781" s="2" t="s">
        <v>574</v>
      </c>
      <c r="D2781" s="1" t="s">
        <v>159</v>
      </c>
      <c r="E2781" s="1">
        <v>6110</v>
      </c>
      <c r="F2781" s="1" t="s">
        <v>490</v>
      </c>
      <c r="G2781" s="2" t="s">
        <v>506</v>
      </c>
      <c r="H2781" s="1" t="s">
        <v>507</v>
      </c>
      <c r="I2781" s="1">
        <v>2008</v>
      </c>
      <c r="J2781" s="1">
        <v>2008</v>
      </c>
      <c r="K2781" s="1" t="s">
        <v>493</v>
      </c>
      <c r="L2781" s="1">
        <v>106.57</v>
      </c>
      <c r="M2781" s="1" t="s">
        <v>504</v>
      </c>
      <c r="N2781" s="1" t="s">
        <v>505</v>
      </c>
    </row>
    <row r="2782" spans="1:15" hidden="1" x14ac:dyDescent="0.35">
      <c r="A2782" s="1" t="s">
        <v>487</v>
      </c>
      <c r="B2782" s="1" t="s">
        <v>488</v>
      </c>
      <c r="C2782" s="2" t="s">
        <v>574</v>
      </c>
      <c r="D2782" s="1" t="s">
        <v>159</v>
      </c>
      <c r="E2782" s="1">
        <v>6110</v>
      </c>
      <c r="F2782" s="1" t="s">
        <v>490</v>
      </c>
      <c r="G2782" s="2" t="s">
        <v>506</v>
      </c>
      <c r="H2782" s="1" t="s">
        <v>507</v>
      </c>
      <c r="I2782" s="1">
        <v>2009</v>
      </c>
      <c r="J2782" s="1">
        <v>2009</v>
      </c>
      <c r="K2782" s="1" t="s">
        <v>493</v>
      </c>
      <c r="L2782" s="1">
        <v>105.28</v>
      </c>
      <c r="M2782" s="1" t="s">
        <v>504</v>
      </c>
      <c r="N2782" s="1" t="s">
        <v>505</v>
      </c>
    </row>
    <row r="2783" spans="1:15" hidden="1" x14ac:dyDescent="0.35">
      <c r="A2783" s="1" t="s">
        <v>487</v>
      </c>
      <c r="B2783" s="1" t="s">
        <v>488</v>
      </c>
      <c r="C2783" s="2" t="s">
        <v>574</v>
      </c>
      <c r="D2783" s="1" t="s">
        <v>159</v>
      </c>
      <c r="E2783" s="1">
        <v>6110</v>
      </c>
      <c r="F2783" s="1" t="s">
        <v>490</v>
      </c>
      <c r="G2783" s="2" t="s">
        <v>506</v>
      </c>
      <c r="H2783" s="1" t="s">
        <v>507</v>
      </c>
      <c r="I2783" s="1">
        <v>2013</v>
      </c>
      <c r="J2783" s="1">
        <v>2013</v>
      </c>
      <c r="K2783" s="1" t="s">
        <v>493</v>
      </c>
      <c r="L2783" s="1">
        <v>132.91</v>
      </c>
      <c r="M2783" s="1" t="s">
        <v>504</v>
      </c>
      <c r="N2783" s="1" t="s">
        <v>505</v>
      </c>
    </row>
    <row r="2784" spans="1:15" hidden="1" x14ac:dyDescent="0.35">
      <c r="A2784" s="1" t="s">
        <v>487</v>
      </c>
      <c r="B2784" s="1" t="s">
        <v>488</v>
      </c>
      <c r="C2784" s="2" t="s">
        <v>574</v>
      </c>
      <c r="D2784" s="1" t="s">
        <v>159</v>
      </c>
      <c r="E2784" s="1">
        <v>6110</v>
      </c>
      <c r="F2784" s="1" t="s">
        <v>490</v>
      </c>
      <c r="G2784" s="2" t="s">
        <v>497</v>
      </c>
      <c r="H2784" s="1" t="s">
        <v>498</v>
      </c>
      <c r="I2784" s="1">
        <v>2005</v>
      </c>
      <c r="J2784" s="1">
        <v>2005</v>
      </c>
      <c r="K2784" s="1" t="s">
        <v>493</v>
      </c>
      <c r="L2784" s="1">
        <v>137.44999999999999</v>
      </c>
      <c r="M2784" s="1" t="s">
        <v>504</v>
      </c>
      <c r="N2784" s="1" t="s">
        <v>505</v>
      </c>
    </row>
    <row r="2785" spans="1:14" hidden="1" x14ac:dyDescent="0.35">
      <c r="A2785" s="1" t="s">
        <v>487</v>
      </c>
      <c r="B2785" s="1" t="s">
        <v>488</v>
      </c>
      <c r="C2785" s="2" t="s">
        <v>574</v>
      </c>
      <c r="D2785" s="1" t="s">
        <v>159</v>
      </c>
      <c r="E2785" s="1">
        <v>6110</v>
      </c>
      <c r="F2785" s="1" t="s">
        <v>490</v>
      </c>
      <c r="G2785" s="2" t="s">
        <v>497</v>
      </c>
      <c r="H2785" s="1" t="s">
        <v>498</v>
      </c>
      <c r="I2785" s="1">
        <v>2006</v>
      </c>
      <c r="J2785" s="1">
        <v>2006</v>
      </c>
      <c r="K2785" s="1" t="s">
        <v>493</v>
      </c>
      <c r="L2785" s="1">
        <v>290.89999999999998</v>
      </c>
      <c r="M2785" s="1" t="s">
        <v>504</v>
      </c>
      <c r="N2785" s="1" t="s">
        <v>505</v>
      </c>
    </row>
    <row r="2786" spans="1:14" hidden="1" x14ac:dyDescent="0.35">
      <c r="A2786" s="1" t="s">
        <v>487</v>
      </c>
      <c r="B2786" s="1" t="s">
        <v>488</v>
      </c>
      <c r="C2786" s="2" t="s">
        <v>574</v>
      </c>
      <c r="D2786" s="1" t="s">
        <v>159</v>
      </c>
      <c r="E2786" s="1">
        <v>6110</v>
      </c>
      <c r="F2786" s="1" t="s">
        <v>490</v>
      </c>
      <c r="G2786" s="2" t="s">
        <v>497</v>
      </c>
      <c r="H2786" s="1" t="s">
        <v>498</v>
      </c>
      <c r="I2786" s="1">
        <v>2007</v>
      </c>
      <c r="J2786" s="1">
        <v>2007</v>
      </c>
      <c r="K2786" s="1" t="s">
        <v>493</v>
      </c>
      <c r="L2786" s="1">
        <v>541.79999999999995</v>
      </c>
      <c r="M2786" s="1" t="s">
        <v>504</v>
      </c>
      <c r="N2786" s="1" t="s">
        <v>505</v>
      </c>
    </row>
    <row r="2787" spans="1:14" hidden="1" x14ac:dyDescent="0.35">
      <c r="A2787" s="1" t="s">
        <v>487</v>
      </c>
      <c r="B2787" s="1" t="s">
        <v>488</v>
      </c>
      <c r="C2787" s="2" t="s">
        <v>574</v>
      </c>
      <c r="D2787" s="1" t="s">
        <v>159</v>
      </c>
      <c r="E2787" s="1">
        <v>6110</v>
      </c>
      <c r="F2787" s="1" t="s">
        <v>490</v>
      </c>
      <c r="G2787" s="2" t="s">
        <v>497</v>
      </c>
      <c r="H2787" s="1" t="s">
        <v>498</v>
      </c>
      <c r="I2787" s="1">
        <v>2008</v>
      </c>
      <c r="J2787" s="1">
        <v>2008</v>
      </c>
      <c r="K2787" s="1" t="s">
        <v>493</v>
      </c>
      <c r="L2787" s="1">
        <v>1527.31</v>
      </c>
      <c r="M2787" s="1" t="s">
        <v>504</v>
      </c>
      <c r="N2787" s="1" t="s">
        <v>505</v>
      </c>
    </row>
    <row r="2788" spans="1:14" hidden="1" x14ac:dyDescent="0.35">
      <c r="A2788" s="1" t="s">
        <v>487</v>
      </c>
      <c r="B2788" s="1" t="s">
        <v>488</v>
      </c>
      <c r="C2788" s="2" t="s">
        <v>574</v>
      </c>
      <c r="D2788" s="1" t="s">
        <v>159</v>
      </c>
      <c r="E2788" s="1">
        <v>6110</v>
      </c>
      <c r="F2788" s="1" t="s">
        <v>490</v>
      </c>
      <c r="G2788" s="2" t="s">
        <v>497</v>
      </c>
      <c r="H2788" s="1" t="s">
        <v>498</v>
      </c>
      <c r="I2788" s="1">
        <v>2009</v>
      </c>
      <c r="J2788" s="1">
        <v>2009</v>
      </c>
      <c r="K2788" s="1" t="s">
        <v>493</v>
      </c>
      <c r="L2788" s="1">
        <v>2213.65</v>
      </c>
      <c r="M2788" s="1" t="s">
        <v>504</v>
      </c>
      <c r="N2788" s="1" t="s">
        <v>505</v>
      </c>
    </row>
    <row r="2789" spans="1:14" hidden="1" x14ac:dyDescent="0.35">
      <c r="A2789" s="1" t="s">
        <v>487</v>
      </c>
      <c r="B2789" s="1" t="s">
        <v>488</v>
      </c>
      <c r="C2789" s="2" t="s">
        <v>574</v>
      </c>
      <c r="D2789" s="1" t="s">
        <v>159</v>
      </c>
      <c r="E2789" s="1">
        <v>6110</v>
      </c>
      <c r="F2789" s="1" t="s">
        <v>490</v>
      </c>
      <c r="G2789" s="2" t="s">
        <v>497</v>
      </c>
      <c r="H2789" s="1" t="s">
        <v>498</v>
      </c>
      <c r="I2789" s="1">
        <v>2010</v>
      </c>
      <c r="J2789" s="1">
        <v>2010</v>
      </c>
      <c r="K2789" s="1" t="s">
        <v>493</v>
      </c>
      <c r="L2789" s="1">
        <v>1665.93</v>
      </c>
      <c r="M2789" s="1" t="s">
        <v>504</v>
      </c>
      <c r="N2789" s="1" t="s">
        <v>505</v>
      </c>
    </row>
    <row r="2790" spans="1:14" hidden="1" x14ac:dyDescent="0.35">
      <c r="A2790" s="1" t="s">
        <v>487</v>
      </c>
      <c r="B2790" s="1" t="s">
        <v>488</v>
      </c>
      <c r="C2790" s="2" t="s">
        <v>574</v>
      </c>
      <c r="D2790" s="1" t="s">
        <v>159</v>
      </c>
      <c r="E2790" s="1">
        <v>6110</v>
      </c>
      <c r="F2790" s="1" t="s">
        <v>490</v>
      </c>
      <c r="G2790" s="2" t="s">
        <v>497</v>
      </c>
      <c r="H2790" s="1" t="s">
        <v>498</v>
      </c>
      <c r="I2790" s="1">
        <v>2011</v>
      </c>
      <c r="J2790" s="1">
        <v>2011</v>
      </c>
      <c r="K2790" s="1" t="s">
        <v>493</v>
      </c>
      <c r="L2790" s="1">
        <v>2099.9499999999998</v>
      </c>
      <c r="M2790" s="1" t="s">
        <v>504</v>
      </c>
      <c r="N2790" s="1" t="s">
        <v>505</v>
      </c>
    </row>
    <row r="2791" spans="1:14" hidden="1" x14ac:dyDescent="0.35">
      <c r="A2791" s="1" t="s">
        <v>487</v>
      </c>
      <c r="B2791" s="1" t="s">
        <v>488</v>
      </c>
      <c r="C2791" s="2" t="s">
        <v>574</v>
      </c>
      <c r="D2791" s="1" t="s">
        <v>159</v>
      </c>
      <c r="E2791" s="1">
        <v>6110</v>
      </c>
      <c r="F2791" s="1" t="s">
        <v>490</v>
      </c>
      <c r="G2791" s="2" t="s">
        <v>497</v>
      </c>
      <c r="H2791" s="1" t="s">
        <v>498</v>
      </c>
      <c r="I2791" s="1">
        <v>2012</v>
      </c>
      <c r="J2791" s="1">
        <v>2012</v>
      </c>
      <c r="K2791" s="1" t="s">
        <v>493</v>
      </c>
      <c r="L2791" s="1">
        <v>2214.52</v>
      </c>
      <c r="M2791" s="1" t="s">
        <v>504</v>
      </c>
      <c r="N2791" s="1" t="s">
        <v>505</v>
      </c>
    </row>
    <row r="2792" spans="1:14" hidden="1" x14ac:dyDescent="0.35">
      <c r="A2792" s="1" t="s">
        <v>487</v>
      </c>
      <c r="B2792" s="1" t="s">
        <v>488</v>
      </c>
      <c r="C2792" s="2" t="s">
        <v>574</v>
      </c>
      <c r="D2792" s="1" t="s">
        <v>159</v>
      </c>
      <c r="E2792" s="1">
        <v>6110</v>
      </c>
      <c r="F2792" s="1" t="s">
        <v>490</v>
      </c>
      <c r="G2792" s="2" t="s">
        <v>497</v>
      </c>
      <c r="H2792" s="1" t="s">
        <v>498</v>
      </c>
      <c r="I2792" s="1">
        <v>2013</v>
      </c>
      <c r="J2792" s="1">
        <v>2013</v>
      </c>
      <c r="K2792" s="1" t="s">
        <v>493</v>
      </c>
      <c r="L2792" s="1">
        <v>2448.62</v>
      </c>
      <c r="M2792" s="1" t="s">
        <v>504</v>
      </c>
      <c r="N2792" s="1" t="s">
        <v>505</v>
      </c>
    </row>
    <row r="2793" spans="1:14" hidden="1" x14ac:dyDescent="0.35">
      <c r="A2793" s="1" t="s">
        <v>487</v>
      </c>
      <c r="B2793" s="1" t="s">
        <v>488</v>
      </c>
      <c r="C2793" s="2" t="s">
        <v>574</v>
      </c>
      <c r="D2793" s="1" t="s">
        <v>159</v>
      </c>
      <c r="E2793" s="1">
        <v>6110</v>
      </c>
      <c r="F2793" s="1" t="s">
        <v>490</v>
      </c>
      <c r="G2793" s="2" t="s">
        <v>497</v>
      </c>
      <c r="H2793" s="1" t="s">
        <v>498</v>
      </c>
      <c r="I2793" s="1">
        <v>2014</v>
      </c>
      <c r="J2793" s="1">
        <v>2014</v>
      </c>
      <c r="K2793" s="1" t="s">
        <v>493</v>
      </c>
      <c r="L2793" s="1">
        <v>2012.26</v>
      </c>
      <c r="M2793" s="1" t="s">
        <v>504</v>
      </c>
      <c r="N2793" s="1" t="s">
        <v>505</v>
      </c>
    </row>
    <row r="2794" spans="1:14" hidden="1" x14ac:dyDescent="0.35">
      <c r="A2794" s="1" t="s">
        <v>487</v>
      </c>
      <c r="B2794" s="1" t="s">
        <v>488</v>
      </c>
      <c r="C2794" s="2" t="s">
        <v>574</v>
      </c>
      <c r="D2794" s="1" t="s">
        <v>159</v>
      </c>
      <c r="E2794" s="1">
        <v>6110</v>
      </c>
      <c r="F2794" s="1" t="s">
        <v>490</v>
      </c>
      <c r="G2794" s="2" t="s">
        <v>497</v>
      </c>
      <c r="H2794" s="1" t="s">
        <v>498</v>
      </c>
      <c r="I2794" s="1">
        <v>2015</v>
      </c>
      <c r="J2794" s="1">
        <v>2015</v>
      </c>
      <c r="K2794" s="1" t="s">
        <v>493</v>
      </c>
      <c r="L2794" s="1">
        <v>2085.25</v>
      </c>
      <c r="M2794" s="1" t="s">
        <v>504</v>
      </c>
      <c r="N2794" s="1" t="s">
        <v>505</v>
      </c>
    </row>
    <row r="2795" spans="1:14" hidden="1" x14ac:dyDescent="0.35">
      <c r="A2795" s="1" t="s">
        <v>487</v>
      </c>
      <c r="B2795" s="1" t="s">
        <v>488</v>
      </c>
      <c r="C2795" s="2" t="s">
        <v>574</v>
      </c>
      <c r="D2795" s="1" t="s">
        <v>159</v>
      </c>
      <c r="E2795" s="1">
        <v>6110</v>
      </c>
      <c r="F2795" s="1" t="s">
        <v>490</v>
      </c>
      <c r="G2795" s="2" t="s">
        <v>497</v>
      </c>
      <c r="H2795" s="1" t="s">
        <v>498</v>
      </c>
      <c r="I2795" s="1">
        <v>2016</v>
      </c>
      <c r="J2795" s="1">
        <v>2016</v>
      </c>
      <c r="K2795" s="1" t="s">
        <v>493</v>
      </c>
      <c r="L2795" s="1">
        <v>2780.12</v>
      </c>
      <c r="M2795" s="1" t="s">
        <v>504</v>
      </c>
      <c r="N2795" s="1" t="s">
        <v>505</v>
      </c>
    </row>
    <row r="2796" spans="1:14" hidden="1" x14ac:dyDescent="0.35">
      <c r="A2796" s="1" t="s">
        <v>487</v>
      </c>
      <c r="B2796" s="1" t="s">
        <v>488</v>
      </c>
      <c r="C2796" s="2" t="s">
        <v>574</v>
      </c>
      <c r="D2796" s="1" t="s">
        <v>159</v>
      </c>
      <c r="E2796" s="1">
        <v>6110</v>
      </c>
      <c r="F2796" s="1" t="s">
        <v>490</v>
      </c>
      <c r="G2796" s="2" t="s">
        <v>497</v>
      </c>
      <c r="H2796" s="1" t="s">
        <v>498</v>
      </c>
      <c r="I2796" s="1">
        <v>2017</v>
      </c>
      <c r="J2796" s="1">
        <v>2017</v>
      </c>
      <c r="K2796" s="1" t="s">
        <v>493</v>
      </c>
      <c r="L2796" s="1">
        <v>1977.51</v>
      </c>
      <c r="M2796" s="1" t="s">
        <v>504</v>
      </c>
      <c r="N2796" s="1" t="s">
        <v>505</v>
      </c>
    </row>
    <row r="2797" spans="1:14" hidden="1" x14ac:dyDescent="0.35">
      <c r="A2797" s="1" t="s">
        <v>487</v>
      </c>
      <c r="B2797" s="1" t="s">
        <v>488</v>
      </c>
      <c r="C2797" s="2" t="s">
        <v>574</v>
      </c>
      <c r="D2797" s="1" t="s">
        <v>159</v>
      </c>
      <c r="E2797" s="1">
        <v>6110</v>
      </c>
      <c r="F2797" s="1" t="s">
        <v>490</v>
      </c>
      <c r="G2797" s="2" t="s">
        <v>497</v>
      </c>
      <c r="H2797" s="1" t="s">
        <v>498</v>
      </c>
      <c r="I2797" s="1">
        <v>2018</v>
      </c>
      <c r="J2797" s="1">
        <v>2018</v>
      </c>
      <c r="K2797" s="1" t="s">
        <v>493</v>
      </c>
      <c r="L2797" s="1">
        <v>2212.86</v>
      </c>
      <c r="M2797" s="1" t="s">
        <v>504</v>
      </c>
      <c r="N2797" s="1" t="s">
        <v>505</v>
      </c>
    </row>
    <row r="2798" spans="1:14" hidden="1" x14ac:dyDescent="0.35">
      <c r="A2798" s="1" t="s">
        <v>487</v>
      </c>
      <c r="B2798" s="1" t="s">
        <v>488</v>
      </c>
      <c r="C2798" s="2" t="s">
        <v>574</v>
      </c>
      <c r="D2798" s="1" t="s">
        <v>159</v>
      </c>
      <c r="E2798" s="1">
        <v>6110</v>
      </c>
      <c r="F2798" s="1" t="s">
        <v>490</v>
      </c>
      <c r="G2798" s="2" t="s">
        <v>499</v>
      </c>
      <c r="H2798" s="1" t="s">
        <v>500</v>
      </c>
      <c r="I2798" s="1">
        <v>2004</v>
      </c>
      <c r="J2798" s="1">
        <v>2004</v>
      </c>
      <c r="K2798" s="1" t="s">
        <v>493</v>
      </c>
      <c r="L2798" s="1">
        <v>1226.02</v>
      </c>
      <c r="M2798" s="1" t="s">
        <v>504</v>
      </c>
      <c r="N2798" s="1" t="s">
        <v>505</v>
      </c>
    </row>
    <row r="2799" spans="1:14" hidden="1" x14ac:dyDescent="0.35">
      <c r="A2799" s="1" t="s">
        <v>487</v>
      </c>
      <c r="B2799" s="1" t="s">
        <v>488</v>
      </c>
      <c r="C2799" s="2" t="s">
        <v>574</v>
      </c>
      <c r="D2799" s="1" t="s">
        <v>159</v>
      </c>
      <c r="E2799" s="1">
        <v>6110</v>
      </c>
      <c r="F2799" s="1" t="s">
        <v>490</v>
      </c>
      <c r="G2799" s="2" t="s">
        <v>499</v>
      </c>
      <c r="H2799" s="1" t="s">
        <v>500</v>
      </c>
      <c r="I2799" s="1">
        <v>2005</v>
      </c>
      <c r="J2799" s="1">
        <v>2005</v>
      </c>
      <c r="K2799" s="1" t="s">
        <v>493</v>
      </c>
      <c r="L2799" s="1">
        <v>511.02</v>
      </c>
      <c r="M2799" s="1" t="s">
        <v>504</v>
      </c>
      <c r="N2799" s="1" t="s">
        <v>505</v>
      </c>
    </row>
    <row r="2800" spans="1:14" hidden="1" x14ac:dyDescent="0.35">
      <c r="A2800" s="1" t="s">
        <v>487</v>
      </c>
      <c r="B2800" s="1" t="s">
        <v>488</v>
      </c>
      <c r="C2800" s="2" t="s">
        <v>574</v>
      </c>
      <c r="D2800" s="1" t="s">
        <v>159</v>
      </c>
      <c r="E2800" s="1">
        <v>6110</v>
      </c>
      <c r="F2800" s="1" t="s">
        <v>490</v>
      </c>
      <c r="G2800" s="2" t="s">
        <v>499</v>
      </c>
      <c r="H2800" s="1" t="s">
        <v>500</v>
      </c>
      <c r="I2800" s="1">
        <v>2006</v>
      </c>
      <c r="J2800" s="1">
        <v>2006</v>
      </c>
      <c r="K2800" s="1" t="s">
        <v>493</v>
      </c>
      <c r="L2800" s="1">
        <v>911.17</v>
      </c>
      <c r="M2800" s="1" t="s">
        <v>504</v>
      </c>
      <c r="N2800" s="1" t="s">
        <v>505</v>
      </c>
    </row>
    <row r="2801" spans="1:14" hidden="1" x14ac:dyDescent="0.35">
      <c r="A2801" s="1" t="s">
        <v>487</v>
      </c>
      <c r="B2801" s="1" t="s">
        <v>488</v>
      </c>
      <c r="C2801" s="2" t="s">
        <v>574</v>
      </c>
      <c r="D2801" s="1" t="s">
        <v>159</v>
      </c>
      <c r="E2801" s="1">
        <v>6110</v>
      </c>
      <c r="F2801" s="1" t="s">
        <v>490</v>
      </c>
      <c r="G2801" s="2" t="s">
        <v>499</v>
      </c>
      <c r="H2801" s="1" t="s">
        <v>500</v>
      </c>
      <c r="I2801" s="1">
        <v>2007</v>
      </c>
      <c r="J2801" s="1">
        <v>2007</v>
      </c>
      <c r="K2801" s="1" t="s">
        <v>493</v>
      </c>
      <c r="L2801" s="1">
        <v>828.17</v>
      </c>
      <c r="M2801" s="1" t="s">
        <v>504</v>
      </c>
      <c r="N2801" s="1" t="s">
        <v>505</v>
      </c>
    </row>
    <row r="2802" spans="1:14" hidden="1" x14ac:dyDescent="0.35">
      <c r="A2802" s="1" t="s">
        <v>487</v>
      </c>
      <c r="B2802" s="1" t="s">
        <v>488</v>
      </c>
      <c r="C2802" s="2" t="s">
        <v>574</v>
      </c>
      <c r="D2802" s="1" t="s">
        <v>159</v>
      </c>
      <c r="E2802" s="1">
        <v>6110</v>
      </c>
      <c r="F2802" s="1" t="s">
        <v>490</v>
      </c>
      <c r="G2802" s="2" t="s">
        <v>499</v>
      </c>
      <c r="H2802" s="1" t="s">
        <v>500</v>
      </c>
      <c r="I2802" s="1">
        <v>2008</v>
      </c>
      <c r="J2802" s="1">
        <v>2008</v>
      </c>
      <c r="K2802" s="1" t="s">
        <v>493</v>
      </c>
      <c r="L2802" s="1">
        <v>973.16</v>
      </c>
      <c r="M2802" s="1" t="s">
        <v>504</v>
      </c>
      <c r="N2802" s="1" t="s">
        <v>505</v>
      </c>
    </row>
    <row r="2803" spans="1:14" hidden="1" x14ac:dyDescent="0.35">
      <c r="A2803" s="1" t="s">
        <v>487</v>
      </c>
      <c r="B2803" s="1" t="s">
        <v>488</v>
      </c>
      <c r="C2803" s="2" t="s">
        <v>574</v>
      </c>
      <c r="D2803" s="1" t="s">
        <v>159</v>
      </c>
      <c r="E2803" s="1">
        <v>6110</v>
      </c>
      <c r="F2803" s="1" t="s">
        <v>490</v>
      </c>
      <c r="G2803" s="2" t="s">
        <v>499</v>
      </c>
      <c r="H2803" s="1" t="s">
        <v>500</v>
      </c>
      <c r="I2803" s="1">
        <v>2009</v>
      </c>
      <c r="J2803" s="1">
        <v>2009</v>
      </c>
      <c r="K2803" s="1" t="s">
        <v>493</v>
      </c>
      <c r="L2803" s="1">
        <v>838.96</v>
      </c>
      <c r="M2803" s="1" t="s">
        <v>504</v>
      </c>
      <c r="N2803" s="1" t="s">
        <v>505</v>
      </c>
    </row>
    <row r="2804" spans="1:14" hidden="1" x14ac:dyDescent="0.35">
      <c r="A2804" s="1" t="s">
        <v>487</v>
      </c>
      <c r="B2804" s="1" t="s">
        <v>488</v>
      </c>
      <c r="C2804" s="2" t="s">
        <v>574</v>
      </c>
      <c r="D2804" s="1" t="s">
        <v>159</v>
      </c>
      <c r="E2804" s="1">
        <v>6110</v>
      </c>
      <c r="F2804" s="1" t="s">
        <v>490</v>
      </c>
      <c r="G2804" s="2" t="s">
        <v>499</v>
      </c>
      <c r="H2804" s="1" t="s">
        <v>500</v>
      </c>
      <c r="I2804" s="1">
        <v>2010</v>
      </c>
      <c r="J2804" s="1">
        <v>2010</v>
      </c>
      <c r="K2804" s="1" t="s">
        <v>493</v>
      </c>
      <c r="L2804" s="1">
        <v>992.11</v>
      </c>
      <c r="M2804" s="1" t="s">
        <v>504</v>
      </c>
      <c r="N2804" s="1" t="s">
        <v>505</v>
      </c>
    </row>
    <row r="2805" spans="1:14" hidden="1" x14ac:dyDescent="0.35">
      <c r="A2805" s="1" t="s">
        <v>487</v>
      </c>
      <c r="B2805" s="1" t="s">
        <v>488</v>
      </c>
      <c r="C2805" s="2" t="s">
        <v>574</v>
      </c>
      <c r="D2805" s="1" t="s">
        <v>159</v>
      </c>
      <c r="E2805" s="1">
        <v>6110</v>
      </c>
      <c r="F2805" s="1" t="s">
        <v>490</v>
      </c>
      <c r="G2805" s="2" t="s">
        <v>499</v>
      </c>
      <c r="H2805" s="1" t="s">
        <v>500</v>
      </c>
      <c r="I2805" s="1">
        <v>2013</v>
      </c>
      <c r="J2805" s="1">
        <v>2013</v>
      </c>
      <c r="K2805" s="1" t="s">
        <v>493</v>
      </c>
      <c r="L2805" s="1">
        <v>1651.08</v>
      </c>
      <c r="M2805" s="1" t="s">
        <v>504</v>
      </c>
      <c r="N2805" s="1" t="s">
        <v>505</v>
      </c>
    </row>
    <row r="2806" spans="1:14" hidden="1" x14ac:dyDescent="0.35">
      <c r="A2806" s="1" t="s">
        <v>487</v>
      </c>
      <c r="B2806" s="1" t="s">
        <v>488</v>
      </c>
      <c r="C2806" s="2" t="s">
        <v>574</v>
      </c>
      <c r="D2806" s="1" t="s">
        <v>159</v>
      </c>
      <c r="E2806" s="1">
        <v>6110</v>
      </c>
      <c r="F2806" s="1" t="s">
        <v>490</v>
      </c>
      <c r="G2806" s="2" t="s">
        <v>508</v>
      </c>
      <c r="H2806" s="1" t="s">
        <v>509</v>
      </c>
      <c r="I2806" s="1">
        <v>2005</v>
      </c>
      <c r="J2806" s="1">
        <v>2005</v>
      </c>
      <c r="K2806" s="1" t="s">
        <v>493</v>
      </c>
      <c r="L2806" s="1">
        <v>29.03</v>
      </c>
      <c r="M2806" s="1" t="s">
        <v>504</v>
      </c>
      <c r="N2806" s="1" t="s">
        <v>505</v>
      </c>
    </row>
    <row r="2807" spans="1:14" hidden="1" x14ac:dyDescent="0.35">
      <c r="A2807" s="1" t="s">
        <v>487</v>
      </c>
      <c r="B2807" s="1" t="s">
        <v>488</v>
      </c>
      <c r="C2807" s="2" t="s">
        <v>574</v>
      </c>
      <c r="D2807" s="1" t="s">
        <v>159</v>
      </c>
      <c r="E2807" s="1">
        <v>6110</v>
      </c>
      <c r="F2807" s="1" t="s">
        <v>490</v>
      </c>
      <c r="G2807" s="2" t="s">
        <v>508</v>
      </c>
      <c r="H2807" s="1" t="s">
        <v>509</v>
      </c>
      <c r="I2807" s="1">
        <v>2006</v>
      </c>
      <c r="J2807" s="1">
        <v>2006</v>
      </c>
      <c r="K2807" s="1" t="s">
        <v>493</v>
      </c>
      <c r="L2807" s="1">
        <v>92.27</v>
      </c>
      <c r="M2807" s="1" t="s">
        <v>504</v>
      </c>
      <c r="N2807" s="1" t="s">
        <v>505</v>
      </c>
    </row>
    <row r="2808" spans="1:14" hidden="1" x14ac:dyDescent="0.35">
      <c r="A2808" s="1" t="s">
        <v>487</v>
      </c>
      <c r="B2808" s="1" t="s">
        <v>488</v>
      </c>
      <c r="C2808" s="2" t="s">
        <v>574</v>
      </c>
      <c r="D2808" s="1" t="s">
        <v>159</v>
      </c>
      <c r="E2808" s="1">
        <v>6110</v>
      </c>
      <c r="F2808" s="1" t="s">
        <v>490</v>
      </c>
      <c r="G2808" s="2" t="s">
        <v>508</v>
      </c>
      <c r="H2808" s="1" t="s">
        <v>509</v>
      </c>
      <c r="I2808" s="1">
        <v>2007</v>
      </c>
      <c r="J2808" s="1">
        <v>2007</v>
      </c>
      <c r="K2808" s="1" t="s">
        <v>493</v>
      </c>
      <c r="L2808" s="1">
        <v>108.73</v>
      </c>
      <c r="M2808" s="1" t="s">
        <v>504</v>
      </c>
      <c r="N2808" s="1" t="s">
        <v>505</v>
      </c>
    </row>
    <row r="2809" spans="1:14" hidden="1" x14ac:dyDescent="0.35">
      <c r="A2809" s="1" t="s">
        <v>487</v>
      </c>
      <c r="B2809" s="1" t="s">
        <v>488</v>
      </c>
      <c r="C2809" s="2" t="s">
        <v>574</v>
      </c>
      <c r="D2809" s="1" t="s">
        <v>159</v>
      </c>
      <c r="E2809" s="1">
        <v>6110</v>
      </c>
      <c r="F2809" s="1" t="s">
        <v>490</v>
      </c>
      <c r="G2809" s="2" t="s">
        <v>508</v>
      </c>
      <c r="H2809" s="1" t="s">
        <v>509</v>
      </c>
      <c r="I2809" s="1">
        <v>2008</v>
      </c>
      <c r="J2809" s="1">
        <v>2008</v>
      </c>
      <c r="K2809" s="1" t="s">
        <v>493</v>
      </c>
      <c r="L2809" s="1">
        <v>106.57</v>
      </c>
      <c r="M2809" s="1" t="s">
        <v>504</v>
      </c>
      <c r="N2809" s="1" t="s">
        <v>505</v>
      </c>
    </row>
    <row r="2810" spans="1:14" hidden="1" x14ac:dyDescent="0.35">
      <c r="A2810" s="1" t="s">
        <v>487</v>
      </c>
      <c r="B2810" s="1" t="s">
        <v>488</v>
      </c>
      <c r="C2810" s="2" t="s">
        <v>574</v>
      </c>
      <c r="D2810" s="1" t="s">
        <v>159</v>
      </c>
      <c r="E2810" s="1">
        <v>6110</v>
      </c>
      <c r="F2810" s="1" t="s">
        <v>490</v>
      </c>
      <c r="G2810" s="2" t="s">
        <v>508</v>
      </c>
      <c r="H2810" s="1" t="s">
        <v>509</v>
      </c>
      <c r="I2810" s="1">
        <v>2009</v>
      </c>
      <c r="J2810" s="1">
        <v>2009</v>
      </c>
      <c r="K2810" s="1" t="s">
        <v>493</v>
      </c>
      <c r="L2810" s="1">
        <v>105.28</v>
      </c>
      <c r="M2810" s="1" t="s">
        <v>504</v>
      </c>
      <c r="N2810" s="1" t="s">
        <v>505</v>
      </c>
    </row>
    <row r="2811" spans="1:14" hidden="1" x14ac:dyDescent="0.35">
      <c r="A2811" s="1" t="s">
        <v>487</v>
      </c>
      <c r="B2811" s="1" t="s">
        <v>488</v>
      </c>
      <c r="C2811" s="2" t="s">
        <v>574</v>
      </c>
      <c r="D2811" s="1" t="s">
        <v>159</v>
      </c>
      <c r="E2811" s="1">
        <v>6110</v>
      </c>
      <c r="F2811" s="1" t="s">
        <v>490</v>
      </c>
      <c r="G2811" s="2" t="s">
        <v>508</v>
      </c>
      <c r="H2811" s="1" t="s">
        <v>509</v>
      </c>
      <c r="I2811" s="1">
        <v>2013</v>
      </c>
      <c r="J2811" s="1">
        <v>2013</v>
      </c>
      <c r="K2811" s="1" t="s">
        <v>493</v>
      </c>
      <c r="L2811" s="1">
        <v>132.91</v>
      </c>
      <c r="M2811" s="1" t="s">
        <v>504</v>
      </c>
      <c r="N2811" s="1" t="s">
        <v>505</v>
      </c>
    </row>
    <row r="2812" spans="1:14" hidden="1" x14ac:dyDescent="0.35">
      <c r="A2812" s="1" t="s">
        <v>487</v>
      </c>
      <c r="B2812" s="1" t="s">
        <v>488</v>
      </c>
      <c r="C2812" s="2" t="s">
        <v>574</v>
      </c>
      <c r="D2812" s="1" t="s">
        <v>159</v>
      </c>
      <c r="E2812" s="1">
        <v>6110</v>
      </c>
      <c r="F2812" s="1" t="s">
        <v>490</v>
      </c>
      <c r="G2812" s="2" t="s">
        <v>501</v>
      </c>
      <c r="H2812" s="1" t="s">
        <v>502</v>
      </c>
      <c r="I2812" s="1">
        <v>2005</v>
      </c>
      <c r="J2812" s="1">
        <v>2005</v>
      </c>
      <c r="K2812" s="1" t="s">
        <v>493</v>
      </c>
      <c r="L2812" s="1">
        <v>137.44999999999999</v>
      </c>
      <c r="M2812" s="1" t="s">
        <v>504</v>
      </c>
      <c r="N2812" s="1" t="s">
        <v>505</v>
      </c>
    </row>
    <row r="2813" spans="1:14" hidden="1" x14ac:dyDescent="0.35">
      <c r="A2813" s="1" t="s">
        <v>487</v>
      </c>
      <c r="B2813" s="1" t="s">
        <v>488</v>
      </c>
      <c r="C2813" s="2" t="s">
        <v>574</v>
      </c>
      <c r="D2813" s="1" t="s">
        <v>159</v>
      </c>
      <c r="E2813" s="1">
        <v>6110</v>
      </c>
      <c r="F2813" s="1" t="s">
        <v>490</v>
      </c>
      <c r="G2813" s="2" t="s">
        <v>501</v>
      </c>
      <c r="H2813" s="1" t="s">
        <v>502</v>
      </c>
      <c r="I2813" s="1">
        <v>2006</v>
      </c>
      <c r="J2813" s="1">
        <v>2006</v>
      </c>
      <c r="K2813" s="1" t="s">
        <v>493</v>
      </c>
      <c r="L2813" s="1">
        <v>290.89999999999998</v>
      </c>
      <c r="M2813" s="1" t="s">
        <v>504</v>
      </c>
      <c r="N2813" s="1" t="s">
        <v>505</v>
      </c>
    </row>
    <row r="2814" spans="1:14" hidden="1" x14ac:dyDescent="0.35">
      <c r="A2814" s="1" t="s">
        <v>487</v>
      </c>
      <c r="B2814" s="1" t="s">
        <v>488</v>
      </c>
      <c r="C2814" s="2" t="s">
        <v>574</v>
      </c>
      <c r="D2814" s="1" t="s">
        <v>159</v>
      </c>
      <c r="E2814" s="1">
        <v>6110</v>
      </c>
      <c r="F2814" s="1" t="s">
        <v>490</v>
      </c>
      <c r="G2814" s="2" t="s">
        <v>501</v>
      </c>
      <c r="H2814" s="1" t="s">
        <v>502</v>
      </c>
      <c r="I2814" s="1">
        <v>2007</v>
      </c>
      <c r="J2814" s="1">
        <v>2007</v>
      </c>
      <c r="K2814" s="1" t="s">
        <v>493</v>
      </c>
      <c r="L2814" s="1">
        <v>541.79999999999995</v>
      </c>
      <c r="M2814" s="1" t="s">
        <v>504</v>
      </c>
      <c r="N2814" s="1" t="s">
        <v>505</v>
      </c>
    </row>
    <row r="2815" spans="1:14" hidden="1" x14ac:dyDescent="0.35">
      <c r="A2815" s="1" t="s">
        <v>487</v>
      </c>
      <c r="B2815" s="1" t="s">
        <v>488</v>
      </c>
      <c r="C2815" s="2" t="s">
        <v>574</v>
      </c>
      <c r="D2815" s="1" t="s">
        <v>159</v>
      </c>
      <c r="E2815" s="1">
        <v>6110</v>
      </c>
      <c r="F2815" s="1" t="s">
        <v>490</v>
      </c>
      <c r="G2815" s="2" t="s">
        <v>501</v>
      </c>
      <c r="H2815" s="1" t="s">
        <v>502</v>
      </c>
      <c r="I2815" s="1">
        <v>2008</v>
      </c>
      <c r="J2815" s="1">
        <v>2008</v>
      </c>
      <c r="K2815" s="1" t="s">
        <v>493</v>
      </c>
      <c r="L2815" s="1">
        <v>779.09</v>
      </c>
      <c r="M2815" s="1" t="s">
        <v>504</v>
      </c>
      <c r="N2815" s="1" t="s">
        <v>505</v>
      </c>
    </row>
    <row r="2816" spans="1:14" hidden="1" x14ac:dyDescent="0.35">
      <c r="A2816" s="1" t="s">
        <v>487</v>
      </c>
      <c r="B2816" s="1" t="s">
        <v>488</v>
      </c>
      <c r="C2816" s="2" t="s">
        <v>574</v>
      </c>
      <c r="D2816" s="1" t="s">
        <v>159</v>
      </c>
      <c r="E2816" s="1">
        <v>6110</v>
      </c>
      <c r="F2816" s="1" t="s">
        <v>490</v>
      </c>
      <c r="G2816" s="2" t="s">
        <v>501</v>
      </c>
      <c r="H2816" s="1" t="s">
        <v>502</v>
      </c>
      <c r="I2816" s="1">
        <v>2009</v>
      </c>
      <c r="J2816" s="1">
        <v>2009</v>
      </c>
      <c r="K2816" s="1" t="s">
        <v>493</v>
      </c>
      <c r="L2816" s="1">
        <v>1535.63</v>
      </c>
      <c r="M2816" s="1" t="s">
        <v>504</v>
      </c>
      <c r="N2816" s="1" t="s">
        <v>505</v>
      </c>
    </row>
    <row r="2817" spans="1:15" hidden="1" x14ac:dyDescent="0.35">
      <c r="A2817" s="1" t="s">
        <v>487</v>
      </c>
      <c r="B2817" s="1" t="s">
        <v>488</v>
      </c>
      <c r="C2817" s="2" t="s">
        <v>574</v>
      </c>
      <c r="D2817" s="1" t="s">
        <v>159</v>
      </c>
      <c r="E2817" s="1">
        <v>6110</v>
      </c>
      <c r="F2817" s="1" t="s">
        <v>490</v>
      </c>
      <c r="G2817" s="2" t="s">
        <v>501</v>
      </c>
      <c r="H2817" s="1" t="s">
        <v>502</v>
      </c>
      <c r="I2817" s="1">
        <v>2010</v>
      </c>
      <c r="J2817" s="1">
        <v>2010</v>
      </c>
      <c r="K2817" s="1" t="s">
        <v>493</v>
      </c>
      <c r="L2817" s="1">
        <v>1077.75</v>
      </c>
      <c r="M2817" s="1" t="s">
        <v>504</v>
      </c>
      <c r="N2817" s="1" t="s">
        <v>505</v>
      </c>
    </row>
    <row r="2818" spans="1:15" hidden="1" x14ac:dyDescent="0.35">
      <c r="A2818" s="1" t="s">
        <v>487</v>
      </c>
      <c r="B2818" s="1" t="s">
        <v>488</v>
      </c>
      <c r="C2818" s="2" t="s">
        <v>574</v>
      </c>
      <c r="D2818" s="1" t="s">
        <v>159</v>
      </c>
      <c r="E2818" s="1">
        <v>6110</v>
      </c>
      <c r="F2818" s="1" t="s">
        <v>490</v>
      </c>
      <c r="G2818" s="2" t="s">
        <v>501</v>
      </c>
      <c r="H2818" s="1" t="s">
        <v>502</v>
      </c>
      <c r="I2818" s="1">
        <v>2011</v>
      </c>
      <c r="J2818" s="1">
        <v>2011</v>
      </c>
      <c r="K2818" s="1" t="s">
        <v>493</v>
      </c>
      <c r="L2818" s="1">
        <v>1547.86</v>
      </c>
      <c r="M2818" s="1" t="s">
        <v>504</v>
      </c>
      <c r="N2818" s="1" t="s">
        <v>505</v>
      </c>
    </row>
    <row r="2819" spans="1:15" hidden="1" x14ac:dyDescent="0.35">
      <c r="A2819" s="1" t="s">
        <v>487</v>
      </c>
      <c r="B2819" s="1" t="s">
        <v>488</v>
      </c>
      <c r="C2819" s="2" t="s">
        <v>574</v>
      </c>
      <c r="D2819" s="1" t="s">
        <v>159</v>
      </c>
      <c r="E2819" s="1">
        <v>6110</v>
      </c>
      <c r="F2819" s="1" t="s">
        <v>490</v>
      </c>
      <c r="G2819" s="2" t="s">
        <v>501</v>
      </c>
      <c r="H2819" s="1" t="s">
        <v>502</v>
      </c>
      <c r="I2819" s="1">
        <v>2012</v>
      </c>
      <c r="J2819" s="1">
        <v>2012</v>
      </c>
      <c r="K2819" s="1" t="s">
        <v>493</v>
      </c>
      <c r="L2819" s="1">
        <v>1384.61</v>
      </c>
      <c r="M2819" s="1" t="s">
        <v>504</v>
      </c>
      <c r="N2819" s="1" t="s">
        <v>505</v>
      </c>
    </row>
    <row r="2820" spans="1:15" hidden="1" x14ac:dyDescent="0.35">
      <c r="A2820" s="1" t="s">
        <v>487</v>
      </c>
      <c r="B2820" s="1" t="s">
        <v>488</v>
      </c>
      <c r="C2820" s="2" t="s">
        <v>574</v>
      </c>
      <c r="D2820" s="1" t="s">
        <v>159</v>
      </c>
      <c r="E2820" s="1">
        <v>6110</v>
      </c>
      <c r="F2820" s="1" t="s">
        <v>490</v>
      </c>
      <c r="G2820" s="2" t="s">
        <v>501</v>
      </c>
      <c r="H2820" s="1" t="s">
        <v>502</v>
      </c>
      <c r="I2820" s="1">
        <v>2013</v>
      </c>
      <c r="J2820" s="1">
        <v>2013</v>
      </c>
      <c r="K2820" s="1" t="s">
        <v>493</v>
      </c>
      <c r="L2820" s="1">
        <v>1467.46</v>
      </c>
      <c r="M2820" s="1" t="s">
        <v>504</v>
      </c>
      <c r="N2820" s="1" t="s">
        <v>505</v>
      </c>
    </row>
    <row r="2821" spans="1:15" hidden="1" x14ac:dyDescent="0.35">
      <c r="A2821" s="1" t="s">
        <v>487</v>
      </c>
      <c r="B2821" s="1" t="s">
        <v>488</v>
      </c>
      <c r="C2821" s="2" t="s">
        <v>574</v>
      </c>
      <c r="D2821" s="1" t="s">
        <v>159</v>
      </c>
      <c r="E2821" s="1">
        <v>6110</v>
      </c>
      <c r="F2821" s="1" t="s">
        <v>490</v>
      </c>
      <c r="G2821" s="2" t="s">
        <v>501</v>
      </c>
      <c r="H2821" s="1" t="s">
        <v>502</v>
      </c>
      <c r="I2821" s="1">
        <v>2014</v>
      </c>
      <c r="J2821" s="1">
        <v>2014</v>
      </c>
      <c r="K2821" s="1" t="s">
        <v>493</v>
      </c>
      <c r="L2821" s="1">
        <v>783.09</v>
      </c>
      <c r="M2821" s="1" t="s">
        <v>504</v>
      </c>
      <c r="N2821" s="1" t="s">
        <v>505</v>
      </c>
    </row>
    <row r="2822" spans="1:15" hidden="1" x14ac:dyDescent="0.35">
      <c r="A2822" s="1" t="s">
        <v>487</v>
      </c>
      <c r="B2822" s="1" t="s">
        <v>488</v>
      </c>
      <c r="C2822" s="2" t="s">
        <v>574</v>
      </c>
      <c r="D2822" s="1" t="s">
        <v>159</v>
      </c>
      <c r="E2822" s="1">
        <v>6110</v>
      </c>
      <c r="F2822" s="1" t="s">
        <v>490</v>
      </c>
      <c r="G2822" s="2" t="s">
        <v>501</v>
      </c>
      <c r="H2822" s="1" t="s">
        <v>502</v>
      </c>
      <c r="I2822" s="1">
        <v>2015</v>
      </c>
      <c r="J2822" s="1">
        <v>2015</v>
      </c>
      <c r="K2822" s="1" t="s">
        <v>493</v>
      </c>
      <c r="L2822" s="1">
        <v>736.75</v>
      </c>
      <c r="M2822" s="1" t="s">
        <v>504</v>
      </c>
      <c r="N2822" s="1" t="s">
        <v>505</v>
      </c>
    </row>
    <row r="2823" spans="1:15" hidden="1" x14ac:dyDescent="0.35">
      <c r="A2823" s="1" t="s">
        <v>487</v>
      </c>
      <c r="B2823" s="1" t="s">
        <v>488</v>
      </c>
      <c r="C2823" s="2" t="s">
        <v>574</v>
      </c>
      <c r="D2823" s="1" t="s">
        <v>159</v>
      </c>
      <c r="E2823" s="1">
        <v>6110</v>
      </c>
      <c r="F2823" s="1" t="s">
        <v>490</v>
      </c>
      <c r="G2823" s="2" t="s">
        <v>501</v>
      </c>
      <c r="H2823" s="1" t="s">
        <v>502</v>
      </c>
      <c r="I2823" s="1">
        <v>2016</v>
      </c>
      <c r="J2823" s="1">
        <v>2016</v>
      </c>
      <c r="K2823" s="1" t="s">
        <v>493</v>
      </c>
      <c r="L2823" s="1">
        <v>909.71</v>
      </c>
      <c r="M2823" s="1" t="s">
        <v>504</v>
      </c>
      <c r="N2823" s="1" t="s">
        <v>505</v>
      </c>
    </row>
    <row r="2824" spans="1:15" hidden="1" x14ac:dyDescent="0.35">
      <c r="A2824" s="1" t="s">
        <v>487</v>
      </c>
      <c r="B2824" s="1" t="s">
        <v>488</v>
      </c>
      <c r="C2824" s="2" t="s">
        <v>574</v>
      </c>
      <c r="D2824" s="1" t="s">
        <v>159</v>
      </c>
      <c r="E2824" s="1">
        <v>6110</v>
      </c>
      <c r="F2824" s="1" t="s">
        <v>490</v>
      </c>
      <c r="G2824" s="2" t="s">
        <v>501</v>
      </c>
      <c r="H2824" s="1" t="s">
        <v>502</v>
      </c>
      <c r="I2824" s="1">
        <v>2017</v>
      </c>
      <c r="J2824" s="1">
        <v>2017</v>
      </c>
      <c r="K2824" s="1" t="s">
        <v>493</v>
      </c>
      <c r="L2824" s="1">
        <v>793.21</v>
      </c>
      <c r="M2824" s="1" t="s">
        <v>504</v>
      </c>
      <c r="N2824" s="1" t="s">
        <v>505</v>
      </c>
    </row>
    <row r="2825" spans="1:15" hidden="1" x14ac:dyDescent="0.35">
      <c r="A2825" s="1" t="s">
        <v>487</v>
      </c>
      <c r="B2825" s="1" t="s">
        <v>488</v>
      </c>
      <c r="C2825" s="2" t="s">
        <v>574</v>
      </c>
      <c r="D2825" s="1" t="s">
        <v>159</v>
      </c>
      <c r="E2825" s="1">
        <v>6110</v>
      </c>
      <c r="F2825" s="1" t="s">
        <v>490</v>
      </c>
      <c r="G2825" s="2" t="s">
        <v>501</v>
      </c>
      <c r="H2825" s="1" t="s">
        <v>502</v>
      </c>
      <c r="I2825" s="1">
        <v>2018</v>
      </c>
      <c r="J2825" s="1">
        <v>2018</v>
      </c>
      <c r="K2825" s="1" t="s">
        <v>493</v>
      </c>
      <c r="L2825" s="1">
        <v>962.96</v>
      </c>
      <c r="M2825" s="1" t="s">
        <v>504</v>
      </c>
      <c r="N2825" s="1" t="s">
        <v>505</v>
      </c>
    </row>
    <row r="2826" spans="1:15" hidden="1" x14ac:dyDescent="0.35">
      <c r="A2826" s="1" t="s">
        <v>487</v>
      </c>
      <c r="B2826" s="1" t="s">
        <v>488</v>
      </c>
      <c r="C2826" s="2" t="s">
        <v>575</v>
      </c>
      <c r="D2826" s="1" t="s">
        <v>161</v>
      </c>
      <c r="E2826" s="1">
        <v>6110</v>
      </c>
      <c r="F2826" s="1" t="s">
        <v>490</v>
      </c>
      <c r="G2826" s="2" t="s">
        <v>497</v>
      </c>
      <c r="H2826" s="1" t="s">
        <v>498</v>
      </c>
      <c r="I2826" s="1">
        <v>2001</v>
      </c>
      <c r="J2826" s="1">
        <v>2001</v>
      </c>
      <c r="K2826" s="1" t="s">
        <v>493</v>
      </c>
      <c r="L2826" s="1">
        <v>1266.47</v>
      </c>
      <c r="M2826" s="1" t="s">
        <v>494</v>
      </c>
      <c r="N2826" s="1" t="s">
        <v>495</v>
      </c>
      <c r="O2826" s="1" t="s">
        <v>496</v>
      </c>
    </row>
    <row r="2827" spans="1:15" hidden="1" x14ac:dyDescent="0.35">
      <c r="A2827" s="1" t="s">
        <v>487</v>
      </c>
      <c r="B2827" s="1" t="s">
        <v>488</v>
      </c>
      <c r="C2827" s="2" t="s">
        <v>575</v>
      </c>
      <c r="D2827" s="1" t="s">
        <v>161</v>
      </c>
      <c r="E2827" s="1">
        <v>6110</v>
      </c>
      <c r="F2827" s="1" t="s">
        <v>490</v>
      </c>
      <c r="G2827" s="2" t="s">
        <v>497</v>
      </c>
      <c r="H2827" s="1" t="s">
        <v>498</v>
      </c>
      <c r="I2827" s="1">
        <v>2002</v>
      </c>
      <c r="J2827" s="1">
        <v>2002</v>
      </c>
      <c r="K2827" s="1" t="s">
        <v>493</v>
      </c>
      <c r="L2827" s="1">
        <v>1040.8900000000001</v>
      </c>
      <c r="M2827" s="1" t="s">
        <v>494</v>
      </c>
      <c r="N2827" s="1" t="s">
        <v>495</v>
      </c>
      <c r="O2827" s="1" t="s">
        <v>496</v>
      </c>
    </row>
    <row r="2828" spans="1:15" hidden="1" x14ac:dyDescent="0.35">
      <c r="A2828" s="1" t="s">
        <v>487</v>
      </c>
      <c r="B2828" s="1" t="s">
        <v>488</v>
      </c>
      <c r="C2828" s="2" t="s">
        <v>575</v>
      </c>
      <c r="D2828" s="1" t="s">
        <v>161</v>
      </c>
      <c r="E2828" s="1">
        <v>6110</v>
      </c>
      <c r="F2828" s="1" t="s">
        <v>490</v>
      </c>
      <c r="G2828" s="2" t="s">
        <v>497</v>
      </c>
      <c r="H2828" s="1" t="s">
        <v>498</v>
      </c>
      <c r="I2828" s="1">
        <v>2003</v>
      </c>
      <c r="J2828" s="1">
        <v>2003</v>
      </c>
      <c r="K2828" s="1" t="s">
        <v>493</v>
      </c>
      <c r="L2828" s="1">
        <v>349.67</v>
      </c>
      <c r="M2828" s="1" t="s">
        <v>494</v>
      </c>
      <c r="N2828" s="1" t="s">
        <v>495</v>
      </c>
      <c r="O2828" s="1" t="s">
        <v>496</v>
      </c>
    </row>
    <row r="2829" spans="1:15" hidden="1" x14ac:dyDescent="0.35">
      <c r="A2829" s="1" t="s">
        <v>487</v>
      </c>
      <c r="B2829" s="1" t="s">
        <v>488</v>
      </c>
      <c r="C2829" s="2" t="s">
        <v>575</v>
      </c>
      <c r="D2829" s="1" t="s">
        <v>161</v>
      </c>
      <c r="E2829" s="1">
        <v>6110</v>
      </c>
      <c r="F2829" s="1" t="s">
        <v>490</v>
      </c>
      <c r="G2829" s="2" t="s">
        <v>497</v>
      </c>
      <c r="H2829" s="1" t="s">
        <v>498</v>
      </c>
      <c r="I2829" s="1">
        <v>2004</v>
      </c>
      <c r="J2829" s="1">
        <v>2004</v>
      </c>
      <c r="K2829" s="1" t="s">
        <v>493</v>
      </c>
      <c r="L2829" s="1">
        <v>318.62</v>
      </c>
      <c r="M2829" s="1" t="s">
        <v>494</v>
      </c>
      <c r="N2829" s="1" t="s">
        <v>495</v>
      </c>
      <c r="O2829" s="1" t="s">
        <v>496</v>
      </c>
    </row>
    <row r="2830" spans="1:15" hidden="1" x14ac:dyDescent="0.35">
      <c r="A2830" s="1" t="s">
        <v>487</v>
      </c>
      <c r="B2830" s="1" t="s">
        <v>488</v>
      </c>
      <c r="C2830" s="2" t="s">
        <v>575</v>
      </c>
      <c r="D2830" s="1" t="s">
        <v>161</v>
      </c>
      <c r="E2830" s="1">
        <v>6110</v>
      </c>
      <c r="F2830" s="1" t="s">
        <v>490</v>
      </c>
      <c r="G2830" s="2" t="s">
        <v>497</v>
      </c>
      <c r="H2830" s="1" t="s">
        <v>498</v>
      </c>
      <c r="I2830" s="1">
        <v>2005</v>
      </c>
      <c r="J2830" s="1">
        <v>2005</v>
      </c>
      <c r="K2830" s="1" t="s">
        <v>493</v>
      </c>
      <c r="L2830" s="1">
        <v>817.66</v>
      </c>
      <c r="M2830" s="1" t="s">
        <v>494</v>
      </c>
      <c r="N2830" s="1" t="s">
        <v>495</v>
      </c>
      <c r="O2830" s="1" t="s">
        <v>496</v>
      </c>
    </row>
    <row r="2831" spans="1:15" hidden="1" x14ac:dyDescent="0.35">
      <c r="A2831" s="1" t="s">
        <v>487</v>
      </c>
      <c r="B2831" s="1" t="s">
        <v>488</v>
      </c>
      <c r="C2831" s="2" t="s">
        <v>575</v>
      </c>
      <c r="D2831" s="1" t="s">
        <v>161</v>
      </c>
      <c r="E2831" s="1">
        <v>6110</v>
      </c>
      <c r="F2831" s="1" t="s">
        <v>490</v>
      </c>
      <c r="G2831" s="2" t="s">
        <v>497</v>
      </c>
      <c r="H2831" s="1" t="s">
        <v>498</v>
      </c>
      <c r="I2831" s="1">
        <v>2006</v>
      </c>
      <c r="J2831" s="1">
        <v>2006</v>
      </c>
      <c r="K2831" s="1" t="s">
        <v>493</v>
      </c>
      <c r="L2831" s="1">
        <v>1039.53</v>
      </c>
      <c r="M2831" s="1" t="s">
        <v>494</v>
      </c>
      <c r="N2831" s="1" t="s">
        <v>495</v>
      </c>
      <c r="O2831" s="1" t="s">
        <v>496</v>
      </c>
    </row>
    <row r="2832" spans="1:15" hidden="1" x14ac:dyDescent="0.35">
      <c r="A2832" s="1" t="s">
        <v>487</v>
      </c>
      <c r="B2832" s="1" t="s">
        <v>488</v>
      </c>
      <c r="C2832" s="2" t="s">
        <v>575</v>
      </c>
      <c r="D2832" s="1" t="s">
        <v>161</v>
      </c>
      <c r="E2832" s="1">
        <v>6110</v>
      </c>
      <c r="F2832" s="1" t="s">
        <v>490</v>
      </c>
      <c r="G2832" s="2" t="s">
        <v>497</v>
      </c>
      <c r="H2832" s="1" t="s">
        <v>498</v>
      </c>
      <c r="I2832" s="1">
        <v>2007</v>
      </c>
      <c r="J2832" s="1">
        <v>2007</v>
      </c>
      <c r="K2832" s="1" t="s">
        <v>493</v>
      </c>
      <c r="L2832" s="1">
        <v>1383.26</v>
      </c>
      <c r="M2832" s="1" t="s">
        <v>494</v>
      </c>
      <c r="N2832" s="1" t="s">
        <v>495</v>
      </c>
      <c r="O2832" s="1" t="s">
        <v>496</v>
      </c>
    </row>
    <row r="2833" spans="1:15" hidden="1" x14ac:dyDescent="0.35">
      <c r="A2833" s="1" t="s">
        <v>487</v>
      </c>
      <c r="B2833" s="1" t="s">
        <v>488</v>
      </c>
      <c r="C2833" s="2" t="s">
        <v>575</v>
      </c>
      <c r="D2833" s="1" t="s">
        <v>161</v>
      </c>
      <c r="E2833" s="1">
        <v>6110</v>
      </c>
      <c r="F2833" s="1" t="s">
        <v>490</v>
      </c>
      <c r="G2833" s="2" t="s">
        <v>497</v>
      </c>
      <c r="H2833" s="1" t="s">
        <v>498</v>
      </c>
      <c r="I2833" s="1">
        <v>2008</v>
      </c>
      <c r="J2833" s="1">
        <v>2008</v>
      </c>
      <c r="K2833" s="1" t="s">
        <v>493</v>
      </c>
      <c r="L2833" s="1">
        <v>121.27</v>
      </c>
      <c r="M2833" s="1" t="s">
        <v>494</v>
      </c>
      <c r="N2833" s="1" t="s">
        <v>495</v>
      </c>
      <c r="O2833" s="1" t="s">
        <v>496</v>
      </c>
    </row>
    <row r="2834" spans="1:15" hidden="1" x14ac:dyDescent="0.35">
      <c r="A2834" s="1" t="s">
        <v>487</v>
      </c>
      <c r="B2834" s="1" t="s">
        <v>488</v>
      </c>
      <c r="C2834" s="2" t="s">
        <v>575</v>
      </c>
      <c r="D2834" s="1" t="s">
        <v>161</v>
      </c>
      <c r="E2834" s="1">
        <v>6110</v>
      </c>
      <c r="F2834" s="1" t="s">
        <v>490</v>
      </c>
      <c r="G2834" s="2" t="s">
        <v>497</v>
      </c>
      <c r="H2834" s="1" t="s">
        <v>498</v>
      </c>
      <c r="I2834" s="1">
        <v>2009</v>
      </c>
      <c r="J2834" s="1">
        <v>2009</v>
      </c>
      <c r="K2834" s="1" t="s">
        <v>493</v>
      </c>
      <c r="L2834" s="1">
        <v>106.97</v>
      </c>
      <c r="M2834" s="1" t="s">
        <v>494</v>
      </c>
      <c r="N2834" s="1" t="s">
        <v>495</v>
      </c>
      <c r="O2834" s="1" t="s">
        <v>496</v>
      </c>
    </row>
    <row r="2835" spans="1:15" hidden="1" x14ac:dyDescent="0.35">
      <c r="A2835" s="1" t="s">
        <v>487</v>
      </c>
      <c r="B2835" s="1" t="s">
        <v>488</v>
      </c>
      <c r="C2835" s="2" t="s">
        <v>575</v>
      </c>
      <c r="D2835" s="1" t="s">
        <v>161</v>
      </c>
      <c r="E2835" s="1">
        <v>6110</v>
      </c>
      <c r="F2835" s="1" t="s">
        <v>490</v>
      </c>
      <c r="G2835" s="2" t="s">
        <v>499</v>
      </c>
      <c r="H2835" s="1" t="s">
        <v>500</v>
      </c>
      <c r="I2835" s="1">
        <v>2002</v>
      </c>
      <c r="J2835" s="1">
        <v>2002</v>
      </c>
      <c r="K2835" s="1" t="s">
        <v>493</v>
      </c>
      <c r="L2835" s="1">
        <v>1587.21</v>
      </c>
      <c r="M2835" s="1" t="s">
        <v>494</v>
      </c>
      <c r="N2835" s="1" t="s">
        <v>495</v>
      </c>
      <c r="O2835" s="1" t="s">
        <v>496</v>
      </c>
    </row>
    <row r="2836" spans="1:15" hidden="1" x14ac:dyDescent="0.35">
      <c r="A2836" s="1" t="s">
        <v>487</v>
      </c>
      <c r="B2836" s="1" t="s">
        <v>488</v>
      </c>
      <c r="C2836" s="2" t="s">
        <v>575</v>
      </c>
      <c r="D2836" s="1" t="s">
        <v>161</v>
      </c>
      <c r="E2836" s="1">
        <v>6110</v>
      </c>
      <c r="F2836" s="1" t="s">
        <v>490</v>
      </c>
      <c r="G2836" s="2" t="s">
        <v>499</v>
      </c>
      <c r="H2836" s="1" t="s">
        <v>500</v>
      </c>
      <c r="I2836" s="1">
        <v>2003</v>
      </c>
      <c r="J2836" s="1">
        <v>2003</v>
      </c>
      <c r="K2836" s="1" t="s">
        <v>493</v>
      </c>
      <c r="L2836" s="1">
        <v>864.6</v>
      </c>
      <c r="M2836" s="1" t="s">
        <v>494</v>
      </c>
      <c r="N2836" s="1" t="s">
        <v>495</v>
      </c>
      <c r="O2836" s="1" t="s">
        <v>496</v>
      </c>
    </row>
    <row r="2837" spans="1:15" hidden="1" x14ac:dyDescent="0.35">
      <c r="A2837" s="1" t="s">
        <v>487</v>
      </c>
      <c r="B2837" s="1" t="s">
        <v>488</v>
      </c>
      <c r="C2837" s="2" t="s">
        <v>575</v>
      </c>
      <c r="D2837" s="1" t="s">
        <v>161</v>
      </c>
      <c r="E2837" s="1">
        <v>6110</v>
      </c>
      <c r="F2837" s="1" t="s">
        <v>490</v>
      </c>
      <c r="G2837" s="2" t="s">
        <v>499</v>
      </c>
      <c r="H2837" s="1" t="s">
        <v>500</v>
      </c>
      <c r="I2837" s="1">
        <v>2004</v>
      </c>
      <c r="J2837" s="1">
        <v>2004</v>
      </c>
      <c r="K2837" s="1" t="s">
        <v>493</v>
      </c>
      <c r="L2837" s="1">
        <v>1023.56</v>
      </c>
      <c r="M2837" s="1" t="s">
        <v>494</v>
      </c>
      <c r="N2837" s="1" t="s">
        <v>495</v>
      </c>
      <c r="O2837" s="1" t="s">
        <v>496</v>
      </c>
    </row>
    <row r="2838" spans="1:15" hidden="1" x14ac:dyDescent="0.35">
      <c r="A2838" s="1" t="s">
        <v>487</v>
      </c>
      <c r="B2838" s="1" t="s">
        <v>488</v>
      </c>
      <c r="C2838" s="2" t="s">
        <v>575</v>
      </c>
      <c r="D2838" s="1" t="s">
        <v>161</v>
      </c>
      <c r="E2838" s="1">
        <v>6110</v>
      </c>
      <c r="F2838" s="1" t="s">
        <v>490</v>
      </c>
      <c r="G2838" s="2" t="s">
        <v>499</v>
      </c>
      <c r="H2838" s="1" t="s">
        <v>500</v>
      </c>
      <c r="I2838" s="1">
        <v>2005</v>
      </c>
      <c r="J2838" s="1">
        <v>2005</v>
      </c>
      <c r="K2838" s="1" t="s">
        <v>493</v>
      </c>
      <c r="L2838" s="1">
        <v>2535.8000000000002</v>
      </c>
      <c r="M2838" s="1" t="s">
        <v>494</v>
      </c>
      <c r="N2838" s="1" t="s">
        <v>495</v>
      </c>
      <c r="O2838" s="1" t="s">
        <v>496</v>
      </c>
    </row>
    <row r="2839" spans="1:15" hidden="1" x14ac:dyDescent="0.35">
      <c r="A2839" s="1" t="s">
        <v>487</v>
      </c>
      <c r="B2839" s="1" t="s">
        <v>488</v>
      </c>
      <c r="C2839" s="2" t="s">
        <v>575</v>
      </c>
      <c r="D2839" s="1" t="s">
        <v>161</v>
      </c>
      <c r="E2839" s="1">
        <v>6110</v>
      </c>
      <c r="F2839" s="1" t="s">
        <v>490</v>
      </c>
      <c r="G2839" s="2" t="s">
        <v>499</v>
      </c>
      <c r="H2839" s="1" t="s">
        <v>500</v>
      </c>
      <c r="I2839" s="1">
        <v>2006</v>
      </c>
      <c r="J2839" s="1">
        <v>2006</v>
      </c>
      <c r="K2839" s="1" t="s">
        <v>493</v>
      </c>
      <c r="L2839" s="1">
        <v>2564.1</v>
      </c>
      <c r="M2839" s="1" t="s">
        <v>494</v>
      </c>
      <c r="N2839" s="1" t="s">
        <v>495</v>
      </c>
      <c r="O2839" s="1" t="s">
        <v>496</v>
      </c>
    </row>
    <row r="2840" spans="1:15" hidden="1" x14ac:dyDescent="0.35">
      <c r="A2840" s="1" t="s">
        <v>487</v>
      </c>
      <c r="B2840" s="1" t="s">
        <v>488</v>
      </c>
      <c r="C2840" s="2" t="s">
        <v>575</v>
      </c>
      <c r="D2840" s="1" t="s">
        <v>161</v>
      </c>
      <c r="E2840" s="1">
        <v>6110</v>
      </c>
      <c r="F2840" s="1" t="s">
        <v>490</v>
      </c>
      <c r="G2840" s="2" t="s">
        <v>499</v>
      </c>
      <c r="H2840" s="1" t="s">
        <v>500</v>
      </c>
      <c r="I2840" s="1">
        <v>2007</v>
      </c>
      <c r="J2840" s="1">
        <v>2007</v>
      </c>
      <c r="K2840" s="1" t="s">
        <v>493</v>
      </c>
      <c r="L2840" s="1">
        <v>2364.08</v>
      </c>
      <c r="M2840" s="1" t="s">
        <v>494</v>
      </c>
      <c r="N2840" s="1" t="s">
        <v>495</v>
      </c>
      <c r="O2840" s="1" t="s">
        <v>496</v>
      </c>
    </row>
    <row r="2841" spans="1:15" hidden="1" x14ac:dyDescent="0.35">
      <c r="A2841" s="1" t="s">
        <v>487</v>
      </c>
      <c r="B2841" s="1" t="s">
        <v>488</v>
      </c>
      <c r="C2841" s="2" t="s">
        <v>575</v>
      </c>
      <c r="D2841" s="1" t="s">
        <v>161</v>
      </c>
      <c r="E2841" s="1">
        <v>6110</v>
      </c>
      <c r="F2841" s="1" t="s">
        <v>490</v>
      </c>
      <c r="G2841" s="2" t="s">
        <v>499</v>
      </c>
      <c r="H2841" s="1" t="s">
        <v>500</v>
      </c>
      <c r="I2841" s="1">
        <v>2008</v>
      </c>
      <c r="J2841" s="1">
        <v>2008</v>
      </c>
      <c r="K2841" s="1" t="s">
        <v>493</v>
      </c>
      <c r="L2841" s="1">
        <v>2417.7800000000002</v>
      </c>
      <c r="M2841" s="1" t="s">
        <v>494</v>
      </c>
      <c r="N2841" s="1" t="s">
        <v>495</v>
      </c>
      <c r="O2841" s="1" t="s">
        <v>496</v>
      </c>
    </row>
    <row r="2842" spans="1:15" hidden="1" x14ac:dyDescent="0.35">
      <c r="A2842" s="1" t="s">
        <v>487</v>
      </c>
      <c r="B2842" s="1" t="s">
        <v>488</v>
      </c>
      <c r="C2842" s="2" t="s">
        <v>575</v>
      </c>
      <c r="D2842" s="1" t="s">
        <v>161</v>
      </c>
      <c r="E2842" s="1">
        <v>6110</v>
      </c>
      <c r="F2842" s="1" t="s">
        <v>490</v>
      </c>
      <c r="G2842" s="2" t="s">
        <v>499</v>
      </c>
      <c r="H2842" s="1" t="s">
        <v>500</v>
      </c>
      <c r="I2842" s="1">
        <v>2009</v>
      </c>
      <c r="J2842" s="1">
        <v>2009</v>
      </c>
      <c r="K2842" s="1" t="s">
        <v>493</v>
      </c>
      <c r="L2842" s="1">
        <v>1132.48</v>
      </c>
      <c r="M2842" s="1" t="s">
        <v>494</v>
      </c>
      <c r="N2842" s="1" t="s">
        <v>495</v>
      </c>
      <c r="O2842" s="1" t="s">
        <v>496</v>
      </c>
    </row>
    <row r="2843" spans="1:15" hidden="1" x14ac:dyDescent="0.35">
      <c r="A2843" s="1" t="s">
        <v>487</v>
      </c>
      <c r="B2843" s="1" t="s">
        <v>488</v>
      </c>
      <c r="C2843" s="2" t="s">
        <v>575</v>
      </c>
      <c r="D2843" s="1" t="s">
        <v>161</v>
      </c>
      <c r="E2843" s="1">
        <v>6110</v>
      </c>
      <c r="F2843" s="1" t="s">
        <v>490</v>
      </c>
      <c r="G2843" s="2" t="s">
        <v>501</v>
      </c>
      <c r="H2843" s="1" t="s">
        <v>502</v>
      </c>
      <c r="I2843" s="1">
        <v>2001</v>
      </c>
      <c r="J2843" s="1">
        <v>2001</v>
      </c>
      <c r="K2843" s="1" t="s">
        <v>493</v>
      </c>
      <c r="L2843" s="1">
        <v>728.04</v>
      </c>
      <c r="M2843" s="1" t="s">
        <v>494</v>
      </c>
      <c r="N2843" s="1" t="s">
        <v>495</v>
      </c>
      <c r="O2843" s="1" t="s">
        <v>496</v>
      </c>
    </row>
    <row r="2844" spans="1:15" hidden="1" x14ac:dyDescent="0.35">
      <c r="A2844" s="1" t="s">
        <v>487</v>
      </c>
      <c r="B2844" s="1" t="s">
        <v>488</v>
      </c>
      <c r="C2844" s="2" t="s">
        <v>575</v>
      </c>
      <c r="D2844" s="1" t="s">
        <v>161</v>
      </c>
      <c r="E2844" s="1">
        <v>6110</v>
      </c>
      <c r="F2844" s="1" t="s">
        <v>490</v>
      </c>
      <c r="G2844" s="2" t="s">
        <v>501</v>
      </c>
      <c r="H2844" s="1" t="s">
        <v>502</v>
      </c>
      <c r="I2844" s="1">
        <v>2002</v>
      </c>
      <c r="J2844" s="1">
        <v>2002</v>
      </c>
      <c r="K2844" s="1" t="s">
        <v>493</v>
      </c>
      <c r="L2844" s="1">
        <v>890.12</v>
      </c>
      <c r="M2844" s="1" t="s">
        <v>494</v>
      </c>
      <c r="N2844" s="1" t="s">
        <v>495</v>
      </c>
      <c r="O2844" s="1" t="s">
        <v>496</v>
      </c>
    </row>
    <row r="2845" spans="1:15" hidden="1" x14ac:dyDescent="0.35">
      <c r="A2845" s="1" t="s">
        <v>487</v>
      </c>
      <c r="B2845" s="1" t="s">
        <v>488</v>
      </c>
      <c r="C2845" s="2" t="s">
        <v>575</v>
      </c>
      <c r="D2845" s="1" t="s">
        <v>161</v>
      </c>
      <c r="E2845" s="1">
        <v>6110</v>
      </c>
      <c r="F2845" s="1" t="s">
        <v>490</v>
      </c>
      <c r="G2845" s="2" t="s">
        <v>501</v>
      </c>
      <c r="H2845" s="1" t="s">
        <v>502</v>
      </c>
      <c r="I2845" s="1">
        <v>2003</v>
      </c>
      <c r="J2845" s="1">
        <v>2003</v>
      </c>
      <c r="K2845" s="1" t="s">
        <v>493</v>
      </c>
      <c r="L2845" s="1">
        <v>299.86</v>
      </c>
      <c r="M2845" s="1" t="s">
        <v>494</v>
      </c>
      <c r="N2845" s="1" t="s">
        <v>495</v>
      </c>
      <c r="O2845" s="1" t="s">
        <v>496</v>
      </c>
    </row>
    <row r="2846" spans="1:15" hidden="1" x14ac:dyDescent="0.35">
      <c r="A2846" s="1" t="s">
        <v>487</v>
      </c>
      <c r="B2846" s="1" t="s">
        <v>488</v>
      </c>
      <c r="C2846" s="2" t="s">
        <v>575</v>
      </c>
      <c r="D2846" s="1" t="s">
        <v>161</v>
      </c>
      <c r="E2846" s="1">
        <v>6110</v>
      </c>
      <c r="F2846" s="1" t="s">
        <v>490</v>
      </c>
      <c r="G2846" s="2" t="s">
        <v>501</v>
      </c>
      <c r="H2846" s="1" t="s">
        <v>502</v>
      </c>
      <c r="I2846" s="1">
        <v>2004</v>
      </c>
      <c r="J2846" s="1">
        <v>2004</v>
      </c>
      <c r="K2846" s="1" t="s">
        <v>493</v>
      </c>
      <c r="L2846" s="1">
        <v>274.06</v>
      </c>
      <c r="M2846" s="1" t="s">
        <v>494</v>
      </c>
      <c r="N2846" s="1" t="s">
        <v>495</v>
      </c>
      <c r="O2846" s="1" t="s">
        <v>496</v>
      </c>
    </row>
    <row r="2847" spans="1:15" hidden="1" x14ac:dyDescent="0.35">
      <c r="A2847" s="1" t="s">
        <v>487</v>
      </c>
      <c r="B2847" s="1" t="s">
        <v>488</v>
      </c>
      <c r="C2847" s="2" t="s">
        <v>575</v>
      </c>
      <c r="D2847" s="1" t="s">
        <v>161</v>
      </c>
      <c r="E2847" s="1">
        <v>6110</v>
      </c>
      <c r="F2847" s="1" t="s">
        <v>490</v>
      </c>
      <c r="G2847" s="2" t="s">
        <v>501</v>
      </c>
      <c r="H2847" s="1" t="s">
        <v>502</v>
      </c>
      <c r="I2847" s="1">
        <v>2005</v>
      </c>
      <c r="J2847" s="1">
        <v>2005</v>
      </c>
      <c r="K2847" s="1" t="s">
        <v>493</v>
      </c>
      <c r="L2847" s="1">
        <v>741.75</v>
      </c>
      <c r="M2847" s="1" t="s">
        <v>494</v>
      </c>
      <c r="N2847" s="1" t="s">
        <v>495</v>
      </c>
      <c r="O2847" s="1" t="s">
        <v>496</v>
      </c>
    </row>
    <row r="2848" spans="1:15" hidden="1" x14ac:dyDescent="0.35">
      <c r="A2848" s="1" t="s">
        <v>487</v>
      </c>
      <c r="B2848" s="1" t="s">
        <v>488</v>
      </c>
      <c r="C2848" s="2" t="s">
        <v>575</v>
      </c>
      <c r="D2848" s="1" t="s">
        <v>161</v>
      </c>
      <c r="E2848" s="1">
        <v>6110</v>
      </c>
      <c r="F2848" s="1" t="s">
        <v>490</v>
      </c>
      <c r="G2848" s="2" t="s">
        <v>501</v>
      </c>
      <c r="H2848" s="1" t="s">
        <v>502</v>
      </c>
      <c r="I2848" s="1">
        <v>2006</v>
      </c>
      <c r="J2848" s="1">
        <v>2006</v>
      </c>
      <c r="K2848" s="1" t="s">
        <v>493</v>
      </c>
      <c r="L2848" s="1">
        <v>938.77</v>
      </c>
      <c r="M2848" s="1" t="s">
        <v>494</v>
      </c>
      <c r="N2848" s="1" t="s">
        <v>495</v>
      </c>
      <c r="O2848" s="1" t="s">
        <v>496</v>
      </c>
    </row>
    <row r="2849" spans="1:15" hidden="1" x14ac:dyDescent="0.35">
      <c r="A2849" s="1" t="s">
        <v>487</v>
      </c>
      <c r="B2849" s="1" t="s">
        <v>488</v>
      </c>
      <c r="C2849" s="2" t="s">
        <v>575</v>
      </c>
      <c r="D2849" s="1" t="s">
        <v>161</v>
      </c>
      <c r="E2849" s="1">
        <v>6110</v>
      </c>
      <c r="F2849" s="1" t="s">
        <v>490</v>
      </c>
      <c r="G2849" s="2" t="s">
        <v>501</v>
      </c>
      <c r="H2849" s="1" t="s">
        <v>502</v>
      </c>
      <c r="I2849" s="1">
        <v>2007</v>
      </c>
      <c r="J2849" s="1">
        <v>2007</v>
      </c>
      <c r="K2849" s="1" t="s">
        <v>493</v>
      </c>
      <c r="L2849" s="1">
        <v>1185.25</v>
      </c>
      <c r="M2849" s="1" t="s">
        <v>494</v>
      </c>
      <c r="N2849" s="1" t="s">
        <v>495</v>
      </c>
      <c r="O2849" s="1" t="s">
        <v>496</v>
      </c>
    </row>
    <row r="2850" spans="1:15" hidden="1" x14ac:dyDescent="0.35">
      <c r="A2850" s="1" t="s">
        <v>487</v>
      </c>
      <c r="B2850" s="1" t="s">
        <v>488</v>
      </c>
      <c r="C2850" s="2" t="s">
        <v>575</v>
      </c>
      <c r="D2850" s="1" t="s">
        <v>161</v>
      </c>
      <c r="E2850" s="1">
        <v>6110</v>
      </c>
      <c r="F2850" s="1" t="s">
        <v>490</v>
      </c>
      <c r="G2850" s="2" t="s">
        <v>501</v>
      </c>
      <c r="H2850" s="1" t="s">
        <v>502</v>
      </c>
      <c r="I2850" s="1">
        <v>2008</v>
      </c>
      <c r="J2850" s="1">
        <v>2008</v>
      </c>
      <c r="K2850" s="1" t="s">
        <v>493</v>
      </c>
      <c r="L2850" s="1">
        <v>103.83</v>
      </c>
      <c r="M2850" s="1" t="s">
        <v>494</v>
      </c>
      <c r="N2850" s="1" t="s">
        <v>495</v>
      </c>
      <c r="O2850" s="1" t="s">
        <v>496</v>
      </c>
    </row>
    <row r="2851" spans="1:15" hidden="1" x14ac:dyDescent="0.35">
      <c r="A2851" s="1" t="s">
        <v>487</v>
      </c>
      <c r="B2851" s="1" t="s">
        <v>488</v>
      </c>
      <c r="C2851" s="2" t="s">
        <v>575</v>
      </c>
      <c r="D2851" s="1" t="s">
        <v>161</v>
      </c>
      <c r="E2851" s="1">
        <v>6110</v>
      </c>
      <c r="F2851" s="1" t="s">
        <v>490</v>
      </c>
      <c r="G2851" s="2" t="s">
        <v>501</v>
      </c>
      <c r="H2851" s="1" t="s">
        <v>502</v>
      </c>
      <c r="I2851" s="1">
        <v>2009</v>
      </c>
      <c r="J2851" s="1">
        <v>2009</v>
      </c>
      <c r="K2851" s="1" t="s">
        <v>493</v>
      </c>
      <c r="L2851" s="1">
        <v>89.84</v>
      </c>
      <c r="M2851" s="1" t="s">
        <v>494</v>
      </c>
      <c r="N2851" s="1" t="s">
        <v>495</v>
      </c>
      <c r="O2851" s="1" t="s">
        <v>496</v>
      </c>
    </row>
    <row r="2852" spans="1:15" hidden="1" x14ac:dyDescent="0.35">
      <c r="A2852" s="1" t="s">
        <v>487</v>
      </c>
      <c r="B2852" s="1" t="s">
        <v>488</v>
      </c>
      <c r="C2852" s="2" t="s">
        <v>576</v>
      </c>
      <c r="D2852" s="1" t="s">
        <v>165</v>
      </c>
      <c r="E2852" s="1">
        <v>6110</v>
      </c>
      <c r="F2852" s="1" t="s">
        <v>490</v>
      </c>
      <c r="G2852" s="2" t="s">
        <v>491</v>
      </c>
      <c r="H2852" s="1" t="s">
        <v>492</v>
      </c>
      <c r="I2852" s="1">
        <v>2001</v>
      </c>
      <c r="J2852" s="1">
        <v>2001</v>
      </c>
      <c r="K2852" s="1" t="s">
        <v>493</v>
      </c>
      <c r="L2852" s="1">
        <v>1083.07</v>
      </c>
      <c r="M2852" s="1" t="s">
        <v>504</v>
      </c>
      <c r="N2852" s="1" t="s">
        <v>505</v>
      </c>
    </row>
    <row r="2853" spans="1:15" hidden="1" x14ac:dyDescent="0.35">
      <c r="A2853" s="1" t="s">
        <v>487</v>
      </c>
      <c r="B2853" s="1" t="s">
        <v>488</v>
      </c>
      <c r="C2853" s="2" t="s">
        <v>576</v>
      </c>
      <c r="D2853" s="1" t="s">
        <v>165</v>
      </c>
      <c r="E2853" s="1">
        <v>6110</v>
      </c>
      <c r="F2853" s="1" t="s">
        <v>490</v>
      </c>
      <c r="G2853" s="2" t="s">
        <v>491</v>
      </c>
      <c r="H2853" s="1" t="s">
        <v>492</v>
      </c>
      <c r="I2853" s="1">
        <v>2002</v>
      </c>
      <c r="J2853" s="1">
        <v>2002</v>
      </c>
      <c r="K2853" s="1" t="s">
        <v>493</v>
      </c>
      <c r="L2853" s="1">
        <v>1052.29</v>
      </c>
      <c r="M2853" s="1" t="s">
        <v>504</v>
      </c>
      <c r="N2853" s="1" t="s">
        <v>505</v>
      </c>
    </row>
    <row r="2854" spans="1:15" hidden="1" x14ac:dyDescent="0.35">
      <c r="A2854" s="1" t="s">
        <v>487</v>
      </c>
      <c r="B2854" s="1" t="s">
        <v>488</v>
      </c>
      <c r="C2854" s="2" t="s">
        <v>576</v>
      </c>
      <c r="D2854" s="1" t="s">
        <v>165</v>
      </c>
      <c r="E2854" s="1">
        <v>6110</v>
      </c>
      <c r="F2854" s="1" t="s">
        <v>490</v>
      </c>
      <c r="G2854" s="2" t="s">
        <v>491</v>
      </c>
      <c r="H2854" s="1" t="s">
        <v>492</v>
      </c>
      <c r="I2854" s="1">
        <v>2003</v>
      </c>
      <c r="J2854" s="1">
        <v>2003</v>
      </c>
      <c r="K2854" s="1" t="s">
        <v>493</v>
      </c>
      <c r="L2854" s="1">
        <v>1163.1400000000001</v>
      </c>
      <c r="M2854" s="1" t="s">
        <v>504</v>
      </c>
      <c r="N2854" s="1" t="s">
        <v>505</v>
      </c>
    </row>
    <row r="2855" spans="1:15" hidden="1" x14ac:dyDescent="0.35">
      <c r="A2855" s="1" t="s">
        <v>487</v>
      </c>
      <c r="B2855" s="1" t="s">
        <v>488</v>
      </c>
      <c r="C2855" s="2" t="s">
        <v>576</v>
      </c>
      <c r="D2855" s="1" t="s">
        <v>165</v>
      </c>
      <c r="E2855" s="1">
        <v>6110</v>
      </c>
      <c r="F2855" s="1" t="s">
        <v>490</v>
      </c>
      <c r="G2855" s="2" t="s">
        <v>491</v>
      </c>
      <c r="H2855" s="1" t="s">
        <v>492</v>
      </c>
      <c r="I2855" s="1">
        <v>2004</v>
      </c>
      <c r="J2855" s="1">
        <v>2004</v>
      </c>
      <c r="K2855" s="1" t="s">
        <v>493</v>
      </c>
      <c r="L2855" s="1">
        <v>1248.1199999999999</v>
      </c>
      <c r="M2855" s="1" t="s">
        <v>504</v>
      </c>
      <c r="N2855" s="1" t="s">
        <v>505</v>
      </c>
    </row>
    <row r="2856" spans="1:15" hidden="1" x14ac:dyDescent="0.35">
      <c r="A2856" s="1" t="s">
        <v>487</v>
      </c>
      <c r="B2856" s="1" t="s">
        <v>488</v>
      </c>
      <c r="C2856" s="2" t="s">
        <v>576</v>
      </c>
      <c r="D2856" s="1" t="s">
        <v>165</v>
      </c>
      <c r="E2856" s="1">
        <v>6110</v>
      </c>
      <c r="F2856" s="1" t="s">
        <v>490</v>
      </c>
      <c r="G2856" s="2" t="s">
        <v>491</v>
      </c>
      <c r="H2856" s="1" t="s">
        <v>492</v>
      </c>
      <c r="I2856" s="1">
        <v>2005</v>
      </c>
      <c r="J2856" s="1">
        <v>2005</v>
      </c>
      <c r="K2856" s="1" t="s">
        <v>493</v>
      </c>
      <c r="L2856" s="1">
        <v>1322.92</v>
      </c>
      <c r="M2856" s="1" t="s">
        <v>504</v>
      </c>
      <c r="N2856" s="1" t="s">
        <v>505</v>
      </c>
    </row>
    <row r="2857" spans="1:15" hidden="1" x14ac:dyDescent="0.35">
      <c r="A2857" s="1" t="s">
        <v>487</v>
      </c>
      <c r="B2857" s="1" t="s">
        <v>488</v>
      </c>
      <c r="C2857" s="2" t="s">
        <v>576</v>
      </c>
      <c r="D2857" s="1" t="s">
        <v>165</v>
      </c>
      <c r="E2857" s="1">
        <v>6110</v>
      </c>
      <c r="F2857" s="1" t="s">
        <v>490</v>
      </c>
      <c r="G2857" s="2" t="s">
        <v>491</v>
      </c>
      <c r="H2857" s="1" t="s">
        <v>492</v>
      </c>
      <c r="I2857" s="1">
        <v>2006</v>
      </c>
      <c r="J2857" s="1">
        <v>2006</v>
      </c>
      <c r="K2857" s="1" t="s">
        <v>493</v>
      </c>
      <c r="L2857" s="1">
        <v>1297.76</v>
      </c>
      <c r="M2857" s="1" t="s">
        <v>504</v>
      </c>
      <c r="N2857" s="1" t="s">
        <v>505</v>
      </c>
    </row>
    <row r="2858" spans="1:15" hidden="1" x14ac:dyDescent="0.35">
      <c r="A2858" s="1" t="s">
        <v>487</v>
      </c>
      <c r="B2858" s="1" t="s">
        <v>488</v>
      </c>
      <c r="C2858" s="2" t="s">
        <v>576</v>
      </c>
      <c r="D2858" s="1" t="s">
        <v>165</v>
      </c>
      <c r="E2858" s="1">
        <v>6110</v>
      </c>
      <c r="F2858" s="1" t="s">
        <v>490</v>
      </c>
      <c r="G2858" s="2" t="s">
        <v>491</v>
      </c>
      <c r="H2858" s="1" t="s">
        <v>492</v>
      </c>
      <c r="I2858" s="1">
        <v>2007</v>
      </c>
      <c r="J2858" s="1">
        <v>2007</v>
      </c>
      <c r="K2858" s="1" t="s">
        <v>493</v>
      </c>
      <c r="L2858" s="1">
        <v>1750.69</v>
      </c>
      <c r="M2858" s="1" t="s">
        <v>504</v>
      </c>
      <c r="N2858" s="1" t="s">
        <v>505</v>
      </c>
    </row>
    <row r="2859" spans="1:15" hidden="1" x14ac:dyDescent="0.35">
      <c r="A2859" s="1" t="s">
        <v>487</v>
      </c>
      <c r="B2859" s="1" t="s">
        <v>488</v>
      </c>
      <c r="C2859" s="2" t="s">
        <v>576</v>
      </c>
      <c r="D2859" s="1" t="s">
        <v>165</v>
      </c>
      <c r="E2859" s="1">
        <v>6110</v>
      </c>
      <c r="F2859" s="1" t="s">
        <v>490</v>
      </c>
      <c r="G2859" s="2" t="s">
        <v>491</v>
      </c>
      <c r="H2859" s="1" t="s">
        <v>492</v>
      </c>
      <c r="I2859" s="1">
        <v>2008</v>
      </c>
      <c r="J2859" s="1">
        <v>2008</v>
      </c>
      <c r="K2859" s="1" t="s">
        <v>493</v>
      </c>
      <c r="L2859" s="1">
        <v>3316.66</v>
      </c>
      <c r="M2859" s="1" t="s">
        <v>504</v>
      </c>
      <c r="N2859" s="1" t="s">
        <v>505</v>
      </c>
    </row>
    <row r="2860" spans="1:15" hidden="1" x14ac:dyDescent="0.35">
      <c r="A2860" s="1" t="s">
        <v>487</v>
      </c>
      <c r="B2860" s="1" t="s">
        <v>488</v>
      </c>
      <c r="C2860" s="2" t="s">
        <v>576</v>
      </c>
      <c r="D2860" s="1" t="s">
        <v>165</v>
      </c>
      <c r="E2860" s="1">
        <v>6110</v>
      </c>
      <c r="F2860" s="1" t="s">
        <v>490</v>
      </c>
      <c r="G2860" s="2" t="s">
        <v>491</v>
      </c>
      <c r="H2860" s="1" t="s">
        <v>492</v>
      </c>
      <c r="I2860" s="1">
        <v>2009</v>
      </c>
      <c r="J2860" s="1">
        <v>2009</v>
      </c>
      <c r="K2860" s="1" t="s">
        <v>493</v>
      </c>
      <c r="L2860" s="1">
        <v>1451.57</v>
      </c>
      <c r="M2860" s="1" t="s">
        <v>504</v>
      </c>
      <c r="N2860" s="1" t="s">
        <v>505</v>
      </c>
    </row>
    <row r="2861" spans="1:15" hidden="1" x14ac:dyDescent="0.35">
      <c r="A2861" s="1" t="s">
        <v>487</v>
      </c>
      <c r="B2861" s="1" t="s">
        <v>488</v>
      </c>
      <c r="C2861" s="2" t="s">
        <v>576</v>
      </c>
      <c r="D2861" s="1" t="s">
        <v>165</v>
      </c>
      <c r="E2861" s="1">
        <v>6110</v>
      </c>
      <c r="F2861" s="1" t="s">
        <v>490</v>
      </c>
      <c r="G2861" s="2" t="s">
        <v>491</v>
      </c>
      <c r="H2861" s="1" t="s">
        <v>492</v>
      </c>
      <c r="I2861" s="1">
        <v>2010</v>
      </c>
      <c r="J2861" s="1">
        <v>2010</v>
      </c>
      <c r="K2861" s="1" t="s">
        <v>493</v>
      </c>
      <c r="L2861" s="1">
        <v>1146.3900000000001</v>
      </c>
      <c r="M2861" s="1" t="s">
        <v>504</v>
      </c>
      <c r="N2861" s="1" t="s">
        <v>505</v>
      </c>
    </row>
    <row r="2862" spans="1:15" hidden="1" x14ac:dyDescent="0.35">
      <c r="A2862" s="1" t="s">
        <v>487</v>
      </c>
      <c r="B2862" s="1" t="s">
        <v>488</v>
      </c>
      <c r="C2862" s="2" t="s">
        <v>576</v>
      </c>
      <c r="D2862" s="1" t="s">
        <v>165</v>
      </c>
      <c r="E2862" s="1">
        <v>6110</v>
      </c>
      <c r="F2862" s="1" t="s">
        <v>490</v>
      </c>
      <c r="G2862" s="2" t="s">
        <v>491</v>
      </c>
      <c r="H2862" s="1" t="s">
        <v>492</v>
      </c>
      <c r="I2862" s="1">
        <v>2011</v>
      </c>
      <c r="J2862" s="1">
        <v>2011</v>
      </c>
      <c r="K2862" s="1" t="s">
        <v>493</v>
      </c>
      <c r="L2862" s="1">
        <v>1061.46</v>
      </c>
      <c r="M2862" s="1" t="s">
        <v>504</v>
      </c>
      <c r="N2862" s="1" t="s">
        <v>505</v>
      </c>
    </row>
    <row r="2863" spans="1:15" hidden="1" x14ac:dyDescent="0.35">
      <c r="A2863" s="1" t="s">
        <v>487</v>
      </c>
      <c r="B2863" s="1" t="s">
        <v>488</v>
      </c>
      <c r="C2863" s="2" t="s">
        <v>576</v>
      </c>
      <c r="D2863" s="1" t="s">
        <v>165</v>
      </c>
      <c r="E2863" s="1">
        <v>6110</v>
      </c>
      <c r="F2863" s="1" t="s">
        <v>490</v>
      </c>
      <c r="G2863" s="2" t="s">
        <v>491</v>
      </c>
      <c r="H2863" s="1" t="s">
        <v>492</v>
      </c>
      <c r="I2863" s="1">
        <v>2012</v>
      </c>
      <c r="J2863" s="1">
        <v>2012</v>
      </c>
      <c r="K2863" s="1" t="s">
        <v>493</v>
      </c>
      <c r="L2863" s="1">
        <v>1155.3499999999999</v>
      </c>
      <c r="M2863" s="1" t="s">
        <v>504</v>
      </c>
      <c r="N2863" s="1" t="s">
        <v>505</v>
      </c>
    </row>
    <row r="2864" spans="1:15" hidden="1" x14ac:dyDescent="0.35">
      <c r="A2864" s="1" t="s">
        <v>487</v>
      </c>
      <c r="B2864" s="1" t="s">
        <v>488</v>
      </c>
      <c r="C2864" s="2" t="s">
        <v>576</v>
      </c>
      <c r="D2864" s="1" t="s">
        <v>165</v>
      </c>
      <c r="E2864" s="1">
        <v>6110</v>
      </c>
      <c r="F2864" s="1" t="s">
        <v>490</v>
      </c>
      <c r="G2864" s="2" t="s">
        <v>491</v>
      </c>
      <c r="H2864" s="1" t="s">
        <v>492</v>
      </c>
      <c r="I2864" s="1">
        <v>2013</v>
      </c>
      <c r="J2864" s="1">
        <v>2013</v>
      </c>
      <c r="K2864" s="1" t="s">
        <v>493</v>
      </c>
      <c r="L2864" s="1">
        <v>973.02</v>
      </c>
      <c r="M2864" s="1" t="s">
        <v>504</v>
      </c>
      <c r="N2864" s="1" t="s">
        <v>505</v>
      </c>
    </row>
    <row r="2865" spans="1:14" hidden="1" x14ac:dyDescent="0.35">
      <c r="A2865" s="1" t="s">
        <v>487</v>
      </c>
      <c r="B2865" s="1" t="s">
        <v>488</v>
      </c>
      <c r="C2865" s="2" t="s">
        <v>576</v>
      </c>
      <c r="D2865" s="1" t="s">
        <v>165</v>
      </c>
      <c r="E2865" s="1">
        <v>6110</v>
      </c>
      <c r="F2865" s="1" t="s">
        <v>490</v>
      </c>
      <c r="G2865" s="2" t="s">
        <v>491</v>
      </c>
      <c r="H2865" s="1" t="s">
        <v>492</v>
      </c>
      <c r="I2865" s="1">
        <v>2014</v>
      </c>
      <c r="J2865" s="1">
        <v>2014</v>
      </c>
      <c r="K2865" s="1" t="s">
        <v>493</v>
      </c>
      <c r="L2865" s="1">
        <v>985.27</v>
      </c>
      <c r="M2865" s="1" t="s">
        <v>504</v>
      </c>
      <c r="N2865" s="1" t="s">
        <v>505</v>
      </c>
    </row>
    <row r="2866" spans="1:14" hidden="1" x14ac:dyDescent="0.35">
      <c r="A2866" s="1" t="s">
        <v>487</v>
      </c>
      <c r="B2866" s="1" t="s">
        <v>488</v>
      </c>
      <c r="C2866" s="2" t="s">
        <v>576</v>
      </c>
      <c r="D2866" s="1" t="s">
        <v>165</v>
      </c>
      <c r="E2866" s="1">
        <v>6110</v>
      </c>
      <c r="F2866" s="1" t="s">
        <v>490</v>
      </c>
      <c r="G2866" s="2" t="s">
        <v>491</v>
      </c>
      <c r="H2866" s="1" t="s">
        <v>492</v>
      </c>
      <c r="I2866" s="1">
        <v>2015</v>
      </c>
      <c r="J2866" s="1">
        <v>2015</v>
      </c>
      <c r="K2866" s="1" t="s">
        <v>493</v>
      </c>
      <c r="L2866" s="1">
        <v>857.72</v>
      </c>
      <c r="M2866" s="1" t="s">
        <v>504</v>
      </c>
      <c r="N2866" s="1" t="s">
        <v>505</v>
      </c>
    </row>
    <row r="2867" spans="1:14" hidden="1" x14ac:dyDescent="0.35">
      <c r="A2867" s="1" t="s">
        <v>487</v>
      </c>
      <c r="B2867" s="1" t="s">
        <v>488</v>
      </c>
      <c r="C2867" s="2" t="s">
        <v>576</v>
      </c>
      <c r="D2867" s="1" t="s">
        <v>165</v>
      </c>
      <c r="E2867" s="1">
        <v>6110</v>
      </c>
      <c r="F2867" s="1" t="s">
        <v>490</v>
      </c>
      <c r="G2867" s="2" t="s">
        <v>491</v>
      </c>
      <c r="H2867" s="1" t="s">
        <v>492</v>
      </c>
      <c r="I2867" s="1">
        <v>2016</v>
      </c>
      <c r="J2867" s="1">
        <v>2016</v>
      </c>
      <c r="K2867" s="1" t="s">
        <v>493</v>
      </c>
      <c r="L2867" s="1">
        <v>878.53</v>
      </c>
      <c r="M2867" s="1" t="s">
        <v>504</v>
      </c>
      <c r="N2867" s="1" t="s">
        <v>505</v>
      </c>
    </row>
    <row r="2868" spans="1:14" hidden="1" x14ac:dyDescent="0.35">
      <c r="A2868" s="1" t="s">
        <v>487</v>
      </c>
      <c r="B2868" s="1" t="s">
        <v>488</v>
      </c>
      <c r="C2868" s="2" t="s">
        <v>576</v>
      </c>
      <c r="D2868" s="1" t="s">
        <v>165</v>
      </c>
      <c r="E2868" s="1">
        <v>6110</v>
      </c>
      <c r="F2868" s="1" t="s">
        <v>490</v>
      </c>
      <c r="G2868" s="2" t="s">
        <v>491</v>
      </c>
      <c r="H2868" s="1" t="s">
        <v>492</v>
      </c>
      <c r="I2868" s="1">
        <v>2017</v>
      </c>
      <c r="J2868" s="1">
        <v>2017</v>
      </c>
      <c r="K2868" s="1" t="s">
        <v>493</v>
      </c>
      <c r="L2868" s="1">
        <v>940.23</v>
      </c>
      <c r="M2868" s="1" t="s">
        <v>504</v>
      </c>
      <c r="N2868" s="1" t="s">
        <v>505</v>
      </c>
    </row>
    <row r="2869" spans="1:14" hidden="1" x14ac:dyDescent="0.35">
      <c r="A2869" s="1" t="s">
        <v>487</v>
      </c>
      <c r="B2869" s="1" t="s">
        <v>488</v>
      </c>
      <c r="C2869" s="2" t="s">
        <v>576</v>
      </c>
      <c r="D2869" s="1" t="s">
        <v>165</v>
      </c>
      <c r="E2869" s="1">
        <v>6110</v>
      </c>
      <c r="F2869" s="1" t="s">
        <v>490</v>
      </c>
      <c r="G2869" s="2" t="s">
        <v>497</v>
      </c>
      <c r="H2869" s="1" t="s">
        <v>498</v>
      </c>
      <c r="I2869" s="1">
        <v>2001</v>
      </c>
      <c r="J2869" s="1">
        <v>2001</v>
      </c>
      <c r="K2869" s="1" t="s">
        <v>493</v>
      </c>
      <c r="L2869" s="1">
        <v>955.79</v>
      </c>
      <c r="M2869" s="1" t="s">
        <v>504</v>
      </c>
      <c r="N2869" s="1" t="s">
        <v>505</v>
      </c>
    </row>
    <row r="2870" spans="1:14" hidden="1" x14ac:dyDescent="0.35">
      <c r="A2870" s="1" t="s">
        <v>487</v>
      </c>
      <c r="B2870" s="1" t="s">
        <v>488</v>
      </c>
      <c r="C2870" s="2" t="s">
        <v>576</v>
      </c>
      <c r="D2870" s="1" t="s">
        <v>165</v>
      </c>
      <c r="E2870" s="1">
        <v>6110</v>
      </c>
      <c r="F2870" s="1" t="s">
        <v>490</v>
      </c>
      <c r="G2870" s="2" t="s">
        <v>497</v>
      </c>
      <c r="H2870" s="1" t="s">
        <v>498</v>
      </c>
      <c r="I2870" s="1">
        <v>2002</v>
      </c>
      <c r="J2870" s="1">
        <v>2002</v>
      </c>
      <c r="K2870" s="1" t="s">
        <v>493</v>
      </c>
      <c r="L2870" s="1">
        <v>1110.3699999999999</v>
      </c>
      <c r="M2870" s="1" t="s">
        <v>504</v>
      </c>
      <c r="N2870" s="1" t="s">
        <v>505</v>
      </c>
    </row>
    <row r="2871" spans="1:14" hidden="1" x14ac:dyDescent="0.35">
      <c r="A2871" s="1" t="s">
        <v>487</v>
      </c>
      <c r="B2871" s="1" t="s">
        <v>488</v>
      </c>
      <c r="C2871" s="2" t="s">
        <v>576</v>
      </c>
      <c r="D2871" s="1" t="s">
        <v>165</v>
      </c>
      <c r="E2871" s="1">
        <v>6110</v>
      </c>
      <c r="F2871" s="1" t="s">
        <v>490</v>
      </c>
      <c r="G2871" s="2" t="s">
        <v>497</v>
      </c>
      <c r="H2871" s="1" t="s">
        <v>498</v>
      </c>
      <c r="I2871" s="1">
        <v>2003</v>
      </c>
      <c r="J2871" s="1">
        <v>2003</v>
      </c>
      <c r="K2871" s="1" t="s">
        <v>493</v>
      </c>
      <c r="L2871" s="1">
        <v>1445.27</v>
      </c>
      <c r="M2871" s="1" t="s">
        <v>504</v>
      </c>
      <c r="N2871" s="1" t="s">
        <v>505</v>
      </c>
    </row>
    <row r="2872" spans="1:14" hidden="1" x14ac:dyDescent="0.35">
      <c r="A2872" s="1" t="s">
        <v>487</v>
      </c>
      <c r="B2872" s="1" t="s">
        <v>488</v>
      </c>
      <c r="C2872" s="2" t="s">
        <v>576</v>
      </c>
      <c r="D2872" s="1" t="s">
        <v>165</v>
      </c>
      <c r="E2872" s="1">
        <v>6110</v>
      </c>
      <c r="F2872" s="1" t="s">
        <v>490</v>
      </c>
      <c r="G2872" s="2" t="s">
        <v>497</v>
      </c>
      <c r="H2872" s="1" t="s">
        <v>498</v>
      </c>
      <c r="I2872" s="1">
        <v>2004</v>
      </c>
      <c r="J2872" s="1">
        <v>2004</v>
      </c>
      <c r="K2872" s="1" t="s">
        <v>493</v>
      </c>
      <c r="L2872" s="1">
        <v>1679.93</v>
      </c>
      <c r="M2872" s="1" t="s">
        <v>504</v>
      </c>
      <c r="N2872" s="1" t="s">
        <v>505</v>
      </c>
    </row>
    <row r="2873" spans="1:14" hidden="1" x14ac:dyDescent="0.35">
      <c r="A2873" s="1" t="s">
        <v>487</v>
      </c>
      <c r="B2873" s="1" t="s">
        <v>488</v>
      </c>
      <c r="C2873" s="2" t="s">
        <v>576</v>
      </c>
      <c r="D2873" s="1" t="s">
        <v>165</v>
      </c>
      <c r="E2873" s="1">
        <v>6110</v>
      </c>
      <c r="F2873" s="1" t="s">
        <v>490</v>
      </c>
      <c r="G2873" s="2" t="s">
        <v>497</v>
      </c>
      <c r="H2873" s="1" t="s">
        <v>498</v>
      </c>
      <c r="I2873" s="1">
        <v>2005</v>
      </c>
      <c r="J2873" s="1">
        <v>2005</v>
      </c>
      <c r="K2873" s="1" t="s">
        <v>493</v>
      </c>
      <c r="L2873" s="1">
        <v>1820.51</v>
      </c>
      <c r="M2873" s="1" t="s">
        <v>504</v>
      </c>
      <c r="N2873" s="1" t="s">
        <v>505</v>
      </c>
    </row>
    <row r="2874" spans="1:14" hidden="1" x14ac:dyDescent="0.35">
      <c r="A2874" s="1" t="s">
        <v>487</v>
      </c>
      <c r="B2874" s="1" t="s">
        <v>488</v>
      </c>
      <c r="C2874" s="2" t="s">
        <v>576</v>
      </c>
      <c r="D2874" s="1" t="s">
        <v>165</v>
      </c>
      <c r="E2874" s="1">
        <v>6110</v>
      </c>
      <c r="F2874" s="1" t="s">
        <v>490</v>
      </c>
      <c r="G2874" s="2" t="s">
        <v>497</v>
      </c>
      <c r="H2874" s="1" t="s">
        <v>498</v>
      </c>
      <c r="I2874" s="1">
        <v>2006</v>
      </c>
      <c r="J2874" s="1">
        <v>2006</v>
      </c>
      <c r="K2874" s="1" t="s">
        <v>493</v>
      </c>
      <c r="L2874" s="1">
        <v>2144.58</v>
      </c>
      <c r="M2874" s="1" t="s">
        <v>504</v>
      </c>
      <c r="N2874" s="1" t="s">
        <v>505</v>
      </c>
    </row>
    <row r="2875" spans="1:14" hidden="1" x14ac:dyDescent="0.35">
      <c r="A2875" s="1" t="s">
        <v>487</v>
      </c>
      <c r="B2875" s="1" t="s">
        <v>488</v>
      </c>
      <c r="C2875" s="2" t="s">
        <v>576</v>
      </c>
      <c r="D2875" s="1" t="s">
        <v>165</v>
      </c>
      <c r="E2875" s="1">
        <v>6110</v>
      </c>
      <c r="F2875" s="1" t="s">
        <v>490</v>
      </c>
      <c r="G2875" s="2" t="s">
        <v>497</v>
      </c>
      <c r="H2875" s="1" t="s">
        <v>498</v>
      </c>
      <c r="I2875" s="1">
        <v>2007</v>
      </c>
      <c r="J2875" s="1">
        <v>2007</v>
      </c>
      <c r="K2875" s="1" t="s">
        <v>493</v>
      </c>
      <c r="L2875" s="1">
        <v>2663.59</v>
      </c>
      <c r="M2875" s="1" t="s">
        <v>504</v>
      </c>
      <c r="N2875" s="1" t="s">
        <v>505</v>
      </c>
    </row>
    <row r="2876" spans="1:14" hidden="1" x14ac:dyDescent="0.35">
      <c r="A2876" s="1" t="s">
        <v>487</v>
      </c>
      <c r="B2876" s="1" t="s">
        <v>488</v>
      </c>
      <c r="C2876" s="2" t="s">
        <v>576</v>
      </c>
      <c r="D2876" s="1" t="s">
        <v>165</v>
      </c>
      <c r="E2876" s="1">
        <v>6110</v>
      </c>
      <c r="F2876" s="1" t="s">
        <v>490</v>
      </c>
      <c r="G2876" s="2" t="s">
        <v>497</v>
      </c>
      <c r="H2876" s="1" t="s">
        <v>498</v>
      </c>
      <c r="I2876" s="1">
        <v>2008</v>
      </c>
      <c r="J2876" s="1">
        <v>2008</v>
      </c>
      <c r="K2876" s="1" t="s">
        <v>493</v>
      </c>
      <c r="L2876" s="1">
        <v>3021.67</v>
      </c>
      <c r="M2876" s="1" t="s">
        <v>504</v>
      </c>
      <c r="N2876" s="1" t="s">
        <v>505</v>
      </c>
    </row>
    <row r="2877" spans="1:14" hidden="1" x14ac:dyDescent="0.35">
      <c r="A2877" s="1" t="s">
        <v>487</v>
      </c>
      <c r="B2877" s="1" t="s">
        <v>488</v>
      </c>
      <c r="C2877" s="2" t="s">
        <v>576</v>
      </c>
      <c r="D2877" s="1" t="s">
        <v>165</v>
      </c>
      <c r="E2877" s="1">
        <v>6110</v>
      </c>
      <c r="F2877" s="1" t="s">
        <v>490</v>
      </c>
      <c r="G2877" s="2" t="s">
        <v>497</v>
      </c>
      <c r="H2877" s="1" t="s">
        <v>498</v>
      </c>
      <c r="I2877" s="1">
        <v>2009</v>
      </c>
      <c r="J2877" s="1">
        <v>2009</v>
      </c>
      <c r="K2877" s="1" t="s">
        <v>493</v>
      </c>
      <c r="L2877" s="1">
        <v>2676.4</v>
      </c>
      <c r="M2877" s="1" t="s">
        <v>504</v>
      </c>
      <c r="N2877" s="1" t="s">
        <v>505</v>
      </c>
    </row>
    <row r="2878" spans="1:14" hidden="1" x14ac:dyDescent="0.35">
      <c r="A2878" s="1" t="s">
        <v>487</v>
      </c>
      <c r="B2878" s="1" t="s">
        <v>488</v>
      </c>
      <c r="C2878" s="2" t="s">
        <v>576</v>
      </c>
      <c r="D2878" s="1" t="s">
        <v>165</v>
      </c>
      <c r="E2878" s="1">
        <v>6110</v>
      </c>
      <c r="F2878" s="1" t="s">
        <v>490</v>
      </c>
      <c r="G2878" s="2" t="s">
        <v>497</v>
      </c>
      <c r="H2878" s="1" t="s">
        <v>498</v>
      </c>
      <c r="I2878" s="1">
        <v>2010</v>
      </c>
      <c r="J2878" s="1">
        <v>2010</v>
      </c>
      <c r="K2878" s="1" t="s">
        <v>493</v>
      </c>
      <c r="L2878" s="1">
        <v>2297.0500000000002</v>
      </c>
      <c r="M2878" s="1" t="s">
        <v>504</v>
      </c>
      <c r="N2878" s="1" t="s">
        <v>505</v>
      </c>
    </row>
    <row r="2879" spans="1:14" hidden="1" x14ac:dyDescent="0.35">
      <c r="A2879" s="1" t="s">
        <v>487</v>
      </c>
      <c r="B2879" s="1" t="s">
        <v>488</v>
      </c>
      <c r="C2879" s="2" t="s">
        <v>576</v>
      </c>
      <c r="D2879" s="1" t="s">
        <v>165</v>
      </c>
      <c r="E2879" s="1">
        <v>6110</v>
      </c>
      <c r="F2879" s="1" t="s">
        <v>490</v>
      </c>
      <c r="G2879" s="2" t="s">
        <v>497</v>
      </c>
      <c r="H2879" s="1" t="s">
        <v>498</v>
      </c>
      <c r="I2879" s="1">
        <v>2011</v>
      </c>
      <c r="J2879" s="1">
        <v>2011</v>
      </c>
      <c r="K2879" s="1" t="s">
        <v>493</v>
      </c>
      <c r="L2879" s="1">
        <v>1842.74</v>
      </c>
      <c r="M2879" s="1" t="s">
        <v>504</v>
      </c>
      <c r="N2879" s="1" t="s">
        <v>505</v>
      </c>
    </row>
    <row r="2880" spans="1:14" hidden="1" x14ac:dyDescent="0.35">
      <c r="A2880" s="1" t="s">
        <v>487</v>
      </c>
      <c r="B2880" s="1" t="s">
        <v>488</v>
      </c>
      <c r="C2880" s="2" t="s">
        <v>576</v>
      </c>
      <c r="D2880" s="1" t="s">
        <v>165</v>
      </c>
      <c r="E2880" s="1">
        <v>6110</v>
      </c>
      <c r="F2880" s="1" t="s">
        <v>490</v>
      </c>
      <c r="G2880" s="2" t="s">
        <v>497</v>
      </c>
      <c r="H2880" s="1" t="s">
        <v>498</v>
      </c>
      <c r="I2880" s="1">
        <v>2012</v>
      </c>
      <c r="J2880" s="1">
        <v>2012</v>
      </c>
      <c r="K2880" s="1" t="s">
        <v>493</v>
      </c>
      <c r="L2880" s="1">
        <v>1733.59</v>
      </c>
      <c r="M2880" s="1" t="s">
        <v>504</v>
      </c>
      <c r="N2880" s="1" t="s">
        <v>505</v>
      </c>
    </row>
    <row r="2881" spans="1:14" hidden="1" x14ac:dyDescent="0.35">
      <c r="A2881" s="1" t="s">
        <v>487</v>
      </c>
      <c r="B2881" s="1" t="s">
        <v>488</v>
      </c>
      <c r="C2881" s="2" t="s">
        <v>576</v>
      </c>
      <c r="D2881" s="1" t="s">
        <v>165</v>
      </c>
      <c r="E2881" s="1">
        <v>6110</v>
      </c>
      <c r="F2881" s="1" t="s">
        <v>490</v>
      </c>
      <c r="G2881" s="2" t="s">
        <v>497</v>
      </c>
      <c r="H2881" s="1" t="s">
        <v>498</v>
      </c>
      <c r="I2881" s="1">
        <v>2013</v>
      </c>
      <c r="J2881" s="1">
        <v>2013</v>
      </c>
      <c r="K2881" s="1" t="s">
        <v>493</v>
      </c>
      <c r="L2881" s="1">
        <v>1342.32</v>
      </c>
      <c r="M2881" s="1" t="s">
        <v>504</v>
      </c>
      <c r="N2881" s="1" t="s">
        <v>505</v>
      </c>
    </row>
    <row r="2882" spans="1:14" hidden="1" x14ac:dyDescent="0.35">
      <c r="A2882" s="1" t="s">
        <v>487</v>
      </c>
      <c r="B2882" s="1" t="s">
        <v>488</v>
      </c>
      <c r="C2882" s="2" t="s">
        <v>576</v>
      </c>
      <c r="D2882" s="1" t="s">
        <v>165</v>
      </c>
      <c r="E2882" s="1">
        <v>6110</v>
      </c>
      <c r="F2882" s="1" t="s">
        <v>490</v>
      </c>
      <c r="G2882" s="2" t="s">
        <v>497</v>
      </c>
      <c r="H2882" s="1" t="s">
        <v>498</v>
      </c>
      <c r="I2882" s="1">
        <v>2014</v>
      </c>
      <c r="J2882" s="1">
        <v>2014</v>
      </c>
      <c r="K2882" s="1" t="s">
        <v>493</v>
      </c>
      <c r="L2882" s="1">
        <v>1343.14</v>
      </c>
      <c r="M2882" s="1" t="s">
        <v>504</v>
      </c>
      <c r="N2882" s="1" t="s">
        <v>505</v>
      </c>
    </row>
    <row r="2883" spans="1:14" hidden="1" x14ac:dyDescent="0.35">
      <c r="A2883" s="1" t="s">
        <v>487</v>
      </c>
      <c r="B2883" s="1" t="s">
        <v>488</v>
      </c>
      <c r="C2883" s="2" t="s">
        <v>576</v>
      </c>
      <c r="D2883" s="1" t="s">
        <v>165</v>
      </c>
      <c r="E2883" s="1">
        <v>6110</v>
      </c>
      <c r="F2883" s="1" t="s">
        <v>490</v>
      </c>
      <c r="G2883" s="2" t="s">
        <v>497</v>
      </c>
      <c r="H2883" s="1" t="s">
        <v>498</v>
      </c>
      <c r="I2883" s="1">
        <v>2015</v>
      </c>
      <c r="J2883" s="1">
        <v>2015</v>
      </c>
      <c r="K2883" s="1" t="s">
        <v>493</v>
      </c>
      <c r="L2883" s="1">
        <v>1162.54</v>
      </c>
      <c r="M2883" s="1" t="s">
        <v>504</v>
      </c>
      <c r="N2883" s="1" t="s">
        <v>505</v>
      </c>
    </row>
    <row r="2884" spans="1:14" hidden="1" x14ac:dyDescent="0.35">
      <c r="A2884" s="1" t="s">
        <v>487</v>
      </c>
      <c r="B2884" s="1" t="s">
        <v>488</v>
      </c>
      <c r="C2884" s="2" t="s">
        <v>576</v>
      </c>
      <c r="D2884" s="1" t="s">
        <v>165</v>
      </c>
      <c r="E2884" s="1">
        <v>6110</v>
      </c>
      <c r="F2884" s="1" t="s">
        <v>490</v>
      </c>
      <c r="G2884" s="2" t="s">
        <v>497</v>
      </c>
      <c r="H2884" s="1" t="s">
        <v>498</v>
      </c>
      <c r="I2884" s="1">
        <v>2016</v>
      </c>
      <c r="J2884" s="1">
        <v>2016</v>
      </c>
      <c r="K2884" s="1" t="s">
        <v>493</v>
      </c>
      <c r="L2884" s="1">
        <v>1200.22</v>
      </c>
      <c r="M2884" s="1" t="s">
        <v>504</v>
      </c>
      <c r="N2884" s="1" t="s">
        <v>505</v>
      </c>
    </row>
    <row r="2885" spans="1:14" hidden="1" x14ac:dyDescent="0.35">
      <c r="A2885" s="1" t="s">
        <v>487</v>
      </c>
      <c r="B2885" s="1" t="s">
        <v>488</v>
      </c>
      <c r="C2885" s="2" t="s">
        <v>576</v>
      </c>
      <c r="D2885" s="1" t="s">
        <v>165</v>
      </c>
      <c r="E2885" s="1">
        <v>6110</v>
      </c>
      <c r="F2885" s="1" t="s">
        <v>490</v>
      </c>
      <c r="G2885" s="2" t="s">
        <v>497</v>
      </c>
      <c r="H2885" s="1" t="s">
        <v>498</v>
      </c>
      <c r="I2885" s="1">
        <v>2017</v>
      </c>
      <c r="J2885" s="1">
        <v>2017</v>
      </c>
      <c r="K2885" s="1" t="s">
        <v>493</v>
      </c>
      <c r="L2885" s="1">
        <v>1267.67</v>
      </c>
      <c r="M2885" s="1" t="s">
        <v>504</v>
      </c>
      <c r="N2885" s="1" t="s">
        <v>505</v>
      </c>
    </row>
    <row r="2886" spans="1:14" hidden="1" x14ac:dyDescent="0.35">
      <c r="A2886" s="1" t="s">
        <v>487</v>
      </c>
      <c r="B2886" s="1" t="s">
        <v>488</v>
      </c>
      <c r="C2886" s="2" t="s">
        <v>576</v>
      </c>
      <c r="D2886" s="1" t="s">
        <v>165</v>
      </c>
      <c r="E2886" s="1">
        <v>6110</v>
      </c>
      <c r="F2886" s="1" t="s">
        <v>490</v>
      </c>
      <c r="G2886" s="2" t="s">
        <v>499</v>
      </c>
      <c r="H2886" s="1" t="s">
        <v>500</v>
      </c>
      <c r="I2886" s="1">
        <v>2001</v>
      </c>
      <c r="J2886" s="1">
        <v>2001</v>
      </c>
      <c r="K2886" s="1" t="s">
        <v>493</v>
      </c>
      <c r="L2886" s="1">
        <v>1048.52</v>
      </c>
      <c r="M2886" s="1" t="s">
        <v>504</v>
      </c>
      <c r="N2886" s="1" t="s">
        <v>505</v>
      </c>
    </row>
    <row r="2887" spans="1:14" hidden="1" x14ac:dyDescent="0.35">
      <c r="A2887" s="1" t="s">
        <v>487</v>
      </c>
      <c r="B2887" s="1" t="s">
        <v>488</v>
      </c>
      <c r="C2887" s="2" t="s">
        <v>576</v>
      </c>
      <c r="D2887" s="1" t="s">
        <v>165</v>
      </c>
      <c r="E2887" s="1">
        <v>6110</v>
      </c>
      <c r="F2887" s="1" t="s">
        <v>490</v>
      </c>
      <c r="G2887" s="2" t="s">
        <v>499</v>
      </c>
      <c r="H2887" s="1" t="s">
        <v>500</v>
      </c>
      <c r="I2887" s="1">
        <v>2002</v>
      </c>
      <c r="J2887" s="1">
        <v>2002</v>
      </c>
      <c r="K2887" s="1" t="s">
        <v>493</v>
      </c>
      <c r="L2887" s="1">
        <v>1016.26</v>
      </c>
      <c r="M2887" s="1" t="s">
        <v>504</v>
      </c>
      <c r="N2887" s="1" t="s">
        <v>505</v>
      </c>
    </row>
    <row r="2888" spans="1:14" hidden="1" x14ac:dyDescent="0.35">
      <c r="A2888" s="1" t="s">
        <v>487</v>
      </c>
      <c r="B2888" s="1" t="s">
        <v>488</v>
      </c>
      <c r="C2888" s="2" t="s">
        <v>576</v>
      </c>
      <c r="D2888" s="1" t="s">
        <v>165</v>
      </c>
      <c r="E2888" s="1">
        <v>6110</v>
      </c>
      <c r="F2888" s="1" t="s">
        <v>490</v>
      </c>
      <c r="G2888" s="2" t="s">
        <v>499</v>
      </c>
      <c r="H2888" s="1" t="s">
        <v>500</v>
      </c>
      <c r="I2888" s="1">
        <v>2003</v>
      </c>
      <c r="J2888" s="1">
        <v>2003</v>
      </c>
      <c r="K2888" s="1" t="s">
        <v>493</v>
      </c>
      <c r="L2888" s="1">
        <v>1119.6099999999999</v>
      </c>
      <c r="M2888" s="1" t="s">
        <v>504</v>
      </c>
      <c r="N2888" s="1" t="s">
        <v>505</v>
      </c>
    </row>
    <row r="2889" spans="1:14" hidden="1" x14ac:dyDescent="0.35">
      <c r="A2889" s="1" t="s">
        <v>487</v>
      </c>
      <c r="B2889" s="1" t="s">
        <v>488</v>
      </c>
      <c r="C2889" s="2" t="s">
        <v>576</v>
      </c>
      <c r="D2889" s="1" t="s">
        <v>165</v>
      </c>
      <c r="E2889" s="1">
        <v>6110</v>
      </c>
      <c r="F2889" s="1" t="s">
        <v>490</v>
      </c>
      <c r="G2889" s="2" t="s">
        <v>499</v>
      </c>
      <c r="H2889" s="1" t="s">
        <v>500</v>
      </c>
      <c r="I2889" s="1">
        <v>2004</v>
      </c>
      <c r="J2889" s="1">
        <v>2004</v>
      </c>
      <c r="K2889" s="1" t="s">
        <v>493</v>
      </c>
      <c r="L2889" s="1">
        <v>1203.0999999999999</v>
      </c>
      <c r="M2889" s="1" t="s">
        <v>504</v>
      </c>
      <c r="N2889" s="1" t="s">
        <v>505</v>
      </c>
    </row>
    <row r="2890" spans="1:14" hidden="1" x14ac:dyDescent="0.35">
      <c r="A2890" s="1" t="s">
        <v>487</v>
      </c>
      <c r="B2890" s="1" t="s">
        <v>488</v>
      </c>
      <c r="C2890" s="2" t="s">
        <v>576</v>
      </c>
      <c r="D2890" s="1" t="s">
        <v>165</v>
      </c>
      <c r="E2890" s="1">
        <v>6110</v>
      </c>
      <c r="F2890" s="1" t="s">
        <v>490</v>
      </c>
      <c r="G2890" s="2" t="s">
        <v>499</v>
      </c>
      <c r="H2890" s="1" t="s">
        <v>500</v>
      </c>
      <c r="I2890" s="1">
        <v>2005</v>
      </c>
      <c r="J2890" s="1">
        <v>2005</v>
      </c>
      <c r="K2890" s="1" t="s">
        <v>493</v>
      </c>
      <c r="L2890" s="1">
        <v>1244.19</v>
      </c>
      <c r="M2890" s="1" t="s">
        <v>504</v>
      </c>
      <c r="N2890" s="1" t="s">
        <v>505</v>
      </c>
    </row>
    <row r="2891" spans="1:14" hidden="1" x14ac:dyDescent="0.35">
      <c r="A2891" s="1" t="s">
        <v>487</v>
      </c>
      <c r="B2891" s="1" t="s">
        <v>488</v>
      </c>
      <c r="C2891" s="2" t="s">
        <v>576</v>
      </c>
      <c r="D2891" s="1" t="s">
        <v>165</v>
      </c>
      <c r="E2891" s="1">
        <v>6110</v>
      </c>
      <c r="F2891" s="1" t="s">
        <v>490</v>
      </c>
      <c r="G2891" s="2" t="s">
        <v>499</v>
      </c>
      <c r="H2891" s="1" t="s">
        <v>500</v>
      </c>
      <c r="I2891" s="1">
        <v>2006</v>
      </c>
      <c r="J2891" s="1">
        <v>2006</v>
      </c>
      <c r="K2891" s="1" t="s">
        <v>493</v>
      </c>
      <c r="L2891" s="1">
        <v>1248.33</v>
      </c>
      <c r="M2891" s="1" t="s">
        <v>504</v>
      </c>
      <c r="N2891" s="1" t="s">
        <v>505</v>
      </c>
    </row>
    <row r="2892" spans="1:14" hidden="1" x14ac:dyDescent="0.35">
      <c r="A2892" s="1" t="s">
        <v>487</v>
      </c>
      <c r="B2892" s="1" t="s">
        <v>488</v>
      </c>
      <c r="C2892" s="2" t="s">
        <v>576</v>
      </c>
      <c r="D2892" s="1" t="s">
        <v>165</v>
      </c>
      <c r="E2892" s="1">
        <v>6110</v>
      </c>
      <c r="F2892" s="1" t="s">
        <v>490</v>
      </c>
      <c r="G2892" s="2" t="s">
        <v>499</v>
      </c>
      <c r="H2892" s="1" t="s">
        <v>500</v>
      </c>
      <c r="I2892" s="1">
        <v>2007</v>
      </c>
      <c r="J2892" s="1">
        <v>2007</v>
      </c>
      <c r="K2892" s="1" t="s">
        <v>493</v>
      </c>
      <c r="L2892" s="1">
        <v>1684.7</v>
      </c>
      <c r="M2892" s="1" t="s">
        <v>504</v>
      </c>
      <c r="N2892" s="1" t="s">
        <v>505</v>
      </c>
    </row>
    <row r="2893" spans="1:14" hidden="1" x14ac:dyDescent="0.35">
      <c r="A2893" s="1" t="s">
        <v>487</v>
      </c>
      <c r="B2893" s="1" t="s">
        <v>488</v>
      </c>
      <c r="C2893" s="2" t="s">
        <v>576</v>
      </c>
      <c r="D2893" s="1" t="s">
        <v>165</v>
      </c>
      <c r="E2893" s="1">
        <v>6110</v>
      </c>
      <c r="F2893" s="1" t="s">
        <v>490</v>
      </c>
      <c r="G2893" s="2" t="s">
        <v>499</v>
      </c>
      <c r="H2893" s="1" t="s">
        <v>500</v>
      </c>
      <c r="I2893" s="1">
        <v>2008</v>
      </c>
      <c r="J2893" s="1">
        <v>2008</v>
      </c>
      <c r="K2893" s="1" t="s">
        <v>493</v>
      </c>
      <c r="L2893" s="1">
        <v>3259.87</v>
      </c>
      <c r="M2893" s="1" t="s">
        <v>504</v>
      </c>
      <c r="N2893" s="1" t="s">
        <v>505</v>
      </c>
    </row>
    <row r="2894" spans="1:14" hidden="1" x14ac:dyDescent="0.35">
      <c r="A2894" s="1" t="s">
        <v>487</v>
      </c>
      <c r="B2894" s="1" t="s">
        <v>488</v>
      </c>
      <c r="C2894" s="2" t="s">
        <v>576</v>
      </c>
      <c r="D2894" s="1" t="s">
        <v>165</v>
      </c>
      <c r="E2894" s="1">
        <v>6110</v>
      </c>
      <c r="F2894" s="1" t="s">
        <v>490</v>
      </c>
      <c r="G2894" s="2" t="s">
        <v>499</v>
      </c>
      <c r="H2894" s="1" t="s">
        <v>500</v>
      </c>
      <c r="I2894" s="1">
        <v>2009</v>
      </c>
      <c r="J2894" s="1">
        <v>2009</v>
      </c>
      <c r="K2894" s="1" t="s">
        <v>493</v>
      </c>
      <c r="L2894" s="1">
        <v>1414.58</v>
      </c>
      <c r="M2894" s="1" t="s">
        <v>504</v>
      </c>
      <c r="N2894" s="1" t="s">
        <v>505</v>
      </c>
    </row>
    <row r="2895" spans="1:14" hidden="1" x14ac:dyDescent="0.35">
      <c r="A2895" s="1" t="s">
        <v>487</v>
      </c>
      <c r="B2895" s="1" t="s">
        <v>488</v>
      </c>
      <c r="C2895" s="2" t="s">
        <v>576</v>
      </c>
      <c r="D2895" s="1" t="s">
        <v>165</v>
      </c>
      <c r="E2895" s="1">
        <v>6110</v>
      </c>
      <c r="F2895" s="1" t="s">
        <v>490</v>
      </c>
      <c r="G2895" s="2" t="s">
        <v>499</v>
      </c>
      <c r="H2895" s="1" t="s">
        <v>500</v>
      </c>
      <c r="I2895" s="1">
        <v>2010</v>
      </c>
      <c r="J2895" s="1">
        <v>2010</v>
      </c>
      <c r="K2895" s="1" t="s">
        <v>493</v>
      </c>
      <c r="L2895" s="1">
        <v>1113.3800000000001</v>
      </c>
      <c r="M2895" s="1" t="s">
        <v>504</v>
      </c>
      <c r="N2895" s="1" t="s">
        <v>505</v>
      </c>
    </row>
    <row r="2896" spans="1:14" hidden="1" x14ac:dyDescent="0.35">
      <c r="A2896" s="1" t="s">
        <v>487</v>
      </c>
      <c r="B2896" s="1" t="s">
        <v>488</v>
      </c>
      <c r="C2896" s="2" t="s">
        <v>576</v>
      </c>
      <c r="D2896" s="1" t="s">
        <v>165</v>
      </c>
      <c r="E2896" s="1">
        <v>6110</v>
      </c>
      <c r="F2896" s="1" t="s">
        <v>490</v>
      </c>
      <c r="G2896" s="2" t="s">
        <v>499</v>
      </c>
      <c r="H2896" s="1" t="s">
        <v>500</v>
      </c>
      <c r="I2896" s="1">
        <v>2011</v>
      </c>
      <c r="J2896" s="1">
        <v>2011</v>
      </c>
      <c r="K2896" s="1" t="s">
        <v>493</v>
      </c>
      <c r="L2896" s="1">
        <v>1039.55</v>
      </c>
      <c r="M2896" s="1" t="s">
        <v>504</v>
      </c>
      <c r="N2896" s="1" t="s">
        <v>505</v>
      </c>
    </row>
    <row r="2897" spans="1:14" hidden="1" x14ac:dyDescent="0.35">
      <c r="A2897" s="1" t="s">
        <v>487</v>
      </c>
      <c r="B2897" s="1" t="s">
        <v>488</v>
      </c>
      <c r="C2897" s="2" t="s">
        <v>576</v>
      </c>
      <c r="D2897" s="1" t="s">
        <v>165</v>
      </c>
      <c r="E2897" s="1">
        <v>6110</v>
      </c>
      <c r="F2897" s="1" t="s">
        <v>490</v>
      </c>
      <c r="G2897" s="2" t="s">
        <v>499</v>
      </c>
      <c r="H2897" s="1" t="s">
        <v>500</v>
      </c>
      <c r="I2897" s="1">
        <v>2012</v>
      </c>
      <c r="J2897" s="1">
        <v>2012</v>
      </c>
      <c r="K2897" s="1" t="s">
        <v>493</v>
      </c>
      <c r="L2897" s="1">
        <v>1135.71</v>
      </c>
      <c r="M2897" s="1" t="s">
        <v>504</v>
      </c>
      <c r="N2897" s="1" t="s">
        <v>505</v>
      </c>
    </row>
    <row r="2898" spans="1:14" hidden="1" x14ac:dyDescent="0.35">
      <c r="A2898" s="1" t="s">
        <v>487</v>
      </c>
      <c r="B2898" s="1" t="s">
        <v>488</v>
      </c>
      <c r="C2898" s="2" t="s">
        <v>576</v>
      </c>
      <c r="D2898" s="1" t="s">
        <v>165</v>
      </c>
      <c r="E2898" s="1">
        <v>6110</v>
      </c>
      <c r="F2898" s="1" t="s">
        <v>490</v>
      </c>
      <c r="G2898" s="2" t="s">
        <v>499</v>
      </c>
      <c r="H2898" s="1" t="s">
        <v>500</v>
      </c>
      <c r="I2898" s="1">
        <v>2013</v>
      </c>
      <c r="J2898" s="1">
        <v>2013</v>
      </c>
      <c r="K2898" s="1" t="s">
        <v>493</v>
      </c>
      <c r="L2898" s="1">
        <v>955.61</v>
      </c>
      <c r="M2898" s="1" t="s">
        <v>504</v>
      </c>
      <c r="N2898" s="1" t="s">
        <v>505</v>
      </c>
    </row>
    <row r="2899" spans="1:14" hidden="1" x14ac:dyDescent="0.35">
      <c r="A2899" s="1" t="s">
        <v>487</v>
      </c>
      <c r="B2899" s="1" t="s">
        <v>488</v>
      </c>
      <c r="C2899" s="2" t="s">
        <v>576</v>
      </c>
      <c r="D2899" s="1" t="s">
        <v>165</v>
      </c>
      <c r="E2899" s="1">
        <v>6110</v>
      </c>
      <c r="F2899" s="1" t="s">
        <v>490</v>
      </c>
      <c r="G2899" s="2" t="s">
        <v>499</v>
      </c>
      <c r="H2899" s="1" t="s">
        <v>500</v>
      </c>
      <c r="I2899" s="1">
        <v>2014</v>
      </c>
      <c r="J2899" s="1">
        <v>2014</v>
      </c>
      <c r="K2899" s="1" t="s">
        <v>493</v>
      </c>
      <c r="L2899" s="1">
        <v>969.4</v>
      </c>
      <c r="M2899" s="1" t="s">
        <v>504</v>
      </c>
      <c r="N2899" s="1" t="s">
        <v>505</v>
      </c>
    </row>
    <row r="2900" spans="1:14" hidden="1" x14ac:dyDescent="0.35">
      <c r="A2900" s="1" t="s">
        <v>487</v>
      </c>
      <c r="B2900" s="1" t="s">
        <v>488</v>
      </c>
      <c r="C2900" s="2" t="s">
        <v>576</v>
      </c>
      <c r="D2900" s="1" t="s">
        <v>165</v>
      </c>
      <c r="E2900" s="1">
        <v>6110</v>
      </c>
      <c r="F2900" s="1" t="s">
        <v>490</v>
      </c>
      <c r="G2900" s="2" t="s">
        <v>499</v>
      </c>
      <c r="H2900" s="1" t="s">
        <v>500</v>
      </c>
      <c r="I2900" s="1">
        <v>2015</v>
      </c>
      <c r="J2900" s="1">
        <v>2015</v>
      </c>
      <c r="K2900" s="1" t="s">
        <v>493</v>
      </c>
      <c r="L2900" s="1">
        <v>844.38</v>
      </c>
      <c r="M2900" s="1" t="s">
        <v>504</v>
      </c>
      <c r="N2900" s="1" t="s">
        <v>505</v>
      </c>
    </row>
    <row r="2901" spans="1:14" hidden="1" x14ac:dyDescent="0.35">
      <c r="A2901" s="1" t="s">
        <v>487</v>
      </c>
      <c r="B2901" s="1" t="s">
        <v>488</v>
      </c>
      <c r="C2901" s="2" t="s">
        <v>576</v>
      </c>
      <c r="D2901" s="1" t="s">
        <v>165</v>
      </c>
      <c r="E2901" s="1">
        <v>6110</v>
      </c>
      <c r="F2901" s="1" t="s">
        <v>490</v>
      </c>
      <c r="G2901" s="2" t="s">
        <v>499</v>
      </c>
      <c r="H2901" s="1" t="s">
        <v>500</v>
      </c>
      <c r="I2901" s="1">
        <v>2016</v>
      </c>
      <c r="J2901" s="1">
        <v>2016</v>
      </c>
      <c r="K2901" s="1" t="s">
        <v>493</v>
      </c>
      <c r="L2901" s="1">
        <v>864.41</v>
      </c>
      <c r="M2901" s="1" t="s">
        <v>504</v>
      </c>
      <c r="N2901" s="1" t="s">
        <v>505</v>
      </c>
    </row>
    <row r="2902" spans="1:14" hidden="1" x14ac:dyDescent="0.35">
      <c r="A2902" s="1" t="s">
        <v>487</v>
      </c>
      <c r="B2902" s="1" t="s">
        <v>488</v>
      </c>
      <c r="C2902" s="2" t="s">
        <v>576</v>
      </c>
      <c r="D2902" s="1" t="s">
        <v>165</v>
      </c>
      <c r="E2902" s="1">
        <v>6110</v>
      </c>
      <c r="F2902" s="1" t="s">
        <v>490</v>
      </c>
      <c r="G2902" s="2" t="s">
        <v>499</v>
      </c>
      <c r="H2902" s="1" t="s">
        <v>500</v>
      </c>
      <c r="I2902" s="1">
        <v>2017</v>
      </c>
      <c r="J2902" s="1">
        <v>2017</v>
      </c>
      <c r="K2902" s="1" t="s">
        <v>493</v>
      </c>
      <c r="L2902" s="1">
        <v>925.65</v>
      </c>
      <c r="M2902" s="1" t="s">
        <v>504</v>
      </c>
      <c r="N2902" s="1" t="s">
        <v>505</v>
      </c>
    </row>
    <row r="2903" spans="1:14" hidden="1" x14ac:dyDescent="0.35">
      <c r="A2903" s="1" t="s">
        <v>487</v>
      </c>
      <c r="B2903" s="1" t="s">
        <v>488</v>
      </c>
      <c r="C2903" s="2" t="s">
        <v>576</v>
      </c>
      <c r="D2903" s="1" t="s">
        <v>165</v>
      </c>
      <c r="E2903" s="1">
        <v>6110</v>
      </c>
      <c r="F2903" s="1" t="s">
        <v>490</v>
      </c>
      <c r="G2903" s="2" t="s">
        <v>501</v>
      </c>
      <c r="H2903" s="1" t="s">
        <v>502</v>
      </c>
      <c r="I2903" s="1">
        <v>2001</v>
      </c>
      <c r="J2903" s="1">
        <v>2001</v>
      </c>
      <c r="K2903" s="1" t="s">
        <v>493</v>
      </c>
      <c r="L2903" s="1">
        <v>389.35</v>
      </c>
      <c r="M2903" s="1" t="s">
        <v>504</v>
      </c>
      <c r="N2903" s="1" t="s">
        <v>505</v>
      </c>
    </row>
    <row r="2904" spans="1:14" hidden="1" x14ac:dyDescent="0.35">
      <c r="A2904" s="1" t="s">
        <v>487</v>
      </c>
      <c r="B2904" s="1" t="s">
        <v>488</v>
      </c>
      <c r="C2904" s="2" t="s">
        <v>576</v>
      </c>
      <c r="D2904" s="1" t="s">
        <v>165</v>
      </c>
      <c r="E2904" s="1">
        <v>6110</v>
      </c>
      <c r="F2904" s="1" t="s">
        <v>490</v>
      </c>
      <c r="G2904" s="2" t="s">
        <v>501</v>
      </c>
      <c r="H2904" s="1" t="s">
        <v>502</v>
      </c>
      <c r="I2904" s="1">
        <v>2002</v>
      </c>
      <c r="J2904" s="1">
        <v>2002</v>
      </c>
      <c r="K2904" s="1" t="s">
        <v>493</v>
      </c>
      <c r="L2904" s="1">
        <v>396.86</v>
      </c>
      <c r="M2904" s="1" t="s">
        <v>504</v>
      </c>
      <c r="N2904" s="1" t="s">
        <v>505</v>
      </c>
    </row>
    <row r="2905" spans="1:14" hidden="1" x14ac:dyDescent="0.35">
      <c r="A2905" s="1" t="s">
        <v>487</v>
      </c>
      <c r="B2905" s="1" t="s">
        <v>488</v>
      </c>
      <c r="C2905" s="2" t="s">
        <v>576</v>
      </c>
      <c r="D2905" s="1" t="s">
        <v>165</v>
      </c>
      <c r="E2905" s="1">
        <v>6110</v>
      </c>
      <c r="F2905" s="1" t="s">
        <v>490</v>
      </c>
      <c r="G2905" s="2" t="s">
        <v>501</v>
      </c>
      <c r="H2905" s="1" t="s">
        <v>502</v>
      </c>
      <c r="I2905" s="1">
        <v>2003</v>
      </c>
      <c r="J2905" s="1">
        <v>2003</v>
      </c>
      <c r="K2905" s="1" t="s">
        <v>493</v>
      </c>
      <c r="L2905" s="1">
        <v>534.1</v>
      </c>
      <c r="M2905" s="1" t="s">
        <v>504</v>
      </c>
      <c r="N2905" s="1" t="s">
        <v>505</v>
      </c>
    </row>
    <row r="2906" spans="1:14" hidden="1" x14ac:dyDescent="0.35">
      <c r="A2906" s="1" t="s">
        <v>487</v>
      </c>
      <c r="B2906" s="1" t="s">
        <v>488</v>
      </c>
      <c r="C2906" s="2" t="s">
        <v>576</v>
      </c>
      <c r="D2906" s="1" t="s">
        <v>165</v>
      </c>
      <c r="E2906" s="1">
        <v>6110</v>
      </c>
      <c r="F2906" s="1" t="s">
        <v>490</v>
      </c>
      <c r="G2906" s="2" t="s">
        <v>501</v>
      </c>
      <c r="H2906" s="1" t="s">
        <v>502</v>
      </c>
      <c r="I2906" s="1">
        <v>2004</v>
      </c>
      <c r="J2906" s="1">
        <v>2004</v>
      </c>
      <c r="K2906" s="1" t="s">
        <v>493</v>
      </c>
      <c r="L2906" s="1">
        <v>579.78</v>
      </c>
      <c r="M2906" s="1" t="s">
        <v>504</v>
      </c>
      <c r="N2906" s="1" t="s">
        <v>505</v>
      </c>
    </row>
    <row r="2907" spans="1:14" hidden="1" x14ac:dyDescent="0.35">
      <c r="A2907" s="1" t="s">
        <v>487</v>
      </c>
      <c r="B2907" s="1" t="s">
        <v>488</v>
      </c>
      <c r="C2907" s="2" t="s">
        <v>576</v>
      </c>
      <c r="D2907" s="1" t="s">
        <v>165</v>
      </c>
      <c r="E2907" s="1">
        <v>6110</v>
      </c>
      <c r="F2907" s="1" t="s">
        <v>490</v>
      </c>
      <c r="G2907" s="2" t="s">
        <v>501</v>
      </c>
      <c r="H2907" s="1" t="s">
        <v>502</v>
      </c>
      <c r="I2907" s="1">
        <v>2005</v>
      </c>
      <c r="J2907" s="1">
        <v>2005</v>
      </c>
      <c r="K2907" s="1" t="s">
        <v>493</v>
      </c>
      <c r="L2907" s="1">
        <v>639.41</v>
      </c>
      <c r="M2907" s="1" t="s">
        <v>504</v>
      </c>
      <c r="N2907" s="1" t="s">
        <v>505</v>
      </c>
    </row>
    <row r="2908" spans="1:14" hidden="1" x14ac:dyDescent="0.35">
      <c r="A2908" s="1" t="s">
        <v>487</v>
      </c>
      <c r="B2908" s="1" t="s">
        <v>488</v>
      </c>
      <c r="C2908" s="2" t="s">
        <v>576</v>
      </c>
      <c r="D2908" s="1" t="s">
        <v>165</v>
      </c>
      <c r="E2908" s="1">
        <v>6110</v>
      </c>
      <c r="F2908" s="1" t="s">
        <v>490</v>
      </c>
      <c r="G2908" s="2" t="s">
        <v>501</v>
      </c>
      <c r="H2908" s="1" t="s">
        <v>502</v>
      </c>
      <c r="I2908" s="1">
        <v>2006</v>
      </c>
      <c r="J2908" s="1">
        <v>2006</v>
      </c>
      <c r="K2908" s="1" t="s">
        <v>493</v>
      </c>
      <c r="L2908" s="1">
        <v>792.67</v>
      </c>
      <c r="M2908" s="1" t="s">
        <v>504</v>
      </c>
      <c r="N2908" s="1" t="s">
        <v>505</v>
      </c>
    </row>
    <row r="2909" spans="1:14" hidden="1" x14ac:dyDescent="0.35">
      <c r="A2909" s="1" t="s">
        <v>487</v>
      </c>
      <c r="B2909" s="1" t="s">
        <v>488</v>
      </c>
      <c r="C2909" s="2" t="s">
        <v>576</v>
      </c>
      <c r="D2909" s="1" t="s">
        <v>165</v>
      </c>
      <c r="E2909" s="1">
        <v>6110</v>
      </c>
      <c r="F2909" s="1" t="s">
        <v>490</v>
      </c>
      <c r="G2909" s="2" t="s">
        <v>501</v>
      </c>
      <c r="H2909" s="1" t="s">
        <v>502</v>
      </c>
      <c r="I2909" s="1">
        <v>2007</v>
      </c>
      <c r="J2909" s="1">
        <v>2007</v>
      </c>
      <c r="K2909" s="1" t="s">
        <v>493</v>
      </c>
      <c r="L2909" s="1">
        <v>898.86</v>
      </c>
      <c r="M2909" s="1" t="s">
        <v>504</v>
      </c>
      <c r="N2909" s="1" t="s">
        <v>505</v>
      </c>
    </row>
    <row r="2910" spans="1:14" hidden="1" x14ac:dyDescent="0.35">
      <c r="A2910" s="1" t="s">
        <v>487</v>
      </c>
      <c r="B2910" s="1" t="s">
        <v>488</v>
      </c>
      <c r="C2910" s="2" t="s">
        <v>576</v>
      </c>
      <c r="D2910" s="1" t="s">
        <v>165</v>
      </c>
      <c r="E2910" s="1">
        <v>6110</v>
      </c>
      <c r="F2910" s="1" t="s">
        <v>490</v>
      </c>
      <c r="G2910" s="2" t="s">
        <v>501</v>
      </c>
      <c r="H2910" s="1" t="s">
        <v>502</v>
      </c>
      <c r="I2910" s="1">
        <v>2008</v>
      </c>
      <c r="J2910" s="1">
        <v>2008</v>
      </c>
      <c r="K2910" s="1" t="s">
        <v>493</v>
      </c>
      <c r="L2910" s="1">
        <v>1126.54</v>
      </c>
      <c r="M2910" s="1" t="s">
        <v>504</v>
      </c>
      <c r="N2910" s="1" t="s">
        <v>505</v>
      </c>
    </row>
    <row r="2911" spans="1:14" hidden="1" x14ac:dyDescent="0.35">
      <c r="A2911" s="1" t="s">
        <v>487</v>
      </c>
      <c r="B2911" s="1" t="s">
        <v>488</v>
      </c>
      <c r="C2911" s="2" t="s">
        <v>576</v>
      </c>
      <c r="D2911" s="1" t="s">
        <v>165</v>
      </c>
      <c r="E2911" s="1">
        <v>6110</v>
      </c>
      <c r="F2911" s="1" t="s">
        <v>490</v>
      </c>
      <c r="G2911" s="2" t="s">
        <v>501</v>
      </c>
      <c r="H2911" s="1" t="s">
        <v>502</v>
      </c>
      <c r="I2911" s="1">
        <v>2009</v>
      </c>
      <c r="J2911" s="1">
        <v>2009</v>
      </c>
      <c r="K2911" s="1" t="s">
        <v>493</v>
      </c>
      <c r="L2911" s="1">
        <v>1280.31</v>
      </c>
      <c r="M2911" s="1" t="s">
        <v>504</v>
      </c>
      <c r="N2911" s="1" t="s">
        <v>505</v>
      </c>
    </row>
    <row r="2912" spans="1:14" hidden="1" x14ac:dyDescent="0.35">
      <c r="A2912" s="1" t="s">
        <v>487</v>
      </c>
      <c r="B2912" s="1" t="s">
        <v>488</v>
      </c>
      <c r="C2912" s="2" t="s">
        <v>576</v>
      </c>
      <c r="D2912" s="1" t="s">
        <v>165</v>
      </c>
      <c r="E2912" s="1">
        <v>6110</v>
      </c>
      <c r="F2912" s="1" t="s">
        <v>490</v>
      </c>
      <c r="G2912" s="2" t="s">
        <v>501</v>
      </c>
      <c r="H2912" s="1" t="s">
        <v>502</v>
      </c>
      <c r="I2912" s="1">
        <v>2010</v>
      </c>
      <c r="J2912" s="1">
        <v>2010</v>
      </c>
      <c r="K2912" s="1" t="s">
        <v>493</v>
      </c>
      <c r="L2912" s="1">
        <v>1237.58</v>
      </c>
      <c r="M2912" s="1" t="s">
        <v>504</v>
      </c>
      <c r="N2912" s="1" t="s">
        <v>505</v>
      </c>
    </row>
    <row r="2913" spans="1:14" hidden="1" x14ac:dyDescent="0.35">
      <c r="A2913" s="1" t="s">
        <v>487</v>
      </c>
      <c r="B2913" s="1" t="s">
        <v>488</v>
      </c>
      <c r="C2913" s="2" t="s">
        <v>576</v>
      </c>
      <c r="D2913" s="1" t="s">
        <v>165</v>
      </c>
      <c r="E2913" s="1">
        <v>6110</v>
      </c>
      <c r="F2913" s="1" t="s">
        <v>490</v>
      </c>
      <c r="G2913" s="2" t="s">
        <v>501</v>
      </c>
      <c r="H2913" s="1" t="s">
        <v>502</v>
      </c>
      <c r="I2913" s="1">
        <v>2011</v>
      </c>
      <c r="J2913" s="1">
        <v>2011</v>
      </c>
      <c r="K2913" s="1" t="s">
        <v>493</v>
      </c>
      <c r="L2913" s="1">
        <v>1134.01</v>
      </c>
      <c r="M2913" s="1" t="s">
        <v>504</v>
      </c>
      <c r="N2913" s="1" t="s">
        <v>505</v>
      </c>
    </row>
    <row r="2914" spans="1:14" hidden="1" x14ac:dyDescent="0.35">
      <c r="A2914" s="1" t="s">
        <v>487</v>
      </c>
      <c r="B2914" s="1" t="s">
        <v>488</v>
      </c>
      <c r="C2914" s="2" t="s">
        <v>576</v>
      </c>
      <c r="D2914" s="1" t="s">
        <v>165</v>
      </c>
      <c r="E2914" s="1">
        <v>6110</v>
      </c>
      <c r="F2914" s="1" t="s">
        <v>490</v>
      </c>
      <c r="G2914" s="2" t="s">
        <v>501</v>
      </c>
      <c r="H2914" s="1" t="s">
        <v>502</v>
      </c>
      <c r="I2914" s="1">
        <v>2012</v>
      </c>
      <c r="J2914" s="1">
        <v>2012</v>
      </c>
      <c r="K2914" s="1" t="s">
        <v>493</v>
      </c>
      <c r="L2914" s="1">
        <v>1088.5899999999999</v>
      </c>
      <c r="M2914" s="1" t="s">
        <v>504</v>
      </c>
      <c r="N2914" s="1" t="s">
        <v>505</v>
      </c>
    </row>
    <row r="2915" spans="1:14" hidden="1" x14ac:dyDescent="0.35">
      <c r="A2915" s="1" t="s">
        <v>487</v>
      </c>
      <c r="B2915" s="1" t="s">
        <v>488</v>
      </c>
      <c r="C2915" s="2" t="s">
        <v>576</v>
      </c>
      <c r="D2915" s="1" t="s">
        <v>165</v>
      </c>
      <c r="E2915" s="1">
        <v>6110</v>
      </c>
      <c r="F2915" s="1" t="s">
        <v>490</v>
      </c>
      <c r="G2915" s="2" t="s">
        <v>501</v>
      </c>
      <c r="H2915" s="1" t="s">
        <v>502</v>
      </c>
      <c r="I2915" s="1">
        <v>2013</v>
      </c>
      <c r="J2915" s="1">
        <v>2013</v>
      </c>
      <c r="K2915" s="1" t="s">
        <v>493</v>
      </c>
      <c r="L2915" s="1">
        <v>728.9</v>
      </c>
      <c r="M2915" s="1" t="s">
        <v>504</v>
      </c>
      <c r="N2915" s="1" t="s">
        <v>505</v>
      </c>
    </row>
    <row r="2916" spans="1:14" hidden="1" x14ac:dyDescent="0.35">
      <c r="A2916" s="1" t="s">
        <v>487</v>
      </c>
      <c r="B2916" s="1" t="s">
        <v>488</v>
      </c>
      <c r="C2916" s="2" t="s">
        <v>576</v>
      </c>
      <c r="D2916" s="1" t="s">
        <v>165</v>
      </c>
      <c r="E2916" s="1">
        <v>6110</v>
      </c>
      <c r="F2916" s="1" t="s">
        <v>490</v>
      </c>
      <c r="G2916" s="2" t="s">
        <v>501</v>
      </c>
      <c r="H2916" s="1" t="s">
        <v>502</v>
      </c>
      <c r="I2916" s="1">
        <v>2014</v>
      </c>
      <c r="J2916" s="1">
        <v>2014</v>
      </c>
      <c r="K2916" s="1" t="s">
        <v>493</v>
      </c>
      <c r="L2916" s="1">
        <v>638.85</v>
      </c>
      <c r="M2916" s="1" t="s">
        <v>504</v>
      </c>
      <c r="N2916" s="1" t="s">
        <v>505</v>
      </c>
    </row>
    <row r="2917" spans="1:14" hidden="1" x14ac:dyDescent="0.35">
      <c r="A2917" s="1" t="s">
        <v>487</v>
      </c>
      <c r="B2917" s="1" t="s">
        <v>488</v>
      </c>
      <c r="C2917" s="2" t="s">
        <v>576</v>
      </c>
      <c r="D2917" s="1" t="s">
        <v>165</v>
      </c>
      <c r="E2917" s="1">
        <v>6110</v>
      </c>
      <c r="F2917" s="1" t="s">
        <v>490</v>
      </c>
      <c r="G2917" s="2" t="s">
        <v>501</v>
      </c>
      <c r="H2917" s="1" t="s">
        <v>502</v>
      </c>
      <c r="I2917" s="1">
        <v>2015</v>
      </c>
      <c r="J2917" s="1">
        <v>2015</v>
      </c>
      <c r="K2917" s="1" t="s">
        <v>493</v>
      </c>
      <c r="L2917" s="1">
        <v>572.46</v>
      </c>
      <c r="M2917" s="1" t="s">
        <v>504</v>
      </c>
      <c r="N2917" s="1" t="s">
        <v>505</v>
      </c>
    </row>
    <row r="2918" spans="1:14" hidden="1" x14ac:dyDescent="0.35">
      <c r="A2918" s="1" t="s">
        <v>487</v>
      </c>
      <c r="B2918" s="1" t="s">
        <v>488</v>
      </c>
      <c r="C2918" s="2" t="s">
        <v>576</v>
      </c>
      <c r="D2918" s="1" t="s">
        <v>165</v>
      </c>
      <c r="E2918" s="1">
        <v>6110</v>
      </c>
      <c r="F2918" s="1" t="s">
        <v>490</v>
      </c>
      <c r="G2918" s="2" t="s">
        <v>501</v>
      </c>
      <c r="H2918" s="1" t="s">
        <v>502</v>
      </c>
      <c r="I2918" s="1">
        <v>2016</v>
      </c>
      <c r="J2918" s="1">
        <v>2016</v>
      </c>
      <c r="K2918" s="1" t="s">
        <v>493</v>
      </c>
      <c r="L2918" s="1">
        <v>552.16999999999996</v>
      </c>
      <c r="M2918" s="1" t="s">
        <v>504</v>
      </c>
      <c r="N2918" s="1" t="s">
        <v>505</v>
      </c>
    </row>
    <row r="2919" spans="1:14" hidden="1" x14ac:dyDescent="0.35">
      <c r="A2919" s="1" t="s">
        <v>487</v>
      </c>
      <c r="B2919" s="1" t="s">
        <v>488</v>
      </c>
      <c r="C2919" s="2" t="s">
        <v>576</v>
      </c>
      <c r="D2919" s="1" t="s">
        <v>165</v>
      </c>
      <c r="E2919" s="1">
        <v>6110</v>
      </c>
      <c r="F2919" s="1" t="s">
        <v>490</v>
      </c>
      <c r="G2919" s="2" t="s">
        <v>501</v>
      </c>
      <c r="H2919" s="1" t="s">
        <v>502</v>
      </c>
      <c r="I2919" s="1">
        <v>2017</v>
      </c>
      <c r="J2919" s="1">
        <v>2017</v>
      </c>
      <c r="K2919" s="1" t="s">
        <v>493</v>
      </c>
      <c r="L2919" s="1">
        <v>578.38</v>
      </c>
      <c r="M2919" s="1" t="s">
        <v>504</v>
      </c>
      <c r="N2919" s="1" t="s">
        <v>505</v>
      </c>
    </row>
    <row r="2920" spans="1:14" hidden="1" x14ac:dyDescent="0.35">
      <c r="A2920" s="1" t="s">
        <v>487</v>
      </c>
      <c r="B2920" s="1" t="s">
        <v>488</v>
      </c>
      <c r="C2920" s="2" t="s">
        <v>577</v>
      </c>
      <c r="D2920" s="1" t="s">
        <v>167</v>
      </c>
      <c r="E2920" s="1">
        <v>6110</v>
      </c>
      <c r="F2920" s="1" t="s">
        <v>490</v>
      </c>
      <c r="G2920" s="2" t="s">
        <v>491</v>
      </c>
      <c r="H2920" s="1" t="s">
        <v>492</v>
      </c>
      <c r="I2920" s="1">
        <v>2001</v>
      </c>
      <c r="J2920" s="1">
        <v>2001</v>
      </c>
      <c r="K2920" s="1" t="s">
        <v>493</v>
      </c>
      <c r="L2920" s="1">
        <v>447.21</v>
      </c>
      <c r="M2920" s="1" t="s">
        <v>504</v>
      </c>
      <c r="N2920" s="1" t="s">
        <v>505</v>
      </c>
    </row>
    <row r="2921" spans="1:14" hidden="1" x14ac:dyDescent="0.35">
      <c r="A2921" s="1" t="s">
        <v>487</v>
      </c>
      <c r="B2921" s="1" t="s">
        <v>488</v>
      </c>
      <c r="C2921" s="2" t="s">
        <v>577</v>
      </c>
      <c r="D2921" s="1" t="s">
        <v>167</v>
      </c>
      <c r="E2921" s="1">
        <v>6110</v>
      </c>
      <c r="F2921" s="1" t="s">
        <v>490</v>
      </c>
      <c r="G2921" s="2" t="s">
        <v>491</v>
      </c>
      <c r="H2921" s="1" t="s">
        <v>492</v>
      </c>
      <c r="I2921" s="1">
        <v>2002</v>
      </c>
      <c r="J2921" s="1">
        <v>2002</v>
      </c>
      <c r="K2921" s="1" t="s">
        <v>493</v>
      </c>
      <c r="L2921" s="1">
        <v>369.01</v>
      </c>
      <c r="M2921" s="1" t="s">
        <v>504</v>
      </c>
      <c r="N2921" s="1" t="s">
        <v>505</v>
      </c>
    </row>
    <row r="2922" spans="1:14" hidden="1" x14ac:dyDescent="0.35">
      <c r="A2922" s="1" t="s">
        <v>487</v>
      </c>
      <c r="B2922" s="1" t="s">
        <v>488</v>
      </c>
      <c r="C2922" s="2" t="s">
        <v>577</v>
      </c>
      <c r="D2922" s="1" t="s">
        <v>167</v>
      </c>
      <c r="E2922" s="1">
        <v>6110</v>
      </c>
      <c r="F2922" s="1" t="s">
        <v>490</v>
      </c>
      <c r="G2922" s="2" t="s">
        <v>491</v>
      </c>
      <c r="H2922" s="1" t="s">
        <v>492</v>
      </c>
      <c r="I2922" s="1">
        <v>2003</v>
      </c>
      <c r="J2922" s="1">
        <v>2003</v>
      </c>
      <c r="K2922" s="1" t="s">
        <v>493</v>
      </c>
      <c r="L2922" s="1">
        <v>382.56</v>
      </c>
      <c r="M2922" s="1" t="s">
        <v>504</v>
      </c>
      <c r="N2922" s="1" t="s">
        <v>505</v>
      </c>
    </row>
    <row r="2923" spans="1:14" hidden="1" x14ac:dyDescent="0.35">
      <c r="A2923" s="1" t="s">
        <v>487</v>
      </c>
      <c r="B2923" s="1" t="s">
        <v>488</v>
      </c>
      <c r="C2923" s="2" t="s">
        <v>577</v>
      </c>
      <c r="D2923" s="1" t="s">
        <v>167</v>
      </c>
      <c r="E2923" s="1">
        <v>6110</v>
      </c>
      <c r="F2923" s="1" t="s">
        <v>490</v>
      </c>
      <c r="G2923" s="2" t="s">
        <v>491</v>
      </c>
      <c r="H2923" s="1" t="s">
        <v>492</v>
      </c>
      <c r="I2923" s="1">
        <v>2004</v>
      </c>
      <c r="J2923" s="1">
        <v>2004</v>
      </c>
      <c r="K2923" s="1" t="s">
        <v>493</v>
      </c>
      <c r="L2923" s="1">
        <v>290.41000000000003</v>
      </c>
      <c r="M2923" s="1" t="s">
        <v>504</v>
      </c>
      <c r="N2923" s="1" t="s">
        <v>505</v>
      </c>
    </row>
    <row r="2924" spans="1:14" hidden="1" x14ac:dyDescent="0.35">
      <c r="A2924" s="1" t="s">
        <v>487</v>
      </c>
      <c r="B2924" s="1" t="s">
        <v>488</v>
      </c>
      <c r="C2924" s="2" t="s">
        <v>577</v>
      </c>
      <c r="D2924" s="1" t="s">
        <v>167</v>
      </c>
      <c r="E2924" s="1">
        <v>6110</v>
      </c>
      <c r="F2924" s="1" t="s">
        <v>490</v>
      </c>
      <c r="G2924" s="2" t="s">
        <v>491</v>
      </c>
      <c r="H2924" s="1" t="s">
        <v>492</v>
      </c>
      <c r="I2924" s="1">
        <v>2005</v>
      </c>
      <c r="J2924" s="1">
        <v>2005</v>
      </c>
      <c r="K2924" s="1" t="s">
        <v>493</v>
      </c>
      <c r="L2924" s="1">
        <v>263.37</v>
      </c>
      <c r="M2924" s="1" t="s">
        <v>504</v>
      </c>
      <c r="N2924" s="1" t="s">
        <v>505</v>
      </c>
    </row>
    <row r="2925" spans="1:14" hidden="1" x14ac:dyDescent="0.35">
      <c r="A2925" s="1" t="s">
        <v>487</v>
      </c>
      <c r="B2925" s="1" t="s">
        <v>488</v>
      </c>
      <c r="C2925" s="2" t="s">
        <v>577</v>
      </c>
      <c r="D2925" s="1" t="s">
        <v>167</v>
      </c>
      <c r="E2925" s="1">
        <v>6110</v>
      </c>
      <c r="F2925" s="1" t="s">
        <v>490</v>
      </c>
      <c r="G2925" s="2" t="s">
        <v>491</v>
      </c>
      <c r="H2925" s="1" t="s">
        <v>492</v>
      </c>
      <c r="I2925" s="1">
        <v>2006</v>
      </c>
      <c r="J2925" s="1">
        <v>2006</v>
      </c>
      <c r="K2925" s="1" t="s">
        <v>493</v>
      </c>
      <c r="L2925" s="1">
        <v>290.24</v>
      </c>
      <c r="M2925" s="1" t="s">
        <v>504</v>
      </c>
      <c r="N2925" s="1" t="s">
        <v>505</v>
      </c>
    </row>
    <row r="2926" spans="1:14" hidden="1" x14ac:dyDescent="0.35">
      <c r="A2926" s="1" t="s">
        <v>487</v>
      </c>
      <c r="B2926" s="1" t="s">
        <v>488</v>
      </c>
      <c r="C2926" s="2" t="s">
        <v>577</v>
      </c>
      <c r="D2926" s="1" t="s">
        <v>167</v>
      </c>
      <c r="E2926" s="1">
        <v>6110</v>
      </c>
      <c r="F2926" s="1" t="s">
        <v>490</v>
      </c>
      <c r="G2926" s="2" t="s">
        <v>491</v>
      </c>
      <c r="H2926" s="1" t="s">
        <v>492</v>
      </c>
      <c r="I2926" s="1">
        <v>2007</v>
      </c>
      <c r="J2926" s="1">
        <v>2007</v>
      </c>
      <c r="K2926" s="1" t="s">
        <v>493</v>
      </c>
      <c r="L2926" s="1">
        <v>371.86</v>
      </c>
      <c r="M2926" s="1" t="s">
        <v>504</v>
      </c>
      <c r="N2926" s="1" t="s">
        <v>505</v>
      </c>
    </row>
    <row r="2927" spans="1:14" hidden="1" x14ac:dyDescent="0.35">
      <c r="A2927" s="1" t="s">
        <v>487</v>
      </c>
      <c r="B2927" s="1" t="s">
        <v>488</v>
      </c>
      <c r="C2927" s="2" t="s">
        <v>577</v>
      </c>
      <c r="D2927" s="1" t="s">
        <v>167</v>
      </c>
      <c r="E2927" s="1">
        <v>6110</v>
      </c>
      <c r="F2927" s="1" t="s">
        <v>490</v>
      </c>
      <c r="G2927" s="2" t="s">
        <v>491</v>
      </c>
      <c r="H2927" s="1" t="s">
        <v>492</v>
      </c>
      <c r="I2927" s="1">
        <v>2008</v>
      </c>
      <c r="J2927" s="1">
        <v>2008</v>
      </c>
      <c r="K2927" s="1" t="s">
        <v>493</v>
      </c>
      <c r="L2927" s="1">
        <v>363.46</v>
      </c>
      <c r="M2927" s="1" t="s">
        <v>504</v>
      </c>
      <c r="N2927" s="1" t="s">
        <v>505</v>
      </c>
    </row>
    <row r="2928" spans="1:14" hidden="1" x14ac:dyDescent="0.35">
      <c r="A2928" s="1" t="s">
        <v>487</v>
      </c>
      <c r="B2928" s="1" t="s">
        <v>488</v>
      </c>
      <c r="C2928" s="2" t="s">
        <v>577</v>
      </c>
      <c r="D2928" s="1" t="s">
        <v>167</v>
      </c>
      <c r="E2928" s="1">
        <v>6110</v>
      </c>
      <c r="F2928" s="1" t="s">
        <v>490</v>
      </c>
      <c r="G2928" s="2" t="s">
        <v>491</v>
      </c>
      <c r="H2928" s="1" t="s">
        <v>492</v>
      </c>
      <c r="I2928" s="1">
        <v>2009</v>
      </c>
      <c r="J2928" s="1">
        <v>2009</v>
      </c>
      <c r="K2928" s="1" t="s">
        <v>493</v>
      </c>
      <c r="L2928" s="1">
        <v>345.35</v>
      </c>
      <c r="M2928" s="1" t="s">
        <v>504</v>
      </c>
      <c r="N2928" s="1" t="s">
        <v>505</v>
      </c>
    </row>
    <row r="2929" spans="1:14" hidden="1" x14ac:dyDescent="0.35">
      <c r="A2929" s="1" t="s">
        <v>487</v>
      </c>
      <c r="B2929" s="1" t="s">
        <v>488</v>
      </c>
      <c r="C2929" s="2" t="s">
        <v>577</v>
      </c>
      <c r="D2929" s="1" t="s">
        <v>167</v>
      </c>
      <c r="E2929" s="1">
        <v>6110</v>
      </c>
      <c r="F2929" s="1" t="s">
        <v>490</v>
      </c>
      <c r="G2929" s="2" t="s">
        <v>491</v>
      </c>
      <c r="H2929" s="1" t="s">
        <v>492</v>
      </c>
      <c r="I2929" s="1">
        <v>2010</v>
      </c>
      <c r="J2929" s="1">
        <v>2010</v>
      </c>
      <c r="K2929" s="1" t="s">
        <v>493</v>
      </c>
      <c r="L2929" s="1">
        <v>353.35</v>
      </c>
      <c r="M2929" s="1" t="s">
        <v>504</v>
      </c>
      <c r="N2929" s="1" t="s">
        <v>505</v>
      </c>
    </row>
    <row r="2930" spans="1:14" hidden="1" x14ac:dyDescent="0.35">
      <c r="A2930" s="1" t="s">
        <v>487</v>
      </c>
      <c r="B2930" s="1" t="s">
        <v>488</v>
      </c>
      <c r="C2930" s="2" t="s">
        <v>577</v>
      </c>
      <c r="D2930" s="1" t="s">
        <v>167</v>
      </c>
      <c r="E2930" s="1">
        <v>6110</v>
      </c>
      <c r="F2930" s="1" t="s">
        <v>490</v>
      </c>
      <c r="G2930" s="2" t="s">
        <v>491</v>
      </c>
      <c r="H2930" s="1" t="s">
        <v>492</v>
      </c>
      <c r="I2930" s="1">
        <v>2011</v>
      </c>
      <c r="J2930" s="1">
        <v>2011</v>
      </c>
      <c r="K2930" s="1" t="s">
        <v>493</v>
      </c>
      <c r="L2930" s="1">
        <v>389.64</v>
      </c>
      <c r="M2930" s="1" t="s">
        <v>504</v>
      </c>
      <c r="N2930" s="1" t="s">
        <v>505</v>
      </c>
    </row>
    <row r="2931" spans="1:14" hidden="1" x14ac:dyDescent="0.35">
      <c r="A2931" s="1" t="s">
        <v>487</v>
      </c>
      <c r="B2931" s="1" t="s">
        <v>488</v>
      </c>
      <c r="C2931" s="2" t="s">
        <v>577</v>
      </c>
      <c r="D2931" s="1" t="s">
        <v>167</v>
      </c>
      <c r="E2931" s="1">
        <v>6110</v>
      </c>
      <c r="F2931" s="1" t="s">
        <v>490</v>
      </c>
      <c r="G2931" s="2" t="s">
        <v>491</v>
      </c>
      <c r="H2931" s="1" t="s">
        <v>492</v>
      </c>
      <c r="I2931" s="1">
        <v>2012</v>
      </c>
      <c r="J2931" s="1">
        <v>2012</v>
      </c>
      <c r="K2931" s="1" t="s">
        <v>493</v>
      </c>
      <c r="L2931" s="1">
        <v>453.5</v>
      </c>
      <c r="M2931" s="1" t="s">
        <v>504</v>
      </c>
      <c r="N2931" s="1" t="s">
        <v>505</v>
      </c>
    </row>
    <row r="2932" spans="1:14" hidden="1" x14ac:dyDescent="0.35">
      <c r="A2932" s="1" t="s">
        <v>487</v>
      </c>
      <c r="B2932" s="1" t="s">
        <v>488</v>
      </c>
      <c r="C2932" s="2" t="s">
        <v>577</v>
      </c>
      <c r="D2932" s="1" t="s">
        <v>167</v>
      </c>
      <c r="E2932" s="1">
        <v>6110</v>
      </c>
      <c r="F2932" s="1" t="s">
        <v>490</v>
      </c>
      <c r="G2932" s="2" t="s">
        <v>491</v>
      </c>
      <c r="H2932" s="1" t="s">
        <v>492</v>
      </c>
      <c r="I2932" s="1">
        <v>2013</v>
      </c>
      <c r="J2932" s="1">
        <v>2013</v>
      </c>
      <c r="K2932" s="1" t="s">
        <v>493</v>
      </c>
      <c r="L2932" s="1">
        <v>466.24</v>
      </c>
      <c r="M2932" s="1" t="s">
        <v>504</v>
      </c>
      <c r="N2932" s="1" t="s">
        <v>505</v>
      </c>
    </row>
    <row r="2933" spans="1:14" hidden="1" x14ac:dyDescent="0.35">
      <c r="A2933" s="1" t="s">
        <v>487</v>
      </c>
      <c r="B2933" s="1" t="s">
        <v>488</v>
      </c>
      <c r="C2933" s="2" t="s">
        <v>577</v>
      </c>
      <c r="D2933" s="1" t="s">
        <v>167</v>
      </c>
      <c r="E2933" s="1">
        <v>6110</v>
      </c>
      <c r="F2933" s="1" t="s">
        <v>490</v>
      </c>
      <c r="G2933" s="2" t="s">
        <v>491</v>
      </c>
      <c r="H2933" s="1" t="s">
        <v>492</v>
      </c>
      <c r="I2933" s="1">
        <v>2014</v>
      </c>
      <c r="J2933" s="1">
        <v>2014</v>
      </c>
      <c r="K2933" s="1" t="s">
        <v>493</v>
      </c>
      <c r="L2933" s="1">
        <v>604.53</v>
      </c>
      <c r="M2933" s="1" t="s">
        <v>504</v>
      </c>
      <c r="N2933" s="1" t="s">
        <v>505</v>
      </c>
    </row>
    <row r="2934" spans="1:14" hidden="1" x14ac:dyDescent="0.35">
      <c r="A2934" s="1" t="s">
        <v>487</v>
      </c>
      <c r="B2934" s="1" t="s">
        <v>488</v>
      </c>
      <c r="C2934" s="2" t="s">
        <v>577</v>
      </c>
      <c r="D2934" s="1" t="s">
        <v>167</v>
      </c>
      <c r="E2934" s="1">
        <v>6110</v>
      </c>
      <c r="F2934" s="1" t="s">
        <v>490</v>
      </c>
      <c r="G2934" s="2" t="s">
        <v>491</v>
      </c>
      <c r="H2934" s="1" t="s">
        <v>492</v>
      </c>
      <c r="I2934" s="1">
        <v>2015</v>
      </c>
      <c r="J2934" s="1">
        <v>2015</v>
      </c>
      <c r="K2934" s="1" t="s">
        <v>493</v>
      </c>
      <c r="L2934" s="1">
        <v>500.4</v>
      </c>
      <c r="M2934" s="1" t="s">
        <v>504</v>
      </c>
      <c r="N2934" s="1" t="s">
        <v>505</v>
      </c>
    </row>
    <row r="2935" spans="1:14" hidden="1" x14ac:dyDescent="0.35">
      <c r="A2935" s="1" t="s">
        <v>487</v>
      </c>
      <c r="B2935" s="1" t="s">
        <v>488</v>
      </c>
      <c r="C2935" s="2" t="s">
        <v>577</v>
      </c>
      <c r="D2935" s="1" t="s">
        <v>167</v>
      </c>
      <c r="E2935" s="1">
        <v>6110</v>
      </c>
      <c r="F2935" s="1" t="s">
        <v>490</v>
      </c>
      <c r="G2935" s="2" t="s">
        <v>491</v>
      </c>
      <c r="H2935" s="1" t="s">
        <v>492</v>
      </c>
      <c r="I2935" s="1">
        <v>2016</v>
      </c>
      <c r="J2935" s="1">
        <v>2016</v>
      </c>
      <c r="K2935" s="1" t="s">
        <v>493</v>
      </c>
      <c r="L2935" s="1">
        <v>462.86</v>
      </c>
      <c r="M2935" s="1" t="s">
        <v>504</v>
      </c>
      <c r="N2935" s="1" t="s">
        <v>505</v>
      </c>
    </row>
    <row r="2936" spans="1:14" hidden="1" x14ac:dyDescent="0.35">
      <c r="A2936" s="1" t="s">
        <v>487</v>
      </c>
      <c r="B2936" s="1" t="s">
        <v>488</v>
      </c>
      <c r="C2936" s="2" t="s">
        <v>577</v>
      </c>
      <c r="D2936" s="1" t="s">
        <v>167</v>
      </c>
      <c r="E2936" s="1">
        <v>6110</v>
      </c>
      <c r="F2936" s="1" t="s">
        <v>490</v>
      </c>
      <c r="G2936" s="2" t="s">
        <v>491</v>
      </c>
      <c r="H2936" s="1" t="s">
        <v>492</v>
      </c>
      <c r="I2936" s="1">
        <v>2017</v>
      </c>
      <c r="J2936" s="1">
        <v>2017</v>
      </c>
      <c r="K2936" s="1" t="s">
        <v>493</v>
      </c>
      <c r="L2936" s="1">
        <v>628.76</v>
      </c>
      <c r="M2936" s="1" t="s">
        <v>504</v>
      </c>
      <c r="N2936" s="1" t="s">
        <v>505</v>
      </c>
    </row>
    <row r="2937" spans="1:14" hidden="1" x14ac:dyDescent="0.35">
      <c r="A2937" s="1" t="s">
        <v>487</v>
      </c>
      <c r="B2937" s="1" t="s">
        <v>488</v>
      </c>
      <c r="C2937" s="2" t="s">
        <v>577</v>
      </c>
      <c r="D2937" s="1" t="s">
        <v>167</v>
      </c>
      <c r="E2937" s="1">
        <v>6110</v>
      </c>
      <c r="F2937" s="1" t="s">
        <v>490</v>
      </c>
      <c r="G2937" s="2" t="s">
        <v>491</v>
      </c>
      <c r="H2937" s="1" t="s">
        <v>492</v>
      </c>
      <c r="I2937" s="1">
        <v>2018</v>
      </c>
      <c r="J2937" s="1">
        <v>2018</v>
      </c>
      <c r="K2937" s="1" t="s">
        <v>493</v>
      </c>
      <c r="L2937" s="1">
        <v>685.33</v>
      </c>
      <c r="M2937" s="1" t="s">
        <v>504</v>
      </c>
      <c r="N2937" s="1" t="s">
        <v>505</v>
      </c>
    </row>
    <row r="2938" spans="1:14" hidden="1" x14ac:dyDescent="0.35">
      <c r="A2938" s="1" t="s">
        <v>487</v>
      </c>
      <c r="B2938" s="1" t="s">
        <v>488</v>
      </c>
      <c r="C2938" s="2" t="s">
        <v>577</v>
      </c>
      <c r="D2938" s="1" t="s">
        <v>167</v>
      </c>
      <c r="E2938" s="1">
        <v>6110</v>
      </c>
      <c r="F2938" s="1" t="s">
        <v>490</v>
      </c>
      <c r="G2938" s="2" t="s">
        <v>506</v>
      </c>
      <c r="H2938" s="1" t="s">
        <v>507</v>
      </c>
      <c r="I2938" s="1">
        <v>2001</v>
      </c>
      <c r="J2938" s="1">
        <v>2001</v>
      </c>
      <c r="K2938" s="1" t="s">
        <v>493</v>
      </c>
      <c r="L2938" s="1">
        <v>76.06</v>
      </c>
      <c r="M2938" s="1" t="s">
        <v>504</v>
      </c>
      <c r="N2938" s="1" t="s">
        <v>505</v>
      </c>
    </row>
    <row r="2939" spans="1:14" hidden="1" x14ac:dyDescent="0.35">
      <c r="A2939" s="1" t="s">
        <v>487</v>
      </c>
      <c r="B2939" s="1" t="s">
        <v>488</v>
      </c>
      <c r="C2939" s="2" t="s">
        <v>577</v>
      </c>
      <c r="D2939" s="1" t="s">
        <v>167</v>
      </c>
      <c r="E2939" s="1">
        <v>6110</v>
      </c>
      <c r="F2939" s="1" t="s">
        <v>490</v>
      </c>
      <c r="G2939" s="2" t="s">
        <v>506</v>
      </c>
      <c r="H2939" s="1" t="s">
        <v>507</v>
      </c>
      <c r="I2939" s="1">
        <v>2002</v>
      </c>
      <c r="J2939" s="1">
        <v>2002</v>
      </c>
      <c r="K2939" s="1" t="s">
        <v>493</v>
      </c>
      <c r="L2939" s="1">
        <v>62.29</v>
      </c>
      <c r="M2939" s="1" t="s">
        <v>504</v>
      </c>
      <c r="N2939" s="1" t="s">
        <v>505</v>
      </c>
    </row>
    <row r="2940" spans="1:14" hidden="1" x14ac:dyDescent="0.35">
      <c r="A2940" s="1" t="s">
        <v>487</v>
      </c>
      <c r="B2940" s="1" t="s">
        <v>488</v>
      </c>
      <c r="C2940" s="2" t="s">
        <v>577</v>
      </c>
      <c r="D2940" s="1" t="s">
        <v>167</v>
      </c>
      <c r="E2940" s="1">
        <v>6110</v>
      </c>
      <c r="F2940" s="1" t="s">
        <v>490</v>
      </c>
      <c r="G2940" s="2" t="s">
        <v>506</v>
      </c>
      <c r="H2940" s="1" t="s">
        <v>507</v>
      </c>
      <c r="I2940" s="1">
        <v>2003</v>
      </c>
      <c r="J2940" s="1">
        <v>2003</v>
      </c>
      <c r="K2940" s="1" t="s">
        <v>493</v>
      </c>
      <c r="L2940" s="1">
        <v>58.28</v>
      </c>
      <c r="M2940" s="1" t="s">
        <v>504</v>
      </c>
      <c r="N2940" s="1" t="s">
        <v>505</v>
      </c>
    </row>
    <row r="2941" spans="1:14" hidden="1" x14ac:dyDescent="0.35">
      <c r="A2941" s="1" t="s">
        <v>487</v>
      </c>
      <c r="B2941" s="1" t="s">
        <v>488</v>
      </c>
      <c r="C2941" s="2" t="s">
        <v>577</v>
      </c>
      <c r="D2941" s="1" t="s">
        <v>167</v>
      </c>
      <c r="E2941" s="1">
        <v>6110</v>
      </c>
      <c r="F2941" s="1" t="s">
        <v>490</v>
      </c>
      <c r="G2941" s="2" t="s">
        <v>506</v>
      </c>
      <c r="H2941" s="1" t="s">
        <v>507</v>
      </c>
      <c r="I2941" s="1">
        <v>2004</v>
      </c>
      <c r="J2941" s="1">
        <v>2004</v>
      </c>
      <c r="K2941" s="1" t="s">
        <v>493</v>
      </c>
      <c r="L2941" s="1">
        <v>64.349999999999994</v>
      </c>
      <c r="M2941" s="1" t="s">
        <v>504</v>
      </c>
      <c r="N2941" s="1" t="s">
        <v>505</v>
      </c>
    </row>
    <row r="2942" spans="1:14" hidden="1" x14ac:dyDescent="0.35">
      <c r="A2942" s="1" t="s">
        <v>487</v>
      </c>
      <c r="B2942" s="1" t="s">
        <v>488</v>
      </c>
      <c r="C2942" s="2" t="s">
        <v>577</v>
      </c>
      <c r="D2942" s="1" t="s">
        <v>167</v>
      </c>
      <c r="E2942" s="1">
        <v>6110</v>
      </c>
      <c r="F2942" s="1" t="s">
        <v>490</v>
      </c>
      <c r="G2942" s="2" t="s">
        <v>506</v>
      </c>
      <c r="H2942" s="1" t="s">
        <v>507</v>
      </c>
      <c r="I2942" s="1">
        <v>2005</v>
      </c>
      <c r="J2942" s="1">
        <v>2005</v>
      </c>
      <c r="K2942" s="1" t="s">
        <v>493</v>
      </c>
      <c r="L2942" s="1">
        <v>63.93</v>
      </c>
      <c r="M2942" s="1" t="s">
        <v>504</v>
      </c>
      <c r="N2942" s="1" t="s">
        <v>505</v>
      </c>
    </row>
    <row r="2943" spans="1:14" hidden="1" x14ac:dyDescent="0.35">
      <c r="A2943" s="1" t="s">
        <v>487</v>
      </c>
      <c r="B2943" s="1" t="s">
        <v>488</v>
      </c>
      <c r="C2943" s="2" t="s">
        <v>577</v>
      </c>
      <c r="D2943" s="1" t="s">
        <v>167</v>
      </c>
      <c r="E2943" s="1">
        <v>6110</v>
      </c>
      <c r="F2943" s="1" t="s">
        <v>490</v>
      </c>
      <c r="G2943" s="2" t="s">
        <v>506</v>
      </c>
      <c r="H2943" s="1" t="s">
        <v>507</v>
      </c>
      <c r="I2943" s="1">
        <v>2006</v>
      </c>
      <c r="J2943" s="1">
        <v>2006</v>
      </c>
      <c r="K2943" s="1" t="s">
        <v>493</v>
      </c>
      <c r="L2943" s="1">
        <v>58.98</v>
      </c>
      <c r="M2943" s="1" t="s">
        <v>504</v>
      </c>
      <c r="N2943" s="1" t="s">
        <v>505</v>
      </c>
    </row>
    <row r="2944" spans="1:14" hidden="1" x14ac:dyDescent="0.35">
      <c r="A2944" s="1" t="s">
        <v>487</v>
      </c>
      <c r="B2944" s="1" t="s">
        <v>488</v>
      </c>
      <c r="C2944" s="2" t="s">
        <v>577</v>
      </c>
      <c r="D2944" s="1" t="s">
        <v>167</v>
      </c>
      <c r="E2944" s="1">
        <v>6110</v>
      </c>
      <c r="F2944" s="1" t="s">
        <v>490</v>
      </c>
      <c r="G2944" s="2" t="s">
        <v>506</v>
      </c>
      <c r="H2944" s="1" t="s">
        <v>507</v>
      </c>
      <c r="I2944" s="1">
        <v>2007</v>
      </c>
      <c r="J2944" s="1">
        <v>2007</v>
      </c>
      <c r="K2944" s="1" t="s">
        <v>493</v>
      </c>
      <c r="L2944" s="1">
        <v>66.94</v>
      </c>
      <c r="M2944" s="1" t="s">
        <v>504</v>
      </c>
      <c r="N2944" s="1" t="s">
        <v>505</v>
      </c>
    </row>
    <row r="2945" spans="1:14" hidden="1" x14ac:dyDescent="0.35">
      <c r="A2945" s="1" t="s">
        <v>487</v>
      </c>
      <c r="B2945" s="1" t="s">
        <v>488</v>
      </c>
      <c r="C2945" s="2" t="s">
        <v>577</v>
      </c>
      <c r="D2945" s="1" t="s">
        <v>167</v>
      </c>
      <c r="E2945" s="1">
        <v>6110</v>
      </c>
      <c r="F2945" s="1" t="s">
        <v>490</v>
      </c>
      <c r="G2945" s="2" t="s">
        <v>506</v>
      </c>
      <c r="H2945" s="1" t="s">
        <v>507</v>
      </c>
      <c r="I2945" s="1">
        <v>2008</v>
      </c>
      <c r="J2945" s="1">
        <v>2008</v>
      </c>
      <c r="K2945" s="1" t="s">
        <v>493</v>
      </c>
      <c r="L2945" s="1">
        <v>77.87</v>
      </c>
      <c r="M2945" s="1" t="s">
        <v>504</v>
      </c>
      <c r="N2945" s="1" t="s">
        <v>505</v>
      </c>
    </row>
    <row r="2946" spans="1:14" hidden="1" x14ac:dyDescent="0.35">
      <c r="A2946" s="1" t="s">
        <v>487</v>
      </c>
      <c r="B2946" s="1" t="s">
        <v>488</v>
      </c>
      <c r="C2946" s="2" t="s">
        <v>577</v>
      </c>
      <c r="D2946" s="1" t="s">
        <v>167</v>
      </c>
      <c r="E2946" s="1">
        <v>6110</v>
      </c>
      <c r="F2946" s="1" t="s">
        <v>490</v>
      </c>
      <c r="G2946" s="2" t="s">
        <v>506</v>
      </c>
      <c r="H2946" s="1" t="s">
        <v>507</v>
      </c>
      <c r="I2946" s="1">
        <v>2009</v>
      </c>
      <c r="J2946" s="1">
        <v>2009</v>
      </c>
      <c r="K2946" s="1" t="s">
        <v>493</v>
      </c>
      <c r="L2946" s="1">
        <v>86.41</v>
      </c>
      <c r="M2946" s="1" t="s">
        <v>504</v>
      </c>
      <c r="N2946" s="1" t="s">
        <v>505</v>
      </c>
    </row>
    <row r="2947" spans="1:14" hidden="1" x14ac:dyDescent="0.35">
      <c r="A2947" s="1" t="s">
        <v>487</v>
      </c>
      <c r="B2947" s="1" t="s">
        <v>488</v>
      </c>
      <c r="C2947" s="2" t="s">
        <v>577</v>
      </c>
      <c r="D2947" s="1" t="s">
        <v>167</v>
      </c>
      <c r="E2947" s="1">
        <v>6110</v>
      </c>
      <c r="F2947" s="1" t="s">
        <v>490</v>
      </c>
      <c r="G2947" s="2" t="s">
        <v>506</v>
      </c>
      <c r="H2947" s="1" t="s">
        <v>507</v>
      </c>
      <c r="I2947" s="1">
        <v>2010</v>
      </c>
      <c r="J2947" s="1">
        <v>2010</v>
      </c>
      <c r="K2947" s="1" t="s">
        <v>493</v>
      </c>
      <c r="L2947" s="1">
        <v>84.57</v>
      </c>
      <c r="M2947" s="1" t="s">
        <v>504</v>
      </c>
      <c r="N2947" s="1" t="s">
        <v>505</v>
      </c>
    </row>
    <row r="2948" spans="1:14" hidden="1" x14ac:dyDescent="0.35">
      <c r="A2948" s="1" t="s">
        <v>487</v>
      </c>
      <c r="B2948" s="1" t="s">
        <v>488</v>
      </c>
      <c r="C2948" s="2" t="s">
        <v>577</v>
      </c>
      <c r="D2948" s="1" t="s">
        <v>167</v>
      </c>
      <c r="E2948" s="1">
        <v>6110</v>
      </c>
      <c r="F2948" s="1" t="s">
        <v>490</v>
      </c>
      <c r="G2948" s="2" t="s">
        <v>506</v>
      </c>
      <c r="H2948" s="1" t="s">
        <v>507</v>
      </c>
      <c r="I2948" s="1">
        <v>2011</v>
      </c>
      <c r="J2948" s="1">
        <v>2011</v>
      </c>
      <c r="K2948" s="1" t="s">
        <v>493</v>
      </c>
      <c r="L2948" s="1">
        <v>101.92</v>
      </c>
      <c r="M2948" s="1" t="s">
        <v>504</v>
      </c>
      <c r="N2948" s="1" t="s">
        <v>505</v>
      </c>
    </row>
    <row r="2949" spans="1:14" hidden="1" x14ac:dyDescent="0.35">
      <c r="A2949" s="1" t="s">
        <v>487</v>
      </c>
      <c r="B2949" s="1" t="s">
        <v>488</v>
      </c>
      <c r="C2949" s="2" t="s">
        <v>577</v>
      </c>
      <c r="D2949" s="1" t="s">
        <v>167</v>
      </c>
      <c r="E2949" s="1">
        <v>6110</v>
      </c>
      <c r="F2949" s="1" t="s">
        <v>490</v>
      </c>
      <c r="G2949" s="2" t="s">
        <v>506</v>
      </c>
      <c r="H2949" s="1" t="s">
        <v>507</v>
      </c>
      <c r="I2949" s="1">
        <v>2012</v>
      </c>
      <c r="J2949" s="1">
        <v>2012</v>
      </c>
      <c r="K2949" s="1" t="s">
        <v>493</v>
      </c>
      <c r="L2949" s="1">
        <v>99.2</v>
      </c>
      <c r="M2949" s="1" t="s">
        <v>504</v>
      </c>
      <c r="N2949" s="1" t="s">
        <v>505</v>
      </c>
    </row>
    <row r="2950" spans="1:14" hidden="1" x14ac:dyDescent="0.35">
      <c r="A2950" s="1" t="s">
        <v>487</v>
      </c>
      <c r="B2950" s="1" t="s">
        <v>488</v>
      </c>
      <c r="C2950" s="2" t="s">
        <v>577</v>
      </c>
      <c r="D2950" s="1" t="s">
        <v>167</v>
      </c>
      <c r="E2950" s="1">
        <v>6110</v>
      </c>
      <c r="F2950" s="1" t="s">
        <v>490</v>
      </c>
      <c r="G2950" s="2" t="s">
        <v>506</v>
      </c>
      <c r="H2950" s="1" t="s">
        <v>507</v>
      </c>
      <c r="I2950" s="1">
        <v>2013</v>
      </c>
      <c r="J2950" s="1">
        <v>2013</v>
      </c>
      <c r="K2950" s="1" t="s">
        <v>493</v>
      </c>
      <c r="L2950" s="1">
        <v>93.11</v>
      </c>
      <c r="M2950" s="1" t="s">
        <v>504</v>
      </c>
      <c r="N2950" s="1" t="s">
        <v>505</v>
      </c>
    </row>
    <row r="2951" spans="1:14" hidden="1" x14ac:dyDescent="0.35">
      <c r="A2951" s="1" t="s">
        <v>487</v>
      </c>
      <c r="B2951" s="1" t="s">
        <v>488</v>
      </c>
      <c r="C2951" s="2" t="s">
        <v>577</v>
      </c>
      <c r="D2951" s="1" t="s">
        <v>167</v>
      </c>
      <c r="E2951" s="1">
        <v>6110</v>
      </c>
      <c r="F2951" s="1" t="s">
        <v>490</v>
      </c>
      <c r="G2951" s="2" t="s">
        <v>506</v>
      </c>
      <c r="H2951" s="1" t="s">
        <v>507</v>
      </c>
      <c r="I2951" s="1">
        <v>2014</v>
      </c>
      <c r="J2951" s="1">
        <v>2014</v>
      </c>
      <c r="K2951" s="1" t="s">
        <v>493</v>
      </c>
      <c r="L2951" s="1">
        <v>100.1</v>
      </c>
      <c r="M2951" s="1" t="s">
        <v>504</v>
      </c>
      <c r="N2951" s="1" t="s">
        <v>505</v>
      </c>
    </row>
    <row r="2952" spans="1:14" hidden="1" x14ac:dyDescent="0.35">
      <c r="A2952" s="1" t="s">
        <v>487</v>
      </c>
      <c r="B2952" s="1" t="s">
        <v>488</v>
      </c>
      <c r="C2952" s="2" t="s">
        <v>577</v>
      </c>
      <c r="D2952" s="1" t="s">
        <v>167</v>
      </c>
      <c r="E2952" s="1">
        <v>6110</v>
      </c>
      <c r="F2952" s="1" t="s">
        <v>490</v>
      </c>
      <c r="G2952" s="2" t="s">
        <v>506</v>
      </c>
      <c r="H2952" s="1" t="s">
        <v>507</v>
      </c>
      <c r="I2952" s="1">
        <v>2015</v>
      </c>
      <c r="J2952" s="1">
        <v>2015</v>
      </c>
      <c r="K2952" s="1" t="s">
        <v>493</v>
      </c>
      <c r="L2952" s="1">
        <v>89.32</v>
      </c>
      <c r="M2952" s="1" t="s">
        <v>504</v>
      </c>
      <c r="N2952" s="1" t="s">
        <v>505</v>
      </c>
    </row>
    <row r="2953" spans="1:14" hidden="1" x14ac:dyDescent="0.35">
      <c r="A2953" s="1" t="s">
        <v>487</v>
      </c>
      <c r="B2953" s="1" t="s">
        <v>488</v>
      </c>
      <c r="C2953" s="2" t="s">
        <v>577</v>
      </c>
      <c r="D2953" s="1" t="s">
        <v>167</v>
      </c>
      <c r="E2953" s="1">
        <v>6110</v>
      </c>
      <c r="F2953" s="1" t="s">
        <v>490</v>
      </c>
      <c r="G2953" s="2" t="s">
        <v>506</v>
      </c>
      <c r="H2953" s="1" t="s">
        <v>507</v>
      </c>
      <c r="I2953" s="1">
        <v>2016</v>
      </c>
      <c r="J2953" s="1">
        <v>2016</v>
      </c>
      <c r="K2953" s="1" t="s">
        <v>493</v>
      </c>
      <c r="L2953" s="1">
        <v>92.53</v>
      </c>
      <c r="M2953" s="1" t="s">
        <v>504</v>
      </c>
      <c r="N2953" s="1" t="s">
        <v>505</v>
      </c>
    </row>
    <row r="2954" spans="1:14" hidden="1" x14ac:dyDescent="0.35">
      <c r="A2954" s="1" t="s">
        <v>487</v>
      </c>
      <c r="B2954" s="1" t="s">
        <v>488</v>
      </c>
      <c r="C2954" s="2" t="s">
        <v>577</v>
      </c>
      <c r="D2954" s="1" t="s">
        <v>167</v>
      </c>
      <c r="E2954" s="1">
        <v>6110</v>
      </c>
      <c r="F2954" s="1" t="s">
        <v>490</v>
      </c>
      <c r="G2954" s="2" t="s">
        <v>506</v>
      </c>
      <c r="H2954" s="1" t="s">
        <v>507</v>
      </c>
      <c r="I2954" s="1">
        <v>2017</v>
      </c>
      <c r="J2954" s="1">
        <v>2017</v>
      </c>
      <c r="K2954" s="1" t="s">
        <v>493</v>
      </c>
      <c r="L2954" s="1">
        <v>104.39</v>
      </c>
      <c r="M2954" s="1" t="s">
        <v>504</v>
      </c>
      <c r="N2954" s="1" t="s">
        <v>505</v>
      </c>
    </row>
    <row r="2955" spans="1:14" hidden="1" x14ac:dyDescent="0.35">
      <c r="A2955" s="1" t="s">
        <v>487</v>
      </c>
      <c r="B2955" s="1" t="s">
        <v>488</v>
      </c>
      <c r="C2955" s="2" t="s">
        <v>577</v>
      </c>
      <c r="D2955" s="1" t="s">
        <v>167</v>
      </c>
      <c r="E2955" s="1">
        <v>6110</v>
      </c>
      <c r="F2955" s="1" t="s">
        <v>490</v>
      </c>
      <c r="G2955" s="2" t="s">
        <v>506</v>
      </c>
      <c r="H2955" s="1" t="s">
        <v>507</v>
      </c>
      <c r="I2955" s="1">
        <v>2018</v>
      </c>
      <c r="J2955" s="1">
        <v>2018</v>
      </c>
      <c r="K2955" s="1" t="s">
        <v>493</v>
      </c>
      <c r="L2955" s="1">
        <v>112.75</v>
      </c>
      <c r="M2955" s="1" t="s">
        <v>504</v>
      </c>
      <c r="N2955" s="1" t="s">
        <v>505</v>
      </c>
    </row>
    <row r="2956" spans="1:14" hidden="1" x14ac:dyDescent="0.35">
      <c r="A2956" s="1" t="s">
        <v>487</v>
      </c>
      <c r="B2956" s="1" t="s">
        <v>488</v>
      </c>
      <c r="C2956" s="2" t="s">
        <v>577</v>
      </c>
      <c r="D2956" s="1" t="s">
        <v>167</v>
      </c>
      <c r="E2956" s="1">
        <v>6110</v>
      </c>
      <c r="F2956" s="1" t="s">
        <v>490</v>
      </c>
      <c r="G2956" s="2" t="s">
        <v>497</v>
      </c>
      <c r="H2956" s="1" t="s">
        <v>498</v>
      </c>
      <c r="I2956" s="1">
        <v>2001</v>
      </c>
      <c r="J2956" s="1">
        <v>2001</v>
      </c>
      <c r="K2956" s="1" t="s">
        <v>493</v>
      </c>
      <c r="L2956" s="1">
        <v>782.45</v>
      </c>
      <c r="M2956" s="1" t="s">
        <v>504</v>
      </c>
      <c r="N2956" s="1" t="s">
        <v>505</v>
      </c>
    </row>
    <row r="2957" spans="1:14" hidden="1" x14ac:dyDescent="0.35">
      <c r="A2957" s="1" t="s">
        <v>487</v>
      </c>
      <c r="B2957" s="1" t="s">
        <v>488</v>
      </c>
      <c r="C2957" s="2" t="s">
        <v>577</v>
      </c>
      <c r="D2957" s="1" t="s">
        <v>167</v>
      </c>
      <c r="E2957" s="1">
        <v>6110</v>
      </c>
      <c r="F2957" s="1" t="s">
        <v>490</v>
      </c>
      <c r="G2957" s="2" t="s">
        <v>497</v>
      </c>
      <c r="H2957" s="1" t="s">
        <v>498</v>
      </c>
      <c r="I2957" s="1">
        <v>2002</v>
      </c>
      <c r="J2957" s="1">
        <v>2002</v>
      </c>
      <c r="K2957" s="1" t="s">
        <v>493</v>
      </c>
      <c r="L2957" s="1">
        <v>730.76</v>
      </c>
      <c r="M2957" s="1" t="s">
        <v>504</v>
      </c>
      <c r="N2957" s="1" t="s">
        <v>505</v>
      </c>
    </row>
    <row r="2958" spans="1:14" hidden="1" x14ac:dyDescent="0.35">
      <c r="A2958" s="1" t="s">
        <v>487</v>
      </c>
      <c r="B2958" s="1" t="s">
        <v>488</v>
      </c>
      <c r="C2958" s="2" t="s">
        <v>577</v>
      </c>
      <c r="D2958" s="1" t="s">
        <v>167</v>
      </c>
      <c r="E2958" s="1">
        <v>6110</v>
      </c>
      <c r="F2958" s="1" t="s">
        <v>490</v>
      </c>
      <c r="G2958" s="2" t="s">
        <v>497</v>
      </c>
      <c r="H2958" s="1" t="s">
        <v>498</v>
      </c>
      <c r="I2958" s="1">
        <v>2003</v>
      </c>
      <c r="J2958" s="1">
        <v>2003</v>
      </c>
      <c r="K2958" s="1" t="s">
        <v>493</v>
      </c>
      <c r="L2958" s="1">
        <v>800.2</v>
      </c>
      <c r="M2958" s="1" t="s">
        <v>504</v>
      </c>
      <c r="N2958" s="1" t="s">
        <v>505</v>
      </c>
    </row>
    <row r="2959" spans="1:14" hidden="1" x14ac:dyDescent="0.35">
      <c r="A2959" s="1" t="s">
        <v>487</v>
      </c>
      <c r="B2959" s="1" t="s">
        <v>488</v>
      </c>
      <c r="C2959" s="2" t="s">
        <v>577</v>
      </c>
      <c r="D2959" s="1" t="s">
        <v>167</v>
      </c>
      <c r="E2959" s="1">
        <v>6110</v>
      </c>
      <c r="F2959" s="1" t="s">
        <v>490</v>
      </c>
      <c r="G2959" s="2" t="s">
        <v>497</v>
      </c>
      <c r="H2959" s="1" t="s">
        <v>498</v>
      </c>
      <c r="I2959" s="1">
        <v>2004</v>
      </c>
      <c r="J2959" s="1">
        <v>2004</v>
      </c>
      <c r="K2959" s="1" t="s">
        <v>493</v>
      </c>
      <c r="L2959" s="1">
        <v>805.16</v>
      </c>
      <c r="M2959" s="1" t="s">
        <v>504</v>
      </c>
      <c r="N2959" s="1" t="s">
        <v>505</v>
      </c>
    </row>
    <row r="2960" spans="1:14" hidden="1" x14ac:dyDescent="0.35">
      <c r="A2960" s="1" t="s">
        <v>487</v>
      </c>
      <c r="B2960" s="1" t="s">
        <v>488</v>
      </c>
      <c r="C2960" s="2" t="s">
        <v>577</v>
      </c>
      <c r="D2960" s="1" t="s">
        <v>167</v>
      </c>
      <c r="E2960" s="1">
        <v>6110</v>
      </c>
      <c r="F2960" s="1" t="s">
        <v>490</v>
      </c>
      <c r="G2960" s="2" t="s">
        <v>497</v>
      </c>
      <c r="H2960" s="1" t="s">
        <v>498</v>
      </c>
      <c r="I2960" s="1">
        <v>2005</v>
      </c>
      <c r="J2960" s="1">
        <v>2005</v>
      </c>
      <c r="K2960" s="1" t="s">
        <v>493</v>
      </c>
      <c r="L2960" s="1">
        <v>856.32</v>
      </c>
      <c r="M2960" s="1" t="s">
        <v>504</v>
      </c>
      <c r="N2960" s="1" t="s">
        <v>505</v>
      </c>
    </row>
    <row r="2961" spans="1:14" hidden="1" x14ac:dyDescent="0.35">
      <c r="A2961" s="1" t="s">
        <v>487</v>
      </c>
      <c r="B2961" s="1" t="s">
        <v>488</v>
      </c>
      <c r="C2961" s="2" t="s">
        <v>577</v>
      </c>
      <c r="D2961" s="1" t="s">
        <v>167</v>
      </c>
      <c r="E2961" s="1">
        <v>6110</v>
      </c>
      <c r="F2961" s="1" t="s">
        <v>490</v>
      </c>
      <c r="G2961" s="2" t="s">
        <v>497</v>
      </c>
      <c r="H2961" s="1" t="s">
        <v>498</v>
      </c>
      <c r="I2961" s="1">
        <v>2006</v>
      </c>
      <c r="J2961" s="1">
        <v>2006</v>
      </c>
      <c r="K2961" s="1" t="s">
        <v>493</v>
      </c>
      <c r="L2961" s="1">
        <v>902.07</v>
      </c>
      <c r="M2961" s="1" t="s">
        <v>504</v>
      </c>
      <c r="N2961" s="1" t="s">
        <v>505</v>
      </c>
    </row>
    <row r="2962" spans="1:14" hidden="1" x14ac:dyDescent="0.35">
      <c r="A2962" s="1" t="s">
        <v>487</v>
      </c>
      <c r="B2962" s="1" t="s">
        <v>488</v>
      </c>
      <c r="C2962" s="2" t="s">
        <v>577</v>
      </c>
      <c r="D2962" s="1" t="s">
        <v>167</v>
      </c>
      <c r="E2962" s="1">
        <v>6110</v>
      </c>
      <c r="F2962" s="1" t="s">
        <v>490</v>
      </c>
      <c r="G2962" s="2" t="s">
        <v>497</v>
      </c>
      <c r="H2962" s="1" t="s">
        <v>498</v>
      </c>
      <c r="I2962" s="1">
        <v>2007</v>
      </c>
      <c r="J2962" s="1">
        <v>2007</v>
      </c>
      <c r="K2962" s="1" t="s">
        <v>493</v>
      </c>
      <c r="L2962" s="1">
        <v>1046.21</v>
      </c>
      <c r="M2962" s="1" t="s">
        <v>504</v>
      </c>
      <c r="N2962" s="1" t="s">
        <v>505</v>
      </c>
    </row>
    <row r="2963" spans="1:14" hidden="1" x14ac:dyDescent="0.35">
      <c r="A2963" s="1" t="s">
        <v>487</v>
      </c>
      <c r="B2963" s="1" t="s">
        <v>488</v>
      </c>
      <c r="C2963" s="2" t="s">
        <v>577</v>
      </c>
      <c r="D2963" s="1" t="s">
        <v>167</v>
      </c>
      <c r="E2963" s="1">
        <v>6110</v>
      </c>
      <c r="F2963" s="1" t="s">
        <v>490</v>
      </c>
      <c r="G2963" s="2" t="s">
        <v>497</v>
      </c>
      <c r="H2963" s="1" t="s">
        <v>498</v>
      </c>
      <c r="I2963" s="1">
        <v>2008</v>
      </c>
      <c r="J2963" s="1">
        <v>2008</v>
      </c>
      <c r="K2963" s="1" t="s">
        <v>493</v>
      </c>
      <c r="L2963" s="1">
        <v>1338.84</v>
      </c>
      <c r="M2963" s="1" t="s">
        <v>504</v>
      </c>
      <c r="N2963" s="1" t="s">
        <v>505</v>
      </c>
    </row>
    <row r="2964" spans="1:14" hidden="1" x14ac:dyDescent="0.35">
      <c r="A2964" s="1" t="s">
        <v>487</v>
      </c>
      <c r="B2964" s="1" t="s">
        <v>488</v>
      </c>
      <c r="C2964" s="2" t="s">
        <v>577</v>
      </c>
      <c r="D2964" s="1" t="s">
        <v>167</v>
      </c>
      <c r="E2964" s="1">
        <v>6110</v>
      </c>
      <c r="F2964" s="1" t="s">
        <v>490</v>
      </c>
      <c r="G2964" s="2" t="s">
        <v>497</v>
      </c>
      <c r="H2964" s="1" t="s">
        <v>498</v>
      </c>
      <c r="I2964" s="1">
        <v>2009</v>
      </c>
      <c r="J2964" s="1">
        <v>2009</v>
      </c>
      <c r="K2964" s="1" t="s">
        <v>493</v>
      </c>
      <c r="L2964" s="1">
        <v>1185.5999999999999</v>
      </c>
      <c r="M2964" s="1" t="s">
        <v>504</v>
      </c>
      <c r="N2964" s="1" t="s">
        <v>505</v>
      </c>
    </row>
    <row r="2965" spans="1:14" hidden="1" x14ac:dyDescent="0.35">
      <c r="A2965" s="1" t="s">
        <v>487</v>
      </c>
      <c r="B2965" s="1" t="s">
        <v>488</v>
      </c>
      <c r="C2965" s="2" t="s">
        <v>577</v>
      </c>
      <c r="D2965" s="1" t="s">
        <v>167</v>
      </c>
      <c r="E2965" s="1">
        <v>6110</v>
      </c>
      <c r="F2965" s="1" t="s">
        <v>490</v>
      </c>
      <c r="G2965" s="2" t="s">
        <v>497</v>
      </c>
      <c r="H2965" s="1" t="s">
        <v>498</v>
      </c>
      <c r="I2965" s="1">
        <v>2010</v>
      </c>
      <c r="J2965" s="1">
        <v>2010</v>
      </c>
      <c r="K2965" s="1" t="s">
        <v>493</v>
      </c>
      <c r="L2965" s="1">
        <v>1440.63</v>
      </c>
      <c r="M2965" s="1" t="s">
        <v>504</v>
      </c>
      <c r="N2965" s="1" t="s">
        <v>505</v>
      </c>
    </row>
    <row r="2966" spans="1:14" hidden="1" x14ac:dyDescent="0.35">
      <c r="A2966" s="1" t="s">
        <v>487</v>
      </c>
      <c r="B2966" s="1" t="s">
        <v>488</v>
      </c>
      <c r="C2966" s="2" t="s">
        <v>577</v>
      </c>
      <c r="D2966" s="1" t="s">
        <v>167</v>
      </c>
      <c r="E2966" s="1">
        <v>6110</v>
      </c>
      <c r="F2966" s="1" t="s">
        <v>490</v>
      </c>
      <c r="G2966" s="2" t="s">
        <v>497</v>
      </c>
      <c r="H2966" s="1" t="s">
        <v>498</v>
      </c>
      <c r="I2966" s="1">
        <v>2011</v>
      </c>
      <c r="J2966" s="1">
        <v>2011</v>
      </c>
      <c r="K2966" s="1" t="s">
        <v>493</v>
      </c>
      <c r="L2966" s="1">
        <v>1525.5</v>
      </c>
      <c r="M2966" s="1" t="s">
        <v>504</v>
      </c>
      <c r="N2966" s="1" t="s">
        <v>505</v>
      </c>
    </row>
    <row r="2967" spans="1:14" hidden="1" x14ac:dyDescent="0.35">
      <c r="A2967" s="1" t="s">
        <v>487</v>
      </c>
      <c r="B2967" s="1" t="s">
        <v>488</v>
      </c>
      <c r="C2967" s="2" t="s">
        <v>577</v>
      </c>
      <c r="D2967" s="1" t="s">
        <v>167</v>
      </c>
      <c r="E2967" s="1">
        <v>6110</v>
      </c>
      <c r="F2967" s="1" t="s">
        <v>490</v>
      </c>
      <c r="G2967" s="2" t="s">
        <v>497</v>
      </c>
      <c r="H2967" s="1" t="s">
        <v>498</v>
      </c>
      <c r="I2967" s="1">
        <v>2012</v>
      </c>
      <c r="J2967" s="1">
        <v>2012</v>
      </c>
      <c r="K2967" s="1" t="s">
        <v>493</v>
      </c>
      <c r="L2967" s="1">
        <v>1504.45</v>
      </c>
      <c r="M2967" s="1" t="s">
        <v>504</v>
      </c>
      <c r="N2967" s="1" t="s">
        <v>505</v>
      </c>
    </row>
    <row r="2968" spans="1:14" hidden="1" x14ac:dyDescent="0.35">
      <c r="A2968" s="1" t="s">
        <v>487</v>
      </c>
      <c r="B2968" s="1" t="s">
        <v>488</v>
      </c>
      <c r="C2968" s="2" t="s">
        <v>577</v>
      </c>
      <c r="D2968" s="1" t="s">
        <v>167</v>
      </c>
      <c r="E2968" s="1">
        <v>6110</v>
      </c>
      <c r="F2968" s="1" t="s">
        <v>490</v>
      </c>
      <c r="G2968" s="2" t="s">
        <v>497</v>
      </c>
      <c r="H2968" s="1" t="s">
        <v>498</v>
      </c>
      <c r="I2968" s="1">
        <v>2013</v>
      </c>
      <c r="J2968" s="1">
        <v>2013</v>
      </c>
      <c r="K2968" s="1" t="s">
        <v>493</v>
      </c>
      <c r="L2968" s="1">
        <v>1729.38</v>
      </c>
      <c r="M2968" s="1" t="s">
        <v>504</v>
      </c>
      <c r="N2968" s="1" t="s">
        <v>505</v>
      </c>
    </row>
    <row r="2969" spans="1:14" hidden="1" x14ac:dyDescent="0.35">
      <c r="A2969" s="1" t="s">
        <v>487</v>
      </c>
      <c r="B2969" s="1" t="s">
        <v>488</v>
      </c>
      <c r="C2969" s="2" t="s">
        <v>577</v>
      </c>
      <c r="D2969" s="1" t="s">
        <v>167</v>
      </c>
      <c r="E2969" s="1">
        <v>6110</v>
      </c>
      <c r="F2969" s="1" t="s">
        <v>490</v>
      </c>
      <c r="G2969" s="2" t="s">
        <v>497</v>
      </c>
      <c r="H2969" s="1" t="s">
        <v>498</v>
      </c>
      <c r="I2969" s="1">
        <v>2014</v>
      </c>
      <c r="J2969" s="1">
        <v>2014</v>
      </c>
      <c r="K2969" s="1" t="s">
        <v>493</v>
      </c>
      <c r="L2969" s="1">
        <v>1772.14</v>
      </c>
      <c r="M2969" s="1" t="s">
        <v>504</v>
      </c>
      <c r="N2969" s="1" t="s">
        <v>505</v>
      </c>
    </row>
    <row r="2970" spans="1:14" hidden="1" x14ac:dyDescent="0.35">
      <c r="A2970" s="1" t="s">
        <v>487</v>
      </c>
      <c r="B2970" s="1" t="s">
        <v>488</v>
      </c>
      <c r="C2970" s="2" t="s">
        <v>577</v>
      </c>
      <c r="D2970" s="1" t="s">
        <v>167</v>
      </c>
      <c r="E2970" s="1">
        <v>6110</v>
      </c>
      <c r="F2970" s="1" t="s">
        <v>490</v>
      </c>
      <c r="G2970" s="2" t="s">
        <v>497</v>
      </c>
      <c r="H2970" s="1" t="s">
        <v>498</v>
      </c>
      <c r="I2970" s="1">
        <v>2015</v>
      </c>
      <c r="J2970" s="1">
        <v>2015</v>
      </c>
      <c r="K2970" s="1" t="s">
        <v>493</v>
      </c>
      <c r="L2970" s="1">
        <v>1699.92</v>
      </c>
      <c r="M2970" s="1" t="s">
        <v>504</v>
      </c>
      <c r="N2970" s="1" t="s">
        <v>505</v>
      </c>
    </row>
    <row r="2971" spans="1:14" hidden="1" x14ac:dyDescent="0.35">
      <c r="A2971" s="1" t="s">
        <v>487</v>
      </c>
      <c r="B2971" s="1" t="s">
        <v>488</v>
      </c>
      <c r="C2971" s="2" t="s">
        <v>577</v>
      </c>
      <c r="D2971" s="1" t="s">
        <v>167</v>
      </c>
      <c r="E2971" s="1">
        <v>6110</v>
      </c>
      <c r="F2971" s="1" t="s">
        <v>490</v>
      </c>
      <c r="G2971" s="2" t="s">
        <v>497</v>
      </c>
      <c r="H2971" s="1" t="s">
        <v>498</v>
      </c>
      <c r="I2971" s="1">
        <v>2016</v>
      </c>
      <c r="J2971" s="1">
        <v>2016</v>
      </c>
      <c r="K2971" s="1" t="s">
        <v>493</v>
      </c>
      <c r="L2971" s="1">
        <v>1763.19</v>
      </c>
      <c r="M2971" s="1" t="s">
        <v>504</v>
      </c>
      <c r="N2971" s="1" t="s">
        <v>505</v>
      </c>
    </row>
    <row r="2972" spans="1:14" hidden="1" x14ac:dyDescent="0.35">
      <c r="A2972" s="1" t="s">
        <v>487</v>
      </c>
      <c r="B2972" s="1" t="s">
        <v>488</v>
      </c>
      <c r="C2972" s="2" t="s">
        <v>577</v>
      </c>
      <c r="D2972" s="1" t="s">
        <v>167</v>
      </c>
      <c r="E2972" s="1">
        <v>6110</v>
      </c>
      <c r="F2972" s="1" t="s">
        <v>490</v>
      </c>
      <c r="G2972" s="2" t="s">
        <v>497</v>
      </c>
      <c r="H2972" s="1" t="s">
        <v>498</v>
      </c>
      <c r="I2972" s="1">
        <v>2017</v>
      </c>
      <c r="J2972" s="1">
        <v>2017</v>
      </c>
      <c r="K2972" s="1" t="s">
        <v>493</v>
      </c>
      <c r="L2972" s="1">
        <v>1985.79</v>
      </c>
      <c r="M2972" s="1" t="s">
        <v>504</v>
      </c>
      <c r="N2972" s="1" t="s">
        <v>505</v>
      </c>
    </row>
    <row r="2973" spans="1:14" hidden="1" x14ac:dyDescent="0.35">
      <c r="A2973" s="1" t="s">
        <v>487</v>
      </c>
      <c r="B2973" s="1" t="s">
        <v>488</v>
      </c>
      <c r="C2973" s="2" t="s">
        <v>577</v>
      </c>
      <c r="D2973" s="1" t="s">
        <v>167</v>
      </c>
      <c r="E2973" s="1">
        <v>6110</v>
      </c>
      <c r="F2973" s="1" t="s">
        <v>490</v>
      </c>
      <c r="G2973" s="2" t="s">
        <v>497</v>
      </c>
      <c r="H2973" s="1" t="s">
        <v>498</v>
      </c>
      <c r="I2973" s="1">
        <v>2018</v>
      </c>
      <c r="J2973" s="1">
        <v>2018</v>
      </c>
      <c r="K2973" s="1" t="s">
        <v>493</v>
      </c>
      <c r="L2973" s="1">
        <v>2169.06</v>
      </c>
      <c r="M2973" s="1" t="s">
        <v>504</v>
      </c>
      <c r="N2973" s="1" t="s">
        <v>505</v>
      </c>
    </row>
    <row r="2974" spans="1:14" hidden="1" x14ac:dyDescent="0.35">
      <c r="A2974" s="1" t="s">
        <v>487</v>
      </c>
      <c r="B2974" s="1" t="s">
        <v>488</v>
      </c>
      <c r="C2974" s="2" t="s">
        <v>577</v>
      </c>
      <c r="D2974" s="1" t="s">
        <v>167</v>
      </c>
      <c r="E2974" s="1">
        <v>6110</v>
      </c>
      <c r="F2974" s="1" t="s">
        <v>490</v>
      </c>
      <c r="G2974" s="2" t="s">
        <v>499</v>
      </c>
      <c r="H2974" s="1" t="s">
        <v>500</v>
      </c>
      <c r="I2974" s="1">
        <v>2001</v>
      </c>
      <c r="J2974" s="1">
        <v>2001</v>
      </c>
      <c r="K2974" s="1" t="s">
        <v>493</v>
      </c>
      <c r="L2974" s="1">
        <v>431.56</v>
      </c>
      <c r="M2974" s="1" t="s">
        <v>504</v>
      </c>
      <c r="N2974" s="1" t="s">
        <v>505</v>
      </c>
    </row>
    <row r="2975" spans="1:14" hidden="1" x14ac:dyDescent="0.35">
      <c r="A2975" s="1" t="s">
        <v>487</v>
      </c>
      <c r="B2975" s="1" t="s">
        <v>488</v>
      </c>
      <c r="C2975" s="2" t="s">
        <v>577</v>
      </c>
      <c r="D2975" s="1" t="s">
        <v>167</v>
      </c>
      <c r="E2975" s="1">
        <v>6110</v>
      </c>
      <c r="F2975" s="1" t="s">
        <v>490</v>
      </c>
      <c r="G2975" s="2" t="s">
        <v>499</v>
      </c>
      <c r="H2975" s="1" t="s">
        <v>500</v>
      </c>
      <c r="I2975" s="1">
        <v>2002</v>
      </c>
      <c r="J2975" s="1">
        <v>2002</v>
      </c>
      <c r="K2975" s="1" t="s">
        <v>493</v>
      </c>
      <c r="L2975" s="1">
        <v>358.45</v>
      </c>
      <c r="M2975" s="1" t="s">
        <v>504</v>
      </c>
      <c r="N2975" s="1" t="s">
        <v>505</v>
      </c>
    </row>
    <row r="2976" spans="1:14" hidden="1" x14ac:dyDescent="0.35">
      <c r="A2976" s="1" t="s">
        <v>487</v>
      </c>
      <c r="B2976" s="1" t="s">
        <v>488</v>
      </c>
      <c r="C2976" s="2" t="s">
        <v>577</v>
      </c>
      <c r="D2976" s="1" t="s">
        <v>167</v>
      </c>
      <c r="E2976" s="1">
        <v>6110</v>
      </c>
      <c r="F2976" s="1" t="s">
        <v>490</v>
      </c>
      <c r="G2976" s="2" t="s">
        <v>499</v>
      </c>
      <c r="H2976" s="1" t="s">
        <v>500</v>
      </c>
      <c r="I2976" s="1">
        <v>2003</v>
      </c>
      <c r="J2976" s="1">
        <v>2003</v>
      </c>
      <c r="K2976" s="1" t="s">
        <v>493</v>
      </c>
      <c r="L2976" s="1">
        <v>373.61</v>
      </c>
      <c r="M2976" s="1" t="s">
        <v>504</v>
      </c>
      <c r="N2976" s="1" t="s">
        <v>505</v>
      </c>
    </row>
    <row r="2977" spans="1:14" hidden="1" x14ac:dyDescent="0.35">
      <c r="A2977" s="1" t="s">
        <v>487</v>
      </c>
      <c r="B2977" s="1" t="s">
        <v>488</v>
      </c>
      <c r="C2977" s="2" t="s">
        <v>577</v>
      </c>
      <c r="D2977" s="1" t="s">
        <v>167</v>
      </c>
      <c r="E2977" s="1">
        <v>6110</v>
      </c>
      <c r="F2977" s="1" t="s">
        <v>490</v>
      </c>
      <c r="G2977" s="2" t="s">
        <v>499</v>
      </c>
      <c r="H2977" s="1" t="s">
        <v>500</v>
      </c>
      <c r="I2977" s="1">
        <v>2004</v>
      </c>
      <c r="J2977" s="1">
        <v>2004</v>
      </c>
      <c r="K2977" s="1" t="s">
        <v>493</v>
      </c>
      <c r="L2977" s="1">
        <v>281.42</v>
      </c>
      <c r="M2977" s="1" t="s">
        <v>504</v>
      </c>
      <c r="N2977" s="1" t="s">
        <v>505</v>
      </c>
    </row>
    <row r="2978" spans="1:14" hidden="1" x14ac:dyDescent="0.35">
      <c r="A2978" s="1" t="s">
        <v>487</v>
      </c>
      <c r="B2978" s="1" t="s">
        <v>488</v>
      </c>
      <c r="C2978" s="2" t="s">
        <v>577</v>
      </c>
      <c r="D2978" s="1" t="s">
        <v>167</v>
      </c>
      <c r="E2978" s="1">
        <v>6110</v>
      </c>
      <c r="F2978" s="1" t="s">
        <v>490</v>
      </c>
      <c r="G2978" s="2" t="s">
        <v>499</v>
      </c>
      <c r="H2978" s="1" t="s">
        <v>500</v>
      </c>
      <c r="I2978" s="1">
        <v>2005</v>
      </c>
      <c r="J2978" s="1">
        <v>2005</v>
      </c>
      <c r="K2978" s="1" t="s">
        <v>493</v>
      </c>
      <c r="L2978" s="1">
        <v>255.88</v>
      </c>
      <c r="M2978" s="1" t="s">
        <v>504</v>
      </c>
      <c r="N2978" s="1" t="s">
        <v>505</v>
      </c>
    </row>
    <row r="2979" spans="1:14" hidden="1" x14ac:dyDescent="0.35">
      <c r="A2979" s="1" t="s">
        <v>487</v>
      </c>
      <c r="B2979" s="1" t="s">
        <v>488</v>
      </c>
      <c r="C2979" s="2" t="s">
        <v>577</v>
      </c>
      <c r="D2979" s="1" t="s">
        <v>167</v>
      </c>
      <c r="E2979" s="1">
        <v>6110</v>
      </c>
      <c r="F2979" s="1" t="s">
        <v>490</v>
      </c>
      <c r="G2979" s="2" t="s">
        <v>499</v>
      </c>
      <c r="H2979" s="1" t="s">
        <v>500</v>
      </c>
      <c r="I2979" s="1">
        <v>2006</v>
      </c>
      <c r="J2979" s="1">
        <v>2006</v>
      </c>
      <c r="K2979" s="1" t="s">
        <v>493</v>
      </c>
      <c r="L2979" s="1">
        <v>282.67</v>
      </c>
      <c r="M2979" s="1" t="s">
        <v>504</v>
      </c>
      <c r="N2979" s="1" t="s">
        <v>505</v>
      </c>
    </row>
    <row r="2980" spans="1:14" hidden="1" x14ac:dyDescent="0.35">
      <c r="A2980" s="1" t="s">
        <v>487</v>
      </c>
      <c r="B2980" s="1" t="s">
        <v>488</v>
      </c>
      <c r="C2980" s="2" t="s">
        <v>577</v>
      </c>
      <c r="D2980" s="1" t="s">
        <v>167</v>
      </c>
      <c r="E2980" s="1">
        <v>6110</v>
      </c>
      <c r="F2980" s="1" t="s">
        <v>490</v>
      </c>
      <c r="G2980" s="2" t="s">
        <v>499</v>
      </c>
      <c r="H2980" s="1" t="s">
        <v>500</v>
      </c>
      <c r="I2980" s="1">
        <v>2007</v>
      </c>
      <c r="J2980" s="1">
        <v>2007</v>
      </c>
      <c r="K2980" s="1" t="s">
        <v>493</v>
      </c>
      <c r="L2980" s="1">
        <v>362.52</v>
      </c>
      <c r="M2980" s="1" t="s">
        <v>504</v>
      </c>
      <c r="N2980" s="1" t="s">
        <v>505</v>
      </c>
    </row>
    <row r="2981" spans="1:14" hidden="1" x14ac:dyDescent="0.35">
      <c r="A2981" s="1" t="s">
        <v>487</v>
      </c>
      <c r="B2981" s="1" t="s">
        <v>488</v>
      </c>
      <c r="C2981" s="2" t="s">
        <v>577</v>
      </c>
      <c r="D2981" s="1" t="s">
        <v>167</v>
      </c>
      <c r="E2981" s="1">
        <v>6110</v>
      </c>
      <c r="F2981" s="1" t="s">
        <v>490</v>
      </c>
      <c r="G2981" s="2" t="s">
        <v>499</v>
      </c>
      <c r="H2981" s="1" t="s">
        <v>500</v>
      </c>
      <c r="I2981" s="1">
        <v>2008</v>
      </c>
      <c r="J2981" s="1">
        <v>2008</v>
      </c>
      <c r="K2981" s="1" t="s">
        <v>493</v>
      </c>
      <c r="L2981" s="1">
        <v>353.08</v>
      </c>
      <c r="M2981" s="1" t="s">
        <v>504</v>
      </c>
      <c r="N2981" s="1" t="s">
        <v>505</v>
      </c>
    </row>
    <row r="2982" spans="1:14" hidden="1" x14ac:dyDescent="0.35">
      <c r="A2982" s="1" t="s">
        <v>487</v>
      </c>
      <c r="B2982" s="1" t="s">
        <v>488</v>
      </c>
      <c r="C2982" s="2" t="s">
        <v>577</v>
      </c>
      <c r="D2982" s="1" t="s">
        <v>167</v>
      </c>
      <c r="E2982" s="1">
        <v>6110</v>
      </c>
      <c r="F2982" s="1" t="s">
        <v>490</v>
      </c>
      <c r="G2982" s="2" t="s">
        <v>499</v>
      </c>
      <c r="H2982" s="1" t="s">
        <v>500</v>
      </c>
      <c r="I2982" s="1">
        <v>2009</v>
      </c>
      <c r="J2982" s="1">
        <v>2009</v>
      </c>
      <c r="K2982" s="1" t="s">
        <v>493</v>
      </c>
      <c r="L2982" s="1">
        <v>334.75</v>
      </c>
      <c r="M2982" s="1" t="s">
        <v>504</v>
      </c>
      <c r="N2982" s="1" t="s">
        <v>505</v>
      </c>
    </row>
    <row r="2983" spans="1:14" hidden="1" x14ac:dyDescent="0.35">
      <c r="A2983" s="1" t="s">
        <v>487</v>
      </c>
      <c r="B2983" s="1" t="s">
        <v>488</v>
      </c>
      <c r="C2983" s="2" t="s">
        <v>577</v>
      </c>
      <c r="D2983" s="1" t="s">
        <v>167</v>
      </c>
      <c r="E2983" s="1">
        <v>6110</v>
      </c>
      <c r="F2983" s="1" t="s">
        <v>490</v>
      </c>
      <c r="G2983" s="2" t="s">
        <v>499</v>
      </c>
      <c r="H2983" s="1" t="s">
        <v>500</v>
      </c>
      <c r="I2983" s="1">
        <v>2010</v>
      </c>
      <c r="J2983" s="1">
        <v>2010</v>
      </c>
      <c r="K2983" s="1" t="s">
        <v>493</v>
      </c>
      <c r="L2983" s="1">
        <v>342.71</v>
      </c>
      <c r="M2983" s="1" t="s">
        <v>504</v>
      </c>
      <c r="N2983" s="1" t="s">
        <v>505</v>
      </c>
    </row>
    <row r="2984" spans="1:14" hidden="1" x14ac:dyDescent="0.35">
      <c r="A2984" s="1" t="s">
        <v>487</v>
      </c>
      <c r="B2984" s="1" t="s">
        <v>488</v>
      </c>
      <c r="C2984" s="2" t="s">
        <v>577</v>
      </c>
      <c r="D2984" s="1" t="s">
        <v>167</v>
      </c>
      <c r="E2984" s="1">
        <v>6110</v>
      </c>
      <c r="F2984" s="1" t="s">
        <v>490</v>
      </c>
      <c r="G2984" s="2" t="s">
        <v>499</v>
      </c>
      <c r="H2984" s="1" t="s">
        <v>500</v>
      </c>
      <c r="I2984" s="1">
        <v>2011</v>
      </c>
      <c r="J2984" s="1">
        <v>2011</v>
      </c>
      <c r="K2984" s="1" t="s">
        <v>493</v>
      </c>
      <c r="L2984" s="1">
        <v>377.93</v>
      </c>
      <c r="M2984" s="1" t="s">
        <v>504</v>
      </c>
      <c r="N2984" s="1" t="s">
        <v>505</v>
      </c>
    </row>
    <row r="2985" spans="1:14" hidden="1" x14ac:dyDescent="0.35">
      <c r="A2985" s="1" t="s">
        <v>487</v>
      </c>
      <c r="B2985" s="1" t="s">
        <v>488</v>
      </c>
      <c r="C2985" s="2" t="s">
        <v>577</v>
      </c>
      <c r="D2985" s="1" t="s">
        <v>167</v>
      </c>
      <c r="E2985" s="1">
        <v>6110</v>
      </c>
      <c r="F2985" s="1" t="s">
        <v>490</v>
      </c>
      <c r="G2985" s="2" t="s">
        <v>499</v>
      </c>
      <c r="H2985" s="1" t="s">
        <v>500</v>
      </c>
      <c r="I2985" s="1">
        <v>2012</v>
      </c>
      <c r="J2985" s="1">
        <v>2012</v>
      </c>
      <c r="K2985" s="1" t="s">
        <v>493</v>
      </c>
      <c r="L2985" s="1">
        <v>443.02</v>
      </c>
      <c r="M2985" s="1" t="s">
        <v>504</v>
      </c>
      <c r="N2985" s="1" t="s">
        <v>505</v>
      </c>
    </row>
    <row r="2986" spans="1:14" hidden="1" x14ac:dyDescent="0.35">
      <c r="A2986" s="1" t="s">
        <v>487</v>
      </c>
      <c r="B2986" s="1" t="s">
        <v>488</v>
      </c>
      <c r="C2986" s="2" t="s">
        <v>577</v>
      </c>
      <c r="D2986" s="1" t="s">
        <v>167</v>
      </c>
      <c r="E2986" s="1">
        <v>6110</v>
      </c>
      <c r="F2986" s="1" t="s">
        <v>490</v>
      </c>
      <c r="G2986" s="2" t="s">
        <v>499</v>
      </c>
      <c r="H2986" s="1" t="s">
        <v>500</v>
      </c>
      <c r="I2986" s="1">
        <v>2013</v>
      </c>
      <c r="J2986" s="1">
        <v>2013</v>
      </c>
      <c r="K2986" s="1" t="s">
        <v>493</v>
      </c>
      <c r="L2986" s="1">
        <v>453.94</v>
      </c>
      <c r="M2986" s="1" t="s">
        <v>504</v>
      </c>
      <c r="N2986" s="1" t="s">
        <v>505</v>
      </c>
    </row>
    <row r="2987" spans="1:14" hidden="1" x14ac:dyDescent="0.35">
      <c r="A2987" s="1" t="s">
        <v>487</v>
      </c>
      <c r="B2987" s="1" t="s">
        <v>488</v>
      </c>
      <c r="C2987" s="2" t="s">
        <v>577</v>
      </c>
      <c r="D2987" s="1" t="s">
        <v>167</v>
      </c>
      <c r="E2987" s="1">
        <v>6110</v>
      </c>
      <c r="F2987" s="1" t="s">
        <v>490</v>
      </c>
      <c r="G2987" s="2" t="s">
        <v>499</v>
      </c>
      <c r="H2987" s="1" t="s">
        <v>500</v>
      </c>
      <c r="I2987" s="1">
        <v>2014</v>
      </c>
      <c r="J2987" s="1">
        <v>2014</v>
      </c>
      <c r="K2987" s="1" t="s">
        <v>493</v>
      </c>
      <c r="L2987" s="1">
        <v>593.79</v>
      </c>
      <c r="M2987" s="1" t="s">
        <v>504</v>
      </c>
      <c r="N2987" s="1" t="s">
        <v>505</v>
      </c>
    </row>
    <row r="2988" spans="1:14" hidden="1" x14ac:dyDescent="0.35">
      <c r="A2988" s="1" t="s">
        <v>487</v>
      </c>
      <c r="B2988" s="1" t="s">
        <v>488</v>
      </c>
      <c r="C2988" s="2" t="s">
        <v>577</v>
      </c>
      <c r="D2988" s="1" t="s">
        <v>167</v>
      </c>
      <c r="E2988" s="1">
        <v>6110</v>
      </c>
      <c r="F2988" s="1" t="s">
        <v>490</v>
      </c>
      <c r="G2988" s="2" t="s">
        <v>499</v>
      </c>
      <c r="H2988" s="1" t="s">
        <v>500</v>
      </c>
      <c r="I2988" s="1">
        <v>2015</v>
      </c>
      <c r="J2988" s="1">
        <v>2015</v>
      </c>
      <c r="K2988" s="1" t="s">
        <v>493</v>
      </c>
      <c r="L2988" s="1">
        <v>492.92</v>
      </c>
      <c r="M2988" s="1" t="s">
        <v>504</v>
      </c>
      <c r="N2988" s="1" t="s">
        <v>505</v>
      </c>
    </row>
    <row r="2989" spans="1:14" hidden="1" x14ac:dyDescent="0.35">
      <c r="A2989" s="1" t="s">
        <v>487</v>
      </c>
      <c r="B2989" s="1" t="s">
        <v>488</v>
      </c>
      <c r="C2989" s="2" t="s">
        <v>577</v>
      </c>
      <c r="D2989" s="1" t="s">
        <v>167</v>
      </c>
      <c r="E2989" s="1">
        <v>6110</v>
      </c>
      <c r="F2989" s="1" t="s">
        <v>490</v>
      </c>
      <c r="G2989" s="2" t="s">
        <v>499</v>
      </c>
      <c r="H2989" s="1" t="s">
        <v>500</v>
      </c>
      <c r="I2989" s="1">
        <v>2016</v>
      </c>
      <c r="J2989" s="1">
        <v>2016</v>
      </c>
      <c r="K2989" s="1" t="s">
        <v>493</v>
      </c>
      <c r="L2989" s="1">
        <v>454.82</v>
      </c>
      <c r="M2989" s="1" t="s">
        <v>504</v>
      </c>
      <c r="N2989" s="1" t="s">
        <v>505</v>
      </c>
    </row>
    <row r="2990" spans="1:14" hidden="1" x14ac:dyDescent="0.35">
      <c r="A2990" s="1" t="s">
        <v>487</v>
      </c>
      <c r="B2990" s="1" t="s">
        <v>488</v>
      </c>
      <c r="C2990" s="2" t="s">
        <v>577</v>
      </c>
      <c r="D2990" s="1" t="s">
        <v>167</v>
      </c>
      <c r="E2990" s="1">
        <v>6110</v>
      </c>
      <c r="F2990" s="1" t="s">
        <v>490</v>
      </c>
      <c r="G2990" s="2" t="s">
        <v>499</v>
      </c>
      <c r="H2990" s="1" t="s">
        <v>500</v>
      </c>
      <c r="I2990" s="1">
        <v>2017</v>
      </c>
      <c r="J2990" s="1">
        <v>2017</v>
      </c>
      <c r="K2990" s="1" t="s">
        <v>493</v>
      </c>
      <c r="L2990" s="1">
        <v>618.58000000000004</v>
      </c>
      <c r="M2990" s="1" t="s">
        <v>504</v>
      </c>
      <c r="N2990" s="1" t="s">
        <v>505</v>
      </c>
    </row>
    <row r="2991" spans="1:14" hidden="1" x14ac:dyDescent="0.35">
      <c r="A2991" s="1" t="s">
        <v>487</v>
      </c>
      <c r="B2991" s="1" t="s">
        <v>488</v>
      </c>
      <c r="C2991" s="2" t="s">
        <v>577</v>
      </c>
      <c r="D2991" s="1" t="s">
        <v>167</v>
      </c>
      <c r="E2991" s="1">
        <v>6110</v>
      </c>
      <c r="F2991" s="1" t="s">
        <v>490</v>
      </c>
      <c r="G2991" s="2" t="s">
        <v>499</v>
      </c>
      <c r="H2991" s="1" t="s">
        <v>500</v>
      </c>
      <c r="I2991" s="1">
        <v>2018</v>
      </c>
      <c r="J2991" s="1">
        <v>2018</v>
      </c>
      <c r="K2991" s="1" t="s">
        <v>493</v>
      </c>
      <c r="L2991" s="1">
        <v>673.55</v>
      </c>
      <c r="M2991" s="1" t="s">
        <v>504</v>
      </c>
      <c r="N2991" s="1" t="s">
        <v>505</v>
      </c>
    </row>
    <row r="2992" spans="1:14" hidden="1" x14ac:dyDescent="0.35">
      <c r="A2992" s="1" t="s">
        <v>487</v>
      </c>
      <c r="B2992" s="1" t="s">
        <v>488</v>
      </c>
      <c r="C2992" s="2" t="s">
        <v>577</v>
      </c>
      <c r="D2992" s="1" t="s">
        <v>167</v>
      </c>
      <c r="E2992" s="1">
        <v>6110</v>
      </c>
      <c r="F2992" s="1" t="s">
        <v>490</v>
      </c>
      <c r="G2992" s="2" t="s">
        <v>508</v>
      </c>
      <c r="H2992" s="1" t="s">
        <v>509</v>
      </c>
      <c r="I2992" s="1">
        <v>2001</v>
      </c>
      <c r="J2992" s="1">
        <v>2001</v>
      </c>
      <c r="K2992" s="1" t="s">
        <v>493</v>
      </c>
      <c r="L2992" s="1">
        <v>76.06</v>
      </c>
      <c r="M2992" s="1" t="s">
        <v>504</v>
      </c>
      <c r="N2992" s="1" t="s">
        <v>505</v>
      </c>
    </row>
    <row r="2993" spans="1:14" hidden="1" x14ac:dyDescent="0.35">
      <c r="A2993" s="1" t="s">
        <v>487</v>
      </c>
      <c r="B2993" s="1" t="s">
        <v>488</v>
      </c>
      <c r="C2993" s="2" t="s">
        <v>577</v>
      </c>
      <c r="D2993" s="1" t="s">
        <v>167</v>
      </c>
      <c r="E2993" s="1">
        <v>6110</v>
      </c>
      <c r="F2993" s="1" t="s">
        <v>490</v>
      </c>
      <c r="G2993" s="2" t="s">
        <v>508</v>
      </c>
      <c r="H2993" s="1" t="s">
        <v>509</v>
      </c>
      <c r="I2993" s="1">
        <v>2002</v>
      </c>
      <c r="J2993" s="1">
        <v>2002</v>
      </c>
      <c r="K2993" s="1" t="s">
        <v>493</v>
      </c>
      <c r="L2993" s="1">
        <v>62.29</v>
      </c>
      <c r="M2993" s="1" t="s">
        <v>504</v>
      </c>
      <c r="N2993" s="1" t="s">
        <v>505</v>
      </c>
    </row>
    <row r="2994" spans="1:14" hidden="1" x14ac:dyDescent="0.35">
      <c r="A2994" s="1" t="s">
        <v>487</v>
      </c>
      <c r="B2994" s="1" t="s">
        <v>488</v>
      </c>
      <c r="C2994" s="2" t="s">
        <v>577</v>
      </c>
      <c r="D2994" s="1" t="s">
        <v>167</v>
      </c>
      <c r="E2994" s="1">
        <v>6110</v>
      </c>
      <c r="F2994" s="1" t="s">
        <v>490</v>
      </c>
      <c r="G2994" s="2" t="s">
        <v>508</v>
      </c>
      <c r="H2994" s="1" t="s">
        <v>509</v>
      </c>
      <c r="I2994" s="1">
        <v>2003</v>
      </c>
      <c r="J2994" s="1">
        <v>2003</v>
      </c>
      <c r="K2994" s="1" t="s">
        <v>493</v>
      </c>
      <c r="L2994" s="1">
        <v>58.28</v>
      </c>
      <c r="M2994" s="1" t="s">
        <v>504</v>
      </c>
      <c r="N2994" s="1" t="s">
        <v>505</v>
      </c>
    </row>
    <row r="2995" spans="1:14" hidden="1" x14ac:dyDescent="0.35">
      <c r="A2995" s="1" t="s">
        <v>487</v>
      </c>
      <c r="B2995" s="1" t="s">
        <v>488</v>
      </c>
      <c r="C2995" s="2" t="s">
        <v>577</v>
      </c>
      <c r="D2995" s="1" t="s">
        <v>167</v>
      </c>
      <c r="E2995" s="1">
        <v>6110</v>
      </c>
      <c r="F2995" s="1" t="s">
        <v>490</v>
      </c>
      <c r="G2995" s="2" t="s">
        <v>508</v>
      </c>
      <c r="H2995" s="1" t="s">
        <v>509</v>
      </c>
      <c r="I2995" s="1">
        <v>2004</v>
      </c>
      <c r="J2995" s="1">
        <v>2004</v>
      </c>
      <c r="K2995" s="1" t="s">
        <v>493</v>
      </c>
      <c r="L2995" s="1">
        <v>64.349999999999994</v>
      </c>
      <c r="M2995" s="1" t="s">
        <v>504</v>
      </c>
      <c r="N2995" s="1" t="s">
        <v>505</v>
      </c>
    </row>
    <row r="2996" spans="1:14" hidden="1" x14ac:dyDescent="0.35">
      <c r="A2996" s="1" t="s">
        <v>487</v>
      </c>
      <c r="B2996" s="1" t="s">
        <v>488</v>
      </c>
      <c r="C2996" s="2" t="s">
        <v>577</v>
      </c>
      <c r="D2996" s="1" t="s">
        <v>167</v>
      </c>
      <c r="E2996" s="1">
        <v>6110</v>
      </c>
      <c r="F2996" s="1" t="s">
        <v>490</v>
      </c>
      <c r="G2996" s="2" t="s">
        <v>508</v>
      </c>
      <c r="H2996" s="1" t="s">
        <v>509</v>
      </c>
      <c r="I2996" s="1">
        <v>2005</v>
      </c>
      <c r="J2996" s="1">
        <v>2005</v>
      </c>
      <c r="K2996" s="1" t="s">
        <v>493</v>
      </c>
      <c r="L2996" s="1">
        <v>63.93</v>
      </c>
      <c r="M2996" s="1" t="s">
        <v>504</v>
      </c>
      <c r="N2996" s="1" t="s">
        <v>505</v>
      </c>
    </row>
    <row r="2997" spans="1:14" hidden="1" x14ac:dyDescent="0.35">
      <c r="A2997" s="1" t="s">
        <v>487</v>
      </c>
      <c r="B2997" s="1" t="s">
        <v>488</v>
      </c>
      <c r="C2997" s="2" t="s">
        <v>577</v>
      </c>
      <c r="D2997" s="1" t="s">
        <v>167</v>
      </c>
      <c r="E2997" s="1">
        <v>6110</v>
      </c>
      <c r="F2997" s="1" t="s">
        <v>490</v>
      </c>
      <c r="G2997" s="2" t="s">
        <v>508</v>
      </c>
      <c r="H2997" s="1" t="s">
        <v>509</v>
      </c>
      <c r="I2997" s="1">
        <v>2006</v>
      </c>
      <c r="J2997" s="1">
        <v>2006</v>
      </c>
      <c r="K2997" s="1" t="s">
        <v>493</v>
      </c>
      <c r="L2997" s="1">
        <v>58.98</v>
      </c>
      <c r="M2997" s="1" t="s">
        <v>504</v>
      </c>
      <c r="N2997" s="1" t="s">
        <v>505</v>
      </c>
    </row>
    <row r="2998" spans="1:14" hidden="1" x14ac:dyDescent="0.35">
      <c r="A2998" s="1" t="s">
        <v>487</v>
      </c>
      <c r="B2998" s="1" t="s">
        <v>488</v>
      </c>
      <c r="C2998" s="2" t="s">
        <v>577</v>
      </c>
      <c r="D2998" s="1" t="s">
        <v>167</v>
      </c>
      <c r="E2998" s="1">
        <v>6110</v>
      </c>
      <c r="F2998" s="1" t="s">
        <v>490</v>
      </c>
      <c r="G2998" s="2" t="s">
        <v>508</v>
      </c>
      <c r="H2998" s="1" t="s">
        <v>509</v>
      </c>
      <c r="I2998" s="1">
        <v>2007</v>
      </c>
      <c r="J2998" s="1">
        <v>2007</v>
      </c>
      <c r="K2998" s="1" t="s">
        <v>493</v>
      </c>
      <c r="L2998" s="1">
        <v>66.94</v>
      </c>
      <c r="M2998" s="1" t="s">
        <v>504</v>
      </c>
      <c r="N2998" s="1" t="s">
        <v>505</v>
      </c>
    </row>
    <row r="2999" spans="1:14" hidden="1" x14ac:dyDescent="0.35">
      <c r="A2999" s="1" t="s">
        <v>487</v>
      </c>
      <c r="B2999" s="1" t="s">
        <v>488</v>
      </c>
      <c r="C2999" s="2" t="s">
        <v>577</v>
      </c>
      <c r="D2999" s="1" t="s">
        <v>167</v>
      </c>
      <c r="E2999" s="1">
        <v>6110</v>
      </c>
      <c r="F2999" s="1" t="s">
        <v>490</v>
      </c>
      <c r="G2999" s="2" t="s">
        <v>508</v>
      </c>
      <c r="H2999" s="1" t="s">
        <v>509</v>
      </c>
      <c r="I2999" s="1">
        <v>2008</v>
      </c>
      <c r="J2999" s="1">
        <v>2008</v>
      </c>
      <c r="K2999" s="1" t="s">
        <v>493</v>
      </c>
      <c r="L2999" s="1">
        <v>77.87</v>
      </c>
      <c r="M2999" s="1" t="s">
        <v>504</v>
      </c>
      <c r="N2999" s="1" t="s">
        <v>505</v>
      </c>
    </row>
    <row r="3000" spans="1:14" hidden="1" x14ac:dyDescent="0.35">
      <c r="A3000" s="1" t="s">
        <v>487</v>
      </c>
      <c r="B3000" s="1" t="s">
        <v>488</v>
      </c>
      <c r="C3000" s="2" t="s">
        <v>577</v>
      </c>
      <c r="D3000" s="1" t="s">
        <v>167</v>
      </c>
      <c r="E3000" s="1">
        <v>6110</v>
      </c>
      <c r="F3000" s="1" t="s">
        <v>490</v>
      </c>
      <c r="G3000" s="2" t="s">
        <v>508</v>
      </c>
      <c r="H3000" s="1" t="s">
        <v>509</v>
      </c>
      <c r="I3000" s="1">
        <v>2009</v>
      </c>
      <c r="J3000" s="1">
        <v>2009</v>
      </c>
      <c r="K3000" s="1" t="s">
        <v>493</v>
      </c>
      <c r="L3000" s="1">
        <v>86.41</v>
      </c>
      <c r="M3000" s="1" t="s">
        <v>504</v>
      </c>
      <c r="N3000" s="1" t="s">
        <v>505</v>
      </c>
    </row>
    <row r="3001" spans="1:14" hidden="1" x14ac:dyDescent="0.35">
      <c r="A3001" s="1" t="s">
        <v>487</v>
      </c>
      <c r="B3001" s="1" t="s">
        <v>488</v>
      </c>
      <c r="C3001" s="2" t="s">
        <v>577</v>
      </c>
      <c r="D3001" s="1" t="s">
        <v>167</v>
      </c>
      <c r="E3001" s="1">
        <v>6110</v>
      </c>
      <c r="F3001" s="1" t="s">
        <v>490</v>
      </c>
      <c r="G3001" s="2" t="s">
        <v>508</v>
      </c>
      <c r="H3001" s="1" t="s">
        <v>509</v>
      </c>
      <c r="I3001" s="1">
        <v>2010</v>
      </c>
      <c r="J3001" s="1">
        <v>2010</v>
      </c>
      <c r="K3001" s="1" t="s">
        <v>493</v>
      </c>
      <c r="L3001" s="1">
        <v>84.57</v>
      </c>
      <c r="M3001" s="1" t="s">
        <v>504</v>
      </c>
      <c r="N3001" s="1" t="s">
        <v>505</v>
      </c>
    </row>
    <row r="3002" spans="1:14" hidden="1" x14ac:dyDescent="0.35">
      <c r="A3002" s="1" t="s">
        <v>487</v>
      </c>
      <c r="B3002" s="1" t="s">
        <v>488</v>
      </c>
      <c r="C3002" s="2" t="s">
        <v>577</v>
      </c>
      <c r="D3002" s="1" t="s">
        <v>167</v>
      </c>
      <c r="E3002" s="1">
        <v>6110</v>
      </c>
      <c r="F3002" s="1" t="s">
        <v>490</v>
      </c>
      <c r="G3002" s="2" t="s">
        <v>508</v>
      </c>
      <c r="H3002" s="1" t="s">
        <v>509</v>
      </c>
      <c r="I3002" s="1">
        <v>2011</v>
      </c>
      <c r="J3002" s="1">
        <v>2011</v>
      </c>
      <c r="K3002" s="1" t="s">
        <v>493</v>
      </c>
      <c r="L3002" s="1">
        <v>101.92</v>
      </c>
      <c r="M3002" s="1" t="s">
        <v>504</v>
      </c>
      <c r="N3002" s="1" t="s">
        <v>505</v>
      </c>
    </row>
    <row r="3003" spans="1:14" hidden="1" x14ac:dyDescent="0.35">
      <c r="A3003" s="1" t="s">
        <v>487</v>
      </c>
      <c r="B3003" s="1" t="s">
        <v>488</v>
      </c>
      <c r="C3003" s="2" t="s">
        <v>577</v>
      </c>
      <c r="D3003" s="1" t="s">
        <v>167</v>
      </c>
      <c r="E3003" s="1">
        <v>6110</v>
      </c>
      <c r="F3003" s="1" t="s">
        <v>490</v>
      </c>
      <c r="G3003" s="2" t="s">
        <v>508</v>
      </c>
      <c r="H3003" s="1" t="s">
        <v>509</v>
      </c>
      <c r="I3003" s="1">
        <v>2012</v>
      </c>
      <c r="J3003" s="1">
        <v>2012</v>
      </c>
      <c r="K3003" s="1" t="s">
        <v>493</v>
      </c>
      <c r="L3003" s="1">
        <v>99.2</v>
      </c>
      <c r="M3003" s="1" t="s">
        <v>504</v>
      </c>
      <c r="N3003" s="1" t="s">
        <v>505</v>
      </c>
    </row>
    <row r="3004" spans="1:14" hidden="1" x14ac:dyDescent="0.35">
      <c r="A3004" s="1" t="s">
        <v>487</v>
      </c>
      <c r="B3004" s="1" t="s">
        <v>488</v>
      </c>
      <c r="C3004" s="2" t="s">
        <v>577</v>
      </c>
      <c r="D3004" s="1" t="s">
        <v>167</v>
      </c>
      <c r="E3004" s="1">
        <v>6110</v>
      </c>
      <c r="F3004" s="1" t="s">
        <v>490</v>
      </c>
      <c r="G3004" s="2" t="s">
        <v>508</v>
      </c>
      <c r="H3004" s="1" t="s">
        <v>509</v>
      </c>
      <c r="I3004" s="1">
        <v>2013</v>
      </c>
      <c r="J3004" s="1">
        <v>2013</v>
      </c>
      <c r="K3004" s="1" t="s">
        <v>493</v>
      </c>
      <c r="L3004" s="1">
        <v>93.11</v>
      </c>
      <c r="M3004" s="1" t="s">
        <v>504</v>
      </c>
      <c r="N3004" s="1" t="s">
        <v>505</v>
      </c>
    </row>
    <row r="3005" spans="1:14" hidden="1" x14ac:dyDescent="0.35">
      <c r="A3005" s="1" t="s">
        <v>487</v>
      </c>
      <c r="B3005" s="1" t="s">
        <v>488</v>
      </c>
      <c r="C3005" s="2" t="s">
        <v>577</v>
      </c>
      <c r="D3005" s="1" t="s">
        <v>167</v>
      </c>
      <c r="E3005" s="1">
        <v>6110</v>
      </c>
      <c r="F3005" s="1" t="s">
        <v>490</v>
      </c>
      <c r="G3005" s="2" t="s">
        <v>508</v>
      </c>
      <c r="H3005" s="1" t="s">
        <v>509</v>
      </c>
      <c r="I3005" s="1">
        <v>2014</v>
      </c>
      <c r="J3005" s="1">
        <v>2014</v>
      </c>
      <c r="K3005" s="1" t="s">
        <v>493</v>
      </c>
      <c r="L3005" s="1">
        <v>100.1</v>
      </c>
      <c r="M3005" s="1" t="s">
        <v>504</v>
      </c>
      <c r="N3005" s="1" t="s">
        <v>505</v>
      </c>
    </row>
    <row r="3006" spans="1:14" hidden="1" x14ac:dyDescent="0.35">
      <c r="A3006" s="1" t="s">
        <v>487</v>
      </c>
      <c r="B3006" s="1" t="s">
        <v>488</v>
      </c>
      <c r="C3006" s="2" t="s">
        <v>577</v>
      </c>
      <c r="D3006" s="1" t="s">
        <v>167</v>
      </c>
      <c r="E3006" s="1">
        <v>6110</v>
      </c>
      <c r="F3006" s="1" t="s">
        <v>490</v>
      </c>
      <c r="G3006" s="2" t="s">
        <v>508</v>
      </c>
      <c r="H3006" s="1" t="s">
        <v>509</v>
      </c>
      <c r="I3006" s="1">
        <v>2015</v>
      </c>
      <c r="J3006" s="1">
        <v>2015</v>
      </c>
      <c r="K3006" s="1" t="s">
        <v>493</v>
      </c>
      <c r="L3006" s="1">
        <v>89.32</v>
      </c>
      <c r="M3006" s="1" t="s">
        <v>504</v>
      </c>
      <c r="N3006" s="1" t="s">
        <v>505</v>
      </c>
    </row>
    <row r="3007" spans="1:14" hidden="1" x14ac:dyDescent="0.35">
      <c r="A3007" s="1" t="s">
        <v>487</v>
      </c>
      <c r="B3007" s="1" t="s">
        <v>488</v>
      </c>
      <c r="C3007" s="2" t="s">
        <v>577</v>
      </c>
      <c r="D3007" s="1" t="s">
        <v>167</v>
      </c>
      <c r="E3007" s="1">
        <v>6110</v>
      </c>
      <c r="F3007" s="1" t="s">
        <v>490</v>
      </c>
      <c r="G3007" s="2" t="s">
        <v>508</v>
      </c>
      <c r="H3007" s="1" t="s">
        <v>509</v>
      </c>
      <c r="I3007" s="1">
        <v>2016</v>
      </c>
      <c r="J3007" s="1">
        <v>2016</v>
      </c>
      <c r="K3007" s="1" t="s">
        <v>493</v>
      </c>
      <c r="L3007" s="1">
        <v>92.53</v>
      </c>
      <c r="M3007" s="1" t="s">
        <v>504</v>
      </c>
      <c r="N3007" s="1" t="s">
        <v>505</v>
      </c>
    </row>
    <row r="3008" spans="1:14" hidden="1" x14ac:dyDescent="0.35">
      <c r="A3008" s="1" t="s">
        <v>487</v>
      </c>
      <c r="B3008" s="1" t="s">
        <v>488</v>
      </c>
      <c r="C3008" s="2" t="s">
        <v>577</v>
      </c>
      <c r="D3008" s="1" t="s">
        <v>167</v>
      </c>
      <c r="E3008" s="1">
        <v>6110</v>
      </c>
      <c r="F3008" s="1" t="s">
        <v>490</v>
      </c>
      <c r="G3008" s="2" t="s">
        <v>508</v>
      </c>
      <c r="H3008" s="1" t="s">
        <v>509</v>
      </c>
      <c r="I3008" s="1">
        <v>2017</v>
      </c>
      <c r="J3008" s="1">
        <v>2017</v>
      </c>
      <c r="K3008" s="1" t="s">
        <v>493</v>
      </c>
      <c r="L3008" s="1">
        <v>104.39</v>
      </c>
      <c r="M3008" s="1" t="s">
        <v>504</v>
      </c>
      <c r="N3008" s="1" t="s">
        <v>505</v>
      </c>
    </row>
    <row r="3009" spans="1:14" hidden="1" x14ac:dyDescent="0.35">
      <c r="A3009" s="1" t="s">
        <v>487</v>
      </c>
      <c r="B3009" s="1" t="s">
        <v>488</v>
      </c>
      <c r="C3009" s="2" t="s">
        <v>577</v>
      </c>
      <c r="D3009" s="1" t="s">
        <v>167</v>
      </c>
      <c r="E3009" s="1">
        <v>6110</v>
      </c>
      <c r="F3009" s="1" t="s">
        <v>490</v>
      </c>
      <c r="G3009" s="2" t="s">
        <v>508</v>
      </c>
      <c r="H3009" s="1" t="s">
        <v>509</v>
      </c>
      <c r="I3009" s="1">
        <v>2018</v>
      </c>
      <c r="J3009" s="1">
        <v>2018</v>
      </c>
      <c r="K3009" s="1" t="s">
        <v>493</v>
      </c>
      <c r="L3009" s="1">
        <v>112.75</v>
      </c>
      <c r="M3009" s="1" t="s">
        <v>504</v>
      </c>
      <c r="N3009" s="1" t="s">
        <v>505</v>
      </c>
    </row>
    <row r="3010" spans="1:14" hidden="1" x14ac:dyDescent="0.35">
      <c r="A3010" s="1" t="s">
        <v>487</v>
      </c>
      <c r="B3010" s="1" t="s">
        <v>488</v>
      </c>
      <c r="C3010" s="2" t="s">
        <v>577</v>
      </c>
      <c r="D3010" s="1" t="s">
        <v>167</v>
      </c>
      <c r="E3010" s="1">
        <v>6110</v>
      </c>
      <c r="F3010" s="1" t="s">
        <v>490</v>
      </c>
      <c r="G3010" s="2" t="s">
        <v>501</v>
      </c>
      <c r="H3010" s="1" t="s">
        <v>502</v>
      </c>
      <c r="I3010" s="1">
        <v>2001</v>
      </c>
      <c r="J3010" s="1">
        <v>2001</v>
      </c>
      <c r="K3010" s="1" t="s">
        <v>493</v>
      </c>
      <c r="L3010" s="1">
        <v>98.02</v>
      </c>
      <c r="M3010" s="1" t="s">
        <v>504</v>
      </c>
      <c r="N3010" s="1" t="s">
        <v>505</v>
      </c>
    </row>
    <row r="3011" spans="1:14" hidden="1" x14ac:dyDescent="0.35">
      <c r="A3011" s="1" t="s">
        <v>487</v>
      </c>
      <c r="B3011" s="1" t="s">
        <v>488</v>
      </c>
      <c r="C3011" s="2" t="s">
        <v>577</v>
      </c>
      <c r="D3011" s="1" t="s">
        <v>167</v>
      </c>
      <c r="E3011" s="1">
        <v>6110</v>
      </c>
      <c r="F3011" s="1" t="s">
        <v>490</v>
      </c>
      <c r="G3011" s="2" t="s">
        <v>501</v>
      </c>
      <c r="H3011" s="1" t="s">
        <v>502</v>
      </c>
      <c r="I3011" s="1">
        <v>2002</v>
      </c>
      <c r="J3011" s="1">
        <v>2002</v>
      </c>
      <c r="K3011" s="1" t="s">
        <v>493</v>
      </c>
      <c r="L3011" s="1">
        <v>106.31</v>
      </c>
      <c r="M3011" s="1" t="s">
        <v>504</v>
      </c>
      <c r="N3011" s="1" t="s">
        <v>505</v>
      </c>
    </row>
    <row r="3012" spans="1:14" hidden="1" x14ac:dyDescent="0.35">
      <c r="A3012" s="1" t="s">
        <v>487</v>
      </c>
      <c r="B3012" s="1" t="s">
        <v>488</v>
      </c>
      <c r="C3012" s="2" t="s">
        <v>577</v>
      </c>
      <c r="D3012" s="1" t="s">
        <v>167</v>
      </c>
      <c r="E3012" s="1">
        <v>6110</v>
      </c>
      <c r="F3012" s="1" t="s">
        <v>490</v>
      </c>
      <c r="G3012" s="2" t="s">
        <v>501</v>
      </c>
      <c r="H3012" s="1" t="s">
        <v>502</v>
      </c>
      <c r="I3012" s="1">
        <v>2003</v>
      </c>
      <c r="J3012" s="1">
        <v>2003</v>
      </c>
      <c r="K3012" s="1" t="s">
        <v>493</v>
      </c>
      <c r="L3012" s="1">
        <v>119.36</v>
      </c>
      <c r="M3012" s="1" t="s">
        <v>504</v>
      </c>
      <c r="N3012" s="1" t="s">
        <v>505</v>
      </c>
    </row>
    <row r="3013" spans="1:14" hidden="1" x14ac:dyDescent="0.35">
      <c r="A3013" s="1" t="s">
        <v>487</v>
      </c>
      <c r="B3013" s="1" t="s">
        <v>488</v>
      </c>
      <c r="C3013" s="2" t="s">
        <v>577</v>
      </c>
      <c r="D3013" s="1" t="s">
        <v>167</v>
      </c>
      <c r="E3013" s="1">
        <v>6110</v>
      </c>
      <c r="F3013" s="1" t="s">
        <v>490</v>
      </c>
      <c r="G3013" s="2" t="s">
        <v>501</v>
      </c>
      <c r="H3013" s="1" t="s">
        <v>502</v>
      </c>
      <c r="I3013" s="1">
        <v>2004</v>
      </c>
      <c r="J3013" s="1">
        <v>2004</v>
      </c>
      <c r="K3013" s="1" t="s">
        <v>493</v>
      </c>
      <c r="L3013" s="1">
        <v>122.61</v>
      </c>
      <c r="M3013" s="1" t="s">
        <v>504</v>
      </c>
      <c r="N3013" s="1" t="s">
        <v>505</v>
      </c>
    </row>
    <row r="3014" spans="1:14" hidden="1" x14ac:dyDescent="0.35">
      <c r="A3014" s="1" t="s">
        <v>487</v>
      </c>
      <c r="B3014" s="1" t="s">
        <v>488</v>
      </c>
      <c r="C3014" s="2" t="s">
        <v>577</v>
      </c>
      <c r="D3014" s="1" t="s">
        <v>167</v>
      </c>
      <c r="E3014" s="1">
        <v>6110</v>
      </c>
      <c r="F3014" s="1" t="s">
        <v>490</v>
      </c>
      <c r="G3014" s="2" t="s">
        <v>501</v>
      </c>
      <c r="H3014" s="1" t="s">
        <v>502</v>
      </c>
      <c r="I3014" s="1">
        <v>2005</v>
      </c>
      <c r="J3014" s="1">
        <v>2005</v>
      </c>
      <c r="K3014" s="1" t="s">
        <v>493</v>
      </c>
      <c r="L3014" s="1">
        <v>130.62</v>
      </c>
      <c r="M3014" s="1" t="s">
        <v>504</v>
      </c>
      <c r="N3014" s="1" t="s">
        <v>505</v>
      </c>
    </row>
    <row r="3015" spans="1:14" hidden="1" x14ac:dyDescent="0.35">
      <c r="A3015" s="1" t="s">
        <v>487</v>
      </c>
      <c r="B3015" s="1" t="s">
        <v>488</v>
      </c>
      <c r="C3015" s="2" t="s">
        <v>577</v>
      </c>
      <c r="D3015" s="1" t="s">
        <v>167</v>
      </c>
      <c r="E3015" s="1">
        <v>6110</v>
      </c>
      <c r="F3015" s="1" t="s">
        <v>490</v>
      </c>
      <c r="G3015" s="2" t="s">
        <v>501</v>
      </c>
      <c r="H3015" s="1" t="s">
        <v>502</v>
      </c>
      <c r="I3015" s="1">
        <v>2006</v>
      </c>
      <c r="J3015" s="1">
        <v>2006</v>
      </c>
      <c r="K3015" s="1" t="s">
        <v>493</v>
      </c>
      <c r="L3015" s="1">
        <v>133.46</v>
      </c>
      <c r="M3015" s="1" t="s">
        <v>504</v>
      </c>
      <c r="N3015" s="1" t="s">
        <v>505</v>
      </c>
    </row>
    <row r="3016" spans="1:14" hidden="1" x14ac:dyDescent="0.35">
      <c r="A3016" s="1" t="s">
        <v>487</v>
      </c>
      <c r="B3016" s="1" t="s">
        <v>488</v>
      </c>
      <c r="C3016" s="2" t="s">
        <v>577</v>
      </c>
      <c r="D3016" s="1" t="s">
        <v>167</v>
      </c>
      <c r="E3016" s="1">
        <v>6110</v>
      </c>
      <c r="F3016" s="1" t="s">
        <v>490</v>
      </c>
      <c r="G3016" s="2" t="s">
        <v>501</v>
      </c>
      <c r="H3016" s="1" t="s">
        <v>502</v>
      </c>
      <c r="I3016" s="1">
        <v>2007</v>
      </c>
      <c r="J3016" s="1">
        <v>2007</v>
      </c>
      <c r="K3016" s="1" t="s">
        <v>493</v>
      </c>
      <c r="L3016" s="1">
        <v>185.96</v>
      </c>
      <c r="M3016" s="1" t="s">
        <v>504</v>
      </c>
      <c r="N3016" s="1" t="s">
        <v>505</v>
      </c>
    </row>
    <row r="3017" spans="1:14" hidden="1" x14ac:dyDescent="0.35">
      <c r="A3017" s="1" t="s">
        <v>487</v>
      </c>
      <c r="B3017" s="1" t="s">
        <v>488</v>
      </c>
      <c r="C3017" s="2" t="s">
        <v>577</v>
      </c>
      <c r="D3017" s="1" t="s">
        <v>167</v>
      </c>
      <c r="E3017" s="1">
        <v>6110</v>
      </c>
      <c r="F3017" s="1" t="s">
        <v>490</v>
      </c>
      <c r="G3017" s="2" t="s">
        <v>501</v>
      </c>
      <c r="H3017" s="1" t="s">
        <v>502</v>
      </c>
      <c r="I3017" s="1">
        <v>2008</v>
      </c>
      <c r="J3017" s="1">
        <v>2008</v>
      </c>
      <c r="K3017" s="1" t="s">
        <v>493</v>
      </c>
      <c r="L3017" s="1">
        <v>277.67</v>
      </c>
      <c r="M3017" s="1" t="s">
        <v>504</v>
      </c>
      <c r="N3017" s="1" t="s">
        <v>505</v>
      </c>
    </row>
    <row r="3018" spans="1:14" hidden="1" x14ac:dyDescent="0.35">
      <c r="A3018" s="1" t="s">
        <v>487</v>
      </c>
      <c r="B3018" s="1" t="s">
        <v>488</v>
      </c>
      <c r="C3018" s="2" t="s">
        <v>577</v>
      </c>
      <c r="D3018" s="1" t="s">
        <v>167</v>
      </c>
      <c r="E3018" s="1">
        <v>6110</v>
      </c>
      <c r="F3018" s="1" t="s">
        <v>490</v>
      </c>
      <c r="G3018" s="2" t="s">
        <v>501</v>
      </c>
      <c r="H3018" s="1" t="s">
        <v>502</v>
      </c>
      <c r="I3018" s="1">
        <v>2009</v>
      </c>
      <c r="J3018" s="1">
        <v>2009</v>
      </c>
      <c r="K3018" s="1" t="s">
        <v>493</v>
      </c>
      <c r="L3018" s="1">
        <v>209.55</v>
      </c>
      <c r="M3018" s="1" t="s">
        <v>504</v>
      </c>
      <c r="N3018" s="1" t="s">
        <v>505</v>
      </c>
    </row>
    <row r="3019" spans="1:14" hidden="1" x14ac:dyDescent="0.35">
      <c r="A3019" s="1" t="s">
        <v>487</v>
      </c>
      <c r="B3019" s="1" t="s">
        <v>488</v>
      </c>
      <c r="C3019" s="2" t="s">
        <v>577</v>
      </c>
      <c r="D3019" s="1" t="s">
        <v>167</v>
      </c>
      <c r="E3019" s="1">
        <v>6110</v>
      </c>
      <c r="F3019" s="1" t="s">
        <v>490</v>
      </c>
      <c r="G3019" s="2" t="s">
        <v>501</v>
      </c>
      <c r="H3019" s="1" t="s">
        <v>502</v>
      </c>
      <c r="I3019" s="1">
        <v>2010</v>
      </c>
      <c r="J3019" s="1">
        <v>2010</v>
      </c>
      <c r="K3019" s="1" t="s">
        <v>493</v>
      </c>
      <c r="L3019" s="1">
        <v>332.06</v>
      </c>
      <c r="M3019" s="1" t="s">
        <v>504</v>
      </c>
      <c r="N3019" s="1" t="s">
        <v>505</v>
      </c>
    </row>
    <row r="3020" spans="1:14" hidden="1" x14ac:dyDescent="0.35">
      <c r="A3020" s="1" t="s">
        <v>487</v>
      </c>
      <c r="B3020" s="1" t="s">
        <v>488</v>
      </c>
      <c r="C3020" s="2" t="s">
        <v>577</v>
      </c>
      <c r="D3020" s="1" t="s">
        <v>167</v>
      </c>
      <c r="E3020" s="1">
        <v>6110</v>
      </c>
      <c r="F3020" s="1" t="s">
        <v>490</v>
      </c>
      <c r="G3020" s="2" t="s">
        <v>501</v>
      </c>
      <c r="H3020" s="1" t="s">
        <v>502</v>
      </c>
      <c r="I3020" s="1">
        <v>2011</v>
      </c>
      <c r="J3020" s="1">
        <v>2011</v>
      </c>
      <c r="K3020" s="1" t="s">
        <v>493</v>
      </c>
      <c r="L3020" s="1">
        <v>304.31</v>
      </c>
      <c r="M3020" s="1" t="s">
        <v>504</v>
      </c>
      <c r="N3020" s="1" t="s">
        <v>505</v>
      </c>
    </row>
    <row r="3021" spans="1:14" hidden="1" x14ac:dyDescent="0.35">
      <c r="A3021" s="1" t="s">
        <v>487</v>
      </c>
      <c r="B3021" s="1" t="s">
        <v>488</v>
      </c>
      <c r="C3021" s="2" t="s">
        <v>577</v>
      </c>
      <c r="D3021" s="1" t="s">
        <v>167</v>
      </c>
      <c r="E3021" s="1">
        <v>6110</v>
      </c>
      <c r="F3021" s="1" t="s">
        <v>490</v>
      </c>
      <c r="G3021" s="2" t="s">
        <v>501</v>
      </c>
      <c r="H3021" s="1" t="s">
        <v>502</v>
      </c>
      <c r="I3021" s="1">
        <v>2012</v>
      </c>
      <c r="J3021" s="1">
        <v>2012</v>
      </c>
      <c r="K3021" s="1" t="s">
        <v>493</v>
      </c>
      <c r="L3021" s="1">
        <v>304.74</v>
      </c>
      <c r="M3021" s="1" t="s">
        <v>504</v>
      </c>
      <c r="N3021" s="1" t="s">
        <v>505</v>
      </c>
    </row>
    <row r="3022" spans="1:14" hidden="1" x14ac:dyDescent="0.35">
      <c r="A3022" s="1" t="s">
        <v>487</v>
      </c>
      <c r="B3022" s="1" t="s">
        <v>488</v>
      </c>
      <c r="C3022" s="2" t="s">
        <v>577</v>
      </c>
      <c r="D3022" s="1" t="s">
        <v>167</v>
      </c>
      <c r="E3022" s="1">
        <v>6110</v>
      </c>
      <c r="F3022" s="1" t="s">
        <v>490</v>
      </c>
      <c r="G3022" s="2" t="s">
        <v>501</v>
      </c>
      <c r="H3022" s="1" t="s">
        <v>502</v>
      </c>
      <c r="I3022" s="1">
        <v>2013</v>
      </c>
      <c r="J3022" s="1">
        <v>2013</v>
      </c>
      <c r="K3022" s="1" t="s">
        <v>493</v>
      </c>
      <c r="L3022" s="1">
        <v>343.29</v>
      </c>
      <c r="M3022" s="1" t="s">
        <v>504</v>
      </c>
      <c r="N3022" s="1" t="s">
        <v>505</v>
      </c>
    </row>
    <row r="3023" spans="1:14" hidden="1" x14ac:dyDescent="0.35">
      <c r="A3023" s="1" t="s">
        <v>487</v>
      </c>
      <c r="B3023" s="1" t="s">
        <v>488</v>
      </c>
      <c r="C3023" s="2" t="s">
        <v>577</v>
      </c>
      <c r="D3023" s="1" t="s">
        <v>167</v>
      </c>
      <c r="E3023" s="1">
        <v>6110</v>
      </c>
      <c r="F3023" s="1" t="s">
        <v>490</v>
      </c>
      <c r="G3023" s="2" t="s">
        <v>501</v>
      </c>
      <c r="H3023" s="1" t="s">
        <v>502</v>
      </c>
      <c r="I3023" s="1">
        <v>2014</v>
      </c>
      <c r="J3023" s="1">
        <v>2014</v>
      </c>
      <c r="K3023" s="1" t="s">
        <v>493</v>
      </c>
      <c r="L3023" s="1">
        <v>290.43</v>
      </c>
      <c r="M3023" s="1" t="s">
        <v>504</v>
      </c>
      <c r="N3023" s="1" t="s">
        <v>505</v>
      </c>
    </row>
    <row r="3024" spans="1:14" hidden="1" x14ac:dyDescent="0.35">
      <c r="A3024" s="1" t="s">
        <v>487</v>
      </c>
      <c r="B3024" s="1" t="s">
        <v>488</v>
      </c>
      <c r="C3024" s="2" t="s">
        <v>577</v>
      </c>
      <c r="D3024" s="1" t="s">
        <v>167</v>
      </c>
      <c r="E3024" s="1">
        <v>6110</v>
      </c>
      <c r="F3024" s="1" t="s">
        <v>490</v>
      </c>
      <c r="G3024" s="2" t="s">
        <v>501</v>
      </c>
      <c r="H3024" s="1" t="s">
        <v>502</v>
      </c>
      <c r="I3024" s="1">
        <v>2015</v>
      </c>
      <c r="J3024" s="1">
        <v>2015</v>
      </c>
      <c r="K3024" s="1" t="s">
        <v>493</v>
      </c>
      <c r="L3024" s="1">
        <v>211.45</v>
      </c>
      <c r="M3024" s="1" t="s">
        <v>504</v>
      </c>
      <c r="N3024" s="1" t="s">
        <v>505</v>
      </c>
    </row>
    <row r="3025" spans="1:15" hidden="1" x14ac:dyDescent="0.35">
      <c r="A3025" s="1" t="s">
        <v>487</v>
      </c>
      <c r="B3025" s="1" t="s">
        <v>488</v>
      </c>
      <c r="C3025" s="2" t="s">
        <v>577</v>
      </c>
      <c r="D3025" s="1" t="s">
        <v>167</v>
      </c>
      <c r="E3025" s="1">
        <v>6110</v>
      </c>
      <c r="F3025" s="1" t="s">
        <v>490</v>
      </c>
      <c r="G3025" s="2" t="s">
        <v>501</v>
      </c>
      <c r="H3025" s="1" t="s">
        <v>502</v>
      </c>
      <c r="I3025" s="1">
        <v>2016</v>
      </c>
      <c r="J3025" s="1">
        <v>2016</v>
      </c>
      <c r="K3025" s="1" t="s">
        <v>493</v>
      </c>
      <c r="L3025" s="1">
        <v>242.59</v>
      </c>
      <c r="M3025" s="1" t="s">
        <v>504</v>
      </c>
      <c r="N3025" s="1" t="s">
        <v>505</v>
      </c>
    </row>
    <row r="3026" spans="1:15" hidden="1" x14ac:dyDescent="0.35">
      <c r="A3026" s="1" t="s">
        <v>487</v>
      </c>
      <c r="B3026" s="1" t="s">
        <v>488</v>
      </c>
      <c r="C3026" s="2" t="s">
        <v>577</v>
      </c>
      <c r="D3026" s="1" t="s">
        <v>167</v>
      </c>
      <c r="E3026" s="1">
        <v>6110</v>
      </c>
      <c r="F3026" s="1" t="s">
        <v>490</v>
      </c>
      <c r="G3026" s="2" t="s">
        <v>501</v>
      </c>
      <c r="H3026" s="1" t="s">
        <v>502</v>
      </c>
      <c r="I3026" s="1">
        <v>2017</v>
      </c>
      <c r="J3026" s="1">
        <v>2017</v>
      </c>
      <c r="K3026" s="1" t="s">
        <v>493</v>
      </c>
      <c r="L3026" s="1">
        <v>251.31</v>
      </c>
      <c r="M3026" s="1" t="s">
        <v>504</v>
      </c>
      <c r="N3026" s="1" t="s">
        <v>505</v>
      </c>
    </row>
    <row r="3027" spans="1:15" hidden="1" x14ac:dyDescent="0.35">
      <c r="A3027" s="1" t="s">
        <v>487</v>
      </c>
      <c r="B3027" s="1" t="s">
        <v>488</v>
      </c>
      <c r="C3027" s="2" t="s">
        <v>577</v>
      </c>
      <c r="D3027" s="1" t="s">
        <v>167</v>
      </c>
      <c r="E3027" s="1">
        <v>6110</v>
      </c>
      <c r="F3027" s="1" t="s">
        <v>490</v>
      </c>
      <c r="G3027" s="2" t="s">
        <v>501</v>
      </c>
      <c r="H3027" s="1" t="s">
        <v>502</v>
      </c>
      <c r="I3027" s="1">
        <v>2018</v>
      </c>
      <c r="J3027" s="1">
        <v>2018</v>
      </c>
      <c r="K3027" s="1" t="s">
        <v>493</v>
      </c>
      <c r="L3027" s="1">
        <v>277.93</v>
      </c>
      <c r="M3027" s="1" t="s">
        <v>504</v>
      </c>
      <c r="N3027" s="1" t="s">
        <v>505</v>
      </c>
    </row>
    <row r="3028" spans="1:15" hidden="1" x14ac:dyDescent="0.35">
      <c r="A3028" s="1" t="s">
        <v>487</v>
      </c>
      <c r="B3028" s="1" t="s">
        <v>488</v>
      </c>
      <c r="C3028" s="2" t="s">
        <v>578</v>
      </c>
      <c r="D3028" s="1" t="s">
        <v>169</v>
      </c>
      <c r="E3028" s="1">
        <v>6110</v>
      </c>
      <c r="F3028" s="1" t="s">
        <v>490</v>
      </c>
      <c r="G3028" s="2" t="s">
        <v>491</v>
      </c>
      <c r="H3028" s="1" t="s">
        <v>492</v>
      </c>
      <c r="I3028" s="1">
        <v>2001</v>
      </c>
      <c r="J3028" s="1">
        <v>2001</v>
      </c>
      <c r="K3028" s="1" t="s">
        <v>493</v>
      </c>
      <c r="L3028" s="1">
        <v>6722.6</v>
      </c>
      <c r="M3028" s="1" t="s">
        <v>494</v>
      </c>
      <c r="N3028" s="1" t="s">
        <v>495</v>
      </c>
      <c r="O3028" s="1" t="s">
        <v>496</v>
      </c>
    </row>
    <row r="3029" spans="1:15" hidden="1" x14ac:dyDescent="0.35">
      <c r="A3029" s="1" t="s">
        <v>487</v>
      </c>
      <c r="B3029" s="1" t="s">
        <v>488</v>
      </c>
      <c r="C3029" s="2" t="s">
        <v>578</v>
      </c>
      <c r="D3029" s="1" t="s">
        <v>169</v>
      </c>
      <c r="E3029" s="1">
        <v>6110</v>
      </c>
      <c r="F3029" s="1" t="s">
        <v>490</v>
      </c>
      <c r="G3029" s="2" t="s">
        <v>491</v>
      </c>
      <c r="H3029" s="1" t="s">
        <v>492</v>
      </c>
      <c r="I3029" s="1">
        <v>2002</v>
      </c>
      <c r="J3029" s="1">
        <v>2002</v>
      </c>
      <c r="K3029" s="1" t="s">
        <v>493</v>
      </c>
      <c r="L3029" s="1">
        <v>7366.02</v>
      </c>
      <c r="M3029" s="1" t="s">
        <v>494</v>
      </c>
      <c r="N3029" s="1" t="s">
        <v>495</v>
      </c>
      <c r="O3029" s="1" t="s">
        <v>496</v>
      </c>
    </row>
    <row r="3030" spans="1:15" hidden="1" x14ac:dyDescent="0.35">
      <c r="A3030" s="1" t="s">
        <v>487</v>
      </c>
      <c r="B3030" s="1" t="s">
        <v>488</v>
      </c>
      <c r="C3030" s="2" t="s">
        <v>578</v>
      </c>
      <c r="D3030" s="1" t="s">
        <v>169</v>
      </c>
      <c r="E3030" s="1">
        <v>6110</v>
      </c>
      <c r="F3030" s="1" t="s">
        <v>490</v>
      </c>
      <c r="G3030" s="2" t="s">
        <v>491</v>
      </c>
      <c r="H3030" s="1" t="s">
        <v>492</v>
      </c>
      <c r="I3030" s="1">
        <v>2003</v>
      </c>
      <c r="J3030" s="1">
        <v>2003</v>
      </c>
      <c r="K3030" s="1" t="s">
        <v>493</v>
      </c>
      <c r="L3030" s="1">
        <v>7015.46</v>
      </c>
      <c r="M3030" s="1" t="s">
        <v>494</v>
      </c>
      <c r="N3030" s="1" t="s">
        <v>495</v>
      </c>
      <c r="O3030" s="1" t="s">
        <v>496</v>
      </c>
    </row>
    <row r="3031" spans="1:15" hidden="1" x14ac:dyDescent="0.35">
      <c r="A3031" s="1" t="s">
        <v>487</v>
      </c>
      <c r="B3031" s="1" t="s">
        <v>488</v>
      </c>
      <c r="C3031" s="2" t="s">
        <v>578</v>
      </c>
      <c r="D3031" s="1" t="s">
        <v>169</v>
      </c>
      <c r="E3031" s="1">
        <v>6110</v>
      </c>
      <c r="F3031" s="1" t="s">
        <v>490</v>
      </c>
      <c r="G3031" s="2" t="s">
        <v>491</v>
      </c>
      <c r="H3031" s="1" t="s">
        <v>492</v>
      </c>
      <c r="I3031" s="1">
        <v>2004</v>
      </c>
      <c r="J3031" s="1">
        <v>2004</v>
      </c>
      <c r="K3031" s="1" t="s">
        <v>493</v>
      </c>
      <c r="L3031" s="1">
        <v>7770.66</v>
      </c>
      <c r="M3031" s="1" t="s">
        <v>494</v>
      </c>
      <c r="N3031" s="1" t="s">
        <v>495</v>
      </c>
      <c r="O3031" s="1" t="s">
        <v>496</v>
      </c>
    </row>
    <row r="3032" spans="1:15" hidden="1" x14ac:dyDescent="0.35">
      <c r="A3032" s="1" t="s">
        <v>487</v>
      </c>
      <c r="B3032" s="1" t="s">
        <v>488</v>
      </c>
      <c r="C3032" s="2" t="s">
        <v>578</v>
      </c>
      <c r="D3032" s="1" t="s">
        <v>169</v>
      </c>
      <c r="E3032" s="1">
        <v>6110</v>
      </c>
      <c r="F3032" s="1" t="s">
        <v>490</v>
      </c>
      <c r="G3032" s="2" t="s">
        <v>491</v>
      </c>
      <c r="H3032" s="1" t="s">
        <v>492</v>
      </c>
      <c r="I3032" s="1">
        <v>2005</v>
      </c>
      <c r="J3032" s="1">
        <v>2005</v>
      </c>
      <c r="K3032" s="1" t="s">
        <v>493</v>
      </c>
      <c r="L3032" s="1">
        <v>7072.65</v>
      </c>
      <c r="M3032" s="1" t="s">
        <v>494</v>
      </c>
      <c r="N3032" s="1" t="s">
        <v>495</v>
      </c>
      <c r="O3032" s="1" t="s">
        <v>496</v>
      </c>
    </row>
    <row r="3033" spans="1:15" hidden="1" x14ac:dyDescent="0.35">
      <c r="A3033" s="1" t="s">
        <v>487</v>
      </c>
      <c r="B3033" s="1" t="s">
        <v>488</v>
      </c>
      <c r="C3033" s="2" t="s">
        <v>578</v>
      </c>
      <c r="D3033" s="1" t="s">
        <v>169</v>
      </c>
      <c r="E3033" s="1">
        <v>6110</v>
      </c>
      <c r="F3033" s="1" t="s">
        <v>490</v>
      </c>
      <c r="G3033" s="2" t="s">
        <v>491</v>
      </c>
      <c r="H3033" s="1" t="s">
        <v>492</v>
      </c>
      <c r="I3033" s="1">
        <v>2006</v>
      </c>
      <c r="J3033" s="1">
        <v>2006</v>
      </c>
      <c r="K3033" s="1" t="s">
        <v>493</v>
      </c>
      <c r="L3033" s="1">
        <v>8848.2000000000007</v>
      </c>
      <c r="M3033" s="1" t="s">
        <v>494</v>
      </c>
      <c r="N3033" s="1" t="s">
        <v>495</v>
      </c>
      <c r="O3033" s="1" t="s">
        <v>496</v>
      </c>
    </row>
    <row r="3034" spans="1:15" hidden="1" x14ac:dyDescent="0.35">
      <c r="A3034" s="1" t="s">
        <v>487</v>
      </c>
      <c r="B3034" s="1" t="s">
        <v>488</v>
      </c>
      <c r="C3034" s="2" t="s">
        <v>578</v>
      </c>
      <c r="D3034" s="1" t="s">
        <v>169</v>
      </c>
      <c r="E3034" s="1">
        <v>6110</v>
      </c>
      <c r="F3034" s="1" t="s">
        <v>490</v>
      </c>
      <c r="G3034" s="2" t="s">
        <v>491</v>
      </c>
      <c r="H3034" s="1" t="s">
        <v>492</v>
      </c>
      <c r="I3034" s="1">
        <v>2007</v>
      </c>
      <c r="J3034" s="1">
        <v>2007</v>
      </c>
      <c r="K3034" s="1" t="s">
        <v>493</v>
      </c>
      <c r="L3034" s="1">
        <v>8683.35</v>
      </c>
      <c r="M3034" s="1" t="s">
        <v>494</v>
      </c>
      <c r="N3034" s="1" t="s">
        <v>495</v>
      </c>
      <c r="O3034" s="1" t="s">
        <v>496</v>
      </c>
    </row>
    <row r="3035" spans="1:15" hidden="1" x14ac:dyDescent="0.35">
      <c r="A3035" s="1" t="s">
        <v>487</v>
      </c>
      <c r="B3035" s="1" t="s">
        <v>488</v>
      </c>
      <c r="C3035" s="2" t="s">
        <v>578</v>
      </c>
      <c r="D3035" s="1" t="s">
        <v>169</v>
      </c>
      <c r="E3035" s="1">
        <v>6110</v>
      </c>
      <c r="F3035" s="1" t="s">
        <v>490</v>
      </c>
      <c r="G3035" s="2" t="s">
        <v>491</v>
      </c>
      <c r="H3035" s="1" t="s">
        <v>492</v>
      </c>
      <c r="I3035" s="1">
        <v>2008</v>
      </c>
      <c r="J3035" s="1">
        <v>2008</v>
      </c>
      <c r="K3035" s="1" t="s">
        <v>493</v>
      </c>
      <c r="L3035" s="1">
        <v>8833.36</v>
      </c>
      <c r="M3035" s="1" t="s">
        <v>494</v>
      </c>
      <c r="N3035" s="1" t="s">
        <v>495</v>
      </c>
      <c r="O3035" s="1" t="s">
        <v>496</v>
      </c>
    </row>
    <row r="3036" spans="1:15" hidden="1" x14ac:dyDescent="0.35">
      <c r="A3036" s="1" t="s">
        <v>487</v>
      </c>
      <c r="B3036" s="1" t="s">
        <v>488</v>
      </c>
      <c r="C3036" s="2" t="s">
        <v>578</v>
      </c>
      <c r="D3036" s="1" t="s">
        <v>169</v>
      </c>
      <c r="E3036" s="1">
        <v>6110</v>
      </c>
      <c r="F3036" s="1" t="s">
        <v>490</v>
      </c>
      <c r="G3036" s="2" t="s">
        <v>491</v>
      </c>
      <c r="H3036" s="1" t="s">
        <v>492</v>
      </c>
      <c r="I3036" s="1">
        <v>2009</v>
      </c>
      <c r="J3036" s="1">
        <v>2009</v>
      </c>
      <c r="K3036" s="1" t="s">
        <v>493</v>
      </c>
      <c r="L3036" s="1">
        <v>8703.44</v>
      </c>
      <c r="M3036" s="1" t="s">
        <v>494</v>
      </c>
      <c r="N3036" s="1" t="s">
        <v>495</v>
      </c>
      <c r="O3036" s="1" t="s">
        <v>496</v>
      </c>
    </row>
    <row r="3037" spans="1:15" hidden="1" x14ac:dyDescent="0.35">
      <c r="A3037" s="1" t="s">
        <v>487</v>
      </c>
      <c r="B3037" s="1" t="s">
        <v>488</v>
      </c>
      <c r="C3037" s="2" t="s">
        <v>578</v>
      </c>
      <c r="D3037" s="1" t="s">
        <v>169</v>
      </c>
      <c r="E3037" s="1">
        <v>6110</v>
      </c>
      <c r="F3037" s="1" t="s">
        <v>490</v>
      </c>
      <c r="G3037" s="2" t="s">
        <v>491</v>
      </c>
      <c r="H3037" s="1" t="s">
        <v>492</v>
      </c>
      <c r="I3037" s="1">
        <v>2010</v>
      </c>
      <c r="J3037" s="1">
        <v>2010</v>
      </c>
      <c r="K3037" s="1" t="s">
        <v>493</v>
      </c>
      <c r="L3037" s="1">
        <v>7988.77</v>
      </c>
      <c r="M3037" s="1" t="s">
        <v>494</v>
      </c>
      <c r="N3037" s="1" t="s">
        <v>495</v>
      </c>
      <c r="O3037" s="1" t="s">
        <v>496</v>
      </c>
    </row>
    <row r="3038" spans="1:15" hidden="1" x14ac:dyDescent="0.35">
      <c r="A3038" s="1" t="s">
        <v>487</v>
      </c>
      <c r="B3038" s="1" t="s">
        <v>488</v>
      </c>
      <c r="C3038" s="2" t="s">
        <v>578</v>
      </c>
      <c r="D3038" s="1" t="s">
        <v>169</v>
      </c>
      <c r="E3038" s="1">
        <v>6110</v>
      </c>
      <c r="F3038" s="1" t="s">
        <v>490</v>
      </c>
      <c r="G3038" s="2" t="s">
        <v>491</v>
      </c>
      <c r="H3038" s="1" t="s">
        <v>492</v>
      </c>
      <c r="I3038" s="1">
        <v>2011</v>
      </c>
      <c r="J3038" s="1">
        <v>2011</v>
      </c>
      <c r="K3038" s="1" t="s">
        <v>493</v>
      </c>
      <c r="L3038" s="1">
        <v>8911.2999999999993</v>
      </c>
      <c r="M3038" s="1" t="s">
        <v>494</v>
      </c>
      <c r="N3038" s="1" t="s">
        <v>495</v>
      </c>
      <c r="O3038" s="1" t="s">
        <v>496</v>
      </c>
    </row>
    <row r="3039" spans="1:15" hidden="1" x14ac:dyDescent="0.35">
      <c r="A3039" s="1" t="s">
        <v>487</v>
      </c>
      <c r="B3039" s="1" t="s">
        <v>488</v>
      </c>
      <c r="C3039" s="2" t="s">
        <v>578</v>
      </c>
      <c r="D3039" s="1" t="s">
        <v>169</v>
      </c>
      <c r="E3039" s="1">
        <v>6110</v>
      </c>
      <c r="F3039" s="1" t="s">
        <v>490</v>
      </c>
      <c r="G3039" s="2" t="s">
        <v>491</v>
      </c>
      <c r="H3039" s="1" t="s">
        <v>492</v>
      </c>
      <c r="I3039" s="1">
        <v>2012</v>
      </c>
      <c r="J3039" s="1">
        <v>2012</v>
      </c>
      <c r="K3039" s="1" t="s">
        <v>493</v>
      </c>
      <c r="L3039" s="1">
        <v>6263.34</v>
      </c>
      <c r="M3039" s="1" t="s">
        <v>504</v>
      </c>
      <c r="N3039" s="1" t="s">
        <v>505</v>
      </c>
    </row>
    <row r="3040" spans="1:15" hidden="1" x14ac:dyDescent="0.35">
      <c r="A3040" s="1" t="s">
        <v>487</v>
      </c>
      <c r="B3040" s="1" t="s">
        <v>488</v>
      </c>
      <c r="C3040" s="2" t="s">
        <v>578</v>
      </c>
      <c r="D3040" s="1" t="s">
        <v>169</v>
      </c>
      <c r="E3040" s="1">
        <v>6110</v>
      </c>
      <c r="F3040" s="1" t="s">
        <v>490</v>
      </c>
      <c r="G3040" s="2" t="s">
        <v>491</v>
      </c>
      <c r="H3040" s="1" t="s">
        <v>492</v>
      </c>
      <c r="I3040" s="1">
        <v>2013</v>
      </c>
      <c r="J3040" s="1">
        <v>2013</v>
      </c>
      <c r="K3040" s="1" t="s">
        <v>493</v>
      </c>
      <c r="L3040" s="1">
        <v>6373.64</v>
      </c>
      <c r="M3040" s="1" t="s">
        <v>504</v>
      </c>
      <c r="N3040" s="1" t="s">
        <v>505</v>
      </c>
    </row>
    <row r="3041" spans="1:15" hidden="1" x14ac:dyDescent="0.35">
      <c r="A3041" s="1" t="s">
        <v>487</v>
      </c>
      <c r="B3041" s="1" t="s">
        <v>488</v>
      </c>
      <c r="C3041" s="2" t="s">
        <v>578</v>
      </c>
      <c r="D3041" s="1" t="s">
        <v>169</v>
      </c>
      <c r="E3041" s="1">
        <v>6110</v>
      </c>
      <c r="F3041" s="1" t="s">
        <v>490</v>
      </c>
      <c r="G3041" s="2" t="s">
        <v>491</v>
      </c>
      <c r="H3041" s="1" t="s">
        <v>492</v>
      </c>
      <c r="I3041" s="1">
        <v>2014</v>
      </c>
      <c r="J3041" s="1">
        <v>2014</v>
      </c>
      <c r="K3041" s="1" t="s">
        <v>493</v>
      </c>
      <c r="L3041" s="1">
        <v>6317.02</v>
      </c>
      <c r="M3041" s="1" t="s">
        <v>504</v>
      </c>
      <c r="N3041" s="1" t="s">
        <v>505</v>
      </c>
    </row>
    <row r="3042" spans="1:15" hidden="1" x14ac:dyDescent="0.35">
      <c r="A3042" s="1" t="s">
        <v>487</v>
      </c>
      <c r="B3042" s="1" t="s">
        <v>488</v>
      </c>
      <c r="C3042" s="2" t="s">
        <v>578</v>
      </c>
      <c r="D3042" s="1" t="s">
        <v>169</v>
      </c>
      <c r="E3042" s="1">
        <v>6110</v>
      </c>
      <c r="F3042" s="1" t="s">
        <v>490</v>
      </c>
      <c r="G3042" s="2" t="s">
        <v>491</v>
      </c>
      <c r="H3042" s="1" t="s">
        <v>492</v>
      </c>
      <c r="I3042" s="1">
        <v>2015</v>
      </c>
      <c r="J3042" s="1">
        <v>2015</v>
      </c>
      <c r="K3042" s="1" t="s">
        <v>493</v>
      </c>
      <c r="L3042" s="1">
        <v>4402.55</v>
      </c>
      <c r="M3042" s="1" t="s">
        <v>504</v>
      </c>
      <c r="N3042" s="1" t="s">
        <v>505</v>
      </c>
    </row>
    <row r="3043" spans="1:15" hidden="1" x14ac:dyDescent="0.35">
      <c r="A3043" s="1" t="s">
        <v>487</v>
      </c>
      <c r="B3043" s="1" t="s">
        <v>488</v>
      </c>
      <c r="C3043" s="2" t="s">
        <v>578</v>
      </c>
      <c r="D3043" s="1" t="s">
        <v>169</v>
      </c>
      <c r="E3043" s="1">
        <v>6110</v>
      </c>
      <c r="F3043" s="1" t="s">
        <v>490</v>
      </c>
      <c r="G3043" s="2" t="s">
        <v>491</v>
      </c>
      <c r="H3043" s="1" t="s">
        <v>492</v>
      </c>
      <c r="I3043" s="1">
        <v>2016</v>
      </c>
      <c r="J3043" s="1">
        <v>2016</v>
      </c>
      <c r="K3043" s="1" t="s">
        <v>493</v>
      </c>
      <c r="L3043" s="1">
        <v>4614.57</v>
      </c>
      <c r="M3043" s="1" t="s">
        <v>504</v>
      </c>
      <c r="N3043" s="1" t="s">
        <v>505</v>
      </c>
    </row>
    <row r="3044" spans="1:15" hidden="1" x14ac:dyDescent="0.35">
      <c r="A3044" s="1" t="s">
        <v>487</v>
      </c>
      <c r="B3044" s="1" t="s">
        <v>488</v>
      </c>
      <c r="C3044" s="2" t="s">
        <v>578</v>
      </c>
      <c r="D3044" s="1" t="s">
        <v>169</v>
      </c>
      <c r="E3044" s="1">
        <v>6110</v>
      </c>
      <c r="F3044" s="1" t="s">
        <v>490</v>
      </c>
      <c r="G3044" s="2" t="s">
        <v>491</v>
      </c>
      <c r="H3044" s="1" t="s">
        <v>492</v>
      </c>
      <c r="I3044" s="1">
        <v>2017</v>
      </c>
      <c r="J3044" s="1">
        <v>2017</v>
      </c>
      <c r="K3044" s="1" t="s">
        <v>493</v>
      </c>
      <c r="L3044" s="1">
        <v>4447.55</v>
      </c>
      <c r="M3044" s="1" t="s">
        <v>504</v>
      </c>
      <c r="N3044" s="1" t="s">
        <v>505</v>
      </c>
    </row>
    <row r="3045" spans="1:15" hidden="1" x14ac:dyDescent="0.35">
      <c r="A3045" s="1" t="s">
        <v>487</v>
      </c>
      <c r="B3045" s="1" t="s">
        <v>488</v>
      </c>
      <c r="C3045" s="2" t="s">
        <v>578</v>
      </c>
      <c r="D3045" s="1" t="s">
        <v>169</v>
      </c>
      <c r="E3045" s="1">
        <v>6110</v>
      </c>
      <c r="F3045" s="1" t="s">
        <v>490</v>
      </c>
      <c r="G3045" s="2" t="s">
        <v>497</v>
      </c>
      <c r="H3045" s="1" t="s">
        <v>498</v>
      </c>
      <c r="I3045" s="1">
        <v>2001</v>
      </c>
      <c r="J3045" s="1">
        <v>2001</v>
      </c>
      <c r="K3045" s="1" t="s">
        <v>493</v>
      </c>
      <c r="L3045" s="1">
        <v>9063.77</v>
      </c>
      <c r="M3045" s="1" t="s">
        <v>494</v>
      </c>
      <c r="N3045" s="1" t="s">
        <v>495</v>
      </c>
      <c r="O3045" s="1" t="s">
        <v>496</v>
      </c>
    </row>
    <row r="3046" spans="1:15" hidden="1" x14ac:dyDescent="0.35">
      <c r="A3046" s="1" t="s">
        <v>487</v>
      </c>
      <c r="B3046" s="1" t="s">
        <v>488</v>
      </c>
      <c r="C3046" s="2" t="s">
        <v>578</v>
      </c>
      <c r="D3046" s="1" t="s">
        <v>169</v>
      </c>
      <c r="E3046" s="1">
        <v>6110</v>
      </c>
      <c r="F3046" s="1" t="s">
        <v>490</v>
      </c>
      <c r="G3046" s="2" t="s">
        <v>497</v>
      </c>
      <c r="H3046" s="1" t="s">
        <v>498</v>
      </c>
      <c r="I3046" s="1">
        <v>2002</v>
      </c>
      <c r="J3046" s="1">
        <v>2002</v>
      </c>
      <c r="K3046" s="1" t="s">
        <v>493</v>
      </c>
      <c r="L3046" s="1">
        <v>10603.66</v>
      </c>
      <c r="M3046" s="1" t="s">
        <v>494</v>
      </c>
      <c r="N3046" s="1" t="s">
        <v>495</v>
      </c>
      <c r="O3046" s="1" t="s">
        <v>496</v>
      </c>
    </row>
    <row r="3047" spans="1:15" hidden="1" x14ac:dyDescent="0.35">
      <c r="A3047" s="1" t="s">
        <v>487</v>
      </c>
      <c r="B3047" s="1" t="s">
        <v>488</v>
      </c>
      <c r="C3047" s="2" t="s">
        <v>578</v>
      </c>
      <c r="D3047" s="1" t="s">
        <v>169</v>
      </c>
      <c r="E3047" s="1">
        <v>6110</v>
      </c>
      <c r="F3047" s="1" t="s">
        <v>490</v>
      </c>
      <c r="G3047" s="2" t="s">
        <v>497</v>
      </c>
      <c r="H3047" s="1" t="s">
        <v>498</v>
      </c>
      <c r="I3047" s="1">
        <v>2003</v>
      </c>
      <c r="J3047" s="1">
        <v>2003</v>
      </c>
      <c r="K3047" s="1" t="s">
        <v>493</v>
      </c>
      <c r="L3047" s="1">
        <v>12621.49</v>
      </c>
      <c r="M3047" s="1" t="s">
        <v>494</v>
      </c>
      <c r="N3047" s="1" t="s">
        <v>495</v>
      </c>
      <c r="O3047" s="1" t="s">
        <v>496</v>
      </c>
    </row>
    <row r="3048" spans="1:15" hidden="1" x14ac:dyDescent="0.35">
      <c r="A3048" s="1" t="s">
        <v>487</v>
      </c>
      <c r="B3048" s="1" t="s">
        <v>488</v>
      </c>
      <c r="C3048" s="2" t="s">
        <v>578</v>
      </c>
      <c r="D3048" s="1" t="s">
        <v>169</v>
      </c>
      <c r="E3048" s="1">
        <v>6110</v>
      </c>
      <c r="F3048" s="1" t="s">
        <v>490</v>
      </c>
      <c r="G3048" s="2" t="s">
        <v>497</v>
      </c>
      <c r="H3048" s="1" t="s">
        <v>498</v>
      </c>
      <c r="I3048" s="1">
        <v>2004</v>
      </c>
      <c r="J3048" s="1">
        <v>2004</v>
      </c>
      <c r="K3048" s="1" t="s">
        <v>493</v>
      </c>
      <c r="L3048" s="1">
        <v>14451.66</v>
      </c>
      <c r="M3048" s="1" t="s">
        <v>494</v>
      </c>
      <c r="N3048" s="1" t="s">
        <v>495</v>
      </c>
      <c r="O3048" s="1" t="s">
        <v>496</v>
      </c>
    </row>
    <row r="3049" spans="1:15" hidden="1" x14ac:dyDescent="0.35">
      <c r="A3049" s="1" t="s">
        <v>487</v>
      </c>
      <c r="B3049" s="1" t="s">
        <v>488</v>
      </c>
      <c r="C3049" s="2" t="s">
        <v>578</v>
      </c>
      <c r="D3049" s="1" t="s">
        <v>169</v>
      </c>
      <c r="E3049" s="1">
        <v>6110</v>
      </c>
      <c r="F3049" s="1" t="s">
        <v>490</v>
      </c>
      <c r="G3049" s="2" t="s">
        <v>497</v>
      </c>
      <c r="H3049" s="1" t="s">
        <v>498</v>
      </c>
      <c r="I3049" s="1">
        <v>2005</v>
      </c>
      <c r="J3049" s="1">
        <v>2005</v>
      </c>
      <c r="K3049" s="1" t="s">
        <v>493</v>
      </c>
      <c r="L3049" s="1">
        <v>14845.73</v>
      </c>
      <c r="M3049" s="1" t="s">
        <v>494</v>
      </c>
      <c r="N3049" s="1" t="s">
        <v>495</v>
      </c>
      <c r="O3049" s="1" t="s">
        <v>496</v>
      </c>
    </row>
    <row r="3050" spans="1:15" hidden="1" x14ac:dyDescent="0.35">
      <c r="A3050" s="1" t="s">
        <v>487</v>
      </c>
      <c r="B3050" s="1" t="s">
        <v>488</v>
      </c>
      <c r="C3050" s="2" t="s">
        <v>578</v>
      </c>
      <c r="D3050" s="1" t="s">
        <v>169</v>
      </c>
      <c r="E3050" s="1">
        <v>6110</v>
      </c>
      <c r="F3050" s="1" t="s">
        <v>490</v>
      </c>
      <c r="G3050" s="2" t="s">
        <v>497</v>
      </c>
      <c r="H3050" s="1" t="s">
        <v>498</v>
      </c>
      <c r="I3050" s="1">
        <v>2006</v>
      </c>
      <c r="J3050" s="1">
        <v>2006</v>
      </c>
      <c r="K3050" s="1" t="s">
        <v>493</v>
      </c>
      <c r="L3050" s="1">
        <v>14154.37</v>
      </c>
      <c r="M3050" s="1" t="s">
        <v>494</v>
      </c>
      <c r="N3050" s="1" t="s">
        <v>495</v>
      </c>
      <c r="O3050" s="1" t="s">
        <v>496</v>
      </c>
    </row>
    <row r="3051" spans="1:15" hidden="1" x14ac:dyDescent="0.35">
      <c r="A3051" s="1" t="s">
        <v>487</v>
      </c>
      <c r="B3051" s="1" t="s">
        <v>488</v>
      </c>
      <c r="C3051" s="2" t="s">
        <v>578</v>
      </c>
      <c r="D3051" s="1" t="s">
        <v>169</v>
      </c>
      <c r="E3051" s="1">
        <v>6110</v>
      </c>
      <c r="F3051" s="1" t="s">
        <v>490</v>
      </c>
      <c r="G3051" s="2" t="s">
        <v>497</v>
      </c>
      <c r="H3051" s="1" t="s">
        <v>498</v>
      </c>
      <c r="I3051" s="1">
        <v>2007</v>
      </c>
      <c r="J3051" s="1">
        <v>2007</v>
      </c>
      <c r="K3051" s="1" t="s">
        <v>493</v>
      </c>
      <c r="L3051" s="1">
        <v>16998.04</v>
      </c>
      <c r="M3051" s="1" t="s">
        <v>494</v>
      </c>
      <c r="N3051" s="1" t="s">
        <v>495</v>
      </c>
      <c r="O3051" s="1" t="s">
        <v>496</v>
      </c>
    </row>
    <row r="3052" spans="1:15" hidden="1" x14ac:dyDescent="0.35">
      <c r="A3052" s="1" t="s">
        <v>487</v>
      </c>
      <c r="B3052" s="1" t="s">
        <v>488</v>
      </c>
      <c r="C3052" s="2" t="s">
        <v>578</v>
      </c>
      <c r="D3052" s="1" t="s">
        <v>169</v>
      </c>
      <c r="E3052" s="1">
        <v>6110</v>
      </c>
      <c r="F3052" s="1" t="s">
        <v>490</v>
      </c>
      <c r="G3052" s="2" t="s">
        <v>497</v>
      </c>
      <c r="H3052" s="1" t="s">
        <v>498</v>
      </c>
      <c r="I3052" s="1">
        <v>2008</v>
      </c>
      <c r="J3052" s="1">
        <v>2008</v>
      </c>
      <c r="K3052" s="1" t="s">
        <v>493</v>
      </c>
      <c r="L3052" s="1">
        <v>19465.45</v>
      </c>
      <c r="M3052" s="1" t="s">
        <v>494</v>
      </c>
      <c r="N3052" s="1" t="s">
        <v>495</v>
      </c>
      <c r="O3052" s="1" t="s">
        <v>496</v>
      </c>
    </row>
    <row r="3053" spans="1:15" hidden="1" x14ac:dyDescent="0.35">
      <c r="A3053" s="1" t="s">
        <v>487</v>
      </c>
      <c r="B3053" s="1" t="s">
        <v>488</v>
      </c>
      <c r="C3053" s="2" t="s">
        <v>578</v>
      </c>
      <c r="D3053" s="1" t="s">
        <v>169</v>
      </c>
      <c r="E3053" s="1">
        <v>6110</v>
      </c>
      <c r="F3053" s="1" t="s">
        <v>490</v>
      </c>
      <c r="G3053" s="2" t="s">
        <v>497</v>
      </c>
      <c r="H3053" s="1" t="s">
        <v>498</v>
      </c>
      <c r="I3053" s="1">
        <v>2009</v>
      </c>
      <c r="J3053" s="1">
        <v>2009</v>
      </c>
      <c r="K3053" s="1" t="s">
        <v>493</v>
      </c>
      <c r="L3053" s="1">
        <v>19342.84</v>
      </c>
      <c r="M3053" s="1" t="s">
        <v>494</v>
      </c>
      <c r="N3053" s="1" t="s">
        <v>495</v>
      </c>
      <c r="O3053" s="1" t="s">
        <v>496</v>
      </c>
    </row>
    <row r="3054" spans="1:15" hidden="1" x14ac:dyDescent="0.35">
      <c r="A3054" s="1" t="s">
        <v>487</v>
      </c>
      <c r="B3054" s="1" t="s">
        <v>488</v>
      </c>
      <c r="C3054" s="2" t="s">
        <v>578</v>
      </c>
      <c r="D3054" s="1" t="s">
        <v>169</v>
      </c>
      <c r="E3054" s="1">
        <v>6110</v>
      </c>
      <c r="F3054" s="1" t="s">
        <v>490</v>
      </c>
      <c r="G3054" s="2" t="s">
        <v>497</v>
      </c>
      <c r="H3054" s="1" t="s">
        <v>498</v>
      </c>
      <c r="I3054" s="1">
        <v>2010</v>
      </c>
      <c r="J3054" s="1">
        <v>2010</v>
      </c>
      <c r="K3054" s="1" t="s">
        <v>493</v>
      </c>
      <c r="L3054" s="1">
        <v>18289.59</v>
      </c>
      <c r="M3054" s="1" t="s">
        <v>494</v>
      </c>
      <c r="N3054" s="1" t="s">
        <v>495</v>
      </c>
      <c r="O3054" s="1" t="s">
        <v>496</v>
      </c>
    </row>
    <row r="3055" spans="1:15" hidden="1" x14ac:dyDescent="0.35">
      <c r="A3055" s="1" t="s">
        <v>487</v>
      </c>
      <c r="B3055" s="1" t="s">
        <v>488</v>
      </c>
      <c r="C3055" s="2" t="s">
        <v>578</v>
      </c>
      <c r="D3055" s="1" t="s">
        <v>169</v>
      </c>
      <c r="E3055" s="1">
        <v>6110</v>
      </c>
      <c r="F3055" s="1" t="s">
        <v>490</v>
      </c>
      <c r="G3055" s="2" t="s">
        <v>497</v>
      </c>
      <c r="H3055" s="1" t="s">
        <v>498</v>
      </c>
      <c r="I3055" s="1">
        <v>2011</v>
      </c>
      <c r="J3055" s="1">
        <v>2011</v>
      </c>
      <c r="K3055" s="1" t="s">
        <v>493</v>
      </c>
      <c r="L3055" s="1">
        <v>20120.71</v>
      </c>
      <c r="M3055" s="1" t="s">
        <v>494</v>
      </c>
      <c r="N3055" s="1" t="s">
        <v>495</v>
      </c>
      <c r="O3055" s="1" t="s">
        <v>496</v>
      </c>
    </row>
    <row r="3056" spans="1:15" hidden="1" x14ac:dyDescent="0.35">
      <c r="A3056" s="1" t="s">
        <v>487</v>
      </c>
      <c r="B3056" s="1" t="s">
        <v>488</v>
      </c>
      <c r="C3056" s="2" t="s">
        <v>578</v>
      </c>
      <c r="D3056" s="1" t="s">
        <v>169</v>
      </c>
      <c r="E3056" s="1">
        <v>6110</v>
      </c>
      <c r="F3056" s="1" t="s">
        <v>490</v>
      </c>
      <c r="G3056" s="2" t="s">
        <v>497</v>
      </c>
      <c r="H3056" s="1" t="s">
        <v>498</v>
      </c>
      <c r="I3056" s="1">
        <v>2012</v>
      </c>
      <c r="J3056" s="1">
        <v>2012</v>
      </c>
      <c r="K3056" s="1" t="s">
        <v>493</v>
      </c>
      <c r="L3056" s="1">
        <v>18725.79</v>
      </c>
      <c r="M3056" s="1" t="s">
        <v>504</v>
      </c>
      <c r="N3056" s="1" t="s">
        <v>505</v>
      </c>
    </row>
    <row r="3057" spans="1:15" hidden="1" x14ac:dyDescent="0.35">
      <c r="A3057" s="1" t="s">
        <v>487</v>
      </c>
      <c r="B3057" s="1" t="s">
        <v>488</v>
      </c>
      <c r="C3057" s="2" t="s">
        <v>578</v>
      </c>
      <c r="D3057" s="1" t="s">
        <v>169</v>
      </c>
      <c r="E3057" s="1">
        <v>6110</v>
      </c>
      <c r="F3057" s="1" t="s">
        <v>490</v>
      </c>
      <c r="G3057" s="2" t="s">
        <v>497</v>
      </c>
      <c r="H3057" s="1" t="s">
        <v>498</v>
      </c>
      <c r="I3057" s="1">
        <v>2013</v>
      </c>
      <c r="J3057" s="1">
        <v>2013</v>
      </c>
      <c r="K3057" s="1" t="s">
        <v>493</v>
      </c>
      <c r="L3057" s="1">
        <v>20609.740000000002</v>
      </c>
      <c r="M3057" s="1" t="s">
        <v>504</v>
      </c>
      <c r="N3057" s="1" t="s">
        <v>505</v>
      </c>
    </row>
    <row r="3058" spans="1:15" hidden="1" x14ac:dyDescent="0.35">
      <c r="A3058" s="1" t="s">
        <v>487</v>
      </c>
      <c r="B3058" s="1" t="s">
        <v>488</v>
      </c>
      <c r="C3058" s="2" t="s">
        <v>578</v>
      </c>
      <c r="D3058" s="1" t="s">
        <v>169</v>
      </c>
      <c r="E3058" s="1">
        <v>6110</v>
      </c>
      <c r="F3058" s="1" t="s">
        <v>490</v>
      </c>
      <c r="G3058" s="2" t="s">
        <v>497</v>
      </c>
      <c r="H3058" s="1" t="s">
        <v>498</v>
      </c>
      <c r="I3058" s="1">
        <v>2014</v>
      </c>
      <c r="J3058" s="1">
        <v>2014</v>
      </c>
      <c r="K3058" s="1" t="s">
        <v>493</v>
      </c>
      <c r="L3058" s="1">
        <v>20328.72</v>
      </c>
      <c r="M3058" s="1" t="s">
        <v>504</v>
      </c>
      <c r="N3058" s="1" t="s">
        <v>505</v>
      </c>
    </row>
    <row r="3059" spans="1:15" hidden="1" x14ac:dyDescent="0.35">
      <c r="A3059" s="1" t="s">
        <v>487</v>
      </c>
      <c r="B3059" s="1" t="s">
        <v>488</v>
      </c>
      <c r="C3059" s="2" t="s">
        <v>578</v>
      </c>
      <c r="D3059" s="1" t="s">
        <v>169</v>
      </c>
      <c r="E3059" s="1">
        <v>6110</v>
      </c>
      <c r="F3059" s="1" t="s">
        <v>490</v>
      </c>
      <c r="G3059" s="2" t="s">
        <v>497</v>
      </c>
      <c r="H3059" s="1" t="s">
        <v>498</v>
      </c>
      <c r="I3059" s="1">
        <v>2015</v>
      </c>
      <c r="J3059" s="1">
        <v>2015</v>
      </c>
      <c r="K3059" s="1" t="s">
        <v>493</v>
      </c>
      <c r="L3059" s="1">
        <v>17050.990000000002</v>
      </c>
      <c r="M3059" s="1" t="s">
        <v>504</v>
      </c>
      <c r="N3059" s="1" t="s">
        <v>505</v>
      </c>
    </row>
    <row r="3060" spans="1:15" hidden="1" x14ac:dyDescent="0.35">
      <c r="A3060" s="1" t="s">
        <v>487</v>
      </c>
      <c r="B3060" s="1" t="s">
        <v>488</v>
      </c>
      <c r="C3060" s="2" t="s">
        <v>578</v>
      </c>
      <c r="D3060" s="1" t="s">
        <v>169</v>
      </c>
      <c r="E3060" s="1">
        <v>6110</v>
      </c>
      <c r="F3060" s="1" t="s">
        <v>490</v>
      </c>
      <c r="G3060" s="2" t="s">
        <v>497</v>
      </c>
      <c r="H3060" s="1" t="s">
        <v>498</v>
      </c>
      <c r="I3060" s="1">
        <v>2016</v>
      </c>
      <c r="J3060" s="1">
        <v>2016</v>
      </c>
      <c r="K3060" s="1" t="s">
        <v>493</v>
      </c>
      <c r="L3060" s="1">
        <v>16988.75</v>
      </c>
      <c r="M3060" s="1" t="s">
        <v>504</v>
      </c>
      <c r="N3060" s="1" t="s">
        <v>505</v>
      </c>
    </row>
    <row r="3061" spans="1:15" hidden="1" x14ac:dyDescent="0.35">
      <c r="A3061" s="1" t="s">
        <v>487</v>
      </c>
      <c r="B3061" s="1" t="s">
        <v>488</v>
      </c>
      <c r="C3061" s="2" t="s">
        <v>578</v>
      </c>
      <c r="D3061" s="1" t="s">
        <v>169</v>
      </c>
      <c r="E3061" s="1">
        <v>6110</v>
      </c>
      <c r="F3061" s="1" t="s">
        <v>490</v>
      </c>
      <c r="G3061" s="2" t="s">
        <v>497</v>
      </c>
      <c r="H3061" s="1" t="s">
        <v>498</v>
      </c>
      <c r="I3061" s="1">
        <v>2017</v>
      </c>
      <c r="J3061" s="1">
        <v>2017</v>
      </c>
      <c r="K3061" s="1" t="s">
        <v>493</v>
      </c>
      <c r="L3061" s="1">
        <v>17626.419999999998</v>
      </c>
      <c r="M3061" s="1" t="s">
        <v>504</v>
      </c>
      <c r="N3061" s="1" t="s">
        <v>505</v>
      </c>
    </row>
    <row r="3062" spans="1:15" hidden="1" x14ac:dyDescent="0.35">
      <c r="A3062" s="1" t="s">
        <v>487</v>
      </c>
      <c r="B3062" s="1" t="s">
        <v>488</v>
      </c>
      <c r="C3062" s="2" t="s">
        <v>578</v>
      </c>
      <c r="D3062" s="1" t="s">
        <v>169</v>
      </c>
      <c r="E3062" s="1">
        <v>6110</v>
      </c>
      <c r="F3062" s="1" t="s">
        <v>490</v>
      </c>
      <c r="G3062" s="2" t="s">
        <v>499</v>
      </c>
      <c r="H3062" s="1" t="s">
        <v>500</v>
      </c>
      <c r="I3062" s="1">
        <v>2001</v>
      </c>
      <c r="J3062" s="1">
        <v>2001</v>
      </c>
      <c r="K3062" s="1" t="s">
        <v>493</v>
      </c>
      <c r="L3062" s="1">
        <v>4208.5600000000004</v>
      </c>
      <c r="M3062" s="1" t="s">
        <v>494</v>
      </c>
      <c r="N3062" s="1" t="s">
        <v>495</v>
      </c>
      <c r="O3062" s="1" t="s">
        <v>496</v>
      </c>
    </row>
    <row r="3063" spans="1:15" hidden="1" x14ac:dyDescent="0.35">
      <c r="A3063" s="1" t="s">
        <v>487</v>
      </c>
      <c r="B3063" s="1" t="s">
        <v>488</v>
      </c>
      <c r="C3063" s="2" t="s">
        <v>578</v>
      </c>
      <c r="D3063" s="1" t="s">
        <v>169</v>
      </c>
      <c r="E3063" s="1">
        <v>6110</v>
      </c>
      <c r="F3063" s="1" t="s">
        <v>490</v>
      </c>
      <c r="G3063" s="2" t="s">
        <v>499</v>
      </c>
      <c r="H3063" s="1" t="s">
        <v>500</v>
      </c>
      <c r="I3063" s="1">
        <v>2002</v>
      </c>
      <c r="J3063" s="1">
        <v>2002</v>
      </c>
      <c r="K3063" s="1" t="s">
        <v>493</v>
      </c>
      <c r="L3063" s="1">
        <v>4607.78</v>
      </c>
      <c r="M3063" s="1" t="s">
        <v>494</v>
      </c>
      <c r="N3063" s="1" t="s">
        <v>495</v>
      </c>
      <c r="O3063" s="1" t="s">
        <v>496</v>
      </c>
    </row>
    <row r="3064" spans="1:15" hidden="1" x14ac:dyDescent="0.35">
      <c r="A3064" s="1" t="s">
        <v>487</v>
      </c>
      <c r="B3064" s="1" t="s">
        <v>488</v>
      </c>
      <c r="C3064" s="2" t="s">
        <v>578</v>
      </c>
      <c r="D3064" s="1" t="s">
        <v>169</v>
      </c>
      <c r="E3064" s="1">
        <v>6110</v>
      </c>
      <c r="F3064" s="1" t="s">
        <v>490</v>
      </c>
      <c r="G3064" s="2" t="s">
        <v>499</v>
      </c>
      <c r="H3064" s="1" t="s">
        <v>500</v>
      </c>
      <c r="I3064" s="1">
        <v>2003</v>
      </c>
      <c r="J3064" s="1">
        <v>2003</v>
      </c>
      <c r="K3064" s="1" t="s">
        <v>493</v>
      </c>
      <c r="L3064" s="1">
        <v>3489.63</v>
      </c>
      <c r="M3064" s="1" t="s">
        <v>494</v>
      </c>
      <c r="N3064" s="1" t="s">
        <v>495</v>
      </c>
      <c r="O3064" s="1" t="s">
        <v>496</v>
      </c>
    </row>
    <row r="3065" spans="1:15" hidden="1" x14ac:dyDescent="0.35">
      <c r="A3065" s="1" t="s">
        <v>487</v>
      </c>
      <c r="B3065" s="1" t="s">
        <v>488</v>
      </c>
      <c r="C3065" s="2" t="s">
        <v>578</v>
      </c>
      <c r="D3065" s="1" t="s">
        <v>169</v>
      </c>
      <c r="E3065" s="1">
        <v>6110</v>
      </c>
      <c r="F3065" s="1" t="s">
        <v>490</v>
      </c>
      <c r="G3065" s="2" t="s">
        <v>499</v>
      </c>
      <c r="H3065" s="1" t="s">
        <v>500</v>
      </c>
      <c r="I3065" s="1">
        <v>2004</v>
      </c>
      <c r="J3065" s="1">
        <v>2004</v>
      </c>
      <c r="K3065" s="1" t="s">
        <v>493</v>
      </c>
      <c r="L3065" s="1">
        <v>3645.88</v>
      </c>
      <c r="M3065" s="1" t="s">
        <v>494</v>
      </c>
      <c r="N3065" s="1" t="s">
        <v>495</v>
      </c>
      <c r="O3065" s="1" t="s">
        <v>496</v>
      </c>
    </row>
    <row r="3066" spans="1:15" hidden="1" x14ac:dyDescent="0.35">
      <c r="A3066" s="1" t="s">
        <v>487</v>
      </c>
      <c r="B3066" s="1" t="s">
        <v>488</v>
      </c>
      <c r="C3066" s="2" t="s">
        <v>578</v>
      </c>
      <c r="D3066" s="1" t="s">
        <v>169</v>
      </c>
      <c r="E3066" s="1">
        <v>6110</v>
      </c>
      <c r="F3066" s="1" t="s">
        <v>490</v>
      </c>
      <c r="G3066" s="2" t="s">
        <v>499</v>
      </c>
      <c r="H3066" s="1" t="s">
        <v>500</v>
      </c>
      <c r="I3066" s="1">
        <v>2005</v>
      </c>
      <c r="J3066" s="1">
        <v>2005</v>
      </c>
      <c r="K3066" s="1" t="s">
        <v>493</v>
      </c>
      <c r="L3066" s="1">
        <v>2707.14</v>
      </c>
      <c r="M3066" s="1" t="s">
        <v>494</v>
      </c>
      <c r="N3066" s="1" t="s">
        <v>495</v>
      </c>
      <c r="O3066" s="1" t="s">
        <v>496</v>
      </c>
    </row>
    <row r="3067" spans="1:15" hidden="1" x14ac:dyDescent="0.35">
      <c r="A3067" s="1" t="s">
        <v>487</v>
      </c>
      <c r="B3067" s="1" t="s">
        <v>488</v>
      </c>
      <c r="C3067" s="2" t="s">
        <v>578</v>
      </c>
      <c r="D3067" s="1" t="s">
        <v>169</v>
      </c>
      <c r="E3067" s="1">
        <v>6110</v>
      </c>
      <c r="F3067" s="1" t="s">
        <v>490</v>
      </c>
      <c r="G3067" s="2" t="s">
        <v>499</v>
      </c>
      <c r="H3067" s="1" t="s">
        <v>500</v>
      </c>
      <c r="I3067" s="1">
        <v>2006</v>
      </c>
      <c r="J3067" s="1">
        <v>2006</v>
      </c>
      <c r="K3067" s="1" t="s">
        <v>493</v>
      </c>
      <c r="L3067" s="1">
        <v>4423.47</v>
      </c>
      <c r="M3067" s="1" t="s">
        <v>494</v>
      </c>
      <c r="N3067" s="1" t="s">
        <v>495</v>
      </c>
      <c r="O3067" s="1" t="s">
        <v>496</v>
      </c>
    </row>
    <row r="3068" spans="1:15" hidden="1" x14ac:dyDescent="0.35">
      <c r="A3068" s="1" t="s">
        <v>487</v>
      </c>
      <c r="B3068" s="1" t="s">
        <v>488</v>
      </c>
      <c r="C3068" s="2" t="s">
        <v>578</v>
      </c>
      <c r="D3068" s="1" t="s">
        <v>169</v>
      </c>
      <c r="E3068" s="1">
        <v>6110</v>
      </c>
      <c r="F3068" s="1" t="s">
        <v>490</v>
      </c>
      <c r="G3068" s="2" t="s">
        <v>499</v>
      </c>
      <c r="H3068" s="1" t="s">
        <v>500</v>
      </c>
      <c r="I3068" s="1">
        <v>2007</v>
      </c>
      <c r="J3068" s="1">
        <v>2007</v>
      </c>
      <c r="K3068" s="1" t="s">
        <v>493</v>
      </c>
      <c r="L3068" s="1">
        <v>4223.8100000000004</v>
      </c>
      <c r="M3068" s="1" t="s">
        <v>494</v>
      </c>
      <c r="N3068" s="1" t="s">
        <v>495</v>
      </c>
      <c r="O3068" s="1" t="s">
        <v>496</v>
      </c>
    </row>
    <row r="3069" spans="1:15" hidden="1" x14ac:dyDescent="0.35">
      <c r="A3069" s="1" t="s">
        <v>487</v>
      </c>
      <c r="B3069" s="1" t="s">
        <v>488</v>
      </c>
      <c r="C3069" s="2" t="s">
        <v>578</v>
      </c>
      <c r="D3069" s="1" t="s">
        <v>169</v>
      </c>
      <c r="E3069" s="1">
        <v>6110</v>
      </c>
      <c r="F3069" s="1" t="s">
        <v>490</v>
      </c>
      <c r="G3069" s="2" t="s">
        <v>499</v>
      </c>
      <c r="H3069" s="1" t="s">
        <v>500</v>
      </c>
      <c r="I3069" s="1">
        <v>2008</v>
      </c>
      <c r="J3069" s="1">
        <v>2008</v>
      </c>
      <c r="K3069" s="1" t="s">
        <v>493</v>
      </c>
      <c r="L3069" s="1">
        <v>3928.39</v>
      </c>
      <c r="M3069" s="1" t="s">
        <v>494</v>
      </c>
      <c r="N3069" s="1" t="s">
        <v>495</v>
      </c>
      <c r="O3069" s="1" t="s">
        <v>496</v>
      </c>
    </row>
    <row r="3070" spans="1:15" hidden="1" x14ac:dyDescent="0.35">
      <c r="A3070" s="1" t="s">
        <v>487</v>
      </c>
      <c r="B3070" s="1" t="s">
        <v>488</v>
      </c>
      <c r="C3070" s="2" t="s">
        <v>578</v>
      </c>
      <c r="D3070" s="1" t="s">
        <v>169</v>
      </c>
      <c r="E3070" s="1">
        <v>6110</v>
      </c>
      <c r="F3070" s="1" t="s">
        <v>490</v>
      </c>
      <c r="G3070" s="2" t="s">
        <v>499</v>
      </c>
      <c r="H3070" s="1" t="s">
        <v>500</v>
      </c>
      <c r="I3070" s="1">
        <v>2009</v>
      </c>
      <c r="J3070" s="1">
        <v>2009</v>
      </c>
      <c r="K3070" s="1" t="s">
        <v>493</v>
      </c>
      <c r="L3070" s="1">
        <v>4005.82</v>
      </c>
      <c r="M3070" s="1" t="s">
        <v>494</v>
      </c>
      <c r="N3070" s="1" t="s">
        <v>495</v>
      </c>
      <c r="O3070" s="1" t="s">
        <v>496</v>
      </c>
    </row>
    <row r="3071" spans="1:15" hidden="1" x14ac:dyDescent="0.35">
      <c r="A3071" s="1" t="s">
        <v>487</v>
      </c>
      <c r="B3071" s="1" t="s">
        <v>488</v>
      </c>
      <c r="C3071" s="2" t="s">
        <v>578</v>
      </c>
      <c r="D3071" s="1" t="s">
        <v>169</v>
      </c>
      <c r="E3071" s="1">
        <v>6110</v>
      </c>
      <c r="F3071" s="1" t="s">
        <v>490</v>
      </c>
      <c r="G3071" s="2" t="s">
        <v>499</v>
      </c>
      <c r="H3071" s="1" t="s">
        <v>500</v>
      </c>
      <c r="I3071" s="1">
        <v>2010</v>
      </c>
      <c r="J3071" s="1">
        <v>2010</v>
      </c>
      <c r="K3071" s="1" t="s">
        <v>493</v>
      </c>
      <c r="L3071" s="1">
        <v>4011.62</v>
      </c>
      <c r="M3071" s="1" t="s">
        <v>494</v>
      </c>
      <c r="N3071" s="1" t="s">
        <v>495</v>
      </c>
      <c r="O3071" s="1" t="s">
        <v>496</v>
      </c>
    </row>
    <row r="3072" spans="1:15" hidden="1" x14ac:dyDescent="0.35">
      <c r="A3072" s="1" t="s">
        <v>487</v>
      </c>
      <c r="B3072" s="1" t="s">
        <v>488</v>
      </c>
      <c r="C3072" s="2" t="s">
        <v>578</v>
      </c>
      <c r="D3072" s="1" t="s">
        <v>169</v>
      </c>
      <c r="E3072" s="1">
        <v>6110</v>
      </c>
      <c r="F3072" s="1" t="s">
        <v>490</v>
      </c>
      <c r="G3072" s="2" t="s">
        <v>499</v>
      </c>
      <c r="H3072" s="1" t="s">
        <v>500</v>
      </c>
      <c r="I3072" s="1">
        <v>2011</v>
      </c>
      <c r="J3072" s="1">
        <v>2011</v>
      </c>
      <c r="K3072" s="1" t="s">
        <v>493</v>
      </c>
      <c r="L3072" s="1">
        <v>4347.08</v>
      </c>
      <c r="M3072" s="1" t="s">
        <v>494</v>
      </c>
      <c r="N3072" s="1" t="s">
        <v>495</v>
      </c>
      <c r="O3072" s="1" t="s">
        <v>496</v>
      </c>
    </row>
    <row r="3073" spans="1:15" hidden="1" x14ac:dyDescent="0.35">
      <c r="A3073" s="1" t="s">
        <v>487</v>
      </c>
      <c r="B3073" s="1" t="s">
        <v>488</v>
      </c>
      <c r="C3073" s="2" t="s">
        <v>578</v>
      </c>
      <c r="D3073" s="1" t="s">
        <v>169</v>
      </c>
      <c r="E3073" s="1">
        <v>6110</v>
      </c>
      <c r="F3073" s="1" t="s">
        <v>490</v>
      </c>
      <c r="G3073" s="2" t="s">
        <v>499</v>
      </c>
      <c r="H3073" s="1" t="s">
        <v>500</v>
      </c>
      <c r="I3073" s="1">
        <v>2012</v>
      </c>
      <c r="J3073" s="1">
        <v>2012</v>
      </c>
      <c r="K3073" s="1" t="s">
        <v>493</v>
      </c>
      <c r="L3073" s="1">
        <v>2847.09</v>
      </c>
      <c r="M3073" s="1" t="s">
        <v>504</v>
      </c>
      <c r="N3073" s="1" t="s">
        <v>505</v>
      </c>
    </row>
    <row r="3074" spans="1:15" hidden="1" x14ac:dyDescent="0.35">
      <c r="A3074" s="1" t="s">
        <v>487</v>
      </c>
      <c r="B3074" s="1" t="s">
        <v>488</v>
      </c>
      <c r="C3074" s="2" t="s">
        <v>578</v>
      </c>
      <c r="D3074" s="1" t="s">
        <v>169</v>
      </c>
      <c r="E3074" s="1">
        <v>6110</v>
      </c>
      <c r="F3074" s="1" t="s">
        <v>490</v>
      </c>
      <c r="G3074" s="2" t="s">
        <v>499</v>
      </c>
      <c r="H3074" s="1" t="s">
        <v>500</v>
      </c>
      <c r="I3074" s="1">
        <v>2013</v>
      </c>
      <c r="J3074" s="1">
        <v>2013</v>
      </c>
      <c r="K3074" s="1" t="s">
        <v>493</v>
      </c>
      <c r="L3074" s="1">
        <v>2644.28</v>
      </c>
      <c r="M3074" s="1" t="s">
        <v>504</v>
      </c>
      <c r="N3074" s="1" t="s">
        <v>505</v>
      </c>
    </row>
    <row r="3075" spans="1:15" hidden="1" x14ac:dyDescent="0.35">
      <c r="A3075" s="1" t="s">
        <v>487</v>
      </c>
      <c r="B3075" s="1" t="s">
        <v>488</v>
      </c>
      <c r="C3075" s="2" t="s">
        <v>578</v>
      </c>
      <c r="D3075" s="1" t="s">
        <v>169</v>
      </c>
      <c r="E3075" s="1">
        <v>6110</v>
      </c>
      <c r="F3075" s="1" t="s">
        <v>490</v>
      </c>
      <c r="G3075" s="2" t="s">
        <v>499</v>
      </c>
      <c r="H3075" s="1" t="s">
        <v>500</v>
      </c>
      <c r="I3075" s="1">
        <v>2014</v>
      </c>
      <c r="J3075" s="1">
        <v>2014</v>
      </c>
      <c r="K3075" s="1" t="s">
        <v>493</v>
      </c>
      <c r="L3075" s="1">
        <v>3359.78</v>
      </c>
      <c r="M3075" s="1" t="s">
        <v>504</v>
      </c>
      <c r="N3075" s="1" t="s">
        <v>505</v>
      </c>
    </row>
    <row r="3076" spans="1:15" hidden="1" x14ac:dyDescent="0.35">
      <c r="A3076" s="1" t="s">
        <v>487</v>
      </c>
      <c r="B3076" s="1" t="s">
        <v>488</v>
      </c>
      <c r="C3076" s="2" t="s">
        <v>578</v>
      </c>
      <c r="D3076" s="1" t="s">
        <v>169</v>
      </c>
      <c r="E3076" s="1">
        <v>6110</v>
      </c>
      <c r="F3076" s="1" t="s">
        <v>490</v>
      </c>
      <c r="G3076" s="2" t="s">
        <v>499</v>
      </c>
      <c r="H3076" s="1" t="s">
        <v>500</v>
      </c>
      <c r="I3076" s="1">
        <v>2015</v>
      </c>
      <c r="J3076" s="1">
        <v>2015</v>
      </c>
      <c r="K3076" s="1" t="s">
        <v>493</v>
      </c>
      <c r="L3076" s="1">
        <v>1854</v>
      </c>
      <c r="M3076" s="1" t="s">
        <v>504</v>
      </c>
      <c r="N3076" s="1" t="s">
        <v>505</v>
      </c>
    </row>
    <row r="3077" spans="1:15" hidden="1" x14ac:dyDescent="0.35">
      <c r="A3077" s="1" t="s">
        <v>487</v>
      </c>
      <c r="B3077" s="1" t="s">
        <v>488</v>
      </c>
      <c r="C3077" s="2" t="s">
        <v>578</v>
      </c>
      <c r="D3077" s="1" t="s">
        <v>169</v>
      </c>
      <c r="E3077" s="1">
        <v>6110</v>
      </c>
      <c r="F3077" s="1" t="s">
        <v>490</v>
      </c>
      <c r="G3077" s="2" t="s">
        <v>499</v>
      </c>
      <c r="H3077" s="1" t="s">
        <v>500</v>
      </c>
      <c r="I3077" s="1">
        <v>2016</v>
      </c>
      <c r="J3077" s="1">
        <v>2016</v>
      </c>
      <c r="K3077" s="1" t="s">
        <v>493</v>
      </c>
      <c r="L3077" s="1">
        <v>2280.2199999999998</v>
      </c>
      <c r="M3077" s="1" t="s">
        <v>504</v>
      </c>
      <c r="N3077" s="1" t="s">
        <v>505</v>
      </c>
    </row>
    <row r="3078" spans="1:15" hidden="1" x14ac:dyDescent="0.35">
      <c r="A3078" s="1" t="s">
        <v>487</v>
      </c>
      <c r="B3078" s="1" t="s">
        <v>488</v>
      </c>
      <c r="C3078" s="2" t="s">
        <v>578</v>
      </c>
      <c r="D3078" s="1" t="s">
        <v>169</v>
      </c>
      <c r="E3078" s="1">
        <v>6110</v>
      </c>
      <c r="F3078" s="1" t="s">
        <v>490</v>
      </c>
      <c r="G3078" s="2" t="s">
        <v>499</v>
      </c>
      <c r="H3078" s="1" t="s">
        <v>500</v>
      </c>
      <c r="I3078" s="1">
        <v>2017</v>
      </c>
      <c r="J3078" s="1">
        <v>2017</v>
      </c>
      <c r="K3078" s="1" t="s">
        <v>493</v>
      </c>
      <c r="L3078" s="1">
        <v>2236.77</v>
      </c>
      <c r="M3078" s="1" t="s">
        <v>504</v>
      </c>
      <c r="N3078" s="1" t="s">
        <v>505</v>
      </c>
    </row>
    <row r="3079" spans="1:15" hidden="1" x14ac:dyDescent="0.35">
      <c r="A3079" s="1" t="s">
        <v>487</v>
      </c>
      <c r="B3079" s="1" t="s">
        <v>488</v>
      </c>
      <c r="C3079" s="2" t="s">
        <v>578</v>
      </c>
      <c r="D3079" s="1" t="s">
        <v>169</v>
      </c>
      <c r="E3079" s="1">
        <v>6110</v>
      </c>
      <c r="F3079" s="1" t="s">
        <v>490</v>
      </c>
      <c r="G3079" s="2" t="s">
        <v>501</v>
      </c>
      <c r="H3079" s="1" t="s">
        <v>502</v>
      </c>
      <c r="I3079" s="1">
        <v>2001</v>
      </c>
      <c r="J3079" s="1">
        <v>2001</v>
      </c>
      <c r="K3079" s="1" t="s">
        <v>493</v>
      </c>
      <c r="L3079" s="1">
        <v>2235.4899999999998</v>
      </c>
      <c r="M3079" s="1" t="s">
        <v>494</v>
      </c>
      <c r="N3079" s="1" t="s">
        <v>495</v>
      </c>
      <c r="O3079" s="1" t="s">
        <v>496</v>
      </c>
    </row>
    <row r="3080" spans="1:15" hidden="1" x14ac:dyDescent="0.35">
      <c r="A3080" s="1" t="s">
        <v>487</v>
      </c>
      <c r="B3080" s="1" t="s">
        <v>488</v>
      </c>
      <c r="C3080" s="2" t="s">
        <v>578</v>
      </c>
      <c r="D3080" s="1" t="s">
        <v>169</v>
      </c>
      <c r="E3080" s="1">
        <v>6110</v>
      </c>
      <c r="F3080" s="1" t="s">
        <v>490</v>
      </c>
      <c r="G3080" s="2" t="s">
        <v>501</v>
      </c>
      <c r="H3080" s="1" t="s">
        <v>502</v>
      </c>
      <c r="I3080" s="1">
        <v>2002</v>
      </c>
      <c r="J3080" s="1">
        <v>2002</v>
      </c>
      <c r="K3080" s="1" t="s">
        <v>493</v>
      </c>
      <c r="L3080" s="1">
        <v>2397.9699999999998</v>
      </c>
      <c r="M3080" s="1" t="s">
        <v>494</v>
      </c>
      <c r="N3080" s="1" t="s">
        <v>495</v>
      </c>
      <c r="O3080" s="1" t="s">
        <v>496</v>
      </c>
    </row>
    <row r="3081" spans="1:15" hidden="1" x14ac:dyDescent="0.35">
      <c r="A3081" s="1" t="s">
        <v>487</v>
      </c>
      <c r="B3081" s="1" t="s">
        <v>488</v>
      </c>
      <c r="C3081" s="2" t="s">
        <v>578</v>
      </c>
      <c r="D3081" s="1" t="s">
        <v>169</v>
      </c>
      <c r="E3081" s="1">
        <v>6110</v>
      </c>
      <c r="F3081" s="1" t="s">
        <v>490</v>
      </c>
      <c r="G3081" s="2" t="s">
        <v>501</v>
      </c>
      <c r="H3081" s="1" t="s">
        <v>502</v>
      </c>
      <c r="I3081" s="1">
        <v>2003</v>
      </c>
      <c r="J3081" s="1">
        <v>2003</v>
      </c>
      <c r="K3081" s="1" t="s">
        <v>493</v>
      </c>
      <c r="L3081" s="1">
        <v>3098.25</v>
      </c>
      <c r="M3081" s="1" t="s">
        <v>494</v>
      </c>
      <c r="N3081" s="1" t="s">
        <v>495</v>
      </c>
      <c r="O3081" s="1" t="s">
        <v>496</v>
      </c>
    </row>
    <row r="3082" spans="1:15" hidden="1" x14ac:dyDescent="0.35">
      <c r="A3082" s="1" t="s">
        <v>487</v>
      </c>
      <c r="B3082" s="1" t="s">
        <v>488</v>
      </c>
      <c r="C3082" s="2" t="s">
        <v>578</v>
      </c>
      <c r="D3082" s="1" t="s">
        <v>169</v>
      </c>
      <c r="E3082" s="1">
        <v>6110</v>
      </c>
      <c r="F3082" s="1" t="s">
        <v>490</v>
      </c>
      <c r="G3082" s="2" t="s">
        <v>501</v>
      </c>
      <c r="H3082" s="1" t="s">
        <v>502</v>
      </c>
      <c r="I3082" s="1">
        <v>2004</v>
      </c>
      <c r="J3082" s="1">
        <v>2004</v>
      </c>
      <c r="K3082" s="1" t="s">
        <v>493</v>
      </c>
      <c r="L3082" s="1">
        <v>3368.49</v>
      </c>
      <c r="M3082" s="1" t="s">
        <v>494</v>
      </c>
      <c r="N3082" s="1" t="s">
        <v>495</v>
      </c>
      <c r="O3082" s="1" t="s">
        <v>496</v>
      </c>
    </row>
    <row r="3083" spans="1:15" hidden="1" x14ac:dyDescent="0.35">
      <c r="A3083" s="1" t="s">
        <v>487</v>
      </c>
      <c r="B3083" s="1" t="s">
        <v>488</v>
      </c>
      <c r="C3083" s="2" t="s">
        <v>578</v>
      </c>
      <c r="D3083" s="1" t="s">
        <v>169</v>
      </c>
      <c r="E3083" s="1">
        <v>6110</v>
      </c>
      <c r="F3083" s="1" t="s">
        <v>490</v>
      </c>
      <c r="G3083" s="2" t="s">
        <v>501</v>
      </c>
      <c r="H3083" s="1" t="s">
        <v>502</v>
      </c>
      <c r="I3083" s="1">
        <v>2005</v>
      </c>
      <c r="J3083" s="1">
        <v>2005</v>
      </c>
      <c r="K3083" s="1" t="s">
        <v>493</v>
      </c>
      <c r="L3083" s="1">
        <v>3631.5</v>
      </c>
      <c r="M3083" s="1" t="s">
        <v>494</v>
      </c>
      <c r="N3083" s="1" t="s">
        <v>495</v>
      </c>
      <c r="O3083" s="1" t="s">
        <v>496</v>
      </c>
    </row>
    <row r="3084" spans="1:15" hidden="1" x14ac:dyDescent="0.35">
      <c r="A3084" s="1" t="s">
        <v>487</v>
      </c>
      <c r="B3084" s="1" t="s">
        <v>488</v>
      </c>
      <c r="C3084" s="2" t="s">
        <v>578</v>
      </c>
      <c r="D3084" s="1" t="s">
        <v>169</v>
      </c>
      <c r="E3084" s="1">
        <v>6110</v>
      </c>
      <c r="F3084" s="1" t="s">
        <v>490</v>
      </c>
      <c r="G3084" s="2" t="s">
        <v>501</v>
      </c>
      <c r="H3084" s="1" t="s">
        <v>502</v>
      </c>
      <c r="I3084" s="1">
        <v>2006</v>
      </c>
      <c r="J3084" s="1">
        <v>2006</v>
      </c>
      <c r="K3084" s="1" t="s">
        <v>493</v>
      </c>
      <c r="L3084" s="1">
        <v>3480.52</v>
      </c>
      <c r="M3084" s="1" t="s">
        <v>494</v>
      </c>
      <c r="N3084" s="1" t="s">
        <v>495</v>
      </c>
      <c r="O3084" s="1" t="s">
        <v>496</v>
      </c>
    </row>
    <row r="3085" spans="1:15" hidden="1" x14ac:dyDescent="0.35">
      <c r="A3085" s="1" t="s">
        <v>487</v>
      </c>
      <c r="B3085" s="1" t="s">
        <v>488</v>
      </c>
      <c r="C3085" s="2" t="s">
        <v>578</v>
      </c>
      <c r="D3085" s="1" t="s">
        <v>169</v>
      </c>
      <c r="E3085" s="1">
        <v>6110</v>
      </c>
      <c r="F3085" s="1" t="s">
        <v>490</v>
      </c>
      <c r="G3085" s="2" t="s">
        <v>501</v>
      </c>
      <c r="H3085" s="1" t="s">
        <v>502</v>
      </c>
      <c r="I3085" s="1">
        <v>2007</v>
      </c>
      <c r="J3085" s="1">
        <v>2007</v>
      </c>
      <c r="K3085" s="1" t="s">
        <v>493</v>
      </c>
      <c r="L3085" s="1">
        <v>4212.8500000000004</v>
      </c>
      <c r="M3085" s="1" t="s">
        <v>494</v>
      </c>
      <c r="N3085" s="1" t="s">
        <v>495</v>
      </c>
      <c r="O3085" s="1" t="s">
        <v>496</v>
      </c>
    </row>
    <row r="3086" spans="1:15" hidden="1" x14ac:dyDescent="0.35">
      <c r="A3086" s="1" t="s">
        <v>487</v>
      </c>
      <c r="B3086" s="1" t="s">
        <v>488</v>
      </c>
      <c r="C3086" s="2" t="s">
        <v>578</v>
      </c>
      <c r="D3086" s="1" t="s">
        <v>169</v>
      </c>
      <c r="E3086" s="1">
        <v>6110</v>
      </c>
      <c r="F3086" s="1" t="s">
        <v>490</v>
      </c>
      <c r="G3086" s="2" t="s">
        <v>501</v>
      </c>
      <c r="H3086" s="1" t="s">
        <v>502</v>
      </c>
      <c r="I3086" s="1">
        <v>2008</v>
      </c>
      <c r="J3086" s="1">
        <v>2008</v>
      </c>
      <c r="K3086" s="1" t="s">
        <v>493</v>
      </c>
      <c r="L3086" s="1">
        <v>5405.03</v>
      </c>
      <c r="M3086" s="1" t="s">
        <v>494</v>
      </c>
      <c r="N3086" s="1" t="s">
        <v>495</v>
      </c>
      <c r="O3086" s="1" t="s">
        <v>496</v>
      </c>
    </row>
    <row r="3087" spans="1:15" hidden="1" x14ac:dyDescent="0.35">
      <c r="A3087" s="1" t="s">
        <v>487</v>
      </c>
      <c r="B3087" s="1" t="s">
        <v>488</v>
      </c>
      <c r="C3087" s="2" t="s">
        <v>578</v>
      </c>
      <c r="D3087" s="1" t="s">
        <v>169</v>
      </c>
      <c r="E3087" s="1">
        <v>6110</v>
      </c>
      <c r="F3087" s="1" t="s">
        <v>490</v>
      </c>
      <c r="G3087" s="2" t="s">
        <v>501</v>
      </c>
      <c r="H3087" s="1" t="s">
        <v>502</v>
      </c>
      <c r="I3087" s="1">
        <v>2009</v>
      </c>
      <c r="J3087" s="1">
        <v>2009</v>
      </c>
      <c r="K3087" s="1" t="s">
        <v>493</v>
      </c>
      <c r="L3087" s="1">
        <v>4666.9399999999996</v>
      </c>
      <c r="M3087" s="1" t="s">
        <v>494</v>
      </c>
      <c r="N3087" s="1" t="s">
        <v>495</v>
      </c>
      <c r="O3087" s="1" t="s">
        <v>496</v>
      </c>
    </row>
    <row r="3088" spans="1:15" hidden="1" x14ac:dyDescent="0.35">
      <c r="A3088" s="1" t="s">
        <v>487</v>
      </c>
      <c r="B3088" s="1" t="s">
        <v>488</v>
      </c>
      <c r="C3088" s="2" t="s">
        <v>578</v>
      </c>
      <c r="D3088" s="1" t="s">
        <v>169</v>
      </c>
      <c r="E3088" s="1">
        <v>6110</v>
      </c>
      <c r="F3088" s="1" t="s">
        <v>490</v>
      </c>
      <c r="G3088" s="2" t="s">
        <v>501</v>
      </c>
      <c r="H3088" s="1" t="s">
        <v>502</v>
      </c>
      <c r="I3088" s="1">
        <v>2010</v>
      </c>
      <c r="J3088" s="1">
        <v>2010</v>
      </c>
      <c r="K3088" s="1" t="s">
        <v>493</v>
      </c>
      <c r="L3088" s="1">
        <v>3879.05</v>
      </c>
      <c r="M3088" s="1" t="s">
        <v>494</v>
      </c>
      <c r="N3088" s="1" t="s">
        <v>495</v>
      </c>
      <c r="O3088" s="1" t="s">
        <v>496</v>
      </c>
    </row>
    <row r="3089" spans="1:15" hidden="1" x14ac:dyDescent="0.35">
      <c r="A3089" s="1" t="s">
        <v>487</v>
      </c>
      <c r="B3089" s="1" t="s">
        <v>488</v>
      </c>
      <c r="C3089" s="2" t="s">
        <v>578</v>
      </c>
      <c r="D3089" s="1" t="s">
        <v>169</v>
      </c>
      <c r="E3089" s="1">
        <v>6110</v>
      </c>
      <c r="F3089" s="1" t="s">
        <v>490</v>
      </c>
      <c r="G3089" s="2" t="s">
        <v>501</v>
      </c>
      <c r="H3089" s="1" t="s">
        <v>502</v>
      </c>
      <c r="I3089" s="1">
        <v>2011</v>
      </c>
      <c r="J3089" s="1">
        <v>2011</v>
      </c>
      <c r="K3089" s="1" t="s">
        <v>493</v>
      </c>
      <c r="L3089" s="1">
        <v>3950.37</v>
      </c>
      <c r="M3089" s="1" t="s">
        <v>494</v>
      </c>
      <c r="N3089" s="1" t="s">
        <v>495</v>
      </c>
      <c r="O3089" s="1" t="s">
        <v>496</v>
      </c>
    </row>
    <row r="3090" spans="1:15" hidden="1" x14ac:dyDescent="0.35">
      <c r="A3090" s="1" t="s">
        <v>487</v>
      </c>
      <c r="B3090" s="1" t="s">
        <v>488</v>
      </c>
      <c r="C3090" s="2" t="s">
        <v>578</v>
      </c>
      <c r="D3090" s="1" t="s">
        <v>169</v>
      </c>
      <c r="E3090" s="1">
        <v>6110</v>
      </c>
      <c r="F3090" s="1" t="s">
        <v>490</v>
      </c>
      <c r="G3090" s="2" t="s">
        <v>501</v>
      </c>
      <c r="H3090" s="1" t="s">
        <v>502</v>
      </c>
      <c r="I3090" s="1">
        <v>2012</v>
      </c>
      <c r="J3090" s="1">
        <v>2012</v>
      </c>
      <c r="K3090" s="1" t="s">
        <v>493</v>
      </c>
      <c r="L3090" s="1">
        <v>3376.42</v>
      </c>
      <c r="M3090" s="1" t="s">
        <v>504</v>
      </c>
      <c r="N3090" s="1" t="s">
        <v>505</v>
      </c>
    </row>
    <row r="3091" spans="1:15" hidden="1" x14ac:dyDescent="0.35">
      <c r="A3091" s="1" t="s">
        <v>487</v>
      </c>
      <c r="B3091" s="1" t="s">
        <v>488</v>
      </c>
      <c r="C3091" s="2" t="s">
        <v>578</v>
      </c>
      <c r="D3091" s="1" t="s">
        <v>169</v>
      </c>
      <c r="E3091" s="1">
        <v>6110</v>
      </c>
      <c r="F3091" s="1" t="s">
        <v>490</v>
      </c>
      <c r="G3091" s="2" t="s">
        <v>501</v>
      </c>
      <c r="H3091" s="1" t="s">
        <v>502</v>
      </c>
      <c r="I3091" s="1">
        <v>2013</v>
      </c>
      <c r="J3091" s="1">
        <v>2013</v>
      </c>
      <c r="K3091" s="1" t="s">
        <v>493</v>
      </c>
      <c r="L3091" s="1">
        <v>2887.33</v>
      </c>
      <c r="M3091" s="1" t="s">
        <v>504</v>
      </c>
      <c r="N3091" s="1" t="s">
        <v>505</v>
      </c>
    </row>
    <row r="3092" spans="1:15" hidden="1" x14ac:dyDescent="0.35">
      <c r="A3092" s="1" t="s">
        <v>487</v>
      </c>
      <c r="B3092" s="1" t="s">
        <v>488</v>
      </c>
      <c r="C3092" s="2" t="s">
        <v>578</v>
      </c>
      <c r="D3092" s="1" t="s">
        <v>169</v>
      </c>
      <c r="E3092" s="1">
        <v>6110</v>
      </c>
      <c r="F3092" s="1" t="s">
        <v>490</v>
      </c>
      <c r="G3092" s="2" t="s">
        <v>501</v>
      </c>
      <c r="H3092" s="1" t="s">
        <v>502</v>
      </c>
      <c r="I3092" s="1">
        <v>2014</v>
      </c>
      <c r="J3092" s="1">
        <v>2014</v>
      </c>
      <c r="K3092" s="1" t="s">
        <v>493</v>
      </c>
      <c r="L3092" s="1">
        <v>2591.91</v>
      </c>
      <c r="M3092" s="1" t="s">
        <v>504</v>
      </c>
      <c r="N3092" s="1" t="s">
        <v>505</v>
      </c>
    </row>
    <row r="3093" spans="1:15" hidden="1" x14ac:dyDescent="0.35">
      <c r="A3093" s="1" t="s">
        <v>487</v>
      </c>
      <c r="B3093" s="1" t="s">
        <v>488</v>
      </c>
      <c r="C3093" s="2" t="s">
        <v>578</v>
      </c>
      <c r="D3093" s="1" t="s">
        <v>169</v>
      </c>
      <c r="E3093" s="1">
        <v>6110</v>
      </c>
      <c r="F3093" s="1" t="s">
        <v>490</v>
      </c>
      <c r="G3093" s="2" t="s">
        <v>501</v>
      </c>
      <c r="H3093" s="1" t="s">
        <v>502</v>
      </c>
      <c r="I3093" s="1">
        <v>2015</v>
      </c>
      <c r="J3093" s="1">
        <v>2015</v>
      </c>
      <c r="K3093" s="1" t="s">
        <v>493</v>
      </c>
      <c r="L3093" s="1">
        <v>1966.06</v>
      </c>
      <c r="M3093" s="1" t="s">
        <v>504</v>
      </c>
      <c r="N3093" s="1" t="s">
        <v>505</v>
      </c>
    </row>
    <row r="3094" spans="1:15" hidden="1" x14ac:dyDescent="0.35">
      <c r="A3094" s="1" t="s">
        <v>487</v>
      </c>
      <c r="B3094" s="1" t="s">
        <v>488</v>
      </c>
      <c r="C3094" s="2" t="s">
        <v>578</v>
      </c>
      <c r="D3094" s="1" t="s">
        <v>169</v>
      </c>
      <c r="E3094" s="1">
        <v>6110</v>
      </c>
      <c r="F3094" s="1" t="s">
        <v>490</v>
      </c>
      <c r="G3094" s="2" t="s">
        <v>501</v>
      </c>
      <c r="H3094" s="1" t="s">
        <v>502</v>
      </c>
      <c r="I3094" s="1">
        <v>2016</v>
      </c>
      <c r="J3094" s="1">
        <v>2016</v>
      </c>
      <c r="K3094" s="1" t="s">
        <v>493</v>
      </c>
      <c r="L3094" s="1">
        <v>2418.58</v>
      </c>
      <c r="M3094" s="1" t="s">
        <v>504</v>
      </c>
      <c r="N3094" s="1" t="s">
        <v>505</v>
      </c>
    </row>
    <row r="3095" spans="1:15" hidden="1" x14ac:dyDescent="0.35">
      <c r="A3095" s="1" t="s">
        <v>487</v>
      </c>
      <c r="B3095" s="1" t="s">
        <v>488</v>
      </c>
      <c r="C3095" s="2" t="s">
        <v>578</v>
      </c>
      <c r="D3095" s="1" t="s">
        <v>169</v>
      </c>
      <c r="E3095" s="1">
        <v>6110</v>
      </c>
      <c r="F3095" s="1" t="s">
        <v>490</v>
      </c>
      <c r="G3095" s="2" t="s">
        <v>501</v>
      </c>
      <c r="H3095" s="1" t="s">
        <v>502</v>
      </c>
      <c r="I3095" s="1">
        <v>2017</v>
      </c>
      <c r="J3095" s="1">
        <v>2017</v>
      </c>
      <c r="K3095" s="1" t="s">
        <v>493</v>
      </c>
      <c r="L3095" s="1">
        <v>2390.41</v>
      </c>
      <c r="M3095" s="1" t="s">
        <v>504</v>
      </c>
      <c r="N3095" s="1" t="s">
        <v>505</v>
      </c>
    </row>
    <row r="3096" spans="1:15" hidden="1" x14ac:dyDescent="0.35">
      <c r="A3096" s="1" t="s">
        <v>487</v>
      </c>
      <c r="B3096" s="1" t="s">
        <v>488</v>
      </c>
      <c r="C3096" s="2" t="s">
        <v>579</v>
      </c>
      <c r="D3096" s="1" t="s">
        <v>171</v>
      </c>
      <c r="E3096" s="1">
        <v>6110</v>
      </c>
      <c r="F3096" s="1" t="s">
        <v>490</v>
      </c>
      <c r="G3096" s="2" t="s">
        <v>491</v>
      </c>
      <c r="H3096" s="1" t="s">
        <v>492</v>
      </c>
      <c r="I3096" s="1">
        <v>2001</v>
      </c>
      <c r="J3096" s="1">
        <v>2001</v>
      </c>
      <c r="K3096" s="1" t="s">
        <v>493</v>
      </c>
      <c r="L3096" s="1">
        <v>39.17</v>
      </c>
      <c r="M3096" s="1" t="s">
        <v>504</v>
      </c>
      <c r="N3096" s="1" t="s">
        <v>505</v>
      </c>
    </row>
    <row r="3097" spans="1:15" hidden="1" x14ac:dyDescent="0.35">
      <c r="A3097" s="1" t="s">
        <v>487</v>
      </c>
      <c r="B3097" s="1" t="s">
        <v>488</v>
      </c>
      <c r="C3097" s="2" t="s">
        <v>579</v>
      </c>
      <c r="D3097" s="1" t="s">
        <v>171</v>
      </c>
      <c r="E3097" s="1">
        <v>6110</v>
      </c>
      <c r="F3097" s="1" t="s">
        <v>490</v>
      </c>
      <c r="G3097" s="2" t="s">
        <v>491</v>
      </c>
      <c r="H3097" s="1" t="s">
        <v>492</v>
      </c>
      <c r="I3097" s="1">
        <v>2002</v>
      </c>
      <c r="J3097" s="1">
        <v>2002</v>
      </c>
      <c r="K3097" s="1" t="s">
        <v>493</v>
      </c>
      <c r="L3097" s="1">
        <v>40.57</v>
      </c>
      <c r="M3097" s="1" t="s">
        <v>504</v>
      </c>
      <c r="N3097" s="1" t="s">
        <v>505</v>
      </c>
    </row>
    <row r="3098" spans="1:15" hidden="1" x14ac:dyDescent="0.35">
      <c r="A3098" s="1" t="s">
        <v>487</v>
      </c>
      <c r="B3098" s="1" t="s">
        <v>488</v>
      </c>
      <c r="C3098" s="2" t="s">
        <v>579</v>
      </c>
      <c r="D3098" s="1" t="s">
        <v>171</v>
      </c>
      <c r="E3098" s="1">
        <v>6110</v>
      </c>
      <c r="F3098" s="1" t="s">
        <v>490</v>
      </c>
      <c r="G3098" s="2" t="s">
        <v>491</v>
      </c>
      <c r="H3098" s="1" t="s">
        <v>492</v>
      </c>
      <c r="I3098" s="1">
        <v>2003</v>
      </c>
      <c r="J3098" s="1">
        <v>2003</v>
      </c>
      <c r="K3098" s="1" t="s">
        <v>493</v>
      </c>
      <c r="L3098" s="1">
        <v>48.42</v>
      </c>
      <c r="M3098" s="1" t="s">
        <v>504</v>
      </c>
      <c r="N3098" s="1" t="s">
        <v>505</v>
      </c>
    </row>
    <row r="3099" spans="1:15" hidden="1" x14ac:dyDescent="0.35">
      <c r="A3099" s="1" t="s">
        <v>487</v>
      </c>
      <c r="B3099" s="1" t="s">
        <v>488</v>
      </c>
      <c r="C3099" s="2" t="s">
        <v>579</v>
      </c>
      <c r="D3099" s="1" t="s">
        <v>171</v>
      </c>
      <c r="E3099" s="1">
        <v>6110</v>
      </c>
      <c r="F3099" s="1" t="s">
        <v>490</v>
      </c>
      <c r="G3099" s="2" t="s">
        <v>491</v>
      </c>
      <c r="H3099" s="1" t="s">
        <v>492</v>
      </c>
      <c r="I3099" s="1">
        <v>2004</v>
      </c>
      <c r="J3099" s="1">
        <v>2004</v>
      </c>
      <c r="K3099" s="1" t="s">
        <v>493</v>
      </c>
      <c r="L3099" s="1">
        <v>44.48</v>
      </c>
      <c r="M3099" s="1" t="s">
        <v>504</v>
      </c>
      <c r="N3099" s="1" t="s">
        <v>505</v>
      </c>
    </row>
    <row r="3100" spans="1:15" hidden="1" x14ac:dyDescent="0.35">
      <c r="A3100" s="1" t="s">
        <v>487</v>
      </c>
      <c r="B3100" s="1" t="s">
        <v>488</v>
      </c>
      <c r="C3100" s="2" t="s">
        <v>579</v>
      </c>
      <c r="D3100" s="1" t="s">
        <v>171</v>
      </c>
      <c r="E3100" s="1">
        <v>6110</v>
      </c>
      <c r="F3100" s="1" t="s">
        <v>490</v>
      </c>
      <c r="G3100" s="2" t="s">
        <v>491</v>
      </c>
      <c r="H3100" s="1" t="s">
        <v>492</v>
      </c>
      <c r="I3100" s="1">
        <v>2005</v>
      </c>
      <c r="J3100" s="1">
        <v>2005</v>
      </c>
      <c r="K3100" s="1" t="s">
        <v>493</v>
      </c>
      <c r="L3100" s="1">
        <v>65.73</v>
      </c>
      <c r="M3100" s="1" t="s">
        <v>504</v>
      </c>
      <c r="N3100" s="1" t="s">
        <v>505</v>
      </c>
    </row>
    <row r="3101" spans="1:15" hidden="1" x14ac:dyDescent="0.35">
      <c r="A3101" s="1" t="s">
        <v>487</v>
      </c>
      <c r="B3101" s="1" t="s">
        <v>488</v>
      </c>
      <c r="C3101" s="2" t="s">
        <v>579</v>
      </c>
      <c r="D3101" s="1" t="s">
        <v>171</v>
      </c>
      <c r="E3101" s="1">
        <v>6110</v>
      </c>
      <c r="F3101" s="1" t="s">
        <v>490</v>
      </c>
      <c r="G3101" s="2" t="s">
        <v>491</v>
      </c>
      <c r="H3101" s="1" t="s">
        <v>492</v>
      </c>
      <c r="I3101" s="1">
        <v>2006</v>
      </c>
      <c r="J3101" s="1">
        <v>2006</v>
      </c>
      <c r="K3101" s="1" t="s">
        <v>493</v>
      </c>
      <c r="L3101" s="1">
        <v>51.11</v>
      </c>
      <c r="M3101" s="1" t="s">
        <v>504</v>
      </c>
      <c r="N3101" s="1" t="s">
        <v>505</v>
      </c>
    </row>
    <row r="3102" spans="1:15" hidden="1" x14ac:dyDescent="0.35">
      <c r="A3102" s="1" t="s">
        <v>487</v>
      </c>
      <c r="B3102" s="1" t="s">
        <v>488</v>
      </c>
      <c r="C3102" s="2" t="s">
        <v>579</v>
      </c>
      <c r="D3102" s="1" t="s">
        <v>171</v>
      </c>
      <c r="E3102" s="1">
        <v>6110</v>
      </c>
      <c r="F3102" s="1" t="s">
        <v>490</v>
      </c>
      <c r="G3102" s="2" t="s">
        <v>491</v>
      </c>
      <c r="H3102" s="1" t="s">
        <v>492</v>
      </c>
      <c r="I3102" s="1">
        <v>2007</v>
      </c>
      <c r="J3102" s="1">
        <v>2007</v>
      </c>
      <c r="K3102" s="1" t="s">
        <v>493</v>
      </c>
      <c r="L3102" s="1">
        <v>59.01</v>
      </c>
      <c r="M3102" s="1" t="s">
        <v>504</v>
      </c>
      <c r="N3102" s="1" t="s">
        <v>505</v>
      </c>
    </row>
    <row r="3103" spans="1:15" hidden="1" x14ac:dyDescent="0.35">
      <c r="A3103" s="1" t="s">
        <v>487</v>
      </c>
      <c r="B3103" s="1" t="s">
        <v>488</v>
      </c>
      <c r="C3103" s="2" t="s">
        <v>579</v>
      </c>
      <c r="D3103" s="1" t="s">
        <v>171</v>
      </c>
      <c r="E3103" s="1">
        <v>6110</v>
      </c>
      <c r="F3103" s="1" t="s">
        <v>490</v>
      </c>
      <c r="G3103" s="2" t="s">
        <v>491</v>
      </c>
      <c r="H3103" s="1" t="s">
        <v>492</v>
      </c>
      <c r="I3103" s="1">
        <v>2008</v>
      </c>
      <c r="J3103" s="1">
        <v>2008</v>
      </c>
      <c r="K3103" s="1" t="s">
        <v>493</v>
      </c>
      <c r="L3103" s="1">
        <v>81.05</v>
      </c>
      <c r="M3103" s="1" t="s">
        <v>504</v>
      </c>
      <c r="N3103" s="1" t="s">
        <v>505</v>
      </c>
    </row>
    <row r="3104" spans="1:15" hidden="1" x14ac:dyDescent="0.35">
      <c r="A3104" s="1" t="s">
        <v>487</v>
      </c>
      <c r="B3104" s="1" t="s">
        <v>488</v>
      </c>
      <c r="C3104" s="2" t="s">
        <v>579</v>
      </c>
      <c r="D3104" s="1" t="s">
        <v>171</v>
      </c>
      <c r="E3104" s="1">
        <v>6110</v>
      </c>
      <c r="F3104" s="1" t="s">
        <v>490</v>
      </c>
      <c r="G3104" s="2" t="s">
        <v>491</v>
      </c>
      <c r="H3104" s="1" t="s">
        <v>492</v>
      </c>
      <c r="I3104" s="1">
        <v>2009</v>
      </c>
      <c r="J3104" s="1">
        <v>2009</v>
      </c>
      <c r="K3104" s="1" t="s">
        <v>493</v>
      </c>
      <c r="L3104" s="1">
        <v>87.27</v>
      </c>
      <c r="M3104" s="1" t="s">
        <v>504</v>
      </c>
      <c r="N3104" s="1" t="s">
        <v>505</v>
      </c>
    </row>
    <row r="3105" spans="1:14" hidden="1" x14ac:dyDescent="0.35">
      <c r="A3105" s="1" t="s">
        <v>487</v>
      </c>
      <c r="B3105" s="1" t="s">
        <v>488</v>
      </c>
      <c r="C3105" s="2" t="s">
        <v>579</v>
      </c>
      <c r="D3105" s="1" t="s">
        <v>171</v>
      </c>
      <c r="E3105" s="1">
        <v>6110</v>
      </c>
      <c r="F3105" s="1" t="s">
        <v>490</v>
      </c>
      <c r="G3105" s="2" t="s">
        <v>491</v>
      </c>
      <c r="H3105" s="1" t="s">
        <v>492</v>
      </c>
      <c r="I3105" s="1">
        <v>2010</v>
      </c>
      <c r="J3105" s="1">
        <v>2010</v>
      </c>
      <c r="K3105" s="1" t="s">
        <v>493</v>
      </c>
      <c r="L3105" s="1">
        <v>97.06</v>
      </c>
      <c r="M3105" s="1" t="s">
        <v>504</v>
      </c>
      <c r="N3105" s="1" t="s">
        <v>505</v>
      </c>
    </row>
    <row r="3106" spans="1:14" hidden="1" x14ac:dyDescent="0.35">
      <c r="A3106" s="1" t="s">
        <v>487</v>
      </c>
      <c r="B3106" s="1" t="s">
        <v>488</v>
      </c>
      <c r="C3106" s="2" t="s">
        <v>579</v>
      </c>
      <c r="D3106" s="1" t="s">
        <v>171</v>
      </c>
      <c r="E3106" s="1">
        <v>6110</v>
      </c>
      <c r="F3106" s="1" t="s">
        <v>490</v>
      </c>
      <c r="G3106" s="2" t="s">
        <v>491</v>
      </c>
      <c r="H3106" s="1" t="s">
        <v>492</v>
      </c>
      <c r="I3106" s="1">
        <v>2011</v>
      </c>
      <c r="J3106" s="1">
        <v>2011</v>
      </c>
      <c r="K3106" s="1" t="s">
        <v>493</v>
      </c>
      <c r="L3106" s="1">
        <v>63.15</v>
      </c>
      <c r="M3106" s="1" t="s">
        <v>504</v>
      </c>
      <c r="N3106" s="1" t="s">
        <v>505</v>
      </c>
    </row>
    <row r="3107" spans="1:14" hidden="1" x14ac:dyDescent="0.35">
      <c r="A3107" s="1" t="s">
        <v>487</v>
      </c>
      <c r="B3107" s="1" t="s">
        <v>488</v>
      </c>
      <c r="C3107" s="2" t="s">
        <v>579</v>
      </c>
      <c r="D3107" s="1" t="s">
        <v>171</v>
      </c>
      <c r="E3107" s="1">
        <v>6110</v>
      </c>
      <c r="F3107" s="1" t="s">
        <v>490</v>
      </c>
      <c r="G3107" s="2" t="s">
        <v>491</v>
      </c>
      <c r="H3107" s="1" t="s">
        <v>492</v>
      </c>
      <c r="I3107" s="1">
        <v>2012</v>
      </c>
      <c r="J3107" s="1">
        <v>2012</v>
      </c>
      <c r="K3107" s="1" t="s">
        <v>493</v>
      </c>
      <c r="L3107" s="1">
        <v>89.81</v>
      </c>
      <c r="M3107" s="1" t="s">
        <v>504</v>
      </c>
      <c r="N3107" s="1" t="s">
        <v>505</v>
      </c>
    </row>
    <row r="3108" spans="1:14" hidden="1" x14ac:dyDescent="0.35">
      <c r="A3108" s="1" t="s">
        <v>487</v>
      </c>
      <c r="B3108" s="1" t="s">
        <v>488</v>
      </c>
      <c r="C3108" s="2" t="s">
        <v>579</v>
      </c>
      <c r="D3108" s="1" t="s">
        <v>171</v>
      </c>
      <c r="E3108" s="1">
        <v>6110</v>
      </c>
      <c r="F3108" s="1" t="s">
        <v>490</v>
      </c>
      <c r="G3108" s="2" t="s">
        <v>491</v>
      </c>
      <c r="H3108" s="1" t="s">
        <v>492</v>
      </c>
      <c r="I3108" s="1">
        <v>2013</v>
      </c>
      <c r="J3108" s="1">
        <v>2013</v>
      </c>
      <c r="K3108" s="1" t="s">
        <v>493</v>
      </c>
      <c r="L3108" s="1">
        <v>99.24</v>
      </c>
      <c r="M3108" s="1" t="s">
        <v>504</v>
      </c>
      <c r="N3108" s="1" t="s">
        <v>505</v>
      </c>
    </row>
    <row r="3109" spans="1:14" hidden="1" x14ac:dyDescent="0.35">
      <c r="A3109" s="1" t="s">
        <v>487</v>
      </c>
      <c r="B3109" s="1" t="s">
        <v>488</v>
      </c>
      <c r="C3109" s="2" t="s">
        <v>579</v>
      </c>
      <c r="D3109" s="1" t="s">
        <v>171</v>
      </c>
      <c r="E3109" s="1">
        <v>6110</v>
      </c>
      <c r="F3109" s="1" t="s">
        <v>490</v>
      </c>
      <c r="G3109" s="2" t="s">
        <v>491</v>
      </c>
      <c r="H3109" s="1" t="s">
        <v>492</v>
      </c>
      <c r="I3109" s="1">
        <v>2016</v>
      </c>
      <c r="J3109" s="1">
        <v>2016</v>
      </c>
      <c r="K3109" s="1" t="s">
        <v>493</v>
      </c>
      <c r="L3109" s="1">
        <v>76.510000000000005</v>
      </c>
      <c r="M3109" s="1" t="s">
        <v>504</v>
      </c>
      <c r="N3109" s="1" t="s">
        <v>505</v>
      </c>
    </row>
    <row r="3110" spans="1:14" hidden="1" x14ac:dyDescent="0.35">
      <c r="A3110" s="1" t="s">
        <v>487</v>
      </c>
      <c r="B3110" s="1" t="s">
        <v>488</v>
      </c>
      <c r="C3110" s="2" t="s">
        <v>579</v>
      </c>
      <c r="D3110" s="1" t="s">
        <v>171</v>
      </c>
      <c r="E3110" s="1">
        <v>6110</v>
      </c>
      <c r="F3110" s="1" t="s">
        <v>490</v>
      </c>
      <c r="G3110" s="2" t="s">
        <v>506</v>
      </c>
      <c r="H3110" s="1" t="s">
        <v>507</v>
      </c>
      <c r="I3110" s="1">
        <v>2001</v>
      </c>
      <c r="J3110" s="1">
        <v>2001</v>
      </c>
      <c r="K3110" s="1" t="s">
        <v>493</v>
      </c>
      <c r="L3110" s="1">
        <v>2.21</v>
      </c>
      <c r="M3110" s="1" t="s">
        <v>504</v>
      </c>
      <c r="N3110" s="1" t="s">
        <v>505</v>
      </c>
    </row>
    <row r="3111" spans="1:14" hidden="1" x14ac:dyDescent="0.35">
      <c r="A3111" s="1" t="s">
        <v>487</v>
      </c>
      <c r="B3111" s="1" t="s">
        <v>488</v>
      </c>
      <c r="C3111" s="2" t="s">
        <v>579</v>
      </c>
      <c r="D3111" s="1" t="s">
        <v>171</v>
      </c>
      <c r="E3111" s="1">
        <v>6110</v>
      </c>
      <c r="F3111" s="1" t="s">
        <v>490</v>
      </c>
      <c r="G3111" s="2" t="s">
        <v>506</v>
      </c>
      <c r="H3111" s="1" t="s">
        <v>507</v>
      </c>
      <c r="I3111" s="1">
        <v>2002</v>
      </c>
      <c r="J3111" s="1">
        <v>2002</v>
      </c>
      <c r="K3111" s="1" t="s">
        <v>493</v>
      </c>
      <c r="L3111" s="1">
        <v>2.2400000000000002</v>
      </c>
      <c r="M3111" s="1" t="s">
        <v>504</v>
      </c>
      <c r="N3111" s="1" t="s">
        <v>505</v>
      </c>
    </row>
    <row r="3112" spans="1:14" hidden="1" x14ac:dyDescent="0.35">
      <c r="A3112" s="1" t="s">
        <v>487</v>
      </c>
      <c r="B3112" s="1" t="s">
        <v>488</v>
      </c>
      <c r="C3112" s="2" t="s">
        <v>579</v>
      </c>
      <c r="D3112" s="1" t="s">
        <v>171</v>
      </c>
      <c r="E3112" s="1">
        <v>6110</v>
      </c>
      <c r="F3112" s="1" t="s">
        <v>490</v>
      </c>
      <c r="G3112" s="2" t="s">
        <v>506</v>
      </c>
      <c r="H3112" s="1" t="s">
        <v>507</v>
      </c>
      <c r="I3112" s="1">
        <v>2003</v>
      </c>
      <c r="J3112" s="1">
        <v>2003</v>
      </c>
      <c r="K3112" s="1" t="s">
        <v>493</v>
      </c>
      <c r="L3112" s="1">
        <v>2.58</v>
      </c>
      <c r="M3112" s="1" t="s">
        <v>504</v>
      </c>
      <c r="N3112" s="1" t="s">
        <v>505</v>
      </c>
    </row>
    <row r="3113" spans="1:14" hidden="1" x14ac:dyDescent="0.35">
      <c r="A3113" s="1" t="s">
        <v>487</v>
      </c>
      <c r="B3113" s="1" t="s">
        <v>488</v>
      </c>
      <c r="C3113" s="2" t="s">
        <v>579</v>
      </c>
      <c r="D3113" s="1" t="s">
        <v>171</v>
      </c>
      <c r="E3113" s="1">
        <v>6110</v>
      </c>
      <c r="F3113" s="1" t="s">
        <v>490</v>
      </c>
      <c r="G3113" s="2" t="s">
        <v>506</v>
      </c>
      <c r="H3113" s="1" t="s">
        <v>507</v>
      </c>
      <c r="I3113" s="1">
        <v>2004</v>
      </c>
      <c r="J3113" s="1">
        <v>2004</v>
      </c>
      <c r="K3113" s="1" t="s">
        <v>493</v>
      </c>
      <c r="L3113" s="1">
        <v>2.2599999999999998</v>
      </c>
      <c r="M3113" s="1" t="s">
        <v>504</v>
      </c>
      <c r="N3113" s="1" t="s">
        <v>505</v>
      </c>
    </row>
    <row r="3114" spans="1:14" hidden="1" x14ac:dyDescent="0.35">
      <c r="A3114" s="1" t="s">
        <v>487</v>
      </c>
      <c r="B3114" s="1" t="s">
        <v>488</v>
      </c>
      <c r="C3114" s="2" t="s">
        <v>579</v>
      </c>
      <c r="D3114" s="1" t="s">
        <v>171</v>
      </c>
      <c r="E3114" s="1">
        <v>6110</v>
      </c>
      <c r="F3114" s="1" t="s">
        <v>490</v>
      </c>
      <c r="G3114" s="2" t="s">
        <v>506</v>
      </c>
      <c r="H3114" s="1" t="s">
        <v>507</v>
      </c>
      <c r="I3114" s="1">
        <v>2005</v>
      </c>
      <c r="J3114" s="1">
        <v>2005</v>
      </c>
      <c r="K3114" s="1" t="s">
        <v>493</v>
      </c>
      <c r="L3114" s="1">
        <v>2.9</v>
      </c>
      <c r="M3114" s="1" t="s">
        <v>504</v>
      </c>
      <c r="N3114" s="1" t="s">
        <v>505</v>
      </c>
    </row>
    <row r="3115" spans="1:14" hidden="1" x14ac:dyDescent="0.35">
      <c r="A3115" s="1" t="s">
        <v>487</v>
      </c>
      <c r="B3115" s="1" t="s">
        <v>488</v>
      </c>
      <c r="C3115" s="2" t="s">
        <v>579</v>
      </c>
      <c r="D3115" s="1" t="s">
        <v>171</v>
      </c>
      <c r="E3115" s="1">
        <v>6110</v>
      </c>
      <c r="F3115" s="1" t="s">
        <v>490</v>
      </c>
      <c r="G3115" s="2" t="s">
        <v>506</v>
      </c>
      <c r="H3115" s="1" t="s">
        <v>507</v>
      </c>
      <c r="I3115" s="1">
        <v>2006</v>
      </c>
      <c r="J3115" s="1">
        <v>2006</v>
      </c>
      <c r="K3115" s="1" t="s">
        <v>493</v>
      </c>
      <c r="L3115" s="1">
        <v>2.61</v>
      </c>
      <c r="M3115" s="1" t="s">
        <v>504</v>
      </c>
      <c r="N3115" s="1" t="s">
        <v>505</v>
      </c>
    </row>
    <row r="3116" spans="1:14" hidden="1" x14ac:dyDescent="0.35">
      <c r="A3116" s="1" t="s">
        <v>487</v>
      </c>
      <c r="B3116" s="1" t="s">
        <v>488</v>
      </c>
      <c r="C3116" s="2" t="s">
        <v>579</v>
      </c>
      <c r="D3116" s="1" t="s">
        <v>171</v>
      </c>
      <c r="E3116" s="1">
        <v>6110</v>
      </c>
      <c r="F3116" s="1" t="s">
        <v>490</v>
      </c>
      <c r="G3116" s="2" t="s">
        <v>506</v>
      </c>
      <c r="H3116" s="1" t="s">
        <v>507</v>
      </c>
      <c r="I3116" s="1">
        <v>2007</v>
      </c>
      <c r="J3116" s="1">
        <v>2007</v>
      </c>
      <c r="K3116" s="1" t="s">
        <v>493</v>
      </c>
      <c r="L3116" s="1">
        <v>3.22</v>
      </c>
      <c r="M3116" s="1" t="s">
        <v>504</v>
      </c>
      <c r="N3116" s="1" t="s">
        <v>505</v>
      </c>
    </row>
    <row r="3117" spans="1:14" hidden="1" x14ac:dyDescent="0.35">
      <c r="A3117" s="1" t="s">
        <v>487</v>
      </c>
      <c r="B3117" s="1" t="s">
        <v>488</v>
      </c>
      <c r="C3117" s="2" t="s">
        <v>579</v>
      </c>
      <c r="D3117" s="1" t="s">
        <v>171</v>
      </c>
      <c r="E3117" s="1">
        <v>6110</v>
      </c>
      <c r="F3117" s="1" t="s">
        <v>490</v>
      </c>
      <c r="G3117" s="2" t="s">
        <v>506</v>
      </c>
      <c r="H3117" s="1" t="s">
        <v>507</v>
      </c>
      <c r="I3117" s="1">
        <v>2008</v>
      </c>
      <c r="J3117" s="1">
        <v>2008</v>
      </c>
      <c r="K3117" s="1" t="s">
        <v>493</v>
      </c>
      <c r="L3117" s="1">
        <v>2.65</v>
      </c>
      <c r="M3117" s="1" t="s">
        <v>504</v>
      </c>
      <c r="N3117" s="1" t="s">
        <v>505</v>
      </c>
    </row>
    <row r="3118" spans="1:14" hidden="1" x14ac:dyDescent="0.35">
      <c r="A3118" s="1" t="s">
        <v>487</v>
      </c>
      <c r="B3118" s="1" t="s">
        <v>488</v>
      </c>
      <c r="C3118" s="2" t="s">
        <v>579</v>
      </c>
      <c r="D3118" s="1" t="s">
        <v>171</v>
      </c>
      <c r="E3118" s="1">
        <v>6110</v>
      </c>
      <c r="F3118" s="1" t="s">
        <v>490</v>
      </c>
      <c r="G3118" s="2" t="s">
        <v>506</v>
      </c>
      <c r="H3118" s="1" t="s">
        <v>507</v>
      </c>
      <c r="I3118" s="1">
        <v>2009</v>
      </c>
      <c r="J3118" s="1">
        <v>2009</v>
      </c>
      <c r="K3118" s="1" t="s">
        <v>493</v>
      </c>
      <c r="L3118" s="1">
        <v>3.72</v>
      </c>
      <c r="M3118" s="1" t="s">
        <v>504</v>
      </c>
      <c r="N3118" s="1" t="s">
        <v>505</v>
      </c>
    </row>
    <row r="3119" spans="1:14" hidden="1" x14ac:dyDescent="0.35">
      <c r="A3119" s="1" t="s">
        <v>487</v>
      </c>
      <c r="B3119" s="1" t="s">
        <v>488</v>
      </c>
      <c r="C3119" s="2" t="s">
        <v>579</v>
      </c>
      <c r="D3119" s="1" t="s">
        <v>171</v>
      </c>
      <c r="E3119" s="1">
        <v>6110</v>
      </c>
      <c r="F3119" s="1" t="s">
        <v>490</v>
      </c>
      <c r="G3119" s="2" t="s">
        <v>506</v>
      </c>
      <c r="H3119" s="1" t="s">
        <v>507</v>
      </c>
      <c r="I3119" s="1">
        <v>2010</v>
      </c>
      <c r="J3119" s="1">
        <v>2010</v>
      </c>
      <c r="K3119" s="1" t="s">
        <v>493</v>
      </c>
      <c r="L3119" s="1">
        <v>4.24</v>
      </c>
      <c r="M3119" s="1" t="s">
        <v>504</v>
      </c>
      <c r="N3119" s="1" t="s">
        <v>505</v>
      </c>
    </row>
    <row r="3120" spans="1:14" hidden="1" x14ac:dyDescent="0.35">
      <c r="A3120" s="1" t="s">
        <v>487</v>
      </c>
      <c r="B3120" s="1" t="s">
        <v>488</v>
      </c>
      <c r="C3120" s="2" t="s">
        <v>579</v>
      </c>
      <c r="D3120" s="1" t="s">
        <v>171</v>
      </c>
      <c r="E3120" s="1">
        <v>6110</v>
      </c>
      <c r="F3120" s="1" t="s">
        <v>490</v>
      </c>
      <c r="G3120" s="2" t="s">
        <v>506</v>
      </c>
      <c r="H3120" s="1" t="s">
        <v>507</v>
      </c>
      <c r="I3120" s="1">
        <v>2011</v>
      </c>
      <c r="J3120" s="1">
        <v>2011</v>
      </c>
      <c r="K3120" s="1" t="s">
        <v>493</v>
      </c>
      <c r="L3120" s="1">
        <v>5.07</v>
      </c>
      <c r="M3120" s="1" t="s">
        <v>504</v>
      </c>
      <c r="N3120" s="1" t="s">
        <v>505</v>
      </c>
    </row>
    <row r="3121" spans="1:14" hidden="1" x14ac:dyDescent="0.35">
      <c r="A3121" s="1" t="s">
        <v>487</v>
      </c>
      <c r="B3121" s="1" t="s">
        <v>488</v>
      </c>
      <c r="C3121" s="2" t="s">
        <v>579</v>
      </c>
      <c r="D3121" s="1" t="s">
        <v>171</v>
      </c>
      <c r="E3121" s="1">
        <v>6110</v>
      </c>
      <c r="F3121" s="1" t="s">
        <v>490</v>
      </c>
      <c r="G3121" s="2" t="s">
        <v>506</v>
      </c>
      <c r="H3121" s="1" t="s">
        <v>507</v>
      </c>
      <c r="I3121" s="1">
        <v>2012</v>
      </c>
      <c r="J3121" s="1">
        <v>2012</v>
      </c>
      <c r="K3121" s="1" t="s">
        <v>493</v>
      </c>
      <c r="L3121" s="1">
        <v>4.75</v>
      </c>
      <c r="M3121" s="1" t="s">
        <v>504</v>
      </c>
      <c r="N3121" s="1" t="s">
        <v>505</v>
      </c>
    </row>
    <row r="3122" spans="1:14" hidden="1" x14ac:dyDescent="0.35">
      <c r="A3122" s="1" t="s">
        <v>487</v>
      </c>
      <c r="B3122" s="1" t="s">
        <v>488</v>
      </c>
      <c r="C3122" s="2" t="s">
        <v>579</v>
      </c>
      <c r="D3122" s="1" t="s">
        <v>171</v>
      </c>
      <c r="E3122" s="1">
        <v>6110</v>
      </c>
      <c r="F3122" s="1" t="s">
        <v>490</v>
      </c>
      <c r="G3122" s="2" t="s">
        <v>506</v>
      </c>
      <c r="H3122" s="1" t="s">
        <v>507</v>
      </c>
      <c r="I3122" s="1">
        <v>2013</v>
      </c>
      <c r="J3122" s="1">
        <v>2013</v>
      </c>
      <c r="K3122" s="1" t="s">
        <v>493</v>
      </c>
      <c r="L3122" s="1">
        <v>3.65</v>
      </c>
      <c r="M3122" s="1" t="s">
        <v>504</v>
      </c>
      <c r="N3122" s="1" t="s">
        <v>505</v>
      </c>
    </row>
    <row r="3123" spans="1:14" hidden="1" x14ac:dyDescent="0.35">
      <c r="A3123" s="1" t="s">
        <v>487</v>
      </c>
      <c r="B3123" s="1" t="s">
        <v>488</v>
      </c>
      <c r="C3123" s="2" t="s">
        <v>579</v>
      </c>
      <c r="D3123" s="1" t="s">
        <v>171</v>
      </c>
      <c r="E3123" s="1">
        <v>6110</v>
      </c>
      <c r="F3123" s="1" t="s">
        <v>490</v>
      </c>
      <c r="G3123" s="2" t="s">
        <v>497</v>
      </c>
      <c r="H3123" s="1" t="s">
        <v>498</v>
      </c>
      <c r="I3123" s="1">
        <v>2001</v>
      </c>
      <c r="J3123" s="1">
        <v>2001</v>
      </c>
      <c r="K3123" s="1" t="s">
        <v>493</v>
      </c>
      <c r="L3123" s="1">
        <v>5.35</v>
      </c>
      <c r="M3123" s="1" t="s">
        <v>504</v>
      </c>
      <c r="N3123" s="1" t="s">
        <v>505</v>
      </c>
    </row>
    <row r="3124" spans="1:14" hidden="1" x14ac:dyDescent="0.35">
      <c r="A3124" s="1" t="s">
        <v>487</v>
      </c>
      <c r="B3124" s="1" t="s">
        <v>488</v>
      </c>
      <c r="C3124" s="2" t="s">
        <v>579</v>
      </c>
      <c r="D3124" s="1" t="s">
        <v>171</v>
      </c>
      <c r="E3124" s="1">
        <v>6110</v>
      </c>
      <c r="F3124" s="1" t="s">
        <v>490</v>
      </c>
      <c r="G3124" s="2" t="s">
        <v>497</v>
      </c>
      <c r="H3124" s="1" t="s">
        <v>498</v>
      </c>
      <c r="I3124" s="1">
        <v>2002</v>
      </c>
      <c r="J3124" s="1">
        <v>2002</v>
      </c>
      <c r="K3124" s="1" t="s">
        <v>493</v>
      </c>
      <c r="L3124" s="1">
        <v>6.75</v>
      </c>
      <c r="M3124" s="1" t="s">
        <v>504</v>
      </c>
      <c r="N3124" s="1" t="s">
        <v>505</v>
      </c>
    </row>
    <row r="3125" spans="1:14" hidden="1" x14ac:dyDescent="0.35">
      <c r="A3125" s="1" t="s">
        <v>487</v>
      </c>
      <c r="B3125" s="1" t="s">
        <v>488</v>
      </c>
      <c r="C3125" s="2" t="s">
        <v>579</v>
      </c>
      <c r="D3125" s="1" t="s">
        <v>171</v>
      </c>
      <c r="E3125" s="1">
        <v>6110</v>
      </c>
      <c r="F3125" s="1" t="s">
        <v>490</v>
      </c>
      <c r="G3125" s="2" t="s">
        <v>497</v>
      </c>
      <c r="H3125" s="1" t="s">
        <v>498</v>
      </c>
      <c r="I3125" s="1">
        <v>2003</v>
      </c>
      <c r="J3125" s="1">
        <v>2003</v>
      </c>
      <c r="K3125" s="1" t="s">
        <v>493</v>
      </c>
      <c r="L3125" s="1">
        <v>5.42</v>
      </c>
      <c r="M3125" s="1" t="s">
        <v>504</v>
      </c>
      <c r="N3125" s="1" t="s">
        <v>505</v>
      </c>
    </row>
    <row r="3126" spans="1:14" hidden="1" x14ac:dyDescent="0.35">
      <c r="A3126" s="1" t="s">
        <v>487</v>
      </c>
      <c r="B3126" s="1" t="s">
        <v>488</v>
      </c>
      <c r="C3126" s="2" t="s">
        <v>579</v>
      </c>
      <c r="D3126" s="1" t="s">
        <v>171</v>
      </c>
      <c r="E3126" s="1">
        <v>6110</v>
      </c>
      <c r="F3126" s="1" t="s">
        <v>490</v>
      </c>
      <c r="G3126" s="2" t="s">
        <v>497</v>
      </c>
      <c r="H3126" s="1" t="s">
        <v>498</v>
      </c>
      <c r="I3126" s="1">
        <v>2004</v>
      </c>
      <c r="J3126" s="1">
        <v>2004</v>
      </c>
      <c r="K3126" s="1" t="s">
        <v>493</v>
      </c>
      <c r="L3126" s="1">
        <v>5.85</v>
      </c>
      <c r="M3126" s="1" t="s">
        <v>504</v>
      </c>
      <c r="N3126" s="1" t="s">
        <v>505</v>
      </c>
    </row>
    <row r="3127" spans="1:14" hidden="1" x14ac:dyDescent="0.35">
      <c r="A3127" s="1" t="s">
        <v>487</v>
      </c>
      <c r="B3127" s="1" t="s">
        <v>488</v>
      </c>
      <c r="C3127" s="2" t="s">
        <v>579</v>
      </c>
      <c r="D3127" s="1" t="s">
        <v>171</v>
      </c>
      <c r="E3127" s="1">
        <v>6110</v>
      </c>
      <c r="F3127" s="1" t="s">
        <v>490</v>
      </c>
      <c r="G3127" s="2" t="s">
        <v>497</v>
      </c>
      <c r="H3127" s="1" t="s">
        <v>498</v>
      </c>
      <c r="I3127" s="1">
        <v>2005</v>
      </c>
      <c r="J3127" s="1">
        <v>2005</v>
      </c>
      <c r="K3127" s="1" t="s">
        <v>493</v>
      </c>
      <c r="L3127" s="1">
        <v>5.55</v>
      </c>
      <c r="M3127" s="1" t="s">
        <v>504</v>
      </c>
      <c r="N3127" s="1" t="s">
        <v>505</v>
      </c>
    </row>
    <row r="3128" spans="1:14" hidden="1" x14ac:dyDescent="0.35">
      <c r="A3128" s="1" t="s">
        <v>487</v>
      </c>
      <c r="B3128" s="1" t="s">
        <v>488</v>
      </c>
      <c r="C3128" s="2" t="s">
        <v>579</v>
      </c>
      <c r="D3128" s="1" t="s">
        <v>171</v>
      </c>
      <c r="E3128" s="1">
        <v>6110</v>
      </c>
      <c r="F3128" s="1" t="s">
        <v>490</v>
      </c>
      <c r="G3128" s="2" t="s">
        <v>497</v>
      </c>
      <c r="H3128" s="1" t="s">
        <v>498</v>
      </c>
      <c r="I3128" s="1">
        <v>2006</v>
      </c>
      <c r="J3128" s="1">
        <v>2006</v>
      </c>
      <c r="K3128" s="1" t="s">
        <v>493</v>
      </c>
      <c r="L3128" s="1">
        <v>5.85</v>
      </c>
      <c r="M3128" s="1" t="s">
        <v>504</v>
      </c>
      <c r="N3128" s="1" t="s">
        <v>505</v>
      </c>
    </row>
    <row r="3129" spans="1:14" hidden="1" x14ac:dyDescent="0.35">
      <c r="A3129" s="1" t="s">
        <v>487</v>
      </c>
      <c r="B3129" s="1" t="s">
        <v>488</v>
      </c>
      <c r="C3129" s="2" t="s">
        <v>579</v>
      </c>
      <c r="D3129" s="1" t="s">
        <v>171</v>
      </c>
      <c r="E3129" s="1">
        <v>6110</v>
      </c>
      <c r="F3129" s="1" t="s">
        <v>490</v>
      </c>
      <c r="G3129" s="2" t="s">
        <v>497</v>
      </c>
      <c r="H3129" s="1" t="s">
        <v>498</v>
      </c>
      <c r="I3129" s="1">
        <v>2007</v>
      </c>
      <c r="J3129" s="1">
        <v>2007</v>
      </c>
      <c r="K3129" s="1" t="s">
        <v>493</v>
      </c>
      <c r="L3129" s="1">
        <v>7.95</v>
      </c>
      <c r="M3129" s="1" t="s">
        <v>504</v>
      </c>
      <c r="N3129" s="1" t="s">
        <v>505</v>
      </c>
    </row>
    <row r="3130" spans="1:14" hidden="1" x14ac:dyDescent="0.35">
      <c r="A3130" s="1" t="s">
        <v>487</v>
      </c>
      <c r="B3130" s="1" t="s">
        <v>488</v>
      </c>
      <c r="C3130" s="2" t="s">
        <v>579</v>
      </c>
      <c r="D3130" s="1" t="s">
        <v>171</v>
      </c>
      <c r="E3130" s="1">
        <v>6110</v>
      </c>
      <c r="F3130" s="1" t="s">
        <v>490</v>
      </c>
      <c r="G3130" s="2" t="s">
        <v>497</v>
      </c>
      <c r="H3130" s="1" t="s">
        <v>498</v>
      </c>
      <c r="I3130" s="1">
        <v>2008</v>
      </c>
      <c r="J3130" s="1">
        <v>2008</v>
      </c>
      <c r="K3130" s="1" t="s">
        <v>493</v>
      </c>
      <c r="L3130" s="1">
        <v>7.72</v>
      </c>
      <c r="M3130" s="1" t="s">
        <v>504</v>
      </c>
      <c r="N3130" s="1" t="s">
        <v>505</v>
      </c>
    </row>
    <row r="3131" spans="1:14" hidden="1" x14ac:dyDescent="0.35">
      <c r="A3131" s="1" t="s">
        <v>487</v>
      </c>
      <c r="B3131" s="1" t="s">
        <v>488</v>
      </c>
      <c r="C3131" s="2" t="s">
        <v>579</v>
      </c>
      <c r="D3131" s="1" t="s">
        <v>171</v>
      </c>
      <c r="E3131" s="1">
        <v>6110</v>
      </c>
      <c r="F3131" s="1" t="s">
        <v>490</v>
      </c>
      <c r="G3131" s="2" t="s">
        <v>497</v>
      </c>
      <c r="H3131" s="1" t="s">
        <v>498</v>
      </c>
      <c r="I3131" s="1">
        <v>2009</v>
      </c>
      <c r="J3131" s="1">
        <v>2009</v>
      </c>
      <c r="K3131" s="1" t="s">
        <v>493</v>
      </c>
      <c r="L3131" s="1">
        <v>7.85</v>
      </c>
      <c r="M3131" s="1" t="s">
        <v>504</v>
      </c>
      <c r="N3131" s="1" t="s">
        <v>505</v>
      </c>
    </row>
    <row r="3132" spans="1:14" hidden="1" x14ac:dyDescent="0.35">
      <c r="A3132" s="1" t="s">
        <v>487</v>
      </c>
      <c r="B3132" s="1" t="s">
        <v>488</v>
      </c>
      <c r="C3132" s="2" t="s">
        <v>579</v>
      </c>
      <c r="D3132" s="1" t="s">
        <v>171</v>
      </c>
      <c r="E3132" s="1">
        <v>6110</v>
      </c>
      <c r="F3132" s="1" t="s">
        <v>490</v>
      </c>
      <c r="G3132" s="2" t="s">
        <v>497</v>
      </c>
      <c r="H3132" s="1" t="s">
        <v>498</v>
      </c>
      <c r="I3132" s="1">
        <v>2010</v>
      </c>
      <c r="J3132" s="1">
        <v>2010</v>
      </c>
      <c r="K3132" s="1" t="s">
        <v>493</v>
      </c>
      <c r="L3132" s="1">
        <v>7.04</v>
      </c>
      <c r="M3132" s="1" t="s">
        <v>504</v>
      </c>
      <c r="N3132" s="1" t="s">
        <v>505</v>
      </c>
    </row>
    <row r="3133" spans="1:14" hidden="1" x14ac:dyDescent="0.35">
      <c r="A3133" s="1" t="s">
        <v>487</v>
      </c>
      <c r="B3133" s="1" t="s">
        <v>488</v>
      </c>
      <c r="C3133" s="2" t="s">
        <v>579</v>
      </c>
      <c r="D3133" s="1" t="s">
        <v>171</v>
      </c>
      <c r="E3133" s="1">
        <v>6110</v>
      </c>
      <c r="F3133" s="1" t="s">
        <v>490</v>
      </c>
      <c r="G3133" s="2" t="s">
        <v>497</v>
      </c>
      <c r="H3133" s="1" t="s">
        <v>498</v>
      </c>
      <c r="I3133" s="1">
        <v>2011</v>
      </c>
      <c r="J3133" s="1">
        <v>2011</v>
      </c>
      <c r="K3133" s="1" t="s">
        <v>493</v>
      </c>
      <c r="L3133" s="1">
        <v>8.2899999999999991</v>
      </c>
      <c r="M3133" s="1" t="s">
        <v>504</v>
      </c>
      <c r="N3133" s="1" t="s">
        <v>505</v>
      </c>
    </row>
    <row r="3134" spans="1:14" hidden="1" x14ac:dyDescent="0.35">
      <c r="A3134" s="1" t="s">
        <v>487</v>
      </c>
      <c r="B3134" s="1" t="s">
        <v>488</v>
      </c>
      <c r="C3134" s="2" t="s">
        <v>579</v>
      </c>
      <c r="D3134" s="1" t="s">
        <v>171</v>
      </c>
      <c r="E3134" s="1">
        <v>6110</v>
      </c>
      <c r="F3134" s="1" t="s">
        <v>490</v>
      </c>
      <c r="G3134" s="2" t="s">
        <v>497</v>
      </c>
      <c r="H3134" s="1" t="s">
        <v>498</v>
      </c>
      <c r="I3134" s="1">
        <v>2012</v>
      </c>
      <c r="J3134" s="1">
        <v>2012</v>
      </c>
      <c r="K3134" s="1" t="s">
        <v>493</v>
      </c>
      <c r="L3134" s="1">
        <v>8.02</v>
      </c>
      <c r="M3134" s="1" t="s">
        <v>504</v>
      </c>
      <c r="N3134" s="1" t="s">
        <v>505</v>
      </c>
    </row>
    <row r="3135" spans="1:14" hidden="1" x14ac:dyDescent="0.35">
      <c r="A3135" s="1" t="s">
        <v>487</v>
      </c>
      <c r="B3135" s="1" t="s">
        <v>488</v>
      </c>
      <c r="C3135" s="2" t="s">
        <v>579</v>
      </c>
      <c r="D3135" s="1" t="s">
        <v>171</v>
      </c>
      <c r="E3135" s="1">
        <v>6110</v>
      </c>
      <c r="F3135" s="1" t="s">
        <v>490</v>
      </c>
      <c r="G3135" s="2" t="s">
        <v>497</v>
      </c>
      <c r="H3135" s="1" t="s">
        <v>498</v>
      </c>
      <c r="I3135" s="1">
        <v>2013</v>
      </c>
      <c r="J3135" s="1">
        <v>2013</v>
      </c>
      <c r="K3135" s="1" t="s">
        <v>493</v>
      </c>
      <c r="L3135" s="1">
        <v>21.15</v>
      </c>
      <c r="M3135" s="1" t="s">
        <v>504</v>
      </c>
      <c r="N3135" s="1" t="s">
        <v>505</v>
      </c>
    </row>
    <row r="3136" spans="1:14" hidden="1" x14ac:dyDescent="0.35">
      <c r="A3136" s="1" t="s">
        <v>487</v>
      </c>
      <c r="B3136" s="1" t="s">
        <v>488</v>
      </c>
      <c r="C3136" s="2" t="s">
        <v>579</v>
      </c>
      <c r="D3136" s="1" t="s">
        <v>171</v>
      </c>
      <c r="E3136" s="1">
        <v>6110</v>
      </c>
      <c r="F3136" s="1" t="s">
        <v>490</v>
      </c>
      <c r="G3136" s="2" t="s">
        <v>499</v>
      </c>
      <c r="H3136" s="1" t="s">
        <v>500</v>
      </c>
      <c r="I3136" s="1">
        <v>2001</v>
      </c>
      <c r="J3136" s="1">
        <v>2001</v>
      </c>
      <c r="K3136" s="1" t="s">
        <v>493</v>
      </c>
      <c r="L3136" s="1">
        <v>39.17</v>
      </c>
      <c r="M3136" s="1" t="s">
        <v>504</v>
      </c>
      <c r="N3136" s="1" t="s">
        <v>505</v>
      </c>
    </row>
    <row r="3137" spans="1:14" hidden="1" x14ac:dyDescent="0.35">
      <c r="A3137" s="1" t="s">
        <v>487</v>
      </c>
      <c r="B3137" s="1" t="s">
        <v>488</v>
      </c>
      <c r="C3137" s="2" t="s">
        <v>579</v>
      </c>
      <c r="D3137" s="1" t="s">
        <v>171</v>
      </c>
      <c r="E3137" s="1">
        <v>6110</v>
      </c>
      <c r="F3137" s="1" t="s">
        <v>490</v>
      </c>
      <c r="G3137" s="2" t="s">
        <v>499</v>
      </c>
      <c r="H3137" s="1" t="s">
        <v>500</v>
      </c>
      <c r="I3137" s="1">
        <v>2002</v>
      </c>
      <c r="J3137" s="1">
        <v>2002</v>
      </c>
      <c r="K3137" s="1" t="s">
        <v>493</v>
      </c>
      <c r="L3137" s="1">
        <v>40.57</v>
      </c>
      <c r="M3137" s="1" t="s">
        <v>504</v>
      </c>
      <c r="N3137" s="1" t="s">
        <v>505</v>
      </c>
    </row>
    <row r="3138" spans="1:14" hidden="1" x14ac:dyDescent="0.35">
      <c r="A3138" s="1" t="s">
        <v>487</v>
      </c>
      <c r="B3138" s="1" t="s">
        <v>488</v>
      </c>
      <c r="C3138" s="2" t="s">
        <v>579</v>
      </c>
      <c r="D3138" s="1" t="s">
        <v>171</v>
      </c>
      <c r="E3138" s="1">
        <v>6110</v>
      </c>
      <c r="F3138" s="1" t="s">
        <v>490</v>
      </c>
      <c r="G3138" s="2" t="s">
        <v>499</v>
      </c>
      <c r="H3138" s="1" t="s">
        <v>500</v>
      </c>
      <c r="I3138" s="1">
        <v>2003</v>
      </c>
      <c r="J3138" s="1">
        <v>2003</v>
      </c>
      <c r="K3138" s="1" t="s">
        <v>493</v>
      </c>
      <c r="L3138" s="1">
        <v>48.42</v>
      </c>
      <c r="M3138" s="1" t="s">
        <v>504</v>
      </c>
      <c r="N3138" s="1" t="s">
        <v>505</v>
      </c>
    </row>
    <row r="3139" spans="1:14" hidden="1" x14ac:dyDescent="0.35">
      <c r="A3139" s="1" t="s">
        <v>487</v>
      </c>
      <c r="B3139" s="1" t="s">
        <v>488</v>
      </c>
      <c r="C3139" s="2" t="s">
        <v>579</v>
      </c>
      <c r="D3139" s="1" t="s">
        <v>171</v>
      </c>
      <c r="E3139" s="1">
        <v>6110</v>
      </c>
      <c r="F3139" s="1" t="s">
        <v>490</v>
      </c>
      <c r="G3139" s="2" t="s">
        <v>499</v>
      </c>
      <c r="H3139" s="1" t="s">
        <v>500</v>
      </c>
      <c r="I3139" s="1">
        <v>2004</v>
      </c>
      <c r="J3139" s="1">
        <v>2004</v>
      </c>
      <c r="K3139" s="1" t="s">
        <v>493</v>
      </c>
      <c r="L3139" s="1">
        <v>44.48</v>
      </c>
      <c r="M3139" s="1" t="s">
        <v>504</v>
      </c>
      <c r="N3139" s="1" t="s">
        <v>505</v>
      </c>
    </row>
    <row r="3140" spans="1:14" hidden="1" x14ac:dyDescent="0.35">
      <c r="A3140" s="1" t="s">
        <v>487</v>
      </c>
      <c r="B3140" s="1" t="s">
        <v>488</v>
      </c>
      <c r="C3140" s="2" t="s">
        <v>579</v>
      </c>
      <c r="D3140" s="1" t="s">
        <v>171</v>
      </c>
      <c r="E3140" s="1">
        <v>6110</v>
      </c>
      <c r="F3140" s="1" t="s">
        <v>490</v>
      </c>
      <c r="G3140" s="2" t="s">
        <v>499</v>
      </c>
      <c r="H3140" s="1" t="s">
        <v>500</v>
      </c>
      <c r="I3140" s="1">
        <v>2005</v>
      </c>
      <c r="J3140" s="1">
        <v>2005</v>
      </c>
      <c r="K3140" s="1" t="s">
        <v>493</v>
      </c>
      <c r="L3140" s="1">
        <v>65.73</v>
      </c>
      <c r="M3140" s="1" t="s">
        <v>504</v>
      </c>
      <c r="N3140" s="1" t="s">
        <v>505</v>
      </c>
    </row>
    <row r="3141" spans="1:14" hidden="1" x14ac:dyDescent="0.35">
      <c r="A3141" s="1" t="s">
        <v>487</v>
      </c>
      <c r="B3141" s="1" t="s">
        <v>488</v>
      </c>
      <c r="C3141" s="2" t="s">
        <v>579</v>
      </c>
      <c r="D3141" s="1" t="s">
        <v>171</v>
      </c>
      <c r="E3141" s="1">
        <v>6110</v>
      </c>
      <c r="F3141" s="1" t="s">
        <v>490</v>
      </c>
      <c r="G3141" s="2" t="s">
        <v>499</v>
      </c>
      <c r="H3141" s="1" t="s">
        <v>500</v>
      </c>
      <c r="I3141" s="1">
        <v>2006</v>
      </c>
      <c r="J3141" s="1">
        <v>2006</v>
      </c>
      <c r="K3141" s="1" t="s">
        <v>493</v>
      </c>
      <c r="L3141" s="1">
        <v>51.11</v>
      </c>
      <c r="M3141" s="1" t="s">
        <v>504</v>
      </c>
      <c r="N3141" s="1" t="s">
        <v>505</v>
      </c>
    </row>
    <row r="3142" spans="1:14" hidden="1" x14ac:dyDescent="0.35">
      <c r="A3142" s="1" t="s">
        <v>487</v>
      </c>
      <c r="B3142" s="1" t="s">
        <v>488</v>
      </c>
      <c r="C3142" s="2" t="s">
        <v>579</v>
      </c>
      <c r="D3142" s="1" t="s">
        <v>171</v>
      </c>
      <c r="E3142" s="1">
        <v>6110</v>
      </c>
      <c r="F3142" s="1" t="s">
        <v>490</v>
      </c>
      <c r="G3142" s="2" t="s">
        <v>499</v>
      </c>
      <c r="H3142" s="1" t="s">
        <v>500</v>
      </c>
      <c r="I3142" s="1">
        <v>2007</v>
      </c>
      <c r="J3142" s="1">
        <v>2007</v>
      </c>
      <c r="K3142" s="1" t="s">
        <v>493</v>
      </c>
      <c r="L3142" s="1">
        <v>59.01</v>
      </c>
      <c r="M3142" s="1" t="s">
        <v>504</v>
      </c>
      <c r="N3142" s="1" t="s">
        <v>505</v>
      </c>
    </row>
    <row r="3143" spans="1:14" hidden="1" x14ac:dyDescent="0.35">
      <c r="A3143" s="1" t="s">
        <v>487</v>
      </c>
      <c r="B3143" s="1" t="s">
        <v>488</v>
      </c>
      <c r="C3143" s="2" t="s">
        <v>579</v>
      </c>
      <c r="D3143" s="1" t="s">
        <v>171</v>
      </c>
      <c r="E3143" s="1">
        <v>6110</v>
      </c>
      <c r="F3143" s="1" t="s">
        <v>490</v>
      </c>
      <c r="G3143" s="2" t="s">
        <v>499</v>
      </c>
      <c r="H3143" s="1" t="s">
        <v>500</v>
      </c>
      <c r="I3143" s="1">
        <v>2008</v>
      </c>
      <c r="J3143" s="1">
        <v>2008</v>
      </c>
      <c r="K3143" s="1" t="s">
        <v>493</v>
      </c>
      <c r="L3143" s="1">
        <v>81.05</v>
      </c>
      <c r="M3143" s="1" t="s">
        <v>504</v>
      </c>
      <c r="N3143" s="1" t="s">
        <v>505</v>
      </c>
    </row>
    <row r="3144" spans="1:14" hidden="1" x14ac:dyDescent="0.35">
      <c r="A3144" s="1" t="s">
        <v>487</v>
      </c>
      <c r="B3144" s="1" t="s">
        <v>488</v>
      </c>
      <c r="C3144" s="2" t="s">
        <v>579</v>
      </c>
      <c r="D3144" s="1" t="s">
        <v>171</v>
      </c>
      <c r="E3144" s="1">
        <v>6110</v>
      </c>
      <c r="F3144" s="1" t="s">
        <v>490</v>
      </c>
      <c r="G3144" s="2" t="s">
        <v>499</v>
      </c>
      <c r="H3144" s="1" t="s">
        <v>500</v>
      </c>
      <c r="I3144" s="1">
        <v>2009</v>
      </c>
      <c r="J3144" s="1">
        <v>2009</v>
      </c>
      <c r="K3144" s="1" t="s">
        <v>493</v>
      </c>
      <c r="L3144" s="1">
        <v>87.27</v>
      </c>
      <c r="M3144" s="1" t="s">
        <v>504</v>
      </c>
      <c r="N3144" s="1" t="s">
        <v>505</v>
      </c>
    </row>
    <row r="3145" spans="1:14" hidden="1" x14ac:dyDescent="0.35">
      <c r="A3145" s="1" t="s">
        <v>487</v>
      </c>
      <c r="B3145" s="1" t="s">
        <v>488</v>
      </c>
      <c r="C3145" s="2" t="s">
        <v>579</v>
      </c>
      <c r="D3145" s="1" t="s">
        <v>171</v>
      </c>
      <c r="E3145" s="1">
        <v>6110</v>
      </c>
      <c r="F3145" s="1" t="s">
        <v>490</v>
      </c>
      <c r="G3145" s="2" t="s">
        <v>499</v>
      </c>
      <c r="H3145" s="1" t="s">
        <v>500</v>
      </c>
      <c r="I3145" s="1">
        <v>2010</v>
      </c>
      <c r="J3145" s="1">
        <v>2010</v>
      </c>
      <c r="K3145" s="1" t="s">
        <v>493</v>
      </c>
      <c r="L3145" s="1">
        <v>97.06</v>
      </c>
      <c r="M3145" s="1" t="s">
        <v>504</v>
      </c>
      <c r="N3145" s="1" t="s">
        <v>505</v>
      </c>
    </row>
    <row r="3146" spans="1:14" hidden="1" x14ac:dyDescent="0.35">
      <c r="A3146" s="1" t="s">
        <v>487</v>
      </c>
      <c r="B3146" s="1" t="s">
        <v>488</v>
      </c>
      <c r="C3146" s="2" t="s">
        <v>579</v>
      </c>
      <c r="D3146" s="1" t="s">
        <v>171</v>
      </c>
      <c r="E3146" s="1">
        <v>6110</v>
      </c>
      <c r="F3146" s="1" t="s">
        <v>490</v>
      </c>
      <c r="G3146" s="2" t="s">
        <v>499</v>
      </c>
      <c r="H3146" s="1" t="s">
        <v>500</v>
      </c>
      <c r="I3146" s="1">
        <v>2011</v>
      </c>
      <c r="J3146" s="1">
        <v>2011</v>
      </c>
      <c r="K3146" s="1" t="s">
        <v>493</v>
      </c>
      <c r="L3146" s="1">
        <v>63.15</v>
      </c>
      <c r="M3146" s="1" t="s">
        <v>504</v>
      </c>
      <c r="N3146" s="1" t="s">
        <v>505</v>
      </c>
    </row>
    <row r="3147" spans="1:14" hidden="1" x14ac:dyDescent="0.35">
      <c r="A3147" s="1" t="s">
        <v>487</v>
      </c>
      <c r="B3147" s="1" t="s">
        <v>488</v>
      </c>
      <c r="C3147" s="2" t="s">
        <v>579</v>
      </c>
      <c r="D3147" s="1" t="s">
        <v>171</v>
      </c>
      <c r="E3147" s="1">
        <v>6110</v>
      </c>
      <c r="F3147" s="1" t="s">
        <v>490</v>
      </c>
      <c r="G3147" s="2" t="s">
        <v>499</v>
      </c>
      <c r="H3147" s="1" t="s">
        <v>500</v>
      </c>
      <c r="I3147" s="1">
        <v>2012</v>
      </c>
      <c r="J3147" s="1">
        <v>2012</v>
      </c>
      <c r="K3147" s="1" t="s">
        <v>493</v>
      </c>
      <c r="L3147" s="1">
        <v>89.81</v>
      </c>
      <c r="M3147" s="1" t="s">
        <v>504</v>
      </c>
      <c r="N3147" s="1" t="s">
        <v>505</v>
      </c>
    </row>
    <row r="3148" spans="1:14" hidden="1" x14ac:dyDescent="0.35">
      <c r="A3148" s="1" t="s">
        <v>487</v>
      </c>
      <c r="B3148" s="1" t="s">
        <v>488</v>
      </c>
      <c r="C3148" s="2" t="s">
        <v>579</v>
      </c>
      <c r="D3148" s="1" t="s">
        <v>171</v>
      </c>
      <c r="E3148" s="1">
        <v>6110</v>
      </c>
      <c r="F3148" s="1" t="s">
        <v>490</v>
      </c>
      <c r="G3148" s="2" t="s">
        <v>499</v>
      </c>
      <c r="H3148" s="1" t="s">
        <v>500</v>
      </c>
      <c r="I3148" s="1">
        <v>2013</v>
      </c>
      <c r="J3148" s="1">
        <v>2013</v>
      </c>
      <c r="K3148" s="1" t="s">
        <v>493</v>
      </c>
      <c r="L3148" s="1">
        <v>99.24</v>
      </c>
      <c r="M3148" s="1" t="s">
        <v>504</v>
      </c>
      <c r="N3148" s="1" t="s">
        <v>505</v>
      </c>
    </row>
    <row r="3149" spans="1:14" hidden="1" x14ac:dyDescent="0.35">
      <c r="A3149" s="1" t="s">
        <v>487</v>
      </c>
      <c r="B3149" s="1" t="s">
        <v>488</v>
      </c>
      <c r="C3149" s="2" t="s">
        <v>579</v>
      </c>
      <c r="D3149" s="1" t="s">
        <v>171</v>
      </c>
      <c r="E3149" s="1">
        <v>6110</v>
      </c>
      <c r="F3149" s="1" t="s">
        <v>490</v>
      </c>
      <c r="G3149" s="2" t="s">
        <v>499</v>
      </c>
      <c r="H3149" s="1" t="s">
        <v>500</v>
      </c>
      <c r="I3149" s="1">
        <v>2016</v>
      </c>
      <c r="J3149" s="1">
        <v>2016</v>
      </c>
      <c r="K3149" s="1" t="s">
        <v>493</v>
      </c>
      <c r="L3149" s="1">
        <v>76.510000000000005</v>
      </c>
      <c r="M3149" s="1" t="s">
        <v>504</v>
      </c>
      <c r="N3149" s="1" t="s">
        <v>505</v>
      </c>
    </row>
    <row r="3150" spans="1:14" hidden="1" x14ac:dyDescent="0.35">
      <c r="A3150" s="1" t="s">
        <v>487</v>
      </c>
      <c r="B3150" s="1" t="s">
        <v>488</v>
      </c>
      <c r="C3150" s="2" t="s">
        <v>579</v>
      </c>
      <c r="D3150" s="1" t="s">
        <v>171</v>
      </c>
      <c r="E3150" s="1">
        <v>6110</v>
      </c>
      <c r="F3150" s="1" t="s">
        <v>490</v>
      </c>
      <c r="G3150" s="2" t="s">
        <v>508</v>
      </c>
      <c r="H3150" s="1" t="s">
        <v>509</v>
      </c>
      <c r="I3150" s="1">
        <v>2001</v>
      </c>
      <c r="J3150" s="1">
        <v>2001</v>
      </c>
      <c r="K3150" s="1" t="s">
        <v>493</v>
      </c>
      <c r="L3150" s="1">
        <v>2.21</v>
      </c>
      <c r="M3150" s="1" t="s">
        <v>504</v>
      </c>
      <c r="N3150" s="1" t="s">
        <v>505</v>
      </c>
    </row>
    <row r="3151" spans="1:14" hidden="1" x14ac:dyDescent="0.35">
      <c r="A3151" s="1" t="s">
        <v>487</v>
      </c>
      <c r="B3151" s="1" t="s">
        <v>488</v>
      </c>
      <c r="C3151" s="2" t="s">
        <v>579</v>
      </c>
      <c r="D3151" s="1" t="s">
        <v>171</v>
      </c>
      <c r="E3151" s="1">
        <v>6110</v>
      </c>
      <c r="F3151" s="1" t="s">
        <v>490</v>
      </c>
      <c r="G3151" s="2" t="s">
        <v>508</v>
      </c>
      <c r="H3151" s="1" t="s">
        <v>509</v>
      </c>
      <c r="I3151" s="1">
        <v>2002</v>
      </c>
      <c r="J3151" s="1">
        <v>2002</v>
      </c>
      <c r="K3151" s="1" t="s">
        <v>493</v>
      </c>
      <c r="L3151" s="1">
        <v>2.2400000000000002</v>
      </c>
      <c r="M3151" s="1" t="s">
        <v>504</v>
      </c>
      <c r="N3151" s="1" t="s">
        <v>505</v>
      </c>
    </row>
    <row r="3152" spans="1:14" hidden="1" x14ac:dyDescent="0.35">
      <c r="A3152" s="1" t="s">
        <v>487</v>
      </c>
      <c r="B3152" s="1" t="s">
        <v>488</v>
      </c>
      <c r="C3152" s="2" t="s">
        <v>579</v>
      </c>
      <c r="D3152" s="1" t="s">
        <v>171</v>
      </c>
      <c r="E3152" s="1">
        <v>6110</v>
      </c>
      <c r="F3152" s="1" t="s">
        <v>490</v>
      </c>
      <c r="G3152" s="2" t="s">
        <v>508</v>
      </c>
      <c r="H3152" s="1" t="s">
        <v>509</v>
      </c>
      <c r="I3152" s="1">
        <v>2003</v>
      </c>
      <c r="J3152" s="1">
        <v>2003</v>
      </c>
      <c r="K3152" s="1" t="s">
        <v>493</v>
      </c>
      <c r="L3152" s="1">
        <v>2.58</v>
      </c>
      <c r="M3152" s="1" t="s">
        <v>504</v>
      </c>
      <c r="N3152" s="1" t="s">
        <v>505</v>
      </c>
    </row>
    <row r="3153" spans="1:14" hidden="1" x14ac:dyDescent="0.35">
      <c r="A3153" s="1" t="s">
        <v>487</v>
      </c>
      <c r="B3153" s="1" t="s">
        <v>488</v>
      </c>
      <c r="C3153" s="2" t="s">
        <v>579</v>
      </c>
      <c r="D3153" s="1" t="s">
        <v>171</v>
      </c>
      <c r="E3153" s="1">
        <v>6110</v>
      </c>
      <c r="F3153" s="1" t="s">
        <v>490</v>
      </c>
      <c r="G3153" s="2" t="s">
        <v>508</v>
      </c>
      <c r="H3153" s="1" t="s">
        <v>509</v>
      </c>
      <c r="I3153" s="1">
        <v>2004</v>
      </c>
      <c r="J3153" s="1">
        <v>2004</v>
      </c>
      <c r="K3153" s="1" t="s">
        <v>493</v>
      </c>
      <c r="L3153" s="1">
        <v>2.2599999999999998</v>
      </c>
      <c r="M3153" s="1" t="s">
        <v>504</v>
      </c>
      <c r="N3153" s="1" t="s">
        <v>505</v>
      </c>
    </row>
    <row r="3154" spans="1:14" hidden="1" x14ac:dyDescent="0.35">
      <c r="A3154" s="1" t="s">
        <v>487</v>
      </c>
      <c r="B3154" s="1" t="s">
        <v>488</v>
      </c>
      <c r="C3154" s="2" t="s">
        <v>579</v>
      </c>
      <c r="D3154" s="1" t="s">
        <v>171</v>
      </c>
      <c r="E3154" s="1">
        <v>6110</v>
      </c>
      <c r="F3154" s="1" t="s">
        <v>490</v>
      </c>
      <c r="G3154" s="2" t="s">
        <v>508</v>
      </c>
      <c r="H3154" s="1" t="s">
        <v>509</v>
      </c>
      <c r="I3154" s="1">
        <v>2005</v>
      </c>
      <c r="J3154" s="1">
        <v>2005</v>
      </c>
      <c r="K3154" s="1" t="s">
        <v>493</v>
      </c>
      <c r="L3154" s="1">
        <v>2.9</v>
      </c>
      <c r="M3154" s="1" t="s">
        <v>504</v>
      </c>
      <c r="N3154" s="1" t="s">
        <v>505</v>
      </c>
    </row>
    <row r="3155" spans="1:14" hidden="1" x14ac:dyDescent="0.35">
      <c r="A3155" s="1" t="s">
        <v>487</v>
      </c>
      <c r="B3155" s="1" t="s">
        <v>488</v>
      </c>
      <c r="C3155" s="2" t="s">
        <v>579</v>
      </c>
      <c r="D3155" s="1" t="s">
        <v>171</v>
      </c>
      <c r="E3155" s="1">
        <v>6110</v>
      </c>
      <c r="F3155" s="1" t="s">
        <v>490</v>
      </c>
      <c r="G3155" s="2" t="s">
        <v>508</v>
      </c>
      <c r="H3155" s="1" t="s">
        <v>509</v>
      </c>
      <c r="I3155" s="1">
        <v>2006</v>
      </c>
      <c r="J3155" s="1">
        <v>2006</v>
      </c>
      <c r="K3155" s="1" t="s">
        <v>493</v>
      </c>
      <c r="L3155" s="1">
        <v>2.61</v>
      </c>
      <c r="M3155" s="1" t="s">
        <v>504</v>
      </c>
      <c r="N3155" s="1" t="s">
        <v>505</v>
      </c>
    </row>
    <row r="3156" spans="1:14" hidden="1" x14ac:dyDescent="0.35">
      <c r="A3156" s="1" t="s">
        <v>487</v>
      </c>
      <c r="B3156" s="1" t="s">
        <v>488</v>
      </c>
      <c r="C3156" s="2" t="s">
        <v>579</v>
      </c>
      <c r="D3156" s="1" t="s">
        <v>171</v>
      </c>
      <c r="E3156" s="1">
        <v>6110</v>
      </c>
      <c r="F3156" s="1" t="s">
        <v>490</v>
      </c>
      <c r="G3156" s="2" t="s">
        <v>508</v>
      </c>
      <c r="H3156" s="1" t="s">
        <v>509</v>
      </c>
      <c r="I3156" s="1">
        <v>2007</v>
      </c>
      <c r="J3156" s="1">
        <v>2007</v>
      </c>
      <c r="K3156" s="1" t="s">
        <v>493</v>
      </c>
      <c r="L3156" s="1">
        <v>3.22</v>
      </c>
      <c r="M3156" s="1" t="s">
        <v>504</v>
      </c>
      <c r="N3156" s="1" t="s">
        <v>505</v>
      </c>
    </row>
    <row r="3157" spans="1:14" hidden="1" x14ac:dyDescent="0.35">
      <c r="A3157" s="1" t="s">
        <v>487</v>
      </c>
      <c r="B3157" s="1" t="s">
        <v>488</v>
      </c>
      <c r="C3157" s="2" t="s">
        <v>579</v>
      </c>
      <c r="D3157" s="1" t="s">
        <v>171</v>
      </c>
      <c r="E3157" s="1">
        <v>6110</v>
      </c>
      <c r="F3157" s="1" t="s">
        <v>490</v>
      </c>
      <c r="G3157" s="2" t="s">
        <v>508</v>
      </c>
      <c r="H3157" s="1" t="s">
        <v>509</v>
      </c>
      <c r="I3157" s="1">
        <v>2008</v>
      </c>
      <c r="J3157" s="1">
        <v>2008</v>
      </c>
      <c r="K3157" s="1" t="s">
        <v>493</v>
      </c>
      <c r="L3157" s="1">
        <v>2.65</v>
      </c>
      <c r="M3157" s="1" t="s">
        <v>504</v>
      </c>
      <c r="N3157" s="1" t="s">
        <v>505</v>
      </c>
    </row>
    <row r="3158" spans="1:14" hidden="1" x14ac:dyDescent="0.35">
      <c r="A3158" s="1" t="s">
        <v>487</v>
      </c>
      <c r="B3158" s="1" t="s">
        <v>488</v>
      </c>
      <c r="C3158" s="2" t="s">
        <v>579</v>
      </c>
      <c r="D3158" s="1" t="s">
        <v>171</v>
      </c>
      <c r="E3158" s="1">
        <v>6110</v>
      </c>
      <c r="F3158" s="1" t="s">
        <v>490</v>
      </c>
      <c r="G3158" s="2" t="s">
        <v>508</v>
      </c>
      <c r="H3158" s="1" t="s">
        <v>509</v>
      </c>
      <c r="I3158" s="1">
        <v>2009</v>
      </c>
      <c r="J3158" s="1">
        <v>2009</v>
      </c>
      <c r="K3158" s="1" t="s">
        <v>493</v>
      </c>
      <c r="L3158" s="1">
        <v>3.72</v>
      </c>
      <c r="M3158" s="1" t="s">
        <v>504</v>
      </c>
      <c r="N3158" s="1" t="s">
        <v>505</v>
      </c>
    </row>
    <row r="3159" spans="1:14" hidden="1" x14ac:dyDescent="0.35">
      <c r="A3159" s="1" t="s">
        <v>487</v>
      </c>
      <c r="B3159" s="1" t="s">
        <v>488</v>
      </c>
      <c r="C3159" s="2" t="s">
        <v>579</v>
      </c>
      <c r="D3159" s="1" t="s">
        <v>171</v>
      </c>
      <c r="E3159" s="1">
        <v>6110</v>
      </c>
      <c r="F3159" s="1" t="s">
        <v>490</v>
      </c>
      <c r="G3159" s="2" t="s">
        <v>508</v>
      </c>
      <c r="H3159" s="1" t="s">
        <v>509</v>
      </c>
      <c r="I3159" s="1">
        <v>2010</v>
      </c>
      <c r="J3159" s="1">
        <v>2010</v>
      </c>
      <c r="K3159" s="1" t="s">
        <v>493</v>
      </c>
      <c r="L3159" s="1">
        <v>4.24</v>
      </c>
      <c r="M3159" s="1" t="s">
        <v>504</v>
      </c>
      <c r="N3159" s="1" t="s">
        <v>505</v>
      </c>
    </row>
    <row r="3160" spans="1:14" hidden="1" x14ac:dyDescent="0.35">
      <c r="A3160" s="1" t="s">
        <v>487</v>
      </c>
      <c r="B3160" s="1" t="s">
        <v>488</v>
      </c>
      <c r="C3160" s="2" t="s">
        <v>579</v>
      </c>
      <c r="D3160" s="1" t="s">
        <v>171</v>
      </c>
      <c r="E3160" s="1">
        <v>6110</v>
      </c>
      <c r="F3160" s="1" t="s">
        <v>490</v>
      </c>
      <c r="G3160" s="2" t="s">
        <v>508</v>
      </c>
      <c r="H3160" s="1" t="s">
        <v>509</v>
      </c>
      <c r="I3160" s="1">
        <v>2011</v>
      </c>
      <c r="J3160" s="1">
        <v>2011</v>
      </c>
      <c r="K3160" s="1" t="s">
        <v>493</v>
      </c>
      <c r="L3160" s="1">
        <v>5.07</v>
      </c>
      <c r="M3160" s="1" t="s">
        <v>504</v>
      </c>
      <c r="N3160" s="1" t="s">
        <v>505</v>
      </c>
    </row>
    <row r="3161" spans="1:14" hidden="1" x14ac:dyDescent="0.35">
      <c r="A3161" s="1" t="s">
        <v>487</v>
      </c>
      <c r="B3161" s="1" t="s">
        <v>488</v>
      </c>
      <c r="C3161" s="2" t="s">
        <v>579</v>
      </c>
      <c r="D3161" s="1" t="s">
        <v>171</v>
      </c>
      <c r="E3161" s="1">
        <v>6110</v>
      </c>
      <c r="F3161" s="1" t="s">
        <v>490</v>
      </c>
      <c r="G3161" s="2" t="s">
        <v>508</v>
      </c>
      <c r="H3161" s="1" t="s">
        <v>509</v>
      </c>
      <c r="I3161" s="1">
        <v>2012</v>
      </c>
      <c r="J3161" s="1">
        <v>2012</v>
      </c>
      <c r="K3161" s="1" t="s">
        <v>493</v>
      </c>
      <c r="L3161" s="1">
        <v>4.75</v>
      </c>
      <c r="M3161" s="1" t="s">
        <v>504</v>
      </c>
      <c r="N3161" s="1" t="s">
        <v>505</v>
      </c>
    </row>
    <row r="3162" spans="1:14" hidden="1" x14ac:dyDescent="0.35">
      <c r="A3162" s="1" t="s">
        <v>487</v>
      </c>
      <c r="B3162" s="1" t="s">
        <v>488</v>
      </c>
      <c r="C3162" s="2" t="s">
        <v>579</v>
      </c>
      <c r="D3162" s="1" t="s">
        <v>171</v>
      </c>
      <c r="E3162" s="1">
        <v>6110</v>
      </c>
      <c r="F3162" s="1" t="s">
        <v>490</v>
      </c>
      <c r="G3162" s="2" t="s">
        <v>508</v>
      </c>
      <c r="H3162" s="1" t="s">
        <v>509</v>
      </c>
      <c r="I3162" s="1">
        <v>2013</v>
      </c>
      <c r="J3162" s="1">
        <v>2013</v>
      </c>
      <c r="K3162" s="1" t="s">
        <v>493</v>
      </c>
      <c r="L3162" s="1">
        <v>3.65</v>
      </c>
      <c r="M3162" s="1" t="s">
        <v>504</v>
      </c>
      <c r="N3162" s="1" t="s">
        <v>505</v>
      </c>
    </row>
    <row r="3163" spans="1:14" hidden="1" x14ac:dyDescent="0.35">
      <c r="A3163" s="1" t="s">
        <v>487</v>
      </c>
      <c r="B3163" s="1" t="s">
        <v>488</v>
      </c>
      <c r="C3163" s="2" t="s">
        <v>579</v>
      </c>
      <c r="D3163" s="1" t="s">
        <v>171</v>
      </c>
      <c r="E3163" s="1">
        <v>6110</v>
      </c>
      <c r="F3163" s="1" t="s">
        <v>490</v>
      </c>
      <c r="G3163" s="2" t="s">
        <v>501</v>
      </c>
      <c r="H3163" s="1" t="s">
        <v>502</v>
      </c>
      <c r="I3163" s="1">
        <v>2001</v>
      </c>
      <c r="J3163" s="1">
        <v>2001</v>
      </c>
      <c r="K3163" s="1" t="s">
        <v>493</v>
      </c>
      <c r="L3163" s="1">
        <v>5.35</v>
      </c>
      <c r="M3163" s="1" t="s">
        <v>504</v>
      </c>
      <c r="N3163" s="1" t="s">
        <v>505</v>
      </c>
    </row>
    <row r="3164" spans="1:14" hidden="1" x14ac:dyDescent="0.35">
      <c r="A3164" s="1" t="s">
        <v>487</v>
      </c>
      <c r="B3164" s="1" t="s">
        <v>488</v>
      </c>
      <c r="C3164" s="2" t="s">
        <v>579</v>
      </c>
      <c r="D3164" s="1" t="s">
        <v>171</v>
      </c>
      <c r="E3164" s="1">
        <v>6110</v>
      </c>
      <c r="F3164" s="1" t="s">
        <v>490</v>
      </c>
      <c r="G3164" s="2" t="s">
        <v>501</v>
      </c>
      <c r="H3164" s="1" t="s">
        <v>502</v>
      </c>
      <c r="I3164" s="1">
        <v>2002</v>
      </c>
      <c r="J3164" s="1">
        <v>2002</v>
      </c>
      <c r="K3164" s="1" t="s">
        <v>493</v>
      </c>
      <c r="L3164" s="1">
        <v>6.75</v>
      </c>
      <c r="M3164" s="1" t="s">
        <v>504</v>
      </c>
      <c r="N3164" s="1" t="s">
        <v>505</v>
      </c>
    </row>
    <row r="3165" spans="1:14" hidden="1" x14ac:dyDescent="0.35">
      <c r="A3165" s="1" t="s">
        <v>487</v>
      </c>
      <c r="B3165" s="1" t="s">
        <v>488</v>
      </c>
      <c r="C3165" s="2" t="s">
        <v>579</v>
      </c>
      <c r="D3165" s="1" t="s">
        <v>171</v>
      </c>
      <c r="E3165" s="1">
        <v>6110</v>
      </c>
      <c r="F3165" s="1" t="s">
        <v>490</v>
      </c>
      <c r="G3165" s="2" t="s">
        <v>501</v>
      </c>
      <c r="H3165" s="1" t="s">
        <v>502</v>
      </c>
      <c r="I3165" s="1">
        <v>2003</v>
      </c>
      <c r="J3165" s="1">
        <v>2003</v>
      </c>
      <c r="K3165" s="1" t="s">
        <v>493</v>
      </c>
      <c r="L3165" s="1">
        <v>5.42</v>
      </c>
      <c r="M3165" s="1" t="s">
        <v>504</v>
      </c>
      <c r="N3165" s="1" t="s">
        <v>505</v>
      </c>
    </row>
    <row r="3166" spans="1:14" hidden="1" x14ac:dyDescent="0.35">
      <c r="A3166" s="1" t="s">
        <v>487</v>
      </c>
      <c r="B3166" s="1" t="s">
        <v>488</v>
      </c>
      <c r="C3166" s="2" t="s">
        <v>579</v>
      </c>
      <c r="D3166" s="1" t="s">
        <v>171</v>
      </c>
      <c r="E3166" s="1">
        <v>6110</v>
      </c>
      <c r="F3166" s="1" t="s">
        <v>490</v>
      </c>
      <c r="G3166" s="2" t="s">
        <v>501</v>
      </c>
      <c r="H3166" s="1" t="s">
        <v>502</v>
      </c>
      <c r="I3166" s="1">
        <v>2004</v>
      </c>
      <c r="J3166" s="1">
        <v>2004</v>
      </c>
      <c r="K3166" s="1" t="s">
        <v>493</v>
      </c>
      <c r="L3166" s="1">
        <v>5.85</v>
      </c>
      <c r="M3166" s="1" t="s">
        <v>504</v>
      </c>
      <c r="N3166" s="1" t="s">
        <v>505</v>
      </c>
    </row>
    <row r="3167" spans="1:14" hidden="1" x14ac:dyDescent="0.35">
      <c r="A3167" s="1" t="s">
        <v>487</v>
      </c>
      <c r="B3167" s="1" t="s">
        <v>488</v>
      </c>
      <c r="C3167" s="2" t="s">
        <v>579</v>
      </c>
      <c r="D3167" s="1" t="s">
        <v>171</v>
      </c>
      <c r="E3167" s="1">
        <v>6110</v>
      </c>
      <c r="F3167" s="1" t="s">
        <v>490</v>
      </c>
      <c r="G3167" s="2" t="s">
        <v>501</v>
      </c>
      <c r="H3167" s="1" t="s">
        <v>502</v>
      </c>
      <c r="I3167" s="1">
        <v>2005</v>
      </c>
      <c r="J3167" s="1">
        <v>2005</v>
      </c>
      <c r="K3167" s="1" t="s">
        <v>493</v>
      </c>
      <c r="L3167" s="1">
        <v>5.55</v>
      </c>
      <c r="M3167" s="1" t="s">
        <v>504</v>
      </c>
      <c r="N3167" s="1" t="s">
        <v>505</v>
      </c>
    </row>
    <row r="3168" spans="1:14" hidden="1" x14ac:dyDescent="0.35">
      <c r="A3168" s="1" t="s">
        <v>487</v>
      </c>
      <c r="B3168" s="1" t="s">
        <v>488</v>
      </c>
      <c r="C3168" s="2" t="s">
        <v>579</v>
      </c>
      <c r="D3168" s="1" t="s">
        <v>171</v>
      </c>
      <c r="E3168" s="1">
        <v>6110</v>
      </c>
      <c r="F3168" s="1" t="s">
        <v>490</v>
      </c>
      <c r="G3168" s="2" t="s">
        <v>501</v>
      </c>
      <c r="H3168" s="1" t="s">
        <v>502</v>
      </c>
      <c r="I3168" s="1">
        <v>2006</v>
      </c>
      <c r="J3168" s="1">
        <v>2006</v>
      </c>
      <c r="K3168" s="1" t="s">
        <v>493</v>
      </c>
      <c r="L3168" s="1">
        <v>5.85</v>
      </c>
      <c r="M3168" s="1" t="s">
        <v>504</v>
      </c>
      <c r="N3168" s="1" t="s">
        <v>505</v>
      </c>
    </row>
    <row r="3169" spans="1:14" hidden="1" x14ac:dyDescent="0.35">
      <c r="A3169" s="1" t="s">
        <v>487</v>
      </c>
      <c r="B3169" s="1" t="s">
        <v>488</v>
      </c>
      <c r="C3169" s="2" t="s">
        <v>579</v>
      </c>
      <c r="D3169" s="1" t="s">
        <v>171</v>
      </c>
      <c r="E3169" s="1">
        <v>6110</v>
      </c>
      <c r="F3169" s="1" t="s">
        <v>490</v>
      </c>
      <c r="G3169" s="2" t="s">
        <v>501</v>
      </c>
      <c r="H3169" s="1" t="s">
        <v>502</v>
      </c>
      <c r="I3169" s="1">
        <v>2007</v>
      </c>
      <c r="J3169" s="1">
        <v>2007</v>
      </c>
      <c r="K3169" s="1" t="s">
        <v>493</v>
      </c>
      <c r="L3169" s="1">
        <v>7.95</v>
      </c>
      <c r="M3169" s="1" t="s">
        <v>504</v>
      </c>
      <c r="N3169" s="1" t="s">
        <v>505</v>
      </c>
    </row>
    <row r="3170" spans="1:14" hidden="1" x14ac:dyDescent="0.35">
      <c r="A3170" s="1" t="s">
        <v>487</v>
      </c>
      <c r="B3170" s="1" t="s">
        <v>488</v>
      </c>
      <c r="C3170" s="2" t="s">
        <v>579</v>
      </c>
      <c r="D3170" s="1" t="s">
        <v>171</v>
      </c>
      <c r="E3170" s="1">
        <v>6110</v>
      </c>
      <c r="F3170" s="1" t="s">
        <v>490</v>
      </c>
      <c r="G3170" s="2" t="s">
        <v>501</v>
      </c>
      <c r="H3170" s="1" t="s">
        <v>502</v>
      </c>
      <c r="I3170" s="1">
        <v>2008</v>
      </c>
      <c r="J3170" s="1">
        <v>2008</v>
      </c>
      <c r="K3170" s="1" t="s">
        <v>493</v>
      </c>
      <c r="L3170" s="1">
        <v>7.72</v>
      </c>
      <c r="M3170" s="1" t="s">
        <v>504</v>
      </c>
      <c r="N3170" s="1" t="s">
        <v>505</v>
      </c>
    </row>
    <row r="3171" spans="1:14" hidden="1" x14ac:dyDescent="0.35">
      <c r="A3171" s="1" t="s">
        <v>487</v>
      </c>
      <c r="B3171" s="1" t="s">
        <v>488</v>
      </c>
      <c r="C3171" s="2" t="s">
        <v>579</v>
      </c>
      <c r="D3171" s="1" t="s">
        <v>171</v>
      </c>
      <c r="E3171" s="1">
        <v>6110</v>
      </c>
      <c r="F3171" s="1" t="s">
        <v>490</v>
      </c>
      <c r="G3171" s="2" t="s">
        <v>501</v>
      </c>
      <c r="H3171" s="1" t="s">
        <v>502</v>
      </c>
      <c r="I3171" s="1">
        <v>2009</v>
      </c>
      <c r="J3171" s="1">
        <v>2009</v>
      </c>
      <c r="K3171" s="1" t="s">
        <v>493</v>
      </c>
      <c r="L3171" s="1">
        <v>7.85</v>
      </c>
      <c r="M3171" s="1" t="s">
        <v>504</v>
      </c>
      <c r="N3171" s="1" t="s">
        <v>505</v>
      </c>
    </row>
    <row r="3172" spans="1:14" hidden="1" x14ac:dyDescent="0.35">
      <c r="A3172" s="1" t="s">
        <v>487</v>
      </c>
      <c r="B3172" s="1" t="s">
        <v>488</v>
      </c>
      <c r="C3172" s="2" t="s">
        <v>579</v>
      </c>
      <c r="D3172" s="1" t="s">
        <v>171</v>
      </c>
      <c r="E3172" s="1">
        <v>6110</v>
      </c>
      <c r="F3172" s="1" t="s">
        <v>490</v>
      </c>
      <c r="G3172" s="2" t="s">
        <v>501</v>
      </c>
      <c r="H3172" s="1" t="s">
        <v>502</v>
      </c>
      <c r="I3172" s="1">
        <v>2010</v>
      </c>
      <c r="J3172" s="1">
        <v>2010</v>
      </c>
      <c r="K3172" s="1" t="s">
        <v>493</v>
      </c>
      <c r="L3172" s="1">
        <v>7.04</v>
      </c>
      <c r="M3172" s="1" t="s">
        <v>504</v>
      </c>
      <c r="N3172" s="1" t="s">
        <v>505</v>
      </c>
    </row>
    <row r="3173" spans="1:14" hidden="1" x14ac:dyDescent="0.35">
      <c r="A3173" s="1" t="s">
        <v>487</v>
      </c>
      <c r="B3173" s="1" t="s">
        <v>488</v>
      </c>
      <c r="C3173" s="2" t="s">
        <v>579</v>
      </c>
      <c r="D3173" s="1" t="s">
        <v>171</v>
      </c>
      <c r="E3173" s="1">
        <v>6110</v>
      </c>
      <c r="F3173" s="1" t="s">
        <v>490</v>
      </c>
      <c r="G3173" s="2" t="s">
        <v>501</v>
      </c>
      <c r="H3173" s="1" t="s">
        <v>502</v>
      </c>
      <c r="I3173" s="1">
        <v>2011</v>
      </c>
      <c r="J3173" s="1">
        <v>2011</v>
      </c>
      <c r="K3173" s="1" t="s">
        <v>493</v>
      </c>
      <c r="L3173" s="1">
        <v>8.2899999999999991</v>
      </c>
      <c r="M3173" s="1" t="s">
        <v>504</v>
      </c>
      <c r="N3173" s="1" t="s">
        <v>505</v>
      </c>
    </row>
    <row r="3174" spans="1:14" hidden="1" x14ac:dyDescent="0.35">
      <c r="A3174" s="1" t="s">
        <v>487</v>
      </c>
      <c r="B3174" s="1" t="s">
        <v>488</v>
      </c>
      <c r="C3174" s="2" t="s">
        <v>579</v>
      </c>
      <c r="D3174" s="1" t="s">
        <v>171</v>
      </c>
      <c r="E3174" s="1">
        <v>6110</v>
      </c>
      <c r="F3174" s="1" t="s">
        <v>490</v>
      </c>
      <c r="G3174" s="2" t="s">
        <v>501</v>
      </c>
      <c r="H3174" s="1" t="s">
        <v>502</v>
      </c>
      <c r="I3174" s="1">
        <v>2012</v>
      </c>
      <c r="J3174" s="1">
        <v>2012</v>
      </c>
      <c r="K3174" s="1" t="s">
        <v>493</v>
      </c>
      <c r="L3174" s="1">
        <v>8.02</v>
      </c>
      <c r="M3174" s="1" t="s">
        <v>504</v>
      </c>
      <c r="N3174" s="1" t="s">
        <v>505</v>
      </c>
    </row>
    <row r="3175" spans="1:14" hidden="1" x14ac:dyDescent="0.35">
      <c r="A3175" s="1" t="s">
        <v>487</v>
      </c>
      <c r="B3175" s="1" t="s">
        <v>488</v>
      </c>
      <c r="C3175" s="2" t="s">
        <v>579</v>
      </c>
      <c r="D3175" s="1" t="s">
        <v>171</v>
      </c>
      <c r="E3175" s="1">
        <v>6110</v>
      </c>
      <c r="F3175" s="1" t="s">
        <v>490</v>
      </c>
      <c r="G3175" s="2" t="s">
        <v>501</v>
      </c>
      <c r="H3175" s="1" t="s">
        <v>502</v>
      </c>
      <c r="I3175" s="1">
        <v>2013</v>
      </c>
      <c r="J3175" s="1">
        <v>2013</v>
      </c>
      <c r="K3175" s="1" t="s">
        <v>493</v>
      </c>
      <c r="L3175" s="1">
        <v>21.15</v>
      </c>
      <c r="M3175" s="1" t="s">
        <v>504</v>
      </c>
      <c r="N3175" s="1" t="s">
        <v>505</v>
      </c>
    </row>
    <row r="3176" spans="1:14" hidden="1" x14ac:dyDescent="0.35">
      <c r="A3176" s="1" t="s">
        <v>487</v>
      </c>
      <c r="B3176" s="1" t="s">
        <v>488</v>
      </c>
      <c r="C3176" s="2" t="s">
        <v>580</v>
      </c>
      <c r="D3176" s="1" t="s">
        <v>173</v>
      </c>
      <c r="E3176" s="1">
        <v>6110</v>
      </c>
      <c r="F3176" s="1" t="s">
        <v>490</v>
      </c>
      <c r="G3176" s="2" t="s">
        <v>491</v>
      </c>
      <c r="H3176" s="1" t="s">
        <v>492</v>
      </c>
      <c r="I3176" s="1">
        <v>2005</v>
      </c>
      <c r="J3176" s="1">
        <v>2005</v>
      </c>
      <c r="K3176" s="1" t="s">
        <v>493</v>
      </c>
      <c r="L3176" s="1">
        <v>44415.53</v>
      </c>
      <c r="M3176" s="1" t="s">
        <v>504</v>
      </c>
      <c r="N3176" s="1" t="s">
        <v>505</v>
      </c>
    </row>
    <row r="3177" spans="1:14" hidden="1" x14ac:dyDescent="0.35">
      <c r="A3177" s="1" t="s">
        <v>487</v>
      </c>
      <c r="B3177" s="1" t="s">
        <v>488</v>
      </c>
      <c r="C3177" s="2" t="s">
        <v>580</v>
      </c>
      <c r="D3177" s="1" t="s">
        <v>173</v>
      </c>
      <c r="E3177" s="1">
        <v>6110</v>
      </c>
      <c r="F3177" s="1" t="s">
        <v>490</v>
      </c>
      <c r="G3177" s="2" t="s">
        <v>491</v>
      </c>
      <c r="H3177" s="1" t="s">
        <v>492</v>
      </c>
      <c r="I3177" s="1">
        <v>2006</v>
      </c>
      <c r="J3177" s="1">
        <v>2006</v>
      </c>
      <c r="K3177" s="1" t="s">
        <v>493</v>
      </c>
      <c r="L3177" s="1">
        <v>37777.519999999997</v>
      </c>
      <c r="M3177" s="1" t="s">
        <v>504</v>
      </c>
      <c r="N3177" s="1" t="s">
        <v>505</v>
      </c>
    </row>
    <row r="3178" spans="1:14" hidden="1" x14ac:dyDescent="0.35">
      <c r="A3178" s="1" t="s">
        <v>487</v>
      </c>
      <c r="B3178" s="1" t="s">
        <v>488</v>
      </c>
      <c r="C3178" s="2" t="s">
        <v>580</v>
      </c>
      <c r="D3178" s="1" t="s">
        <v>173</v>
      </c>
      <c r="E3178" s="1">
        <v>6110</v>
      </c>
      <c r="F3178" s="1" t="s">
        <v>490</v>
      </c>
      <c r="G3178" s="2" t="s">
        <v>491</v>
      </c>
      <c r="H3178" s="1" t="s">
        <v>492</v>
      </c>
      <c r="I3178" s="1">
        <v>2007</v>
      </c>
      <c r="J3178" s="1">
        <v>2007</v>
      </c>
      <c r="K3178" s="1" t="s">
        <v>493</v>
      </c>
      <c r="L3178" s="1">
        <v>38030.28</v>
      </c>
      <c r="M3178" s="1" t="s">
        <v>504</v>
      </c>
      <c r="N3178" s="1" t="s">
        <v>505</v>
      </c>
    </row>
    <row r="3179" spans="1:14" hidden="1" x14ac:dyDescent="0.35">
      <c r="A3179" s="1" t="s">
        <v>487</v>
      </c>
      <c r="B3179" s="1" t="s">
        <v>488</v>
      </c>
      <c r="C3179" s="2" t="s">
        <v>580</v>
      </c>
      <c r="D3179" s="1" t="s">
        <v>173</v>
      </c>
      <c r="E3179" s="1">
        <v>6110</v>
      </c>
      <c r="F3179" s="1" t="s">
        <v>490</v>
      </c>
      <c r="G3179" s="2" t="s">
        <v>491</v>
      </c>
      <c r="H3179" s="1" t="s">
        <v>492</v>
      </c>
      <c r="I3179" s="1">
        <v>2008</v>
      </c>
      <c r="J3179" s="1">
        <v>2008</v>
      </c>
      <c r="K3179" s="1" t="s">
        <v>493</v>
      </c>
      <c r="L3179" s="1">
        <v>43812.13</v>
      </c>
      <c r="M3179" s="1" t="s">
        <v>504</v>
      </c>
      <c r="N3179" s="1" t="s">
        <v>505</v>
      </c>
    </row>
    <row r="3180" spans="1:14" hidden="1" x14ac:dyDescent="0.35">
      <c r="A3180" s="1" t="s">
        <v>487</v>
      </c>
      <c r="B3180" s="1" t="s">
        <v>488</v>
      </c>
      <c r="C3180" s="2" t="s">
        <v>580</v>
      </c>
      <c r="D3180" s="1" t="s">
        <v>173</v>
      </c>
      <c r="E3180" s="1">
        <v>6110</v>
      </c>
      <c r="F3180" s="1" t="s">
        <v>490</v>
      </c>
      <c r="G3180" s="2" t="s">
        <v>491</v>
      </c>
      <c r="H3180" s="1" t="s">
        <v>492</v>
      </c>
      <c r="I3180" s="1">
        <v>2009</v>
      </c>
      <c r="J3180" s="1">
        <v>2009</v>
      </c>
      <c r="K3180" s="1" t="s">
        <v>493</v>
      </c>
      <c r="L3180" s="1">
        <v>48996.43</v>
      </c>
      <c r="M3180" s="1" t="s">
        <v>504</v>
      </c>
      <c r="N3180" s="1" t="s">
        <v>505</v>
      </c>
    </row>
    <row r="3181" spans="1:14" hidden="1" x14ac:dyDescent="0.35">
      <c r="A3181" s="1" t="s">
        <v>487</v>
      </c>
      <c r="B3181" s="1" t="s">
        <v>488</v>
      </c>
      <c r="C3181" s="2" t="s">
        <v>580</v>
      </c>
      <c r="D3181" s="1" t="s">
        <v>173</v>
      </c>
      <c r="E3181" s="1">
        <v>6110</v>
      </c>
      <c r="F3181" s="1" t="s">
        <v>490</v>
      </c>
      <c r="G3181" s="2" t="s">
        <v>491</v>
      </c>
      <c r="H3181" s="1" t="s">
        <v>492</v>
      </c>
      <c r="I3181" s="1">
        <v>2010</v>
      </c>
      <c r="J3181" s="1">
        <v>2010</v>
      </c>
      <c r="K3181" s="1" t="s">
        <v>493</v>
      </c>
      <c r="L3181" s="1">
        <v>52497.23</v>
      </c>
      <c r="M3181" s="1" t="s">
        <v>504</v>
      </c>
      <c r="N3181" s="1" t="s">
        <v>505</v>
      </c>
    </row>
    <row r="3182" spans="1:14" hidden="1" x14ac:dyDescent="0.35">
      <c r="A3182" s="1" t="s">
        <v>487</v>
      </c>
      <c r="B3182" s="1" t="s">
        <v>488</v>
      </c>
      <c r="C3182" s="2" t="s">
        <v>580</v>
      </c>
      <c r="D3182" s="1" t="s">
        <v>173</v>
      </c>
      <c r="E3182" s="1">
        <v>6110</v>
      </c>
      <c r="F3182" s="1" t="s">
        <v>490</v>
      </c>
      <c r="G3182" s="2" t="s">
        <v>491</v>
      </c>
      <c r="H3182" s="1" t="s">
        <v>492</v>
      </c>
      <c r="I3182" s="1">
        <v>2011</v>
      </c>
      <c r="J3182" s="1">
        <v>2011</v>
      </c>
      <c r="K3182" s="1" t="s">
        <v>493</v>
      </c>
      <c r="L3182" s="1">
        <v>58113.94</v>
      </c>
      <c r="M3182" s="1" t="s">
        <v>504</v>
      </c>
      <c r="N3182" s="1" t="s">
        <v>505</v>
      </c>
    </row>
    <row r="3183" spans="1:14" hidden="1" x14ac:dyDescent="0.35">
      <c r="A3183" s="1" t="s">
        <v>487</v>
      </c>
      <c r="B3183" s="1" t="s">
        <v>488</v>
      </c>
      <c r="C3183" s="2" t="s">
        <v>580</v>
      </c>
      <c r="D3183" s="1" t="s">
        <v>173</v>
      </c>
      <c r="E3183" s="1">
        <v>6110</v>
      </c>
      <c r="F3183" s="1" t="s">
        <v>490</v>
      </c>
      <c r="G3183" s="2" t="s">
        <v>491</v>
      </c>
      <c r="H3183" s="1" t="s">
        <v>492</v>
      </c>
      <c r="I3183" s="1">
        <v>2012</v>
      </c>
      <c r="J3183" s="1">
        <v>2012</v>
      </c>
      <c r="K3183" s="1" t="s">
        <v>493</v>
      </c>
      <c r="L3183" s="1">
        <v>59099.8</v>
      </c>
      <c r="M3183" s="1" t="s">
        <v>504</v>
      </c>
      <c r="N3183" s="1" t="s">
        <v>505</v>
      </c>
    </row>
    <row r="3184" spans="1:14" hidden="1" x14ac:dyDescent="0.35">
      <c r="A3184" s="1" t="s">
        <v>487</v>
      </c>
      <c r="B3184" s="1" t="s">
        <v>488</v>
      </c>
      <c r="C3184" s="2" t="s">
        <v>580</v>
      </c>
      <c r="D3184" s="1" t="s">
        <v>173</v>
      </c>
      <c r="E3184" s="1">
        <v>6110</v>
      </c>
      <c r="F3184" s="1" t="s">
        <v>490</v>
      </c>
      <c r="G3184" s="2" t="s">
        <v>491</v>
      </c>
      <c r="H3184" s="1" t="s">
        <v>492</v>
      </c>
      <c r="I3184" s="1">
        <v>2013</v>
      </c>
      <c r="J3184" s="1">
        <v>2013</v>
      </c>
      <c r="K3184" s="1" t="s">
        <v>493</v>
      </c>
      <c r="L3184" s="1">
        <v>51080.14</v>
      </c>
      <c r="M3184" s="1" t="s">
        <v>504</v>
      </c>
      <c r="N3184" s="1" t="s">
        <v>505</v>
      </c>
    </row>
    <row r="3185" spans="1:14" hidden="1" x14ac:dyDescent="0.35">
      <c r="A3185" s="1" t="s">
        <v>487</v>
      </c>
      <c r="B3185" s="1" t="s">
        <v>488</v>
      </c>
      <c r="C3185" s="2" t="s">
        <v>580</v>
      </c>
      <c r="D3185" s="1" t="s">
        <v>173</v>
      </c>
      <c r="E3185" s="1">
        <v>6110</v>
      </c>
      <c r="F3185" s="1" t="s">
        <v>490</v>
      </c>
      <c r="G3185" s="2" t="s">
        <v>491</v>
      </c>
      <c r="H3185" s="1" t="s">
        <v>492</v>
      </c>
      <c r="I3185" s="1">
        <v>2014</v>
      </c>
      <c r="J3185" s="1">
        <v>2014</v>
      </c>
      <c r="K3185" s="1" t="s">
        <v>493</v>
      </c>
      <c r="L3185" s="1">
        <v>44163.57</v>
      </c>
      <c r="M3185" s="1" t="s">
        <v>504</v>
      </c>
      <c r="N3185" s="1" t="s">
        <v>505</v>
      </c>
    </row>
    <row r="3186" spans="1:14" hidden="1" x14ac:dyDescent="0.35">
      <c r="A3186" s="1" t="s">
        <v>487</v>
      </c>
      <c r="B3186" s="1" t="s">
        <v>488</v>
      </c>
      <c r="C3186" s="2" t="s">
        <v>580</v>
      </c>
      <c r="D3186" s="1" t="s">
        <v>173</v>
      </c>
      <c r="E3186" s="1">
        <v>6110</v>
      </c>
      <c r="F3186" s="1" t="s">
        <v>490</v>
      </c>
      <c r="G3186" s="2" t="s">
        <v>491</v>
      </c>
      <c r="H3186" s="1" t="s">
        <v>492</v>
      </c>
      <c r="I3186" s="1">
        <v>2015</v>
      </c>
      <c r="J3186" s="1">
        <v>2015</v>
      </c>
      <c r="K3186" s="1" t="s">
        <v>493</v>
      </c>
      <c r="L3186" s="1">
        <v>38703.269999999997</v>
      </c>
      <c r="M3186" s="1" t="s">
        <v>504</v>
      </c>
      <c r="N3186" s="1" t="s">
        <v>505</v>
      </c>
    </row>
    <row r="3187" spans="1:14" hidden="1" x14ac:dyDescent="0.35">
      <c r="A3187" s="1" t="s">
        <v>487</v>
      </c>
      <c r="B3187" s="1" t="s">
        <v>488</v>
      </c>
      <c r="C3187" s="2" t="s">
        <v>580</v>
      </c>
      <c r="D3187" s="1" t="s">
        <v>173</v>
      </c>
      <c r="E3187" s="1">
        <v>6110</v>
      </c>
      <c r="F3187" s="1" t="s">
        <v>490</v>
      </c>
      <c r="G3187" s="2" t="s">
        <v>491</v>
      </c>
      <c r="H3187" s="1" t="s">
        <v>492</v>
      </c>
      <c r="I3187" s="1">
        <v>2016</v>
      </c>
      <c r="J3187" s="1">
        <v>2016</v>
      </c>
      <c r="K3187" s="1" t="s">
        <v>493</v>
      </c>
      <c r="L3187" s="1">
        <v>41298.65</v>
      </c>
      <c r="M3187" s="1" t="s">
        <v>504</v>
      </c>
      <c r="N3187" s="1" t="s">
        <v>505</v>
      </c>
    </row>
    <row r="3188" spans="1:14" hidden="1" x14ac:dyDescent="0.35">
      <c r="A3188" s="1" t="s">
        <v>487</v>
      </c>
      <c r="B3188" s="1" t="s">
        <v>488</v>
      </c>
      <c r="C3188" s="2" t="s">
        <v>580</v>
      </c>
      <c r="D3188" s="1" t="s">
        <v>173</v>
      </c>
      <c r="E3188" s="1">
        <v>6110</v>
      </c>
      <c r="F3188" s="1" t="s">
        <v>490</v>
      </c>
      <c r="G3188" s="2" t="s">
        <v>491</v>
      </c>
      <c r="H3188" s="1" t="s">
        <v>492</v>
      </c>
      <c r="I3188" s="1">
        <v>2017</v>
      </c>
      <c r="J3188" s="1">
        <v>2017</v>
      </c>
      <c r="K3188" s="1" t="s">
        <v>493</v>
      </c>
      <c r="L3188" s="1">
        <v>42250.720000000001</v>
      </c>
      <c r="M3188" s="1" t="s">
        <v>504</v>
      </c>
      <c r="N3188" s="1" t="s">
        <v>505</v>
      </c>
    </row>
    <row r="3189" spans="1:14" hidden="1" x14ac:dyDescent="0.35">
      <c r="A3189" s="1" t="s">
        <v>487</v>
      </c>
      <c r="B3189" s="1" t="s">
        <v>488</v>
      </c>
      <c r="C3189" s="2" t="s">
        <v>580</v>
      </c>
      <c r="D3189" s="1" t="s">
        <v>173</v>
      </c>
      <c r="E3189" s="1">
        <v>6110</v>
      </c>
      <c r="F3189" s="1" t="s">
        <v>490</v>
      </c>
      <c r="G3189" s="2" t="s">
        <v>497</v>
      </c>
      <c r="H3189" s="1" t="s">
        <v>498</v>
      </c>
      <c r="I3189" s="1">
        <v>2005</v>
      </c>
      <c r="J3189" s="1">
        <v>2005</v>
      </c>
      <c r="K3189" s="1" t="s">
        <v>493</v>
      </c>
      <c r="L3189" s="1">
        <v>61892.68</v>
      </c>
      <c r="M3189" s="1" t="s">
        <v>504</v>
      </c>
      <c r="N3189" s="1" t="s">
        <v>505</v>
      </c>
    </row>
    <row r="3190" spans="1:14" hidden="1" x14ac:dyDescent="0.35">
      <c r="A3190" s="1" t="s">
        <v>487</v>
      </c>
      <c r="B3190" s="1" t="s">
        <v>488</v>
      </c>
      <c r="C3190" s="2" t="s">
        <v>580</v>
      </c>
      <c r="D3190" s="1" t="s">
        <v>173</v>
      </c>
      <c r="E3190" s="1">
        <v>6110</v>
      </c>
      <c r="F3190" s="1" t="s">
        <v>490</v>
      </c>
      <c r="G3190" s="2" t="s">
        <v>497</v>
      </c>
      <c r="H3190" s="1" t="s">
        <v>498</v>
      </c>
      <c r="I3190" s="1">
        <v>2006</v>
      </c>
      <c r="J3190" s="1">
        <v>2006</v>
      </c>
      <c r="K3190" s="1" t="s">
        <v>493</v>
      </c>
      <c r="L3190" s="1">
        <v>54069.97</v>
      </c>
      <c r="M3190" s="1" t="s">
        <v>504</v>
      </c>
      <c r="N3190" s="1" t="s">
        <v>505</v>
      </c>
    </row>
    <row r="3191" spans="1:14" hidden="1" x14ac:dyDescent="0.35">
      <c r="A3191" s="1" t="s">
        <v>487</v>
      </c>
      <c r="B3191" s="1" t="s">
        <v>488</v>
      </c>
      <c r="C3191" s="2" t="s">
        <v>580</v>
      </c>
      <c r="D3191" s="1" t="s">
        <v>173</v>
      </c>
      <c r="E3191" s="1">
        <v>6110</v>
      </c>
      <c r="F3191" s="1" t="s">
        <v>490</v>
      </c>
      <c r="G3191" s="2" t="s">
        <v>497</v>
      </c>
      <c r="H3191" s="1" t="s">
        <v>498</v>
      </c>
      <c r="I3191" s="1">
        <v>2007</v>
      </c>
      <c r="J3191" s="1">
        <v>2007</v>
      </c>
      <c r="K3191" s="1" t="s">
        <v>493</v>
      </c>
      <c r="L3191" s="1">
        <v>51099.95</v>
      </c>
      <c r="M3191" s="1" t="s">
        <v>504</v>
      </c>
      <c r="N3191" s="1" t="s">
        <v>505</v>
      </c>
    </row>
    <row r="3192" spans="1:14" hidden="1" x14ac:dyDescent="0.35">
      <c r="A3192" s="1" t="s">
        <v>487</v>
      </c>
      <c r="B3192" s="1" t="s">
        <v>488</v>
      </c>
      <c r="C3192" s="2" t="s">
        <v>580</v>
      </c>
      <c r="D3192" s="1" t="s">
        <v>173</v>
      </c>
      <c r="E3192" s="1">
        <v>6110</v>
      </c>
      <c r="F3192" s="1" t="s">
        <v>490</v>
      </c>
      <c r="G3192" s="2" t="s">
        <v>497</v>
      </c>
      <c r="H3192" s="1" t="s">
        <v>498</v>
      </c>
      <c r="I3192" s="1">
        <v>2008</v>
      </c>
      <c r="J3192" s="1">
        <v>2008</v>
      </c>
      <c r="K3192" s="1" t="s">
        <v>493</v>
      </c>
      <c r="L3192" s="1">
        <v>56778.53</v>
      </c>
      <c r="M3192" s="1" t="s">
        <v>504</v>
      </c>
      <c r="N3192" s="1" t="s">
        <v>505</v>
      </c>
    </row>
    <row r="3193" spans="1:14" hidden="1" x14ac:dyDescent="0.35">
      <c r="A3193" s="1" t="s">
        <v>487</v>
      </c>
      <c r="B3193" s="1" t="s">
        <v>488</v>
      </c>
      <c r="C3193" s="2" t="s">
        <v>580</v>
      </c>
      <c r="D3193" s="1" t="s">
        <v>173</v>
      </c>
      <c r="E3193" s="1">
        <v>6110</v>
      </c>
      <c r="F3193" s="1" t="s">
        <v>490</v>
      </c>
      <c r="G3193" s="2" t="s">
        <v>497</v>
      </c>
      <c r="H3193" s="1" t="s">
        <v>498</v>
      </c>
      <c r="I3193" s="1">
        <v>2009</v>
      </c>
      <c r="J3193" s="1">
        <v>2009</v>
      </c>
      <c r="K3193" s="1" t="s">
        <v>493</v>
      </c>
      <c r="L3193" s="1">
        <v>72763.64</v>
      </c>
      <c r="M3193" s="1" t="s">
        <v>504</v>
      </c>
      <c r="N3193" s="1" t="s">
        <v>505</v>
      </c>
    </row>
    <row r="3194" spans="1:14" hidden="1" x14ac:dyDescent="0.35">
      <c r="A3194" s="1" t="s">
        <v>487</v>
      </c>
      <c r="B3194" s="1" t="s">
        <v>488</v>
      </c>
      <c r="C3194" s="2" t="s">
        <v>580</v>
      </c>
      <c r="D3194" s="1" t="s">
        <v>173</v>
      </c>
      <c r="E3194" s="1">
        <v>6110</v>
      </c>
      <c r="F3194" s="1" t="s">
        <v>490</v>
      </c>
      <c r="G3194" s="2" t="s">
        <v>497</v>
      </c>
      <c r="H3194" s="1" t="s">
        <v>498</v>
      </c>
      <c r="I3194" s="1">
        <v>2010</v>
      </c>
      <c r="J3194" s="1">
        <v>2010</v>
      </c>
      <c r="K3194" s="1" t="s">
        <v>493</v>
      </c>
      <c r="L3194" s="1">
        <v>66522.080000000002</v>
      </c>
      <c r="M3194" s="1" t="s">
        <v>504</v>
      </c>
      <c r="N3194" s="1" t="s">
        <v>505</v>
      </c>
    </row>
    <row r="3195" spans="1:14" hidden="1" x14ac:dyDescent="0.35">
      <c r="A3195" s="1" t="s">
        <v>487</v>
      </c>
      <c r="B3195" s="1" t="s">
        <v>488</v>
      </c>
      <c r="C3195" s="2" t="s">
        <v>580</v>
      </c>
      <c r="D3195" s="1" t="s">
        <v>173</v>
      </c>
      <c r="E3195" s="1">
        <v>6110</v>
      </c>
      <c r="F3195" s="1" t="s">
        <v>490</v>
      </c>
      <c r="G3195" s="2" t="s">
        <v>497</v>
      </c>
      <c r="H3195" s="1" t="s">
        <v>498</v>
      </c>
      <c r="I3195" s="1">
        <v>2011</v>
      </c>
      <c r="J3195" s="1">
        <v>2011</v>
      </c>
      <c r="K3195" s="1" t="s">
        <v>493</v>
      </c>
      <c r="L3195" s="1">
        <v>74241.59</v>
      </c>
      <c r="M3195" s="1" t="s">
        <v>504</v>
      </c>
      <c r="N3195" s="1" t="s">
        <v>505</v>
      </c>
    </row>
    <row r="3196" spans="1:14" hidden="1" x14ac:dyDescent="0.35">
      <c r="A3196" s="1" t="s">
        <v>487</v>
      </c>
      <c r="B3196" s="1" t="s">
        <v>488</v>
      </c>
      <c r="C3196" s="2" t="s">
        <v>580</v>
      </c>
      <c r="D3196" s="1" t="s">
        <v>173</v>
      </c>
      <c r="E3196" s="1">
        <v>6110</v>
      </c>
      <c r="F3196" s="1" t="s">
        <v>490</v>
      </c>
      <c r="G3196" s="2" t="s">
        <v>497</v>
      </c>
      <c r="H3196" s="1" t="s">
        <v>498</v>
      </c>
      <c r="I3196" s="1">
        <v>2012</v>
      </c>
      <c r="J3196" s="1">
        <v>2012</v>
      </c>
      <c r="K3196" s="1" t="s">
        <v>493</v>
      </c>
      <c r="L3196" s="1">
        <v>67998.11</v>
      </c>
      <c r="M3196" s="1" t="s">
        <v>504</v>
      </c>
      <c r="N3196" s="1" t="s">
        <v>505</v>
      </c>
    </row>
    <row r="3197" spans="1:14" hidden="1" x14ac:dyDescent="0.35">
      <c r="A3197" s="1" t="s">
        <v>487</v>
      </c>
      <c r="B3197" s="1" t="s">
        <v>488</v>
      </c>
      <c r="C3197" s="2" t="s">
        <v>580</v>
      </c>
      <c r="D3197" s="1" t="s">
        <v>173</v>
      </c>
      <c r="E3197" s="1">
        <v>6110</v>
      </c>
      <c r="F3197" s="1" t="s">
        <v>490</v>
      </c>
      <c r="G3197" s="2" t="s">
        <v>497</v>
      </c>
      <c r="H3197" s="1" t="s">
        <v>498</v>
      </c>
      <c r="I3197" s="1">
        <v>2013</v>
      </c>
      <c r="J3197" s="1">
        <v>2013</v>
      </c>
      <c r="K3197" s="1" t="s">
        <v>493</v>
      </c>
      <c r="L3197" s="1">
        <v>57507.68</v>
      </c>
      <c r="M3197" s="1" t="s">
        <v>504</v>
      </c>
      <c r="N3197" s="1" t="s">
        <v>505</v>
      </c>
    </row>
    <row r="3198" spans="1:14" hidden="1" x14ac:dyDescent="0.35">
      <c r="A3198" s="1" t="s">
        <v>487</v>
      </c>
      <c r="B3198" s="1" t="s">
        <v>488</v>
      </c>
      <c r="C3198" s="2" t="s">
        <v>580</v>
      </c>
      <c r="D3198" s="1" t="s">
        <v>173</v>
      </c>
      <c r="E3198" s="1">
        <v>6110</v>
      </c>
      <c r="F3198" s="1" t="s">
        <v>490</v>
      </c>
      <c r="G3198" s="2" t="s">
        <v>497</v>
      </c>
      <c r="H3198" s="1" t="s">
        <v>498</v>
      </c>
      <c r="I3198" s="1">
        <v>2014</v>
      </c>
      <c r="J3198" s="1">
        <v>2014</v>
      </c>
      <c r="K3198" s="1" t="s">
        <v>493</v>
      </c>
      <c r="L3198" s="1">
        <v>56717.279999999999</v>
      </c>
      <c r="M3198" s="1" t="s">
        <v>504</v>
      </c>
      <c r="N3198" s="1" t="s">
        <v>505</v>
      </c>
    </row>
    <row r="3199" spans="1:14" hidden="1" x14ac:dyDescent="0.35">
      <c r="A3199" s="1" t="s">
        <v>487</v>
      </c>
      <c r="B3199" s="1" t="s">
        <v>488</v>
      </c>
      <c r="C3199" s="2" t="s">
        <v>580</v>
      </c>
      <c r="D3199" s="1" t="s">
        <v>173</v>
      </c>
      <c r="E3199" s="1">
        <v>6110</v>
      </c>
      <c r="F3199" s="1" t="s">
        <v>490</v>
      </c>
      <c r="G3199" s="2" t="s">
        <v>497</v>
      </c>
      <c r="H3199" s="1" t="s">
        <v>498</v>
      </c>
      <c r="I3199" s="1">
        <v>2015</v>
      </c>
      <c r="J3199" s="1">
        <v>2015</v>
      </c>
      <c r="K3199" s="1" t="s">
        <v>493</v>
      </c>
      <c r="L3199" s="1">
        <v>50337.88</v>
      </c>
      <c r="M3199" s="1" t="s">
        <v>504</v>
      </c>
      <c r="N3199" s="1" t="s">
        <v>505</v>
      </c>
    </row>
    <row r="3200" spans="1:14" hidden="1" x14ac:dyDescent="0.35">
      <c r="A3200" s="1" t="s">
        <v>487</v>
      </c>
      <c r="B3200" s="1" t="s">
        <v>488</v>
      </c>
      <c r="C3200" s="2" t="s">
        <v>580</v>
      </c>
      <c r="D3200" s="1" t="s">
        <v>173</v>
      </c>
      <c r="E3200" s="1">
        <v>6110</v>
      </c>
      <c r="F3200" s="1" t="s">
        <v>490</v>
      </c>
      <c r="G3200" s="2" t="s">
        <v>497</v>
      </c>
      <c r="H3200" s="1" t="s">
        <v>498</v>
      </c>
      <c r="I3200" s="1">
        <v>2016</v>
      </c>
      <c r="J3200" s="1">
        <v>2016</v>
      </c>
      <c r="K3200" s="1" t="s">
        <v>493</v>
      </c>
      <c r="L3200" s="1">
        <v>57887.97</v>
      </c>
      <c r="M3200" s="1" t="s">
        <v>504</v>
      </c>
      <c r="N3200" s="1" t="s">
        <v>505</v>
      </c>
    </row>
    <row r="3201" spans="1:14" hidden="1" x14ac:dyDescent="0.35">
      <c r="A3201" s="1" t="s">
        <v>487</v>
      </c>
      <c r="B3201" s="1" t="s">
        <v>488</v>
      </c>
      <c r="C3201" s="2" t="s">
        <v>580</v>
      </c>
      <c r="D3201" s="1" t="s">
        <v>173</v>
      </c>
      <c r="E3201" s="1">
        <v>6110</v>
      </c>
      <c r="F3201" s="1" t="s">
        <v>490</v>
      </c>
      <c r="G3201" s="2" t="s">
        <v>497</v>
      </c>
      <c r="H3201" s="1" t="s">
        <v>498</v>
      </c>
      <c r="I3201" s="1">
        <v>2017</v>
      </c>
      <c r="J3201" s="1">
        <v>2017</v>
      </c>
      <c r="K3201" s="1" t="s">
        <v>493</v>
      </c>
      <c r="L3201" s="1">
        <v>55932.21</v>
      </c>
      <c r="M3201" s="1" t="s">
        <v>504</v>
      </c>
      <c r="N3201" s="1" t="s">
        <v>505</v>
      </c>
    </row>
    <row r="3202" spans="1:14" hidden="1" x14ac:dyDescent="0.35">
      <c r="A3202" s="1" t="s">
        <v>487</v>
      </c>
      <c r="B3202" s="1" t="s">
        <v>488</v>
      </c>
      <c r="C3202" s="2" t="s">
        <v>580</v>
      </c>
      <c r="D3202" s="1" t="s">
        <v>173</v>
      </c>
      <c r="E3202" s="1">
        <v>6110</v>
      </c>
      <c r="F3202" s="1" t="s">
        <v>490</v>
      </c>
      <c r="G3202" s="2" t="s">
        <v>501</v>
      </c>
      <c r="H3202" s="1" t="s">
        <v>502</v>
      </c>
      <c r="I3202" s="1">
        <v>2005</v>
      </c>
      <c r="J3202" s="1">
        <v>2005</v>
      </c>
      <c r="K3202" s="1" t="s">
        <v>493</v>
      </c>
      <c r="L3202" s="1">
        <v>11073.49</v>
      </c>
      <c r="M3202" s="1" t="s">
        <v>504</v>
      </c>
      <c r="N3202" s="1" t="s">
        <v>505</v>
      </c>
    </row>
    <row r="3203" spans="1:14" hidden="1" x14ac:dyDescent="0.35">
      <c r="A3203" s="1" t="s">
        <v>487</v>
      </c>
      <c r="B3203" s="1" t="s">
        <v>488</v>
      </c>
      <c r="C3203" s="2" t="s">
        <v>580</v>
      </c>
      <c r="D3203" s="1" t="s">
        <v>173</v>
      </c>
      <c r="E3203" s="1">
        <v>6110</v>
      </c>
      <c r="F3203" s="1" t="s">
        <v>490</v>
      </c>
      <c r="G3203" s="2" t="s">
        <v>501</v>
      </c>
      <c r="H3203" s="1" t="s">
        <v>502</v>
      </c>
      <c r="I3203" s="1">
        <v>2006</v>
      </c>
      <c r="J3203" s="1">
        <v>2006</v>
      </c>
      <c r="K3203" s="1" t="s">
        <v>493</v>
      </c>
      <c r="L3203" s="1">
        <v>8271.76</v>
      </c>
      <c r="M3203" s="1" t="s">
        <v>504</v>
      </c>
      <c r="N3203" s="1" t="s">
        <v>505</v>
      </c>
    </row>
    <row r="3204" spans="1:14" hidden="1" x14ac:dyDescent="0.35">
      <c r="A3204" s="1" t="s">
        <v>487</v>
      </c>
      <c r="B3204" s="1" t="s">
        <v>488</v>
      </c>
      <c r="C3204" s="2" t="s">
        <v>580</v>
      </c>
      <c r="D3204" s="1" t="s">
        <v>173</v>
      </c>
      <c r="E3204" s="1">
        <v>6110</v>
      </c>
      <c r="F3204" s="1" t="s">
        <v>490</v>
      </c>
      <c r="G3204" s="2" t="s">
        <v>501</v>
      </c>
      <c r="H3204" s="1" t="s">
        <v>502</v>
      </c>
      <c r="I3204" s="1">
        <v>2007</v>
      </c>
      <c r="J3204" s="1">
        <v>2007</v>
      </c>
      <c r="K3204" s="1" t="s">
        <v>493</v>
      </c>
      <c r="L3204" s="1">
        <v>7349.25</v>
      </c>
      <c r="M3204" s="1" t="s">
        <v>504</v>
      </c>
      <c r="N3204" s="1" t="s">
        <v>505</v>
      </c>
    </row>
    <row r="3205" spans="1:14" hidden="1" x14ac:dyDescent="0.35">
      <c r="A3205" s="1" t="s">
        <v>487</v>
      </c>
      <c r="B3205" s="1" t="s">
        <v>488</v>
      </c>
      <c r="C3205" s="2" t="s">
        <v>580</v>
      </c>
      <c r="D3205" s="1" t="s">
        <v>173</v>
      </c>
      <c r="E3205" s="1">
        <v>6110</v>
      </c>
      <c r="F3205" s="1" t="s">
        <v>490</v>
      </c>
      <c r="G3205" s="2" t="s">
        <v>501</v>
      </c>
      <c r="H3205" s="1" t="s">
        <v>502</v>
      </c>
      <c r="I3205" s="1">
        <v>2008</v>
      </c>
      <c r="J3205" s="1">
        <v>2008</v>
      </c>
      <c r="K3205" s="1" t="s">
        <v>493</v>
      </c>
      <c r="L3205" s="1">
        <v>8154.06</v>
      </c>
      <c r="M3205" s="1" t="s">
        <v>504</v>
      </c>
      <c r="N3205" s="1" t="s">
        <v>505</v>
      </c>
    </row>
    <row r="3206" spans="1:14" hidden="1" x14ac:dyDescent="0.35">
      <c r="A3206" s="1" t="s">
        <v>487</v>
      </c>
      <c r="B3206" s="1" t="s">
        <v>488</v>
      </c>
      <c r="C3206" s="2" t="s">
        <v>580</v>
      </c>
      <c r="D3206" s="1" t="s">
        <v>173</v>
      </c>
      <c r="E3206" s="1">
        <v>6110</v>
      </c>
      <c r="F3206" s="1" t="s">
        <v>490</v>
      </c>
      <c r="G3206" s="2" t="s">
        <v>501</v>
      </c>
      <c r="H3206" s="1" t="s">
        <v>502</v>
      </c>
      <c r="I3206" s="1">
        <v>2009</v>
      </c>
      <c r="J3206" s="1">
        <v>2009</v>
      </c>
      <c r="K3206" s="1" t="s">
        <v>493</v>
      </c>
      <c r="L3206" s="1">
        <v>20428.54</v>
      </c>
      <c r="M3206" s="1" t="s">
        <v>504</v>
      </c>
      <c r="N3206" s="1" t="s">
        <v>505</v>
      </c>
    </row>
    <row r="3207" spans="1:14" hidden="1" x14ac:dyDescent="0.35">
      <c r="A3207" s="1" t="s">
        <v>487</v>
      </c>
      <c r="B3207" s="1" t="s">
        <v>488</v>
      </c>
      <c r="C3207" s="2" t="s">
        <v>580</v>
      </c>
      <c r="D3207" s="1" t="s">
        <v>173</v>
      </c>
      <c r="E3207" s="1">
        <v>6110</v>
      </c>
      <c r="F3207" s="1" t="s">
        <v>490</v>
      </c>
      <c r="G3207" s="2" t="s">
        <v>501</v>
      </c>
      <c r="H3207" s="1" t="s">
        <v>502</v>
      </c>
      <c r="I3207" s="1">
        <v>2010</v>
      </c>
      <c r="J3207" s="1">
        <v>2010</v>
      </c>
      <c r="K3207" s="1" t="s">
        <v>493</v>
      </c>
      <c r="L3207" s="1">
        <v>8865.36</v>
      </c>
      <c r="M3207" s="1" t="s">
        <v>504</v>
      </c>
      <c r="N3207" s="1" t="s">
        <v>505</v>
      </c>
    </row>
    <row r="3208" spans="1:14" hidden="1" x14ac:dyDescent="0.35">
      <c r="A3208" s="1" t="s">
        <v>487</v>
      </c>
      <c r="B3208" s="1" t="s">
        <v>488</v>
      </c>
      <c r="C3208" s="2" t="s">
        <v>580</v>
      </c>
      <c r="D3208" s="1" t="s">
        <v>173</v>
      </c>
      <c r="E3208" s="1">
        <v>6110</v>
      </c>
      <c r="F3208" s="1" t="s">
        <v>490</v>
      </c>
      <c r="G3208" s="2" t="s">
        <v>501</v>
      </c>
      <c r="H3208" s="1" t="s">
        <v>502</v>
      </c>
      <c r="I3208" s="1">
        <v>2011</v>
      </c>
      <c r="J3208" s="1">
        <v>2011</v>
      </c>
      <c r="K3208" s="1" t="s">
        <v>493</v>
      </c>
      <c r="L3208" s="1">
        <v>17819.23</v>
      </c>
      <c r="M3208" s="1" t="s">
        <v>504</v>
      </c>
      <c r="N3208" s="1" t="s">
        <v>505</v>
      </c>
    </row>
    <row r="3209" spans="1:14" hidden="1" x14ac:dyDescent="0.35">
      <c r="A3209" s="1" t="s">
        <v>487</v>
      </c>
      <c r="B3209" s="1" t="s">
        <v>488</v>
      </c>
      <c r="C3209" s="2" t="s">
        <v>580</v>
      </c>
      <c r="D3209" s="1" t="s">
        <v>173</v>
      </c>
      <c r="E3209" s="1">
        <v>6110</v>
      </c>
      <c r="F3209" s="1" t="s">
        <v>490</v>
      </c>
      <c r="G3209" s="2" t="s">
        <v>501</v>
      </c>
      <c r="H3209" s="1" t="s">
        <v>502</v>
      </c>
      <c r="I3209" s="1">
        <v>2012</v>
      </c>
      <c r="J3209" s="1">
        <v>2012</v>
      </c>
      <c r="K3209" s="1" t="s">
        <v>493</v>
      </c>
      <c r="L3209" s="1">
        <v>9712.94</v>
      </c>
      <c r="M3209" s="1" t="s">
        <v>504</v>
      </c>
      <c r="N3209" s="1" t="s">
        <v>505</v>
      </c>
    </row>
    <row r="3210" spans="1:14" hidden="1" x14ac:dyDescent="0.35">
      <c r="A3210" s="1" t="s">
        <v>487</v>
      </c>
      <c r="B3210" s="1" t="s">
        <v>488</v>
      </c>
      <c r="C3210" s="2" t="s">
        <v>580</v>
      </c>
      <c r="D3210" s="1" t="s">
        <v>173</v>
      </c>
      <c r="E3210" s="1">
        <v>6110</v>
      </c>
      <c r="F3210" s="1" t="s">
        <v>490</v>
      </c>
      <c r="G3210" s="2" t="s">
        <v>501</v>
      </c>
      <c r="H3210" s="1" t="s">
        <v>502</v>
      </c>
      <c r="I3210" s="1">
        <v>2013</v>
      </c>
      <c r="J3210" s="1">
        <v>2013</v>
      </c>
      <c r="K3210" s="1" t="s">
        <v>493</v>
      </c>
      <c r="L3210" s="1">
        <v>11235.13</v>
      </c>
      <c r="M3210" s="1" t="s">
        <v>504</v>
      </c>
      <c r="N3210" s="1" t="s">
        <v>505</v>
      </c>
    </row>
    <row r="3211" spans="1:14" hidden="1" x14ac:dyDescent="0.35">
      <c r="A3211" s="1" t="s">
        <v>487</v>
      </c>
      <c r="B3211" s="1" t="s">
        <v>488</v>
      </c>
      <c r="C3211" s="2" t="s">
        <v>580</v>
      </c>
      <c r="D3211" s="1" t="s">
        <v>173</v>
      </c>
      <c r="E3211" s="1">
        <v>6110</v>
      </c>
      <c r="F3211" s="1" t="s">
        <v>490</v>
      </c>
      <c r="G3211" s="2" t="s">
        <v>501</v>
      </c>
      <c r="H3211" s="1" t="s">
        <v>502</v>
      </c>
      <c r="I3211" s="1">
        <v>2014</v>
      </c>
      <c r="J3211" s="1">
        <v>2014</v>
      </c>
      <c r="K3211" s="1" t="s">
        <v>493</v>
      </c>
      <c r="L3211" s="1">
        <v>8705.48</v>
      </c>
      <c r="M3211" s="1" t="s">
        <v>504</v>
      </c>
      <c r="N3211" s="1" t="s">
        <v>505</v>
      </c>
    </row>
    <row r="3212" spans="1:14" hidden="1" x14ac:dyDescent="0.35">
      <c r="A3212" s="1" t="s">
        <v>487</v>
      </c>
      <c r="B3212" s="1" t="s">
        <v>488</v>
      </c>
      <c r="C3212" s="2" t="s">
        <v>580</v>
      </c>
      <c r="D3212" s="1" t="s">
        <v>173</v>
      </c>
      <c r="E3212" s="1">
        <v>6110</v>
      </c>
      <c r="F3212" s="1" t="s">
        <v>490</v>
      </c>
      <c r="G3212" s="2" t="s">
        <v>501</v>
      </c>
      <c r="H3212" s="1" t="s">
        <v>502</v>
      </c>
      <c r="I3212" s="1">
        <v>2015</v>
      </c>
      <c r="J3212" s="1">
        <v>2015</v>
      </c>
      <c r="K3212" s="1" t="s">
        <v>493</v>
      </c>
      <c r="L3212" s="1">
        <v>8102.84</v>
      </c>
      <c r="M3212" s="1" t="s">
        <v>504</v>
      </c>
      <c r="N3212" s="1" t="s">
        <v>505</v>
      </c>
    </row>
    <row r="3213" spans="1:14" hidden="1" x14ac:dyDescent="0.35">
      <c r="A3213" s="1" t="s">
        <v>487</v>
      </c>
      <c r="B3213" s="1" t="s">
        <v>488</v>
      </c>
      <c r="C3213" s="2" t="s">
        <v>580</v>
      </c>
      <c r="D3213" s="1" t="s">
        <v>173</v>
      </c>
      <c r="E3213" s="1">
        <v>6110</v>
      </c>
      <c r="F3213" s="1" t="s">
        <v>490</v>
      </c>
      <c r="G3213" s="2" t="s">
        <v>501</v>
      </c>
      <c r="H3213" s="1" t="s">
        <v>502</v>
      </c>
      <c r="I3213" s="1">
        <v>2016</v>
      </c>
      <c r="J3213" s="1">
        <v>2016</v>
      </c>
      <c r="K3213" s="1" t="s">
        <v>493</v>
      </c>
      <c r="L3213" s="1">
        <v>11882.21</v>
      </c>
      <c r="M3213" s="1" t="s">
        <v>504</v>
      </c>
      <c r="N3213" s="1" t="s">
        <v>505</v>
      </c>
    </row>
    <row r="3214" spans="1:14" hidden="1" x14ac:dyDescent="0.35">
      <c r="A3214" s="1" t="s">
        <v>487</v>
      </c>
      <c r="B3214" s="1" t="s">
        <v>488</v>
      </c>
      <c r="C3214" s="2" t="s">
        <v>580</v>
      </c>
      <c r="D3214" s="1" t="s">
        <v>173</v>
      </c>
      <c r="E3214" s="1">
        <v>6110</v>
      </c>
      <c r="F3214" s="1" t="s">
        <v>490</v>
      </c>
      <c r="G3214" s="2" t="s">
        <v>501</v>
      </c>
      <c r="H3214" s="1" t="s">
        <v>502</v>
      </c>
      <c r="I3214" s="1">
        <v>2017</v>
      </c>
      <c r="J3214" s="1">
        <v>2017</v>
      </c>
      <c r="K3214" s="1" t="s">
        <v>493</v>
      </c>
      <c r="L3214" s="1">
        <v>7749.22</v>
      </c>
      <c r="M3214" s="1" t="s">
        <v>504</v>
      </c>
      <c r="N3214" s="1" t="s">
        <v>505</v>
      </c>
    </row>
    <row r="3215" spans="1:14" hidden="1" x14ac:dyDescent="0.35">
      <c r="A3215" s="1" t="s">
        <v>487</v>
      </c>
      <c r="B3215" s="1" t="s">
        <v>488</v>
      </c>
      <c r="C3215" s="2" t="s">
        <v>581</v>
      </c>
      <c r="D3215" s="1" t="s">
        <v>175</v>
      </c>
      <c r="E3215" s="1">
        <v>6110</v>
      </c>
      <c r="F3215" s="1" t="s">
        <v>490</v>
      </c>
      <c r="G3215" s="2" t="s">
        <v>491</v>
      </c>
      <c r="H3215" s="1" t="s">
        <v>492</v>
      </c>
      <c r="I3215" s="1">
        <v>2016</v>
      </c>
      <c r="J3215" s="1">
        <v>2016</v>
      </c>
      <c r="K3215" s="1" t="s">
        <v>493</v>
      </c>
      <c r="L3215" s="1">
        <v>80.489999999999995</v>
      </c>
      <c r="M3215" s="1" t="s">
        <v>504</v>
      </c>
      <c r="N3215" s="1" t="s">
        <v>505</v>
      </c>
    </row>
    <row r="3216" spans="1:14" hidden="1" x14ac:dyDescent="0.35">
      <c r="A3216" s="1" t="s">
        <v>487</v>
      </c>
      <c r="B3216" s="1" t="s">
        <v>488</v>
      </c>
      <c r="C3216" s="2" t="s">
        <v>581</v>
      </c>
      <c r="D3216" s="1" t="s">
        <v>175</v>
      </c>
      <c r="E3216" s="1">
        <v>6110</v>
      </c>
      <c r="F3216" s="1" t="s">
        <v>490</v>
      </c>
      <c r="G3216" s="2" t="s">
        <v>506</v>
      </c>
      <c r="H3216" s="1" t="s">
        <v>507</v>
      </c>
      <c r="I3216" s="1">
        <v>2016</v>
      </c>
      <c r="J3216" s="1">
        <v>2016</v>
      </c>
      <c r="K3216" s="1" t="s">
        <v>493</v>
      </c>
      <c r="L3216" s="1">
        <v>0</v>
      </c>
      <c r="M3216" s="1" t="s">
        <v>504</v>
      </c>
      <c r="N3216" s="1" t="s">
        <v>505</v>
      </c>
    </row>
    <row r="3217" spans="1:15" hidden="1" x14ac:dyDescent="0.35">
      <c r="A3217" s="1" t="s">
        <v>487</v>
      </c>
      <c r="B3217" s="1" t="s">
        <v>488</v>
      </c>
      <c r="C3217" s="2" t="s">
        <v>581</v>
      </c>
      <c r="D3217" s="1" t="s">
        <v>175</v>
      </c>
      <c r="E3217" s="1">
        <v>6110</v>
      </c>
      <c r="F3217" s="1" t="s">
        <v>490</v>
      </c>
      <c r="G3217" s="2" t="s">
        <v>497</v>
      </c>
      <c r="H3217" s="1" t="s">
        <v>498</v>
      </c>
      <c r="I3217" s="1">
        <v>2016</v>
      </c>
      <c r="J3217" s="1">
        <v>2016</v>
      </c>
      <c r="K3217" s="1" t="s">
        <v>493</v>
      </c>
      <c r="L3217" s="1">
        <v>18.48</v>
      </c>
      <c r="M3217" s="1" t="s">
        <v>504</v>
      </c>
      <c r="N3217" s="1" t="s">
        <v>505</v>
      </c>
    </row>
    <row r="3218" spans="1:15" hidden="1" x14ac:dyDescent="0.35">
      <c r="A3218" s="1" t="s">
        <v>487</v>
      </c>
      <c r="B3218" s="1" t="s">
        <v>488</v>
      </c>
      <c r="C3218" s="2" t="s">
        <v>581</v>
      </c>
      <c r="D3218" s="1" t="s">
        <v>175</v>
      </c>
      <c r="E3218" s="1">
        <v>6110</v>
      </c>
      <c r="F3218" s="1" t="s">
        <v>490</v>
      </c>
      <c r="G3218" s="2" t="s">
        <v>499</v>
      </c>
      <c r="H3218" s="1" t="s">
        <v>500</v>
      </c>
      <c r="I3218" s="1">
        <v>2012</v>
      </c>
      <c r="J3218" s="1">
        <v>2012</v>
      </c>
      <c r="K3218" s="1" t="s">
        <v>493</v>
      </c>
      <c r="L3218" s="1">
        <v>67.48</v>
      </c>
      <c r="M3218" s="1" t="s">
        <v>504</v>
      </c>
      <c r="N3218" s="1" t="s">
        <v>505</v>
      </c>
    </row>
    <row r="3219" spans="1:15" hidden="1" x14ac:dyDescent="0.35">
      <c r="A3219" s="1" t="s">
        <v>487</v>
      </c>
      <c r="B3219" s="1" t="s">
        <v>488</v>
      </c>
      <c r="C3219" s="2" t="s">
        <v>581</v>
      </c>
      <c r="D3219" s="1" t="s">
        <v>175</v>
      </c>
      <c r="E3219" s="1">
        <v>6110</v>
      </c>
      <c r="F3219" s="1" t="s">
        <v>490</v>
      </c>
      <c r="G3219" s="2" t="s">
        <v>499</v>
      </c>
      <c r="H3219" s="1" t="s">
        <v>500</v>
      </c>
      <c r="I3219" s="1">
        <v>2013</v>
      </c>
      <c r="J3219" s="1">
        <v>2013</v>
      </c>
      <c r="K3219" s="1" t="s">
        <v>493</v>
      </c>
      <c r="L3219" s="1">
        <v>73.41</v>
      </c>
      <c r="M3219" s="1" t="s">
        <v>504</v>
      </c>
      <c r="N3219" s="1" t="s">
        <v>505</v>
      </c>
    </row>
    <row r="3220" spans="1:15" hidden="1" x14ac:dyDescent="0.35">
      <c r="A3220" s="1" t="s">
        <v>487</v>
      </c>
      <c r="B3220" s="1" t="s">
        <v>488</v>
      </c>
      <c r="C3220" s="2" t="s">
        <v>581</v>
      </c>
      <c r="D3220" s="1" t="s">
        <v>175</v>
      </c>
      <c r="E3220" s="1">
        <v>6110</v>
      </c>
      <c r="F3220" s="1" t="s">
        <v>490</v>
      </c>
      <c r="G3220" s="2" t="s">
        <v>499</v>
      </c>
      <c r="H3220" s="1" t="s">
        <v>500</v>
      </c>
      <c r="I3220" s="1">
        <v>2014</v>
      </c>
      <c r="J3220" s="1">
        <v>2014</v>
      </c>
      <c r="K3220" s="1" t="s">
        <v>493</v>
      </c>
      <c r="L3220" s="1">
        <v>85.37</v>
      </c>
      <c r="M3220" s="1" t="s">
        <v>504</v>
      </c>
      <c r="N3220" s="1" t="s">
        <v>505</v>
      </c>
    </row>
    <row r="3221" spans="1:15" hidden="1" x14ac:dyDescent="0.35">
      <c r="A3221" s="1" t="s">
        <v>487</v>
      </c>
      <c r="B3221" s="1" t="s">
        <v>488</v>
      </c>
      <c r="C3221" s="2" t="s">
        <v>581</v>
      </c>
      <c r="D3221" s="1" t="s">
        <v>175</v>
      </c>
      <c r="E3221" s="1">
        <v>6110</v>
      </c>
      <c r="F3221" s="1" t="s">
        <v>490</v>
      </c>
      <c r="G3221" s="2" t="s">
        <v>499</v>
      </c>
      <c r="H3221" s="1" t="s">
        <v>500</v>
      </c>
      <c r="I3221" s="1">
        <v>2015</v>
      </c>
      <c r="J3221" s="1">
        <v>2015</v>
      </c>
      <c r="K3221" s="1" t="s">
        <v>493</v>
      </c>
      <c r="L3221" s="1">
        <v>82.17</v>
      </c>
      <c r="M3221" s="1" t="s">
        <v>504</v>
      </c>
      <c r="N3221" s="1" t="s">
        <v>505</v>
      </c>
    </row>
    <row r="3222" spans="1:15" hidden="1" x14ac:dyDescent="0.35">
      <c r="A3222" s="1" t="s">
        <v>487</v>
      </c>
      <c r="B3222" s="1" t="s">
        <v>488</v>
      </c>
      <c r="C3222" s="2" t="s">
        <v>581</v>
      </c>
      <c r="D3222" s="1" t="s">
        <v>175</v>
      </c>
      <c r="E3222" s="1">
        <v>6110</v>
      </c>
      <c r="F3222" s="1" t="s">
        <v>490</v>
      </c>
      <c r="G3222" s="2" t="s">
        <v>499</v>
      </c>
      <c r="H3222" s="1" t="s">
        <v>500</v>
      </c>
      <c r="I3222" s="1">
        <v>2016</v>
      </c>
      <c r="J3222" s="1">
        <v>2016</v>
      </c>
      <c r="K3222" s="1" t="s">
        <v>493</v>
      </c>
      <c r="L3222" s="1">
        <v>80.489999999999995</v>
      </c>
      <c r="M3222" s="1" t="s">
        <v>504</v>
      </c>
      <c r="N3222" s="1" t="s">
        <v>505</v>
      </c>
    </row>
    <row r="3223" spans="1:15" hidden="1" x14ac:dyDescent="0.35">
      <c r="A3223" s="1" t="s">
        <v>487</v>
      </c>
      <c r="B3223" s="1" t="s">
        <v>488</v>
      </c>
      <c r="C3223" s="2" t="s">
        <v>581</v>
      </c>
      <c r="D3223" s="1" t="s">
        <v>175</v>
      </c>
      <c r="E3223" s="1">
        <v>6110</v>
      </c>
      <c r="F3223" s="1" t="s">
        <v>490</v>
      </c>
      <c r="G3223" s="2" t="s">
        <v>499</v>
      </c>
      <c r="H3223" s="1" t="s">
        <v>500</v>
      </c>
      <c r="I3223" s="1">
        <v>2017</v>
      </c>
      <c r="J3223" s="1">
        <v>2017</v>
      </c>
      <c r="K3223" s="1" t="s">
        <v>493</v>
      </c>
      <c r="L3223" s="1">
        <v>82.39</v>
      </c>
      <c r="M3223" s="1" t="s">
        <v>494</v>
      </c>
      <c r="N3223" s="1" t="s">
        <v>495</v>
      </c>
      <c r="O3223" s="1" t="s">
        <v>496</v>
      </c>
    </row>
    <row r="3224" spans="1:15" hidden="1" x14ac:dyDescent="0.35">
      <c r="A3224" s="1" t="s">
        <v>487</v>
      </c>
      <c r="B3224" s="1" t="s">
        <v>488</v>
      </c>
      <c r="C3224" s="2" t="s">
        <v>581</v>
      </c>
      <c r="D3224" s="1" t="s">
        <v>175</v>
      </c>
      <c r="E3224" s="1">
        <v>6110</v>
      </c>
      <c r="F3224" s="1" t="s">
        <v>490</v>
      </c>
      <c r="G3224" s="2" t="s">
        <v>508</v>
      </c>
      <c r="H3224" s="1" t="s">
        <v>509</v>
      </c>
      <c r="I3224" s="1">
        <v>2012</v>
      </c>
      <c r="J3224" s="1">
        <v>2012</v>
      </c>
      <c r="K3224" s="1" t="s">
        <v>493</v>
      </c>
      <c r="L3224" s="1">
        <v>10</v>
      </c>
      <c r="M3224" s="1" t="s">
        <v>504</v>
      </c>
      <c r="N3224" s="1" t="s">
        <v>505</v>
      </c>
    </row>
    <row r="3225" spans="1:15" hidden="1" x14ac:dyDescent="0.35">
      <c r="A3225" s="1" t="s">
        <v>487</v>
      </c>
      <c r="B3225" s="1" t="s">
        <v>488</v>
      </c>
      <c r="C3225" s="2" t="s">
        <v>581</v>
      </c>
      <c r="D3225" s="1" t="s">
        <v>175</v>
      </c>
      <c r="E3225" s="1">
        <v>6110</v>
      </c>
      <c r="F3225" s="1" t="s">
        <v>490</v>
      </c>
      <c r="G3225" s="2" t="s">
        <v>508</v>
      </c>
      <c r="H3225" s="1" t="s">
        <v>509</v>
      </c>
      <c r="I3225" s="1">
        <v>2013</v>
      </c>
      <c r="J3225" s="1">
        <v>2013</v>
      </c>
      <c r="K3225" s="1" t="s">
        <v>493</v>
      </c>
      <c r="L3225" s="1">
        <v>11.3</v>
      </c>
      <c r="M3225" s="1" t="s">
        <v>504</v>
      </c>
      <c r="N3225" s="1" t="s">
        <v>505</v>
      </c>
    </row>
    <row r="3226" spans="1:15" hidden="1" x14ac:dyDescent="0.35">
      <c r="A3226" s="1" t="s">
        <v>487</v>
      </c>
      <c r="B3226" s="1" t="s">
        <v>488</v>
      </c>
      <c r="C3226" s="2" t="s">
        <v>581</v>
      </c>
      <c r="D3226" s="1" t="s">
        <v>175</v>
      </c>
      <c r="E3226" s="1">
        <v>6110</v>
      </c>
      <c r="F3226" s="1" t="s">
        <v>490</v>
      </c>
      <c r="G3226" s="2" t="s">
        <v>508</v>
      </c>
      <c r="H3226" s="1" t="s">
        <v>509</v>
      </c>
      <c r="I3226" s="1">
        <v>2014</v>
      </c>
      <c r="J3226" s="1">
        <v>2014</v>
      </c>
      <c r="K3226" s="1" t="s">
        <v>493</v>
      </c>
      <c r="L3226" s="1">
        <v>12.15</v>
      </c>
      <c r="M3226" s="1" t="s">
        <v>504</v>
      </c>
      <c r="N3226" s="1" t="s">
        <v>505</v>
      </c>
    </row>
    <row r="3227" spans="1:15" hidden="1" x14ac:dyDescent="0.35">
      <c r="A3227" s="1" t="s">
        <v>487</v>
      </c>
      <c r="B3227" s="1" t="s">
        <v>488</v>
      </c>
      <c r="C3227" s="2" t="s">
        <v>581</v>
      </c>
      <c r="D3227" s="1" t="s">
        <v>175</v>
      </c>
      <c r="E3227" s="1">
        <v>6110</v>
      </c>
      <c r="F3227" s="1" t="s">
        <v>490</v>
      </c>
      <c r="G3227" s="2" t="s">
        <v>508</v>
      </c>
      <c r="H3227" s="1" t="s">
        <v>509</v>
      </c>
      <c r="I3227" s="1">
        <v>2015</v>
      </c>
      <c r="J3227" s="1">
        <v>2015</v>
      </c>
      <c r="K3227" s="1" t="s">
        <v>493</v>
      </c>
      <c r="L3227" s="1">
        <v>10.94</v>
      </c>
      <c r="M3227" s="1" t="s">
        <v>504</v>
      </c>
      <c r="N3227" s="1" t="s">
        <v>505</v>
      </c>
    </row>
    <row r="3228" spans="1:15" hidden="1" x14ac:dyDescent="0.35">
      <c r="A3228" s="1" t="s">
        <v>487</v>
      </c>
      <c r="B3228" s="1" t="s">
        <v>488</v>
      </c>
      <c r="C3228" s="2" t="s">
        <v>581</v>
      </c>
      <c r="D3228" s="1" t="s">
        <v>175</v>
      </c>
      <c r="E3228" s="1">
        <v>6110</v>
      </c>
      <c r="F3228" s="1" t="s">
        <v>490</v>
      </c>
      <c r="G3228" s="2" t="s">
        <v>508</v>
      </c>
      <c r="H3228" s="1" t="s">
        <v>509</v>
      </c>
      <c r="I3228" s="1">
        <v>2016</v>
      </c>
      <c r="J3228" s="1">
        <v>2016</v>
      </c>
      <c r="K3228" s="1" t="s">
        <v>493</v>
      </c>
      <c r="L3228" s="1">
        <v>0</v>
      </c>
      <c r="M3228" s="1" t="s">
        <v>504</v>
      </c>
      <c r="N3228" s="1" t="s">
        <v>505</v>
      </c>
    </row>
    <row r="3229" spans="1:15" hidden="1" x14ac:dyDescent="0.35">
      <c r="A3229" s="1" t="s">
        <v>487</v>
      </c>
      <c r="B3229" s="1" t="s">
        <v>488</v>
      </c>
      <c r="C3229" s="2" t="s">
        <v>581</v>
      </c>
      <c r="D3229" s="1" t="s">
        <v>175</v>
      </c>
      <c r="E3229" s="1">
        <v>6110</v>
      </c>
      <c r="F3229" s="1" t="s">
        <v>490</v>
      </c>
      <c r="G3229" s="2" t="s">
        <v>501</v>
      </c>
      <c r="H3229" s="1" t="s">
        <v>502</v>
      </c>
      <c r="I3229" s="1">
        <v>2010</v>
      </c>
      <c r="J3229" s="1">
        <v>2010</v>
      </c>
      <c r="K3229" s="1" t="s">
        <v>493</v>
      </c>
      <c r="L3229" s="1">
        <v>11.41</v>
      </c>
      <c r="M3229" s="1" t="s">
        <v>504</v>
      </c>
      <c r="N3229" s="1" t="s">
        <v>505</v>
      </c>
    </row>
    <row r="3230" spans="1:15" hidden="1" x14ac:dyDescent="0.35">
      <c r="A3230" s="1" t="s">
        <v>487</v>
      </c>
      <c r="B3230" s="1" t="s">
        <v>488</v>
      </c>
      <c r="C3230" s="2" t="s">
        <v>581</v>
      </c>
      <c r="D3230" s="1" t="s">
        <v>175</v>
      </c>
      <c r="E3230" s="1">
        <v>6110</v>
      </c>
      <c r="F3230" s="1" t="s">
        <v>490</v>
      </c>
      <c r="G3230" s="2" t="s">
        <v>501</v>
      </c>
      <c r="H3230" s="1" t="s">
        <v>502</v>
      </c>
      <c r="I3230" s="1">
        <v>2011</v>
      </c>
      <c r="J3230" s="1">
        <v>2011</v>
      </c>
      <c r="K3230" s="1" t="s">
        <v>493</v>
      </c>
      <c r="L3230" s="1">
        <v>34.51</v>
      </c>
      <c r="M3230" s="1" t="s">
        <v>504</v>
      </c>
      <c r="N3230" s="1" t="s">
        <v>505</v>
      </c>
    </row>
    <row r="3231" spans="1:15" hidden="1" x14ac:dyDescent="0.35">
      <c r="A3231" s="1" t="s">
        <v>487</v>
      </c>
      <c r="B3231" s="1" t="s">
        <v>488</v>
      </c>
      <c r="C3231" s="2" t="s">
        <v>581</v>
      </c>
      <c r="D3231" s="1" t="s">
        <v>175</v>
      </c>
      <c r="E3231" s="1">
        <v>6110</v>
      </c>
      <c r="F3231" s="1" t="s">
        <v>490</v>
      </c>
      <c r="G3231" s="2" t="s">
        <v>501</v>
      </c>
      <c r="H3231" s="1" t="s">
        <v>502</v>
      </c>
      <c r="I3231" s="1">
        <v>2012</v>
      </c>
      <c r="J3231" s="1">
        <v>2012</v>
      </c>
      <c r="K3231" s="1" t="s">
        <v>493</v>
      </c>
      <c r="L3231" s="1">
        <v>166.88</v>
      </c>
      <c r="M3231" s="1" t="s">
        <v>504</v>
      </c>
      <c r="N3231" s="1" t="s">
        <v>505</v>
      </c>
    </row>
    <row r="3232" spans="1:15" hidden="1" x14ac:dyDescent="0.35">
      <c r="A3232" s="1" t="s">
        <v>487</v>
      </c>
      <c r="B3232" s="1" t="s">
        <v>488</v>
      </c>
      <c r="C3232" s="2" t="s">
        <v>581</v>
      </c>
      <c r="D3232" s="1" t="s">
        <v>175</v>
      </c>
      <c r="E3232" s="1">
        <v>6110</v>
      </c>
      <c r="F3232" s="1" t="s">
        <v>490</v>
      </c>
      <c r="G3232" s="2" t="s">
        <v>501</v>
      </c>
      <c r="H3232" s="1" t="s">
        <v>502</v>
      </c>
      <c r="I3232" s="1">
        <v>2013</v>
      </c>
      <c r="J3232" s="1">
        <v>2013</v>
      </c>
      <c r="K3232" s="1" t="s">
        <v>493</v>
      </c>
      <c r="L3232" s="1">
        <v>234.99</v>
      </c>
      <c r="M3232" s="1" t="s">
        <v>504</v>
      </c>
      <c r="N3232" s="1" t="s">
        <v>505</v>
      </c>
    </row>
    <row r="3233" spans="1:15" hidden="1" x14ac:dyDescent="0.35">
      <c r="A3233" s="1" t="s">
        <v>487</v>
      </c>
      <c r="B3233" s="1" t="s">
        <v>488</v>
      </c>
      <c r="C3233" s="2" t="s">
        <v>581</v>
      </c>
      <c r="D3233" s="1" t="s">
        <v>175</v>
      </c>
      <c r="E3233" s="1">
        <v>6110</v>
      </c>
      <c r="F3233" s="1" t="s">
        <v>490</v>
      </c>
      <c r="G3233" s="2" t="s">
        <v>501</v>
      </c>
      <c r="H3233" s="1" t="s">
        <v>502</v>
      </c>
      <c r="I3233" s="1">
        <v>2014</v>
      </c>
      <c r="J3233" s="1">
        <v>2014</v>
      </c>
      <c r="K3233" s="1" t="s">
        <v>493</v>
      </c>
      <c r="L3233" s="1">
        <v>334.96</v>
      </c>
      <c r="M3233" s="1" t="s">
        <v>504</v>
      </c>
      <c r="N3233" s="1" t="s">
        <v>505</v>
      </c>
    </row>
    <row r="3234" spans="1:15" hidden="1" x14ac:dyDescent="0.35">
      <c r="A3234" s="1" t="s">
        <v>487</v>
      </c>
      <c r="B3234" s="1" t="s">
        <v>488</v>
      </c>
      <c r="C3234" s="2" t="s">
        <v>581</v>
      </c>
      <c r="D3234" s="1" t="s">
        <v>175</v>
      </c>
      <c r="E3234" s="1">
        <v>6110</v>
      </c>
      <c r="F3234" s="1" t="s">
        <v>490</v>
      </c>
      <c r="G3234" s="2" t="s">
        <v>501</v>
      </c>
      <c r="H3234" s="1" t="s">
        <v>502</v>
      </c>
      <c r="I3234" s="1">
        <v>2015</v>
      </c>
      <c r="J3234" s="1">
        <v>2015</v>
      </c>
      <c r="K3234" s="1" t="s">
        <v>493</v>
      </c>
      <c r="L3234" s="1">
        <v>492.96</v>
      </c>
      <c r="M3234" s="1" t="s">
        <v>504</v>
      </c>
      <c r="N3234" s="1" t="s">
        <v>505</v>
      </c>
    </row>
    <row r="3235" spans="1:15" hidden="1" x14ac:dyDescent="0.35">
      <c r="A3235" s="1" t="s">
        <v>487</v>
      </c>
      <c r="B3235" s="1" t="s">
        <v>488</v>
      </c>
      <c r="C3235" s="2" t="s">
        <v>581</v>
      </c>
      <c r="D3235" s="1" t="s">
        <v>175</v>
      </c>
      <c r="E3235" s="1">
        <v>6110</v>
      </c>
      <c r="F3235" s="1" t="s">
        <v>490</v>
      </c>
      <c r="G3235" s="2" t="s">
        <v>501</v>
      </c>
      <c r="H3235" s="1" t="s">
        <v>502</v>
      </c>
      <c r="I3235" s="1">
        <v>2016</v>
      </c>
      <c r="J3235" s="1">
        <v>2016</v>
      </c>
      <c r="K3235" s="1" t="s">
        <v>493</v>
      </c>
      <c r="L3235" s="1">
        <v>18.48</v>
      </c>
      <c r="M3235" s="1" t="s">
        <v>504</v>
      </c>
      <c r="N3235" s="1" t="s">
        <v>505</v>
      </c>
    </row>
    <row r="3236" spans="1:15" hidden="1" x14ac:dyDescent="0.35">
      <c r="A3236" s="1" t="s">
        <v>487</v>
      </c>
      <c r="B3236" s="1" t="s">
        <v>488</v>
      </c>
      <c r="C3236" s="2" t="s">
        <v>581</v>
      </c>
      <c r="D3236" s="1" t="s">
        <v>175</v>
      </c>
      <c r="E3236" s="1">
        <v>6110</v>
      </c>
      <c r="F3236" s="1" t="s">
        <v>490</v>
      </c>
      <c r="G3236" s="2" t="s">
        <v>501</v>
      </c>
      <c r="H3236" s="1" t="s">
        <v>502</v>
      </c>
      <c r="I3236" s="1">
        <v>2017</v>
      </c>
      <c r="J3236" s="1">
        <v>2017</v>
      </c>
      <c r="K3236" s="1" t="s">
        <v>493</v>
      </c>
      <c r="L3236" s="1">
        <v>24.51</v>
      </c>
      <c r="M3236" s="1" t="s">
        <v>494</v>
      </c>
      <c r="N3236" s="1" t="s">
        <v>495</v>
      </c>
      <c r="O3236" s="1" t="s">
        <v>496</v>
      </c>
    </row>
    <row r="3237" spans="1:15" hidden="1" x14ac:dyDescent="0.35">
      <c r="A3237" s="1" t="s">
        <v>487</v>
      </c>
      <c r="B3237" s="1" t="s">
        <v>488</v>
      </c>
      <c r="C3237" s="2" t="s">
        <v>582</v>
      </c>
      <c r="D3237" s="1" t="s">
        <v>177</v>
      </c>
      <c r="E3237" s="1">
        <v>6110</v>
      </c>
      <c r="F3237" s="1" t="s">
        <v>490</v>
      </c>
      <c r="G3237" s="2" t="s">
        <v>491</v>
      </c>
      <c r="H3237" s="1" t="s">
        <v>492</v>
      </c>
      <c r="I3237" s="1">
        <v>2001</v>
      </c>
      <c r="J3237" s="1">
        <v>2001</v>
      </c>
      <c r="K3237" s="1" t="s">
        <v>493</v>
      </c>
      <c r="L3237" s="1">
        <v>136.12</v>
      </c>
      <c r="M3237" s="1" t="s">
        <v>494</v>
      </c>
      <c r="N3237" s="1" t="s">
        <v>495</v>
      </c>
      <c r="O3237" s="1" t="s">
        <v>496</v>
      </c>
    </row>
    <row r="3238" spans="1:15" hidden="1" x14ac:dyDescent="0.35">
      <c r="A3238" s="1" t="s">
        <v>487</v>
      </c>
      <c r="B3238" s="1" t="s">
        <v>488</v>
      </c>
      <c r="C3238" s="2" t="s">
        <v>582</v>
      </c>
      <c r="D3238" s="1" t="s">
        <v>177</v>
      </c>
      <c r="E3238" s="1">
        <v>6110</v>
      </c>
      <c r="F3238" s="1" t="s">
        <v>490</v>
      </c>
      <c r="G3238" s="2" t="s">
        <v>491</v>
      </c>
      <c r="H3238" s="1" t="s">
        <v>492</v>
      </c>
      <c r="I3238" s="1">
        <v>2002</v>
      </c>
      <c r="J3238" s="1">
        <v>2002</v>
      </c>
      <c r="K3238" s="1" t="s">
        <v>493</v>
      </c>
      <c r="L3238" s="1">
        <v>166.96</v>
      </c>
      <c r="M3238" s="1" t="s">
        <v>494</v>
      </c>
      <c r="N3238" s="1" t="s">
        <v>495</v>
      </c>
      <c r="O3238" s="1" t="s">
        <v>496</v>
      </c>
    </row>
    <row r="3239" spans="1:15" hidden="1" x14ac:dyDescent="0.35">
      <c r="A3239" s="1" t="s">
        <v>487</v>
      </c>
      <c r="B3239" s="1" t="s">
        <v>488</v>
      </c>
      <c r="C3239" s="2" t="s">
        <v>582</v>
      </c>
      <c r="D3239" s="1" t="s">
        <v>177</v>
      </c>
      <c r="E3239" s="1">
        <v>6110</v>
      </c>
      <c r="F3239" s="1" t="s">
        <v>490</v>
      </c>
      <c r="G3239" s="2" t="s">
        <v>491</v>
      </c>
      <c r="H3239" s="1" t="s">
        <v>492</v>
      </c>
      <c r="I3239" s="1">
        <v>2003</v>
      </c>
      <c r="J3239" s="1">
        <v>2003</v>
      </c>
      <c r="K3239" s="1" t="s">
        <v>493</v>
      </c>
      <c r="L3239" s="1">
        <v>285.76</v>
      </c>
      <c r="M3239" s="1" t="s">
        <v>494</v>
      </c>
      <c r="N3239" s="1" t="s">
        <v>495</v>
      </c>
      <c r="O3239" s="1" t="s">
        <v>496</v>
      </c>
    </row>
    <row r="3240" spans="1:15" hidden="1" x14ac:dyDescent="0.35">
      <c r="A3240" s="1" t="s">
        <v>487</v>
      </c>
      <c r="B3240" s="1" t="s">
        <v>488</v>
      </c>
      <c r="C3240" s="2" t="s">
        <v>582</v>
      </c>
      <c r="D3240" s="1" t="s">
        <v>177</v>
      </c>
      <c r="E3240" s="1">
        <v>6110</v>
      </c>
      <c r="F3240" s="1" t="s">
        <v>490</v>
      </c>
      <c r="G3240" s="2" t="s">
        <v>491</v>
      </c>
      <c r="H3240" s="1" t="s">
        <v>492</v>
      </c>
      <c r="I3240" s="1">
        <v>2004</v>
      </c>
      <c r="J3240" s="1">
        <v>2004</v>
      </c>
      <c r="K3240" s="1" t="s">
        <v>493</v>
      </c>
      <c r="L3240" s="1">
        <v>469.5</v>
      </c>
      <c r="M3240" s="1" t="s">
        <v>494</v>
      </c>
      <c r="N3240" s="1" t="s">
        <v>495</v>
      </c>
      <c r="O3240" s="1" t="s">
        <v>496</v>
      </c>
    </row>
    <row r="3241" spans="1:15" hidden="1" x14ac:dyDescent="0.35">
      <c r="A3241" s="1" t="s">
        <v>487</v>
      </c>
      <c r="B3241" s="1" t="s">
        <v>488</v>
      </c>
      <c r="C3241" s="2" t="s">
        <v>582</v>
      </c>
      <c r="D3241" s="1" t="s">
        <v>177</v>
      </c>
      <c r="E3241" s="1">
        <v>6110</v>
      </c>
      <c r="F3241" s="1" t="s">
        <v>490</v>
      </c>
      <c r="G3241" s="2" t="s">
        <v>491</v>
      </c>
      <c r="H3241" s="1" t="s">
        <v>492</v>
      </c>
      <c r="I3241" s="1">
        <v>2009</v>
      </c>
      <c r="J3241" s="1">
        <v>2009</v>
      </c>
      <c r="K3241" s="1" t="s">
        <v>493</v>
      </c>
      <c r="L3241" s="1">
        <v>943.37</v>
      </c>
      <c r="M3241" s="1" t="s">
        <v>504</v>
      </c>
      <c r="N3241" s="1" t="s">
        <v>505</v>
      </c>
    </row>
    <row r="3242" spans="1:15" hidden="1" x14ac:dyDescent="0.35">
      <c r="A3242" s="1" t="s">
        <v>487</v>
      </c>
      <c r="B3242" s="1" t="s">
        <v>488</v>
      </c>
      <c r="C3242" s="2" t="s">
        <v>582</v>
      </c>
      <c r="D3242" s="1" t="s">
        <v>177</v>
      </c>
      <c r="E3242" s="1">
        <v>6110</v>
      </c>
      <c r="F3242" s="1" t="s">
        <v>490</v>
      </c>
      <c r="G3242" s="2" t="s">
        <v>491</v>
      </c>
      <c r="H3242" s="1" t="s">
        <v>492</v>
      </c>
      <c r="I3242" s="1">
        <v>2010</v>
      </c>
      <c r="J3242" s="1">
        <v>2010</v>
      </c>
      <c r="K3242" s="1" t="s">
        <v>493</v>
      </c>
      <c r="L3242" s="1">
        <v>1173.98</v>
      </c>
      <c r="M3242" s="1" t="s">
        <v>504</v>
      </c>
      <c r="N3242" s="1" t="s">
        <v>505</v>
      </c>
    </row>
    <row r="3243" spans="1:15" hidden="1" x14ac:dyDescent="0.35">
      <c r="A3243" s="1" t="s">
        <v>487</v>
      </c>
      <c r="B3243" s="1" t="s">
        <v>488</v>
      </c>
      <c r="C3243" s="2" t="s">
        <v>582</v>
      </c>
      <c r="D3243" s="1" t="s">
        <v>177</v>
      </c>
      <c r="E3243" s="1">
        <v>6110</v>
      </c>
      <c r="F3243" s="1" t="s">
        <v>490</v>
      </c>
      <c r="G3243" s="2" t="s">
        <v>491</v>
      </c>
      <c r="H3243" s="1" t="s">
        <v>492</v>
      </c>
      <c r="I3243" s="1">
        <v>2011</v>
      </c>
      <c r="J3243" s="1">
        <v>2011</v>
      </c>
      <c r="K3243" s="1" t="s">
        <v>493</v>
      </c>
      <c r="L3243" s="1">
        <v>1561.65</v>
      </c>
      <c r="M3243" s="1" t="s">
        <v>504</v>
      </c>
      <c r="N3243" s="1" t="s">
        <v>505</v>
      </c>
    </row>
    <row r="3244" spans="1:15" hidden="1" x14ac:dyDescent="0.35">
      <c r="A3244" s="1" t="s">
        <v>487</v>
      </c>
      <c r="B3244" s="1" t="s">
        <v>488</v>
      </c>
      <c r="C3244" s="2" t="s">
        <v>582</v>
      </c>
      <c r="D3244" s="1" t="s">
        <v>177</v>
      </c>
      <c r="E3244" s="1">
        <v>6110</v>
      </c>
      <c r="F3244" s="1" t="s">
        <v>490</v>
      </c>
      <c r="G3244" s="2" t="s">
        <v>491</v>
      </c>
      <c r="H3244" s="1" t="s">
        <v>492</v>
      </c>
      <c r="I3244" s="1">
        <v>2012</v>
      </c>
      <c r="J3244" s="1">
        <v>2012</v>
      </c>
      <c r="K3244" s="1" t="s">
        <v>493</v>
      </c>
      <c r="L3244" s="1">
        <v>1697.72</v>
      </c>
      <c r="M3244" s="1" t="s">
        <v>504</v>
      </c>
      <c r="N3244" s="1" t="s">
        <v>505</v>
      </c>
    </row>
    <row r="3245" spans="1:15" hidden="1" x14ac:dyDescent="0.35">
      <c r="A3245" s="1" t="s">
        <v>487</v>
      </c>
      <c r="B3245" s="1" t="s">
        <v>488</v>
      </c>
      <c r="C3245" s="2" t="s">
        <v>582</v>
      </c>
      <c r="D3245" s="1" t="s">
        <v>177</v>
      </c>
      <c r="E3245" s="1">
        <v>6110</v>
      </c>
      <c r="F3245" s="1" t="s">
        <v>490</v>
      </c>
      <c r="G3245" s="2" t="s">
        <v>491</v>
      </c>
      <c r="H3245" s="1" t="s">
        <v>492</v>
      </c>
      <c r="I3245" s="1">
        <v>2013</v>
      </c>
      <c r="J3245" s="1">
        <v>2013</v>
      </c>
      <c r="K3245" s="1" t="s">
        <v>493</v>
      </c>
      <c r="L3245" s="1">
        <v>1491.55</v>
      </c>
      <c r="M3245" s="1" t="s">
        <v>504</v>
      </c>
      <c r="N3245" s="1" t="s">
        <v>505</v>
      </c>
    </row>
    <row r="3246" spans="1:15" hidden="1" x14ac:dyDescent="0.35">
      <c r="A3246" s="1" t="s">
        <v>487</v>
      </c>
      <c r="B3246" s="1" t="s">
        <v>488</v>
      </c>
      <c r="C3246" s="2" t="s">
        <v>582</v>
      </c>
      <c r="D3246" s="1" t="s">
        <v>177</v>
      </c>
      <c r="E3246" s="1">
        <v>6110</v>
      </c>
      <c r="F3246" s="1" t="s">
        <v>490</v>
      </c>
      <c r="G3246" s="2" t="s">
        <v>491</v>
      </c>
      <c r="H3246" s="1" t="s">
        <v>492</v>
      </c>
      <c r="I3246" s="1">
        <v>2014</v>
      </c>
      <c r="J3246" s="1">
        <v>2014</v>
      </c>
      <c r="K3246" s="1" t="s">
        <v>493</v>
      </c>
      <c r="L3246" s="1">
        <v>1780.48</v>
      </c>
      <c r="M3246" s="1" t="s">
        <v>504</v>
      </c>
      <c r="N3246" s="1" t="s">
        <v>505</v>
      </c>
    </row>
    <row r="3247" spans="1:15" hidden="1" x14ac:dyDescent="0.35">
      <c r="A3247" s="1" t="s">
        <v>487</v>
      </c>
      <c r="B3247" s="1" t="s">
        <v>488</v>
      </c>
      <c r="C3247" s="2" t="s">
        <v>582</v>
      </c>
      <c r="D3247" s="1" t="s">
        <v>177</v>
      </c>
      <c r="E3247" s="1">
        <v>6110</v>
      </c>
      <c r="F3247" s="1" t="s">
        <v>490</v>
      </c>
      <c r="G3247" s="2" t="s">
        <v>491</v>
      </c>
      <c r="H3247" s="1" t="s">
        <v>492</v>
      </c>
      <c r="I3247" s="1">
        <v>2015</v>
      </c>
      <c r="J3247" s="1">
        <v>2015</v>
      </c>
      <c r="K3247" s="1" t="s">
        <v>493</v>
      </c>
      <c r="L3247" s="1">
        <v>1572.99</v>
      </c>
      <c r="M3247" s="1" t="s">
        <v>504</v>
      </c>
      <c r="N3247" s="1" t="s">
        <v>505</v>
      </c>
    </row>
    <row r="3248" spans="1:15" hidden="1" x14ac:dyDescent="0.35">
      <c r="A3248" s="1" t="s">
        <v>487</v>
      </c>
      <c r="B3248" s="1" t="s">
        <v>488</v>
      </c>
      <c r="C3248" s="2" t="s">
        <v>582</v>
      </c>
      <c r="D3248" s="1" t="s">
        <v>177</v>
      </c>
      <c r="E3248" s="1">
        <v>6110</v>
      </c>
      <c r="F3248" s="1" t="s">
        <v>490</v>
      </c>
      <c r="G3248" s="2" t="s">
        <v>491</v>
      </c>
      <c r="H3248" s="1" t="s">
        <v>492</v>
      </c>
      <c r="I3248" s="1">
        <v>2016</v>
      </c>
      <c r="J3248" s="1">
        <v>2016</v>
      </c>
      <c r="K3248" s="1" t="s">
        <v>493</v>
      </c>
      <c r="L3248" s="1">
        <v>1282.21</v>
      </c>
      <c r="M3248" s="1" t="s">
        <v>504</v>
      </c>
      <c r="N3248" s="1" t="s">
        <v>505</v>
      </c>
    </row>
    <row r="3249" spans="1:15" hidden="1" x14ac:dyDescent="0.35">
      <c r="A3249" s="1" t="s">
        <v>487</v>
      </c>
      <c r="B3249" s="1" t="s">
        <v>488</v>
      </c>
      <c r="C3249" s="2" t="s">
        <v>582</v>
      </c>
      <c r="D3249" s="1" t="s">
        <v>177</v>
      </c>
      <c r="E3249" s="1">
        <v>6110</v>
      </c>
      <c r="F3249" s="1" t="s">
        <v>490</v>
      </c>
      <c r="G3249" s="2" t="s">
        <v>491</v>
      </c>
      <c r="H3249" s="1" t="s">
        <v>492</v>
      </c>
      <c r="I3249" s="1">
        <v>2017</v>
      </c>
      <c r="J3249" s="1">
        <v>2017</v>
      </c>
      <c r="K3249" s="1" t="s">
        <v>493</v>
      </c>
      <c r="L3249" s="1">
        <v>1660.97</v>
      </c>
      <c r="M3249" s="1" t="s">
        <v>504</v>
      </c>
      <c r="N3249" s="1" t="s">
        <v>505</v>
      </c>
    </row>
    <row r="3250" spans="1:15" hidden="1" x14ac:dyDescent="0.35">
      <c r="A3250" s="1" t="s">
        <v>487</v>
      </c>
      <c r="B3250" s="1" t="s">
        <v>488</v>
      </c>
      <c r="C3250" s="2" t="s">
        <v>582</v>
      </c>
      <c r="D3250" s="1" t="s">
        <v>177</v>
      </c>
      <c r="E3250" s="1">
        <v>6110</v>
      </c>
      <c r="F3250" s="1" t="s">
        <v>490</v>
      </c>
      <c r="G3250" s="2" t="s">
        <v>497</v>
      </c>
      <c r="H3250" s="1" t="s">
        <v>498</v>
      </c>
      <c r="I3250" s="1">
        <v>2001</v>
      </c>
      <c r="J3250" s="1">
        <v>2001</v>
      </c>
      <c r="K3250" s="1" t="s">
        <v>493</v>
      </c>
      <c r="L3250" s="1">
        <v>21.77</v>
      </c>
      <c r="M3250" s="1" t="s">
        <v>494</v>
      </c>
      <c r="N3250" s="1" t="s">
        <v>495</v>
      </c>
      <c r="O3250" s="1" t="s">
        <v>496</v>
      </c>
    </row>
    <row r="3251" spans="1:15" hidden="1" x14ac:dyDescent="0.35">
      <c r="A3251" s="1" t="s">
        <v>487</v>
      </c>
      <c r="B3251" s="1" t="s">
        <v>488</v>
      </c>
      <c r="C3251" s="2" t="s">
        <v>582</v>
      </c>
      <c r="D3251" s="1" t="s">
        <v>177</v>
      </c>
      <c r="E3251" s="1">
        <v>6110</v>
      </c>
      <c r="F3251" s="1" t="s">
        <v>490</v>
      </c>
      <c r="G3251" s="2" t="s">
        <v>497</v>
      </c>
      <c r="H3251" s="1" t="s">
        <v>498</v>
      </c>
      <c r="I3251" s="1">
        <v>2002</v>
      </c>
      <c r="J3251" s="1">
        <v>2002</v>
      </c>
      <c r="K3251" s="1" t="s">
        <v>493</v>
      </c>
      <c r="L3251" s="1">
        <v>20.73</v>
      </c>
      <c r="M3251" s="1" t="s">
        <v>494</v>
      </c>
      <c r="N3251" s="1" t="s">
        <v>495</v>
      </c>
      <c r="O3251" s="1" t="s">
        <v>496</v>
      </c>
    </row>
    <row r="3252" spans="1:15" hidden="1" x14ac:dyDescent="0.35">
      <c r="A3252" s="1" t="s">
        <v>487</v>
      </c>
      <c r="B3252" s="1" t="s">
        <v>488</v>
      </c>
      <c r="C3252" s="2" t="s">
        <v>582</v>
      </c>
      <c r="D3252" s="1" t="s">
        <v>177</v>
      </c>
      <c r="E3252" s="1">
        <v>6110</v>
      </c>
      <c r="F3252" s="1" t="s">
        <v>490</v>
      </c>
      <c r="G3252" s="2" t="s">
        <v>497</v>
      </c>
      <c r="H3252" s="1" t="s">
        <v>498</v>
      </c>
      <c r="I3252" s="1">
        <v>2003</v>
      </c>
      <c r="J3252" s="1">
        <v>2003</v>
      </c>
      <c r="K3252" s="1" t="s">
        <v>493</v>
      </c>
      <c r="L3252" s="1">
        <v>29.84</v>
      </c>
      <c r="M3252" s="1" t="s">
        <v>494</v>
      </c>
      <c r="N3252" s="1" t="s">
        <v>495</v>
      </c>
      <c r="O3252" s="1" t="s">
        <v>496</v>
      </c>
    </row>
    <row r="3253" spans="1:15" hidden="1" x14ac:dyDescent="0.35">
      <c r="A3253" s="1" t="s">
        <v>487</v>
      </c>
      <c r="B3253" s="1" t="s">
        <v>488</v>
      </c>
      <c r="C3253" s="2" t="s">
        <v>582</v>
      </c>
      <c r="D3253" s="1" t="s">
        <v>177</v>
      </c>
      <c r="E3253" s="1">
        <v>6110</v>
      </c>
      <c r="F3253" s="1" t="s">
        <v>490</v>
      </c>
      <c r="G3253" s="2" t="s">
        <v>497</v>
      </c>
      <c r="H3253" s="1" t="s">
        <v>498</v>
      </c>
      <c r="I3253" s="1">
        <v>2004</v>
      </c>
      <c r="J3253" s="1">
        <v>2004</v>
      </c>
      <c r="K3253" s="1" t="s">
        <v>493</v>
      </c>
      <c r="L3253" s="1">
        <v>60.02</v>
      </c>
      <c r="M3253" s="1" t="s">
        <v>494</v>
      </c>
      <c r="N3253" s="1" t="s">
        <v>495</v>
      </c>
      <c r="O3253" s="1" t="s">
        <v>496</v>
      </c>
    </row>
    <row r="3254" spans="1:15" hidden="1" x14ac:dyDescent="0.35">
      <c r="A3254" s="1" t="s">
        <v>487</v>
      </c>
      <c r="B3254" s="1" t="s">
        <v>488</v>
      </c>
      <c r="C3254" s="2" t="s">
        <v>582</v>
      </c>
      <c r="D3254" s="1" t="s">
        <v>177</v>
      </c>
      <c r="E3254" s="1">
        <v>6110</v>
      </c>
      <c r="F3254" s="1" t="s">
        <v>490</v>
      </c>
      <c r="G3254" s="2" t="s">
        <v>497</v>
      </c>
      <c r="H3254" s="1" t="s">
        <v>498</v>
      </c>
      <c r="I3254" s="1">
        <v>2009</v>
      </c>
      <c r="J3254" s="1">
        <v>2009</v>
      </c>
      <c r="K3254" s="1" t="s">
        <v>493</v>
      </c>
      <c r="L3254" s="1">
        <v>115.57</v>
      </c>
      <c r="M3254" s="1" t="s">
        <v>504</v>
      </c>
      <c r="N3254" s="1" t="s">
        <v>505</v>
      </c>
    </row>
    <row r="3255" spans="1:15" hidden="1" x14ac:dyDescent="0.35">
      <c r="A3255" s="1" t="s">
        <v>487</v>
      </c>
      <c r="B3255" s="1" t="s">
        <v>488</v>
      </c>
      <c r="C3255" s="2" t="s">
        <v>582</v>
      </c>
      <c r="D3255" s="1" t="s">
        <v>177</v>
      </c>
      <c r="E3255" s="1">
        <v>6110</v>
      </c>
      <c r="F3255" s="1" t="s">
        <v>490</v>
      </c>
      <c r="G3255" s="2" t="s">
        <v>497</v>
      </c>
      <c r="H3255" s="1" t="s">
        <v>498</v>
      </c>
      <c r="I3255" s="1">
        <v>2010</v>
      </c>
      <c r="J3255" s="1">
        <v>2010</v>
      </c>
      <c r="K3255" s="1" t="s">
        <v>493</v>
      </c>
      <c r="L3255" s="1">
        <v>143.12</v>
      </c>
      <c r="M3255" s="1" t="s">
        <v>504</v>
      </c>
      <c r="N3255" s="1" t="s">
        <v>505</v>
      </c>
    </row>
    <row r="3256" spans="1:15" hidden="1" x14ac:dyDescent="0.35">
      <c r="A3256" s="1" t="s">
        <v>487</v>
      </c>
      <c r="B3256" s="1" t="s">
        <v>488</v>
      </c>
      <c r="C3256" s="2" t="s">
        <v>582</v>
      </c>
      <c r="D3256" s="1" t="s">
        <v>177</v>
      </c>
      <c r="E3256" s="1">
        <v>6110</v>
      </c>
      <c r="F3256" s="1" t="s">
        <v>490</v>
      </c>
      <c r="G3256" s="2" t="s">
        <v>497</v>
      </c>
      <c r="H3256" s="1" t="s">
        <v>498</v>
      </c>
      <c r="I3256" s="1">
        <v>2011</v>
      </c>
      <c r="J3256" s="1">
        <v>2011</v>
      </c>
      <c r="K3256" s="1" t="s">
        <v>493</v>
      </c>
      <c r="L3256" s="1">
        <v>226.58</v>
      </c>
      <c r="M3256" s="1" t="s">
        <v>504</v>
      </c>
      <c r="N3256" s="1" t="s">
        <v>505</v>
      </c>
    </row>
    <row r="3257" spans="1:15" hidden="1" x14ac:dyDescent="0.35">
      <c r="A3257" s="1" t="s">
        <v>487</v>
      </c>
      <c r="B3257" s="1" t="s">
        <v>488</v>
      </c>
      <c r="C3257" s="2" t="s">
        <v>582</v>
      </c>
      <c r="D3257" s="1" t="s">
        <v>177</v>
      </c>
      <c r="E3257" s="1">
        <v>6110</v>
      </c>
      <c r="F3257" s="1" t="s">
        <v>490</v>
      </c>
      <c r="G3257" s="2" t="s">
        <v>497</v>
      </c>
      <c r="H3257" s="1" t="s">
        <v>498</v>
      </c>
      <c r="I3257" s="1">
        <v>2012</v>
      </c>
      <c r="J3257" s="1">
        <v>2012</v>
      </c>
      <c r="K3257" s="1" t="s">
        <v>493</v>
      </c>
      <c r="L3257" s="1">
        <v>199.4</v>
      </c>
      <c r="M3257" s="1" t="s">
        <v>504</v>
      </c>
      <c r="N3257" s="1" t="s">
        <v>505</v>
      </c>
    </row>
    <row r="3258" spans="1:15" hidden="1" x14ac:dyDescent="0.35">
      <c r="A3258" s="1" t="s">
        <v>487</v>
      </c>
      <c r="B3258" s="1" t="s">
        <v>488</v>
      </c>
      <c r="C3258" s="2" t="s">
        <v>582</v>
      </c>
      <c r="D3258" s="1" t="s">
        <v>177</v>
      </c>
      <c r="E3258" s="1">
        <v>6110</v>
      </c>
      <c r="F3258" s="1" t="s">
        <v>490</v>
      </c>
      <c r="G3258" s="2" t="s">
        <v>497</v>
      </c>
      <c r="H3258" s="1" t="s">
        <v>498</v>
      </c>
      <c r="I3258" s="1">
        <v>2013</v>
      </c>
      <c r="J3258" s="1">
        <v>2013</v>
      </c>
      <c r="K3258" s="1" t="s">
        <v>493</v>
      </c>
      <c r="L3258" s="1">
        <v>151.57</v>
      </c>
      <c r="M3258" s="1" t="s">
        <v>504</v>
      </c>
      <c r="N3258" s="1" t="s">
        <v>505</v>
      </c>
    </row>
    <row r="3259" spans="1:15" hidden="1" x14ac:dyDescent="0.35">
      <c r="A3259" s="1" t="s">
        <v>487</v>
      </c>
      <c r="B3259" s="1" t="s">
        <v>488</v>
      </c>
      <c r="C3259" s="2" t="s">
        <v>582</v>
      </c>
      <c r="D3259" s="1" t="s">
        <v>177</v>
      </c>
      <c r="E3259" s="1">
        <v>6110</v>
      </c>
      <c r="F3259" s="1" t="s">
        <v>490</v>
      </c>
      <c r="G3259" s="2" t="s">
        <v>497</v>
      </c>
      <c r="H3259" s="1" t="s">
        <v>498</v>
      </c>
      <c r="I3259" s="1">
        <v>2014</v>
      </c>
      <c r="J3259" s="1">
        <v>2014</v>
      </c>
      <c r="K3259" s="1" t="s">
        <v>493</v>
      </c>
      <c r="L3259" s="1">
        <v>113.18</v>
      </c>
      <c r="M3259" s="1" t="s">
        <v>504</v>
      </c>
      <c r="N3259" s="1" t="s">
        <v>505</v>
      </c>
    </row>
    <row r="3260" spans="1:15" hidden="1" x14ac:dyDescent="0.35">
      <c r="A3260" s="1" t="s">
        <v>487</v>
      </c>
      <c r="B3260" s="1" t="s">
        <v>488</v>
      </c>
      <c r="C3260" s="2" t="s">
        <v>582</v>
      </c>
      <c r="D3260" s="1" t="s">
        <v>177</v>
      </c>
      <c r="E3260" s="1">
        <v>6110</v>
      </c>
      <c r="F3260" s="1" t="s">
        <v>490</v>
      </c>
      <c r="G3260" s="2" t="s">
        <v>497</v>
      </c>
      <c r="H3260" s="1" t="s">
        <v>498</v>
      </c>
      <c r="I3260" s="1">
        <v>2015</v>
      </c>
      <c r="J3260" s="1">
        <v>2015</v>
      </c>
      <c r="K3260" s="1" t="s">
        <v>493</v>
      </c>
      <c r="L3260" s="1">
        <v>81.14</v>
      </c>
      <c r="M3260" s="1" t="s">
        <v>504</v>
      </c>
      <c r="N3260" s="1" t="s">
        <v>505</v>
      </c>
    </row>
    <row r="3261" spans="1:15" hidden="1" x14ac:dyDescent="0.35">
      <c r="A3261" s="1" t="s">
        <v>487</v>
      </c>
      <c r="B3261" s="1" t="s">
        <v>488</v>
      </c>
      <c r="C3261" s="2" t="s">
        <v>582</v>
      </c>
      <c r="D3261" s="1" t="s">
        <v>177</v>
      </c>
      <c r="E3261" s="1">
        <v>6110</v>
      </c>
      <c r="F3261" s="1" t="s">
        <v>490</v>
      </c>
      <c r="G3261" s="2" t="s">
        <v>497</v>
      </c>
      <c r="H3261" s="1" t="s">
        <v>498</v>
      </c>
      <c r="I3261" s="1">
        <v>2016</v>
      </c>
      <c r="J3261" s="1">
        <v>2016</v>
      </c>
      <c r="K3261" s="1" t="s">
        <v>493</v>
      </c>
      <c r="L3261" s="1">
        <v>237.26</v>
      </c>
      <c r="M3261" s="1" t="s">
        <v>504</v>
      </c>
      <c r="N3261" s="1" t="s">
        <v>505</v>
      </c>
    </row>
    <row r="3262" spans="1:15" hidden="1" x14ac:dyDescent="0.35">
      <c r="A3262" s="1" t="s">
        <v>487</v>
      </c>
      <c r="B3262" s="1" t="s">
        <v>488</v>
      </c>
      <c r="C3262" s="2" t="s">
        <v>582</v>
      </c>
      <c r="D3262" s="1" t="s">
        <v>177</v>
      </c>
      <c r="E3262" s="1">
        <v>6110</v>
      </c>
      <c r="F3262" s="1" t="s">
        <v>490</v>
      </c>
      <c r="G3262" s="2" t="s">
        <v>497</v>
      </c>
      <c r="H3262" s="1" t="s">
        <v>498</v>
      </c>
      <c r="I3262" s="1">
        <v>2017</v>
      </c>
      <c r="J3262" s="1">
        <v>2017</v>
      </c>
      <c r="K3262" s="1" t="s">
        <v>493</v>
      </c>
      <c r="L3262" s="1">
        <v>400.05</v>
      </c>
      <c r="M3262" s="1" t="s">
        <v>504</v>
      </c>
      <c r="N3262" s="1" t="s">
        <v>505</v>
      </c>
    </row>
    <row r="3263" spans="1:15" hidden="1" x14ac:dyDescent="0.35">
      <c r="A3263" s="1" t="s">
        <v>487</v>
      </c>
      <c r="B3263" s="1" t="s">
        <v>488</v>
      </c>
      <c r="C3263" s="2" t="s">
        <v>582</v>
      </c>
      <c r="D3263" s="1" t="s">
        <v>177</v>
      </c>
      <c r="E3263" s="1">
        <v>6110</v>
      </c>
      <c r="F3263" s="1" t="s">
        <v>490</v>
      </c>
      <c r="G3263" s="2" t="s">
        <v>499</v>
      </c>
      <c r="H3263" s="1" t="s">
        <v>500</v>
      </c>
      <c r="I3263" s="1">
        <v>2001</v>
      </c>
      <c r="J3263" s="1">
        <v>2001</v>
      </c>
      <c r="K3263" s="1" t="s">
        <v>493</v>
      </c>
      <c r="L3263" s="1">
        <v>126.3</v>
      </c>
      <c r="M3263" s="1" t="s">
        <v>494</v>
      </c>
      <c r="N3263" s="1" t="s">
        <v>495</v>
      </c>
      <c r="O3263" s="1" t="s">
        <v>496</v>
      </c>
    </row>
    <row r="3264" spans="1:15" hidden="1" x14ac:dyDescent="0.35">
      <c r="A3264" s="1" t="s">
        <v>487</v>
      </c>
      <c r="B3264" s="1" t="s">
        <v>488</v>
      </c>
      <c r="C3264" s="2" t="s">
        <v>582</v>
      </c>
      <c r="D3264" s="1" t="s">
        <v>177</v>
      </c>
      <c r="E3264" s="1">
        <v>6110</v>
      </c>
      <c r="F3264" s="1" t="s">
        <v>490</v>
      </c>
      <c r="G3264" s="2" t="s">
        <v>499</v>
      </c>
      <c r="H3264" s="1" t="s">
        <v>500</v>
      </c>
      <c r="I3264" s="1">
        <v>2002</v>
      </c>
      <c r="J3264" s="1">
        <v>2002</v>
      </c>
      <c r="K3264" s="1" t="s">
        <v>493</v>
      </c>
      <c r="L3264" s="1">
        <v>154.22</v>
      </c>
      <c r="M3264" s="1" t="s">
        <v>494</v>
      </c>
      <c r="N3264" s="1" t="s">
        <v>495</v>
      </c>
      <c r="O3264" s="1" t="s">
        <v>496</v>
      </c>
    </row>
    <row r="3265" spans="1:15" hidden="1" x14ac:dyDescent="0.35">
      <c r="A3265" s="1" t="s">
        <v>487</v>
      </c>
      <c r="B3265" s="1" t="s">
        <v>488</v>
      </c>
      <c r="C3265" s="2" t="s">
        <v>582</v>
      </c>
      <c r="D3265" s="1" t="s">
        <v>177</v>
      </c>
      <c r="E3265" s="1">
        <v>6110</v>
      </c>
      <c r="F3265" s="1" t="s">
        <v>490</v>
      </c>
      <c r="G3265" s="2" t="s">
        <v>499</v>
      </c>
      <c r="H3265" s="1" t="s">
        <v>500</v>
      </c>
      <c r="I3265" s="1">
        <v>2003</v>
      </c>
      <c r="J3265" s="1">
        <v>2003</v>
      </c>
      <c r="K3265" s="1" t="s">
        <v>493</v>
      </c>
      <c r="L3265" s="1">
        <v>269.89999999999998</v>
      </c>
      <c r="M3265" s="1" t="s">
        <v>494</v>
      </c>
      <c r="N3265" s="1" t="s">
        <v>495</v>
      </c>
      <c r="O3265" s="1" t="s">
        <v>496</v>
      </c>
    </row>
    <row r="3266" spans="1:15" hidden="1" x14ac:dyDescent="0.35">
      <c r="A3266" s="1" t="s">
        <v>487</v>
      </c>
      <c r="B3266" s="1" t="s">
        <v>488</v>
      </c>
      <c r="C3266" s="2" t="s">
        <v>582</v>
      </c>
      <c r="D3266" s="1" t="s">
        <v>177</v>
      </c>
      <c r="E3266" s="1">
        <v>6110</v>
      </c>
      <c r="F3266" s="1" t="s">
        <v>490</v>
      </c>
      <c r="G3266" s="2" t="s">
        <v>499</v>
      </c>
      <c r="H3266" s="1" t="s">
        <v>500</v>
      </c>
      <c r="I3266" s="1">
        <v>2004</v>
      </c>
      <c r="J3266" s="1">
        <v>2004</v>
      </c>
      <c r="K3266" s="1" t="s">
        <v>493</v>
      </c>
      <c r="L3266" s="1">
        <v>433.26</v>
      </c>
      <c r="M3266" s="1" t="s">
        <v>494</v>
      </c>
      <c r="N3266" s="1" t="s">
        <v>495</v>
      </c>
      <c r="O3266" s="1" t="s">
        <v>496</v>
      </c>
    </row>
    <row r="3267" spans="1:15" hidden="1" x14ac:dyDescent="0.35">
      <c r="A3267" s="1" t="s">
        <v>487</v>
      </c>
      <c r="B3267" s="1" t="s">
        <v>488</v>
      </c>
      <c r="C3267" s="2" t="s">
        <v>582</v>
      </c>
      <c r="D3267" s="1" t="s">
        <v>177</v>
      </c>
      <c r="E3267" s="1">
        <v>6110</v>
      </c>
      <c r="F3267" s="1" t="s">
        <v>490</v>
      </c>
      <c r="G3267" s="2" t="s">
        <v>499</v>
      </c>
      <c r="H3267" s="1" t="s">
        <v>500</v>
      </c>
      <c r="I3267" s="1">
        <v>2005</v>
      </c>
      <c r="J3267" s="1">
        <v>2005</v>
      </c>
      <c r="K3267" s="1" t="s">
        <v>493</v>
      </c>
      <c r="L3267" s="1">
        <v>419.1</v>
      </c>
      <c r="M3267" s="1" t="s">
        <v>494</v>
      </c>
      <c r="N3267" s="1" t="s">
        <v>495</v>
      </c>
      <c r="O3267" s="1" t="s">
        <v>496</v>
      </c>
    </row>
    <row r="3268" spans="1:15" hidden="1" x14ac:dyDescent="0.35">
      <c r="A3268" s="1" t="s">
        <v>487</v>
      </c>
      <c r="B3268" s="1" t="s">
        <v>488</v>
      </c>
      <c r="C3268" s="2" t="s">
        <v>582</v>
      </c>
      <c r="D3268" s="1" t="s">
        <v>177</v>
      </c>
      <c r="E3268" s="1">
        <v>6110</v>
      </c>
      <c r="F3268" s="1" t="s">
        <v>490</v>
      </c>
      <c r="G3268" s="2" t="s">
        <v>499</v>
      </c>
      <c r="H3268" s="1" t="s">
        <v>500</v>
      </c>
      <c r="I3268" s="1">
        <v>2006</v>
      </c>
      <c r="J3268" s="1">
        <v>2006</v>
      </c>
      <c r="K3268" s="1" t="s">
        <v>493</v>
      </c>
      <c r="L3268" s="1">
        <v>518.92999999999995</v>
      </c>
      <c r="M3268" s="1" t="s">
        <v>494</v>
      </c>
      <c r="N3268" s="1" t="s">
        <v>495</v>
      </c>
      <c r="O3268" s="1" t="s">
        <v>496</v>
      </c>
    </row>
    <row r="3269" spans="1:15" hidden="1" x14ac:dyDescent="0.35">
      <c r="A3269" s="1" t="s">
        <v>487</v>
      </c>
      <c r="B3269" s="1" t="s">
        <v>488</v>
      </c>
      <c r="C3269" s="2" t="s">
        <v>582</v>
      </c>
      <c r="D3269" s="1" t="s">
        <v>177</v>
      </c>
      <c r="E3269" s="1">
        <v>6110</v>
      </c>
      <c r="F3269" s="1" t="s">
        <v>490</v>
      </c>
      <c r="G3269" s="2" t="s">
        <v>499</v>
      </c>
      <c r="H3269" s="1" t="s">
        <v>500</v>
      </c>
      <c r="I3269" s="1">
        <v>2007</v>
      </c>
      <c r="J3269" s="1">
        <v>2007</v>
      </c>
      <c r="K3269" s="1" t="s">
        <v>493</v>
      </c>
      <c r="L3269" s="1">
        <v>686.7</v>
      </c>
      <c r="M3269" s="1" t="s">
        <v>494</v>
      </c>
      <c r="N3269" s="1" t="s">
        <v>495</v>
      </c>
      <c r="O3269" s="1" t="s">
        <v>496</v>
      </c>
    </row>
    <row r="3270" spans="1:15" hidden="1" x14ac:dyDescent="0.35">
      <c r="A3270" s="1" t="s">
        <v>487</v>
      </c>
      <c r="B3270" s="1" t="s">
        <v>488</v>
      </c>
      <c r="C3270" s="2" t="s">
        <v>582</v>
      </c>
      <c r="D3270" s="1" t="s">
        <v>177</v>
      </c>
      <c r="E3270" s="1">
        <v>6110</v>
      </c>
      <c r="F3270" s="1" t="s">
        <v>490</v>
      </c>
      <c r="G3270" s="2" t="s">
        <v>499</v>
      </c>
      <c r="H3270" s="1" t="s">
        <v>500</v>
      </c>
      <c r="I3270" s="1">
        <v>2008</v>
      </c>
      <c r="J3270" s="1">
        <v>2008</v>
      </c>
      <c r="K3270" s="1" t="s">
        <v>493</v>
      </c>
      <c r="L3270" s="1">
        <v>1019.09</v>
      </c>
      <c r="M3270" s="1" t="s">
        <v>494</v>
      </c>
      <c r="N3270" s="1" t="s">
        <v>495</v>
      </c>
      <c r="O3270" s="1" t="s">
        <v>496</v>
      </c>
    </row>
    <row r="3271" spans="1:15" hidden="1" x14ac:dyDescent="0.35">
      <c r="A3271" s="1" t="s">
        <v>487</v>
      </c>
      <c r="B3271" s="1" t="s">
        <v>488</v>
      </c>
      <c r="C3271" s="2" t="s">
        <v>582</v>
      </c>
      <c r="D3271" s="1" t="s">
        <v>177</v>
      </c>
      <c r="E3271" s="1">
        <v>6110</v>
      </c>
      <c r="F3271" s="1" t="s">
        <v>490</v>
      </c>
      <c r="G3271" s="2" t="s">
        <v>499</v>
      </c>
      <c r="H3271" s="1" t="s">
        <v>500</v>
      </c>
      <c r="I3271" s="1">
        <v>2009</v>
      </c>
      <c r="J3271" s="1">
        <v>2009</v>
      </c>
      <c r="K3271" s="1" t="s">
        <v>493</v>
      </c>
      <c r="L3271" s="1">
        <v>994.65</v>
      </c>
      <c r="M3271" s="1" t="s">
        <v>504</v>
      </c>
      <c r="N3271" s="1" t="s">
        <v>505</v>
      </c>
    </row>
    <row r="3272" spans="1:15" hidden="1" x14ac:dyDescent="0.35">
      <c r="A3272" s="1" t="s">
        <v>487</v>
      </c>
      <c r="B3272" s="1" t="s">
        <v>488</v>
      </c>
      <c r="C3272" s="2" t="s">
        <v>582</v>
      </c>
      <c r="D3272" s="1" t="s">
        <v>177</v>
      </c>
      <c r="E3272" s="1">
        <v>6110</v>
      </c>
      <c r="F3272" s="1" t="s">
        <v>490</v>
      </c>
      <c r="G3272" s="2" t="s">
        <v>499</v>
      </c>
      <c r="H3272" s="1" t="s">
        <v>500</v>
      </c>
      <c r="I3272" s="1">
        <v>2010</v>
      </c>
      <c r="J3272" s="1">
        <v>2010</v>
      </c>
      <c r="K3272" s="1" t="s">
        <v>493</v>
      </c>
      <c r="L3272" s="1">
        <v>1216.31</v>
      </c>
      <c r="M3272" s="1" t="s">
        <v>504</v>
      </c>
      <c r="N3272" s="1" t="s">
        <v>505</v>
      </c>
    </row>
    <row r="3273" spans="1:15" hidden="1" x14ac:dyDescent="0.35">
      <c r="A3273" s="1" t="s">
        <v>487</v>
      </c>
      <c r="B3273" s="1" t="s">
        <v>488</v>
      </c>
      <c r="C3273" s="2" t="s">
        <v>582</v>
      </c>
      <c r="D3273" s="1" t="s">
        <v>177</v>
      </c>
      <c r="E3273" s="1">
        <v>6110</v>
      </c>
      <c r="F3273" s="1" t="s">
        <v>490</v>
      </c>
      <c r="G3273" s="2" t="s">
        <v>499</v>
      </c>
      <c r="H3273" s="1" t="s">
        <v>500</v>
      </c>
      <c r="I3273" s="1">
        <v>2011</v>
      </c>
      <c r="J3273" s="1">
        <v>2011</v>
      </c>
      <c r="K3273" s="1" t="s">
        <v>493</v>
      </c>
      <c r="L3273" s="1">
        <v>1180.55</v>
      </c>
      <c r="M3273" s="1" t="s">
        <v>504</v>
      </c>
      <c r="N3273" s="1" t="s">
        <v>505</v>
      </c>
    </row>
    <row r="3274" spans="1:15" hidden="1" x14ac:dyDescent="0.35">
      <c r="A3274" s="1" t="s">
        <v>487</v>
      </c>
      <c r="B3274" s="1" t="s">
        <v>488</v>
      </c>
      <c r="C3274" s="2" t="s">
        <v>582</v>
      </c>
      <c r="D3274" s="1" t="s">
        <v>177</v>
      </c>
      <c r="E3274" s="1">
        <v>6110</v>
      </c>
      <c r="F3274" s="1" t="s">
        <v>490</v>
      </c>
      <c r="G3274" s="2" t="s">
        <v>499</v>
      </c>
      <c r="H3274" s="1" t="s">
        <v>500</v>
      </c>
      <c r="I3274" s="1">
        <v>2012</v>
      </c>
      <c r="J3274" s="1">
        <v>2012</v>
      </c>
      <c r="K3274" s="1" t="s">
        <v>493</v>
      </c>
      <c r="L3274" s="1">
        <v>1342.65</v>
      </c>
      <c r="M3274" s="1" t="s">
        <v>504</v>
      </c>
      <c r="N3274" s="1" t="s">
        <v>505</v>
      </c>
    </row>
    <row r="3275" spans="1:15" hidden="1" x14ac:dyDescent="0.35">
      <c r="A3275" s="1" t="s">
        <v>487</v>
      </c>
      <c r="B3275" s="1" t="s">
        <v>488</v>
      </c>
      <c r="C3275" s="2" t="s">
        <v>582</v>
      </c>
      <c r="D3275" s="1" t="s">
        <v>177</v>
      </c>
      <c r="E3275" s="1">
        <v>6110</v>
      </c>
      <c r="F3275" s="1" t="s">
        <v>490</v>
      </c>
      <c r="G3275" s="2" t="s">
        <v>499</v>
      </c>
      <c r="H3275" s="1" t="s">
        <v>500</v>
      </c>
      <c r="I3275" s="1">
        <v>2013</v>
      </c>
      <c r="J3275" s="1">
        <v>2013</v>
      </c>
      <c r="K3275" s="1" t="s">
        <v>493</v>
      </c>
      <c r="L3275" s="1">
        <v>1106.3900000000001</v>
      </c>
      <c r="M3275" s="1" t="s">
        <v>504</v>
      </c>
      <c r="N3275" s="1" t="s">
        <v>505</v>
      </c>
    </row>
    <row r="3276" spans="1:15" hidden="1" x14ac:dyDescent="0.35">
      <c r="A3276" s="1" t="s">
        <v>487</v>
      </c>
      <c r="B3276" s="1" t="s">
        <v>488</v>
      </c>
      <c r="C3276" s="2" t="s">
        <v>582</v>
      </c>
      <c r="D3276" s="1" t="s">
        <v>177</v>
      </c>
      <c r="E3276" s="1">
        <v>6110</v>
      </c>
      <c r="F3276" s="1" t="s">
        <v>490</v>
      </c>
      <c r="G3276" s="2" t="s">
        <v>499</v>
      </c>
      <c r="H3276" s="1" t="s">
        <v>500</v>
      </c>
      <c r="I3276" s="1">
        <v>2014</v>
      </c>
      <c r="J3276" s="1">
        <v>2014</v>
      </c>
      <c r="K3276" s="1" t="s">
        <v>493</v>
      </c>
      <c r="L3276" s="1">
        <v>838.55</v>
      </c>
      <c r="M3276" s="1" t="s">
        <v>504</v>
      </c>
      <c r="N3276" s="1" t="s">
        <v>505</v>
      </c>
    </row>
    <row r="3277" spans="1:15" hidden="1" x14ac:dyDescent="0.35">
      <c r="A3277" s="1" t="s">
        <v>487</v>
      </c>
      <c r="B3277" s="1" t="s">
        <v>488</v>
      </c>
      <c r="C3277" s="2" t="s">
        <v>582</v>
      </c>
      <c r="D3277" s="1" t="s">
        <v>177</v>
      </c>
      <c r="E3277" s="1">
        <v>6110</v>
      </c>
      <c r="F3277" s="1" t="s">
        <v>490</v>
      </c>
      <c r="G3277" s="2" t="s">
        <v>499</v>
      </c>
      <c r="H3277" s="1" t="s">
        <v>500</v>
      </c>
      <c r="I3277" s="1">
        <v>2015</v>
      </c>
      <c r="J3277" s="1">
        <v>2015</v>
      </c>
      <c r="K3277" s="1" t="s">
        <v>493</v>
      </c>
      <c r="L3277" s="1">
        <v>727.19</v>
      </c>
      <c r="M3277" s="1" t="s">
        <v>504</v>
      </c>
      <c r="N3277" s="1" t="s">
        <v>505</v>
      </c>
    </row>
    <row r="3278" spans="1:15" hidden="1" x14ac:dyDescent="0.35">
      <c r="A3278" s="1" t="s">
        <v>487</v>
      </c>
      <c r="B3278" s="1" t="s">
        <v>488</v>
      </c>
      <c r="C3278" s="2" t="s">
        <v>582</v>
      </c>
      <c r="D3278" s="1" t="s">
        <v>177</v>
      </c>
      <c r="E3278" s="1">
        <v>6110</v>
      </c>
      <c r="F3278" s="1" t="s">
        <v>490</v>
      </c>
      <c r="G3278" s="2" t="s">
        <v>499</v>
      </c>
      <c r="H3278" s="1" t="s">
        <v>500</v>
      </c>
      <c r="I3278" s="1">
        <v>2016</v>
      </c>
      <c r="J3278" s="1">
        <v>2016</v>
      </c>
      <c r="K3278" s="1" t="s">
        <v>493</v>
      </c>
      <c r="L3278" s="1">
        <v>433.65</v>
      </c>
      <c r="M3278" s="1" t="s">
        <v>504</v>
      </c>
      <c r="N3278" s="1" t="s">
        <v>505</v>
      </c>
    </row>
    <row r="3279" spans="1:15" hidden="1" x14ac:dyDescent="0.35">
      <c r="A3279" s="1" t="s">
        <v>487</v>
      </c>
      <c r="B3279" s="1" t="s">
        <v>488</v>
      </c>
      <c r="C3279" s="2" t="s">
        <v>582</v>
      </c>
      <c r="D3279" s="1" t="s">
        <v>177</v>
      </c>
      <c r="E3279" s="1">
        <v>6110</v>
      </c>
      <c r="F3279" s="1" t="s">
        <v>490</v>
      </c>
      <c r="G3279" s="2" t="s">
        <v>499</v>
      </c>
      <c r="H3279" s="1" t="s">
        <v>500</v>
      </c>
      <c r="I3279" s="1">
        <v>2017</v>
      </c>
      <c r="J3279" s="1">
        <v>2017</v>
      </c>
      <c r="K3279" s="1" t="s">
        <v>493</v>
      </c>
      <c r="L3279" s="1">
        <v>543.17999999999995</v>
      </c>
      <c r="M3279" s="1" t="s">
        <v>504</v>
      </c>
      <c r="N3279" s="1" t="s">
        <v>505</v>
      </c>
    </row>
    <row r="3280" spans="1:15" hidden="1" x14ac:dyDescent="0.35">
      <c r="A3280" s="1" t="s">
        <v>487</v>
      </c>
      <c r="B3280" s="1" t="s">
        <v>488</v>
      </c>
      <c r="C3280" s="2" t="s">
        <v>582</v>
      </c>
      <c r="D3280" s="1" t="s">
        <v>177</v>
      </c>
      <c r="E3280" s="1">
        <v>6110</v>
      </c>
      <c r="F3280" s="1" t="s">
        <v>490</v>
      </c>
      <c r="G3280" s="2" t="s">
        <v>501</v>
      </c>
      <c r="H3280" s="1" t="s">
        <v>502</v>
      </c>
      <c r="I3280" s="1">
        <v>2001</v>
      </c>
      <c r="J3280" s="1">
        <v>2001</v>
      </c>
      <c r="K3280" s="1" t="s">
        <v>493</v>
      </c>
      <c r="L3280" s="1">
        <v>10.24</v>
      </c>
      <c r="M3280" s="1" t="s">
        <v>494</v>
      </c>
      <c r="N3280" s="1" t="s">
        <v>495</v>
      </c>
      <c r="O3280" s="1" t="s">
        <v>496</v>
      </c>
    </row>
    <row r="3281" spans="1:15" hidden="1" x14ac:dyDescent="0.35">
      <c r="A3281" s="1" t="s">
        <v>487</v>
      </c>
      <c r="B3281" s="1" t="s">
        <v>488</v>
      </c>
      <c r="C3281" s="2" t="s">
        <v>582</v>
      </c>
      <c r="D3281" s="1" t="s">
        <v>177</v>
      </c>
      <c r="E3281" s="1">
        <v>6110</v>
      </c>
      <c r="F3281" s="1" t="s">
        <v>490</v>
      </c>
      <c r="G3281" s="2" t="s">
        <v>501</v>
      </c>
      <c r="H3281" s="1" t="s">
        <v>502</v>
      </c>
      <c r="I3281" s="1">
        <v>2002</v>
      </c>
      <c r="J3281" s="1">
        <v>2002</v>
      </c>
      <c r="K3281" s="1" t="s">
        <v>493</v>
      </c>
      <c r="L3281" s="1">
        <v>10.63</v>
      </c>
      <c r="M3281" s="1" t="s">
        <v>494</v>
      </c>
      <c r="N3281" s="1" t="s">
        <v>495</v>
      </c>
      <c r="O3281" s="1" t="s">
        <v>496</v>
      </c>
    </row>
    <row r="3282" spans="1:15" hidden="1" x14ac:dyDescent="0.35">
      <c r="A3282" s="1" t="s">
        <v>487</v>
      </c>
      <c r="B3282" s="1" t="s">
        <v>488</v>
      </c>
      <c r="C3282" s="2" t="s">
        <v>582</v>
      </c>
      <c r="D3282" s="1" t="s">
        <v>177</v>
      </c>
      <c r="E3282" s="1">
        <v>6110</v>
      </c>
      <c r="F3282" s="1" t="s">
        <v>490</v>
      </c>
      <c r="G3282" s="2" t="s">
        <v>501</v>
      </c>
      <c r="H3282" s="1" t="s">
        <v>502</v>
      </c>
      <c r="I3282" s="1">
        <v>2003</v>
      </c>
      <c r="J3282" s="1">
        <v>2003</v>
      </c>
      <c r="K3282" s="1" t="s">
        <v>493</v>
      </c>
      <c r="L3282" s="1">
        <v>17.850000000000001</v>
      </c>
      <c r="M3282" s="1" t="s">
        <v>494</v>
      </c>
      <c r="N3282" s="1" t="s">
        <v>495</v>
      </c>
      <c r="O3282" s="1" t="s">
        <v>496</v>
      </c>
    </row>
    <row r="3283" spans="1:15" hidden="1" x14ac:dyDescent="0.35">
      <c r="A3283" s="1" t="s">
        <v>487</v>
      </c>
      <c r="B3283" s="1" t="s">
        <v>488</v>
      </c>
      <c r="C3283" s="2" t="s">
        <v>582</v>
      </c>
      <c r="D3283" s="1" t="s">
        <v>177</v>
      </c>
      <c r="E3283" s="1">
        <v>6110</v>
      </c>
      <c r="F3283" s="1" t="s">
        <v>490</v>
      </c>
      <c r="G3283" s="2" t="s">
        <v>501</v>
      </c>
      <c r="H3283" s="1" t="s">
        <v>502</v>
      </c>
      <c r="I3283" s="1">
        <v>2004</v>
      </c>
      <c r="J3283" s="1">
        <v>2004</v>
      </c>
      <c r="K3283" s="1" t="s">
        <v>493</v>
      </c>
      <c r="L3283" s="1">
        <v>39.909999999999997</v>
      </c>
      <c r="M3283" s="1" t="s">
        <v>494</v>
      </c>
      <c r="N3283" s="1" t="s">
        <v>495</v>
      </c>
      <c r="O3283" s="1" t="s">
        <v>496</v>
      </c>
    </row>
    <row r="3284" spans="1:15" hidden="1" x14ac:dyDescent="0.35">
      <c r="A3284" s="1" t="s">
        <v>487</v>
      </c>
      <c r="B3284" s="1" t="s">
        <v>488</v>
      </c>
      <c r="C3284" s="2" t="s">
        <v>582</v>
      </c>
      <c r="D3284" s="1" t="s">
        <v>177</v>
      </c>
      <c r="E3284" s="1">
        <v>6110</v>
      </c>
      <c r="F3284" s="1" t="s">
        <v>490</v>
      </c>
      <c r="G3284" s="2" t="s">
        <v>501</v>
      </c>
      <c r="H3284" s="1" t="s">
        <v>502</v>
      </c>
      <c r="I3284" s="1">
        <v>2005</v>
      </c>
      <c r="J3284" s="1">
        <v>2005</v>
      </c>
      <c r="K3284" s="1" t="s">
        <v>493</v>
      </c>
      <c r="L3284" s="1">
        <v>50.6</v>
      </c>
      <c r="M3284" s="1" t="s">
        <v>494</v>
      </c>
      <c r="N3284" s="1" t="s">
        <v>495</v>
      </c>
      <c r="O3284" s="1" t="s">
        <v>496</v>
      </c>
    </row>
    <row r="3285" spans="1:15" hidden="1" x14ac:dyDescent="0.35">
      <c r="A3285" s="1" t="s">
        <v>487</v>
      </c>
      <c r="B3285" s="1" t="s">
        <v>488</v>
      </c>
      <c r="C3285" s="2" t="s">
        <v>582</v>
      </c>
      <c r="D3285" s="1" t="s">
        <v>177</v>
      </c>
      <c r="E3285" s="1">
        <v>6110</v>
      </c>
      <c r="F3285" s="1" t="s">
        <v>490</v>
      </c>
      <c r="G3285" s="2" t="s">
        <v>501</v>
      </c>
      <c r="H3285" s="1" t="s">
        <v>502</v>
      </c>
      <c r="I3285" s="1">
        <v>2006</v>
      </c>
      <c r="J3285" s="1">
        <v>2006</v>
      </c>
      <c r="K3285" s="1" t="s">
        <v>493</v>
      </c>
      <c r="L3285" s="1">
        <v>51.03</v>
      </c>
      <c r="M3285" s="1" t="s">
        <v>494</v>
      </c>
      <c r="N3285" s="1" t="s">
        <v>495</v>
      </c>
      <c r="O3285" s="1" t="s">
        <v>496</v>
      </c>
    </row>
    <row r="3286" spans="1:15" hidden="1" x14ac:dyDescent="0.35">
      <c r="A3286" s="1" t="s">
        <v>487</v>
      </c>
      <c r="B3286" s="1" t="s">
        <v>488</v>
      </c>
      <c r="C3286" s="2" t="s">
        <v>582</v>
      </c>
      <c r="D3286" s="1" t="s">
        <v>177</v>
      </c>
      <c r="E3286" s="1">
        <v>6110</v>
      </c>
      <c r="F3286" s="1" t="s">
        <v>490</v>
      </c>
      <c r="G3286" s="2" t="s">
        <v>501</v>
      </c>
      <c r="H3286" s="1" t="s">
        <v>502</v>
      </c>
      <c r="I3286" s="1">
        <v>2007</v>
      </c>
      <c r="J3286" s="1">
        <v>2007</v>
      </c>
      <c r="K3286" s="1" t="s">
        <v>493</v>
      </c>
      <c r="L3286" s="1">
        <v>74.040000000000006</v>
      </c>
      <c r="M3286" s="1" t="s">
        <v>494</v>
      </c>
      <c r="N3286" s="1" t="s">
        <v>495</v>
      </c>
      <c r="O3286" s="1" t="s">
        <v>496</v>
      </c>
    </row>
    <row r="3287" spans="1:15" hidden="1" x14ac:dyDescent="0.35">
      <c r="A3287" s="1" t="s">
        <v>487</v>
      </c>
      <c r="B3287" s="1" t="s">
        <v>488</v>
      </c>
      <c r="C3287" s="2" t="s">
        <v>582</v>
      </c>
      <c r="D3287" s="1" t="s">
        <v>177</v>
      </c>
      <c r="E3287" s="1">
        <v>6110</v>
      </c>
      <c r="F3287" s="1" t="s">
        <v>490</v>
      </c>
      <c r="G3287" s="2" t="s">
        <v>501</v>
      </c>
      <c r="H3287" s="1" t="s">
        <v>502</v>
      </c>
      <c r="I3287" s="1">
        <v>2008</v>
      </c>
      <c r="J3287" s="1">
        <v>2008</v>
      </c>
      <c r="K3287" s="1" t="s">
        <v>493</v>
      </c>
      <c r="L3287" s="1">
        <v>113.42</v>
      </c>
      <c r="M3287" s="1" t="s">
        <v>494</v>
      </c>
      <c r="N3287" s="1" t="s">
        <v>495</v>
      </c>
      <c r="O3287" s="1" t="s">
        <v>496</v>
      </c>
    </row>
    <row r="3288" spans="1:15" hidden="1" x14ac:dyDescent="0.35">
      <c r="A3288" s="1" t="s">
        <v>487</v>
      </c>
      <c r="B3288" s="1" t="s">
        <v>488</v>
      </c>
      <c r="C3288" s="2" t="s">
        <v>582</v>
      </c>
      <c r="D3288" s="1" t="s">
        <v>177</v>
      </c>
      <c r="E3288" s="1">
        <v>6110</v>
      </c>
      <c r="F3288" s="1" t="s">
        <v>490</v>
      </c>
      <c r="G3288" s="2" t="s">
        <v>501</v>
      </c>
      <c r="H3288" s="1" t="s">
        <v>502</v>
      </c>
      <c r="I3288" s="1">
        <v>2009</v>
      </c>
      <c r="J3288" s="1">
        <v>2009</v>
      </c>
      <c r="K3288" s="1" t="s">
        <v>493</v>
      </c>
      <c r="L3288" s="1">
        <v>72.25</v>
      </c>
      <c r="M3288" s="1" t="s">
        <v>504</v>
      </c>
      <c r="N3288" s="1" t="s">
        <v>505</v>
      </c>
    </row>
    <row r="3289" spans="1:15" hidden="1" x14ac:dyDescent="0.35">
      <c r="A3289" s="1" t="s">
        <v>487</v>
      </c>
      <c r="B3289" s="1" t="s">
        <v>488</v>
      </c>
      <c r="C3289" s="2" t="s">
        <v>582</v>
      </c>
      <c r="D3289" s="1" t="s">
        <v>177</v>
      </c>
      <c r="E3289" s="1">
        <v>6110</v>
      </c>
      <c r="F3289" s="1" t="s">
        <v>490</v>
      </c>
      <c r="G3289" s="2" t="s">
        <v>501</v>
      </c>
      <c r="H3289" s="1" t="s">
        <v>502</v>
      </c>
      <c r="I3289" s="1">
        <v>2010</v>
      </c>
      <c r="J3289" s="1">
        <v>2010</v>
      </c>
      <c r="K3289" s="1" t="s">
        <v>493</v>
      </c>
      <c r="L3289" s="1">
        <v>106.61</v>
      </c>
      <c r="M3289" s="1" t="s">
        <v>504</v>
      </c>
      <c r="N3289" s="1" t="s">
        <v>505</v>
      </c>
    </row>
    <row r="3290" spans="1:15" hidden="1" x14ac:dyDescent="0.35">
      <c r="A3290" s="1" t="s">
        <v>487</v>
      </c>
      <c r="B3290" s="1" t="s">
        <v>488</v>
      </c>
      <c r="C3290" s="2" t="s">
        <v>582</v>
      </c>
      <c r="D3290" s="1" t="s">
        <v>177</v>
      </c>
      <c r="E3290" s="1">
        <v>6110</v>
      </c>
      <c r="F3290" s="1" t="s">
        <v>490</v>
      </c>
      <c r="G3290" s="2" t="s">
        <v>501</v>
      </c>
      <c r="H3290" s="1" t="s">
        <v>502</v>
      </c>
      <c r="I3290" s="1">
        <v>2011</v>
      </c>
      <c r="J3290" s="1">
        <v>2011</v>
      </c>
      <c r="K3290" s="1" t="s">
        <v>493</v>
      </c>
      <c r="L3290" s="1">
        <v>172.14</v>
      </c>
      <c r="M3290" s="1" t="s">
        <v>504</v>
      </c>
      <c r="N3290" s="1" t="s">
        <v>505</v>
      </c>
    </row>
    <row r="3291" spans="1:15" hidden="1" x14ac:dyDescent="0.35">
      <c r="A3291" s="1" t="s">
        <v>487</v>
      </c>
      <c r="B3291" s="1" t="s">
        <v>488</v>
      </c>
      <c r="C3291" s="2" t="s">
        <v>582</v>
      </c>
      <c r="D3291" s="1" t="s">
        <v>177</v>
      </c>
      <c r="E3291" s="1">
        <v>6110</v>
      </c>
      <c r="F3291" s="1" t="s">
        <v>490</v>
      </c>
      <c r="G3291" s="2" t="s">
        <v>501</v>
      </c>
      <c r="H3291" s="1" t="s">
        <v>502</v>
      </c>
      <c r="I3291" s="1">
        <v>2012</v>
      </c>
      <c r="J3291" s="1">
        <v>2012</v>
      </c>
      <c r="K3291" s="1" t="s">
        <v>493</v>
      </c>
      <c r="L3291" s="1">
        <v>120.78</v>
      </c>
      <c r="M3291" s="1" t="s">
        <v>504</v>
      </c>
      <c r="N3291" s="1" t="s">
        <v>505</v>
      </c>
    </row>
    <row r="3292" spans="1:15" hidden="1" x14ac:dyDescent="0.35">
      <c r="A3292" s="1" t="s">
        <v>487</v>
      </c>
      <c r="B3292" s="1" t="s">
        <v>488</v>
      </c>
      <c r="C3292" s="2" t="s">
        <v>582</v>
      </c>
      <c r="D3292" s="1" t="s">
        <v>177</v>
      </c>
      <c r="E3292" s="1">
        <v>6110</v>
      </c>
      <c r="F3292" s="1" t="s">
        <v>490</v>
      </c>
      <c r="G3292" s="2" t="s">
        <v>501</v>
      </c>
      <c r="H3292" s="1" t="s">
        <v>502</v>
      </c>
      <c r="I3292" s="1">
        <v>2013</v>
      </c>
      <c r="J3292" s="1">
        <v>2013</v>
      </c>
      <c r="K3292" s="1" t="s">
        <v>493</v>
      </c>
      <c r="L3292" s="1">
        <v>66.849999999999994</v>
      </c>
      <c r="M3292" s="1" t="s">
        <v>504</v>
      </c>
      <c r="N3292" s="1" t="s">
        <v>505</v>
      </c>
    </row>
    <row r="3293" spans="1:15" hidden="1" x14ac:dyDescent="0.35">
      <c r="A3293" s="1" t="s">
        <v>487</v>
      </c>
      <c r="B3293" s="1" t="s">
        <v>488</v>
      </c>
      <c r="C3293" s="2" t="s">
        <v>582</v>
      </c>
      <c r="D3293" s="1" t="s">
        <v>177</v>
      </c>
      <c r="E3293" s="1">
        <v>6110</v>
      </c>
      <c r="F3293" s="1" t="s">
        <v>490</v>
      </c>
      <c r="G3293" s="2" t="s">
        <v>501</v>
      </c>
      <c r="H3293" s="1" t="s">
        <v>502</v>
      </c>
      <c r="I3293" s="1">
        <v>2014</v>
      </c>
      <c r="J3293" s="1">
        <v>2014</v>
      </c>
      <c r="K3293" s="1" t="s">
        <v>493</v>
      </c>
      <c r="L3293" s="1">
        <v>25.85</v>
      </c>
      <c r="M3293" s="1" t="s">
        <v>504</v>
      </c>
      <c r="N3293" s="1" t="s">
        <v>505</v>
      </c>
    </row>
    <row r="3294" spans="1:15" hidden="1" x14ac:dyDescent="0.35">
      <c r="A3294" s="1" t="s">
        <v>487</v>
      </c>
      <c r="B3294" s="1" t="s">
        <v>488</v>
      </c>
      <c r="C3294" s="2" t="s">
        <v>582</v>
      </c>
      <c r="D3294" s="1" t="s">
        <v>177</v>
      </c>
      <c r="E3294" s="1">
        <v>6110</v>
      </c>
      <c r="F3294" s="1" t="s">
        <v>490</v>
      </c>
      <c r="G3294" s="2" t="s">
        <v>501</v>
      </c>
      <c r="H3294" s="1" t="s">
        <v>502</v>
      </c>
      <c r="I3294" s="1">
        <v>2015</v>
      </c>
      <c r="J3294" s="1">
        <v>2015</v>
      </c>
      <c r="K3294" s="1" t="s">
        <v>493</v>
      </c>
      <c r="L3294" s="1">
        <v>22.68</v>
      </c>
      <c r="M3294" s="1" t="s">
        <v>504</v>
      </c>
      <c r="N3294" s="1" t="s">
        <v>505</v>
      </c>
    </row>
    <row r="3295" spans="1:15" hidden="1" x14ac:dyDescent="0.35">
      <c r="A3295" s="1" t="s">
        <v>487</v>
      </c>
      <c r="B3295" s="1" t="s">
        <v>488</v>
      </c>
      <c r="C3295" s="2" t="s">
        <v>582</v>
      </c>
      <c r="D3295" s="1" t="s">
        <v>177</v>
      </c>
      <c r="E3295" s="1">
        <v>6110</v>
      </c>
      <c r="F3295" s="1" t="s">
        <v>490</v>
      </c>
      <c r="G3295" s="2" t="s">
        <v>501</v>
      </c>
      <c r="H3295" s="1" t="s">
        <v>502</v>
      </c>
      <c r="I3295" s="1">
        <v>2016</v>
      </c>
      <c r="J3295" s="1">
        <v>2016</v>
      </c>
      <c r="K3295" s="1" t="s">
        <v>493</v>
      </c>
      <c r="L3295" s="1">
        <v>75.67</v>
      </c>
      <c r="M3295" s="1" t="s">
        <v>504</v>
      </c>
      <c r="N3295" s="1" t="s">
        <v>505</v>
      </c>
    </row>
    <row r="3296" spans="1:15" hidden="1" x14ac:dyDescent="0.35">
      <c r="A3296" s="1" t="s">
        <v>487</v>
      </c>
      <c r="B3296" s="1" t="s">
        <v>488</v>
      </c>
      <c r="C3296" s="2" t="s">
        <v>582</v>
      </c>
      <c r="D3296" s="1" t="s">
        <v>177</v>
      </c>
      <c r="E3296" s="1">
        <v>6110</v>
      </c>
      <c r="F3296" s="1" t="s">
        <v>490</v>
      </c>
      <c r="G3296" s="2" t="s">
        <v>501</v>
      </c>
      <c r="H3296" s="1" t="s">
        <v>502</v>
      </c>
      <c r="I3296" s="1">
        <v>2017</v>
      </c>
      <c r="J3296" s="1">
        <v>2017</v>
      </c>
      <c r="K3296" s="1" t="s">
        <v>493</v>
      </c>
      <c r="L3296" s="1">
        <v>82.54</v>
      </c>
      <c r="M3296" s="1" t="s">
        <v>504</v>
      </c>
      <c r="N3296" s="1" t="s">
        <v>505</v>
      </c>
    </row>
    <row r="3297" spans="1:14" hidden="1" x14ac:dyDescent="0.35">
      <c r="A3297" s="1" t="s">
        <v>487</v>
      </c>
      <c r="B3297" s="1" t="s">
        <v>488</v>
      </c>
      <c r="C3297" s="2" t="s">
        <v>583</v>
      </c>
      <c r="D3297" s="1" t="s">
        <v>179</v>
      </c>
      <c r="E3297" s="1">
        <v>6110</v>
      </c>
      <c r="F3297" s="1" t="s">
        <v>490</v>
      </c>
      <c r="G3297" s="2" t="s">
        <v>491</v>
      </c>
      <c r="H3297" s="1" t="s">
        <v>492</v>
      </c>
      <c r="I3297" s="1">
        <v>2001</v>
      </c>
      <c r="J3297" s="1">
        <v>2001</v>
      </c>
      <c r="K3297" s="1" t="s">
        <v>493</v>
      </c>
      <c r="L3297" s="1">
        <v>121.38</v>
      </c>
      <c r="M3297" s="1" t="s">
        <v>504</v>
      </c>
      <c r="N3297" s="1" t="s">
        <v>505</v>
      </c>
    </row>
    <row r="3298" spans="1:14" hidden="1" x14ac:dyDescent="0.35">
      <c r="A3298" s="1" t="s">
        <v>487</v>
      </c>
      <c r="B3298" s="1" t="s">
        <v>488</v>
      </c>
      <c r="C3298" s="2" t="s">
        <v>583</v>
      </c>
      <c r="D3298" s="1" t="s">
        <v>179</v>
      </c>
      <c r="E3298" s="1">
        <v>6110</v>
      </c>
      <c r="F3298" s="1" t="s">
        <v>490</v>
      </c>
      <c r="G3298" s="2" t="s">
        <v>491</v>
      </c>
      <c r="H3298" s="1" t="s">
        <v>492</v>
      </c>
      <c r="I3298" s="1">
        <v>2002</v>
      </c>
      <c r="J3298" s="1">
        <v>2002</v>
      </c>
      <c r="K3298" s="1" t="s">
        <v>493</v>
      </c>
      <c r="L3298" s="1">
        <v>135.5</v>
      </c>
      <c r="M3298" s="1" t="s">
        <v>504</v>
      </c>
      <c r="N3298" s="1" t="s">
        <v>505</v>
      </c>
    </row>
    <row r="3299" spans="1:14" hidden="1" x14ac:dyDescent="0.35">
      <c r="A3299" s="1" t="s">
        <v>487</v>
      </c>
      <c r="B3299" s="1" t="s">
        <v>488</v>
      </c>
      <c r="C3299" s="2" t="s">
        <v>583</v>
      </c>
      <c r="D3299" s="1" t="s">
        <v>179</v>
      </c>
      <c r="E3299" s="1">
        <v>6110</v>
      </c>
      <c r="F3299" s="1" t="s">
        <v>490</v>
      </c>
      <c r="G3299" s="2" t="s">
        <v>491</v>
      </c>
      <c r="H3299" s="1" t="s">
        <v>492</v>
      </c>
      <c r="I3299" s="1">
        <v>2003</v>
      </c>
      <c r="J3299" s="1">
        <v>2003</v>
      </c>
      <c r="K3299" s="1" t="s">
        <v>493</v>
      </c>
      <c r="L3299" s="1">
        <v>138.11000000000001</v>
      </c>
      <c r="M3299" s="1" t="s">
        <v>504</v>
      </c>
      <c r="N3299" s="1" t="s">
        <v>505</v>
      </c>
    </row>
    <row r="3300" spans="1:14" hidden="1" x14ac:dyDescent="0.35">
      <c r="A3300" s="1" t="s">
        <v>487</v>
      </c>
      <c r="B3300" s="1" t="s">
        <v>488</v>
      </c>
      <c r="C3300" s="2" t="s">
        <v>583</v>
      </c>
      <c r="D3300" s="1" t="s">
        <v>179</v>
      </c>
      <c r="E3300" s="1">
        <v>6110</v>
      </c>
      <c r="F3300" s="1" t="s">
        <v>490</v>
      </c>
      <c r="G3300" s="2" t="s">
        <v>491</v>
      </c>
      <c r="H3300" s="1" t="s">
        <v>492</v>
      </c>
      <c r="I3300" s="1">
        <v>2004</v>
      </c>
      <c r="J3300" s="1">
        <v>2004</v>
      </c>
      <c r="K3300" s="1" t="s">
        <v>493</v>
      </c>
      <c r="L3300" s="1">
        <v>154.16999999999999</v>
      </c>
      <c r="M3300" s="1" t="s">
        <v>504</v>
      </c>
      <c r="N3300" s="1" t="s">
        <v>505</v>
      </c>
    </row>
    <row r="3301" spans="1:14" hidden="1" x14ac:dyDescent="0.35">
      <c r="A3301" s="1" t="s">
        <v>487</v>
      </c>
      <c r="B3301" s="1" t="s">
        <v>488</v>
      </c>
      <c r="C3301" s="2" t="s">
        <v>583</v>
      </c>
      <c r="D3301" s="1" t="s">
        <v>179</v>
      </c>
      <c r="E3301" s="1">
        <v>6110</v>
      </c>
      <c r="F3301" s="1" t="s">
        <v>490</v>
      </c>
      <c r="G3301" s="2" t="s">
        <v>491</v>
      </c>
      <c r="H3301" s="1" t="s">
        <v>492</v>
      </c>
      <c r="I3301" s="1">
        <v>2005</v>
      </c>
      <c r="J3301" s="1">
        <v>2005</v>
      </c>
      <c r="K3301" s="1" t="s">
        <v>493</v>
      </c>
      <c r="L3301" s="1">
        <v>143.61000000000001</v>
      </c>
      <c r="M3301" s="1" t="s">
        <v>504</v>
      </c>
      <c r="N3301" s="1" t="s">
        <v>505</v>
      </c>
    </row>
    <row r="3302" spans="1:14" hidden="1" x14ac:dyDescent="0.35">
      <c r="A3302" s="1" t="s">
        <v>487</v>
      </c>
      <c r="B3302" s="1" t="s">
        <v>488</v>
      </c>
      <c r="C3302" s="2" t="s">
        <v>583</v>
      </c>
      <c r="D3302" s="1" t="s">
        <v>179</v>
      </c>
      <c r="E3302" s="1">
        <v>6110</v>
      </c>
      <c r="F3302" s="1" t="s">
        <v>490</v>
      </c>
      <c r="G3302" s="2" t="s">
        <v>491</v>
      </c>
      <c r="H3302" s="1" t="s">
        <v>492</v>
      </c>
      <c r="I3302" s="1">
        <v>2006</v>
      </c>
      <c r="J3302" s="1">
        <v>2006</v>
      </c>
      <c r="K3302" s="1" t="s">
        <v>493</v>
      </c>
      <c r="L3302" s="1">
        <v>137.59</v>
      </c>
      <c r="M3302" s="1" t="s">
        <v>504</v>
      </c>
      <c r="N3302" s="1" t="s">
        <v>505</v>
      </c>
    </row>
    <row r="3303" spans="1:14" hidden="1" x14ac:dyDescent="0.35">
      <c r="A3303" s="1" t="s">
        <v>487</v>
      </c>
      <c r="B3303" s="1" t="s">
        <v>488</v>
      </c>
      <c r="C3303" s="2" t="s">
        <v>583</v>
      </c>
      <c r="D3303" s="1" t="s">
        <v>179</v>
      </c>
      <c r="E3303" s="1">
        <v>6110</v>
      </c>
      <c r="F3303" s="1" t="s">
        <v>490</v>
      </c>
      <c r="G3303" s="2" t="s">
        <v>491</v>
      </c>
      <c r="H3303" s="1" t="s">
        <v>492</v>
      </c>
      <c r="I3303" s="1">
        <v>2007</v>
      </c>
      <c r="J3303" s="1">
        <v>2007</v>
      </c>
      <c r="K3303" s="1" t="s">
        <v>493</v>
      </c>
      <c r="L3303" s="1">
        <v>210.07</v>
      </c>
      <c r="M3303" s="1" t="s">
        <v>504</v>
      </c>
      <c r="N3303" s="1" t="s">
        <v>505</v>
      </c>
    </row>
    <row r="3304" spans="1:14" hidden="1" x14ac:dyDescent="0.35">
      <c r="A3304" s="1" t="s">
        <v>487</v>
      </c>
      <c r="B3304" s="1" t="s">
        <v>488</v>
      </c>
      <c r="C3304" s="2" t="s">
        <v>583</v>
      </c>
      <c r="D3304" s="1" t="s">
        <v>179</v>
      </c>
      <c r="E3304" s="1">
        <v>6110</v>
      </c>
      <c r="F3304" s="1" t="s">
        <v>490</v>
      </c>
      <c r="G3304" s="2" t="s">
        <v>491</v>
      </c>
      <c r="H3304" s="1" t="s">
        <v>492</v>
      </c>
      <c r="I3304" s="1">
        <v>2008</v>
      </c>
      <c r="J3304" s="1">
        <v>2008</v>
      </c>
      <c r="K3304" s="1" t="s">
        <v>493</v>
      </c>
      <c r="L3304" s="1">
        <v>242.74</v>
      </c>
      <c r="M3304" s="1" t="s">
        <v>504</v>
      </c>
      <c r="N3304" s="1" t="s">
        <v>505</v>
      </c>
    </row>
    <row r="3305" spans="1:14" hidden="1" x14ac:dyDescent="0.35">
      <c r="A3305" s="1" t="s">
        <v>487</v>
      </c>
      <c r="B3305" s="1" t="s">
        <v>488</v>
      </c>
      <c r="C3305" s="2" t="s">
        <v>583</v>
      </c>
      <c r="D3305" s="1" t="s">
        <v>179</v>
      </c>
      <c r="E3305" s="1">
        <v>6110</v>
      </c>
      <c r="F3305" s="1" t="s">
        <v>490</v>
      </c>
      <c r="G3305" s="2" t="s">
        <v>491</v>
      </c>
      <c r="H3305" s="1" t="s">
        <v>492</v>
      </c>
      <c r="I3305" s="1">
        <v>2009</v>
      </c>
      <c r="J3305" s="1">
        <v>2009</v>
      </c>
      <c r="K3305" s="1" t="s">
        <v>493</v>
      </c>
      <c r="L3305" s="1">
        <v>308.68</v>
      </c>
      <c r="M3305" s="1" t="s">
        <v>504</v>
      </c>
      <c r="N3305" s="1" t="s">
        <v>505</v>
      </c>
    </row>
    <row r="3306" spans="1:14" hidden="1" x14ac:dyDescent="0.35">
      <c r="A3306" s="1" t="s">
        <v>487</v>
      </c>
      <c r="B3306" s="1" t="s">
        <v>488</v>
      </c>
      <c r="C3306" s="2" t="s">
        <v>583</v>
      </c>
      <c r="D3306" s="1" t="s">
        <v>179</v>
      </c>
      <c r="E3306" s="1">
        <v>6110</v>
      </c>
      <c r="F3306" s="1" t="s">
        <v>490</v>
      </c>
      <c r="G3306" s="2" t="s">
        <v>491</v>
      </c>
      <c r="H3306" s="1" t="s">
        <v>492</v>
      </c>
      <c r="I3306" s="1">
        <v>2010</v>
      </c>
      <c r="J3306" s="1">
        <v>2010</v>
      </c>
      <c r="K3306" s="1" t="s">
        <v>493</v>
      </c>
      <c r="L3306" s="1">
        <v>301.35000000000002</v>
      </c>
      <c r="M3306" s="1" t="s">
        <v>504</v>
      </c>
      <c r="N3306" s="1" t="s">
        <v>505</v>
      </c>
    </row>
    <row r="3307" spans="1:14" hidden="1" x14ac:dyDescent="0.35">
      <c r="A3307" s="1" t="s">
        <v>487</v>
      </c>
      <c r="B3307" s="1" t="s">
        <v>488</v>
      </c>
      <c r="C3307" s="2" t="s">
        <v>583</v>
      </c>
      <c r="D3307" s="1" t="s">
        <v>179</v>
      </c>
      <c r="E3307" s="1">
        <v>6110</v>
      </c>
      <c r="F3307" s="1" t="s">
        <v>490</v>
      </c>
      <c r="G3307" s="2" t="s">
        <v>491</v>
      </c>
      <c r="H3307" s="1" t="s">
        <v>492</v>
      </c>
      <c r="I3307" s="1">
        <v>2011</v>
      </c>
      <c r="J3307" s="1">
        <v>2011</v>
      </c>
      <c r="K3307" s="1" t="s">
        <v>493</v>
      </c>
      <c r="L3307" s="1">
        <v>398.46</v>
      </c>
      <c r="M3307" s="1" t="s">
        <v>504</v>
      </c>
      <c r="N3307" s="1" t="s">
        <v>505</v>
      </c>
    </row>
    <row r="3308" spans="1:14" hidden="1" x14ac:dyDescent="0.35">
      <c r="A3308" s="1" t="s">
        <v>487</v>
      </c>
      <c r="B3308" s="1" t="s">
        <v>488</v>
      </c>
      <c r="C3308" s="2" t="s">
        <v>583</v>
      </c>
      <c r="D3308" s="1" t="s">
        <v>179</v>
      </c>
      <c r="E3308" s="1">
        <v>6110</v>
      </c>
      <c r="F3308" s="1" t="s">
        <v>490</v>
      </c>
      <c r="G3308" s="2" t="s">
        <v>506</v>
      </c>
      <c r="H3308" s="1" t="s">
        <v>507</v>
      </c>
      <c r="I3308" s="1">
        <v>2006</v>
      </c>
      <c r="J3308" s="1">
        <v>2006</v>
      </c>
      <c r="K3308" s="1" t="s">
        <v>493</v>
      </c>
      <c r="L3308" s="1">
        <v>33.93</v>
      </c>
      <c r="M3308" s="1" t="s">
        <v>504</v>
      </c>
      <c r="N3308" s="1" t="s">
        <v>505</v>
      </c>
    </row>
    <row r="3309" spans="1:14" hidden="1" x14ac:dyDescent="0.35">
      <c r="A3309" s="1" t="s">
        <v>487</v>
      </c>
      <c r="B3309" s="1" t="s">
        <v>488</v>
      </c>
      <c r="C3309" s="2" t="s">
        <v>583</v>
      </c>
      <c r="D3309" s="1" t="s">
        <v>179</v>
      </c>
      <c r="E3309" s="1">
        <v>6110</v>
      </c>
      <c r="F3309" s="1" t="s">
        <v>490</v>
      </c>
      <c r="G3309" s="2" t="s">
        <v>506</v>
      </c>
      <c r="H3309" s="1" t="s">
        <v>507</v>
      </c>
      <c r="I3309" s="1">
        <v>2007</v>
      </c>
      <c r="J3309" s="1">
        <v>2007</v>
      </c>
      <c r="K3309" s="1" t="s">
        <v>493</v>
      </c>
      <c r="L3309" s="1">
        <v>44.34</v>
      </c>
      <c r="M3309" s="1" t="s">
        <v>504</v>
      </c>
      <c r="N3309" s="1" t="s">
        <v>505</v>
      </c>
    </row>
    <row r="3310" spans="1:14" hidden="1" x14ac:dyDescent="0.35">
      <c r="A3310" s="1" t="s">
        <v>487</v>
      </c>
      <c r="B3310" s="1" t="s">
        <v>488</v>
      </c>
      <c r="C3310" s="2" t="s">
        <v>583</v>
      </c>
      <c r="D3310" s="1" t="s">
        <v>179</v>
      </c>
      <c r="E3310" s="1">
        <v>6110</v>
      </c>
      <c r="F3310" s="1" t="s">
        <v>490</v>
      </c>
      <c r="G3310" s="2" t="s">
        <v>506</v>
      </c>
      <c r="H3310" s="1" t="s">
        <v>507</v>
      </c>
      <c r="I3310" s="1">
        <v>2008</v>
      </c>
      <c r="J3310" s="1">
        <v>2008</v>
      </c>
      <c r="K3310" s="1" t="s">
        <v>493</v>
      </c>
      <c r="L3310" s="1">
        <v>48.77</v>
      </c>
      <c r="M3310" s="1" t="s">
        <v>504</v>
      </c>
      <c r="N3310" s="1" t="s">
        <v>505</v>
      </c>
    </row>
    <row r="3311" spans="1:14" hidden="1" x14ac:dyDescent="0.35">
      <c r="A3311" s="1" t="s">
        <v>487</v>
      </c>
      <c r="B3311" s="1" t="s">
        <v>488</v>
      </c>
      <c r="C3311" s="2" t="s">
        <v>583</v>
      </c>
      <c r="D3311" s="1" t="s">
        <v>179</v>
      </c>
      <c r="E3311" s="1">
        <v>6110</v>
      </c>
      <c r="F3311" s="1" t="s">
        <v>490</v>
      </c>
      <c r="G3311" s="2" t="s">
        <v>506</v>
      </c>
      <c r="H3311" s="1" t="s">
        <v>507</v>
      </c>
      <c r="I3311" s="1">
        <v>2009</v>
      </c>
      <c r="J3311" s="1">
        <v>2009</v>
      </c>
      <c r="K3311" s="1" t="s">
        <v>493</v>
      </c>
      <c r="L3311" s="1">
        <v>32.35</v>
      </c>
      <c r="M3311" s="1" t="s">
        <v>504</v>
      </c>
      <c r="N3311" s="1" t="s">
        <v>505</v>
      </c>
    </row>
    <row r="3312" spans="1:14" hidden="1" x14ac:dyDescent="0.35">
      <c r="A3312" s="1" t="s">
        <v>487</v>
      </c>
      <c r="B3312" s="1" t="s">
        <v>488</v>
      </c>
      <c r="C3312" s="2" t="s">
        <v>583</v>
      </c>
      <c r="D3312" s="1" t="s">
        <v>179</v>
      </c>
      <c r="E3312" s="1">
        <v>6110</v>
      </c>
      <c r="F3312" s="1" t="s">
        <v>490</v>
      </c>
      <c r="G3312" s="2" t="s">
        <v>506</v>
      </c>
      <c r="H3312" s="1" t="s">
        <v>507</v>
      </c>
      <c r="I3312" s="1">
        <v>2010</v>
      </c>
      <c r="J3312" s="1">
        <v>2010</v>
      </c>
      <c r="K3312" s="1" t="s">
        <v>493</v>
      </c>
      <c r="L3312" s="1">
        <v>32.99</v>
      </c>
      <c r="M3312" s="1" t="s">
        <v>504</v>
      </c>
      <c r="N3312" s="1" t="s">
        <v>505</v>
      </c>
    </row>
    <row r="3313" spans="1:14" hidden="1" x14ac:dyDescent="0.35">
      <c r="A3313" s="1" t="s">
        <v>487</v>
      </c>
      <c r="B3313" s="1" t="s">
        <v>488</v>
      </c>
      <c r="C3313" s="2" t="s">
        <v>583</v>
      </c>
      <c r="D3313" s="1" t="s">
        <v>179</v>
      </c>
      <c r="E3313" s="1">
        <v>6110</v>
      </c>
      <c r="F3313" s="1" t="s">
        <v>490</v>
      </c>
      <c r="G3313" s="2" t="s">
        <v>506</v>
      </c>
      <c r="H3313" s="1" t="s">
        <v>507</v>
      </c>
      <c r="I3313" s="1">
        <v>2011</v>
      </c>
      <c r="J3313" s="1">
        <v>2011</v>
      </c>
      <c r="K3313" s="1" t="s">
        <v>493</v>
      </c>
      <c r="L3313" s="1">
        <v>54.42</v>
      </c>
      <c r="M3313" s="1" t="s">
        <v>504</v>
      </c>
      <c r="N3313" s="1" t="s">
        <v>505</v>
      </c>
    </row>
    <row r="3314" spans="1:14" hidden="1" x14ac:dyDescent="0.35">
      <c r="A3314" s="1" t="s">
        <v>487</v>
      </c>
      <c r="B3314" s="1" t="s">
        <v>488</v>
      </c>
      <c r="C3314" s="2" t="s">
        <v>583</v>
      </c>
      <c r="D3314" s="1" t="s">
        <v>179</v>
      </c>
      <c r="E3314" s="1">
        <v>6110</v>
      </c>
      <c r="F3314" s="1" t="s">
        <v>490</v>
      </c>
      <c r="G3314" s="2" t="s">
        <v>497</v>
      </c>
      <c r="H3314" s="1" t="s">
        <v>498</v>
      </c>
      <c r="I3314" s="1">
        <v>2001</v>
      </c>
      <c r="J3314" s="1">
        <v>2001</v>
      </c>
      <c r="K3314" s="1" t="s">
        <v>493</v>
      </c>
      <c r="L3314" s="1">
        <v>16.579999999999998</v>
      </c>
      <c r="M3314" s="1" t="s">
        <v>504</v>
      </c>
      <c r="N3314" s="1" t="s">
        <v>505</v>
      </c>
    </row>
    <row r="3315" spans="1:14" hidden="1" x14ac:dyDescent="0.35">
      <c r="A3315" s="1" t="s">
        <v>487</v>
      </c>
      <c r="B3315" s="1" t="s">
        <v>488</v>
      </c>
      <c r="C3315" s="2" t="s">
        <v>583</v>
      </c>
      <c r="D3315" s="1" t="s">
        <v>179</v>
      </c>
      <c r="E3315" s="1">
        <v>6110</v>
      </c>
      <c r="F3315" s="1" t="s">
        <v>490</v>
      </c>
      <c r="G3315" s="2" t="s">
        <v>497</v>
      </c>
      <c r="H3315" s="1" t="s">
        <v>498</v>
      </c>
      <c r="I3315" s="1">
        <v>2002</v>
      </c>
      <c r="J3315" s="1">
        <v>2002</v>
      </c>
      <c r="K3315" s="1" t="s">
        <v>493</v>
      </c>
      <c r="L3315" s="1">
        <v>20.12</v>
      </c>
      <c r="M3315" s="1" t="s">
        <v>504</v>
      </c>
      <c r="N3315" s="1" t="s">
        <v>505</v>
      </c>
    </row>
    <row r="3316" spans="1:14" hidden="1" x14ac:dyDescent="0.35">
      <c r="A3316" s="1" t="s">
        <v>487</v>
      </c>
      <c r="B3316" s="1" t="s">
        <v>488</v>
      </c>
      <c r="C3316" s="2" t="s">
        <v>583</v>
      </c>
      <c r="D3316" s="1" t="s">
        <v>179</v>
      </c>
      <c r="E3316" s="1">
        <v>6110</v>
      </c>
      <c r="F3316" s="1" t="s">
        <v>490</v>
      </c>
      <c r="G3316" s="2" t="s">
        <v>497</v>
      </c>
      <c r="H3316" s="1" t="s">
        <v>498</v>
      </c>
      <c r="I3316" s="1">
        <v>2003</v>
      </c>
      <c r="J3316" s="1">
        <v>2003</v>
      </c>
      <c r="K3316" s="1" t="s">
        <v>493</v>
      </c>
      <c r="L3316" s="1">
        <v>17.88</v>
      </c>
      <c r="M3316" s="1" t="s">
        <v>504</v>
      </c>
      <c r="N3316" s="1" t="s">
        <v>505</v>
      </c>
    </row>
    <row r="3317" spans="1:14" hidden="1" x14ac:dyDescent="0.35">
      <c r="A3317" s="1" t="s">
        <v>487</v>
      </c>
      <c r="B3317" s="1" t="s">
        <v>488</v>
      </c>
      <c r="C3317" s="2" t="s">
        <v>583</v>
      </c>
      <c r="D3317" s="1" t="s">
        <v>179</v>
      </c>
      <c r="E3317" s="1">
        <v>6110</v>
      </c>
      <c r="F3317" s="1" t="s">
        <v>490</v>
      </c>
      <c r="G3317" s="2" t="s">
        <v>497</v>
      </c>
      <c r="H3317" s="1" t="s">
        <v>498</v>
      </c>
      <c r="I3317" s="1">
        <v>2004</v>
      </c>
      <c r="J3317" s="1">
        <v>2004</v>
      </c>
      <c r="K3317" s="1" t="s">
        <v>493</v>
      </c>
      <c r="L3317" s="1">
        <v>10.77</v>
      </c>
      <c r="M3317" s="1" t="s">
        <v>504</v>
      </c>
      <c r="N3317" s="1" t="s">
        <v>505</v>
      </c>
    </row>
    <row r="3318" spans="1:14" hidden="1" x14ac:dyDescent="0.35">
      <c r="A3318" s="1" t="s">
        <v>487</v>
      </c>
      <c r="B3318" s="1" t="s">
        <v>488</v>
      </c>
      <c r="C3318" s="2" t="s">
        <v>583</v>
      </c>
      <c r="D3318" s="1" t="s">
        <v>179</v>
      </c>
      <c r="E3318" s="1">
        <v>6110</v>
      </c>
      <c r="F3318" s="1" t="s">
        <v>490</v>
      </c>
      <c r="G3318" s="2" t="s">
        <v>497</v>
      </c>
      <c r="H3318" s="1" t="s">
        <v>498</v>
      </c>
      <c r="I3318" s="1">
        <v>2005</v>
      </c>
      <c r="J3318" s="1">
        <v>2005</v>
      </c>
      <c r="K3318" s="1" t="s">
        <v>493</v>
      </c>
      <c r="L3318" s="1">
        <v>9.15</v>
      </c>
      <c r="M3318" s="1" t="s">
        <v>504</v>
      </c>
      <c r="N3318" s="1" t="s">
        <v>505</v>
      </c>
    </row>
    <row r="3319" spans="1:14" hidden="1" x14ac:dyDescent="0.35">
      <c r="A3319" s="1" t="s">
        <v>487</v>
      </c>
      <c r="B3319" s="1" t="s">
        <v>488</v>
      </c>
      <c r="C3319" s="2" t="s">
        <v>583</v>
      </c>
      <c r="D3319" s="1" t="s">
        <v>179</v>
      </c>
      <c r="E3319" s="1">
        <v>6110</v>
      </c>
      <c r="F3319" s="1" t="s">
        <v>490</v>
      </c>
      <c r="G3319" s="2" t="s">
        <v>497</v>
      </c>
      <c r="H3319" s="1" t="s">
        <v>498</v>
      </c>
      <c r="I3319" s="1">
        <v>2006</v>
      </c>
      <c r="J3319" s="1">
        <v>2006</v>
      </c>
      <c r="K3319" s="1" t="s">
        <v>493</v>
      </c>
      <c r="L3319" s="1">
        <v>52.21</v>
      </c>
      <c r="M3319" s="1" t="s">
        <v>504</v>
      </c>
      <c r="N3319" s="1" t="s">
        <v>505</v>
      </c>
    </row>
    <row r="3320" spans="1:14" hidden="1" x14ac:dyDescent="0.35">
      <c r="A3320" s="1" t="s">
        <v>487</v>
      </c>
      <c r="B3320" s="1" t="s">
        <v>488</v>
      </c>
      <c r="C3320" s="2" t="s">
        <v>583</v>
      </c>
      <c r="D3320" s="1" t="s">
        <v>179</v>
      </c>
      <c r="E3320" s="1">
        <v>6110</v>
      </c>
      <c r="F3320" s="1" t="s">
        <v>490</v>
      </c>
      <c r="G3320" s="2" t="s">
        <v>497</v>
      </c>
      <c r="H3320" s="1" t="s">
        <v>498</v>
      </c>
      <c r="I3320" s="1">
        <v>2007</v>
      </c>
      <c r="J3320" s="1">
        <v>2007</v>
      </c>
      <c r="K3320" s="1" t="s">
        <v>493</v>
      </c>
      <c r="L3320" s="1">
        <v>74.94</v>
      </c>
      <c r="M3320" s="1" t="s">
        <v>504</v>
      </c>
      <c r="N3320" s="1" t="s">
        <v>505</v>
      </c>
    </row>
    <row r="3321" spans="1:14" hidden="1" x14ac:dyDescent="0.35">
      <c r="A3321" s="1" t="s">
        <v>487</v>
      </c>
      <c r="B3321" s="1" t="s">
        <v>488</v>
      </c>
      <c r="C3321" s="2" t="s">
        <v>583</v>
      </c>
      <c r="D3321" s="1" t="s">
        <v>179</v>
      </c>
      <c r="E3321" s="1">
        <v>6110</v>
      </c>
      <c r="F3321" s="1" t="s">
        <v>490</v>
      </c>
      <c r="G3321" s="2" t="s">
        <v>497</v>
      </c>
      <c r="H3321" s="1" t="s">
        <v>498</v>
      </c>
      <c r="I3321" s="1">
        <v>2008</v>
      </c>
      <c r="J3321" s="1">
        <v>2008</v>
      </c>
      <c r="K3321" s="1" t="s">
        <v>493</v>
      </c>
      <c r="L3321" s="1">
        <v>88.31</v>
      </c>
      <c r="M3321" s="1" t="s">
        <v>504</v>
      </c>
      <c r="N3321" s="1" t="s">
        <v>505</v>
      </c>
    </row>
    <row r="3322" spans="1:14" hidden="1" x14ac:dyDescent="0.35">
      <c r="A3322" s="1" t="s">
        <v>487</v>
      </c>
      <c r="B3322" s="1" t="s">
        <v>488</v>
      </c>
      <c r="C3322" s="2" t="s">
        <v>583</v>
      </c>
      <c r="D3322" s="1" t="s">
        <v>179</v>
      </c>
      <c r="E3322" s="1">
        <v>6110</v>
      </c>
      <c r="F3322" s="1" t="s">
        <v>490</v>
      </c>
      <c r="G3322" s="2" t="s">
        <v>497</v>
      </c>
      <c r="H3322" s="1" t="s">
        <v>498</v>
      </c>
      <c r="I3322" s="1">
        <v>2009</v>
      </c>
      <c r="J3322" s="1">
        <v>2009</v>
      </c>
      <c r="K3322" s="1" t="s">
        <v>493</v>
      </c>
      <c r="L3322" s="1">
        <v>72.19</v>
      </c>
      <c r="M3322" s="1" t="s">
        <v>504</v>
      </c>
      <c r="N3322" s="1" t="s">
        <v>505</v>
      </c>
    </row>
    <row r="3323" spans="1:14" hidden="1" x14ac:dyDescent="0.35">
      <c r="A3323" s="1" t="s">
        <v>487</v>
      </c>
      <c r="B3323" s="1" t="s">
        <v>488</v>
      </c>
      <c r="C3323" s="2" t="s">
        <v>583</v>
      </c>
      <c r="D3323" s="1" t="s">
        <v>179</v>
      </c>
      <c r="E3323" s="1">
        <v>6110</v>
      </c>
      <c r="F3323" s="1" t="s">
        <v>490</v>
      </c>
      <c r="G3323" s="2" t="s">
        <v>497</v>
      </c>
      <c r="H3323" s="1" t="s">
        <v>498</v>
      </c>
      <c r="I3323" s="1">
        <v>2010</v>
      </c>
      <c r="J3323" s="1">
        <v>2010</v>
      </c>
      <c r="K3323" s="1" t="s">
        <v>493</v>
      </c>
      <c r="L3323" s="1">
        <v>70.709999999999994</v>
      </c>
      <c r="M3323" s="1" t="s">
        <v>504</v>
      </c>
      <c r="N3323" s="1" t="s">
        <v>505</v>
      </c>
    </row>
    <row r="3324" spans="1:14" hidden="1" x14ac:dyDescent="0.35">
      <c r="A3324" s="1" t="s">
        <v>487</v>
      </c>
      <c r="B3324" s="1" t="s">
        <v>488</v>
      </c>
      <c r="C3324" s="2" t="s">
        <v>583</v>
      </c>
      <c r="D3324" s="1" t="s">
        <v>179</v>
      </c>
      <c r="E3324" s="1">
        <v>6110</v>
      </c>
      <c r="F3324" s="1" t="s">
        <v>490</v>
      </c>
      <c r="G3324" s="2" t="s">
        <v>497</v>
      </c>
      <c r="H3324" s="1" t="s">
        <v>498</v>
      </c>
      <c r="I3324" s="1">
        <v>2011</v>
      </c>
      <c r="J3324" s="1">
        <v>2011</v>
      </c>
      <c r="K3324" s="1" t="s">
        <v>493</v>
      </c>
      <c r="L3324" s="1">
        <v>62.42</v>
      </c>
      <c r="M3324" s="1" t="s">
        <v>504</v>
      </c>
      <c r="N3324" s="1" t="s">
        <v>505</v>
      </c>
    </row>
    <row r="3325" spans="1:14" hidden="1" x14ac:dyDescent="0.35">
      <c r="A3325" s="1" t="s">
        <v>487</v>
      </c>
      <c r="B3325" s="1" t="s">
        <v>488</v>
      </c>
      <c r="C3325" s="2" t="s">
        <v>583</v>
      </c>
      <c r="D3325" s="1" t="s">
        <v>179</v>
      </c>
      <c r="E3325" s="1">
        <v>6110</v>
      </c>
      <c r="F3325" s="1" t="s">
        <v>490</v>
      </c>
      <c r="G3325" s="2" t="s">
        <v>499</v>
      </c>
      <c r="H3325" s="1" t="s">
        <v>500</v>
      </c>
      <c r="I3325" s="1">
        <v>2001</v>
      </c>
      <c r="J3325" s="1">
        <v>2001</v>
      </c>
      <c r="K3325" s="1" t="s">
        <v>493</v>
      </c>
      <c r="L3325" s="1">
        <v>121.38</v>
      </c>
      <c r="M3325" s="1" t="s">
        <v>504</v>
      </c>
      <c r="N3325" s="1" t="s">
        <v>505</v>
      </c>
    </row>
    <row r="3326" spans="1:14" hidden="1" x14ac:dyDescent="0.35">
      <c r="A3326" s="1" t="s">
        <v>487</v>
      </c>
      <c r="B3326" s="1" t="s">
        <v>488</v>
      </c>
      <c r="C3326" s="2" t="s">
        <v>583</v>
      </c>
      <c r="D3326" s="1" t="s">
        <v>179</v>
      </c>
      <c r="E3326" s="1">
        <v>6110</v>
      </c>
      <c r="F3326" s="1" t="s">
        <v>490</v>
      </c>
      <c r="G3326" s="2" t="s">
        <v>499</v>
      </c>
      <c r="H3326" s="1" t="s">
        <v>500</v>
      </c>
      <c r="I3326" s="1">
        <v>2002</v>
      </c>
      <c r="J3326" s="1">
        <v>2002</v>
      </c>
      <c r="K3326" s="1" t="s">
        <v>493</v>
      </c>
      <c r="L3326" s="1">
        <v>135.5</v>
      </c>
      <c r="M3326" s="1" t="s">
        <v>504</v>
      </c>
      <c r="N3326" s="1" t="s">
        <v>505</v>
      </c>
    </row>
    <row r="3327" spans="1:14" hidden="1" x14ac:dyDescent="0.35">
      <c r="A3327" s="1" t="s">
        <v>487</v>
      </c>
      <c r="B3327" s="1" t="s">
        <v>488</v>
      </c>
      <c r="C3327" s="2" t="s">
        <v>583</v>
      </c>
      <c r="D3327" s="1" t="s">
        <v>179</v>
      </c>
      <c r="E3327" s="1">
        <v>6110</v>
      </c>
      <c r="F3327" s="1" t="s">
        <v>490</v>
      </c>
      <c r="G3327" s="2" t="s">
        <v>499</v>
      </c>
      <c r="H3327" s="1" t="s">
        <v>500</v>
      </c>
      <c r="I3327" s="1">
        <v>2003</v>
      </c>
      <c r="J3327" s="1">
        <v>2003</v>
      </c>
      <c r="K3327" s="1" t="s">
        <v>493</v>
      </c>
      <c r="L3327" s="1">
        <v>138.11000000000001</v>
      </c>
      <c r="M3327" s="1" t="s">
        <v>504</v>
      </c>
      <c r="N3327" s="1" t="s">
        <v>505</v>
      </c>
    </row>
    <row r="3328" spans="1:14" hidden="1" x14ac:dyDescent="0.35">
      <c r="A3328" s="1" t="s">
        <v>487</v>
      </c>
      <c r="B3328" s="1" t="s">
        <v>488</v>
      </c>
      <c r="C3328" s="2" t="s">
        <v>583</v>
      </c>
      <c r="D3328" s="1" t="s">
        <v>179</v>
      </c>
      <c r="E3328" s="1">
        <v>6110</v>
      </c>
      <c r="F3328" s="1" t="s">
        <v>490</v>
      </c>
      <c r="G3328" s="2" t="s">
        <v>499</v>
      </c>
      <c r="H3328" s="1" t="s">
        <v>500</v>
      </c>
      <c r="I3328" s="1">
        <v>2004</v>
      </c>
      <c r="J3328" s="1">
        <v>2004</v>
      </c>
      <c r="K3328" s="1" t="s">
        <v>493</v>
      </c>
      <c r="L3328" s="1">
        <v>154.16999999999999</v>
      </c>
      <c r="M3328" s="1" t="s">
        <v>504</v>
      </c>
      <c r="N3328" s="1" t="s">
        <v>505</v>
      </c>
    </row>
    <row r="3329" spans="1:14" hidden="1" x14ac:dyDescent="0.35">
      <c r="A3329" s="1" t="s">
        <v>487</v>
      </c>
      <c r="B3329" s="1" t="s">
        <v>488</v>
      </c>
      <c r="C3329" s="2" t="s">
        <v>583</v>
      </c>
      <c r="D3329" s="1" t="s">
        <v>179</v>
      </c>
      <c r="E3329" s="1">
        <v>6110</v>
      </c>
      <c r="F3329" s="1" t="s">
        <v>490</v>
      </c>
      <c r="G3329" s="2" t="s">
        <v>499</v>
      </c>
      <c r="H3329" s="1" t="s">
        <v>500</v>
      </c>
      <c r="I3329" s="1">
        <v>2005</v>
      </c>
      <c r="J3329" s="1">
        <v>2005</v>
      </c>
      <c r="K3329" s="1" t="s">
        <v>493</v>
      </c>
      <c r="L3329" s="1">
        <v>143.61000000000001</v>
      </c>
      <c r="M3329" s="1" t="s">
        <v>504</v>
      </c>
      <c r="N3329" s="1" t="s">
        <v>505</v>
      </c>
    </row>
    <row r="3330" spans="1:14" hidden="1" x14ac:dyDescent="0.35">
      <c r="A3330" s="1" t="s">
        <v>487</v>
      </c>
      <c r="B3330" s="1" t="s">
        <v>488</v>
      </c>
      <c r="C3330" s="2" t="s">
        <v>583</v>
      </c>
      <c r="D3330" s="1" t="s">
        <v>179</v>
      </c>
      <c r="E3330" s="1">
        <v>6110</v>
      </c>
      <c r="F3330" s="1" t="s">
        <v>490</v>
      </c>
      <c r="G3330" s="2" t="s">
        <v>499</v>
      </c>
      <c r="H3330" s="1" t="s">
        <v>500</v>
      </c>
      <c r="I3330" s="1">
        <v>2006</v>
      </c>
      <c r="J3330" s="1">
        <v>2006</v>
      </c>
      <c r="K3330" s="1" t="s">
        <v>493</v>
      </c>
      <c r="L3330" s="1">
        <v>137.59</v>
      </c>
      <c r="M3330" s="1" t="s">
        <v>504</v>
      </c>
      <c r="N3330" s="1" t="s">
        <v>505</v>
      </c>
    </row>
    <row r="3331" spans="1:14" hidden="1" x14ac:dyDescent="0.35">
      <c r="A3331" s="1" t="s">
        <v>487</v>
      </c>
      <c r="B3331" s="1" t="s">
        <v>488</v>
      </c>
      <c r="C3331" s="2" t="s">
        <v>583</v>
      </c>
      <c r="D3331" s="1" t="s">
        <v>179</v>
      </c>
      <c r="E3331" s="1">
        <v>6110</v>
      </c>
      <c r="F3331" s="1" t="s">
        <v>490</v>
      </c>
      <c r="G3331" s="2" t="s">
        <v>499</v>
      </c>
      <c r="H3331" s="1" t="s">
        <v>500</v>
      </c>
      <c r="I3331" s="1">
        <v>2007</v>
      </c>
      <c r="J3331" s="1">
        <v>2007</v>
      </c>
      <c r="K3331" s="1" t="s">
        <v>493</v>
      </c>
      <c r="L3331" s="1">
        <v>210.07</v>
      </c>
      <c r="M3331" s="1" t="s">
        <v>504</v>
      </c>
      <c r="N3331" s="1" t="s">
        <v>505</v>
      </c>
    </row>
    <row r="3332" spans="1:14" hidden="1" x14ac:dyDescent="0.35">
      <c r="A3332" s="1" t="s">
        <v>487</v>
      </c>
      <c r="B3332" s="1" t="s">
        <v>488</v>
      </c>
      <c r="C3332" s="2" t="s">
        <v>583</v>
      </c>
      <c r="D3332" s="1" t="s">
        <v>179</v>
      </c>
      <c r="E3332" s="1">
        <v>6110</v>
      </c>
      <c r="F3332" s="1" t="s">
        <v>490</v>
      </c>
      <c r="G3332" s="2" t="s">
        <v>499</v>
      </c>
      <c r="H3332" s="1" t="s">
        <v>500</v>
      </c>
      <c r="I3332" s="1">
        <v>2008</v>
      </c>
      <c r="J3332" s="1">
        <v>2008</v>
      </c>
      <c r="K3332" s="1" t="s">
        <v>493</v>
      </c>
      <c r="L3332" s="1">
        <v>242.74</v>
      </c>
      <c r="M3332" s="1" t="s">
        <v>504</v>
      </c>
      <c r="N3332" s="1" t="s">
        <v>505</v>
      </c>
    </row>
    <row r="3333" spans="1:14" hidden="1" x14ac:dyDescent="0.35">
      <c r="A3333" s="1" t="s">
        <v>487</v>
      </c>
      <c r="B3333" s="1" t="s">
        <v>488</v>
      </c>
      <c r="C3333" s="2" t="s">
        <v>583</v>
      </c>
      <c r="D3333" s="1" t="s">
        <v>179</v>
      </c>
      <c r="E3333" s="1">
        <v>6110</v>
      </c>
      <c r="F3333" s="1" t="s">
        <v>490</v>
      </c>
      <c r="G3333" s="2" t="s">
        <v>499</v>
      </c>
      <c r="H3333" s="1" t="s">
        <v>500</v>
      </c>
      <c r="I3333" s="1">
        <v>2009</v>
      </c>
      <c r="J3333" s="1">
        <v>2009</v>
      </c>
      <c r="K3333" s="1" t="s">
        <v>493</v>
      </c>
      <c r="L3333" s="1">
        <v>308.68</v>
      </c>
      <c r="M3333" s="1" t="s">
        <v>504</v>
      </c>
      <c r="N3333" s="1" t="s">
        <v>505</v>
      </c>
    </row>
    <row r="3334" spans="1:14" hidden="1" x14ac:dyDescent="0.35">
      <c r="A3334" s="1" t="s">
        <v>487</v>
      </c>
      <c r="B3334" s="1" t="s">
        <v>488</v>
      </c>
      <c r="C3334" s="2" t="s">
        <v>583</v>
      </c>
      <c r="D3334" s="1" t="s">
        <v>179</v>
      </c>
      <c r="E3334" s="1">
        <v>6110</v>
      </c>
      <c r="F3334" s="1" t="s">
        <v>490</v>
      </c>
      <c r="G3334" s="2" t="s">
        <v>499</v>
      </c>
      <c r="H3334" s="1" t="s">
        <v>500</v>
      </c>
      <c r="I3334" s="1">
        <v>2010</v>
      </c>
      <c r="J3334" s="1">
        <v>2010</v>
      </c>
      <c r="K3334" s="1" t="s">
        <v>493</v>
      </c>
      <c r="L3334" s="1">
        <v>301.35000000000002</v>
      </c>
      <c r="M3334" s="1" t="s">
        <v>504</v>
      </c>
      <c r="N3334" s="1" t="s">
        <v>505</v>
      </c>
    </row>
    <row r="3335" spans="1:14" hidden="1" x14ac:dyDescent="0.35">
      <c r="A3335" s="1" t="s">
        <v>487</v>
      </c>
      <c r="B3335" s="1" t="s">
        <v>488</v>
      </c>
      <c r="C3335" s="2" t="s">
        <v>583</v>
      </c>
      <c r="D3335" s="1" t="s">
        <v>179</v>
      </c>
      <c r="E3335" s="1">
        <v>6110</v>
      </c>
      <c r="F3335" s="1" t="s">
        <v>490</v>
      </c>
      <c r="G3335" s="2" t="s">
        <v>499</v>
      </c>
      <c r="H3335" s="1" t="s">
        <v>500</v>
      </c>
      <c r="I3335" s="1">
        <v>2011</v>
      </c>
      <c r="J3335" s="1">
        <v>2011</v>
      </c>
      <c r="K3335" s="1" t="s">
        <v>493</v>
      </c>
      <c r="L3335" s="1">
        <v>398.46</v>
      </c>
      <c r="M3335" s="1" t="s">
        <v>504</v>
      </c>
      <c r="N3335" s="1" t="s">
        <v>505</v>
      </c>
    </row>
    <row r="3336" spans="1:14" hidden="1" x14ac:dyDescent="0.35">
      <c r="A3336" s="1" t="s">
        <v>487</v>
      </c>
      <c r="B3336" s="1" t="s">
        <v>488</v>
      </c>
      <c r="C3336" s="2" t="s">
        <v>583</v>
      </c>
      <c r="D3336" s="1" t="s">
        <v>179</v>
      </c>
      <c r="E3336" s="1">
        <v>6110</v>
      </c>
      <c r="F3336" s="1" t="s">
        <v>490</v>
      </c>
      <c r="G3336" s="2" t="s">
        <v>499</v>
      </c>
      <c r="H3336" s="1" t="s">
        <v>500</v>
      </c>
      <c r="I3336" s="1">
        <v>2012</v>
      </c>
      <c r="J3336" s="1">
        <v>2012</v>
      </c>
      <c r="K3336" s="1" t="s">
        <v>493</v>
      </c>
      <c r="L3336" s="1">
        <v>431.71</v>
      </c>
      <c r="M3336" s="1" t="s">
        <v>504</v>
      </c>
      <c r="N3336" s="1" t="s">
        <v>505</v>
      </c>
    </row>
    <row r="3337" spans="1:14" hidden="1" x14ac:dyDescent="0.35">
      <c r="A3337" s="1" t="s">
        <v>487</v>
      </c>
      <c r="B3337" s="1" t="s">
        <v>488</v>
      </c>
      <c r="C3337" s="2" t="s">
        <v>583</v>
      </c>
      <c r="D3337" s="1" t="s">
        <v>179</v>
      </c>
      <c r="E3337" s="1">
        <v>6110</v>
      </c>
      <c r="F3337" s="1" t="s">
        <v>490</v>
      </c>
      <c r="G3337" s="2" t="s">
        <v>499</v>
      </c>
      <c r="H3337" s="1" t="s">
        <v>500</v>
      </c>
      <c r="I3337" s="1">
        <v>2013</v>
      </c>
      <c r="J3337" s="1">
        <v>2013</v>
      </c>
      <c r="K3337" s="1" t="s">
        <v>493</v>
      </c>
      <c r="L3337" s="1">
        <v>470.17</v>
      </c>
      <c r="M3337" s="1" t="s">
        <v>504</v>
      </c>
      <c r="N3337" s="1" t="s">
        <v>505</v>
      </c>
    </row>
    <row r="3338" spans="1:14" hidden="1" x14ac:dyDescent="0.35">
      <c r="A3338" s="1" t="s">
        <v>487</v>
      </c>
      <c r="B3338" s="1" t="s">
        <v>488</v>
      </c>
      <c r="C3338" s="2" t="s">
        <v>583</v>
      </c>
      <c r="D3338" s="1" t="s">
        <v>179</v>
      </c>
      <c r="E3338" s="1">
        <v>6110</v>
      </c>
      <c r="F3338" s="1" t="s">
        <v>490</v>
      </c>
      <c r="G3338" s="2" t="s">
        <v>499</v>
      </c>
      <c r="H3338" s="1" t="s">
        <v>500</v>
      </c>
      <c r="I3338" s="1">
        <v>2014</v>
      </c>
      <c r="J3338" s="1">
        <v>2014</v>
      </c>
      <c r="K3338" s="1" t="s">
        <v>493</v>
      </c>
      <c r="L3338" s="1">
        <v>470.13</v>
      </c>
      <c r="M3338" s="1" t="s">
        <v>504</v>
      </c>
      <c r="N3338" s="1" t="s">
        <v>505</v>
      </c>
    </row>
    <row r="3339" spans="1:14" hidden="1" x14ac:dyDescent="0.35">
      <c r="A3339" s="1" t="s">
        <v>487</v>
      </c>
      <c r="B3339" s="1" t="s">
        <v>488</v>
      </c>
      <c r="C3339" s="2" t="s">
        <v>583</v>
      </c>
      <c r="D3339" s="1" t="s">
        <v>179</v>
      </c>
      <c r="E3339" s="1">
        <v>6110</v>
      </c>
      <c r="F3339" s="1" t="s">
        <v>490</v>
      </c>
      <c r="G3339" s="2" t="s">
        <v>499</v>
      </c>
      <c r="H3339" s="1" t="s">
        <v>500</v>
      </c>
      <c r="I3339" s="1">
        <v>2015</v>
      </c>
      <c r="J3339" s="1">
        <v>2015</v>
      </c>
      <c r="K3339" s="1" t="s">
        <v>493</v>
      </c>
      <c r="L3339" s="1">
        <v>303.39</v>
      </c>
      <c r="M3339" s="1" t="s">
        <v>504</v>
      </c>
      <c r="N3339" s="1" t="s">
        <v>505</v>
      </c>
    </row>
    <row r="3340" spans="1:14" hidden="1" x14ac:dyDescent="0.35">
      <c r="A3340" s="1" t="s">
        <v>487</v>
      </c>
      <c r="B3340" s="1" t="s">
        <v>488</v>
      </c>
      <c r="C3340" s="2" t="s">
        <v>583</v>
      </c>
      <c r="D3340" s="1" t="s">
        <v>179</v>
      </c>
      <c r="E3340" s="1">
        <v>6110</v>
      </c>
      <c r="F3340" s="1" t="s">
        <v>490</v>
      </c>
      <c r="G3340" s="2" t="s">
        <v>499</v>
      </c>
      <c r="H3340" s="1" t="s">
        <v>500</v>
      </c>
      <c r="I3340" s="1">
        <v>2016</v>
      </c>
      <c r="J3340" s="1">
        <v>2016</v>
      </c>
      <c r="K3340" s="1" t="s">
        <v>493</v>
      </c>
      <c r="L3340" s="1">
        <v>310.76</v>
      </c>
      <c r="M3340" s="1" t="s">
        <v>504</v>
      </c>
      <c r="N3340" s="1" t="s">
        <v>505</v>
      </c>
    </row>
    <row r="3341" spans="1:14" hidden="1" x14ac:dyDescent="0.35">
      <c r="A3341" s="1" t="s">
        <v>487</v>
      </c>
      <c r="B3341" s="1" t="s">
        <v>488</v>
      </c>
      <c r="C3341" s="2" t="s">
        <v>583</v>
      </c>
      <c r="D3341" s="1" t="s">
        <v>179</v>
      </c>
      <c r="E3341" s="1">
        <v>6110</v>
      </c>
      <c r="F3341" s="1" t="s">
        <v>490</v>
      </c>
      <c r="G3341" s="2" t="s">
        <v>499</v>
      </c>
      <c r="H3341" s="1" t="s">
        <v>500</v>
      </c>
      <c r="I3341" s="1">
        <v>2017</v>
      </c>
      <c r="J3341" s="1">
        <v>2017</v>
      </c>
      <c r="K3341" s="1" t="s">
        <v>493</v>
      </c>
      <c r="L3341" s="1">
        <v>390.12</v>
      </c>
      <c r="M3341" s="1" t="s">
        <v>504</v>
      </c>
      <c r="N3341" s="1" t="s">
        <v>505</v>
      </c>
    </row>
    <row r="3342" spans="1:14" hidden="1" x14ac:dyDescent="0.35">
      <c r="A3342" s="1" t="s">
        <v>487</v>
      </c>
      <c r="B3342" s="1" t="s">
        <v>488</v>
      </c>
      <c r="C3342" s="2" t="s">
        <v>583</v>
      </c>
      <c r="D3342" s="1" t="s">
        <v>179</v>
      </c>
      <c r="E3342" s="1">
        <v>6110</v>
      </c>
      <c r="F3342" s="1" t="s">
        <v>490</v>
      </c>
      <c r="G3342" s="2" t="s">
        <v>508</v>
      </c>
      <c r="H3342" s="1" t="s">
        <v>509</v>
      </c>
      <c r="I3342" s="1">
        <v>2006</v>
      </c>
      <c r="J3342" s="1">
        <v>2006</v>
      </c>
      <c r="K3342" s="1" t="s">
        <v>493</v>
      </c>
      <c r="L3342" s="1">
        <v>33.93</v>
      </c>
      <c r="M3342" s="1" t="s">
        <v>504</v>
      </c>
      <c r="N3342" s="1" t="s">
        <v>505</v>
      </c>
    </row>
    <row r="3343" spans="1:14" hidden="1" x14ac:dyDescent="0.35">
      <c r="A3343" s="1" t="s">
        <v>487</v>
      </c>
      <c r="B3343" s="1" t="s">
        <v>488</v>
      </c>
      <c r="C3343" s="2" t="s">
        <v>583</v>
      </c>
      <c r="D3343" s="1" t="s">
        <v>179</v>
      </c>
      <c r="E3343" s="1">
        <v>6110</v>
      </c>
      <c r="F3343" s="1" t="s">
        <v>490</v>
      </c>
      <c r="G3343" s="2" t="s">
        <v>508</v>
      </c>
      <c r="H3343" s="1" t="s">
        <v>509</v>
      </c>
      <c r="I3343" s="1">
        <v>2007</v>
      </c>
      <c r="J3343" s="1">
        <v>2007</v>
      </c>
      <c r="K3343" s="1" t="s">
        <v>493</v>
      </c>
      <c r="L3343" s="1">
        <v>44.34</v>
      </c>
      <c r="M3343" s="1" t="s">
        <v>504</v>
      </c>
      <c r="N3343" s="1" t="s">
        <v>505</v>
      </c>
    </row>
    <row r="3344" spans="1:14" hidden="1" x14ac:dyDescent="0.35">
      <c r="A3344" s="1" t="s">
        <v>487</v>
      </c>
      <c r="B3344" s="1" t="s">
        <v>488</v>
      </c>
      <c r="C3344" s="2" t="s">
        <v>583</v>
      </c>
      <c r="D3344" s="1" t="s">
        <v>179</v>
      </c>
      <c r="E3344" s="1">
        <v>6110</v>
      </c>
      <c r="F3344" s="1" t="s">
        <v>490</v>
      </c>
      <c r="G3344" s="2" t="s">
        <v>508</v>
      </c>
      <c r="H3344" s="1" t="s">
        <v>509</v>
      </c>
      <c r="I3344" s="1">
        <v>2008</v>
      </c>
      <c r="J3344" s="1">
        <v>2008</v>
      </c>
      <c r="K3344" s="1" t="s">
        <v>493</v>
      </c>
      <c r="L3344" s="1">
        <v>48.77</v>
      </c>
      <c r="M3344" s="1" t="s">
        <v>504</v>
      </c>
      <c r="N3344" s="1" t="s">
        <v>505</v>
      </c>
    </row>
    <row r="3345" spans="1:14" hidden="1" x14ac:dyDescent="0.35">
      <c r="A3345" s="1" t="s">
        <v>487</v>
      </c>
      <c r="B3345" s="1" t="s">
        <v>488</v>
      </c>
      <c r="C3345" s="2" t="s">
        <v>583</v>
      </c>
      <c r="D3345" s="1" t="s">
        <v>179</v>
      </c>
      <c r="E3345" s="1">
        <v>6110</v>
      </c>
      <c r="F3345" s="1" t="s">
        <v>490</v>
      </c>
      <c r="G3345" s="2" t="s">
        <v>508</v>
      </c>
      <c r="H3345" s="1" t="s">
        <v>509</v>
      </c>
      <c r="I3345" s="1">
        <v>2009</v>
      </c>
      <c r="J3345" s="1">
        <v>2009</v>
      </c>
      <c r="K3345" s="1" t="s">
        <v>493</v>
      </c>
      <c r="L3345" s="1">
        <v>32.35</v>
      </c>
      <c r="M3345" s="1" t="s">
        <v>504</v>
      </c>
      <c r="N3345" s="1" t="s">
        <v>505</v>
      </c>
    </row>
    <row r="3346" spans="1:14" hidden="1" x14ac:dyDescent="0.35">
      <c r="A3346" s="1" t="s">
        <v>487</v>
      </c>
      <c r="B3346" s="1" t="s">
        <v>488</v>
      </c>
      <c r="C3346" s="2" t="s">
        <v>583</v>
      </c>
      <c r="D3346" s="1" t="s">
        <v>179</v>
      </c>
      <c r="E3346" s="1">
        <v>6110</v>
      </c>
      <c r="F3346" s="1" t="s">
        <v>490</v>
      </c>
      <c r="G3346" s="2" t="s">
        <v>508</v>
      </c>
      <c r="H3346" s="1" t="s">
        <v>509</v>
      </c>
      <c r="I3346" s="1">
        <v>2010</v>
      </c>
      <c r="J3346" s="1">
        <v>2010</v>
      </c>
      <c r="K3346" s="1" t="s">
        <v>493</v>
      </c>
      <c r="L3346" s="1">
        <v>32.99</v>
      </c>
      <c r="M3346" s="1" t="s">
        <v>504</v>
      </c>
      <c r="N3346" s="1" t="s">
        <v>505</v>
      </c>
    </row>
    <row r="3347" spans="1:14" hidden="1" x14ac:dyDescent="0.35">
      <c r="A3347" s="1" t="s">
        <v>487</v>
      </c>
      <c r="B3347" s="1" t="s">
        <v>488</v>
      </c>
      <c r="C3347" s="2" t="s">
        <v>583</v>
      </c>
      <c r="D3347" s="1" t="s">
        <v>179</v>
      </c>
      <c r="E3347" s="1">
        <v>6110</v>
      </c>
      <c r="F3347" s="1" t="s">
        <v>490</v>
      </c>
      <c r="G3347" s="2" t="s">
        <v>508</v>
      </c>
      <c r="H3347" s="1" t="s">
        <v>509</v>
      </c>
      <c r="I3347" s="1">
        <v>2011</v>
      </c>
      <c r="J3347" s="1">
        <v>2011</v>
      </c>
      <c r="K3347" s="1" t="s">
        <v>493</v>
      </c>
      <c r="L3347" s="1">
        <v>54.42</v>
      </c>
      <c r="M3347" s="1" t="s">
        <v>504</v>
      </c>
      <c r="N3347" s="1" t="s">
        <v>505</v>
      </c>
    </row>
    <row r="3348" spans="1:14" hidden="1" x14ac:dyDescent="0.35">
      <c r="A3348" s="1" t="s">
        <v>487</v>
      </c>
      <c r="B3348" s="1" t="s">
        <v>488</v>
      </c>
      <c r="C3348" s="2" t="s">
        <v>583</v>
      </c>
      <c r="D3348" s="1" t="s">
        <v>179</v>
      </c>
      <c r="E3348" s="1">
        <v>6110</v>
      </c>
      <c r="F3348" s="1" t="s">
        <v>490</v>
      </c>
      <c r="G3348" s="2" t="s">
        <v>508</v>
      </c>
      <c r="H3348" s="1" t="s">
        <v>509</v>
      </c>
      <c r="I3348" s="1">
        <v>2012</v>
      </c>
      <c r="J3348" s="1">
        <v>2012</v>
      </c>
      <c r="K3348" s="1" t="s">
        <v>493</v>
      </c>
      <c r="L3348" s="1">
        <v>43.93</v>
      </c>
      <c r="M3348" s="1" t="s">
        <v>504</v>
      </c>
      <c r="N3348" s="1" t="s">
        <v>505</v>
      </c>
    </row>
    <row r="3349" spans="1:14" hidden="1" x14ac:dyDescent="0.35">
      <c r="A3349" s="1" t="s">
        <v>487</v>
      </c>
      <c r="B3349" s="1" t="s">
        <v>488</v>
      </c>
      <c r="C3349" s="2" t="s">
        <v>583</v>
      </c>
      <c r="D3349" s="1" t="s">
        <v>179</v>
      </c>
      <c r="E3349" s="1">
        <v>6110</v>
      </c>
      <c r="F3349" s="1" t="s">
        <v>490</v>
      </c>
      <c r="G3349" s="2" t="s">
        <v>508</v>
      </c>
      <c r="H3349" s="1" t="s">
        <v>509</v>
      </c>
      <c r="I3349" s="1">
        <v>2013</v>
      </c>
      <c r="J3349" s="1">
        <v>2013</v>
      </c>
      <c r="K3349" s="1" t="s">
        <v>493</v>
      </c>
      <c r="L3349" s="1">
        <v>37.36</v>
      </c>
      <c r="M3349" s="1" t="s">
        <v>504</v>
      </c>
      <c r="N3349" s="1" t="s">
        <v>505</v>
      </c>
    </row>
    <row r="3350" spans="1:14" hidden="1" x14ac:dyDescent="0.35">
      <c r="A3350" s="1" t="s">
        <v>487</v>
      </c>
      <c r="B3350" s="1" t="s">
        <v>488</v>
      </c>
      <c r="C3350" s="2" t="s">
        <v>583</v>
      </c>
      <c r="D3350" s="1" t="s">
        <v>179</v>
      </c>
      <c r="E3350" s="1">
        <v>6110</v>
      </c>
      <c r="F3350" s="1" t="s">
        <v>490</v>
      </c>
      <c r="G3350" s="2" t="s">
        <v>508</v>
      </c>
      <c r="H3350" s="1" t="s">
        <v>509</v>
      </c>
      <c r="I3350" s="1">
        <v>2014</v>
      </c>
      <c r="J3350" s="1">
        <v>2014</v>
      </c>
      <c r="K3350" s="1" t="s">
        <v>493</v>
      </c>
      <c r="L3350" s="1">
        <v>45.3</v>
      </c>
      <c r="M3350" s="1" t="s">
        <v>504</v>
      </c>
      <c r="N3350" s="1" t="s">
        <v>505</v>
      </c>
    </row>
    <row r="3351" spans="1:14" hidden="1" x14ac:dyDescent="0.35">
      <c r="A3351" s="1" t="s">
        <v>487</v>
      </c>
      <c r="B3351" s="1" t="s">
        <v>488</v>
      </c>
      <c r="C3351" s="2" t="s">
        <v>583</v>
      </c>
      <c r="D3351" s="1" t="s">
        <v>179</v>
      </c>
      <c r="E3351" s="1">
        <v>6110</v>
      </c>
      <c r="F3351" s="1" t="s">
        <v>490</v>
      </c>
      <c r="G3351" s="2" t="s">
        <v>501</v>
      </c>
      <c r="H3351" s="1" t="s">
        <v>502</v>
      </c>
      <c r="I3351" s="1">
        <v>2001</v>
      </c>
      <c r="J3351" s="1">
        <v>2001</v>
      </c>
      <c r="K3351" s="1" t="s">
        <v>493</v>
      </c>
      <c r="L3351" s="1">
        <v>16.579999999999998</v>
      </c>
      <c r="M3351" s="1" t="s">
        <v>504</v>
      </c>
      <c r="N3351" s="1" t="s">
        <v>505</v>
      </c>
    </row>
    <row r="3352" spans="1:14" hidden="1" x14ac:dyDescent="0.35">
      <c r="A3352" s="1" t="s">
        <v>487</v>
      </c>
      <c r="B3352" s="1" t="s">
        <v>488</v>
      </c>
      <c r="C3352" s="2" t="s">
        <v>583</v>
      </c>
      <c r="D3352" s="1" t="s">
        <v>179</v>
      </c>
      <c r="E3352" s="1">
        <v>6110</v>
      </c>
      <c r="F3352" s="1" t="s">
        <v>490</v>
      </c>
      <c r="G3352" s="2" t="s">
        <v>501</v>
      </c>
      <c r="H3352" s="1" t="s">
        <v>502</v>
      </c>
      <c r="I3352" s="1">
        <v>2002</v>
      </c>
      <c r="J3352" s="1">
        <v>2002</v>
      </c>
      <c r="K3352" s="1" t="s">
        <v>493</v>
      </c>
      <c r="L3352" s="1">
        <v>20.12</v>
      </c>
      <c r="M3352" s="1" t="s">
        <v>504</v>
      </c>
      <c r="N3352" s="1" t="s">
        <v>505</v>
      </c>
    </row>
    <row r="3353" spans="1:14" hidden="1" x14ac:dyDescent="0.35">
      <c r="A3353" s="1" t="s">
        <v>487</v>
      </c>
      <c r="B3353" s="1" t="s">
        <v>488</v>
      </c>
      <c r="C3353" s="2" t="s">
        <v>583</v>
      </c>
      <c r="D3353" s="1" t="s">
        <v>179</v>
      </c>
      <c r="E3353" s="1">
        <v>6110</v>
      </c>
      <c r="F3353" s="1" t="s">
        <v>490</v>
      </c>
      <c r="G3353" s="2" t="s">
        <v>501</v>
      </c>
      <c r="H3353" s="1" t="s">
        <v>502</v>
      </c>
      <c r="I3353" s="1">
        <v>2003</v>
      </c>
      <c r="J3353" s="1">
        <v>2003</v>
      </c>
      <c r="K3353" s="1" t="s">
        <v>493</v>
      </c>
      <c r="L3353" s="1">
        <v>17.88</v>
      </c>
      <c r="M3353" s="1" t="s">
        <v>504</v>
      </c>
      <c r="N3353" s="1" t="s">
        <v>505</v>
      </c>
    </row>
    <row r="3354" spans="1:14" hidden="1" x14ac:dyDescent="0.35">
      <c r="A3354" s="1" t="s">
        <v>487</v>
      </c>
      <c r="B3354" s="1" t="s">
        <v>488</v>
      </c>
      <c r="C3354" s="2" t="s">
        <v>583</v>
      </c>
      <c r="D3354" s="1" t="s">
        <v>179</v>
      </c>
      <c r="E3354" s="1">
        <v>6110</v>
      </c>
      <c r="F3354" s="1" t="s">
        <v>490</v>
      </c>
      <c r="G3354" s="2" t="s">
        <v>501</v>
      </c>
      <c r="H3354" s="1" t="s">
        <v>502</v>
      </c>
      <c r="I3354" s="1">
        <v>2004</v>
      </c>
      <c r="J3354" s="1">
        <v>2004</v>
      </c>
      <c r="K3354" s="1" t="s">
        <v>493</v>
      </c>
      <c r="L3354" s="1">
        <v>10.77</v>
      </c>
      <c r="M3354" s="1" t="s">
        <v>504</v>
      </c>
      <c r="N3354" s="1" t="s">
        <v>505</v>
      </c>
    </row>
    <row r="3355" spans="1:14" hidden="1" x14ac:dyDescent="0.35">
      <c r="A3355" s="1" t="s">
        <v>487</v>
      </c>
      <c r="B3355" s="1" t="s">
        <v>488</v>
      </c>
      <c r="C3355" s="2" t="s">
        <v>583</v>
      </c>
      <c r="D3355" s="1" t="s">
        <v>179</v>
      </c>
      <c r="E3355" s="1">
        <v>6110</v>
      </c>
      <c r="F3355" s="1" t="s">
        <v>490</v>
      </c>
      <c r="G3355" s="2" t="s">
        <v>501</v>
      </c>
      <c r="H3355" s="1" t="s">
        <v>502</v>
      </c>
      <c r="I3355" s="1">
        <v>2005</v>
      </c>
      <c r="J3355" s="1">
        <v>2005</v>
      </c>
      <c r="K3355" s="1" t="s">
        <v>493</v>
      </c>
      <c r="L3355" s="1">
        <v>9.15</v>
      </c>
      <c r="M3355" s="1" t="s">
        <v>504</v>
      </c>
      <c r="N3355" s="1" t="s">
        <v>505</v>
      </c>
    </row>
    <row r="3356" spans="1:14" hidden="1" x14ac:dyDescent="0.35">
      <c r="A3356" s="1" t="s">
        <v>487</v>
      </c>
      <c r="B3356" s="1" t="s">
        <v>488</v>
      </c>
      <c r="C3356" s="2" t="s">
        <v>583</v>
      </c>
      <c r="D3356" s="1" t="s">
        <v>179</v>
      </c>
      <c r="E3356" s="1">
        <v>6110</v>
      </c>
      <c r="F3356" s="1" t="s">
        <v>490</v>
      </c>
      <c r="G3356" s="2" t="s">
        <v>501</v>
      </c>
      <c r="H3356" s="1" t="s">
        <v>502</v>
      </c>
      <c r="I3356" s="1">
        <v>2006</v>
      </c>
      <c r="J3356" s="1">
        <v>2006</v>
      </c>
      <c r="K3356" s="1" t="s">
        <v>493</v>
      </c>
      <c r="L3356" s="1">
        <v>52.21</v>
      </c>
      <c r="M3356" s="1" t="s">
        <v>504</v>
      </c>
      <c r="N3356" s="1" t="s">
        <v>505</v>
      </c>
    </row>
    <row r="3357" spans="1:14" hidden="1" x14ac:dyDescent="0.35">
      <c r="A3357" s="1" t="s">
        <v>487</v>
      </c>
      <c r="B3357" s="1" t="s">
        <v>488</v>
      </c>
      <c r="C3357" s="2" t="s">
        <v>583</v>
      </c>
      <c r="D3357" s="1" t="s">
        <v>179</v>
      </c>
      <c r="E3357" s="1">
        <v>6110</v>
      </c>
      <c r="F3357" s="1" t="s">
        <v>490</v>
      </c>
      <c r="G3357" s="2" t="s">
        <v>501</v>
      </c>
      <c r="H3357" s="1" t="s">
        <v>502</v>
      </c>
      <c r="I3357" s="1">
        <v>2007</v>
      </c>
      <c r="J3357" s="1">
        <v>2007</v>
      </c>
      <c r="K3357" s="1" t="s">
        <v>493</v>
      </c>
      <c r="L3357" s="1">
        <v>74.94</v>
      </c>
      <c r="M3357" s="1" t="s">
        <v>504</v>
      </c>
      <c r="N3357" s="1" t="s">
        <v>505</v>
      </c>
    </row>
    <row r="3358" spans="1:14" hidden="1" x14ac:dyDescent="0.35">
      <c r="A3358" s="1" t="s">
        <v>487</v>
      </c>
      <c r="B3358" s="1" t="s">
        <v>488</v>
      </c>
      <c r="C3358" s="2" t="s">
        <v>583</v>
      </c>
      <c r="D3358" s="1" t="s">
        <v>179</v>
      </c>
      <c r="E3358" s="1">
        <v>6110</v>
      </c>
      <c r="F3358" s="1" t="s">
        <v>490</v>
      </c>
      <c r="G3358" s="2" t="s">
        <v>501</v>
      </c>
      <c r="H3358" s="1" t="s">
        <v>502</v>
      </c>
      <c r="I3358" s="1">
        <v>2008</v>
      </c>
      <c r="J3358" s="1">
        <v>2008</v>
      </c>
      <c r="K3358" s="1" t="s">
        <v>493</v>
      </c>
      <c r="L3358" s="1">
        <v>88.31</v>
      </c>
      <c r="M3358" s="1" t="s">
        <v>504</v>
      </c>
      <c r="N3358" s="1" t="s">
        <v>505</v>
      </c>
    </row>
    <row r="3359" spans="1:14" hidden="1" x14ac:dyDescent="0.35">
      <c r="A3359" s="1" t="s">
        <v>487</v>
      </c>
      <c r="B3359" s="1" t="s">
        <v>488</v>
      </c>
      <c r="C3359" s="2" t="s">
        <v>583</v>
      </c>
      <c r="D3359" s="1" t="s">
        <v>179</v>
      </c>
      <c r="E3359" s="1">
        <v>6110</v>
      </c>
      <c r="F3359" s="1" t="s">
        <v>490</v>
      </c>
      <c r="G3359" s="2" t="s">
        <v>501</v>
      </c>
      <c r="H3359" s="1" t="s">
        <v>502</v>
      </c>
      <c r="I3359" s="1">
        <v>2009</v>
      </c>
      <c r="J3359" s="1">
        <v>2009</v>
      </c>
      <c r="K3359" s="1" t="s">
        <v>493</v>
      </c>
      <c r="L3359" s="1">
        <v>72.19</v>
      </c>
      <c r="M3359" s="1" t="s">
        <v>504</v>
      </c>
      <c r="N3359" s="1" t="s">
        <v>505</v>
      </c>
    </row>
    <row r="3360" spans="1:14" hidden="1" x14ac:dyDescent="0.35">
      <c r="A3360" s="1" t="s">
        <v>487</v>
      </c>
      <c r="B3360" s="1" t="s">
        <v>488</v>
      </c>
      <c r="C3360" s="2" t="s">
        <v>583</v>
      </c>
      <c r="D3360" s="1" t="s">
        <v>179</v>
      </c>
      <c r="E3360" s="1">
        <v>6110</v>
      </c>
      <c r="F3360" s="1" t="s">
        <v>490</v>
      </c>
      <c r="G3360" s="2" t="s">
        <v>501</v>
      </c>
      <c r="H3360" s="1" t="s">
        <v>502</v>
      </c>
      <c r="I3360" s="1">
        <v>2010</v>
      </c>
      <c r="J3360" s="1">
        <v>2010</v>
      </c>
      <c r="K3360" s="1" t="s">
        <v>493</v>
      </c>
      <c r="L3360" s="1">
        <v>70.709999999999994</v>
      </c>
      <c r="M3360" s="1" t="s">
        <v>504</v>
      </c>
      <c r="N3360" s="1" t="s">
        <v>505</v>
      </c>
    </row>
    <row r="3361" spans="1:15" hidden="1" x14ac:dyDescent="0.35">
      <c r="A3361" s="1" t="s">
        <v>487</v>
      </c>
      <c r="B3361" s="1" t="s">
        <v>488</v>
      </c>
      <c r="C3361" s="2" t="s">
        <v>583</v>
      </c>
      <c r="D3361" s="1" t="s">
        <v>179</v>
      </c>
      <c r="E3361" s="1">
        <v>6110</v>
      </c>
      <c r="F3361" s="1" t="s">
        <v>490</v>
      </c>
      <c r="G3361" s="2" t="s">
        <v>501</v>
      </c>
      <c r="H3361" s="1" t="s">
        <v>502</v>
      </c>
      <c r="I3361" s="1">
        <v>2011</v>
      </c>
      <c r="J3361" s="1">
        <v>2011</v>
      </c>
      <c r="K3361" s="1" t="s">
        <v>493</v>
      </c>
      <c r="L3361" s="1">
        <v>62.42</v>
      </c>
      <c r="M3361" s="1" t="s">
        <v>504</v>
      </c>
      <c r="N3361" s="1" t="s">
        <v>505</v>
      </c>
    </row>
    <row r="3362" spans="1:15" hidden="1" x14ac:dyDescent="0.35">
      <c r="A3362" s="1" t="s">
        <v>487</v>
      </c>
      <c r="B3362" s="1" t="s">
        <v>488</v>
      </c>
      <c r="C3362" s="2" t="s">
        <v>583</v>
      </c>
      <c r="D3362" s="1" t="s">
        <v>179</v>
      </c>
      <c r="E3362" s="1">
        <v>6110</v>
      </c>
      <c r="F3362" s="1" t="s">
        <v>490</v>
      </c>
      <c r="G3362" s="2" t="s">
        <v>501</v>
      </c>
      <c r="H3362" s="1" t="s">
        <v>502</v>
      </c>
      <c r="I3362" s="1">
        <v>2012</v>
      </c>
      <c r="J3362" s="1">
        <v>2012</v>
      </c>
      <c r="K3362" s="1" t="s">
        <v>493</v>
      </c>
      <c r="L3362" s="1">
        <v>107.07</v>
      </c>
      <c r="M3362" s="1" t="s">
        <v>504</v>
      </c>
      <c r="N3362" s="1" t="s">
        <v>505</v>
      </c>
    </row>
    <row r="3363" spans="1:15" hidden="1" x14ac:dyDescent="0.35">
      <c r="A3363" s="1" t="s">
        <v>487</v>
      </c>
      <c r="B3363" s="1" t="s">
        <v>488</v>
      </c>
      <c r="C3363" s="2" t="s">
        <v>583</v>
      </c>
      <c r="D3363" s="1" t="s">
        <v>179</v>
      </c>
      <c r="E3363" s="1">
        <v>6110</v>
      </c>
      <c r="F3363" s="1" t="s">
        <v>490</v>
      </c>
      <c r="G3363" s="2" t="s">
        <v>501</v>
      </c>
      <c r="H3363" s="1" t="s">
        <v>502</v>
      </c>
      <c r="I3363" s="1">
        <v>2013</v>
      </c>
      <c r="J3363" s="1">
        <v>2013</v>
      </c>
      <c r="K3363" s="1" t="s">
        <v>493</v>
      </c>
      <c r="L3363" s="1">
        <v>252.2</v>
      </c>
      <c r="M3363" s="1" t="s">
        <v>504</v>
      </c>
      <c r="N3363" s="1" t="s">
        <v>505</v>
      </c>
    </row>
    <row r="3364" spans="1:15" hidden="1" x14ac:dyDescent="0.35">
      <c r="A3364" s="1" t="s">
        <v>487</v>
      </c>
      <c r="B3364" s="1" t="s">
        <v>488</v>
      </c>
      <c r="C3364" s="2" t="s">
        <v>583</v>
      </c>
      <c r="D3364" s="1" t="s">
        <v>179</v>
      </c>
      <c r="E3364" s="1">
        <v>6110</v>
      </c>
      <c r="F3364" s="1" t="s">
        <v>490</v>
      </c>
      <c r="G3364" s="2" t="s">
        <v>501</v>
      </c>
      <c r="H3364" s="1" t="s">
        <v>502</v>
      </c>
      <c r="I3364" s="1">
        <v>2014</v>
      </c>
      <c r="J3364" s="1">
        <v>2014</v>
      </c>
      <c r="K3364" s="1" t="s">
        <v>493</v>
      </c>
      <c r="L3364" s="1">
        <v>238.33</v>
      </c>
      <c r="M3364" s="1" t="s">
        <v>504</v>
      </c>
      <c r="N3364" s="1" t="s">
        <v>505</v>
      </c>
    </row>
    <row r="3365" spans="1:15" hidden="1" x14ac:dyDescent="0.35">
      <c r="A3365" s="1" t="s">
        <v>487</v>
      </c>
      <c r="B3365" s="1" t="s">
        <v>488</v>
      </c>
      <c r="C3365" s="2" t="s">
        <v>583</v>
      </c>
      <c r="D3365" s="1" t="s">
        <v>179</v>
      </c>
      <c r="E3365" s="1">
        <v>6110</v>
      </c>
      <c r="F3365" s="1" t="s">
        <v>490</v>
      </c>
      <c r="G3365" s="2" t="s">
        <v>501</v>
      </c>
      <c r="H3365" s="1" t="s">
        <v>502</v>
      </c>
      <c r="I3365" s="1">
        <v>2015</v>
      </c>
      <c r="J3365" s="1">
        <v>2015</v>
      </c>
      <c r="K3365" s="1" t="s">
        <v>493</v>
      </c>
      <c r="L3365" s="1">
        <v>196.33</v>
      </c>
      <c r="M3365" s="1" t="s">
        <v>504</v>
      </c>
      <c r="N3365" s="1" t="s">
        <v>505</v>
      </c>
    </row>
    <row r="3366" spans="1:15" hidden="1" x14ac:dyDescent="0.35">
      <c r="A3366" s="1" t="s">
        <v>487</v>
      </c>
      <c r="B3366" s="1" t="s">
        <v>488</v>
      </c>
      <c r="C3366" s="2" t="s">
        <v>583</v>
      </c>
      <c r="D3366" s="1" t="s">
        <v>179</v>
      </c>
      <c r="E3366" s="1">
        <v>6110</v>
      </c>
      <c r="F3366" s="1" t="s">
        <v>490</v>
      </c>
      <c r="G3366" s="2" t="s">
        <v>501</v>
      </c>
      <c r="H3366" s="1" t="s">
        <v>502</v>
      </c>
      <c r="I3366" s="1">
        <v>2016</v>
      </c>
      <c r="J3366" s="1">
        <v>2016</v>
      </c>
      <c r="K3366" s="1" t="s">
        <v>493</v>
      </c>
      <c r="L3366" s="1">
        <v>135.1</v>
      </c>
      <c r="M3366" s="1" t="s">
        <v>504</v>
      </c>
      <c r="N3366" s="1" t="s">
        <v>505</v>
      </c>
    </row>
    <row r="3367" spans="1:15" hidden="1" x14ac:dyDescent="0.35">
      <c r="A3367" s="1" t="s">
        <v>487</v>
      </c>
      <c r="B3367" s="1" t="s">
        <v>488</v>
      </c>
      <c r="C3367" s="2" t="s">
        <v>583</v>
      </c>
      <c r="D3367" s="1" t="s">
        <v>179</v>
      </c>
      <c r="E3367" s="1">
        <v>6110</v>
      </c>
      <c r="F3367" s="1" t="s">
        <v>490</v>
      </c>
      <c r="G3367" s="2" t="s">
        <v>501</v>
      </c>
      <c r="H3367" s="1" t="s">
        <v>502</v>
      </c>
      <c r="I3367" s="1">
        <v>2017</v>
      </c>
      <c r="J3367" s="1">
        <v>2017</v>
      </c>
      <c r="K3367" s="1" t="s">
        <v>493</v>
      </c>
      <c r="L3367" s="1">
        <v>109.31</v>
      </c>
      <c r="M3367" s="1" t="s">
        <v>504</v>
      </c>
      <c r="N3367" s="1" t="s">
        <v>505</v>
      </c>
    </row>
    <row r="3368" spans="1:15" hidden="1" x14ac:dyDescent="0.35">
      <c r="A3368" s="1" t="s">
        <v>487</v>
      </c>
      <c r="B3368" s="1" t="s">
        <v>488</v>
      </c>
      <c r="C3368" s="2" t="s">
        <v>584</v>
      </c>
      <c r="D3368" s="1" t="s">
        <v>181</v>
      </c>
      <c r="E3368" s="1">
        <v>6110</v>
      </c>
      <c r="F3368" s="1" t="s">
        <v>490</v>
      </c>
      <c r="G3368" s="2" t="s">
        <v>497</v>
      </c>
      <c r="H3368" s="1" t="s">
        <v>498</v>
      </c>
      <c r="I3368" s="1">
        <v>2011</v>
      </c>
      <c r="J3368" s="1">
        <v>2011</v>
      </c>
      <c r="K3368" s="1" t="s">
        <v>493</v>
      </c>
      <c r="L3368" s="1">
        <v>2.94</v>
      </c>
      <c r="M3368" s="1" t="s">
        <v>494</v>
      </c>
      <c r="N3368" s="1" t="s">
        <v>495</v>
      </c>
      <c r="O3368" s="1" t="s">
        <v>496</v>
      </c>
    </row>
    <row r="3369" spans="1:15" hidden="1" x14ac:dyDescent="0.35">
      <c r="A3369" s="1" t="s">
        <v>487</v>
      </c>
      <c r="B3369" s="1" t="s">
        <v>488</v>
      </c>
      <c r="C3369" s="2" t="s">
        <v>584</v>
      </c>
      <c r="D3369" s="1" t="s">
        <v>181</v>
      </c>
      <c r="E3369" s="1">
        <v>6110</v>
      </c>
      <c r="F3369" s="1" t="s">
        <v>490</v>
      </c>
      <c r="G3369" s="2" t="s">
        <v>497</v>
      </c>
      <c r="H3369" s="1" t="s">
        <v>498</v>
      </c>
      <c r="I3369" s="1">
        <v>2012</v>
      </c>
      <c r="J3369" s="1">
        <v>2012</v>
      </c>
      <c r="K3369" s="1" t="s">
        <v>493</v>
      </c>
      <c r="L3369" s="1">
        <v>2.63</v>
      </c>
      <c r="M3369" s="1" t="s">
        <v>494</v>
      </c>
      <c r="N3369" s="1" t="s">
        <v>495</v>
      </c>
      <c r="O3369" s="1" t="s">
        <v>496</v>
      </c>
    </row>
    <row r="3370" spans="1:15" hidden="1" x14ac:dyDescent="0.35">
      <c r="A3370" s="1" t="s">
        <v>487</v>
      </c>
      <c r="B3370" s="1" t="s">
        <v>488</v>
      </c>
      <c r="C3370" s="2" t="s">
        <v>584</v>
      </c>
      <c r="D3370" s="1" t="s">
        <v>181</v>
      </c>
      <c r="E3370" s="1">
        <v>6110</v>
      </c>
      <c r="F3370" s="1" t="s">
        <v>490</v>
      </c>
      <c r="G3370" s="2" t="s">
        <v>497</v>
      </c>
      <c r="H3370" s="1" t="s">
        <v>498</v>
      </c>
      <c r="I3370" s="1">
        <v>2013</v>
      </c>
      <c r="J3370" s="1">
        <v>2013</v>
      </c>
      <c r="K3370" s="1" t="s">
        <v>493</v>
      </c>
      <c r="L3370" s="1">
        <v>2.77</v>
      </c>
      <c r="M3370" s="1" t="s">
        <v>494</v>
      </c>
      <c r="N3370" s="1" t="s">
        <v>495</v>
      </c>
      <c r="O3370" s="1" t="s">
        <v>496</v>
      </c>
    </row>
    <row r="3371" spans="1:15" hidden="1" x14ac:dyDescent="0.35">
      <c r="A3371" s="1" t="s">
        <v>487</v>
      </c>
      <c r="B3371" s="1" t="s">
        <v>488</v>
      </c>
      <c r="C3371" s="2" t="s">
        <v>584</v>
      </c>
      <c r="D3371" s="1" t="s">
        <v>181</v>
      </c>
      <c r="E3371" s="1">
        <v>6110</v>
      </c>
      <c r="F3371" s="1" t="s">
        <v>490</v>
      </c>
      <c r="G3371" s="2" t="s">
        <v>497</v>
      </c>
      <c r="H3371" s="1" t="s">
        <v>498</v>
      </c>
      <c r="I3371" s="1">
        <v>2014</v>
      </c>
      <c r="J3371" s="1">
        <v>2014</v>
      </c>
      <c r="K3371" s="1" t="s">
        <v>493</v>
      </c>
      <c r="L3371" s="1">
        <v>2.82</v>
      </c>
      <c r="M3371" s="1" t="s">
        <v>494</v>
      </c>
      <c r="N3371" s="1" t="s">
        <v>495</v>
      </c>
      <c r="O3371" s="1" t="s">
        <v>496</v>
      </c>
    </row>
    <row r="3372" spans="1:15" hidden="1" x14ac:dyDescent="0.35">
      <c r="A3372" s="1" t="s">
        <v>487</v>
      </c>
      <c r="B3372" s="1" t="s">
        <v>488</v>
      </c>
      <c r="C3372" s="2" t="s">
        <v>584</v>
      </c>
      <c r="D3372" s="1" t="s">
        <v>181</v>
      </c>
      <c r="E3372" s="1">
        <v>6110</v>
      </c>
      <c r="F3372" s="1" t="s">
        <v>490</v>
      </c>
      <c r="G3372" s="2" t="s">
        <v>497</v>
      </c>
      <c r="H3372" s="1" t="s">
        <v>498</v>
      </c>
      <c r="I3372" s="1">
        <v>2015</v>
      </c>
      <c r="J3372" s="1">
        <v>2015</v>
      </c>
      <c r="K3372" s="1" t="s">
        <v>493</v>
      </c>
      <c r="L3372" s="1">
        <v>2.75</v>
      </c>
      <c r="M3372" s="1" t="s">
        <v>494</v>
      </c>
      <c r="N3372" s="1" t="s">
        <v>495</v>
      </c>
      <c r="O3372" s="1" t="s">
        <v>496</v>
      </c>
    </row>
    <row r="3373" spans="1:15" hidden="1" x14ac:dyDescent="0.35">
      <c r="A3373" s="1" t="s">
        <v>487</v>
      </c>
      <c r="B3373" s="1" t="s">
        <v>488</v>
      </c>
      <c r="C3373" s="2" t="s">
        <v>584</v>
      </c>
      <c r="D3373" s="1" t="s">
        <v>181</v>
      </c>
      <c r="E3373" s="1">
        <v>6110</v>
      </c>
      <c r="F3373" s="1" t="s">
        <v>490</v>
      </c>
      <c r="G3373" s="2" t="s">
        <v>497</v>
      </c>
      <c r="H3373" s="1" t="s">
        <v>498</v>
      </c>
      <c r="I3373" s="1">
        <v>2016</v>
      </c>
      <c r="J3373" s="1">
        <v>2016</v>
      </c>
      <c r="K3373" s="1" t="s">
        <v>493</v>
      </c>
      <c r="L3373" s="1">
        <v>2.73</v>
      </c>
      <c r="M3373" s="1" t="s">
        <v>494</v>
      </c>
      <c r="N3373" s="1" t="s">
        <v>495</v>
      </c>
      <c r="O3373" s="1" t="s">
        <v>496</v>
      </c>
    </row>
    <row r="3374" spans="1:15" hidden="1" x14ac:dyDescent="0.35">
      <c r="A3374" s="1" t="s">
        <v>487</v>
      </c>
      <c r="B3374" s="1" t="s">
        <v>488</v>
      </c>
      <c r="C3374" s="2" t="s">
        <v>584</v>
      </c>
      <c r="D3374" s="1" t="s">
        <v>181</v>
      </c>
      <c r="E3374" s="1">
        <v>6110</v>
      </c>
      <c r="F3374" s="1" t="s">
        <v>490</v>
      </c>
      <c r="G3374" s="2" t="s">
        <v>497</v>
      </c>
      <c r="H3374" s="1" t="s">
        <v>498</v>
      </c>
      <c r="I3374" s="1">
        <v>2017</v>
      </c>
      <c r="J3374" s="1">
        <v>2017</v>
      </c>
      <c r="K3374" s="1" t="s">
        <v>493</v>
      </c>
      <c r="L3374" s="1">
        <v>3.43</v>
      </c>
      <c r="M3374" s="1" t="s">
        <v>494</v>
      </c>
      <c r="N3374" s="1" t="s">
        <v>495</v>
      </c>
      <c r="O3374" s="1" t="s">
        <v>496</v>
      </c>
    </row>
    <row r="3375" spans="1:15" hidden="1" x14ac:dyDescent="0.35">
      <c r="A3375" s="1" t="s">
        <v>487</v>
      </c>
      <c r="B3375" s="1" t="s">
        <v>488</v>
      </c>
      <c r="C3375" s="2" t="s">
        <v>584</v>
      </c>
      <c r="D3375" s="1" t="s">
        <v>181</v>
      </c>
      <c r="E3375" s="1">
        <v>6110</v>
      </c>
      <c r="F3375" s="1" t="s">
        <v>490</v>
      </c>
      <c r="G3375" s="2" t="s">
        <v>501</v>
      </c>
      <c r="H3375" s="1" t="s">
        <v>502</v>
      </c>
      <c r="I3375" s="1">
        <v>2010</v>
      </c>
      <c r="J3375" s="1">
        <v>2010</v>
      </c>
      <c r="K3375" s="1" t="s">
        <v>493</v>
      </c>
      <c r="L3375" s="1">
        <v>2.4300000000000002</v>
      </c>
      <c r="M3375" s="1" t="s">
        <v>494</v>
      </c>
      <c r="N3375" s="1" t="s">
        <v>495</v>
      </c>
      <c r="O3375" s="1" t="s">
        <v>496</v>
      </c>
    </row>
    <row r="3376" spans="1:15" hidden="1" x14ac:dyDescent="0.35">
      <c r="A3376" s="1" t="s">
        <v>487</v>
      </c>
      <c r="B3376" s="1" t="s">
        <v>488</v>
      </c>
      <c r="C3376" s="2" t="s">
        <v>584</v>
      </c>
      <c r="D3376" s="1" t="s">
        <v>181</v>
      </c>
      <c r="E3376" s="1">
        <v>6110</v>
      </c>
      <c r="F3376" s="1" t="s">
        <v>490</v>
      </c>
      <c r="G3376" s="2" t="s">
        <v>501</v>
      </c>
      <c r="H3376" s="1" t="s">
        <v>502</v>
      </c>
      <c r="I3376" s="1">
        <v>2011</v>
      </c>
      <c r="J3376" s="1">
        <v>2011</v>
      </c>
      <c r="K3376" s="1" t="s">
        <v>493</v>
      </c>
      <c r="L3376" s="1">
        <v>2.94</v>
      </c>
      <c r="M3376" s="1" t="s">
        <v>494</v>
      </c>
      <c r="N3376" s="1" t="s">
        <v>495</v>
      </c>
      <c r="O3376" s="1" t="s">
        <v>496</v>
      </c>
    </row>
    <row r="3377" spans="1:15" hidden="1" x14ac:dyDescent="0.35">
      <c r="A3377" s="1" t="s">
        <v>487</v>
      </c>
      <c r="B3377" s="1" t="s">
        <v>488</v>
      </c>
      <c r="C3377" s="2" t="s">
        <v>584</v>
      </c>
      <c r="D3377" s="1" t="s">
        <v>181</v>
      </c>
      <c r="E3377" s="1">
        <v>6110</v>
      </c>
      <c r="F3377" s="1" t="s">
        <v>490</v>
      </c>
      <c r="G3377" s="2" t="s">
        <v>501</v>
      </c>
      <c r="H3377" s="1" t="s">
        <v>502</v>
      </c>
      <c r="I3377" s="1">
        <v>2012</v>
      </c>
      <c r="J3377" s="1">
        <v>2012</v>
      </c>
      <c r="K3377" s="1" t="s">
        <v>493</v>
      </c>
      <c r="L3377" s="1">
        <v>2.63</v>
      </c>
      <c r="M3377" s="1" t="s">
        <v>494</v>
      </c>
      <c r="N3377" s="1" t="s">
        <v>495</v>
      </c>
      <c r="O3377" s="1" t="s">
        <v>496</v>
      </c>
    </row>
    <row r="3378" spans="1:15" hidden="1" x14ac:dyDescent="0.35">
      <c r="A3378" s="1" t="s">
        <v>487</v>
      </c>
      <c r="B3378" s="1" t="s">
        <v>488</v>
      </c>
      <c r="C3378" s="2" t="s">
        <v>584</v>
      </c>
      <c r="D3378" s="1" t="s">
        <v>181</v>
      </c>
      <c r="E3378" s="1">
        <v>6110</v>
      </c>
      <c r="F3378" s="1" t="s">
        <v>490</v>
      </c>
      <c r="G3378" s="2" t="s">
        <v>501</v>
      </c>
      <c r="H3378" s="1" t="s">
        <v>502</v>
      </c>
      <c r="I3378" s="1">
        <v>2013</v>
      </c>
      <c r="J3378" s="1">
        <v>2013</v>
      </c>
      <c r="K3378" s="1" t="s">
        <v>493</v>
      </c>
      <c r="L3378" s="1">
        <v>2.77</v>
      </c>
      <c r="M3378" s="1" t="s">
        <v>494</v>
      </c>
      <c r="N3378" s="1" t="s">
        <v>495</v>
      </c>
      <c r="O3378" s="1" t="s">
        <v>496</v>
      </c>
    </row>
    <row r="3379" spans="1:15" hidden="1" x14ac:dyDescent="0.35">
      <c r="A3379" s="1" t="s">
        <v>487</v>
      </c>
      <c r="B3379" s="1" t="s">
        <v>488</v>
      </c>
      <c r="C3379" s="2" t="s">
        <v>584</v>
      </c>
      <c r="D3379" s="1" t="s">
        <v>181</v>
      </c>
      <c r="E3379" s="1">
        <v>6110</v>
      </c>
      <c r="F3379" s="1" t="s">
        <v>490</v>
      </c>
      <c r="G3379" s="2" t="s">
        <v>501</v>
      </c>
      <c r="H3379" s="1" t="s">
        <v>502</v>
      </c>
      <c r="I3379" s="1">
        <v>2014</v>
      </c>
      <c r="J3379" s="1">
        <v>2014</v>
      </c>
      <c r="K3379" s="1" t="s">
        <v>493</v>
      </c>
      <c r="L3379" s="1">
        <v>2.82</v>
      </c>
      <c r="M3379" s="1" t="s">
        <v>494</v>
      </c>
      <c r="N3379" s="1" t="s">
        <v>495</v>
      </c>
      <c r="O3379" s="1" t="s">
        <v>496</v>
      </c>
    </row>
    <row r="3380" spans="1:15" hidden="1" x14ac:dyDescent="0.35">
      <c r="A3380" s="1" t="s">
        <v>487</v>
      </c>
      <c r="B3380" s="1" t="s">
        <v>488</v>
      </c>
      <c r="C3380" s="2" t="s">
        <v>584</v>
      </c>
      <c r="D3380" s="1" t="s">
        <v>181</v>
      </c>
      <c r="E3380" s="1">
        <v>6110</v>
      </c>
      <c r="F3380" s="1" t="s">
        <v>490</v>
      </c>
      <c r="G3380" s="2" t="s">
        <v>501</v>
      </c>
      <c r="H3380" s="1" t="s">
        <v>502</v>
      </c>
      <c r="I3380" s="1">
        <v>2015</v>
      </c>
      <c r="J3380" s="1">
        <v>2015</v>
      </c>
      <c r="K3380" s="1" t="s">
        <v>493</v>
      </c>
      <c r="L3380" s="1">
        <v>2.75</v>
      </c>
      <c r="M3380" s="1" t="s">
        <v>494</v>
      </c>
      <c r="N3380" s="1" t="s">
        <v>495</v>
      </c>
      <c r="O3380" s="1" t="s">
        <v>496</v>
      </c>
    </row>
    <row r="3381" spans="1:15" hidden="1" x14ac:dyDescent="0.35">
      <c r="A3381" s="1" t="s">
        <v>487</v>
      </c>
      <c r="B3381" s="1" t="s">
        <v>488</v>
      </c>
      <c r="C3381" s="2" t="s">
        <v>584</v>
      </c>
      <c r="D3381" s="1" t="s">
        <v>181</v>
      </c>
      <c r="E3381" s="1">
        <v>6110</v>
      </c>
      <c r="F3381" s="1" t="s">
        <v>490</v>
      </c>
      <c r="G3381" s="2" t="s">
        <v>501</v>
      </c>
      <c r="H3381" s="1" t="s">
        <v>502</v>
      </c>
      <c r="I3381" s="1">
        <v>2016</v>
      </c>
      <c r="J3381" s="1">
        <v>2016</v>
      </c>
      <c r="K3381" s="1" t="s">
        <v>493</v>
      </c>
      <c r="L3381" s="1">
        <v>2.73</v>
      </c>
      <c r="M3381" s="1" t="s">
        <v>494</v>
      </c>
      <c r="N3381" s="1" t="s">
        <v>495</v>
      </c>
      <c r="O3381" s="1" t="s">
        <v>496</v>
      </c>
    </row>
    <row r="3382" spans="1:15" hidden="1" x14ac:dyDescent="0.35">
      <c r="A3382" s="1" t="s">
        <v>487</v>
      </c>
      <c r="B3382" s="1" t="s">
        <v>488</v>
      </c>
      <c r="C3382" s="2" t="s">
        <v>584</v>
      </c>
      <c r="D3382" s="1" t="s">
        <v>181</v>
      </c>
      <c r="E3382" s="1">
        <v>6110</v>
      </c>
      <c r="F3382" s="1" t="s">
        <v>490</v>
      </c>
      <c r="G3382" s="2" t="s">
        <v>501</v>
      </c>
      <c r="H3382" s="1" t="s">
        <v>502</v>
      </c>
      <c r="I3382" s="1">
        <v>2017</v>
      </c>
      <c r="J3382" s="1">
        <v>2017</v>
      </c>
      <c r="K3382" s="1" t="s">
        <v>493</v>
      </c>
      <c r="L3382" s="1">
        <v>3.43</v>
      </c>
      <c r="M3382" s="1" t="s">
        <v>494</v>
      </c>
      <c r="N3382" s="1" t="s">
        <v>495</v>
      </c>
      <c r="O3382" s="1" t="s">
        <v>496</v>
      </c>
    </row>
    <row r="3383" spans="1:15" hidden="1" x14ac:dyDescent="0.35">
      <c r="A3383" s="1" t="s">
        <v>487</v>
      </c>
      <c r="B3383" s="1" t="s">
        <v>488</v>
      </c>
      <c r="C3383" s="2" t="s">
        <v>585</v>
      </c>
      <c r="D3383" s="1" t="s">
        <v>183</v>
      </c>
      <c r="E3383" s="1">
        <v>6110</v>
      </c>
      <c r="F3383" s="1" t="s">
        <v>490</v>
      </c>
      <c r="G3383" s="2" t="s">
        <v>491</v>
      </c>
      <c r="H3383" s="1" t="s">
        <v>492</v>
      </c>
      <c r="I3383" s="1">
        <v>2001</v>
      </c>
      <c r="J3383" s="1">
        <v>2001</v>
      </c>
      <c r="K3383" s="1" t="s">
        <v>493</v>
      </c>
      <c r="L3383" s="1">
        <v>101.08</v>
      </c>
      <c r="M3383" s="1" t="s">
        <v>504</v>
      </c>
      <c r="N3383" s="1" t="s">
        <v>505</v>
      </c>
    </row>
    <row r="3384" spans="1:15" hidden="1" x14ac:dyDescent="0.35">
      <c r="A3384" s="1" t="s">
        <v>487</v>
      </c>
      <c r="B3384" s="1" t="s">
        <v>488</v>
      </c>
      <c r="C3384" s="2" t="s">
        <v>585</v>
      </c>
      <c r="D3384" s="1" t="s">
        <v>183</v>
      </c>
      <c r="E3384" s="1">
        <v>6110</v>
      </c>
      <c r="F3384" s="1" t="s">
        <v>490</v>
      </c>
      <c r="G3384" s="2" t="s">
        <v>491</v>
      </c>
      <c r="H3384" s="1" t="s">
        <v>492</v>
      </c>
      <c r="I3384" s="1">
        <v>2002</v>
      </c>
      <c r="J3384" s="1">
        <v>2002</v>
      </c>
      <c r="K3384" s="1" t="s">
        <v>493</v>
      </c>
      <c r="L3384" s="1">
        <v>118.45</v>
      </c>
      <c r="M3384" s="1" t="s">
        <v>504</v>
      </c>
      <c r="N3384" s="1" t="s">
        <v>505</v>
      </c>
    </row>
    <row r="3385" spans="1:15" hidden="1" x14ac:dyDescent="0.35">
      <c r="A3385" s="1" t="s">
        <v>487</v>
      </c>
      <c r="B3385" s="1" t="s">
        <v>488</v>
      </c>
      <c r="C3385" s="2" t="s">
        <v>585</v>
      </c>
      <c r="D3385" s="1" t="s">
        <v>183</v>
      </c>
      <c r="E3385" s="1">
        <v>6110</v>
      </c>
      <c r="F3385" s="1" t="s">
        <v>490</v>
      </c>
      <c r="G3385" s="2" t="s">
        <v>491</v>
      </c>
      <c r="H3385" s="1" t="s">
        <v>492</v>
      </c>
      <c r="I3385" s="1">
        <v>2003</v>
      </c>
      <c r="J3385" s="1">
        <v>2003</v>
      </c>
      <c r="K3385" s="1" t="s">
        <v>493</v>
      </c>
      <c r="L3385" s="1">
        <v>120.8</v>
      </c>
      <c r="M3385" s="1" t="s">
        <v>504</v>
      </c>
      <c r="N3385" s="1" t="s">
        <v>505</v>
      </c>
    </row>
    <row r="3386" spans="1:15" hidden="1" x14ac:dyDescent="0.35">
      <c r="A3386" s="1" t="s">
        <v>487</v>
      </c>
      <c r="B3386" s="1" t="s">
        <v>488</v>
      </c>
      <c r="C3386" s="2" t="s">
        <v>585</v>
      </c>
      <c r="D3386" s="1" t="s">
        <v>183</v>
      </c>
      <c r="E3386" s="1">
        <v>6110</v>
      </c>
      <c r="F3386" s="1" t="s">
        <v>490</v>
      </c>
      <c r="G3386" s="2" t="s">
        <v>491</v>
      </c>
      <c r="H3386" s="1" t="s">
        <v>492</v>
      </c>
      <c r="I3386" s="1">
        <v>2004</v>
      </c>
      <c r="J3386" s="1">
        <v>2004</v>
      </c>
      <c r="K3386" s="1" t="s">
        <v>493</v>
      </c>
      <c r="L3386" s="1">
        <v>169.66</v>
      </c>
      <c r="M3386" s="1" t="s">
        <v>504</v>
      </c>
      <c r="N3386" s="1" t="s">
        <v>505</v>
      </c>
    </row>
    <row r="3387" spans="1:15" hidden="1" x14ac:dyDescent="0.35">
      <c r="A3387" s="1" t="s">
        <v>487</v>
      </c>
      <c r="B3387" s="1" t="s">
        <v>488</v>
      </c>
      <c r="C3387" s="2" t="s">
        <v>585</v>
      </c>
      <c r="D3387" s="1" t="s">
        <v>183</v>
      </c>
      <c r="E3387" s="1">
        <v>6110</v>
      </c>
      <c r="F3387" s="1" t="s">
        <v>490</v>
      </c>
      <c r="G3387" s="2" t="s">
        <v>491</v>
      </c>
      <c r="H3387" s="1" t="s">
        <v>492</v>
      </c>
      <c r="I3387" s="1">
        <v>2005</v>
      </c>
      <c r="J3387" s="1">
        <v>2005</v>
      </c>
      <c r="K3387" s="1" t="s">
        <v>493</v>
      </c>
      <c r="L3387" s="1">
        <v>164.38</v>
      </c>
      <c r="M3387" s="1" t="s">
        <v>504</v>
      </c>
      <c r="N3387" s="1" t="s">
        <v>505</v>
      </c>
    </row>
    <row r="3388" spans="1:15" hidden="1" x14ac:dyDescent="0.35">
      <c r="A3388" s="1" t="s">
        <v>487</v>
      </c>
      <c r="B3388" s="1" t="s">
        <v>488</v>
      </c>
      <c r="C3388" s="2" t="s">
        <v>585</v>
      </c>
      <c r="D3388" s="1" t="s">
        <v>183</v>
      </c>
      <c r="E3388" s="1">
        <v>6110</v>
      </c>
      <c r="F3388" s="1" t="s">
        <v>490</v>
      </c>
      <c r="G3388" s="2" t="s">
        <v>497</v>
      </c>
      <c r="H3388" s="1" t="s">
        <v>498</v>
      </c>
      <c r="I3388" s="1">
        <v>2001</v>
      </c>
      <c r="J3388" s="1">
        <v>2001</v>
      </c>
      <c r="K3388" s="1" t="s">
        <v>493</v>
      </c>
      <c r="L3388" s="1">
        <v>19.559999999999999</v>
      </c>
      <c r="M3388" s="1" t="s">
        <v>504</v>
      </c>
      <c r="N3388" s="1" t="s">
        <v>505</v>
      </c>
    </row>
    <row r="3389" spans="1:15" hidden="1" x14ac:dyDescent="0.35">
      <c r="A3389" s="1" t="s">
        <v>487</v>
      </c>
      <c r="B3389" s="1" t="s">
        <v>488</v>
      </c>
      <c r="C3389" s="2" t="s">
        <v>585</v>
      </c>
      <c r="D3389" s="1" t="s">
        <v>183</v>
      </c>
      <c r="E3389" s="1">
        <v>6110</v>
      </c>
      <c r="F3389" s="1" t="s">
        <v>490</v>
      </c>
      <c r="G3389" s="2" t="s">
        <v>497</v>
      </c>
      <c r="H3389" s="1" t="s">
        <v>498</v>
      </c>
      <c r="I3389" s="1">
        <v>2002</v>
      </c>
      <c r="J3389" s="1">
        <v>2002</v>
      </c>
      <c r="K3389" s="1" t="s">
        <v>493</v>
      </c>
      <c r="L3389" s="1">
        <v>16.45</v>
      </c>
      <c r="M3389" s="1" t="s">
        <v>504</v>
      </c>
      <c r="N3389" s="1" t="s">
        <v>505</v>
      </c>
    </row>
    <row r="3390" spans="1:15" hidden="1" x14ac:dyDescent="0.35">
      <c r="A3390" s="1" t="s">
        <v>487</v>
      </c>
      <c r="B3390" s="1" t="s">
        <v>488</v>
      </c>
      <c r="C3390" s="2" t="s">
        <v>585</v>
      </c>
      <c r="D3390" s="1" t="s">
        <v>183</v>
      </c>
      <c r="E3390" s="1">
        <v>6110</v>
      </c>
      <c r="F3390" s="1" t="s">
        <v>490</v>
      </c>
      <c r="G3390" s="2" t="s">
        <v>497</v>
      </c>
      <c r="H3390" s="1" t="s">
        <v>498</v>
      </c>
      <c r="I3390" s="1">
        <v>2003</v>
      </c>
      <c r="J3390" s="1">
        <v>2003</v>
      </c>
      <c r="K3390" s="1" t="s">
        <v>493</v>
      </c>
      <c r="L3390" s="1">
        <v>20.13</v>
      </c>
      <c r="M3390" s="1" t="s">
        <v>504</v>
      </c>
      <c r="N3390" s="1" t="s">
        <v>505</v>
      </c>
    </row>
    <row r="3391" spans="1:15" hidden="1" x14ac:dyDescent="0.35">
      <c r="A3391" s="1" t="s">
        <v>487</v>
      </c>
      <c r="B3391" s="1" t="s">
        <v>488</v>
      </c>
      <c r="C3391" s="2" t="s">
        <v>585</v>
      </c>
      <c r="D3391" s="1" t="s">
        <v>183</v>
      </c>
      <c r="E3391" s="1">
        <v>6110</v>
      </c>
      <c r="F3391" s="1" t="s">
        <v>490</v>
      </c>
      <c r="G3391" s="2" t="s">
        <v>497</v>
      </c>
      <c r="H3391" s="1" t="s">
        <v>498</v>
      </c>
      <c r="I3391" s="1">
        <v>2004</v>
      </c>
      <c r="J3391" s="1">
        <v>2004</v>
      </c>
      <c r="K3391" s="1" t="s">
        <v>493</v>
      </c>
      <c r="L3391" s="1">
        <v>23.75</v>
      </c>
      <c r="M3391" s="1" t="s">
        <v>504</v>
      </c>
      <c r="N3391" s="1" t="s">
        <v>505</v>
      </c>
    </row>
    <row r="3392" spans="1:15" hidden="1" x14ac:dyDescent="0.35">
      <c r="A3392" s="1" t="s">
        <v>487</v>
      </c>
      <c r="B3392" s="1" t="s">
        <v>488</v>
      </c>
      <c r="C3392" s="2" t="s">
        <v>585</v>
      </c>
      <c r="D3392" s="1" t="s">
        <v>183</v>
      </c>
      <c r="E3392" s="1">
        <v>6110</v>
      </c>
      <c r="F3392" s="1" t="s">
        <v>490</v>
      </c>
      <c r="G3392" s="2" t="s">
        <v>497</v>
      </c>
      <c r="H3392" s="1" t="s">
        <v>498</v>
      </c>
      <c r="I3392" s="1">
        <v>2005</v>
      </c>
      <c r="J3392" s="1">
        <v>2005</v>
      </c>
      <c r="K3392" s="1" t="s">
        <v>493</v>
      </c>
      <c r="L3392" s="1">
        <v>23.97</v>
      </c>
      <c r="M3392" s="1" t="s">
        <v>504</v>
      </c>
      <c r="N3392" s="1" t="s">
        <v>505</v>
      </c>
    </row>
    <row r="3393" spans="1:15" hidden="1" x14ac:dyDescent="0.35">
      <c r="A3393" s="1" t="s">
        <v>487</v>
      </c>
      <c r="B3393" s="1" t="s">
        <v>488</v>
      </c>
      <c r="C3393" s="2" t="s">
        <v>585</v>
      </c>
      <c r="D3393" s="1" t="s">
        <v>183</v>
      </c>
      <c r="E3393" s="1">
        <v>6110</v>
      </c>
      <c r="F3393" s="1" t="s">
        <v>490</v>
      </c>
      <c r="G3393" s="2" t="s">
        <v>497</v>
      </c>
      <c r="H3393" s="1" t="s">
        <v>498</v>
      </c>
      <c r="I3393" s="1">
        <v>2006</v>
      </c>
      <c r="J3393" s="1">
        <v>2006</v>
      </c>
      <c r="K3393" s="1" t="s">
        <v>493</v>
      </c>
      <c r="L3393" s="1">
        <v>20.68</v>
      </c>
      <c r="M3393" s="1" t="s">
        <v>504</v>
      </c>
      <c r="N3393" s="1" t="s">
        <v>505</v>
      </c>
    </row>
    <row r="3394" spans="1:15" hidden="1" x14ac:dyDescent="0.35">
      <c r="A3394" s="1" t="s">
        <v>487</v>
      </c>
      <c r="B3394" s="1" t="s">
        <v>488</v>
      </c>
      <c r="C3394" s="2" t="s">
        <v>585</v>
      </c>
      <c r="D3394" s="1" t="s">
        <v>183</v>
      </c>
      <c r="E3394" s="1">
        <v>6110</v>
      </c>
      <c r="F3394" s="1" t="s">
        <v>490</v>
      </c>
      <c r="G3394" s="2" t="s">
        <v>499</v>
      </c>
      <c r="H3394" s="1" t="s">
        <v>500</v>
      </c>
      <c r="I3394" s="1">
        <v>2001</v>
      </c>
      <c r="J3394" s="1">
        <v>2001</v>
      </c>
      <c r="K3394" s="1" t="s">
        <v>493</v>
      </c>
      <c r="L3394" s="1">
        <v>101.08</v>
      </c>
      <c r="M3394" s="1" t="s">
        <v>504</v>
      </c>
      <c r="N3394" s="1" t="s">
        <v>505</v>
      </c>
    </row>
    <row r="3395" spans="1:15" hidden="1" x14ac:dyDescent="0.35">
      <c r="A3395" s="1" t="s">
        <v>487</v>
      </c>
      <c r="B3395" s="1" t="s">
        <v>488</v>
      </c>
      <c r="C3395" s="2" t="s">
        <v>585</v>
      </c>
      <c r="D3395" s="1" t="s">
        <v>183</v>
      </c>
      <c r="E3395" s="1">
        <v>6110</v>
      </c>
      <c r="F3395" s="1" t="s">
        <v>490</v>
      </c>
      <c r="G3395" s="2" t="s">
        <v>499</v>
      </c>
      <c r="H3395" s="1" t="s">
        <v>500</v>
      </c>
      <c r="I3395" s="1">
        <v>2002</v>
      </c>
      <c r="J3395" s="1">
        <v>2002</v>
      </c>
      <c r="K3395" s="1" t="s">
        <v>493</v>
      </c>
      <c r="L3395" s="1">
        <v>118.45</v>
      </c>
      <c r="M3395" s="1" t="s">
        <v>504</v>
      </c>
      <c r="N3395" s="1" t="s">
        <v>505</v>
      </c>
    </row>
    <row r="3396" spans="1:15" hidden="1" x14ac:dyDescent="0.35">
      <c r="A3396" s="1" t="s">
        <v>487</v>
      </c>
      <c r="B3396" s="1" t="s">
        <v>488</v>
      </c>
      <c r="C3396" s="2" t="s">
        <v>585</v>
      </c>
      <c r="D3396" s="1" t="s">
        <v>183</v>
      </c>
      <c r="E3396" s="1">
        <v>6110</v>
      </c>
      <c r="F3396" s="1" t="s">
        <v>490</v>
      </c>
      <c r="G3396" s="2" t="s">
        <v>499</v>
      </c>
      <c r="H3396" s="1" t="s">
        <v>500</v>
      </c>
      <c r="I3396" s="1">
        <v>2003</v>
      </c>
      <c r="J3396" s="1">
        <v>2003</v>
      </c>
      <c r="K3396" s="1" t="s">
        <v>493</v>
      </c>
      <c r="L3396" s="1">
        <v>120.8</v>
      </c>
      <c r="M3396" s="1" t="s">
        <v>504</v>
      </c>
      <c r="N3396" s="1" t="s">
        <v>505</v>
      </c>
    </row>
    <row r="3397" spans="1:15" hidden="1" x14ac:dyDescent="0.35">
      <c r="A3397" s="1" t="s">
        <v>487</v>
      </c>
      <c r="B3397" s="1" t="s">
        <v>488</v>
      </c>
      <c r="C3397" s="2" t="s">
        <v>585</v>
      </c>
      <c r="D3397" s="1" t="s">
        <v>183</v>
      </c>
      <c r="E3397" s="1">
        <v>6110</v>
      </c>
      <c r="F3397" s="1" t="s">
        <v>490</v>
      </c>
      <c r="G3397" s="2" t="s">
        <v>499</v>
      </c>
      <c r="H3397" s="1" t="s">
        <v>500</v>
      </c>
      <c r="I3397" s="1">
        <v>2004</v>
      </c>
      <c r="J3397" s="1">
        <v>2004</v>
      </c>
      <c r="K3397" s="1" t="s">
        <v>493</v>
      </c>
      <c r="L3397" s="1">
        <v>169.66</v>
      </c>
      <c r="M3397" s="1" t="s">
        <v>504</v>
      </c>
      <c r="N3397" s="1" t="s">
        <v>505</v>
      </c>
    </row>
    <row r="3398" spans="1:15" hidden="1" x14ac:dyDescent="0.35">
      <c r="A3398" s="1" t="s">
        <v>487</v>
      </c>
      <c r="B3398" s="1" t="s">
        <v>488</v>
      </c>
      <c r="C3398" s="2" t="s">
        <v>585</v>
      </c>
      <c r="D3398" s="1" t="s">
        <v>183</v>
      </c>
      <c r="E3398" s="1">
        <v>6110</v>
      </c>
      <c r="F3398" s="1" t="s">
        <v>490</v>
      </c>
      <c r="G3398" s="2" t="s">
        <v>499</v>
      </c>
      <c r="H3398" s="1" t="s">
        <v>500</v>
      </c>
      <c r="I3398" s="1">
        <v>2005</v>
      </c>
      <c r="J3398" s="1">
        <v>2005</v>
      </c>
      <c r="K3398" s="1" t="s">
        <v>493</v>
      </c>
      <c r="L3398" s="1">
        <v>164.38</v>
      </c>
      <c r="M3398" s="1" t="s">
        <v>504</v>
      </c>
      <c r="N3398" s="1" t="s">
        <v>505</v>
      </c>
    </row>
    <row r="3399" spans="1:15" hidden="1" x14ac:dyDescent="0.35">
      <c r="A3399" s="1" t="s">
        <v>487</v>
      </c>
      <c r="B3399" s="1" t="s">
        <v>488</v>
      </c>
      <c r="C3399" s="2" t="s">
        <v>585</v>
      </c>
      <c r="D3399" s="1" t="s">
        <v>183</v>
      </c>
      <c r="E3399" s="1">
        <v>6110</v>
      </c>
      <c r="F3399" s="1" t="s">
        <v>490</v>
      </c>
      <c r="G3399" s="2" t="s">
        <v>499</v>
      </c>
      <c r="H3399" s="1" t="s">
        <v>500</v>
      </c>
      <c r="I3399" s="1">
        <v>2012</v>
      </c>
      <c r="J3399" s="1">
        <v>2012</v>
      </c>
      <c r="K3399" s="1" t="s">
        <v>493</v>
      </c>
      <c r="L3399" s="1">
        <v>357.23</v>
      </c>
      <c r="M3399" s="1" t="s">
        <v>504</v>
      </c>
      <c r="N3399" s="1" t="s">
        <v>505</v>
      </c>
    </row>
    <row r="3400" spans="1:15" hidden="1" x14ac:dyDescent="0.35">
      <c r="A3400" s="1" t="s">
        <v>487</v>
      </c>
      <c r="B3400" s="1" t="s">
        <v>488</v>
      </c>
      <c r="C3400" s="2" t="s">
        <v>585</v>
      </c>
      <c r="D3400" s="1" t="s">
        <v>183</v>
      </c>
      <c r="E3400" s="1">
        <v>6110</v>
      </c>
      <c r="F3400" s="1" t="s">
        <v>490</v>
      </c>
      <c r="G3400" s="2" t="s">
        <v>499</v>
      </c>
      <c r="H3400" s="1" t="s">
        <v>500</v>
      </c>
      <c r="I3400" s="1">
        <v>2013</v>
      </c>
      <c r="J3400" s="1">
        <v>2013</v>
      </c>
      <c r="K3400" s="1" t="s">
        <v>493</v>
      </c>
      <c r="L3400" s="1">
        <v>401.99</v>
      </c>
      <c r="M3400" s="1" t="s">
        <v>504</v>
      </c>
      <c r="N3400" s="1" t="s">
        <v>505</v>
      </c>
    </row>
    <row r="3401" spans="1:15" hidden="1" x14ac:dyDescent="0.35">
      <c r="A3401" s="1" t="s">
        <v>487</v>
      </c>
      <c r="B3401" s="1" t="s">
        <v>488</v>
      </c>
      <c r="C3401" s="2" t="s">
        <v>585</v>
      </c>
      <c r="D3401" s="1" t="s">
        <v>183</v>
      </c>
      <c r="E3401" s="1">
        <v>6110</v>
      </c>
      <c r="F3401" s="1" t="s">
        <v>490</v>
      </c>
      <c r="G3401" s="2" t="s">
        <v>499</v>
      </c>
      <c r="H3401" s="1" t="s">
        <v>500</v>
      </c>
      <c r="I3401" s="1">
        <v>2014</v>
      </c>
      <c r="J3401" s="1">
        <v>2014</v>
      </c>
      <c r="K3401" s="1" t="s">
        <v>493</v>
      </c>
      <c r="L3401" s="1">
        <v>376.01</v>
      </c>
      <c r="M3401" s="1" t="s">
        <v>494</v>
      </c>
      <c r="N3401" s="1" t="s">
        <v>495</v>
      </c>
      <c r="O3401" s="1" t="s">
        <v>496</v>
      </c>
    </row>
    <row r="3402" spans="1:15" hidden="1" x14ac:dyDescent="0.35">
      <c r="A3402" s="1" t="s">
        <v>487</v>
      </c>
      <c r="B3402" s="1" t="s">
        <v>488</v>
      </c>
      <c r="C3402" s="2" t="s">
        <v>585</v>
      </c>
      <c r="D3402" s="1" t="s">
        <v>183</v>
      </c>
      <c r="E3402" s="1">
        <v>6110</v>
      </c>
      <c r="F3402" s="1" t="s">
        <v>490</v>
      </c>
      <c r="G3402" s="2" t="s">
        <v>499</v>
      </c>
      <c r="H3402" s="1" t="s">
        <v>500</v>
      </c>
      <c r="I3402" s="1">
        <v>2015</v>
      </c>
      <c r="J3402" s="1">
        <v>2015</v>
      </c>
      <c r="K3402" s="1" t="s">
        <v>493</v>
      </c>
      <c r="L3402" s="1">
        <v>345.68</v>
      </c>
      <c r="M3402" s="1" t="s">
        <v>494</v>
      </c>
      <c r="N3402" s="1" t="s">
        <v>495</v>
      </c>
      <c r="O3402" s="1" t="s">
        <v>496</v>
      </c>
    </row>
    <row r="3403" spans="1:15" hidden="1" x14ac:dyDescent="0.35">
      <c r="A3403" s="1" t="s">
        <v>487</v>
      </c>
      <c r="B3403" s="1" t="s">
        <v>488</v>
      </c>
      <c r="C3403" s="2" t="s">
        <v>585</v>
      </c>
      <c r="D3403" s="1" t="s">
        <v>183</v>
      </c>
      <c r="E3403" s="1">
        <v>6110</v>
      </c>
      <c r="F3403" s="1" t="s">
        <v>490</v>
      </c>
      <c r="G3403" s="2" t="s">
        <v>501</v>
      </c>
      <c r="H3403" s="1" t="s">
        <v>502</v>
      </c>
      <c r="I3403" s="1">
        <v>2001</v>
      </c>
      <c r="J3403" s="1">
        <v>2001</v>
      </c>
      <c r="K3403" s="1" t="s">
        <v>493</v>
      </c>
      <c r="L3403" s="1">
        <v>19.559999999999999</v>
      </c>
      <c r="M3403" s="1" t="s">
        <v>504</v>
      </c>
      <c r="N3403" s="1" t="s">
        <v>505</v>
      </c>
    </row>
    <row r="3404" spans="1:15" hidden="1" x14ac:dyDescent="0.35">
      <c r="A3404" s="1" t="s">
        <v>487</v>
      </c>
      <c r="B3404" s="1" t="s">
        <v>488</v>
      </c>
      <c r="C3404" s="2" t="s">
        <v>585</v>
      </c>
      <c r="D3404" s="1" t="s">
        <v>183</v>
      </c>
      <c r="E3404" s="1">
        <v>6110</v>
      </c>
      <c r="F3404" s="1" t="s">
        <v>490</v>
      </c>
      <c r="G3404" s="2" t="s">
        <v>501</v>
      </c>
      <c r="H3404" s="1" t="s">
        <v>502</v>
      </c>
      <c r="I3404" s="1">
        <v>2002</v>
      </c>
      <c r="J3404" s="1">
        <v>2002</v>
      </c>
      <c r="K3404" s="1" t="s">
        <v>493</v>
      </c>
      <c r="L3404" s="1">
        <v>16.45</v>
      </c>
      <c r="M3404" s="1" t="s">
        <v>504</v>
      </c>
      <c r="N3404" s="1" t="s">
        <v>505</v>
      </c>
    </row>
    <row r="3405" spans="1:15" hidden="1" x14ac:dyDescent="0.35">
      <c r="A3405" s="1" t="s">
        <v>487</v>
      </c>
      <c r="B3405" s="1" t="s">
        <v>488</v>
      </c>
      <c r="C3405" s="2" t="s">
        <v>585</v>
      </c>
      <c r="D3405" s="1" t="s">
        <v>183</v>
      </c>
      <c r="E3405" s="1">
        <v>6110</v>
      </c>
      <c r="F3405" s="1" t="s">
        <v>490</v>
      </c>
      <c r="G3405" s="2" t="s">
        <v>501</v>
      </c>
      <c r="H3405" s="1" t="s">
        <v>502</v>
      </c>
      <c r="I3405" s="1">
        <v>2003</v>
      </c>
      <c r="J3405" s="1">
        <v>2003</v>
      </c>
      <c r="K3405" s="1" t="s">
        <v>493</v>
      </c>
      <c r="L3405" s="1">
        <v>20.13</v>
      </c>
      <c r="M3405" s="1" t="s">
        <v>504</v>
      </c>
      <c r="N3405" s="1" t="s">
        <v>505</v>
      </c>
    </row>
    <row r="3406" spans="1:15" hidden="1" x14ac:dyDescent="0.35">
      <c r="A3406" s="1" t="s">
        <v>487</v>
      </c>
      <c r="B3406" s="1" t="s">
        <v>488</v>
      </c>
      <c r="C3406" s="2" t="s">
        <v>585</v>
      </c>
      <c r="D3406" s="1" t="s">
        <v>183</v>
      </c>
      <c r="E3406" s="1">
        <v>6110</v>
      </c>
      <c r="F3406" s="1" t="s">
        <v>490</v>
      </c>
      <c r="G3406" s="2" t="s">
        <v>501</v>
      </c>
      <c r="H3406" s="1" t="s">
        <v>502</v>
      </c>
      <c r="I3406" s="1">
        <v>2004</v>
      </c>
      <c r="J3406" s="1">
        <v>2004</v>
      </c>
      <c r="K3406" s="1" t="s">
        <v>493</v>
      </c>
      <c r="L3406" s="1">
        <v>23.75</v>
      </c>
      <c r="M3406" s="1" t="s">
        <v>504</v>
      </c>
      <c r="N3406" s="1" t="s">
        <v>505</v>
      </c>
    </row>
    <row r="3407" spans="1:15" hidden="1" x14ac:dyDescent="0.35">
      <c r="A3407" s="1" t="s">
        <v>487</v>
      </c>
      <c r="B3407" s="1" t="s">
        <v>488</v>
      </c>
      <c r="C3407" s="2" t="s">
        <v>585</v>
      </c>
      <c r="D3407" s="1" t="s">
        <v>183</v>
      </c>
      <c r="E3407" s="1">
        <v>6110</v>
      </c>
      <c r="F3407" s="1" t="s">
        <v>490</v>
      </c>
      <c r="G3407" s="2" t="s">
        <v>501</v>
      </c>
      <c r="H3407" s="1" t="s">
        <v>502</v>
      </c>
      <c r="I3407" s="1">
        <v>2005</v>
      </c>
      <c r="J3407" s="1">
        <v>2005</v>
      </c>
      <c r="K3407" s="1" t="s">
        <v>493</v>
      </c>
      <c r="L3407" s="1">
        <v>23.97</v>
      </c>
      <c r="M3407" s="1" t="s">
        <v>504</v>
      </c>
      <c r="N3407" s="1" t="s">
        <v>505</v>
      </c>
    </row>
    <row r="3408" spans="1:15" hidden="1" x14ac:dyDescent="0.35">
      <c r="A3408" s="1" t="s">
        <v>487</v>
      </c>
      <c r="B3408" s="1" t="s">
        <v>488</v>
      </c>
      <c r="C3408" s="2" t="s">
        <v>585</v>
      </c>
      <c r="D3408" s="1" t="s">
        <v>183</v>
      </c>
      <c r="E3408" s="1">
        <v>6110</v>
      </c>
      <c r="F3408" s="1" t="s">
        <v>490</v>
      </c>
      <c r="G3408" s="2" t="s">
        <v>501</v>
      </c>
      <c r="H3408" s="1" t="s">
        <v>502</v>
      </c>
      <c r="I3408" s="1">
        <v>2006</v>
      </c>
      <c r="J3408" s="1">
        <v>2006</v>
      </c>
      <c r="K3408" s="1" t="s">
        <v>493</v>
      </c>
      <c r="L3408" s="1">
        <v>20.68</v>
      </c>
      <c r="M3408" s="1" t="s">
        <v>504</v>
      </c>
      <c r="N3408" s="1" t="s">
        <v>505</v>
      </c>
    </row>
    <row r="3409" spans="1:15" hidden="1" x14ac:dyDescent="0.35">
      <c r="A3409" s="1" t="s">
        <v>487</v>
      </c>
      <c r="B3409" s="1" t="s">
        <v>488</v>
      </c>
      <c r="C3409" s="2" t="s">
        <v>585</v>
      </c>
      <c r="D3409" s="1" t="s">
        <v>183</v>
      </c>
      <c r="E3409" s="1">
        <v>6110</v>
      </c>
      <c r="F3409" s="1" t="s">
        <v>490</v>
      </c>
      <c r="G3409" s="2" t="s">
        <v>501</v>
      </c>
      <c r="H3409" s="1" t="s">
        <v>502</v>
      </c>
      <c r="I3409" s="1">
        <v>2012</v>
      </c>
      <c r="J3409" s="1">
        <v>2012</v>
      </c>
      <c r="K3409" s="1" t="s">
        <v>493</v>
      </c>
      <c r="L3409" s="1">
        <v>60.73</v>
      </c>
      <c r="M3409" s="1" t="s">
        <v>504</v>
      </c>
      <c r="N3409" s="1" t="s">
        <v>505</v>
      </c>
    </row>
    <row r="3410" spans="1:15" hidden="1" x14ac:dyDescent="0.35">
      <c r="A3410" s="1" t="s">
        <v>487</v>
      </c>
      <c r="B3410" s="1" t="s">
        <v>488</v>
      </c>
      <c r="C3410" s="2" t="s">
        <v>585</v>
      </c>
      <c r="D3410" s="1" t="s">
        <v>183</v>
      </c>
      <c r="E3410" s="1">
        <v>6110</v>
      </c>
      <c r="F3410" s="1" t="s">
        <v>490</v>
      </c>
      <c r="G3410" s="2" t="s">
        <v>501</v>
      </c>
      <c r="H3410" s="1" t="s">
        <v>502</v>
      </c>
      <c r="I3410" s="1">
        <v>2013</v>
      </c>
      <c r="J3410" s="1">
        <v>2013</v>
      </c>
      <c r="K3410" s="1" t="s">
        <v>493</v>
      </c>
      <c r="L3410" s="1">
        <v>49.37</v>
      </c>
      <c r="M3410" s="1" t="s">
        <v>504</v>
      </c>
      <c r="N3410" s="1" t="s">
        <v>505</v>
      </c>
    </row>
    <row r="3411" spans="1:15" hidden="1" x14ac:dyDescent="0.35">
      <c r="A3411" s="1" t="s">
        <v>487</v>
      </c>
      <c r="B3411" s="1" t="s">
        <v>488</v>
      </c>
      <c r="C3411" s="2" t="s">
        <v>585</v>
      </c>
      <c r="D3411" s="1" t="s">
        <v>183</v>
      </c>
      <c r="E3411" s="1">
        <v>6110</v>
      </c>
      <c r="F3411" s="1" t="s">
        <v>490</v>
      </c>
      <c r="G3411" s="2" t="s">
        <v>501</v>
      </c>
      <c r="H3411" s="1" t="s">
        <v>502</v>
      </c>
      <c r="I3411" s="1">
        <v>2014</v>
      </c>
      <c r="J3411" s="1">
        <v>2014</v>
      </c>
      <c r="K3411" s="1" t="s">
        <v>493</v>
      </c>
      <c r="L3411" s="1">
        <v>56.23</v>
      </c>
      <c r="M3411" s="1" t="s">
        <v>494</v>
      </c>
      <c r="N3411" s="1" t="s">
        <v>495</v>
      </c>
      <c r="O3411" s="1" t="s">
        <v>496</v>
      </c>
    </row>
    <row r="3412" spans="1:15" hidden="1" x14ac:dyDescent="0.35">
      <c r="A3412" s="1" t="s">
        <v>487</v>
      </c>
      <c r="B3412" s="1" t="s">
        <v>488</v>
      </c>
      <c r="C3412" s="2" t="s">
        <v>585</v>
      </c>
      <c r="D3412" s="1" t="s">
        <v>183</v>
      </c>
      <c r="E3412" s="1">
        <v>6110</v>
      </c>
      <c r="F3412" s="1" t="s">
        <v>490</v>
      </c>
      <c r="G3412" s="2" t="s">
        <v>501</v>
      </c>
      <c r="H3412" s="1" t="s">
        <v>502</v>
      </c>
      <c r="I3412" s="1">
        <v>2015</v>
      </c>
      <c r="J3412" s="1">
        <v>2015</v>
      </c>
      <c r="K3412" s="1" t="s">
        <v>493</v>
      </c>
      <c r="L3412" s="1">
        <v>46.53</v>
      </c>
      <c r="M3412" s="1" t="s">
        <v>494</v>
      </c>
      <c r="N3412" s="1" t="s">
        <v>495</v>
      </c>
      <c r="O3412" s="1" t="s">
        <v>496</v>
      </c>
    </row>
    <row r="3413" spans="1:15" hidden="1" x14ac:dyDescent="0.35">
      <c r="A3413" s="1" t="s">
        <v>487</v>
      </c>
      <c r="B3413" s="1" t="s">
        <v>488</v>
      </c>
      <c r="C3413" s="2" t="s">
        <v>586</v>
      </c>
      <c r="D3413" s="1" t="s">
        <v>185</v>
      </c>
      <c r="E3413" s="1">
        <v>6110</v>
      </c>
      <c r="F3413" s="1" t="s">
        <v>490</v>
      </c>
      <c r="G3413" s="2" t="s">
        <v>491</v>
      </c>
      <c r="H3413" s="1" t="s">
        <v>492</v>
      </c>
      <c r="I3413" s="1">
        <v>2007</v>
      </c>
      <c r="J3413" s="1">
        <v>2007</v>
      </c>
      <c r="K3413" s="1" t="s">
        <v>493</v>
      </c>
      <c r="L3413" s="1">
        <v>35.950000000000003</v>
      </c>
      <c r="M3413" s="1" t="s">
        <v>494</v>
      </c>
      <c r="N3413" s="1" t="s">
        <v>495</v>
      </c>
      <c r="O3413" s="1" t="s">
        <v>496</v>
      </c>
    </row>
    <row r="3414" spans="1:15" hidden="1" x14ac:dyDescent="0.35">
      <c r="A3414" s="1" t="s">
        <v>487</v>
      </c>
      <c r="B3414" s="1" t="s">
        <v>488</v>
      </c>
      <c r="C3414" s="2" t="s">
        <v>586</v>
      </c>
      <c r="D3414" s="1" t="s">
        <v>185</v>
      </c>
      <c r="E3414" s="1">
        <v>6110</v>
      </c>
      <c r="F3414" s="1" t="s">
        <v>490</v>
      </c>
      <c r="G3414" s="2" t="s">
        <v>491</v>
      </c>
      <c r="H3414" s="1" t="s">
        <v>492</v>
      </c>
      <c r="I3414" s="1">
        <v>2008</v>
      </c>
      <c r="J3414" s="1">
        <v>2008</v>
      </c>
      <c r="K3414" s="1" t="s">
        <v>493</v>
      </c>
      <c r="L3414" s="1">
        <v>35.32</v>
      </c>
      <c r="M3414" s="1" t="s">
        <v>494</v>
      </c>
      <c r="N3414" s="1" t="s">
        <v>495</v>
      </c>
      <c r="O3414" s="1" t="s">
        <v>496</v>
      </c>
    </row>
    <row r="3415" spans="1:15" hidden="1" x14ac:dyDescent="0.35">
      <c r="A3415" s="1" t="s">
        <v>487</v>
      </c>
      <c r="B3415" s="1" t="s">
        <v>488</v>
      </c>
      <c r="C3415" s="2" t="s">
        <v>586</v>
      </c>
      <c r="D3415" s="1" t="s">
        <v>185</v>
      </c>
      <c r="E3415" s="1">
        <v>6110</v>
      </c>
      <c r="F3415" s="1" t="s">
        <v>490</v>
      </c>
      <c r="G3415" s="2" t="s">
        <v>491</v>
      </c>
      <c r="H3415" s="1" t="s">
        <v>492</v>
      </c>
      <c r="I3415" s="1">
        <v>2009</v>
      </c>
      <c r="J3415" s="1">
        <v>2009</v>
      </c>
      <c r="K3415" s="1" t="s">
        <v>493</v>
      </c>
      <c r="L3415" s="1">
        <v>29.3</v>
      </c>
      <c r="M3415" s="1" t="s">
        <v>494</v>
      </c>
      <c r="N3415" s="1" t="s">
        <v>495</v>
      </c>
      <c r="O3415" s="1" t="s">
        <v>496</v>
      </c>
    </row>
    <row r="3416" spans="1:15" hidden="1" x14ac:dyDescent="0.35">
      <c r="A3416" s="1" t="s">
        <v>487</v>
      </c>
      <c r="B3416" s="1" t="s">
        <v>488</v>
      </c>
      <c r="C3416" s="2" t="s">
        <v>586</v>
      </c>
      <c r="D3416" s="1" t="s">
        <v>185</v>
      </c>
      <c r="E3416" s="1">
        <v>6110</v>
      </c>
      <c r="F3416" s="1" t="s">
        <v>490</v>
      </c>
      <c r="G3416" s="2" t="s">
        <v>491</v>
      </c>
      <c r="H3416" s="1" t="s">
        <v>492</v>
      </c>
      <c r="I3416" s="1">
        <v>2010</v>
      </c>
      <c r="J3416" s="1">
        <v>2010</v>
      </c>
      <c r="K3416" s="1" t="s">
        <v>493</v>
      </c>
      <c r="L3416" s="1">
        <v>27.61</v>
      </c>
      <c r="M3416" s="1" t="s">
        <v>494</v>
      </c>
      <c r="N3416" s="1" t="s">
        <v>495</v>
      </c>
      <c r="O3416" s="1" t="s">
        <v>496</v>
      </c>
    </row>
    <row r="3417" spans="1:15" hidden="1" x14ac:dyDescent="0.35">
      <c r="A3417" s="1" t="s">
        <v>487</v>
      </c>
      <c r="B3417" s="1" t="s">
        <v>488</v>
      </c>
      <c r="C3417" s="2" t="s">
        <v>586</v>
      </c>
      <c r="D3417" s="1" t="s">
        <v>185</v>
      </c>
      <c r="E3417" s="1">
        <v>6110</v>
      </c>
      <c r="F3417" s="1" t="s">
        <v>490</v>
      </c>
      <c r="G3417" s="2" t="s">
        <v>491</v>
      </c>
      <c r="H3417" s="1" t="s">
        <v>492</v>
      </c>
      <c r="I3417" s="1">
        <v>2011</v>
      </c>
      <c r="J3417" s="1">
        <v>2011</v>
      </c>
      <c r="K3417" s="1" t="s">
        <v>493</v>
      </c>
      <c r="L3417" s="1">
        <v>33.1</v>
      </c>
      <c r="M3417" s="1" t="s">
        <v>494</v>
      </c>
      <c r="N3417" s="1" t="s">
        <v>495</v>
      </c>
      <c r="O3417" s="1" t="s">
        <v>496</v>
      </c>
    </row>
    <row r="3418" spans="1:15" hidden="1" x14ac:dyDescent="0.35">
      <c r="A3418" s="1" t="s">
        <v>487</v>
      </c>
      <c r="B3418" s="1" t="s">
        <v>488</v>
      </c>
      <c r="C3418" s="2" t="s">
        <v>586</v>
      </c>
      <c r="D3418" s="1" t="s">
        <v>185</v>
      </c>
      <c r="E3418" s="1">
        <v>6110</v>
      </c>
      <c r="F3418" s="1" t="s">
        <v>490</v>
      </c>
      <c r="G3418" s="2" t="s">
        <v>491</v>
      </c>
      <c r="H3418" s="1" t="s">
        <v>492</v>
      </c>
      <c r="I3418" s="1">
        <v>2014</v>
      </c>
      <c r="J3418" s="1">
        <v>2014</v>
      </c>
      <c r="K3418" s="1" t="s">
        <v>493</v>
      </c>
      <c r="L3418" s="1">
        <v>32.229999999999997</v>
      </c>
      <c r="M3418" s="1" t="s">
        <v>494</v>
      </c>
      <c r="N3418" s="1" t="s">
        <v>495</v>
      </c>
      <c r="O3418" s="1" t="s">
        <v>496</v>
      </c>
    </row>
    <row r="3419" spans="1:15" hidden="1" x14ac:dyDescent="0.35">
      <c r="A3419" s="1" t="s">
        <v>487</v>
      </c>
      <c r="B3419" s="1" t="s">
        <v>488</v>
      </c>
      <c r="C3419" s="2" t="s">
        <v>586</v>
      </c>
      <c r="D3419" s="1" t="s">
        <v>185</v>
      </c>
      <c r="E3419" s="1">
        <v>6110</v>
      </c>
      <c r="F3419" s="1" t="s">
        <v>490</v>
      </c>
      <c r="G3419" s="2" t="s">
        <v>491</v>
      </c>
      <c r="H3419" s="1" t="s">
        <v>492</v>
      </c>
      <c r="I3419" s="1">
        <v>2015</v>
      </c>
      <c r="J3419" s="1">
        <v>2015</v>
      </c>
      <c r="K3419" s="1" t="s">
        <v>493</v>
      </c>
      <c r="L3419" s="1">
        <v>34.299999999999997</v>
      </c>
      <c r="M3419" s="1" t="s">
        <v>504</v>
      </c>
      <c r="N3419" s="1" t="s">
        <v>505</v>
      </c>
    </row>
    <row r="3420" spans="1:15" hidden="1" x14ac:dyDescent="0.35">
      <c r="A3420" s="1" t="s">
        <v>487</v>
      </c>
      <c r="B3420" s="1" t="s">
        <v>488</v>
      </c>
      <c r="C3420" s="2" t="s">
        <v>586</v>
      </c>
      <c r="D3420" s="1" t="s">
        <v>185</v>
      </c>
      <c r="E3420" s="1">
        <v>6110</v>
      </c>
      <c r="F3420" s="1" t="s">
        <v>490</v>
      </c>
      <c r="G3420" s="2" t="s">
        <v>491</v>
      </c>
      <c r="H3420" s="1" t="s">
        <v>492</v>
      </c>
      <c r="I3420" s="1">
        <v>2016</v>
      </c>
      <c r="J3420" s="1">
        <v>2016</v>
      </c>
      <c r="K3420" s="1" t="s">
        <v>493</v>
      </c>
      <c r="L3420" s="1">
        <v>33.840000000000003</v>
      </c>
      <c r="M3420" s="1" t="s">
        <v>504</v>
      </c>
      <c r="N3420" s="1" t="s">
        <v>505</v>
      </c>
    </row>
    <row r="3421" spans="1:15" hidden="1" x14ac:dyDescent="0.35">
      <c r="A3421" s="1" t="s">
        <v>487</v>
      </c>
      <c r="B3421" s="1" t="s">
        <v>488</v>
      </c>
      <c r="C3421" s="2" t="s">
        <v>586</v>
      </c>
      <c r="D3421" s="1" t="s">
        <v>185</v>
      </c>
      <c r="E3421" s="1">
        <v>6110</v>
      </c>
      <c r="F3421" s="1" t="s">
        <v>490</v>
      </c>
      <c r="G3421" s="2" t="s">
        <v>491</v>
      </c>
      <c r="H3421" s="1" t="s">
        <v>492</v>
      </c>
      <c r="I3421" s="1">
        <v>2017</v>
      </c>
      <c r="J3421" s="1">
        <v>2017</v>
      </c>
      <c r="K3421" s="1" t="s">
        <v>493</v>
      </c>
      <c r="L3421" s="1">
        <v>35.49</v>
      </c>
      <c r="M3421" s="1" t="s">
        <v>494</v>
      </c>
      <c r="N3421" s="1" t="s">
        <v>495</v>
      </c>
      <c r="O3421" s="1" t="s">
        <v>496</v>
      </c>
    </row>
    <row r="3422" spans="1:15" hidden="1" x14ac:dyDescent="0.35">
      <c r="A3422" s="1" t="s">
        <v>487</v>
      </c>
      <c r="B3422" s="1" t="s">
        <v>488</v>
      </c>
      <c r="C3422" s="2" t="s">
        <v>586</v>
      </c>
      <c r="D3422" s="1" t="s">
        <v>185</v>
      </c>
      <c r="E3422" s="1">
        <v>6110</v>
      </c>
      <c r="F3422" s="1" t="s">
        <v>490</v>
      </c>
      <c r="G3422" s="2" t="s">
        <v>506</v>
      </c>
      <c r="H3422" s="1" t="s">
        <v>507</v>
      </c>
      <c r="I3422" s="1">
        <v>2007</v>
      </c>
      <c r="J3422" s="1">
        <v>2007</v>
      </c>
      <c r="K3422" s="1" t="s">
        <v>493</v>
      </c>
      <c r="L3422" s="1">
        <v>0.57999999999999996</v>
      </c>
      <c r="M3422" s="1" t="s">
        <v>494</v>
      </c>
      <c r="N3422" s="1" t="s">
        <v>495</v>
      </c>
      <c r="O3422" s="1" t="s">
        <v>496</v>
      </c>
    </row>
    <row r="3423" spans="1:15" hidden="1" x14ac:dyDescent="0.35">
      <c r="A3423" s="1" t="s">
        <v>487</v>
      </c>
      <c r="B3423" s="1" t="s">
        <v>488</v>
      </c>
      <c r="C3423" s="2" t="s">
        <v>586</v>
      </c>
      <c r="D3423" s="1" t="s">
        <v>185</v>
      </c>
      <c r="E3423" s="1">
        <v>6110</v>
      </c>
      <c r="F3423" s="1" t="s">
        <v>490</v>
      </c>
      <c r="G3423" s="2" t="s">
        <v>506</v>
      </c>
      <c r="H3423" s="1" t="s">
        <v>507</v>
      </c>
      <c r="I3423" s="1">
        <v>2008</v>
      </c>
      <c r="J3423" s="1">
        <v>2008</v>
      </c>
      <c r="K3423" s="1" t="s">
        <v>493</v>
      </c>
      <c r="L3423" s="1">
        <v>0.63</v>
      </c>
      <c r="M3423" s="1" t="s">
        <v>494</v>
      </c>
      <c r="N3423" s="1" t="s">
        <v>495</v>
      </c>
      <c r="O3423" s="1" t="s">
        <v>496</v>
      </c>
    </row>
    <row r="3424" spans="1:15" hidden="1" x14ac:dyDescent="0.35">
      <c r="A3424" s="1" t="s">
        <v>487</v>
      </c>
      <c r="B3424" s="1" t="s">
        <v>488</v>
      </c>
      <c r="C3424" s="2" t="s">
        <v>586</v>
      </c>
      <c r="D3424" s="1" t="s">
        <v>185</v>
      </c>
      <c r="E3424" s="1">
        <v>6110</v>
      </c>
      <c r="F3424" s="1" t="s">
        <v>490</v>
      </c>
      <c r="G3424" s="2" t="s">
        <v>506</v>
      </c>
      <c r="H3424" s="1" t="s">
        <v>507</v>
      </c>
      <c r="I3424" s="1">
        <v>2009</v>
      </c>
      <c r="J3424" s="1">
        <v>2009</v>
      </c>
      <c r="K3424" s="1" t="s">
        <v>493</v>
      </c>
      <c r="L3424" s="1">
        <v>0.66</v>
      </c>
      <c r="M3424" s="1" t="s">
        <v>494</v>
      </c>
      <c r="N3424" s="1" t="s">
        <v>495</v>
      </c>
      <c r="O3424" s="1" t="s">
        <v>496</v>
      </c>
    </row>
    <row r="3425" spans="1:15" hidden="1" x14ac:dyDescent="0.35">
      <c r="A3425" s="1" t="s">
        <v>487</v>
      </c>
      <c r="B3425" s="1" t="s">
        <v>488</v>
      </c>
      <c r="C3425" s="2" t="s">
        <v>586</v>
      </c>
      <c r="D3425" s="1" t="s">
        <v>185</v>
      </c>
      <c r="E3425" s="1">
        <v>6110</v>
      </c>
      <c r="F3425" s="1" t="s">
        <v>490</v>
      </c>
      <c r="G3425" s="2" t="s">
        <v>506</v>
      </c>
      <c r="H3425" s="1" t="s">
        <v>507</v>
      </c>
      <c r="I3425" s="1">
        <v>2010</v>
      </c>
      <c r="J3425" s="1">
        <v>2010</v>
      </c>
      <c r="K3425" s="1" t="s">
        <v>493</v>
      </c>
      <c r="L3425" s="1">
        <v>0.59</v>
      </c>
      <c r="M3425" s="1" t="s">
        <v>494</v>
      </c>
      <c r="N3425" s="1" t="s">
        <v>495</v>
      </c>
      <c r="O3425" s="1" t="s">
        <v>496</v>
      </c>
    </row>
    <row r="3426" spans="1:15" hidden="1" x14ac:dyDescent="0.35">
      <c r="A3426" s="1" t="s">
        <v>487</v>
      </c>
      <c r="B3426" s="1" t="s">
        <v>488</v>
      </c>
      <c r="C3426" s="2" t="s">
        <v>586</v>
      </c>
      <c r="D3426" s="1" t="s">
        <v>185</v>
      </c>
      <c r="E3426" s="1">
        <v>6110</v>
      </c>
      <c r="F3426" s="1" t="s">
        <v>490</v>
      </c>
      <c r="G3426" s="2" t="s">
        <v>506</v>
      </c>
      <c r="H3426" s="1" t="s">
        <v>507</v>
      </c>
      <c r="I3426" s="1">
        <v>2011</v>
      </c>
      <c r="J3426" s="1">
        <v>2011</v>
      </c>
      <c r="K3426" s="1" t="s">
        <v>493</v>
      </c>
      <c r="L3426" s="1">
        <v>0.85</v>
      </c>
      <c r="M3426" s="1" t="s">
        <v>494</v>
      </c>
      <c r="N3426" s="1" t="s">
        <v>495</v>
      </c>
      <c r="O3426" s="1" t="s">
        <v>496</v>
      </c>
    </row>
    <row r="3427" spans="1:15" hidden="1" x14ac:dyDescent="0.35">
      <c r="A3427" s="1" t="s">
        <v>487</v>
      </c>
      <c r="B3427" s="1" t="s">
        <v>488</v>
      </c>
      <c r="C3427" s="2" t="s">
        <v>586</v>
      </c>
      <c r="D3427" s="1" t="s">
        <v>185</v>
      </c>
      <c r="E3427" s="1">
        <v>6110</v>
      </c>
      <c r="F3427" s="1" t="s">
        <v>490</v>
      </c>
      <c r="G3427" s="2" t="s">
        <v>497</v>
      </c>
      <c r="H3427" s="1" t="s">
        <v>498</v>
      </c>
      <c r="I3427" s="1">
        <v>2007</v>
      </c>
      <c r="J3427" s="1">
        <v>2007</v>
      </c>
      <c r="K3427" s="1" t="s">
        <v>493</v>
      </c>
      <c r="L3427" s="1">
        <v>3.03</v>
      </c>
      <c r="M3427" s="1" t="s">
        <v>494</v>
      </c>
      <c r="N3427" s="1" t="s">
        <v>495</v>
      </c>
      <c r="O3427" s="1" t="s">
        <v>496</v>
      </c>
    </row>
    <row r="3428" spans="1:15" hidden="1" x14ac:dyDescent="0.35">
      <c r="A3428" s="1" t="s">
        <v>487</v>
      </c>
      <c r="B3428" s="1" t="s">
        <v>488</v>
      </c>
      <c r="C3428" s="2" t="s">
        <v>586</v>
      </c>
      <c r="D3428" s="1" t="s">
        <v>185</v>
      </c>
      <c r="E3428" s="1">
        <v>6110</v>
      </c>
      <c r="F3428" s="1" t="s">
        <v>490</v>
      </c>
      <c r="G3428" s="2" t="s">
        <v>497</v>
      </c>
      <c r="H3428" s="1" t="s">
        <v>498</v>
      </c>
      <c r="I3428" s="1">
        <v>2008</v>
      </c>
      <c r="J3428" s="1">
        <v>2008</v>
      </c>
      <c r="K3428" s="1" t="s">
        <v>493</v>
      </c>
      <c r="L3428" s="1">
        <v>12.45</v>
      </c>
      <c r="M3428" s="1" t="s">
        <v>494</v>
      </c>
      <c r="N3428" s="1" t="s">
        <v>495</v>
      </c>
      <c r="O3428" s="1" t="s">
        <v>496</v>
      </c>
    </row>
    <row r="3429" spans="1:15" hidden="1" x14ac:dyDescent="0.35">
      <c r="A3429" s="1" t="s">
        <v>487</v>
      </c>
      <c r="B3429" s="1" t="s">
        <v>488</v>
      </c>
      <c r="C3429" s="2" t="s">
        <v>586</v>
      </c>
      <c r="D3429" s="1" t="s">
        <v>185</v>
      </c>
      <c r="E3429" s="1">
        <v>6110</v>
      </c>
      <c r="F3429" s="1" t="s">
        <v>490</v>
      </c>
      <c r="G3429" s="2" t="s">
        <v>497</v>
      </c>
      <c r="H3429" s="1" t="s">
        <v>498</v>
      </c>
      <c r="I3429" s="1">
        <v>2009</v>
      </c>
      <c r="J3429" s="1">
        <v>2009</v>
      </c>
      <c r="K3429" s="1" t="s">
        <v>493</v>
      </c>
      <c r="L3429" s="1">
        <v>14.15</v>
      </c>
      <c r="M3429" s="1" t="s">
        <v>494</v>
      </c>
      <c r="N3429" s="1" t="s">
        <v>495</v>
      </c>
      <c r="O3429" s="1" t="s">
        <v>496</v>
      </c>
    </row>
    <row r="3430" spans="1:15" hidden="1" x14ac:dyDescent="0.35">
      <c r="A3430" s="1" t="s">
        <v>487</v>
      </c>
      <c r="B3430" s="1" t="s">
        <v>488</v>
      </c>
      <c r="C3430" s="2" t="s">
        <v>586</v>
      </c>
      <c r="D3430" s="1" t="s">
        <v>185</v>
      </c>
      <c r="E3430" s="1">
        <v>6110</v>
      </c>
      <c r="F3430" s="1" t="s">
        <v>490</v>
      </c>
      <c r="G3430" s="2" t="s">
        <v>497</v>
      </c>
      <c r="H3430" s="1" t="s">
        <v>498</v>
      </c>
      <c r="I3430" s="1">
        <v>2010</v>
      </c>
      <c r="J3430" s="1">
        <v>2010</v>
      </c>
      <c r="K3430" s="1" t="s">
        <v>493</v>
      </c>
      <c r="L3430" s="1">
        <v>12.55</v>
      </c>
      <c r="M3430" s="1" t="s">
        <v>494</v>
      </c>
      <c r="N3430" s="1" t="s">
        <v>495</v>
      </c>
      <c r="O3430" s="1" t="s">
        <v>496</v>
      </c>
    </row>
    <row r="3431" spans="1:15" hidden="1" x14ac:dyDescent="0.35">
      <c r="A3431" s="1" t="s">
        <v>487</v>
      </c>
      <c r="B3431" s="1" t="s">
        <v>488</v>
      </c>
      <c r="C3431" s="2" t="s">
        <v>586</v>
      </c>
      <c r="D3431" s="1" t="s">
        <v>185</v>
      </c>
      <c r="E3431" s="1">
        <v>6110</v>
      </c>
      <c r="F3431" s="1" t="s">
        <v>490</v>
      </c>
      <c r="G3431" s="2" t="s">
        <v>497</v>
      </c>
      <c r="H3431" s="1" t="s">
        <v>498</v>
      </c>
      <c r="I3431" s="1">
        <v>2011</v>
      </c>
      <c r="J3431" s="1">
        <v>2011</v>
      </c>
      <c r="K3431" s="1" t="s">
        <v>493</v>
      </c>
      <c r="L3431" s="1">
        <v>12.73</v>
      </c>
      <c r="M3431" s="1" t="s">
        <v>494</v>
      </c>
      <c r="N3431" s="1" t="s">
        <v>495</v>
      </c>
      <c r="O3431" s="1" t="s">
        <v>496</v>
      </c>
    </row>
    <row r="3432" spans="1:15" hidden="1" x14ac:dyDescent="0.35">
      <c r="A3432" s="1" t="s">
        <v>487</v>
      </c>
      <c r="B3432" s="1" t="s">
        <v>488</v>
      </c>
      <c r="C3432" s="2" t="s">
        <v>586</v>
      </c>
      <c r="D3432" s="1" t="s">
        <v>185</v>
      </c>
      <c r="E3432" s="1">
        <v>6110</v>
      </c>
      <c r="F3432" s="1" t="s">
        <v>490</v>
      </c>
      <c r="G3432" s="2" t="s">
        <v>497</v>
      </c>
      <c r="H3432" s="1" t="s">
        <v>498</v>
      </c>
      <c r="I3432" s="1">
        <v>2014</v>
      </c>
      <c r="J3432" s="1">
        <v>2014</v>
      </c>
      <c r="K3432" s="1" t="s">
        <v>493</v>
      </c>
      <c r="L3432" s="1">
        <v>12.41</v>
      </c>
      <c r="M3432" s="1" t="s">
        <v>494</v>
      </c>
      <c r="N3432" s="1" t="s">
        <v>495</v>
      </c>
      <c r="O3432" s="1" t="s">
        <v>496</v>
      </c>
    </row>
    <row r="3433" spans="1:15" hidden="1" x14ac:dyDescent="0.35">
      <c r="A3433" s="1" t="s">
        <v>487</v>
      </c>
      <c r="B3433" s="1" t="s">
        <v>488</v>
      </c>
      <c r="C3433" s="2" t="s">
        <v>586</v>
      </c>
      <c r="D3433" s="1" t="s">
        <v>185</v>
      </c>
      <c r="E3433" s="1">
        <v>6110</v>
      </c>
      <c r="F3433" s="1" t="s">
        <v>490</v>
      </c>
      <c r="G3433" s="2" t="s">
        <v>497</v>
      </c>
      <c r="H3433" s="1" t="s">
        <v>498</v>
      </c>
      <c r="I3433" s="1">
        <v>2015</v>
      </c>
      <c r="J3433" s="1">
        <v>2015</v>
      </c>
      <c r="K3433" s="1" t="s">
        <v>493</v>
      </c>
      <c r="L3433" s="1">
        <v>12.57</v>
      </c>
      <c r="M3433" s="1" t="s">
        <v>504</v>
      </c>
      <c r="N3433" s="1" t="s">
        <v>505</v>
      </c>
    </row>
    <row r="3434" spans="1:15" hidden="1" x14ac:dyDescent="0.35">
      <c r="A3434" s="1" t="s">
        <v>487</v>
      </c>
      <c r="B3434" s="1" t="s">
        <v>488</v>
      </c>
      <c r="C3434" s="2" t="s">
        <v>586</v>
      </c>
      <c r="D3434" s="1" t="s">
        <v>185</v>
      </c>
      <c r="E3434" s="1">
        <v>6110</v>
      </c>
      <c r="F3434" s="1" t="s">
        <v>490</v>
      </c>
      <c r="G3434" s="2" t="s">
        <v>497</v>
      </c>
      <c r="H3434" s="1" t="s">
        <v>498</v>
      </c>
      <c r="I3434" s="1">
        <v>2016</v>
      </c>
      <c r="J3434" s="1">
        <v>2016</v>
      </c>
      <c r="K3434" s="1" t="s">
        <v>493</v>
      </c>
      <c r="L3434" s="1">
        <v>13.37</v>
      </c>
      <c r="M3434" s="1" t="s">
        <v>504</v>
      </c>
      <c r="N3434" s="1" t="s">
        <v>505</v>
      </c>
    </row>
    <row r="3435" spans="1:15" hidden="1" x14ac:dyDescent="0.35">
      <c r="A3435" s="1" t="s">
        <v>487</v>
      </c>
      <c r="B3435" s="1" t="s">
        <v>488</v>
      </c>
      <c r="C3435" s="2" t="s">
        <v>586</v>
      </c>
      <c r="D3435" s="1" t="s">
        <v>185</v>
      </c>
      <c r="E3435" s="1">
        <v>6110</v>
      </c>
      <c r="F3435" s="1" t="s">
        <v>490</v>
      </c>
      <c r="G3435" s="2" t="s">
        <v>497</v>
      </c>
      <c r="H3435" s="1" t="s">
        <v>498</v>
      </c>
      <c r="I3435" s="1">
        <v>2017</v>
      </c>
      <c r="J3435" s="1">
        <v>2017</v>
      </c>
      <c r="K3435" s="1" t="s">
        <v>493</v>
      </c>
      <c r="L3435" s="1">
        <v>13.38</v>
      </c>
      <c r="M3435" s="1" t="s">
        <v>494</v>
      </c>
      <c r="N3435" s="1" t="s">
        <v>495</v>
      </c>
      <c r="O3435" s="1" t="s">
        <v>496</v>
      </c>
    </row>
    <row r="3436" spans="1:15" hidden="1" x14ac:dyDescent="0.35">
      <c r="A3436" s="1" t="s">
        <v>487</v>
      </c>
      <c r="B3436" s="1" t="s">
        <v>488</v>
      </c>
      <c r="C3436" s="2" t="s">
        <v>586</v>
      </c>
      <c r="D3436" s="1" t="s">
        <v>185</v>
      </c>
      <c r="E3436" s="1">
        <v>6110</v>
      </c>
      <c r="F3436" s="1" t="s">
        <v>490</v>
      </c>
      <c r="G3436" s="2" t="s">
        <v>499</v>
      </c>
      <c r="H3436" s="1" t="s">
        <v>500</v>
      </c>
      <c r="I3436" s="1">
        <v>2001</v>
      </c>
      <c r="J3436" s="1">
        <v>2001</v>
      </c>
      <c r="K3436" s="1" t="s">
        <v>493</v>
      </c>
      <c r="L3436" s="1">
        <v>12.54</v>
      </c>
      <c r="M3436" s="1" t="s">
        <v>494</v>
      </c>
      <c r="N3436" s="1" t="s">
        <v>495</v>
      </c>
      <c r="O3436" s="1" t="s">
        <v>496</v>
      </c>
    </row>
    <row r="3437" spans="1:15" hidden="1" x14ac:dyDescent="0.35">
      <c r="A3437" s="1" t="s">
        <v>487</v>
      </c>
      <c r="B3437" s="1" t="s">
        <v>488</v>
      </c>
      <c r="C3437" s="2" t="s">
        <v>586</v>
      </c>
      <c r="D3437" s="1" t="s">
        <v>185</v>
      </c>
      <c r="E3437" s="1">
        <v>6110</v>
      </c>
      <c r="F3437" s="1" t="s">
        <v>490</v>
      </c>
      <c r="G3437" s="2" t="s">
        <v>499</v>
      </c>
      <c r="H3437" s="1" t="s">
        <v>500</v>
      </c>
      <c r="I3437" s="1">
        <v>2006</v>
      </c>
      <c r="J3437" s="1">
        <v>2006</v>
      </c>
      <c r="K3437" s="1" t="s">
        <v>493</v>
      </c>
      <c r="L3437" s="1">
        <v>22.31</v>
      </c>
      <c r="M3437" s="1" t="s">
        <v>494</v>
      </c>
      <c r="N3437" s="1" t="s">
        <v>495</v>
      </c>
      <c r="O3437" s="1" t="s">
        <v>496</v>
      </c>
    </row>
    <row r="3438" spans="1:15" hidden="1" x14ac:dyDescent="0.35">
      <c r="A3438" s="1" t="s">
        <v>487</v>
      </c>
      <c r="B3438" s="1" t="s">
        <v>488</v>
      </c>
      <c r="C3438" s="2" t="s">
        <v>586</v>
      </c>
      <c r="D3438" s="1" t="s">
        <v>185</v>
      </c>
      <c r="E3438" s="1">
        <v>6110</v>
      </c>
      <c r="F3438" s="1" t="s">
        <v>490</v>
      </c>
      <c r="G3438" s="2" t="s">
        <v>499</v>
      </c>
      <c r="H3438" s="1" t="s">
        <v>500</v>
      </c>
      <c r="I3438" s="1">
        <v>2007</v>
      </c>
      <c r="J3438" s="1">
        <v>2007</v>
      </c>
      <c r="K3438" s="1" t="s">
        <v>493</v>
      </c>
      <c r="L3438" s="1">
        <v>35.700000000000003</v>
      </c>
      <c r="M3438" s="1" t="s">
        <v>494</v>
      </c>
      <c r="N3438" s="1" t="s">
        <v>495</v>
      </c>
      <c r="O3438" s="1" t="s">
        <v>496</v>
      </c>
    </row>
    <row r="3439" spans="1:15" hidden="1" x14ac:dyDescent="0.35">
      <c r="A3439" s="1" t="s">
        <v>487</v>
      </c>
      <c r="B3439" s="1" t="s">
        <v>488</v>
      </c>
      <c r="C3439" s="2" t="s">
        <v>586</v>
      </c>
      <c r="D3439" s="1" t="s">
        <v>185</v>
      </c>
      <c r="E3439" s="1">
        <v>6110</v>
      </c>
      <c r="F3439" s="1" t="s">
        <v>490</v>
      </c>
      <c r="G3439" s="2" t="s">
        <v>499</v>
      </c>
      <c r="H3439" s="1" t="s">
        <v>500</v>
      </c>
      <c r="I3439" s="1">
        <v>2008</v>
      </c>
      <c r="J3439" s="1">
        <v>2008</v>
      </c>
      <c r="K3439" s="1" t="s">
        <v>493</v>
      </c>
      <c r="L3439" s="1">
        <v>34.78</v>
      </c>
      <c r="M3439" s="1" t="s">
        <v>494</v>
      </c>
      <c r="N3439" s="1" t="s">
        <v>495</v>
      </c>
      <c r="O3439" s="1" t="s">
        <v>496</v>
      </c>
    </row>
    <row r="3440" spans="1:15" hidden="1" x14ac:dyDescent="0.35">
      <c r="A3440" s="1" t="s">
        <v>487</v>
      </c>
      <c r="B3440" s="1" t="s">
        <v>488</v>
      </c>
      <c r="C3440" s="2" t="s">
        <v>586</v>
      </c>
      <c r="D3440" s="1" t="s">
        <v>185</v>
      </c>
      <c r="E3440" s="1">
        <v>6110</v>
      </c>
      <c r="F3440" s="1" t="s">
        <v>490</v>
      </c>
      <c r="G3440" s="2" t="s">
        <v>499</v>
      </c>
      <c r="H3440" s="1" t="s">
        <v>500</v>
      </c>
      <c r="I3440" s="1">
        <v>2009</v>
      </c>
      <c r="J3440" s="1">
        <v>2009</v>
      </c>
      <c r="K3440" s="1" t="s">
        <v>493</v>
      </c>
      <c r="L3440" s="1">
        <v>28.76</v>
      </c>
      <c r="M3440" s="1" t="s">
        <v>494</v>
      </c>
      <c r="N3440" s="1" t="s">
        <v>495</v>
      </c>
      <c r="O3440" s="1" t="s">
        <v>496</v>
      </c>
    </row>
    <row r="3441" spans="1:15" hidden="1" x14ac:dyDescent="0.35">
      <c r="A3441" s="1" t="s">
        <v>487</v>
      </c>
      <c r="B3441" s="1" t="s">
        <v>488</v>
      </c>
      <c r="C3441" s="2" t="s">
        <v>586</v>
      </c>
      <c r="D3441" s="1" t="s">
        <v>185</v>
      </c>
      <c r="E3441" s="1">
        <v>6110</v>
      </c>
      <c r="F3441" s="1" t="s">
        <v>490</v>
      </c>
      <c r="G3441" s="2" t="s">
        <v>499</v>
      </c>
      <c r="H3441" s="1" t="s">
        <v>500</v>
      </c>
      <c r="I3441" s="1">
        <v>2010</v>
      </c>
      <c r="J3441" s="1">
        <v>2010</v>
      </c>
      <c r="K3441" s="1" t="s">
        <v>493</v>
      </c>
      <c r="L3441" s="1">
        <v>27.06</v>
      </c>
      <c r="M3441" s="1" t="s">
        <v>494</v>
      </c>
      <c r="N3441" s="1" t="s">
        <v>495</v>
      </c>
      <c r="O3441" s="1" t="s">
        <v>496</v>
      </c>
    </row>
    <row r="3442" spans="1:15" hidden="1" x14ac:dyDescent="0.35">
      <c r="A3442" s="1" t="s">
        <v>487</v>
      </c>
      <c r="B3442" s="1" t="s">
        <v>488</v>
      </c>
      <c r="C3442" s="2" t="s">
        <v>586</v>
      </c>
      <c r="D3442" s="1" t="s">
        <v>185</v>
      </c>
      <c r="E3442" s="1">
        <v>6110</v>
      </c>
      <c r="F3442" s="1" t="s">
        <v>490</v>
      </c>
      <c r="G3442" s="2" t="s">
        <v>499</v>
      </c>
      <c r="H3442" s="1" t="s">
        <v>500</v>
      </c>
      <c r="I3442" s="1">
        <v>2011</v>
      </c>
      <c r="J3442" s="1">
        <v>2011</v>
      </c>
      <c r="K3442" s="1" t="s">
        <v>493</v>
      </c>
      <c r="L3442" s="1">
        <v>32.39</v>
      </c>
      <c r="M3442" s="1" t="s">
        <v>494</v>
      </c>
      <c r="N3442" s="1" t="s">
        <v>495</v>
      </c>
      <c r="O3442" s="1" t="s">
        <v>496</v>
      </c>
    </row>
    <row r="3443" spans="1:15" hidden="1" x14ac:dyDescent="0.35">
      <c r="A3443" s="1" t="s">
        <v>487</v>
      </c>
      <c r="B3443" s="1" t="s">
        <v>488</v>
      </c>
      <c r="C3443" s="2" t="s">
        <v>586</v>
      </c>
      <c r="D3443" s="1" t="s">
        <v>185</v>
      </c>
      <c r="E3443" s="1">
        <v>6110</v>
      </c>
      <c r="F3443" s="1" t="s">
        <v>490</v>
      </c>
      <c r="G3443" s="2" t="s">
        <v>499</v>
      </c>
      <c r="H3443" s="1" t="s">
        <v>500</v>
      </c>
      <c r="I3443" s="1">
        <v>2014</v>
      </c>
      <c r="J3443" s="1">
        <v>2014</v>
      </c>
      <c r="K3443" s="1" t="s">
        <v>493</v>
      </c>
      <c r="L3443" s="1">
        <v>30.21</v>
      </c>
      <c r="M3443" s="1" t="s">
        <v>494</v>
      </c>
      <c r="N3443" s="1" t="s">
        <v>495</v>
      </c>
      <c r="O3443" s="1" t="s">
        <v>496</v>
      </c>
    </row>
    <row r="3444" spans="1:15" hidden="1" x14ac:dyDescent="0.35">
      <c r="A3444" s="1" t="s">
        <v>487</v>
      </c>
      <c r="B3444" s="1" t="s">
        <v>488</v>
      </c>
      <c r="C3444" s="2" t="s">
        <v>586</v>
      </c>
      <c r="D3444" s="1" t="s">
        <v>185</v>
      </c>
      <c r="E3444" s="1">
        <v>6110</v>
      </c>
      <c r="F3444" s="1" t="s">
        <v>490</v>
      </c>
      <c r="G3444" s="2" t="s">
        <v>499</v>
      </c>
      <c r="H3444" s="1" t="s">
        <v>500</v>
      </c>
      <c r="I3444" s="1">
        <v>2015</v>
      </c>
      <c r="J3444" s="1">
        <v>2015</v>
      </c>
      <c r="K3444" s="1" t="s">
        <v>493</v>
      </c>
      <c r="L3444" s="1">
        <v>33.47</v>
      </c>
      <c r="M3444" s="1" t="s">
        <v>504</v>
      </c>
      <c r="N3444" s="1" t="s">
        <v>505</v>
      </c>
    </row>
    <row r="3445" spans="1:15" hidden="1" x14ac:dyDescent="0.35">
      <c r="A3445" s="1" t="s">
        <v>487</v>
      </c>
      <c r="B3445" s="1" t="s">
        <v>488</v>
      </c>
      <c r="C3445" s="2" t="s">
        <v>586</v>
      </c>
      <c r="D3445" s="1" t="s">
        <v>185</v>
      </c>
      <c r="E3445" s="1">
        <v>6110</v>
      </c>
      <c r="F3445" s="1" t="s">
        <v>490</v>
      </c>
      <c r="G3445" s="2" t="s">
        <v>499</v>
      </c>
      <c r="H3445" s="1" t="s">
        <v>500</v>
      </c>
      <c r="I3445" s="1">
        <v>2016</v>
      </c>
      <c r="J3445" s="1">
        <v>2016</v>
      </c>
      <c r="K3445" s="1" t="s">
        <v>493</v>
      </c>
      <c r="L3445" s="1">
        <v>33.4</v>
      </c>
      <c r="M3445" s="1" t="s">
        <v>504</v>
      </c>
      <c r="N3445" s="1" t="s">
        <v>505</v>
      </c>
    </row>
    <row r="3446" spans="1:15" hidden="1" x14ac:dyDescent="0.35">
      <c r="A3446" s="1" t="s">
        <v>487</v>
      </c>
      <c r="B3446" s="1" t="s">
        <v>488</v>
      </c>
      <c r="C3446" s="2" t="s">
        <v>586</v>
      </c>
      <c r="D3446" s="1" t="s">
        <v>185</v>
      </c>
      <c r="E3446" s="1">
        <v>6110</v>
      </c>
      <c r="F3446" s="1" t="s">
        <v>490</v>
      </c>
      <c r="G3446" s="2" t="s">
        <v>499</v>
      </c>
      <c r="H3446" s="1" t="s">
        <v>500</v>
      </c>
      <c r="I3446" s="1">
        <v>2017</v>
      </c>
      <c r="J3446" s="1">
        <v>2017</v>
      </c>
      <c r="K3446" s="1" t="s">
        <v>493</v>
      </c>
      <c r="L3446" s="1">
        <v>34.17</v>
      </c>
      <c r="M3446" s="1" t="s">
        <v>494</v>
      </c>
      <c r="N3446" s="1" t="s">
        <v>495</v>
      </c>
      <c r="O3446" s="1" t="s">
        <v>496</v>
      </c>
    </row>
    <row r="3447" spans="1:15" hidden="1" x14ac:dyDescent="0.35">
      <c r="A3447" s="1" t="s">
        <v>487</v>
      </c>
      <c r="B3447" s="1" t="s">
        <v>488</v>
      </c>
      <c r="C3447" s="2" t="s">
        <v>586</v>
      </c>
      <c r="D3447" s="1" t="s">
        <v>185</v>
      </c>
      <c r="E3447" s="1">
        <v>6110</v>
      </c>
      <c r="F3447" s="1" t="s">
        <v>490</v>
      </c>
      <c r="G3447" s="2" t="s">
        <v>508</v>
      </c>
      <c r="H3447" s="1" t="s">
        <v>509</v>
      </c>
      <c r="I3447" s="1">
        <v>2007</v>
      </c>
      <c r="J3447" s="1">
        <v>2007</v>
      </c>
      <c r="K3447" s="1" t="s">
        <v>493</v>
      </c>
      <c r="L3447" s="1">
        <v>0.57999999999999996</v>
      </c>
      <c r="M3447" s="1" t="s">
        <v>494</v>
      </c>
      <c r="N3447" s="1" t="s">
        <v>495</v>
      </c>
      <c r="O3447" s="1" t="s">
        <v>496</v>
      </c>
    </row>
    <row r="3448" spans="1:15" hidden="1" x14ac:dyDescent="0.35">
      <c r="A3448" s="1" t="s">
        <v>487</v>
      </c>
      <c r="B3448" s="1" t="s">
        <v>488</v>
      </c>
      <c r="C3448" s="2" t="s">
        <v>586</v>
      </c>
      <c r="D3448" s="1" t="s">
        <v>185</v>
      </c>
      <c r="E3448" s="1">
        <v>6110</v>
      </c>
      <c r="F3448" s="1" t="s">
        <v>490</v>
      </c>
      <c r="G3448" s="2" t="s">
        <v>508</v>
      </c>
      <c r="H3448" s="1" t="s">
        <v>509</v>
      </c>
      <c r="I3448" s="1">
        <v>2008</v>
      </c>
      <c r="J3448" s="1">
        <v>2008</v>
      </c>
      <c r="K3448" s="1" t="s">
        <v>493</v>
      </c>
      <c r="L3448" s="1">
        <v>0.63</v>
      </c>
      <c r="M3448" s="1" t="s">
        <v>494</v>
      </c>
      <c r="N3448" s="1" t="s">
        <v>495</v>
      </c>
      <c r="O3448" s="1" t="s">
        <v>496</v>
      </c>
    </row>
    <row r="3449" spans="1:15" hidden="1" x14ac:dyDescent="0.35">
      <c r="A3449" s="1" t="s">
        <v>487</v>
      </c>
      <c r="B3449" s="1" t="s">
        <v>488</v>
      </c>
      <c r="C3449" s="2" t="s">
        <v>586</v>
      </c>
      <c r="D3449" s="1" t="s">
        <v>185</v>
      </c>
      <c r="E3449" s="1">
        <v>6110</v>
      </c>
      <c r="F3449" s="1" t="s">
        <v>490</v>
      </c>
      <c r="G3449" s="2" t="s">
        <v>508</v>
      </c>
      <c r="H3449" s="1" t="s">
        <v>509</v>
      </c>
      <c r="I3449" s="1">
        <v>2009</v>
      </c>
      <c r="J3449" s="1">
        <v>2009</v>
      </c>
      <c r="K3449" s="1" t="s">
        <v>493</v>
      </c>
      <c r="L3449" s="1">
        <v>0.66</v>
      </c>
      <c r="M3449" s="1" t="s">
        <v>494</v>
      </c>
      <c r="N3449" s="1" t="s">
        <v>495</v>
      </c>
      <c r="O3449" s="1" t="s">
        <v>496</v>
      </c>
    </row>
    <row r="3450" spans="1:15" hidden="1" x14ac:dyDescent="0.35">
      <c r="A3450" s="1" t="s">
        <v>487</v>
      </c>
      <c r="B3450" s="1" t="s">
        <v>488</v>
      </c>
      <c r="C3450" s="2" t="s">
        <v>586</v>
      </c>
      <c r="D3450" s="1" t="s">
        <v>185</v>
      </c>
      <c r="E3450" s="1">
        <v>6110</v>
      </c>
      <c r="F3450" s="1" t="s">
        <v>490</v>
      </c>
      <c r="G3450" s="2" t="s">
        <v>508</v>
      </c>
      <c r="H3450" s="1" t="s">
        <v>509</v>
      </c>
      <c r="I3450" s="1">
        <v>2010</v>
      </c>
      <c r="J3450" s="1">
        <v>2010</v>
      </c>
      <c r="K3450" s="1" t="s">
        <v>493</v>
      </c>
      <c r="L3450" s="1">
        <v>0.59</v>
      </c>
      <c r="M3450" s="1" t="s">
        <v>494</v>
      </c>
      <c r="N3450" s="1" t="s">
        <v>495</v>
      </c>
      <c r="O3450" s="1" t="s">
        <v>496</v>
      </c>
    </row>
    <row r="3451" spans="1:15" hidden="1" x14ac:dyDescent="0.35">
      <c r="A3451" s="1" t="s">
        <v>487</v>
      </c>
      <c r="B3451" s="1" t="s">
        <v>488</v>
      </c>
      <c r="C3451" s="2" t="s">
        <v>586</v>
      </c>
      <c r="D3451" s="1" t="s">
        <v>185</v>
      </c>
      <c r="E3451" s="1">
        <v>6110</v>
      </c>
      <c r="F3451" s="1" t="s">
        <v>490</v>
      </c>
      <c r="G3451" s="2" t="s">
        <v>508</v>
      </c>
      <c r="H3451" s="1" t="s">
        <v>509</v>
      </c>
      <c r="I3451" s="1">
        <v>2011</v>
      </c>
      <c r="J3451" s="1">
        <v>2011</v>
      </c>
      <c r="K3451" s="1" t="s">
        <v>493</v>
      </c>
      <c r="L3451" s="1">
        <v>0.85</v>
      </c>
      <c r="M3451" s="1" t="s">
        <v>494</v>
      </c>
      <c r="N3451" s="1" t="s">
        <v>495</v>
      </c>
      <c r="O3451" s="1" t="s">
        <v>496</v>
      </c>
    </row>
    <row r="3452" spans="1:15" hidden="1" x14ac:dyDescent="0.35">
      <c r="A3452" s="1" t="s">
        <v>487</v>
      </c>
      <c r="B3452" s="1" t="s">
        <v>488</v>
      </c>
      <c r="C3452" s="2" t="s">
        <v>586</v>
      </c>
      <c r="D3452" s="1" t="s">
        <v>185</v>
      </c>
      <c r="E3452" s="1">
        <v>6110</v>
      </c>
      <c r="F3452" s="1" t="s">
        <v>490</v>
      </c>
      <c r="G3452" s="2" t="s">
        <v>501</v>
      </c>
      <c r="H3452" s="1" t="s">
        <v>502</v>
      </c>
      <c r="I3452" s="1">
        <v>2001</v>
      </c>
      <c r="J3452" s="1">
        <v>2001</v>
      </c>
      <c r="K3452" s="1" t="s">
        <v>493</v>
      </c>
      <c r="L3452" s="1">
        <v>0</v>
      </c>
      <c r="M3452" s="1" t="s">
        <v>494</v>
      </c>
      <c r="N3452" s="1" t="s">
        <v>495</v>
      </c>
      <c r="O3452" s="1" t="s">
        <v>496</v>
      </c>
    </row>
    <row r="3453" spans="1:15" hidden="1" x14ac:dyDescent="0.35">
      <c r="A3453" s="1" t="s">
        <v>487</v>
      </c>
      <c r="B3453" s="1" t="s">
        <v>488</v>
      </c>
      <c r="C3453" s="2" t="s">
        <v>586</v>
      </c>
      <c r="D3453" s="1" t="s">
        <v>185</v>
      </c>
      <c r="E3453" s="1">
        <v>6110</v>
      </c>
      <c r="F3453" s="1" t="s">
        <v>490</v>
      </c>
      <c r="G3453" s="2" t="s">
        <v>501</v>
      </c>
      <c r="H3453" s="1" t="s">
        <v>502</v>
      </c>
      <c r="I3453" s="1">
        <v>2006</v>
      </c>
      <c r="J3453" s="1">
        <v>2006</v>
      </c>
      <c r="K3453" s="1" t="s">
        <v>493</v>
      </c>
      <c r="L3453" s="1">
        <v>0.05</v>
      </c>
      <c r="M3453" s="1" t="s">
        <v>494</v>
      </c>
      <c r="N3453" s="1" t="s">
        <v>495</v>
      </c>
      <c r="O3453" s="1" t="s">
        <v>496</v>
      </c>
    </row>
    <row r="3454" spans="1:15" hidden="1" x14ac:dyDescent="0.35">
      <c r="A3454" s="1" t="s">
        <v>487</v>
      </c>
      <c r="B3454" s="1" t="s">
        <v>488</v>
      </c>
      <c r="C3454" s="2" t="s">
        <v>586</v>
      </c>
      <c r="D3454" s="1" t="s">
        <v>185</v>
      </c>
      <c r="E3454" s="1">
        <v>6110</v>
      </c>
      <c r="F3454" s="1" t="s">
        <v>490</v>
      </c>
      <c r="G3454" s="2" t="s">
        <v>501</v>
      </c>
      <c r="H3454" s="1" t="s">
        <v>502</v>
      </c>
      <c r="I3454" s="1">
        <v>2007</v>
      </c>
      <c r="J3454" s="1">
        <v>2007</v>
      </c>
      <c r="K3454" s="1" t="s">
        <v>493</v>
      </c>
      <c r="L3454" s="1">
        <v>3.03</v>
      </c>
      <c r="M3454" s="1" t="s">
        <v>494</v>
      </c>
      <c r="N3454" s="1" t="s">
        <v>495</v>
      </c>
      <c r="O3454" s="1" t="s">
        <v>496</v>
      </c>
    </row>
    <row r="3455" spans="1:15" hidden="1" x14ac:dyDescent="0.35">
      <c r="A3455" s="1" t="s">
        <v>487</v>
      </c>
      <c r="B3455" s="1" t="s">
        <v>488</v>
      </c>
      <c r="C3455" s="2" t="s">
        <v>586</v>
      </c>
      <c r="D3455" s="1" t="s">
        <v>185</v>
      </c>
      <c r="E3455" s="1">
        <v>6110</v>
      </c>
      <c r="F3455" s="1" t="s">
        <v>490</v>
      </c>
      <c r="G3455" s="2" t="s">
        <v>501</v>
      </c>
      <c r="H3455" s="1" t="s">
        <v>502</v>
      </c>
      <c r="I3455" s="1">
        <v>2008</v>
      </c>
      <c r="J3455" s="1">
        <v>2008</v>
      </c>
      <c r="K3455" s="1" t="s">
        <v>493</v>
      </c>
      <c r="L3455" s="1">
        <v>12.45</v>
      </c>
      <c r="M3455" s="1" t="s">
        <v>494</v>
      </c>
      <c r="N3455" s="1" t="s">
        <v>495</v>
      </c>
      <c r="O3455" s="1" t="s">
        <v>496</v>
      </c>
    </row>
    <row r="3456" spans="1:15" hidden="1" x14ac:dyDescent="0.35">
      <c r="A3456" s="1" t="s">
        <v>487</v>
      </c>
      <c r="B3456" s="1" t="s">
        <v>488</v>
      </c>
      <c r="C3456" s="2" t="s">
        <v>586</v>
      </c>
      <c r="D3456" s="1" t="s">
        <v>185</v>
      </c>
      <c r="E3456" s="1">
        <v>6110</v>
      </c>
      <c r="F3456" s="1" t="s">
        <v>490</v>
      </c>
      <c r="G3456" s="2" t="s">
        <v>501</v>
      </c>
      <c r="H3456" s="1" t="s">
        <v>502</v>
      </c>
      <c r="I3456" s="1">
        <v>2009</v>
      </c>
      <c r="J3456" s="1">
        <v>2009</v>
      </c>
      <c r="K3456" s="1" t="s">
        <v>493</v>
      </c>
      <c r="L3456" s="1">
        <v>14.14</v>
      </c>
      <c r="M3456" s="1" t="s">
        <v>494</v>
      </c>
      <c r="N3456" s="1" t="s">
        <v>495</v>
      </c>
      <c r="O3456" s="1" t="s">
        <v>496</v>
      </c>
    </row>
    <row r="3457" spans="1:15" hidden="1" x14ac:dyDescent="0.35">
      <c r="A3457" s="1" t="s">
        <v>487</v>
      </c>
      <c r="B3457" s="1" t="s">
        <v>488</v>
      </c>
      <c r="C3457" s="2" t="s">
        <v>586</v>
      </c>
      <c r="D3457" s="1" t="s">
        <v>185</v>
      </c>
      <c r="E3457" s="1">
        <v>6110</v>
      </c>
      <c r="F3457" s="1" t="s">
        <v>490</v>
      </c>
      <c r="G3457" s="2" t="s">
        <v>501</v>
      </c>
      <c r="H3457" s="1" t="s">
        <v>502</v>
      </c>
      <c r="I3457" s="1">
        <v>2010</v>
      </c>
      <c r="J3457" s="1">
        <v>2010</v>
      </c>
      <c r="K3457" s="1" t="s">
        <v>493</v>
      </c>
      <c r="L3457" s="1">
        <v>12.54</v>
      </c>
      <c r="M3457" s="1" t="s">
        <v>494</v>
      </c>
      <c r="N3457" s="1" t="s">
        <v>495</v>
      </c>
      <c r="O3457" s="1" t="s">
        <v>496</v>
      </c>
    </row>
    <row r="3458" spans="1:15" hidden="1" x14ac:dyDescent="0.35">
      <c r="A3458" s="1" t="s">
        <v>487</v>
      </c>
      <c r="B3458" s="1" t="s">
        <v>488</v>
      </c>
      <c r="C3458" s="2" t="s">
        <v>586</v>
      </c>
      <c r="D3458" s="1" t="s">
        <v>185</v>
      </c>
      <c r="E3458" s="1">
        <v>6110</v>
      </c>
      <c r="F3458" s="1" t="s">
        <v>490</v>
      </c>
      <c r="G3458" s="2" t="s">
        <v>501</v>
      </c>
      <c r="H3458" s="1" t="s">
        <v>502</v>
      </c>
      <c r="I3458" s="1">
        <v>2011</v>
      </c>
      <c r="J3458" s="1">
        <v>2011</v>
      </c>
      <c r="K3458" s="1" t="s">
        <v>493</v>
      </c>
      <c r="L3458" s="1">
        <v>12.72</v>
      </c>
      <c r="M3458" s="1" t="s">
        <v>494</v>
      </c>
      <c r="N3458" s="1" t="s">
        <v>495</v>
      </c>
      <c r="O3458" s="1" t="s">
        <v>496</v>
      </c>
    </row>
    <row r="3459" spans="1:15" hidden="1" x14ac:dyDescent="0.35">
      <c r="A3459" s="1" t="s">
        <v>487</v>
      </c>
      <c r="B3459" s="1" t="s">
        <v>488</v>
      </c>
      <c r="C3459" s="2" t="s">
        <v>586</v>
      </c>
      <c r="D3459" s="1" t="s">
        <v>185</v>
      </c>
      <c r="E3459" s="1">
        <v>6110</v>
      </c>
      <c r="F3459" s="1" t="s">
        <v>490</v>
      </c>
      <c r="G3459" s="2" t="s">
        <v>501</v>
      </c>
      <c r="H3459" s="1" t="s">
        <v>502</v>
      </c>
      <c r="I3459" s="1">
        <v>2012</v>
      </c>
      <c r="J3459" s="1">
        <v>2012</v>
      </c>
      <c r="K3459" s="1" t="s">
        <v>493</v>
      </c>
      <c r="L3459" s="1">
        <v>11.19</v>
      </c>
      <c r="M3459" s="1" t="s">
        <v>494</v>
      </c>
      <c r="N3459" s="1" t="s">
        <v>495</v>
      </c>
      <c r="O3459" s="1" t="s">
        <v>496</v>
      </c>
    </row>
    <row r="3460" spans="1:15" hidden="1" x14ac:dyDescent="0.35">
      <c r="A3460" s="1" t="s">
        <v>487</v>
      </c>
      <c r="B3460" s="1" t="s">
        <v>488</v>
      </c>
      <c r="C3460" s="2" t="s">
        <v>586</v>
      </c>
      <c r="D3460" s="1" t="s">
        <v>185</v>
      </c>
      <c r="E3460" s="1">
        <v>6110</v>
      </c>
      <c r="F3460" s="1" t="s">
        <v>490</v>
      </c>
      <c r="G3460" s="2" t="s">
        <v>501</v>
      </c>
      <c r="H3460" s="1" t="s">
        <v>502</v>
      </c>
      <c r="I3460" s="1">
        <v>2013</v>
      </c>
      <c r="J3460" s="1">
        <v>2013</v>
      </c>
      <c r="K3460" s="1" t="s">
        <v>493</v>
      </c>
      <c r="L3460" s="1">
        <v>11.59</v>
      </c>
      <c r="M3460" s="1" t="s">
        <v>494</v>
      </c>
      <c r="N3460" s="1" t="s">
        <v>495</v>
      </c>
      <c r="O3460" s="1" t="s">
        <v>496</v>
      </c>
    </row>
    <row r="3461" spans="1:15" hidden="1" x14ac:dyDescent="0.35">
      <c r="A3461" s="1" t="s">
        <v>487</v>
      </c>
      <c r="B3461" s="1" t="s">
        <v>488</v>
      </c>
      <c r="C3461" s="2" t="s">
        <v>586</v>
      </c>
      <c r="D3461" s="1" t="s">
        <v>185</v>
      </c>
      <c r="E3461" s="1">
        <v>6110</v>
      </c>
      <c r="F3461" s="1" t="s">
        <v>490</v>
      </c>
      <c r="G3461" s="2" t="s">
        <v>501</v>
      </c>
      <c r="H3461" s="1" t="s">
        <v>502</v>
      </c>
      <c r="I3461" s="1">
        <v>2014</v>
      </c>
      <c r="J3461" s="1">
        <v>2014</v>
      </c>
      <c r="K3461" s="1" t="s">
        <v>493</v>
      </c>
      <c r="L3461" s="1">
        <v>12.4</v>
      </c>
      <c r="M3461" s="1" t="s">
        <v>494</v>
      </c>
      <c r="N3461" s="1" t="s">
        <v>495</v>
      </c>
      <c r="O3461" s="1" t="s">
        <v>496</v>
      </c>
    </row>
    <row r="3462" spans="1:15" hidden="1" x14ac:dyDescent="0.35">
      <c r="A3462" s="1" t="s">
        <v>487</v>
      </c>
      <c r="B3462" s="1" t="s">
        <v>488</v>
      </c>
      <c r="C3462" s="2" t="s">
        <v>586</v>
      </c>
      <c r="D3462" s="1" t="s">
        <v>185</v>
      </c>
      <c r="E3462" s="1">
        <v>6110</v>
      </c>
      <c r="F3462" s="1" t="s">
        <v>490</v>
      </c>
      <c r="G3462" s="2" t="s">
        <v>501</v>
      </c>
      <c r="H3462" s="1" t="s">
        <v>502</v>
      </c>
      <c r="I3462" s="1">
        <v>2015</v>
      </c>
      <c r="J3462" s="1">
        <v>2015</v>
      </c>
      <c r="K3462" s="1" t="s">
        <v>493</v>
      </c>
      <c r="L3462" s="1">
        <v>12.57</v>
      </c>
      <c r="M3462" s="1" t="s">
        <v>504</v>
      </c>
      <c r="N3462" s="1" t="s">
        <v>505</v>
      </c>
    </row>
    <row r="3463" spans="1:15" hidden="1" x14ac:dyDescent="0.35">
      <c r="A3463" s="1" t="s">
        <v>487</v>
      </c>
      <c r="B3463" s="1" t="s">
        <v>488</v>
      </c>
      <c r="C3463" s="2" t="s">
        <v>586</v>
      </c>
      <c r="D3463" s="1" t="s">
        <v>185</v>
      </c>
      <c r="E3463" s="1">
        <v>6110</v>
      </c>
      <c r="F3463" s="1" t="s">
        <v>490</v>
      </c>
      <c r="G3463" s="2" t="s">
        <v>501</v>
      </c>
      <c r="H3463" s="1" t="s">
        <v>502</v>
      </c>
      <c r="I3463" s="1">
        <v>2016</v>
      </c>
      <c r="J3463" s="1">
        <v>2016</v>
      </c>
      <c r="K3463" s="1" t="s">
        <v>493</v>
      </c>
      <c r="L3463" s="1">
        <v>13.37</v>
      </c>
      <c r="M3463" s="1" t="s">
        <v>504</v>
      </c>
      <c r="N3463" s="1" t="s">
        <v>505</v>
      </c>
    </row>
    <row r="3464" spans="1:15" hidden="1" x14ac:dyDescent="0.35">
      <c r="A3464" s="1" t="s">
        <v>487</v>
      </c>
      <c r="B3464" s="1" t="s">
        <v>488</v>
      </c>
      <c r="C3464" s="2" t="s">
        <v>586</v>
      </c>
      <c r="D3464" s="1" t="s">
        <v>185</v>
      </c>
      <c r="E3464" s="1">
        <v>6110</v>
      </c>
      <c r="F3464" s="1" t="s">
        <v>490</v>
      </c>
      <c r="G3464" s="2" t="s">
        <v>501</v>
      </c>
      <c r="H3464" s="1" t="s">
        <v>502</v>
      </c>
      <c r="I3464" s="1">
        <v>2017</v>
      </c>
      <c r="J3464" s="1">
        <v>2017</v>
      </c>
      <c r="K3464" s="1" t="s">
        <v>493</v>
      </c>
      <c r="L3464" s="1">
        <v>13.38</v>
      </c>
      <c r="M3464" s="1" t="s">
        <v>494</v>
      </c>
      <c r="N3464" s="1" t="s">
        <v>495</v>
      </c>
      <c r="O3464" s="1" t="s">
        <v>496</v>
      </c>
    </row>
    <row r="3465" spans="1:15" hidden="1" x14ac:dyDescent="0.35">
      <c r="A3465" s="1" t="s">
        <v>487</v>
      </c>
      <c r="B3465" s="1" t="s">
        <v>488</v>
      </c>
      <c r="C3465" s="2" t="s">
        <v>587</v>
      </c>
      <c r="D3465" s="1" t="s">
        <v>189</v>
      </c>
      <c r="E3465" s="1">
        <v>6110</v>
      </c>
      <c r="F3465" s="1" t="s">
        <v>490</v>
      </c>
      <c r="G3465" s="2" t="s">
        <v>491</v>
      </c>
      <c r="H3465" s="1" t="s">
        <v>492</v>
      </c>
      <c r="I3465" s="1">
        <v>2007</v>
      </c>
      <c r="J3465" s="1">
        <v>2007</v>
      </c>
      <c r="K3465" s="1" t="s">
        <v>493</v>
      </c>
      <c r="L3465" s="1">
        <v>287.68</v>
      </c>
      <c r="M3465" s="1" t="s">
        <v>504</v>
      </c>
      <c r="N3465" s="1" t="s">
        <v>505</v>
      </c>
    </row>
    <row r="3466" spans="1:15" hidden="1" x14ac:dyDescent="0.35">
      <c r="A3466" s="1" t="s">
        <v>487</v>
      </c>
      <c r="B3466" s="1" t="s">
        <v>488</v>
      </c>
      <c r="C3466" s="2" t="s">
        <v>587</v>
      </c>
      <c r="D3466" s="1" t="s">
        <v>189</v>
      </c>
      <c r="E3466" s="1">
        <v>6110</v>
      </c>
      <c r="F3466" s="1" t="s">
        <v>490</v>
      </c>
      <c r="G3466" s="2" t="s">
        <v>491</v>
      </c>
      <c r="H3466" s="1" t="s">
        <v>492</v>
      </c>
      <c r="I3466" s="1">
        <v>2008</v>
      </c>
      <c r="J3466" s="1">
        <v>2008</v>
      </c>
      <c r="K3466" s="1" t="s">
        <v>493</v>
      </c>
      <c r="L3466" s="1">
        <v>574.92999999999995</v>
      </c>
      <c r="M3466" s="1" t="s">
        <v>504</v>
      </c>
      <c r="N3466" s="1" t="s">
        <v>505</v>
      </c>
    </row>
    <row r="3467" spans="1:15" hidden="1" x14ac:dyDescent="0.35">
      <c r="A3467" s="1" t="s">
        <v>487</v>
      </c>
      <c r="B3467" s="1" t="s">
        <v>488</v>
      </c>
      <c r="C3467" s="2" t="s">
        <v>587</v>
      </c>
      <c r="D3467" s="1" t="s">
        <v>189</v>
      </c>
      <c r="E3467" s="1">
        <v>6110</v>
      </c>
      <c r="F3467" s="1" t="s">
        <v>490</v>
      </c>
      <c r="G3467" s="2" t="s">
        <v>491</v>
      </c>
      <c r="H3467" s="1" t="s">
        <v>492</v>
      </c>
      <c r="I3467" s="1">
        <v>2009</v>
      </c>
      <c r="J3467" s="1">
        <v>2009</v>
      </c>
      <c r="K3467" s="1" t="s">
        <v>493</v>
      </c>
      <c r="L3467" s="1">
        <v>321.17</v>
      </c>
      <c r="M3467" s="1" t="s">
        <v>504</v>
      </c>
      <c r="N3467" s="1" t="s">
        <v>505</v>
      </c>
    </row>
    <row r="3468" spans="1:15" hidden="1" x14ac:dyDescent="0.35">
      <c r="A3468" s="1" t="s">
        <v>487</v>
      </c>
      <c r="B3468" s="1" t="s">
        <v>488</v>
      </c>
      <c r="C3468" s="2" t="s">
        <v>587</v>
      </c>
      <c r="D3468" s="1" t="s">
        <v>189</v>
      </c>
      <c r="E3468" s="1">
        <v>6110</v>
      </c>
      <c r="F3468" s="1" t="s">
        <v>490</v>
      </c>
      <c r="G3468" s="2" t="s">
        <v>491</v>
      </c>
      <c r="H3468" s="1" t="s">
        <v>492</v>
      </c>
      <c r="I3468" s="1">
        <v>2010</v>
      </c>
      <c r="J3468" s="1">
        <v>2010</v>
      </c>
      <c r="K3468" s="1" t="s">
        <v>493</v>
      </c>
      <c r="L3468" s="1">
        <v>336.81</v>
      </c>
      <c r="M3468" s="1" t="s">
        <v>504</v>
      </c>
      <c r="N3468" s="1" t="s">
        <v>505</v>
      </c>
    </row>
    <row r="3469" spans="1:15" hidden="1" x14ac:dyDescent="0.35">
      <c r="A3469" s="1" t="s">
        <v>487</v>
      </c>
      <c r="B3469" s="1" t="s">
        <v>488</v>
      </c>
      <c r="C3469" s="2" t="s">
        <v>587</v>
      </c>
      <c r="D3469" s="1" t="s">
        <v>189</v>
      </c>
      <c r="E3469" s="1">
        <v>6110</v>
      </c>
      <c r="F3469" s="1" t="s">
        <v>490</v>
      </c>
      <c r="G3469" s="2" t="s">
        <v>491</v>
      </c>
      <c r="H3469" s="1" t="s">
        <v>492</v>
      </c>
      <c r="I3469" s="1">
        <v>2011</v>
      </c>
      <c r="J3469" s="1">
        <v>2011</v>
      </c>
      <c r="K3469" s="1" t="s">
        <v>493</v>
      </c>
      <c r="L3469" s="1">
        <v>104.91</v>
      </c>
      <c r="M3469" s="1" t="s">
        <v>504</v>
      </c>
      <c r="N3469" s="1" t="s">
        <v>505</v>
      </c>
    </row>
    <row r="3470" spans="1:15" hidden="1" x14ac:dyDescent="0.35">
      <c r="A3470" s="1" t="s">
        <v>487</v>
      </c>
      <c r="B3470" s="1" t="s">
        <v>488</v>
      </c>
      <c r="C3470" s="2" t="s">
        <v>587</v>
      </c>
      <c r="D3470" s="1" t="s">
        <v>189</v>
      </c>
      <c r="E3470" s="1">
        <v>6110</v>
      </c>
      <c r="F3470" s="1" t="s">
        <v>490</v>
      </c>
      <c r="G3470" s="2" t="s">
        <v>491</v>
      </c>
      <c r="H3470" s="1" t="s">
        <v>492</v>
      </c>
      <c r="I3470" s="1">
        <v>2012</v>
      </c>
      <c r="J3470" s="1">
        <v>2012</v>
      </c>
      <c r="K3470" s="1" t="s">
        <v>493</v>
      </c>
      <c r="L3470" s="1">
        <v>151.66</v>
      </c>
      <c r="M3470" s="1" t="s">
        <v>504</v>
      </c>
      <c r="N3470" s="1" t="s">
        <v>505</v>
      </c>
    </row>
    <row r="3471" spans="1:15" hidden="1" x14ac:dyDescent="0.35">
      <c r="A3471" s="1" t="s">
        <v>487</v>
      </c>
      <c r="B3471" s="1" t="s">
        <v>488</v>
      </c>
      <c r="C3471" s="2" t="s">
        <v>587</v>
      </c>
      <c r="D3471" s="1" t="s">
        <v>189</v>
      </c>
      <c r="E3471" s="1">
        <v>6110</v>
      </c>
      <c r="F3471" s="1" t="s">
        <v>490</v>
      </c>
      <c r="G3471" s="2" t="s">
        <v>491</v>
      </c>
      <c r="H3471" s="1" t="s">
        <v>492</v>
      </c>
      <c r="I3471" s="1">
        <v>2013</v>
      </c>
      <c r="J3471" s="1">
        <v>2013</v>
      </c>
      <c r="K3471" s="1" t="s">
        <v>493</v>
      </c>
      <c r="L3471" s="1">
        <v>116.4</v>
      </c>
      <c r="M3471" s="1" t="s">
        <v>504</v>
      </c>
      <c r="N3471" s="1" t="s">
        <v>505</v>
      </c>
    </row>
    <row r="3472" spans="1:15" hidden="1" x14ac:dyDescent="0.35">
      <c r="A3472" s="1" t="s">
        <v>487</v>
      </c>
      <c r="B3472" s="1" t="s">
        <v>488</v>
      </c>
      <c r="C3472" s="2" t="s">
        <v>587</v>
      </c>
      <c r="D3472" s="1" t="s">
        <v>189</v>
      </c>
      <c r="E3472" s="1">
        <v>6110</v>
      </c>
      <c r="F3472" s="1" t="s">
        <v>490</v>
      </c>
      <c r="G3472" s="2" t="s">
        <v>491</v>
      </c>
      <c r="H3472" s="1" t="s">
        <v>492</v>
      </c>
      <c r="I3472" s="1">
        <v>2014</v>
      </c>
      <c r="J3472" s="1">
        <v>2014</v>
      </c>
      <c r="K3472" s="1" t="s">
        <v>493</v>
      </c>
      <c r="L3472" s="1">
        <v>159.01</v>
      </c>
      <c r="M3472" s="1" t="s">
        <v>504</v>
      </c>
      <c r="N3472" s="1" t="s">
        <v>505</v>
      </c>
    </row>
    <row r="3473" spans="1:14" hidden="1" x14ac:dyDescent="0.35">
      <c r="A3473" s="1" t="s">
        <v>487</v>
      </c>
      <c r="B3473" s="1" t="s">
        <v>488</v>
      </c>
      <c r="C3473" s="2" t="s">
        <v>587</v>
      </c>
      <c r="D3473" s="1" t="s">
        <v>189</v>
      </c>
      <c r="E3473" s="1">
        <v>6110</v>
      </c>
      <c r="F3473" s="1" t="s">
        <v>490</v>
      </c>
      <c r="G3473" s="2" t="s">
        <v>491</v>
      </c>
      <c r="H3473" s="1" t="s">
        <v>492</v>
      </c>
      <c r="I3473" s="1">
        <v>2015</v>
      </c>
      <c r="J3473" s="1">
        <v>2015</v>
      </c>
      <c r="K3473" s="1" t="s">
        <v>493</v>
      </c>
      <c r="L3473" s="1">
        <v>97.27</v>
      </c>
      <c r="M3473" s="1" t="s">
        <v>504</v>
      </c>
      <c r="N3473" s="1" t="s">
        <v>505</v>
      </c>
    </row>
    <row r="3474" spans="1:14" hidden="1" x14ac:dyDescent="0.35">
      <c r="A3474" s="1" t="s">
        <v>487</v>
      </c>
      <c r="B3474" s="1" t="s">
        <v>488</v>
      </c>
      <c r="C3474" s="2" t="s">
        <v>587</v>
      </c>
      <c r="D3474" s="1" t="s">
        <v>189</v>
      </c>
      <c r="E3474" s="1">
        <v>6110</v>
      </c>
      <c r="F3474" s="1" t="s">
        <v>490</v>
      </c>
      <c r="G3474" s="2" t="s">
        <v>491</v>
      </c>
      <c r="H3474" s="1" t="s">
        <v>492</v>
      </c>
      <c r="I3474" s="1">
        <v>2016</v>
      </c>
      <c r="J3474" s="1">
        <v>2016</v>
      </c>
      <c r="K3474" s="1" t="s">
        <v>493</v>
      </c>
      <c r="L3474" s="1">
        <v>114.86</v>
      </c>
      <c r="M3474" s="1" t="s">
        <v>504</v>
      </c>
      <c r="N3474" s="1" t="s">
        <v>505</v>
      </c>
    </row>
    <row r="3475" spans="1:14" hidden="1" x14ac:dyDescent="0.35">
      <c r="A3475" s="1" t="s">
        <v>487</v>
      </c>
      <c r="B3475" s="1" t="s">
        <v>488</v>
      </c>
      <c r="C3475" s="2" t="s">
        <v>587</v>
      </c>
      <c r="D3475" s="1" t="s">
        <v>189</v>
      </c>
      <c r="E3475" s="1">
        <v>6110</v>
      </c>
      <c r="F3475" s="1" t="s">
        <v>490</v>
      </c>
      <c r="G3475" s="2" t="s">
        <v>491</v>
      </c>
      <c r="H3475" s="1" t="s">
        <v>492</v>
      </c>
      <c r="I3475" s="1">
        <v>2017</v>
      </c>
      <c r="J3475" s="1">
        <v>2017</v>
      </c>
      <c r="K3475" s="1" t="s">
        <v>493</v>
      </c>
      <c r="L3475" s="1">
        <v>132.6</v>
      </c>
      <c r="M3475" s="1" t="s">
        <v>504</v>
      </c>
      <c r="N3475" s="1" t="s">
        <v>505</v>
      </c>
    </row>
    <row r="3476" spans="1:14" hidden="1" x14ac:dyDescent="0.35">
      <c r="A3476" s="1" t="s">
        <v>487</v>
      </c>
      <c r="B3476" s="1" t="s">
        <v>488</v>
      </c>
      <c r="C3476" s="2" t="s">
        <v>587</v>
      </c>
      <c r="D3476" s="1" t="s">
        <v>189</v>
      </c>
      <c r="E3476" s="1">
        <v>6110</v>
      </c>
      <c r="F3476" s="1" t="s">
        <v>490</v>
      </c>
      <c r="G3476" s="2" t="s">
        <v>497</v>
      </c>
      <c r="H3476" s="1" t="s">
        <v>498</v>
      </c>
      <c r="I3476" s="1">
        <v>2001</v>
      </c>
      <c r="J3476" s="1">
        <v>2001</v>
      </c>
      <c r="K3476" s="1" t="s">
        <v>493</v>
      </c>
      <c r="L3476" s="1">
        <v>19.91</v>
      </c>
      <c r="M3476" s="1" t="s">
        <v>504</v>
      </c>
      <c r="N3476" s="1" t="s">
        <v>505</v>
      </c>
    </row>
    <row r="3477" spans="1:14" hidden="1" x14ac:dyDescent="0.35">
      <c r="A3477" s="1" t="s">
        <v>487</v>
      </c>
      <c r="B3477" s="1" t="s">
        <v>488</v>
      </c>
      <c r="C3477" s="2" t="s">
        <v>587</v>
      </c>
      <c r="D3477" s="1" t="s">
        <v>189</v>
      </c>
      <c r="E3477" s="1">
        <v>6110</v>
      </c>
      <c r="F3477" s="1" t="s">
        <v>490</v>
      </c>
      <c r="G3477" s="2" t="s">
        <v>497</v>
      </c>
      <c r="H3477" s="1" t="s">
        <v>498</v>
      </c>
      <c r="I3477" s="1">
        <v>2002</v>
      </c>
      <c r="J3477" s="1">
        <v>2002</v>
      </c>
      <c r="K3477" s="1" t="s">
        <v>493</v>
      </c>
      <c r="L3477" s="1">
        <v>25.7</v>
      </c>
      <c r="M3477" s="1" t="s">
        <v>504</v>
      </c>
      <c r="N3477" s="1" t="s">
        <v>505</v>
      </c>
    </row>
    <row r="3478" spans="1:14" hidden="1" x14ac:dyDescent="0.35">
      <c r="A3478" s="1" t="s">
        <v>487</v>
      </c>
      <c r="B3478" s="1" t="s">
        <v>488</v>
      </c>
      <c r="C3478" s="2" t="s">
        <v>587</v>
      </c>
      <c r="D3478" s="1" t="s">
        <v>189</v>
      </c>
      <c r="E3478" s="1">
        <v>6110</v>
      </c>
      <c r="F3478" s="1" t="s">
        <v>490</v>
      </c>
      <c r="G3478" s="2" t="s">
        <v>497</v>
      </c>
      <c r="H3478" s="1" t="s">
        <v>498</v>
      </c>
      <c r="I3478" s="1">
        <v>2003</v>
      </c>
      <c r="J3478" s="1">
        <v>2003</v>
      </c>
      <c r="K3478" s="1" t="s">
        <v>493</v>
      </c>
      <c r="L3478" s="1">
        <v>35.630000000000003</v>
      </c>
      <c r="M3478" s="1" t="s">
        <v>504</v>
      </c>
      <c r="N3478" s="1" t="s">
        <v>505</v>
      </c>
    </row>
    <row r="3479" spans="1:14" hidden="1" x14ac:dyDescent="0.35">
      <c r="A3479" s="1" t="s">
        <v>487</v>
      </c>
      <c r="B3479" s="1" t="s">
        <v>488</v>
      </c>
      <c r="C3479" s="2" t="s">
        <v>587</v>
      </c>
      <c r="D3479" s="1" t="s">
        <v>189</v>
      </c>
      <c r="E3479" s="1">
        <v>6110</v>
      </c>
      <c r="F3479" s="1" t="s">
        <v>490</v>
      </c>
      <c r="G3479" s="2" t="s">
        <v>497</v>
      </c>
      <c r="H3479" s="1" t="s">
        <v>498</v>
      </c>
      <c r="I3479" s="1">
        <v>2004</v>
      </c>
      <c r="J3479" s="1">
        <v>2004</v>
      </c>
      <c r="K3479" s="1" t="s">
        <v>493</v>
      </c>
      <c r="L3479" s="1">
        <v>67.25</v>
      </c>
      <c r="M3479" s="1" t="s">
        <v>504</v>
      </c>
      <c r="N3479" s="1" t="s">
        <v>505</v>
      </c>
    </row>
    <row r="3480" spans="1:14" hidden="1" x14ac:dyDescent="0.35">
      <c r="A3480" s="1" t="s">
        <v>487</v>
      </c>
      <c r="B3480" s="1" t="s">
        <v>488</v>
      </c>
      <c r="C3480" s="2" t="s">
        <v>587</v>
      </c>
      <c r="D3480" s="1" t="s">
        <v>189</v>
      </c>
      <c r="E3480" s="1">
        <v>6110</v>
      </c>
      <c r="F3480" s="1" t="s">
        <v>490</v>
      </c>
      <c r="G3480" s="2" t="s">
        <v>497</v>
      </c>
      <c r="H3480" s="1" t="s">
        <v>498</v>
      </c>
      <c r="I3480" s="1">
        <v>2005</v>
      </c>
      <c r="J3480" s="1">
        <v>2005</v>
      </c>
      <c r="K3480" s="1" t="s">
        <v>493</v>
      </c>
      <c r="L3480" s="1">
        <v>119.15</v>
      </c>
      <c r="M3480" s="1" t="s">
        <v>504</v>
      </c>
      <c r="N3480" s="1" t="s">
        <v>505</v>
      </c>
    </row>
    <row r="3481" spans="1:14" hidden="1" x14ac:dyDescent="0.35">
      <c r="A3481" s="1" t="s">
        <v>487</v>
      </c>
      <c r="B3481" s="1" t="s">
        <v>488</v>
      </c>
      <c r="C3481" s="2" t="s">
        <v>587</v>
      </c>
      <c r="D3481" s="1" t="s">
        <v>189</v>
      </c>
      <c r="E3481" s="1">
        <v>6110</v>
      </c>
      <c r="F3481" s="1" t="s">
        <v>490</v>
      </c>
      <c r="G3481" s="2" t="s">
        <v>497</v>
      </c>
      <c r="H3481" s="1" t="s">
        <v>498</v>
      </c>
      <c r="I3481" s="1">
        <v>2006</v>
      </c>
      <c r="J3481" s="1">
        <v>2006</v>
      </c>
      <c r="K3481" s="1" t="s">
        <v>493</v>
      </c>
      <c r="L3481" s="1">
        <v>148.27000000000001</v>
      </c>
      <c r="M3481" s="1" t="s">
        <v>504</v>
      </c>
      <c r="N3481" s="1" t="s">
        <v>505</v>
      </c>
    </row>
    <row r="3482" spans="1:14" hidden="1" x14ac:dyDescent="0.35">
      <c r="A3482" s="1" t="s">
        <v>487</v>
      </c>
      <c r="B3482" s="1" t="s">
        <v>488</v>
      </c>
      <c r="C3482" s="2" t="s">
        <v>587</v>
      </c>
      <c r="D3482" s="1" t="s">
        <v>189</v>
      </c>
      <c r="E3482" s="1">
        <v>6110</v>
      </c>
      <c r="F3482" s="1" t="s">
        <v>490</v>
      </c>
      <c r="G3482" s="2" t="s">
        <v>497</v>
      </c>
      <c r="H3482" s="1" t="s">
        <v>498</v>
      </c>
      <c r="I3482" s="1">
        <v>2007</v>
      </c>
      <c r="J3482" s="1">
        <v>2007</v>
      </c>
      <c r="K3482" s="1" t="s">
        <v>493</v>
      </c>
      <c r="L3482" s="1">
        <v>271.94</v>
      </c>
      <c r="M3482" s="1" t="s">
        <v>504</v>
      </c>
      <c r="N3482" s="1" t="s">
        <v>505</v>
      </c>
    </row>
    <row r="3483" spans="1:14" hidden="1" x14ac:dyDescent="0.35">
      <c r="A3483" s="1" t="s">
        <v>487</v>
      </c>
      <c r="B3483" s="1" t="s">
        <v>488</v>
      </c>
      <c r="C3483" s="2" t="s">
        <v>587</v>
      </c>
      <c r="D3483" s="1" t="s">
        <v>189</v>
      </c>
      <c r="E3483" s="1">
        <v>6110</v>
      </c>
      <c r="F3483" s="1" t="s">
        <v>490</v>
      </c>
      <c r="G3483" s="2" t="s">
        <v>497</v>
      </c>
      <c r="H3483" s="1" t="s">
        <v>498</v>
      </c>
      <c r="I3483" s="1">
        <v>2008</v>
      </c>
      <c r="J3483" s="1">
        <v>2008</v>
      </c>
      <c r="K3483" s="1" t="s">
        <v>493</v>
      </c>
      <c r="L3483" s="1">
        <v>297.39</v>
      </c>
      <c r="M3483" s="1" t="s">
        <v>504</v>
      </c>
      <c r="N3483" s="1" t="s">
        <v>505</v>
      </c>
    </row>
    <row r="3484" spans="1:14" hidden="1" x14ac:dyDescent="0.35">
      <c r="A3484" s="1" t="s">
        <v>487</v>
      </c>
      <c r="B3484" s="1" t="s">
        <v>488</v>
      </c>
      <c r="C3484" s="2" t="s">
        <v>587</v>
      </c>
      <c r="D3484" s="1" t="s">
        <v>189</v>
      </c>
      <c r="E3484" s="1">
        <v>6110</v>
      </c>
      <c r="F3484" s="1" t="s">
        <v>490</v>
      </c>
      <c r="G3484" s="2" t="s">
        <v>497</v>
      </c>
      <c r="H3484" s="1" t="s">
        <v>498</v>
      </c>
      <c r="I3484" s="1">
        <v>2009</v>
      </c>
      <c r="J3484" s="1">
        <v>2009</v>
      </c>
      <c r="K3484" s="1" t="s">
        <v>493</v>
      </c>
      <c r="L3484" s="1">
        <v>48.81</v>
      </c>
      <c r="M3484" s="1" t="s">
        <v>504</v>
      </c>
      <c r="N3484" s="1" t="s">
        <v>505</v>
      </c>
    </row>
    <row r="3485" spans="1:14" hidden="1" x14ac:dyDescent="0.35">
      <c r="A3485" s="1" t="s">
        <v>487</v>
      </c>
      <c r="B3485" s="1" t="s">
        <v>488</v>
      </c>
      <c r="C3485" s="2" t="s">
        <v>587</v>
      </c>
      <c r="D3485" s="1" t="s">
        <v>189</v>
      </c>
      <c r="E3485" s="1">
        <v>6110</v>
      </c>
      <c r="F3485" s="1" t="s">
        <v>490</v>
      </c>
      <c r="G3485" s="2" t="s">
        <v>497</v>
      </c>
      <c r="H3485" s="1" t="s">
        <v>498</v>
      </c>
      <c r="I3485" s="1">
        <v>2010</v>
      </c>
      <c r="J3485" s="1">
        <v>2010</v>
      </c>
      <c r="K3485" s="1" t="s">
        <v>493</v>
      </c>
      <c r="L3485" s="1">
        <v>70.97</v>
      </c>
      <c r="M3485" s="1" t="s">
        <v>504</v>
      </c>
      <c r="N3485" s="1" t="s">
        <v>505</v>
      </c>
    </row>
    <row r="3486" spans="1:14" hidden="1" x14ac:dyDescent="0.35">
      <c r="A3486" s="1" t="s">
        <v>487</v>
      </c>
      <c r="B3486" s="1" t="s">
        <v>488</v>
      </c>
      <c r="C3486" s="2" t="s">
        <v>587</v>
      </c>
      <c r="D3486" s="1" t="s">
        <v>189</v>
      </c>
      <c r="E3486" s="1">
        <v>6110</v>
      </c>
      <c r="F3486" s="1" t="s">
        <v>490</v>
      </c>
      <c r="G3486" s="2" t="s">
        <v>497</v>
      </c>
      <c r="H3486" s="1" t="s">
        <v>498</v>
      </c>
      <c r="I3486" s="1">
        <v>2011</v>
      </c>
      <c r="J3486" s="1">
        <v>2011</v>
      </c>
      <c r="K3486" s="1" t="s">
        <v>493</v>
      </c>
      <c r="L3486" s="1">
        <v>192.93</v>
      </c>
      <c r="M3486" s="1" t="s">
        <v>504</v>
      </c>
      <c r="N3486" s="1" t="s">
        <v>505</v>
      </c>
    </row>
    <row r="3487" spans="1:14" hidden="1" x14ac:dyDescent="0.35">
      <c r="A3487" s="1" t="s">
        <v>487</v>
      </c>
      <c r="B3487" s="1" t="s">
        <v>488</v>
      </c>
      <c r="C3487" s="2" t="s">
        <v>587</v>
      </c>
      <c r="D3487" s="1" t="s">
        <v>189</v>
      </c>
      <c r="E3487" s="1">
        <v>6110</v>
      </c>
      <c r="F3487" s="1" t="s">
        <v>490</v>
      </c>
      <c r="G3487" s="2" t="s">
        <v>497</v>
      </c>
      <c r="H3487" s="1" t="s">
        <v>498</v>
      </c>
      <c r="I3487" s="1">
        <v>2012</v>
      </c>
      <c r="J3487" s="1">
        <v>2012</v>
      </c>
      <c r="K3487" s="1" t="s">
        <v>493</v>
      </c>
      <c r="L3487" s="1">
        <v>204.8</v>
      </c>
      <c r="M3487" s="1" t="s">
        <v>504</v>
      </c>
      <c r="N3487" s="1" t="s">
        <v>505</v>
      </c>
    </row>
    <row r="3488" spans="1:14" hidden="1" x14ac:dyDescent="0.35">
      <c r="A3488" s="1" t="s">
        <v>487</v>
      </c>
      <c r="B3488" s="1" t="s">
        <v>488</v>
      </c>
      <c r="C3488" s="2" t="s">
        <v>587</v>
      </c>
      <c r="D3488" s="1" t="s">
        <v>189</v>
      </c>
      <c r="E3488" s="1">
        <v>6110</v>
      </c>
      <c r="F3488" s="1" t="s">
        <v>490</v>
      </c>
      <c r="G3488" s="2" t="s">
        <v>497</v>
      </c>
      <c r="H3488" s="1" t="s">
        <v>498</v>
      </c>
      <c r="I3488" s="1">
        <v>2013</v>
      </c>
      <c r="J3488" s="1">
        <v>2013</v>
      </c>
      <c r="K3488" s="1" t="s">
        <v>493</v>
      </c>
      <c r="L3488" s="1">
        <v>201.1</v>
      </c>
      <c r="M3488" s="1" t="s">
        <v>504</v>
      </c>
      <c r="N3488" s="1" t="s">
        <v>505</v>
      </c>
    </row>
    <row r="3489" spans="1:14" hidden="1" x14ac:dyDescent="0.35">
      <c r="A3489" s="1" t="s">
        <v>487</v>
      </c>
      <c r="B3489" s="1" t="s">
        <v>488</v>
      </c>
      <c r="C3489" s="2" t="s">
        <v>587</v>
      </c>
      <c r="D3489" s="1" t="s">
        <v>189</v>
      </c>
      <c r="E3489" s="1">
        <v>6110</v>
      </c>
      <c r="F3489" s="1" t="s">
        <v>490</v>
      </c>
      <c r="G3489" s="2" t="s">
        <v>497</v>
      </c>
      <c r="H3489" s="1" t="s">
        <v>498</v>
      </c>
      <c r="I3489" s="1">
        <v>2014</v>
      </c>
      <c r="J3489" s="1">
        <v>2014</v>
      </c>
      <c r="K3489" s="1" t="s">
        <v>493</v>
      </c>
      <c r="L3489" s="1">
        <v>213.2</v>
      </c>
      <c r="M3489" s="1" t="s">
        <v>504</v>
      </c>
      <c r="N3489" s="1" t="s">
        <v>505</v>
      </c>
    </row>
    <row r="3490" spans="1:14" hidden="1" x14ac:dyDescent="0.35">
      <c r="A3490" s="1" t="s">
        <v>487</v>
      </c>
      <c r="B3490" s="1" t="s">
        <v>488</v>
      </c>
      <c r="C3490" s="2" t="s">
        <v>587</v>
      </c>
      <c r="D3490" s="1" t="s">
        <v>189</v>
      </c>
      <c r="E3490" s="1">
        <v>6110</v>
      </c>
      <c r="F3490" s="1" t="s">
        <v>490</v>
      </c>
      <c r="G3490" s="2" t="s">
        <v>497</v>
      </c>
      <c r="H3490" s="1" t="s">
        <v>498</v>
      </c>
      <c r="I3490" s="1">
        <v>2015</v>
      </c>
      <c r="J3490" s="1">
        <v>2015</v>
      </c>
      <c r="K3490" s="1" t="s">
        <v>493</v>
      </c>
      <c r="L3490" s="1">
        <v>179.55</v>
      </c>
      <c r="M3490" s="1" t="s">
        <v>504</v>
      </c>
      <c r="N3490" s="1" t="s">
        <v>505</v>
      </c>
    </row>
    <row r="3491" spans="1:14" hidden="1" x14ac:dyDescent="0.35">
      <c r="A3491" s="1" t="s">
        <v>487</v>
      </c>
      <c r="B3491" s="1" t="s">
        <v>488</v>
      </c>
      <c r="C3491" s="2" t="s">
        <v>587</v>
      </c>
      <c r="D3491" s="1" t="s">
        <v>189</v>
      </c>
      <c r="E3491" s="1">
        <v>6110</v>
      </c>
      <c r="F3491" s="1" t="s">
        <v>490</v>
      </c>
      <c r="G3491" s="2" t="s">
        <v>497</v>
      </c>
      <c r="H3491" s="1" t="s">
        <v>498</v>
      </c>
      <c r="I3491" s="1">
        <v>2016</v>
      </c>
      <c r="J3491" s="1">
        <v>2016</v>
      </c>
      <c r="K3491" s="1" t="s">
        <v>493</v>
      </c>
      <c r="L3491" s="1">
        <v>149.06</v>
      </c>
      <c r="M3491" s="1" t="s">
        <v>504</v>
      </c>
      <c r="N3491" s="1" t="s">
        <v>505</v>
      </c>
    </row>
    <row r="3492" spans="1:14" hidden="1" x14ac:dyDescent="0.35">
      <c r="A3492" s="1" t="s">
        <v>487</v>
      </c>
      <c r="B3492" s="1" t="s">
        <v>488</v>
      </c>
      <c r="C3492" s="2" t="s">
        <v>587</v>
      </c>
      <c r="D3492" s="1" t="s">
        <v>189</v>
      </c>
      <c r="E3492" s="1">
        <v>6110</v>
      </c>
      <c r="F3492" s="1" t="s">
        <v>490</v>
      </c>
      <c r="G3492" s="2" t="s">
        <v>497</v>
      </c>
      <c r="H3492" s="1" t="s">
        <v>498</v>
      </c>
      <c r="I3492" s="1">
        <v>2017</v>
      </c>
      <c r="J3492" s="1">
        <v>2017</v>
      </c>
      <c r="K3492" s="1" t="s">
        <v>493</v>
      </c>
      <c r="L3492" s="1">
        <v>171.12</v>
      </c>
      <c r="M3492" s="1" t="s">
        <v>504</v>
      </c>
      <c r="N3492" s="1" t="s">
        <v>505</v>
      </c>
    </row>
    <row r="3493" spans="1:14" hidden="1" x14ac:dyDescent="0.35">
      <c r="A3493" s="1" t="s">
        <v>487</v>
      </c>
      <c r="B3493" s="1" t="s">
        <v>488</v>
      </c>
      <c r="C3493" s="2" t="s">
        <v>587</v>
      </c>
      <c r="D3493" s="1" t="s">
        <v>189</v>
      </c>
      <c r="E3493" s="1">
        <v>6110</v>
      </c>
      <c r="F3493" s="1" t="s">
        <v>490</v>
      </c>
      <c r="G3493" s="2" t="s">
        <v>499</v>
      </c>
      <c r="H3493" s="1" t="s">
        <v>500</v>
      </c>
      <c r="I3493" s="1">
        <v>2007</v>
      </c>
      <c r="J3493" s="1">
        <v>2007</v>
      </c>
      <c r="K3493" s="1" t="s">
        <v>493</v>
      </c>
      <c r="L3493" s="1">
        <v>275.56</v>
      </c>
      <c r="M3493" s="1" t="s">
        <v>504</v>
      </c>
      <c r="N3493" s="1" t="s">
        <v>505</v>
      </c>
    </row>
    <row r="3494" spans="1:14" hidden="1" x14ac:dyDescent="0.35">
      <c r="A3494" s="1" t="s">
        <v>487</v>
      </c>
      <c r="B3494" s="1" t="s">
        <v>488</v>
      </c>
      <c r="C3494" s="2" t="s">
        <v>587</v>
      </c>
      <c r="D3494" s="1" t="s">
        <v>189</v>
      </c>
      <c r="E3494" s="1">
        <v>6110</v>
      </c>
      <c r="F3494" s="1" t="s">
        <v>490</v>
      </c>
      <c r="G3494" s="2" t="s">
        <v>499</v>
      </c>
      <c r="H3494" s="1" t="s">
        <v>500</v>
      </c>
      <c r="I3494" s="1">
        <v>2008</v>
      </c>
      <c r="J3494" s="1">
        <v>2008</v>
      </c>
      <c r="K3494" s="1" t="s">
        <v>493</v>
      </c>
      <c r="L3494" s="1">
        <v>567.48</v>
      </c>
      <c r="M3494" s="1" t="s">
        <v>504</v>
      </c>
      <c r="N3494" s="1" t="s">
        <v>505</v>
      </c>
    </row>
    <row r="3495" spans="1:14" hidden="1" x14ac:dyDescent="0.35">
      <c r="A3495" s="1" t="s">
        <v>487</v>
      </c>
      <c r="B3495" s="1" t="s">
        <v>488</v>
      </c>
      <c r="C3495" s="2" t="s">
        <v>587</v>
      </c>
      <c r="D3495" s="1" t="s">
        <v>189</v>
      </c>
      <c r="E3495" s="1">
        <v>6110</v>
      </c>
      <c r="F3495" s="1" t="s">
        <v>490</v>
      </c>
      <c r="G3495" s="2" t="s">
        <v>499</v>
      </c>
      <c r="H3495" s="1" t="s">
        <v>500</v>
      </c>
      <c r="I3495" s="1">
        <v>2009</v>
      </c>
      <c r="J3495" s="1">
        <v>2009</v>
      </c>
      <c r="K3495" s="1" t="s">
        <v>493</v>
      </c>
      <c r="L3495" s="1">
        <v>330.32</v>
      </c>
      <c r="M3495" s="1" t="s">
        <v>504</v>
      </c>
      <c r="N3495" s="1" t="s">
        <v>505</v>
      </c>
    </row>
    <row r="3496" spans="1:14" hidden="1" x14ac:dyDescent="0.35">
      <c r="A3496" s="1" t="s">
        <v>487</v>
      </c>
      <c r="B3496" s="1" t="s">
        <v>488</v>
      </c>
      <c r="C3496" s="2" t="s">
        <v>587</v>
      </c>
      <c r="D3496" s="1" t="s">
        <v>189</v>
      </c>
      <c r="E3496" s="1">
        <v>6110</v>
      </c>
      <c r="F3496" s="1" t="s">
        <v>490</v>
      </c>
      <c r="G3496" s="2" t="s">
        <v>499</v>
      </c>
      <c r="H3496" s="1" t="s">
        <v>500</v>
      </c>
      <c r="I3496" s="1">
        <v>2010</v>
      </c>
      <c r="J3496" s="1">
        <v>2010</v>
      </c>
      <c r="K3496" s="1" t="s">
        <v>493</v>
      </c>
      <c r="L3496" s="1">
        <v>369.86</v>
      </c>
      <c r="M3496" s="1" t="s">
        <v>504</v>
      </c>
      <c r="N3496" s="1" t="s">
        <v>505</v>
      </c>
    </row>
    <row r="3497" spans="1:14" hidden="1" x14ac:dyDescent="0.35">
      <c r="A3497" s="1" t="s">
        <v>487</v>
      </c>
      <c r="B3497" s="1" t="s">
        <v>488</v>
      </c>
      <c r="C3497" s="2" t="s">
        <v>587</v>
      </c>
      <c r="D3497" s="1" t="s">
        <v>189</v>
      </c>
      <c r="E3497" s="1">
        <v>6110</v>
      </c>
      <c r="F3497" s="1" t="s">
        <v>490</v>
      </c>
      <c r="G3497" s="2" t="s">
        <v>499</v>
      </c>
      <c r="H3497" s="1" t="s">
        <v>500</v>
      </c>
      <c r="I3497" s="1">
        <v>2011</v>
      </c>
      <c r="J3497" s="1">
        <v>2011</v>
      </c>
      <c r="K3497" s="1" t="s">
        <v>493</v>
      </c>
      <c r="L3497" s="1">
        <v>138.29</v>
      </c>
      <c r="M3497" s="1" t="s">
        <v>504</v>
      </c>
      <c r="N3497" s="1" t="s">
        <v>505</v>
      </c>
    </row>
    <row r="3498" spans="1:14" hidden="1" x14ac:dyDescent="0.35">
      <c r="A3498" s="1" t="s">
        <v>487</v>
      </c>
      <c r="B3498" s="1" t="s">
        <v>488</v>
      </c>
      <c r="C3498" s="2" t="s">
        <v>587</v>
      </c>
      <c r="D3498" s="1" t="s">
        <v>189</v>
      </c>
      <c r="E3498" s="1">
        <v>6110</v>
      </c>
      <c r="F3498" s="1" t="s">
        <v>490</v>
      </c>
      <c r="G3498" s="2" t="s">
        <v>499</v>
      </c>
      <c r="H3498" s="1" t="s">
        <v>500</v>
      </c>
      <c r="I3498" s="1">
        <v>2012</v>
      </c>
      <c r="J3498" s="1">
        <v>2012</v>
      </c>
      <c r="K3498" s="1" t="s">
        <v>493</v>
      </c>
      <c r="L3498" s="1">
        <v>186.56</v>
      </c>
      <c r="M3498" s="1" t="s">
        <v>504</v>
      </c>
      <c r="N3498" s="1" t="s">
        <v>505</v>
      </c>
    </row>
    <row r="3499" spans="1:14" hidden="1" x14ac:dyDescent="0.35">
      <c r="A3499" s="1" t="s">
        <v>487</v>
      </c>
      <c r="B3499" s="1" t="s">
        <v>488</v>
      </c>
      <c r="C3499" s="2" t="s">
        <v>587</v>
      </c>
      <c r="D3499" s="1" t="s">
        <v>189</v>
      </c>
      <c r="E3499" s="1">
        <v>6110</v>
      </c>
      <c r="F3499" s="1" t="s">
        <v>490</v>
      </c>
      <c r="G3499" s="2" t="s">
        <v>499</v>
      </c>
      <c r="H3499" s="1" t="s">
        <v>500</v>
      </c>
      <c r="I3499" s="1">
        <v>2013</v>
      </c>
      <c r="J3499" s="1">
        <v>2013</v>
      </c>
      <c r="K3499" s="1" t="s">
        <v>493</v>
      </c>
      <c r="L3499" s="1">
        <v>135.24</v>
      </c>
      <c r="M3499" s="1" t="s">
        <v>504</v>
      </c>
      <c r="N3499" s="1" t="s">
        <v>505</v>
      </c>
    </row>
    <row r="3500" spans="1:14" hidden="1" x14ac:dyDescent="0.35">
      <c r="A3500" s="1" t="s">
        <v>487</v>
      </c>
      <c r="B3500" s="1" t="s">
        <v>488</v>
      </c>
      <c r="C3500" s="2" t="s">
        <v>587</v>
      </c>
      <c r="D3500" s="1" t="s">
        <v>189</v>
      </c>
      <c r="E3500" s="1">
        <v>6110</v>
      </c>
      <c r="F3500" s="1" t="s">
        <v>490</v>
      </c>
      <c r="G3500" s="2" t="s">
        <v>499</v>
      </c>
      <c r="H3500" s="1" t="s">
        <v>500</v>
      </c>
      <c r="I3500" s="1">
        <v>2014</v>
      </c>
      <c r="J3500" s="1">
        <v>2014</v>
      </c>
      <c r="K3500" s="1" t="s">
        <v>493</v>
      </c>
      <c r="L3500" s="1">
        <v>168.85</v>
      </c>
      <c r="M3500" s="1" t="s">
        <v>504</v>
      </c>
      <c r="N3500" s="1" t="s">
        <v>505</v>
      </c>
    </row>
    <row r="3501" spans="1:14" hidden="1" x14ac:dyDescent="0.35">
      <c r="A3501" s="1" t="s">
        <v>487</v>
      </c>
      <c r="B3501" s="1" t="s">
        <v>488</v>
      </c>
      <c r="C3501" s="2" t="s">
        <v>587</v>
      </c>
      <c r="D3501" s="1" t="s">
        <v>189</v>
      </c>
      <c r="E3501" s="1">
        <v>6110</v>
      </c>
      <c r="F3501" s="1" t="s">
        <v>490</v>
      </c>
      <c r="G3501" s="2" t="s">
        <v>499</v>
      </c>
      <c r="H3501" s="1" t="s">
        <v>500</v>
      </c>
      <c r="I3501" s="1">
        <v>2015</v>
      </c>
      <c r="J3501" s="1">
        <v>2015</v>
      </c>
      <c r="K3501" s="1" t="s">
        <v>493</v>
      </c>
      <c r="L3501" s="1">
        <v>103.12</v>
      </c>
      <c r="M3501" s="1" t="s">
        <v>504</v>
      </c>
      <c r="N3501" s="1" t="s">
        <v>505</v>
      </c>
    </row>
    <row r="3502" spans="1:14" hidden="1" x14ac:dyDescent="0.35">
      <c r="A3502" s="1" t="s">
        <v>487</v>
      </c>
      <c r="B3502" s="1" t="s">
        <v>488</v>
      </c>
      <c r="C3502" s="2" t="s">
        <v>587</v>
      </c>
      <c r="D3502" s="1" t="s">
        <v>189</v>
      </c>
      <c r="E3502" s="1">
        <v>6110</v>
      </c>
      <c r="F3502" s="1" t="s">
        <v>490</v>
      </c>
      <c r="G3502" s="2" t="s">
        <v>499</v>
      </c>
      <c r="H3502" s="1" t="s">
        <v>500</v>
      </c>
      <c r="I3502" s="1">
        <v>2016</v>
      </c>
      <c r="J3502" s="1">
        <v>2016</v>
      </c>
      <c r="K3502" s="1" t="s">
        <v>493</v>
      </c>
      <c r="L3502" s="1">
        <v>114.49</v>
      </c>
      <c r="M3502" s="1" t="s">
        <v>504</v>
      </c>
      <c r="N3502" s="1" t="s">
        <v>505</v>
      </c>
    </row>
    <row r="3503" spans="1:14" hidden="1" x14ac:dyDescent="0.35">
      <c r="A3503" s="1" t="s">
        <v>487</v>
      </c>
      <c r="B3503" s="1" t="s">
        <v>488</v>
      </c>
      <c r="C3503" s="2" t="s">
        <v>587</v>
      </c>
      <c r="D3503" s="1" t="s">
        <v>189</v>
      </c>
      <c r="E3503" s="1">
        <v>6110</v>
      </c>
      <c r="F3503" s="1" t="s">
        <v>490</v>
      </c>
      <c r="G3503" s="2" t="s">
        <v>499</v>
      </c>
      <c r="H3503" s="1" t="s">
        <v>500</v>
      </c>
      <c r="I3503" s="1">
        <v>2017</v>
      </c>
      <c r="J3503" s="1">
        <v>2017</v>
      </c>
      <c r="K3503" s="1" t="s">
        <v>493</v>
      </c>
      <c r="L3503" s="1">
        <v>147.93</v>
      </c>
      <c r="M3503" s="1" t="s">
        <v>504</v>
      </c>
      <c r="N3503" s="1" t="s">
        <v>505</v>
      </c>
    </row>
    <row r="3504" spans="1:14" hidden="1" x14ac:dyDescent="0.35">
      <c r="A3504" s="1" t="s">
        <v>487</v>
      </c>
      <c r="B3504" s="1" t="s">
        <v>488</v>
      </c>
      <c r="C3504" s="2" t="s">
        <v>587</v>
      </c>
      <c r="D3504" s="1" t="s">
        <v>189</v>
      </c>
      <c r="E3504" s="1">
        <v>6110</v>
      </c>
      <c r="F3504" s="1" t="s">
        <v>490</v>
      </c>
      <c r="G3504" s="2" t="s">
        <v>501</v>
      </c>
      <c r="H3504" s="1" t="s">
        <v>502</v>
      </c>
      <c r="I3504" s="1">
        <v>2001</v>
      </c>
      <c r="J3504" s="1">
        <v>2001</v>
      </c>
      <c r="K3504" s="1" t="s">
        <v>493</v>
      </c>
      <c r="L3504" s="1">
        <v>12.91</v>
      </c>
      <c r="M3504" s="1" t="s">
        <v>504</v>
      </c>
      <c r="N3504" s="1" t="s">
        <v>505</v>
      </c>
    </row>
    <row r="3505" spans="1:14" hidden="1" x14ac:dyDescent="0.35">
      <c r="A3505" s="1" t="s">
        <v>487</v>
      </c>
      <c r="B3505" s="1" t="s">
        <v>488</v>
      </c>
      <c r="C3505" s="2" t="s">
        <v>587</v>
      </c>
      <c r="D3505" s="1" t="s">
        <v>189</v>
      </c>
      <c r="E3505" s="1">
        <v>6110</v>
      </c>
      <c r="F3505" s="1" t="s">
        <v>490</v>
      </c>
      <c r="G3505" s="2" t="s">
        <v>501</v>
      </c>
      <c r="H3505" s="1" t="s">
        <v>502</v>
      </c>
      <c r="I3505" s="1">
        <v>2002</v>
      </c>
      <c r="J3505" s="1">
        <v>2002</v>
      </c>
      <c r="K3505" s="1" t="s">
        <v>493</v>
      </c>
      <c r="L3505" s="1">
        <v>17.600000000000001</v>
      </c>
      <c r="M3505" s="1" t="s">
        <v>504</v>
      </c>
      <c r="N3505" s="1" t="s">
        <v>505</v>
      </c>
    </row>
    <row r="3506" spans="1:14" hidden="1" x14ac:dyDescent="0.35">
      <c r="A3506" s="1" t="s">
        <v>487</v>
      </c>
      <c r="B3506" s="1" t="s">
        <v>488</v>
      </c>
      <c r="C3506" s="2" t="s">
        <v>587</v>
      </c>
      <c r="D3506" s="1" t="s">
        <v>189</v>
      </c>
      <c r="E3506" s="1">
        <v>6110</v>
      </c>
      <c r="F3506" s="1" t="s">
        <v>490</v>
      </c>
      <c r="G3506" s="2" t="s">
        <v>501</v>
      </c>
      <c r="H3506" s="1" t="s">
        <v>502</v>
      </c>
      <c r="I3506" s="1">
        <v>2003</v>
      </c>
      <c r="J3506" s="1">
        <v>2003</v>
      </c>
      <c r="K3506" s="1" t="s">
        <v>493</v>
      </c>
      <c r="L3506" s="1">
        <v>25.85</v>
      </c>
      <c r="M3506" s="1" t="s">
        <v>504</v>
      </c>
      <c r="N3506" s="1" t="s">
        <v>505</v>
      </c>
    </row>
    <row r="3507" spans="1:14" hidden="1" x14ac:dyDescent="0.35">
      <c r="A3507" s="1" t="s">
        <v>487</v>
      </c>
      <c r="B3507" s="1" t="s">
        <v>488</v>
      </c>
      <c r="C3507" s="2" t="s">
        <v>587</v>
      </c>
      <c r="D3507" s="1" t="s">
        <v>189</v>
      </c>
      <c r="E3507" s="1">
        <v>6110</v>
      </c>
      <c r="F3507" s="1" t="s">
        <v>490</v>
      </c>
      <c r="G3507" s="2" t="s">
        <v>501</v>
      </c>
      <c r="H3507" s="1" t="s">
        <v>502</v>
      </c>
      <c r="I3507" s="1">
        <v>2004</v>
      </c>
      <c r="J3507" s="1">
        <v>2004</v>
      </c>
      <c r="K3507" s="1" t="s">
        <v>493</v>
      </c>
      <c r="L3507" s="1">
        <v>45.74</v>
      </c>
      <c r="M3507" s="1" t="s">
        <v>504</v>
      </c>
      <c r="N3507" s="1" t="s">
        <v>505</v>
      </c>
    </row>
    <row r="3508" spans="1:14" hidden="1" x14ac:dyDescent="0.35">
      <c r="A3508" s="1" t="s">
        <v>487</v>
      </c>
      <c r="B3508" s="1" t="s">
        <v>488</v>
      </c>
      <c r="C3508" s="2" t="s">
        <v>587</v>
      </c>
      <c r="D3508" s="1" t="s">
        <v>189</v>
      </c>
      <c r="E3508" s="1">
        <v>6110</v>
      </c>
      <c r="F3508" s="1" t="s">
        <v>490</v>
      </c>
      <c r="G3508" s="2" t="s">
        <v>501</v>
      </c>
      <c r="H3508" s="1" t="s">
        <v>502</v>
      </c>
      <c r="I3508" s="1">
        <v>2005</v>
      </c>
      <c r="J3508" s="1">
        <v>2005</v>
      </c>
      <c r="K3508" s="1" t="s">
        <v>493</v>
      </c>
      <c r="L3508" s="1">
        <v>91.14</v>
      </c>
      <c r="M3508" s="1" t="s">
        <v>504</v>
      </c>
      <c r="N3508" s="1" t="s">
        <v>505</v>
      </c>
    </row>
    <row r="3509" spans="1:14" hidden="1" x14ac:dyDescent="0.35">
      <c r="A3509" s="1" t="s">
        <v>487</v>
      </c>
      <c r="B3509" s="1" t="s">
        <v>488</v>
      </c>
      <c r="C3509" s="2" t="s">
        <v>587</v>
      </c>
      <c r="D3509" s="1" t="s">
        <v>189</v>
      </c>
      <c r="E3509" s="1">
        <v>6110</v>
      </c>
      <c r="F3509" s="1" t="s">
        <v>490</v>
      </c>
      <c r="G3509" s="2" t="s">
        <v>501</v>
      </c>
      <c r="H3509" s="1" t="s">
        <v>502</v>
      </c>
      <c r="I3509" s="1">
        <v>2006</v>
      </c>
      <c r="J3509" s="1">
        <v>2006</v>
      </c>
      <c r="K3509" s="1" t="s">
        <v>493</v>
      </c>
      <c r="L3509" s="1">
        <v>107.19</v>
      </c>
      <c r="M3509" s="1" t="s">
        <v>504</v>
      </c>
      <c r="N3509" s="1" t="s">
        <v>505</v>
      </c>
    </row>
    <row r="3510" spans="1:14" hidden="1" x14ac:dyDescent="0.35">
      <c r="A3510" s="1" t="s">
        <v>487</v>
      </c>
      <c r="B3510" s="1" t="s">
        <v>488</v>
      </c>
      <c r="C3510" s="2" t="s">
        <v>587</v>
      </c>
      <c r="D3510" s="1" t="s">
        <v>189</v>
      </c>
      <c r="E3510" s="1">
        <v>6110</v>
      </c>
      <c r="F3510" s="1" t="s">
        <v>490</v>
      </c>
      <c r="G3510" s="2" t="s">
        <v>501</v>
      </c>
      <c r="H3510" s="1" t="s">
        <v>502</v>
      </c>
      <c r="I3510" s="1">
        <v>2007</v>
      </c>
      <c r="J3510" s="1">
        <v>2007</v>
      </c>
      <c r="K3510" s="1" t="s">
        <v>493</v>
      </c>
      <c r="L3510" s="1">
        <v>218.17</v>
      </c>
      <c r="M3510" s="1" t="s">
        <v>504</v>
      </c>
      <c r="N3510" s="1" t="s">
        <v>505</v>
      </c>
    </row>
    <row r="3511" spans="1:14" hidden="1" x14ac:dyDescent="0.35">
      <c r="A3511" s="1" t="s">
        <v>487</v>
      </c>
      <c r="B3511" s="1" t="s">
        <v>488</v>
      </c>
      <c r="C3511" s="2" t="s">
        <v>587</v>
      </c>
      <c r="D3511" s="1" t="s">
        <v>189</v>
      </c>
      <c r="E3511" s="1">
        <v>6110</v>
      </c>
      <c r="F3511" s="1" t="s">
        <v>490</v>
      </c>
      <c r="G3511" s="2" t="s">
        <v>501</v>
      </c>
      <c r="H3511" s="1" t="s">
        <v>502</v>
      </c>
      <c r="I3511" s="1">
        <v>2008</v>
      </c>
      <c r="J3511" s="1">
        <v>2008</v>
      </c>
      <c r="K3511" s="1" t="s">
        <v>493</v>
      </c>
      <c r="L3511" s="1">
        <v>247.31</v>
      </c>
      <c r="M3511" s="1" t="s">
        <v>504</v>
      </c>
      <c r="N3511" s="1" t="s">
        <v>505</v>
      </c>
    </row>
    <row r="3512" spans="1:14" hidden="1" x14ac:dyDescent="0.35">
      <c r="A3512" s="1" t="s">
        <v>487</v>
      </c>
      <c r="B3512" s="1" t="s">
        <v>488</v>
      </c>
      <c r="C3512" s="2" t="s">
        <v>587</v>
      </c>
      <c r="D3512" s="1" t="s">
        <v>189</v>
      </c>
      <c r="E3512" s="1">
        <v>6110</v>
      </c>
      <c r="F3512" s="1" t="s">
        <v>490</v>
      </c>
      <c r="G3512" s="2" t="s">
        <v>501</v>
      </c>
      <c r="H3512" s="1" t="s">
        <v>502</v>
      </c>
      <c r="I3512" s="1">
        <v>2009</v>
      </c>
      <c r="J3512" s="1">
        <v>2009</v>
      </c>
      <c r="K3512" s="1" t="s">
        <v>493</v>
      </c>
      <c r="L3512" s="1">
        <v>56.68</v>
      </c>
      <c r="M3512" s="1" t="s">
        <v>504</v>
      </c>
      <c r="N3512" s="1" t="s">
        <v>505</v>
      </c>
    </row>
    <row r="3513" spans="1:14" hidden="1" x14ac:dyDescent="0.35">
      <c r="A3513" s="1" t="s">
        <v>487</v>
      </c>
      <c r="B3513" s="1" t="s">
        <v>488</v>
      </c>
      <c r="C3513" s="2" t="s">
        <v>587</v>
      </c>
      <c r="D3513" s="1" t="s">
        <v>189</v>
      </c>
      <c r="E3513" s="1">
        <v>6110</v>
      </c>
      <c r="F3513" s="1" t="s">
        <v>490</v>
      </c>
      <c r="G3513" s="2" t="s">
        <v>501</v>
      </c>
      <c r="H3513" s="1" t="s">
        <v>502</v>
      </c>
      <c r="I3513" s="1">
        <v>2010</v>
      </c>
      <c r="J3513" s="1">
        <v>2010</v>
      </c>
      <c r="K3513" s="1" t="s">
        <v>493</v>
      </c>
      <c r="L3513" s="1">
        <v>48.43</v>
      </c>
      <c r="M3513" s="1" t="s">
        <v>504</v>
      </c>
      <c r="N3513" s="1" t="s">
        <v>505</v>
      </c>
    </row>
    <row r="3514" spans="1:14" hidden="1" x14ac:dyDescent="0.35">
      <c r="A3514" s="1" t="s">
        <v>487</v>
      </c>
      <c r="B3514" s="1" t="s">
        <v>488</v>
      </c>
      <c r="C3514" s="2" t="s">
        <v>587</v>
      </c>
      <c r="D3514" s="1" t="s">
        <v>189</v>
      </c>
      <c r="E3514" s="1">
        <v>6110</v>
      </c>
      <c r="F3514" s="1" t="s">
        <v>490</v>
      </c>
      <c r="G3514" s="2" t="s">
        <v>501</v>
      </c>
      <c r="H3514" s="1" t="s">
        <v>502</v>
      </c>
      <c r="I3514" s="1">
        <v>2011</v>
      </c>
      <c r="J3514" s="1">
        <v>2011</v>
      </c>
      <c r="K3514" s="1" t="s">
        <v>493</v>
      </c>
      <c r="L3514" s="1">
        <v>192.78</v>
      </c>
      <c r="M3514" s="1" t="s">
        <v>504</v>
      </c>
      <c r="N3514" s="1" t="s">
        <v>505</v>
      </c>
    </row>
    <row r="3515" spans="1:14" hidden="1" x14ac:dyDescent="0.35">
      <c r="A3515" s="1" t="s">
        <v>487</v>
      </c>
      <c r="B3515" s="1" t="s">
        <v>488</v>
      </c>
      <c r="C3515" s="2" t="s">
        <v>587</v>
      </c>
      <c r="D3515" s="1" t="s">
        <v>189</v>
      </c>
      <c r="E3515" s="1">
        <v>6110</v>
      </c>
      <c r="F3515" s="1" t="s">
        <v>490</v>
      </c>
      <c r="G3515" s="2" t="s">
        <v>501</v>
      </c>
      <c r="H3515" s="1" t="s">
        <v>502</v>
      </c>
      <c r="I3515" s="1">
        <v>2012</v>
      </c>
      <c r="J3515" s="1">
        <v>2012</v>
      </c>
      <c r="K3515" s="1" t="s">
        <v>493</v>
      </c>
      <c r="L3515" s="1">
        <v>174.33</v>
      </c>
      <c r="M3515" s="1" t="s">
        <v>504</v>
      </c>
      <c r="N3515" s="1" t="s">
        <v>505</v>
      </c>
    </row>
    <row r="3516" spans="1:14" hidden="1" x14ac:dyDescent="0.35">
      <c r="A3516" s="1" t="s">
        <v>487</v>
      </c>
      <c r="B3516" s="1" t="s">
        <v>488</v>
      </c>
      <c r="C3516" s="2" t="s">
        <v>587</v>
      </c>
      <c r="D3516" s="1" t="s">
        <v>189</v>
      </c>
      <c r="E3516" s="1">
        <v>6110</v>
      </c>
      <c r="F3516" s="1" t="s">
        <v>490</v>
      </c>
      <c r="G3516" s="2" t="s">
        <v>501</v>
      </c>
      <c r="H3516" s="1" t="s">
        <v>502</v>
      </c>
      <c r="I3516" s="1">
        <v>2013</v>
      </c>
      <c r="J3516" s="1">
        <v>2013</v>
      </c>
      <c r="K3516" s="1" t="s">
        <v>493</v>
      </c>
      <c r="L3516" s="1">
        <v>181.74</v>
      </c>
      <c r="M3516" s="1" t="s">
        <v>504</v>
      </c>
      <c r="N3516" s="1" t="s">
        <v>505</v>
      </c>
    </row>
    <row r="3517" spans="1:14" hidden="1" x14ac:dyDescent="0.35">
      <c r="A3517" s="1" t="s">
        <v>487</v>
      </c>
      <c r="B3517" s="1" t="s">
        <v>488</v>
      </c>
      <c r="C3517" s="2" t="s">
        <v>587</v>
      </c>
      <c r="D3517" s="1" t="s">
        <v>189</v>
      </c>
      <c r="E3517" s="1">
        <v>6110</v>
      </c>
      <c r="F3517" s="1" t="s">
        <v>490</v>
      </c>
      <c r="G3517" s="2" t="s">
        <v>501</v>
      </c>
      <c r="H3517" s="1" t="s">
        <v>502</v>
      </c>
      <c r="I3517" s="1">
        <v>2014</v>
      </c>
      <c r="J3517" s="1">
        <v>2014</v>
      </c>
      <c r="K3517" s="1" t="s">
        <v>493</v>
      </c>
      <c r="L3517" s="1">
        <v>182.55</v>
      </c>
      <c r="M3517" s="1" t="s">
        <v>504</v>
      </c>
      <c r="N3517" s="1" t="s">
        <v>505</v>
      </c>
    </row>
    <row r="3518" spans="1:14" hidden="1" x14ac:dyDescent="0.35">
      <c r="A3518" s="1" t="s">
        <v>487</v>
      </c>
      <c r="B3518" s="1" t="s">
        <v>488</v>
      </c>
      <c r="C3518" s="2" t="s">
        <v>587</v>
      </c>
      <c r="D3518" s="1" t="s">
        <v>189</v>
      </c>
      <c r="E3518" s="1">
        <v>6110</v>
      </c>
      <c r="F3518" s="1" t="s">
        <v>490</v>
      </c>
      <c r="G3518" s="2" t="s">
        <v>501</v>
      </c>
      <c r="H3518" s="1" t="s">
        <v>502</v>
      </c>
      <c r="I3518" s="1">
        <v>2015</v>
      </c>
      <c r="J3518" s="1">
        <v>2015</v>
      </c>
      <c r="K3518" s="1" t="s">
        <v>493</v>
      </c>
      <c r="L3518" s="1">
        <v>163.79</v>
      </c>
      <c r="M3518" s="1" t="s">
        <v>504</v>
      </c>
      <c r="N3518" s="1" t="s">
        <v>505</v>
      </c>
    </row>
    <row r="3519" spans="1:14" hidden="1" x14ac:dyDescent="0.35">
      <c r="A3519" s="1" t="s">
        <v>487</v>
      </c>
      <c r="B3519" s="1" t="s">
        <v>488</v>
      </c>
      <c r="C3519" s="2" t="s">
        <v>587</v>
      </c>
      <c r="D3519" s="1" t="s">
        <v>189</v>
      </c>
      <c r="E3519" s="1">
        <v>6110</v>
      </c>
      <c r="F3519" s="1" t="s">
        <v>490</v>
      </c>
      <c r="G3519" s="2" t="s">
        <v>501</v>
      </c>
      <c r="H3519" s="1" t="s">
        <v>502</v>
      </c>
      <c r="I3519" s="1">
        <v>2016</v>
      </c>
      <c r="J3519" s="1">
        <v>2016</v>
      </c>
      <c r="K3519" s="1" t="s">
        <v>493</v>
      </c>
      <c r="L3519" s="1">
        <v>149.44999999999999</v>
      </c>
      <c r="M3519" s="1" t="s">
        <v>504</v>
      </c>
      <c r="N3519" s="1" t="s">
        <v>505</v>
      </c>
    </row>
    <row r="3520" spans="1:14" hidden="1" x14ac:dyDescent="0.35">
      <c r="A3520" s="1" t="s">
        <v>487</v>
      </c>
      <c r="B3520" s="1" t="s">
        <v>488</v>
      </c>
      <c r="C3520" s="2" t="s">
        <v>587</v>
      </c>
      <c r="D3520" s="1" t="s">
        <v>189</v>
      </c>
      <c r="E3520" s="1">
        <v>6110</v>
      </c>
      <c r="F3520" s="1" t="s">
        <v>490</v>
      </c>
      <c r="G3520" s="2" t="s">
        <v>501</v>
      </c>
      <c r="H3520" s="1" t="s">
        <v>502</v>
      </c>
      <c r="I3520" s="1">
        <v>2017</v>
      </c>
      <c r="J3520" s="1">
        <v>2017</v>
      </c>
      <c r="K3520" s="1" t="s">
        <v>493</v>
      </c>
      <c r="L3520" s="1">
        <v>121.69</v>
      </c>
      <c r="M3520" s="1" t="s">
        <v>504</v>
      </c>
      <c r="N3520" s="1" t="s">
        <v>505</v>
      </c>
    </row>
    <row r="3521" spans="1:14" hidden="1" x14ac:dyDescent="0.35">
      <c r="A3521" s="1" t="s">
        <v>487</v>
      </c>
      <c r="B3521" s="1" t="s">
        <v>488</v>
      </c>
      <c r="C3521" s="2" t="s">
        <v>588</v>
      </c>
      <c r="D3521" s="1" t="s">
        <v>191</v>
      </c>
      <c r="E3521" s="1">
        <v>6110</v>
      </c>
      <c r="F3521" s="1" t="s">
        <v>490</v>
      </c>
      <c r="G3521" s="2" t="s">
        <v>499</v>
      </c>
      <c r="H3521" s="1" t="s">
        <v>500</v>
      </c>
      <c r="I3521" s="1">
        <v>2001</v>
      </c>
      <c r="J3521" s="1">
        <v>2001</v>
      </c>
      <c r="K3521" s="1" t="s">
        <v>493</v>
      </c>
      <c r="L3521" s="1">
        <v>14.86</v>
      </c>
      <c r="M3521" s="1" t="s">
        <v>504</v>
      </c>
      <c r="N3521" s="1" t="s">
        <v>505</v>
      </c>
    </row>
    <row r="3522" spans="1:14" hidden="1" x14ac:dyDescent="0.35">
      <c r="A3522" s="1" t="s">
        <v>487</v>
      </c>
      <c r="B3522" s="1" t="s">
        <v>488</v>
      </c>
      <c r="C3522" s="2" t="s">
        <v>588</v>
      </c>
      <c r="D3522" s="1" t="s">
        <v>191</v>
      </c>
      <c r="E3522" s="1">
        <v>6110</v>
      </c>
      <c r="F3522" s="1" t="s">
        <v>490</v>
      </c>
      <c r="G3522" s="2" t="s">
        <v>499</v>
      </c>
      <c r="H3522" s="1" t="s">
        <v>500</v>
      </c>
      <c r="I3522" s="1">
        <v>2002</v>
      </c>
      <c r="J3522" s="1">
        <v>2002</v>
      </c>
      <c r="K3522" s="1" t="s">
        <v>493</v>
      </c>
      <c r="L3522" s="1">
        <v>22.42</v>
      </c>
      <c r="M3522" s="1" t="s">
        <v>504</v>
      </c>
      <c r="N3522" s="1" t="s">
        <v>505</v>
      </c>
    </row>
    <row r="3523" spans="1:14" hidden="1" x14ac:dyDescent="0.35">
      <c r="A3523" s="1" t="s">
        <v>487</v>
      </c>
      <c r="B3523" s="1" t="s">
        <v>488</v>
      </c>
      <c r="C3523" s="2" t="s">
        <v>588</v>
      </c>
      <c r="D3523" s="1" t="s">
        <v>191</v>
      </c>
      <c r="E3523" s="1">
        <v>6110</v>
      </c>
      <c r="F3523" s="1" t="s">
        <v>490</v>
      </c>
      <c r="G3523" s="2" t="s">
        <v>499</v>
      </c>
      <c r="H3523" s="1" t="s">
        <v>500</v>
      </c>
      <c r="I3523" s="1">
        <v>2003</v>
      </c>
      <c r="J3523" s="1">
        <v>2003</v>
      </c>
      <c r="K3523" s="1" t="s">
        <v>493</v>
      </c>
      <c r="L3523" s="1">
        <v>19.010000000000002</v>
      </c>
      <c r="M3523" s="1" t="s">
        <v>504</v>
      </c>
      <c r="N3523" s="1" t="s">
        <v>505</v>
      </c>
    </row>
    <row r="3524" spans="1:14" hidden="1" x14ac:dyDescent="0.35">
      <c r="A3524" s="1" t="s">
        <v>487</v>
      </c>
      <c r="B3524" s="1" t="s">
        <v>488</v>
      </c>
      <c r="C3524" s="2" t="s">
        <v>588</v>
      </c>
      <c r="D3524" s="1" t="s">
        <v>191</v>
      </c>
      <c r="E3524" s="1">
        <v>6110</v>
      </c>
      <c r="F3524" s="1" t="s">
        <v>490</v>
      </c>
      <c r="G3524" s="2" t="s">
        <v>499</v>
      </c>
      <c r="H3524" s="1" t="s">
        <v>500</v>
      </c>
      <c r="I3524" s="1">
        <v>2004</v>
      </c>
      <c r="J3524" s="1">
        <v>2004</v>
      </c>
      <c r="K3524" s="1" t="s">
        <v>493</v>
      </c>
      <c r="L3524" s="1">
        <v>24.81</v>
      </c>
      <c r="M3524" s="1" t="s">
        <v>504</v>
      </c>
      <c r="N3524" s="1" t="s">
        <v>505</v>
      </c>
    </row>
    <row r="3525" spans="1:14" hidden="1" x14ac:dyDescent="0.35">
      <c r="A3525" s="1" t="s">
        <v>487</v>
      </c>
      <c r="B3525" s="1" t="s">
        <v>488</v>
      </c>
      <c r="C3525" s="2" t="s">
        <v>588</v>
      </c>
      <c r="D3525" s="1" t="s">
        <v>191</v>
      </c>
      <c r="E3525" s="1">
        <v>6110</v>
      </c>
      <c r="F3525" s="1" t="s">
        <v>490</v>
      </c>
      <c r="G3525" s="2" t="s">
        <v>499</v>
      </c>
      <c r="H3525" s="1" t="s">
        <v>500</v>
      </c>
      <c r="I3525" s="1">
        <v>2005</v>
      </c>
      <c r="J3525" s="1">
        <v>2005</v>
      </c>
      <c r="K3525" s="1" t="s">
        <v>493</v>
      </c>
      <c r="L3525" s="1">
        <v>19.170000000000002</v>
      </c>
      <c r="M3525" s="1" t="s">
        <v>504</v>
      </c>
      <c r="N3525" s="1" t="s">
        <v>505</v>
      </c>
    </row>
    <row r="3526" spans="1:14" hidden="1" x14ac:dyDescent="0.35">
      <c r="A3526" s="1" t="s">
        <v>487</v>
      </c>
      <c r="B3526" s="1" t="s">
        <v>488</v>
      </c>
      <c r="C3526" s="2" t="s">
        <v>588</v>
      </c>
      <c r="D3526" s="1" t="s">
        <v>191</v>
      </c>
      <c r="E3526" s="1">
        <v>6110</v>
      </c>
      <c r="F3526" s="1" t="s">
        <v>490</v>
      </c>
      <c r="G3526" s="2" t="s">
        <v>499</v>
      </c>
      <c r="H3526" s="1" t="s">
        <v>500</v>
      </c>
      <c r="I3526" s="1">
        <v>2006</v>
      </c>
      <c r="J3526" s="1">
        <v>2006</v>
      </c>
      <c r="K3526" s="1" t="s">
        <v>493</v>
      </c>
      <c r="L3526" s="1">
        <v>15.96</v>
      </c>
      <c r="M3526" s="1" t="s">
        <v>504</v>
      </c>
      <c r="N3526" s="1" t="s">
        <v>505</v>
      </c>
    </row>
    <row r="3527" spans="1:14" hidden="1" x14ac:dyDescent="0.35">
      <c r="A3527" s="1" t="s">
        <v>487</v>
      </c>
      <c r="B3527" s="1" t="s">
        <v>488</v>
      </c>
      <c r="C3527" s="2" t="s">
        <v>588</v>
      </c>
      <c r="D3527" s="1" t="s">
        <v>191</v>
      </c>
      <c r="E3527" s="1">
        <v>6110</v>
      </c>
      <c r="F3527" s="1" t="s">
        <v>490</v>
      </c>
      <c r="G3527" s="2" t="s">
        <v>499</v>
      </c>
      <c r="H3527" s="1" t="s">
        <v>500</v>
      </c>
      <c r="I3527" s="1">
        <v>2007</v>
      </c>
      <c r="J3527" s="1">
        <v>2007</v>
      </c>
      <c r="K3527" s="1" t="s">
        <v>493</v>
      </c>
      <c r="L3527" s="1">
        <v>21.17</v>
      </c>
      <c r="M3527" s="1" t="s">
        <v>504</v>
      </c>
      <c r="N3527" s="1" t="s">
        <v>505</v>
      </c>
    </row>
    <row r="3528" spans="1:14" hidden="1" x14ac:dyDescent="0.35">
      <c r="A3528" s="1" t="s">
        <v>487</v>
      </c>
      <c r="B3528" s="1" t="s">
        <v>488</v>
      </c>
      <c r="C3528" s="2" t="s">
        <v>588</v>
      </c>
      <c r="D3528" s="1" t="s">
        <v>191</v>
      </c>
      <c r="E3528" s="1">
        <v>6110</v>
      </c>
      <c r="F3528" s="1" t="s">
        <v>490</v>
      </c>
      <c r="G3528" s="2" t="s">
        <v>499</v>
      </c>
      <c r="H3528" s="1" t="s">
        <v>500</v>
      </c>
      <c r="I3528" s="1">
        <v>2008</v>
      </c>
      <c r="J3528" s="1">
        <v>2008</v>
      </c>
      <c r="K3528" s="1" t="s">
        <v>493</v>
      </c>
      <c r="L3528" s="1">
        <v>22.81</v>
      </c>
      <c r="M3528" s="1" t="s">
        <v>504</v>
      </c>
      <c r="N3528" s="1" t="s">
        <v>505</v>
      </c>
    </row>
    <row r="3529" spans="1:14" hidden="1" x14ac:dyDescent="0.35">
      <c r="A3529" s="1" t="s">
        <v>487</v>
      </c>
      <c r="B3529" s="1" t="s">
        <v>488</v>
      </c>
      <c r="C3529" s="2" t="s">
        <v>588</v>
      </c>
      <c r="D3529" s="1" t="s">
        <v>191</v>
      </c>
      <c r="E3529" s="1">
        <v>6110</v>
      </c>
      <c r="F3529" s="1" t="s">
        <v>490</v>
      </c>
      <c r="G3529" s="2" t="s">
        <v>499</v>
      </c>
      <c r="H3529" s="1" t="s">
        <v>500</v>
      </c>
      <c r="I3529" s="1">
        <v>2009</v>
      </c>
      <c r="J3529" s="1">
        <v>2009</v>
      </c>
      <c r="K3529" s="1" t="s">
        <v>493</v>
      </c>
      <c r="L3529" s="1">
        <v>25.4</v>
      </c>
      <c r="M3529" s="1" t="s">
        <v>504</v>
      </c>
      <c r="N3529" s="1" t="s">
        <v>505</v>
      </c>
    </row>
    <row r="3530" spans="1:14" hidden="1" x14ac:dyDescent="0.35">
      <c r="A3530" s="1" t="s">
        <v>487</v>
      </c>
      <c r="B3530" s="1" t="s">
        <v>488</v>
      </c>
      <c r="C3530" s="2" t="s">
        <v>588</v>
      </c>
      <c r="D3530" s="1" t="s">
        <v>191</v>
      </c>
      <c r="E3530" s="1">
        <v>6110</v>
      </c>
      <c r="F3530" s="1" t="s">
        <v>490</v>
      </c>
      <c r="G3530" s="2" t="s">
        <v>499</v>
      </c>
      <c r="H3530" s="1" t="s">
        <v>500</v>
      </c>
      <c r="I3530" s="1">
        <v>2014</v>
      </c>
      <c r="J3530" s="1">
        <v>2014</v>
      </c>
      <c r="K3530" s="1" t="s">
        <v>493</v>
      </c>
      <c r="L3530" s="1">
        <v>41.96</v>
      </c>
      <c r="M3530" s="1" t="s">
        <v>504</v>
      </c>
      <c r="N3530" s="1" t="s">
        <v>505</v>
      </c>
    </row>
    <row r="3531" spans="1:14" hidden="1" x14ac:dyDescent="0.35">
      <c r="A3531" s="1" t="s">
        <v>487</v>
      </c>
      <c r="B3531" s="1" t="s">
        <v>488</v>
      </c>
      <c r="C3531" s="2" t="s">
        <v>588</v>
      </c>
      <c r="D3531" s="1" t="s">
        <v>191</v>
      </c>
      <c r="E3531" s="1">
        <v>6110</v>
      </c>
      <c r="F3531" s="1" t="s">
        <v>490</v>
      </c>
      <c r="G3531" s="2" t="s">
        <v>499</v>
      </c>
      <c r="H3531" s="1" t="s">
        <v>500</v>
      </c>
      <c r="I3531" s="1">
        <v>2015</v>
      </c>
      <c r="J3531" s="1">
        <v>2015</v>
      </c>
      <c r="K3531" s="1" t="s">
        <v>493</v>
      </c>
      <c r="L3531" s="1">
        <v>56.78</v>
      </c>
      <c r="M3531" s="1" t="s">
        <v>504</v>
      </c>
      <c r="N3531" s="1" t="s">
        <v>505</v>
      </c>
    </row>
    <row r="3532" spans="1:14" hidden="1" x14ac:dyDescent="0.35">
      <c r="A3532" s="1" t="s">
        <v>487</v>
      </c>
      <c r="B3532" s="1" t="s">
        <v>488</v>
      </c>
      <c r="C3532" s="2" t="s">
        <v>588</v>
      </c>
      <c r="D3532" s="1" t="s">
        <v>191</v>
      </c>
      <c r="E3532" s="1">
        <v>6110</v>
      </c>
      <c r="F3532" s="1" t="s">
        <v>490</v>
      </c>
      <c r="G3532" s="2" t="s">
        <v>499</v>
      </c>
      <c r="H3532" s="1" t="s">
        <v>500</v>
      </c>
      <c r="I3532" s="1">
        <v>2016</v>
      </c>
      <c r="J3532" s="1">
        <v>2016</v>
      </c>
      <c r="K3532" s="1" t="s">
        <v>493</v>
      </c>
      <c r="L3532" s="1">
        <v>59.83</v>
      </c>
      <c r="M3532" s="1" t="s">
        <v>504</v>
      </c>
      <c r="N3532" s="1" t="s">
        <v>505</v>
      </c>
    </row>
    <row r="3533" spans="1:14" hidden="1" x14ac:dyDescent="0.35">
      <c r="A3533" s="1" t="s">
        <v>487</v>
      </c>
      <c r="B3533" s="1" t="s">
        <v>488</v>
      </c>
      <c r="C3533" s="2" t="s">
        <v>588</v>
      </c>
      <c r="D3533" s="1" t="s">
        <v>191</v>
      </c>
      <c r="E3533" s="1">
        <v>6110</v>
      </c>
      <c r="F3533" s="1" t="s">
        <v>490</v>
      </c>
      <c r="G3533" s="2" t="s">
        <v>499</v>
      </c>
      <c r="H3533" s="1" t="s">
        <v>500</v>
      </c>
      <c r="I3533" s="1">
        <v>2017</v>
      </c>
      <c r="J3533" s="1">
        <v>2017</v>
      </c>
      <c r="K3533" s="1" t="s">
        <v>493</v>
      </c>
      <c r="L3533" s="1">
        <v>50.37</v>
      </c>
      <c r="M3533" s="1" t="s">
        <v>504</v>
      </c>
      <c r="N3533" s="1" t="s">
        <v>505</v>
      </c>
    </row>
    <row r="3534" spans="1:14" hidden="1" x14ac:dyDescent="0.35">
      <c r="A3534" s="1" t="s">
        <v>487</v>
      </c>
      <c r="B3534" s="1" t="s">
        <v>488</v>
      </c>
      <c r="C3534" s="2" t="s">
        <v>588</v>
      </c>
      <c r="D3534" s="1" t="s">
        <v>191</v>
      </c>
      <c r="E3534" s="1">
        <v>6110</v>
      </c>
      <c r="F3534" s="1" t="s">
        <v>490</v>
      </c>
      <c r="G3534" s="2" t="s">
        <v>499</v>
      </c>
      <c r="H3534" s="1" t="s">
        <v>500</v>
      </c>
      <c r="I3534" s="1">
        <v>2018</v>
      </c>
      <c r="J3534" s="1">
        <v>2018</v>
      </c>
      <c r="K3534" s="1" t="s">
        <v>493</v>
      </c>
      <c r="L3534" s="1">
        <v>44.89</v>
      </c>
      <c r="M3534" s="1" t="s">
        <v>504</v>
      </c>
      <c r="N3534" s="1" t="s">
        <v>505</v>
      </c>
    </row>
    <row r="3535" spans="1:14" hidden="1" x14ac:dyDescent="0.35">
      <c r="A3535" s="1" t="s">
        <v>487</v>
      </c>
      <c r="B3535" s="1" t="s">
        <v>488</v>
      </c>
      <c r="C3535" s="2" t="s">
        <v>588</v>
      </c>
      <c r="D3535" s="1" t="s">
        <v>191</v>
      </c>
      <c r="E3535" s="1">
        <v>6110</v>
      </c>
      <c r="F3535" s="1" t="s">
        <v>490</v>
      </c>
      <c r="G3535" s="2" t="s">
        <v>508</v>
      </c>
      <c r="H3535" s="1" t="s">
        <v>509</v>
      </c>
      <c r="I3535" s="1">
        <v>2017</v>
      </c>
      <c r="J3535" s="1">
        <v>2017</v>
      </c>
      <c r="K3535" s="1" t="s">
        <v>493</v>
      </c>
      <c r="L3535" s="1">
        <v>10.02</v>
      </c>
      <c r="M3535" s="1" t="s">
        <v>504</v>
      </c>
      <c r="N3535" s="1" t="s">
        <v>505</v>
      </c>
    </row>
    <row r="3536" spans="1:14" hidden="1" x14ac:dyDescent="0.35">
      <c r="A3536" s="1" t="s">
        <v>487</v>
      </c>
      <c r="B3536" s="1" t="s">
        <v>488</v>
      </c>
      <c r="C3536" s="2" t="s">
        <v>588</v>
      </c>
      <c r="D3536" s="1" t="s">
        <v>191</v>
      </c>
      <c r="E3536" s="1">
        <v>6110</v>
      </c>
      <c r="F3536" s="1" t="s">
        <v>490</v>
      </c>
      <c r="G3536" s="2" t="s">
        <v>508</v>
      </c>
      <c r="H3536" s="1" t="s">
        <v>509</v>
      </c>
      <c r="I3536" s="1">
        <v>2018</v>
      </c>
      <c r="J3536" s="1">
        <v>2018</v>
      </c>
      <c r="K3536" s="1" t="s">
        <v>493</v>
      </c>
      <c r="L3536" s="1">
        <v>7.88</v>
      </c>
      <c r="M3536" s="1" t="s">
        <v>504</v>
      </c>
      <c r="N3536" s="1" t="s">
        <v>505</v>
      </c>
    </row>
    <row r="3537" spans="1:14" hidden="1" x14ac:dyDescent="0.35">
      <c r="A3537" s="1" t="s">
        <v>487</v>
      </c>
      <c r="B3537" s="1" t="s">
        <v>488</v>
      </c>
      <c r="C3537" s="2" t="s">
        <v>588</v>
      </c>
      <c r="D3537" s="1" t="s">
        <v>191</v>
      </c>
      <c r="E3537" s="1">
        <v>6110</v>
      </c>
      <c r="F3537" s="1" t="s">
        <v>490</v>
      </c>
      <c r="G3537" s="2" t="s">
        <v>501</v>
      </c>
      <c r="H3537" s="1" t="s">
        <v>502</v>
      </c>
      <c r="I3537" s="1">
        <v>2001</v>
      </c>
      <c r="J3537" s="1">
        <v>2001</v>
      </c>
      <c r="K3537" s="1" t="s">
        <v>493</v>
      </c>
      <c r="L3537" s="1">
        <v>3.18</v>
      </c>
      <c r="M3537" s="1" t="s">
        <v>504</v>
      </c>
      <c r="N3537" s="1" t="s">
        <v>505</v>
      </c>
    </row>
    <row r="3538" spans="1:14" hidden="1" x14ac:dyDescent="0.35">
      <c r="A3538" s="1" t="s">
        <v>487</v>
      </c>
      <c r="B3538" s="1" t="s">
        <v>488</v>
      </c>
      <c r="C3538" s="2" t="s">
        <v>588</v>
      </c>
      <c r="D3538" s="1" t="s">
        <v>191</v>
      </c>
      <c r="E3538" s="1">
        <v>6110</v>
      </c>
      <c r="F3538" s="1" t="s">
        <v>490</v>
      </c>
      <c r="G3538" s="2" t="s">
        <v>501</v>
      </c>
      <c r="H3538" s="1" t="s">
        <v>502</v>
      </c>
      <c r="I3538" s="1">
        <v>2002</v>
      </c>
      <c r="J3538" s="1">
        <v>2002</v>
      </c>
      <c r="K3538" s="1" t="s">
        <v>493</v>
      </c>
      <c r="L3538" s="1">
        <v>6.04</v>
      </c>
      <c r="M3538" s="1" t="s">
        <v>504</v>
      </c>
      <c r="N3538" s="1" t="s">
        <v>505</v>
      </c>
    </row>
    <row r="3539" spans="1:14" hidden="1" x14ac:dyDescent="0.35">
      <c r="A3539" s="1" t="s">
        <v>487</v>
      </c>
      <c r="B3539" s="1" t="s">
        <v>488</v>
      </c>
      <c r="C3539" s="2" t="s">
        <v>588</v>
      </c>
      <c r="D3539" s="1" t="s">
        <v>191</v>
      </c>
      <c r="E3539" s="1">
        <v>6110</v>
      </c>
      <c r="F3539" s="1" t="s">
        <v>490</v>
      </c>
      <c r="G3539" s="2" t="s">
        <v>501</v>
      </c>
      <c r="H3539" s="1" t="s">
        <v>502</v>
      </c>
      <c r="I3539" s="1">
        <v>2003</v>
      </c>
      <c r="J3539" s="1">
        <v>2003</v>
      </c>
      <c r="K3539" s="1" t="s">
        <v>493</v>
      </c>
      <c r="L3539" s="1">
        <v>12.29</v>
      </c>
      <c r="M3539" s="1" t="s">
        <v>504</v>
      </c>
      <c r="N3539" s="1" t="s">
        <v>505</v>
      </c>
    </row>
    <row r="3540" spans="1:14" hidden="1" x14ac:dyDescent="0.35">
      <c r="A3540" s="1" t="s">
        <v>487</v>
      </c>
      <c r="B3540" s="1" t="s">
        <v>488</v>
      </c>
      <c r="C3540" s="2" t="s">
        <v>588</v>
      </c>
      <c r="D3540" s="1" t="s">
        <v>191</v>
      </c>
      <c r="E3540" s="1">
        <v>6110</v>
      </c>
      <c r="F3540" s="1" t="s">
        <v>490</v>
      </c>
      <c r="G3540" s="2" t="s">
        <v>501</v>
      </c>
      <c r="H3540" s="1" t="s">
        <v>502</v>
      </c>
      <c r="I3540" s="1">
        <v>2004</v>
      </c>
      <c r="J3540" s="1">
        <v>2004</v>
      </c>
      <c r="K3540" s="1" t="s">
        <v>493</v>
      </c>
      <c r="L3540" s="1">
        <v>10.02</v>
      </c>
      <c r="M3540" s="1" t="s">
        <v>504</v>
      </c>
      <c r="N3540" s="1" t="s">
        <v>505</v>
      </c>
    </row>
    <row r="3541" spans="1:14" hidden="1" x14ac:dyDescent="0.35">
      <c r="A3541" s="1" t="s">
        <v>487</v>
      </c>
      <c r="B3541" s="1" t="s">
        <v>488</v>
      </c>
      <c r="C3541" s="2" t="s">
        <v>588</v>
      </c>
      <c r="D3541" s="1" t="s">
        <v>191</v>
      </c>
      <c r="E3541" s="1">
        <v>6110</v>
      </c>
      <c r="F3541" s="1" t="s">
        <v>490</v>
      </c>
      <c r="G3541" s="2" t="s">
        <v>501</v>
      </c>
      <c r="H3541" s="1" t="s">
        <v>502</v>
      </c>
      <c r="I3541" s="1">
        <v>2005</v>
      </c>
      <c r="J3541" s="1">
        <v>2005</v>
      </c>
      <c r="K3541" s="1" t="s">
        <v>493</v>
      </c>
      <c r="L3541" s="1">
        <v>7.25</v>
      </c>
      <c r="M3541" s="1" t="s">
        <v>504</v>
      </c>
      <c r="N3541" s="1" t="s">
        <v>505</v>
      </c>
    </row>
    <row r="3542" spans="1:14" hidden="1" x14ac:dyDescent="0.35">
      <c r="A3542" s="1" t="s">
        <v>487</v>
      </c>
      <c r="B3542" s="1" t="s">
        <v>488</v>
      </c>
      <c r="C3542" s="2" t="s">
        <v>588</v>
      </c>
      <c r="D3542" s="1" t="s">
        <v>191</v>
      </c>
      <c r="E3542" s="1">
        <v>6110</v>
      </c>
      <c r="F3542" s="1" t="s">
        <v>490</v>
      </c>
      <c r="G3542" s="2" t="s">
        <v>501</v>
      </c>
      <c r="H3542" s="1" t="s">
        <v>502</v>
      </c>
      <c r="I3542" s="1">
        <v>2006</v>
      </c>
      <c r="J3542" s="1">
        <v>2006</v>
      </c>
      <c r="K3542" s="1" t="s">
        <v>493</v>
      </c>
      <c r="L3542" s="1">
        <v>2.97</v>
      </c>
      <c r="M3542" s="1" t="s">
        <v>504</v>
      </c>
      <c r="N3542" s="1" t="s">
        <v>505</v>
      </c>
    </row>
    <row r="3543" spans="1:14" hidden="1" x14ac:dyDescent="0.35">
      <c r="A3543" s="1" t="s">
        <v>487</v>
      </c>
      <c r="B3543" s="1" t="s">
        <v>488</v>
      </c>
      <c r="C3543" s="2" t="s">
        <v>588</v>
      </c>
      <c r="D3543" s="1" t="s">
        <v>191</v>
      </c>
      <c r="E3543" s="1">
        <v>6110</v>
      </c>
      <c r="F3543" s="1" t="s">
        <v>490</v>
      </c>
      <c r="G3543" s="2" t="s">
        <v>501</v>
      </c>
      <c r="H3543" s="1" t="s">
        <v>502</v>
      </c>
      <c r="I3543" s="1">
        <v>2007</v>
      </c>
      <c r="J3543" s="1">
        <v>2007</v>
      </c>
      <c r="K3543" s="1" t="s">
        <v>493</v>
      </c>
      <c r="L3543" s="1">
        <v>3.66</v>
      </c>
      <c r="M3543" s="1" t="s">
        <v>504</v>
      </c>
      <c r="N3543" s="1" t="s">
        <v>505</v>
      </c>
    </row>
    <row r="3544" spans="1:14" hidden="1" x14ac:dyDescent="0.35">
      <c r="A3544" s="1" t="s">
        <v>487</v>
      </c>
      <c r="B3544" s="1" t="s">
        <v>488</v>
      </c>
      <c r="C3544" s="2" t="s">
        <v>588</v>
      </c>
      <c r="D3544" s="1" t="s">
        <v>191</v>
      </c>
      <c r="E3544" s="1">
        <v>6110</v>
      </c>
      <c r="F3544" s="1" t="s">
        <v>490</v>
      </c>
      <c r="G3544" s="2" t="s">
        <v>501</v>
      </c>
      <c r="H3544" s="1" t="s">
        <v>502</v>
      </c>
      <c r="I3544" s="1">
        <v>2008</v>
      </c>
      <c r="J3544" s="1">
        <v>2008</v>
      </c>
      <c r="K3544" s="1" t="s">
        <v>493</v>
      </c>
      <c r="L3544" s="1">
        <v>3.69</v>
      </c>
      <c r="M3544" s="1" t="s">
        <v>504</v>
      </c>
      <c r="N3544" s="1" t="s">
        <v>505</v>
      </c>
    </row>
    <row r="3545" spans="1:14" hidden="1" x14ac:dyDescent="0.35">
      <c r="A3545" s="1" t="s">
        <v>487</v>
      </c>
      <c r="B3545" s="1" t="s">
        <v>488</v>
      </c>
      <c r="C3545" s="2" t="s">
        <v>588</v>
      </c>
      <c r="D3545" s="1" t="s">
        <v>191</v>
      </c>
      <c r="E3545" s="1">
        <v>6110</v>
      </c>
      <c r="F3545" s="1" t="s">
        <v>490</v>
      </c>
      <c r="G3545" s="2" t="s">
        <v>501</v>
      </c>
      <c r="H3545" s="1" t="s">
        <v>502</v>
      </c>
      <c r="I3545" s="1">
        <v>2009</v>
      </c>
      <c r="J3545" s="1">
        <v>2009</v>
      </c>
      <c r="K3545" s="1" t="s">
        <v>493</v>
      </c>
      <c r="L3545" s="1">
        <v>2.04</v>
      </c>
      <c r="M3545" s="1" t="s">
        <v>504</v>
      </c>
      <c r="N3545" s="1" t="s">
        <v>505</v>
      </c>
    </row>
    <row r="3546" spans="1:14" hidden="1" x14ac:dyDescent="0.35">
      <c r="A3546" s="1" t="s">
        <v>487</v>
      </c>
      <c r="B3546" s="1" t="s">
        <v>488</v>
      </c>
      <c r="C3546" s="2" t="s">
        <v>588</v>
      </c>
      <c r="D3546" s="1" t="s">
        <v>191</v>
      </c>
      <c r="E3546" s="1">
        <v>6110</v>
      </c>
      <c r="F3546" s="1" t="s">
        <v>490</v>
      </c>
      <c r="G3546" s="2" t="s">
        <v>501</v>
      </c>
      <c r="H3546" s="1" t="s">
        <v>502</v>
      </c>
      <c r="I3546" s="1">
        <v>2010</v>
      </c>
      <c r="J3546" s="1">
        <v>2010</v>
      </c>
      <c r="K3546" s="1" t="s">
        <v>493</v>
      </c>
      <c r="L3546" s="1">
        <v>2.12</v>
      </c>
      <c r="M3546" s="1" t="s">
        <v>504</v>
      </c>
      <c r="N3546" s="1" t="s">
        <v>505</v>
      </c>
    </row>
    <row r="3547" spans="1:14" hidden="1" x14ac:dyDescent="0.35">
      <c r="A3547" s="1" t="s">
        <v>487</v>
      </c>
      <c r="B3547" s="1" t="s">
        <v>488</v>
      </c>
      <c r="C3547" s="2" t="s">
        <v>588</v>
      </c>
      <c r="D3547" s="1" t="s">
        <v>191</v>
      </c>
      <c r="E3547" s="1">
        <v>6110</v>
      </c>
      <c r="F3547" s="1" t="s">
        <v>490</v>
      </c>
      <c r="G3547" s="2" t="s">
        <v>501</v>
      </c>
      <c r="H3547" s="1" t="s">
        <v>502</v>
      </c>
      <c r="I3547" s="1">
        <v>2011</v>
      </c>
      <c r="J3547" s="1">
        <v>2011</v>
      </c>
      <c r="K3547" s="1" t="s">
        <v>493</v>
      </c>
      <c r="L3547" s="1">
        <v>6.08</v>
      </c>
      <c r="M3547" s="1" t="s">
        <v>504</v>
      </c>
      <c r="N3547" s="1" t="s">
        <v>505</v>
      </c>
    </row>
    <row r="3548" spans="1:14" hidden="1" x14ac:dyDescent="0.35">
      <c r="A3548" s="1" t="s">
        <v>487</v>
      </c>
      <c r="B3548" s="1" t="s">
        <v>488</v>
      </c>
      <c r="C3548" s="2" t="s">
        <v>588</v>
      </c>
      <c r="D3548" s="1" t="s">
        <v>191</v>
      </c>
      <c r="E3548" s="1">
        <v>6110</v>
      </c>
      <c r="F3548" s="1" t="s">
        <v>490</v>
      </c>
      <c r="G3548" s="2" t="s">
        <v>501</v>
      </c>
      <c r="H3548" s="1" t="s">
        <v>502</v>
      </c>
      <c r="I3548" s="1">
        <v>2012</v>
      </c>
      <c r="J3548" s="1">
        <v>2012</v>
      </c>
      <c r="K3548" s="1" t="s">
        <v>493</v>
      </c>
      <c r="L3548" s="1">
        <v>1.53</v>
      </c>
      <c r="M3548" s="1" t="s">
        <v>504</v>
      </c>
      <c r="N3548" s="1" t="s">
        <v>505</v>
      </c>
    </row>
    <row r="3549" spans="1:14" hidden="1" x14ac:dyDescent="0.35">
      <c r="A3549" s="1" t="s">
        <v>487</v>
      </c>
      <c r="B3549" s="1" t="s">
        <v>488</v>
      </c>
      <c r="C3549" s="2" t="s">
        <v>588</v>
      </c>
      <c r="D3549" s="1" t="s">
        <v>191</v>
      </c>
      <c r="E3549" s="1">
        <v>6110</v>
      </c>
      <c r="F3549" s="1" t="s">
        <v>490</v>
      </c>
      <c r="G3549" s="2" t="s">
        <v>501</v>
      </c>
      <c r="H3549" s="1" t="s">
        <v>502</v>
      </c>
      <c r="I3549" s="1">
        <v>2013</v>
      </c>
      <c r="J3549" s="1">
        <v>2013</v>
      </c>
      <c r="K3549" s="1" t="s">
        <v>493</v>
      </c>
      <c r="L3549" s="1">
        <v>3.1</v>
      </c>
      <c r="M3549" s="1" t="s">
        <v>504</v>
      </c>
      <c r="N3549" s="1" t="s">
        <v>505</v>
      </c>
    </row>
    <row r="3550" spans="1:14" hidden="1" x14ac:dyDescent="0.35">
      <c r="A3550" s="1" t="s">
        <v>487</v>
      </c>
      <c r="B3550" s="1" t="s">
        <v>488</v>
      </c>
      <c r="C3550" s="2" t="s">
        <v>588</v>
      </c>
      <c r="D3550" s="1" t="s">
        <v>191</v>
      </c>
      <c r="E3550" s="1">
        <v>6110</v>
      </c>
      <c r="F3550" s="1" t="s">
        <v>490</v>
      </c>
      <c r="G3550" s="2" t="s">
        <v>501</v>
      </c>
      <c r="H3550" s="1" t="s">
        <v>502</v>
      </c>
      <c r="I3550" s="1">
        <v>2014</v>
      </c>
      <c r="J3550" s="1">
        <v>2014</v>
      </c>
      <c r="K3550" s="1" t="s">
        <v>493</v>
      </c>
      <c r="L3550" s="1">
        <v>16.91</v>
      </c>
      <c r="M3550" s="1" t="s">
        <v>504</v>
      </c>
      <c r="N3550" s="1" t="s">
        <v>505</v>
      </c>
    </row>
    <row r="3551" spans="1:14" hidden="1" x14ac:dyDescent="0.35">
      <c r="A3551" s="1" t="s">
        <v>487</v>
      </c>
      <c r="B3551" s="1" t="s">
        <v>488</v>
      </c>
      <c r="C3551" s="2" t="s">
        <v>588</v>
      </c>
      <c r="D3551" s="1" t="s">
        <v>191</v>
      </c>
      <c r="E3551" s="1">
        <v>6110</v>
      </c>
      <c r="F3551" s="1" t="s">
        <v>490</v>
      </c>
      <c r="G3551" s="2" t="s">
        <v>501</v>
      </c>
      <c r="H3551" s="1" t="s">
        <v>502</v>
      </c>
      <c r="I3551" s="1">
        <v>2015</v>
      </c>
      <c r="J3551" s="1">
        <v>2015</v>
      </c>
      <c r="K3551" s="1" t="s">
        <v>493</v>
      </c>
      <c r="L3551" s="1">
        <v>15.72</v>
      </c>
      <c r="M3551" s="1" t="s">
        <v>504</v>
      </c>
      <c r="N3551" s="1" t="s">
        <v>505</v>
      </c>
    </row>
    <row r="3552" spans="1:14" hidden="1" x14ac:dyDescent="0.35">
      <c r="A3552" s="1" t="s">
        <v>487</v>
      </c>
      <c r="B3552" s="1" t="s">
        <v>488</v>
      </c>
      <c r="C3552" s="2" t="s">
        <v>588</v>
      </c>
      <c r="D3552" s="1" t="s">
        <v>191</v>
      </c>
      <c r="E3552" s="1">
        <v>6110</v>
      </c>
      <c r="F3552" s="1" t="s">
        <v>490</v>
      </c>
      <c r="G3552" s="2" t="s">
        <v>501</v>
      </c>
      <c r="H3552" s="1" t="s">
        <v>502</v>
      </c>
      <c r="I3552" s="1">
        <v>2016</v>
      </c>
      <c r="J3552" s="1">
        <v>2016</v>
      </c>
      <c r="K3552" s="1" t="s">
        <v>493</v>
      </c>
      <c r="L3552" s="1">
        <v>16.93</v>
      </c>
      <c r="M3552" s="1" t="s">
        <v>504</v>
      </c>
      <c r="N3552" s="1" t="s">
        <v>505</v>
      </c>
    </row>
    <row r="3553" spans="1:14" hidden="1" x14ac:dyDescent="0.35">
      <c r="A3553" s="1" t="s">
        <v>487</v>
      </c>
      <c r="B3553" s="1" t="s">
        <v>488</v>
      </c>
      <c r="C3553" s="2" t="s">
        <v>588</v>
      </c>
      <c r="D3553" s="1" t="s">
        <v>191</v>
      </c>
      <c r="E3553" s="1">
        <v>6110</v>
      </c>
      <c r="F3553" s="1" t="s">
        <v>490</v>
      </c>
      <c r="G3553" s="2" t="s">
        <v>501</v>
      </c>
      <c r="H3553" s="1" t="s">
        <v>502</v>
      </c>
      <c r="I3553" s="1">
        <v>2017</v>
      </c>
      <c r="J3553" s="1">
        <v>2017</v>
      </c>
      <c r="K3553" s="1" t="s">
        <v>493</v>
      </c>
      <c r="L3553" s="1">
        <v>11.83</v>
      </c>
      <c r="M3553" s="1" t="s">
        <v>504</v>
      </c>
      <c r="N3553" s="1" t="s">
        <v>505</v>
      </c>
    </row>
    <row r="3554" spans="1:14" hidden="1" x14ac:dyDescent="0.35">
      <c r="A3554" s="1" t="s">
        <v>487</v>
      </c>
      <c r="B3554" s="1" t="s">
        <v>488</v>
      </c>
      <c r="C3554" s="2" t="s">
        <v>588</v>
      </c>
      <c r="D3554" s="1" t="s">
        <v>191</v>
      </c>
      <c r="E3554" s="1">
        <v>6110</v>
      </c>
      <c r="F3554" s="1" t="s">
        <v>490</v>
      </c>
      <c r="G3554" s="2" t="s">
        <v>501</v>
      </c>
      <c r="H3554" s="1" t="s">
        <v>502</v>
      </c>
      <c r="I3554" s="1">
        <v>2018</v>
      </c>
      <c r="J3554" s="1">
        <v>2018</v>
      </c>
      <c r="K3554" s="1" t="s">
        <v>493</v>
      </c>
      <c r="L3554" s="1">
        <v>22.03</v>
      </c>
      <c r="M3554" s="1" t="s">
        <v>504</v>
      </c>
      <c r="N3554" s="1" t="s">
        <v>505</v>
      </c>
    </row>
    <row r="3555" spans="1:14" hidden="1" x14ac:dyDescent="0.35">
      <c r="A3555" s="1" t="s">
        <v>487</v>
      </c>
      <c r="B3555" s="1" t="s">
        <v>488</v>
      </c>
      <c r="C3555" s="2" t="s">
        <v>589</v>
      </c>
      <c r="D3555" s="1" t="s">
        <v>193</v>
      </c>
      <c r="E3555" s="1">
        <v>6110</v>
      </c>
      <c r="F3555" s="1" t="s">
        <v>490</v>
      </c>
      <c r="G3555" s="2" t="s">
        <v>491</v>
      </c>
      <c r="H3555" s="1" t="s">
        <v>492</v>
      </c>
      <c r="I3555" s="1">
        <v>2001</v>
      </c>
      <c r="J3555" s="1">
        <v>2001</v>
      </c>
      <c r="K3555" s="1" t="s">
        <v>493</v>
      </c>
      <c r="L3555" s="1">
        <v>15.18</v>
      </c>
      <c r="M3555" s="1" t="s">
        <v>504</v>
      </c>
      <c r="N3555" s="1" t="s">
        <v>505</v>
      </c>
    </row>
    <row r="3556" spans="1:14" hidden="1" x14ac:dyDescent="0.35">
      <c r="A3556" s="1" t="s">
        <v>487</v>
      </c>
      <c r="B3556" s="1" t="s">
        <v>488</v>
      </c>
      <c r="C3556" s="2" t="s">
        <v>589</v>
      </c>
      <c r="D3556" s="1" t="s">
        <v>193</v>
      </c>
      <c r="E3556" s="1">
        <v>6110</v>
      </c>
      <c r="F3556" s="1" t="s">
        <v>490</v>
      </c>
      <c r="G3556" s="2" t="s">
        <v>491</v>
      </c>
      <c r="H3556" s="1" t="s">
        <v>492</v>
      </c>
      <c r="I3556" s="1">
        <v>2002</v>
      </c>
      <c r="J3556" s="1">
        <v>2002</v>
      </c>
      <c r="K3556" s="1" t="s">
        <v>493</v>
      </c>
      <c r="L3556" s="1">
        <v>13.09</v>
      </c>
      <c r="M3556" s="1" t="s">
        <v>504</v>
      </c>
      <c r="N3556" s="1" t="s">
        <v>505</v>
      </c>
    </row>
    <row r="3557" spans="1:14" hidden="1" x14ac:dyDescent="0.35">
      <c r="A3557" s="1" t="s">
        <v>487</v>
      </c>
      <c r="B3557" s="1" t="s">
        <v>488</v>
      </c>
      <c r="C3557" s="2" t="s">
        <v>589</v>
      </c>
      <c r="D3557" s="1" t="s">
        <v>193</v>
      </c>
      <c r="E3557" s="1">
        <v>6110</v>
      </c>
      <c r="F3557" s="1" t="s">
        <v>490</v>
      </c>
      <c r="G3557" s="2" t="s">
        <v>491</v>
      </c>
      <c r="H3557" s="1" t="s">
        <v>492</v>
      </c>
      <c r="I3557" s="1">
        <v>2003</v>
      </c>
      <c r="J3557" s="1">
        <v>2003</v>
      </c>
      <c r="K3557" s="1" t="s">
        <v>493</v>
      </c>
      <c r="L3557" s="1">
        <v>18.71</v>
      </c>
      <c r="M3557" s="1" t="s">
        <v>504</v>
      </c>
      <c r="N3557" s="1" t="s">
        <v>505</v>
      </c>
    </row>
    <row r="3558" spans="1:14" hidden="1" x14ac:dyDescent="0.35">
      <c r="A3558" s="1" t="s">
        <v>487</v>
      </c>
      <c r="B3558" s="1" t="s">
        <v>488</v>
      </c>
      <c r="C3558" s="2" t="s">
        <v>589</v>
      </c>
      <c r="D3558" s="1" t="s">
        <v>193</v>
      </c>
      <c r="E3558" s="1">
        <v>6110</v>
      </c>
      <c r="F3558" s="1" t="s">
        <v>490</v>
      </c>
      <c r="G3558" s="2" t="s">
        <v>491</v>
      </c>
      <c r="H3558" s="1" t="s">
        <v>492</v>
      </c>
      <c r="I3558" s="1">
        <v>2004</v>
      </c>
      <c r="J3558" s="1">
        <v>2004</v>
      </c>
      <c r="K3558" s="1" t="s">
        <v>493</v>
      </c>
      <c r="L3558" s="1">
        <v>23.52</v>
      </c>
      <c r="M3558" s="1" t="s">
        <v>504</v>
      </c>
      <c r="N3558" s="1" t="s">
        <v>505</v>
      </c>
    </row>
    <row r="3559" spans="1:14" hidden="1" x14ac:dyDescent="0.35">
      <c r="A3559" s="1" t="s">
        <v>487</v>
      </c>
      <c r="B3559" s="1" t="s">
        <v>488</v>
      </c>
      <c r="C3559" s="2" t="s">
        <v>589</v>
      </c>
      <c r="D3559" s="1" t="s">
        <v>193</v>
      </c>
      <c r="E3559" s="1">
        <v>6110</v>
      </c>
      <c r="F3559" s="1" t="s">
        <v>490</v>
      </c>
      <c r="G3559" s="2" t="s">
        <v>491</v>
      </c>
      <c r="H3559" s="1" t="s">
        <v>492</v>
      </c>
      <c r="I3559" s="1">
        <v>2005</v>
      </c>
      <c r="J3559" s="1">
        <v>2005</v>
      </c>
      <c r="K3559" s="1" t="s">
        <v>493</v>
      </c>
      <c r="L3559" s="1">
        <v>23.62</v>
      </c>
      <c r="M3559" s="1" t="s">
        <v>504</v>
      </c>
      <c r="N3559" s="1" t="s">
        <v>505</v>
      </c>
    </row>
    <row r="3560" spans="1:14" hidden="1" x14ac:dyDescent="0.35">
      <c r="A3560" s="1" t="s">
        <v>487</v>
      </c>
      <c r="B3560" s="1" t="s">
        <v>488</v>
      </c>
      <c r="C3560" s="2" t="s">
        <v>589</v>
      </c>
      <c r="D3560" s="1" t="s">
        <v>193</v>
      </c>
      <c r="E3560" s="1">
        <v>6110</v>
      </c>
      <c r="F3560" s="1" t="s">
        <v>490</v>
      </c>
      <c r="G3560" s="2" t="s">
        <v>491</v>
      </c>
      <c r="H3560" s="1" t="s">
        <v>492</v>
      </c>
      <c r="I3560" s="1">
        <v>2006</v>
      </c>
      <c r="J3560" s="1">
        <v>2006</v>
      </c>
      <c r="K3560" s="1" t="s">
        <v>493</v>
      </c>
      <c r="L3560" s="1">
        <v>21.4</v>
      </c>
      <c r="M3560" s="1" t="s">
        <v>504</v>
      </c>
      <c r="N3560" s="1" t="s">
        <v>505</v>
      </c>
    </row>
    <row r="3561" spans="1:14" hidden="1" x14ac:dyDescent="0.35">
      <c r="A3561" s="1" t="s">
        <v>487</v>
      </c>
      <c r="B3561" s="1" t="s">
        <v>488</v>
      </c>
      <c r="C3561" s="2" t="s">
        <v>589</v>
      </c>
      <c r="D3561" s="1" t="s">
        <v>193</v>
      </c>
      <c r="E3561" s="1">
        <v>6110</v>
      </c>
      <c r="F3561" s="1" t="s">
        <v>490</v>
      </c>
      <c r="G3561" s="2" t="s">
        <v>491</v>
      </c>
      <c r="H3561" s="1" t="s">
        <v>492</v>
      </c>
      <c r="I3561" s="1">
        <v>2007</v>
      </c>
      <c r="J3561" s="1">
        <v>2007</v>
      </c>
      <c r="K3561" s="1" t="s">
        <v>493</v>
      </c>
      <c r="L3561" s="1">
        <v>28.91</v>
      </c>
      <c r="M3561" s="1" t="s">
        <v>504</v>
      </c>
      <c r="N3561" s="1" t="s">
        <v>505</v>
      </c>
    </row>
    <row r="3562" spans="1:14" hidden="1" x14ac:dyDescent="0.35">
      <c r="A3562" s="1" t="s">
        <v>487</v>
      </c>
      <c r="B3562" s="1" t="s">
        <v>488</v>
      </c>
      <c r="C3562" s="2" t="s">
        <v>589</v>
      </c>
      <c r="D3562" s="1" t="s">
        <v>193</v>
      </c>
      <c r="E3562" s="1">
        <v>6110</v>
      </c>
      <c r="F3562" s="1" t="s">
        <v>490</v>
      </c>
      <c r="G3562" s="2" t="s">
        <v>491</v>
      </c>
      <c r="H3562" s="1" t="s">
        <v>492</v>
      </c>
      <c r="I3562" s="1">
        <v>2008</v>
      </c>
      <c r="J3562" s="1">
        <v>2008</v>
      </c>
      <c r="K3562" s="1" t="s">
        <v>493</v>
      </c>
      <c r="L3562" s="1">
        <v>31.92</v>
      </c>
      <c r="M3562" s="1" t="s">
        <v>504</v>
      </c>
      <c r="N3562" s="1" t="s">
        <v>505</v>
      </c>
    </row>
    <row r="3563" spans="1:14" hidden="1" x14ac:dyDescent="0.35">
      <c r="A3563" s="1" t="s">
        <v>487</v>
      </c>
      <c r="B3563" s="1" t="s">
        <v>488</v>
      </c>
      <c r="C3563" s="2" t="s">
        <v>589</v>
      </c>
      <c r="D3563" s="1" t="s">
        <v>193</v>
      </c>
      <c r="E3563" s="1">
        <v>6110</v>
      </c>
      <c r="F3563" s="1" t="s">
        <v>490</v>
      </c>
      <c r="G3563" s="2" t="s">
        <v>491</v>
      </c>
      <c r="H3563" s="1" t="s">
        <v>492</v>
      </c>
      <c r="I3563" s="1">
        <v>2009</v>
      </c>
      <c r="J3563" s="1">
        <v>2009</v>
      </c>
      <c r="K3563" s="1" t="s">
        <v>493</v>
      </c>
      <c r="L3563" s="1">
        <v>30.86</v>
      </c>
      <c r="M3563" s="1" t="s">
        <v>504</v>
      </c>
      <c r="N3563" s="1" t="s">
        <v>505</v>
      </c>
    </row>
    <row r="3564" spans="1:14" hidden="1" x14ac:dyDescent="0.35">
      <c r="A3564" s="1" t="s">
        <v>487</v>
      </c>
      <c r="B3564" s="1" t="s">
        <v>488</v>
      </c>
      <c r="C3564" s="2" t="s">
        <v>589</v>
      </c>
      <c r="D3564" s="1" t="s">
        <v>193</v>
      </c>
      <c r="E3564" s="1">
        <v>6110</v>
      </c>
      <c r="F3564" s="1" t="s">
        <v>490</v>
      </c>
      <c r="G3564" s="2" t="s">
        <v>506</v>
      </c>
      <c r="H3564" s="1" t="s">
        <v>507</v>
      </c>
      <c r="I3564" s="1">
        <v>2009</v>
      </c>
      <c r="J3564" s="1">
        <v>2009</v>
      </c>
      <c r="K3564" s="1" t="s">
        <v>493</v>
      </c>
      <c r="L3564" s="1">
        <v>0</v>
      </c>
      <c r="M3564" s="1" t="s">
        <v>504</v>
      </c>
      <c r="N3564" s="1" t="s">
        <v>505</v>
      </c>
    </row>
    <row r="3565" spans="1:14" hidden="1" x14ac:dyDescent="0.35">
      <c r="A3565" s="1" t="s">
        <v>487</v>
      </c>
      <c r="B3565" s="1" t="s">
        <v>488</v>
      </c>
      <c r="C3565" s="2" t="s">
        <v>589</v>
      </c>
      <c r="D3565" s="1" t="s">
        <v>193</v>
      </c>
      <c r="E3565" s="1">
        <v>6110</v>
      </c>
      <c r="F3565" s="1" t="s">
        <v>490</v>
      </c>
      <c r="G3565" s="2" t="s">
        <v>497</v>
      </c>
      <c r="H3565" s="1" t="s">
        <v>498</v>
      </c>
      <c r="I3565" s="1">
        <v>2001</v>
      </c>
      <c r="J3565" s="1">
        <v>2001</v>
      </c>
      <c r="K3565" s="1" t="s">
        <v>493</v>
      </c>
      <c r="L3565" s="1">
        <v>0.24</v>
      </c>
      <c r="M3565" s="1" t="s">
        <v>504</v>
      </c>
      <c r="N3565" s="1" t="s">
        <v>505</v>
      </c>
    </row>
    <row r="3566" spans="1:14" hidden="1" x14ac:dyDescent="0.35">
      <c r="A3566" s="1" t="s">
        <v>487</v>
      </c>
      <c r="B3566" s="1" t="s">
        <v>488</v>
      </c>
      <c r="C3566" s="2" t="s">
        <v>589</v>
      </c>
      <c r="D3566" s="1" t="s">
        <v>193</v>
      </c>
      <c r="E3566" s="1">
        <v>6110</v>
      </c>
      <c r="F3566" s="1" t="s">
        <v>490</v>
      </c>
      <c r="G3566" s="2" t="s">
        <v>497</v>
      </c>
      <c r="H3566" s="1" t="s">
        <v>498</v>
      </c>
      <c r="I3566" s="1">
        <v>2002</v>
      </c>
      <c r="J3566" s="1">
        <v>2002</v>
      </c>
      <c r="K3566" s="1" t="s">
        <v>493</v>
      </c>
      <c r="L3566" s="1">
        <v>0.61</v>
      </c>
      <c r="M3566" s="1" t="s">
        <v>504</v>
      </c>
      <c r="N3566" s="1" t="s">
        <v>505</v>
      </c>
    </row>
    <row r="3567" spans="1:14" hidden="1" x14ac:dyDescent="0.35">
      <c r="A3567" s="1" t="s">
        <v>487</v>
      </c>
      <c r="B3567" s="1" t="s">
        <v>488</v>
      </c>
      <c r="C3567" s="2" t="s">
        <v>589</v>
      </c>
      <c r="D3567" s="1" t="s">
        <v>193</v>
      </c>
      <c r="E3567" s="1">
        <v>6110</v>
      </c>
      <c r="F3567" s="1" t="s">
        <v>490</v>
      </c>
      <c r="G3567" s="2" t="s">
        <v>497</v>
      </c>
      <c r="H3567" s="1" t="s">
        <v>498</v>
      </c>
      <c r="I3567" s="1">
        <v>2003</v>
      </c>
      <c r="J3567" s="1">
        <v>2003</v>
      </c>
      <c r="K3567" s="1" t="s">
        <v>493</v>
      </c>
      <c r="L3567" s="1">
        <v>1.59</v>
      </c>
      <c r="M3567" s="1" t="s">
        <v>504</v>
      </c>
      <c r="N3567" s="1" t="s">
        <v>505</v>
      </c>
    </row>
    <row r="3568" spans="1:14" hidden="1" x14ac:dyDescent="0.35">
      <c r="A3568" s="1" t="s">
        <v>487</v>
      </c>
      <c r="B3568" s="1" t="s">
        <v>488</v>
      </c>
      <c r="C3568" s="2" t="s">
        <v>589</v>
      </c>
      <c r="D3568" s="1" t="s">
        <v>193</v>
      </c>
      <c r="E3568" s="1">
        <v>6110</v>
      </c>
      <c r="F3568" s="1" t="s">
        <v>490</v>
      </c>
      <c r="G3568" s="2" t="s">
        <v>497</v>
      </c>
      <c r="H3568" s="1" t="s">
        <v>498</v>
      </c>
      <c r="I3568" s="1">
        <v>2004</v>
      </c>
      <c r="J3568" s="1">
        <v>2004</v>
      </c>
      <c r="K3568" s="1" t="s">
        <v>493</v>
      </c>
      <c r="L3568" s="1">
        <v>2</v>
      </c>
      <c r="M3568" s="1" t="s">
        <v>504</v>
      </c>
      <c r="N3568" s="1" t="s">
        <v>505</v>
      </c>
    </row>
    <row r="3569" spans="1:14" hidden="1" x14ac:dyDescent="0.35">
      <c r="A3569" s="1" t="s">
        <v>487</v>
      </c>
      <c r="B3569" s="1" t="s">
        <v>488</v>
      </c>
      <c r="C3569" s="2" t="s">
        <v>589</v>
      </c>
      <c r="D3569" s="1" t="s">
        <v>193</v>
      </c>
      <c r="E3569" s="1">
        <v>6110</v>
      </c>
      <c r="F3569" s="1" t="s">
        <v>490</v>
      </c>
      <c r="G3569" s="2" t="s">
        <v>497</v>
      </c>
      <c r="H3569" s="1" t="s">
        <v>498</v>
      </c>
      <c r="I3569" s="1">
        <v>2005</v>
      </c>
      <c r="J3569" s="1">
        <v>2005</v>
      </c>
      <c r="K3569" s="1" t="s">
        <v>493</v>
      </c>
      <c r="L3569" s="1">
        <v>2.0299999999999998</v>
      </c>
      <c r="M3569" s="1" t="s">
        <v>504</v>
      </c>
      <c r="N3569" s="1" t="s">
        <v>505</v>
      </c>
    </row>
    <row r="3570" spans="1:14" hidden="1" x14ac:dyDescent="0.35">
      <c r="A3570" s="1" t="s">
        <v>487</v>
      </c>
      <c r="B3570" s="1" t="s">
        <v>488</v>
      </c>
      <c r="C3570" s="2" t="s">
        <v>589</v>
      </c>
      <c r="D3570" s="1" t="s">
        <v>193</v>
      </c>
      <c r="E3570" s="1">
        <v>6110</v>
      </c>
      <c r="F3570" s="1" t="s">
        <v>490</v>
      </c>
      <c r="G3570" s="2" t="s">
        <v>497</v>
      </c>
      <c r="H3570" s="1" t="s">
        <v>498</v>
      </c>
      <c r="I3570" s="1">
        <v>2006</v>
      </c>
      <c r="J3570" s="1">
        <v>2006</v>
      </c>
      <c r="K3570" s="1" t="s">
        <v>493</v>
      </c>
      <c r="L3570" s="1">
        <v>3.03</v>
      </c>
      <c r="M3570" s="1" t="s">
        <v>504</v>
      </c>
      <c r="N3570" s="1" t="s">
        <v>505</v>
      </c>
    </row>
    <row r="3571" spans="1:14" hidden="1" x14ac:dyDescent="0.35">
      <c r="A3571" s="1" t="s">
        <v>487</v>
      </c>
      <c r="B3571" s="1" t="s">
        <v>488</v>
      </c>
      <c r="C3571" s="2" t="s">
        <v>589</v>
      </c>
      <c r="D3571" s="1" t="s">
        <v>193</v>
      </c>
      <c r="E3571" s="1">
        <v>6110</v>
      </c>
      <c r="F3571" s="1" t="s">
        <v>490</v>
      </c>
      <c r="G3571" s="2" t="s">
        <v>497</v>
      </c>
      <c r="H3571" s="1" t="s">
        <v>498</v>
      </c>
      <c r="I3571" s="1">
        <v>2007</v>
      </c>
      <c r="J3571" s="1">
        <v>2007</v>
      </c>
      <c r="K3571" s="1" t="s">
        <v>493</v>
      </c>
      <c r="L3571" s="1">
        <v>6.51</v>
      </c>
      <c r="M3571" s="1" t="s">
        <v>504</v>
      </c>
      <c r="N3571" s="1" t="s">
        <v>505</v>
      </c>
    </row>
    <row r="3572" spans="1:14" hidden="1" x14ac:dyDescent="0.35">
      <c r="A3572" s="1" t="s">
        <v>487</v>
      </c>
      <c r="B3572" s="1" t="s">
        <v>488</v>
      </c>
      <c r="C3572" s="2" t="s">
        <v>589</v>
      </c>
      <c r="D3572" s="1" t="s">
        <v>193</v>
      </c>
      <c r="E3572" s="1">
        <v>6110</v>
      </c>
      <c r="F3572" s="1" t="s">
        <v>490</v>
      </c>
      <c r="G3572" s="2" t="s">
        <v>497</v>
      </c>
      <c r="H3572" s="1" t="s">
        <v>498</v>
      </c>
      <c r="I3572" s="1">
        <v>2008</v>
      </c>
      <c r="J3572" s="1">
        <v>2008</v>
      </c>
      <c r="K3572" s="1" t="s">
        <v>493</v>
      </c>
      <c r="L3572" s="1">
        <v>1.2</v>
      </c>
      <c r="M3572" s="1" t="s">
        <v>504</v>
      </c>
      <c r="N3572" s="1" t="s">
        <v>505</v>
      </c>
    </row>
    <row r="3573" spans="1:14" hidden="1" x14ac:dyDescent="0.35">
      <c r="A3573" s="1" t="s">
        <v>487</v>
      </c>
      <c r="B3573" s="1" t="s">
        <v>488</v>
      </c>
      <c r="C3573" s="2" t="s">
        <v>589</v>
      </c>
      <c r="D3573" s="1" t="s">
        <v>193</v>
      </c>
      <c r="E3573" s="1">
        <v>6110</v>
      </c>
      <c r="F3573" s="1" t="s">
        <v>490</v>
      </c>
      <c r="G3573" s="2" t="s">
        <v>497</v>
      </c>
      <c r="H3573" s="1" t="s">
        <v>498</v>
      </c>
      <c r="I3573" s="1">
        <v>2009</v>
      </c>
      <c r="J3573" s="1">
        <v>2009</v>
      </c>
      <c r="K3573" s="1" t="s">
        <v>493</v>
      </c>
      <c r="L3573" s="1">
        <v>19.809999999999999</v>
      </c>
      <c r="M3573" s="1" t="s">
        <v>504</v>
      </c>
      <c r="N3573" s="1" t="s">
        <v>505</v>
      </c>
    </row>
    <row r="3574" spans="1:14" hidden="1" x14ac:dyDescent="0.35">
      <c r="A3574" s="1" t="s">
        <v>487</v>
      </c>
      <c r="B3574" s="1" t="s">
        <v>488</v>
      </c>
      <c r="C3574" s="2" t="s">
        <v>589</v>
      </c>
      <c r="D3574" s="1" t="s">
        <v>193</v>
      </c>
      <c r="E3574" s="1">
        <v>6110</v>
      </c>
      <c r="F3574" s="1" t="s">
        <v>490</v>
      </c>
      <c r="G3574" s="2" t="s">
        <v>499</v>
      </c>
      <c r="H3574" s="1" t="s">
        <v>500</v>
      </c>
      <c r="I3574" s="1">
        <v>2001</v>
      </c>
      <c r="J3574" s="1">
        <v>2001</v>
      </c>
      <c r="K3574" s="1" t="s">
        <v>493</v>
      </c>
      <c r="L3574" s="1">
        <v>15.18</v>
      </c>
      <c r="M3574" s="1" t="s">
        <v>504</v>
      </c>
      <c r="N3574" s="1" t="s">
        <v>505</v>
      </c>
    </row>
    <row r="3575" spans="1:14" hidden="1" x14ac:dyDescent="0.35">
      <c r="A3575" s="1" t="s">
        <v>487</v>
      </c>
      <c r="B3575" s="1" t="s">
        <v>488</v>
      </c>
      <c r="C3575" s="2" t="s">
        <v>589</v>
      </c>
      <c r="D3575" s="1" t="s">
        <v>193</v>
      </c>
      <c r="E3575" s="1">
        <v>6110</v>
      </c>
      <c r="F3575" s="1" t="s">
        <v>490</v>
      </c>
      <c r="G3575" s="2" t="s">
        <v>499</v>
      </c>
      <c r="H3575" s="1" t="s">
        <v>500</v>
      </c>
      <c r="I3575" s="1">
        <v>2002</v>
      </c>
      <c r="J3575" s="1">
        <v>2002</v>
      </c>
      <c r="K3575" s="1" t="s">
        <v>493</v>
      </c>
      <c r="L3575" s="1">
        <v>13.09</v>
      </c>
      <c r="M3575" s="1" t="s">
        <v>504</v>
      </c>
      <c r="N3575" s="1" t="s">
        <v>505</v>
      </c>
    </row>
    <row r="3576" spans="1:14" hidden="1" x14ac:dyDescent="0.35">
      <c r="A3576" s="1" t="s">
        <v>487</v>
      </c>
      <c r="B3576" s="1" t="s">
        <v>488</v>
      </c>
      <c r="C3576" s="2" t="s">
        <v>589</v>
      </c>
      <c r="D3576" s="1" t="s">
        <v>193</v>
      </c>
      <c r="E3576" s="1">
        <v>6110</v>
      </c>
      <c r="F3576" s="1" t="s">
        <v>490</v>
      </c>
      <c r="G3576" s="2" t="s">
        <v>499</v>
      </c>
      <c r="H3576" s="1" t="s">
        <v>500</v>
      </c>
      <c r="I3576" s="1">
        <v>2003</v>
      </c>
      <c r="J3576" s="1">
        <v>2003</v>
      </c>
      <c r="K3576" s="1" t="s">
        <v>493</v>
      </c>
      <c r="L3576" s="1">
        <v>18.71</v>
      </c>
      <c r="M3576" s="1" t="s">
        <v>504</v>
      </c>
      <c r="N3576" s="1" t="s">
        <v>505</v>
      </c>
    </row>
    <row r="3577" spans="1:14" hidden="1" x14ac:dyDescent="0.35">
      <c r="A3577" s="1" t="s">
        <v>487</v>
      </c>
      <c r="B3577" s="1" t="s">
        <v>488</v>
      </c>
      <c r="C3577" s="2" t="s">
        <v>589</v>
      </c>
      <c r="D3577" s="1" t="s">
        <v>193</v>
      </c>
      <c r="E3577" s="1">
        <v>6110</v>
      </c>
      <c r="F3577" s="1" t="s">
        <v>490</v>
      </c>
      <c r="G3577" s="2" t="s">
        <v>499</v>
      </c>
      <c r="H3577" s="1" t="s">
        <v>500</v>
      </c>
      <c r="I3577" s="1">
        <v>2004</v>
      </c>
      <c r="J3577" s="1">
        <v>2004</v>
      </c>
      <c r="K3577" s="1" t="s">
        <v>493</v>
      </c>
      <c r="L3577" s="1">
        <v>23.52</v>
      </c>
      <c r="M3577" s="1" t="s">
        <v>504</v>
      </c>
      <c r="N3577" s="1" t="s">
        <v>505</v>
      </c>
    </row>
    <row r="3578" spans="1:14" hidden="1" x14ac:dyDescent="0.35">
      <c r="A3578" s="1" t="s">
        <v>487</v>
      </c>
      <c r="B3578" s="1" t="s">
        <v>488</v>
      </c>
      <c r="C3578" s="2" t="s">
        <v>589</v>
      </c>
      <c r="D3578" s="1" t="s">
        <v>193</v>
      </c>
      <c r="E3578" s="1">
        <v>6110</v>
      </c>
      <c r="F3578" s="1" t="s">
        <v>490</v>
      </c>
      <c r="G3578" s="2" t="s">
        <v>499</v>
      </c>
      <c r="H3578" s="1" t="s">
        <v>500</v>
      </c>
      <c r="I3578" s="1">
        <v>2005</v>
      </c>
      <c r="J3578" s="1">
        <v>2005</v>
      </c>
      <c r="K3578" s="1" t="s">
        <v>493</v>
      </c>
      <c r="L3578" s="1">
        <v>23.62</v>
      </c>
      <c r="M3578" s="1" t="s">
        <v>504</v>
      </c>
      <c r="N3578" s="1" t="s">
        <v>505</v>
      </c>
    </row>
    <row r="3579" spans="1:14" hidden="1" x14ac:dyDescent="0.35">
      <c r="A3579" s="1" t="s">
        <v>487</v>
      </c>
      <c r="B3579" s="1" t="s">
        <v>488</v>
      </c>
      <c r="C3579" s="2" t="s">
        <v>589</v>
      </c>
      <c r="D3579" s="1" t="s">
        <v>193</v>
      </c>
      <c r="E3579" s="1">
        <v>6110</v>
      </c>
      <c r="F3579" s="1" t="s">
        <v>490</v>
      </c>
      <c r="G3579" s="2" t="s">
        <v>499</v>
      </c>
      <c r="H3579" s="1" t="s">
        <v>500</v>
      </c>
      <c r="I3579" s="1">
        <v>2006</v>
      </c>
      <c r="J3579" s="1">
        <v>2006</v>
      </c>
      <c r="K3579" s="1" t="s">
        <v>493</v>
      </c>
      <c r="L3579" s="1">
        <v>21.4</v>
      </c>
      <c r="M3579" s="1" t="s">
        <v>504</v>
      </c>
      <c r="N3579" s="1" t="s">
        <v>505</v>
      </c>
    </row>
    <row r="3580" spans="1:14" hidden="1" x14ac:dyDescent="0.35">
      <c r="A3580" s="1" t="s">
        <v>487</v>
      </c>
      <c r="B3580" s="1" t="s">
        <v>488</v>
      </c>
      <c r="C3580" s="2" t="s">
        <v>589</v>
      </c>
      <c r="D3580" s="1" t="s">
        <v>193</v>
      </c>
      <c r="E3580" s="1">
        <v>6110</v>
      </c>
      <c r="F3580" s="1" t="s">
        <v>490</v>
      </c>
      <c r="G3580" s="2" t="s">
        <v>499</v>
      </c>
      <c r="H3580" s="1" t="s">
        <v>500</v>
      </c>
      <c r="I3580" s="1">
        <v>2007</v>
      </c>
      <c r="J3580" s="1">
        <v>2007</v>
      </c>
      <c r="K3580" s="1" t="s">
        <v>493</v>
      </c>
      <c r="L3580" s="1">
        <v>28.91</v>
      </c>
      <c r="M3580" s="1" t="s">
        <v>504</v>
      </c>
      <c r="N3580" s="1" t="s">
        <v>505</v>
      </c>
    </row>
    <row r="3581" spans="1:14" hidden="1" x14ac:dyDescent="0.35">
      <c r="A3581" s="1" t="s">
        <v>487</v>
      </c>
      <c r="B3581" s="1" t="s">
        <v>488</v>
      </c>
      <c r="C3581" s="2" t="s">
        <v>589</v>
      </c>
      <c r="D3581" s="1" t="s">
        <v>193</v>
      </c>
      <c r="E3581" s="1">
        <v>6110</v>
      </c>
      <c r="F3581" s="1" t="s">
        <v>490</v>
      </c>
      <c r="G3581" s="2" t="s">
        <v>499</v>
      </c>
      <c r="H3581" s="1" t="s">
        <v>500</v>
      </c>
      <c r="I3581" s="1">
        <v>2008</v>
      </c>
      <c r="J3581" s="1">
        <v>2008</v>
      </c>
      <c r="K3581" s="1" t="s">
        <v>493</v>
      </c>
      <c r="L3581" s="1">
        <v>31.92</v>
      </c>
      <c r="M3581" s="1" t="s">
        <v>504</v>
      </c>
      <c r="N3581" s="1" t="s">
        <v>505</v>
      </c>
    </row>
    <row r="3582" spans="1:14" hidden="1" x14ac:dyDescent="0.35">
      <c r="A3582" s="1" t="s">
        <v>487</v>
      </c>
      <c r="B3582" s="1" t="s">
        <v>488</v>
      </c>
      <c r="C3582" s="2" t="s">
        <v>589</v>
      </c>
      <c r="D3582" s="1" t="s">
        <v>193</v>
      </c>
      <c r="E3582" s="1">
        <v>6110</v>
      </c>
      <c r="F3582" s="1" t="s">
        <v>490</v>
      </c>
      <c r="G3582" s="2" t="s">
        <v>499</v>
      </c>
      <c r="H3582" s="1" t="s">
        <v>500</v>
      </c>
      <c r="I3582" s="1">
        <v>2009</v>
      </c>
      <c r="J3582" s="1">
        <v>2009</v>
      </c>
      <c r="K3582" s="1" t="s">
        <v>493</v>
      </c>
      <c r="L3582" s="1">
        <v>30.86</v>
      </c>
      <c r="M3582" s="1" t="s">
        <v>504</v>
      </c>
      <c r="N3582" s="1" t="s">
        <v>505</v>
      </c>
    </row>
    <row r="3583" spans="1:14" hidden="1" x14ac:dyDescent="0.35">
      <c r="A3583" s="1" t="s">
        <v>487</v>
      </c>
      <c r="B3583" s="1" t="s">
        <v>488</v>
      </c>
      <c r="C3583" s="2" t="s">
        <v>589</v>
      </c>
      <c r="D3583" s="1" t="s">
        <v>193</v>
      </c>
      <c r="E3583" s="1">
        <v>6110</v>
      </c>
      <c r="F3583" s="1" t="s">
        <v>490</v>
      </c>
      <c r="G3583" s="2" t="s">
        <v>508</v>
      </c>
      <c r="H3583" s="1" t="s">
        <v>509</v>
      </c>
      <c r="I3583" s="1">
        <v>2009</v>
      </c>
      <c r="J3583" s="1">
        <v>2009</v>
      </c>
      <c r="K3583" s="1" t="s">
        <v>493</v>
      </c>
      <c r="L3583" s="1">
        <v>0</v>
      </c>
      <c r="M3583" s="1" t="s">
        <v>504</v>
      </c>
      <c r="N3583" s="1" t="s">
        <v>505</v>
      </c>
    </row>
    <row r="3584" spans="1:14" hidden="1" x14ac:dyDescent="0.35">
      <c r="A3584" s="1" t="s">
        <v>487</v>
      </c>
      <c r="B3584" s="1" t="s">
        <v>488</v>
      </c>
      <c r="C3584" s="2" t="s">
        <v>589</v>
      </c>
      <c r="D3584" s="1" t="s">
        <v>193</v>
      </c>
      <c r="E3584" s="1">
        <v>6110</v>
      </c>
      <c r="F3584" s="1" t="s">
        <v>490</v>
      </c>
      <c r="G3584" s="2" t="s">
        <v>501</v>
      </c>
      <c r="H3584" s="1" t="s">
        <v>502</v>
      </c>
      <c r="I3584" s="1">
        <v>2001</v>
      </c>
      <c r="J3584" s="1">
        <v>2001</v>
      </c>
      <c r="K3584" s="1" t="s">
        <v>493</v>
      </c>
      <c r="L3584" s="1">
        <v>0.24</v>
      </c>
      <c r="M3584" s="1" t="s">
        <v>504</v>
      </c>
      <c r="N3584" s="1" t="s">
        <v>505</v>
      </c>
    </row>
    <row r="3585" spans="1:14" hidden="1" x14ac:dyDescent="0.35">
      <c r="A3585" s="1" t="s">
        <v>487</v>
      </c>
      <c r="B3585" s="1" t="s">
        <v>488</v>
      </c>
      <c r="C3585" s="2" t="s">
        <v>589</v>
      </c>
      <c r="D3585" s="1" t="s">
        <v>193</v>
      </c>
      <c r="E3585" s="1">
        <v>6110</v>
      </c>
      <c r="F3585" s="1" t="s">
        <v>490</v>
      </c>
      <c r="G3585" s="2" t="s">
        <v>501</v>
      </c>
      <c r="H3585" s="1" t="s">
        <v>502</v>
      </c>
      <c r="I3585" s="1">
        <v>2002</v>
      </c>
      <c r="J3585" s="1">
        <v>2002</v>
      </c>
      <c r="K3585" s="1" t="s">
        <v>493</v>
      </c>
      <c r="L3585" s="1">
        <v>0.61</v>
      </c>
      <c r="M3585" s="1" t="s">
        <v>504</v>
      </c>
      <c r="N3585" s="1" t="s">
        <v>505</v>
      </c>
    </row>
    <row r="3586" spans="1:14" hidden="1" x14ac:dyDescent="0.35">
      <c r="A3586" s="1" t="s">
        <v>487</v>
      </c>
      <c r="B3586" s="1" t="s">
        <v>488</v>
      </c>
      <c r="C3586" s="2" t="s">
        <v>589</v>
      </c>
      <c r="D3586" s="1" t="s">
        <v>193</v>
      </c>
      <c r="E3586" s="1">
        <v>6110</v>
      </c>
      <c r="F3586" s="1" t="s">
        <v>490</v>
      </c>
      <c r="G3586" s="2" t="s">
        <v>501</v>
      </c>
      <c r="H3586" s="1" t="s">
        <v>502</v>
      </c>
      <c r="I3586" s="1">
        <v>2003</v>
      </c>
      <c r="J3586" s="1">
        <v>2003</v>
      </c>
      <c r="K3586" s="1" t="s">
        <v>493</v>
      </c>
      <c r="L3586" s="1">
        <v>1.59</v>
      </c>
      <c r="M3586" s="1" t="s">
        <v>504</v>
      </c>
      <c r="N3586" s="1" t="s">
        <v>505</v>
      </c>
    </row>
    <row r="3587" spans="1:14" hidden="1" x14ac:dyDescent="0.35">
      <c r="A3587" s="1" t="s">
        <v>487</v>
      </c>
      <c r="B3587" s="1" t="s">
        <v>488</v>
      </c>
      <c r="C3587" s="2" t="s">
        <v>589</v>
      </c>
      <c r="D3587" s="1" t="s">
        <v>193</v>
      </c>
      <c r="E3587" s="1">
        <v>6110</v>
      </c>
      <c r="F3587" s="1" t="s">
        <v>490</v>
      </c>
      <c r="G3587" s="2" t="s">
        <v>501</v>
      </c>
      <c r="H3587" s="1" t="s">
        <v>502</v>
      </c>
      <c r="I3587" s="1">
        <v>2004</v>
      </c>
      <c r="J3587" s="1">
        <v>2004</v>
      </c>
      <c r="K3587" s="1" t="s">
        <v>493</v>
      </c>
      <c r="L3587" s="1">
        <v>2</v>
      </c>
      <c r="M3587" s="1" t="s">
        <v>504</v>
      </c>
      <c r="N3587" s="1" t="s">
        <v>505</v>
      </c>
    </row>
    <row r="3588" spans="1:14" hidden="1" x14ac:dyDescent="0.35">
      <c r="A3588" s="1" t="s">
        <v>487</v>
      </c>
      <c r="B3588" s="1" t="s">
        <v>488</v>
      </c>
      <c r="C3588" s="2" t="s">
        <v>589</v>
      </c>
      <c r="D3588" s="1" t="s">
        <v>193</v>
      </c>
      <c r="E3588" s="1">
        <v>6110</v>
      </c>
      <c r="F3588" s="1" t="s">
        <v>490</v>
      </c>
      <c r="G3588" s="2" t="s">
        <v>501</v>
      </c>
      <c r="H3588" s="1" t="s">
        <v>502</v>
      </c>
      <c r="I3588" s="1">
        <v>2005</v>
      </c>
      <c r="J3588" s="1">
        <v>2005</v>
      </c>
      <c r="K3588" s="1" t="s">
        <v>493</v>
      </c>
      <c r="L3588" s="1">
        <v>2.0299999999999998</v>
      </c>
      <c r="M3588" s="1" t="s">
        <v>504</v>
      </c>
      <c r="N3588" s="1" t="s">
        <v>505</v>
      </c>
    </row>
    <row r="3589" spans="1:14" hidden="1" x14ac:dyDescent="0.35">
      <c r="A3589" s="1" t="s">
        <v>487</v>
      </c>
      <c r="B3589" s="1" t="s">
        <v>488</v>
      </c>
      <c r="C3589" s="2" t="s">
        <v>589</v>
      </c>
      <c r="D3589" s="1" t="s">
        <v>193</v>
      </c>
      <c r="E3589" s="1">
        <v>6110</v>
      </c>
      <c r="F3589" s="1" t="s">
        <v>490</v>
      </c>
      <c r="G3589" s="2" t="s">
        <v>501</v>
      </c>
      <c r="H3589" s="1" t="s">
        <v>502</v>
      </c>
      <c r="I3589" s="1">
        <v>2006</v>
      </c>
      <c r="J3589" s="1">
        <v>2006</v>
      </c>
      <c r="K3589" s="1" t="s">
        <v>493</v>
      </c>
      <c r="L3589" s="1">
        <v>3.03</v>
      </c>
      <c r="M3589" s="1" t="s">
        <v>504</v>
      </c>
      <c r="N3589" s="1" t="s">
        <v>505</v>
      </c>
    </row>
    <row r="3590" spans="1:14" hidden="1" x14ac:dyDescent="0.35">
      <c r="A3590" s="1" t="s">
        <v>487</v>
      </c>
      <c r="B3590" s="1" t="s">
        <v>488</v>
      </c>
      <c r="C3590" s="2" t="s">
        <v>589</v>
      </c>
      <c r="D3590" s="1" t="s">
        <v>193</v>
      </c>
      <c r="E3590" s="1">
        <v>6110</v>
      </c>
      <c r="F3590" s="1" t="s">
        <v>490</v>
      </c>
      <c r="G3590" s="2" t="s">
        <v>501</v>
      </c>
      <c r="H3590" s="1" t="s">
        <v>502</v>
      </c>
      <c r="I3590" s="1">
        <v>2007</v>
      </c>
      <c r="J3590" s="1">
        <v>2007</v>
      </c>
      <c r="K3590" s="1" t="s">
        <v>493</v>
      </c>
      <c r="L3590" s="1">
        <v>6.51</v>
      </c>
      <c r="M3590" s="1" t="s">
        <v>504</v>
      </c>
      <c r="N3590" s="1" t="s">
        <v>505</v>
      </c>
    </row>
    <row r="3591" spans="1:14" hidden="1" x14ac:dyDescent="0.35">
      <c r="A3591" s="1" t="s">
        <v>487</v>
      </c>
      <c r="B3591" s="1" t="s">
        <v>488</v>
      </c>
      <c r="C3591" s="2" t="s">
        <v>589</v>
      </c>
      <c r="D3591" s="1" t="s">
        <v>193</v>
      </c>
      <c r="E3591" s="1">
        <v>6110</v>
      </c>
      <c r="F3591" s="1" t="s">
        <v>490</v>
      </c>
      <c r="G3591" s="2" t="s">
        <v>501</v>
      </c>
      <c r="H3591" s="1" t="s">
        <v>502</v>
      </c>
      <c r="I3591" s="1">
        <v>2008</v>
      </c>
      <c r="J3591" s="1">
        <v>2008</v>
      </c>
      <c r="K3591" s="1" t="s">
        <v>493</v>
      </c>
      <c r="L3591" s="1">
        <v>1.2</v>
      </c>
      <c r="M3591" s="1" t="s">
        <v>504</v>
      </c>
      <c r="N3591" s="1" t="s">
        <v>505</v>
      </c>
    </row>
    <row r="3592" spans="1:14" hidden="1" x14ac:dyDescent="0.35">
      <c r="A3592" s="1" t="s">
        <v>487</v>
      </c>
      <c r="B3592" s="1" t="s">
        <v>488</v>
      </c>
      <c r="C3592" s="2" t="s">
        <v>589</v>
      </c>
      <c r="D3592" s="1" t="s">
        <v>193</v>
      </c>
      <c r="E3592" s="1">
        <v>6110</v>
      </c>
      <c r="F3592" s="1" t="s">
        <v>490</v>
      </c>
      <c r="G3592" s="2" t="s">
        <v>501</v>
      </c>
      <c r="H3592" s="1" t="s">
        <v>502</v>
      </c>
      <c r="I3592" s="1">
        <v>2009</v>
      </c>
      <c r="J3592" s="1">
        <v>2009</v>
      </c>
      <c r="K3592" s="1" t="s">
        <v>493</v>
      </c>
      <c r="L3592" s="1">
        <v>19.809999999999999</v>
      </c>
      <c r="M3592" s="1" t="s">
        <v>504</v>
      </c>
      <c r="N3592" s="1" t="s">
        <v>505</v>
      </c>
    </row>
    <row r="3593" spans="1:14" hidden="1" x14ac:dyDescent="0.35">
      <c r="A3593" s="1" t="s">
        <v>487</v>
      </c>
      <c r="B3593" s="1" t="s">
        <v>488</v>
      </c>
      <c r="C3593" s="2" t="s">
        <v>590</v>
      </c>
      <c r="D3593" s="1" t="s">
        <v>195</v>
      </c>
      <c r="E3593" s="1">
        <v>6110</v>
      </c>
      <c r="F3593" s="1" t="s">
        <v>490</v>
      </c>
      <c r="G3593" s="2" t="s">
        <v>491</v>
      </c>
      <c r="H3593" s="1" t="s">
        <v>492</v>
      </c>
      <c r="I3593" s="1">
        <v>2005</v>
      </c>
      <c r="J3593" s="1">
        <v>2005</v>
      </c>
      <c r="K3593" s="1" t="s">
        <v>493</v>
      </c>
      <c r="L3593" s="1">
        <v>0.67</v>
      </c>
      <c r="M3593" s="1" t="s">
        <v>504</v>
      </c>
      <c r="N3593" s="1" t="s">
        <v>505</v>
      </c>
    </row>
    <row r="3594" spans="1:14" hidden="1" x14ac:dyDescent="0.35">
      <c r="A3594" s="1" t="s">
        <v>487</v>
      </c>
      <c r="B3594" s="1" t="s">
        <v>488</v>
      </c>
      <c r="C3594" s="2" t="s">
        <v>590</v>
      </c>
      <c r="D3594" s="1" t="s">
        <v>195</v>
      </c>
      <c r="E3594" s="1">
        <v>6110</v>
      </c>
      <c r="F3594" s="1" t="s">
        <v>490</v>
      </c>
      <c r="G3594" s="2" t="s">
        <v>491</v>
      </c>
      <c r="H3594" s="1" t="s">
        <v>492</v>
      </c>
      <c r="I3594" s="1">
        <v>2006</v>
      </c>
      <c r="J3594" s="1">
        <v>2006</v>
      </c>
      <c r="K3594" s="1" t="s">
        <v>493</v>
      </c>
      <c r="L3594" s="1">
        <v>1.56</v>
      </c>
      <c r="M3594" s="1" t="s">
        <v>504</v>
      </c>
      <c r="N3594" s="1" t="s">
        <v>505</v>
      </c>
    </row>
    <row r="3595" spans="1:14" hidden="1" x14ac:dyDescent="0.35">
      <c r="A3595" s="1" t="s">
        <v>487</v>
      </c>
      <c r="B3595" s="1" t="s">
        <v>488</v>
      </c>
      <c r="C3595" s="2" t="s">
        <v>590</v>
      </c>
      <c r="D3595" s="1" t="s">
        <v>195</v>
      </c>
      <c r="E3595" s="1">
        <v>6110</v>
      </c>
      <c r="F3595" s="1" t="s">
        <v>490</v>
      </c>
      <c r="G3595" s="2" t="s">
        <v>491</v>
      </c>
      <c r="H3595" s="1" t="s">
        <v>492</v>
      </c>
      <c r="I3595" s="1">
        <v>2007</v>
      </c>
      <c r="J3595" s="1">
        <v>2007</v>
      </c>
      <c r="K3595" s="1" t="s">
        <v>493</v>
      </c>
      <c r="L3595" s="1">
        <v>4.47</v>
      </c>
      <c r="M3595" s="1" t="s">
        <v>504</v>
      </c>
      <c r="N3595" s="1" t="s">
        <v>505</v>
      </c>
    </row>
    <row r="3596" spans="1:14" hidden="1" x14ac:dyDescent="0.35">
      <c r="A3596" s="1" t="s">
        <v>487</v>
      </c>
      <c r="B3596" s="1" t="s">
        <v>488</v>
      </c>
      <c r="C3596" s="2" t="s">
        <v>590</v>
      </c>
      <c r="D3596" s="1" t="s">
        <v>195</v>
      </c>
      <c r="E3596" s="1">
        <v>6110</v>
      </c>
      <c r="F3596" s="1" t="s">
        <v>490</v>
      </c>
      <c r="G3596" s="2" t="s">
        <v>491</v>
      </c>
      <c r="H3596" s="1" t="s">
        <v>492</v>
      </c>
      <c r="I3596" s="1">
        <v>2008</v>
      </c>
      <c r="J3596" s="1">
        <v>2008</v>
      </c>
      <c r="K3596" s="1" t="s">
        <v>493</v>
      </c>
      <c r="L3596" s="1">
        <v>7.67</v>
      </c>
      <c r="M3596" s="1" t="s">
        <v>504</v>
      </c>
      <c r="N3596" s="1" t="s">
        <v>505</v>
      </c>
    </row>
    <row r="3597" spans="1:14" hidden="1" x14ac:dyDescent="0.35">
      <c r="A3597" s="1" t="s">
        <v>487</v>
      </c>
      <c r="B3597" s="1" t="s">
        <v>488</v>
      </c>
      <c r="C3597" s="2" t="s">
        <v>590</v>
      </c>
      <c r="D3597" s="1" t="s">
        <v>195</v>
      </c>
      <c r="E3597" s="1">
        <v>6110</v>
      </c>
      <c r="F3597" s="1" t="s">
        <v>490</v>
      </c>
      <c r="G3597" s="2" t="s">
        <v>491</v>
      </c>
      <c r="H3597" s="1" t="s">
        <v>492</v>
      </c>
      <c r="I3597" s="1">
        <v>2009</v>
      </c>
      <c r="J3597" s="1">
        <v>2009</v>
      </c>
      <c r="K3597" s="1" t="s">
        <v>493</v>
      </c>
      <c r="L3597" s="1">
        <v>6.42</v>
      </c>
      <c r="M3597" s="1" t="s">
        <v>504</v>
      </c>
      <c r="N3597" s="1" t="s">
        <v>505</v>
      </c>
    </row>
    <row r="3598" spans="1:14" hidden="1" x14ac:dyDescent="0.35">
      <c r="A3598" s="1" t="s">
        <v>487</v>
      </c>
      <c r="B3598" s="1" t="s">
        <v>488</v>
      </c>
      <c r="C3598" s="2" t="s">
        <v>590</v>
      </c>
      <c r="D3598" s="1" t="s">
        <v>195</v>
      </c>
      <c r="E3598" s="1">
        <v>6110</v>
      </c>
      <c r="F3598" s="1" t="s">
        <v>490</v>
      </c>
      <c r="G3598" s="2" t="s">
        <v>491</v>
      </c>
      <c r="H3598" s="1" t="s">
        <v>492</v>
      </c>
      <c r="I3598" s="1">
        <v>2010</v>
      </c>
      <c r="J3598" s="1">
        <v>2010</v>
      </c>
      <c r="K3598" s="1" t="s">
        <v>493</v>
      </c>
      <c r="L3598" s="1">
        <v>6.72</v>
      </c>
      <c r="M3598" s="1" t="s">
        <v>504</v>
      </c>
      <c r="N3598" s="1" t="s">
        <v>505</v>
      </c>
    </row>
    <row r="3599" spans="1:14" hidden="1" x14ac:dyDescent="0.35">
      <c r="A3599" s="1" t="s">
        <v>487</v>
      </c>
      <c r="B3599" s="1" t="s">
        <v>488</v>
      </c>
      <c r="C3599" s="2" t="s">
        <v>590</v>
      </c>
      <c r="D3599" s="1" t="s">
        <v>195</v>
      </c>
      <c r="E3599" s="1">
        <v>6110</v>
      </c>
      <c r="F3599" s="1" t="s">
        <v>490</v>
      </c>
      <c r="G3599" s="2" t="s">
        <v>491</v>
      </c>
      <c r="H3599" s="1" t="s">
        <v>492</v>
      </c>
      <c r="I3599" s="1">
        <v>2011</v>
      </c>
      <c r="J3599" s="1">
        <v>2011</v>
      </c>
      <c r="K3599" s="1" t="s">
        <v>493</v>
      </c>
      <c r="L3599" s="1">
        <v>6.61</v>
      </c>
      <c r="M3599" s="1" t="s">
        <v>504</v>
      </c>
      <c r="N3599" s="1" t="s">
        <v>505</v>
      </c>
    </row>
    <row r="3600" spans="1:14" hidden="1" x14ac:dyDescent="0.35">
      <c r="A3600" s="1" t="s">
        <v>487</v>
      </c>
      <c r="B3600" s="1" t="s">
        <v>488</v>
      </c>
      <c r="C3600" s="2" t="s">
        <v>590</v>
      </c>
      <c r="D3600" s="1" t="s">
        <v>195</v>
      </c>
      <c r="E3600" s="1">
        <v>6110</v>
      </c>
      <c r="F3600" s="1" t="s">
        <v>490</v>
      </c>
      <c r="G3600" s="2" t="s">
        <v>499</v>
      </c>
      <c r="H3600" s="1" t="s">
        <v>500</v>
      </c>
      <c r="I3600" s="1">
        <v>2005</v>
      </c>
      <c r="J3600" s="1">
        <v>2005</v>
      </c>
      <c r="K3600" s="1" t="s">
        <v>493</v>
      </c>
      <c r="L3600" s="1">
        <v>0.67</v>
      </c>
      <c r="M3600" s="1" t="s">
        <v>504</v>
      </c>
      <c r="N3600" s="1" t="s">
        <v>505</v>
      </c>
    </row>
    <row r="3601" spans="1:15" hidden="1" x14ac:dyDescent="0.35">
      <c r="A3601" s="1" t="s">
        <v>487</v>
      </c>
      <c r="B3601" s="1" t="s">
        <v>488</v>
      </c>
      <c r="C3601" s="2" t="s">
        <v>590</v>
      </c>
      <c r="D3601" s="1" t="s">
        <v>195</v>
      </c>
      <c r="E3601" s="1">
        <v>6110</v>
      </c>
      <c r="F3601" s="1" t="s">
        <v>490</v>
      </c>
      <c r="G3601" s="2" t="s">
        <v>499</v>
      </c>
      <c r="H3601" s="1" t="s">
        <v>500</v>
      </c>
      <c r="I3601" s="1">
        <v>2006</v>
      </c>
      <c r="J3601" s="1">
        <v>2006</v>
      </c>
      <c r="K3601" s="1" t="s">
        <v>493</v>
      </c>
      <c r="L3601" s="1">
        <v>1.56</v>
      </c>
      <c r="M3601" s="1" t="s">
        <v>504</v>
      </c>
      <c r="N3601" s="1" t="s">
        <v>505</v>
      </c>
    </row>
    <row r="3602" spans="1:15" hidden="1" x14ac:dyDescent="0.35">
      <c r="A3602" s="1" t="s">
        <v>487</v>
      </c>
      <c r="B3602" s="1" t="s">
        <v>488</v>
      </c>
      <c r="C3602" s="2" t="s">
        <v>590</v>
      </c>
      <c r="D3602" s="1" t="s">
        <v>195</v>
      </c>
      <c r="E3602" s="1">
        <v>6110</v>
      </c>
      <c r="F3602" s="1" t="s">
        <v>490</v>
      </c>
      <c r="G3602" s="2" t="s">
        <v>499</v>
      </c>
      <c r="H3602" s="1" t="s">
        <v>500</v>
      </c>
      <c r="I3602" s="1">
        <v>2007</v>
      </c>
      <c r="J3602" s="1">
        <v>2007</v>
      </c>
      <c r="K3602" s="1" t="s">
        <v>493</v>
      </c>
      <c r="L3602" s="1">
        <v>4.47</v>
      </c>
      <c r="M3602" s="1" t="s">
        <v>504</v>
      </c>
      <c r="N3602" s="1" t="s">
        <v>505</v>
      </c>
    </row>
    <row r="3603" spans="1:15" hidden="1" x14ac:dyDescent="0.35">
      <c r="A3603" s="1" t="s">
        <v>487</v>
      </c>
      <c r="B3603" s="1" t="s">
        <v>488</v>
      </c>
      <c r="C3603" s="2" t="s">
        <v>590</v>
      </c>
      <c r="D3603" s="1" t="s">
        <v>195</v>
      </c>
      <c r="E3603" s="1">
        <v>6110</v>
      </c>
      <c r="F3603" s="1" t="s">
        <v>490</v>
      </c>
      <c r="G3603" s="2" t="s">
        <v>499</v>
      </c>
      <c r="H3603" s="1" t="s">
        <v>500</v>
      </c>
      <c r="I3603" s="1">
        <v>2008</v>
      </c>
      <c r="J3603" s="1">
        <v>2008</v>
      </c>
      <c r="K3603" s="1" t="s">
        <v>493</v>
      </c>
      <c r="L3603" s="1">
        <v>7.67</v>
      </c>
      <c r="M3603" s="1" t="s">
        <v>504</v>
      </c>
      <c r="N3603" s="1" t="s">
        <v>505</v>
      </c>
    </row>
    <row r="3604" spans="1:15" hidden="1" x14ac:dyDescent="0.35">
      <c r="A3604" s="1" t="s">
        <v>487</v>
      </c>
      <c r="B3604" s="1" t="s">
        <v>488</v>
      </c>
      <c r="C3604" s="2" t="s">
        <v>590</v>
      </c>
      <c r="D3604" s="1" t="s">
        <v>195</v>
      </c>
      <c r="E3604" s="1">
        <v>6110</v>
      </c>
      <c r="F3604" s="1" t="s">
        <v>490</v>
      </c>
      <c r="G3604" s="2" t="s">
        <v>499</v>
      </c>
      <c r="H3604" s="1" t="s">
        <v>500</v>
      </c>
      <c r="I3604" s="1">
        <v>2009</v>
      </c>
      <c r="J3604" s="1">
        <v>2009</v>
      </c>
      <c r="K3604" s="1" t="s">
        <v>493</v>
      </c>
      <c r="L3604" s="1">
        <v>6.42</v>
      </c>
      <c r="M3604" s="1" t="s">
        <v>504</v>
      </c>
      <c r="N3604" s="1" t="s">
        <v>505</v>
      </c>
    </row>
    <row r="3605" spans="1:15" hidden="1" x14ac:dyDescent="0.35">
      <c r="A3605" s="1" t="s">
        <v>487</v>
      </c>
      <c r="B3605" s="1" t="s">
        <v>488</v>
      </c>
      <c r="C3605" s="2" t="s">
        <v>590</v>
      </c>
      <c r="D3605" s="1" t="s">
        <v>195</v>
      </c>
      <c r="E3605" s="1">
        <v>6110</v>
      </c>
      <c r="F3605" s="1" t="s">
        <v>490</v>
      </c>
      <c r="G3605" s="2" t="s">
        <v>499</v>
      </c>
      <c r="H3605" s="1" t="s">
        <v>500</v>
      </c>
      <c r="I3605" s="1">
        <v>2010</v>
      </c>
      <c r="J3605" s="1">
        <v>2010</v>
      </c>
      <c r="K3605" s="1" t="s">
        <v>493</v>
      </c>
      <c r="L3605" s="1">
        <v>6.72</v>
      </c>
      <c r="M3605" s="1" t="s">
        <v>504</v>
      </c>
      <c r="N3605" s="1" t="s">
        <v>505</v>
      </c>
    </row>
    <row r="3606" spans="1:15" hidden="1" x14ac:dyDescent="0.35">
      <c r="A3606" s="1" t="s">
        <v>487</v>
      </c>
      <c r="B3606" s="1" t="s">
        <v>488</v>
      </c>
      <c r="C3606" s="2" t="s">
        <v>590</v>
      </c>
      <c r="D3606" s="1" t="s">
        <v>195</v>
      </c>
      <c r="E3606" s="1">
        <v>6110</v>
      </c>
      <c r="F3606" s="1" t="s">
        <v>490</v>
      </c>
      <c r="G3606" s="2" t="s">
        <v>499</v>
      </c>
      <c r="H3606" s="1" t="s">
        <v>500</v>
      </c>
      <c r="I3606" s="1">
        <v>2011</v>
      </c>
      <c r="J3606" s="1">
        <v>2011</v>
      </c>
      <c r="K3606" s="1" t="s">
        <v>493</v>
      </c>
      <c r="L3606" s="1">
        <v>6.61</v>
      </c>
      <c r="M3606" s="1" t="s">
        <v>504</v>
      </c>
      <c r="N3606" s="1" t="s">
        <v>505</v>
      </c>
    </row>
    <row r="3607" spans="1:15" hidden="1" x14ac:dyDescent="0.35">
      <c r="A3607" s="1" t="s">
        <v>487</v>
      </c>
      <c r="B3607" s="1" t="s">
        <v>488</v>
      </c>
      <c r="C3607" s="2" t="s">
        <v>590</v>
      </c>
      <c r="D3607" s="1" t="s">
        <v>195</v>
      </c>
      <c r="E3607" s="1">
        <v>6110</v>
      </c>
      <c r="F3607" s="1" t="s">
        <v>490</v>
      </c>
      <c r="G3607" s="2" t="s">
        <v>499</v>
      </c>
      <c r="H3607" s="1" t="s">
        <v>500</v>
      </c>
      <c r="I3607" s="1">
        <v>2012</v>
      </c>
      <c r="J3607" s="1">
        <v>2012</v>
      </c>
      <c r="K3607" s="1" t="s">
        <v>493</v>
      </c>
      <c r="L3607" s="1">
        <v>9.6</v>
      </c>
      <c r="M3607" s="1" t="s">
        <v>494</v>
      </c>
      <c r="N3607" s="1" t="s">
        <v>495</v>
      </c>
      <c r="O3607" s="1" t="s">
        <v>496</v>
      </c>
    </row>
    <row r="3608" spans="1:15" hidden="1" x14ac:dyDescent="0.35">
      <c r="A3608" s="1" t="s">
        <v>487</v>
      </c>
      <c r="B3608" s="1" t="s">
        <v>488</v>
      </c>
      <c r="C3608" s="2" t="s">
        <v>590</v>
      </c>
      <c r="D3608" s="1" t="s">
        <v>195</v>
      </c>
      <c r="E3608" s="1">
        <v>6110</v>
      </c>
      <c r="F3608" s="1" t="s">
        <v>490</v>
      </c>
      <c r="G3608" s="2" t="s">
        <v>501</v>
      </c>
      <c r="H3608" s="1" t="s">
        <v>502</v>
      </c>
      <c r="I3608" s="1">
        <v>2013</v>
      </c>
      <c r="J3608" s="1">
        <v>2013</v>
      </c>
      <c r="K3608" s="1" t="s">
        <v>493</v>
      </c>
      <c r="L3608" s="1">
        <v>5.6</v>
      </c>
      <c r="M3608" s="1" t="s">
        <v>494</v>
      </c>
      <c r="N3608" s="1" t="s">
        <v>495</v>
      </c>
      <c r="O3608" s="1" t="s">
        <v>496</v>
      </c>
    </row>
    <row r="3609" spans="1:15" hidden="1" x14ac:dyDescent="0.35">
      <c r="A3609" s="1" t="s">
        <v>487</v>
      </c>
      <c r="B3609" s="1" t="s">
        <v>488</v>
      </c>
      <c r="C3609" s="2" t="s">
        <v>591</v>
      </c>
      <c r="D3609" s="1" t="s">
        <v>197</v>
      </c>
      <c r="E3609" s="1">
        <v>6110</v>
      </c>
      <c r="F3609" s="1" t="s">
        <v>490</v>
      </c>
      <c r="G3609" s="2" t="s">
        <v>491</v>
      </c>
      <c r="H3609" s="1" t="s">
        <v>492</v>
      </c>
      <c r="I3609" s="1">
        <v>2004</v>
      </c>
      <c r="J3609" s="1">
        <v>2004</v>
      </c>
      <c r="K3609" s="1" t="s">
        <v>493</v>
      </c>
      <c r="L3609" s="1">
        <v>296.55</v>
      </c>
      <c r="M3609" s="1" t="s">
        <v>504</v>
      </c>
      <c r="N3609" s="1" t="s">
        <v>505</v>
      </c>
    </row>
    <row r="3610" spans="1:15" hidden="1" x14ac:dyDescent="0.35">
      <c r="A3610" s="1" t="s">
        <v>487</v>
      </c>
      <c r="B3610" s="1" t="s">
        <v>488</v>
      </c>
      <c r="C3610" s="2" t="s">
        <v>591</v>
      </c>
      <c r="D3610" s="1" t="s">
        <v>197</v>
      </c>
      <c r="E3610" s="1">
        <v>6110</v>
      </c>
      <c r="F3610" s="1" t="s">
        <v>490</v>
      </c>
      <c r="G3610" s="2" t="s">
        <v>491</v>
      </c>
      <c r="H3610" s="1" t="s">
        <v>492</v>
      </c>
      <c r="I3610" s="1">
        <v>2005</v>
      </c>
      <c r="J3610" s="1">
        <v>2005</v>
      </c>
      <c r="K3610" s="1" t="s">
        <v>493</v>
      </c>
      <c r="L3610" s="1">
        <v>286.76</v>
      </c>
      <c r="M3610" s="1" t="s">
        <v>504</v>
      </c>
      <c r="N3610" s="1" t="s">
        <v>505</v>
      </c>
    </row>
    <row r="3611" spans="1:15" hidden="1" x14ac:dyDescent="0.35">
      <c r="A3611" s="1" t="s">
        <v>487</v>
      </c>
      <c r="B3611" s="1" t="s">
        <v>488</v>
      </c>
      <c r="C3611" s="2" t="s">
        <v>591</v>
      </c>
      <c r="D3611" s="1" t="s">
        <v>197</v>
      </c>
      <c r="E3611" s="1">
        <v>6110</v>
      </c>
      <c r="F3611" s="1" t="s">
        <v>490</v>
      </c>
      <c r="G3611" s="2" t="s">
        <v>491</v>
      </c>
      <c r="H3611" s="1" t="s">
        <v>492</v>
      </c>
      <c r="I3611" s="1">
        <v>2006</v>
      </c>
      <c r="J3611" s="1">
        <v>2006</v>
      </c>
      <c r="K3611" s="1" t="s">
        <v>493</v>
      </c>
      <c r="L3611" s="1">
        <v>373.29</v>
      </c>
      <c r="M3611" s="1" t="s">
        <v>504</v>
      </c>
      <c r="N3611" s="1" t="s">
        <v>505</v>
      </c>
    </row>
    <row r="3612" spans="1:15" hidden="1" x14ac:dyDescent="0.35">
      <c r="A3612" s="1" t="s">
        <v>487</v>
      </c>
      <c r="B3612" s="1" t="s">
        <v>488</v>
      </c>
      <c r="C3612" s="2" t="s">
        <v>591</v>
      </c>
      <c r="D3612" s="1" t="s">
        <v>197</v>
      </c>
      <c r="E3612" s="1">
        <v>6110</v>
      </c>
      <c r="F3612" s="1" t="s">
        <v>490</v>
      </c>
      <c r="G3612" s="2" t="s">
        <v>491</v>
      </c>
      <c r="H3612" s="1" t="s">
        <v>492</v>
      </c>
      <c r="I3612" s="1">
        <v>2007</v>
      </c>
      <c r="J3612" s="1">
        <v>2007</v>
      </c>
      <c r="K3612" s="1" t="s">
        <v>493</v>
      </c>
      <c r="L3612" s="1">
        <v>522.84</v>
      </c>
      <c r="M3612" s="1" t="s">
        <v>504</v>
      </c>
      <c r="N3612" s="1" t="s">
        <v>505</v>
      </c>
    </row>
    <row r="3613" spans="1:15" hidden="1" x14ac:dyDescent="0.35">
      <c r="A3613" s="1" t="s">
        <v>487</v>
      </c>
      <c r="B3613" s="1" t="s">
        <v>488</v>
      </c>
      <c r="C3613" s="2" t="s">
        <v>591</v>
      </c>
      <c r="D3613" s="1" t="s">
        <v>197</v>
      </c>
      <c r="E3613" s="1">
        <v>6110</v>
      </c>
      <c r="F3613" s="1" t="s">
        <v>490</v>
      </c>
      <c r="G3613" s="2" t="s">
        <v>491</v>
      </c>
      <c r="H3613" s="1" t="s">
        <v>492</v>
      </c>
      <c r="I3613" s="1">
        <v>2008</v>
      </c>
      <c r="J3613" s="1">
        <v>2008</v>
      </c>
      <c r="K3613" s="1" t="s">
        <v>493</v>
      </c>
      <c r="L3613" s="1">
        <v>563.45000000000005</v>
      </c>
      <c r="M3613" s="1" t="s">
        <v>504</v>
      </c>
      <c r="N3613" s="1" t="s">
        <v>505</v>
      </c>
    </row>
    <row r="3614" spans="1:15" hidden="1" x14ac:dyDescent="0.35">
      <c r="A3614" s="1" t="s">
        <v>487</v>
      </c>
      <c r="B3614" s="1" t="s">
        <v>488</v>
      </c>
      <c r="C3614" s="2" t="s">
        <v>591</v>
      </c>
      <c r="D3614" s="1" t="s">
        <v>197</v>
      </c>
      <c r="E3614" s="1">
        <v>6110</v>
      </c>
      <c r="F3614" s="1" t="s">
        <v>490</v>
      </c>
      <c r="G3614" s="2" t="s">
        <v>491</v>
      </c>
      <c r="H3614" s="1" t="s">
        <v>492</v>
      </c>
      <c r="I3614" s="1">
        <v>2009</v>
      </c>
      <c r="J3614" s="1">
        <v>2009</v>
      </c>
      <c r="K3614" s="1" t="s">
        <v>493</v>
      </c>
      <c r="L3614" s="1">
        <v>509.93</v>
      </c>
      <c r="M3614" s="1" t="s">
        <v>504</v>
      </c>
      <c r="N3614" s="1" t="s">
        <v>505</v>
      </c>
    </row>
    <row r="3615" spans="1:15" hidden="1" x14ac:dyDescent="0.35">
      <c r="A3615" s="1" t="s">
        <v>487</v>
      </c>
      <c r="B3615" s="1" t="s">
        <v>488</v>
      </c>
      <c r="C3615" s="2" t="s">
        <v>591</v>
      </c>
      <c r="D3615" s="1" t="s">
        <v>197</v>
      </c>
      <c r="E3615" s="1">
        <v>6110</v>
      </c>
      <c r="F3615" s="1" t="s">
        <v>490</v>
      </c>
      <c r="G3615" s="2" t="s">
        <v>491</v>
      </c>
      <c r="H3615" s="1" t="s">
        <v>492</v>
      </c>
      <c r="I3615" s="1">
        <v>2010</v>
      </c>
      <c r="J3615" s="1">
        <v>2010</v>
      </c>
      <c r="K3615" s="1" t="s">
        <v>493</v>
      </c>
      <c r="L3615" s="1">
        <v>460.02</v>
      </c>
      <c r="M3615" s="1" t="s">
        <v>504</v>
      </c>
      <c r="N3615" s="1" t="s">
        <v>505</v>
      </c>
    </row>
    <row r="3616" spans="1:15" hidden="1" x14ac:dyDescent="0.35">
      <c r="A3616" s="1" t="s">
        <v>487</v>
      </c>
      <c r="B3616" s="1" t="s">
        <v>488</v>
      </c>
      <c r="C3616" s="2" t="s">
        <v>591</v>
      </c>
      <c r="D3616" s="1" t="s">
        <v>197</v>
      </c>
      <c r="E3616" s="1">
        <v>6110</v>
      </c>
      <c r="F3616" s="1" t="s">
        <v>490</v>
      </c>
      <c r="G3616" s="2" t="s">
        <v>491</v>
      </c>
      <c r="H3616" s="1" t="s">
        <v>492</v>
      </c>
      <c r="I3616" s="1">
        <v>2011</v>
      </c>
      <c r="J3616" s="1">
        <v>2011</v>
      </c>
      <c r="K3616" s="1" t="s">
        <v>493</v>
      </c>
      <c r="L3616" s="1">
        <v>457.4</v>
      </c>
      <c r="M3616" s="1" t="s">
        <v>504</v>
      </c>
      <c r="N3616" s="1" t="s">
        <v>505</v>
      </c>
    </row>
    <row r="3617" spans="1:14" hidden="1" x14ac:dyDescent="0.35">
      <c r="A3617" s="1" t="s">
        <v>487</v>
      </c>
      <c r="B3617" s="1" t="s">
        <v>488</v>
      </c>
      <c r="C3617" s="2" t="s">
        <v>591</v>
      </c>
      <c r="D3617" s="1" t="s">
        <v>197</v>
      </c>
      <c r="E3617" s="1">
        <v>6110</v>
      </c>
      <c r="F3617" s="1" t="s">
        <v>490</v>
      </c>
      <c r="G3617" s="2" t="s">
        <v>491</v>
      </c>
      <c r="H3617" s="1" t="s">
        <v>492</v>
      </c>
      <c r="I3617" s="1">
        <v>2012</v>
      </c>
      <c r="J3617" s="1">
        <v>2012</v>
      </c>
      <c r="K3617" s="1" t="s">
        <v>493</v>
      </c>
      <c r="L3617" s="1">
        <v>413.21</v>
      </c>
      <c r="M3617" s="1" t="s">
        <v>504</v>
      </c>
      <c r="N3617" s="1" t="s">
        <v>505</v>
      </c>
    </row>
    <row r="3618" spans="1:14" hidden="1" x14ac:dyDescent="0.35">
      <c r="A3618" s="1" t="s">
        <v>487</v>
      </c>
      <c r="B3618" s="1" t="s">
        <v>488</v>
      </c>
      <c r="C3618" s="2" t="s">
        <v>591</v>
      </c>
      <c r="D3618" s="1" t="s">
        <v>197</v>
      </c>
      <c r="E3618" s="1">
        <v>6110</v>
      </c>
      <c r="F3618" s="1" t="s">
        <v>490</v>
      </c>
      <c r="G3618" s="2" t="s">
        <v>491</v>
      </c>
      <c r="H3618" s="1" t="s">
        <v>492</v>
      </c>
      <c r="I3618" s="1">
        <v>2013</v>
      </c>
      <c r="J3618" s="1">
        <v>2013</v>
      </c>
      <c r="K3618" s="1" t="s">
        <v>493</v>
      </c>
      <c r="L3618" s="1">
        <v>420.74</v>
      </c>
      <c r="M3618" s="1" t="s">
        <v>504</v>
      </c>
      <c r="N3618" s="1" t="s">
        <v>505</v>
      </c>
    </row>
    <row r="3619" spans="1:14" hidden="1" x14ac:dyDescent="0.35">
      <c r="A3619" s="1" t="s">
        <v>487</v>
      </c>
      <c r="B3619" s="1" t="s">
        <v>488</v>
      </c>
      <c r="C3619" s="2" t="s">
        <v>591</v>
      </c>
      <c r="D3619" s="1" t="s">
        <v>197</v>
      </c>
      <c r="E3619" s="1">
        <v>6110</v>
      </c>
      <c r="F3619" s="1" t="s">
        <v>490</v>
      </c>
      <c r="G3619" s="2" t="s">
        <v>491</v>
      </c>
      <c r="H3619" s="1" t="s">
        <v>492</v>
      </c>
      <c r="I3619" s="1">
        <v>2014</v>
      </c>
      <c r="J3619" s="1">
        <v>2014</v>
      </c>
      <c r="K3619" s="1" t="s">
        <v>493</v>
      </c>
      <c r="L3619" s="1">
        <v>431.53</v>
      </c>
      <c r="M3619" s="1" t="s">
        <v>504</v>
      </c>
      <c r="N3619" s="1" t="s">
        <v>505</v>
      </c>
    </row>
    <row r="3620" spans="1:14" hidden="1" x14ac:dyDescent="0.35">
      <c r="A3620" s="1" t="s">
        <v>487</v>
      </c>
      <c r="B3620" s="1" t="s">
        <v>488</v>
      </c>
      <c r="C3620" s="2" t="s">
        <v>591</v>
      </c>
      <c r="D3620" s="1" t="s">
        <v>197</v>
      </c>
      <c r="E3620" s="1">
        <v>6110</v>
      </c>
      <c r="F3620" s="1" t="s">
        <v>490</v>
      </c>
      <c r="G3620" s="2" t="s">
        <v>491</v>
      </c>
      <c r="H3620" s="1" t="s">
        <v>492</v>
      </c>
      <c r="I3620" s="1">
        <v>2015</v>
      </c>
      <c r="J3620" s="1">
        <v>2015</v>
      </c>
      <c r="K3620" s="1" t="s">
        <v>493</v>
      </c>
      <c r="L3620" s="1">
        <v>399.63</v>
      </c>
      <c r="M3620" s="1" t="s">
        <v>504</v>
      </c>
      <c r="N3620" s="1" t="s">
        <v>505</v>
      </c>
    </row>
    <row r="3621" spans="1:14" hidden="1" x14ac:dyDescent="0.35">
      <c r="A3621" s="1" t="s">
        <v>487</v>
      </c>
      <c r="B3621" s="1" t="s">
        <v>488</v>
      </c>
      <c r="C3621" s="2" t="s">
        <v>591</v>
      </c>
      <c r="D3621" s="1" t="s">
        <v>197</v>
      </c>
      <c r="E3621" s="1">
        <v>6110</v>
      </c>
      <c r="F3621" s="1" t="s">
        <v>490</v>
      </c>
      <c r="G3621" s="2" t="s">
        <v>491</v>
      </c>
      <c r="H3621" s="1" t="s">
        <v>492</v>
      </c>
      <c r="I3621" s="1">
        <v>2016</v>
      </c>
      <c r="J3621" s="1">
        <v>2016</v>
      </c>
      <c r="K3621" s="1" t="s">
        <v>493</v>
      </c>
      <c r="L3621" s="1">
        <v>317.7</v>
      </c>
      <c r="M3621" s="1" t="s">
        <v>504</v>
      </c>
      <c r="N3621" s="1" t="s">
        <v>505</v>
      </c>
    </row>
    <row r="3622" spans="1:14" hidden="1" x14ac:dyDescent="0.35">
      <c r="A3622" s="1" t="s">
        <v>487</v>
      </c>
      <c r="B3622" s="1" t="s">
        <v>488</v>
      </c>
      <c r="C3622" s="2" t="s">
        <v>591</v>
      </c>
      <c r="D3622" s="1" t="s">
        <v>197</v>
      </c>
      <c r="E3622" s="1">
        <v>6110</v>
      </c>
      <c r="F3622" s="1" t="s">
        <v>490</v>
      </c>
      <c r="G3622" s="2" t="s">
        <v>491</v>
      </c>
      <c r="H3622" s="1" t="s">
        <v>492</v>
      </c>
      <c r="I3622" s="1">
        <v>2017</v>
      </c>
      <c r="J3622" s="1">
        <v>2017</v>
      </c>
      <c r="K3622" s="1" t="s">
        <v>493</v>
      </c>
      <c r="L3622" s="1">
        <v>295.39999999999998</v>
      </c>
      <c r="M3622" s="1" t="s">
        <v>504</v>
      </c>
      <c r="N3622" s="1" t="s">
        <v>505</v>
      </c>
    </row>
    <row r="3623" spans="1:14" hidden="1" x14ac:dyDescent="0.35">
      <c r="A3623" s="1" t="s">
        <v>487</v>
      </c>
      <c r="B3623" s="1" t="s">
        <v>488</v>
      </c>
      <c r="C3623" s="2" t="s">
        <v>591</v>
      </c>
      <c r="D3623" s="1" t="s">
        <v>197</v>
      </c>
      <c r="E3623" s="1">
        <v>6110</v>
      </c>
      <c r="F3623" s="1" t="s">
        <v>490</v>
      </c>
      <c r="G3623" s="2" t="s">
        <v>497</v>
      </c>
      <c r="H3623" s="1" t="s">
        <v>498</v>
      </c>
      <c r="I3623" s="1">
        <v>2004</v>
      </c>
      <c r="J3623" s="1">
        <v>2004</v>
      </c>
      <c r="K3623" s="1" t="s">
        <v>493</v>
      </c>
      <c r="L3623" s="1">
        <v>95.16</v>
      </c>
      <c r="M3623" s="1" t="s">
        <v>504</v>
      </c>
      <c r="N3623" s="1" t="s">
        <v>505</v>
      </c>
    </row>
    <row r="3624" spans="1:14" hidden="1" x14ac:dyDescent="0.35">
      <c r="A3624" s="1" t="s">
        <v>487</v>
      </c>
      <c r="B3624" s="1" t="s">
        <v>488</v>
      </c>
      <c r="C3624" s="2" t="s">
        <v>591</v>
      </c>
      <c r="D3624" s="1" t="s">
        <v>197</v>
      </c>
      <c r="E3624" s="1">
        <v>6110</v>
      </c>
      <c r="F3624" s="1" t="s">
        <v>490</v>
      </c>
      <c r="G3624" s="2" t="s">
        <v>497</v>
      </c>
      <c r="H3624" s="1" t="s">
        <v>498</v>
      </c>
      <c r="I3624" s="1">
        <v>2005</v>
      </c>
      <c r="J3624" s="1">
        <v>2005</v>
      </c>
      <c r="K3624" s="1" t="s">
        <v>493</v>
      </c>
      <c r="L3624" s="1">
        <v>152.77000000000001</v>
      </c>
      <c r="M3624" s="1" t="s">
        <v>504</v>
      </c>
      <c r="N3624" s="1" t="s">
        <v>505</v>
      </c>
    </row>
    <row r="3625" spans="1:14" hidden="1" x14ac:dyDescent="0.35">
      <c r="A3625" s="1" t="s">
        <v>487</v>
      </c>
      <c r="B3625" s="1" t="s">
        <v>488</v>
      </c>
      <c r="C3625" s="2" t="s">
        <v>591</v>
      </c>
      <c r="D3625" s="1" t="s">
        <v>197</v>
      </c>
      <c r="E3625" s="1">
        <v>6110</v>
      </c>
      <c r="F3625" s="1" t="s">
        <v>490</v>
      </c>
      <c r="G3625" s="2" t="s">
        <v>497</v>
      </c>
      <c r="H3625" s="1" t="s">
        <v>498</v>
      </c>
      <c r="I3625" s="1">
        <v>2006</v>
      </c>
      <c r="J3625" s="1">
        <v>2006</v>
      </c>
      <c r="K3625" s="1" t="s">
        <v>493</v>
      </c>
      <c r="L3625" s="1">
        <v>228.27</v>
      </c>
      <c r="M3625" s="1" t="s">
        <v>504</v>
      </c>
      <c r="N3625" s="1" t="s">
        <v>505</v>
      </c>
    </row>
    <row r="3626" spans="1:14" hidden="1" x14ac:dyDescent="0.35">
      <c r="A3626" s="1" t="s">
        <v>487</v>
      </c>
      <c r="B3626" s="1" t="s">
        <v>488</v>
      </c>
      <c r="C3626" s="2" t="s">
        <v>591</v>
      </c>
      <c r="D3626" s="1" t="s">
        <v>197</v>
      </c>
      <c r="E3626" s="1">
        <v>6110</v>
      </c>
      <c r="F3626" s="1" t="s">
        <v>490</v>
      </c>
      <c r="G3626" s="2" t="s">
        <v>497</v>
      </c>
      <c r="H3626" s="1" t="s">
        <v>498</v>
      </c>
      <c r="I3626" s="1">
        <v>2007</v>
      </c>
      <c r="J3626" s="1">
        <v>2007</v>
      </c>
      <c r="K3626" s="1" t="s">
        <v>493</v>
      </c>
      <c r="L3626" s="1">
        <v>350.16</v>
      </c>
      <c r="M3626" s="1" t="s">
        <v>504</v>
      </c>
      <c r="N3626" s="1" t="s">
        <v>505</v>
      </c>
    </row>
    <row r="3627" spans="1:14" hidden="1" x14ac:dyDescent="0.35">
      <c r="A3627" s="1" t="s">
        <v>487</v>
      </c>
      <c r="B3627" s="1" t="s">
        <v>488</v>
      </c>
      <c r="C3627" s="2" t="s">
        <v>591</v>
      </c>
      <c r="D3627" s="1" t="s">
        <v>197</v>
      </c>
      <c r="E3627" s="1">
        <v>6110</v>
      </c>
      <c r="F3627" s="1" t="s">
        <v>490</v>
      </c>
      <c r="G3627" s="2" t="s">
        <v>497</v>
      </c>
      <c r="H3627" s="1" t="s">
        <v>498</v>
      </c>
      <c r="I3627" s="1">
        <v>2008</v>
      </c>
      <c r="J3627" s="1">
        <v>2008</v>
      </c>
      <c r="K3627" s="1" t="s">
        <v>493</v>
      </c>
      <c r="L3627" s="1">
        <v>404.31</v>
      </c>
      <c r="M3627" s="1" t="s">
        <v>504</v>
      </c>
      <c r="N3627" s="1" t="s">
        <v>505</v>
      </c>
    </row>
    <row r="3628" spans="1:14" hidden="1" x14ac:dyDescent="0.35">
      <c r="A3628" s="1" t="s">
        <v>487</v>
      </c>
      <c r="B3628" s="1" t="s">
        <v>488</v>
      </c>
      <c r="C3628" s="2" t="s">
        <v>591</v>
      </c>
      <c r="D3628" s="1" t="s">
        <v>197</v>
      </c>
      <c r="E3628" s="1">
        <v>6110</v>
      </c>
      <c r="F3628" s="1" t="s">
        <v>490</v>
      </c>
      <c r="G3628" s="2" t="s">
        <v>497</v>
      </c>
      <c r="H3628" s="1" t="s">
        <v>498</v>
      </c>
      <c r="I3628" s="1">
        <v>2009</v>
      </c>
      <c r="J3628" s="1">
        <v>2009</v>
      </c>
      <c r="K3628" s="1" t="s">
        <v>493</v>
      </c>
      <c r="L3628" s="1">
        <v>445.21</v>
      </c>
      <c r="M3628" s="1" t="s">
        <v>504</v>
      </c>
      <c r="N3628" s="1" t="s">
        <v>505</v>
      </c>
    </row>
    <row r="3629" spans="1:14" hidden="1" x14ac:dyDescent="0.35">
      <c r="A3629" s="1" t="s">
        <v>487</v>
      </c>
      <c r="B3629" s="1" t="s">
        <v>488</v>
      </c>
      <c r="C3629" s="2" t="s">
        <v>591</v>
      </c>
      <c r="D3629" s="1" t="s">
        <v>197</v>
      </c>
      <c r="E3629" s="1">
        <v>6110</v>
      </c>
      <c r="F3629" s="1" t="s">
        <v>490</v>
      </c>
      <c r="G3629" s="2" t="s">
        <v>497</v>
      </c>
      <c r="H3629" s="1" t="s">
        <v>498</v>
      </c>
      <c r="I3629" s="1">
        <v>2010</v>
      </c>
      <c r="J3629" s="1">
        <v>2010</v>
      </c>
      <c r="K3629" s="1" t="s">
        <v>493</v>
      </c>
      <c r="L3629" s="1">
        <v>498.34</v>
      </c>
      <c r="M3629" s="1" t="s">
        <v>504</v>
      </c>
      <c r="N3629" s="1" t="s">
        <v>505</v>
      </c>
    </row>
    <row r="3630" spans="1:14" hidden="1" x14ac:dyDescent="0.35">
      <c r="A3630" s="1" t="s">
        <v>487</v>
      </c>
      <c r="B3630" s="1" t="s">
        <v>488</v>
      </c>
      <c r="C3630" s="2" t="s">
        <v>591</v>
      </c>
      <c r="D3630" s="1" t="s">
        <v>197</v>
      </c>
      <c r="E3630" s="1">
        <v>6110</v>
      </c>
      <c r="F3630" s="1" t="s">
        <v>490</v>
      </c>
      <c r="G3630" s="2" t="s">
        <v>497</v>
      </c>
      <c r="H3630" s="1" t="s">
        <v>498</v>
      </c>
      <c r="I3630" s="1">
        <v>2011</v>
      </c>
      <c r="J3630" s="1">
        <v>2011</v>
      </c>
      <c r="K3630" s="1" t="s">
        <v>493</v>
      </c>
      <c r="L3630" s="1">
        <v>323.07</v>
      </c>
      <c r="M3630" s="1" t="s">
        <v>504</v>
      </c>
      <c r="N3630" s="1" t="s">
        <v>505</v>
      </c>
    </row>
    <row r="3631" spans="1:14" hidden="1" x14ac:dyDescent="0.35">
      <c r="A3631" s="1" t="s">
        <v>487</v>
      </c>
      <c r="B3631" s="1" t="s">
        <v>488</v>
      </c>
      <c r="C3631" s="2" t="s">
        <v>591</v>
      </c>
      <c r="D3631" s="1" t="s">
        <v>197</v>
      </c>
      <c r="E3631" s="1">
        <v>6110</v>
      </c>
      <c r="F3631" s="1" t="s">
        <v>490</v>
      </c>
      <c r="G3631" s="2" t="s">
        <v>497</v>
      </c>
      <c r="H3631" s="1" t="s">
        <v>498</v>
      </c>
      <c r="I3631" s="1">
        <v>2012</v>
      </c>
      <c r="J3631" s="1">
        <v>2012</v>
      </c>
      <c r="K3631" s="1" t="s">
        <v>493</v>
      </c>
      <c r="L3631" s="1">
        <v>346.23</v>
      </c>
      <c r="M3631" s="1" t="s">
        <v>504</v>
      </c>
      <c r="N3631" s="1" t="s">
        <v>505</v>
      </c>
    </row>
    <row r="3632" spans="1:14" hidden="1" x14ac:dyDescent="0.35">
      <c r="A3632" s="1" t="s">
        <v>487</v>
      </c>
      <c r="B3632" s="1" t="s">
        <v>488</v>
      </c>
      <c r="C3632" s="2" t="s">
        <v>591</v>
      </c>
      <c r="D3632" s="1" t="s">
        <v>197</v>
      </c>
      <c r="E3632" s="1">
        <v>6110</v>
      </c>
      <c r="F3632" s="1" t="s">
        <v>490</v>
      </c>
      <c r="G3632" s="2" t="s">
        <v>497</v>
      </c>
      <c r="H3632" s="1" t="s">
        <v>498</v>
      </c>
      <c r="I3632" s="1">
        <v>2013</v>
      </c>
      <c r="J3632" s="1">
        <v>2013</v>
      </c>
      <c r="K3632" s="1" t="s">
        <v>493</v>
      </c>
      <c r="L3632" s="1">
        <v>217.59</v>
      </c>
      <c r="M3632" s="1" t="s">
        <v>504</v>
      </c>
      <c r="N3632" s="1" t="s">
        <v>505</v>
      </c>
    </row>
    <row r="3633" spans="1:14" hidden="1" x14ac:dyDescent="0.35">
      <c r="A3633" s="1" t="s">
        <v>487</v>
      </c>
      <c r="B3633" s="1" t="s">
        <v>488</v>
      </c>
      <c r="C3633" s="2" t="s">
        <v>591</v>
      </c>
      <c r="D3633" s="1" t="s">
        <v>197</v>
      </c>
      <c r="E3633" s="1">
        <v>6110</v>
      </c>
      <c r="F3633" s="1" t="s">
        <v>490</v>
      </c>
      <c r="G3633" s="2" t="s">
        <v>497</v>
      </c>
      <c r="H3633" s="1" t="s">
        <v>498</v>
      </c>
      <c r="I3633" s="1">
        <v>2014</v>
      </c>
      <c r="J3633" s="1">
        <v>2014</v>
      </c>
      <c r="K3633" s="1" t="s">
        <v>493</v>
      </c>
      <c r="L3633" s="1">
        <v>273.02</v>
      </c>
      <c r="M3633" s="1" t="s">
        <v>504</v>
      </c>
      <c r="N3633" s="1" t="s">
        <v>505</v>
      </c>
    </row>
    <row r="3634" spans="1:14" hidden="1" x14ac:dyDescent="0.35">
      <c r="A3634" s="1" t="s">
        <v>487</v>
      </c>
      <c r="B3634" s="1" t="s">
        <v>488</v>
      </c>
      <c r="C3634" s="2" t="s">
        <v>591</v>
      </c>
      <c r="D3634" s="1" t="s">
        <v>197</v>
      </c>
      <c r="E3634" s="1">
        <v>6110</v>
      </c>
      <c r="F3634" s="1" t="s">
        <v>490</v>
      </c>
      <c r="G3634" s="2" t="s">
        <v>497</v>
      </c>
      <c r="H3634" s="1" t="s">
        <v>498</v>
      </c>
      <c r="I3634" s="1">
        <v>2015</v>
      </c>
      <c r="J3634" s="1">
        <v>2015</v>
      </c>
      <c r="K3634" s="1" t="s">
        <v>493</v>
      </c>
      <c r="L3634" s="1">
        <v>223.4</v>
      </c>
      <c r="M3634" s="1" t="s">
        <v>504</v>
      </c>
      <c r="N3634" s="1" t="s">
        <v>505</v>
      </c>
    </row>
    <row r="3635" spans="1:14" hidden="1" x14ac:dyDescent="0.35">
      <c r="A3635" s="1" t="s">
        <v>487</v>
      </c>
      <c r="B3635" s="1" t="s">
        <v>488</v>
      </c>
      <c r="C3635" s="2" t="s">
        <v>591</v>
      </c>
      <c r="D3635" s="1" t="s">
        <v>197</v>
      </c>
      <c r="E3635" s="1">
        <v>6110</v>
      </c>
      <c r="F3635" s="1" t="s">
        <v>490</v>
      </c>
      <c r="G3635" s="2" t="s">
        <v>497</v>
      </c>
      <c r="H3635" s="1" t="s">
        <v>498</v>
      </c>
      <c r="I3635" s="1">
        <v>2016</v>
      </c>
      <c r="J3635" s="1">
        <v>2016</v>
      </c>
      <c r="K3635" s="1" t="s">
        <v>493</v>
      </c>
      <c r="L3635" s="1">
        <v>206.09</v>
      </c>
      <c r="M3635" s="1" t="s">
        <v>504</v>
      </c>
      <c r="N3635" s="1" t="s">
        <v>505</v>
      </c>
    </row>
    <row r="3636" spans="1:14" hidden="1" x14ac:dyDescent="0.35">
      <c r="A3636" s="1" t="s">
        <v>487</v>
      </c>
      <c r="B3636" s="1" t="s">
        <v>488</v>
      </c>
      <c r="C3636" s="2" t="s">
        <v>591</v>
      </c>
      <c r="D3636" s="1" t="s">
        <v>197</v>
      </c>
      <c r="E3636" s="1">
        <v>6110</v>
      </c>
      <c r="F3636" s="1" t="s">
        <v>490</v>
      </c>
      <c r="G3636" s="2" t="s">
        <v>497</v>
      </c>
      <c r="H3636" s="1" t="s">
        <v>498</v>
      </c>
      <c r="I3636" s="1">
        <v>2017</v>
      </c>
      <c r="J3636" s="1">
        <v>2017</v>
      </c>
      <c r="K3636" s="1" t="s">
        <v>493</v>
      </c>
      <c r="L3636" s="1">
        <v>197.67</v>
      </c>
      <c r="M3636" s="1" t="s">
        <v>504</v>
      </c>
      <c r="N3636" s="1" t="s">
        <v>505</v>
      </c>
    </row>
    <row r="3637" spans="1:14" hidden="1" x14ac:dyDescent="0.35">
      <c r="A3637" s="1" t="s">
        <v>487</v>
      </c>
      <c r="B3637" s="1" t="s">
        <v>488</v>
      </c>
      <c r="C3637" s="2" t="s">
        <v>591</v>
      </c>
      <c r="D3637" s="1" t="s">
        <v>197</v>
      </c>
      <c r="E3637" s="1">
        <v>6110</v>
      </c>
      <c r="F3637" s="1" t="s">
        <v>490</v>
      </c>
      <c r="G3637" s="2" t="s">
        <v>499</v>
      </c>
      <c r="H3637" s="1" t="s">
        <v>500</v>
      </c>
      <c r="I3637" s="1">
        <v>2004</v>
      </c>
      <c r="J3637" s="1">
        <v>2004</v>
      </c>
      <c r="K3637" s="1" t="s">
        <v>493</v>
      </c>
      <c r="L3637" s="1">
        <v>273.66000000000003</v>
      </c>
      <c r="M3637" s="1" t="s">
        <v>504</v>
      </c>
      <c r="N3637" s="1" t="s">
        <v>505</v>
      </c>
    </row>
    <row r="3638" spans="1:14" hidden="1" x14ac:dyDescent="0.35">
      <c r="A3638" s="1" t="s">
        <v>487</v>
      </c>
      <c r="B3638" s="1" t="s">
        <v>488</v>
      </c>
      <c r="C3638" s="2" t="s">
        <v>591</v>
      </c>
      <c r="D3638" s="1" t="s">
        <v>197</v>
      </c>
      <c r="E3638" s="1">
        <v>6110</v>
      </c>
      <c r="F3638" s="1" t="s">
        <v>490</v>
      </c>
      <c r="G3638" s="2" t="s">
        <v>499</v>
      </c>
      <c r="H3638" s="1" t="s">
        <v>500</v>
      </c>
      <c r="I3638" s="1">
        <v>2005</v>
      </c>
      <c r="J3638" s="1">
        <v>2005</v>
      </c>
      <c r="K3638" s="1" t="s">
        <v>493</v>
      </c>
      <c r="L3638" s="1">
        <v>275.94</v>
      </c>
      <c r="M3638" s="1" t="s">
        <v>504</v>
      </c>
      <c r="N3638" s="1" t="s">
        <v>505</v>
      </c>
    </row>
    <row r="3639" spans="1:14" hidden="1" x14ac:dyDescent="0.35">
      <c r="A3639" s="1" t="s">
        <v>487</v>
      </c>
      <c r="B3639" s="1" t="s">
        <v>488</v>
      </c>
      <c r="C3639" s="2" t="s">
        <v>591</v>
      </c>
      <c r="D3639" s="1" t="s">
        <v>197</v>
      </c>
      <c r="E3639" s="1">
        <v>6110</v>
      </c>
      <c r="F3639" s="1" t="s">
        <v>490</v>
      </c>
      <c r="G3639" s="2" t="s">
        <v>499</v>
      </c>
      <c r="H3639" s="1" t="s">
        <v>500</v>
      </c>
      <c r="I3639" s="1">
        <v>2006</v>
      </c>
      <c r="J3639" s="1">
        <v>2006</v>
      </c>
      <c r="K3639" s="1" t="s">
        <v>493</v>
      </c>
      <c r="L3639" s="1">
        <v>342.53</v>
      </c>
      <c r="M3639" s="1" t="s">
        <v>504</v>
      </c>
      <c r="N3639" s="1" t="s">
        <v>505</v>
      </c>
    </row>
    <row r="3640" spans="1:14" hidden="1" x14ac:dyDescent="0.35">
      <c r="A3640" s="1" t="s">
        <v>487</v>
      </c>
      <c r="B3640" s="1" t="s">
        <v>488</v>
      </c>
      <c r="C3640" s="2" t="s">
        <v>591</v>
      </c>
      <c r="D3640" s="1" t="s">
        <v>197</v>
      </c>
      <c r="E3640" s="1">
        <v>6110</v>
      </c>
      <c r="F3640" s="1" t="s">
        <v>490</v>
      </c>
      <c r="G3640" s="2" t="s">
        <v>499</v>
      </c>
      <c r="H3640" s="1" t="s">
        <v>500</v>
      </c>
      <c r="I3640" s="1">
        <v>2007</v>
      </c>
      <c r="J3640" s="1">
        <v>2007</v>
      </c>
      <c r="K3640" s="1" t="s">
        <v>493</v>
      </c>
      <c r="L3640" s="1">
        <v>490.36</v>
      </c>
      <c r="M3640" s="1" t="s">
        <v>504</v>
      </c>
      <c r="N3640" s="1" t="s">
        <v>505</v>
      </c>
    </row>
    <row r="3641" spans="1:14" hidden="1" x14ac:dyDescent="0.35">
      <c r="A3641" s="1" t="s">
        <v>487</v>
      </c>
      <c r="B3641" s="1" t="s">
        <v>488</v>
      </c>
      <c r="C3641" s="2" t="s">
        <v>591</v>
      </c>
      <c r="D3641" s="1" t="s">
        <v>197</v>
      </c>
      <c r="E3641" s="1">
        <v>6110</v>
      </c>
      <c r="F3641" s="1" t="s">
        <v>490</v>
      </c>
      <c r="G3641" s="2" t="s">
        <v>499</v>
      </c>
      <c r="H3641" s="1" t="s">
        <v>500</v>
      </c>
      <c r="I3641" s="1">
        <v>2008</v>
      </c>
      <c r="J3641" s="1">
        <v>2008</v>
      </c>
      <c r="K3641" s="1" t="s">
        <v>493</v>
      </c>
      <c r="L3641" s="1">
        <v>523.74</v>
      </c>
      <c r="M3641" s="1" t="s">
        <v>504</v>
      </c>
      <c r="N3641" s="1" t="s">
        <v>505</v>
      </c>
    </row>
    <row r="3642" spans="1:14" hidden="1" x14ac:dyDescent="0.35">
      <c r="A3642" s="1" t="s">
        <v>487</v>
      </c>
      <c r="B3642" s="1" t="s">
        <v>488</v>
      </c>
      <c r="C3642" s="2" t="s">
        <v>591</v>
      </c>
      <c r="D3642" s="1" t="s">
        <v>197</v>
      </c>
      <c r="E3642" s="1">
        <v>6110</v>
      </c>
      <c r="F3642" s="1" t="s">
        <v>490</v>
      </c>
      <c r="G3642" s="2" t="s">
        <v>499</v>
      </c>
      <c r="H3642" s="1" t="s">
        <v>500</v>
      </c>
      <c r="I3642" s="1">
        <v>2009</v>
      </c>
      <c r="J3642" s="1">
        <v>2009</v>
      </c>
      <c r="K3642" s="1" t="s">
        <v>493</v>
      </c>
      <c r="L3642" s="1">
        <v>475.9</v>
      </c>
      <c r="M3642" s="1" t="s">
        <v>504</v>
      </c>
      <c r="N3642" s="1" t="s">
        <v>505</v>
      </c>
    </row>
    <row r="3643" spans="1:14" hidden="1" x14ac:dyDescent="0.35">
      <c r="A3643" s="1" t="s">
        <v>487</v>
      </c>
      <c r="B3643" s="1" t="s">
        <v>488</v>
      </c>
      <c r="C3643" s="2" t="s">
        <v>591</v>
      </c>
      <c r="D3643" s="1" t="s">
        <v>197</v>
      </c>
      <c r="E3643" s="1">
        <v>6110</v>
      </c>
      <c r="F3643" s="1" t="s">
        <v>490</v>
      </c>
      <c r="G3643" s="2" t="s">
        <v>499</v>
      </c>
      <c r="H3643" s="1" t="s">
        <v>500</v>
      </c>
      <c r="I3643" s="1">
        <v>2010</v>
      </c>
      <c r="J3643" s="1">
        <v>2010</v>
      </c>
      <c r="K3643" s="1" t="s">
        <v>493</v>
      </c>
      <c r="L3643" s="1">
        <v>383.79</v>
      </c>
      <c r="M3643" s="1" t="s">
        <v>504</v>
      </c>
      <c r="N3643" s="1" t="s">
        <v>505</v>
      </c>
    </row>
    <row r="3644" spans="1:14" hidden="1" x14ac:dyDescent="0.35">
      <c r="A3644" s="1" t="s">
        <v>487</v>
      </c>
      <c r="B3644" s="1" t="s">
        <v>488</v>
      </c>
      <c r="C3644" s="2" t="s">
        <v>591</v>
      </c>
      <c r="D3644" s="1" t="s">
        <v>197</v>
      </c>
      <c r="E3644" s="1">
        <v>6110</v>
      </c>
      <c r="F3644" s="1" t="s">
        <v>490</v>
      </c>
      <c r="G3644" s="2" t="s">
        <v>499</v>
      </c>
      <c r="H3644" s="1" t="s">
        <v>500</v>
      </c>
      <c r="I3644" s="1">
        <v>2011</v>
      </c>
      <c r="J3644" s="1">
        <v>2011</v>
      </c>
      <c r="K3644" s="1" t="s">
        <v>493</v>
      </c>
      <c r="L3644" s="1">
        <v>401.16</v>
      </c>
      <c r="M3644" s="1" t="s">
        <v>504</v>
      </c>
      <c r="N3644" s="1" t="s">
        <v>505</v>
      </c>
    </row>
    <row r="3645" spans="1:14" hidden="1" x14ac:dyDescent="0.35">
      <c r="A3645" s="1" t="s">
        <v>487</v>
      </c>
      <c r="B3645" s="1" t="s">
        <v>488</v>
      </c>
      <c r="C3645" s="2" t="s">
        <v>591</v>
      </c>
      <c r="D3645" s="1" t="s">
        <v>197</v>
      </c>
      <c r="E3645" s="1">
        <v>6110</v>
      </c>
      <c r="F3645" s="1" t="s">
        <v>490</v>
      </c>
      <c r="G3645" s="2" t="s">
        <v>499</v>
      </c>
      <c r="H3645" s="1" t="s">
        <v>500</v>
      </c>
      <c r="I3645" s="1">
        <v>2012</v>
      </c>
      <c r="J3645" s="1">
        <v>2012</v>
      </c>
      <c r="K3645" s="1" t="s">
        <v>493</v>
      </c>
      <c r="L3645" s="1">
        <v>314.68</v>
      </c>
      <c r="M3645" s="1" t="s">
        <v>504</v>
      </c>
      <c r="N3645" s="1" t="s">
        <v>505</v>
      </c>
    </row>
    <row r="3646" spans="1:14" hidden="1" x14ac:dyDescent="0.35">
      <c r="A3646" s="1" t="s">
        <v>487</v>
      </c>
      <c r="B3646" s="1" t="s">
        <v>488</v>
      </c>
      <c r="C3646" s="2" t="s">
        <v>591</v>
      </c>
      <c r="D3646" s="1" t="s">
        <v>197</v>
      </c>
      <c r="E3646" s="1">
        <v>6110</v>
      </c>
      <c r="F3646" s="1" t="s">
        <v>490</v>
      </c>
      <c r="G3646" s="2" t="s">
        <v>499</v>
      </c>
      <c r="H3646" s="1" t="s">
        <v>500</v>
      </c>
      <c r="I3646" s="1">
        <v>2013</v>
      </c>
      <c r="J3646" s="1">
        <v>2013</v>
      </c>
      <c r="K3646" s="1" t="s">
        <v>493</v>
      </c>
      <c r="L3646" s="1">
        <v>325</v>
      </c>
      <c r="M3646" s="1" t="s">
        <v>504</v>
      </c>
      <c r="N3646" s="1" t="s">
        <v>505</v>
      </c>
    </row>
    <row r="3647" spans="1:14" hidden="1" x14ac:dyDescent="0.35">
      <c r="A3647" s="1" t="s">
        <v>487</v>
      </c>
      <c r="B3647" s="1" t="s">
        <v>488</v>
      </c>
      <c r="C3647" s="2" t="s">
        <v>591</v>
      </c>
      <c r="D3647" s="1" t="s">
        <v>197</v>
      </c>
      <c r="E3647" s="1">
        <v>6110</v>
      </c>
      <c r="F3647" s="1" t="s">
        <v>490</v>
      </c>
      <c r="G3647" s="2" t="s">
        <v>499</v>
      </c>
      <c r="H3647" s="1" t="s">
        <v>500</v>
      </c>
      <c r="I3647" s="1">
        <v>2014</v>
      </c>
      <c r="J3647" s="1">
        <v>2014</v>
      </c>
      <c r="K3647" s="1" t="s">
        <v>493</v>
      </c>
      <c r="L3647" s="1">
        <v>326.16000000000003</v>
      </c>
      <c r="M3647" s="1" t="s">
        <v>504</v>
      </c>
      <c r="N3647" s="1" t="s">
        <v>505</v>
      </c>
    </row>
    <row r="3648" spans="1:14" hidden="1" x14ac:dyDescent="0.35">
      <c r="A3648" s="1" t="s">
        <v>487</v>
      </c>
      <c r="B3648" s="1" t="s">
        <v>488</v>
      </c>
      <c r="C3648" s="2" t="s">
        <v>591</v>
      </c>
      <c r="D3648" s="1" t="s">
        <v>197</v>
      </c>
      <c r="E3648" s="1">
        <v>6110</v>
      </c>
      <c r="F3648" s="1" t="s">
        <v>490</v>
      </c>
      <c r="G3648" s="2" t="s">
        <v>499</v>
      </c>
      <c r="H3648" s="1" t="s">
        <v>500</v>
      </c>
      <c r="I3648" s="1">
        <v>2015</v>
      </c>
      <c r="J3648" s="1">
        <v>2015</v>
      </c>
      <c r="K3648" s="1" t="s">
        <v>493</v>
      </c>
      <c r="L3648" s="1">
        <v>344.85</v>
      </c>
      <c r="M3648" s="1" t="s">
        <v>504</v>
      </c>
      <c r="N3648" s="1" t="s">
        <v>505</v>
      </c>
    </row>
    <row r="3649" spans="1:14" hidden="1" x14ac:dyDescent="0.35">
      <c r="A3649" s="1" t="s">
        <v>487</v>
      </c>
      <c r="B3649" s="1" t="s">
        <v>488</v>
      </c>
      <c r="C3649" s="2" t="s">
        <v>591</v>
      </c>
      <c r="D3649" s="1" t="s">
        <v>197</v>
      </c>
      <c r="E3649" s="1">
        <v>6110</v>
      </c>
      <c r="F3649" s="1" t="s">
        <v>490</v>
      </c>
      <c r="G3649" s="2" t="s">
        <v>499</v>
      </c>
      <c r="H3649" s="1" t="s">
        <v>500</v>
      </c>
      <c r="I3649" s="1">
        <v>2016</v>
      </c>
      <c r="J3649" s="1">
        <v>2016</v>
      </c>
      <c r="K3649" s="1" t="s">
        <v>493</v>
      </c>
      <c r="L3649" s="1">
        <v>290.63</v>
      </c>
      <c r="M3649" s="1" t="s">
        <v>504</v>
      </c>
      <c r="N3649" s="1" t="s">
        <v>505</v>
      </c>
    </row>
    <row r="3650" spans="1:14" hidden="1" x14ac:dyDescent="0.35">
      <c r="A3650" s="1" t="s">
        <v>487</v>
      </c>
      <c r="B3650" s="1" t="s">
        <v>488</v>
      </c>
      <c r="C3650" s="2" t="s">
        <v>591</v>
      </c>
      <c r="D3650" s="1" t="s">
        <v>197</v>
      </c>
      <c r="E3650" s="1">
        <v>6110</v>
      </c>
      <c r="F3650" s="1" t="s">
        <v>490</v>
      </c>
      <c r="G3650" s="2" t="s">
        <v>499</v>
      </c>
      <c r="H3650" s="1" t="s">
        <v>500</v>
      </c>
      <c r="I3650" s="1">
        <v>2017</v>
      </c>
      <c r="J3650" s="1">
        <v>2017</v>
      </c>
      <c r="K3650" s="1" t="s">
        <v>493</v>
      </c>
      <c r="L3650" s="1">
        <v>265.95999999999998</v>
      </c>
      <c r="M3650" s="1" t="s">
        <v>504</v>
      </c>
      <c r="N3650" s="1" t="s">
        <v>505</v>
      </c>
    </row>
    <row r="3651" spans="1:14" hidden="1" x14ac:dyDescent="0.35">
      <c r="A3651" s="1" t="s">
        <v>487</v>
      </c>
      <c r="B3651" s="1" t="s">
        <v>488</v>
      </c>
      <c r="C3651" s="2" t="s">
        <v>591</v>
      </c>
      <c r="D3651" s="1" t="s">
        <v>197</v>
      </c>
      <c r="E3651" s="1">
        <v>6110</v>
      </c>
      <c r="F3651" s="1" t="s">
        <v>490</v>
      </c>
      <c r="G3651" s="2" t="s">
        <v>501</v>
      </c>
      <c r="H3651" s="1" t="s">
        <v>502</v>
      </c>
      <c r="I3651" s="1">
        <v>2004</v>
      </c>
      <c r="J3651" s="1">
        <v>2004</v>
      </c>
      <c r="K3651" s="1" t="s">
        <v>493</v>
      </c>
      <c r="L3651" s="1">
        <v>52.99</v>
      </c>
      <c r="M3651" s="1" t="s">
        <v>504</v>
      </c>
      <c r="N3651" s="1" t="s">
        <v>505</v>
      </c>
    </row>
    <row r="3652" spans="1:14" hidden="1" x14ac:dyDescent="0.35">
      <c r="A3652" s="1" t="s">
        <v>487</v>
      </c>
      <c r="B3652" s="1" t="s">
        <v>488</v>
      </c>
      <c r="C3652" s="2" t="s">
        <v>591</v>
      </c>
      <c r="D3652" s="1" t="s">
        <v>197</v>
      </c>
      <c r="E3652" s="1">
        <v>6110</v>
      </c>
      <c r="F3652" s="1" t="s">
        <v>490</v>
      </c>
      <c r="G3652" s="2" t="s">
        <v>501</v>
      </c>
      <c r="H3652" s="1" t="s">
        <v>502</v>
      </c>
      <c r="I3652" s="1">
        <v>2005</v>
      </c>
      <c r="J3652" s="1">
        <v>2005</v>
      </c>
      <c r="K3652" s="1" t="s">
        <v>493</v>
      </c>
      <c r="L3652" s="1">
        <v>101.27</v>
      </c>
      <c r="M3652" s="1" t="s">
        <v>504</v>
      </c>
      <c r="N3652" s="1" t="s">
        <v>505</v>
      </c>
    </row>
    <row r="3653" spans="1:14" hidden="1" x14ac:dyDescent="0.35">
      <c r="A3653" s="1" t="s">
        <v>487</v>
      </c>
      <c r="B3653" s="1" t="s">
        <v>488</v>
      </c>
      <c r="C3653" s="2" t="s">
        <v>591</v>
      </c>
      <c r="D3653" s="1" t="s">
        <v>197</v>
      </c>
      <c r="E3653" s="1">
        <v>6110</v>
      </c>
      <c r="F3653" s="1" t="s">
        <v>490</v>
      </c>
      <c r="G3653" s="2" t="s">
        <v>501</v>
      </c>
      <c r="H3653" s="1" t="s">
        <v>502</v>
      </c>
      <c r="I3653" s="1">
        <v>2006</v>
      </c>
      <c r="J3653" s="1">
        <v>2006</v>
      </c>
      <c r="K3653" s="1" t="s">
        <v>493</v>
      </c>
      <c r="L3653" s="1">
        <v>171.14</v>
      </c>
      <c r="M3653" s="1" t="s">
        <v>504</v>
      </c>
      <c r="N3653" s="1" t="s">
        <v>505</v>
      </c>
    </row>
    <row r="3654" spans="1:14" hidden="1" x14ac:dyDescent="0.35">
      <c r="A3654" s="1" t="s">
        <v>487</v>
      </c>
      <c r="B3654" s="1" t="s">
        <v>488</v>
      </c>
      <c r="C3654" s="2" t="s">
        <v>591</v>
      </c>
      <c r="D3654" s="1" t="s">
        <v>197</v>
      </c>
      <c r="E3654" s="1">
        <v>6110</v>
      </c>
      <c r="F3654" s="1" t="s">
        <v>490</v>
      </c>
      <c r="G3654" s="2" t="s">
        <v>501</v>
      </c>
      <c r="H3654" s="1" t="s">
        <v>502</v>
      </c>
      <c r="I3654" s="1">
        <v>2007</v>
      </c>
      <c r="J3654" s="1">
        <v>2007</v>
      </c>
      <c r="K3654" s="1" t="s">
        <v>493</v>
      </c>
      <c r="L3654" s="1">
        <v>74.010000000000005</v>
      </c>
      <c r="M3654" s="1" t="s">
        <v>504</v>
      </c>
      <c r="N3654" s="1" t="s">
        <v>505</v>
      </c>
    </row>
    <row r="3655" spans="1:14" hidden="1" x14ac:dyDescent="0.35">
      <c r="A3655" s="1" t="s">
        <v>487</v>
      </c>
      <c r="B3655" s="1" t="s">
        <v>488</v>
      </c>
      <c r="C3655" s="2" t="s">
        <v>591</v>
      </c>
      <c r="D3655" s="1" t="s">
        <v>197</v>
      </c>
      <c r="E3655" s="1">
        <v>6110</v>
      </c>
      <c r="F3655" s="1" t="s">
        <v>490</v>
      </c>
      <c r="G3655" s="2" t="s">
        <v>501</v>
      </c>
      <c r="H3655" s="1" t="s">
        <v>502</v>
      </c>
      <c r="I3655" s="1">
        <v>2008</v>
      </c>
      <c r="J3655" s="1">
        <v>2008</v>
      </c>
      <c r="K3655" s="1" t="s">
        <v>493</v>
      </c>
      <c r="L3655" s="1">
        <v>85.75</v>
      </c>
      <c r="M3655" s="1" t="s">
        <v>504</v>
      </c>
      <c r="N3655" s="1" t="s">
        <v>505</v>
      </c>
    </row>
    <row r="3656" spans="1:14" hidden="1" x14ac:dyDescent="0.35">
      <c r="A3656" s="1" t="s">
        <v>487</v>
      </c>
      <c r="B3656" s="1" t="s">
        <v>488</v>
      </c>
      <c r="C3656" s="2" t="s">
        <v>591</v>
      </c>
      <c r="D3656" s="1" t="s">
        <v>197</v>
      </c>
      <c r="E3656" s="1">
        <v>6110</v>
      </c>
      <c r="F3656" s="1" t="s">
        <v>490</v>
      </c>
      <c r="G3656" s="2" t="s">
        <v>501</v>
      </c>
      <c r="H3656" s="1" t="s">
        <v>502</v>
      </c>
      <c r="I3656" s="1">
        <v>2009</v>
      </c>
      <c r="J3656" s="1">
        <v>2009</v>
      </c>
      <c r="K3656" s="1" t="s">
        <v>493</v>
      </c>
      <c r="L3656" s="1">
        <v>66.25</v>
      </c>
      <c r="M3656" s="1" t="s">
        <v>504</v>
      </c>
      <c r="N3656" s="1" t="s">
        <v>505</v>
      </c>
    </row>
    <row r="3657" spans="1:14" hidden="1" x14ac:dyDescent="0.35">
      <c r="A3657" s="1" t="s">
        <v>487</v>
      </c>
      <c r="B3657" s="1" t="s">
        <v>488</v>
      </c>
      <c r="C3657" s="2" t="s">
        <v>591</v>
      </c>
      <c r="D3657" s="1" t="s">
        <v>197</v>
      </c>
      <c r="E3657" s="1">
        <v>6110</v>
      </c>
      <c r="F3657" s="1" t="s">
        <v>490</v>
      </c>
      <c r="G3657" s="2" t="s">
        <v>501</v>
      </c>
      <c r="H3657" s="1" t="s">
        <v>502</v>
      </c>
      <c r="I3657" s="1">
        <v>2010</v>
      </c>
      <c r="J3657" s="1">
        <v>2010</v>
      </c>
      <c r="K3657" s="1" t="s">
        <v>493</v>
      </c>
      <c r="L3657" s="1">
        <v>73.709999999999994</v>
      </c>
      <c r="M3657" s="1" t="s">
        <v>504</v>
      </c>
      <c r="N3657" s="1" t="s">
        <v>505</v>
      </c>
    </row>
    <row r="3658" spans="1:14" hidden="1" x14ac:dyDescent="0.35">
      <c r="A3658" s="1" t="s">
        <v>487</v>
      </c>
      <c r="B3658" s="1" t="s">
        <v>488</v>
      </c>
      <c r="C3658" s="2" t="s">
        <v>591</v>
      </c>
      <c r="D3658" s="1" t="s">
        <v>197</v>
      </c>
      <c r="E3658" s="1">
        <v>6110</v>
      </c>
      <c r="F3658" s="1" t="s">
        <v>490</v>
      </c>
      <c r="G3658" s="2" t="s">
        <v>501</v>
      </c>
      <c r="H3658" s="1" t="s">
        <v>502</v>
      </c>
      <c r="I3658" s="1">
        <v>2011</v>
      </c>
      <c r="J3658" s="1">
        <v>2011</v>
      </c>
      <c r="K3658" s="1" t="s">
        <v>493</v>
      </c>
      <c r="L3658" s="1">
        <v>-3.76</v>
      </c>
      <c r="M3658" s="1" t="s">
        <v>504</v>
      </c>
      <c r="N3658" s="1" t="s">
        <v>505</v>
      </c>
    </row>
    <row r="3659" spans="1:14" hidden="1" x14ac:dyDescent="0.35">
      <c r="A3659" s="1" t="s">
        <v>487</v>
      </c>
      <c r="B3659" s="1" t="s">
        <v>488</v>
      </c>
      <c r="C3659" s="2" t="s">
        <v>591</v>
      </c>
      <c r="D3659" s="1" t="s">
        <v>197</v>
      </c>
      <c r="E3659" s="1">
        <v>6110</v>
      </c>
      <c r="F3659" s="1" t="s">
        <v>490</v>
      </c>
      <c r="G3659" s="2" t="s">
        <v>501</v>
      </c>
      <c r="H3659" s="1" t="s">
        <v>502</v>
      </c>
      <c r="I3659" s="1">
        <v>2012</v>
      </c>
      <c r="J3659" s="1">
        <v>2012</v>
      </c>
      <c r="K3659" s="1" t="s">
        <v>493</v>
      </c>
      <c r="L3659" s="1">
        <v>39.86</v>
      </c>
      <c r="M3659" s="1" t="s">
        <v>504</v>
      </c>
      <c r="N3659" s="1" t="s">
        <v>505</v>
      </c>
    </row>
    <row r="3660" spans="1:14" hidden="1" x14ac:dyDescent="0.35">
      <c r="A3660" s="1" t="s">
        <v>487</v>
      </c>
      <c r="B3660" s="1" t="s">
        <v>488</v>
      </c>
      <c r="C3660" s="2" t="s">
        <v>591</v>
      </c>
      <c r="D3660" s="1" t="s">
        <v>197</v>
      </c>
      <c r="E3660" s="1">
        <v>6110</v>
      </c>
      <c r="F3660" s="1" t="s">
        <v>490</v>
      </c>
      <c r="G3660" s="2" t="s">
        <v>501</v>
      </c>
      <c r="H3660" s="1" t="s">
        <v>502</v>
      </c>
      <c r="I3660" s="1">
        <v>2013</v>
      </c>
      <c r="J3660" s="1">
        <v>2013</v>
      </c>
      <c r="K3660" s="1" t="s">
        <v>493</v>
      </c>
      <c r="L3660" s="1">
        <v>75.42</v>
      </c>
      <c r="M3660" s="1" t="s">
        <v>504</v>
      </c>
      <c r="N3660" s="1" t="s">
        <v>505</v>
      </c>
    </row>
    <row r="3661" spans="1:14" hidden="1" x14ac:dyDescent="0.35">
      <c r="A3661" s="1" t="s">
        <v>487</v>
      </c>
      <c r="B3661" s="1" t="s">
        <v>488</v>
      </c>
      <c r="C3661" s="2" t="s">
        <v>591</v>
      </c>
      <c r="D3661" s="1" t="s">
        <v>197</v>
      </c>
      <c r="E3661" s="1">
        <v>6110</v>
      </c>
      <c r="F3661" s="1" t="s">
        <v>490</v>
      </c>
      <c r="G3661" s="2" t="s">
        <v>501</v>
      </c>
      <c r="H3661" s="1" t="s">
        <v>502</v>
      </c>
      <c r="I3661" s="1">
        <v>2014</v>
      </c>
      <c r="J3661" s="1">
        <v>2014</v>
      </c>
      <c r="K3661" s="1" t="s">
        <v>493</v>
      </c>
      <c r="L3661" s="1">
        <v>131.30000000000001</v>
      </c>
      <c r="M3661" s="1" t="s">
        <v>504</v>
      </c>
      <c r="N3661" s="1" t="s">
        <v>505</v>
      </c>
    </row>
    <row r="3662" spans="1:14" hidden="1" x14ac:dyDescent="0.35">
      <c r="A3662" s="1" t="s">
        <v>487</v>
      </c>
      <c r="B3662" s="1" t="s">
        <v>488</v>
      </c>
      <c r="C3662" s="2" t="s">
        <v>591</v>
      </c>
      <c r="D3662" s="1" t="s">
        <v>197</v>
      </c>
      <c r="E3662" s="1">
        <v>6110</v>
      </c>
      <c r="F3662" s="1" t="s">
        <v>490</v>
      </c>
      <c r="G3662" s="2" t="s">
        <v>501</v>
      </c>
      <c r="H3662" s="1" t="s">
        <v>502</v>
      </c>
      <c r="I3662" s="1">
        <v>2015</v>
      </c>
      <c r="J3662" s="1">
        <v>2015</v>
      </c>
      <c r="K3662" s="1" t="s">
        <v>493</v>
      </c>
      <c r="L3662" s="1">
        <v>96.34</v>
      </c>
      <c r="M3662" s="1" t="s">
        <v>504</v>
      </c>
      <c r="N3662" s="1" t="s">
        <v>505</v>
      </c>
    </row>
    <row r="3663" spans="1:14" hidden="1" x14ac:dyDescent="0.35">
      <c r="A3663" s="1" t="s">
        <v>487</v>
      </c>
      <c r="B3663" s="1" t="s">
        <v>488</v>
      </c>
      <c r="C3663" s="2" t="s">
        <v>591</v>
      </c>
      <c r="D3663" s="1" t="s">
        <v>197</v>
      </c>
      <c r="E3663" s="1">
        <v>6110</v>
      </c>
      <c r="F3663" s="1" t="s">
        <v>490</v>
      </c>
      <c r="G3663" s="2" t="s">
        <v>501</v>
      </c>
      <c r="H3663" s="1" t="s">
        <v>502</v>
      </c>
      <c r="I3663" s="1">
        <v>2016</v>
      </c>
      <c r="J3663" s="1">
        <v>2016</v>
      </c>
      <c r="K3663" s="1" t="s">
        <v>493</v>
      </c>
      <c r="L3663" s="1">
        <v>104.55</v>
      </c>
      <c r="M3663" s="1" t="s">
        <v>504</v>
      </c>
      <c r="N3663" s="1" t="s">
        <v>505</v>
      </c>
    </row>
    <row r="3664" spans="1:14" hidden="1" x14ac:dyDescent="0.35">
      <c r="A3664" s="1" t="s">
        <v>487</v>
      </c>
      <c r="B3664" s="1" t="s">
        <v>488</v>
      </c>
      <c r="C3664" s="2" t="s">
        <v>591</v>
      </c>
      <c r="D3664" s="1" t="s">
        <v>197</v>
      </c>
      <c r="E3664" s="1">
        <v>6110</v>
      </c>
      <c r="F3664" s="1" t="s">
        <v>490</v>
      </c>
      <c r="G3664" s="2" t="s">
        <v>501</v>
      </c>
      <c r="H3664" s="1" t="s">
        <v>502</v>
      </c>
      <c r="I3664" s="1">
        <v>2017</v>
      </c>
      <c r="J3664" s="1">
        <v>2017</v>
      </c>
      <c r="K3664" s="1" t="s">
        <v>493</v>
      </c>
      <c r="L3664" s="1">
        <v>80.77</v>
      </c>
      <c r="M3664" s="1" t="s">
        <v>504</v>
      </c>
      <c r="N3664" s="1" t="s">
        <v>505</v>
      </c>
    </row>
    <row r="3665" spans="1:14" hidden="1" x14ac:dyDescent="0.35">
      <c r="A3665" s="1" t="s">
        <v>487</v>
      </c>
      <c r="B3665" s="1" t="s">
        <v>488</v>
      </c>
      <c r="C3665" s="2" t="s">
        <v>592</v>
      </c>
      <c r="D3665" s="1" t="s">
        <v>199</v>
      </c>
      <c r="E3665" s="1">
        <v>6110</v>
      </c>
      <c r="F3665" s="1" t="s">
        <v>490</v>
      </c>
      <c r="G3665" s="2" t="s">
        <v>491</v>
      </c>
      <c r="H3665" s="1" t="s">
        <v>492</v>
      </c>
      <c r="I3665" s="1">
        <v>2001</v>
      </c>
      <c r="J3665" s="1">
        <v>2001</v>
      </c>
      <c r="K3665" s="1" t="s">
        <v>493</v>
      </c>
      <c r="L3665" s="1">
        <v>101.98</v>
      </c>
      <c r="M3665" s="1" t="s">
        <v>504</v>
      </c>
      <c r="N3665" s="1" t="s">
        <v>505</v>
      </c>
    </row>
    <row r="3666" spans="1:14" hidden="1" x14ac:dyDescent="0.35">
      <c r="A3666" s="1" t="s">
        <v>487</v>
      </c>
      <c r="B3666" s="1" t="s">
        <v>488</v>
      </c>
      <c r="C3666" s="2" t="s">
        <v>592</v>
      </c>
      <c r="D3666" s="1" t="s">
        <v>199</v>
      </c>
      <c r="E3666" s="1">
        <v>6110</v>
      </c>
      <c r="F3666" s="1" t="s">
        <v>490</v>
      </c>
      <c r="G3666" s="2" t="s">
        <v>491</v>
      </c>
      <c r="H3666" s="1" t="s">
        <v>492</v>
      </c>
      <c r="I3666" s="1">
        <v>2002</v>
      </c>
      <c r="J3666" s="1">
        <v>2002</v>
      </c>
      <c r="K3666" s="1" t="s">
        <v>493</v>
      </c>
      <c r="L3666" s="1">
        <v>119.82</v>
      </c>
      <c r="M3666" s="1" t="s">
        <v>504</v>
      </c>
      <c r="N3666" s="1" t="s">
        <v>505</v>
      </c>
    </row>
    <row r="3667" spans="1:14" hidden="1" x14ac:dyDescent="0.35">
      <c r="A3667" s="1" t="s">
        <v>487</v>
      </c>
      <c r="B3667" s="1" t="s">
        <v>488</v>
      </c>
      <c r="C3667" s="2" t="s">
        <v>592</v>
      </c>
      <c r="D3667" s="1" t="s">
        <v>199</v>
      </c>
      <c r="E3667" s="1">
        <v>6110</v>
      </c>
      <c r="F3667" s="1" t="s">
        <v>490</v>
      </c>
      <c r="G3667" s="2" t="s">
        <v>491</v>
      </c>
      <c r="H3667" s="1" t="s">
        <v>492</v>
      </c>
      <c r="I3667" s="1">
        <v>2003</v>
      </c>
      <c r="J3667" s="1">
        <v>2003</v>
      </c>
      <c r="K3667" s="1" t="s">
        <v>493</v>
      </c>
      <c r="L3667" s="1">
        <v>168.1</v>
      </c>
      <c r="M3667" s="1" t="s">
        <v>504</v>
      </c>
      <c r="N3667" s="1" t="s">
        <v>505</v>
      </c>
    </row>
    <row r="3668" spans="1:14" hidden="1" x14ac:dyDescent="0.35">
      <c r="A3668" s="1" t="s">
        <v>487</v>
      </c>
      <c r="B3668" s="1" t="s">
        <v>488</v>
      </c>
      <c r="C3668" s="2" t="s">
        <v>592</v>
      </c>
      <c r="D3668" s="1" t="s">
        <v>199</v>
      </c>
      <c r="E3668" s="1">
        <v>6110</v>
      </c>
      <c r="F3668" s="1" t="s">
        <v>490</v>
      </c>
      <c r="G3668" s="2" t="s">
        <v>491</v>
      </c>
      <c r="H3668" s="1" t="s">
        <v>492</v>
      </c>
      <c r="I3668" s="1">
        <v>2004</v>
      </c>
      <c r="J3668" s="1">
        <v>2004</v>
      </c>
      <c r="K3668" s="1" t="s">
        <v>493</v>
      </c>
      <c r="L3668" s="1">
        <v>177.59</v>
      </c>
      <c r="M3668" s="1" t="s">
        <v>504</v>
      </c>
      <c r="N3668" s="1" t="s">
        <v>505</v>
      </c>
    </row>
    <row r="3669" spans="1:14" hidden="1" x14ac:dyDescent="0.35">
      <c r="A3669" s="1" t="s">
        <v>487</v>
      </c>
      <c r="B3669" s="1" t="s">
        <v>488</v>
      </c>
      <c r="C3669" s="2" t="s">
        <v>592</v>
      </c>
      <c r="D3669" s="1" t="s">
        <v>199</v>
      </c>
      <c r="E3669" s="1">
        <v>6110</v>
      </c>
      <c r="F3669" s="1" t="s">
        <v>490</v>
      </c>
      <c r="G3669" s="2" t="s">
        <v>491</v>
      </c>
      <c r="H3669" s="1" t="s">
        <v>492</v>
      </c>
      <c r="I3669" s="1">
        <v>2005</v>
      </c>
      <c r="J3669" s="1">
        <v>2005</v>
      </c>
      <c r="K3669" s="1" t="s">
        <v>493</v>
      </c>
      <c r="L3669" s="1">
        <v>166.42</v>
      </c>
      <c r="M3669" s="1" t="s">
        <v>504</v>
      </c>
      <c r="N3669" s="1" t="s">
        <v>505</v>
      </c>
    </row>
    <row r="3670" spans="1:14" hidden="1" x14ac:dyDescent="0.35">
      <c r="A3670" s="1" t="s">
        <v>487</v>
      </c>
      <c r="B3670" s="1" t="s">
        <v>488</v>
      </c>
      <c r="C3670" s="2" t="s">
        <v>592</v>
      </c>
      <c r="D3670" s="1" t="s">
        <v>199</v>
      </c>
      <c r="E3670" s="1">
        <v>6110</v>
      </c>
      <c r="F3670" s="1" t="s">
        <v>490</v>
      </c>
      <c r="G3670" s="2" t="s">
        <v>491</v>
      </c>
      <c r="H3670" s="1" t="s">
        <v>492</v>
      </c>
      <c r="I3670" s="1">
        <v>2006</v>
      </c>
      <c r="J3670" s="1">
        <v>2006</v>
      </c>
      <c r="K3670" s="1" t="s">
        <v>493</v>
      </c>
      <c r="L3670" s="1">
        <v>169.89</v>
      </c>
      <c r="M3670" s="1" t="s">
        <v>504</v>
      </c>
      <c r="N3670" s="1" t="s">
        <v>505</v>
      </c>
    </row>
    <row r="3671" spans="1:14" hidden="1" x14ac:dyDescent="0.35">
      <c r="A3671" s="1" t="s">
        <v>487</v>
      </c>
      <c r="B3671" s="1" t="s">
        <v>488</v>
      </c>
      <c r="C3671" s="2" t="s">
        <v>592</v>
      </c>
      <c r="D3671" s="1" t="s">
        <v>199</v>
      </c>
      <c r="E3671" s="1">
        <v>6110</v>
      </c>
      <c r="F3671" s="1" t="s">
        <v>490</v>
      </c>
      <c r="G3671" s="2" t="s">
        <v>491</v>
      </c>
      <c r="H3671" s="1" t="s">
        <v>492</v>
      </c>
      <c r="I3671" s="1">
        <v>2007</v>
      </c>
      <c r="J3671" s="1">
        <v>2007</v>
      </c>
      <c r="K3671" s="1" t="s">
        <v>493</v>
      </c>
      <c r="L3671" s="1">
        <v>190.04</v>
      </c>
      <c r="M3671" s="1" t="s">
        <v>504</v>
      </c>
      <c r="N3671" s="1" t="s">
        <v>505</v>
      </c>
    </row>
    <row r="3672" spans="1:14" hidden="1" x14ac:dyDescent="0.35">
      <c r="A3672" s="1" t="s">
        <v>487</v>
      </c>
      <c r="B3672" s="1" t="s">
        <v>488</v>
      </c>
      <c r="C3672" s="2" t="s">
        <v>592</v>
      </c>
      <c r="D3672" s="1" t="s">
        <v>199</v>
      </c>
      <c r="E3672" s="1">
        <v>6110</v>
      </c>
      <c r="F3672" s="1" t="s">
        <v>490</v>
      </c>
      <c r="G3672" s="2" t="s">
        <v>491</v>
      </c>
      <c r="H3672" s="1" t="s">
        <v>492</v>
      </c>
      <c r="I3672" s="1">
        <v>2008</v>
      </c>
      <c r="J3672" s="1">
        <v>2008</v>
      </c>
      <c r="K3672" s="1" t="s">
        <v>493</v>
      </c>
      <c r="L3672" s="1">
        <v>197.06</v>
      </c>
      <c r="M3672" s="1" t="s">
        <v>504</v>
      </c>
      <c r="N3672" s="1" t="s">
        <v>505</v>
      </c>
    </row>
    <row r="3673" spans="1:14" hidden="1" x14ac:dyDescent="0.35">
      <c r="A3673" s="1" t="s">
        <v>487</v>
      </c>
      <c r="B3673" s="1" t="s">
        <v>488</v>
      </c>
      <c r="C3673" s="2" t="s">
        <v>592</v>
      </c>
      <c r="D3673" s="1" t="s">
        <v>199</v>
      </c>
      <c r="E3673" s="1">
        <v>6110</v>
      </c>
      <c r="F3673" s="1" t="s">
        <v>490</v>
      </c>
      <c r="G3673" s="2" t="s">
        <v>491</v>
      </c>
      <c r="H3673" s="1" t="s">
        <v>492</v>
      </c>
      <c r="I3673" s="1">
        <v>2009</v>
      </c>
      <c r="J3673" s="1">
        <v>2009</v>
      </c>
      <c r="K3673" s="1" t="s">
        <v>493</v>
      </c>
      <c r="L3673" s="1">
        <v>243.71</v>
      </c>
      <c r="M3673" s="1" t="s">
        <v>504</v>
      </c>
      <c r="N3673" s="1" t="s">
        <v>505</v>
      </c>
    </row>
    <row r="3674" spans="1:14" hidden="1" x14ac:dyDescent="0.35">
      <c r="A3674" s="1" t="s">
        <v>487</v>
      </c>
      <c r="B3674" s="1" t="s">
        <v>488</v>
      </c>
      <c r="C3674" s="2" t="s">
        <v>592</v>
      </c>
      <c r="D3674" s="1" t="s">
        <v>199</v>
      </c>
      <c r="E3674" s="1">
        <v>6110</v>
      </c>
      <c r="F3674" s="1" t="s">
        <v>490</v>
      </c>
      <c r="G3674" s="2" t="s">
        <v>491</v>
      </c>
      <c r="H3674" s="1" t="s">
        <v>492</v>
      </c>
      <c r="I3674" s="1">
        <v>2010</v>
      </c>
      <c r="J3674" s="1">
        <v>2010</v>
      </c>
      <c r="K3674" s="1" t="s">
        <v>493</v>
      </c>
      <c r="L3674" s="1">
        <v>236.8</v>
      </c>
      <c r="M3674" s="1" t="s">
        <v>504</v>
      </c>
      <c r="N3674" s="1" t="s">
        <v>505</v>
      </c>
    </row>
    <row r="3675" spans="1:14" hidden="1" x14ac:dyDescent="0.35">
      <c r="A3675" s="1" t="s">
        <v>487</v>
      </c>
      <c r="B3675" s="1" t="s">
        <v>488</v>
      </c>
      <c r="C3675" s="2" t="s">
        <v>592</v>
      </c>
      <c r="D3675" s="1" t="s">
        <v>199</v>
      </c>
      <c r="E3675" s="1">
        <v>6110</v>
      </c>
      <c r="F3675" s="1" t="s">
        <v>490</v>
      </c>
      <c r="G3675" s="2" t="s">
        <v>491</v>
      </c>
      <c r="H3675" s="1" t="s">
        <v>492</v>
      </c>
      <c r="I3675" s="1">
        <v>2011</v>
      </c>
      <c r="J3675" s="1">
        <v>2011</v>
      </c>
      <c r="K3675" s="1" t="s">
        <v>493</v>
      </c>
      <c r="L3675" s="1">
        <v>271.2</v>
      </c>
      <c r="M3675" s="1" t="s">
        <v>504</v>
      </c>
      <c r="N3675" s="1" t="s">
        <v>505</v>
      </c>
    </row>
    <row r="3676" spans="1:14" hidden="1" x14ac:dyDescent="0.35">
      <c r="A3676" s="1" t="s">
        <v>487</v>
      </c>
      <c r="B3676" s="1" t="s">
        <v>488</v>
      </c>
      <c r="C3676" s="2" t="s">
        <v>592</v>
      </c>
      <c r="D3676" s="1" t="s">
        <v>199</v>
      </c>
      <c r="E3676" s="1">
        <v>6110</v>
      </c>
      <c r="F3676" s="1" t="s">
        <v>490</v>
      </c>
      <c r="G3676" s="2" t="s">
        <v>491</v>
      </c>
      <c r="H3676" s="1" t="s">
        <v>492</v>
      </c>
      <c r="I3676" s="1">
        <v>2012</v>
      </c>
      <c r="J3676" s="1">
        <v>2012</v>
      </c>
      <c r="K3676" s="1" t="s">
        <v>493</v>
      </c>
      <c r="L3676" s="1">
        <v>233.1</v>
      </c>
      <c r="M3676" s="1" t="s">
        <v>504</v>
      </c>
      <c r="N3676" s="1" t="s">
        <v>505</v>
      </c>
    </row>
    <row r="3677" spans="1:14" hidden="1" x14ac:dyDescent="0.35">
      <c r="A3677" s="1" t="s">
        <v>487</v>
      </c>
      <c r="B3677" s="1" t="s">
        <v>488</v>
      </c>
      <c r="C3677" s="2" t="s">
        <v>592</v>
      </c>
      <c r="D3677" s="1" t="s">
        <v>199</v>
      </c>
      <c r="E3677" s="1">
        <v>6110</v>
      </c>
      <c r="F3677" s="1" t="s">
        <v>490</v>
      </c>
      <c r="G3677" s="2" t="s">
        <v>491</v>
      </c>
      <c r="H3677" s="1" t="s">
        <v>492</v>
      </c>
      <c r="I3677" s="1">
        <v>2013</v>
      </c>
      <c r="J3677" s="1">
        <v>2013</v>
      </c>
      <c r="K3677" s="1" t="s">
        <v>493</v>
      </c>
      <c r="L3677" s="1">
        <v>225.73</v>
      </c>
      <c r="M3677" s="1" t="s">
        <v>504</v>
      </c>
      <c r="N3677" s="1" t="s">
        <v>505</v>
      </c>
    </row>
    <row r="3678" spans="1:14" hidden="1" x14ac:dyDescent="0.35">
      <c r="A3678" s="1" t="s">
        <v>487</v>
      </c>
      <c r="B3678" s="1" t="s">
        <v>488</v>
      </c>
      <c r="C3678" s="2" t="s">
        <v>592</v>
      </c>
      <c r="D3678" s="1" t="s">
        <v>199</v>
      </c>
      <c r="E3678" s="1">
        <v>6110</v>
      </c>
      <c r="F3678" s="1" t="s">
        <v>490</v>
      </c>
      <c r="G3678" s="2" t="s">
        <v>491</v>
      </c>
      <c r="H3678" s="1" t="s">
        <v>492</v>
      </c>
      <c r="I3678" s="1">
        <v>2014</v>
      </c>
      <c r="J3678" s="1">
        <v>2014</v>
      </c>
      <c r="K3678" s="1" t="s">
        <v>493</v>
      </c>
      <c r="L3678" s="1">
        <v>221.16</v>
      </c>
      <c r="M3678" s="1" t="s">
        <v>504</v>
      </c>
      <c r="N3678" s="1" t="s">
        <v>505</v>
      </c>
    </row>
    <row r="3679" spans="1:14" hidden="1" x14ac:dyDescent="0.35">
      <c r="A3679" s="1" t="s">
        <v>487</v>
      </c>
      <c r="B3679" s="1" t="s">
        <v>488</v>
      </c>
      <c r="C3679" s="2" t="s">
        <v>592</v>
      </c>
      <c r="D3679" s="1" t="s">
        <v>199</v>
      </c>
      <c r="E3679" s="1">
        <v>6110</v>
      </c>
      <c r="F3679" s="1" t="s">
        <v>490</v>
      </c>
      <c r="G3679" s="2" t="s">
        <v>491</v>
      </c>
      <c r="H3679" s="1" t="s">
        <v>492</v>
      </c>
      <c r="I3679" s="1">
        <v>2015</v>
      </c>
      <c r="J3679" s="1">
        <v>2015</v>
      </c>
      <c r="K3679" s="1" t="s">
        <v>493</v>
      </c>
      <c r="L3679" s="1">
        <v>205.4</v>
      </c>
      <c r="M3679" s="1" t="s">
        <v>504</v>
      </c>
      <c r="N3679" s="1" t="s">
        <v>505</v>
      </c>
    </row>
    <row r="3680" spans="1:14" hidden="1" x14ac:dyDescent="0.35">
      <c r="A3680" s="1" t="s">
        <v>487</v>
      </c>
      <c r="B3680" s="1" t="s">
        <v>488</v>
      </c>
      <c r="C3680" s="2" t="s">
        <v>592</v>
      </c>
      <c r="D3680" s="1" t="s">
        <v>199</v>
      </c>
      <c r="E3680" s="1">
        <v>6110</v>
      </c>
      <c r="F3680" s="1" t="s">
        <v>490</v>
      </c>
      <c r="G3680" s="2" t="s">
        <v>491</v>
      </c>
      <c r="H3680" s="1" t="s">
        <v>492</v>
      </c>
      <c r="I3680" s="1">
        <v>2016</v>
      </c>
      <c r="J3680" s="1">
        <v>2016</v>
      </c>
      <c r="K3680" s="1" t="s">
        <v>493</v>
      </c>
      <c r="L3680" s="1">
        <v>170.34</v>
      </c>
      <c r="M3680" s="1" t="s">
        <v>504</v>
      </c>
      <c r="N3680" s="1" t="s">
        <v>505</v>
      </c>
    </row>
    <row r="3681" spans="1:14" hidden="1" x14ac:dyDescent="0.35">
      <c r="A3681" s="1" t="s">
        <v>487</v>
      </c>
      <c r="B3681" s="1" t="s">
        <v>488</v>
      </c>
      <c r="C3681" s="2" t="s">
        <v>592</v>
      </c>
      <c r="D3681" s="1" t="s">
        <v>199</v>
      </c>
      <c r="E3681" s="1">
        <v>6110</v>
      </c>
      <c r="F3681" s="1" t="s">
        <v>490</v>
      </c>
      <c r="G3681" s="2" t="s">
        <v>491</v>
      </c>
      <c r="H3681" s="1" t="s">
        <v>492</v>
      </c>
      <c r="I3681" s="1">
        <v>2017</v>
      </c>
      <c r="J3681" s="1">
        <v>2017</v>
      </c>
      <c r="K3681" s="1" t="s">
        <v>493</v>
      </c>
      <c r="L3681" s="1">
        <v>180.22</v>
      </c>
      <c r="M3681" s="1" t="s">
        <v>504</v>
      </c>
      <c r="N3681" s="1" t="s">
        <v>505</v>
      </c>
    </row>
    <row r="3682" spans="1:14" hidden="1" x14ac:dyDescent="0.35">
      <c r="A3682" s="1" t="s">
        <v>487</v>
      </c>
      <c r="B3682" s="1" t="s">
        <v>488</v>
      </c>
      <c r="C3682" s="2" t="s">
        <v>592</v>
      </c>
      <c r="D3682" s="1" t="s">
        <v>199</v>
      </c>
      <c r="E3682" s="1">
        <v>6110</v>
      </c>
      <c r="F3682" s="1" t="s">
        <v>490</v>
      </c>
      <c r="G3682" s="2" t="s">
        <v>491</v>
      </c>
      <c r="H3682" s="1" t="s">
        <v>492</v>
      </c>
      <c r="I3682" s="1">
        <v>2018</v>
      </c>
      <c r="J3682" s="1">
        <v>2018</v>
      </c>
      <c r="K3682" s="1" t="s">
        <v>493</v>
      </c>
      <c r="L3682" s="1">
        <v>234.65</v>
      </c>
      <c r="M3682" s="1" t="s">
        <v>504</v>
      </c>
      <c r="N3682" s="1" t="s">
        <v>505</v>
      </c>
    </row>
    <row r="3683" spans="1:14" hidden="1" x14ac:dyDescent="0.35">
      <c r="A3683" s="1" t="s">
        <v>487</v>
      </c>
      <c r="B3683" s="1" t="s">
        <v>488</v>
      </c>
      <c r="C3683" s="2" t="s">
        <v>592</v>
      </c>
      <c r="D3683" s="1" t="s">
        <v>199</v>
      </c>
      <c r="E3683" s="1">
        <v>6110</v>
      </c>
      <c r="F3683" s="1" t="s">
        <v>490</v>
      </c>
      <c r="G3683" s="2" t="s">
        <v>497</v>
      </c>
      <c r="H3683" s="1" t="s">
        <v>498</v>
      </c>
      <c r="I3683" s="1">
        <v>2001</v>
      </c>
      <c r="J3683" s="1">
        <v>2001</v>
      </c>
      <c r="K3683" s="1" t="s">
        <v>493</v>
      </c>
      <c r="L3683" s="1">
        <v>257.99</v>
      </c>
      <c r="M3683" s="1" t="s">
        <v>504</v>
      </c>
      <c r="N3683" s="1" t="s">
        <v>505</v>
      </c>
    </row>
    <row r="3684" spans="1:14" hidden="1" x14ac:dyDescent="0.35">
      <c r="A3684" s="1" t="s">
        <v>487</v>
      </c>
      <c r="B3684" s="1" t="s">
        <v>488</v>
      </c>
      <c r="C3684" s="2" t="s">
        <v>592</v>
      </c>
      <c r="D3684" s="1" t="s">
        <v>199</v>
      </c>
      <c r="E3684" s="1">
        <v>6110</v>
      </c>
      <c r="F3684" s="1" t="s">
        <v>490</v>
      </c>
      <c r="G3684" s="2" t="s">
        <v>497</v>
      </c>
      <c r="H3684" s="1" t="s">
        <v>498</v>
      </c>
      <c r="I3684" s="1">
        <v>2002</v>
      </c>
      <c r="J3684" s="1">
        <v>2002</v>
      </c>
      <c r="K3684" s="1" t="s">
        <v>493</v>
      </c>
      <c r="L3684" s="1">
        <v>263.63</v>
      </c>
      <c r="M3684" s="1" t="s">
        <v>504</v>
      </c>
      <c r="N3684" s="1" t="s">
        <v>505</v>
      </c>
    </row>
    <row r="3685" spans="1:14" hidden="1" x14ac:dyDescent="0.35">
      <c r="A3685" s="1" t="s">
        <v>487</v>
      </c>
      <c r="B3685" s="1" t="s">
        <v>488</v>
      </c>
      <c r="C3685" s="2" t="s">
        <v>592</v>
      </c>
      <c r="D3685" s="1" t="s">
        <v>199</v>
      </c>
      <c r="E3685" s="1">
        <v>6110</v>
      </c>
      <c r="F3685" s="1" t="s">
        <v>490</v>
      </c>
      <c r="G3685" s="2" t="s">
        <v>497</v>
      </c>
      <c r="H3685" s="1" t="s">
        <v>498</v>
      </c>
      <c r="I3685" s="1">
        <v>2003</v>
      </c>
      <c r="J3685" s="1">
        <v>2003</v>
      </c>
      <c r="K3685" s="1" t="s">
        <v>493</v>
      </c>
      <c r="L3685" s="1">
        <v>332.91</v>
      </c>
      <c r="M3685" s="1" t="s">
        <v>504</v>
      </c>
      <c r="N3685" s="1" t="s">
        <v>505</v>
      </c>
    </row>
    <row r="3686" spans="1:14" hidden="1" x14ac:dyDescent="0.35">
      <c r="A3686" s="1" t="s">
        <v>487</v>
      </c>
      <c r="B3686" s="1" t="s">
        <v>488</v>
      </c>
      <c r="C3686" s="2" t="s">
        <v>592</v>
      </c>
      <c r="D3686" s="1" t="s">
        <v>199</v>
      </c>
      <c r="E3686" s="1">
        <v>6110</v>
      </c>
      <c r="F3686" s="1" t="s">
        <v>490</v>
      </c>
      <c r="G3686" s="2" t="s">
        <v>497</v>
      </c>
      <c r="H3686" s="1" t="s">
        <v>498</v>
      </c>
      <c r="I3686" s="1">
        <v>2004</v>
      </c>
      <c r="J3686" s="1">
        <v>2004</v>
      </c>
      <c r="K3686" s="1" t="s">
        <v>493</v>
      </c>
      <c r="L3686" s="1">
        <v>371.29</v>
      </c>
      <c r="M3686" s="1" t="s">
        <v>504</v>
      </c>
      <c r="N3686" s="1" t="s">
        <v>505</v>
      </c>
    </row>
    <row r="3687" spans="1:14" hidden="1" x14ac:dyDescent="0.35">
      <c r="A3687" s="1" t="s">
        <v>487</v>
      </c>
      <c r="B3687" s="1" t="s">
        <v>488</v>
      </c>
      <c r="C3687" s="2" t="s">
        <v>592</v>
      </c>
      <c r="D3687" s="1" t="s">
        <v>199</v>
      </c>
      <c r="E3687" s="1">
        <v>6110</v>
      </c>
      <c r="F3687" s="1" t="s">
        <v>490</v>
      </c>
      <c r="G3687" s="2" t="s">
        <v>497</v>
      </c>
      <c r="H3687" s="1" t="s">
        <v>498</v>
      </c>
      <c r="I3687" s="1">
        <v>2005</v>
      </c>
      <c r="J3687" s="1">
        <v>2005</v>
      </c>
      <c r="K3687" s="1" t="s">
        <v>493</v>
      </c>
      <c r="L3687" s="1">
        <v>418.04</v>
      </c>
      <c r="M3687" s="1" t="s">
        <v>504</v>
      </c>
      <c r="N3687" s="1" t="s">
        <v>505</v>
      </c>
    </row>
    <row r="3688" spans="1:14" hidden="1" x14ac:dyDescent="0.35">
      <c r="A3688" s="1" t="s">
        <v>487</v>
      </c>
      <c r="B3688" s="1" t="s">
        <v>488</v>
      </c>
      <c r="C3688" s="2" t="s">
        <v>592</v>
      </c>
      <c r="D3688" s="1" t="s">
        <v>199</v>
      </c>
      <c r="E3688" s="1">
        <v>6110</v>
      </c>
      <c r="F3688" s="1" t="s">
        <v>490</v>
      </c>
      <c r="G3688" s="2" t="s">
        <v>497</v>
      </c>
      <c r="H3688" s="1" t="s">
        <v>498</v>
      </c>
      <c r="I3688" s="1">
        <v>2006</v>
      </c>
      <c r="J3688" s="1">
        <v>2006</v>
      </c>
      <c r="K3688" s="1" t="s">
        <v>493</v>
      </c>
      <c r="L3688" s="1">
        <v>416.02</v>
      </c>
      <c r="M3688" s="1" t="s">
        <v>504</v>
      </c>
      <c r="N3688" s="1" t="s">
        <v>505</v>
      </c>
    </row>
    <row r="3689" spans="1:14" hidden="1" x14ac:dyDescent="0.35">
      <c r="A3689" s="1" t="s">
        <v>487</v>
      </c>
      <c r="B3689" s="1" t="s">
        <v>488</v>
      </c>
      <c r="C3689" s="2" t="s">
        <v>592</v>
      </c>
      <c r="D3689" s="1" t="s">
        <v>199</v>
      </c>
      <c r="E3689" s="1">
        <v>6110</v>
      </c>
      <c r="F3689" s="1" t="s">
        <v>490</v>
      </c>
      <c r="G3689" s="2" t="s">
        <v>497</v>
      </c>
      <c r="H3689" s="1" t="s">
        <v>498</v>
      </c>
      <c r="I3689" s="1">
        <v>2007</v>
      </c>
      <c r="J3689" s="1">
        <v>2007</v>
      </c>
      <c r="K3689" s="1" t="s">
        <v>493</v>
      </c>
      <c r="L3689" s="1">
        <v>535.73</v>
      </c>
      <c r="M3689" s="1" t="s">
        <v>504</v>
      </c>
      <c r="N3689" s="1" t="s">
        <v>505</v>
      </c>
    </row>
    <row r="3690" spans="1:14" hidden="1" x14ac:dyDescent="0.35">
      <c r="A3690" s="1" t="s">
        <v>487</v>
      </c>
      <c r="B3690" s="1" t="s">
        <v>488</v>
      </c>
      <c r="C3690" s="2" t="s">
        <v>592</v>
      </c>
      <c r="D3690" s="1" t="s">
        <v>199</v>
      </c>
      <c r="E3690" s="1">
        <v>6110</v>
      </c>
      <c r="F3690" s="1" t="s">
        <v>490</v>
      </c>
      <c r="G3690" s="2" t="s">
        <v>497</v>
      </c>
      <c r="H3690" s="1" t="s">
        <v>498</v>
      </c>
      <c r="I3690" s="1">
        <v>2008</v>
      </c>
      <c r="J3690" s="1">
        <v>2008</v>
      </c>
      <c r="K3690" s="1" t="s">
        <v>493</v>
      </c>
      <c r="L3690" s="1">
        <v>612.46</v>
      </c>
      <c r="M3690" s="1" t="s">
        <v>504</v>
      </c>
      <c r="N3690" s="1" t="s">
        <v>505</v>
      </c>
    </row>
    <row r="3691" spans="1:14" hidden="1" x14ac:dyDescent="0.35">
      <c r="A3691" s="1" t="s">
        <v>487</v>
      </c>
      <c r="B3691" s="1" t="s">
        <v>488</v>
      </c>
      <c r="C3691" s="2" t="s">
        <v>592</v>
      </c>
      <c r="D3691" s="1" t="s">
        <v>199</v>
      </c>
      <c r="E3691" s="1">
        <v>6110</v>
      </c>
      <c r="F3691" s="1" t="s">
        <v>490</v>
      </c>
      <c r="G3691" s="2" t="s">
        <v>497</v>
      </c>
      <c r="H3691" s="1" t="s">
        <v>498</v>
      </c>
      <c r="I3691" s="1">
        <v>2009</v>
      </c>
      <c r="J3691" s="1">
        <v>2009</v>
      </c>
      <c r="K3691" s="1" t="s">
        <v>493</v>
      </c>
      <c r="L3691" s="1">
        <v>649.95000000000005</v>
      </c>
      <c r="M3691" s="1" t="s">
        <v>504</v>
      </c>
      <c r="N3691" s="1" t="s">
        <v>505</v>
      </c>
    </row>
    <row r="3692" spans="1:14" hidden="1" x14ac:dyDescent="0.35">
      <c r="A3692" s="1" t="s">
        <v>487</v>
      </c>
      <c r="B3692" s="1" t="s">
        <v>488</v>
      </c>
      <c r="C3692" s="2" t="s">
        <v>592</v>
      </c>
      <c r="D3692" s="1" t="s">
        <v>199</v>
      </c>
      <c r="E3692" s="1">
        <v>6110</v>
      </c>
      <c r="F3692" s="1" t="s">
        <v>490</v>
      </c>
      <c r="G3692" s="2" t="s">
        <v>497</v>
      </c>
      <c r="H3692" s="1" t="s">
        <v>498</v>
      </c>
      <c r="I3692" s="1">
        <v>2010</v>
      </c>
      <c r="J3692" s="1">
        <v>2010</v>
      </c>
      <c r="K3692" s="1" t="s">
        <v>493</v>
      </c>
      <c r="L3692" s="1">
        <v>614.66999999999996</v>
      </c>
      <c r="M3692" s="1" t="s">
        <v>504</v>
      </c>
      <c r="N3692" s="1" t="s">
        <v>505</v>
      </c>
    </row>
    <row r="3693" spans="1:14" hidden="1" x14ac:dyDescent="0.35">
      <c r="A3693" s="1" t="s">
        <v>487</v>
      </c>
      <c r="B3693" s="1" t="s">
        <v>488</v>
      </c>
      <c r="C3693" s="2" t="s">
        <v>592</v>
      </c>
      <c r="D3693" s="1" t="s">
        <v>199</v>
      </c>
      <c r="E3693" s="1">
        <v>6110</v>
      </c>
      <c r="F3693" s="1" t="s">
        <v>490</v>
      </c>
      <c r="G3693" s="2" t="s">
        <v>497</v>
      </c>
      <c r="H3693" s="1" t="s">
        <v>498</v>
      </c>
      <c r="I3693" s="1">
        <v>2011</v>
      </c>
      <c r="J3693" s="1">
        <v>2011</v>
      </c>
      <c r="K3693" s="1" t="s">
        <v>493</v>
      </c>
      <c r="L3693" s="1">
        <v>654.04</v>
      </c>
      <c r="M3693" s="1" t="s">
        <v>504</v>
      </c>
      <c r="N3693" s="1" t="s">
        <v>505</v>
      </c>
    </row>
    <row r="3694" spans="1:14" hidden="1" x14ac:dyDescent="0.35">
      <c r="A3694" s="1" t="s">
        <v>487</v>
      </c>
      <c r="B3694" s="1" t="s">
        <v>488</v>
      </c>
      <c r="C3694" s="2" t="s">
        <v>592</v>
      </c>
      <c r="D3694" s="1" t="s">
        <v>199</v>
      </c>
      <c r="E3694" s="1">
        <v>6110</v>
      </c>
      <c r="F3694" s="1" t="s">
        <v>490</v>
      </c>
      <c r="G3694" s="2" t="s">
        <v>497</v>
      </c>
      <c r="H3694" s="1" t="s">
        <v>498</v>
      </c>
      <c r="I3694" s="1">
        <v>2012</v>
      </c>
      <c r="J3694" s="1">
        <v>2012</v>
      </c>
      <c r="K3694" s="1" t="s">
        <v>493</v>
      </c>
      <c r="L3694" s="1">
        <v>642.75</v>
      </c>
      <c r="M3694" s="1" t="s">
        <v>504</v>
      </c>
      <c r="N3694" s="1" t="s">
        <v>505</v>
      </c>
    </row>
    <row r="3695" spans="1:14" hidden="1" x14ac:dyDescent="0.35">
      <c r="A3695" s="1" t="s">
        <v>487</v>
      </c>
      <c r="B3695" s="1" t="s">
        <v>488</v>
      </c>
      <c r="C3695" s="2" t="s">
        <v>592</v>
      </c>
      <c r="D3695" s="1" t="s">
        <v>199</v>
      </c>
      <c r="E3695" s="1">
        <v>6110</v>
      </c>
      <c r="F3695" s="1" t="s">
        <v>490</v>
      </c>
      <c r="G3695" s="2" t="s">
        <v>497</v>
      </c>
      <c r="H3695" s="1" t="s">
        <v>498</v>
      </c>
      <c r="I3695" s="1">
        <v>2013</v>
      </c>
      <c r="J3695" s="1">
        <v>2013</v>
      </c>
      <c r="K3695" s="1" t="s">
        <v>493</v>
      </c>
      <c r="L3695" s="1">
        <v>659.65</v>
      </c>
      <c r="M3695" s="1" t="s">
        <v>504</v>
      </c>
      <c r="N3695" s="1" t="s">
        <v>505</v>
      </c>
    </row>
    <row r="3696" spans="1:14" hidden="1" x14ac:dyDescent="0.35">
      <c r="A3696" s="1" t="s">
        <v>487</v>
      </c>
      <c r="B3696" s="1" t="s">
        <v>488</v>
      </c>
      <c r="C3696" s="2" t="s">
        <v>592</v>
      </c>
      <c r="D3696" s="1" t="s">
        <v>199</v>
      </c>
      <c r="E3696" s="1">
        <v>6110</v>
      </c>
      <c r="F3696" s="1" t="s">
        <v>490</v>
      </c>
      <c r="G3696" s="2" t="s">
        <v>497</v>
      </c>
      <c r="H3696" s="1" t="s">
        <v>498</v>
      </c>
      <c r="I3696" s="1">
        <v>2014</v>
      </c>
      <c r="J3696" s="1">
        <v>2014</v>
      </c>
      <c r="K3696" s="1" t="s">
        <v>493</v>
      </c>
      <c r="L3696" s="1">
        <v>657.57</v>
      </c>
      <c r="M3696" s="1" t="s">
        <v>504</v>
      </c>
      <c r="N3696" s="1" t="s">
        <v>505</v>
      </c>
    </row>
    <row r="3697" spans="1:14" hidden="1" x14ac:dyDescent="0.35">
      <c r="A3697" s="1" t="s">
        <v>487</v>
      </c>
      <c r="B3697" s="1" t="s">
        <v>488</v>
      </c>
      <c r="C3697" s="2" t="s">
        <v>592</v>
      </c>
      <c r="D3697" s="1" t="s">
        <v>199</v>
      </c>
      <c r="E3697" s="1">
        <v>6110</v>
      </c>
      <c r="F3697" s="1" t="s">
        <v>490</v>
      </c>
      <c r="G3697" s="2" t="s">
        <v>497</v>
      </c>
      <c r="H3697" s="1" t="s">
        <v>498</v>
      </c>
      <c r="I3697" s="1">
        <v>2015</v>
      </c>
      <c r="J3697" s="1">
        <v>2015</v>
      </c>
      <c r="K3697" s="1" t="s">
        <v>493</v>
      </c>
      <c r="L3697" s="1">
        <v>468.73</v>
      </c>
      <c r="M3697" s="1" t="s">
        <v>504</v>
      </c>
      <c r="N3697" s="1" t="s">
        <v>505</v>
      </c>
    </row>
    <row r="3698" spans="1:14" hidden="1" x14ac:dyDescent="0.35">
      <c r="A3698" s="1" t="s">
        <v>487</v>
      </c>
      <c r="B3698" s="1" t="s">
        <v>488</v>
      </c>
      <c r="C3698" s="2" t="s">
        <v>592</v>
      </c>
      <c r="D3698" s="1" t="s">
        <v>199</v>
      </c>
      <c r="E3698" s="1">
        <v>6110</v>
      </c>
      <c r="F3698" s="1" t="s">
        <v>490</v>
      </c>
      <c r="G3698" s="2" t="s">
        <v>497</v>
      </c>
      <c r="H3698" s="1" t="s">
        <v>498</v>
      </c>
      <c r="I3698" s="1">
        <v>2016</v>
      </c>
      <c r="J3698" s="1">
        <v>2016</v>
      </c>
      <c r="K3698" s="1" t="s">
        <v>493</v>
      </c>
      <c r="L3698" s="1">
        <v>442.46</v>
      </c>
      <c r="M3698" s="1" t="s">
        <v>504</v>
      </c>
      <c r="N3698" s="1" t="s">
        <v>505</v>
      </c>
    </row>
    <row r="3699" spans="1:14" hidden="1" x14ac:dyDescent="0.35">
      <c r="A3699" s="1" t="s">
        <v>487</v>
      </c>
      <c r="B3699" s="1" t="s">
        <v>488</v>
      </c>
      <c r="C3699" s="2" t="s">
        <v>592</v>
      </c>
      <c r="D3699" s="1" t="s">
        <v>199</v>
      </c>
      <c r="E3699" s="1">
        <v>6110</v>
      </c>
      <c r="F3699" s="1" t="s">
        <v>490</v>
      </c>
      <c r="G3699" s="2" t="s">
        <v>497</v>
      </c>
      <c r="H3699" s="1" t="s">
        <v>498</v>
      </c>
      <c r="I3699" s="1">
        <v>2017</v>
      </c>
      <c r="J3699" s="1">
        <v>2017</v>
      </c>
      <c r="K3699" s="1" t="s">
        <v>493</v>
      </c>
      <c r="L3699" s="1">
        <v>542.85</v>
      </c>
      <c r="M3699" s="1" t="s">
        <v>504</v>
      </c>
      <c r="N3699" s="1" t="s">
        <v>505</v>
      </c>
    </row>
    <row r="3700" spans="1:14" hidden="1" x14ac:dyDescent="0.35">
      <c r="A3700" s="1" t="s">
        <v>487</v>
      </c>
      <c r="B3700" s="1" t="s">
        <v>488</v>
      </c>
      <c r="C3700" s="2" t="s">
        <v>592</v>
      </c>
      <c r="D3700" s="1" t="s">
        <v>199</v>
      </c>
      <c r="E3700" s="1">
        <v>6110</v>
      </c>
      <c r="F3700" s="1" t="s">
        <v>490</v>
      </c>
      <c r="G3700" s="2" t="s">
        <v>497</v>
      </c>
      <c r="H3700" s="1" t="s">
        <v>498</v>
      </c>
      <c r="I3700" s="1">
        <v>2018</v>
      </c>
      <c r="J3700" s="1">
        <v>2018</v>
      </c>
      <c r="K3700" s="1" t="s">
        <v>493</v>
      </c>
      <c r="L3700" s="1">
        <v>608.6</v>
      </c>
      <c r="M3700" s="1" t="s">
        <v>504</v>
      </c>
      <c r="N3700" s="1" t="s">
        <v>505</v>
      </c>
    </row>
    <row r="3701" spans="1:14" hidden="1" x14ac:dyDescent="0.35">
      <c r="A3701" s="1" t="s">
        <v>487</v>
      </c>
      <c r="B3701" s="1" t="s">
        <v>488</v>
      </c>
      <c r="C3701" s="2" t="s">
        <v>592</v>
      </c>
      <c r="D3701" s="1" t="s">
        <v>199</v>
      </c>
      <c r="E3701" s="1">
        <v>6110</v>
      </c>
      <c r="F3701" s="1" t="s">
        <v>490</v>
      </c>
      <c r="G3701" s="2" t="s">
        <v>499</v>
      </c>
      <c r="H3701" s="1" t="s">
        <v>500</v>
      </c>
      <c r="I3701" s="1">
        <v>2001</v>
      </c>
      <c r="J3701" s="1">
        <v>2001</v>
      </c>
      <c r="K3701" s="1" t="s">
        <v>493</v>
      </c>
      <c r="L3701" s="1">
        <v>74.650000000000006</v>
      </c>
      <c r="M3701" s="1" t="s">
        <v>504</v>
      </c>
      <c r="N3701" s="1" t="s">
        <v>505</v>
      </c>
    </row>
    <row r="3702" spans="1:14" hidden="1" x14ac:dyDescent="0.35">
      <c r="A3702" s="1" t="s">
        <v>487</v>
      </c>
      <c r="B3702" s="1" t="s">
        <v>488</v>
      </c>
      <c r="C3702" s="2" t="s">
        <v>592</v>
      </c>
      <c r="D3702" s="1" t="s">
        <v>199</v>
      </c>
      <c r="E3702" s="1">
        <v>6110</v>
      </c>
      <c r="F3702" s="1" t="s">
        <v>490</v>
      </c>
      <c r="G3702" s="2" t="s">
        <v>499</v>
      </c>
      <c r="H3702" s="1" t="s">
        <v>500</v>
      </c>
      <c r="I3702" s="1">
        <v>2002</v>
      </c>
      <c r="J3702" s="1">
        <v>2002</v>
      </c>
      <c r="K3702" s="1" t="s">
        <v>493</v>
      </c>
      <c r="L3702" s="1">
        <v>86.19</v>
      </c>
      <c r="M3702" s="1" t="s">
        <v>504</v>
      </c>
      <c r="N3702" s="1" t="s">
        <v>505</v>
      </c>
    </row>
    <row r="3703" spans="1:14" hidden="1" x14ac:dyDescent="0.35">
      <c r="A3703" s="1" t="s">
        <v>487</v>
      </c>
      <c r="B3703" s="1" t="s">
        <v>488</v>
      </c>
      <c r="C3703" s="2" t="s">
        <v>592</v>
      </c>
      <c r="D3703" s="1" t="s">
        <v>199</v>
      </c>
      <c r="E3703" s="1">
        <v>6110</v>
      </c>
      <c r="F3703" s="1" t="s">
        <v>490</v>
      </c>
      <c r="G3703" s="2" t="s">
        <v>499</v>
      </c>
      <c r="H3703" s="1" t="s">
        <v>500</v>
      </c>
      <c r="I3703" s="1">
        <v>2003</v>
      </c>
      <c r="J3703" s="1">
        <v>2003</v>
      </c>
      <c r="K3703" s="1" t="s">
        <v>493</v>
      </c>
      <c r="L3703" s="1">
        <v>128.86000000000001</v>
      </c>
      <c r="M3703" s="1" t="s">
        <v>504</v>
      </c>
      <c r="N3703" s="1" t="s">
        <v>505</v>
      </c>
    </row>
    <row r="3704" spans="1:14" hidden="1" x14ac:dyDescent="0.35">
      <c r="A3704" s="1" t="s">
        <v>487</v>
      </c>
      <c r="B3704" s="1" t="s">
        <v>488</v>
      </c>
      <c r="C3704" s="2" t="s">
        <v>592</v>
      </c>
      <c r="D3704" s="1" t="s">
        <v>199</v>
      </c>
      <c r="E3704" s="1">
        <v>6110</v>
      </c>
      <c r="F3704" s="1" t="s">
        <v>490</v>
      </c>
      <c r="G3704" s="2" t="s">
        <v>499</v>
      </c>
      <c r="H3704" s="1" t="s">
        <v>500</v>
      </c>
      <c r="I3704" s="1">
        <v>2004</v>
      </c>
      <c r="J3704" s="1">
        <v>2004</v>
      </c>
      <c r="K3704" s="1" t="s">
        <v>493</v>
      </c>
      <c r="L3704" s="1">
        <v>147.41999999999999</v>
      </c>
      <c r="M3704" s="1" t="s">
        <v>504</v>
      </c>
      <c r="N3704" s="1" t="s">
        <v>505</v>
      </c>
    </row>
    <row r="3705" spans="1:14" hidden="1" x14ac:dyDescent="0.35">
      <c r="A3705" s="1" t="s">
        <v>487</v>
      </c>
      <c r="B3705" s="1" t="s">
        <v>488</v>
      </c>
      <c r="C3705" s="2" t="s">
        <v>592</v>
      </c>
      <c r="D3705" s="1" t="s">
        <v>199</v>
      </c>
      <c r="E3705" s="1">
        <v>6110</v>
      </c>
      <c r="F3705" s="1" t="s">
        <v>490</v>
      </c>
      <c r="G3705" s="2" t="s">
        <v>499</v>
      </c>
      <c r="H3705" s="1" t="s">
        <v>500</v>
      </c>
      <c r="I3705" s="1">
        <v>2005</v>
      </c>
      <c r="J3705" s="1">
        <v>2005</v>
      </c>
      <c r="K3705" s="1" t="s">
        <v>493</v>
      </c>
      <c r="L3705" s="1">
        <v>140.53</v>
      </c>
      <c r="M3705" s="1" t="s">
        <v>504</v>
      </c>
      <c r="N3705" s="1" t="s">
        <v>505</v>
      </c>
    </row>
    <row r="3706" spans="1:14" hidden="1" x14ac:dyDescent="0.35">
      <c r="A3706" s="1" t="s">
        <v>487</v>
      </c>
      <c r="B3706" s="1" t="s">
        <v>488</v>
      </c>
      <c r="C3706" s="2" t="s">
        <v>592</v>
      </c>
      <c r="D3706" s="1" t="s">
        <v>199</v>
      </c>
      <c r="E3706" s="1">
        <v>6110</v>
      </c>
      <c r="F3706" s="1" t="s">
        <v>490</v>
      </c>
      <c r="G3706" s="2" t="s">
        <v>499</v>
      </c>
      <c r="H3706" s="1" t="s">
        <v>500</v>
      </c>
      <c r="I3706" s="1">
        <v>2006</v>
      </c>
      <c r="J3706" s="1">
        <v>2006</v>
      </c>
      <c r="K3706" s="1" t="s">
        <v>493</v>
      </c>
      <c r="L3706" s="1">
        <v>144.33000000000001</v>
      </c>
      <c r="M3706" s="1" t="s">
        <v>504</v>
      </c>
      <c r="N3706" s="1" t="s">
        <v>505</v>
      </c>
    </row>
    <row r="3707" spans="1:14" hidden="1" x14ac:dyDescent="0.35">
      <c r="A3707" s="1" t="s">
        <v>487</v>
      </c>
      <c r="B3707" s="1" t="s">
        <v>488</v>
      </c>
      <c r="C3707" s="2" t="s">
        <v>592</v>
      </c>
      <c r="D3707" s="1" t="s">
        <v>199</v>
      </c>
      <c r="E3707" s="1">
        <v>6110</v>
      </c>
      <c r="F3707" s="1" t="s">
        <v>490</v>
      </c>
      <c r="G3707" s="2" t="s">
        <v>499</v>
      </c>
      <c r="H3707" s="1" t="s">
        <v>500</v>
      </c>
      <c r="I3707" s="1">
        <v>2007</v>
      </c>
      <c r="J3707" s="1">
        <v>2007</v>
      </c>
      <c r="K3707" s="1" t="s">
        <v>493</v>
      </c>
      <c r="L3707" s="1">
        <v>165.82</v>
      </c>
      <c r="M3707" s="1" t="s">
        <v>504</v>
      </c>
      <c r="N3707" s="1" t="s">
        <v>505</v>
      </c>
    </row>
    <row r="3708" spans="1:14" hidden="1" x14ac:dyDescent="0.35">
      <c r="A3708" s="1" t="s">
        <v>487</v>
      </c>
      <c r="B3708" s="1" t="s">
        <v>488</v>
      </c>
      <c r="C3708" s="2" t="s">
        <v>592</v>
      </c>
      <c r="D3708" s="1" t="s">
        <v>199</v>
      </c>
      <c r="E3708" s="1">
        <v>6110</v>
      </c>
      <c r="F3708" s="1" t="s">
        <v>490</v>
      </c>
      <c r="G3708" s="2" t="s">
        <v>499</v>
      </c>
      <c r="H3708" s="1" t="s">
        <v>500</v>
      </c>
      <c r="I3708" s="1">
        <v>2008</v>
      </c>
      <c r="J3708" s="1">
        <v>2008</v>
      </c>
      <c r="K3708" s="1" t="s">
        <v>493</v>
      </c>
      <c r="L3708" s="1">
        <v>166.88</v>
      </c>
      <c r="M3708" s="1" t="s">
        <v>504</v>
      </c>
      <c r="N3708" s="1" t="s">
        <v>505</v>
      </c>
    </row>
    <row r="3709" spans="1:14" hidden="1" x14ac:dyDescent="0.35">
      <c r="A3709" s="1" t="s">
        <v>487</v>
      </c>
      <c r="B3709" s="1" t="s">
        <v>488</v>
      </c>
      <c r="C3709" s="2" t="s">
        <v>592</v>
      </c>
      <c r="D3709" s="1" t="s">
        <v>199</v>
      </c>
      <c r="E3709" s="1">
        <v>6110</v>
      </c>
      <c r="F3709" s="1" t="s">
        <v>490</v>
      </c>
      <c r="G3709" s="2" t="s">
        <v>499</v>
      </c>
      <c r="H3709" s="1" t="s">
        <v>500</v>
      </c>
      <c r="I3709" s="1">
        <v>2009</v>
      </c>
      <c r="J3709" s="1">
        <v>2009</v>
      </c>
      <c r="K3709" s="1" t="s">
        <v>493</v>
      </c>
      <c r="L3709" s="1">
        <v>209.89</v>
      </c>
      <c r="M3709" s="1" t="s">
        <v>504</v>
      </c>
      <c r="N3709" s="1" t="s">
        <v>505</v>
      </c>
    </row>
    <row r="3710" spans="1:14" hidden="1" x14ac:dyDescent="0.35">
      <c r="A3710" s="1" t="s">
        <v>487</v>
      </c>
      <c r="B3710" s="1" t="s">
        <v>488</v>
      </c>
      <c r="C3710" s="2" t="s">
        <v>592</v>
      </c>
      <c r="D3710" s="1" t="s">
        <v>199</v>
      </c>
      <c r="E3710" s="1">
        <v>6110</v>
      </c>
      <c r="F3710" s="1" t="s">
        <v>490</v>
      </c>
      <c r="G3710" s="2" t="s">
        <v>499</v>
      </c>
      <c r="H3710" s="1" t="s">
        <v>500</v>
      </c>
      <c r="I3710" s="1">
        <v>2010</v>
      </c>
      <c r="J3710" s="1">
        <v>2010</v>
      </c>
      <c r="K3710" s="1" t="s">
        <v>493</v>
      </c>
      <c r="L3710" s="1">
        <v>201.01</v>
      </c>
      <c r="M3710" s="1" t="s">
        <v>504</v>
      </c>
      <c r="N3710" s="1" t="s">
        <v>505</v>
      </c>
    </row>
    <row r="3711" spans="1:14" hidden="1" x14ac:dyDescent="0.35">
      <c r="A3711" s="1" t="s">
        <v>487</v>
      </c>
      <c r="B3711" s="1" t="s">
        <v>488</v>
      </c>
      <c r="C3711" s="2" t="s">
        <v>592</v>
      </c>
      <c r="D3711" s="1" t="s">
        <v>199</v>
      </c>
      <c r="E3711" s="1">
        <v>6110</v>
      </c>
      <c r="F3711" s="1" t="s">
        <v>490</v>
      </c>
      <c r="G3711" s="2" t="s">
        <v>499</v>
      </c>
      <c r="H3711" s="1" t="s">
        <v>500</v>
      </c>
      <c r="I3711" s="1">
        <v>2011</v>
      </c>
      <c r="J3711" s="1">
        <v>2011</v>
      </c>
      <c r="K3711" s="1" t="s">
        <v>493</v>
      </c>
      <c r="L3711" s="1">
        <v>290.25</v>
      </c>
      <c r="M3711" s="1" t="s">
        <v>504</v>
      </c>
      <c r="N3711" s="1" t="s">
        <v>505</v>
      </c>
    </row>
    <row r="3712" spans="1:14" hidden="1" x14ac:dyDescent="0.35">
      <c r="A3712" s="1" t="s">
        <v>487</v>
      </c>
      <c r="B3712" s="1" t="s">
        <v>488</v>
      </c>
      <c r="C3712" s="2" t="s">
        <v>592</v>
      </c>
      <c r="D3712" s="1" t="s">
        <v>199</v>
      </c>
      <c r="E3712" s="1">
        <v>6110</v>
      </c>
      <c r="F3712" s="1" t="s">
        <v>490</v>
      </c>
      <c r="G3712" s="2" t="s">
        <v>499</v>
      </c>
      <c r="H3712" s="1" t="s">
        <v>500</v>
      </c>
      <c r="I3712" s="1">
        <v>2012</v>
      </c>
      <c r="J3712" s="1">
        <v>2012</v>
      </c>
      <c r="K3712" s="1" t="s">
        <v>493</v>
      </c>
      <c r="L3712" s="1">
        <v>258.55</v>
      </c>
      <c r="M3712" s="1" t="s">
        <v>504</v>
      </c>
      <c r="N3712" s="1" t="s">
        <v>505</v>
      </c>
    </row>
    <row r="3713" spans="1:14" hidden="1" x14ac:dyDescent="0.35">
      <c r="A3713" s="1" t="s">
        <v>487</v>
      </c>
      <c r="B3713" s="1" t="s">
        <v>488</v>
      </c>
      <c r="C3713" s="2" t="s">
        <v>592</v>
      </c>
      <c r="D3713" s="1" t="s">
        <v>199</v>
      </c>
      <c r="E3713" s="1">
        <v>6110</v>
      </c>
      <c r="F3713" s="1" t="s">
        <v>490</v>
      </c>
      <c r="G3713" s="2" t="s">
        <v>499</v>
      </c>
      <c r="H3713" s="1" t="s">
        <v>500</v>
      </c>
      <c r="I3713" s="1">
        <v>2013</v>
      </c>
      <c r="J3713" s="1">
        <v>2013</v>
      </c>
      <c r="K3713" s="1" t="s">
        <v>493</v>
      </c>
      <c r="L3713" s="1">
        <v>235.56</v>
      </c>
      <c r="M3713" s="1" t="s">
        <v>504</v>
      </c>
      <c r="N3713" s="1" t="s">
        <v>505</v>
      </c>
    </row>
    <row r="3714" spans="1:14" hidden="1" x14ac:dyDescent="0.35">
      <c r="A3714" s="1" t="s">
        <v>487</v>
      </c>
      <c r="B3714" s="1" t="s">
        <v>488</v>
      </c>
      <c r="C3714" s="2" t="s">
        <v>592</v>
      </c>
      <c r="D3714" s="1" t="s">
        <v>199</v>
      </c>
      <c r="E3714" s="1">
        <v>6110</v>
      </c>
      <c r="F3714" s="1" t="s">
        <v>490</v>
      </c>
      <c r="G3714" s="2" t="s">
        <v>499</v>
      </c>
      <c r="H3714" s="1" t="s">
        <v>500</v>
      </c>
      <c r="I3714" s="1">
        <v>2014</v>
      </c>
      <c r="J3714" s="1">
        <v>2014</v>
      </c>
      <c r="K3714" s="1" t="s">
        <v>493</v>
      </c>
      <c r="L3714" s="1">
        <v>188.88</v>
      </c>
      <c r="M3714" s="1" t="s">
        <v>504</v>
      </c>
      <c r="N3714" s="1" t="s">
        <v>505</v>
      </c>
    </row>
    <row r="3715" spans="1:14" hidden="1" x14ac:dyDescent="0.35">
      <c r="A3715" s="1" t="s">
        <v>487</v>
      </c>
      <c r="B3715" s="1" t="s">
        <v>488</v>
      </c>
      <c r="C3715" s="2" t="s">
        <v>592</v>
      </c>
      <c r="D3715" s="1" t="s">
        <v>199</v>
      </c>
      <c r="E3715" s="1">
        <v>6110</v>
      </c>
      <c r="F3715" s="1" t="s">
        <v>490</v>
      </c>
      <c r="G3715" s="2" t="s">
        <v>499</v>
      </c>
      <c r="H3715" s="1" t="s">
        <v>500</v>
      </c>
      <c r="I3715" s="1">
        <v>2015</v>
      </c>
      <c r="J3715" s="1">
        <v>2015</v>
      </c>
      <c r="K3715" s="1" t="s">
        <v>493</v>
      </c>
      <c r="L3715" s="1">
        <v>179.47</v>
      </c>
      <c r="M3715" s="1" t="s">
        <v>504</v>
      </c>
      <c r="N3715" s="1" t="s">
        <v>505</v>
      </c>
    </row>
    <row r="3716" spans="1:14" hidden="1" x14ac:dyDescent="0.35">
      <c r="A3716" s="1" t="s">
        <v>487</v>
      </c>
      <c r="B3716" s="1" t="s">
        <v>488</v>
      </c>
      <c r="C3716" s="2" t="s">
        <v>592</v>
      </c>
      <c r="D3716" s="1" t="s">
        <v>199</v>
      </c>
      <c r="E3716" s="1">
        <v>6110</v>
      </c>
      <c r="F3716" s="1" t="s">
        <v>490</v>
      </c>
      <c r="G3716" s="2" t="s">
        <v>499</v>
      </c>
      <c r="H3716" s="1" t="s">
        <v>500</v>
      </c>
      <c r="I3716" s="1">
        <v>2016</v>
      </c>
      <c r="J3716" s="1">
        <v>2016</v>
      </c>
      <c r="K3716" s="1" t="s">
        <v>493</v>
      </c>
      <c r="L3716" s="1">
        <v>140.94</v>
      </c>
      <c r="M3716" s="1" t="s">
        <v>504</v>
      </c>
      <c r="N3716" s="1" t="s">
        <v>505</v>
      </c>
    </row>
    <row r="3717" spans="1:14" hidden="1" x14ac:dyDescent="0.35">
      <c r="A3717" s="1" t="s">
        <v>487</v>
      </c>
      <c r="B3717" s="1" t="s">
        <v>488</v>
      </c>
      <c r="C3717" s="2" t="s">
        <v>592</v>
      </c>
      <c r="D3717" s="1" t="s">
        <v>199</v>
      </c>
      <c r="E3717" s="1">
        <v>6110</v>
      </c>
      <c r="F3717" s="1" t="s">
        <v>490</v>
      </c>
      <c r="G3717" s="2" t="s">
        <v>499</v>
      </c>
      <c r="H3717" s="1" t="s">
        <v>500</v>
      </c>
      <c r="I3717" s="1">
        <v>2017</v>
      </c>
      <c r="J3717" s="1">
        <v>2017</v>
      </c>
      <c r="K3717" s="1" t="s">
        <v>493</v>
      </c>
      <c r="L3717" s="1">
        <v>151.13999999999999</v>
      </c>
      <c r="M3717" s="1" t="s">
        <v>504</v>
      </c>
      <c r="N3717" s="1" t="s">
        <v>505</v>
      </c>
    </row>
    <row r="3718" spans="1:14" hidden="1" x14ac:dyDescent="0.35">
      <c r="A3718" s="1" t="s">
        <v>487</v>
      </c>
      <c r="B3718" s="1" t="s">
        <v>488</v>
      </c>
      <c r="C3718" s="2" t="s">
        <v>592</v>
      </c>
      <c r="D3718" s="1" t="s">
        <v>199</v>
      </c>
      <c r="E3718" s="1">
        <v>6110</v>
      </c>
      <c r="F3718" s="1" t="s">
        <v>490</v>
      </c>
      <c r="G3718" s="2" t="s">
        <v>499</v>
      </c>
      <c r="H3718" s="1" t="s">
        <v>500</v>
      </c>
      <c r="I3718" s="1">
        <v>2018</v>
      </c>
      <c r="J3718" s="1">
        <v>2018</v>
      </c>
      <c r="K3718" s="1" t="s">
        <v>493</v>
      </c>
      <c r="L3718" s="1">
        <v>197.81</v>
      </c>
      <c r="M3718" s="1" t="s">
        <v>504</v>
      </c>
      <c r="N3718" s="1" t="s">
        <v>505</v>
      </c>
    </row>
    <row r="3719" spans="1:14" hidden="1" x14ac:dyDescent="0.35">
      <c r="A3719" s="1" t="s">
        <v>487</v>
      </c>
      <c r="B3719" s="1" t="s">
        <v>488</v>
      </c>
      <c r="C3719" s="2" t="s">
        <v>592</v>
      </c>
      <c r="D3719" s="1" t="s">
        <v>199</v>
      </c>
      <c r="E3719" s="1">
        <v>6110</v>
      </c>
      <c r="F3719" s="1" t="s">
        <v>490</v>
      </c>
      <c r="G3719" s="2" t="s">
        <v>501</v>
      </c>
      <c r="H3719" s="1" t="s">
        <v>502</v>
      </c>
      <c r="I3719" s="1">
        <v>2001</v>
      </c>
      <c r="J3719" s="1">
        <v>2001</v>
      </c>
      <c r="K3719" s="1" t="s">
        <v>493</v>
      </c>
      <c r="L3719" s="1">
        <v>110.35</v>
      </c>
      <c r="M3719" s="1" t="s">
        <v>504</v>
      </c>
      <c r="N3719" s="1" t="s">
        <v>505</v>
      </c>
    </row>
    <row r="3720" spans="1:14" hidden="1" x14ac:dyDescent="0.35">
      <c r="A3720" s="1" t="s">
        <v>487</v>
      </c>
      <c r="B3720" s="1" t="s">
        <v>488</v>
      </c>
      <c r="C3720" s="2" t="s">
        <v>592</v>
      </c>
      <c r="D3720" s="1" t="s">
        <v>199</v>
      </c>
      <c r="E3720" s="1">
        <v>6110</v>
      </c>
      <c r="F3720" s="1" t="s">
        <v>490</v>
      </c>
      <c r="G3720" s="2" t="s">
        <v>501</v>
      </c>
      <c r="H3720" s="1" t="s">
        <v>502</v>
      </c>
      <c r="I3720" s="1">
        <v>2002</v>
      </c>
      <c r="J3720" s="1">
        <v>2002</v>
      </c>
      <c r="K3720" s="1" t="s">
        <v>493</v>
      </c>
      <c r="L3720" s="1">
        <v>107.84</v>
      </c>
      <c r="M3720" s="1" t="s">
        <v>504</v>
      </c>
      <c r="N3720" s="1" t="s">
        <v>505</v>
      </c>
    </row>
    <row r="3721" spans="1:14" hidden="1" x14ac:dyDescent="0.35">
      <c r="A3721" s="1" t="s">
        <v>487</v>
      </c>
      <c r="B3721" s="1" t="s">
        <v>488</v>
      </c>
      <c r="C3721" s="2" t="s">
        <v>592</v>
      </c>
      <c r="D3721" s="1" t="s">
        <v>199</v>
      </c>
      <c r="E3721" s="1">
        <v>6110</v>
      </c>
      <c r="F3721" s="1" t="s">
        <v>490</v>
      </c>
      <c r="G3721" s="2" t="s">
        <v>501</v>
      </c>
      <c r="H3721" s="1" t="s">
        <v>502</v>
      </c>
      <c r="I3721" s="1">
        <v>2003</v>
      </c>
      <c r="J3721" s="1">
        <v>2003</v>
      </c>
      <c r="K3721" s="1" t="s">
        <v>493</v>
      </c>
      <c r="L3721" s="1">
        <v>140.59</v>
      </c>
      <c r="M3721" s="1" t="s">
        <v>504</v>
      </c>
      <c r="N3721" s="1" t="s">
        <v>505</v>
      </c>
    </row>
    <row r="3722" spans="1:14" hidden="1" x14ac:dyDescent="0.35">
      <c r="A3722" s="1" t="s">
        <v>487</v>
      </c>
      <c r="B3722" s="1" t="s">
        <v>488</v>
      </c>
      <c r="C3722" s="2" t="s">
        <v>592</v>
      </c>
      <c r="D3722" s="1" t="s">
        <v>199</v>
      </c>
      <c r="E3722" s="1">
        <v>6110</v>
      </c>
      <c r="F3722" s="1" t="s">
        <v>490</v>
      </c>
      <c r="G3722" s="2" t="s">
        <v>501</v>
      </c>
      <c r="H3722" s="1" t="s">
        <v>502</v>
      </c>
      <c r="I3722" s="1">
        <v>2004</v>
      </c>
      <c r="J3722" s="1">
        <v>2004</v>
      </c>
      <c r="K3722" s="1" t="s">
        <v>493</v>
      </c>
      <c r="L3722" s="1">
        <v>164.16</v>
      </c>
      <c r="M3722" s="1" t="s">
        <v>504</v>
      </c>
      <c r="N3722" s="1" t="s">
        <v>505</v>
      </c>
    </row>
    <row r="3723" spans="1:14" hidden="1" x14ac:dyDescent="0.35">
      <c r="A3723" s="1" t="s">
        <v>487</v>
      </c>
      <c r="B3723" s="1" t="s">
        <v>488</v>
      </c>
      <c r="C3723" s="2" t="s">
        <v>592</v>
      </c>
      <c r="D3723" s="1" t="s">
        <v>199</v>
      </c>
      <c r="E3723" s="1">
        <v>6110</v>
      </c>
      <c r="F3723" s="1" t="s">
        <v>490</v>
      </c>
      <c r="G3723" s="2" t="s">
        <v>501</v>
      </c>
      <c r="H3723" s="1" t="s">
        <v>502</v>
      </c>
      <c r="I3723" s="1">
        <v>2005</v>
      </c>
      <c r="J3723" s="1">
        <v>2005</v>
      </c>
      <c r="K3723" s="1" t="s">
        <v>493</v>
      </c>
      <c r="L3723" s="1">
        <v>178.16</v>
      </c>
      <c r="M3723" s="1" t="s">
        <v>504</v>
      </c>
      <c r="N3723" s="1" t="s">
        <v>505</v>
      </c>
    </row>
    <row r="3724" spans="1:14" hidden="1" x14ac:dyDescent="0.35">
      <c r="A3724" s="1" t="s">
        <v>487</v>
      </c>
      <c r="B3724" s="1" t="s">
        <v>488</v>
      </c>
      <c r="C3724" s="2" t="s">
        <v>592</v>
      </c>
      <c r="D3724" s="1" t="s">
        <v>199</v>
      </c>
      <c r="E3724" s="1">
        <v>6110</v>
      </c>
      <c r="F3724" s="1" t="s">
        <v>490</v>
      </c>
      <c r="G3724" s="2" t="s">
        <v>501</v>
      </c>
      <c r="H3724" s="1" t="s">
        <v>502</v>
      </c>
      <c r="I3724" s="1">
        <v>2006</v>
      </c>
      <c r="J3724" s="1">
        <v>2006</v>
      </c>
      <c r="K3724" s="1" t="s">
        <v>493</v>
      </c>
      <c r="L3724" s="1">
        <v>177.51</v>
      </c>
      <c r="M3724" s="1" t="s">
        <v>504</v>
      </c>
      <c r="N3724" s="1" t="s">
        <v>505</v>
      </c>
    </row>
    <row r="3725" spans="1:14" hidden="1" x14ac:dyDescent="0.35">
      <c r="A3725" s="1" t="s">
        <v>487</v>
      </c>
      <c r="B3725" s="1" t="s">
        <v>488</v>
      </c>
      <c r="C3725" s="2" t="s">
        <v>592</v>
      </c>
      <c r="D3725" s="1" t="s">
        <v>199</v>
      </c>
      <c r="E3725" s="1">
        <v>6110</v>
      </c>
      <c r="F3725" s="1" t="s">
        <v>490</v>
      </c>
      <c r="G3725" s="2" t="s">
        <v>501</v>
      </c>
      <c r="H3725" s="1" t="s">
        <v>502</v>
      </c>
      <c r="I3725" s="1">
        <v>2007</v>
      </c>
      <c r="J3725" s="1">
        <v>2007</v>
      </c>
      <c r="K3725" s="1" t="s">
        <v>493</v>
      </c>
      <c r="L3725" s="1">
        <v>200.84</v>
      </c>
      <c r="M3725" s="1" t="s">
        <v>504</v>
      </c>
      <c r="N3725" s="1" t="s">
        <v>505</v>
      </c>
    </row>
    <row r="3726" spans="1:14" hidden="1" x14ac:dyDescent="0.35">
      <c r="A3726" s="1" t="s">
        <v>487</v>
      </c>
      <c r="B3726" s="1" t="s">
        <v>488</v>
      </c>
      <c r="C3726" s="2" t="s">
        <v>592</v>
      </c>
      <c r="D3726" s="1" t="s">
        <v>199</v>
      </c>
      <c r="E3726" s="1">
        <v>6110</v>
      </c>
      <c r="F3726" s="1" t="s">
        <v>490</v>
      </c>
      <c r="G3726" s="2" t="s">
        <v>501</v>
      </c>
      <c r="H3726" s="1" t="s">
        <v>502</v>
      </c>
      <c r="I3726" s="1">
        <v>2008</v>
      </c>
      <c r="J3726" s="1">
        <v>2008</v>
      </c>
      <c r="K3726" s="1" t="s">
        <v>493</v>
      </c>
      <c r="L3726" s="1">
        <v>225.15</v>
      </c>
      <c r="M3726" s="1" t="s">
        <v>504</v>
      </c>
      <c r="N3726" s="1" t="s">
        <v>505</v>
      </c>
    </row>
    <row r="3727" spans="1:14" hidden="1" x14ac:dyDescent="0.35">
      <c r="A3727" s="1" t="s">
        <v>487</v>
      </c>
      <c r="B3727" s="1" t="s">
        <v>488</v>
      </c>
      <c r="C3727" s="2" t="s">
        <v>592</v>
      </c>
      <c r="D3727" s="1" t="s">
        <v>199</v>
      </c>
      <c r="E3727" s="1">
        <v>6110</v>
      </c>
      <c r="F3727" s="1" t="s">
        <v>490</v>
      </c>
      <c r="G3727" s="2" t="s">
        <v>501</v>
      </c>
      <c r="H3727" s="1" t="s">
        <v>502</v>
      </c>
      <c r="I3727" s="1">
        <v>2009</v>
      </c>
      <c r="J3727" s="1">
        <v>2009</v>
      </c>
      <c r="K3727" s="1" t="s">
        <v>493</v>
      </c>
      <c r="L3727" s="1">
        <v>262.52999999999997</v>
      </c>
      <c r="M3727" s="1" t="s">
        <v>504</v>
      </c>
      <c r="N3727" s="1" t="s">
        <v>505</v>
      </c>
    </row>
    <row r="3728" spans="1:14" hidden="1" x14ac:dyDescent="0.35">
      <c r="A3728" s="1" t="s">
        <v>487</v>
      </c>
      <c r="B3728" s="1" t="s">
        <v>488</v>
      </c>
      <c r="C3728" s="2" t="s">
        <v>592</v>
      </c>
      <c r="D3728" s="1" t="s">
        <v>199</v>
      </c>
      <c r="E3728" s="1">
        <v>6110</v>
      </c>
      <c r="F3728" s="1" t="s">
        <v>490</v>
      </c>
      <c r="G3728" s="2" t="s">
        <v>501</v>
      </c>
      <c r="H3728" s="1" t="s">
        <v>502</v>
      </c>
      <c r="I3728" s="1">
        <v>2010</v>
      </c>
      <c r="J3728" s="1">
        <v>2010</v>
      </c>
      <c r="K3728" s="1" t="s">
        <v>493</v>
      </c>
      <c r="L3728" s="1">
        <v>282.42</v>
      </c>
      <c r="M3728" s="1" t="s">
        <v>504</v>
      </c>
      <c r="N3728" s="1" t="s">
        <v>505</v>
      </c>
    </row>
    <row r="3729" spans="1:14" hidden="1" x14ac:dyDescent="0.35">
      <c r="A3729" s="1" t="s">
        <v>487</v>
      </c>
      <c r="B3729" s="1" t="s">
        <v>488</v>
      </c>
      <c r="C3729" s="2" t="s">
        <v>592</v>
      </c>
      <c r="D3729" s="1" t="s">
        <v>199</v>
      </c>
      <c r="E3729" s="1">
        <v>6110</v>
      </c>
      <c r="F3729" s="1" t="s">
        <v>490</v>
      </c>
      <c r="G3729" s="2" t="s">
        <v>501</v>
      </c>
      <c r="H3729" s="1" t="s">
        <v>502</v>
      </c>
      <c r="I3729" s="1">
        <v>2011</v>
      </c>
      <c r="J3729" s="1">
        <v>2011</v>
      </c>
      <c r="K3729" s="1" t="s">
        <v>493</v>
      </c>
      <c r="L3729" s="1">
        <v>283.72000000000003</v>
      </c>
      <c r="M3729" s="1" t="s">
        <v>504</v>
      </c>
      <c r="N3729" s="1" t="s">
        <v>505</v>
      </c>
    </row>
    <row r="3730" spans="1:14" hidden="1" x14ac:dyDescent="0.35">
      <c r="A3730" s="1" t="s">
        <v>487</v>
      </c>
      <c r="B3730" s="1" t="s">
        <v>488</v>
      </c>
      <c r="C3730" s="2" t="s">
        <v>592</v>
      </c>
      <c r="D3730" s="1" t="s">
        <v>199</v>
      </c>
      <c r="E3730" s="1">
        <v>6110</v>
      </c>
      <c r="F3730" s="1" t="s">
        <v>490</v>
      </c>
      <c r="G3730" s="2" t="s">
        <v>501</v>
      </c>
      <c r="H3730" s="1" t="s">
        <v>502</v>
      </c>
      <c r="I3730" s="1">
        <v>2012</v>
      </c>
      <c r="J3730" s="1">
        <v>2012</v>
      </c>
      <c r="K3730" s="1" t="s">
        <v>493</v>
      </c>
      <c r="L3730" s="1">
        <v>279.42</v>
      </c>
      <c r="M3730" s="1" t="s">
        <v>504</v>
      </c>
      <c r="N3730" s="1" t="s">
        <v>505</v>
      </c>
    </row>
    <row r="3731" spans="1:14" hidden="1" x14ac:dyDescent="0.35">
      <c r="A3731" s="1" t="s">
        <v>487</v>
      </c>
      <c r="B3731" s="1" t="s">
        <v>488</v>
      </c>
      <c r="C3731" s="2" t="s">
        <v>592</v>
      </c>
      <c r="D3731" s="1" t="s">
        <v>199</v>
      </c>
      <c r="E3731" s="1">
        <v>6110</v>
      </c>
      <c r="F3731" s="1" t="s">
        <v>490</v>
      </c>
      <c r="G3731" s="2" t="s">
        <v>501</v>
      </c>
      <c r="H3731" s="1" t="s">
        <v>502</v>
      </c>
      <c r="I3731" s="1">
        <v>2013</v>
      </c>
      <c r="J3731" s="1">
        <v>2013</v>
      </c>
      <c r="K3731" s="1" t="s">
        <v>493</v>
      </c>
      <c r="L3731" s="1">
        <v>291.02</v>
      </c>
      <c r="M3731" s="1" t="s">
        <v>504</v>
      </c>
      <c r="N3731" s="1" t="s">
        <v>505</v>
      </c>
    </row>
    <row r="3732" spans="1:14" hidden="1" x14ac:dyDescent="0.35">
      <c r="A3732" s="1" t="s">
        <v>487</v>
      </c>
      <c r="B3732" s="1" t="s">
        <v>488</v>
      </c>
      <c r="C3732" s="2" t="s">
        <v>592</v>
      </c>
      <c r="D3732" s="1" t="s">
        <v>199</v>
      </c>
      <c r="E3732" s="1">
        <v>6110</v>
      </c>
      <c r="F3732" s="1" t="s">
        <v>490</v>
      </c>
      <c r="G3732" s="2" t="s">
        <v>501</v>
      </c>
      <c r="H3732" s="1" t="s">
        <v>502</v>
      </c>
      <c r="I3732" s="1">
        <v>2014</v>
      </c>
      <c r="J3732" s="1">
        <v>2014</v>
      </c>
      <c r="K3732" s="1" t="s">
        <v>493</v>
      </c>
      <c r="L3732" s="1">
        <v>265.52</v>
      </c>
      <c r="M3732" s="1" t="s">
        <v>504</v>
      </c>
      <c r="N3732" s="1" t="s">
        <v>505</v>
      </c>
    </row>
    <row r="3733" spans="1:14" hidden="1" x14ac:dyDescent="0.35">
      <c r="A3733" s="1" t="s">
        <v>487</v>
      </c>
      <c r="B3733" s="1" t="s">
        <v>488</v>
      </c>
      <c r="C3733" s="2" t="s">
        <v>592</v>
      </c>
      <c r="D3733" s="1" t="s">
        <v>199</v>
      </c>
      <c r="E3733" s="1">
        <v>6110</v>
      </c>
      <c r="F3733" s="1" t="s">
        <v>490</v>
      </c>
      <c r="G3733" s="2" t="s">
        <v>501</v>
      </c>
      <c r="H3733" s="1" t="s">
        <v>502</v>
      </c>
      <c r="I3733" s="1">
        <v>2015</v>
      </c>
      <c r="J3733" s="1">
        <v>2015</v>
      </c>
      <c r="K3733" s="1" t="s">
        <v>493</v>
      </c>
      <c r="L3733" s="1">
        <v>167.56</v>
      </c>
      <c r="M3733" s="1" t="s">
        <v>504</v>
      </c>
      <c r="N3733" s="1" t="s">
        <v>505</v>
      </c>
    </row>
    <row r="3734" spans="1:14" hidden="1" x14ac:dyDescent="0.35">
      <c r="A3734" s="1" t="s">
        <v>487</v>
      </c>
      <c r="B3734" s="1" t="s">
        <v>488</v>
      </c>
      <c r="C3734" s="2" t="s">
        <v>592</v>
      </c>
      <c r="D3734" s="1" t="s">
        <v>199</v>
      </c>
      <c r="E3734" s="1">
        <v>6110</v>
      </c>
      <c r="F3734" s="1" t="s">
        <v>490</v>
      </c>
      <c r="G3734" s="2" t="s">
        <v>501</v>
      </c>
      <c r="H3734" s="1" t="s">
        <v>502</v>
      </c>
      <c r="I3734" s="1">
        <v>2016</v>
      </c>
      <c r="J3734" s="1">
        <v>2016</v>
      </c>
      <c r="K3734" s="1" t="s">
        <v>493</v>
      </c>
      <c r="L3734" s="1">
        <v>121.79</v>
      </c>
      <c r="M3734" s="1" t="s">
        <v>504</v>
      </c>
      <c r="N3734" s="1" t="s">
        <v>505</v>
      </c>
    </row>
    <row r="3735" spans="1:14" hidden="1" x14ac:dyDescent="0.35">
      <c r="A3735" s="1" t="s">
        <v>487</v>
      </c>
      <c r="B3735" s="1" t="s">
        <v>488</v>
      </c>
      <c r="C3735" s="2" t="s">
        <v>592</v>
      </c>
      <c r="D3735" s="1" t="s">
        <v>199</v>
      </c>
      <c r="E3735" s="1">
        <v>6110</v>
      </c>
      <c r="F3735" s="1" t="s">
        <v>490</v>
      </c>
      <c r="G3735" s="2" t="s">
        <v>501</v>
      </c>
      <c r="H3735" s="1" t="s">
        <v>502</v>
      </c>
      <c r="I3735" s="1">
        <v>2017</v>
      </c>
      <c r="J3735" s="1">
        <v>2017</v>
      </c>
      <c r="K3735" s="1" t="s">
        <v>493</v>
      </c>
      <c r="L3735" s="1">
        <v>172.65</v>
      </c>
      <c r="M3735" s="1" t="s">
        <v>504</v>
      </c>
      <c r="N3735" s="1" t="s">
        <v>505</v>
      </c>
    </row>
    <row r="3736" spans="1:14" hidden="1" x14ac:dyDescent="0.35">
      <c r="A3736" s="1" t="s">
        <v>487</v>
      </c>
      <c r="B3736" s="1" t="s">
        <v>488</v>
      </c>
      <c r="C3736" s="2" t="s">
        <v>592</v>
      </c>
      <c r="D3736" s="1" t="s">
        <v>199</v>
      </c>
      <c r="E3736" s="1">
        <v>6110</v>
      </c>
      <c r="F3736" s="1" t="s">
        <v>490</v>
      </c>
      <c r="G3736" s="2" t="s">
        <v>501</v>
      </c>
      <c r="H3736" s="1" t="s">
        <v>502</v>
      </c>
      <c r="I3736" s="1">
        <v>2018</v>
      </c>
      <c r="J3736" s="1">
        <v>2018</v>
      </c>
      <c r="K3736" s="1" t="s">
        <v>493</v>
      </c>
      <c r="L3736" s="1">
        <v>188.42</v>
      </c>
      <c r="M3736" s="1" t="s">
        <v>504</v>
      </c>
      <c r="N3736" s="1" t="s">
        <v>505</v>
      </c>
    </row>
    <row r="3737" spans="1:14" hidden="1" x14ac:dyDescent="0.35">
      <c r="A3737" s="1" t="s">
        <v>487</v>
      </c>
      <c r="B3737" s="1" t="s">
        <v>488</v>
      </c>
      <c r="C3737" s="2" t="s">
        <v>593</v>
      </c>
      <c r="D3737" s="1" t="s">
        <v>201</v>
      </c>
      <c r="E3737" s="1">
        <v>6110</v>
      </c>
      <c r="F3737" s="1" t="s">
        <v>490</v>
      </c>
      <c r="G3737" s="2" t="s">
        <v>499</v>
      </c>
      <c r="H3737" s="1" t="s">
        <v>500</v>
      </c>
      <c r="I3737" s="1">
        <v>2001</v>
      </c>
      <c r="J3737" s="1">
        <v>2001</v>
      </c>
      <c r="K3737" s="1" t="s">
        <v>493</v>
      </c>
      <c r="L3737" s="1">
        <v>76.709999999999994</v>
      </c>
      <c r="M3737" s="1" t="s">
        <v>504</v>
      </c>
      <c r="N3737" s="1" t="s">
        <v>505</v>
      </c>
    </row>
    <row r="3738" spans="1:14" hidden="1" x14ac:dyDescent="0.35">
      <c r="A3738" s="1" t="s">
        <v>487</v>
      </c>
      <c r="B3738" s="1" t="s">
        <v>488</v>
      </c>
      <c r="C3738" s="2" t="s">
        <v>593</v>
      </c>
      <c r="D3738" s="1" t="s">
        <v>201</v>
      </c>
      <c r="E3738" s="1">
        <v>6110</v>
      </c>
      <c r="F3738" s="1" t="s">
        <v>490</v>
      </c>
      <c r="G3738" s="2" t="s">
        <v>499</v>
      </c>
      <c r="H3738" s="1" t="s">
        <v>500</v>
      </c>
      <c r="I3738" s="1">
        <v>2002</v>
      </c>
      <c r="J3738" s="1">
        <v>2002</v>
      </c>
      <c r="K3738" s="1" t="s">
        <v>493</v>
      </c>
      <c r="L3738" s="1">
        <v>26.61</v>
      </c>
      <c r="M3738" s="1" t="s">
        <v>504</v>
      </c>
      <c r="N3738" s="1" t="s">
        <v>505</v>
      </c>
    </row>
    <row r="3739" spans="1:14" hidden="1" x14ac:dyDescent="0.35">
      <c r="A3739" s="1" t="s">
        <v>487</v>
      </c>
      <c r="B3739" s="1" t="s">
        <v>488</v>
      </c>
      <c r="C3739" s="2" t="s">
        <v>593</v>
      </c>
      <c r="D3739" s="1" t="s">
        <v>201</v>
      </c>
      <c r="E3739" s="1">
        <v>6110</v>
      </c>
      <c r="F3739" s="1" t="s">
        <v>490</v>
      </c>
      <c r="G3739" s="2" t="s">
        <v>499</v>
      </c>
      <c r="H3739" s="1" t="s">
        <v>500</v>
      </c>
      <c r="I3739" s="1">
        <v>2003</v>
      </c>
      <c r="J3739" s="1">
        <v>2003</v>
      </c>
      <c r="K3739" s="1" t="s">
        <v>493</v>
      </c>
      <c r="L3739" s="1">
        <v>66.989999999999995</v>
      </c>
      <c r="M3739" s="1" t="s">
        <v>504</v>
      </c>
      <c r="N3739" s="1" t="s">
        <v>505</v>
      </c>
    </row>
    <row r="3740" spans="1:14" hidden="1" x14ac:dyDescent="0.35">
      <c r="A3740" s="1" t="s">
        <v>487</v>
      </c>
      <c r="B3740" s="1" t="s">
        <v>488</v>
      </c>
      <c r="C3740" s="2" t="s">
        <v>593</v>
      </c>
      <c r="D3740" s="1" t="s">
        <v>201</v>
      </c>
      <c r="E3740" s="1">
        <v>6110</v>
      </c>
      <c r="F3740" s="1" t="s">
        <v>490</v>
      </c>
      <c r="G3740" s="2" t="s">
        <v>499</v>
      </c>
      <c r="H3740" s="1" t="s">
        <v>500</v>
      </c>
      <c r="I3740" s="1">
        <v>2004</v>
      </c>
      <c r="J3740" s="1">
        <v>2004</v>
      </c>
      <c r="K3740" s="1" t="s">
        <v>493</v>
      </c>
      <c r="L3740" s="1">
        <v>78.86</v>
      </c>
      <c r="M3740" s="1" t="s">
        <v>504</v>
      </c>
      <c r="N3740" s="1" t="s">
        <v>505</v>
      </c>
    </row>
    <row r="3741" spans="1:14" hidden="1" x14ac:dyDescent="0.35">
      <c r="A3741" s="1" t="s">
        <v>487</v>
      </c>
      <c r="B3741" s="1" t="s">
        <v>488</v>
      </c>
      <c r="C3741" s="2" t="s">
        <v>593</v>
      </c>
      <c r="D3741" s="1" t="s">
        <v>201</v>
      </c>
      <c r="E3741" s="1">
        <v>6110</v>
      </c>
      <c r="F3741" s="1" t="s">
        <v>490</v>
      </c>
      <c r="G3741" s="2" t="s">
        <v>499</v>
      </c>
      <c r="H3741" s="1" t="s">
        <v>500</v>
      </c>
      <c r="I3741" s="1">
        <v>2005</v>
      </c>
      <c r="J3741" s="1">
        <v>2005</v>
      </c>
      <c r="K3741" s="1" t="s">
        <v>493</v>
      </c>
      <c r="L3741" s="1">
        <v>102.05</v>
      </c>
      <c r="M3741" s="1" t="s">
        <v>504</v>
      </c>
      <c r="N3741" s="1" t="s">
        <v>505</v>
      </c>
    </row>
    <row r="3742" spans="1:14" hidden="1" x14ac:dyDescent="0.35">
      <c r="A3742" s="1" t="s">
        <v>487</v>
      </c>
      <c r="B3742" s="1" t="s">
        <v>488</v>
      </c>
      <c r="C3742" s="2" t="s">
        <v>593</v>
      </c>
      <c r="D3742" s="1" t="s">
        <v>201</v>
      </c>
      <c r="E3742" s="1">
        <v>6110</v>
      </c>
      <c r="F3742" s="1" t="s">
        <v>490</v>
      </c>
      <c r="G3742" s="2" t="s">
        <v>499</v>
      </c>
      <c r="H3742" s="1" t="s">
        <v>500</v>
      </c>
      <c r="I3742" s="1">
        <v>2006</v>
      </c>
      <c r="J3742" s="1">
        <v>2006</v>
      </c>
      <c r="K3742" s="1" t="s">
        <v>493</v>
      </c>
      <c r="L3742" s="1">
        <v>73.75</v>
      </c>
      <c r="M3742" s="1" t="s">
        <v>504</v>
      </c>
      <c r="N3742" s="1" t="s">
        <v>505</v>
      </c>
    </row>
    <row r="3743" spans="1:14" hidden="1" x14ac:dyDescent="0.35">
      <c r="A3743" s="1" t="s">
        <v>487</v>
      </c>
      <c r="B3743" s="1" t="s">
        <v>488</v>
      </c>
      <c r="C3743" s="2" t="s">
        <v>593</v>
      </c>
      <c r="D3743" s="1" t="s">
        <v>201</v>
      </c>
      <c r="E3743" s="1">
        <v>6110</v>
      </c>
      <c r="F3743" s="1" t="s">
        <v>490</v>
      </c>
      <c r="G3743" s="2" t="s">
        <v>499</v>
      </c>
      <c r="H3743" s="1" t="s">
        <v>500</v>
      </c>
      <c r="I3743" s="1">
        <v>2007</v>
      </c>
      <c r="J3743" s="1">
        <v>2007</v>
      </c>
      <c r="K3743" s="1" t="s">
        <v>493</v>
      </c>
      <c r="L3743" s="1">
        <v>92.06</v>
      </c>
      <c r="M3743" s="1" t="s">
        <v>504</v>
      </c>
      <c r="N3743" s="1" t="s">
        <v>505</v>
      </c>
    </row>
    <row r="3744" spans="1:14" hidden="1" x14ac:dyDescent="0.35">
      <c r="A3744" s="1" t="s">
        <v>487</v>
      </c>
      <c r="B3744" s="1" t="s">
        <v>488</v>
      </c>
      <c r="C3744" s="2" t="s">
        <v>593</v>
      </c>
      <c r="D3744" s="1" t="s">
        <v>201</v>
      </c>
      <c r="E3744" s="1">
        <v>6110</v>
      </c>
      <c r="F3744" s="1" t="s">
        <v>490</v>
      </c>
      <c r="G3744" s="2" t="s">
        <v>499</v>
      </c>
      <c r="H3744" s="1" t="s">
        <v>500</v>
      </c>
      <c r="I3744" s="1">
        <v>2008</v>
      </c>
      <c r="J3744" s="1">
        <v>2008</v>
      </c>
      <c r="K3744" s="1" t="s">
        <v>493</v>
      </c>
      <c r="L3744" s="1">
        <v>133.24</v>
      </c>
      <c r="M3744" s="1" t="s">
        <v>504</v>
      </c>
      <c r="N3744" s="1" t="s">
        <v>505</v>
      </c>
    </row>
    <row r="3745" spans="1:14" hidden="1" x14ac:dyDescent="0.35">
      <c r="A3745" s="1" t="s">
        <v>487</v>
      </c>
      <c r="B3745" s="1" t="s">
        <v>488</v>
      </c>
      <c r="C3745" s="2" t="s">
        <v>593</v>
      </c>
      <c r="D3745" s="1" t="s">
        <v>201</v>
      </c>
      <c r="E3745" s="1">
        <v>6110</v>
      </c>
      <c r="F3745" s="1" t="s">
        <v>490</v>
      </c>
      <c r="G3745" s="2" t="s">
        <v>501</v>
      </c>
      <c r="H3745" s="1" t="s">
        <v>502</v>
      </c>
      <c r="I3745" s="1">
        <v>2001</v>
      </c>
      <c r="J3745" s="1">
        <v>2001</v>
      </c>
      <c r="K3745" s="1" t="s">
        <v>493</v>
      </c>
      <c r="L3745" s="1">
        <v>0</v>
      </c>
      <c r="M3745" s="1" t="s">
        <v>504</v>
      </c>
      <c r="N3745" s="1" t="s">
        <v>505</v>
      </c>
    </row>
    <row r="3746" spans="1:14" hidden="1" x14ac:dyDescent="0.35">
      <c r="A3746" s="1" t="s">
        <v>487</v>
      </c>
      <c r="B3746" s="1" t="s">
        <v>488</v>
      </c>
      <c r="C3746" s="2" t="s">
        <v>593</v>
      </c>
      <c r="D3746" s="1" t="s">
        <v>201</v>
      </c>
      <c r="E3746" s="1">
        <v>6110</v>
      </c>
      <c r="F3746" s="1" t="s">
        <v>490</v>
      </c>
      <c r="G3746" s="2" t="s">
        <v>501</v>
      </c>
      <c r="H3746" s="1" t="s">
        <v>502</v>
      </c>
      <c r="I3746" s="1">
        <v>2002</v>
      </c>
      <c r="J3746" s="1">
        <v>2002</v>
      </c>
      <c r="K3746" s="1" t="s">
        <v>493</v>
      </c>
      <c r="L3746" s="1">
        <v>24.69</v>
      </c>
      <c r="M3746" s="1" t="s">
        <v>504</v>
      </c>
      <c r="N3746" s="1" t="s">
        <v>505</v>
      </c>
    </row>
    <row r="3747" spans="1:14" hidden="1" x14ac:dyDescent="0.35">
      <c r="A3747" s="1" t="s">
        <v>487</v>
      </c>
      <c r="B3747" s="1" t="s">
        <v>488</v>
      </c>
      <c r="C3747" s="2" t="s">
        <v>593</v>
      </c>
      <c r="D3747" s="1" t="s">
        <v>201</v>
      </c>
      <c r="E3747" s="1">
        <v>6110</v>
      </c>
      <c r="F3747" s="1" t="s">
        <v>490</v>
      </c>
      <c r="G3747" s="2" t="s">
        <v>501</v>
      </c>
      <c r="H3747" s="1" t="s">
        <v>502</v>
      </c>
      <c r="I3747" s="1">
        <v>2003</v>
      </c>
      <c r="J3747" s="1">
        <v>2003</v>
      </c>
      <c r="K3747" s="1" t="s">
        <v>493</v>
      </c>
      <c r="L3747" s="1">
        <v>0.63</v>
      </c>
      <c r="M3747" s="1" t="s">
        <v>504</v>
      </c>
      <c r="N3747" s="1" t="s">
        <v>505</v>
      </c>
    </row>
    <row r="3748" spans="1:14" hidden="1" x14ac:dyDescent="0.35">
      <c r="A3748" s="1" t="s">
        <v>487</v>
      </c>
      <c r="B3748" s="1" t="s">
        <v>488</v>
      </c>
      <c r="C3748" s="2" t="s">
        <v>593</v>
      </c>
      <c r="D3748" s="1" t="s">
        <v>201</v>
      </c>
      <c r="E3748" s="1">
        <v>6110</v>
      </c>
      <c r="F3748" s="1" t="s">
        <v>490</v>
      </c>
      <c r="G3748" s="2" t="s">
        <v>501</v>
      </c>
      <c r="H3748" s="1" t="s">
        <v>502</v>
      </c>
      <c r="I3748" s="1">
        <v>2004</v>
      </c>
      <c r="J3748" s="1">
        <v>2004</v>
      </c>
      <c r="K3748" s="1" t="s">
        <v>493</v>
      </c>
      <c r="L3748" s="1">
        <v>0</v>
      </c>
      <c r="M3748" s="1" t="s">
        <v>504</v>
      </c>
      <c r="N3748" s="1" t="s">
        <v>505</v>
      </c>
    </row>
    <row r="3749" spans="1:14" hidden="1" x14ac:dyDescent="0.35">
      <c r="A3749" s="1" t="s">
        <v>487</v>
      </c>
      <c r="B3749" s="1" t="s">
        <v>488</v>
      </c>
      <c r="C3749" s="2" t="s">
        <v>593</v>
      </c>
      <c r="D3749" s="1" t="s">
        <v>201</v>
      </c>
      <c r="E3749" s="1">
        <v>6110</v>
      </c>
      <c r="F3749" s="1" t="s">
        <v>490</v>
      </c>
      <c r="G3749" s="2" t="s">
        <v>501</v>
      </c>
      <c r="H3749" s="1" t="s">
        <v>502</v>
      </c>
      <c r="I3749" s="1">
        <v>2005</v>
      </c>
      <c r="J3749" s="1">
        <v>2005</v>
      </c>
      <c r="K3749" s="1" t="s">
        <v>493</v>
      </c>
      <c r="L3749" s="1">
        <v>1.35</v>
      </c>
      <c r="M3749" s="1" t="s">
        <v>504</v>
      </c>
      <c r="N3749" s="1" t="s">
        <v>505</v>
      </c>
    </row>
    <row r="3750" spans="1:14" hidden="1" x14ac:dyDescent="0.35">
      <c r="A3750" s="1" t="s">
        <v>487</v>
      </c>
      <c r="B3750" s="1" t="s">
        <v>488</v>
      </c>
      <c r="C3750" s="2" t="s">
        <v>593</v>
      </c>
      <c r="D3750" s="1" t="s">
        <v>201</v>
      </c>
      <c r="E3750" s="1">
        <v>6110</v>
      </c>
      <c r="F3750" s="1" t="s">
        <v>490</v>
      </c>
      <c r="G3750" s="2" t="s">
        <v>501</v>
      </c>
      <c r="H3750" s="1" t="s">
        <v>502</v>
      </c>
      <c r="I3750" s="1">
        <v>2006</v>
      </c>
      <c r="J3750" s="1">
        <v>2006</v>
      </c>
      <c r="K3750" s="1" t="s">
        <v>493</v>
      </c>
      <c r="L3750" s="1">
        <v>0</v>
      </c>
      <c r="M3750" s="1" t="s">
        <v>504</v>
      </c>
      <c r="N3750" s="1" t="s">
        <v>505</v>
      </c>
    </row>
    <row r="3751" spans="1:14" hidden="1" x14ac:dyDescent="0.35">
      <c r="A3751" s="1" t="s">
        <v>487</v>
      </c>
      <c r="B3751" s="1" t="s">
        <v>488</v>
      </c>
      <c r="C3751" s="2" t="s">
        <v>593</v>
      </c>
      <c r="D3751" s="1" t="s">
        <v>201</v>
      </c>
      <c r="E3751" s="1">
        <v>6110</v>
      </c>
      <c r="F3751" s="1" t="s">
        <v>490</v>
      </c>
      <c r="G3751" s="2" t="s">
        <v>501</v>
      </c>
      <c r="H3751" s="1" t="s">
        <v>502</v>
      </c>
      <c r="I3751" s="1">
        <v>2007</v>
      </c>
      <c r="J3751" s="1">
        <v>2007</v>
      </c>
      <c r="K3751" s="1" t="s">
        <v>493</v>
      </c>
      <c r="L3751" s="1">
        <v>1.92</v>
      </c>
      <c r="M3751" s="1" t="s">
        <v>504</v>
      </c>
      <c r="N3751" s="1" t="s">
        <v>505</v>
      </c>
    </row>
    <row r="3752" spans="1:14" hidden="1" x14ac:dyDescent="0.35">
      <c r="A3752" s="1" t="s">
        <v>487</v>
      </c>
      <c r="B3752" s="1" t="s">
        <v>488</v>
      </c>
      <c r="C3752" s="2" t="s">
        <v>593</v>
      </c>
      <c r="D3752" s="1" t="s">
        <v>201</v>
      </c>
      <c r="E3752" s="1">
        <v>6110</v>
      </c>
      <c r="F3752" s="1" t="s">
        <v>490</v>
      </c>
      <c r="G3752" s="2" t="s">
        <v>501</v>
      </c>
      <c r="H3752" s="1" t="s">
        <v>502</v>
      </c>
      <c r="I3752" s="1">
        <v>2008</v>
      </c>
      <c r="J3752" s="1">
        <v>2008</v>
      </c>
      <c r="K3752" s="1" t="s">
        <v>493</v>
      </c>
      <c r="L3752" s="1">
        <v>28.49</v>
      </c>
      <c r="M3752" s="1" t="s">
        <v>504</v>
      </c>
      <c r="N3752" s="1" t="s">
        <v>505</v>
      </c>
    </row>
    <row r="3753" spans="1:14" hidden="1" x14ac:dyDescent="0.35">
      <c r="A3753" s="1" t="s">
        <v>487</v>
      </c>
      <c r="B3753" s="1" t="s">
        <v>488</v>
      </c>
      <c r="C3753" s="2" t="s">
        <v>593</v>
      </c>
      <c r="D3753" s="1" t="s">
        <v>201</v>
      </c>
      <c r="E3753" s="1">
        <v>6110</v>
      </c>
      <c r="F3753" s="1" t="s">
        <v>490</v>
      </c>
      <c r="G3753" s="2" t="s">
        <v>501</v>
      </c>
      <c r="H3753" s="1" t="s">
        <v>502</v>
      </c>
      <c r="I3753" s="1">
        <v>2013</v>
      </c>
      <c r="J3753" s="1">
        <v>2013</v>
      </c>
      <c r="K3753" s="1" t="s">
        <v>493</v>
      </c>
      <c r="L3753" s="1">
        <v>0</v>
      </c>
      <c r="M3753" s="1" t="s">
        <v>504</v>
      </c>
      <c r="N3753" s="1" t="s">
        <v>505</v>
      </c>
    </row>
    <row r="3754" spans="1:14" hidden="1" x14ac:dyDescent="0.35">
      <c r="A3754" s="1" t="s">
        <v>487</v>
      </c>
      <c r="B3754" s="1" t="s">
        <v>488</v>
      </c>
      <c r="C3754" s="2" t="s">
        <v>594</v>
      </c>
      <c r="D3754" s="1" t="s">
        <v>203</v>
      </c>
      <c r="E3754" s="1">
        <v>6110</v>
      </c>
      <c r="F3754" s="1" t="s">
        <v>490</v>
      </c>
      <c r="G3754" s="2" t="s">
        <v>499</v>
      </c>
      <c r="H3754" s="1" t="s">
        <v>500</v>
      </c>
      <c r="I3754" s="1">
        <v>2001</v>
      </c>
      <c r="J3754" s="1">
        <v>2001</v>
      </c>
      <c r="K3754" s="1" t="s">
        <v>493</v>
      </c>
      <c r="L3754" s="1">
        <v>19.68</v>
      </c>
      <c r="M3754" s="1" t="s">
        <v>504</v>
      </c>
      <c r="N3754" s="1" t="s">
        <v>505</v>
      </c>
    </row>
    <row r="3755" spans="1:14" hidden="1" x14ac:dyDescent="0.35">
      <c r="A3755" s="1" t="s">
        <v>487</v>
      </c>
      <c r="B3755" s="1" t="s">
        <v>488</v>
      </c>
      <c r="C3755" s="2" t="s">
        <v>594</v>
      </c>
      <c r="D3755" s="1" t="s">
        <v>203</v>
      </c>
      <c r="E3755" s="1">
        <v>6110</v>
      </c>
      <c r="F3755" s="1" t="s">
        <v>490</v>
      </c>
      <c r="G3755" s="2" t="s">
        <v>499</v>
      </c>
      <c r="H3755" s="1" t="s">
        <v>500</v>
      </c>
      <c r="I3755" s="1">
        <v>2002</v>
      </c>
      <c r="J3755" s="1">
        <v>2002</v>
      </c>
      <c r="K3755" s="1" t="s">
        <v>493</v>
      </c>
      <c r="L3755" s="1">
        <v>41.56</v>
      </c>
      <c r="M3755" s="1" t="s">
        <v>504</v>
      </c>
      <c r="N3755" s="1" t="s">
        <v>505</v>
      </c>
    </row>
    <row r="3756" spans="1:14" hidden="1" x14ac:dyDescent="0.35">
      <c r="A3756" s="1" t="s">
        <v>487</v>
      </c>
      <c r="B3756" s="1" t="s">
        <v>488</v>
      </c>
      <c r="C3756" s="2" t="s">
        <v>594</v>
      </c>
      <c r="D3756" s="1" t="s">
        <v>203</v>
      </c>
      <c r="E3756" s="1">
        <v>6110</v>
      </c>
      <c r="F3756" s="1" t="s">
        <v>490</v>
      </c>
      <c r="G3756" s="2" t="s">
        <v>499</v>
      </c>
      <c r="H3756" s="1" t="s">
        <v>500</v>
      </c>
      <c r="I3756" s="1">
        <v>2003</v>
      </c>
      <c r="J3756" s="1">
        <v>2003</v>
      </c>
      <c r="K3756" s="1" t="s">
        <v>493</v>
      </c>
      <c r="L3756" s="1">
        <v>26.99</v>
      </c>
      <c r="M3756" s="1" t="s">
        <v>504</v>
      </c>
      <c r="N3756" s="1" t="s">
        <v>505</v>
      </c>
    </row>
    <row r="3757" spans="1:14" hidden="1" x14ac:dyDescent="0.35">
      <c r="A3757" s="1" t="s">
        <v>487</v>
      </c>
      <c r="B3757" s="1" t="s">
        <v>488</v>
      </c>
      <c r="C3757" s="2" t="s">
        <v>594</v>
      </c>
      <c r="D3757" s="1" t="s">
        <v>203</v>
      </c>
      <c r="E3757" s="1">
        <v>6110</v>
      </c>
      <c r="F3757" s="1" t="s">
        <v>490</v>
      </c>
      <c r="G3757" s="2" t="s">
        <v>499</v>
      </c>
      <c r="H3757" s="1" t="s">
        <v>500</v>
      </c>
      <c r="I3757" s="1">
        <v>2004</v>
      </c>
      <c r="J3757" s="1">
        <v>2004</v>
      </c>
      <c r="K3757" s="1" t="s">
        <v>493</v>
      </c>
      <c r="L3757" s="1">
        <v>38.35</v>
      </c>
      <c r="M3757" s="1" t="s">
        <v>504</v>
      </c>
      <c r="N3757" s="1" t="s">
        <v>505</v>
      </c>
    </row>
    <row r="3758" spans="1:14" hidden="1" x14ac:dyDescent="0.35">
      <c r="A3758" s="1" t="s">
        <v>487</v>
      </c>
      <c r="B3758" s="1" t="s">
        <v>488</v>
      </c>
      <c r="C3758" s="2" t="s">
        <v>594</v>
      </c>
      <c r="D3758" s="1" t="s">
        <v>203</v>
      </c>
      <c r="E3758" s="1">
        <v>6110</v>
      </c>
      <c r="F3758" s="1" t="s">
        <v>490</v>
      </c>
      <c r="G3758" s="2" t="s">
        <v>499</v>
      </c>
      <c r="H3758" s="1" t="s">
        <v>500</v>
      </c>
      <c r="I3758" s="1">
        <v>2005</v>
      </c>
      <c r="J3758" s="1">
        <v>2005</v>
      </c>
      <c r="K3758" s="1" t="s">
        <v>493</v>
      </c>
      <c r="L3758" s="1">
        <v>63.78</v>
      </c>
      <c r="M3758" s="1" t="s">
        <v>504</v>
      </c>
      <c r="N3758" s="1" t="s">
        <v>505</v>
      </c>
    </row>
    <row r="3759" spans="1:14" hidden="1" x14ac:dyDescent="0.35">
      <c r="A3759" s="1" t="s">
        <v>487</v>
      </c>
      <c r="B3759" s="1" t="s">
        <v>488</v>
      </c>
      <c r="C3759" s="2" t="s">
        <v>594</v>
      </c>
      <c r="D3759" s="1" t="s">
        <v>203</v>
      </c>
      <c r="E3759" s="1">
        <v>6110</v>
      </c>
      <c r="F3759" s="1" t="s">
        <v>490</v>
      </c>
      <c r="G3759" s="2" t="s">
        <v>499</v>
      </c>
      <c r="H3759" s="1" t="s">
        <v>500</v>
      </c>
      <c r="I3759" s="1">
        <v>2006</v>
      </c>
      <c r="J3759" s="1">
        <v>2006</v>
      </c>
      <c r="K3759" s="1" t="s">
        <v>493</v>
      </c>
      <c r="L3759" s="1">
        <v>48.25</v>
      </c>
      <c r="M3759" s="1" t="s">
        <v>504</v>
      </c>
      <c r="N3759" s="1" t="s">
        <v>505</v>
      </c>
    </row>
    <row r="3760" spans="1:14" hidden="1" x14ac:dyDescent="0.35">
      <c r="A3760" s="1" t="s">
        <v>487</v>
      </c>
      <c r="B3760" s="1" t="s">
        <v>488</v>
      </c>
      <c r="C3760" s="2" t="s">
        <v>594</v>
      </c>
      <c r="D3760" s="1" t="s">
        <v>203</v>
      </c>
      <c r="E3760" s="1">
        <v>6110</v>
      </c>
      <c r="F3760" s="1" t="s">
        <v>490</v>
      </c>
      <c r="G3760" s="2" t="s">
        <v>499</v>
      </c>
      <c r="H3760" s="1" t="s">
        <v>500</v>
      </c>
      <c r="I3760" s="1">
        <v>2007</v>
      </c>
      <c r="J3760" s="1">
        <v>2007</v>
      </c>
      <c r="K3760" s="1" t="s">
        <v>493</v>
      </c>
      <c r="L3760" s="1">
        <v>146.53</v>
      </c>
      <c r="M3760" s="1" t="s">
        <v>504</v>
      </c>
      <c r="N3760" s="1" t="s">
        <v>505</v>
      </c>
    </row>
    <row r="3761" spans="1:14" hidden="1" x14ac:dyDescent="0.35">
      <c r="A3761" s="1" t="s">
        <v>487</v>
      </c>
      <c r="B3761" s="1" t="s">
        <v>488</v>
      </c>
      <c r="C3761" s="2" t="s">
        <v>594</v>
      </c>
      <c r="D3761" s="1" t="s">
        <v>203</v>
      </c>
      <c r="E3761" s="1">
        <v>6110</v>
      </c>
      <c r="F3761" s="1" t="s">
        <v>490</v>
      </c>
      <c r="G3761" s="2" t="s">
        <v>499</v>
      </c>
      <c r="H3761" s="1" t="s">
        <v>500</v>
      </c>
      <c r="I3761" s="1">
        <v>2008</v>
      </c>
      <c r="J3761" s="1">
        <v>2008</v>
      </c>
      <c r="K3761" s="1" t="s">
        <v>493</v>
      </c>
      <c r="L3761" s="1">
        <v>200.14</v>
      </c>
      <c r="M3761" s="1" t="s">
        <v>504</v>
      </c>
      <c r="N3761" s="1" t="s">
        <v>505</v>
      </c>
    </row>
    <row r="3762" spans="1:14" hidden="1" x14ac:dyDescent="0.35">
      <c r="A3762" s="1" t="s">
        <v>487</v>
      </c>
      <c r="B3762" s="1" t="s">
        <v>488</v>
      </c>
      <c r="C3762" s="2" t="s">
        <v>594</v>
      </c>
      <c r="D3762" s="1" t="s">
        <v>203</v>
      </c>
      <c r="E3762" s="1">
        <v>6110</v>
      </c>
      <c r="F3762" s="1" t="s">
        <v>490</v>
      </c>
      <c r="G3762" s="2" t="s">
        <v>499</v>
      </c>
      <c r="H3762" s="1" t="s">
        <v>500</v>
      </c>
      <c r="I3762" s="1">
        <v>2009</v>
      </c>
      <c r="J3762" s="1">
        <v>2009</v>
      </c>
      <c r="K3762" s="1" t="s">
        <v>493</v>
      </c>
      <c r="L3762" s="1">
        <v>307.70999999999998</v>
      </c>
      <c r="M3762" s="1" t="s">
        <v>504</v>
      </c>
      <c r="N3762" s="1" t="s">
        <v>505</v>
      </c>
    </row>
    <row r="3763" spans="1:14" hidden="1" x14ac:dyDescent="0.35">
      <c r="A3763" s="1" t="s">
        <v>487</v>
      </c>
      <c r="B3763" s="1" t="s">
        <v>488</v>
      </c>
      <c r="C3763" s="2" t="s">
        <v>594</v>
      </c>
      <c r="D3763" s="1" t="s">
        <v>203</v>
      </c>
      <c r="E3763" s="1">
        <v>6110</v>
      </c>
      <c r="F3763" s="1" t="s">
        <v>490</v>
      </c>
      <c r="G3763" s="2" t="s">
        <v>499</v>
      </c>
      <c r="H3763" s="1" t="s">
        <v>500</v>
      </c>
      <c r="I3763" s="1">
        <v>2010</v>
      </c>
      <c r="J3763" s="1">
        <v>2010</v>
      </c>
      <c r="K3763" s="1" t="s">
        <v>493</v>
      </c>
      <c r="L3763" s="1">
        <v>301.95999999999998</v>
      </c>
      <c r="M3763" s="1" t="s">
        <v>504</v>
      </c>
      <c r="N3763" s="1" t="s">
        <v>505</v>
      </c>
    </row>
    <row r="3764" spans="1:14" hidden="1" x14ac:dyDescent="0.35">
      <c r="A3764" s="1" t="s">
        <v>487</v>
      </c>
      <c r="B3764" s="1" t="s">
        <v>488</v>
      </c>
      <c r="C3764" s="2" t="s">
        <v>594</v>
      </c>
      <c r="D3764" s="1" t="s">
        <v>203</v>
      </c>
      <c r="E3764" s="1">
        <v>6110</v>
      </c>
      <c r="F3764" s="1" t="s">
        <v>490</v>
      </c>
      <c r="G3764" s="2" t="s">
        <v>499</v>
      </c>
      <c r="H3764" s="1" t="s">
        <v>500</v>
      </c>
      <c r="I3764" s="1">
        <v>2011</v>
      </c>
      <c r="J3764" s="1">
        <v>2011</v>
      </c>
      <c r="K3764" s="1" t="s">
        <v>493</v>
      </c>
      <c r="L3764" s="1">
        <v>281.74</v>
      </c>
      <c r="M3764" s="1" t="s">
        <v>504</v>
      </c>
      <c r="N3764" s="1" t="s">
        <v>505</v>
      </c>
    </row>
    <row r="3765" spans="1:14" hidden="1" x14ac:dyDescent="0.35">
      <c r="A3765" s="1" t="s">
        <v>487</v>
      </c>
      <c r="B3765" s="1" t="s">
        <v>488</v>
      </c>
      <c r="C3765" s="2" t="s">
        <v>594</v>
      </c>
      <c r="D3765" s="1" t="s">
        <v>203</v>
      </c>
      <c r="E3765" s="1">
        <v>6110</v>
      </c>
      <c r="F3765" s="1" t="s">
        <v>490</v>
      </c>
      <c r="G3765" s="2" t="s">
        <v>499</v>
      </c>
      <c r="H3765" s="1" t="s">
        <v>500</v>
      </c>
      <c r="I3765" s="1">
        <v>2012</v>
      </c>
      <c r="J3765" s="1">
        <v>2012</v>
      </c>
      <c r="K3765" s="1" t="s">
        <v>493</v>
      </c>
      <c r="L3765" s="1">
        <v>165.15</v>
      </c>
      <c r="M3765" s="1" t="s">
        <v>504</v>
      </c>
      <c r="N3765" s="1" t="s">
        <v>505</v>
      </c>
    </row>
    <row r="3766" spans="1:14" hidden="1" x14ac:dyDescent="0.35">
      <c r="A3766" s="1" t="s">
        <v>487</v>
      </c>
      <c r="B3766" s="1" t="s">
        <v>488</v>
      </c>
      <c r="C3766" s="2" t="s">
        <v>594</v>
      </c>
      <c r="D3766" s="1" t="s">
        <v>203</v>
      </c>
      <c r="E3766" s="1">
        <v>6110</v>
      </c>
      <c r="F3766" s="1" t="s">
        <v>490</v>
      </c>
      <c r="G3766" s="2" t="s">
        <v>499</v>
      </c>
      <c r="H3766" s="1" t="s">
        <v>500</v>
      </c>
      <c r="I3766" s="1">
        <v>2013</v>
      </c>
      <c r="J3766" s="1">
        <v>2013</v>
      </c>
      <c r="K3766" s="1" t="s">
        <v>493</v>
      </c>
      <c r="L3766" s="1">
        <v>243.29</v>
      </c>
      <c r="M3766" s="1" t="s">
        <v>504</v>
      </c>
      <c r="N3766" s="1" t="s">
        <v>505</v>
      </c>
    </row>
    <row r="3767" spans="1:14" hidden="1" x14ac:dyDescent="0.35">
      <c r="A3767" s="1" t="s">
        <v>487</v>
      </c>
      <c r="B3767" s="1" t="s">
        <v>488</v>
      </c>
      <c r="C3767" s="2" t="s">
        <v>594</v>
      </c>
      <c r="D3767" s="1" t="s">
        <v>203</v>
      </c>
      <c r="E3767" s="1">
        <v>6110</v>
      </c>
      <c r="F3767" s="1" t="s">
        <v>490</v>
      </c>
      <c r="G3767" s="2" t="s">
        <v>499</v>
      </c>
      <c r="H3767" s="1" t="s">
        <v>500</v>
      </c>
      <c r="I3767" s="1">
        <v>2014</v>
      </c>
      <c r="J3767" s="1">
        <v>2014</v>
      </c>
      <c r="K3767" s="1" t="s">
        <v>493</v>
      </c>
      <c r="L3767" s="1">
        <v>256.69</v>
      </c>
      <c r="M3767" s="1" t="s">
        <v>504</v>
      </c>
      <c r="N3767" s="1" t="s">
        <v>505</v>
      </c>
    </row>
    <row r="3768" spans="1:14" hidden="1" x14ac:dyDescent="0.35">
      <c r="A3768" s="1" t="s">
        <v>487</v>
      </c>
      <c r="B3768" s="1" t="s">
        <v>488</v>
      </c>
      <c r="C3768" s="2" t="s">
        <v>594</v>
      </c>
      <c r="D3768" s="1" t="s">
        <v>203</v>
      </c>
      <c r="E3768" s="1">
        <v>6110</v>
      </c>
      <c r="F3768" s="1" t="s">
        <v>490</v>
      </c>
      <c r="G3768" s="2" t="s">
        <v>499</v>
      </c>
      <c r="H3768" s="1" t="s">
        <v>500</v>
      </c>
      <c r="I3768" s="1">
        <v>2015</v>
      </c>
      <c r="J3768" s="1">
        <v>2015</v>
      </c>
      <c r="K3768" s="1" t="s">
        <v>493</v>
      </c>
      <c r="L3768" s="1">
        <v>288.23</v>
      </c>
      <c r="M3768" s="1" t="s">
        <v>504</v>
      </c>
      <c r="N3768" s="1" t="s">
        <v>505</v>
      </c>
    </row>
    <row r="3769" spans="1:14" hidden="1" x14ac:dyDescent="0.35">
      <c r="A3769" s="1" t="s">
        <v>487</v>
      </c>
      <c r="B3769" s="1" t="s">
        <v>488</v>
      </c>
      <c r="C3769" s="2" t="s">
        <v>594</v>
      </c>
      <c r="D3769" s="1" t="s">
        <v>203</v>
      </c>
      <c r="E3769" s="1">
        <v>6110</v>
      </c>
      <c r="F3769" s="1" t="s">
        <v>490</v>
      </c>
      <c r="G3769" s="2" t="s">
        <v>499</v>
      </c>
      <c r="H3769" s="1" t="s">
        <v>500</v>
      </c>
      <c r="I3769" s="1">
        <v>2016</v>
      </c>
      <c r="J3769" s="1">
        <v>2016</v>
      </c>
      <c r="K3769" s="1" t="s">
        <v>493</v>
      </c>
      <c r="L3769" s="1">
        <v>193.13</v>
      </c>
      <c r="M3769" s="1" t="s">
        <v>504</v>
      </c>
      <c r="N3769" s="1" t="s">
        <v>505</v>
      </c>
    </row>
    <row r="3770" spans="1:14" hidden="1" x14ac:dyDescent="0.35">
      <c r="A3770" s="1" t="s">
        <v>487</v>
      </c>
      <c r="B3770" s="1" t="s">
        <v>488</v>
      </c>
      <c r="C3770" s="2" t="s">
        <v>594</v>
      </c>
      <c r="D3770" s="1" t="s">
        <v>203</v>
      </c>
      <c r="E3770" s="1">
        <v>6110</v>
      </c>
      <c r="F3770" s="1" t="s">
        <v>490</v>
      </c>
      <c r="G3770" s="2" t="s">
        <v>499</v>
      </c>
      <c r="H3770" s="1" t="s">
        <v>500</v>
      </c>
      <c r="I3770" s="1">
        <v>2017</v>
      </c>
      <c r="J3770" s="1">
        <v>2017</v>
      </c>
      <c r="K3770" s="1" t="s">
        <v>493</v>
      </c>
      <c r="L3770" s="1">
        <v>251.52</v>
      </c>
      <c r="M3770" s="1" t="s">
        <v>504</v>
      </c>
      <c r="N3770" s="1" t="s">
        <v>505</v>
      </c>
    </row>
    <row r="3771" spans="1:14" hidden="1" x14ac:dyDescent="0.35">
      <c r="A3771" s="1" t="s">
        <v>487</v>
      </c>
      <c r="B3771" s="1" t="s">
        <v>488</v>
      </c>
      <c r="C3771" s="2" t="s">
        <v>595</v>
      </c>
      <c r="D3771" s="1" t="s">
        <v>205</v>
      </c>
      <c r="E3771" s="1">
        <v>6110</v>
      </c>
      <c r="F3771" s="1" t="s">
        <v>490</v>
      </c>
      <c r="G3771" s="2" t="s">
        <v>499</v>
      </c>
      <c r="H3771" s="1" t="s">
        <v>500</v>
      </c>
      <c r="I3771" s="1">
        <v>2001</v>
      </c>
      <c r="J3771" s="1">
        <v>2001</v>
      </c>
      <c r="K3771" s="1" t="s">
        <v>493</v>
      </c>
      <c r="L3771" s="1">
        <v>726.32</v>
      </c>
      <c r="M3771" s="1" t="s">
        <v>504</v>
      </c>
      <c r="N3771" s="1" t="s">
        <v>505</v>
      </c>
    </row>
    <row r="3772" spans="1:14" hidden="1" x14ac:dyDescent="0.35">
      <c r="A3772" s="1" t="s">
        <v>487</v>
      </c>
      <c r="B3772" s="1" t="s">
        <v>488</v>
      </c>
      <c r="C3772" s="2" t="s">
        <v>595</v>
      </c>
      <c r="D3772" s="1" t="s">
        <v>205</v>
      </c>
      <c r="E3772" s="1">
        <v>6110</v>
      </c>
      <c r="F3772" s="1" t="s">
        <v>490</v>
      </c>
      <c r="G3772" s="2" t="s">
        <v>499</v>
      </c>
      <c r="H3772" s="1" t="s">
        <v>500</v>
      </c>
      <c r="I3772" s="1">
        <v>2002</v>
      </c>
      <c r="J3772" s="1">
        <v>2002</v>
      </c>
      <c r="K3772" s="1" t="s">
        <v>493</v>
      </c>
      <c r="L3772" s="1">
        <v>739.47</v>
      </c>
      <c r="M3772" s="1" t="s">
        <v>504</v>
      </c>
      <c r="N3772" s="1" t="s">
        <v>505</v>
      </c>
    </row>
    <row r="3773" spans="1:14" hidden="1" x14ac:dyDescent="0.35">
      <c r="A3773" s="1" t="s">
        <v>487</v>
      </c>
      <c r="B3773" s="1" t="s">
        <v>488</v>
      </c>
      <c r="C3773" s="2" t="s">
        <v>595</v>
      </c>
      <c r="D3773" s="1" t="s">
        <v>205</v>
      </c>
      <c r="E3773" s="1">
        <v>6110</v>
      </c>
      <c r="F3773" s="1" t="s">
        <v>490</v>
      </c>
      <c r="G3773" s="2" t="s">
        <v>499</v>
      </c>
      <c r="H3773" s="1" t="s">
        <v>500</v>
      </c>
      <c r="I3773" s="1">
        <v>2003</v>
      </c>
      <c r="J3773" s="1">
        <v>2003</v>
      </c>
      <c r="K3773" s="1" t="s">
        <v>493</v>
      </c>
      <c r="L3773" s="1">
        <v>888.95</v>
      </c>
      <c r="M3773" s="1" t="s">
        <v>504</v>
      </c>
      <c r="N3773" s="1" t="s">
        <v>505</v>
      </c>
    </row>
    <row r="3774" spans="1:14" hidden="1" x14ac:dyDescent="0.35">
      <c r="A3774" s="1" t="s">
        <v>487</v>
      </c>
      <c r="B3774" s="1" t="s">
        <v>488</v>
      </c>
      <c r="C3774" s="2" t="s">
        <v>595</v>
      </c>
      <c r="D3774" s="1" t="s">
        <v>205</v>
      </c>
      <c r="E3774" s="1">
        <v>6110</v>
      </c>
      <c r="F3774" s="1" t="s">
        <v>490</v>
      </c>
      <c r="G3774" s="2" t="s">
        <v>499</v>
      </c>
      <c r="H3774" s="1" t="s">
        <v>500</v>
      </c>
      <c r="I3774" s="1">
        <v>2004</v>
      </c>
      <c r="J3774" s="1">
        <v>2004</v>
      </c>
      <c r="K3774" s="1" t="s">
        <v>493</v>
      </c>
      <c r="L3774" s="1">
        <v>1191.58</v>
      </c>
      <c r="M3774" s="1" t="s">
        <v>504</v>
      </c>
      <c r="N3774" s="1" t="s">
        <v>505</v>
      </c>
    </row>
    <row r="3775" spans="1:14" hidden="1" x14ac:dyDescent="0.35">
      <c r="A3775" s="1" t="s">
        <v>487</v>
      </c>
      <c r="B3775" s="1" t="s">
        <v>488</v>
      </c>
      <c r="C3775" s="2" t="s">
        <v>595</v>
      </c>
      <c r="D3775" s="1" t="s">
        <v>205</v>
      </c>
      <c r="E3775" s="1">
        <v>6110</v>
      </c>
      <c r="F3775" s="1" t="s">
        <v>490</v>
      </c>
      <c r="G3775" s="2" t="s">
        <v>499</v>
      </c>
      <c r="H3775" s="1" t="s">
        <v>500</v>
      </c>
      <c r="I3775" s="1">
        <v>2005</v>
      </c>
      <c r="J3775" s="1">
        <v>2005</v>
      </c>
      <c r="K3775" s="1" t="s">
        <v>493</v>
      </c>
      <c r="L3775" s="1">
        <v>1129.8900000000001</v>
      </c>
      <c r="M3775" s="1" t="s">
        <v>504</v>
      </c>
      <c r="N3775" s="1" t="s">
        <v>505</v>
      </c>
    </row>
    <row r="3776" spans="1:14" hidden="1" x14ac:dyDescent="0.35">
      <c r="A3776" s="1" t="s">
        <v>487</v>
      </c>
      <c r="B3776" s="1" t="s">
        <v>488</v>
      </c>
      <c r="C3776" s="2" t="s">
        <v>595</v>
      </c>
      <c r="D3776" s="1" t="s">
        <v>205</v>
      </c>
      <c r="E3776" s="1">
        <v>6110</v>
      </c>
      <c r="F3776" s="1" t="s">
        <v>490</v>
      </c>
      <c r="G3776" s="2" t="s">
        <v>499</v>
      </c>
      <c r="H3776" s="1" t="s">
        <v>500</v>
      </c>
      <c r="I3776" s="1">
        <v>2006</v>
      </c>
      <c r="J3776" s="1">
        <v>2006</v>
      </c>
      <c r="K3776" s="1" t="s">
        <v>493</v>
      </c>
      <c r="L3776" s="1">
        <v>2008</v>
      </c>
      <c r="M3776" s="1" t="s">
        <v>504</v>
      </c>
      <c r="N3776" s="1" t="s">
        <v>505</v>
      </c>
    </row>
    <row r="3777" spans="1:15" hidden="1" x14ac:dyDescent="0.35">
      <c r="A3777" s="1" t="s">
        <v>487</v>
      </c>
      <c r="B3777" s="1" t="s">
        <v>488</v>
      </c>
      <c r="C3777" s="2" t="s">
        <v>595</v>
      </c>
      <c r="D3777" s="1" t="s">
        <v>205</v>
      </c>
      <c r="E3777" s="1">
        <v>6110</v>
      </c>
      <c r="F3777" s="1" t="s">
        <v>490</v>
      </c>
      <c r="G3777" s="2" t="s">
        <v>499</v>
      </c>
      <c r="H3777" s="1" t="s">
        <v>500</v>
      </c>
      <c r="I3777" s="1">
        <v>2007</v>
      </c>
      <c r="J3777" s="1">
        <v>2007</v>
      </c>
      <c r="K3777" s="1" t="s">
        <v>493</v>
      </c>
      <c r="L3777" s="1">
        <v>1750.86</v>
      </c>
      <c r="M3777" s="1" t="s">
        <v>504</v>
      </c>
      <c r="N3777" s="1" t="s">
        <v>505</v>
      </c>
    </row>
    <row r="3778" spans="1:15" hidden="1" x14ac:dyDescent="0.35">
      <c r="A3778" s="1" t="s">
        <v>487</v>
      </c>
      <c r="B3778" s="1" t="s">
        <v>488</v>
      </c>
      <c r="C3778" s="2" t="s">
        <v>595</v>
      </c>
      <c r="D3778" s="1" t="s">
        <v>205</v>
      </c>
      <c r="E3778" s="1">
        <v>6110</v>
      </c>
      <c r="F3778" s="1" t="s">
        <v>490</v>
      </c>
      <c r="G3778" s="2" t="s">
        <v>499</v>
      </c>
      <c r="H3778" s="1" t="s">
        <v>500</v>
      </c>
      <c r="I3778" s="1">
        <v>2008</v>
      </c>
      <c r="J3778" s="1">
        <v>2008</v>
      </c>
      <c r="K3778" s="1" t="s">
        <v>493</v>
      </c>
      <c r="L3778" s="1">
        <v>2761.17</v>
      </c>
      <c r="M3778" s="1" t="s">
        <v>504</v>
      </c>
      <c r="N3778" s="1" t="s">
        <v>505</v>
      </c>
    </row>
    <row r="3779" spans="1:15" hidden="1" x14ac:dyDescent="0.35">
      <c r="A3779" s="1" t="s">
        <v>487</v>
      </c>
      <c r="B3779" s="1" t="s">
        <v>488</v>
      </c>
      <c r="C3779" s="2" t="s">
        <v>595</v>
      </c>
      <c r="D3779" s="1" t="s">
        <v>205</v>
      </c>
      <c r="E3779" s="1">
        <v>6110</v>
      </c>
      <c r="F3779" s="1" t="s">
        <v>490</v>
      </c>
      <c r="G3779" s="2" t="s">
        <v>499</v>
      </c>
      <c r="H3779" s="1" t="s">
        <v>500</v>
      </c>
      <c r="I3779" s="1">
        <v>2009</v>
      </c>
      <c r="J3779" s="1">
        <v>2009</v>
      </c>
      <c r="K3779" s="1" t="s">
        <v>493</v>
      </c>
      <c r="L3779" s="1">
        <v>2792.99</v>
      </c>
      <c r="M3779" s="1" t="s">
        <v>504</v>
      </c>
      <c r="N3779" s="1" t="s">
        <v>505</v>
      </c>
    </row>
    <row r="3780" spans="1:15" hidden="1" x14ac:dyDescent="0.35">
      <c r="A3780" s="1" t="s">
        <v>487</v>
      </c>
      <c r="B3780" s="1" t="s">
        <v>488</v>
      </c>
      <c r="C3780" s="2" t="s">
        <v>595</v>
      </c>
      <c r="D3780" s="1" t="s">
        <v>205</v>
      </c>
      <c r="E3780" s="1">
        <v>6110</v>
      </c>
      <c r="F3780" s="1" t="s">
        <v>490</v>
      </c>
      <c r="G3780" s="2" t="s">
        <v>499</v>
      </c>
      <c r="H3780" s="1" t="s">
        <v>500</v>
      </c>
      <c r="I3780" s="1">
        <v>2010</v>
      </c>
      <c r="J3780" s="1">
        <v>2010</v>
      </c>
      <c r="K3780" s="1" t="s">
        <v>493</v>
      </c>
      <c r="L3780" s="1">
        <v>1984.11</v>
      </c>
      <c r="M3780" s="1" t="s">
        <v>504</v>
      </c>
      <c r="N3780" s="1" t="s">
        <v>505</v>
      </c>
    </row>
    <row r="3781" spans="1:15" hidden="1" x14ac:dyDescent="0.35">
      <c r="A3781" s="1" t="s">
        <v>487</v>
      </c>
      <c r="B3781" s="1" t="s">
        <v>488</v>
      </c>
      <c r="C3781" s="2" t="s">
        <v>595</v>
      </c>
      <c r="D3781" s="1" t="s">
        <v>205</v>
      </c>
      <c r="E3781" s="1">
        <v>6110</v>
      </c>
      <c r="F3781" s="1" t="s">
        <v>490</v>
      </c>
      <c r="G3781" s="2" t="s">
        <v>499</v>
      </c>
      <c r="H3781" s="1" t="s">
        <v>500</v>
      </c>
      <c r="I3781" s="1">
        <v>2011</v>
      </c>
      <c r="J3781" s="1">
        <v>2011</v>
      </c>
      <c r="K3781" s="1" t="s">
        <v>493</v>
      </c>
      <c r="L3781" s="1">
        <v>1934.31</v>
      </c>
      <c r="M3781" s="1" t="s">
        <v>504</v>
      </c>
      <c r="N3781" s="1" t="s">
        <v>505</v>
      </c>
    </row>
    <row r="3782" spans="1:15" hidden="1" x14ac:dyDescent="0.35">
      <c r="A3782" s="1" t="s">
        <v>487</v>
      </c>
      <c r="B3782" s="1" t="s">
        <v>488</v>
      </c>
      <c r="C3782" s="2" t="s">
        <v>595</v>
      </c>
      <c r="D3782" s="1" t="s">
        <v>205</v>
      </c>
      <c r="E3782" s="1">
        <v>6110</v>
      </c>
      <c r="F3782" s="1" t="s">
        <v>490</v>
      </c>
      <c r="G3782" s="2" t="s">
        <v>499</v>
      </c>
      <c r="H3782" s="1" t="s">
        <v>500</v>
      </c>
      <c r="I3782" s="1">
        <v>2012</v>
      </c>
      <c r="J3782" s="1">
        <v>2012</v>
      </c>
      <c r="K3782" s="1" t="s">
        <v>493</v>
      </c>
      <c r="L3782" s="1">
        <v>2038.98</v>
      </c>
      <c r="M3782" s="1" t="s">
        <v>504</v>
      </c>
      <c r="N3782" s="1" t="s">
        <v>505</v>
      </c>
    </row>
    <row r="3783" spans="1:15" hidden="1" x14ac:dyDescent="0.35">
      <c r="A3783" s="1" t="s">
        <v>487</v>
      </c>
      <c r="B3783" s="1" t="s">
        <v>488</v>
      </c>
      <c r="C3783" s="2" t="s">
        <v>595</v>
      </c>
      <c r="D3783" s="1" t="s">
        <v>205</v>
      </c>
      <c r="E3783" s="1">
        <v>6110</v>
      </c>
      <c r="F3783" s="1" t="s">
        <v>490</v>
      </c>
      <c r="G3783" s="2" t="s">
        <v>499</v>
      </c>
      <c r="H3783" s="1" t="s">
        <v>500</v>
      </c>
      <c r="I3783" s="1">
        <v>2013</v>
      </c>
      <c r="J3783" s="1">
        <v>2013</v>
      </c>
      <c r="K3783" s="1" t="s">
        <v>493</v>
      </c>
      <c r="L3783" s="1">
        <v>2417.4</v>
      </c>
      <c r="M3783" s="1" t="s">
        <v>504</v>
      </c>
      <c r="N3783" s="1" t="s">
        <v>505</v>
      </c>
    </row>
    <row r="3784" spans="1:15" hidden="1" x14ac:dyDescent="0.35">
      <c r="A3784" s="1" t="s">
        <v>487</v>
      </c>
      <c r="B3784" s="1" t="s">
        <v>488</v>
      </c>
      <c r="C3784" s="2" t="s">
        <v>595</v>
      </c>
      <c r="D3784" s="1" t="s">
        <v>205</v>
      </c>
      <c r="E3784" s="1">
        <v>6110</v>
      </c>
      <c r="F3784" s="1" t="s">
        <v>490</v>
      </c>
      <c r="G3784" s="2" t="s">
        <v>499</v>
      </c>
      <c r="H3784" s="1" t="s">
        <v>500</v>
      </c>
      <c r="I3784" s="1">
        <v>2014</v>
      </c>
      <c r="J3784" s="1">
        <v>2014</v>
      </c>
      <c r="K3784" s="1" t="s">
        <v>493</v>
      </c>
      <c r="L3784" s="1">
        <v>2532.9499999999998</v>
      </c>
      <c r="M3784" s="1" t="s">
        <v>504</v>
      </c>
      <c r="N3784" s="1" t="s">
        <v>505</v>
      </c>
    </row>
    <row r="3785" spans="1:15" hidden="1" x14ac:dyDescent="0.35">
      <c r="A3785" s="1" t="s">
        <v>487</v>
      </c>
      <c r="B3785" s="1" t="s">
        <v>488</v>
      </c>
      <c r="C3785" s="2" t="s">
        <v>595</v>
      </c>
      <c r="D3785" s="1" t="s">
        <v>205</v>
      </c>
      <c r="E3785" s="1">
        <v>6110</v>
      </c>
      <c r="F3785" s="1" t="s">
        <v>490</v>
      </c>
      <c r="G3785" s="2" t="s">
        <v>499</v>
      </c>
      <c r="H3785" s="1" t="s">
        <v>500</v>
      </c>
      <c r="I3785" s="1">
        <v>2015</v>
      </c>
      <c r="J3785" s="1">
        <v>2015</v>
      </c>
      <c r="K3785" s="1" t="s">
        <v>493</v>
      </c>
      <c r="L3785" s="1">
        <v>2018.18</v>
      </c>
      <c r="M3785" s="1" t="s">
        <v>504</v>
      </c>
      <c r="N3785" s="1" t="s">
        <v>505</v>
      </c>
    </row>
    <row r="3786" spans="1:15" hidden="1" x14ac:dyDescent="0.35">
      <c r="A3786" s="1" t="s">
        <v>487</v>
      </c>
      <c r="B3786" s="1" t="s">
        <v>488</v>
      </c>
      <c r="C3786" s="2" t="s">
        <v>595</v>
      </c>
      <c r="D3786" s="1" t="s">
        <v>205</v>
      </c>
      <c r="E3786" s="1">
        <v>6110</v>
      </c>
      <c r="F3786" s="1" t="s">
        <v>490</v>
      </c>
      <c r="G3786" s="2" t="s">
        <v>499</v>
      </c>
      <c r="H3786" s="1" t="s">
        <v>500</v>
      </c>
      <c r="I3786" s="1">
        <v>2016</v>
      </c>
      <c r="J3786" s="1">
        <v>2016</v>
      </c>
      <c r="K3786" s="1" t="s">
        <v>493</v>
      </c>
      <c r="L3786" s="1">
        <v>1732.52</v>
      </c>
      <c r="M3786" s="1" t="s">
        <v>504</v>
      </c>
      <c r="N3786" s="1" t="s">
        <v>505</v>
      </c>
    </row>
    <row r="3787" spans="1:15" hidden="1" x14ac:dyDescent="0.35">
      <c r="A3787" s="1" t="s">
        <v>487</v>
      </c>
      <c r="B3787" s="1" t="s">
        <v>488</v>
      </c>
      <c r="C3787" s="2" t="s">
        <v>595</v>
      </c>
      <c r="D3787" s="1" t="s">
        <v>205</v>
      </c>
      <c r="E3787" s="1">
        <v>6110</v>
      </c>
      <c r="F3787" s="1" t="s">
        <v>490</v>
      </c>
      <c r="G3787" s="2" t="s">
        <v>499</v>
      </c>
      <c r="H3787" s="1" t="s">
        <v>500</v>
      </c>
      <c r="I3787" s="1">
        <v>2017</v>
      </c>
      <c r="J3787" s="1">
        <v>2017</v>
      </c>
      <c r="K3787" s="1" t="s">
        <v>493</v>
      </c>
      <c r="L3787" s="1">
        <v>1557.51</v>
      </c>
      <c r="M3787" s="1" t="s">
        <v>504</v>
      </c>
      <c r="N3787" s="1" t="s">
        <v>505</v>
      </c>
    </row>
    <row r="3788" spans="1:15" hidden="1" x14ac:dyDescent="0.35">
      <c r="A3788" s="1" t="s">
        <v>487</v>
      </c>
      <c r="B3788" s="1" t="s">
        <v>488</v>
      </c>
      <c r="C3788" s="2" t="s">
        <v>595</v>
      </c>
      <c r="D3788" s="1" t="s">
        <v>205</v>
      </c>
      <c r="E3788" s="1">
        <v>6110</v>
      </c>
      <c r="F3788" s="1" t="s">
        <v>490</v>
      </c>
      <c r="G3788" s="2" t="s">
        <v>499</v>
      </c>
      <c r="H3788" s="1" t="s">
        <v>500</v>
      </c>
      <c r="I3788" s="1">
        <v>2018</v>
      </c>
      <c r="J3788" s="1">
        <v>2018</v>
      </c>
      <c r="K3788" s="1" t="s">
        <v>493</v>
      </c>
      <c r="L3788" s="1">
        <v>1672.99</v>
      </c>
      <c r="M3788" s="1" t="s">
        <v>504</v>
      </c>
      <c r="N3788" s="1" t="s">
        <v>505</v>
      </c>
    </row>
    <row r="3789" spans="1:15" hidden="1" x14ac:dyDescent="0.35">
      <c r="A3789" s="1" t="s">
        <v>487</v>
      </c>
      <c r="B3789" s="1" t="s">
        <v>488</v>
      </c>
      <c r="C3789" s="2" t="s">
        <v>596</v>
      </c>
      <c r="D3789" s="1" t="s">
        <v>207</v>
      </c>
      <c r="E3789" s="1">
        <v>6110</v>
      </c>
      <c r="F3789" s="1" t="s">
        <v>490</v>
      </c>
      <c r="G3789" s="2" t="s">
        <v>491</v>
      </c>
      <c r="H3789" s="1" t="s">
        <v>492</v>
      </c>
      <c r="I3789" s="1">
        <v>2001</v>
      </c>
      <c r="J3789" s="1">
        <v>2001</v>
      </c>
      <c r="K3789" s="1" t="s">
        <v>493</v>
      </c>
      <c r="L3789" s="1">
        <v>3.21</v>
      </c>
      <c r="M3789" s="1" t="s">
        <v>494</v>
      </c>
      <c r="N3789" s="1" t="s">
        <v>495</v>
      </c>
      <c r="O3789" s="1" t="s">
        <v>496</v>
      </c>
    </row>
    <row r="3790" spans="1:15" hidden="1" x14ac:dyDescent="0.35">
      <c r="A3790" s="1" t="s">
        <v>487</v>
      </c>
      <c r="B3790" s="1" t="s">
        <v>488</v>
      </c>
      <c r="C3790" s="2" t="s">
        <v>596</v>
      </c>
      <c r="D3790" s="1" t="s">
        <v>207</v>
      </c>
      <c r="E3790" s="1">
        <v>6110</v>
      </c>
      <c r="F3790" s="1" t="s">
        <v>490</v>
      </c>
      <c r="G3790" s="2" t="s">
        <v>491</v>
      </c>
      <c r="H3790" s="1" t="s">
        <v>492</v>
      </c>
      <c r="I3790" s="1">
        <v>2002</v>
      </c>
      <c r="J3790" s="1">
        <v>2002</v>
      </c>
      <c r="K3790" s="1" t="s">
        <v>493</v>
      </c>
      <c r="L3790" s="1">
        <v>1.4</v>
      </c>
      <c r="M3790" s="1" t="s">
        <v>494</v>
      </c>
      <c r="N3790" s="1" t="s">
        <v>495</v>
      </c>
      <c r="O3790" s="1" t="s">
        <v>496</v>
      </c>
    </row>
    <row r="3791" spans="1:15" hidden="1" x14ac:dyDescent="0.35">
      <c r="A3791" s="1" t="s">
        <v>487</v>
      </c>
      <c r="B3791" s="1" t="s">
        <v>488</v>
      </c>
      <c r="C3791" s="2" t="s">
        <v>596</v>
      </c>
      <c r="D3791" s="1" t="s">
        <v>207</v>
      </c>
      <c r="E3791" s="1">
        <v>6110</v>
      </c>
      <c r="F3791" s="1" t="s">
        <v>490</v>
      </c>
      <c r="G3791" s="2" t="s">
        <v>491</v>
      </c>
      <c r="H3791" s="1" t="s">
        <v>492</v>
      </c>
      <c r="I3791" s="1">
        <v>2003</v>
      </c>
      <c r="J3791" s="1">
        <v>2003</v>
      </c>
      <c r="K3791" s="1" t="s">
        <v>493</v>
      </c>
      <c r="L3791" s="1">
        <v>2.0499999999999998</v>
      </c>
      <c r="M3791" s="1" t="s">
        <v>494</v>
      </c>
      <c r="N3791" s="1" t="s">
        <v>495</v>
      </c>
      <c r="O3791" s="1" t="s">
        <v>496</v>
      </c>
    </row>
    <row r="3792" spans="1:15" hidden="1" x14ac:dyDescent="0.35">
      <c r="A3792" s="1" t="s">
        <v>487</v>
      </c>
      <c r="B3792" s="1" t="s">
        <v>488</v>
      </c>
      <c r="C3792" s="2" t="s">
        <v>596</v>
      </c>
      <c r="D3792" s="1" t="s">
        <v>207</v>
      </c>
      <c r="E3792" s="1">
        <v>6110</v>
      </c>
      <c r="F3792" s="1" t="s">
        <v>490</v>
      </c>
      <c r="G3792" s="2" t="s">
        <v>491</v>
      </c>
      <c r="H3792" s="1" t="s">
        <v>492</v>
      </c>
      <c r="I3792" s="1">
        <v>2004</v>
      </c>
      <c r="J3792" s="1">
        <v>2004</v>
      </c>
      <c r="K3792" s="1" t="s">
        <v>493</v>
      </c>
      <c r="L3792" s="1">
        <v>1.97</v>
      </c>
      <c r="M3792" s="1" t="s">
        <v>494</v>
      </c>
      <c r="N3792" s="1" t="s">
        <v>495</v>
      </c>
      <c r="O3792" s="1" t="s">
        <v>496</v>
      </c>
    </row>
    <row r="3793" spans="1:15" hidden="1" x14ac:dyDescent="0.35">
      <c r="A3793" s="1" t="s">
        <v>487</v>
      </c>
      <c r="B3793" s="1" t="s">
        <v>488</v>
      </c>
      <c r="C3793" s="2" t="s">
        <v>596</v>
      </c>
      <c r="D3793" s="1" t="s">
        <v>207</v>
      </c>
      <c r="E3793" s="1">
        <v>6110</v>
      </c>
      <c r="F3793" s="1" t="s">
        <v>490</v>
      </c>
      <c r="G3793" s="2" t="s">
        <v>491</v>
      </c>
      <c r="H3793" s="1" t="s">
        <v>492</v>
      </c>
      <c r="I3793" s="1">
        <v>2005</v>
      </c>
      <c r="J3793" s="1">
        <v>2005</v>
      </c>
      <c r="K3793" s="1" t="s">
        <v>493</v>
      </c>
      <c r="L3793" s="1">
        <v>4.82</v>
      </c>
      <c r="M3793" s="1" t="s">
        <v>494</v>
      </c>
      <c r="N3793" s="1" t="s">
        <v>495</v>
      </c>
      <c r="O3793" s="1" t="s">
        <v>496</v>
      </c>
    </row>
    <row r="3794" spans="1:15" hidden="1" x14ac:dyDescent="0.35">
      <c r="A3794" s="1" t="s">
        <v>487</v>
      </c>
      <c r="B3794" s="1" t="s">
        <v>488</v>
      </c>
      <c r="C3794" s="2" t="s">
        <v>596</v>
      </c>
      <c r="D3794" s="1" t="s">
        <v>207</v>
      </c>
      <c r="E3794" s="1">
        <v>6110</v>
      </c>
      <c r="F3794" s="1" t="s">
        <v>490</v>
      </c>
      <c r="G3794" s="2" t="s">
        <v>491</v>
      </c>
      <c r="H3794" s="1" t="s">
        <v>492</v>
      </c>
      <c r="I3794" s="1">
        <v>2006</v>
      </c>
      <c r="J3794" s="1">
        <v>2006</v>
      </c>
      <c r="K3794" s="1" t="s">
        <v>493</v>
      </c>
      <c r="L3794" s="1">
        <v>8.75</v>
      </c>
      <c r="M3794" s="1" t="s">
        <v>494</v>
      </c>
      <c r="N3794" s="1" t="s">
        <v>495</v>
      </c>
      <c r="O3794" s="1" t="s">
        <v>496</v>
      </c>
    </row>
    <row r="3795" spans="1:15" hidden="1" x14ac:dyDescent="0.35">
      <c r="A3795" s="1" t="s">
        <v>487</v>
      </c>
      <c r="B3795" s="1" t="s">
        <v>488</v>
      </c>
      <c r="C3795" s="2" t="s">
        <v>596</v>
      </c>
      <c r="D3795" s="1" t="s">
        <v>207</v>
      </c>
      <c r="E3795" s="1">
        <v>6110</v>
      </c>
      <c r="F3795" s="1" t="s">
        <v>490</v>
      </c>
      <c r="G3795" s="2" t="s">
        <v>491</v>
      </c>
      <c r="H3795" s="1" t="s">
        <v>492</v>
      </c>
      <c r="I3795" s="1">
        <v>2007</v>
      </c>
      <c r="J3795" s="1">
        <v>2007</v>
      </c>
      <c r="K3795" s="1" t="s">
        <v>493</v>
      </c>
      <c r="L3795" s="1">
        <v>14.05</v>
      </c>
      <c r="M3795" s="1" t="s">
        <v>494</v>
      </c>
      <c r="N3795" s="1" t="s">
        <v>495</v>
      </c>
      <c r="O3795" s="1" t="s">
        <v>496</v>
      </c>
    </row>
    <row r="3796" spans="1:15" hidden="1" x14ac:dyDescent="0.35">
      <c r="A3796" s="1" t="s">
        <v>487</v>
      </c>
      <c r="B3796" s="1" t="s">
        <v>488</v>
      </c>
      <c r="C3796" s="2" t="s">
        <v>596</v>
      </c>
      <c r="D3796" s="1" t="s">
        <v>207</v>
      </c>
      <c r="E3796" s="1">
        <v>6110</v>
      </c>
      <c r="F3796" s="1" t="s">
        <v>490</v>
      </c>
      <c r="G3796" s="2" t="s">
        <v>491</v>
      </c>
      <c r="H3796" s="1" t="s">
        <v>492</v>
      </c>
      <c r="I3796" s="1">
        <v>2008</v>
      </c>
      <c r="J3796" s="1">
        <v>2008</v>
      </c>
      <c r="K3796" s="1" t="s">
        <v>493</v>
      </c>
      <c r="L3796" s="1">
        <v>12.48</v>
      </c>
      <c r="M3796" s="1" t="s">
        <v>494</v>
      </c>
      <c r="N3796" s="1" t="s">
        <v>495</v>
      </c>
      <c r="O3796" s="1" t="s">
        <v>496</v>
      </c>
    </row>
    <row r="3797" spans="1:15" hidden="1" x14ac:dyDescent="0.35">
      <c r="A3797" s="1" t="s">
        <v>487</v>
      </c>
      <c r="B3797" s="1" t="s">
        <v>488</v>
      </c>
      <c r="C3797" s="2" t="s">
        <v>596</v>
      </c>
      <c r="D3797" s="1" t="s">
        <v>207</v>
      </c>
      <c r="E3797" s="1">
        <v>6110</v>
      </c>
      <c r="F3797" s="1" t="s">
        <v>490</v>
      </c>
      <c r="G3797" s="2" t="s">
        <v>491</v>
      </c>
      <c r="H3797" s="1" t="s">
        <v>492</v>
      </c>
      <c r="I3797" s="1">
        <v>2009</v>
      </c>
      <c r="J3797" s="1">
        <v>2009</v>
      </c>
      <c r="K3797" s="1" t="s">
        <v>493</v>
      </c>
      <c r="L3797" s="1">
        <v>4.6100000000000003</v>
      </c>
      <c r="M3797" s="1" t="s">
        <v>494</v>
      </c>
      <c r="N3797" s="1" t="s">
        <v>495</v>
      </c>
      <c r="O3797" s="1" t="s">
        <v>496</v>
      </c>
    </row>
    <row r="3798" spans="1:15" hidden="1" x14ac:dyDescent="0.35">
      <c r="A3798" s="1" t="s">
        <v>487</v>
      </c>
      <c r="B3798" s="1" t="s">
        <v>488</v>
      </c>
      <c r="C3798" s="2" t="s">
        <v>596</v>
      </c>
      <c r="D3798" s="1" t="s">
        <v>207</v>
      </c>
      <c r="E3798" s="1">
        <v>6110</v>
      </c>
      <c r="F3798" s="1" t="s">
        <v>490</v>
      </c>
      <c r="G3798" s="2" t="s">
        <v>491</v>
      </c>
      <c r="H3798" s="1" t="s">
        <v>492</v>
      </c>
      <c r="I3798" s="1">
        <v>2010</v>
      </c>
      <c r="J3798" s="1">
        <v>2010</v>
      </c>
      <c r="K3798" s="1" t="s">
        <v>493</v>
      </c>
      <c r="L3798" s="1">
        <v>11.46</v>
      </c>
      <c r="M3798" s="1" t="s">
        <v>494</v>
      </c>
      <c r="N3798" s="1" t="s">
        <v>495</v>
      </c>
      <c r="O3798" s="1" t="s">
        <v>496</v>
      </c>
    </row>
    <row r="3799" spans="1:15" hidden="1" x14ac:dyDescent="0.35">
      <c r="A3799" s="1" t="s">
        <v>487</v>
      </c>
      <c r="B3799" s="1" t="s">
        <v>488</v>
      </c>
      <c r="C3799" s="2" t="s">
        <v>596</v>
      </c>
      <c r="D3799" s="1" t="s">
        <v>207</v>
      </c>
      <c r="E3799" s="1">
        <v>6110</v>
      </c>
      <c r="F3799" s="1" t="s">
        <v>490</v>
      </c>
      <c r="G3799" s="2" t="s">
        <v>491</v>
      </c>
      <c r="H3799" s="1" t="s">
        <v>492</v>
      </c>
      <c r="I3799" s="1">
        <v>2011</v>
      </c>
      <c r="J3799" s="1">
        <v>2011</v>
      </c>
      <c r="K3799" s="1" t="s">
        <v>493</v>
      </c>
      <c r="L3799" s="1">
        <v>6.39</v>
      </c>
      <c r="M3799" s="1" t="s">
        <v>494</v>
      </c>
      <c r="N3799" s="1" t="s">
        <v>495</v>
      </c>
      <c r="O3799" s="1" t="s">
        <v>496</v>
      </c>
    </row>
    <row r="3800" spans="1:15" hidden="1" x14ac:dyDescent="0.35">
      <c r="A3800" s="1" t="s">
        <v>487</v>
      </c>
      <c r="B3800" s="1" t="s">
        <v>488</v>
      </c>
      <c r="C3800" s="2" t="s">
        <v>596</v>
      </c>
      <c r="D3800" s="1" t="s">
        <v>207</v>
      </c>
      <c r="E3800" s="1">
        <v>6110</v>
      </c>
      <c r="F3800" s="1" t="s">
        <v>490</v>
      </c>
      <c r="G3800" s="2" t="s">
        <v>497</v>
      </c>
      <c r="H3800" s="1" t="s">
        <v>498</v>
      </c>
      <c r="I3800" s="1">
        <v>2001</v>
      </c>
      <c r="J3800" s="1">
        <v>2001</v>
      </c>
      <c r="K3800" s="1" t="s">
        <v>493</v>
      </c>
      <c r="L3800" s="1">
        <v>0</v>
      </c>
      <c r="M3800" s="1" t="s">
        <v>494</v>
      </c>
      <c r="N3800" s="1" t="s">
        <v>495</v>
      </c>
      <c r="O3800" s="1" t="s">
        <v>496</v>
      </c>
    </row>
    <row r="3801" spans="1:15" hidden="1" x14ac:dyDescent="0.35">
      <c r="A3801" s="1" t="s">
        <v>487</v>
      </c>
      <c r="B3801" s="1" t="s">
        <v>488</v>
      </c>
      <c r="C3801" s="2" t="s">
        <v>596</v>
      </c>
      <c r="D3801" s="1" t="s">
        <v>207</v>
      </c>
      <c r="E3801" s="1">
        <v>6110</v>
      </c>
      <c r="F3801" s="1" t="s">
        <v>490</v>
      </c>
      <c r="G3801" s="2" t="s">
        <v>497</v>
      </c>
      <c r="H3801" s="1" t="s">
        <v>498</v>
      </c>
      <c r="I3801" s="1">
        <v>2002</v>
      </c>
      <c r="J3801" s="1">
        <v>2002</v>
      </c>
      <c r="K3801" s="1" t="s">
        <v>493</v>
      </c>
      <c r="L3801" s="1">
        <v>0</v>
      </c>
      <c r="M3801" s="1" t="s">
        <v>494</v>
      </c>
      <c r="N3801" s="1" t="s">
        <v>495</v>
      </c>
      <c r="O3801" s="1" t="s">
        <v>496</v>
      </c>
    </row>
    <row r="3802" spans="1:15" hidden="1" x14ac:dyDescent="0.35">
      <c r="A3802" s="1" t="s">
        <v>487</v>
      </c>
      <c r="B3802" s="1" t="s">
        <v>488</v>
      </c>
      <c r="C3802" s="2" t="s">
        <v>596</v>
      </c>
      <c r="D3802" s="1" t="s">
        <v>207</v>
      </c>
      <c r="E3802" s="1">
        <v>6110</v>
      </c>
      <c r="F3802" s="1" t="s">
        <v>490</v>
      </c>
      <c r="G3802" s="2" t="s">
        <v>497</v>
      </c>
      <c r="H3802" s="1" t="s">
        <v>498</v>
      </c>
      <c r="I3802" s="1">
        <v>2003</v>
      </c>
      <c r="J3802" s="1">
        <v>2003</v>
      </c>
      <c r="K3802" s="1" t="s">
        <v>493</v>
      </c>
      <c r="L3802" s="1">
        <v>0</v>
      </c>
      <c r="M3802" s="1" t="s">
        <v>494</v>
      </c>
      <c r="N3802" s="1" t="s">
        <v>495</v>
      </c>
      <c r="O3802" s="1" t="s">
        <v>496</v>
      </c>
    </row>
    <row r="3803" spans="1:15" hidden="1" x14ac:dyDescent="0.35">
      <c r="A3803" s="1" t="s">
        <v>487</v>
      </c>
      <c r="B3803" s="1" t="s">
        <v>488</v>
      </c>
      <c r="C3803" s="2" t="s">
        <v>596</v>
      </c>
      <c r="D3803" s="1" t="s">
        <v>207</v>
      </c>
      <c r="E3803" s="1">
        <v>6110</v>
      </c>
      <c r="F3803" s="1" t="s">
        <v>490</v>
      </c>
      <c r="G3803" s="2" t="s">
        <v>497</v>
      </c>
      <c r="H3803" s="1" t="s">
        <v>498</v>
      </c>
      <c r="I3803" s="1">
        <v>2004</v>
      </c>
      <c r="J3803" s="1">
        <v>2004</v>
      </c>
      <c r="K3803" s="1" t="s">
        <v>493</v>
      </c>
      <c r="L3803" s="1">
        <v>0</v>
      </c>
      <c r="M3803" s="1" t="s">
        <v>494</v>
      </c>
      <c r="N3803" s="1" t="s">
        <v>495</v>
      </c>
      <c r="O3803" s="1" t="s">
        <v>496</v>
      </c>
    </row>
    <row r="3804" spans="1:15" hidden="1" x14ac:dyDescent="0.35">
      <c r="A3804" s="1" t="s">
        <v>487</v>
      </c>
      <c r="B3804" s="1" t="s">
        <v>488</v>
      </c>
      <c r="C3804" s="2" t="s">
        <v>596</v>
      </c>
      <c r="D3804" s="1" t="s">
        <v>207</v>
      </c>
      <c r="E3804" s="1">
        <v>6110</v>
      </c>
      <c r="F3804" s="1" t="s">
        <v>490</v>
      </c>
      <c r="G3804" s="2" t="s">
        <v>497</v>
      </c>
      <c r="H3804" s="1" t="s">
        <v>498</v>
      </c>
      <c r="I3804" s="1">
        <v>2005</v>
      </c>
      <c r="J3804" s="1">
        <v>2005</v>
      </c>
      <c r="K3804" s="1" t="s">
        <v>493</v>
      </c>
      <c r="L3804" s="1">
        <v>3.48</v>
      </c>
      <c r="M3804" s="1" t="s">
        <v>494</v>
      </c>
      <c r="N3804" s="1" t="s">
        <v>495</v>
      </c>
      <c r="O3804" s="1" t="s">
        <v>496</v>
      </c>
    </row>
    <row r="3805" spans="1:15" hidden="1" x14ac:dyDescent="0.35">
      <c r="A3805" s="1" t="s">
        <v>487</v>
      </c>
      <c r="B3805" s="1" t="s">
        <v>488</v>
      </c>
      <c r="C3805" s="2" t="s">
        <v>596</v>
      </c>
      <c r="D3805" s="1" t="s">
        <v>207</v>
      </c>
      <c r="E3805" s="1">
        <v>6110</v>
      </c>
      <c r="F3805" s="1" t="s">
        <v>490</v>
      </c>
      <c r="G3805" s="2" t="s">
        <v>497</v>
      </c>
      <c r="H3805" s="1" t="s">
        <v>498</v>
      </c>
      <c r="I3805" s="1">
        <v>2006</v>
      </c>
      <c r="J3805" s="1">
        <v>2006</v>
      </c>
      <c r="K3805" s="1" t="s">
        <v>493</v>
      </c>
      <c r="L3805" s="1">
        <v>5.52</v>
      </c>
      <c r="M3805" s="1" t="s">
        <v>494</v>
      </c>
      <c r="N3805" s="1" t="s">
        <v>495</v>
      </c>
      <c r="O3805" s="1" t="s">
        <v>496</v>
      </c>
    </row>
    <row r="3806" spans="1:15" hidden="1" x14ac:dyDescent="0.35">
      <c r="A3806" s="1" t="s">
        <v>487</v>
      </c>
      <c r="B3806" s="1" t="s">
        <v>488</v>
      </c>
      <c r="C3806" s="2" t="s">
        <v>596</v>
      </c>
      <c r="D3806" s="1" t="s">
        <v>207</v>
      </c>
      <c r="E3806" s="1">
        <v>6110</v>
      </c>
      <c r="F3806" s="1" t="s">
        <v>490</v>
      </c>
      <c r="G3806" s="2" t="s">
        <v>497</v>
      </c>
      <c r="H3806" s="1" t="s">
        <v>498</v>
      </c>
      <c r="I3806" s="1">
        <v>2007</v>
      </c>
      <c r="J3806" s="1">
        <v>2007</v>
      </c>
      <c r="K3806" s="1" t="s">
        <v>493</v>
      </c>
      <c r="L3806" s="1">
        <v>11.09</v>
      </c>
      <c r="M3806" s="1" t="s">
        <v>494</v>
      </c>
      <c r="N3806" s="1" t="s">
        <v>495</v>
      </c>
      <c r="O3806" s="1" t="s">
        <v>496</v>
      </c>
    </row>
    <row r="3807" spans="1:15" hidden="1" x14ac:dyDescent="0.35">
      <c r="A3807" s="1" t="s">
        <v>487</v>
      </c>
      <c r="B3807" s="1" t="s">
        <v>488</v>
      </c>
      <c r="C3807" s="2" t="s">
        <v>596</v>
      </c>
      <c r="D3807" s="1" t="s">
        <v>207</v>
      </c>
      <c r="E3807" s="1">
        <v>6110</v>
      </c>
      <c r="F3807" s="1" t="s">
        <v>490</v>
      </c>
      <c r="G3807" s="2" t="s">
        <v>497</v>
      </c>
      <c r="H3807" s="1" t="s">
        <v>498</v>
      </c>
      <c r="I3807" s="1">
        <v>2008</v>
      </c>
      <c r="J3807" s="1">
        <v>2008</v>
      </c>
      <c r="K3807" s="1" t="s">
        <v>493</v>
      </c>
      <c r="L3807" s="1">
        <v>7.47</v>
      </c>
      <c r="M3807" s="1" t="s">
        <v>494</v>
      </c>
      <c r="N3807" s="1" t="s">
        <v>495</v>
      </c>
      <c r="O3807" s="1" t="s">
        <v>496</v>
      </c>
    </row>
    <row r="3808" spans="1:15" hidden="1" x14ac:dyDescent="0.35">
      <c r="A3808" s="1" t="s">
        <v>487</v>
      </c>
      <c r="B3808" s="1" t="s">
        <v>488</v>
      </c>
      <c r="C3808" s="2" t="s">
        <v>596</v>
      </c>
      <c r="D3808" s="1" t="s">
        <v>207</v>
      </c>
      <c r="E3808" s="1">
        <v>6110</v>
      </c>
      <c r="F3808" s="1" t="s">
        <v>490</v>
      </c>
      <c r="G3808" s="2" t="s">
        <v>497</v>
      </c>
      <c r="H3808" s="1" t="s">
        <v>498</v>
      </c>
      <c r="I3808" s="1">
        <v>2009</v>
      </c>
      <c r="J3808" s="1">
        <v>2009</v>
      </c>
      <c r="K3808" s="1" t="s">
        <v>493</v>
      </c>
      <c r="L3808" s="1">
        <v>7.43</v>
      </c>
      <c r="M3808" s="1" t="s">
        <v>494</v>
      </c>
      <c r="N3808" s="1" t="s">
        <v>495</v>
      </c>
      <c r="O3808" s="1" t="s">
        <v>496</v>
      </c>
    </row>
    <row r="3809" spans="1:15" hidden="1" x14ac:dyDescent="0.35">
      <c r="A3809" s="1" t="s">
        <v>487</v>
      </c>
      <c r="B3809" s="1" t="s">
        <v>488</v>
      </c>
      <c r="C3809" s="2" t="s">
        <v>596</v>
      </c>
      <c r="D3809" s="1" t="s">
        <v>207</v>
      </c>
      <c r="E3809" s="1">
        <v>6110</v>
      </c>
      <c r="F3809" s="1" t="s">
        <v>490</v>
      </c>
      <c r="G3809" s="2" t="s">
        <v>497</v>
      </c>
      <c r="H3809" s="1" t="s">
        <v>498</v>
      </c>
      <c r="I3809" s="1">
        <v>2010</v>
      </c>
      <c r="J3809" s="1">
        <v>2010</v>
      </c>
      <c r="K3809" s="1" t="s">
        <v>493</v>
      </c>
      <c r="L3809" s="1">
        <v>5.36</v>
      </c>
      <c r="M3809" s="1" t="s">
        <v>494</v>
      </c>
      <c r="N3809" s="1" t="s">
        <v>495</v>
      </c>
      <c r="O3809" s="1" t="s">
        <v>496</v>
      </c>
    </row>
    <row r="3810" spans="1:15" hidden="1" x14ac:dyDescent="0.35">
      <c r="A3810" s="1" t="s">
        <v>487</v>
      </c>
      <c r="B3810" s="1" t="s">
        <v>488</v>
      </c>
      <c r="C3810" s="2" t="s">
        <v>596</v>
      </c>
      <c r="D3810" s="1" t="s">
        <v>207</v>
      </c>
      <c r="E3810" s="1">
        <v>6110</v>
      </c>
      <c r="F3810" s="1" t="s">
        <v>490</v>
      </c>
      <c r="G3810" s="2" t="s">
        <v>497</v>
      </c>
      <c r="H3810" s="1" t="s">
        <v>498</v>
      </c>
      <c r="I3810" s="1">
        <v>2011</v>
      </c>
      <c r="J3810" s="1">
        <v>2011</v>
      </c>
      <c r="K3810" s="1" t="s">
        <v>493</v>
      </c>
      <c r="L3810" s="1">
        <v>13.17</v>
      </c>
      <c r="M3810" s="1" t="s">
        <v>494</v>
      </c>
      <c r="N3810" s="1" t="s">
        <v>495</v>
      </c>
      <c r="O3810" s="1" t="s">
        <v>496</v>
      </c>
    </row>
    <row r="3811" spans="1:15" hidden="1" x14ac:dyDescent="0.35">
      <c r="A3811" s="1" t="s">
        <v>487</v>
      </c>
      <c r="B3811" s="1" t="s">
        <v>488</v>
      </c>
      <c r="C3811" s="2" t="s">
        <v>596</v>
      </c>
      <c r="D3811" s="1" t="s">
        <v>207</v>
      </c>
      <c r="E3811" s="1">
        <v>6110</v>
      </c>
      <c r="F3811" s="1" t="s">
        <v>490</v>
      </c>
      <c r="G3811" s="2" t="s">
        <v>499</v>
      </c>
      <c r="H3811" s="1" t="s">
        <v>500</v>
      </c>
      <c r="I3811" s="1">
        <v>2001</v>
      </c>
      <c r="J3811" s="1">
        <v>2001</v>
      </c>
      <c r="K3811" s="1" t="s">
        <v>493</v>
      </c>
      <c r="L3811" s="1">
        <v>3.21</v>
      </c>
      <c r="M3811" s="1" t="s">
        <v>494</v>
      </c>
      <c r="N3811" s="1" t="s">
        <v>495</v>
      </c>
      <c r="O3811" s="1" t="s">
        <v>496</v>
      </c>
    </row>
    <row r="3812" spans="1:15" hidden="1" x14ac:dyDescent="0.35">
      <c r="A3812" s="1" t="s">
        <v>487</v>
      </c>
      <c r="B3812" s="1" t="s">
        <v>488</v>
      </c>
      <c r="C3812" s="2" t="s">
        <v>596</v>
      </c>
      <c r="D3812" s="1" t="s">
        <v>207</v>
      </c>
      <c r="E3812" s="1">
        <v>6110</v>
      </c>
      <c r="F3812" s="1" t="s">
        <v>490</v>
      </c>
      <c r="G3812" s="2" t="s">
        <v>499</v>
      </c>
      <c r="H3812" s="1" t="s">
        <v>500</v>
      </c>
      <c r="I3812" s="1">
        <v>2002</v>
      </c>
      <c r="J3812" s="1">
        <v>2002</v>
      </c>
      <c r="K3812" s="1" t="s">
        <v>493</v>
      </c>
      <c r="L3812" s="1">
        <v>1.4</v>
      </c>
      <c r="M3812" s="1" t="s">
        <v>494</v>
      </c>
      <c r="N3812" s="1" t="s">
        <v>495</v>
      </c>
      <c r="O3812" s="1" t="s">
        <v>496</v>
      </c>
    </row>
    <row r="3813" spans="1:15" hidden="1" x14ac:dyDescent="0.35">
      <c r="A3813" s="1" t="s">
        <v>487</v>
      </c>
      <c r="B3813" s="1" t="s">
        <v>488</v>
      </c>
      <c r="C3813" s="2" t="s">
        <v>596</v>
      </c>
      <c r="D3813" s="1" t="s">
        <v>207</v>
      </c>
      <c r="E3813" s="1">
        <v>6110</v>
      </c>
      <c r="F3813" s="1" t="s">
        <v>490</v>
      </c>
      <c r="G3813" s="2" t="s">
        <v>499</v>
      </c>
      <c r="H3813" s="1" t="s">
        <v>500</v>
      </c>
      <c r="I3813" s="1">
        <v>2003</v>
      </c>
      <c r="J3813" s="1">
        <v>2003</v>
      </c>
      <c r="K3813" s="1" t="s">
        <v>493</v>
      </c>
      <c r="L3813" s="1">
        <v>2.0499999999999998</v>
      </c>
      <c r="M3813" s="1" t="s">
        <v>494</v>
      </c>
      <c r="N3813" s="1" t="s">
        <v>495</v>
      </c>
      <c r="O3813" s="1" t="s">
        <v>496</v>
      </c>
    </row>
    <row r="3814" spans="1:15" hidden="1" x14ac:dyDescent="0.35">
      <c r="A3814" s="1" t="s">
        <v>487</v>
      </c>
      <c r="B3814" s="1" t="s">
        <v>488</v>
      </c>
      <c r="C3814" s="2" t="s">
        <v>596</v>
      </c>
      <c r="D3814" s="1" t="s">
        <v>207</v>
      </c>
      <c r="E3814" s="1">
        <v>6110</v>
      </c>
      <c r="F3814" s="1" t="s">
        <v>490</v>
      </c>
      <c r="G3814" s="2" t="s">
        <v>499</v>
      </c>
      <c r="H3814" s="1" t="s">
        <v>500</v>
      </c>
      <c r="I3814" s="1">
        <v>2004</v>
      </c>
      <c r="J3814" s="1">
        <v>2004</v>
      </c>
      <c r="K3814" s="1" t="s">
        <v>493</v>
      </c>
      <c r="L3814" s="1">
        <v>1.97</v>
      </c>
      <c r="M3814" s="1" t="s">
        <v>494</v>
      </c>
      <c r="N3814" s="1" t="s">
        <v>495</v>
      </c>
      <c r="O3814" s="1" t="s">
        <v>496</v>
      </c>
    </row>
    <row r="3815" spans="1:15" hidden="1" x14ac:dyDescent="0.35">
      <c r="A3815" s="1" t="s">
        <v>487</v>
      </c>
      <c r="B3815" s="1" t="s">
        <v>488</v>
      </c>
      <c r="C3815" s="2" t="s">
        <v>596</v>
      </c>
      <c r="D3815" s="1" t="s">
        <v>207</v>
      </c>
      <c r="E3815" s="1">
        <v>6110</v>
      </c>
      <c r="F3815" s="1" t="s">
        <v>490</v>
      </c>
      <c r="G3815" s="2" t="s">
        <v>499</v>
      </c>
      <c r="H3815" s="1" t="s">
        <v>500</v>
      </c>
      <c r="I3815" s="1">
        <v>2005</v>
      </c>
      <c r="J3815" s="1">
        <v>2005</v>
      </c>
      <c r="K3815" s="1" t="s">
        <v>493</v>
      </c>
      <c r="L3815" s="1">
        <v>4.82</v>
      </c>
      <c r="M3815" s="1" t="s">
        <v>494</v>
      </c>
      <c r="N3815" s="1" t="s">
        <v>495</v>
      </c>
      <c r="O3815" s="1" t="s">
        <v>496</v>
      </c>
    </row>
    <row r="3816" spans="1:15" hidden="1" x14ac:dyDescent="0.35">
      <c r="A3816" s="1" t="s">
        <v>487</v>
      </c>
      <c r="B3816" s="1" t="s">
        <v>488</v>
      </c>
      <c r="C3816" s="2" t="s">
        <v>596</v>
      </c>
      <c r="D3816" s="1" t="s">
        <v>207</v>
      </c>
      <c r="E3816" s="1">
        <v>6110</v>
      </c>
      <c r="F3816" s="1" t="s">
        <v>490</v>
      </c>
      <c r="G3816" s="2" t="s">
        <v>499</v>
      </c>
      <c r="H3816" s="1" t="s">
        <v>500</v>
      </c>
      <c r="I3816" s="1">
        <v>2006</v>
      </c>
      <c r="J3816" s="1">
        <v>2006</v>
      </c>
      <c r="K3816" s="1" t="s">
        <v>493</v>
      </c>
      <c r="L3816" s="1">
        <v>8.75</v>
      </c>
      <c r="M3816" s="1" t="s">
        <v>494</v>
      </c>
      <c r="N3816" s="1" t="s">
        <v>495</v>
      </c>
      <c r="O3816" s="1" t="s">
        <v>496</v>
      </c>
    </row>
    <row r="3817" spans="1:15" hidden="1" x14ac:dyDescent="0.35">
      <c r="A3817" s="1" t="s">
        <v>487</v>
      </c>
      <c r="B3817" s="1" t="s">
        <v>488</v>
      </c>
      <c r="C3817" s="2" t="s">
        <v>596</v>
      </c>
      <c r="D3817" s="1" t="s">
        <v>207</v>
      </c>
      <c r="E3817" s="1">
        <v>6110</v>
      </c>
      <c r="F3817" s="1" t="s">
        <v>490</v>
      </c>
      <c r="G3817" s="2" t="s">
        <v>499</v>
      </c>
      <c r="H3817" s="1" t="s">
        <v>500</v>
      </c>
      <c r="I3817" s="1">
        <v>2007</v>
      </c>
      <c r="J3817" s="1">
        <v>2007</v>
      </c>
      <c r="K3817" s="1" t="s">
        <v>493</v>
      </c>
      <c r="L3817" s="1">
        <v>14.05</v>
      </c>
      <c r="M3817" s="1" t="s">
        <v>494</v>
      </c>
      <c r="N3817" s="1" t="s">
        <v>495</v>
      </c>
      <c r="O3817" s="1" t="s">
        <v>496</v>
      </c>
    </row>
    <row r="3818" spans="1:15" hidden="1" x14ac:dyDescent="0.35">
      <c r="A3818" s="1" t="s">
        <v>487</v>
      </c>
      <c r="B3818" s="1" t="s">
        <v>488</v>
      </c>
      <c r="C3818" s="2" t="s">
        <v>596</v>
      </c>
      <c r="D3818" s="1" t="s">
        <v>207</v>
      </c>
      <c r="E3818" s="1">
        <v>6110</v>
      </c>
      <c r="F3818" s="1" t="s">
        <v>490</v>
      </c>
      <c r="G3818" s="2" t="s">
        <v>499</v>
      </c>
      <c r="H3818" s="1" t="s">
        <v>500</v>
      </c>
      <c r="I3818" s="1">
        <v>2008</v>
      </c>
      <c r="J3818" s="1">
        <v>2008</v>
      </c>
      <c r="K3818" s="1" t="s">
        <v>493</v>
      </c>
      <c r="L3818" s="1">
        <v>12.48</v>
      </c>
      <c r="M3818" s="1" t="s">
        <v>494</v>
      </c>
      <c r="N3818" s="1" t="s">
        <v>495</v>
      </c>
      <c r="O3818" s="1" t="s">
        <v>496</v>
      </c>
    </row>
    <row r="3819" spans="1:15" hidden="1" x14ac:dyDescent="0.35">
      <c r="A3819" s="1" t="s">
        <v>487</v>
      </c>
      <c r="B3819" s="1" t="s">
        <v>488</v>
      </c>
      <c r="C3819" s="2" t="s">
        <v>596</v>
      </c>
      <c r="D3819" s="1" t="s">
        <v>207</v>
      </c>
      <c r="E3819" s="1">
        <v>6110</v>
      </c>
      <c r="F3819" s="1" t="s">
        <v>490</v>
      </c>
      <c r="G3819" s="2" t="s">
        <v>499</v>
      </c>
      <c r="H3819" s="1" t="s">
        <v>500</v>
      </c>
      <c r="I3819" s="1">
        <v>2009</v>
      </c>
      <c r="J3819" s="1">
        <v>2009</v>
      </c>
      <c r="K3819" s="1" t="s">
        <v>493</v>
      </c>
      <c r="L3819" s="1">
        <v>4.6100000000000003</v>
      </c>
      <c r="M3819" s="1" t="s">
        <v>494</v>
      </c>
      <c r="N3819" s="1" t="s">
        <v>495</v>
      </c>
      <c r="O3819" s="1" t="s">
        <v>496</v>
      </c>
    </row>
    <row r="3820" spans="1:15" hidden="1" x14ac:dyDescent="0.35">
      <c r="A3820" s="1" t="s">
        <v>487</v>
      </c>
      <c r="B3820" s="1" t="s">
        <v>488</v>
      </c>
      <c r="C3820" s="2" t="s">
        <v>596</v>
      </c>
      <c r="D3820" s="1" t="s">
        <v>207</v>
      </c>
      <c r="E3820" s="1">
        <v>6110</v>
      </c>
      <c r="F3820" s="1" t="s">
        <v>490</v>
      </c>
      <c r="G3820" s="2" t="s">
        <v>499</v>
      </c>
      <c r="H3820" s="1" t="s">
        <v>500</v>
      </c>
      <c r="I3820" s="1">
        <v>2010</v>
      </c>
      <c r="J3820" s="1">
        <v>2010</v>
      </c>
      <c r="K3820" s="1" t="s">
        <v>493</v>
      </c>
      <c r="L3820" s="1">
        <v>11.46</v>
      </c>
      <c r="M3820" s="1" t="s">
        <v>494</v>
      </c>
      <c r="N3820" s="1" t="s">
        <v>495</v>
      </c>
      <c r="O3820" s="1" t="s">
        <v>496</v>
      </c>
    </row>
    <row r="3821" spans="1:15" hidden="1" x14ac:dyDescent="0.35">
      <c r="A3821" s="1" t="s">
        <v>487</v>
      </c>
      <c r="B3821" s="1" t="s">
        <v>488</v>
      </c>
      <c r="C3821" s="2" t="s">
        <v>596</v>
      </c>
      <c r="D3821" s="1" t="s">
        <v>207</v>
      </c>
      <c r="E3821" s="1">
        <v>6110</v>
      </c>
      <c r="F3821" s="1" t="s">
        <v>490</v>
      </c>
      <c r="G3821" s="2" t="s">
        <v>499</v>
      </c>
      <c r="H3821" s="1" t="s">
        <v>500</v>
      </c>
      <c r="I3821" s="1">
        <v>2011</v>
      </c>
      <c r="J3821" s="1">
        <v>2011</v>
      </c>
      <c r="K3821" s="1" t="s">
        <v>493</v>
      </c>
      <c r="L3821" s="1">
        <v>6.39</v>
      </c>
      <c r="M3821" s="1" t="s">
        <v>494</v>
      </c>
      <c r="N3821" s="1" t="s">
        <v>495</v>
      </c>
      <c r="O3821" s="1" t="s">
        <v>496</v>
      </c>
    </row>
    <row r="3822" spans="1:15" hidden="1" x14ac:dyDescent="0.35">
      <c r="A3822" s="1" t="s">
        <v>487</v>
      </c>
      <c r="B3822" s="1" t="s">
        <v>488</v>
      </c>
      <c r="C3822" s="2" t="s">
        <v>596</v>
      </c>
      <c r="D3822" s="1" t="s">
        <v>207</v>
      </c>
      <c r="E3822" s="1">
        <v>6110</v>
      </c>
      <c r="F3822" s="1" t="s">
        <v>490</v>
      </c>
      <c r="G3822" s="2" t="s">
        <v>499</v>
      </c>
      <c r="H3822" s="1" t="s">
        <v>500</v>
      </c>
      <c r="I3822" s="1">
        <v>2012</v>
      </c>
      <c r="J3822" s="1">
        <v>2012</v>
      </c>
      <c r="K3822" s="1" t="s">
        <v>493</v>
      </c>
      <c r="L3822" s="1">
        <v>0.6</v>
      </c>
      <c r="M3822" s="1" t="s">
        <v>504</v>
      </c>
      <c r="N3822" s="1" t="s">
        <v>505</v>
      </c>
    </row>
    <row r="3823" spans="1:15" hidden="1" x14ac:dyDescent="0.35">
      <c r="A3823" s="1" t="s">
        <v>487</v>
      </c>
      <c r="B3823" s="1" t="s">
        <v>488</v>
      </c>
      <c r="C3823" s="2" t="s">
        <v>596</v>
      </c>
      <c r="D3823" s="1" t="s">
        <v>207</v>
      </c>
      <c r="E3823" s="1">
        <v>6110</v>
      </c>
      <c r="F3823" s="1" t="s">
        <v>490</v>
      </c>
      <c r="G3823" s="2" t="s">
        <v>499</v>
      </c>
      <c r="H3823" s="1" t="s">
        <v>500</v>
      </c>
      <c r="I3823" s="1">
        <v>2015</v>
      </c>
      <c r="J3823" s="1">
        <v>2015</v>
      </c>
      <c r="K3823" s="1" t="s">
        <v>493</v>
      </c>
      <c r="L3823" s="1">
        <v>2.89</v>
      </c>
      <c r="M3823" s="1" t="s">
        <v>504</v>
      </c>
      <c r="N3823" s="1" t="s">
        <v>505</v>
      </c>
    </row>
    <row r="3824" spans="1:15" hidden="1" x14ac:dyDescent="0.35">
      <c r="A3824" s="1" t="s">
        <v>487</v>
      </c>
      <c r="B3824" s="1" t="s">
        <v>488</v>
      </c>
      <c r="C3824" s="2" t="s">
        <v>596</v>
      </c>
      <c r="D3824" s="1" t="s">
        <v>207</v>
      </c>
      <c r="E3824" s="1">
        <v>6110</v>
      </c>
      <c r="F3824" s="1" t="s">
        <v>490</v>
      </c>
      <c r="G3824" s="2" t="s">
        <v>499</v>
      </c>
      <c r="H3824" s="1" t="s">
        <v>500</v>
      </c>
      <c r="I3824" s="1">
        <v>2016</v>
      </c>
      <c r="J3824" s="1">
        <v>2016</v>
      </c>
      <c r="K3824" s="1" t="s">
        <v>493</v>
      </c>
      <c r="L3824" s="1">
        <v>2.12</v>
      </c>
      <c r="M3824" s="1" t="s">
        <v>504</v>
      </c>
      <c r="N3824" s="1" t="s">
        <v>505</v>
      </c>
    </row>
    <row r="3825" spans="1:15" hidden="1" x14ac:dyDescent="0.35">
      <c r="A3825" s="1" t="s">
        <v>487</v>
      </c>
      <c r="B3825" s="1" t="s">
        <v>488</v>
      </c>
      <c r="C3825" s="2" t="s">
        <v>596</v>
      </c>
      <c r="D3825" s="1" t="s">
        <v>207</v>
      </c>
      <c r="E3825" s="1">
        <v>6110</v>
      </c>
      <c r="F3825" s="1" t="s">
        <v>490</v>
      </c>
      <c r="G3825" s="2" t="s">
        <v>499</v>
      </c>
      <c r="H3825" s="1" t="s">
        <v>500</v>
      </c>
      <c r="I3825" s="1">
        <v>2017</v>
      </c>
      <c r="J3825" s="1">
        <v>2017</v>
      </c>
      <c r="K3825" s="1" t="s">
        <v>493</v>
      </c>
      <c r="L3825" s="1">
        <v>1.95</v>
      </c>
      <c r="M3825" s="1" t="s">
        <v>504</v>
      </c>
      <c r="N3825" s="1" t="s">
        <v>505</v>
      </c>
    </row>
    <row r="3826" spans="1:15" hidden="1" x14ac:dyDescent="0.35">
      <c r="A3826" s="1" t="s">
        <v>487</v>
      </c>
      <c r="B3826" s="1" t="s">
        <v>488</v>
      </c>
      <c r="C3826" s="2" t="s">
        <v>596</v>
      </c>
      <c r="D3826" s="1" t="s">
        <v>207</v>
      </c>
      <c r="E3826" s="1">
        <v>6110</v>
      </c>
      <c r="F3826" s="1" t="s">
        <v>490</v>
      </c>
      <c r="G3826" s="2" t="s">
        <v>499</v>
      </c>
      <c r="H3826" s="1" t="s">
        <v>500</v>
      </c>
      <c r="I3826" s="1">
        <v>2018</v>
      </c>
      <c r="J3826" s="1">
        <v>2018</v>
      </c>
      <c r="K3826" s="1" t="s">
        <v>493</v>
      </c>
      <c r="L3826" s="1">
        <v>5.65</v>
      </c>
      <c r="M3826" s="1" t="s">
        <v>504</v>
      </c>
      <c r="N3826" s="1" t="s">
        <v>505</v>
      </c>
    </row>
    <row r="3827" spans="1:15" hidden="1" x14ac:dyDescent="0.35">
      <c r="A3827" s="1" t="s">
        <v>487</v>
      </c>
      <c r="B3827" s="1" t="s">
        <v>488</v>
      </c>
      <c r="C3827" s="2" t="s">
        <v>596</v>
      </c>
      <c r="D3827" s="1" t="s">
        <v>207</v>
      </c>
      <c r="E3827" s="1">
        <v>6110</v>
      </c>
      <c r="F3827" s="1" t="s">
        <v>490</v>
      </c>
      <c r="G3827" s="2" t="s">
        <v>501</v>
      </c>
      <c r="H3827" s="1" t="s">
        <v>502</v>
      </c>
      <c r="I3827" s="1">
        <v>2001</v>
      </c>
      <c r="J3827" s="1">
        <v>2001</v>
      </c>
      <c r="K3827" s="1" t="s">
        <v>493</v>
      </c>
      <c r="L3827" s="1">
        <v>0</v>
      </c>
      <c r="M3827" s="1" t="s">
        <v>494</v>
      </c>
      <c r="N3827" s="1" t="s">
        <v>495</v>
      </c>
      <c r="O3827" s="1" t="s">
        <v>496</v>
      </c>
    </row>
    <row r="3828" spans="1:15" hidden="1" x14ac:dyDescent="0.35">
      <c r="A3828" s="1" t="s">
        <v>487</v>
      </c>
      <c r="B3828" s="1" t="s">
        <v>488</v>
      </c>
      <c r="C3828" s="2" t="s">
        <v>596</v>
      </c>
      <c r="D3828" s="1" t="s">
        <v>207</v>
      </c>
      <c r="E3828" s="1">
        <v>6110</v>
      </c>
      <c r="F3828" s="1" t="s">
        <v>490</v>
      </c>
      <c r="G3828" s="2" t="s">
        <v>501</v>
      </c>
      <c r="H3828" s="1" t="s">
        <v>502</v>
      </c>
      <c r="I3828" s="1">
        <v>2002</v>
      </c>
      <c r="J3828" s="1">
        <v>2002</v>
      </c>
      <c r="K3828" s="1" t="s">
        <v>493</v>
      </c>
      <c r="L3828" s="1">
        <v>0</v>
      </c>
      <c r="M3828" s="1" t="s">
        <v>494</v>
      </c>
      <c r="N3828" s="1" t="s">
        <v>495</v>
      </c>
      <c r="O3828" s="1" t="s">
        <v>496</v>
      </c>
    </row>
    <row r="3829" spans="1:15" hidden="1" x14ac:dyDescent="0.35">
      <c r="A3829" s="1" t="s">
        <v>487</v>
      </c>
      <c r="B3829" s="1" t="s">
        <v>488</v>
      </c>
      <c r="C3829" s="2" t="s">
        <v>596</v>
      </c>
      <c r="D3829" s="1" t="s">
        <v>207</v>
      </c>
      <c r="E3829" s="1">
        <v>6110</v>
      </c>
      <c r="F3829" s="1" t="s">
        <v>490</v>
      </c>
      <c r="G3829" s="2" t="s">
        <v>501</v>
      </c>
      <c r="H3829" s="1" t="s">
        <v>502</v>
      </c>
      <c r="I3829" s="1">
        <v>2003</v>
      </c>
      <c r="J3829" s="1">
        <v>2003</v>
      </c>
      <c r="K3829" s="1" t="s">
        <v>493</v>
      </c>
      <c r="L3829" s="1">
        <v>0</v>
      </c>
      <c r="M3829" s="1" t="s">
        <v>494</v>
      </c>
      <c r="N3829" s="1" t="s">
        <v>495</v>
      </c>
      <c r="O3829" s="1" t="s">
        <v>496</v>
      </c>
    </row>
    <row r="3830" spans="1:15" hidden="1" x14ac:dyDescent="0.35">
      <c r="A3830" s="1" t="s">
        <v>487</v>
      </c>
      <c r="B3830" s="1" t="s">
        <v>488</v>
      </c>
      <c r="C3830" s="2" t="s">
        <v>596</v>
      </c>
      <c r="D3830" s="1" t="s">
        <v>207</v>
      </c>
      <c r="E3830" s="1">
        <v>6110</v>
      </c>
      <c r="F3830" s="1" t="s">
        <v>490</v>
      </c>
      <c r="G3830" s="2" t="s">
        <v>501</v>
      </c>
      <c r="H3830" s="1" t="s">
        <v>502</v>
      </c>
      <c r="I3830" s="1">
        <v>2004</v>
      </c>
      <c r="J3830" s="1">
        <v>2004</v>
      </c>
      <c r="K3830" s="1" t="s">
        <v>493</v>
      </c>
      <c r="L3830" s="1">
        <v>0</v>
      </c>
      <c r="M3830" s="1" t="s">
        <v>494</v>
      </c>
      <c r="N3830" s="1" t="s">
        <v>495</v>
      </c>
      <c r="O3830" s="1" t="s">
        <v>496</v>
      </c>
    </row>
    <row r="3831" spans="1:15" hidden="1" x14ac:dyDescent="0.35">
      <c r="A3831" s="1" t="s">
        <v>487</v>
      </c>
      <c r="B3831" s="1" t="s">
        <v>488</v>
      </c>
      <c r="C3831" s="2" t="s">
        <v>596</v>
      </c>
      <c r="D3831" s="1" t="s">
        <v>207</v>
      </c>
      <c r="E3831" s="1">
        <v>6110</v>
      </c>
      <c r="F3831" s="1" t="s">
        <v>490</v>
      </c>
      <c r="G3831" s="2" t="s">
        <v>501</v>
      </c>
      <c r="H3831" s="1" t="s">
        <v>502</v>
      </c>
      <c r="I3831" s="1">
        <v>2005</v>
      </c>
      <c r="J3831" s="1">
        <v>2005</v>
      </c>
      <c r="K3831" s="1" t="s">
        <v>493</v>
      </c>
      <c r="L3831" s="1">
        <v>3.48</v>
      </c>
      <c r="M3831" s="1" t="s">
        <v>494</v>
      </c>
      <c r="N3831" s="1" t="s">
        <v>495</v>
      </c>
      <c r="O3831" s="1" t="s">
        <v>496</v>
      </c>
    </row>
    <row r="3832" spans="1:15" hidden="1" x14ac:dyDescent="0.35">
      <c r="A3832" s="1" t="s">
        <v>487</v>
      </c>
      <c r="B3832" s="1" t="s">
        <v>488</v>
      </c>
      <c r="C3832" s="2" t="s">
        <v>596</v>
      </c>
      <c r="D3832" s="1" t="s">
        <v>207</v>
      </c>
      <c r="E3832" s="1">
        <v>6110</v>
      </c>
      <c r="F3832" s="1" t="s">
        <v>490</v>
      </c>
      <c r="G3832" s="2" t="s">
        <v>501</v>
      </c>
      <c r="H3832" s="1" t="s">
        <v>502</v>
      </c>
      <c r="I3832" s="1">
        <v>2006</v>
      </c>
      <c r="J3832" s="1">
        <v>2006</v>
      </c>
      <c r="K3832" s="1" t="s">
        <v>493</v>
      </c>
      <c r="L3832" s="1">
        <v>5.52</v>
      </c>
      <c r="M3832" s="1" t="s">
        <v>494</v>
      </c>
      <c r="N3832" s="1" t="s">
        <v>495</v>
      </c>
      <c r="O3832" s="1" t="s">
        <v>496</v>
      </c>
    </row>
    <row r="3833" spans="1:15" hidden="1" x14ac:dyDescent="0.35">
      <c r="A3833" s="1" t="s">
        <v>487</v>
      </c>
      <c r="B3833" s="1" t="s">
        <v>488</v>
      </c>
      <c r="C3833" s="2" t="s">
        <v>596</v>
      </c>
      <c r="D3833" s="1" t="s">
        <v>207</v>
      </c>
      <c r="E3833" s="1">
        <v>6110</v>
      </c>
      <c r="F3833" s="1" t="s">
        <v>490</v>
      </c>
      <c r="G3833" s="2" t="s">
        <v>501</v>
      </c>
      <c r="H3833" s="1" t="s">
        <v>502</v>
      </c>
      <c r="I3833" s="1">
        <v>2007</v>
      </c>
      <c r="J3833" s="1">
        <v>2007</v>
      </c>
      <c r="K3833" s="1" t="s">
        <v>493</v>
      </c>
      <c r="L3833" s="1">
        <v>11.09</v>
      </c>
      <c r="M3833" s="1" t="s">
        <v>494</v>
      </c>
      <c r="N3833" s="1" t="s">
        <v>495</v>
      </c>
      <c r="O3833" s="1" t="s">
        <v>496</v>
      </c>
    </row>
    <row r="3834" spans="1:15" hidden="1" x14ac:dyDescent="0.35">
      <c r="A3834" s="1" t="s">
        <v>487</v>
      </c>
      <c r="B3834" s="1" t="s">
        <v>488</v>
      </c>
      <c r="C3834" s="2" t="s">
        <v>596</v>
      </c>
      <c r="D3834" s="1" t="s">
        <v>207</v>
      </c>
      <c r="E3834" s="1">
        <v>6110</v>
      </c>
      <c r="F3834" s="1" t="s">
        <v>490</v>
      </c>
      <c r="G3834" s="2" t="s">
        <v>501</v>
      </c>
      <c r="H3834" s="1" t="s">
        <v>502</v>
      </c>
      <c r="I3834" s="1">
        <v>2008</v>
      </c>
      <c r="J3834" s="1">
        <v>2008</v>
      </c>
      <c r="K3834" s="1" t="s">
        <v>493</v>
      </c>
      <c r="L3834" s="1">
        <v>7.47</v>
      </c>
      <c r="M3834" s="1" t="s">
        <v>494</v>
      </c>
      <c r="N3834" s="1" t="s">
        <v>495</v>
      </c>
      <c r="O3834" s="1" t="s">
        <v>496</v>
      </c>
    </row>
    <row r="3835" spans="1:15" hidden="1" x14ac:dyDescent="0.35">
      <c r="A3835" s="1" t="s">
        <v>487</v>
      </c>
      <c r="B3835" s="1" t="s">
        <v>488</v>
      </c>
      <c r="C3835" s="2" t="s">
        <v>596</v>
      </c>
      <c r="D3835" s="1" t="s">
        <v>207</v>
      </c>
      <c r="E3835" s="1">
        <v>6110</v>
      </c>
      <c r="F3835" s="1" t="s">
        <v>490</v>
      </c>
      <c r="G3835" s="2" t="s">
        <v>501</v>
      </c>
      <c r="H3835" s="1" t="s">
        <v>502</v>
      </c>
      <c r="I3835" s="1">
        <v>2009</v>
      </c>
      <c r="J3835" s="1">
        <v>2009</v>
      </c>
      <c r="K3835" s="1" t="s">
        <v>493</v>
      </c>
      <c r="L3835" s="1">
        <v>7.43</v>
      </c>
      <c r="M3835" s="1" t="s">
        <v>494</v>
      </c>
      <c r="N3835" s="1" t="s">
        <v>495</v>
      </c>
      <c r="O3835" s="1" t="s">
        <v>496</v>
      </c>
    </row>
    <row r="3836" spans="1:15" hidden="1" x14ac:dyDescent="0.35">
      <c r="A3836" s="1" t="s">
        <v>487</v>
      </c>
      <c r="B3836" s="1" t="s">
        <v>488</v>
      </c>
      <c r="C3836" s="2" t="s">
        <v>596</v>
      </c>
      <c r="D3836" s="1" t="s">
        <v>207</v>
      </c>
      <c r="E3836" s="1">
        <v>6110</v>
      </c>
      <c r="F3836" s="1" t="s">
        <v>490</v>
      </c>
      <c r="G3836" s="2" t="s">
        <v>501</v>
      </c>
      <c r="H3836" s="1" t="s">
        <v>502</v>
      </c>
      <c r="I3836" s="1">
        <v>2010</v>
      </c>
      <c r="J3836" s="1">
        <v>2010</v>
      </c>
      <c r="K3836" s="1" t="s">
        <v>493</v>
      </c>
      <c r="L3836" s="1">
        <v>5.36</v>
      </c>
      <c r="M3836" s="1" t="s">
        <v>494</v>
      </c>
      <c r="N3836" s="1" t="s">
        <v>495</v>
      </c>
      <c r="O3836" s="1" t="s">
        <v>496</v>
      </c>
    </row>
    <row r="3837" spans="1:15" hidden="1" x14ac:dyDescent="0.35">
      <c r="A3837" s="1" t="s">
        <v>487</v>
      </c>
      <c r="B3837" s="1" t="s">
        <v>488</v>
      </c>
      <c r="C3837" s="2" t="s">
        <v>596</v>
      </c>
      <c r="D3837" s="1" t="s">
        <v>207</v>
      </c>
      <c r="E3837" s="1">
        <v>6110</v>
      </c>
      <c r="F3837" s="1" t="s">
        <v>490</v>
      </c>
      <c r="G3837" s="2" t="s">
        <v>501</v>
      </c>
      <c r="H3837" s="1" t="s">
        <v>502</v>
      </c>
      <c r="I3837" s="1">
        <v>2011</v>
      </c>
      <c r="J3837" s="1">
        <v>2011</v>
      </c>
      <c r="K3837" s="1" t="s">
        <v>493</v>
      </c>
      <c r="L3837" s="1">
        <v>13.17</v>
      </c>
      <c r="M3837" s="1" t="s">
        <v>494</v>
      </c>
      <c r="N3837" s="1" t="s">
        <v>495</v>
      </c>
      <c r="O3837" s="1" t="s">
        <v>496</v>
      </c>
    </row>
    <row r="3838" spans="1:15" hidden="1" x14ac:dyDescent="0.35">
      <c r="A3838" s="1" t="s">
        <v>487</v>
      </c>
      <c r="B3838" s="1" t="s">
        <v>488</v>
      </c>
      <c r="C3838" s="2" t="s">
        <v>597</v>
      </c>
      <c r="D3838" s="1" t="s">
        <v>209</v>
      </c>
      <c r="E3838" s="1">
        <v>6110</v>
      </c>
      <c r="F3838" s="1" t="s">
        <v>490</v>
      </c>
      <c r="G3838" s="2" t="s">
        <v>499</v>
      </c>
      <c r="H3838" s="1" t="s">
        <v>500</v>
      </c>
      <c r="I3838" s="1">
        <v>2001</v>
      </c>
      <c r="J3838" s="1">
        <v>2001</v>
      </c>
      <c r="K3838" s="1" t="s">
        <v>493</v>
      </c>
      <c r="L3838" s="1">
        <v>85.84</v>
      </c>
      <c r="M3838" s="1" t="s">
        <v>504</v>
      </c>
      <c r="N3838" s="1" t="s">
        <v>505</v>
      </c>
    </row>
    <row r="3839" spans="1:15" hidden="1" x14ac:dyDescent="0.35">
      <c r="A3839" s="1" t="s">
        <v>487</v>
      </c>
      <c r="B3839" s="1" t="s">
        <v>488</v>
      </c>
      <c r="C3839" s="2" t="s">
        <v>597</v>
      </c>
      <c r="D3839" s="1" t="s">
        <v>209</v>
      </c>
      <c r="E3839" s="1">
        <v>6110</v>
      </c>
      <c r="F3839" s="1" t="s">
        <v>490</v>
      </c>
      <c r="G3839" s="2" t="s">
        <v>499</v>
      </c>
      <c r="H3839" s="1" t="s">
        <v>500</v>
      </c>
      <c r="I3839" s="1">
        <v>2002</v>
      </c>
      <c r="J3839" s="1">
        <v>2002</v>
      </c>
      <c r="K3839" s="1" t="s">
        <v>493</v>
      </c>
      <c r="L3839" s="1">
        <v>118.53</v>
      </c>
      <c r="M3839" s="1" t="s">
        <v>504</v>
      </c>
      <c r="N3839" s="1" t="s">
        <v>505</v>
      </c>
    </row>
    <row r="3840" spans="1:15" hidden="1" x14ac:dyDescent="0.35">
      <c r="A3840" s="1" t="s">
        <v>487</v>
      </c>
      <c r="B3840" s="1" t="s">
        <v>488</v>
      </c>
      <c r="C3840" s="2" t="s">
        <v>597</v>
      </c>
      <c r="D3840" s="1" t="s">
        <v>209</v>
      </c>
      <c r="E3840" s="1">
        <v>6110</v>
      </c>
      <c r="F3840" s="1" t="s">
        <v>490</v>
      </c>
      <c r="G3840" s="2" t="s">
        <v>499</v>
      </c>
      <c r="H3840" s="1" t="s">
        <v>500</v>
      </c>
      <c r="I3840" s="1">
        <v>2003</v>
      </c>
      <c r="J3840" s="1">
        <v>2003</v>
      </c>
      <c r="K3840" s="1" t="s">
        <v>493</v>
      </c>
      <c r="L3840" s="1">
        <v>118.89</v>
      </c>
      <c r="M3840" s="1" t="s">
        <v>504</v>
      </c>
      <c r="N3840" s="1" t="s">
        <v>505</v>
      </c>
    </row>
    <row r="3841" spans="1:14" hidden="1" x14ac:dyDescent="0.35">
      <c r="A3841" s="1" t="s">
        <v>487</v>
      </c>
      <c r="B3841" s="1" t="s">
        <v>488</v>
      </c>
      <c r="C3841" s="2" t="s">
        <v>597</v>
      </c>
      <c r="D3841" s="1" t="s">
        <v>209</v>
      </c>
      <c r="E3841" s="1">
        <v>6110</v>
      </c>
      <c r="F3841" s="1" t="s">
        <v>490</v>
      </c>
      <c r="G3841" s="2" t="s">
        <v>499</v>
      </c>
      <c r="H3841" s="1" t="s">
        <v>500</v>
      </c>
      <c r="I3841" s="1">
        <v>2004</v>
      </c>
      <c r="J3841" s="1">
        <v>2004</v>
      </c>
      <c r="K3841" s="1" t="s">
        <v>493</v>
      </c>
      <c r="L3841" s="1">
        <v>141.94</v>
      </c>
      <c r="M3841" s="1" t="s">
        <v>504</v>
      </c>
      <c r="N3841" s="1" t="s">
        <v>505</v>
      </c>
    </row>
    <row r="3842" spans="1:14" hidden="1" x14ac:dyDescent="0.35">
      <c r="A3842" s="1" t="s">
        <v>487</v>
      </c>
      <c r="B3842" s="1" t="s">
        <v>488</v>
      </c>
      <c r="C3842" s="2" t="s">
        <v>597</v>
      </c>
      <c r="D3842" s="1" t="s">
        <v>209</v>
      </c>
      <c r="E3842" s="1">
        <v>6110</v>
      </c>
      <c r="F3842" s="1" t="s">
        <v>490</v>
      </c>
      <c r="G3842" s="2" t="s">
        <v>499</v>
      </c>
      <c r="H3842" s="1" t="s">
        <v>500</v>
      </c>
      <c r="I3842" s="1">
        <v>2005</v>
      </c>
      <c r="J3842" s="1">
        <v>2005</v>
      </c>
      <c r="K3842" s="1" t="s">
        <v>493</v>
      </c>
      <c r="L3842" s="1">
        <v>230.37</v>
      </c>
      <c r="M3842" s="1" t="s">
        <v>504</v>
      </c>
      <c r="N3842" s="1" t="s">
        <v>505</v>
      </c>
    </row>
    <row r="3843" spans="1:14" hidden="1" x14ac:dyDescent="0.35">
      <c r="A3843" s="1" t="s">
        <v>487</v>
      </c>
      <c r="B3843" s="1" t="s">
        <v>488</v>
      </c>
      <c r="C3843" s="2" t="s">
        <v>597</v>
      </c>
      <c r="D3843" s="1" t="s">
        <v>209</v>
      </c>
      <c r="E3843" s="1">
        <v>6110</v>
      </c>
      <c r="F3843" s="1" t="s">
        <v>490</v>
      </c>
      <c r="G3843" s="2" t="s">
        <v>499</v>
      </c>
      <c r="H3843" s="1" t="s">
        <v>500</v>
      </c>
      <c r="I3843" s="1">
        <v>2006</v>
      </c>
      <c r="J3843" s="1">
        <v>2006</v>
      </c>
      <c r="K3843" s="1" t="s">
        <v>493</v>
      </c>
      <c r="L3843" s="1">
        <v>321.66000000000003</v>
      </c>
      <c r="M3843" s="1" t="s">
        <v>504</v>
      </c>
      <c r="N3843" s="1" t="s">
        <v>505</v>
      </c>
    </row>
    <row r="3844" spans="1:14" hidden="1" x14ac:dyDescent="0.35">
      <c r="A3844" s="1" t="s">
        <v>487</v>
      </c>
      <c r="B3844" s="1" t="s">
        <v>488</v>
      </c>
      <c r="C3844" s="2" t="s">
        <v>597</v>
      </c>
      <c r="D3844" s="1" t="s">
        <v>209</v>
      </c>
      <c r="E3844" s="1">
        <v>6110</v>
      </c>
      <c r="F3844" s="1" t="s">
        <v>490</v>
      </c>
      <c r="G3844" s="2" t="s">
        <v>499</v>
      </c>
      <c r="H3844" s="1" t="s">
        <v>500</v>
      </c>
      <c r="I3844" s="1">
        <v>2007</v>
      </c>
      <c r="J3844" s="1">
        <v>2007</v>
      </c>
      <c r="K3844" s="1" t="s">
        <v>493</v>
      </c>
      <c r="L3844" s="1">
        <v>306.89</v>
      </c>
      <c r="M3844" s="1" t="s">
        <v>504</v>
      </c>
      <c r="N3844" s="1" t="s">
        <v>505</v>
      </c>
    </row>
    <row r="3845" spans="1:14" hidden="1" x14ac:dyDescent="0.35">
      <c r="A3845" s="1" t="s">
        <v>487</v>
      </c>
      <c r="B3845" s="1" t="s">
        <v>488</v>
      </c>
      <c r="C3845" s="2" t="s">
        <v>597</v>
      </c>
      <c r="D3845" s="1" t="s">
        <v>209</v>
      </c>
      <c r="E3845" s="1">
        <v>6110</v>
      </c>
      <c r="F3845" s="1" t="s">
        <v>490</v>
      </c>
      <c r="G3845" s="2" t="s">
        <v>499</v>
      </c>
      <c r="H3845" s="1" t="s">
        <v>500</v>
      </c>
      <c r="I3845" s="1">
        <v>2008</v>
      </c>
      <c r="J3845" s="1">
        <v>2008</v>
      </c>
      <c r="K3845" s="1" t="s">
        <v>493</v>
      </c>
      <c r="L3845" s="1">
        <v>363.73</v>
      </c>
      <c r="M3845" s="1" t="s">
        <v>504</v>
      </c>
      <c r="N3845" s="1" t="s">
        <v>505</v>
      </c>
    </row>
    <row r="3846" spans="1:14" hidden="1" x14ac:dyDescent="0.35">
      <c r="A3846" s="1" t="s">
        <v>487</v>
      </c>
      <c r="B3846" s="1" t="s">
        <v>488</v>
      </c>
      <c r="C3846" s="2" t="s">
        <v>597</v>
      </c>
      <c r="D3846" s="1" t="s">
        <v>209</v>
      </c>
      <c r="E3846" s="1">
        <v>6110</v>
      </c>
      <c r="F3846" s="1" t="s">
        <v>490</v>
      </c>
      <c r="G3846" s="2" t="s">
        <v>499</v>
      </c>
      <c r="H3846" s="1" t="s">
        <v>500</v>
      </c>
      <c r="I3846" s="1">
        <v>2009</v>
      </c>
      <c r="J3846" s="1">
        <v>2009</v>
      </c>
      <c r="K3846" s="1" t="s">
        <v>493</v>
      </c>
      <c r="L3846" s="1">
        <v>219.84</v>
      </c>
      <c r="M3846" s="1" t="s">
        <v>504</v>
      </c>
      <c r="N3846" s="1" t="s">
        <v>505</v>
      </c>
    </row>
    <row r="3847" spans="1:14" hidden="1" x14ac:dyDescent="0.35">
      <c r="A3847" s="1" t="s">
        <v>487</v>
      </c>
      <c r="B3847" s="1" t="s">
        <v>488</v>
      </c>
      <c r="C3847" s="2" t="s">
        <v>597</v>
      </c>
      <c r="D3847" s="1" t="s">
        <v>209</v>
      </c>
      <c r="E3847" s="1">
        <v>6110</v>
      </c>
      <c r="F3847" s="1" t="s">
        <v>490</v>
      </c>
      <c r="G3847" s="2" t="s">
        <v>499</v>
      </c>
      <c r="H3847" s="1" t="s">
        <v>500</v>
      </c>
      <c r="I3847" s="1">
        <v>2011</v>
      </c>
      <c r="J3847" s="1">
        <v>2011</v>
      </c>
      <c r="K3847" s="1" t="s">
        <v>493</v>
      </c>
      <c r="L3847" s="1">
        <v>336.01</v>
      </c>
      <c r="M3847" s="1" t="s">
        <v>504</v>
      </c>
      <c r="N3847" s="1" t="s">
        <v>505</v>
      </c>
    </row>
    <row r="3848" spans="1:14" hidden="1" x14ac:dyDescent="0.35">
      <c r="A3848" s="1" t="s">
        <v>487</v>
      </c>
      <c r="B3848" s="1" t="s">
        <v>488</v>
      </c>
      <c r="C3848" s="2" t="s">
        <v>598</v>
      </c>
      <c r="D3848" s="1" t="s">
        <v>211</v>
      </c>
      <c r="E3848" s="1">
        <v>6110</v>
      </c>
      <c r="F3848" s="1" t="s">
        <v>490</v>
      </c>
      <c r="G3848" s="2" t="s">
        <v>491</v>
      </c>
      <c r="H3848" s="1" t="s">
        <v>492</v>
      </c>
      <c r="I3848" s="1">
        <v>2001</v>
      </c>
      <c r="J3848" s="1">
        <v>2001</v>
      </c>
      <c r="K3848" s="1" t="s">
        <v>493</v>
      </c>
      <c r="L3848" s="1">
        <v>23.31</v>
      </c>
      <c r="M3848" s="1" t="s">
        <v>504</v>
      </c>
      <c r="N3848" s="1" t="s">
        <v>505</v>
      </c>
    </row>
    <row r="3849" spans="1:14" hidden="1" x14ac:dyDescent="0.35">
      <c r="A3849" s="1" t="s">
        <v>487</v>
      </c>
      <c r="B3849" s="1" t="s">
        <v>488</v>
      </c>
      <c r="C3849" s="2" t="s">
        <v>598</v>
      </c>
      <c r="D3849" s="1" t="s">
        <v>211</v>
      </c>
      <c r="E3849" s="1">
        <v>6110</v>
      </c>
      <c r="F3849" s="1" t="s">
        <v>490</v>
      </c>
      <c r="G3849" s="2" t="s">
        <v>491</v>
      </c>
      <c r="H3849" s="1" t="s">
        <v>492</v>
      </c>
      <c r="I3849" s="1">
        <v>2002</v>
      </c>
      <c r="J3849" s="1">
        <v>2002</v>
      </c>
      <c r="K3849" s="1" t="s">
        <v>493</v>
      </c>
      <c r="L3849" s="1">
        <v>28.31</v>
      </c>
      <c r="M3849" s="1" t="s">
        <v>504</v>
      </c>
      <c r="N3849" s="1" t="s">
        <v>505</v>
      </c>
    </row>
    <row r="3850" spans="1:14" hidden="1" x14ac:dyDescent="0.35">
      <c r="A3850" s="1" t="s">
        <v>487</v>
      </c>
      <c r="B3850" s="1" t="s">
        <v>488</v>
      </c>
      <c r="C3850" s="2" t="s">
        <v>598</v>
      </c>
      <c r="D3850" s="1" t="s">
        <v>211</v>
      </c>
      <c r="E3850" s="1">
        <v>6110</v>
      </c>
      <c r="F3850" s="1" t="s">
        <v>490</v>
      </c>
      <c r="G3850" s="2" t="s">
        <v>491</v>
      </c>
      <c r="H3850" s="1" t="s">
        <v>492</v>
      </c>
      <c r="I3850" s="1">
        <v>2003</v>
      </c>
      <c r="J3850" s="1">
        <v>2003</v>
      </c>
      <c r="K3850" s="1" t="s">
        <v>493</v>
      </c>
      <c r="L3850" s="1">
        <v>40.4</v>
      </c>
      <c r="M3850" s="1" t="s">
        <v>504</v>
      </c>
      <c r="N3850" s="1" t="s">
        <v>505</v>
      </c>
    </row>
    <row r="3851" spans="1:14" hidden="1" x14ac:dyDescent="0.35">
      <c r="A3851" s="1" t="s">
        <v>487</v>
      </c>
      <c r="B3851" s="1" t="s">
        <v>488</v>
      </c>
      <c r="C3851" s="2" t="s">
        <v>598</v>
      </c>
      <c r="D3851" s="1" t="s">
        <v>211</v>
      </c>
      <c r="E3851" s="1">
        <v>6110</v>
      </c>
      <c r="F3851" s="1" t="s">
        <v>490</v>
      </c>
      <c r="G3851" s="2" t="s">
        <v>491</v>
      </c>
      <c r="H3851" s="1" t="s">
        <v>492</v>
      </c>
      <c r="I3851" s="1">
        <v>2004</v>
      </c>
      <c r="J3851" s="1">
        <v>2004</v>
      </c>
      <c r="K3851" s="1" t="s">
        <v>493</v>
      </c>
      <c r="L3851" s="1">
        <v>61.87</v>
      </c>
      <c r="M3851" s="1" t="s">
        <v>504</v>
      </c>
      <c r="N3851" s="1" t="s">
        <v>505</v>
      </c>
    </row>
    <row r="3852" spans="1:14" hidden="1" x14ac:dyDescent="0.35">
      <c r="A3852" s="1" t="s">
        <v>487</v>
      </c>
      <c r="B3852" s="1" t="s">
        <v>488</v>
      </c>
      <c r="C3852" s="2" t="s">
        <v>598</v>
      </c>
      <c r="D3852" s="1" t="s">
        <v>211</v>
      </c>
      <c r="E3852" s="1">
        <v>6110</v>
      </c>
      <c r="F3852" s="1" t="s">
        <v>490</v>
      </c>
      <c r="G3852" s="2" t="s">
        <v>491</v>
      </c>
      <c r="H3852" s="1" t="s">
        <v>492</v>
      </c>
      <c r="I3852" s="1">
        <v>2005</v>
      </c>
      <c r="J3852" s="1">
        <v>2005</v>
      </c>
      <c r="K3852" s="1" t="s">
        <v>493</v>
      </c>
      <c r="L3852" s="1">
        <v>67.64</v>
      </c>
      <c r="M3852" s="1" t="s">
        <v>504</v>
      </c>
      <c r="N3852" s="1" t="s">
        <v>505</v>
      </c>
    </row>
    <row r="3853" spans="1:14" hidden="1" x14ac:dyDescent="0.35">
      <c r="A3853" s="1" t="s">
        <v>487</v>
      </c>
      <c r="B3853" s="1" t="s">
        <v>488</v>
      </c>
      <c r="C3853" s="2" t="s">
        <v>598</v>
      </c>
      <c r="D3853" s="1" t="s">
        <v>211</v>
      </c>
      <c r="E3853" s="1">
        <v>6110</v>
      </c>
      <c r="F3853" s="1" t="s">
        <v>490</v>
      </c>
      <c r="G3853" s="2" t="s">
        <v>491</v>
      </c>
      <c r="H3853" s="1" t="s">
        <v>492</v>
      </c>
      <c r="I3853" s="1">
        <v>2006</v>
      </c>
      <c r="J3853" s="1">
        <v>2006</v>
      </c>
      <c r="K3853" s="1" t="s">
        <v>493</v>
      </c>
      <c r="L3853" s="1">
        <v>67.98</v>
      </c>
      <c r="M3853" s="1" t="s">
        <v>504</v>
      </c>
      <c r="N3853" s="1" t="s">
        <v>505</v>
      </c>
    </row>
    <row r="3854" spans="1:14" hidden="1" x14ac:dyDescent="0.35">
      <c r="A3854" s="1" t="s">
        <v>487</v>
      </c>
      <c r="B3854" s="1" t="s">
        <v>488</v>
      </c>
      <c r="C3854" s="2" t="s">
        <v>598</v>
      </c>
      <c r="D3854" s="1" t="s">
        <v>211</v>
      </c>
      <c r="E3854" s="1">
        <v>6110</v>
      </c>
      <c r="F3854" s="1" t="s">
        <v>490</v>
      </c>
      <c r="G3854" s="2" t="s">
        <v>491</v>
      </c>
      <c r="H3854" s="1" t="s">
        <v>492</v>
      </c>
      <c r="I3854" s="1">
        <v>2007</v>
      </c>
      <c r="J3854" s="1">
        <v>2007</v>
      </c>
      <c r="K3854" s="1" t="s">
        <v>493</v>
      </c>
      <c r="L3854" s="1">
        <v>65.06</v>
      </c>
      <c r="M3854" s="1" t="s">
        <v>504</v>
      </c>
      <c r="N3854" s="1" t="s">
        <v>505</v>
      </c>
    </row>
    <row r="3855" spans="1:14" hidden="1" x14ac:dyDescent="0.35">
      <c r="A3855" s="1" t="s">
        <v>487</v>
      </c>
      <c r="B3855" s="1" t="s">
        <v>488</v>
      </c>
      <c r="C3855" s="2" t="s">
        <v>598</v>
      </c>
      <c r="D3855" s="1" t="s">
        <v>211</v>
      </c>
      <c r="E3855" s="1">
        <v>6110</v>
      </c>
      <c r="F3855" s="1" t="s">
        <v>490</v>
      </c>
      <c r="G3855" s="2" t="s">
        <v>491</v>
      </c>
      <c r="H3855" s="1" t="s">
        <v>492</v>
      </c>
      <c r="I3855" s="1">
        <v>2008</v>
      </c>
      <c r="J3855" s="1">
        <v>2008</v>
      </c>
      <c r="K3855" s="1" t="s">
        <v>493</v>
      </c>
      <c r="L3855" s="1">
        <v>69.349999999999994</v>
      </c>
      <c r="M3855" s="1" t="s">
        <v>504</v>
      </c>
      <c r="N3855" s="1" t="s">
        <v>505</v>
      </c>
    </row>
    <row r="3856" spans="1:14" hidden="1" x14ac:dyDescent="0.35">
      <c r="A3856" s="1" t="s">
        <v>487</v>
      </c>
      <c r="B3856" s="1" t="s">
        <v>488</v>
      </c>
      <c r="C3856" s="2" t="s">
        <v>598</v>
      </c>
      <c r="D3856" s="1" t="s">
        <v>211</v>
      </c>
      <c r="E3856" s="1">
        <v>6110</v>
      </c>
      <c r="F3856" s="1" t="s">
        <v>490</v>
      </c>
      <c r="G3856" s="2" t="s">
        <v>491</v>
      </c>
      <c r="H3856" s="1" t="s">
        <v>492</v>
      </c>
      <c r="I3856" s="1">
        <v>2009</v>
      </c>
      <c r="J3856" s="1">
        <v>2009</v>
      </c>
      <c r="K3856" s="1" t="s">
        <v>493</v>
      </c>
      <c r="L3856" s="1">
        <v>68.58</v>
      </c>
      <c r="M3856" s="1" t="s">
        <v>504</v>
      </c>
      <c r="N3856" s="1" t="s">
        <v>505</v>
      </c>
    </row>
    <row r="3857" spans="1:14" hidden="1" x14ac:dyDescent="0.35">
      <c r="A3857" s="1" t="s">
        <v>487</v>
      </c>
      <c r="B3857" s="1" t="s">
        <v>488</v>
      </c>
      <c r="C3857" s="2" t="s">
        <v>598</v>
      </c>
      <c r="D3857" s="1" t="s">
        <v>211</v>
      </c>
      <c r="E3857" s="1">
        <v>6110</v>
      </c>
      <c r="F3857" s="1" t="s">
        <v>490</v>
      </c>
      <c r="G3857" s="2" t="s">
        <v>491</v>
      </c>
      <c r="H3857" s="1" t="s">
        <v>492</v>
      </c>
      <c r="I3857" s="1">
        <v>2010</v>
      </c>
      <c r="J3857" s="1">
        <v>2010</v>
      </c>
      <c r="K3857" s="1" t="s">
        <v>493</v>
      </c>
      <c r="L3857" s="1">
        <v>62.21</v>
      </c>
      <c r="M3857" s="1" t="s">
        <v>504</v>
      </c>
      <c r="N3857" s="1" t="s">
        <v>505</v>
      </c>
    </row>
    <row r="3858" spans="1:14" hidden="1" x14ac:dyDescent="0.35">
      <c r="A3858" s="1" t="s">
        <v>487</v>
      </c>
      <c r="B3858" s="1" t="s">
        <v>488</v>
      </c>
      <c r="C3858" s="2" t="s">
        <v>598</v>
      </c>
      <c r="D3858" s="1" t="s">
        <v>211</v>
      </c>
      <c r="E3858" s="1">
        <v>6110</v>
      </c>
      <c r="F3858" s="1" t="s">
        <v>490</v>
      </c>
      <c r="G3858" s="2" t="s">
        <v>491</v>
      </c>
      <c r="H3858" s="1" t="s">
        <v>492</v>
      </c>
      <c r="I3858" s="1">
        <v>2011</v>
      </c>
      <c r="J3858" s="1">
        <v>2011</v>
      </c>
      <c r="K3858" s="1" t="s">
        <v>493</v>
      </c>
      <c r="L3858" s="1">
        <v>60.93</v>
      </c>
      <c r="M3858" s="1" t="s">
        <v>504</v>
      </c>
      <c r="N3858" s="1" t="s">
        <v>505</v>
      </c>
    </row>
    <row r="3859" spans="1:14" hidden="1" x14ac:dyDescent="0.35">
      <c r="A3859" s="1" t="s">
        <v>487</v>
      </c>
      <c r="B3859" s="1" t="s">
        <v>488</v>
      </c>
      <c r="C3859" s="2" t="s">
        <v>598</v>
      </c>
      <c r="D3859" s="1" t="s">
        <v>211</v>
      </c>
      <c r="E3859" s="1">
        <v>6110</v>
      </c>
      <c r="F3859" s="1" t="s">
        <v>490</v>
      </c>
      <c r="G3859" s="2" t="s">
        <v>491</v>
      </c>
      <c r="H3859" s="1" t="s">
        <v>492</v>
      </c>
      <c r="I3859" s="1">
        <v>2012</v>
      </c>
      <c r="J3859" s="1">
        <v>2012</v>
      </c>
      <c r="K3859" s="1" t="s">
        <v>493</v>
      </c>
      <c r="L3859" s="1">
        <v>56.51</v>
      </c>
      <c r="M3859" s="1" t="s">
        <v>504</v>
      </c>
      <c r="N3859" s="1" t="s">
        <v>505</v>
      </c>
    </row>
    <row r="3860" spans="1:14" hidden="1" x14ac:dyDescent="0.35">
      <c r="A3860" s="1" t="s">
        <v>487</v>
      </c>
      <c r="B3860" s="1" t="s">
        <v>488</v>
      </c>
      <c r="C3860" s="2" t="s">
        <v>598</v>
      </c>
      <c r="D3860" s="1" t="s">
        <v>211</v>
      </c>
      <c r="E3860" s="1">
        <v>6110</v>
      </c>
      <c r="F3860" s="1" t="s">
        <v>490</v>
      </c>
      <c r="G3860" s="2" t="s">
        <v>491</v>
      </c>
      <c r="H3860" s="1" t="s">
        <v>492</v>
      </c>
      <c r="I3860" s="1">
        <v>2013</v>
      </c>
      <c r="J3860" s="1">
        <v>2013</v>
      </c>
      <c r="K3860" s="1" t="s">
        <v>493</v>
      </c>
      <c r="L3860" s="1">
        <v>52.96</v>
      </c>
      <c r="M3860" s="1" t="s">
        <v>504</v>
      </c>
      <c r="N3860" s="1" t="s">
        <v>505</v>
      </c>
    </row>
    <row r="3861" spans="1:14" hidden="1" x14ac:dyDescent="0.35">
      <c r="A3861" s="1" t="s">
        <v>487</v>
      </c>
      <c r="B3861" s="1" t="s">
        <v>488</v>
      </c>
      <c r="C3861" s="2" t="s">
        <v>598</v>
      </c>
      <c r="D3861" s="1" t="s">
        <v>211</v>
      </c>
      <c r="E3861" s="1">
        <v>6110</v>
      </c>
      <c r="F3861" s="1" t="s">
        <v>490</v>
      </c>
      <c r="G3861" s="2" t="s">
        <v>491</v>
      </c>
      <c r="H3861" s="1" t="s">
        <v>492</v>
      </c>
      <c r="I3861" s="1">
        <v>2014</v>
      </c>
      <c r="J3861" s="1">
        <v>2014</v>
      </c>
      <c r="K3861" s="1" t="s">
        <v>493</v>
      </c>
      <c r="L3861" s="1">
        <v>56.7</v>
      </c>
      <c r="M3861" s="1" t="s">
        <v>504</v>
      </c>
      <c r="N3861" s="1" t="s">
        <v>505</v>
      </c>
    </row>
    <row r="3862" spans="1:14" hidden="1" x14ac:dyDescent="0.35">
      <c r="A3862" s="1" t="s">
        <v>487</v>
      </c>
      <c r="B3862" s="1" t="s">
        <v>488</v>
      </c>
      <c r="C3862" s="2" t="s">
        <v>598</v>
      </c>
      <c r="D3862" s="1" t="s">
        <v>211</v>
      </c>
      <c r="E3862" s="1">
        <v>6110</v>
      </c>
      <c r="F3862" s="1" t="s">
        <v>490</v>
      </c>
      <c r="G3862" s="2" t="s">
        <v>491</v>
      </c>
      <c r="H3862" s="1" t="s">
        <v>492</v>
      </c>
      <c r="I3862" s="1">
        <v>2015</v>
      </c>
      <c r="J3862" s="1">
        <v>2015</v>
      </c>
      <c r="K3862" s="1" t="s">
        <v>493</v>
      </c>
      <c r="L3862" s="1">
        <v>55.78</v>
      </c>
      <c r="M3862" s="1" t="s">
        <v>504</v>
      </c>
      <c r="N3862" s="1" t="s">
        <v>505</v>
      </c>
    </row>
    <row r="3863" spans="1:14" hidden="1" x14ac:dyDescent="0.35">
      <c r="A3863" s="1" t="s">
        <v>487</v>
      </c>
      <c r="B3863" s="1" t="s">
        <v>488</v>
      </c>
      <c r="C3863" s="2" t="s">
        <v>598</v>
      </c>
      <c r="D3863" s="1" t="s">
        <v>211</v>
      </c>
      <c r="E3863" s="1">
        <v>6110</v>
      </c>
      <c r="F3863" s="1" t="s">
        <v>490</v>
      </c>
      <c r="G3863" s="2" t="s">
        <v>491</v>
      </c>
      <c r="H3863" s="1" t="s">
        <v>492</v>
      </c>
      <c r="I3863" s="1">
        <v>2016</v>
      </c>
      <c r="J3863" s="1">
        <v>2016</v>
      </c>
      <c r="K3863" s="1" t="s">
        <v>493</v>
      </c>
      <c r="L3863" s="1">
        <v>46.56</v>
      </c>
      <c r="M3863" s="1" t="s">
        <v>504</v>
      </c>
      <c r="N3863" s="1" t="s">
        <v>505</v>
      </c>
    </row>
    <row r="3864" spans="1:14" hidden="1" x14ac:dyDescent="0.35">
      <c r="A3864" s="1" t="s">
        <v>487</v>
      </c>
      <c r="B3864" s="1" t="s">
        <v>488</v>
      </c>
      <c r="C3864" s="2" t="s">
        <v>598</v>
      </c>
      <c r="D3864" s="1" t="s">
        <v>211</v>
      </c>
      <c r="E3864" s="1">
        <v>6110</v>
      </c>
      <c r="F3864" s="1" t="s">
        <v>490</v>
      </c>
      <c r="G3864" s="2" t="s">
        <v>491</v>
      </c>
      <c r="H3864" s="1" t="s">
        <v>492</v>
      </c>
      <c r="I3864" s="1">
        <v>2017</v>
      </c>
      <c r="J3864" s="1">
        <v>2017</v>
      </c>
      <c r="K3864" s="1" t="s">
        <v>493</v>
      </c>
      <c r="L3864" s="1">
        <v>40.270000000000003</v>
      </c>
      <c r="M3864" s="1" t="s">
        <v>504</v>
      </c>
      <c r="N3864" s="1" t="s">
        <v>505</v>
      </c>
    </row>
    <row r="3865" spans="1:14" hidden="1" x14ac:dyDescent="0.35">
      <c r="A3865" s="1" t="s">
        <v>487</v>
      </c>
      <c r="B3865" s="1" t="s">
        <v>488</v>
      </c>
      <c r="C3865" s="2" t="s">
        <v>598</v>
      </c>
      <c r="D3865" s="1" t="s">
        <v>211</v>
      </c>
      <c r="E3865" s="1">
        <v>6110</v>
      </c>
      <c r="F3865" s="1" t="s">
        <v>490</v>
      </c>
      <c r="G3865" s="2" t="s">
        <v>497</v>
      </c>
      <c r="H3865" s="1" t="s">
        <v>498</v>
      </c>
      <c r="I3865" s="1">
        <v>2001</v>
      </c>
      <c r="J3865" s="1">
        <v>2001</v>
      </c>
      <c r="K3865" s="1" t="s">
        <v>493</v>
      </c>
      <c r="L3865" s="1">
        <v>38.14</v>
      </c>
      <c r="M3865" s="1" t="s">
        <v>504</v>
      </c>
      <c r="N3865" s="1" t="s">
        <v>505</v>
      </c>
    </row>
    <row r="3866" spans="1:14" hidden="1" x14ac:dyDescent="0.35">
      <c r="A3866" s="1" t="s">
        <v>487</v>
      </c>
      <c r="B3866" s="1" t="s">
        <v>488</v>
      </c>
      <c r="C3866" s="2" t="s">
        <v>598</v>
      </c>
      <c r="D3866" s="1" t="s">
        <v>211</v>
      </c>
      <c r="E3866" s="1">
        <v>6110</v>
      </c>
      <c r="F3866" s="1" t="s">
        <v>490</v>
      </c>
      <c r="G3866" s="2" t="s">
        <v>497</v>
      </c>
      <c r="H3866" s="1" t="s">
        <v>498</v>
      </c>
      <c r="I3866" s="1">
        <v>2002</v>
      </c>
      <c r="J3866" s="1">
        <v>2002</v>
      </c>
      <c r="K3866" s="1" t="s">
        <v>493</v>
      </c>
      <c r="L3866" s="1">
        <v>37.93</v>
      </c>
      <c r="M3866" s="1" t="s">
        <v>504</v>
      </c>
      <c r="N3866" s="1" t="s">
        <v>505</v>
      </c>
    </row>
    <row r="3867" spans="1:14" hidden="1" x14ac:dyDescent="0.35">
      <c r="A3867" s="1" t="s">
        <v>487</v>
      </c>
      <c r="B3867" s="1" t="s">
        <v>488</v>
      </c>
      <c r="C3867" s="2" t="s">
        <v>598</v>
      </c>
      <c r="D3867" s="1" t="s">
        <v>211</v>
      </c>
      <c r="E3867" s="1">
        <v>6110</v>
      </c>
      <c r="F3867" s="1" t="s">
        <v>490</v>
      </c>
      <c r="G3867" s="2" t="s">
        <v>497</v>
      </c>
      <c r="H3867" s="1" t="s">
        <v>498</v>
      </c>
      <c r="I3867" s="1">
        <v>2003</v>
      </c>
      <c r="J3867" s="1">
        <v>2003</v>
      </c>
      <c r="K3867" s="1" t="s">
        <v>493</v>
      </c>
      <c r="L3867" s="1">
        <v>71.83</v>
      </c>
      <c r="M3867" s="1" t="s">
        <v>504</v>
      </c>
      <c r="N3867" s="1" t="s">
        <v>505</v>
      </c>
    </row>
    <row r="3868" spans="1:14" hidden="1" x14ac:dyDescent="0.35">
      <c r="A3868" s="1" t="s">
        <v>487</v>
      </c>
      <c r="B3868" s="1" t="s">
        <v>488</v>
      </c>
      <c r="C3868" s="2" t="s">
        <v>598</v>
      </c>
      <c r="D3868" s="1" t="s">
        <v>211</v>
      </c>
      <c r="E3868" s="1">
        <v>6110</v>
      </c>
      <c r="F3868" s="1" t="s">
        <v>490</v>
      </c>
      <c r="G3868" s="2" t="s">
        <v>497</v>
      </c>
      <c r="H3868" s="1" t="s">
        <v>498</v>
      </c>
      <c r="I3868" s="1">
        <v>2004</v>
      </c>
      <c r="J3868" s="1">
        <v>2004</v>
      </c>
      <c r="K3868" s="1" t="s">
        <v>493</v>
      </c>
      <c r="L3868" s="1">
        <v>81.23</v>
      </c>
      <c r="M3868" s="1" t="s">
        <v>504</v>
      </c>
      <c r="N3868" s="1" t="s">
        <v>505</v>
      </c>
    </row>
    <row r="3869" spans="1:14" hidden="1" x14ac:dyDescent="0.35">
      <c r="A3869" s="1" t="s">
        <v>487</v>
      </c>
      <c r="B3869" s="1" t="s">
        <v>488</v>
      </c>
      <c r="C3869" s="2" t="s">
        <v>598</v>
      </c>
      <c r="D3869" s="1" t="s">
        <v>211</v>
      </c>
      <c r="E3869" s="1">
        <v>6110</v>
      </c>
      <c r="F3869" s="1" t="s">
        <v>490</v>
      </c>
      <c r="G3869" s="2" t="s">
        <v>497</v>
      </c>
      <c r="H3869" s="1" t="s">
        <v>498</v>
      </c>
      <c r="I3869" s="1">
        <v>2005</v>
      </c>
      <c r="J3869" s="1">
        <v>2005</v>
      </c>
      <c r="K3869" s="1" t="s">
        <v>493</v>
      </c>
      <c r="L3869" s="1">
        <v>91.73</v>
      </c>
      <c r="M3869" s="1" t="s">
        <v>504</v>
      </c>
      <c r="N3869" s="1" t="s">
        <v>505</v>
      </c>
    </row>
    <row r="3870" spans="1:14" hidden="1" x14ac:dyDescent="0.35">
      <c r="A3870" s="1" t="s">
        <v>487</v>
      </c>
      <c r="B3870" s="1" t="s">
        <v>488</v>
      </c>
      <c r="C3870" s="2" t="s">
        <v>598</v>
      </c>
      <c r="D3870" s="1" t="s">
        <v>211</v>
      </c>
      <c r="E3870" s="1">
        <v>6110</v>
      </c>
      <c r="F3870" s="1" t="s">
        <v>490</v>
      </c>
      <c r="G3870" s="2" t="s">
        <v>497</v>
      </c>
      <c r="H3870" s="1" t="s">
        <v>498</v>
      </c>
      <c r="I3870" s="1">
        <v>2006</v>
      </c>
      <c r="J3870" s="1">
        <v>2006</v>
      </c>
      <c r="K3870" s="1" t="s">
        <v>493</v>
      </c>
      <c r="L3870" s="1">
        <v>102.99</v>
      </c>
      <c r="M3870" s="1" t="s">
        <v>504</v>
      </c>
      <c r="N3870" s="1" t="s">
        <v>505</v>
      </c>
    </row>
    <row r="3871" spans="1:14" hidden="1" x14ac:dyDescent="0.35">
      <c r="A3871" s="1" t="s">
        <v>487</v>
      </c>
      <c r="B3871" s="1" t="s">
        <v>488</v>
      </c>
      <c r="C3871" s="2" t="s">
        <v>598</v>
      </c>
      <c r="D3871" s="1" t="s">
        <v>211</v>
      </c>
      <c r="E3871" s="1">
        <v>6110</v>
      </c>
      <c r="F3871" s="1" t="s">
        <v>490</v>
      </c>
      <c r="G3871" s="2" t="s">
        <v>497</v>
      </c>
      <c r="H3871" s="1" t="s">
        <v>498</v>
      </c>
      <c r="I3871" s="1">
        <v>2007</v>
      </c>
      <c r="J3871" s="1">
        <v>2007</v>
      </c>
      <c r="K3871" s="1" t="s">
        <v>493</v>
      </c>
      <c r="L3871" s="1">
        <v>127.73</v>
      </c>
      <c r="M3871" s="1" t="s">
        <v>504</v>
      </c>
      <c r="N3871" s="1" t="s">
        <v>505</v>
      </c>
    </row>
    <row r="3872" spans="1:14" hidden="1" x14ac:dyDescent="0.35">
      <c r="A3872" s="1" t="s">
        <v>487</v>
      </c>
      <c r="B3872" s="1" t="s">
        <v>488</v>
      </c>
      <c r="C3872" s="2" t="s">
        <v>598</v>
      </c>
      <c r="D3872" s="1" t="s">
        <v>211</v>
      </c>
      <c r="E3872" s="1">
        <v>6110</v>
      </c>
      <c r="F3872" s="1" t="s">
        <v>490</v>
      </c>
      <c r="G3872" s="2" t="s">
        <v>497</v>
      </c>
      <c r="H3872" s="1" t="s">
        <v>498</v>
      </c>
      <c r="I3872" s="1">
        <v>2008</v>
      </c>
      <c r="J3872" s="1">
        <v>2008</v>
      </c>
      <c r="K3872" s="1" t="s">
        <v>493</v>
      </c>
      <c r="L3872" s="1">
        <v>138.72999999999999</v>
      </c>
      <c r="M3872" s="1" t="s">
        <v>504</v>
      </c>
      <c r="N3872" s="1" t="s">
        <v>505</v>
      </c>
    </row>
    <row r="3873" spans="1:14" hidden="1" x14ac:dyDescent="0.35">
      <c r="A3873" s="1" t="s">
        <v>487</v>
      </c>
      <c r="B3873" s="1" t="s">
        <v>488</v>
      </c>
      <c r="C3873" s="2" t="s">
        <v>598</v>
      </c>
      <c r="D3873" s="1" t="s">
        <v>211</v>
      </c>
      <c r="E3873" s="1">
        <v>6110</v>
      </c>
      <c r="F3873" s="1" t="s">
        <v>490</v>
      </c>
      <c r="G3873" s="2" t="s">
        <v>497</v>
      </c>
      <c r="H3873" s="1" t="s">
        <v>498</v>
      </c>
      <c r="I3873" s="1">
        <v>2009</v>
      </c>
      <c r="J3873" s="1">
        <v>2009</v>
      </c>
      <c r="K3873" s="1" t="s">
        <v>493</v>
      </c>
      <c r="L3873" s="1">
        <v>134.46</v>
      </c>
      <c r="M3873" s="1" t="s">
        <v>504</v>
      </c>
      <c r="N3873" s="1" t="s">
        <v>505</v>
      </c>
    </row>
    <row r="3874" spans="1:14" hidden="1" x14ac:dyDescent="0.35">
      <c r="A3874" s="1" t="s">
        <v>487</v>
      </c>
      <c r="B3874" s="1" t="s">
        <v>488</v>
      </c>
      <c r="C3874" s="2" t="s">
        <v>598</v>
      </c>
      <c r="D3874" s="1" t="s">
        <v>211</v>
      </c>
      <c r="E3874" s="1">
        <v>6110</v>
      </c>
      <c r="F3874" s="1" t="s">
        <v>490</v>
      </c>
      <c r="G3874" s="2" t="s">
        <v>497</v>
      </c>
      <c r="H3874" s="1" t="s">
        <v>498</v>
      </c>
      <c r="I3874" s="1">
        <v>2010</v>
      </c>
      <c r="J3874" s="1">
        <v>2010</v>
      </c>
      <c r="K3874" s="1" t="s">
        <v>493</v>
      </c>
      <c r="L3874" s="1">
        <v>170.14</v>
      </c>
      <c r="M3874" s="1" t="s">
        <v>504</v>
      </c>
      <c r="N3874" s="1" t="s">
        <v>505</v>
      </c>
    </row>
    <row r="3875" spans="1:14" hidden="1" x14ac:dyDescent="0.35">
      <c r="A3875" s="1" t="s">
        <v>487</v>
      </c>
      <c r="B3875" s="1" t="s">
        <v>488</v>
      </c>
      <c r="C3875" s="2" t="s">
        <v>598</v>
      </c>
      <c r="D3875" s="1" t="s">
        <v>211</v>
      </c>
      <c r="E3875" s="1">
        <v>6110</v>
      </c>
      <c r="F3875" s="1" t="s">
        <v>490</v>
      </c>
      <c r="G3875" s="2" t="s">
        <v>497</v>
      </c>
      <c r="H3875" s="1" t="s">
        <v>498</v>
      </c>
      <c r="I3875" s="1">
        <v>2011</v>
      </c>
      <c r="J3875" s="1">
        <v>2011</v>
      </c>
      <c r="K3875" s="1" t="s">
        <v>493</v>
      </c>
      <c r="L3875" s="1">
        <v>121.82</v>
      </c>
      <c r="M3875" s="1" t="s">
        <v>504</v>
      </c>
      <c r="N3875" s="1" t="s">
        <v>505</v>
      </c>
    </row>
    <row r="3876" spans="1:14" hidden="1" x14ac:dyDescent="0.35">
      <c r="A3876" s="1" t="s">
        <v>487</v>
      </c>
      <c r="B3876" s="1" t="s">
        <v>488</v>
      </c>
      <c r="C3876" s="2" t="s">
        <v>598</v>
      </c>
      <c r="D3876" s="1" t="s">
        <v>211</v>
      </c>
      <c r="E3876" s="1">
        <v>6110</v>
      </c>
      <c r="F3876" s="1" t="s">
        <v>490</v>
      </c>
      <c r="G3876" s="2" t="s">
        <v>497</v>
      </c>
      <c r="H3876" s="1" t="s">
        <v>498</v>
      </c>
      <c r="I3876" s="1">
        <v>2012</v>
      </c>
      <c r="J3876" s="1">
        <v>2012</v>
      </c>
      <c r="K3876" s="1" t="s">
        <v>493</v>
      </c>
      <c r="L3876" s="1">
        <v>129.6</v>
      </c>
      <c r="M3876" s="1" t="s">
        <v>504</v>
      </c>
      <c r="N3876" s="1" t="s">
        <v>505</v>
      </c>
    </row>
    <row r="3877" spans="1:14" hidden="1" x14ac:dyDescent="0.35">
      <c r="A3877" s="1" t="s">
        <v>487</v>
      </c>
      <c r="B3877" s="1" t="s">
        <v>488</v>
      </c>
      <c r="C3877" s="2" t="s">
        <v>598</v>
      </c>
      <c r="D3877" s="1" t="s">
        <v>211</v>
      </c>
      <c r="E3877" s="1">
        <v>6110</v>
      </c>
      <c r="F3877" s="1" t="s">
        <v>490</v>
      </c>
      <c r="G3877" s="2" t="s">
        <v>497</v>
      </c>
      <c r="H3877" s="1" t="s">
        <v>498</v>
      </c>
      <c r="I3877" s="1">
        <v>2013</v>
      </c>
      <c r="J3877" s="1">
        <v>2013</v>
      </c>
      <c r="K3877" s="1" t="s">
        <v>493</v>
      </c>
      <c r="L3877" s="1">
        <v>138.61000000000001</v>
      </c>
      <c r="M3877" s="1" t="s">
        <v>504</v>
      </c>
      <c r="N3877" s="1" t="s">
        <v>505</v>
      </c>
    </row>
    <row r="3878" spans="1:14" hidden="1" x14ac:dyDescent="0.35">
      <c r="A3878" s="1" t="s">
        <v>487</v>
      </c>
      <c r="B3878" s="1" t="s">
        <v>488</v>
      </c>
      <c r="C3878" s="2" t="s">
        <v>598</v>
      </c>
      <c r="D3878" s="1" t="s">
        <v>211</v>
      </c>
      <c r="E3878" s="1">
        <v>6110</v>
      </c>
      <c r="F3878" s="1" t="s">
        <v>490</v>
      </c>
      <c r="G3878" s="2" t="s">
        <v>497</v>
      </c>
      <c r="H3878" s="1" t="s">
        <v>498</v>
      </c>
      <c r="I3878" s="1">
        <v>2014</v>
      </c>
      <c r="J3878" s="1">
        <v>2014</v>
      </c>
      <c r="K3878" s="1" t="s">
        <v>493</v>
      </c>
      <c r="L3878" s="1">
        <v>167.8</v>
      </c>
      <c r="M3878" s="1" t="s">
        <v>504</v>
      </c>
      <c r="N3878" s="1" t="s">
        <v>505</v>
      </c>
    </row>
    <row r="3879" spans="1:14" hidden="1" x14ac:dyDescent="0.35">
      <c r="A3879" s="1" t="s">
        <v>487</v>
      </c>
      <c r="B3879" s="1" t="s">
        <v>488</v>
      </c>
      <c r="C3879" s="2" t="s">
        <v>598</v>
      </c>
      <c r="D3879" s="1" t="s">
        <v>211</v>
      </c>
      <c r="E3879" s="1">
        <v>6110</v>
      </c>
      <c r="F3879" s="1" t="s">
        <v>490</v>
      </c>
      <c r="G3879" s="2" t="s">
        <v>497</v>
      </c>
      <c r="H3879" s="1" t="s">
        <v>498</v>
      </c>
      <c r="I3879" s="1">
        <v>2015</v>
      </c>
      <c r="J3879" s="1">
        <v>2015</v>
      </c>
      <c r="K3879" s="1" t="s">
        <v>493</v>
      </c>
      <c r="L3879" s="1">
        <v>207.93</v>
      </c>
      <c r="M3879" s="1" t="s">
        <v>504</v>
      </c>
      <c r="N3879" s="1" t="s">
        <v>505</v>
      </c>
    </row>
    <row r="3880" spans="1:14" hidden="1" x14ac:dyDescent="0.35">
      <c r="A3880" s="1" t="s">
        <v>487</v>
      </c>
      <c r="B3880" s="1" t="s">
        <v>488</v>
      </c>
      <c r="C3880" s="2" t="s">
        <v>598</v>
      </c>
      <c r="D3880" s="1" t="s">
        <v>211</v>
      </c>
      <c r="E3880" s="1">
        <v>6110</v>
      </c>
      <c r="F3880" s="1" t="s">
        <v>490</v>
      </c>
      <c r="G3880" s="2" t="s">
        <v>497</v>
      </c>
      <c r="H3880" s="1" t="s">
        <v>498</v>
      </c>
      <c r="I3880" s="1">
        <v>2016</v>
      </c>
      <c r="J3880" s="1">
        <v>2016</v>
      </c>
      <c r="K3880" s="1" t="s">
        <v>493</v>
      </c>
      <c r="L3880" s="1">
        <v>111.76</v>
      </c>
      <c r="M3880" s="1" t="s">
        <v>504</v>
      </c>
      <c r="N3880" s="1" t="s">
        <v>505</v>
      </c>
    </row>
    <row r="3881" spans="1:14" hidden="1" x14ac:dyDescent="0.35">
      <c r="A3881" s="1" t="s">
        <v>487</v>
      </c>
      <c r="B3881" s="1" t="s">
        <v>488</v>
      </c>
      <c r="C3881" s="2" t="s">
        <v>598</v>
      </c>
      <c r="D3881" s="1" t="s">
        <v>211</v>
      </c>
      <c r="E3881" s="1">
        <v>6110</v>
      </c>
      <c r="F3881" s="1" t="s">
        <v>490</v>
      </c>
      <c r="G3881" s="2" t="s">
        <v>497</v>
      </c>
      <c r="H3881" s="1" t="s">
        <v>498</v>
      </c>
      <c r="I3881" s="1">
        <v>2017</v>
      </c>
      <c r="J3881" s="1">
        <v>2017</v>
      </c>
      <c r="K3881" s="1" t="s">
        <v>493</v>
      </c>
      <c r="L3881" s="1">
        <v>118.14</v>
      </c>
      <c r="M3881" s="1" t="s">
        <v>504</v>
      </c>
      <c r="N3881" s="1" t="s">
        <v>505</v>
      </c>
    </row>
    <row r="3882" spans="1:14" hidden="1" x14ac:dyDescent="0.35">
      <c r="A3882" s="1" t="s">
        <v>487</v>
      </c>
      <c r="B3882" s="1" t="s">
        <v>488</v>
      </c>
      <c r="C3882" s="2" t="s">
        <v>598</v>
      </c>
      <c r="D3882" s="1" t="s">
        <v>211</v>
      </c>
      <c r="E3882" s="1">
        <v>6110</v>
      </c>
      <c r="F3882" s="1" t="s">
        <v>490</v>
      </c>
      <c r="G3882" s="2" t="s">
        <v>499</v>
      </c>
      <c r="H3882" s="1" t="s">
        <v>500</v>
      </c>
      <c r="I3882" s="1">
        <v>2001</v>
      </c>
      <c r="J3882" s="1">
        <v>2001</v>
      </c>
      <c r="K3882" s="1" t="s">
        <v>493</v>
      </c>
      <c r="L3882" s="1">
        <v>23.31</v>
      </c>
      <c r="M3882" s="1" t="s">
        <v>504</v>
      </c>
      <c r="N3882" s="1" t="s">
        <v>505</v>
      </c>
    </row>
    <row r="3883" spans="1:14" hidden="1" x14ac:dyDescent="0.35">
      <c r="A3883" s="1" t="s">
        <v>487</v>
      </c>
      <c r="B3883" s="1" t="s">
        <v>488</v>
      </c>
      <c r="C3883" s="2" t="s">
        <v>598</v>
      </c>
      <c r="D3883" s="1" t="s">
        <v>211</v>
      </c>
      <c r="E3883" s="1">
        <v>6110</v>
      </c>
      <c r="F3883" s="1" t="s">
        <v>490</v>
      </c>
      <c r="G3883" s="2" t="s">
        <v>499</v>
      </c>
      <c r="H3883" s="1" t="s">
        <v>500</v>
      </c>
      <c r="I3883" s="1">
        <v>2002</v>
      </c>
      <c r="J3883" s="1">
        <v>2002</v>
      </c>
      <c r="K3883" s="1" t="s">
        <v>493</v>
      </c>
      <c r="L3883" s="1">
        <v>28.31</v>
      </c>
      <c r="M3883" s="1" t="s">
        <v>504</v>
      </c>
      <c r="N3883" s="1" t="s">
        <v>505</v>
      </c>
    </row>
    <row r="3884" spans="1:14" hidden="1" x14ac:dyDescent="0.35">
      <c r="A3884" s="1" t="s">
        <v>487</v>
      </c>
      <c r="B3884" s="1" t="s">
        <v>488</v>
      </c>
      <c r="C3884" s="2" t="s">
        <v>598</v>
      </c>
      <c r="D3884" s="1" t="s">
        <v>211</v>
      </c>
      <c r="E3884" s="1">
        <v>6110</v>
      </c>
      <c r="F3884" s="1" t="s">
        <v>490</v>
      </c>
      <c r="G3884" s="2" t="s">
        <v>499</v>
      </c>
      <c r="H3884" s="1" t="s">
        <v>500</v>
      </c>
      <c r="I3884" s="1">
        <v>2003</v>
      </c>
      <c r="J3884" s="1">
        <v>2003</v>
      </c>
      <c r="K3884" s="1" t="s">
        <v>493</v>
      </c>
      <c r="L3884" s="1">
        <v>40.4</v>
      </c>
      <c r="M3884" s="1" t="s">
        <v>504</v>
      </c>
      <c r="N3884" s="1" t="s">
        <v>505</v>
      </c>
    </row>
    <row r="3885" spans="1:14" hidden="1" x14ac:dyDescent="0.35">
      <c r="A3885" s="1" t="s">
        <v>487</v>
      </c>
      <c r="B3885" s="1" t="s">
        <v>488</v>
      </c>
      <c r="C3885" s="2" t="s">
        <v>598</v>
      </c>
      <c r="D3885" s="1" t="s">
        <v>211</v>
      </c>
      <c r="E3885" s="1">
        <v>6110</v>
      </c>
      <c r="F3885" s="1" t="s">
        <v>490</v>
      </c>
      <c r="G3885" s="2" t="s">
        <v>499</v>
      </c>
      <c r="H3885" s="1" t="s">
        <v>500</v>
      </c>
      <c r="I3885" s="1">
        <v>2004</v>
      </c>
      <c r="J3885" s="1">
        <v>2004</v>
      </c>
      <c r="K3885" s="1" t="s">
        <v>493</v>
      </c>
      <c r="L3885" s="1">
        <v>61.87</v>
      </c>
      <c r="M3885" s="1" t="s">
        <v>504</v>
      </c>
      <c r="N3885" s="1" t="s">
        <v>505</v>
      </c>
    </row>
    <row r="3886" spans="1:14" hidden="1" x14ac:dyDescent="0.35">
      <c r="A3886" s="1" t="s">
        <v>487</v>
      </c>
      <c r="B3886" s="1" t="s">
        <v>488</v>
      </c>
      <c r="C3886" s="2" t="s">
        <v>598</v>
      </c>
      <c r="D3886" s="1" t="s">
        <v>211</v>
      </c>
      <c r="E3886" s="1">
        <v>6110</v>
      </c>
      <c r="F3886" s="1" t="s">
        <v>490</v>
      </c>
      <c r="G3886" s="2" t="s">
        <v>499</v>
      </c>
      <c r="H3886" s="1" t="s">
        <v>500</v>
      </c>
      <c r="I3886" s="1">
        <v>2005</v>
      </c>
      <c r="J3886" s="1">
        <v>2005</v>
      </c>
      <c r="K3886" s="1" t="s">
        <v>493</v>
      </c>
      <c r="L3886" s="1">
        <v>67.64</v>
      </c>
      <c r="M3886" s="1" t="s">
        <v>504</v>
      </c>
      <c r="N3886" s="1" t="s">
        <v>505</v>
      </c>
    </row>
    <row r="3887" spans="1:14" hidden="1" x14ac:dyDescent="0.35">
      <c r="A3887" s="1" t="s">
        <v>487</v>
      </c>
      <c r="B3887" s="1" t="s">
        <v>488</v>
      </c>
      <c r="C3887" s="2" t="s">
        <v>598</v>
      </c>
      <c r="D3887" s="1" t="s">
        <v>211</v>
      </c>
      <c r="E3887" s="1">
        <v>6110</v>
      </c>
      <c r="F3887" s="1" t="s">
        <v>490</v>
      </c>
      <c r="G3887" s="2" t="s">
        <v>499</v>
      </c>
      <c r="H3887" s="1" t="s">
        <v>500</v>
      </c>
      <c r="I3887" s="1">
        <v>2006</v>
      </c>
      <c r="J3887" s="1">
        <v>2006</v>
      </c>
      <c r="K3887" s="1" t="s">
        <v>493</v>
      </c>
      <c r="L3887" s="1">
        <v>67.98</v>
      </c>
      <c r="M3887" s="1" t="s">
        <v>504</v>
      </c>
      <c r="N3887" s="1" t="s">
        <v>505</v>
      </c>
    </row>
    <row r="3888" spans="1:14" hidden="1" x14ac:dyDescent="0.35">
      <c r="A3888" s="1" t="s">
        <v>487</v>
      </c>
      <c r="B3888" s="1" t="s">
        <v>488</v>
      </c>
      <c r="C3888" s="2" t="s">
        <v>598</v>
      </c>
      <c r="D3888" s="1" t="s">
        <v>211</v>
      </c>
      <c r="E3888" s="1">
        <v>6110</v>
      </c>
      <c r="F3888" s="1" t="s">
        <v>490</v>
      </c>
      <c r="G3888" s="2" t="s">
        <v>499</v>
      </c>
      <c r="H3888" s="1" t="s">
        <v>500</v>
      </c>
      <c r="I3888" s="1">
        <v>2007</v>
      </c>
      <c r="J3888" s="1">
        <v>2007</v>
      </c>
      <c r="K3888" s="1" t="s">
        <v>493</v>
      </c>
      <c r="L3888" s="1">
        <v>65.06</v>
      </c>
      <c r="M3888" s="1" t="s">
        <v>504</v>
      </c>
      <c r="N3888" s="1" t="s">
        <v>505</v>
      </c>
    </row>
    <row r="3889" spans="1:14" hidden="1" x14ac:dyDescent="0.35">
      <c r="A3889" s="1" t="s">
        <v>487</v>
      </c>
      <c r="B3889" s="1" t="s">
        <v>488</v>
      </c>
      <c r="C3889" s="2" t="s">
        <v>598</v>
      </c>
      <c r="D3889" s="1" t="s">
        <v>211</v>
      </c>
      <c r="E3889" s="1">
        <v>6110</v>
      </c>
      <c r="F3889" s="1" t="s">
        <v>490</v>
      </c>
      <c r="G3889" s="2" t="s">
        <v>499</v>
      </c>
      <c r="H3889" s="1" t="s">
        <v>500</v>
      </c>
      <c r="I3889" s="1">
        <v>2008</v>
      </c>
      <c r="J3889" s="1">
        <v>2008</v>
      </c>
      <c r="K3889" s="1" t="s">
        <v>493</v>
      </c>
      <c r="L3889" s="1">
        <v>69.349999999999994</v>
      </c>
      <c r="M3889" s="1" t="s">
        <v>504</v>
      </c>
      <c r="N3889" s="1" t="s">
        <v>505</v>
      </c>
    </row>
    <row r="3890" spans="1:14" hidden="1" x14ac:dyDescent="0.35">
      <c r="A3890" s="1" t="s">
        <v>487</v>
      </c>
      <c r="B3890" s="1" t="s">
        <v>488</v>
      </c>
      <c r="C3890" s="2" t="s">
        <v>598</v>
      </c>
      <c r="D3890" s="1" t="s">
        <v>211</v>
      </c>
      <c r="E3890" s="1">
        <v>6110</v>
      </c>
      <c r="F3890" s="1" t="s">
        <v>490</v>
      </c>
      <c r="G3890" s="2" t="s">
        <v>499</v>
      </c>
      <c r="H3890" s="1" t="s">
        <v>500</v>
      </c>
      <c r="I3890" s="1">
        <v>2009</v>
      </c>
      <c r="J3890" s="1">
        <v>2009</v>
      </c>
      <c r="K3890" s="1" t="s">
        <v>493</v>
      </c>
      <c r="L3890" s="1">
        <v>68.58</v>
      </c>
      <c r="M3890" s="1" t="s">
        <v>504</v>
      </c>
      <c r="N3890" s="1" t="s">
        <v>505</v>
      </c>
    </row>
    <row r="3891" spans="1:14" hidden="1" x14ac:dyDescent="0.35">
      <c r="A3891" s="1" t="s">
        <v>487</v>
      </c>
      <c r="B3891" s="1" t="s">
        <v>488</v>
      </c>
      <c r="C3891" s="2" t="s">
        <v>598</v>
      </c>
      <c r="D3891" s="1" t="s">
        <v>211</v>
      </c>
      <c r="E3891" s="1">
        <v>6110</v>
      </c>
      <c r="F3891" s="1" t="s">
        <v>490</v>
      </c>
      <c r="G3891" s="2" t="s">
        <v>499</v>
      </c>
      <c r="H3891" s="1" t="s">
        <v>500</v>
      </c>
      <c r="I3891" s="1">
        <v>2010</v>
      </c>
      <c r="J3891" s="1">
        <v>2010</v>
      </c>
      <c r="K3891" s="1" t="s">
        <v>493</v>
      </c>
      <c r="L3891" s="1">
        <v>62.21</v>
      </c>
      <c r="M3891" s="1" t="s">
        <v>504</v>
      </c>
      <c r="N3891" s="1" t="s">
        <v>505</v>
      </c>
    </row>
    <row r="3892" spans="1:14" hidden="1" x14ac:dyDescent="0.35">
      <c r="A3892" s="1" t="s">
        <v>487</v>
      </c>
      <c r="B3892" s="1" t="s">
        <v>488</v>
      </c>
      <c r="C3892" s="2" t="s">
        <v>598</v>
      </c>
      <c r="D3892" s="1" t="s">
        <v>211</v>
      </c>
      <c r="E3892" s="1">
        <v>6110</v>
      </c>
      <c r="F3892" s="1" t="s">
        <v>490</v>
      </c>
      <c r="G3892" s="2" t="s">
        <v>499</v>
      </c>
      <c r="H3892" s="1" t="s">
        <v>500</v>
      </c>
      <c r="I3892" s="1">
        <v>2011</v>
      </c>
      <c r="J3892" s="1">
        <v>2011</v>
      </c>
      <c r="K3892" s="1" t="s">
        <v>493</v>
      </c>
      <c r="L3892" s="1">
        <v>60.93</v>
      </c>
      <c r="M3892" s="1" t="s">
        <v>504</v>
      </c>
      <c r="N3892" s="1" t="s">
        <v>505</v>
      </c>
    </row>
    <row r="3893" spans="1:14" hidden="1" x14ac:dyDescent="0.35">
      <c r="A3893" s="1" t="s">
        <v>487</v>
      </c>
      <c r="B3893" s="1" t="s">
        <v>488</v>
      </c>
      <c r="C3893" s="2" t="s">
        <v>598</v>
      </c>
      <c r="D3893" s="1" t="s">
        <v>211</v>
      </c>
      <c r="E3893" s="1">
        <v>6110</v>
      </c>
      <c r="F3893" s="1" t="s">
        <v>490</v>
      </c>
      <c r="G3893" s="2" t="s">
        <v>499</v>
      </c>
      <c r="H3893" s="1" t="s">
        <v>500</v>
      </c>
      <c r="I3893" s="1">
        <v>2012</v>
      </c>
      <c r="J3893" s="1">
        <v>2012</v>
      </c>
      <c r="K3893" s="1" t="s">
        <v>493</v>
      </c>
      <c r="L3893" s="1">
        <v>56.51</v>
      </c>
      <c r="M3893" s="1" t="s">
        <v>504</v>
      </c>
      <c r="N3893" s="1" t="s">
        <v>505</v>
      </c>
    </row>
    <row r="3894" spans="1:14" hidden="1" x14ac:dyDescent="0.35">
      <c r="A3894" s="1" t="s">
        <v>487</v>
      </c>
      <c r="B3894" s="1" t="s">
        <v>488</v>
      </c>
      <c r="C3894" s="2" t="s">
        <v>598</v>
      </c>
      <c r="D3894" s="1" t="s">
        <v>211</v>
      </c>
      <c r="E3894" s="1">
        <v>6110</v>
      </c>
      <c r="F3894" s="1" t="s">
        <v>490</v>
      </c>
      <c r="G3894" s="2" t="s">
        <v>499</v>
      </c>
      <c r="H3894" s="1" t="s">
        <v>500</v>
      </c>
      <c r="I3894" s="1">
        <v>2013</v>
      </c>
      <c r="J3894" s="1">
        <v>2013</v>
      </c>
      <c r="K3894" s="1" t="s">
        <v>493</v>
      </c>
      <c r="L3894" s="1">
        <v>52.96</v>
      </c>
      <c r="M3894" s="1" t="s">
        <v>504</v>
      </c>
      <c r="N3894" s="1" t="s">
        <v>505</v>
      </c>
    </row>
    <row r="3895" spans="1:14" hidden="1" x14ac:dyDescent="0.35">
      <c r="A3895" s="1" t="s">
        <v>487</v>
      </c>
      <c r="B3895" s="1" t="s">
        <v>488</v>
      </c>
      <c r="C3895" s="2" t="s">
        <v>598</v>
      </c>
      <c r="D3895" s="1" t="s">
        <v>211</v>
      </c>
      <c r="E3895" s="1">
        <v>6110</v>
      </c>
      <c r="F3895" s="1" t="s">
        <v>490</v>
      </c>
      <c r="G3895" s="2" t="s">
        <v>499</v>
      </c>
      <c r="H3895" s="1" t="s">
        <v>500</v>
      </c>
      <c r="I3895" s="1">
        <v>2014</v>
      </c>
      <c r="J3895" s="1">
        <v>2014</v>
      </c>
      <c r="K3895" s="1" t="s">
        <v>493</v>
      </c>
      <c r="L3895" s="1">
        <v>56.7</v>
      </c>
      <c r="M3895" s="1" t="s">
        <v>504</v>
      </c>
      <c r="N3895" s="1" t="s">
        <v>505</v>
      </c>
    </row>
    <row r="3896" spans="1:14" hidden="1" x14ac:dyDescent="0.35">
      <c r="A3896" s="1" t="s">
        <v>487</v>
      </c>
      <c r="B3896" s="1" t="s">
        <v>488</v>
      </c>
      <c r="C3896" s="2" t="s">
        <v>598</v>
      </c>
      <c r="D3896" s="1" t="s">
        <v>211</v>
      </c>
      <c r="E3896" s="1">
        <v>6110</v>
      </c>
      <c r="F3896" s="1" t="s">
        <v>490</v>
      </c>
      <c r="G3896" s="2" t="s">
        <v>499</v>
      </c>
      <c r="H3896" s="1" t="s">
        <v>500</v>
      </c>
      <c r="I3896" s="1">
        <v>2015</v>
      </c>
      <c r="J3896" s="1">
        <v>2015</v>
      </c>
      <c r="K3896" s="1" t="s">
        <v>493</v>
      </c>
      <c r="L3896" s="1">
        <v>55.78</v>
      </c>
      <c r="M3896" s="1" t="s">
        <v>504</v>
      </c>
      <c r="N3896" s="1" t="s">
        <v>505</v>
      </c>
    </row>
    <row r="3897" spans="1:14" hidden="1" x14ac:dyDescent="0.35">
      <c r="A3897" s="1" t="s">
        <v>487</v>
      </c>
      <c r="B3897" s="1" t="s">
        <v>488</v>
      </c>
      <c r="C3897" s="2" t="s">
        <v>598</v>
      </c>
      <c r="D3897" s="1" t="s">
        <v>211</v>
      </c>
      <c r="E3897" s="1">
        <v>6110</v>
      </c>
      <c r="F3897" s="1" t="s">
        <v>490</v>
      </c>
      <c r="G3897" s="2" t="s">
        <v>499</v>
      </c>
      <c r="H3897" s="1" t="s">
        <v>500</v>
      </c>
      <c r="I3897" s="1">
        <v>2016</v>
      </c>
      <c r="J3897" s="1">
        <v>2016</v>
      </c>
      <c r="K3897" s="1" t="s">
        <v>493</v>
      </c>
      <c r="L3897" s="1">
        <v>46.56</v>
      </c>
      <c r="M3897" s="1" t="s">
        <v>504</v>
      </c>
      <c r="N3897" s="1" t="s">
        <v>505</v>
      </c>
    </row>
    <row r="3898" spans="1:14" hidden="1" x14ac:dyDescent="0.35">
      <c r="A3898" s="1" t="s">
        <v>487</v>
      </c>
      <c r="B3898" s="1" t="s">
        <v>488</v>
      </c>
      <c r="C3898" s="2" t="s">
        <v>598</v>
      </c>
      <c r="D3898" s="1" t="s">
        <v>211</v>
      </c>
      <c r="E3898" s="1">
        <v>6110</v>
      </c>
      <c r="F3898" s="1" t="s">
        <v>490</v>
      </c>
      <c r="G3898" s="2" t="s">
        <v>499</v>
      </c>
      <c r="H3898" s="1" t="s">
        <v>500</v>
      </c>
      <c r="I3898" s="1">
        <v>2017</v>
      </c>
      <c r="J3898" s="1">
        <v>2017</v>
      </c>
      <c r="K3898" s="1" t="s">
        <v>493</v>
      </c>
      <c r="L3898" s="1">
        <v>40.270000000000003</v>
      </c>
      <c r="M3898" s="1" t="s">
        <v>504</v>
      </c>
      <c r="N3898" s="1" t="s">
        <v>505</v>
      </c>
    </row>
    <row r="3899" spans="1:14" hidden="1" x14ac:dyDescent="0.35">
      <c r="A3899" s="1" t="s">
        <v>487</v>
      </c>
      <c r="B3899" s="1" t="s">
        <v>488</v>
      </c>
      <c r="C3899" s="2" t="s">
        <v>598</v>
      </c>
      <c r="D3899" s="1" t="s">
        <v>211</v>
      </c>
      <c r="E3899" s="1">
        <v>6110</v>
      </c>
      <c r="F3899" s="1" t="s">
        <v>490</v>
      </c>
      <c r="G3899" s="2" t="s">
        <v>501</v>
      </c>
      <c r="H3899" s="1" t="s">
        <v>502</v>
      </c>
      <c r="I3899" s="1">
        <v>2001</v>
      </c>
      <c r="J3899" s="1">
        <v>2001</v>
      </c>
      <c r="K3899" s="1" t="s">
        <v>493</v>
      </c>
      <c r="L3899" s="1">
        <v>32.229999999999997</v>
      </c>
      <c r="M3899" s="1" t="s">
        <v>504</v>
      </c>
      <c r="N3899" s="1" t="s">
        <v>505</v>
      </c>
    </row>
    <row r="3900" spans="1:14" hidden="1" x14ac:dyDescent="0.35">
      <c r="A3900" s="1" t="s">
        <v>487</v>
      </c>
      <c r="B3900" s="1" t="s">
        <v>488</v>
      </c>
      <c r="C3900" s="2" t="s">
        <v>598</v>
      </c>
      <c r="D3900" s="1" t="s">
        <v>211</v>
      </c>
      <c r="E3900" s="1">
        <v>6110</v>
      </c>
      <c r="F3900" s="1" t="s">
        <v>490</v>
      </c>
      <c r="G3900" s="2" t="s">
        <v>501</v>
      </c>
      <c r="H3900" s="1" t="s">
        <v>502</v>
      </c>
      <c r="I3900" s="1">
        <v>2002</v>
      </c>
      <c r="J3900" s="1">
        <v>2002</v>
      </c>
      <c r="K3900" s="1" t="s">
        <v>493</v>
      </c>
      <c r="L3900" s="1">
        <v>31.65</v>
      </c>
      <c r="M3900" s="1" t="s">
        <v>504</v>
      </c>
      <c r="N3900" s="1" t="s">
        <v>505</v>
      </c>
    </row>
    <row r="3901" spans="1:14" hidden="1" x14ac:dyDescent="0.35">
      <c r="A3901" s="1" t="s">
        <v>487</v>
      </c>
      <c r="B3901" s="1" t="s">
        <v>488</v>
      </c>
      <c r="C3901" s="2" t="s">
        <v>598</v>
      </c>
      <c r="D3901" s="1" t="s">
        <v>211</v>
      </c>
      <c r="E3901" s="1">
        <v>6110</v>
      </c>
      <c r="F3901" s="1" t="s">
        <v>490</v>
      </c>
      <c r="G3901" s="2" t="s">
        <v>501</v>
      </c>
      <c r="H3901" s="1" t="s">
        <v>502</v>
      </c>
      <c r="I3901" s="1">
        <v>2003</v>
      </c>
      <c r="J3901" s="1">
        <v>2003</v>
      </c>
      <c r="K3901" s="1" t="s">
        <v>493</v>
      </c>
      <c r="L3901" s="1">
        <v>64.17</v>
      </c>
      <c r="M3901" s="1" t="s">
        <v>504</v>
      </c>
      <c r="N3901" s="1" t="s">
        <v>505</v>
      </c>
    </row>
    <row r="3902" spans="1:14" hidden="1" x14ac:dyDescent="0.35">
      <c r="A3902" s="1" t="s">
        <v>487</v>
      </c>
      <c r="B3902" s="1" t="s">
        <v>488</v>
      </c>
      <c r="C3902" s="2" t="s">
        <v>598</v>
      </c>
      <c r="D3902" s="1" t="s">
        <v>211</v>
      </c>
      <c r="E3902" s="1">
        <v>6110</v>
      </c>
      <c r="F3902" s="1" t="s">
        <v>490</v>
      </c>
      <c r="G3902" s="2" t="s">
        <v>501</v>
      </c>
      <c r="H3902" s="1" t="s">
        <v>502</v>
      </c>
      <c r="I3902" s="1">
        <v>2004</v>
      </c>
      <c r="J3902" s="1">
        <v>2004</v>
      </c>
      <c r="K3902" s="1" t="s">
        <v>493</v>
      </c>
      <c r="L3902" s="1">
        <v>71.92</v>
      </c>
      <c r="M3902" s="1" t="s">
        <v>504</v>
      </c>
      <c r="N3902" s="1" t="s">
        <v>505</v>
      </c>
    </row>
    <row r="3903" spans="1:14" hidden="1" x14ac:dyDescent="0.35">
      <c r="A3903" s="1" t="s">
        <v>487</v>
      </c>
      <c r="B3903" s="1" t="s">
        <v>488</v>
      </c>
      <c r="C3903" s="2" t="s">
        <v>598</v>
      </c>
      <c r="D3903" s="1" t="s">
        <v>211</v>
      </c>
      <c r="E3903" s="1">
        <v>6110</v>
      </c>
      <c r="F3903" s="1" t="s">
        <v>490</v>
      </c>
      <c r="G3903" s="2" t="s">
        <v>501</v>
      </c>
      <c r="H3903" s="1" t="s">
        <v>502</v>
      </c>
      <c r="I3903" s="1">
        <v>2005</v>
      </c>
      <c r="J3903" s="1">
        <v>2005</v>
      </c>
      <c r="K3903" s="1" t="s">
        <v>493</v>
      </c>
      <c r="L3903" s="1">
        <v>81.98</v>
      </c>
      <c r="M3903" s="1" t="s">
        <v>504</v>
      </c>
      <c r="N3903" s="1" t="s">
        <v>505</v>
      </c>
    </row>
    <row r="3904" spans="1:14" hidden="1" x14ac:dyDescent="0.35">
      <c r="A3904" s="1" t="s">
        <v>487</v>
      </c>
      <c r="B3904" s="1" t="s">
        <v>488</v>
      </c>
      <c r="C3904" s="2" t="s">
        <v>598</v>
      </c>
      <c r="D3904" s="1" t="s">
        <v>211</v>
      </c>
      <c r="E3904" s="1">
        <v>6110</v>
      </c>
      <c r="F3904" s="1" t="s">
        <v>490</v>
      </c>
      <c r="G3904" s="2" t="s">
        <v>501</v>
      </c>
      <c r="H3904" s="1" t="s">
        <v>502</v>
      </c>
      <c r="I3904" s="1">
        <v>2006</v>
      </c>
      <c r="J3904" s="1">
        <v>2006</v>
      </c>
      <c r="K3904" s="1" t="s">
        <v>493</v>
      </c>
      <c r="L3904" s="1">
        <v>93.29</v>
      </c>
      <c r="M3904" s="1" t="s">
        <v>504</v>
      </c>
      <c r="N3904" s="1" t="s">
        <v>505</v>
      </c>
    </row>
    <row r="3905" spans="1:15" hidden="1" x14ac:dyDescent="0.35">
      <c r="A3905" s="1" t="s">
        <v>487</v>
      </c>
      <c r="B3905" s="1" t="s">
        <v>488</v>
      </c>
      <c r="C3905" s="2" t="s">
        <v>598</v>
      </c>
      <c r="D3905" s="1" t="s">
        <v>211</v>
      </c>
      <c r="E3905" s="1">
        <v>6110</v>
      </c>
      <c r="F3905" s="1" t="s">
        <v>490</v>
      </c>
      <c r="G3905" s="2" t="s">
        <v>501</v>
      </c>
      <c r="H3905" s="1" t="s">
        <v>502</v>
      </c>
      <c r="I3905" s="1">
        <v>2007</v>
      </c>
      <c r="J3905" s="1">
        <v>2007</v>
      </c>
      <c r="K3905" s="1" t="s">
        <v>493</v>
      </c>
      <c r="L3905" s="1">
        <v>116.82</v>
      </c>
      <c r="M3905" s="1" t="s">
        <v>504</v>
      </c>
      <c r="N3905" s="1" t="s">
        <v>505</v>
      </c>
    </row>
    <row r="3906" spans="1:15" hidden="1" x14ac:dyDescent="0.35">
      <c r="A3906" s="1" t="s">
        <v>487</v>
      </c>
      <c r="B3906" s="1" t="s">
        <v>488</v>
      </c>
      <c r="C3906" s="2" t="s">
        <v>598</v>
      </c>
      <c r="D3906" s="1" t="s">
        <v>211</v>
      </c>
      <c r="E3906" s="1">
        <v>6110</v>
      </c>
      <c r="F3906" s="1" t="s">
        <v>490</v>
      </c>
      <c r="G3906" s="2" t="s">
        <v>501</v>
      </c>
      <c r="H3906" s="1" t="s">
        <v>502</v>
      </c>
      <c r="I3906" s="1">
        <v>2008</v>
      </c>
      <c r="J3906" s="1">
        <v>2008</v>
      </c>
      <c r="K3906" s="1" t="s">
        <v>493</v>
      </c>
      <c r="L3906" s="1">
        <v>125.91</v>
      </c>
      <c r="M3906" s="1" t="s">
        <v>504</v>
      </c>
      <c r="N3906" s="1" t="s">
        <v>505</v>
      </c>
    </row>
    <row r="3907" spans="1:15" hidden="1" x14ac:dyDescent="0.35">
      <c r="A3907" s="1" t="s">
        <v>487</v>
      </c>
      <c r="B3907" s="1" t="s">
        <v>488</v>
      </c>
      <c r="C3907" s="2" t="s">
        <v>598</v>
      </c>
      <c r="D3907" s="1" t="s">
        <v>211</v>
      </c>
      <c r="E3907" s="1">
        <v>6110</v>
      </c>
      <c r="F3907" s="1" t="s">
        <v>490</v>
      </c>
      <c r="G3907" s="2" t="s">
        <v>501</v>
      </c>
      <c r="H3907" s="1" t="s">
        <v>502</v>
      </c>
      <c r="I3907" s="1">
        <v>2009</v>
      </c>
      <c r="J3907" s="1">
        <v>2009</v>
      </c>
      <c r="K3907" s="1" t="s">
        <v>493</v>
      </c>
      <c r="L3907" s="1">
        <v>123.89</v>
      </c>
      <c r="M3907" s="1" t="s">
        <v>504</v>
      </c>
      <c r="N3907" s="1" t="s">
        <v>505</v>
      </c>
    </row>
    <row r="3908" spans="1:15" hidden="1" x14ac:dyDescent="0.35">
      <c r="A3908" s="1" t="s">
        <v>487</v>
      </c>
      <c r="B3908" s="1" t="s">
        <v>488</v>
      </c>
      <c r="C3908" s="2" t="s">
        <v>598</v>
      </c>
      <c r="D3908" s="1" t="s">
        <v>211</v>
      </c>
      <c r="E3908" s="1">
        <v>6110</v>
      </c>
      <c r="F3908" s="1" t="s">
        <v>490</v>
      </c>
      <c r="G3908" s="2" t="s">
        <v>501</v>
      </c>
      <c r="H3908" s="1" t="s">
        <v>502</v>
      </c>
      <c r="I3908" s="1">
        <v>2010</v>
      </c>
      <c r="J3908" s="1">
        <v>2010</v>
      </c>
      <c r="K3908" s="1" t="s">
        <v>493</v>
      </c>
      <c r="L3908" s="1">
        <v>154.19</v>
      </c>
      <c r="M3908" s="1" t="s">
        <v>504</v>
      </c>
      <c r="N3908" s="1" t="s">
        <v>505</v>
      </c>
    </row>
    <row r="3909" spans="1:15" hidden="1" x14ac:dyDescent="0.35">
      <c r="A3909" s="1" t="s">
        <v>487</v>
      </c>
      <c r="B3909" s="1" t="s">
        <v>488</v>
      </c>
      <c r="C3909" s="2" t="s">
        <v>598</v>
      </c>
      <c r="D3909" s="1" t="s">
        <v>211</v>
      </c>
      <c r="E3909" s="1">
        <v>6110</v>
      </c>
      <c r="F3909" s="1" t="s">
        <v>490</v>
      </c>
      <c r="G3909" s="2" t="s">
        <v>501</v>
      </c>
      <c r="H3909" s="1" t="s">
        <v>502</v>
      </c>
      <c r="I3909" s="1">
        <v>2011</v>
      </c>
      <c r="J3909" s="1">
        <v>2011</v>
      </c>
      <c r="K3909" s="1" t="s">
        <v>493</v>
      </c>
      <c r="L3909" s="1">
        <v>106.78</v>
      </c>
      <c r="M3909" s="1" t="s">
        <v>504</v>
      </c>
      <c r="N3909" s="1" t="s">
        <v>505</v>
      </c>
    </row>
    <row r="3910" spans="1:15" hidden="1" x14ac:dyDescent="0.35">
      <c r="A3910" s="1" t="s">
        <v>487</v>
      </c>
      <c r="B3910" s="1" t="s">
        <v>488</v>
      </c>
      <c r="C3910" s="2" t="s">
        <v>598</v>
      </c>
      <c r="D3910" s="1" t="s">
        <v>211</v>
      </c>
      <c r="E3910" s="1">
        <v>6110</v>
      </c>
      <c r="F3910" s="1" t="s">
        <v>490</v>
      </c>
      <c r="G3910" s="2" t="s">
        <v>501</v>
      </c>
      <c r="H3910" s="1" t="s">
        <v>502</v>
      </c>
      <c r="I3910" s="1">
        <v>2012</v>
      </c>
      <c r="J3910" s="1">
        <v>2012</v>
      </c>
      <c r="K3910" s="1" t="s">
        <v>493</v>
      </c>
      <c r="L3910" s="1">
        <v>113.22</v>
      </c>
      <c r="M3910" s="1" t="s">
        <v>504</v>
      </c>
      <c r="N3910" s="1" t="s">
        <v>505</v>
      </c>
    </row>
    <row r="3911" spans="1:15" hidden="1" x14ac:dyDescent="0.35">
      <c r="A3911" s="1" t="s">
        <v>487</v>
      </c>
      <c r="B3911" s="1" t="s">
        <v>488</v>
      </c>
      <c r="C3911" s="2" t="s">
        <v>598</v>
      </c>
      <c r="D3911" s="1" t="s">
        <v>211</v>
      </c>
      <c r="E3911" s="1">
        <v>6110</v>
      </c>
      <c r="F3911" s="1" t="s">
        <v>490</v>
      </c>
      <c r="G3911" s="2" t="s">
        <v>501</v>
      </c>
      <c r="H3911" s="1" t="s">
        <v>502</v>
      </c>
      <c r="I3911" s="1">
        <v>2013</v>
      </c>
      <c r="J3911" s="1">
        <v>2013</v>
      </c>
      <c r="K3911" s="1" t="s">
        <v>493</v>
      </c>
      <c r="L3911" s="1">
        <v>121.81</v>
      </c>
      <c r="M3911" s="1" t="s">
        <v>504</v>
      </c>
      <c r="N3911" s="1" t="s">
        <v>505</v>
      </c>
    </row>
    <row r="3912" spans="1:15" hidden="1" x14ac:dyDescent="0.35">
      <c r="A3912" s="1" t="s">
        <v>487</v>
      </c>
      <c r="B3912" s="1" t="s">
        <v>488</v>
      </c>
      <c r="C3912" s="2" t="s">
        <v>598</v>
      </c>
      <c r="D3912" s="1" t="s">
        <v>211</v>
      </c>
      <c r="E3912" s="1">
        <v>6110</v>
      </c>
      <c r="F3912" s="1" t="s">
        <v>490</v>
      </c>
      <c r="G3912" s="2" t="s">
        <v>501</v>
      </c>
      <c r="H3912" s="1" t="s">
        <v>502</v>
      </c>
      <c r="I3912" s="1">
        <v>2014</v>
      </c>
      <c r="J3912" s="1">
        <v>2014</v>
      </c>
      <c r="K3912" s="1" t="s">
        <v>493</v>
      </c>
      <c r="L3912" s="1">
        <v>150.63</v>
      </c>
      <c r="M3912" s="1" t="s">
        <v>504</v>
      </c>
      <c r="N3912" s="1" t="s">
        <v>505</v>
      </c>
    </row>
    <row r="3913" spans="1:15" hidden="1" x14ac:dyDescent="0.35">
      <c r="A3913" s="1" t="s">
        <v>487</v>
      </c>
      <c r="B3913" s="1" t="s">
        <v>488</v>
      </c>
      <c r="C3913" s="2" t="s">
        <v>598</v>
      </c>
      <c r="D3913" s="1" t="s">
        <v>211</v>
      </c>
      <c r="E3913" s="1">
        <v>6110</v>
      </c>
      <c r="F3913" s="1" t="s">
        <v>490</v>
      </c>
      <c r="G3913" s="2" t="s">
        <v>501</v>
      </c>
      <c r="H3913" s="1" t="s">
        <v>502</v>
      </c>
      <c r="I3913" s="1">
        <v>2015</v>
      </c>
      <c r="J3913" s="1">
        <v>2015</v>
      </c>
      <c r="K3913" s="1" t="s">
        <v>493</v>
      </c>
      <c r="L3913" s="1">
        <v>193.68</v>
      </c>
      <c r="M3913" s="1" t="s">
        <v>504</v>
      </c>
      <c r="N3913" s="1" t="s">
        <v>505</v>
      </c>
    </row>
    <row r="3914" spans="1:15" hidden="1" x14ac:dyDescent="0.35">
      <c r="A3914" s="1" t="s">
        <v>487</v>
      </c>
      <c r="B3914" s="1" t="s">
        <v>488</v>
      </c>
      <c r="C3914" s="2" t="s">
        <v>598</v>
      </c>
      <c r="D3914" s="1" t="s">
        <v>211</v>
      </c>
      <c r="E3914" s="1">
        <v>6110</v>
      </c>
      <c r="F3914" s="1" t="s">
        <v>490</v>
      </c>
      <c r="G3914" s="2" t="s">
        <v>501</v>
      </c>
      <c r="H3914" s="1" t="s">
        <v>502</v>
      </c>
      <c r="I3914" s="1">
        <v>2016</v>
      </c>
      <c r="J3914" s="1">
        <v>2016</v>
      </c>
      <c r="K3914" s="1" t="s">
        <v>493</v>
      </c>
      <c r="L3914" s="1">
        <v>97.57</v>
      </c>
      <c r="M3914" s="1" t="s">
        <v>504</v>
      </c>
      <c r="N3914" s="1" t="s">
        <v>505</v>
      </c>
    </row>
    <row r="3915" spans="1:15" hidden="1" x14ac:dyDescent="0.35">
      <c r="A3915" s="1" t="s">
        <v>487</v>
      </c>
      <c r="B3915" s="1" t="s">
        <v>488</v>
      </c>
      <c r="C3915" s="2" t="s">
        <v>598</v>
      </c>
      <c r="D3915" s="1" t="s">
        <v>211</v>
      </c>
      <c r="E3915" s="1">
        <v>6110</v>
      </c>
      <c r="F3915" s="1" t="s">
        <v>490</v>
      </c>
      <c r="G3915" s="2" t="s">
        <v>501</v>
      </c>
      <c r="H3915" s="1" t="s">
        <v>502</v>
      </c>
      <c r="I3915" s="1">
        <v>2017</v>
      </c>
      <c r="J3915" s="1">
        <v>2017</v>
      </c>
      <c r="K3915" s="1" t="s">
        <v>493</v>
      </c>
      <c r="L3915" s="1">
        <v>106.08</v>
      </c>
      <c r="M3915" s="1" t="s">
        <v>504</v>
      </c>
      <c r="N3915" s="1" t="s">
        <v>505</v>
      </c>
    </row>
    <row r="3916" spans="1:15" hidden="1" x14ac:dyDescent="0.35">
      <c r="A3916" s="1" t="s">
        <v>487</v>
      </c>
      <c r="B3916" s="1" t="s">
        <v>488</v>
      </c>
      <c r="C3916" s="2" t="s">
        <v>599</v>
      </c>
      <c r="D3916" s="1" t="s">
        <v>423</v>
      </c>
      <c r="E3916" s="1">
        <v>6110</v>
      </c>
      <c r="F3916" s="1" t="s">
        <v>490</v>
      </c>
      <c r="G3916" s="2" t="s">
        <v>499</v>
      </c>
      <c r="H3916" s="1" t="s">
        <v>500</v>
      </c>
      <c r="I3916" s="1">
        <v>2008</v>
      </c>
      <c r="J3916" s="1">
        <v>2008</v>
      </c>
      <c r="K3916" s="1" t="s">
        <v>493</v>
      </c>
      <c r="L3916" s="1">
        <v>1.08</v>
      </c>
      <c r="M3916" s="1" t="s">
        <v>494</v>
      </c>
      <c r="N3916" s="1" t="s">
        <v>495</v>
      </c>
      <c r="O3916" s="1" t="s">
        <v>496</v>
      </c>
    </row>
    <row r="3917" spans="1:15" hidden="1" x14ac:dyDescent="0.35">
      <c r="A3917" s="1" t="s">
        <v>487</v>
      </c>
      <c r="B3917" s="1" t="s">
        <v>488</v>
      </c>
      <c r="C3917" s="2" t="s">
        <v>599</v>
      </c>
      <c r="D3917" s="1" t="s">
        <v>423</v>
      </c>
      <c r="E3917" s="1">
        <v>6110</v>
      </c>
      <c r="F3917" s="1" t="s">
        <v>490</v>
      </c>
      <c r="G3917" s="2" t="s">
        <v>499</v>
      </c>
      <c r="H3917" s="1" t="s">
        <v>500</v>
      </c>
      <c r="I3917" s="1">
        <v>2009</v>
      </c>
      <c r="J3917" s="1">
        <v>2009</v>
      </c>
      <c r="K3917" s="1" t="s">
        <v>493</v>
      </c>
      <c r="L3917" s="1">
        <v>1.77</v>
      </c>
      <c r="M3917" s="1" t="s">
        <v>494</v>
      </c>
      <c r="N3917" s="1" t="s">
        <v>495</v>
      </c>
      <c r="O3917" s="1" t="s">
        <v>496</v>
      </c>
    </row>
    <row r="3918" spans="1:15" hidden="1" x14ac:dyDescent="0.35">
      <c r="A3918" s="1" t="s">
        <v>487</v>
      </c>
      <c r="B3918" s="1" t="s">
        <v>488</v>
      </c>
      <c r="C3918" s="2" t="s">
        <v>599</v>
      </c>
      <c r="D3918" s="1" t="s">
        <v>423</v>
      </c>
      <c r="E3918" s="1">
        <v>6110</v>
      </c>
      <c r="F3918" s="1" t="s">
        <v>490</v>
      </c>
      <c r="G3918" s="2" t="s">
        <v>499</v>
      </c>
      <c r="H3918" s="1" t="s">
        <v>500</v>
      </c>
      <c r="I3918" s="1">
        <v>2010</v>
      </c>
      <c r="J3918" s="1">
        <v>2010</v>
      </c>
      <c r="K3918" s="1" t="s">
        <v>493</v>
      </c>
      <c r="L3918" s="1">
        <v>1.99</v>
      </c>
      <c r="M3918" s="1" t="s">
        <v>494</v>
      </c>
      <c r="N3918" s="1" t="s">
        <v>495</v>
      </c>
      <c r="O3918" s="1" t="s">
        <v>496</v>
      </c>
    </row>
    <row r="3919" spans="1:15" hidden="1" x14ac:dyDescent="0.35">
      <c r="A3919" s="1" t="s">
        <v>487</v>
      </c>
      <c r="B3919" s="1" t="s">
        <v>488</v>
      </c>
      <c r="C3919" s="2" t="s">
        <v>599</v>
      </c>
      <c r="D3919" s="1" t="s">
        <v>423</v>
      </c>
      <c r="E3919" s="1">
        <v>6110</v>
      </c>
      <c r="F3919" s="1" t="s">
        <v>490</v>
      </c>
      <c r="G3919" s="2" t="s">
        <v>499</v>
      </c>
      <c r="H3919" s="1" t="s">
        <v>500</v>
      </c>
      <c r="I3919" s="1">
        <v>2011</v>
      </c>
      <c r="J3919" s="1">
        <v>2011</v>
      </c>
      <c r="K3919" s="1" t="s">
        <v>493</v>
      </c>
      <c r="L3919" s="1">
        <v>1.65</v>
      </c>
      <c r="M3919" s="1" t="s">
        <v>494</v>
      </c>
      <c r="N3919" s="1" t="s">
        <v>495</v>
      </c>
      <c r="O3919" s="1" t="s">
        <v>496</v>
      </c>
    </row>
    <row r="3920" spans="1:15" hidden="1" x14ac:dyDescent="0.35">
      <c r="A3920" s="1" t="s">
        <v>487</v>
      </c>
      <c r="B3920" s="1" t="s">
        <v>488</v>
      </c>
      <c r="C3920" s="2" t="s">
        <v>599</v>
      </c>
      <c r="D3920" s="1" t="s">
        <v>423</v>
      </c>
      <c r="E3920" s="1">
        <v>6110</v>
      </c>
      <c r="F3920" s="1" t="s">
        <v>490</v>
      </c>
      <c r="G3920" s="2" t="s">
        <v>499</v>
      </c>
      <c r="H3920" s="1" t="s">
        <v>500</v>
      </c>
      <c r="I3920" s="1">
        <v>2012</v>
      </c>
      <c r="J3920" s="1">
        <v>2012</v>
      </c>
      <c r="K3920" s="1" t="s">
        <v>493</v>
      </c>
      <c r="L3920" s="1">
        <v>3.51</v>
      </c>
      <c r="M3920" s="1" t="s">
        <v>494</v>
      </c>
      <c r="N3920" s="1" t="s">
        <v>495</v>
      </c>
      <c r="O3920" s="1" t="s">
        <v>496</v>
      </c>
    </row>
    <row r="3921" spans="1:15" hidden="1" x14ac:dyDescent="0.35">
      <c r="A3921" s="1" t="s">
        <v>487</v>
      </c>
      <c r="B3921" s="1" t="s">
        <v>488</v>
      </c>
      <c r="C3921" s="2" t="s">
        <v>599</v>
      </c>
      <c r="D3921" s="1" t="s">
        <v>423</v>
      </c>
      <c r="E3921" s="1">
        <v>6110</v>
      </c>
      <c r="F3921" s="1" t="s">
        <v>490</v>
      </c>
      <c r="G3921" s="2" t="s">
        <v>499</v>
      </c>
      <c r="H3921" s="1" t="s">
        <v>500</v>
      </c>
      <c r="I3921" s="1">
        <v>2013</v>
      </c>
      <c r="J3921" s="1">
        <v>2013</v>
      </c>
      <c r="K3921" s="1" t="s">
        <v>493</v>
      </c>
      <c r="L3921" s="1">
        <v>2.41</v>
      </c>
      <c r="M3921" s="1" t="s">
        <v>494</v>
      </c>
      <c r="N3921" s="1" t="s">
        <v>495</v>
      </c>
      <c r="O3921" s="1" t="s">
        <v>496</v>
      </c>
    </row>
    <row r="3922" spans="1:15" hidden="1" x14ac:dyDescent="0.35">
      <c r="A3922" s="1" t="s">
        <v>487</v>
      </c>
      <c r="B3922" s="1" t="s">
        <v>488</v>
      </c>
      <c r="C3922" s="2" t="s">
        <v>599</v>
      </c>
      <c r="D3922" s="1" t="s">
        <v>423</v>
      </c>
      <c r="E3922" s="1">
        <v>6110</v>
      </c>
      <c r="F3922" s="1" t="s">
        <v>490</v>
      </c>
      <c r="G3922" s="2" t="s">
        <v>499</v>
      </c>
      <c r="H3922" s="1" t="s">
        <v>500</v>
      </c>
      <c r="I3922" s="1">
        <v>2014</v>
      </c>
      <c r="J3922" s="1">
        <v>2014</v>
      </c>
      <c r="K3922" s="1" t="s">
        <v>493</v>
      </c>
      <c r="L3922" s="1">
        <v>2.5</v>
      </c>
      <c r="M3922" s="1" t="s">
        <v>494</v>
      </c>
      <c r="N3922" s="1" t="s">
        <v>495</v>
      </c>
      <c r="O3922" s="1" t="s">
        <v>496</v>
      </c>
    </row>
    <row r="3923" spans="1:15" hidden="1" x14ac:dyDescent="0.35">
      <c r="A3923" s="1" t="s">
        <v>487</v>
      </c>
      <c r="B3923" s="1" t="s">
        <v>488</v>
      </c>
      <c r="C3923" s="2" t="s">
        <v>599</v>
      </c>
      <c r="D3923" s="1" t="s">
        <v>423</v>
      </c>
      <c r="E3923" s="1">
        <v>6110</v>
      </c>
      <c r="F3923" s="1" t="s">
        <v>490</v>
      </c>
      <c r="G3923" s="2" t="s">
        <v>499</v>
      </c>
      <c r="H3923" s="1" t="s">
        <v>500</v>
      </c>
      <c r="I3923" s="1">
        <v>2015</v>
      </c>
      <c r="J3923" s="1">
        <v>2015</v>
      </c>
      <c r="K3923" s="1" t="s">
        <v>493</v>
      </c>
      <c r="L3923" s="1">
        <v>2.5499999999999998</v>
      </c>
      <c r="M3923" s="1" t="s">
        <v>494</v>
      </c>
      <c r="N3923" s="1" t="s">
        <v>495</v>
      </c>
      <c r="O3923" s="1" t="s">
        <v>496</v>
      </c>
    </row>
    <row r="3924" spans="1:15" hidden="1" x14ac:dyDescent="0.35">
      <c r="A3924" s="1" t="s">
        <v>487</v>
      </c>
      <c r="B3924" s="1" t="s">
        <v>488</v>
      </c>
      <c r="C3924" s="2" t="s">
        <v>599</v>
      </c>
      <c r="D3924" s="1" t="s">
        <v>423</v>
      </c>
      <c r="E3924" s="1">
        <v>6110</v>
      </c>
      <c r="F3924" s="1" t="s">
        <v>490</v>
      </c>
      <c r="G3924" s="2" t="s">
        <v>499</v>
      </c>
      <c r="H3924" s="1" t="s">
        <v>500</v>
      </c>
      <c r="I3924" s="1">
        <v>2016</v>
      </c>
      <c r="J3924" s="1">
        <v>2016</v>
      </c>
      <c r="K3924" s="1" t="s">
        <v>493</v>
      </c>
      <c r="L3924" s="1">
        <v>3.11</v>
      </c>
      <c r="M3924" s="1" t="s">
        <v>494</v>
      </c>
      <c r="N3924" s="1" t="s">
        <v>495</v>
      </c>
      <c r="O3924" s="1" t="s">
        <v>496</v>
      </c>
    </row>
    <row r="3925" spans="1:15" hidden="1" x14ac:dyDescent="0.35">
      <c r="A3925" s="1" t="s">
        <v>487</v>
      </c>
      <c r="B3925" s="1" t="s">
        <v>488</v>
      </c>
      <c r="C3925" s="2" t="s">
        <v>599</v>
      </c>
      <c r="D3925" s="1" t="s">
        <v>423</v>
      </c>
      <c r="E3925" s="1">
        <v>6110</v>
      </c>
      <c r="F3925" s="1" t="s">
        <v>490</v>
      </c>
      <c r="G3925" s="2" t="s">
        <v>499</v>
      </c>
      <c r="H3925" s="1" t="s">
        <v>500</v>
      </c>
      <c r="I3925" s="1">
        <v>2017</v>
      </c>
      <c r="J3925" s="1">
        <v>2017</v>
      </c>
      <c r="K3925" s="1" t="s">
        <v>493</v>
      </c>
      <c r="L3925" s="1">
        <v>2.02</v>
      </c>
      <c r="M3925" s="1" t="s">
        <v>494</v>
      </c>
      <c r="N3925" s="1" t="s">
        <v>495</v>
      </c>
      <c r="O3925" s="1" t="s">
        <v>496</v>
      </c>
    </row>
    <row r="3926" spans="1:15" hidden="1" x14ac:dyDescent="0.35">
      <c r="A3926" s="1" t="s">
        <v>487</v>
      </c>
      <c r="B3926" s="1" t="s">
        <v>488</v>
      </c>
      <c r="C3926" s="2" t="s">
        <v>599</v>
      </c>
      <c r="D3926" s="1" t="s">
        <v>423</v>
      </c>
      <c r="E3926" s="1">
        <v>6110</v>
      </c>
      <c r="F3926" s="1" t="s">
        <v>490</v>
      </c>
      <c r="G3926" s="2" t="s">
        <v>501</v>
      </c>
      <c r="H3926" s="1" t="s">
        <v>502</v>
      </c>
      <c r="I3926" s="1">
        <v>2008</v>
      </c>
      <c r="J3926" s="1">
        <v>2008</v>
      </c>
      <c r="K3926" s="1" t="s">
        <v>493</v>
      </c>
      <c r="L3926" s="1">
        <v>3.51</v>
      </c>
      <c r="M3926" s="1" t="s">
        <v>494</v>
      </c>
      <c r="N3926" s="1" t="s">
        <v>495</v>
      </c>
      <c r="O3926" s="1" t="s">
        <v>496</v>
      </c>
    </row>
    <row r="3927" spans="1:15" hidden="1" x14ac:dyDescent="0.35">
      <c r="A3927" s="1" t="s">
        <v>487</v>
      </c>
      <c r="B3927" s="1" t="s">
        <v>488</v>
      </c>
      <c r="C3927" s="2" t="s">
        <v>599</v>
      </c>
      <c r="D3927" s="1" t="s">
        <v>423</v>
      </c>
      <c r="E3927" s="1">
        <v>6110</v>
      </c>
      <c r="F3927" s="1" t="s">
        <v>490</v>
      </c>
      <c r="G3927" s="2" t="s">
        <v>501</v>
      </c>
      <c r="H3927" s="1" t="s">
        <v>502</v>
      </c>
      <c r="I3927" s="1">
        <v>2009</v>
      </c>
      <c r="J3927" s="1">
        <v>2009</v>
      </c>
      <c r="K3927" s="1" t="s">
        <v>493</v>
      </c>
      <c r="L3927" s="1">
        <v>3.39</v>
      </c>
      <c r="M3927" s="1" t="s">
        <v>494</v>
      </c>
      <c r="N3927" s="1" t="s">
        <v>495</v>
      </c>
      <c r="O3927" s="1" t="s">
        <v>496</v>
      </c>
    </row>
    <row r="3928" spans="1:15" hidden="1" x14ac:dyDescent="0.35">
      <c r="A3928" s="1" t="s">
        <v>487</v>
      </c>
      <c r="B3928" s="1" t="s">
        <v>488</v>
      </c>
      <c r="C3928" s="2" t="s">
        <v>599</v>
      </c>
      <c r="D3928" s="1" t="s">
        <v>423</v>
      </c>
      <c r="E3928" s="1">
        <v>6110</v>
      </c>
      <c r="F3928" s="1" t="s">
        <v>490</v>
      </c>
      <c r="G3928" s="2" t="s">
        <v>501</v>
      </c>
      <c r="H3928" s="1" t="s">
        <v>502</v>
      </c>
      <c r="I3928" s="1">
        <v>2010</v>
      </c>
      <c r="J3928" s="1">
        <v>2010</v>
      </c>
      <c r="K3928" s="1" t="s">
        <v>493</v>
      </c>
      <c r="L3928" s="1">
        <v>4</v>
      </c>
      <c r="M3928" s="1" t="s">
        <v>494</v>
      </c>
      <c r="N3928" s="1" t="s">
        <v>495</v>
      </c>
      <c r="O3928" s="1" t="s">
        <v>496</v>
      </c>
    </row>
    <row r="3929" spans="1:15" hidden="1" x14ac:dyDescent="0.35">
      <c r="A3929" s="1" t="s">
        <v>487</v>
      </c>
      <c r="B3929" s="1" t="s">
        <v>488</v>
      </c>
      <c r="C3929" s="2" t="s">
        <v>599</v>
      </c>
      <c r="D3929" s="1" t="s">
        <v>423</v>
      </c>
      <c r="E3929" s="1">
        <v>6110</v>
      </c>
      <c r="F3929" s="1" t="s">
        <v>490</v>
      </c>
      <c r="G3929" s="2" t="s">
        <v>501</v>
      </c>
      <c r="H3929" s="1" t="s">
        <v>502</v>
      </c>
      <c r="I3929" s="1">
        <v>2011</v>
      </c>
      <c r="J3929" s="1">
        <v>2011</v>
      </c>
      <c r="K3929" s="1" t="s">
        <v>493</v>
      </c>
      <c r="L3929" s="1">
        <v>3.78</v>
      </c>
      <c r="M3929" s="1" t="s">
        <v>494</v>
      </c>
      <c r="N3929" s="1" t="s">
        <v>495</v>
      </c>
      <c r="O3929" s="1" t="s">
        <v>496</v>
      </c>
    </row>
    <row r="3930" spans="1:15" hidden="1" x14ac:dyDescent="0.35">
      <c r="A3930" s="1" t="s">
        <v>487</v>
      </c>
      <c r="B3930" s="1" t="s">
        <v>488</v>
      </c>
      <c r="C3930" s="2" t="s">
        <v>599</v>
      </c>
      <c r="D3930" s="1" t="s">
        <v>423</v>
      </c>
      <c r="E3930" s="1">
        <v>6110</v>
      </c>
      <c r="F3930" s="1" t="s">
        <v>490</v>
      </c>
      <c r="G3930" s="2" t="s">
        <v>501</v>
      </c>
      <c r="H3930" s="1" t="s">
        <v>502</v>
      </c>
      <c r="I3930" s="1">
        <v>2012</v>
      </c>
      <c r="J3930" s="1">
        <v>2012</v>
      </c>
      <c r="K3930" s="1" t="s">
        <v>493</v>
      </c>
      <c r="L3930" s="1">
        <v>3.91</v>
      </c>
      <c r="M3930" s="1" t="s">
        <v>494</v>
      </c>
      <c r="N3930" s="1" t="s">
        <v>495</v>
      </c>
      <c r="O3930" s="1" t="s">
        <v>496</v>
      </c>
    </row>
    <row r="3931" spans="1:15" hidden="1" x14ac:dyDescent="0.35">
      <c r="A3931" s="1" t="s">
        <v>487</v>
      </c>
      <c r="B3931" s="1" t="s">
        <v>488</v>
      </c>
      <c r="C3931" s="2" t="s">
        <v>599</v>
      </c>
      <c r="D3931" s="1" t="s">
        <v>423</v>
      </c>
      <c r="E3931" s="1">
        <v>6110</v>
      </c>
      <c r="F3931" s="1" t="s">
        <v>490</v>
      </c>
      <c r="G3931" s="2" t="s">
        <v>501</v>
      </c>
      <c r="H3931" s="1" t="s">
        <v>502</v>
      </c>
      <c r="I3931" s="1">
        <v>2013</v>
      </c>
      <c r="J3931" s="1">
        <v>2013</v>
      </c>
      <c r="K3931" s="1" t="s">
        <v>493</v>
      </c>
      <c r="L3931" s="1">
        <v>4.21</v>
      </c>
      <c r="M3931" s="1" t="s">
        <v>494</v>
      </c>
      <c r="N3931" s="1" t="s">
        <v>495</v>
      </c>
      <c r="O3931" s="1" t="s">
        <v>496</v>
      </c>
    </row>
    <row r="3932" spans="1:15" hidden="1" x14ac:dyDescent="0.35">
      <c r="A3932" s="1" t="s">
        <v>487</v>
      </c>
      <c r="B3932" s="1" t="s">
        <v>488</v>
      </c>
      <c r="C3932" s="2" t="s">
        <v>599</v>
      </c>
      <c r="D3932" s="1" t="s">
        <v>423</v>
      </c>
      <c r="E3932" s="1">
        <v>6110</v>
      </c>
      <c r="F3932" s="1" t="s">
        <v>490</v>
      </c>
      <c r="G3932" s="2" t="s">
        <v>501</v>
      </c>
      <c r="H3932" s="1" t="s">
        <v>502</v>
      </c>
      <c r="I3932" s="1">
        <v>2014</v>
      </c>
      <c r="J3932" s="1">
        <v>2014</v>
      </c>
      <c r="K3932" s="1" t="s">
        <v>493</v>
      </c>
      <c r="L3932" s="1">
        <v>4.47</v>
      </c>
      <c r="M3932" s="1" t="s">
        <v>494</v>
      </c>
      <c r="N3932" s="1" t="s">
        <v>495</v>
      </c>
      <c r="O3932" s="1" t="s">
        <v>496</v>
      </c>
    </row>
    <row r="3933" spans="1:15" hidden="1" x14ac:dyDescent="0.35">
      <c r="A3933" s="1" t="s">
        <v>487</v>
      </c>
      <c r="B3933" s="1" t="s">
        <v>488</v>
      </c>
      <c r="C3933" s="2" t="s">
        <v>599</v>
      </c>
      <c r="D3933" s="1" t="s">
        <v>423</v>
      </c>
      <c r="E3933" s="1">
        <v>6110</v>
      </c>
      <c r="F3933" s="1" t="s">
        <v>490</v>
      </c>
      <c r="G3933" s="2" t="s">
        <v>501</v>
      </c>
      <c r="H3933" s="1" t="s">
        <v>502</v>
      </c>
      <c r="I3933" s="1">
        <v>2015</v>
      </c>
      <c r="J3933" s="1">
        <v>2015</v>
      </c>
      <c r="K3933" s="1" t="s">
        <v>493</v>
      </c>
      <c r="L3933" s="1">
        <v>4.8899999999999997</v>
      </c>
      <c r="M3933" s="1" t="s">
        <v>494</v>
      </c>
      <c r="N3933" s="1" t="s">
        <v>495</v>
      </c>
      <c r="O3933" s="1" t="s">
        <v>496</v>
      </c>
    </row>
    <row r="3934" spans="1:15" hidden="1" x14ac:dyDescent="0.35">
      <c r="A3934" s="1" t="s">
        <v>487</v>
      </c>
      <c r="B3934" s="1" t="s">
        <v>488</v>
      </c>
      <c r="C3934" s="2" t="s">
        <v>599</v>
      </c>
      <c r="D3934" s="1" t="s">
        <v>423</v>
      </c>
      <c r="E3934" s="1">
        <v>6110</v>
      </c>
      <c r="F3934" s="1" t="s">
        <v>490</v>
      </c>
      <c r="G3934" s="2" t="s">
        <v>501</v>
      </c>
      <c r="H3934" s="1" t="s">
        <v>502</v>
      </c>
      <c r="I3934" s="1">
        <v>2016</v>
      </c>
      <c r="J3934" s="1">
        <v>2016</v>
      </c>
      <c r="K3934" s="1" t="s">
        <v>493</v>
      </c>
      <c r="L3934" s="1">
        <v>5.35</v>
      </c>
      <c r="M3934" s="1" t="s">
        <v>494</v>
      </c>
      <c r="N3934" s="1" t="s">
        <v>495</v>
      </c>
      <c r="O3934" s="1" t="s">
        <v>496</v>
      </c>
    </row>
    <row r="3935" spans="1:15" hidden="1" x14ac:dyDescent="0.35">
      <c r="A3935" s="1" t="s">
        <v>487</v>
      </c>
      <c r="B3935" s="1" t="s">
        <v>488</v>
      </c>
      <c r="C3935" s="2" t="s">
        <v>599</v>
      </c>
      <c r="D3935" s="1" t="s">
        <v>423</v>
      </c>
      <c r="E3935" s="1">
        <v>6110</v>
      </c>
      <c r="F3935" s="1" t="s">
        <v>490</v>
      </c>
      <c r="G3935" s="2" t="s">
        <v>501</v>
      </c>
      <c r="H3935" s="1" t="s">
        <v>502</v>
      </c>
      <c r="I3935" s="1">
        <v>2017</v>
      </c>
      <c r="J3935" s="1">
        <v>2017</v>
      </c>
      <c r="K3935" s="1" t="s">
        <v>493</v>
      </c>
      <c r="L3935" s="1">
        <v>7.3</v>
      </c>
      <c r="M3935" s="1" t="s">
        <v>494</v>
      </c>
      <c r="N3935" s="1" t="s">
        <v>495</v>
      </c>
      <c r="O3935" s="1" t="s">
        <v>496</v>
      </c>
    </row>
    <row r="3936" spans="1:15" hidden="1" x14ac:dyDescent="0.35">
      <c r="A3936" s="1" t="s">
        <v>487</v>
      </c>
      <c r="B3936" s="1" t="s">
        <v>488</v>
      </c>
      <c r="C3936" s="2" t="s">
        <v>600</v>
      </c>
      <c r="D3936" s="1" t="s">
        <v>213</v>
      </c>
      <c r="E3936" s="1">
        <v>6110</v>
      </c>
      <c r="F3936" s="1" t="s">
        <v>490</v>
      </c>
      <c r="G3936" s="2" t="s">
        <v>491</v>
      </c>
      <c r="H3936" s="1" t="s">
        <v>492</v>
      </c>
      <c r="I3936" s="1">
        <v>2001</v>
      </c>
      <c r="J3936" s="1">
        <v>2001</v>
      </c>
      <c r="K3936" s="1" t="s">
        <v>493</v>
      </c>
      <c r="L3936" s="1">
        <v>48.25</v>
      </c>
      <c r="M3936" s="1" t="s">
        <v>504</v>
      </c>
      <c r="N3936" s="1" t="s">
        <v>505</v>
      </c>
    </row>
    <row r="3937" spans="1:14" hidden="1" x14ac:dyDescent="0.35">
      <c r="A3937" s="1" t="s">
        <v>487</v>
      </c>
      <c r="B3937" s="1" t="s">
        <v>488</v>
      </c>
      <c r="C3937" s="2" t="s">
        <v>600</v>
      </c>
      <c r="D3937" s="1" t="s">
        <v>213</v>
      </c>
      <c r="E3937" s="1">
        <v>6110</v>
      </c>
      <c r="F3937" s="1" t="s">
        <v>490</v>
      </c>
      <c r="G3937" s="2" t="s">
        <v>491</v>
      </c>
      <c r="H3937" s="1" t="s">
        <v>492</v>
      </c>
      <c r="I3937" s="1">
        <v>2002</v>
      </c>
      <c r="J3937" s="1">
        <v>2002</v>
      </c>
      <c r="K3937" s="1" t="s">
        <v>493</v>
      </c>
      <c r="L3937" s="1">
        <v>43.82</v>
      </c>
      <c r="M3937" s="1" t="s">
        <v>504</v>
      </c>
      <c r="N3937" s="1" t="s">
        <v>505</v>
      </c>
    </row>
    <row r="3938" spans="1:14" hidden="1" x14ac:dyDescent="0.35">
      <c r="A3938" s="1" t="s">
        <v>487</v>
      </c>
      <c r="B3938" s="1" t="s">
        <v>488</v>
      </c>
      <c r="C3938" s="2" t="s">
        <v>600</v>
      </c>
      <c r="D3938" s="1" t="s">
        <v>213</v>
      </c>
      <c r="E3938" s="1">
        <v>6110</v>
      </c>
      <c r="F3938" s="1" t="s">
        <v>490</v>
      </c>
      <c r="G3938" s="2" t="s">
        <v>491</v>
      </c>
      <c r="H3938" s="1" t="s">
        <v>492</v>
      </c>
      <c r="I3938" s="1">
        <v>2003</v>
      </c>
      <c r="J3938" s="1">
        <v>2003</v>
      </c>
      <c r="K3938" s="1" t="s">
        <v>493</v>
      </c>
      <c r="L3938" s="1">
        <v>49.8</v>
      </c>
      <c r="M3938" s="1" t="s">
        <v>504</v>
      </c>
      <c r="N3938" s="1" t="s">
        <v>505</v>
      </c>
    </row>
    <row r="3939" spans="1:14" hidden="1" x14ac:dyDescent="0.35">
      <c r="A3939" s="1" t="s">
        <v>487</v>
      </c>
      <c r="B3939" s="1" t="s">
        <v>488</v>
      </c>
      <c r="C3939" s="2" t="s">
        <v>600</v>
      </c>
      <c r="D3939" s="1" t="s">
        <v>213</v>
      </c>
      <c r="E3939" s="1">
        <v>6110</v>
      </c>
      <c r="F3939" s="1" t="s">
        <v>490</v>
      </c>
      <c r="G3939" s="2" t="s">
        <v>491</v>
      </c>
      <c r="H3939" s="1" t="s">
        <v>492</v>
      </c>
      <c r="I3939" s="1">
        <v>2004</v>
      </c>
      <c r="J3939" s="1">
        <v>2004</v>
      </c>
      <c r="K3939" s="1" t="s">
        <v>493</v>
      </c>
      <c r="L3939" s="1">
        <v>64.73</v>
      </c>
      <c r="M3939" s="1" t="s">
        <v>504</v>
      </c>
      <c r="N3939" s="1" t="s">
        <v>505</v>
      </c>
    </row>
    <row r="3940" spans="1:14" hidden="1" x14ac:dyDescent="0.35">
      <c r="A3940" s="1" t="s">
        <v>487</v>
      </c>
      <c r="B3940" s="1" t="s">
        <v>488</v>
      </c>
      <c r="C3940" s="2" t="s">
        <v>600</v>
      </c>
      <c r="D3940" s="1" t="s">
        <v>213</v>
      </c>
      <c r="E3940" s="1">
        <v>6110</v>
      </c>
      <c r="F3940" s="1" t="s">
        <v>490</v>
      </c>
      <c r="G3940" s="2" t="s">
        <v>491</v>
      </c>
      <c r="H3940" s="1" t="s">
        <v>492</v>
      </c>
      <c r="I3940" s="1">
        <v>2005</v>
      </c>
      <c r="J3940" s="1">
        <v>2005</v>
      </c>
      <c r="K3940" s="1" t="s">
        <v>493</v>
      </c>
      <c r="L3940" s="1">
        <v>61.89</v>
      </c>
      <c r="M3940" s="1" t="s">
        <v>504</v>
      </c>
      <c r="N3940" s="1" t="s">
        <v>505</v>
      </c>
    </row>
    <row r="3941" spans="1:14" hidden="1" x14ac:dyDescent="0.35">
      <c r="A3941" s="1" t="s">
        <v>487</v>
      </c>
      <c r="B3941" s="1" t="s">
        <v>488</v>
      </c>
      <c r="C3941" s="2" t="s">
        <v>600</v>
      </c>
      <c r="D3941" s="1" t="s">
        <v>213</v>
      </c>
      <c r="E3941" s="1">
        <v>6110</v>
      </c>
      <c r="F3941" s="1" t="s">
        <v>490</v>
      </c>
      <c r="G3941" s="2" t="s">
        <v>491</v>
      </c>
      <c r="H3941" s="1" t="s">
        <v>492</v>
      </c>
      <c r="I3941" s="1">
        <v>2006</v>
      </c>
      <c r="J3941" s="1">
        <v>2006</v>
      </c>
      <c r="K3941" s="1" t="s">
        <v>493</v>
      </c>
      <c r="L3941" s="1">
        <v>51.24</v>
      </c>
      <c r="M3941" s="1" t="s">
        <v>504</v>
      </c>
      <c r="N3941" s="1" t="s">
        <v>505</v>
      </c>
    </row>
    <row r="3942" spans="1:14" hidden="1" x14ac:dyDescent="0.35">
      <c r="A3942" s="1" t="s">
        <v>487</v>
      </c>
      <c r="B3942" s="1" t="s">
        <v>488</v>
      </c>
      <c r="C3942" s="2" t="s">
        <v>600</v>
      </c>
      <c r="D3942" s="1" t="s">
        <v>213</v>
      </c>
      <c r="E3942" s="1">
        <v>6110</v>
      </c>
      <c r="F3942" s="1" t="s">
        <v>490</v>
      </c>
      <c r="G3942" s="2" t="s">
        <v>491</v>
      </c>
      <c r="H3942" s="1" t="s">
        <v>492</v>
      </c>
      <c r="I3942" s="1">
        <v>2007</v>
      </c>
      <c r="J3942" s="1">
        <v>2007</v>
      </c>
      <c r="K3942" s="1" t="s">
        <v>493</v>
      </c>
      <c r="L3942" s="1">
        <v>48.44</v>
      </c>
      <c r="M3942" s="1" t="s">
        <v>504</v>
      </c>
      <c r="N3942" s="1" t="s">
        <v>505</v>
      </c>
    </row>
    <row r="3943" spans="1:14" hidden="1" x14ac:dyDescent="0.35">
      <c r="A3943" s="1" t="s">
        <v>487</v>
      </c>
      <c r="B3943" s="1" t="s">
        <v>488</v>
      </c>
      <c r="C3943" s="2" t="s">
        <v>600</v>
      </c>
      <c r="D3943" s="1" t="s">
        <v>213</v>
      </c>
      <c r="E3943" s="1">
        <v>6110</v>
      </c>
      <c r="F3943" s="1" t="s">
        <v>490</v>
      </c>
      <c r="G3943" s="2" t="s">
        <v>491</v>
      </c>
      <c r="H3943" s="1" t="s">
        <v>492</v>
      </c>
      <c r="I3943" s="1">
        <v>2008</v>
      </c>
      <c r="J3943" s="1">
        <v>2008</v>
      </c>
      <c r="K3943" s="1" t="s">
        <v>493</v>
      </c>
      <c r="L3943" s="1">
        <v>121.92</v>
      </c>
      <c r="M3943" s="1" t="s">
        <v>504</v>
      </c>
      <c r="N3943" s="1" t="s">
        <v>505</v>
      </c>
    </row>
    <row r="3944" spans="1:14" hidden="1" x14ac:dyDescent="0.35">
      <c r="A3944" s="1" t="s">
        <v>487</v>
      </c>
      <c r="B3944" s="1" t="s">
        <v>488</v>
      </c>
      <c r="C3944" s="2" t="s">
        <v>600</v>
      </c>
      <c r="D3944" s="1" t="s">
        <v>213</v>
      </c>
      <c r="E3944" s="1">
        <v>6110</v>
      </c>
      <c r="F3944" s="1" t="s">
        <v>490</v>
      </c>
      <c r="G3944" s="2" t="s">
        <v>491</v>
      </c>
      <c r="H3944" s="1" t="s">
        <v>492</v>
      </c>
      <c r="I3944" s="1">
        <v>2009</v>
      </c>
      <c r="J3944" s="1">
        <v>2009</v>
      </c>
      <c r="K3944" s="1" t="s">
        <v>493</v>
      </c>
      <c r="L3944" s="1">
        <v>93.74</v>
      </c>
      <c r="M3944" s="1" t="s">
        <v>504</v>
      </c>
      <c r="N3944" s="1" t="s">
        <v>505</v>
      </c>
    </row>
    <row r="3945" spans="1:14" hidden="1" x14ac:dyDescent="0.35">
      <c r="A3945" s="1" t="s">
        <v>487</v>
      </c>
      <c r="B3945" s="1" t="s">
        <v>488</v>
      </c>
      <c r="C3945" s="2" t="s">
        <v>600</v>
      </c>
      <c r="D3945" s="1" t="s">
        <v>213</v>
      </c>
      <c r="E3945" s="1">
        <v>6110</v>
      </c>
      <c r="F3945" s="1" t="s">
        <v>490</v>
      </c>
      <c r="G3945" s="2" t="s">
        <v>491</v>
      </c>
      <c r="H3945" s="1" t="s">
        <v>492</v>
      </c>
      <c r="I3945" s="1">
        <v>2010</v>
      </c>
      <c r="J3945" s="1">
        <v>2010</v>
      </c>
      <c r="K3945" s="1" t="s">
        <v>493</v>
      </c>
      <c r="L3945" s="1">
        <v>106.11</v>
      </c>
      <c r="M3945" s="1" t="s">
        <v>504</v>
      </c>
      <c r="N3945" s="1" t="s">
        <v>505</v>
      </c>
    </row>
    <row r="3946" spans="1:14" hidden="1" x14ac:dyDescent="0.35">
      <c r="A3946" s="1" t="s">
        <v>487</v>
      </c>
      <c r="B3946" s="1" t="s">
        <v>488</v>
      </c>
      <c r="C3946" s="2" t="s">
        <v>600</v>
      </c>
      <c r="D3946" s="1" t="s">
        <v>213</v>
      </c>
      <c r="E3946" s="1">
        <v>6110</v>
      </c>
      <c r="F3946" s="1" t="s">
        <v>490</v>
      </c>
      <c r="G3946" s="2" t="s">
        <v>491</v>
      </c>
      <c r="H3946" s="1" t="s">
        <v>492</v>
      </c>
      <c r="I3946" s="1">
        <v>2011</v>
      </c>
      <c r="J3946" s="1">
        <v>2011</v>
      </c>
      <c r="K3946" s="1" t="s">
        <v>493</v>
      </c>
      <c r="L3946" s="1">
        <v>81.709999999999994</v>
      </c>
      <c r="M3946" s="1" t="s">
        <v>504</v>
      </c>
      <c r="N3946" s="1" t="s">
        <v>505</v>
      </c>
    </row>
    <row r="3947" spans="1:14" hidden="1" x14ac:dyDescent="0.35">
      <c r="A3947" s="1" t="s">
        <v>487</v>
      </c>
      <c r="B3947" s="1" t="s">
        <v>488</v>
      </c>
      <c r="C3947" s="2" t="s">
        <v>600</v>
      </c>
      <c r="D3947" s="1" t="s">
        <v>213</v>
      </c>
      <c r="E3947" s="1">
        <v>6110</v>
      </c>
      <c r="F3947" s="1" t="s">
        <v>490</v>
      </c>
      <c r="G3947" s="2" t="s">
        <v>491</v>
      </c>
      <c r="H3947" s="1" t="s">
        <v>492</v>
      </c>
      <c r="I3947" s="1">
        <v>2012</v>
      </c>
      <c r="J3947" s="1">
        <v>2012</v>
      </c>
      <c r="K3947" s="1" t="s">
        <v>493</v>
      </c>
      <c r="L3947" s="1">
        <v>81.23</v>
      </c>
      <c r="M3947" s="1" t="s">
        <v>504</v>
      </c>
      <c r="N3947" s="1" t="s">
        <v>505</v>
      </c>
    </row>
    <row r="3948" spans="1:14" hidden="1" x14ac:dyDescent="0.35">
      <c r="A3948" s="1" t="s">
        <v>487</v>
      </c>
      <c r="B3948" s="1" t="s">
        <v>488</v>
      </c>
      <c r="C3948" s="2" t="s">
        <v>600</v>
      </c>
      <c r="D3948" s="1" t="s">
        <v>213</v>
      </c>
      <c r="E3948" s="1">
        <v>6110</v>
      </c>
      <c r="F3948" s="1" t="s">
        <v>490</v>
      </c>
      <c r="G3948" s="2" t="s">
        <v>491</v>
      </c>
      <c r="H3948" s="1" t="s">
        <v>492</v>
      </c>
      <c r="I3948" s="1">
        <v>2013</v>
      </c>
      <c r="J3948" s="1">
        <v>2013</v>
      </c>
      <c r="K3948" s="1" t="s">
        <v>493</v>
      </c>
      <c r="L3948" s="1">
        <v>84.88</v>
      </c>
      <c r="M3948" s="1" t="s">
        <v>504</v>
      </c>
      <c r="N3948" s="1" t="s">
        <v>505</v>
      </c>
    </row>
    <row r="3949" spans="1:14" hidden="1" x14ac:dyDescent="0.35">
      <c r="A3949" s="1" t="s">
        <v>487</v>
      </c>
      <c r="B3949" s="1" t="s">
        <v>488</v>
      </c>
      <c r="C3949" s="2" t="s">
        <v>600</v>
      </c>
      <c r="D3949" s="1" t="s">
        <v>213</v>
      </c>
      <c r="E3949" s="1">
        <v>6110</v>
      </c>
      <c r="F3949" s="1" t="s">
        <v>490</v>
      </c>
      <c r="G3949" s="2" t="s">
        <v>491</v>
      </c>
      <c r="H3949" s="1" t="s">
        <v>492</v>
      </c>
      <c r="I3949" s="1">
        <v>2014</v>
      </c>
      <c r="J3949" s="1">
        <v>2014</v>
      </c>
      <c r="K3949" s="1" t="s">
        <v>493</v>
      </c>
      <c r="L3949" s="1">
        <v>81.31</v>
      </c>
      <c r="M3949" s="1" t="s">
        <v>504</v>
      </c>
      <c r="N3949" s="1" t="s">
        <v>505</v>
      </c>
    </row>
    <row r="3950" spans="1:14" hidden="1" x14ac:dyDescent="0.35">
      <c r="A3950" s="1" t="s">
        <v>487</v>
      </c>
      <c r="B3950" s="1" t="s">
        <v>488</v>
      </c>
      <c r="C3950" s="2" t="s">
        <v>600</v>
      </c>
      <c r="D3950" s="1" t="s">
        <v>213</v>
      </c>
      <c r="E3950" s="1">
        <v>6110</v>
      </c>
      <c r="F3950" s="1" t="s">
        <v>490</v>
      </c>
      <c r="G3950" s="2" t="s">
        <v>491</v>
      </c>
      <c r="H3950" s="1" t="s">
        <v>492</v>
      </c>
      <c r="I3950" s="1">
        <v>2015</v>
      </c>
      <c r="J3950" s="1">
        <v>2015</v>
      </c>
      <c r="K3950" s="1" t="s">
        <v>493</v>
      </c>
      <c r="L3950" s="1">
        <v>34.83</v>
      </c>
      <c r="M3950" s="1" t="s">
        <v>504</v>
      </c>
      <c r="N3950" s="1" t="s">
        <v>505</v>
      </c>
    </row>
    <row r="3951" spans="1:14" hidden="1" x14ac:dyDescent="0.35">
      <c r="A3951" s="1" t="s">
        <v>487</v>
      </c>
      <c r="B3951" s="1" t="s">
        <v>488</v>
      </c>
      <c r="C3951" s="2" t="s">
        <v>600</v>
      </c>
      <c r="D3951" s="1" t="s">
        <v>213</v>
      </c>
      <c r="E3951" s="1">
        <v>6110</v>
      </c>
      <c r="F3951" s="1" t="s">
        <v>490</v>
      </c>
      <c r="G3951" s="2" t="s">
        <v>491</v>
      </c>
      <c r="H3951" s="1" t="s">
        <v>492</v>
      </c>
      <c r="I3951" s="1">
        <v>2016</v>
      </c>
      <c r="J3951" s="1">
        <v>2016</v>
      </c>
      <c r="K3951" s="1" t="s">
        <v>493</v>
      </c>
      <c r="L3951" s="1">
        <v>72.81</v>
      </c>
      <c r="M3951" s="1" t="s">
        <v>504</v>
      </c>
      <c r="N3951" s="1" t="s">
        <v>505</v>
      </c>
    </row>
    <row r="3952" spans="1:14" hidden="1" x14ac:dyDescent="0.35">
      <c r="A3952" s="1" t="s">
        <v>487</v>
      </c>
      <c r="B3952" s="1" t="s">
        <v>488</v>
      </c>
      <c r="C3952" s="2" t="s">
        <v>600</v>
      </c>
      <c r="D3952" s="1" t="s">
        <v>213</v>
      </c>
      <c r="E3952" s="1">
        <v>6110</v>
      </c>
      <c r="F3952" s="1" t="s">
        <v>490</v>
      </c>
      <c r="G3952" s="2" t="s">
        <v>491</v>
      </c>
      <c r="H3952" s="1" t="s">
        <v>492</v>
      </c>
      <c r="I3952" s="1">
        <v>2017</v>
      </c>
      <c r="J3952" s="1">
        <v>2017</v>
      </c>
      <c r="K3952" s="1" t="s">
        <v>493</v>
      </c>
      <c r="L3952" s="1">
        <v>80.849999999999994</v>
      </c>
      <c r="M3952" s="1" t="s">
        <v>504</v>
      </c>
      <c r="N3952" s="1" t="s">
        <v>505</v>
      </c>
    </row>
    <row r="3953" spans="1:14" hidden="1" x14ac:dyDescent="0.35">
      <c r="A3953" s="1" t="s">
        <v>487</v>
      </c>
      <c r="B3953" s="1" t="s">
        <v>488</v>
      </c>
      <c r="C3953" s="2" t="s">
        <v>600</v>
      </c>
      <c r="D3953" s="1" t="s">
        <v>213</v>
      </c>
      <c r="E3953" s="1">
        <v>6110</v>
      </c>
      <c r="F3953" s="1" t="s">
        <v>490</v>
      </c>
      <c r="G3953" s="2" t="s">
        <v>491</v>
      </c>
      <c r="H3953" s="1" t="s">
        <v>492</v>
      </c>
      <c r="I3953" s="1">
        <v>2018</v>
      </c>
      <c r="J3953" s="1">
        <v>2018</v>
      </c>
      <c r="K3953" s="1" t="s">
        <v>493</v>
      </c>
      <c r="L3953" s="1">
        <v>70.03</v>
      </c>
      <c r="M3953" s="1" t="s">
        <v>504</v>
      </c>
      <c r="N3953" s="1" t="s">
        <v>505</v>
      </c>
    </row>
    <row r="3954" spans="1:14" hidden="1" x14ac:dyDescent="0.35">
      <c r="A3954" s="1" t="s">
        <v>487</v>
      </c>
      <c r="B3954" s="1" t="s">
        <v>488</v>
      </c>
      <c r="C3954" s="2" t="s">
        <v>600</v>
      </c>
      <c r="D3954" s="1" t="s">
        <v>213</v>
      </c>
      <c r="E3954" s="1">
        <v>6110</v>
      </c>
      <c r="F3954" s="1" t="s">
        <v>490</v>
      </c>
      <c r="G3954" s="2" t="s">
        <v>506</v>
      </c>
      <c r="H3954" s="1" t="s">
        <v>507</v>
      </c>
      <c r="I3954" s="1">
        <v>2009</v>
      </c>
      <c r="J3954" s="1">
        <v>2009</v>
      </c>
      <c r="K3954" s="1" t="s">
        <v>493</v>
      </c>
      <c r="L3954" s="1">
        <v>0</v>
      </c>
      <c r="M3954" s="1" t="s">
        <v>504</v>
      </c>
      <c r="N3954" s="1" t="s">
        <v>505</v>
      </c>
    </row>
    <row r="3955" spans="1:14" hidden="1" x14ac:dyDescent="0.35">
      <c r="A3955" s="1" t="s">
        <v>487</v>
      </c>
      <c r="B3955" s="1" t="s">
        <v>488</v>
      </c>
      <c r="C3955" s="2" t="s">
        <v>600</v>
      </c>
      <c r="D3955" s="1" t="s">
        <v>213</v>
      </c>
      <c r="E3955" s="1">
        <v>6110</v>
      </c>
      <c r="F3955" s="1" t="s">
        <v>490</v>
      </c>
      <c r="G3955" s="2" t="s">
        <v>506</v>
      </c>
      <c r="H3955" s="1" t="s">
        <v>507</v>
      </c>
      <c r="I3955" s="1">
        <v>2010</v>
      </c>
      <c r="J3955" s="1">
        <v>2010</v>
      </c>
      <c r="K3955" s="1" t="s">
        <v>493</v>
      </c>
      <c r="L3955" s="1">
        <v>0</v>
      </c>
      <c r="M3955" s="1" t="s">
        <v>504</v>
      </c>
      <c r="N3955" s="1" t="s">
        <v>505</v>
      </c>
    </row>
    <row r="3956" spans="1:14" hidden="1" x14ac:dyDescent="0.35">
      <c r="A3956" s="1" t="s">
        <v>487</v>
      </c>
      <c r="B3956" s="1" t="s">
        <v>488</v>
      </c>
      <c r="C3956" s="2" t="s">
        <v>600</v>
      </c>
      <c r="D3956" s="1" t="s">
        <v>213</v>
      </c>
      <c r="E3956" s="1">
        <v>6110</v>
      </c>
      <c r="F3956" s="1" t="s">
        <v>490</v>
      </c>
      <c r="G3956" s="2" t="s">
        <v>506</v>
      </c>
      <c r="H3956" s="1" t="s">
        <v>507</v>
      </c>
      <c r="I3956" s="1">
        <v>2011</v>
      </c>
      <c r="J3956" s="1">
        <v>2011</v>
      </c>
      <c r="K3956" s="1" t="s">
        <v>493</v>
      </c>
      <c r="L3956" s="1">
        <v>0</v>
      </c>
      <c r="M3956" s="1" t="s">
        <v>504</v>
      </c>
      <c r="N3956" s="1" t="s">
        <v>505</v>
      </c>
    </row>
    <row r="3957" spans="1:14" hidden="1" x14ac:dyDescent="0.35">
      <c r="A3957" s="1" t="s">
        <v>487</v>
      </c>
      <c r="B3957" s="1" t="s">
        <v>488</v>
      </c>
      <c r="C3957" s="2" t="s">
        <v>600</v>
      </c>
      <c r="D3957" s="1" t="s">
        <v>213</v>
      </c>
      <c r="E3957" s="1">
        <v>6110</v>
      </c>
      <c r="F3957" s="1" t="s">
        <v>490</v>
      </c>
      <c r="G3957" s="2" t="s">
        <v>506</v>
      </c>
      <c r="H3957" s="1" t="s">
        <v>507</v>
      </c>
      <c r="I3957" s="1">
        <v>2012</v>
      </c>
      <c r="J3957" s="1">
        <v>2012</v>
      </c>
      <c r="K3957" s="1" t="s">
        <v>493</v>
      </c>
      <c r="L3957" s="1">
        <v>0</v>
      </c>
      <c r="M3957" s="1" t="s">
        <v>504</v>
      </c>
      <c r="N3957" s="1" t="s">
        <v>505</v>
      </c>
    </row>
    <row r="3958" spans="1:14" hidden="1" x14ac:dyDescent="0.35">
      <c r="A3958" s="1" t="s">
        <v>487</v>
      </c>
      <c r="B3958" s="1" t="s">
        <v>488</v>
      </c>
      <c r="C3958" s="2" t="s">
        <v>600</v>
      </c>
      <c r="D3958" s="1" t="s">
        <v>213</v>
      </c>
      <c r="E3958" s="1">
        <v>6110</v>
      </c>
      <c r="F3958" s="1" t="s">
        <v>490</v>
      </c>
      <c r="G3958" s="2" t="s">
        <v>506</v>
      </c>
      <c r="H3958" s="1" t="s">
        <v>507</v>
      </c>
      <c r="I3958" s="1">
        <v>2013</v>
      </c>
      <c r="J3958" s="1">
        <v>2013</v>
      </c>
      <c r="K3958" s="1" t="s">
        <v>493</v>
      </c>
      <c r="L3958" s="1">
        <v>0</v>
      </c>
      <c r="M3958" s="1" t="s">
        <v>504</v>
      </c>
      <c r="N3958" s="1" t="s">
        <v>505</v>
      </c>
    </row>
    <row r="3959" spans="1:14" hidden="1" x14ac:dyDescent="0.35">
      <c r="A3959" s="1" t="s">
        <v>487</v>
      </c>
      <c r="B3959" s="1" t="s">
        <v>488</v>
      </c>
      <c r="C3959" s="2" t="s">
        <v>600</v>
      </c>
      <c r="D3959" s="1" t="s">
        <v>213</v>
      </c>
      <c r="E3959" s="1">
        <v>6110</v>
      </c>
      <c r="F3959" s="1" t="s">
        <v>490</v>
      </c>
      <c r="G3959" s="2" t="s">
        <v>506</v>
      </c>
      <c r="H3959" s="1" t="s">
        <v>507</v>
      </c>
      <c r="I3959" s="1">
        <v>2014</v>
      </c>
      <c r="J3959" s="1">
        <v>2014</v>
      </c>
      <c r="K3959" s="1" t="s">
        <v>493</v>
      </c>
      <c r="L3959" s="1">
        <v>0</v>
      </c>
      <c r="M3959" s="1" t="s">
        <v>504</v>
      </c>
      <c r="N3959" s="1" t="s">
        <v>505</v>
      </c>
    </row>
    <row r="3960" spans="1:14" hidden="1" x14ac:dyDescent="0.35">
      <c r="A3960" s="1" t="s">
        <v>487</v>
      </c>
      <c r="B3960" s="1" t="s">
        <v>488</v>
      </c>
      <c r="C3960" s="2" t="s">
        <v>600</v>
      </c>
      <c r="D3960" s="1" t="s">
        <v>213</v>
      </c>
      <c r="E3960" s="1">
        <v>6110</v>
      </c>
      <c r="F3960" s="1" t="s">
        <v>490</v>
      </c>
      <c r="G3960" s="2" t="s">
        <v>506</v>
      </c>
      <c r="H3960" s="1" t="s">
        <v>507</v>
      </c>
      <c r="I3960" s="1">
        <v>2017</v>
      </c>
      <c r="J3960" s="1">
        <v>2017</v>
      </c>
      <c r="K3960" s="1" t="s">
        <v>493</v>
      </c>
      <c r="L3960" s="1">
        <v>0</v>
      </c>
      <c r="M3960" s="1" t="s">
        <v>504</v>
      </c>
      <c r="N3960" s="1" t="s">
        <v>505</v>
      </c>
    </row>
    <row r="3961" spans="1:14" hidden="1" x14ac:dyDescent="0.35">
      <c r="A3961" s="1" t="s">
        <v>487</v>
      </c>
      <c r="B3961" s="1" t="s">
        <v>488</v>
      </c>
      <c r="C3961" s="2" t="s">
        <v>600</v>
      </c>
      <c r="D3961" s="1" t="s">
        <v>213</v>
      </c>
      <c r="E3961" s="1">
        <v>6110</v>
      </c>
      <c r="F3961" s="1" t="s">
        <v>490</v>
      </c>
      <c r="G3961" s="2" t="s">
        <v>506</v>
      </c>
      <c r="H3961" s="1" t="s">
        <v>507</v>
      </c>
      <c r="I3961" s="1">
        <v>2018</v>
      </c>
      <c r="J3961" s="1">
        <v>2018</v>
      </c>
      <c r="K3961" s="1" t="s">
        <v>493</v>
      </c>
      <c r="L3961" s="1">
        <v>0</v>
      </c>
      <c r="M3961" s="1" t="s">
        <v>504</v>
      </c>
      <c r="N3961" s="1" t="s">
        <v>505</v>
      </c>
    </row>
    <row r="3962" spans="1:14" hidden="1" x14ac:dyDescent="0.35">
      <c r="A3962" s="1" t="s">
        <v>487</v>
      </c>
      <c r="B3962" s="1" t="s">
        <v>488</v>
      </c>
      <c r="C3962" s="2" t="s">
        <v>600</v>
      </c>
      <c r="D3962" s="1" t="s">
        <v>213</v>
      </c>
      <c r="E3962" s="1">
        <v>6110</v>
      </c>
      <c r="F3962" s="1" t="s">
        <v>490</v>
      </c>
      <c r="G3962" s="2" t="s">
        <v>497</v>
      </c>
      <c r="H3962" s="1" t="s">
        <v>498</v>
      </c>
      <c r="I3962" s="1">
        <v>2001</v>
      </c>
      <c r="J3962" s="1">
        <v>2001</v>
      </c>
      <c r="K3962" s="1" t="s">
        <v>493</v>
      </c>
      <c r="L3962" s="1">
        <v>0</v>
      </c>
      <c r="M3962" s="1" t="s">
        <v>504</v>
      </c>
      <c r="N3962" s="1" t="s">
        <v>505</v>
      </c>
    </row>
    <row r="3963" spans="1:14" hidden="1" x14ac:dyDescent="0.35">
      <c r="A3963" s="1" t="s">
        <v>487</v>
      </c>
      <c r="B3963" s="1" t="s">
        <v>488</v>
      </c>
      <c r="C3963" s="2" t="s">
        <v>600</v>
      </c>
      <c r="D3963" s="1" t="s">
        <v>213</v>
      </c>
      <c r="E3963" s="1">
        <v>6110</v>
      </c>
      <c r="F3963" s="1" t="s">
        <v>490</v>
      </c>
      <c r="G3963" s="2" t="s">
        <v>497</v>
      </c>
      <c r="H3963" s="1" t="s">
        <v>498</v>
      </c>
      <c r="I3963" s="1">
        <v>2002</v>
      </c>
      <c r="J3963" s="1">
        <v>2002</v>
      </c>
      <c r="K3963" s="1" t="s">
        <v>493</v>
      </c>
      <c r="L3963" s="1">
        <v>48.6</v>
      </c>
      <c r="M3963" s="1" t="s">
        <v>504</v>
      </c>
      <c r="N3963" s="1" t="s">
        <v>505</v>
      </c>
    </row>
    <row r="3964" spans="1:14" hidden="1" x14ac:dyDescent="0.35">
      <c r="A3964" s="1" t="s">
        <v>487</v>
      </c>
      <c r="B3964" s="1" t="s">
        <v>488</v>
      </c>
      <c r="C3964" s="2" t="s">
        <v>600</v>
      </c>
      <c r="D3964" s="1" t="s">
        <v>213</v>
      </c>
      <c r="E3964" s="1">
        <v>6110</v>
      </c>
      <c r="F3964" s="1" t="s">
        <v>490</v>
      </c>
      <c r="G3964" s="2" t="s">
        <v>497</v>
      </c>
      <c r="H3964" s="1" t="s">
        <v>498</v>
      </c>
      <c r="I3964" s="1">
        <v>2003</v>
      </c>
      <c r="J3964" s="1">
        <v>2003</v>
      </c>
      <c r="K3964" s="1" t="s">
        <v>493</v>
      </c>
      <c r="L3964" s="1">
        <v>65.66</v>
      </c>
      <c r="M3964" s="1" t="s">
        <v>504</v>
      </c>
      <c r="N3964" s="1" t="s">
        <v>505</v>
      </c>
    </row>
    <row r="3965" spans="1:14" hidden="1" x14ac:dyDescent="0.35">
      <c r="A3965" s="1" t="s">
        <v>487</v>
      </c>
      <c r="B3965" s="1" t="s">
        <v>488</v>
      </c>
      <c r="C3965" s="2" t="s">
        <v>600</v>
      </c>
      <c r="D3965" s="1" t="s">
        <v>213</v>
      </c>
      <c r="E3965" s="1">
        <v>6110</v>
      </c>
      <c r="F3965" s="1" t="s">
        <v>490</v>
      </c>
      <c r="G3965" s="2" t="s">
        <v>497</v>
      </c>
      <c r="H3965" s="1" t="s">
        <v>498</v>
      </c>
      <c r="I3965" s="1">
        <v>2004</v>
      </c>
      <c r="J3965" s="1">
        <v>2004</v>
      </c>
      <c r="K3965" s="1" t="s">
        <v>493</v>
      </c>
      <c r="L3965" s="1">
        <v>69</v>
      </c>
      <c r="M3965" s="1" t="s">
        <v>504</v>
      </c>
      <c r="N3965" s="1" t="s">
        <v>505</v>
      </c>
    </row>
    <row r="3966" spans="1:14" hidden="1" x14ac:dyDescent="0.35">
      <c r="A3966" s="1" t="s">
        <v>487</v>
      </c>
      <c r="B3966" s="1" t="s">
        <v>488</v>
      </c>
      <c r="C3966" s="2" t="s">
        <v>600</v>
      </c>
      <c r="D3966" s="1" t="s">
        <v>213</v>
      </c>
      <c r="E3966" s="1">
        <v>6110</v>
      </c>
      <c r="F3966" s="1" t="s">
        <v>490</v>
      </c>
      <c r="G3966" s="2" t="s">
        <v>497</v>
      </c>
      <c r="H3966" s="1" t="s">
        <v>498</v>
      </c>
      <c r="I3966" s="1">
        <v>2005</v>
      </c>
      <c r="J3966" s="1">
        <v>2005</v>
      </c>
      <c r="K3966" s="1" t="s">
        <v>493</v>
      </c>
      <c r="L3966" s="1">
        <v>74.94</v>
      </c>
      <c r="M3966" s="1" t="s">
        <v>504</v>
      </c>
      <c r="N3966" s="1" t="s">
        <v>505</v>
      </c>
    </row>
    <row r="3967" spans="1:14" hidden="1" x14ac:dyDescent="0.35">
      <c r="A3967" s="1" t="s">
        <v>487</v>
      </c>
      <c r="B3967" s="1" t="s">
        <v>488</v>
      </c>
      <c r="C3967" s="2" t="s">
        <v>600</v>
      </c>
      <c r="D3967" s="1" t="s">
        <v>213</v>
      </c>
      <c r="E3967" s="1">
        <v>6110</v>
      </c>
      <c r="F3967" s="1" t="s">
        <v>490</v>
      </c>
      <c r="G3967" s="2" t="s">
        <v>497</v>
      </c>
      <c r="H3967" s="1" t="s">
        <v>498</v>
      </c>
      <c r="I3967" s="1">
        <v>2006</v>
      </c>
      <c r="J3967" s="1">
        <v>2006</v>
      </c>
      <c r="K3967" s="1" t="s">
        <v>493</v>
      </c>
      <c r="L3967" s="1">
        <v>81.17</v>
      </c>
      <c r="M3967" s="1" t="s">
        <v>504</v>
      </c>
      <c r="N3967" s="1" t="s">
        <v>505</v>
      </c>
    </row>
    <row r="3968" spans="1:14" hidden="1" x14ac:dyDescent="0.35">
      <c r="A3968" s="1" t="s">
        <v>487</v>
      </c>
      <c r="B3968" s="1" t="s">
        <v>488</v>
      </c>
      <c r="C3968" s="2" t="s">
        <v>600</v>
      </c>
      <c r="D3968" s="1" t="s">
        <v>213</v>
      </c>
      <c r="E3968" s="1">
        <v>6110</v>
      </c>
      <c r="F3968" s="1" t="s">
        <v>490</v>
      </c>
      <c r="G3968" s="2" t="s">
        <v>497</v>
      </c>
      <c r="H3968" s="1" t="s">
        <v>498</v>
      </c>
      <c r="I3968" s="1">
        <v>2007</v>
      </c>
      <c r="J3968" s="1">
        <v>2007</v>
      </c>
      <c r="K3968" s="1" t="s">
        <v>493</v>
      </c>
      <c r="L3968" s="1">
        <v>85.49</v>
      </c>
      <c r="M3968" s="1" t="s">
        <v>504</v>
      </c>
      <c r="N3968" s="1" t="s">
        <v>505</v>
      </c>
    </row>
    <row r="3969" spans="1:14" hidden="1" x14ac:dyDescent="0.35">
      <c r="A3969" s="1" t="s">
        <v>487</v>
      </c>
      <c r="B3969" s="1" t="s">
        <v>488</v>
      </c>
      <c r="C3969" s="2" t="s">
        <v>600</v>
      </c>
      <c r="D3969" s="1" t="s">
        <v>213</v>
      </c>
      <c r="E3969" s="1">
        <v>6110</v>
      </c>
      <c r="F3969" s="1" t="s">
        <v>490</v>
      </c>
      <c r="G3969" s="2" t="s">
        <v>497</v>
      </c>
      <c r="H3969" s="1" t="s">
        <v>498</v>
      </c>
      <c r="I3969" s="1">
        <v>2008</v>
      </c>
      <c r="J3969" s="1">
        <v>2008</v>
      </c>
      <c r="K3969" s="1" t="s">
        <v>493</v>
      </c>
      <c r="L3969" s="1">
        <v>19.53</v>
      </c>
      <c r="M3969" s="1" t="s">
        <v>504</v>
      </c>
      <c r="N3969" s="1" t="s">
        <v>505</v>
      </c>
    </row>
    <row r="3970" spans="1:14" hidden="1" x14ac:dyDescent="0.35">
      <c r="A3970" s="1" t="s">
        <v>487</v>
      </c>
      <c r="B3970" s="1" t="s">
        <v>488</v>
      </c>
      <c r="C3970" s="2" t="s">
        <v>600</v>
      </c>
      <c r="D3970" s="1" t="s">
        <v>213</v>
      </c>
      <c r="E3970" s="1">
        <v>6110</v>
      </c>
      <c r="F3970" s="1" t="s">
        <v>490</v>
      </c>
      <c r="G3970" s="2" t="s">
        <v>497</v>
      </c>
      <c r="H3970" s="1" t="s">
        <v>498</v>
      </c>
      <c r="I3970" s="1">
        <v>2009</v>
      </c>
      <c r="J3970" s="1">
        <v>2009</v>
      </c>
      <c r="K3970" s="1" t="s">
        <v>493</v>
      </c>
      <c r="L3970" s="1">
        <v>76.239999999999995</v>
      </c>
      <c r="M3970" s="1" t="s">
        <v>504</v>
      </c>
      <c r="N3970" s="1" t="s">
        <v>505</v>
      </c>
    </row>
    <row r="3971" spans="1:14" hidden="1" x14ac:dyDescent="0.35">
      <c r="A3971" s="1" t="s">
        <v>487</v>
      </c>
      <c r="B3971" s="1" t="s">
        <v>488</v>
      </c>
      <c r="C3971" s="2" t="s">
        <v>600</v>
      </c>
      <c r="D3971" s="1" t="s">
        <v>213</v>
      </c>
      <c r="E3971" s="1">
        <v>6110</v>
      </c>
      <c r="F3971" s="1" t="s">
        <v>490</v>
      </c>
      <c r="G3971" s="2" t="s">
        <v>497</v>
      </c>
      <c r="H3971" s="1" t="s">
        <v>498</v>
      </c>
      <c r="I3971" s="1">
        <v>2010</v>
      </c>
      <c r="J3971" s="1">
        <v>2010</v>
      </c>
      <c r="K3971" s="1" t="s">
        <v>493</v>
      </c>
      <c r="L3971" s="1">
        <v>96.04</v>
      </c>
      <c r="M3971" s="1" t="s">
        <v>504</v>
      </c>
      <c r="N3971" s="1" t="s">
        <v>505</v>
      </c>
    </row>
    <row r="3972" spans="1:14" hidden="1" x14ac:dyDescent="0.35">
      <c r="A3972" s="1" t="s">
        <v>487</v>
      </c>
      <c r="B3972" s="1" t="s">
        <v>488</v>
      </c>
      <c r="C3972" s="2" t="s">
        <v>600</v>
      </c>
      <c r="D3972" s="1" t="s">
        <v>213</v>
      </c>
      <c r="E3972" s="1">
        <v>6110</v>
      </c>
      <c r="F3972" s="1" t="s">
        <v>490</v>
      </c>
      <c r="G3972" s="2" t="s">
        <v>497</v>
      </c>
      <c r="H3972" s="1" t="s">
        <v>498</v>
      </c>
      <c r="I3972" s="1">
        <v>2011</v>
      </c>
      <c r="J3972" s="1">
        <v>2011</v>
      </c>
      <c r="K3972" s="1" t="s">
        <v>493</v>
      </c>
      <c r="L3972" s="1">
        <v>101.87</v>
      </c>
      <c r="M3972" s="1" t="s">
        <v>504</v>
      </c>
      <c r="N3972" s="1" t="s">
        <v>505</v>
      </c>
    </row>
    <row r="3973" spans="1:14" hidden="1" x14ac:dyDescent="0.35">
      <c r="A3973" s="1" t="s">
        <v>487</v>
      </c>
      <c r="B3973" s="1" t="s">
        <v>488</v>
      </c>
      <c r="C3973" s="2" t="s">
        <v>600</v>
      </c>
      <c r="D3973" s="1" t="s">
        <v>213</v>
      </c>
      <c r="E3973" s="1">
        <v>6110</v>
      </c>
      <c r="F3973" s="1" t="s">
        <v>490</v>
      </c>
      <c r="G3973" s="2" t="s">
        <v>497</v>
      </c>
      <c r="H3973" s="1" t="s">
        <v>498</v>
      </c>
      <c r="I3973" s="1">
        <v>2012</v>
      </c>
      <c r="J3973" s="1">
        <v>2012</v>
      </c>
      <c r="K3973" s="1" t="s">
        <v>493</v>
      </c>
      <c r="L3973" s="1">
        <v>104.7</v>
      </c>
      <c r="M3973" s="1" t="s">
        <v>504</v>
      </c>
      <c r="N3973" s="1" t="s">
        <v>505</v>
      </c>
    </row>
    <row r="3974" spans="1:14" hidden="1" x14ac:dyDescent="0.35">
      <c r="A3974" s="1" t="s">
        <v>487</v>
      </c>
      <c r="B3974" s="1" t="s">
        <v>488</v>
      </c>
      <c r="C3974" s="2" t="s">
        <v>600</v>
      </c>
      <c r="D3974" s="1" t="s">
        <v>213</v>
      </c>
      <c r="E3974" s="1">
        <v>6110</v>
      </c>
      <c r="F3974" s="1" t="s">
        <v>490</v>
      </c>
      <c r="G3974" s="2" t="s">
        <v>497</v>
      </c>
      <c r="H3974" s="1" t="s">
        <v>498</v>
      </c>
      <c r="I3974" s="1">
        <v>2013</v>
      </c>
      <c r="J3974" s="1">
        <v>2013</v>
      </c>
      <c r="K3974" s="1" t="s">
        <v>493</v>
      </c>
      <c r="L3974" s="1">
        <v>66.83</v>
      </c>
      <c r="M3974" s="1" t="s">
        <v>504</v>
      </c>
      <c r="N3974" s="1" t="s">
        <v>505</v>
      </c>
    </row>
    <row r="3975" spans="1:14" hidden="1" x14ac:dyDescent="0.35">
      <c r="A3975" s="1" t="s">
        <v>487</v>
      </c>
      <c r="B3975" s="1" t="s">
        <v>488</v>
      </c>
      <c r="C3975" s="2" t="s">
        <v>600</v>
      </c>
      <c r="D3975" s="1" t="s">
        <v>213</v>
      </c>
      <c r="E3975" s="1">
        <v>6110</v>
      </c>
      <c r="F3975" s="1" t="s">
        <v>490</v>
      </c>
      <c r="G3975" s="2" t="s">
        <v>497</v>
      </c>
      <c r="H3975" s="1" t="s">
        <v>498</v>
      </c>
      <c r="I3975" s="1">
        <v>2014</v>
      </c>
      <c r="J3975" s="1">
        <v>2014</v>
      </c>
      <c r="K3975" s="1" t="s">
        <v>493</v>
      </c>
      <c r="L3975" s="1">
        <v>69.34</v>
      </c>
      <c r="M3975" s="1" t="s">
        <v>504</v>
      </c>
      <c r="N3975" s="1" t="s">
        <v>505</v>
      </c>
    </row>
    <row r="3976" spans="1:14" hidden="1" x14ac:dyDescent="0.35">
      <c r="A3976" s="1" t="s">
        <v>487</v>
      </c>
      <c r="B3976" s="1" t="s">
        <v>488</v>
      </c>
      <c r="C3976" s="2" t="s">
        <v>600</v>
      </c>
      <c r="D3976" s="1" t="s">
        <v>213</v>
      </c>
      <c r="E3976" s="1">
        <v>6110</v>
      </c>
      <c r="F3976" s="1" t="s">
        <v>490</v>
      </c>
      <c r="G3976" s="2" t="s">
        <v>497</v>
      </c>
      <c r="H3976" s="1" t="s">
        <v>498</v>
      </c>
      <c r="I3976" s="1">
        <v>2015</v>
      </c>
      <c r="J3976" s="1">
        <v>2015</v>
      </c>
      <c r="K3976" s="1" t="s">
        <v>493</v>
      </c>
      <c r="L3976" s="1">
        <v>32.85</v>
      </c>
      <c r="M3976" s="1" t="s">
        <v>504</v>
      </c>
      <c r="N3976" s="1" t="s">
        <v>505</v>
      </c>
    </row>
    <row r="3977" spans="1:14" hidden="1" x14ac:dyDescent="0.35">
      <c r="A3977" s="1" t="s">
        <v>487</v>
      </c>
      <c r="B3977" s="1" t="s">
        <v>488</v>
      </c>
      <c r="C3977" s="2" t="s">
        <v>600</v>
      </c>
      <c r="D3977" s="1" t="s">
        <v>213</v>
      </c>
      <c r="E3977" s="1">
        <v>6110</v>
      </c>
      <c r="F3977" s="1" t="s">
        <v>490</v>
      </c>
      <c r="G3977" s="2" t="s">
        <v>497</v>
      </c>
      <c r="H3977" s="1" t="s">
        <v>498</v>
      </c>
      <c r="I3977" s="1">
        <v>2016</v>
      </c>
      <c r="J3977" s="1">
        <v>2016</v>
      </c>
      <c r="K3977" s="1" t="s">
        <v>493</v>
      </c>
      <c r="L3977" s="1">
        <v>74.86</v>
      </c>
      <c r="M3977" s="1" t="s">
        <v>504</v>
      </c>
      <c r="N3977" s="1" t="s">
        <v>505</v>
      </c>
    </row>
    <row r="3978" spans="1:14" hidden="1" x14ac:dyDescent="0.35">
      <c r="A3978" s="1" t="s">
        <v>487</v>
      </c>
      <c r="B3978" s="1" t="s">
        <v>488</v>
      </c>
      <c r="C3978" s="2" t="s">
        <v>600</v>
      </c>
      <c r="D3978" s="1" t="s">
        <v>213</v>
      </c>
      <c r="E3978" s="1">
        <v>6110</v>
      </c>
      <c r="F3978" s="1" t="s">
        <v>490</v>
      </c>
      <c r="G3978" s="2" t="s">
        <v>497</v>
      </c>
      <c r="H3978" s="1" t="s">
        <v>498</v>
      </c>
      <c r="I3978" s="1">
        <v>2017</v>
      </c>
      <c r="J3978" s="1">
        <v>2017</v>
      </c>
      <c r="K3978" s="1" t="s">
        <v>493</v>
      </c>
      <c r="L3978" s="1">
        <v>72.75</v>
      </c>
      <c r="M3978" s="1" t="s">
        <v>504</v>
      </c>
      <c r="N3978" s="1" t="s">
        <v>505</v>
      </c>
    </row>
    <row r="3979" spans="1:14" hidden="1" x14ac:dyDescent="0.35">
      <c r="A3979" s="1" t="s">
        <v>487</v>
      </c>
      <c r="B3979" s="1" t="s">
        <v>488</v>
      </c>
      <c r="C3979" s="2" t="s">
        <v>600</v>
      </c>
      <c r="D3979" s="1" t="s">
        <v>213</v>
      </c>
      <c r="E3979" s="1">
        <v>6110</v>
      </c>
      <c r="F3979" s="1" t="s">
        <v>490</v>
      </c>
      <c r="G3979" s="2" t="s">
        <v>497</v>
      </c>
      <c r="H3979" s="1" t="s">
        <v>498</v>
      </c>
      <c r="I3979" s="1">
        <v>2018</v>
      </c>
      <c r="J3979" s="1">
        <v>2018</v>
      </c>
      <c r="K3979" s="1" t="s">
        <v>493</v>
      </c>
      <c r="L3979" s="1">
        <v>72.52</v>
      </c>
      <c r="M3979" s="1" t="s">
        <v>504</v>
      </c>
      <c r="N3979" s="1" t="s">
        <v>505</v>
      </c>
    </row>
    <row r="3980" spans="1:14" hidden="1" x14ac:dyDescent="0.35">
      <c r="A3980" s="1" t="s">
        <v>487</v>
      </c>
      <c r="B3980" s="1" t="s">
        <v>488</v>
      </c>
      <c r="C3980" s="2" t="s">
        <v>600</v>
      </c>
      <c r="D3980" s="1" t="s">
        <v>213</v>
      </c>
      <c r="E3980" s="1">
        <v>6110</v>
      </c>
      <c r="F3980" s="1" t="s">
        <v>490</v>
      </c>
      <c r="G3980" s="2" t="s">
        <v>499</v>
      </c>
      <c r="H3980" s="1" t="s">
        <v>500</v>
      </c>
      <c r="I3980" s="1">
        <v>2001</v>
      </c>
      <c r="J3980" s="1">
        <v>2001</v>
      </c>
      <c r="K3980" s="1" t="s">
        <v>493</v>
      </c>
      <c r="L3980" s="1">
        <v>48.25</v>
      </c>
      <c r="M3980" s="1" t="s">
        <v>504</v>
      </c>
      <c r="N3980" s="1" t="s">
        <v>505</v>
      </c>
    </row>
    <row r="3981" spans="1:14" hidden="1" x14ac:dyDescent="0.35">
      <c r="A3981" s="1" t="s">
        <v>487</v>
      </c>
      <c r="B3981" s="1" t="s">
        <v>488</v>
      </c>
      <c r="C3981" s="2" t="s">
        <v>600</v>
      </c>
      <c r="D3981" s="1" t="s">
        <v>213</v>
      </c>
      <c r="E3981" s="1">
        <v>6110</v>
      </c>
      <c r="F3981" s="1" t="s">
        <v>490</v>
      </c>
      <c r="G3981" s="2" t="s">
        <v>499</v>
      </c>
      <c r="H3981" s="1" t="s">
        <v>500</v>
      </c>
      <c r="I3981" s="1">
        <v>2002</v>
      </c>
      <c r="J3981" s="1">
        <v>2002</v>
      </c>
      <c r="K3981" s="1" t="s">
        <v>493</v>
      </c>
      <c r="L3981" s="1">
        <v>43.82</v>
      </c>
      <c r="M3981" s="1" t="s">
        <v>504</v>
      </c>
      <c r="N3981" s="1" t="s">
        <v>505</v>
      </c>
    </row>
    <row r="3982" spans="1:14" hidden="1" x14ac:dyDescent="0.35">
      <c r="A3982" s="1" t="s">
        <v>487</v>
      </c>
      <c r="B3982" s="1" t="s">
        <v>488</v>
      </c>
      <c r="C3982" s="2" t="s">
        <v>600</v>
      </c>
      <c r="D3982" s="1" t="s">
        <v>213</v>
      </c>
      <c r="E3982" s="1">
        <v>6110</v>
      </c>
      <c r="F3982" s="1" t="s">
        <v>490</v>
      </c>
      <c r="G3982" s="2" t="s">
        <v>499</v>
      </c>
      <c r="H3982" s="1" t="s">
        <v>500</v>
      </c>
      <c r="I3982" s="1">
        <v>2003</v>
      </c>
      <c r="J3982" s="1">
        <v>2003</v>
      </c>
      <c r="K3982" s="1" t="s">
        <v>493</v>
      </c>
      <c r="L3982" s="1">
        <v>47.44</v>
      </c>
      <c r="M3982" s="1" t="s">
        <v>504</v>
      </c>
      <c r="N3982" s="1" t="s">
        <v>505</v>
      </c>
    </row>
    <row r="3983" spans="1:14" hidden="1" x14ac:dyDescent="0.35">
      <c r="A3983" s="1" t="s">
        <v>487</v>
      </c>
      <c r="B3983" s="1" t="s">
        <v>488</v>
      </c>
      <c r="C3983" s="2" t="s">
        <v>600</v>
      </c>
      <c r="D3983" s="1" t="s">
        <v>213</v>
      </c>
      <c r="E3983" s="1">
        <v>6110</v>
      </c>
      <c r="F3983" s="1" t="s">
        <v>490</v>
      </c>
      <c r="G3983" s="2" t="s">
        <v>499</v>
      </c>
      <c r="H3983" s="1" t="s">
        <v>500</v>
      </c>
      <c r="I3983" s="1">
        <v>2004</v>
      </c>
      <c r="J3983" s="1">
        <v>2004</v>
      </c>
      <c r="K3983" s="1" t="s">
        <v>493</v>
      </c>
      <c r="L3983" s="1">
        <v>60.98</v>
      </c>
      <c r="M3983" s="1" t="s">
        <v>504</v>
      </c>
      <c r="N3983" s="1" t="s">
        <v>505</v>
      </c>
    </row>
    <row r="3984" spans="1:14" hidden="1" x14ac:dyDescent="0.35">
      <c r="A3984" s="1" t="s">
        <v>487</v>
      </c>
      <c r="B3984" s="1" t="s">
        <v>488</v>
      </c>
      <c r="C3984" s="2" t="s">
        <v>600</v>
      </c>
      <c r="D3984" s="1" t="s">
        <v>213</v>
      </c>
      <c r="E3984" s="1">
        <v>6110</v>
      </c>
      <c r="F3984" s="1" t="s">
        <v>490</v>
      </c>
      <c r="G3984" s="2" t="s">
        <v>499</v>
      </c>
      <c r="H3984" s="1" t="s">
        <v>500</v>
      </c>
      <c r="I3984" s="1">
        <v>2005</v>
      </c>
      <c r="J3984" s="1">
        <v>2005</v>
      </c>
      <c r="K3984" s="1" t="s">
        <v>493</v>
      </c>
      <c r="L3984" s="1">
        <v>56.53</v>
      </c>
      <c r="M3984" s="1" t="s">
        <v>504</v>
      </c>
      <c r="N3984" s="1" t="s">
        <v>505</v>
      </c>
    </row>
    <row r="3985" spans="1:14" hidden="1" x14ac:dyDescent="0.35">
      <c r="A3985" s="1" t="s">
        <v>487</v>
      </c>
      <c r="B3985" s="1" t="s">
        <v>488</v>
      </c>
      <c r="C3985" s="2" t="s">
        <v>600</v>
      </c>
      <c r="D3985" s="1" t="s">
        <v>213</v>
      </c>
      <c r="E3985" s="1">
        <v>6110</v>
      </c>
      <c r="F3985" s="1" t="s">
        <v>490</v>
      </c>
      <c r="G3985" s="2" t="s">
        <v>499</v>
      </c>
      <c r="H3985" s="1" t="s">
        <v>500</v>
      </c>
      <c r="I3985" s="1">
        <v>2006</v>
      </c>
      <c r="J3985" s="1">
        <v>2006</v>
      </c>
      <c r="K3985" s="1" t="s">
        <v>493</v>
      </c>
      <c r="L3985" s="1">
        <v>45.91</v>
      </c>
      <c r="M3985" s="1" t="s">
        <v>504</v>
      </c>
      <c r="N3985" s="1" t="s">
        <v>505</v>
      </c>
    </row>
    <row r="3986" spans="1:14" hidden="1" x14ac:dyDescent="0.35">
      <c r="A3986" s="1" t="s">
        <v>487</v>
      </c>
      <c r="B3986" s="1" t="s">
        <v>488</v>
      </c>
      <c r="C3986" s="2" t="s">
        <v>600</v>
      </c>
      <c r="D3986" s="1" t="s">
        <v>213</v>
      </c>
      <c r="E3986" s="1">
        <v>6110</v>
      </c>
      <c r="F3986" s="1" t="s">
        <v>490</v>
      </c>
      <c r="G3986" s="2" t="s">
        <v>499</v>
      </c>
      <c r="H3986" s="1" t="s">
        <v>500</v>
      </c>
      <c r="I3986" s="1">
        <v>2007</v>
      </c>
      <c r="J3986" s="1">
        <v>2007</v>
      </c>
      <c r="K3986" s="1" t="s">
        <v>493</v>
      </c>
      <c r="L3986" s="1">
        <v>44.33</v>
      </c>
      <c r="M3986" s="1" t="s">
        <v>504</v>
      </c>
      <c r="N3986" s="1" t="s">
        <v>505</v>
      </c>
    </row>
    <row r="3987" spans="1:14" hidden="1" x14ac:dyDescent="0.35">
      <c r="A3987" s="1" t="s">
        <v>487</v>
      </c>
      <c r="B3987" s="1" t="s">
        <v>488</v>
      </c>
      <c r="C3987" s="2" t="s">
        <v>600</v>
      </c>
      <c r="D3987" s="1" t="s">
        <v>213</v>
      </c>
      <c r="E3987" s="1">
        <v>6110</v>
      </c>
      <c r="F3987" s="1" t="s">
        <v>490</v>
      </c>
      <c r="G3987" s="2" t="s">
        <v>499</v>
      </c>
      <c r="H3987" s="1" t="s">
        <v>500</v>
      </c>
      <c r="I3987" s="1">
        <v>2008</v>
      </c>
      <c r="J3987" s="1">
        <v>2008</v>
      </c>
      <c r="K3987" s="1" t="s">
        <v>493</v>
      </c>
      <c r="L3987" s="1">
        <v>116.91</v>
      </c>
      <c r="M3987" s="1" t="s">
        <v>504</v>
      </c>
      <c r="N3987" s="1" t="s">
        <v>505</v>
      </c>
    </row>
    <row r="3988" spans="1:14" hidden="1" x14ac:dyDescent="0.35">
      <c r="A3988" s="1" t="s">
        <v>487</v>
      </c>
      <c r="B3988" s="1" t="s">
        <v>488</v>
      </c>
      <c r="C3988" s="2" t="s">
        <v>600</v>
      </c>
      <c r="D3988" s="1" t="s">
        <v>213</v>
      </c>
      <c r="E3988" s="1">
        <v>6110</v>
      </c>
      <c r="F3988" s="1" t="s">
        <v>490</v>
      </c>
      <c r="G3988" s="2" t="s">
        <v>499</v>
      </c>
      <c r="H3988" s="1" t="s">
        <v>500</v>
      </c>
      <c r="I3988" s="1">
        <v>2009</v>
      </c>
      <c r="J3988" s="1">
        <v>2009</v>
      </c>
      <c r="K3988" s="1" t="s">
        <v>493</v>
      </c>
      <c r="L3988" s="1">
        <v>87.45</v>
      </c>
      <c r="M3988" s="1" t="s">
        <v>504</v>
      </c>
      <c r="N3988" s="1" t="s">
        <v>505</v>
      </c>
    </row>
    <row r="3989" spans="1:14" hidden="1" x14ac:dyDescent="0.35">
      <c r="A3989" s="1" t="s">
        <v>487</v>
      </c>
      <c r="B3989" s="1" t="s">
        <v>488</v>
      </c>
      <c r="C3989" s="2" t="s">
        <v>600</v>
      </c>
      <c r="D3989" s="1" t="s">
        <v>213</v>
      </c>
      <c r="E3989" s="1">
        <v>6110</v>
      </c>
      <c r="F3989" s="1" t="s">
        <v>490</v>
      </c>
      <c r="G3989" s="2" t="s">
        <v>499</v>
      </c>
      <c r="H3989" s="1" t="s">
        <v>500</v>
      </c>
      <c r="I3989" s="1">
        <v>2010</v>
      </c>
      <c r="J3989" s="1">
        <v>2010</v>
      </c>
      <c r="K3989" s="1" t="s">
        <v>493</v>
      </c>
      <c r="L3989" s="1">
        <v>101.08</v>
      </c>
      <c r="M3989" s="1" t="s">
        <v>504</v>
      </c>
      <c r="N3989" s="1" t="s">
        <v>505</v>
      </c>
    </row>
    <row r="3990" spans="1:14" hidden="1" x14ac:dyDescent="0.35">
      <c r="A3990" s="1" t="s">
        <v>487</v>
      </c>
      <c r="B3990" s="1" t="s">
        <v>488</v>
      </c>
      <c r="C3990" s="2" t="s">
        <v>600</v>
      </c>
      <c r="D3990" s="1" t="s">
        <v>213</v>
      </c>
      <c r="E3990" s="1">
        <v>6110</v>
      </c>
      <c r="F3990" s="1" t="s">
        <v>490</v>
      </c>
      <c r="G3990" s="2" t="s">
        <v>499</v>
      </c>
      <c r="H3990" s="1" t="s">
        <v>500</v>
      </c>
      <c r="I3990" s="1">
        <v>2011</v>
      </c>
      <c r="J3990" s="1">
        <v>2011</v>
      </c>
      <c r="K3990" s="1" t="s">
        <v>493</v>
      </c>
      <c r="L3990" s="1">
        <v>76.33</v>
      </c>
      <c r="M3990" s="1" t="s">
        <v>504</v>
      </c>
      <c r="N3990" s="1" t="s">
        <v>505</v>
      </c>
    </row>
    <row r="3991" spans="1:14" hidden="1" x14ac:dyDescent="0.35">
      <c r="A3991" s="1" t="s">
        <v>487</v>
      </c>
      <c r="B3991" s="1" t="s">
        <v>488</v>
      </c>
      <c r="C3991" s="2" t="s">
        <v>600</v>
      </c>
      <c r="D3991" s="1" t="s">
        <v>213</v>
      </c>
      <c r="E3991" s="1">
        <v>6110</v>
      </c>
      <c r="F3991" s="1" t="s">
        <v>490</v>
      </c>
      <c r="G3991" s="2" t="s">
        <v>499</v>
      </c>
      <c r="H3991" s="1" t="s">
        <v>500</v>
      </c>
      <c r="I3991" s="1">
        <v>2012</v>
      </c>
      <c r="J3991" s="1">
        <v>2012</v>
      </c>
      <c r="K3991" s="1" t="s">
        <v>493</v>
      </c>
      <c r="L3991" s="1">
        <v>75.62</v>
      </c>
      <c r="M3991" s="1" t="s">
        <v>504</v>
      </c>
      <c r="N3991" s="1" t="s">
        <v>505</v>
      </c>
    </row>
    <row r="3992" spans="1:14" hidden="1" x14ac:dyDescent="0.35">
      <c r="A3992" s="1" t="s">
        <v>487</v>
      </c>
      <c r="B3992" s="1" t="s">
        <v>488</v>
      </c>
      <c r="C3992" s="2" t="s">
        <v>600</v>
      </c>
      <c r="D3992" s="1" t="s">
        <v>213</v>
      </c>
      <c r="E3992" s="1">
        <v>6110</v>
      </c>
      <c r="F3992" s="1" t="s">
        <v>490</v>
      </c>
      <c r="G3992" s="2" t="s">
        <v>499</v>
      </c>
      <c r="H3992" s="1" t="s">
        <v>500</v>
      </c>
      <c r="I3992" s="1">
        <v>2013</v>
      </c>
      <c r="J3992" s="1">
        <v>2013</v>
      </c>
      <c r="K3992" s="1" t="s">
        <v>493</v>
      </c>
      <c r="L3992" s="1">
        <v>78.88</v>
      </c>
      <c r="M3992" s="1" t="s">
        <v>504</v>
      </c>
      <c r="N3992" s="1" t="s">
        <v>505</v>
      </c>
    </row>
    <row r="3993" spans="1:14" hidden="1" x14ac:dyDescent="0.35">
      <c r="A3993" s="1" t="s">
        <v>487</v>
      </c>
      <c r="B3993" s="1" t="s">
        <v>488</v>
      </c>
      <c r="C3993" s="2" t="s">
        <v>600</v>
      </c>
      <c r="D3993" s="1" t="s">
        <v>213</v>
      </c>
      <c r="E3993" s="1">
        <v>6110</v>
      </c>
      <c r="F3993" s="1" t="s">
        <v>490</v>
      </c>
      <c r="G3993" s="2" t="s">
        <v>499</v>
      </c>
      <c r="H3993" s="1" t="s">
        <v>500</v>
      </c>
      <c r="I3993" s="1">
        <v>2014</v>
      </c>
      <c r="J3993" s="1">
        <v>2014</v>
      </c>
      <c r="K3993" s="1" t="s">
        <v>493</v>
      </c>
      <c r="L3993" s="1">
        <v>75.13</v>
      </c>
      <c r="M3993" s="1" t="s">
        <v>504</v>
      </c>
      <c r="N3993" s="1" t="s">
        <v>505</v>
      </c>
    </row>
    <row r="3994" spans="1:14" hidden="1" x14ac:dyDescent="0.35">
      <c r="A3994" s="1" t="s">
        <v>487</v>
      </c>
      <c r="B3994" s="1" t="s">
        <v>488</v>
      </c>
      <c r="C3994" s="2" t="s">
        <v>600</v>
      </c>
      <c r="D3994" s="1" t="s">
        <v>213</v>
      </c>
      <c r="E3994" s="1">
        <v>6110</v>
      </c>
      <c r="F3994" s="1" t="s">
        <v>490</v>
      </c>
      <c r="G3994" s="2" t="s">
        <v>499</v>
      </c>
      <c r="H3994" s="1" t="s">
        <v>500</v>
      </c>
      <c r="I3994" s="1">
        <v>2015</v>
      </c>
      <c r="J3994" s="1">
        <v>2015</v>
      </c>
      <c r="K3994" s="1" t="s">
        <v>493</v>
      </c>
      <c r="L3994" s="1">
        <v>32.450000000000003</v>
      </c>
      <c r="M3994" s="1" t="s">
        <v>504</v>
      </c>
      <c r="N3994" s="1" t="s">
        <v>505</v>
      </c>
    </row>
    <row r="3995" spans="1:14" hidden="1" x14ac:dyDescent="0.35">
      <c r="A3995" s="1" t="s">
        <v>487</v>
      </c>
      <c r="B3995" s="1" t="s">
        <v>488</v>
      </c>
      <c r="C3995" s="2" t="s">
        <v>600</v>
      </c>
      <c r="D3995" s="1" t="s">
        <v>213</v>
      </c>
      <c r="E3995" s="1">
        <v>6110</v>
      </c>
      <c r="F3995" s="1" t="s">
        <v>490</v>
      </c>
      <c r="G3995" s="2" t="s">
        <v>499</v>
      </c>
      <c r="H3995" s="1" t="s">
        <v>500</v>
      </c>
      <c r="I3995" s="1">
        <v>2016</v>
      </c>
      <c r="J3995" s="1">
        <v>2016</v>
      </c>
      <c r="K3995" s="1" t="s">
        <v>493</v>
      </c>
      <c r="L3995" s="1">
        <v>66.790000000000006</v>
      </c>
      <c r="M3995" s="1" t="s">
        <v>504</v>
      </c>
      <c r="N3995" s="1" t="s">
        <v>505</v>
      </c>
    </row>
    <row r="3996" spans="1:14" hidden="1" x14ac:dyDescent="0.35">
      <c r="A3996" s="1" t="s">
        <v>487</v>
      </c>
      <c r="B3996" s="1" t="s">
        <v>488</v>
      </c>
      <c r="C3996" s="2" t="s">
        <v>600</v>
      </c>
      <c r="D3996" s="1" t="s">
        <v>213</v>
      </c>
      <c r="E3996" s="1">
        <v>6110</v>
      </c>
      <c r="F3996" s="1" t="s">
        <v>490</v>
      </c>
      <c r="G3996" s="2" t="s">
        <v>499</v>
      </c>
      <c r="H3996" s="1" t="s">
        <v>500</v>
      </c>
      <c r="I3996" s="1">
        <v>2017</v>
      </c>
      <c r="J3996" s="1">
        <v>2017</v>
      </c>
      <c r="K3996" s="1" t="s">
        <v>493</v>
      </c>
      <c r="L3996" s="1">
        <v>70.25</v>
      </c>
      <c r="M3996" s="1" t="s">
        <v>504</v>
      </c>
      <c r="N3996" s="1" t="s">
        <v>505</v>
      </c>
    </row>
    <row r="3997" spans="1:14" hidden="1" x14ac:dyDescent="0.35">
      <c r="A3997" s="1" t="s">
        <v>487</v>
      </c>
      <c r="B3997" s="1" t="s">
        <v>488</v>
      </c>
      <c r="C3997" s="2" t="s">
        <v>600</v>
      </c>
      <c r="D3997" s="1" t="s">
        <v>213</v>
      </c>
      <c r="E3997" s="1">
        <v>6110</v>
      </c>
      <c r="F3997" s="1" t="s">
        <v>490</v>
      </c>
      <c r="G3997" s="2" t="s">
        <v>499</v>
      </c>
      <c r="H3997" s="1" t="s">
        <v>500</v>
      </c>
      <c r="I3997" s="1">
        <v>2018</v>
      </c>
      <c r="J3997" s="1">
        <v>2018</v>
      </c>
      <c r="K3997" s="1" t="s">
        <v>493</v>
      </c>
      <c r="L3997" s="1">
        <v>75.42</v>
      </c>
      <c r="M3997" s="1" t="s">
        <v>504</v>
      </c>
      <c r="N3997" s="1" t="s">
        <v>505</v>
      </c>
    </row>
    <row r="3998" spans="1:14" hidden="1" x14ac:dyDescent="0.35">
      <c r="A3998" s="1" t="s">
        <v>487</v>
      </c>
      <c r="B3998" s="1" t="s">
        <v>488</v>
      </c>
      <c r="C3998" s="2" t="s">
        <v>600</v>
      </c>
      <c r="D3998" s="1" t="s">
        <v>213</v>
      </c>
      <c r="E3998" s="1">
        <v>6110</v>
      </c>
      <c r="F3998" s="1" t="s">
        <v>490</v>
      </c>
      <c r="G3998" s="2" t="s">
        <v>508</v>
      </c>
      <c r="H3998" s="1" t="s">
        <v>509</v>
      </c>
      <c r="I3998" s="1">
        <v>2009</v>
      </c>
      <c r="J3998" s="1">
        <v>2009</v>
      </c>
      <c r="K3998" s="1" t="s">
        <v>493</v>
      </c>
      <c r="L3998" s="1">
        <v>0</v>
      </c>
      <c r="M3998" s="1" t="s">
        <v>504</v>
      </c>
      <c r="N3998" s="1" t="s">
        <v>505</v>
      </c>
    </row>
    <row r="3999" spans="1:14" hidden="1" x14ac:dyDescent="0.35">
      <c r="A3999" s="1" t="s">
        <v>487</v>
      </c>
      <c r="B3999" s="1" t="s">
        <v>488</v>
      </c>
      <c r="C3999" s="2" t="s">
        <v>600</v>
      </c>
      <c r="D3999" s="1" t="s">
        <v>213</v>
      </c>
      <c r="E3999" s="1">
        <v>6110</v>
      </c>
      <c r="F3999" s="1" t="s">
        <v>490</v>
      </c>
      <c r="G3999" s="2" t="s">
        <v>508</v>
      </c>
      <c r="H3999" s="1" t="s">
        <v>509</v>
      </c>
      <c r="I3999" s="1">
        <v>2010</v>
      </c>
      <c r="J3999" s="1">
        <v>2010</v>
      </c>
      <c r="K3999" s="1" t="s">
        <v>493</v>
      </c>
      <c r="L3999" s="1">
        <v>0</v>
      </c>
      <c r="M3999" s="1" t="s">
        <v>504</v>
      </c>
      <c r="N3999" s="1" t="s">
        <v>505</v>
      </c>
    </row>
    <row r="4000" spans="1:14" hidden="1" x14ac:dyDescent="0.35">
      <c r="A4000" s="1" t="s">
        <v>487</v>
      </c>
      <c r="B4000" s="1" t="s">
        <v>488</v>
      </c>
      <c r="C4000" s="2" t="s">
        <v>600</v>
      </c>
      <c r="D4000" s="1" t="s">
        <v>213</v>
      </c>
      <c r="E4000" s="1">
        <v>6110</v>
      </c>
      <c r="F4000" s="1" t="s">
        <v>490</v>
      </c>
      <c r="G4000" s="2" t="s">
        <v>508</v>
      </c>
      <c r="H4000" s="1" t="s">
        <v>509</v>
      </c>
      <c r="I4000" s="1">
        <v>2011</v>
      </c>
      <c r="J4000" s="1">
        <v>2011</v>
      </c>
      <c r="K4000" s="1" t="s">
        <v>493</v>
      </c>
      <c r="L4000" s="1">
        <v>0</v>
      </c>
      <c r="M4000" s="1" t="s">
        <v>504</v>
      </c>
      <c r="N4000" s="1" t="s">
        <v>505</v>
      </c>
    </row>
    <row r="4001" spans="1:14" hidden="1" x14ac:dyDescent="0.35">
      <c r="A4001" s="1" t="s">
        <v>487</v>
      </c>
      <c r="B4001" s="1" t="s">
        <v>488</v>
      </c>
      <c r="C4001" s="2" t="s">
        <v>600</v>
      </c>
      <c r="D4001" s="1" t="s">
        <v>213</v>
      </c>
      <c r="E4001" s="1">
        <v>6110</v>
      </c>
      <c r="F4001" s="1" t="s">
        <v>490</v>
      </c>
      <c r="G4001" s="2" t="s">
        <v>508</v>
      </c>
      <c r="H4001" s="1" t="s">
        <v>509</v>
      </c>
      <c r="I4001" s="1">
        <v>2012</v>
      </c>
      <c r="J4001" s="1">
        <v>2012</v>
      </c>
      <c r="K4001" s="1" t="s">
        <v>493</v>
      </c>
      <c r="L4001" s="1">
        <v>0</v>
      </c>
      <c r="M4001" s="1" t="s">
        <v>504</v>
      </c>
      <c r="N4001" s="1" t="s">
        <v>505</v>
      </c>
    </row>
    <row r="4002" spans="1:14" hidden="1" x14ac:dyDescent="0.35">
      <c r="A4002" s="1" t="s">
        <v>487</v>
      </c>
      <c r="B4002" s="1" t="s">
        <v>488</v>
      </c>
      <c r="C4002" s="2" t="s">
        <v>600</v>
      </c>
      <c r="D4002" s="1" t="s">
        <v>213</v>
      </c>
      <c r="E4002" s="1">
        <v>6110</v>
      </c>
      <c r="F4002" s="1" t="s">
        <v>490</v>
      </c>
      <c r="G4002" s="2" t="s">
        <v>508</v>
      </c>
      <c r="H4002" s="1" t="s">
        <v>509</v>
      </c>
      <c r="I4002" s="1">
        <v>2013</v>
      </c>
      <c r="J4002" s="1">
        <v>2013</v>
      </c>
      <c r="K4002" s="1" t="s">
        <v>493</v>
      </c>
      <c r="L4002" s="1">
        <v>0</v>
      </c>
      <c r="M4002" s="1" t="s">
        <v>504</v>
      </c>
      <c r="N4002" s="1" t="s">
        <v>505</v>
      </c>
    </row>
    <row r="4003" spans="1:14" hidden="1" x14ac:dyDescent="0.35">
      <c r="A4003" s="1" t="s">
        <v>487</v>
      </c>
      <c r="B4003" s="1" t="s">
        <v>488</v>
      </c>
      <c r="C4003" s="2" t="s">
        <v>600</v>
      </c>
      <c r="D4003" s="1" t="s">
        <v>213</v>
      </c>
      <c r="E4003" s="1">
        <v>6110</v>
      </c>
      <c r="F4003" s="1" t="s">
        <v>490</v>
      </c>
      <c r="G4003" s="2" t="s">
        <v>501</v>
      </c>
      <c r="H4003" s="1" t="s">
        <v>502</v>
      </c>
      <c r="I4003" s="1">
        <v>2001</v>
      </c>
      <c r="J4003" s="1">
        <v>2001</v>
      </c>
      <c r="K4003" s="1" t="s">
        <v>493</v>
      </c>
      <c r="L4003" s="1">
        <v>0</v>
      </c>
      <c r="M4003" s="1" t="s">
        <v>504</v>
      </c>
      <c r="N4003" s="1" t="s">
        <v>505</v>
      </c>
    </row>
    <row r="4004" spans="1:14" hidden="1" x14ac:dyDescent="0.35">
      <c r="A4004" s="1" t="s">
        <v>487</v>
      </c>
      <c r="B4004" s="1" t="s">
        <v>488</v>
      </c>
      <c r="C4004" s="2" t="s">
        <v>600</v>
      </c>
      <c r="D4004" s="1" t="s">
        <v>213</v>
      </c>
      <c r="E4004" s="1">
        <v>6110</v>
      </c>
      <c r="F4004" s="1" t="s">
        <v>490</v>
      </c>
      <c r="G4004" s="2" t="s">
        <v>501</v>
      </c>
      <c r="H4004" s="1" t="s">
        <v>502</v>
      </c>
      <c r="I4004" s="1">
        <v>2002</v>
      </c>
      <c r="J4004" s="1">
        <v>2002</v>
      </c>
      <c r="K4004" s="1" t="s">
        <v>493</v>
      </c>
      <c r="L4004" s="1">
        <v>41.6</v>
      </c>
      <c r="M4004" s="1" t="s">
        <v>504</v>
      </c>
      <c r="N4004" s="1" t="s">
        <v>505</v>
      </c>
    </row>
    <row r="4005" spans="1:14" hidden="1" x14ac:dyDescent="0.35">
      <c r="A4005" s="1" t="s">
        <v>487</v>
      </c>
      <c r="B4005" s="1" t="s">
        <v>488</v>
      </c>
      <c r="C4005" s="2" t="s">
        <v>600</v>
      </c>
      <c r="D4005" s="1" t="s">
        <v>213</v>
      </c>
      <c r="E4005" s="1">
        <v>6110</v>
      </c>
      <c r="F4005" s="1" t="s">
        <v>490</v>
      </c>
      <c r="G4005" s="2" t="s">
        <v>501</v>
      </c>
      <c r="H4005" s="1" t="s">
        <v>502</v>
      </c>
      <c r="I4005" s="1">
        <v>2003</v>
      </c>
      <c r="J4005" s="1">
        <v>2003</v>
      </c>
      <c r="K4005" s="1" t="s">
        <v>493</v>
      </c>
      <c r="L4005" s="1">
        <v>57.43</v>
      </c>
      <c r="M4005" s="1" t="s">
        <v>504</v>
      </c>
      <c r="N4005" s="1" t="s">
        <v>505</v>
      </c>
    </row>
    <row r="4006" spans="1:14" hidden="1" x14ac:dyDescent="0.35">
      <c r="A4006" s="1" t="s">
        <v>487</v>
      </c>
      <c r="B4006" s="1" t="s">
        <v>488</v>
      </c>
      <c r="C4006" s="2" t="s">
        <v>600</v>
      </c>
      <c r="D4006" s="1" t="s">
        <v>213</v>
      </c>
      <c r="E4006" s="1">
        <v>6110</v>
      </c>
      <c r="F4006" s="1" t="s">
        <v>490</v>
      </c>
      <c r="G4006" s="2" t="s">
        <v>501</v>
      </c>
      <c r="H4006" s="1" t="s">
        <v>502</v>
      </c>
      <c r="I4006" s="1">
        <v>2004</v>
      </c>
      <c r="J4006" s="1">
        <v>2004</v>
      </c>
      <c r="K4006" s="1" t="s">
        <v>493</v>
      </c>
      <c r="L4006" s="1">
        <v>58.77</v>
      </c>
      <c r="M4006" s="1" t="s">
        <v>504</v>
      </c>
      <c r="N4006" s="1" t="s">
        <v>505</v>
      </c>
    </row>
    <row r="4007" spans="1:14" hidden="1" x14ac:dyDescent="0.35">
      <c r="A4007" s="1" t="s">
        <v>487</v>
      </c>
      <c r="B4007" s="1" t="s">
        <v>488</v>
      </c>
      <c r="C4007" s="2" t="s">
        <v>600</v>
      </c>
      <c r="D4007" s="1" t="s">
        <v>213</v>
      </c>
      <c r="E4007" s="1">
        <v>6110</v>
      </c>
      <c r="F4007" s="1" t="s">
        <v>490</v>
      </c>
      <c r="G4007" s="2" t="s">
        <v>501</v>
      </c>
      <c r="H4007" s="1" t="s">
        <v>502</v>
      </c>
      <c r="I4007" s="1">
        <v>2005</v>
      </c>
      <c r="J4007" s="1">
        <v>2005</v>
      </c>
      <c r="K4007" s="1" t="s">
        <v>493</v>
      </c>
      <c r="L4007" s="1">
        <v>65.989999999999995</v>
      </c>
      <c r="M4007" s="1" t="s">
        <v>504</v>
      </c>
      <c r="N4007" s="1" t="s">
        <v>505</v>
      </c>
    </row>
    <row r="4008" spans="1:14" hidden="1" x14ac:dyDescent="0.35">
      <c r="A4008" s="1" t="s">
        <v>487</v>
      </c>
      <c r="B4008" s="1" t="s">
        <v>488</v>
      </c>
      <c r="C4008" s="2" t="s">
        <v>600</v>
      </c>
      <c r="D4008" s="1" t="s">
        <v>213</v>
      </c>
      <c r="E4008" s="1">
        <v>6110</v>
      </c>
      <c r="F4008" s="1" t="s">
        <v>490</v>
      </c>
      <c r="G4008" s="2" t="s">
        <v>501</v>
      </c>
      <c r="H4008" s="1" t="s">
        <v>502</v>
      </c>
      <c r="I4008" s="1">
        <v>2006</v>
      </c>
      <c r="J4008" s="1">
        <v>2006</v>
      </c>
      <c r="K4008" s="1" t="s">
        <v>493</v>
      </c>
      <c r="L4008" s="1">
        <v>72.5</v>
      </c>
      <c r="M4008" s="1" t="s">
        <v>504</v>
      </c>
      <c r="N4008" s="1" t="s">
        <v>505</v>
      </c>
    </row>
    <row r="4009" spans="1:14" hidden="1" x14ac:dyDescent="0.35">
      <c r="A4009" s="1" t="s">
        <v>487</v>
      </c>
      <c r="B4009" s="1" t="s">
        <v>488</v>
      </c>
      <c r="C4009" s="2" t="s">
        <v>600</v>
      </c>
      <c r="D4009" s="1" t="s">
        <v>213</v>
      </c>
      <c r="E4009" s="1">
        <v>6110</v>
      </c>
      <c r="F4009" s="1" t="s">
        <v>490</v>
      </c>
      <c r="G4009" s="2" t="s">
        <v>501</v>
      </c>
      <c r="H4009" s="1" t="s">
        <v>502</v>
      </c>
      <c r="I4009" s="1">
        <v>2007</v>
      </c>
      <c r="J4009" s="1">
        <v>2007</v>
      </c>
      <c r="K4009" s="1" t="s">
        <v>493</v>
      </c>
      <c r="L4009" s="1">
        <v>76.25</v>
      </c>
      <c r="M4009" s="1" t="s">
        <v>504</v>
      </c>
      <c r="N4009" s="1" t="s">
        <v>505</v>
      </c>
    </row>
    <row r="4010" spans="1:14" hidden="1" x14ac:dyDescent="0.35">
      <c r="A4010" s="1" t="s">
        <v>487</v>
      </c>
      <c r="B4010" s="1" t="s">
        <v>488</v>
      </c>
      <c r="C4010" s="2" t="s">
        <v>600</v>
      </c>
      <c r="D4010" s="1" t="s">
        <v>213</v>
      </c>
      <c r="E4010" s="1">
        <v>6110</v>
      </c>
      <c r="F4010" s="1" t="s">
        <v>490</v>
      </c>
      <c r="G4010" s="2" t="s">
        <v>501</v>
      </c>
      <c r="H4010" s="1" t="s">
        <v>502</v>
      </c>
      <c r="I4010" s="1">
        <v>2008</v>
      </c>
      <c r="J4010" s="1">
        <v>2008</v>
      </c>
      <c r="K4010" s="1" t="s">
        <v>493</v>
      </c>
      <c r="L4010" s="1">
        <v>8.8800000000000008</v>
      </c>
      <c r="M4010" s="1" t="s">
        <v>504</v>
      </c>
      <c r="N4010" s="1" t="s">
        <v>505</v>
      </c>
    </row>
    <row r="4011" spans="1:14" hidden="1" x14ac:dyDescent="0.35">
      <c r="A4011" s="1" t="s">
        <v>487</v>
      </c>
      <c r="B4011" s="1" t="s">
        <v>488</v>
      </c>
      <c r="C4011" s="2" t="s">
        <v>600</v>
      </c>
      <c r="D4011" s="1" t="s">
        <v>213</v>
      </c>
      <c r="E4011" s="1">
        <v>6110</v>
      </c>
      <c r="F4011" s="1" t="s">
        <v>490</v>
      </c>
      <c r="G4011" s="2" t="s">
        <v>501</v>
      </c>
      <c r="H4011" s="1" t="s">
        <v>502</v>
      </c>
      <c r="I4011" s="1">
        <v>2009</v>
      </c>
      <c r="J4011" s="1">
        <v>2009</v>
      </c>
      <c r="K4011" s="1" t="s">
        <v>493</v>
      </c>
      <c r="L4011" s="1">
        <v>65.5</v>
      </c>
      <c r="M4011" s="1" t="s">
        <v>504</v>
      </c>
      <c r="N4011" s="1" t="s">
        <v>505</v>
      </c>
    </row>
    <row r="4012" spans="1:14" hidden="1" x14ac:dyDescent="0.35">
      <c r="A4012" s="1" t="s">
        <v>487</v>
      </c>
      <c r="B4012" s="1" t="s">
        <v>488</v>
      </c>
      <c r="C4012" s="2" t="s">
        <v>600</v>
      </c>
      <c r="D4012" s="1" t="s">
        <v>213</v>
      </c>
      <c r="E4012" s="1">
        <v>6110</v>
      </c>
      <c r="F4012" s="1" t="s">
        <v>490</v>
      </c>
      <c r="G4012" s="2" t="s">
        <v>501</v>
      </c>
      <c r="H4012" s="1" t="s">
        <v>502</v>
      </c>
      <c r="I4012" s="1">
        <v>2010</v>
      </c>
      <c r="J4012" s="1">
        <v>2010</v>
      </c>
      <c r="K4012" s="1" t="s">
        <v>493</v>
      </c>
      <c r="L4012" s="1">
        <v>84.87</v>
      </c>
      <c r="M4012" s="1" t="s">
        <v>504</v>
      </c>
      <c r="N4012" s="1" t="s">
        <v>505</v>
      </c>
    </row>
    <row r="4013" spans="1:14" hidden="1" x14ac:dyDescent="0.35">
      <c r="A4013" s="1" t="s">
        <v>487</v>
      </c>
      <c r="B4013" s="1" t="s">
        <v>488</v>
      </c>
      <c r="C4013" s="2" t="s">
        <v>600</v>
      </c>
      <c r="D4013" s="1" t="s">
        <v>213</v>
      </c>
      <c r="E4013" s="1">
        <v>6110</v>
      </c>
      <c r="F4013" s="1" t="s">
        <v>490</v>
      </c>
      <c r="G4013" s="2" t="s">
        <v>501</v>
      </c>
      <c r="H4013" s="1" t="s">
        <v>502</v>
      </c>
      <c r="I4013" s="1">
        <v>2011</v>
      </c>
      <c r="J4013" s="1">
        <v>2011</v>
      </c>
      <c r="K4013" s="1" t="s">
        <v>493</v>
      </c>
      <c r="L4013" s="1">
        <v>89.58</v>
      </c>
      <c r="M4013" s="1" t="s">
        <v>504</v>
      </c>
      <c r="N4013" s="1" t="s">
        <v>505</v>
      </c>
    </row>
    <row r="4014" spans="1:14" hidden="1" x14ac:dyDescent="0.35">
      <c r="A4014" s="1" t="s">
        <v>487</v>
      </c>
      <c r="B4014" s="1" t="s">
        <v>488</v>
      </c>
      <c r="C4014" s="2" t="s">
        <v>600</v>
      </c>
      <c r="D4014" s="1" t="s">
        <v>213</v>
      </c>
      <c r="E4014" s="1">
        <v>6110</v>
      </c>
      <c r="F4014" s="1" t="s">
        <v>490</v>
      </c>
      <c r="G4014" s="2" t="s">
        <v>501</v>
      </c>
      <c r="H4014" s="1" t="s">
        <v>502</v>
      </c>
      <c r="I4014" s="1">
        <v>2012</v>
      </c>
      <c r="J4014" s="1">
        <v>2012</v>
      </c>
      <c r="K4014" s="1" t="s">
        <v>493</v>
      </c>
      <c r="L4014" s="1">
        <v>86.68</v>
      </c>
      <c r="M4014" s="1" t="s">
        <v>504</v>
      </c>
      <c r="N4014" s="1" t="s">
        <v>505</v>
      </c>
    </row>
    <row r="4015" spans="1:14" hidden="1" x14ac:dyDescent="0.35">
      <c r="A4015" s="1" t="s">
        <v>487</v>
      </c>
      <c r="B4015" s="1" t="s">
        <v>488</v>
      </c>
      <c r="C4015" s="2" t="s">
        <v>600</v>
      </c>
      <c r="D4015" s="1" t="s">
        <v>213</v>
      </c>
      <c r="E4015" s="1">
        <v>6110</v>
      </c>
      <c r="F4015" s="1" t="s">
        <v>490</v>
      </c>
      <c r="G4015" s="2" t="s">
        <v>501</v>
      </c>
      <c r="H4015" s="1" t="s">
        <v>502</v>
      </c>
      <c r="I4015" s="1">
        <v>2013</v>
      </c>
      <c r="J4015" s="1">
        <v>2013</v>
      </c>
      <c r="K4015" s="1" t="s">
        <v>493</v>
      </c>
      <c r="L4015" s="1">
        <v>42.36</v>
      </c>
      <c r="M4015" s="1" t="s">
        <v>504</v>
      </c>
      <c r="N4015" s="1" t="s">
        <v>505</v>
      </c>
    </row>
    <row r="4016" spans="1:14" hidden="1" x14ac:dyDescent="0.35">
      <c r="A4016" s="1" t="s">
        <v>487</v>
      </c>
      <c r="B4016" s="1" t="s">
        <v>488</v>
      </c>
      <c r="C4016" s="2" t="s">
        <v>600</v>
      </c>
      <c r="D4016" s="1" t="s">
        <v>213</v>
      </c>
      <c r="E4016" s="1">
        <v>6110</v>
      </c>
      <c r="F4016" s="1" t="s">
        <v>490</v>
      </c>
      <c r="G4016" s="2" t="s">
        <v>501</v>
      </c>
      <c r="H4016" s="1" t="s">
        <v>502</v>
      </c>
      <c r="I4016" s="1">
        <v>2014</v>
      </c>
      <c r="J4016" s="1">
        <v>2014</v>
      </c>
      <c r="K4016" s="1" t="s">
        <v>493</v>
      </c>
      <c r="L4016" s="1">
        <v>43.65</v>
      </c>
      <c r="M4016" s="1" t="s">
        <v>504</v>
      </c>
      <c r="N4016" s="1" t="s">
        <v>505</v>
      </c>
    </row>
    <row r="4017" spans="1:14" hidden="1" x14ac:dyDescent="0.35">
      <c r="A4017" s="1" t="s">
        <v>487</v>
      </c>
      <c r="B4017" s="1" t="s">
        <v>488</v>
      </c>
      <c r="C4017" s="2" t="s">
        <v>600</v>
      </c>
      <c r="D4017" s="1" t="s">
        <v>213</v>
      </c>
      <c r="E4017" s="1">
        <v>6110</v>
      </c>
      <c r="F4017" s="1" t="s">
        <v>490</v>
      </c>
      <c r="G4017" s="2" t="s">
        <v>501</v>
      </c>
      <c r="H4017" s="1" t="s">
        <v>502</v>
      </c>
      <c r="I4017" s="1">
        <v>2015</v>
      </c>
      <c r="J4017" s="1">
        <v>2015</v>
      </c>
      <c r="K4017" s="1" t="s">
        <v>493</v>
      </c>
      <c r="L4017" s="1">
        <v>18.170000000000002</v>
      </c>
      <c r="M4017" s="1" t="s">
        <v>504</v>
      </c>
      <c r="N4017" s="1" t="s">
        <v>505</v>
      </c>
    </row>
    <row r="4018" spans="1:14" hidden="1" x14ac:dyDescent="0.35">
      <c r="A4018" s="1" t="s">
        <v>487</v>
      </c>
      <c r="B4018" s="1" t="s">
        <v>488</v>
      </c>
      <c r="C4018" s="2" t="s">
        <v>600</v>
      </c>
      <c r="D4018" s="1" t="s">
        <v>213</v>
      </c>
      <c r="E4018" s="1">
        <v>6110</v>
      </c>
      <c r="F4018" s="1" t="s">
        <v>490</v>
      </c>
      <c r="G4018" s="2" t="s">
        <v>501</v>
      </c>
      <c r="H4018" s="1" t="s">
        <v>502</v>
      </c>
      <c r="I4018" s="1">
        <v>2016</v>
      </c>
      <c r="J4018" s="1">
        <v>2016</v>
      </c>
      <c r="K4018" s="1" t="s">
        <v>493</v>
      </c>
      <c r="L4018" s="1">
        <v>43.4</v>
      </c>
      <c r="M4018" s="1" t="s">
        <v>504</v>
      </c>
      <c r="N4018" s="1" t="s">
        <v>505</v>
      </c>
    </row>
    <row r="4019" spans="1:14" hidden="1" x14ac:dyDescent="0.35">
      <c r="A4019" s="1" t="s">
        <v>487</v>
      </c>
      <c r="B4019" s="1" t="s">
        <v>488</v>
      </c>
      <c r="C4019" s="2" t="s">
        <v>600</v>
      </c>
      <c r="D4019" s="1" t="s">
        <v>213</v>
      </c>
      <c r="E4019" s="1">
        <v>6110</v>
      </c>
      <c r="F4019" s="1" t="s">
        <v>490</v>
      </c>
      <c r="G4019" s="2" t="s">
        <v>501</v>
      </c>
      <c r="H4019" s="1" t="s">
        <v>502</v>
      </c>
      <c r="I4019" s="1">
        <v>2017</v>
      </c>
      <c r="J4019" s="1">
        <v>2017</v>
      </c>
      <c r="K4019" s="1" t="s">
        <v>493</v>
      </c>
      <c r="L4019" s="1">
        <v>39.46</v>
      </c>
      <c r="M4019" s="1" t="s">
        <v>504</v>
      </c>
      <c r="N4019" s="1" t="s">
        <v>505</v>
      </c>
    </row>
    <row r="4020" spans="1:14" hidden="1" x14ac:dyDescent="0.35">
      <c r="A4020" s="1" t="s">
        <v>487</v>
      </c>
      <c r="B4020" s="1" t="s">
        <v>488</v>
      </c>
      <c r="C4020" s="2" t="s">
        <v>600</v>
      </c>
      <c r="D4020" s="1" t="s">
        <v>213</v>
      </c>
      <c r="E4020" s="1">
        <v>6110</v>
      </c>
      <c r="F4020" s="1" t="s">
        <v>490</v>
      </c>
      <c r="G4020" s="2" t="s">
        <v>501</v>
      </c>
      <c r="H4020" s="1" t="s">
        <v>502</v>
      </c>
      <c r="I4020" s="1">
        <v>2018</v>
      </c>
      <c r="J4020" s="1">
        <v>2018</v>
      </c>
      <c r="K4020" s="1" t="s">
        <v>493</v>
      </c>
      <c r="L4020" s="1">
        <v>38.51</v>
      </c>
      <c r="M4020" s="1" t="s">
        <v>504</v>
      </c>
      <c r="N4020" s="1" t="s">
        <v>505</v>
      </c>
    </row>
    <row r="4021" spans="1:14" hidden="1" x14ac:dyDescent="0.35">
      <c r="A4021" s="1" t="s">
        <v>487</v>
      </c>
      <c r="B4021" s="1" t="s">
        <v>488</v>
      </c>
      <c r="C4021" s="2" t="s">
        <v>601</v>
      </c>
      <c r="D4021" s="1" t="s">
        <v>215</v>
      </c>
      <c r="E4021" s="1">
        <v>6110</v>
      </c>
      <c r="F4021" s="1" t="s">
        <v>490</v>
      </c>
      <c r="G4021" s="2" t="s">
        <v>499</v>
      </c>
      <c r="H4021" s="1" t="s">
        <v>500</v>
      </c>
      <c r="I4021" s="1">
        <v>2013</v>
      </c>
      <c r="J4021" s="1">
        <v>2013</v>
      </c>
      <c r="K4021" s="1" t="s">
        <v>493</v>
      </c>
      <c r="L4021" s="1">
        <v>7271.18</v>
      </c>
      <c r="M4021" s="1" t="s">
        <v>504</v>
      </c>
      <c r="N4021" s="1" t="s">
        <v>505</v>
      </c>
    </row>
    <row r="4022" spans="1:14" hidden="1" x14ac:dyDescent="0.35">
      <c r="A4022" s="1" t="s">
        <v>487</v>
      </c>
      <c r="B4022" s="1" t="s">
        <v>488</v>
      </c>
      <c r="C4022" s="2" t="s">
        <v>601</v>
      </c>
      <c r="D4022" s="1" t="s">
        <v>215</v>
      </c>
      <c r="E4022" s="1">
        <v>6110</v>
      </c>
      <c r="F4022" s="1" t="s">
        <v>490</v>
      </c>
      <c r="G4022" s="2" t="s">
        <v>499</v>
      </c>
      <c r="H4022" s="1" t="s">
        <v>500</v>
      </c>
      <c r="I4022" s="1">
        <v>2014</v>
      </c>
      <c r="J4022" s="1">
        <v>2014</v>
      </c>
      <c r="K4022" s="1" t="s">
        <v>493</v>
      </c>
      <c r="L4022" s="1">
        <v>7419.5</v>
      </c>
      <c r="M4022" s="1" t="s">
        <v>504</v>
      </c>
      <c r="N4022" s="1" t="s">
        <v>505</v>
      </c>
    </row>
    <row r="4023" spans="1:14" hidden="1" x14ac:dyDescent="0.35">
      <c r="A4023" s="1" t="s">
        <v>487</v>
      </c>
      <c r="B4023" s="1" t="s">
        <v>488</v>
      </c>
      <c r="C4023" s="2" t="s">
        <v>601</v>
      </c>
      <c r="D4023" s="1" t="s">
        <v>215</v>
      </c>
      <c r="E4023" s="1">
        <v>6110</v>
      </c>
      <c r="F4023" s="1" t="s">
        <v>490</v>
      </c>
      <c r="G4023" s="2" t="s">
        <v>499</v>
      </c>
      <c r="H4023" s="1" t="s">
        <v>500</v>
      </c>
      <c r="I4023" s="1">
        <v>2015</v>
      </c>
      <c r="J4023" s="1">
        <v>2015</v>
      </c>
      <c r="K4023" s="1" t="s">
        <v>493</v>
      </c>
      <c r="L4023" s="1">
        <v>6190.46</v>
      </c>
      <c r="M4023" s="1" t="s">
        <v>504</v>
      </c>
      <c r="N4023" s="1" t="s">
        <v>505</v>
      </c>
    </row>
    <row r="4024" spans="1:14" hidden="1" x14ac:dyDescent="0.35">
      <c r="A4024" s="1" t="s">
        <v>487</v>
      </c>
      <c r="B4024" s="1" t="s">
        <v>488</v>
      </c>
      <c r="C4024" s="2" t="s">
        <v>601</v>
      </c>
      <c r="D4024" s="1" t="s">
        <v>215</v>
      </c>
      <c r="E4024" s="1">
        <v>6110</v>
      </c>
      <c r="F4024" s="1" t="s">
        <v>490</v>
      </c>
      <c r="G4024" s="2" t="s">
        <v>499</v>
      </c>
      <c r="H4024" s="1" t="s">
        <v>500</v>
      </c>
      <c r="I4024" s="1">
        <v>2016</v>
      </c>
      <c r="J4024" s="1">
        <v>2016</v>
      </c>
      <c r="K4024" s="1" t="s">
        <v>493</v>
      </c>
      <c r="L4024" s="1">
        <v>4882.0600000000004</v>
      </c>
      <c r="M4024" s="1" t="s">
        <v>504</v>
      </c>
      <c r="N4024" s="1" t="s">
        <v>505</v>
      </c>
    </row>
    <row r="4025" spans="1:14" hidden="1" x14ac:dyDescent="0.35">
      <c r="A4025" s="1" t="s">
        <v>487</v>
      </c>
      <c r="B4025" s="1" t="s">
        <v>488</v>
      </c>
      <c r="C4025" s="2" t="s">
        <v>601</v>
      </c>
      <c r="D4025" s="1" t="s">
        <v>215</v>
      </c>
      <c r="E4025" s="1">
        <v>6110</v>
      </c>
      <c r="F4025" s="1" t="s">
        <v>490</v>
      </c>
      <c r="G4025" s="2" t="s">
        <v>499</v>
      </c>
      <c r="H4025" s="1" t="s">
        <v>500</v>
      </c>
      <c r="I4025" s="1">
        <v>2017</v>
      </c>
      <c r="J4025" s="1">
        <v>2017</v>
      </c>
      <c r="K4025" s="1" t="s">
        <v>493</v>
      </c>
      <c r="L4025" s="1">
        <v>3781.61</v>
      </c>
      <c r="M4025" s="1" t="s">
        <v>504</v>
      </c>
      <c r="N4025" s="1" t="s">
        <v>505</v>
      </c>
    </row>
    <row r="4026" spans="1:14" hidden="1" x14ac:dyDescent="0.35">
      <c r="A4026" s="1" t="s">
        <v>487</v>
      </c>
      <c r="B4026" s="1" t="s">
        <v>488</v>
      </c>
      <c r="C4026" s="2" t="s">
        <v>601</v>
      </c>
      <c r="D4026" s="1" t="s">
        <v>215</v>
      </c>
      <c r="E4026" s="1">
        <v>6110</v>
      </c>
      <c r="F4026" s="1" t="s">
        <v>490</v>
      </c>
      <c r="G4026" s="2" t="s">
        <v>499</v>
      </c>
      <c r="H4026" s="1" t="s">
        <v>500</v>
      </c>
      <c r="I4026" s="1">
        <v>2018</v>
      </c>
      <c r="J4026" s="1">
        <v>2018</v>
      </c>
      <c r="K4026" s="1" t="s">
        <v>493</v>
      </c>
      <c r="L4026" s="1">
        <v>4149.54</v>
      </c>
      <c r="M4026" s="1" t="s">
        <v>504</v>
      </c>
      <c r="N4026" s="1" t="s">
        <v>505</v>
      </c>
    </row>
    <row r="4027" spans="1:14" hidden="1" x14ac:dyDescent="0.35">
      <c r="A4027" s="1" t="s">
        <v>487</v>
      </c>
      <c r="B4027" s="1" t="s">
        <v>488</v>
      </c>
      <c r="C4027" s="2" t="s">
        <v>601</v>
      </c>
      <c r="D4027" s="1" t="s">
        <v>215</v>
      </c>
      <c r="E4027" s="1">
        <v>6110</v>
      </c>
      <c r="F4027" s="1" t="s">
        <v>490</v>
      </c>
      <c r="G4027" s="2" t="s">
        <v>508</v>
      </c>
      <c r="H4027" s="1" t="s">
        <v>509</v>
      </c>
      <c r="I4027" s="1">
        <v>2013</v>
      </c>
      <c r="J4027" s="1">
        <v>2013</v>
      </c>
      <c r="K4027" s="1" t="s">
        <v>493</v>
      </c>
      <c r="L4027" s="1">
        <v>159.13</v>
      </c>
      <c r="M4027" s="1" t="s">
        <v>504</v>
      </c>
      <c r="N4027" s="1" t="s">
        <v>505</v>
      </c>
    </row>
    <row r="4028" spans="1:14" hidden="1" x14ac:dyDescent="0.35">
      <c r="A4028" s="1" t="s">
        <v>487</v>
      </c>
      <c r="B4028" s="1" t="s">
        <v>488</v>
      </c>
      <c r="C4028" s="2" t="s">
        <v>601</v>
      </c>
      <c r="D4028" s="1" t="s">
        <v>215</v>
      </c>
      <c r="E4028" s="1">
        <v>6110</v>
      </c>
      <c r="F4028" s="1" t="s">
        <v>490</v>
      </c>
      <c r="G4028" s="2" t="s">
        <v>508</v>
      </c>
      <c r="H4028" s="1" t="s">
        <v>509</v>
      </c>
      <c r="I4028" s="1">
        <v>2014</v>
      </c>
      <c r="J4028" s="1">
        <v>2014</v>
      </c>
      <c r="K4028" s="1" t="s">
        <v>493</v>
      </c>
      <c r="L4028" s="1">
        <v>157.88999999999999</v>
      </c>
      <c r="M4028" s="1" t="s">
        <v>504</v>
      </c>
      <c r="N4028" s="1" t="s">
        <v>505</v>
      </c>
    </row>
    <row r="4029" spans="1:14" hidden="1" x14ac:dyDescent="0.35">
      <c r="A4029" s="1" t="s">
        <v>487</v>
      </c>
      <c r="B4029" s="1" t="s">
        <v>488</v>
      </c>
      <c r="C4029" s="2" t="s">
        <v>601</v>
      </c>
      <c r="D4029" s="1" t="s">
        <v>215</v>
      </c>
      <c r="E4029" s="1">
        <v>6110</v>
      </c>
      <c r="F4029" s="1" t="s">
        <v>490</v>
      </c>
      <c r="G4029" s="2" t="s">
        <v>508</v>
      </c>
      <c r="H4029" s="1" t="s">
        <v>509</v>
      </c>
      <c r="I4029" s="1">
        <v>2015</v>
      </c>
      <c r="J4029" s="1">
        <v>2015</v>
      </c>
      <c r="K4029" s="1" t="s">
        <v>493</v>
      </c>
      <c r="L4029" s="1">
        <v>121.25</v>
      </c>
      <c r="M4029" s="1" t="s">
        <v>504</v>
      </c>
      <c r="N4029" s="1" t="s">
        <v>505</v>
      </c>
    </row>
    <row r="4030" spans="1:14" hidden="1" x14ac:dyDescent="0.35">
      <c r="A4030" s="1" t="s">
        <v>487</v>
      </c>
      <c r="B4030" s="1" t="s">
        <v>488</v>
      </c>
      <c r="C4030" s="2" t="s">
        <v>601</v>
      </c>
      <c r="D4030" s="1" t="s">
        <v>215</v>
      </c>
      <c r="E4030" s="1">
        <v>6110</v>
      </c>
      <c r="F4030" s="1" t="s">
        <v>490</v>
      </c>
      <c r="G4030" s="2" t="s">
        <v>508</v>
      </c>
      <c r="H4030" s="1" t="s">
        <v>509</v>
      </c>
      <c r="I4030" s="1">
        <v>2016</v>
      </c>
      <c r="J4030" s="1">
        <v>2016</v>
      </c>
      <c r="K4030" s="1" t="s">
        <v>493</v>
      </c>
      <c r="L4030" s="1">
        <v>99.35</v>
      </c>
      <c r="M4030" s="1" t="s">
        <v>504</v>
      </c>
      <c r="N4030" s="1" t="s">
        <v>505</v>
      </c>
    </row>
    <row r="4031" spans="1:14" hidden="1" x14ac:dyDescent="0.35">
      <c r="A4031" s="1" t="s">
        <v>487</v>
      </c>
      <c r="B4031" s="1" t="s">
        <v>488</v>
      </c>
      <c r="C4031" s="2" t="s">
        <v>601</v>
      </c>
      <c r="D4031" s="1" t="s">
        <v>215</v>
      </c>
      <c r="E4031" s="1">
        <v>6110</v>
      </c>
      <c r="F4031" s="1" t="s">
        <v>490</v>
      </c>
      <c r="G4031" s="2" t="s">
        <v>508</v>
      </c>
      <c r="H4031" s="1" t="s">
        <v>509</v>
      </c>
      <c r="I4031" s="1">
        <v>2017</v>
      </c>
      <c r="J4031" s="1">
        <v>2017</v>
      </c>
      <c r="K4031" s="1" t="s">
        <v>493</v>
      </c>
      <c r="L4031" s="1">
        <v>99.66</v>
      </c>
      <c r="M4031" s="1" t="s">
        <v>504</v>
      </c>
      <c r="N4031" s="1" t="s">
        <v>505</v>
      </c>
    </row>
    <row r="4032" spans="1:14" hidden="1" x14ac:dyDescent="0.35">
      <c r="A4032" s="1" t="s">
        <v>487</v>
      </c>
      <c r="B4032" s="1" t="s">
        <v>488</v>
      </c>
      <c r="C4032" s="2" t="s">
        <v>601</v>
      </c>
      <c r="D4032" s="1" t="s">
        <v>215</v>
      </c>
      <c r="E4032" s="1">
        <v>6110</v>
      </c>
      <c r="F4032" s="1" t="s">
        <v>490</v>
      </c>
      <c r="G4032" s="2" t="s">
        <v>508</v>
      </c>
      <c r="H4032" s="1" t="s">
        <v>509</v>
      </c>
      <c r="I4032" s="1">
        <v>2018</v>
      </c>
      <c r="J4032" s="1">
        <v>2018</v>
      </c>
      <c r="K4032" s="1" t="s">
        <v>493</v>
      </c>
      <c r="L4032" s="1">
        <v>100.99</v>
      </c>
      <c r="M4032" s="1" t="s">
        <v>504</v>
      </c>
      <c r="N4032" s="1" t="s">
        <v>505</v>
      </c>
    </row>
    <row r="4033" spans="1:15" hidden="1" x14ac:dyDescent="0.35">
      <c r="A4033" s="1" t="s">
        <v>487</v>
      </c>
      <c r="B4033" s="1" t="s">
        <v>488</v>
      </c>
      <c r="C4033" s="2" t="s">
        <v>601</v>
      </c>
      <c r="D4033" s="1" t="s">
        <v>215</v>
      </c>
      <c r="E4033" s="1">
        <v>6110</v>
      </c>
      <c r="F4033" s="1" t="s">
        <v>490</v>
      </c>
      <c r="G4033" s="2" t="s">
        <v>501</v>
      </c>
      <c r="H4033" s="1" t="s">
        <v>502</v>
      </c>
      <c r="I4033" s="1">
        <v>2013</v>
      </c>
      <c r="J4033" s="1">
        <v>2013</v>
      </c>
      <c r="K4033" s="1" t="s">
        <v>493</v>
      </c>
      <c r="L4033" s="1">
        <v>2003.4</v>
      </c>
      <c r="M4033" s="1" t="s">
        <v>504</v>
      </c>
      <c r="N4033" s="1" t="s">
        <v>505</v>
      </c>
    </row>
    <row r="4034" spans="1:15" hidden="1" x14ac:dyDescent="0.35">
      <c r="A4034" s="1" t="s">
        <v>487</v>
      </c>
      <c r="B4034" s="1" t="s">
        <v>488</v>
      </c>
      <c r="C4034" s="2" t="s">
        <v>601</v>
      </c>
      <c r="D4034" s="1" t="s">
        <v>215</v>
      </c>
      <c r="E4034" s="1">
        <v>6110</v>
      </c>
      <c r="F4034" s="1" t="s">
        <v>490</v>
      </c>
      <c r="G4034" s="2" t="s">
        <v>501</v>
      </c>
      <c r="H4034" s="1" t="s">
        <v>502</v>
      </c>
      <c r="I4034" s="1">
        <v>2014</v>
      </c>
      <c r="J4034" s="1">
        <v>2014</v>
      </c>
      <c r="K4034" s="1" t="s">
        <v>493</v>
      </c>
      <c r="L4034" s="1">
        <v>2220.5100000000002</v>
      </c>
      <c r="M4034" s="1" t="s">
        <v>504</v>
      </c>
      <c r="N4034" s="1" t="s">
        <v>505</v>
      </c>
    </row>
    <row r="4035" spans="1:15" hidden="1" x14ac:dyDescent="0.35">
      <c r="A4035" s="1" t="s">
        <v>487</v>
      </c>
      <c r="B4035" s="1" t="s">
        <v>488</v>
      </c>
      <c r="C4035" s="2" t="s">
        <v>601</v>
      </c>
      <c r="D4035" s="1" t="s">
        <v>215</v>
      </c>
      <c r="E4035" s="1">
        <v>6110</v>
      </c>
      <c r="F4035" s="1" t="s">
        <v>490</v>
      </c>
      <c r="G4035" s="2" t="s">
        <v>501</v>
      </c>
      <c r="H4035" s="1" t="s">
        <v>502</v>
      </c>
      <c r="I4035" s="1">
        <v>2015</v>
      </c>
      <c r="J4035" s="1">
        <v>2015</v>
      </c>
      <c r="K4035" s="1" t="s">
        <v>493</v>
      </c>
      <c r="L4035" s="1">
        <v>1717.62</v>
      </c>
      <c r="M4035" s="1" t="s">
        <v>504</v>
      </c>
      <c r="N4035" s="1" t="s">
        <v>505</v>
      </c>
    </row>
    <row r="4036" spans="1:15" hidden="1" x14ac:dyDescent="0.35">
      <c r="A4036" s="1" t="s">
        <v>487</v>
      </c>
      <c r="B4036" s="1" t="s">
        <v>488</v>
      </c>
      <c r="C4036" s="2" t="s">
        <v>601</v>
      </c>
      <c r="D4036" s="1" t="s">
        <v>215</v>
      </c>
      <c r="E4036" s="1">
        <v>6110</v>
      </c>
      <c r="F4036" s="1" t="s">
        <v>490</v>
      </c>
      <c r="G4036" s="2" t="s">
        <v>501</v>
      </c>
      <c r="H4036" s="1" t="s">
        <v>502</v>
      </c>
      <c r="I4036" s="1">
        <v>2016</v>
      </c>
      <c r="J4036" s="1">
        <v>2016</v>
      </c>
      <c r="K4036" s="1" t="s">
        <v>493</v>
      </c>
      <c r="L4036" s="1">
        <v>1294.53</v>
      </c>
      <c r="M4036" s="1" t="s">
        <v>504</v>
      </c>
      <c r="N4036" s="1" t="s">
        <v>505</v>
      </c>
    </row>
    <row r="4037" spans="1:15" hidden="1" x14ac:dyDescent="0.35">
      <c r="A4037" s="1" t="s">
        <v>487</v>
      </c>
      <c r="B4037" s="1" t="s">
        <v>488</v>
      </c>
      <c r="C4037" s="2" t="s">
        <v>601</v>
      </c>
      <c r="D4037" s="1" t="s">
        <v>215</v>
      </c>
      <c r="E4037" s="1">
        <v>6110</v>
      </c>
      <c r="F4037" s="1" t="s">
        <v>490</v>
      </c>
      <c r="G4037" s="2" t="s">
        <v>501</v>
      </c>
      <c r="H4037" s="1" t="s">
        <v>502</v>
      </c>
      <c r="I4037" s="1">
        <v>2017</v>
      </c>
      <c r="J4037" s="1">
        <v>2017</v>
      </c>
      <c r="K4037" s="1" t="s">
        <v>493</v>
      </c>
      <c r="L4037" s="1">
        <v>962.59</v>
      </c>
      <c r="M4037" s="1" t="s">
        <v>504</v>
      </c>
      <c r="N4037" s="1" t="s">
        <v>505</v>
      </c>
    </row>
    <row r="4038" spans="1:15" hidden="1" x14ac:dyDescent="0.35">
      <c r="A4038" s="1" t="s">
        <v>487</v>
      </c>
      <c r="B4038" s="1" t="s">
        <v>488</v>
      </c>
      <c r="C4038" s="2" t="s">
        <v>601</v>
      </c>
      <c r="D4038" s="1" t="s">
        <v>215</v>
      </c>
      <c r="E4038" s="1">
        <v>6110</v>
      </c>
      <c r="F4038" s="1" t="s">
        <v>490</v>
      </c>
      <c r="G4038" s="2" t="s">
        <v>501</v>
      </c>
      <c r="H4038" s="1" t="s">
        <v>502</v>
      </c>
      <c r="I4038" s="1">
        <v>2018</v>
      </c>
      <c r="J4038" s="1">
        <v>2018</v>
      </c>
      <c r="K4038" s="1" t="s">
        <v>493</v>
      </c>
      <c r="L4038" s="1">
        <v>1127.93</v>
      </c>
      <c r="M4038" s="1" t="s">
        <v>504</v>
      </c>
      <c r="N4038" s="1" t="s">
        <v>505</v>
      </c>
    </row>
    <row r="4039" spans="1:15" hidden="1" x14ac:dyDescent="0.35">
      <c r="A4039" s="1" t="s">
        <v>487</v>
      </c>
      <c r="B4039" s="1" t="s">
        <v>488</v>
      </c>
      <c r="C4039" s="2" t="s">
        <v>602</v>
      </c>
      <c r="D4039" s="1" t="s">
        <v>429</v>
      </c>
      <c r="E4039" s="1">
        <v>6110</v>
      </c>
      <c r="F4039" s="1" t="s">
        <v>490</v>
      </c>
      <c r="G4039" s="2" t="s">
        <v>499</v>
      </c>
      <c r="H4039" s="1" t="s">
        <v>500</v>
      </c>
      <c r="I4039" s="1">
        <v>2016</v>
      </c>
      <c r="J4039" s="1">
        <v>2016</v>
      </c>
      <c r="K4039" s="1" t="s">
        <v>493</v>
      </c>
      <c r="L4039" s="1">
        <v>4.28</v>
      </c>
      <c r="M4039" s="1" t="s">
        <v>494</v>
      </c>
      <c r="N4039" s="1" t="s">
        <v>495</v>
      </c>
      <c r="O4039" s="1" t="s">
        <v>496</v>
      </c>
    </row>
    <row r="4040" spans="1:15" hidden="1" x14ac:dyDescent="0.35">
      <c r="A4040" s="1" t="s">
        <v>487</v>
      </c>
      <c r="B4040" s="1" t="s">
        <v>488</v>
      </c>
      <c r="C4040" s="2" t="s">
        <v>602</v>
      </c>
      <c r="D4040" s="1" t="s">
        <v>429</v>
      </c>
      <c r="E4040" s="1">
        <v>6110</v>
      </c>
      <c r="F4040" s="1" t="s">
        <v>490</v>
      </c>
      <c r="G4040" s="2" t="s">
        <v>499</v>
      </c>
      <c r="H4040" s="1" t="s">
        <v>500</v>
      </c>
      <c r="I4040" s="1">
        <v>2017</v>
      </c>
      <c r="J4040" s="1">
        <v>2017</v>
      </c>
      <c r="K4040" s="1" t="s">
        <v>493</v>
      </c>
      <c r="L4040" s="1">
        <v>4.3899999999999997</v>
      </c>
      <c r="M4040" s="1" t="s">
        <v>494</v>
      </c>
      <c r="N4040" s="1" t="s">
        <v>495</v>
      </c>
      <c r="O4040" s="1" t="s">
        <v>496</v>
      </c>
    </row>
    <row r="4041" spans="1:15" hidden="1" x14ac:dyDescent="0.35">
      <c r="A4041" s="1" t="s">
        <v>487</v>
      </c>
      <c r="B4041" s="1" t="s">
        <v>488</v>
      </c>
      <c r="C4041" s="2" t="s">
        <v>602</v>
      </c>
      <c r="D4041" s="1" t="s">
        <v>429</v>
      </c>
      <c r="E4041" s="1">
        <v>6110</v>
      </c>
      <c r="F4041" s="1" t="s">
        <v>490</v>
      </c>
      <c r="G4041" s="2" t="s">
        <v>501</v>
      </c>
      <c r="H4041" s="1" t="s">
        <v>502</v>
      </c>
      <c r="I4041" s="1">
        <v>2016</v>
      </c>
      <c r="J4041" s="1">
        <v>2016</v>
      </c>
      <c r="K4041" s="1" t="s">
        <v>493</v>
      </c>
      <c r="L4041" s="1">
        <v>0.66</v>
      </c>
      <c r="M4041" s="1" t="s">
        <v>494</v>
      </c>
      <c r="N4041" s="1" t="s">
        <v>495</v>
      </c>
      <c r="O4041" s="1" t="s">
        <v>496</v>
      </c>
    </row>
    <row r="4042" spans="1:15" hidden="1" x14ac:dyDescent="0.35">
      <c r="A4042" s="1" t="s">
        <v>487</v>
      </c>
      <c r="B4042" s="1" t="s">
        <v>488</v>
      </c>
      <c r="C4042" s="2" t="s">
        <v>602</v>
      </c>
      <c r="D4042" s="1" t="s">
        <v>429</v>
      </c>
      <c r="E4042" s="1">
        <v>6110</v>
      </c>
      <c r="F4042" s="1" t="s">
        <v>490</v>
      </c>
      <c r="G4042" s="2" t="s">
        <v>501</v>
      </c>
      <c r="H4042" s="1" t="s">
        <v>502</v>
      </c>
      <c r="I4042" s="1">
        <v>2017</v>
      </c>
      <c r="J4042" s="1">
        <v>2017</v>
      </c>
      <c r="K4042" s="1" t="s">
        <v>493</v>
      </c>
      <c r="L4042" s="1">
        <v>0.53</v>
      </c>
      <c r="M4042" s="1" t="s">
        <v>494</v>
      </c>
      <c r="N4042" s="1" t="s">
        <v>495</v>
      </c>
      <c r="O4042" s="1" t="s">
        <v>496</v>
      </c>
    </row>
    <row r="4043" spans="1:15" hidden="1" x14ac:dyDescent="0.35">
      <c r="A4043" s="1" t="s">
        <v>487</v>
      </c>
      <c r="B4043" s="1" t="s">
        <v>488</v>
      </c>
      <c r="C4043" s="2" t="s">
        <v>603</v>
      </c>
      <c r="D4043" s="1" t="s">
        <v>217</v>
      </c>
      <c r="E4043" s="1">
        <v>6110</v>
      </c>
      <c r="F4043" s="1" t="s">
        <v>490</v>
      </c>
      <c r="G4043" s="2" t="s">
        <v>491</v>
      </c>
      <c r="H4043" s="1" t="s">
        <v>492</v>
      </c>
      <c r="I4043" s="1">
        <v>2001</v>
      </c>
      <c r="J4043" s="1">
        <v>2001</v>
      </c>
      <c r="K4043" s="1" t="s">
        <v>493</v>
      </c>
      <c r="L4043" s="1">
        <v>9.4499999999999993</v>
      </c>
      <c r="M4043" s="1" t="s">
        <v>494</v>
      </c>
      <c r="N4043" s="1" t="s">
        <v>495</v>
      </c>
      <c r="O4043" s="1" t="s">
        <v>496</v>
      </c>
    </row>
    <row r="4044" spans="1:15" hidden="1" x14ac:dyDescent="0.35">
      <c r="A4044" s="1" t="s">
        <v>487</v>
      </c>
      <c r="B4044" s="1" t="s">
        <v>488</v>
      </c>
      <c r="C4044" s="2" t="s">
        <v>603</v>
      </c>
      <c r="D4044" s="1" t="s">
        <v>217</v>
      </c>
      <c r="E4044" s="1">
        <v>6110</v>
      </c>
      <c r="F4044" s="1" t="s">
        <v>490</v>
      </c>
      <c r="G4044" s="2" t="s">
        <v>491</v>
      </c>
      <c r="H4044" s="1" t="s">
        <v>492</v>
      </c>
      <c r="I4044" s="1">
        <v>2002</v>
      </c>
      <c r="J4044" s="1">
        <v>2002</v>
      </c>
      <c r="K4044" s="1" t="s">
        <v>493</v>
      </c>
      <c r="L4044" s="1">
        <v>13.57</v>
      </c>
      <c r="M4044" s="1" t="s">
        <v>494</v>
      </c>
      <c r="N4044" s="1" t="s">
        <v>495</v>
      </c>
      <c r="O4044" s="1" t="s">
        <v>496</v>
      </c>
    </row>
    <row r="4045" spans="1:15" hidden="1" x14ac:dyDescent="0.35">
      <c r="A4045" s="1" t="s">
        <v>487</v>
      </c>
      <c r="B4045" s="1" t="s">
        <v>488</v>
      </c>
      <c r="C4045" s="2" t="s">
        <v>603</v>
      </c>
      <c r="D4045" s="1" t="s">
        <v>217</v>
      </c>
      <c r="E4045" s="1">
        <v>6110</v>
      </c>
      <c r="F4045" s="1" t="s">
        <v>490</v>
      </c>
      <c r="G4045" s="2" t="s">
        <v>491</v>
      </c>
      <c r="H4045" s="1" t="s">
        <v>492</v>
      </c>
      <c r="I4045" s="1">
        <v>2010</v>
      </c>
      <c r="J4045" s="1">
        <v>2010</v>
      </c>
      <c r="K4045" s="1" t="s">
        <v>493</v>
      </c>
      <c r="L4045" s="1">
        <v>100.44</v>
      </c>
      <c r="M4045" s="1" t="s">
        <v>504</v>
      </c>
      <c r="N4045" s="1" t="s">
        <v>505</v>
      </c>
    </row>
    <row r="4046" spans="1:15" hidden="1" x14ac:dyDescent="0.35">
      <c r="A4046" s="1" t="s">
        <v>487</v>
      </c>
      <c r="B4046" s="1" t="s">
        <v>488</v>
      </c>
      <c r="C4046" s="2" t="s">
        <v>603</v>
      </c>
      <c r="D4046" s="1" t="s">
        <v>217</v>
      </c>
      <c r="E4046" s="1">
        <v>6110</v>
      </c>
      <c r="F4046" s="1" t="s">
        <v>490</v>
      </c>
      <c r="G4046" s="2" t="s">
        <v>491</v>
      </c>
      <c r="H4046" s="1" t="s">
        <v>492</v>
      </c>
      <c r="I4046" s="1">
        <v>2011</v>
      </c>
      <c r="J4046" s="1">
        <v>2011</v>
      </c>
      <c r="K4046" s="1" t="s">
        <v>493</v>
      </c>
      <c r="L4046" s="1">
        <v>224.36</v>
      </c>
      <c r="M4046" s="1" t="s">
        <v>504</v>
      </c>
      <c r="N4046" s="1" t="s">
        <v>505</v>
      </c>
    </row>
    <row r="4047" spans="1:15" hidden="1" x14ac:dyDescent="0.35">
      <c r="A4047" s="1" t="s">
        <v>487</v>
      </c>
      <c r="B4047" s="1" t="s">
        <v>488</v>
      </c>
      <c r="C4047" s="2" t="s">
        <v>603</v>
      </c>
      <c r="D4047" s="1" t="s">
        <v>217</v>
      </c>
      <c r="E4047" s="1">
        <v>6110</v>
      </c>
      <c r="F4047" s="1" t="s">
        <v>490</v>
      </c>
      <c r="G4047" s="2" t="s">
        <v>491</v>
      </c>
      <c r="H4047" s="1" t="s">
        <v>492</v>
      </c>
      <c r="I4047" s="1">
        <v>2012</v>
      </c>
      <c r="J4047" s="1">
        <v>2012</v>
      </c>
      <c r="K4047" s="1" t="s">
        <v>493</v>
      </c>
      <c r="L4047" s="1">
        <v>78.959999999999994</v>
      </c>
      <c r="M4047" s="1" t="s">
        <v>504</v>
      </c>
      <c r="N4047" s="1" t="s">
        <v>505</v>
      </c>
    </row>
    <row r="4048" spans="1:15" hidden="1" x14ac:dyDescent="0.35">
      <c r="A4048" s="1" t="s">
        <v>487</v>
      </c>
      <c r="B4048" s="1" t="s">
        <v>488</v>
      </c>
      <c r="C4048" s="2" t="s">
        <v>603</v>
      </c>
      <c r="D4048" s="1" t="s">
        <v>217</v>
      </c>
      <c r="E4048" s="1">
        <v>6110</v>
      </c>
      <c r="F4048" s="1" t="s">
        <v>490</v>
      </c>
      <c r="G4048" s="2" t="s">
        <v>491</v>
      </c>
      <c r="H4048" s="1" t="s">
        <v>492</v>
      </c>
      <c r="I4048" s="1">
        <v>2015</v>
      </c>
      <c r="J4048" s="1">
        <v>2015</v>
      </c>
      <c r="K4048" s="1" t="s">
        <v>493</v>
      </c>
      <c r="L4048" s="1">
        <v>44.46</v>
      </c>
      <c r="M4048" s="1" t="s">
        <v>504</v>
      </c>
      <c r="N4048" s="1" t="s">
        <v>505</v>
      </c>
    </row>
    <row r="4049" spans="1:15" hidden="1" x14ac:dyDescent="0.35">
      <c r="A4049" s="1" t="s">
        <v>487</v>
      </c>
      <c r="B4049" s="1" t="s">
        <v>488</v>
      </c>
      <c r="C4049" s="2" t="s">
        <v>603</v>
      </c>
      <c r="D4049" s="1" t="s">
        <v>217</v>
      </c>
      <c r="E4049" s="1">
        <v>6110</v>
      </c>
      <c r="F4049" s="1" t="s">
        <v>490</v>
      </c>
      <c r="G4049" s="2" t="s">
        <v>497</v>
      </c>
      <c r="H4049" s="1" t="s">
        <v>498</v>
      </c>
      <c r="I4049" s="1">
        <v>2001</v>
      </c>
      <c r="J4049" s="1">
        <v>2001</v>
      </c>
      <c r="K4049" s="1" t="s">
        <v>493</v>
      </c>
      <c r="L4049" s="1">
        <v>0</v>
      </c>
      <c r="M4049" s="1" t="s">
        <v>494</v>
      </c>
      <c r="N4049" s="1" t="s">
        <v>495</v>
      </c>
      <c r="O4049" s="1" t="s">
        <v>496</v>
      </c>
    </row>
    <row r="4050" spans="1:15" hidden="1" x14ac:dyDescent="0.35">
      <c r="A4050" s="1" t="s">
        <v>487</v>
      </c>
      <c r="B4050" s="1" t="s">
        <v>488</v>
      </c>
      <c r="C4050" s="2" t="s">
        <v>603</v>
      </c>
      <c r="D4050" s="1" t="s">
        <v>217</v>
      </c>
      <c r="E4050" s="1">
        <v>6110</v>
      </c>
      <c r="F4050" s="1" t="s">
        <v>490</v>
      </c>
      <c r="G4050" s="2" t="s">
        <v>497</v>
      </c>
      <c r="H4050" s="1" t="s">
        <v>498</v>
      </c>
      <c r="I4050" s="1">
        <v>2002</v>
      </c>
      <c r="J4050" s="1">
        <v>2002</v>
      </c>
      <c r="K4050" s="1" t="s">
        <v>493</v>
      </c>
      <c r="L4050" s="1">
        <v>1.33</v>
      </c>
      <c r="M4050" s="1" t="s">
        <v>494</v>
      </c>
      <c r="N4050" s="1" t="s">
        <v>495</v>
      </c>
      <c r="O4050" s="1" t="s">
        <v>496</v>
      </c>
    </row>
    <row r="4051" spans="1:15" hidden="1" x14ac:dyDescent="0.35">
      <c r="A4051" s="1" t="s">
        <v>487</v>
      </c>
      <c r="B4051" s="1" t="s">
        <v>488</v>
      </c>
      <c r="C4051" s="2" t="s">
        <v>603</v>
      </c>
      <c r="D4051" s="1" t="s">
        <v>217</v>
      </c>
      <c r="E4051" s="1">
        <v>6110</v>
      </c>
      <c r="F4051" s="1" t="s">
        <v>490</v>
      </c>
      <c r="G4051" s="2" t="s">
        <v>497</v>
      </c>
      <c r="H4051" s="1" t="s">
        <v>498</v>
      </c>
      <c r="I4051" s="1">
        <v>2010</v>
      </c>
      <c r="J4051" s="1">
        <v>2010</v>
      </c>
      <c r="K4051" s="1" t="s">
        <v>493</v>
      </c>
      <c r="L4051" s="1">
        <v>0</v>
      </c>
      <c r="M4051" s="1" t="s">
        <v>504</v>
      </c>
      <c r="N4051" s="1" t="s">
        <v>505</v>
      </c>
    </row>
    <row r="4052" spans="1:15" hidden="1" x14ac:dyDescent="0.35">
      <c r="A4052" s="1" t="s">
        <v>487</v>
      </c>
      <c r="B4052" s="1" t="s">
        <v>488</v>
      </c>
      <c r="C4052" s="2" t="s">
        <v>603</v>
      </c>
      <c r="D4052" s="1" t="s">
        <v>217</v>
      </c>
      <c r="E4052" s="1">
        <v>6110</v>
      </c>
      <c r="F4052" s="1" t="s">
        <v>490</v>
      </c>
      <c r="G4052" s="2" t="s">
        <v>497</v>
      </c>
      <c r="H4052" s="1" t="s">
        <v>498</v>
      </c>
      <c r="I4052" s="1">
        <v>2012</v>
      </c>
      <c r="J4052" s="1">
        <v>2012</v>
      </c>
      <c r="K4052" s="1" t="s">
        <v>493</v>
      </c>
      <c r="L4052" s="1">
        <v>0</v>
      </c>
      <c r="M4052" s="1" t="s">
        <v>504</v>
      </c>
      <c r="N4052" s="1" t="s">
        <v>505</v>
      </c>
    </row>
    <row r="4053" spans="1:15" hidden="1" x14ac:dyDescent="0.35">
      <c r="A4053" s="1" t="s">
        <v>487</v>
      </c>
      <c r="B4053" s="1" t="s">
        <v>488</v>
      </c>
      <c r="C4053" s="2" t="s">
        <v>603</v>
      </c>
      <c r="D4053" s="1" t="s">
        <v>217</v>
      </c>
      <c r="E4053" s="1">
        <v>6110</v>
      </c>
      <c r="F4053" s="1" t="s">
        <v>490</v>
      </c>
      <c r="G4053" s="2" t="s">
        <v>499</v>
      </c>
      <c r="H4053" s="1" t="s">
        <v>500</v>
      </c>
      <c r="I4053" s="1">
        <v>2001</v>
      </c>
      <c r="J4053" s="1">
        <v>2001</v>
      </c>
      <c r="K4053" s="1" t="s">
        <v>493</v>
      </c>
      <c r="L4053" s="1">
        <v>9.4499999999999993</v>
      </c>
      <c r="M4053" s="1" t="s">
        <v>494</v>
      </c>
      <c r="N4053" s="1" t="s">
        <v>495</v>
      </c>
      <c r="O4053" s="1" t="s">
        <v>496</v>
      </c>
    </row>
    <row r="4054" spans="1:15" hidden="1" x14ac:dyDescent="0.35">
      <c r="A4054" s="1" t="s">
        <v>487</v>
      </c>
      <c r="B4054" s="1" t="s">
        <v>488</v>
      </c>
      <c r="C4054" s="2" t="s">
        <v>603</v>
      </c>
      <c r="D4054" s="1" t="s">
        <v>217</v>
      </c>
      <c r="E4054" s="1">
        <v>6110</v>
      </c>
      <c r="F4054" s="1" t="s">
        <v>490</v>
      </c>
      <c r="G4054" s="2" t="s">
        <v>499</v>
      </c>
      <c r="H4054" s="1" t="s">
        <v>500</v>
      </c>
      <c r="I4054" s="1">
        <v>2002</v>
      </c>
      <c r="J4054" s="1">
        <v>2002</v>
      </c>
      <c r="K4054" s="1" t="s">
        <v>493</v>
      </c>
      <c r="L4054" s="1">
        <v>12.45</v>
      </c>
      <c r="M4054" s="1" t="s">
        <v>494</v>
      </c>
      <c r="N4054" s="1" t="s">
        <v>495</v>
      </c>
      <c r="O4054" s="1" t="s">
        <v>496</v>
      </c>
    </row>
    <row r="4055" spans="1:15" hidden="1" x14ac:dyDescent="0.35">
      <c r="A4055" s="1" t="s">
        <v>487</v>
      </c>
      <c r="B4055" s="1" t="s">
        <v>488</v>
      </c>
      <c r="C4055" s="2" t="s">
        <v>603</v>
      </c>
      <c r="D4055" s="1" t="s">
        <v>217</v>
      </c>
      <c r="E4055" s="1">
        <v>6110</v>
      </c>
      <c r="F4055" s="1" t="s">
        <v>490</v>
      </c>
      <c r="G4055" s="2" t="s">
        <v>499</v>
      </c>
      <c r="H4055" s="1" t="s">
        <v>500</v>
      </c>
      <c r="I4055" s="1">
        <v>2010</v>
      </c>
      <c r="J4055" s="1">
        <v>2010</v>
      </c>
      <c r="K4055" s="1" t="s">
        <v>493</v>
      </c>
      <c r="L4055" s="1">
        <v>99.43</v>
      </c>
      <c r="M4055" s="1" t="s">
        <v>504</v>
      </c>
      <c r="N4055" s="1" t="s">
        <v>505</v>
      </c>
    </row>
    <row r="4056" spans="1:15" hidden="1" x14ac:dyDescent="0.35">
      <c r="A4056" s="1" t="s">
        <v>487</v>
      </c>
      <c r="B4056" s="1" t="s">
        <v>488</v>
      </c>
      <c r="C4056" s="2" t="s">
        <v>603</v>
      </c>
      <c r="D4056" s="1" t="s">
        <v>217</v>
      </c>
      <c r="E4056" s="1">
        <v>6110</v>
      </c>
      <c r="F4056" s="1" t="s">
        <v>490</v>
      </c>
      <c r="G4056" s="2" t="s">
        <v>499</v>
      </c>
      <c r="H4056" s="1" t="s">
        <v>500</v>
      </c>
      <c r="I4056" s="1">
        <v>2011</v>
      </c>
      <c r="J4056" s="1">
        <v>2011</v>
      </c>
      <c r="K4056" s="1" t="s">
        <v>493</v>
      </c>
      <c r="L4056" s="1">
        <v>222.32</v>
      </c>
      <c r="M4056" s="1" t="s">
        <v>504</v>
      </c>
      <c r="N4056" s="1" t="s">
        <v>505</v>
      </c>
    </row>
    <row r="4057" spans="1:15" hidden="1" x14ac:dyDescent="0.35">
      <c r="A4057" s="1" t="s">
        <v>487</v>
      </c>
      <c r="B4057" s="1" t="s">
        <v>488</v>
      </c>
      <c r="C4057" s="2" t="s">
        <v>603</v>
      </c>
      <c r="D4057" s="1" t="s">
        <v>217</v>
      </c>
      <c r="E4057" s="1">
        <v>6110</v>
      </c>
      <c r="F4057" s="1" t="s">
        <v>490</v>
      </c>
      <c r="G4057" s="2" t="s">
        <v>499</v>
      </c>
      <c r="H4057" s="1" t="s">
        <v>500</v>
      </c>
      <c r="I4057" s="1">
        <v>2012</v>
      </c>
      <c r="J4057" s="1">
        <v>2012</v>
      </c>
      <c r="K4057" s="1" t="s">
        <v>493</v>
      </c>
      <c r="L4057" s="1">
        <v>76.75</v>
      </c>
      <c r="M4057" s="1" t="s">
        <v>504</v>
      </c>
      <c r="N4057" s="1" t="s">
        <v>505</v>
      </c>
    </row>
    <row r="4058" spans="1:15" hidden="1" x14ac:dyDescent="0.35">
      <c r="A4058" s="1" t="s">
        <v>487</v>
      </c>
      <c r="B4058" s="1" t="s">
        <v>488</v>
      </c>
      <c r="C4058" s="2" t="s">
        <v>603</v>
      </c>
      <c r="D4058" s="1" t="s">
        <v>217</v>
      </c>
      <c r="E4058" s="1">
        <v>6110</v>
      </c>
      <c r="F4058" s="1" t="s">
        <v>490</v>
      </c>
      <c r="G4058" s="2" t="s">
        <v>499</v>
      </c>
      <c r="H4058" s="1" t="s">
        <v>500</v>
      </c>
      <c r="I4058" s="1">
        <v>2015</v>
      </c>
      <c r="J4058" s="1">
        <v>2015</v>
      </c>
      <c r="K4058" s="1" t="s">
        <v>493</v>
      </c>
      <c r="L4058" s="1">
        <v>42.52</v>
      </c>
      <c r="M4058" s="1" t="s">
        <v>504</v>
      </c>
      <c r="N4058" s="1" t="s">
        <v>505</v>
      </c>
    </row>
    <row r="4059" spans="1:15" hidden="1" x14ac:dyDescent="0.35">
      <c r="A4059" s="1" t="s">
        <v>487</v>
      </c>
      <c r="B4059" s="1" t="s">
        <v>488</v>
      </c>
      <c r="C4059" s="2" t="s">
        <v>603</v>
      </c>
      <c r="D4059" s="1" t="s">
        <v>217</v>
      </c>
      <c r="E4059" s="1">
        <v>6110</v>
      </c>
      <c r="F4059" s="1" t="s">
        <v>490</v>
      </c>
      <c r="G4059" s="2" t="s">
        <v>501</v>
      </c>
      <c r="H4059" s="1" t="s">
        <v>502</v>
      </c>
      <c r="I4059" s="1">
        <v>2001</v>
      </c>
      <c r="J4059" s="1">
        <v>2001</v>
      </c>
      <c r="K4059" s="1" t="s">
        <v>493</v>
      </c>
      <c r="L4059" s="1">
        <v>0</v>
      </c>
      <c r="M4059" s="1" t="s">
        <v>494</v>
      </c>
      <c r="N4059" s="1" t="s">
        <v>495</v>
      </c>
      <c r="O4059" s="1" t="s">
        <v>496</v>
      </c>
    </row>
    <row r="4060" spans="1:15" hidden="1" x14ac:dyDescent="0.35">
      <c r="A4060" s="1" t="s">
        <v>487</v>
      </c>
      <c r="B4060" s="1" t="s">
        <v>488</v>
      </c>
      <c r="C4060" s="2" t="s">
        <v>603</v>
      </c>
      <c r="D4060" s="1" t="s">
        <v>217</v>
      </c>
      <c r="E4060" s="1">
        <v>6110</v>
      </c>
      <c r="F4060" s="1" t="s">
        <v>490</v>
      </c>
      <c r="G4060" s="2" t="s">
        <v>501</v>
      </c>
      <c r="H4060" s="1" t="s">
        <v>502</v>
      </c>
      <c r="I4060" s="1">
        <v>2002</v>
      </c>
      <c r="J4060" s="1">
        <v>2002</v>
      </c>
      <c r="K4060" s="1" t="s">
        <v>493</v>
      </c>
      <c r="L4060" s="1">
        <v>1.44</v>
      </c>
      <c r="M4060" s="1" t="s">
        <v>494</v>
      </c>
      <c r="N4060" s="1" t="s">
        <v>495</v>
      </c>
      <c r="O4060" s="1" t="s">
        <v>496</v>
      </c>
    </row>
    <row r="4061" spans="1:15" hidden="1" x14ac:dyDescent="0.35">
      <c r="A4061" s="1" t="s">
        <v>487</v>
      </c>
      <c r="B4061" s="1" t="s">
        <v>488</v>
      </c>
      <c r="C4061" s="2" t="s">
        <v>603</v>
      </c>
      <c r="D4061" s="1" t="s">
        <v>217</v>
      </c>
      <c r="E4061" s="1">
        <v>6110</v>
      </c>
      <c r="F4061" s="1" t="s">
        <v>490</v>
      </c>
      <c r="G4061" s="2" t="s">
        <v>501</v>
      </c>
      <c r="H4061" s="1" t="s">
        <v>502</v>
      </c>
      <c r="I4061" s="1">
        <v>2010</v>
      </c>
      <c r="J4061" s="1">
        <v>2010</v>
      </c>
      <c r="K4061" s="1" t="s">
        <v>493</v>
      </c>
      <c r="L4061" s="1">
        <v>0</v>
      </c>
      <c r="M4061" s="1" t="s">
        <v>504</v>
      </c>
      <c r="N4061" s="1" t="s">
        <v>505</v>
      </c>
    </row>
    <row r="4062" spans="1:15" hidden="1" x14ac:dyDescent="0.35">
      <c r="A4062" s="1" t="s">
        <v>487</v>
      </c>
      <c r="B4062" s="1" t="s">
        <v>488</v>
      </c>
      <c r="C4062" s="2" t="s">
        <v>603</v>
      </c>
      <c r="D4062" s="1" t="s">
        <v>217</v>
      </c>
      <c r="E4062" s="1">
        <v>6110</v>
      </c>
      <c r="F4062" s="1" t="s">
        <v>490</v>
      </c>
      <c r="G4062" s="2" t="s">
        <v>501</v>
      </c>
      <c r="H4062" s="1" t="s">
        <v>502</v>
      </c>
      <c r="I4062" s="1">
        <v>2012</v>
      </c>
      <c r="J4062" s="1">
        <v>2012</v>
      </c>
      <c r="K4062" s="1" t="s">
        <v>493</v>
      </c>
      <c r="L4062" s="1">
        <v>0</v>
      </c>
      <c r="M4062" s="1" t="s">
        <v>504</v>
      </c>
      <c r="N4062" s="1" t="s">
        <v>505</v>
      </c>
    </row>
    <row r="4063" spans="1:15" hidden="1" x14ac:dyDescent="0.35">
      <c r="A4063" s="1" t="s">
        <v>487</v>
      </c>
      <c r="B4063" s="1" t="s">
        <v>488</v>
      </c>
      <c r="C4063" s="2" t="s">
        <v>604</v>
      </c>
      <c r="D4063" s="1" t="s">
        <v>605</v>
      </c>
      <c r="E4063" s="1">
        <v>6110</v>
      </c>
      <c r="F4063" s="1" t="s">
        <v>490</v>
      </c>
      <c r="G4063" s="2" t="s">
        <v>499</v>
      </c>
      <c r="H4063" s="1" t="s">
        <v>500</v>
      </c>
      <c r="I4063" s="1">
        <v>2006</v>
      </c>
      <c r="J4063" s="1">
        <v>2006</v>
      </c>
      <c r="K4063" s="1" t="s">
        <v>493</v>
      </c>
      <c r="L4063" s="1">
        <v>7.53</v>
      </c>
      <c r="M4063" s="1" t="s">
        <v>504</v>
      </c>
      <c r="N4063" s="1" t="s">
        <v>505</v>
      </c>
    </row>
    <row r="4064" spans="1:15" hidden="1" x14ac:dyDescent="0.35">
      <c r="A4064" s="1" t="s">
        <v>487</v>
      </c>
      <c r="B4064" s="1" t="s">
        <v>488</v>
      </c>
      <c r="C4064" s="2" t="s">
        <v>604</v>
      </c>
      <c r="D4064" s="1" t="s">
        <v>605</v>
      </c>
      <c r="E4064" s="1">
        <v>6110</v>
      </c>
      <c r="F4064" s="1" t="s">
        <v>490</v>
      </c>
      <c r="G4064" s="2" t="s">
        <v>499</v>
      </c>
      <c r="H4064" s="1" t="s">
        <v>500</v>
      </c>
      <c r="I4064" s="1">
        <v>2007</v>
      </c>
      <c r="J4064" s="1">
        <v>2007</v>
      </c>
      <c r="K4064" s="1" t="s">
        <v>493</v>
      </c>
      <c r="L4064" s="1">
        <v>10.63</v>
      </c>
      <c r="M4064" s="1" t="s">
        <v>504</v>
      </c>
      <c r="N4064" s="1" t="s">
        <v>505</v>
      </c>
    </row>
    <row r="4065" spans="1:14" hidden="1" x14ac:dyDescent="0.35">
      <c r="A4065" s="1" t="s">
        <v>487</v>
      </c>
      <c r="B4065" s="1" t="s">
        <v>488</v>
      </c>
      <c r="C4065" s="2" t="s">
        <v>604</v>
      </c>
      <c r="D4065" s="1" t="s">
        <v>605</v>
      </c>
      <c r="E4065" s="1">
        <v>6110</v>
      </c>
      <c r="F4065" s="1" t="s">
        <v>490</v>
      </c>
      <c r="G4065" s="2" t="s">
        <v>499</v>
      </c>
      <c r="H4065" s="1" t="s">
        <v>500</v>
      </c>
      <c r="I4065" s="1">
        <v>2008</v>
      </c>
      <c r="J4065" s="1">
        <v>2008</v>
      </c>
      <c r="K4065" s="1" t="s">
        <v>493</v>
      </c>
      <c r="L4065" s="1">
        <v>18.309999999999999</v>
      </c>
      <c r="M4065" s="1" t="s">
        <v>504</v>
      </c>
      <c r="N4065" s="1" t="s">
        <v>505</v>
      </c>
    </row>
    <row r="4066" spans="1:14" hidden="1" x14ac:dyDescent="0.35">
      <c r="A4066" s="1" t="s">
        <v>487</v>
      </c>
      <c r="B4066" s="1" t="s">
        <v>488</v>
      </c>
      <c r="C4066" s="2" t="s">
        <v>604</v>
      </c>
      <c r="D4066" s="1" t="s">
        <v>605</v>
      </c>
      <c r="E4066" s="1">
        <v>6110</v>
      </c>
      <c r="F4066" s="1" t="s">
        <v>490</v>
      </c>
      <c r="G4066" s="2" t="s">
        <v>499</v>
      </c>
      <c r="H4066" s="1" t="s">
        <v>500</v>
      </c>
      <c r="I4066" s="1">
        <v>2009</v>
      </c>
      <c r="J4066" s="1">
        <v>2009</v>
      </c>
      <c r="K4066" s="1" t="s">
        <v>493</v>
      </c>
      <c r="L4066" s="1">
        <v>16.18</v>
      </c>
      <c r="M4066" s="1" t="s">
        <v>504</v>
      </c>
      <c r="N4066" s="1" t="s">
        <v>505</v>
      </c>
    </row>
    <row r="4067" spans="1:14" hidden="1" x14ac:dyDescent="0.35">
      <c r="A4067" s="1" t="s">
        <v>487</v>
      </c>
      <c r="B4067" s="1" t="s">
        <v>488</v>
      </c>
      <c r="C4067" s="2" t="s">
        <v>604</v>
      </c>
      <c r="D4067" s="1" t="s">
        <v>605</v>
      </c>
      <c r="E4067" s="1">
        <v>6110</v>
      </c>
      <c r="F4067" s="1" t="s">
        <v>490</v>
      </c>
      <c r="G4067" s="2" t="s">
        <v>499</v>
      </c>
      <c r="H4067" s="1" t="s">
        <v>500</v>
      </c>
      <c r="I4067" s="1">
        <v>2010</v>
      </c>
      <c r="J4067" s="1">
        <v>2010</v>
      </c>
      <c r="K4067" s="1" t="s">
        <v>493</v>
      </c>
      <c r="L4067" s="1">
        <v>13.56</v>
      </c>
      <c r="M4067" s="1" t="s">
        <v>504</v>
      </c>
      <c r="N4067" s="1" t="s">
        <v>505</v>
      </c>
    </row>
    <row r="4068" spans="1:14" hidden="1" x14ac:dyDescent="0.35">
      <c r="A4068" s="1" t="s">
        <v>487</v>
      </c>
      <c r="B4068" s="1" t="s">
        <v>488</v>
      </c>
      <c r="C4068" s="2" t="s">
        <v>604</v>
      </c>
      <c r="D4068" s="1" t="s">
        <v>605</v>
      </c>
      <c r="E4068" s="1">
        <v>6110</v>
      </c>
      <c r="F4068" s="1" t="s">
        <v>490</v>
      </c>
      <c r="G4068" s="2" t="s">
        <v>499</v>
      </c>
      <c r="H4068" s="1" t="s">
        <v>500</v>
      </c>
      <c r="I4068" s="1">
        <v>2011</v>
      </c>
      <c r="J4068" s="1">
        <v>2011</v>
      </c>
      <c r="K4068" s="1" t="s">
        <v>493</v>
      </c>
      <c r="L4068" s="1">
        <v>12.7</v>
      </c>
      <c r="M4068" s="1" t="s">
        <v>504</v>
      </c>
      <c r="N4068" s="1" t="s">
        <v>505</v>
      </c>
    </row>
    <row r="4069" spans="1:14" hidden="1" x14ac:dyDescent="0.35">
      <c r="A4069" s="1" t="s">
        <v>487</v>
      </c>
      <c r="B4069" s="1" t="s">
        <v>488</v>
      </c>
      <c r="C4069" s="2" t="s">
        <v>604</v>
      </c>
      <c r="D4069" s="1" t="s">
        <v>605</v>
      </c>
      <c r="E4069" s="1">
        <v>6110</v>
      </c>
      <c r="F4069" s="1" t="s">
        <v>490</v>
      </c>
      <c r="G4069" s="2" t="s">
        <v>499</v>
      </c>
      <c r="H4069" s="1" t="s">
        <v>500</v>
      </c>
      <c r="I4069" s="1">
        <v>2012</v>
      </c>
      <c r="J4069" s="1">
        <v>2012</v>
      </c>
      <c r="K4069" s="1" t="s">
        <v>493</v>
      </c>
      <c r="L4069" s="1">
        <v>12</v>
      </c>
      <c r="M4069" s="1" t="s">
        <v>504</v>
      </c>
      <c r="N4069" s="1" t="s">
        <v>505</v>
      </c>
    </row>
    <row r="4070" spans="1:14" hidden="1" x14ac:dyDescent="0.35">
      <c r="A4070" s="1" t="s">
        <v>487</v>
      </c>
      <c r="B4070" s="1" t="s">
        <v>488</v>
      </c>
      <c r="C4070" s="2" t="s">
        <v>604</v>
      </c>
      <c r="D4070" s="1" t="s">
        <v>605</v>
      </c>
      <c r="E4070" s="1">
        <v>6110</v>
      </c>
      <c r="F4070" s="1" t="s">
        <v>490</v>
      </c>
      <c r="G4070" s="2" t="s">
        <v>499</v>
      </c>
      <c r="H4070" s="1" t="s">
        <v>500</v>
      </c>
      <c r="I4070" s="1">
        <v>2013</v>
      </c>
      <c r="J4070" s="1">
        <v>2013</v>
      </c>
      <c r="K4070" s="1" t="s">
        <v>493</v>
      </c>
      <c r="L4070" s="1">
        <v>11.57</v>
      </c>
      <c r="M4070" s="1" t="s">
        <v>504</v>
      </c>
      <c r="N4070" s="1" t="s">
        <v>505</v>
      </c>
    </row>
    <row r="4071" spans="1:14" hidden="1" x14ac:dyDescent="0.35">
      <c r="A4071" s="1" t="s">
        <v>487</v>
      </c>
      <c r="B4071" s="1" t="s">
        <v>488</v>
      </c>
      <c r="C4071" s="2" t="s">
        <v>604</v>
      </c>
      <c r="D4071" s="1" t="s">
        <v>605</v>
      </c>
      <c r="E4071" s="1">
        <v>6110</v>
      </c>
      <c r="F4071" s="1" t="s">
        <v>490</v>
      </c>
      <c r="G4071" s="2" t="s">
        <v>499</v>
      </c>
      <c r="H4071" s="1" t="s">
        <v>500</v>
      </c>
      <c r="I4071" s="1">
        <v>2014</v>
      </c>
      <c r="J4071" s="1">
        <v>2014</v>
      </c>
      <c r="K4071" s="1" t="s">
        <v>493</v>
      </c>
      <c r="L4071" s="1">
        <v>13.23</v>
      </c>
      <c r="M4071" s="1" t="s">
        <v>504</v>
      </c>
      <c r="N4071" s="1" t="s">
        <v>505</v>
      </c>
    </row>
    <row r="4072" spans="1:14" hidden="1" x14ac:dyDescent="0.35">
      <c r="A4072" s="1" t="s">
        <v>487</v>
      </c>
      <c r="B4072" s="1" t="s">
        <v>488</v>
      </c>
      <c r="C4072" s="2" t="s">
        <v>604</v>
      </c>
      <c r="D4072" s="1" t="s">
        <v>605</v>
      </c>
      <c r="E4072" s="1">
        <v>6110</v>
      </c>
      <c r="F4072" s="1" t="s">
        <v>490</v>
      </c>
      <c r="G4072" s="2" t="s">
        <v>499</v>
      </c>
      <c r="H4072" s="1" t="s">
        <v>500</v>
      </c>
      <c r="I4072" s="1">
        <v>2015</v>
      </c>
      <c r="J4072" s="1">
        <v>2015</v>
      </c>
      <c r="K4072" s="1" t="s">
        <v>493</v>
      </c>
      <c r="L4072" s="1">
        <v>10.55</v>
      </c>
      <c r="M4072" s="1" t="s">
        <v>504</v>
      </c>
      <c r="N4072" s="1" t="s">
        <v>505</v>
      </c>
    </row>
    <row r="4073" spans="1:14" hidden="1" x14ac:dyDescent="0.35">
      <c r="A4073" s="1" t="s">
        <v>487</v>
      </c>
      <c r="B4073" s="1" t="s">
        <v>488</v>
      </c>
      <c r="C4073" s="2" t="s">
        <v>604</v>
      </c>
      <c r="D4073" s="1" t="s">
        <v>605</v>
      </c>
      <c r="E4073" s="1">
        <v>6110</v>
      </c>
      <c r="F4073" s="1" t="s">
        <v>490</v>
      </c>
      <c r="G4073" s="2" t="s">
        <v>508</v>
      </c>
      <c r="H4073" s="1" t="s">
        <v>509</v>
      </c>
      <c r="I4073" s="1">
        <v>2006</v>
      </c>
      <c r="J4073" s="1">
        <v>2006</v>
      </c>
      <c r="K4073" s="1" t="s">
        <v>493</v>
      </c>
      <c r="L4073" s="1">
        <v>5.9</v>
      </c>
      <c r="M4073" s="1" t="s">
        <v>504</v>
      </c>
      <c r="N4073" s="1" t="s">
        <v>505</v>
      </c>
    </row>
    <row r="4074" spans="1:14" hidden="1" x14ac:dyDescent="0.35">
      <c r="A4074" s="1" t="s">
        <v>487</v>
      </c>
      <c r="B4074" s="1" t="s">
        <v>488</v>
      </c>
      <c r="C4074" s="2" t="s">
        <v>604</v>
      </c>
      <c r="D4074" s="1" t="s">
        <v>605</v>
      </c>
      <c r="E4074" s="1">
        <v>6110</v>
      </c>
      <c r="F4074" s="1" t="s">
        <v>490</v>
      </c>
      <c r="G4074" s="2" t="s">
        <v>508</v>
      </c>
      <c r="H4074" s="1" t="s">
        <v>509</v>
      </c>
      <c r="I4074" s="1">
        <v>2007</v>
      </c>
      <c r="J4074" s="1">
        <v>2007</v>
      </c>
      <c r="K4074" s="1" t="s">
        <v>493</v>
      </c>
      <c r="L4074" s="1">
        <v>5.59</v>
      </c>
      <c r="M4074" s="1" t="s">
        <v>504</v>
      </c>
      <c r="N4074" s="1" t="s">
        <v>505</v>
      </c>
    </row>
    <row r="4075" spans="1:14" hidden="1" x14ac:dyDescent="0.35">
      <c r="A4075" s="1" t="s">
        <v>487</v>
      </c>
      <c r="B4075" s="1" t="s">
        <v>488</v>
      </c>
      <c r="C4075" s="2" t="s">
        <v>604</v>
      </c>
      <c r="D4075" s="1" t="s">
        <v>605</v>
      </c>
      <c r="E4075" s="1">
        <v>6110</v>
      </c>
      <c r="F4075" s="1" t="s">
        <v>490</v>
      </c>
      <c r="G4075" s="2" t="s">
        <v>508</v>
      </c>
      <c r="H4075" s="1" t="s">
        <v>509</v>
      </c>
      <c r="I4075" s="1">
        <v>2008</v>
      </c>
      <c r="J4075" s="1">
        <v>2008</v>
      </c>
      <c r="K4075" s="1" t="s">
        <v>493</v>
      </c>
      <c r="L4075" s="1">
        <v>3.39</v>
      </c>
      <c r="M4075" s="1" t="s">
        <v>504</v>
      </c>
      <c r="N4075" s="1" t="s">
        <v>505</v>
      </c>
    </row>
    <row r="4076" spans="1:14" hidden="1" x14ac:dyDescent="0.35">
      <c r="A4076" s="1" t="s">
        <v>487</v>
      </c>
      <c r="B4076" s="1" t="s">
        <v>488</v>
      </c>
      <c r="C4076" s="2" t="s">
        <v>604</v>
      </c>
      <c r="D4076" s="1" t="s">
        <v>605</v>
      </c>
      <c r="E4076" s="1">
        <v>6110</v>
      </c>
      <c r="F4076" s="1" t="s">
        <v>490</v>
      </c>
      <c r="G4076" s="2" t="s">
        <v>508</v>
      </c>
      <c r="H4076" s="1" t="s">
        <v>509</v>
      </c>
      <c r="I4076" s="1">
        <v>2009</v>
      </c>
      <c r="J4076" s="1">
        <v>2009</v>
      </c>
      <c r="K4076" s="1" t="s">
        <v>493</v>
      </c>
      <c r="L4076" s="1">
        <v>11.37</v>
      </c>
      <c r="M4076" s="1" t="s">
        <v>504</v>
      </c>
      <c r="N4076" s="1" t="s">
        <v>505</v>
      </c>
    </row>
    <row r="4077" spans="1:14" hidden="1" x14ac:dyDescent="0.35">
      <c r="A4077" s="1" t="s">
        <v>487</v>
      </c>
      <c r="B4077" s="1" t="s">
        <v>488</v>
      </c>
      <c r="C4077" s="2" t="s">
        <v>604</v>
      </c>
      <c r="D4077" s="1" t="s">
        <v>605</v>
      </c>
      <c r="E4077" s="1">
        <v>6110</v>
      </c>
      <c r="F4077" s="1" t="s">
        <v>490</v>
      </c>
      <c r="G4077" s="2" t="s">
        <v>508</v>
      </c>
      <c r="H4077" s="1" t="s">
        <v>509</v>
      </c>
      <c r="I4077" s="1">
        <v>2010</v>
      </c>
      <c r="J4077" s="1">
        <v>2010</v>
      </c>
      <c r="K4077" s="1" t="s">
        <v>493</v>
      </c>
      <c r="L4077" s="1">
        <v>9.08</v>
      </c>
      <c r="M4077" s="1" t="s">
        <v>504</v>
      </c>
      <c r="N4077" s="1" t="s">
        <v>505</v>
      </c>
    </row>
    <row r="4078" spans="1:14" hidden="1" x14ac:dyDescent="0.35">
      <c r="A4078" s="1" t="s">
        <v>487</v>
      </c>
      <c r="B4078" s="1" t="s">
        <v>488</v>
      </c>
      <c r="C4078" s="2" t="s">
        <v>604</v>
      </c>
      <c r="D4078" s="1" t="s">
        <v>605</v>
      </c>
      <c r="E4078" s="1">
        <v>6110</v>
      </c>
      <c r="F4078" s="1" t="s">
        <v>490</v>
      </c>
      <c r="G4078" s="2" t="s">
        <v>508</v>
      </c>
      <c r="H4078" s="1" t="s">
        <v>509</v>
      </c>
      <c r="I4078" s="1">
        <v>2011</v>
      </c>
      <c r="J4078" s="1">
        <v>2011</v>
      </c>
      <c r="K4078" s="1" t="s">
        <v>493</v>
      </c>
      <c r="L4078" s="1">
        <v>8.68</v>
      </c>
      <c r="M4078" s="1" t="s">
        <v>504</v>
      </c>
      <c r="N4078" s="1" t="s">
        <v>505</v>
      </c>
    </row>
    <row r="4079" spans="1:14" hidden="1" x14ac:dyDescent="0.35">
      <c r="A4079" s="1" t="s">
        <v>487</v>
      </c>
      <c r="B4079" s="1" t="s">
        <v>488</v>
      </c>
      <c r="C4079" s="2" t="s">
        <v>604</v>
      </c>
      <c r="D4079" s="1" t="s">
        <v>605</v>
      </c>
      <c r="E4079" s="1">
        <v>6110</v>
      </c>
      <c r="F4079" s="1" t="s">
        <v>490</v>
      </c>
      <c r="G4079" s="2" t="s">
        <v>508</v>
      </c>
      <c r="H4079" s="1" t="s">
        <v>509</v>
      </c>
      <c r="I4079" s="1">
        <v>2012</v>
      </c>
      <c r="J4079" s="1">
        <v>2012</v>
      </c>
      <c r="K4079" s="1" t="s">
        <v>493</v>
      </c>
      <c r="L4079" s="1">
        <v>6.73</v>
      </c>
      <c r="M4079" s="1" t="s">
        <v>504</v>
      </c>
      <c r="N4079" s="1" t="s">
        <v>505</v>
      </c>
    </row>
    <row r="4080" spans="1:14" hidden="1" x14ac:dyDescent="0.35">
      <c r="A4080" s="1" t="s">
        <v>487</v>
      </c>
      <c r="B4080" s="1" t="s">
        <v>488</v>
      </c>
      <c r="C4080" s="2" t="s">
        <v>604</v>
      </c>
      <c r="D4080" s="1" t="s">
        <v>605</v>
      </c>
      <c r="E4080" s="1">
        <v>6110</v>
      </c>
      <c r="F4080" s="1" t="s">
        <v>490</v>
      </c>
      <c r="G4080" s="2" t="s">
        <v>508</v>
      </c>
      <c r="H4080" s="1" t="s">
        <v>509</v>
      </c>
      <c r="I4080" s="1">
        <v>2013</v>
      </c>
      <c r="J4080" s="1">
        <v>2013</v>
      </c>
      <c r="K4080" s="1" t="s">
        <v>493</v>
      </c>
      <c r="L4080" s="1">
        <v>3.97</v>
      </c>
      <c r="M4080" s="1" t="s">
        <v>504</v>
      </c>
      <c r="N4080" s="1" t="s">
        <v>505</v>
      </c>
    </row>
    <row r="4081" spans="1:14" hidden="1" x14ac:dyDescent="0.35">
      <c r="A4081" s="1" t="s">
        <v>487</v>
      </c>
      <c r="B4081" s="1" t="s">
        <v>488</v>
      </c>
      <c r="C4081" s="2" t="s">
        <v>604</v>
      </c>
      <c r="D4081" s="1" t="s">
        <v>605</v>
      </c>
      <c r="E4081" s="1">
        <v>6110</v>
      </c>
      <c r="F4081" s="1" t="s">
        <v>490</v>
      </c>
      <c r="G4081" s="2" t="s">
        <v>508</v>
      </c>
      <c r="H4081" s="1" t="s">
        <v>509</v>
      </c>
      <c r="I4081" s="1">
        <v>2014</v>
      </c>
      <c r="J4081" s="1">
        <v>2014</v>
      </c>
      <c r="K4081" s="1" t="s">
        <v>493</v>
      </c>
      <c r="L4081" s="1">
        <v>5.41</v>
      </c>
      <c r="M4081" s="1" t="s">
        <v>504</v>
      </c>
      <c r="N4081" s="1" t="s">
        <v>505</v>
      </c>
    </row>
    <row r="4082" spans="1:14" hidden="1" x14ac:dyDescent="0.35">
      <c r="A4082" s="1" t="s">
        <v>487</v>
      </c>
      <c r="B4082" s="1" t="s">
        <v>488</v>
      </c>
      <c r="C4082" s="2" t="s">
        <v>604</v>
      </c>
      <c r="D4082" s="1" t="s">
        <v>605</v>
      </c>
      <c r="E4082" s="1">
        <v>6110</v>
      </c>
      <c r="F4082" s="1" t="s">
        <v>490</v>
      </c>
      <c r="G4082" s="2" t="s">
        <v>508</v>
      </c>
      <c r="H4082" s="1" t="s">
        <v>509</v>
      </c>
      <c r="I4082" s="1">
        <v>2015</v>
      </c>
      <c r="J4082" s="1">
        <v>2015</v>
      </c>
      <c r="K4082" s="1" t="s">
        <v>493</v>
      </c>
      <c r="L4082" s="1">
        <v>4.67</v>
      </c>
      <c r="M4082" s="1" t="s">
        <v>504</v>
      </c>
      <c r="N4082" s="1" t="s">
        <v>505</v>
      </c>
    </row>
    <row r="4083" spans="1:14" hidden="1" x14ac:dyDescent="0.35">
      <c r="A4083" s="1" t="s">
        <v>487</v>
      </c>
      <c r="B4083" s="1" t="s">
        <v>488</v>
      </c>
      <c r="C4083" s="2" t="s">
        <v>606</v>
      </c>
      <c r="D4083" s="1" t="s">
        <v>219</v>
      </c>
      <c r="E4083" s="1">
        <v>6110</v>
      </c>
      <c r="F4083" s="1" t="s">
        <v>490</v>
      </c>
      <c r="G4083" s="2" t="s">
        <v>491</v>
      </c>
      <c r="H4083" s="1" t="s">
        <v>492</v>
      </c>
      <c r="I4083" s="1">
        <v>2006</v>
      </c>
      <c r="J4083" s="1">
        <v>2006</v>
      </c>
      <c r="K4083" s="1" t="s">
        <v>493</v>
      </c>
      <c r="L4083" s="1">
        <v>82.54</v>
      </c>
      <c r="M4083" s="1" t="s">
        <v>504</v>
      </c>
      <c r="N4083" s="1" t="s">
        <v>505</v>
      </c>
    </row>
    <row r="4084" spans="1:14" hidden="1" x14ac:dyDescent="0.35">
      <c r="A4084" s="1" t="s">
        <v>487</v>
      </c>
      <c r="B4084" s="1" t="s">
        <v>488</v>
      </c>
      <c r="C4084" s="2" t="s">
        <v>606</v>
      </c>
      <c r="D4084" s="1" t="s">
        <v>219</v>
      </c>
      <c r="E4084" s="1">
        <v>6110</v>
      </c>
      <c r="F4084" s="1" t="s">
        <v>490</v>
      </c>
      <c r="G4084" s="2" t="s">
        <v>491</v>
      </c>
      <c r="H4084" s="1" t="s">
        <v>492</v>
      </c>
      <c r="I4084" s="1">
        <v>2007</v>
      </c>
      <c r="J4084" s="1">
        <v>2007</v>
      </c>
      <c r="K4084" s="1" t="s">
        <v>493</v>
      </c>
      <c r="L4084" s="1">
        <v>89.12</v>
      </c>
      <c r="M4084" s="1" t="s">
        <v>504</v>
      </c>
      <c r="N4084" s="1" t="s">
        <v>505</v>
      </c>
    </row>
    <row r="4085" spans="1:14" hidden="1" x14ac:dyDescent="0.35">
      <c r="A4085" s="1" t="s">
        <v>487</v>
      </c>
      <c r="B4085" s="1" t="s">
        <v>488</v>
      </c>
      <c r="C4085" s="2" t="s">
        <v>606</v>
      </c>
      <c r="D4085" s="1" t="s">
        <v>219</v>
      </c>
      <c r="E4085" s="1">
        <v>6110</v>
      </c>
      <c r="F4085" s="1" t="s">
        <v>490</v>
      </c>
      <c r="G4085" s="2" t="s">
        <v>491</v>
      </c>
      <c r="H4085" s="1" t="s">
        <v>492</v>
      </c>
      <c r="I4085" s="1">
        <v>2008</v>
      </c>
      <c r="J4085" s="1">
        <v>2008</v>
      </c>
      <c r="K4085" s="1" t="s">
        <v>493</v>
      </c>
      <c r="L4085" s="1">
        <v>98.52</v>
      </c>
      <c r="M4085" s="1" t="s">
        <v>504</v>
      </c>
      <c r="N4085" s="1" t="s">
        <v>505</v>
      </c>
    </row>
    <row r="4086" spans="1:14" hidden="1" x14ac:dyDescent="0.35">
      <c r="A4086" s="1" t="s">
        <v>487</v>
      </c>
      <c r="B4086" s="1" t="s">
        <v>488</v>
      </c>
      <c r="C4086" s="2" t="s">
        <v>606</v>
      </c>
      <c r="D4086" s="1" t="s">
        <v>219</v>
      </c>
      <c r="E4086" s="1">
        <v>6110</v>
      </c>
      <c r="F4086" s="1" t="s">
        <v>490</v>
      </c>
      <c r="G4086" s="2" t="s">
        <v>491</v>
      </c>
      <c r="H4086" s="1" t="s">
        <v>492</v>
      </c>
      <c r="I4086" s="1">
        <v>2009</v>
      </c>
      <c r="J4086" s="1">
        <v>2009</v>
      </c>
      <c r="K4086" s="1" t="s">
        <v>493</v>
      </c>
      <c r="L4086" s="1">
        <v>78.19</v>
      </c>
      <c r="M4086" s="1" t="s">
        <v>504</v>
      </c>
      <c r="N4086" s="1" t="s">
        <v>505</v>
      </c>
    </row>
    <row r="4087" spans="1:14" hidden="1" x14ac:dyDescent="0.35">
      <c r="A4087" s="1" t="s">
        <v>487</v>
      </c>
      <c r="B4087" s="1" t="s">
        <v>488</v>
      </c>
      <c r="C4087" s="2" t="s">
        <v>606</v>
      </c>
      <c r="D4087" s="1" t="s">
        <v>219</v>
      </c>
      <c r="E4087" s="1">
        <v>6110</v>
      </c>
      <c r="F4087" s="1" t="s">
        <v>490</v>
      </c>
      <c r="G4087" s="2" t="s">
        <v>491</v>
      </c>
      <c r="H4087" s="1" t="s">
        <v>492</v>
      </c>
      <c r="I4087" s="1">
        <v>2010</v>
      </c>
      <c r="J4087" s="1">
        <v>2010</v>
      </c>
      <c r="K4087" s="1" t="s">
        <v>493</v>
      </c>
      <c r="L4087" s="1">
        <v>97.62</v>
      </c>
      <c r="M4087" s="1" t="s">
        <v>504</v>
      </c>
      <c r="N4087" s="1" t="s">
        <v>505</v>
      </c>
    </row>
    <row r="4088" spans="1:14" hidden="1" x14ac:dyDescent="0.35">
      <c r="A4088" s="1" t="s">
        <v>487</v>
      </c>
      <c r="B4088" s="1" t="s">
        <v>488</v>
      </c>
      <c r="C4088" s="2" t="s">
        <v>606</v>
      </c>
      <c r="D4088" s="1" t="s">
        <v>219</v>
      </c>
      <c r="E4088" s="1">
        <v>6110</v>
      </c>
      <c r="F4088" s="1" t="s">
        <v>490</v>
      </c>
      <c r="G4088" s="2" t="s">
        <v>491</v>
      </c>
      <c r="H4088" s="1" t="s">
        <v>492</v>
      </c>
      <c r="I4088" s="1">
        <v>2011</v>
      </c>
      <c r="J4088" s="1">
        <v>2011</v>
      </c>
      <c r="K4088" s="1" t="s">
        <v>493</v>
      </c>
      <c r="L4088" s="1">
        <v>98.29</v>
      </c>
      <c r="M4088" s="1" t="s">
        <v>504</v>
      </c>
      <c r="N4088" s="1" t="s">
        <v>505</v>
      </c>
    </row>
    <row r="4089" spans="1:14" hidden="1" x14ac:dyDescent="0.35">
      <c r="A4089" s="1" t="s">
        <v>487</v>
      </c>
      <c r="B4089" s="1" t="s">
        <v>488</v>
      </c>
      <c r="C4089" s="2" t="s">
        <v>606</v>
      </c>
      <c r="D4089" s="1" t="s">
        <v>219</v>
      </c>
      <c r="E4089" s="1">
        <v>6110</v>
      </c>
      <c r="F4089" s="1" t="s">
        <v>490</v>
      </c>
      <c r="G4089" s="2" t="s">
        <v>491</v>
      </c>
      <c r="H4089" s="1" t="s">
        <v>492</v>
      </c>
      <c r="I4089" s="1">
        <v>2012</v>
      </c>
      <c r="J4089" s="1">
        <v>2012</v>
      </c>
      <c r="K4089" s="1" t="s">
        <v>493</v>
      </c>
      <c r="L4089" s="1">
        <v>72.67</v>
      </c>
      <c r="M4089" s="1" t="s">
        <v>504</v>
      </c>
      <c r="N4089" s="1" t="s">
        <v>505</v>
      </c>
    </row>
    <row r="4090" spans="1:14" hidden="1" x14ac:dyDescent="0.35">
      <c r="A4090" s="1" t="s">
        <v>487</v>
      </c>
      <c r="B4090" s="1" t="s">
        <v>488</v>
      </c>
      <c r="C4090" s="2" t="s">
        <v>606</v>
      </c>
      <c r="D4090" s="1" t="s">
        <v>219</v>
      </c>
      <c r="E4090" s="1">
        <v>6110</v>
      </c>
      <c r="F4090" s="1" t="s">
        <v>490</v>
      </c>
      <c r="G4090" s="2" t="s">
        <v>506</v>
      </c>
      <c r="H4090" s="1" t="s">
        <v>507</v>
      </c>
      <c r="I4090" s="1">
        <v>2006</v>
      </c>
      <c r="J4090" s="1">
        <v>2006</v>
      </c>
      <c r="K4090" s="1" t="s">
        <v>493</v>
      </c>
      <c r="L4090" s="1">
        <v>1.44</v>
      </c>
      <c r="M4090" s="1" t="s">
        <v>504</v>
      </c>
      <c r="N4090" s="1" t="s">
        <v>505</v>
      </c>
    </row>
    <row r="4091" spans="1:14" hidden="1" x14ac:dyDescent="0.35">
      <c r="A4091" s="1" t="s">
        <v>487</v>
      </c>
      <c r="B4091" s="1" t="s">
        <v>488</v>
      </c>
      <c r="C4091" s="2" t="s">
        <v>606</v>
      </c>
      <c r="D4091" s="1" t="s">
        <v>219</v>
      </c>
      <c r="E4091" s="1">
        <v>6110</v>
      </c>
      <c r="F4091" s="1" t="s">
        <v>490</v>
      </c>
      <c r="G4091" s="2" t="s">
        <v>506</v>
      </c>
      <c r="H4091" s="1" t="s">
        <v>507</v>
      </c>
      <c r="I4091" s="1">
        <v>2007</v>
      </c>
      <c r="J4091" s="1">
        <v>2007</v>
      </c>
      <c r="K4091" s="1" t="s">
        <v>493</v>
      </c>
      <c r="L4091" s="1">
        <v>1.78</v>
      </c>
      <c r="M4091" s="1" t="s">
        <v>504</v>
      </c>
      <c r="N4091" s="1" t="s">
        <v>505</v>
      </c>
    </row>
    <row r="4092" spans="1:14" hidden="1" x14ac:dyDescent="0.35">
      <c r="A4092" s="1" t="s">
        <v>487</v>
      </c>
      <c r="B4092" s="1" t="s">
        <v>488</v>
      </c>
      <c r="C4092" s="2" t="s">
        <v>606</v>
      </c>
      <c r="D4092" s="1" t="s">
        <v>219</v>
      </c>
      <c r="E4092" s="1">
        <v>6110</v>
      </c>
      <c r="F4092" s="1" t="s">
        <v>490</v>
      </c>
      <c r="G4092" s="2" t="s">
        <v>506</v>
      </c>
      <c r="H4092" s="1" t="s">
        <v>507</v>
      </c>
      <c r="I4092" s="1">
        <v>2008</v>
      </c>
      <c r="J4092" s="1">
        <v>2008</v>
      </c>
      <c r="K4092" s="1" t="s">
        <v>493</v>
      </c>
      <c r="L4092" s="1">
        <v>1.17</v>
      </c>
      <c r="M4092" s="1" t="s">
        <v>504</v>
      </c>
      <c r="N4092" s="1" t="s">
        <v>505</v>
      </c>
    </row>
    <row r="4093" spans="1:14" hidden="1" x14ac:dyDescent="0.35">
      <c r="A4093" s="1" t="s">
        <v>487</v>
      </c>
      <c r="B4093" s="1" t="s">
        <v>488</v>
      </c>
      <c r="C4093" s="2" t="s">
        <v>606</v>
      </c>
      <c r="D4093" s="1" t="s">
        <v>219</v>
      </c>
      <c r="E4093" s="1">
        <v>6110</v>
      </c>
      <c r="F4093" s="1" t="s">
        <v>490</v>
      </c>
      <c r="G4093" s="2" t="s">
        <v>506</v>
      </c>
      <c r="H4093" s="1" t="s">
        <v>507</v>
      </c>
      <c r="I4093" s="1">
        <v>2009</v>
      </c>
      <c r="J4093" s="1">
        <v>2009</v>
      </c>
      <c r="K4093" s="1" t="s">
        <v>493</v>
      </c>
      <c r="L4093" s="1">
        <v>0.84</v>
      </c>
      <c r="M4093" s="1" t="s">
        <v>504</v>
      </c>
      <c r="N4093" s="1" t="s">
        <v>505</v>
      </c>
    </row>
    <row r="4094" spans="1:14" hidden="1" x14ac:dyDescent="0.35">
      <c r="A4094" s="1" t="s">
        <v>487</v>
      </c>
      <c r="B4094" s="1" t="s">
        <v>488</v>
      </c>
      <c r="C4094" s="2" t="s">
        <v>606</v>
      </c>
      <c r="D4094" s="1" t="s">
        <v>219</v>
      </c>
      <c r="E4094" s="1">
        <v>6110</v>
      </c>
      <c r="F4094" s="1" t="s">
        <v>490</v>
      </c>
      <c r="G4094" s="2" t="s">
        <v>506</v>
      </c>
      <c r="H4094" s="1" t="s">
        <v>507</v>
      </c>
      <c r="I4094" s="1">
        <v>2010</v>
      </c>
      <c r="J4094" s="1">
        <v>2010</v>
      </c>
      <c r="K4094" s="1" t="s">
        <v>493</v>
      </c>
      <c r="L4094" s="1">
        <v>1.3</v>
      </c>
      <c r="M4094" s="1" t="s">
        <v>504</v>
      </c>
      <c r="N4094" s="1" t="s">
        <v>505</v>
      </c>
    </row>
    <row r="4095" spans="1:14" hidden="1" x14ac:dyDescent="0.35">
      <c r="A4095" s="1" t="s">
        <v>487</v>
      </c>
      <c r="B4095" s="1" t="s">
        <v>488</v>
      </c>
      <c r="C4095" s="2" t="s">
        <v>606</v>
      </c>
      <c r="D4095" s="1" t="s">
        <v>219</v>
      </c>
      <c r="E4095" s="1">
        <v>6110</v>
      </c>
      <c r="F4095" s="1" t="s">
        <v>490</v>
      </c>
      <c r="G4095" s="2" t="s">
        <v>506</v>
      </c>
      <c r="H4095" s="1" t="s">
        <v>507</v>
      </c>
      <c r="I4095" s="1">
        <v>2011</v>
      </c>
      <c r="J4095" s="1">
        <v>2011</v>
      </c>
      <c r="K4095" s="1" t="s">
        <v>493</v>
      </c>
      <c r="L4095" s="1">
        <v>0.52</v>
      </c>
      <c r="M4095" s="1" t="s">
        <v>504</v>
      </c>
      <c r="N4095" s="1" t="s">
        <v>505</v>
      </c>
    </row>
    <row r="4096" spans="1:14" hidden="1" x14ac:dyDescent="0.35">
      <c r="A4096" s="1" t="s">
        <v>487</v>
      </c>
      <c r="B4096" s="1" t="s">
        <v>488</v>
      </c>
      <c r="C4096" s="2" t="s">
        <v>606</v>
      </c>
      <c r="D4096" s="1" t="s">
        <v>219</v>
      </c>
      <c r="E4096" s="1">
        <v>6110</v>
      </c>
      <c r="F4096" s="1" t="s">
        <v>490</v>
      </c>
      <c r="G4096" s="2" t="s">
        <v>506</v>
      </c>
      <c r="H4096" s="1" t="s">
        <v>507</v>
      </c>
      <c r="I4096" s="1">
        <v>2012</v>
      </c>
      <c r="J4096" s="1">
        <v>2012</v>
      </c>
      <c r="K4096" s="1" t="s">
        <v>493</v>
      </c>
      <c r="L4096" s="1">
        <v>0.35</v>
      </c>
      <c r="M4096" s="1" t="s">
        <v>504</v>
      </c>
      <c r="N4096" s="1" t="s">
        <v>505</v>
      </c>
    </row>
    <row r="4097" spans="1:14" hidden="1" x14ac:dyDescent="0.35">
      <c r="A4097" s="1" t="s">
        <v>487</v>
      </c>
      <c r="B4097" s="1" t="s">
        <v>488</v>
      </c>
      <c r="C4097" s="2" t="s">
        <v>606</v>
      </c>
      <c r="D4097" s="1" t="s">
        <v>219</v>
      </c>
      <c r="E4097" s="1">
        <v>6110</v>
      </c>
      <c r="F4097" s="1" t="s">
        <v>490</v>
      </c>
      <c r="G4097" s="2" t="s">
        <v>497</v>
      </c>
      <c r="H4097" s="1" t="s">
        <v>498</v>
      </c>
      <c r="I4097" s="1">
        <v>2006</v>
      </c>
      <c r="J4097" s="1">
        <v>2006</v>
      </c>
      <c r="K4097" s="1" t="s">
        <v>493</v>
      </c>
      <c r="L4097" s="1">
        <v>7.35</v>
      </c>
      <c r="M4097" s="1" t="s">
        <v>504</v>
      </c>
      <c r="N4097" s="1" t="s">
        <v>505</v>
      </c>
    </row>
    <row r="4098" spans="1:14" hidden="1" x14ac:dyDescent="0.35">
      <c r="A4098" s="1" t="s">
        <v>487</v>
      </c>
      <c r="B4098" s="1" t="s">
        <v>488</v>
      </c>
      <c r="C4098" s="2" t="s">
        <v>606</v>
      </c>
      <c r="D4098" s="1" t="s">
        <v>219</v>
      </c>
      <c r="E4098" s="1">
        <v>6110</v>
      </c>
      <c r="F4098" s="1" t="s">
        <v>490</v>
      </c>
      <c r="G4098" s="2" t="s">
        <v>497</v>
      </c>
      <c r="H4098" s="1" t="s">
        <v>498</v>
      </c>
      <c r="I4098" s="1">
        <v>2007</v>
      </c>
      <c r="J4098" s="1">
        <v>2007</v>
      </c>
      <c r="K4098" s="1" t="s">
        <v>493</v>
      </c>
      <c r="L4098" s="1">
        <v>22.46</v>
      </c>
      <c r="M4098" s="1" t="s">
        <v>504</v>
      </c>
      <c r="N4098" s="1" t="s">
        <v>505</v>
      </c>
    </row>
    <row r="4099" spans="1:14" hidden="1" x14ac:dyDescent="0.35">
      <c r="A4099" s="1" t="s">
        <v>487</v>
      </c>
      <c r="B4099" s="1" t="s">
        <v>488</v>
      </c>
      <c r="C4099" s="2" t="s">
        <v>606</v>
      </c>
      <c r="D4099" s="1" t="s">
        <v>219</v>
      </c>
      <c r="E4099" s="1">
        <v>6110</v>
      </c>
      <c r="F4099" s="1" t="s">
        <v>490</v>
      </c>
      <c r="G4099" s="2" t="s">
        <v>497</v>
      </c>
      <c r="H4099" s="1" t="s">
        <v>498</v>
      </c>
      <c r="I4099" s="1">
        <v>2008</v>
      </c>
      <c r="J4099" s="1">
        <v>2008</v>
      </c>
      <c r="K4099" s="1" t="s">
        <v>493</v>
      </c>
      <c r="L4099" s="1">
        <v>26.58</v>
      </c>
      <c r="M4099" s="1" t="s">
        <v>504</v>
      </c>
      <c r="N4099" s="1" t="s">
        <v>505</v>
      </c>
    </row>
    <row r="4100" spans="1:14" hidden="1" x14ac:dyDescent="0.35">
      <c r="A4100" s="1" t="s">
        <v>487</v>
      </c>
      <c r="B4100" s="1" t="s">
        <v>488</v>
      </c>
      <c r="C4100" s="2" t="s">
        <v>606</v>
      </c>
      <c r="D4100" s="1" t="s">
        <v>219</v>
      </c>
      <c r="E4100" s="1">
        <v>6110</v>
      </c>
      <c r="F4100" s="1" t="s">
        <v>490</v>
      </c>
      <c r="G4100" s="2" t="s">
        <v>497</v>
      </c>
      <c r="H4100" s="1" t="s">
        <v>498</v>
      </c>
      <c r="I4100" s="1">
        <v>2009</v>
      </c>
      <c r="J4100" s="1">
        <v>2009</v>
      </c>
      <c r="K4100" s="1" t="s">
        <v>493</v>
      </c>
      <c r="L4100" s="1">
        <v>18.37</v>
      </c>
      <c r="M4100" s="1" t="s">
        <v>504</v>
      </c>
      <c r="N4100" s="1" t="s">
        <v>505</v>
      </c>
    </row>
    <row r="4101" spans="1:14" hidden="1" x14ac:dyDescent="0.35">
      <c r="A4101" s="1" t="s">
        <v>487</v>
      </c>
      <c r="B4101" s="1" t="s">
        <v>488</v>
      </c>
      <c r="C4101" s="2" t="s">
        <v>606</v>
      </c>
      <c r="D4101" s="1" t="s">
        <v>219</v>
      </c>
      <c r="E4101" s="1">
        <v>6110</v>
      </c>
      <c r="F4101" s="1" t="s">
        <v>490</v>
      </c>
      <c r="G4101" s="2" t="s">
        <v>497</v>
      </c>
      <c r="H4101" s="1" t="s">
        <v>498</v>
      </c>
      <c r="I4101" s="1">
        <v>2010</v>
      </c>
      <c r="J4101" s="1">
        <v>2010</v>
      </c>
      <c r="K4101" s="1" t="s">
        <v>493</v>
      </c>
      <c r="L4101" s="1">
        <v>19.37</v>
      </c>
      <c r="M4101" s="1" t="s">
        <v>504</v>
      </c>
      <c r="N4101" s="1" t="s">
        <v>505</v>
      </c>
    </row>
    <row r="4102" spans="1:14" hidden="1" x14ac:dyDescent="0.35">
      <c r="A4102" s="1" t="s">
        <v>487</v>
      </c>
      <c r="B4102" s="1" t="s">
        <v>488</v>
      </c>
      <c r="C4102" s="2" t="s">
        <v>606</v>
      </c>
      <c r="D4102" s="1" t="s">
        <v>219</v>
      </c>
      <c r="E4102" s="1">
        <v>6110</v>
      </c>
      <c r="F4102" s="1" t="s">
        <v>490</v>
      </c>
      <c r="G4102" s="2" t="s">
        <v>497</v>
      </c>
      <c r="H4102" s="1" t="s">
        <v>498</v>
      </c>
      <c r="I4102" s="1">
        <v>2011</v>
      </c>
      <c r="J4102" s="1">
        <v>2011</v>
      </c>
      <c r="K4102" s="1" t="s">
        <v>493</v>
      </c>
      <c r="L4102" s="1">
        <v>19.41</v>
      </c>
      <c r="M4102" s="1" t="s">
        <v>504</v>
      </c>
      <c r="N4102" s="1" t="s">
        <v>505</v>
      </c>
    </row>
    <row r="4103" spans="1:14" hidden="1" x14ac:dyDescent="0.35">
      <c r="A4103" s="1" t="s">
        <v>487</v>
      </c>
      <c r="B4103" s="1" t="s">
        <v>488</v>
      </c>
      <c r="C4103" s="2" t="s">
        <v>606</v>
      </c>
      <c r="D4103" s="1" t="s">
        <v>219</v>
      </c>
      <c r="E4103" s="1">
        <v>6110</v>
      </c>
      <c r="F4103" s="1" t="s">
        <v>490</v>
      </c>
      <c r="G4103" s="2" t="s">
        <v>497</v>
      </c>
      <c r="H4103" s="1" t="s">
        <v>498</v>
      </c>
      <c r="I4103" s="1">
        <v>2012</v>
      </c>
      <c r="J4103" s="1">
        <v>2012</v>
      </c>
      <c r="K4103" s="1" t="s">
        <v>493</v>
      </c>
      <c r="L4103" s="1">
        <v>18.079999999999998</v>
      </c>
      <c r="M4103" s="1" t="s">
        <v>504</v>
      </c>
      <c r="N4103" s="1" t="s">
        <v>505</v>
      </c>
    </row>
    <row r="4104" spans="1:14" hidden="1" x14ac:dyDescent="0.35">
      <c r="A4104" s="1" t="s">
        <v>487</v>
      </c>
      <c r="B4104" s="1" t="s">
        <v>488</v>
      </c>
      <c r="C4104" s="2" t="s">
        <v>606</v>
      </c>
      <c r="D4104" s="1" t="s">
        <v>219</v>
      </c>
      <c r="E4104" s="1">
        <v>6110</v>
      </c>
      <c r="F4104" s="1" t="s">
        <v>490</v>
      </c>
      <c r="G4104" s="2" t="s">
        <v>499</v>
      </c>
      <c r="H4104" s="1" t="s">
        <v>500</v>
      </c>
      <c r="I4104" s="1">
        <v>2006</v>
      </c>
      <c r="J4104" s="1">
        <v>2006</v>
      </c>
      <c r="K4104" s="1" t="s">
        <v>493</v>
      </c>
      <c r="L4104" s="1">
        <v>82.54</v>
      </c>
      <c r="M4104" s="1" t="s">
        <v>504</v>
      </c>
      <c r="N4104" s="1" t="s">
        <v>505</v>
      </c>
    </row>
    <row r="4105" spans="1:14" hidden="1" x14ac:dyDescent="0.35">
      <c r="A4105" s="1" t="s">
        <v>487</v>
      </c>
      <c r="B4105" s="1" t="s">
        <v>488</v>
      </c>
      <c r="C4105" s="2" t="s">
        <v>606</v>
      </c>
      <c r="D4105" s="1" t="s">
        <v>219</v>
      </c>
      <c r="E4105" s="1">
        <v>6110</v>
      </c>
      <c r="F4105" s="1" t="s">
        <v>490</v>
      </c>
      <c r="G4105" s="2" t="s">
        <v>499</v>
      </c>
      <c r="H4105" s="1" t="s">
        <v>500</v>
      </c>
      <c r="I4105" s="1">
        <v>2007</v>
      </c>
      <c r="J4105" s="1">
        <v>2007</v>
      </c>
      <c r="K4105" s="1" t="s">
        <v>493</v>
      </c>
      <c r="L4105" s="1">
        <v>89.12</v>
      </c>
      <c r="M4105" s="1" t="s">
        <v>504</v>
      </c>
      <c r="N4105" s="1" t="s">
        <v>505</v>
      </c>
    </row>
    <row r="4106" spans="1:14" hidden="1" x14ac:dyDescent="0.35">
      <c r="A4106" s="1" t="s">
        <v>487</v>
      </c>
      <c r="B4106" s="1" t="s">
        <v>488</v>
      </c>
      <c r="C4106" s="2" t="s">
        <v>606</v>
      </c>
      <c r="D4106" s="1" t="s">
        <v>219</v>
      </c>
      <c r="E4106" s="1">
        <v>6110</v>
      </c>
      <c r="F4106" s="1" t="s">
        <v>490</v>
      </c>
      <c r="G4106" s="2" t="s">
        <v>499</v>
      </c>
      <c r="H4106" s="1" t="s">
        <v>500</v>
      </c>
      <c r="I4106" s="1">
        <v>2008</v>
      </c>
      <c r="J4106" s="1">
        <v>2008</v>
      </c>
      <c r="K4106" s="1" t="s">
        <v>493</v>
      </c>
      <c r="L4106" s="1">
        <v>98.52</v>
      </c>
      <c r="M4106" s="1" t="s">
        <v>504</v>
      </c>
      <c r="N4106" s="1" t="s">
        <v>505</v>
      </c>
    </row>
    <row r="4107" spans="1:14" hidden="1" x14ac:dyDescent="0.35">
      <c r="A4107" s="1" t="s">
        <v>487</v>
      </c>
      <c r="B4107" s="1" t="s">
        <v>488</v>
      </c>
      <c r="C4107" s="2" t="s">
        <v>606</v>
      </c>
      <c r="D4107" s="1" t="s">
        <v>219</v>
      </c>
      <c r="E4107" s="1">
        <v>6110</v>
      </c>
      <c r="F4107" s="1" t="s">
        <v>490</v>
      </c>
      <c r="G4107" s="2" t="s">
        <v>499</v>
      </c>
      <c r="H4107" s="1" t="s">
        <v>500</v>
      </c>
      <c r="I4107" s="1">
        <v>2009</v>
      </c>
      <c r="J4107" s="1">
        <v>2009</v>
      </c>
      <c r="K4107" s="1" t="s">
        <v>493</v>
      </c>
      <c r="L4107" s="1">
        <v>78.19</v>
      </c>
      <c r="M4107" s="1" t="s">
        <v>504</v>
      </c>
      <c r="N4107" s="1" t="s">
        <v>505</v>
      </c>
    </row>
    <row r="4108" spans="1:14" hidden="1" x14ac:dyDescent="0.35">
      <c r="A4108" s="1" t="s">
        <v>487</v>
      </c>
      <c r="B4108" s="1" t="s">
        <v>488</v>
      </c>
      <c r="C4108" s="2" t="s">
        <v>606</v>
      </c>
      <c r="D4108" s="1" t="s">
        <v>219</v>
      </c>
      <c r="E4108" s="1">
        <v>6110</v>
      </c>
      <c r="F4108" s="1" t="s">
        <v>490</v>
      </c>
      <c r="G4108" s="2" t="s">
        <v>499</v>
      </c>
      <c r="H4108" s="1" t="s">
        <v>500</v>
      </c>
      <c r="I4108" s="1">
        <v>2010</v>
      </c>
      <c r="J4108" s="1">
        <v>2010</v>
      </c>
      <c r="K4108" s="1" t="s">
        <v>493</v>
      </c>
      <c r="L4108" s="1">
        <v>97.62</v>
      </c>
      <c r="M4108" s="1" t="s">
        <v>504</v>
      </c>
      <c r="N4108" s="1" t="s">
        <v>505</v>
      </c>
    </row>
    <row r="4109" spans="1:14" hidden="1" x14ac:dyDescent="0.35">
      <c r="A4109" s="1" t="s">
        <v>487</v>
      </c>
      <c r="B4109" s="1" t="s">
        <v>488</v>
      </c>
      <c r="C4109" s="2" t="s">
        <v>606</v>
      </c>
      <c r="D4109" s="1" t="s">
        <v>219</v>
      </c>
      <c r="E4109" s="1">
        <v>6110</v>
      </c>
      <c r="F4109" s="1" t="s">
        <v>490</v>
      </c>
      <c r="G4109" s="2" t="s">
        <v>499</v>
      </c>
      <c r="H4109" s="1" t="s">
        <v>500</v>
      </c>
      <c r="I4109" s="1">
        <v>2011</v>
      </c>
      <c r="J4109" s="1">
        <v>2011</v>
      </c>
      <c r="K4109" s="1" t="s">
        <v>493</v>
      </c>
      <c r="L4109" s="1">
        <v>98.29</v>
      </c>
      <c r="M4109" s="1" t="s">
        <v>504</v>
      </c>
      <c r="N4109" s="1" t="s">
        <v>505</v>
      </c>
    </row>
    <row r="4110" spans="1:14" hidden="1" x14ac:dyDescent="0.35">
      <c r="A4110" s="1" t="s">
        <v>487</v>
      </c>
      <c r="B4110" s="1" t="s">
        <v>488</v>
      </c>
      <c r="C4110" s="2" t="s">
        <v>606</v>
      </c>
      <c r="D4110" s="1" t="s">
        <v>219</v>
      </c>
      <c r="E4110" s="1">
        <v>6110</v>
      </c>
      <c r="F4110" s="1" t="s">
        <v>490</v>
      </c>
      <c r="G4110" s="2" t="s">
        <v>499</v>
      </c>
      <c r="H4110" s="1" t="s">
        <v>500</v>
      </c>
      <c r="I4110" s="1">
        <v>2012</v>
      </c>
      <c r="J4110" s="1">
        <v>2012</v>
      </c>
      <c r="K4110" s="1" t="s">
        <v>493</v>
      </c>
      <c r="L4110" s="1">
        <v>72.67</v>
      </c>
      <c r="M4110" s="1" t="s">
        <v>504</v>
      </c>
      <c r="N4110" s="1" t="s">
        <v>505</v>
      </c>
    </row>
    <row r="4111" spans="1:14" hidden="1" x14ac:dyDescent="0.35">
      <c r="A4111" s="1" t="s">
        <v>487</v>
      </c>
      <c r="B4111" s="1" t="s">
        <v>488</v>
      </c>
      <c r="C4111" s="2" t="s">
        <v>606</v>
      </c>
      <c r="D4111" s="1" t="s">
        <v>219</v>
      </c>
      <c r="E4111" s="1">
        <v>6110</v>
      </c>
      <c r="F4111" s="1" t="s">
        <v>490</v>
      </c>
      <c r="G4111" s="2" t="s">
        <v>508</v>
      </c>
      <c r="H4111" s="1" t="s">
        <v>509</v>
      </c>
      <c r="I4111" s="1">
        <v>2006</v>
      </c>
      <c r="J4111" s="1">
        <v>2006</v>
      </c>
      <c r="K4111" s="1" t="s">
        <v>493</v>
      </c>
      <c r="L4111" s="1">
        <v>1.44</v>
      </c>
      <c r="M4111" s="1" t="s">
        <v>504</v>
      </c>
      <c r="N4111" s="1" t="s">
        <v>505</v>
      </c>
    </row>
    <row r="4112" spans="1:14" hidden="1" x14ac:dyDescent="0.35">
      <c r="A4112" s="1" t="s">
        <v>487</v>
      </c>
      <c r="B4112" s="1" t="s">
        <v>488</v>
      </c>
      <c r="C4112" s="2" t="s">
        <v>606</v>
      </c>
      <c r="D4112" s="1" t="s">
        <v>219</v>
      </c>
      <c r="E4112" s="1">
        <v>6110</v>
      </c>
      <c r="F4112" s="1" t="s">
        <v>490</v>
      </c>
      <c r="G4112" s="2" t="s">
        <v>508</v>
      </c>
      <c r="H4112" s="1" t="s">
        <v>509</v>
      </c>
      <c r="I4112" s="1">
        <v>2007</v>
      </c>
      <c r="J4112" s="1">
        <v>2007</v>
      </c>
      <c r="K4112" s="1" t="s">
        <v>493</v>
      </c>
      <c r="L4112" s="1">
        <v>1.78</v>
      </c>
      <c r="M4112" s="1" t="s">
        <v>504</v>
      </c>
      <c r="N4112" s="1" t="s">
        <v>505</v>
      </c>
    </row>
    <row r="4113" spans="1:14" hidden="1" x14ac:dyDescent="0.35">
      <c r="A4113" s="1" t="s">
        <v>487</v>
      </c>
      <c r="B4113" s="1" t="s">
        <v>488</v>
      </c>
      <c r="C4113" s="2" t="s">
        <v>606</v>
      </c>
      <c r="D4113" s="1" t="s">
        <v>219</v>
      </c>
      <c r="E4113" s="1">
        <v>6110</v>
      </c>
      <c r="F4113" s="1" t="s">
        <v>490</v>
      </c>
      <c r="G4113" s="2" t="s">
        <v>508</v>
      </c>
      <c r="H4113" s="1" t="s">
        <v>509</v>
      </c>
      <c r="I4113" s="1">
        <v>2008</v>
      </c>
      <c r="J4113" s="1">
        <v>2008</v>
      </c>
      <c r="K4113" s="1" t="s">
        <v>493</v>
      </c>
      <c r="L4113" s="1">
        <v>1.17</v>
      </c>
      <c r="M4113" s="1" t="s">
        <v>504</v>
      </c>
      <c r="N4113" s="1" t="s">
        <v>505</v>
      </c>
    </row>
    <row r="4114" spans="1:14" hidden="1" x14ac:dyDescent="0.35">
      <c r="A4114" s="1" t="s">
        <v>487</v>
      </c>
      <c r="B4114" s="1" t="s">
        <v>488</v>
      </c>
      <c r="C4114" s="2" t="s">
        <v>606</v>
      </c>
      <c r="D4114" s="1" t="s">
        <v>219</v>
      </c>
      <c r="E4114" s="1">
        <v>6110</v>
      </c>
      <c r="F4114" s="1" t="s">
        <v>490</v>
      </c>
      <c r="G4114" s="2" t="s">
        <v>508</v>
      </c>
      <c r="H4114" s="1" t="s">
        <v>509</v>
      </c>
      <c r="I4114" s="1">
        <v>2009</v>
      </c>
      <c r="J4114" s="1">
        <v>2009</v>
      </c>
      <c r="K4114" s="1" t="s">
        <v>493</v>
      </c>
      <c r="L4114" s="1">
        <v>0.84</v>
      </c>
      <c r="M4114" s="1" t="s">
        <v>504</v>
      </c>
      <c r="N4114" s="1" t="s">
        <v>505</v>
      </c>
    </row>
    <row r="4115" spans="1:14" hidden="1" x14ac:dyDescent="0.35">
      <c r="A4115" s="1" t="s">
        <v>487</v>
      </c>
      <c r="B4115" s="1" t="s">
        <v>488</v>
      </c>
      <c r="C4115" s="2" t="s">
        <v>606</v>
      </c>
      <c r="D4115" s="1" t="s">
        <v>219</v>
      </c>
      <c r="E4115" s="1">
        <v>6110</v>
      </c>
      <c r="F4115" s="1" t="s">
        <v>490</v>
      </c>
      <c r="G4115" s="2" t="s">
        <v>508</v>
      </c>
      <c r="H4115" s="1" t="s">
        <v>509</v>
      </c>
      <c r="I4115" s="1">
        <v>2010</v>
      </c>
      <c r="J4115" s="1">
        <v>2010</v>
      </c>
      <c r="K4115" s="1" t="s">
        <v>493</v>
      </c>
      <c r="L4115" s="1">
        <v>1.3</v>
      </c>
      <c r="M4115" s="1" t="s">
        <v>504</v>
      </c>
      <c r="N4115" s="1" t="s">
        <v>505</v>
      </c>
    </row>
    <row r="4116" spans="1:14" hidden="1" x14ac:dyDescent="0.35">
      <c r="A4116" s="1" t="s">
        <v>487</v>
      </c>
      <c r="B4116" s="1" t="s">
        <v>488</v>
      </c>
      <c r="C4116" s="2" t="s">
        <v>606</v>
      </c>
      <c r="D4116" s="1" t="s">
        <v>219</v>
      </c>
      <c r="E4116" s="1">
        <v>6110</v>
      </c>
      <c r="F4116" s="1" t="s">
        <v>490</v>
      </c>
      <c r="G4116" s="2" t="s">
        <v>508</v>
      </c>
      <c r="H4116" s="1" t="s">
        <v>509</v>
      </c>
      <c r="I4116" s="1">
        <v>2011</v>
      </c>
      <c r="J4116" s="1">
        <v>2011</v>
      </c>
      <c r="K4116" s="1" t="s">
        <v>493</v>
      </c>
      <c r="L4116" s="1">
        <v>0.52</v>
      </c>
      <c r="M4116" s="1" t="s">
        <v>504</v>
      </c>
      <c r="N4116" s="1" t="s">
        <v>505</v>
      </c>
    </row>
    <row r="4117" spans="1:14" hidden="1" x14ac:dyDescent="0.35">
      <c r="A4117" s="1" t="s">
        <v>487</v>
      </c>
      <c r="B4117" s="1" t="s">
        <v>488</v>
      </c>
      <c r="C4117" s="2" t="s">
        <v>606</v>
      </c>
      <c r="D4117" s="1" t="s">
        <v>219</v>
      </c>
      <c r="E4117" s="1">
        <v>6110</v>
      </c>
      <c r="F4117" s="1" t="s">
        <v>490</v>
      </c>
      <c r="G4117" s="2" t="s">
        <v>508</v>
      </c>
      <c r="H4117" s="1" t="s">
        <v>509</v>
      </c>
      <c r="I4117" s="1">
        <v>2012</v>
      </c>
      <c r="J4117" s="1">
        <v>2012</v>
      </c>
      <c r="K4117" s="1" t="s">
        <v>493</v>
      </c>
      <c r="L4117" s="1">
        <v>0.35</v>
      </c>
      <c r="M4117" s="1" t="s">
        <v>504</v>
      </c>
      <c r="N4117" s="1" t="s">
        <v>505</v>
      </c>
    </row>
    <row r="4118" spans="1:14" hidden="1" x14ac:dyDescent="0.35">
      <c r="A4118" s="1" t="s">
        <v>487</v>
      </c>
      <c r="B4118" s="1" t="s">
        <v>488</v>
      </c>
      <c r="C4118" s="2" t="s">
        <v>606</v>
      </c>
      <c r="D4118" s="1" t="s">
        <v>219</v>
      </c>
      <c r="E4118" s="1">
        <v>6110</v>
      </c>
      <c r="F4118" s="1" t="s">
        <v>490</v>
      </c>
      <c r="G4118" s="2" t="s">
        <v>501</v>
      </c>
      <c r="H4118" s="1" t="s">
        <v>502</v>
      </c>
      <c r="I4118" s="1">
        <v>2006</v>
      </c>
      <c r="J4118" s="1">
        <v>2006</v>
      </c>
      <c r="K4118" s="1" t="s">
        <v>493</v>
      </c>
      <c r="L4118" s="1">
        <v>7.35</v>
      </c>
      <c r="M4118" s="1" t="s">
        <v>504</v>
      </c>
      <c r="N4118" s="1" t="s">
        <v>505</v>
      </c>
    </row>
    <row r="4119" spans="1:14" hidden="1" x14ac:dyDescent="0.35">
      <c r="A4119" s="1" t="s">
        <v>487</v>
      </c>
      <c r="B4119" s="1" t="s">
        <v>488</v>
      </c>
      <c r="C4119" s="2" t="s">
        <v>606</v>
      </c>
      <c r="D4119" s="1" t="s">
        <v>219</v>
      </c>
      <c r="E4119" s="1">
        <v>6110</v>
      </c>
      <c r="F4119" s="1" t="s">
        <v>490</v>
      </c>
      <c r="G4119" s="2" t="s">
        <v>501</v>
      </c>
      <c r="H4119" s="1" t="s">
        <v>502</v>
      </c>
      <c r="I4119" s="1">
        <v>2007</v>
      </c>
      <c r="J4119" s="1">
        <v>2007</v>
      </c>
      <c r="K4119" s="1" t="s">
        <v>493</v>
      </c>
      <c r="L4119" s="1">
        <v>22.46</v>
      </c>
      <c r="M4119" s="1" t="s">
        <v>504</v>
      </c>
      <c r="N4119" s="1" t="s">
        <v>505</v>
      </c>
    </row>
    <row r="4120" spans="1:14" hidden="1" x14ac:dyDescent="0.35">
      <c r="A4120" s="1" t="s">
        <v>487</v>
      </c>
      <c r="B4120" s="1" t="s">
        <v>488</v>
      </c>
      <c r="C4120" s="2" t="s">
        <v>606</v>
      </c>
      <c r="D4120" s="1" t="s">
        <v>219</v>
      </c>
      <c r="E4120" s="1">
        <v>6110</v>
      </c>
      <c r="F4120" s="1" t="s">
        <v>490</v>
      </c>
      <c r="G4120" s="2" t="s">
        <v>501</v>
      </c>
      <c r="H4120" s="1" t="s">
        <v>502</v>
      </c>
      <c r="I4120" s="1">
        <v>2008</v>
      </c>
      <c r="J4120" s="1">
        <v>2008</v>
      </c>
      <c r="K4120" s="1" t="s">
        <v>493</v>
      </c>
      <c r="L4120" s="1">
        <v>26.58</v>
      </c>
      <c r="M4120" s="1" t="s">
        <v>504</v>
      </c>
      <c r="N4120" s="1" t="s">
        <v>505</v>
      </c>
    </row>
    <row r="4121" spans="1:14" hidden="1" x14ac:dyDescent="0.35">
      <c r="A4121" s="1" t="s">
        <v>487</v>
      </c>
      <c r="B4121" s="1" t="s">
        <v>488</v>
      </c>
      <c r="C4121" s="2" t="s">
        <v>606</v>
      </c>
      <c r="D4121" s="1" t="s">
        <v>219</v>
      </c>
      <c r="E4121" s="1">
        <v>6110</v>
      </c>
      <c r="F4121" s="1" t="s">
        <v>490</v>
      </c>
      <c r="G4121" s="2" t="s">
        <v>501</v>
      </c>
      <c r="H4121" s="1" t="s">
        <v>502</v>
      </c>
      <c r="I4121" s="1">
        <v>2009</v>
      </c>
      <c r="J4121" s="1">
        <v>2009</v>
      </c>
      <c r="K4121" s="1" t="s">
        <v>493</v>
      </c>
      <c r="L4121" s="1">
        <v>18.37</v>
      </c>
      <c r="M4121" s="1" t="s">
        <v>504</v>
      </c>
      <c r="N4121" s="1" t="s">
        <v>505</v>
      </c>
    </row>
    <row r="4122" spans="1:14" hidden="1" x14ac:dyDescent="0.35">
      <c r="A4122" s="1" t="s">
        <v>487</v>
      </c>
      <c r="B4122" s="1" t="s">
        <v>488</v>
      </c>
      <c r="C4122" s="2" t="s">
        <v>606</v>
      </c>
      <c r="D4122" s="1" t="s">
        <v>219</v>
      </c>
      <c r="E4122" s="1">
        <v>6110</v>
      </c>
      <c r="F4122" s="1" t="s">
        <v>490</v>
      </c>
      <c r="G4122" s="2" t="s">
        <v>501</v>
      </c>
      <c r="H4122" s="1" t="s">
        <v>502</v>
      </c>
      <c r="I4122" s="1">
        <v>2010</v>
      </c>
      <c r="J4122" s="1">
        <v>2010</v>
      </c>
      <c r="K4122" s="1" t="s">
        <v>493</v>
      </c>
      <c r="L4122" s="1">
        <v>19.37</v>
      </c>
      <c r="M4122" s="1" t="s">
        <v>504</v>
      </c>
      <c r="N4122" s="1" t="s">
        <v>505</v>
      </c>
    </row>
    <row r="4123" spans="1:14" hidden="1" x14ac:dyDescent="0.35">
      <c r="A4123" s="1" t="s">
        <v>487</v>
      </c>
      <c r="B4123" s="1" t="s">
        <v>488</v>
      </c>
      <c r="C4123" s="2" t="s">
        <v>606</v>
      </c>
      <c r="D4123" s="1" t="s">
        <v>219</v>
      </c>
      <c r="E4123" s="1">
        <v>6110</v>
      </c>
      <c r="F4123" s="1" t="s">
        <v>490</v>
      </c>
      <c r="G4123" s="2" t="s">
        <v>501</v>
      </c>
      <c r="H4123" s="1" t="s">
        <v>502</v>
      </c>
      <c r="I4123" s="1">
        <v>2011</v>
      </c>
      <c r="J4123" s="1">
        <v>2011</v>
      </c>
      <c r="K4123" s="1" t="s">
        <v>493</v>
      </c>
      <c r="L4123" s="1">
        <v>19.41</v>
      </c>
      <c r="M4123" s="1" t="s">
        <v>504</v>
      </c>
      <c r="N4123" s="1" t="s">
        <v>505</v>
      </c>
    </row>
    <row r="4124" spans="1:14" hidden="1" x14ac:dyDescent="0.35">
      <c r="A4124" s="1" t="s">
        <v>487</v>
      </c>
      <c r="B4124" s="1" t="s">
        <v>488</v>
      </c>
      <c r="C4124" s="2" t="s">
        <v>606</v>
      </c>
      <c r="D4124" s="1" t="s">
        <v>219</v>
      </c>
      <c r="E4124" s="1">
        <v>6110</v>
      </c>
      <c r="F4124" s="1" t="s">
        <v>490</v>
      </c>
      <c r="G4124" s="2" t="s">
        <v>501</v>
      </c>
      <c r="H4124" s="1" t="s">
        <v>502</v>
      </c>
      <c r="I4124" s="1">
        <v>2012</v>
      </c>
      <c r="J4124" s="1">
        <v>2012</v>
      </c>
      <c r="K4124" s="1" t="s">
        <v>493</v>
      </c>
      <c r="L4124" s="1">
        <v>18.079999999999998</v>
      </c>
      <c r="M4124" s="1" t="s">
        <v>504</v>
      </c>
      <c r="N4124" s="1" t="s">
        <v>505</v>
      </c>
    </row>
    <row r="4125" spans="1:14" hidden="1" x14ac:dyDescent="0.35">
      <c r="A4125" s="1" t="s">
        <v>487</v>
      </c>
      <c r="B4125" s="1" t="s">
        <v>488</v>
      </c>
      <c r="C4125" s="2" t="s">
        <v>607</v>
      </c>
      <c r="D4125" s="1" t="s">
        <v>221</v>
      </c>
      <c r="E4125" s="1">
        <v>6110</v>
      </c>
      <c r="F4125" s="1" t="s">
        <v>490</v>
      </c>
      <c r="G4125" s="2" t="s">
        <v>491</v>
      </c>
      <c r="H4125" s="1" t="s">
        <v>492</v>
      </c>
      <c r="I4125" s="1">
        <v>2001</v>
      </c>
      <c r="J4125" s="1">
        <v>2001</v>
      </c>
      <c r="K4125" s="1" t="s">
        <v>493</v>
      </c>
      <c r="L4125" s="1">
        <v>54.4</v>
      </c>
      <c r="M4125" s="1" t="s">
        <v>504</v>
      </c>
      <c r="N4125" s="1" t="s">
        <v>505</v>
      </c>
    </row>
    <row r="4126" spans="1:14" hidden="1" x14ac:dyDescent="0.35">
      <c r="A4126" s="1" t="s">
        <v>487</v>
      </c>
      <c r="B4126" s="1" t="s">
        <v>488</v>
      </c>
      <c r="C4126" s="2" t="s">
        <v>607</v>
      </c>
      <c r="D4126" s="1" t="s">
        <v>221</v>
      </c>
      <c r="E4126" s="1">
        <v>6110</v>
      </c>
      <c r="F4126" s="1" t="s">
        <v>490</v>
      </c>
      <c r="G4126" s="2" t="s">
        <v>491</v>
      </c>
      <c r="H4126" s="1" t="s">
        <v>492</v>
      </c>
      <c r="I4126" s="1">
        <v>2002</v>
      </c>
      <c r="J4126" s="1">
        <v>2002</v>
      </c>
      <c r="K4126" s="1" t="s">
        <v>493</v>
      </c>
      <c r="L4126" s="1">
        <v>67.5</v>
      </c>
      <c r="M4126" s="1" t="s">
        <v>504</v>
      </c>
      <c r="N4126" s="1" t="s">
        <v>505</v>
      </c>
    </row>
    <row r="4127" spans="1:14" hidden="1" x14ac:dyDescent="0.35">
      <c r="A4127" s="1" t="s">
        <v>487</v>
      </c>
      <c r="B4127" s="1" t="s">
        <v>488</v>
      </c>
      <c r="C4127" s="2" t="s">
        <v>607</v>
      </c>
      <c r="D4127" s="1" t="s">
        <v>221</v>
      </c>
      <c r="E4127" s="1">
        <v>6110</v>
      </c>
      <c r="F4127" s="1" t="s">
        <v>490</v>
      </c>
      <c r="G4127" s="2" t="s">
        <v>491</v>
      </c>
      <c r="H4127" s="1" t="s">
        <v>492</v>
      </c>
      <c r="I4127" s="1">
        <v>2003</v>
      </c>
      <c r="J4127" s="1">
        <v>2003</v>
      </c>
      <c r="K4127" s="1" t="s">
        <v>493</v>
      </c>
      <c r="L4127" s="1">
        <v>49.98</v>
      </c>
      <c r="M4127" s="1" t="s">
        <v>504</v>
      </c>
      <c r="N4127" s="1" t="s">
        <v>505</v>
      </c>
    </row>
    <row r="4128" spans="1:14" hidden="1" x14ac:dyDescent="0.35">
      <c r="A4128" s="1" t="s">
        <v>487</v>
      </c>
      <c r="B4128" s="1" t="s">
        <v>488</v>
      </c>
      <c r="C4128" s="2" t="s">
        <v>607</v>
      </c>
      <c r="D4128" s="1" t="s">
        <v>221</v>
      </c>
      <c r="E4128" s="1">
        <v>6110</v>
      </c>
      <c r="F4128" s="1" t="s">
        <v>490</v>
      </c>
      <c r="G4128" s="2" t="s">
        <v>491</v>
      </c>
      <c r="H4128" s="1" t="s">
        <v>492</v>
      </c>
      <c r="I4128" s="1">
        <v>2004</v>
      </c>
      <c r="J4128" s="1">
        <v>2004</v>
      </c>
      <c r="K4128" s="1" t="s">
        <v>493</v>
      </c>
      <c r="L4128" s="1">
        <v>54.75</v>
      </c>
      <c r="M4128" s="1" t="s">
        <v>504</v>
      </c>
      <c r="N4128" s="1" t="s">
        <v>505</v>
      </c>
    </row>
    <row r="4129" spans="1:14" hidden="1" x14ac:dyDescent="0.35">
      <c r="A4129" s="1" t="s">
        <v>487</v>
      </c>
      <c r="B4129" s="1" t="s">
        <v>488</v>
      </c>
      <c r="C4129" s="2" t="s">
        <v>607</v>
      </c>
      <c r="D4129" s="1" t="s">
        <v>221</v>
      </c>
      <c r="E4129" s="1">
        <v>6110</v>
      </c>
      <c r="F4129" s="1" t="s">
        <v>490</v>
      </c>
      <c r="G4129" s="2" t="s">
        <v>491</v>
      </c>
      <c r="H4129" s="1" t="s">
        <v>492</v>
      </c>
      <c r="I4129" s="1">
        <v>2005</v>
      </c>
      <c r="J4129" s="1">
        <v>2005</v>
      </c>
      <c r="K4129" s="1" t="s">
        <v>493</v>
      </c>
      <c r="L4129" s="1">
        <v>74.31</v>
      </c>
      <c r="M4129" s="1" t="s">
        <v>504</v>
      </c>
      <c r="N4129" s="1" t="s">
        <v>505</v>
      </c>
    </row>
    <row r="4130" spans="1:14" hidden="1" x14ac:dyDescent="0.35">
      <c r="A4130" s="1" t="s">
        <v>487</v>
      </c>
      <c r="B4130" s="1" t="s">
        <v>488</v>
      </c>
      <c r="C4130" s="2" t="s">
        <v>607</v>
      </c>
      <c r="D4130" s="1" t="s">
        <v>221</v>
      </c>
      <c r="E4130" s="1">
        <v>6110</v>
      </c>
      <c r="F4130" s="1" t="s">
        <v>490</v>
      </c>
      <c r="G4130" s="2" t="s">
        <v>491</v>
      </c>
      <c r="H4130" s="1" t="s">
        <v>492</v>
      </c>
      <c r="I4130" s="1">
        <v>2006</v>
      </c>
      <c r="J4130" s="1">
        <v>2006</v>
      </c>
      <c r="K4130" s="1" t="s">
        <v>493</v>
      </c>
      <c r="L4130" s="1">
        <v>78.3</v>
      </c>
      <c r="M4130" s="1" t="s">
        <v>504</v>
      </c>
      <c r="N4130" s="1" t="s">
        <v>505</v>
      </c>
    </row>
    <row r="4131" spans="1:14" hidden="1" x14ac:dyDescent="0.35">
      <c r="A4131" s="1" t="s">
        <v>487</v>
      </c>
      <c r="B4131" s="1" t="s">
        <v>488</v>
      </c>
      <c r="C4131" s="2" t="s">
        <v>607</v>
      </c>
      <c r="D4131" s="1" t="s">
        <v>221</v>
      </c>
      <c r="E4131" s="1">
        <v>6110</v>
      </c>
      <c r="F4131" s="1" t="s">
        <v>490</v>
      </c>
      <c r="G4131" s="2" t="s">
        <v>491</v>
      </c>
      <c r="H4131" s="1" t="s">
        <v>492</v>
      </c>
      <c r="I4131" s="1">
        <v>2007</v>
      </c>
      <c r="J4131" s="1">
        <v>2007</v>
      </c>
      <c r="K4131" s="1" t="s">
        <v>493</v>
      </c>
      <c r="L4131" s="1">
        <v>80</v>
      </c>
      <c r="M4131" s="1" t="s">
        <v>504</v>
      </c>
      <c r="N4131" s="1" t="s">
        <v>505</v>
      </c>
    </row>
    <row r="4132" spans="1:14" hidden="1" x14ac:dyDescent="0.35">
      <c r="A4132" s="1" t="s">
        <v>487</v>
      </c>
      <c r="B4132" s="1" t="s">
        <v>488</v>
      </c>
      <c r="C4132" s="2" t="s">
        <v>607</v>
      </c>
      <c r="D4132" s="1" t="s">
        <v>221</v>
      </c>
      <c r="E4132" s="1">
        <v>6110</v>
      </c>
      <c r="F4132" s="1" t="s">
        <v>490</v>
      </c>
      <c r="G4132" s="2" t="s">
        <v>491</v>
      </c>
      <c r="H4132" s="1" t="s">
        <v>492</v>
      </c>
      <c r="I4132" s="1">
        <v>2008</v>
      </c>
      <c r="J4132" s="1">
        <v>2008</v>
      </c>
      <c r="K4132" s="1" t="s">
        <v>493</v>
      </c>
      <c r="L4132" s="1">
        <v>101.69</v>
      </c>
      <c r="M4132" s="1" t="s">
        <v>504</v>
      </c>
      <c r="N4132" s="1" t="s">
        <v>505</v>
      </c>
    </row>
    <row r="4133" spans="1:14" hidden="1" x14ac:dyDescent="0.35">
      <c r="A4133" s="1" t="s">
        <v>487</v>
      </c>
      <c r="B4133" s="1" t="s">
        <v>488</v>
      </c>
      <c r="C4133" s="2" t="s">
        <v>607</v>
      </c>
      <c r="D4133" s="1" t="s">
        <v>221</v>
      </c>
      <c r="E4133" s="1">
        <v>6110</v>
      </c>
      <c r="F4133" s="1" t="s">
        <v>490</v>
      </c>
      <c r="G4133" s="2" t="s">
        <v>499</v>
      </c>
      <c r="H4133" s="1" t="s">
        <v>500</v>
      </c>
      <c r="I4133" s="1">
        <v>2001</v>
      </c>
      <c r="J4133" s="1">
        <v>2001</v>
      </c>
      <c r="K4133" s="1" t="s">
        <v>493</v>
      </c>
      <c r="L4133" s="1">
        <v>54.39</v>
      </c>
      <c r="M4133" s="1" t="s">
        <v>504</v>
      </c>
      <c r="N4133" s="1" t="s">
        <v>505</v>
      </c>
    </row>
    <row r="4134" spans="1:14" hidden="1" x14ac:dyDescent="0.35">
      <c r="A4134" s="1" t="s">
        <v>487</v>
      </c>
      <c r="B4134" s="1" t="s">
        <v>488</v>
      </c>
      <c r="C4134" s="2" t="s">
        <v>607</v>
      </c>
      <c r="D4134" s="1" t="s">
        <v>221</v>
      </c>
      <c r="E4134" s="1">
        <v>6110</v>
      </c>
      <c r="F4134" s="1" t="s">
        <v>490</v>
      </c>
      <c r="G4134" s="2" t="s">
        <v>499</v>
      </c>
      <c r="H4134" s="1" t="s">
        <v>500</v>
      </c>
      <c r="I4134" s="1">
        <v>2002</v>
      </c>
      <c r="J4134" s="1">
        <v>2002</v>
      </c>
      <c r="K4134" s="1" t="s">
        <v>493</v>
      </c>
      <c r="L4134" s="1">
        <v>67.489999999999995</v>
      </c>
      <c r="M4134" s="1" t="s">
        <v>504</v>
      </c>
      <c r="N4134" s="1" t="s">
        <v>505</v>
      </c>
    </row>
    <row r="4135" spans="1:14" hidden="1" x14ac:dyDescent="0.35">
      <c r="A4135" s="1" t="s">
        <v>487</v>
      </c>
      <c r="B4135" s="1" t="s">
        <v>488</v>
      </c>
      <c r="C4135" s="2" t="s">
        <v>607</v>
      </c>
      <c r="D4135" s="1" t="s">
        <v>221</v>
      </c>
      <c r="E4135" s="1">
        <v>6110</v>
      </c>
      <c r="F4135" s="1" t="s">
        <v>490</v>
      </c>
      <c r="G4135" s="2" t="s">
        <v>499</v>
      </c>
      <c r="H4135" s="1" t="s">
        <v>500</v>
      </c>
      <c r="I4135" s="1">
        <v>2003</v>
      </c>
      <c r="J4135" s="1">
        <v>2003</v>
      </c>
      <c r="K4135" s="1" t="s">
        <v>493</v>
      </c>
      <c r="L4135" s="1">
        <v>50</v>
      </c>
      <c r="M4135" s="1" t="s">
        <v>504</v>
      </c>
      <c r="N4135" s="1" t="s">
        <v>505</v>
      </c>
    </row>
    <row r="4136" spans="1:14" hidden="1" x14ac:dyDescent="0.35">
      <c r="A4136" s="1" t="s">
        <v>487</v>
      </c>
      <c r="B4136" s="1" t="s">
        <v>488</v>
      </c>
      <c r="C4136" s="2" t="s">
        <v>607</v>
      </c>
      <c r="D4136" s="1" t="s">
        <v>221</v>
      </c>
      <c r="E4136" s="1">
        <v>6110</v>
      </c>
      <c r="F4136" s="1" t="s">
        <v>490</v>
      </c>
      <c r="G4136" s="2" t="s">
        <v>499</v>
      </c>
      <c r="H4136" s="1" t="s">
        <v>500</v>
      </c>
      <c r="I4136" s="1">
        <v>2004</v>
      </c>
      <c r="J4136" s="1">
        <v>2004</v>
      </c>
      <c r="K4136" s="1" t="s">
        <v>493</v>
      </c>
      <c r="L4136" s="1">
        <v>54.74</v>
      </c>
      <c r="M4136" s="1" t="s">
        <v>504</v>
      </c>
      <c r="N4136" s="1" t="s">
        <v>505</v>
      </c>
    </row>
    <row r="4137" spans="1:14" hidden="1" x14ac:dyDescent="0.35">
      <c r="A4137" s="1" t="s">
        <v>487</v>
      </c>
      <c r="B4137" s="1" t="s">
        <v>488</v>
      </c>
      <c r="C4137" s="2" t="s">
        <v>607</v>
      </c>
      <c r="D4137" s="1" t="s">
        <v>221</v>
      </c>
      <c r="E4137" s="1">
        <v>6110</v>
      </c>
      <c r="F4137" s="1" t="s">
        <v>490</v>
      </c>
      <c r="G4137" s="2" t="s">
        <v>499</v>
      </c>
      <c r="H4137" s="1" t="s">
        <v>500</v>
      </c>
      <c r="I4137" s="1">
        <v>2005</v>
      </c>
      <c r="J4137" s="1">
        <v>2005</v>
      </c>
      <c r="K4137" s="1" t="s">
        <v>493</v>
      </c>
      <c r="L4137" s="1">
        <v>74.319999999999993</v>
      </c>
      <c r="M4137" s="1" t="s">
        <v>504</v>
      </c>
      <c r="N4137" s="1" t="s">
        <v>505</v>
      </c>
    </row>
    <row r="4138" spans="1:14" hidden="1" x14ac:dyDescent="0.35">
      <c r="A4138" s="1" t="s">
        <v>487</v>
      </c>
      <c r="B4138" s="1" t="s">
        <v>488</v>
      </c>
      <c r="C4138" s="2" t="s">
        <v>607</v>
      </c>
      <c r="D4138" s="1" t="s">
        <v>221</v>
      </c>
      <c r="E4138" s="1">
        <v>6110</v>
      </c>
      <c r="F4138" s="1" t="s">
        <v>490</v>
      </c>
      <c r="G4138" s="2" t="s">
        <v>499</v>
      </c>
      <c r="H4138" s="1" t="s">
        <v>500</v>
      </c>
      <c r="I4138" s="1">
        <v>2006</v>
      </c>
      <c r="J4138" s="1">
        <v>2006</v>
      </c>
      <c r="K4138" s="1" t="s">
        <v>493</v>
      </c>
      <c r="L4138" s="1">
        <v>78.3</v>
      </c>
      <c r="M4138" s="1" t="s">
        <v>504</v>
      </c>
      <c r="N4138" s="1" t="s">
        <v>505</v>
      </c>
    </row>
    <row r="4139" spans="1:14" hidden="1" x14ac:dyDescent="0.35">
      <c r="A4139" s="1" t="s">
        <v>487</v>
      </c>
      <c r="B4139" s="1" t="s">
        <v>488</v>
      </c>
      <c r="C4139" s="2" t="s">
        <v>607</v>
      </c>
      <c r="D4139" s="1" t="s">
        <v>221</v>
      </c>
      <c r="E4139" s="1">
        <v>6110</v>
      </c>
      <c r="F4139" s="1" t="s">
        <v>490</v>
      </c>
      <c r="G4139" s="2" t="s">
        <v>499</v>
      </c>
      <c r="H4139" s="1" t="s">
        <v>500</v>
      </c>
      <c r="I4139" s="1">
        <v>2007</v>
      </c>
      <c r="J4139" s="1">
        <v>2007</v>
      </c>
      <c r="K4139" s="1" t="s">
        <v>493</v>
      </c>
      <c r="L4139" s="1">
        <v>79.989999999999995</v>
      </c>
      <c r="M4139" s="1" t="s">
        <v>504</v>
      </c>
      <c r="N4139" s="1" t="s">
        <v>505</v>
      </c>
    </row>
    <row r="4140" spans="1:14" hidden="1" x14ac:dyDescent="0.35">
      <c r="A4140" s="1" t="s">
        <v>487</v>
      </c>
      <c r="B4140" s="1" t="s">
        <v>488</v>
      </c>
      <c r="C4140" s="2" t="s">
        <v>607</v>
      </c>
      <c r="D4140" s="1" t="s">
        <v>221</v>
      </c>
      <c r="E4140" s="1">
        <v>6110</v>
      </c>
      <c r="F4140" s="1" t="s">
        <v>490</v>
      </c>
      <c r="G4140" s="2" t="s">
        <v>499</v>
      </c>
      <c r="H4140" s="1" t="s">
        <v>500</v>
      </c>
      <c r="I4140" s="1">
        <v>2008</v>
      </c>
      <c r="J4140" s="1">
        <v>2008</v>
      </c>
      <c r="K4140" s="1" t="s">
        <v>493</v>
      </c>
      <c r="L4140" s="1">
        <v>101.68</v>
      </c>
      <c r="M4140" s="1" t="s">
        <v>504</v>
      </c>
      <c r="N4140" s="1" t="s">
        <v>505</v>
      </c>
    </row>
    <row r="4141" spans="1:14" hidden="1" x14ac:dyDescent="0.35">
      <c r="A4141" s="1" t="s">
        <v>487</v>
      </c>
      <c r="B4141" s="1" t="s">
        <v>488</v>
      </c>
      <c r="C4141" s="2" t="s">
        <v>607</v>
      </c>
      <c r="D4141" s="1" t="s">
        <v>221</v>
      </c>
      <c r="E4141" s="1">
        <v>6110</v>
      </c>
      <c r="F4141" s="1" t="s">
        <v>490</v>
      </c>
      <c r="G4141" s="2" t="s">
        <v>499</v>
      </c>
      <c r="H4141" s="1" t="s">
        <v>500</v>
      </c>
      <c r="I4141" s="1">
        <v>2009</v>
      </c>
      <c r="J4141" s="1">
        <v>2009</v>
      </c>
      <c r="K4141" s="1" t="s">
        <v>493</v>
      </c>
      <c r="L4141" s="1">
        <v>165.78</v>
      </c>
      <c r="M4141" s="1" t="s">
        <v>504</v>
      </c>
      <c r="N4141" s="1" t="s">
        <v>505</v>
      </c>
    </row>
    <row r="4142" spans="1:14" hidden="1" x14ac:dyDescent="0.35">
      <c r="A4142" s="1" t="s">
        <v>487</v>
      </c>
      <c r="B4142" s="1" t="s">
        <v>488</v>
      </c>
      <c r="C4142" s="2" t="s">
        <v>607</v>
      </c>
      <c r="D4142" s="1" t="s">
        <v>221</v>
      </c>
      <c r="E4142" s="1">
        <v>6110</v>
      </c>
      <c r="F4142" s="1" t="s">
        <v>490</v>
      </c>
      <c r="G4142" s="2" t="s">
        <v>499</v>
      </c>
      <c r="H4142" s="1" t="s">
        <v>500</v>
      </c>
      <c r="I4142" s="1">
        <v>2010</v>
      </c>
      <c r="J4142" s="1">
        <v>2010</v>
      </c>
      <c r="K4142" s="1" t="s">
        <v>493</v>
      </c>
      <c r="L4142" s="1">
        <v>144.30000000000001</v>
      </c>
      <c r="M4142" s="1" t="s">
        <v>504</v>
      </c>
      <c r="N4142" s="1" t="s">
        <v>505</v>
      </c>
    </row>
    <row r="4143" spans="1:14" hidden="1" x14ac:dyDescent="0.35">
      <c r="A4143" s="1" t="s">
        <v>487</v>
      </c>
      <c r="B4143" s="1" t="s">
        <v>488</v>
      </c>
      <c r="C4143" s="2" t="s">
        <v>607</v>
      </c>
      <c r="D4143" s="1" t="s">
        <v>221</v>
      </c>
      <c r="E4143" s="1">
        <v>6110</v>
      </c>
      <c r="F4143" s="1" t="s">
        <v>490</v>
      </c>
      <c r="G4143" s="2" t="s">
        <v>499</v>
      </c>
      <c r="H4143" s="1" t="s">
        <v>500</v>
      </c>
      <c r="I4143" s="1">
        <v>2011</v>
      </c>
      <c r="J4143" s="1">
        <v>2011</v>
      </c>
      <c r="K4143" s="1" t="s">
        <v>493</v>
      </c>
      <c r="L4143" s="1">
        <v>155.16</v>
      </c>
      <c r="M4143" s="1" t="s">
        <v>504</v>
      </c>
      <c r="N4143" s="1" t="s">
        <v>505</v>
      </c>
    </row>
    <row r="4144" spans="1:14" hidden="1" x14ac:dyDescent="0.35">
      <c r="A4144" s="1" t="s">
        <v>487</v>
      </c>
      <c r="B4144" s="1" t="s">
        <v>488</v>
      </c>
      <c r="C4144" s="2" t="s">
        <v>607</v>
      </c>
      <c r="D4144" s="1" t="s">
        <v>221</v>
      </c>
      <c r="E4144" s="1">
        <v>6110</v>
      </c>
      <c r="F4144" s="1" t="s">
        <v>490</v>
      </c>
      <c r="G4144" s="2" t="s">
        <v>499</v>
      </c>
      <c r="H4144" s="1" t="s">
        <v>500</v>
      </c>
      <c r="I4144" s="1">
        <v>2012</v>
      </c>
      <c r="J4144" s="1">
        <v>2012</v>
      </c>
      <c r="K4144" s="1" t="s">
        <v>493</v>
      </c>
      <c r="L4144" s="1">
        <v>66.75</v>
      </c>
      <c r="M4144" s="1" t="s">
        <v>504</v>
      </c>
      <c r="N4144" s="1" t="s">
        <v>505</v>
      </c>
    </row>
    <row r="4145" spans="1:14" hidden="1" x14ac:dyDescent="0.35">
      <c r="A4145" s="1" t="s">
        <v>487</v>
      </c>
      <c r="B4145" s="1" t="s">
        <v>488</v>
      </c>
      <c r="C4145" s="2" t="s">
        <v>607</v>
      </c>
      <c r="D4145" s="1" t="s">
        <v>221</v>
      </c>
      <c r="E4145" s="1">
        <v>6110</v>
      </c>
      <c r="F4145" s="1" t="s">
        <v>490</v>
      </c>
      <c r="G4145" s="2" t="s">
        <v>499</v>
      </c>
      <c r="H4145" s="1" t="s">
        <v>500</v>
      </c>
      <c r="I4145" s="1">
        <v>2013</v>
      </c>
      <c r="J4145" s="1">
        <v>2013</v>
      </c>
      <c r="K4145" s="1" t="s">
        <v>493</v>
      </c>
      <c r="L4145" s="1">
        <v>98.74</v>
      </c>
      <c r="M4145" s="1" t="s">
        <v>504</v>
      </c>
      <c r="N4145" s="1" t="s">
        <v>505</v>
      </c>
    </row>
    <row r="4146" spans="1:14" hidden="1" x14ac:dyDescent="0.35">
      <c r="A4146" s="1" t="s">
        <v>487</v>
      </c>
      <c r="B4146" s="1" t="s">
        <v>488</v>
      </c>
      <c r="C4146" s="2" t="s">
        <v>607</v>
      </c>
      <c r="D4146" s="1" t="s">
        <v>221</v>
      </c>
      <c r="E4146" s="1">
        <v>6110</v>
      </c>
      <c r="F4146" s="1" t="s">
        <v>490</v>
      </c>
      <c r="G4146" s="2" t="s">
        <v>499</v>
      </c>
      <c r="H4146" s="1" t="s">
        <v>500</v>
      </c>
      <c r="I4146" s="1">
        <v>2014</v>
      </c>
      <c r="J4146" s="1">
        <v>2014</v>
      </c>
      <c r="K4146" s="1" t="s">
        <v>493</v>
      </c>
      <c r="L4146" s="1">
        <v>102.66</v>
      </c>
      <c r="M4146" s="1" t="s">
        <v>504</v>
      </c>
      <c r="N4146" s="1" t="s">
        <v>505</v>
      </c>
    </row>
    <row r="4147" spans="1:14" hidden="1" x14ac:dyDescent="0.35">
      <c r="A4147" s="1" t="s">
        <v>487</v>
      </c>
      <c r="B4147" s="1" t="s">
        <v>488</v>
      </c>
      <c r="C4147" s="2" t="s">
        <v>607</v>
      </c>
      <c r="D4147" s="1" t="s">
        <v>221</v>
      </c>
      <c r="E4147" s="1">
        <v>6110</v>
      </c>
      <c r="F4147" s="1" t="s">
        <v>490</v>
      </c>
      <c r="G4147" s="2" t="s">
        <v>499</v>
      </c>
      <c r="H4147" s="1" t="s">
        <v>500</v>
      </c>
      <c r="I4147" s="1">
        <v>2015</v>
      </c>
      <c r="J4147" s="1">
        <v>2015</v>
      </c>
      <c r="K4147" s="1" t="s">
        <v>493</v>
      </c>
      <c r="L4147" s="1">
        <v>97.33</v>
      </c>
      <c r="M4147" s="1" t="s">
        <v>504</v>
      </c>
      <c r="N4147" s="1" t="s">
        <v>505</v>
      </c>
    </row>
    <row r="4148" spans="1:14" hidden="1" x14ac:dyDescent="0.35">
      <c r="A4148" s="1" t="s">
        <v>487</v>
      </c>
      <c r="B4148" s="1" t="s">
        <v>488</v>
      </c>
      <c r="C4148" s="2" t="s">
        <v>607</v>
      </c>
      <c r="D4148" s="1" t="s">
        <v>221</v>
      </c>
      <c r="E4148" s="1">
        <v>6110</v>
      </c>
      <c r="F4148" s="1" t="s">
        <v>490</v>
      </c>
      <c r="G4148" s="2" t="s">
        <v>499</v>
      </c>
      <c r="H4148" s="1" t="s">
        <v>500</v>
      </c>
      <c r="I4148" s="1">
        <v>2016</v>
      </c>
      <c r="J4148" s="1">
        <v>2016</v>
      </c>
      <c r="K4148" s="1" t="s">
        <v>493</v>
      </c>
      <c r="L4148" s="1">
        <v>47.3</v>
      </c>
      <c r="M4148" s="1" t="s">
        <v>504</v>
      </c>
      <c r="N4148" s="1" t="s">
        <v>505</v>
      </c>
    </row>
    <row r="4149" spans="1:14" hidden="1" x14ac:dyDescent="0.35">
      <c r="A4149" s="1" t="s">
        <v>487</v>
      </c>
      <c r="B4149" s="1" t="s">
        <v>488</v>
      </c>
      <c r="C4149" s="2" t="s">
        <v>607</v>
      </c>
      <c r="D4149" s="1" t="s">
        <v>221</v>
      </c>
      <c r="E4149" s="1">
        <v>6110</v>
      </c>
      <c r="F4149" s="1" t="s">
        <v>490</v>
      </c>
      <c r="G4149" s="2" t="s">
        <v>499</v>
      </c>
      <c r="H4149" s="1" t="s">
        <v>500</v>
      </c>
      <c r="I4149" s="1">
        <v>2017</v>
      </c>
      <c r="J4149" s="1">
        <v>2017</v>
      </c>
      <c r="K4149" s="1" t="s">
        <v>493</v>
      </c>
      <c r="L4149" s="1">
        <v>41.99</v>
      </c>
      <c r="M4149" s="1" t="s">
        <v>504</v>
      </c>
      <c r="N4149" s="1" t="s">
        <v>505</v>
      </c>
    </row>
    <row r="4150" spans="1:14" hidden="1" x14ac:dyDescent="0.35">
      <c r="A4150" s="1" t="s">
        <v>487</v>
      </c>
      <c r="B4150" s="1" t="s">
        <v>488</v>
      </c>
      <c r="C4150" s="2" t="s">
        <v>607</v>
      </c>
      <c r="D4150" s="1" t="s">
        <v>221</v>
      </c>
      <c r="E4150" s="1">
        <v>6110</v>
      </c>
      <c r="F4150" s="1" t="s">
        <v>490</v>
      </c>
      <c r="G4150" s="2" t="s">
        <v>499</v>
      </c>
      <c r="H4150" s="1" t="s">
        <v>500</v>
      </c>
      <c r="I4150" s="1">
        <v>2018</v>
      </c>
      <c r="J4150" s="1">
        <v>2018</v>
      </c>
      <c r="K4150" s="1" t="s">
        <v>493</v>
      </c>
      <c r="L4150" s="1">
        <v>50.67</v>
      </c>
      <c r="M4150" s="1" t="s">
        <v>504</v>
      </c>
      <c r="N4150" s="1" t="s">
        <v>505</v>
      </c>
    </row>
    <row r="4151" spans="1:14" hidden="1" x14ac:dyDescent="0.35">
      <c r="A4151" s="1" t="s">
        <v>487</v>
      </c>
      <c r="B4151" s="1" t="s">
        <v>488</v>
      </c>
      <c r="C4151" s="2" t="s">
        <v>607</v>
      </c>
      <c r="D4151" s="1" t="s">
        <v>221</v>
      </c>
      <c r="E4151" s="1">
        <v>6110</v>
      </c>
      <c r="F4151" s="1" t="s">
        <v>490</v>
      </c>
      <c r="G4151" s="2" t="s">
        <v>508</v>
      </c>
      <c r="H4151" s="1" t="s">
        <v>509</v>
      </c>
      <c r="I4151" s="1">
        <v>2012</v>
      </c>
      <c r="J4151" s="1">
        <v>2012</v>
      </c>
      <c r="K4151" s="1" t="s">
        <v>493</v>
      </c>
      <c r="L4151" s="1">
        <v>27.47</v>
      </c>
      <c r="M4151" s="1" t="s">
        <v>504</v>
      </c>
      <c r="N4151" s="1" t="s">
        <v>505</v>
      </c>
    </row>
    <row r="4152" spans="1:14" hidden="1" x14ac:dyDescent="0.35">
      <c r="A4152" s="1" t="s">
        <v>487</v>
      </c>
      <c r="B4152" s="1" t="s">
        <v>488</v>
      </c>
      <c r="C4152" s="2" t="s">
        <v>607</v>
      </c>
      <c r="D4152" s="1" t="s">
        <v>221</v>
      </c>
      <c r="E4152" s="1">
        <v>6110</v>
      </c>
      <c r="F4152" s="1" t="s">
        <v>490</v>
      </c>
      <c r="G4152" s="2" t="s">
        <v>508</v>
      </c>
      <c r="H4152" s="1" t="s">
        <v>509</v>
      </c>
      <c r="I4152" s="1">
        <v>2013</v>
      </c>
      <c r="J4152" s="1">
        <v>2013</v>
      </c>
      <c r="K4152" s="1" t="s">
        <v>493</v>
      </c>
      <c r="L4152" s="1">
        <v>20.81</v>
      </c>
      <c r="M4152" s="1" t="s">
        <v>504</v>
      </c>
      <c r="N4152" s="1" t="s">
        <v>505</v>
      </c>
    </row>
    <row r="4153" spans="1:14" hidden="1" x14ac:dyDescent="0.35">
      <c r="A4153" s="1" t="s">
        <v>487</v>
      </c>
      <c r="B4153" s="1" t="s">
        <v>488</v>
      </c>
      <c r="C4153" s="2" t="s">
        <v>607</v>
      </c>
      <c r="D4153" s="1" t="s">
        <v>221</v>
      </c>
      <c r="E4153" s="1">
        <v>6110</v>
      </c>
      <c r="F4153" s="1" t="s">
        <v>490</v>
      </c>
      <c r="G4153" s="2" t="s">
        <v>508</v>
      </c>
      <c r="H4153" s="1" t="s">
        <v>509</v>
      </c>
      <c r="I4153" s="1">
        <v>2014</v>
      </c>
      <c r="J4153" s="1">
        <v>2014</v>
      </c>
      <c r="K4153" s="1" t="s">
        <v>493</v>
      </c>
      <c r="L4153" s="1">
        <v>24.76</v>
      </c>
      <c r="M4153" s="1" t="s">
        <v>504</v>
      </c>
      <c r="N4153" s="1" t="s">
        <v>505</v>
      </c>
    </row>
    <row r="4154" spans="1:14" hidden="1" x14ac:dyDescent="0.35">
      <c r="A4154" s="1" t="s">
        <v>487</v>
      </c>
      <c r="B4154" s="1" t="s">
        <v>488</v>
      </c>
      <c r="C4154" s="2" t="s">
        <v>607</v>
      </c>
      <c r="D4154" s="1" t="s">
        <v>221</v>
      </c>
      <c r="E4154" s="1">
        <v>6110</v>
      </c>
      <c r="F4154" s="1" t="s">
        <v>490</v>
      </c>
      <c r="G4154" s="2" t="s">
        <v>508</v>
      </c>
      <c r="H4154" s="1" t="s">
        <v>509</v>
      </c>
      <c r="I4154" s="1">
        <v>2015</v>
      </c>
      <c r="J4154" s="1">
        <v>2015</v>
      </c>
      <c r="K4154" s="1" t="s">
        <v>493</v>
      </c>
      <c r="L4154" s="1">
        <v>18.12</v>
      </c>
      <c r="M4154" s="1" t="s">
        <v>504</v>
      </c>
      <c r="N4154" s="1" t="s">
        <v>505</v>
      </c>
    </row>
    <row r="4155" spans="1:14" hidden="1" x14ac:dyDescent="0.35">
      <c r="A4155" s="1" t="s">
        <v>487</v>
      </c>
      <c r="B4155" s="1" t="s">
        <v>488</v>
      </c>
      <c r="C4155" s="2" t="s">
        <v>607</v>
      </c>
      <c r="D4155" s="1" t="s">
        <v>221</v>
      </c>
      <c r="E4155" s="1">
        <v>6110</v>
      </c>
      <c r="F4155" s="1" t="s">
        <v>490</v>
      </c>
      <c r="G4155" s="2" t="s">
        <v>508</v>
      </c>
      <c r="H4155" s="1" t="s">
        <v>509</v>
      </c>
      <c r="I4155" s="1">
        <v>2016</v>
      </c>
      <c r="J4155" s="1">
        <v>2016</v>
      </c>
      <c r="K4155" s="1" t="s">
        <v>493</v>
      </c>
      <c r="L4155" s="1">
        <v>9.82</v>
      </c>
      <c r="M4155" s="1" t="s">
        <v>504</v>
      </c>
      <c r="N4155" s="1" t="s">
        <v>505</v>
      </c>
    </row>
    <row r="4156" spans="1:14" hidden="1" x14ac:dyDescent="0.35">
      <c r="A4156" s="1" t="s">
        <v>487</v>
      </c>
      <c r="B4156" s="1" t="s">
        <v>488</v>
      </c>
      <c r="C4156" s="2" t="s">
        <v>607</v>
      </c>
      <c r="D4156" s="1" t="s">
        <v>221</v>
      </c>
      <c r="E4156" s="1">
        <v>6110</v>
      </c>
      <c r="F4156" s="1" t="s">
        <v>490</v>
      </c>
      <c r="G4156" s="2" t="s">
        <v>508</v>
      </c>
      <c r="H4156" s="1" t="s">
        <v>509</v>
      </c>
      <c r="I4156" s="1">
        <v>2017</v>
      </c>
      <c r="J4156" s="1">
        <v>2017</v>
      </c>
      <c r="K4156" s="1" t="s">
        <v>493</v>
      </c>
      <c r="L4156" s="1">
        <v>9.44</v>
      </c>
      <c r="M4156" s="1" t="s">
        <v>504</v>
      </c>
      <c r="N4156" s="1" t="s">
        <v>505</v>
      </c>
    </row>
    <row r="4157" spans="1:14" hidden="1" x14ac:dyDescent="0.35">
      <c r="A4157" s="1" t="s">
        <v>487</v>
      </c>
      <c r="B4157" s="1" t="s">
        <v>488</v>
      </c>
      <c r="C4157" s="2" t="s">
        <v>607</v>
      </c>
      <c r="D4157" s="1" t="s">
        <v>221</v>
      </c>
      <c r="E4157" s="1">
        <v>6110</v>
      </c>
      <c r="F4157" s="1" t="s">
        <v>490</v>
      </c>
      <c r="G4157" s="2" t="s">
        <v>508</v>
      </c>
      <c r="H4157" s="1" t="s">
        <v>509</v>
      </c>
      <c r="I4157" s="1">
        <v>2018</v>
      </c>
      <c r="J4157" s="1">
        <v>2018</v>
      </c>
      <c r="K4157" s="1" t="s">
        <v>493</v>
      </c>
      <c r="L4157" s="1">
        <v>13.56</v>
      </c>
      <c r="M4157" s="1" t="s">
        <v>504</v>
      </c>
      <c r="N4157" s="1" t="s">
        <v>505</v>
      </c>
    </row>
    <row r="4158" spans="1:14" hidden="1" x14ac:dyDescent="0.35">
      <c r="A4158" s="1" t="s">
        <v>487</v>
      </c>
      <c r="B4158" s="1" t="s">
        <v>488</v>
      </c>
      <c r="C4158" s="2" t="s">
        <v>607</v>
      </c>
      <c r="D4158" s="1" t="s">
        <v>221</v>
      </c>
      <c r="E4158" s="1">
        <v>6110</v>
      </c>
      <c r="F4158" s="1" t="s">
        <v>490</v>
      </c>
      <c r="G4158" s="2" t="s">
        <v>501</v>
      </c>
      <c r="H4158" s="1" t="s">
        <v>502</v>
      </c>
      <c r="I4158" s="1">
        <v>2012</v>
      </c>
      <c r="J4158" s="1">
        <v>2012</v>
      </c>
      <c r="K4158" s="1" t="s">
        <v>493</v>
      </c>
      <c r="L4158" s="1">
        <v>41.1</v>
      </c>
      <c r="M4158" s="1" t="s">
        <v>504</v>
      </c>
      <c r="N4158" s="1" t="s">
        <v>505</v>
      </c>
    </row>
    <row r="4159" spans="1:14" hidden="1" x14ac:dyDescent="0.35">
      <c r="A4159" s="1" t="s">
        <v>487</v>
      </c>
      <c r="B4159" s="1" t="s">
        <v>488</v>
      </c>
      <c r="C4159" s="2" t="s">
        <v>607</v>
      </c>
      <c r="D4159" s="1" t="s">
        <v>221</v>
      </c>
      <c r="E4159" s="1">
        <v>6110</v>
      </c>
      <c r="F4159" s="1" t="s">
        <v>490</v>
      </c>
      <c r="G4159" s="2" t="s">
        <v>501</v>
      </c>
      <c r="H4159" s="1" t="s">
        <v>502</v>
      </c>
      <c r="I4159" s="1">
        <v>2013</v>
      </c>
      <c r="J4159" s="1">
        <v>2013</v>
      </c>
      <c r="K4159" s="1" t="s">
        <v>493</v>
      </c>
      <c r="L4159" s="1">
        <v>35.17</v>
      </c>
      <c r="M4159" s="1" t="s">
        <v>504</v>
      </c>
      <c r="N4159" s="1" t="s">
        <v>505</v>
      </c>
    </row>
    <row r="4160" spans="1:14" hidden="1" x14ac:dyDescent="0.35">
      <c r="A4160" s="1" t="s">
        <v>487</v>
      </c>
      <c r="B4160" s="1" t="s">
        <v>488</v>
      </c>
      <c r="C4160" s="2" t="s">
        <v>607</v>
      </c>
      <c r="D4160" s="1" t="s">
        <v>221</v>
      </c>
      <c r="E4160" s="1">
        <v>6110</v>
      </c>
      <c r="F4160" s="1" t="s">
        <v>490</v>
      </c>
      <c r="G4160" s="2" t="s">
        <v>501</v>
      </c>
      <c r="H4160" s="1" t="s">
        <v>502</v>
      </c>
      <c r="I4160" s="1">
        <v>2014</v>
      </c>
      <c r="J4160" s="1">
        <v>2014</v>
      </c>
      <c r="K4160" s="1" t="s">
        <v>493</v>
      </c>
      <c r="L4160" s="1">
        <v>26.01</v>
      </c>
      <c r="M4160" s="1" t="s">
        <v>504</v>
      </c>
      <c r="N4160" s="1" t="s">
        <v>505</v>
      </c>
    </row>
    <row r="4161" spans="1:14" hidden="1" x14ac:dyDescent="0.35">
      <c r="A4161" s="1" t="s">
        <v>487</v>
      </c>
      <c r="B4161" s="1" t="s">
        <v>488</v>
      </c>
      <c r="C4161" s="2" t="s">
        <v>607</v>
      </c>
      <c r="D4161" s="1" t="s">
        <v>221</v>
      </c>
      <c r="E4161" s="1">
        <v>6110</v>
      </c>
      <c r="F4161" s="1" t="s">
        <v>490</v>
      </c>
      <c r="G4161" s="2" t="s">
        <v>501</v>
      </c>
      <c r="H4161" s="1" t="s">
        <v>502</v>
      </c>
      <c r="I4161" s="1">
        <v>2015</v>
      </c>
      <c r="J4161" s="1">
        <v>2015</v>
      </c>
      <c r="K4161" s="1" t="s">
        <v>493</v>
      </c>
      <c r="L4161" s="1">
        <v>19.3</v>
      </c>
      <c r="M4161" s="1" t="s">
        <v>504</v>
      </c>
      <c r="N4161" s="1" t="s">
        <v>505</v>
      </c>
    </row>
    <row r="4162" spans="1:14" hidden="1" x14ac:dyDescent="0.35">
      <c r="A4162" s="1" t="s">
        <v>487</v>
      </c>
      <c r="B4162" s="1" t="s">
        <v>488</v>
      </c>
      <c r="C4162" s="2" t="s">
        <v>607</v>
      </c>
      <c r="D4162" s="1" t="s">
        <v>221</v>
      </c>
      <c r="E4162" s="1">
        <v>6110</v>
      </c>
      <c r="F4162" s="1" t="s">
        <v>490</v>
      </c>
      <c r="G4162" s="2" t="s">
        <v>501</v>
      </c>
      <c r="H4162" s="1" t="s">
        <v>502</v>
      </c>
      <c r="I4162" s="1">
        <v>2016</v>
      </c>
      <c r="J4162" s="1">
        <v>2016</v>
      </c>
      <c r="K4162" s="1" t="s">
        <v>493</v>
      </c>
      <c r="L4162" s="1">
        <v>15.2</v>
      </c>
      <c r="M4162" s="1" t="s">
        <v>504</v>
      </c>
      <c r="N4162" s="1" t="s">
        <v>505</v>
      </c>
    </row>
    <row r="4163" spans="1:14" hidden="1" x14ac:dyDescent="0.35">
      <c r="A4163" s="1" t="s">
        <v>487</v>
      </c>
      <c r="B4163" s="1" t="s">
        <v>488</v>
      </c>
      <c r="C4163" s="2" t="s">
        <v>607</v>
      </c>
      <c r="D4163" s="1" t="s">
        <v>221</v>
      </c>
      <c r="E4163" s="1">
        <v>6110</v>
      </c>
      <c r="F4163" s="1" t="s">
        <v>490</v>
      </c>
      <c r="G4163" s="2" t="s">
        <v>501</v>
      </c>
      <c r="H4163" s="1" t="s">
        <v>502</v>
      </c>
      <c r="I4163" s="1">
        <v>2017</v>
      </c>
      <c r="J4163" s="1">
        <v>2017</v>
      </c>
      <c r="K4163" s="1" t="s">
        <v>493</v>
      </c>
      <c r="L4163" s="1">
        <v>35.19</v>
      </c>
      <c r="M4163" s="1" t="s">
        <v>504</v>
      </c>
      <c r="N4163" s="1" t="s">
        <v>505</v>
      </c>
    </row>
    <row r="4164" spans="1:14" hidden="1" x14ac:dyDescent="0.35">
      <c r="A4164" s="1" t="s">
        <v>487</v>
      </c>
      <c r="B4164" s="1" t="s">
        <v>488</v>
      </c>
      <c r="C4164" s="2" t="s">
        <v>607</v>
      </c>
      <c r="D4164" s="1" t="s">
        <v>221</v>
      </c>
      <c r="E4164" s="1">
        <v>6110</v>
      </c>
      <c r="F4164" s="1" t="s">
        <v>490</v>
      </c>
      <c r="G4164" s="2" t="s">
        <v>501</v>
      </c>
      <c r="H4164" s="1" t="s">
        <v>502</v>
      </c>
      <c r="I4164" s="1">
        <v>2018</v>
      </c>
      <c r="J4164" s="1">
        <v>2018</v>
      </c>
      <c r="K4164" s="1" t="s">
        <v>493</v>
      </c>
      <c r="L4164" s="1">
        <v>61.73</v>
      </c>
      <c r="M4164" s="1" t="s">
        <v>504</v>
      </c>
      <c r="N4164" s="1" t="s">
        <v>505</v>
      </c>
    </row>
    <row r="4165" spans="1:14" hidden="1" x14ac:dyDescent="0.35">
      <c r="A4165" s="1" t="s">
        <v>487</v>
      </c>
      <c r="B4165" s="1" t="s">
        <v>488</v>
      </c>
      <c r="C4165" s="2" t="s">
        <v>608</v>
      </c>
      <c r="D4165" s="1" t="s">
        <v>223</v>
      </c>
      <c r="E4165" s="1">
        <v>6110</v>
      </c>
      <c r="F4165" s="1" t="s">
        <v>490</v>
      </c>
      <c r="G4165" s="2" t="s">
        <v>491</v>
      </c>
      <c r="H4165" s="1" t="s">
        <v>492</v>
      </c>
      <c r="I4165" s="1">
        <v>2012</v>
      </c>
      <c r="J4165" s="1">
        <v>2012</v>
      </c>
      <c r="K4165" s="1" t="s">
        <v>493</v>
      </c>
      <c r="L4165" s="1">
        <v>659.52</v>
      </c>
      <c r="M4165" s="1" t="s">
        <v>504</v>
      </c>
      <c r="N4165" s="1" t="s">
        <v>505</v>
      </c>
    </row>
    <row r="4166" spans="1:14" hidden="1" x14ac:dyDescent="0.35">
      <c r="A4166" s="1" t="s">
        <v>487</v>
      </c>
      <c r="B4166" s="1" t="s">
        <v>488</v>
      </c>
      <c r="C4166" s="2" t="s">
        <v>608</v>
      </c>
      <c r="D4166" s="1" t="s">
        <v>223</v>
      </c>
      <c r="E4166" s="1">
        <v>6110</v>
      </c>
      <c r="F4166" s="1" t="s">
        <v>490</v>
      </c>
      <c r="G4166" s="2" t="s">
        <v>491</v>
      </c>
      <c r="H4166" s="1" t="s">
        <v>492</v>
      </c>
      <c r="I4166" s="1">
        <v>2013</v>
      </c>
      <c r="J4166" s="1">
        <v>2013</v>
      </c>
      <c r="K4166" s="1" t="s">
        <v>493</v>
      </c>
      <c r="L4166" s="1">
        <v>610.85</v>
      </c>
      <c r="M4166" s="1" t="s">
        <v>504</v>
      </c>
      <c r="N4166" s="1" t="s">
        <v>505</v>
      </c>
    </row>
    <row r="4167" spans="1:14" hidden="1" x14ac:dyDescent="0.35">
      <c r="A4167" s="1" t="s">
        <v>487</v>
      </c>
      <c r="B4167" s="1" t="s">
        <v>488</v>
      </c>
      <c r="C4167" s="2" t="s">
        <v>608</v>
      </c>
      <c r="D4167" s="1" t="s">
        <v>223</v>
      </c>
      <c r="E4167" s="1">
        <v>6110</v>
      </c>
      <c r="F4167" s="1" t="s">
        <v>490</v>
      </c>
      <c r="G4167" s="2" t="s">
        <v>491</v>
      </c>
      <c r="H4167" s="1" t="s">
        <v>492</v>
      </c>
      <c r="I4167" s="1">
        <v>2014</v>
      </c>
      <c r="J4167" s="1">
        <v>2014</v>
      </c>
      <c r="K4167" s="1" t="s">
        <v>493</v>
      </c>
      <c r="L4167" s="1">
        <v>686.36</v>
      </c>
      <c r="M4167" s="1" t="s">
        <v>504</v>
      </c>
      <c r="N4167" s="1" t="s">
        <v>505</v>
      </c>
    </row>
    <row r="4168" spans="1:14" hidden="1" x14ac:dyDescent="0.35">
      <c r="A4168" s="1" t="s">
        <v>487</v>
      </c>
      <c r="B4168" s="1" t="s">
        <v>488</v>
      </c>
      <c r="C4168" s="2" t="s">
        <v>608</v>
      </c>
      <c r="D4168" s="1" t="s">
        <v>223</v>
      </c>
      <c r="E4168" s="1">
        <v>6110</v>
      </c>
      <c r="F4168" s="1" t="s">
        <v>490</v>
      </c>
      <c r="G4168" s="2" t="s">
        <v>491</v>
      </c>
      <c r="H4168" s="1" t="s">
        <v>492</v>
      </c>
      <c r="I4168" s="1">
        <v>2015</v>
      </c>
      <c r="J4168" s="1">
        <v>2015</v>
      </c>
      <c r="K4168" s="1" t="s">
        <v>493</v>
      </c>
      <c r="L4168" s="1">
        <v>608.21</v>
      </c>
      <c r="M4168" s="1" t="s">
        <v>504</v>
      </c>
      <c r="N4168" s="1" t="s">
        <v>505</v>
      </c>
    </row>
    <row r="4169" spans="1:14" hidden="1" x14ac:dyDescent="0.35">
      <c r="A4169" s="1" t="s">
        <v>487</v>
      </c>
      <c r="B4169" s="1" t="s">
        <v>488</v>
      </c>
      <c r="C4169" s="2" t="s">
        <v>608</v>
      </c>
      <c r="D4169" s="1" t="s">
        <v>223</v>
      </c>
      <c r="E4169" s="1">
        <v>6110</v>
      </c>
      <c r="F4169" s="1" t="s">
        <v>490</v>
      </c>
      <c r="G4169" s="2" t="s">
        <v>491</v>
      </c>
      <c r="H4169" s="1" t="s">
        <v>492</v>
      </c>
      <c r="I4169" s="1">
        <v>2016</v>
      </c>
      <c r="J4169" s="1">
        <v>2016</v>
      </c>
      <c r="K4169" s="1" t="s">
        <v>493</v>
      </c>
      <c r="L4169" s="1">
        <v>464.69</v>
      </c>
      <c r="M4169" s="1" t="s">
        <v>504</v>
      </c>
      <c r="N4169" s="1" t="s">
        <v>505</v>
      </c>
    </row>
    <row r="4170" spans="1:14" hidden="1" x14ac:dyDescent="0.35">
      <c r="A4170" s="1" t="s">
        <v>487</v>
      </c>
      <c r="B4170" s="1" t="s">
        <v>488</v>
      </c>
      <c r="C4170" s="2" t="s">
        <v>608</v>
      </c>
      <c r="D4170" s="1" t="s">
        <v>223</v>
      </c>
      <c r="E4170" s="1">
        <v>6110</v>
      </c>
      <c r="F4170" s="1" t="s">
        <v>490</v>
      </c>
      <c r="G4170" s="2" t="s">
        <v>491</v>
      </c>
      <c r="H4170" s="1" t="s">
        <v>492</v>
      </c>
      <c r="I4170" s="1">
        <v>2017</v>
      </c>
      <c r="J4170" s="1">
        <v>2017</v>
      </c>
      <c r="K4170" s="1" t="s">
        <v>493</v>
      </c>
      <c r="L4170" s="1">
        <v>622.37</v>
      </c>
      <c r="M4170" s="1" t="s">
        <v>504</v>
      </c>
      <c r="N4170" s="1" t="s">
        <v>505</v>
      </c>
    </row>
    <row r="4171" spans="1:14" hidden="1" x14ac:dyDescent="0.35">
      <c r="A4171" s="1" t="s">
        <v>487</v>
      </c>
      <c r="B4171" s="1" t="s">
        <v>488</v>
      </c>
      <c r="C4171" s="2" t="s">
        <v>608</v>
      </c>
      <c r="D4171" s="1" t="s">
        <v>223</v>
      </c>
      <c r="E4171" s="1">
        <v>6110</v>
      </c>
      <c r="F4171" s="1" t="s">
        <v>490</v>
      </c>
      <c r="G4171" s="2" t="s">
        <v>506</v>
      </c>
      <c r="H4171" s="1" t="s">
        <v>507</v>
      </c>
      <c r="I4171" s="1">
        <v>2017</v>
      </c>
      <c r="J4171" s="1">
        <v>2017</v>
      </c>
      <c r="K4171" s="1" t="s">
        <v>493</v>
      </c>
      <c r="L4171" s="1">
        <v>5.86</v>
      </c>
      <c r="M4171" s="1" t="s">
        <v>504</v>
      </c>
      <c r="N4171" s="1" t="s">
        <v>505</v>
      </c>
    </row>
    <row r="4172" spans="1:14" hidden="1" x14ac:dyDescent="0.35">
      <c r="A4172" s="1" t="s">
        <v>487</v>
      </c>
      <c r="B4172" s="1" t="s">
        <v>488</v>
      </c>
      <c r="C4172" s="2" t="s">
        <v>608</v>
      </c>
      <c r="D4172" s="1" t="s">
        <v>223</v>
      </c>
      <c r="E4172" s="1">
        <v>6110</v>
      </c>
      <c r="F4172" s="1" t="s">
        <v>490</v>
      </c>
      <c r="G4172" s="2" t="s">
        <v>499</v>
      </c>
      <c r="H4172" s="1" t="s">
        <v>500</v>
      </c>
      <c r="I4172" s="1">
        <v>2012</v>
      </c>
      <c r="J4172" s="1">
        <v>2012</v>
      </c>
      <c r="K4172" s="1" t="s">
        <v>493</v>
      </c>
      <c r="L4172" s="1">
        <v>611.63</v>
      </c>
      <c r="M4172" s="1" t="s">
        <v>504</v>
      </c>
      <c r="N4172" s="1" t="s">
        <v>505</v>
      </c>
    </row>
    <row r="4173" spans="1:14" hidden="1" x14ac:dyDescent="0.35">
      <c r="A4173" s="1" t="s">
        <v>487</v>
      </c>
      <c r="B4173" s="1" t="s">
        <v>488</v>
      </c>
      <c r="C4173" s="2" t="s">
        <v>608</v>
      </c>
      <c r="D4173" s="1" t="s">
        <v>223</v>
      </c>
      <c r="E4173" s="1">
        <v>6110</v>
      </c>
      <c r="F4173" s="1" t="s">
        <v>490</v>
      </c>
      <c r="G4173" s="2" t="s">
        <v>499</v>
      </c>
      <c r="H4173" s="1" t="s">
        <v>500</v>
      </c>
      <c r="I4173" s="1">
        <v>2013</v>
      </c>
      <c r="J4173" s="1">
        <v>2013</v>
      </c>
      <c r="K4173" s="1" t="s">
        <v>493</v>
      </c>
      <c r="L4173" s="1">
        <v>557.13</v>
      </c>
      <c r="M4173" s="1" t="s">
        <v>504</v>
      </c>
      <c r="N4173" s="1" t="s">
        <v>505</v>
      </c>
    </row>
    <row r="4174" spans="1:14" hidden="1" x14ac:dyDescent="0.35">
      <c r="A4174" s="1" t="s">
        <v>487</v>
      </c>
      <c r="B4174" s="1" t="s">
        <v>488</v>
      </c>
      <c r="C4174" s="2" t="s">
        <v>608</v>
      </c>
      <c r="D4174" s="1" t="s">
        <v>223</v>
      </c>
      <c r="E4174" s="1">
        <v>6110</v>
      </c>
      <c r="F4174" s="1" t="s">
        <v>490</v>
      </c>
      <c r="G4174" s="2" t="s">
        <v>499</v>
      </c>
      <c r="H4174" s="1" t="s">
        <v>500</v>
      </c>
      <c r="I4174" s="1">
        <v>2014</v>
      </c>
      <c r="J4174" s="1">
        <v>2014</v>
      </c>
      <c r="K4174" s="1" t="s">
        <v>493</v>
      </c>
      <c r="L4174" s="1">
        <v>594.49</v>
      </c>
      <c r="M4174" s="1" t="s">
        <v>504</v>
      </c>
      <c r="N4174" s="1" t="s">
        <v>505</v>
      </c>
    </row>
    <row r="4175" spans="1:14" hidden="1" x14ac:dyDescent="0.35">
      <c r="A4175" s="1" t="s">
        <v>487</v>
      </c>
      <c r="B4175" s="1" t="s">
        <v>488</v>
      </c>
      <c r="C4175" s="2" t="s">
        <v>608</v>
      </c>
      <c r="D4175" s="1" t="s">
        <v>223</v>
      </c>
      <c r="E4175" s="1">
        <v>6110</v>
      </c>
      <c r="F4175" s="1" t="s">
        <v>490</v>
      </c>
      <c r="G4175" s="2" t="s">
        <v>499</v>
      </c>
      <c r="H4175" s="1" t="s">
        <v>500</v>
      </c>
      <c r="I4175" s="1">
        <v>2015</v>
      </c>
      <c r="J4175" s="1">
        <v>2015</v>
      </c>
      <c r="K4175" s="1" t="s">
        <v>493</v>
      </c>
      <c r="L4175" s="1">
        <v>533.23</v>
      </c>
      <c r="M4175" s="1" t="s">
        <v>504</v>
      </c>
      <c r="N4175" s="1" t="s">
        <v>505</v>
      </c>
    </row>
    <row r="4176" spans="1:14" hidden="1" x14ac:dyDescent="0.35">
      <c r="A4176" s="1" t="s">
        <v>487</v>
      </c>
      <c r="B4176" s="1" t="s">
        <v>488</v>
      </c>
      <c r="C4176" s="2" t="s">
        <v>608</v>
      </c>
      <c r="D4176" s="1" t="s">
        <v>223</v>
      </c>
      <c r="E4176" s="1">
        <v>6110</v>
      </c>
      <c r="F4176" s="1" t="s">
        <v>490</v>
      </c>
      <c r="G4176" s="2" t="s">
        <v>499</v>
      </c>
      <c r="H4176" s="1" t="s">
        <v>500</v>
      </c>
      <c r="I4176" s="1">
        <v>2016</v>
      </c>
      <c r="J4176" s="1">
        <v>2016</v>
      </c>
      <c r="K4176" s="1" t="s">
        <v>493</v>
      </c>
      <c r="L4176" s="1">
        <v>402.63</v>
      </c>
      <c r="M4176" s="1" t="s">
        <v>504</v>
      </c>
      <c r="N4176" s="1" t="s">
        <v>505</v>
      </c>
    </row>
    <row r="4177" spans="1:15" hidden="1" x14ac:dyDescent="0.35">
      <c r="A4177" s="1" t="s">
        <v>487</v>
      </c>
      <c r="B4177" s="1" t="s">
        <v>488</v>
      </c>
      <c r="C4177" s="2" t="s">
        <v>608</v>
      </c>
      <c r="D4177" s="1" t="s">
        <v>223</v>
      </c>
      <c r="E4177" s="1">
        <v>6110</v>
      </c>
      <c r="F4177" s="1" t="s">
        <v>490</v>
      </c>
      <c r="G4177" s="2" t="s">
        <v>499</v>
      </c>
      <c r="H4177" s="1" t="s">
        <v>500</v>
      </c>
      <c r="I4177" s="1">
        <v>2017</v>
      </c>
      <c r="J4177" s="1">
        <v>2017</v>
      </c>
      <c r="K4177" s="1" t="s">
        <v>493</v>
      </c>
      <c r="L4177" s="1">
        <v>561.97</v>
      </c>
      <c r="M4177" s="1" t="s">
        <v>504</v>
      </c>
      <c r="N4177" s="1" t="s">
        <v>505</v>
      </c>
    </row>
    <row r="4178" spans="1:15" hidden="1" x14ac:dyDescent="0.35">
      <c r="A4178" s="1" t="s">
        <v>487</v>
      </c>
      <c r="B4178" s="1" t="s">
        <v>488</v>
      </c>
      <c r="C4178" s="2" t="s">
        <v>608</v>
      </c>
      <c r="D4178" s="1" t="s">
        <v>223</v>
      </c>
      <c r="E4178" s="1">
        <v>6110</v>
      </c>
      <c r="F4178" s="1" t="s">
        <v>490</v>
      </c>
      <c r="G4178" s="2" t="s">
        <v>508</v>
      </c>
      <c r="H4178" s="1" t="s">
        <v>509</v>
      </c>
      <c r="I4178" s="1">
        <v>2017</v>
      </c>
      <c r="J4178" s="1">
        <v>2017</v>
      </c>
      <c r="K4178" s="1" t="s">
        <v>493</v>
      </c>
      <c r="L4178" s="1">
        <v>5.86</v>
      </c>
      <c r="M4178" s="1" t="s">
        <v>504</v>
      </c>
      <c r="N4178" s="1" t="s">
        <v>505</v>
      </c>
    </row>
    <row r="4179" spans="1:15" hidden="1" x14ac:dyDescent="0.35">
      <c r="A4179" s="1" t="s">
        <v>487</v>
      </c>
      <c r="B4179" s="1" t="s">
        <v>488</v>
      </c>
      <c r="C4179" s="2" t="s">
        <v>609</v>
      </c>
      <c r="D4179" s="1" t="s">
        <v>225</v>
      </c>
      <c r="E4179" s="1">
        <v>6110</v>
      </c>
      <c r="F4179" s="1" t="s">
        <v>490</v>
      </c>
      <c r="G4179" s="2" t="s">
        <v>499</v>
      </c>
      <c r="H4179" s="1" t="s">
        <v>500</v>
      </c>
      <c r="I4179" s="1">
        <v>2001</v>
      </c>
      <c r="J4179" s="1">
        <v>2001</v>
      </c>
      <c r="K4179" s="1" t="s">
        <v>493</v>
      </c>
      <c r="L4179" s="1">
        <v>62.56</v>
      </c>
      <c r="M4179" s="1" t="s">
        <v>494</v>
      </c>
      <c r="N4179" s="1" t="s">
        <v>495</v>
      </c>
      <c r="O4179" s="1" t="s">
        <v>496</v>
      </c>
    </row>
    <row r="4180" spans="1:15" hidden="1" x14ac:dyDescent="0.35">
      <c r="A4180" s="1" t="s">
        <v>487</v>
      </c>
      <c r="B4180" s="1" t="s">
        <v>488</v>
      </c>
      <c r="C4180" s="2" t="s">
        <v>609</v>
      </c>
      <c r="D4180" s="1" t="s">
        <v>225</v>
      </c>
      <c r="E4180" s="1">
        <v>6110</v>
      </c>
      <c r="F4180" s="1" t="s">
        <v>490</v>
      </c>
      <c r="G4180" s="2" t="s">
        <v>499</v>
      </c>
      <c r="H4180" s="1" t="s">
        <v>500</v>
      </c>
      <c r="I4180" s="1">
        <v>2002</v>
      </c>
      <c r="J4180" s="1">
        <v>2002</v>
      </c>
      <c r="K4180" s="1" t="s">
        <v>493</v>
      </c>
      <c r="L4180" s="1">
        <v>56.23</v>
      </c>
      <c r="M4180" s="1" t="s">
        <v>494</v>
      </c>
      <c r="N4180" s="1" t="s">
        <v>495</v>
      </c>
      <c r="O4180" s="1" t="s">
        <v>496</v>
      </c>
    </row>
    <row r="4181" spans="1:15" hidden="1" x14ac:dyDescent="0.35">
      <c r="A4181" s="1" t="s">
        <v>487</v>
      </c>
      <c r="B4181" s="1" t="s">
        <v>488</v>
      </c>
      <c r="C4181" s="2" t="s">
        <v>609</v>
      </c>
      <c r="D4181" s="1" t="s">
        <v>225</v>
      </c>
      <c r="E4181" s="1">
        <v>6110</v>
      </c>
      <c r="F4181" s="1" t="s">
        <v>490</v>
      </c>
      <c r="G4181" s="2" t="s">
        <v>499</v>
      </c>
      <c r="H4181" s="1" t="s">
        <v>500</v>
      </c>
      <c r="I4181" s="1">
        <v>2003</v>
      </c>
      <c r="J4181" s="1">
        <v>2003</v>
      </c>
      <c r="K4181" s="1" t="s">
        <v>493</v>
      </c>
      <c r="L4181" s="1">
        <v>80.36</v>
      </c>
      <c r="M4181" s="1" t="s">
        <v>494</v>
      </c>
      <c r="N4181" s="1" t="s">
        <v>495</v>
      </c>
      <c r="O4181" s="1" t="s">
        <v>496</v>
      </c>
    </row>
    <row r="4182" spans="1:15" hidden="1" x14ac:dyDescent="0.35">
      <c r="A4182" s="1" t="s">
        <v>487</v>
      </c>
      <c r="B4182" s="1" t="s">
        <v>488</v>
      </c>
      <c r="C4182" s="2" t="s">
        <v>609</v>
      </c>
      <c r="D4182" s="1" t="s">
        <v>225</v>
      </c>
      <c r="E4182" s="1">
        <v>6110</v>
      </c>
      <c r="F4182" s="1" t="s">
        <v>490</v>
      </c>
      <c r="G4182" s="2" t="s">
        <v>499</v>
      </c>
      <c r="H4182" s="1" t="s">
        <v>500</v>
      </c>
      <c r="I4182" s="1">
        <v>2004</v>
      </c>
      <c r="J4182" s="1">
        <v>2004</v>
      </c>
      <c r="K4182" s="1" t="s">
        <v>493</v>
      </c>
      <c r="L4182" s="1">
        <v>91.57</v>
      </c>
      <c r="M4182" s="1" t="s">
        <v>494</v>
      </c>
      <c r="N4182" s="1" t="s">
        <v>495</v>
      </c>
      <c r="O4182" s="1" t="s">
        <v>496</v>
      </c>
    </row>
    <row r="4183" spans="1:15" hidden="1" x14ac:dyDescent="0.35">
      <c r="A4183" s="1" t="s">
        <v>487</v>
      </c>
      <c r="B4183" s="1" t="s">
        <v>488</v>
      </c>
      <c r="C4183" s="2" t="s">
        <v>609</v>
      </c>
      <c r="D4183" s="1" t="s">
        <v>225</v>
      </c>
      <c r="E4183" s="1">
        <v>6110</v>
      </c>
      <c r="F4183" s="1" t="s">
        <v>490</v>
      </c>
      <c r="G4183" s="2" t="s">
        <v>499</v>
      </c>
      <c r="H4183" s="1" t="s">
        <v>500</v>
      </c>
      <c r="I4183" s="1">
        <v>2005</v>
      </c>
      <c r="J4183" s="1">
        <v>2005</v>
      </c>
      <c r="K4183" s="1" t="s">
        <v>493</v>
      </c>
      <c r="L4183" s="1">
        <v>105.77</v>
      </c>
      <c r="M4183" s="1" t="s">
        <v>494</v>
      </c>
      <c r="N4183" s="1" t="s">
        <v>495</v>
      </c>
      <c r="O4183" s="1" t="s">
        <v>496</v>
      </c>
    </row>
    <row r="4184" spans="1:15" hidden="1" x14ac:dyDescent="0.35">
      <c r="A4184" s="1" t="s">
        <v>487</v>
      </c>
      <c r="B4184" s="1" t="s">
        <v>488</v>
      </c>
      <c r="C4184" s="2" t="s">
        <v>609</v>
      </c>
      <c r="D4184" s="1" t="s">
        <v>225</v>
      </c>
      <c r="E4184" s="1">
        <v>6110</v>
      </c>
      <c r="F4184" s="1" t="s">
        <v>490</v>
      </c>
      <c r="G4184" s="2" t="s">
        <v>499</v>
      </c>
      <c r="H4184" s="1" t="s">
        <v>500</v>
      </c>
      <c r="I4184" s="1">
        <v>2006</v>
      </c>
      <c r="J4184" s="1">
        <v>2006</v>
      </c>
      <c r="K4184" s="1" t="s">
        <v>493</v>
      </c>
      <c r="L4184" s="1">
        <v>94.81</v>
      </c>
      <c r="M4184" s="1" t="s">
        <v>494</v>
      </c>
      <c r="N4184" s="1" t="s">
        <v>495</v>
      </c>
      <c r="O4184" s="1" t="s">
        <v>496</v>
      </c>
    </row>
    <row r="4185" spans="1:15" hidden="1" x14ac:dyDescent="0.35">
      <c r="A4185" s="1" t="s">
        <v>487</v>
      </c>
      <c r="B4185" s="1" t="s">
        <v>488</v>
      </c>
      <c r="C4185" s="2" t="s">
        <v>609</v>
      </c>
      <c r="D4185" s="1" t="s">
        <v>225</v>
      </c>
      <c r="E4185" s="1">
        <v>6110</v>
      </c>
      <c r="F4185" s="1" t="s">
        <v>490</v>
      </c>
      <c r="G4185" s="2" t="s">
        <v>499</v>
      </c>
      <c r="H4185" s="1" t="s">
        <v>500</v>
      </c>
      <c r="I4185" s="1">
        <v>2007</v>
      </c>
      <c r="J4185" s="1">
        <v>2007</v>
      </c>
      <c r="K4185" s="1" t="s">
        <v>493</v>
      </c>
      <c r="L4185" s="1">
        <v>113.59</v>
      </c>
      <c r="M4185" s="1" t="s">
        <v>494</v>
      </c>
      <c r="N4185" s="1" t="s">
        <v>495</v>
      </c>
      <c r="O4185" s="1" t="s">
        <v>496</v>
      </c>
    </row>
    <row r="4186" spans="1:15" hidden="1" x14ac:dyDescent="0.35">
      <c r="A4186" s="1" t="s">
        <v>487</v>
      </c>
      <c r="B4186" s="1" t="s">
        <v>488</v>
      </c>
      <c r="C4186" s="2" t="s">
        <v>609</v>
      </c>
      <c r="D4186" s="1" t="s">
        <v>225</v>
      </c>
      <c r="E4186" s="1">
        <v>6110</v>
      </c>
      <c r="F4186" s="1" t="s">
        <v>490</v>
      </c>
      <c r="G4186" s="2" t="s">
        <v>499</v>
      </c>
      <c r="H4186" s="1" t="s">
        <v>500</v>
      </c>
      <c r="I4186" s="1">
        <v>2008</v>
      </c>
      <c r="J4186" s="1">
        <v>2008</v>
      </c>
      <c r="K4186" s="1" t="s">
        <v>493</v>
      </c>
      <c r="L4186" s="1">
        <v>64.78</v>
      </c>
      <c r="M4186" s="1" t="s">
        <v>494</v>
      </c>
      <c r="N4186" s="1" t="s">
        <v>495</v>
      </c>
      <c r="O4186" s="1" t="s">
        <v>496</v>
      </c>
    </row>
    <row r="4187" spans="1:15" hidden="1" x14ac:dyDescent="0.35">
      <c r="A4187" s="1" t="s">
        <v>487</v>
      </c>
      <c r="B4187" s="1" t="s">
        <v>488</v>
      </c>
      <c r="C4187" s="2" t="s">
        <v>609</v>
      </c>
      <c r="D4187" s="1" t="s">
        <v>225</v>
      </c>
      <c r="E4187" s="1">
        <v>6110</v>
      </c>
      <c r="F4187" s="1" t="s">
        <v>490</v>
      </c>
      <c r="G4187" s="2" t="s">
        <v>499</v>
      </c>
      <c r="H4187" s="1" t="s">
        <v>500</v>
      </c>
      <c r="I4187" s="1">
        <v>2009</v>
      </c>
      <c r="J4187" s="1">
        <v>2009</v>
      </c>
      <c r="K4187" s="1" t="s">
        <v>493</v>
      </c>
      <c r="L4187" s="1">
        <v>94.11</v>
      </c>
      <c r="M4187" s="1" t="s">
        <v>494</v>
      </c>
      <c r="N4187" s="1" t="s">
        <v>495</v>
      </c>
      <c r="O4187" s="1" t="s">
        <v>496</v>
      </c>
    </row>
    <row r="4188" spans="1:15" hidden="1" x14ac:dyDescent="0.35">
      <c r="A4188" s="1" t="s">
        <v>487</v>
      </c>
      <c r="B4188" s="1" t="s">
        <v>488</v>
      </c>
      <c r="C4188" s="2" t="s">
        <v>609</v>
      </c>
      <c r="D4188" s="1" t="s">
        <v>225</v>
      </c>
      <c r="E4188" s="1">
        <v>6110</v>
      </c>
      <c r="F4188" s="1" t="s">
        <v>490</v>
      </c>
      <c r="G4188" s="2" t="s">
        <v>499</v>
      </c>
      <c r="H4188" s="1" t="s">
        <v>500</v>
      </c>
      <c r="I4188" s="1">
        <v>2010</v>
      </c>
      <c r="J4188" s="1">
        <v>2010</v>
      </c>
      <c r="K4188" s="1" t="s">
        <v>493</v>
      </c>
      <c r="L4188" s="1">
        <v>121.19</v>
      </c>
      <c r="M4188" s="1" t="s">
        <v>494</v>
      </c>
      <c r="N4188" s="1" t="s">
        <v>495</v>
      </c>
      <c r="O4188" s="1" t="s">
        <v>496</v>
      </c>
    </row>
    <row r="4189" spans="1:15" hidden="1" x14ac:dyDescent="0.35">
      <c r="A4189" s="1" t="s">
        <v>487</v>
      </c>
      <c r="B4189" s="1" t="s">
        <v>488</v>
      </c>
      <c r="C4189" s="2" t="s">
        <v>609</v>
      </c>
      <c r="D4189" s="1" t="s">
        <v>225</v>
      </c>
      <c r="E4189" s="1">
        <v>6110</v>
      </c>
      <c r="F4189" s="1" t="s">
        <v>490</v>
      </c>
      <c r="G4189" s="2" t="s">
        <v>499</v>
      </c>
      <c r="H4189" s="1" t="s">
        <v>500</v>
      </c>
      <c r="I4189" s="1">
        <v>2011</v>
      </c>
      <c r="J4189" s="1">
        <v>2011</v>
      </c>
      <c r="K4189" s="1" t="s">
        <v>493</v>
      </c>
      <c r="L4189" s="1">
        <v>193.73</v>
      </c>
      <c r="M4189" s="1" t="s">
        <v>494</v>
      </c>
      <c r="N4189" s="1" t="s">
        <v>495</v>
      </c>
      <c r="O4189" s="1" t="s">
        <v>496</v>
      </c>
    </row>
    <row r="4190" spans="1:15" hidden="1" x14ac:dyDescent="0.35">
      <c r="A4190" s="1" t="s">
        <v>487</v>
      </c>
      <c r="B4190" s="1" t="s">
        <v>488</v>
      </c>
      <c r="C4190" s="2" t="s">
        <v>609</v>
      </c>
      <c r="D4190" s="1" t="s">
        <v>225</v>
      </c>
      <c r="E4190" s="1">
        <v>6110</v>
      </c>
      <c r="F4190" s="1" t="s">
        <v>490</v>
      </c>
      <c r="G4190" s="2" t="s">
        <v>499</v>
      </c>
      <c r="H4190" s="1" t="s">
        <v>500</v>
      </c>
      <c r="I4190" s="1">
        <v>2012</v>
      </c>
      <c r="J4190" s="1">
        <v>2012</v>
      </c>
      <c r="K4190" s="1" t="s">
        <v>493</v>
      </c>
      <c r="L4190" s="1">
        <v>145.27000000000001</v>
      </c>
      <c r="M4190" s="1" t="s">
        <v>494</v>
      </c>
      <c r="N4190" s="1" t="s">
        <v>495</v>
      </c>
      <c r="O4190" s="1" t="s">
        <v>496</v>
      </c>
    </row>
    <row r="4191" spans="1:15" hidden="1" x14ac:dyDescent="0.35">
      <c r="A4191" s="1" t="s">
        <v>487</v>
      </c>
      <c r="B4191" s="1" t="s">
        <v>488</v>
      </c>
      <c r="C4191" s="2" t="s">
        <v>609</v>
      </c>
      <c r="D4191" s="1" t="s">
        <v>225</v>
      </c>
      <c r="E4191" s="1">
        <v>6110</v>
      </c>
      <c r="F4191" s="1" t="s">
        <v>490</v>
      </c>
      <c r="G4191" s="2" t="s">
        <v>499</v>
      </c>
      <c r="H4191" s="1" t="s">
        <v>500</v>
      </c>
      <c r="I4191" s="1">
        <v>2013</v>
      </c>
      <c r="J4191" s="1">
        <v>2013</v>
      </c>
      <c r="K4191" s="1" t="s">
        <v>493</v>
      </c>
      <c r="L4191" s="1">
        <v>134.77000000000001</v>
      </c>
      <c r="M4191" s="1" t="s">
        <v>494</v>
      </c>
      <c r="N4191" s="1" t="s">
        <v>495</v>
      </c>
      <c r="O4191" s="1" t="s">
        <v>496</v>
      </c>
    </row>
    <row r="4192" spans="1:15" hidden="1" x14ac:dyDescent="0.35">
      <c r="A4192" s="1" t="s">
        <v>487</v>
      </c>
      <c r="B4192" s="1" t="s">
        <v>488</v>
      </c>
      <c r="C4192" s="2" t="s">
        <v>609</v>
      </c>
      <c r="D4192" s="1" t="s">
        <v>225</v>
      </c>
      <c r="E4192" s="1">
        <v>6110</v>
      </c>
      <c r="F4192" s="1" t="s">
        <v>490</v>
      </c>
      <c r="G4192" s="2" t="s">
        <v>499</v>
      </c>
      <c r="H4192" s="1" t="s">
        <v>500</v>
      </c>
      <c r="I4192" s="1">
        <v>2014</v>
      </c>
      <c r="J4192" s="1">
        <v>2014</v>
      </c>
      <c r="K4192" s="1" t="s">
        <v>493</v>
      </c>
      <c r="L4192" s="1">
        <v>120.34</v>
      </c>
      <c r="M4192" s="1" t="s">
        <v>504</v>
      </c>
      <c r="N4192" s="1" t="s">
        <v>505</v>
      </c>
    </row>
    <row r="4193" spans="1:15" hidden="1" x14ac:dyDescent="0.35">
      <c r="A4193" s="1" t="s">
        <v>487</v>
      </c>
      <c r="B4193" s="1" t="s">
        <v>488</v>
      </c>
      <c r="C4193" s="2" t="s">
        <v>609</v>
      </c>
      <c r="D4193" s="1" t="s">
        <v>225</v>
      </c>
      <c r="E4193" s="1">
        <v>6110</v>
      </c>
      <c r="F4193" s="1" t="s">
        <v>490</v>
      </c>
      <c r="G4193" s="2" t="s">
        <v>499</v>
      </c>
      <c r="H4193" s="1" t="s">
        <v>500</v>
      </c>
      <c r="I4193" s="1">
        <v>2015</v>
      </c>
      <c r="J4193" s="1">
        <v>2015</v>
      </c>
      <c r="K4193" s="1" t="s">
        <v>493</v>
      </c>
      <c r="L4193" s="1">
        <v>101.42</v>
      </c>
      <c r="M4193" s="1" t="s">
        <v>504</v>
      </c>
      <c r="N4193" s="1" t="s">
        <v>505</v>
      </c>
    </row>
    <row r="4194" spans="1:15" hidden="1" x14ac:dyDescent="0.35">
      <c r="A4194" s="1" t="s">
        <v>487</v>
      </c>
      <c r="B4194" s="1" t="s">
        <v>488</v>
      </c>
      <c r="C4194" s="2" t="s">
        <v>609</v>
      </c>
      <c r="D4194" s="1" t="s">
        <v>225</v>
      </c>
      <c r="E4194" s="1">
        <v>6110</v>
      </c>
      <c r="F4194" s="1" t="s">
        <v>490</v>
      </c>
      <c r="G4194" s="2" t="s">
        <v>499</v>
      </c>
      <c r="H4194" s="1" t="s">
        <v>500</v>
      </c>
      <c r="I4194" s="1">
        <v>2016</v>
      </c>
      <c r="J4194" s="1">
        <v>2016</v>
      </c>
      <c r="K4194" s="1" t="s">
        <v>493</v>
      </c>
      <c r="L4194" s="1">
        <v>188.26</v>
      </c>
      <c r="M4194" s="1" t="s">
        <v>504</v>
      </c>
      <c r="N4194" s="1" t="s">
        <v>505</v>
      </c>
    </row>
    <row r="4195" spans="1:15" hidden="1" x14ac:dyDescent="0.35">
      <c r="A4195" s="1" t="s">
        <v>487</v>
      </c>
      <c r="B4195" s="1" t="s">
        <v>488</v>
      </c>
      <c r="C4195" s="2" t="s">
        <v>609</v>
      </c>
      <c r="D4195" s="1" t="s">
        <v>225</v>
      </c>
      <c r="E4195" s="1">
        <v>6110</v>
      </c>
      <c r="F4195" s="1" t="s">
        <v>490</v>
      </c>
      <c r="G4195" s="2" t="s">
        <v>499</v>
      </c>
      <c r="H4195" s="1" t="s">
        <v>500</v>
      </c>
      <c r="I4195" s="1">
        <v>2017</v>
      </c>
      <c r="J4195" s="1">
        <v>2017</v>
      </c>
      <c r="K4195" s="1" t="s">
        <v>493</v>
      </c>
      <c r="L4195" s="1">
        <v>201.01</v>
      </c>
      <c r="M4195" s="1" t="s">
        <v>504</v>
      </c>
      <c r="N4195" s="1" t="s">
        <v>505</v>
      </c>
    </row>
    <row r="4196" spans="1:15" hidden="1" x14ac:dyDescent="0.35">
      <c r="A4196" s="1" t="s">
        <v>487</v>
      </c>
      <c r="B4196" s="1" t="s">
        <v>488</v>
      </c>
      <c r="C4196" s="2" t="s">
        <v>609</v>
      </c>
      <c r="D4196" s="1" t="s">
        <v>225</v>
      </c>
      <c r="E4196" s="1">
        <v>6110</v>
      </c>
      <c r="F4196" s="1" t="s">
        <v>490</v>
      </c>
      <c r="G4196" s="2" t="s">
        <v>499</v>
      </c>
      <c r="H4196" s="1" t="s">
        <v>500</v>
      </c>
      <c r="I4196" s="1">
        <v>2018</v>
      </c>
      <c r="J4196" s="1">
        <v>2018</v>
      </c>
      <c r="K4196" s="1" t="s">
        <v>493</v>
      </c>
      <c r="L4196" s="1">
        <v>150.34</v>
      </c>
      <c r="M4196" s="1" t="s">
        <v>504</v>
      </c>
      <c r="N4196" s="1" t="s">
        <v>505</v>
      </c>
    </row>
    <row r="4197" spans="1:15" hidden="1" x14ac:dyDescent="0.35">
      <c r="A4197" s="1" t="s">
        <v>487</v>
      </c>
      <c r="B4197" s="1" t="s">
        <v>488</v>
      </c>
      <c r="C4197" s="2" t="s">
        <v>609</v>
      </c>
      <c r="D4197" s="1" t="s">
        <v>225</v>
      </c>
      <c r="E4197" s="1">
        <v>6110</v>
      </c>
      <c r="F4197" s="1" t="s">
        <v>490</v>
      </c>
      <c r="G4197" s="2" t="s">
        <v>501</v>
      </c>
      <c r="H4197" s="1" t="s">
        <v>502</v>
      </c>
      <c r="I4197" s="1">
        <v>2001</v>
      </c>
      <c r="J4197" s="1">
        <v>2001</v>
      </c>
      <c r="K4197" s="1" t="s">
        <v>493</v>
      </c>
      <c r="L4197" s="1">
        <v>0</v>
      </c>
      <c r="M4197" s="1" t="s">
        <v>494</v>
      </c>
      <c r="N4197" s="1" t="s">
        <v>495</v>
      </c>
      <c r="O4197" s="1" t="s">
        <v>496</v>
      </c>
    </row>
    <row r="4198" spans="1:15" hidden="1" x14ac:dyDescent="0.35">
      <c r="A4198" s="1" t="s">
        <v>487</v>
      </c>
      <c r="B4198" s="1" t="s">
        <v>488</v>
      </c>
      <c r="C4198" s="2" t="s">
        <v>609</v>
      </c>
      <c r="D4198" s="1" t="s">
        <v>225</v>
      </c>
      <c r="E4198" s="1">
        <v>6110</v>
      </c>
      <c r="F4198" s="1" t="s">
        <v>490</v>
      </c>
      <c r="G4198" s="2" t="s">
        <v>501</v>
      </c>
      <c r="H4198" s="1" t="s">
        <v>502</v>
      </c>
      <c r="I4198" s="1">
        <v>2002</v>
      </c>
      <c r="J4198" s="1">
        <v>2002</v>
      </c>
      <c r="K4198" s="1" t="s">
        <v>493</v>
      </c>
      <c r="L4198" s="1">
        <v>0</v>
      </c>
      <c r="M4198" s="1" t="s">
        <v>494</v>
      </c>
      <c r="N4198" s="1" t="s">
        <v>495</v>
      </c>
      <c r="O4198" s="1" t="s">
        <v>496</v>
      </c>
    </row>
    <row r="4199" spans="1:15" hidden="1" x14ac:dyDescent="0.35">
      <c r="A4199" s="1" t="s">
        <v>487</v>
      </c>
      <c r="B4199" s="1" t="s">
        <v>488</v>
      </c>
      <c r="C4199" s="2" t="s">
        <v>609</v>
      </c>
      <c r="D4199" s="1" t="s">
        <v>225</v>
      </c>
      <c r="E4199" s="1">
        <v>6110</v>
      </c>
      <c r="F4199" s="1" t="s">
        <v>490</v>
      </c>
      <c r="G4199" s="2" t="s">
        <v>501</v>
      </c>
      <c r="H4199" s="1" t="s">
        <v>502</v>
      </c>
      <c r="I4199" s="1">
        <v>2003</v>
      </c>
      <c r="J4199" s="1">
        <v>2003</v>
      </c>
      <c r="K4199" s="1" t="s">
        <v>493</v>
      </c>
      <c r="L4199" s="1">
        <v>0</v>
      </c>
      <c r="M4199" s="1" t="s">
        <v>494</v>
      </c>
      <c r="N4199" s="1" t="s">
        <v>495</v>
      </c>
      <c r="O4199" s="1" t="s">
        <v>496</v>
      </c>
    </row>
    <row r="4200" spans="1:15" hidden="1" x14ac:dyDescent="0.35">
      <c r="A4200" s="1" t="s">
        <v>487</v>
      </c>
      <c r="B4200" s="1" t="s">
        <v>488</v>
      </c>
      <c r="C4200" s="2" t="s">
        <v>609</v>
      </c>
      <c r="D4200" s="1" t="s">
        <v>225</v>
      </c>
      <c r="E4200" s="1">
        <v>6110</v>
      </c>
      <c r="F4200" s="1" t="s">
        <v>490</v>
      </c>
      <c r="G4200" s="2" t="s">
        <v>501</v>
      </c>
      <c r="H4200" s="1" t="s">
        <v>502</v>
      </c>
      <c r="I4200" s="1">
        <v>2004</v>
      </c>
      <c r="J4200" s="1">
        <v>2004</v>
      </c>
      <c r="K4200" s="1" t="s">
        <v>493</v>
      </c>
      <c r="L4200" s="1">
        <v>0</v>
      </c>
      <c r="M4200" s="1" t="s">
        <v>494</v>
      </c>
      <c r="N4200" s="1" t="s">
        <v>495</v>
      </c>
      <c r="O4200" s="1" t="s">
        <v>496</v>
      </c>
    </row>
    <row r="4201" spans="1:15" hidden="1" x14ac:dyDescent="0.35">
      <c r="A4201" s="1" t="s">
        <v>487</v>
      </c>
      <c r="B4201" s="1" t="s">
        <v>488</v>
      </c>
      <c r="C4201" s="2" t="s">
        <v>609</v>
      </c>
      <c r="D4201" s="1" t="s">
        <v>225</v>
      </c>
      <c r="E4201" s="1">
        <v>6110</v>
      </c>
      <c r="F4201" s="1" t="s">
        <v>490</v>
      </c>
      <c r="G4201" s="2" t="s">
        <v>501</v>
      </c>
      <c r="H4201" s="1" t="s">
        <v>502</v>
      </c>
      <c r="I4201" s="1">
        <v>2005</v>
      </c>
      <c r="J4201" s="1">
        <v>2005</v>
      </c>
      <c r="K4201" s="1" t="s">
        <v>493</v>
      </c>
      <c r="L4201" s="1">
        <v>0</v>
      </c>
      <c r="M4201" s="1" t="s">
        <v>494</v>
      </c>
      <c r="N4201" s="1" t="s">
        <v>495</v>
      </c>
      <c r="O4201" s="1" t="s">
        <v>496</v>
      </c>
    </row>
    <row r="4202" spans="1:15" hidden="1" x14ac:dyDescent="0.35">
      <c r="A4202" s="1" t="s">
        <v>487</v>
      </c>
      <c r="B4202" s="1" t="s">
        <v>488</v>
      </c>
      <c r="C4202" s="2" t="s">
        <v>609</v>
      </c>
      <c r="D4202" s="1" t="s">
        <v>225</v>
      </c>
      <c r="E4202" s="1">
        <v>6110</v>
      </c>
      <c r="F4202" s="1" t="s">
        <v>490</v>
      </c>
      <c r="G4202" s="2" t="s">
        <v>501</v>
      </c>
      <c r="H4202" s="1" t="s">
        <v>502</v>
      </c>
      <c r="I4202" s="1">
        <v>2006</v>
      </c>
      <c r="J4202" s="1">
        <v>2006</v>
      </c>
      <c r="K4202" s="1" t="s">
        <v>493</v>
      </c>
      <c r="L4202" s="1">
        <v>0</v>
      </c>
      <c r="M4202" s="1" t="s">
        <v>494</v>
      </c>
      <c r="N4202" s="1" t="s">
        <v>495</v>
      </c>
      <c r="O4202" s="1" t="s">
        <v>496</v>
      </c>
    </row>
    <row r="4203" spans="1:15" hidden="1" x14ac:dyDescent="0.35">
      <c r="A4203" s="1" t="s">
        <v>487</v>
      </c>
      <c r="B4203" s="1" t="s">
        <v>488</v>
      </c>
      <c r="C4203" s="2" t="s">
        <v>609</v>
      </c>
      <c r="D4203" s="1" t="s">
        <v>225</v>
      </c>
      <c r="E4203" s="1">
        <v>6110</v>
      </c>
      <c r="F4203" s="1" t="s">
        <v>490</v>
      </c>
      <c r="G4203" s="2" t="s">
        <v>501</v>
      </c>
      <c r="H4203" s="1" t="s">
        <v>502</v>
      </c>
      <c r="I4203" s="1">
        <v>2007</v>
      </c>
      <c r="J4203" s="1">
        <v>2007</v>
      </c>
      <c r="K4203" s="1" t="s">
        <v>493</v>
      </c>
      <c r="L4203" s="1">
        <v>0</v>
      </c>
      <c r="M4203" s="1" t="s">
        <v>494</v>
      </c>
      <c r="N4203" s="1" t="s">
        <v>495</v>
      </c>
      <c r="O4203" s="1" t="s">
        <v>496</v>
      </c>
    </row>
    <row r="4204" spans="1:15" hidden="1" x14ac:dyDescent="0.35">
      <c r="A4204" s="1" t="s">
        <v>487</v>
      </c>
      <c r="B4204" s="1" t="s">
        <v>488</v>
      </c>
      <c r="C4204" s="2" t="s">
        <v>609</v>
      </c>
      <c r="D4204" s="1" t="s">
        <v>225</v>
      </c>
      <c r="E4204" s="1">
        <v>6110</v>
      </c>
      <c r="F4204" s="1" t="s">
        <v>490</v>
      </c>
      <c r="G4204" s="2" t="s">
        <v>501</v>
      </c>
      <c r="H4204" s="1" t="s">
        <v>502</v>
      </c>
      <c r="I4204" s="1">
        <v>2008</v>
      </c>
      <c r="J4204" s="1">
        <v>2008</v>
      </c>
      <c r="K4204" s="1" t="s">
        <v>493</v>
      </c>
      <c r="L4204" s="1">
        <v>25.71</v>
      </c>
      <c r="M4204" s="1" t="s">
        <v>494</v>
      </c>
      <c r="N4204" s="1" t="s">
        <v>495</v>
      </c>
      <c r="O4204" s="1" t="s">
        <v>496</v>
      </c>
    </row>
    <row r="4205" spans="1:15" hidden="1" x14ac:dyDescent="0.35">
      <c r="A4205" s="1" t="s">
        <v>487</v>
      </c>
      <c r="B4205" s="1" t="s">
        <v>488</v>
      </c>
      <c r="C4205" s="2" t="s">
        <v>609</v>
      </c>
      <c r="D4205" s="1" t="s">
        <v>225</v>
      </c>
      <c r="E4205" s="1">
        <v>6110</v>
      </c>
      <c r="F4205" s="1" t="s">
        <v>490</v>
      </c>
      <c r="G4205" s="2" t="s">
        <v>501</v>
      </c>
      <c r="H4205" s="1" t="s">
        <v>502</v>
      </c>
      <c r="I4205" s="1">
        <v>2009</v>
      </c>
      <c r="J4205" s="1">
        <v>2009</v>
      </c>
      <c r="K4205" s="1" t="s">
        <v>493</v>
      </c>
      <c r="L4205" s="1">
        <v>34.76</v>
      </c>
      <c r="M4205" s="1" t="s">
        <v>494</v>
      </c>
      <c r="N4205" s="1" t="s">
        <v>495</v>
      </c>
      <c r="O4205" s="1" t="s">
        <v>496</v>
      </c>
    </row>
    <row r="4206" spans="1:15" hidden="1" x14ac:dyDescent="0.35">
      <c r="A4206" s="1" t="s">
        <v>487</v>
      </c>
      <c r="B4206" s="1" t="s">
        <v>488</v>
      </c>
      <c r="C4206" s="2" t="s">
        <v>609</v>
      </c>
      <c r="D4206" s="1" t="s">
        <v>225</v>
      </c>
      <c r="E4206" s="1">
        <v>6110</v>
      </c>
      <c r="F4206" s="1" t="s">
        <v>490</v>
      </c>
      <c r="G4206" s="2" t="s">
        <v>501</v>
      </c>
      <c r="H4206" s="1" t="s">
        <v>502</v>
      </c>
      <c r="I4206" s="1">
        <v>2010</v>
      </c>
      <c r="J4206" s="1">
        <v>2010</v>
      </c>
      <c r="K4206" s="1" t="s">
        <v>493</v>
      </c>
      <c r="L4206" s="1">
        <v>43.56</v>
      </c>
      <c r="M4206" s="1" t="s">
        <v>494</v>
      </c>
      <c r="N4206" s="1" t="s">
        <v>495</v>
      </c>
      <c r="O4206" s="1" t="s">
        <v>496</v>
      </c>
    </row>
    <row r="4207" spans="1:15" hidden="1" x14ac:dyDescent="0.35">
      <c r="A4207" s="1" t="s">
        <v>487</v>
      </c>
      <c r="B4207" s="1" t="s">
        <v>488</v>
      </c>
      <c r="C4207" s="2" t="s">
        <v>609</v>
      </c>
      <c r="D4207" s="1" t="s">
        <v>225</v>
      </c>
      <c r="E4207" s="1">
        <v>6110</v>
      </c>
      <c r="F4207" s="1" t="s">
        <v>490</v>
      </c>
      <c r="G4207" s="2" t="s">
        <v>501</v>
      </c>
      <c r="H4207" s="1" t="s">
        <v>502</v>
      </c>
      <c r="I4207" s="1">
        <v>2011</v>
      </c>
      <c r="J4207" s="1">
        <v>2011</v>
      </c>
      <c r="K4207" s="1" t="s">
        <v>493</v>
      </c>
      <c r="L4207" s="1">
        <v>103.3</v>
      </c>
      <c r="M4207" s="1" t="s">
        <v>494</v>
      </c>
      <c r="N4207" s="1" t="s">
        <v>495</v>
      </c>
      <c r="O4207" s="1" t="s">
        <v>496</v>
      </c>
    </row>
    <row r="4208" spans="1:15" hidden="1" x14ac:dyDescent="0.35">
      <c r="A4208" s="1" t="s">
        <v>487</v>
      </c>
      <c r="B4208" s="1" t="s">
        <v>488</v>
      </c>
      <c r="C4208" s="2" t="s">
        <v>609</v>
      </c>
      <c r="D4208" s="1" t="s">
        <v>225</v>
      </c>
      <c r="E4208" s="1">
        <v>6110</v>
      </c>
      <c r="F4208" s="1" t="s">
        <v>490</v>
      </c>
      <c r="G4208" s="2" t="s">
        <v>501</v>
      </c>
      <c r="H4208" s="1" t="s">
        <v>502</v>
      </c>
      <c r="I4208" s="1">
        <v>2012</v>
      </c>
      <c r="J4208" s="1">
        <v>2012</v>
      </c>
      <c r="K4208" s="1" t="s">
        <v>493</v>
      </c>
      <c r="L4208" s="1">
        <v>63.11</v>
      </c>
      <c r="M4208" s="1" t="s">
        <v>494</v>
      </c>
      <c r="N4208" s="1" t="s">
        <v>495</v>
      </c>
      <c r="O4208" s="1" t="s">
        <v>496</v>
      </c>
    </row>
    <row r="4209" spans="1:15" hidden="1" x14ac:dyDescent="0.35">
      <c r="A4209" s="1" t="s">
        <v>487</v>
      </c>
      <c r="B4209" s="1" t="s">
        <v>488</v>
      </c>
      <c r="C4209" s="2" t="s">
        <v>609</v>
      </c>
      <c r="D4209" s="1" t="s">
        <v>225</v>
      </c>
      <c r="E4209" s="1">
        <v>6110</v>
      </c>
      <c r="F4209" s="1" t="s">
        <v>490</v>
      </c>
      <c r="G4209" s="2" t="s">
        <v>501</v>
      </c>
      <c r="H4209" s="1" t="s">
        <v>502</v>
      </c>
      <c r="I4209" s="1">
        <v>2013</v>
      </c>
      <c r="J4209" s="1">
        <v>2013</v>
      </c>
      <c r="K4209" s="1" t="s">
        <v>493</v>
      </c>
      <c r="L4209" s="1">
        <v>66.069999999999993</v>
      </c>
      <c r="M4209" s="1" t="s">
        <v>494</v>
      </c>
      <c r="N4209" s="1" t="s">
        <v>495</v>
      </c>
      <c r="O4209" s="1" t="s">
        <v>496</v>
      </c>
    </row>
    <row r="4210" spans="1:15" hidden="1" x14ac:dyDescent="0.35">
      <c r="A4210" s="1" t="s">
        <v>487</v>
      </c>
      <c r="B4210" s="1" t="s">
        <v>488</v>
      </c>
      <c r="C4210" s="2" t="s">
        <v>609</v>
      </c>
      <c r="D4210" s="1" t="s">
        <v>225</v>
      </c>
      <c r="E4210" s="1">
        <v>6110</v>
      </c>
      <c r="F4210" s="1" t="s">
        <v>490</v>
      </c>
      <c r="G4210" s="2" t="s">
        <v>501</v>
      </c>
      <c r="H4210" s="1" t="s">
        <v>502</v>
      </c>
      <c r="I4210" s="1">
        <v>2014</v>
      </c>
      <c r="J4210" s="1">
        <v>2014</v>
      </c>
      <c r="K4210" s="1" t="s">
        <v>493</v>
      </c>
      <c r="L4210" s="1">
        <v>54.36</v>
      </c>
      <c r="M4210" s="1" t="s">
        <v>504</v>
      </c>
      <c r="N4210" s="1" t="s">
        <v>505</v>
      </c>
    </row>
    <row r="4211" spans="1:15" hidden="1" x14ac:dyDescent="0.35">
      <c r="A4211" s="1" t="s">
        <v>487</v>
      </c>
      <c r="B4211" s="1" t="s">
        <v>488</v>
      </c>
      <c r="C4211" s="2" t="s">
        <v>609</v>
      </c>
      <c r="D4211" s="1" t="s">
        <v>225</v>
      </c>
      <c r="E4211" s="1">
        <v>6110</v>
      </c>
      <c r="F4211" s="1" t="s">
        <v>490</v>
      </c>
      <c r="G4211" s="2" t="s">
        <v>501</v>
      </c>
      <c r="H4211" s="1" t="s">
        <v>502</v>
      </c>
      <c r="I4211" s="1">
        <v>2015</v>
      </c>
      <c r="J4211" s="1">
        <v>2015</v>
      </c>
      <c r="K4211" s="1" t="s">
        <v>493</v>
      </c>
      <c r="L4211" s="1">
        <v>42.37</v>
      </c>
      <c r="M4211" s="1" t="s">
        <v>504</v>
      </c>
      <c r="N4211" s="1" t="s">
        <v>505</v>
      </c>
    </row>
    <row r="4212" spans="1:15" hidden="1" x14ac:dyDescent="0.35">
      <c r="A4212" s="1" t="s">
        <v>487</v>
      </c>
      <c r="B4212" s="1" t="s">
        <v>488</v>
      </c>
      <c r="C4212" s="2" t="s">
        <v>609</v>
      </c>
      <c r="D4212" s="1" t="s">
        <v>225</v>
      </c>
      <c r="E4212" s="1">
        <v>6110</v>
      </c>
      <c r="F4212" s="1" t="s">
        <v>490</v>
      </c>
      <c r="G4212" s="2" t="s">
        <v>501</v>
      </c>
      <c r="H4212" s="1" t="s">
        <v>502</v>
      </c>
      <c r="I4212" s="1">
        <v>2016</v>
      </c>
      <c r="J4212" s="1">
        <v>2016</v>
      </c>
      <c r="K4212" s="1" t="s">
        <v>493</v>
      </c>
      <c r="L4212" s="1">
        <v>33.65</v>
      </c>
      <c r="M4212" s="1" t="s">
        <v>504</v>
      </c>
      <c r="N4212" s="1" t="s">
        <v>505</v>
      </c>
    </row>
    <row r="4213" spans="1:15" hidden="1" x14ac:dyDescent="0.35">
      <c r="A4213" s="1" t="s">
        <v>487</v>
      </c>
      <c r="B4213" s="1" t="s">
        <v>488</v>
      </c>
      <c r="C4213" s="2" t="s">
        <v>609</v>
      </c>
      <c r="D4213" s="1" t="s">
        <v>225</v>
      </c>
      <c r="E4213" s="1">
        <v>6110</v>
      </c>
      <c r="F4213" s="1" t="s">
        <v>490</v>
      </c>
      <c r="G4213" s="2" t="s">
        <v>501</v>
      </c>
      <c r="H4213" s="1" t="s">
        <v>502</v>
      </c>
      <c r="I4213" s="1">
        <v>2017</v>
      </c>
      <c r="J4213" s="1">
        <v>2017</v>
      </c>
      <c r="K4213" s="1" t="s">
        <v>493</v>
      </c>
      <c r="L4213" s="1">
        <v>35.090000000000003</v>
      </c>
      <c r="M4213" s="1" t="s">
        <v>504</v>
      </c>
      <c r="N4213" s="1" t="s">
        <v>505</v>
      </c>
    </row>
    <row r="4214" spans="1:15" hidden="1" x14ac:dyDescent="0.35">
      <c r="A4214" s="1" t="s">
        <v>487</v>
      </c>
      <c r="B4214" s="1" t="s">
        <v>488</v>
      </c>
      <c r="C4214" s="2" t="s">
        <v>609</v>
      </c>
      <c r="D4214" s="1" t="s">
        <v>225</v>
      </c>
      <c r="E4214" s="1">
        <v>6110</v>
      </c>
      <c r="F4214" s="1" t="s">
        <v>490</v>
      </c>
      <c r="G4214" s="2" t="s">
        <v>501</v>
      </c>
      <c r="H4214" s="1" t="s">
        <v>502</v>
      </c>
      <c r="I4214" s="1">
        <v>2018</v>
      </c>
      <c r="J4214" s="1">
        <v>2018</v>
      </c>
      <c r="K4214" s="1" t="s">
        <v>493</v>
      </c>
      <c r="L4214" s="1">
        <v>28.31</v>
      </c>
      <c r="M4214" s="1" t="s">
        <v>504</v>
      </c>
      <c r="N4214" s="1" t="s">
        <v>505</v>
      </c>
    </row>
    <row r="4215" spans="1:15" hidden="1" x14ac:dyDescent="0.35">
      <c r="A4215" s="1" t="s">
        <v>487</v>
      </c>
      <c r="B4215" s="1" t="s">
        <v>488</v>
      </c>
      <c r="C4215" s="2" t="s">
        <v>610</v>
      </c>
      <c r="D4215" s="1" t="s">
        <v>227</v>
      </c>
      <c r="E4215" s="1">
        <v>6110</v>
      </c>
      <c r="F4215" s="1" t="s">
        <v>490</v>
      </c>
      <c r="G4215" s="2" t="s">
        <v>499</v>
      </c>
      <c r="H4215" s="1" t="s">
        <v>500</v>
      </c>
      <c r="I4215" s="1">
        <v>2002</v>
      </c>
      <c r="J4215" s="1">
        <v>2002</v>
      </c>
      <c r="K4215" s="1" t="s">
        <v>493</v>
      </c>
      <c r="L4215" s="1">
        <v>55.66</v>
      </c>
      <c r="M4215" s="1" t="s">
        <v>504</v>
      </c>
      <c r="N4215" s="1" t="s">
        <v>505</v>
      </c>
    </row>
    <row r="4216" spans="1:15" hidden="1" x14ac:dyDescent="0.35">
      <c r="A4216" s="1" t="s">
        <v>487</v>
      </c>
      <c r="B4216" s="1" t="s">
        <v>488</v>
      </c>
      <c r="C4216" s="2" t="s">
        <v>610</v>
      </c>
      <c r="D4216" s="1" t="s">
        <v>227</v>
      </c>
      <c r="E4216" s="1">
        <v>6110</v>
      </c>
      <c r="F4216" s="1" t="s">
        <v>490</v>
      </c>
      <c r="G4216" s="2" t="s">
        <v>499</v>
      </c>
      <c r="H4216" s="1" t="s">
        <v>500</v>
      </c>
      <c r="I4216" s="1">
        <v>2003</v>
      </c>
      <c r="J4216" s="1">
        <v>2003</v>
      </c>
      <c r="K4216" s="1" t="s">
        <v>493</v>
      </c>
      <c r="L4216" s="1">
        <v>47.49</v>
      </c>
      <c r="M4216" s="1" t="s">
        <v>504</v>
      </c>
      <c r="N4216" s="1" t="s">
        <v>505</v>
      </c>
    </row>
    <row r="4217" spans="1:15" hidden="1" x14ac:dyDescent="0.35">
      <c r="A4217" s="1" t="s">
        <v>487</v>
      </c>
      <c r="B4217" s="1" t="s">
        <v>488</v>
      </c>
      <c r="C4217" s="2" t="s">
        <v>610</v>
      </c>
      <c r="D4217" s="1" t="s">
        <v>227</v>
      </c>
      <c r="E4217" s="1">
        <v>6110</v>
      </c>
      <c r="F4217" s="1" t="s">
        <v>490</v>
      </c>
      <c r="G4217" s="2" t="s">
        <v>499</v>
      </c>
      <c r="H4217" s="1" t="s">
        <v>500</v>
      </c>
      <c r="I4217" s="1">
        <v>2004</v>
      </c>
      <c r="J4217" s="1">
        <v>2004</v>
      </c>
      <c r="K4217" s="1" t="s">
        <v>493</v>
      </c>
      <c r="L4217" s="1">
        <v>51.57</v>
      </c>
      <c r="M4217" s="1" t="s">
        <v>504</v>
      </c>
      <c r="N4217" s="1" t="s">
        <v>505</v>
      </c>
    </row>
    <row r="4218" spans="1:15" hidden="1" x14ac:dyDescent="0.35">
      <c r="A4218" s="1" t="s">
        <v>487</v>
      </c>
      <c r="B4218" s="1" t="s">
        <v>488</v>
      </c>
      <c r="C4218" s="2" t="s">
        <v>610</v>
      </c>
      <c r="D4218" s="1" t="s">
        <v>227</v>
      </c>
      <c r="E4218" s="1">
        <v>6110</v>
      </c>
      <c r="F4218" s="1" t="s">
        <v>490</v>
      </c>
      <c r="G4218" s="2" t="s">
        <v>499</v>
      </c>
      <c r="H4218" s="1" t="s">
        <v>500</v>
      </c>
      <c r="I4218" s="1">
        <v>2005</v>
      </c>
      <c r="J4218" s="1">
        <v>2005</v>
      </c>
      <c r="K4218" s="1" t="s">
        <v>493</v>
      </c>
      <c r="L4218" s="1">
        <v>102.35</v>
      </c>
      <c r="M4218" s="1" t="s">
        <v>504</v>
      </c>
      <c r="N4218" s="1" t="s">
        <v>505</v>
      </c>
    </row>
    <row r="4219" spans="1:15" hidden="1" x14ac:dyDescent="0.35">
      <c r="A4219" s="1" t="s">
        <v>487</v>
      </c>
      <c r="B4219" s="1" t="s">
        <v>488</v>
      </c>
      <c r="C4219" s="2" t="s">
        <v>610</v>
      </c>
      <c r="D4219" s="1" t="s">
        <v>227</v>
      </c>
      <c r="E4219" s="1">
        <v>6110</v>
      </c>
      <c r="F4219" s="1" t="s">
        <v>490</v>
      </c>
      <c r="G4219" s="2" t="s">
        <v>499</v>
      </c>
      <c r="H4219" s="1" t="s">
        <v>500</v>
      </c>
      <c r="I4219" s="1">
        <v>2006</v>
      </c>
      <c r="J4219" s="1">
        <v>2006</v>
      </c>
      <c r="K4219" s="1" t="s">
        <v>493</v>
      </c>
      <c r="L4219" s="1">
        <v>62.21</v>
      </c>
      <c r="M4219" s="1" t="s">
        <v>504</v>
      </c>
      <c r="N4219" s="1" t="s">
        <v>505</v>
      </c>
    </row>
    <row r="4220" spans="1:15" hidden="1" x14ac:dyDescent="0.35">
      <c r="A4220" s="1" t="s">
        <v>487</v>
      </c>
      <c r="B4220" s="1" t="s">
        <v>488</v>
      </c>
      <c r="C4220" s="2" t="s">
        <v>610</v>
      </c>
      <c r="D4220" s="1" t="s">
        <v>227</v>
      </c>
      <c r="E4220" s="1">
        <v>6110</v>
      </c>
      <c r="F4220" s="1" t="s">
        <v>490</v>
      </c>
      <c r="G4220" s="2" t="s">
        <v>499</v>
      </c>
      <c r="H4220" s="1" t="s">
        <v>500</v>
      </c>
      <c r="I4220" s="1">
        <v>2007</v>
      </c>
      <c r="J4220" s="1">
        <v>2007</v>
      </c>
      <c r="K4220" s="1" t="s">
        <v>493</v>
      </c>
      <c r="L4220" s="1">
        <v>75.180000000000007</v>
      </c>
      <c r="M4220" s="1" t="s">
        <v>504</v>
      </c>
      <c r="N4220" s="1" t="s">
        <v>505</v>
      </c>
    </row>
    <row r="4221" spans="1:15" hidden="1" x14ac:dyDescent="0.35">
      <c r="A4221" s="1" t="s">
        <v>487</v>
      </c>
      <c r="B4221" s="1" t="s">
        <v>488</v>
      </c>
      <c r="C4221" s="2" t="s">
        <v>610</v>
      </c>
      <c r="D4221" s="1" t="s">
        <v>227</v>
      </c>
      <c r="E4221" s="1">
        <v>6110</v>
      </c>
      <c r="F4221" s="1" t="s">
        <v>490</v>
      </c>
      <c r="G4221" s="2" t="s">
        <v>499</v>
      </c>
      <c r="H4221" s="1" t="s">
        <v>500</v>
      </c>
      <c r="I4221" s="1">
        <v>2008</v>
      </c>
      <c r="J4221" s="1">
        <v>2008</v>
      </c>
      <c r="K4221" s="1" t="s">
        <v>493</v>
      </c>
      <c r="L4221" s="1">
        <v>81.239999999999995</v>
      </c>
      <c r="M4221" s="1" t="s">
        <v>504</v>
      </c>
      <c r="N4221" s="1" t="s">
        <v>505</v>
      </c>
    </row>
    <row r="4222" spans="1:15" hidden="1" x14ac:dyDescent="0.35">
      <c r="A4222" s="1" t="s">
        <v>487</v>
      </c>
      <c r="B4222" s="1" t="s">
        <v>488</v>
      </c>
      <c r="C4222" s="2" t="s">
        <v>610</v>
      </c>
      <c r="D4222" s="1" t="s">
        <v>227</v>
      </c>
      <c r="E4222" s="1">
        <v>6110</v>
      </c>
      <c r="F4222" s="1" t="s">
        <v>490</v>
      </c>
      <c r="G4222" s="2" t="s">
        <v>499</v>
      </c>
      <c r="H4222" s="1" t="s">
        <v>500</v>
      </c>
      <c r="I4222" s="1">
        <v>2009</v>
      </c>
      <c r="J4222" s="1">
        <v>2009</v>
      </c>
      <c r="K4222" s="1" t="s">
        <v>493</v>
      </c>
      <c r="L4222" s="1">
        <v>176.62</v>
      </c>
      <c r="M4222" s="1" t="s">
        <v>504</v>
      </c>
      <c r="N4222" s="1" t="s">
        <v>505</v>
      </c>
    </row>
    <row r="4223" spans="1:15" hidden="1" x14ac:dyDescent="0.35">
      <c r="A4223" s="1" t="s">
        <v>487</v>
      </c>
      <c r="B4223" s="1" t="s">
        <v>488</v>
      </c>
      <c r="C4223" s="2" t="s">
        <v>610</v>
      </c>
      <c r="D4223" s="1" t="s">
        <v>227</v>
      </c>
      <c r="E4223" s="1">
        <v>6110</v>
      </c>
      <c r="F4223" s="1" t="s">
        <v>490</v>
      </c>
      <c r="G4223" s="2" t="s">
        <v>499</v>
      </c>
      <c r="H4223" s="1" t="s">
        <v>500</v>
      </c>
      <c r="I4223" s="1">
        <v>2010</v>
      </c>
      <c r="J4223" s="1">
        <v>2010</v>
      </c>
      <c r="K4223" s="1" t="s">
        <v>493</v>
      </c>
      <c r="L4223" s="1">
        <v>274.01</v>
      </c>
      <c r="M4223" s="1" t="s">
        <v>504</v>
      </c>
      <c r="N4223" s="1" t="s">
        <v>505</v>
      </c>
    </row>
    <row r="4224" spans="1:15" hidden="1" x14ac:dyDescent="0.35">
      <c r="A4224" s="1" t="s">
        <v>487</v>
      </c>
      <c r="B4224" s="1" t="s">
        <v>488</v>
      </c>
      <c r="C4224" s="2" t="s">
        <v>610</v>
      </c>
      <c r="D4224" s="1" t="s">
        <v>227</v>
      </c>
      <c r="E4224" s="1">
        <v>6110</v>
      </c>
      <c r="F4224" s="1" t="s">
        <v>490</v>
      </c>
      <c r="G4224" s="2" t="s">
        <v>499</v>
      </c>
      <c r="H4224" s="1" t="s">
        <v>500</v>
      </c>
      <c r="I4224" s="1">
        <v>2011</v>
      </c>
      <c r="J4224" s="1">
        <v>2011</v>
      </c>
      <c r="K4224" s="1" t="s">
        <v>493</v>
      </c>
      <c r="L4224" s="1">
        <v>401.66</v>
      </c>
      <c r="M4224" s="1" t="s">
        <v>504</v>
      </c>
      <c r="N4224" s="1" t="s">
        <v>505</v>
      </c>
    </row>
    <row r="4225" spans="1:14" hidden="1" x14ac:dyDescent="0.35">
      <c r="A4225" s="1" t="s">
        <v>487</v>
      </c>
      <c r="B4225" s="1" t="s">
        <v>488</v>
      </c>
      <c r="C4225" s="2" t="s">
        <v>610</v>
      </c>
      <c r="D4225" s="1" t="s">
        <v>227</v>
      </c>
      <c r="E4225" s="1">
        <v>6110</v>
      </c>
      <c r="F4225" s="1" t="s">
        <v>490</v>
      </c>
      <c r="G4225" s="2" t="s">
        <v>499</v>
      </c>
      <c r="H4225" s="1" t="s">
        <v>500</v>
      </c>
      <c r="I4225" s="1">
        <v>2012</v>
      </c>
      <c r="J4225" s="1">
        <v>2012</v>
      </c>
      <c r="K4225" s="1" t="s">
        <v>493</v>
      </c>
      <c r="L4225" s="1">
        <v>312.19</v>
      </c>
      <c r="M4225" s="1" t="s">
        <v>504</v>
      </c>
      <c r="N4225" s="1" t="s">
        <v>505</v>
      </c>
    </row>
    <row r="4226" spans="1:14" hidden="1" x14ac:dyDescent="0.35">
      <c r="A4226" s="1" t="s">
        <v>487</v>
      </c>
      <c r="B4226" s="1" t="s">
        <v>488</v>
      </c>
      <c r="C4226" s="2" t="s">
        <v>610</v>
      </c>
      <c r="D4226" s="1" t="s">
        <v>227</v>
      </c>
      <c r="E4226" s="1">
        <v>6110</v>
      </c>
      <c r="F4226" s="1" t="s">
        <v>490</v>
      </c>
      <c r="G4226" s="2" t="s">
        <v>499</v>
      </c>
      <c r="H4226" s="1" t="s">
        <v>500</v>
      </c>
      <c r="I4226" s="1">
        <v>2013</v>
      </c>
      <c r="J4226" s="1">
        <v>2013</v>
      </c>
      <c r="K4226" s="1" t="s">
        <v>493</v>
      </c>
      <c r="L4226" s="1">
        <v>309.98</v>
      </c>
      <c r="M4226" s="1" t="s">
        <v>504</v>
      </c>
      <c r="N4226" s="1" t="s">
        <v>505</v>
      </c>
    </row>
    <row r="4227" spans="1:14" hidden="1" x14ac:dyDescent="0.35">
      <c r="A4227" s="1" t="s">
        <v>487</v>
      </c>
      <c r="B4227" s="1" t="s">
        <v>488</v>
      </c>
      <c r="C4227" s="2" t="s">
        <v>610</v>
      </c>
      <c r="D4227" s="1" t="s">
        <v>227</v>
      </c>
      <c r="E4227" s="1">
        <v>6110</v>
      </c>
      <c r="F4227" s="1" t="s">
        <v>490</v>
      </c>
      <c r="G4227" s="2" t="s">
        <v>499</v>
      </c>
      <c r="H4227" s="1" t="s">
        <v>500</v>
      </c>
      <c r="I4227" s="1">
        <v>2014</v>
      </c>
      <c r="J4227" s="1">
        <v>2014</v>
      </c>
      <c r="K4227" s="1" t="s">
        <v>493</v>
      </c>
      <c r="L4227" s="1">
        <v>414.77</v>
      </c>
      <c r="M4227" s="1" t="s">
        <v>504</v>
      </c>
      <c r="N4227" s="1" t="s">
        <v>505</v>
      </c>
    </row>
    <row r="4228" spans="1:14" hidden="1" x14ac:dyDescent="0.35">
      <c r="A4228" s="1" t="s">
        <v>487</v>
      </c>
      <c r="B4228" s="1" t="s">
        <v>488</v>
      </c>
      <c r="C4228" s="2" t="s">
        <v>610</v>
      </c>
      <c r="D4228" s="1" t="s">
        <v>227</v>
      </c>
      <c r="E4228" s="1">
        <v>6110</v>
      </c>
      <c r="F4228" s="1" t="s">
        <v>490</v>
      </c>
      <c r="G4228" s="2" t="s">
        <v>499</v>
      </c>
      <c r="H4228" s="1" t="s">
        <v>500</v>
      </c>
      <c r="I4228" s="1">
        <v>2015</v>
      </c>
      <c r="J4228" s="1">
        <v>2015</v>
      </c>
      <c r="K4228" s="1" t="s">
        <v>493</v>
      </c>
      <c r="L4228" s="1">
        <v>460.5</v>
      </c>
      <c r="M4228" s="1" t="s">
        <v>504</v>
      </c>
      <c r="N4228" s="1" t="s">
        <v>505</v>
      </c>
    </row>
    <row r="4229" spans="1:14" hidden="1" x14ac:dyDescent="0.35">
      <c r="A4229" s="1" t="s">
        <v>487</v>
      </c>
      <c r="B4229" s="1" t="s">
        <v>488</v>
      </c>
      <c r="C4229" s="2" t="s">
        <v>610</v>
      </c>
      <c r="D4229" s="1" t="s">
        <v>227</v>
      </c>
      <c r="E4229" s="1">
        <v>6110</v>
      </c>
      <c r="F4229" s="1" t="s">
        <v>490</v>
      </c>
      <c r="G4229" s="2" t="s">
        <v>499</v>
      </c>
      <c r="H4229" s="1" t="s">
        <v>500</v>
      </c>
      <c r="I4229" s="1">
        <v>2016</v>
      </c>
      <c r="J4229" s="1">
        <v>2016</v>
      </c>
      <c r="K4229" s="1" t="s">
        <v>493</v>
      </c>
      <c r="L4229" s="1">
        <v>533.14</v>
      </c>
      <c r="M4229" s="1" t="s">
        <v>504</v>
      </c>
      <c r="N4229" s="1" t="s">
        <v>505</v>
      </c>
    </row>
    <row r="4230" spans="1:14" hidden="1" x14ac:dyDescent="0.35">
      <c r="A4230" s="1" t="s">
        <v>487</v>
      </c>
      <c r="B4230" s="1" t="s">
        <v>488</v>
      </c>
      <c r="C4230" s="2" t="s">
        <v>610</v>
      </c>
      <c r="D4230" s="1" t="s">
        <v>227</v>
      </c>
      <c r="E4230" s="1">
        <v>6110</v>
      </c>
      <c r="F4230" s="1" t="s">
        <v>490</v>
      </c>
      <c r="G4230" s="2" t="s">
        <v>499</v>
      </c>
      <c r="H4230" s="1" t="s">
        <v>500</v>
      </c>
      <c r="I4230" s="1">
        <v>2017</v>
      </c>
      <c r="J4230" s="1">
        <v>2017</v>
      </c>
      <c r="K4230" s="1" t="s">
        <v>493</v>
      </c>
      <c r="L4230" s="1">
        <v>735.31</v>
      </c>
      <c r="M4230" s="1" t="s">
        <v>504</v>
      </c>
      <c r="N4230" s="1" t="s">
        <v>505</v>
      </c>
    </row>
    <row r="4231" spans="1:14" hidden="1" x14ac:dyDescent="0.35">
      <c r="A4231" s="1" t="s">
        <v>487</v>
      </c>
      <c r="B4231" s="1" t="s">
        <v>488</v>
      </c>
      <c r="C4231" s="2" t="s">
        <v>610</v>
      </c>
      <c r="D4231" s="1" t="s">
        <v>227</v>
      </c>
      <c r="E4231" s="1">
        <v>6110</v>
      </c>
      <c r="F4231" s="1" t="s">
        <v>490</v>
      </c>
      <c r="G4231" s="2" t="s">
        <v>499</v>
      </c>
      <c r="H4231" s="1" t="s">
        <v>500</v>
      </c>
      <c r="I4231" s="1">
        <v>2018</v>
      </c>
      <c r="J4231" s="1">
        <v>2018</v>
      </c>
      <c r="K4231" s="1" t="s">
        <v>493</v>
      </c>
      <c r="L4231" s="1">
        <v>662.74</v>
      </c>
      <c r="M4231" s="1" t="s">
        <v>504</v>
      </c>
      <c r="N4231" s="1" t="s">
        <v>505</v>
      </c>
    </row>
    <row r="4232" spans="1:14" hidden="1" x14ac:dyDescent="0.35">
      <c r="A4232" s="1" t="s">
        <v>487</v>
      </c>
      <c r="B4232" s="1" t="s">
        <v>488</v>
      </c>
      <c r="C4232" s="2" t="s">
        <v>610</v>
      </c>
      <c r="D4232" s="1" t="s">
        <v>227</v>
      </c>
      <c r="E4232" s="1">
        <v>6110</v>
      </c>
      <c r="F4232" s="1" t="s">
        <v>490</v>
      </c>
      <c r="G4232" s="2" t="s">
        <v>508</v>
      </c>
      <c r="H4232" s="1" t="s">
        <v>509</v>
      </c>
      <c r="I4232" s="1">
        <v>2011</v>
      </c>
      <c r="J4232" s="1">
        <v>2011</v>
      </c>
      <c r="K4232" s="1" t="s">
        <v>493</v>
      </c>
      <c r="L4232" s="1">
        <v>14.69</v>
      </c>
      <c r="M4232" s="1" t="s">
        <v>504</v>
      </c>
      <c r="N4232" s="1" t="s">
        <v>505</v>
      </c>
    </row>
    <row r="4233" spans="1:14" hidden="1" x14ac:dyDescent="0.35">
      <c r="A4233" s="1" t="s">
        <v>487</v>
      </c>
      <c r="B4233" s="1" t="s">
        <v>488</v>
      </c>
      <c r="C4233" s="2" t="s">
        <v>610</v>
      </c>
      <c r="D4233" s="1" t="s">
        <v>227</v>
      </c>
      <c r="E4233" s="1">
        <v>6110</v>
      </c>
      <c r="F4233" s="1" t="s">
        <v>490</v>
      </c>
      <c r="G4233" s="2" t="s">
        <v>501</v>
      </c>
      <c r="H4233" s="1" t="s">
        <v>502</v>
      </c>
      <c r="I4233" s="1">
        <v>2002</v>
      </c>
      <c r="J4233" s="1">
        <v>2002</v>
      </c>
      <c r="K4233" s="1" t="s">
        <v>493</v>
      </c>
      <c r="L4233" s="1">
        <v>0</v>
      </c>
      <c r="M4233" s="1" t="s">
        <v>504</v>
      </c>
      <c r="N4233" s="1" t="s">
        <v>505</v>
      </c>
    </row>
    <row r="4234" spans="1:14" hidden="1" x14ac:dyDescent="0.35">
      <c r="A4234" s="1" t="s">
        <v>487</v>
      </c>
      <c r="B4234" s="1" t="s">
        <v>488</v>
      </c>
      <c r="C4234" s="2" t="s">
        <v>610</v>
      </c>
      <c r="D4234" s="1" t="s">
        <v>227</v>
      </c>
      <c r="E4234" s="1">
        <v>6110</v>
      </c>
      <c r="F4234" s="1" t="s">
        <v>490</v>
      </c>
      <c r="G4234" s="2" t="s">
        <v>501</v>
      </c>
      <c r="H4234" s="1" t="s">
        <v>502</v>
      </c>
      <c r="I4234" s="1">
        <v>2003</v>
      </c>
      <c r="J4234" s="1">
        <v>2003</v>
      </c>
      <c r="K4234" s="1" t="s">
        <v>493</v>
      </c>
      <c r="L4234" s="1">
        <v>0</v>
      </c>
      <c r="M4234" s="1" t="s">
        <v>504</v>
      </c>
      <c r="N4234" s="1" t="s">
        <v>505</v>
      </c>
    </row>
    <row r="4235" spans="1:14" hidden="1" x14ac:dyDescent="0.35">
      <c r="A4235" s="1" t="s">
        <v>487</v>
      </c>
      <c r="B4235" s="1" t="s">
        <v>488</v>
      </c>
      <c r="C4235" s="2" t="s">
        <v>610</v>
      </c>
      <c r="D4235" s="1" t="s">
        <v>227</v>
      </c>
      <c r="E4235" s="1">
        <v>6110</v>
      </c>
      <c r="F4235" s="1" t="s">
        <v>490</v>
      </c>
      <c r="G4235" s="2" t="s">
        <v>501</v>
      </c>
      <c r="H4235" s="1" t="s">
        <v>502</v>
      </c>
      <c r="I4235" s="1">
        <v>2004</v>
      </c>
      <c r="J4235" s="1">
        <v>2004</v>
      </c>
      <c r="K4235" s="1" t="s">
        <v>493</v>
      </c>
      <c r="L4235" s="1">
        <v>0</v>
      </c>
      <c r="M4235" s="1" t="s">
        <v>504</v>
      </c>
      <c r="N4235" s="1" t="s">
        <v>505</v>
      </c>
    </row>
    <row r="4236" spans="1:14" hidden="1" x14ac:dyDescent="0.35">
      <c r="A4236" s="1" t="s">
        <v>487</v>
      </c>
      <c r="B4236" s="1" t="s">
        <v>488</v>
      </c>
      <c r="C4236" s="2" t="s">
        <v>610</v>
      </c>
      <c r="D4236" s="1" t="s">
        <v>227</v>
      </c>
      <c r="E4236" s="1">
        <v>6110</v>
      </c>
      <c r="F4236" s="1" t="s">
        <v>490</v>
      </c>
      <c r="G4236" s="2" t="s">
        <v>501</v>
      </c>
      <c r="H4236" s="1" t="s">
        <v>502</v>
      </c>
      <c r="I4236" s="1">
        <v>2005</v>
      </c>
      <c r="J4236" s="1">
        <v>2005</v>
      </c>
      <c r="K4236" s="1" t="s">
        <v>493</v>
      </c>
      <c r="L4236" s="1">
        <v>0</v>
      </c>
      <c r="M4236" s="1" t="s">
        <v>504</v>
      </c>
      <c r="N4236" s="1" t="s">
        <v>505</v>
      </c>
    </row>
    <row r="4237" spans="1:14" hidden="1" x14ac:dyDescent="0.35">
      <c r="A4237" s="1" t="s">
        <v>487</v>
      </c>
      <c r="B4237" s="1" t="s">
        <v>488</v>
      </c>
      <c r="C4237" s="2" t="s">
        <v>610</v>
      </c>
      <c r="D4237" s="1" t="s">
        <v>227</v>
      </c>
      <c r="E4237" s="1">
        <v>6110</v>
      </c>
      <c r="F4237" s="1" t="s">
        <v>490</v>
      </c>
      <c r="G4237" s="2" t="s">
        <v>501</v>
      </c>
      <c r="H4237" s="1" t="s">
        <v>502</v>
      </c>
      <c r="I4237" s="1">
        <v>2006</v>
      </c>
      <c r="J4237" s="1">
        <v>2006</v>
      </c>
      <c r="K4237" s="1" t="s">
        <v>493</v>
      </c>
      <c r="L4237" s="1">
        <v>0</v>
      </c>
      <c r="M4237" s="1" t="s">
        <v>504</v>
      </c>
      <c r="N4237" s="1" t="s">
        <v>505</v>
      </c>
    </row>
    <row r="4238" spans="1:14" hidden="1" x14ac:dyDescent="0.35">
      <c r="A4238" s="1" t="s">
        <v>487</v>
      </c>
      <c r="B4238" s="1" t="s">
        <v>488</v>
      </c>
      <c r="C4238" s="2" t="s">
        <v>610</v>
      </c>
      <c r="D4238" s="1" t="s">
        <v>227</v>
      </c>
      <c r="E4238" s="1">
        <v>6110</v>
      </c>
      <c r="F4238" s="1" t="s">
        <v>490</v>
      </c>
      <c r="G4238" s="2" t="s">
        <v>501</v>
      </c>
      <c r="H4238" s="1" t="s">
        <v>502</v>
      </c>
      <c r="I4238" s="1">
        <v>2007</v>
      </c>
      <c r="J4238" s="1">
        <v>2007</v>
      </c>
      <c r="K4238" s="1" t="s">
        <v>493</v>
      </c>
      <c r="L4238" s="1">
        <v>0</v>
      </c>
      <c r="M4238" s="1" t="s">
        <v>504</v>
      </c>
      <c r="N4238" s="1" t="s">
        <v>505</v>
      </c>
    </row>
    <row r="4239" spans="1:14" hidden="1" x14ac:dyDescent="0.35">
      <c r="A4239" s="1" t="s">
        <v>487</v>
      </c>
      <c r="B4239" s="1" t="s">
        <v>488</v>
      </c>
      <c r="C4239" s="2" t="s">
        <v>610</v>
      </c>
      <c r="D4239" s="1" t="s">
        <v>227</v>
      </c>
      <c r="E4239" s="1">
        <v>6110</v>
      </c>
      <c r="F4239" s="1" t="s">
        <v>490</v>
      </c>
      <c r="G4239" s="2" t="s">
        <v>501</v>
      </c>
      <c r="H4239" s="1" t="s">
        <v>502</v>
      </c>
      <c r="I4239" s="1">
        <v>2008</v>
      </c>
      <c r="J4239" s="1">
        <v>2008</v>
      </c>
      <c r="K4239" s="1" t="s">
        <v>493</v>
      </c>
      <c r="L4239" s="1">
        <v>0</v>
      </c>
      <c r="M4239" s="1" t="s">
        <v>504</v>
      </c>
      <c r="N4239" s="1" t="s">
        <v>505</v>
      </c>
    </row>
    <row r="4240" spans="1:14" hidden="1" x14ac:dyDescent="0.35">
      <c r="A4240" s="1" t="s">
        <v>487</v>
      </c>
      <c r="B4240" s="1" t="s">
        <v>488</v>
      </c>
      <c r="C4240" s="2" t="s">
        <v>610</v>
      </c>
      <c r="D4240" s="1" t="s">
        <v>227</v>
      </c>
      <c r="E4240" s="1">
        <v>6110</v>
      </c>
      <c r="F4240" s="1" t="s">
        <v>490</v>
      </c>
      <c r="G4240" s="2" t="s">
        <v>501</v>
      </c>
      <c r="H4240" s="1" t="s">
        <v>502</v>
      </c>
      <c r="I4240" s="1">
        <v>2009</v>
      </c>
      <c r="J4240" s="1">
        <v>2009</v>
      </c>
      <c r="K4240" s="1" t="s">
        <v>493</v>
      </c>
      <c r="L4240" s="1">
        <v>0</v>
      </c>
      <c r="M4240" s="1" t="s">
        <v>504</v>
      </c>
      <c r="N4240" s="1" t="s">
        <v>505</v>
      </c>
    </row>
    <row r="4241" spans="1:14" hidden="1" x14ac:dyDescent="0.35">
      <c r="A4241" s="1" t="s">
        <v>487</v>
      </c>
      <c r="B4241" s="1" t="s">
        <v>488</v>
      </c>
      <c r="C4241" s="2" t="s">
        <v>610</v>
      </c>
      <c r="D4241" s="1" t="s">
        <v>227</v>
      </c>
      <c r="E4241" s="1">
        <v>6110</v>
      </c>
      <c r="F4241" s="1" t="s">
        <v>490</v>
      </c>
      <c r="G4241" s="2" t="s">
        <v>501</v>
      </c>
      <c r="H4241" s="1" t="s">
        <v>502</v>
      </c>
      <c r="I4241" s="1">
        <v>2010</v>
      </c>
      <c r="J4241" s="1">
        <v>2010</v>
      </c>
      <c r="K4241" s="1" t="s">
        <v>493</v>
      </c>
      <c r="L4241" s="1">
        <v>21.9</v>
      </c>
      <c r="M4241" s="1" t="s">
        <v>504</v>
      </c>
      <c r="N4241" s="1" t="s">
        <v>505</v>
      </c>
    </row>
    <row r="4242" spans="1:14" hidden="1" x14ac:dyDescent="0.35">
      <c r="A4242" s="1" t="s">
        <v>487</v>
      </c>
      <c r="B4242" s="1" t="s">
        <v>488</v>
      </c>
      <c r="C4242" s="2" t="s">
        <v>610</v>
      </c>
      <c r="D4242" s="1" t="s">
        <v>227</v>
      </c>
      <c r="E4242" s="1">
        <v>6110</v>
      </c>
      <c r="F4242" s="1" t="s">
        <v>490</v>
      </c>
      <c r="G4242" s="2" t="s">
        <v>501</v>
      </c>
      <c r="H4242" s="1" t="s">
        <v>502</v>
      </c>
      <c r="I4242" s="1">
        <v>2011</v>
      </c>
      <c r="J4242" s="1">
        <v>2011</v>
      </c>
      <c r="K4242" s="1" t="s">
        <v>493</v>
      </c>
      <c r="L4242" s="1">
        <v>61.62</v>
      </c>
      <c r="M4242" s="1" t="s">
        <v>504</v>
      </c>
      <c r="N4242" s="1" t="s">
        <v>505</v>
      </c>
    </row>
    <row r="4243" spans="1:14" hidden="1" x14ac:dyDescent="0.35">
      <c r="A4243" s="1" t="s">
        <v>487</v>
      </c>
      <c r="B4243" s="1" t="s">
        <v>488</v>
      </c>
      <c r="C4243" s="2" t="s">
        <v>610</v>
      </c>
      <c r="D4243" s="1" t="s">
        <v>227</v>
      </c>
      <c r="E4243" s="1">
        <v>6110</v>
      </c>
      <c r="F4243" s="1" t="s">
        <v>490</v>
      </c>
      <c r="G4243" s="2" t="s">
        <v>501</v>
      </c>
      <c r="H4243" s="1" t="s">
        <v>502</v>
      </c>
      <c r="I4243" s="1">
        <v>2012</v>
      </c>
      <c r="J4243" s="1">
        <v>2012</v>
      </c>
      <c r="K4243" s="1" t="s">
        <v>493</v>
      </c>
      <c r="L4243" s="1">
        <v>12.87</v>
      </c>
      <c r="M4243" s="1" t="s">
        <v>504</v>
      </c>
      <c r="N4243" s="1" t="s">
        <v>505</v>
      </c>
    </row>
    <row r="4244" spans="1:14" hidden="1" x14ac:dyDescent="0.35">
      <c r="A4244" s="1" t="s">
        <v>487</v>
      </c>
      <c r="B4244" s="1" t="s">
        <v>488</v>
      </c>
      <c r="C4244" s="2" t="s">
        <v>610</v>
      </c>
      <c r="D4244" s="1" t="s">
        <v>227</v>
      </c>
      <c r="E4244" s="1">
        <v>6110</v>
      </c>
      <c r="F4244" s="1" t="s">
        <v>490</v>
      </c>
      <c r="G4244" s="2" t="s">
        <v>501</v>
      </c>
      <c r="H4244" s="1" t="s">
        <v>502</v>
      </c>
      <c r="I4244" s="1">
        <v>2013</v>
      </c>
      <c r="J4244" s="1">
        <v>2013</v>
      </c>
      <c r="K4244" s="1" t="s">
        <v>493</v>
      </c>
      <c r="L4244" s="1">
        <v>18.75</v>
      </c>
      <c r="M4244" s="1" t="s">
        <v>504</v>
      </c>
      <c r="N4244" s="1" t="s">
        <v>505</v>
      </c>
    </row>
    <row r="4245" spans="1:14" hidden="1" x14ac:dyDescent="0.35">
      <c r="A4245" s="1" t="s">
        <v>487</v>
      </c>
      <c r="B4245" s="1" t="s">
        <v>488</v>
      </c>
      <c r="C4245" s="2" t="s">
        <v>610</v>
      </c>
      <c r="D4245" s="1" t="s">
        <v>227</v>
      </c>
      <c r="E4245" s="1">
        <v>6110</v>
      </c>
      <c r="F4245" s="1" t="s">
        <v>490</v>
      </c>
      <c r="G4245" s="2" t="s">
        <v>501</v>
      </c>
      <c r="H4245" s="1" t="s">
        <v>502</v>
      </c>
      <c r="I4245" s="1">
        <v>2014</v>
      </c>
      <c r="J4245" s="1">
        <v>2014</v>
      </c>
      <c r="K4245" s="1" t="s">
        <v>493</v>
      </c>
      <c r="L4245" s="1">
        <v>26.36</v>
      </c>
      <c r="M4245" s="1" t="s">
        <v>504</v>
      </c>
      <c r="N4245" s="1" t="s">
        <v>505</v>
      </c>
    </row>
    <row r="4246" spans="1:14" hidden="1" x14ac:dyDescent="0.35">
      <c r="A4246" s="1" t="s">
        <v>487</v>
      </c>
      <c r="B4246" s="1" t="s">
        <v>488</v>
      </c>
      <c r="C4246" s="2" t="s">
        <v>610</v>
      </c>
      <c r="D4246" s="1" t="s">
        <v>227</v>
      </c>
      <c r="E4246" s="1">
        <v>6110</v>
      </c>
      <c r="F4246" s="1" t="s">
        <v>490</v>
      </c>
      <c r="G4246" s="2" t="s">
        <v>501</v>
      </c>
      <c r="H4246" s="1" t="s">
        <v>502</v>
      </c>
      <c r="I4246" s="1">
        <v>2015</v>
      </c>
      <c r="J4246" s="1">
        <v>2015</v>
      </c>
      <c r="K4246" s="1" t="s">
        <v>493</v>
      </c>
      <c r="L4246" s="1">
        <v>73.650000000000006</v>
      </c>
      <c r="M4246" s="1" t="s">
        <v>504</v>
      </c>
      <c r="N4246" s="1" t="s">
        <v>505</v>
      </c>
    </row>
    <row r="4247" spans="1:14" hidden="1" x14ac:dyDescent="0.35">
      <c r="A4247" s="1" t="s">
        <v>487</v>
      </c>
      <c r="B4247" s="1" t="s">
        <v>488</v>
      </c>
      <c r="C4247" s="2" t="s">
        <v>610</v>
      </c>
      <c r="D4247" s="1" t="s">
        <v>227</v>
      </c>
      <c r="E4247" s="1">
        <v>6110</v>
      </c>
      <c r="F4247" s="1" t="s">
        <v>490</v>
      </c>
      <c r="G4247" s="2" t="s">
        <v>501</v>
      </c>
      <c r="H4247" s="1" t="s">
        <v>502</v>
      </c>
      <c r="I4247" s="1">
        <v>2016</v>
      </c>
      <c r="J4247" s="1">
        <v>2016</v>
      </c>
      <c r="K4247" s="1" t="s">
        <v>493</v>
      </c>
      <c r="L4247" s="1">
        <v>109.36</v>
      </c>
      <c r="M4247" s="1" t="s">
        <v>504</v>
      </c>
      <c r="N4247" s="1" t="s">
        <v>505</v>
      </c>
    </row>
    <row r="4248" spans="1:14" hidden="1" x14ac:dyDescent="0.35">
      <c r="A4248" s="1" t="s">
        <v>487</v>
      </c>
      <c r="B4248" s="1" t="s">
        <v>488</v>
      </c>
      <c r="C4248" s="2" t="s">
        <v>610</v>
      </c>
      <c r="D4248" s="1" t="s">
        <v>227</v>
      </c>
      <c r="E4248" s="1">
        <v>6110</v>
      </c>
      <c r="F4248" s="1" t="s">
        <v>490</v>
      </c>
      <c r="G4248" s="2" t="s">
        <v>501</v>
      </c>
      <c r="H4248" s="1" t="s">
        <v>502</v>
      </c>
      <c r="I4248" s="1">
        <v>2017</v>
      </c>
      <c r="J4248" s="1">
        <v>2017</v>
      </c>
      <c r="K4248" s="1" t="s">
        <v>493</v>
      </c>
      <c r="L4248" s="1">
        <v>55.42</v>
      </c>
      <c r="M4248" s="1" t="s">
        <v>504</v>
      </c>
      <c r="N4248" s="1" t="s">
        <v>505</v>
      </c>
    </row>
    <row r="4249" spans="1:14" hidden="1" x14ac:dyDescent="0.35">
      <c r="A4249" s="1" t="s">
        <v>487</v>
      </c>
      <c r="B4249" s="1" t="s">
        <v>488</v>
      </c>
      <c r="C4249" s="2" t="s">
        <v>610</v>
      </c>
      <c r="D4249" s="1" t="s">
        <v>227</v>
      </c>
      <c r="E4249" s="1">
        <v>6110</v>
      </c>
      <c r="F4249" s="1" t="s">
        <v>490</v>
      </c>
      <c r="G4249" s="2" t="s">
        <v>501</v>
      </c>
      <c r="H4249" s="1" t="s">
        <v>502</v>
      </c>
      <c r="I4249" s="1">
        <v>2018</v>
      </c>
      <c r="J4249" s="1">
        <v>2018</v>
      </c>
      <c r="K4249" s="1" t="s">
        <v>493</v>
      </c>
      <c r="L4249" s="1">
        <v>141.02000000000001</v>
      </c>
      <c r="M4249" s="1" t="s">
        <v>504</v>
      </c>
      <c r="N4249" s="1" t="s">
        <v>505</v>
      </c>
    </row>
    <row r="4250" spans="1:14" hidden="1" x14ac:dyDescent="0.35">
      <c r="A4250" s="1" t="s">
        <v>487</v>
      </c>
      <c r="B4250" s="1" t="s">
        <v>488</v>
      </c>
      <c r="C4250" s="2" t="s">
        <v>611</v>
      </c>
      <c r="D4250" s="1" t="s">
        <v>229</v>
      </c>
      <c r="E4250" s="1">
        <v>6110</v>
      </c>
      <c r="F4250" s="1" t="s">
        <v>490</v>
      </c>
      <c r="G4250" s="2" t="s">
        <v>491</v>
      </c>
      <c r="H4250" s="1" t="s">
        <v>492</v>
      </c>
      <c r="I4250" s="1">
        <v>2001</v>
      </c>
      <c r="J4250" s="1">
        <v>2001</v>
      </c>
      <c r="K4250" s="1" t="s">
        <v>493</v>
      </c>
      <c r="L4250" s="1">
        <v>1343.44</v>
      </c>
      <c r="M4250" s="1" t="s">
        <v>504</v>
      </c>
      <c r="N4250" s="1" t="s">
        <v>505</v>
      </c>
    </row>
    <row r="4251" spans="1:14" hidden="1" x14ac:dyDescent="0.35">
      <c r="A4251" s="1" t="s">
        <v>487</v>
      </c>
      <c r="B4251" s="1" t="s">
        <v>488</v>
      </c>
      <c r="C4251" s="2" t="s">
        <v>611</v>
      </c>
      <c r="D4251" s="1" t="s">
        <v>229</v>
      </c>
      <c r="E4251" s="1">
        <v>6110</v>
      </c>
      <c r="F4251" s="1" t="s">
        <v>490</v>
      </c>
      <c r="G4251" s="2" t="s">
        <v>491</v>
      </c>
      <c r="H4251" s="1" t="s">
        <v>492</v>
      </c>
      <c r="I4251" s="1">
        <v>2002</v>
      </c>
      <c r="J4251" s="1">
        <v>2002</v>
      </c>
      <c r="K4251" s="1" t="s">
        <v>493</v>
      </c>
      <c r="L4251" s="1">
        <v>1302.06</v>
      </c>
      <c r="M4251" s="1" t="s">
        <v>504</v>
      </c>
      <c r="N4251" s="1" t="s">
        <v>505</v>
      </c>
    </row>
    <row r="4252" spans="1:14" hidden="1" x14ac:dyDescent="0.35">
      <c r="A4252" s="1" t="s">
        <v>487</v>
      </c>
      <c r="B4252" s="1" t="s">
        <v>488</v>
      </c>
      <c r="C4252" s="2" t="s">
        <v>611</v>
      </c>
      <c r="D4252" s="1" t="s">
        <v>229</v>
      </c>
      <c r="E4252" s="1">
        <v>6110</v>
      </c>
      <c r="F4252" s="1" t="s">
        <v>490</v>
      </c>
      <c r="G4252" s="2" t="s">
        <v>491</v>
      </c>
      <c r="H4252" s="1" t="s">
        <v>492</v>
      </c>
      <c r="I4252" s="1">
        <v>2003</v>
      </c>
      <c r="J4252" s="1">
        <v>2003</v>
      </c>
      <c r="K4252" s="1" t="s">
        <v>493</v>
      </c>
      <c r="L4252" s="1">
        <v>1822.3</v>
      </c>
      <c r="M4252" s="1" t="s">
        <v>504</v>
      </c>
      <c r="N4252" s="1" t="s">
        <v>505</v>
      </c>
    </row>
    <row r="4253" spans="1:14" hidden="1" x14ac:dyDescent="0.35">
      <c r="A4253" s="1" t="s">
        <v>487</v>
      </c>
      <c r="B4253" s="1" t="s">
        <v>488</v>
      </c>
      <c r="C4253" s="2" t="s">
        <v>611</v>
      </c>
      <c r="D4253" s="1" t="s">
        <v>229</v>
      </c>
      <c r="E4253" s="1">
        <v>6110</v>
      </c>
      <c r="F4253" s="1" t="s">
        <v>490</v>
      </c>
      <c r="G4253" s="2" t="s">
        <v>491</v>
      </c>
      <c r="H4253" s="1" t="s">
        <v>492</v>
      </c>
      <c r="I4253" s="1">
        <v>2004</v>
      </c>
      <c r="J4253" s="1">
        <v>2004</v>
      </c>
      <c r="K4253" s="1" t="s">
        <v>493</v>
      </c>
      <c r="L4253" s="1">
        <v>1531.24</v>
      </c>
      <c r="M4253" s="1" t="s">
        <v>504</v>
      </c>
      <c r="N4253" s="1" t="s">
        <v>505</v>
      </c>
    </row>
    <row r="4254" spans="1:14" hidden="1" x14ac:dyDescent="0.35">
      <c r="A4254" s="1" t="s">
        <v>487</v>
      </c>
      <c r="B4254" s="1" t="s">
        <v>488</v>
      </c>
      <c r="C4254" s="2" t="s">
        <v>611</v>
      </c>
      <c r="D4254" s="1" t="s">
        <v>229</v>
      </c>
      <c r="E4254" s="1">
        <v>6110</v>
      </c>
      <c r="F4254" s="1" t="s">
        <v>490</v>
      </c>
      <c r="G4254" s="2" t="s">
        <v>491</v>
      </c>
      <c r="H4254" s="1" t="s">
        <v>492</v>
      </c>
      <c r="I4254" s="1">
        <v>2005</v>
      </c>
      <c r="J4254" s="1">
        <v>2005</v>
      </c>
      <c r="K4254" s="1" t="s">
        <v>493</v>
      </c>
      <c r="L4254" s="1">
        <v>1379.7</v>
      </c>
      <c r="M4254" s="1" t="s">
        <v>504</v>
      </c>
      <c r="N4254" s="1" t="s">
        <v>505</v>
      </c>
    </row>
    <row r="4255" spans="1:14" hidden="1" x14ac:dyDescent="0.35">
      <c r="A4255" s="1" t="s">
        <v>487</v>
      </c>
      <c r="B4255" s="1" t="s">
        <v>488</v>
      </c>
      <c r="C4255" s="2" t="s">
        <v>611</v>
      </c>
      <c r="D4255" s="1" t="s">
        <v>229</v>
      </c>
      <c r="E4255" s="1">
        <v>6110</v>
      </c>
      <c r="F4255" s="1" t="s">
        <v>490</v>
      </c>
      <c r="G4255" s="2" t="s">
        <v>491</v>
      </c>
      <c r="H4255" s="1" t="s">
        <v>492</v>
      </c>
      <c r="I4255" s="1">
        <v>2006</v>
      </c>
      <c r="J4255" s="1">
        <v>2006</v>
      </c>
      <c r="K4255" s="1" t="s">
        <v>493</v>
      </c>
      <c r="L4255" s="1">
        <v>1579.54</v>
      </c>
      <c r="M4255" s="1" t="s">
        <v>504</v>
      </c>
      <c r="N4255" s="1" t="s">
        <v>505</v>
      </c>
    </row>
    <row r="4256" spans="1:14" hidden="1" x14ac:dyDescent="0.35">
      <c r="A4256" s="1" t="s">
        <v>487</v>
      </c>
      <c r="B4256" s="1" t="s">
        <v>488</v>
      </c>
      <c r="C4256" s="2" t="s">
        <v>611</v>
      </c>
      <c r="D4256" s="1" t="s">
        <v>229</v>
      </c>
      <c r="E4256" s="1">
        <v>6110</v>
      </c>
      <c r="F4256" s="1" t="s">
        <v>490</v>
      </c>
      <c r="G4256" s="2" t="s">
        <v>491</v>
      </c>
      <c r="H4256" s="1" t="s">
        <v>492</v>
      </c>
      <c r="I4256" s="1">
        <v>2007</v>
      </c>
      <c r="J4256" s="1">
        <v>2007</v>
      </c>
      <c r="K4256" s="1" t="s">
        <v>493</v>
      </c>
      <c r="L4256" s="1">
        <v>1548.64</v>
      </c>
      <c r="M4256" s="1" t="s">
        <v>504</v>
      </c>
      <c r="N4256" s="1" t="s">
        <v>505</v>
      </c>
    </row>
    <row r="4257" spans="1:14" hidden="1" x14ac:dyDescent="0.35">
      <c r="A4257" s="1" t="s">
        <v>487</v>
      </c>
      <c r="B4257" s="1" t="s">
        <v>488</v>
      </c>
      <c r="C4257" s="2" t="s">
        <v>611</v>
      </c>
      <c r="D4257" s="1" t="s">
        <v>229</v>
      </c>
      <c r="E4257" s="1">
        <v>6110</v>
      </c>
      <c r="F4257" s="1" t="s">
        <v>490</v>
      </c>
      <c r="G4257" s="2" t="s">
        <v>491</v>
      </c>
      <c r="H4257" s="1" t="s">
        <v>492</v>
      </c>
      <c r="I4257" s="1">
        <v>2008</v>
      </c>
      <c r="J4257" s="1">
        <v>2008</v>
      </c>
      <c r="K4257" s="1" t="s">
        <v>493</v>
      </c>
      <c r="L4257" s="1">
        <v>1763.44</v>
      </c>
      <c r="M4257" s="1" t="s">
        <v>504</v>
      </c>
      <c r="N4257" s="1" t="s">
        <v>505</v>
      </c>
    </row>
    <row r="4258" spans="1:14" hidden="1" x14ac:dyDescent="0.35">
      <c r="A4258" s="1" t="s">
        <v>487</v>
      </c>
      <c r="B4258" s="1" t="s">
        <v>488</v>
      </c>
      <c r="C4258" s="2" t="s">
        <v>611</v>
      </c>
      <c r="D4258" s="1" t="s">
        <v>229</v>
      </c>
      <c r="E4258" s="1">
        <v>6110</v>
      </c>
      <c r="F4258" s="1" t="s">
        <v>490</v>
      </c>
      <c r="G4258" s="2" t="s">
        <v>491</v>
      </c>
      <c r="H4258" s="1" t="s">
        <v>492</v>
      </c>
      <c r="I4258" s="1">
        <v>2009</v>
      </c>
      <c r="J4258" s="1">
        <v>2009</v>
      </c>
      <c r="K4258" s="1" t="s">
        <v>493</v>
      </c>
      <c r="L4258" s="1">
        <v>1822.98</v>
      </c>
      <c r="M4258" s="1" t="s">
        <v>504</v>
      </c>
      <c r="N4258" s="1" t="s">
        <v>505</v>
      </c>
    </row>
    <row r="4259" spans="1:14" hidden="1" x14ac:dyDescent="0.35">
      <c r="A4259" s="1" t="s">
        <v>487</v>
      </c>
      <c r="B4259" s="1" t="s">
        <v>488</v>
      </c>
      <c r="C4259" s="2" t="s">
        <v>611</v>
      </c>
      <c r="D4259" s="1" t="s">
        <v>229</v>
      </c>
      <c r="E4259" s="1">
        <v>6110</v>
      </c>
      <c r="F4259" s="1" t="s">
        <v>490</v>
      </c>
      <c r="G4259" s="2" t="s">
        <v>491</v>
      </c>
      <c r="H4259" s="1" t="s">
        <v>492</v>
      </c>
      <c r="I4259" s="1">
        <v>2010</v>
      </c>
      <c r="J4259" s="1">
        <v>2010</v>
      </c>
      <c r="K4259" s="1" t="s">
        <v>493</v>
      </c>
      <c r="L4259" s="1">
        <v>1947.48</v>
      </c>
      <c r="M4259" s="1" t="s">
        <v>504</v>
      </c>
      <c r="N4259" s="1" t="s">
        <v>505</v>
      </c>
    </row>
    <row r="4260" spans="1:14" hidden="1" x14ac:dyDescent="0.35">
      <c r="A4260" s="1" t="s">
        <v>487</v>
      </c>
      <c r="B4260" s="1" t="s">
        <v>488</v>
      </c>
      <c r="C4260" s="2" t="s">
        <v>611</v>
      </c>
      <c r="D4260" s="1" t="s">
        <v>229</v>
      </c>
      <c r="E4260" s="1">
        <v>6110</v>
      </c>
      <c r="F4260" s="1" t="s">
        <v>490</v>
      </c>
      <c r="G4260" s="2" t="s">
        <v>491</v>
      </c>
      <c r="H4260" s="1" t="s">
        <v>492</v>
      </c>
      <c r="I4260" s="1">
        <v>2011</v>
      </c>
      <c r="J4260" s="1">
        <v>2011</v>
      </c>
      <c r="K4260" s="1" t="s">
        <v>493</v>
      </c>
      <c r="L4260" s="1">
        <v>1788.66</v>
      </c>
      <c r="M4260" s="1" t="s">
        <v>504</v>
      </c>
      <c r="N4260" s="1" t="s">
        <v>505</v>
      </c>
    </row>
    <row r="4261" spans="1:14" hidden="1" x14ac:dyDescent="0.35">
      <c r="A4261" s="1" t="s">
        <v>487</v>
      </c>
      <c r="B4261" s="1" t="s">
        <v>488</v>
      </c>
      <c r="C4261" s="2" t="s">
        <v>611</v>
      </c>
      <c r="D4261" s="1" t="s">
        <v>229</v>
      </c>
      <c r="E4261" s="1">
        <v>6110</v>
      </c>
      <c r="F4261" s="1" t="s">
        <v>490</v>
      </c>
      <c r="G4261" s="2" t="s">
        <v>491</v>
      </c>
      <c r="H4261" s="1" t="s">
        <v>492</v>
      </c>
      <c r="I4261" s="1">
        <v>2012</v>
      </c>
      <c r="J4261" s="1">
        <v>2012</v>
      </c>
      <c r="K4261" s="1" t="s">
        <v>493</v>
      </c>
      <c r="L4261" s="1">
        <v>1449.24</v>
      </c>
      <c r="M4261" s="1" t="s">
        <v>504</v>
      </c>
      <c r="N4261" s="1" t="s">
        <v>505</v>
      </c>
    </row>
    <row r="4262" spans="1:14" hidden="1" x14ac:dyDescent="0.35">
      <c r="A4262" s="1" t="s">
        <v>487</v>
      </c>
      <c r="B4262" s="1" t="s">
        <v>488</v>
      </c>
      <c r="C4262" s="2" t="s">
        <v>611</v>
      </c>
      <c r="D4262" s="1" t="s">
        <v>229</v>
      </c>
      <c r="E4262" s="1">
        <v>6110</v>
      </c>
      <c r="F4262" s="1" t="s">
        <v>490</v>
      </c>
      <c r="G4262" s="2" t="s">
        <v>491</v>
      </c>
      <c r="H4262" s="1" t="s">
        <v>492</v>
      </c>
      <c r="I4262" s="1">
        <v>2013</v>
      </c>
      <c r="J4262" s="1">
        <v>2013</v>
      </c>
      <c r="K4262" s="1" t="s">
        <v>493</v>
      </c>
      <c r="L4262" s="1">
        <v>1482.18</v>
      </c>
      <c r="M4262" s="1" t="s">
        <v>504</v>
      </c>
      <c r="N4262" s="1" t="s">
        <v>505</v>
      </c>
    </row>
    <row r="4263" spans="1:14" hidden="1" x14ac:dyDescent="0.35">
      <c r="A4263" s="1" t="s">
        <v>487</v>
      </c>
      <c r="B4263" s="1" t="s">
        <v>488</v>
      </c>
      <c r="C4263" s="2" t="s">
        <v>611</v>
      </c>
      <c r="D4263" s="1" t="s">
        <v>229</v>
      </c>
      <c r="E4263" s="1">
        <v>6110</v>
      </c>
      <c r="F4263" s="1" t="s">
        <v>490</v>
      </c>
      <c r="G4263" s="2" t="s">
        <v>491</v>
      </c>
      <c r="H4263" s="1" t="s">
        <v>492</v>
      </c>
      <c r="I4263" s="1">
        <v>2014</v>
      </c>
      <c r="J4263" s="1">
        <v>2014</v>
      </c>
      <c r="K4263" s="1" t="s">
        <v>493</v>
      </c>
      <c r="L4263" s="1">
        <v>742.63</v>
      </c>
      <c r="M4263" s="1" t="s">
        <v>504</v>
      </c>
      <c r="N4263" s="1" t="s">
        <v>505</v>
      </c>
    </row>
    <row r="4264" spans="1:14" hidden="1" x14ac:dyDescent="0.35">
      <c r="A4264" s="1" t="s">
        <v>487</v>
      </c>
      <c r="B4264" s="1" t="s">
        <v>488</v>
      </c>
      <c r="C4264" s="2" t="s">
        <v>611</v>
      </c>
      <c r="D4264" s="1" t="s">
        <v>229</v>
      </c>
      <c r="E4264" s="1">
        <v>6110</v>
      </c>
      <c r="F4264" s="1" t="s">
        <v>490</v>
      </c>
      <c r="G4264" s="2" t="s">
        <v>491</v>
      </c>
      <c r="H4264" s="1" t="s">
        <v>492</v>
      </c>
      <c r="I4264" s="1">
        <v>2015</v>
      </c>
      <c r="J4264" s="1">
        <v>2015</v>
      </c>
      <c r="K4264" s="1" t="s">
        <v>493</v>
      </c>
      <c r="L4264" s="1">
        <v>-165.32</v>
      </c>
      <c r="M4264" s="1" t="s">
        <v>504</v>
      </c>
      <c r="N4264" s="1" t="s">
        <v>505</v>
      </c>
    </row>
    <row r="4265" spans="1:14" hidden="1" x14ac:dyDescent="0.35">
      <c r="A4265" s="1" t="s">
        <v>487</v>
      </c>
      <c r="B4265" s="1" t="s">
        <v>488</v>
      </c>
      <c r="C4265" s="2" t="s">
        <v>611</v>
      </c>
      <c r="D4265" s="1" t="s">
        <v>229</v>
      </c>
      <c r="E4265" s="1">
        <v>6110</v>
      </c>
      <c r="F4265" s="1" t="s">
        <v>490</v>
      </c>
      <c r="G4265" s="2" t="s">
        <v>491</v>
      </c>
      <c r="H4265" s="1" t="s">
        <v>492</v>
      </c>
      <c r="I4265" s="1">
        <v>2016</v>
      </c>
      <c r="J4265" s="1">
        <v>2016</v>
      </c>
      <c r="K4265" s="1" t="s">
        <v>493</v>
      </c>
      <c r="L4265" s="1">
        <v>836.82</v>
      </c>
      <c r="M4265" s="1" t="s">
        <v>504</v>
      </c>
      <c r="N4265" s="1" t="s">
        <v>505</v>
      </c>
    </row>
    <row r="4266" spans="1:14" hidden="1" x14ac:dyDescent="0.35">
      <c r="A4266" s="1" t="s">
        <v>487</v>
      </c>
      <c r="B4266" s="1" t="s">
        <v>488</v>
      </c>
      <c r="C4266" s="2" t="s">
        <v>611</v>
      </c>
      <c r="D4266" s="1" t="s">
        <v>229</v>
      </c>
      <c r="E4266" s="1">
        <v>6110</v>
      </c>
      <c r="F4266" s="1" t="s">
        <v>490</v>
      </c>
      <c r="G4266" s="2" t="s">
        <v>491</v>
      </c>
      <c r="H4266" s="1" t="s">
        <v>492</v>
      </c>
      <c r="I4266" s="1">
        <v>2017</v>
      </c>
      <c r="J4266" s="1">
        <v>2017</v>
      </c>
      <c r="K4266" s="1" t="s">
        <v>493</v>
      </c>
      <c r="L4266" s="1">
        <v>867.6</v>
      </c>
      <c r="M4266" s="1" t="s">
        <v>504</v>
      </c>
      <c r="N4266" s="1" t="s">
        <v>505</v>
      </c>
    </row>
    <row r="4267" spans="1:14" hidden="1" x14ac:dyDescent="0.35">
      <c r="A4267" s="1" t="s">
        <v>487</v>
      </c>
      <c r="B4267" s="1" t="s">
        <v>488</v>
      </c>
      <c r="C4267" s="2" t="s">
        <v>611</v>
      </c>
      <c r="D4267" s="1" t="s">
        <v>229</v>
      </c>
      <c r="E4267" s="1">
        <v>6110</v>
      </c>
      <c r="F4267" s="1" t="s">
        <v>490</v>
      </c>
      <c r="G4267" s="2" t="s">
        <v>497</v>
      </c>
      <c r="H4267" s="1" t="s">
        <v>498</v>
      </c>
      <c r="I4267" s="1">
        <v>2001</v>
      </c>
      <c r="J4267" s="1">
        <v>2001</v>
      </c>
      <c r="K4267" s="1" t="s">
        <v>493</v>
      </c>
      <c r="L4267" s="1">
        <v>6200.44</v>
      </c>
      <c r="M4267" s="1" t="s">
        <v>504</v>
      </c>
      <c r="N4267" s="1" t="s">
        <v>505</v>
      </c>
    </row>
    <row r="4268" spans="1:14" hidden="1" x14ac:dyDescent="0.35">
      <c r="A4268" s="1" t="s">
        <v>487</v>
      </c>
      <c r="B4268" s="1" t="s">
        <v>488</v>
      </c>
      <c r="C4268" s="2" t="s">
        <v>611</v>
      </c>
      <c r="D4268" s="1" t="s">
        <v>229</v>
      </c>
      <c r="E4268" s="1">
        <v>6110</v>
      </c>
      <c r="F4268" s="1" t="s">
        <v>490</v>
      </c>
      <c r="G4268" s="2" t="s">
        <v>497</v>
      </c>
      <c r="H4268" s="1" t="s">
        <v>498</v>
      </c>
      <c r="I4268" s="1">
        <v>2002</v>
      </c>
      <c r="J4268" s="1">
        <v>2002</v>
      </c>
      <c r="K4268" s="1" t="s">
        <v>493</v>
      </c>
      <c r="L4268" s="1">
        <v>7256.33</v>
      </c>
      <c r="M4268" s="1" t="s">
        <v>504</v>
      </c>
      <c r="N4268" s="1" t="s">
        <v>505</v>
      </c>
    </row>
    <row r="4269" spans="1:14" hidden="1" x14ac:dyDescent="0.35">
      <c r="A4269" s="1" t="s">
        <v>487</v>
      </c>
      <c r="B4269" s="1" t="s">
        <v>488</v>
      </c>
      <c r="C4269" s="2" t="s">
        <v>611</v>
      </c>
      <c r="D4269" s="1" t="s">
        <v>229</v>
      </c>
      <c r="E4269" s="1">
        <v>6110</v>
      </c>
      <c r="F4269" s="1" t="s">
        <v>490</v>
      </c>
      <c r="G4269" s="2" t="s">
        <v>497</v>
      </c>
      <c r="H4269" s="1" t="s">
        <v>498</v>
      </c>
      <c r="I4269" s="1">
        <v>2003</v>
      </c>
      <c r="J4269" s="1">
        <v>2003</v>
      </c>
      <c r="K4269" s="1" t="s">
        <v>493</v>
      </c>
      <c r="L4269" s="1">
        <v>9215.56</v>
      </c>
      <c r="M4269" s="1" t="s">
        <v>504</v>
      </c>
      <c r="N4269" s="1" t="s">
        <v>505</v>
      </c>
    </row>
    <row r="4270" spans="1:14" hidden="1" x14ac:dyDescent="0.35">
      <c r="A4270" s="1" t="s">
        <v>487</v>
      </c>
      <c r="B4270" s="1" t="s">
        <v>488</v>
      </c>
      <c r="C4270" s="2" t="s">
        <v>611</v>
      </c>
      <c r="D4270" s="1" t="s">
        <v>229</v>
      </c>
      <c r="E4270" s="1">
        <v>6110</v>
      </c>
      <c r="F4270" s="1" t="s">
        <v>490</v>
      </c>
      <c r="G4270" s="2" t="s">
        <v>497</v>
      </c>
      <c r="H4270" s="1" t="s">
        <v>498</v>
      </c>
      <c r="I4270" s="1">
        <v>2004</v>
      </c>
      <c r="J4270" s="1">
        <v>2004</v>
      </c>
      <c r="K4270" s="1" t="s">
        <v>493</v>
      </c>
      <c r="L4270" s="1">
        <v>10364.19</v>
      </c>
      <c r="M4270" s="1" t="s">
        <v>504</v>
      </c>
      <c r="N4270" s="1" t="s">
        <v>505</v>
      </c>
    </row>
    <row r="4271" spans="1:14" hidden="1" x14ac:dyDescent="0.35">
      <c r="A4271" s="1" t="s">
        <v>487</v>
      </c>
      <c r="B4271" s="1" t="s">
        <v>488</v>
      </c>
      <c r="C4271" s="2" t="s">
        <v>611</v>
      </c>
      <c r="D4271" s="1" t="s">
        <v>229</v>
      </c>
      <c r="E4271" s="1">
        <v>6110</v>
      </c>
      <c r="F4271" s="1" t="s">
        <v>490</v>
      </c>
      <c r="G4271" s="2" t="s">
        <v>497</v>
      </c>
      <c r="H4271" s="1" t="s">
        <v>498</v>
      </c>
      <c r="I4271" s="1">
        <v>2005</v>
      </c>
      <c r="J4271" s="1">
        <v>2005</v>
      </c>
      <c r="K4271" s="1" t="s">
        <v>493</v>
      </c>
      <c r="L4271" s="1">
        <v>10546.15</v>
      </c>
      <c r="M4271" s="1" t="s">
        <v>504</v>
      </c>
      <c r="N4271" s="1" t="s">
        <v>505</v>
      </c>
    </row>
    <row r="4272" spans="1:14" hidden="1" x14ac:dyDescent="0.35">
      <c r="A4272" s="1" t="s">
        <v>487</v>
      </c>
      <c r="B4272" s="1" t="s">
        <v>488</v>
      </c>
      <c r="C4272" s="2" t="s">
        <v>611</v>
      </c>
      <c r="D4272" s="1" t="s">
        <v>229</v>
      </c>
      <c r="E4272" s="1">
        <v>6110</v>
      </c>
      <c r="F4272" s="1" t="s">
        <v>490</v>
      </c>
      <c r="G4272" s="2" t="s">
        <v>497</v>
      </c>
      <c r="H4272" s="1" t="s">
        <v>498</v>
      </c>
      <c r="I4272" s="1">
        <v>2006</v>
      </c>
      <c r="J4272" s="1">
        <v>2006</v>
      </c>
      <c r="K4272" s="1" t="s">
        <v>493</v>
      </c>
      <c r="L4272" s="1">
        <v>11307.92</v>
      </c>
      <c r="M4272" s="1" t="s">
        <v>504</v>
      </c>
      <c r="N4272" s="1" t="s">
        <v>505</v>
      </c>
    </row>
    <row r="4273" spans="1:14" hidden="1" x14ac:dyDescent="0.35">
      <c r="A4273" s="1" t="s">
        <v>487</v>
      </c>
      <c r="B4273" s="1" t="s">
        <v>488</v>
      </c>
      <c r="C4273" s="2" t="s">
        <v>611</v>
      </c>
      <c r="D4273" s="1" t="s">
        <v>229</v>
      </c>
      <c r="E4273" s="1">
        <v>6110</v>
      </c>
      <c r="F4273" s="1" t="s">
        <v>490</v>
      </c>
      <c r="G4273" s="2" t="s">
        <v>497</v>
      </c>
      <c r="H4273" s="1" t="s">
        <v>498</v>
      </c>
      <c r="I4273" s="1">
        <v>2007</v>
      </c>
      <c r="J4273" s="1">
        <v>2007</v>
      </c>
      <c r="K4273" s="1" t="s">
        <v>493</v>
      </c>
      <c r="L4273" s="1">
        <v>12937.31</v>
      </c>
      <c r="M4273" s="1" t="s">
        <v>504</v>
      </c>
      <c r="N4273" s="1" t="s">
        <v>505</v>
      </c>
    </row>
    <row r="4274" spans="1:14" hidden="1" x14ac:dyDescent="0.35">
      <c r="A4274" s="1" t="s">
        <v>487</v>
      </c>
      <c r="B4274" s="1" t="s">
        <v>488</v>
      </c>
      <c r="C4274" s="2" t="s">
        <v>611</v>
      </c>
      <c r="D4274" s="1" t="s">
        <v>229</v>
      </c>
      <c r="E4274" s="1">
        <v>6110</v>
      </c>
      <c r="F4274" s="1" t="s">
        <v>490</v>
      </c>
      <c r="G4274" s="2" t="s">
        <v>497</v>
      </c>
      <c r="H4274" s="1" t="s">
        <v>498</v>
      </c>
      <c r="I4274" s="1">
        <v>2008</v>
      </c>
      <c r="J4274" s="1">
        <v>2008</v>
      </c>
      <c r="K4274" s="1" t="s">
        <v>493</v>
      </c>
      <c r="L4274" s="1">
        <v>14631.08</v>
      </c>
      <c r="M4274" s="1" t="s">
        <v>504</v>
      </c>
      <c r="N4274" s="1" t="s">
        <v>505</v>
      </c>
    </row>
    <row r="4275" spans="1:14" hidden="1" x14ac:dyDescent="0.35">
      <c r="A4275" s="1" t="s">
        <v>487</v>
      </c>
      <c r="B4275" s="1" t="s">
        <v>488</v>
      </c>
      <c r="C4275" s="2" t="s">
        <v>611</v>
      </c>
      <c r="D4275" s="1" t="s">
        <v>229</v>
      </c>
      <c r="E4275" s="1">
        <v>6110</v>
      </c>
      <c r="F4275" s="1" t="s">
        <v>490</v>
      </c>
      <c r="G4275" s="2" t="s">
        <v>497</v>
      </c>
      <c r="H4275" s="1" t="s">
        <v>498</v>
      </c>
      <c r="I4275" s="1">
        <v>2009</v>
      </c>
      <c r="J4275" s="1">
        <v>2009</v>
      </c>
      <c r="K4275" s="1" t="s">
        <v>493</v>
      </c>
      <c r="L4275" s="1">
        <v>14801.43</v>
      </c>
      <c r="M4275" s="1" t="s">
        <v>504</v>
      </c>
      <c r="N4275" s="1" t="s">
        <v>505</v>
      </c>
    </row>
    <row r="4276" spans="1:14" hidden="1" x14ac:dyDescent="0.35">
      <c r="A4276" s="1" t="s">
        <v>487</v>
      </c>
      <c r="B4276" s="1" t="s">
        <v>488</v>
      </c>
      <c r="C4276" s="2" t="s">
        <v>611</v>
      </c>
      <c r="D4276" s="1" t="s">
        <v>229</v>
      </c>
      <c r="E4276" s="1">
        <v>6110</v>
      </c>
      <c r="F4276" s="1" t="s">
        <v>490</v>
      </c>
      <c r="G4276" s="2" t="s">
        <v>497</v>
      </c>
      <c r="H4276" s="1" t="s">
        <v>498</v>
      </c>
      <c r="I4276" s="1">
        <v>2010</v>
      </c>
      <c r="J4276" s="1">
        <v>2010</v>
      </c>
      <c r="K4276" s="1" t="s">
        <v>493</v>
      </c>
      <c r="L4276" s="1">
        <v>13491.82</v>
      </c>
      <c r="M4276" s="1" t="s">
        <v>504</v>
      </c>
      <c r="N4276" s="1" t="s">
        <v>505</v>
      </c>
    </row>
    <row r="4277" spans="1:14" hidden="1" x14ac:dyDescent="0.35">
      <c r="A4277" s="1" t="s">
        <v>487</v>
      </c>
      <c r="B4277" s="1" t="s">
        <v>488</v>
      </c>
      <c r="C4277" s="2" t="s">
        <v>611</v>
      </c>
      <c r="D4277" s="1" t="s">
        <v>229</v>
      </c>
      <c r="E4277" s="1">
        <v>6110</v>
      </c>
      <c r="F4277" s="1" t="s">
        <v>490</v>
      </c>
      <c r="G4277" s="2" t="s">
        <v>497</v>
      </c>
      <c r="H4277" s="1" t="s">
        <v>498</v>
      </c>
      <c r="I4277" s="1">
        <v>2011</v>
      </c>
      <c r="J4277" s="1">
        <v>2011</v>
      </c>
      <c r="K4277" s="1" t="s">
        <v>493</v>
      </c>
      <c r="L4277" s="1">
        <v>14065.71</v>
      </c>
      <c r="M4277" s="1" t="s">
        <v>504</v>
      </c>
      <c r="N4277" s="1" t="s">
        <v>505</v>
      </c>
    </row>
    <row r="4278" spans="1:14" hidden="1" x14ac:dyDescent="0.35">
      <c r="A4278" s="1" t="s">
        <v>487</v>
      </c>
      <c r="B4278" s="1" t="s">
        <v>488</v>
      </c>
      <c r="C4278" s="2" t="s">
        <v>611</v>
      </c>
      <c r="D4278" s="1" t="s">
        <v>229</v>
      </c>
      <c r="E4278" s="1">
        <v>6110</v>
      </c>
      <c r="F4278" s="1" t="s">
        <v>490</v>
      </c>
      <c r="G4278" s="2" t="s">
        <v>497</v>
      </c>
      <c r="H4278" s="1" t="s">
        <v>498</v>
      </c>
      <c r="I4278" s="1">
        <v>2012</v>
      </c>
      <c r="J4278" s="1">
        <v>2012</v>
      </c>
      <c r="K4278" s="1" t="s">
        <v>493</v>
      </c>
      <c r="L4278" s="1">
        <v>12696.28</v>
      </c>
      <c r="M4278" s="1" t="s">
        <v>504</v>
      </c>
      <c r="N4278" s="1" t="s">
        <v>505</v>
      </c>
    </row>
    <row r="4279" spans="1:14" hidden="1" x14ac:dyDescent="0.35">
      <c r="A4279" s="1" t="s">
        <v>487</v>
      </c>
      <c r="B4279" s="1" t="s">
        <v>488</v>
      </c>
      <c r="C4279" s="2" t="s">
        <v>611</v>
      </c>
      <c r="D4279" s="1" t="s">
        <v>229</v>
      </c>
      <c r="E4279" s="1">
        <v>6110</v>
      </c>
      <c r="F4279" s="1" t="s">
        <v>490</v>
      </c>
      <c r="G4279" s="2" t="s">
        <v>497</v>
      </c>
      <c r="H4279" s="1" t="s">
        <v>498</v>
      </c>
      <c r="I4279" s="1">
        <v>2013</v>
      </c>
      <c r="J4279" s="1">
        <v>2013</v>
      </c>
      <c r="K4279" s="1" t="s">
        <v>493</v>
      </c>
      <c r="L4279" s="1">
        <v>13200.17</v>
      </c>
      <c r="M4279" s="1" t="s">
        <v>504</v>
      </c>
      <c r="N4279" s="1" t="s">
        <v>505</v>
      </c>
    </row>
    <row r="4280" spans="1:14" hidden="1" x14ac:dyDescent="0.35">
      <c r="A4280" s="1" t="s">
        <v>487</v>
      </c>
      <c r="B4280" s="1" t="s">
        <v>488</v>
      </c>
      <c r="C4280" s="2" t="s">
        <v>611</v>
      </c>
      <c r="D4280" s="1" t="s">
        <v>229</v>
      </c>
      <c r="E4280" s="1">
        <v>6110</v>
      </c>
      <c r="F4280" s="1" t="s">
        <v>490</v>
      </c>
      <c r="G4280" s="2" t="s">
        <v>497</v>
      </c>
      <c r="H4280" s="1" t="s">
        <v>498</v>
      </c>
      <c r="I4280" s="1">
        <v>2014</v>
      </c>
      <c r="J4280" s="1">
        <v>2014</v>
      </c>
      <c r="K4280" s="1" t="s">
        <v>493</v>
      </c>
      <c r="L4280" s="1">
        <v>12979.45</v>
      </c>
      <c r="M4280" s="1" t="s">
        <v>504</v>
      </c>
      <c r="N4280" s="1" t="s">
        <v>505</v>
      </c>
    </row>
    <row r="4281" spans="1:14" hidden="1" x14ac:dyDescent="0.35">
      <c r="A4281" s="1" t="s">
        <v>487</v>
      </c>
      <c r="B4281" s="1" t="s">
        <v>488</v>
      </c>
      <c r="C4281" s="2" t="s">
        <v>611</v>
      </c>
      <c r="D4281" s="1" t="s">
        <v>229</v>
      </c>
      <c r="E4281" s="1">
        <v>6110</v>
      </c>
      <c r="F4281" s="1" t="s">
        <v>490</v>
      </c>
      <c r="G4281" s="2" t="s">
        <v>497</v>
      </c>
      <c r="H4281" s="1" t="s">
        <v>498</v>
      </c>
      <c r="I4281" s="1">
        <v>2015</v>
      </c>
      <c r="J4281" s="1">
        <v>2015</v>
      </c>
      <c r="K4281" s="1" t="s">
        <v>493</v>
      </c>
      <c r="L4281" s="1">
        <v>11552.25</v>
      </c>
      <c r="M4281" s="1" t="s">
        <v>504</v>
      </c>
      <c r="N4281" s="1" t="s">
        <v>505</v>
      </c>
    </row>
    <row r="4282" spans="1:14" hidden="1" x14ac:dyDescent="0.35">
      <c r="A4282" s="1" t="s">
        <v>487</v>
      </c>
      <c r="B4282" s="1" t="s">
        <v>488</v>
      </c>
      <c r="C4282" s="2" t="s">
        <v>611</v>
      </c>
      <c r="D4282" s="1" t="s">
        <v>229</v>
      </c>
      <c r="E4282" s="1">
        <v>6110</v>
      </c>
      <c r="F4282" s="1" t="s">
        <v>490</v>
      </c>
      <c r="G4282" s="2" t="s">
        <v>497</v>
      </c>
      <c r="H4282" s="1" t="s">
        <v>498</v>
      </c>
      <c r="I4282" s="1">
        <v>2016</v>
      </c>
      <c r="J4282" s="1">
        <v>2016</v>
      </c>
      <c r="K4282" s="1" t="s">
        <v>493</v>
      </c>
      <c r="L4282" s="1">
        <v>10594.17</v>
      </c>
      <c r="M4282" s="1" t="s">
        <v>504</v>
      </c>
      <c r="N4282" s="1" t="s">
        <v>505</v>
      </c>
    </row>
    <row r="4283" spans="1:14" hidden="1" x14ac:dyDescent="0.35">
      <c r="A4283" s="1" t="s">
        <v>487</v>
      </c>
      <c r="B4283" s="1" t="s">
        <v>488</v>
      </c>
      <c r="C4283" s="2" t="s">
        <v>611</v>
      </c>
      <c r="D4283" s="1" t="s">
        <v>229</v>
      </c>
      <c r="E4283" s="1">
        <v>6110</v>
      </c>
      <c r="F4283" s="1" t="s">
        <v>490</v>
      </c>
      <c r="G4283" s="2" t="s">
        <v>497</v>
      </c>
      <c r="H4283" s="1" t="s">
        <v>498</v>
      </c>
      <c r="I4283" s="1">
        <v>2017</v>
      </c>
      <c r="J4283" s="1">
        <v>2017</v>
      </c>
      <c r="K4283" s="1" t="s">
        <v>493</v>
      </c>
      <c r="L4283" s="1">
        <v>11464</v>
      </c>
      <c r="M4283" s="1" t="s">
        <v>504</v>
      </c>
      <c r="N4283" s="1" t="s">
        <v>505</v>
      </c>
    </row>
    <row r="4284" spans="1:14" hidden="1" x14ac:dyDescent="0.35">
      <c r="A4284" s="1" t="s">
        <v>487</v>
      </c>
      <c r="B4284" s="1" t="s">
        <v>488</v>
      </c>
      <c r="C4284" s="2" t="s">
        <v>611</v>
      </c>
      <c r="D4284" s="1" t="s">
        <v>229</v>
      </c>
      <c r="E4284" s="1">
        <v>6110</v>
      </c>
      <c r="F4284" s="1" t="s">
        <v>490</v>
      </c>
      <c r="G4284" s="2" t="s">
        <v>499</v>
      </c>
      <c r="H4284" s="1" t="s">
        <v>500</v>
      </c>
      <c r="I4284" s="1">
        <v>2001</v>
      </c>
      <c r="J4284" s="1">
        <v>2001</v>
      </c>
      <c r="K4284" s="1" t="s">
        <v>493</v>
      </c>
      <c r="L4284" s="1">
        <v>1400.76</v>
      </c>
      <c r="M4284" s="1" t="s">
        <v>504</v>
      </c>
      <c r="N4284" s="1" t="s">
        <v>505</v>
      </c>
    </row>
    <row r="4285" spans="1:14" hidden="1" x14ac:dyDescent="0.35">
      <c r="A4285" s="1" t="s">
        <v>487</v>
      </c>
      <c r="B4285" s="1" t="s">
        <v>488</v>
      </c>
      <c r="C4285" s="2" t="s">
        <v>611</v>
      </c>
      <c r="D4285" s="1" t="s">
        <v>229</v>
      </c>
      <c r="E4285" s="1">
        <v>6110</v>
      </c>
      <c r="F4285" s="1" t="s">
        <v>490</v>
      </c>
      <c r="G4285" s="2" t="s">
        <v>499</v>
      </c>
      <c r="H4285" s="1" t="s">
        <v>500</v>
      </c>
      <c r="I4285" s="1">
        <v>2002</v>
      </c>
      <c r="J4285" s="1">
        <v>2002</v>
      </c>
      <c r="K4285" s="1" t="s">
        <v>493</v>
      </c>
      <c r="L4285" s="1">
        <v>1267.07</v>
      </c>
      <c r="M4285" s="1" t="s">
        <v>504</v>
      </c>
      <c r="N4285" s="1" t="s">
        <v>505</v>
      </c>
    </row>
    <row r="4286" spans="1:14" hidden="1" x14ac:dyDescent="0.35">
      <c r="A4286" s="1" t="s">
        <v>487</v>
      </c>
      <c r="B4286" s="1" t="s">
        <v>488</v>
      </c>
      <c r="C4286" s="2" t="s">
        <v>611</v>
      </c>
      <c r="D4286" s="1" t="s">
        <v>229</v>
      </c>
      <c r="E4286" s="1">
        <v>6110</v>
      </c>
      <c r="F4286" s="1" t="s">
        <v>490</v>
      </c>
      <c r="G4286" s="2" t="s">
        <v>499</v>
      </c>
      <c r="H4286" s="1" t="s">
        <v>500</v>
      </c>
      <c r="I4286" s="1">
        <v>2003</v>
      </c>
      <c r="J4286" s="1">
        <v>2003</v>
      </c>
      <c r="K4286" s="1" t="s">
        <v>493</v>
      </c>
      <c r="L4286" s="1">
        <v>1754.43</v>
      </c>
      <c r="M4286" s="1" t="s">
        <v>504</v>
      </c>
      <c r="N4286" s="1" t="s">
        <v>505</v>
      </c>
    </row>
    <row r="4287" spans="1:14" hidden="1" x14ac:dyDescent="0.35">
      <c r="A4287" s="1" t="s">
        <v>487</v>
      </c>
      <c r="B4287" s="1" t="s">
        <v>488</v>
      </c>
      <c r="C4287" s="2" t="s">
        <v>611</v>
      </c>
      <c r="D4287" s="1" t="s">
        <v>229</v>
      </c>
      <c r="E4287" s="1">
        <v>6110</v>
      </c>
      <c r="F4287" s="1" t="s">
        <v>490</v>
      </c>
      <c r="G4287" s="2" t="s">
        <v>499</v>
      </c>
      <c r="H4287" s="1" t="s">
        <v>500</v>
      </c>
      <c r="I4287" s="1">
        <v>2004</v>
      </c>
      <c r="J4287" s="1">
        <v>2004</v>
      </c>
      <c r="K4287" s="1" t="s">
        <v>493</v>
      </c>
      <c r="L4287" s="1">
        <v>1474.02</v>
      </c>
      <c r="M4287" s="1" t="s">
        <v>504</v>
      </c>
      <c r="N4287" s="1" t="s">
        <v>505</v>
      </c>
    </row>
    <row r="4288" spans="1:14" hidden="1" x14ac:dyDescent="0.35">
      <c r="A4288" s="1" t="s">
        <v>487</v>
      </c>
      <c r="B4288" s="1" t="s">
        <v>488</v>
      </c>
      <c r="C4288" s="2" t="s">
        <v>611</v>
      </c>
      <c r="D4288" s="1" t="s">
        <v>229</v>
      </c>
      <c r="E4288" s="1">
        <v>6110</v>
      </c>
      <c r="F4288" s="1" t="s">
        <v>490</v>
      </c>
      <c r="G4288" s="2" t="s">
        <v>499</v>
      </c>
      <c r="H4288" s="1" t="s">
        <v>500</v>
      </c>
      <c r="I4288" s="1">
        <v>2005</v>
      </c>
      <c r="J4288" s="1">
        <v>2005</v>
      </c>
      <c r="K4288" s="1" t="s">
        <v>493</v>
      </c>
      <c r="L4288" s="1">
        <v>1316.25</v>
      </c>
      <c r="M4288" s="1" t="s">
        <v>504</v>
      </c>
      <c r="N4288" s="1" t="s">
        <v>505</v>
      </c>
    </row>
    <row r="4289" spans="1:14" hidden="1" x14ac:dyDescent="0.35">
      <c r="A4289" s="1" t="s">
        <v>487</v>
      </c>
      <c r="B4289" s="1" t="s">
        <v>488</v>
      </c>
      <c r="C4289" s="2" t="s">
        <v>611</v>
      </c>
      <c r="D4289" s="1" t="s">
        <v>229</v>
      </c>
      <c r="E4289" s="1">
        <v>6110</v>
      </c>
      <c r="F4289" s="1" t="s">
        <v>490</v>
      </c>
      <c r="G4289" s="2" t="s">
        <v>499</v>
      </c>
      <c r="H4289" s="1" t="s">
        <v>500</v>
      </c>
      <c r="I4289" s="1">
        <v>2006</v>
      </c>
      <c r="J4289" s="1">
        <v>2006</v>
      </c>
      <c r="K4289" s="1" t="s">
        <v>493</v>
      </c>
      <c r="L4289" s="1">
        <v>1533.09</v>
      </c>
      <c r="M4289" s="1" t="s">
        <v>504</v>
      </c>
      <c r="N4289" s="1" t="s">
        <v>505</v>
      </c>
    </row>
    <row r="4290" spans="1:14" hidden="1" x14ac:dyDescent="0.35">
      <c r="A4290" s="1" t="s">
        <v>487</v>
      </c>
      <c r="B4290" s="1" t="s">
        <v>488</v>
      </c>
      <c r="C4290" s="2" t="s">
        <v>611</v>
      </c>
      <c r="D4290" s="1" t="s">
        <v>229</v>
      </c>
      <c r="E4290" s="1">
        <v>6110</v>
      </c>
      <c r="F4290" s="1" t="s">
        <v>490</v>
      </c>
      <c r="G4290" s="2" t="s">
        <v>499</v>
      </c>
      <c r="H4290" s="1" t="s">
        <v>500</v>
      </c>
      <c r="I4290" s="1">
        <v>2007</v>
      </c>
      <c r="J4290" s="1">
        <v>2007</v>
      </c>
      <c r="K4290" s="1" t="s">
        <v>493</v>
      </c>
      <c r="L4290" s="1">
        <v>1604.83</v>
      </c>
      <c r="M4290" s="1" t="s">
        <v>504</v>
      </c>
      <c r="N4290" s="1" t="s">
        <v>505</v>
      </c>
    </row>
    <row r="4291" spans="1:14" hidden="1" x14ac:dyDescent="0.35">
      <c r="A4291" s="1" t="s">
        <v>487</v>
      </c>
      <c r="B4291" s="1" t="s">
        <v>488</v>
      </c>
      <c r="C4291" s="2" t="s">
        <v>611</v>
      </c>
      <c r="D4291" s="1" t="s">
        <v>229</v>
      </c>
      <c r="E4291" s="1">
        <v>6110</v>
      </c>
      <c r="F4291" s="1" t="s">
        <v>490</v>
      </c>
      <c r="G4291" s="2" t="s">
        <v>499</v>
      </c>
      <c r="H4291" s="1" t="s">
        <v>500</v>
      </c>
      <c r="I4291" s="1">
        <v>2008</v>
      </c>
      <c r="J4291" s="1">
        <v>2008</v>
      </c>
      <c r="K4291" s="1" t="s">
        <v>493</v>
      </c>
      <c r="L4291" s="1">
        <v>1807.56</v>
      </c>
      <c r="M4291" s="1" t="s">
        <v>504</v>
      </c>
      <c r="N4291" s="1" t="s">
        <v>505</v>
      </c>
    </row>
    <row r="4292" spans="1:14" hidden="1" x14ac:dyDescent="0.35">
      <c r="A4292" s="1" t="s">
        <v>487</v>
      </c>
      <c r="B4292" s="1" t="s">
        <v>488</v>
      </c>
      <c r="C4292" s="2" t="s">
        <v>611</v>
      </c>
      <c r="D4292" s="1" t="s">
        <v>229</v>
      </c>
      <c r="E4292" s="1">
        <v>6110</v>
      </c>
      <c r="F4292" s="1" t="s">
        <v>490</v>
      </c>
      <c r="G4292" s="2" t="s">
        <v>499</v>
      </c>
      <c r="H4292" s="1" t="s">
        <v>500</v>
      </c>
      <c r="I4292" s="1">
        <v>2009</v>
      </c>
      <c r="J4292" s="1">
        <v>2009</v>
      </c>
      <c r="K4292" s="1" t="s">
        <v>493</v>
      </c>
      <c r="L4292" s="1">
        <v>1722.56</v>
      </c>
      <c r="M4292" s="1" t="s">
        <v>504</v>
      </c>
      <c r="N4292" s="1" t="s">
        <v>505</v>
      </c>
    </row>
    <row r="4293" spans="1:14" hidden="1" x14ac:dyDescent="0.35">
      <c r="A4293" s="1" t="s">
        <v>487</v>
      </c>
      <c r="B4293" s="1" t="s">
        <v>488</v>
      </c>
      <c r="C4293" s="2" t="s">
        <v>611</v>
      </c>
      <c r="D4293" s="1" t="s">
        <v>229</v>
      </c>
      <c r="E4293" s="1">
        <v>6110</v>
      </c>
      <c r="F4293" s="1" t="s">
        <v>490</v>
      </c>
      <c r="G4293" s="2" t="s">
        <v>499</v>
      </c>
      <c r="H4293" s="1" t="s">
        <v>500</v>
      </c>
      <c r="I4293" s="1">
        <v>2010</v>
      </c>
      <c r="J4293" s="1">
        <v>2010</v>
      </c>
      <c r="K4293" s="1" t="s">
        <v>493</v>
      </c>
      <c r="L4293" s="1">
        <v>1688.96</v>
      </c>
      <c r="M4293" s="1" t="s">
        <v>504</v>
      </c>
      <c r="N4293" s="1" t="s">
        <v>505</v>
      </c>
    </row>
    <row r="4294" spans="1:14" hidden="1" x14ac:dyDescent="0.35">
      <c r="A4294" s="1" t="s">
        <v>487</v>
      </c>
      <c r="B4294" s="1" t="s">
        <v>488</v>
      </c>
      <c r="C4294" s="2" t="s">
        <v>611</v>
      </c>
      <c r="D4294" s="1" t="s">
        <v>229</v>
      </c>
      <c r="E4294" s="1">
        <v>6110</v>
      </c>
      <c r="F4294" s="1" t="s">
        <v>490</v>
      </c>
      <c r="G4294" s="2" t="s">
        <v>499</v>
      </c>
      <c r="H4294" s="1" t="s">
        <v>500</v>
      </c>
      <c r="I4294" s="1">
        <v>2011</v>
      </c>
      <c r="J4294" s="1">
        <v>2011</v>
      </c>
      <c r="K4294" s="1" t="s">
        <v>493</v>
      </c>
      <c r="L4294" s="1">
        <v>1830.42</v>
      </c>
      <c r="M4294" s="1" t="s">
        <v>504</v>
      </c>
      <c r="N4294" s="1" t="s">
        <v>505</v>
      </c>
    </row>
    <row r="4295" spans="1:14" hidden="1" x14ac:dyDescent="0.35">
      <c r="A4295" s="1" t="s">
        <v>487</v>
      </c>
      <c r="B4295" s="1" t="s">
        <v>488</v>
      </c>
      <c r="C4295" s="2" t="s">
        <v>611</v>
      </c>
      <c r="D4295" s="1" t="s">
        <v>229</v>
      </c>
      <c r="E4295" s="1">
        <v>6110</v>
      </c>
      <c r="F4295" s="1" t="s">
        <v>490</v>
      </c>
      <c r="G4295" s="2" t="s">
        <v>499</v>
      </c>
      <c r="H4295" s="1" t="s">
        <v>500</v>
      </c>
      <c r="I4295" s="1">
        <v>2012</v>
      </c>
      <c r="J4295" s="1">
        <v>2012</v>
      </c>
      <c r="K4295" s="1" t="s">
        <v>493</v>
      </c>
      <c r="L4295" s="1">
        <v>1586.71</v>
      </c>
      <c r="M4295" s="1" t="s">
        <v>504</v>
      </c>
      <c r="N4295" s="1" t="s">
        <v>505</v>
      </c>
    </row>
    <row r="4296" spans="1:14" hidden="1" x14ac:dyDescent="0.35">
      <c r="A4296" s="1" t="s">
        <v>487</v>
      </c>
      <c r="B4296" s="1" t="s">
        <v>488</v>
      </c>
      <c r="C4296" s="2" t="s">
        <v>611</v>
      </c>
      <c r="D4296" s="1" t="s">
        <v>229</v>
      </c>
      <c r="E4296" s="1">
        <v>6110</v>
      </c>
      <c r="F4296" s="1" t="s">
        <v>490</v>
      </c>
      <c r="G4296" s="2" t="s">
        <v>499</v>
      </c>
      <c r="H4296" s="1" t="s">
        <v>500</v>
      </c>
      <c r="I4296" s="1">
        <v>2013</v>
      </c>
      <c r="J4296" s="1">
        <v>2013</v>
      </c>
      <c r="K4296" s="1" t="s">
        <v>493</v>
      </c>
      <c r="L4296" s="1">
        <v>1721.24</v>
      </c>
      <c r="M4296" s="1" t="s">
        <v>504</v>
      </c>
      <c r="N4296" s="1" t="s">
        <v>505</v>
      </c>
    </row>
    <row r="4297" spans="1:14" hidden="1" x14ac:dyDescent="0.35">
      <c r="A4297" s="1" t="s">
        <v>487</v>
      </c>
      <c r="B4297" s="1" t="s">
        <v>488</v>
      </c>
      <c r="C4297" s="2" t="s">
        <v>611</v>
      </c>
      <c r="D4297" s="1" t="s">
        <v>229</v>
      </c>
      <c r="E4297" s="1">
        <v>6110</v>
      </c>
      <c r="F4297" s="1" t="s">
        <v>490</v>
      </c>
      <c r="G4297" s="2" t="s">
        <v>499</v>
      </c>
      <c r="H4297" s="1" t="s">
        <v>500</v>
      </c>
      <c r="I4297" s="1">
        <v>2014</v>
      </c>
      <c r="J4297" s="1">
        <v>2014</v>
      </c>
      <c r="K4297" s="1" t="s">
        <v>493</v>
      </c>
      <c r="L4297" s="1">
        <v>1347.1</v>
      </c>
      <c r="M4297" s="1" t="s">
        <v>504</v>
      </c>
      <c r="N4297" s="1" t="s">
        <v>505</v>
      </c>
    </row>
    <row r="4298" spans="1:14" hidden="1" x14ac:dyDescent="0.35">
      <c r="A4298" s="1" t="s">
        <v>487</v>
      </c>
      <c r="B4298" s="1" t="s">
        <v>488</v>
      </c>
      <c r="C4298" s="2" t="s">
        <v>611</v>
      </c>
      <c r="D4298" s="1" t="s">
        <v>229</v>
      </c>
      <c r="E4298" s="1">
        <v>6110</v>
      </c>
      <c r="F4298" s="1" t="s">
        <v>490</v>
      </c>
      <c r="G4298" s="2" t="s">
        <v>499</v>
      </c>
      <c r="H4298" s="1" t="s">
        <v>500</v>
      </c>
      <c r="I4298" s="1">
        <v>2015</v>
      </c>
      <c r="J4298" s="1">
        <v>2015</v>
      </c>
      <c r="K4298" s="1" t="s">
        <v>493</v>
      </c>
      <c r="L4298" s="1">
        <v>1135.03</v>
      </c>
      <c r="M4298" s="1" t="s">
        <v>504</v>
      </c>
      <c r="N4298" s="1" t="s">
        <v>505</v>
      </c>
    </row>
    <row r="4299" spans="1:14" hidden="1" x14ac:dyDescent="0.35">
      <c r="A4299" s="1" t="s">
        <v>487</v>
      </c>
      <c r="B4299" s="1" t="s">
        <v>488</v>
      </c>
      <c r="C4299" s="2" t="s">
        <v>611</v>
      </c>
      <c r="D4299" s="1" t="s">
        <v>229</v>
      </c>
      <c r="E4299" s="1">
        <v>6110</v>
      </c>
      <c r="F4299" s="1" t="s">
        <v>490</v>
      </c>
      <c r="G4299" s="2" t="s">
        <v>499</v>
      </c>
      <c r="H4299" s="1" t="s">
        <v>500</v>
      </c>
      <c r="I4299" s="1">
        <v>2016</v>
      </c>
      <c r="J4299" s="1">
        <v>2016</v>
      </c>
      <c r="K4299" s="1" t="s">
        <v>493</v>
      </c>
      <c r="L4299" s="1">
        <v>1173.32</v>
      </c>
      <c r="M4299" s="1" t="s">
        <v>504</v>
      </c>
      <c r="N4299" s="1" t="s">
        <v>505</v>
      </c>
    </row>
    <row r="4300" spans="1:14" hidden="1" x14ac:dyDescent="0.35">
      <c r="A4300" s="1" t="s">
        <v>487</v>
      </c>
      <c r="B4300" s="1" t="s">
        <v>488</v>
      </c>
      <c r="C4300" s="2" t="s">
        <v>611</v>
      </c>
      <c r="D4300" s="1" t="s">
        <v>229</v>
      </c>
      <c r="E4300" s="1">
        <v>6110</v>
      </c>
      <c r="F4300" s="1" t="s">
        <v>490</v>
      </c>
      <c r="G4300" s="2" t="s">
        <v>499</v>
      </c>
      <c r="H4300" s="1" t="s">
        <v>500</v>
      </c>
      <c r="I4300" s="1">
        <v>2017</v>
      </c>
      <c r="J4300" s="1">
        <v>2017</v>
      </c>
      <c r="K4300" s="1" t="s">
        <v>493</v>
      </c>
      <c r="L4300" s="1">
        <v>802.07</v>
      </c>
      <c r="M4300" s="1" t="s">
        <v>504</v>
      </c>
      <c r="N4300" s="1" t="s">
        <v>505</v>
      </c>
    </row>
    <row r="4301" spans="1:14" hidden="1" x14ac:dyDescent="0.35">
      <c r="A4301" s="1" t="s">
        <v>487</v>
      </c>
      <c r="B4301" s="1" t="s">
        <v>488</v>
      </c>
      <c r="C4301" s="2" t="s">
        <v>611</v>
      </c>
      <c r="D4301" s="1" t="s">
        <v>229</v>
      </c>
      <c r="E4301" s="1">
        <v>6110</v>
      </c>
      <c r="F4301" s="1" t="s">
        <v>490</v>
      </c>
      <c r="G4301" s="2" t="s">
        <v>501</v>
      </c>
      <c r="H4301" s="1" t="s">
        <v>502</v>
      </c>
      <c r="I4301" s="1">
        <v>2001</v>
      </c>
      <c r="J4301" s="1">
        <v>2001</v>
      </c>
      <c r="K4301" s="1" t="s">
        <v>493</v>
      </c>
      <c r="L4301" s="1">
        <v>1038.03</v>
      </c>
      <c r="M4301" s="1" t="s">
        <v>504</v>
      </c>
      <c r="N4301" s="1" t="s">
        <v>505</v>
      </c>
    </row>
    <row r="4302" spans="1:14" hidden="1" x14ac:dyDescent="0.35">
      <c r="A4302" s="1" t="s">
        <v>487</v>
      </c>
      <c r="B4302" s="1" t="s">
        <v>488</v>
      </c>
      <c r="C4302" s="2" t="s">
        <v>611</v>
      </c>
      <c r="D4302" s="1" t="s">
        <v>229</v>
      </c>
      <c r="E4302" s="1">
        <v>6110</v>
      </c>
      <c r="F4302" s="1" t="s">
        <v>490</v>
      </c>
      <c r="G4302" s="2" t="s">
        <v>501</v>
      </c>
      <c r="H4302" s="1" t="s">
        <v>502</v>
      </c>
      <c r="I4302" s="1">
        <v>2002</v>
      </c>
      <c r="J4302" s="1">
        <v>2002</v>
      </c>
      <c r="K4302" s="1" t="s">
        <v>493</v>
      </c>
      <c r="L4302" s="1">
        <v>1455.24</v>
      </c>
      <c r="M4302" s="1" t="s">
        <v>504</v>
      </c>
      <c r="N4302" s="1" t="s">
        <v>505</v>
      </c>
    </row>
    <row r="4303" spans="1:14" hidden="1" x14ac:dyDescent="0.35">
      <c r="A4303" s="1" t="s">
        <v>487</v>
      </c>
      <c r="B4303" s="1" t="s">
        <v>488</v>
      </c>
      <c r="C4303" s="2" t="s">
        <v>611</v>
      </c>
      <c r="D4303" s="1" t="s">
        <v>229</v>
      </c>
      <c r="E4303" s="1">
        <v>6110</v>
      </c>
      <c r="F4303" s="1" t="s">
        <v>490</v>
      </c>
      <c r="G4303" s="2" t="s">
        <v>501</v>
      </c>
      <c r="H4303" s="1" t="s">
        <v>502</v>
      </c>
      <c r="I4303" s="1">
        <v>2003</v>
      </c>
      <c r="J4303" s="1">
        <v>2003</v>
      </c>
      <c r="K4303" s="1" t="s">
        <v>493</v>
      </c>
      <c r="L4303" s="1">
        <v>1513.49</v>
      </c>
      <c r="M4303" s="1" t="s">
        <v>504</v>
      </c>
      <c r="N4303" s="1" t="s">
        <v>505</v>
      </c>
    </row>
    <row r="4304" spans="1:14" hidden="1" x14ac:dyDescent="0.35">
      <c r="A4304" s="1" t="s">
        <v>487</v>
      </c>
      <c r="B4304" s="1" t="s">
        <v>488</v>
      </c>
      <c r="C4304" s="2" t="s">
        <v>611</v>
      </c>
      <c r="D4304" s="1" t="s">
        <v>229</v>
      </c>
      <c r="E4304" s="1">
        <v>6110</v>
      </c>
      <c r="F4304" s="1" t="s">
        <v>490</v>
      </c>
      <c r="G4304" s="2" t="s">
        <v>501</v>
      </c>
      <c r="H4304" s="1" t="s">
        <v>502</v>
      </c>
      <c r="I4304" s="1">
        <v>2004</v>
      </c>
      <c r="J4304" s="1">
        <v>2004</v>
      </c>
      <c r="K4304" s="1" t="s">
        <v>493</v>
      </c>
      <c r="L4304" s="1">
        <v>1492.68</v>
      </c>
      <c r="M4304" s="1" t="s">
        <v>504</v>
      </c>
      <c r="N4304" s="1" t="s">
        <v>505</v>
      </c>
    </row>
    <row r="4305" spans="1:14" hidden="1" x14ac:dyDescent="0.35">
      <c r="A4305" s="1" t="s">
        <v>487</v>
      </c>
      <c r="B4305" s="1" t="s">
        <v>488</v>
      </c>
      <c r="C4305" s="2" t="s">
        <v>611</v>
      </c>
      <c r="D4305" s="1" t="s">
        <v>229</v>
      </c>
      <c r="E4305" s="1">
        <v>6110</v>
      </c>
      <c r="F4305" s="1" t="s">
        <v>490</v>
      </c>
      <c r="G4305" s="2" t="s">
        <v>501</v>
      </c>
      <c r="H4305" s="1" t="s">
        <v>502</v>
      </c>
      <c r="I4305" s="1">
        <v>2005</v>
      </c>
      <c r="J4305" s="1">
        <v>2005</v>
      </c>
      <c r="K4305" s="1" t="s">
        <v>493</v>
      </c>
      <c r="L4305" s="1">
        <v>1387.16</v>
      </c>
      <c r="M4305" s="1" t="s">
        <v>504</v>
      </c>
      <c r="N4305" s="1" t="s">
        <v>505</v>
      </c>
    </row>
    <row r="4306" spans="1:14" hidden="1" x14ac:dyDescent="0.35">
      <c r="A4306" s="1" t="s">
        <v>487</v>
      </c>
      <c r="B4306" s="1" t="s">
        <v>488</v>
      </c>
      <c r="C4306" s="2" t="s">
        <v>611</v>
      </c>
      <c r="D4306" s="1" t="s">
        <v>229</v>
      </c>
      <c r="E4306" s="1">
        <v>6110</v>
      </c>
      <c r="F4306" s="1" t="s">
        <v>490</v>
      </c>
      <c r="G4306" s="2" t="s">
        <v>501</v>
      </c>
      <c r="H4306" s="1" t="s">
        <v>502</v>
      </c>
      <c r="I4306" s="1">
        <v>2006</v>
      </c>
      <c r="J4306" s="1">
        <v>2006</v>
      </c>
      <c r="K4306" s="1" t="s">
        <v>493</v>
      </c>
      <c r="L4306" s="1">
        <v>1589.59</v>
      </c>
      <c r="M4306" s="1" t="s">
        <v>504</v>
      </c>
      <c r="N4306" s="1" t="s">
        <v>505</v>
      </c>
    </row>
    <row r="4307" spans="1:14" hidden="1" x14ac:dyDescent="0.35">
      <c r="A4307" s="1" t="s">
        <v>487</v>
      </c>
      <c r="B4307" s="1" t="s">
        <v>488</v>
      </c>
      <c r="C4307" s="2" t="s">
        <v>611</v>
      </c>
      <c r="D4307" s="1" t="s">
        <v>229</v>
      </c>
      <c r="E4307" s="1">
        <v>6110</v>
      </c>
      <c r="F4307" s="1" t="s">
        <v>490</v>
      </c>
      <c r="G4307" s="2" t="s">
        <v>501</v>
      </c>
      <c r="H4307" s="1" t="s">
        <v>502</v>
      </c>
      <c r="I4307" s="1">
        <v>2007</v>
      </c>
      <c r="J4307" s="1">
        <v>2007</v>
      </c>
      <c r="K4307" s="1" t="s">
        <v>493</v>
      </c>
      <c r="L4307" s="1">
        <v>2092.7199999999998</v>
      </c>
      <c r="M4307" s="1" t="s">
        <v>504</v>
      </c>
      <c r="N4307" s="1" t="s">
        <v>505</v>
      </c>
    </row>
    <row r="4308" spans="1:14" hidden="1" x14ac:dyDescent="0.35">
      <c r="A4308" s="1" t="s">
        <v>487</v>
      </c>
      <c r="B4308" s="1" t="s">
        <v>488</v>
      </c>
      <c r="C4308" s="2" t="s">
        <v>611</v>
      </c>
      <c r="D4308" s="1" t="s">
        <v>229</v>
      </c>
      <c r="E4308" s="1">
        <v>6110</v>
      </c>
      <c r="F4308" s="1" t="s">
        <v>490</v>
      </c>
      <c r="G4308" s="2" t="s">
        <v>501</v>
      </c>
      <c r="H4308" s="1" t="s">
        <v>502</v>
      </c>
      <c r="I4308" s="1">
        <v>2008</v>
      </c>
      <c r="J4308" s="1">
        <v>2008</v>
      </c>
      <c r="K4308" s="1" t="s">
        <v>493</v>
      </c>
      <c r="L4308" s="1">
        <v>2373.8000000000002</v>
      </c>
      <c r="M4308" s="1" t="s">
        <v>504</v>
      </c>
      <c r="N4308" s="1" t="s">
        <v>505</v>
      </c>
    </row>
    <row r="4309" spans="1:14" hidden="1" x14ac:dyDescent="0.35">
      <c r="A4309" s="1" t="s">
        <v>487</v>
      </c>
      <c r="B4309" s="1" t="s">
        <v>488</v>
      </c>
      <c r="C4309" s="2" t="s">
        <v>611</v>
      </c>
      <c r="D4309" s="1" t="s">
        <v>229</v>
      </c>
      <c r="E4309" s="1">
        <v>6110</v>
      </c>
      <c r="F4309" s="1" t="s">
        <v>490</v>
      </c>
      <c r="G4309" s="2" t="s">
        <v>501</v>
      </c>
      <c r="H4309" s="1" t="s">
        <v>502</v>
      </c>
      <c r="I4309" s="1">
        <v>2009</v>
      </c>
      <c r="J4309" s="1">
        <v>2009</v>
      </c>
      <c r="K4309" s="1" t="s">
        <v>493</v>
      </c>
      <c r="L4309" s="1">
        <v>2877.44</v>
      </c>
      <c r="M4309" s="1" t="s">
        <v>504</v>
      </c>
      <c r="N4309" s="1" t="s">
        <v>505</v>
      </c>
    </row>
    <row r="4310" spans="1:14" hidden="1" x14ac:dyDescent="0.35">
      <c r="A4310" s="1" t="s">
        <v>487</v>
      </c>
      <c r="B4310" s="1" t="s">
        <v>488</v>
      </c>
      <c r="C4310" s="2" t="s">
        <v>611</v>
      </c>
      <c r="D4310" s="1" t="s">
        <v>229</v>
      </c>
      <c r="E4310" s="1">
        <v>6110</v>
      </c>
      <c r="F4310" s="1" t="s">
        <v>490</v>
      </c>
      <c r="G4310" s="2" t="s">
        <v>501</v>
      </c>
      <c r="H4310" s="1" t="s">
        <v>502</v>
      </c>
      <c r="I4310" s="1">
        <v>2010</v>
      </c>
      <c r="J4310" s="1">
        <v>2010</v>
      </c>
      <c r="K4310" s="1" t="s">
        <v>493</v>
      </c>
      <c r="L4310" s="1">
        <v>2121.15</v>
      </c>
      <c r="M4310" s="1" t="s">
        <v>504</v>
      </c>
      <c r="N4310" s="1" t="s">
        <v>505</v>
      </c>
    </row>
    <row r="4311" spans="1:14" hidden="1" x14ac:dyDescent="0.35">
      <c r="A4311" s="1" t="s">
        <v>487</v>
      </c>
      <c r="B4311" s="1" t="s">
        <v>488</v>
      </c>
      <c r="C4311" s="2" t="s">
        <v>611</v>
      </c>
      <c r="D4311" s="1" t="s">
        <v>229</v>
      </c>
      <c r="E4311" s="1">
        <v>6110</v>
      </c>
      <c r="F4311" s="1" t="s">
        <v>490</v>
      </c>
      <c r="G4311" s="2" t="s">
        <v>501</v>
      </c>
      <c r="H4311" s="1" t="s">
        <v>502</v>
      </c>
      <c r="I4311" s="1">
        <v>2011</v>
      </c>
      <c r="J4311" s="1">
        <v>2011</v>
      </c>
      <c r="K4311" s="1" t="s">
        <v>493</v>
      </c>
      <c r="L4311" s="1">
        <v>2071.23</v>
      </c>
      <c r="M4311" s="1" t="s">
        <v>504</v>
      </c>
      <c r="N4311" s="1" t="s">
        <v>505</v>
      </c>
    </row>
    <row r="4312" spans="1:14" hidden="1" x14ac:dyDescent="0.35">
      <c r="A4312" s="1" t="s">
        <v>487</v>
      </c>
      <c r="B4312" s="1" t="s">
        <v>488</v>
      </c>
      <c r="C4312" s="2" t="s">
        <v>611</v>
      </c>
      <c r="D4312" s="1" t="s">
        <v>229</v>
      </c>
      <c r="E4312" s="1">
        <v>6110</v>
      </c>
      <c r="F4312" s="1" t="s">
        <v>490</v>
      </c>
      <c r="G4312" s="2" t="s">
        <v>501</v>
      </c>
      <c r="H4312" s="1" t="s">
        <v>502</v>
      </c>
      <c r="I4312" s="1">
        <v>2012</v>
      </c>
      <c r="J4312" s="1">
        <v>2012</v>
      </c>
      <c r="K4312" s="1" t="s">
        <v>493</v>
      </c>
      <c r="L4312" s="1">
        <v>1442.82</v>
      </c>
      <c r="M4312" s="1" t="s">
        <v>504</v>
      </c>
      <c r="N4312" s="1" t="s">
        <v>505</v>
      </c>
    </row>
    <row r="4313" spans="1:14" hidden="1" x14ac:dyDescent="0.35">
      <c r="A4313" s="1" t="s">
        <v>487</v>
      </c>
      <c r="B4313" s="1" t="s">
        <v>488</v>
      </c>
      <c r="C4313" s="2" t="s">
        <v>611</v>
      </c>
      <c r="D4313" s="1" t="s">
        <v>229</v>
      </c>
      <c r="E4313" s="1">
        <v>6110</v>
      </c>
      <c r="F4313" s="1" t="s">
        <v>490</v>
      </c>
      <c r="G4313" s="2" t="s">
        <v>501</v>
      </c>
      <c r="H4313" s="1" t="s">
        <v>502</v>
      </c>
      <c r="I4313" s="1">
        <v>2013</v>
      </c>
      <c r="J4313" s="1">
        <v>2013</v>
      </c>
      <c r="K4313" s="1" t="s">
        <v>493</v>
      </c>
      <c r="L4313" s="1">
        <v>1410.46</v>
      </c>
      <c r="M4313" s="1" t="s">
        <v>504</v>
      </c>
      <c r="N4313" s="1" t="s">
        <v>505</v>
      </c>
    </row>
    <row r="4314" spans="1:14" hidden="1" x14ac:dyDescent="0.35">
      <c r="A4314" s="1" t="s">
        <v>487</v>
      </c>
      <c r="B4314" s="1" t="s">
        <v>488</v>
      </c>
      <c r="C4314" s="2" t="s">
        <v>611</v>
      </c>
      <c r="D4314" s="1" t="s">
        <v>229</v>
      </c>
      <c r="E4314" s="1">
        <v>6110</v>
      </c>
      <c r="F4314" s="1" t="s">
        <v>490</v>
      </c>
      <c r="G4314" s="2" t="s">
        <v>501</v>
      </c>
      <c r="H4314" s="1" t="s">
        <v>502</v>
      </c>
      <c r="I4314" s="1">
        <v>2014</v>
      </c>
      <c r="J4314" s="1">
        <v>2014</v>
      </c>
      <c r="K4314" s="1" t="s">
        <v>493</v>
      </c>
      <c r="L4314" s="1">
        <v>902.05</v>
      </c>
      <c r="M4314" s="1" t="s">
        <v>504</v>
      </c>
      <c r="N4314" s="1" t="s">
        <v>505</v>
      </c>
    </row>
    <row r="4315" spans="1:14" hidden="1" x14ac:dyDescent="0.35">
      <c r="A4315" s="1" t="s">
        <v>487</v>
      </c>
      <c r="B4315" s="1" t="s">
        <v>488</v>
      </c>
      <c r="C4315" s="2" t="s">
        <v>611</v>
      </c>
      <c r="D4315" s="1" t="s">
        <v>229</v>
      </c>
      <c r="E4315" s="1">
        <v>6110</v>
      </c>
      <c r="F4315" s="1" t="s">
        <v>490</v>
      </c>
      <c r="G4315" s="2" t="s">
        <v>501</v>
      </c>
      <c r="H4315" s="1" t="s">
        <v>502</v>
      </c>
      <c r="I4315" s="1">
        <v>2015</v>
      </c>
      <c r="J4315" s="1">
        <v>2015</v>
      </c>
      <c r="K4315" s="1" t="s">
        <v>493</v>
      </c>
      <c r="L4315" s="1">
        <v>711.2</v>
      </c>
      <c r="M4315" s="1" t="s">
        <v>504</v>
      </c>
      <c r="N4315" s="1" t="s">
        <v>505</v>
      </c>
    </row>
    <row r="4316" spans="1:14" hidden="1" x14ac:dyDescent="0.35">
      <c r="A4316" s="1" t="s">
        <v>487</v>
      </c>
      <c r="B4316" s="1" t="s">
        <v>488</v>
      </c>
      <c r="C4316" s="2" t="s">
        <v>611</v>
      </c>
      <c r="D4316" s="1" t="s">
        <v>229</v>
      </c>
      <c r="E4316" s="1">
        <v>6110</v>
      </c>
      <c r="F4316" s="1" t="s">
        <v>490</v>
      </c>
      <c r="G4316" s="2" t="s">
        <v>501</v>
      </c>
      <c r="H4316" s="1" t="s">
        <v>502</v>
      </c>
      <c r="I4316" s="1">
        <v>2016</v>
      </c>
      <c r="J4316" s="1">
        <v>2016</v>
      </c>
      <c r="K4316" s="1" t="s">
        <v>493</v>
      </c>
      <c r="L4316" s="1">
        <v>986.25</v>
      </c>
      <c r="M4316" s="1" t="s">
        <v>504</v>
      </c>
      <c r="N4316" s="1" t="s">
        <v>505</v>
      </c>
    </row>
    <row r="4317" spans="1:14" hidden="1" x14ac:dyDescent="0.35">
      <c r="A4317" s="1" t="s">
        <v>487</v>
      </c>
      <c r="B4317" s="1" t="s">
        <v>488</v>
      </c>
      <c r="C4317" s="2" t="s">
        <v>611</v>
      </c>
      <c r="D4317" s="1" t="s">
        <v>229</v>
      </c>
      <c r="E4317" s="1">
        <v>6110</v>
      </c>
      <c r="F4317" s="1" t="s">
        <v>490</v>
      </c>
      <c r="G4317" s="2" t="s">
        <v>501</v>
      </c>
      <c r="H4317" s="1" t="s">
        <v>502</v>
      </c>
      <c r="I4317" s="1">
        <v>2017</v>
      </c>
      <c r="J4317" s="1">
        <v>2017</v>
      </c>
      <c r="K4317" s="1" t="s">
        <v>493</v>
      </c>
      <c r="L4317" s="1">
        <v>1003.16</v>
      </c>
      <c r="M4317" s="1" t="s">
        <v>504</v>
      </c>
      <c r="N4317" s="1" t="s">
        <v>505</v>
      </c>
    </row>
    <row r="4318" spans="1:14" hidden="1" x14ac:dyDescent="0.35">
      <c r="A4318" s="1" t="s">
        <v>487</v>
      </c>
      <c r="B4318" s="1" t="s">
        <v>488</v>
      </c>
      <c r="C4318" s="2" t="s">
        <v>612</v>
      </c>
      <c r="D4318" s="1" t="s">
        <v>433</v>
      </c>
      <c r="E4318" s="1">
        <v>6110</v>
      </c>
      <c r="F4318" s="1" t="s">
        <v>490</v>
      </c>
      <c r="G4318" s="2" t="s">
        <v>499</v>
      </c>
      <c r="H4318" s="1" t="s">
        <v>500</v>
      </c>
      <c r="I4318" s="1">
        <v>2011</v>
      </c>
      <c r="J4318" s="1">
        <v>2011</v>
      </c>
      <c r="K4318" s="1" t="s">
        <v>493</v>
      </c>
      <c r="L4318" s="1">
        <v>28.58</v>
      </c>
      <c r="M4318" s="1" t="s">
        <v>504</v>
      </c>
      <c r="N4318" s="1" t="s">
        <v>505</v>
      </c>
    </row>
    <row r="4319" spans="1:14" hidden="1" x14ac:dyDescent="0.35">
      <c r="A4319" s="1" t="s">
        <v>487</v>
      </c>
      <c r="B4319" s="1" t="s">
        <v>488</v>
      </c>
      <c r="C4319" s="2" t="s">
        <v>612</v>
      </c>
      <c r="D4319" s="1" t="s">
        <v>433</v>
      </c>
      <c r="E4319" s="1">
        <v>6110</v>
      </c>
      <c r="F4319" s="1" t="s">
        <v>490</v>
      </c>
      <c r="G4319" s="2" t="s">
        <v>499</v>
      </c>
      <c r="H4319" s="1" t="s">
        <v>500</v>
      </c>
      <c r="I4319" s="1">
        <v>2012</v>
      </c>
      <c r="J4319" s="1">
        <v>2012</v>
      </c>
      <c r="K4319" s="1" t="s">
        <v>493</v>
      </c>
      <c r="L4319" s="1">
        <v>28.8</v>
      </c>
      <c r="M4319" s="1" t="s">
        <v>504</v>
      </c>
      <c r="N4319" s="1" t="s">
        <v>505</v>
      </c>
    </row>
    <row r="4320" spans="1:14" hidden="1" x14ac:dyDescent="0.35">
      <c r="A4320" s="1" t="s">
        <v>487</v>
      </c>
      <c r="B4320" s="1" t="s">
        <v>488</v>
      </c>
      <c r="C4320" s="2" t="s">
        <v>612</v>
      </c>
      <c r="D4320" s="1" t="s">
        <v>433</v>
      </c>
      <c r="E4320" s="1">
        <v>6110</v>
      </c>
      <c r="F4320" s="1" t="s">
        <v>490</v>
      </c>
      <c r="G4320" s="2" t="s">
        <v>499</v>
      </c>
      <c r="H4320" s="1" t="s">
        <v>500</v>
      </c>
      <c r="I4320" s="1">
        <v>2013</v>
      </c>
      <c r="J4320" s="1">
        <v>2013</v>
      </c>
      <c r="K4320" s="1" t="s">
        <v>493</v>
      </c>
      <c r="L4320" s="1">
        <v>30.11</v>
      </c>
      <c r="M4320" s="1" t="s">
        <v>504</v>
      </c>
      <c r="N4320" s="1" t="s">
        <v>505</v>
      </c>
    </row>
    <row r="4321" spans="1:15" hidden="1" x14ac:dyDescent="0.35">
      <c r="A4321" s="1" t="s">
        <v>487</v>
      </c>
      <c r="B4321" s="1" t="s">
        <v>488</v>
      </c>
      <c r="C4321" s="2" t="s">
        <v>612</v>
      </c>
      <c r="D4321" s="1" t="s">
        <v>433</v>
      </c>
      <c r="E4321" s="1">
        <v>6110</v>
      </c>
      <c r="F4321" s="1" t="s">
        <v>490</v>
      </c>
      <c r="G4321" s="2" t="s">
        <v>499</v>
      </c>
      <c r="H4321" s="1" t="s">
        <v>500</v>
      </c>
      <c r="I4321" s="1">
        <v>2014</v>
      </c>
      <c r="J4321" s="1">
        <v>2014</v>
      </c>
      <c r="K4321" s="1" t="s">
        <v>493</v>
      </c>
      <c r="L4321" s="1">
        <v>30.28</v>
      </c>
      <c r="M4321" s="1" t="s">
        <v>504</v>
      </c>
      <c r="N4321" s="1" t="s">
        <v>505</v>
      </c>
    </row>
    <row r="4322" spans="1:15" hidden="1" x14ac:dyDescent="0.35">
      <c r="A4322" s="1" t="s">
        <v>487</v>
      </c>
      <c r="B4322" s="1" t="s">
        <v>488</v>
      </c>
      <c r="C4322" s="2" t="s">
        <v>612</v>
      </c>
      <c r="D4322" s="1" t="s">
        <v>433</v>
      </c>
      <c r="E4322" s="1">
        <v>6110</v>
      </c>
      <c r="F4322" s="1" t="s">
        <v>490</v>
      </c>
      <c r="G4322" s="2" t="s">
        <v>499</v>
      </c>
      <c r="H4322" s="1" t="s">
        <v>500</v>
      </c>
      <c r="I4322" s="1">
        <v>2015</v>
      </c>
      <c r="J4322" s="1">
        <v>2015</v>
      </c>
      <c r="K4322" s="1" t="s">
        <v>493</v>
      </c>
      <c r="L4322" s="1">
        <v>29.01</v>
      </c>
      <c r="M4322" s="1" t="s">
        <v>504</v>
      </c>
      <c r="N4322" s="1" t="s">
        <v>505</v>
      </c>
    </row>
    <row r="4323" spans="1:15" hidden="1" x14ac:dyDescent="0.35">
      <c r="A4323" s="1" t="s">
        <v>487</v>
      </c>
      <c r="B4323" s="1" t="s">
        <v>488</v>
      </c>
      <c r="C4323" s="2" t="s">
        <v>612</v>
      </c>
      <c r="D4323" s="1" t="s">
        <v>433</v>
      </c>
      <c r="E4323" s="1">
        <v>6110</v>
      </c>
      <c r="F4323" s="1" t="s">
        <v>490</v>
      </c>
      <c r="G4323" s="2" t="s">
        <v>499</v>
      </c>
      <c r="H4323" s="1" t="s">
        <v>500</v>
      </c>
      <c r="I4323" s="1">
        <v>2016</v>
      </c>
      <c r="J4323" s="1">
        <v>2016</v>
      </c>
      <c r="K4323" s="1" t="s">
        <v>493</v>
      </c>
      <c r="L4323" s="1">
        <v>21.31</v>
      </c>
      <c r="M4323" s="1" t="s">
        <v>504</v>
      </c>
      <c r="N4323" s="1" t="s">
        <v>505</v>
      </c>
    </row>
    <row r="4324" spans="1:15" hidden="1" x14ac:dyDescent="0.35">
      <c r="A4324" s="1" t="s">
        <v>487</v>
      </c>
      <c r="B4324" s="1" t="s">
        <v>488</v>
      </c>
      <c r="C4324" s="2" t="s">
        <v>613</v>
      </c>
      <c r="D4324" s="1" t="s">
        <v>231</v>
      </c>
      <c r="E4324" s="1">
        <v>6110</v>
      </c>
      <c r="F4324" s="1" t="s">
        <v>490</v>
      </c>
      <c r="G4324" s="2" t="s">
        <v>491</v>
      </c>
      <c r="H4324" s="1" t="s">
        <v>492</v>
      </c>
      <c r="I4324" s="1">
        <v>2004</v>
      </c>
      <c r="J4324" s="1">
        <v>2004</v>
      </c>
      <c r="K4324" s="1" t="s">
        <v>493</v>
      </c>
      <c r="L4324" s="1">
        <v>580.99</v>
      </c>
      <c r="M4324" s="1" t="s">
        <v>494</v>
      </c>
      <c r="N4324" s="1" t="s">
        <v>495</v>
      </c>
      <c r="O4324" s="1" t="s">
        <v>496</v>
      </c>
    </row>
    <row r="4325" spans="1:15" hidden="1" x14ac:dyDescent="0.35">
      <c r="A4325" s="1" t="s">
        <v>487</v>
      </c>
      <c r="B4325" s="1" t="s">
        <v>488</v>
      </c>
      <c r="C4325" s="2" t="s">
        <v>613</v>
      </c>
      <c r="D4325" s="1" t="s">
        <v>231</v>
      </c>
      <c r="E4325" s="1">
        <v>6110</v>
      </c>
      <c r="F4325" s="1" t="s">
        <v>490</v>
      </c>
      <c r="G4325" s="2" t="s">
        <v>491</v>
      </c>
      <c r="H4325" s="1" t="s">
        <v>492</v>
      </c>
      <c r="I4325" s="1">
        <v>2005</v>
      </c>
      <c r="J4325" s="1">
        <v>2005</v>
      </c>
      <c r="K4325" s="1" t="s">
        <v>493</v>
      </c>
      <c r="L4325" s="1">
        <v>651.97</v>
      </c>
      <c r="M4325" s="1" t="s">
        <v>494</v>
      </c>
      <c r="N4325" s="1" t="s">
        <v>495</v>
      </c>
      <c r="O4325" s="1" t="s">
        <v>496</v>
      </c>
    </row>
    <row r="4326" spans="1:15" hidden="1" x14ac:dyDescent="0.35">
      <c r="A4326" s="1" t="s">
        <v>487</v>
      </c>
      <c r="B4326" s="1" t="s">
        <v>488</v>
      </c>
      <c r="C4326" s="2" t="s">
        <v>613</v>
      </c>
      <c r="D4326" s="1" t="s">
        <v>231</v>
      </c>
      <c r="E4326" s="1">
        <v>6110</v>
      </c>
      <c r="F4326" s="1" t="s">
        <v>490</v>
      </c>
      <c r="G4326" s="2" t="s">
        <v>491</v>
      </c>
      <c r="H4326" s="1" t="s">
        <v>492</v>
      </c>
      <c r="I4326" s="1">
        <v>2006</v>
      </c>
      <c r="J4326" s="1">
        <v>2006</v>
      </c>
      <c r="K4326" s="1" t="s">
        <v>493</v>
      </c>
      <c r="L4326" s="1">
        <v>651.91</v>
      </c>
      <c r="M4326" s="1" t="s">
        <v>494</v>
      </c>
      <c r="N4326" s="1" t="s">
        <v>495</v>
      </c>
      <c r="O4326" s="1" t="s">
        <v>496</v>
      </c>
    </row>
    <row r="4327" spans="1:15" hidden="1" x14ac:dyDescent="0.35">
      <c r="A4327" s="1" t="s">
        <v>487</v>
      </c>
      <c r="B4327" s="1" t="s">
        <v>488</v>
      </c>
      <c r="C4327" s="2" t="s">
        <v>613</v>
      </c>
      <c r="D4327" s="1" t="s">
        <v>231</v>
      </c>
      <c r="E4327" s="1">
        <v>6110</v>
      </c>
      <c r="F4327" s="1" t="s">
        <v>490</v>
      </c>
      <c r="G4327" s="2" t="s">
        <v>491</v>
      </c>
      <c r="H4327" s="1" t="s">
        <v>492</v>
      </c>
      <c r="I4327" s="1">
        <v>2007</v>
      </c>
      <c r="J4327" s="1">
        <v>2007</v>
      </c>
      <c r="K4327" s="1" t="s">
        <v>493</v>
      </c>
      <c r="L4327" s="1">
        <v>789.86</v>
      </c>
      <c r="M4327" s="1" t="s">
        <v>494</v>
      </c>
      <c r="N4327" s="1" t="s">
        <v>495</v>
      </c>
      <c r="O4327" s="1" t="s">
        <v>496</v>
      </c>
    </row>
    <row r="4328" spans="1:15" hidden="1" x14ac:dyDescent="0.35">
      <c r="A4328" s="1" t="s">
        <v>487</v>
      </c>
      <c r="B4328" s="1" t="s">
        <v>488</v>
      </c>
      <c r="C4328" s="2" t="s">
        <v>613</v>
      </c>
      <c r="D4328" s="1" t="s">
        <v>231</v>
      </c>
      <c r="E4328" s="1">
        <v>6110</v>
      </c>
      <c r="F4328" s="1" t="s">
        <v>490</v>
      </c>
      <c r="G4328" s="2" t="s">
        <v>497</v>
      </c>
      <c r="H4328" s="1" t="s">
        <v>498</v>
      </c>
      <c r="I4328" s="1">
        <v>2004</v>
      </c>
      <c r="J4328" s="1">
        <v>2004</v>
      </c>
      <c r="K4328" s="1" t="s">
        <v>493</v>
      </c>
      <c r="L4328" s="1">
        <v>604.24</v>
      </c>
      <c r="M4328" s="1" t="s">
        <v>494</v>
      </c>
      <c r="N4328" s="1" t="s">
        <v>495</v>
      </c>
      <c r="O4328" s="1" t="s">
        <v>496</v>
      </c>
    </row>
    <row r="4329" spans="1:15" hidden="1" x14ac:dyDescent="0.35">
      <c r="A4329" s="1" t="s">
        <v>487</v>
      </c>
      <c r="B4329" s="1" t="s">
        <v>488</v>
      </c>
      <c r="C4329" s="2" t="s">
        <v>613</v>
      </c>
      <c r="D4329" s="1" t="s">
        <v>231</v>
      </c>
      <c r="E4329" s="1">
        <v>6110</v>
      </c>
      <c r="F4329" s="1" t="s">
        <v>490</v>
      </c>
      <c r="G4329" s="2" t="s">
        <v>497</v>
      </c>
      <c r="H4329" s="1" t="s">
        <v>498</v>
      </c>
      <c r="I4329" s="1">
        <v>2005</v>
      </c>
      <c r="J4329" s="1">
        <v>2005</v>
      </c>
      <c r="K4329" s="1" t="s">
        <v>493</v>
      </c>
      <c r="L4329" s="1">
        <v>863.17</v>
      </c>
      <c r="M4329" s="1" t="s">
        <v>494</v>
      </c>
      <c r="N4329" s="1" t="s">
        <v>495</v>
      </c>
      <c r="O4329" s="1" t="s">
        <v>496</v>
      </c>
    </row>
    <row r="4330" spans="1:15" hidden="1" x14ac:dyDescent="0.35">
      <c r="A4330" s="1" t="s">
        <v>487</v>
      </c>
      <c r="B4330" s="1" t="s">
        <v>488</v>
      </c>
      <c r="C4330" s="2" t="s">
        <v>613</v>
      </c>
      <c r="D4330" s="1" t="s">
        <v>231</v>
      </c>
      <c r="E4330" s="1">
        <v>6110</v>
      </c>
      <c r="F4330" s="1" t="s">
        <v>490</v>
      </c>
      <c r="G4330" s="2" t="s">
        <v>497</v>
      </c>
      <c r="H4330" s="1" t="s">
        <v>498</v>
      </c>
      <c r="I4330" s="1">
        <v>2006</v>
      </c>
      <c r="J4330" s="1">
        <v>2006</v>
      </c>
      <c r="K4330" s="1" t="s">
        <v>493</v>
      </c>
      <c r="L4330" s="1">
        <v>884.84</v>
      </c>
      <c r="M4330" s="1" t="s">
        <v>494</v>
      </c>
      <c r="N4330" s="1" t="s">
        <v>495</v>
      </c>
      <c r="O4330" s="1" t="s">
        <v>496</v>
      </c>
    </row>
    <row r="4331" spans="1:15" hidden="1" x14ac:dyDescent="0.35">
      <c r="A4331" s="1" t="s">
        <v>487</v>
      </c>
      <c r="B4331" s="1" t="s">
        <v>488</v>
      </c>
      <c r="C4331" s="2" t="s">
        <v>613</v>
      </c>
      <c r="D4331" s="1" t="s">
        <v>231</v>
      </c>
      <c r="E4331" s="1">
        <v>6110</v>
      </c>
      <c r="F4331" s="1" t="s">
        <v>490</v>
      </c>
      <c r="G4331" s="2" t="s">
        <v>497</v>
      </c>
      <c r="H4331" s="1" t="s">
        <v>498</v>
      </c>
      <c r="I4331" s="1">
        <v>2007</v>
      </c>
      <c r="J4331" s="1">
        <v>2007</v>
      </c>
      <c r="K4331" s="1" t="s">
        <v>493</v>
      </c>
      <c r="L4331" s="1">
        <v>566.98</v>
      </c>
      <c r="M4331" s="1" t="s">
        <v>494</v>
      </c>
      <c r="N4331" s="1" t="s">
        <v>495</v>
      </c>
      <c r="O4331" s="1" t="s">
        <v>496</v>
      </c>
    </row>
    <row r="4332" spans="1:15" hidden="1" x14ac:dyDescent="0.35">
      <c r="A4332" s="1" t="s">
        <v>487</v>
      </c>
      <c r="B4332" s="1" t="s">
        <v>488</v>
      </c>
      <c r="C4332" s="2" t="s">
        <v>613</v>
      </c>
      <c r="D4332" s="1" t="s">
        <v>231</v>
      </c>
      <c r="E4332" s="1">
        <v>6110</v>
      </c>
      <c r="F4332" s="1" t="s">
        <v>490</v>
      </c>
      <c r="G4332" s="2" t="s">
        <v>497</v>
      </c>
      <c r="H4332" s="1" t="s">
        <v>498</v>
      </c>
      <c r="I4332" s="1">
        <v>2012</v>
      </c>
      <c r="J4332" s="1">
        <v>2012</v>
      </c>
      <c r="K4332" s="1" t="s">
        <v>493</v>
      </c>
      <c r="L4332" s="1">
        <v>1772.99</v>
      </c>
      <c r="M4332" s="1" t="s">
        <v>504</v>
      </c>
      <c r="N4332" s="1" t="s">
        <v>505</v>
      </c>
    </row>
    <row r="4333" spans="1:15" hidden="1" x14ac:dyDescent="0.35">
      <c r="A4333" s="1" t="s">
        <v>487</v>
      </c>
      <c r="B4333" s="1" t="s">
        <v>488</v>
      </c>
      <c r="C4333" s="2" t="s">
        <v>613</v>
      </c>
      <c r="D4333" s="1" t="s">
        <v>231</v>
      </c>
      <c r="E4333" s="1">
        <v>6110</v>
      </c>
      <c r="F4333" s="1" t="s">
        <v>490</v>
      </c>
      <c r="G4333" s="2" t="s">
        <v>497</v>
      </c>
      <c r="H4333" s="1" t="s">
        <v>498</v>
      </c>
      <c r="I4333" s="1">
        <v>2013</v>
      </c>
      <c r="J4333" s="1">
        <v>2013</v>
      </c>
      <c r="K4333" s="1" t="s">
        <v>493</v>
      </c>
      <c r="L4333" s="1">
        <v>1975.55</v>
      </c>
      <c r="M4333" s="1" t="s">
        <v>504</v>
      </c>
      <c r="N4333" s="1" t="s">
        <v>505</v>
      </c>
    </row>
    <row r="4334" spans="1:15" hidden="1" x14ac:dyDescent="0.35">
      <c r="A4334" s="1" t="s">
        <v>487</v>
      </c>
      <c r="B4334" s="1" t="s">
        <v>488</v>
      </c>
      <c r="C4334" s="2" t="s">
        <v>613</v>
      </c>
      <c r="D4334" s="1" t="s">
        <v>231</v>
      </c>
      <c r="E4334" s="1">
        <v>6110</v>
      </c>
      <c r="F4334" s="1" t="s">
        <v>490</v>
      </c>
      <c r="G4334" s="2" t="s">
        <v>497</v>
      </c>
      <c r="H4334" s="1" t="s">
        <v>498</v>
      </c>
      <c r="I4334" s="1">
        <v>2014</v>
      </c>
      <c r="J4334" s="1">
        <v>2014</v>
      </c>
      <c r="K4334" s="1" t="s">
        <v>493</v>
      </c>
      <c r="L4334" s="1">
        <v>2066.48</v>
      </c>
      <c r="M4334" s="1" t="s">
        <v>504</v>
      </c>
      <c r="N4334" s="1" t="s">
        <v>505</v>
      </c>
    </row>
    <row r="4335" spans="1:15" hidden="1" x14ac:dyDescent="0.35">
      <c r="A4335" s="1" t="s">
        <v>487</v>
      </c>
      <c r="B4335" s="1" t="s">
        <v>488</v>
      </c>
      <c r="C4335" s="2" t="s">
        <v>613</v>
      </c>
      <c r="D4335" s="1" t="s">
        <v>231</v>
      </c>
      <c r="E4335" s="1">
        <v>6110</v>
      </c>
      <c r="F4335" s="1" t="s">
        <v>490</v>
      </c>
      <c r="G4335" s="2" t="s">
        <v>497</v>
      </c>
      <c r="H4335" s="1" t="s">
        <v>498</v>
      </c>
      <c r="I4335" s="1">
        <v>2015</v>
      </c>
      <c r="J4335" s="1">
        <v>2015</v>
      </c>
      <c r="K4335" s="1" t="s">
        <v>493</v>
      </c>
      <c r="L4335" s="1">
        <v>1759.44</v>
      </c>
      <c r="M4335" s="1" t="s">
        <v>504</v>
      </c>
      <c r="N4335" s="1" t="s">
        <v>505</v>
      </c>
    </row>
    <row r="4336" spans="1:15" hidden="1" x14ac:dyDescent="0.35">
      <c r="A4336" s="1" t="s">
        <v>487</v>
      </c>
      <c r="B4336" s="1" t="s">
        <v>488</v>
      </c>
      <c r="C4336" s="2" t="s">
        <v>613</v>
      </c>
      <c r="D4336" s="1" t="s">
        <v>231</v>
      </c>
      <c r="E4336" s="1">
        <v>6110</v>
      </c>
      <c r="F4336" s="1" t="s">
        <v>490</v>
      </c>
      <c r="G4336" s="2" t="s">
        <v>497</v>
      </c>
      <c r="H4336" s="1" t="s">
        <v>498</v>
      </c>
      <c r="I4336" s="1">
        <v>2016</v>
      </c>
      <c r="J4336" s="1">
        <v>2016</v>
      </c>
      <c r="K4336" s="1" t="s">
        <v>493</v>
      </c>
      <c r="L4336" s="1">
        <v>1719.43</v>
      </c>
      <c r="M4336" s="1" t="s">
        <v>504</v>
      </c>
      <c r="N4336" s="1" t="s">
        <v>505</v>
      </c>
    </row>
    <row r="4337" spans="1:15" hidden="1" x14ac:dyDescent="0.35">
      <c r="A4337" s="1" t="s">
        <v>487</v>
      </c>
      <c r="B4337" s="1" t="s">
        <v>488</v>
      </c>
      <c r="C4337" s="2" t="s">
        <v>613</v>
      </c>
      <c r="D4337" s="1" t="s">
        <v>231</v>
      </c>
      <c r="E4337" s="1">
        <v>6110</v>
      </c>
      <c r="F4337" s="1" t="s">
        <v>490</v>
      </c>
      <c r="G4337" s="2" t="s">
        <v>497</v>
      </c>
      <c r="H4337" s="1" t="s">
        <v>498</v>
      </c>
      <c r="I4337" s="1">
        <v>2017</v>
      </c>
      <c r="J4337" s="1">
        <v>2017</v>
      </c>
      <c r="K4337" s="1" t="s">
        <v>493</v>
      </c>
      <c r="L4337" s="1">
        <v>1767.79</v>
      </c>
      <c r="M4337" s="1" t="s">
        <v>504</v>
      </c>
      <c r="N4337" s="1" t="s">
        <v>505</v>
      </c>
    </row>
    <row r="4338" spans="1:15" hidden="1" x14ac:dyDescent="0.35">
      <c r="A4338" s="1" t="s">
        <v>487</v>
      </c>
      <c r="B4338" s="1" t="s">
        <v>488</v>
      </c>
      <c r="C4338" s="2" t="s">
        <v>613</v>
      </c>
      <c r="D4338" s="1" t="s">
        <v>231</v>
      </c>
      <c r="E4338" s="1">
        <v>6110</v>
      </c>
      <c r="F4338" s="1" t="s">
        <v>490</v>
      </c>
      <c r="G4338" s="2" t="s">
        <v>497</v>
      </c>
      <c r="H4338" s="1" t="s">
        <v>498</v>
      </c>
      <c r="I4338" s="1">
        <v>2018</v>
      </c>
      <c r="J4338" s="1">
        <v>2018</v>
      </c>
      <c r="K4338" s="1" t="s">
        <v>493</v>
      </c>
      <c r="L4338" s="1">
        <v>1884.78</v>
      </c>
      <c r="M4338" s="1" t="s">
        <v>504</v>
      </c>
      <c r="N4338" s="1" t="s">
        <v>505</v>
      </c>
    </row>
    <row r="4339" spans="1:15" hidden="1" x14ac:dyDescent="0.35">
      <c r="A4339" s="1" t="s">
        <v>487</v>
      </c>
      <c r="B4339" s="1" t="s">
        <v>488</v>
      </c>
      <c r="C4339" s="2" t="s">
        <v>613</v>
      </c>
      <c r="D4339" s="1" t="s">
        <v>231</v>
      </c>
      <c r="E4339" s="1">
        <v>6110</v>
      </c>
      <c r="F4339" s="1" t="s">
        <v>490</v>
      </c>
      <c r="G4339" s="2" t="s">
        <v>499</v>
      </c>
      <c r="H4339" s="1" t="s">
        <v>500</v>
      </c>
      <c r="I4339" s="1">
        <v>2004</v>
      </c>
      <c r="J4339" s="1">
        <v>2004</v>
      </c>
      <c r="K4339" s="1" t="s">
        <v>493</v>
      </c>
      <c r="L4339" s="1">
        <v>589.1</v>
      </c>
      <c r="M4339" s="1" t="s">
        <v>494</v>
      </c>
      <c r="N4339" s="1" t="s">
        <v>495</v>
      </c>
      <c r="O4339" s="1" t="s">
        <v>496</v>
      </c>
    </row>
    <row r="4340" spans="1:15" hidden="1" x14ac:dyDescent="0.35">
      <c r="A4340" s="1" t="s">
        <v>487</v>
      </c>
      <c r="B4340" s="1" t="s">
        <v>488</v>
      </c>
      <c r="C4340" s="2" t="s">
        <v>613</v>
      </c>
      <c r="D4340" s="1" t="s">
        <v>231</v>
      </c>
      <c r="E4340" s="1">
        <v>6110</v>
      </c>
      <c r="F4340" s="1" t="s">
        <v>490</v>
      </c>
      <c r="G4340" s="2" t="s">
        <v>499</v>
      </c>
      <c r="H4340" s="1" t="s">
        <v>500</v>
      </c>
      <c r="I4340" s="1">
        <v>2005</v>
      </c>
      <c r="J4340" s="1">
        <v>2005</v>
      </c>
      <c r="K4340" s="1" t="s">
        <v>493</v>
      </c>
      <c r="L4340" s="1">
        <v>667.01</v>
      </c>
      <c r="M4340" s="1" t="s">
        <v>494</v>
      </c>
      <c r="N4340" s="1" t="s">
        <v>495</v>
      </c>
      <c r="O4340" s="1" t="s">
        <v>496</v>
      </c>
    </row>
    <row r="4341" spans="1:15" hidden="1" x14ac:dyDescent="0.35">
      <c r="A4341" s="1" t="s">
        <v>487</v>
      </c>
      <c r="B4341" s="1" t="s">
        <v>488</v>
      </c>
      <c r="C4341" s="2" t="s">
        <v>613</v>
      </c>
      <c r="D4341" s="1" t="s">
        <v>231</v>
      </c>
      <c r="E4341" s="1">
        <v>6110</v>
      </c>
      <c r="F4341" s="1" t="s">
        <v>490</v>
      </c>
      <c r="G4341" s="2" t="s">
        <v>501</v>
      </c>
      <c r="H4341" s="1" t="s">
        <v>502</v>
      </c>
      <c r="I4341" s="1">
        <v>2004</v>
      </c>
      <c r="J4341" s="1">
        <v>2004</v>
      </c>
      <c r="K4341" s="1" t="s">
        <v>493</v>
      </c>
      <c r="L4341" s="1">
        <v>-118.6</v>
      </c>
      <c r="M4341" s="1" t="s">
        <v>494</v>
      </c>
      <c r="N4341" s="1" t="s">
        <v>495</v>
      </c>
      <c r="O4341" s="1" t="s">
        <v>496</v>
      </c>
    </row>
    <row r="4342" spans="1:15" hidden="1" x14ac:dyDescent="0.35">
      <c r="A4342" s="1" t="s">
        <v>487</v>
      </c>
      <c r="B4342" s="1" t="s">
        <v>488</v>
      </c>
      <c r="C4342" s="2" t="s">
        <v>613</v>
      </c>
      <c r="D4342" s="1" t="s">
        <v>231</v>
      </c>
      <c r="E4342" s="1">
        <v>6110</v>
      </c>
      <c r="F4342" s="1" t="s">
        <v>490</v>
      </c>
      <c r="G4342" s="2" t="s">
        <v>501</v>
      </c>
      <c r="H4342" s="1" t="s">
        <v>502</v>
      </c>
      <c r="I4342" s="1">
        <v>2005</v>
      </c>
      <c r="J4342" s="1">
        <v>2005</v>
      </c>
      <c r="K4342" s="1" t="s">
        <v>493</v>
      </c>
      <c r="L4342" s="1">
        <v>44.49</v>
      </c>
      <c r="M4342" s="1" t="s">
        <v>494</v>
      </c>
      <c r="N4342" s="1" t="s">
        <v>495</v>
      </c>
      <c r="O4342" s="1" t="s">
        <v>496</v>
      </c>
    </row>
    <row r="4343" spans="1:15" hidden="1" x14ac:dyDescent="0.35">
      <c r="A4343" s="1" t="s">
        <v>487</v>
      </c>
      <c r="B4343" s="1" t="s">
        <v>488</v>
      </c>
      <c r="C4343" s="2" t="s">
        <v>613</v>
      </c>
      <c r="D4343" s="1" t="s">
        <v>231</v>
      </c>
      <c r="E4343" s="1">
        <v>6110</v>
      </c>
      <c r="F4343" s="1" t="s">
        <v>490</v>
      </c>
      <c r="G4343" s="2" t="s">
        <v>501</v>
      </c>
      <c r="H4343" s="1" t="s">
        <v>502</v>
      </c>
      <c r="I4343" s="1">
        <v>2006</v>
      </c>
      <c r="J4343" s="1">
        <v>2006</v>
      </c>
      <c r="K4343" s="1" t="s">
        <v>493</v>
      </c>
      <c r="L4343" s="1">
        <v>0</v>
      </c>
      <c r="M4343" s="1" t="s">
        <v>494</v>
      </c>
      <c r="N4343" s="1" t="s">
        <v>495</v>
      </c>
      <c r="O4343" s="1" t="s">
        <v>496</v>
      </c>
    </row>
    <row r="4344" spans="1:15" hidden="1" x14ac:dyDescent="0.35">
      <c r="A4344" s="1" t="s">
        <v>487</v>
      </c>
      <c r="B4344" s="1" t="s">
        <v>488</v>
      </c>
      <c r="C4344" s="2" t="s">
        <v>613</v>
      </c>
      <c r="D4344" s="1" t="s">
        <v>231</v>
      </c>
      <c r="E4344" s="1">
        <v>6110</v>
      </c>
      <c r="F4344" s="1" t="s">
        <v>490</v>
      </c>
      <c r="G4344" s="2" t="s">
        <v>501</v>
      </c>
      <c r="H4344" s="1" t="s">
        <v>502</v>
      </c>
      <c r="I4344" s="1">
        <v>2007</v>
      </c>
      <c r="J4344" s="1">
        <v>2007</v>
      </c>
      <c r="K4344" s="1" t="s">
        <v>493</v>
      </c>
      <c r="L4344" s="1">
        <v>0</v>
      </c>
      <c r="M4344" s="1" t="s">
        <v>494</v>
      </c>
      <c r="N4344" s="1" t="s">
        <v>495</v>
      </c>
      <c r="O4344" s="1" t="s">
        <v>496</v>
      </c>
    </row>
    <row r="4345" spans="1:15" hidden="1" x14ac:dyDescent="0.35">
      <c r="A4345" s="1" t="s">
        <v>487</v>
      </c>
      <c r="B4345" s="1" t="s">
        <v>488</v>
      </c>
      <c r="C4345" s="2" t="s">
        <v>613</v>
      </c>
      <c r="D4345" s="1" t="s">
        <v>231</v>
      </c>
      <c r="E4345" s="1">
        <v>6110</v>
      </c>
      <c r="F4345" s="1" t="s">
        <v>490</v>
      </c>
      <c r="G4345" s="2" t="s">
        <v>501</v>
      </c>
      <c r="H4345" s="1" t="s">
        <v>502</v>
      </c>
      <c r="I4345" s="1">
        <v>2009</v>
      </c>
      <c r="J4345" s="1">
        <v>2009</v>
      </c>
      <c r="K4345" s="1" t="s">
        <v>493</v>
      </c>
      <c r="L4345" s="1">
        <v>337.62</v>
      </c>
      <c r="M4345" s="1" t="s">
        <v>504</v>
      </c>
      <c r="N4345" s="1" t="s">
        <v>505</v>
      </c>
    </row>
    <row r="4346" spans="1:15" hidden="1" x14ac:dyDescent="0.35">
      <c r="A4346" s="1" t="s">
        <v>487</v>
      </c>
      <c r="B4346" s="1" t="s">
        <v>488</v>
      </c>
      <c r="C4346" s="2" t="s">
        <v>613</v>
      </c>
      <c r="D4346" s="1" t="s">
        <v>231</v>
      </c>
      <c r="E4346" s="1">
        <v>6110</v>
      </c>
      <c r="F4346" s="1" t="s">
        <v>490</v>
      </c>
      <c r="G4346" s="2" t="s">
        <v>501</v>
      </c>
      <c r="H4346" s="1" t="s">
        <v>502</v>
      </c>
      <c r="I4346" s="1">
        <v>2010</v>
      </c>
      <c r="J4346" s="1">
        <v>2010</v>
      </c>
      <c r="K4346" s="1" t="s">
        <v>493</v>
      </c>
      <c r="L4346" s="1">
        <v>604.77</v>
      </c>
      <c r="M4346" s="1" t="s">
        <v>504</v>
      </c>
      <c r="N4346" s="1" t="s">
        <v>505</v>
      </c>
    </row>
    <row r="4347" spans="1:15" hidden="1" x14ac:dyDescent="0.35">
      <c r="A4347" s="1" t="s">
        <v>487</v>
      </c>
      <c r="B4347" s="1" t="s">
        <v>488</v>
      </c>
      <c r="C4347" s="2" t="s">
        <v>613</v>
      </c>
      <c r="D4347" s="1" t="s">
        <v>231</v>
      </c>
      <c r="E4347" s="1">
        <v>6110</v>
      </c>
      <c r="F4347" s="1" t="s">
        <v>490</v>
      </c>
      <c r="G4347" s="2" t="s">
        <v>501</v>
      </c>
      <c r="H4347" s="1" t="s">
        <v>502</v>
      </c>
      <c r="I4347" s="1">
        <v>2011</v>
      </c>
      <c r="J4347" s="1">
        <v>2011</v>
      </c>
      <c r="K4347" s="1" t="s">
        <v>493</v>
      </c>
      <c r="L4347" s="1">
        <v>475.21</v>
      </c>
      <c r="M4347" s="1" t="s">
        <v>504</v>
      </c>
      <c r="N4347" s="1" t="s">
        <v>505</v>
      </c>
    </row>
    <row r="4348" spans="1:15" hidden="1" x14ac:dyDescent="0.35">
      <c r="A4348" s="1" t="s">
        <v>487</v>
      </c>
      <c r="B4348" s="1" t="s">
        <v>488</v>
      </c>
      <c r="C4348" s="2" t="s">
        <v>613</v>
      </c>
      <c r="D4348" s="1" t="s">
        <v>231</v>
      </c>
      <c r="E4348" s="1">
        <v>6110</v>
      </c>
      <c r="F4348" s="1" t="s">
        <v>490</v>
      </c>
      <c r="G4348" s="2" t="s">
        <v>501</v>
      </c>
      <c r="H4348" s="1" t="s">
        <v>502</v>
      </c>
      <c r="I4348" s="1">
        <v>2012</v>
      </c>
      <c r="J4348" s="1">
        <v>2012</v>
      </c>
      <c r="K4348" s="1" t="s">
        <v>493</v>
      </c>
      <c r="L4348" s="1">
        <v>536.80999999999995</v>
      </c>
      <c r="M4348" s="1" t="s">
        <v>504</v>
      </c>
      <c r="N4348" s="1" t="s">
        <v>505</v>
      </c>
    </row>
    <row r="4349" spans="1:15" hidden="1" x14ac:dyDescent="0.35">
      <c r="A4349" s="1" t="s">
        <v>487</v>
      </c>
      <c r="B4349" s="1" t="s">
        <v>488</v>
      </c>
      <c r="C4349" s="2" t="s">
        <v>613</v>
      </c>
      <c r="D4349" s="1" t="s">
        <v>231</v>
      </c>
      <c r="E4349" s="1">
        <v>6110</v>
      </c>
      <c r="F4349" s="1" t="s">
        <v>490</v>
      </c>
      <c r="G4349" s="2" t="s">
        <v>501</v>
      </c>
      <c r="H4349" s="1" t="s">
        <v>502</v>
      </c>
      <c r="I4349" s="1">
        <v>2013</v>
      </c>
      <c r="J4349" s="1">
        <v>2013</v>
      </c>
      <c r="K4349" s="1" t="s">
        <v>493</v>
      </c>
      <c r="L4349" s="1">
        <v>514.17999999999995</v>
      </c>
      <c r="M4349" s="1" t="s">
        <v>504</v>
      </c>
      <c r="N4349" s="1" t="s">
        <v>505</v>
      </c>
    </row>
    <row r="4350" spans="1:15" hidden="1" x14ac:dyDescent="0.35">
      <c r="A4350" s="1" t="s">
        <v>487</v>
      </c>
      <c r="B4350" s="1" t="s">
        <v>488</v>
      </c>
      <c r="C4350" s="2" t="s">
        <v>613</v>
      </c>
      <c r="D4350" s="1" t="s">
        <v>231</v>
      </c>
      <c r="E4350" s="1">
        <v>6110</v>
      </c>
      <c r="F4350" s="1" t="s">
        <v>490</v>
      </c>
      <c r="G4350" s="2" t="s">
        <v>501</v>
      </c>
      <c r="H4350" s="1" t="s">
        <v>502</v>
      </c>
      <c r="I4350" s="1">
        <v>2014</v>
      </c>
      <c r="J4350" s="1">
        <v>2014</v>
      </c>
      <c r="K4350" s="1" t="s">
        <v>493</v>
      </c>
      <c r="L4350" s="1">
        <v>609.74</v>
      </c>
      <c r="M4350" s="1" t="s">
        <v>504</v>
      </c>
      <c r="N4350" s="1" t="s">
        <v>505</v>
      </c>
    </row>
    <row r="4351" spans="1:15" hidden="1" x14ac:dyDescent="0.35">
      <c r="A4351" s="1" t="s">
        <v>487</v>
      </c>
      <c r="B4351" s="1" t="s">
        <v>488</v>
      </c>
      <c r="C4351" s="2" t="s">
        <v>613</v>
      </c>
      <c r="D4351" s="1" t="s">
        <v>231</v>
      </c>
      <c r="E4351" s="1">
        <v>6110</v>
      </c>
      <c r="F4351" s="1" t="s">
        <v>490</v>
      </c>
      <c r="G4351" s="2" t="s">
        <v>501</v>
      </c>
      <c r="H4351" s="1" t="s">
        <v>502</v>
      </c>
      <c r="I4351" s="1">
        <v>2015</v>
      </c>
      <c r="J4351" s="1">
        <v>2015</v>
      </c>
      <c r="K4351" s="1" t="s">
        <v>493</v>
      </c>
      <c r="L4351" s="1">
        <v>475.6</v>
      </c>
      <c r="M4351" s="1" t="s">
        <v>504</v>
      </c>
      <c r="N4351" s="1" t="s">
        <v>505</v>
      </c>
    </row>
    <row r="4352" spans="1:15" hidden="1" x14ac:dyDescent="0.35">
      <c r="A4352" s="1" t="s">
        <v>487</v>
      </c>
      <c r="B4352" s="1" t="s">
        <v>488</v>
      </c>
      <c r="C4352" s="2" t="s">
        <v>613</v>
      </c>
      <c r="D4352" s="1" t="s">
        <v>231</v>
      </c>
      <c r="E4352" s="1">
        <v>6110</v>
      </c>
      <c r="F4352" s="1" t="s">
        <v>490</v>
      </c>
      <c r="G4352" s="2" t="s">
        <v>501</v>
      </c>
      <c r="H4352" s="1" t="s">
        <v>502</v>
      </c>
      <c r="I4352" s="1">
        <v>2016</v>
      </c>
      <c r="J4352" s="1">
        <v>2016</v>
      </c>
      <c r="K4352" s="1" t="s">
        <v>493</v>
      </c>
      <c r="L4352" s="1">
        <v>476.15</v>
      </c>
      <c r="M4352" s="1" t="s">
        <v>504</v>
      </c>
      <c r="N4352" s="1" t="s">
        <v>505</v>
      </c>
    </row>
    <row r="4353" spans="1:15" hidden="1" x14ac:dyDescent="0.35">
      <c r="A4353" s="1" t="s">
        <v>487</v>
      </c>
      <c r="B4353" s="1" t="s">
        <v>488</v>
      </c>
      <c r="C4353" s="2" t="s">
        <v>613</v>
      </c>
      <c r="D4353" s="1" t="s">
        <v>231</v>
      </c>
      <c r="E4353" s="1">
        <v>6110</v>
      </c>
      <c r="F4353" s="1" t="s">
        <v>490</v>
      </c>
      <c r="G4353" s="2" t="s">
        <v>501</v>
      </c>
      <c r="H4353" s="1" t="s">
        <v>502</v>
      </c>
      <c r="I4353" s="1">
        <v>2017</v>
      </c>
      <c r="J4353" s="1">
        <v>2017</v>
      </c>
      <c r="K4353" s="1" t="s">
        <v>493</v>
      </c>
      <c r="L4353" s="1">
        <v>517.26</v>
      </c>
      <c r="M4353" s="1" t="s">
        <v>504</v>
      </c>
      <c r="N4353" s="1" t="s">
        <v>505</v>
      </c>
    </row>
    <row r="4354" spans="1:15" hidden="1" x14ac:dyDescent="0.35">
      <c r="A4354" s="1" t="s">
        <v>487</v>
      </c>
      <c r="B4354" s="1" t="s">
        <v>488</v>
      </c>
      <c r="C4354" s="2" t="s">
        <v>613</v>
      </c>
      <c r="D4354" s="1" t="s">
        <v>231</v>
      </c>
      <c r="E4354" s="1">
        <v>6110</v>
      </c>
      <c r="F4354" s="1" t="s">
        <v>490</v>
      </c>
      <c r="G4354" s="2" t="s">
        <v>501</v>
      </c>
      <c r="H4354" s="1" t="s">
        <v>502</v>
      </c>
      <c r="I4354" s="1">
        <v>2018</v>
      </c>
      <c r="J4354" s="1">
        <v>2018</v>
      </c>
      <c r="K4354" s="1" t="s">
        <v>493</v>
      </c>
      <c r="L4354" s="1">
        <v>577.75</v>
      </c>
      <c r="M4354" s="1" t="s">
        <v>504</v>
      </c>
      <c r="N4354" s="1" t="s">
        <v>505</v>
      </c>
    </row>
    <row r="4355" spans="1:15" hidden="1" x14ac:dyDescent="0.35">
      <c r="A4355" s="1" t="s">
        <v>487</v>
      </c>
      <c r="B4355" s="1" t="s">
        <v>488</v>
      </c>
      <c r="C4355" s="2" t="s">
        <v>614</v>
      </c>
      <c r="D4355" s="1" t="s">
        <v>237</v>
      </c>
      <c r="E4355" s="1">
        <v>6110</v>
      </c>
      <c r="F4355" s="1" t="s">
        <v>490</v>
      </c>
      <c r="G4355" s="2" t="s">
        <v>491</v>
      </c>
      <c r="H4355" s="1" t="s">
        <v>492</v>
      </c>
      <c r="I4355" s="1">
        <v>2013</v>
      </c>
      <c r="J4355" s="1">
        <v>2013</v>
      </c>
      <c r="K4355" s="1" t="s">
        <v>493</v>
      </c>
      <c r="L4355" s="1">
        <v>532.47</v>
      </c>
      <c r="M4355" s="1" t="s">
        <v>504</v>
      </c>
      <c r="N4355" s="1" t="s">
        <v>505</v>
      </c>
    </row>
    <row r="4356" spans="1:15" hidden="1" x14ac:dyDescent="0.35">
      <c r="A4356" s="1" t="s">
        <v>487</v>
      </c>
      <c r="B4356" s="1" t="s">
        <v>488</v>
      </c>
      <c r="C4356" s="2" t="s">
        <v>614</v>
      </c>
      <c r="D4356" s="1" t="s">
        <v>237</v>
      </c>
      <c r="E4356" s="1">
        <v>6110</v>
      </c>
      <c r="F4356" s="1" t="s">
        <v>490</v>
      </c>
      <c r="G4356" s="2" t="s">
        <v>491</v>
      </c>
      <c r="H4356" s="1" t="s">
        <v>492</v>
      </c>
      <c r="I4356" s="1">
        <v>2014</v>
      </c>
      <c r="J4356" s="1">
        <v>2014</v>
      </c>
      <c r="K4356" s="1" t="s">
        <v>493</v>
      </c>
      <c r="L4356" s="1">
        <v>420.33</v>
      </c>
      <c r="M4356" s="1" t="s">
        <v>504</v>
      </c>
      <c r="N4356" s="1" t="s">
        <v>505</v>
      </c>
    </row>
    <row r="4357" spans="1:15" hidden="1" x14ac:dyDescent="0.35">
      <c r="A4357" s="1" t="s">
        <v>487</v>
      </c>
      <c r="B4357" s="1" t="s">
        <v>488</v>
      </c>
      <c r="C4357" s="2" t="s">
        <v>614</v>
      </c>
      <c r="D4357" s="1" t="s">
        <v>237</v>
      </c>
      <c r="E4357" s="1">
        <v>6110</v>
      </c>
      <c r="F4357" s="1" t="s">
        <v>490</v>
      </c>
      <c r="G4357" s="2" t="s">
        <v>491</v>
      </c>
      <c r="H4357" s="1" t="s">
        <v>492</v>
      </c>
      <c r="I4357" s="1">
        <v>2015</v>
      </c>
      <c r="J4357" s="1">
        <v>2015</v>
      </c>
      <c r="K4357" s="1" t="s">
        <v>493</v>
      </c>
      <c r="L4357" s="1">
        <v>211.28</v>
      </c>
      <c r="M4357" s="1" t="s">
        <v>504</v>
      </c>
      <c r="N4357" s="1" t="s">
        <v>505</v>
      </c>
    </row>
    <row r="4358" spans="1:15" hidden="1" x14ac:dyDescent="0.35">
      <c r="A4358" s="1" t="s">
        <v>487</v>
      </c>
      <c r="B4358" s="1" t="s">
        <v>488</v>
      </c>
      <c r="C4358" s="2" t="s">
        <v>614</v>
      </c>
      <c r="D4358" s="1" t="s">
        <v>237</v>
      </c>
      <c r="E4358" s="1">
        <v>6110</v>
      </c>
      <c r="F4358" s="1" t="s">
        <v>490</v>
      </c>
      <c r="G4358" s="2" t="s">
        <v>491</v>
      </c>
      <c r="H4358" s="1" t="s">
        <v>492</v>
      </c>
      <c r="I4358" s="1">
        <v>2016</v>
      </c>
      <c r="J4358" s="1">
        <v>2016</v>
      </c>
      <c r="K4358" s="1" t="s">
        <v>493</v>
      </c>
      <c r="L4358" s="1">
        <v>299.73</v>
      </c>
      <c r="M4358" s="1" t="s">
        <v>504</v>
      </c>
      <c r="N4358" s="1" t="s">
        <v>505</v>
      </c>
    </row>
    <row r="4359" spans="1:15" hidden="1" x14ac:dyDescent="0.35">
      <c r="A4359" s="1" t="s">
        <v>487</v>
      </c>
      <c r="B4359" s="1" t="s">
        <v>488</v>
      </c>
      <c r="C4359" s="2" t="s">
        <v>614</v>
      </c>
      <c r="D4359" s="1" t="s">
        <v>237</v>
      </c>
      <c r="E4359" s="1">
        <v>6110</v>
      </c>
      <c r="F4359" s="1" t="s">
        <v>490</v>
      </c>
      <c r="G4359" s="2" t="s">
        <v>491</v>
      </c>
      <c r="H4359" s="1" t="s">
        <v>492</v>
      </c>
      <c r="I4359" s="1">
        <v>2017</v>
      </c>
      <c r="J4359" s="1">
        <v>2017</v>
      </c>
      <c r="K4359" s="1" t="s">
        <v>493</v>
      </c>
      <c r="L4359" s="1">
        <v>443.26</v>
      </c>
      <c r="M4359" s="1" t="s">
        <v>504</v>
      </c>
      <c r="N4359" s="1" t="s">
        <v>505</v>
      </c>
    </row>
    <row r="4360" spans="1:15" hidden="1" x14ac:dyDescent="0.35">
      <c r="A4360" s="1" t="s">
        <v>487</v>
      </c>
      <c r="B4360" s="1" t="s">
        <v>488</v>
      </c>
      <c r="C4360" s="2" t="s">
        <v>614</v>
      </c>
      <c r="D4360" s="1" t="s">
        <v>237</v>
      </c>
      <c r="E4360" s="1">
        <v>6110</v>
      </c>
      <c r="F4360" s="1" t="s">
        <v>490</v>
      </c>
      <c r="G4360" s="2" t="s">
        <v>497</v>
      </c>
      <c r="H4360" s="1" t="s">
        <v>498</v>
      </c>
      <c r="I4360" s="1">
        <v>2014</v>
      </c>
      <c r="J4360" s="1">
        <v>2014</v>
      </c>
      <c r="K4360" s="1" t="s">
        <v>493</v>
      </c>
      <c r="L4360" s="1">
        <v>145.78</v>
      </c>
      <c r="M4360" s="1" t="s">
        <v>504</v>
      </c>
      <c r="N4360" s="1" t="s">
        <v>505</v>
      </c>
    </row>
    <row r="4361" spans="1:15" hidden="1" x14ac:dyDescent="0.35">
      <c r="A4361" s="1" t="s">
        <v>487</v>
      </c>
      <c r="B4361" s="1" t="s">
        <v>488</v>
      </c>
      <c r="C4361" s="2" t="s">
        <v>614</v>
      </c>
      <c r="D4361" s="1" t="s">
        <v>237</v>
      </c>
      <c r="E4361" s="1">
        <v>6110</v>
      </c>
      <c r="F4361" s="1" t="s">
        <v>490</v>
      </c>
      <c r="G4361" s="2" t="s">
        <v>497</v>
      </c>
      <c r="H4361" s="1" t="s">
        <v>498</v>
      </c>
      <c r="I4361" s="1">
        <v>2015</v>
      </c>
      <c r="J4361" s="1">
        <v>2015</v>
      </c>
      <c r="K4361" s="1" t="s">
        <v>493</v>
      </c>
      <c r="L4361" s="1">
        <v>90.93</v>
      </c>
      <c r="M4361" s="1" t="s">
        <v>504</v>
      </c>
      <c r="N4361" s="1" t="s">
        <v>505</v>
      </c>
    </row>
    <row r="4362" spans="1:15" hidden="1" x14ac:dyDescent="0.35">
      <c r="A4362" s="1" t="s">
        <v>487</v>
      </c>
      <c r="B4362" s="1" t="s">
        <v>488</v>
      </c>
      <c r="C4362" s="2" t="s">
        <v>614</v>
      </c>
      <c r="D4362" s="1" t="s">
        <v>237</v>
      </c>
      <c r="E4362" s="1">
        <v>6110</v>
      </c>
      <c r="F4362" s="1" t="s">
        <v>490</v>
      </c>
      <c r="G4362" s="2" t="s">
        <v>497</v>
      </c>
      <c r="H4362" s="1" t="s">
        <v>498</v>
      </c>
      <c r="I4362" s="1">
        <v>2016</v>
      </c>
      <c r="J4362" s="1">
        <v>2016</v>
      </c>
      <c r="K4362" s="1" t="s">
        <v>493</v>
      </c>
      <c r="L4362" s="1">
        <v>76.819999999999993</v>
      </c>
      <c r="M4362" s="1" t="s">
        <v>504</v>
      </c>
      <c r="N4362" s="1" t="s">
        <v>505</v>
      </c>
    </row>
    <row r="4363" spans="1:15" hidden="1" x14ac:dyDescent="0.35">
      <c r="A4363" s="1" t="s">
        <v>487</v>
      </c>
      <c r="B4363" s="1" t="s">
        <v>488</v>
      </c>
      <c r="C4363" s="2" t="s">
        <v>614</v>
      </c>
      <c r="D4363" s="1" t="s">
        <v>237</v>
      </c>
      <c r="E4363" s="1">
        <v>6110</v>
      </c>
      <c r="F4363" s="1" t="s">
        <v>490</v>
      </c>
      <c r="G4363" s="2" t="s">
        <v>497</v>
      </c>
      <c r="H4363" s="1" t="s">
        <v>498</v>
      </c>
      <c r="I4363" s="1">
        <v>2017</v>
      </c>
      <c r="J4363" s="1">
        <v>2017</v>
      </c>
      <c r="K4363" s="1" t="s">
        <v>493</v>
      </c>
      <c r="L4363" s="1">
        <v>84.08</v>
      </c>
      <c r="M4363" s="1" t="s">
        <v>504</v>
      </c>
      <c r="N4363" s="1" t="s">
        <v>505</v>
      </c>
    </row>
    <row r="4364" spans="1:15" hidden="1" x14ac:dyDescent="0.35">
      <c r="A4364" s="1" t="s">
        <v>487</v>
      </c>
      <c r="B4364" s="1" t="s">
        <v>488</v>
      </c>
      <c r="C4364" s="2" t="s">
        <v>614</v>
      </c>
      <c r="D4364" s="1" t="s">
        <v>237</v>
      </c>
      <c r="E4364" s="1">
        <v>6110</v>
      </c>
      <c r="F4364" s="1" t="s">
        <v>490</v>
      </c>
      <c r="G4364" s="2" t="s">
        <v>499</v>
      </c>
      <c r="H4364" s="1" t="s">
        <v>500</v>
      </c>
      <c r="I4364" s="1">
        <v>2003</v>
      </c>
      <c r="J4364" s="1">
        <v>2003</v>
      </c>
      <c r="K4364" s="1" t="s">
        <v>493</v>
      </c>
      <c r="L4364" s="1">
        <v>123.82</v>
      </c>
      <c r="M4364" s="1" t="s">
        <v>494</v>
      </c>
      <c r="N4364" s="1" t="s">
        <v>495</v>
      </c>
      <c r="O4364" s="1" t="s">
        <v>496</v>
      </c>
    </row>
    <row r="4365" spans="1:15" hidden="1" x14ac:dyDescent="0.35">
      <c r="A4365" s="1" t="s">
        <v>487</v>
      </c>
      <c r="B4365" s="1" t="s">
        <v>488</v>
      </c>
      <c r="C4365" s="2" t="s">
        <v>614</v>
      </c>
      <c r="D4365" s="1" t="s">
        <v>237</v>
      </c>
      <c r="E4365" s="1">
        <v>6110</v>
      </c>
      <c r="F4365" s="1" t="s">
        <v>490</v>
      </c>
      <c r="G4365" s="2" t="s">
        <v>499</v>
      </c>
      <c r="H4365" s="1" t="s">
        <v>500</v>
      </c>
      <c r="I4365" s="1">
        <v>2004</v>
      </c>
      <c r="J4365" s="1">
        <v>2004</v>
      </c>
      <c r="K4365" s="1" t="s">
        <v>493</v>
      </c>
      <c r="L4365" s="1">
        <v>376.26</v>
      </c>
      <c r="M4365" s="1" t="s">
        <v>494</v>
      </c>
      <c r="N4365" s="1" t="s">
        <v>495</v>
      </c>
      <c r="O4365" s="1" t="s">
        <v>496</v>
      </c>
    </row>
    <row r="4366" spans="1:15" hidden="1" x14ac:dyDescent="0.35">
      <c r="A4366" s="1" t="s">
        <v>487</v>
      </c>
      <c r="B4366" s="1" t="s">
        <v>488</v>
      </c>
      <c r="C4366" s="2" t="s">
        <v>614</v>
      </c>
      <c r="D4366" s="1" t="s">
        <v>237</v>
      </c>
      <c r="E4366" s="1">
        <v>6110</v>
      </c>
      <c r="F4366" s="1" t="s">
        <v>490</v>
      </c>
      <c r="G4366" s="2" t="s">
        <v>499</v>
      </c>
      <c r="H4366" s="1" t="s">
        <v>500</v>
      </c>
      <c r="I4366" s="1">
        <v>2005</v>
      </c>
      <c r="J4366" s="1">
        <v>2005</v>
      </c>
      <c r="K4366" s="1" t="s">
        <v>493</v>
      </c>
      <c r="L4366" s="1">
        <v>583.51</v>
      </c>
      <c r="M4366" s="1" t="s">
        <v>494</v>
      </c>
      <c r="N4366" s="1" t="s">
        <v>495</v>
      </c>
      <c r="O4366" s="1" t="s">
        <v>496</v>
      </c>
    </row>
    <row r="4367" spans="1:15" hidden="1" x14ac:dyDescent="0.35">
      <c r="A4367" s="1" t="s">
        <v>487</v>
      </c>
      <c r="B4367" s="1" t="s">
        <v>488</v>
      </c>
      <c r="C4367" s="2" t="s">
        <v>614</v>
      </c>
      <c r="D4367" s="1" t="s">
        <v>237</v>
      </c>
      <c r="E4367" s="1">
        <v>6110</v>
      </c>
      <c r="F4367" s="1" t="s">
        <v>490</v>
      </c>
      <c r="G4367" s="2" t="s">
        <v>499</v>
      </c>
      <c r="H4367" s="1" t="s">
        <v>500</v>
      </c>
      <c r="I4367" s="1">
        <v>2006</v>
      </c>
      <c r="J4367" s="1">
        <v>2006</v>
      </c>
      <c r="K4367" s="1" t="s">
        <v>493</v>
      </c>
      <c r="L4367" s="1">
        <v>834.81</v>
      </c>
      <c r="M4367" s="1" t="s">
        <v>494</v>
      </c>
      <c r="N4367" s="1" t="s">
        <v>495</v>
      </c>
      <c r="O4367" s="1" t="s">
        <v>496</v>
      </c>
    </row>
    <row r="4368" spans="1:15" hidden="1" x14ac:dyDescent="0.35">
      <c r="A4368" s="1" t="s">
        <v>487</v>
      </c>
      <c r="B4368" s="1" t="s">
        <v>488</v>
      </c>
      <c r="C4368" s="2" t="s">
        <v>614</v>
      </c>
      <c r="D4368" s="1" t="s">
        <v>237</v>
      </c>
      <c r="E4368" s="1">
        <v>6110</v>
      </c>
      <c r="F4368" s="1" t="s">
        <v>490</v>
      </c>
      <c r="G4368" s="2" t="s">
        <v>499</v>
      </c>
      <c r="H4368" s="1" t="s">
        <v>500</v>
      </c>
      <c r="I4368" s="1">
        <v>2007</v>
      </c>
      <c r="J4368" s="1">
        <v>2007</v>
      </c>
      <c r="K4368" s="1" t="s">
        <v>493</v>
      </c>
      <c r="L4368" s="1">
        <v>1006.29</v>
      </c>
      <c r="M4368" s="1" t="s">
        <v>494</v>
      </c>
      <c r="N4368" s="1" t="s">
        <v>495</v>
      </c>
      <c r="O4368" s="1" t="s">
        <v>496</v>
      </c>
    </row>
    <row r="4369" spans="1:15" hidden="1" x14ac:dyDescent="0.35">
      <c r="A4369" s="1" t="s">
        <v>487</v>
      </c>
      <c r="B4369" s="1" t="s">
        <v>488</v>
      </c>
      <c r="C4369" s="2" t="s">
        <v>614</v>
      </c>
      <c r="D4369" s="1" t="s">
        <v>237</v>
      </c>
      <c r="E4369" s="1">
        <v>6110</v>
      </c>
      <c r="F4369" s="1" t="s">
        <v>490</v>
      </c>
      <c r="G4369" s="2" t="s">
        <v>499</v>
      </c>
      <c r="H4369" s="1" t="s">
        <v>500</v>
      </c>
      <c r="I4369" s="1">
        <v>2008</v>
      </c>
      <c r="J4369" s="1">
        <v>2008</v>
      </c>
      <c r="K4369" s="1" t="s">
        <v>493</v>
      </c>
      <c r="L4369" s="1">
        <v>1445.85</v>
      </c>
      <c r="M4369" s="1" t="s">
        <v>494</v>
      </c>
      <c r="N4369" s="1" t="s">
        <v>495</v>
      </c>
      <c r="O4369" s="1" t="s">
        <v>496</v>
      </c>
    </row>
    <row r="4370" spans="1:15" hidden="1" x14ac:dyDescent="0.35">
      <c r="A4370" s="1" t="s">
        <v>487</v>
      </c>
      <c r="B4370" s="1" t="s">
        <v>488</v>
      </c>
      <c r="C4370" s="2" t="s">
        <v>614</v>
      </c>
      <c r="D4370" s="1" t="s">
        <v>237</v>
      </c>
      <c r="E4370" s="1">
        <v>6110</v>
      </c>
      <c r="F4370" s="1" t="s">
        <v>490</v>
      </c>
      <c r="G4370" s="2" t="s">
        <v>499</v>
      </c>
      <c r="H4370" s="1" t="s">
        <v>500</v>
      </c>
      <c r="I4370" s="1">
        <v>2009</v>
      </c>
      <c r="J4370" s="1">
        <v>2009</v>
      </c>
      <c r="K4370" s="1" t="s">
        <v>493</v>
      </c>
      <c r="L4370" s="1">
        <v>1083.26</v>
      </c>
      <c r="M4370" s="1" t="s">
        <v>494</v>
      </c>
      <c r="N4370" s="1" t="s">
        <v>495</v>
      </c>
      <c r="O4370" s="1" t="s">
        <v>496</v>
      </c>
    </row>
    <row r="4371" spans="1:15" hidden="1" x14ac:dyDescent="0.35">
      <c r="A4371" s="1" t="s">
        <v>487</v>
      </c>
      <c r="B4371" s="1" t="s">
        <v>488</v>
      </c>
      <c r="C4371" s="2" t="s">
        <v>614</v>
      </c>
      <c r="D4371" s="1" t="s">
        <v>237</v>
      </c>
      <c r="E4371" s="1">
        <v>6110</v>
      </c>
      <c r="F4371" s="1" t="s">
        <v>490</v>
      </c>
      <c r="G4371" s="2" t="s">
        <v>499</v>
      </c>
      <c r="H4371" s="1" t="s">
        <v>500</v>
      </c>
      <c r="I4371" s="1">
        <v>2010</v>
      </c>
      <c r="J4371" s="1">
        <v>2010</v>
      </c>
      <c r="K4371" s="1" t="s">
        <v>493</v>
      </c>
      <c r="L4371" s="1">
        <v>706.6</v>
      </c>
      <c r="M4371" s="1" t="s">
        <v>494</v>
      </c>
      <c r="N4371" s="1" t="s">
        <v>495</v>
      </c>
      <c r="O4371" s="1" t="s">
        <v>496</v>
      </c>
    </row>
    <row r="4372" spans="1:15" hidden="1" x14ac:dyDescent="0.35">
      <c r="A4372" s="1" t="s">
        <v>487</v>
      </c>
      <c r="B4372" s="1" t="s">
        <v>488</v>
      </c>
      <c r="C4372" s="2" t="s">
        <v>614</v>
      </c>
      <c r="D4372" s="1" t="s">
        <v>237</v>
      </c>
      <c r="E4372" s="1">
        <v>6110</v>
      </c>
      <c r="F4372" s="1" t="s">
        <v>490</v>
      </c>
      <c r="G4372" s="2" t="s">
        <v>499</v>
      </c>
      <c r="H4372" s="1" t="s">
        <v>500</v>
      </c>
      <c r="I4372" s="1">
        <v>2011</v>
      </c>
      <c r="J4372" s="1">
        <v>2011</v>
      </c>
      <c r="K4372" s="1" t="s">
        <v>493</v>
      </c>
      <c r="L4372" s="1">
        <v>676.58</v>
      </c>
      <c r="M4372" s="1" t="s">
        <v>494</v>
      </c>
      <c r="N4372" s="1" t="s">
        <v>495</v>
      </c>
      <c r="O4372" s="1" t="s">
        <v>496</v>
      </c>
    </row>
    <row r="4373" spans="1:15" hidden="1" x14ac:dyDescent="0.35">
      <c r="A4373" s="1" t="s">
        <v>487</v>
      </c>
      <c r="B4373" s="1" t="s">
        <v>488</v>
      </c>
      <c r="C4373" s="2" t="s">
        <v>614</v>
      </c>
      <c r="D4373" s="1" t="s">
        <v>237</v>
      </c>
      <c r="E4373" s="1">
        <v>6110</v>
      </c>
      <c r="F4373" s="1" t="s">
        <v>490</v>
      </c>
      <c r="G4373" s="2" t="s">
        <v>499</v>
      </c>
      <c r="H4373" s="1" t="s">
        <v>500</v>
      </c>
      <c r="I4373" s="1">
        <v>2012</v>
      </c>
      <c r="J4373" s="1">
        <v>2012</v>
      </c>
      <c r="K4373" s="1" t="s">
        <v>493</v>
      </c>
      <c r="L4373" s="1">
        <v>613.97</v>
      </c>
      <c r="M4373" s="1" t="s">
        <v>494</v>
      </c>
      <c r="N4373" s="1" t="s">
        <v>495</v>
      </c>
      <c r="O4373" s="1" t="s">
        <v>496</v>
      </c>
    </row>
    <row r="4374" spans="1:15" hidden="1" x14ac:dyDescent="0.35">
      <c r="A4374" s="1" t="s">
        <v>487</v>
      </c>
      <c r="B4374" s="1" t="s">
        <v>488</v>
      </c>
      <c r="C4374" s="2" t="s">
        <v>614</v>
      </c>
      <c r="D4374" s="1" t="s">
        <v>237</v>
      </c>
      <c r="E4374" s="1">
        <v>6110</v>
      </c>
      <c r="F4374" s="1" t="s">
        <v>490</v>
      </c>
      <c r="G4374" s="2" t="s">
        <v>499</v>
      </c>
      <c r="H4374" s="1" t="s">
        <v>500</v>
      </c>
      <c r="I4374" s="1">
        <v>2013</v>
      </c>
      <c r="J4374" s="1">
        <v>2013</v>
      </c>
      <c r="K4374" s="1" t="s">
        <v>493</v>
      </c>
      <c r="L4374" s="1">
        <v>608.98</v>
      </c>
      <c r="M4374" s="1" t="s">
        <v>494</v>
      </c>
      <c r="N4374" s="1" t="s">
        <v>495</v>
      </c>
      <c r="O4374" s="1" t="s">
        <v>496</v>
      </c>
    </row>
    <row r="4375" spans="1:15" hidden="1" x14ac:dyDescent="0.35">
      <c r="A4375" s="1" t="s">
        <v>487</v>
      </c>
      <c r="B4375" s="1" t="s">
        <v>488</v>
      </c>
      <c r="C4375" s="2" t="s">
        <v>615</v>
      </c>
      <c r="D4375" s="1" t="s">
        <v>241</v>
      </c>
      <c r="E4375" s="1">
        <v>6110</v>
      </c>
      <c r="F4375" s="1" t="s">
        <v>490</v>
      </c>
      <c r="G4375" s="2" t="s">
        <v>491</v>
      </c>
      <c r="H4375" s="1" t="s">
        <v>492</v>
      </c>
      <c r="I4375" s="1">
        <v>2001</v>
      </c>
      <c r="J4375" s="1">
        <v>2001</v>
      </c>
      <c r="K4375" s="1" t="s">
        <v>493</v>
      </c>
      <c r="L4375" s="1">
        <v>1695.35</v>
      </c>
      <c r="M4375" s="1" t="s">
        <v>504</v>
      </c>
      <c r="N4375" s="1" t="s">
        <v>505</v>
      </c>
    </row>
    <row r="4376" spans="1:15" hidden="1" x14ac:dyDescent="0.35">
      <c r="A4376" s="1" t="s">
        <v>487</v>
      </c>
      <c r="B4376" s="1" t="s">
        <v>488</v>
      </c>
      <c r="C4376" s="2" t="s">
        <v>615</v>
      </c>
      <c r="D4376" s="1" t="s">
        <v>241</v>
      </c>
      <c r="E4376" s="1">
        <v>6110</v>
      </c>
      <c r="F4376" s="1" t="s">
        <v>490</v>
      </c>
      <c r="G4376" s="2" t="s">
        <v>491</v>
      </c>
      <c r="H4376" s="1" t="s">
        <v>492</v>
      </c>
      <c r="I4376" s="1">
        <v>2002</v>
      </c>
      <c r="J4376" s="1">
        <v>2002</v>
      </c>
      <c r="K4376" s="1" t="s">
        <v>493</v>
      </c>
      <c r="L4376" s="1">
        <v>1952.96</v>
      </c>
      <c r="M4376" s="1" t="s">
        <v>504</v>
      </c>
      <c r="N4376" s="1" t="s">
        <v>505</v>
      </c>
    </row>
    <row r="4377" spans="1:15" hidden="1" x14ac:dyDescent="0.35">
      <c r="A4377" s="1" t="s">
        <v>487</v>
      </c>
      <c r="B4377" s="1" t="s">
        <v>488</v>
      </c>
      <c r="C4377" s="2" t="s">
        <v>615</v>
      </c>
      <c r="D4377" s="1" t="s">
        <v>241</v>
      </c>
      <c r="E4377" s="1">
        <v>6110</v>
      </c>
      <c r="F4377" s="1" t="s">
        <v>490</v>
      </c>
      <c r="G4377" s="2" t="s">
        <v>491</v>
      </c>
      <c r="H4377" s="1" t="s">
        <v>492</v>
      </c>
      <c r="I4377" s="1">
        <v>2003</v>
      </c>
      <c r="J4377" s="1">
        <v>2003</v>
      </c>
      <c r="K4377" s="1" t="s">
        <v>493</v>
      </c>
      <c r="L4377" s="1">
        <v>2138.92</v>
      </c>
      <c r="M4377" s="1" t="s">
        <v>504</v>
      </c>
      <c r="N4377" s="1" t="s">
        <v>505</v>
      </c>
    </row>
    <row r="4378" spans="1:15" hidden="1" x14ac:dyDescent="0.35">
      <c r="A4378" s="1" t="s">
        <v>487</v>
      </c>
      <c r="B4378" s="1" t="s">
        <v>488</v>
      </c>
      <c r="C4378" s="2" t="s">
        <v>615</v>
      </c>
      <c r="D4378" s="1" t="s">
        <v>241</v>
      </c>
      <c r="E4378" s="1">
        <v>6110</v>
      </c>
      <c r="F4378" s="1" t="s">
        <v>490</v>
      </c>
      <c r="G4378" s="2" t="s">
        <v>491</v>
      </c>
      <c r="H4378" s="1" t="s">
        <v>492</v>
      </c>
      <c r="I4378" s="1">
        <v>2004</v>
      </c>
      <c r="J4378" s="1">
        <v>2004</v>
      </c>
      <c r="K4378" s="1" t="s">
        <v>493</v>
      </c>
      <c r="L4378" s="1">
        <v>2106.42</v>
      </c>
      <c r="M4378" s="1" t="s">
        <v>504</v>
      </c>
      <c r="N4378" s="1" t="s">
        <v>505</v>
      </c>
    </row>
    <row r="4379" spans="1:15" hidden="1" x14ac:dyDescent="0.35">
      <c r="A4379" s="1" t="s">
        <v>487</v>
      </c>
      <c r="B4379" s="1" t="s">
        <v>488</v>
      </c>
      <c r="C4379" s="2" t="s">
        <v>615</v>
      </c>
      <c r="D4379" s="1" t="s">
        <v>241</v>
      </c>
      <c r="E4379" s="1">
        <v>6110</v>
      </c>
      <c r="F4379" s="1" t="s">
        <v>490</v>
      </c>
      <c r="G4379" s="2" t="s">
        <v>491</v>
      </c>
      <c r="H4379" s="1" t="s">
        <v>492</v>
      </c>
      <c r="I4379" s="1">
        <v>2005</v>
      </c>
      <c r="J4379" s="1">
        <v>2005</v>
      </c>
      <c r="K4379" s="1" t="s">
        <v>493</v>
      </c>
      <c r="L4379" s="1">
        <v>2097.79</v>
      </c>
      <c r="M4379" s="1" t="s">
        <v>504</v>
      </c>
      <c r="N4379" s="1" t="s">
        <v>505</v>
      </c>
    </row>
    <row r="4380" spans="1:15" hidden="1" x14ac:dyDescent="0.35">
      <c r="A4380" s="1" t="s">
        <v>487</v>
      </c>
      <c r="B4380" s="1" t="s">
        <v>488</v>
      </c>
      <c r="C4380" s="2" t="s">
        <v>615</v>
      </c>
      <c r="D4380" s="1" t="s">
        <v>241</v>
      </c>
      <c r="E4380" s="1">
        <v>6110</v>
      </c>
      <c r="F4380" s="1" t="s">
        <v>490</v>
      </c>
      <c r="G4380" s="2" t="s">
        <v>491</v>
      </c>
      <c r="H4380" s="1" t="s">
        <v>492</v>
      </c>
      <c r="I4380" s="1">
        <v>2006</v>
      </c>
      <c r="J4380" s="1">
        <v>2006</v>
      </c>
      <c r="K4380" s="1" t="s">
        <v>493</v>
      </c>
      <c r="L4380" s="1">
        <v>2146.31</v>
      </c>
      <c r="M4380" s="1" t="s">
        <v>504</v>
      </c>
      <c r="N4380" s="1" t="s">
        <v>505</v>
      </c>
    </row>
    <row r="4381" spans="1:15" hidden="1" x14ac:dyDescent="0.35">
      <c r="A4381" s="1" t="s">
        <v>487</v>
      </c>
      <c r="B4381" s="1" t="s">
        <v>488</v>
      </c>
      <c r="C4381" s="2" t="s">
        <v>615</v>
      </c>
      <c r="D4381" s="1" t="s">
        <v>241</v>
      </c>
      <c r="E4381" s="1">
        <v>6110</v>
      </c>
      <c r="F4381" s="1" t="s">
        <v>490</v>
      </c>
      <c r="G4381" s="2" t="s">
        <v>491</v>
      </c>
      <c r="H4381" s="1" t="s">
        <v>492</v>
      </c>
      <c r="I4381" s="1">
        <v>2007</v>
      </c>
      <c r="J4381" s="1">
        <v>2007</v>
      </c>
      <c r="K4381" s="1" t="s">
        <v>493</v>
      </c>
      <c r="L4381" s="1">
        <v>2392.4899999999998</v>
      </c>
      <c r="M4381" s="1" t="s">
        <v>504</v>
      </c>
      <c r="N4381" s="1" t="s">
        <v>505</v>
      </c>
    </row>
    <row r="4382" spans="1:15" hidden="1" x14ac:dyDescent="0.35">
      <c r="A4382" s="1" t="s">
        <v>487</v>
      </c>
      <c r="B4382" s="1" t="s">
        <v>488</v>
      </c>
      <c r="C4382" s="2" t="s">
        <v>615</v>
      </c>
      <c r="D4382" s="1" t="s">
        <v>241</v>
      </c>
      <c r="E4382" s="1">
        <v>6110</v>
      </c>
      <c r="F4382" s="1" t="s">
        <v>490</v>
      </c>
      <c r="G4382" s="2" t="s">
        <v>491</v>
      </c>
      <c r="H4382" s="1" t="s">
        <v>492</v>
      </c>
      <c r="I4382" s="1">
        <v>2008</v>
      </c>
      <c r="J4382" s="1">
        <v>2008</v>
      </c>
      <c r="K4382" s="1" t="s">
        <v>493</v>
      </c>
      <c r="L4382" s="1">
        <v>2722.7</v>
      </c>
      <c r="M4382" s="1" t="s">
        <v>504</v>
      </c>
      <c r="N4382" s="1" t="s">
        <v>505</v>
      </c>
    </row>
    <row r="4383" spans="1:15" hidden="1" x14ac:dyDescent="0.35">
      <c r="A4383" s="1" t="s">
        <v>487</v>
      </c>
      <c r="B4383" s="1" t="s">
        <v>488</v>
      </c>
      <c r="C4383" s="2" t="s">
        <v>615</v>
      </c>
      <c r="D4383" s="1" t="s">
        <v>241</v>
      </c>
      <c r="E4383" s="1">
        <v>6110</v>
      </c>
      <c r="F4383" s="1" t="s">
        <v>490</v>
      </c>
      <c r="G4383" s="2" t="s">
        <v>491</v>
      </c>
      <c r="H4383" s="1" t="s">
        <v>492</v>
      </c>
      <c r="I4383" s="1">
        <v>2009</v>
      </c>
      <c r="J4383" s="1">
        <v>2009</v>
      </c>
      <c r="K4383" s="1" t="s">
        <v>493</v>
      </c>
      <c r="L4383" s="1">
        <v>2521.1799999999998</v>
      </c>
      <c r="M4383" s="1" t="s">
        <v>504</v>
      </c>
      <c r="N4383" s="1" t="s">
        <v>505</v>
      </c>
    </row>
    <row r="4384" spans="1:15" hidden="1" x14ac:dyDescent="0.35">
      <c r="A4384" s="1" t="s">
        <v>487</v>
      </c>
      <c r="B4384" s="1" t="s">
        <v>488</v>
      </c>
      <c r="C4384" s="2" t="s">
        <v>615</v>
      </c>
      <c r="D4384" s="1" t="s">
        <v>241</v>
      </c>
      <c r="E4384" s="1">
        <v>6110</v>
      </c>
      <c r="F4384" s="1" t="s">
        <v>490</v>
      </c>
      <c r="G4384" s="2" t="s">
        <v>491</v>
      </c>
      <c r="H4384" s="1" t="s">
        <v>492</v>
      </c>
      <c r="I4384" s="1">
        <v>2010</v>
      </c>
      <c r="J4384" s="1">
        <v>2010</v>
      </c>
      <c r="K4384" s="1" t="s">
        <v>493</v>
      </c>
      <c r="L4384" s="1">
        <v>2754.56</v>
      </c>
      <c r="M4384" s="1" t="s">
        <v>504</v>
      </c>
      <c r="N4384" s="1" t="s">
        <v>505</v>
      </c>
    </row>
    <row r="4385" spans="1:14" hidden="1" x14ac:dyDescent="0.35">
      <c r="A4385" s="1" t="s">
        <v>487</v>
      </c>
      <c r="B4385" s="1" t="s">
        <v>488</v>
      </c>
      <c r="C4385" s="2" t="s">
        <v>615</v>
      </c>
      <c r="D4385" s="1" t="s">
        <v>241</v>
      </c>
      <c r="E4385" s="1">
        <v>6110</v>
      </c>
      <c r="F4385" s="1" t="s">
        <v>490</v>
      </c>
      <c r="G4385" s="2" t="s">
        <v>491</v>
      </c>
      <c r="H4385" s="1" t="s">
        <v>492</v>
      </c>
      <c r="I4385" s="1">
        <v>2011</v>
      </c>
      <c r="J4385" s="1">
        <v>2011</v>
      </c>
      <c r="K4385" s="1" t="s">
        <v>493</v>
      </c>
      <c r="L4385" s="1">
        <v>2991.29</v>
      </c>
      <c r="M4385" s="1" t="s">
        <v>504</v>
      </c>
      <c r="N4385" s="1" t="s">
        <v>505</v>
      </c>
    </row>
    <row r="4386" spans="1:14" hidden="1" x14ac:dyDescent="0.35">
      <c r="A4386" s="1" t="s">
        <v>487</v>
      </c>
      <c r="B4386" s="1" t="s">
        <v>488</v>
      </c>
      <c r="C4386" s="2" t="s">
        <v>615</v>
      </c>
      <c r="D4386" s="1" t="s">
        <v>241</v>
      </c>
      <c r="E4386" s="1">
        <v>6110</v>
      </c>
      <c r="F4386" s="1" t="s">
        <v>490</v>
      </c>
      <c r="G4386" s="2" t="s">
        <v>491</v>
      </c>
      <c r="H4386" s="1" t="s">
        <v>492</v>
      </c>
      <c r="I4386" s="1">
        <v>2012</v>
      </c>
      <c r="J4386" s="1">
        <v>2012</v>
      </c>
      <c r="K4386" s="1" t="s">
        <v>493</v>
      </c>
      <c r="L4386" s="1">
        <v>2932.19</v>
      </c>
      <c r="M4386" s="1" t="s">
        <v>504</v>
      </c>
      <c r="N4386" s="1" t="s">
        <v>505</v>
      </c>
    </row>
    <row r="4387" spans="1:14" hidden="1" x14ac:dyDescent="0.35">
      <c r="A4387" s="1" t="s">
        <v>487</v>
      </c>
      <c r="B4387" s="1" t="s">
        <v>488</v>
      </c>
      <c r="C4387" s="2" t="s">
        <v>615</v>
      </c>
      <c r="D4387" s="1" t="s">
        <v>241</v>
      </c>
      <c r="E4387" s="1">
        <v>6110</v>
      </c>
      <c r="F4387" s="1" t="s">
        <v>490</v>
      </c>
      <c r="G4387" s="2" t="s">
        <v>491</v>
      </c>
      <c r="H4387" s="1" t="s">
        <v>492</v>
      </c>
      <c r="I4387" s="1">
        <v>2013</v>
      </c>
      <c r="J4387" s="1">
        <v>2013</v>
      </c>
      <c r="K4387" s="1" t="s">
        <v>493</v>
      </c>
      <c r="L4387" s="1">
        <v>3078.3</v>
      </c>
      <c r="M4387" s="1" t="s">
        <v>504</v>
      </c>
      <c r="N4387" s="1" t="s">
        <v>505</v>
      </c>
    </row>
    <row r="4388" spans="1:14" hidden="1" x14ac:dyDescent="0.35">
      <c r="A4388" s="1" t="s">
        <v>487</v>
      </c>
      <c r="B4388" s="1" t="s">
        <v>488</v>
      </c>
      <c r="C4388" s="2" t="s">
        <v>615</v>
      </c>
      <c r="D4388" s="1" t="s">
        <v>241</v>
      </c>
      <c r="E4388" s="1">
        <v>6110</v>
      </c>
      <c r="F4388" s="1" t="s">
        <v>490</v>
      </c>
      <c r="G4388" s="2" t="s">
        <v>491</v>
      </c>
      <c r="H4388" s="1" t="s">
        <v>492</v>
      </c>
      <c r="I4388" s="1">
        <v>2014</v>
      </c>
      <c r="J4388" s="1">
        <v>2014</v>
      </c>
      <c r="K4388" s="1" t="s">
        <v>493</v>
      </c>
      <c r="L4388" s="1">
        <v>2877.97</v>
      </c>
      <c r="M4388" s="1" t="s">
        <v>504</v>
      </c>
      <c r="N4388" s="1" t="s">
        <v>505</v>
      </c>
    </row>
    <row r="4389" spans="1:14" hidden="1" x14ac:dyDescent="0.35">
      <c r="A4389" s="1" t="s">
        <v>487</v>
      </c>
      <c r="B4389" s="1" t="s">
        <v>488</v>
      </c>
      <c r="C4389" s="2" t="s">
        <v>615</v>
      </c>
      <c r="D4389" s="1" t="s">
        <v>241</v>
      </c>
      <c r="E4389" s="1">
        <v>6110</v>
      </c>
      <c r="F4389" s="1" t="s">
        <v>490</v>
      </c>
      <c r="G4389" s="2" t="s">
        <v>491</v>
      </c>
      <c r="H4389" s="1" t="s">
        <v>492</v>
      </c>
      <c r="I4389" s="1">
        <v>2015</v>
      </c>
      <c r="J4389" s="1">
        <v>2015</v>
      </c>
      <c r="K4389" s="1" t="s">
        <v>493</v>
      </c>
      <c r="L4389" s="1">
        <v>2297.5700000000002</v>
      </c>
      <c r="M4389" s="1" t="s">
        <v>504</v>
      </c>
      <c r="N4389" s="1" t="s">
        <v>505</v>
      </c>
    </row>
    <row r="4390" spans="1:14" hidden="1" x14ac:dyDescent="0.35">
      <c r="A4390" s="1" t="s">
        <v>487</v>
      </c>
      <c r="B4390" s="1" t="s">
        <v>488</v>
      </c>
      <c r="C4390" s="2" t="s">
        <v>615</v>
      </c>
      <c r="D4390" s="1" t="s">
        <v>241</v>
      </c>
      <c r="E4390" s="1">
        <v>6110</v>
      </c>
      <c r="F4390" s="1" t="s">
        <v>490</v>
      </c>
      <c r="G4390" s="2" t="s">
        <v>491</v>
      </c>
      <c r="H4390" s="1" t="s">
        <v>492</v>
      </c>
      <c r="I4390" s="1">
        <v>2016</v>
      </c>
      <c r="J4390" s="1">
        <v>2016</v>
      </c>
      <c r="K4390" s="1" t="s">
        <v>493</v>
      </c>
      <c r="L4390" s="1">
        <v>2224.64</v>
      </c>
      <c r="M4390" s="1" t="s">
        <v>504</v>
      </c>
      <c r="N4390" s="1" t="s">
        <v>505</v>
      </c>
    </row>
    <row r="4391" spans="1:14" hidden="1" x14ac:dyDescent="0.35">
      <c r="A4391" s="1" t="s">
        <v>487</v>
      </c>
      <c r="B4391" s="1" t="s">
        <v>488</v>
      </c>
      <c r="C4391" s="2" t="s">
        <v>615</v>
      </c>
      <c r="D4391" s="1" t="s">
        <v>241</v>
      </c>
      <c r="E4391" s="1">
        <v>6110</v>
      </c>
      <c r="F4391" s="1" t="s">
        <v>490</v>
      </c>
      <c r="G4391" s="2" t="s">
        <v>491</v>
      </c>
      <c r="H4391" s="1" t="s">
        <v>492</v>
      </c>
      <c r="I4391" s="1">
        <v>2017</v>
      </c>
      <c r="J4391" s="1">
        <v>2017</v>
      </c>
      <c r="K4391" s="1" t="s">
        <v>493</v>
      </c>
      <c r="L4391" s="1">
        <v>2314.77</v>
      </c>
      <c r="M4391" s="1" t="s">
        <v>504</v>
      </c>
      <c r="N4391" s="1" t="s">
        <v>505</v>
      </c>
    </row>
    <row r="4392" spans="1:14" hidden="1" x14ac:dyDescent="0.35">
      <c r="A4392" s="1" t="s">
        <v>487</v>
      </c>
      <c r="B4392" s="1" t="s">
        <v>488</v>
      </c>
      <c r="C4392" s="2" t="s">
        <v>615</v>
      </c>
      <c r="D4392" s="1" t="s">
        <v>241</v>
      </c>
      <c r="E4392" s="1">
        <v>6110</v>
      </c>
      <c r="F4392" s="1" t="s">
        <v>490</v>
      </c>
      <c r="G4392" s="2" t="s">
        <v>491</v>
      </c>
      <c r="H4392" s="1" t="s">
        <v>492</v>
      </c>
      <c r="I4392" s="1">
        <v>2018</v>
      </c>
      <c r="J4392" s="1">
        <v>2018</v>
      </c>
      <c r="K4392" s="1" t="s">
        <v>493</v>
      </c>
      <c r="L4392" s="1">
        <v>2712.08</v>
      </c>
      <c r="M4392" s="1" t="s">
        <v>504</v>
      </c>
      <c r="N4392" s="1" t="s">
        <v>505</v>
      </c>
    </row>
    <row r="4393" spans="1:14" hidden="1" x14ac:dyDescent="0.35">
      <c r="A4393" s="1" t="s">
        <v>487</v>
      </c>
      <c r="B4393" s="1" t="s">
        <v>488</v>
      </c>
      <c r="C4393" s="2" t="s">
        <v>615</v>
      </c>
      <c r="D4393" s="1" t="s">
        <v>241</v>
      </c>
      <c r="E4393" s="1">
        <v>6110</v>
      </c>
      <c r="F4393" s="1" t="s">
        <v>490</v>
      </c>
      <c r="G4393" s="2" t="s">
        <v>497</v>
      </c>
      <c r="H4393" s="1" t="s">
        <v>498</v>
      </c>
      <c r="I4393" s="1">
        <v>2001</v>
      </c>
      <c r="J4393" s="1">
        <v>2001</v>
      </c>
      <c r="K4393" s="1" t="s">
        <v>493</v>
      </c>
      <c r="L4393" s="1">
        <v>928.19</v>
      </c>
      <c r="M4393" s="1" t="s">
        <v>504</v>
      </c>
      <c r="N4393" s="1" t="s">
        <v>505</v>
      </c>
    </row>
    <row r="4394" spans="1:14" hidden="1" x14ac:dyDescent="0.35">
      <c r="A4394" s="1" t="s">
        <v>487</v>
      </c>
      <c r="B4394" s="1" t="s">
        <v>488</v>
      </c>
      <c r="C4394" s="2" t="s">
        <v>615</v>
      </c>
      <c r="D4394" s="1" t="s">
        <v>241</v>
      </c>
      <c r="E4394" s="1">
        <v>6110</v>
      </c>
      <c r="F4394" s="1" t="s">
        <v>490</v>
      </c>
      <c r="G4394" s="2" t="s">
        <v>497</v>
      </c>
      <c r="H4394" s="1" t="s">
        <v>498</v>
      </c>
      <c r="I4394" s="1">
        <v>2002</v>
      </c>
      <c r="J4394" s="1">
        <v>2002</v>
      </c>
      <c r="K4394" s="1" t="s">
        <v>493</v>
      </c>
      <c r="L4394" s="1">
        <v>1049.5</v>
      </c>
      <c r="M4394" s="1" t="s">
        <v>504</v>
      </c>
      <c r="N4394" s="1" t="s">
        <v>505</v>
      </c>
    </row>
    <row r="4395" spans="1:14" hidden="1" x14ac:dyDescent="0.35">
      <c r="A4395" s="1" t="s">
        <v>487</v>
      </c>
      <c r="B4395" s="1" t="s">
        <v>488</v>
      </c>
      <c r="C4395" s="2" t="s">
        <v>615</v>
      </c>
      <c r="D4395" s="1" t="s">
        <v>241</v>
      </c>
      <c r="E4395" s="1">
        <v>6110</v>
      </c>
      <c r="F4395" s="1" t="s">
        <v>490</v>
      </c>
      <c r="G4395" s="2" t="s">
        <v>497</v>
      </c>
      <c r="H4395" s="1" t="s">
        <v>498</v>
      </c>
      <c r="I4395" s="1">
        <v>2003</v>
      </c>
      <c r="J4395" s="1">
        <v>2003</v>
      </c>
      <c r="K4395" s="1" t="s">
        <v>493</v>
      </c>
      <c r="L4395" s="1">
        <v>1264.79</v>
      </c>
      <c r="M4395" s="1" t="s">
        <v>504</v>
      </c>
      <c r="N4395" s="1" t="s">
        <v>505</v>
      </c>
    </row>
    <row r="4396" spans="1:14" hidden="1" x14ac:dyDescent="0.35">
      <c r="A4396" s="1" t="s">
        <v>487</v>
      </c>
      <c r="B4396" s="1" t="s">
        <v>488</v>
      </c>
      <c r="C4396" s="2" t="s">
        <v>615</v>
      </c>
      <c r="D4396" s="1" t="s">
        <v>241</v>
      </c>
      <c r="E4396" s="1">
        <v>6110</v>
      </c>
      <c r="F4396" s="1" t="s">
        <v>490</v>
      </c>
      <c r="G4396" s="2" t="s">
        <v>497</v>
      </c>
      <c r="H4396" s="1" t="s">
        <v>498</v>
      </c>
      <c r="I4396" s="1">
        <v>2004</v>
      </c>
      <c r="J4396" s="1">
        <v>2004</v>
      </c>
      <c r="K4396" s="1" t="s">
        <v>493</v>
      </c>
      <c r="L4396" s="1">
        <v>1595.35</v>
      </c>
      <c r="M4396" s="1" t="s">
        <v>504</v>
      </c>
      <c r="N4396" s="1" t="s">
        <v>505</v>
      </c>
    </row>
    <row r="4397" spans="1:14" hidden="1" x14ac:dyDescent="0.35">
      <c r="A4397" s="1" t="s">
        <v>487</v>
      </c>
      <c r="B4397" s="1" t="s">
        <v>488</v>
      </c>
      <c r="C4397" s="2" t="s">
        <v>615</v>
      </c>
      <c r="D4397" s="1" t="s">
        <v>241</v>
      </c>
      <c r="E4397" s="1">
        <v>6110</v>
      </c>
      <c r="F4397" s="1" t="s">
        <v>490</v>
      </c>
      <c r="G4397" s="2" t="s">
        <v>497</v>
      </c>
      <c r="H4397" s="1" t="s">
        <v>498</v>
      </c>
      <c r="I4397" s="1">
        <v>2005</v>
      </c>
      <c r="J4397" s="1">
        <v>2005</v>
      </c>
      <c r="K4397" s="1" t="s">
        <v>493</v>
      </c>
      <c r="L4397" s="1">
        <v>1749.01</v>
      </c>
      <c r="M4397" s="1" t="s">
        <v>504</v>
      </c>
      <c r="N4397" s="1" t="s">
        <v>505</v>
      </c>
    </row>
    <row r="4398" spans="1:14" hidden="1" x14ac:dyDescent="0.35">
      <c r="A4398" s="1" t="s">
        <v>487</v>
      </c>
      <c r="B4398" s="1" t="s">
        <v>488</v>
      </c>
      <c r="C4398" s="2" t="s">
        <v>615</v>
      </c>
      <c r="D4398" s="1" t="s">
        <v>241</v>
      </c>
      <c r="E4398" s="1">
        <v>6110</v>
      </c>
      <c r="F4398" s="1" t="s">
        <v>490</v>
      </c>
      <c r="G4398" s="2" t="s">
        <v>497</v>
      </c>
      <c r="H4398" s="1" t="s">
        <v>498</v>
      </c>
      <c r="I4398" s="1">
        <v>2006</v>
      </c>
      <c r="J4398" s="1">
        <v>2006</v>
      </c>
      <c r="K4398" s="1" t="s">
        <v>493</v>
      </c>
      <c r="L4398" s="1">
        <v>1856.29</v>
      </c>
      <c r="M4398" s="1" t="s">
        <v>504</v>
      </c>
      <c r="N4398" s="1" t="s">
        <v>505</v>
      </c>
    </row>
    <row r="4399" spans="1:14" hidden="1" x14ac:dyDescent="0.35">
      <c r="A4399" s="1" t="s">
        <v>487</v>
      </c>
      <c r="B4399" s="1" t="s">
        <v>488</v>
      </c>
      <c r="C4399" s="2" t="s">
        <v>615</v>
      </c>
      <c r="D4399" s="1" t="s">
        <v>241</v>
      </c>
      <c r="E4399" s="1">
        <v>6110</v>
      </c>
      <c r="F4399" s="1" t="s">
        <v>490</v>
      </c>
      <c r="G4399" s="2" t="s">
        <v>497</v>
      </c>
      <c r="H4399" s="1" t="s">
        <v>498</v>
      </c>
      <c r="I4399" s="1">
        <v>2007</v>
      </c>
      <c r="J4399" s="1">
        <v>2007</v>
      </c>
      <c r="K4399" s="1" t="s">
        <v>493</v>
      </c>
      <c r="L4399" s="1">
        <v>2207.39</v>
      </c>
      <c r="M4399" s="1" t="s">
        <v>504</v>
      </c>
      <c r="N4399" s="1" t="s">
        <v>505</v>
      </c>
    </row>
    <row r="4400" spans="1:14" hidden="1" x14ac:dyDescent="0.35">
      <c r="A4400" s="1" t="s">
        <v>487</v>
      </c>
      <c r="B4400" s="1" t="s">
        <v>488</v>
      </c>
      <c r="C4400" s="2" t="s">
        <v>615</v>
      </c>
      <c r="D4400" s="1" t="s">
        <v>241</v>
      </c>
      <c r="E4400" s="1">
        <v>6110</v>
      </c>
      <c r="F4400" s="1" t="s">
        <v>490</v>
      </c>
      <c r="G4400" s="2" t="s">
        <v>497</v>
      </c>
      <c r="H4400" s="1" t="s">
        <v>498</v>
      </c>
      <c r="I4400" s="1">
        <v>2008</v>
      </c>
      <c r="J4400" s="1">
        <v>2008</v>
      </c>
      <c r="K4400" s="1" t="s">
        <v>493</v>
      </c>
      <c r="L4400" s="1">
        <v>2864.89</v>
      </c>
      <c r="M4400" s="1" t="s">
        <v>504</v>
      </c>
      <c r="N4400" s="1" t="s">
        <v>505</v>
      </c>
    </row>
    <row r="4401" spans="1:14" hidden="1" x14ac:dyDescent="0.35">
      <c r="A4401" s="1" t="s">
        <v>487</v>
      </c>
      <c r="B4401" s="1" t="s">
        <v>488</v>
      </c>
      <c r="C4401" s="2" t="s">
        <v>615</v>
      </c>
      <c r="D4401" s="1" t="s">
        <v>241</v>
      </c>
      <c r="E4401" s="1">
        <v>6110</v>
      </c>
      <c r="F4401" s="1" t="s">
        <v>490</v>
      </c>
      <c r="G4401" s="2" t="s">
        <v>497</v>
      </c>
      <c r="H4401" s="1" t="s">
        <v>498</v>
      </c>
      <c r="I4401" s="1">
        <v>2009</v>
      </c>
      <c r="J4401" s="1">
        <v>2009</v>
      </c>
      <c r="K4401" s="1" t="s">
        <v>493</v>
      </c>
      <c r="L4401" s="1">
        <v>3110.05</v>
      </c>
      <c r="M4401" s="1" t="s">
        <v>504</v>
      </c>
      <c r="N4401" s="1" t="s">
        <v>505</v>
      </c>
    </row>
    <row r="4402" spans="1:14" hidden="1" x14ac:dyDescent="0.35">
      <c r="A4402" s="1" t="s">
        <v>487</v>
      </c>
      <c r="B4402" s="1" t="s">
        <v>488</v>
      </c>
      <c r="C4402" s="2" t="s">
        <v>615</v>
      </c>
      <c r="D4402" s="1" t="s">
        <v>241</v>
      </c>
      <c r="E4402" s="1">
        <v>6110</v>
      </c>
      <c r="F4402" s="1" t="s">
        <v>490</v>
      </c>
      <c r="G4402" s="2" t="s">
        <v>497</v>
      </c>
      <c r="H4402" s="1" t="s">
        <v>498</v>
      </c>
      <c r="I4402" s="1">
        <v>2010</v>
      </c>
      <c r="J4402" s="1">
        <v>2010</v>
      </c>
      <c r="K4402" s="1" t="s">
        <v>493</v>
      </c>
      <c r="L4402" s="1">
        <v>3507.35</v>
      </c>
      <c r="M4402" s="1" t="s">
        <v>504</v>
      </c>
      <c r="N4402" s="1" t="s">
        <v>505</v>
      </c>
    </row>
    <row r="4403" spans="1:14" hidden="1" x14ac:dyDescent="0.35">
      <c r="A4403" s="1" t="s">
        <v>487</v>
      </c>
      <c r="B4403" s="1" t="s">
        <v>488</v>
      </c>
      <c r="C4403" s="2" t="s">
        <v>615</v>
      </c>
      <c r="D4403" s="1" t="s">
        <v>241</v>
      </c>
      <c r="E4403" s="1">
        <v>6110</v>
      </c>
      <c r="F4403" s="1" t="s">
        <v>490</v>
      </c>
      <c r="G4403" s="2" t="s">
        <v>497</v>
      </c>
      <c r="H4403" s="1" t="s">
        <v>498</v>
      </c>
      <c r="I4403" s="1">
        <v>2011</v>
      </c>
      <c r="J4403" s="1">
        <v>2011</v>
      </c>
      <c r="K4403" s="1" t="s">
        <v>493</v>
      </c>
      <c r="L4403" s="1">
        <v>3931.41</v>
      </c>
      <c r="M4403" s="1" t="s">
        <v>504</v>
      </c>
      <c r="N4403" s="1" t="s">
        <v>505</v>
      </c>
    </row>
    <row r="4404" spans="1:14" hidden="1" x14ac:dyDescent="0.35">
      <c r="A4404" s="1" t="s">
        <v>487</v>
      </c>
      <c r="B4404" s="1" t="s">
        <v>488</v>
      </c>
      <c r="C4404" s="2" t="s">
        <v>615</v>
      </c>
      <c r="D4404" s="1" t="s">
        <v>241</v>
      </c>
      <c r="E4404" s="1">
        <v>6110</v>
      </c>
      <c r="F4404" s="1" t="s">
        <v>490</v>
      </c>
      <c r="G4404" s="2" t="s">
        <v>497</v>
      </c>
      <c r="H4404" s="1" t="s">
        <v>498</v>
      </c>
      <c r="I4404" s="1">
        <v>2012</v>
      </c>
      <c r="J4404" s="1">
        <v>2012</v>
      </c>
      <c r="K4404" s="1" t="s">
        <v>493</v>
      </c>
      <c r="L4404" s="1">
        <v>3863.52</v>
      </c>
      <c r="M4404" s="1" t="s">
        <v>504</v>
      </c>
      <c r="N4404" s="1" t="s">
        <v>505</v>
      </c>
    </row>
    <row r="4405" spans="1:14" hidden="1" x14ac:dyDescent="0.35">
      <c r="A4405" s="1" t="s">
        <v>487</v>
      </c>
      <c r="B4405" s="1" t="s">
        <v>488</v>
      </c>
      <c r="C4405" s="2" t="s">
        <v>615</v>
      </c>
      <c r="D4405" s="1" t="s">
        <v>241</v>
      </c>
      <c r="E4405" s="1">
        <v>6110</v>
      </c>
      <c r="F4405" s="1" t="s">
        <v>490</v>
      </c>
      <c r="G4405" s="2" t="s">
        <v>497</v>
      </c>
      <c r="H4405" s="1" t="s">
        <v>498</v>
      </c>
      <c r="I4405" s="1">
        <v>2013</v>
      </c>
      <c r="J4405" s="1">
        <v>2013</v>
      </c>
      <c r="K4405" s="1" t="s">
        <v>493</v>
      </c>
      <c r="L4405" s="1">
        <v>4176.8500000000004</v>
      </c>
      <c r="M4405" s="1" t="s">
        <v>504</v>
      </c>
      <c r="N4405" s="1" t="s">
        <v>505</v>
      </c>
    </row>
    <row r="4406" spans="1:14" hidden="1" x14ac:dyDescent="0.35">
      <c r="A4406" s="1" t="s">
        <v>487</v>
      </c>
      <c r="B4406" s="1" t="s">
        <v>488</v>
      </c>
      <c r="C4406" s="2" t="s">
        <v>615</v>
      </c>
      <c r="D4406" s="1" t="s">
        <v>241</v>
      </c>
      <c r="E4406" s="1">
        <v>6110</v>
      </c>
      <c r="F4406" s="1" t="s">
        <v>490</v>
      </c>
      <c r="G4406" s="2" t="s">
        <v>497</v>
      </c>
      <c r="H4406" s="1" t="s">
        <v>498</v>
      </c>
      <c r="I4406" s="1">
        <v>2014</v>
      </c>
      <c r="J4406" s="1">
        <v>2014</v>
      </c>
      <c r="K4406" s="1" t="s">
        <v>493</v>
      </c>
      <c r="L4406" s="1">
        <v>4060.04</v>
      </c>
      <c r="M4406" s="1" t="s">
        <v>504</v>
      </c>
      <c r="N4406" s="1" t="s">
        <v>505</v>
      </c>
    </row>
    <row r="4407" spans="1:14" hidden="1" x14ac:dyDescent="0.35">
      <c r="A4407" s="1" t="s">
        <v>487</v>
      </c>
      <c r="B4407" s="1" t="s">
        <v>488</v>
      </c>
      <c r="C4407" s="2" t="s">
        <v>615</v>
      </c>
      <c r="D4407" s="1" t="s">
        <v>241</v>
      </c>
      <c r="E4407" s="1">
        <v>6110</v>
      </c>
      <c r="F4407" s="1" t="s">
        <v>490</v>
      </c>
      <c r="G4407" s="2" t="s">
        <v>497</v>
      </c>
      <c r="H4407" s="1" t="s">
        <v>498</v>
      </c>
      <c r="I4407" s="1">
        <v>2015</v>
      </c>
      <c r="J4407" s="1">
        <v>2015</v>
      </c>
      <c r="K4407" s="1" t="s">
        <v>493</v>
      </c>
      <c r="L4407" s="1">
        <v>3352.61</v>
      </c>
      <c r="M4407" s="1" t="s">
        <v>504</v>
      </c>
      <c r="N4407" s="1" t="s">
        <v>505</v>
      </c>
    </row>
    <row r="4408" spans="1:14" hidden="1" x14ac:dyDescent="0.35">
      <c r="A4408" s="1" t="s">
        <v>487</v>
      </c>
      <c r="B4408" s="1" t="s">
        <v>488</v>
      </c>
      <c r="C4408" s="2" t="s">
        <v>615</v>
      </c>
      <c r="D4408" s="1" t="s">
        <v>241</v>
      </c>
      <c r="E4408" s="1">
        <v>6110</v>
      </c>
      <c r="F4408" s="1" t="s">
        <v>490</v>
      </c>
      <c r="G4408" s="2" t="s">
        <v>497</v>
      </c>
      <c r="H4408" s="1" t="s">
        <v>498</v>
      </c>
      <c r="I4408" s="1">
        <v>2016</v>
      </c>
      <c r="J4408" s="1">
        <v>2016</v>
      </c>
      <c r="K4408" s="1" t="s">
        <v>493</v>
      </c>
      <c r="L4408" s="1">
        <v>3370.24</v>
      </c>
      <c r="M4408" s="1" t="s">
        <v>504</v>
      </c>
      <c r="N4408" s="1" t="s">
        <v>505</v>
      </c>
    </row>
    <row r="4409" spans="1:14" hidden="1" x14ac:dyDescent="0.35">
      <c r="A4409" s="1" t="s">
        <v>487</v>
      </c>
      <c r="B4409" s="1" t="s">
        <v>488</v>
      </c>
      <c r="C4409" s="2" t="s">
        <v>615</v>
      </c>
      <c r="D4409" s="1" t="s">
        <v>241</v>
      </c>
      <c r="E4409" s="1">
        <v>6110</v>
      </c>
      <c r="F4409" s="1" t="s">
        <v>490</v>
      </c>
      <c r="G4409" s="2" t="s">
        <v>497</v>
      </c>
      <c r="H4409" s="1" t="s">
        <v>498</v>
      </c>
      <c r="I4409" s="1">
        <v>2017</v>
      </c>
      <c r="J4409" s="1">
        <v>2017</v>
      </c>
      <c r="K4409" s="1" t="s">
        <v>493</v>
      </c>
      <c r="L4409" s="1">
        <v>3567.84</v>
      </c>
      <c r="M4409" s="1" t="s">
        <v>504</v>
      </c>
      <c r="N4409" s="1" t="s">
        <v>505</v>
      </c>
    </row>
    <row r="4410" spans="1:14" hidden="1" x14ac:dyDescent="0.35">
      <c r="A4410" s="1" t="s">
        <v>487</v>
      </c>
      <c r="B4410" s="1" t="s">
        <v>488</v>
      </c>
      <c r="C4410" s="2" t="s">
        <v>615</v>
      </c>
      <c r="D4410" s="1" t="s">
        <v>241</v>
      </c>
      <c r="E4410" s="1">
        <v>6110</v>
      </c>
      <c r="F4410" s="1" t="s">
        <v>490</v>
      </c>
      <c r="G4410" s="2" t="s">
        <v>497</v>
      </c>
      <c r="H4410" s="1" t="s">
        <v>498</v>
      </c>
      <c r="I4410" s="1">
        <v>2018</v>
      </c>
      <c r="J4410" s="1">
        <v>2018</v>
      </c>
      <c r="K4410" s="1" t="s">
        <v>493</v>
      </c>
      <c r="L4410" s="1">
        <v>3907.29</v>
      </c>
      <c r="M4410" s="1" t="s">
        <v>504</v>
      </c>
      <c r="N4410" s="1" t="s">
        <v>505</v>
      </c>
    </row>
    <row r="4411" spans="1:14" hidden="1" x14ac:dyDescent="0.35">
      <c r="A4411" s="1" t="s">
        <v>487</v>
      </c>
      <c r="B4411" s="1" t="s">
        <v>488</v>
      </c>
      <c r="C4411" s="2" t="s">
        <v>615</v>
      </c>
      <c r="D4411" s="1" t="s">
        <v>241</v>
      </c>
      <c r="E4411" s="1">
        <v>6110</v>
      </c>
      <c r="F4411" s="1" t="s">
        <v>490</v>
      </c>
      <c r="G4411" s="2" t="s">
        <v>499</v>
      </c>
      <c r="H4411" s="1" t="s">
        <v>500</v>
      </c>
      <c r="I4411" s="1">
        <v>2001</v>
      </c>
      <c r="J4411" s="1">
        <v>2001</v>
      </c>
      <c r="K4411" s="1" t="s">
        <v>493</v>
      </c>
      <c r="L4411" s="1">
        <v>1695.46</v>
      </c>
      <c r="M4411" s="1" t="s">
        <v>504</v>
      </c>
      <c r="N4411" s="1" t="s">
        <v>505</v>
      </c>
    </row>
    <row r="4412" spans="1:14" hidden="1" x14ac:dyDescent="0.35">
      <c r="A4412" s="1" t="s">
        <v>487</v>
      </c>
      <c r="B4412" s="1" t="s">
        <v>488</v>
      </c>
      <c r="C4412" s="2" t="s">
        <v>615</v>
      </c>
      <c r="D4412" s="1" t="s">
        <v>241</v>
      </c>
      <c r="E4412" s="1">
        <v>6110</v>
      </c>
      <c r="F4412" s="1" t="s">
        <v>490</v>
      </c>
      <c r="G4412" s="2" t="s">
        <v>499</v>
      </c>
      <c r="H4412" s="1" t="s">
        <v>500</v>
      </c>
      <c r="I4412" s="1">
        <v>2002</v>
      </c>
      <c r="J4412" s="1">
        <v>2002</v>
      </c>
      <c r="K4412" s="1" t="s">
        <v>493</v>
      </c>
      <c r="L4412" s="1">
        <v>1953.09</v>
      </c>
      <c r="M4412" s="1" t="s">
        <v>504</v>
      </c>
      <c r="N4412" s="1" t="s">
        <v>505</v>
      </c>
    </row>
    <row r="4413" spans="1:14" hidden="1" x14ac:dyDescent="0.35">
      <c r="A4413" s="1" t="s">
        <v>487</v>
      </c>
      <c r="B4413" s="1" t="s">
        <v>488</v>
      </c>
      <c r="C4413" s="2" t="s">
        <v>615</v>
      </c>
      <c r="D4413" s="1" t="s">
        <v>241</v>
      </c>
      <c r="E4413" s="1">
        <v>6110</v>
      </c>
      <c r="F4413" s="1" t="s">
        <v>490</v>
      </c>
      <c r="G4413" s="2" t="s">
        <v>499</v>
      </c>
      <c r="H4413" s="1" t="s">
        <v>500</v>
      </c>
      <c r="I4413" s="1">
        <v>2003</v>
      </c>
      <c r="J4413" s="1">
        <v>2003</v>
      </c>
      <c r="K4413" s="1" t="s">
        <v>493</v>
      </c>
      <c r="L4413" s="1">
        <v>2139.1999999999998</v>
      </c>
      <c r="M4413" s="1" t="s">
        <v>504</v>
      </c>
      <c r="N4413" s="1" t="s">
        <v>505</v>
      </c>
    </row>
    <row r="4414" spans="1:14" hidden="1" x14ac:dyDescent="0.35">
      <c r="A4414" s="1" t="s">
        <v>487</v>
      </c>
      <c r="B4414" s="1" t="s">
        <v>488</v>
      </c>
      <c r="C4414" s="2" t="s">
        <v>615</v>
      </c>
      <c r="D4414" s="1" t="s">
        <v>241</v>
      </c>
      <c r="E4414" s="1">
        <v>6110</v>
      </c>
      <c r="F4414" s="1" t="s">
        <v>490</v>
      </c>
      <c r="G4414" s="2" t="s">
        <v>499</v>
      </c>
      <c r="H4414" s="1" t="s">
        <v>500</v>
      </c>
      <c r="I4414" s="1">
        <v>2004</v>
      </c>
      <c r="J4414" s="1">
        <v>2004</v>
      </c>
      <c r="K4414" s="1" t="s">
        <v>493</v>
      </c>
      <c r="L4414" s="1">
        <v>2106.71</v>
      </c>
      <c r="M4414" s="1" t="s">
        <v>504</v>
      </c>
      <c r="N4414" s="1" t="s">
        <v>505</v>
      </c>
    </row>
    <row r="4415" spans="1:14" hidden="1" x14ac:dyDescent="0.35">
      <c r="A4415" s="1" t="s">
        <v>487</v>
      </c>
      <c r="B4415" s="1" t="s">
        <v>488</v>
      </c>
      <c r="C4415" s="2" t="s">
        <v>615</v>
      </c>
      <c r="D4415" s="1" t="s">
        <v>241</v>
      </c>
      <c r="E4415" s="1">
        <v>6110</v>
      </c>
      <c r="F4415" s="1" t="s">
        <v>490</v>
      </c>
      <c r="G4415" s="2" t="s">
        <v>499</v>
      </c>
      <c r="H4415" s="1" t="s">
        <v>500</v>
      </c>
      <c r="I4415" s="1">
        <v>2005</v>
      </c>
      <c r="J4415" s="1">
        <v>2005</v>
      </c>
      <c r="K4415" s="1" t="s">
        <v>493</v>
      </c>
      <c r="L4415" s="1">
        <v>2097.94</v>
      </c>
      <c r="M4415" s="1" t="s">
        <v>504</v>
      </c>
      <c r="N4415" s="1" t="s">
        <v>505</v>
      </c>
    </row>
    <row r="4416" spans="1:14" hidden="1" x14ac:dyDescent="0.35">
      <c r="A4416" s="1" t="s">
        <v>487</v>
      </c>
      <c r="B4416" s="1" t="s">
        <v>488</v>
      </c>
      <c r="C4416" s="2" t="s">
        <v>615</v>
      </c>
      <c r="D4416" s="1" t="s">
        <v>241</v>
      </c>
      <c r="E4416" s="1">
        <v>6110</v>
      </c>
      <c r="F4416" s="1" t="s">
        <v>490</v>
      </c>
      <c r="G4416" s="2" t="s">
        <v>499</v>
      </c>
      <c r="H4416" s="1" t="s">
        <v>500</v>
      </c>
      <c r="I4416" s="1">
        <v>2006</v>
      </c>
      <c r="J4416" s="1">
        <v>2006</v>
      </c>
      <c r="K4416" s="1" t="s">
        <v>493</v>
      </c>
      <c r="L4416" s="1">
        <v>2146.62</v>
      </c>
      <c r="M4416" s="1" t="s">
        <v>504</v>
      </c>
      <c r="N4416" s="1" t="s">
        <v>505</v>
      </c>
    </row>
    <row r="4417" spans="1:14" hidden="1" x14ac:dyDescent="0.35">
      <c r="A4417" s="1" t="s">
        <v>487</v>
      </c>
      <c r="B4417" s="1" t="s">
        <v>488</v>
      </c>
      <c r="C4417" s="2" t="s">
        <v>615</v>
      </c>
      <c r="D4417" s="1" t="s">
        <v>241</v>
      </c>
      <c r="E4417" s="1">
        <v>6110</v>
      </c>
      <c r="F4417" s="1" t="s">
        <v>490</v>
      </c>
      <c r="G4417" s="2" t="s">
        <v>499</v>
      </c>
      <c r="H4417" s="1" t="s">
        <v>500</v>
      </c>
      <c r="I4417" s="1">
        <v>2007</v>
      </c>
      <c r="J4417" s="1">
        <v>2007</v>
      </c>
      <c r="K4417" s="1" t="s">
        <v>493</v>
      </c>
      <c r="L4417" s="1">
        <v>2392.4899999999998</v>
      </c>
      <c r="M4417" s="1" t="s">
        <v>504</v>
      </c>
      <c r="N4417" s="1" t="s">
        <v>505</v>
      </c>
    </row>
    <row r="4418" spans="1:14" hidden="1" x14ac:dyDescent="0.35">
      <c r="A4418" s="1" t="s">
        <v>487</v>
      </c>
      <c r="B4418" s="1" t="s">
        <v>488</v>
      </c>
      <c r="C4418" s="2" t="s">
        <v>615</v>
      </c>
      <c r="D4418" s="1" t="s">
        <v>241</v>
      </c>
      <c r="E4418" s="1">
        <v>6110</v>
      </c>
      <c r="F4418" s="1" t="s">
        <v>490</v>
      </c>
      <c r="G4418" s="2" t="s">
        <v>499</v>
      </c>
      <c r="H4418" s="1" t="s">
        <v>500</v>
      </c>
      <c r="I4418" s="1">
        <v>2008</v>
      </c>
      <c r="J4418" s="1">
        <v>2008</v>
      </c>
      <c r="K4418" s="1" t="s">
        <v>493</v>
      </c>
      <c r="L4418" s="1">
        <v>2740.25</v>
      </c>
      <c r="M4418" s="1" t="s">
        <v>504</v>
      </c>
      <c r="N4418" s="1" t="s">
        <v>505</v>
      </c>
    </row>
    <row r="4419" spans="1:14" hidden="1" x14ac:dyDescent="0.35">
      <c r="A4419" s="1" t="s">
        <v>487</v>
      </c>
      <c r="B4419" s="1" t="s">
        <v>488</v>
      </c>
      <c r="C4419" s="2" t="s">
        <v>615</v>
      </c>
      <c r="D4419" s="1" t="s">
        <v>241</v>
      </c>
      <c r="E4419" s="1">
        <v>6110</v>
      </c>
      <c r="F4419" s="1" t="s">
        <v>490</v>
      </c>
      <c r="G4419" s="2" t="s">
        <v>499</v>
      </c>
      <c r="H4419" s="1" t="s">
        <v>500</v>
      </c>
      <c r="I4419" s="1">
        <v>2009</v>
      </c>
      <c r="J4419" s="1">
        <v>2009</v>
      </c>
      <c r="K4419" s="1" t="s">
        <v>493</v>
      </c>
      <c r="L4419" s="1">
        <v>2570.4699999999998</v>
      </c>
      <c r="M4419" s="1" t="s">
        <v>504</v>
      </c>
      <c r="N4419" s="1" t="s">
        <v>505</v>
      </c>
    </row>
    <row r="4420" spans="1:14" hidden="1" x14ac:dyDescent="0.35">
      <c r="A4420" s="1" t="s">
        <v>487</v>
      </c>
      <c r="B4420" s="1" t="s">
        <v>488</v>
      </c>
      <c r="C4420" s="2" t="s">
        <v>615</v>
      </c>
      <c r="D4420" s="1" t="s">
        <v>241</v>
      </c>
      <c r="E4420" s="1">
        <v>6110</v>
      </c>
      <c r="F4420" s="1" t="s">
        <v>490</v>
      </c>
      <c r="G4420" s="2" t="s">
        <v>499</v>
      </c>
      <c r="H4420" s="1" t="s">
        <v>500</v>
      </c>
      <c r="I4420" s="1">
        <v>2010</v>
      </c>
      <c r="J4420" s="1">
        <v>2010</v>
      </c>
      <c r="K4420" s="1" t="s">
        <v>493</v>
      </c>
      <c r="L4420" s="1">
        <v>2776.23</v>
      </c>
      <c r="M4420" s="1" t="s">
        <v>504</v>
      </c>
      <c r="N4420" s="1" t="s">
        <v>505</v>
      </c>
    </row>
    <row r="4421" spans="1:14" hidden="1" x14ac:dyDescent="0.35">
      <c r="A4421" s="1" t="s">
        <v>487</v>
      </c>
      <c r="B4421" s="1" t="s">
        <v>488</v>
      </c>
      <c r="C4421" s="2" t="s">
        <v>615</v>
      </c>
      <c r="D4421" s="1" t="s">
        <v>241</v>
      </c>
      <c r="E4421" s="1">
        <v>6110</v>
      </c>
      <c r="F4421" s="1" t="s">
        <v>490</v>
      </c>
      <c r="G4421" s="2" t="s">
        <v>499</v>
      </c>
      <c r="H4421" s="1" t="s">
        <v>500</v>
      </c>
      <c r="I4421" s="1">
        <v>2011</v>
      </c>
      <c r="J4421" s="1">
        <v>2011</v>
      </c>
      <c r="K4421" s="1" t="s">
        <v>493</v>
      </c>
      <c r="L4421" s="1">
        <v>3015.2</v>
      </c>
      <c r="M4421" s="1" t="s">
        <v>504</v>
      </c>
      <c r="N4421" s="1" t="s">
        <v>505</v>
      </c>
    </row>
    <row r="4422" spans="1:14" hidden="1" x14ac:dyDescent="0.35">
      <c r="A4422" s="1" t="s">
        <v>487</v>
      </c>
      <c r="B4422" s="1" t="s">
        <v>488</v>
      </c>
      <c r="C4422" s="2" t="s">
        <v>615</v>
      </c>
      <c r="D4422" s="1" t="s">
        <v>241</v>
      </c>
      <c r="E4422" s="1">
        <v>6110</v>
      </c>
      <c r="F4422" s="1" t="s">
        <v>490</v>
      </c>
      <c r="G4422" s="2" t="s">
        <v>499</v>
      </c>
      <c r="H4422" s="1" t="s">
        <v>500</v>
      </c>
      <c r="I4422" s="1">
        <v>2012</v>
      </c>
      <c r="J4422" s="1">
        <v>2012</v>
      </c>
      <c r="K4422" s="1" t="s">
        <v>493</v>
      </c>
      <c r="L4422" s="1">
        <v>2954.71</v>
      </c>
      <c r="M4422" s="1" t="s">
        <v>504</v>
      </c>
      <c r="N4422" s="1" t="s">
        <v>505</v>
      </c>
    </row>
    <row r="4423" spans="1:14" hidden="1" x14ac:dyDescent="0.35">
      <c r="A4423" s="1" t="s">
        <v>487</v>
      </c>
      <c r="B4423" s="1" t="s">
        <v>488</v>
      </c>
      <c r="C4423" s="2" t="s">
        <v>615</v>
      </c>
      <c r="D4423" s="1" t="s">
        <v>241</v>
      </c>
      <c r="E4423" s="1">
        <v>6110</v>
      </c>
      <c r="F4423" s="1" t="s">
        <v>490</v>
      </c>
      <c r="G4423" s="2" t="s">
        <v>499</v>
      </c>
      <c r="H4423" s="1" t="s">
        <v>500</v>
      </c>
      <c r="I4423" s="1">
        <v>2013</v>
      </c>
      <c r="J4423" s="1">
        <v>2013</v>
      </c>
      <c r="K4423" s="1" t="s">
        <v>493</v>
      </c>
      <c r="L4423" s="1">
        <v>3103.15</v>
      </c>
      <c r="M4423" s="1" t="s">
        <v>504</v>
      </c>
      <c r="N4423" s="1" t="s">
        <v>505</v>
      </c>
    </row>
    <row r="4424" spans="1:14" hidden="1" x14ac:dyDescent="0.35">
      <c r="A4424" s="1" t="s">
        <v>487</v>
      </c>
      <c r="B4424" s="1" t="s">
        <v>488</v>
      </c>
      <c r="C4424" s="2" t="s">
        <v>615</v>
      </c>
      <c r="D4424" s="1" t="s">
        <v>241</v>
      </c>
      <c r="E4424" s="1">
        <v>6110</v>
      </c>
      <c r="F4424" s="1" t="s">
        <v>490</v>
      </c>
      <c r="G4424" s="2" t="s">
        <v>499</v>
      </c>
      <c r="H4424" s="1" t="s">
        <v>500</v>
      </c>
      <c r="I4424" s="1">
        <v>2014</v>
      </c>
      <c r="J4424" s="1">
        <v>2014</v>
      </c>
      <c r="K4424" s="1" t="s">
        <v>493</v>
      </c>
      <c r="L4424" s="1">
        <v>2926.53</v>
      </c>
      <c r="M4424" s="1" t="s">
        <v>504</v>
      </c>
      <c r="N4424" s="1" t="s">
        <v>505</v>
      </c>
    </row>
    <row r="4425" spans="1:14" hidden="1" x14ac:dyDescent="0.35">
      <c r="A4425" s="1" t="s">
        <v>487</v>
      </c>
      <c r="B4425" s="1" t="s">
        <v>488</v>
      </c>
      <c r="C4425" s="2" t="s">
        <v>615</v>
      </c>
      <c r="D4425" s="1" t="s">
        <v>241</v>
      </c>
      <c r="E4425" s="1">
        <v>6110</v>
      </c>
      <c r="F4425" s="1" t="s">
        <v>490</v>
      </c>
      <c r="G4425" s="2" t="s">
        <v>499</v>
      </c>
      <c r="H4425" s="1" t="s">
        <v>500</v>
      </c>
      <c r="I4425" s="1">
        <v>2015</v>
      </c>
      <c r="J4425" s="1">
        <v>2015</v>
      </c>
      <c r="K4425" s="1" t="s">
        <v>493</v>
      </c>
      <c r="L4425" s="1">
        <v>2317.04</v>
      </c>
      <c r="M4425" s="1" t="s">
        <v>504</v>
      </c>
      <c r="N4425" s="1" t="s">
        <v>505</v>
      </c>
    </row>
    <row r="4426" spans="1:14" hidden="1" x14ac:dyDescent="0.35">
      <c r="A4426" s="1" t="s">
        <v>487</v>
      </c>
      <c r="B4426" s="1" t="s">
        <v>488</v>
      </c>
      <c r="C4426" s="2" t="s">
        <v>615</v>
      </c>
      <c r="D4426" s="1" t="s">
        <v>241</v>
      </c>
      <c r="E4426" s="1">
        <v>6110</v>
      </c>
      <c r="F4426" s="1" t="s">
        <v>490</v>
      </c>
      <c r="G4426" s="2" t="s">
        <v>499</v>
      </c>
      <c r="H4426" s="1" t="s">
        <v>500</v>
      </c>
      <c r="I4426" s="1">
        <v>2016</v>
      </c>
      <c r="J4426" s="1">
        <v>2016</v>
      </c>
      <c r="K4426" s="1" t="s">
        <v>493</v>
      </c>
      <c r="L4426" s="1">
        <v>2257.5</v>
      </c>
      <c r="M4426" s="1" t="s">
        <v>504</v>
      </c>
      <c r="N4426" s="1" t="s">
        <v>505</v>
      </c>
    </row>
    <row r="4427" spans="1:14" hidden="1" x14ac:dyDescent="0.35">
      <c r="A4427" s="1" t="s">
        <v>487</v>
      </c>
      <c r="B4427" s="1" t="s">
        <v>488</v>
      </c>
      <c r="C4427" s="2" t="s">
        <v>615</v>
      </c>
      <c r="D4427" s="1" t="s">
        <v>241</v>
      </c>
      <c r="E4427" s="1">
        <v>6110</v>
      </c>
      <c r="F4427" s="1" t="s">
        <v>490</v>
      </c>
      <c r="G4427" s="2" t="s">
        <v>499</v>
      </c>
      <c r="H4427" s="1" t="s">
        <v>500</v>
      </c>
      <c r="I4427" s="1">
        <v>2017</v>
      </c>
      <c r="J4427" s="1">
        <v>2017</v>
      </c>
      <c r="K4427" s="1" t="s">
        <v>493</v>
      </c>
      <c r="L4427" s="1">
        <v>2352.4899999999998</v>
      </c>
      <c r="M4427" s="1" t="s">
        <v>504</v>
      </c>
      <c r="N4427" s="1" t="s">
        <v>505</v>
      </c>
    </row>
    <row r="4428" spans="1:14" hidden="1" x14ac:dyDescent="0.35">
      <c r="A4428" s="1" t="s">
        <v>487</v>
      </c>
      <c r="B4428" s="1" t="s">
        <v>488</v>
      </c>
      <c r="C4428" s="2" t="s">
        <v>615</v>
      </c>
      <c r="D4428" s="1" t="s">
        <v>241</v>
      </c>
      <c r="E4428" s="1">
        <v>6110</v>
      </c>
      <c r="F4428" s="1" t="s">
        <v>490</v>
      </c>
      <c r="G4428" s="2" t="s">
        <v>499</v>
      </c>
      <c r="H4428" s="1" t="s">
        <v>500</v>
      </c>
      <c r="I4428" s="1">
        <v>2018</v>
      </c>
      <c r="J4428" s="1">
        <v>2018</v>
      </c>
      <c r="K4428" s="1" t="s">
        <v>493</v>
      </c>
      <c r="L4428" s="1">
        <v>3078.27</v>
      </c>
      <c r="M4428" s="1" t="s">
        <v>504</v>
      </c>
      <c r="N4428" s="1" t="s">
        <v>505</v>
      </c>
    </row>
    <row r="4429" spans="1:14" hidden="1" x14ac:dyDescent="0.35">
      <c r="A4429" s="1" t="s">
        <v>487</v>
      </c>
      <c r="B4429" s="1" t="s">
        <v>488</v>
      </c>
      <c r="C4429" s="2" t="s">
        <v>615</v>
      </c>
      <c r="D4429" s="1" t="s">
        <v>241</v>
      </c>
      <c r="E4429" s="1">
        <v>6110</v>
      </c>
      <c r="F4429" s="1" t="s">
        <v>490</v>
      </c>
      <c r="G4429" s="2" t="s">
        <v>501</v>
      </c>
      <c r="H4429" s="1" t="s">
        <v>502</v>
      </c>
      <c r="I4429" s="1">
        <v>2001</v>
      </c>
      <c r="J4429" s="1">
        <v>2001</v>
      </c>
      <c r="K4429" s="1" t="s">
        <v>493</v>
      </c>
      <c r="L4429" s="1">
        <v>236.22</v>
      </c>
      <c r="M4429" s="1" t="s">
        <v>504</v>
      </c>
      <c r="N4429" s="1" t="s">
        <v>505</v>
      </c>
    </row>
    <row r="4430" spans="1:14" hidden="1" x14ac:dyDescent="0.35">
      <c r="A4430" s="1" t="s">
        <v>487</v>
      </c>
      <c r="B4430" s="1" t="s">
        <v>488</v>
      </c>
      <c r="C4430" s="2" t="s">
        <v>615</v>
      </c>
      <c r="D4430" s="1" t="s">
        <v>241</v>
      </c>
      <c r="E4430" s="1">
        <v>6110</v>
      </c>
      <c r="F4430" s="1" t="s">
        <v>490</v>
      </c>
      <c r="G4430" s="2" t="s">
        <v>501</v>
      </c>
      <c r="H4430" s="1" t="s">
        <v>502</v>
      </c>
      <c r="I4430" s="1">
        <v>2002</v>
      </c>
      <c r="J4430" s="1">
        <v>2002</v>
      </c>
      <c r="K4430" s="1" t="s">
        <v>493</v>
      </c>
      <c r="L4430" s="1">
        <v>260.64999999999998</v>
      </c>
      <c r="M4430" s="1" t="s">
        <v>504</v>
      </c>
      <c r="N4430" s="1" t="s">
        <v>505</v>
      </c>
    </row>
    <row r="4431" spans="1:14" hidden="1" x14ac:dyDescent="0.35">
      <c r="A4431" s="1" t="s">
        <v>487</v>
      </c>
      <c r="B4431" s="1" t="s">
        <v>488</v>
      </c>
      <c r="C4431" s="2" t="s">
        <v>615</v>
      </c>
      <c r="D4431" s="1" t="s">
        <v>241</v>
      </c>
      <c r="E4431" s="1">
        <v>6110</v>
      </c>
      <c r="F4431" s="1" t="s">
        <v>490</v>
      </c>
      <c r="G4431" s="2" t="s">
        <v>501</v>
      </c>
      <c r="H4431" s="1" t="s">
        <v>502</v>
      </c>
      <c r="I4431" s="1">
        <v>2003</v>
      </c>
      <c r="J4431" s="1">
        <v>2003</v>
      </c>
      <c r="K4431" s="1" t="s">
        <v>493</v>
      </c>
      <c r="L4431" s="1">
        <v>280.92</v>
      </c>
      <c r="M4431" s="1" t="s">
        <v>504</v>
      </c>
      <c r="N4431" s="1" t="s">
        <v>505</v>
      </c>
    </row>
    <row r="4432" spans="1:14" hidden="1" x14ac:dyDescent="0.35">
      <c r="A4432" s="1" t="s">
        <v>487</v>
      </c>
      <c r="B4432" s="1" t="s">
        <v>488</v>
      </c>
      <c r="C4432" s="2" t="s">
        <v>615</v>
      </c>
      <c r="D4432" s="1" t="s">
        <v>241</v>
      </c>
      <c r="E4432" s="1">
        <v>6110</v>
      </c>
      <c r="F4432" s="1" t="s">
        <v>490</v>
      </c>
      <c r="G4432" s="2" t="s">
        <v>501</v>
      </c>
      <c r="H4432" s="1" t="s">
        <v>502</v>
      </c>
      <c r="I4432" s="1">
        <v>2004</v>
      </c>
      <c r="J4432" s="1">
        <v>2004</v>
      </c>
      <c r="K4432" s="1" t="s">
        <v>493</v>
      </c>
      <c r="L4432" s="1">
        <v>294.33</v>
      </c>
      <c r="M4432" s="1" t="s">
        <v>504</v>
      </c>
      <c r="N4432" s="1" t="s">
        <v>505</v>
      </c>
    </row>
    <row r="4433" spans="1:14" hidden="1" x14ac:dyDescent="0.35">
      <c r="A4433" s="1" t="s">
        <v>487</v>
      </c>
      <c r="B4433" s="1" t="s">
        <v>488</v>
      </c>
      <c r="C4433" s="2" t="s">
        <v>615</v>
      </c>
      <c r="D4433" s="1" t="s">
        <v>241</v>
      </c>
      <c r="E4433" s="1">
        <v>6110</v>
      </c>
      <c r="F4433" s="1" t="s">
        <v>490</v>
      </c>
      <c r="G4433" s="2" t="s">
        <v>501</v>
      </c>
      <c r="H4433" s="1" t="s">
        <v>502</v>
      </c>
      <c r="I4433" s="1">
        <v>2005</v>
      </c>
      <c r="J4433" s="1">
        <v>2005</v>
      </c>
      <c r="K4433" s="1" t="s">
        <v>493</v>
      </c>
      <c r="L4433" s="1">
        <v>356.69</v>
      </c>
      <c r="M4433" s="1" t="s">
        <v>504</v>
      </c>
      <c r="N4433" s="1" t="s">
        <v>505</v>
      </c>
    </row>
    <row r="4434" spans="1:14" hidden="1" x14ac:dyDescent="0.35">
      <c r="A4434" s="1" t="s">
        <v>487</v>
      </c>
      <c r="B4434" s="1" t="s">
        <v>488</v>
      </c>
      <c r="C4434" s="2" t="s">
        <v>615</v>
      </c>
      <c r="D4434" s="1" t="s">
        <v>241</v>
      </c>
      <c r="E4434" s="1">
        <v>6110</v>
      </c>
      <c r="F4434" s="1" t="s">
        <v>490</v>
      </c>
      <c r="G4434" s="2" t="s">
        <v>501</v>
      </c>
      <c r="H4434" s="1" t="s">
        <v>502</v>
      </c>
      <c r="I4434" s="1">
        <v>2006</v>
      </c>
      <c r="J4434" s="1">
        <v>2006</v>
      </c>
      <c r="K4434" s="1" t="s">
        <v>493</v>
      </c>
      <c r="L4434" s="1">
        <v>379.21</v>
      </c>
      <c r="M4434" s="1" t="s">
        <v>504</v>
      </c>
      <c r="N4434" s="1" t="s">
        <v>505</v>
      </c>
    </row>
    <row r="4435" spans="1:14" hidden="1" x14ac:dyDescent="0.35">
      <c r="A4435" s="1" t="s">
        <v>487</v>
      </c>
      <c r="B4435" s="1" t="s">
        <v>488</v>
      </c>
      <c r="C4435" s="2" t="s">
        <v>615</v>
      </c>
      <c r="D4435" s="1" t="s">
        <v>241</v>
      </c>
      <c r="E4435" s="1">
        <v>6110</v>
      </c>
      <c r="F4435" s="1" t="s">
        <v>490</v>
      </c>
      <c r="G4435" s="2" t="s">
        <v>501</v>
      </c>
      <c r="H4435" s="1" t="s">
        <v>502</v>
      </c>
      <c r="I4435" s="1">
        <v>2007</v>
      </c>
      <c r="J4435" s="1">
        <v>2007</v>
      </c>
      <c r="K4435" s="1" t="s">
        <v>493</v>
      </c>
      <c r="L4435" s="1">
        <v>456.87</v>
      </c>
      <c r="M4435" s="1" t="s">
        <v>504</v>
      </c>
      <c r="N4435" s="1" t="s">
        <v>505</v>
      </c>
    </row>
    <row r="4436" spans="1:14" hidden="1" x14ac:dyDescent="0.35">
      <c r="A4436" s="1" t="s">
        <v>487</v>
      </c>
      <c r="B4436" s="1" t="s">
        <v>488</v>
      </c>
      <c r="C4436" s="2" t="s">
        <v>615</v>
      </c>
      <c r="D4436" s="1" t="s">
        <v>241</v>
      </c>
      <c r="E4436" s="1">
        <v>6110</v>
      </c>
      <c r="F4436" s="1" t="s">
        <v>490</v>
      </c>
      <c r="G4436" s="2" t="s">
        <v>501</v>
      </c>
      <c r="H4436" s="1" t="s">
        <v>502</v>
      </c>
      <c r="I4436" s="1">
        <v>2008</v>
      </c>
      <c r="J4436" s="1">
        <v>2008</v>
      </c>
      <c r="K4436" s="1" t="s">
        <v>493</v>
      </c>
      <c r="L4436" s="1">
        <v>840.25</v>
      </c>
      <c r="M4436" s="1" t="s">
        <v>504</v>
      </c>
      <c r="N4436" s="1" t="s">
        <v>505</v>
      </c>
    </row>
    <row r="4437" spans="1:14" hidden="1" x14ac:dyDescent="0.35">
      <c r="A4437" s="1" t="s">
        <v>487</v>
      </c>
      <c r="B4437" s="1" t="s">
        <v>488</v>
      </c>
      <c r="C4437" s="2" t="s">
        <v>615</v>
      </c>
      <c r="D4437" s="1" t="s">
        <v>241</v>
      </c>
      <c r="E4437" s="1">
        <v>6110</v>
      </c>
      <c r="F4437" s="1" t="s">
        <v>490</v>
      </c>
      <c r="G4437" s="2" t="s">
        <v>501</v>
      </c>
      <c r="H4437" s="1" t="s">
        <v>502</v>
      </c>
      <c r="I4437" s="1">
        <v>2009</v>
      </c>
      <c r="J4437" s="1">
        <v>2009</v>
      </c>
      <c r="K4437" s="1" t="s">
        <v>493</v>
      </c>
      <c r="L4437" s="1">
        <v>1013.62</v>
      </c>
      <c r="M4437" s="1" t="s">
        <v>504</v>
      </c>
      <c r="N4437" s="1" t="s">
        <v>505</v>
      </c>
    </row>
    <row r="4438" spans="1:14" hidden="1" x14ac:dyDescent="0.35">
      <c r="A4438" s="1" t="s">
        <v>487</v>
      </c>
      <c r="B4438" s="1" t="s">
        <v>488</v>
      </c>
      <c r="C4438" s="2" t="s">
        <v>615</v>
      </c>
      <c r="D4438" s="1" t="s">
        <v>241</v>
      </c>
      <c r="E4438" s="1">
        <v>6110</v>
      </c>
      <c r="F4438" s="1" t="s">
        <v>490</v>
      </c>
      <c r="G4438" s="2" t="s">
        <v>501</v>
      </c>
      <c r="H4438" s="1" t="s">
        <v>502</v>
      </c>
      <c r="I4438" s="1">
        <v>2010</v>
      </c>
      <c r="J4438" s="1">
        <v>2010</v>
      </c>
      <c r="K4438" s="1" t="s">
        <v>493</v>
      </c>
      <c r="L4438" s="1">
        <v>1170.22</v>
      </c>
      <c r="M4438" s="1" t="s">
        <v>504</v>
      </c>
      <c r="N4438" s="1" t="s">
        <v>505</v>
      </c>
    </row>
    <row r="4439" spans="1:14" hidden="1" x14ac:dyDescent="0.35">
      <c r="A4439" s="1" t="s">
        <v>487</v>
      </c>
      <c r="B4439" s="1" t="s">
        <v>488</v>
      </c>
      <c r="C4439" s="2" t="s">
        <v>615</v>
      </c>
      <c r="D4439" s="1" t="s">
        <v>241</v>
      </c>
      <c r="E4439" s="1">
        <v>6110</v>
      </c>
      <c r="F4439" s="1" t="s">
        <v>490</v>
      </c>
      <c r="G4439" s="2" t="s">
        <v>501</v>
      </c>
      <c r="H4439" s="1" t="s">
        <v>502</v>
      </c>
      <c r="I4439" s="1">
        <v>2011</v>
      </c>
      <c r="J4439" s="1">
        <v>2011</v>
      </c>
      <c r="K4439" s="1" t="s">
        <v>493</v>
      </c>
      <c r="L4439" s="1">
        <v>1330.16</v>
      </c>
      <c r="M4439" s="1" t="s">
        <v>504</v>
      </c>
      <c r="N4439" s="1" t="s">
        <v>505</v>
      </c>
    </row>
    <row r="4440" spans="1:14" hidden="1" x14ac:dyDescent="0.35">
      <c r="A4440" s="1" t="s">
        <v>487</v>
      </c>
      <c r="B4440" s="1" t="s">
        <v>488</v>
      </c>
      <c r="C4440" s="2" t="s">
        <v>615</v>
      </c>
      <c r="D4440" s="1" t="s">
        <v>241</v>
      </c>
      <c r="E4440" s="1">
        <v>6110</v>
      </c>
      <c r="F4440" s="1" t="s">
        <v>490</v>
      </c>
      <c r="G4440" s="2" t="s">
        <v>501</v>
      </c>
      <c r="H4440" s="1" t="s">
        <v>502</v>
      </c>
      <c r="I4440" s="1">
        <v>2012</v>
      </c>
      <c r="J4440" s="1">
        <v>2012</v>
      </c>
      <c r="K4440" s="1" t="s">
        <v>493</v>
      </c>
      <c r="L4440" s="1">
        <v>1176.79</v>
      </c>
      <c r="M4440" s="1" t="s">
        <v>504</v>
      </c>
      <c r="N4440" s="1" t="s">
        <v>505</v>
      </c>
    </row>
    <row r="4441" spans="1:14" hidden="1" x14ac:dyDescent="0.35">
      <c r="A4441" s="1" t="s">
        <v>487</v>
      </c>
      <c r="B4441" s="1" t="s">
        <v>488</v>
      </c>
      <c r="C4441" s="2" t="s">
        <v>615</v>
      </c>
      <c r="D4441" s="1" t="s">
        <v>241</v>
      </c>
      <c r="E4441" s="1">
        <v>6110</v>
      </c>
      <c r="F4441" s="1" t="s">
        <v>490</v>
      </c>
      <c r="G4441" s="2" t="s">
        <v>501</v>
      </c>
      <c r="H4441" s="1" t="s">
        <v>502</v>
      </c>
      <c r="I4441" s="1">
        <v>2013</v>
      </c>
      <c r="J4441" s="1">
        <v>2013</v>
      </c>
      <c r="K4441" s="1" t="s">
        <v>493</v>
      </c>
      <c r="L4441" s="1">
        <v>1356.94</v>
      </c>
      <c r="M4441" s="1" t="s">
        <v>504</v>
      </c>
      <c r="N4441" s="1" t="s">
        <v>505</v>
      </c>
    </row>
    <row r="4442" spans="1:14" hidden="1" x14ac:dyDescent="0.35">
      <c r="A4442" s="1" t="s">
        <v>487</v>
      </c>
      <c r="B4442" s="1" t="s">
        <v>488</v>
      </c>
      <c r="C4442" s="2" t="s">
        <v>615</v>
      </c>
      <c r="D4442" s="1" t="s">
        <v>241</v>
      </c>
      <c r="E4442" s="1">
        <v>6110</v>
      </c>
      <c r="F4442" s="1" t="s">
        <v>490</v>
      </c>
      <c r="G4442" s="2" t="s">
        <v>501</v>
      </c>
      <c r="H4442" s="1" t="s">
        <v>502</v>
      </c>
      <c r="I4442" s="1">
        <v>2014</v>
      </c>
      <c r="J4442" s="1">
        <v>2014</v>
      </c>
      <c r="K4442" s="1" t="s">
        <v>493</v>
      </c>
      <c r="L4442" s="1">
        <v>1067.5</v>
      </c>
      <c r="M4442" s="1" t="s">
        <v>504</v>
      </c>
      <c r="N4442" s="1" t="s">
        <v>505</v>
      </c>
    </row>
    <row r="4443" spans="1:14" hidden="1" x14ac:dyDescent="0.35">
      <c r="A4443" s="1" t="s">
        <v>487</v>
      </c>
      <c r="B4443" s="1" t="s">
        <v>488</v>
      </c>
      <c r="C4443" s="2" t="s">
        <v>615</v>
      </c>
      <c r="D4443" s="1" t="s">
        <v>241</v>
      </c>
      <c r="E4443" s="1">
        <v>6110</v>
      </c>
      <c r="F4443" s="1" t="s">
        <v>490</v>
      </c>
      <c r="G4443" s="2" t="s">
        <v>501</v>
      </c>
      <c r="H4443" s="1" t="s">
        <v>502</v>
      </c>
      <c r="I4443" s="1">
        <v>2015</v>
      </c>
      <c r="J4443" s="1">
        <v>2015</v>
      </c>
      <c r="K4443" s="1" t="s">
        <v>493</v>
      </c>
      <c r="L4443" s="1">
        <v>852.04</v>
      </c>
      <c r="M4443" s="1" t="s">
        <v>504</v>
      </c>
      <c r="N4443" s="1" t="s">
        <v>505</v>
      </c>
    </row>
    <row r="4444" spans="1:14" hidden="1" x14ac:dyDescent="0.35">
      <c r="A4444" s="1" t="s">
        <v>487</v>
      </c>
      <c r="B4444" s="1" t="s">
        <v>488</v>
      </c>
      <c r="C4444" s="2" t="s">
        <v>615</v>
      </c>
      <c r="D4444" s="1" t="s">
        <v>241</v>
      </c>
      <c r="E4444" s="1">
        <v>6110</v>
      </c>
      <c r="F4444" s="1" t="s">
        <v>490</v>
      </c>
      <c r="G4444" s="2" t="s">
        <v>501</v>
      </c>
      <c r="H4444" s="1" t="s">
        <v>502</v>
      </c>
      <c r="I4444" s="1">
        <v>2016</v>
      </c>
      <c r="J4444" s="1">
        <v>2016</v>
      </c>
      <c r="K4444" s="1" t="s">
        <v>493</v>
      </c>
      <c r="L4444" s="1">
        <v>813.1</v>
      </c>
      <c r="M4444" s="1" t="s">
        <v>504</v>
      </c>
      <c r="N4444" s="1" t="s">
        <v>505</v>
      </c>
    </row>
    <row r="4445" spans="1:14" hidden="1" x14ac:dyDescent="0.35">
      <c r="A4445" s="1" t="s">
        <v>487</v>
      </c>
      <c r="B4445" s="1" t="s">
        <v>488</v>
      </c>
      <c r="C4445" s="2" t="s">
        <v>615</v>
      </c>
      <c r="D4445" s="1" t="s">
        <v>241</v>
      </c>
      <c r="E4445" s="1">
        <v>6110</v>
      </c>
      <c r="F4445" s="1" t="s">
        <v>490</v>
      </c>
      <c r="G4445" s="2" t="s">
        <v>501</v>
      </c>
      <c r="H4445" s="1" t="s">
        <v>502</v>
      </c>
      <c r="I4445" s="1">
        <v>2017</v>
      </c>
      <c r="J4445" s="1">
        <v>2017</v>
      </c>
      <c r="K4445" s="1" t="s">
        <v>493</v>
      </c>
      <c r="L4445" s="1">
        <v>957.61</v>
      </c>
      <c r="M4445" s="1" t="s">
        <v>504</v>
      </c>
      <c r="N4445" s="1" t="s">
        <v>505</v>
      </c>
    </row>
    <row r="4446" spans="1:14" hidden="1" x14ac:dyDescent="0.35">
      <c r="A4446" s="1" t="s">
        <v>487</v>
      </c>
      <c r="B4446" s="1" t="s">
        <v>488</v>
      </c>
      <c r="C4446" s="2" t="s">
        <v>615</v>
      </c>
      <c r="D4446" s="1" t="s">
        <v>241</v>
      </c>
      <c r="E4446" s="1">
        <v>6110</v>
      </c>
      <c r="F4446" s="1" t="s">
        <v>490</v>
      </c>
      <c r="G4446" s="2" t="s">
        <v>501</v>
      </c>
      <c r="H4446" s="1" t="s">
        <v>502</v>
      </c>
      <c r="I4446" s="1">
        <v>2018</v>
      </c>
      <c r="J4446" s="1">
        <v>2018</v>
      </c>
      <c r="K4446" s="1" t="s">
        <v>493</v>
      </c>
      <c r="L4446" s="1">
        <v>1049.6199999999999</v>
      </c>
      <c r="M4446" s="1" t="s">
        <v>504</v>
      </c>
      <c r="N4446" s="1" t="s">
        <v>505</v>
      </c>
    </row>
    <row r="4447" spans="1:14" hidden="1" x14ac:dyDescent="0.35">
      <c r="A4447" s="1" t="s">
        <v>487</v>
      </c>
      <c r="B4447" s="1" t="s">
        <v>488</v>
      </c>
      <c r="C4447" s="2" t="s">
        <v>616</v>
      </c>
      <c r="D4447" s="1" t="s">
        <v>243</v>
      </c>
      <c r="E4447" s="1">
        <v>6110</v>
      </c>
      <c r="F4447" s="1" t="s">
        <v>490</v>
      </c>
      <c r="G4447" s="2" t="s">
        <v>491</v>
      </c>
      <c r="H4447" s="1" t="s">
        <v>492</v>
      </c>
      <c r="I4447" s="1">
        <v>2001</v>
      </c>
      <c r="J4447" s="1">
        <v>2001</v>
      </c>
      <c r="K4447" s="1" t="s">
        <v>493</v>
      </c>
      <c r="L4447" s="1">
        <v>57.22</v>
      </c>
      <c r="M4447" s="1" t="s">
        <v>504</v>
      </c>
      <c r="N4447" s="1" t="s">
        <v>505</v>
      </c>
    </row>
    <row r="4448" spans="1:14" hidden="1" x14ac:dyDescent="0.35">
      <c r="A4448" s="1" t="s">
        <v>487</v>
      </c>
      <c r="B4448" s="1" t="s">
        <v>488</v>
      </c>
      <c r="C4448" s="2" t="s">
        <v>616</v>
      </c>
      <c r="D4448" s="1" t="s">
        <v>243</v>
      </c>
      <c r="E4448" s="1">
        <v>6110</v>
      </c>
      <c r="F4448" s="1" t="s">
        <v>490</v>
      </c>
      <c r="G4448" s="2" t="s">
        <v>491</v>
      </c>
      <c r="H4448" s="1" t="s">
        <v>492</v>
      </c>
      <c r="I4448" s="1">
        <v>2002</v>
      </c>
      <c r="J4448" s="1">
        <v>2002</v>
      </c>
      <c r="K4448" s="1" t="s">
        <v>493</v>
      </c>
      <c r="L4448" s="1">
        <v>61.64</v>
      </c>
      <c r="M4448" s="1" t="s">
        <v>504</v>
      </c>
      <c r="N4448" s="1" t="s">
        <v>505</v>
      </c>
    </row>
    <row r="4449" spans="1:14" hidden="1" x14ac:dyDescent="0.35">
      <c r="A4449" s="1" t="s">
        <v>487</v>
      </c>
      <c r="B4449" s="1" t="s">
        <v>488</v>
      </c>
      <c r="C4449" s="2" t="s">
        <v>616</v>
      </c>
      <c r="D4449" s="1" t="s">
        <v>243</v>
      </c>
      <c r="E4449" s="1">
        <v>6110</v>
      </c>
      <c r="F4449" s="1" t="s">
        <v>490</v>
      </c>
      <c r="G4449" s="2" t="s">
        <v>491</v>
      </c>
      <c r="H4449" s="1" t="s">
        <v>492</v>
      </c>
      <c r="I4449" s="1">
        <v>2003</v>
      </c>
      <c r="J4449" s="1">
        <v>2003</v>
      </c>
      <c r="K4449" s="1" t="s">
        <v>493</v>
      </c>
      <c r="L4449" s="1">
        <v>68.92</v>
      </c>
      <c r="M4449" s="1" t="s">
        <v>504</v>
      </c>
      <c r="N4449" s="1" t="s">
        <v>505</v>
      </c>
    </row>
    <row r="4450" spans="1:14" hidden="1" x14ac:dyDescent="0.35">
      <c r="A4450" s="1" t="s">
        <v>487</v>
      </c>
      <c r="B4450" s="1" t="s">
        <v>488</v>
      </c>
      <c r="C4450" s="2" t="s">
        <v>616</v>
      </c>
      <c r="D4450" s="1" t="s">
        <v>243</v>
      </c>
      <c r="E4450" s="1">
        <v>6110</v>
      </c>
      <c r="F4450" s="1" t="s">
        <v>490</v>
      </c>
      <c r="G4450" s="2" t="s">
        <v>491</v>
      </c>
      <c r="H4450" s="1" t="s">
        <v>492</v>
      </c>
      <c r="I4450" s="1">
        <v>2004</v>
      </c>
      <c r="J4450" s="1">
        <v>2004</v>
      </c>
      <c r="K4450" s="1" t="s">
        <v>493</v>
      </c>
      <c r="L4450" s="1">
        <v>79.58</v>
      </c>
      <c r="M4450" s="1" t="s">
        <v>504</v>
      </c>
      <c r="N4450" s="1" t="s">
        <v>505</v>
      </c>
    </row>
    <row r="4451" spans="1:14" hidden="1" x14ac:dyDescent="0.35">
      <c r="A4451" s="1" t="s">
        <v>487</v>
      </c>
      <c r="B4451" s="1" t="s">
        <v>488</v>
      </c>
      <c r="C4451" s="2" t="s">
        <v>616</v>
      </c>
      <c r="D4451" s="1" t="s">
        <v>243</v>
      </c>
      <c r="E4451" s="1">
        <v>6110</v>
      </c>
      <c r="F4451" s="1" t="s">
        <v>490</v>
      </c>
      <c r="G4451" s="2" t="s">
        <v>491</v>
      </c>
      <c r="H4451" s="1" t="s">
        <v>492</v>
      </c>
      <c r="I4451" s="1">
        <v>2005</v>
      </c>
      <c r="J4451" s="1">
        <v>2005</v>
      </c>
      <c r="K4451" s="1" t="s">
        <v>493</v>
      </c>
      <c r="L4451" s="1">
        <v>79.58</v>
      </c>
      <c r="M4451" s="1" t="s">
        <v>504</v>
      </c>
      <c r="N4451" s="1" t="s">
        <v>505</v>
      </c>
    </row>
    <row r="4452" spans="1:14" hidden="1" x14ac:dyDescent="0.35">
      <c r="A4452" s="1" t="s">
        <v>487</v>
      </c>
      <c r="B4452" s="1" t="s">
        <v>488</v>
      </c>
      <c r="C4452" s="2" t="s">
        <v>616</v>
      </c>
      <c r="D4452" s="1" t="s">
        <v>243</v>
      </c>
      <c r="E4452" s="1">
        <v>6110</v>
      </c>
      <c r="F4452" s="1" t="s">
        <v>490</v>
      </c>
      <c r="G4452" s="2" t="s">
        <v>491</v>
      </c>
      <c r="H4452" s="1" t="s">
        <v>492</v>
      </c>
      <c r="I4452" s="1">
        <v>2006</v>
      </c>
      <c r="J4452" s="1">
        <v>2006</v>
      </c>
      <c r="K4452" s="1" t="s">
        <v>493</v>
      </c>
      <c r="L4452" s="1">
        <v>68.14</v>
      </c>
      <c r="M4452" s="1" t="s">
        <v>504</v>
      </c>
      <c r="N4452" s="1" t="s">
        <v>505</v>
      </c>
    </row>
    <row r="4453" spans="1:14" hidden="1" x14ac:dyDescent="0.35">
      <c r="A4453" s="1" t="s">
        <v>487</v>
      </c>
      <c r="B4453" s="1" t="s">
        <v>488</v>
      </c>
      <c r="C4453" s="2" t="s">
        <v>616</v>
      </c>
      <c r="D4453" s="1" t="s">
        <v>243</v>
      </c>
      <c r="E4453" s="1">
        <v>6110</v>
      </c>
      <c r="F4453" s="1" t="s">
        <v>490</v>
      </c>
      <c r="G4453" s="2" t="s">
        <v>491</v>
      </c>
      <c r="H4453" s="1" t="s">
        <v>492</v>
      </c>
      <c r="I4453" s="1">
        <v>2007</v>
      </c>
      <c r="J4453" s="1">
        <v>2007</v>
      </c>
      <c r="K4453" s="1" t="s">
        <v>493</v>
      </c>
      <c r="L4453" s="1">
        <v>76.2</v>
      </c>
      <c r="M4453" s="1" t="s">
        <v>504</v>
      </c>
      <c r="N4453" s="1" t="s">
        <v>505</v>
      </c>
    </row>
    <row r="4454" spans="1:14" hidden="1" x14ac:dyDescent="0.35">
      <c r="A4454" s="1" t="s">
        <v>487</v>
      </c>
      <c r="B4454" s="1" t="s">
        <v>488</v>
      </c>
      <c r="C4454" s="2" t="s">
        <v>616</v>
      </c>
      <c r="D4454" s="1" t="s">
        <v>243</v>
      </c>
      <c r="E4454" s="1">
        <v>6110</v>
      </c>
      <c r="F4454" s="1" t="s">
        <v>490</v>
      </c>
      <c r="G4454" s="2" t="s">
        <v>491</v>
      </c>
      <c r="H4454" s="1" t="s">
        <v>492</v>
      </c>
      <c r="I4454" s="1">
        <v>2008</v>
      </c>
      <c r="J4454" s="1">
        <v>2008</v>
      </c>
      <c r="K4454" s="1" t="s">
        <v>493</v>
      </c>
      <c r="L4454" s="1">
        <v>98.31</v>
      </c>
      <c r="M4454" s="1" t="s">
        <v>504</v>
      </c>
      <c r="N4454" s="1" t="s">
        <v>505</v>
      </c>
    </row>
    <row r="4455" spans="1:14" hidden="1" x14ac:dyDescent="0.35">
      <c r="A4455" s="1" t="s">
        <v>487</v>
      </c>
      <c r="B4455" s="1" t="s">
        <v>488</v>
      </c>
      <c r="C4455" s="2" t="s">
        <v>616</v>
      </c>
      <c r="D4455" s="1" t="s">
        <v>243</v>
      </c>
      <c r="E4455" s="1">
        <v>6110</v>
      </c>
      <c r="F4455" s="1" t="s">
        <v>490</v>
      </c>
      <c r="G4455" s="2" t="s">
        <v>491</v>
      </c>
      <c r="H4455" s="1" t="s">
        <v>492</v>
      </c>
      <c r="I4455" s="1">
        <v>2009</v>
      </c>
      <c r="J4455" s="1">
        <v>2009</v>
      </c>
      <c r="K4455" s="1" t="s">
        <v>493</v>
      </c>
      <c r="L4455" s="1">
        <v>149.28</v>
      </c>
      <c r="M4455" s="1" t="s">
        <v>504</v>
      </c>
      <c r="N4455" s="1" t="s">
        <v>505</v>
      </c>
    </row>
    <row r="4456" spans="1:14" hidden="1" x14ac:dyDescent="0.35">
      <c r="A4456" s="1" t="s">
        <v>487</v>
      </c>
      <c r="B4456" s="1" t="s">
        <v>488</v>
      </c>
      <c r="C4456" s="2" t="s">
        <v>616</v>
      </c>
      <c r="D4456" s="1" t="s">
        <v>243</v>
      </c>
      <c r="E4456" s="1">
        <v>6110</v>
      </c>
      <c r="F4456" s="1" t="s">
        <v>490</v>
      </c>
      <c r="G4456" s="2" t="s">
        <v>491</v>
      </c>
      <c r="H4456" s="1" t="s">
        <v>492</v>
      </c>
      <c r="I4456" s="1">
        <v>2010</v>
      </c>
      <c r="J4456" s="1">
        <v>2010</v>
      </c>
      <c r="K4456" s="1" t="s">
        <v>493</v>
      </c>
      <c r="L4456" s="1">
        <v>157.87</v>
      </c>
      <c r="M4456" s="1" t="s">
        <v>504</v>
      </c>
      <c r="N4456" s="1" t="s">
        <v>505</v>
      </c>
    </row>
    <row r="4457" spans="1:14" hidden="1" x14ac:dyDescent="0.35">
      <c r="A4457" s="1" t="s">
        <v>487</v>
      </c>
      <c r="B4457" s="1" t="s">
        <v>488</v>
      </c>
      <c r="C4457" s="2" t="s">
        <v>616</v>
      </c>
      <c r="D4457" s="1" t="s">
        <v>243</v>
      </c>
      <c r="E4457" s="1">
        <v>6110</v>
      </c>
      <c r="F4457" s="1" t="s">
        <v>490</v>
      </c>
      <c r="G4457" s="2" t="s">
        <v>491</v>
      </c>
      <c r="H4457" s="1" t="s">
        <v>492</v>
      </c>
      <c r="I4457" s="1">
        <v>2011</v>
      </c>
      <c r="J4457" s="1">
        <v>2011</v>
      </c>
      <c r="K4457" s="1" t="s">
        <v>493</v>
      </c>
      <c r="L4457" s="1">
        <v>138.88</v>
      </c>
      <c r="M4457" s="1" t="s">
        <v>504</v>
      </c>
      <c r="N4457" s="1" t="s">
        <v>505</v>
      </c>
    </row>
    <row r="4458" spans="1:14" hidden="1" x14ac:dyDescent="0.35">
      <c r="A4458" s="1" t="s">
        <v>487</v>
      </c>
      <c r="B4458" s="1" t="s">
        <v>488</v>
      </c>
      <c r="C4458" s="2" t="s">
        <v>616</v>
      </c>
      <c r="D4458" s="1" t="s">
        <v>243</v>
      </c>
      <c r="E4458" s="1">
        <v>6110</v>
      </c>
      <c r="F4458" s="1" t="s">
        <v>490</v>
      </c>
      <c r="G4458" s="2" t="s">
        <v>491</v>
      </c>
      <c r="H4458" s="1" t="s">
        <v>492</v>
      </c>
      <c r="I4458" s="1">
        <v>2012</v>
      </c>
      <c r="J4458" s="1">
        <v>2012</v>
      </c>
      <c r="K4458" s="1" t="s">
        <v>493</v>
      </c>
      <c r="L4458" s="1">
        <v>132.9</v>
      </c>
      <c r="M4458" s="1" t="s">
        <v>504</v>
      </c>
      <c r="N4458" s="1" t="s">
        <v>505</v>
      </c>
    </row>
    <row r="4459" spans="1:14" hidden="1" x14ac:dyDescent="0.35">
      <c r="A4459" s="1" t="s">
        <v>487</v>
      </c>
      <c r="B4459" s="1" t="s">
        <v>488</v>
      </c>
      <c r="C4459" s="2" t="s">
        <v>616</v>
      </c>
      <c r="D4459" s="1" t="s">
        <v>243</v>
      </c>
      <c r="E4459" s="1">
        <v>6110</v>
      </c>
      <c r="F4459" s="1" t="s">
        <v>490</v>
      </c>
      <c r="G4459" s="2" t="s">
        <v>491</v>
      </c>
      <c r="H4459" s="1" t="s">
        <v>492</v>
      </c>
      <c r="I4459" s="1">
        <v>2013</v>
      </c>
      <c r="J4459" s="1">
        <v>2013</v>
      </c>
      <c r="K4459" s="1" t="s">
        <v>493</v>
      </c>
      <c r="L4459" s="1">
        <v>148.5</v>
      </c>
      <c r="M4459" s="1" t="s">
        <v>504</v>
      </c>
      <c r="N4459" s="1" t="s">
        <v>505</v>
      </c>
    </row>
    <row r="4460" spans="1:14" hidden="1" x14ac:dyDescent="0.35">
      <c r="A4460" s="1" t="s">
        <v>487</v>
      </c>
      <c r="B4460" s="1" t="s">
        <v>488</v>
      </c>
      <c r="C4460" s="2" t="s">
        <v>616</v>
      </c>
      <c r="D4460" s="1" t="s">
        <v>243</v>
      </c>
      <c r="E4460" s="1">
        <v>6110</v>
      </c>
      <c r="F4460" s="1" t="s">
        <v>490</v>
      </c>
      <c r="G4460" s="2" t="s">
        <v>491</v>
      </c>
      <c r="H4460" s="1" t="s">
        <v>492</v>
      </c>
      <c r="I4460" s="1">
        <v>2014</v>
      </c>
      <c r="J4460" s="1">
        <v>2014</v>
      </c>
      <c r="K4460" s="1" t="s">
        <v>493</v>
      </c>
      <c r="L4460" s="1">
        <v>247.07</v>
      </c>
      <c r="M4460" s="1" t="s">
        <v>504</v>
      </c>
      <c r="N4460" s="1" t="s">
        <v>505</v>
      </c>
    </row>
    <row r="4461" spans="1:14" hidden="1" x14ac:dyDescent="0.35">
      <c r="A4461" s="1" t="s">
        <v>487</v>
      </c>
      <c r="B4461" s="1" t="s">
        <v>488</v>
      </c>
      <c r="C4461" s="2" t="s">
        <v>616</v>
      </c>
      <c r="D4461" s="1" t="s">
        <v>243</v>
      </c>
      <c r="E4461" s="1">
        <v>6110</v>
      </c>
      <c r="F4461" s="1" t="s">
        <v>490</v>
      </c>
      <c r="G4461" s="2" t="s">
        <v>491</v>
      </c>
      <c r="H4461" s="1" t="s">
        <v>492</v>
      </c>
      <c r="I4461" s="1">
        <v>2015</v>
      </c>
      <c r="J4461" s="1">
        <v>2015</v>
      </c>
      <c r="K4461" s="1" t="s">
        <v>493</v>
      </c>
      <c r="L4461" s="1">
        <v>152.93</v>
      </c>
      <c r="M4461" s="1" t="s">
        <v>504</v>
      </c>
      <c r="N4461" s="1" t="s">
        <v>505</v>
      </c>
    </row>
    <row r="4462" spans="1:14" hidden="1" x14ac:dyDescent="0.35">
      <c r="A4462" s="1" t="s">
        <v>487</v>
      </c>
      <c r="B4462" s="1" t="s">
        <v>488</v>
      </c>
      <c r="C4462" s="2" t="s">
        <v>616</v>
      </c>
      <c r="D4462" s="1" t="s">
        <v>243</v>
      </c>
      <c r="E4462" s="1">
        <v>6110</v>
      </c>
      <c r="F4462" s="1" t="s">
        <v>490</v>
      </c>
      <c r="G4462" s="2" t="s">
        <v>491</v>
      </c>
      <c r="H4462" s="1" t="s">
        <v>492</v>
      </c>
      <c r="I4462" s="1">
        <v>2016</v>
      </c>
      <c r="J4462" s="1">
        <v>2016</v>
      </c>
      <c r="K4462" s="1" t="s">
        <v>493</v>
      </c>
      <c r="L4462" s="1">
        <v>149.54</v>
      </c>
      <c r="M4462" s="1" t="s">
        <v>504</v>
      </c>
      <c r="N4462" s="1" t="s">
        <v>505</v>
      </c>
    </row>
    <row r="4463" spans="1:14" hidden="1" x14ac:dyDescent="0.35">
      <c r="A4463" s="1" t="s">
        <v>487</v>
      </c>
      <c r="B4463" s="1" t="s">
        <v>488</v>
      </c>
      <c r="C4463" s="2" t="s">
        <v>616</v>
      </c>
      <c r="D4463" s="1" t="s">
        <v>243</v>
      </c>
      <c r="E4463" s="1">
        <v>6110</v>
      </c>
      <c r="F4463" s="1" t="s">
        <v>490</v>
      </c>
      <c r="G4463" s="2" t="s">
        <v>491</v>
      </c>
      <c r="H4463" s="1" t="s">
        <v>492</v>
      </c>
      <c r="I4463" s="1">
        <v>2017</v>
      </c>
      <c r="J4463" s="1">
        <v>2017</v>
      </c>
      <c r="K4463" s="1" t="s">
        <v>493</v>
      </c>
      <c r="L4463" s="1">
        <v>141.74</v>
      </c>
      <c r="M4463" s="1" t="s">
        <v>504</v>
      </c>
      <c r="N4463" s="1" t="s">
        <v>505</v>
      </c>
    </row>
    <row r="4464" spans="1:14" hidden="1" x14ac:dyDescent="0.35">
      <c r="A4464" s="1" t="s">
        <v>487</v>
      </c>
      <c r="B4464" s="1" t="s">
        <v>488</v>
      </c>
      <c r="C4464" s="2" t="s">
        <v>616</v>
      </c>
      <c r="D4464" s="1" t="s">
        <v>243</v>
      </c>
      <c r="E4464" s="1">
        <v>6110</v>
      </c>
      <c r="F4464" s="1" t="s">
        <v>490</v>
      </c>
      <c r="G4464" s="2" t="s">
        <v>497</v>
      </c>
      <c r="H4464" s="1" t="s">
        <v>498</v>
      </c>
      <c r="I4464" s="1">
        <v>2001</v>
      </c>
      <c r="J4464" s="1">
        <v>2001</v>
      </c>
      <c r="K4464" s="1" t="s">
        <v>493</v>
      </c>
      <c r="L4464" s="1">
        <v>59.82</v>
      </c>
      <c r="M4464" s="1" t="s">
        <v>504</v>
      </c>
      <c r="N4464" s="1" t="s">
        <v>505</v>
      </c>
    </row>
    <row r="4465" spans="1:14" hidden="1" x14ac:dyDescent="0.35">
      <c r="A4465" s="1" t="s">
        <v>487</v>
      </c>
      <c r="B4465" s="1" t="s">
        <v>488</v>
      </c>
      <c r="C4465" s="2" t="s">
        <v>616</v>
      </c>
      <c r="D4465" s="1" t="s">
        <v>243</v>
      </c>
      <c r="E4465" s="1">
        <v>6110</v>
      </c>
      <c r="F4465" s="1" t="s">
        <v>490</v>
      </c>
      <c r="G4465" s="2" t="s">
        <v>497</v>
      </c>
      <c r="H4465" s="1" t="s">
        <v>498</v>
      </c>
      <c r="I4465" s="1">
        <v>2002</v>
      </c>
      <c r="J4465" s="1">
        <v>2002</v>
      </c>
      <c r="K4465" s="1" t="s">
        <v>493</v>
      </c>
      <c r="L4465" s="1">
        <v>71.260000000000005</v>
      </c>
      <c r="M4465" s="1" t="s">
        <v>504</v>
      </c>
      <c r="N4465" s="1" t="s">
        <v>505</v>
      </c>
    </row>
    <row r="4466" spans="1:14" hidden="1" x14ac:dyDescent="0.35">
      <c r="A4466" s="1" t="s">
        <v>487</v>
      </c>
      <c r="B4466" s="1" t="s">
        <v>488</v>
      </c>
      <c r="C4466" s="2" t="s">
        <v>616</v>
      </c>
      <c r="D4466" s="1" t="s">
        <v>243</v>
      </c>
      <c r="E4466" s="1">
        <v>6110</v>
      </c>
      <c r="F4466" s="1" t="s">
        <v>490</v>
      </c>
      <c r="G4466" s="2" t="s">
        <v>497</v>
      </c>
      <c r="H4466" s="1" t="s">
        <v>498</v>
      </c>
      <c r="I4466" s="1">
        <v>2003</v>
      </c>
      <c r="J4466" s="1">
        <v>2003</v>
      </c>
      <c r="K4466" s="1" t="s">
        <v>493</v>
      </c>
      <c r="L4466" s="1">
        <v>81.400000000000006</v>
      </c>
      <c r="M4466" s="1" t="s">
        <v>504</v>
      </c>
      <c r="N4466" s="1" t="s">
        <v>505</v>
      </c>
    </row>
    <row r="4467" spans="1:14" hidden="1" x14ac:dyDescent="0.35">
      <c r="A4467" s="1" t="s">
        <v>487</v>
      </c>
      <c r="B4467" s="1" t="s">
        <v>488</v>
      </c>
      <c r="C4467" s="2" t="s">
        <v>616</v>
      </c>
      <c r="D4467" s="1" t="s">
        <v>243</v>
      </c>
      <c r="E4467" s="1">
        <v>6110</v>
      </c>
      <c r="F4467" s="1" t="s">
        <v>490</v>
      </c>
      <c r="G4467" s="2" t="s">
        <v>497</v>
      </c>
      <c r="H4467" s="1" t="s">
        <v>498</v>
      </c>
      <c r="I4467" s="1">
        <v>2004</v>
      </c>
      <c r="J4467" s="1">
        <v>2004</v>
      </c>
      <c r="K4467" s="1" t="s">
        <v>493</v>
      </c>
      <c r="L4467" s="1">
        <v>57.22</v>
      </c>
      <c r="M4467" s="1" t="s">
        <v>504</v>
      </c>
      <c r="N4467" s="1" t="s">
        <v>505</v>
      </c>
    </row>
    <row r="4468" spans="1:14" hidden="1" x14ac:dyDescent="0.35">
      <c r="A4468" s="1" t="s">
        <v>487</v>
      </c>
      <c r="B4468" s="1" t="s">
        <v>488</v>
      </c>
      <c r="C4468" s="2" t="s">
        <v>616</v>
      </c>
      <c r="D4468" s="1" t="s">
        <v>243</v>
      </c>
      <c r="E4468" s="1">
        <v>6110</v>
      </c>
      <c r="F4468" s="1" t="s">
        <v>490</v>
      </c>
      <c r="G4468" s="2" t="s">
        <v>497</v>
      </c>
      <c r="H4468" s="1" t="s">
        <v>498</v>
      </c>
      <c r="I4468" s="1">
        <v>2005</v>
      </c>
      <c r="J4468" s="1">
        <v>2005</v>
      </c>
      <c r="K4468" s="1" t="s">
        <v>493</v>
      </c>
      <c r="L4468" s="1">
        <v>47.85</v>
      </c>
      <c r="M4468" s="1" t="s">
        <v>504</v>
      </c>
      <c r="N4468" s="1" t="s">
        <v>505</v>
      </c>
    </row>
    <row r="4469" spans="1:14" hidden="1" x14ac:dyDescent="0.35">
      <c r="A4469" s="1" t="s">
        <v>487</v>
      </c>
      <c r="B4469" s="1" t="s">
        <v>488</v>
      </c>
      <c r="C4469" s="2" t="s">
        <v>616</v>
      </c>
      <c r="D4469" s="1" t="s">
        <v>243</v>
      </c>
      <c r="E4469" s="1">
        <v>6110</v>
      </c>
      <c r="F4469" s="1" t="s">
        <v>490</v>
      </c>
      <c r="G4469" s="2" t="s">
        <v>497</v>
      </c>
      <c r="H4469" s="1" t="s">
        <v>498</v>
      </c>
      <c r="I4469" s="1">
        <v>2006</v>
      </c>
      <c r="J4469" s="1">
        <v>2006</v>
      </c>
      <c r="K4469" s="1" t="s">
        <v>493</v>
      </c>
      <c r="L4469" s="1">
        <v>65.540000000000006</v>
      </c>
      <c r="M4469" s="1" t="s">
        <v>504</v>
      </c>
      <c r="N4469" s="1" t="s">
        <v>505</v>
      </c>
    </row>
    <row r="4470" spans="1:14" hidden="1" x14ac:dyDescent="0.35">
      <c r="A4470" s="1" t="s">
        <v>487</v>
      </c>
      <c r="B4470" s="1" t="s">
        <v>488</v>
      </c>
      <c r="C4470" s="2" t="s">
        <v>616</v>
      </c>
      <c r="D4470" s="1" t="s">
        <v>243</v>
      </c>
      <c r="E4470" s="1">
        <v>6110</v>
      </c>
      <c r="F4470" s="1" t="s">
        <v>490</v>
      </c>
      <c r="G4470" s="2" t="s">
        <v>497</v>
      </c>
      <c r="H4470" s="1" t="s">
        <v>498</v>
      </c>
      <c r="I4470" s="1">
        <v>2007</v>
      </c>
      <c r="J4470" s="1">
        <v>2007</v>
      </c>
      <c r="K4470" s="1" t="s">
        <v>493</v>
      </c>
      <c r="L4470" s="1">
        <v>65.28</v>
      </c>
      <c r="M4470" s="1" t="s">
        <v>504</v>
      </c>
      <c r="N4470" s="1" t="s">
        <v>505</v>
      </c>
    </row>
    <row r="4471" spans="1:14" hidden="1" x14ac:dyDescent="0.35">
      <c r="A4471" s="1" t="s">
        <v>487</v>
      </c>
      <c r="B4471" s="1" t="s">
        <v>488</v>
      </c>
      <c r="C4471" s="2" t="s">
        <v>616</v>
      </c>
      <c r="D4471" s="1" t="s">
        <v>243</v>
      </c>
      <c r="E4471" s="1">
        <v>6110</v>
      </c>
      <c r="F4471" s="1" t="s">
        <v>490</v>
      </c>
      <c r="G4471" s="2" t="s">
        <v>497</v>
      </c>
      <c r="H4471" s="1" t="s">
        <v>498</v>
      </c>
      <c r="I4471" s="1">
        <v>2008</v>
      </c>
      <c r="J4471" s="1">
        <v>2008</v>
      </c>
      <c r="K4471" s="1" t="s">
        <v>493</v>
      </c>
      <c r="L4471" s="1">
        <v>129.52000000000001</v>
      </c>
      <c r="M4471" s="1" t="s">
        <v>504</v>
      </c>
      <c r="N4471" s="1" t="s">
        <v>505</v>
      </c>
    </row>
    <row r="4472" spans="1:14" hidden="1" x14ac:dyDescent="0.35">
      <c r="A4472" s="1" t="s">
        <v>487</v>
      </c>
      <c r="B4472" s="1" t="s">
        <v>488</v>
      </c>
      <c r="C4472" s="2" t="s">
        <v>616</v>
      </c>
      <c r="D4472" s="1" t="s">
        <v>243</v>
      </c>
      <c r="E4472" s="1">
        <v>6110</v>
      </c>
      <c r="F4472" s="1" t="s">
        <v>490</v>
      </c>
      <c r="G4472" s="2" t="s">
        <v>497</v>
      </c>
      <c r="H4472" s="1" t="s">
        <v>498</v>
      </c>
      <c r="I4472" s="1">
        <v>2009</v>
      </c>
      <c r="J4472" s="1">
        <v>2009</v>
      </c>
      <c r="K4472" s="1" t="s">
        <v>493</v>
      </c>
      <c r="L4472" s="1">
        <v>110.53</v>
      </c>
      <c r="M4472" s="1" t="s">
        <v>504</v>
      </c>
      <c r="N4472" s="1" t="s">
        <v>505</v>
      </c>
    </row>
    <row r="4473" spans="1:14" hidden="1" x14ac:dyDescent="0.35">
      <c r="A4473" s="1" t="s">
        <v>487</v>
      </c>
      <c r="B4473" s="1" t="s">
        <v>488</v>
      </c>
      <c r="C4473" s="2" t="s">
        <v>616</v>
      </c>
      <c r="D4473" s="1" t="s">
        <v>243</v>
      </c>
      <c r="E4473" s="1">
        <v>6110</v>
      </c>
      <c r="F4473" s="1" t="s">
        <v>490</v>
      </c>
      <c r="G4473" s="2" t="s">
        <v>497</v>
      </c>
      <c r="H4473" s="1" t="s">
        <v>498</v>
      </c>
      <c r="I4473" s="1">
        <v>2010</v>
      </c>
      <c r="J4473" s="1">
        <v>2010</v>
      </c>
      <c r="K4473" s="1" t="s">
        <v>493</v>
      </c>
      <c r="L4473" s="1">
        <v>94.15</v>
      </c>
      <c r="M4473" s="1" t="s">
        <v>504</v>
      </c>
      <c r="N4473" s="1" t="s">
        <v>505</v>
      </c>
    </row>
    <row r="4474" spans="1:14" hidden="1" x14ac:dyDescent="0.35">
      <c r="A4474" s="1" t="s">
        <v>487</v>
      </c>
      <c r="B4474" s="1" t="s">
        <v>488</v>
      </c>
      <c r="C4474" s="2" t="s">
        <v>616</v>
      </c>
      <c r="D4474" s="1" t="s">
        <v>243</v>
      </c>
      <c r="E4474" s="1">
        <v>6110</v>
      </c>
      <c r="F4474" s="1" t="s">
        <v>490</v>
      </c>
      <c r="G4474" s="2" t="s">
        <v>497</v>
      </c>
      <c r="H4474" s="1" t="s">
        <v>498</v>
      </c>
      <c r="I4474" s="1">
        <v>2011</v>
      </c>
      <c r="J4474" s="1">
        <v>2011</v>
      </c>
      <c r="K4474" s="1" t="s">
        <v>493</v>
      </c>
      <c r="L4474" s="1">
        <v>94.41</v>
      </c>
      <c r="M4474" s="1" t="s">
        <v>504</v>
      </c>
      <c r="N4474" s="1" t="s">
        <v>505</v>
      </c>
    </row>
    <row r="4475" spans="1:14" hidden="1" x14ac:dyDescent="0.35">
      <c r="A4475" s="1" t="s">
        <v>487</v>
      </c>
      <c r="B4475" s="1" t="s">
        <v>488</v>
      </c>
      <c r="C4475" s="2" t="s">
        <v>616</v>
      </c>
      <c r="D4475" s="1" t="s">
        <v>243</v>
      </c>
      <c r="E4475" s="1">
        <v>6110</v>
      </c>
      <c r="F4475" s="1" t="s">
        <v>490</v>
      </c>
      <c r="G4475" s="2" t="s">
        <v>497</v>
      </c>
      <c r="H4475" s="1" t="s">
        <v>498</v>
      </c>
      <c r="I4475" s="1">
        <v>2012</v>
      </c>
      <c r="J4475" s="1">
        <v>2012</v>
      </c>
      <c r="K4475" s="1" t="s">
        <v>493</v>
      </c>
      <c r="L4475" s="1">
        <v>74.38</v>
      </c>
      <c r="M4475" s="1" t="s">
        <v>504</v>
      </c>
      <c r="N4475" s="1" t="s">
        <v>505</v>
      </c>
    </row>
    <row r="4476" spans="1:14" hidden="1" x14ac:dyDescent="0.35">
      <c r="A4476" s="1" t="s">
        <v>487</v>
      </c>
      <c r="B4476" s="1" t="s">
        <v>488</v>
      </c>
      <c r="C4476" s="2" t="s">
        <v>616</v>
      </c>
      <c r="D4476" s="1" t="s">
        <v>243</v>
      </c>
      <c r="E4476" s="1">
        <v>6110</v>
      </c>
      <c r="F4476" s="1" t="s">
        <v>490</v>
      </c>
      <c r="G4476" s="2" t="s">
        <v>497</v>
      </c>
      <c r="H4476" s="1" t="s">
        <v>498</v>
      </c>
      <c r="I4476" s="1">
        <v>2013</v>
      </c>
      <c r="J4476" s="1">
        <v>2013</v>
      </c>
      <c r="K4476" s="1" t="s">
        <v>493</v>
      </c>
      <c r="L4476" s="1">
        <v>74.64</v>
      </c>
      <c r="M4476" s="1" t="s">
        <v>504</v>
      </c>
      <c r="N4476" s="1" t="s">
        <v>505</v>
      </c>
    </row>
    <row r="4477" spans="1:14" hidden="1" x14ac:dyDescent="0.35">
      <c r="A4477" s="1" t="s">
        <v>487</v>
      </c>
      <c r="B4477" s="1" t="s">
        <v>488</v>
      </c>
      <c r="C4477" s="2" t="s">
        <v>616</v>
      </c>
      <c r="D4477" s="1" t="s">
        <v>243</v>
      </c>
      <c r="E4477" s="1">
        <v>6110</v>
      </c>
      <c r="F4477" s="1" t="s">
        <v>490</v>
      </c>
      <c r="G4477" s="2" t="s">
        <v>497</v>
      </c>
      <c r="H4477" s="1" t="s">
        <v>498</v>
      </c>
      <c r="I4477" s="1">
        <v>2014</v>
      </c>
      <c r="J4477" s="1">
        <v>2014</v>
      </c>
      <c r="K4477" s="1" t="s">
        <v>493</v>
      </c>
      <c r="L4477" s="1">
        <v>49.41</v>
      </c>
      <c r="M4477" s="1" t="s">
        <v>504</v>
      </c>
      <c r="N4477" s="1" t="s">
        <v>505</v>
      </c>
    </row>
    <row r="4478" spans="1:14" hidden="1" x14ac:dyDescent="0.35">
      <c r="A4478" s="1" t="s">
        <v>487</v>
      </c>
      <c r="B4478" s="1" t="s">
        <v>488</v>
      </c>
      <c r="C4478" s="2" t="s">
        <v>616</v>
      </c>
      <c r="D4478" s="1" t="s">
        <v>243</v>
      </c>
      <c r="E4478" s="1">
        <v>6110</v>
      </c>
      <c r="F4478" s="1" t="s">
        <v>490</v>
      </c>
      <c r="G4478" s="2" t="s">
        <v>499</v>
      </c>
      <c r="H4478" s="1" t="s">
        <v>500</v>
      </c>
      <c r="I4478" s="1">
        <v>2001</v>
      </c>
      <c r="J4478" s="1">
        <v>2001</v>
      </c>
      <c r="K4478" s="1" t="s">
        <v>493</v>
      </c>
      <c r="L4478" s="1">
        <v>57.22</v>
      </c>
      <c r="M4478" s="1" t="s">
        <v>504</v>
      </c>
      <c r="N4478" s="1" t="s">
        <v>505</v>
      </c>
    </row>
    <row r="4479" spans="1:14" hidden="1" x14ac:dyDescent="0.35">
      <c r="A4479" s="1" t="s">
        <v>487</v>
      </c>
      <c r="B4479" s="1" t="s">
        <v>488</v>
      </c>
      <c r="C4479" s="2" t="s">
        <v>616</v>
      </c>
      <c r="D4479" s="1" t="s">
        <v>243</v>
      </c>
      <c r="E4479" s="1">
        <v>6110</v>
      </c>
      <c r="F4479" s="1" t="s">
        <v>490</v>
      </c>
      <c r="G4479" s="2" t="s">
        <v>499</v>
      </c>
      <c r="H4479" s="1" t="s">
        <v>500</v>
      </c>
      <c r="I4479" s="1">
        <v>2002</v>
      </c>
      <c r="J4479" s="1">
        <v>2002</v>
      </c>
      <c r="K4479" s="1" t="s">
        <v>493</v>
      </c>
      <c r="L4479" s="1">
        <v>61.64</v>
      </c>
      <c r="M4479" s="1" t="s">
        <v>504</v>
      </c>
      <c r="N4479" s="1" t="s">
        <v>505</v>
      </c>
    </row>
    <row r="4480" spans="1:14" hidden="1" x14ac:dyDescent="0.35">
      <c r="A4480" s="1" t="s">
        <v>487</v>
      </c>
      <c r="B4480" s="1" t="s">
        <v>488</v>
      </c>
      <c r="C4480" s="2" t="s">
        <v>616</v>
      </c>
      <c r="D4480" s="1" t="s">
        <v>243</v>
      </c>
      <c r="E4480" s="1">
        <v>6110</v>
      </c>
      <c r="F4480" s="1" t="s">
        <v>490</v>
      </c>
      <c r="G4480" s="2" t="s">
        <v>499</v>
      </c>
      <c r="H4480" s="1" t="s">
        <v>500</v>
      </c>
      <c r="I4480" s="1">
        <v>2003</v>
      </c>
      <c r="J4480" s="1">
        <v>2003</v>
      </c>
      <c r="K4480" s="1" t="s">
        <v>493</v>
      </c>
      <c r="L4480" s="1">
        <v>68.92</v>
      </c>
      <c r="M4480" s="1" t="s">
        <v>504</v>
      </c>
      <c r="N4480" s="1" t="s">
        <v>505</v>
      </c>
    </row>
    <row r="4481" spans="1:14" hidden="1" x14ac:dyDescent="0.35">
      <c r="A4481" s="1" t="s">
        <v>487</v>
      </c>
      <c r="B4481" s="1" t="s">
        <v>488</v>
      </c>
      <c r="C4481" s="2" t="s">
        <v>616</v>
      </c>
      <c r="D4481" s="1" t="s">
        <v>243</v>
      </c>
      <c r="E4481" s="1">
        <v>6110</v>
      </c>
      <c r="F4481" s="1" t="s">
        <v>490</v>
      </c>
      <c r="G4481" s="2" t="s">
        <v>499</v>
      </c>
      <c r="H4481" s="1" t="s">
        <v>500</v>
      </c>
      <c r="I4481" s="1">
        <v>2004</v>
      </c>
      <c r="J4481" s="1">
        <v>2004</v>
      </c>
      <c r="K4481" s="1" t="s">
        <v>493</v>
      </c>
      <c r="L4481" s="1">
        <v>79.58</v>
      </c>
      <c r="M4481" s="1" t="s">
        <v>504</v>
      </c>
      <c r="N4481" s="1" t="s">
        <v>505</v>
      </c>
    </row>
    <row r="4482" spans="1:14" hidden="1" x14ac:dyDescent="0.35">
      <c r="A4482" s="1" t="s">
        <v>487</v>
      </c>
      <c r="B4482" s="1" t="s">
        <v>488</v>
      </c>
      <c r="C4482" s="2" t="s">
        <v>616</v>
      </c>
      <c r="D4482" s="1" t="s">
        <v>243</v>
      </c>
      <c r="E4482" s="1">
        <v>6110</v>
      </c>
      <c r="F4482" s="1" t="s">
        <v>490</v>
      </c>
      <c r="G4482" s="2" t="s">
        <v>499</v>
      </c>
      <c r="H4482" s="1" t="s">
        <v>500</v>
      </c>
      <c r="I4482" s="1">
        <v>2005</v>
      </c>
      <c r="J4482" s="1">
        <v>2005</v>
      </c>
      <c r="K4482" s="1" t="s">
        <v>493</v>
      </c>
      <c r="L4482" s="1">
        <v>79.58</v>
      </c>
      <c r="M4482" s="1" t="s">
        <v>504</v>
      </c>
      <c r="N4482" s="1" t="s">
        <v>505</v>
      </c>
    </row>
    <row r="4483" spans="1:14" hidden="1" x14ac:dyDescent="0.35">
      <c r="A4483" s="1" t="s">
        <v>487</v>
      </c>
      <c r="B4483" s="1" t="s">
        <v>488</v>
      </c>
      <c r="C4483" s="2" t="s">
        <v>616</v>
      </c>
      <c r="D4483" s="1" t="s">
        <v>243</v>
      </c>
      <c r="E4483" s="1">
        <v>6110</v>
      </c>
      <c r="F4483" s="1" t="s">
        <v>490</v>
      </c>
      <c r="G4483" s="2" t="s">
        <v>499</v>
      </c>
      <c r="H4483" s="1" t="s">
        <v>500</v>
      </c>
      <c r="I4483" s="1">
        <v>2006</v>
      </c>
      <c r="J4483" s="1">
        <v>2006</v>
      </c>
      <c r="K4483" s="1" t="s">
        <v>493</v>
      </c>
      <c r="L4483" s="1">
        <v>68.14</v>
      </c>
      <c r="M4483" s="1" t="s">
        <v>504</v>
      </c>
      <c r="N4483" s="1" t="s">
        <v>505</v>
      </c>
    </row>
    <row r="4484" spans="1:14" hidden="1" x14ac:dyDescent="0.35">
      <c r="A4484" s="1" t="s">
        <v>487</v>
      </c>
      <c r="B4484" s="1" t="s">
        <v>488</v>
      </c>
      <c r="C4484" s="2" t="s">
        <v>616</v>
      </c>
      <c r="D4484" s="1" t="s">
        <v>243</v>
      </c>
      <c r="E4484" s="1">
        <v>6110</v>
      </c>
      <c r="F4484" s="1" t="s">
        <v>490</v>
      </c>
      <c r="G4484" s="2" t="s">
        <v>499</v>
      </c>
      <c r="H4484" s="1" t="s">
        <v>500</v>
      </c>
      <c r="I4484" s="1">
        <v>2007</v>
      </c>
      <c r="J4484" s="1">
        <v>2007</v>
      </c>
      <c r="K4484" s="1" t="s">
        <v>493</v>
      </c>
      <c r="L4484" s="1">
        <v>76.2</v>
      </c>
      <c r="M4484" s="1" t="s">
        <v>504</v>
      </c>
      <c r="N4484" s="1" t="s">
        <v>505</v>
      </c>
    </row>
    <row r="4485" spans="1:14" hidden="1" x14ac:dyDescent="0.35">
      <c r="A4485" s="1" t="s">
        <v>487</v>
      </c>
      <c r="B4485" s="1" t="s">
        <v>488</v>
      </c>
      <c r="C4485" s="2" t="s">
        <v>616</v>
      </c>
      <c r="D4485" s="1" t="s">
        <v>243</v>
      </c>
      <c r="E4485" s="1">
        <v>6110</v>
      </c>
      <c r="F4485" s="1" t="s">
        <v>490</v>
      </c>
      <c r="G4485" s="2" t="s">
        <v>499</v>
      </c>
      <c r="H4485" s="1" t="s">
        <v>500</v>
      </c>
      <c r="I4485" s="1">
        <v>2008</v>
      </c>
      <c r="J4485" s="1">
        <v>2008</v>
      </c>
      <c r="K4485" s="1" t="s">
        <v>493</v>
      </c>
      <c r="L4485" s="1">
        <v>98.31</v>
      </c>
      <c r="M4485" s="1" t="s">
        <v>504</v>
      </c>
      <c r="N4485" s="1" t="s">
        <v>505</v>
      </c>
    </row>
    <row r="4486" spans="1:14" hidden="1" x14ac:dyDescent="0.35">
      <c r="A4486" s="1" t="s">
        <v>487</v>
      </c>
      <c r="B4486" s="1" t="s">
        <v>488</v>
      </c>
      <c r="C4486" s="2" t="s">
        <v>616</v>
      </c>
      <c r="D4486" s="1" t="s">
        <v>243</v>
      </c>
      <c r="E4486" s="1">
        <v>6110</v>
      </c>
      <c r="F4486" s="1" t="s">
        <v>490</v>
      </c>
      <c r="G4486" s="2" t="s">
        <v>499</v>
      </c>
      <c r="H4486" s="1" t="s">
        <v>500</v>
      </c>
      <c r="I4486" s="1">
        <v>2009</v>
      </c>
      <c r="J4486" s="1">
        <v>2009</v>
      </c>
      <c r="K4486" s="1" t="s">
        <v>493</v>
      </c>
      <c r="L4486" s="1">
        <v>149.28</v>
      </c>
      <c r="M4486" s="1" t="s">
        <v>504</v>
      </c>
      <c r="N4486" s="1" t="s">
        <v>505</v>
      </c>
    </row>
    <row r="4487" spans="1:14" hidden="1" x14ac:dyDescent="0.35">
      <c r="A4487" s="1" t="s">
        <v>487</v>
      </c>
      <c r="B4487" s="1" t="s">
        <v>488</v>
      </c>
      <c r="C4487" s="2" t="s">
        <v>616</v>
      </c>
      <c r="D4487" s="1" t="s">
        <v>243</v>
      </c>
      <c r="E4487" s="1">
        <v>6110</v>
      </c>
      <c r="F4487" s="1" t="s">
        <v>490</v>
      </c>
      <c r="G4487" s="2" t="s">
        <v>499</v>
      </c>
      <c r="H4487" s="1" t="s">
        <v>500</v>
      </c>
      <c r="I4487" s="1">
        <v>2010</v>
      </c>
      <c r="J4487" s="1">
        <v>2010</v>
      </c>
      <c r="K4487" s="1" t="s">
        <v>493</v>
      </c>
      <c r="L4487" s="1">
        <v>157.87</v>
      </c>
      <c r="M4487" s="1" t="s">
        <v>504</v>
      </c>
      <c r="N4487" s="1" t="s">
        <v>505</v>
      </c>
    </row>
    <row r="4488" spans="1:14" hidden="1" x14ac:dyDescent="0.35">
      <c r="A4488" s="1" t="s">
        <v>487</v>
      </c>
      <c r="B4488" s="1" t="s">
        <v>488</v>
      </c>
      <c r="C4488" s="2" t="s">
        <v>616</v>
      </c>
      <c r="D4488" s="1" t="s">
        <v>243</v>
      </c>
      <c r="E4488" s="1">
        <v>6110</v>
      </c>
      <c r="F4488" s="1" t="s">
        <v>490</v>
      </c>
      <c r="G4488" s="2" t="s">
        <v>499</v>
      </c>
      <c r="H4488" s="1" t="s">
        <v>500</v>
      </c>
      <c r="I4488" s="1">
        <v>2011</v>
      </c>
      <c r="J4488" s="1">
        <v>2011</v>
      </c>
      <c r="K4488" s="1" t="s">
        <v>493</v>
      </c>
      <c r="L4488" s="1">
        <v>138.88</v>
      </c>
      <c r="M4488" s="1" t="s">
        <v>504</v>
      </c>
      <c r="N4488" s="1" t="s">
        <v>505</v>
      </c>
    </row>
    <row r="4489" spans="1:14" hidden="1" x14ac:dyDescent="0.35">
      <c r="A4489" s="1" t="s">
        <v>487</v>
      </c>
      <c r="B4489" s="1" t="s">
        <v>488</v>
      </c>
      <c r="C4489" s="2" t="s">
        <v>616</v>
      </c>
      <c r="D4489" s="1" t="s">
        <v>243</v>
      </c>
      <c r="E4489" s="1">
        <v>6110</v>
      </c>
      <c r="F4489" s="1" t="s">
        <v>490</v>
      </c>
      <c r="G4489" s="2" t="s">
        <v>499</v>
      </c>
      <c r="H4489" s="1" t="s">
        <v>500</v>
      </c>
      <c r="I4489" s="1">
        <v>2012</v>
      </c>
      <c r="J4489" s="1">
        <v>2012</v>
      </c>
      <c r="K4489" s="1" t="s">
        <v>493</v>
      </c>
      <c r="L4489" s="1">
        <v>132.9</v>
      </c>
      <c r="M4489" s="1" t="s">
        <v>504</v>
      </c>
      <c r="N4489" s="1" t="s">
        <v>505</v>
      </c>
    </row>
    <row r="4490" spans="1:14" hidden="1" x14ac:dyDescent="0.35">
      <c r="A4490" s="1" t="s">
        <v>487</v>
      </c>
      <c r="B4490" s="1" t="s">
        <v>488</v>
      </c>
      <c r="C4490" s="2" t="s">
        <v>616</v>
      </c>
      <c r="D4490" s="1" t="s">
        <v>243</v>
      </c>
      <c r="E4490" s="1">
        <v>6110</v>
      </c>
      <c r="F4490" s="1" t="s">
        <v>490</v>
      </c>
      <c r="G4490" s="2" t="s">
        <v>499</v>
      </c>
      <c r="H4490" s="1" t="s">
        <v>500</v>
      </c>
      <c r="I4490" s="1">
        <v>2013</v>
      </c>
      <c r="J4490" s="1">
        <v>2013</v>
      </c>
      <c r="K4490" s="1" t="s">
        <v>493</v>
      </c>
      <c r="L4490" s="1">
        <v>148.5</v>
      </c>
      <c r="M4490" s="1" t="s">
        <v>504</v>
      </c>
      <c r="N4490" s="1" t="s">
        <v>505</v>
      </c>
    </row>
    <row r="4491" spans="1:14" hidden="1" x14ac:dyDescent="0.35">
      <c r="A4491" s="1" t="s">
        <v>487</v>
      </c>
      <c r="B4491" s="1" t="s">
        <v>488</v>
      </c>
      <c r="C4491" s="2" t="s">
        <v>616</v>
      </c>
      <c r="D4491" s="1" t="s">
        <v>243</v>
      </c>
      <c r="E4491" s="1">
        <v>6110</v>
      </c>
      <c r="F4491" s="1" t="s">
        <v>490</v>
      </c>
      <c r="G4491" s="2" t="s">
        <v>499</v>
      </c>
      <c r="H4491" s="1" t="s">
        <v>500</v>
      </c>
      <c r="I4491" s="1">
        <v>2014</v>
      </c>
      <c r="J4491" s="1">
        <v>2014</v>
      </c>
      <c r="K4491" s="1" t="s">
        <v>493</v>
      </c>
      <c r="L4491" s="1">
        <v>247.07</v>
      </c>
      <c r="M4491" s="1" t="s">
        <v>504</v>
      </c>
      <c r="N4491" s="1" t="s">
        <v>505</v>
      </c>
    </row>
    <row r="4492" spans="1:14" hidden="1" x14ac:dyDescent="0.35">
      <c r="A4492" s="1" t="s">
        <v>487</v>
      </c>
      <c r="B4492" s="1" t="s">
        <v>488</v>
      </c>
      <c r="C4492" s="2" t="s">
        <v>616</v>
      </c>
      <c r="D4492" s="1" t="s">
        <v>243</v>
      </c>
      <c r="E4492" s="1">
        <v>6110</v>
      </c>
      <c r="F4492" s="1" t="s">
        <v>490</v>
      </c>
      <c r="G4492" s="2" t="s">
        <v>499</v>
      </c>
      <c r="H4492" s="1" t="s">
        <v>500</v>
      </c>
      <c r="I4492" s="1">
        <v>2015</v>
      </c>
      <c r="J4492" s="1">
        <v>2015</v>
      </c>
      <c r="K4492" s="1" t="s">
        <v>493</v>
      </c>
      <c r="L4492" s="1">
        <v>153.44999999999999</v>
      </c>
      <c r="M4492" s="1" t="s">
        <v>504</v>
      </c>
      <c r="N4492" s="1" t="s">
        <v>505</v>
      </c>
    </row>
    <row r="4493" spans="1:14" hidden="1" x14ac:dyDescent="0.35">
      <c r="A4493" s="1" t="s">
        <v>487</v>
      </c>
      <c r="B4493" s="1" t="s">
        <v>488</v>
      </c>
      <c r="C4493" s="2" t="s">
        <v>616</v>
      </c>
      <c r="D4493" s="1" t="s">
        <v>243</v>
      </c>
      <c r="E4493" s="1">
        <v>6110</v>
      </c>
      <c r="F4493" s="1" t="s">
        <v>490</v>
      </c>
      <c r="G4493" s="2" t="s">
        <v>499</v>
      </c>
      <c r="H4493" s="1" t="s">
        <v>500</v>
      </c>
      <c r="I4493" s="1">
        <v>2016</v>
      </c>
      <c r="J4493" s="1">
        <v>2016</v>
      </c>
      <c r="K4493" s="1" t="s">
        <v>493</v>
      </c>
      <c r="L4493" s="1">
        <v>149.54</v>
      </c>
      <c r="M4493" s="1" t="s">
        <v>504</v>
      </c>
      <c r="N4493" s="1" t="s">
        <v>505</v>
      </c>
    </row>
    <row r="4494" spans="1:14" hidden="1" x14ac:dyDescent="0.35">
      <c r="A4494" s="1" t="s">
        <v>487</v>
      </c>
      <c r="B4494" s="1" t="s">
        <v>488</v>
      </c>
      <c r="C4494" s="2" t="s">
        <v>616</v>
      </c>
      <c r="D4494" s="1" t="s">
        <v>243</v>
      </c>
      <c r="E4494" s="1">
        <v>6110</v>
      </c>
      <c r="F4494" s="1" t="s">
        <v>490</v>
      </c>
      <c r="G4494" s="2" t="s">
        <v>499</v>
      </c>
      <c r="H4494" s="1" t="s">
        <v>500</v>
      </c>
      <c r="I4494" s="1">
        <v>2017</v>
      </c>
      <c r="J4494" s="1">
        <v>2017</v>
      </c>
      <c r="K4494" s="1" t="s">
        <v>493</v>
      </c>
      <c r="L4494" s="1">
        <v>141.74</v>
      </c>
      <c r="M4494" s="1" t="s">
        <v>504</v>
      </c>
      <c r="N4494" s="1" t="s">
        <v>505</v>
      </c>
    </row>
    <row r="4495" spans="1:14" hidden="1" x14ac:dyDescent="0.35">
      <c r="A4495" s="1" t="s">
        <v>487</v>
      </c>
      <c r="B4495" s="1" t="s">
        <v>488</v>
      </c>
      <c r="C4495" s="2" t="s">
        <v>616</v>
      </c>
      <c r="D4495" s="1" t="s">
        <v>243</v>
      </c>
      <c r="E4495" s="1">
        <v>6110</v>
      </c>
      <c r="F4495" s="1" t="s">
        <v>490</v>
      </c>
      <c r="G4495" s="2" t="s">
        <v>501</v>
      </c>
      <c r="H4495" s="1" t="s">
        <v>502</v>
      </c>
      <c r="I4495" s="1">
        <v>2001</v>
      </c>
      <c r="J4495" s="1">
        <v>2001</v>
      </c>
      <c r="K4495" s="1" t="s">
        <v>493</v>
      </c>
      <c r="L4495" s="1">
        <v>59.82</v>
      </c>
      <c r="M4495" s="1" t="s">
        <v>504</v>
      </c>
      <c r="N4495" s="1" t="s">
        <v>505</v>
      </c>
    </row>
    <row r="4496" spans="1:14" hidden="1" x14ac:dyDescent="0.35">
      <c r="A4496" s="1" t="s">
        <v>487</v>
      </c>
      <c r="B4496" s="1" t="s">
        <v>488</v>
      </c>
      <c r="C4496" s="2" t="s">
        <v>616</v>
      </c>
      <c r="D4496" s="1" t="s">
        <v>243</v>
      </c>
      <c r="E4496" s="1">
        <v>6110</v>
      </c>
      <c r="F4496" s="1" t="s">
        <v>490</v>
      </c>
      <c r="G4496" s="2" t="s">
        <v>501</v>
      </c>
      <c r="H4496" s="1" t="s">
        <v>502</v>
      </c>
      <c r="I4496" s="1">
        <v>2002</v>
      </c>
      <c r="J4496" s="1">
        <v>2002</v>
      </c>
      <c r="K4496" s="1" t="s">
        <v>493</v>
      </c>
      <c r="L4496" s="1">
        <v>71.260000000000005</v>
      </c>
      <c r="M4496" s="1" t="s">
        <v>504</v>
      </c>
      <c r="N4496" s="1" t="s">
        <v>505</v>
      </c>
    </row>
    <row r="4497" spans="1:14" hidden="1" x14ac:dyDescent="0.35">
      <c r="A4497" s="1" t="s">
        <v>487</v>
      </c>
      <c r="B4497" s="1" t="s">
        <v>488</v>
      </c>
      <c r="C4497" s="2" t="s">
        <v>616</v>
      </c>
      <c r="D4497" s="1" t="s">
        <v>243</v>
      </c>
      <c r="E4497" s="1">
        <v>6110</v>
      </c>
      <c r="F4497" s="1" t="s">
        <v>490</v>
      </c>
      <c r="G4497" s="2" t="s">
        <v>501</v>
      </c>
      <c r="H4497" s="1" t="s">
        <v>502</v>
      </c>
      <c r="I4497" s="1">
        <v>2003</v>
      </c>
      <c r="J4497" s="1">
        <v>2003</v>
      </c>
      <c r="K4497" s="1" t="s">
        <v>493</v>
      </c>
      <c r="L4497" s="1">
        <v>81.400000000000006</v>
      </c>
      <c r="M4497" s="1" t="s">
        <v>504</v>
      </c>
      <c r="N4497" s="1" t="s">
        <v>505</v>
      </c>
    </row>
    <row r="4498" spans="1:14" hidden="1" x14ac:dyDescent="0.35">
      <c r="A4498" s="1" t="s">
        <v>487</v>
      </c>
      <c r="B4498" s="1" t="s">
        <v>488</v>
      </c>
      <c r="C4498" s="2" t="s">
        <v>616</v>
      </c>
      <c r="D4498" s="1" t="s">
        <v>243</v>
      </c>
      <c r="E4498" s="1">
        <v>6110</v>
      </c>
      <c r="F4498" s="1" t="s">
        <v>490</v>
      </c>
      <c r="G4498" s="2" t="s">
        <v>501</v>
      </c>
      <c r="H4498" s="1" t="s">
        <v>502</v>
      </c>
      <c r="I4498" s="1">
        <v>2004</v>
      </c>
      <c r="J4498" s="1">
        <v>2004</v>
      </c>
      <c r="K4498" s="1" t="s">
        <v>493</v>
      </c>
      <c r="L4498" s="1">
        <v>57.22</v>
      </c>
      <c r="M4498" s="1" t="s">
        <v>504</v>
      </c>
      <c r="N4498" s="1" t="s">
        <v>505</v>
      </c>
    </row>
    <row r="4499" spans="1:14" hidden="1" x14ac:dyDescent="0.35">
      <c r="A4499" s="1" t="s">
        <v>487</v>
      </c>
      <c r="B4499" s="1" t="s">
        <v>488</v>
      </c>
      <c r="C4499" s="2" t="s">
        <v>616</v>
      </c>
      <c r="D4499" s="1" t="s">
        <v>243</v>
      </c>
      <c r="E4499" s="1">
        <v>6110</v>
      </c>
      <c r="F4499" s="1" t="s">
        <v>490</v>
      </c>
      <c r="G4499" s="2" t="s">
        <v>501</v>
      </c>
      <c r="H4499" s="1" t="s">
        <v>502</v>
      </c>
      <c r="I4499" s="1">
        <v>2005</v>
      </c>
      <c r="J4499" s="1">
        <v>2005</v>
      </c>
      <c r="K4499" s="1" t="s">
        <v>493</v>
      </c>
      <c r="L4499" s="1">
        <v>47.85</v>
      </c>
      <c r="M4499" s="1" t="s">
        <v>504</v>
      </c>
      <c r="N4499" s="1" t="s">
        <v>505</v>
      </c>
    </row>
    <row r="4500" spans="1:14" hidden="1" x14ac:dyDescent="0.35">
      <c r="A4500" s="1" t="s">
        <v>487</v>
      </c>
      <c r="B4500" s="1" t="s">
        <v>488</v>
      </c>
      <c r="C4500" s="2" t="s">
        <v>616</v>
      </c>
      <c r="D4500" s="1" t="s">
        <v>243</v>
      </c>
      <c r="E4500" s="1">
        <v>6110</v>
      </c>
      <c r="F4500" s="1" t="s">
        <v>490</v>
      </c>
      <c r="G4500" s="2" t="s">
        <v>501</v>
      </c>
      <c r="H4500" s="1" t="s">
        <v>502</v>
      </c>
      <c r="I4500" s="1">
        <v>2006</v>
      </c>
      <c r="J4500" s="1">
        <v>2006</v>
      </c>
      <c r="K4500" s="1" t="s">
        <v>493</v>
      </c>
      <c r="L4500" s="1">
        <v>65.540000000000006</v>
      </c>
      <c r="M4500" s="1" t="s">
        <v>504</v>
      </c>
      <c r="N4500" s="1" t="s">
        <v>505</v>
      </c>
    </row>
    <row r="4501" spans="1:14" hidden="1" x14ac:dyDescent="0.35">
      <c r="A4501" s="1" t="s">
        <v>487</v>
      </c>
      <c r="B4501" s="1" t="s">
        <v>488</v>
      </c>
      <c r="C4501" s="2" t="s">
        <v>616</v>
      </c>
      <c r="D4501" s="1" t="s">
        <v>243</v>
      </c>
      <c r="E4501" s="1">
        <v>6110</v>
      </c>
      <c r="F4501" s="1" t="s">
        <v>490</v>
      </c>
      <c r="G4501" s="2" t="s">
        <v>501</v>
      </c>
      <c r="H4501" s="1" t="s">
        <v>502</v>
      </c>
      <c r="I4501" s="1">
        <v>2007</v>
      </c>
      <c r="J4501" s="1">
        <v>2007</v>
      </c>
      <c r="K4501" s="1" t="s">
        <v>493</v>
      </c>
      <c r="L4501" s="1">
        <v>65.28</v>
      </c>
      <c r="M4501" s="1" t="s">
        <v>504</v>
      </c>
      <c r="N4501" s="1" t="s">
        <v>505</v>
      </c>
    </row>
    <row r="4502" spans="1:14" hidden="1" x14ac:dyDescent="0.35">
      <c r="A4502" s="1" t="s">
        <v>487</v>
      </c>
      <c r="B4502" s="1" t="s">
        <v>488</v>
      </c>
      <c r="C4502" s="2" t="s">
        <v>616</v>
      </c>
      <c r="D4502" s="1" t="s">
        <v>243</v>
      </c>
      <c r="E4502" s="1">
        <v>6110</v>
      </c>
      <c r="F4502" s="1" t="s">
        <v>490</v>
      </c>
      <c r="G4502" s="2" t="s">
        <v>501</v>
      </c>
      <c r="H4502" s="1" t="s">
        <v>502</v>
      </c>
      <c r="I4502" s="1">
        <v>2008</v>
      </c>
      <c r="J4502" s="1">
        <v>2008</v>
      </c>
      <c r="K4502" s="1" t="s">
        <v>493</v>
      </c>
      <c r="L4502" s="1">
        <v>129.52000000000001</v>
      </c>
      <c r="M4502" s="1" t="s">
        <v>504</v>
      </c>
      <c r="N4502" s="1" t="s">
        <v>505</v>
      </c>
    </row>
    <row r="4503" spans="1:14" hidden="1" x14ac:dyDescent="0.35">
      <c r="A4503" s="1" t="s">
        <v>487</v>
      </c>
      <c r="B4503" s="1" t="s">
        <v>488</v>
      </c>
      <c r="C4503" s="2" t="s">
        <v>616</v>
      </c>
      <c r="D4503" s="1" t="s">
        <v>243</v>
      </c>
      <c r="E4503" s="1">
        <v>6110</v>
      </c>
      <c r="F4503" s="1" t="s">
        <v>490</v>
      </c>
      <c r="G4503" s="2" t="s">
        <v>501</v>
      </c>
      <c r="H4503" s="1" t="s">
        <v>502</v>
      </c>
      <c r="I4503" s="1">
        <v>2009</v>
      </c>
      <c r="J4503" s="1">
        <v>2009</v>
      </c>
      <c r="K4503" s="1" t="s">
        <v>493</v>
      </c>
      <c r="L4503" s="1">
        <v>110.53</v>
      </c>
      <c r="M4503" s="1" t="s">
        <v>504</v>
      </c>
      <c r="N4503" s="1" t="s">
        <v>505</v>
      </c>
    </row>
    <row r="4504" spans="1:14" hidden="1" x14ac:dyDescent="0.35">
      <c r="A4504" s="1" t="s">
        <v>487</v>
      </c>
      <c r="B4504" s="1" t="s">
        <v>488</v>
      </c>
      <c r="C4504" s="2" t="s">
        <v>616</v>
      </c>
      <c r="D4504" s="1" t="s">
        <v>243</v>
      </c>
      <c r="E4504" s="1">
        <v>6110</v>
      </c>
      <c r="F4504" s="1" t="s">
        <v>490</v>
      </c>
      <c r="G4504" s="2" t="s">
        <v>501</v>
      </c>
      <c r="H4504" s="1" t="s">
        <v>502</v>
      </c>
      <c r="I4504" s="1">
        <v>2010</v>
      </c>
      <c r="J4504" s="1">
        <v>2010</v>
      </c>
      <c r="K4504" s="1" t="s">
        <v>493</v>
      </c>
      <c r="L4504" s="1">
        <v>94.15</v>
      </c>
      <c r="M4504" s="1" t="s">
        <v>504</v>
      </c>
      <c r="N4504" s="1" t="s">
        <v>505</v>
      </c>
    </row>
    <row r="4505" spans="1:14" hidden="1" x14ac:dyDescent="0.35">
      <c r="A4505" s="1" t="s">
        <v>487</v>
      </c>
      <c r="B4505" s="1" t="s">
        <v>488</v>
      </c>
      <c r="C4505" s="2" t="s">
        <v>616</v>
      </c>
      <c r="D4505" s="1" t="s">
        <v>243</v>
      </c>
      <c r="E4505" s="1">
        <v>6110</v>
      </c>
      <c r="F4505" s="1" t="s">
        <v>490</v>
      </c>
      <c r="G4505" s="2" t="s">
        <v>501</v>
      </c>
      <c r="H4505" s="1" t="s">
        <v>502</v>
      </c>
      <c r="I4505" s="1">
        <v>2011</v>
      </c>
      <c r="J4505" s="1">
        <v>2011</v>
      </c>
      <c r="K4505" s="1" t="s">
        <v>493</v>
      </c>
      <c r="L4505" s="1">
        <v>94.41</v>
      </c>
      <c r="M4505" s="1" t="s">
        <v>504</v>
      </c>
      <c r="N4505" s="1" t="s">
        <v>505</v>
      </c>
    </row>
    <row r="4506" spans="1:14" hidden="1" x14ac:dyDescent="0.35">
      <c r="A4506" s="1" t="s">
        <v>487</v>
      </c>
      <c r="B4506" s="1" t="s">
        <v>488</v>
      </c>
      <c r="C4506" s="2" t="s">
        <v>616</v>
      </c>
      <c r="D4506" s="1" t="s">
        <v>243</v>
      </c>
      <c r="E4506" s="1">
        <v>6110</v>
      </c>
      <c r="F4506" s="1" t="s">
        <v>490</v>
      </c>
      <c r="G4506" s="2" t="s">
        <v>501</v>
      </c>
      <c r="H4506" s="1" t="s">
        <v>502</v>
      </c>
      <c r="I4506" s="1">
        <v>2012</v>
      </c>
      <c r="J4506" s="1">
        <v>2012</v>
      </c>
      <c r="K4506" s="1" t="s">
        <v>493</v>
      </c>
      <c r="L4506" s="1">
        <v>74.38</v>
      </c>
      <c r="M4506" s="1" t="s">
        <v>504</v>
      </c>
      <c r="N4506" s="1" t="s">
        <v>505</v>
      </c>
    </row>
    <row r="4507" spans="1:14" hidden="1" x14ac:dyDescent="0.35">
      <c r="A4507" s="1" t="s">
        <v>487</v>
      </c>
      <c r="B4507" s="1" t="s">
        <v>488</v>
      </c>
      <c r="C4507" s="2" t="s">
        <v>616</v>
      </c>
      <c r="D4507" s="1" t="s">
        <v>243</v>
      </c>
      <c r="E4507" s="1">
        <v>6110</v>
      </c>
      <c r="F4507" s="1" t="s">
        <v>490</v>
      </c>
      <c r="G4507" s="2" t="s">
        <v>501</v>
      </c>
      <c r="H4507" s="1" t="s">
        <v>502</v>
      </c>
      <c r="I4507" s="1">
        <v>2013</v>
      </c>
      <c r="J4507" s="1">
        <v>2013</v>
      </c>
      <c r="K4507" s="1" t="s">
        <v>493</v>
      </c>
      <c r="L4507" s="1">
        <v>74.64</v>
      </c>
      <c r="M4507" s="1" t="s">
        <v>504</v>
      </c>
      <c r="N4507" s="1" t="s">
        <v>505</v>
      </c>
    </row>
    <row r="4508" spans="1:14" hidden="1" x14ac:dyDescent="0.35">
      <c r="A4508" s="1" t="s">
        <v>487</v>
      </c>
      <c r="B4508" s="1" t="s">
        <v>488</v>
      </c>
      <c r="C4508" s="2" t="s">
        <v>616</v>
      </c>
      <c r="D4508" s="1" t="s">
        <v>243</v>
      </c>
      <c r="E4508" s="1">
        <v>6110</v>
      </c>
      <c r="F4508" s="1" t="s">
        <v>490</v>
      </c>
      <c r="G4508" s="2" t="s">
        <v>501</v>
      </c>
      <c r="H4508" s="1" t="s">
        <v>502</v>
      </c>
      <c r="I4508" s="1">
        <v>2014</v>
      </c>
      <c r="J4508" s="1">
        <v>2014</v>
      </c>
      <c r="K4508" s="1" t="s">
        <v>493</v>
      </c>
      <c r="L4508" s="1">
        <v>49.41</v>
      </c>
      <c r="M4508" s="1" t="s">
        <v>504</v>
      </c>
      <c r="N4508" s="1" t="s">
        <v>505</v>
      </c>
    </row>
    <row r="4509" spans="1:14" hidden="1" x14ac:dyDescent="0.35">
      <c r="A4509" s="1" t="s">
        <v>487</v>
      </c>
      <c r="B4509" s="1" t="s">
        <v>488</v>
      </c>
      <c r="C4509" s="2" t="s">
        <v>617</v>
      </c>
      <c r="D4509" s="1" t="s">
        <v>245</v>
      </c>
      <c r="E4509" s="1">
        <v>6110</v>
      </c>
      <c r="F4509" s="1" t="s">
        <v>490</v>
      </c>
      <c r="G4509" s="2" t="s">
        <v>491</v>
      </c>
      <c r="H4509" s="1" t="s">
        <v>492</v>
      </c>
      <c r="I4509" s="1">
        <v>2014</v>
      </c>
      <c r="J4509" s="1">
        <v>2014</v>
      </c>
      <c r="K4509" s="1" t="s">
        <v>493</v>
      </c>
      <c r="L4509" s="1">
        <v>1427.35</v>
      </c>
      <c r="M4509" s="1" t="s">
        <v>504</v>
      </c>
      <c r="N4509" s="1" t="s">
        <v>505</v>
      </c>
    </row>
    <row r="4510" spans="1:14" hidden="1" x14ac:dyDescent="0.35">
      <c r="A4510" s="1" t="s">
        <v>487</v>
      </c>
      <c r="B4510" s="1" t="s">
        <v>488</v>
      </c>
      <c r="C4510" s="2" t="s">
        <v>617</v>
      </c>
      <c r="D4510" s="1" t="s">
        <v>245</v>
      </c>
      <c r="E4510" s="1">
        <v>6110</v>
      </c>
      <c r="F4510" s="1" t="s">
        <v>490</v>
      </c>
      <c r="G4510" s="2" t="s">
        <v>491</v>
      </c>
      <c r="H4510" s="1" t="s">
        <v>492</v>
      </c>
      <c r="I4510" s="1">
        <v>2015</v>
      </c>
      <c r="J4510" s="1">
        <v>2015</v>
      </c>
      <c r="K4510" s="1" t="s">
        <v>493</v>
      </c>
      <c r="L4510" s="1">
        <v>1599.86</v>
      </c>
      <c r="M4510" s="1" t="s">
        <v>504</v>
      </c>
      <c r="N4510" s="1" t="s">
        <v>505</v>
      </c>
    </row>
    <row r="4511" spans="1:14" hidden="1" x14ac:dyDescent="0.35">
      <c r="A4511" s="1" t="s">
        <v>487</v>
      </c>
      <c r="B4511" s="1" t="s">
        <v>488</v>
      </c>
      <c r="C4511" s="2" t="s">
        <v>617</v>
      </c>
      <c r="D4511" s="1" t="s">
        <v>245</v>
      </c>
      <c r="E4511" s="1">
        <v>6110</v>
      </c>
      <c r="F4511" s="1" t="s">
        <v>490</v>
      </c>
      <c r="G4511" s="2" t="s">
        <v>491</v>
      </c>
      <c r="H4511" s="1" t="s">
        <v>492</v>
      </c>
      <c r="I4511" s="1">
        <v>2016</v>
      </c>
      <c r="J4511" s="1">
        <v>2016</v>
      </c>
      <c r="K4511" s="1" t="s">
        <v>493</v>
      </c>
      <c r="L4511" s="1">
        <v>2279.35</v>
      </c>
      <c r="M4511" s="1" t="s">
        <v>504</v>
      </c>
      <c r="N4511" s="1" t="s">
        <v>505</v>
      </c>
    </row>
    <row r="4512" spans="1:14" hidden="1" x14ac:dyDescent="0.35">
      <c r="A4512" s="1" t="s">
        <v>487</v>
      </c>
      <c r="B4512" s="1" t="s">
        <v>488</v>
      </c>
      <c r="C4512" s="2" t="s">
        <v>617</v>
      </c>
      <c r="D4512" s="1" t="s">
        <v>245</v>
      </c>
      <c r="E4512" s="1">
        <v>6110</v>
      </c>
      <c r="F4512" s="1" t="s">
        <v>490</v>
      </c>
      <c r="G4512" s="2" t="s">
        <v>491</v>
      </c>
      <c r="H4512" s="1" t="s">
        <v>492</v>
      </c>
      <c r="I4512" s="1">
        <v>2017</v>
      </c>
      <c r="J4512" s="1">
        <v>2017</v>
      </c>
      <c r="K4512" s="1" t="s">
        <v>493</v>
      </c>
      <c r="L4512" s="1">
        <v>2089.38</v>
      </c>
      <c r="M4512" s="1" t="s">
        <v>504</v>
      </c>
      <c r="N4512" s="1" t="s">
        <v>505</v>
      </c>
    </row>
    <row r="4513" spans="1:14" hidden="1" x14ac:dyDescent="0.35">
      <c r="A4513" s="1" t="s">
        <v>487</v>
      </c>
      <c r="B4513" s="1" t="s">
        <v>488</v>
      </c>
      <c r="C4513" s="2" t="s">
        <v>617</v>
      </c>
      <c r="D4513" s="1" t="s">
        <v>245</v>
      </c>
      <c r="E4513" s="1">
        <v>6110</v>
      </c>
      <c r="F4513" s="1" t="s">
        <v>490</v>
      </c>
      <c r="G4513" s="2" t="s">
        <v>491</v>
      </c>
      <c r="H4513" s="1" t="s">
        <v>492</v>
      </c>
      <c r="I4513" s="1">
        <v>2018</v>
      </c>
      <c r="J4513" s="1">
        <v>2018</v>
      </c>
      <c r="K4513" s="1" t="s">
        <v>493</v>
      </c>
      <c r="L4513" s="1">
        <v>2863.13</v>
      </c>
      <c r="M4513" s="1" t="s">
        <v>504</v>
      </c>
      <c r="N4513" s="1" t="s">
        <v>505</v>
      </c>
    </row>
    <row r="4514" spans="1:14" hidden="1" x14ac:dyDescent="0.35">
      <c r="A4514" s="1" t="s">
        <v>487</v>
      </c>
      <c r="B4514" s="1" t="s">
        <v>488</v>
      </c>
      <c r="C4514" s="2" t="s">
        <v>617</v>
      </c>
      <c r="D4514" s="1" t="s">
        <v>245</v>
      </c>
      <c r="E4514" s="1">
        <v>6110</v>
      </c>
      <c r="F4514" s="1" t="s">
        <v>490</v>
      </c>
      <c r="G4514" s="2" t="s">
        <v>506</v>
      </c>
      <c r="H4514" s="1" t="s">
        <v>507</v>
      </c>
      <c r="I4514" s="1">
        <v>2018</v>
      </c>
      <c r="J4514" s="1">
        <v>2018</v>
      </c>
      <c r="K4514" s="1" t="s">
        <v>493</v>
      </c>
      <c r="L4514" s="1">
        <v>0</v>
      </c>
      <c r="M4514" s="1" t="s">
        <v>504</v>
      </c>
      <c r="N4514" s="1" t="s">
        <v>505</v>
      </c>
    </row>
    <row r="4515" spans="1:14" hidden="1" x14ac:dyDescent="0.35">
      <c r="A4515" s="1" t="s">
        <v>487</v>
      </c>
      <c r="B4515" s="1" t="s">
        <v>488</v>
      </c>
      <c r="C4515" s="2" t="s">
        <v>617</v>
      </c>
      <c r="D4515" s="1" t="s">
        <v>245</v>
      </c>
      <c r="E4515" s="1">
        <v>6110</v>
      </c>
      <c r="F4515" s="1" t="s">
        <v>490</v>
      </c>
      <c r="G4515" s="2" t="s">
        <v>497</v>
      </c>
      <c r="H4515" s="1" t="s">
        <v>498</v>
      </c>
      <c r="I4515" s="1">
        <v>2014</v>
      </c>
      <c r="J4515" s="1">
        <v>2014</v>
      </c>
      <c r="K4515" s="1" t="s">
        <v>493</v>
      </c>
      <c r="L4515" s="1">
        <v>34.36</v>
      </c>
      <c r="M4515" s="1" t="s">
        <v>504</v>
      </c>
      <c r="N4515" s="1" t="s">
        <v>505</v>
      </c>
    </row>
    <row r="4516" spans="1:14" hidden="1" x14ac:dyDescent="0.35">
      <c r="A4516" s="1" t="s">
        <v>487</v>
      </c>
      <c r="B4516" s="1" t="s">
        <v>488</v>
      </c>
      <c r="C4516" s="2" t="s">
        <v>617</v>
      </c>
      <c r="D4516" s="1" t="s">
        <v>245</v>
      </c>
      <c r="E4516" s="1">
        <v>6110</v>
      </c>
      <c r="F4516" s="1" t="s">
        <v>490</v>
      </c>
      <c r="G4516" s="2" t="s">
        <v>497</v>
      </c>
      <c r="H4516" s="1" t="s">
        <v>498</v>
      </c>
      <c r="I4516" s="1">
        <v>2015</v>
      </c>
      <c r="J4516" s="1">
        <v>2015</v>
      </c>
      <c r="K4516" s="1" t="s">
        <v>493</v>
      </c>
      <c r="L4516" s="1">
        <v>29.92</v>
      </c>
      <c r="M4516" s="1" t="s">
        <v>504</v>
      </c>
      <c r="N4516" s="1" t="s">
        <v>505</v>
      </c>
    </row>
    <row r="4517" spans="1:14" hidden="1" x14ac:dyDescent="0.35">
      <c r="A4517" s="1" t="s">
        <v>487</v>
      </c>
      <c r="B4517" s="1" t="s">
        <v>488</v>
      </c>
      <c r="C4517" s="2" t="s">
        <v>617</v>
      </c>
      <c r="D4517" s="1" t="s">
        <v>245</v>
      </c>
      <c r="E4517" s="1">
        <v>6110</v>
      </c>
      <c r="F4517" s="1" t="s">
        <v>490</v>
      </c>
      <c r="G4517" s="2" t="s">
        <v>497</v>
      </c>
      <c r="H4517" s="1" t="s">
        <v>498</v>
      </c>
      <c r="I4517" s="1">
        <v>2016</v>
      </c>
      <c r="J4517" s="1">
        <v>2016</v>
      </c>
      <c r="K4517" s="1" t="s">
        <v>493</v>
      </c>
      <c r="L4517" s="1">
        <v>21.2</v>
      </c>
      <c r="M4517" s="1" t="s">
        <v>504</v>
      </c>
      <c r="N4517" s="1" t="s">
        <v>505</v>
      </c>
    </row>
    <row r="4518" spans="1:14" hidden="1" x14ac:dyDescent="0.35">
      <c r="A4518" s="1" t="s">
        <v>487</v>
      </c>
      <c r="B4518" s="1" t="s">
        <v>488</v>
      </c>
      <c r="C4518" s="2" t="s">
        <v>617</v>
      </c>
      <c r="D4518" s="1" t="s">
        <v>245</v>
      </c>
      <c r="E4518" s="1">
        <v>6110</v>
      </c>
      <c r="F4518" s="1" t="s">
        <v>490</v>
      </c>
      <c r="G4518" s="2" t="s">
        <v>497</v>
      </c>
      <c r="H4518" s="1" t="s">
        <v>498</v>
      </c>
      <c r="I4518" s="1">
        <v>2017</v>
      </c>
      <c r="J4518" s="1">
        <v>2017</v>
      </c>
      <c r="K4518" s="1" t="s">
        <v>493</v>
      </c>
      <c r="L4518" s="1">
        <v>26.13</v>
      </c>
      <c r="M4518" s="1" t="s">
        <v>504</v>
      </c>
      <c r="N4518" s="1" t="s">
        <v>505</v>
      </c>
    </row>
    <row r="4519" spans="1:14" hidden="1" x14ac:dyDescent="0.35">
      <c r="A4519" s="1" t="s">
        <v>487</v>
      </c>
      <c r="B4519" s="1" t="s">
        <v>488</v>
      </c>
      <c r="C4519" s="2" t="s">
        <v>617</v>
      </c>
      <c r="D4519" s="1" t="s">
        <v>245</v>
      </c>
      <c r="E4519" s="1">
        <v>6110</v>
      </c>
      <c r="F4519" s="1" t="s">
        <v>490</v>
      </c>
      <c r="G4519" s="2" t="s">
        <v>497</v>
      </c>
      <c r="H4519" s="1" t="s">
        <v>498</v>
      </c>
      <c r="I4519" s="1">
        <v>2018</v>
      </c>
      <c r="J4519" s="1">
        <v>2018</v>
      </c>
      <c r="K4519" s="1" t="s">
        <v>493</v>
      </c>
      <c r="L4519" s="1">
        <v>27.77</v>
      </c>
      <c r="M4519" s="1" t="s">
        <v>504</v>
      </c>
      <c r="N4519" s="1" t="s">
        <v>505</v>
      </c>
    </row>
    <row r="4520" spans="1:14" hidden="1" x14ac:dyDescent="0.35">
      <c r="A4520" s="1" t="s">
        <v>487</v>
      </c>
      <c r="B4520" s="1" t="s">
        <v>488</v>
      </c>
      <c r="C4520" s="2" t="s">
        <v>617</v>
      </c>
      <c r="D4520" s="1" t="s">
        <v>245</v>
      </c>
      <c r="E4520" s="1">
        <v>6110</v>
      </c>
      <c r="F4520" s="1" t="s">
        <v>490</v>
      </c>
      <c r="G4520" s="2" t="s">
        <v>499</v>
      </c>
      <c r="H4520" s="1" t="s">
        <v>500</v>
      </c>
      <c r="I4520" s="1">
        <v>2001</v>
      </c>
      <c r="J4520" s="1">
        <v>2001</v>
      </c>
      <c r="K4520" s="1" t="s">
        <v>493</v>
      </c>
      <c r="L4520" s="1">
        <v>68.400000000000006</v>
      </c>
      <c r="M4520" s="1" t="s">
        <v>504</v>
      </c>
      <c r="N4520" s="1" t="s">
        <v>505</v>
      </c>
    </row>
    <row r="4521" spans="1:14" hidden="1" x14ac:dyDescent="0.35">
      <c r="A4521" s="1" t="s">
        <v>487</v>
      </c>
      <c r="B4521" s="1" t="s">
        <v>488</v>
      </c>
      <c r="C4521" s="2" t="s">
        <v>617</v>
      </c>
      <c r="D4521" s="1" t="s">
        <v>245</v>
      </c>
      <c r="E4521" s="1">
        <v>6110</v>
      </c>
      <c r="F4521" s="1" t="s">
        <v>490</v>
      </c>
      <c r="G4521" s="2" t="s">
        <v>499</v>
      </c>
      <c r="H4521" s="1" t="s">
        <v>500</v>
      </c>
      <c r="I4521" s="1">
        <v>2002</v>
      </c>
      <c r="J4521" s="1">
        <v>2002</v>
      </c>
      <c r="K4521" s="1" t="s">
        <v>493</v>
      </c>
      <c r="L4521" s="1">
        <v>97.13</v>
      </c>
      <c r="M4521" s="1" t="s">
        <v>504</v>
      </c>
      <c r="N4521" s="1" t="s">
        <v>505</v>
      </c>
    </row>
    <row r="4522" spans="1:14" hidden="1" x14ac:dyDescent="0.35">
      <c r="A4522" s="1" t="s">
        <v>487</v>
      </c>
      <c r="B4522" s="1" t="s">
        <v>488</v>
      </c>
      <c r="C4522" s="2" t="s">
        <v>617</v>
      </c>
      <c r="D4522" s="1" t="s">
        <v>245</v>
      </c>
      <c r="E4522" s="1">
        <v>6110</v>
      </c>
      <c r="F4522" s="1" t="s">
        <v>490</v>
      </c>
      <c r="G4522" s="2" t="s">
        <v>499</v>
      </c>
      <c r="H4522" s="1" t="s">
        <v>500</v>
      </c>
      <c r="I4522" s="1">
        <v>2003</v>
      </c>
      <c r="J4522" s="1">
        <v>2003</v>
      </c>
      <c r="K4522" s="1" t="s">
        <v>493</v>
      </c>
      <c r="L4522" s="1">
        <v>122.23</v>
      </c>
      <c r="M4522" s="1" t="s">
        <v>504</v>
      </c>
      <c r="N4522" s="1" t="s">
        <v>505</v>
      </c>
    </row>
    <row r="4523" spans="1:14" hidden="1" x14ac:dyDescent="0.35">
      <c r="A4523" s="1" t="s">
        <v>487</v>
      </c>
      <c r="B4523" s="1" t="s">
        <v>488</v>
      </c>
      <c r="C4523" s="2" t="s">
        <v>617</v>
      </c>
      <c r="D4523" s="1" t="s">
        <v>245</v>
      </c>
      <c r="E4523" s="1">
        <v>6110</v>
      </c>
      <c r="F4523" s="1" t="s">
        <v>490</v>
      </c>
      <c r="G4523" s="2" t="s">
        <v>499</v>
      </c>
      <c r="H4523" s="1" t="s">
        <v>500</v>
      </c>
      <c r="I4523" s="1">
        <v>2004</v>
      </c>
      <c r="J4523" s="1">
        <v>2004</v>
      </c>
      <c r="K4523" s="1" t="s">
        <v>493</v>
      </c>
      <c r="L4523" s="1">
        <v>325.93</v>
      </c>
      <c r="M4523" s="1" t="s">
        <v>504</v>
      </c>
      <c r="N4523" s="1" t="s">
        <v>505</v>
      </c>
    </row>
    <row r="4524" spans="1:14" hidden="1" x14ac:dyDescent="0.35">
      <c r="A4524" s="1" t="s">
        <v>487</v>
      </c>
      <c r="B4524" s="1" t="s">
        <v>488</v>
      </c>
      <c r="C4524" s="2" t="s">
        <v>617</v>
      </c>
      <c r="D4524" s="1" t="s">
        <v>245</v>
      </c>
      <c r="E4524" s="1">
        <v>6110</v>
      </c>
      <c r="F4524" s="1" t="s">
        <v>490</v>
      </c>
      <c r="G4524" s="2" t="s">
        <v>499</v>
      </c>
      <c r="H4524" s="1" t="s">
        <v>500</v>
      </c>
      <c r="I4524" s="1">
        <v>2005</v>
      </c>
      <c r="J4524" s="1">
        <v>2005</v>
      </c>
      <c r="K4524" s="1" t="s">
        <v>493</v>
      </c>
      <c r="L4524" s="1">
        <v>51.2</v>
      </c>
      <c r="M4524" s="1" t="s">
        <v>504</v>
      </c>
      <c r="N4524" s="1" t="s">
        <v>505</v>
      </c>
    </row>
    <row r="4525" spans="1:14" hidden="1" x14ac:dyDescent="0.35">
      <c r="A4525" s="1" t="s">
        <v>487</v>
      </c>
      <c r="B4525" s="1" t="s">
        <v>488</v>
      </c>
      <c r="C4525" s="2" t="s">
        <v>617</v>
      </c>
      <c r="D4525" s="1" t="s">
        <v>245</v>
      </c>
      <c r="E4525" s="1">
        <v>6110</v>
      </c>
      <c r="F4525" s="1" t="s">
        <v>490</v>
      </c>
      <c r="G4525" s="2" t="s">
        <v>499</v>
      </c>
      <c r="H4525" s="1" t="s">
        <v>500</v>
      </c>
      <c r="I4525" s="1">
        <v>2006</v>
      </c>
      <c r="J4525" s="1">
        <v>2006</v>
      </c>
      <c r="K4525" s="1" t="s">
        <v>493</v>
      </c>
      <c r="L4525" s="1">
        <v>764.38</v>
      </c>
      <c r="M4525" s="1" t="s">
        <v>504</v>
      </c>
      <c r="N4525" s="1" t="s">
        <v>505</v>
      </c>
    </row>
    <row r="4526" spans="1:14" hidden="1" x14ac:dyDescent="0.35">
      <c r="A4526" s="1" t="s">
        <v>487</v>
      </c>
      <c r="B4526" s="1" t="s">
        <v>488</v>
      </c>
      <c r="C4526" s="2" t="s">
        <v>617</v>
      </c>
      <c r="D4526" s="1" t="s">
        <v>245</v>
      </c>
      <c r="E4526" s="1">
        <v>6110</v>
      </c>
      <c r="F4526" s="1" t="s">
        <v>490</v>
      </c>
      <c r="G4526" s="2" t="s">
        <v>499</v>
      </c>
      <c r="H4526" s="1" t="s">
        <v>500</v>
      </c>
      <c r="I4526" s="1">
        <v>2007</v>
      </c>
      <c r="J4526" s="1">
        <v>2007</v>
      </c>
      <c r="K4526" s="1" t="s">
        <v>493</v>
      </c>
      <c r="L4526" s="1">
        <v>1103.8800000000001</v>
      </c>
      <c r="M4526" s="1" t="s">
        <v>504</v>
      </c>
      <c r="N4526" s="1" t="s">
        <v>505</v>
      </c>
    </row>
    <row r="4527" spans="1:14" hidden="1" x14ac:dyDescent="0.35">
      <c r="A4527" s="1" t="s">
        <v>487</v>
      </c>
      <c r="B4527" s="1" t="s">
        <v>488</v>
      </c>
      <c r="C4527" s="2" t="s">
        <v>617</v>
      </c>
      <c r="D4527" s="1" t="s">
        <v>245</v>
      </c>
      <c r="E4527" s="1">
        <v>6110</v>
      </c>
      <c r="F4527" s="1" t="s">
        <v>490</v>
      </c>
      <c r="G4527" s="2" t="s">
        <v>499</v>
      </c>
      <c r="H4527" s="1" t="s">
        <v>500</v>
      </c>
      <c r="I4527" s="1">
        <v>2008</v>
      </c>
      <c r="J4527" s="1">
        <v>2008</v>
      </c>
      <c r="K4527" s="1" t="s">
        <v>493</v>
      </c>
      <c r="L4527" s="1">
        <v>2197.87</v>
      </c>
      <c r="M4527" s="1" t="s">
        <v>504</v>
      </c>
      <c r="N4527" s="1" t="s">
        <v>505</v>
      </c>
    </row>
    <row r="4528" spans="1:14" hidden="1" x14ac:dyDescent="0.35">
      <c r="A4528" s="1" t="s">
        <v>487</v>
      </c>
      <c r="B4528" s="1" t="s">
        <v>488</v>
      </c>
      <c r="C4528" s="2" t="s">
        <v>617</v>
      </c>
      <c r="D4528" s="1" t="s">
        <v>245</v>
      </c>
      <c r="E4528" s="1">
        <v>6110</v>
      </c>
      <c r="F4528" s="1" t="s">
        <v>490</v>
      </c>
      <c r="G4528" s="2" t="s">
        <v>499</v>
      </c>
      <c r="H4528" s="1" t="s">
        <v>500</v>
      </c>
      <c r="I4528" s="1">
        <v>2009</v>
      </c>
      <c r="J4528" s="1">
        <v>2009</v>
      </c>
      <c r="K4528" s="1" t="s">
        <v>493</v>
      </c>
      <c r="L4528" s="1">
        <v>1296.44</v>
      </c>
      <c r="M4528" s="1" t="s">
        <v>504</v>
      </c>
      <c r="N4528" s="1" t="s">
        <v>505</v>
      </c>
    </row>
    <row r="4529" spans="1:14" hidden="1" x14ac:dyDescent="0.35">
      <c r="A4529" s="1" t="s">
        <v>487</v>
      </c>
      <c r="B4529" s="1" t="s">
        <v>488</v>
      </c>
      <c r="C4529" s="2" t="s">
        <v>617</v>
      </c>
      <c r="D4529" s="1" t="s">
        <v>245</v>
      </c>
      <c r="E4529" s="1">
        <v>6110</v>
      </c>
      <c r="F4529" s="1" t="s">
        <v>490</v>
      </c>
      <c r="G4529" s="2" t="s">
        <v>499</v>
      </c>
      <c r="H4529" s="1" t="s">
        <v>500</v>
      </c>
      <c r="I4529" s="1">
        <v>2010</v>
      </c>
      <c r="J4529" s="1">
        <v>2010</v>
      </c>
      <c r="K4529" s="1" t="s">
        <v>493</v>
      </c>
      <c r="L4529" s="1">
        <v>1049.1400000000001</v>
      </c>
      <c r="M4529" s="1" t="s">
        <v>504</v>
      </c>
      <c r="N4529" s="1" t="s">
        <v>505</v>
      </c>
    </row>
    <row r="4530" spans="1:14" hidden="1" x14ac:dyDescent="0.35">
      <c r="A4530" s="1" t="s">
        <v>487</v>
      </c>
      <c r="B4530" s="1" t="s">
        <v>488</v>
      </c>
      <c r="C4530" s="2" t="s">
        <v>617</v>
      </c>
      <c r="D4530" s="1" t="s">
        <v>245</v>
      </c>
      <c r="E4530" s="1">
        <v>6110</v>
      </c>
      <c r="F4530" s="1" t="s">
        <v>490</v>
      </c>
      <c r="G4530" s="2" t="s">
        <v>499</v>
      </c>
      <c r="H4530" s="1" t="s">
        <v>500</v>
      </c>
      <c r="I4530" s="1">
        <v>2011</v>
      </c>
      <c r="J4530" s="1">
        <v>2011</v>
      </c>
      <c r="K4530" s="1" t="s">
        <v>493</v>
      </c>
      <c r="L4530" s="1">
        <v>411.86</v>
      </c>
      <c r="M4530" s="1" t="s">
        <v>504</v>
      </c>
      <c r="N4530" s="1" t="s">
        <v>505</v>
      </c>
    </row>
    <row r="4531" spans="1:14" hidden="1" x14ac:dyDescent="0.35">
      <c r="A4531" s="1" t="s">
        <v>487</v>
      </c>
      <c r="B4531" s="1" t="s">
        <v>488</v>
      </c>
      <c r="C4531" s="2" t="s">
        <v>617</v>
      </c>
      <c r="D4531" s="1" t="s">
        <v>245</v>
      </c>
      <c r="E4531" s="1">
        <v>6110</v>
      </c>
      <c r="F4531" s="1" t="s">
        <v>490</v>
      </c>
      <c r="G4531" s="2" t="s">
        <v>499</v>
      </c>
      <c r="H4531" s="1" t="s">
        <v>500</v>
      </c>
      <c r="I4531" s="1">
        <v>2012</v>
      </c>
      <c r="J4531" s="1">
        <v>2012</v>
      </c>
      <c r="K4531" s="1" t="s">
        <v>493</v>
      </c>
      <c r="L4531" s="1">
        <v>487.21</v>
      </c>
      <c r="M4531" s="1" t="s">
        <v>504</v>
      </c>
      <c r="N4531" s="1" t="s">
        <v>505</v>
      </c>
    </row>
    <row r="4532" spans="1:14" hidden="1" x14ac:dyDescent="0.35">
      <c r="A4532" s="1" t="s">
        <v>487</v>
      </c>
      <c r="B4532" s="1" t="s">
        <v>488</v>
      </c>
      <c r="C4532" s="2" t="s">
        <v>617</v>
      </c>
      <c r="D4532" s="1" t="s">
        <v>245</v>
      </c>
      <c r="E4532" s="1">
        <v>6110</v>
      </c>
      <c r="F4532" s="1" t="s">
        <v>490</v>
      </c>
      <c r="G4532" s="2" t="s">
        <v>499</v>
      </c>
      <c r="H4532" s="1" t="s">
        <v>500</v>
      </c>
      <c r="I4532" s="1">
        <v>2013</v>
      </c>
      <c r="J4532" s="1">
        <v>2013</v>
      </c>
      <c r="K4532" s="1" t="s">
        <v>493</v>
      </c>
      <c r="L4532" s="1">
        <v>854.52</v>
      </c>
      <c r="M4532" s="1" t="s">
        <v>504</v>
      </c>
      <c r="N4532" s="1" t="s">
        <v>505</v>
      </c>
    </row>
    <row r="4533" spans="1:14" hidden="1" x14ac:dyDescent="0.35">
      <c r="A4533" s="1" t="s">
        <v>487</v>
      </c>
      <c r="B4533" s="1" t="s">
        <v>488</v>
      </c>
      <c r="C4533" s="2" t="s">
        <v>617</v>
      </c>
      <c r="D4533" s="1" t="s">
        <v>245</v>
      </c>
      <c r="E4533" s="1">
        <v>6110</v>
      </c>
      <c r="F4533" s="1" t="s">
        <v>490</v>
      </c>
      <c r="G4533" s="2" t="s">
        <v>499</v>
      </c>
      <c r="H4533" s="1" t="s">
        <v>500</v>
      </c>
      <c r="I4533" s="1">
        <v>2014</v>
      </c>
      <c r="J4533" s="1">
        <v>2014</v>
      </c>
      <c r="K4533" s="1" t="s">
        <v>493</v>
      </c>
      <c r="L4533" s="1">
        <v>263.33</v>
      </c>
      <c r="M4533" s="1" t="s">
        <v>504</v>
      </c>
      <c r="N4533" s="1" t="s">
        <v>505</v>
      </c>
    </row>
    <row r="4534" spans="1:14" hidden="1" x14ac:dyDescent="0.35">
      <c r="A4534" s="1" t="s">
        <v>487</v>
      </c>
      <c r="B4534" s="1" t="s">
        <v>488</v>
      </c>
      <c r="C4534" s="2" t="s">
        <v>617</v>
      </c>
      <c r="D4534" s="1" t="s">
        <v>245</v>
      </c>
      <c r="E4534" s="1">
        <v>6110</v>
      </c>
      <c r="F4534" s="1" t="s">
        <v>490</v>
      </c>
      <c r="G4534" s="2" t="s">
        <v>499</v>
      </c>
      <c r="H4534" s="1" t="s">
        <v>500</v>
      </c>
      <c r="I4534" s="1">
        <v>2015</v>
      </c>
      <c r="J4534" s="1">
        <v>2015</v>
      </c>
      <c r="K4534" s="1" t="s">
        <v>493</v>
      </c>
      <c r="L4534" s="1">
        <v>293.83</v>
      </c>
      <c r="M4534" s="1" t="s">
        <v>504</v>
      </c>
      <c r="N4534" s="1" t="s">
        <v>505</v>
      </c>
    </row>
    <row r="4535" spans="1:14" hidden="1" x14ac:dyDescent="0.35">
      <c r="A4535" s="1" t="s">
        <v>487</v>
      </c>
      <c r="B4535" s="1" t="s">
        <v>488</v>
      </c>
      <c r="C4535" s="2" t="s">
        <v>617</v>
      </c>
      <c r="D4535" s="1" t="s">
        <v>245</v>
      </c>
      <c r="E4535" s="1">
        <v>6110</v>
      </c>
      <c r="F4535" s="1" t="s">
        <v>490</v>
      </c>
      <c r="G4535" s="2" t="s">
        <v>499</v>
      </c>
      <c r="H4535" s="1" t="s">
        <v>500</v>
      </c>
      <c r="I4535" s="1">
        <v>2016</v>
      </c>
      <c r="J4535" s="1">
        <v>2016</v>
      </c>
      <c r="K4535" s="1" t="s">
        <v>493</v>
      </c>
      <c r="L4535" s="1">
        <v>535.47</v>
      </c>
      <c r="M4535" s="1" t="s">
        <v>504</v>
      </c>
      <c r="N4535" s="1" t="s">
        <v>505</v>
      </c>
    </row>
    <row r="4536" spans="1:14" hidden="1" x14ac:dyDescent="0.35">
      <c r="A4536" s="1" t="s">
        <v>487</v>
      </c>
      <c r="B4536" s="1" t="s">
        <v>488</v>
      </c>
      <c r="C4536" s="2" t="s">
        <v>617</v>
      </c>
      <c r="D4536" s="1" t="s">
        <v>245</v>
      </c>
      <c r="E4536" s="1">
        <v>6110</v>
      </c>
      <c r="F4536" s="1" t="s">
        <v>490</v>
      </c>
      <c r="G4536" s="2" t="s">
        <v>499</v>
      </c>
      <c r="H4536" s="1" t="s">
        <v>500</v>
      </c>
      <c r="I4536" s="1">
        <v>2017</v>
      </c>
      <c r="J4536" s="1">
        <v>2017</v>
      </c>
      <c r="K4536" s="1" t="s">
        <v>493</v>
      </c>
      <c r="L4536" s="1">
        <v>359.73</v>
      </c>
      <c r="M4536" s="1" t="s">
        <v>504</v>
      </c>
      <c r="N4536" s="1" t="s">
        <v>505</v>
      </c>
    </row>
    <row r="4537" spans="1:14" hidden="1" x14ac:dyDescent="0.35">
      <c r="A4537" s="1" t="s">
        <v>487</v>
      </c>
      <c r="B4537" s="1" t="s">
        <v>488</v>
      </c>
      <c r="C4537" s="2" t="s">
        <v>617</v>
      </c>
      <c r="D4537" s="1" t="s">
        <v>245</v>
      </c>
      <c r="E4537" s="1">
        <v>6110</v>
      </c>
      <c r="F4537" s="1" t="s">
        <v>490</v>
      </c>
      <c r="G4537" s="2" t="s">
        <v>499</v>
      </c>
      <c r="H4537" s="1" t="s">
        <v>500</v>
      </c>
      <c r="I4537" s="1">
        <v>2018</v>
      </c>
      <c r="J4537" s="1">
        <v>2018</v>
      </c>
      <c r="K4537" s="1" t="s">
        <v>493</v>
      </c>
      <c r="L4537" s="1">
        <v>256.01</v>
      </c>
      <c r="M4537" s="1" t="s">
        <v>504</v>
      </c>
      <c r="N4537" s="1" t="s">
        <v>505</v>
      </c>
    </row>
    <row r="4538" spans="1:14" hidden="1" x14ac:dyDescent="0.35">
      <c r="A4538" s="1" t="s">
        <v>487</v>
      </c>
      <c r="B4538" s="1" t="s">
        <v>488</v>
      </c>
      <c r="C4538" s="2" t="s">
        <v>617</v>
      </c>
      <c r="D4538" s="1" t="s">
        <v>245</v>
      </c>
      <c r="E4538" s="1">
        <v>6110</v>
      </c>
      <c r="F4538" s="1" t="s">
        <v>490</v>
      </c>
      <c r="G4538" s="2" t="s">
        <v>501</v>
      </c>
      <c r="H4538" s="1" t="s">
        <v>502</v>
      </c>
      <c r="I4538" s="1">
        <v>2004</v>
      </c>
      <c r="J4538" s="1">
        <v>2004</v>
      </c>
      <c r="K4538" s="1" t="s">
        <v>493</v>
      </c>
      <c r="L4538" s="1">
        <v>2.35</v>
      </c>
      <c r="M4538" s="1" t="s">
        <v>504</v>
      </c>
      <c r="N4538" s="1" t="s">
        <v>505</v>
      </c>
    </row>
    <row r="4539" spans="1:14" hidden="1" x14ac:dyDescent="0.35">
      <c r="A4539" s="1" t="s">
        <v>487</v>
      </c>
      <c r="B4539" s="1" t="s">
        <v>488</v>
      </c>
      <c r="C4539" s="2" t="s">
        <v>617</v>
      </c>
      <c r="D4539" s="1" t="s">
        <v>245</v>
      </c>
      <c r="E4539" s="1">
        <v>6110</v>
      </c>
      <c r="F4539" s="1" t="s">
        <v>490</v>
      </c>
      <c r="G4539" s="2" t="s">
        <v>501</v>
      </c>
      <c r="H4539" s="1" t="s">
        <v>502</v>
      </c>
      <c r="I4539" s="1">
        <v>2005</v>
      </c>
      <c r="J4539" s="1">
        <v>2005</v>
      </c>
      <c r="K4539" s="1" t="s">
        <v>493</v>
      </c>
      <c r="L4539" s="1">
        <v>1.38</v>
      </c>
      <c r="M4539" s="1" t="s">
        <v>504</v>
      </c>
      <c r="N4539" s="1" t="s">
        <v>505</v>
      </c>
    </row>
    <row r="4540" spans="1:14" hidden="1" x14ac:dyDescent="0.35">
      <c r="A4540" s="1" t="s">
        <v>487</v>
      </c>
      <c r="B4540" s="1" t="s">
        <v>488</v>
      </c>
      <c r="C4540" s="2" t="s">
        <v>617</v>
      </c>
      <c r="D4540" s="1" t="s">
        <v>245</v>
      </c>
      <c r="E4540" s="1">
        <v>6110</v>
      </c>
      <c r="F4540" s="1" t="s">
        <v>490</v>
      </c>
      <c r="G4540" s="2" t="s">
        <v>501</v>
      </c>
      <c r="H4540" s="1" t="s">
        <v>502</v>
      </c>
      <c r="I4540" s="1">
        <v>2006</v>
      </c>
      <c r="J4540" s="1">
        <v>2006</v>
      </c>
      <c r="K4540" s="1" t="s">
        <v>493</v>
      </c>
      <c r="L4540" s="1">
        <v>2.57</v>
      </c>
      <c r="M4540" s="1" t="s">
        <v>504</v>
      </c>
      <c r="N4540" s="1" t="s">
        <v>505</v>
      </c>
    </row>
    <row r="4541" spans="1:14" hidden="1" x14ac:dyDescent="0.35">
      <c r="A4541" s="1" t="s">
        <v>487</v>
      </c>
      <c r="B4541" s="1" t="s">
        <v>488</v>
      </c>
      <c r="C4541" s="2" t="s">
        <v>617</v>
      </c>
      <c r="D4541" s="1" t="s">
        <v>245</v>
      </c>
      <c r="E4541" s="1">
        <v>6110</v>
      </c>
      <c r="F4541" s="1" t="s">
        <v>490</v>
      </c>
      <c r="G4541" s="2" t="s">
        <v>501</v>
      </c>
      <c r="H4541" s="1" t="s">
        <v>502</v>
      </c>
      <c r="I4541" s="1">
        <v>2007</v>
      </c>
      <c r="J4541" s="1">
        <v>2007</v>
      </c>
      <c r="K4541" s="1" t="s">
        <v>493</v>
      </c>
      <c r="L4541" s="1">
        <v>7.51</v>
      </c>
      <c r="M4541" s="1" t="s">
        <v>504</v>
      </c>
      <c r="N4541" s="1" t="s">
        <v>505</v>
      </c>
    </row>
    <row r="4542" spans="1:14" hidden="1" x14ac:dyDescent="0.35">
      <c r="A4542" s="1" t="s">
        <v>487</v>
      </c>
      <c r="B4542" s="1" t="s">
        <v>488</v>
      </c>
      <c r="C4542" s="2" t="s">
        <v>617</v>
      </c>
      <c r="D4542" s="1" t="s">
        <v>245</v>
      </c>
      <c r="E4542" s="1">
        <v>6110</v>
      </c>
      <c r="F4542" s="1" t="s">
        <v>490</v>
      </c>
      <c r="G4542" s="2" t="s">
        <v>501</v>
      </c>
      <c r="H4542" s="1" t="s">
        <v>502</v>
      </c>
      <c r="I4542" s="1">
        <v>2008</v>
      </c>
      <c r="J4542" s="1">
        <v>2008</v>
      </c>
      <c r="K4542" s="1" t="s">
        <v>493</v>
      </c>
      <c r="L4542" s="1">
        <v>2.5299999999999998</v>
      </c>
      <c r="M4542" s="1" t="s">
        <v>504</v>
      </c>
      <c r="N4542" s="1" t="s">
        <v>505</v>
      </c>
    </row>
    <row r="4543" spans="1:14" hidden="1" x14ac:dyDescent="0.35">
      <c r="A4543" s="1" t="s">
        <v>487</v>
      </c>
      <c r="B4543" s="1" t="s">
        <v>488</v>
      </c>
      <c r="C4543" s="2" t="s">
        <v>617</v>
      </c>
      <c r="D4543" s="1" t="s">
        <v>245</v>
      </c>
      <c r="E4543" s="1">
        <v>6110</v>
      </c>
      <c r="F4543" s="1" t="s">
        <v>490</v>
      </c>
      <c r="G4543" s="2" t="s">
        <v>501</v>
      </c>
      <c r="H4543" s="1" t="s">
        <v>502</v>
      </c>
      <c r="I4543" s="1">
        <v>2009</v>
      </c>
      <c r="J4543" s="1">
        <v>2009</v>
      </c>
      <c r="K4543" s="1" t="s">
        <v>493</v>
      </c>
      <c r="L4543" s="1">
        <v>2.57</v>
      </c>
      <c r="M4543" s="1" t="s">
        <v>504</v>
      </c>
      <c r="N4543" s="1" t="s">
        <v>505</v>
      </c>
    </row>
    <row r="4544" spans="1:14" hidden="1" x14ac:dyDescent="0.35">
      <c r="A4544" s="1" t="s">
        <v>487</v>
      </c>
      <c r="B4544" s="1" t="s">
        <v>488</v>
      </c>
      <c r="C4544" s="2" t="s">
        <v>617</v>
      </c>
      <c r="D4544" s="1" t="s">
        <v>245</v>
      </c>
      <c r="E4544" s="1">
        <v>6110</v>
      </c>
      <c r="F4544" s="1" t="s">
        <v>490</v>
      </c>
      <c r="G4544" s="2" t="s">
        <v>501</v>
      </c>
      <c r="H4544" s="1" t="s">
        <v>502</v>
      </c>
      <c r="I4544" s="1">
        <v>2010</v>
      </c>
      <c r="J4544" s="1">
        <v>2010</v>
      </c>
      <c r="K4544" s="1" t="s">
        <v>493</v>
      </c>
      <c r="L4544" s="1">
        <v>4.87</v>
      </c>
      <c r="M4544" s="1" t="s">
        <v>504</v>
      </c>
      <c r="N4544" s="1" t="s">
        <v>505</v>
      </c>
    </row>
    <row r="4545" spans="1:15" hidden="1" x14ac:dyDescent="0.35">
      <c r="A4545" s="1" t="s">
        <v>487</v>
      </c>
      <c r="B4545" s="1" t="s">
        <v>488</v>
      </c>
      <c r="C4545" s="2" t="s">
        <v>617</v>
      </c>
      <c r="D4545" s="1" t="s">
        <v>245</v>
      </c>
      <c r="E4545" s="1">
        <v>6110</v>
      </c>
      <c r="F4545" s="1" t="s">
        <v>490</v>
      </c>
      <c r="G4545" s="2" t="s">
        <v>501</v>
      </c>
      <c r="H4545" s="1" t="s">
        <v>502</v>
      </c>
      <c r="I4545" s="1">
        <v>2011</v>
      </c>
      <c r="J4545" s="1">
        <v>2011</v>
      </c>
      <c r="K4545" s="1" t="s">
        <v>493</v>
      </c>
      <c r="L4545" s="1">
        <v>5.19</v>
      </c>
      <c r="M4545" s="1" t="s">
        <v>504</v>
      </c>
      <c r="N4545" s="1" t="s">
        <v>505</v>
      </c>
    </row>
    <row r="4546" spans="1:15" hidden="1" x14ac:dyDescent="0.35">
      <c r="A4546" s="1" t="s">
        <v>487</v>
      </c>
      <c r="B4546" s="1" t="s">
        <v>488</v>
      </c>
      <c r="C4546" s="2" t="s">
        <v>617</v>
      </c>
      <c r="D4546" s="1" t="s">
        <v>245</v>
      </c>
      <c r="E4546" s="1">
        <v>6110</v>
      </c>
      <c r="F4546" s="1" t="s">
        <v>490</v>
      </c>
      <c r="G4546" s="2" t="s">
        <v>501</v>
      </c>
      <c r="H4546" s="1" t="s">
        <v>502</v>
      </c>
      <c r="I4546" s="1">
        <v>2012</v>
      </c>
      <c r="J4546" s="1">
        <v>2012</v>
      </c>
      <c r="K4546" s="1" t="s">
        <v>493</v>
      </c>
      <c r="L4546" s="1">
        <v>6.41</v>
      </c>
      <c r="M4546" s="1" t="s">
        <v>504</v>
      </c>
      <c r="N4546" s="1" t="s">
        <v>505</v>
      </c>
    </row>
    <row r="4547" spans="1:15" hidden="1" x14ac:dyDescent="0.35">
      <c r="A4547" s="1" t="s">
        <v>487</v>
      </c>
      <c r="B4547" s="1" t="s">
        <v>488</v>
      </c>
      <c r="C4547" s="2" t="s">
        <v>617</v>
      </c>
      <c r="D4547" s="1" t="s">
        <v>245</v>
      </c>
      <c r="E4547" s="1">
        <v>6110</v>
      </c>
      <c r="F4547" s="1" t="s">
        <v>490</v>
      </c>
      <c r="G4547" s="2" t="s">
        <v>501</v>
      </c>
      <c r="H4547" s="1" t="s">
        <v>502</v>
      </c>
      <c r="I4547" s="1">
        <v>2013</v>
      </c>
      <c r="J4547" s="1">
        <v>2013</v>
      </c>
      <c r="K4547" s="1" t="s">
        <v>493</v>
      </c>
      <c r="L4547" s="1">
        <v>8.56</v>
      </c>
      <c r="M4547" s="1" t="s">
        <v>504</v>
      </c>
      <c r="N4547" s="1" t="s">
        <v>505</v>
      </c>
    </row>
    <row r="4548" spans="1:15" hidden="1" x14ac:dyDescent="0.35">
      <c r="A4548" s="1" t="s">
        <v>487</v>
      </c>
      <c r="B4548" s="1" t="s">
        <v>488</v>
      </c>
      <c r="C4548" s="2" t="s">
        <v>617</v>
      </c>
      <c r="D4548" s="1" t="s">
        <v>245</v>
      </c>
      <c r="E4548" s="1">
        <v>6110</v>
      </c>
      <c r="F4548" s="1" t="s">
        <v>490</v>
      </c>
      <c r="G4548" s="2" t="s">
        <v>501</v>
      </c>
      <c r="H4548" s="1" t="s">
        <v>502</v>
      </c>
      <c r="I4548" s="1">
        <v>2014</v>
      </c>
      <c r="J4548" s="1">
        <v>2014</v>
      </c>
      <c r="K4548" s="1" t="s">
        <v>493</v>
      </c>
      <c r="L4548" s="1">
        <v>9.26</v>
      </c>
      <c r="M4548" s="1" t="s">
        <v>504</v>
      </c>
      <c r="N4548" s="1" t="s">
        <v>505</v>
      </c>
    </row>
    <row r="4549" spans="1:15" hidden="1" x14ac:dyDescent="0.35">
      <c r="A4549" s="1" t="s">
        <v>487</v>
      </c>
      <c r="B4549" s="1" t="s">
        <v>488</v>
      </c>
      <c r="C4549" s="2" t="s">
        <v>617</v>
      </c>
      <c r="D4549" s="1" t="s">
        <v>245</v>
      </c>
      <c r="E4549" s="1">
        <v>6110</v>
      </c>
      <c r="F4549" s="1" t="s">
        <v>490</v>
      </c>
      <c r="G4549" s="2" t="s">
        <v>501</v>
      </c>
      <c r="H4549" s="1" t="s">
        <v>502</v>
      </c>
      <c r="I4549" s="1">
        <v>2015</v>
      </c>
      <c r="J4549" s="1">
        <v>2015</v>
      </c>
      <c r="K4549" s="1" t="s">
        <v>493</v>
      </c>
      <c r="L4549" s="1">
        <v>10.61</v>
      </c>
      <c r="M4549" s="1" t="s">
        <v>504</v>
      </c>
      <c r="N4549" s="1" t="s">
        <v>505</v>
      </c>
    </row>
    <row r="4550" spans="1:15" hidden="1" x14ac:dyDescent="0.35">
      <c r="A4550" s="1" t="s">
        <v>487</v>
      </c>
      <c r="B4550" s="1" t="s">
        <v>488</v>
      </c>
      <c r="C4550" s="2" t="s">
        <v>617</v>
      </c>
      <c r="D4550" s="1" t="s">
        <v>245</v>
      </c>
      <c r="E4550" s="1">
        <v>6110</v>
      </c>
      <c r="F4550" s="1" t="s">
        <v>490</v>
      </c>
      <c r="G4550" s="2" t="s">
        <v>501</v>
      </c>
      <c r="H4550" s="1" t="s">
        <v>502</v>
      </c>
      <c r="I4550" s="1">
        <v>2016</v>
      </c>
      <c r="J4550" s="1">
        <v>2016</v>
      </c>
      <c r="K4550" s="1" t="s">
        <v>493</v>
      </c>
      <c r="L4550" s="1">
        <v>12.96</v>
      </c>
      <c r="M4550" s="1" t="s">
        <v>504</v>
      </c>
      <c r="N4550" s="1" t="s">
        <v>505</v>
      </c>
    </row>
    <row r="4551" spans="1:15" hidden="1" x14ac:dyDescent="0.35">
      <c r="A4551" s="1" t="s">
        <v>487</v>
      </c>
      <c r="B4551" s="1" t="s">
        <v>488</v>
      </c>
      <c r="C4551" s="2" t="s">
        <v>617</v>
      </c>
      <c r="D4551" s="1" t="s">
        <v>245</v>
      </c>
      <c r="E4551" s="1">
        <v>6110</v>
      </c>
      <c r="F4551" s="1" t="s">
        <v>490</v>
      </c>
      <c r="G4551" s="2" t="s">
        <v>501</v>
      </c>
      <c r="H4551" s="1" t="s">
        <v>502</v>
      </c>
      <c r="I4551" s="1">
        <v>2017</v>
      </c>
      <c r="J4551" s="1">
        <v>2017</v>
      </c>
      <c r="K4551" s="1" t="s">
        <v>493</v>
      </c>
      <c r="L4551" s="1">
        <v>11.64</v>
      </c>
      <c r="M4551" s="1" t="s">
        <v>504</v>
      </c>
      <c r="N4551" s="1" t="s">
        <v>505</v>
      </c>
    </row>
    <row r="4552" spans="1:15" hidden="1" x14ac:dyDescent="0.35">
      <c r="A4552" s="1" t="s">
        <v>487</v>
      </c>
      <c r="B4552" s="1" t="s">
        <v>488</v>
      </c>
      <c r="C4552" s="2" t="s">
        <v>617</v>
      </c>
      <c r="D4552" s="1" t="s">
        <v>245</v>
      </c>
      <c r="E4552" s="1">
        <v>6110</v>
      </c>
      <c r="F4552" s="1" t="s">
        <v>490</v>
      </c>
      <c r="G4552" s="2" t="s">
        <v>501</v>
      </c>
      <c r="H4552" s="1" t="s">
        <v>502</v>
      </c>
      <c r="I4552" s="1">
        <v>2018</v>
      </c>
      <c r="J4552" s="1">
        <v>2018</v>
      </c>
      <c r="K4552" s="1" t="s">
        <v>493</v>
      </c>
      <c r="L4552" s="1">
        <v>10.35</v>
      </c>
      <c r="M4552" s="1" t="s">
        <v>504</v>
      </c>
      <c r="N4552" s="1" t="s">
        <v>505</v>
      </c>
    </row>
    <row r="4553" spans="1:15" hidden="1" x14ac:dyDescent="0.35">
      <c r="A4553" s="1" t="s">
        <v>487</v>
      </c>
      <c r="B4553" s="1" t="s">
        <v>488</v>
      </c>
      <c r="C4553" s="2" t="s">
        <v>618</v>
      </c>
      <c r="D4553" s="1" t="s">
        <v>439</v>
      </c>
      <c r="E4553" s="1">
        <v>6110</v>
      </c>
      <c r="F4553" s="1" t="s">
        <v>490</v>
      </c>
      <c r="G4553" s="2" t="s">
        <v>499</v>
      </c>
      <c r="H4553" s="1" t="s">
        <v>500</v>
      </c>
      <c r="I4553" s="1">
        <v>2008</v>
      </c>
      <c r="J4553" s="1">
        <v>2008</v>
      </c>
      <c r="K4553" s="1" t="s">
        <v>493</v>
      </c>
      <c r="L4553" s="1">
        <v>0.54</v>
      </c>
      <c r="M4553" s="1" t="s">
        <v>494</v>
      </c>
      <c r="N4553" s="1" t="s">
        <v>495</v>
      </c>
      <c r="O4553" s="1" t="s">
        <v>496</v>
      </c>
    </row>
    <row r="4554" spans="1:15" hidden="1" x14ac:dyDescent="0.35">
      <c r="A4554" s="1" t="s">
        <v>487</v>
      </c>
      <c r="B4554" s="1" t="s">
        <v>488</v>
      </c>
      <c r="C4554" s="2" t="s">
        <v>618</v>
      </c>
      <c r="D4554" s="1" t="s">
        <v>439</v>
      </c>
      <c r="E4554" s="1">
        <v>6110</v>
      </c>
      <c r="F4554" s="1" t="s">
        <v>490</v>
      </c>
      <c r="G4554" s="2" t="s">
        <v>499</v>
      </c>
      <c r="H4554" s="1" t="s">
        <v>500</v>
      </c>
      <c r="I4554" s="1">
        <v>2009</v>
      </c>
      <c r="J4554" s="1">
        <v>2009</v>
      </c>
      <c r="K4554" s="1" t="s">
        <v>493</v>
      </c>
      <c r="L4554" s="1">
        <v>0.55000000000000004</v>
      </c>
      <c r="M4554" s="1" t="s">
        <v>494</v>
      </c>
      <c r="N4554" s="1" t="s">
        <v>495</v>
      </c>
      <c r="O4554" s="1" t="s">
        <v>496</v>
      </c>
    </row>
    <row r="4555" spans="1:15" hidden="1" x14ac:dyDescent="0.35">
      <c r="A4555" s="1" t="s">
        <v>487</v>
      </c>
      <c r="B4555" s="1" t="s">
        <v>488</v>
      </c>
      <c r="C4555" s="2" t="s">
        <v>618</v>
      </c>
      <c r="D4555" s="1" t="s">
        <v>439</v>
      </c>
      <c r="E4555" s="1">
        <v>6110</v>
      </c>
      <c r="F4555" s="1" t="s">
        <v>490</v>
      </c>
      <c r="G4555" s="2" t="s">
        <v>499</v>
      </c>
      <c r="H4555" s="1" t="s">
        <v>500</v>
      </c>
      <c r="I4555" s="1">
        <v>2010</v>
      </c>
      <c r="J4555" s="1">
        <v>2010</v>
      </c>
      <c r="K4555" s="1" t="s">
        <v>493</v>
      </c>
      <c r="L4555" s="1">
        <v>0.52</v>
      </c>
      <c r="M4555" s="1" t="s">
        <v>494</v>
      </c>
      <c r="N4555" s="1" t="s">
        <v>495</v>
      </c>
      <c r="O4555" s="1" t="s">
        <v>496</v>
      </c>
    </row>
    <row r="4556" spans="1:15" hidden="1" x14ac:dyDescent="0.35">
      <c r="A4556" s="1" t="s">
        <v>487</v>
      </c>
      <c r="B4556" s="1" t="s">
        <v>488</v>
      </c>
      <c r="C4556" s="2" t="s">
        <v>618</v>
      </c>
      <c r="D4556" s="1" t="s">
        <v>439</v>
      </c>
      <c r="E4556" s="1">
        <v>6110</v>
      </c>
      <c r="F4556" s="1" t="s">
        <v>490</v>
      </c>
      <c r="G4556" s="2" t="s">
        <v>499</v>
      </c>
      <c r="H4556" s="1" t="s">
        <v>500</v>
      </c>
      <c r="I4556" s="1">
        <v>2011</v>
      </c>
      <c r="J4556" s="1">
        <v>2011</v>
      </c>
      <c r="K4556" s="1" t="s">
        <v>493</v>
      </c>
      <c r="L4556" s="1">
        <v>0.59</v>
      </c>
      <c r="M4556" s="1" t="s">
        <v>494</v>
      </c>
      <c r="N4556" s="1" t="s">
        <v>495</v>
      </c>
      <c r="O4556" s="1" t="s">
        <v>496</v>
      </c>
    </row>
    <row r="4557" spans="1:15" hidden="1" x14ac:dyDescent="0.35">
      <c r="A4557" s="1" t="s">
        <v>487</v>
      </c>
      <c r="B4557" s="1" t="s">
        <v>488</v>
      </c>
      <c r="C4557" s="2" t="s">
        <v>618</v>
      </c>
      <c r="D4557" s="1" t="s">
        <v>439</v>
      </c>
      <c r="E4557" s="1">
        <v>6110</v>
      </c>
      <c r="F4557" s="1" t="s">
        <v>490</v>
      </c>
      <c r="G4557" s="2" t="s">
        <v>499</v>
      </c>
      <c r="H4557" s="1" t="s">
        <v>500</v>
      </c>
      <c r="I4557" s="1">
        <v>2012</v>
      </c>
      <c r="J4557" s="1">
        <v>2012</v>
      </c>
      <c r="K4557" s="1" t="s">
        <v>493</v>
      </c>
      <c r="L4557" s="1">
        <v>0.49</v>
      </c>
      <c r="M4557" s="1" t="s">
        <v>494</v>
      </c>
      <c r="N4557" s="1" t="s">
        <v>495</v>
      </c>
      <c r="O4557" s="1" t="s">
        <v>496</v>
      </c>
    </row>
    <row r="4558" spans="1:15" hidden="1" x14ac:dyDescent="0.35">
      <c r="A4558" s="1" t="s">
        <v>487</v>
      </c>
      <c r="B4558" s="1" t="s">
        <v>488</v>
      </c>
      <c r="C4558" s="2" t="s">
        <v>618</v>
      </c>
      <c r="D4558" s="1" t="s">
        <v>439</v>
      </c>
      <c r="E4558" s="1">
        <v>6110</v>
      </c>
      <c r="F4558" s="1" t="s">
        <v>490</v>
      </c>
      <c r="G4558" s="2" t="s">
        <v>499</v>
      </c>
      <c r="H4558" s="1" t="s">
        <v>500</v>
      </c>
      <c r="I4558" s="1">
        <v>2013</v>
      </c>
      <c r="J4558" s="1">
        <v>2013</v>
      </c>
      <c r="K4558" s="1" t="s">
        <v>493</v>
      </c>
      <c r="L4558" s="1">
        <v>0.44</v>
      </c>
      <c r="M4558" s="1" t="s">
        <v>494</v>
      </c>
      <c r="N4558" s="1" t="s">
        <v>495</v>
      </c>
      <c r="O4558" s="1" t="s">
        <v>496</v>
      </c>
    </row>
    <row r="4559" spans="1:15" hidden="1" x14ac:dyDescent="0.35">
      <c r="A4559" s="1" t="s">
        <v>487</v>
      </c>
      <c r="B4559" s="1" t="s">
        <v>488</v>
      </c>
      <c r="C4559" s="2" t="s">
        <v>618</v>
      </c>
      <c r="D4559" s="1" t="s">
        <v>439</v>
      </c>
      <c r="E4559" s="1">
        <v>6110</v>
      </c>
      <c r="F4559" s="1" t="s">
        <v>490</v>
      </c>
      <c r="G4559" s="2" t="s">
        <v>499</v>
      </c>
      <c r="H4559" s="1" t="s">
        <v>500</v>
      </c>
      <c r="I4559" s="1">
        <v>2014</v>
      </c>
      <c r="J4559" s="1">
        <v>2014</v>
      </c>
      <c r="K4559" s="1" t="s">
        <v>493</v>
      </c>
      <c r="L4559" s="1">
        <v>0.43</v>
      </c>
      <c r="M4559" s="1" t="s">
        <v>494</v>
      </c>
      <c r="N4559" s="1" t="s">
        <v>495</v>
      </c>
      <c r="O4559" s="1" t="s">
        <v>496</v>
      </c>
    </row>
    <row r="4560" spans="1:15" hidden="1" x14ac:dyDescent="0.35">
      <c r="A4560" s="1" t="s">
        <v>487</v>
      </c>
      <c r="B4560" s="1" t="s">
        <v>488</v>
      </c>
      <c r="C4560" s="2" t="s">
        <v>618</v>
      </c>
      <c r="D4560" s="1" t="s">
        <v>439</v>
      </c>
      <c r="E4560" s="1">
        <v>6110</v>
      </c>
      <c r="F4560" s="1" t="s">
        <v>490</v>
      </c>
      <c r="G4560" s="2" t="s">
        <v>499</v>
      </c>
      <c r="H4560" s="1" t="s">
        <v>500</v>
      </c>
      <c r="I4560" s="1">
        <v>2015</v>
      </c>
      <c r="J4560" s="1">
        <v>2015</v>
      </c>
      <c r="K4560" s="1" t="s">
        <v>493</v>
      </c>
      <c r="L4560" s="1">
        <v>0.51</v>
      </c>
      <c r="M4560" s="1" t="s">
        <v>494</v>
      </c>
      <c r="N4560" s="1" t="s">
        <v>495</v>
      </c>
      <c r="O4560" s="1" t="s">
        <v>496</v>
      </c>
    </row>
    <row r="4561" spans="1:15" hidden="1" x14ac:dyDescent="0.35">
      <c r="A4561" s="1" t="s">
        <v>487</v>
      </c>
      <c r="B4561" s="1" t="s">
        <v>488</v>
      </c>
      <c r="C4561" s="2" t="s">
        <v>618</v>
      </c>
      <c r="D4561" s="1" t="s">
        <v>439</v>
      </c>
      <c r="E4561" s="1">
        <v>6110</v>
      </c>
      <c r="F4561" s="1" t="s">
        <v>490</v>
      </c>
      <c r="G4561" s="2" t="s">
        <v>499</v>
      </c>
      <c r="H4561" s="1" t="s">
        <v>500</v>
      </c>
      <c r="I4561" s="1">
        <v>2016</v>
      </c>
      <c r="J4561" s="1">
        <v>2016</v>
      </c>
      <c r="K4561" s="1" t="s">
        <v>493</v>
      </c>
      <c r="L4561" s="1">
        <v>0.57999999999999996</v>
      </c>
      <c r="M4561" s="1" t="s">
        <v>494</v>
      </c>
      <c r="N4561" s="1" t="s">
        <v>495</v>
      </c>
      <c r="O4561" s="1" t="s">
        <v>496</v>
      </c>
    </row>
    <row r="4562" spans="1:15" hidden="1" x14ac:dyDescent="0.35">
      <c r="A4562" s="1" t="s">
        <v>487</v>
      </c>
      <c r="B4562" s="1" t="s">
        <v>488</v>
      </c>
      <c r="C4562" s="2" t="s">
        <v>618</v>
      </c>
      <c r="D4562" s="1" t="s">
        <v>439</v>
      </c>
      <c r="E4562" s="1">
        <v>6110</v>
      </c>
      <c r="F4562" s="1" t="s">
        <v>490</v>
      </c>
      <c r="G4562" s="2" t="s">
        <v>499</v>
      </c>
      <c r="H4562" s="1" t="s">
        <v>500</v>
      </c>
      <c r="I4562" s="1">
        <v>2017</v>
      </c>
      <c r="J4562" s="1">
        <v>2017</v>
      </c>
      <c r="K4562" s="1" t="s">
        <v>493</v>
      </c>
      <c r="L4562" s="1">
        <v>0.64</v>
      </c>
      <c r="M4562" s="1" t="s">
        <v>494</v>
      </c>
      <c r="N4562" s="1" t="s">
        <v>495</v>
      </c>
      <c r="O4562" s="1" t="s">
        <v>496</v>
      </c>
    </row>
    <row r="4563" spans="1:15" hidden="1" x14ac:dyDescent="0.35">
      <c r="A4563" s="1" t="s">
        <v>487</v>
      </c>
      <c r="B4563" s="1" t="s">
        <v>488</v>
      </c>
      <c r="C4563" s="2" t="s">
        <v>618</v>
      </c>
      <c r="D4563" s="1" t="s">
        <v>439</v>
      </c>
      <c r="E4563" s="1">
        <v>6110</v>
      </c>
      <c r="F4563" s="1" t="s">
        <v>490</v>
      </c>
      <c r="G4563" s="2" t="s">
        <v>501</v>
      </c>
      <c r="H4563" s="1" t="s">
        <v>502</v>
      </c>
      <c r="I4563" s="1">
        <v>2008</v>
      </c>
      <c r="J4563" s="1">
        <v>2008</v>
      </c>
      <c r="K4563" s="1" t="s">
        <v>493</v>
      </c>
      <c r="L4563" s="1">
        <v>7.82</v>
      </c>
      <c r="M4563" s="1" t="s">
        <v>494</v>
      </c>
      <c r="N4563" s="1" t="s">
        <v>495</v>
      </c>
      <c r="O4563" s="1" t="s">
        <v>496</v>
      </c>
    </row>
    <row r="4564" spans="1:15" hidden="1" x14ac:dyDescent="0.35">
      <c r="A4564" s="1" t="s">
        <v>487</v>
      </c>
      <c r="B4564" s="1" t="s">
        <v>488</v>
      </c>
      <c r="C4564" s="2" t="s">
        <v>618</v>
      </c>
      <c r="D4564" s="1" t="s">
        <v>439</v>
      </c>
      <c r="E4564" s="1">
        <v>6110</v>
      </c>
      <c r="F4564" s="1" t="s">
        <v>490</v>
      </c>
      <c r="G4564" s="2" t="s">
        <v>501</v>
      </c>
      <c r="H4564" s="1" t="s">
        <v>502</v>
      </c>
      <c r="I4564" s="1">
        <v>2009</v>
      </c>
      <c r="J4564" s="1">
        <v>2009</v>
      </c>
      <c r="K4564" s="1" t="s">
        <v>493</v>
      </c>
      <c r="L4564" s="1">
        <v>6.99</v>
      </c>
      <c r="M4564" s="1" t="s">
        <v>494</v>
      </c>
      <c r="N4564" s="1" t="s">
        <v>495</v>
      </c>
      <c r="O4564" s="1" t="s">
        <v>496</v>
      </c>
    </row>
    <row r="4565" spans="1:15" hidden="1" x14ac:dyDescent="0.35">
      <c r="A4565" s="1" t="s">
        <v>487</v>
      </c>
      <c r="B4565" s="1" t="s">
        <v>488</v>
      </c>
      <c r="C4565" s="2" t="s">
        <v>618</v>
      </c>
      <c r="D4565" s="1" t="s">
        <v>439</v>
      </c>
      <c r="E4565" s="1">
        <v>6110</v>
      </c>
      <c r="F4565" s="1" t="s">
        <v>490</v>
      </c>
      <c r="G4565" s="2" t="s">
        <v>501</v>
      </c>
      <c r="H4565" s="1" t="s">
        <v>502</v>
      </c>
      <c r="I4565" s="1">
        <v>2010</v>
      </c>
      <c r="J4565" s="1">
        <v>2010</v>
      </c>
      <c r="K4565" s="1" t="s">
        <v>493</v>
      </c>
      <c r="L4565" s="1">
        <v>6.39</v>
      </c>
      <c r="M4565" s="1" t="s">
        <v>494</v>
      </c>
      <c r="N4565" s="1" t="s">
        <v>495</v>
      </c>
      <c r="O4565" s="1" t="s">
        <v>496</v>
      </c>
    </row>
    <row r="4566" spans="1:15" hidden="1" x14ac:dyDescent="0.35">
      <c r="A4566" s="1" t="s">
        <v>487</v>
      </c>
      <c r="B4566" s="1" t="s">
        <v>488</v>
      </c>
      <c r="C4566" s="2" t="s">
        <v>618</v>
      </c>
      <c r="D4566" s="1" t="s">
        <v>439</v>
      </c>
      <c r="E4566" s="1">
        <v>6110</v>
      </c>
      <c r="F4566" s="1" t="s">
        <v>490</v>
      </c>
      <c r="G4566" s="2" t="s">
        <v>501</v>
      </c>
      <c r="H4566" s="1" t="s">
        <v>502</v>
      </c>
      <c r="I4566" s="1">
        <v>2011</v>
      </c>
      <c r="J4566" s="1">
        <v>2011</v>
      </c>
      <c r="K4566" s="1" t="s">
        <v>493</v>
      </c>
      <c r="L4566" s="1">
        <v>6.92</v>
      </c>
      <c r="M4566" s="1" t="s">
        <v>494</v>
      </c>
      <c r="N4566" s="1" t="s">
        <v>495</v>
      </c>
      <c r="O4566" s="1" t="s">
        <v>496</v>
      </c>
    </row>
    <row r="4567" spans="1:15" hidden="1" x14ac:dyDescent="0.35">
      <c r="A4567" s="1" t="s">
        <v>487</v>
      </c>
      <c r="B4567" s="1" t="s">
        <v>488</v>
      </c>
      <c r="C4567" s="2" t="s">
        <v>618</v>
      </c>
      <c r="D4567" s="1" t="s">
        <v>439</v>
      </c>
      <c r="E4567" s="1">
        <v>6110</v>
      </c>
      <c r="F4567" s="1" t="s">
        <v>490</v>
      </c>
      <c r="G4567" s="2" t="s">
        <v>501</v>
      </c>
      <c r="H4567" s="1" t="s">
        <v>502</v>
      </c>
      <c r="I4567" s="1">
        <v>2012</v>
      </c>
      <c r="J4567" s="1">
        <v>2012</v>
      </c>
      <c r="K4567" s="1" t="s">
        <v>493</v>
      </c>
      <c r="L4567" s="1">
        <v>6.44</v>
      </c>
      <c r="M4567" s="1" t="s">
        <v>494</v>
      </c>
      <c r="N4567" s="1" t="s">
        <v>495</v>
      </c>
      <c r="O4567" s="1" t="s">
        <v>496</v>
      </c>
    </row>
    <row r="4568" spans="1:15" hidden="1" x14ac:dyDescent="0.35">
      <c r="A4568" s="1" t="s">
        <v>487</v>
      </c>
      <c r="B4568" s="1" t="s">
        <v>488</v>
      </c>
      <c r="C4568" s="2" t="s">
        <v>618</v>
      </c>
      <c r="D4568" s="1" t="s">
        <v>439</v>
      </c>
      <c r="E4568" s="1">
        <v>6110</v>
      </c>
      <c r="F4568" s="1" t="s">
        <v>490</v>
      </c>
      <c r="G4568" s="2" t="s">
        <v>501</v>
      </c>
      <c r="H4568" s="1" t="s">
        <v>502</v>
      </c>
      <c r="I4568" s="1">
        <v>2013</v>
      </c>
      <c r="J4568" s="1">
        <v>2013</v>
      </c>
      <c r="K4568" s="1" t="s">
        <v>493</v>
      </c>
      <c r="L4568" s="1">
        <v>6.93</v>
      </c>
      <c r="M4568" s="1" t="s">
        <v>494</v>
      </c>
      <c r="N4568" s="1" t="s">
        <v>495</v>
      </c>
      <c r="O4568" s="1" t="s">
        <v>496</v>
      </c>
    </row>
    <row r="4569" spans="1:15" hidden="1" x14ac:dyDescent="0.35">
      <c r="A4569" s="1" t="s">
        <v>487</v>
      </c>
      <c r="B4569" s="1" t="s">
        <v>488</v>
      </c>
      <c r="C4569" s="2" t="s">
        <v>618</v>
      </c>
      <c r="D4569" s="1" t="s">
        <v>439</v>
      </c>
      <c r="E4569" s="1">
        <v>6110</v>
      </c>
      <c r="F4569" s="1" t="s">
        <v>490</v>
      </c>
      <c r="G4569" s="2" t="s">
        <v>501</v>
      </c>
      <c r="H4569" s="1" t="s">
        <v>502</v>
      </c>
      <c r="I4569" s="1">
        <v>2014</v>
      </c>
      <c r="J4569" s="1">
        <v>2014</v>
      </c>
      <c r="K4569" s="1" t="s">
        <v>493</v>
      </c>
      <c r="L4569" s="1">
        <v>8.2200000000000006</v>
      </c>
      <c r="M4569" s="1" t="s">
        <v>494</v>
      </c>
      <c r="N4569" s="1" t="s">
        <v>495</v>
      </c>
      <c r="O4569" s="1" t="s">
        <v>496</v>
      </c>
    </row>
    <row r="4570" spans="1:15" hidden="1" x14ac:dyDescent="0.35">
      <c r="A4570" s="1" t="s">
        <v>487</v>
      </c>
      <c r="B4570" s="1" t="s">
        <v>488</v>
      </c>
      <c r="C4570" s="2" t="s">
        <v>618</v>
      </c>
      <c r="D4570" s="1" t="s">
        <v>439</v>
      </c>
      <c r="E4570" s="1">
        <v>6110</v>
      </c>
      <c r="F4570" s="1" t="s">
        <v>490</v>
      </c>
      <c r="G4570" s="2" t="s">
        <v>501</v>
      </c>
      <c r="H4570" s="1" t="s">
        <v>502</v>
      </c>
      <c r="I4570" s="1">
        <v>2015</v>
      </c>
      <c r="J4570" s="1">
        <v>2015</v>
      </c>
      <c r="K4570" s="1" t="s">
        <v>493</v>
      </c>
      <c r="L4570" s="1">
        <v>7.7</v>
      </c>
      <c r="M4570" s="1" t="s">
        <v>494</v>
      </c>
      <c r="N4570" s="1" t="s">
        <v>495</v>
      </c>
      <c r="O4570" s="1" t="s">
        <v>496</v>
      </c>
    </row>
    <row r="4571" spans="1:15" hidden="1" x14ac:dyDescent="0.35">
      <c r="A4571" s="1" t="s">
        <v>487</v>
      </c>
      <c r="B4571" s="1" t="s">
        <v>488</v>
      </c>
      <c r="C4571" s="2" t="s">
        <v>618</v>
      </c>
      <c r="D4571" s="1" t="s">
        <v>439</v>
      </c>
      <c r="E4571" s="1">
        <v>6110</v>
      </c>
      <c r="F4571" s="1" t="s">
        <v>490</v>
      </c>
      <c r="G4571" s="2" t="s">
        <v>501</v>
      </c>
      <c r="H4571" s="1" t="s">
        <v>502</v>
      </c>
      <c r="I4571" s="1">
        <v>2016</v>
      </c>
      <c r="J4571" s="1">
        <v>2016</v>
      </c>
      <c r="K4571" s="1" t="s">
        <v>493</v>
      </c>
      <c r="L4571" s="1">
        <v>6.02</v>
      </c>
      <c r="M4571" s="1" t="s">
        <v>494</v>
      </c>
      <c r="N4571" s="1" t="s">
        <v>495</v>
      </c>
      <c r="O4571" s="1" t="s">
        <v>496</v>
      </c>
    </row>
    <row r="4572" spans="1:15" hidden="1" x14ac:dyDescent="0.35">
      <c r="A4572" s="1" t="s">
        <v>487</v>
      </c>
      <c r="B4572" s="1" t="s">
        <v>488</v>
      </c>
      <c r="C4572" s="2" t="s">
        <v>618</v>
      </c>
      <c r="D4572" s="1" t="s">
        <v>439</v>
      </c>
      <c r="E4572" s="1">
        <v>6110</v>
      </c>
      <c r="F4572" s="1" t="s">
        <v>490</v>
      </c>
      <c r="G4572" s="2" t="s">
        <v>501</v>
      </c>
      <c r="H4572" s="1" t="s">
        <v>502</v>
      </c>
      <c r="I4572" s="1">
        <v>2017</v>
      </c>
      <c r="J4572" s="1">
        <v>2017</v>
      </c>
      <c r="K4572" s="1" t="s">
        <v>493</v>
      </c>
      <c r="L4572" s="1">
        <v>3.82</v>
      </c>
      <c r="M4572" s="1" t="s">
        <v>494</v>
      </c>
      <c r="N4572" s="1" t="s">
        <v>495</v>
      </c>
      <c r="O4572" s="1" t="s">
        <v>496</v>
      </c>
    </row>
    <row r="4573" spans="1:15" hidden="1" x14ac:dyDescent="0.35">
      <c r="A4573" s="1" t="s">
        <v>487</v>
      </c>
      <c r="B4573" s="1" t="s">
        <v>488</v>
      </c>
      <c r="C4573" s="2" t="s">
        <v>619</v>
      </c>
      <c r="D4573" s="1" t="s">
        <v>620</v>
      </c>
      <c r="E4573" s="1">
        <v>6110</v>
      </c>
      <c r="F4573" s="1" t="s">
        <v>490</v>
      </c>
      <c r="G4573" s="2" t="s">
        <v>499</v>
      </c>
      <c r="H4573" s="1" t="s">
        <v>500</v>
      </c>
      <c r="I4573" s="1">
        <v>2005</v>
      </c>
      <c r="J4573" s="1">
        <v>2005</v>
      </c>
      <c r="K4573" s="1" t="s">
        <v>493</v>
      </c>
      <c r="L4573" s="1">
        <v>14.94</v>
      </c>
      <c r="M4573" s="1" t="s">
        <v>494</v>
      </c>
      <c r="N4573" s="1" t="s">
        <v>495</v>
      </c>
      <c r="O4573" s="1" t="s">
        <v>496</v>
      </c>
    </row>
    <row r="4574" spans="1:15" hidden="1" x14ac:dyDescent="0.35">
      <c r="A4574" s="1" t="s">
        <v>487</v>
      </c>
      <c r="B4574" s="1" t="s">
        <v>488</v>
      </c>
      <c r="C4574" s="2" t="s">
        <v>619</v>
      </c>
      <c r="D4574" s="1" t="s">
        <v>620</v>
      </c>
      <c r="E4574" s="1">
        <v>6110</v>
      </c>
      <c r="F4574" s="1" t="s">
        <v>490</v>
      </c>
      <c r="G4574" s="2" t="s">
        <v>499</v>
      </c>
      <c r="H4574" s="1" t="s">
        <v>500</v>
      </c>
      <c r="I4574" s="1">
        <v>2006</v>
      </c>
      <c r="J4574" s="1">
        <v>2006</v>
      </c>
      <c r="K4574" s="1" t="s">
        <v>493</v>
      </c>
      <c r="L4574" s="1">
        <v>15.53</v>
      </c>
      <c r="M4574" s="1" t="s">
        <v>494</v>
      </c>
      <c r="N4574" s="1" t="s">
        <v>495</v>
      </c>
      <c r="O4574" s="1" t="s">
        <v>496</v>
      </c>
    </row>
    <row r="4575" spans="1:15" hidden="1" x14ac:dyDescent="0.35">
      <c r="A4575" s="1" t="s">
        <v>487</v>
      </c>
      <c r="B4575" s="1" t="s">
        <v>488</v>
      </c>
      <c r="C4575" s="2" t="s">
        <v>619</v>
      </c>
      <c r="D4575" s="1" t="s">
        <v>620</v>
      </c>
      <c r="E4575" s="1">
        <v>6110</v>
      </c>
      <c r="F4575" s="1" t="s">
        <v>490</v>
      </c>
      <c r="G4575" s="2" t="s">
        <v>499</v>
      </c>
      <c r="H4575" s="1" t="s">
        <v>500</v>
      </c>
      <c r="I4575" s="1">
        <v>2007</v>
      </c>
      <c r="J4575" s="1">
        <v>2007</v>
      </c>
      <c r="K4575" s="1" t="s">
        <v>493</v>
      </c>
      <c r="L4575" s="1">
        <v>18.059999999999999</v>
      </c>
      <c r="M4575" s="1" t="s">
        <v>494</v>
      </c>
      <c r="N4575" s="1" t="s">
        <v>495</v>
      </c>
      <c r="O4575" s="1" t="s">
        <v>496</v>
      </c>
    </row>
    <row r="4576" spans="1:15" hidden="1" x14ac:dyDescent="0.35">
      <c r="A4576" s="1" t="s">
        <v>487</v>
      </c>
      <c r="B4576" s="1" t="s">
        <v>488</v>
      </c>
      <c r="C4576" s="2" t="s">
        <v>619</v>
      </c>
      <c r="D4576" s="1" t="s">
        <v>620</v>
      </c>
      <c r="E4576" s="1">
        <v>6110</v>
      </c>
      <c r="F4576" s="1" t="s">
        <v>490</v>
      </c>
      <c r="G4576" s="2" t="s">
        <v>499</v>
      </c>
      <c r="H4576" s="1" t="s">
        <v>500</v>
      </c>
      <c r="I4576" s="1">
        <v>2008</v>
      </c>
      <c r="J4576" s="1">
        <v>2008</v>
      </c>
      <c r="K4576" s="1" t="s">
        <v>493</v>
      </c>
      <c r="L4576" s="1">
        <v>24.57</v>
      </c>
      <c r="M4576" s="1" t="s">
        <v>494</v>
      </c>
      <c r="N4576" s="1" t="s">
        <v>495</v>
      </c>
      <c r="O4576" s="1" t="s">
        <v>496</v>
      </c>
    </row>
    <row r="4577" spans="1:15" hidden="1" x14ac:dyDescent="0.35">
      <c r="A4577" s="1" t="s">
        <v>487</v>
      </c>
      <c r="B4577" s="1" t="s">
        <v>488</v>
      </c>
      <c r="C4577" s="2" t="s">
        <v>619</v>
      </c>
      <c r="D4577" s="1" t="s">
        <v>620</v>
      </c>
      <c r="E4577" s="1">
        <v>6110</v>
      </c>
      <c r="F4577" s="1" t="s">
        <v>490</v>
      </c>
      <c r="G4577" s="2" t="s">
        <v>499</v>
      </c>
      <c r="H4577" s="1" t="s">
        <v>500</v>
      </c>
      <c r="I4577" s="1">
        <v>2009</v>
      </c>
      <c r="J4577" s="1">
        <v>2009</v>
      </c>
      <c r="K4577" s="1" t="s">
        <v>493</v>
      </c>
      <c r="L4577" s="1">
        <v>18.61</v>
      </c>
      <c r="M4577" s="1" t="s">
        <v>504</v>
      </c>
      <c r="N4577" s="1" t="s">
        <v>505</v>
      </c>
    </row>
    <row r="4578" spans="1:15" hidden="1" x14ac:dyDescent="0.35">
      <c r="A4578" s="1" t="s">
        <v>487</v>
      </c>
      <c r="B4578" s="1" t="s">
        <v>488</v>
      </c>
      <c r="C4578" s="2" t="s">
        <v>619</v>
      </c>
      <c r="D4578" s="1" t="s">
        <v>620</v>
      </c>
      <c r="E4578" s="1">
        <v>6110</v>
      </c>
      <c r="F4578" s="1" t="s">
        <v>490</v>
      </c>
      <c r="G4578" s="2" t="s">
        <v>499</v>
      </c>
      <c r="H4578" s="1" t="s">
        <v>500</v>
      </c>
      <c r="I4578" s="1">
        <v>2010</v>
      </c>
      <c r="J4578" s="1">
        <v>2010</v>
      </c>
      <c r="K4578" s="1" t="s">
        <v>493</v>
      </c>
      <c r="L4578" s="1">
        <v>23.96</v>
      </c>
      <c r="M4578" s="1" t="s">
        <v>504</v>
      </c>
      <c r="N4578" s="1" t="s">
        <v>505</v>
      </c>
    </row>
    <row r="4579" spans="1:15" hidden="1" x14ac:dyDescent="0.35">
      <c r="A4579" s="1" t="s">
        <v>487</v>
      </c>
      <c r="B4579" s="1" t="s">
        <v>488</v>
      </c>
      <c r="C4579" s="2" t="s">
        <v>619</v>
      </c>
      <c r="D4579" s="1" t="s">
        <v>620</v>
      </c>
      <c r="E4579" s="1">
        <v>6110</v>
      </c>
      <c r="F4579" s="1" t="s">
        <v>490</v>
      </c>
      <c r="G4579" s="2" t="s">
        <v>499</v>
      </c>
      <c r="H4579" s="1" t="s">
        <v>500</v>
      </c>
      <c r="I4579" s="1">
        <v>2011</v>
      </c>
      <c r="J4579" s="1">
        <v>2011</v>
      </c>
      <c r="K4579" s="1" t="s">
        <v>493</v>
      </c>
      <c r="L4579" s="1">
        <v>25.3</v>
      </c>
      <c r="M4579" s="1" t="s">
        <v>504</v>
      </c>
      <c r="N4579" s="1" t="s">
        <v>505</v>
      </c>
    </row>
    <row r="4580" spans="1:15" hidden="1" x14ac:dyDescent="0.35">
      <c r="A4580" s="1" t="s">
        <v>487</v>
      </c>
      <c r="B4580" s="1" t="s">
        <v>488</v>
      </c>
      <c r="C4580" s="2" t="s">
        <v>619</v>
      </c>
      <c r="D4580" s="1" t="s">
        <v>620</v>
      </c>
      <c r="E4580" s="1">
        <v>6110</v>
      </c>
      <c r="F4580" s="1" t="s">
        <v>490</v>
      </c>
      <c r="G4580" s="2" t="s">
        <v>499</v>
      </c>
      <c r="H4580" s="1" t="s">
        <v>500</v>
      </c>
      <c r="I4580" s="1">
        <v>2015</v>
      </c>
      <c r="J4580" s="1">
        <v>2015</v>
      </c>
      <c r="K4580" s="1" t="s">
        <v>493</v>
      </c>
      <c r="L4580" s="1">
        <v>43.12</v>
      </c>
      <c r="M4580" s="1" t="s">
        <v>494</v>
      </c>
      <c r="N4580" s="1" t="s">
        <v>495</v>
      </c>
      <c r="O4580" s="1" t="s">
        <v>496</v>
      </c>
    </row>
    <row r="4581" spans="1:15" hidden="1" x14ac:dyDescent="0.35">
      <c r="A4581" s="1" t="s">
        <v>487</v>
      </c>
      <c r="B4581" s="1" t="s">
        <v>488</v>
      </c>
      <c r="C4581" s="2" t="s">
        <v>619</v>
      </c>
      <c r="D4581" s="1" t="s">
        <v>620</v>
      </c>
      <c r="E4581" s="1">
        <v>6110</v>
      </c>
      <c r="F4581" s="1" t="s">
        <v>490</v>
      </c>
      <c r="G4581" s="2" t="s">
        <v>499</v>
      </c>
      <c r="H4581" s="1" t="s">
        <v>500</v>
      </c>
      <c r="I4581" s="1">
        <v>2016</v>
      </c>
      <c r="J4581" s="1">
        <v>2016</v>
      </c>
      <c r="K4581" s="1" t="s">
        <v>493</v>
      </c>
      <c r="L4581" s="1">
        <v>42.12</v>
      </c>
      <c r="M4581" s="1" t="s">
        <v>494</v>
      </c>
      <c r="N4581" s="1" t="s">
        <v>495</v>
      </c>
      <c r="O4581" s="1" t="s">
        <v>496</v>
      </c>
    </row>
    <row r="4582" spans="1:15" hidden="1" x14ac:dyDescent="0.35">
      <c r="A4582" s="1" t="s">
        <v>487</v>
      </c>
      <c r="B4582" s="1" t="s">
        <v>488</v>
      </c>
      <c r="C4582" s="2" t="s">
        <v>619</v>
      </c>
      <c r="D4582" s="1" t="s">
        <v>620</v>
      </c>
      <c r="E4582" s="1">
        <v>6110</v>
      </c>
      <c r="F4582" s="1" t="s">
        <v>490</v>
      </c>
      <c r="G4582" s="2" t="s">
        <v>499</v>
      </c>
      <c r="H4582" s="1" t="s">
        <v>500</v>
      </c>
      <c r="I4582" s="1">
        <v>2017</v>
      </c>
      <c r="J4582" s="1">
        <v>2017</v>
      </c>
      <c r="K4582" s="1" t="s">
        <v>493</v>
      </c>
      <c r="L4582" s="1">
        <v>35.83</v>
      </c>
      <c r="M4582" s="1" t="s">
        <v>494</v>
      </c>
      <c r="N4582" s="1" t="s">
        <v>495</v>
      </c>
      <c r="O4582" s="1" t="s">
        <v>496</v>
      </c>
    </row>
    <row r="4583" spans="1:15" hidden="1" x14ac:dyDescent="0.35">
      <c r="A4583" s="1" t="s">
        <v>487</v>
      </c>
      <c r="B4583" s="1" t="s">
        <v>488</v>
      </c>
      <c r="C4583" s="2" t="s">
        <v>619</v>
      </c>
      <c r="D4583" s="1" t="s">
        <v>620</v>
      </c>
      <c r="E4583" s="1">
        <v>6110</v>
      </c>
      <c r="F4583" s="1" t="s">
        <v>490</v>
      </c>
      <c r="G4583" s="2" t="s">
        <v>501</v>
      </c>
      <c r="H4583" s="1" t="s">
        <v>502</v>
      </c>
      <c r="I4583" s="1">
        <v>2005</v>
      </c>
      <c r="J4583" s="1">
        <v>2005</v>
      </c>
      <c r="K4583" s="1" t="s">
        <v>493</v>
      </c>
      <c r="L4583" s="1">
        <v>1.83</v>
      </c>
      <c r="M4583" s="1" t="s">
        <v>494</v>
      </c>
      <c r="N4583" s="1" t="s">
        <v>495</v>
      </c>
      <c r="O4583" s="1" t="s">
        <v>496</v>
      </c>
    </row>
    <row r="4584" spans="1:15" hidden="1" x14ac:dyDescent="0.35">
      <c r="A4584" s="1" t="s">
        <v>487</v>
      </c>
      <c r="B4584" s="1" t="s">
        <v>488</v>
      </c>
      <c r="C4584" s="2" t="s">
        <v>619</v>
      </c>
      <c r="D4584" s="1" t="s">
        <v>620</v>
      </c>
      <c r="E4584" s="1">
        <v>6110</v>
      </c>
      <c r="F4584" s="1" t="s">
        <v>490</v>
      </c>
      <c r="G4584" s="2" t="s">
        <v>501</v>
      </c>
      <c r="H4584" s="1" t="s">
        <v>502</v>
      </c>
      <c r="I4584" s="1">
        <v>2006</v>
      </c>
      <c r="J4584" s="1">
        <v>2006</v>
      </c>
      <c r="K4584" s="1" t="s">
        <v>493</v>
      </c>
      <c r="L4584" s="1">
        <v>2.27</v>
      </c>
      <c r="M4584" s="1" t="s">
        <v>494</v>
      </c>
      <c r="N4584" s="1" t="s">
        <v>495</v>
      </c>
      <c r="O4584" s="1" t="s">
        <v>496</v>
      </c>
    </row>
    <row r="4585" spans="1:15" hidden="1" x14ac:dyDescent="0.35">
      <c r="A4585" s="1" t="s">
        <v>487</v>
      </c>
      <c r="B4585" s="1" t="s">
        <v>488</v>
      </c>
      <c r="C4585" s="2" t="s">
        <v>619</v>
      </c>
      <c r="D4585" s="1" t="s">
        <v>620</v>
      </c>
      <c r="E4585" s="1">
        <v>6110</v>
      </c>
      <c r="F4585" s="1" t="s">
        <v>490</v>
      </c>
      <c r="G4585" s="2" t="s">
        <v>501</v>
      </c>
      <c r="H4585" s="1" t="s">
        <v>502</v>
      </c>
      <c r="I4585" s="1">
        <v>2007</v>
      </c>
      <c r="J4585" s="1">
        <v>2007</v>
      </c>
      <c r="K4585" s="1" t="s">
        <v>493</v>
      </c>
      <c r="L4585" s="1">
        <v>2.65</v>
      </c>
      <c r="M4585" s="1" t="s">
        <v>494</v>
      </c>
      <c r="N4585" s="1" t="s">
        <v>495</v>
      </c>
      <c r="O4585" s="1" t="s">
        <v>496</v>
      </c>
    </row>
    <row r="4586" spans="1:15" hidden="1" x14ac:dyDescent="0.35">
      <c r="A4586" s="1" t="s">
        <v>487</v>
      </c>
      <c r="B4586" s="1" t="s">
        <v>488</v>
      </c>
      <c r="C4586" s="2" t="s">
        <v>619</v>
      </c>
      <c r="D4586" s="1" t="s">
        <v>620</v>
      </c>
      <c r="E4586" s="1">
        <v>6110</v>
      </c>
      <c r="F4586" s="1" t="s">
        <v>490</v>
      </c>
      <c r="G4586" s="2" t="s">
        <v>501</v>
      </c>
      <c r="H4586" s="1" t="s">
        <v>502</v>
      </c>
      <c r="I4586" s="1">
        <v>2008</v>
      </c>
      <c r="J4586" s="1">
        <v>2008</v>
      </c>
      <c r="K4586" s="1" t="s">
        <v>493</v>
      </c>
      <c r="L4586" s="1">
        <v>3.45</v>
      </c>
      <c r="M4586" s="1" t="s">
        <v>494</v>
      </c>
      <c r="N4586" s="1" t="s">
        <v>495</v>
      </c>
      <c r="O4586" s="1" t="s">
        <v>496</v>
      </c>
    </row>
    <row r="4587" spans="1:15" hidden="1" x14ac:dyDescent="0.35">
      <c r="A4587" s="1" t="s">
        <v>487</v>
      </c>
      <c r="B4587" s="1" t="s">
        <v>488</v>
      </c>
      <c r="C4587" s="2" t="s">
        <v>619</v>
      </c>
      <c r="D4587" s="1" t="s">
        <v>620</v>
      </c>
      <c r="E4587" s="1">
        <v>6110</v>
      </c>
      <c r="F4587" s="1" t="s">
        <v>490</v>
      </c>
      <c r="G4587" s="2" t="s">
        <v>501</v>
      </c>
      <c r="H4587" s="1" t="s">
        <v>502</v>
      </c>
      <c r="I4587" s="1">
        <v>2009</v>
      </c>
      <c r="J4587" s="1">
        <v>2009</v>
      </c>
      <c r="K4587" s="1" t="s">
        <v>493</v>
      </c>
      <c r="L4587" s="1">
        <v>2.71</v>
      </c>
      <c r="M4587" s="1" t="s">
        <v>504</v>
      </c>
      <c r="N4587" s="1" t="s">
        <v>505</v>
      </c>
    </row>
    <row r="4588" spans="1:15" hidden="1" x14ac:dyDescent="0.35">
      <c r="A4588" s="1" t="s">
        <v>487</v>
      </c>
      <c r="B4588" s="1" t="s">
        <v>488</v>
      </c>
      <c r="C4588" s="2" t="s">
        <v>619</v>
      </c>
      <c r="D4588" s="1" t="s">
        <v>620</v>
      </c>
      <c r="E4588" s="1">
        <v>6110</v>
      </c>
      <c r="F4588" s="1" t="s">
        <v>490</v>
      </c>
      <c r="G4588" s="2" t="s">
        <v>501</v>
      </c>
      <c r="H4588" s="1" t="s">
        <v>502</v>
      </c>
      <c r="I4588" s="1">
        <v>2010</v>
      </c>
      <c r="J4588" s="1">
        <v>2010</v>
      </c>
      <c r="K4588" s="1" t="s">
        <v>493</v>
      </c>
      <c r="L4588" s="1">
        <v>2.94</v>
      </c>
      <c r="M4588" s="1" t="s">
        <v>504</v>
      </c>
      <c r="N4588" s="1" t="s">
        <v>505</v>
      </c>
    </row>
    <row r="4589" spans="1:15" hidden="1" x14ac:dyDescent="0.35">
      <c r="A4589" s="1" t="s">
        <v>487</v>
      </c>
      <c r="B4589" s="1" t="s">
        <v>488</v>
      </c>
      <c r="C4589" s="2" t="s">
        <v>619</v>
      </c>
      <c r="D4589" s="1" t="s">
        <v>620</v>
      </c>
      <c r="E4589" s="1">
        <v>6110</v>
      </c>
      <c r="F4589" s="1" t="s">
        <v>490</v>
      </c>
      <c r="G4589" s="2" t="s">
        <v>501</v>
      </c>
      <c r="H4589" s="1" t="s">
        <v>502</v>
      </c>
      <c r="I4589" s="1">
        <v>2011</v>
      </c>
      <c r="J4589" s="1">
        <v>2011</v>
      </c>
      <c r="K4589" s="1" t="s">
        <v>493</v>
      </c>
      <c r="L4589" s="1">
        <v>3.47</v>
      </c>
      <c r="M4589" s="1" t="s">
        <v>504</v>
      </c>
      <c r="N4589" s="1" t="s">
        <v>505</v>
      </c>
    </row>
    <row r="4590" spans="1:15" hidden="1" x14ac:dyDescent="0.35">
      <c r="A4590" s="1" t="s">
        <v>487</v>
      </c>
      <c r="B4590" s="1" t="s">
        <v>488</v>
      </c>
      <c r="C4590" s="2" t="s">
        <v>619</v>
      </c>
      <c r="D4590" s="1" t="s">
        <v>620</v>
      </c>
      <c r="E4590" s="1">
        <v>6110</v>
      </c>
      <c r="F4590" s="1" t="s">
        <v>490</v>
      </c>
      <c r="G4590" s="2" t="s">
        <v>501</v>
      </c>
      <c r="H4590" s="1" t="s">
        <v>502</v>
      </c>
      <c r="I4590" s="1">
        <v>2012</v>
      </c>
      <c r="J4590" s="1">
        <v>2012</v>
      </c>
      <c r="K4590" s="1" t="s">
        <v>493</v>
      </c>
      <c r="L4590" s="1">
        <v>3.24</v>
      </c>
      <c r="M4590" s="1" t="s">
        <v>504</v>
      </c>
      <c r="N4590" s="1" t="s">
        <v>505</v>
      </c>
    </row>
    <row r="4591" spans="1:15" hidden="1" x14ac:dyDescent="0.35">
      <c r="A4591" s="1" t="s">
        <v>487</v>
      </c>
      <c r="B4591" s="1" t="s">
        <v>488</v>
      </c>
      <c r="C4591" s="2" t="s">
        <v>619</v>
      </c>
      <c r="D4591" s="1" t="s">
        <v>620</v>
      </c>
      <c r="E4591" s="1">
        <v>6110</v>
      </c>
      <c r="F4591" s="1" t="s">
        <v>490</v>
      </c>
      <c r="G4591" s="2" t="s">
        <v>501</v>
      </c>
      <c r="H4591" s="1" t="s">
        <v>502</v>
      </c>
      <c r="I4591" s="1">
        <v>2013</v>
      </c>
      <c r="J4591" s="1">
        <v>2013</v>
      </c>
      <c r="K4591" s="1" t="s">
        <v>493</v>
      </c>
      <c r="L4591" s="1">
        <v>3.4</v>
      </c>
      <c r="M4591" s="1" t="s">
        <v>504</v>
      </c>
      <c r="N4591" s="1" t="s">
        <v>505</v>
      </c>
    </row>
    <row r="4592" spans="1:15" hidden="1" x14ac:dyDescent="0.35">
      <c r="A4592" s="1" t="s">
        <v>487</v>
      </c>
      <c r="B4592" s="1" t="s">
        <v>488</v>
      </c>
      <c r="C4592" s="2" t="s">
        <v>619</v>
      </c>
      <c r="D4592" s="1" t="s">
        <v>620</v>
      </c>
      <c r="E4592" s="1">
        <v>6110</v>
      </c>
      <c r="F4592" s="1" t="s">
        <v>490</v>
      </c>
      <c r="G4592" s="2" t="s">
        <v>501</v>
      </c>
      <c r="H4592" s="1" t="s">
        <v>502</v>
      </c>
      <c r="I4592" s="1">
        <v>2014</v>
      </c>
      <c r="J4592" s="1">
        <v>2014</v>
      </c>
      <c r="K4592" s="1" t="s">
        <v>493</v>
      </c>
      <c r="L4592" s="1">
        <v>3.6</v>
      </c>
      <c r="M4592" s="1" t="s">
        <v>504</v>
      </c>
      <c r="N4592" s="1" t="s">
        <v>505</v>
      </c>
    </row>
    <row r="4593" spans="1:15" hidden="1" x14ac:dyDescent="0.35">
      <c r="A4593" s="1" t="s">
        <v>487</v>
      </c>
      <c r="B4593" s="1" t="s">
        <v>488</v>
      </c>
      <c r="C4593" s="2" t="s">
        <v>619</v>
      </c>
      <c r="D4593" s="1" t="s">
        <v>620</v>
      </c>
      <c r="E4593" s="1">
        <v>6110</v>
      </c>
      <c r="F4593" s="1" t="s">
        <v>490</v>
      </c>
      <c r="G4593" s="2" t="s">
        <v>501</v>
      </c>
      <c r="H4593" s="1" t="s">
        <v>502</v>
      </c>
      <c r="I4593" s="1">
        <v>2015</v>
      </c>
      <c r="J4593" s="1">
        <v>2015</v>
      </c>
      <c r="K4593" s="1" t="s">
        <v>493</v>
      </c>
      <c r="L4593" s="1">
        <v>3.34</v>
      </c>
      <c r="M4593" s="1" t="s">
        <v>494</v>
      </c>
      <c r="N4593" s="1" t="s">
        <v>495</v>
      </c>
      <c r="O4593" s="1" t="s">
        <v>496</v>
      </c>
    </row>
    <row r="4594" spans="1:15" hidden="1" x14ac:dyDescent="0.35">
      <c r="A4594" s="1" t="s">
        <v>487</v>
      </c>
      <c r="B4594" s="1" t="s">
        <v>488</v>
      </c>
      <c r="C4594" s="2" t="s">
        <v>619</v>
      </c>
      <c r="D4594" s="1" t="s">
        <v>620</v>
      </c>
      <c r="E4594" s="1">
        <v>6110</v>
      </c>
      <c r="F4594" s="1" t="s">
        <v>490</v>
      </c>
      <c r="G4594" s="2" t="s">
        <v>501</v>
      </c>
      <c r="H4594" s="1" t="s">
        <v>502</v>
      </c>
      <c r="I4594" s="1">
        <v>2016</v>
      </c>
      <c r="J4594" s="1">
        <v>2016</v>
      </c>
      <c r="K4594" s="1" t="s">
        <v>493</v>
      </c>
      <c r="L4594" s="1">
        <v>3.72</v>
      </c>
      <c r="M4594" s="1" t="s">
        <v>494</v>
      </c>
      <c r="N4594" s="1" t="s">
        <v>495</v>
      </c>
      <c r="O4594" s="1" t="s">
        <v>496</v>
      </c>
    </row>
    <row r="4595" spans="1:15" hidden="1" x14ac:dyDescent="0.35">
      <c r="A4595" s="1" t="s">
        <v>487</v>
      </c>
      <c r="B4595" s="1" t="s">
        <v>488</v>
      </c>
      <c r="C4595" s="2" t="s">
        <v>619</v>
      </c>
      <c r="D4595" s="1" t="s">
        <v>620</v>
      </c>
      <c r="E4595" s="1">
        <v>6110</v>
      </c>
      <c r="F4595" s="1" t="s">
        <v>490</v>
      </c>
      <c r="G4595" s="2" t="s">
        <v>501</v>
      </c>
      <c r="H4595" s="1" t="s">
        <v>502</v>
      </c>
      <c r="I4595" s="1">
        <v>2017</v>
      </c>
      <c r="J4595" s="1">
        <v>2017</v>
      </c>
      <c r="K4595" s="1" t="s">
        <v>493</v>
      </c>
      <c r="L4595" s="1">
        <v>4.04</v>
      </c>
      <c r="M4595" s="1" t="s">
        <v>494</v>
      </c>
      <c r="N4595" s="1" t="s">
        <v>495</v>
      </c>
      <c r="O4595" s="1" t="s">
        <v>496</v>
      </c>
    </row>
    <row r="4596" spans="1:15" hidden="1" x14ac:dyDescent="0.35">
      <c r="A4596" s="1" t="s">
        <v>487</v>
      </c>
      <c r="B4596" s="1" t="s">
        <v>488</v>
      </c>
      <c r="C4596" s="2" t="s">
        <v>621</v>
      </c>
      <c r="D4596" s="1" t="s">
        <v>247</v>
      </c>
      <c r="E4596" s="1">
        <v>6110</v>
      </c>
      <c r="F4596" s="1" t="s">
        <v>490</v>
      </c>
      <c r="G4596" s="2" t="s">
        <v>499</v>
      </c>
      <c r="H4596" s="1" t="s">
        <v>500</v>
      </c>
      <c r="I4596" s="1">
        <v>2001</v>
      </c>
      <c r="J4596" s="1">
        <v>2001</v>
      </c>
      <c r="K4596" s="1" t="s">
        <v>493</v>
      </c>
      <c r="L4596" s="1">
        <v>77</v>
      </c>
      <c r="M4596" s="1" t="s">
        <v>504</v>
      </c>
      <c r="N4596" s="1" t="s">
        <v>505</v>
      </c>
    </row>
    <row r="4597" spans="1:15" hidden="1" x14ac:dyDescent="0.35">
      <c r="A4597" s="1" t="s">
        <v>487</v>
      </c>
      <c r="B4597" s="1" t="s">
        <v>488</v>
      </c>
      <c r="C4597" s="2" t="s">
        <v>621</v>
      </c>
      <c r="D4597" s="1" t="s">
        <v>247</v>
      </c>
      <c r="E4597" s="1">
        <v>6110</v>
      </c>
      <c r="F4597" s="1" t="s">
        <v>490</v>
      </c>
      <c r="G4597" s="2" t="s">
        <v>499</v>
      </c>
      <c r="H4597" s="1" t="s">
        <v>500</v>
      </c>
      <c r="I4597" s="1">
        <v>2002</v>
      </c>
      <c r="J4597" s="1">
        <v>2002</v>
      </c>
      <c r="K4597" s="1" t="s">
        <v>493</v>
      </c>
      <c r="L4597" s="1">
        <v>51</v>
      </c>
      <c r="M4597" s="1" t="s">
        <v>504</v>
      </c>
      <c r="N4597" s="1" t="s">
        <v>505</v>
      </c>
    </row>
    <row r="4598" spans="1:15" hidden="1" x14ac:dyDescent="0.35">
      <c r="A4598" s="1" t="s">
        <v>487</v>
      </c>
      <c r="B4598" s="1" t="s">
        <v>488</v>
      </c>
      <c r="C4598" s="2" t="s">
        <v>621</v>
      </c>
      <c r="D4598" s="1" t="s">
        <v>247</v>
      </c>
      <c r="E4598" s="1">
        <v>6110</v>
      </c>
      <c r="F4598" s="1" t="s">
        <v>490</v>
      </c>
      <c r="G4598" s="2" t="s">
        <v>499</v>
      </c>
      <c r="H4598" s="1" t="s">
        <v>500</v>
      </c>
      <c r="I4598" s="1">
        <v>2003</v>
      </c>
      <c r="J4598" s="1">
        <v>2003</v>
      </c>
      <c r="K4598" s="1" t="s">
        <v>493</v>
      </c>
      <c r="L4598" s="1">
        <v>36</v>
      </c>
      <c r="M4598" s="1" t="s">
        <v>504</v>
      </c>
      <c r="N4598" s="1" t="s">
        <v>505</v>
      </c>
    </row>
    <row r="4599" spans="1:15" hidden="1" x14ac:dyDescent="0.35">
      <c r="A4599" s="1" t="s">
        <v>487</v>
      </c>
      <c r="B4599" s="1" t="s">
        <v>488</v>
      </c>
      <c r="C4599" s="2" t="s">
        <v>621</v>
      </c>
      <c r="D4599" s="1" t="s">
        <v>247</v>
      </c>
      <c r="E4599" s="1">
        <v>6110</v>
      </c>
      <c r="F4599" s="1" t="s">
        <v>490</v>
      </c>
      <c r="G4599" s="2" t="s">
        <v>499</v>
      </c>
      <c r="H4599" s="1" t="s">
        <v>500</v>
      </c>
      <c r="I4599" s="1">
        <v>2004</v>
      </c>
      <c r="J4599" s="1">
        <v>2004</v>
      </c>
      <c r="K4599" s="1" t="s">
        <v>493</v>
      </c>
      <c r="L4599" s="1">
        <v>88</v>
      </c>
      <c r="M4599" s="1" t="s">
        <v>504</v>
      </c>
      <c r="N4599" s="1" t="s">
        <v>505</v>
      </c>
    </row>
    <row r="4600" spans="1:15" hidden="1" x14ac:dyDescent="0.35">
      <c r="A4600" s="1" t="s">
        <v>487</v>
      </c>
      <c r="B4600" s="1" t="s">
        <v>488</v>
      </c>
      <c r="C4600" s="2" t="s">
        <v>621</v>
      </c>
      <c r="D4600" s="1" t="s">
        <v>247</v>
      </c>
      <c r="E4600" s="1">
        <v>6110</v>
      </c>
      <c r="F4600" s="1" t="s">
        <v>490</v>
      </c>
      <c r="G4600" s="2" t="s">
        <v>499</v>
      </c>
      <c r="H4600" s="1" t="s">
        <v>500</v>
      </c>
      <c r="I4600" s="1">
        <v>2005</v>
      </c>
      <c r="J4600" s="1">
        <v>2005</v>
      </c>
      <c r="K4600" s="1" t="s">
        <v>493</v>
      </c>
      <c r="L4600" s="1">
        <v>57</v>
      </c>
      <c r="M4600" s="1" t="s">
        <v>504</v>
      </c>
      <c r="N4600" s="1" t="s">
        <v>505</v>
      </c>
    </row>
    <row r="4601" spans="1:15" hidden="1" x14ac:dyDescent="0.35">
      <c r="A4601" s="1" t="s">
        <v>487</v>
      </c>
      <c r="B4601" s="1" t="s">
        <v>488</v>
      </c>
      <c r="C4601" s="2" t="s">
        <v>621</v>
      </c>
      <c r="D4601" s="1" t="s">
        <v>247</v>
      </c>
      <c r="E4601" s="1">
        <v>6110</v>
      </c>
      <c r="F4601" s="1" t="s">
        <v>490</v>
      </c>
      <c r="G4601" s="2" t="s">
        <v>499</v>
      </c>
      <c r="H4601" s="1" t="s">
        <v>500</v>
      </c>
      <c r="I4601" s="1">
        <v>2006</v>
      </c>
      <c r="J4601" s="1">
        <v>2006</v>
      </c>
      <c r="K4601" s="1" t="s">
        <v>493</v>
      </c>
      <c r="L4601" s="1">
        <v>74</v>
      </c>
      <c r="M4601" s="1" t="s">
        <v>504</v>
      </c>
      <c r="N4601" s="1" t="s">
        <v>505</v>
      </c>
    </row>
    <row r="4602" spans="1:15" hidden="1" x14ac:dyDescent="0.35">
      <c r="A4602" s="1" t="s">
        <v>487</v>
      </c>
      <c r="B4602" s="1" t="s">
        <v>488</v>
      </c>
      <c r="C4602" s="2" t="s">
        <v>621</v>
      </c>
      <c r="D4602" s="1" t="s">
        <v>247</v>
      </c>
      <c r="E4602" s="1">
        <v>6110</v>
      </c>
      <c r="F4602" s="1" t="s">
        <v>490</v>
      </c>
      <c r="G4602" s="2" t="s">
        <v>499</v>
      </c>
      <c r="H4602" s="1" t="s">
        <v>500</v>
      </c>
      <c r="I4602" s="1">
        <v>2007</v>
      </c>
      <c r="J4602" s="1">
        <v>2007</v>
      </c>
      <c r="K4602" s="1" t="s">
        <v>493</v>
      </c>
      <c r="L4602" s="1">
        <v>84</v>
      </c>
      <c r="M4602" s="1" t="s">
        <v>504</v>
      </c>
      <c r="N4602" s="1" t="s">
        <v>505</v>
      </c>
    </row>
    <row r="4603" spans="1:15" hidden="1" x14ac:dyDescent="0.35">
      <c r="A4603" s="1" t="s">
        <v>487</v>
      </c>
      <c r="B4603" s="1" t="s">
        <v>488</v>
      </c>
      <c r="C4603" s="2" t="s">
        <v>621</v>
      </c>
      <c r="D4603" s="1" t="s">
        <v>247</v>
      </c>
      <c r="E4603" s="1">
        <v>6110</v>
      </c>
      <c r="F4603" s="1" t="s">
        <v>490</v>
      </c>
      <c r="G4603" s="2" t="s">
        <v>499</v>
      </c>
      <c r="H4603" s="1" t="s">
        <v>500</v>
      </c>
      <c r="I4603" s="1">
        <v>2008</v>
      </c>
      <c r="J4603" s="1">
        <v>2008</v>
      </c>
      <c r="K4603" s="1" t="s">
        <v>493</v>
      </c>
      <c r="L4603" s="1">
        <v>80</v>
      </c>
      <c r="M4603" s="1" t="s">
        <v>504</v>
      </c>
      <c r="N4603" s="1" t="s">
        <v>505</v>
      </c>
    </row>
    <row r="4604" spans="1:15" hidden="1" x14ac:dyDescent="0.35">
      <c r="A4604" s="1" t="s">
        <v>487</v>
      </c>
      <c r="B4604" s="1" t="s">
        <v>488</v>
      </c>
      <c r="C4604" s="2" t="s">
        <v>621</v>
      </c>
      <c r="D4604" s="1" t="s">
        <v>247</v>
      </c>
      <c r="E4604" s="1">
        <v>6110</v>
      </c>
      <c r="F4604" s="1" t="s">
        <v>490</v>
      </c>
      <c r="G4604" s="2" t="s">
        <v>499</v>
      </c>
      <c r="H4604" s="1" t="s">
        <v>500</v>
      </c>
      <c r="I4604" s="1">
        <v>2009</v>
      </c>
      <c r="J4604" s="1">
        <v>2009</v>
      </c>
      <c r="K4604" s="1" t="s">
        <v>493</v>
      </c>
      <c r="L4604" s="1">
        <v>82</v>
      </c>
      <c r="M4604" s="1" t="s">
        <v>504</v>
      </c>
      <c r="N4604" s="1" t="s">
        <v>505</v>
      </c>
    </row>
    <row r="4605" spans="1:15" hidden="1" x14ac:dyDescent="0.35">
      <c r="A4605" s="1" t="s">
        <v>487</v>
      </c>
      <c r="B4605" s="1" t="s">
        <v>488</v>
      </c>
      <c r="C4605" s="2" t="s">
        <v>621</v>
      </c>
      <c r="D4605" s="1" t="s">
        <v>247</v>
      </c>
      <c r="E4605" s="1">
        <v>6110</v>
      </c>
      <c r="F4605" s="1" t="s">
        <v>490</v>
      </c>
      <c r="G4605" s="2" t="s">
        <v>499</v>
      </c>
      <c r="H4605" s="1" t="s">
        <v>500</v>
      </c>
      <c r="I4605" s="1">
        <v>2010</v>
      </c>
      <c r="J4605" s="1">
        <v>2010</v>
      </c>
      <c r="K4605" s="1" t="s">
        <v>493</v>
      </c>
      <c r="L4605" s="1">
        <v>106</v>
      </c>
      <c r="M4605" s="1" t="s">
        <v>504</v>
      </c>
      <c r="N4605" s="1" t="s">
        <v>505</v>
      </c>
    </row>
    <row r="4606" spans="1:15" hidden="1" x14ac:dyDescent="0.35">
      <c r="A4606" s="1" t="s">
        <v>487</v>
      </c>
      <c r="B4606" s="1" t="s">
        <v>488</v>
      </c>
      <c r="C4606" s="2" t="s">
        <v>621</v>
      </c>
      <c r="D4606" s="1" t="s">
        <v>247</v>
      </c>
      <c r="E4606" s="1">
        <v>6110</v>
      </c>
      <c r="F4606" s="1" t="s">
        <v>490</v>
      </c>
      <c r="G4606" s="2" t="s">
        <v>499</v>
      </c>
      <c r="H4606" s="1" t="s">
        <v>500</v>
      </c>
      <c r="I4606" s="1">
        <v>2011</v>
      </c>
      <c r="J4606" s="1">
        <v>2011</v>
      </c>
      <c r="K4606" s="1" t="s">
        <v>493</v>
      </c>
      <c r="L4606" s="1">
        <v>106</v>
      </c>
      <c r="M4606" s="1" t="s">
        <v>504</v>
      </c>
      <c r="N4606" s="1" t="s">
        <v>505</v>
      </c>
    </row>
    <row r="4607" spans="1:15" hidden="1" x14ac:dyDescent="0.35">
      <c r="A4607" s="1" t="s">
        <v>487</v>
      </c>
      <c r="B4607" s="1" t="s">
        <v>488</v>
      </c>
      <c r="C4607" s="2" t="s">
        <v>621</v>
      </c>
      <c r="D4607" s="1" t="s">
        <v>247</v>
      </c>
      <c r="E4607" s="1">
        <v>6110</v>
      </c>
      <c r="F4607" s="1" t="s">
        <v>490</v>
      </c>
      <c r="G4607" s="2" t="s">
        <v>499</v>
      </c>
      <c r="H4607" s="1" t="s">
        <v>500</v>
      </c>
      <c r="I4607" s="1">
        <v>2012</v>
      </c>
      <c r="J4607" s="1">
        <v>2012</v>
      </c>
      <c r="K4607" s="1" t="s">
        <v>493</v>
      </c>
      <c r="L4607" s="1">
        <v>102</v>
      </c>
      <c r="M4607" s="1" t="s">
        <v>504</v>
      </c>
      <c r="N4607" s="1" t="s">
        <v>505</v>
      </c>
    </row>
    <row r="4608" spans="1:15" hidden="1" x14ac:dyDescent="0.35">
      <c r="A4608" s="1" t="s">
        <v>487</v>
      </c>
      <c r="B4608" s="1" t="s">
        <v>488</v>
      </c>
      <c r="C4608" s="2" t="s">
        <v>621</v>
      </c>
      <c r="D4608" s="1" t="s">
        <v>247</v>
      </c>
      <c r="E4608" s="1">
        <v>6110</v>
      </c>
      <c r="F4608" s="1" t="s">
        <v>490</v>
      </c>
      <c r="G4608" s="2" t="s">
        <v>499</v>
      </c>
      <c r="H4608" s="1" t="s">
        <v>500</v>
      </c>
      <c r="I4608" s="1">
        <v>2013</v>
      </c>
      <c r="J4608" s="1">
        <v>2013</v>
      </c>
      <c r="K4608" s="1" t="s">
        <v>493</v>
      </c>
      <c r="L4608" s="1">
        <v>111.64</v>
      </c>
      <c r="M4608" s="1" t="s">
        <v>504</v>
      </c>
      <c r="N4608" s="1" t="s">
        <v>505</v>
      </c>
    </row>
    <row r="4609" spans="1:15" hidden="1" x14ac:dyDescent="0.35">
      <c r="A4609" s="1" t="s">
        <v>487</v>
      </c>
      <c r="B4609" s="1" t="s">
        <v>488</v>
      </c>
      <c r="C4609" s="2" t="s">
        <v>621</v>
      </c>
      <c r="D4609" s="1" t="s">
        <v>247</v>
      </c>
      <c r="E4609" s="1">
        <v>6110</v>
      </c>
      <c r="F4609" s="1" t="s">
        <v>490</v>
      </c>
      <c r="G4609" s="2" t="s">
        <v>499</v>
      </c>
      <c r="H4609" s="1" t="s">
        <v>500</v>
      </c>
      <c r="I4609" s="1">
        <v>2014</v>
      </c>
      <c r="J4609" s="1">
        <v>2014</v>
      </c>
      <c r="K4609" s="1" t="s">
        <v>493</v>
      </c>
      <c r="L4609" s="1">
        <v>158.41999999999999</v>
      </c>
      <c r="M4609" s="1" t="s">
        <v>504</v>
      </c>
      <c r="N4609" s="1" t="s">
        <v>505</v>
      </c>
    </row>
    <row r="4610" spans="1:15" hidden="1" x14ac:dyDescent="0.35">
      <c r="A4610" s="1" t="s">
        <v>487</v>
      </c>
      <c r="B4610" s="1" t="s">
        <v>488</v>
      </c>
      <c r="C4610" s="2" t="s">
        <v>621</v>
      </c>
      <c r="D4610" s="1" t="s">
        <v>247</v>
      </c>
      <c r="E4610" s="1">
        <v>6110</v>
      </c>
      <c r="F4610" s="1" t="s">
        <v>490</v>
      </c>
      <c r="G4610" s="2" t="s">
        <v>499</v>
      </c>
      <c r="H4610" s="1" t="s">
        <v>500</v>
      </c>
      <c r="I4610" s="1">
        <v>2015</v>
      </c>
      <c r="J4610" s="1">
        <v>2015</v>
      </c>
      <c r="K4610" s="1" t="s">
        <v>493</v>
      </c>
      <c r="L4610" s="1">
        <v>199.65</v>
      </c>
      <c r="M4610" s="1" t="s">
        <v>504</v>
      </c>
      <c r="N4610" s="1" t="s">
        <v>505</v>
      </c>
    </row>
    <row r="4611" spans="1:15" hidden="1" x14ac:dyDescent="0.35">
      <c r="A4611" s="1" t="s">
        <v>487</v>
      </c>
      <c r="B4611" s="1" t="s">
        <v>488</v>
      </c>
      <c r="C4611" s="2" t="s">
        <v>621</v>
      </c>
      <c r="D4611" s="1" t="s">
        <v>247</v>
      </c>
      <c r="E4611" s="1">
        <v>6110</v>
      </c>
      <c r="F4611" s="1" t="s">
        <v>490</v>
      </c>
      <c r="G4611" s="2" t="s">
        <v>499</v>
      </c>
      <c r="H4611" s="1" t="s">
        <v>500</v>
      </c>
      <c r="I4611" s="1">
        <v>2016</v>
      </c>
      <c r="J4611" s="1">
        <v>2016</v>
      </c>
      <c r="K4611" s="1" t="s">
        <v>493</v>
      </c>
      <c r="L4611" s="1">
        <v>188.18</v>
      </c>
      <c r="M4611" s="1" t="s">
        <v>504</v>
      </c>
      <c r="N4611" s="1" t="s">
        <v>505</v>
      </c>
    </row>
    <row r="4612" spans="1:15" hidden="1" x14ac:dyDescent="0.35">
      <c r="A4612" s="1" t="s">
        <v>487</v>
      </c>
      <c r="B4612" s="1" t="s">
        <v>488</v>
      </c>
      <c r="C4612" s="2" t="s">
        <v>621</v>
      </c>
      <c r="D4612" s="1" t="s">
        <v>247</v>
      </c>
      <c r="E4612" s="1">
        <v>6110</v>
      </c>
      <c r="F4612" s="1" t="s">
        <v>490</v>
      </c>
      <c r="G4612" s="2" t="s">
        <v>499</v>
      </c>
      <c r="H4612" s="1" t="s">
        <v>500</v>
      </c>
      <c r="I4612" s="1">
        <v>2017</v>
      </c>
      <c r="J4612" s="1">
        <v>2017</v>
      </c>
      <c r="K4612" s="1" t="s">
        <v>493</v>
      </c>
      <c r="L4612" s="1">
        <v>204.6</v>
      </c>
      <c r="M4612" s="1" t="s">
        <v>504</v>
      </c>
      <c r="N4612" s="1" t="s">
        <v>505</v>
      </c>
    </row>
    <row r="4613" spans="1:15" hidden="1" x14ac:dyDescent="0.35">
      <c r="A4613" s="1" t="s">
        <v>487</v>
      </c>
      <c r="B4613" s="1" t="s">
        <v>488</v>
      </c>
      <c r="C4613" s="2" t="s">
        <v>621</v>
      </c>
      <c r="D4613" s="1" t="s">
        <v>247</v>
      </c>
      <c r="E4613" s="1">
        <v>6110</v>
      </c>
      <c r="F4613" s="1" t="s">
        <v>490</v>
      </c>
      <c r="G4613" s="2" t="s">
        <v>501</v>
      </c>
      <c r="H4613" s="1" t="s">
        <v>502</v>
      </c>
      <c r="I4613" s="1">
        <v>2012</v>
      </c>
      <c r="J4613" s="1">
        <v>2012</v>
      </c>
      <c r="K4613" s="1" t="s">
        <v>493</v>
      </c>
      <c r="L4613" s="1">
        <v>219</v>
      </c>
      <c r="M4613" s="1" t="s">
        <v>504</v>
      </c>
      <c r="N4613" s="1" t="s">
        <v>505</v>
      </c>
    </row>
    <row r="4614" spans="1:15" hidden="1" x14ac:dyDescent="0.35">
      <c r="A4614" s="1" t="s">
        <v>487</v>
      </c>
      <c r="B4614" s="1" t="s">
        <v>488</v>
      </c>
      <c r="C4614" s="2" t="s">
        <v>621</v>
      </c>
      <c r="D4614" s="1" t="s">
        <v>247</v>
      </c>
      <c r="E4614" s="1">
        <v>6110</v>
      </c>
      <c r="F4614" s="1" t="s">
        <v>490</v>
      </c>
      <c r="G4614" s="2" t="s">
        <v>501</v>
      </c>
      <c r="H4614" s="1" t="s">
        <v>502</v>
      </c>
      <c r="I4614" s="1">
        <v>2013</v>
      </c>
      <c r="J4614" s="1">
        <v>2013</v>
      </c>
      <c r="K4614" s="1" t="s">
        <v>493</v>
      </c>
      <c r="L4614" s="1">
        <v>226</v>
      </c>
      <c r="M4614" s="1" t="s">
        <v>504</v>
      </c>
      <c r="N4614" s="1" t="s">
        <v>505</v>
      </c>
    </row>
    <row r="4615" spans="1:15" hidden="1" x14ac:dyDescent="0.35">
      <c r="A4615" s="1" t="s">
        <v>487</v>
      </c>
      <c r="B4615" s="1" t="s">
        <v>488</v>
      </c>
      <c r="C4615" s="2" t="s">
        <v>621</v>
      </c>
      <c r="D4615" s="1" t="s">
        <v>247</v>
      </c>
      <c r="E4615" s="1">
        <v>6110</v>
      </c>
      <c r="F4615" s="1" t="s">
        <v>490</v>
      </c>
      <c r="G4615" s="2" t="s">
        <v>501</v>
      </c>
      <c r="H4615" s="1" t="s">
        <v>502</v>
      </c>
      <c r="I4615" s="1">
        <v>2014</v>
      </c>
      <c r="J4615" s="1">
        <v>2014</v>
      </c>
      <c r="K4615" s="1" t="s">
        <v>493</v>
      </c>
      <c r="L4615" s="1">
        <v>161</v>
      </c>
      <c r="M4615" s="1" t="s">
        <v>504</v>
      </c>
      <c r="N4615" s="1" t="s">
        <v>505</v>
      </c>
    </row>
    <row r="4616" spans="1:15" hidden="1" x14ac:dyDescent="0.35">
      <c r="A4616" s="1" t="s">
        <v>487</v>
      </c>
      <c r="B4616" s="1" t="s">
        <v>488</v>
      </c>
      <c r="C4616" s="2" t="s">
        <v>621</v>
      </c>
      <c r="D4616" s="1" t="s">
        <v>247</v>
      </c>
      <c r="E4616" s="1">
        <v>6110</v>
      </c>
      <c r="F4616" s="1" t="s">
        <v>490</v>
      </c>
      <c r="G4616" s="2" t="s">
        <v>501</v>
      </c>
      <c r="H4616" s="1" t="s">
        <v>502</v>
      </c>
      <c r="I4616" s="1">
        <v>2015</v>
      </c>
      <c r="J4616" s="1">
        <v>2015</v>
      </c>
      <c r="K4616" s="1" t="s">
        <v>493</v>
      </c>
      <c r="L4616" s="1">
        <v>286.67</v>
      </c>
      <c r="M4616" s="1" t="s">
        <v>504</v>
      </c>
      <c r="N4616" s="1" t="s">
        <v>505</v>
      </c>
    </row>
    <row r="4617" spans="1:15" hidden="1" x14ac:dyDescent="0.35">
      <c r="A4617" s="1" t="s">
        <v>487</v>
      </c>
      <c r="B4617" s="1" t="s">
        <v>488</v>
      </c>
      <c r="C4617" s="2" t="s">
        <v>621</v>
      </c>
      <c r="D4617" s="1" t="s">
        <v>247</v>
      </c>
      <c r="E4617" s="1">
        <v>6110</v>
      </c>
      <c r="F4617" s="1" t="s">
        <v>490</v>
      </c>
      <c r="G4617" s="2" t="s">
        <v>501</v>
      </c>
      <c r="H4617" s="1" t="s">
        <v>502</v>
      </c>
      <c r="I4617" s="1">
        <v>2016</v>
      </c>
      <c r="J4617" s="1">
        <v>2016</v>
      </c>
      <c r="K4617" s="1" t="s">
        <v>493</v>
      </c>
      <c r="L4617" s="1">
        <v>246.12</v>
      </c>
      <c r="M4617" s="1" t="s">
        <v>504</v>
      </c>
      <c r="N4617" s="1" t="s">
        <v>505</v>
      </c>
    </row>
    <row r="4618" spans="1:15" hidden="1" x14ac:dyDescent="0.35">
      <c r="A4618" s="1" t="s">
        <v>487</v>
      </c>
      <c r="B4618" s="1" t="s">
        <v>488</v>
      </c>
      <c r="C4618" s="2" t="s">
        <v>621</v>
      </c>
      <c r="D4618" s="1" t="s">
        <v>247</v>
      </c>
      <c r="E4618" s="1">
        <v>6110</v>
      </c>
      <c r="F4618" s="1" t="s">
        <v>490</v>
      </c>
      <c r="G4618" s="2" t="s">
        <v>501</v>
      </c>
      <c r="H4618" s="1" t="s">
        <v>502</v>
      </c>
      <c r="I4618" s="1">
        <v>2017</v>
      </c>
      <c r="J4618" s="1">
        <v>2017</v>
      </c>
      <c r="K4618" s="1" t="s">
        <v>493</v>
      </c>
      <c r="L4618" s="1">
        <v>245.82</v>
      </c>
      <c r="M4618" s="1" t="s">
        <v>504</v>
      </c>
      <c r="N4618" s="1" t="s">
        <v>505</v>
      </c>
    </row>
    <row r="4619" spans="1:15" hidden="1" x14ac:dyDescent="0.35">
      <c r="A4619" s="1" t="s">
        <v>487</v>
      </c>
      <c r="B4619" s="1" t="s">
        <v>488</v>
      </c>
      <c r="C4619" s="2" t="s">
        <v>622</v>
      </c>
      <c r="D4619" s="1" t="s">
        <v>249</v>
      </c>
      <c r="E4619" s="1">
        <v>6110</v>
      </c>
      <c r="F4619" s="1" t="s">
        <v>490</v>
      </c>
      <c r="G4619" s="2" t="s">
        <v>499</v>
      </c>
      <c r="H4619" s="1" t="s">
        <v>500</v>
      </c>
      <c r="I4619" s="1">
        <v>2001</v>
      </c>
      <c r="J4619" s="1">
        <v>2001</v>
      </c>
      <c r="K4619" s="1" t="s">
        <v>493</v>
      </c>
      <c r="L4619" s="1">
        <v>19.87</v>
      </c>
      <c r="M4619" s="1" t="s">
        <v>494</v>
      </c>
      <c r="N4619" s="1" t="s">
        <v>495</v>
      </c>
      <c r="O4619" s="1" t="s">
        <v>496</v>
      </c>
    </row>
    <row r="4620" spans="1:15" hidden="1" x14ac:dyDescent="0.35">
      <c r="A4620" s="1" t="s">
        <v>487</v>
      </c>
      <c r="B4620" s="1" t="s">
        <v>488</v>
      </c>
      <c r="C4620" s="2" t="s">
        <v>622</v>
      </c>
      <c r="D4620" s="1" t="s">
        <v>249</v>
      </c>
      <c r="E4620" s="1">
        <v>6110</v>
      </c>
      <c r="F4620" s="1" t="s">
        <v>490</v>
      </c>
      <c r="G4620" s="2" t="s">
        <v>499</v>
      </c>
      <c r="H4620" s="1" t="s">
        <v>500</v>
      </c>
      <c r="I4620" s="1">
        <v>2002</v>
      </c>
      <c r="J4620" s="1">
        <v>2002</v>
      </c>
      <c r="K4620" s="1" t="s">
        <v>493</v>
      </c>
      <c r="L4620" s="1">
        <v>13.1</v>
      </c>
      <c r="M4620" s="1" t="s">
        <v>494</v>
      </c>
      <c r="N4620" s="1" t="s">
        <v>495</v>
      </c>
      <c r="O4620" s="1" t="s">
        <v>496</v>
      </c>
    </row>
    <row r="4621" spans="1:15" hidden="1" x14ac:dyDescent="0.35">
      <c r="A4621" s="1" t="s">
        <v>487</v>
      </c>
      <c r="B4621" s="1" t="s">
        <v>488</v>
      </c>
      <c r="C4621" s="2" t="s">
        <v>623</v>
      </c>
      <c r="D4621" s="1" t="s">
        <v>251</v>
      </c>
      <c r="E4621" s="1">
        <v>6110</v>
      </c>
      <c r="F4621" s="1" t="s">
        <v>490</v>
      </c>
      <c r="G4621" s="2" t="s">
        <v>491</v>
      </c>
      <c r="H4621" s="1" t="s">
        <v>492</v>
      </c>
      <c r="I4621" s="1">
        <v>2009</v>
      </c>
      <c r="J4621" s="1">
        <v>2009</v>
      </c>
      <c r="K4621" s="1" t="s">
        <v>493</v>
      </c>
      <c r="L4621" s="1">
        <v>81.66</v>
      </c>
      <c r="M4621" s="1" t="s">
        <v>504</v>
      </c>
      <c r="N4621" s="1" t="s">
        <v>505</v>
      </c>
    </row>
    <row r="4622" spans="1:15" hidden="1" x14ac:dyDescent="0.35">
      <c r="A4622" s="1" t="s">
        <v>487</v>
      </c>
      <c r="B4622" s="1" t="s">
        <v>488</v>
      </c>
      <c r="C4622" s="2" t="s">
        <v>623</v>
      </c>
      <c r="D4622" s="1" t="s">
        <v>251</v>
      </c>
      <c r="E4622" s="1">
        <v>6110</v>
      </c>
      <c r="F4622" s="1" t="s">
        <v>490</v>
      </c>
      <c r="G4622" s="2" t="s">
        <v>491</v>
      </c>
      <c r="H4622" s="1" t="s">
        <v>492</v>
      </c>
      <c r="I4622" s="1">
        <v>2010</v>
      </c>
      <c r="J4622" s="1">
        <v>2010</v>
      </c>
      <c r="K4622" s="1" t="s">
        <v>493</v>
      </c>
      <c r="L4622" s="1">
        <v>107.21</v>
      </c>
      <c r="M4622" s="1" t="s">
        <v>504</v>
      </c>
      <c r="N4622" s="1" t="s">
        <v>505</v>
      </c>
    </row>
    <row r="4623" spans="1:15" hidden="1" x14ac:dyDescent="0.35">
      <c r="A4623" s="1" t="s">
        <v>487</v>
      </c>
      <c r="B4623" s="1" t="s">
        <v>488</v>
      </c>
      <c r="C4623" s="2" t="s">
        <v>623</v>
      </c>
      <c r="D4623" s="1" t="s">
        <v>251</v>
      </c>
      <c r="E4623" s="1">
        <v>6110</v>
      </c>
      <c r="F4623" s="1" t="s">
        <v>490</v>
      </c>
      <c r="G4623" s="2" t="s">
        <v>491</v>
      </c>
      <c r="H4623" s="1" t="s">
        <v>492</v>
      </c>
      <c r="I4623" s="1">
        <v>2011</v>
      </c>
      <c r="J4623" s="1">
        <v>2011</v>
      </c>
      <c r="K4623" s="1" t="s">
        <v>493</v>
      </c>
      <c r="L4623" s="1">
        <v>93.21</v>
      </c>
      <c r="M4623" s="1" t="s">
        <v>504</v>
      </c>
      <c r="N4623" s="1" t="s">
        <v>505</v>
      </c>
    </row>
    <row r="4624" spans="1:15" hidden="1" x14ac:dyDescent="0.35">
      <c r="A4624" s="1" t="s">
        <v>487</v>
      </c>
      <c r="B4624" s="1" t="s">
        <v>488</v>
      </c>
      <c r="C4624" s="2" t="s">
        <v>623</v>
      </c>
      <c r="D4624" s="1" t="s">
        <v>251</v>
      </c>
      <c r="E4624" s="1">
        <v>6110</v>
      </c>
      <c r="F4624" s="1" t="s">
        <v>490</v>
      </c>
      <c r="G4624" s="2" t="s">
        <v>491</v>
      </c>
      <c r="H4624" s="1" t="s">
        <v>492</v>
      </c>
      <c r="I4624" s="1">
        <v>2012</v>
      </c>
      <c r="J4624" s="1">
        <v>2012</v>
      </c>
      <c r="K4624" s="1" t="s">
        <v>493</v>
      </c>
      <c r="L4624" s="1">
        <v>98.44</v>
      </c>
      <c r="M4624" s="1" t="s">
        <v>504</v>
      </c>
      <c r="N4624" s="1" t="s">
        <v>505</v>
      </c>
    </row>
    <row r="4625" spans="1:14" hidden="1" x14ac:dyDescent="0.35">
      <c r="A4625" s="1" t="s">
        <v>487</v>
      </c>
      <c r="B4625" s="1" t="s">
        <v>488</v>
      </c>
      <c r="C4625" s="2" t="s">
        <v>623</v>
      </c>
      <c r="D4625" s="1" t="s">
        <v>251</v>
      </c>
      <c r="E4625" s="1">
        <v>6110</v>
      </c>
      <c r="F4625" s="1" t="s">
        <v>490</v>
      </c>
      <c r="G4625" s="2" t="s">
        <v>491</v>
      </c>
      <c r="H4625" s="1" t="s">
        <v>492</v>
      </c>
      <c r="I4625" s="1">
        <v>2013</v>
      </c>
      <c r="J4625" s="1">
        <v>2013</v>
      </c>
      <c r="K4625" s="1" t="s">
        <v>493</v>
      </c>
      <c r="L4625" s="1">
        <v>98.67</v>
      </c>
      <c r="M4625" s="1" t="s">
        <v>504</v>
      </c>
      <c r="N4625" s="1" t="s">
        <v>505</v>
      </c>
    </row>
    <row r="4626" spans="1:14" hidden="1" x14ac:dyDescent="0.35">
      <c r="A4626" s="1" t="s">
        <v>487</v>
      </c>
      <c r="B4626" s="1" t="s">
        <v>488</v>
      </c>
      <c r="C4626" s="2" t="s">
        <v>623</v>
      </c>
      <c r="D4626" s="1" t="s">
        <v>251</v>
      </c>
      <c r="E4626" s="1">
        <v>6110</v>
      </c>
      <c r="F4626" s="1" t="s">
        <v>490</v>
      </c>
      <c r="G4626" s="2" t="s">
        <v>491</v>
      </c>
      <c r="H4626" s="1" t="s">
        <v>492</v>
      </c>
      <c r="I4626" s="1">
        <v>2014</v>
      </c>
      <c r="J4626" s="1">
        <v>2014</v>
      </c>
      <c r="K4626" s="1" t="s">
        <v>493</v>
      </c>
      <c r="L4626" s="1">
        <v>122.31</v>
      </c>
      <c r="M4626" s="1" t="s">
        <v>504</v>
      </c>
      <c r="N4626" s="1" t="s">
        <v>505</v>
      </c>
    </row>
    <row r="4627" spans="1:14" hidden="1" x14ac:dyDescent="0.35">
      <c r="A4627" s="1" t="s">
        <v>487</v>
      </c>
      <c r="B4627" s="1" t="s">
        <v>488</v>
      </c>
      <c r="C4627" s="2" t="s">
        <v>623</v>
      </c>
      <c r="D4627" s="1" t="s">
        <v>251</v>
      </c>
      <c r="E4627" s="1">
        <v>6110</v>
      </c>
      <c r="F4627" s="1" t="s">
        <v>490</v>
      </c>
      <c r="G4627" s="2" t="s">
        <v>491</v>
      </c>
      <c r="H4627" s="1" t="s">
        <v>492</v>
      </c>
      <c r="I4627" s="1">
        <v>2015</v>
      </c>
      <c r="J4627" s="1">
        <v>2015</v>
      </c>
      <c r="K4627" s="1" t="s">
        <v>493</v>
      </c>
      <c r="L4627" s="1">
        <v>145.97999999999999</v>
      </c>
      <c r="M4627" s="1" t="s">
        <v>504</v>
      </c>
      <c r="N4627" s="1" t="s">
        <v>505</v>
      </c>
    </row>
    <row r="4628" spans="1:14" hidden="1" x14ac:dyDescent="0.35">
      <c r="A4628" s="1" t="s">
        <v>487</v>
      </c>
      <c r="B4628" s="1" t="s">
        <v>488</v>
      </c>
      <c r="C4628" s="2" t="s">
        <v>623</v>
      </c>
      <c r="D4628" s="1" t="s">
        <v>251</v>
      </c>
      <c r="E4628" s="1">
        <v>6110</v>
      </c>
      <c r="F4628" s="1" t="s">
        <v>490</v>
      </c>
      <c r="G4628" s="2" t="s">
        <v>491</v>
      </c>
      <c r="H4628" s="1" t="s">
        <v>492</v>
      </c>
      <c r="I4628" s="1">
        <v>2016</v>
      </c>
      <c r="J4628" s="1">
        <v>2016</v>
      </c>
      <c r="K4628" s="1" t="s">
        <v>493</v>
      </c>
      <c r="L4628" s="1">
        <v>154.61000000000001</v>
      </c>
      <c r="M4628" s="1" t="s">
        <v>504</v>
      </c>
      <c r="N4628" s="1" t="s">
        <v>505</v>
      </c>
    </row>
    <row r="4629" spans="1:14" hidden="1" x14ac:dyDescent="0.35">
      <c r="A4629" s="1" t="s">
        <v>487</v>
      </c>
      <c r="B4629" s="1" t="s">
        <v>488</v>
      </c>
      <c r="C4629" s="2" t="s">
        <v>623</v>
      </c>
      <c r="D4629" s="1" t="s">
        <v>251</v>
      </c>
      <c r="E4629" s="1">
        <v>6110</v>
      </c>
      <c r="F4629" s="1" t="s">
        <v>490</v>
      </c>
      <c r="G4629" s="2" t="s">
        <v>491</v>
      </c>
      <c r="H4629" s="1" t="s">
        <v>492</v>
      </c>
      <c r="I4629" s="1">
        <v>2017</v>
      </c>
      <c r="J4629" s="1">
        <v>2017</v>
      </c>
      <c r="K4629" s="1" t="s">
        <v>493</v>
      </c>
      <c r="L4629" s="1">
        <v>161.4</v>
      </c>
      <c r="M4629" s="1" t="s">
        <v>504</v>
      </c>
      <c r="N4629" s="1" t="s">
        <v>505</v>
      </c>
    </row>
    <row r="4630" spans="1:14" hidden="1" x14ac:dyDescent="0.35">
      <c r="A4630" s="1" t="s">
        <v>487</v>
      </c>
      <c r="B4630" s="1" t="s">
        <v>488</v>
      </c>
      <c r="C4630" s="2" t="s">
        <v>623</v>
      </c>
      <c r="D4630" s="1" t="s">
        <v>251</v>
      </c>
      <c r="E4630" s="1">
        <v>6110</v>
      </c>
      <c r="F4630" s="1" t="s">
        <v>490</v>
      </c>
      <c r="G4630" s="2" t="s">
        <v>491</v>
      </c>
      <c r="H4630" s="1" t="s">
        <v>492</v>
      </c>
      <c r="I4630" s="1">
        <v>2018</v>
      </c>
      <c r="J4630" s="1">
        <v>2018</v>
      </c>
      <c r="K4630" s="1" t="s">
        <v>493</v>
      </c>
      <c r="L4630" s="1">
        <v>79.31</v>
      </c>
      <c r="M4630" s="1" t="s">
        <v>504</v>
      </c>
      <c r="N4630" s="1" t="s">
        <v>505</v>
      </c>
    </row>
    <row r="4631" spans="1:14" hidden="1" x14ac:dyDescent="0.35">
      <c r="A4631" s="1" t="s">
        <v>487</v>
      </c>
      <c r="B4631" s="1" t="s">
        <v>488</v>
      </c>
      <c r="C4631" s="2" t="s">
        <v>623</v>
      </c>
      <c r="D4631" s="1" t="s">
        <v>251</v>
      </c>
      <c r="E4631" s="1">
        <v>6110</v>
      </c>
      <c r="F4631" s="1" t="s">
        <v>490</v>
      </c>
      <c r="G4631" s="2" t="s">
        <v>506</v>
      </c>
      <c r="H4631" s="1" t="s">
        <v>507</v>
      </c>
      <c r="I4631" s="1">
        <v>2016</v>
      </c>
      <c r="J4631" s="1">
        <v>2016</v>
      </c>
      <c r="K4631" s="1" t="s">
        <v>493</v>
      </c>
      <c r="L4631" s="1">
        <v>5.43</v>
      </c>
      <c r="M4631" s="1" t="s">
        <v>504</v>
      </c>
      <c r="N4631" s="1" t="s">
        <v>505</v>
      </c>
    </row>
    <row r="4632" spans="1:14" hidden="1" x14ac:dyDescent="0.35">
      <c r="A4632" s="1" t="s">
        <v>487</v>
      </c>
      <c r="B4632" s="1" t="s">
        <v>488</v>
      </c>
      <c r="C4632" s="2" t="s">
        <v>623</v>
      </c>
      <c r="D4632" s="1" t="s">
        <v>251</v>
      </c>
      <c r="E4632" s="1">
        <v>6110</v>
      </c>
      <c r="F4632" s="1" t="s">
        <v>490</v>
      </c>
      <c r="G4632" s="2" t="s">
        <v>506</v>
      </c>
      <c r="H4632" s="1" t="s">
        <v>507</v>
      </c>
      <c r="I4632" s="1">
        <v>2017</v>
      </c>
      <c r="J4632" s="1">
        <v>2017</v>
      </c>
      <c r="K4632" s="1" t="s">
        <v>493</v>
      </c>
      <c r="L4632" s="1">
        <v>5.19</v>
      </c>
      <c r="M4632" s="1" t="s">
        <v>504</v>
      </c>
      <c r="N4632" s="1" t="s">
        <v>505</v>
      </c>
    </row>
    <row r="4633" spans="1:14" hidden="1" x14ac:dyDescent="0.35">
      <c r="A4633" s="1" t="s">
        <v>487</v>
      </c>
      <c r="B4633" s="1" t="s">
        <v>488</v>
      </c>
      <c r="C4633" s="2" t="s">
        <v>623</v>
      </c>
      <c r="D4633" s="1" t="s">
        <v>251</v>
      </c>
      <c r="E4633" s="1">
        <v>6110</v>
      </c>
      <c r="F4633" s="1" t="s">
        <v>490</v>
      </c>
      <c r="G4633" s="2" t="s">
        <v>506</v>
      </c>
      <c r="H4633" s="1" t="s">
        <v>507</v>
      </c>
      <c r="I4633" s="1">
        <v>2018</v>
      </c>
      <c r="J4633" s="1">
        <v>2018</v>
      </c>
      <c r="K4633" s="1" t="s">
        <v>493</v>
      </c>
      <c r="L4633" s="1">
        <v>5.08</v>
      </c>
      <c r="M4633" s="1" t="s">
        <v>504</v>
      </c>
      <c r="N4633" s="1" t="s">
        <v>505</v>
      </c>
    </row>
    <row r="4634" spans="1:14" hidden="1" x14ac:dyDescent="0.35">
      <c r="A4634" s="1" t="s">
        <v>487</v>
      </c>
      <c r="B4634" s="1" t="s">
        <v>488</v>
      </c>
      <c r="C4634" s="2" t="s">
        <v>623</v>
      </c>
      <c r="D4634" s="1" t="s">
        <v>251</v>
      </c>
      <c r="E4634" s="1">
        <v>6110</v>
      </c>
      <c r="F4634" s="1" t="s">
        <v>490</v>
      </c>
      <c r="G4634" s="2" t="s">
        <v>497</v>
      </c>
      <c r="H4634" s="1" t="s">
        <v>498</v>
      </c>
      <c r="I4634" s="1">
        <v>2009</v>
      </c>
      <c r="J4634" s="1">
        <v>2009</v>
      </c>
      <c r="K4634" s="1" t="s">
        <v>493</v>
      </c>
      <c r="L4634" s="1">
        <v>3.52</v>
      </c>
      <c r="M4634" s="1" t="s">
        <v>504</v>
      </c>
      <c r="N4634" s="1" t="s">
        <v>505</v>
      </c>
    </row>
    <row r="4635" spans="1:14" hidden="1" x14ac:dyDescent="0.35">
      <c r="A4635" s="1" t="s">
        <v>487</v>
      </c>
      <c r="B4635" s="1" t="s">
        <v>488</v>
      </c>
      <c r="C4635" s="2" t="s">
        <v>623</v>
      </c>
      <c r="D4635" s="1" t="s">
        <v>251</v>
      </c>
      <c r="E4635" s="1">
        <v>6110</v>
      </c>
      <c r="F4635" s="1" t="s">
        <v>490</v>
      </c>
      <c r="G4635" s="2" t="s">
        <v>497</v>
      </c>
      <c r="H4635" s="1" t="s">
        <v>498</v>
      </c>
      <c r="I4635" s="1">
        <v>2010</v>
      </c>
      <c r="J4635" s="1">
        <v>2010</v>
      </c>
      <c r="K4635" s="1" t="s">
        <v>493</v>
      </c>
      <c r="L4635" s="1">
        <v>3.82</v>
      </c>
      <c r="M4635" s="1" t="s">
        <v>504</v>
      </c>
      <c r="N4635" s="1" t="s">
        <v>505</v>
      </c>
    </row>
    <row r="4636" spans="1:14" hidden="1" x14ac:dyDescent="0.35">
      <c r="A4636" s="1" t="s">
        <v>487</v>
      </c>
      <c r="B4636" s="1" t="s">
        <v>488</v>
      </c>
      <c r="C4636" s="2" t="s">
        <v>623</v>
      </c>
      <c r="D4636" s="1" t="s">
        <v>251</v>
      </c>
      <c r="E4636" s="1">
        <v>6110</v>
      </c>
      <c r="F4636" s="1" t="s">
        <v>490</v>
      </c>
      <c r="G4636" s="2" t="s">
        <v>497</v>
      </c>
      <c r="H4636" s="1" t="s">
        <v>498</v>
      </c>
      <c r="I4636" s="1">
        <v>2011</v>
      </c>
      <c r="J4636" s="1">
        <v>2011</v>
      </c>
      <c r="K4636" s="1" t="s">
        <v>493</v>
      </c>
      <c r="L4636" s="1">
        <v>6.39</v>
      </c>
      <c r="M4636" s="1" t="s">
        <v>504</v>
      </c>
      <c r="N4636" s="1" t="s">
        <v>505</v>
      </c>
    </row>
    <row r="4637" spans="1:14" hidden="1" x14ac:dyDescent="0.35">
      <c r="A4637" s="1" t="s">
        <v>487</v>
      </c>
      <c r="B4637" s="1" t="s">
        <v>488</v>
      </c>
      <c r="C4637" s="2" t="s">
        <v>623</v>
      </c>
      <c r="D4637" s="1" t="s">
        <v>251</v>
      </c>
      <c r="E4637" s="1">
        <v>6110</v>
      </c>
      <c r="F4637" s="1" t="s">
        <v>490</v>
      </c>
      <c r="G4637" s="2" t="s">
        <v>497</v>
      </c>
      <c r="H4637" s="1" t="s">
        <v>498</v>
      </c>
      <c r="I4637" s="1">
        <v>2012</v>
      </c>
      <c r="J4637" s="1">
        <v>2012</v>
      </c>
      <c r="K4637" s="1" t="s">
        <v>493</v>
      </c>
      <c r="L4637" s="1">
        <v>6.92</v>
      </c>
      <c r="M4637" s="1" t="s">
        <v>504</v>
      </c>
      <c r="N4637" s="1" t="s">
        <v>505</v>
      </c>
    </row>
    <row r="4638" spans="1:14" hidden="1" x14ac:dyDescent="0.35">
      <c r="A4638" s="1" t="s">
        <v>487</v>
      </c>
      <c r="B4638" s="1" t="s">
        <v>488</v>
      </c>
      <c r="C4638" s="2" t="s">
        <v>623</v>
      </c>
      <c r="D4638" s="1" t="s">
        <v>251</v>
      </c>
      <c r="E4638" s="1">
        <v>6110</v>
      </c>
      <c r="F4638" s="1" t="s">
        <v>490</v>
      </c>
      <c r="G4638" s="2" t="s">
        <v>497</v>
      </c>
      <c r="H4638" s="1" t="s">
        <v>498</v>
      </c>
      <c r="I4638" s="1">
        <v>2013</v>
      </c>
      <c r="J4638" s="1">
        <v>2013</v>
      </c>
      <c r="K4638" s="1" t="s">
        <v>493</v>
      </c>
      <c r="L4638" s="1">
        <v>6.83</v>
      </c>
      <c r="M4638" s="1" t="s">
        <v>504</v>
      </c>
      <c r="N4638" s="1" t="s">
        <v>505</v>
      </c>
    </row>
    <row r="4639" spans="1:14" hidden="1" x14ac:dyDescent="0.35">
      <c r="A4639" s="1" t="s">
        <v>487</v>
      </c>
      <c r="B4639" s="1" t="s">
        <v>488</v>
      </c>
      <c r="C4639" s="2" t="s">
        <v>623</v>
      </c>
      <c r="D4639" s="1" t="s">
        <v>251</v>
      </c>
      <c r="E4639" s="1">
        <v>6110</v>
      </c>
      <c r="F4639" s="1" t="s">
        <v>490</v>
      </c>
      <c r="G4639" s="2" t="s">
        <v>497</v>
      </c>
      <c r="H4639" s="1" t="s">
        <v>498</v>
      </c>
      <c r="I4639" s="1">
        <v>2014</v>
      </c>
      <c r="J4639" s="1">
        <v>2014</v>
      </c>
      <c r="K4639" s="1" t="s">
        <v>493</v>
      </c>
      <c r="L4639" s="1">
        <v>14.67</v>
      </c>
      <c r="M4639" s="1" t="s">
        <v>504</v>
      </c>
      <c r="N4639" s="1" t="s">
        <v>505</v>
      </c>
    </row>
    <row r="4640" spans="1:14" hidden="1" x14ac:dyDescent="0.35">
      <c r="A4640" s="1" t="s">
        <v>487</v>
      </c>
      <c r="B4640" s="1" t="s">
        <v>488</v>
      </c>
      <c r="C4640" s="2" t="s">
        <v>623</v>
      </c>
      <c r="D4640" s="1" t="s">
        <v>251</v>
      </c>
      <c r="E4640" s="1">
        <v>6110</v>
      </c>
      <c r="F4640" s="1" t="s">
        <v>490</v>
      </c>
      <c r="G4640" s="2" t="s">
        <v>497</v>
      </c>
      <c r="H4640" s="1" t="s">
        <v>498</v>
      </c>
      <c r="I4640" s="1">
        <v>2015</v>
      </c>
      <c r="J4640" s="1">
        <v>2015</v>
      </c>
      <c r="K4640" s="1" t="s">
        <v>493</v>
      </c>
      <c r="L4640" s="1">
        <v>12.44</v>
      </c>
      <c r="M4640" s="1" t="s">
        <v>504</v>
      </c>
      <c r="N4640" s="1" t="s">
        <v>505</v>
      </c>
    </row>
    <row r="4641" spans="1:14" hidden="1" x14ac:dyDescent="0.35">
      <c r="A4641" s="1" t="s">
        <v>487</v>
      </c>
      <c r="B4641" s="1" t="s">
        <v>488</v>
      </c>
      <c r="C4641" s="2" t="s">
        <v>623</v>
      </c>
      <c r="D4641" s="1" t="s">
        <v>251</v>
      </c>
      <c r="E4641" s="1">
        <v>6110</v>
      </c>
      <c r="F4641" s="1" t="s">
        <v>490</v>
      </c>
      <c r="G4641" s="2" t="s">
        <v>499</v>
      </c>
      <c r="H4641" s="1" t="s">
        <v>500</v>
      </c>
      <c r="I4641" s="1">
        <v>2009</v>
      </c>
      <c r="J4641" s="1">
        <v>2009</v>
      </c>
      <c r="K4641" s="1" t="s">
        <v>493</v>
      </c>
      <c r="L4641" s="1">
        <v>81.66</v>
      </c>
      <c r="M4641" s="1" t="s">
        <v>504</v>
      </c>
      <c r="N4641" s="1" t="s">
        <v>505</v>
      </c>
    </row>
    <row r="4642" spans="1:14" hidden="1" x14ac:dyDescent="0.35">
      <c r="A4642" s="1" t="s">
        <v>487</v>
      </c>
      <c r="B4642" s="1" t="s">
        <v>488</v>
      </c>
      <c r="C4642" s="2" t="s">
        <v>623</v>
      </c>
      <c r="D4642" s="1" t="s">
        <v>251</v>
      </c>
      <c r="E4642" s="1">
        <v>6110</v>
      </c>
      <c r="F4642" s="1" t="s">
        <v>490</v>
      </c>
      <c r="G4642" s="2" t="s">
        <v>499</v>
      </c>
      <c r="H4642" s="1" t="s">
        <v>500</v>
      </c>
      <c r="I4642" s="1">
        <v>2010</v>
      </c>
      <c r="J4642" s="1">
        <v>2010</v>
      </c>
      <c r="K4642" s="1" t="s">
        <v>493</v>
      </c>
      <c r="L4642" s="1">
        <v>107.21</v>
      </c>
      <c r="M4642" s="1" t="s">
        <v>504</v>
      </c>
      <c r="N4642" s="1" t="s">
        <v>505</v>
      </c>
    </row>
    <row r="4643" spans="1:14" hidden="1" x14ac:dyDescent="0.35">
      <c r="A4643" s="1" t="s">
        <v>487</v>
      </c>
      <c r="B4643" s="1" t="s">
        <v>488</v>
      </c>
      <c r="C4643" s="2" t="s">
        <v>623</v>
      </c>
      <c r="D4643" s="1" t="s">
        <v>251</v>
      </c>
      <c r="E4643" s="1">
        <v>6110</v>
      </c>
      <c r="F4643" s="1" t="s">
        <v>490</v>
      </c>
      <c r="G4643" s="2" t="s">
        <v>499</v>
      </c>
      <c r="H4643" s="1" t="s">
        <v>500</v>
      </c>
      <c r="I4643" s="1">
        <v>2011</v>
      </c>
      <c r="J4643" s="1">
        <v>2011</v>
      </c>
      <c r="K4643" s="1" t="s">
        <v>493</v>
      </c>
      <c r="L4643" s="1">
        <v>93.21</v>
      </c>
      <c r="M4643" s="1" t="s">
        <v>504</v>
      </c>
      <c r="N4643" s="1" t="s">
        <v>505</v>
      </c>
    </row>
    <row r="4644" spans="1:14" hidden="1" x14ac:dyDescent="0.35">
      <c r="A4644" s="1" t="s">
        <v>487</v>
      </c>
      <c r="B4644" s="1" t="s">
        <v>488</v>
      </c>
      <c r="C4644" s="2" t="s">
        <v>623</v>
      </c>
      <c r="D4644" s="1" t="s">
        <v>251</v>
      </c>
      <c r="E4644" s="1">
        <v>6110</v>
      </c>
      <c r="F4644" s="1" t="s">
        <v>490</v>
      </c>
      <c r="G4644" s="2" t="s">
        <v>499</v>
      </c>
      <c r="H4644" s="1" t="s">
        <v>500</v>
      </c>
      <c r="I4644" s="1">
        <v>2012</v>
      </c>
      <c r="J4644" s="1">
        <v>2012</v>
      </c>
      <c r="K4644" s="1" t="s">
        <v>493</v>
      </c>
      <c r="L4644" s="1">
        <v>98.44</v>
      </c>
      <c r="M4644" s="1" t="s">
        <v>504</v>
      </c>
      <c r="N4644" s="1" t="s">
        <v>505</v>
      </c>
    </row>
    <row r="4645" spans="1:14" hidden="1" x14ac:dyDescent="0.35">
      <c r="A4645" s="1" t="s">
        <v>487</v>
      </c>
      <c r="B4645" s="1" t="s">
        <v>488</v>
      </c>
      <c r="C4645" s="2" t="s">
        <v>623</v>
      </c>
      <c r="D4645" s="1" t="s">
        <v>251</v>
      </c>
      <c r="E4645" s="1">
        <v>6110</v>
      </c>
      <c r="F4645" s="1" t="s">
        <v>490</v>
      </c>
      <c r="G4645" s="2" t="s">
        <v>499</v>
      </c>
      <c r="H4645" s="1" t="s">
        <v>500</v>
      </c>
      <c r="I4645" s="1">
        <v>2013</v>
      </c>
      <c r="J4645" s="1">
        <v>2013</v>
      </c>
      <c r="K4645" s="1" t="s">
        <v>493</v>
      </c>
      <c r="L4645" s="1">
        <v>98.67</v>
      </c>
      <c r="M4645" s="1" t="s">
        <v>504</v>
      </c>
      <c r="N4645" s="1" t="s">
        <v>505</v>
      </c>
    </row>
    <row r="4646" spans="1:14" hidden="1" x14ac:dyDescent="0.35">
      <c r="A4646" s="1" t="s">
        <v>487</v>
      </c>
      <c r="B4646" s="1" t="s">
        <v>488</v>
      </c>
      <c r="C4646" s="2" t="s">
        <v>623</v>
      </c>
      <c r="D4646" s="1" t="s">
        <v>251</v>
      </c>
      <c r="E4646" s="1">
        <v>6110</v>
      </c>
      <c r="F4646" s="1" t="s">
        <v>490</v>
      </c>
      <c r="G4646" s="2" t="s">
        <v>499</v>
      </c>
      <c r="H4646" s="1" t="s">
        <v>500</v>
      </c>
      <c r="I4646" s="1">
        <v>2014</v>
      </c>
      <c r="J4646" s="1">
        <v>2014</v>
      </c>
      <c r="K4646" s="1" t="s">
        <v>493</v>
      </c>
      <c r="L4646" s="1">
        <v>122.31</v>
      </c>
      <c r="M4646" s="1" t="s">
        <v>504</v>
      </c>
      <c r="N4646" s="1" t="s">
        <v>505</v>
      </c>
    </row>
    <row r="4647" spans="1:14" hidden="1" x14ac:dyDescent="0.35">
      <c r="A4647" s="1" t="s">
        <v>487</v>
      </c>
      <c r="B4647" s="1" t="s">
        <v>488</v>
      </c>
      <c r="C4647" s="2" t="s">
        <v>623</v>
      </c>
      <c r="D4647" s="1" t="s">
        <v>251</v>
      </c>
      <c r="E4647" s="1">
        <v>6110</v>
      </c>
      <c r="F4647" s="1" t="s">
        <v>490</v>
      </c>
      <c r="G4647" s="2" t="s">
        <v>499</v>
      </c>
      <c r="H4647" s="1" t="s">
        <v>500</v>
      </c>
      <c r="I4647" s="1">
        <v>2015</v>
      </c>
      <c r="J4647" s="1">
        <v>2015</v>
      </c>
      <c r="K4647" s="1" t="s">
        <v>493</v>
      </c>
      <c r="L4647" s="1">
        <v>145.97999999999999</v>
      </c>
      <c r="M4647" s="1" t="s">
        <v>504</v>
      </c>
      <c r="N4647" s="1" t="s">
        <v>505</v>
      </c>
    </row>
    <row r="4648" spans="1:14" hidden="1" x14ac:dyDescent="0.35">
      <c r="A4648" s="1" t="s">
        <v>487</v>
      </c>
      <c r="B4648" s="1" t="s">
        <v>488</v>
      </c>
      <c r="C4648" s="2" t="s">
        <v>623</v>
      </c>
      <c r="D4648" s="1" t="s">
        <v>251</v>
      </c>
      <c r="E4648" s="1">
        <v>6110</v>
      </c>
      <c r="F4648" s="1" t="s">
        <v>490</v>
      </c>
      <c r="G4648" s="2" t="s">
        <v>499</v>
      </c>
      <c r="H4648" s="1" t="s">
        <v>500</v>
      </c>
      <c r="I4648" s="1">
        <v>2016</v>
      </c>
      <c r="J4648" s="1">
        <v>2016</v>
      </c>
      <c r="K4648" s="1" t="s">
        <v>493</v>
      </c>
      <c r="L4648" s="1">
        <v>154.61000000000001</v>
      </c>
      <c r="M4648" s="1" t="s">
        <v>504</v>
      </c>
      <c r="N4648" s="1" t="s">
        <v>505</v>
      </c>
    </row>
    <row r="4649" spans="1:14" hidden="1" x14ac:dyDescent="0.35">
      <c r="A4649" s="1" t="s">
        <v>487</v>
      </c>
      <c r="B4649" s="1" t="s">
        <v>488</v>
      </c>
      <c r="C4649" s="2" t="s">
        <v>623</v>
      </c>
      <c r="D4649" s="1" t="s">
        <v>251</v>
      </c>
      <c r="E4649" s="1">
        <v>6110</v>
      </c>
      <c r="F4649" s="1" t="s">
        <v>490</v>
      </c>
      <c r="G4649" s="2" t="s">
        <v>499</v>
      </c>
      <c r="H4649" s="1" t="s">
        <v>500</v>
      </c>
      <c r="I4649" s="1">
        <v>2017</v>
      </c>
      <c r="J4649" s="1">
        <v>2017</v>
      </c>
      <c r="K4649" s="1" t="s">
        <v>493</v>
      </c>
      <c r="L4649" s="1">
        <v>161.4</v>
      </c>
      <c r="M4649" s="1" t="s">
        <v>504</v>
      </c>
      <c r="N4649" s="1" t="s">
        <v>505</v>
      </c>
    </row>
    <row r="4650" spans="1:14" hidden="1" x14ac:dyDescent="0.35">
      <c r="A4650" s="1" t="s">
        <v>487</v>
      </c>
      <c r="B4650" s="1" t="s">
        <v>488</v>
      </c>
      <c r="C4650" s="2" t="s">
        <v>623</v>
      </c>
      <c r="D4650" s="1" t="s">
        <v>251</v>
      </c>
      <c r="E4650" s="1">
        <v>6110</v>
      </c>
      <c r="F4650" s="1" t="s">
        <v>490</v>
      </c>
      <c r="G4650" s="2" t="s">
        <v>499</v>
      </c>
      <c r="H4650" s="1" t="s">
        <v>500</v>
      </c>
      <c r="I4650" s="1">
        <v>2018</v>
      </c>
      <c r="J4650" s="1">
        <v>2018</v>
      </c>
      <c r="K4650" s="1" t="s">
        <v>493</v>
      </c>
      <c r="L4650" s="1">
        <v>79.31</v>
      </c>
      <c r="M4650" s="1" t="s">
        <v>504</v>
      </c>
      <c r="N4650" s="1" t="s">
        <v>505</v>
      </c>
    </row>
    <row r="4651" spans="1:14" hidden="1" x14ac:dyDescent="0.35">
      <c r="A4651" s="1" t="s">
        <v>487</v>
      </c>
      <c r="B4651" s="1" t="s">
        <v>488</v>
      </c>
      <c r="C4651" s="2" t="s">
        <v>623</v>
      </c>
      <c r="D4651" s="1" t="s">
        <v>251</v>
      </c>
      <c r="E4651" s="1">
        <v>6110</v>
      </c>
      <c r="F4651" s="1" t="s">
        <v>490</v>
      </c>
      <c r="G4651" s="2" t="s">
        <v>508</v>
      </c>
      <c r="H4651" s="1" t="s">
        <v>509</v>
      </c>
      <c r="I4651" s="1">
        <v>2016</v>
      </c>
      <c r="J4651" s="1">
        <v>2016</v>
      </c>
      <c r="K4651" s="1" t="s">
        <v>493</v>
      </c>
      <c r="L4651" s="1">
        <v>5.43</v>
      </c>
      <c r="M4651" s="1" t="s">
        <v>504</v>
      </c>
      <c r="N4651" s="1" t="s">
        <v>505</v>
      </c>
    </row>
    <row r="4652" spans="1:14" hidden="1" x14ac:dyDescent="0.35">
      <c r="A4652" s="1" t="s">
        <v>487</v>
      </c>
      <c r="B4652" s="1" t="s">
        <v>488</v>
      </c>
      <c r="C4652" s="2" t="s">
        <v>623</v>
      </c>
      <c r="D4652" s="1" t="s">
        <v>251</v>
      </c>
      <c r="E4652" s="1">
        <v>6110</v>
      </c>
      <c r="F4652" s="1" t="s">
        <v>490</v>
      </c>
      <c r="G4652" s="2" t="s">
        <v>508</v>
      </c>
      <c r="H4652" s="1" t="s">
        <v>509</v>
      </c>
      <c r="I4652" s="1">
        <v>2017</v>
      </c>
      <c r="J4652" s="1">
        <v>2017</v>
      </c>
      <c r="K4652" s="1" t="s">
        <v>493</v>
      </c>
      <c r="L4652" s="1">
        <v>5.19</v>
      </c>
      <c r="M4652" s="1" t="s">
        <v>504</v>
      </c>
      <c r="N4652" s="1" t="s">
        <v>505</v>
      </c>
    </row>
    <row r="4653" spans="1:14" hidden="1" x14ac:dyDescent="0.35">
      <c r="A4653" s="1" t="s">
        <v>487</v>
      </c>
      <c r="B4653" s="1" t="s">
        <v>488</v>
      </c>
      <c r="C4653" s="2" t="s">
        <v>623</v>
      </c>
      <c r="D4653" s="1" t="s">
        <v>251</v>
      </c>
      <c r="E4653" s="1">
        <v>6110</v>
      </c>
      <c r="F4653" s="1" t="s">
        <v>490</v>
      </c>
      <c r="G4653" s="2" t="s">
        <v>508</v>
      </c>
      <c r="H4653" s="1" t="s">
        <v>509</v>
      </c>
      <c r="I4653" s="1">
        <v>2018</v>
      </c>
      <c r="J4653" s="1">
        <v>2018</v>
      </c>
      <c r="K4653" s="1" t="s">
        <v>493</v>
      </c>
      <c r="L4653" s="1">
        <v>5.08</v>
      </c>
      <c r="M4653" s="1" t="s">
        <v>504</v>
      </c>
      <c r="N4653" s="1" t="s">
        <v>505</v>
      </c>
    </row>
    <row r="4654" spans="1:14" hidden="1" x14ac:dyDescent="0.35">
      <c r="A4654" s="1" t="s">
        <v>487</v>
      </c>
      <c r="B4654" s="1" t="s">
        <v>488</v>
      </c>
      <c r="C4654" s="2" t="s">
        <v>623</v>
      </c>
      <c r="D4654" s="1" t="s">
        <v>251</v>
      </c>
      <c r="E4654" s="1">
        <v>6110</v>
      </c>
      <c r="F4654" s="1" t="s">
        <v>490</v>
      </c>
      <c r="G4654" s="2" t="s">
        <v>501</v>
      </c>
      <c r="H4654" s="1" t="s">
        <v>502</v>
      </c>
      <c r="I4654" s="1">
        <v>2009</v>
      </c>
      <c r="J4654" s="1">
        <v>2009</v>
      </c>
      <c r="K4654" s="1" t="s">
        <v>493</v>
      </c>
      <c r="L4654" s="1">
        <v>3.52</v>
      </c>
      <c r="M4654" s="1" t="s">
        <v>504</v>
      </c>
      <c r="N4654" s="1" t="s">
        <v>505</v>
      </c>
    </row>
    <row r="4655" spans="1:14" hidden="1" x14ac:dyDescent="0.35">
      <c r="A4655" s="1" t="s">
        <v>487</v>
      </c>
      <c r="B4655" s="1" t="s">
        <v>488</v>
      </c>
      <c r="C4655" s="2" t="s">
        <v>623</v>
      </c>
      <c r="D4655" s="1" t="s">
        <v>251</v>
      </c>
      <c r="E4655" s="1">
        <v>6110</v>
      </c>
      <c r="F4655" s="1" t="s">
        <v>490</v>
      </c>
      <c r="G4655" s="2" t="s">
        <v>501</v>
      </c>
      <c r="H4655" s="1" t="s">
        <v>502</v>
      </c>
      <c r="I4655" s="1">
        <v>2010</v>
      </c>
      <c r="J4655" s="1">
        <v>2010</v>
      </c>
      <c r="K4655" s="1" t="s">
        <v>493</v>
      </c>
      <c r="L4655" s="1">
        <v>3.82</v>
      </c>
      <c r="M4655" s="1" t="s">
        <v>504</v>
      </c>
      <c r="N4655" s="1" t="s">
        <v>505</v>
      </c>
    </row>
    <row r="4656" spans="1:14" hidden="1" x14ac:dyDescent="0.35">
      <c r="A4656" s="1" t="s">
        <v>487</v>
      </c>
      <c r="B4656" s="1" t="s">
        <v>488</v>
      </c>
      <c r="C4656" s="2" t="s">
        <v>623</v>
      </c>
      <c r="D4656" s="1" t="s">
        <v>251</v>
      </c>
      <c r="E4656" s="1">
        <v>6110</v>
      </c>
      <c r="F4656" s="1" t="s">
        <v>490</v>
      </c>
      <c r="G4656" s="2" t="s">
        <v>501</v>
      </c>
      <c r="H4656" s="1" t="s">
        <v>502</v>
      </c>
      <c r="I4656" s="1">
        <v>2011</v>
      </c>
      <c r="J4656" s="1">
        <v>2011</v>
      </c>
      <c r="K4656" s="1" t="s">
        <v>493</v>
      </c>
      <c r="L4656" s="1">
        <v>6.39</v>
      </c>
      <c r="M4656" s="1" t="s">
        <v>504</v>
      </c>
      <c r="N4656" s="1" t="s">
        <v>505</v>
      </c>
    </row>
    <row r="4657" spans="1:14" hidden="1" x14ac:dyDescent="0.35">
      <c r="A4657" s="1" t="s">
        <v>487</v>
      </c>
      <c r="B4657" s="1" t="s">
        <v>488</v>
      </c>
      <c r="C4657" s="2" t="s">
        <v>623</v>
      </c>
      <c r="D4657" s="1" t="s">
        <v>251</v>
      </c>
      <c r="E4657" s="1">
        <v>6110</v>
      </c>
      <c r="F4657" s="1" t="s">
        <v>490</v>
      </c>
      <c r="G4657" s="2" t="s">
        <v>501</v>
      </c>
      <c r="H4657" s="1" t="s">
        <v>502</v>
      </c>
      <c r="I4657" s="1">
        <v>2012</v>
      </c>
      <c r="J4657" s="1">
        <v>2012</v>
      </c>
      <c r="K4657" s="1" t="s">
        <v>493</v>
      </c>
      <c r="L4657" s="1">
        <v>6.92</v>
      </c>
      <c r="M4657" s="1" t="s">
        <v>504</v>
      </c>
      <c r="N4657" s="1" t="s">
        <v>505</v>
      </c>
    </row>
    <row r="4658" spans="1:14" hidden="1" x14ac:dyDescent="0.35">
      <c r="A4658" s="1" t="s">
        <v>487</v>
      </c>
      <c r="B4658" s="1" t="s">
        <v>488</v>
      </c>
      <c r="C4658" s="2" t="s">
        <v>623</v>
      </c>
      <c r="D4658" s="1" t="s">
        <v>251</v>
      </c>
      <c r="E4658" s="1">
        <v>6110</v>
      </c>
      <c r="F4658" s="1" t="s">
        <v>490</v>
      </c>
      <c r="G4658" s="2" t="s">
        <v>501</v>
      </c>
      <c r="H4658" s="1" t="s">
        <v>502</v>
      </c>
      <c r="I4658" s="1">
        <v>2013</v>
      </c>
      <c r="J4658" s="1">
        <v>2013</v>
      </c>
      <c r="K4658" s="1" t="s">
        <v>493</v>
      </c>
      <c r="L4658" s="1">
        <v>6.83</v>
      </c>
      <c r="M4658" s="1" t="s">
        <v>504</v>
      </c>
      <c r="N4658" s="1" t="s">
        <v>505</v>
      </c>
    </row>
    <row r="4659" spans="1:14" hidden="1" x14ac:dyDescent="0.35">
      <c r="A4659" s="1" t="s">
        <v>487</v>
      </c>
      <c r="B4659" s="1" t="s">
        <v>488</v>
      </c>
      <c r="C4659" s="2" t="s">
        <v>623</v>
      </c>
      <c r="D4659" s="1" t="s">
        <v>251</v>
      </c>
      <c r="E4659" s="1">
        <v>6110</v>
      </c>
      <c r="F4659" s="1" t="s">
        <v>490</v>
      </c>
      <c r="G4659" s="2" t="s">
        <v>501</v>
      </c>
      <c r="H4659" s="1" t="s">
        <v>502</v>
      </c>
      <c r="I4659" s="1">
        <v>2014</v>
      </c>
      <c r="J4659" s="1">
        <v>2014</v>
      </c>
      <c r="K4659" s="1" t="s">
        <v>493</v>
      </c>
      <c r="L4659" s="1">
        <v>14.67</v>
      </c>
      <c r="M4659" s="1" t="s">
        <v>504</v>
      </c>
      <c r="N4659" s="1" t="s">
        <v>505</v>
      </c>
    </row>
    <row r="4660" spans="1:14" hidden="1" x14ac:dyDescent="0.35">
      <c r="A4660" s="1" t="s">
        <v>487</v>
      </c>
      <c r="B4660" s="1" t="s">
        <v>488</v>
      </c>
      <c r="C4660" s="2" t="s">
        <v>623</v>
      </c>
      <c r="D4660" s="1" t="s">
        <v>251</v>
      </c>
      <c r="E4660" s="1">
        <v>6110</v>
      </c>
      <c r="F4660" s="1" t="s">
        <v>490</v>
      </c>
      <c r="G4660" s="2" t="s">
        <v>501</v>
      </c>
      <c r="H4660" s="1" t="s">
        <v>502</v>
      </c>
      <c r="I4660" s="1">
        <v>2015</v>
      </c>
      <c r="J4660" s="1">
        <v>2015</v>
      </c>
      <c r="K4660" s="1" t="s">
        <v>493</v>
      </c>
      <c r="L4660" s="1">
        <v>12.44</v>
      </c>
      <c r="M4660" s="1" t="s">
        <v>504</v>
      </c>
      <c r="N4660" s="1" t="s">
        <v>505</v>
      </c>
    </row>
    <row r="4661" spans="1:14" hidden="1" x14ac:dyDescent="0.35">
      <c r="A4661" s="1" t="s">
        <v>487</v>
      </c>
      <c r="B4661" s="1" t="s">
        <v>488</v>
      </c>
      <c r="C4661" s="2" t="s">
        <v>624</v>
      </c>
      <c r="D4661" s="1" t="s">
        <v>255</v>
      </c>
      <c r="E4661" s="1">
        <v>6110</v>
      </c>
      <c r="F4661" s="1" t="s">
        <v>490</v>
      </c>
      <c r="G4661" s="2" t="s">
        <v>499</v>
      </c>
      <c r="H4661" s="1" t="s">
        <v>500</v>
      </c>
      <c r="I4661" s="1">
        <v>2001</v>
      </c>
      <c r="J4661" s="1">
        <v>2001</v>
      </c>
      <c r="K4661" s="1" t="s">
        <v>493</v>
      </c>
      <c r="L4661" s="1">
        <v>607.91</v>
      </c>
      <c r="M4661" s="1" t="s">
        <v>504</v>
      </c>
      <c r="N4661" s="1" t="s">
        <v>505</v>
      </c>
    </row>
    <row r="4662" spans="1:14" hidden="1" x14ac:dyDescent="0.35">
      <c r="A4662" s="1" t="s">
        <v>487</v>
      </c>
      <c r="B4662" s="1" t="s">
        <v>488</v>
      </c>
      <c r="C4662" s="2" t="s">
        <v>624</v>
      </c>
      <c r="D4662" s="1" t="s">
        <v>255</v>
      </c>
      <c r="E4662" s="1">
        <v>6110</v>
      </c>
      <c r="F4662" s="1" t="s">
        <v>490</v>
      </c>
      <c r="G4662" s="2" t="s">
        <v>499</v>
      </c>
      <c r="H4662" s="1" t="s">
        <v>500</v>
      </c>
      <c r="I4662" s="1">
        <v>2002</v>
      </c>
      <c r="J4662" s="1">
        <v>2002</v>
      </c>
      <c r="K4662" s="1" t="s">
        <v>493</v>
      </c>
      <c r="L4662" s="1">
        <v>519.30999999999995</v>
      </c>
      <c r="M4662" s="1" t="s">
        <v>504</v>
      </c>
      <c r="N4662" s="1" t="s">
        <v>505</v>
      </c>
    </row>
    <row r="4663" spans="1:14" hidden="1" x14ac:dyDescent="0.35">
      <c r="A4663" s="1" t="s">
        <v>487</v>
      </c>
      <c r="B4663" s="1" t="s">
        <v>488</v>
      </c>
      <c r="C4663" s="2" t="s">
        <v>624</v>
      </c>
      <c r="D4663" s="1" t="s">
        <v>255</v>
      </c>
      <c r="E4663" s="1">
        <v>6110</v>
      </c>
      <c r="F4663" s="1" t="s">
        <v>490</v>
      </c>
      <c r="G4663" s="2" t="s">
        <v>499</v>
      </c>
      <c r="H4663" s="1" t="s">
        <v>500</v>
      </c>
      <c r="I4663" s="1">
        <v>2003</v>
      </c>
      <c r="J4663" s="1">
        <v>2003</v>
      </c>
      <c r="K4663" s="1" t="s">
        <v>493</v>
      </c>
      <c r="L4663" s="1">
        <v>607.55999999999995</v>
      </c>
      <c r="M4663" s="1" t="s">
        <v>504</v>
      </c>
      <c r="N4663" s="1" t="s">
        <v>505</v>
      </c>
    </row>
    <row r="4664" spans="1:14" hidden="1" x14ac:dyDescent="0.35">
      <c r="A4664" s="1" t="s">
        <v>487</v>
      </c>
      <c r="B4664" s="1" t="s">
        <v>488</v>
      </c>
      <c r="C4664" s="2" t="s">
        <v>624</v>
      </c>
      <c r="D4664" s="1" t="s">
        <v>255</v>
      </c>
      <c r="E4664" s="1">
        <v>6110</v>
      </c>
      <c r="F4664" s="1" t="s">
        <v>490</v>
      </c>
      <c r="G4664" s="2" t="s">
        <v>499</v>
      </c>
      <c r="H4664" s="1" t="s">
        <v>500</v>
      </c>
      <c r="I4664" s="1">
        <v>2004</v>
      </c>
      <c r="J4664" s="1">
        <v>2004</v>
      </c>
      <c r="K4664" s="1" t="s">
        <v>493</v>
      </c>
      <c r="L4664" s="1">
        <v>507.89</v>
      </c>
      <c r="M4664" s="1" t="s">
        <v>504</v>
      </c>
      <c r="N4664" s="1" t="s">
        <v>505</v>
      </c>
    </row>
    <row r="4665" spans="1:14" hidden="1" x14ac:dyDescent="0.35">
      <c r="A4665" s="1" t="s">
        <v>487</v>
      </c>
      <c r="B4665" s="1" t="s">
        <v>488</v>
      </c>
      <c r="C4665" s="2" t="s">
        <v>624</v>
      </c>
      <c r="D4665" s="1" t="s">
        <v>255</v>
      </c>
      <c r="E4665" s="1">
        <v>6110</v>
      </c>
      <c r="F4665" s="1" t="s">
        <v>490</v>
      </c>
      <c r="G4665" s="2" t="s">
        <v>499</v>
      </c>
      <c r="H4665" s="1" t="s">
        <v>500</v>
      </c>
      <c r="I4665" s="1">
        <v>2005</v>
      </c>
      <c r="J4665" s="1">
        <v>2005</v>
      </c>
      <c r="K4665" s="1" t="s">
        <v>493</v>
      </c>
      <c r="L4665" s="1">
        <v>722.18</v>
      </c>
      <c r="M4665" s="1" t="s">
        <v>504</v>
      </c>
      <c r="N4665" s="1" t="s">
        <v>505</v>
      </c>
    </row>
    <row r="4666" spans="1:14" hidden="1" x14ac:dyDescent="0.35">
      <c r="A4666" s="1" t="s">
        <v>487</v>
      </c>
      <c r="B4666" s="1" t="s">
        <v>488</v>
      </c>
      <c r="C4666" s="2" t="s">
        <v>624</v>
      </c>
      <c r="D4666" s="1" t="s">
        <v>255</v>
      </c>
      <c r="E4666" s="1">
        <v>6110</v>
      </c>
      <c r="F4666" s="1" t="s">
        <v>490</v>
      </c>
      <c r="G4666" s="2" t="s">
        <v>499</v>
      </c>
      <c r="H4666" s="1" t="s">
        <v>500</v>
      </c>
      <c r="I4666" s="1">
        <v>2006</v>
      </c>
      <c r="J4666" s="1">
        <v>2006</v>
      </c>
      <c r="K4666" s="1" t="s">
        <v>493</v>
      </c>
      <c r="L4666" s="1">
        <v>754.39</v>
      </c>
      <c r="M4666" s="1" t="s">
        <v>504</v>
      </c>
      <c r="N4666" s="1" t="s">
        <v>505</v>
      </c>
    </row>
    <row r="4667" spans="1:14" hidden="1" x14ac:dyDescent="0.35">
      <c r="A4667" s="1" t="s">
        <v>487</v>
      </c>
      <c r="B4667" s="1" t="s">
        <v>488</v>
      </c>
      <c r="C4667" s="2" t="s">
        <v>624</v>
      </c>
      <c r="D4667" s="1" t="s">
        <v>255</v>
      </c>
      <c r="E4667" s="1">
        <v>6110</v>
      </c>
      <c r="F4667" s="1" t="s">
        <v>490</v>
      </c>
      <c r="G4667" s="2" t="s">
        <v>499</v>
      </c>
      <c r="H4667" s="1" t="s">
        <v>500</v>
      </c>
      <c r="I4667" s="1">
        <v>2007</v>
      </c>
      <c r="J4667" s="1">
        <v>2007</v>
      </c>
      <c r="K4667" s="1" t="s">
        <v>493</v>
      </c>
      <c r="L4667" s="1">
        <v>1301.06</v>
      </c>
      <c r="M4667" s="1" t="s">
        <v>504</v>
      </c>
      <c r="N4667" s="1" t="s">
        <v>505</v>
      </c>
    </row>
    <row r="4668" spans="1:14" hidden="1" x14ac:dyDescent="0.35">
      <c r="A4668" s="1" t="s">
        <v>487</v>
      </c>
      <c r="B4668" s="1" t="s">
        <v>488</v>
      </c>
      <c r="C4668" s="2" t="s">
        <v>624</v>
      </c>
      <c r="D4668" s="1" t="s">
        <v>255</v>
      </c>
      <c r="E4668" s="1">
        <v>6110</v>
      </c>
      <c r="F4668" s="1" t="s">
        <v>490</v>
      </c>
      <c r="G4668" s="2" t="s">
        <v>499</v>
      </c>
      <c r="H4668" s="1" t="s">
        <v>500</v>
      </c>
      <c r="I4668" s="1">
        <v>2008</v>
      </c>
      <c r="J4668" s="1">
        <v>2008</v>
      </c>
      <c r="K4668" s="1" t="s">
        <v>493</v>
      </c>
      <c r="L4668" s="1">
        <v>2128.86</v>
      </c>
      <c r="M4668" s="1" t="s">
        <v>504</v>
      </c>
      <c r="N4668" s="1" t="s">
        <v>505</v>
      </c>
    </row>
    <row r="4669" spans="1:14" hidden="1" x14ac:dyDescent="0.35">
      <c r="A4669" s="1" t="s">
        <v>487</v>
      </c>
      <c r="B4669" s="1" t="s">
        <v>488</v>
      </c>
      <c r="C4669" s="2" t="s">
        <v>624</v>
      </c>
      <c r="D4669" s="1" t="s">
        <v>255</v>
      </c>
      <c r="E4669" s="1">
        <v>6110</v>
      </c>
      <c r="F4669" s="1" t="s">
        <v>490</v>
      </c>
      <c r="G4669" s="2" t="s">
        <v>499</v>
      </c>
      <c r="H4669" s="1" t="s">
        <v>500</v>
      </c>
      <c r="I4669" s="1">
        <v>2009</v>
      </c>
      <c r="J4669" s="1">
        <v>2009</v>
      </c>
      <c r="K4669" s="1" t="s">
        <v>493</v>
      </c>
      <c r="L4669" s="1">
        <v>1707.69</v>
      </c>
      <c r="M4669" s="1" t="s">
        <v>504</v>
      </c>
      <c r="N4669" s="1" t="s">
        <v>505</v>
      </c>
    </row>
    <row r="4670" spans="1:14" hidden="1" x14ac:dyDescent="0.35">
      <c r="A4670" s="1" t="s">
        <v>487</v>
      </c>
      <c r="B4670" s="1" t="s">
        <v>488</v>
      </c>
      <c r="C4670" s="2" t="s">
        <v>624</v>
      </c>
      <c r="D4670" s="1" t="s">
        <v>255</v>
      </c>
      <c r="E4670" s="1">
        <v>6110</v>
      </c>
      <c r="F4670" s="1" t="s">
        <v>490</v>
      </c>
      <c r="G4670" s="2" t="s">
        <v>499</v>
      </c>
      <c r="H4670" s="1" t="s">
        <v>500</v>
      </c>
      <c r="I4670" s="1">
        <v>2010</v>
      </c>
      <c r="J4670" s="1">
        <v>2010</v>
      </c>
      <c r="K4670" s="1" t="s">
        <v>493</v>
      </c>
      <c r="L4670" s="1">
        <v>1911.76</v>
      </c>
      <c r="M4670" s="1" t="s">
        <v>504</v>
      </c>
      <c r="N4670" s="1" t="s">
        <v>505</v>
      </c>
    </row>
    <row r="4671" spans="1:14" hidden="1" x14ac:dyDescent="0.35">
      <c r="A4671" s="1" t="s">
        <v>487</v>
      </c>
      <c r="B4671" s="1" t="s">
        <v>488</v>
      </c>
      <c r="C4671" s="2" t="s">
        <v>624</v>
      </c>
      <c r="D4671" s="1" t="s">
        <v>255</v>
      </c>
      <c r="E4671" s="1">
        <v>6110</v>
      </c>
      <c r="F4671" s="1" t="s">
        <v>490</v>
      </c>
      <c r="G4671" s="2" t="s">
        <v>499</v>
      </c>
      <c r="H4671" s="1" t="s">
        <v>500</v>
      </c>
      <c r="I4671" s="1">
        <v>2011</v>
      </c>
      <c r="J4671" s="1">
        <v>2011</v>
      </c>
      <c r="K4671" s="1" t="s">
        <v>493</v>
      </c>
      <c r="L4671" s="1">
        <v>1293.19</v>
      </c>
      <c r="M4671" s="1" t="s">
        <v>504</v>
      </c>
      <c r="N4671" s="1" t="s">
        <v>505</v>
      </c>
    </row>
    <row r="4672" spans="1:14" hidden="1" x14ac:dyDescent="0.35">
      <c r="A4672" s="1" t="s">
        <v>487</v>
      </c>
      <c r="B4672" s="1" t="s">
        <v>488</v>
      </c>
      <c r="C4672" s="2" t="s">
        <v>624</v>
      </c>
      <c r="D4672" s="1" t="s">
        <v>255</v>
      </c>
      <c r="E4672" s="1">
        <v>6110</v>
      </c>
      <c r="F4672" s="1" t="s">
        <v>490</v>
      </c>
      <c r="G4672" s="2" t="s">
        <v>499</v>
      </c>
      <c r="H4672" s="1" t="s">
        <v>500</v>
      </c>
      <c r="I4672" s="1">
        <v>2012</v>
      </c>
      <c r="J4672" s="1">
        <v>2012</v>
      </c>
      <c r="K4672" s="1" t="s">
        <v>493</v>
      </c>
      <c r="L4672" s="1">
        <v>2088.29</v>
      </c>
      <c r="M4672" s="1" t="s">
        <v>504</v>
      </c>
      <c r="N4672" s="1" t="s">
        <v>505</v>
      </c>
    </row>
    <row r="4673" spans="1:14" hidden="1" x14ac:dyDescent="0.35">
      <c r="A4673" s="1" t="s">
        <v>487</v>
      </c>
      <c r="B4673" s="1" t="s">
        <v>488</v>
      </c>
      <c r="C4673" s="2" t="s">
        <v>624</v>
      </c>
      <c r="D4673" s="1" t="s">
        <v>255</v>
      </c>
      <c r="E4673" s="1">
        <v>6110</v>
      </c>
      <c r="F4673" s="1" t="s">
        <v>490</v>
      </c>
      <c r="G4673" s="2" t="s">
        <v>499</v>
      </c>
      <c r="H4673" s="1" t="s">
        <v>500</v>
      </c>
      <c r="I4673" s="1">
        <v>2013</v>
      </c>
      <c r="J4673" s="1">
        <v>2013</v>
      </c>
      <c r="K4673" s="1" t="s">
        <v>493</v>
      </c>
      <c r="L4673" s="1">
        <v>2218.48</v>
      </c>
      <c r="M4673" s="1" t="s">
        <v>504</v>
      </c>
      <c r="N4673" s="1" t="s">
        <v>505</v>
      </c>
    </row>
    <row r="4674" spans="1:14" hidden="1" x14ac:dyDescent="0.35">
      <c r="A4674" s="1" t="s">
        <v>487</v>
      </c>
      <c r="B4674" s="1" t="s">
        <v>488</v>
      </c>
      <c r="C4674" s="2" t="s">
        <v>624</v>
      </c>
      <c r="D4674" s="1" t="s">
        <v>255</v>
      </c>
      <c r="E4674" s="1">
        <v>6110</v>
      </c>
      <c r="F4674" s="1" t="s">
        <v>490</v>
      </c>
      <c r="G4674" s="2" t="s">
        <v>499</v>
      </c>
      <c r="H4674" s="1" t="s">
        <v>500</v>
      </c>
      <c r="I4674" s="1">
        <v>2014</v>
      </c>
      <c r="J4674" s="1">
        <v>2014</v>
      </c>
      <c r="K4674" s="1" t="s">
        <v>493</v>
      </c>
      <c r="L4674" s="1">
        <v>1955.33</v>
      </c>
      <c r="M4674" s="1" t="s">
        <v>504</v>
      </c>
      <c r="N4674" s="1" t="s">
        <v>505</v>
      </c>
    </row>
    <row r="4675" spans="1:14" hidden="1" x14ac:dyDescent="0.35">
      <c r="A4675" s="1" t="s">
        <v>487</v>
      </c>
      <c r="B4675" s="1" t="s">
        <v>488</v>
      </c>
      <c r="C4675" s="2" t="s">
        <v>624</v>
      </c>
      <c r="D4675" s="1" t="s">
        <v>255</v>
      </c>
      <c r="E4675" s="1">
        <v>6110</v>
      </c>
      <c r="F4675" s="1" t="s">
        <v>490</v>
      </c>
      <c r="G4675" s="2" t="s">
        <v>499</v>
      </c>
      <c r="H4675" s="1" t="s">
        <v>500</v>
      </c>
      <c r="I4675" s="1">
        <v>2015</v>
      </c>
      <c r="J4675" s="1">
        <v>2015</v>
      </c>
      <c r="K4675" s="1" t="s">
        <v>493</v>
      </c>
      <c r="L4675" s="1">
        <v>2193.0100000000002</v>
      </c>
      <c r="M4675" s="1" t="s">
        <v>504</v>
      </c>
      <c r="N4675" s="1" t="s">
        <v>505</v>
      </c>
    </row>
    <row r="4676" spans="1:14" hidden="1" x14ac:dyDescent="0.35">
      <c r="A4676" s="1" t="s">
        <v>487</v>
      </c>
      <c r="B4676" s="1" t="s">
        <v>488</v>
      </c>
      <c r="C4676" s="2" t="s">
        <v>624</v>
      </c>
      <c r="D4676" s="1" t="s">
        <v>255</v>
      </c>
      <c r="E4676" s="1">
        <v>6110</v>
      </c>
      <c r="F4676" s="1" t="s">
        <v>490</v>
      </c>
      <c r="G4676" s="2" t="s">
        <v>499</v>
      </c>
      <c r="H4676" s="1" t="s">
        <v>500</v>
      </c>
      <c r="I4676" s="1">
        <v>2016</v>
      </c>
      <c r="J4676" s="1">
        <v>2016</v>
      </c>
      <c r="K4676" s="1" t="s">
        <v>493</v>
      </c>
      <c r="L4676" s="1">
        <v>2288.48</v>
      </c>
      <c r="M4676" s="1" t="s">
        <v>504</v>
      </c>
      <c r="N4676" s="1" t="s">
        <v>505</v>
      </c>
    </row>
    <row r="4677" spans="1:14" hidden="1" x14ac:dyDescent="0.35">
      <c r="A4677" s="1" t="s">
        <v>487</v>
      </c>
      <c r="B4677" s="1" t="s">
        <v>488</v>
      </c>
      <c r="C4677" s="2" t="s">
        <v>624</v>
      </c>
      <c r="D4677" s="1" t="s">
        <v>255</v>
      </c>
      <c r="E4677" s="1">
        <v>6110</v>
      </c>
      <c r="F4677" s="1" t="s">
        <v>490</v>
      </c>
      <c r="G4677" s="2" t="s">
        <v>499</v>
      </c>
      <c r="H4677" s="1" t="s">
        <v>500</v>
      </c>
      <c r="I4677" s="1">
        <v>2017</v>
      </c>
      <c r="J4677" s="1">
        <v>2017</v>
      </c>
      <c r="K4677" s="1" t="s">
        <v>493</v>
      </c>
      <c r="L4677" s="1">
        <v>2499.6799999999998</v>
      </c>
      <c r="M4677" s="1" t="s">
        <v>504</v>
      </c>
      <c r="N4677" s="1" t="s">
        <v>505</v>
      </c>
    </row>
    <row r="4678" spans="1:14" hidden="1" x14ac:dyDescent="0.35">
      <c r="A4678" s="1" t="s">
        <v>487</v>
      </c>
      <c r="B4678" s="1" t="s">
        <v>488</v>
      </c>
      <c r="C4678" s="2" t="s">
        <v>624</v>
      </c>
      <c r="D4678" s="1" t="s">
        <v>255</v>
      </c>
      <c r="E4678" s="1">
        <v>6110</v>
      </c>
      <c r="F4678" s="1" t="s">
        <v>490</v>
      </c>
      <c r="G4678" s="2" t="s">
        <v>499</v>
      </c>
      <c r="H4678" s="1" t="s">
        <v>500</v>
      </c>
      <c r="I4678" s="1">
        <v>2018</v>
      </c>
      <c r="J4678" s="1">
        <v>2018</v>
      </c>
      <c r="K4678" s="1" t="s">
        <v>493</v>
      </c>
      <c r="L4678" s="1">
        <v>1966.04</v>
      </c>
      <c r="M4678" s="1" t="s">
        <v>504</v>
      </c>
      <c r="N4678" s="1" t="s">
        <v>505</v>
      </c>
    </row>
    <row r="4679" spans="1:14" hidden="1" x14ac:dyDescent="0.35">
      <c r="A4679" s="1" t="s">
        <v>487</v>
      </c>
      <c r="B4679" s="1" t="s">
        <v>488</v>
      </c>
      <c r="C4679" s="2" t="s">
        <v>624</v>
      </c>
      <c r="D4679" s="1" t="s">
        <v>255</v>
      </c>
      <c r="E4679" s="1">
        <v>6110</v>
      </c>
      <c r="F4679" s="1" t="s">
        <v>490</v>
      </c>
      <c r="G4679" s="2" t="s">
        <v>501</v>
      </c>
      <c r="H4679" s="1" t="s">
        <v>502</v>
      </c>
      <c r="I4679" s="1">
        <v>2001</v>
      </c>
      <c r="J4679" s="1">
        <v>2001</v>
      </c>
      <c r="K4679" s="1" t="s">
        <v>493</v>
      </c>
      <c r="L4679" s="1">
        <v>149.53</v>
      </c>
      <c r="M4679" s="1" t="s">
        <v>504</v>
      </c>
      <c r="N4679" s="1" t="s">
        <v>505</v>
      </c>
    </row>
    <row r="4680" spans="1:14" hidden="1" x14ac:dyDescent="0.35">
      <c r="A4680" s="1" t="s">
        <v>487</v>
      </c>
      <c r="B4680" s="1" t="s">
        <v>488</v>
      </c>
      <c r="C4680" s="2" t="s">
        <v>624</v>
      </c>
      <c r="D4680" s="1" t="s">
        <v>255</v>
      </c>
      <c r="E4680" s="1">
        <v>6110</v>
      </c>
      <c r="F4680" s="1" t="s">
        <v>490</v>
      </c>
      <c r="G4680" s="2" t="s">
        <v>501</v>
      </c>
      <c r="H4680" s="1" t="s">
        <v>502</v>
      </c>
      <c r="I4680" s="1">
        <v>2002</v>
      </c>
      <c r="J4680" s="1">
        <v>2002</v>
      </c>
      <c r="K4680" s="1" t="s">
        <v>493</v>
      </c>
      <c r="L4680" s="1">
        <v>155.75</v>
      </c>
      <c r="M4680" s="1" t="s">
        <v>504</v>
      </c>
      <c r="N4680" s="1" t="s">
        <v>505</v>
      </c>
    </row>
    <row r="4681" spans="1:14" hidden="1" x14ac:dyDescent="0.35">
      <c r="A4681" s="1" t="s">
        <v>487</v>
      </c>
      <c r="B4681" s="1" t="s">
        <v>488</v>
      </c>
      <c r="C4681" s="2" t="s">
        <v>624</v>
      </c>
      <c r="D4681" s="1" t="s">
        <v>255</v>
      </c>
      <c r="E4681" s="1">
        <v>6110</v>
      </c>
      <c r="F4681" s="1" t="s">
        <v>490</v>
      </c>
      <c r="G4681" s="2" t="s">
        <v>501</v>
      </c>
      <c r="H4681" s="1" t="s">
        <v>502</v>
      </c>
      <c r="I4681" s="1">
        <v>2004</v>
      </c>
      <c r="J4681" s="1">
        <v>2004</v>
      </c>
      <c r="K4681" s="1" t="s">
        <v>493</v>
      </c>
      <c r="L4681" s="1">
        <v>111.85</v>
      </c>
      <c r="M4681" s="1" t="s">
        <v>504</v>
      </c>
      <c r="N4681" s="1" t="s">
        <v>505</v>
      </c>
    </row>
    <row r="4682" spans="1:14" hidden="1" x14ac:dyDescent="0.35">
      <c r="A4682" s="1" t="s">
        <v>487</v>
      </c>
      <c r="B4682" s="1" t="s">
        <v>488</v>
      </c>
      <c r="C4682" s="2" t="s">
        <v>624</v>
      </c>
      <c r="D4682" s="1" t="s">
        <v>255</v>
      </c>
      <c r="E4682" s="1">
        <v>6110</v>
      </c>
      <c r="F4682" s="1" t="s">
        <v>490</v>
      </c>
      <c r="G4682" s="2" t="s">
        <v>501</v>
      </c>
      <c r="H4682" s="1" t="s">
        <v>502</v>
      </c>
      <c r="I4682" s="1">
        <v>2005</v>
      </c>
      <c r="J4682" s="1">
        <v>2005</v>
      </c>
      <c r="K4682" s="1" t="s">
        <v>493</v>
      </c>
      <c r="L4682" s="1">
        <v>131.9</v>
      </c>
      <c r="M4682" s="1" t="s">
        <v>504</v>
      </c>
      <c r="N4682" s="1" t="s">
        <v>505</v>
      </c>
    </row>
    <row r="4683" spans="1:14" hidden="1" x14ac:dyDescent="0.35">
      <c r="A4683" s="1" t="s">
        <v>487</v>
      </c>
      <c r="B4683" s="1" t="s">
        <v>488</v>
      </c>
      <c r="C4683" s="2" t="s">
        <v>624</v>
      </c>
      <c r="D4683" s="1" t="s">
        <v>255</v>
      </c>
      <c r="E4683" s="1">
        <v>6110</v>
      </c>
      <c r="F4683" s="1" t="s">
        <v>490</v>
      </c>
      <c r="G4683" s="2" t="s">
        <v>501</v>
      </c>
      <c r="H4683" s="1" t="s">
        <v>502</v>
      </c>
      <c r="I4683" s="1">
        <v>2006</v>
      </c>
      <c r="J4683" s="1">
        <v>2006</v>
      </c>
      <c r="K4683" s="1" t="s">
        <v>493</v>
      </c>
      <c r="L4683" s="1">
        <v>174.42</v>
      </c>
      <c r="M4683" s="1" t="s">
        <v>504</v>
      </c>
      <c r="N4683" s="1" t="s">
        <v>505</v>
      </c>
    </row>
    <row r="4684" spans="1:14" hidden="1" x14ac:dyDescent="0.35">
      <c r="A4684" s="1" t="s">
        <v>487</v>
      </c>
      <c r="B4684" s="1" t="s">
        <v>488</v>
      </c>
      <c r="C4684" s="2" t="s">
        <v>624</v>
      </c>
      <c r="D4684" s="1" t="s">
        <v>255</v>
      </c>
      <c r="E4684" s="1">
        <v>6110</v>
      </c>
      <c r="F4684" s="1" t="s">
        <v>490</v>
      </c>
      <c r="G4684" s="2" t="s">
        <v>501</v>
      </c>
      <c r="H4684" s="1" t="s">
        <v>502</v>
      </c>
      <c r="I4684" s="1">
        <v>2007</v>
      </c>
      <c r="J4684" s="1">
        <v>2007</v>
      </c>
      <c r="K4684" s="1" t="s">
        <v>493</v>
      </c>
      <c r="L4684" s="1">
        <v>196.21</v>
      </c>
      <c r="M4684" s="1" t="s">
        <v>504</v>
      </c>
      <c r="N4684" s="1" t="s">
        <v>505</v>
      </c>
    </row>
    <row r="4685" spans="1:14" hidden="1" x14ac:dyDescent="0.35">
      <c r="A4685" s="1" t="s">
        <v>487</v>
      </c>
      <c r="B4685" s="1" t="s">
        <v>488</v>
      </c>
      <c r="C4685" s="2" t="s">
        <v>624</v>
      </c>
      <c r="D4685" s="1" t="s">
        <v>255</v>
      </c>
      <c r="E4685" s="1">
        <v>6110</v>
      </c>
      <c r="F4685" s="1" t="s">
        <v>490</v>
      </c>
      <c r="G4685" s="2" t="s">
        <v>501</v>
      </c>
      <c r="H4685" s="1" t="s">
        <v>502</v>
      </c>
      <c r="I4685" s="1">
        <v>2008</v>
      </c>
      <c r="J4685" s="1">
        <v>2008</v>
      </c>
      <c r="K4685" s="1" t="s">
        <v>493</v>
      </c>
      <c r="L4685" s="1">
        <v>231.82</v>
      </c>
      <c r="M4685" s="1" t="s">
        <v>504</v>
      </c>
      <c r="N4685" s="1" t="s">
        <v>505</v>
      </c>
    </row>
    <row r="4686" spans="1:14" hidden="1" x14ac:dyDescent="0.35">
      <c r="A4686" s="1" t="s">
        <v>487</v>
      </c>
      <c r="B4686" s="1" t="s">
        <v>488</v>
      </c>
      <c r="C4686" s="2" t="s">
        <v>624</v>
      </c>
      <c r="D4686" s="1" t="s">
        <v>255</v>
      </c>
      <c r="E4686" s="1">
        <v>6110</v>
      </c>
      <c r="F4686" s="1" t="s">
        <v>490</v>
      </c>
      <c r="G4686" s="2" t="s">
        <v>501</v>
      </c>
      <c r="H4686" s="1" t="s">
        <v>502</v>
      </c>
      <c r="I4686" s="1">
        <v>2009</v>
      </c>
      <c r="J4686" s="1">
        <v>2009</v>
      </c>
      <c r="K4686" s="1" t="s">
        <v>493</v>
      </c>
      <c r="L4686" s="1">
        <v>300.97000000000003</v>
      </c>
      <c r="M4686" s="1" t="s">
        <v>504</v>
      </c>
      <c r="N4686" s="1" t="s">
        <v>505</v>
      </c>
    </row>
    <row r="4687" spans="1:14" hidden="1" x14ac:dyDescent="0.35">
      <c r="A4687" s="1" t="s">
        <v>487</v>
      </c>
      <c r="B4687" s="1" t="s">
        <v>488</v>
      </c>
      <c r="C4687" s="2" t="s">
        <v>624</v>
      </c>
      <c r="D4687" s="1" t="s">
        <v>255</v>
      </c>
      <c r="E4687" s="1">
        <v>6110</v>
      </c>
      <c r="F4687" s="1" t="s">
        <v>490</v>
      </c>
      <c r="G4687" s="2" t="s">
        <v>501</v>
      </c>
      <c r="H4687" s="1" t="s">
        <v>502</v>
      </c>
      <c r="I4687" s="1">
        <v>2010</v>
      </c>
      <c r="J4687" s="1">
        <v>2010</v>
      </c>
      <c r="K4687" s="1" t="s">
        <v>493</v>
      </c>
      <c r="L4687" s="1">
        <v>318.16000000000003</v>
      </c>
      <c r="M4687" s="1" t="s">
        <v>504</v>
      </c>
      <c r="N4687" s="1" t="s">
        <v>505</v>
      </c>
    </row>
    <row r="4688" spans="1:14" hidden="1" x14ac:dyDescent="0.35">
      <c r="A4688" s="1" t="s">
        <v>487</v>
      </c>
      <c r="B4688" s="1" t="s">
        <v>488</v>
      </c>
      <c r="C4688" s="2" t="s">
        <v>624</v>
      </c>
      <c r="D4688" s="1" t="s">
        <v>255</v>
      </c>
      <c r="E4688" s="1">
        <v>6110</v>
      </c>
      <c r="F4688" s="1" t="s">
        <v>490</v>
      </c>
      <c r="G4688" s="2" t="s">
        <v>501</v>
      </c>
      <c r="H4688" s="1" t="s">
        <v>502</v>
      </c>
      <c r="I4688" s="1">
        <v>2011</v>
      </c>
      <c r="J4688" s="1">
        <v>2011</v>
      </c>
      <c r="K4688" s="1" t="s">
        <v>493</v>
      </c>
      <c r="L4688" s="1">
        <v>321.47000000000003</v>
      </c>
      <c r="M4688" s="1" t="s">
        <v>504</v>
      </c>
      <c r="N4688" s="1" t="s">
        <v>505</v>
      </c>
    </row>
    <row r="4689" spans="1:14" hidden="1" x14ac:dyDescent="0.35">
      <c r="A4689" s="1" t="s">
        <v>487</v>
      </c>
      <c r="B4689" s="1" t="s">
        <v>488</v>
      </c>
      <c r="C4689" s="2" t="s">
        <v>624</v>
      </c>
      <c r="D4689" s="1" t="s">
        <v>255</v>
      </c>
      <c r="E4689" s="1">
        <v>6110</v>
      </c>
      <c r="F4689" s="1" t="s">
        <v>490</v>
      </c>
      <c r="G4689" s="2" t="s">
        <v>501</v>
      </c>
      <c r="H4689" s="1" t="s">
        <v>502</v>
      </c>
      <c r="I4689" s="1">
        <v>2012</v>
      </c>
      <c r="J4689" s="1">
        <v>2012</v>
      </c>
      <c r="K4689" s="1" t="s">
        <v>493</v>
      </c>
      <c r="L4689" s="1">
        <v>409.89</v>
      </c>
      <c r="M4689" s="1" t="s">
        <v>504</v>
      </c>
      <c r="N4689" s="1" t="s">
        <v>505</v>
      </c>
    </row>
    <row r="4690" spans="1:14" hidden="1" x14ac:dyDescent="0.35">
      <c r="A4690" s="1" t="s">
        <v>487</v>
      </c>
      <c r="B4690" s="1" t="s">
        <v>488</v>
      </c>
      <c r="C4690" s="2" t="s">
        <v>624</v>
      </c>
      <c r="D4690" s="1" t="s">
        <v>255</v>
      </c>
      <c r="E4690" s="1">
        <v>6110</v>
      </c>
      <c r="F4690" s="1" t="s">
        <v>490</v>
      </c>
      <c r="G4690" s="2" t="s">
        <v>501</v>
      </c>
      <c r="H4690" s="1" t="s">
        <v>502</v>
      </c>
      <c r="I4690" s="1">
        <v>2013</v>
      </c>
      <c r="J4690" s="1">
        <v>2013</v>
      </c>
      <c r="K4690" s="1" t="s">
        <v>493</v>
      </c>
      <c r="L4690" s="1">
        <v>601.26</v>
      </c>
      <c r="M4690" s="1" t="s">
        <v>504</v>
      </c>
      <c r="N4690" s="1" t="s">
        <v>505</v>
      </c>
    </row>
    <row r="4691" spans="1:14" hidden="1" x14ac:dyDescent="0.35">
      <c r="A4691" s="1" t="s">
        <v>487</v>
      </c>
      <c r="B4691" s="1" t="s">
        <v>488</v>
      </c>
      <c r="C4691" s="2" t="s">
        <v>624</v>
      </c>
      <c r="D4691" s="1" t="s">
        <v>255</v>
      </c>
      <c r="E4691" s="1">
        <v>6110</v>
      </c>
      <c r="F4691" s="1" t="s">
        <v>490</v>
      </c>
      <c r="G4691" s="2" t="s">
        <v>501</v>
      </c>
      <c r="H4691" s="1" t="s">
        <v>502</v>
      </c>
      <c r="I4691" s="1">
        <v>2014</v>
      </c>
      <c r="J4691" s="1">
        <v>2014</v>
      </c>
      <c r="K4691" s="1" t="s">
        <v>493</v>
      </c>
      <c r="L4691" s="1">
        <v>479.38</v>
      </c>
      <c r="M4691" s="1" t="s">
        <v>504</v>
      </c>
      <c r="N4691" s="1" t="s">
        <v>505</v>
      </c>
    </row>
    <row r="4692" spans="1:14" hidden="1" x14ac:dyDescent="0.35">
      <c r="A4692" s="1" t="s">
        <v>487</v>
      </c>
      <c r="B4692" s="1" t="s">
        <v>488</v>
      </c>
      <c r="C4692" s="2" t="s">
        <v>624</v>
      </c>
      <c r="D4692" s="1" t="s">
        <v>255</v>
      </c>
      <c r="E4692" s="1">
        <v>6110</v>
      </c>
      <c r="F4692" s="1" t="s">
        <v>490</v>
      </c>
      <c r="G4692" s="2" t="s">
        <v>501</v>
      </c>
      <c r="H4692" s="1" t="s">
        <v>502</v>
      </c>
      <c r="I4692" s="1">
        <v>2015</v>
      </c>
      <c r="J4692" s="1">
        <v>2015</v>
      </c>
      <c r="K4692" s="1" t="s">
        <v>493</v>
      </c>
      <c r="L4692" s="1">
        <v>527.48</v>
      </c>
      <c r="M4692" s="1" t="s">
        <v>504</v>
      </c>
      <c r="N4692" s="1" t="s">
        <v>505</v>
      </c>
    </row>
    <row r="4693" spans="1:14" hidden="1" x14ac:dyDescent="0.35">
      <c r="A4693" s="1" t="s">
        <v>487</v>
      </c>
      <c r="B4693" s="1" t="s">
        <v>488</v>
      </c>
      <c r="C4693" s="2" t="s">
        <v>624</v>
      </c>
      <c r="D4693" s="1" t="s">
        <v>255</v>
      </c>
      <c r="E4693" s="1">
        <v>6110</v>
      </c>
      <c r="F4693" s="1" t="s">
        <v>490</v>
      </c>
      <c r="G4693" s="2" t="s">
        <v>501</v>
      </c>
      <c r="H4693" s="1" t="s">
        <v>502</v>
      </c>
      <c r="I4693" s="1">
        <v>2016</v>
      </c>
      <c r="J4693" s="1">
        <v>2016</v>
      </c>
      <c r="K4693" s="1" t="s">
        <v>493</v>
      </c>
      <c r="L4693" s="1">
        <v>136.31</v>
      </c>
      <c r="M4693" s="1" t="s">
        <v>504</v>
      </c>
      <c r="N4693" s="1" t="s">
        <v>505</v>
      </c>
    </row>
    <row r="4694" spans="1:14" hidden="1" x14ac:dyDescent="0.35">
      <c r="A4694" s="1" t="s">
        <v>487</v>
      </c>
      <c r="B4694" s="1" t="s">
        <v>488</v>
      </c>
      <c r="C4694" s="2" t="s">
        <v>624</v>
      </c>
      <c r="D4694" s="1" t="s">
        <v>255</v>
      </c>
      <c r="E4694" s="1">
        <v>6110</v>
      </c>
      <c r="F4694" s="1" t="s">
        <v>490</v>
      </c>
      <c r="G4694" s="2" t="s">
        <v>501</v>
      </c>
      <c r="H4694" s="1" t="s">
        <v>502</v>
      </c>
      <c r="I4694" s="1">
        <v>2017</v>
      </c>
      <c r="J4694" s="1">
        <v>2017</v>
      </c>
      <c r="K4694" s="1" t="s">
        <v>493</v>
      </c>
      <c r="L4694" s="1">
        <v>170.71</v>
      </c>
      <c r="M4694" s="1" t="s">
        <v>504</v>
      </c>
      <c r="N4694" s="1" t="s">
        <v>505</v>
      </c>
    </row>
    <row r="4695" spans="1:14" hidden="1" x14ac:dyDescent="0.35">
      <c r="A4695" s="1" t="s">
        <v>487</v>
      </c>
      <c r="B4695" s="1" t="s">
        <v>488</v>
      </c>
      <c r="C4695" s="2" t="s">
        <v>624</v>
      </c>
      <c r="D4695" s="1" t="s">
        <v>255</v>
      </c>
      <c r="E4695" s="1">
        <v>6110</v>
      </c>
      <c r="F4695" s="1" t="s">
        <v>490</v>
      </c>
      <c r="G4695" s="2" t="s">
        <v>501</v>
      </c>
      <c r="H4695" s="1" t="s">
        <v>502</v>
      </c>
      <c r="I4695" s="1">
        <v>2018</v>
      </c>
      <c r="J4695" s="1">
        <v>2018</v>
      </c>
      <c r="K4695" s="1" t="s">
        <v>493</v>
      </c>
      <c r="L4695" s="1">
        <v>428.29</v>
      </c>
      <c r="M4695" s="1" t="s">
        <v>504</v>
      </c>
      <c r="N4695" s="1" t="s">
        <v>505</v>
      </c>
    </row>
    <row r="4696" spans="1:14" hidden="1" x14ac:dyDescent="0.35">
      <c r="A4696" s="1" t="s">
        <v>487</v>
      </c>
      <c r="B4696" s="1" t="s">
        <v>488</v>
      </c>
      <c r="C4696" s="2" t="s">
        <v>625</v>
      </c>
      <c r="D4696" s="1" t="s">
        <v>257</v>
      </c>
      <c r="E4696" s="1">
        <v>6110</v>
      </c>
      <c r="F4696" s="1" t="s">
        <v>490</v>
      </c>
      <c r="G4696" s="2" t="s">
        <v>491</v>
      </c>
      <c r="H4696" s="1" t="s">
        <v>492</v>
      </c>
      <c r="I4696" s="1">
        <v>2001</v>
      </c>
      <c r="J4696" s="1">
        <v>2001</v>
      </c>
      <c r="K4696" s="1" t="s">
        <v>493</v>
      </c>
      <c r="L4696" s="1">
        <v>1366.42</v>
      </c>
      <c r="M4696" s="1" t="s">
        <v>504</v>
      </c>
      <c r="N4696" s="1" t="s">
        <v>505</v>
      </c>
    </row>
    <row r="4697" spans="1:14" hidden="1" x14ac:dyDescent="0.35">
      <c r="A4697" s="1" t="s">
        <v>487</v>
      </c>
      <c r="B4697" s="1" t="s">
        <v>488</v>
      </c>
      <c r="C4697" s="2" t="s">
        <v>625</v>
      </c>
      <c r="D4697" s="1" t="s">
        <v>257</v>
      </c>
      <c r="E4697" s="1">
        <v>6110</v>
      </c>
      <c r="F4697" s="1" t="s">
        <v>490</v>
      </c>
      <c r="G4697" s="2" t="s">
        <v>491</v>
      </c>
      <c r="H4697" s="1" t="s">
        <v>492</v>
      </c>
      <c r="I4697" s="1">
        <v>2002</v>
      </c>
      <c r="J4697" s="1">
        <v>2002</v>
      </c>
      <c r="K4697" s="1" t="s">
        <v>493</v>
      </c>
      <c r="L4697" s="1">
        <v>1073.77</v>
      </c>
      <c r="M4697" s="1" t="s">
        <v>504</v>
      </c>
      <c r="N4697" s="1" t="s">
        <v>505</v>
      </c>
    </row>
    <row r="4698" spans="1:14" hidden="1" x14ac:dyDescent="0.35">
      <c r="A4698" s="1" t="s">
        <v>487</v>
      </c>
      <c r="B4698" s="1" t="s">
        <v>488</v>
      </c>
      <c r="C4698" s="2" t="s">
        <v>625</v>
      </c>
      <c r="D4698" s="1" t="s">
        <v>257</v>
      </c>
      <c r="E4698" s="1">
        <v>6110</v>
      </c>
      <c r="F4698" s="1" t="s">
        <v>490</v>
      </c>
      <c r="G4698" s="2" t="s">
        <v>491</v>
      </c>
      <c r="H4698" s="1" t="s">
        <v>492</v>
      </c>
      <c r="I4698" s="1">
        <v>2003</v>
      </c>
      <c r="J4698" s="1">
        <v>2003</v>
      </c>
      <c r="K4698" s="1" t="s">
        <v>493</v>
      </c>
      <c r="L4698" s="1">
        <v>1660.55</v>
      </c>
      <c r="M4698" s="1" t="s">
        <v>504</v>
      </c>
      <c r="N4698" s="1" t="s">
        <v>505</v>
      </c>
    </row>
    <row r="4699" spans="1:14" hidden="1" x14ac:dyDescent="0.35">
      <c r="A4699" s="1" t="s">
        <v>487</v>
      </c>
      <c r="B4699" s="1" t="s">
        <v>488</v>
      </c>
      <c r="C4699" s="2" t="s">
        <v>625</v>
      </c>
      <c r="D4699" s="1" t="s">
        <v>257</v>
      </c>
      <c r="E4699" s="1">
        <v>6110</v>
      </c>
      <c r="F4699" s="1" t="s">
        <v>490</v>
      </c>
      <c r="G4699" s="2" t="s">
        <v>491</v>
      </c>
      <c r="H4699" s="1" t="s">
        <v>492</v>
      </c>
      <c r="I4699" s="1">
        <v>2004</v>
      </c>
      <c r="J4699" s="1">
        <v>2004</v>
      </c>
      <c r="K4699" s="1" t="s">
        <v>493</v>
      </c>
      <c r="L4699" s="1">
        <v>1759.06</v>
      </c>
      <c r="M4699" s="1" t="s">
        <v>504</v>
      </c>
      <c r="N4699" s="1" t="s">
        <v>505</v>
      </c>
    </row>
    <row r="4700" spans="1:14" hidden="1" x14ac:dyDescent="0.35">
      <c r="A4700" s="1" t="s">
        <v>487</v>
      </c>
      <c r="B4700" s="1" t="s">
        <v>488</v>
      </c>
      <c r="C4700" s="2" t="s">
        <v>625</v>
      </c>
      <c r="D4700" s="1" t="s">
        <v>257</v>
      </c>
      <c r="E4700" s="1">
        <v>6110</v>
      </c>
      <c r="F4700" s="1" t="s">
        <v>490</v>
      </c>
      <c r="G4700" s="2" t="s">
        <v>491</v>
      </c>
      <c r="H4700" s="1" t="s">
        <v>492</v>
      </c>
      <c r="I4700" s="1">
        <v>2005</v>
      </c>
      <c r="J4700" s="1">
        <v>2005</v>
      </c>
      <c r="K4700" s="1" t="s">
        <v>493</v>
      </c>
      <c r="L4700" s="1">
        <v>2823.69</v>
      </c>
      <c r="M4700" s="1" t="s">
        <v>504</v>
      </c>
      <c r="N4700" s="1" t="s">
        <v>505</v>
      </c>
    </row>
    <row r="4701" spans="1:14" hidden="1" x14ac:dyDescent="0.35">
      <c r="A4701" s="1" t="s">
        <v>487</v>
      </c>
      <c r="B4701" s="1" t="s">
        <v>488</v>
      </c>
      <c r="C4701" s="2" t="s">
        <v>625</v>
      </c>
      <c r="D4701" s="1" t="s">
        <v>257</v>
      </c>
      <c r="E4701" s="1">
        <v>6110</v>
      </c>
      <c r="F4701" s="1" t="s">
        <v>490</v>
      </c>
      <c r="G4701" s="2" t="s">
        <v>491</v>
      </c>
      <c r="H4701" s="1" t="s">
        <v>492</v>
      </c>
      <c r="I4701" s="1">
        <v>2006</v>
      </c>
      <c r="J4701" s="1">
        <v>2006</v>
      </c>
      <c r="K4701" s="1" t="s">
        <v>493</v>
      </c>
      <c r="L4701" s="1">
        <v>3177.09</v>
      </c>
      <c r="M4701" s="1" t="s">
        <v>504</v>
      </c>
      <c r="N4701" s="1" t="s">
        <v>505</v>
      </c>
    </row>
    <row r="4702" spans="1:14" hidden="1" x14ac:dyDescent="0.35">
      <c r="A4702" s="1" t="s">
        <v>487</v>
      </c>
      <c r="B4702" s="1" t="s">
        <v>488</v>
      </c>
      <c r="C4702" s="2" t="s">
        <v>625</v>
      </c>
      <c r="D4702" s="1" t="s">
        <v>257</v>
      </c>
      <c r="E4702" s="1">
        <v>6110</v>
      </c>
      <c r="F4702" s="1" t="s">
        <v>490</v>
      </c>
      <c r="G4702" s="2" t="s">
        <v>491</v>
      </c>
      <c r="H4702" s="1" t="s">
        <v>492</v>
      </c>
      <c r="I4702" s="1">
        <v>2007</v>
      </c>
      <c r="J4702" s="1">
        <v>2007</v>
      </c>
      <c r="K4702" s="1" t="s">
        <v>493</v>
      </c>
      <c r="L4702" s="1">
        <v>3450.21</v>
      </c>
      <c r="M4702" s="1" t="s">
        <v>504</v>
      </c>
      <c r="N4702" s="1" t="s">
        <v>505</v>
      </c>
    </row>
    <row r="4703" spans="1:14" hidden="1" x14ac:dyDescent="0.35">
      <c r="A4703" s="1" t="s">
        <v>487</v>
      </c>
      <c r="B4703" s="1" t="s">
        <v>488</v>
      </c>
      <c r="C4703" s="2" t="s">
        <v>625</v>
      </c>
      <c r="D4703" s="1" t="s">
        <v>257</v>
      </c>
      <c r="E4703" s="1">
        <v>6110</v>
      </c>
      <c r="F4703" s="1" t="s">
        <v>490</v>
      </c>
      <c r="G4703" s="2" t="s">
        <v>491</v>
      </c>
      <c r="H4703" s="1" t="s">
        <v>492</v>
      </c>
      <c r="I4703" s="1">
        <v>2008</v>
      </c>
      <c r="J4703" s="1">
        <v>2008</v>
      </c>
      <c r="K4703" s="1" t="s">
        <v>493</v>
      </c>
      <c r="L4703" s="1">
        <v>4862.1099999999997</v>
      </c>
      <c r="M4703" s="1" t="s">
        <v>504</v>
      </c>
      <c r="N4703" s="1" t="s">
        <v>505</v>
      </c>
    </row>
    <row r="4704" spans="1:14" hidden="1" x14ac:dyDescent="0.35">
      <c r="A4704" s="1" t="s">
        <v>487</v>
      </c>
      <c r="B4704" s="1" t="s">
        <v>488</v>
      </c>
      <c r="C4704" s="2" t="s">
        <v>625</v>
      </c>
      <c r="D4704" s="1" t="s">
        <v>257</v>
      </c>
      <c r="E4704" s="1">
        <v>6110</v>
      </c>
      <c r="F4704" s="1" t="s">
        <v>490</v>
      </c>
      <c r="G4704" s="2" t="s">
        <v>491</v>
      </c>
      <c r="H4704" s="1" t="s">
        <v>492</v>
      </c>
      <c r="I4704" s="1">
        <v>2009</v>
      </c>
      <c r="J4704" s="1">
        <v>2009</v>
      </c>
      <c r="K4704" s="1" t="s">
        <v>493</v>
      </c>
      <c r="L4704" s="1">
        <v>3529.97</v>
      </c>
      <c r="M4704" s="1" t="s">
        <v>504</v>
      </c>
      <c r="N4704" s="1" t="s">
        <v>505</v>
      </c>
    </row>
    <row r="4705" spans="1:14" hidden="1" x14ac:dyDescent="0.35">
      <c r="A4705" s="1" t="s">
        <v>487</v>
      </c>
      <c r="B4705" s="1" t="s">
        <v>488</v>
      </c>
      <c r="C4705" s="2" t="s">
        <v>625</v>
      </c>
      <c r="D4705" s="1" t="s">
        <v>257</v>
      </c>
      <c r="E4705" s="1">
        <v>6110</v>
      </c>
      <c r="F4705" s="1" t="s">
        <v>490</v>
      </c>
      <c r="G4705" s="2" t="s">
        <v>491</v>
      </c>
      <c r="H4705" s="1" t="s">
        <v>492</v>
      </c>
      <c r="I4705" s="1">
        <v>2010</v>
      </c>
      <c r="J4705" s="1">
        <v>2010</v>
      </c>
      <c r="K4705" s="1" t="s">
        <v>493</v>
      </c>
      <c r="L4705" s="1">
        <v>3821.51</v>
      </c>
      <c r="M4705" s="1" t="s">
        <v>504</v>
      </c>
      <c r="N4705" s="1" t="s">
        <v>505</v>
      </c>
    </row>
    <row r="4706" spans="1:14" hidden="1" x14ac:dyDescent="0.35">
      <c r="A4706" s="1" t="s">
        <v>487</v>
      </c>
      <c r="B4706" s="1" t="s">
        <v>488</v>
      </c>
      <c r="C4706" s="2" t="s">
        <v>625</v>
      </c>
      <c r="D4706" s="1" t="s">
        <v>257</v>
      </c>
      <c r="E4706" s="1">
        <v>6110</v>
      </c>
      <c r="F4706" s="1" t="s">
        <v>490</v>
      </c>
      <c r="G4706" s="2" t="s">
        <v>491</v>
      </c>
      <c r="H4706" s="1" t="s">
        <v>492</v>
      </c>
      <c r="I4706" s="1">
        <v>2011</v>
      </c>
      <c r="J4706" s="1">
        <v>2011</v>
      </c>
      <c r="K4706" s="1" t="s">
        <v>493</v>
      </c>
      <c r="L4706" s="1">
        <v>3819.64</v>
      </c>
      <c r="M4706" s="1" t="s">
        <v>504</v>
      </c>
      <c r="N4706" s="1" t="s">
        <v>505</v>
      </c>
    </row>
    <row r="4707" spans="1:14" hidden="1" x14ac:dyDescent="0.35">
      <c r="A4707" s="1" t="s">
        <v>487</v>
      </c>
      <c r="B4707" s="1" t="s">
        <v>488</v>
      </c>
      <c r="C4707" s="2" t="s">
        <v>625</v>
      </c>
      <c r="D4707" s="1" t="s">
        <v>257</v>
      </c>
      <c r="E4707" s="1">
        <v>6110</v>
      </c>
      <c r="F4707" s="1" t="s">
        <v>490</v>
      </c>
      <c r="G4707" s="2" t="s">
        <v>491</v>
      </c>
      <c r="H4707" s="1" t="s">
        <v>492</v>
      </c>
      <c r="I4707" s="1">
        <v>2012</v>
      </c>
      <c r="J4707" s="1">
        <v>2012</v>
      </c>
      <c r="K4707" s="1" t="s">
        <v>493</v>
      </c>
      <c r="L4707" s="1">
        <v>3180.67</v>
      </c>
      <c r="M4707" s="1" t="s">
        <v>504</v>
      </c>
      <c r="N4707" s="1" t="s">
        <v>505</v>
      </c>
    </row>
    <row r="4708" spans="1:14" hidden="1" x14ac:dyDescent="0.35">
      <c r="A4708" s="1" t="s">
        <v>487</v>
      </c>
      <c r="B4708" s="1" t="s">
        <v>488</v>
      </c>
      <c r="C4708" s="2" t="s">
        <v>625</v>
      </c>
      <c r="D4708" s="1" t="s">
        <v>257</v>
      </c>
      <c r="E4708" s="1">
        <v>6110</v>
      </c>
      <c r="F4708" s="1" t="s">
        <v>490</v>
      </c>
      <c r="G4708" s="2" t="s">
        <v>491</v>
      </c>
      <c r="H4708" s="1" t="s">
        <v>492</v>
      </c>
      <c r="I4708" s="1">
        <v>2013</v>
      </c>
      <c r="J4708" s="1">
        <v>2013</v>
      </c>
      <c r="K4708" s="1" t="s">
        <v>493</v>
      </c>
      <c r="L4708" s="1">
        <v>2844.07</v>
      </c>
      <c r="M4708" s="1" t="s">
        <v>504</v>
      </c>
      <c r="N4708" s="1" t="s">
        <v>505</v>
      </c>
    </row>
    <row r="4709" spans="1:14" hidden="1" x14ac:dyDescent="0.35">
      <c r="A4709" s="1" t="s">
        <v>487</v>
      </c>
      <c r="B4709" s="1" t="s">
        <v>488</v>
      </c>
      <c r="C4709" s="2" t="s">
        <v>625</v>
      </c>
      <c r="D4709" s="1" t="s">
        <v>257</v>
      </c>
      <c r="E4709" s="1">
        <v>6110</v>
      </c>
      <c r="F4709" s="1" t="s">
        <v>490</v>
      </c>
      <c r="G4709" s="2" t="s">
        <v>491</v>
      </c>
      <c r="H4709" s="1" t="s">
        <v>492</v>
      </c>
      <c r="I4709" s="1">
        <v>2014</v>
      </c>
      <c r="J4709" s="1">
        <v>2014</v>
      </c>
      <c r="K4709" s="1" t="s">
        <v>493</v>
      </c>
      <c r="L4709" s="1">
        <v>2130.2600000000002</v>
      </c>
      <c r="M4709" s="1" t="s">
        <v>504</v>
      </c>
      <c r="N4709" s="1" t="s">
        <v>505</v>
      </c>
    </row>
    <row r="4710" spans="1:14" hidden="1" x14ac:dyDescent="0.35">
      <c r="A4710" s="1" t="s">
        <v>487</v>
      </c>
      <c r="B4710" s="1" t="s">
        <v>488</v>
      </c>
      <c r="C4710" s="2" t="s">
        <v>625</v>
      </c>
      <c r="D4710" s="1" t="s">
        <v>257</v>
      </c>
      <c r="E4710" s="1">
        <v>6110</v>
      </c>
      <c r="F4710" s="1" t="s">
        <v>490</v>
      </c>
      <c r="G4710" s="2" t="s">
        <v>491</v>
      </c>
      <c r="H4710" s="1" t="s">
        <v>492</v>
      </c>
      <c r="I4710" s="1">
        <v>2015</v>
      </c>
      <c r="J4710" s="1">
        <v>2015</v>
      </c>
      <c r="K4710" s="1" t="s">
        <v>493</v>
      </c>
      <c r="L4710" s="1">
        <v>1746.65</v>
      </c>
      <c r="M4710" s="1" t="s">
        <v>504</v>
      </c>
      <c r="N4710" s="1" t="s">
        <v>505</v>
      </c>
    </row>
    <row r="4711" spans="1:14" hidden="1" x14ac:dyDescent="0.35">
      <c r="A4711" s="1" t="s">
        <v>487</v>
      </c>
      <c r="B4711" s="1" t="s">
        <v>488</v>
      </c>
      <c r="C4711" s="2" t="s">
        <v>625</v>
      </c>
      <c r="D4711" s="1" t="s">
        <v>257</v>
      </c>
      <c r="E4711" s="1">
        <v>6110</v>
      </c>
      <c r="F4711" s="1" t="s">
        <v>490</v>
      </c>
      <c r="G4711" s="2" t="s">
        <v>491</v>
      </c>
      <c r="H4711" s="1" t="s">
        <v>492</v>
      </c>
      <c r="I4711" s="1">
        <v>2016</v>
      </c>
      <c r="J4711" s="1">
        <v>2016</v>
      </c>
      <c r="K4711" s="1" t="s">
        <v>493</v>
      </c>
      <c r="L4711" s="1">
        <v>1942.28</v>
      </c>
      <c r="M4711" s="1" t="s">
        <v>504</v>
      </c>
      <c r="N4711" s="1" t="s">
        <v>505</v>
      </c>
    </row>
    <row r="4712" spans="1:14" hidden="1" x14ac:dyDescent="0.35">
      <c r="A4712" s="1" t="s">
        <v>487</v>
      </c>
      <c r="B4712" s="1" t="s">
        <v>488</v>
      </c>
      <c r="C4712" s="2" t="s">
        <v>625</v>
      </c>
      <c r="D4712" s="1" t="s">
        <v>257</v>
      </c>
      <c r="E4712" s="1">
        <v>6110</v>
      </c>
      <c r="F4712" s="1" t="s">
        <v>490</v>
      </c>
      <c r="G4712" s="2" t="s">
        <v>491</v>
      </c>
      <c r="H4712" s="1" t="s">
        <v>492</v>
      </c>
      <c r="I4712" s="1">
        <v>2017</v>
      </c>
      <c r="J4712" s="1">
        <v>2017</v>
      </c>
      <c r="K4712" s="1" t="s">
        <v>493</v>
      </c>
      <c r="L4712" s="1">
        <v>2231.08</v>
      </c>
      <c r="M4712" s="1" t="s">
        <v>504</v>
      </c>
      <c r="N4712" s="1" t="s">
        <v>505</v>
      </c>
    </row>
    <row r="4713" spans="1:14" hidden="1" x14ac:dyDescent="0.35">
      <c r="A4713" s="1" t="s">
        <v>487</v>
      </c>
      <c r="B4713" s="1" t="s">
        <v>488</v>
      </c>
      <c r="C4713" s="2" t="s">
        <v>625</v>
      </c>
      <c r="D4713" s="1" t="s">
        <v>257</v>
      </c>
      <c r="E4713" s="1">
        <v>6110</v>
      </c>
      <c r="F4713" s="1" t="s">
        <v>490</v>
      </c>
      <c r="G4713" s="2" t="s">
        <v>506</v>
      </c>
      <c r="H4713" s="1" t="s">
        <v>507</v>
      </c>
      <c r="I4713" s="1">
        <v>2008</v>
      </c>
      <c r="J4713" s="1">
        <v>2008</v>
      </c>
      <c r="K4713" s="1" t="s">
        <v>493</v>
      </c>
      <c r="L4713" s="1">
        <v>3.74</v>
      </c>
      <c r="M4713" s="1" t="s">
        <v>504</v>
      </c>
      <c r="N4713" s="1" t="s">
        <v>505</v>
      </c>
    </row>
    <row r="4714" spans="1:14" hidden="1" x14ac:dyDescent="0.35">
      <c r="A4714" s="1" t="s">
        <v>487</v>
      </c>
      <c r="B4714" s="1" t="s">
        <v>488</v>
      </c>
      <c r="C4714" s="2" t="s">
        <v>625</v>
      </c>
      <c r="D4714" s="1" t="s">
        <v>257</v>
      </c>
      <c r="E4714" s="1">
        <v>6110</v>
      </c>
      <c r="F4714" s="1" t="s">
        <v>490</v>
      </c>
      <c r="G4714" s="2" t="s">
        <v>506</v>
      </c>
      <c r="H4714" s="1" t="s">
        <v>507</v>
      </c>
      <c r="I4714" s="1">
        <v>2009</v>
      </c>
      <c r="J4714" s="1">
        <v>2009</v>
      </c>
      <c r="K4714" s="1" t="s">
        <v>493</v>
      </c>
      <c r="L4714" s="1">
        <v>3.2</v>
      </c>
      <c r="M4714" s="1" t="s">
        <v>504</v>
      </c>
      <c r="N4714" s="1" t="s">
        <v>505</v>
      </c>
    </row>
    <row r="4715" spans="1:14" hidden="1" x14ac:dyDescent="0.35">
      <c r="A4715" s="1" t="s">
        <v>487</v>
      </c>
      <c r="B4715" s="1" t="s">
        <v>488</v>
      </c>
      <c r="C4715" s="2" t="s">
        <v>625</v>
      </c>
      <c r="D4715" s="1" t="s">
        <v>257</v>
      </c>
      <c r="E4715" s="1">
        <v>6110</v>
      </c>
      <c r="F4715" s="1" t="s">
        <v>490</v>
      </c>
      <c r="G4715" s="2" t="s">
        <v>506</v>
      </c>
      <c r="H4715" s="1" t="s">
        <v>507</v>
      </c>
      <c r="I4715" s="1">
        <v>2010</v>
      </c>
      <c r="J4715" s="1">
        <v>2010</v>
      </c>
      <c r="K4715" s="1" t="s">
        <v>493</v>
      </c>
      <c r="L4715" s="1">
        <v>3.98</v>
      </c>
      <c r="M4715" s="1" t="s">
        <v>504</v>
      </c>
      <c r="N4715" s="1" t="s">
        <v>505</v>
      </c>
    </row>
    <row r="4716" spans="1:14" hidden="1" x14ac:dyDescent="0.35">
      <c r="A4716" s="1" t="s">
        <v>487</v>
      </c>
      <c r="B4716" s="1" t="s">
        <v>488</v>
      </c>
      <c r="C4716" s="2" t="s">
        <v>625</v>
      </c>
      <c r="D4716" s="1" t="s">
        <v>257</v>
      </c>
      <c r="E4716" s="1">
        <v>6110</v>
      </c>
      <c r="F4716" s="1" t="s">
        <v>490</v>
      </c>
      <c r="G4716" s="2" t="s">
        <v>506</v>
      </c>
      <c r="H4716" s="1" t="s">
        <v>507</v>
      </c>
      <c r="I4716" s="1">
        <v>2011</v>
      </c>
      <c r="J4716" s="1">
        <v>2011</v>
      </c>
      <c r="K4716" s="1" t="s">
        <v>493</v>
      </c>
      <c r="L4716" s="1">
        <v>10.130000000000001</v>
      </c>
      <c r="M4716" s="1" t="s">
        <v>504</v>
      </c>
      <c r="N4716" s="1" t="s">
        <v>505</v>
      </c>
    </row>
    <row r="4717" spans="1:14" hidden="1" x14ac:dyDescent="0.35">
      <c r="A4717" s="1" t="s">
        <v>487</v>
      </c>
      <c r="B4717" s="1" t="s">
        <v>488</v>
      </c>
      <c r="C4717" s="2" t="s">
        <v>625</v>
      </c>
      <c r="D4717" s="1" t="s">
        <v>257</v>
      </c>
      <c r="E4717" s="1">
        <v>6110</v>
      </c>
      <c r="F4717" s="1" t="s">
        <v>490</v>
      </c>
      <c r="G4717" s="2" t="s">
        <v>506</v>
      </c>
      <c r="H4717" s="1" t="s">
        <v>507</v>
      </c>
      <c r="I4717" s="1">
        <v>2012</v>
      </c>
      <c r="J4717" s="1">
        <v>2012</v>
      </c>
      <c r="K4717" s="1" t="s">
        <v>493</v>
      </c>
      <c r="L4717" s="1">
        <v>27.64</v>
      </c>
      <c r="M4717" s="1" t="s">
        <v>504</v>
      </c>
      <c r="N4717" s="1" t="s">
        <v>505</v>
      </c>
    </row>
    <row r="4718" spans="1:14" hidden="1" x14ac:dyDescent="0.35">
      <c r="A4718" s="1" t="s">
        <v>487</v>
      </c>
      <c r="B4718" s="1" t="s">
        <v>488</v>
      </c>
      <c r="C4718" s="2" t="s">
        <v>625</v>
      </c>
      <c r="D4718" s="1" t="s">
        <v>257</v>
      </c>
      <c r="E4718" s="1">
        <v>6110</v>
      </c>
      <c r="F4718" s="1" t="s">
        <v>490</v>
      </c>
      <c r="G4718" s="2" t="s">
        <v>506</v>
      </c>
      <c r="H4718" s="1" t="s">
        <v>507</v>
      </c>
      <c r="I4718" s="1">
        <v>2013</v>
      </c>
      <c r="J4718" s="1">
        <v>2013</v>
      </c>
      <c r="K4718" s="1" t="s">
        <v>493</v>
      </c>
      <c r="L4718" s="1">
        <v>29.11</v>
      </c>
      <c r="M4718" s="1" t="s">
        <v>504</v>
      </c>
      <c r="N4718" s="1" t="s">
        <v>505</v>
      </c>
    </row>
    <row r="4719" spans="1:14" hidden="1" x14ac:dyDescent="0.35">
      <c r="A4719" s="1" t="s">
        <v>487</v>
      </c>
      <c r="B4719" s="1" t="s">
        <v>488</v>
      </c>
      <c r="C4719" s="2" t="s">
        <v>625</v>
      </c>
      <c r="D4719" s="1" t="s">
        <v>257</v>
      </c>
      <c r="E4719" s="1">
        <v>6110</v>
      </c>
      <c r="F4719" s="1" t="s">
        <v>490</v>
      </c>
      <c r="G4719" s="2" t="s">
        <v>506</v>
      </c>
      <c r="H4719" s="1" t="s">
        <v>507</v>
      </c>
      <c r="I4719" s="1">
        <v>2014</v>
      </c>
      <c r="J4719" s="1">
        <v>2014</v>
      </c>
      <c r="K4719" s="1" t="s">
        <v>493</v>
      </c>
      <c r="L4719" s="1">
        <v>22.19</v>
      </c>
      <c r="M4719" s="1" t="s">
        <v>504</v>
      </c>
      <c r="N4719" s="1" t="s">
        <v>505</v>
      </c>
    </row>
    <row r="4720" spans="1:14" hidden="1" x14ac:dyDescent="0.35">
      <c r="A4720" s="1" t="s">
        <v>487</v>
      </c>
      <c r="B4720" s="1" t="s">
        <v>488</v>
      </c>
      <c r="C4720" s="2" t="s">
        <v>625</v>
      </c>
      <c r="D4720" s="1" t="s">
        <v>257</v>
      </c>
      <c r="E4720" s="1">
        <v>6110</v>
      </c>
      <c r="F4720" s="1" t="s">
        <v>490</v>
      </c>
      <c r="G4720" s="2" t="s">
        <v>506</v>
      </c>
      <c r="H4720" s="1" t="s">
        <v>507</v>
      </c>
      <c r="I4720" s="1">
        <v>2015</v>
      </c>
      <c r="J4720" s="1">
        <v>2015</v>
      </c>
      <c r="K4720" s="1" t="s">
        <v>493</v>
      </c>
      <c r="L4720" s="1">
        <v>20.16</v>
      </c>
      <c r="M4720" s="1" t="s">
        <v>504</v>
      </c>
      <c r="N4720" s="1" t="s">
        <v>505</v>
      </c>
    </row>
    <row r="4721" spans="1:14" hidden="1" x14ac:dyDescent="0.35">
      <c r="A4721" s="1" t="s">
        <v>487</v>
      </c>
      <c r="B4721" s="1" t="s">
        <v>488</v>
      </c>
      <c r="C4721" s="2" t="s">
        <v>625</v>
      </c>
      <c r="D4721" s="1" t="s">
        <v>257</v>
      </c>
      <c r="E4721" s="1">
        <v>6110</v>
      </c>
      <c r="F4721" s="1" t="s">
        <v>490</v>
      </c>
      <c r="G4721" s="2" t="s">
        <v>506</v>
      </c>
      <c r="H4721" s="1" t="s">
        <v>507</v>
      </c>
      <c r="I4721" s="1">
        <v>2016</v>
      </c>
      <c r="J4721" s="1">
        <v>2016</v>
      </c>
      <c r="K4721" s="1" t="s">
        <v>493</v>
      </c>
      <c r="L4721" s="1">
        <v>19.78</v>
      </c>
      <c r="M4721" s="1" t="s">
        <v>504</v>
      </c>
      <c r="N4721" s="1" t="s">
        <v>505</v>
      </c>
    </row>
    <row r="4722" spans="1:14" hidden="1" x14ac:dyDescent="0.35">
      <c r="A4722" s="1" t="s">
        <v>487</v>
      </c>
      <c r="B4722" s="1" t="s">
        <v>488</v>
      </c>
      <c r="C4722" s="2" t="s">
        <v>625</v>
      </c>
      <c r="D4722" s="1" t="s">
        <v>257</v>
      </c>
      <c r="E4722" s="1">
        <v>6110</v>
      </c>
      <c r="F4722" s="1" t="s">
        <v>490</v>
      </c>
      <c r="G4722" s="2" t="s">
        <v>506</v>
      </c>
      <c r="H4722" s="1" t="s">
        <v>507</v>
      </c>
      <c r="I4722" s="1">
        <v>2017</v>
      </c>
      <c r="J4722" s="1">
        <v>2017</v>
      </c>
      <c r="K4722" s="1" t="s">
        <v>493</v>
      </c>
      <c r="L4722" s="1">
        <v>37.31</v>
      </c>
      <c r="M4722" s="1" t="s">
        <v>504</v>
      </c>
      <c r="N4722" s="1" t="s">
        <v>505</v>
      </c>
    </row>
    <row r="4723" spans="1:14" hidden="1" x14ac:dyDescent="0.35">
      <c r="A4723" s="1" t="s">
        <v>487</v>
      </c>
      <c r="B4723" s="1" t="s">
        <v>488</v>
      </c>
      <c r="C4723" s="2" t="s">
        <v>625</v>
      </c>
      <c r="D4723" s="1" t="s">
        <v>257</v>
      </c>
      <c r="E4723" s="1">
        <v>6110</v>
      </c>
      <c r="F4723" s="1" t="s">
        <v>490</v>
      </c>
      <c r="G4723" s="2" t="s">
        <v>497</v>
      </c>
      <c r="H4723" s="1" t="s">
        <v>498</v>
      </c>
      <c r="I4723" s="1">
        <v>2001</v>
      </c>
      <c r="J4723" s="1">
        <v>2001</v>
      </c>
      <c r="K4723" s="1" t="s">
        <v>493</v>
      </c>
      <c r="L4723" s="1">
        <v>1757.49</v>
      </c>
      <c r="M4723" s="1" t="s">
        <v>504</v>
      </c>
      <c r="N4723" s="1" t="s">
        <v>505</v>
      </c>
    </row>
    <row r="4724" spans="1:14" hidden="1" x14ac:dyDescent="0.35">
      <c r="A4724" s="1" t="s">
        <v>487</v>
      </c>
      <c r="B4724" s="1" t="s">
        <v>488</v>
      </c>
      <c r="C4724" s="2" t="s">
        <v>625</v>
      </c>
      <c r="D4724" s="1" t="s">
        <v>257</v>
      </c>
      <c r="E4724" s="1">
        <v>6110</v>
      </c>
      <c r="F4724" s="1" t="s">
        <v>490</v>
      </c>
      <c r="G4724" s="2" t="s">
        <v>497</v>
      </c>
      <c r="H4724" s="1" t="s">
        <v>498</v>
      </c>
      <c r="I4724" s="1">
        <v>2002</v>
      </c>
      <c r="J4724" s="1">
        <v>2002</v>
      </c>
      <c r="K4724" s="1" t="s">
        <v>493</v>
      </c>
      <c r="L4724" s="1">
        <v>1264.45</v>
      </c>
      <c r="M4724" s="1" t="s">
        <v>504</v>
      </c>
      <c r="N4724" s="1" t="s">
        <v>505</v>
      </c>
    </row>
    <row r="4725" spans="1:14" hidden="1" x14ac:dyDescent="0.35">
      <c r="A4725" s="1" t="s">
        <v>487</v>
      </c>
      <c r="B4725" s="1" t="s">
        <v>488</v>
      </c>
      <c r="C4725" s="2" t="s">
        <v>625</v>
      </c>
      <c r="D4725" s="1" t="s">
        <v>257</v>
      </c>
      <c r="E4725" s="1">
        <v>6110</v>
      </c>
      <c r="F4725" s="1" t="s">
        <v>490</v>
      </c>
      <c r="G4725" s="2" t="s">
        <v>497</v>
      </c>
      <c r="H4725" s="1" t="s">
        <v>498</v>
      </c>
      <c r="I4725" s="1">
        <v>2003</v>
      </c>
      <c r="J4725" s="1">
        <v>2003</v>
      </c>
      <c r="K4725" s="1" t="s">
        <v>493</v>
      </c>
      <c r="L4725" s="1">
        <v>1368.45</v>
      </c>
      <c r="M4725" s="1" t="s">
        <v>504</v>
      </c>
      <c r="N4725" s="1" t="s">
        <v>505</v>
      </c>
    </row>
    <row r="4726" spans="1:14" hidden="1" x14ac:dyDescent="0.35">
      <c r="A4726" s="1" t="s">
        <v>487</v>
      </c>
      <c r="B4726" s="1" t="s">
        <v>488</v>
      </c>
      <c r="C4726" s="2" t="s">
        <v>625</v>
      </c>
      <c r="D4726" s="1" t="s">
        <v>257</v>
      </c>
      <c r="E4726" s="1">
        <v>6110</v>
      </c>
      <c r="F4726" s="1" t="s">
        <v>490</v>
      </c>
      <c r="G4726" s="2" t="s">
        <v>497</v>
      </c>
      <c r="H4726" s="1" t="s">
        <v>498</v>
      </c>
      <c r="I4726" s="1">
        <v>2004</v>
      </c>
      <c r="J4726" s="1">
        <v>2004</v>
      </c>
      <c r="K4726" s="1" t="s">
        <v>493</v>
      </c>
      <c r="L4726" s="1">
        <v>1651.61</v>
      </c>
      <c r="M4726" s="1" t="s">
        <v>504</v>
      </c>
      <c r="N4726" s="1" t="s">
        <v>505</v>
      </c>
    </row>
    <row r="4727" spans="1:14" hidden="1" x14ac:dyDescent="0.35">
      <c r="A4727" s="1" t="s">
        <v>487</v>
      </c>
      <c r="B4727" s="1" t="s">
        <v>488</v>
      </c>
      <c r="C4727" s="2" t="s">
        <v>625</v>
      </c>
      <c r="D4727" s="1" t="s">
        <v>257</v>
      </c>
      <c r="E4727" s="1">
        <v>6110</v>
      </c>
      <c r="F4727" s="1" t="s">
        <v>490</v>
      </c>
      <c r="G4727" s="2" t="s">
        <v>497</v>
      </c>
      <c r="H4727" s="1" t="s">
        <v>498</v>
      </c>
      <c r="I4727" s="1">
        <v>2005</v>
      </c>
      <c r="J4727" s="1">
        <v>2005</v>
      </c>
      <c r="K4727" s="1" t="s">
        <v>493</v>
      </c>
      <c r="L4727" s="1">
        <v>1868.35</v>
      </c>
      <c r="M4727" s="1" t="s">
        <v>504</v>
      </c>
      <c r="N4727" s="1" t="s">
        <v>505</v>
      </c>
    </row>
    <row r="4728" spans="1:14" hidden="1" x14ac:dyDescent="0.35">
      <c r="A4728" s="1" t="s">
        <v>487</v>
      </c>
      <c r="B4728" s="1" t="s">
        <v>488</v>
      </c>
      <c r="C4728" s="2" t="s">
        <v>625</v>
      </c>
      <c r="D4728" s="1" t="s">
        <v>257</v>
      </c>
      <c r="E4728" s="1">
        <v>6110</v>
      </c>
      <c r="F4728" s="1" t="s">
        <v>490</v>
      </c>
      <c r="G4728" s="2" t="s">
        <v>497</v>
      </c>
      <c r="H4728" s="1" t="s">
        <v>498</v>
      </c>
      <c r="I4728" s="1">
        <v>2006</v>
      </c>
      <c r="J4728" s="1">
        <v>2006</v>
      </c>
      <c r="K4728" s="1" t="s">
        <v>493</v>
      </c>
      <c r="L4728" s="1">
        <v>1997.96</v>
      </c>
      <c r="M4728" s="1" t="s">
        <v>504</v>
      </c>
      <c r="N4728" s="1" t="s">
        <v>505</v>
      </c>
    </row>
    <row r="4729" spans="1:14" hidden="1" x14ac:dyDescent="0.35">
      <c r="A4729" s="1" t="s">
        <v>487</v>
      </c>
      <c r="B4729" s="1" t="s">
        <v>488</v>
      </c>
      <c r="C4729" s="2" t="s">
        <v>625</v>
      </c>
      <c r="D4729" s="1" t="s">
        <v>257</v>
      </c>
      <c r="E4729" s="1">
        <v>6110</v>
      </c>
      <c r="F4729" s="1" t="s">
        <v>490</v>
      </c>
      <c r="G4729" s="2" t="s">
        <v>497</v>
      </c>
      <c r="H4729" s="1" t="s">
        <v>498</v>
      </c>
      <c r="I4729" s="1">
        <v>2007</v>
      </c>
      <c r="J4729" s="1">
        <v>2007</v>
      </c>
      <c r="K4729" s="1" t="s">
        <v>493</v>
      </c>
      <c r="L4729" s="1">
        <v>2448.38</v>
      </c>
      <c r="M4729" s="1" t="s">
        <v>504</v>
      </c>
      <c r="N4729" s="1" t="s">
        <v>505</v>
      </c>
    </row>
    <row r="4730" spans="1:14" hidden="1" x14ac:dyDescent="0.35">
      <c r="A4730" s="1" t="s">
        <v>487</v>
      </c>
      <c r="B4730" s="1" t="s">
        <v>488</v>
      </c>
      <c r="C4730" s="2" t="s">
        <v>625</v>
      </c>
      <c r="D4730" s="1" t="s">
        <v>257</v>
      </c>
      <c r="E4730" s="1">
        <v>6110</v>
      </c>
      <c r="F4730" s="1" t="s">
        <v>490</v>
      </c>
      <c r="G4730" s="2" t="s">
        <v>497</v>
      </c>
      <c r="H4730" s="1" t="s">
        <v>498</v>
      </c>
      <c r="I4730" s="1">
        <v>2008</v>
      </c>
      <c r="J4730" s="1">
        <v>2008</v>
      </c>
      <c r="K4730" s="1" t="s">
        <v>493</v>
      </c>
      <c r="L4730" s="1">
        <v>3237.12</v>
      </c>
      <c r="M4730" s="1" t="s">
        <v>504</v>
      </c>
      <c r="N4730" s="1" t="s">
        <v>505</v>
      </c>
    </row>
    <row r="4731" spans="1:14" hidden="1" x14ac:dyDescent="0.35">
      <c r="A4731" s="1" t="s">
        <v>487</v>
      </c>
      <c r="B4731" s="1" t="s">
        <v>488</v>
      </c>
      <c r="C4731" s="2" t="s">
        <v>625</v>
      </c>
      <c r="D4731" s="1" t="s">
        <v>257</v>
      </c>
      <c r="E4731" s="1">
        <v>6110</v>
      </c>
      <c r="F4731" s="1" t="s">
        <v>490</v>
      </c>
      <c r="G4731" s="2" t="s">
        <v>497</v>
      </c>
      <c r="H4731" s="1" t="s">
        <v>498</v>
      </c>
      <c r="I4731" s="1">
        <v>2009</v>
      </c>
      <c r="J4731" s="1">
        <v>2009</v>
      </c>
      <c r="K4731" s="1" t="s">
        <v>493</v>
      </c>
      <c r="L4731" s="1">
        <v>3196.33</v>
      </c>
      <c r="M4731" s="1" t="s">
        <v>504</v>
      </c>
      <c r="N4731" s="1" t="s">
        <v>505</v>
      </c>
    </row>
    <row r="4732" spans="1:14" hidden="1" x14ac:dyDescent="0.35">
      <c r="A4732" s="1" t="s">
        <v>487</v>
      </c>
      <c r="B4732" s="1" t="s">
        <v>488</v>
      </c>
      <c r="C4732" s="2" t="s">
        <v>625</v>
      </c>
      <c r="D4732" s="1" t="s">
        <v>257</v>
      </c>
      <c r="E4732" s="1">
        <v>6110</v>
      </c>
      <c r="F4732" s="1" t="s">
        <v>490</v>
      </c>
      <c r="G4732" s="2" t="s">
        <v>497</v>
      </c>
      <c r="H4732" s="1" t="s">
        <v>498</v>
      </c>
      <c r="I4732" s="1">
        <v>2010</v>
      </c>
      <c r="J4732" s="1">
        <v>2010</v>
      </c>
      <c r="K4732" s="1" t="s">
        <v>493</v>
      </c>
      <c r="L4732" s="1">
        <v>3119.42</v>
      </c>
      <c r="M4732" s="1" t="s">
        <v>504</v>
      </c>
      <c r="N4732" s="1" t="s">
        <v>505</v>
      </c>
    </row>
    <row r="4733" spans="1:14" hidden="1" x14ac:dyDescent="0.35">
      <c r="A4733" s="1" t="s">
        <v>487</v>
      </c>
      <c r="B4733" s="1" t="s">
        <v>488</v>
      </c>
      <c r="C4733" s="2" t="s">
        <v>625</v>
      </c>
      <c r="D4733" s="1" t="s">
        <v>257</v>
      </c>
      <c r="E4733" s="1">
        <v>6110</v>
      </c>
      <c r="F4733" s="1" t="s">
        <v>490</v>
      </c>
      <c r="G4733" s="2" t="s">
        <v>497</v>
      </c>
      <c r="H4733" s="1" t="s">
        <v>498</v>
      </c>
      <c r="I4733" s="1">
        <v>2011</v>
      </c>
      <c r="J4733" s="1">
        <v>2011</v>
      </c>
      <c r="K4733" s="1" t="s">
        <v>493</v>
      </c>
      <c r="L4733" s="1">
        <v>2884.39</v>
      </c>
      <c r="M4733" s="1" t="s">
        <v>504</v>
      </c>
      <c r="N4733" s="1" t="s">
        <v>505</v>
      </c>
    </row>
    <row r="4734" spans="1:14" hidden="1" x14ac:dyDescent="0.35">
      <c r="A4734" s="1" t="s">
        <v>487</v>
      </c>
      <c r="B4734" s="1" t="s">
        <v>488</v>
      </c>
      <c r="C4734" s="2" t="s">
        <v>625</v>
      </c>
      <c r="D4734" s="1" t="s">
        <v>257</v>
      </c>
      <c r="E4734" s="1">
        <v>6110</v>
      </c>
      <c r="F4734" s="1" t="s">
        <v>490</v>
      </c>
      <c r="G4734" s="2" t="s">
        <v>497</v>
      </c>
      <c r="H4734" s="1" t="s">
        <v>498</v>
      </c>
      <c r="I4734" s="1">
        <v>2012</v>
      </c>
      <c r="J4734" s="1">
        <v>2012</v>
      </c>
      <c r="K4734" s="1" t="s">
        <v>493</v>
      </c>
      <c r="L4734" s="1">
        <v>2311.35</v>
      </c>
      <c r="M4734" s="1" t="s">
        <v>504</v>
      </c>
      <c r="N4734" s="1" t="s">
        <v>505</v>
      </c>
    </row>
    <row r="4735" spans="1:14" hidden="1" x14ac:dyDescent="0.35">
      <c r="A4735" s="1" t="s">
        <v>487</v>
      </c>
      <c r="B4735" s="1" t="s">
        <v>488</v>
      </c>
      <c r="C4735" s="2" t="s">
        <v>625</v>
      </c>
      <c r="D4735" s="1" t="s">
        <v>257</v>
      </c>
      <c r="E4735" s="1">
        <v>6110</v>
      </c>
      <c r="F4735" s="1" t="s">
        <v>490</v>
      </c>
      <c r="G4735" s="2" t="s">
        <v>497</v>
      </c>
      <c r="H4735" s="1" t="s">
        <v>498</v>
      </c>
      <c r="I4735" s="1">
        <v>2013</v>
      </c>
      <c r="J4735" s="1">
        <v>2013</v>
      </c>
      <c r="K4735" s="1" t="s">
        <v>493</v>
      </c>
      <c r="L4735" s="1">
        <v>3229.43</v>
      </c>
      <c r="M4735" s="1" t="s">
        <v>504</v>
      </c>
      <c r="N4735" s="1" t="s">
        <v>505</v>
      </c>
    </row>
    <row r="4736" spans="1:14" hidden="1" x14ac:dyDescent="0.35">
      <c r="A4736" s="1" t="s">
        <v>487</v>
      </c>
      <c r="B4736" s="1" t="s">
        <v>488</v>
      </c>
      <c r="C4736" s="2" t="s">
        <v>625</v>
      </c>
      <c r="D4736" s="1" t="s">
        <v>257</v>
      </c>
      <c r="E4736" s="1">
        <v>6110</v>
      </c>
      <c r="F4736" s="1" t="s">
        <v>490</v>
      </c>
      <c r="G4736" s="2" t="s">
        <v>497</v>
      </c>
      <c r="H4736" s="1" t="s">
        <v>498</v>
      </c>
      <c r="I4736" s="1">
        <v>2014</v>
      </c>
      <c r="J4736" s="1">
        <v>2014</v>
      </c>
      <c r="K4736" s="1" t="s">
        <v>493</v>
      </c>
      <c r="L4736" s="1">
        <v>3371.33</v>
      </c>
      <c r="M4736" s="1" t="s">
        <v>504</v>
      </c>
      <c r="N4736" s="1" t="s">
        <v>505</v>
      </c>
    </row>
    <row r="4737" spans="1:14" hidden="1" x14ac:dyDescent="0.35">
      <c r="A4737" s="1" t="s">
        <v>487</v>
      </c>
      <c r="B4737" s="1" t="s">
        <v>488</v>
      </c>
      <c r="C4737" s="2" t="s">
        <v>625</v>
      </c>
      <c r="D4737" s="1" t="s">
        <v>257</v>
      </c>
      <c r="E4737" s="1">
        <v>6110</v>
      </c>
      <c r="F4737" s="1" t="s">
        <v>490</v>
      </c>
      <c r="G4737" s="2" t="s">
        <v>497</v>
      </c>
      <c r="H4737" s="1" t="s">
        <v>498</v>
      </c>
      <c r="I4737" s="1">
        <v>2015</v>
      </c>
      <c r="J4737" s="1">
        <v>2015</v>
      </c>
      <c r="K4737" s="1" t="s">
        <v>493</v>
      </c>
      <c r="L4737" s="1">
        <v>2870.94</v>
      </c>
      <c r="M4737" s="1" t="s">
        <v>504</v>
      </c>
      <c r="N4737" s="1" t="s">
        <v>505</v>
      </c>
    </row>
    <row r="4738" spans="1:14" hidden="1" x14ac:dyDescent="0.35">
      <c r="A4738" s="1" t="s">
        <v>487</v>
      </c>
      <c r="B4738" s="1" t="s">
        <v>488</v>
      </c>
      <c r="C4738" s="2" t="s">
        <v>625</v>
      </c>
      <c r="D4738" s="1" t="s">
        <v>257</v>
      </c>
      <c r="E4738" s="1">
        <v>6110</v>
      </c>
      <c r="F4738" s="1" t="s">
        <v>490</v>
      </c>
      <c r="G4738" s="2" t="s">
        <v>497</v>
      </c>
      <c r="H4738" s="1" t="s">
        <v>498</v>
      </c>
      <c r="I4738" s="1">
        <v>2016</v>
      </c>
      <c r="J4738" s="1">
        <v>2016</v>
      </c>
      <c r="K4738" s="1" t="s">
        <v>493</v>
      </c>
      <c r="L4738" s="1">
        <v>1973.48</v>
      </c>
      <c r="M4738" s="1" t="s">
        <v>504</v>
      </c>
      <c r="N4738" s="1" t="s">
        <v>505</v>
      </c>
    </row>
    <row r="4739" spans="1:14" hidden="1" x14ac:dyDescent="0.35">
      <c r="A4739" s="1" t="s">
        <v>487</v>
      </c>
      <c r="B4739" s="1" t="s">
        <v>488</v>
      </c>
      <c r="C4739" s="2" t="s">
        <v>625</v>
      </c>
      <c r="D4739" s="1" t="s">
        <v>257</v>
      </c>
      <c r="E4739" s="1">
        <v>6110</v>
      </c>
      <c r="F4739" s="1" t="s">
        <v>490</v>
      </c>
      <c r="G4739" s="2" t="s">
        <v>497</v>
      </c>
      <c r="H4739" s="1" t="s">
        <v>498</v>
      </c>
      <c r="I4739" s="1">
        <v>2017</v>
      </c>
      <c r="J4739" s="1">
        <v>2017</v>
      </c>
      <c r="K4739" s="1" t="s">
        <v>493</v>
      </c>
      <c r="L4739" s="1">
        <v>2043.02</v>
      </c>
      <c r="M4739" s="1" t="s">
        <v>504</v>
      </c>
      <c r="N4739" s="1" t="s">
        <v>505</v>
      </c>
    </row>
    <row r="4740" spans="1:14" hidden="1" x14ac:dyDescent="0.35">
      <c r="A4740" s="1" t="s">
        <v>487</v>
      </c>
      <c r="B4740" s="1" t="s">
        <v>488</v>
      </c>
      <c r="C4740" s="2" t="s">
        <v>625</v>
      </c>
      <c r="D4740" s="1" t="s">
        <v>257</v>
      </c>
      <c r="E4740" s="1">
        <v>6110</v>
      </c>
      <c r="F4740" s="1" t="s">
        <v>490</v>
      </c>
      <c r="G4740" s="2" t="s">
        <v>499</v>
      </c>
      <c r="H4740" s="1" t="s">
        <v>500</v>
      </c>
      <c r="I4740" s="1">
        <v>2001</v>
      </c>
      <c r="J4740" s="1">
        <v>2001</v>
      </c>
      <c r="K4740" s="1" t="s">
        <v>493</v>
      </c>
      <c r="L4740" s="1">
        <v>1232.81</v>
      </c>
      <c r="M4740" s="1" t="s">
        <v>504</v>
      </c>
      <c r="N4740" s="1" t="s">
        <v>505</v>
      </c>
    </row>
    <row r="4741" spans="1:14" hidden="1" x14ac:dyDescent="0.35">
      <c r="A4741" s="1" t="s">
        <v>487</v>
      </c>
      <c r="B4741" s="1" t="s">
        <v>488</v>
      </c>
      <c r="C4741" s="2" t="s">
        <v>625</v>
      </c>
      <c r="D4741" s="1" t="s">
        <v>257</v>
      </c>
      <c r="E4741" s="1">
        <v>6110</v>
      </c>
      <c r="F4741" s="1" t="s">
        <v>490</v>
      </c>
      <c r="G4741" s="2" t="s">
        <v>499</v>
      </c>
      <c r="H4741" s="1" t="s">
        <v>500</v>
      </c>
      <c r="I4741" s="1">
        <v>2002</v>
      </c>
      <c r="J4741" s="1">
        <v>2002</v>
      </c>
      <c r="K4741" s="1" t="s">
        <v>493</v>
      </c>
      <c r="L4741" s="1">
        <v>909.55</v>
      </c>
      <c r="M4741" s="1" t="s">
        <v>504</v>
      </c>
      <c r="N4741" s="1" t="s">
        <v>505</v>
      </c>
    </row>
    <row r="4742" spans="1:14" hidden="1" x14ac:dyDescent="0.35">
      <c r="A4742" s="1" t="s">
        <v>487</v>
      </c>
      <c r="B4742" s="1" t="s">
        <v>488</v>
      </c>
      <c r="C4742" s="2" t="s">
        <v>625</v>
      </c>
      <c r="D4742" s="1" t="s">
        <v>257</v>
      </c>
      <c r="E4742" s="1">
        <v>6110</v>
      </c>
      <c r="F4742" s="1" t="s">
        <v>490</v>
      </c>
      <c r="G4742" s="2" t="s">
        <v>499</v>
      </c>
      <c r="H4742" s="1" t="s">
        <v>500</v>
      </c>
      <c r="I4742" s="1">
        <v>2003</v>
      </c>
      <c r="J4742" s="1">
        <v>2003</v>
      </c>
      <c r="K4742" s="1" t="s">
        <v>493</v>
      </c>
      <c r="L4742" s="1">
        <v>1539.95</v>
      </c>
      <c r="M4742" s="1" t="s">
        <v>504</v>
      </c>
      <c r="N4742" s="1" t="s">
        <v>505</v>
      </c>
    </row>
    <row r="4743" spans="1:14" hidden="1" x14ac:dyDescent="0.35">
      <c r="A4743" s="1" t="s">
        <v>487</v>
      </c>
      <c r="B4743" s="1" t="s">
        <v>488</v>
      </c>
      <c r="C4743" s="2" t="s">
        <v>625</v>
      </c>
      <c r="D4743" s="1" t="s">
        <v>257</v>
      </c>
      <c r="E4743" s="1">
        <v>6110</v>
      </c>
      <c r="F4743" s="1" t="s">
        <v>490</v>
      </c>
      <c r="G4743" s="2" t="s">
        <v>499</v>
      </c>
      <c r="H4743" s="1" t="s">
        <v>500</v>
      </c>
      <c r="I4743" s="1">
        <v>2004</v>
      </c>
      <c r="J4743" s="1">
        <v>2004</v>
      </c>
      <c r="K4743" s="1" t="s">
        <v>493</v>
      </c>
      <c r="L4743" s="1">
        <v>1654.62</v>
      </c>
      <c r="M4743" s="1" t="s">
        <v>504</v>
      </c>
      <c r="N4743" s="1" t="s">
        <v>505</v>
      </c>
    </row>
    <row r="4744" spans="1:14" hidden="1" x14ac:dyDescent="0.35">
      <c r="A4744" s="1" t="s">
        <v>487</v>
      </c>
      <c r="B4744" s="1" t="s">
        <v>488</v>
      </c>
      <c r="C4744" s="2" t="s">
        <v>625</v>
      </c>
      <c r="D4744" s="1" t="s">
        <v>257</v>
      </c>
      <c r="E4744" s="1">
        <v>6110</v>
      </c>
      <c r="F4744" s="1" t="s">
        <v>490</v>
      </c>
      <c r="G4744" s="2" t="s">
        <v>499</v>
      </c>
      <c r="H4744" s="1" t="s">
        <v>500</v>
      </c>
      <c r="I4744" s="1">
        <v>2005</v>
      </c>
      <c r="J4744" s="1">
        <v>2005</v>
      </c>
      <c r="K4744" s="1" t="s">
        <v>493</v>
      </c>
      <c r="L4744" s="1">
        <v>2663.28</v>
      </c>
      <c r="M4744" s="1" t="s">
        <v>504</v>
      </c>
      <c r="N4744" s="1" t="s">
        <v>505</v>
      </c>
    </row>
    <row r="4745" spans="1:14" hidden="1" x14ac:dyDescent="0.35">
      <c r="A4745" s="1" t="s">
        <v>487</v>
      </c>
      <c r="B4745" s="1" t="s">
        <v>488</v>
      </c>
      <c r="C4745" s="2" t="s">
        <v>625</v>
      </c>
      <c r="D4745" s="1" t="s">
        <v>257</v>
      </c>
      <c r="E4745" s="1">
        <v>6110</v>
      </c>
      <c r="F4745" s="1" t="s">
        <v>490</v>
      </c>
      <c r="G4745" s="2" t="s">
        <v>499</v>
      </c>
      <c r="H4745" s="1" t="s">
        <v>500</v>
      </c>
      <c r="I4745" s="1">
        <v>2006</v>
      </c>
      <c r="J4745" s="1">
        <v>2006</v>
      </c>
      <c r="K4745" s="1" t="s">
        <v>493</v>
      </c>
      <c r="L4745" s="1">
        <v>2980.83</v>
      </c>
      <c r="M4745" s="1" t="s">
        <v>504</v>
      </c>
      <c r="N4745" s="1" t="s">
        <v>505</v>
      </c>
    </row>
    <row r="4746" spans="1:14" hidden="1" x14ac:dyDescent="0.35">
      <c r="A4746" s="1" t="s">
        <v>487</v>
      </c>
      <c r="B4746" s="1" t="s">
        <v>488</v>
      </c>
      <c r="C4746" s="2" t="s">
        <v>625</v>
      </c>
      <c r="D4746" s="1" t="s">
        <v>257</v>
      </c>
      <c r="E4746" s="1">
        <v>6110</v>
      </c>
      <c r="F4746" s="1" t="s">
        <v>490</v>
      </c>
      <c r="G4746" s="2" t="s">
        <v>499</v>
      </c>
      <c r="H4746" s="1" t="s">
        <v>500</v>
      </c>
      <c r="I4746" s="1">
        <v>2007</v>
      </c>
      <c r="J4746" s="1">
        <v>2007</v>
      </c>
      <c r="K4746" s="1" t="s">
        <v>493</v>
      </c>
      <c r="L4746" s="1">
        <v>3197.31</v>
      </c>
      <c r="M4746" s="1" t="s">
        <v>504</v>
      </c>
      <c r="N4746" s="1" t="s">
        <v>505</v>
      </c>
    </row>
    <row r="4747" spans="1:14" hidden="1" x14ac:dyDescent="0.35">
      <c r="A4747" s="1" t="s">
        <v>487</v>
      </c>
      <c r="B4747" s="1" t="s">
        <v>488</v>
      </c>
      <c r="C4747" s="2" t="s">
        <v>625</v>
      </c>
      <c r="D4747" s="1" t="s">
        <v>257</v>
      </c>
      <c r="E4747" s="1">
        <v>6110</v>
      </c>
      <c r="F4747" s="1" t="s">
        <v>490</v>
      </c>
      <c r="G4747" s="2" t="s">
        <v>499</v>
      </c>
      <c r="H4747" s="1" t="s">
        <v>500</v>
      </c>
      <c r="I4747" s="1">
        <v>2008</v>
      </c>
      <c r="J4747" s="1">
        <v>2008</v>
      </c>
      <c r="K4747" s="1" t="s">
        <v>493</v>
      </c>
      <c r="L4747" s="1">
        <v>4618.47</v>
      </c>
      <c r="M4747" s="1" t="s">
        <v>504</v>
      </c>
      <c r="N4747" s="1" t="s">
        <v>505</v>
      </c>
    </row>
    <row r="4748" spans="1:14" hidden="1" x14ac:dyDescent="0.35">
      <c r="A4748" s="1" t="s">
        <v>487</v>
      </c>
      <c r="B4748" s="1" t="s">
        <v>488</v>
      </c>
      <c r="C4748" s="2" t="s">
        <v>625</v>
      </c>
      <c r="D4748" s="1" t="s">
        <v>257</v>
      </c>
      <c r="E4748" s="1">
        <v>6110</v>
      </c>
      <c r="F4748" s="1" t="s">
        <v>490</v>
      </c>
      <c r="G4748" s="2" t="s">
        <v>499</v>
      </c>
      <c r="H4748" s="1" t="s">
        <v>500</v>
      </c>
      <c r="I4748" s="1">
        <v>2009</v>
      </c>
      <c r="J4748" s="1">
        <v>2009</v>
      </c>
      <c r="K4748" s="1" t="s">
        <v>493</v>
      </c>
      <c r="L4748" s="1">
        <v>3288.63</v>
      </c>
      <c r="M4748" s="1" t="s">
        <v>504</v>
      </c>
      <c r="N4748" s="1" t="s">
        <v>505</v>
      </c>
    </row>
    <row r="4749" spans="1:14" hidden="1" x14ac:dyDescent="0.35">
      <c r="A4749" s="1" t="s">
        <v>487</v>
      </c>
      <c r="B4749" s="1" t="s">
        <v>488</v>
      </c>
      <c r="C4749" s="2" t="s">
        <v>625</v>
      </c>
      <c r="D4749" s="1" t="s">
        <v>257</v>
      </c>
      <c r="E4749" s="1">
        <v>6110</v>
      </c>
      <c r="F4749" s="1" t="s">
        <v>490</v>
      </c>
      <c r="G4749" s="2" t="s">
        <v>499</v>
      </c>
      <c r="H4749" s="1" t="s">
        <v>500</v>
      </c>
      <c r="I4749" s="1">
        <v>2010</v>
      </c>
      <c r="J4749" s="1">
        <v>2010</v>
      </c>
      <c r="K4749" s="1" t="s">
        <v>493</v>
      </c>
      <c r="L4749" s="1">
        <v>3413.59</v>
      </c>
      <c r="M4749" s="1" t="s">
        <v>504</v>
      </c>
      <c r="N4749" s="1" t="s">
        <v>505</v>
      </c>
    </row>
    <row r="4750" spans="1:14" hidden="1" x14ac:dyDescent="0.35">
      <c r="A4750" s="1" t="s">
        <v>487</v>
      </c>
      <c r="B4750" s="1" t="s">
        <v>488</v>
      </c>
      <c r="C4750" s="2" t="s">
        <v>625</v>
      </c>
      <c r="D4750" s="1" t="s">
        <v>257</v>
      </c>
      <c r="E4750" s="1">
        <v>6110</v>
      </c>
      <c r="F4750" s="1" t="s">
        <v>490</v>
      </c>
      <c r="G4750" s="2" t="s">
        <v>499</v>
      </c>
      <c r="H4750" s="1" t="s">
        <v>500</v>
      </c>
      <c r="I4750" s="1">
        <v>2011</v>
      </c>
      <c r="J4750" s="1">
        <v>2011</v>
      </c>
      <c r="K4750" s="1" t="s">
        <v>493</v>
      </c>
      <c r="L4750" s="1">
        <v>3315.39</v>
      </c>
      <c r="M4750" s="1" t="s">
        <v>504</v>
      </c>
      <c r="N4750" s="1" t="s">
        <v>505</v>
      </c>
    </row>
    <row r="4751" spans="1:14" hidden="1" x14ac:dyDescent="0.35">
      <c r="A4751" s="1" t="s">
        <v>487</v>
      </c>
      <c r="B4751" s="1" t="s">
        <v>488</v>
      </c>
      <c r="C4751" s="2" t="s">
        <v>625</v>
      </c>
      <c r="D4751" s="1" t="s">
        <v>257</v>
      </c>
      <c r="E4751" s="1">
        <v>6110</v>
      </c>
      <c r="F4751" s="1" t="s">
        <v>490</v>
      </c>
      <c r="G4751" s="2" t="s">
        <v>499</v>
      </c>
      <c r="H4751" s="1" t="s">
        <v>500</v>
      </c>
      <c r="I4751" s="1">
        <v>2012</v>
      </c>
      <c r="J4751" s="1">
        <v>2012</v>
      </c>
      <c r="K4751" s="1" t="s">
        <v>493</v>
      </c>
      <c r="L4751" s="1">
        <v>2771.04</v>
      </c>
      <c r="M4751" s="1" t="s">
        <v>504</v>
      </c>
      <c r="N4751" s="1" t="s">
        <v>505</v>
      </c>
    </row>
    <row r="4752" spans="1:14" hidden="1" x14ac:dyDescent="0.35">
      <c r="A4752" s="1" t="s">
        <v>487</v>
      </c>
      <c r="B4752" s="1" t="s">
        <v>488</v>
      </c>
      <c r="C4752" s="2" t="s">
        <v>625</v>
      </c>
      <c r="D4752" s="1" t="s">
        <v>257</v>
      </c>
      <c r="E4752" s="1">
        <v>6110</v>
      </c>
      <c r="F4752" s="1" t="s">
        <v>490</v>
      </c>
      <c r="G4752" s="2" t="s">
        <v>499</v>
      </c>
      <c r="H4752" s="1" t="s">
        <v>500</v>
      </c>
      <c r="I4752" s="1">
        <v>2013</v>
      </c>
      <c r="J4752" s="1">
        <v>2013</v>
      </c>
      <c r="K4752" s="1" t="s">
        <v>493</v>
      </c>
      <c r="L4752" s="1">
        <v>2434.34</v>
      </c>
      <c r="M4752" s="1" t="s">
        <v>504</v>
      </c>
      <c r="N4752" s="1" t="s">
        <v>505</v>
      </c>
    </row>
    <row r="4753" spans="1:14" hidden="1" x14ac:dyDescent="0.35">
      <c r="A4753" s="1" t="s">
        <v>487</v>
      </c>
      <c r="B4753" s="1" t="s">
        <v>488</v>
      </c>
      <c r="C4753" s="2" t="s">
        <v>625</v>
      </c>
      <c r="D4753" s="1" t="s">
        <v>257</v>
      </c>
      <c r="E4753" s="1">
        <v>6110</v>
      </c>
      <c r="F4753" s="1" t="s">
        <v>490</v>
      </c>
      <c r="G4753" s="2" t="s">
        <v>499</v>
      </c>
      <c r="H4753" s="1" t="s">
        <v>500</v>
      </c>
      <c r="I4753" s="1">
        <v>2014</v>
      </c>
      <c r="J4753" s="1">
        <v>2014</v>
      </c>
      <c r="K4753" s="1" t="s">
        <v>493</v>
      </c>
      <c r="L4753" s="1">
        <v>2050.69</v>
      </c>
      <c r="M4753" s="1" t="s">
        <v>504</v>
      </c>
      <c r="N4753" s="1" t="s">
        <v>505</v>
      </c>
    </row>
    <row r="4754" spans="1:14" hidden="1" x14ac:dyDescent="0.35">
      <c r="A4754" s="1" t="s">
        <v>487</v>
      </c>
      <c r="B4754" s="1" t="s">
        <v>488</v>
      </c>
      <c r="C4754" s="2" t="s">
        <v>625</v>
      </c>
      <c r="D4754" s="1" t="s">
        <v>257</v>
      </c>
      <c r="E4754" s="1">
        <v>6110</v>
      </c>
      <c r="F4754" s="1" t="s">
        <v>490</v>
      </c>
      <c r="G4754" s="2" t="s">
        <v>499</v>
      </c>
      <c r="H4754" s="1" t="s">
        <v>500</v>
      </c>
      <c r="I4754" s="1">
        <v>2015</v>
      </c>
      <c r="J4754" s="1">
        <v>2015</v>
      </c>
      <c r="K4754" s="1" t="s">
        <v>493</v>
      </c>
      <c r="L4754" s="1">
        <v>1658.84</v>
      </c>
      <c r="M4754" s="1" t="s">
        <v>504</v>
      </c>
      <c r="N4754" s="1" t="s">
        <v>505</v>
      </c>
    </row>
    <row r="4755" spans="1:14" hidden="1" x14ac:dyDescent="0.35">
      <c r="A4755" s="1" t="s">
        <v>487</v>
      </c>
      <c r="B4755" s="1" t="s">
        <v>488</v>
      </c>
      <c r="C4755" s="2" t="s">
        <v>625</v>
      </c>
      <c r="D4755" s="1" t="s">
        <v>257</v>
      </c>
      <c r="E4755" s="1">
        <v>6110</v>
      </c>
      <c r="F4755" s="1" t="s">
        <v>490</v>
      </c>
      <c r="G4755" s="2" t="s">
        <v>499</v>
      </c>
      <c r="H4755" s="1" t="s">
        <v>500</v>
      </c>
      <c r="I4755" s="1">
        <v>2016</v>
      </c>
      <c r="J4755" s="1">
        <v>2016</v>
      </c>
      <c r="K4755" s="1" t="s">
        <v>493</v>
      </c>
      <c r="L4755" s="1">
        <v>1866.96</v>
      </c>
      <c r="M4755" s="1" t="s">
        <v>504</v>
      </c>
      <c r="N4755" s="1" t="s">
        <v>505</v>
      </c>
    </row>
    <row r="4756" spans="1:14" hidden="1" x14ac:dyDescent="0.35">
      <c r="A4756" s="1" t="s">
        <v>487</v>
      </c>
      <c r="B4756" s="1" t="s">
        <v>488</v>
      </c>
      <c r="C4756" s="2" t="s">
        <v>625</v>
      </c>
      <c r="D4756" s="1" t="s">
        <v>257</v>
      </c>
      <c r="E4756" s="1">
        <v>6110</v>
      </c>
      <c r="F4756" s="1" t="s">
        <v>490</v>
      </c>
      <c r="G4756" s="2" t="s">
        <v>499</v>
      </c>
      <c r="H4756" s="1" t="s">
        <v>500</v>
      </c>
      <c r="I4756" s="1">
        <v>2017</v>
      </c>
      <c r="J4756" s="1">
        <v>2017</v>
      </c>
      <c r="K4756" s="1" t="s">
        <v>493</v>
      </c>
      <c r="L4756" s="1">
        <v>2149.3200000000002</v>
      </c>
      <c r="M4756" s="1" t="s">
        <v>504</v>
      </c>
      <c r="N4756" s="1" t="s">
        <v>505</v>
      </c>
    </row>
    <row r="4757" spans="1:14" hidden="1" x14ac:dyDescent="0.35">
      <c r="A4757" s="1" t="s">
        <v>487</v>
      </c>
      <c r="B4757" s="1" t="s">
        <v>488</v>
      </c>
      <c r="C4757" s="2" t="s">
        <v>625</v>
      </c>
      <c r="D4757" s="1" t="s">
        <v>257</v>
      </c>
      <c r="E4757" s="1">
        <v>6110</v>
      </c>
      <c r="F4757" s="1" t="s">
        <v>490</v>
      </c>
      <c r="G4757" s="2" t="s">
        <v>508</v>
      </c>
      <c r="H4757" s="1" t="s">
        <v>509</v>
      </c>
      <c r="I4757" s="1">
        <v>2008</v>
      </c>
      <c r="J4757" s="1">
        <v>2008</v>
      </c>
      <c r="K4757" s="1" t="s">
        <v>493</v>
      </c>
      <c r="L4757" s="1">
        <v>3.74</v>
      </c>
      <c r="M4757" s="1" t="s">
        <v>504</v>
      </c>
      <c r="N4757" s="1" t="s">
        <v>505</v>
      </c>
    </row>
    <row r="4758" spans="1:14" hidden="1" x14ac:dyDescent="0.35">
      <c r="A4758" s="1" t="s">
        <v>487</v>
      </c>
      <c r="B4758" s="1" t="s">
        <v>488</v>
      </c>
      <c r="C4758" s="2" t="s">
        <v>625</v>
      </c>
      <c r="D4758" s="1" t="s">
        <v>257</v>
      </c>
      <c r="E4758" s="1">
        <v>6110</v>
      </c>
      <c r="F4758" s="1" t="s">
        <v>490</v>
      </c>
      <c r="G4758" s="2" t="s">
        <v>508</v>
      </c>
      <c r="H4758" s="1" t="s">
        <v>509</v>
      </c>
      <c r="I4758" s="1">
        <v>2009</v>
      </c>
      <c r="J4758" s="1">
        <v>2009</v>
      </c>
      <c r="K4758" s="1" t="s">
        <v>493</v>
      </c>
      <c r="L4758" s="1">
        <v>3.2</v>
      </c>
      <c r="M4758" s="1" t="s">
        <v>504</v>
      </c>
      <c r="N4758" s="1" t="s">
        <v>505</v>
      </c>
    </row>
    <row r="4759" spans="1:14" hidden="1" x14ac:dyDescent="0.35">
      <c r="A4759" s="1" t="s">
        <v>487</v>
      </c>
      <c r="B4759" s="1" t="s">
        <v>488</v>
      </c>
      <c r="C4759" s="2" t="s">
        <v>625</v>
      </c>
      <c r="D4759" s="1" t="s">
        <v>257</v>
      </c>
      <c r="E4759" s="1">
        <v>6110</v>
      </c>
      <c r="F4759" s="1" t="s">
        <v>490</v>
      </c>
      <c r="G4759" s="2" t="s">
        <v>508</v>
      </c>
      <c r="H4759" s="1" t="s">
        <v>509</v>
      </c>
      <c r="I4759" s="1">
        <v>2010</v>
      </c>
      <c r="J4759" s="1">
        <v>2010</v>
      </c>
      <c r="K4759" s="1" t="s">
        <v>493</v>
      </c>
      <c r="L4759" s="1">
        <v>3.98</v>
      </c>
      <c r="M4759" s="1" t="s">
        <v>504</v>
      </c>
      <c r="N4759" s="1" t="s">
        <v>505</v>
      </c>
    </row>
    <row r="4760" spans="1:14" hidden="1" x14ac:dyDescent="0.35">
      <c r="A4760" s="1" t="s">
        <v>487</v>
      </c>
      <c r="B4760" s="1" t="s">
        <v>488</v>
      </c>
      <c r="C4760" s="2" t="s">
        <v>625</v>
      </c>
      <c r="D4760" s="1" t="s">
        <v>257</v>
      </c>
      <c r="E4760" s="1">
        <v>6110</v>
      </c>
      <c r="F4760" s="1" t="s">
        <v>490</v>
      </c>
      <c r="G4760" s="2" t="s">
        <v>508</v>
      </c>
      <c r="H4760" s="1" t="s">
        <v>509</v>
      </c>
      <c r="I4760" s="1">
        <v>2011</v>
      </c>
      <c r="J4760" s="1">
        <v>2011</v>
      </c>
      <c r="K4760" s="1" t="s">
        <v>493</v>
      </c>
      <c r="L4760" s="1">
        <v>10.130000000000001</v>
      </c>
      <c r="M4760" s="1" t="s">
        <v>504</v>
      </c>
      <c r="N4760" s="1" t="s">
        <v>505</v>
      </c>
    </row>
    <row r="4761" spans="1:14" hidden="1" x14ac:dyDescent="0.35">
      <c r="A4761" s="1" t="s">
        <v>487</v>
      </c>
      <c r="B4761" s="1" t="s">
        <v>488</v>
      </c>
      <c r="C4761" s="2" t="s">
        <v>625</v>
      </c>
      <c r="D4761" s="1" t="s">
        <v>257</v>
      </c>
      <c r="E4761" s="1">
        <v>6110</v>
      </c>
      <c r="F4761" s="1" t="s">
        <v>490</v>
      </c>
      <c r="G4761" s="2" t="s">
        <v>508</v>
      </c>
      <c r="H4761" s="1" t="s">
        <v>509</v>
      </c>
      <c r="I4761" s="1">
        <v>2012</v>
      </c>
      <c r="J4761" s="1">
        <v>2012</v>
      </c>
      <c r="K4761" s="1" t="s">
        <v>493</v>
      </c>
      <c r="L4761" s="1">
        <v>27.64</v>
      </c>
      <c r="M4761" s="1" t="s">
        <v>504</v>
      </c>
      <c r="N4761" s="1" t="s">
        <v>505</v>
      </c>
    </row>
    <row r="4762" spans="1:14" hidden="1" x14ac:dyDescent="0.35">
      <c r="A4762" s="1" t="s">
        <v>487</v>
      </c>
      <c r="B4762" s="1" t="s">
        <v>488</v>
      </c>
      <c r="C4762" s="2" t="s">
        <v>625</v>
      </c>
      <c r="D4762" s="1" t="s">
        <v>257</v>
      </c>
      <c r="E4762" s="1">
        <v>6110</v>
      </c>
      <c r="F4762" s="1" t="s">
        <v>490</v>
      </c>
      <c r="G4762" s="2" t="s">
        <v>508</v>
      </c>
      <c r="H4762" s="1" t="s">
        <v>509</v>
      </c>
      <c r="I4762" s="1">
        <v>2013</v>
      </c>
      <c r="J4762" s="1">
        <v>2013</v>
      </c>
      <c r="K4762" s="1" t="s">
        <v>493</v>
      </c>
      <c r="L4762" s="1">
        <v>29.11</v>
      </c>
      <c r="M4762" s="1" t="s">
        <v>504</v>
      </c>
      <c r="N4762" s="1" t="s">
        <v>505</v>
      </c>
    </row>
    <row r="4763" spans="1:14" hidden="1" x14ac:dyDescent="0.35">
      <c r="A4763" s="1" t="s">
        <v>487</v>
      </c>
      <c r="B4763" s="1" t="s">
        <v>488</v>
      </c>
      <c r="C4763" s="2" t="s">
        <v>625</v>
      </c>
      <c r="D4763" s="1" t="s">
        <v>257</v>
      </c>
      <c r="E4763" s="1">
        <v>6110</v>
      </c>
      <c r="F4763" s="1" t="s">
        <v>490</v>
      </c>
      <c r="G4763" s="2" t="s">
        <v>508</v>
      </c>
      <c r="H4763" s="1" t="s">
        <v>509</v>
      </c>
      <c r="I4763" s="1">
        <v>2014</v>
      </c>
      <c r="J4763" s="1">
        <v>2014</v>
      </c>
      <c r="K4763" s="1" t="s">
        <v>493</v>
      </c>
      <c r="L4763" s="1">
        <v>22.19</v>
      </c>
      <c r="M4763" s="1" t="s">
        <v>504</v>
      </c>
      <c r="N4763" s="1" t="s">
        <v>505</v>
      </c>
    </row>
    <row r="4764" spans="1:14" hidden="1" x14ac:dyDescent="0.35">
      <c r="A4764" s="1" t="s">
        <v>487</v>
      </c>
      <c r="B4764" s="1" t="s">
        <v>488</v>
      </c>
      <c r="C4764" s="2" t="s">
        <v>625</v>
      </c>
      <c r="D4764" s="1" t="s">
        <v>257</v>
      </c>
      <c r="E4764" s="1">
        <v>6110</v>
      </c>
      <c r="F4764" s="1" t="s">
        <v>490</v>
      </c>
      <c r="G4764" s="2" t="s">
        <v>508</v>
      </c>
      <c r="H4764" s="1" t="s">
        <v>509</v>
      </c>
      <c r="I4764" s="1">
        <v>2015</v>
      </c>
      <c r="J4764" s="1">
        <v>2015</v>
      </c>
      <c r="K4764" s="1" t="s">
        <v>493</v>
      </c>
      <c r="L4764" s="1">
        <v>20.16</v>
      </c>
      <c r="M4764" s="1" t="s">
        <v>504</v>
      </c>
      <c r="N4764" s="1" t="s">
        <v>505</v>
      </c>
    </row>
    <row r="4765" spans="1:14" hidden="1" x14ac:dyDescent="0.35">
      <c r="A4765" s="1" t="s">
        <v>487</v>
      </c>
      <c r="B4765" s="1" t="s">
        <v>488</v>
      </c>
      <c r="C4765" s="2" t="s">
        <v>625</v>
      </c>
      <c r="D4765" s="1" t="s">
        <v>257</v>
      </c>
      <c r="E4765" s="1">
        <v>6110</v>
      </c>
      <c r="F4765" s="1" t="s">
        <v>490</v>
      </c>
      <c r="G4765" s="2" t="s">
        <v>508</v>
      </c>
      <c r="H4765" s="1" t="s">
        <v>509</v>
      </c>
      <c r="I4765" s="1">
        <v>2016</v>
      </c>
      <c r="J4765" s="1">
        <v>2016</v>
      </c>
      <c r="K4765" s="1" t="s">
        <v>493</v>
      </c>
      <c r="L4765" s="1">
        <v>19.78</v>
      </c>
      <c r="M4765" s="1" t="s">
        <v>504</v>
      </c>
      <c r="N4765" s="1" t="s">
        <v>505</v>
      </c>
    </row>
    <row r="4766" spans="1:14" hidden="1" x14ac:dyDescent="0.35">
      <c r="A4766" s="1" t="s">
        <v>487</v>
      </c>
      <c r="B4766" s="1" t="s">
        <v>488</v>
      </c>
      <c r="C4766" s="2" t="s">
        <v>625</v>
      </c>
      <c r="D4766" s="1" t="s">
        <v>257</v>
      </c>
      <c r="E4766" s="1">
        <v>6110</v>
      </c>
      <c r="F4766" s="1" t="s">
        <v>490</v>
      </c>
      <c r="G4766" s="2" t="s">
        <v>508</v>
      </c>
      <c r="H4766" s="1" t="s">
        <v>509</v>
      </c>
      <c r="I4766" s="1">
        <v>2017</v>
      </c>
      <c r="J4766" s="1">
        <v>2017</v>
      </c>
      <c r="K4766" s="1" t="s">
        <v>493</v>
      </c>
      <c r="L4766" s="1">
        <v>37.31</v>
      </c>
      <c r="M4766" s="1" t="s">
        <v>504</v>
      </c>
      <c r="N4766" s="1" t="s">
        <v>505</v>
      </c>
    </row>
    <row r="4767" spans="1:14" hidden="1" x14ac:dyDescent="0.35">
      <c r="A4767" s="1" t="s">
        <v>487</v>
      </c>
      <c r="B4767" s="1" t="s">
        <v>488</v>
      </c>
      <c r="C4767" s="2" t="s">
        <v>625</v>
      </c>
      <c r="D4767" s="1" t="s">
        <v>257</v>
      </c>
      <c r="E4767" s="1">
        <v>6110</v>
      </c>
      <c r="F4767" s="1" t="s">
        <v>490</v>
      </c>
      <c r="G4767" s="2" t="s">
        <v>501</v>
      </c>
      <c r="H4767" s="1" t="s">
        <v>502</v>
      </c>
      <c r="I4767" s="1">
        <v>2001</v>
      </c>
      <c r="J4767" s="1">
        <v>2001</v>
      </c>
      <c r="K4767" s="1" t="s">
        <v>493</v>
      </c>
      <c r="L4767" s="1">
        <v>213.24</v>
      </c>
      <c r="M4767" s="1" t="s">
        <v>504</v>
      </c>
      <c r="N4767" s="1" t="s">
        <v>505</v>
      </c>
    </row>
    <row r="4768" spans="1:14" hidden="1" x14ac:dyDescent="0.35">
      <c r="A4768" s="1" t="s">
        <v>487</v>
      </c>
      <c r="B4768" s="1" t="s">
        <v>488</v>
      </c>
      <c r="C4768" s="2" t="s">
        <v>625</v>
      </c>
      <c r="D4768" s="1" t="s">
        <v>257</v>
      </c>
      <c r="E4768" s="1">
        <v>6110</v>
      </c>
      <c r="F4768" s="1" t="s">
        <v>490</v>
      </c>
      <c r="G4768" s="2" t="s">
        <v>501</v>
      </c>
      <c r="H4768" s="1" t="s">
        <v>502</v>
      </c>
      <c r="I4768" s="1">
        <v>2002</v>
      </c>
      <c r="J4768" s="1">
        <v>2002</v>
      </c>
      <c r="K4768" s="1" t="s">
        <v>493</v>
      </c>
      <c r="L4768" s="1">
        <v>278.92</v>
      </c>
      <c r="M4768" s="1" t="s">
        <v>504</v>
      </c>
      <c r="N4768" s="1" t="s">
        <v>505</v>
      </c>
    </row>
    <row r="4769" spans="1:14" hidden="1" x14ac:dyDescent="0.35">
      <c r="A4769" s="1" t="s">
        <v>487</v>
      </c>
      <c r="B4769" s="1" t="s">
        <v>488</v>
      </c>
      <c r="C4769" s="2" t="s">
        <v>625</v>
      </c>
      <c r="D4769" s="1" t="s">
        <v>257</v>
      </c>
      <c r="E4769" s="1">
        <v>6110</v>
      </c>
      <c r="F4769" s="1" t="s">
        <v>490</v>
      </c>
      <c r="G4769" s="2" t="s">
        <v>501</v>
      </c>
      <c r="H4769" s="1" t="s">
        <v>502</v>
      </c>
      <c r="I4769" s="1">
        <v>2003</v>
      </c>
      <c r="J4769" s="1">
        <v>2003</v>
      </c>
      <c r="K4769" s="1" t="s">
        <v>493</v>
      </c>
      <c r="L4769" s="1">
        <v>303.16000000000003</v>
      </c>
      <c r="M4769" s="1" t="s">
        <v>504</v>
      </c>
      <c r="N4769" s="1" t="s">
        <v>505</v>
      </c>
    </row>
    <row r="4770" spans="1:14" hidden="1" x14ac:dyDescent="0.35">
      <c r="A4770" s="1" t="s">
        <v>487</v>
      </c>
      <c r="B4770" s="1" t="s">
        <v>488</v>
      </c>
      <c r="C4770" s="2" t="s">
        <v>625</v>
      </c>
      <c r="D4770" s="1" t="s">
        <v>257</v>
      </c>
      <c r="E4770" s="1">
        <v>6110</v>
      </c>
      <c r="F4770" s="1" t="s">
        <v>490</v>
      </c>
      <c r="G4770" s="2" t="s">
        <v>501</v>
      </c>
      <c r="H4770" s="1" t="s">
        <v>502</v>
      </c>
      <c r="I4770" s="1">
        <v>2004</v>
      </c>
      <c r="J4770" s="1">
        <v>2004</v>
      </c>
      <c r="K4770" s="1" t="s">
        <v>493</v>
      </c>
      <c r="L4770" s="1">
        <v>354.05</v>
      </c>
      <c r="M4770" s="1" t="s">
        <v>504</v>
      </c>
      <c r="N4770" s="1" t="s">
        <v>505</v>
      </c>
    </row>
    <row r="4771" spans="1:14" hidden="1" x14ac:dyDescent="0.35">
      <c r="A4771" s="1" t="s">
        <v>487</v>
      </c>
      <c r="B4771" s="1" t="s">
        <v>488</v>
      </c>
      <c r="C4771" s="2" t="s">
        <v>625</v>
      </c>
      <c r="D4771" s="1" t="s">
        <v>257</v>
      </c>
      <c r="E4771" s="1">
        <v>6110</v>
      </c>
      <c r="F4771" s="1" t="s">
        <v>490</v>
      </c>
      <c r="G4771" s="2" t="s">
        <v>501</v>
      </c>
      <c r="H4771" s="1" t="s">
        <v>502</v>
      </c>
      <c r="I4771" s="1">
        <v>2005</v>
      </c>
      <c r="J4771" s="1">
        <v>2005</v>
      </c>
      <c r="K4771" s="1" t="s">
        <v>493</v>
      </c>
      <c r="L4771" s="1">
        <v>270.44</v>
      </c>
      <c r="M4771" s="1" t="s">
        <v>504</v>
      </c>
      <c r="N4771" s="1" t="s">
        <v>505</v>
      </c>
    </row>
    <row r="4772" spans="1:14" hidden="1" x14ac:dyDescent="0.35">
      <c r="A4772" s="1" t="s">
        <v>487</v>
      </c>
      <c r="B4772" s="1" t="s">
        <v>488</v>
      </c>
      <c r="C4772" s="2" t="s">
        <v>625</v>
      </c>
      <c r="D4772" s="1" t="s">
        <v>257</v>
      </c>
      <c r="E4772" s="1">
        <v>6110</v>
      </c>
      <c r="F4772" s="1" t="s">
        <v>490</v>
      </c>
      <c r="G4772" s="2" t="s">
        <v>501</v>
      </c>
      <c r="H4772" s="1" t="s">
        <v>502</v>
      </c>
      <c r="I4772" s="1">
        <v>2006</v>
      </c>
      <c r="J4772" s="1">
        <v>2006</v>
      </c>
      <c r="K4772" s="1" t="s">
        <v>493</v>
      </c>
      <c r="L4772" s="1">
        <v>270.05</v>
      </c>
      <c r="M4772" s="1" t="s">
        <v>504</v>
      </c>
      <c r="N4772" s="1" t="s">
        <v>505</v>
      </c>
    </row>
    <row r="4773" spans="1:14" hidden="1" x14ac:dyDescent="0.35">
      <c r="A4773" s="1" t="s">
        <v>487</v>
      </c>
      <c r="B4773" s="1" t="s">
        <v>488</v>
      </c>
      <c r="C4773" s="2" t="s">
        <v>625</v>
      </c>
      <c r="D4773" s="1" t="s">
        <v>257</v>
      </c>
      <c r="E4773" s="1">
        <v>6110</v>
      </c>
      <c r="F4773" s="1" t="s">
        <v>490</v>
      </c>
      <c r="G4773" s="2" t="s">
        <v>501</v>
      </c>
      <c r="H4773" s="1" t="s">
        <v>502</v>
      </c>
      <c r="I4773" s="1">
        <v>2007</v>
      </c>
      <c r="J4773" s="1">
        <v>2007</v>
      </c>
      <c r="K4773" s="1" t="s">
        <v>493</v>
      </c>
      <c r="L4773" s="1">
        <v>304.2</v>
      </c>
      <c r="M4773" s="1" t="s">
        <v>504</v>
      </c>
      <c r="N4773" s="1" t="s">
        <v>505</v>
      </c>
    </row>
    <row r="4774" spans="1:14" hidden="1" x14ac:dyDescent="0.35">
      <c r="A4774" s="1" t="s">
        <v>487</v>
      </c>
      <c r="B4774" s="1" t="s">
        <v>488</v>
      </c>
      <c r="C4774" s="2" t="s">
        <v>625</v>
      </c>
      <c r="D4774" s="1" t="s">
        <v>257</v>
      </c>
      <c r="E4774" s="1">
        <v>6110</v>
      </c>
      <c r="F4774" s="1" t="s">
        <v>490</v>
      </c>
      <c r="G4774" s="2" t="s">
        <v>501</v>
      </c>
      <c r="H4774" s="1" t="s">
        <v>502</v>
      </c>
      <c r="I4774" s="1">
        <v>2008</v>
      </c>
      <c r="J4774" s="1">
        <v>2008</v>
      </c>
      <c r="K4774" s="1" t="s">
        <v>493</v>
      </c>
      <c r="L4774" s="1">
        <v>463.22</v>
      </c>
      <c r="M4774" s="1" t="s">
        <v>504</v>
      </c>
      <c r="N4774" s="1" t="s">
        <v>505</v>
      </c>
    </row>
    <row r="4775" spans="1:14" hidden="1" x14ac:dyDescent="0.35">
      <c r="A4775" s="1" t="s">
        <v>487</v>
      </c>
      <c r="B4775" s="1" t="s">
        <v>488</v>
      </c>
      <c r="C4775" s="2" t="s">
        <v>625</v>
      </c>
      <c r="D4775" s="1" t="s">
        <v>257</v>
      </c>
      <c r="E4775" s="1">
        <v>6110</v>
      </c>
      <c r="F4775" s="1" t="s">
        <v>490</v>
      </c>
      <c r="G4775" s="2" t="s">
        <v>501</v>
      </c>
      <c r="H4775" s="1" t="s">
        <v>502</v>
      </c>
      <c r="I4775" s="1">
        <v>2009</v>
      </c>
      <c r="J4775" s="1">
        <v>2009</v>
      </c>
      <c r="K4775" s="1" t="s">
        <v>493</v>
      </c>
      <c r="L4775" s="1">
        <v>372.1</v>
      </c>
      <c r="M4775" s="1" t="s">
        <v>504</v>
      </c>
      <c r="N4775" s="1" t="s">
        <v>505</v>
      </c>
    </row>
    <row r="4776" spans="1:14" hidden="1" x14ac:dyDescent="0.35">
      <c r="A4776" s="1" t="s">
        <v>487</v>
      </c>
      <c r="B4776" s="1" t="s">
        <v>488</v>
      </c>
      <c r="C4776" s="2" t="s">
        <v>625</v>
      </c>
      <c r="D4776" s="1" t="s">
        <v>257</v>
      </c>
      <c r="E4776" s="1">
        <v>6110</v>
      </c>
      <c r="F4776" s="1" t="s">
        <v>490</v>
      </c>
      <c r="G4776" s="2" t="s">
        <v>501</v>
      </c>
      <c r="H4776" s="1" t="s">
        <v>502</v>
      </c>
      <c r="I4776" s="1">
        <v>2010</v>
      </c>
      <c r="J4776" s="1">
        <v>2010</v>
      </c>
      <c r="K4776" s="1" t="s">
        <v>493</v>
      </c>
      <c r="L4776" s="1">
        <v>427.15</v>
      </c>
      <c r="M4776" s="1" t="s">
        <v>504</v>
      </c>
      <c r="N4776" s="1" t="s">
        <v>505</v>
      </c>
    </row>
    <row r="4777" spans="1:14" hidden="1" x14ac:dyDescent="0.35">
      <c r="A4777" s="1" t="s">
        <v>487</v>
      </c>
      <c r="B4777" s="1" t="s">
        <v>488</v>
      </c>
      <c r="C4777" s="2" t="s">
        <v>625</v>
      </c>
      <c r="D4777" s="1" t="s">
        <v>257</v>
      </c>
      <c r="E4777" s="1">
        <v>6110</v>
      </c>
      <c r="F4777" s="1" t="s">
        <v>490</v>
      </c>
      <c r="G4777" s="2" t="s">
        <v>501</v>
      </c>
      <c r="H4777" s="1" t="s">
        <v>502</v>
      </c>
      <c r="I4777" s="1">
        <v>2011</v>
      </c>
      <c r="J4777" s="1">
        <v>2011</v>
      </c>
      <c r="K4777" s="1" t="s">
        <v>493</v>
      </c>
      <c r="L4777" s="1">
        <v>479.61</v>
      </c>
      <c r="M4777" s="1" t="s">
        <v>504</v>
      </c>
      <c r="N4777" s="1" t="s">
        <v>505</v>
      </c>
    </row>
    <row r="4778" spans="1:14" hidden="1" x14ac:dyDescent="0.35">
      <c r="A4778" s="1" t="s">
        <v>487</v>
      </c>
      <c r="B4778" s="1" t="s">
        <v>488</v>
      </c>
      <c r="C4778" s="2" t="s">
        <v>625</v>
      </c>
      <c r="D4778" s="1" t="s">
        <v>257</v>
      </c>
      <c r="E4778" s="1">
        <v>6110</v>
      </c>
      <c r="F4778" s="1" t="s">
        <v>490</v>
      </c>
      <c r="G4778" s="2" t="s">
        <v>501</v>
      </c>
      <c r="H4778" s="1" t="s">
        <v>502</v>
      </c>
      <c r="I4778" s="1">
        <v>2012</v>
      </c>
      <c r="J4778" s="1">
        <v>2012</v>
      </c>
      <c r="K4778" s="1" t="s">
        <v>493</v>
      </c>
      <c r="L4778" s="1">
        <v>322.43</v>
      </c>
      <c r="M4778" s="1" t="s">
        <v>504</v>
      </c>
      <c r="N4778" s="1" t="s">
        <v>505</v>
      </c>
    </row>
    <row r="4779" spans="1:14" hidden="1" x14ac:dyDescent="0.35">
      <c r="A4779" s="1" t="s">
        <v>487</v>
      </c>
      <c r="B4779" s="1" t="s">
        <v>488</v>
      </c>
      <c r="C4779" s="2" t="s">
        <v>625</v>
      </c>
      <c r="D4779" s="1" t="s">
        <v>257</v>
      </c>
      <c r="E4779" s="1">
        <v>6110</v>
      </c>
      <c r="F4779" s="1" t="s">
        <v>490</v>
      </c>
      <c r="G4779" s="2" t="s">
        <v>501</v>
      </c>
      <c r="H4779" s="1" t="s">
        <v>502</v>
      </c>
      <c r="I4779" s="1">
        <v>2013</v>
      </c>
      <c r="J4779" s="1">
        <v>2013</v>
      </c>
      <c r="K4779" s="1" t="s">
        <v>493</v>
      </c>
      <c r="L4779" s="1">
        <v>608.11</v>
      </c>
      <c r="M4779" s="1" t="s">
        <v>504</v>
      </c>
      <c r="N4779" s="1" t="s">
        <v>505</v>
      </c>
    </row>
    <row r="4780" spans="1:14" hidden="1" x14ac:dyDescent="0.35">
      <c r="A4780" s="1" t="s">
        <v>487</v>
      </c>
      <c r="B4780" s="1" t="s">
        <v>488</v>
      </c>
      <c r="C4780" s="2" t="s">
        <v>625</v>
      </c>
      <c r="D4780" s="1" t="s">
        <v>257</v>
      </c>
      <c r="E4780" s="1">
        <v>6110</v>
      </c>
      <c r="F4780" s="1" t="s">
        <v>490</v>
      </c>
      <c r="G4780" s="2" t="s">
        <v>501</v>
      </c>
      <c r="H4780" s="1" t="s">
        <v>502</v>
      </c>
      <c r="I4780" s="1">
        <v>2014</v>
      </c>
      <c r="J4780" s="1">
        <v>2014</v>
      </c>
      <c r="K4780" s="1" t="s">
        <v>493</v>
      </c>
      <c r="L4780" s="1">
        <v>1257.55</v>
      </c>
      <c r="M4780" s="1" t="s">
        <v>504</v>
      </c>
      <c r="N4780" s="1" t="s">
        <v>505</v>
      </c>
    </row>
    <row r="4781" spans="1:14" hidden="1" x14ac:dyDescent="0.35">
      <c r="A4781" s="1" t="s">
        <v>487</v>
      </c>
      <c r="B4781" s="1" t="s">
        <v>488</v>
      </c>
      <c r="C4781" s="2" t="s">
        <v>625</v>
      </c>
      <c r="D4781" s="1" t="s">
        <v>257</v>
      </c>
      <c r="E4781" s="1">
        <v>6110</v>
      </c>
      <c r="F4781" s="1" t="s">
        <v>490</v>
      </c>
      <c r="G4781" s="2" t="s">
        <v>501</v>
      </c>
      <c r="H4781" s="1" t="s">
        <v>502</v>
      </c>
      <c r="I4781" s="1">
        <v>2015</v>
      </c>
      <c r="J4781" s="1">
        <v>2015</v>
      </c>
      <c r="K4781" s="1" t="s">
        <v>493</v>
      </c>
      <c r="L4781" s="1">
        <v>859.53</v>
      </c>
      <c r="M4781" s="1" t="s">
        <v>504</v>
      </c>
      <c r="N4781" s="1" t="s">
        <v>505</v>
      </c>
    </row>
    <row r="4782" spans="1:14" hidden="1" x14ac:dyDescent="0.35">
      <c r="A4782" s="1" t="s">
        <v>487</v>
      </c>
      <c r="B4782" s="1" t="s">
        <v>488</v>
      </c>
      <c r="C4782" s="2" t="s">
        <v>625</v>
      </c>
      <c r="D4782" s="1" t="s">
        <v>257</v>
      </c>
      <c r="E4782" s="1">
        <v>6110</v>
      </c>
      <c r="F4782" s="1" t="s">
        <v>490</v>
      </c>
      <c r="G4782" s="2" t="s">
        <v>501</v>
      </c>
      <c r="H4782" s="1" t="s">
        <v>502</v>
      </c>
      <c r="I4782" s="1">
        <v>2016</v>
      </c>
      <c r="J4782" s="1">
        <v>2016</v>
      </c>
      <c r="K4782" s="1" t="s">
        <v>493</v>
      </c>
      <c r="L4782" s="1">
        <v>654.11</v>
      </c>
      <c r="M4782" s="1" t="s">
        <v>504</v>
      </c>
      <c r="N4782" s="1" t="s">
        <v>505</v>
      </c>
    </row>
    <row r="4783" spans="1:14" hidden="1" x14ac:dyDescent="0.35">
      <c r="A4783" s="1" t="s">
        <v>487</v>
      </c>
      <c r="B4783" s="1" t="s">
        <v>488</v>
      </c>
      <c r="C4783" s="2" t="s">
        <v>625</v>
      </c>
      <c r="D4783" s="1" t="s">
        <v>257</v>
      </c>
      <c r="E4783" s="1">
        <v>6110</v>
      </c>
      <c r="F4783" s="1" t="s">
        <v>490</v>
      </c>
      <c r="G4783" s="2" t="s">
        <v>501</v>
      </c>
      <c r="H4783" s="1" t="s">
        <v>502</v>
      </c>
      <c r="I4783" s="1">
        <v>2017</v>
      </c>
      <c r="J4783" s="1">
        <v>2017</v>
      </c>
      <c r="K4783" s="1" t="s">
        <v>493</v>
      </c>
      <c r="L4783" s="1">
        <v>603.08000000000004</v>
      </c>
      <c r="M4783" s="1" t="s">
        <v>504</v>
      </c>
      <c r="N4783" s="1" t="s">
        <v>505</v>
      </c>
    </row>
    <row r="4784" spans="1:14" hidden="1" x14ac:dyDescent="0.35">
      <c r="A4784" s="1" t="s">
        <v>487</v>
      </c>
      <c r="B4784" s="1" t="s">
        <v>488</v>
      </c>
      <c r="C4784" s="2" t="s">
        <v>626</v>
      </c>
      <c r="D4784" s="1" t="s">
        <v>259</v>
      </c>
      <c r="E4784" s="1">
        <v>6110</v>
      </c>
      <c r="F4784" s="1" t="s">
        <v>490</v>
      </c>
      <c r="G4784" s="2" t="s">
        <v>491</v>
      </c>
      <c r="H4784" s="1" t="s">
        <v>492</v>
      </c>
      <c r="I4784" s="1">
        <v>2001</v>
      </c>
      <c r="J4784" s="1">
        <v>2001</v>
      </c>
      <c r="K4784" s="1" t="s">
        <v>493</v>
      </c>
      <c r="L4784" s="1">
        <v>811.62</v>
      </c>
      <c r="M4784" s="1" t="s">
        <v>504</v>
      </c>
      <c r="N4784" s="1" t="s">
        <v>505</v>
      </c>
    </row>
    <row r="4785" spans="1:14" hidden="1" x14ac:dyDescent="0.35">
      <c r="A4785" s="1" t="s">
        <v>487</v>
      </c>
      <c r="B4785" s="1" t="s">
        <v>488</v>
      </c>
      <c r="C4785" s="2" t="s">
        <v>626</v>
      </c>
      <c r="D4785" s="1" t="s">
        <v>259</v>
      </c>
      <c r="E4785" s="1">
        <v>6110</v>
      </c>
      <c r="F4785" s="1" t="s">
        <v>490</v>
      </c>
      <c r="G4785" s="2" t="s">
        <v>491</v>
      </c>
      <c r="H4785" s="1" t="s">
        <v>492</v>
      </c>
      <c r="I4785" s="1">
        <v>2002</v>
      </c>
      <c r="J4785" s="1">
        <v>2002</v>
      </c>
      <c r="K4785" s="1" t="s">
        <v>493</v>
      </c>
      <c r="L4785" s="1">
        <v>812.65</v>
      </c>
      <c r="M4785" s="1" t="s">
        <v>504</v>
      </c>
      <c r="N4785" s="1" t="s">
        <v>505</v>
      </c>
    </row>
    <row r="4786" spans="1:14" hidden="1" x14ac:dyDescent="0.35">
      <c r="A4786" s="1" t="s">
        <v>487</v>
      </c>
      <c r="B4786" s="1" t="s">
        <v>488</v>
      </c>
      <c r="C4786" s="2" t="s">
        <v>626</v>
      </c>
      <c r="D4786" s="1" t="s">
        <v>259</v>
      </c>
      <c r="E4786" s="1">
        <v>6110</v>
      </c>
      <c r="F4786" s="1" t="s">
        <v>490</v>
      </c>
      <c r="G4786" s="2" t="s">
        <v>491</v>
      </c>
      <c r="H4786" s="1" t="s">
        <v>492</v>
      </c>
      <c r="I4786" s="1">
        <v>2003</v>
      </c>
      <c r="J4786" s="1">
        <v>2003</v>
      </c>
      <c r="K4786" s="1" t="s">
        <v>493</v>
      </c>
      <c r="L4786" s="1">
        <v>865.72</v>
      </c>
      <c r="M4786" s="1" t="s">
        <v>504</v>
      </c>
      <c r="N4786" s="1" t="s">
        <v>505</v>
      </c>
    </row>
    <row r="4787" spans="1:14" hidden="1" x14ac:dyDescent="0.35">
      <c r="A4787" s="1" t="s">
        <v>487</v>
      </c>
      <c r="B4787" s="1" t="s">
        <v>488</v>
      </c>
      <c r="C4787" s="2" t="s">
        <v>626</v>
      </c>
      <c r="D4787" s="1" t="s">
        <v>259</v>
      </c>
      <c r="E4787" s="1">
        <v>6110</v>
      </c>
      <c r="F4787" s="1" t="s">
        <v>490</v>
      </c>
      <c r="G4787" s="2" t="s">
        <v>491</v>
      </c>
      <c r="H4787" s="1" t="s">
        <v>492</v>
      </c>
      <c r="I4787" s="1">
        <v>2004</v>
      </c>
      <c r="J4787" s="1">
        <v>2004</v>
      </c>
      <c r="K4787" s="1" t="s">
        <v>493</v>
      </c>
      <c r="L4787" s="1">
        <v>1096.2</v>
      </c>
      <c r="M4787" s="1" t="s">
        <v>504</v>
      </c>
      <c r="N4787" s="1" t="s">
        <v>505</v>
      </c>
    </row>
    <row r="4788" spans="1:14" hidden="1" x14ac:dyDescent="0.35">
      <c r="A4788" s="1" t="s">
        <v>487</v>
      </c>
      <c r="B4788" s="1" t="s">
        <v>488</v>
      </c>
      <c r="C4788" s="2" t="s">
        <v>626</v>
      </c>
      <c r="D4788" s="1" t="s">
        <v>259</v>
      </c>
      <c r="E4788" s="1">
        <v>6110</v>
      </c>
      <c r="F4788" s="1" t="s">
        <v>490</v>
      </c>
      <c r="G4788" s="2" t="s">
        <v>491</v>
      </c>
      <c r="H4788" s="1" t="s">
        <v>492</v>
      </c>
      <c r="I4788" s="1">
        <v>2005</v>
      </c>
      <c r="J4788" s="1">
        <v>2005</v>
      </c>
      <c r="K4788" s="1" t="s">
        <v>493</v>
      </c>
      <c r="L4788" s="1">
        <v>969.66</v>
      </c>
      <c r="M4788" s="1" t="s">
        <v>504</v>
      </c>
      <c r="N4788" s="1" t="s">
        <v>505</v>
      </c>
    </row>
    <row r="4789" spans="1:14" hidden="1" x14ac:dyDescent="0.35">
      <c r="A4789" s="1" t="s">
        <v>487</v>
      </c>
      <c r="B4789" s="1" t="s">
        <v>488</v>
      </c>
      <c r="C4789" s="2" t="s">
        <v>626</v>
      </c>
      <c r="D4789" s="1" t="s">
        <v>259</v>
      </c>
      <c r="E4789" s="1">
        <v>6110</v>
      </c>
      <c r="F4789" s="1" t="s">
        <v>490</v>
      </c>
      <c r="G4789" s="2" t="s">
        <v>491</v>
      </c>
      <c r="H4789" s="1" t="s">
        <v>492</v>
      </c>
      <c r="I4789" s="1">
        <v>2006</v>
      </c>
      <c r="J4789" s="1">
        <v>2006</v>
      </c>
      <c r="K4789" s="1" t="s">
        <v>493</v>
      </c>
      <c r="L4789" s="1">
        <v>966.97</v>
      </c>
      <c r="M4789" s="1" t="s">
        <v>504</v>
      </c>
      <c r="N4789" s="1" t="s">
        <v>505</v>
      </c>
    </row>
    <row r="4790" spans="1:14" hidden="1" x14ac:dyDescent="0.35">
      <c r="A4790" s="1" t="s">
        <v>487</v>
      </c>
      <c r="B4790" s="1" t="s">
        <v>488</v>
      </c>
      <c r="C4790" s="2" t="s">
        <v>626</v>
      </c>
      <c r="D4790" s="1" t="s">
        <v>259</v>
      </c>
      <c r="E4790" s="1">
        <v>6110</v>
      </c>
      <c r="F4790" s="1" t="s">
        <v>490</v>
      </c>
      <c r="G4790" s="2" t="s">
        <v>491</v>
      </c>
      <c r="H4790" s="1" t="s">
        <v>492</v>
      </c>
      <c r="I4790" s="1">
        <v>2007</v>
      </c>
      <c r="J4790" s="1">
        <v>2007</v>
      </c>
      <c r="K4790" s="1" t="s">
        <v>493</v>
      </c>
      <c r="L4790" s="1">
        <v>862.15</v>
      </c>
      <c r="M4790" s="1" t="s">
        <v>504</v>
      </c>
      <c r="N4790" s="1" t="s">
        <v>505</v>
      </c>
    </row>
    <row r="4791" spans="1:14" hidden="1" x14ac:dyDescent="0.35">
      <c r="A4791" s="1" t="s">
        <v>487</v>
      </c>
      <c r="B4791" s="1" t="s">
        <v>488</v>
      </c>
      <c r="C4791" s="2" t="s">
        <v>626</v>
      </c>
      <c r="D4791" s="1" t="s">
        <v>259</v>
      </c>
      <c r="E4791" s="1">
        <v>6110</v>
      </c>
      <c r="F4791" s="1" t="s">
        <v>490</v>
      </c>
      <c r="G4791" s="2" t="s">
        <v>491</v>
      </c>
      <c r="H4791" s="1" t="s">
        <v>492</v>
      </c>
      <c r="I4791" s="1">
        <v>2008</v>
      </c>
      <c r="J4791" s="1">
        <v>2008</v>
      </c>
      <c r="K4791" s="1" t="s">
        <v>493</v>
      </c>
      <c r="L4791" s="1">
        <v>877.25</v>
      </c>
      <c r="M4791" s="1" t="s">
        <v>504</v>
      </c>
      <c r="N4791" s="1" t="s">
        <v>505</v>
      </c>
    </row>
    <row r="4792" spans="1:14" hidden="1" x14ac:dyDescent="0.35">
      <c r="A4792" s="1" t="s">
        <v>487</v>
      </c>
      <c r="B4792" s="1" t="s">
        <v>488</v>
      </c>
      <c r="C4792" s="2" t="s">
        <v>626</v>
      </c>
      <c r="D4792" s="1" t="s">
        <v>259</v>
      </c>
      <c r="E4792" s="1">
        <v>6110</v>
      </c>
      <c r="F4792" s="1" t="s">
        <v>490</v>
      </c>
      <c r="G4792" s="2" t="s">
        <v>491</v>
      </c>
      <c r="H4792" s="1" t="s">
        <v>492</v>
      </c>
      <c r="I4792" s="1">
        <v>2009</v>
      </c>
      <c r="J4792" s="1">
        <v>2009</v>
      </c>
      <c r="K4792" s="1" t="s">
        <v>493</v>
      </c>
      <c r="L4792" s="1">
        <v>901.52</v>
      </c>
      <c r="M4792" s="1" t="s">
        <v>504</v>
      </c>
      <c r="N4792" s="1" t="s">
        <v>505</v>
      </c>
    </row>
    <row r="4793" spans="1:14" hidden="1" x14ac:dyDescent="0.35">
      <c r="A4793" s="1" t="s">
        <v>487</v>
      </c>
      <c r="B4793" s="1" t="s">
        <v>488</v>
      </c>
      <c r="C4793" s="2" t="s">
        <v>626</v>
      </c>
      <c r="D4793" s="1" t="s">
        <v>259</v>
      </c>
      <c r="E4793" s="1">
        <v>6110</v>
      </c>
      <c r="F4793" s="1" t="s">
        <v>490</v>
      </c>
      <c r="G4793" s="2" t="s">
        <v>491</v>
      </c>
      <c r="H4793" s="1" t="s">
        <v>492</v>
      </c>
      <c r="I4793" s="1">
        <v>2010</v>
      </c>
      <c r="J4793" s="1">
        <v>2010</v>
      </c>
      <c r="K4793" s="1" t="s">
        <v>493</v>
      </c>
      <c r="L4793" s="1">
        <v>836.21</v>
      </c>
      <c r="M4793" s="1" t="s">
        <v>504</v>
      </c>
      <c r="N4793" s="1" t="s">
        <v>505</v>
      </c>
    </row>
    <row r="4794" spans="1:14" hidden="1" x14ac:dyDescent="0.35">
      <c r="A4794" s="1" t="s">
        <v>487</v>
      </c>
      <c r="B4794" s="1" t="s">
        <v>488</v>
      </c>
      <c r="C4794" s="2" t="s">
        <v>626</v>
      </c>
      <c r="D4794" s="1" t="s">
        <v>259</v>
      </c>
      <c r="E4794" s="1">
        <v>6110</v>
      </c>
      <c r="F4794" s="1" t="s">
        <v>490</v>
      </c>
      <c r="G4794" s="2" t="s">
        <v>491</v>
      </c>
      <c r="H4794" s="1" t="s">
        <v>492</v>
      </c>
      <c r="I4794" s="1">
        <v>2011</v>
      </c>
      <c r="J4794" s="1">
        <v>2011</v>
      </c>
      <c r="K4794" s="1" t="s">
        <v>493</v>
      </c>
      <c r="L4794" s="1">
        <v>848.87</v>
      </c>
      <c r="M4794" s="1" t="s">
        <v>504</v>
      </c>
      <c r="N4794" s="1" t="s">
        <v>505</v>
      </c>
    </row>
    <row r="4795" spans="1:14" hidden="1" x14ac:dyDescent="0.35">
      <c r="A4795" s="1" t="s">
        <v>487</v>
      </c>
      <c r="B4795" s="1" t="s">
        <v>488</v>
      </c>
      <c r="C4795" s="2" t="s">
        <v>626</v>
      </c>
      <c r="D4795" s="1" t="s">
        <v>259</v>
      </c>
      <c r="E4795" s="1">
        <v>6110</v>
      </c>
      <c r="F4795" s="1" t="s">
        <v>490</v>
      </c>
      <c r="G4795" s="2" t="s">
        <v>491</v>
      </c>
      <c r="H4795" s="1" t="s">
        <v>492</v>
      </c>
      <c r="I4795" s="1">
        <v>2012</v>
      </c>
      <c r="J4795" s="1">
        <v>2012</v>
      </c>
      <c r="K4795" s="1" t="s">
        <v>493</v>
      </c>
      <c r="L4795" s="1">
        <v>859.59</v>
      </c>
      <c r="M4795" s="1" t="s">
        <v>504</v>
      </c>
      <c r="N4795" s="1" t="s">
        <v>505</v>
      </c>
    </row>
    <row r="4796" spans="1:14" hidden="1" x14ac:dyDescent="0.35">
      <c r="A4796" s="1" t="s">
        <v>487</v>
      </c>
      <c r="B4796" s="1" t="s">
        <v>488</v>
      </c>
      <c r="C4796" s="2" t="s">
        <v>626</v>
      </c>
      <c r="D4796" s="1" t="s">
        <v>259</v>
      </c>
      <c r="E4796" s="1">
        <v>6110</v>
      </c>
      <c r="F4796" s="1" t="s">
        <v>490</v>
      </c>
      <c r="G4796" s="2" t="s">
        <v>491</v>
      </c>
      <c r="H4796" s="1" t="s">
        <v>492</v>
      </c>
      <c r="I4796" s="1">
        <v>2013</v>
      </c>
      <c r="J4796" s="1">
        <v>2013</v>
      </c>
      <c r="K4796" s="1" t="s">
        <v>493</v>
      </c>
      <c r="L4796" s="1">
        <v>776.02</v>
      </c>
      <c r="M4796" s="1" t="s">
        <v>504</v>
      </c>
      <c r="N4796" s="1" t="s">
        <v>505</v>
      </c>
    </row>
    <row r="4797" spans="1:14" hidden="1" x14ac:dyDescent="0.35">
      <c r="A4797" s="1" t="s">
        <v>487</v>
      </c>
      <c r="B4797" s="1" t="s">
        <v>488</v>
      </c>
      <c r="C4797" s="2" t="s">
        <v>626</v>
      </c>
      <c r="D4797" s="1" t="s">
        <v>259</v>
      </c>
      <c r="E4797" s="1">
        <v>6110</v>
      </c>
      <c r="F4797" s="1" t="s">
        <v>490</v>
      </c>
      <c r="G4797" s="2" t="s">
        <v>491</v>
      </c>
      <c r="H4797" s="1" t="s">
        <v>492</v>
      </c>
      <c r="I4797" s="1">
        <v>2014</v>
      </c>
      <c r="J4797" s="1">
        <v>2014</v>
      </c>
      <c r="K4797" s="1" t="s">
        <v>493</v>
      </c>
      <c r="L4797" s="1">
        <v>994.14</v>
      </c>
      <c r="M4797" s="1" t="s">
        <v>504</v>
      </c>
      <c r="N4797" s="1" t="s">
        <v>505</v>
      </c>
    </row>
    <row r="4798" spans="1:14" hidden="1" x14ac:dyDescent="0.35">
      <c r="A4798" s="1" t="s">
        <v>487</v>
      </c>
      <c r="B4798" s="1" t="s">
        <v>488</v>
      </c>
      <c r="C4798" s="2" t="s">
        <v>626</v>
      </c>
      <c r="D4798" s="1" t="s">
        <v>259</v>
      </c>
      <c r="E4798" s="1">
        <v>6110</v>
      </c>
      <c r="F4798" s="1" t="s">
        <v>490</v>
      </c>
      <c r="G4798" s="2" t="s">
        <v>491</v>
      </c>
      <c r="H4798" s="1" t="s">
        <v>492</v>
      </c>
      <c r="I4798" s="1">
        <v>2015</v>
      </c>
      <c r="J4798" s="1">
        <v>2015</v>
      </c>
      <c r="K4798" s="1" t="s">
        <v>493</v>
      </c>
      <c r="L4798" s="1">
        <v>694.88</v>
      </c>
      <c r="M4798" s="1" t="s">
        <v>504</v>
      </c>
      <c r="N4798" s="1" t="s">
        <v>505</v>
      </c>
    </row>
    <row r="4799" spans="1:14" hidden="1" x14ac:dyDescent="0.35">
      <c r="A4799" s="1" t="s">
        <v>487</v>
      </c>
      <c r="B4799" s="1" t="s">
        <v>488</v>
      </c>
      <c r="C4799" s="2" t="s">
        <v>626</v>
      </c>
      <c r="D4799" s="1" t="s">
        <v>259</v>
      </c>
      <c r="E4799" s="1">
        <v>6110</v>
      </c>
      <c r="F4799" s="1" t="s">
        <v>490</v>
      </c>
      <c r="G4799" s="2" t="s">
        <v>491</v>
      </c>
      <c r="H4799" s="1" t="s">
        <v>492</v>
      </c>
      <c r="I4799" s="1">
        <v>2016</v>
      </c>
      <c r="J4799" s="1">
        <v>2016</v>
      </c>
      <c r="K4799" s="1" t="s">
        <v>493</v>
      </c>
      <c r="L4799" s="1">
        <v>567.09</v>
      </c>
      <c r="M4799" s="1" t="s">
        <v>504</v>
      </c>
      <c r="N4799" s="1" t="s">
        <v>505</v>
      </c>
    </row>
    <row r="4800" spans="1:14" hidden="1" x14ac:dyDescent="0.35">
      <c r="A4800" s="1" t="s">
        <v>487</v>
      </c>
      <c r="B4800" s="1" t="s">
        <v>488</v>
      </c>
      <c r="C4800" s="2" t="s">
        <v>626</v>
      </c>
      <c r="D4800" s="1" t="s">
        <v>259</v>
      </c>
      <c r="E4800" s="1">
        <v>6110</v>
      </c>
      <c r="F4800" s="1" t="s">
        <v>490</v>
      </c>
      <c r="G4800" s="2" t="s">
        <v>491</v>
      </c>
      <c r="H4800" s="1" t="s">
        <v>492</v>
      </c>
      <c r="I4800" s="1">
        <v>2017</v>
      </c>
      <c r="J4800" s="1">
        <v>2017</v>
      </c>
      <c r="K4800" s="1" t="s">
        <v>493</v>
      </c>
      <c r="L4800" s="1">
        <v>595.29</v>
      </c>
      <c r="M4800" s="1" t="s">
        <v>504</v>
      </c>
      <c r="N4800" s="1" t="s">
        <v>505</v>
      </c>
    </row>
    <row r="4801" spans="1:14" hidden="1" x14ac:dyDescent="0.35">
      <c r="A4801" s="1" t="s">
        <v>487</v>
      </c>
      <c r="B4801" s="1" t="s">
        <v>488</v>
      </c>
      <c r="C4801" s="2" t="s">
        <v>626</v>
      </c>
      <c r="D4801" s="1" t="s">
        <v>259</v>
      </c>
      <c r="E4801" s="1">
        <v>6110</v>
      </c>
      <c r="F4801" s="1" t="s">
        <v>490</v>
      </c>
      <c r="G4801" s="2" t="s">
        <v>497</v>
      </c>
      <c r="H4801" s="1" t="s">
        <v>498</v>
      </c>
      <c r="I4801" s="1">
        <v>2001</v>
      </c>
      <c r="J4801" s="1">
        <v>2001</v>
      </c>
      <c r="K4801" s="1" t="s">
        <v>493</v>
      </c>
      <c r="L4801" s="1">
        <v>794.28</v>
      </c>
      <c r="M4801" s="1" t="s">
        <v>504</v>
      </c>
      <c r="N4801" s="1" t="s">
        <v>505</v>
      </c>
    </row>
    <row r="4802" spans="1:14" hidden="1" x14ac:dyDescent="0.35">
      <c r="A4802" s="1" t="s">
        <v>487</v>
      </c>
      <c r="B4802" s="1" t="s">
        <v>488</v>
      </c>
      <c r="C4802" s="2" t="s">
        <v>626</v>
      </c>
      <c r="D4802" s="1" t="s">
        <v>259</v>
      </c>
      <c r="E4802" s="1">
        <v>6110</v>
      </c>
      <c r="F4802" s="1" t="s">
        <v>490</v>
      </c>
      <c r="G4802" s="2" t="s">
        <v>497</v>
      </c>
      <c r="H4802" s="1" t="s">
        <v>498</v>
      </c>
      <c r="I4802" s="1">
        <v>2002</v>
      </c>
      <c r="J4802" s="1">
        <v>2002</v>
      </c>
      <c r="K4802" s="1" t="s">
        <v>493</v>
      </c>
      <c r="L4802" s="1">
        <v>850.79</v>
      </c>
      <c r="M4802" s="1" t="s">
        <v>504</v>
      </c>
      <c r="N4802" s="1" t="s">
        <v>505</v>
      </c>
    </row>
    <row r="4803" spans="1:14" hidden="1" x14ac:dyDescent="0.35">
      <c r="A4803" s="1" t="s">
        <v>487</v>
      </c>
      <c r="B4803" s="1" t="s">
        <v>488</v>
      </c>
      <c r="C4803" s="2" t="s">
        <v>626</v>
      </c>
      <c r="D4803" s="1" t="s">
        <v>259</v>
      </c>
      <c r="E4803" s="1">
        <v>6110</v>
      </c>
      <c r="F4803" s="1" t="s">
        <v>490</v>
      </c>
      <c r="G4803" s="2" t="s">
        <v>497</v>
      </c>
      <c r="H4803" s="1" t="s">
        <v>498</v>
      </c>
      <c r="I4803" s="1">
        <v>2003</v>
      </c>
      <c r="J4803" s="1">
        <v>2003</v>
      </c>
      <c r="K4803" s="1" t="s">
        <v>493</v>
      </c>
      <c r="L4803" s="1">
        <v>968.21</v>
      </c>
      <c r="M4803" s="1" t="s">
        <v>504</v>
      </c>
      <c r="N4803" s="1" t="s">
        <v>505</v>
      </c>
    </row>
    <row r="4804" spans="1:14" hidden="1" x14ac:dyDescent="0.35">
      <c r="A4804" s="1" t="s">
        <v>487</v>
      </c>
      <c r="B4804" s="1" t="s">
        <v>488</v>
      </c>
      <c r="C4804" s="2" t="s">
        <v>626</v>
      </c>
      <c r="D4804" s="1" t="s">
        <v>259</v>
      </c>
      <c r="E4804" s="1">
        <v>6110</v>
      </c>
      <c r="F4804" s="1" t="s">
        <v>490</v>
      </c>
      <c r="G4804" s="2" t="s">
        <v>497</v>
      </c>
      <c r="H4804" s="1" t="s">
        <v>498</v>
      </c>
      <c r="I4804" s="1">
        <v>2004</v>
      </c>
      <c r="J4804" s="1">
        <v>2004</v>
      </c>
      <c r="K4804" s="1" t="s">
        <v>493</v>
      </c>
      <c r="L4804" s="1">
        <v>1035.8499999999999</v>
      </c>
      <c r="M4804" s="1" t="s">
        <v>504</v>
      </c>
      <c r="N4804" s="1" t="s">
        <v>505</v>
      </c>
    </row>
    <row r="4805" spans="1:14" hidden="1" x14ac:dyDescent="0.35">
      <c r="A4805" s="1" t="s">
        <v>487</v>
      </c>
      <c r="B4805" s="1" t="s">
        <v>488</v>
      </c>
      <c r="C4805" s="2" t="s">
        <v>626</v>
      </c>
      <c r="D4805" s="1" t="s">
        <v>259</v>
      </c>
      <c r="E4805" s="1">
        <v>6110</v>
      </c>
      <c r="F4805" s="1" t="s">
        <v>490</v>
      </c>
      <c r="G4805" s="2" t="s">
        <v>497</v>
      </c>
      <c r="H4805" s="1" t="s">
        <v>498</v>
      </c>
      <c r="I4805" s="1">
        <v>2005</v>
      </c>
      <c r="J4805" s="1">
        <v>2005</v>
      </c>
      <c r="K4805" s="1" t="s">
        <v>493</v>
      </c>
      <c r="L4805" s="1">
        <v>1169.3</v>
      </c>
      <c r="M4805" s="1" t="s">
        <v>504</v>
      </c>
      <c r="N4805" s="1" t="s">
        <v>505</v>
      </c>
    </row>
    <row r="4806" spans="1:14" hidden="1" x14ac:dyDescent="0.35">
      <c r="A4806" s="1" t="s">
        <v>487</v>
      </c>
      <c r="B4806" s="1" t="s">
        <v>488</v>
      </c>
      <c r="C4806" s="2" t="s">
        <v>626</v>
      </c>
      <c r="D4806" s="1" t="s">
        <v>259</v>
      </c>
      <c r="E4806" s="1">
        <v>6110</v>
      </c>
      <c r="F4806" s="1" t="s">
        <v>490</v>
      </c>
      <c r="G4806" s="2" t="s">
        <v>497</v>
      </c>
      <c r="H4806" s="1" t="s">
        <v>498</v>
      </c>
      <c r="I4806" s="1">
        <v>2006</v>
      </c>
      <c r="J4806" s="1">
        <v>2006</v>
      </c>
      <c r="K4806" s="1" t="s">
        <v>493</v>
      </c>
      <c r="L4806" s="1">
        <v>1322.23</v>
      </c>
      <c r="M4806" s="1" t="s">
        <v>504</v>
      </c>
      <c r="N4806" s="1" t="s">
        <v>505</v>
      </c>
    </row>
    <row r="4807" spans="1:14" hidden="1" x14ac:dyDescent="0.35">
      <c r="A4807" s="1" t="s">
        <v>487</v>
      </c>
      <c r="B4807" s="1" t="s">
        <v>488</v>
      </c>
      <c r="C4807" s="2" t="s">
        <v>626</v>
      </c>
      <c r="D4807" s="1" t="s">
        <v>259</v>
      </c>
      <c r="E4807" s="1">
        <v>6110</v>
      </c>
      <c r="F4807" s="1" t="s">
        <v>490</v>
      </c>
      <c r="G4807" s="2" t="s">
        <v>497</v>
      </c>
      <c r="H4807" s="1" t="s">
        <v>498</v>
      </c>
      <c r="I4807" s="1">
        <v>2007</v>
      </c>
      <c r="J4807" s="1">
        <v>2007</v>
      </c>
      <c r="K4807" s="1" t="s">
        <v>493</v>
      </c>
      <c r="L4807" s="1">
        <v>1452.65</v>
      </c>
      <c r="M4807" s="1" t="s">
        <v>504</v>
      </c>
      <c r="N4807" s="1" t="s">
        <v>505</v>
      </c>
    </row>
    <row r="4808" spans="1:14" hidden="1" x14ac:dyDescent="0.35">
      <c r="A4808" s="1" t="s">
        <v>487</v>
      </c>
      <c r="B4808" s="1" t="s">
        <v>488</v>
      </c>
      <c r="C4808" s="2" t="s">
        <v>626</v>
      </c>
      <c r="D4808" s="1" t="s">
        <v>259</v>
      </c>
      <c r="E4808" s="1">
        <v>6110</v>
      </c>
      <c r="F4808" s="1" t="s">
        <v>490</v>
      </c>
      <c r="G4808" s="2" t="s">
        <v>497</v>
      </c>
      <c r="H4808" s="1" t="s">
        <v>498</v>
      </c>
      <c r="I4808" s="1">
        <v>2008</v>
      </c>
      <c r="J4808" s="1">
        <v>2008</v>
      </c>
      <c r="K4808" s="1" t="s">
        <v>493</v>
      </c>
      <c r="L4808" s="1">
        <v>1637.61</v>
      </c>
      <c r="M4808" s="1" t="s">
        <v>504</v>
      </c>
      <c r="N4808" s="1" t="s">
        <v>505</v>
      </c>
    </row>
    <row r="4809" spans="1:14" hidden="1" x14ac:dyDescent="0.35">
      <c r="A4809" s="1" t="s">
        <v>487</v>
      </c>
      <c r="B4809" s="1" t="s">
        <v>488</v>
      </c>
      <c r="C4809" s="2" t="s">
        <v>626</v>
      </c>
      <c r="D4809" s="1" t="s">
        <v>259</v>
      </c>
      <c r="E4809" s="1">
        <v>6110</v>
      </c>
      <c r="F4809" s="1" t="s">
        <v>490</v>
      </c>
      <c r="G4809" s="2" t="s">
        <v>497</v>
      </c>
      <c r="H4809" s="1" t="s">
        <v>498</v>
      </c>
      <c r="I4809" s="1">
        <v>2009</v>
      </c>
      <c r="J4809" s="1">
        <v>2009</v>
      </c>
      <c r="K4809" s="1" t="s">
        <v>493</v>
      </c>
      <c r="L4809" s="1">
        <v>1418.25</v>
      </c>
      <c r="M4809" s="1" t="s">
        <v>504</v>
      </c>
      <c r="N4809" s="1" t="s">
        <v>505</v>
      </c>
    </row>
    <row r="4810" spans="1:14" hidden="1" x14ac:dyDescent="0.35">
      <c r="A4810" s="1" t="s">
        <v>487</v>
      </c>
      <c r="B4810" s="1" t="s">
        <v>488</v>
      </c>
      <c r="C4810" s="2" t="s">
        <v>626</v>
      </c>
      <c r="D4810" s="1" t="s">
        <v>259</v>
      </c>
      <c r="E4810" s="1">
        <v>6110</v>
      </c>
      <c r="F4810" s="1" t="s">
        <v>490</v>
      </c>
      <c r="G4810" s="2" t="s">
        <v>497</v>
      </c>
      <c r="H4810" s="1" t="s">
        <v>498</v>
      </c>
      <c r="I4810" s="1">
        <v>2010</v>
      </c>
      <c r="J4810" s="1">
        <v>2010</v>
      </c>
      <c r="K4810" s="1" t="s">
        <v>493</v>
      </c>
      <c r="L4810" s="1">
        <v>1382.95</v>
      </c>
      <c r="M4810" s="1" t="s">
        <v>504</v>
      </c>
      <c r="N4810" s="1" t="s">
        <v>505</v>
      </c>
    </row>
    <row r="4811" spans="1:14" hidden="1" x14ac:dyDescent="0.35">
      <c r="A4811" s="1" t="s">
        <v>487</v>
      </c>
      <c r="B4811" s="1" t="s">
        <v>488</v>
      </c>
      <c r="C4811" s="2" t="s">
        <v>626</v>
      </c>
      <c r="D4811" s="1" t="s">
        <v>259</v>
      </c>
      <c r="E4811" s="1">
        <v>6110</v>
      </c>
      <c r="F4811" s="1" t="s">
        <v>490</v>
      </c>
      <c r="G4811" s="2" t="s">
        <v>497</v>
      </c>
      <c r="H4811" s="1" t="s">
        <v>498</v>
      </c>
      <c r="I4811" s="1">
        <v>2011</v>
      </c>
      <c r="J4811" s="1">
        <v>2011</v>
      </c>
      <c r="K4811" s="1" t="s">
        <v>493</v>
      </c>
      <c r="L4811" s="1">
        <v>1350.44</v>
      </c>
      <c r="M4811" s="1" t="s">
        <v>504</v>
      </c>
      <c r="N4811" s="1" t="s">
        <v>505</v>
      </c>
    </row>
    <row r="4812" spans="1:14" hidden="1" x14ac:dyDescent="0.35">
      <c r="A4812" s="1" t="s">
        <v>487</v>
      </c>
      <c r="B4812" s="1" t="s">
        <v>488</v>
      </c>
      <c r="C4812" s="2" t="s">
        <v>626</v>
      </c>
      <c r="D4812" s="1" t="s">
        <v>259</v>
      </c>
      <c r="E4812" s="1">
        <v>6110</v>
      </c>
      <c r="F4812" s="1" t="s">
        <v>490</v>
      </c>
      <c r="G4812" s="2" t="s">
        <v>497</v>
      </c>
      <c r="H4812" s="1" t="s">
        <v>498</v>
      </c>
      <c r="I4812" s="1">
        <v>2012</v>
      </c>
      <c r="J4812" s="1">
        <v>2012</v>
      </c>
      <c r="K4812" s="1" t="s">
        <v>493</v>
      </c>
      <c r="L4812" s="1">
        <v>924.78</v>
      </c>
      <c r="M4812" s="1" t="s">
        <v>504</v>
      </c>
      <c r="N4812" s="1" t="s">
        <v>505</v>
      </c>
    </row>
    <row r="4813" spans="1:14" hidden="1" x14ac:dyDescent="0.35">
      <c r="A4813" s="1" t="s">
        <v>487</v>
      </c>
      <c r="B4813" s="1" t="s">
        <v>488</v>
      </c>
      <c r="C4813" s="2" t="s">
        <v>626</v>
      </c>
      <c r="D4813" s="1" t="s">
        <v>259</v>
      </c>
      <c r="E4813" s="1">
        <v>6110</v>
      </c>
      <c r="F4813" s="1" t="s">
        <v>490</v>
      </c>
      <c r="G4813" s="2" t="s">
        <v>497</v>
      </c>
      <c r="H4813" s="1" t="s">
        <v>498</v>
      </c>
      <c r="I4813" s="1">
        <v>2013</v>
      </c>
      <c r="J4813" s="1">
        <v>2013</v>
      </c>
      <c r="K4813" s="1" t="s">
        <v>493</v>
      </c>
      <c r="L4813" s="1">
        <v>1453.54</v>
      </c>
      <c r="M4813" s="1" t="s">
        <v>504</v>
      </c>
      <c r="N4813" s="1" t="s">
        <v>505</v>
      </c>
    </row>
    <row r="4814" spans="1:14" hidden="1" x14ac:dyDescent="0.35">
      <c r="A4814" s="1" t="s">
        <v>487</v>
      </c>
      <c r="B4814" s="1" t="s">
        <v>488</v>
      </c>
      <c r="C4814" s="2" t="s">
        <v>626</v>
      </c>
      <c r="D4814" s="1" t="s">
        <v>259</v>
      </c>
      <c r="E4814" s="1">
        <v>6110</v>
      </c>
      <c r="F4814" s="1" t="s">
        <v>490</v>
      </c>
      <c r="G4814" s="2" t="s">
        <v>497</v>
      </c>
      <c r="H4814" s="1" t="s">
        <v>498</v>
      </c>
      <c r="I4814" s="1">
        <v>2014</v>
      </c>
      <c r="J4814" s="1">
        <v>2014</v>
      </c>
      <c r="K4814" s="1" t="s">
        <v>493</v>
      </c>
      <c r="L4814" s="1">
        <v>1311.69</v>
      </c>
      <c r="M4814" s="1" t="s">
        <v>504</v>
      </c>
      <c r="N4814" s="1" t="s">
        <v>505</v>
      </c>
    </row>
    <row r="4815" spans="1:14" hidden="1" x14ac:dyDescent="0.35">
      <c r="A4815" s="1" t="s">
        <v>487</v>
      </c>
      <c r="B4815" s="1" t="s">
        <v>488</v>
      </c>
      <c r="C4815" s="2" t="s">
        <v>626</v>
      </c>
      <c r="D4815" s="1" t="s">
        <v>259</v>
      </c>
      <c r="E4815" s="1">
        <v>6110</v>
      </c>
      <c r="F4815" s="1" t="s">
        <v>490</v>
      </c>
      <c r="G4815" s="2" t="s">
        <v>497</v>
      </c>
      <c r="H4815" s="1" t="s">
        <v>498</v>
      </c>
      <c r="I4815" s="1">
        <v>2015</v>
      </c>
      <c r="J4815" s="1">
        <v>2015</v>
      </c>
      <c r="K4815" s="1" t="s">
        <v>493</v>
      </c>
      <c r="L4815" s="1">
        <v>1268.6199999999999</v>
      </c>
      <c r="M4815" s="1" t="s">
        <v>504</v>
      </c>
      <c r="N4815" s="1" t="s">
        <v>505</v>
      </c>
    </row>
    <row r="4816" spans="1:14" hidden="1" x14ac:dyDescent="0.35">
      <c r="A4816" s="1" t="s">
        <v>487</v>
      </c>
      <c r="B4816" s="1" t="s">
        <v>488</v>
      </c>
      <c r="C4816" s="2" t="s">
        <v>626</v>
      </c>
      <c r="D4816" s="1" t="s">
        <v>259</v>
      </c>
      <c r="E4816" s="1">
        <v>6110</v>
      </c>
      <c r="F4816" s="1" t="s">
        <v>490</v>
      </c>
      <c r="G4816" s="2" t="s">
        <v>497</v>
      </c>
      <c r="H4816" s="1" t="s">
        <v>498</v>
      </c>
      <c r="I4816" s="1">
        <v>2016</v>
      </c>
      <c r="J4816" s="1">
        <v>2016</v>
      </c>
      <c r="K4816" s="1" t="s">
        <v>493</v>
      </c>
      <c r="L4816" s="1">
        <v>1174.47</v>
      </c>
      <c r="M4816" s="1" t="s">
        <v>504</v>
      </c>
      <c r="N4816" s="1" t="s">
        <v>505</v>
      </c>
    </row>
    <row r="4817" spans="1:14" hidden="1" x14ac:dyDescent="0.35">
      <c r="A4817" s="1" t="s">
        <v>487</v>
      </c>
      <c r="B4817" s="1" t="s">
        <v>488</v>
      </c>
      <c r="C4817" s="2" t="s">
        <v>626</v>
      </c>
      <c r="D4817" s="1" t="s">
        <v>259</v>
      </c>
      <c r="E4817" s="1">
        <v>6110</v>
      </c>
      <c r="F4817" s="1" t="s">
        <v>490</v>
      </c>
      <c r="G4817" s="2" t="s">
        <v>497</v>
      </c>
      <c r="H4817" s="1" t="s">
        <v>498</v>
      </c>
      <c r="I4817" s="1">
        <v>2017</v>
      </c>
      <c r="J4817" s="1">
        <v>2017</v>
      </c>
      <c r="K4817" s="1" t="s">
        <v>493</v>
      </c>
      <c r="L4817" s="1">
        <v>1253.8</v>
      </c>
      <c r="M4817" s="1" t="s">
        <v>504</v>
      </c>
      <c r="N4817" s="1" t="s">
        <v>505</v>
      </c>
    </row>
    <row r="4818" spans="1:14" hidden="1" x14ac:dyDescent="0.35">
      <c r="A4818" s="1" t="s">
        <v>487</v>
      </c>
      <c r="B4818" s="1" t="s">
        <v>488</v>
      </c>
      <c r="C4818" s="2" t="s">
        <v>626</v>
      </c>
      <c r="D4818" s="1" t="s">
        <v>259</v>
      </c>
      <c r="E4818" s="1">
        <v>6110</v>
      </c>
      <c r="F4818" s="1" t="s">
        <v>490</v>
      </c>
      <c r="G4818" s="2" t="s">
        <v>499</v>
      </c>
      <c r="H4818" s="1" t="s">
        <v>500</v>
      </c>
      <c r="I4818" s="1">
        <v>2001</v>
      </c>
      <c r="J4818" s="1">
        <v>2001</v>
      </c>
      <c r="K4818" s="1" t="s">
        <v>493</v>
      </c>
      <c r="L4818" s="1">
        <v>944.51</v>
      </c>
      <c r="M4818" s="1" t="s">
        <v>504</v>
      </c>
      <c r="N4818" s="1" t="s">
        <v>505</v>
      </c>
    </row>
    <row r="4819" spans="1:14" hidden="1" x14ac:dyDescent="0.35">
      <c r="A4819" s="1" t="s">
        <v>487</v>
      </c>
      <c r="B4819" s="1" t="s">
        <v>488</v>
      </c>
      <c r="C4819" s="2" t="s">
        <v>626</v>
      </c>
      <c r="D4819" s="1" t="s">
        <v>259</v>
      </c>
      <c r="E4819" s="1">
        <v>6110</v>
      </c>
      <c r="F4819" s="1" t="s">
        <v>490</v>
      </c>
      <c r="G4819" s="2" t="s">
        <v>499</v>
      </c>
      <c r="H4819" s="1" t="s">
        <v>500</v>
      </c>
      <c r="I4819" s="1">
        <v>2002</v>
      </c>
      <c r="J4819" s="1">
        <v>2002</v>
      </c>
      <c r="K4819" s="1" t="s">
        <v>493</v>
      </c>
      <c r="L4819" s="1">
        <v>889.85</v>
      </c>
      <c r="M4819" s="1" t="s">
        <v>504</v>
      </c>
      <c r="N4819" s="1" t="s">
        <v>505</v>
      </c>
    </row>
    <row r="4820" spans="1:14" hidden="1" x14ac:dyDescent="0.35">
      <c r="A4820" s="1" t="s">
        <v>487</v>
      </c>
      <c r="B4820" s="1" t="s">
        <v>488</v>
      </c>
      <c r="C4820" s="2" t="s">
        <v>626</v>
      </c>
      <c r="D4820" s="1" t="s">
        <v>259</v>
      </c>
      <c r="E4820" s="1">
        <v>6110</v>
      </c>
      <c r="F4820" s="1" t="s">
        <v>490</v>
      </c>
      <c r="G4820" s="2" t="s">
        <v>499</v>
      </c>
      <c r="H4820" s="1" t="s">
        <v>500</v>
      </c>
      <c r="I4820" s="1">
        <v>2003</v>
      </c>
      <c r="J4820" s="1">
        <v>2003</v>
      </c>
      <c r="K4820" s="1" t="s">
        <v>493</v>
      </c>
      <c r="L4820" s="1">
        <v>1004.75</v>
      </c>
      <c r="M4820" s="1" t="s">
        <v>504</v>
      </c>
      <c r="N4820" s="1" t="s">
        <v>505</v>
      </c>
    </row>
    <row r="4821" spans="1:14" hidden="1" x14ac:dyDescent="0.35">
      <c r="A4821" s="1" t="s">
        <v>487</v>
      </c>
      <c r="B4821" s="1" t="s">
        <v>488</v>
      </c>
      <c r="C4821" s="2" t="s">
        <v>626</v>
      </c>
      <c r="D4821" s="1" t="s">
        <v>259</v>
      </c>
      <c r="E4821" s="1">
        <v>6110</v>
      </c>
      <c r="F4821" s="1" t="s">
        <v>490</v>
      </c>
      <c r="G4821" s="2" t="s">
        <v>499</v>
      </c>
      <c r="H4821" s="1" t="s">
        <v>500</v>
      </c>
      <c r="I4821" s="1">
        <v>2004</v>
      </c>
      <c r="J4821" s="1">
        <v>2004</v>
      </c>
      <c r="K4821" s="1" t="s">
        <v>493</v>
      </c>
      <c r="L4821" s="1">
        <v>1069.56</v>
      </c>
      <c r="M4821" s="1" t="s">
        <v>504</v>
      </c>
      <c r="N4821" s="1" t="s">
        <v>505</v>
      </c>
    </row>
    <row r="4822" spans="1:14" hidden="1" x14ac:dyDescent="0.35">
      <c r="A4822" s="1" t="s">
        <v>487</v>
      </c>
      <c r="B4822" s="1" t="s">
        <v>488</v>
      </c>
      <c r="C4822" s="2" t="s">
        <v>626</v>
      </c>
      <c r="D4822" s="1" t="s">
        <v>259</v>
      </c>
      <c r="E4822" s="1">
        <v>6110</v>
      </c>
      <c r="F4822" s="1" t="s">
        <v>490</v>
      </c>
      <c r="G4822" s="2" t="s">
        <v>499</v>
      </c>
      <c r="H4822" s="1" t="s">
        <v>500</v>
      </c>
      <c r="I4822" s="1">
        <v>2005</v>
      </c>
      <c r="J4822" s="1">
        <v>2005</v>
      </c>
      <c r="K4822" s="1" t="s">
        <v>493</v>
      </c>
      <c r="L4822" s="1">
        <v>1005.59</v>
      </c>
      <c r="M4822" s="1" t="s">
        <v>504</v>
      </c>
      <c r="N4822" s="1" t="s">
        <v>505</v>
      </c>
    </row>
    <row r="4823" spans="1:14" hidden="1" x14ac:dyDescent="0.35">
      <c r="A4823" s="1" t="s">
        <v>487</v>
      </c>
      <c r="B4823" s="1" t="s">
        <v>488</v>
      </c>
      <c r="C4823" s="2" t="s">
        <v>626</v>
      </c>
      <c r="D4823" s="1" t="s">
        <v>259</v>
      </c>
      <c r="E4823" s="1">
        <v>6110</v>
      </c>
      <c r="F4823" s="1" t="s">
        <v>490</v>
      </c>
      <c r="G4823" s="2" t="s">
        <v>499</v>
      </c>
      <c r="H4823" s="1" t="s">
        <v>500</v>
      </c>
      <c r="I4823" s="1">
        <v>2006</v>
      </c>
      <c r="J4823" s="1">
        <v>2006</v>
      </c>
      <c r="K4823" s="1" t="s">
        <v>493</v>
      </c>
      <c r="L4823" s="1">
        <v>813</v>
      </c>
      <c r="M4823" s="1" t="s">
        <v>504</v>
      </c>
      <c r="N4823" s="1" t="s">
        <v>505</v>
      </c>
    </row>
    <row r="4824" spans="1:14" hidden="1" x14ac:dyDescent="0.35">
      <c r="A4824" s="1" t="s">
        <v>487</v>
      </c>
      <c r="B4824" s="1" t="s">
        <v>488</v>
      </c>
      <c r="C4824" s="2" t="s">
        <v>626</v>
      </c>
      <c r="D4824" s="1" t="s">
        <v>259</v>
      </c>
      <c r="E4824" s="1">
        <v>6110</v>
      </c>
      <c r="F4824" s="1" t="s">
        <v>490</v>
      </c>
      <c r="G4824" s="2" t="s">
        <v>499</v>
      </c>
      <c r="H4824" s="1" t="s">
        <v>500</v>
      </c>
      <c r="I4824" s="1">
        <v>2007</v>
      </c>
      <c r="J4824" s="1">
        <v>2007</v>
      </c>
      <c r="K4824" s="1" t="s">
        <v>493</v>
      </c>
      <c r="L4824" s="1">
        <v>672.74</v>
      </c>
      <c r="M4824" s="1" t="s">
        <v>504</v>
      </c>
      <c r="N4824" s="1" t="s">
        <v>505</v>
      </c>
    </row>
    <row r="4825" spans="1:14" hidden="1" x14ac:dyDescent="0.35">
      <c r="A4825" s="1" t="s">
        <v>487</v>
      </c>
      <c r="B4825" s="1" t="s">
        <v>488</v>
      </c>
      <c r="C4825" s="2" t="s">
        <v>626</v>
      </c>
      <c r="D4825" s="1" t="s">
        <v>259</v>
      </c>
      <c r="E4825" s="1">
        <v>6110</v>
      </c>
      <c r="F4825" s="1" t="s">
        <v>490</v>
      </c>
      <c r="G4825" s="2" t="s">
        <v>499</v>
      </c>
      <c r="H4825" s="1" t="s">
        <v>500</v>
      </c>
      <c r="I4825" s="1">
        <v>2008</v>
      </c>
      <c r="J4825" s="1">
        <v>2008</v>
      </c>
      <c r="K4825" s="1" t="s">
        <v>493</v>
      </c>
      <c r="L4825" s="1">
        <v>652.78</v>
      </c>
      <c r="M4825" s="1" t="s">
        <v>504</v>
      </c>
      <c r="N4825" s="1" t="s">
        <v>505</v>
      </c>
    </row>
    <row r="4826" spans="1:14" hidden="1" x14ac:dyDescent="0.35">
      <c r="A4826" s="1" t="s">
        <v>487</v>
      </c>
      <c r="B4826" s="1" t="s">
        <v>488</v>
      </c>
      <c r="C4826" s="2" t="s">
        <v>626</v>
      </c>
      <c r="D4826" s="1" t="s">
        <v>259</v>
      </c>
      <c r="E4826" s="1">
        <v>6110</v>
      </c>
      <c r="F4826" s="1" t="s">
        <v>490</v>
      </c>
      <c r="G4826" s="2" t="s">
        <v>499</v>
      </c>
      <c r="H4826" s="1" t="s">
        <v>500</v>
      </c>
      <c r="I4826" s="1">
        <v>2009</v>
      </c>
      <c r="J4826" s="1">
        <v>2009</v>
      </c>
      <c r="K4826" s="1" t="s">
        <v>493</v>
      </c>
      <c r="L4826" s="1">
        <v>682.13</v>
      </c>
      <c r="M4826" s="1" t="s">
        <v>504</v>
      </c>
      <c r="N4826" s="1" t="s">
        <v>505</v>
      </c>
    </row>
    <row r="4827" spans="1:14" hidden="1" x14ac:dyDescent="0.35">
      <c r="A4827" s="1" t="s">
        <v>487</v>
      </c>
      <c r="B4827" s="1" t="s">
        <v>488</v>
      </c>
      <c r="C4827" s="2" t="s">
        <v>626</v>
      </c>
      <c r="D4827" s="1" t="s">
        <v>259</v>
      </c>
      <c r="E4827" s="1">
        <v>6110</v>
      </c>
      <c r="F4827" s="1" t="s">
        <v>490</v>
      </c>
      <c r="G4827" s="2" t="s">
        <v>499</v>
      </c>
      <c r="H4827" s="1" t="s">
        <v>500</v>
      </c>
      <c r="I4827" s="1">
        <v>2010</v>
      </c>
      <c r="J4827" s="1">
        <v>2010</v>
      </c>
      <c r="K4827" s="1" t="s">
        <v>493</v>
      </c>
      <c r="L4827" s="1">
        <v>652.49</v>
      </c>
      <c r="M4827" s="1" t="s">
        <v>504</v>
      </c>
      <c r="N4827" s="1" t="s">
        <v>505</v>
      </c>
    </row>
    <row r="4828" spans="1:14" hidden="1" x14ac:dyDescent="0.35">
      <c r="A4828" s="1" t="s">
        <v>487</v>
      </c>
      <c r="B4828" s="1" t="s">
        <v>488</v>
      </c>
      <c r="C4828" s="2" t="s">
        <v>626</v>
      </c>
      <c r="D4828" s="1" t="s">
        <v>259</v>
      </c>
      <c r="E4828" s="1">
        <v>6110</v>
      </c>
      <c r="F4828" s="1" t="s">
        <v>490</v>
      </c>
      <c r="G4828" s="2" t="s">
        <v>499</v>
      </c>
      <c r="H4828" s="1" t="s">
        <v>500</v>
      </c>
      <c r="I4828" s="1">
        <v>2011</v>
      </c>
      <c r="J4828" s="1">
        <v>2011</v>
      </c>
      <c r="K4828" s="1" t="s">
        <v>493</v>
      </c>
      <c r="L4828" s="1">
        <v>751.8</v>
      </c>
      <c r="M4828" s="1" t="s">
        <v>504</v>
      </c>
      <c r="N4828" s="1" t="s">
        <v>505</v>
      </c>
    </row>
    <row r="4829" spans="1:14" hidden="1" x14ac:dyDescent="0.35">
      <c r="A4829" s="1" t="s">
        <v>487</v>
      </c>
      <c r="B4829" s="1" t="s">
        <v>488</v>
      </c>
      <c r="C4829" s="2" t="s">
        <v>626</v>
      </c>
      <c r="D4829" s="1" t="s">
        <v>259</v>
      </c>
      <c r="E4829" s="1">
        <v>6110</v>
      </c>
      <c r="F4829" s="1" t="s">
        <v>490</v>
      </c>
      <c r="G4829" s="2" t="s">
        <v>499</v>
      </c>
      <c r="H4829" s="1" t="s">
        <v>500</v>
      </c>
      <c r="I4829" s="1">
        <v>2012</v>
      </c>
      <c r="J4829" s="1">
        <v>2012</v>
      </c>
      <c r="K4829" s="1" t="s">
        <v>493</v>
      </c>
      <c r="L4829" s="1">
        <v>622.58000000000004</v>
      </c>
      <c r="M4829" s="1" t="s">
        <v>504</v>
      </c>
      <c r="N4829" s="1" t="s">
        <v>505</v>
      </c>
    </row>
    <row r="4830" spans="1:14" hidden="1" x14ac:dyDescent="0.35">
      <c r="A4830" s="1" t="s">
        <v>487</v>
      </c>
      <c r="B4830" s="1" t="s">
        <v>488</v>
      </c>
      <c r="C4830" s="2" t="s">
        <v>626</v>
      </c>
      <c r="D4830" s="1" t="s">
        <v>259</v>
      </c>
      <c r="E4830" s="1">
        <v>6110</v>
      </c>
      <c r="F4830" s="1" t="s">
        <v>490</v>
      </c>
      <c r="G4830" s="2" t="s">
        <v>499</v>
      </c>
      <c r="H4830" s="1" t="s">
        <v>500</v>
      </c>
      <c r="I4830" s="1">
        <v>2013</v>
      </c>
      <c r="J4830" s="1">
        <v>2013</v>
      </c>
      <c r="K4830" s="1" t="s">
        <v>493</v>
      </c>
      <c r="L4830" s="1">
        <v>606.77</v>
      </c>
      <c r="M4830" s="1" t="s">
        <v>504</v>
      </c>
      <c r="N4830" s="1" t="s">
        <v>505</v>
      </c>
    </row>
    <row r="4831" spans="1:14" hidden="1" x14ac:dyDescent="0.35">
      <c r="A4831" s="1" t="s">
        <v>487</v>
      </c>
      <c r="B4831" s="1" t="s">
        <v>488</v>
      </c>
      <c r="C4831" s="2" t="s">
        <v>626</v>
      </c>
      <c r="D4831" s="1" t="s">
        <v>259</v>
      </c>
      <c r="E4831" s="1">
        <v>6110</v>
      </c>
      <c r="F4831" s="1" t="s">
        <v>490</v>
      </c>
      <c r="G4831" s="2" t="s">
        <v>499</v>
      </c>
      <c r="H4831" s="1" t="s">
        <v>500</v>
      </c>
      <c r="I4831" s="1">
        <v>2014</v>
      </c>
      <c r="J4831" s="1">
        <v>2014</v>
      </c>
      <c r="K4831" s="1" t="s">
        <v>493</v>
      </c>
      <c r="L4831" s="1">
        <v>855.14</v>
      </c>
      <c r="M4831" s="1" t="s">
        <v>504</v>
      </c>
      <c r="N4831" s="1" t="s">
        <v>505</v>
      </c>
    </row>
    <row r="4832" spans="1:14" hidden="1" x14ac:dyDescent="0.35">
      <c r="A4832" s="1" t="s">
        <v>487</v>
      </c>
      <c r="B4832" s="1" t="s">
        <v>488</v>
      </c>
      <c r="C4832" s="2" t="s">
        <v>626</v>
      </c>
      <c r="D4832" s="1" t="s">
        <v>259</v>
      </c>
      <c r="E4832" s="1">
        <v>6110</v>
      </c>
      <c r="F4832" s="1" t="s">
        <v>490</v>
      </c>
      <c r="G4832" s="2" t="s">
        <v>499</v>
      </c>
      <c r="H4832" s="1" t="s">
        <v>500</v>
      </c>
      <c r="I4832" s="1">
        <v>2015</v>
      </c>
      <c r="J4832" s="1">
        <v>2015</v>
      </c>
      <c r="K4832" s="1" t="s">
        <v>493</v>
      </c>
      <c r="L4832" s="1">
        <v>570.13</v>
      </c>
      <c r="M4832" s="1" t="s">
        <v>504</v>
      </c>
      <c r="N4832" s="1" t="s">
        <v>505</v>
      </c>
    </row>
    <row r="4833" spans="1:14" hidden="1" x14ac:dyDescent="0.35">
      <c r="A4833" s="1" t="s">
        <v>487</v>
      </c>
      <c r="B4833" s="1" t="s">
        <v>488</v>
      </c>
      <c r="C4833" s="2" t="s">
        <v>626</v>
      </c>
      <c r="D4833" s="1" t="s">
        <v>259</v>
      </c>
      <c r="E4833" s="1">
        <v>6110</v>
      </c>
      <c r="F4833" s="1" t="s">
        <v>490</v>
      </c>
      <c r="G4833" s="2" t="s">
        <v>499</v>
      </c>
      <c r="H4833" s="1" t="s">
        <v>500</v>
      </c>
      <c r="I4833" s="1">
        <v>2016</v>
      </c>
      <c r="J4833" s="1">
        <v>2016</v>
      </c>
      <c r="K4833" s="1" t="s">
        <v>493</v>
      </c>
      <c r="L4833" s="1">
        <v>443.06</v>
      </c>
      <c r="M4833" s="1" t="s">
        <v>504</v>
      </c>
      <c r="N4833" s="1" t="s">
        <v>505</v>
      </c>
    </row>
    <row r="4834" spans="1:14" hidden="1" x14ac:dyDescent="0.35">
      <c r="A4834" s="1" t="s">
        <v>487</v>
      </c>
      <c r="B4834" s="1" t="s">
        <v>488</v>
      </c>
      <c r="C4834" s="2" t="s">
        <v>626</v>
      </c>
      <c r="D4834" s="1" t="s">
        <v>259</v>
      </c>
      <c r="E4834" s="1">
        <v>6110</v>
      </c>
      <c r="F4834" s="1" t="s">
        <v>490</v>
      </c>
      <c r="G4834" s="2" t="s">
        <v>499</v>
      </c>
      <c r="H4834" s="1" t="s">
        <v>500</v>
      </c>
      <c r="I4834" s="1">
        <v>2017</v>
      </c>
      <c r="J4834" s="1">
        <v>2017</v>
      </c>
      <c r="K4834" s="1" t="s">
        <v>493</v>
      </c>
      <c r="L4834" s="1">
        <v>467.56</v>
      </c>
      <c r="M4834" s="1" t="s">
        <v>504</v>
      </c>
      <c r="N4834" s="1" t="s">
        <v>505</v>
      </c>
    </row>
    <row r="4835" spans="1:14" hidden="1" x14ac:dyDescent="0.35">
      <c r="A4835" s="1" t="s">
        <v>487</v>
      </c>
      <c r="B4835" s="1" t="s">
        <v>488</v>
      </c>
      <c r="C4835" s="2" t="s">
        <v>626</v>
      </c>
      <c r="D4835" s="1" t="s">
        <v>259</v>
      </c>
      <c r="E4835" s="1">
        <v>6110</v>
      </c>
      <c r="F4835" s="1" t="s">
        <v>490</v>
      </c>
      <c r="G4835" s="2" t="s">
        <v>501</v>
      </c>
      <c r="H4835" s="1" t="s">
        <v>502</v>
      </c>
      <c r="I4835" s="1">
        <v>2001</v>
      </c>
      <c r="J4835" s="1">
        <v>2001</v>
      </c>
      <c r="K4835" s="1" t="s">
        <v>493</v>
      </c>
      <c r="L4835" s="1">
        <v>190.2</v>
      </c>
      <c r="M4835" s="1" t="s">
        <v>504</v>
      </c>
      <c r="N4835" s="1" t="s">
        <v>505</v>
      </c>
    </row>
    <row r="4836" spans="1:14" hidden="1" x14ac:dyDescent="0.35">
      <c r="A4836" s="1" t="s">
        <v>487</v>
      </c>
      <c r="B4836" s="1" t="s">
        <v>488</v>
      </c>
      <c r="C4836" s="2" t="s">
        <v>626</v>
      </c>
      <c r="D4836" s="1" t="s">
        <v>259</v>
      </c>
      <c r="E4836" s="1">
        <v>6110</v>
      </c>
      <c r="F4836" s="1" t="s">
        <v>490</v>
      </c>
      <c r="G4836" s="2" t="s">
        <v>501</v>
      </c>
      <c r="H4836" s="1" t="s">
        <v>502</v>
      </c>
      <c r="I4836" s="1">
        <v>2002</v>
      </c>
      <c r="J4836" s="1">
        <v>2002</v>
      </c>
      <c r="K4836" s="1" t="s">
        <v>493</v>
      </c>
      <c r="L4836" s="1">
        <v>204.04</v>
      </c>
      <c r="M4836" s="1" t="s">
        <v>504</v>
      </c>
      <c r="N4836" s="1" t="s">
        <v>505</v>
      </c>
    </row>
    <row r="4837" spans="1:14" hidden="1" x14ac:dyDescent="0.35">
      <c r="A4837" s="1" t="s">
        <v>487</v>
      </c>
      <c r="B4837" s="1" t="s">
        <v>488</v>
      </c>
      <c r="C4837" s="2" t="s">
        <v>626</v>
      </c>
      <c r="D4837" s="1" t="s">
        <v>259</v>
      </c>
      <c r="E4837" s="1">
        <v>6110</v>
      </c>
      <c r="F4837" s="1" t="s">
        <v>490</v>
      </c>
      <c r="G4837" s="2" t="s">
        <v>501</v>
      </c>
      <c r="H4837" s="1" t="s">
        <v>502</v>
      </c>
      <c r="I4837" s="1">
        <v>2003</v>
      </c>
      <c r="J4837" s="1">
        <v>2003</v>
      </c>
      <c r="K4837" s="1" t="s">
        <v>493</v>
      </c>
      <c r="L4837" s="1">
        <v>239.07</v>
      </c>
      <c r="M4837" s="1" t="s">
        <v>504</v>
      </c>
      <c r="N4837" s="1" t="s">
        <v>505</v>
      </c>
    </row>
    <row r="4838" spans="1:14" hidden="1" x14ac:dyDescent="0.35">
      <c r="A4838" s="1" t="s">
        <v>487</v>
      </c>
      <c r="B4838" s="1" t="s">
        <v>488</v>
      </c>
      <c r="C4838" s="2" t="s">
        <v>626</v>
      </c>
      <c r="D4838" s="1" t="s">
        <v>259</v>
      </c>
      <c r="E4838" s="1">
        <v>6110</v>
      </c>
      <c r="F4838" s="1" t="s">
        <v>490</v>
      </c>
      <c r="G4838" s="2" t="s">
        <v>501</v>
      </c>
      <c r="H4838" s="1" t="s">
        <v>502</v>
      </c>
      <c r="I4838" s="1">
        <v>2004</v>
      </c>
      <c r="J4838" s="1">
        <v>2004</v>
      </c>
      <c r="K4838" s="1" t="s">
        <v>493</v>
      </c>
      <c r="L4838" s="1">
        <v>293.58</v>
      </c>
      <c r="M4838" s="1" t="s">
        <v>504</v>
      </c>
      <c r="N4838" s="1" t="s">
        <v>505</v>
      </c>
    </row>
    <row r="4839" spans="1:14" hidden="1" x14ac:dyDescent="0.35">
      <c r="A4839" s="1" t="s">
        <v>487</v>
      </c>
      <c r="B4839" s="1" t="s">
        <v>488</v>
      </c>
      <c r="C4839" s="2" t="s">
        <v>626</v>
      </c>
      <c r="D4839" s="1" t="s">
        <v>259</v>
      </c>
      <c r="E4839" s="1">
        <v>6110</v>
      </c>
      <c r="F4839" s="1" t="s">
        <v>490</v>
      </c>
      <c r="G4839" s="2" t="s">
        <v>501</v>
      </c>
      <c r="H4839" s="1" t="s">
        <v>502</v>
      </c>
      <c r="I4839" s="1">
        <v>2005</v>
      </c>
      <c r="J4839" s="1">
        <v>2005</v>
      </c>
      <c r="K4839" s="1" t="s">
        <v>493</v>
      </c>
      <c r="L4839" s="1">
        <v>294.41000000000003</v>
      </c>
      <c r="M4839" s="1" t="s">
        <v>504</v>
      </c>
      <c r="N4839" s="1" t="s">
        <v>505</v>
      </c>
    </row>
    <row r="4840" spans="1:14" hidden="1" x14ac:dyDescent="0.35">
      <c r="A4840" s="1" t="s">
        <v>487</v>
      </c>
      <c r="B4840" s="1" t="s">
        <v>488</v>
      </c>
      <c r="C4840" s="2" t="s">
        <v>626</v>
      </c>
      <c r="D4840" s="1" t="s">
        <v>259</v>
      </c>
      <c r="E4840" s="1">
        <v>6110</v>
      </c>
      <c r="F4840" s="1" t="s">
        <v>490</v>
      </c>
      <c r="G4840" s="2" t="s">
        <v>501</v>
      </c>
      <c r="H4840" s="1" t="s">
        <v>502</v>
      </c>
      <c r="I4840" s="1">
        <v>2006</v>
      </c>
      <c r="J4840" s="1">
        <v>2006</v>
      </c>
      <c r="K4840" s="1" t="s">
        <v>493</v>
      </c>
      <c r="L4840" s="1">
        <v>318.54000000000002</v>
      </c>
      <c r="M4840" s="1" t="s">
        <v>504</v>
      </c>
      <c r="N4840" s="1" t="s">
        <v>505</v>
      </c>
    </row>
    <row r="4841" spans="1:14" hidden="1" x14ac:dyDescent="0.35">
      <c r="A4841" s="1" t="s">
        <v>487</v>
      </c>
      <c r="B4841" s="1" t="s">
        <v>488</v>
      </c>
      <c r="C4841" s="2" t="s">
        <v>626</v>
      </c>
      <c r="D4841" s="1" t="s">
        <v>259</v>
      </c>
      <c r="E4841" s="1">
        <v>6110</v>
      </c>
      <c r="F4841" s="1" t="s">
        <v>490</v>
      </c>
      <c r="G4841" s="2" t="s">
        <v>501</v>
      </c>
      <c r="H4841" s="1" t="s">
        <v>502</v>
      </c>
      <c r="I4841" s="1">
        <v>2007</v>
      </c>
      <c r="J4841" s="1">
        <v>2007</v>
      </c>
      <c r="K4841" s="1" t="s">
        <v>493</v>
      </c>
      <c r="L4841" s="1">
        <v>267.92</v>
      </c>
      <c r="M4841" s="1" t="s">
        <v>504</v>
      </c>
      <c r="N4841" s="1" t="s">
        <v>505</v>
      </c>
    </row>
    <row r="4842" spans="1:14" hidden="1" x14ac:dyDescent="0.35">
      <c r="A4842" s="1" t="s">
        <v>487</v>
      </c>
      <c r="B4842" s="1" t="s">
        <v>488</v>
      </c>
      <c r="C4842" s="2" t="s">
        <v>626</v>
      </c>
      <c r="D4842" s="1" t="s">
        <v>259</v>
      </c>
      <c r="E4842" s="1">
        <v>6110</v>
      </c>
      <c r="F4842" s="1" t="s">
        <v>490</v>
      </c>
      <c r="G4842" s="2" t="s">
        <v>501</v>
      </c>
      <c r="H4842" s="1" t="s">
        <v>502</v>
      </c>
      <c r="I4842" s="1">
        <v>2008</v>
      </c>
      <c r="J4842" s="1">
        <v>2008</v>
      </c>
      <c r="K4842" s="1" t="s">
        <v>493</v>
      </c>
      <c r="L4842" s="1">
        <v>321.07</v>
      </c>
      <c r="M4842" s="1" t="s">
        <v>504</v>
      </c>
      <c r="N4842" s="1" t="s">
        <v>505</v>
      </c>
    </row>
    <row r="4843" spans="1:14" hidden="1" x14ac:dyDescent="0.35">
      <c r="A4843" s="1" t="s">
        <v>487</v>
      </c>
      <c r="B4843" s="1" t="s">
        <v>488</v>
      </c>
      <c r="C4843" s="2" t="s">
        <v>626</v>
      </c>
      <c r="D4843" s="1" t="s">
        <v>259</v>
      </c>
      <c r="E4843" s="1">
        <v>6110</v>
      </c>
      <c r="F4843" s="1" t="s">
        <v>490</v>
      </c>
      <c r="G4843" s="2" t="s">
        <v>501</v>
      </c>
      <c r="H4843" s="1" t="s">
        <v>502</v>
      </c>
      <c r="I4843" s="1">
        <v>2009</v>
      </c>
      <c r="J4843" s="1">
        <v>2009</v>
      </c>
      <c r="K4843" s="1" t="s">
        <v>493</v>
      </c>
      <c r="L4843" s="1">
        <v>196.85</v>
      </c>
      <c r="M4843" s="1" t="s">
        <v>504</v>
      </c>
      <c r="N4843" s="1" t="s">
        <v>505</v>
      </c>
    </row>
    <row r="4844" spans="1:14" hidden="1" x14ac:dyDescent="0.35">
      <c r="A4844" s="1" t="s">
        <v>487</v>
      </c>
      <c r="B4844" s="1" t="s">
        <v>488</v>
      </c>
      <c r="C4844" s="2" t="s">
        <v>626</v>
      </c>
      <c r="D4844" s="1" t="s">
        <v>259</v>
      </c>
      <c r="E4844" s="1">
        <v>6110</v>
      </c>
      <c r="F4844" s="1" t="s">
        <v>490</v>
      </c>
      <c r="G4844" s="2" t="s">
        <v>501</v>
      </c>
      <c r="H4844" s="1" t="s">
        <v>502</v>
      </c>
      <c r="I4844" s="1">
        <v>2010</v>
      </c>
      <c r="J4844" s="1">
        <v>2010</v>
      </c>
      <c r="K4844" s="1" t="s">
        <v>493</v>
      </c>
      <c r="L4844" s="1">
        <v>185.14</v>
      </c>
      <c r="M4844" s="1" t="s">
        <v>504</v>
      </c>
      <c r="N4844" s="1" t="s">
        <v>505</v>
      </c>
    </row>
    <row r="4845" spans="1:14" hidden="1" x14ac:dyDescent="0.35">
      <c r="A4845" s="1" t="s">
        <v>487</v>
      </c>
      <c r="B4845" s="1" t="s">
        <v>488</v>
      </c>
      <c r="C4845" s="2" t="s">
        <v>626</v>
      </c>
      <c r="D4845" s="1" t="s">
        <v>259</v>
      </c>
      <c r="E4845" s="1">
        <v>6110</v>
      </c>
      <c r="F4845" s="1" t="s">
        <v>490</v>
      </c>
      <c r="G4845" s="2" t="s">
        <v>501</v>
      </c>
      <c r="H4845" s="1" t="s">
        <v>502</v>
      </c>
      <c r="I4845" s="1">
        <v>2011</v>
      </c>
      <c r="J4845" s="1">
        <v>2011</v>
      </c>
      <c r="K4845" s="1" t="s">
        <v>493</v>
      </c>
      <c r="L4845" s="1">
        <v>209.07</v>
      </c>
      <c r="M4845" s="1" t="s">
        <v>504</v>
      </c>
      <c r="N4845" s="1" t="s">
        <v>505</v>
      </c>
    </row>
    <row r="4846" spans="1:14" hidden="1" x14ac:dyDescent="0.35">
      <c r="A4846" s="1" t="s">
        <v>487</v>
      </c>
      <c r="B4846" s="1" t="s">
        <v>488</v>
      </c>
      <c r="C4846" s="2" t="s">
        <v>626</v>
      </c>
      <c r="D4846" s="1" t="s">
        <v>259</v>
      </c>
      <c r="E4846" s="1">
        <v>6110</v>
      </c>
      <c r="F4846" s="1" t="s">
        <v>490</v>
      </c>
      <c r="G4846" s="2" t="s">
        <v>501</v>
      </c>
      <c r="H4846" s="1" t="s">
        <v>502</v>
      </c>
      <c r="I4846" s="1">
        <v>2012</v>
      </c>
      <c r="J4846" s="1">
        <v>2012</v>
      </c>
      <c r="K4846" s="1" t="s">
        <v>493</v>
      </c>
      <c r="L4846" s="1">
        <v>105.37</v>
      </c>
      <c r="M4846" s="1" t="s">
        <v>504</v>
      </c>
      <c r="N4846" s="1" t="s">
        <v>505</v>
      </c>
    </row>
    <row r="4847" spans="1:14" hidden="1" x14ac:dyDescent="0.35">
      <c r="A4847" s="1" t="s">
        <v>487</v>
      </c>
      <c r="B4847" s="1" t="s">
        <v>488</v>
      </c>
      <c r="C4847" s="2" t="s">
        <v>626</v>
      </c>
      <c r="D4847" s="1" t="s">
        <v>259</v>
      </c>
      <c r="E4847" s="1">
        <v>6110</v>
      </c>
      <c r="F4847" s="1" t="s">
        <v>490</v>
      </c>
      <c r="G4847" s="2" t="s">
        <v>501</v>
      </c>
      <c r="H4847" s="1" t="s">
        <v>502</v>
      </c>
      <c r="I4847" s="1">
        <v>2013</v>
      </c>
      <c r="J4847" s="1">
        <v>2013</v>
      </c>
      <c r="K4847" s="1" t="s">
        <v>493</v>
      </c>
      <c r="L4847" s="1">
        <v>213.17</v>
      </c>
      <c r="M4847" s="1" t="s">
        <v>504</v>
      </c>
      <c r="N4847" s="1" t="s">
        <v>505</v>
      </c>
    </row>
    <row r="4848" spans="1:14" hidden="1" x14ac:dyDescent="0.35">
      <c r="A4848" s="1" t="s">
        <v>487</v>
      </c>
      <c r="B4848" s="1" t="s">
        <v>488</v>
      </c>
      <c r="C4848" s="2" t="s">
        <v>626</v>
      </c>
      <c r="D4848" s="1" t="s">
        <v>259</v>
      </c>
      <c r="E4848" s="1">
        <v>6110</v>
      </c>
      <c r="F4848" s="1" t="s">
        <v>490</v>
      </c>
      <c r="G4848" s="2" t="s">
        <v>501</v>
      </c>
      <c r="H4848" s="1" t="s">
        <v>502</v>
      </c>
      <c r="I4848" s="1">
        <v>2014</v>
      </c>
      <c r="J4848" s="1">
        <v>2014</v>
      </c>
      <c r="K4848" s="1" t="s">
        <v>493</v>
      </c>
      <c r="L4848" s="1">
        <v>201.89</v>
      </c>
      <c r="M4848" s="1" t="s">
        <v>504</v>
      </c>
      <c r="N4848" s="1" t="s">
        <v>505</v>
      </c>
    </row>
    <row r="4849" spans="1:15" hidden="1" x14ac:dyDescent="0.35">
      <c r="A4849" s="1" t="s">
        <v>487</v>
      </c>
      <c r="B4849" s="1" t="s">
        <v>488</v>
      </c>
      <c r="C4849" s="2" t="s">
        <v>626</v>
      </c>
      <c r="D4849" s="1" t="s">
        <v>259</v>
      </c>
      <c r="E4849" s="1">
        <v>6110</v>
      </c>
      <c r="F4849" s="1" t="s">
        <v>490</v>
      </c>
      <c r="G4849" s="2" t="s">
        <v>501</v>
      </c>
      <c r="H4849" s="1" t="s">
        <v>502</v>
      </c>
      <c r="I4849" s="1">
        <v>2015</v>
      </c>
      <c r="J4849" s="1">
        <v>2015</v>
      </c>
      <c r="K4849" s="1" t="s">
        <v>493</v>
      </c>
      <c r="L4849" s="1">
        <v>295.75</v>
      </c>
      <c r="M4849" s="1" t="s">
        <v>504</v>
      </c>
      <c r="N4849" s="1" t="s">
        <v>505</v>
      </c>
    </row>
    <row r="4850" spans="1:15" hidden="1" x14ac:dyDescent="0.35">
      <c r="A4850" s="1" t="s">
        <v>487</v>
      </c>
      <c r="B4850" s="1" t="s">
        <v>488</v>
      </c>
      <c r="C4850" s="2" t="s">
        <v>626</v>
      </c>
      <c r="D4850" s="1" t="s">
        <v>259</v>
      </c>
      <c r="E4850" s="1">
        <v>6110</v>
      </c>
      <c r="F4850" s="1" t="s">
        <v>490</v>
      </c>
      <c r="G4850" s="2" t="s">
        <v>501</v>
      </c>
      <c r="H4850" s="1" t="s">
        <v>502</v>
      </c>
      <c r="I4850" s="1">
        <v>2016</v>
      </c>
      <c r="J4850" s="1">
        <v>2016</v>
      </c>
      <c r="K4850" s="1" t="s">
        <v>493</v>
      </c>
      <c r="L4850" s="1">
        <v>233.36</v>
      </c>
      <c r="M4850" s="1" t="s">
        <v>504</v>
      </c>
      <c r="N4850" s="1" t="s">
        <v>505</v>
      </c>
    </row>
    <row r="4851" spans="1:15" hidden="1" x14ac:dyDescent="0.35">
      <c r="A4851" s="1" t="s">
        <v>487</v>
      </c>
      <c r="B4851" s="1" t="s">
        <v>488</v>
      </c>
      <c r="C4851" s="2" t="s">
        <v>626</v>
      </c>
      <c r="D4851" s="1" t="s">
        <v>259</v>
      </c>
      <c r="E4851" s="1">
        <v>6110</v>
      </c>
      <c r="F4851" s="1" t="s">
        <v>490</v>
      </c>
      <c r="G4851" s="2" t="s">
        <v>501</v>
      </c>
      <c r="H4851" s="1" t="s">
        <v>502</v>
      </c>
      <c r="I4851" s="1">
        <v>2017</v>
      </c>
      <c r="J4851" s="1">
        <v>2017</v>
      </c>
      <c r="K4851" s="1" t="s">
        <v>493</v>
      </c>
      <c r="L4851" s="1">
        <v>185.03</v>
      </c>
      <c r="M4851" s="1" t="s">
        <v>504</v>
      </c>
      <c r="N4851" s="1" t="s">
        <v>505</v>
      </c>
    </row>
    <row r="4852" spans="1:15" hidden="1" x14ac:dyDescent="0.35">
      <c r="A4852" s="1" t="s">
        <v>487</v>
      </c>
      <c r="B4852" s="1" t="s">
        <v>488</v>
      </c>
      <c r="C4852" s="2" t="s">
        <v>627</v>
      </c>
      <c r="D4852" s="1" t="s">
        <v>261</v>
      </c>
      <c r="E4852" s="1">
        <v>6110</v>
      </c>
      <c r="F4852" s="1" t="s">
        <v>490</v>
      </c>
      <c r="G4852" s="2" t="s">
        <v>499</v>
      </c>
      <c r="H4852" s="1" t="s">
        <v>500</v>
      </c>
      <c r="I4852" s="1">
        <v>2004</v>
      </c>
      <c r="J4852" s="1">
        <v>2004</v>
      </c>
      <c r="K4852" s="1" t="s">
        <v>493</v>
      </c>
      <c r="L4852" s="1">
        <v>464.75</v>
      </c>
      <c r="M4852" s="1" t="s">
        <v>494</v>
      </c>
      <c r="N4852" s="1" t="s">
        <v>495</v>
      </c>
      <c r="O4852" s="1" t="s">
        <v>496</v>
      </c>
    </row>
    <row r="4853" spans="1:15" hidden="1" x14ac:dyDescent="0.35">
      <c r="A4853" s="1" t="s">
        <v>487</v>
      </c>
      <c r="B4853" s="1" t="s">
        <v>488</v>
      </c>
      <c r="C4853" s="2" t="s">
        <v>627</v>
      </c>
      <c r="D4853" s="1" t="s">
        <v>261</v>
      </c>
      <c r="E4853" s="1">
        <v>6110</v>
      </c>
      <c r="F4853" s="1" t="s">
        <v>490</v>
      </c>
      <c r="G4853" s="2" t="s">
        <v>499</v>
      </c>
      <c r="H4853" s="1" t="s">
        <v>500</v>
      </c>
      <c r="I4853" s="1">
        <v>2005</v>
      </c>
      <c r="J4853" s="1">
        <v>2005</v>
      </c>
      <c r="K4853" s="1" t="s">
        <v>493</v>
      </c>
      <c r="L4853" s="1">
        <v>264.12</v>
      </c>
      <c r="M4853" s="1" t="s">
        <v>494</v>
      </c>
      <c r="N4853" s="1" t="s">
        <v>495</v>
      </c>
      <c r="O4853" s="1" t="s">
        <v>496</v>
      </c>
    </row>
    <row r="4854" spans="1:15" hidden="1" x14ac:dyDescent="0.35">
      <c r="A4854" s="1" t="s">
        <v>487</v>
      </c>
      <c r="B4854" s="1" t="s">
        <v>488</v>
      </c>
      <c r="C4854" s="2" t="s">
        <v>627</v>
      </c>
      <c r="D4854" s="1" t="s">
        <v>261</v>
      </c>
      <c r="E4854" s="1">
        <v>6110</v>
      </c>
      <c r="F4854" s="1" t="s">
        <v>490</v>
      </c>
      <c r="G4854" s="2" t="s">
        <v>501</v>
      </c>
      <c r="H4854" s="1" t="s">
        <v>502</v>
      </c>
      <c r="I4854" s="1">
        <v>2004</v>
      </c>
      <c r="J4854" s="1">
        <v>2004</v>
      </c>
      <c r="K4854" s="1" t="s">
        <v>493</v>
      </c>
      <c r="L4854" s="1">
        <v>21.4</v>
      </c>
      <c r="M4854" s="1" t="s">
        <v>494</v>
      </c>
      <c r="N4854" s="1" t="s">
        <v>495</v>
      </c>
      <c r="O4854" s="1" t="s">
        <v>496</v>
      </c>
    </row>
    <row r="4855" spans="1:15" hidden="1" x14ac:dyDescent="0.35">
      <c r="A4855" s="1" t="s">
        <v>487</v>
      </c>
      <c r="B4855" s="1" t="s">
        <v>488</v>
      </c>
      <c r="C4855" s="2" t="s">
        <v>627</v>
      </c>
      <c r="D4855" s="1" t="s">
        <v>261</v>
      </c>
      <c r="E4855" s="1">
        <v>6110</v>
      </c>
      <c r="F4855" s="1" t="s">
        <v>490</v>
      </c>
      <c r="G4855" s="2" t="s">
        <v>501</v>
      </c>
      <c r="H4855" s="1" t="s">
        <v>502</v>
      </c>
      <c r="I4855" s="1">
        <v>2005</v>
      </c>
      <c r="J4855" s="1">
        <v>2005</v>
      </c>
      <c r="K4855" s="1" t="s">
        <v>493</v>
      </c>
      <c r="L4855" s="1">
        <v>24.55</v>
      </c>
      <c r="M4855" s="1" t="s">
        <v>494</v>
      </c>
      <c r="N4855" s="1" t="s">
        <v>495</v>
      </c>
      <c r="O4855" s="1" t="s">
        <v>496</v>
      </c>
    </row>
    <row r="4856" spans="1:15" hidden="1" x14ac:dyDescent="0.35">
      <c r="A4856" s="1" t="s">
        <v>487</v>
      </c>
      <c r="B4856" s="1" t="s">
        <v>488</v>
      </c>
      <c r="C4856" s="2" t="s">
        <v>627</v>
      </c>
      <c r="D4856" s="1" t="s">
        <v>261</v>
      </c>
      <c r="E4856" s="1">
        <v>6110</v>
      </c>
      <c r="F4856" s="1" t="s">
        <v>490</v>
      </c>
      <c r="G4856" s="2" t="s">
        <v>501</v>
      </c>
      <c r="H4856" s="1" t="s">
        <v>502</v>
      </c>
      <c r="I4856" s="1">
        <v>2006</v>
      </c>
      <c r="J4856" s="1">
        <v>2006</v>
      </c>
      <c r="K4856" s="1" t="s">
        <v>493</v>
      </c>
      <c r="L4856" s="1">
        <v>35.57</v>
      </c>
      <c r="M4856" s="1" t="s">
        <v>494</v>
      </c>
      <c r="N4856" s="1" t="s">
        <v>495</v>
      </c>
      <c r="O4856" s="1" t="s">
        <v>496</v>
      </c>
    </row>
    <row r="4857" spans="1:15" hidden="1" x14ac:dyDescent="0.35">
      <c r="A4857" s="1" t="s">
        <v>487</v>
      </c>
      <c r="B4857" s="1" t="s">
        <v>488</v>
      </c>
      <c r="C4857" s="2" t="s">
        <v>627</v>
      </c>
      <c r="D4857" s="1" t="s">
        <v>261</v>
      </c>
      <c r="E4857" s="1">
        <v>6110</v>
      </c>
      <c r="F4857" s="1" t="s">
        <v>490</v>
      </c>
      <c r="G4857" s="2" t="s">
        <v>501</v>
      </c>
      <c r="H4857" s="1" t="s">
        <v>502</v>
      </c>
      <c r="I4857" s="1">
        <v>2007</v>
      </c>
      <c r="J4857" s="1">
        <v>2007</v>
      </c>
      <c r="K4857" s="1" t="s">
        <v>493</v>
      </c>
      <c r="L4857" s="1">
        <v>80.400000000000006</v>
      </c>
      <c r="M4857" s="1" t="s">
        <v>494</v>
      </c>
      <c r="N4857" s="1" t="s">
        <v>495</v>
      </c>
      <c r="O4857" s="1" t="s">
        <v>496</v>
      </c>
    </row>
    <row r="4858" spans="1:15" hidden="1" x14ac:dyDescent="0.35">
      <c r="A4858" s="1" t="s">
        <v>487</v>
      </c>
      <c r="B4858" s="1" t="s">
        <v>488</v>
      </c>
      <c r="C4858" s="2" t="s">
        <v>627</v>
      </c>
      <c r="D4858" s="1" t="s">
        <v>261</v>
      </c>
      <c r="E4858" s="1">
        <v>6110</v>
      </c>
      <c r="F4858" s="1" t="s">
        <v>490</v>
      </c>
      <c r="G4858" s="2" t="s">
        <v>501</v>
      </c>
      <c r="H4858" s="1" t="s">
        <v>502</v>
      </c>
      <c r="I4858" s="1">
        <v>2008</v>
      </c>
      <c r="J4858" s="1">
        <v>2008</v>
      </c>
      <c r="K4858" s="1" t="s">
        <v>493</v>
      </c>
      <c r="L4858" s="1">
        <v>79.03</v>
      </c>
      <c r="M4858" s="1" t="s">
        <v>494</v>
      </c>
      <c r="N4858" s="1" t="s">
        <v>495</v>
      </c>
      <c r="O4858" s="1" t="s">
        <v>496</v>
      </c>
    </row>
    <row r="4859" spans="1:15" hidden="1" x14ac:dyDescent="0.35">
      <c r="A4859" s="1" t="s">
        <v>487</v>
      </c>
      <c r="B4859" s="1" t="s">
        <v>488</v>
      </c>
      <c r="C4859" s="2" t="s">
        <v>627</v>
      </c>
      <c r="D4859" s="1" t="s">
        <v>261</v>
      </c>
      <c r="E4859" s="1">
        <v>6110</v>
      </c>
      <c r="F4859" s="1" t="s">
        <v>490</v>
      </c>
      <c r="G4859" s="2" t="s">
        <v>501</v>
      </c>
      <c r="H4859" s="1" t="s">
        <v>502</v>
      </c>
      <c r="I4859" s="1">
        <v>2009</v>
      </c>
      <c r="J4859" s="1">
        <v>2009</v>
      </c>
      <c r="K4859" s="1" t="s">
        <v>493</v>
      </c>
      <c r="L4859" s="1">
        <v>128.53</v>
      </c>
      <c r="M4859" s="1" t="s">
        <v>494</v>
      </c>
      <c r="N4859" s="1" t="s">
        <v>495</v>
      </c>
      <c r="O4859" s="1" t="s">
        <v>496</v>
      </c>
    </row>
    <row r="4860" spans="1:15" hidden="1" x14ac:dyDescent="0.35">
      <c r="A4860" s="1" t="s">
        <v>487</v>
      </c>
      <c r="B4860" s="1" t="s">
        <v>488</v>
      </c>
      <c r="C4860" s="2" t="s">
        <v>627</v>
      </c>
      <c r="D4860" s="1" t="s">
        <v>261</v>
      </c>
      <c r="E4860" s="1">
        <v>6110</v>
      </c>
      <c r="F4860" s="1" t="s">
        <v>490</v>
      </c>
      <c r="G4860" s="2" t="s">
        <v>501</v>
      </c>
      <c r="H4860" s="1" t="s">
        <v>502</v>
      </c>
      <c r="I4860" s="1">
        <v>2010</v>
      </c>
      <c r="J4860" s="1">
        <v>2010</v>
      </c>
      <c r="K4860" s="1" t="s">
        <v>493</v>
      </c>
      <c r="L4860" s="1">
        <v>182.13</v>
      </c>
      <c r="M4860" s="1" t="s">
        <v>494</v>
      </c>
      <c r="N4860" s="1" t="s">
        <v>495</v>
      </c>
      <c r="O4860" s="1" t="s">
        <v>496</v>
      </c>
    </row>
    <row r="4861" spans="1:15" hidden="1" x14ac:dyDescent="0.35">
      <c r="A4861" s="1" t="s">
        <v>487</v>
      </c>
      <c r="B4861" s="1" t="s">
        <v>488</v>
      </c>
      <c r="C4861" s="2" t="s">
        <v>628</v>
      </c>
      <c r="D4861" s="1" t="s">
        <v>263</v>
      </c>
      <c r="E4861" s="1">
        <v>6110</v>
      </c>
      <c r="F4861" s="1" t="s">
        <v>490</v>
      </c>
      <c r="G4861" s="2" t="s">
        <v>491</v>
      </c>
      <c r="H4861" s="1" t="s">
        <v>492</v>
      </c>
      <c r="I4861" s="1">
        <v>2001</v>
      </c>
      <c r="J4861" s="1">
        <v>2001</v>
      </c>
      <c r="K4861" s="1" t="s">
        <v>493</v>
      </c>
      <c r="L4861" s="1">
        <v>6981.44</v>
      </c>
      <c r="M4861" s="1" t="s">
        <v>504</v>
      </c>
      <c r="N4861" s="1" t="s">
        <v>505</v>
      </c>
    </row>
    <row r="4862" spans="1:15" hidden="1" x14ac:dyDescent="0.35">
      <c r="A4862" s="1" t="s">
        <v>487</v>
      </c>
      <c r="B4862" s="1" t="s">
        <v>488</v>
      </c>
      <c r="C4862" s="2" t="s">
        <v>628</v>
      </c>
      <c r="D4862" s="1" t="s">
        <v>263</v>
      </c>
      <c r="E4862" s="1">
        <v>6110</v>
      </c>
      <c r="F4862" s="1" t="s">
        <v>490</v>
      </c>
      <c r="G4862" s="2" t="s">
        <v>491</v>
      </c>
      <c r="H4862" s="1" t="s">
        <v>492</v>
      </c>
      <c r="I4862" s="1">
        <v>2002</v>
      </c>
      <c r="J4862" s="1">
        <v>2002</v>
      </c>
      <c r="K4862" s="1" t="s">
        <v>493</v>
      </c>
      <c r="L4862" s="1">
        <v>5427.27</v>
      </c>
      <c r="M4862" s="1" t="s">
        <v>504</v>
      </c>
      <c r="N4862" s="1" t="s">
        <v>505</v>
      </c>
    </row>
    <row r="4863" spans="1:15" hidden="1" x14ac:dyDescent="0.35">
      <c r="A4863" s="1" t="s">
        <v>487</v>
      </c>
      <c r="B4863" s="1" t="s">
        <v>488</v>
      </c>
      <c r="C4863" s="2" t="s">
        <v>628</v>
      </c>
      <c r="D4863" s="1" t="s">
        <v>263</v>
      </c>
      <c r="E4863" s="1">
        <v>6110</v>
      </c>
      <c r="F4863" s="1" t="s">
        <v>490</v>
      </c>
      <c r="G4863" s="2" t="s">
        <v>491</v>
      </c>
      <c r="H4863" s="1" t="s">
        <v>492</v>
      </c>
      <c r="I4863" s="1">
        <v>2003</v>
      </c>
      <c r="J4863" s="1">
        <v>2003</v>
      </c>
      <c r="K4863" s="1" t="s">
        <v>493</v>
      </c>
      <c r="L4863" s="1">
        <v>6466.02</v>
      </c>
      <c r="M4863" s="1" t="s">
        <v>504</v>
      </c>
      <c r="N4863" s="1" t="s">
        <v>505</v>
      </c>
    </row>
    <row r="4864" spans="1:15" hidden="1" x14ac:dyDescent="0.35">
      <c r="A4864" s="1" t="s">
        <v>487</v>
      </c>
      <c r="B4864" s="1" t="s">
        <v>488</v>
      </c>
      <c r="C4864" s="2" t="s">
        <v>628</v>
      </c>
      <c r="D4864" s="1" t="s">
        <v>263</v>
      </c>
      <c r="E4864" s="1">
        <v>6110</v>
      </c>
      <c r="F4864" s="1" t="s">
        <v>490</v>
      </c>
      <c r="G4864" s="2" t="s">
        <v>491</v>
      </c>
      <c r="H4864" s="1" t="s">
        <v>492</v>
      </c>
      <c r="I4864" s="1">
        <v>2004</v>
      </c>
      <c r="J4864" s="1">
        <v>2004</v>
      </c>
      <c r="K4864" s="1" t="s">
        <v>493</v>
      </c>
      <c r="L4864" s="1">
        <v>6528.31</v>
      </c>
      <c r="M4864" s="1" t="s">
        <v>504</v>
      </c>
      <c r="N4864" s="1" t="s">
        <v>505</v>
      </c>
    </row>
    <row r="4865" spans="1:14" hidden="1" x14ac:dyDescent="0.35">
      <c r="A4865" s="1" t="s">
        <v>487</v>
      </c>
      <c r="B4865" s="1" t="s">
        <v>488</v>
      </c>
      <c r="C4865" s="2" t="s">
        <v>628</v>
      </c>
      <c r="D4865" s="1" t="s">
        <v>263</v>
      </c>
      <c r="E4865" s="1">
        <v>6110</v>
      </c>
      <c r="F4865" s="1" t="s">
        <v>490</v>
      </c>
      <c r="G4865" s="2" t="s">
        <v>491</v>
      </c>
      <c r="H4865" s="1" t="s">
        <v>492</v>
      </c>
      <c r="I4865" s="1">
        <v>2005</v>
      </c>
      <c r="J4865" s="1">
        <v>2005</v>
      </c>
      <c r="K4865" s="1" t="s">
        <v>493</v>
      </c>
      <c r="L4865" s="1">
        <v>8058.65</v>
      </c>
      <c r="M4865" s="1" t="s">
        <v>504</v>
      </c>
      <c r="N4865" s="1" t="s">
        <v>505</v>
      </c>
    </row>
    <row r="4866" spans="1:14" hidden="1" x14ac:dyDescent="0.35">
      <c r="A4866" s="1" t="s">
        <v>487</v>
      </c>
      <c r="B4866" s="1" t="s">
        <v>488</v>
      </c>
      <c r="C4866" s="2" t="s">
        <v>628</v>
      </c>
      <c r="D4866" s="1" t="s">
        <v>263</v>
      </c>
      <c r="E4866" s="1">
        <v>6110</v>
      </c>
      <c r="F4866" s="1" t="s">
        <v>490</v>
      </c>
      <c r="G4866" s="2" t="s">
        <v>491</v>
      </c>
      <c r="H4866" s="1" t="s">
        <v>492</v>
      </c>
      <c r="I4866" s="1">
        <v>2006</v>
      </c>
      <c r="J4866" s="1">
        <v>2006</v>
      </c>
      <c r="K4866" s="1" t="s">
        <v>493</v>
      </c>
      <c r="L4866" s="1">
        <v>10714.39</v>
      </c>
      <c r="M4866" s="1" t="s">
        <v>504</v>
      </c>
      <c r="N4866" s="1" t="s">
        <v>505</v>
      </c>
    </row>
    <row r="4867" spans="1:14" hidden="1" x14ac:dyDescent="0.35">
      <c r="A4867" s="1" t="s">
        <v>487</v>
      </c>
      <c r="B4867" s="1" t="s">
        <v>488</v>
      </c>
      <c r="C4867" s="2" t="s">
        <v>628</v>
      </c>
      <c r="D4867" s="1" t="s">
        <v>263</v>
      </c>
      <c r="E4867" s="1">
        <v>6110</v>
      </c>
      <c r="F4867" s="1" t="s">
        <v>490</v>
      </c>
      <c r="G4867" s="2" t="s">
        <v>491</v>
      </c>
      <c r="H4867" s="1" t="s">
        <v>492</v>
      </c>
      <c r="I4867" s="1">
        <v>2007</v>
      </c>
      <c r="J4867" s="1">
        <v>2007</v>
      </c>
      <c r="K4867" s="1" t="s">
        <v>493</v>
      </c>
      <c r="L4867" s="1">
        <v>10528.84</v>
      </c>
      <c r="M4867" s="1" t="s">
        <v>504</v>
      </c>
      <c r="N4867" s="1" t="s">
        <v>505</v>
      </c>
    </row>
    <row r="4868" spans="1:14" hidden="1" x14ac:dyDescent="0.35">
      <c r="A4868" s="1" t="s">
        <v>487</v>
      </c>
      <c r="B4868" s="1" t="s">
        <v>488</v>
      </c>
      <c r="C4868" s="2" t="s">
        <v>628</v>
      </c>
      <c r="D4868" s="1" t="s">
        <v>263</v>
      </c>
      <c r="E4868" s="1">
        <v>6110</v>
      </c>
      <c r="F4868" s="1" t="s">
        <v>490</v>
      </c>
      <c r="G4868" s="2" t="s">
        <v>491</v>
      </c>
      <c r="H4868" s="1" t="s">
        <v>492</v>
      </c>
      <c r="I4868" s="1">
        <v>2008</v>
      </c>
      <c r="J4868" s="1">
        <v>2008</v>
      </c>
      <c r="K4868" s="1" t="s">
        <v>493</v>
      </c>
      <c r="L4868" s="1">
        <v>9932.43</v>
      </c>
      <c r="M4868" s="1" t="s">
        <v>504</v>
      </c>
      <c r="N4868" s="1" t="s">
        <v>505</v>
      </c>
    </row>
    <row r="4869" spans="1:14" hidden="1" x14ac:dyDescent="0.35">
      <c r="A4869" s="1" t="s">
        <v>487</v>
      </c>
      <c r="B4869" s="1" t="s">
        <v>488</v>
      </c>
      <c r="C4869" s="2" t="s">
        <v>628</v>
      </c>
      <c r="D4869" s="1" t="s">
        <v>263</v>
      </c>
      <c r="E4869" s="1">
        <v>6110</v>
      </c>
      <c r="F4869" s="1" t="s">
        <v>490</v>
      </c>
      <c r="G4869" s="2" t="s">
        <v>491</v>
      </c>
      <c r="H4869" s="1" t="s">
        <v>492</v>
      </c>
      <c r="I4869" s="1">
        <v>2009</v>
      </c>
      <c r="J4869" s="1">
        <v>2009</v>
      </c>
      <c r="K4869" s="1" t="s">
        <v>493</v>
      </c>
      <c r="L4869" s="1">
        <v>8818.02</v>
      </c>
      <c r="M4869" s="1" t="s">
        <v>504</v>
      </c>
      <c r="N4869" s="1" t="s">
        <v>505</v>
      </c>
    </row>
    <row r="4870" spans="1:14" hidden="1" x14ac:dyDescent="0.35">
      <c r="A4870" s="1" t="s">
        <v>487</v>
      </c>
      <c r="B4870" s="1" t="s">
        <v>488</v>
      </c>
      <c r="C4870" s="2" t="s">
        <v>628</v>
      </c>
      <c r="D4870" s="1" t="s">
        <v>263</v>
      </c>
      <c r="E4870" s="1">
        <v>6110</v>
      </c>
      <c r="F4870" s="1" t="s">
        <v>490</v>
      </c>
      <c r="G4870" s="2" t="s">
        <v>491</v>
      </c>
      <c r="H4870" s="1" t="s">
        <v>492</v>
      </c>
      <c r="I4870" s="1">
        <v>2010</v>
      </c>
      <c r="J4870" s="1">
        <v>2010</v>
      </c>
      <c r="K4870" s="1" t="s">
        <v>493</v>
      </c>
      <c r="L4870" s="1">
        <v>9714.89</v>
      </c>
      <c r="M4870" s="1" t="s">
        <v>504</v>
      </c>
      <c r="N4870" s="1" t="s">
        <v>505</v>
      </c>
    </row>
    <row r="4871" spans="1:14" hidden="1" x14ac:dyDescent="0.35">
      <c r="A4871" s="1" t="s">
        <v>487</v>
      </c>
      <c r="B4871" s="1" t="s">
        <v>488</v>
      </c>
      <c r="C4871" s="2" t="s">
        <v>628</v>
      </c>
      <c r="D4871" s="1" t="s">
        <v>263</v>
      </c>
      <c r="E4871" s="1">
        <v>6110</v>
      </c>
      <c r="F4871" s="1" t="s">
        <v>490</v>
      </c>
      <c r="G4871" s="2" t="s">
        <v>491</v>
      </c>
      <c r="H4871" s="1" t="s">
        <v>492</v>
      </c>
      <c r="I4871" s="1">
        <v>2011</v>
      </c>
      <c r="J4871" s="1">
        <v>2011</v>
      </c>
      <c r="K4871" s="1" t="s">
        <v>493</v>
      </c>
      <c r="L4871" s="1">
        <v>11622.39</v>
      </c>
      <c r="M4871" s="1" t="s">
        <v>504</v>
      </c>
      <c r="N4871" s="1" t="s">
        <v>505</v>
      </c>
    </row>
    <row r="4872" spans="1:14" hidden="1" x14ac:dyDescent="0.35">
      <c r="A4872" s="1" t="s">
        <v>487</v>
      </c>
      <c r="B4872" s="1" t="s">
        <v>488</v>
      </c>
      <c r="C4872" s="2" t="s">
        <v>628</v>
      </c>
      <c r="D4872" s="1" t="s">
        <v>263</v>
      </c>
      <c r="E4872" s="1">
        <v>6110</v>
      </c>
      <c r="F4872" s="1" t="s">
        <v>490</v>
      </c>
      <c r="G4872" s="2" t="s">
        <v>491</v>
      </c>
      <c r="H4872" s="1" t="s">
        <v>492</v>
      </c>
      <c r="I4872" s="1">
        <v>2012</v>
      </c>
      <c r="J4872" s="1">
        <v>2012</v>
      </c>
      <c r="K4872" s="1" t="s">
        <v>493</v>
      </c>
      <c r="L4872" s="1">
        <v>10967.88</v>
      </c>
      <c r="M4872" s="1" t="s">
        <v>504</v>
      </c>
      <c r="N4872" s="1" t="s">
        <v>505</v>
      </c>
    </row>
    <row r="4873" spans="1:14" hidden="1" x14ac:dyDescent="0.35">
      <c r="A4873" s="1" t="s">
        <v>487</v>
      </c>
      <c r="B4873" s="1" t="s">
        <v>488</v>
      </c>
      <c r="C4873" s="2" t="s">
        <v>628</v>
      </c>
      <c r="D4873" s="1" t="s">
        <v>263</v>
      </c>
      <c r="E4873" s="1">
        <v>6110</v>
      </c>
      <c r="F4873" s="1" t="s">
        <v>490</v>
      </c>
      <c r="G4873" s="2" t="s">
        <v>506</v>
      </c>
      <c r="H4873" s="1" t="s">
        <v>507</v>
      </c>
      <c r="I4873" s="1">
        <v>2001</v>
      </c>
      <c r="J4873" s="1">
        <v>2001</v>
      </c>
      <c r="K4873" s="1" t="s">
        <v>493</v>
      </c>
      <c r="L4873" s="1">
        <v>222.31</v>
      </c>
      <c r="M4873" s="1" t="s">
        <v>504</v>
      </c>
      <c r="N4873" s="1" t="s">
        <v>505</v>
      </c>
    </row>
    <row r="4874" spans="1:14" hidden="1" x14ac:dyDescent="0.35">
      <c r="A4874" s="1" t="s">
        <v>487</v>
      </c>
      <c r="B4874" s="1" t="s">
        <v>488</v>
      </c>
      <c r="C4874" s="2" t="s">
        <v>628</v>
      </c>
      <c r="D4874" s="1" t="s">
        <v>263</v>
      </c>
      <c r="E4874" s="1">
        <v>6110</v>
      </c>
      <c r="F4874" s="1" t="s">
        <v>490</v>
      </c>
      <c r="G4874" s="2" t="s">
        <v>506</v>
      </c>
      <c r="H4874" s="1" t="s">
        <v>507</v>
      </c>
      <c r="I4874" s="1">
        <v>2002</v>
      </c>
      <c r="J4874" s="1">
        <v>2002</v>
      </c>
      <c r="K4874" s="1" t="s">
        <v>493</v>
      </c>
      <c r="L4874" s="1">
        <v>230.2</v>
      </c>
      <c r="M4874" s="1" t="s">
        <v>504</v>
      </c>
      <c r="N4874" s="1" t="s">
        <v>505</v>
      </c>
    </row>
    <row r="4875" spans="1:14" hidden="1" x14ac:dyDescent="0.35">
      <c r="A4875" s="1" t="s">
        <v>487</v>
      </c>
      <c r="B4875" s="1" t="s">
        <v>488</v>
      </c>
      <c r="C4875" s="2" t="s">
        <v>628</v>
      </c>
      <c r="D4875" s="1" t="s">
        <v>263</v>
      </c>
      <c r="E4875" s="1">
        <v>6110</v>
      </c>
      <c r="F4875" s="1" t="s">
        <v>490</v>
      </c>
      <c r="G4875" s="2" t="s">
        <v>506</v>
      </c>
      <c r="H4875" s="1" t="s">
        <v>507</v>
      </c>
      <c r="I4875" s="1">
        <v>2003</v>
      </c>
      <c r="J4875" s="1">
        <v>2003</v>
      </c>
      <c r="K4875" s="1" t="s">
        <v>493</v>
      </c>
      <c r="L4875" s="1">
        <v>174.55</v>
      </c>
      <c r="M4875" s="1" t="s">
        <v>504</v>
      </c>
      <c r="N4875" s="1" t="s">
        <v>505</v>
      </c>
    </row>
    <row r="4876" spans="1:14" hidden="1" x14ac:dyDescent="0.35">
      <c r="A4876" s="1" t="s">
        <v>487</v>
      </c>
      <c r="B4876" s="1" t="s">
        <v>488</v>
      </c>
      <c r="C4876" s="2" t="s">
        <v>628</v>
      </c>
      <c r="D4876" s="1" t="s">
        <v>263</v>
      </c>
      <c r="E4876" s="1">
        <v>6110</v>
      </c>
      <c r="F4876" s="1" t="s">
        <v>490</v>
      </c>
      <c r="G4876" s="2" t="s">
        <v>506</v>
      </c>
      <c r="H4876" s="1" t="s">
        <v>507</v>
      </c>
      <c r="I4876" s="1">
        <v>2004</v>
      </c>
      <c r="J4876" s="1">
        <v>2004</v>
      </c>
      <c r="K4876" s="1" t="s">
        <v>493</v>
      </c>
      <c r="L4876" s="1">
        <v>234</v>
      </c>
      <c r="M4876" s="1" t="s">
        <v>504</v>
      </c>
      <c r="N4876" s="1" t="s">
        <v>505</v>
      </c>
    </row>
    <row r="4877" spans="1:14" hidden="1" x14ac:dyDescent="0.35">
      <c r="A4877" s="1" t="s">
        <v>487</v>
      </c>
      <c r="B4877" s="1" t="s">
        <v>488</v>
      </c>
      <c r="C4877" s="2" t="s">
        <v>628</v>
      </c>
      <c r="D4877" s="1" t="s">
        <v>263</v>
      </c>
      <c r="E4877" s="1">
        <v>6110</v>
      </c>
      <c r="F4877" s="1" t="s">
        <v>490</v>
      </c>
      <c r="G4877" s="2" t="s">
        <v>506</v>
      </c>
      <c r="H4877" s="1" t="s">
        <v>507</v>
      </c>
      <c r="I4877" s="1">
        <v>2005</v>
      </c>
      <c r="J4877" s="1">
        <v>2005</v>
      </c>
      <c r="K4877" s="1" t="s">
        <v>493</v>
      </c>
      <c r="L4877" s="1">
        <v>331.02</v>
      </c>
      <c r="M4877" s="1" t="s">
        <v>504</v>
      </c>
      <c r="N4877" s="1" t="s">
        <v>505</v>
      </c>
    </row>
    <row r="4878" spans="1:14" hidden="1" x14ac:dyDescent="0.35">
      <c r="A4878" s="1" t="s">
        <v>487</v>
      </c>
      <c r="B4878" s="1" t="s">
        <v>488</v>
      </c>
      <c r="C4878" s="2" t="s">
        <v>628</v>
      </c>
      <c r="D4878" s="1" t="s">
        <v>263</v>
      </c>
      <c r="E4878" s="1">
        <v>6110</v>
      </c>
      <c r="F4878" s="1" t="s">
        <v>490</v>
      </c>
      <c r="G4878" s="2" t="s">
        <v>506</v>
      </c>
      <c r="H4878" s="1" t="s">
        <v>507</v>
      </c>
      <c r="I4878" s="1">
        <v>2006</v>
      </c>
      <c r="J4878" s="1">
        <v>2006</v>
      </c>
      <c r="K4878" s="1" t="s">
        <v>493</v>
      </c>
      <c r="L4878" s="1">
        <v>507.96</v>
      </c>
      <c r="M4878" s="1" t="s">
        <v>504</v>
      </c>
      <c r="N4878" s="1" t="s">
        <v>505</v>
      </c>
    </row>
    <row r="4879" spans="1:14" hidden="1" x14ac:dyDescent="0.35">
      <c r="A4879" s="1" t="s">
        <v>487</v>
      </c>
      <c r="B4879" s="1" t="s">
        <v>488</v>
      </c>
      <c r="C4879" s="2" t="s">
        <v>628</v>
      </c>
      <c r="D4879" s="1" t="s">
        <v>263</v>
      </c>
      <c r="E4879" s="1">
        <v>6110</v>
      </c>
      <c r="F4879" s="1" t="s">
        <v>490</v>
      </c>
      <c r="G4879" s="2" t="s">
        <v>506</v>
      </c>
      <c r="H4879" s="1" t="s">
        <v>507</v>
      </c>
      <c r="I4879" s="1">
        <v>2007</v>
      </c>
      <c r="J4879" s="1">
        <v>2007</v>
      </c>
      <c r="K4879" s="1" t="s">
        <v>493</v>
      </c>
      <c r="L4879" s="1">
        <v>388.48</v>
      </c>
      <c r="M4879" s="1" t="s">
        <v>504</v>
      </c>
      <c r="N4879" s="1" t="s">
        <v>505</v>
      </c>
    </row>
    <row r="4880" spans="1:14" hidden="1" x14ac:dyDescent="0.35">
      <c r="A4880" s="1" t="s">
        <v>487</v>
      </c>
      <c r="B4880" s="1" t="s">
        <v>488</v>
      </c>
      <c r="C4880" s="2" t="s">
        <v>628</v>
      </c>
      <c r="D4880" s="1" t="s">
        <v>263</v>
      </c>
      <c r="E4880" s="1">
        <v>6110</v>
      </c>
      <c r="F4880" s="1" t="s">
        <v>490</v>
      </c>
      <c r="G4880" s="2" t="s">
        <v>506</v>
      </c>
      <c r="H4880" s="1" t="s">
        <v>507</v>
      </c>
      <c r="I4880" s="1">
        <v>2008</v>
      </c>
      <c r="J4880" s="1">
        <v>2008</v>
      </c>
      <c r="K4880" s="1" t="s">
        <v>493</v>
      </c>
      <c r="L4880" s="1">
        <v>441</v>
      </c>
      <c r="M4880" s="1" t="s">
        <v>504</v>
      </c>
      <c r="N4880" s="1" t="s">
        <v>505</v>
      </c>
    </row>
    <row r="4881" spans="1:14" hidden="1" x14ac:dyDescent="0.35">
      <c r="A4881" s="1" t="s">
        <v>487</v>
      </c>
      <c r="B4881" s="1" t="s">
        <v>488</v>
      </c>
      <c r="C4881" s="2" t="s">
        <v>628</v>
      </c>
      <c r="D4881" s="1" t="s">
        <v>263</v>
      </c>
      <c r="E4881" s="1">
        <v>6110</v>
      </c>
      <c r="F4881" s="1" t="s">
        <v>490</v>
      </c>
      <c r="G4881" s="2" t="s">
        <v>506</v>
      </c>
      <c r="H4881" s="1" t="s">
        <v>507</v>
      </c>
      <c r="I4881" s="1">
        <v>2009</v>
      </c>
      <c r="J4881" s="1">
        <v>2009</v>
      </c>
      <c r="K4881" s="1" t="s">
        <v>493</v>
      </c>
      <c r="L4881" s="1">
        <v>498.85</v>
      </c>
      <c r="M4881" s="1" t="s">
        <v>504</v>
      </c>
      <c r="N4881" s="1" t="s">
        <v>505</v>
      </c>
    </row>
    <row r="4882" spans="1:14" hidden="1" x14ac:dyDescent="0.35">
      <c r="A4882" s="1" t="s">
        <v>487</v>
      </c>
      <c r="B4882" s="1" t="s">
        <v>488</v>
      </c>
      <c r="C4882" s="2" t="s">
        <v>628</v>
      </c>
      <c r="D4882" s="1" t="s">
        <v>263</v>
      </c>
      <c r="E4882" s="1">
        <v>6110</v>
      </c>
      <c r="F4882" s="1" t="s">
        <v>490</v>
      </c>
      <c r="G4882" s="2" t="s">
        <v>506</v>
      </c>
      <c r="H4882" s="1" t="s">
        <v>507</v>
      </c>
      <c r="I4882" s="1">
        <v>2010</v>
      </c>
      <c r="J4882" s="1">
        <v>2010</v>
      </c>
      <c r="K4882" s="1" t="s">
        <v>493</v>
      </c>
      <c r="L4882" s="1">
        <v>580.41999999999996</v>
      </c>
      <c r="M4882" s="1" t="s">
        <v>504</v>
      </c>
      <c r="N4882" s="1" t="s">
        <v>505</v>
      </c>
    </row>
    <row r="4883" spans="1:14" hidden="1" x14ac:dyDescent="0.35">
      <c r="A4883" s="1" t="s">
        <v>487</v>
      </c>
      <c r="B4883" s="1" t="s">
        <v>488</v>
      </c>
      <c r="C4883" s="2" t="s">
        <v>628</v>
      </c>
      <c r="D4883" s="1" t="s">
        <v>263</v>
      </c>
      <c r="E4883" s="1">
        <v>6110</v>
      </c>
      <c r="F4883" s="1" t="s">
        <v>490</v>
      </c>
      <c r="G4883" s="2" t="s">
        <v>506</v>
      </c>
      <c r="H4883" s="1" t="s">
        <v>507</v>
      </c>
      <c r="I4883" s="1">
        <v>2011</v>
      </c>
      <c r="J4883" s="1">
        <v>2011</v>
      </c>
      <c r="K4883" s="1" t="s">
        <v>493</v>
      </c>
      <c r="L4883" s="1">
        <v>676.72</v>
      </c>
      <c r="M4883" s="1" t="s">
        <v>504</v>
      </c>
      <c r="N4883" s="1" t="s">
        <v>505</v>
      </c>
    </row>
    <row r="4884" spans="1:14" hidden="1" x14ac:dyDescent="0.35">
      <c r="A4884" s="1" t="s">
        <v>487</v>
      </c>
      <c r="B4884" s="1" t="s">
        <v>488</v>
      </c>
      <c r="C4884" s="2" t="s">
        <v>628</v>
      </c>
      <c r="D4884" s="1" t="s">
        <v>263</v>
      </c>
      <c r="E4884" s="1">
        <v>6110</v>
      </c>
      <c r="F4884" s="1" t="s">
        <v>490</v>
      </c>
      <c r="G4884" s="2" t="s">
        <v>506</v>
      </c>
      <c r="H4884" s="1" t="s">
        <v>507</v>
      </c>
      <c r="I4884" s="1">
        <v>2012</v>
      </c>
      <c r="J4884" s="1">
        <v>2012</v>
      </c>
      <c r="K4884" s="1" t="s">
        <v>493</v>
      </c>
      <c r="L4884" s="1">
        <v>703.97</v>
      </c>
      <c r="M4884" s="1" t="s">
        <v>504</v>
      </c>
      <c r="N4884" s="1" t="s">
        <v>505</v>
      </c>
    </row>
    <row r="4885" spans="1:14" hidden="1" x14ac:dyDescent="0.35">
      <c r="A4885" s="1" t="s">
        <v>487</v>
      </c>
      <c r="B4885" s="1" t="s">
        <v>488</v>
      </c>
      <c r="C4885" s="2" t="s">
        <v>628</v>
      </c>
      <c r="D4885" s="1" t="s">
        <v>263</v>
      </c>
      <c r="E4885" s="1">
        <v>6110</v>
      </c>
      <c r="F4885" s="1" t="s">
        <v>490</v>
      </c>
      <c r="G4885" s="2" t="s">
        <v>499</v>
      </c>
      <c r="H4885" s="1" t="s">
        <v>500</v>
      </c>
      <c r="I4885" s="1">
        <v>2001</v>
      </c>
      <c r="J4885" s="1">
        <v>2001</v>
      </c>
      <c r="K4885" s="1" t="s">
        <v>493</v>
      </c>
      <c r="L4885" s="1">
        <v>6981.44</v>
      </c>
      <c r="M4885" s="1" t="s">
        <v>504</v>
      </c>
      <c r="N4885" s="1" t="s">
        <v>505</v>
      </c>
    </row>
    <row r="4886" spans="1:14" hidden="1" x14ac:dyDescent="0.35">
      <c r="A4886" s="1" t="s">
        <v>487</v>
      </c>
      <c r="B4886" s="1" t="s">
        <v>488</v>
      </c>
      <c r="C4886" s="2" t="s">
        <v>628</v>
      </c>
      <c r="D4886" s="1" t="s">
        <v>263</v>
      </c>
      <c r="E4886" s="1">
        <v>6110</v>
      </c>
      <c r="F4886" s="1" t="s">
        <v>490</v>
      </c>
      <c r="G4886" s="2" t="s">
        <v>499</v>
      </c>
      <c r="H4886" s="1" t="s">
        <v>500</v>
      </c>
      <c r="I4886" s="1">
        <v>2002</v>
      </c>
      <c r="J4886" s="1">
        <v>2002</v>
      </c>
      <c r="K4886" s="1" t="s">
        <v>493</v>
      </c>
      <c r="L4886" s="1">
        <v>5427.27</v>
      </c>
      <c r="M4886" s="1" t="s">
        <v>504</v>
      </c>
      <c r="N4886" s="1" t="s">
        <v>505</v>
      </c>
    </row>
    <row r="4887" spans="1:14" hidden="1" x14ac:dyDescent="0.35">
      <c r="A4887" s="1" t="s">
        <v>487</v>
      </c>
      <c r="B4887" s="1" t="s">
        <v>488</v>
      </c>
      <c r="C4887" s="2" t="s">
        <v>628</v>
      </c>
      <c r="D4887" s="1" t="s">
        <v>263</v>
      </c>
      <c r="E4887" s="1">
        <v>6110</v>
      </c>
      <c r="F4887" s="1" t="s">
        <v>490</v>
      </c>
      <c r="G4887" s="2" t="s">
        <v>499</v>
      </c>
      <c r="H4887" s="1" t="s">
        <v>500</v>
      </c>
      <c r="I4887" s="1">
        <v>2003</v>
      </c>
      <c r="J4887" s="1">
        <v>2003</v>
      </c>
      <c r="K4887" s="1" t="s">
        <v>493</v>
      </c>
      <c r="L4887" s="1">
        <v>6466.02</v>
      </c>
      <c r="M4887" s="1" t="s">
        <v>504</v>
      </c>
      <c r="N4887" s="1" t="s">
        <v>505</v>
      </c>
    </row>
    <row r="4888" spans="1:14" hidden="1" x14ac:dyDescent="0.35">
      <c r="A4888" s="1" t="s">
        <v>487</v>
      </c>
      <c r="B4888" s="1" t="s">
        <v>488</v>
      </c>
      <c r="C4888" s="2" t="s">
        <v>628</v>
      </c>
      <c r="D4888" s="1" t="s">
        <v>263</v>
      </c>
      <c r="E4888" s="1">
        <v>6110</v>
      </c>
      <c r="F4888" s="1" t="s">
        <v>490</v>
      </c>
      <c r="G4888" s="2" t="s">
        <v>499</v>
      </c>
      <c r="H4888" s="1" t="s">
        <v>500</v>
      </c>
      <c r="I4888" s="1">
        <v>2004</v>
      </c>
      <c r="J4888" s="1">
        <v>2004</v>
      </c>
      <c r="K4888" s="1" t="s">
        <v>493</v>
      </c>
      <c r="L4888" s="1">
        <v>6528.31</v>
      </c>
      <c r="M4888" s="1" t="s">
        <v>504</v>
      </c>
      <c r="N4888" s="1" t="s">
        <v>505</v>
      </c>
    </row>
    <row r="4889" spans="1:14" hidden="1" x14ac:dyDescent="0.35">
      <c r="A4889" s="1" t="s">
        <v>487</v>
      </c>
      <c r="B4889" s="1" t="s">
        <v>488</v>
      </c>
      <c r="C4889" s="2" t="s">
        <v>628</v>
      </c>
      <c r="D4889" s="1" t="s">
        <v>263</v>
      </c>
      <c r="E4889" s="1">
        <v>6110</v>
      </c>
      <c r="F4889" s="1" t="s">
        <v>490</v>
      </c>
      <c r="G4889" s="2" t="s">
        <v>499</v>
      </c>
      <c r="H4889" s="1" t="s">
        <v>500</v>
      </c>
      <c r="I4889" s="1">
        <v>2005</v>
      </c>
      <c r="J4889" s="1">
        <v>2005</v>
      </c>
      <c r="K4889" s="1" t="s">
        <v>493</v>
      </c>
      <c r="L4889" s="1">
        <v>8058.65</v>
      </c>
      <c r="M4889" s="1" t="s">
        <v>504</v>
      </c>
      <c r="N4889" s="1" t="s">
        <v>505</v>
      </c>
    </row>
    <row r="4890" spans="1:14" hidden="1" x14ac:dyDescent="0.35">
      <c r="A4890" s="1" t="s">
        <v>487</v>
      </c>
      <c r="B4890" s="1" t="s">
        <v>488</v>
      </c>
      <c r="C4890" s="2" t="s">
        <v>628</v>
      </c>
      <c r="D4890" s="1" t="s">
        <v>263</v>
      </c>
      <c r="E4890" s="1">
        <v>6110</v>
      </c>
      <c r="F4890" s="1" t="s">
        <v>490</v>
      </c>
      <c r="G4890" s="2" t="s">
        <v>499</v>
      </c>
      <c r="H4890" s="1" t="s">
        <v>500</v>
      </c>
      <c r="I4890" s="1">
        <v>2006</v>
      </c>
      <c r="J4890" s="1">
        <v>2006</v>
      </c>
      <c r="K4890" s="1" t="s">
        <v>493</v>
      </c>
      <c r="L4890" s="1">
        <v>10714.39</v>
      </c>
      <c r="M4890" s="1" t="s">
        <v>504</v>
      </c>
      <c r="N4890" s="1" t="s">
        <v>505</v>
      </c>
    </row>
    <row r="4891" spans="1:14" hidden="1" x14ac:dyDescent="0.35">
      <c r="A4891" s="1" t="s">
        <v>487</v>
      </c>
      <c r="B4891" s="1" t="s">
        <v>488</v>
      </c>
      <c r="C4891" s="2" t="s">
        <v>628</v>
      </c>
      <c r="D4891" s="1" t="s">
        <v>263</v>
      </c>
      <c r="E4891" s="1">
        <v>6110</v>
      </c>
      <c r="F4891" s="1" t="s">
        <v>490</v>
      </c>
      <c r="G4891" s="2" t="s">
        <v>499</v>
      </c>
      <c r="H4891" s="1" t="s">
        <v>500</v>
      </c>
      <c r="I4891" s="1">
        <v>2007</v>
      </c>
      <c r="J4891" s="1">
        <v>2007</v>
      </c>
      <c r="K4891" s="1" t="s">
        <v>493</v>
      </c>
      <c r="L4891" s="1">
        <v>10528.84</v>
      </c>
      <c r="M4891" s="1" t="s">
        <v>504</v>
      </c>
      <c r="N4891" s="1" t="s">
        <v>505</v>
      </c>
    </row>
    <row r="4892" spans="1:14" hidden="1" x14ac:dyDescent="0.35">
      <c r="A4892" s="1" t="s">
        <v>487</v>
      </c>
      <c r="B4892" s="1" t="s">
        <v>488</v>
      </c>
      <c r="C4892" s="2" t="s">
        <v>628</v>
      </c>
      <c r="D4892" s="1" t="s">
        <v>263</v>
      </c>
      <c r="E4892" s="1">
        <v>6110</v>
      </c>
      <c r="F4892" s="1" t="s">
        <v>490</v>
      </c>
      <c r="G4892" s="2" t="s">
        <v>499</v>
      </c>
      <c r="H4892" s="1" t="s">
        <v>500</v>
      </c>
      <c r="I4892" s="1">
        <v>2008</v>
      </c>
      <c r="J4892" s="1">
        <v>2008</v>
      </c>
      <c r="K4892" s="1" t="s">
        <v>493</v>
      </c>
      <c r="L4892" s="1">
        <v>9932.43</v>
      </c>
      <c r="M4892" s="1" t="s">
        <v>504</v>
      </c>
      <c r="N4892" s="1" t="s">
        <v>505</v>
      </c>
    </row>
    <row r="4893" spans="1:14" hidden="1" x14ac:dyDescent="0.35">
      <c r="A4893" s="1" t="s">
        <v>487</v>
      </c>
      <c r="B4893" s="1" t="s">
        <v>488</v>
      </c>
      <c r="C4893" s="2" t="s">
        <v>628</v>
      </c>
      <c r="D4893" s="1" t="s">
        <v>263</v>
      </c>
      <c r="E4893" s="1">
        <v>6110</v>
      </c>
      <c r="F4893" s="1" t="s">
        <v>490</v>
      </c>
      <c r="G4893" s="2" t="s">
        <v>499</v>
      </c>
      <c r="H4893" s="1" t="s">
        <v>500</v>
      </c>
      <c r="I4893" s="1">
        <v>2009</v>
      </c>
      <c r="J4893" s="1">
        <v>2009</v>
      </c>
      <c r="K4893" s="1" t="s">
        <v>493</v>
      </c>
      <c r="L4893" s="1">
        <v>8818.02</v>
      </c>
      <c r="M4893" s="1" t="s">
        <v>504</v>
      </c>
      <c r="N4893" s="1" t="s">
        <v>505</v>
      </c>
    </row>
    <row r="4894" spans="1:14" hidden="1" x14ac:dyDescent="0.35">
      <c r="A4894" s="1" t="s">
        <v>487</v>
      </c>
      <c r="B4894" s="1" t="s">
        <v>488</v>
      </c>
      <c r="C4894" s="2" t="s">
        <v>628</v>
      </c>
      <c r="D4894" s="1" t="s">
        <v>263</v>
      </c>
      <c r="E4894" s="1">
        <v>6110</v>
      </c>
      <c r="F4894" s="1" t="s">
        <v>490</v>
      </c>
      <c r="G4894" s="2" t="s">
        <v>499</v>
      </c>
      <c r="H4894" s="1" t="s">
        <v>500</v>
      </c>
      <c r="I4894" s="1">
        <v>2010</v>
      </c>
      <c r="J4894" s="1">
        <v>2010</v>
      </c>
      <c r="K4894" s="1" t="s">
        <v>493</v>
      </c>
      <c r="L4894" s="1">
        <v>9714.89</v>
      </c>
      <c r="M4894" s="1" t="s">
        <v>504</v>
      </c>
      <c r="N4894" s="1" t="s">
        <v>505</v>
      </c>
    </row>
    <row r="4895" spans="1:14" hidden="1" x14ac:dyDescent="0.35">
      <c r="A4895" s="1" t="s">
        <v>487</v>
      </c>
      <c r="B4895" s="1" t="s">
        <v>488</v>
      </c>
      <c r="C4895" s="2" t="s">
        <v>628</v>
      </c>
      <c r="D4895" s="1" t="s">
        <v>263</v>
      </c>
      <c r="E4895" s="1">
        <v>6110</v>
      </c>
      <c r="F4895" s="1" t="s">
        <v>490</v>
      </c>
      <c r="G4895" s="2" t="s">
        <v>499</v>
      </c>
      <c r="H4895" s="1" t="s">
        <v>500</v>
      </c>
      <c r="I4895" s="1">
        <v>2011</v>
      </c>
      <c r="J4895" s="1">
        <v>2011</v>
      </c>
      <c r="K4895" s="1" t="s">
        <v>493</v>
      </c>
      <c r="L4895" s="1">
        <v>11622.39</v>
      </c>
      <c r="M4895" s="1" t="s">
        <v>504</v>
      </c>
      <c r="N4895" s="1" t="s">
        <v>505</v>
      </c>
    </row>
    <row r="4896" spans="1:14" hidden="1" x14ac:dyDescent="0.35">
      <c r="A4896" s="1" t="s">
        <v>487</v>
      </c>
      <c r="B4896" s="1" t="s">
        <v>488</v>
      </c>
      <c r="C4896" s="2" t="s">
        <v>628</v>
      </c>
      <c r="D4896" s="1" t="s">
        <v>263</v>
      </c>
      <c r="E4896" s="1">
        <v>6110</v>
      </c>
      <c r="F4896" s="1" t="s">
        <v>490</v>
      </c>
      <c r="G4896" s="2" t="s">
        <v>499</v>
      </c>
      <c r="H4896" s="1" t="s">
        <v>500</v>
      </c>
      <c r="I4896" s="1">
        <v>2012</v>
      </c>
      <c r="J4896" s="1">
        <v>2012</v>
      </c>
      <c r="K4896" s="1" t="s">
        <v>493</v>
      </c>
      <c r="L4896" s="1">
        <v>10967.88</v>
      </c>
      <c r="M4896" s="1" t="s">
        <v>504</v>
      </c>
      <c r="N4896" s="1" t="s">
        <v>505</v>
      </c>
    </row>
    <row r="4897" spans="1:14" hidden="1" x14ac:dyDescent="0.35">
      <c r="A4897" s="1" t="s">
        <v>487</v>
      </c>
      <c r="B4897" s="1" t="s">
        <v>488</v>
      </c>
      <c r="C4897" s="2" t="s">
        <v>628</v>
      </c>
      <c r="D4897" s="1" t="s">
        <v>263</v>
      </c>
      <c r="E4897" s="1">
        <v>6110</v>
      </c>
      <c r="F4897" s="1" t="s">
        <v>490</v>
      </c>
      <c r="G4897" s="2" t="s">
        <v>499</v>
      </c>
      <c r="H4897" s="1" t="s">
        <v>500</v>
      </c>
      <c r="I4897" s="1">
        <v>2013</v>
      </c>
      <c r="J4897" s="1">
        <v>2013</v>
      </c>
      <c r="K4897" s="1" t="s">
        <v>493</v>
      </c>
      <c r="L4897" s="1">
        <v>11023.4</v>
      </c>
      <c r="M4897" s="1" t="s">
        <v>504</v>
      </c>
      <c r="N4897" s="1" t="s">
        <v>505</v>
      </c>
    </row>
    <row r="4898" spans="1:14" hidden="1" x14ac:dyDescent="0.35">
      <c r="A4898" s="1" t="s">
        <v>487</v>
      </c>
      <c r="B4898" s="1" t="s">
        <v>488</v>
      </c>
      <c r="C4898" s="2" t="s">
        <v>628</v>
      </c>
      <c r="D4898" s="1" t="s">
        <v>263</v>
      </c>
      <c r="E4898" s="1">
        <v>6110</v>
      </c>
      <c r="F4898" s="1" t="s">
        <v>490</v>
      </c>
      <c r="G4898" s="2" t="s">
        <v>499</v>
      </c>
      <c r="H4898" s="1" t="s">
        <v>500</v>
      </c>
      <c r="I4898" s="1">
        <v>2014</v>
      </c>
      <c r="J4898" s="1">
        <v>2014</v>
      </c>
      <c r="K4898" s="1" t="s">
        <v>493</v>
      </c>
      <c r="L4898" s="1">
        <v>10918.73</v>
      </c>
      <c r="M4898" s="1" t="s">
        <v>504</v>
      </c>
      <c r="N4898" s="1" t="s">
        <v>505</v>
      </c>
    </row>
    <row r="4899" spans="1:14" hidden="1" x14ac:dyDescent="0.35">
      <c r="A4899" s="1" t="s">
        <v>487</v>
      </c>
      <c r="B4899" s="1" t="s">
        <v>488</v>
      </c>
      <c r="C4899" s="2" t="s">
        <v>628</v>
      </c>
      <c r="D4899" s="1" t="s">
        <v>263</v>
      </c>
      <c r="E4899" s="1">
        <v>6110</v>
      </c>
      <c r="F4899" s="1" t="s">
        <v>490</v>
      </c>
      <c r="G4899" s="2" t="s">
        <v>499</v>
      </c>
      <c r="H4899" s="1" t="s">
        <v>500</v>
      </c>
      <c r="I4899" s="1">
        <v>2015</v>
      </c>
      <c r="J4899" s="1">
        <v>2015</v>
      </c>
      <c r="K4899" s="1" t="s">
        <v>493</v>
      </c>
      <c r="L4899" s="1">
        <v>12266.43</v>
      </c>
      <c r="M4899" s="1" t="s">
        <v>504</v>
      </c>
      <c r="N4899" s="1" t="s">
        <v>505</v>
      </c>
    </row>
    <row r="4900" spans="1:14" hidden="1" x14ac:dyDescent="0.35">
      <c r="A4900" s="1" t="s">
        <v>487</v>
      </c>
      <c r="B4900" s="1" t="s">
        <v>488</v>
      </c>
      <c r="C4900" s="2" t="s">
        <v>628</v>
      </c>
      <c r="D4900" s="1" t="s">
        <v>263</v>
      </c>
      <c r="E4900" s="1">
        <v>6110</v>
      </c>
      <c r="F4900" s="1" t="s">
        <v>490</v>
      </c>
      <c r="G4900" s="2" t="s">
        <v>499</v>
      </c>
      <c r="H4900" s="1" t="s">
        <v>500</v>
      </c>
      <c r="I4900" s="1">
        <v>2016</v>
      </c>
      <c r="J4900" s="1">
        <v>2016</v>
      </c>
      <c r="K4900" s="1" t="s">
        <v>493</v>
      </c>
      <c r="L4900" s="1">
        <v>12242.91</v>
      </c>
      <c r="M4900" s="1" t="s">
        <v>504</v>
      </c>
      <c r="N4900" s="1" t="s">
        <v>505</v>
      </c>
    </row>
    <row r="4901" spans="1:14" hidden="1" x14ac:dyDescent="0.35">
      <c r="A4901" s="1" t="s">
        <v>487</v>
      </c>
      <c r="B4901" s="1" t="s">
        <v>488</v>
      </c>
      <c r="C4901" s="2" t="s">
        <v>628</v>
      </c>
      <c r="D4901" s="1" t="s">
        <v>263</v>
      </c>
      <c r="E4901" s="1">
        <v>6110</v>
      </c>
      <c r="F4901" s="1" t="s">
        <v>490</v>
      </c>
      <c r="G4901" s="2" t="s">
        <v>499</v>
      </c>
      <c r="H4901" s="1" t="s">
        <v>500</v>
      </c>
      <c r="I4901" s="1">
        <v>2017</v>
      </c>
      <c r="J4901" s="1">
        <v>2017</v>
      </c>
      <c r="K4901" s="1" t="s">
        <v>493</v>
      </c>
      <c r="L4901" s="1">
        <v>4395.32</v>
      </c>
      <c r="M4901" s="1" t="s">
        <v>504</v>
      </c>
      <c r="N4901" s="1" t="s">
        <v>505</v>
      </c>
    </row>
    <row r="4902" spans="1:14" hidden="1" x14ac:dyDescent="0.35">
      <c r="A4902" s="1" t="s">
        <v>487</v>
      </c>
      <c r="B4902" s="1" t="s">
        <v>488</v>
      </c>
      <c r="C4902" s="2" t="s">
        <v>628</v>
      </c>
      <c r="D4902" s="1" t="s">
        <v>263</v>
      </c>
      <c r="E4902" s="1">
        <v>6110</v>
      </c>
      <c r="F4902" s="1" t="s">
        <v>490</v>
      </c>
      <c r="G4902" s="2" t="s">
        <v>508</v>
      </c>
      <c r="H4902" s="1" t="s">
        <v>509</v>
      </c>
      <c r="I4902" s="1">
        <v>2001</v>
      </c>
      <c r="J4902" s="1">
        <v>2001</v>
      </c>
      <c r="K4902" s="1" t="s">
        <v>493</v>
      </c>
      <c r="L4902" s="1">
        <v>222.31</v>
      </c>
      <c r="M4902" s="1" t="s">
        <v>504</v>
      </c>
      <c r="N4902" s="1" t="s">
        <v>505</v>
      </c>
    </row>
    <row r="4903" spans="1:14" hidden="1" x14ac:dyDescent="0.35">
      <c r="A4903" s="1" t="s">
        <v>487</v>
      </c>
      <c r="B4903" s="1" t="s">
        <v>488</v>
      </c>
      <c r="C4903" s="2" t="s">
        <v>628</v>
      </c>
      <c r="D4903" s="1" t="s">
        <v>263</v>
      </c>
      <c r="E4903" s="1">
        <v>6110</v>
      </c>
      <c r="F4903" s="1" t="s">
        <v>490</v>
      </c>
      <c r="G4903" s="2" t="s">
        <v>508</v>
      </c>
      <c r="H4903" s="1" t="s">
        <v>509</v>
      </c>
      <c r="I4903" s="1">
        <v>2002</v>
      </c>
      <c r="J4903" s="1">
        <v>2002</v>
      </c>
      <c r="K4903" s="1" t="s">
        <v>493</v>
      </c>
      <c r="L4903" s="1">
        <v>230.2</v>
      </c>
      <c r="M4903" s="1" t="s">
        <v>504</v>
      </c>
      <c r="N4903" s="1" t="s">
        <v>505</v>
      </c>
    </row>
    <row r="4904" spans="1:14" hidden="1" x14ac:dyDescent="0.35">
      <c r="A4904" s="1" t="s">
        <v>487</v>
      </c>
      <c r="B4904" s="1" t="s">
        <v>488</v>
      </c>
      <c r="C4904" s="2" t="s">
        <v>628</v>
      </c>
      <c r="D4904" s="1" t="s">
        <v>263</v>
      </c>
      <c r="E4904" s="1">
        <v>6110</v>
      </c>
      <c r="F4904" s="1" t="s">
        <v>490</v>
      </c>
      <c r="G4904" s="2" t="s">
        <v>508</v>
      </c>
      <c r="H4904" s="1" t="s">
        <v>509</v>
      </c>
      <c r="I4904" s="1">
        <v>2003</v>
      </c>
      <c r="J4904" s="1">
        <v>2003</v>
      </c>
      <c r="K4904" s="1" t="s">
        <v>493</v>
      </c>
      <c r="L4904" s="1">
        <v>174.55</v>
      </c>
      <c r="M4904" s="1" t="s">
        <v>504</v>
      </c>
      <c r="N4904" s="1" t="s">
        <v>505</v>
      </c>
    </row>
    <row r="4905" spans="1:14" hidden="1" x14ac:dyDescent="0.35">
      <c r="A4905" s="1" t="s">
        <v>487</v>
      </c>
      <c r="B4905" s="1" t="s">
        <v>488</v>
      </c>
      <c r="C4905" s="2" t="s">
        <v>628</v>
      </c>
      <c r="D4905" s="1" t="s">
        <v>263</v>
      </c>
      <c r="E4905" s="1">
        <v>6110</v>
      </c>
      <c r="F4905" s="1" t="s">
        <v>490</v>
      </c>
      <c r="G4905" s="2" t="s">
        <v>508</v>
      </c>
      <c r="H4905" s="1" t="s">
        <v>509</v>
      </c>
      <c r="I4905" s="1">
        <v>2004</v>
      </c>
      <c r="J4905" s="1">
        <v>2004</v>
      </c>
      <c r="K4905" s="1" t="s">
        <v>493</v>
      </c>
      <c r="L4905" s="1">
        <v>234</v>
      </c>
      <c r="M4905" s="1" t="s">
        <v>504</v>
      </c>
      <c r="N4905" s="1" t="s">
        <v>505</v>
      </c>
    </row>
    <row r="4906" spans="1:14" hidden="1" x14ac:dyDescent="0.35">
      <c r="A4906" s="1" t="s">
        <v>487</v>
      </c>
      <c r="B4906" s="1" t="s">
        <v>488</v>
      </c>
      <c r="C4906" s="2" t="s">
        <v>628</v>
      </c>
      <c r="D4906" s="1" t="s">
        <v>263</v>
      </c>
      <c r="E4906" s="1">
        <v>6110</v>
      </c>
      <c r="F4906" s="1" t="s">
        <v>490</v>
      </c>
      <c r="G4906" s="2" t="s">
        <v>508</v>
      </c>
      <c r="H4906" s="1" t="s">
        <v>509</v>
      </c>
      <c r="I4906" s="1">
        <v>2005</v>
      </c>
      <c r="J4906" s="1">
        <v>2005</v>
      </c>
      <c r="K4906" s="1" t="s">
        <v>493</v>
      </c>
      <c r="L4906" s="1">
        <v>331.02</v>
      </c>
      <c r="M4906" s="1" t="s">
        <v>504</v>
      </c>
      <c r="N4906" s="1" t="s">
        <v>505</v>
      </c>
    </row>
    <row r="4907" spans="1:14" hidden="1" x14ac:dyDescent="0.35">
      <c r="A4907" s="1" t="s">
        <v>487</v>
      </c>
      <c r="B4907" s="1" t="s">
        <v>488</v>
      </c>
      <c r="C4907" s="2" t="s">
        <v>628</v>
      </c>
      <c r="D4907" s="1" t="s">
        <v>263</v>
      </c>
      <c r="E4907" s="1">
        <v>6110</v>
      </c>
      <c r="F4907" s="1" t="s">
        <v>490</v>
      </c>
      <c r="G4907" s="2" t="s">
        <v>508</v>
      </c>
      <c r="H4907" s="1" t="s">
        <v>509</v>
      </c>
      <c r="I4907" s="1">
        <v>2006</v>
      </c>
      <c r="J4907" s="1">
        <v>2006</v>
      </c>
      <c r="K4907" s="1" t="s">
        <v>493</v>
      </c>
      <c r="L4907" s="1">
        <v>507.96</v>
      </c>
      <c r="M4907" s="1" t="s">
        <v>504</v>
      </c>
      <c r="N4907" s="1" t="s">
        <v>505</v>
      </c>
    </row>
    <row r="4908" spans="1:14" hidden="1" x14ac:dyDescent="0.35">
      <c r="A4908" s="1" t="s">
        <v>487</v>
      </c>
      <c r="B4908" s="1" t="s">
        <v>488</v>
      </c>
      <c r="C4908" s="2" t="s">
        <v>628</v>
      </c>
      <c r="D4908" s="1" t="s">
        <v>263</v>
      </c>
      <c r="E4908" s="1">
        <v>6110</v>
      </c>
      <c r="F4908" s="1" t="s">
        <v>490</v>
      </c>
      <c r="G4908" s="2" t="s">
        <v>508</v>
      </c>
      <c r="H4908" s="1" t="s">
        <v>509</v>
      </c>
      <c r="I4908" s="1">
        <v>2007</v>
      </c>
      <c r="J4908" s="1">
        <v>2007</v>
      </c>
      <c r="K4908" s="1" t="s">
        <v>493</v>
      </c>
      <c r="L4908" s="1">
        <v>388.48</v>
      </c>
      <c r="M4908" s="1" t="s">
        <v>504</v>
      </c>
      <c r="N4908" s="1" t="s">
        <v>505</v>
      </c>
    </row>
    <row r="4909" spans="1:14" hidden="1" x14ac:dyDescent="0.35">
      <c r="A4909" s="1" t="s">
        <v>487</v>
      </c>
      <c r="B4909" s="1" t="s">
        <v>488</v>
      </c>
      <c r="C4909" s="2" t="s">
        <v>628</v>
      </c>
      <c r="D4909" s="1" t="s">
        <v>263</v>
      </c>
      <c r="E4909" s="1">
        <v>6110</v>
      </c>
      <c r="F4909" s="1" t="s">
        <v>490</v>
      </c>
      <c r="G4909" s="2" t="s">
        <v>508</v>
      </c>
      <c r="H4909" s="1" t="s">
        <v>509</v>
      </c>
      <c r="I4909" s="1">
        <v>2008</v>
      </c>
      <c r="J4909" s="1">
        <v>2008</v>
      </c>
      <c r="K4909" s="1" t="s">
        <v>493</v>
      </c>
      <c r="L4909" s="1">
        <v>441</v>
      </c>
      <c r="M4909" s="1" t="s">
        <v>504</v>
      </c>
      <c r="N4909" s="1" t="s">
        <v>505</v>
      </c>
    </row>
    <row r="4910" spans="1:14" hidden="1" x14ac:dyDescent="0.35">
      <c r="A4910" s="1" t="s">
        <v>487</v>
      </c>
      <c r="B4910" s="1" t="s">
        <v>488</v>
      </c>
      <c r="C4910" s="2" t="s">
        <v>628</v>
      </c>
      <c r="D4910" s="1" t="s">
        <v>263</v>
      </c>
      <c r="E4910" s="1">
        <v>6110</v>
      </c>
      <c r="F4910" s="1" t="s">
        <v>490</v>
      </c>
      <c r="G4910" s="2" t="s">
        <v>508</v>
      </c>
      <c r="H4910" s="1" t="s">
        <v>509</v>
      </c>
      <c r="I4910" s="1">
        <v>2009</v>
      </c>
      <c r="J4910" s="1">
        <v>2009</v>
      </c>
      <c r="K4910" s="1" t="s">
        <v>493</v>
      </c>
      <c r="L4910" s="1">
        <v>498.85</v>
      </c>
      <c r="M4910" s="1" t="s">
        <v>504</v>
      </c>
      <c r="N4910" s="1" t="s">
        <v>505</v>
      </c>
    </row>
    <row r="4911" spans="1:14" hidden="1" x14ac:dyDescent="0.35">
      <c r="A4911" s="1" t="s">
        <v>487</v>
      </c>
      <c r="B4911" s="1" t="s">
        <v>488</v>
      </c>
      <c r="C4911" s="2" t="s">
        <v>628</v>
      </c>
      <c r="D4911" s="1" t="s">
        <v>263</v>
      </c>
      <c r="E4911" s="1">
        <v>6110</v>
      </c>
      <c r="F4911" s="1" t="s">
        <v>490</v>
      </c>
      <c r="G4911" s="2" t="s">
        <v>508</v>
      </c>
      <c r="H4911" s="1" t="s">
        <v>509</v>
      </c>
      <c r="I4911" s="1">
        <v>2010</v>
      </c>
      <c r="J4911" s="1">
        <v>2010</v>
      </c>
      <c r="K4911" s="1" t="s">
        <v>493</v>
      </c>
      <c r="L4911" s="1">
        <v>580.41999999999996</v>
      </c>
      <c r="M4911" s="1" t="s">
        <v>504</v>
      </c>
      <c r="N4911" s="1" t="s">
        <v>505</v>
      </c>
    </row>
    <row r="4912" spans="1:14" hidden="1" x14ac:dyDescent="0.35">
      <c r="A4912" s="1" t="s">
        <v>487</v>
      </c>
      <c r="B4912" s="1" t="s">
        <v>488</v>
      </c>
      <c r="C4912" s="2" t="s">
        <v>628</v>
      </c>
      <c r="D4912" s="1" t="s">
        <v>263</v>
      </c>
      <c r="E4912" s="1">
        <v>6110</v>
      </c>
      <c r="F4912" s="1" t="s">
        <v>490</v>
      </c>
      <c r="G4912" s="2" t="s">
        <v>508</v>
      </c>
      <c r="H4912" s="1" t="s">
        <v>509</v>
      </c>
      <c r="I4912" s="1">
        <v>2011</v>
      </c>
      <c r="J4912" s="1">
        <v>2011</v>
      </c>
      <c r="K4912" s="1" t="s">
        <v>493</v>
      </c>
      <c r="L4912" s="1">
        <v>676.72</v>
      </c>
      <c r="M4912" s="1" t="s">
        <v>504</v>
      </c>
      <c r="N4912" s="1" t="s">
        <v>505</v>
      </c>
    </row>
    <row r="4913" spans="1:14" hidden="1" x14ac:dyDescent="0.35">
      <c r="A4913" s="1" t="s">
        <v>487</v>
      </c>
      <c r="B4913" s="1" t="s">
        <v>488</v>
      </c>
      <c r="C4913" s="2" t="s">
        <v>628</v>
      </c>
      <c r="D4913" s="1" t="s">
        <v>263</v>
      </c>
      <c r="E4913" s="1">
        <v>6110</v>
      </c>
      <c r="F4913" s="1" t="s">
        <v>490</v>
      </c>
      <c r="G4913" s="2" t="s">
        <v>508</v>
      </c>
      <c r="H4913" s="1" t="s">
        <v>509</v>
      </c>
      <c r="I4913" s="1">
        <v>2012</v>
      </c>
      <c r="J4913" s="1">
        <v>2012</v>
      </c>
      <c r="K4913" s="1" t="s">
        <v>493</v>
      </c>
      <c r="L4913" s="1">
        <v>703.97</v>
      </c>
      <c r="M4913" s="1" t="s">
        <v>504</v>
      </c>
      <c r="N4913" s="1" t="s">
        <v>505</v>
      </c>
    </row>
    <row r="4914" spans="1:14" hidden="1" x14ac:dyDescent="0.35">
      <c r="A4914" s="1" t="s">
        <v>487</v>
      </c>
      <c r="B4914" s="1" t="s">
        <v>488</v>
      </c>
      <c r="C4914" s="2" t="s">
        <v>628</v>
      </c>
      <c r="D4914" s="1" t="s">
        <v>263</v>
      </c>
      <c r="E4914" s="1">
        <v>6110</v>
      </c>
      <c r="F4914" s="1" t="s">
        <v>490</v>
      </c>
      <c r="G4914" s="2" t="s">
        <v>508</v>
      </c>
      <c r="H4914" s="1" t="s">
        <v>509</v>
      </c>
      <c r="I4914" s="1">
        <v>2013</v>
      </c>
      <c r="J4914" s="1">
        <v>2013</v>
      </c>
      <c r="K4914" s="1" t="s">
        <v>493</v>
      </c>
      <c r="L4914" s="1">
        <v>766.31</v>
      </c>
      <c r="M4914" s="1" t="s">
        <v>504</v>
      </c>
      <c r="N4914" s="1" t="s">
        <v>505</v>
      </c>
    </row>
    <row r="4915" spans="1:14" hidden="1" x14ac:dyDescent="0.35">
      <c r="A4915" s="1" t="s">
        <v>487</v>
      </c>
      <c r="B4915" s="1" t="s">
        <v>488</v>
      </c>
      <c r="C4915" s="2" t="s">
        <v>628</v>
      </c>
      <c r="D4915" s="1" t="s">
        <v>263</v>
      </c>
      <c r="E4915" s="1">
        <v>6110</v>
      </c>
      <c r="F4915" s="1" t="s">
        <v>490</v>
      </c>
      <c r="G4915" s="2" t="s">
        <v>508</v>
      </c>
      <c r="H4915" s="1" t="s">
        <v>509</v>
      </c>
      <c r="I4915" s="1">
        <v>2014</v>
      </c>
      <c r="J4915" s="1">
        <v>2014</v>
      </c>
      <c r="K4915" s="1" t="s">
        <v>493</v>
      </c>
      <c r="L4915" s="1">
        <v>793.95</v>
      </c>
      <c r="M4915" s="1" t="s">
        <v>504</v>
      </c>
      <c r="N4915" s="1" t="s">
        <v>505</v>
      </c>
    </row>
    <row r="4916" spans="1:14" hidden="1" x14ac:dyDescent="0.35">
      <c r="A4916" s="1" t="s">
        <v>487</v>
      </c>
      <c r="B4916" s="1" t="s">
        <v>488</v>
      </c>
      <c r="C4916" s="2" t="s">
        <v>629</v>
      </c>
      <c r="D4916" s="1" t="s">
        <v>265</v>
      </c>
      <c r="E4916" s="1">
        <v>6110</v>
      </c>
      <c r="F4916" s="1" t="s">
        <v>490</v>
      </c>
      <c r="G4916" s="2" t="s">
        <v>491</v>
      </c>
      <c r="H4916" s="1" t="s">
        <v>492</v>
      </c>
      <c r="I4916" s="1">
        <v>2002</v>
      </c>
      <c r="J4916" s="1">
        <v>2002</v>
      </c>
      <c r="K4916" s="1" t="s">
        <v>493</v>
      </c>
      <c r="L4916" s="1">
        <v>9.27</v>
      </c>
      <c r="M4916" s="1" t="s">
        <v>504</v>
      </c>
      <c r="N4916" s="1" t="s">
        <v>505</v>
      </c>
    </row>
    <row r="4917" spans="1:14" hidden="1" x14ac:dyDescent="0.35">
      <c r="A4917" s="1" t="s">
        <v>487</v>
      </c>
      <c r="B4917" s="1" t="s">
        <v>488</v>
      </c>
      <c r="C4917" s="2" t="s">
        <v>629</v>
      </c>
      <c r="D4917" s="1" t="s">
        <v>265</v>
      </c>
      <c r="E4917" s="1">
        <v>6110</v>
      </c>
      <c r="F4917" s="1" t="s">
        <v>490</v>
      </c>
      <c r="G4917" s="2" t="s">
        <v>491</v>
      </c>
      <c r="H4917" s="1" t="s">
        <v>492</v>
      </c>
      <c r="I4917" s="1">
        <v>2003</v>
      </c>
      <c r="J4917" s="1">
        <v>2003</v>
      </c>
      <c r="K4917" s="1" t="s">
        <v>493</v>
      </c>
      <c r="L4917" s="1">
        <v>10.25</v>
      </c>
      <c r="M4917" s="1" t="s">
        <v>504</v>
      </c>
      <c r="N4917" s="1" t="s">
        <v>505</v>
      </c>
    </row>
    <row r="4918" spans="1:14" hidden="1" x14ac:dyDescent="0.35">
      <c r="A4918" s="1" t="s">
        <v>487</v>
      </c>
      <c r="B4918" s="1" t="s">
        <v>488</v>
      </c>
      <c r="C4918" s="2" t="s">
        <v>629</v>
      </c>
      <c r="D4918" s="1" t="s">
        <v>265</v>
      </c>
      <c r="E4918" s="1">
        <v>6110</v>
      </c>
      <c r="F4918" s="1" t="s">
        <v>490</v>
      </c>
      <c r="G4918" s="2" t="s">
        <v>491</v>
      </c>
      <c r="H4918" s="1" t="s">
        <v>492</v>
      </c>
      <c r="I4918" s="1">
        <v>2004</v>
      </c>
      <c r="J4918" s="1">
        <v>2004</v>
      </c>
      <c r="K4918" s="1" t="s">
        <v>493</v>
      </c>
      <c r="L4918" s="1">
        <v>20.11</v>
      </c>
      <c r="M4918" s="1" t="s">
        <v>504</v>
      </c>
      <c r="N4918" s="1" t="s">
        <v>505</v>
      </c>
    </row>
    <row r="4919" spans="1:14" hidden="1" x14ac:dyDescent="0.35">
      <c r="A4919" s="1" t="s">
        <v>487</v>
      </c>
      <c r="B4919" s="1" t="s">
        <v>488</v>
      </c>
      <c r="C4919" s="2" t="s">
        <v>629</v>
      </c>
      <c r="D4919" s="1" t="s">
        <v>265</v>
      </c>
      <c r="E4919" s="1">
        <v>6110</v>
      </c>
      <c r="F4919" s="1" t="s">
        <v>490</v>
      </c>
      <c r="G4919" s="2" t="s">
        <v>491</v>
      </c>
      <c r="H4919" s="1" t="s">
        <v>492</v>
      </c>
      <c r="I4919" s="1">
        <v>2005</v>
      </c>
      <c r="J4919" s="1">
        <v>2005</v>
      </c>
      <c r="K4919" s="1" t="s">
        <v>493</v>
      </c>
      <c r="L4919" s="1">
        <v>55.34</v>
      </c>
      <c r="M4919" s="1" t="s">
        <v>504</v>
      </c>
      <c r="N4919" s="1" t="s">
        <v>505</v>
      </c>
    </row>
    <row r="4920" spans="1:14" hidden="1" x14ac:dyDescent="0.35">
      <c r="A4920" s="1" t="s">
        <v>487</v>
      </c>
      <c r="B4920" s="1" t="s">
        <v>488</v>
      </c>
      <c r="C4920" s="2" t="s">
        <v>629</v>
      </c>
      <c r="D4920" s="1" t="s">
        <v>265</v>
      </c>
      <c r="E4920" s="1">
        <v>6110</v>
      </c>
      <c r="F4920" s="1" t="s">
        <v>490</v>
      </c>
      <c r="G4920" s="2" t="s">
        <v>491</v>
      </c>
      <c r="H4920" s="1" t="s">
        <v>492</v>
      </c>
      <c r="I4920" s="1">
        <v>2006</v>
      </c>
      <c r="J4920" s="1">
        <v>2006</v>
      </c>
      <c r="K4920" s="1" t="s">
        <v>493</v>
      </c>
      <c r="L4920" s="1">
        <v>52.11</v>
      </c>
      <c r="M4920" s="1" t="s">
        <v>504</v>
      </c>
      <c r="N4920" s="1" t="s">
        <v>505</v>
      </c>
    </row>
    <row r="4921" spans="1:14" hidden="1" x14ac:dyDescent="0.35">
      <c r="A4921" s="1" t="s">
        <v>487</v>
      </c>
      <c r="B4921" s="1" t="s">
        <v>488</v>
      </c>
      <c r="C4921" s="2" t="s">
        <v>629</v>
      </c>
      <c r="D4921" s="1" t="s">
        <v>265</v>
      </c>
      <c r="E4921" s="1">
        <v>6110</v>
      </c>
      <c r="F4921" s="1" t="s">
        <v>490</v>
      </c>
      <c r="G4921" s="2" t="s">
        <v>491</v>
      </c>
      <c r="H4921" s="1" t="s">
        <v>492</v>
      </c>
      <c r="I4921" s="1">
        <v>2007</v>
      </c>
      <c r="J4921" s="1">
        <v>2007</v>
      </c>
      <c r="K4921" s="1" t="s">
        <v>493</v>
      </c>
      <c r="L4921" s="1">
        <v>101.31</v>
      </c>
      <c r="M4921" s="1" t="s">
        <v>504</v>
      </c>
      <c r="N4921" s="1" t="s">
        <v>505</v>
      </c>
    </row>
    <row r="4922" spans="1:14" hidden="1" x14ac:dyDescent="0.35">
      <c r="A4922" s="1" t="s">
        <v>487</v>
      </c>
      <c r="B4922" s="1" t="s">
        <v>488</v>
      </c>
      <c r="C4922" s="2" t="s">
        <v>629</v>
      </c>
      <c r="D4922" s="1" t="s">
        <v>265</v>
      </c>
      <c r="E4922" s="1">
        <v>6110</v>
      </c>
      <c r="F4922" s="1" t="s">
        <v>490</v>
      </c>
      <c r="G4922" s="2" t="s">
        <v>491</v>
      </c>
      <c r="H4922" s="1" t="s">
        <v>492</v>
      </c>
      <c r="I4922" s="1">
        <v>2008</v>
      </c>
      <c r="J4922" s="1">
        <v>2008</v>
      </c>
      <c r="K4922" s="1" t="s">
        <v>493</v>
      </c>
      <c r="L4922" s="1">
        <v>119.69</v>
      </c>
      <c r="M4922" s="1" t="s">
        <v>504</v>
      </c>
      <c r="N4922" s="1" t="s">
        <v>505</v>
      </c>
    </row>
    <row r="4923" spans="1:14" hidden="1" x14ac:dyDescent="0.35">
      <c r="A4923" s="1" t="s">
        <v>487</v>
      </c>
      <c r="B4923" s="1" t="s">
        <v>488</v>
      </c>
      <c r="C4923" s="2" t="s">
        <v>629</v>
      </c>
      <c r="D4923" s="1" t="s">
        <v>265</v>
      </c>
      <c r="E4923" s="1">
        <v>6110</v>
      </c>
      <c r="F4923" s="1" t="s">
        <v>490</v>
      </c>
      <c r="G4923" s="2" t="s">
        <v>491</v>
      </c>
      <c r="H4923" s="1" t="s">
        <v>492</v>
      </c>
      <c r="I4923" s="1">
        <v>2009</v>
      </c>
      <c r="J4923" s="1">
        <v>2009</v>
      </c>
      <c r="K4923" s="1" t="s">
        <v>493</v>
      </c>
      <c r="L4923" s="1">
        <v>93.07</v>
      </c>
      <c r="M4923" s="1" t="s">
        <v>504</v>
      </c>
      <c r="N4923" s="1" t="s">
        <v>505</v>
      </c>
    </row>
    <row r="4924" spans="1:14" hidden="1" x14ac:dyDescent="0.35">
      <c r="A4924" s="1" t="s">
        <v>487</v>
      </c>
      <c r="B4924" s="1" t="s">
        <v>488</v>
      </c>
      <c r="C4924" s="2" t="s">
        <v>629</v>
      </c>
      <c r="D4924" s="1" t="s">
        <v>265</v>
      </c>
      <c r="E4924" s="1">
        <v>6110</v>
      </c>
      <c r="F4924" s="1" t="s">
        <v>490</v>
      </c>
      <c r="G4924" s="2" t="s">
        <v>491</v>
      </c>
      <c r="H4924" s="1" t="s">
        <v>492</v>
      </c>
      <c r="I4924" s="1">
        <v>2010</v>
      </c>
      <c r="J4924" s="1">
        <v>2010</v>
      </c>
      <c r="K4924" s="1" t="s">
        <v>493</v>
      </c>
      <c r="L4924" s="1">
        <v>69.36</v>
      </c>
      <c r="M4924" s="1" t="s">
        <v>504</v>
      </c>
      <c r="N4924" s="1" t="s">
        <v>505</v>
      </c>
    </row>
    <row r="4925" spans="1:14" hidden="1" x14ac:dyDescent="0.35">
      <c r="A4925" s="1" t="s">
        <v>487</v>
      </c>
      <c r="B4925" s="1" t="s">
        <v>488</v>
      </c>
      <c r="C4925" s="2" t="s">
        <v>629</v>
      </c>
      <c r="D4925" s="1" t="s">
        <v>265</v>
      </c>
      <c r="E4925" s="1">
        <v>6110</v>
      </c>
      <c r="F4925" s="1" t="s">
        <v>490</v>
      </c>
      <c r="G4925" s="2" t="s">
        <v>491</v>
      </c>
      <c r="H4925" s="1" t="s">
        <v>492</v>
      </c>
      <c r="I4925" s="1">
        <v>2011</v>
      </c>
      <c r="J4925" s="1">
        <v>2011</v>
      </c>
      <c r="K4925" s="1" t="s">
        <v>493</v>
      </c>
      <c r="L4925" s="1">
        <v>71.849999999999994</v>
      </c>
      <c r="M4925" s="1" t="s">
        <v>504</v>
      </c>
      <c r="N4925" s="1" t="s">
        <v>505</v>
      </c>
    </row>
    <row r="4926" spans="1:14" hidden="1" x14ac:dyDescent="0.35">
      <c r="A4926" s="1" t="s">
        <v>487</v>
      </c>
      <c r="B4926" s="1" t="s">
        <v>488</v>
      </c>
      <c r="C4926" s="2" t="s">
        <v>629</v>
      </c>
      <c r="D4926" s="1" t="s">
        <v>265</v>
      </c>
      <c r="E4926" s="1">
        <v>6110</v>
      </c>
      <c r="F4926" s="1" t="s">
        <v>490</v>
      </c>
      <c r="G4926" s="2" t="s">
        <v>491</v>
      </c>
      <c r="H4926" s="1" t="s">
        <v>492</v>
      </c>
      <c r="I4926" s="1">
        <v>2012</v>
      </c>
      <c r="J4926" s="1">
        <v>2012</v>
      </c>
      <c r="K4926" s="1" t="s">
        <v>493</v>
      </c>
      <c r="L4926" s="1">
        <v>105.02</v>
      </c>
      <c r="M4926" s="1" t="s">
        <v>504</v>
      </c>
      <c r="N4926" s="1" t="s">
        <v>505</v>
      </c>
    </row>
    <row r="4927" spans="1:14" hidden="1" x14ac:dyDescent="0.35">
      <c r="A4927" s="1" t="s">
        <v>487</v>
      </c>
      <c r="B4927" s="1" t="s">
        <v>488</v>
      </c>
      <c r="C4927" s="2" t="s">
        <v>629</v>
      </c>
      <c r="D4927" s="1" t="s">
        <v>265</v>
      </c>
      <c r="E4927" s="1">
        <v>6110</v>
      </c>
      <c r="F4927" s="1" t="s">
        <v>490</v>
      </c>
      <c r="G4927" s="2" t="s">
        <v>491</v>
      </c>
      <c r="H4927" s="1" t="s">
        <v>492</v>
      </c>
      <c r="I4927" s="1">
        <v>2013</v>
      </c>
      <c r="J4927" s="1">
        <v>2013</v>
      </c>
      <c r="K4927" s="1" t="s">
        <v>493</v>
      </c>
      <c r="L4927" s="1">
        <v>110.46</v>
      </c>
      <c r="M4927" s="1" t="s">
        <v>504</v>
      </c>
      <c r="N4927" s="1" t="s">
        <v>505</v>
      </c>
    </row>
    <row r="4928" spans="1:14" hidden="1" x14ac:dyDescent="0.35">
      <c r="A4928" s="1" t="s">
        <v>487</v>
      </c>
      <c r="B4928" s="1" t="s">
        <v>488</v>
      </c>
      <c r="C4928" s="2" t="s">
        <v>629</v>
      </c>
      <c r="D4928" s="1" t="s">
        <v>265</v>
      </c>
      <c r="E4928" s="1">
        <v>6110</v>
      </c>
      <c r="F4928" s="1" t="s">
        <v>490</v>
      </c>
      <c r="G4928" s="2" t="s">
        <v>491</v>
      </c>
      <c r="H4928" s="1" t="s">
        <v>492</v>
      </c>
      <c r="I4928" s="1">
        <v>2014</v>
      </c>
      <c r="J4928" s="1">
        <v>2014</v>
      </c>
      <c r="K4928" s="1" t="s">
        <v>493</v>
      </c>
      <c r="L4928" s="1">
        <v>105.46</v>
      </c>
      <c r="M4928" s="1" t="s">
        <v>504</v>
      </c>
      <c r="N4928" s="1" t="s">
        <v>505</v>
      </c>
    </row>
    <row r="4929" spans="1:14" hidden="1" x14ac:dyDescent="0.35">
      <c r="A4929" s="1" t="s">
        <v>487</v>
      </c>
      <c r="B4929" s="1" t="s">
        <v>488</v>
      </c>
      <c r="C4929" s="2" t="s">
        <v>629</v>
      </c>
      <c r="D4929" s="1" t="s">
        <v>265</v>
      </c>
      <c r="E4929" s="1">
        <v>6110</v>
      </c>
      <c r="F4929" s="1" t="s">
        <v>490</v>
      </c>
      <c r="G4929" s="2" t="s">
        <v>491</v>
      </c>
      <c r="H4929" s="1" t="s">
        <v>492</v>
      </c>
      <c r="I4929" s="1">
        <v>2015</v>
      </c>
      <c r="J4929" s="1">
        <v>2015</v>
      </c>
      <c r="K4929" s="1" t="s">
        <v>493</v>
      </c>
      <c r="L4929" s="1">
        <v>119.63</v>
      </c>
      <c r="M4929" s="1" t="s">
        <v>504</v>
      </c>
      <c r="N4929" s="1" t="s">
        <v>505</v>
      </c>
    </row>
    <row r="4930" spans="1:14" hidden="1" x14ac:dyDescent="0.35">
      <c r="A4930" s="1" t="s">
        <v>487</v>
      </c>
      <c r="B4930" s="1" t="s">
        <v>488</v>
      </c>
      <c r="C4930" s="2" t="s">
        <v>629</v>
      </c>
      <c r="D4930" s="1" t="s">
        <v>265</v>
      </c>
      <c r="E4930" s="1">
        <v>6110</v>
      </c>
      <c r="F4930" s="1" t="s">
        <v>490</v>
      </c>
      <c r="G4930" s="2" t="s">
        <v>491</v>
      </c>
      <c r="H4930" s="1" t="s">
        <v>492</v>
      </c>
      <c r="I4930" s="1">
        <v>2016</v>
      </c>
      <c r="J4930" s="1">
        <v>2016</v>
      </c>
      <c r="K4930" s="1" t="s">
        <v>493</v>
      </c>
      <c r="L4930" s="1">
        <v>67.3</v>
      </c>
      <c r="M4930" s="1" t="s">
        <v>504</v>
      </c>
      <c r="N4930" s="1" t="s">
        <v>505</v>
      </c>
    </row>
    <row r="4931" spans="1:14" hidden="1" x14ac:dyDescent="0.35">
      <c r="A4931" s="1" t="s">
        <v>487</v>
      </c>
      <c r="B4931" s="1" t="s">
        <v>488</v>
      </c>
      <c r="C4931" s="2" t="s">
        <v>629</v>
      </c>
      <c r="D4931" s="1" t="s">
        <v>265</v>
      </c>
      <c r="E4931" s="1">
        <v>6110</v>
      </c>
      <c r="F4931" s="1" t="s">
        <v>490</v>
      </c>
      <c r="G4931" s="2" t="s">
        <v>491</v>
      </c>
      <c r="H4931" s="1" t="s">
        <v>492</v>
      </c>
      <c r="I4931" s="1">
        <v>2017</v>
      </c>
      <c r="J4931" s="1">
        <v>2017</v>
      </c>
      <c r="K4931" s="1" t="s">
        <v>493</v>
      </c>
      <c r="L4931" s="1">
        <v>89.01</v>
      </c>
      <c r="M4931" s="1" t="s">
        <v>504</v>
      </c>
      <c r="N4931" s="1" t="s">
        <v>505</v>
      </c>
    </row>
    <row r="4932" spans="1:14" hidden="1" x14ac:dyDescent="0.35">
      <c r="A4932" s="1" t="s">
        <v>487</v>
      </c>
      <c r="B4932" s="1" t="s">
        <v>488</v>
      </c>
      <c r="C4932" s="2" t="s">
        <v>629</v>
      </c>
      <c r="D4932" s="1" t="s">
        <v>265</v>
      </c>
      <c r="E4932" s="1">
        <v>6110</v>
      </c>
      <c r="F4932" s="1" t="s">
        <v>490</v>
      </c>
      <c r="G4932" s="2" t="s">
        <v>491</v>
      </c>
      <c r="H4932" s="1" t="s">
        <v>492</v>
      </c>
      <c r="I4932" s="1">
        <v>2018</v>
      </c>
      <c r="J4932" s="1">
        <v>2018</v>
      </c>
      <c r="K4932" s="1" t="s">
        <v>493</v>
      </c>
      <c r="L4932" s="1">
        <v>86.81</v>
      </c>
      <c r="M4932" s="1" t="s">
        <v>504</v>
      </c>
      <c r="N4932" s="1" t="s">
        <v>505</v>
      </c>
    </row>
    <row r="4933" spans="1:14" hidden="1" x14ac:dyDescent="0.35">
      <c r="A4933" s="1" t="s">
        <v>487</v>
      </c>
      <c r="B4933" s="1" t="s">
        <v>488</v>
      </c>
      <c r="C4933" s="2" t="s">
        <v>629</v>
      </c>
      <c r="D4933" s="1" t="s">
        <v>265</v>
      </c>
      <c r="E4933" s="1">
        <v>6110</v>
      </c>
      <c r="F4933" s="1" t="s">
        <v>490</v>
      </c>
      <c r="G4933" s="2" t="s">
        <v>506</v>
      </c>
      <c r="H4933" s="1" t="s">
        <v>507</v>
      </c>
      <c r="I4933" s="1">
        <v>2016</v>
      </c>
      <c r="J4933" s="1">
        <v>2016</v>
      </c>
      <c r="K4933" s="1" t="s">
        <v>493</v>
      </c>
      <c r="L4933" s="1">
        <v>3.88</v>
      </c>
      <c r="M4933" s="1" t="s">
        <v>504</v>
      </c>
      <c r="N4933" s="1" t="s">
        <v>505</v>
      </c>
    </row>
    <row r="4934" spans="1:14" hidden="1" x14ac:dyDescent="0.35">
      <c r="A4934" s="1" t="s">
        <v>487</v>
      </c>
      <c r="B4934" s="1" t="s">
        <v>488</v>
      </c>
      <c r="C4934" s="2" t="s">
        <v>629</v>
      </c>
      <c r="D4934" s="1" t="s">
        <v>265</v>
      </c>
      <c r="E4934" s="1">
        <v>6110</v>
      </c>
      <c r="F4934" s="1" t="s">
        <v>490</v>
      </c>
      <c r="G4934" s="2" t="s">
        <v>506</v>
      </c>
      <c r="H4934" s="1" t="s">
        <v>507</v>
      </c>
      <c r="I4934" s="1">
        <v>2017</v>
      </c>
      <c r="J4934" s="1">
        <v>2017</v>
      </c>
      <c r="K4934" s="1" t="s">
        <v>493</v>
      </c>
      <c r="L4934" s="1">
        <v>4.7</v>
      </c>
      <c r="M4934" s="1" t="s">
        <v>504</v>
      </c>
      <c r="N4934" s="1" t="s">
        <v>505</v>
      </c>
    </row>
    <row r="4935" spans="1:14" hidden="1" x14ac:dyDescent="0.35">
      <c r="A4935" s="1" t="s">
        <v>487</v>
      </c>
      <c r="B4935" s="1" t="s">
        <v>488</v>
      </c>
      <c r="C4935" s="2" t="s">
        <v>629</v>
      </c>
      <c r="D4935" s="1" t="s">
        <v>265</v>
      </c>
      <c r="E4935" s="1">
        <v>6110</v>
      </c>
      <c r="F4935" s="1" t="s">
        <v>490</v>
      </c>
      <c r="G4935" s="2" t="s">
        <v>506</v>
      </c>
      <c r="H4935" s="1" t="s">
        <v>507</v>
      </c>
      <c r="I4935" s="1">
        <v>2018</v>
      </c>
      <c r="J4935" s="1">
        <v>2018</v>
      </c>
      <c r="K4935" s="1" t="s">
        <v>493</v>
      </c>
      <c r="L4935" s="1">
        <v>5.57</v>
      </c>
      <c r="M4935" s="1" t="s">
        <v>504</v>
      </c>
      <c r="N4935" s="1" t="s">
        <v>505</v>
      </c>
    </row>
    <row r="4936" spans="1:14" hidden="1" x14ac:dyDescent="0.35">
      <c r="A4936" s="1" t="s">
        <v>487</v>
      </c>
      <c r="B4936" s="1" t="s">
        <v>488</v>
      </c>
      <c r="C4936" s="2" t="s">
        <v>629</v>
      </c>
      <c r="D4936" s="1" t="s">
        <v>265</v>
      </c>
      <c r="E4936" s="1">
        <v>6110</v>
      </c>
      <c r="F4936" s="1" t="s">
        <v>490</v>
      </c>
      <c r="G4936" s="2" t="s">
        <v>497</v>
      </c>
      <c r="H4936" s="1" t="s">
        <v>498</v>
      </c>
      <c r="I4936" s="1">
        <v>2002</v>
      </c>
      <c r="J4936" s="1">
        <v>2002</v>
      </c>
      <c r="K4936" s="1" t="s">
        <v>493</v>
      </c>
      <c r="L4936" s="1">
        <v>1.55</v>
      </c>
      <c r="M4936" s="1" t="s">
        <v>504</v>
      </c>
      <c r="N4936" s="1" t="s">
        <v>505</v>
      </c>
    </row>
    <row r="4937" spans="1:14" hidden="1" x14ac:dyDescent="0.35">
      <c r="A4937" s="1" t="s">
        <v>487</v>
      </c>
      <c r="B4937" s="1" t="s">
        <v>488</v>
      </c>
      <c r="C4937" s="2" t="s">
        <v>629</v>
      </c>
      <c r="D4937" s="1" t="s">
        <v>265</v>
      </c>
      <c r="E4937" s="1">
        <v>6110</v>
      </c>
      <c r="F4937" s="1" t="s">
        <v>490</v>
      </c>
      <c r="G4937" s="2" t="s">
        <v>497</v>
      </c>
      <c r="H4937" s="1" t="s">
        <v>498</v>
      </c>
      <c r="I4937" s="1">
        <v>2003</v>
      </c>
      <c r="J4937" s="1">
        <v>2003</v>
      </c>
      <c r="K4937" s="1" t="s">
        <v>493</v>
      </c>
      <c r="L4937" s="1">
        <v>2.5499999999999998</v>
      </c>
      <c r="M4937" s="1" t="s">
        <v>504</v>
      </c>
      <c r="N4937" s="1" t="s">
        <v>505</v>
      </c>
    </row>
    <row r="4938" spans="1:14" hidden="1" x14ac:dyDescent="0.35">
      <c r="A4938" s="1" t="s">
        <v>487</v>
      </c>
      <c r="B4938" s="1" t="s">
        <v>488</v>
      </c>
      <c r="C4938" s="2" t="s">
        <v>629</v>
      </c>
      <c r="D4938" s="1" t="s">
        <v>265</v>
      </c>
      <c r="E4938" s="1">
        <v>6110</v>
      </c>
      <c r="F4938" s="1" t="s">
        <v>490</v>
      </c>
      <c r="G4938" s="2" t="s">
        <v>497</v>
      </c>
      <c r="H4938" s="1" t="s">
        <v>498</v>
      </c>
      <c r="I4938" s="1">
        <v>2004</v>
      </c>
      <c r="J4938" s="1">
        <v>2004</v>
      </c>
      <c r="K4938" s="1" t="s">
        <v>493</v>
      </c>
      <c r="L4938" s="1">
        <v>4.01</v>
      </c>
      <c r="M4938" s="1" t="s">
        <v>504</v>
      </c>
      <c r="N4938" s="1" t="s">
        <v>505</v>
      </c>
    </row>
    <row r="4939" spans="1:14" hidden="1" x14ac:dyDescent="0.35">
      <c r="A4939" s="1" t="s">
        <v>487</v>
      </c>
      <c r="B4939" s="1" t="s">
        <v>488</v>
      </c>
      <c r="C4939" s="2" t="s">
        <v>629</v>
      </c>
      <c r="D4939" s="1" t="s">
        <v>265</v>
      </c>
      <c r="E4939" s="1">
        <v>6110</v>
      </c>
      <c r="F4939" s="1" t="s">
        <v>490</v>
      </c>
      <c r="G4939" s="2" t="s">
        <v>497</v>
      </c>
      <c r="H4939" s="1" t="s">
        <v>498</v>
      </c>
      <c r="I4939" s="1">
        <v>2005</v>
      </c>
      <c r="J4939" s="1">
        <v>2005</v>
      </c>
      <c r="K4939" s="1" t="s">
        <v>493</v>
      </c>
      <c r="L4939" s="1">
        <v>4.3</v>
      </c>
      <c r="M4939" s="1" t="s">
        <v>504</v>
      </c>
      <c r="N4939" s="1" t="s">
        <v>505</v>
      </c>
    </row>
    <row r="4940" spans="1:14" hidden="1" x14ac:dyDescent="0.35">
      <c r="A4940" s="1" t="s">
        <v>487</v>
      </c>
      <c r="B4940" s="1" t="s">
        <v>488</v>
      </c>
      <c r="C4940" s="2" t="s">
        <v>629</v>
      </c>
      <c r="D4940" s="1" t="s">
        <v>265</v>
      </c>
      <c r="E4940" s="1">
        <v>6110</v>
      </c>
      <c r="F4940" s="1" t="s">
        <v>490</v>
      </c>
      <c r="G4940" s="2" t="s">
        <v>497</v>
      </c>
      <c r="H4940" s="1" t="s">
        <v>498</v>
      </c>
      <c r="I4940" s="1">
        <v>2006</v>
      </c>
      <c r="J4940" s="1">
        <v>2006</v>
      </c>
      <c r="K4940" s="1" t="s">
        <v>493</v>
      </c>
      <c r="L4940" s="1">
        <v>8.27</v>
      </c>
      <c r="M4940" s="1" t="s">
        <v>504</v>
      </c>
      <c r="N4940" s="1" t="s">
        <v>505</v>
      </c>
    </row>
    <row r="4941" spans="1:14" hidden="1" x14ac:dyDescent="0.35">
      <c r="A4941" s="1" t="s">
        <v>487</v>
      </c>
      <c r="B4941" s="1" t="s">
        <v>488</v>
      </c>
      <c r="C4941" s="2" t="s">
        <v>629</v>
      </c>
      <c r="D4941" s="1" t="s">
        <v>265</v>
      </c>
      <c r="E4941" s="1">
        <v>6110</v>
      </c>
      <c r="F4941" s="1" t="s">
        <v>490</v>
      </c>
      <c r="G4941" s="2" t="s">
        <v>497</v>
      </c>
      <c r="H4941" s="1" t="s">
        <v>498</v>
      </c>
      <c r="I4941" s="1">
        <v>2007</v>
      </c>
      <c r="J4941" s="1">
        <v>2007</v>
      </c>
      <c r="K4941" s="1" t="s">
        <v>493</v>
      </c>
      <c r="L4941" s="1">
        <v>10.74</v>
      </c>
      <c r="M4941" s="1" t="s">
        <v>504</v>
      </c>
      <c r="N4941" s="1" t="s">
        <v>505</v>
      </c>
    </row>
    <row r="4942" spans="1:14" hidden="1" x14ac:dyDescent="0.35">
      <c r="A4942" s="1" t="s">
        <v>487</v>
      </c>
      <c r="B4942" s="1" t="s">
        <v>488</v>
      </c>
      <c r="C4942" s="2" t="s">
        <v>629</v>
      </c>
      <c r="D4942" s="1" t="s">
        <v>265</v>
      </c>
      <c r="E4942" s="1">
        <v>6110</v>
      </c>
      <c r="F4942" s="1" t="s">
        <v>490</v>
      </c>
      <c r="G4942" s="2" t="s">
        <v>497</v>
      </c>
      <c r="H4942" s="1" t="s">
        <v>498</v>
      </c>
      <c r="I4942" s="1">
        <v>2008</v>
      </c>
      <c r="J4942" s="1">
        <v>2008</v>
      </c>
      <c r="K4942" s="1" t="s">
        <v>493</v>
      </c>
      <c r="L4942" s="1">
        <v>9.0399999999999991</v>
      </c>
      <c r="M4942" s="1" t="s">
        <v>504</v>
      </c>
      <c r="N4942" s="1" t="s">
        <v>505</v>
      </c>
    </row>
    <row r="4943" spans="1:14" hidden="1" x14ac:dyDescent="0.35">
      <c r="A4943" s="1" t="s">
        <v>487</v>
      </c>
      <c r="B4943" s="1" t="s">
        <v>488</v>
      </c>
      <c r="C4943" s="2" t="s">
        <v>629</v>
      </c>
      <c r="D4943" s="1" t="s">
        <v>265</v>
      </c>
      <c r="E4943" s="1">
        <v>6110</v>
      </c>
      <c r="F4943" s="1" t="s">
        <v>490</v>
      </c>
      <c r="G4943" s="2" t="s">
        <v>497</v>
      </c>
      <c r="H4943" s="1" t="s">
        <v>498</v>
      </c>
      <c r="I4943" s="1">
        <v>2009</v>
      </c>
      <c r="J4943" s="1">
        <v>2009</v>
      </c>
      <c r="K4943" s="1" t="s">
        <v>493</v>
      </c>
      <c r="L4943" s="1">
        <v>11.34</v>
      </c>
      <c r="M4943" s="1" t="s">
        <v>504</v>
      </c>
      <c r="N4943" s="1" t="s">
        <v>505</v>
      </c>
    </row>
    <row r="4944" spans="1:14" hidden="1" x14ac:dyDescent="0.35">
      <c r="A4944" s="1" t="s">
        <v>487</v>
      </c>
      <c r="B4944" s="1" t="s">
        <v>488</v>
      </c>
      <c r="C4944" s="2" t="s">
        <v>629</v>
      </c>
      <c r="D4944" s="1" t="s">
        <v>265</v>
      </c>
      <c r="E4944" s="1">
        <v>6110</v>
      </c>
      <c r="F4944" s="1" t="s">
        <v>490</v>
      </c>
      <c r="G4944" s="2" t="s">
        <v>497</v>
      </c>
      <c r="H4944" s="1" t="s">
        <v>498</v>
      </c>
      <c r="I4944" s="1">
        <v>2010</v>
      </c>
      <c r="J4944" s="1">
        <v>2010</v>
      </c>
      <c r="K4944" s="1" t="s">
        <v>493</v>
      </c>
      <c r="L4944" s="1">
        <v>10.32</v>
      </c>
      <c r="M4944" s="1" t="s">
        <v>504</v>
      </c>
      <c r="N4944" s="1" t="s">
        <v>505</v>
      </c>
    </row>
    <row r="4945" spans="1:14" hidden="1" x14ac:dyDescent="0.35">
      <c r="A4945" s="1" t="s">
        <v>487</v>
      </c>
      <c r="B4945" s="1" t="s">
        <v>488</v>
      </c>
      <c r="C4945" s="2" t="s">
        <v>629</v>
      </c>
      <c r="D4945" s="1" t="s">
        <v>265</v>
      </c>
      <c r="E4945" s="1">
        <v>6110</v>
      </c>
      <c r="F4945" s="1" t="s">
        <v>490</v>
      </c>
      <c r="G4945" s="2" t="s">
        <v>497</v>
      </c>
      <c r="H4945" s="1" t="s">
        <v>498</v>
      </c>
      <c r="I4945" s="1">
        <v>2011</v>
      </c>
      <c r="J4945" s="1">
        <v>2011</v>
      </c>
      <c r="K4945" s="1" t="s">
        <v>493</v>
      </c>
      <c r="L4945" s="1">
        <v>18.78</v>
      </c>
      <c r="M4945" s="1" t="s">
        <v>504</v>
      </c>
      <c r="N4945" s="1" t="s">
        <v>505</v>
      </c>
    </row>
    <row r="4946" spans="1:14" hidden="1" x14ac:dyDescent="0.35">
      <c r="A4946" s="1" t="s">
        <v>487</v>
      </c>
      <c r="B4946" s="1" t="s">
        <v>488</v>
      </c>
      <c r="C4946" s="2" t="s">
        <v>629</v>
      </c>
      <c r="D4946" s="1" t="s">
        <v>265</v>
      </c>
      <c r="E4946" s="1">
        <v>6110</v>
      </c>
      <c r="F4946" s="1" t="s">
        <v>490</v>
      </c>
      <c r="G4946" s="2" t="s">
        <v>497</v>
      </c>
      <c r="H4946" s="1" t="s">
        <v>498</v>
      </c>
      <c r="I4946" s="1">
        <v>2012</v>
      </c>
      <c r="J4946" s="1">
        <v>2012</v>
      </c>
      <c r="K4946" s="1" t="s">
        <v>493</v>
      </c>
      <c r="L4946" s="1">
        <v>24.04</v>
      </c>
      <c r="M4946" s="1" t="s">
        <v>504</v>
      </c>
      <c r="N4946" s="1" t="s">
        <v>505</v>
      </c>
    </row>
    <row r="4947" spans="1:14" hidden="1" x14ac:dyDescent="0.35">
      <c r="A4947" s="1" t="s">
        <v>487</v>
      </c>
      <c r="B4947" s="1" t="s">
        <v>488</v>
      </c>
      <c r="C4947" s="2" t="s">
        <v>629</v>
      </c>
      <c r="D4947" s="1" t="s">
        <v>265</v>
      </c>
      <c r="E4947" s="1">
        <v>6110</v>
      </c>
      <c r="F4947" s="1" t="s">
        <v>490</v>
      </c>
      <c r="G4947" s="2" t="s">
        <v>497</v>
      </c>
      <c r="H4947" s="1" t="s">
        <v>498</v>
      </c>
      <c r="I4947" s="1">
        <v>2013</v>
      </c>
      <c r="J4947" s="1">
        <v>2013</v>
      </c>
      <c r="K4947" s="1" t="s">
        <v>493</v>
      </c>
      <c r="L4947" s="1">
        <v>31.04</v>
      </c>
      <c r="M4947" s="1" t="s">
        <v>504</v>
      </c>
      <c r="N4947" s="1" t="s">
        <v>505</v>
      </c>
    </row>
    <row r="4948" spans="1:14" hidden="1" x14ac:dyDescent="0.35">
      <c r="A4948" s="1" t="s">
        <v>487</v>
      </c>
      <c r="B4948" s="1" t="s">
        <v>488</v>
      </c>
      <c r="C4948" s="2" t="s">
        <v>629</v>
      </c>
      <c r="D4948" s="1" t="s">
        <v>265</v>
      </c>
      <c r="E4948" s="1">
        <v>6110</v>
      </c>
      <c r="F4948" s="1" t="s">
        <v>490</v>
      </c>
      <c r="G4948" s="2" t="s">
        <v>497</v>
      </c>
      <c r="H4948" s="1" t="s">
        <v>498</v>
      </c>
      <c r="I4948" s="1">
        <v>2014</v>
      </c>
      <c r="J4948" s="1">
        <v>2014</v>
      </c>
      <c r="K4948" s="1" t="s">
        <v>493</v>
      </c>
      <c r="L4948" s="1">
        <v>41.24</v>
      </c>
      <c r="M4948" s="1" t="s">
        <v>504</v>
      </c>
      <c r="N4948" s="1" t="s">
        <v>505</v>
      </c>
    </row>
    <row r="4949" spans="1:14" hidden="1" x14ac:dyDescent="0.35">
      <c r="A4949" s="1" t="s">
        <v>487</v>
      </c>
      <c r="B4949" s="1" t="s">
        <v>488</v>
      </c>
      <c r="C4949" s="2" t="s">
        <v>629</v>
      </c>
      <c r="D4949" s="1" t="s">
        <v>265</v>
      </c>
      <c r="E4949" s="1">
        <v>6110</v>
      </c>
      <c r="F4949" s="1" t="s">
        <v>490</v>
      </c>
      <c r="G4949" s="2" t="s">
        <v>497</v>
      </c>
      <c r="H4949" s="1" t="s">
        <v>498</v>
      </c>
      <c r="I4949" s="1">
        <v>2015</v>
      </c>
      <c r="J4949" s="1">
        <v>2015</v>
      </c>
      <c r="K4949" s="1" t="s">
        <v>493</v>
      </c>
      <c r="L4949" s="1">
        <v>23.91</v>
      </c>
      <c r="M4949" s="1" t="s">
        <v>504</v>
      </c>
      <c r="N4949" s="1" t="s">
        <v>505</v>
      </c>
    </row>
    <row r="4950" spans="1:14" hidden="1" x14ac:dyDescent="0.35">
      <c r="A4950" s="1" t="s">
        <v>487</v>
      </c>
      <c r="B4950" s="1" t="s">
        <v>488</v>
      </c>
      <c r="C4950" s="2" t="s">
        <v>629</v>
      </c>
      <c r="D4950" s="1" t="s">
        <v>265</v>
      </c>
      <c r="E4950" s="1">
        <v>6110</v>
      </c>
      <c r="F4950" s="1" t="s">
        <v>490</v>
      </c>
      <c r="G4950" s="2" t="s">
        <v>497</v>
      </c>
      <c r="H4950" s="1" t="s">
        <v>498</v>
      </c>
      <c r="I4950" s="1">
        <v>2016</v>
      </c>
      <c r="J4950" s="1">
        <v>2016</v>
      </c>
      <c r="K4950" s="1" t="s">
        <v>493</v>
      </c>
      <c r="L4950" s="1">
        <v>9.6</v>
      </c>
      <c r="M4950" s="1" t="s">
        <v>504</v>
      </c>
      <c r="N4950" s="1" t="s">
        <v>505</v>
      </c>
    </row>
    <row r="4951" spans="1:14" hidden="1" x14ac:dyDescent="0.35">
      <c r="A4951" s="1" t="s">
        <v>487</v>
      </c>
      <c r="B4951" s="1" t="s">
        <v>488</v>
      </c>
      <c r="C4951" s="2" t="s">
        <v>629</v>
      </c>
      <c r="D4951" s="1" t="s">
        <v>265</v>
      </c>
      <c r="E4951" s="1">
        <v>6110</v>
      </c>
      <c r="F4951" s="1" t="s">
        <v>490</v>
      </c>
      <c r="G4951" s="2" t="s">
        <v>497</v>
      </c>
      <c r="H4951" s="1" t="s">
        <v>498</v>
      </c>
      <c r="I4951" s="1">
        <v>2017</v>
      </c>
      <c r="J4951" s="1">
        <v>2017</v>
      </c>
      <c r="K4951" s="1" t="s">
        <v>493</v>
      </c>
      <c r="L4951" s="1">
        <v>7.93</v>
      </c>
      <c r="M4951" s="1" t="s">
        <v>504</v>
      </c>
      <c r="N4951" s="1" t="s">
        <v>505</v>
      </c>
    </row>
    <row r="4952" spans="1:14" hidden="1" x14ac:dyDescent="0.35">
      <c r="A4952" s="1" t="s">
        <v>487</v>
      </c>
      <c r="B4952" s="1" t="s">
        <v>488</v>
      </c>
      <c r="C4952" s="2" t="s">
        <v>629</v>
      </c>
      <c r="D4952" s="1" t="s">
        <v>265</v>
      </c>
      <c r="E4952" s="1">
        <v>6110</v>
      </c>
      <c r="F4952" s="1" t="s">
        <v>490</v>
      </c>
      <c r="G4952" s="2" t="s">
        <v>497</v>
      </c>
      <c r="H4952" s="1" t="s">
        <v>498</v>
      </c>
      <c r="I4952" s="1">
        <v>2018</v>
      </c>
      <c r="J4952" s="1">
        <v>2018</v>
      </c>
      <c r="K4952" s="1" t="s">
        <v>493</v>
      </c>
      <c r="L4952" s="1">
        <v>6.84</v>
      </c>
      <c r="M4952" s="1" t="s">
        <v>504</v>
      </c>
      <c r="N4952" s="1" t="s">
        <v>505</v>
      </c>
    </row>
    <row r="4953" spans="1:14" hidden="1" x14ac:dyDescent="0.35">
      <c r="A4953" s="1" t="s">
        <v>487</v>
      </c>
      <c r="B4953" s="1" t="s">
        <v>488</v>
      </c>
      <c r="C4953" s="2" t="s">
        <v>629</v>
      </c>
      <c r="D4953" s="1" t="s">
        <v>265</v>
      </c>
      <c r="E4953" s="1">
        <v>6110</v>
      </c>
      <c r="F4953" s="1" t="s">
        <v>490</v>
      </c>
      <c r="G4953" s="2" t="s">
        <v>499</v>
      </c>
      <c r="H4953" s="1" t="s">
        <v>500</v>
      </c>
      <c r="I4953" s="1">
        <v>2002</v>
      </c>
      <c r="J4953" s="1">
        <v>2002</v>
      </c>
      <c r="K4953" s="1" t="s">
        <v>493</v>
      </c>
      <c r="L4953" s="1">
        <v>7.09</v>
      </c>
      <c r="M4953" s="1" t="s">
        <v>504</v>
      </c>
      <c r="N4953" s="1" t="s">
        <v>505</v>
      </c>
    </row>
    <row r="4954" spans="1:14" hidden="1" x14ac:dyDescent="0.35">
      <c r="A4954" s="1" t="s">
        <v>487</v>
      </c>
      <c r="B4954" s="1" t="s">
        <v>488</v>
      </c>
      <c r="C4954" s="2" t="s">
        <v>629</v>
      </c>
      <c r="D4954" s="1" t="s">
        <v>265</v>
      </c>
      <c r="E4954" s="1">
        <v>6110</v>
      </c>
      <c r="F4954" s="1" t="s">
        <v>490</v>
      </c>
      <c r="G4954" s="2" t="s">
        <v>499</v>
      </c>
      <c r="H4954" s="1" t="s">
        <v>500</v>
      </c>
      <c r="I4954" s="1">
        <v>2003</v>
      </c>
      <c r="J4954" s="1">
        <v>2003</v>
      </c>
      <c r="K4954" s="1" t="s">
        <v>493</v>
      </c>
      <c r="L4954" s="1">
        <v>8.25</v>
      </c>
      <c r="M4954" s="1" t="s">
        <v>504</v>
      </c>
      <c r="N4954" s="1" t="s">
        <v>505</v>
      </c>
    </row>
    <row r="4955" spans="1:14" hidden="1" x14ac:dyDescent="0.35">
      <c r="A4955" s="1" t="s">
        <v>487</v>
      </c>
      <c r="B4955" s="1" t="s">
        <v>488</v>
      </c>
      <c r="C4955" s="2" t="s">
        <v>629</v>
      </c>
      <c r="D4955" s="1" t="s">
        <v>265</v>
      </c>
      <c r="E4955" s="1">
        <v>6110</v>
      </c>
      <c r="F4955" s="1" t="s">
        <v>490</v>
      </c>
      <c r="G4955" s="2" t="s">
        <v>499</v>
      </c>
      <c r="H4955" s="1" t="s">
        <v>500</v>
      </c>
      <c r="I4955" s="1">
        <v>2004</v>
      </c>
      <c r="J4955" s="1">
        <v>2004</v>
      </c>
      <c r="K4955" s="1" t="s">
        <v>493</v>
      </c>
      <c r="L4955" s="1">
        <v>17.059999999999999</v>
      </c>
      <c r="M4955" s="1" t="s">
        <v>504</v>
      </c>
      <c r="N4955" s="1" t="s">
        <v>505</v>
      </c>
    </row>
    <row r="4956" spans="1:14" hidden="1" x14ac:dyDescent="0.35">
      <c r="A4956" s="1" t="s">
        <v>487</v>
      </c>
      <c r="B4956" s="1" t="s">
        <v>488</v>
      </c>
      <c r="C4956" s="2" t="s">
        <v>629</v>
      </c>
      <c r="D4956" s="1" t="s">
        <v>265</v>
      </c>
      <c r="E4956" s="1">
        <v>6110</v>
      </c>
      <c r="F4956" s="1" t="s">
        <v>490</v>
      </c>
      <c r="G4956" s="2" t="s">
        <v>499</v>
      </c>
      <c r="H4956" s="1" t="s">
        <v>500</v>
      </c>
      <c r="I4956" s="1">
        <v>2005</v>
      </c>
      <c r="J4956" s="1">
        <v>2005</v>
      </c>
      <c r="K4956" s="1" t="s">
        <v>493</v>
      </c>
      <c r="L4956" s="1">
        <v>42.92</v>
      </c>
      <c r="M4956" s="1" t="s">
        <v>504</v>
      </c>
      <c r="N4956" s="1" t="s">
        <v>505</v>
      </c>
    </row>
    <row r="4957" spans="1:14" hidden="1" x14ac:dyDescent="0.35">
      <c r="A4957" s="1" t="s">
        <v>487</v>
      </c>
      <c r="B4957" s="1" t="s">
        <v>488</v>
      </c>
      <c r="C4957" s="2" t="s">
        <v>629</v>
      </c>
      <c r="D4957" s="1" t="s">
        <v>265</v>
      </c>
      <c r="E4957" s="1">
        <v>6110</v>
      </c>
      <c r="F4957" s="1" t="s">
        <v>490</v>
      </c>
      <c r="G4957" s="2" t="s">
        <v>499</v>
      </c>
      <c r="H4957" s="1" t="s">
        <v>500</v>
      </c>
      <c r="I4957" s="1">
        <v>2006</v>
      </c>
      <c r="J4957" s="1">
        <v>2006</v>
      </c>
      <c r="K4957" s="1" t="s">
        <v>493</v>
      </c>
      <c r="L4957" s="1">
        <v>47.46</v>
      </c>
      <c r="M4957" s="1" t="s">
        <v>504</v>
      </c>
      <c r="N4957" s="1" t="s">
        <v>505</v>
      </c>
    </row>
    <row r="4958" spans="1:14" hidden="1" x14ac:dyDescent="0.35">
      <c r="A4958" s="1" t="s">
        <v>487</v>
      </c>
      <c r="B4958" s="1" t="s">
        <v>488</v>
      </c>
      <c r="C4958" s="2" t="s">
        <v>629</v>
      </c>
      <c r="D4958" s="1" t="s">
        <v>265</v>
      </c>
      <c r="E4958" s="1">
        <v>6110</v>
      </c>
      <c r="F4958" s="1" t="s">
        <v>490</v>
      </c>
      <c r="G4958" s="2" t="s">
        <v>499</v>
      </c>
      <c r="H4958" s="1" t="s">
        <v>500</v>
      </c>
      <c r="I4958" s="1">
        <v>2007</v>
      </c>
      <c r="J4958" s="1">
        <v>2007</v>
      </c>
      <c r="K4958" s="1" t="s">
        <v>493</v>
      </c>
      <c r="L4958" s="1">
        <v>94.91</v>
      </c>
      <c r="M4958" s="1" t="s">
        <v>504</v>
      </c>
      <c r="N4958" s="1" t="s">
        <v>505</v>
      </c>
    </row>
    <row r="4959" spans="1:14" hidden="1" x14ac:dyDescent="0.35">
      <c r="A4959" s="1" t="s">
        <v>487</v>
      </c>
      <c r="B4959" s="1" t="s">
        <v>488</v>
      </c>
      <c r="C4959" s="2" t="s">
        <v>629</v>
      </c>
      <c r="D4959" s="1" t="s">
        <v>265</v>
      </c>
      <c r="E4959" s="1">
        <v>6110</v>
      </c>
      <c r="F4959" s="1" t="s">
        <v>490</v>
      </c>
      <c r="G4959" s="2" t="s">
        <v>499</v>
      </c>
      <c r="H4959" s="1" t="s">
        <v>500</v>
      </c>
      <c r="I4959" s="1">
        <v>2008</v>
      </c>
      <c r="J4959" s="1">
        <v>2008</v>
      </c>
      <c r="K4959" s="1" t="s">
        <v>493</v>
      </c>
      <c r="L4959" s="1">
        <v>110.48</v>
      </c>
      <c r="M4959" s="1" t="s">
        <v>504</v>
      </c>
      <c r="N4959" s="1" t="s">
        <v>505</v>
      </c>
    </row>
    <row r="4960" spans="1:14" hidden="1" x14ac:dyDescent="0.35">
      <c r="A4960" s="1" t="s">
        <v>487</v>
      </c>
      <c r="B4960" s="1" t="s">
        <v>488</v>
      </c>
      <c r="C4960" s="2" t="s">
        <v>629</v>
      </c>
      <c r="D4960" s="1" t="s">
        <v>265</v>
      </c>
      <c r="E4960" s="1">
        <v>6110</v>
      </c>
      <c r="F4960" s="1" t="s">
        <v>490</v>
      </c>
      <c r="G4960" s="2" t="s">
        <v>499</v>
      </c>
      <c r="H4960" s="1" t="s">
        <v>500</v>
      </c>
      <c r="I4960" s="1">
        <v>2009</v>
      </c>
      <c r="J4960" s="1">
        <v>2009</v>
      </c>
      <c r="K4960" s="1" t="s">
        <v>493</v>
      </c>
      <c r="L4960" s="1">
        <v>91.81</v>
      </c>
      <c r="M4960" s="1" t="s">
        <v>504</v>
      </c>
      <c r="N4960" s="1" t="s">
        <v>505</v>
      </c>
    </row>
    <row r="4961" spans="1:14" hidden="1" x14ac:dyDescent="0.35">
      <c r="A4961" s="1" t="s">
        <v>487</v>
      </c>
      <c r="B4961" s="1" t="s">
        <v>488</v>
      </c>
      <c r="C4961" s="2" t="s">
        <v>629</v>
      </c>
      <c r="D4961" s="1" t="s">
        <v>265</v>
      </c>
      <c r="E4961" s="1">
        <v>6110</v>
      </c>
      <c r="F4961" s="1" t="s">
        <v>490</v>
      </c>
      <c r="G4961" s="2" t="s">
        <v>499</v>
      </c>
      <c r="H4961" s="1" t="s">
        <v>500</v>
      </c>
      <c r="I4961" s="1">
        <v>2010</v>
      </c>
      <c r="J4961" s="1">
        <v>2010</v>
      </c>
      <c r="K4961" s="1" t="s">
        <v>493</v>
      </c>
      <c r="L4961" s="1">
        <v>67.89</v>
      </c>
      <c r="M4961" s="1" t="s">
        <v>504</v>
      </c>
      <c r="N4961" s="1" t="s">
        <v>505</v>
      </c>
    </row>
    <row r="4962" spans="1:14" hidden="1" x14ac:dyDescent="0.35">
      <c r="A4962" s="1" t="s">
        <v>487</v>
      </c>
      <c r="B4962" s="1" t="s">
        <v>488</v>
      </c>
      <c r="C4962" s="2" t="s">
        <v>629</v>
      </c>
      <c r="D4962" s="1" t="s">
        <v>265</v>
      </c>
      <c r="E4962" s="1">
        <v>6110</v>
      </c>
      <c r="F4962" s="1" t="s">
        <v>490</v>
      </c>
      <c r="G4962" s="2" t="s">
        <v>499</v>
      </c>
      <c r="H4962" s="1" t="s">
        <v>500</v>
      </c>
      <c r="I4962" s="1">
        <v>2011</v>
      </c>
      <c r="J4962" s="1">
        <v>2011</v>
      </c>
      <c r="K4962" s="1" t="s">
        <v>493</v>
      </c>
      <c r="L4962" s="1">
        <v>70.61</v>
      </c>
      <c r="M4962" s="1" t="s">
        <v>504</v>
      </c>
      <c r="N4962" s="1" t="s">
        <v>505</v>
      </c>
    </row>
    <row r="4963" spans="1:14" hidden="1" x14ac:dyDescent="0.35">
      <c r="A4963" s="1" t="s">
        <v>487</v>
      </c>
      <c r="B4963" s="1" t="s">
        <v>488</v>
      </c>
      <c r="C4963" s="2" t="s">
        <v>629</v>
      </c>
      <c r="D4963" s="1" t="s">
        <v>265</v>
      </c>
      <c r="E4963" s="1">
        <v>6110</v>
      </c>
      <c r="F4963" s="1" t="s">
        <v>490</v>
      </c>
      <c r="G4963" s="2" t="s">
        <v>499</v>
      </c>
      <c r="H4963" s="1" t="s">
        <v>500</v>
      </c>
      <c r="I4963" s="1">
        <v>2012</v>
      </c>
      <c r="J4963" s="1">
        <v>2012</v>
      </c>
      <c r="K4963" s="1" t="s">
        <v>493</v>
      </c>
      <c r="L4963" s="1">
        <v>103.45</v>
      </c>
      <c r="M4963" s="1" t="s">
        <v>504</v>
      </c>
      <c r="N4963" s="1" t="s">
        <v>505</v>
      </c>
    </row>
    <row r="4964" spans="1:14" hidden="1" x14ac:dyDescent="0.35">
      <c r="A4964" s="1" t="s">
        <v>487</v>
      </c>
      <c r="B4964" s="1" t="s">
        <v>488</v>
      </c>
      <c r="C4964" s="2" t="s">
        <v>629</v>
      </c>
      <c r="D4964" s="1" t="s">
        <v>265</v>
      </c>
      <c r="E4964" s="1">
        <v>6110</v>
      </c>
      <c r="F4964" s="1" t="s">
        <v>490</v>
      </c>
      <c r="G4964" s="2" t="s">
        <v>499</v>
      </c>
      <c r="H4964" s="1" t="s">
        <v>500</v>
      </c>
      <c r="I4964" s="1">
        <v>2013</v>
      </c>
      <c r="J4964" s="1">
        <v>2013</v>
      </c>
      <c r="K4964" s="1" t="s">
        <v>493</v>
      </c>
      <c r="L4964" s="1">
        <v>108.34</v>
      </c>
      <c r="M4964" s="1" t="s">
        <v>504</v>
      </c>
      <c r="N4964" s="1" t="s">
        <v>505</v>
      </c>
    </row>
    <row r="4965" spans="1:14" hidden="1" x14ac:dyDescent="0.35">
      <c r="A4965" s="1" t="s">
        <v>487</v>
      </c>
      <c r="B4965" s="1" t="s">
        <v>488</v>
      </c>
      <c r="C4965" s="2" t="s">
        <v>629</v>
      </c>
      <c r="D4965" s="1" t="s">
        <v>265</v>
      </c>
      <c r="E4965" s="1">
        <v>6110</v>
      </c>
      <c r="F4965" s="1" t="s">
        <v>490</v>
      </c>
      <c r="G4965" s="2" t="s">
        <v>499</v>
      </c>
      <c r="H4965" s="1" t="s">
        <v>500</v>
      </c>
      <c r="I4965" s="1">
        <v>2014</v>
      </c>
      <c r="J4965" s="1">
        <v>2014</v>
      </c>
      <c r="K4965" s="1" t="s">
        <v>493</v>
      </c>
      <c r="L4965" s="1">
        <v>104.13</v>
      </c>
      <c r="M4965" s="1" t="s">
        <v>504</v>
      </c>
      <c r="N4965" s="1" t="s">
        <v>505</v>
      </c>
    </row>
    <row r="4966" spans="1:14" hidden="1" x14ac:dyDescent="0.35">
      <c r="A4966" s="1" t="s">
        <v>487</v>
      </c>
      <c r="B4966" s="1" t="s">
        <v>488</v>
      </c>
      <c r="C4966" s="2" t="s">
        <v>629</v>
      </c>
      <c r="D4966" s="1" t="s">
        <v>265</v>
      </c>
      <c r="E4966" s="1">
        <v>6110</v>
      </c>
      <c r="F4966" s="1" t="s">
        <v>490</v>
      </c>
      <c r="G4966" s="2" t="s">
        <v>499</v>
      </c>
      <c r="H4966" s="1" t="s">
        <v>500</v>
      </c>
      <c r="I4966" s="1">
        <v>2015</v>
      </c>
      <c r="J4966" s="1">
        <v>2015</v>
      </c>
      <c r="K4966" s="1" t="s">
        <v>493</v>
      </c>
      <c r="L4966" s="1">
        <v>117.74</v>
      </c>
      <c r="M4966" s="1" t="s">
        <v>504</v>
      </c>
      <c r="N4966" s="1" t="s">
        <v>505</v>
      </c>
    </row>
    <row r="4967" spans="1:14" hidden="1" x14ac:dyDescent="0.35">
      <c r="A4967" s="1" t="s">
        <v>487</v>
      </c>
      <c r="B4967" s="1" t="s">
        <v>488</v>
      </c>
      <c r="C4967" s="2" t="s">
        <v>629</v>
      </c>
      <c r="D4967" s="1" t="s">
        <v>265</v>
      </c>
      <c r="E4967" s="1">
        <v>6110</v>
      </c>
      <c r="F4967" s="1" t="s">
        <v>490</v>
      </c>
      <c r="G4967" s="2" t="s">
        <v>499</v>
      </c>
      <c r="H4967" s="1" t="s">
        <v>500</v>
      </c>
      <c r="I4967" s="1">
        <v>2016</v>
      </c>
      <c r="J4967" s="1">
        <v>2016</v>
      </c>
      <c r="K4967" s="1" t="s">
        <v>493</v>
      </c>
      <c r="L4967" s="1">
        <v>65.33</v>
      </c>
      <c r="M4967" s="1" t="s">
        <v>504</v>
      </c>
      <c r="N4967" s="1" t="s">
        <v>505</v>
      </c>
    </row>
    <row r="4968" spans="1:14" hidden="1" x14ac:dyDescent="0.35">
      <c r="A4968" s="1" t="s">
        <v>487</v>
      </c>
      <c r="B4968" s="1" t="s">
        <v>488</v>
      </c>
      <c r="C4968" s="2" t="s">
        <v>629</v>
      </c>
      <c r="D4968" s="1" t="s">
        <v>265</v>
      </c>
      <c r="E4968" s="1">
        <v>6110</v>
      </c>
      <c r="F4968" s="1" t="s">
        <v>490</v>
      </c>
      <c r="G4968" s="2" t="s">
        <v>499</v>
      </c>
      <c r="H4968" s="1" t="s">
        <v>500</v>
      </c>
      <c r="I4968" s="1">
        <v>2017</v>
      </c>
      <c r="J4968" s="1">
        <v>2017</v>
      </c>
      <c r="K4968" s="1" t="s">
        <v>493</v>
      </c>
      <c r="L4968" s="1">
        <v>87.2</v>
      </c>
      <c r="M4968" s="1" t="s">
        <v>504</v>
      </c>
      <c r="N4968" s="1" t="s">
        <v>505</v>
      </c>
    </row>
    <row r="4969" spans="1:14" hidden="1" x14ac:dyDescent="0.35">
      <c r="A4969" s="1" t="s">
        <v>487</v>
      </c>
      <c r="B4969" s="1" t="s">
        <v>488</v>
      </c>
      <c r="C4969" s="2" t="s">
        <v>629</v>
      </c>
      <c r="D4969" s="1" t="s">
        <v>265</v>
      </c>
      <c r="E4969" s="1">
        <v>6110</v>
      </c>
      <c r="F4969" s="1" t="s">
        <v>490</v>
      </c>
      <c r="G4969" s="2" t="s">
        <v>499</v>
      </c>
      <c r="H4969" s="1" t="s">
        <v>500</v>
      </c>
      <c r="I4969" s="1">
        <v>2018</v>
      </c>
      <c r="J4969" s="1">
        <v>2018</v>
      </c>
      <c r="K4969" s="1" t="s">
        <v>493</v>
      </c>
      <c r="L4969" s="1">
        <v>84.29</v>
      </c>
      <c r="M4969" s="1" t="s">
        <v>504</v>
      </c>
      <c r="N4969" s="1" t="s">
        <v>505</v>
      </c>
    </row>
    <row r="4970" spans="1:14" hidden="1" x14ac:dyDescent="0.35">
      <c r="A4970" s="1" t="s">
        <v>487</v>
      </c>
      <c r="B4970" s="1" t="s">
        <v>488</v>
      </c>
      <c r="C4970" s="2" t="s">
        <v>629</v>
      </c>
      <c r="D4970" s="1" t="s">
        <v>265</v>
      </c>
      <c r="E4970" s="1">
        <v>6110</v>
      </c>
      <c r="F4970" s="1" t="s">
        <v>490</v>
      </c>
      <c r="G4970" s="2" t="s">
        <v>508</v>
      </c>
      <c r="H4970" s="1" t="s">
        <v>509</v>
      </c>
      <c r="I4970" s="1">
        <v>2016</v>
      </c>
      <c r="J4970" s="1">
        <v>2016</v>
      </c>
      <c r="K4970" s="1" t="s">
        <v>493</v>
      </c>
      <c r="L4970" s="1">
        <v>3.88</v>
      </c>
      <c r="M4970" s="1" t="s">
        <v>504</v>
      </c>
      <c r="N4970" s="1" t="s">
        <v>505</v>
      </c>
    </row>
    <row r="4971" spans="1:14" hidden="1" x14ac:dyDescent="0.35">
      <c r="A4971" s="1" t="s">
        <v>487</v>
      </c>
      <c r="B4971" s="1" t="s">
        <v>488</v>
      </c>
      <c r="C4971" s="2" t="s">
        <v>629</v>
      </c>
      <c r="D4971" s="1" t="s">
        <v>265</v>
      </c>
      <c r="E4971" s="1">
        <v>6110</v>
      </c>
      <c r="F4971" s="1" t="s">
        <v>490</v>
      </c>
      <c r="G4971" s="2" t="s">
        <v>508</v>
      </c>
      <c r="H4971" s="1" t="s">
        <v>509</v>
      </c>
      <c r="I4971" s="1">
        <v>2017</v>
      </c>
      <c r="J4971" s="1">
        <v>2017</v>
      </c>
      <c r="K4971" s="1" t="s">
        <v>493</v>
      </c>
      <c r="L4971" s="1">
        <v>4.7</v>
      </c>
      <c r="M4971" s="1" t="s">
        <v>504</v>
      </c>
      <c r="N4971" s="1" t="s">
        <v>505</v>
      </c>
    </row>
    <row r="4972" spans="1:14" hidden="1" x14ac:dyDescent="0.35">
      <c r="A4972" s="1" t="s">
        <v>487</v>
      </c>
      <c r="B4972" s="1" t="s">
        <v>488</v>
      </c>
      <c r="C4972" s="2" t="s">
        <v>629</v>
      </c>
      <c r="D4972" s="1" t="s">
        <v>265</v>
      </c>
      <c r="E4972" s="1">
        <v>6110</v>
      </c>
      <c r="F4972" s="1" t="s">
        <v>490</v>
      </c>
      <c r="G4972" s="2" t="s">
        <v>508</v>
      </c>
      <c r="H4972" s="1" t="s">
        <v>509</v>
      </c>
      <c r="I4972" s="1">
        <v>2018</v>
      </c>
      <c r="J4972" s="1">
        <v>2018</v>
      </c>
      <c r="K4972" s="1" t="s">
        <v>493</v>
      </c>
      <c r="L4972" s="1">
        <v>5.57</v>
      </c>
      <c r="M4972" s="1" t="s">
        <v>504</v>
      </c>
      <c r="N4972" s="1" t="s">
        <v>505</v>
      </c>
    </row>
    <row r="4973" spans="1:14" hidden="1" x14ac:dyDescent="0.35">
      <c r="A4973" s="1" t="s">
        <v>487</v>
      </c>
      <c r="B4973" s="1" t="s">
        <v>488</v>
      </c>
      <c r="C4973" s="2" t="s">
        <v>629</v>
      </c>
      <c r="D4973" s="1" t="s">
        <v>265</v>
      </c>
      <c r="E4973" s="1">
        <v>6110</v>
      </c>
      <c r="F4973" s="1" t="s">
        <v>490</v>
      </c>
      <c r="G4973" s="2" t="s">
        <v>501</v>
      </c>
      <c r="H4973" s="1" t="s">
        <v>502</v>
      </c>
      <c r="I4973" s="1">
        <v>2002</v>
      </c>
      <c r="J4973" s="1">
        <v>2002</v>
      </c>
      <c r="K4973" s="1" t="s">
        <v>493</v>
      </c>
      <c r="L4973" s="1">
        <v>1.52</v>
      </c>
      <c r="M4973" s="1" t="s">
        <v>504</v>
      </c>
      <c r="N4973" s="1" t="s">
        <v>505</v>
      </c>
    </row>
    <row r="4974" spans="1:14" hidden="1" x14ac:dyDescent="0.35">
      <c r="A4974" s="1" t="s">
        <v>487</v>
      </c>
      <c r="B4974" s="1" t="s">
        <v>488</v>
      </c>
      <c r="C4974" s="2" t="s">
        <v>629</v>
      </c>
      <c r="D4974" s="1" t="s">
        <v>265</v>
      </c>
      <c r="E4974" s="1">
        <v>6110</v>
      </c>
      <c r="F4974" s="1" t="s">
        <v>490</v>
      </c>
      <c r="G4974" s="2" t="s">
        <v>501</v>
      </c>
      <c r="H4974" s="1" t="s">
        <v>502</v>
      </c>
      <c r="I4974" s="1">
        <v>2003</v>
      </c>
      <c r="J4974" s="1">
        <v>2003</v>
      </c>
      <c r="K4974" s="1" t="s">
        <v>493</v>
      </c>
      <c r="L4974" s="1">
        <v>2.5299999999999998</v>
      </c>
      <c r="M4974" s="1" t="s">
        <v>504</v>
      </c>
      <c r="N4974" s="1" t="s">
        <v>505</v>
      </c>
    </row>
    <row r="4975" spans="1:14" hidden="1" x14ac:dyDescent="0.35">
      <c r="A4975" s="1" t="s">
        <v>487</v>
      </c>
      <c r="B4975" s="1" t="s">
        <v>488</v>
      </c>
      <c r="C4975" s="2" t="s">
        <v>629</v>
      </c>
      <c r="D4975" s="1" t="s">
        <v>265</v>
      </c>
      <c r="E4975" s="1">
        <v>6110</v>
      </c>
      <c r="F4975" s="1" t="s">
        <v>490</v>
      </c>
      <c r="G4975" s="2" t="s">
        <v>501</v>
      </c>
      <c r="H4975" s="1" t="s">
        <v>502</v>
      </c>
      <c r="I4975" s="1">
        <v>2004</v>
      </c>
      <c r="J4975" s="1">
        <v>2004</v>
      </c>
      <c r="K4975" s="1" t="s">
        <v>493</v>
      </c>
      <c r="L4975" s="1">
        <v>4</v>
      </c>
      <c r="M4975" s="1" t="s">
        <v>504</v>
      </c>
      <c r="N4975" s="1" t="s">
        <v>505</v>
      </c>
    </row>
    <row r="4976" spans="1:14" hidden="1" x14ac:dyDescent="0.35">
      <c r="A4976" s="1" t="s">
        <v>487</v>
      </c>
      <c r="B4976" s="1" t="s">
        <v>488</v>
      </c>
      <c r="C4976" s="2" t="s">
        <v>629</v>
      </c>
      <c r="D4976" s="1" t="s">
        <v>265</v>
      </c>
      <c r="E4976" s="1">
        <v>6110</v>
      </c>
      <c r="F4976" s="1" t="s">
        <v>490</v>
      </c>
      <c r="G4976" s="2" t="s">
        <v>501</v>
      </c>
      <c r="H4976" s="1" t="s">
        <v>502</v>
      </c>
      <c r="I4976" s="1">
        <v>2005</v>
      </c>
      <c r="J4976" s="1">
        <v>2005</v>
      </c>
      <c r="K4976" s="1" t="s">
        <v>493</v>
      </c>
      <c r="L4976" s="1">
        <v>4.3</v>
      </c>
      <c r="M4976" s="1" t="s">
        <v>504</v>
      </c>
      <c r="N4976" s="1" t="s">
        <v>505</v>
      </c>
    </row>
    <row r="4977" spans="1:14" hidden="1" x14ac:dyDescent="0.35">
      <c r="A4977" s="1" t="s">
        <v>487</v>
      </c>
      <c r="B4977" s="1" t="s">
        <v>488</v>
      </c>
      <c r="C4977" s="2" t="s">
        <v>629</v>
      </c>
      <c r="D4977" s="1" t="s">
        <v>265</v>
      </c>
      <c r="E4977" s="1">
        <v>6110</v>
      </c>
      <c r="F4977" s="1" t="s">
        <v>490</v>
      </c>
      <c r="G4977" s="2" t="s">
        <v>501</v>
      </c>
      <c r="H4977" s="1" t="s">
        <v>502</v>
      </c>
      <c r="I4977" s="1">
        <v>2006</v>
      </c>
      <c r="J4977" s="1">
        <v>2006</v>
      </c>
      <c r="K4977" s="1" t="s">
        <v>493</v>
      </c>
      <c r="L4977" s="1">
        <v>8.27</v>
      </c>
      <c r="M4977" s="1" t="s">
        <v>504</v>
      </c>
      <c r="N4977" s="1" t="s">
        <v>505</v>
      </c>
    </row>
    <row r="4978" spans="1:14" hidden="1" x14ac:dyDescent="0.35">
      <c r="A4978" s="1" t="s">
        <v>487</v>
      </c>
      <c r="B4978" s="1" t="s">
        <v>488</v>
      </c>
      <c r="C4978" s="2" t="s">
        <v>629</v>
      </c>
      <c r="D4978" s="1" t="s">
        <v>265</v>
      </c>
      <c r="E4978" s="1">
        <v>6110</v>
      </c>
      <c r="F4978" s="1" t="s">
        <v>490</v>
      </c>
      <c r="G4978" s="2" t="s">
        <v>501</v>
      </c>
      <c r="H4978" s="1" t="s">
        <v>502</v>
      </c>
      <c r="I4978" s="1">
        <v>2007</v>
      </c>
      <c r="J4978" s="1">
        <v>2007</v>
      </c>
      <c r="K4978" s="1" t="s">
        <v>493</v>
      </c>
      <c r="L4978" s="1">
        <v>10.72</v>
      </c>
      <c r="M4978" s="1" t="s">
        <v>504</v>
      </c>
      <c r="N4978" s="1" t="s">
        <v>505</v>
      </c>
    </row>
    <row r="4979" spans="1:14" hidden="1" x14ac:dyDescent="0.35">
      <c r="A4979" s="1" t="s">
        <v>487</v>
      </c>
      <c r="B4979" s="1" t="s">
        <v>488</v>
      </c>
      <c r="C4979" s="2" t="s">
        <v>629</v>
      </c>
      <c r="D4979" s="1" t="s">
        <v>265</v>
      </c>
      <c r="E4979" s="1">
        <v>6110</v>
      </c>
      <c r="F4979" s="1" t="s">
        <v>490</v>
      </c>
      <c r="G4979" s="2" t="s">
        <v>501</v>
      </c>
      <c r="H4979" s="1" t="s">
        <v>502</v>
      </c>
      <c r="I4979" s="1">
        <v>2008</v>
      </c>
      <c r="J4979" s="1">
        <v>2008</v>
      </c>
      <c r="K4979" s="1" t="s">
        <v>493</v>
      </c>
      <c r="L4979" s="1">
        <v>9.01</v>
      </c>
      <c r="M4979" s="1" t="s">
        <v>504</v>
      </c>
      <c r="N4979" s="1" t="s">
        <v>505</v>
      </c>
    </row>
    <row r="4980" spans="1:14" hidden="1" x14ac:dyDescent="0.35">
      <c r="A4980" s="1" t="s">
        <v>487</v>
      </c>
      <c r="B4980" s="1" t="s">
        <v>488</v>
      </c>
      <c r="C4980" s="2" t="s">
        <v>629</v>
      </c>
      <c r="D4980" s="1" t="s">
        <v>265</v>
      </c>
      <c r="E4980" s="1">
        <v>6110</v>
      </c>
      <c r="F4980" s="1" t="s">
        <v>490</v>
      </c>
      <c r="G4980" s="2" t="s">
        <v>501</v>
      </c>
      <c r="H4980" s="1" t="s">
        <v>502</v>
      </c>
      <c r="I4980" s="1">
        <v>2009</v>
      </c>
      <c r="J4980" s="1">
        <v>2009</v>
      </c>
      <c r="K4980" s="1" t="s">
        <v>493</v>
      </c>
      <c r="L4980" s="1">
        <v>11.31</v>
      </c>
      <c r="M4980" s="1" t="s">
        <v>504</v>
      </c>
      <c r="N4980" s="1" t="s">
        <v>505</v>
      </c>
    </row>
    <row r="4981" spans="1:14" hidden="1" x14ac:dyDescent="0.35">
      <c r="A4981" s="1" t="s">
        <v>487</v>
      </c>
      <c r="B4981" s="1" t="s">
        <v>488</v>
      </c>
      <c r="C4981" s="2" t="s">
        <v>629</v>
      </c>
      <c r="D4981" s="1" t="s">
        <v>265</v>
      </c>
      <c r="E4981" s="1">
        <v>6110</v>
      </c>
      <c r="F4981" s="1" t="s">
        <v>490</v>
      </c>
      <c r="G4981" s="2" t="s">
        <v>501</v>
      </c>
      <c r="H4981" s="1" t="s">
        <v>502</v>
      </c>
      <c r="I4981" s="1">
        <v>2010</v>
      </c>
      <c r="J4981" s="1">
        <v>2010</v>
      </c>
      <c r="K4981" s="1" t="s">
        <v>493</v>
      </c>
      <c r="L4981" s="1">
        <v>10.29</v>
      </c>
      <c r="M4981" s="1" t="s">
        <v>504</v>
      </c>
      <c r="N4981" s="1" t="s">
        <v>505</v>
      </c>
    </row>
    <row r="4982" spans="1:14" hidden="1" x14ac:dyDescent="0.35">
      <c r="A4982" s="1" t="s">
        <v>487</v>
      </c>
      <c r="B4982" s="1" t="s">
        <v>488</v>
      </c>
      <c r="C4982" s="2" t="s">
        <v>629</v>
      </c>
      <c r="D4982" s="1" t="s">
        <v>265</v>
      </c>
      <c r="E4982" s="1">
        <v>6110</v>
      </c>
      <c r="F4982" s="1" t="s">
        <v>490</v>
      </c>
      <c r="G4982" s="2" t="s">
        <v>501</v>
      </c>
      <c r="H4982" s="1" t="s">
        <v>502</v>
      </c>
      <c r="I4982" s="1">
        <v>2011</v>
      </c>
      <c r="J4982" s="1">
        <v>2011</v>
      </c>
      <c r="K4982" s="1" t="s">
        <v>493</v>
      </c>
      <c r="L4982" s="1">
        <v>18.579999999999998</v>
      </c>
      <c r="M4982" s="1" t="s">
        <v>504</v>
      </c>
      <c r="N4982" s="1" t="s">
        <v>505</v>
      </c>
    </row>
    <row r="4983" spans="1:14" hidden="1" x14ac:dyDescent="0.35">
      <c r="A4983" s="1" t="s">
        <v>487</v>
      </c>
      <c r="B4983" s="1" t="s">
        <v>488</v>
      </c>
      <c r="C4983" s="2" t="s">
        <v>629</v>
      </c>
      <c r="D4983" s="1" t="s">
        <v>265</v>
      </c>
      <c r="E4983" s="1">
        <v>6110</v>
      </c>
      <c r="F4983" s="1" t="s">
        <v>490</v>
      </c>
      <c r="G4983" s="2" t="s">
        <v>501</v>
      </c>
      <c r="H4983" s="1" t="s">
        <v>502</v>
      </c>
      <c r="I4983" s="1">
        <v>2012</v>
      </c>
      <c r="J4983" s="1">
        <v>2012</v>
      </c>
      <c r="K4983" s="1" t="s">
        <v>493</v>
      </c>
      <c r="L4983" s="1">
        <v>24.13</v>
      </c>
      <c r="M4983" s="1" t="s">
        <v>504</v>
      </c>
      <c r="N4983" s="1" t="s">
        <v>505</v>
      </c>
    </row>
    <row r="4984" spans="1:14" hidden="1" x14ac:dyDescent="0.35">
      <c r="A4984" s="1" t="s">
        <v>487</v>
      </c>
      <c r="B4984" s="1" t="s">
        <v>488</v>
      </c>
      <c r="C4984" s="2" t="s">
        <v>629</v>
      </c>
      <c r="D4984" s="1" t="s">
        <v>265</v>
      </c>
      <c r="E4984" s="1">
        <v>6110</v>
      </c>
      <c r="F4984" s="1" t="s">
        <v>490</v>
      </c>
      <c r="G4984" s="2" t="s">
        <v>501</v>
      </c>
      <c r="H4984" s="1" t="s">
        <v>502</v>
      </c>
      <c r="I4984" s="1">
        <v>2013</v>
      </c>
      <c r="J4984" s="1">
        <v>2013</v>
      </c>
      <c r="K4984" s="1" t="s">
        <v>493</v>
      </c>
      <c r="L4984" s="1">
        <v>31.84</v>
      </c>
      <c r="M4984" s="1" t="s">
        <v>504</v>
      </c>
      <c r="N4984" s="1" t="s">
        <v>505</v>
      </c>
    </row>
    <row r="4985" spans="1:14" hidden="1" x14ac:dyDescent="0.35">
      <c r="A4985" s="1" t="s">
        <v>487</v>
      </c>
      <c r="B4985" s="1" t="s">
        <v>488</v>
      </c>
      <c r="C4985" s="2" t="s">
        <v>629</v>
      </c>
      <c r="D4985" s="1" t="s">
        <v>265</v>
      </c>
      <c r="E4985" s="1">
        <v>6110</v>
      </c>
      <c r="F4985" s="1" t="s">
        <v>490</v>
      </c>
      <c r="G4985" s="2" t="s">
        <v>501</v>
      </c>
      <c r="H4985" s="1" t="s">
        <v>502</v>
      </c>
      <c r="I4985" s="1">
        <v>2014</v>
      </c>
      <c r="J4985" s="1">
        <v>2014</v>
      </c>
      <c r="K4985" s="1" t="s">
        <v>493</v>
      </c>
      <c r="L4985" s="1">
        <v>40.33</v>
      </c>
      <c r="M4985" s="1" t="s">
        <v>504</v>
      </c>
      <c r="N4985" s="1" t="s">
        <v>505</v>
      </c>
    </row>
    <row r="4986" spans="1:14" hidden="1" x14ac:dyDescent="0.35">
      <c r="A4986" s="1" t="s">
        <v>487</v>
      </c>
      <c r="B4986" s="1" t="s">
        <v>488</v>
      </c>
      <c r="C4986" s="2" t="s">
        <v>629</v>
      </c>
      <c r="D4986" s="1" t="s">
        <v>265</v>
      </c>
      <c r="E4986" s="1">
        <v>6110</v>
      </c>
      <c r="F4986" s="1" t="s">
        <v>490</v>
      </c>
      <c r="G4986" s="2" t="s">
        <v>501</v>
      </c>
      <c r="H4986" s="1" t="s">
        <v>502</v>
      </c>
      <c r="I4986" s="1">
        <v>2015</v>
      </c>
      <c r="J4986" s="1">
        <v>2015</v>
      </c>
      <c r="K4986" s="1" t="s">
        <v>493</v>
      </c>
      <c r="L4986" s="1">
        <v>9.34</v>
      </c>
      <c r="M4986" s="1" t="s">
        <v>504</v>
      </c>
      <c r="N4986" s="1" t="s">
        <v>505</v>
      </c>
    </row>
    <row r="4987" spans="1:14" hidden="1" x14ac:dyDescent="0.35">
      <c r="A4987" s="1" t="s">
        <v>487</v>
      </c>
      <c r="B4987" s="1" t="s">
        <v>488</v>
      </c>
      <c r="C4987" s="2" t="s">
        <v>629</v>
      </c>
      <c r="D4987" s="1" t="s">
        <v>265</v>
      </c>
      <c r="E4987" s="1">
        <v>6110</v>
      </c>
      <c r="F4987" s="1" t="s">
        <v>490</v>
      </c>
      <c r="G4987" s="2" t="s">
        <v>501</v>
      </c>
      <c r="H4987" s="1" t="s">
        <v>502</v>
      </c>
      <c r="I4987" s="1">
        <v>2016</v>
      </c>
      <c r="J4987" s="1">
        <v>2016</v>
      </c>
      <c r="K4987" s="1" t="s">
        <v>493</v>
      </c>
      <c r="L4987" s="1">
        <v>8.14</v>
      </c>
      <c r="M4987" s="1" t="s">
        <v>504</v>
      </c>
      <c r="N4987" s="1" t="s">
        <v>505</v>
      </c>
    </row>
    <row r="4988" spans="1:14" hidden="1" x14ac:dyDescent="0.35">
      <c r="A4988" s="1" t="s">
        <v>487</v>
      </c>
      <c r="B4988" s="1" t="s">
        <v>488</v>
      </c>
      <c r="C4988" s="2" t="s">
        <v>629</v>
      </c>
      <c r="D4988" s="1" t="s">
        <v>265</v>
      </c>
      <c r="E4988" s="1">
        <v>6110</v>
      </c>
      <c r="F4988" s="1" t="s">
        <v>490</v>
      </c>
      <c r="G4988" s="2" t="s">
        <v>501</v>
      </c>
      <c r="H4988" s="1" t="s">
        <v>502</v>
      </c>
      <c r="I4988" s="1">
        <v>2017</v>
      </c>
      <c r="J4988" s="1">
        <v>2017</v>
      </c>
      <c r="K4988" s="1" t="s">
        <v>493</v>
      </c>
      <c r="L4988" s="1">
        <v>5.63</v>
      </c>
      <c r="M4988" s="1" t="s">
        <v>504</v>
      </c>
      <c r="N4988" s="1" t="s">
        <v>505</v>
      </c>
    </row>
    <row r="4989" spans="1:14" hidden="1" x14ac:dyDescent="0.35">
      <c r="A4989" s="1" t="s">
        <v>487</v>
      </c>
      <c r="B4989" s="1" t="s">
        <v>488</v>
      </c>
      <c r="C4989" s="2" t="s">
        <v>629</v>
      </c>
      <c r="D4989" s="1" t="s">
        <v>265</v>
      </c>
      <c r="E4989" s="1">
        <v>6110</v>
      </c>
      <c r="F4989" s="1" t="s">
        <v>490</v>
      </c>
      <c r="G4989" s="2" t="s">
        <v>501</v>
      </c>
      <c r="H4989" s="1" t="s">
        <v>502</v>
      </c>
      <c r="I4989" s="1">
        <v>2018</v>
      </c>
      <c r="J4989" s="1">
        <v>2018</v>
      </c>
      <c r="K4989" s="1" t="s">
        <v>493</v>
      </c>
      <c r="L4989" s="1">
        <v>5.92</v>
      </c>
      <c r="M4989" s="1" t="s">
        <v>504</v>
      </c>
      <c r="N4989" s="1" t="s">
        <v>505</v>
      </c>
    </row>
    <row r="4990" spans="1:14" hidden="1" x14ac:dyDescent="0.35">
      <c r="A4990" s="1" t="s">
        <v>487</v>
      </c>
      <c r="B4990" s="1" t="s">
        <v>488</v>
      </c>
      <c r="C4990" s="2" t="s">
        <v>630</v>
      </c>
      <c r="D4990" s="1" t="s">
        <v>267</v>
      </c>
      <c r="E4990" s="1">
        <v>6110</v>
      </c>
      <c r="F4990" s="1" t="s">
        <v>490</v>
      </c>
      <c r="G4990" s="2" t="s">
        <v>491</v>
      </c>
      <c r="H4990" s="1" t="s">
        <v>492</v>
      </c>
      <c r="I4990" s="1">
        <v>2011</v>
      </c>
      <c r="J4990" s="1">
        <v>2011</v>
      </c>
      <c r="K4990" s="1" t="s">
        <v>493</v>
      </c>
      <c r="L4990" s="1">
        <v>2146.75</v>
      </c>
      <c r="M4990" s="1" t="s">
        <v>504</v>
      </c>
      <c r="N4990" s="1" t="s">
        <v>505</v>
      </c>
    </row>
    <row r="4991" spans="1:14" hidden="1" x14ac:dyDescent="0.35">
      <c r="A4991" s="1" t="s">
        <v>487</v>
      </c>
      <c r="B4991" s="1" t="s">
        <v>488</v>
      </c>
      <c r="C4991" s="2" t="s">
        <v>630</v>
      </c>
      <c r="D4991" s="1" t="s">
        <v>267</v>
      </c>
      <c r="E4991" s="1">
        <v>6110</v>
      </c>
      <c r="F4991" s="1" t="s">
        <v>490</v>
      </c>
      <c r="G4991" s="2" t="s">
        <v>491</v>
      </c>
      <c r="H4991" s="1" t="s">
        <v>492</v>
      </c>
      <c r="I4991" s="1">
        <v>2012</v>
      </c>
      <c r="J4991" s="1">
        <v>2012</v>
      </c>
      <c r="K4991" s="1" t="s">
        <v>493</v>
      </c>
      <c r="L4991" s="1">
        <v>1617.09</v>
      </c>
      <c r="M4991" s="1" t="s">
        <v>504</v>
      </c>
      <c r="N4991" s="1" t="s">
        <v>505</v>
      </c>
    </row>
    <row r="4992" spans="1:14" hidden="1" x14ac:dyDescent="0.35">
      <c r="A4992" s="1" t="s">
        <v>487</v>
      </c>
      <c r="B4992" s="1" t="s">
        <v>488</v>
      </c>
      <c r="C4992" s="2" t="s">
        <v>630</v>
      </c>
      <c r="D4992" s="1" t="s">
        <v>267</v>
      </c>
      <c r="E4992" s="1">
        <v>6110</v>
      </c>
      <c r="F4992" s="1" t="s">
        <v>490</v>
      </c>
      <c r="G4992" s="2" t="s">
        <v>491</v>
      </c>
      <c r="H4992" s="1" t="s">
        <v>492</v>
      </c>
      <c r="I4992" s="1">
        <v>2013</v>
      </c>
      <c r="J4992" s="1">
        <v>2013</v>
      </c>
      <c r="K4992" s="1" t="s">
        <v>493</v>
      </c>
      <c r="L4992" s="1">
        <v>1612.21</v>
      </c>
      <c r="M4992" s="1" t="s">
        <v>504</v>
      </c>
      <c r="N4992" s="1" t="s">
        <v>505</v>
      </c>
    </row>
    <row r="4993" spans="1:14" hidden="1" x14ac:dyDescent="0.35">
      <c r="A4993" s="1" t="s">
        <v>487</v>
      </c>
      <c r="B4993" s="1" t="s">
        <v>488</v>
      </c>
      <c r="C4993" s="2" t="s">
        <v>630</v>
      </c>
      <c r="D4993" s="1" t="s">
        <v>267</v>
      </c>
      <c r="E4993" s="1">
        <v>6110</v>
      </c>
      <c r="F4993" s="1" t="s">
        <v>490</v>
      </c>
      <c r="G4993" s="2" t="s">
        <v>491</v>
      </c>
      <c r="H4993" s="1" t="s">
        <v>492</v>
      </c>
      <c r="I4993" s="1">
        <v>2014</v>
      </c>
      <c r="J4993" s="1">
        <v>2014</v>
      </c>
      <c r="K4993" s="1" t="s">
        <v>493</v>
      </c>
      <c r="L4993" s="1">
        <v>1480.6</v>
      </c>
      <c r="M4993" s="1" t="s">
        <v>504</v>
      </c>
      <c r="N4993" s="1" t="s">
        <v>505</v>
      </c>
    </row>
    <row r="4994" spans="1:14" hidden="1" x14ac:dyDescent="0.35">
      <c r="A4994" s="1" t="s">
        <v>487</v>
      </c>
      <c r="B4994" s="1" t="s">
        <v>488</v>
      </c>
      <c r="C4994" s="2" t="s">
        <v>630</v>
      </c>
      <c r="D4994" s="1" t="s">
        <v>267</v>
      </c>
      <c r="E4994" s="1">
        <v>6110</v>
      </c>
      <c r="F4994" s="1" t="s">
        <v>490</v>
      </c>
      <c r="G4994" s="2" t="s">
        <v>491</v>
      </c>
      <c r="H4994" s="1" t="s">
        <v>492</v>
      </c>
      <c r="I4994" s="1">
        <v>2015</v>
      </c>
      <c r="J4994" s="1">
        <v>2015</v>
      </c>
      <c r="K4994" s="1" t="s">
        <v>493</v>
      </c>
      <c r="L4994" s="1">
        <v>1252.83</v>
      </c>
      <c r="M4994" s="1" t="s">
        <v>504</v>
      </c>
      <c r="N4994" s="1" t="s">
        <v>505</v>
      </c>
    </row>
    <row r="4995" spans="1:14" hidden="1" x14ac:dyDescent="0.35">
      <c r="A4995" s="1" t="s">
        <v>487</v>
      </c>
      <c r="B4995" s="1" t="s">
        <v>488</v>
      </c>
      <c r="C4995" s="2" t="s">
        <v>630</v>
      </c>
      <c r="D4995" s="1" t="s">
        <v>267</v>
      </c>
      <c r="E4995" s="1">
        <v>6110</v>
      </c>
      <c r="F4995" s="1" t="s">
        <v>490</v>
      </c>
      <c r="G4995" s="2" t="s">
        <v>491</v>
      </c>
      <c r="H4995" s="1" t="s">
        <v>492</v>
      </c>
      <c r="I4995" s="1">
        <v>2016</v>
      </c>
      <c r="J4995" s="1">
        <v>2016</v>
      </c>
      <c r="K4995" s="1" t="s">
        <v>493</v>
      </c>
      <c r="L4995" s="1">
        <v>959.73</v>
      </c>
      <c r="M4995" s="1" t="s">
        <v>504</v>
      </c>
      <c r="N4995" s="1" t="s">
        <v>505</v>
      </c>
    </row>
    <row r="4996" spans="1:14" hidden="1" x14ac:dyDescent="0.35">
      <c r="A4996" s="1" t="s">
        <v>487</v>
      </c>
      <c r="B4996" s="1" t="s">
        <v>488</v>
      </c>
      <c r="C4996" s="2" t="s">
        <v>630</v>
      </c>
      <c r="D4996" s="1" t="s">
        <v>267</v>
      </c>
      <c r="E4996" s="1">
        <v>6110</v>
      </c>
      <c r="F4996" s="1" t="s">
        <v>490</v>
      </c>
      <c r="G4996" s="2" t="s">
        <v>491</v>
      </c>
      <c r="H4996" s="1" t="s">
        <v>492</v>
      </c>
      <c r="I4996" s="1">
        <v>2017</v>
      </c>
      <c r="J4996" s="1">
        <v>2017</v>
      </c>
      <c r="K4996" s="1" t="s">
        <v>493</v>
      </c>
      <c r="L4996" s="1">
        <v>1446.57</v>
      </c>
      <c r="M4996" s="1" t="s">
        <v>504</v>
      </c>
      <c r="N4996" s="1" t="s">
        <v>505</v>
      </c>
    </row>
    <row r="4997" spans="1:14" hidden="1" x14ac:dyDescent="0.35">
      <c r="A4997" s="1" t="s">
        <v>487</v>
      </c>
      <c r="B4997" s="1" t="s">
        <v>488</v>
      </c>
      <c r="C4997" s="2" t="s">
        <v>630</v>
      </c>
      <c r="D4997" s="1" t="s">
        <v>267</v>
      </c>
      <c r="E4997" s="1">
        <v>6110</v>
      </c>
      <c r="F4997" s="1" t="s">
        <v>490</v>
      </c>
      <c r="G4997" s="2" t="s">
        <v>497</v>
      </c>
      <c r="H4997" s="1" t="s">
        <v>498</v>
      </c>
      <c r="I4997" s="1">
        <v>2001</v>
      </c>
      <c r="J4997" s="1">
        <v>2001</v>
      </c>
      <c r="K4997" s="1" t="s">
        <v>493</v>
      </c>
      <c r="L4997" s="1">
        <v>108.12</v>
      </c>
      <c r="M4997" s="1" t="s">
        <v>504</v>
      </c>
      <c r="N4997" s="1" t="s">
        <v>505</v>
      </c>
    </row>
    <row r="4998" spans="1:14" hidden="1" x14ac:dyDescent="0.35">
      <c r="A4998" s="1" t="s">
        <v>487</v>
      </c>
      <c r="B4998" s="1" t="s">
        <v>488</v>
      </c>
      <c r="C4998" s="2" t="s">
        <v>630</v>
      </c>
      <c r="D4998" s="1" t="s">
        <v>267</v>
      </c>
      <c r="E4998" s="1">
        <v>6110</v>
      </c>
      <c r="F4998" s="1" t="s">
        <v>490</v>
      </c>
      <c r="G4998" s="2" t="s">
        <v>497</v>
      </c>
      <c r="H4998" s="1" t="s">
        <v>498</v>
      </c>
      <c r="I4998" s="1">
        <v>2002</v>
      </c>
      <c r="J4998" s="1">
        <v>2002</v>
      </c>
      <c r="K4998" s="1" t="s">
        <v>493</v>
      </c>
      <c r="L4998" s="1">
        <v>108.82</v>
      </c>
      <c r="M4998" s="1" t="s">
        <v>504</v>
      </c>
      <c r="N4998" s="1" t="s">
        <v>505</v>
      </c>
    </row>
    <row r="4999" spans="1:14" hidden="1" x14ac:dyDescent="0.35">
      <c r="A4999" s="1" t="s">
        <v>487</v>
      </c>
      <c r="B4999" s="1" t="s">
        <v>488</v>
      </c>
      <c r="C4999" s="2" t="s">
        <v>630</v>
      </c>
      <c r="D4999" s="1" t="s">
        <v>267</v>
      </c>
      <c r="E4999" s="1">
        <v>6110</v>
      </c>
      <c r="F4999" s="1" t="s">
        <v>490</v>
      </c>
      <c r="G4999" s="2" t="s">
        <v>497</v>
      </c>
      <c r="H4999" s="1" t="s">
        <v>498</v>
      </c>
      <c r="I4999" s="1">
        <v>2003</v>
      </c>
      <c r="J4999" s="1">
        <v>2003</v>
      </c>
      <c r="K4999" s="1" t="s">
        <v>493</v>
      </c>
      <c r="L4999" s="1">
        <v>117.74</v>
      </c>
      <c r="M4999" s="1" t="s">
        <v>504</v>
      </c>
      <c r="N4999" s="1" t="s">
        <v>505</v>
      </c>
    </row>
    <row r="5000" spans="1:14" hidden="1" x14ac:dyDescent="0.35">
      <c r="A5000" s="1" t="s">
        <v>487</v>
      </c>
      <c r="B5000" s="1" t="s">
        <v>488</v>
      </c>
      <c r="C5000" s="2" t="s">
        <v>630</v>
      </c>
      <c r="D5000" s="1" t="s">
        <v>267</v>
      </c>
      <c r="E5000" s="1">
        <v>6110</v>
      </c>
      <c r="F5000" s="1" t="s">
        <v>490</v>
      </c>
      <c r="G5000" s="2" t="s">
        <v>497</v>
      </c>
      <c r="H5000" s="1" t="s">
        <v>498</v>
      </c>
      <c r="I5000" s="1">
        <v>2004</v>
      </c>
      <c r="J5000" s="1">
        <v>2004</v>
      </c>
      <c r="K5000" s="1" t="s">
        <v>493</v>
      </c>
      <c r="L5000" s="1">
        <v>96.55</v>
      </c>
      <c r="M5000" s="1" t="s">
        <v>504</v>
      </c>
      <c r="N5000" s="1" t="s">
        <v>505</v>
      </c>
    </row>
    <row r="5001" spans="1:14" hidden="1" x14ac:dyDescent="0.35">
      <c r="A5001" s="1" t="s">
        <v>487</v>
      </c>
      <c r="B5001" s="1" t="s">
        <v>488</v>
      </c>
      <c r="C5001" s="2" t="s">
        <v>630</v>
      </c>
      <c r="D5001" s="1" t="s">
        <v>267</v>
      </c>
      <c r="E5001" s="1">
        <v>6110</v>
      </c>
      <c r="F5001" s="1" t="s">
        <v>490</v>
      </c>
      <c r="G5001" s="2" t="s">
        <v>497</v>
      </c>
      <c r="H5001" s="1" t="s">
        <v>498</v>
      </c>
      <c r="I5001" s="1">
        <v>2005</v>
      </c>
      <c r="J5001" s="1">
        <v>2005</v>
      </c>
      <c r="K5001" s="1" t="s">
        <v>493</v>
      </c>
      <c r="L5001" s="1">
        <v>317.54000000000002</v>
      </c>
      <c r="M5001" s="1" t="s">
        <v>504</v>
      </c>
      <c r="N5001" s="1" t="s">
        <v>505</v>
      </c>
    </row>
    <row r="5002" spans="1:14" hidden="1" x14ac:dyDescent="0.35">
      <c r="A5002" s="1" t="s">
        <v>487</v>
      </c>
      <c r="B5002" s="1" t="s">
        <v>488</v>
      </c>
      <c r="C5002" s="2" t="s">
        <v>630</v>
      </c>
      <c r="D5002" s="1" t="s">
        <v>267</v>
      </c>
      <c r="E5002" s="1">
        <v>6110</v>
      </c>
      <c r="F5002" s="1" t="s">
        <v>490</v>
      </c>
      <c r="G5002" s="2" t="s">
        <v>497</v>
      </c>
      <c r="H5002" s="1" t="s">
        <v>498</v>
      </c>
      <c r="I5002" s="1">
        <v>2006</v>
      </c>
      <c r="J5002" s="1">
        <v>2006</v>
      </c>
      <c r="K5002" s="1" t="s">
        <v>493</v>
      </c>
      <c r="L5002" s="1">
        <v>448.49</v>
      </c>
      <c r="M5002" s="1" t="s">
        <v>504</v>
      </c>
      <c r="N5002" s="1" t="s">
        <v>505</v>
      </c>
    </row>
    <row r="5003" spans="1:14" hidden="1" x14ac:dyDescent="0.35">
      <c r="A5003" s="1" t="s">
        <v>487</v>
      </c>
      <c r="B5003" s="1" t="s">
        <v>488</v>
      </c>
      <c r="C5003" s="2" t="s">
        <v>630</v>
      </c>
      <c r="D5003" s="1" t="s">
        <v>267</v>
      </c>
      <c r="E5003" s="1">
        <v>6110</v>
      </c>
      <c r="F5003" s="1" t="s">
        <v>490</v>
      </c>
      <c r="G5003" s="2" t="s">
        <v>497</v>
      </c>
      <c r="H5003" s="1" t="s">
        <v>498</v>
      </c>
      <c r="I5003" s="1">
        <v>2007</v>
      </c>
      <c r="J5003" s="1">
        <v>2007</v>
      </c>
      <c r="K5003" s="1" t="s">
        <v>493</v>
      </c>
      <c r="L5003" s="1">
        <v>732.7</v>
      </c>
      <c r="M5003" s="1" t="s">
        <v>504</v>
      </c>
      <c r="N5003" s="1" t="s">
        <v>505</v>
      </c>
    </row>
    <row r="5004" spans="1:14" hidden="1" x14ac:dyDescent="0.35">
      <c r="A5004" s="1" t="s">
        <v>487</v>
      </c>
      <c r="B5004" s="1" t="s">
        <v>488</v>
      </c>
      <c r="C5004" s="2" t="s">
        <v>630</v>
      </c>
      <c r="D5004" s="1" t="s">
        <v>267</v>
      </c>
      <c r="E5004" s="1">
        <v>6110</v>
      </c>
      <c r="F5004" s="1" t="s">
        <v>490</v>
      </c>
      <c r="G5004" s="2" t="s">
        <v>497</v>
      </c>
      <c r="H5004" s="1" t="s">
        <v>498</v>
      </c>
      <c r="I5004" s="1">
        <v>2008</v>
      </c>
      <c r="J5004" s="1">
        <v>2008</v>
      </c>
      <c r="K5004" s="1" t="s">
        <v>493</v>
      </c>
      <c r="L5004" s="1">
        <v>1026.8499999999999</v>
      </c>
      <c r="M5004" s="1" t="s">
        <v>504</v>
      </c>
      <c r="N5004" s="1" t="s">
        <v>505</v>
      </c>
    </row>
    <row r="5005" spans="1:14" hidden="1" x14ac:dyDescent="0.35">
      <c r="A5005" s="1" t="s">
        <v>487</v>
      </c>
      <c r="B5005" s="1" t="s">
        <v>488</v>
      </c>
      <c r="C5005" s="2" t="s">
        <v>630</v>
      </c>
      <c r="D5005" s="1" t="s">
        <v>267</v>
      </c>
      <c r="E5005" s="1">
        <v>6110</v>
      </c>
      <c r="F5005" s="1" t="s">
        <v>490</v>
      </c>
      <c r="G5005" s="2" t="s">
        <v>497</v>
      </c>
      <c r="H5005" s="1" t="s">
        <v>498</v>
      </c>
      <c r="I5005" s="1">
        <v>2009</v>
      </c>
      <c r="J5005" s="1">
        <v>2009</v>
      </c>
      <c r="K5005" s="1" t="s">
        <v>493</v>
      </c>
      <c r="L5005" s="1">
        <v>944.73</v>
      </c>
      <c r="M5005" s="1" t="s">
        <v>504</v>
      </c>
      <c r="N5005" s="1" t="s">
        <v>505</v>
      </c>
    </row>
    <row r="5006" spans="1:14" hidden="1" x14ac:dyDescent="0.35">
      <c r="A5006" s="1" t="s">
        <v>487</v>
      </c>
      <c r="B5006" s="1" t="s">
        <v>488</v>
      </c>
      <c r="C5006" s="2" t="s">
        <v>630</v>
      </c>
      <c r="D5006" s="1" t="s">
        <v>267</v>
      </c>
      <c r="E5006" s="1">
        <v>6110</v>
      </c>
      <c r="F5006" s="1" t="s">
        <v>490</v>
      </c>
      <c r="G5006" s="2" t="s">
        <v>497</v>
      </c>
      <c r="H5006" s="1" t="s">
        <v>498</v>
      </c>
      <c r="I5006" s="1">
        <v>2010</v>
      </c>
      <c r="J5006" s="1">
        <v>2010</v>
      </c>
      <c r="K5006" s="1" t="s">
        <v>493</v>
      </c>
      <c r="L5006" s="1">
        <v>1269.99</v>
      </c>
      <c r="M5006" s="1" t="s">
        <v>504</v>
      </c>
      <c r="N5006" s="1" t="s">
        <v>505</v>
      </c>
    </row>
    <row r="5007" spans="1:14" hidden="1" x14ac:dyDescent="0.35">
      <c r="A5007" s="1" t="s">
        <v>487</v>
      </c>
      <c r="B5007" s="1" t="s">
        <v>488</v>
      </c>
      <c r="C5007" s="2" t="s">
        <v>630</v>
      </c>
      <c r="D5007" s="1" t="s">
        <v>267</v>
      </c>
      <c r="E5007" s="1">
        <v>6110</v>
      </c>
      <c r="F5007" s="1" t="s">
        <v>490</v>
      </c>
      <c r="G5007" s="2" t="s">
        <v>497</v>
      </c>
      <c r="H5007" s="1" t="s">
        <v>498</v>
      </c>
      <c r="I5007" s="1">
        <v>2011</v>
      </c>
      <c r="J5007" s="1">
        <v>2011</v>
      </c>
      <c r="K5007" s="1" t="s">
        <v>493</v>
      </c>
      <c r="L5007" s="1">
        <v>1718.49</v>
      </c>
      <c r="M5007" s="1" t="s">
        <v>504</v>
      </c>
      <c r="N5007" s="1" t="s">
        <v>505</v>
      </c>
    </row>
    <row r="5008" spans="1:14" hidden="1" x14ac:dyDescent="0.35">
      <c r="A5008" s="1" t="s">
        <v>487</v>
      </c>
      <c r="B5008" s="1" t="s">
        <v>488</v>
      </c>
      <c r="C5008" s="2" t="s">
        <v>630</v>
      </c>
      <c r="D5008" s="1" t="s">
        <v>267</v>
      </c>
      <c r="E5008" s="1">
        <v>6110</v>
      </c>
      <c r="F5008" s="1" t="s">
        <v>490</v>
      </c>
      <c r="G5008" s="2" t="s">
        <v>497</v>
      </c>
      <c r="H5008" s="1" t="s">
        <v>498</v>
      </c>
      <c r="I5008" s="1">
        <v>2012</v>
      </c>
      <c r="J5008" s="1">
        <v>2012</v>
      </c>
      <c r="K5008" s="1" t="s">
        <v>493</v>
      </c>
      <c r="L5008" s="1">
        <v>1418.75</v>
      </c>
      <c r="M5008" s="1" t="s">
        <v>504</v>
      </c>
      <c r="N5008" s="1" t="s">
        <v>505</v>
      </c>
    </row>
    <row r="5009" spans="1:14" hidden="1" x14ac:dyDescent="0.35">
      <c r="A5009" s="1" t="s">
        <v>487</v>
      </c>
      <c r="B5009" s="1" t="s">
        <v>488</v>
      </c>
      <c r="C5009" s="2" t="s">
        <v>630</v>
      </c>
      <c r="D5009" s="1" t="s">
        <v>267</v>
      </c>
      <c r="E5009" s="1">
        <v>6110</v>
      </c>
      <c r="F5009" s="1" t="s">
        <v>490</v>
      </c>
      <c r="G5009" s="2" t="s">
        <v>497</v>
      </c>
      <c r="H5009" s="1" t="s">
        <v>498</v>
      </c>
      <c r="I5009" s="1">
        <v>2013</v>
      </c>
      <c r="J5009" s="1">
        <v>2013</v>
      </c>
      <c r="K5009" s="1" t="s">
        <v>493</v>
      </c>
      <c r="L5009" s="1">
        <v>1539.52</v>
      </c>
      <c r="M5009" s="1" t="s">
        <v>504</v>
      </c>
      <c r="N5009" s="1" t="s">
        <v>505</v>
      </c>
    </row>
    <row r="5010" spans="1:14" hidden="1" x14ac:dyDescent="0.35">
      <c r="A5010" s="1" t="s">
        <v>487</v>
      </c>
      <c r="B5010" s="1" t="s">
        <v>488</v>
      </c>
      <c r="C5010" s="2" t="s">
        <v>630</v>
      </c>
      <c r="D5010" s="1" t="s">
        <v>267</v>
      </c>
      <c r="E5010" s="1">
        <v>6110</v>
      </c>
      <c r="F5010" s="1" t="s">
        <v>490</v>
      </c>
      <c r="G5010" s="2" t="s">
        <v>497</v>
      </c>
      <c r="H5010" s="1" t="s">
        <v>498</v>
      </c>
      <c r="I5010" s="1">
        <v>2014</v>
      </c>
      <c r="J5010" s="1">
        <v>2014</v>
      </c>
      <c r="K5010" s="1" t="s">
        <v>493</v>
      </c>
      <c r="L5010" s="1">
        <v>1587.94</v>
      </c>
      <c r="M5010" s="1" t="s">
        <v>504</v>
      </c>
      <c r="N5010" s="1" t="s">
        <v>505</v>
      </c>
    </row>
    <row r="5011" spans="1:14" hidden="1" x14ac:dyDescent="0.35">
      <c r="A5011" s="1" t="s">
        <v>487</v>
      </c>
      <c r="B5011" s="1" t="s">
        <v>488</v>
      </c>
      <c r="C5011" s="2" t="s">
        <v>630</v>
      </c>
      <c r="D5011" s="1" t="s">
        <v>267</v>
      </c>
      <c r="E5011" s="1">
        <v>6110</v>
      </c>
      <c r="F5011" s="1" t="s">
        <v>490</v>
      </c>
      <c r="G5011" s="2" t="s">
        <v>497</v>
      </c>
      <c r="H5011" s="1" t="s">
        <v>498</v>
      </c>
      <c r="I5011" s="1">
        <v>2015</v>
      </c>
      <c r="J5011" s="1">
        <v>2015</v>
      </c>
      <c r="K5011" s="1" t="s">
        <v>493</v>
      </c>
      <c r="L5011" s="1">
        <v>1780.2</v>
      </c>
      <c r="M5011" s="1" t="s">
        <v>504</v>
      </c>
      <c r="N5011" s="1" t="s">
        <v>505</v>
      </c>
    </row>
    <row r="5012" spans="1:14" hidden="1" x14ac:dyDescent="0.35">
      <c r="A5012" s="1" t="s">
        <v>487</v>
      </c>
      <c r="B5012" s="1" t="s">
        <v>488</v>
      </c>
      <c r="C5012" s="2" t="s">
        <v>630</v>
      </c>
      <c r="D5012" s="1" t="s">
        <v>267</v>
      </c>
      <c r="E5012" s="1">
        <v>6110</v>
      </c>
      <c r="F5012" s="1" t="s">
        <v>490</v>
      </c>
      <c r="G5012" s="2" t="s">
        <v>497</v>
      </c>
      <c r="H5012" s="1" t="s">
        <v>498</v>
      </c>
      <c r="I5012" s="1">
        <v>2016</v>
      </c>
      <c r="J5012" s="1">
        <v>2016</v>
      </c>
      <c r="K5012" s="1" t="s">
        <v>493</v>
      </c>
      <c r="L5012" s="1">
        <v>1181.32</v>
      </c>
      <c r="M5012" s="1" t="s">
        <v>504</v>
      </c>
      <c r="N5012" s="1" t="s">
        <v>505</v>
      </c>
    </row>
    <row r="5013" spans="1:14" hidden="1" x14ac:dyDescent="0.35">
      <c r="A5013" s="1" t="s">
        <v>487</v>
      </c>
      <c r="B5013" s="1" t="s">
        <v>488</v>
      </c>
      <c r="C5013" s="2" t="s">
        <v>630</v>
      </c>
      <c r="D5013" s="1" t="s">
        <v>267</v>
      </c>
      <c r="E5013" s="1">
        <v>6110</v>
      </c>
      <c r="F5013" s="1" t="s">
        <v>490</v>
      </c>
      <c r="G5013" s="2" t="s">
        <v>497</v>
      </c>
      <c r="H5013" s="1" t="s">
        <v>498</v>
      </c>
      <c r="I5013" s="1">
        <v>2017</v>
      </c>
      <c r="J5013" s="1">
        <v>2017</v>
      </c>
      <c r="K5013" s="1" t="s">
        <v>493</v>
      </c>
      <c r="L5013" s="1">
        <v>1091.58</v>
      </c>
      <c r="M5013" s="1" t="s">
        <v>504</v>
      </c>
      <c r="N5013" s="1" t="s">
        <v>505</v>
      </c>
    </row>
    <row r="5014" spans="1:14" hidden="1" x14ac:dyDescent="0.35">
      <c r="A5014" s="1" t="s">
        <v>487</v>
      </c>
      <c r="B5014" s="1" t="s">
        <v>488</v>
      </c>
      <c r="C5014" s="2" t="s">
        <v>630</v>
      </c>
      <c r="D5014" s="1" t="s">
        <v>267</v>
      </c>
      <c r="E5014" s="1">
        <v>6110</v>
      </c>
      <c r="F5014" s="1" t="s">
        <v>490</v>
      </c>
      <c r="G5014" s="2" t="s">
        <v>499</v>
      </c>
      <c r="H5014" s="1" t="s">
        <v>500</v>
      </c>
      <c r="I5014" s="1">
        <v>2011</v>
      </c>
      <c r="J5014" s="1">
        <v>2011</v>
      </c>
      <c r="K5014" s="1" t="s">
        <v>493</v>
      </c>
      <c r="L5014" s="1">
        <v>2071.67</v>
      </c>
      <c r="M5014" s="1" t="s">
        <v>504</v>
      </c>
      <c r="N5014" s="1" t="s">
        <v>505</v>
      </c>
    </row>
    <row r="5015" spans="1:14" hidden="1" x14ac:dyDescent="0.35">
      <c r="A5015" s="1" t="s">
        <v>487</v>
      </c>
      <c r="B5015" s="1" t="s">
        <v>488</v>
      </c>
      <c r="C5015" s="2" t="s">
        <v>630</v>
      </c>
      <c r="D5015" s="1" t="s">
        <v>267</v>
      </c>
      <c r="E5015" s="1">
        <v>6110</v>
      </c>
      <c r="F5015" s="1" t="s">
        <v>490</v>
      </c>
      <c r="G5015" s="2" t="s">
        <v>499</v>
      </c>
      <c r="H5015" s="1" t="s">
        <v>500</v>
      </c>
      <c r="I5015" s="1">
        <v>2012</v>
      </c>
      <c r="J5015" s="1">
        <v>2012</v>
      </c>
      <c r="K5015" s="1" t="s">
        <v>493</v>
      </c>
      <c r="L5015" s="1">
        <v>1544.2</v>
      </c>
      <c r="M5015" s="1" t="s">
        <v>504</v>
      </c>
      <c r="N5015" s="1" t="s">
        <v>505</v>
      </c>
    </row>
    <row r="5016" spans="1:14" hidden="1" x14ac:dyDescent="0.35">
      <c r="A5016" s="1" t="s">
        <v>487</v>
      </c>
      <c r="B5016" s="1" t="s">
        <v>488</v>
      </c>
      <c r="C5016" s="2" t="s">
        <v>630</v>
      </c>
      <c r="D5016" s="1" t="s">
        <v>267</v>
      </c>
      <c r="E5016" s="1">
        <v>6110</v>
      </c>
      <c r="F5016" s="1" t="s">
        <v>490</v>
      </c>
      <c r="G5016" s="2" t="s">
        <v>499</v>
      </c>
      <c r="H5016" s="1" t="s">
        <v>500</v>
      </c>
      <c r="I5016" s="1">
        <v>2013</v>
      </c>
      <c r="J5016" s="1">
        <v>2013</v>
      </c>
      <c r="K5016" s="1" t="s">
        <v>493</v>
      </c>
      <c r="L5016" s="1">
        <v>1562.3</v>
      </c>
      <c r="M5016" s="1" t="s">
        <v>504</v>
      </c>
      <c r="N5016" s="1" t="s">
        <v>505</v>
      </c>
    </row>
    <row r="5017" spans="1:14" hidden="1" x14ac:dyDescent="0.35">
      <c r="A5017" s="1" t="s">
        <v>487</v>
      </c>
      <c r="B5017" s="1" t="s">
        <v>488</v>
      </c>
      <c r="C5017" s="2" t="s">
        <v>630</v>
      </c>
      <c r="D5017" s="1" t="s">
        <v>267</v>
      </c>
      <c r="E5017" s="1">
        <v>6110</v>
      </c>
      <c r="F5017" s="1" t="s">
        <v>490</v>
      </c>
      <c r="G5017" s="2" t="s">
        <v>499</v>
      </c>
      <c r="H5017" s="1" t="s">
        <v>500</v>
      </c>
      <c r="I5017" s="1">
        <v>2014</v>
      </c>
      <c r="J5017" s="1">
        <v>2014</v>
      </c>
      <c r="K5017" s="1" t="s">
        <v>493</v>
      </c>
      <c r="L5017" s="1">
        <v>1619.74</v>
      </c>
      <c r="M5017" s="1" t="s">
        <v>504</v>
      </c>
      <c r="N5017" s="1" t="s">
        <v>505</v>
      </c>
    </row>
    <row r="5018" spans="1:14" hidden="1" x14ac:dyDescent="0.35">
      <c r="A5018" s="1" t="s">
        <v>487</v>
      </c>
      <c r="B5018" s="1" t="s">
        <v>488</v>
      </c>
      <c r="C5018" s="2" t="s">
        <v>630</v>
      </c>
      <c r="D5018" s="1" t="s">
        <v>267</v>
      </c>
      <c r="E5018" s="1">
        <v>6110</v>
      </c>
      <c r="F5018" s="1" t="s">
        <v>490</v>
      </c>
      <c r="G5018" s="2" t="s">
        <v>499</v>
      </c>
      <c r="H5018" s="1" t="s">
        <v>500</v>
      </c>
      <c r="I5018" s="1">
        <v>2015</v>
      </c>
      <c r="J5018" s="1">
        <v>2015</v>
      </c>
      <c r="K5018" s="1" t="s">
        <v>493</v>
      </c>
      <c r="L5018" s="1">
        <v>1371.11</v>
      </c>
      <c r="M5018" s="1" t="s">
        <v>504</v>
      </c>
      <c r="N5018" s="1" t="s">
        <v>505</v>
      </c>
    </row>
    <row r="5019" spans="1:14" hidden="1" x14ac:dyDescent="0.35">
      <c r="A5019" s="1" t="s">
        <v>487</v>
      </c>
      <c r="B5019" s="1" t="s">
        <v>488</v>
      </c>
      <c r="C5019" s="2" t="s">
        <v>630</v>
      </c>
      <c r="D5019" s="1" t="s">
        <v>267</v>
      </c>
      <c r="E5019" s="1">
        <v>6110</v>
      </c>
      <c r="F5019" s="1" t="s">
        <v>490</v>
      </c>
      <c r="G5019" s="2" t="s">
        <v>499</v>
      </c>
      <c r="H5019" s="1" t="s">
        <v>500</v>
      </c>
      <c r="I5019" s="1">
        <v>2016</v>
      </c>
      <c r="J5019" s="1">
        <v>2016</v>
      </c>
      <c r="K5019" s="1" t="s">
        <v>493</v>
      </c>
      <c r="L5019" s="1">
        <v>1205.8800000000001</v>
      </c>
      <c r="M5019" s="1" t="s">
        <v>504</v>
      </c>
      <c r="N5019" s="1" t="s">
        <v>505</v>
      </c>
    </row>
    <row r="5020" spans="1:14" hidden="1" x14ac:dyDescent="0.35">
      <c r="A5020" s="1" t="s">
        <v>487</v>
      </c>
      <c r="B5020" s="1" t="s">
        <v>488</v>
      </c>
      <c r="C5020" s="2" t="s">
        <v>630</v>
      </c>
      <c r="D5020" s="1" t="s">
        <v>267</v>
      </c>
      <c r="E5020" s="1">
        <v>6110</v>
      </c>
      <c r="F5020" s="1" t="s">
        <v>490</v>
      </c>
      <c r="G5020" s="2" t="s">
        <v>499</v>
      </c>
      <c r="H5020" s="1" t="s">
        <v>500</v>
      </c>
      <c r="I5020" s="1">
        <v>2017</v>
      </c>
      <c r="J5020" s="1">
        <v>2017</v>
      </c>
      <c r="K5020" s="1" t="s">
        <v>493</v>
      </c>
      <c r="L5020" s="1">
        <v>1403.49</v>
      </c>
      <c r="M5020" s="1" t="s">
        <v>504</v>
      </c>
      <c r="N5020" s="1" t="s">
        <v>505</v>
      </c>
    </row>
    <row r="5021" spans="1:14" hidden="1" x14ac:dyDescent="0.35">
      <c r="A5021" s="1" t="s">
        <v>487</v>
      </c>
      <c r="B5021" s="1" t="s">
        <v>488</v>
      </c>
      <c r="C5021" s="2" t="s">
        <v>630</v>
      </c>
      <c r="D5021" s="1" t="s">
        <v>267</v>
      </c>
      <c r="E5021" s="1">
        <v>6110</v>
      </c>
      <c r="F5021" s="1" t="s">
        <v>490</v>
      </c>
      <c r="G5021" s="2" t="s">
        <v>501</v>
      </c>
      <c r="H5021" s="1" t="s">
        <v>502</v>
      </c>
      <c r="I5021" s="1">
        <v>2001</v>
      </c>
      <c r="J5021" s="1">
        <v>2001</v>
      </c>
      <c r="K5021" s="1" t="s">
        <v>493</v>
      </c>
      <c r="L5021" s="1">
        <v>108.12</v>
      </c>
      <c r="M5021" s="1" t="s">
        <v>504</v>
      </c>
      <c r="N5021" s="1" t="s">
        <v>505</v>
      </c>
    </row>
    <row r="5022" spans="1:14" hidden="1" x14ac:dyDescent="0.35">
      <c r="A5022" s="1" t="s">
        <v>487</v>
      </c>
      <c r="B5022" s="1" t="s">
        <v>488</v>
      </c>
      <c r="C5022" s="2" t="s">
        <v>630</v>
      </c>
      <c r="D5022" s="1" t="s">
        <v>267</v>
      </c>
      <c r="E5022" s="1">
        <v>6110</v>
      </c>
      <c r="F5022" s="1" t="s">
        <v>490</v>
      </c>
      <c r="G5022" s="2" t="s">
        <v>501</v>
      </c>
      <c r="H5022" s="1" t="s">
        <v>502</v>
      </c>
      <c r="I5022" s="1">
        <v>2002</v>
      </c>
      <c r="J5022" s="1">
        <v>2002</v>
      </c>
      <c r="K5022" s="1" t="s">
        <v>493</v>
      </c>
      <c r="L5022" s="1">
        <v>108.82</v>
      </c>
      <c r="M5022" s="1" t="s">
        <v>504</v>
      </c>
      <c r="N5022" s="1" t="s">
        <v>505</v>
      </c>
    </row>
    <row r="5023" spans="1:14" hidden="1" x14ac:dyDescent="0.35">
      <c r="A5023" s="1" t="s">
        <v>487</v>
      </c>
      <c r="B5023" s="1" t="s">
        <v>488</v>
      </c>
      <c r="C5023" s="2" t="s">
        <v>630</v>
      </c>
      <c r="D5023" s="1" t="s">
        <v>267</v>
      </c>
      <c r="E5023" s="1">
        <v>6110</v>
      </c>
      <c r="F5023" s="1" t="s">
        <v>490</v>
      </c>
      <c r="G5023" s="2" t="s">
        <v>501</v>
      </c>
      <c r="H5023" s="1" t="s">
        <v>502</v>
      </c>
      <c r="I5023" s="1">
        <v>2003</v>
      </c>
      <c r="J5023" s="1">
        <v>2003</v>
      </c>
      <c r="K5023" s="1" t="s">
        <v>493</v>
      </c>
      <c r="L5023" s="1">
        <v>117.74</v>
      </c>
      <c r="M5023" s="1" t="s">
        <v>504</v>
      </c>
      <c r="N5023" s="1" t="s">
        <v>505</v>
      </c>
    </row>
    <row r="5024" spans="1:14" hidden="1" x14ac:dyDescent="0.35">
      <c r="A5024" s="1" t="s">
        <v>487</v>
      </c>
      <c r="B5024" s="1" t="s">
        <v>488</v>
      </c>
      <c r="C5024" s="2" t="s">
        <v>630</v>
      </c>
      <c r="D5024" s="1" t="s">
        <v>267</v>
      </c>
      <c r="E5024" s="1">
        <v>6110</v>
      </c>
      <c r="F5024" s="1" t="s">
        <v>490</v>
      </c>
      <c r="G5024" s="2" t="s">
        <v>501</v>
      </c>
      <c r="H5024" s="1" t="s">
        <v>502</v>
      </c>
      <c r="I5024" s="1">
        <v>2004</v>
      </c>
      <c r="J5024" s="1">
        <v>2004</v>
      </c>
      <c r="K5024" s="1" t="s">
        <v>493</v>
      </c>
      <c r="L5024" s="1">
        <v>96.55</v>
      </c>
      <c r="M5024" s="1" t="s">
        <v>504</v>
      </c>
      <c r="N5024" s="1" t="s">
        <v>505</v>
      </c>
    </row>
    <row r="5025" spans="1:14" hidden="1" x14ac:dyDescent="0.35">
      <c r="A5025" s="1" t="s">
        <v>487</v>
      </c>
      <c r="B5025" s="1" t="s">
        <v>488</v>
      </c>
      <c r="C5025" s="2" t="s">
        <v>630</v>
      </c>
      <c r="D5025" s="1" t="s">
        <v>267</v>
      </c>
      <c r="E5025" s="1">
        <v>6110</v>
      </c>
      <c r="F5025" s="1" t="s">
        <v>490</v>
      </c>
      <c r="G5025" s="2" t="s">
        <v>501</v>
      </c>
      <c r="H5025" s="1" t="s">
        <v>502</v>
      </c>
      <c r="I5025" s="1">
        <v>2005</v>
      </c>
      <c r="J5025" s="1">
        <v>2005</v>
      </c>
      <c r="K5025" s="1" t="s">
        <v>493</v>
      </c>
      <c r="L5025" s="1">
        <v>154.79</v>
      </c>
      <c r="M5025" s="1" t="s">
        <v>504</v>
      </c>
      <c r="N5025" s="1" t="s">
        <v>505</v>
      </c>
    </row>
    <row r="5026" spans="1:14" hidden="1" x14ac:dyDescent="0.35">
      <c r="A5026" s="1" t="s">
        <v>487</v>
      </c>
      <c r="B5026" s="1" t="s">
        <v>488</v>
      </c>
      <c r="C5026" s="2" t="s">
        <v>630</v>
      </c>
      <c r="D5026" s="1" t="s">
        <v>267</v>
      </c>
      <c r="E5026" s="1">
        <v>6110</v>
      </c>
      <c r="F5026" s="1" t="s">
        <v>490</v>
      </c>
      <c r="G5026" s="2" t="s">
        <v>501</v>
      </c>
      <c r="H5026" s="1" t="s">
        <v>502</v>
      </c>
      <c r="I5026" s="1">
        <v>2006</v>
      </c>
      <c r="J5026" s="1">
        <v>2006</v>
      </c>
      <c r="K5026" s="1" t="s">
        <v>493</v>
      </c>
      <c r="L5026" s="1">
        <v>148.35</v>
      </c>
      <c r="M5026" s="1" t="s">
        <v>504</v>
      </c>
      <c r="N5026" s="1" t="s">
        <v>505</v>
      </c>
    </row>
    <row r="5027" spans="1:14" hidden="1" x14ac:dyDescent="0.35">
      <c r="A5027" s="1" t="s">
        <v>487</v>
      </c>
      <c r="B5027" s="1" t="s">
        <v>488</v>
      </c>
      <c r="C5027" s="2" t="s">
        <v>630</v>
      </c>
      <c r="D5027" s="1" t="s">
        <v>267</v>
      </c>
      <c r="E5027" s="1">
        <v>6110</v>
      </c>
      <c r="F5027" s="1" t="s">
        <v>490</v>
      </c>
      <c r="G5027" s="2" t="s">
        <v>501</v>
      </c>
      <c r="H5027" s="1" t="s">
        <v>502</v>
      </c>
      <c r="I5027" s="1">
        <v>2007</v>
      </c>
      <c r="J5027" s="1">
        <v>2007</v>
      </c>
      <c r="K5027" s="1" t="s">
        <v>493</v>
      </c>
      <c r="L5027" s="1">
        <v>224.14</v>
      </c>
      <c r="M5027" s="1" t="s">
        <v>504</v>
      </c>
      <c r="N5027" s="1" t="s">
        <v>505</v>
      </c>
    </row>
    <row r="5028" spans="1:14" hidden="1" x14ac:dyDescent="0.35">
      <c r="A5028" s="1" t="s">
        <v>487</v>
      </c>
      <c r="B5028" s="1" t="s">
        <v>488</v>
      </c>
      <c r="C5028" s="2" t="s">
        <v>630</v>
      </c>
      <c r="D5028" s="1" t="s">
        <v>267</v>
      </c>
      <c r="E5028" s="1">
        <v>6110</v>
      </c>
      <c r="F5028" s="1" t="s">
        <v>490</v>
      </c>
      <c r="G5028" s="2" t="s">
        <v>501</v>
      </c>
      <c r="H5028" s="1" t="s">
        <v>502</v>
      </c>
      <c r="I5028" s="1">
        <v>2008</v>
      </c>
      <c r="J5028" s="1">
        <v>2008</v>
      </c>
      <c r="K5028" s="1" t="s">
        <v>493</v>
      </c>
      <c r="L5028" s="1">
        <v>323.95999999999998</v>
      </c>
      <c r="M5028" s="1" t="s">
        <v>504</v>
      </c>
      <c r="N5028" s="1" t="s">
        <v>505</v>
      </c>
    </row>
    <row r="5029" spans="1:14" hidden="1" x14ac:dyDescent="0.35">
      <c r="A5029" s="1" t="s">
        <v>487</v>
      </c>
      <c r="B5029" s="1" t="s">
        <v>488</v>
      </c>
      <c r="C5029" s="2" t="s">
        <v>630</v>
      </c>
      <c r="D5029" s="1" t="s">
        <v>267</v>
      </c>
      <c r="E5029" s="1">
        <v>6110</v>
      </c>
      <c r="F5029" s="1" t="s">
        <v>490</v>
      </c>
      <c r="G5029" s="2" t="s">
        <v>501</v>
      </c>
      <c r="H5029" s="1" t="s">
        <v>502</v>
      </c>
      <c r="I5029" s="1">
        <v>2009</v>
      </c>
      <c r="J5029" s="1">
        <v>2009</v>
      </c>
      <c r="K5029" s="1" t="s">
        <v>493</v>
      </c>
      <c r="L5029" s="1">
        <v>269.11</v>
      </c>
      <c r="M5029" s="1" t="s">
        <v>504</v>
      </c>
      <c r="N5029" s="1" t="s">
        <v>505</v>
      </c>
    </row>
    <row r="5030" spans="1:14" hidden="1" x14ac:dyDescent="0.35">
      <c r="A5030" s="1" t="s">
        <v>487</v>
      </c>
      <c r="B5030" s="1" t="s">
        <v>488</v>
      </c>
      <c r="C5030" s="2" t="s">
        <v>630</v>
      </c>
      <c r="D5030" s="1" t="s">
        <v>267</v>
      </c>
      <c r="E5030" s="1">
        <v>6110</v>
      </c>
      <c r="F5030" s="1" t="s">
        <v>490</v>
      </c>
      <c r="G5030" s="2" t="s">
        <v>501</v>
      </c>
      <c r="H5030" s="1" t="s">
        <v>502</v>
      </c>
      <c r="I5030" s="1">
        <v>2010</v>
      </c>
      <c r="J5030" s="1">
        <v>2010</v>
      </c>
      <c r="K5030" s="1" t="s">
        <v>493</v>
      </c>
      <c r="L5030" s="1">
        <v>652</v>
      </c>
      <c r="M5030" s="1" t="s">
        <v>504</v>
      </c>
      <c r="N5030" s="1" t="s">
        <v>505</v>
      </c>
    </row>
    <row r="5031" spans="1:14" hidden="1" x14ac:dyDescent="0.35">
      <c r="A5031" s="1" t="s">
        <v>487</v>
      </c>
      <c r="B5031" s="1" t="s">
        <v>488</v>
      </c>
      <c r="C5031" s="2" t="s">
        <v>630</v>
      </c>
      <c r="D5031" s="1" t="s">
        <v>267</v>
      </c>
      <c r="E5031" s="1">
        <v>6110</v>
      </c>
      <c r="F5031" s="1" t="s">
        <v>490</v>
      </c>
      <c r="G5031" s="2" t="s">
        <v>501</v>
      </c>
      <c r="H5031" s="1" t="s">
        <v>502</v>
      </c>
      <c r="I5031" s="1">
        <v>2011</v>
      </c>
      <c r="J5031" s="1">
        <v>2011</v>
      </c>
      <c r="K5031" s="1" t="s">
        <v>493</v>
      </c>
      <c r="L5031" s="1">
        <v>790.33</v>
      </c>
      <c r="M5031" s="1" t="s">
        <v>504</v>
      </c>
      <c r="N5031" s="1" t="s">
        <v>505</v>
      </c>
    </row>
    <row r="5032" spans="1:14" hidden="1" x14ac:dyDescent="0.35">
      <c r="A5032" s="1" t="s">
        <v>487</v>
      </c>
      <c r="B5032" s="1" t="s">
        <v>488</v>
      </c>
      <c r="C5032" s="2" t="s">
        <v>630</v>
      </c>
      <c r="D5032" s="1" t="s">
        <v>267</v>
      </c>
      <c r="E5032" s="1">
        <v>6110</v>
      </c>
      <c r="F5032" s="1" t="s">
        <v>490</v>
      </c>
      <c r="G5032" s="2" t="s">
        <v>501</v>
      </c>
      <c r="H5032" s="1" t="s">
        <v>502</v>
      </c>
      <c r="I5032" s="1">
        <v>2012</v>
      </c>
      <c r="J5032" s="1">
        <v>2012</v>
      </c>
      <c r="K5032" s="1" t="s">
        <v>493</v>
      </c>
      <c r="L5032" s="1">
        <v>596.19000000000005</v>
      </c>
      <c r="M5032" s="1" t="s">
        <v>504</v>
      </c>
      <c r="N5032" s="1" t="s">
        <v>505</v>
      </c>
    </row>
    <row r="5033" spans="1:14" hidden="1" x14ac:dyDescent="0.35">
      <c r="A5033" s="1" t="s">
        <v>487</v>
      </c>
      <c r="B5033" s="1" t="s">
        <v>488</v>
      </c>
      <c r="C5033" s="2" t="s">
        <v>630</v>
      </c>
      <c r="D5033" s="1" t="s">
        <v>267</v>
      </c>
      <c r="E5033" s="1">
        <v>6110</v>
      </c>
      <c r="F5033" s="1" t="s">
        <v>490</v>
      </c>
      <c r="G5033" s="2" t="s">
        <v>501</v>
      </c>
      <c r="H5033" s="1" t="s">
        <v>502</v>
      </c>
      <c r="I5033" s="1">
        <v>2013</v>
      </c>
      <c r="J5033" s="1">
        <v>2013</v>
      </c>
      <c r="K5033" s="1" t="s">
        <v>493</v>
      </c>
      <c r="L5033" s="1">
        <v>698.21</v>
      </c>
      <c r="M5033" s="1" t="s">
        <v>504</v>
      </c>
      <c r="N5033" s="1" t="s">
        <v>505</v>
      </c>
    </row>
    <row r="5034" spans="1:14" hidden="1" x14ac:dyDescent="0.35">
      <c r="A5034" s="1" t="s">
        <v>487</v>
      </c>
      <c r="B5034" s="1" t="s">
        <v>488</v>
      </c>
      <c r="C5034" s="2" t="s">
        <v>630</v>
      </c>
      <c r="D5034" s="1" t="s">
        <v>267</v>
      </c>
      <c r="E5034" s="1">
        <v>6110</v>
      </c>
      <c r="F5034" s="1" t="s">
        <v>490</v>
      </c>
      <c r="G5034" s="2" t="s">
        <v>501</v>
      </c>
      <c r="H5034" s="1" t="s">
        <v>502</v>
      </c>
      <c r="I5034" s="1">
        <v>2014</v>
      </c>
      <c r="J5034" s="1">
        <v>2014</v>
      </c>
      <c r="K5034" s="1" t="s">
        <v>493</v>
      </c>
      <c r="L5034" s="1">
        <v>662.67</v>
      </c>
      <c r="M5034" s="1" t="s">
        <v>504</v>
      </c>
      <c r="N5034" s="1" t="s">
        <v>505</v>
      </c>
    </row>
    <row r="5035" spans="1:14" hidden="1" x14ac:dyDescent="0.35">
      <c r="A5035" s="1" t="s">
        <v>487</v>
      </c>
      <c r="B5035" s="1" t="s">
        <v>488</v>
      </c>
      <c r="C5035" s="2" t="s">
        <v>630</v>
      </c>
      <c r="D5035" s="1" t="s">
        <v>267</v>
      </c>
      <c r="E5035" s="1">
        <v>6110</v>
      </c>
      <c r="F5035" s="1" t="s">
        <v>490</v>
      </c>
      <c r="G5035" s="2" t="s">
        <v>501</v>
      </c>
      <c r="H5035" s="1" t="s">
        <v>502</v>
      </c>
      <c r="I5035" s="1">
        <v>2015</v>
      </c>
      <c r="J5035" s="1">
        <v>2015</v>
      </c>
      <c r="K5035" s="1" t="s">
        <v>493</v>
      </c>
      <c r="L5035" s="1">
        <v>614.79999999999995</v>
      </c>
      <c r="M5035" s="1" t="s">
        <v>504</v>
      </c>
      <c r="N5035" s="1" t="s">
        <v>505</v>
      </c>
    </row>
    <row r="5036" spans="1:14" hidden="1" x14ac:dyDescent="0.35">
      <c r="A5036" s="1" t="s">
        <v>487</v>
      </c>
      <c r="B5036" s="1" t="s">
        <v>488</v>
      </c>
      <c r="C5036" s="2" t="s">
        <v>630</v>
      </c>
      <c r="D5036" s="1" t="s">
        <v>267</v>
      </c>
      <c r="E5036" s="1">
        <v>6110</v>
      </c>
      <c r="F5036" s="1" t="s">
        <v>490</v>
      </c>
      <c r="G5036" s="2" t="s">
        <v>501</v>
      </c>
      <c r="H5036" s="1" t="s">
        <v>502</v>
      </c>
      <c r="I5036" s="1">
        <v>2016</v>
      </c>
      <c r="J5036" s="1">
        <v>2016</v>
      </c>
      <c r="K5036" s="1" t="s">
        <v>493</v>
      </c>
      <c r="L5036" s="1">
        <v>355.51</v>
      </c>
      <c r="M5036" s="1" t="s">
        <v>504</v>
      </c>
      <c r="N5036" s="1" t="s">
        <v>505</v>
      </c>
    </row>
    <row r="5037" spans="1:14" hidden="1" x14ac:dyDescent="0.35">
      <c r="A5037" s="1" t="s">
        <v>487</v>
      </c>
      <c r="B5037" s="1" t="s">
        <v>488</v>
      </c>
      <c r="C5037" s="2" t="s">
        <v>630</v>
      </c>
      <c r="D5037" s="1" t="s">
        <v>267</v>
      </c>
      <c r="E5037" s="1">
        <v>6110</v>
      </c>
      <c r="F5037" s="1" t="s">
        <v>490</v>
      </c>
      <c r="G5037" s="2" t="s">
        <v>501</v>
      </c>
      <c r="H5037" s="1" t="s">
        <v>502</v>
      </c>
      <c r="I5037" s="1">
        <v>2017</v>
      </c>
      <c r="J5037" s="1">
        <v>2017</v>
      </c>
      <c r="K5037" s="1" t="s">
        <v>493</v>
      </c>
      <c r="L5037" s="1">
        <v>267.56</v>
      </c>
      <c r="M5037" s="1" t="s">
        <v>504</v>
      </c>
      <c r="N5037" s="1" t="s">
        <v>505</v>
      </c>
    </row>
    <row r="5038" spans="1:14" hidden="1" x14ac:dyDescent="0.35">
      <c r="A5038" s="1" t="s">
        <v>487</v>
      </c>
      <c r="B5038" s="1" t="s">
        <v>488</v>
      </c>
      <c r="C5038" s="2" t="s">
        <v>631</v>
      </c>
      <c r="D5038" s="1" t="s">
        <v>269</v>
      </c>
      <c r="E5038" s="1">
        <v>6110</v>
      </c>
      <c r="F5038" s="1" t="s">
        <v>490</v>
      </c>
      <c r="G5038" s="2" t="s">
        <v>491</v>
      </c>
      <c r="H5038" s="1" t="s">
        <v>492</v>
      </c>
      <c r="I5038" s="1">
        <v>2001</v>
      </c>
      <c r="J5038" s="1">
        <v>2001</v>
      </c>
      <c r="K5038" s="1" t="s">
        <v>493</v>
      </c>
      <c r="L5038" s="1">
        <v>2302.48</v>
      </c>
      <c r="M5038" s="1" t="s">
        <v>504</v>
      </c>
      <c r="N5038" s="1" t="s">
        <v>505</v>
      </c>
    </row>
    <row r="5039" spans="1:14" hidden="1" x14ac:dyDescent="0.35">
      <c r="A5039" s="1" t="s">
        <v>487</v>
      </c>
      <c r="B5039" s="1" t="s">
        <v>488</v>
      </c>
      <c r="C5039" s="2" t="s">
        <v>631</v>
      </c>
      <c r="D5039" s="1" t="s">
        <v>269</v>
      </c>
      <c r="E5039" s="1">
        <v>6110</v>
      </c>
      <c r="F5039" s="1" t="s">
        <v>490</v>
      </c>
      <c r="G5039" s="2" t="s">
        <v>491</v>
      </c>
      <c r="H5039" s="1" t="s">
        <v>492</v>
      </c>
      <c r="I5039" s="1">
        <v>2002</v>
      </c>
      <c r="J5039" s="1">
        <v>2002</v>
      </c>
      <c r="K5039" s="1" t="s">
        <v>493</v>
      </c>
      <c r="L5039" s="1">
        <v>1776.61</v>
      </c>
      <c r="M5039" s="1" t="s">
        <v>504</v>
      </c>
      <c r="N5039" s="1" t="s">
        <v>505</v>
      </c>
    </row>
    <row r="5040" spans="1:14" hidden="1" x14ac:dyDescent="0.35">
      <c r="A5040" s="1" t="s">
        <v>487</v>
      </c>
      <c r="B5040" s="1" t="s">
        <v>488</v>
      </c>
      <c r="C5040" s="2" t="s">
        <v>631</v>
      </c>
      <c r="D5040" s="1" t="s">
        <v>269</v>
      </c>
      <c r="E5040" s="1">
        <v>6110</v>
      </c>
      <c r="F5040" s="1" t="s">
        <v>490</v>
      </c>
      <c r="G5040" s="2" t="s">
        <v>491</v>
      </c>
      <c r="H5040" s="1" t="s">
        <v>492</v>
      </c>
      <c r="I5040" s="1">
        <v>2003</v>
      </c>
      <c r="J5040" s="1">
        <v>2003</v>
      </c>
      <c r="K5040" s="1" t="s">
        <v>493</v>
      </c>
      <c r="L5040" s="1">
        <v>2148.17</v>
      </c>
      <c r="M5040" s="1" t="s">
        <v>504</v>
      </c>
      <c r="N5040" s="1" t="s">
        <v>505</v>
      </c>
    </row>
    <row r="5041" spans="1:14" hidden="1" x14ac:dyDescent="0.35">
      <c r="A5041" s="1" t="s">
        <v>487</v>
      </c>
      <c r="B5041" s="1" t="s">
        <v>488</v>
      </c>
      <c r="C5041" s="2" t="s">
        <v>631</v>
      </c>
      <c r="D5041" s="1" t="s">
        <v>269</v>
      </c>
      <c r="E5041" s="1">
        <v>6110</v>
      </c>
      <c r="F5041" s="1" t="s">
        <v>490</v>
      </c>
      <c r="G5041" s="2" t="s">
        <v>491</v>
      </c>
      <c r="H5041" s="1" t="s">
        <v>492</v>
      </c>
      <c r="I5041" s="1">
        <v>2004</v>
      </c>
      <c r="J5041" s="1">
        <v>2004</v>
      </c>
      <c r="K5041" s="1" t="s">
        <v>493</v>
      </c>
      <c r="L5041" s="1">
        <v>2744</v>
      </c>
      <c r="M5041" s="1" t="s">
        <v>504</v>
      </c>
      <c r="N5041" s="1" t="s">
        <v>505</v>
      </c>
    </row>
    <row r="5042" spans="1:14" hidden="1" x14ac:dyDescent="0.35">
      <c r="A5042" s="1" t="s">
        <v>487</v>
      </c>
      <c r="B5042" s="1" t="s">
        <v>488</v>
      </c>
      <c r="C5042" s="2" t="s">
        <v>631</v>
      </c>
      <c r="D5042" s="1" t="s">
        <v>269</v>
      </c>
      <c r="E5042" s="1">
        <v>6110</v>
      </c>
      <c r="F5042" s="1" t="s">
        <v>490</v>
      </c>
      <c r="G5042" s="2" t="s">
        <v>491</v>
      </c>
      <c r="H5042" s="1" t="s">
        <v>492</v>
      </c>
      <c r="I5042" s="1">
        <v>2005</v>
      </c>
      <c r="J5042" s="1">
        <v>2005</v>
      </c>
      <c r="K5042" s="1" t="s">
        <v>493</v>
      </c>
      <c r="L5042" s="1">
        <v>3196.12</v>
      </c>
      <c r="M5042" s="1" t="s">
        <v>504</v>
      </c>
      <c r="N5042" s="1" t="s">
        <v>505</v>
      </c>
    </row>
    <row r="5043" spans="1:14" hidden="1" x14ac:dyDescent="0.35">
      <c r="A5043" s="1" t="s">
        <v>487</v>
      </c>
      <c r="B5043" s="1" t="s">
        <v>488</v>
      </c>
      <c r="C5043" s="2" t="s">
        <v>631</v>
      </c>
      <c r="D5043" s="1" t="s">
        <v>269</v>
      </c>
      <c r="E5043" s="1">
        <v>6110</v>
      </c>
      <c r="F5043" s="1" t="s">
        <v>490</v>
      </c>
      <c r="G5043" s="2" t="s">
        <v>491</v>
      </c>
      <c r="H5043" s="1" t="s">
        <v>492</v>
      </c>
      <c r="I5043" s="1">
        <v>2006</v>
      </c>
      <c r="J5043" s="1">
        <v>2006</v>
      </c>
      <c r="K5043" s="1" t="s">
        <v>493</v>
      </c>
      <c r="L5043" s="1">
        <v>4630.22</v>
      </c>
      <c r="M5043" s="1" t="s">
        <v>504</v>
      </c>
      <c r="N5043" s="1" t="s">
        <v>505</v>
      </c>
    </row>
    <row r="5044" spans="1:14" hidden="1" x14ac:dyDescent="0.35">
      <c r="A5044" s="1" t="s">
        <v>487</v>
      </c>
      <c r="B5044" s="1" t="s">
        <v>488</v>
      </c>
      <c r="C5044" s="2" t="s">
        <v>631</v>
      </c>
      <c r="D5044" s="1" t="s">
        <v>269</v>
      </c>
      <c r="E5044" s="1">
        <v>6110</v>
      </c>
      <c r="F5044" s="1" t="s">
        <v>490</v>
      </c>
      <c r="G5044" s="2" t="s">
        <v>491</v>
      </c>
      <c r="H5044" s="1" t="s">
        <v>492</v>
      </c>
      <c r="I5044" s="1">
        <v>2007</v>
      </c>
      <c r="J5044" s="1">
        <v>2007</v>
      </c>
      <c r="K5044" s="1" t="s">
        <v>493</v>
      </c>
      <c r="L5044" s="1">
        <v>1231.3900000000001</v>
      </c>
      <c r="M5044" s="1" t="s">
        <v>504</v>
      </c>
      <c r="N5044" s="1" t="s">
        <v>505</v>
      </c>
    </row>
    <row r="5045" spans="1:14" hidden="1" x14ac:dyDescent="0.35">
      <c r="A5045" s="1" t="s">
        <v>487</v>
      </c>
      <c r="B5045" s="1" t="s">
        <v>488</v>
      </c>
      <c r="C5045" s="2" t="s">
        <v>631</v>
      </c>
      <c r="D5045" s="1" t="s">
        <v>269</v>
      </c>
      <c r="E5045" s="1">
        <v>6110</v>
      </c>
      <c r="F5045" s="1" t="s">
        <v>490</v>
      </c>
      <c r="G5045" s="2" t="s">
        <v>491</v>
      </c>
      <c r="H5045" s="1" t="s">
        <v>492</v>
      </c>
      <c r="I5045" s="1">
        <v>2008</v>
      </c>
      <c r="J5045" s="1">
        <v>2008</v>
      </c>
      <c r="K5045" s="1" t="s">
        <v>493</v>
      </c>
      <c r="L5045" s="1">
        <v>11306.54</v>
      </c>
      <c r="M5045" s="1" t="s">
        <v>504</v>
      </c>
      <c r="N5045" s="1" t="s">
        <v>505</v>
      </c>
    </row>
    <row r="5046" spans="1:14" hidden="1" x14ac:dyDescent="0.35">
      <c r="A5046" s="1" t="s">
        <v>487</v>
      </c>
      <c r="B5046" s="1" t="s">
        <v>488</v>
      </c>
      <c r="C5046" s="2" t="s">
        <v>631</v>
      </c>
      <c r="D5046" s="1" t="s">
        <v>269</v>
      </c>
      <c r="E5046" s="1">
        <v>6110</v>
      </c>
      <c r="F5046" s="1" t="s">
        <v>490</v>
      </c>
      <c r="G5046" s="2" t="s">
        <v>491</v>
      </c>
      <c r="H5046" s="1" t="s">
        <v>492</v>
      </c>
      <c r="I5046" s="1">
        <v>2009</v>
      </c>
      <c r="J5046" s="1">
        <v>2009</v>
      </c>
      <c r="K5046" s="1" t="s">
        <v>493</v>
      </c>
      <c r="L5046" s="1">
        <v>9634.42</v>
      </c>
      <c r="M5046" s="1" t="s">
        <v>504</v>
      </c>
      <c r="N5046" s="1" t="s">
        <v>505</v>
      </c>
    </row>
    <row r="5047" spans="1:14" hidden="1" x14ac:dyDescent="0.35">
      <c r="A5047" s="1" t="s">
        <v>487</v>
      </c>
      <c r="B5047" s="1" t="s">
        <v>488</v>
      </c>
      <c r="C5047" s="2" t="s">
        <v>631</v>
      </c>
      <c r="D5047" s="1" t="s">
        <v>269</v>
      </c>
      <c r="E5047" s="1">
        <v>6110</v>
      </c>
      <c r="F5047" s="1" t="s">
        <v>490</v>
      </c>
      <c r="G5047" s="2" t="s">
        <v>491</v>
      </c>
      <c r="H5047" s="1" t="s">
        <v>492</v>
      </c>
      <c r="I5047" s="1">
        <v>2010</v>
      </c>
      <c r="J5047" s="1">
        <v>2010</v>
      </c>
      <c r="K5047" s="1" t="s">
        <v>493</v>
      </c>
      <c r="L5047" s="1">
        <v>9421.1299999999992</v>
      </c>
      <c r="M5047" s="1" t="s">
        <v>504</v>
      </c>
      <c r="N5047" s="1" t="s">
        <v>505</v>
      </c>
    </row>
    <row r="5048" spans="1:14" hidden="1" x14ac:dyDescent="0.35">
      <c r="A5048" s="1" t="s">
        <v>487</v>
      </c>
      <c r="B5048" s="1" t="s">
        <v>488</v>
      </c>
      <c r="C5048" s="2" t="s">
        <v>631</v>
      </c>
      <c r="D5048" s="1" t="s">
        <v>269</v>
      </c>
      <c r="E5048" s="1">
        <v>6110</v>
      </c>
      <c r="F5048" s="1" t="s">
        <v>490</v>
      </c>
      <c r="G5048" s="2" t="s">
        <v>491</v>
      </c>
      <c r="H5048" s="1" t="s">
        <v>492</v>
      </c>
      <c r="I5048" s="1">
        <v>2011</v>
      </c>
      <c r="J5048" s="1">
        <v>2011</v>
      </c>
      <c r="K5048" s="1" t="s">
        <v>493</v>
      </c>
      <c r="L5048" s="1">
        <v>10530.13</v>
      </c>
      <c r="M5048" s="1" t="s">
        <v>504</v>
      </c>
      <c r="N5048" s="1" t="s">
        <v>505</v>
      </c>
    </row>
    <row r="5049" spans="1:14" hidden="1" x14ac:dyDescent="0.35">
      <c r="A5049" s="1" t="s">
        <v>487</v>
      </c>
      <c r="B5049" s="1" t="s">
        <v>488</v>
      </c>
      <c r="C5049" s="2" t="s">
        <v>631</v>
      </c>
      <c r="D5049" s="1" t="s">
        <v>269</v>
      </c>
      <c r="E5049" s="1">
        <v>6110</v>
      </c>
      <c r="F5049" s="1" t="s">
        <v>490</v>
      </c>
      <c r="G5049" s="2" t="s">
        <v>491</v>
      </c>
      <c r="H5049" s="1" t="s">
        <v>492</v>
      </c>
      <c r="I5049" s="1">
        <v>2012</v>
      </c>
      <c r="J5049" s="1">
        <v>2012</v>
      </c>
      <c r="K5049" s="1" t="s">
        <v>493</v>
      </c>
      <c r="L5049" s="1">
        <v>10330.799999999999</v>
      </c>
      <c r="M5049" s="1" t="s">
        <v>504</v>
      </c>
      <c r="N5049" s="1" t="s">
        <v>505</v>
      </c>
    </row>
    <row r="5050" spans="1:14" hidden="1" x14ac:dyDescent="0.35">
      <c r="A5050" s="1" t="s">
        <v>487</v>
      </c>
      <c r="B5050" s="1" t="s">
        <v>488</v>
      </c>
      <c r="C5050" s="2" t="s">
        <v>631</v>
      </c>
      <c r="D5050" s="1" t="s">
        <v>269</v>
      </c>
      <c r="E5050" s="1">
        <v>6110</v>
      </c>
      <c r="F5050" s="1" t="s">
        <v>490</v>
      </c>
      <c r="G5050" s="2" t="s">
        <v>491</v>
      </c>
      <c r="H5050" s="1" t="s">
        <v>492</v>
      </c>
      <c r="I5050" s="1">
        <v>2013</v>
      </c>
      <c r="J5050" s="1">
        <v>2013</v>
      </c>
      <c r="K5050" s="1" t="s">
        <v>493</v>
      </c>
      <c r="L5050" s="1">
        <v>12400.61</v>
      </c>
      <c r="M5050" s="1" t="s">
        <v>504</v>
      </c>
      <c r="N5050" s="1" t="s">
        <v>505</v>
      </c>
    </row>
    <row r="5051" spans="1:14" hidden="1" x14ac:dyDescent="0.35">
      <c r="A5051" s="1" t="s">
        <v>487</v>
      </c>
      <c r="B5051" s="1" t="s">
        <v>488</v>
      </c>
      <c r="C5051" s="2" t="s">
        <v>631</v>
      </c>
      <c r="D5051" s="1" t="s">
        <v>269</v>
      </c>
      <c r="E5051" s="1">
        <v>6110</v>
      </c>
      <c r="F5051" s="1" t="s">
        <v>490</v>
      </c>
      <c r="G5051" s="2" t="s">
        <v>491</v>
      </c>
      <c r="H5051" s="1" t="s">
        <v>492</v>
      </c>
      <c r="I5051" s="1">
        <v>2014</v>
      </c>
      <c r="J5051" s="1">
        <v>2014</v>
      </c>
      <c r="K5051" s="1" t="s">
        <v>493</v>
      </c>
      <c r="L5051" s="1">
        <v>10121.81</v>
      </c>
      <c r="M5051" s="1" t="s">
        <v>504</v>
      </c>
      <c r="N5051" s="1" t="s">
        <v>505</v>
      </c>
    </row>
    <row r="5052" spans="1:14" hidden="1" x14ac:dyDescent="0.35">
      <c r="A5052" s="1" t="s">
        <v>487</v>
      </c>
      <c r="B5052" s="1" t="s">
        <v>488</v>
      </c>
      <c r="C5052" s="2" t="s">
        <v>631</v>
      </c>
      <c r="D5052" s="1" t="s">
        <v>269</v>
      </c>
      <c r="E5052" s="1">
        <v>6110</v>
      </c>
      <c r="F5052" s="1" t="s">
        <v>490</v>
      </c>
      <c r="G5052" s="2" t="s">
        <v>491</v>
      </c>
      <c r="H5052" s="1" t="s">
        <v>492</v>
      </c>
      <c r="I5052" s="1">
        <v>2015</v>
      </c>
      <c r="J5052" s="1">
        <v>2015</v>
      </c>
      <c r="K5052" s="1" t="s">
        <v>493</v>
      </c>
      <c r="L5052" s="1">
        <v>5069.1000000000004</v>
      </c>
      <c r="M5052" s="1" t="s">
        <v>504</v>
      </c>
      <c r="N5052" s="1" t="s">
        <v>505</v>
      </c>
    </row>
    <row r="5053" spans="1:14" hidden="1" x14ac:dyDescent="0.35">
      <c r="A5053" s="1" t="s">
        <v>487</v>
      </c>
      <c r="B5053" s="1" t="s">
        <v>488</v>
      </c>
      <c r="C5053" s="2" t="s">
        <v>631</v>
      </c>
      <c r="D5053" s="1" t="s">
        <v>269</v>
      </c>
      <c r="E5053" s="1">
        <v>6110</v>
      </c>
      <c r="F5053" s="1" t="s">
        <v>490</v>
      </c>
      <c r="G5053" s="2" t="s">
        <v>491</v>
      </c>
      <c r="H5053" s="1" t="s">
        <v>492</v>
      </c>
      <c r="I5053" s="1">
        <v>2016</v>
      </c>
      <c r="J5053" s="1">
        <v>2016</v>
      </c>
      <c r="K5053" s="1" t="s">
        <v>493</v>
      </c>
      <c r="L5053" s="1">
        <v>5604.65</v>
      </c>
      <c r="M5053" s="1" t="s">
        <v>504</v>
      </c>
      <c r="N5053" s="1" t="s">
        <v>505</v>
      </c>
    </row>
    <row r="5054" spans="1:14" hidden="1" x14ac:dyDescent="0.35">
      <c r="A5054" s="1" t="s">
        <v>487</v>
      </c>
      <c r="B5054" s="1" t="s">
        <v>488</v>
      </c>
      <c r="C5054" s="2" t="s">
        <v>631</v>
      </c>
      <c r="D5054" s="1" t="s">
        <v>269</v>
      </c>
      <c r="E5054" s="1">
        <v>6110</v>
      </c>
      <c r="F5054" s="1" t="s">
        <v>490</v>
      </c>
      <c r="G5054" s="2" t="s">
        <v>491</v>
      </c>
      <c r="H5054" s="1" t="s">
        <v>492</v>
      </c>
      <c r="I5054" s="1">
        <v>2017</v>
      </c>
      <c r="J5054" s="1">
        <v>2017</v>
      </c>
      <c r="K5054" s="1" t="s">
        <v>493</v>
      </c>
      <c r="L5054" s="1">
        <v>6935.47</v>
      </c>
      <c r="M5054" s="1" t="s">
        <v>504</v>
      </c>
      <c r="N5054" s="1" t="s">
        <v>505</v>
      </c>
    </row>
    <row r="5055" spans="1:14" hidden="1" x14ac:dyDescent="0.35">
      <c r="A5055" s="1" t="s">
        <v>487</v>
      </c>
      <c r="B5055" s="1" t="s">
        <v>488</v>
      </c>
      <c r="C5055" s="2" t="s">
        <v>631</v>
      </c>
      <c r="D5055" s="1" t="s">
        <v>269</v>
      </c>
      <c r="E5055" s="1">
        <v>6110</v>
      </c>
      <c r="F5055" s="1" t="s">
        <v>490</v>
      </c>
      <c r="G5055" s="2" t="s">
        <v>491</v>
      </c>
      <c r="H5055" s="1" t="s">
        <v>492</v>
      </c>
      <c r="I5055" s="1">
        <v>2018</v>
      </c>
      <c r="J5055" s="1">
        <v>2018</v>
      </c>
      <c r="K5055" s="1" t="s">
        <v>493</v>
      </c>
      <c r="L5055" s="1">
        <v>7119.25</v>
      </c>
      <c r="M5055" s="1" t="s">
        <v>504</v>
      </c>
      <c r="N5055" s="1" t="s">
        <v>505</v>
      </c>
    </row>
    <row r="5056" spans="1:14" hidden="1" x14ac:dyDescent="0.35">
      <c r="A5056" s="1" t="s">
        <v>487</v>
      </c>
      <c r="B5056" s="1" t="s">
        <v>488</v>
      </c>
      <c r="C5056" s="2" t="s">
        <v>631</v>
      </c>
      <c r="D5056" s="1" t="s">
        <v>269</v>
      </c>
      <c r="E5056" s="1">
        <v>6110</v>
      </c>
      <c r="F5056" s="1" t="s">
        <v>490</v>
      </c>
      <c r="G5056" s="2" t="s">
        <v>506</v>
      </c>
      <c r="H5056" s="1" t="s">
        <v>507</v>
      </c>
      <c r="I5056" s="1">
        <v>2014</v>
      </c>
      <c r="J5056" s="1">
        <v>2014</v>
      </c>
      <c r="K5056" s="1" t="s">
        <v>493</v>
      </c>
      <c r="L5056" s="1">
        <v>0</v>
      </c>
      <c r="M5056" s="1" t="s">
        <v>504</v>
      </c>
      <c r="N5056" s="1" t="s">
        <v>505</v>
      </c>
    </row>
    <row r="5057" spans="1:14" hidden="1" x14ac:dyDescent="0.35">
      <c r="A5057" s="1" t="s">
        <v>487</v>
      </c>
      <c r="B5057" s="1" t="s">
        <v>488</v>
      </c>
      <c r="C5057" s="2" t="s">
        <v>631</v>
      </c>
      <c r="D5057" s="1" t="s">
        <v>269</v>
      </c>
      <c r="E5057" s="1">
        <v>6110</v>
      </c>
      <c r="F5057" s="1" t="s">
        <v>490</v>
      </c>
      <c r="G5057" s="2" t="s">
        <v>506</v>
      </c>
      <c r="H5057" s="1" t="s">
        <v>507</v>
      </c>
      <c r="I5057" s="1">
        <v>2016</v>
      </c>
      <c r="J5057" s="1">
        <v>2016</v>
      </c>
      <c r="K5057" s="1" t="s">
        <v>493</v>
      </c>
      <c r="L5057" s="1">
        <v>0.16</v>
      </c>
      <c r="M5057" s="1" t="s">
        <v>504</v>
      </c>
      <c r="N5057" s="1" t="s">
        <v>505</v>
      </c>
    </row>
    <row r="5058" spans="1:14" hidden="1" x14ac:dyDescent="0.35">
      <c r="A5058" s="1" t="s">
        <v>487</v>
      </c>
      <c r="B5058" s="1" t="s">
        <v>488</v>
      </c>
      <c r="C5058" s="2" t="s">
        <v>631</v>
      </c>
      <c r="D5058" s="1" t="s">
        <v>269</v>
      </c>
      <c r="E5058" s="1">
        <v>6110</v>
      </c>
      <c r="F5058" s="1" t="s">
        <v>490</v>
      </c>
      <c r="G5058" s="2" t="s">
        <v>506</v>
      </c>
      <c r="H5058" s="1" t="s">
        <v>507</v>
      </c>
      <c r="I5058" s="1">
        <v>2017</v>
      </c>
      <c r="J5058" s="1">
        <v>2017</v>
      </c>
      <c r="K5058" s="1" t="s">
        <v>493</v>
      </c>
      <c r="L5058" s="1">
        <v>0.18</v>
      </c>
      <c r="M5058" s="1" t="s">
        <v>504</v>
      </c>
      <c r="N5058" s="1" t="s">
        <v>505</v>
      </c>
    </row>
    <row r="5059" spans="1:14" hidden="1" x14ac:dyDescent="0.35">
      <c r="A5059" s="1" t="s">
        <v>487</v>
      </c>
      <c r="B5059" s="1" t="s">
        <v>488</v>
      </c>
      <c r="C5059" s="2" t="s">
        <v>631</v>
      </c>
      <c r="D5059" s="1" t="s">
        <v>269</v>
      </c>
      <c r="E5059" s="1">
        <v>6110</v>
      </c>
      <c r="F5059" s="1" t="s">
        <v>490</v>
      </c>
      <c r="G5059" s="2" t="s">
        <v>506</v>
      </c>
      <c r="H5059" s="1" t="s">
        <v>507</v>
      </c>
      <c r="I5059" s="1">
        <v>2018</v>
      </c>
      <c r="J5059" s="1">
        <v>2018</v>
      </c>
      <c r="K5059" s="1" t="s">
        <v>493</v>
      </c>
      <c r="L5059" s="1">
        <v>1.32</v>
      </c>
      <c r="M5059" s="1" t="s">
        <v>504</v>
      </c>
      <c r="N5059" s="1" t="s">
        <v>505</v>
      </c>
    </row>
    <row r="5060" spans="1:14" hidden="1" x14ac:dyDescent="0.35">
      <c r="A5060" s="1" t="s">
        <v>487</v>
      </c>
      <c r="B5060" s="1" t="s">
        <v>488</v>
      </c>
      <c r="C5060" s="2" t="s">
        <v>631</v>
      </c>
      <c r="D5060" s="1" t="s">
        <v>269</v>
      </c>
      <c r="E5060" s="1">
        <v>6110</v>
      </c>
      <c r="F5060" s="1" t="s">
        <v>490</v>
      </c>
      <c r="G5060" s="2" t="s">
        <v>497</v>
      </c>
      <c r="H5060" s="1" t="s">
        <v>498</v>
      </c>
      <c r="I5060" s="1">
        <v>2002</v>
      </c>
      <c r="J5060" s="1">
        <v>2002</v>
      </c>
      <c r="K5060" s="1" t="s">
        <v>493</v>
      </c>
      <c r="L5060" s="1">
        <v>607.27</v>
      </c>
      <c r="M5060" s="1" t="s">
        <v>504</v>
      </c>
      <c r="N5060" s="1" t="s">
        <v>505</v>
      </c>
    </row>
    <row r="5061" spans="1:14" hidden="1" x14ac:dyDescent="0.35">
      <c r="A5061" s="1" t="s">
        <v>487</v>
      </c>
      <c r="B5061" s="1" t="s">
        <v>488</v>
      </c>
      <c r="C5061" s="2" t="s">
        <v>631</v>
      </c>
      <c r="D5061" s="1" t="s">
        <v>269</v>
      </c>
      <c r="E5061" s="1">
        <v>6110</v>
      </c>
      <c r="F5061" s="1" t="s">
        <v>490</v>
      </c>
      <c r="G5061" s="2" t="s">
        <v>497</v>
      </c>
      <c r="H5061" s="1" t="s">
        <v>498</v>
      </c>
      <c r="I5061" s="1">
        <v>2003</v>
      </c>
      <c r="J5061" s="1">
        <v>2003</v>
      </c>
      <c r="K5061" s="1" t="s">
        <v>493</v>
      </c>
      <c r="L5061" s="1">
        <v>622.91</v>
      </c>
      <c r="M5061" s="1" t="s">
        <v>504</v>
      </c>
      <c r="N5061" s="1" t="s">
        <v>505</v>
      </c>
    </row>
    <row r="5062" spans="1:14" hidden="1" x14ac:dyDescent="0.35">
      <c r="A5062" s="1" t="s">
        <v>487</v>
      </c>
      <c r="B5062" s="1" t="s">
        <v>488</v>
      </c>
      <c r="C5062" s="2" t="s">
        <v>631</v>
      </c>
      <c r="D5062" s="1" t="s">
        <v>269</v>
      </c>
      <c r="E5062" s="1">
        <v>6110</v>
      </c>
      <c r="F5062" s="1" t="s">
        <v>490</v>
      </c>
      <c r="G5062" s="2" t="s">
        <v>497</v>
      </c>
      <c r="H5062" s="1" t="s">
        <v>498</v>
      </c>
      <c r="I5062" s="1">
        <v>2004</v>
      </c>
      <c r="J5062" s="1">
        <v>2004</v>
      </c>
      <c r="K5062" s="1" t="s">
        <v>493</v>
      </c>
      <c r="L5062" s="1">
        <v>663.31</v>
      </c>
      <c r="M5062" s="1" t="s">
        <v>504</v>
      </c>
      <c r="N5062" s="1" t="s">
        <v>505</v>
      </c>
    </row>
    <row r="5063" spans="1:14" hidden="1" x14ac:dyDescent="0.35">
      <c r="A5063" s="1" t="s">
        <v>487</v>
      </c>
      <c r="B5063" s="1" t="s">
        <v>488</v>
      </c>
      <c r="C5063" s="2" t="s">
        <v>631</v>
      </c>
      <c r="D5063" s="1" t="s">
        <v>269</v>
      </c>
      <c r="E5063" s="1">
        <v>6110</v>
      </c>
      <c r="F5063" s="1" t="s">
        <v>490</v>
      </c>
      <c r="G5063" s="2" t="s">
        <v>497</v>
      </c>
      <c r="H5063" s="1" t="s">
        <v>498</v>
      </c>
      <c r="I5063" s="1">
        <v>2005</v>
      </c>
      <c r="J5063" s="1">
        <v>2005</v>
      </c>
      <c r="K5063" s="1" t="s">
        <v>493</v>
      </c>
      <c r="L5063" s="1">
        <v>769.65</v>
      </c>
      <c r="M5063" s="1" t="s">
        <v>504</v>
      </c>
      <c r="N5063" s="1" t="s">
        <v>505</v>
      </c>
    </row>
    <row r="5064" spans="1:14" hidden="1" x14ac:dyDescent="0.35">
      <c r="A5064" s="1" t="s">
        <v>487</v>
      </c>
      <c r="B5064" s="1" t="s">
        <v>488</v>
      </c>
      <c r="C5064" s="2" t="s">
        <v>631</v>
      </c>
      <c r="D5064" s="1" t="s">
        <v>269</v>
      </c>
      <c r="E5064" s="1">
        <v>6110</v>
      </c>
      <c r="F5064" s="1" t="s">
        <v>490</v>
      </c>
      <c r="G5064" s="2" t="s">
        <v>497</v>
      </c>
      <c r="H5064" s="1" t="s">
        <v>498</v>
      </c>
      <c r="I5064" s="1">
        <v>2006</v>
      </c>
      <c r="J5064" s="1">
        <v>2006</v>
      </c>
      <c r="K5064" s="1" t="s">
        <v>493</v>
      </c>
      <c r="L5064" s="1">
        <v>856.9</v>
      </c>
      <c r="M5064" s="1" t="s">
        <v>504</v>
      </c>
      <c r="N5064" s="1" t="s">
        <v>505</v>
      </c>
    </row>
    <row r="5065" spans="1:14" hidden="1" x14ac:dyDescent="0.35">
      <c r="A5065" s="1" t="s">
        <v>487</v>
      </c>
      <c r="B5065" s="1" t="s">
        <v>488</v>
      </c>
      <c r="C5065" s="2" t="s">
        <v>631</v>
      </c>
      <c r="D5065" s="1" t="s">
        <v>269</v>
      </c>
      <c r="E5065" s="1">
        <v>6110</v>
      </c>
      <c r="F5065" s="1" t="s">
        <v>490</v>
      </c>
      <c r="G5065" s="2" t="s">
        <v>497</v>
      </c>
      <c r="H5065" s="1" t="s">
        <v>498</v>
      </c>
      <c r="I5065" s="1">
        <v>2008</v>
      </c>
      <c r="J5065" s="1">
        <v>2008</v>
      </c>
      <c r="K5065" s="1" t="s">
        <v>493</v>
      </c>
      <c r="L5065" s="1">
        <v>1022.01</v>
      </c>
      <c r="M5065" s="1" t="s">
        <v>504</v>
      </c>
      <c r="N5065" s="1" t="s">
        <v>505</v>
      </c>
    </row>
    <row r="5066" spans="1:14" hidden="1" x14ac:dyDescent="0.35">
      <c r="A5066" s="1" t="s">
        <v>487</v>
      </c>
      <c r="B5066" s="1" t="s">
        <v>488</v>
      </c>
      <c r="C5066" s="2" t="s">
        <v>631</v>
      </c>
      <c r="D5066" s="1" t="s">
        <v>269</v>
      </c>
      <c r="E5066" s="1">
        <v>6110</v>
      </c>
      <c r="F5066" s="1" t="s">
        <v>490</v>
      </c>
      <c r="G5066" s="2" t="s">
        <v>497</v>
      </c>
      <c r="H5066" s="1" t="s">
        <v>498</v>
      </c>
      <c r="I5066" s="1">
        <v>2009</v>
      </c>
      <c r="J5066" s="1">
        <v>2009</v>
      </c>
      <c r="K5066" s="1" t="s">
        <v>493</v>
      </c>
      <c r="L5066" s="1">
        <v>847.5</v>
      </c>
      <c r="M5066" s="1" t="s">
        <v>504</v>
      </c>
      <c r="N5066" s="1" t="s">
        <v>505</v>
      </c>
    </row>
    <row r="5067" spans="1:14" hidden="1" x14ac:dyDescent="0.35">
      <c r="A5067" s="1" t="s">
        <v>487</v>
      </c>
      <c r="B5067" s="1" t="s">
        <v>488</v>
      </c>
      <c r="C5067" s="2" t="s">
        <v>631</v>
      </c>
      <c r="D5067" s="1" t="s">
        <v>269</v>
      </c>
      <c r="E5067" s="1">
        <v>6110</v>
      </c>
      <c r="F5067" s="1" t="s">
        <v>490</v>
      </c>
      <c r="G5067" s="2" t="s">
        <v>497</v>
      </c>
      <c r="H5067" s="1" t="s">
        <v>498</v>
      </c>
      <c r="I5067" s="1">
        <v>2010</v>
      </c>
      <c r="J5067" s="1">
        <v>2010</v>
      </c>
      <c r="K5067" s="1" t="s">
        <v>493</v>
      </c>
      <c r="L5067" s="1">
        <v>869.34</v>
      </c>
      <c r="M5067" s="1" t="s">
        <v>504</v>
      </c>
      <c r="N5067" s="1" t="s">
        <v>505</v>
      </c>
    </row>
    <row r="5068" spans="1:14" hidden="1" x14ac:dyDescent="0.35">
      <c r="A5068" s="1" t="s">
        <v>487</v>
      </c>
      <c r="B5068" s="1" t="s">
        <v>488</v>
      </c>
      <c r="C5068" s="2" t="s">
        <v>631</v>
      </c>
      <c r="D5068" s="1" t="s">
        <v>269</v>
      </c>
      <c r="E5068" s="1">
        <v>6110</v>
      </c>
      <c r="F5068" s="1" t="s">
        <v>490</v>
      </c>
      <c r="G5068" s="2" t="s">
        <v>497</v>
      </c>
      <c r="H5068" s="1" t="s">
        <v>498</v>
      </c>
      <c r="I5068" s="1">
        <v>2011</v>
      </c>
      <c r="J5068" s="1">
        <v>2011</v>
      </c>
      <c r="K5068" s="1" t="s">
        <v>493</v>
      </c>
      <c r="L5068" s="1">
        <v>1058.46</v>
      </c>
      <c r="M5068" s="1" t="s">
        <v>504</v>
      </c>
      <c r="N5068" s="1" t="s">
        <v>505</v>
      </c>
    </row>
    <row r="5069" spans="1:14" hidden="1" x14ac:dyDescent="0.35">
      <c r="A5069" s="1" t="s">
        <v>487</v>
      </c>
      <c r="B5069" s="1" t="s">
        <v>488</v>
      </c>
      <c r="C5069" s="2" t="s">
        <v>631</v>
      </c>
      <c r="D5069" s="1" t="s">
        <v>269</v>
      </c>
      <c r="E5069" s="1">
        <v>6110</v>
      </c>
      <c r="F5069" s="1" t="s">
        <v>490</v>
      </c>
      <c r="G5069" s="2" t="s">
        <v>497</v>
      </c>
      <c r="H5069" s="1" t="s">
        <v>498</v>
      </c>
      <c r="I5069" s="1">
        <v>2012</v>
      </c>
      <c r="J5069" s="1">
        <v>2012</v>
      </c>
      <c r="K5069" s="1" t="s">
        <v>493</v>
      </c>
      <c r="L5069" s="1">
        <v>1206.23</v>
      </c>
      <c r="M5069" s="1" t="s">
        <v>504</v>
      </c>
      <c r="N5069" s="1" t="s">
        <v>505</v>
      </c>
    </row>
    <row r="5070" spans="1:14" hidden="1" x14ac:dyDescent="0.35">
      <c r="A5070" s="1" t="s">
        <v>487</v>
      </c>
      <c r="B5070" s="1" t="s">
        <v>488</v>
      </c>
      <c r="C5070" s="2" t="s">
        <v>631</v>
      </c>
      <c r="D5070" s="1" t="s">
        <v>269</v>
      </c>
      <c r="E5070" s="1">
        <v>6110</v>
      </c>
      <c r="F5070" s="1" t="s">
        <v>490</v>
      </c>
      <c r="G5070" s="2" t="s">
        <v>497</v>
      </c>
      <c r="H5070" s="1" t="s">
        <v>498</v>
      </c>
      <c r="I5070" s="1">
        <v>2013</v>
      </c>
      <c r="J5070" s="1">
        <v>2013</v>
      </c>
      <c r="K5070" s="1" t="s">
        <v>493</v>
      </c>
      <c r="L5070" s="1">
        <v>1460.56</v>
      </c>
      <c r="M5070" s="1" t="s">
        <v>504</v>
      </c>
      <c r="N5070" s="1" t="s">
        <v>505</v>
      </c>
    </row>
    <row r="5071" spans="1:14" hidden="1" x14ac:dyDescent="0.35">
      <c r="A5071" s="1" t="s">
        <v>487</v>
      </c>
      <c r="B5071" s="1" t="s">
        <v>488</v>
      </c>
      <c r="C5071" s="2" t="s">
        <v>631</v>
      </c>
      <c r="D5071" s="1" t="s">
        <v>269</v>
      </c>
      <c r="E5071" s="1">
        <v>6110</v>
      </c>
      <c r="F5071" s="1" t="s">
        <v>490</v>
      </c>
      <c r="G5071" s="2" t="s">
        <v>497</v>
      </c>
      <c r="H5071" s="1" t="s">
        <v>498</v>
      </c>
      <c r="I5071" s="1">
        <v>2014</v>
      </c>
      <c r="J5071" s="1">
        <v>2014</v>
      </c>
      <c r="K5071" s="1" t="s">
        <v>493</v>
      </c>
      <c r="L5071" s="1">
        <v>1670.69</v>
      </c>
      <c r="M5071" s="1" t="s">
        <v>504</v>
      </c>
      <c r="N5071" s="1" t="s">
        <v>505</v>
      </c>
    </row>
    <row r="5072" spans="1:14" hidden="1" x14ac:dyDescent="0.35">
      <c r="A5072" s="1" t="s">
        <v>487</v>
      </c>
      <c r="B5072" s="1" t="s">
        <v>488</v>
      </c>
      <c r="C5072" s="2" t="s">
        <v>631</v>
      </c>
      <c r="D5072" s="1" t="s">
        <v>269</v>
      </c>
      <c r="E5072" s="1">
        <v>6110</v>
      </c>
      <c r="F5072" s="1" t="s">
        <v>490</v>
      </c>
      <c r="G5072" s="2" t="s">
        <v>497</v>
      </c>
      <c r="H5072" s="1" t="s">
        <v>498</v>
      </c>
      <c r="I5072" s="1">
        <v>2015</v>
      </c>
      <c r="J5072" s="1">
        <v>2015</v>
      </c>
      <c r="K5072" s="1" t="s">
        <v>493</v>
      </c>
      <c r="L5072" s="1">
        <v>660.35</v>
      </c>
      <c r="M5072" s="1" t="s">
        <v>504</v>
      </c>
      <c r="N5072" s="1" t="s">
        <v>505</v>
      </c>
    </row>
    <row r="5073" spans="1:14" hidden="1" x14ac:dyDescent="0.35">
      <c r="A5073" s="1" t="s">
        <v>487</v>
      </c>
      <c r="B5073" s="1" t="s">
        <v>488</v>
      </c>
      <c r="C5073" s="2" t="s">
        <v>631</v>
      </c>
      <c r="D5073" s="1" t="s">
        <v>269</v>
      </c>
      <c r="E5073" s="1">
        <v>6110</v>
      </c>
      <c r="F5073" s="1" t="s">
        <v>490</v>
      </c>
      <c r="G5073" s="2" t="s">
        <v>497</v>
      </c>
      <c r="H5073" s="1" t="s">
        <v>498</v>
      </c>
      <c r="I5073" s="1">
        <v>2016</v>
      </c>
      <c r="J5073" s="1">
        <v>2016</v>
      </c>
      <c r="K5073" s="1" t="s">
        <v>493</v>
      </c>
      <c r="L5073" s="1">
        <v>968.26</v>
      </c>
      <c r="M5073" s="1" t="s">
        <v>504</v>
      </c>
      <c r="N5073" s="1" t="s">
        <v>505</v>
      </c>
    </row>
    <row r="5074" spans="1:14" hidden="1" x14ac:dyDescent="0.35">
      <c r="A5074" s="1" t="s">
        <v>487</v>
      </c>
      <c r="B5074" s="1" t="s">
        <v>488</v>
      </c>
      <c r="C5074" s="2" t="s">
        <v>631</v>
      </c>
      <c r="D5074" s="1" t="s">
        <v>269</v>
      </c>
      <c r="E5074" s="1">
        <v>6110</v>
      </c>
      <c r="F5074" s="1" t="s">
        <v>490</v>
      </c>
      <c r="G5074" s="2" t="s">
        <v>497</v>
      </c>
      <c r="H5074" s="1" t="s">
        <v>498</v>
      </c>
      <c r="I5074" s="1">
        <v>2017</v>
      </c>
      <c r="J5074" s="1">
        <v>2017</v>
      </c>
      <c r="K5074" s="1" t="s">
        <v>493</v>
      </c>
      <c r="L5074" s="1">
        <v>1810.39</v>
      </c>
      <c r="M5074" s="1" t="s">
        <v>504</v>
      </c>
      <c r="N5074" s="1" t="s">
        <v>505</v>
      </c>
    </row>
    <row r="5075" spans="1:14" hidden="1" x14ac:dyDescent="0.35">
      <c r="A5075" s="1" t="s">
        <v>487</v>
      </c>
      <c r="B5075" s="1" t="s">
        <v>488</v>
      </c>
      <c r="C5075" s="2" t="s">
        <v>631</v>
      </c>
      <c r="D5075" s="1" t="s">
        <v>269</v>
      </c>
      <c r="E5075" s="1">
        <v>6110</v>
      </c>
      <c r="F5075" s="1" t="s">
        <v>490</v>
      </c>
      <c r="G5075" s="2" t="s">
        <v>497</v>
      </c>
      <c r="H5075" s="1" t="s">
        <v>498</v>
      </c>
      <c r="I5075" s="1">
        <v>2018</v>
      </c>
      <c r="J5075" s="1">
        <v>2018</v>
      </c>
      <c r="K5075" s="1" t="s">
        <v>493</v>
      </c>
      <c r="L5075" s="1">
        <v>1901.2</v>
      </c>
      <c r="M5075" s="1" t="s">
        <v>504</v>
      </c>
      <c r="N5075" s="1" t="s">
        <v>505</v>
      </c>
    </row>
    <row r="5076" spans="1:14" hidden="1" x14ac:dyDescent="0.35">
      <c r="A5076" s="1" t="s">
        <v>487</v>
      </c>
      <c r="B5076" s="1" t="s">
        <v>488</v>
      </c>
      <c r="C5076" s="2" t="s">
        <v>631</v>
      </c>
      <c r="D5076" s="1" t="s">
        <v>269</v>
      </c>
      <c r="E5076" s="1">
        <v>6110</v>
      </c>
      <c r="F5076" s="1" t="s">
        <v>490</v>
      </c>
      <c r="G5076" s="2" t="s">
        <v>499</v>
      </c>
      <c r="H5076" s="1" t="s">
        <v>500</v>
      </c>
      <c r="I5076" s="1">
        <v>2001</v>
      </c>
      <c r="J5076" s="1">
        <v>2001</v>
      </c>
      <c r="K5076" s="1" t="s">
        <v>493</v>
      </c>
      <c r="L5076" s="1">
        <v>951.27</v>
      </c>
      <c r="M5076" s="1" t="s">
        <v>504</v>
      </c>
      <c r="N5076" s="1" t="s">
        <v>505</v>
      </c>
    </row>
    <row r="5077" spans="1:14" hidden="1" x14ac:dyDescent="0.35">
      <c r="A5077" s="1" t="s">
        <v>487</v>
      </c>
      <c r="B5077" s="1" t="s">
        <v>488</v>
      </c>
      <c r="C5077" s="2" t="s">
        <v>631</v>
      </c>
      <c r="D5077" s="1" t="s">
        <v>269</v>
      </c>
      <c r="E5077" s="1">
        <v>6110</v>
      </c>
      <c r="F5077" s="1" t="s">
        <v>490</v>
      </c>
      <c r="G5077" s="2" t="s">
        <v>499</v>
      </c>
      <c r="H5077" s="1" t="s">
        <v>500</v>
      </c>
      <c r="I5077" s="1">
        <v>2002</v>
      </c>
      <c r="J5077" s="1">
        <v>2002</v>
      </c>
      <c r="K5077" s="1" t="s">
        <v>493</v>
      </c>
      <c r="L5077" s="1">
        <v>872.35</v>
      </c>
      <c r="M5077" s="1" t="s">
        <v>504</v>
      </c>
      <c r="N5077" s="1" t="s">
        <v>505</v>
      </c>
    </row>
    <row r="5078" spans="1:14" hidden="1" x14ac:dyDescent="0.35">
      <c r="A5078" s="1" t="s">
        <v>487</v>
      </c>
      <c r="B5078" s="1" t="s">
        <v>488</v>
      </c>
      <c r="C5078" s="2" t="s">
        <v>631</v>
      </c>
      <c r="D5078" s="1" t="s">
        <v>269</v>
      </c>
      <c r="E5078" s="1">
        <v>6110</v>
      </c>
      <c r="F5078" s="1" t="s">
        <v>490</v>
      </c>
      <c r="G5078" s="2" t="s">
        <v>499</v>
      </c>
      <c r="H5078" s="1" t="s">
        <v>500</v>
      </c>
      <c r="I5078" s="1">
        <v>2003</v>
      </c>
      <c r="J5078" s="1">
        <v>2003</v>
      </c>
      <c r="K5078" s="1" t="s">
        <v>493</v>
      </c>
      <c r="L5078" s="1">
        <v>1036.06</v>
      </c>
      <c r="M5078" s="1" t="s">
        <v>504</v>
      </c>
      <c r="N5078" s="1" t="s">
        <v>505</v>
      </c>
    </row>
    <row r="5079" spans="1:14" hidden="1" x14ac:dyDescent="0.35">
      <c r="A5079" s="1" t="s">
        <v>487</v>
      </c>
      <c r="B5079" s="1" t="s">
        <v>488</v>
      </c>
      <c r="C5079" s="2" t="s">
        <v>631</v>
      </c>
      <c r="D5079" s="1" t="s">
        <v>269</v>
      </c>
      <c r="E5079" s="1">
        <v>6110</v>
      </c>
      <c r="F5079" s="1" t="s">
        <v>490</v>
      </c>
      <c r="G5079" s="2" t="s">
        <v>499</v>
      </c>
      <c r="H5079" s="1" t="s">
        <v>500</v>
      </c>
      <c r="I5079" s="1">
        <v>2004</v>
      </c>
      <c r="J5079" s="1">
        <v>2004</v>
      </c>
      <c r="K5079" s="1" t="s">
        <v>493</v>
      </c>
      <c r="L5079" s="1">
        <v>1224.9100000000001</v>
      </c>
      <c r="M5079" s="1" t="s">
        <v>504</v>
      </c>
      <c r="N5079" s="1" t="s">
        <v>505</v>
      </c>
    </row>
    <row r="5080" spans="1:14" hidden="1" x14ac:dyDescent="0.35">
      <c r="A5080" s="1" t="s">
        <v>487</v>
      </c>
      <c r="B5080" s="1" t="s">
        <v>488</v>
      </c>
      <c r="C5080" s="2" t="s">
        <v>631</v>
      </c>
      <c r="D5080" s="1" t="s">
        <v>269</v>
      </c>
      <c r="E5080" s="1">
        <v>6110</v>
      </c>
      <c r="F5080" s="1" t="s">
        <v>490</v>
      </c>
      <c r="G5080" s="2" t="s">
        <v>499</v>
      </c>
      <c r="H5080" s="1" t="s">
        <v>500</v>
      </c>
      <c r="I5080" s="1">
        <v>2005</v>
      </c>
      <c r="J5080" s="1">
        <v>2005</v>
      </c>
      <c r="K5080" s="1" t="s">
        <v>493</v>
      </c>
      <c r="L5080" s="1">
        <v>1035.47</v>
      </c>
      <c r="M5080" s="1" t="s">
        <v>504</v>
      </c>
      <c r="N5080" s="1" t="s">
        <v>505</v>
      </c>
    </row>
    <row r="5081" spans="1:14" hidden="1" x14ac:dyDescent="0.35">
      <c r="A5081" s="1" t="s">
        <v>487</v>
      </c>
      <c r="B5081" s="1" t="s">
        <v>488</v>
      </c>
      <c r="C5081" s="2" t="s">
        <v>631</v>
      </c>
      <c r="D5081" s="1" t="s">
        <v>269</v>
      </c>
      <c r="E5081" s="1">
        <v>6110</v>
      </c>
      <c r="F5081" s="1" t="s">
        <v>490</v>
      </c>
      <c r="G5081" s="2" t="s">
        <v>499</v>
      </c>
      <c r="H5081" s="1" t="s">
        <v>500</v>
      </c>
      <c r="I5081" s="1">
        <v>2006</v>
      </c>
      <c r="J5081" s="1">
        <v>2006</v>
      </c>
      <c r="K5081" s="1" t="s">
        <v>493</v>
      </c>
      <c r="L5081" s="1">
        <v>1390.17</v>
      </c>
      <c r="M5081" s="1" t="s">
        <v>504</v>
      </c>
      <c r="N5081" s="1" t="s">
        <v>505</v>
      </c>
    </row>
    <row r="5082" spans="1:14" hidden="1" x14ac:dyDescent="0.35">
      <c r="A5082" s="1" t="s">
        <v>487</v>
      </c>
      <c r="B5082" s="1" t="s">
        <v>488</v>
      </c>
      <c r="C5082" s="2" t="s">
        <v>631</v>
      </c>
      <c r="D5082" s="1" t="s">
        <v>269</v>
      </c>
      <c r="E5082" s="1">
        <v>6110</v>
      </c>
      <c r="F5082" s="1" t="s">
        <v>490</v>
      </c>
      <c r="G5082" s="2" t="s">
        <v>499</v>
      </c>
      <c r="H5082" s="1" t="s">
        <v>500</v>
      </c>
      <c r="I5082" s="1">
        <v>2007</v>
      </c>
      <c r="J5082" s="1">
        <v>2007</v>
      </c>
      <c r="K5082" s="1" t="s">
        <v>493</v>
      </c>
      <c r="L5082" s="1">
        <v>1231.3900000000001</v>
      </c>
      <c r="M5082" s="1" t="s">
        <v>504</v>
      </c>
      <c r="N5082" s="1" t="s">
        <v>505</v>
      </c>
    </row>
    <row r="5083" spans="1:14" hidden="1" x14ac:dyDescent="0.35">
      <c r="A5083" s="1" t="s">
        <v>487</v>
      </c>
      <c r="B5083" s="1" t="s">
        <v>488</v>
      </c>
      <c r="C5083" s="2" t="s">
        <v>631</v>
      </c>
      <c r="D5083" s="1" t="s">
        <v>269</v>
      </c>
      <c r="E5083" s="1">
        <v>6110</v>
      </c>
      <c r="F5083" s="1" t="s">
        <v>490</v>
      </c>
      <c r="G5083" s="2" t="s">
        <v>499</v>
      </c>
      <c r="H5083" s="1" t="s">
        <v>500</v>
      </c>
      <c r="I5083" s="1">
        <v>2008</v>
      </c>
      <c r="J5083" s="1">
        <v>2008</v>
      </c>
      <c r="K5083" s="1" t="s">
        <v>493</v>
      </c>
      <c r="L5083" s="1">
        <v>2715.98</v>
      </c>
      <c r="M5083" s="1" t="s">
        <v>504</v>
      </c>
      <c r="N5083" s="1" t="s">
        <v>505</v>
      </c>
    </row>
    <row r="5084" spans="1:14" hidden="1" x14ac:dyDescent="0.35">
      <c r="A5084" s="1" t="s">
        <v>487</v>
      </c>
      <c r="B5084" s="1" t="s">
        <v>488</v>
      </c>
      <c r="C5084" s="2" t="s">
        <v>631</v>
      </c>
      <c r="D5084" s="1" t="s">
        <v>269</v>
      </c>
      <c r="E5084" s="1">
        <v>6110</v>
      </c>
      <c r="F5084" s="1" t="s">
        <v>490</v>
      </c>
      <c r="G5084" s="2" t="s">
        <v>499</v>
      </c>
      <c r="H5084" s="1" t="s">
        <v>500</v>
      </c>
      <c r="I5084" s="1">
        <v>2009</v>
      </c>
      <c r="J5084" s="1">
        <v>2009</v>
      </c>
      <c r="K5084" s="1" t="s">
        <v>493</v>
      </c>
      <c r="L5084" s="1">
        <v>2722.09</v>
      </c>
      <c r="M5084" s="1" t="s">
        <v>504</v>
      </c>
      <c r="N5084" s="1" t="s">
        <v>505</v>
      </c>
    </row>
    <row r="5085" spans="1:14" hidden="1" x14ac:dyDescent="0.35">
      <c r="A5085" s="1" t="s">
        <v>487</v>
      </c>
      <c r="B5085" s="1" t="s">
        <v>488</v>
      </c>
      <c r="C5085" s="2" t="s">
        <v>631</v>
      </c>
      <c r="D5085" s="1" t="s">
        <v>269</v>
      </c>
      <c r="E5085" s="1">
        <v>6110</v>
      </c>
      <c r="F5085" s="1" t="s">
        <v>490</v>
      </c>
      <c r="G5085" s="2" t="s">
        <v>499</v>
      </c>
      <c r="H5085" s="1" t="s">
        <v>500</v>
      </c>
      <c r="I5085" s="1">
        <v>2010</v>
      </c>
      <c r="J5085" s="1">
        <v>2010</v>
      </c>
      <c r="K5085" s="1" t="s">
        <v>493</v>
      </c>
      <c r="L5085" s="1">
        <v>1231.56</v>
      </c>
      <c r="M5085" s="1" t="s">
        <v>504</v>
      </c>
      <c r="N5085" s="1" t="s">
        <v>505</v>
      </c>
    </row>
    <row r="5086" spans="1:14" hidden="1" x14ac:dyDescent="0.35">
      <c r="A5086" s="1" t="s">
        <v>487</v>
      </c>
      <c r="B5086" s="1" t="s">
        <v>488</v>
      </c>
      <c r="C5086" s="2" t="s">
        <v>631</v>
      </c>
      <c r="D5086" s="1" t="s">
        <v>269</v>
      </c>
      <c r="E5086" s="1">
        <v>6110</v>
      </c>
      <c r="F5086" s="1" t="s">
        <v>490</v>
      </c>
      <c r="G5086" s="2" t="s">
        <v>499</v>
      </c>
      <c r="H5086" s="1" t="s">
        <v>500</v>
      </c>
      <c r="I5086" s="1">
        <v>2011</v>
      </c>
      <c r="J5086" s="1">
        <v>2011</v>
      </c>
      <c r="K5086" s="1" t="s">
        <v>493</v>
      </c>
      <c r="L5086" s="1">
        <v>6007.01</v>
      </c>
      <c r="M5086" s="1" t="s">
        <v>504</v>
      </c>
      <c r="N5086" s="1" t="s">
        <v>505</v>
      </c>
    </row>
    <row r="5087" spans="1:14" hidden="1" x14ac:dyDescent="0.35">
      <c r="A5087" s="1" t="s">
        <v>487</v>
      </c>
      <c r="B5087" s="1" t="s">
        <v>488</v>
      </c>
      <c r="C5087" s="2" t="s">
        <v>631</v>
      </c>
      <c r="D5087" s="1" t="s">
        <v>269</v>
      </c>
      <c r="E5087" s="1">
        <v>6110</v>
      </c>
      <c r="F5087" s="1" t="s">
        <v>490</v>
      </c>
      <c r="G5087" s="2" t="s">
        <v>499</v>
      </c>
      <c r="H5087" s="1" t="s">
        <v>500</v>
      </c>
      <c r="I5087" s="1">
        <v>2012</v>
      </c>
      <c r="J5087" s="1">
        <v>2012</v>
      </c>
      <c r="K5087" s="1" t="s">
        <v>493</v>
      </c>
      <c r="L5087" s="1">
        <v>5642.05</v>
      </c>
      <c r="M5087" s="1" t="s">
        <v>504</v>
      </c>
      <c r="N5087" s="1" t="s">
        <v>505</v>
      </c>
    </row>
    <row r="5088" spans="1:14" hidden="1" x14ac:dyDescent="0.35">
      <c r="A5088" s="1" t="s">
        <v>487</v>
      </c>
      <c r="B5088" s="1" t="s">
        <v>488</v>
      </c>
      <c r="C5088" s="2" t="s">
        <v>631</v>
      </c>
      <c r="D5088" s="1" t="s">
        <v>269</v>
      </c>
      <c r="E5088" s="1">
        <v>6110</v>
      </c>
      <c r="F5088" s="1" t="s">
        <v>490</v>
      </c>
      <c r="G5088" s="2" t="s">
        <v>499</v>
      </c>
      <c r="H5088" s="1" t="s">
        <v>500</v>
      </c>
      <c r="I5088" s="1">
        <v>2013</v>
      </c>
      <c r="J5088" s="1">
        <v>2013</v>
      </c>
      <c r="K5088" s="1" t="s">
        <v>493</v>
      </c>
      <c r="L5088" s="1">
        <v>7466.12</v>
      </c>
      <c r="M5088" s="1" t="s">
        <v>504</v>
      </c>
      <c r="N5088" s="1" t="s">
        <v>505</v>
      </c>
    </row>
    <row r="5089" spans="1:14" hidden="1" x14ac:dyDescent="0.35">
      <c r="A5089" s="1" t="s">
        <v>487</v>
      </c>
      <c r="B5089" s="1" t="s">
        <v>488</v>
      </c>
      <c r="C5089" s="2" t="s">
        <v>631</v>
      </c>
      <c r="D5089" s="1" t="s">
        <v>269</v>
      </c>
      <c r="E5089" s="1">
        <v>6110</v>
      </c>
      <c r="F5089" s="1" t="s">
        <v>490</v>
      </c>
      <c r="G5089" s="2" t="s">
        <v>499</v>
      </c>
      <c r="H5089" s="1" t="s">
        <v>500</v>
      </c>
      <c r="I5089" s="1">
        <v>2014</v>
      </c>
      <c r="J5089" s="1">
        <v>2014</v>
      </c>
      <c r="K5089" s="1" t="s">
        <v>493</v>
      </c>
      <c r="L5089" s="1">
        <v>6302.85</v>
      </c>
      <c r="M5089" s="1" t="s">
        <v>504</v>
      </c>
      <c r="N5089" s="1" t="s">
        <v>505</v>
      </c>
    </row>
    <row r="5090" spans="1:14" hidden="1" x14ac:dyDescent="0.35">
      <c r="A5090" s="1" t="s">
        <v>487</v>
      </c>
      <c r="B5090" s="1" t="s">
        <v>488</v>
      </c>
      <c r="C5090" s="2" t="s">
        <v>631</v>
      </c>
      <c r="D5090" s="1" t="s">
        <v>269</v>
      </c>
      <c r="E5090" s="1">
        <v>6110</v>
      </c>
      <c r="F5090" s="1" t="s">
        <v>490</v>
      </c>
      <c r="G5090" s="2" t="s">
        <v>499</v>
      </c>
      <c r="H5090" s="1" t="s">
        <v>500</v>
      </c>
      <c r="I5090" s="1">
        <v>2015</v>
      </c>
      <c r="J5090" s="1">
        <v>2015</v>
      </c>
      <c r="K5090" s="1" t="s">
        <v>493</v>
      </c>
      <c r="L5090" s="1">
        <v>3299.32</v>
      </c>
      <c r="M5090" s="1" t="s">
        <v>504</v>
      </c>
      <c r="N5090" s="1" t="s">
        <v>505</v>
      </c>
    </row>
    <row r="5091" spans="1:14" hidden="1" x14ac:dyDescent="0.35">
      <c r="A5091" s="1" t="s">
        <v>487</v>
      </c>
      <c r="B5091" s="1" t="s">
        <v>488</v>
      </c>
      <c r="C5091" s="2" t="s">
        <v>631</v>
      </c>
      <c r="D5091" s="1" t="s">
        <v>269</v>
      </c>
      <c r="E5091" s="1">
        <v>6110</v>
      </c>
      <c r="F5091" s="1" t="s">
        <v>490</v>
      </c>
      <c r="G5091" s="2" t="s">
        <v>499</v>
      </c>
      <c r="H5091" s="1" t="s">
        <v>500</v>
      </c>
      <c r="I5091" s="1">
        <v>2016</v>
      </c>
      <c r="J5091" s="1">
        <v>2016</v>
      </c>
      <c r="K5091" s="1" t="s">
        <v>493</v>
      </c>
      <c r="L5091" s="1">
        <v>3796.11</v>
      </c>
      <c r="M5091" s="1" t="s">
        <v>504</v>
      </c>
      <c r="N5091" s="1" t="s">
        <v>505</v>
      </c>
    </row>
    <row r="5092" spans="1:14" hidden="1" x14ac:dyDescent="0.35">
      <c r="A5092" s="1" t="s">
        <v>487</v>
      </c>
      <c r="B5092" s="1" t="s">
        <v>488</v>
      </c>
      <c r="C5092" s="2" t="s">
        <v>631</v>
      </c>
      <c r="D5092" s="1" t="s">
        <v>269</v>
      </c>
      <c r="E5092" s="1">
        <v>6110</v>
      </c>
      <c r="F5092" s="1" t="s">
        <v>490</v>
      </c>
      <c r="G5092" s="2" t="s">
        <v>499</v>
      </c>
      <c r="H5092" s="1" t="s">
        <v>500</v>
      </c>
      <c r="I5092" s="1">
        <v>2017</v>
      </c>
      <c r="J5092" s="1">
        <v>2017</v>
      </c>
      <c r="K5092" s="1" t="s">
        <v>493</v>
      </c>
      <c r="L5092" s="1">
        <v>4983.87</v>
      </c>
      <c r="M5092" s="1" t="s">
        <v>504</v>
      </c>
      <c r="N5092" s="1" t="s">
        <v>505</v>
      </c>
    </row>
    <row r="5093" spans="1:14" hidden="1" x14ac:dyDescent="0.35">
      <c r="A5093" s="1" t="s">
        <v>487</v>
      </c>
      <c r="B5093" s="1" t="s">
        <v>488</v>
      </c>
      <c r="C5093" s="2" t="s">
        <v>631</v>
      </c>
      <c r="D5093" s="1" t="s">
        <v>269</v>
      </c>
      <c r="E5093" s="1">
        <v>6110</v>
      </c>
      <c r="F5093" s="1" t="s">
        <v>490</v>
      </c>
      <c r="G5093" s="2" t="s">
        <v>499</v>
      </c>
      <c r="H5093" s="1" t="s">
        <v>500</v>
      </c>
      <c r="I5093" s="1">
        <v>2018</v>
      </c>
      <c r="J5093" s="1">
        <v>2018</v>
      </c>
      <c r="K5093" s="1" t="s">
        <v>493</v>
      </c>
      <c r="L5093" s="1">
        <v>5252.38</v>
      </c>
      <c r="M5093" s="1" t="s">
        <v>504</v>
      </c>
      <c r="N5093" s="1" t="s">
        <v>505</v>
      </c>
    </row>
    <row r="5094" spans="1:14" hidden="1" x14ac:dyDescent="0.35">
      <c r="A5094" s="1" t="s">
        <v>487</v>
      </c>
      <c r="B5094" s="1" t="s">
        <v>488</v>
      </c>
      <c r="C5094" s="2" t="s">
        <v>631</v>
      </c>
      <c r="D5094" s="1" t="s">
        <v>269</v>
      </c>
      <c r="E5094" s="1">
        <v>6110</v>
      </c>
      <c r="F5094" s="1" t="s">
        <v>490</v>
      </c>
      <c r="G5094" s="2" t="s">
        <v>508</v>
      </c>
      <c r="H5094" s="1" t="s">
        <v>509</v>
      </c>
      <c r="I5094" s="1">
        <v>2014</v>
      </c>
      <c r="J5094" s="1">
        <v>2014</v>
      </c>
      <c r="K5094" s="1" t="s">
        <v>493</v>
      </c>
      <c r="L5094" s="1">
        <v>0</v>
      </c>
      <c r="M5094" s="1" t="s">
        <v>504</v>
      </c>
      <c r="N5094" s="1" t="s">
        <v>505</v>
      </c>
    </row>
    <row r="5095" spans="1:14" hidden="1" x14ac:dyDescent="0.35">
      <c r="A5095" s="1" t="s">
        <v>487</v>
      </c>
      <c r="B5095" s="1" t="s">
        <v>488</v>
      </c>
      <c r="C5095" s="2" t="s">
        <v>631</v>
      </c>
      <c r="D5095" s="1" t="s">
        <v>269</v>
      </c>
      <c r="E5095" s="1">
        <v>6110</v>
      </c>
      <c r="F5095" s="1" t="s">
        <v>490</v>
      </c>
      <c r="G5095" s="2" t="s">
        <v>508</v>
      </c>
      <c r="H5095" s="1" t="s">
        <v>509</v>
      </c>
      <c r="I5095" s="1">
        <v>2016</v>
      </c>
      <c r="J5095" s="1">
        <v>2016</v>
      </c>
      <c r="K5095" s="1" t="s">
        <v>493</v>
      </c>
      <c r="L5095" s="1">
        <v>0.16</v>
      </c>
      <c r="M5095" s="1" t="s">
        <v>504</v>
      </c>
      <c r="N5095" s="1" t="s">
        <v>505</v>
      </c>
    </row>
    <row r="5096" spans="1:14" hidden="1" x14ac:dyDescent="0.35">
      <c r="A5096" s="1" t="s">
        <v>487</v>
      </c>
      <c r="B5096" s="1" t="s">
        <v>488</v>
      </c>
      <c r="C5096" s="2" t="s">
        <v>631</v>
      </c>
      <c r="D5096" s="1" t="s">
        <v>269</v>
      </c>
      <c r="E5096" s="1">
        <v>6110</v>
      </c>
      <c r="F5096" s="1" t="s">
        <v>490</v>
      </c>
      <c r="G5096" s="2" t="s">
        <v>508</v>
      </c>
      <c r="H5096" s="1" t="s">
        <v>509</v>
      </c>
      <c r="I5096" s="1">
        <v>2017</v>
      </c>
      <c r="J5096" s="1">
        <v>2017</v>
      </c>
      <c r="K5096" s="1" t="s">
        <v>493</v>
      </c>
      <c r="L5096" s="1">
        <v>0.18</v>
      </c>
      <c r="M5096" s="1" t="s">
        <v>504</v>
      </c>
      <c r="N5096" s="1" t="s">
        <v>505</v>
      </c>
    </row>
    <row r="5097" spans="1:14" hidden="1" x14ac:dyDescent="0.35">
      <c r="A5097" s="1" t="s">
        <v>487</v>
      </c>
      <c r="B5097" s="1" t="s">
        <v>488</v>
      </c>
      <c r="C5097" s="2" t="s">
        <v>631</v>
      </c>
      <c r="D5097" s="1" t="s">
        <v>269</v>
      </c>
      <c r="E5097" s="1">
        <v>6110</v>
      </c>
      <c r="F5097" s="1" t="s">
        <v>490</v>
      </c>
      <c r="G5097" s="2" t="s">
        <v>508</v>
      </c>
      <c r="H5097" s="1" t="s">
        <v>509</v>
      </c>
      <c r="I5097" s="1">
        <v>2018</v>
      </c>
      <c r="J5097" s="1">
        <v>2018</v>
      </c>
      <c r="K5097" s="1" t="s">
        <v>493</v>
      </c>
      <c r="L5097" s="1">
        <v>1.32</v>
      </c>
      <c r="M5097" s="1" t="s">
        <v>504</v>
      </c>
      <c r="N5097" s="1" t="s">
        <v>505</v>
      </c>
    </row>
    <row r="5098" spans="1:14" hidden="1" x14ac:dyDescent="0.35">
      <c r="A5098" s="1" t="s">
        <v>487</v>
      </c>
      <c r="B5098" s="1" t="s">
        <v>488</v>
      </c>
      <c r="C5098" s="2" t="s">
        <v>631</v>
      </c>
      <c r="D5098" s="1" t="s">
        <v>269</v>
      </c>
      <c r="E5098" s="1">
        <v>6110</v>
      </c>
      <c r="F5098" s="1" t="s">
        <v>490</v>
      </c>
      <c r="G5098" s="2" t="s">
        <v>501</v>
      </c>
      <c r="H5098" s="1" t="s">
        <v>502</v>
      </c>
      <c r="I5098" s="1">
        <v>2002</v>
      </c>
      <c r="J5098" s="1">
        <v>2002</v>
      </c>
      <c r="K5098" s="1" t="s">
        <v>493</v>
      </c>
      <c r="L5098" s="1">
        <v>309.74</v>
      </c>
      <c r="M5098" s="1" t="s">
        <v>504</v>
      </c>
      <c r="N5098" s="1" t="s">
        <v>505</v>
      </c>
    </row>
    <row r="5099" spans="1:14" hidden="1" x14ac:dyDescent="0.35">
      <c r="A5099" s="1" t="s">
        <v>487</v>
      </c>
      <c r="B5099" s="1" t="s">
        <v>488</v>
      </c>
      <c r="C5099" s="2" t="s">
        <v>631</v>
      </c>
      <c r="D5099" s="1" t="s">
        <v>269</v>
      </c>
      <c r="E5099" s="1">
        <v>6110</v>
      </c>
      <c r="F5099" s="1" t="s">
        <v>490</v>
      </c>
      <c r="G5099" s="2" t="s">
        <v>501</v>
      </c>
      <c r="H5099" s="1" t="s">
        <v>502</v>
      </c>
      <c r="I5099" s="1">
        <v>2003</v>
      </c>
      <c r="J5099" s="1">
        <v>2003</v>
      </c>
      <c r="K5099" s="1" t="s">
        <v>493</v>
      </c>
      <c r="L5099" s="1">
        <v>368.67</v>
      </c>
      <c r="M5099" s="1" t="s">
        <v>504</v>
      </c>
      <c r="N5099" s="1" t="s">
        <v>505</v>
      </c>
    </row>
    <row r="5100" spans="1:14" hidden="1" x14ac:dyDescent="0.35">
      <c r="A5100" s="1" t="s">
        <v>487</v>
      </c>
      <c r="B5100" s="1" t="s">
        <v>488</v>
      </c>
      <c r="C5100" s="2" t="s">
        <v>631</v>
      </c>
      <c r="D5100" s="1" t="s">
        <v>269</v>
      </c>
      <c r="E5100" s="1">
        <v>6110</v>
      </c>
      <c r="F5100" s="1" t="s">
        <v>490</v>
      </c>
      <c r="G5100" s="2" t="s">
        <v>501</v>
      </c>
      <c r="H5100" s="1" t="s">
        <v>502</v>
      </c>
      <c r="I5100" s="1">
        <v>2004</v>
      </c>
      <c r="J5100" s="1">
        <v>2004</v>
      </c>
      <c r="K5100" s="1" t="s">
        <v>493</v>
      </c>
      <c r="L5100" s="1">
        <v>430.7</v>
      </c>
      <c r="M5100" s="1" t="s">
        <v>504</v>
      </c>
      <c r="N5100" s="1" t="s">
        <v>505</v>
      </c>
    </row>
    <row r="5101" spans="1:14" hidden="1" x14ac:dyDescent="0.35">
      <c r="A5101" s="1" t="s">
        <v>487</v>
      </c>
      <c r="B5101" s="1" t="s">
        <v>488</v>
      </c>
      <c r="C5101" s="2" t="s">
        <v>631</v>
      </c>
      <c r="D5101" s="1" t="s">
        <v>269</v>
      </c>
      <c r="E5101" s="1">
        <v>6110</v>
      </c>
      <c r="F5101" s="1" t="s">
        <v>490</v>
      </c>
      <c r="G5101" s="2" t="s">
        <v>501</v>
      </c>
      <c r="H5101" s="1" t="s">
        <v>502</v>
      </c>
      <c r="I5101" s="1">
        <v>2005</v>
      </c>
      <c r="J5101" s="1">
        <v>2005</v>
      </c>
      <c r="K5101" s="1" t="s">
        <v>493</v>
      </c>
      <c r="L5101" s="1">
        <v>167.82</v>
      </c>
      <c r="M5101" s="1" t="s">
        <v>504</v>
      </c>
      <c r="N5101" s="1" t="s">
        <v>505</v>
      </c>
    </row>
    <row r="5102" spans="1:14" hidden="1" x14ac:dyDescent="0.35">
      <c r="A5102" s="1" t="s">
        <v>487</v>
      </c>
      <c r="B5102" s="1" t="s">
        <v>488</v>
      </c>
      <c r="C5102" s="2" t="s">
        <v>631</v>
      </c>
      <c r="D5102" s="1" t="s">
        <v>269</v>
      </c>
      <c r="E5102" s="1">
        <v>6110</v>
      </c>
      <c r="F5102" s="1" t="s">
        <v>490</v>
      </c>
      <c r="G5102" s="2" t="s">
        <v>501</v>
      </c>
      <c r="H5102" s="1" t="s">
        <v>502</v>
      </c>
      <c r="I5102" s="1">
        <v>2006</v>
      </c>
      <c r="J5102" s="1">
        <v>2006</v>
      </c>
      <c r="K5102" s="1" t="s">
        <v>493</v>
      </c>
      <c r="L5102" s="1">
        <v>242.73</v>
      </c>
      <c r="M5102" s="1" t="s">
        <v>504</v>
      </c>
      <c r="N5102" s="1" t="s">
        <v>505</v>
      </c>
    </row>
    <row r="5103" spans="1:14" hidden="1" x14ac:dyDescent="0.35">
      <c r="A5103" s="1" t="s">
        <v>487</v>
      </c>
      <c r="B5103" s="1" t="s">
        <v>488</v>
      </c>
      <c r="C5103" s="2" t="s">
        <v>631</v>
      </c>
      <c r="D5103" s="1" t="s">
        <v>269</v>
      </c>
      <c r="E5103" s="1">
        <v>6110</v>
      </c>
      <c r="F5103" s="1" t="s">
        <v>490</v>
      </c>
      <c r="G5103" s="2" t="s">
        <v>501</v>
      </c>
      <c r="H5103" s="1" t="s">
        <v>502</v>
      </c>
      <c r="I5103" s="1">
        <v>2008</v>
      </c>
      <c r="J5103" s="1">
        <v>2008</v>
      </c>
      <c r="K5103" s="1" t="s">
        <v>493</v>
      </c>
      <c r="L5103" s="1">
        <v>378.23</v>
      </c>
      <c r="M5103" s="1" t="s">
        <v>504</v>
      </c>
      <c r="N5103" s="1" t="s">
        <v>505</v>
      </c>
    </row>
    <row r="5104" spans="1:14" hidden="1" x14ac:dyDescent="0.35">
      <c r="A5104" s="1" t="s">
        <v>487</v>
      </c>
      <c r="B5104" s="1" t="s">
        <v>488</v>
      </c>
      <c r="C5104" s="2" t="s">
        <v>631</v>
      </c>
      <c r="D5104" s="1" t="s">
        <v>269</v>
      </c>
      <c r="E5104" s="1">
        <v>6110</v>
      </c>
      <c r="F5104" s="1" t="s">
        <v>490</v>
      </c>
      <c r="G5104" s="2" t="s">
        <v>501</v>
      </c>
      <c r="H5104" s="1" t="s">
        <v>502</v>
      </c>
      <c r="I5104" s="1">
        <v>2009</v>
      </c>
      <c r="J5104" s="1">
        <v>2009</v>
      </c>
      <c r="K5104" s="1" t="s">
        <v>493</v>
      </c>
      <c r="L5104" s="1">
        <v>349.71</v>
      </c>
      <c r="M5104" s="1" t="s">
        <v>504</v>
      </c>
      <c r="N5104" s="1" t="s">
        <v>505</v>
      </c>
    </row>
    <row r="5105" spans="1:14" hidden="1" x14ac:dyDescent="0.35">
      <c r="A5105" s="1" t="s">
        <v>487</v>
      </c>
      <c r="B5105" s="1" t="s">
        <v>488</v>
      </c>
      <c r="C5105" s="2" t="s">
        <v>631</v>
      </c>
      <c r="D5105" s="1" t="s">
        <v>269</v>
      </c>
      <c r="E5105" s="1">
        <v>6110</v>
      </c>
      <c r="F5105" s="1" t="s">
        <v>490</v>
      </c>
      <c r="G5105" s="2" t="s">
        <v>501</v>
      </c>
      <c r="H5105" s="1" t="s">
        <v>502</v>
      </c>
      <c r="I5105" s="1">
        <v>2010</v>
      </c>
      <c r="J5105" s="1">
        <v>2010</v>
      </c>
      <c r="K5105" s="1" t="s">
        <v>493</v>
      </c>
      <c r="L5105" s="1">
        <v>431.38</v>
      </c>
      <c r="M5105" s="1" t="s">
        <v>504</v>
      </c>
      <c r="N5105" s="1" t="s">
        <v>505</v>
      </c>
    </row>
    <row r="5106" spans="1:14" hidden="1" x14ac:dyDescent="0.35">
      <c r="A5106" s="1" t="s">
        <v>487</v>
      </c>
      <c r="B5106" s="1" t="s">
        <v>488</v>
      </c>
      <c r="C5106" s="2" t="s">
        <v>631</v>
      </c>
      <c r="D5106" s="1" t="s">
        <v>269</v>
      </c>
      <c r="E5106" s="1">
        <v>6110</v>
      </c>
      <c r="F5106" s="1" t="s">
        <v>490</v>
      </c>
      <c r="G5106" s="2" t="s">
        <v>501</v>
      </c>
      <c r="H5106" s="1" t="s">
        <v>502</v>
      </c>
      <c r="I5106" s="1">
        <v>2011</v>
      </c>
      <c r="J5106" s="1">
        <v>2011</v>
      </c>
      <c r="K5106" s="1" t="s">
        <v>493</v>
      </c>
      <c r="L5106" s="1">
        <v>530.92999999999995</v>
      </c>
      <c r="M5106" s="1" t="s">
        <v>504</v>
      </c>
      <c r="N5106" s="1" t="s">
        <v>505</v>
      </c>
    </row>
    <row r="5107" spans="1:14" hidden="1" x14ac:dyDescent="0.35">
      <c r="A5107" s="1" t="s">
        <v>487</v>
      </c>
      <c r="B5107" s="1" t="s">
        <v>488</v>
      </c>
      <c r="C5107" s="2" t="s">
        <v>631</v>
      </c>
      <c r="D5107" s="1" t="s">
        <v>269</v>
      </c>
      <c r="E5107" s="1">
        <v>6110</v>
      </c>
      <c r="F5107" s="1" t="s">
        <v>490</v>
      </c>
      <c r="G5107" s="2" t="s">
        <v>501</v>
      </c>
      <c r="H5107" s="1" t="s">
        <v>502</v>
      </c>
      <c r="I5107" s="1">
        <v>2012</v>
      </c>
      <c r="J5107" s="1">
        <v>2012</v>
      </c>
      <c r="K5107" s="1" t="s">
        <v>493</v>
      </c>
      <c r="L5107" s="1">
        <v>603.12</v>
      </c>
      <c r="M5107" s="1" t="s">
        <v>504</v>
      </c>
      <c r="N5107" s="1" t="s">
        <v>505</v>
      </c>
    </row>
    <row r="5108" spans="1:14" hidden="1" x14ac:dyDescent="0.35">
      <c r="A5108" s="1" t="s">
        <v>487</v>
      </c>
      <c r="B5108" s="1" t="s">
        <v>488</v>
      </c>
      <c r="C5108" s="2" t="s">
        <v>631</v>
      </c>
      <c r="D5108" s="1" t="s">
        <v>269</v>
      </c>
      <c r="E5108" s="1">
        <v>6110</v>
      </c>
      <c r="F5108" s="1" t="s">
        <v>490</v>
      </c>
      <c r="G5108" s="2" t="s">
        <v>501</v>
      </c>
      <c r="H5108" s="1" t="s">
        <v>502</v>
      </c>
      <c r="I5108" s="1">
        <v>2013</v>
      </c>
      <c r="J5108" s="1">
        <v>2013</v>
      </c>
      <c r="K5108" s="1" t="s">
        <v>493</v>
      </c>
      <c r="L5108" s="1">
        <v>791.53</v>
      </c>
      <c r="M5108" s="1" t="s">
        <v>504</v>
      </c>
      <c r="N5108" s="1" t="s">
        <v>505</v>
      </c>
    </row>
    <row r="5109" spans="1:14" hidden="1" x14ac:dyDescent="0.35">
      <c r="A5109" s="1" t="s">
        <v>487</v>
      </c>
      <c r="B5109" s="1" t="s">
        <v>488</v>
      </c>
      <c r="C5109" s="2" t="s">
        <v>631</v>
      </c>
      <c r="D5109" s="1" t="s">
        <v>269</v>
      </c>
      <c r="E5109" s="1">
        <v>6110</v>
      </c>
      <c r="F5109" s="1" t="s">
        <v>490</v>
      </c>
      <c r="G5109" s="2" t="s">
        <v>501</v>
      </c>
      <c r="H5109" s="1" t="s">
        <v>502</v>
      </c>
      <c r="I5109" s="1">
        <v>2014</v>
      </c>
      <c r="J5109" s="1">
        <v>2014</v>
      </c>
      <c r="K5109" s="1" t="s">
        <v>493</v>
      </c>
      <c r="L5109" s="1">
        <v>1103.83</v>
      </c>
      <c r="M5109" s="1" t="s">
        <v>504</v>
      </c>
      <c r="N5109" s="1" t="s">
        <v>505</v>
      </c>
    </row>
    <row r="5110" spans="1:14" hidden="1" x14ac:dyDescent="0.35">
      <c r="A5110" s="1" t="s">
        <v>487</v>
      </c>
      <c r="B5110" s="1" t="s">
        <v>488</v>
      </c>
      <c r="C5110" s="2" t="s">
        <v>631</v>
      </c>
      <c r="D5110" s="1" t="s">
        <v>269</v>
      </c>
      <c r="E5110" s="1">
        <v>6110</v>
      </c>
      <c r="F5110" s="1" t="s">
        <v>490</v>
      </c>
      <c r="G5110" s="2" t="s">
        <v>501</v>
      </c>
      <c r="H5110" s="1" t="s">
        <v>502</v>
      </c>
      <c r="I5110" s="1">
        <v>2015</v>
      </c>
      <c r="J5110" s="1">
        <v>2015</v>
      </c>
      <c r="K5110" s="1" t="s">
        <v>493</v>
      </c>
      <c r="L5110" s="1">
        <v>420.91</v>
      </c>
      <c r="M5110" s="1" t="s">
        <v>504</v>
      </c>
      <c r="N5110" s="1" t="s">
        <v>505</v>
      </c>
    </row>
    <row r="5111" spans="1:14" hidden="1" x14ac:dyDescent="0.35">
      <c r="A5111" s="1" t="s">
        <v>487</v>
      </c>
      <c r="B5111" s="1" t="s">
        <v>488</v>
      </c>
      <c r="C5111" s="2" t="s">
        <v>631</v>
      </c>
      <c r="D5111" s="1" t="s">
        <v>269</v>
      </c>
      <c r="E5111" s="1">
        <v>6110</v>
      </c>
      <c r="F5111" s="1" t="s">
        <v>490</v>
      </c>
      <c r="G5111" s="2" t="s">
        <v>501</v>
      </c>
      <c r="H5111" s="1" t="s">
        <v>502</v>
      </c>
      <c r="I5111" s="1">
        <v>2016</v>
      </c>
      <c r="J5111" s="1">
        <v>2016</v>
      </c>
      <c r="K5111" s="1" t="s">
        <v>493</v>
      </c>
      <c r="L5111" s="1">
        <v>778.4</v>
      </c>
      <c r="M5111" s="1" t="s">
        <v>504</v>
      </c>
      <c r="N5111" s="1" t="s">
        <v>505</v>
      </c>
    </row>
    <row r="5112" spans="1:14" hidden="1" x14ac:dyDescent="0.35">
      <c r="A5112" s="1" t="s">
        <v>487</v>
      </c>
      <c r="B5112" s="1" t="s">
        <v>488</v>
      </c>
      <c r="C5112" s="2" t="s">
        <v>631</v>
      </c>
      <c r="D5112" s="1" t="s">
        <v>269</v>
      </c>
      <c r="E5112" s="1">
        <v>6110</v>
      </c>
      <c r="F5112" s="1" t="s">
        <v>490</v>
      </c>
      <c r="G5112" s="2" t="s">
        <v>501</v>
      </c>
      <c r="H5112" s="1" t="s">
        <v>502</v>
      </c>
      <c r="I5112" s="1">
        <v>2017</v>
      </c>
      <c r="J5112" s="1">
        <v>2017</v>
      </c>
      <c r="K5112" s="1" t="s">
        <v>493</v>
      </c>
      <c r="L5112" s="1">
        <v>1599.49</v>
      </c>
      <c r="M5112" s="1" t="s">
        <v>504</v>
      </c>
      <c r="N5112" s="1" t="s">
        <v>505</v>
      </c>
    </row>
    <row r="5113" spans="1:14" hidden="1" x14ac:dyDescent="0.35">
      <c r="A5113" s="1" t="s">
        <v>487</v>
      </c>
      <c r="B5113" s="1" t="s">
        <v>488</v>
      </c>
      <c r="C5113" s="2" t="s">
        <v>631</v>
      </c>
      <c r="D5113" s="1" t="s">
        <v>269</v>
      </c>
      <c r="E5113" s="1">
        <v>6110</v>
      </c>
      <c r="F5113" s="1" t="s">
        <v>490</v>
      </c>
      <c r="G5113" s="2" t="s">
        <v>501</v>
      </c>
      <c r="H5113" s="1" t="s">
        <v>502</v>
      </c>
      <c r="I5113" s="1">
        <v>2018</v>
      </c>
      <c r="J5113" s="1">
        <v>2018</v>
      </c>
      <c r="K5113" s="1" t="s">
        <v>493</v>
      </c>
      <c r="L5113" s="1">
        <v>1690.18</v>
      </c>
      <c r="M5113" s="1" t="s">
        <v>504</v>
      </c>
      <c r="N5113" s="1" t="s">
        <v>505</v>
      </c>
    </row>
    <row r="5114" spans="1:14" hidden="1" x14ac:dyDescent="0.35">
      <c r="A5114" s="1" t="s">
        <v>487</v>
      </c>
      <c r="B5114" s="1" t="s">
        <v>488</v>
      </c>
      <c r="C5114" s="2" t="s">
        <v>632</v>
      </c>
      <c r="D5114" s="1" t="s">
        <v>271</v>
      </c>
      <c r="E5114" s="1">
        <v>6110</v>
      </c>
      <c r="F5114" s="1" t="s">
        <v>490</v>
      </c>
      <c r="G5114" s="2" t="s">
        <v>491</v>
      </c>
      <c r="H5114" s="1" t="s">
        <v>492</v>
      </c>
      <c r="I5114" s="1">
        <v>2010</v>
      </c>
      <c r="J5114" s="1">
        <v>2010</v>
      </c>
      <c r="K5114" s="1" t="s">
        <v>493</v>
      </c>
      <c r="L5114" s="1">
        <v>46.52</v>
      </c>
      <c r="M5114" s="1" t="s">
        <v>504</v>
      </c>
      <c r="N5114" s="1" t="s">
        <v>505</v>
      </c>
    </row>
    <row r="5115" spans="1:14" hidden="1" x14ac:dyDescent="0.35">
      <c r="A5115" s="1" t="s">
        <v>487</v>
      </c>
      <c r="B5115" s="1" t="s">
        <v>488</v>
      </c>
      <c r="C5115" s="2" t="s">
        <v>632</v>
      </c>
      <c r="D5115" s="1" t="s">
        <v>271</v>
      </c>
      <c r="E5115" s="1">
        <v>6110</v>
      </c>
      <c r="F5115" s="1" t="s">
        <v>490</v>
      </c>
      <c r="G5115" s="2" t="s">
        <v>491</v>
      </c>
      <c r="H5115" s="1" t="s">
        <v>492</v>
      </c>
      <c r="I5115" s="1">
        <v>2011</v>
      </c>
      <c r="J5115" s="1">
        <v>2011</v>
      </c>
      <c r="K5115" s="1" t="s">
        <v>493</v>
      </c>
      <c r="L5115" s="1">
        <v>85.35</v>
      </c>
      <c r="M5115" s="1" t="s">
        <v>504</v>
      </c>
      <c r="N5115" s="1" t="s">
        <v>505</v>
      </c>
    </row>
    <row r="5116" spans="1:14" hidden="1" x14ac:dyDescent="0.35">
      <c r="A5116" s="1" t="s">
        <v>487</v>
      </c>
      <c r="B5116" s="1" t="s">
        <v>488</v>
      </c>
      <c r="C5116" s="2" t="s">
        <v>632</v>
      </c>
      <c r="D5116" s="1" t="s">
        <v>271</v>
      </c>
      <c r="E5116" s="1">
        <v>6110</v>
      </c>
      <c r="F5116" s="1" t="s">
        <v>490</v>
      </c>
      <c r="G5116" s="2" t="s">
        <v>491</v>
      </c>
      <c r="H5116" s="1" t="s">
        <v>492</v>
      </c>
      <c r="I5116" s="1">
        <v>2012</v>
      </c>
      <c r="J5116" s="1">
        <v>2012</v>
      </c>
      <c r="K5116" s="1" t="s">
        <v>493</v>
      </c>
      <c r="L5116" s="1">
        <v>71.28</v>
      </c>
      <c r="M5116" s="1" t="s">
        <v>504</v>
      </c>
      <c r="N5116" s="1" t="s">
        <v>505</v>
      </c>
    </row>
    <row r="5117" spans="1:14" hidden="1" x14ac:dyDescent="0.35">
      <c r="A5117" s="1" t="s">
        <v>487</v>
      </c>
      <c r="B5117" s="1" t="s">
        <v>488</v>
      </c>
      <c r="C5117" s="2" t="s">
        <v>632</v>
      </c>
      <c r="D5117" s="1" t="s">
        <v>271</v>
      </c>
      <c r="E5117" s="1">
        <v>6110</v>
      </c>
      <c r="F5117" s="1" t="s">
        <v>490</v>
      </c>
      <c r="G5117" s="2" t="s">
        <v>491</v>
      </c>
      <c r="H5117" s="1" t="s">
        <v>492</v>
      </c>
      <c r="I5117" s="1">
        <v>2016</v>
      </c>
      <c r="J5117" s="1">
        <v>2016</v>
      </c>
      <c r="K5117" s="1" t="s">
        <v>493</v>
      </c>
      <c r="L5117" s="1">
        <v>58.39</v>
      </c>
      <c r="M5117" s="1" t="s">
        <v>504</v>
      </c>
      <c r="N5117" s="1" t="s">
        <v>505</v>
      </c>
    </row>
    <row r="5118" spans="1:14" hidden="1" x14ac:dyDescent="0.35">
      <c r="A5118" s="1" t="s">
        <v>487</v>
      </c>
      <c r="B5118" s="1" t="s">
        <v>488</v>
      </c>
      <c r="C5118" s="2" t="s">
        <v>632</v>
      </c>
      <c r="D5118" s="1" t="s">
        <v>271</v>
      </c>
      <c r="E5118" s="1">
        <v>6110</v>
      </c>
      <c r="F5118" s="1" t="s">
        <v>490</v>
      </c>
      <c r="G5118" s="2" t="s">
        <v>491</v>
      </c>
      <c r="H5118" s="1" t="s">
        <v>492</v>
      </c>
      <c r="I5118" s="1">
        <v>2017</v>
      </c>
      <c r="J5118" s="1">
        <v>2017</v>
      </c>
      <c r="K5118" s="1" t="s">
        <v>493</v>
      </c>
      <c r="L5118" s="1">
        <v>63.93</v>
      </c>
      <c r="M5118" s="1" t="s">
        <v>504</v>
      </c>
      <c r="N5118" s="1" t="s">
        <v>505</v>
      </c>
    </row>
    <row r="5119" spans="1:14" hidden="1" x14ac:dyDescent="0.35">
      <c r="A5119" s="1" t="s">
        <v>487</v>
      </c>
      <c r="B5119" s="1" t="s">
        <v>488</v>
      </c>
      <c r="C5119" s="2" t="s">
        <v>632</v>
      </c>
      <c r="D5119" s="1" t="s">
        <v>271</v>
      </c>
      <c r="E5119" s="1">
        <v>6110</v>
      </c>
      <c r="F5119" s="1" t="s">
        <v>490</v>
      </c>
      <c r="G5119" s="2" t="s">
        <v>491</v>
      </c>
      <c r="H5119" s="1" t="s">
        <v>492</v>
      </c>
      <c r="I5119" s="1">
        <v>2018</v>
      </c>
      <c r="J5119" s="1">
        <v>2018</v>
      </c>
      <c r="K5119" s="1" t="s">
        <v>493</v>
      </c>
      <c r="L5119" s="1">
        <v>86.5</v>
      </c>
      <c r="M5119" s="1" t="s">
        <v>504</v>
      </c>
      <c r="N5119" s="1" t="s">
        <v>505</v>
      </c>
    </row>
    <row r="5120" spans="1:14" hidden="1" x14ac:dyDescent="0.35">
      <c r="A5120" s="1" t="s">
        <v>487</v>
      </c>
      <c r="B5120" s="1" t="s">
        <v>488</v>
      </c>
      <c r="C5120" s="2" t="s">
        <v>632</v>
      </c>
      <c r="D5120" s="1" t="s">
        <v>271</v>
      </c>
      <c r="E5120" s="1">
        <v>6110</v>
      </c>
      <c r="F5120" s="1" t="s">
        <v>490</v>
      </c>
      <c r="G5120" s="2" t="s">
        <v>497</v>
      </c>
      <c r="H5120" s="1" t="s">
        <v>498</v>
      </c>
      <c r="I5120" s="1">
        <v>2010</v>
      </c>
      <c r="J5120" s="1">
        <v>2010</v>
      </c>
      <c r="K5120" s="1" t="s">
        <v>493</v>
      </c>
      <c r="L5120" s="1">
        <v>6.95</v>
      </c>
      <c r="M5120" s="1" t="s">
        <v>504</v>
      </c>
      <c r="N5120" s="1" t="s">
        <v>505</v>
      </c>
    </row>
    <row r="5121" spans="1:14" hidden="1" x14ac:dyDescent="0.35">
      <c r="A5121" s="1" t="s">
        <v>487</v>
      </c>
      <c r="B5121" s="1" t="s">
        <v>488</v>
      </c>
      <c r="C5121" s="2" t="s">
        <v>632</v>
      </c>
      <c r="D5121" s="1" t="s">
        <v>271</v>
      </c>
      <c r="E5121" s="1">
        <v>6110</v>
      </c>
      <c r="F5121" s="1" t="s">
        <v>490</v>
      </c>
      <c r="G5121" s="2" t="s">
        <v>497</v>
      </c>
      <c r="H5121" s="1" t="s">
        <v>498</v>
      </c>
      <c r="I5121" s="1">
        <v>2011</v>
      </c>
      <c r="J5121" s="1">
        <v>2011</v>
      </c>
      <c r="K5121" s="1" t="s">
        <v>493</v>
      </c>
      <c r="L5121" s="1">
        <v>6.31</v>
      </c>
      <c r="M5121" s="1" t="s">
        <v>504</v>
      </c>
      <c r="N5121" s="1" t="s">
        <v>505</v>
      </c>
    </row>
    <row r="5122" spans="1:14" hidden="1" x14ac:dyDescent="0.35">
      <c r="A5122" s="1" t="s">
        <v>487</v>
      </c>
      <c r="B5122" s="1" t="s">
        <v>488</v>
      </c>
      <c r="C5122" s="2" t="s">
        <v>632</v>
      </c>
      <c r="D5122" s="1" t="s">
        <v>271</v>
      </c>
      <c r="E5122" s="1">
        <v>6110</v>
      </c>
      <c r="F5122" s="1" t="s">
        <v>490</v>
      </c>
      <c r="G5122" s="2" t="s">
        <v>497</v>
      </c>
      <c r="H5122" s="1" t="s">
        <v>498</v>
      </c>
      <c r="I5122" s="1">
        <v>2012</v>
      </c>
      <c r="J5122" s="1">
        <v>2012</v>
      </c>
      <c r="K5122" s="1" t="s">
        <v>493</v>
      </c>
      <c r="L5122" s="1">
        <v>17.43</v>
      </c>
      <c r="M5122" s="1" t="s">
        <v>504</v>
      </c>
      <c r="N5122" s="1" t="s">
        <v>505</v>
      </c>
    </row>
    <row r="5123" spans="1:14" hidden="1" x14ac:dyDescent="0.35">
      <c r="A5123" s="1" t="s">
        <v>487</v>
      </c>
      <c r="B5123" s="1" t="s">
        <v>488</v>
      </c>
      <c r="C5123" s="2" t="s">
        <v>632</v>
      </c>
      <c r="D5123" s="1" t="s">
        <v>271</v>
      </c>
      <c r="E5123" s="1">
        <v>6110</v>
      </c>
      <c r="F5123" s="1" t="s">
        <v>490</v>
      </c>
      <c r="G5123" s="2" t="s">
        <v>497</v>
      </c>
      <c r="H5123" s="1" t="s">
        <v>498</v>
      </c>
      <c r="I5123" s="1">
        <v>2016</v>
      </c>
      <c r="J5123" s="1">
        <v>2016</v>
      </c>
      <c r="K5123" s="1" t="s">
        <v>493</v>
      </c>
      <c r="L5123" s="1">
        <v>13.1</v>
      </c>
      <c r="M5123" s="1" t="s">
        <v>504</v>
      </c>
      <c r="N5123" s="1" t="s">
        <v>505</v>
      </c>
    </row>
    <row r="5124" spans="1:14" hidden="1" x14ac:dyDescent="0.35">
      <c r="A5124" s="1" t="s">
        <v>487</v>
      </c>
      <c r="B5124" s="1" t="s">
        <v>488</v>
      </c>
      <c r="C5124" s="2" t="s">
        <v>632</v>
      </c>
      <c r="D5124" s="1" t="s">
        <v>271</v>
      </c>
      <c r="E5124" s="1">
        <v>6110</v>
      </c>
      <c r="F5124" s="1" t="s">
        <v>490</v>
      </c>
      <c r="G5124" s="2" t="s">
        <v>497</v>
      </c>
      <c r="H5124" s="1" t="s">
        <v>498</v>
      </c>
      <c r="I5124" s="1">
        <v>2017</v>
      </c>
      <c r="J5124" s="1">
        <v>2017</v>
      </c>
      <c r="K5124" s="1" t="s">
        <v>493</v>
      </c>
      <c r="L5124" s="1">
        <v>11.93</v>
      </c>
      <c r="M5124" s="1" t="s">
        <v>504</v>
      </c>
      <c r="N5124" s="1" t="s">
        <v>505</v>
      </c>
    </row>
    <row r="5125" spans="1:14" hidden="1" x14ac:dyDescent="0.35">
      <c r="A5125" s="1" t="s">
        <v>487</v>
      </c>
      <c r="B5125" s="1" t="s">
        <v>488</v>
      </c>
      <c r="C5125" s="2" t="s">
        <v>632</v>
      </c>
      <c r="D5125" s="1" t="s">
        <v>271</v>
      </c>
      <c r="E5125" s="1">
        <v>6110</v>
      </c>
      <c r="F5125" s="1" t="s">
        <v>490</v>
      </c>
      <c r="G5125" s="2" t="s">
        <v>497</v>
      </c>
      <c r="H5125" s="1" t="s">
        <v>498</v>
      </c>
      <c r="I5125" s="1">
        <v>2018</v>
      </c>
      <c r="J5125" s="1">
        <v>2018</v>
      </c>
      <c r="K5125" s="1" t="s">
        <v>493</v>
      </c>
      <c r="L5125" s="1">
        <v>14.84</v>
      </c>
      <c r="M5125" s="1" t="s">
        <v>504</v>
      </c>
      <c r="N5125" s="1" t="s">
        <v>505</v>
      </c>
    </row>
    <row r="5126" spans="1:14" hidden="1" x14ac:dyDescent="0.35">
      <c r="A5126" s="1" t="s">
        <v>487</v>
      </c>
      <c r="B5126" s="1" t="s">
        <v>488</v>
      </c>
      <c r="C5126" s="2" t="s">
        <v>632</v>
      </c>
      <c r="D5126" s="1" t="s">
        <v>271</v>
      </c>
      <c r="E5126" s="1">
        <v>6110</v>
      </c>
      <c r="F5126" s="1" t="s">
        <v>490</v>
      </c>
      <c r="G5126" s="2" t="s">
        <v>499</v>
      </c>
      <c r="H5126" s="1" t="s">
        <v>500</v>
      </c>
      <c r="I5126" s="1">
        <v>2010</v>
      </c>
      <c r="J5126" s="1">
        <v>2010</v>
      </c>
      <c r="K5126" s="1" t="s">
        <v>493</v>
      </c>
      <c r="L5126" s="1">
        <v>46.52</v>
      </c>
      <c r="M5126" s="1" t="s">
        <v>504</v>
      </c>
      <c r="N5126" s="1" t="s">
        <v>505</v>
      </c>
    </row>
    <row r="5127" spans="1:14" hidden="1" x14ac:dyDescent="0.35">
      <c r="A5127" s="1" t="s">
        <v>487</v>
      </c>
      <c r="B5127" s="1" t="s">
        <v>488</v>
      </c>
      <c r="C5127" s="2" t="s">
        <v>632</v>
      </c>
      <c r="D5127" s="1" t="s">
        <v>271</v>
      </c>
      <c r="E5127" s="1">
        <v>6110</v>
      </c>
      <c r="F5127" s="1" t="s">
        <v>490</v>
      </c>
      <c r="G5127" s="2" t="s">
        <v>499</v>
      </c>
      <c r="H5127" s="1" t="s">
        <v>500</v>
      </c>
      <c r="I5127" s="1">
        <v>2011</v>
      </c>
      <c r="J5127" s="1">
        <v>2011</v>
      </c>
      <c r="K5127" s="1" t="s">
        <v>493</v>
      </c>
      <c r="L5127" s="1">
        <v>85.35</v>
      </c>
      <c r="M5127" s="1" t="s">
        <v>504</v>
      </c>
      <c r="N5127" s="1" t="s">
        <v>505</v>
      </c>
    </row>
    <row r="5128" spans="1:14" hidden="1" x14ac:dyDescent="0.35">
      <c r="A5128" s="1" t="s">
        <v>487</v>
      </c>
      <c r="B5128" s="1" t="s">
        <v>488</v>
      </c>
      <c r="C5128" s="2" t="s">
        <v>632</v>
      </c>
      <c r="D5128" s="1" t="s">
        <v>271</v>
      </c>
      <c r="E5128" s="1">
        <v>6110</v>
      </c>
      <c r="F5128" s="1" t="s">
        <v>490</v>
      </c>
      <c r="G5128" s="2" t="s">
        <v>499</v>
      </c>
      <c r="H5128" s="1" t="s">
        <v>500</v>
      </c>
      <c r="I5128" s="1">
        <v>2012</v>
      </c>
      <c r="J5128" s="1">
        <v>2012</v>
      </c>
      <c r="K5128" s="1" t="s">
        <v>493</v>
      </c>
      <c r="L5128" s="1">
        <v>71.28</v>
      </c>
      <c r="M5128" s="1" t="s">
        <v>504</v>
      </c>
      <c r="N5128" s="1" t="s">
        <v>505</v>
      </c>
    </row>
    <row r="5129" spans="1:14" hidden="1" x14ac:dyDescent="0.35">
      <c r="A5129" s="1" t="s">
        <v>487</v>
      </c>
      <c r="B5129" s="1" t="s">
        <v>488</v>
      </c>
      <c r="C5129" s="2" t="s">
        <v>632</v>
      </c>
      <c r="D5129" s="1" t="s">
        <v>271</v>
      </c>
      <c r="E5129" s="1">
        <v>6110</v>
      </c>
      <c r="F5129" s="1" t="s">
        <v>490</v>
      </c>
      <c r="G5129" s="2" t="s">
        <v>499</v>
      </c>
      <c r="H5129" s="1" t="s">
        <v>500</v>
      </c>
      <c r="I5129" s="1">
        <v>2016</v>
      </c>
      <c r="J5129" s="1">
        <v>2016</v>
      </c>
      <c r="K5129" s="1" t="s">
        <v>493</v>
      </c>
      <c r="L5129" s="1">
        <v>58.39</v>
      </c>
      <c r="M5129" s="1" t="s">
        <v>504</v>
      </c>
      <c r="N5129" s="1" t="s">
        <v>505</v>
      </c>
    </row>
    <row r="5130" spans="1:14" hidden="1" x14ac:dyDescent="0.35">
      <c r="A5130" s="1" t="s">
        <v>487</v>
      </c>
      <c r="B5130" s="1" t="s">
        <v>488</v>
      </c>
      <c r="C5130" s="2" t="s">
        <v>632</v>
      </c>
      <c r="D5130" s="1" t="s">
        <v>271</v>
      </c>
      <c r="E5130" s="1">
        <v>6110</v>
      </c>
      <c r="F5130" s="1" t="s">
        <v>490</v>
      </c>
      <c r="G5130" s="2" t="s">
        <v>499</v>
      </c>
      <c r="H5130" s="1" t="s">
        <v>500</v>
      </c>
      <c r="I5130" s="1">
        <v>2017</v>
      </c>
      <c r="J5130" s="1">
        <v>2017</v>
      </c>
      <c r="K5130" s="1" t="s">
        <v>493</v>
      </c>
      <c r="L5130" s="1">
        <v>63.93</v>
      </c>
      <c r="M5130" s="1" t="s">
        <v>504</v>
      </c>
      <c r="N5130" s="1" t="s">
        <v>505</v>
      </c>
    </row>
    <row r="5131" spans="1:14" hidden="1" x14ac:dyDescent="0.35">
      <c r="A5131" s="1" t="s">
        <v>487</v>
      </c>
      <c r="B5131" s="1" t="s">
        <v>488</v>
      </c>
      <c r="C5131" s="2" t="s">
        <v>632</v>
      </c>
      <c r="D5131" s="1" t="s">
        <v>271</v>
      </c>
      <c r="E5131" s="1">
        <v>6110</v>
      </c>
      <c r="F5131" s="1" t="s">
        <v>490</v>
      </c>
      <c r="G5131" s="2" t="s">
        <v>499</v>
      </c>
      <c r="H5131" s="1" t="s">
        <v>500</v>
      </c>
      <c r="I5131" s="1">
        <v>2018</v>
      </c>
      <c r="J5131" s="1">
        <v>2018</v>
      </c>
      <c r="K5131" s="1" t="s">
        <v>493</v>
      </c>
      <c r="L5131" s="1">
        <v>86.5</v>
      </c>
      <c r="M5131" s="1" t="s">
        <v>504</v>
      </c>
      <c r="N5131" s="1" t="s">
        <v>505</v>
      </c>
    </row>
    <row r="5132" spans="1:14" hidden="1" x14ac:dyDescent="0.35">
      <c r="A5132" s="1" t="s">
        <v>487</v>
      </c>
      <c r="B5132" s="1" t="s">
        <v>488</v>
      </c>
      <c r="C5132" s="2" t="s">
        <v>632</v>
      </c>
      <c r="D5132" s="1" t="s">
        <v>271</v>
      </c>
      <c r="E5132" s="1">
        <v>6110</v>
      </c>
      <c r="F5132" s="1" t="s">
        <v>490</v>
      </c>
      <c r="G5132" s="2" t="s">
        <v>501</v>
      </c>
      <c r="H5132" s="1" t="s">
        <v>502</v>
      </c>
      <c r="I5132" s="1">
        <v>2010</v>
      </c>
      <c r="J5132" s="1">
        <v>2010</v>
      </c>
      <c r="K5132" s="1" t="s">
        <v>493</v>
      </c>
      <c r="L5132" s="1">
        <v>6.95</v>
      </c>
      <c r="M5132" s="1" t="s">
        <v>504</v>
      </c>
      <c r="N5132" s="1" t="s">
        <v>505</v>
      </c>
    </row>
    <row r="5133" spans="1:14" hidden="1" x14ac:dyDescent="0.35">
      <c r="A5133" s="1" t="s">
        <v>487</v>
      </c>
      <c r="B5133" s="1" t="s">
        <v>488</v>
      </c>
      <c r="C5133" s="2" t="s">
        <v>632</v>
      </c>
      <c r="D5133" s="1" t="s">
        <v>271</v>
      </c>
      <c r="E5133" s="1">
        <v>6110</v>
      </c>
      <c r="F5133" s="1" t="s">
        <v>490</v>
      </c>
      <c r="G5133" s="2" t="s">
        <v>501</v>
      </c>
      <c r="H5133" s="1" t="s">
        <v>502</v>
      </c>
      <c r="I5133" s="1">
        <v>2011</v>
      </c>
      <c r="J5133" s="1">
        <v>2011</v>
      </c>
      <c r="K5133" s="1" t="s">
        <v>493</v>
      </c>
      <c r="L5133" s="1">
        <v>6.31</v>
      </c>
      <c r="M5133" s="1" t="s">
        <v>504</v>
      </c>
      <c r="N5133" s="1" t="s">
        <v>505</v>
      </c>
    </row>
    <row r="5134" spans="1:14" hidden="1" x14ac:dyDescent="0.35">
      <c r="A5134" s="1" t="s">
        <v>487</v>
      </c>
      <c r="B5134" s="1" t="s">
        <v>488</v>
      </c>
      <c r="C5134" s="2" t="s">
        <v>632</v>
      </c>
      <c r="D5134" s="1" t="s">
        <v>271</v>
      </c>
      <c r="E5134" s="1">
        <v>6110</v>
      </c>
      <c r="F5134" s="1" t="s">
        <v>490</v>
      </c>
      <c r="G5134" s="2" t="s">
        <v>501</v>
      </c>
      <c r="H5134" s="1" t="s">
        <v>502</v>
      </c>
      <c r="I5134" s="1">
        <v>2012</v>
      </c>
      <c r="J5134" s="1">
        <v>2012</v>
      </c>
      <c r="K5134" s="1" t="s">
        <v>493</v>
      </c>
      <c r="L5134" s="1">
        <v>17.43</v>
      </c>
      <c r="M5134" s="1" t="s">
        <v>504</v>
      </c>
      <c r="N5134" s="1" t="s">
        <v>505</v>
      </c>
    </row>
    <row r="5135" spans="1:14" hidden="1" x14ac:dyDescent="0.35">
      <c r="A5135" s="1" t="s">
        <v>487</v>
      </c>
      <c r="B5135" s="1" t="s">
        <v>488</v>
      </c>
      <c r="C5135" s="2" t="s">
        <v>632</v>
      </c>
      <c r="D5135" s="1" t="s">
        <v>271</v>
      </c>
      <c r="E5135" s="1">
        <v>6110</v>
      </c>
      <c r="F5135" s="1" t="s">
        <v>490</v>
      </c>
      <c r="G5135" s="2" t="s">
        <v>501</v>
      </c>
      <c r="H5135" s="1" t="s">
        <v>502</v>
      </c>
      <c r="I5135" s="1">
        <v>2016</v>
      </c>
      <c r="J5135" s="1">
        <v>2016</v>
      </c>
      <c r="K5135" s="1" t="s">
        <v>493</v>
      </c>
      <c r="L5135" s="1">
        <v>13.1</v>
      </c>
      <c r="M5135" s="1" t="s">
        <v>504</v>
      </c>
      <c r="N5135" s="1" t="s">
        <v>505</v>
      </c>
    </row>
    <row r="5136" spans="1:14" hidden="1" x14ac:dyDescent="0.35">
      <c r="A5136" s="1" t="s">
        <v>487</v>
      </c>
      <c r="B5136" s="1" t="s">
        <v>488</v>
      </c>
      <c r="C5136" s="2" t="s">
        <v>632</v>
      </c>
      <c r="D5136" s="1" t="s">
        <v>271</v>
      </c>
      <c r="E5136" s="1">
        <v>6110</v>
      </c>
      <c r="F5136" s="1" t="s">
        <v>490</v>
      </c>
      <c r="G5136" s="2" t="s">
        <v>501</v>
      </c>
      <c r="H5136" s="1" t="s">
        <v>502</v>
      </c>
      <c r="I5136" s="1">
        <v>2017</v>
      </c>
      <c r="J5136" s="1">
        <v>2017</v>
      </c>
      <c r="K5136" s="1" t="s">
        <v>493</v>
      </c>
      <c r="L5136" s="1">
        <v>11.93</v>
      </c>
      <c r="M5136" s="1" t="s">
        <v>504</v>
      </c>
      <c r="N5136" s="1" t="s">
        <v>505</v>
      </c>
    </row>
    <row r="5137" spans="1:14" hidden="1" x14ac:dyDescent="0.35">
      <c r="A5137" s="1" t="s">
        <v>487</v>
      </c>
      <c r="B5137" s="1" t="s">
        <v>488</v>
      </c>
      <c r="C5137" s="2" t="s">
        <v>632</v>
      </c>
      <c r="D5137" s="1" t="s">
        <v>271</v>
      </c>
      <c r="E5137" s="1">
        <v>6110</v>
      </c>
      <c r="F5137" s="1" t="s">
        <v>490</v>
      </c>
      <c r="G5137" s="2" t="s">
        <v>501</v>
      </c>
      <c r="H5137" s="1" t="s">
        <v>502</v>
      </c>
      <c r="I5137" s="1">
        <v>2018</v>
      </c>
      <c r="J5137" s="1">
        <v>2018</v>
      </c>
      <c r="K5137" s="1" t="s">
        <v>493</v>
      </c>
      <c r="L5137" s="1">
        <v>14.84</v>
      </c>
      <c r="M5137" s="1" t="s">
        <v>504</v>
      </c>
      <c r="N5137" s="1" t="s">
        <v>505</v>
      </c>
    </row>
    <row r="5138" spans="1:14" hidden="1" x14ac:dyDescent="0.35">
      <c r="A5138" s="1" t="s">
        <v>487</v>
      </c>
      <c r="B5138" s="1" t="s">
        <v>488</v>
      </c>
      <c r="C5138" s="2" t="s">
        <v>633</v>
      </c>
      <c r="D5138" s="1" t="s">
        <v>273</v>
      </c>
      <c r="E5138" s="1">
        <v>6110</v>
      </c>
      <c r="F5138" s="1" t="s">
        <v>490</v>
      </c>
      <c r="G5138" s="2" t="s">
        <v>491</v>
      </c>
      <c r="H5138" s="1" t="s">
        <v>492</v>
      </c>
      <c r="I5138" s="1">
        <v>2001</v>
      </c>
      <c r="J5138" s="1">
        <v>2001</v>
      </c>
      <c r="K5138" s="1" t="s">
        <v>493</v>
      </c>
      <c r="L5138" s="1">
        <v>2.48</v>
      </c>
      <c r="M5138" s="1" t="s">
        <v>504</v>
      </c>
      <c r="N5138" s="1" t="s">
        <v>505</v>
      </c>
    </row>
    <row r="5139" spans="1:14" hidden="1" x14ac:dyDescent="0.35">
      <c r="A5139" s="1" t="s">
        <v>487</v>
      </c>
      <c r="B5139" s="1" t="s">
        <v>488</v>
      </c>
      <c r="C5139" s="2" t="s">
        <v>633</v>
      </c>
      <c r="D5139" s="1" t="s">
        <v>273</v>
      </c>
      <c r="E5139" s="1">
        <v>6110</v>
      </c>
      <c r="F5139" s="1" t="s">
        <v>490</v>
      </c>
      <c r="G5139" s="2" t="s">
        <v>491</v>
      </c>
      <c r="H5139" s="1" t="s">
        <v>492</v>
      </c>
      <c r="I5139" s="1">
        <v>2002</v>
      </c>
      <c r="J5139" s="1">
        <v>2002</v>
      </c>
      <c r="K5139" s="1" t="s">
        <v>493</v>
      </c>
      <c r="L5139" s="1">
        <v>13.67</v>
      </c>
      <c r="M5139" s="1" t="s">
        <v>504</v>
      </c>
      <c r="N5139" s="1" t="s">
        <v>505</v>
      </c>
    </row>
    <row r="5140" spans="1:14" hidden="1" x14ac:dyDescent="0.35">
      <c r="A5140" s="1" t="s">
        <v>487</v>
      </c>
      <c r="B5140" s="1" t="s">
        <v>488</v>
      </c>
      <c r="C5140" s="2" t="s">
        <v>633</v>
      </c>
      <c r="D5140" s="1" t="s">
        <v>273</v>
      </c>
      <c r="E5140" s="1">
        <v>6110</v>
      </c>
      <c r="F5140" s="1" t="s">
        <v>490</v>
      </c>
      <c r="G5140" s="2" t="s">
        <v>491</v>
      </c>
      <c r="H5140" s="1" t="s">
        <v>492</v>
      </c>
      <c r="I5140" s="1">
        <v>2003</v>
      </c>
      <c r="J5140" s="1">
        <v>2003</v>
      </c>
      <c r="K5140" s="1" t="s">
        <v>493</v>
      </c>
      <c r="L5140" s="1">
        <v>1.06</v>
      </c>
      <c r="M5140" s="1" t="s">
        <v>504</v>
      </c>
      <c r="N5140" s="1" t="s">
        <v>505</v>
      </c>
    </row>
    <row r="5141" spans="1:14" hidden="1" x14ac:dyDescent="0.35">
      <c r="A5141" s="1" t="s">
        <v>487</v>
      </c>
      <c r="B5141" s="1" t="s">
        <v>488</v>
      </c>
      <c r="C5141" s="2" t="s">
        <v>633</v>
      </c>
      <c r="D5141" s="1" t="s">
        <v>273</v>
      </c>
      <c r="E5141" s="1">
        <v>6110</v>
      </c>
      <c r="F5141" s="1" t="s">
        <v>490</v>
      </c>
      <c r="G5141" s="2" t="s">
        <v>491</v>
      </c>
      <c r="H5141" s="1" t="s">
        <v>492</v>
      </c>
      <c r="I5141" s="1">
        <v>2004</v>
      </c>
      <c r="J5141" s="1">
        <v>2004</v>
      </c>
      <c r="K5141" s="1" t="s">
        <v>493</v>
      </c>
      <c r="L5141" s="1">
        <v>1.08</v>
      </c>
      <c r="M5141" s="1" t="s">
        <v>504</v>
      </c>
      <c r="N5141" s="1" t="s">
        <v>505</v>
      </c>
    </row>
    <row r="5142" spans="1:14" hidden="1" x14ac:dyDescent="0.35">
      <c r="A5142" s="1" t="s">
        <v>487</v>
      </c>
      <c r="B5142" s="1" t="s">
        <v>488</v>
      </c>
      <c r="C5142" s="2" t="s">
        <v>633</v>
      </c>
      <c r="D5142" s="1" t="s">
        <v>273</v>
      </c>
      <c r="E5142" s="1">
        <v>6110</v>
      </c>
      <c r="F5142" s="1" t="s">
        <v>490</v>
      </c>
      <c r="G5142" s="2" t="s">
        <v>491</v>
      </c>
      <c r="H5142" s="1" t="s">
        <v>492</v>
      </c>
      <c r="I5142" s="1">
        <v>2005</v>
      </c>
      <c r="J5142" s="1">
        <v>2005</v>
      </c>
      <c r="K5142" s="1" t="s">
        <v>493</v>
      </c>
      <c r="L5142" s="1">
        <v>1.03</v>
      </c>
      <c r="M5142" s="1" t="s">
        <v>504</v>
      </c>
      <c r="N5142" s="1" t="s">
        <v>505</v>
      </c>
    </row>
    <row r="5143" spans="1:14" hidden="1" x14ac:dyDescent="0.35">
      <c r="A5143" s="1" t="s">
        <v>487</v>
      </c>
      <c r="B5143" s="1" t="s">
        <v>488</v>
      </c>
      <c r="C5143" s="2" t="s">
        <v>633</v>
      </c>
      <c r="D5143" s="1" t="s">
        <v>273</v>
      </c>
      <c r="E5143" s="1">
        <v>6110</v>
      </c>
      <c r="F5143" s="1" t="s">
        <v>490</v>
      </c>
      <c r="G5143" s="2" t="s">
        <v>491</v>
      </c>
      <c r="H5143" s="1" t="s">
        <v>492</v>
      </c>
      <c r="I5143" s="1">
        <v>2006</v>
      </c>
      <c r="J5143" s="1">
        <v>2006</v>
      </c>
      <c r="K5143" s="1" t="s">
        <v>493</v>
      </c>
      <c r="L5143" s="1">
        <v>1.21</v>
      </c>
      <c r="M5143" s="1" t="s">
        <v>504</v>
      </c>
      <c r="N5143" s="1" t="s">
        <v>505</v>
      </c>
    </row>
    <row r="5144" spans="1:14" hidden="1" x14ac:dyDescent="0.35">
      <c r="A5144" s="1" t="s">
        <v>487</v>
      </c>
      <c r="B5144" s="1" t="s">
        <v>488</v>
      </c>
      <c r="C5144" s="2" t="s">
        <v>633</v>
      </c>
      <c r="D5144" s="1" t="s">
        <v>273</v>
      </c>
      <c r="E5144" s="1">
        <v>6110</v>
      </c>
      <c r="F5144" s="1" t="s">
        <v>490</v>
      </c>
      <c r="G5144" s="2" t="s">
        <v>491</v>
      </c>
      <c r="H5144" s="1" t="s">
        <v>492</v>
      </c>
      <c r="I5144" s="1">
        <v>2007</v>
      </c>
      <c r="J5144" s="1">
        <v>2007</v>
      </c>
      <c r="K5144" s="1" t="s">
        <v>493</v>
      </c>
      <c r="L5144" s="1">
        <v>1.23</v>
      </c>
      <c r="M5144" s="1" t="s">
        <v>504</v>
      </c>
      <c r="N5144" s="1" t="s">
        <v>505</v>
      </c>
    </row>
    <row r="5145" spans="1:14" hidden="1" x14ac:dyDescent="0.35">
      <c r="A5145" s="1" t="s">
        <v>487</v>
      </c>
      <c r="B5145" s="1" t="s">
        <v>488</v>
      </c>
      <c r="C5145" s="2" t="s">
        <v>633</v>
      </c>
      <c r="D5145" s="1" t="s">
        <v>273</v>
      </c>
      <c r="E5145" s="1">
        <v>6110</v>
      </c>
      <c r="F5145" s="1" t="s">
        <v>490</v>
      </c>
      <c r="G5145" s="2" t="s">
        <v>491</v>
      </c>
      <c r="H5145" s="1" t="s">
        <v>492</v>
      </c>
      <c r="I5145" s="1">
        <v>2008</v>
      </c>
      <c r="J5145" s="1">
        <v>2008</v>
      </c>
      <c r="K5145" s="1" t="s">
        <v>493</v>
      </c>
      <c r="L5145" s="1">
        <v>1.5</v>
      </c>
      <c r="M5145" s="1" t="s">
        <v>504</v>
      </c>
      <c r="N5145" s="1" t="s">
        <v>505</v>
      </c>
    </row>
    <row r="5146" spans="1:14" hidden="1" x14ac:dyDescent="0.35">
      <c r="A5146" s="1" t="s">
        <v>487</v>
      </c>
      <c r="B5146" s="1" t="s">
        <v>488</v>
      </c>
      <c r="C5146" s="2" t="s">
        <v>633</v>
      </c>
      <c r="D5146" s="1" t="s">
        <v>273</v>
      </c>
      <c r="E5146" s="1">
        <v>6110</v>
      </c>
      <c r="F5146" s="1" t="s">
        <v>490</v>
      </c>
      <c r="G5146" s="2" t="s">
        <v>491</v>
      </c>
      <c r="H5146" s="1" t="s">
        <v>492</v>
      </c>
      <c r="I5146" s="1">
        <v>2009</v>
      </c>
      <c r="J5146" s="1">
        <v>2009</v>
      </c>
      <c r="K5146" s="1" t="s">
        <v>493</v>
      </c>
      <c r="L5146" s="1">
        <v>1.65</v>
      </c>
      <c r="M5146" s="1" t="s">
        <v>504</v>
      </c>
      <c r="N5146" s="1" t="s">
        <v>505</v>
      </c>
    </row>
    <row r="5147" spans="1:14" hidden="1" x14ac:dyDescent="0.35">
      <c r="A5147" s="1" t="s">
        <v>487</v>
      </c>
      <c r="B5147" s="1" t="s">
        <v>488</v>
      </c>
      <c r="C5147" s="2" t="s">
        <v>633</v>
      </c>
      <c r="D5147" s="1" t="s">
        <v>273</v>
      </c>
      <c r="E5147" s="1">
        <v>6110</v>
      </c>
      <c r="F5147" s="1" t="s">
        <v>490</v>
      </c>
      <c r="G5147" s="2" t="s">
        <v>491</v>
      </c>
      <c r="H5147" s="1" t="s">
        <v>492</v>
      </c>
      <c r="I5147" s="1">
        <v>2010</v>
      </c>
      <c r="J5147" s="1">
        <v>2010</v>
      </c>
      <c r="K5147" s="1" t="s">
        <v>493</v>
      </c>
      <c r="L5147" s="1">
        <v>1.56</v>
      </c>
      <c r="M5147" s="1" t="s">
        <v>504</v>
      </c>
      <c r="N5147" s="1" t="s">
        <v>505</v>
      </c>
    </row>
    <row r="5148" spans="1:14" hidden="1" x14ac:dyDescent="0.35">
      <c r="A5148" s="1" t="s">
        <v>487</v>
      </c>
      <c r="B5148" s="1" t="s">
        <v>488</v>
      </c>
      <c r="C5148" s="2" t="s">
        <v>633</v>
      </c>
      <c r="D5148" s="1" t="s">
        <v>273</v>
      </c>
      <c r="E5148" s="1">
        <v>6110</v>
      </c>
      <c r="F5148" s="1" t="s">
        <v>490</v>
      </c>
      <c r="G5148" s="2" t="s">
        <v>491</v>
      </c>
      <c r="H5148" s="1" t="s">
        <v>492</v>
      </c>
      <c r="I5148" s="1">
        <v>2011</v>
      </c>
      <c r="J5148" s="1">
        <v>2011</v>
      </c>
      <c r="K5148" s="1" t="s">
        <v>493</v>
      </c>
      <c r="L5148" s="1">
        <v>2.02</v>
      </c>
      <c r="M5148" s="1" t="s">
        <v>504</v>
      </c>
      <c r="N5148" s="1" t="s">
        <v>505</v>
      </c>
    </row>
    <row r="5149" spans="1:14" hidden="1" x14ac:dyDescent="0.35">
      <c r="A5149" s="1" t="s">
        <v>487</v>
      </c>
      <c r="B5149" s="1" t="s">
        <v>488</v>
      </c>
      <c r="C5149" s="2" t="s">
        <v>633</v>
      </c>
      <c r="D5149" s="1" t="s">
        <v>273</v>
      </c>
      <c r="E5149" s="1">
        <v>6110</v>
      </c>
      <c r="F5149" s="1" t="s">
        <v>490</v>
      </c>
      <c r="G5149" s="2" t="s">
        <v>499</v>
      </c>
      <c r="H5149" s="1" t="s">
        <v>500</v>
      </c>
      <c r="I5149" s="1">
        <v>2001</v>
      </c>
      <c r="J5149" s="1">
        <v>2001</v>
      </c>
      <c r="K5149" s="1" t="s">
        <v>493</v>
      </c>
      <c r="L5149" s="1">
        <v>2.48</v>
      </c>
      <c r="M5149" s="1" t="s">
        <v>504</v>
      </c>
      <c r="N5149" s="1" t="s">
        <v>505</v>
      </c>
    </row>
    <row r="5150" spans="1:14" hidden="1" x14ac:dyDescent="0.35">
      <c r="A5150" s="1" t="s">
        <v>487</v>
      </c>
      <c r="B5150" s="1" t="s">
        <v>488</v>
      </c>
      <c r="C5150" s="2" t="s">
        <v>633</v>
      </c>
      <c r="D5150" s="1" t="s">
        <v>273</v>
      </c>
      <c r="E5150" s="1">
        <v>6110</v>
      </c>
      <c r="F5150" s="1" t="s">
        <v>490</v>
      </c>
      <c r="G5150" s="2" t="s">
        <v>499</v>
      </c>
      <c r="H5150" s="1" t="s">
        <v>500</v>
      </c>
      <c r="I5150" s="1">
        <v>2002</v>
      </c>
      <c r="J5150" s="1">
        <v>2002</v>
      </c>
      <c r="K5150" s="1" t="s">
        <v>493</v>
      </c>
      <c r="L5150" s="1">
        <v>13.67</v>
      </c>
      <c r="M5150" s="1" t="s">
        <v>504</v>
      </c>
      <c r="N5150" s="1" t="s">
        <v>505</v>
      </c>
    </row>
    <row r="5151" spans="1:14" hidden="1" x14ac:dyDescent="0.35">
      <c r="A5151" s="1" t="s">
        <v>487</v>
      </c>
      <c r="B5151" s="1" t="s">
        <v>488</v>
      </c>
      <c r="C5151" s="2" t="s">
        <v>633</v>
      </c>
      <c r="D5151" s="1" t="s">
        <v>273</v>
      </c>
      <c r="E5151" s="1">
        <v>6110</v>
      </c>
      <c r="F5151" s="1" t="s">
        <v>490</v>
      </c>
      <c r="G5151" s="2" t="s">
        <v>499</v>
      </c>
      <c r="H5151" s="1" t="s">
        <v>500</v>
      </c>
      <c r="I5151" s="1">
        <v>2003</v>
      </c>
      <c r="J5151" s="1">
        <v>2003</v>
      </c>
      <c r="K5151" s="1" t="s">
        <v>493</v>
      </c>
      <c r="L5151" s="1">
        <v>1.06</v>
      </c>
      <c r="M5151" s="1" t="s">
        <v>504</v>
      </c>
      <c r="N5151" s="1" t="s">
        <v>505</v>
      </c>
    </row>
    <row r="5152" spans="1:14" hidden="1" x14ac:dyDescent="0.35">
      <c r="A5152" s="1" t="s">
        <v>487</v>
      </c>
      <c r="B5152" s="1" t="s">
        <v>488</v>
      </c>
      <c r="C5152" s="2" t="s">
        <v>633</v>
      </c>
      <c r="D5152" s="1" t="s">
        <v>273</v>
      </c>
      <c r="E5152" s="1">
        <v>6110</v>
      </c>
      <c r="F5152" s="1" t="s">
        <v>490</v>
      </c>
      <c r="G5152" s="2" t="s">
        <v>499</v>
      </c>
      <c r="H5152" s="1" t="s">
        <v>500</v>
      </c>
      <c r="I5152" s="1">
        <v>2004</v>
      </c>
      <c r="J5152" s="1">
        <v>2004</v>
      </c>
      <c r="K5152" s="1" t="s">
        <v>493</v>
      </c>
      <c r="L5152" s="1">
        <v>1.08</v>
      </c>
      <c r="M5152" s="1" t="s">
        <v>504</v>
      </c>
      <c r="N5152" s="1" t="s">
        <v>505</v>
      </c>
    </row>
    <row r="5153" spans="1:14" hidden="1" x14ac:dyDescent="0.35">
      <c r="A5153" s="1" t="s">
        <v>487</v>
      </c>
      <c r="B5153" s="1" t="s">
        <v>488</v>
      </c>
      <c r="C5153" s="2" t="s">
        <v>633</v>
      </c>
      <c r="D5153" s="1" t="s">
        <v>273</v>
      </c>
      <c r="E5153" s="1">
        <v>6110</v>
      </c>
      <c r="F5153" s="1" t="s">
        <v>490</v>
      </c>
      <c r="G5153" s="2" t="s">
        <v>499</v>
      </c>
      <c r="H5153" s="1" t="s">
        <v>500</v>
      </c>
      <c r="I5153" s="1">
        <v>2005</v>
      </c>
      <c r="J5153" s="1">
        <v>2005</v>
      </c>
      <c r="K5153" s="1" t="s">
        <v>493</v>
      </c>
      <c r="L5153" s="1">
        <v>1.03</v>
      </c>
      <c r="M5153" s="1" t="s">
        <v>504</v>
      </c>
      <c r="N5153" s="1" t="s">
        <v>505</v>
      </c>
    </row>
    <row r="5154" spans="1:14" hidden="1" x14ac:dyDescent="0.35">
      <c r="A5154" s="1" t="s">
        <v>487</v>
      </c>
      <c r="B5154" s="1" t="s">
        <v>488</v>
      </c>
      <c r="C5154" s="2" t="s">
        <v>633</v>
      </c>
      <c r="D5154" s="1" t="s">
        <v>273</v>
      </c>
      <c r="E5154" s="1">
        <v>6110</v>
      </c>
      <c r="F5154" s="1" t="s">
        <v>490</v>
      </c>
      <c r="G5154" s="2" t="s">
        <v>499</v>
      </c>
      <c r="H5154" s="1" t="s">
        <v>500</v>
      </c>
      <c r="I5154" s="1">
        <v>2006</v>
      </c>
      <c r="J5154" s="1">
        <v>2006</v>
      </c>
      <c r="K5154" s="1" t="s">
        <v>493</v>
      </c>
      <c r="L5154" s="1">
        <v>1.21</v>
      </c>
      <c r="M5154" s="1" t="s">
        <v>504</v>
      </c>
      <c r="N5154" s="1" t="s">
        <v>505</v>
      </c>
    </row>
    <row r="5155" spans="1:14" hidden="1" x14ac:dyDescent="0.35">
      <c r="A5155" s="1" t="s">
        <v>487</v>
      </c>
      <c r="B5155" s="1" t="s">
        <v>488</v>
      </c>
      <c r="C5155" s="2" t="s">
        <v>633</v>
      </c>
      <c r="D5155" s="1" t="s">
        <v>273</v>
      </c>
      <c r="E5155" s="1">
        <v>6110</v>
      </c>
      <c r="F5155" s="1" t="s">
        <v>490</v>
      </c>
      <c r="G5155" s="2" t="s">
        <v>499</v>
      </c>
      <c r="H5155" s="1" t="s">
        <v>500</v>
      </c>
      <c r="I5155" s="1">
        <v>2007</v>
      </c>
      <c r="J5155" s="1">
        <v>2007</v>
      </c>
      <c r="K5155" s="1" t="s">
        <v>493</v>
      </c>
      <c r="L5155" s="1">
        <v>1.23</v>
      </c>
      <c r="M5155" s="1" t="s">
        <v>504</v>
      </c>
      <c r="N5155" s="1" t="s">
        <v>505</v>
      </c>
    </row>
    <row r="5156" spans="1:14" hidden="1" x14ac:dyDescent="0.35">
      <c r="A5156" s="1" t="s">
        <v>487</v>
      </c>
      <c r="B5156" s="1" t="s">
        <v>488</v>
      </c>
      <c r="C5156" s="2" t="s">
        <v>633</v>
      </c>
      <c r="D5156" s="1" t="s">
        <v>273</v>
      </c>
      <c r="E5156" s="1">
        <v>6110</v>
      </c>
      <c r="F5156" s="1" t="s">
        <v>490</v>
      </c>
      <c r="G5156" s="2" t="s">
        <v>499</v>
      </c>
      <c r="H5156" s="1" t="s">
        <v>500</v>
      </c>
      <c r="I5156" s="1">
        <v>2008</v>
      </c>
      <c r="J5156" s="1">
        <v>2008</v>
      </c>
      <c r="K5156" s="1" t="s">
        <v>493</v>
      </c>
      <c r="L5156" s="1">
        <v>1.5</v>
      </c>
      <c r="M5156" s="1" t="s">
        <v>504</v>
      </c>
      <c r="N5156" s="1" t="s">
        <v>505</v>
      </c>
    </row>
    <row r="5157" spans="1:14" hidden="1" x14ac:dyDescent="0.35">
      <c r="A5157" s="1" t="s">
        <v>487</v>
      </c>
      <c r="B5157" s="1" t="s">
        <v>488</v>
      </c>
      <c r="C5157" s="2" t="s">
        <v>633</v>
      </c>
      <c r="D5157" s="1" t="s">
        <v>273</v>
      </c>
      <c r="E5157" s="1">
        <v>6110</v>
      </c>
      <c r="F5157" s="1" t="s">
        <v>490</v>
      </c>
      <c r="G5157" s="2" t="s">
        <v>499</v>
      </c>
      <c r="H5157" s="1" t="s">
        <v>500</v>
      </c>
      <c r="I5157" s="1">
        <v>2009</v>
      </c>
      <c r="J5157" s="1">
        <v>2009</v>
      </c>
      <c r="K5157" s="1" t="s">
        <v>493</v>
      </c>
      <c r="L5157" s="1">
        <v>1.65</v>
      </c>
      <c r="M5157" s="1" t="s">
        <v>504</v>
      </c>
      <c r="N5157" s="1" t="s">
        <v>505</v>
      </c>
    </row>
    <row r="5158" spans="1:14" hidden="1" x14ac:dyDescent="0.35">
      <c r="A5158" s="1" t="s">
        <v>487</v>
      </c>
      <c r="B5158" s="1" t="s">
        <v>488</v>
      </c>
      <c r="C5158" s="2" t="s">
        <v>633</v>
      </c>
      <c r="D5158" s="1" t="s">
        <v>273</v>
      </c>
      <c r="E5158" s="1">
        <v>6110</v>
      </c>
      <c r="F5158" s="1" t="s">
        <v>490</v>
      </c>
      <c r="G5158" s="2" t="s">
        <v>499</v>
      </c>
      <c r="H5158" s="1" t="s">
        <v>500</v>
      </c>
      <c r="I5158" s="1">
        <v>2010</v>
      </c>
      <c r="J5158" s="1">
        <v>2010</v>
      </c>
      <c r="K5158" s="1" t="s">
        <v>493</v>
      </c>
      <c r="L5158" s="1">
        <v>1.56</v>
      </c>
      <c r="M5158" s="1" t="s">
        <v>504</v>
      </c>
      <c r="N5158" s="1" t="s">
        <v>505</v>
      </c>
    </row>
    <row r="5159" spans="1:14" hidden="1" x14ac:dyDescent="0.35">
      <c r="A5159" s="1" t="s">
        <v>487</v>
      </c>
      <c r="B5159" s="1" t="s">
        <v>488</v>
      </c>
      <c r="C5159" s="2" t="s">
        <v>633</v>
      </c>
      <c r="D5159" s="1" t="s">
        <v>273</v>
      </c>
      <c r="E5159" s="1">
        <v>6110</v>
      </c>
      <c r="F5159" s="1" t="s">
        <v>490</v>
      </c>
      <c r="G5159" s="2" t="s">
        <v>499</v>
      </c>
      <c r="H5159" s="1" t="s">
        <v>500</v>
      </c>
      <c r="I5159" s="1">
        <v>2011</v>
      </c>
      <c r="J5159" s="1">
        <v>2011</v>
      </c>
      <c r="K5159" s="1" t="s">
        <v>493</v>
      </c>
      <c r="L5159" s="1">
        <v>2.02</v>
      </c>
      <c r="M5159" s="1" t="s">
        <v>504</v>
      </c>
      <c r="N5159" s="1" t="s">
        <v>505</v>
      </c>
    </row>
    <row r="5160" spans="1:14" hidden="1" x14ac:dyDescent="0.35">
      <c r="A5160" s="1" t="s">
        <v>487</v>
      </c>
      <c r="B5160" s="1" t="s">
        <v>488</v>
      </c>
      <c r="C5160" s="2" t="s">
        <v>634</v>
      </c>
      <c r="D5160" s="1" t="s">
        <v>635</v>
      </c>
      <c r="E5160" s="1">
        <v>6110</v>
      </c>
      <c r="F5160" s="1" t="s">
        <v>490</v>
      </c>
      <c r="G5160" s="2" t="s">
        <v>499</v>
      </c>
      <c r="H5160" s="1" t="s">
        <v>500</v>
      </c>
      <c r="I5160" s="1">
        <v>2017</v>
      </c>
      <c r="J5160" s="1">
        <v>2017</v>
      </c>
      <c r="K5160" s="1" t="s">
        <v>493</v>
      </c>
      <c r="L5160" s="1">
        <v>14.09</v>
      </c>
      <c r="M5160" s="1" t="s">
        <v>504</v>
      </c>
      <c r="N5160" s="1" t="s">
        <v>505</v>
      </c>
    </row>
    <row r="5161" spans="1:14" hidden="1" x14ac:dyDescent="0.35">
      <c r="A5161" s="1" t="s">
        <v>487</v>
      </c>
      <c r="B5161" s="1" t="s">
        <v>488</v>
      </c>
      <c r="C5161" s="2" t="s">
        <v>634</v>
      </c>
      <c r="D5161" s="1" t="s">
        <v>635</v>
      </c>
      <c r="E5161" s="1">
        <v>6110</v>
      </c>
      <c r="F5161" s="1" t="s">
        <v>490</v>
      </c>
      <c r="G5161" s="2" t="s">
        <v>499</v>
      </c>
      <c r="H5161" s="1" t="s">
        <v>500</v>
      </c>
      <c r="I5161" s="1">
        <v>2018</v>
      </c>
      <c r="J5161" s="1">
        <v>2018</v>
      </c>
      <c r="K5161" s="1" t="s">
        <v>493</v>
      </c>
      <c r="L5161" s="1">
        <v>11.55</v>
      </c>
      <c r="M5161" s="1" t="s">
        <v>504</v>
      </c>
      <c r="N5161" s="1" t="s">
        <v>505</v>
      </c>
    </row>
    <row r="5162" spans="1:14" hidden="1" x14ac:dyDescent="0.35">
      <c r="A5162" s="1" t="s">
        <v>487</v>
      </c>
      <c r="B5162" s="1" t="s">
        <v>488</v>
      </c>
      <c r="C5162" s="2" t="s">
        <v>636</v>
      </c>
      <c r="D5162" s="1" t="s">
        <v>275</v>
      </c>
      <c r="E5162" s="1">
        <v>6110</v>
      </c>
      <c r="F5162" s="1" t="s">
        <v>490</v>
      </c>
      <c r="G5162" s="2" t="s">
        <v>499</v>
      </c>
      <c r="H5162" s="1" t="s">
        <v>500</v>
      </c>
      <c r="I5162" s="1">
        <v>2014</v>
      </c>
      <c r="J5162" s="1">
        <v>2014</v>
      </c>
      <c r="K5162" s="1" t="s">
        <v>493</v>
      </c>
      <c r="L5162" s="1">
        <v>5.66</v>
      </c>
      <c r="M5162" s="1" t="s">
        <v>504</v>
      </c>
      <c r="N5162" s="1" t="s">
        <v>505</v>
      </c>
    </row>
    <row r="5163" spans="1:14" hidden="1" x14ac:dyDescent="0.35">
      <c r="A5163" s="1" t="s">
        <v>487</v>
      </c>
      <c r="B5163" s="1" t="s">
        <v>488</v>
      </c>
      <c r="C5163" s="2" t="s">
        <v>636</v>
      </c>
      <c r="D5163" s="1" t="s">
        <v>275</v>
      </c>
      <c r="E5163" s="1">
        <v>6110</v>
      </c>
      <c r="F5163" s="1" t="s">
        <v>490</v>
      </c>
      <c r="G5163" s="2" t="s">
        <v>499</v>
      </c>
      <c r="H5163" s="1" t="s">
        <v>500</v>
      </c>
      <c r="I5163" s="1">
        <v>2015</v>
      </c>
      <c r="J5163" s="1">
        <v>2015</v>
      </c>
      <c r="K5163" s="1" t="s">
        <v>493</v>
      </c>
      <c r="L5163" s="1">
        <v>5.82</v>
      </c>
      <c r="M5163" s="1" t="s">
        <v>504</v>
      </c>
      <c r="N5163" s="1" t="s">
        <v>505</v>
      </c>
    </row>
    <row r="5164" spans="1:14" hidden="1" x14ac:dyDescent="0.35">
      <c r="A5164" s="1" t="s">
        <v>487</v>
      </c>
      <c r="B5164" s="1" t="s">
        <v>488</v>
      </c>
      <c r="C5164" s="2" t="s">
        <v>636</v>
      </c>
      <c r="D5164" s="1" t="s">
        <v>275</v>
      </c>
      <c r="E5164" s="1">
        <v>6110</v>
      </c>
      <c r="F5164" s="1" t="s">
        <v>490</v>
      </c>
      <c r="G5164" s="2" t="s">
        <v>499</v>
      </c>
      <c r="H5164" s="1" t="s">
        <v>500</v>
      </c>
      <c r="I5164" s="1">
        <v>2016</v>
      </c>
      <c r="J5164" s="1">
        <v>2016</v>
      </c>
      <c r="K5164" s="1" t="s">
        <v>493</v>
      </c>
      <c r="L5164" s="1">
        <v>5.25</v>
      </c>
      <c r="M5164" s="1" t="s">
        <v>504</v>
      </c>
      <c r="N5164" s="1" t="s">
        <v>505</v>
      </c>
    </row>
    <row r="5165" spans="1:14" hidden="1" x14ac:dyDescent="0.35">
      <c r="A5165" s="1" t="s">
        <v>487</v>
      </c>
      <c r="B5165" s="1" t="s">
        <v>488</v>
      </c>
      <c r="C5165" s="2" t="s">
        <v>636</v>
      </c>
      <c r="D5165" s="1" t="s">
        <v>275</v>
      </c>
      <c r="E5165" s="1">
        <v>6110</v>
      </c>
      <c r="F5165" s="1" t="s">
        <v>490</v>
      </c>
      <c r="G5165" s="2" t="s">
        <v>499</v>
      </c>
      <c r="H5165" s="1" t="s">
        <v>500</v>
      </c>
      <c r="I5165" s="1">
        <v>2017</v>
      </c>
      <c r="J5165" s="1">
        <v>2017</v>
      </c>
      <c r="K5165" s="1" t="s">
        <v>493</v>
      </c>
      <c r="L5165" s="1">
        <v>5.6</v>
      </c>
      <c r="M5165" s="1" t="s">
        <v>504</v>
      </c>
      <c r="N5165" s="1" t="s">
        <v>505</v>
      </c>
    </row>
    <row r="5166" spans="1:14" hidden="1" x14ac:dyDescent="0.35">
      <c r="A5166" s="1" t="s">
        <v>487</v>
      </c>
      <c r="B5166" s="1" t="s">
        <v>488</v>
      </c>
      <c r="C5166" s="2" t="s">
        <v>636</v>
      </c>
      <c r="D5166" s="1" t="s">
        <v>275</v>
      </c>
      <c r="E5166" s="1">
        <v>6110</v>
      </c>
      <c r="F5166" s="1" t="s">
        <v>490</v>
      </c>
      <c r="G5166" s="2" t="s">
        <v>499</v>
      </c>
      <c r="H5166" s="1" t="s">
        <v>500</v>
      </c>
      <c r="I5166" s="1">
        <v>2018</v>
      </c>
      <c r="J5166" s="1">
        <v>2018</v>
      </c>
      <c r="K5166" s="1" t="s">
        <v>493</v>
      </c>
      <c r="L5166" s="1">
        <v>5.29</v>
      </c>
      <c r="M5166" s="1" t="s">
        <v>504</v>
      </c>
      <c r="N5166" s="1" t="s">
        <v>505</v>
      </c>
    </row>
    <row r="5167" spans="1:14" hidden="1" x14ac:dyDescent="0.35">
      <c r="A5167" s="1" t="s">
        <v>487</v>
      </c>
      <c r="B5167" s="1" t="s">
        <v>488</v>
      </c>
      <c r="C5167" s="2" t="s">
        <v>636</v>
      </c>
      <c r="D5167" s="1" t="s">
        <v>275</v>
      </c>
      <c r="E5167" s="1">
        <v>6110</v>
      </c>
      <c r="F5167" s="1" t="s">
        <v>490</v>
      </c>
      <c r="G5167" s="2" t="s">
        <v>508</v>
      </c>
      <c r="H5167" s="1" t="s">
        <v>509</v>
      </c>
      <c r="I5167" s="1">
        <v>2016</v>
      </c>
      <c r="J5167" s="1">
        <v>2016</v>
      </c>
      <c r="K5167" s="1" t="s">
        <v>493</v>
      </c>
      <c r="L5167" s="1">
        <v>1.1000000000000001</v>
      </c>
      <c r="M5167" s="1" t="s">
        <v>504</v>
      </c>
      <c r="N5167" s="1" t="s">
        <v>505</v>
      </c>
    </row>
    <row r="5168" spans="1:14" hidden="1" x14ac:dyDescent="0.35">
      <c r="A5168" s="1" t="s">
        <v>487</v>
      </c>
      <c r="B5168" s="1" t="s">
        <v>488</v>
      </c>
      <c r="C5168" s="2" t="s">
        <v>636</v>
      </c>
      <c r="D5168" s="1" t="s">
        <v>275</v>
      </c>
      <c r="E5168" s="1">
        <v>6110</v>
      </c>
      <c r="F5168" s="1" t="s">
        <v>490</v>
      </c>
      <c r="G5168" s="2" t="s">
        <v>508</v>
      </c>
      <c r="H5168" s="1" t="s">
        <v>509</v>
      </c>
      <c r="I5168" s="1">
        <v>2017</v>
      </c>
      <c r="J5168" s="1">
        <v>2017</v>
      </c>
      <c r="K5168" s="1" t="s">
        <v>493</v>
      </c>
      <c r="L5168" s="1">
        <v>1.22</v>
      </c>
      <c r="M5168" s="1" t="s">
        <v>504</v>
      </c>
      <c r="N5168" s="1" t="s">
        <v>505</v>
      </c>
    </row>
    <row r="5169" spans="1:14" hidden="1" x14ac:dyDescent="0.35">
      <c r="A5169" s="1" t="s">
        <v>487</v>
      </c>
      <c r="B5169" s="1" t="s">
        <v>488</v>
      </c>
      <c r="C5169" s="2" t="s">
        <v>636</v>
      </c>
      <c r="D5169" s="1" t="s">
        <v>275</v>
      </c>
      <c r="E5169" s="1">
        <v>6110</v>
      </c>
      <c r="F5169" s="1" t="s">
        <v>490</v>
      </c>
      <c r="G5169" s="2" t="s">
        <v>508</v>
      </c>
      <c r="H5169" s="1" t="s">
        <v>509</v>
      </c>
      <c r="I5169" s="1">
        <v>2018</v>
      </c>
      <c r="J5169" s="1">
        <v>2018</v>
      </c>
      <c r="K5169" s="1" t="s">
        <v>493</v>
      </c>
      <c r="L5169" s="1">
        <v>1.31</v>
      </c>
      <c r="M5169" s="1" t="s">
        <v>504</v>
      </c>
      <c r="N5169" s="1" t="s">
        <v>505</v>
      </c>
    </row>
    <row r="5170" spans="1:14" hidden="1" x14ac:dyDescent="0.35">
      <c r="A5170" s="1" t="s">
        <v>487</v>
      </c>
      <c r="B5170" s="1" t="s">
        <v>488</v>
      </c>
      <c r="C5170" s="2" t="s">
        <v>637</v>
      </c>
      <c r="D5170" s="1" t="s">
        <v>277</v>
      </c>
      <c r="E5170" s="1">
        <v>6110</v>
      </c>
      <c r="F5170" s="1" t="s">
        <v>490</v>
      </c>
      <c r="G5170" s="2" t="s">
        <v>499</v>
      </c>
      <c r="H5170" s="1" t="s">
        <v>500</v>
      </c>
      <c r="I5170" s="1">
        <v>2010</v>
      </c>
      <c r="J5170" s="1">
        <v>2010</v>
      </c>
      <c r="K5170" s="1" t="s">
        <v>493</v>
      </c>
      <c r="L5170" s="1">
        <v>4.3099999999999996</v>
      </c>
      <c r="M5170" s="1" t="s">
        <v>504</v>
      </c>
      <c r="N5170" s="1" t="s">
        <v>505</v>
      </c>
    </row>
    <row r="5171" spans="1:14" hidden="1" x14ac:dyDescent="0.35">
      <c r="A5171" s="1" t="s">
        <v>487</v>
      </c>
      <c r="B5171" s="1" t="s">
        <v>488</v>
      </c>
      <c r="C5171" s="2" t="s">
        <v>637</v>
      </c>
      <c r="D5171" s="1" t="s">
        <v>277</v>
      </c>
      <c r="E5171" s="1">
        <v>6110</v>
      </c>
      <c r="F5171" s="1" t="s">
        <v>490</v>
      </c>
      <c r="G5171" s="2" t="s">
        <v>499</v>
      </c>
      <c r="H5171" s="1" t="s">
        <v>500</v>
      </c>
      <c r="I5171" s="1">
        <v>2011</v>
      </c>
      <c r="J5171" s="1">
        <v>2011</v>
      </c>
      <c r="K5171" s="1" t="s">
        <v>493</v>
      </c>
      <c r="L5171" s="1">
        <v>5.48</v>
      </c>
      <c r="M5171" s="1" t="s">
        <v>504</v>
      </c>
      <c r="N5171" s="1" t="s">
        <v>505</v>
      </c>
    </row>
    <row r="5172" spans="1:14" hidden="1" x14ac:dyDescent="0.35">
      <c r="A5172" s="1" t="s">
        <v>487</v>
      </c>
      <c r="B5172" s="1" t="s">
        <v>488</v>
      </c>
      <c r="C5172" s="2" t="s">
        <v>637</v>
      </c>
      <c r="D5172" s="1" t="s">
        <v>277</v>
      </c>
      <c r="E5172" s="1">
        <v>6110</v>
      </c>
      <c r="F5172" s="1" t="s">
        <v>490</v>
      </c>
      <c r="G5172" s="2" t="s">
        <v>499</v>
      </c>
      <c r="H5172" s="1" t="s">
        <v>500</v>
      </c>
      <c r="I5172" s="1">
        <v>2012</v>
      </c>
      <c r="J5172" s="1">
        <v>2012</v>
      </c>
      <c r="K5172" s="1" t="s">
        <v>493</v>
      </c>
      <c r="L5172" s="1">
        <v>5.19</v>
      </c>
      <c r="M5172" s="1" t="s">
        <v>504</v>
      </c>
      <c r="N5172" s="1" t="s">
        <v>505</v>
      </c>
    </row>
    <row r="5173" spans="1:14" hidden="1" x14ac:dyDescent="0.35">
      <c r="A5173" s="1" t="s">
        <v>487</v>
      </c>
      <c r="B5173" s="1" t="s">
        <v>488</v>
      </c>
      <c r="C5173" s="2" t="s">
        <v>637</v>
      </c>
      <c r="D5173" s="1" t="s">
        <v>277</v>
      </c>
      <c r="E5173" s="1">
        <v>6110</v>
      </c>
      <c r="F5173" s="1" t="s">
        <v>490</v>
      </c>
      <c r="G5173" s="2" t="s">
        <v>499</v>
      </c>
      <c r="H5173" s="1" t="s">
        <v>500</v>
      </c>
      <c r="I5173" s="1">
        <v>2013</v>
      </c>
      <c r="J5173" s="1">
        <v>2013</v>
      </c>
      <c r="K5173" s="1" t="s">
        <v>493</v>
      </c>
      <c r="L5173" s="1">
        <v>5.8</v>
      </c>
      <c r="M5173" s="1" t="s">
        <v>504</v>
      </c>
      <c r="N5173" s="1" t="s">
        <v>505</v>
      </c>
    </row>
    <row r="5174" spans="1:14" hidden="1" x14ac:dyDescent="0.35">
      <c r="A5174" s="1" t="s">
        <v>487</v>
      </c>
      <c r="B5174" s="1" t="s">
        <v>488</v>
      </c>
      <c r="C5174" s="2" t="s">
        <v>637</v>
      </c>
      <c r="D5174" s="1" t="s">
        <v>277</v>
      </c>
      <c r="E5174" s="1">
        <v>6110</v>
      </c>
      <c r="F5174" s="1" t="s">
        <v>490</v>
      </c>
      <c r="G5174" s="2" t="s">
        <v>499</v>
      </c>
      <c r="H5174" s="1" t="s">
        <v>500</v>
      </c>
      <c r="I5174" s="1">
        <v>2014</v>
      </c>
      <c r="J5174" s="1">
        <v>2014</v>
      </c>
      <c r="K5174" s="1" t="s">
        <v>493</v>
      </c>
      <c r="L5174" s="1">
        <v>5.15</v>
      </c>
      <c r="M5174" s="1" t="s">
        <v>504</v>
      </c>
      <c r="N5174" s="1" t="s">
        <v>505</v>
      </c>
    </row>
    <row r="5175" spans="1:14" hidden="1" x14ac:dyDescent="0.35">
      <c r="A5175" s="1" t="s">
        <v>487</v>
      </c>
      <c r="B5175" s="1" t="s">
        <v>488</v>
      </c>
      <c r="C5175" s="2" t="s">
        <v>637</v>
      </c>
      <c r="D5175" s="1" t="s">
        <v>277</v>
      </c>
      <c r="E5175" s="1">
        <v>6110</v>
      </c>
      <c r="F5175" s="1" t="s">
        <v>490</v>
      </c>
      <c r="G5175" s="2" t="s">
        <v>499</v>
      </c>
      <c r="H5175" s="1" t="s">
        <v>500</v>
      </c>
      <c r="I5175" s="1">
        <v>2015</v>
      </c>
      <c r="J5175" s="1">
        <v>2015</v>
      </c>
      <c r="K5175" s="1" t="s">
        <v>493</v>
      </c>
      <c r="L5175" s="1">
        <v>8.59</v>
      </c>
      <c r="M5175" s="1" t="s">
        <v>504</v>
      </c>
      <c r="N5175" s="1" t="s">
        <v>505</v>
      </c>
    </row>
    <row r="5176" spans="1:14" hidden="1" x14ac:dyDescent="0.35">
      <c r="A5176" s="1" t="s">
        <v>487</v>
      </c>
      <c r="B5176" s="1" t="s">
        <v>488</v>
      </c>
      <c r="C5176" s="2" t="s">
        <v>637</v>
      </c>
      <c r="D5176" s="1" t="s">
        <v>277</v>
      </c>
      <c r="E5176" s="1">
        <v>6110</v>
      </c>
      <c r="F5176" s="1" t="s">
        <v>490</v>
      </c>
      <c r="G5176" s="2" t="s">
        <v>499</v>
      </c>
      <c r="H5176" s="1" t="s">
        <v>500</v>
      </c>
      <c r="I5176" s="1">
        <v>2016</v>
      </c>
      <c r="J5176" s="1">
        <v>2016</v>
      </c>
      <c r="K5176" s="1" t="s">
        <v>493</v>
      </c>
      <c r="L5176" s="1">
        <v>5.54</v>
      </c>
      <c r="M5176" s="1" t="s">
        <v>504</v>
      </c>
      <c r="N5176" s="1" t="s">
        <v>505</v>
      </c>
    </row>
    <row r="5177" spans="1:14" hidden="1" x14ac:dyDescent="0.35">
      <c r="A5177" s="1" t="s">
        <v>487</v>
      </c>
      <c r="B5177" s="1" t="s">
        <v>488</v>
      </c>
      <c r="C5177" s="2" t="s">
        <v>637</v>
      </c>
      <c r="D5177" s="1" t="s">
        <v>277</v>
      </c>
      <c r="E5177" s="1">
        <v>6110</v>
      </c>
      <c r="F5177" s="1" t="s">
        <v>490</v>
      </c>
      <c r="G5177" s="2" t="s">
        <v>499</v>
      </c>
      <c r="H5177" s="1" t="s">
        <v>500</v>
      </c>
      <c r="I5177" s="1">
        <v>2017</v>
      </c>
      <c r="J5177" s="1">
        <v>2017</v>
      </c>
      <c r="K5177" s="1" t="s">
        <v>493</v>
      </c>
      <c r="L5177" s="1">
        <v>17.53</v>
      </c>
      <c r="M5177" s="1" t="s">
        <v>504</v>
      </c>
      <c r="N5177" s="1" t="s">
        <v>505</v>
      </c>
    </row>
    <row r="5178" spans="1:14" hidden="1" x14ac:dyDescent="0.35">
      <c r="A5178" s="1" t="s">
        <v>487</v>
      </c>
      <c r="B5178" s="1" t="s">
        <v>488</v>
      </c>
      <c r="C5178" s="2" t="s">
        <v>637</v>
      </c>
      <c r="D5178" s="1" t="s">
        <v>277</v>
      </c>
      <c r="E5178" s="1">
        <v>6110</v>
      </c>
      <c r="F5178" s="1" t="s">
        <v>490</v>
      </c>
      <c r="G5178" s="2" t="s">
        <v>499</v>
      </c>
      <c r="H5178" s="1" t="s">
        <v>500</v>
      </c>
      <c r="I5178" s="1">
        <v>2018</v>
      </c>
      <c r="J5178" s="1">
        <v>2018</v>
      </c>
      <c r="K5178" s="1" t="s">
        <v>493</v>
      </c>
      <c r="L5178" s="1">
        <v>8.89</v>
      </c>
      <c r="M5178" s="1" t="s">
        <v>504</v>
      </c>
      <c r="N5178" s="1" t="s">
        <v>505</v>
      </c>
    </row>
    <row r="5179" spans="1:14" hidden="1" x14ac:dyDescent="0.35">
      <c r="A5179" s="1" t="s">
        <v>487</v>
      </c>
      <c r="B5179" s="1" t="s">
        <v>488</v>
      </c>
      <c r="C5179" s="2" t="s">
        <v>637</v>
      </c>
      <c r="D5179" s="1" t="s">
        <v>277</v>
      </c>
      <c r="E5179" s="1">
        <v>6110</v>
      </c>
      <c r="F5179" s="1" t="s">
        <v>490</v>
      </c>
      <c r="G5179" s="2" t="s">
        <v>508</v>
      </c>
      <c r="H5179" s="1" t="s">
        <v>509</v>
      </c>
      <c r="I5179" s="1">
        <v>2010</v>
      </c>
      <c r="J5179" s="1">
        <v>2010</v>
      </c>
      <c r="K5179" s="1" t="s">
        <v>493</v>
      </c>
      <c r="L5179" s="1">
        <v>0.76</v>
      </c>
      <c r="M5179" s="1" t="s">
        <v>504</v>
      </c>
      <c r="N5179" s="1" t="s">
        <v>505</v>
      </c>
    </row>
    <row r="5180" spans="1:14" hidden="1" x14ac:dyDescent="0.35">
      <c r="A5180" s="1" t="s">
        <v>487</v>
      </c>
      <c r="B5180" s="1" t="s">
        <v>488</v>
      </c>
      <c r="C5180" s="2" t="s">
        <v>637</v>
      </c>
      <c r="D5180" s="1" t="s">
        <v>277</v>
      </c>
      <c r="E5180" s="1">
        <v>6110</v>
      </c>
      <c r="F5180" s="1" t="s">
        <v>490</v>
      </c>
      <c r="G5180" s="2" t="s">
        <v>508</v>
      </c>
      <c r="H5180" s="1" t="s">
        <v>509</v>
      </c>
      <c r="I5180" s="1">
        <v>2011</v>
      </c>
      <c r="J5180" s="1">
        <v>2011</v>
      </c>
      <c r="K5180" s="1" t="s">
        <v>493</v>
      </c>
      <c r="L5180" s="1">
        <v>0.91</v>
      </c>
      <c r="M5180" s="1" t="s">
        <v>504</v>
      </c>
      <c r="N5180" s="1" t="s">
        <v>505</v>
      </c>
    </row>
    <row r="5181" spans="1:14" hidden="1" x14ac:dyDescent="0.35">
      <c r="A5181" s="1" t="s">
        <v>487</v>
      </c>
      <c r="B5181" s="1" t="s">
        <v>488</v>
      </c>
      <c r="C5181" s="2" t="s">
        <v>637</v>
      </c>
      <c r="D5181" s="1" t="s">
        <v>277</v>
      </c>
      <c r="E5181" s="1">
        <v>6110</v>
      </c>
      <c r="F5181" s="1" t="s">
        <v>490</v>
      </c>
      <c r="G5181" s="2" t="s">
        <v>508</v>
      </c>
      <c r="H5181" s="1" t="s">
        <v>509</v>
      </c>
      <c r="I5181" s="1">
        <v>2012</v>
      </c>
      <c r="J5181" s="1">
        <v>2012</v>
      </c>
      <c r="K5181" s="1" t="s">
        <v>493</v>
      </c>
      <c r="L5181" s="1">
        <v>0.96</v>
      </c>
      <c r="M5181" s="1" t="s">
        <v>504</v>
      </c>
      <c r="N5181" s="1" t="s">
        <v>505</v>
      </c>
    </row>
    <row r="5182" spans="1:14" hidden="1" x14ac:dyDescent="0.35">
      <c r="A5182" s="1" t="s">
        <v>487</v>
      </c>
      <c r="B5182" s="1" t="s">
        <v>488</v>
      </c>
      <c r="C5182" s="2" t="s">
        <v>637</v>
      </c>
      <c r="D5182" s="1" t="s">
        <v>277</v>
      </c>
      <c r="E5182" s="1">
        <v>6110</v>
      </c>
      <c r="F5182" s="1" t="s">
        <v>490</v>
      </c>
      <c r="G5182" s="2" t="s">
        <v>508</v>
      </c>
      <c r="H5182" s="1" t="s">
        <v>509</v>
      </c>
      <c r="I5182" s="1">
        <v>2013</v>
      </c>
      <c r="J5182" s="1">
        <v>2013</v>
      </c>
      <c r="K5182" s="1" t="s">
        <v>493</v>
      </c>
      <c r="L5182" s="1">
        <v>1.08</v>
      </c>
      <c r="M5182" s="1" t="s">
        <v>504</v>
      </c>
      <c r="N5182" s="1" t="s">
        <v>505</v>
      </c>
    </row>
    <row r="5183" spans="1:14" hidden="1" x14ac:dyDescent="0.35">
      <c r="A5183" s="1" t="s">
        <v>487</v>
      </c>
      <c r="B5183" s="1" t="s">
        <v>488</v>
      </c>
      <c r="C5183" s="2" t="s">
        <v>637</v>
      </c>
      <c r="D5183" s="1" t="s">
        <v>277</v>
      </c>
      <c r="E5183" s="1">
        <v>6110</v>
      </c>
      <c r="F5183" s="1" t="s">
        <v>490</v>
      </c>
      <c r="G5183" s="2" t="s">
        <v>508</v>
      </c>
      <c r="H5183" s="1" t="s">
        <v>509</v>
      </c>
      <c r="I5183" s="1">
        <v>2014</v>
      </c>
      <c r="J5183" s="1">
        <v>2014</v>
      </c>
      <c r="K5183" s="1" t="s">
        <v>493</v>
      </c>
      <c r="L5183" s="1">
        <v>1.03</v>
      </c>
      <c r="M5183" s="1" t="s">
        <v>504</v>
      </c>
      <c r="N5183" s="1" t="s">
        <v>505</v>
      </c>
    </row>
    <row r="5184" spans="1:14" hidden="1" x14ac:dyDescent="0.35">
      <c r="A5184" s="1" t="s">
        <v>487</v>
      </c>
      <c r="B5184" s="1" t="s">
        <v>488</v>
      </c>
      <c r="C5184" s="2" t="s">
        <v>637</v>
      </c>
      <c r="D5184" s="1" t="s">
        <v>277</v>
      </c>
      <c r="E5184" s="1">
        <v>6110</v>
      </c>
      <c r="F5184" s="1" t="s">
        <v>490</v>
      </c>
      <c r="G5184" s="2" t="s">
        <v>508</v>
      </c>
      <c r="H5184" s="1" t="s">
        <v>509</v>
      </c>
      <c r="I5184" s="1">
        <v>2015</v>
      </c>
      <c r="J5184" s="1">
        <v>2015</v>
      </c>
      <c r="K5184" s="1" t="s">
        <v>493</v>
      </c>
      <c r="L5184" s="1">
        <v>1.05</v>
      </c>
      <c r="M5184" s="1" t="s">
        <v>504</v>
      </c>
      <c r="N5184" s="1" t="s">
        <v>505</v>
      </c>
    </row>
    <row r="5185" spans="1:15" hidden="1" x14ac:dyDescent="0.35">
      <c r="A5185" s="1" t="s">
        <v>487</v>
      </c>
      <c r="B5185" s="1" t="s">
        <v>488</v>
      </c>
      <c r="C5185" s="2" t="s">
        <v>637</v>
      </c>
      <c r="D5185" s="1" t="s">
        <v>277</v>
      </c>
      <c r="E5185" s="1">
        <v>6110</v>
      </c>
      <c r="F5185" s="1" t="s">
        <v>490</v>
      </c>
      <c r="G5185" s="2" t="s">
        <v>508</v>
      </c>
      <c r="H5185" s="1" t="s">
        <v>509</v>
      </c>
      <c r="I5185" s="1">
        <v>2016</v>
      </c>
      <c r="J5185" s="1">
        <v>2016</v>
      </c>
      <c r="K5185" s="1" t="s">
        <v>493</v>
      </c>
      <c r="L5185" s="1">
        <v>1.01</v>
      </c>
      <c r="M5185" s="1" t="s">
        <v>504</v>
      </c>
      <c r="N5185" s="1" t="s">
        <v>505</v>
      </c>
    </row>
    <row r="5186" spans="1:15" hidden="1" x14ac:dyDescent="0.35">
      <c r="A5186" s="1" t="s">
        <v>487</v>
      </c>
      <c r="B5186" s="1" t="s">
        <v>488</v>
      </c>
      <c r="C5186" s="2" t="s">
        <v>637</v>
      </c>
      <c r="D5186" s="1" t="s">
        <v>277</v>
      </c>
      <c r="E5186" s="1">
        <v>6110</v>
      </c>
      <c r="F5186" s="1" t="s">
        <v>490</v>
      </c>
      <c r="G5186" s="2" t="s">
        <v>508</v>
      </c>
      <c r="H5186" s="1" t="s">
        <v>509</v>
      </c>
      <c r="I5186" s="1">
        <v>2017</v>
      </c>
      <c r="J5186" s="1">
        <v>2017</v>
      </c>
      <c r="K5186" s="1" t="s">
        <v>493</v>
      </c>
      <c r="L5186" s="1">
        <v>0.95</v>
      </c>
      <c r="M5186" s="1" t="s">
        <v>504</v>
      </c>
      <c r="N5186" s="1" t="s">
        <v>505</v>
      </c>
    </row>
    <row r="5187" spans="1:15" hidden="1" x14ac:dyDescent="0.35">
      <c r="A5187" s="1" t="s">
        <v>487</v>
      </c>
      <c r="B5187" s="1" t="s">
        <v>488</v>
      </c>
      <c r="C5187" s="2" t="s">
        <v>637</v>
      </c>
      <c r="D5187" s="1" t="s">
        <v>277</v>
      </c>
      <c r="E5187" s="1">
        <v>6110</v>
      </c>
      <c r="F5187" s="1" t="s">
        <v>490</v>
      </c>
      <c r="G5187" s="2" t="s">
        <v>508</v>
      </c>
      <c r="H5187" s="1" t="s">
        <v>509</v>
      </c>
      <c r="I5187" s="1">
        <v>2018</v>
      </c>
      <c r="J5187" s="1">
        <v>2018</v>
      </c>
      <c r="K5187" s="1" t="s">
        <v>493</v>
      </c>
      <c r="L5187" s="1">
        <v>0.97</v>
      </c>
      <c r="M5187" s="1" t="s">
        <v>504</v>
      </c>
      <c r="N5187" s="1" t="s">
        <v>505</v>
      </c>
    </row>
    <row r="5188" spans="1:15" hidden="1" x14ac:dyDescent="0.35">
      <c r="A5188" s="1" t="s">
        <v>487</v>
      </c>
      <c r="B5188" s="1" t="s">
        <v>488</v>
      </c>
      <c r="C5188" s="2" t="s">
        <v>637</v>
      </c>
      <c r="D5188" s="1" t="s">
        <v>277</v>
      </c>
      <c r="E5188" s="1">
        <v>6110</v>
      </c>
      <c r="F5188" s="1" t="s">
        <v>490</v>
      </c>
      <c r="G5188" s="2" t="s">
        <v>501</v>
      </c>
      <c r="H5188" s="1" t="s">
        <v>502</v>
      </c>
      <c r="I5188" s="1">
        <v>2010</v>
      </c>
      <c r="J5188" s="1">
        <v>2010</v>
      </c>
      <c r="K5188" s="1" t="s">
        <v>493</v>
      </c>
      <c r="L5188" s="1">
        <v>13.32</v>
      </c>
      <c r="M5188" s="1" t="s">
        <v>504</v>
      </c>
      <c r="N5188" s="1" t="s">
        <v>505</v>
      </c>
    </row>
    <row r="5189" spans="1:15" hidden="1" x14ac:dyDescent="0.35">
      <c r="A5189" s="1" t="s">
        <v>487</v>
      </c>
      <c r="B5189" s="1" t="s">
        <v>488</v>
      </c>
      <c r="C5189" s="2" t="s">
        <v>637</v>
      </c>
      <c r="D5189" s="1" t="s">
        <v>277</v>
      </c>
      <c r="E5189" s="1">
        <v>6110</v>
      </c>
      <c r="F5189" s="1" t="s">
        <v>490</v>
      </c>
      <c r="G5189" s="2" t="s">
        <v>501</v>
      </c>
      <c r="H5189" s="1" t="s">
        <v>502</v>
      </c>
      <c r="I5189" s="1">
        <v>2011</v>
      </c>
      <c r="J5189" s="1">
        <v>2011</v>
      </c>
      <c r="K5189" s="1" t="s">
        <v>493</v>
      </c>
      <c r="L5189" s="1">
        <v>14.24</v>
      </c>
      <c r="M5189" s="1" t="s">
        <v>504</v>
      </c>
      <c r="N5189" s="1" t="s">
        <v>505</v>
      </c>
    </row>
    <row r="5190" spans="1:15" hidden="1" x14ac:dyDescent="0.35">
      <c r="A5190" s="1" t="s">
        <v>487</v>
      </c>
      <c r="B5190" s="1" t="s">
        <v>488</v>
      </c>
      <c r="C5190" s="2" t="s">
        <v>637</v>
      </c>
      <c r="D5190" s="1" t="s">
        <v>277</v>
      </c>
      <c r="E5190" s="1">
        <v>6110</v>
      </c>
      <c r="F5190" s="1" t="s">
        <v>490</v>
      </c>
      <c r="G5190" s="2" t="s">
        <v>501</v>
      </c>
      <c r="H5190" s="1" t="s">
        <v>502</v>
      </c>
      <c r="I5190" s="1">
        <v>2012</v>
      </c>
      <c r="J5190" s="1">
        <v>2012</v>
      </c>
      <c r="K5190" s="1" t="s">
        <v>493</v>
      </c>
      <c r="L5190" s="1">
        <v>8.94</v>
      </c>
      <c r="M5190" s="1" t="s">
        <v>504</v>
      </c>
      <c r="N5190" s="1" t="s">
        <v>505</v>
      </c>
    </row>
    <row r="5191" spans="1:15" hidden="1" x14ac:dyDescent="0.35">
      <c r="A5191" s="1" t="s">
        <v>487</v>
      </c>
      <c r="B5191" s="1" t="s">
        <v>488</v>
      </c>
      <c r="C5191" s="2" t="s">
        <v>637</v>
      </c>
      <c r="D5191" s="1" t="s">
        <v>277</v>
      </c>
      <c r="E5191" s="1">
        <v>6110</v>
      </c>
      <c r="F5191" s="1" t="s">
        <v>490</v>
      </c>
      <c r="G5191" s="2" t="s">
        <v>501</v>
      </c>
      <c r="H5191" s="1" t="s">
        <v>502</v>
      </c>
      <c r="I5191" s="1">
        <v>2013</v>
      </c>
      <c r="J5191" s="1">
        <v>2013</v>
      </c>
      <c r="K5191" s="1" t="s">
        <v>493</v>
      </c>
      <c r="L5191" s="1">
        <v>7.88</v>
      </c>
      <c r="M5191" s="1" t="s">
        <v>504</v>
      </c>
      <c r="N5191" s="1" t="s">
        <v>505</v>
      </c>
    </row>
    <row r="5192" spans="1:15" hidden="1" x14ac:dyDescent="0.35">
      <c r="A5192" s="1" t="s">
        <v>487</v>
      </c>
      <c r="B5192" s="1" t="s">
        <v>488</v>
      </c>
      <c r="C5192" s="2" t="s">
        <v>637</v>
      </c>
      <c r="D5192" s="1" t="s">
        <v>277</v>
      </c>
      <c r="E5192" s="1">
        <v>6110</v>
      </c>
      <c r="F5192" s="1" t="s">
        <v>490</v>
      </c>
      <c r="G5192" s="2" t="s">
        <v>501</v>
      </c>
      <c r="H5192" s="1" t="s">
        <v>502</v>
      </c>
      <c r="I5192" s="1">
        <v>2014</v>
      </c>
      <c r="J5192" s="1">
        <v>2014</v>
      </c>
      <c r="K5192" s="1" t="s">
        <v>493</v>
      </c>
      <c r="L5192" s="1">
        <v>8.6199999999999992</v>
      </c>
      <c r="M5192" s="1" t="s">
        <v>504</v>
      </c>
      <c r="N5192" s="1" t="s">
        <v>505</v>
      </c>
    </row>
    <row r="5193" spans="1:15" hidden="1" x14ac:dyDescent="0.35">
      <c r="A5193" s="1" t="s">
        <v>487</v>
      </c>
      <c r="B5193" s="1" t="s">
        <v>488</v>
      </c>
      <c r="C5193" s="2" t="s">
        <v>637</v>
      </c>
      <c r="D5193" s="1" t="s">
        <v>277</v>
      </c>
      <c r="E5193" s="1">
        <v>6110</v>
      </c>
      <c r="F5193" s="1" t="s">
        <v>490</v>
      </c>
      <c r="G5193" s="2" t="s">
        <v>501</v>
      </c>
      <c r="H5193" s="1" t="s">
        <v>502</v>
      </c>
      <c r="I5193" s="1">
        <v>2015</v>
      </c>
      <c r="J5193" s="1">
        <v>2015</v>
      </c>
      <c r="K5193" s="1" t="s">
        <v>493</v>
      </c>
      <c r="L5193" s="1">
        <v>7.54</v>
      </c>
      <c r="M5193" s="1" t="s">
        <v>504</v>
      </c>
      <c r="N5193" s="1" t="s">
        <v>505</v>
      </c>
    </row>
    <row r="5194" spans="1:15" hidden="1" x14ac:dyDescent="0.35">
      <c r="A5194" s="1" t="s">
        <v>487</v>
      </c>
      <c r="B5194" s="1" t="s">
        <v>488</v>
      </c>
      <c r="C5194" s="2" t="s">
        <v>637</v>
      </c>
      <c r="D5194" s="1" t="s">
        <v>277</v>
      </c>
      <c r="E5194" s="1">
        <v>6110</v>
      </c>
      <c r="F5194" s="1" t="s">
        <v>490</v>
      </c>
      <c r="G5194" s="2" t="s">
        <v>501</v>
      </c>
      <c r="H5194" s="1" t="s">
        <v>502</v>
      </c>
      <c r="I5194" s="1">
        <v>2016</v>
      </c>
      <c r="J5194" s="1">
        <v>2016</v>
      </c>
      <c r="K5194" s="1" t="s">
        <v>493</v>
      </c>
      <c r="L5194" s="1">
        <v>7.06</v>
      </c>
      <c r="M5194" s="1" t="s">
        <v>504</v>
      </c>
      <c r="N5194" s="1" t="s">
        <v>505</v>
      </c>
    </row>
    <row r="5195" spans="1:15" hidden="1" x14ac:dyDescent="0.35">
      <c r="A5195" s="1" t="s">
        <v>487</v>
      </c>
      <c r="B5195" s="1" t="s">
        <v>488</v>
      </c>
      <c r="C5195" s="2" t="s">
        <v>637</v>
      </c>
      <c r="D5195" s="1" t="s">
        <v>277</v>
      </c>
      <c r="E5195" s="1">
        <v>6110</v>
      </c>
      <c r="F5195" s="1" t="s">
        <v>490</v>
      </c>
      <c r="G5195" s="2" t="s">
        <v>501</v>
      </c>
      <c r="H5195" s="1" t="s">
        <v>502</v>
      </c>
      <c r="I5195" s="1">
        <v>2017</v>
      </c>
      <c r="J5195" s="1">
        <v>2017</v>
      </c>
      <c r="K5195" s="1" t="s">
        <v>493</v>
      </c>
      <c r="L5195" s="1">
        <v>7.52</v>
      </c>
      <c r="M5195" s="1" t="s">
        <v>504</v>
      </c>
      <c r="N5195" s="1" t="s">
        <v>505</v>
      </c>
    </row>
    <row r="5196" spans="1:15" hidden="1" x14ac:dyDescent="0.35">
      <c r="A5196" s="1" t="s">
        <v>487</v>
      </c>
      <c r="B5196" s="1" t="s">
        <v>488</v>
      </c>
      <c r="C5196" s="2" t="s">
        <v>637</v>
      </c>
      <c r="D5196" s="1" t="s">
        <v>277</v>
      </c>
      <c r="E5196" s="1">
        <v>6110</v>
      </c>
      <c r="F5196" s="1" t="s">
        <v>490</v>
      </c>
      <c r="G5196" s="2" t="s">
        <v>501</v>
      </c>
      <c r="H5196" s="1" t="s">
        <v>502</v>
      </c>
      <c r="I5196" s="1">
        <v>2018</v>
      </c>
      <c r="J5196" s="1">
        <v>2018</v>
      </c>
      <c r="K5196" s="1" t="s">
        <v>493</v>
      </c>
      <c r="L5196" s="1">
        <v>13.06</v>
      </c>
      <c r="M5196" s="1" t="s">
        <v>504</v>
      </c>
      <c r="N5196" s="1" t="s">
        <v>505</v>
      </c>
    </row>
    <row r="5197" spans="1:15" hidden="1" x14ac:dyDescent="0.35">
      <c r="A5197" s="1" t="s">
        <v>487</v>
      </c>
      <c r="B5197" s="1" t="s">
        <v>488</v>
      </c>
      <c r="C5197" s="2" t="s">
        <v>638</v>
      </c>
      <c r="D5197" s="1" t="s">
        <v>639</v>
      </c>
      <c r="E5197" s="1">
        <v>6110</v>
      </c>
      <c r="F5197" s="1" t="s">
        <v>490</v>
      </c>
      <c r="G5197" s="2" t="s">
        <v>491</v>
      </c>
      <c r="H5197" s="1" t="s">
        <v>492</v>
      </c>
      <c r="I5197" s="1">
        <v>2002</v>
      </c>
      <c r="J5197" s="1">
        <v>2002</v>
      </c>
      <c r="K5197" s="1" t="s">
        <v>493</v>
      </c>
      <c r="L5197" s="1">
        <v>3.54</v>
      </c>
      <c r="M5197" s="1" t="s">
        <v>494</v>
      </c>
      <c r="N5197" s="1" t="s">
        <v>495</v>
      </c>
      <c r="O5197" s="1" t="s">
        <v>496</v>
      </c>
    </row>
    <row r="5198" spans="1:15" hidden="1" x14ac:dyDescent="0.35">
      <c r="A5198" s="1" t="s">
        <v>487</v>
      </c>
      <c r="B5198" s="1" t="s">
        <v>488</v>
      </c>
      <c r="C5198" s="2" t="s">
        <v>638</v>
      </c>
      <c r="D5198" s="1" t="s">
        <v>639</v>
      </c>
      <c r="E5198" s="1">
        <v>6110</v>
      </c>
      <c r="F5198" s="1" t="s">
        <v>490</v>
      </c>
      <c r="G5198" s="2" t="s">
        <v>491</v>
      </c>
      <c r="H5198" s="1" t="s">
        <v>492</v>
      </c>
      <c r="I5198" s="1">
        <v>2003</v>
      </c>
      <c r="J5198" s="1">
        <v>2003</v>
      </c>
      <c r="K5198" s="1" t="s">
        <v>493</v>
      </c>
      <c r="L5198" s="1">
        <v>9.49</v>
      </c>
      <c r="M5198" s="1" t="s">
        <v>494</v>
      </c>
      <c r="N5198" s="1" t="s">
        <v>495</v>
      </c>
      <c r="O5198" s="1" t="s">
        <v>496</v>
      </c>
    </row>
    <row r="5199" spans="1:15" hidden="1" x14ac:dyDescent="0.35">
      <c r="A5199" s="1" t="s">
        <v>487</v>
      </c>
      <c r="B5199" s="1" t="s">
        <v>488</v>
      </c>
      <c r="C5199" s="2" t="s">
        <v>638</v>
      </c>
      <c r="D5199" s="1" t="s">
        <v>639</v>
      </c>
      <c r="E5199" s="1">
        <v>6110</v>
      </c>
      <c r="F5199" s="1" t="s">
        <v>490</v>
      </c>
      <c r="G5199" s="2" t="s">
        <v>491</v>
      </c>
      <c r="H5199" s="1" t="s">
        <v>492</v>
      </c>
      <c r="I5199" s="1">
        <v>2004</v>
      </c>
      <c r="J5199" s="1">
        <v>2004</v>
      </c>
      <c r="K5199" s="1" t="s">
        <v>493</v>
      </c>
      <c r="L5199" s="1">
        <v>11.14</v>
      </c>
      <c r="M5199" s="1" t="s">
        <v>494</v>
      </c>
      <c r="N5199" s="1" t="s">
        <v>495</v>
      </c>
      <c r="O5199" s="1" t="s">
        <v>496</v>
      </c>
    </row>
    <row r="5200" spans="1:15" hidden="1" x14ac:dyDescent="0.35">
      <c r="A5200" s="1" t="s">
        <v>487</v>
      </c>
      <c r="B5200" s="1" t="s">
        <v>488</v>
      </c>
      <c r="C5200" s="2" t="s">
        <v>638</v>
      </c>
      <c r="D5200" s="1" t="s">
        <v>639</v>
      </c>
      <c r="E5200" s="1">
        <v>6110</v>
      </c>
      <c r="F5200" s="1" t="s">
        <v>490</v>
      </c>
      <c r="G5200" s="2" t="s">
        <v>497</v>
      </c>
      <c r="H5200" s="1" t="s">
        <v>498</v>
      </c>
      <c r="I5200" s="1">
        <v>2002</v>
      </c>
      <c r="J5200" s="1">
        <v>2002</v>
      </c>
      <c r="K5200" s="1" t="s">
        <v>493</v>
      </c>
      <c r="L5200" s="1">
        <v>13.06</v>
      </c>
      <c r="M5200" s="1" t="s">
        <v>494</v>
      </c>
      <c r="N5200" s="1" t="s">
        <v>495</v>
      </c>
      <c r="O5200" s="1" t="s">
        <v>496</v>
      </c>
    </row>
    <row r="5201" spans="1:15" hidden="1" x14ac:dyDescent="0.35">
      <c r="A5201" s="1" t="s">
        <v>487</v>
      </c>
      <c r="B5201" s="1" t="s">
        <v>488</v>
      </c>
      <c r="C5201" s="2" t="s">
        <v>638</v>
      </c>
      <c r="D5201" s="1" t="s">
        <v>639</v>
      </c>
      <c r="E5201" s="1">
        <v>6110</v>
      </c>
      <c r="F5201" s="1" t="s">
        <v>490</v>
      </c>
      <c r="G5201" s="2" t="s">
        <v>497</v>
      </c>
      <c r="H5201" s="1" t="s">
        <v>498</v>
      </c>
      <c r="I5201" s="1">
        <v>2003</v>
      </c>
      <c r="J5201" s="1">
        <v>2003</v>
      </c>
      <c r="K5201" s="1" t="s">
        <v>493</v>
      </c>
      <c r="L5201" s="1">
        <v>11.74</v>
      </c>
      <c r="M5201" s="1" t="s">
        <v>494</v>
      </c>
      <c r="N5201" s="1" t="s">
        <v>495</v>
      </c>
      <c r="O5201" s="1" t="s">
        <v>496</v>
      </c>
    </row>
    <row r="5202" spans="1:15" hidden="1" x14ac:dyDescent="0.35">
      <c r="A5202" s="1" t="s">
        <v>487</v>
      </c>
      <c r="B5202" s="1" t="s">
        <v>488</v>
      </c>
      <c r="C5202" s="2" t="s">
        <v>638</v>
      </c>
      <c r="D5202" s="1" t="s">
        <v>639</v>
      </c>
      <c r="E5202" s="1">
        <v>6110</v>
      </c>
      <c r="F5202" s="1" t="s">
        <v>490</v>
      </c>
      <c r="G5202" s="2" t="s">
        <v>497</v>
      </c>
      <c r="H5202" s="1" t="s">
        <v>498</v>
      </c>
      <c r="I5202" s="1">
        <v>2004</v>
      </c>
      <c r="J5202" s="1">
        <v>2004</v>
      </c>
      <c r="K5202" s="1" t="s">
        <v>493</v>
      </c>
      <c r="L5202" s="1">
        <v>20.100000000000001</v>
      </c>
      <c r="M5202" s="1" t="s">
        <v>494</v>
      </c>
      <c r="N5202" s="1" t="s">
        <v>495</v>
      </c>
      <c r="O5202" s="1" t="s">
        <v>496</v>
      </c>
    </row>
    <row r="5203" spans="1:15" hidden="1" x14ac:dyDescent="0.35">
      <c r="A5203" s="1" t="s">
        <v>487</v>
      </c>
      <c r="B5203" s="1" t="s">
        <v>488</v>
      </c>
      <c r="C5203" s="2" t="s">
        <v>638</v>
      </c>
      <c r="D5203" s="1" t="s">
        <v>639</v>
      </c>
      <c r="E5203" s="1">
        <v>6110</v>
      </c>
      <c r="F5203" s="1" t="s">
        <v>490</v>
      </c>
      <c r="G5203" s="2" t="s">
        <v>499</v>
      </c>
      <c r="H5203" s="1" t="s">
        <v>500</v>
      </c>
      <c r="I5203" s="1">
        <v>2002</v>
      </c>
      <c r="J5203" s="1">
        <v>2002</v>
      </c>
      <c r="K5203" s="1" t="s">
        <v>493</v>
      </c>
      <c r="L5203" s="1">
        <v>3.54</v>
      </c>
      <c r="M5203" s="1" t="s">
        <v>494</v>
      </c>
      <c r="N5203" s="1" t="s">
        <v>495</v>
      </c>
      <c r="O5203" s="1" t="s">
        <v>496</v>
      </c>
    </row>
    <row r="5204" spans="1:15" hidden="1" x14ac:dyDescent="0.35">
      <c r="A5204" s="1" t="s">
        <v>487</v>
      </c>
      <c r="B5204" s="1" t="s">
        <v>488</v>
      </c>
      <c r="C5204" s="2" t="s">
        <v>638</v>
      </c>
      <c r="D5204" s="1" t="s">
        <v>639</v>
      </c>
      <c r="E5204" s="1">
        <v>6110</v>
      </c>
      <c r="F5204" s="1" t="s">
        <v>490</v>
      </c>
      <c r="G5204" s="2" t="s">
        <v>499</v>
      </c>
      <c r="H5204" s="1" t="s">
        <v>500</v>
      </c>
      <c r="I5204" s="1">
        <v>2003</v>
      </c>
      <c r="J5204" s="1">
        <v>2003</v>
      </c>
      <c r="K5204" s="1" t="s">
        <v>493</v>
      </c>
      <c r="L5204" s="1">
        <v>9.49</v>
      </c>
      <c r="M5204" s="1" t="s">
        <v>494</v>
      </c>
      <c r="N5204" s="1" t="s">
        <v>495</v>
      </c>
      <c r="O5204" s="1" t="s">
        <v>496</v>
      </c>
    </row>
    <row r="5205" spans="1:15" hidden="1" x14ac:dyDescent="0.35">
      <c r="A5205" s="1" t="s">
        <v>487</v>
      </c>
      <c r="B5205" s="1" t="s">
        <v>488</v>
      </c>
      <c r="C5205" s="2" t="s">
        <v>638</v>
      </c>
      <c r="D5205" s="1" t="s">
        <v>639</v>
      </c>
      <c r="E5205" s="1">
        <v>6110</v>
      </c>
      <c r="F5205" s="1" t="s">
        <v>490</v>
      </c>
      <c r="G5205" s="2" t="s">
        <v>499</v>
      </c>
      <c r="H5205" s="1" t="s">
        <v>500</v>
      </c>
      <c r="I5205" s="1">
        <v>2004</v>
      </c>
      <c r="J5205" s="1">
        <v>2004</v>
      </c>
      <c r="K5205" s="1" t="s">
        <v>493</v>
      </c>
      <c r="L5205" s="1">
        <v>11.14</v>
      </c>
      <c r="M5205" s="1" t="s">
        <v>494</v>
      </c>
      <c r="N5205" s="1" t="s">
        <v>495</v>
      </c>
      <c r="O5205" s="1" t="s">
        <v>496</v>
      </c>
    </row>
    <row r="5206" spans="1:15" hidden="1" x14ac:dyDescent="0.35">
      <c r="A5206" s="1" t="s">
        <v>487</v>
      </c>
      <c r="B5206" s="1" t="s">
        <v>488</v>
      </c>
      <c r="C5206" s="2" t="s">
        <v>638</v>
      </c>
      <c r="D5206" s="1" t="s">
        <v>639</v>
      </c>
      <c r="E5206" s="1">
        <v>6110</v>
      </c>
      <c r="F5206" s="1" t="s">
        <v>490</v>
      </c>
      <c r="G5206" s="2" t="s">
        <v>501</v>
      </c>
      <c r="H5206" s="1" t="s">
        <v>502</v>
      </c>
      <c r="I5206" s="1">
        <v>2002</v>
      </c>
      <c r="J5206" s="1">
        <v>2002</v>
      </c>
      <c r="K5206" s="1" t="s">
        <v>493</v>
      </c>
      <c r="L5206" s="1">
        <v>13.06</v>
      </c>
      <c r="M5206" s="1" t="s">
        <v>494</v>
      </c>
      <c r="N5206" s="1" t="s">
        <v>495</v>
      </c>
      <c r="O5206" s="1" t="s">
        <v>496</v>
      </c>
    </row>
    <row r="5207" spans="1:15" hidden="1" x14ac:dyDescent="0.35">
      <c r="A5207" s="1" t="s">
        <v>487</v>
      </c>
      <c r="B5207" s="1" t="s">
        <v>488</v>
      </c>
      <c r="C5207" s="2" t="s">
        <v>638</v>
      </c>
      <c r="D5207" s="1" t="s">
        <v>639</v>
      </c>
      <c r="E5207" s="1">
        <v>6110</v>
      </c>
      <c r="F5207" s="1" t="s">
        <v>490</v>
      </c>
      <c r="G5207" s="2" t="s">
        <v>501</v>
      </c>
      <c r="H5207" s="1" t="s">
        <v>502</v>
      </c>
      <c r="I5207" s="1">
        <v>2003</v>
      </c>
      <c r="J5207" s="1">
        <v>2003</v>
      </c>
      <c r="K5207" s="1" t="s">
        <v>493</v>
      </c>
      <c r="L5207" s="1">
        <v>11.74</v>
      </c>
      <c r="M5207" s="1" t="s">
        <v>494</v>
      </c>
      <c r="N5207" s="1" t="s">
        <v>495</v>
      </c>
      <c r="O5207" s="1" t="s">
        <v>496</v>
      </c>
    </row>
    <row r="5208" spans="1:15" hidden="1" x14ac:dyDescent="0.35">
      <c r="A5208" s="1" t="s">
        <v>487</v>
      </c>
      <c r="B5208" s="1" t="s">
        <v>488</v>
      </c>
      <c r="C5208" s="2" t="s">
        <v>638</v>
      </c>
      <c r="D5208" s="1" t="s">
        <v>639</v>
      </c>
      <c r="E5208" s="1">
        <v>6110</v>
      </c>
      <c r="F5208" s="1" t="s">
        <v>490</v>
      </c>
      <c r="G5208" s="2" t="s">
        <v>501</v>
      </c>
      <c r="H5208" s="1" t="s">
        <v>502</v>
      </c>
      <c r="I5208" s="1">
        <v>2004</v>
      </c>
      <c r="J5208" s="1">
        <v>2004</v>
      </c>
      <c r="K5208" s="1" t="s">
        <v>493</v>
      </c>
      <c r="L5208" s="1">
        <v>20.100000000000001</v>
      </c>
      <c r="M5208" s="1" t="s">
        <v>494</v>
      </c>
      <c r="N5208" s="1" t="s">
        <v>495</v>
      </c>
      <c r="O5208" s="1" t="s">
        <v>496</v>
      </c>
    </row>
    <row r="5209" spans="1:15" hidden="1" x14ac:dyDescent="0.35">
      <c r="A5209" s="1" t="s">
        <v>487</v>
      </c>
      <c r="B5209" s="1" t="s">
        <v>488</v>
      </c>
      <c r="C5209" s="2" t="s">
        <v>640</v>
      </c>
      <c r="D5209" s="1" t="s">
        <v>447</v>
      </c>
      <c r="E5209" s="1">
        <v>6110</v>
      </c>
      <c r="F5209" s="1" t="s">
        <v>490</v>
      </c>
      <c r="G5209" s="2" t="s">
        <v>491</v>
      </c>
      <c r="H5209" s="1" t="s">
        <v>492</v>
      </c>
      <c r="I5209" s="1">
        <v>2007</v>
      </c>
      <c r="J5209" s="1">
        <v>2007</v>
      </c>
      <c r="K5209" s="1" t="s">
        <v>493</v>
      </c>
      <c r="L5209" s="1">
        <v>4.12</v>
      </c>
      <c r="M5209" s="1" t="s">
        <v>504</v>
      </c>
      <c r="N5209" s="1" t="s">
        <v>505</v>
      </c>
    </row>
    <row r="5210" spans="1:15" hidden="1" x14ac:dyDescent="0.35">
      <c r="A5210" s="1" t="s">
        <v>487</v>
      </c>
      <c r="B5210" s="1" t="s">
        <v>488</v>
      </c>
      <c r="C5210" s="2" t="s">
        <v>640</v>
      </c>
      <c r="D5210" s="1" t="s">
        <v>447</v>
      </c>
      <c r="E5210" s="1">
        <v>6110</v>
      </c>
      <c r="F5210" s="1" t="s">
        <v>490</v>
      </c>
      <c r="G5210" s="2" t="s">
        <v>491</v>
      </c>
      <c r="H5210" s="1" t="s">
        <v>492</v>
      </c>
      <c r="I5210" s="1">
        <v>2008</v>
      </c>
      <c r="J5210" s="1">
        <v>2008</v>
      </c>
      <c r="K5210" s="1" t="s">
        <v>493</v>
      </c>
      <c r="L5210" s="1">
        <v>5.31</v>
      </c>
      <c r="M5210" s="1" t="s">
        <v>504</v>
      </c>
      <c r="N5210" s="1" t="s">
        <v>505</v>
      </c>
    </row>
    <row r="5211" spans="1:15" hidden="1" x14ac:dyDescent="0.35">
      <c r="A5211" s="1" t="s">
        <v>487</v>
      </c>
      <c r="B5211" s="1" t="s">
        <v>488</v>
      </c>
      <c r="C5211" s="2" t="s">
        <v>640</v>
      </c>
      <c r="D5211" s="1" t="s">
        <v>447</v>
      </c>
      <c r="E5211" s="1">
        <v>6110</v>
      </c>
      <c r="F5211" s="1" t="s">
        <v>490</v>
      </c>
      <c r="G5211" s="2" t="s">
        <v>491</v>
      </c>
      <c r="H5211" s="1" t="s">
        <v>492</v>
      </c>
      <c r="I5211" s="1">
        <v>2009</v>
      </c>
      <c r="J5211" s="1">
        <v>2009</v>
      </c>
      <c r="K5211" s="1" t="s">
        <v>493</v>
      </c>
      <c r="L5211" s="1">
        <v>4.32</v>
      </c>
      <c r="M5211" s="1" t="s">
        <v>504</v>
      </c>
      <c r="N5211" s="1" t="s">
        <v>505</v>
      </c>
    </row>
    <row r="5212" spans="1:15" hidden="1" x14ac:dyDescent="0.35">
      <c r="A5212" s="1" t="s">
        <v>487</v>
      </c>
      <c r="B5212" s="1" t="s">
        <v>488</v>
      </c>
      <c r="C5212" s="2" t="s">
        <v>640</v>
      </c>
      <c r="D5212" s="1" t="s">
        <v>447</v>
      </c>
      <c r="E5212" s="1">
        <v>6110</v>
      </c>
      <c r="F5212" s="1" t="s">
        <v>490</v>
      </c>
      <c r="G5212" s="2" t="s">
        <v>491</v>
      </c>
      <c r="H5212" s="1" t="s">
        <v>492</v>
      </c>
      <c r="I5212" s="1">
        <v>2010</v>
      </c>
      <c r="J5212" s="1">
        <v>2010</v>
      </c>
      <c r="K5212" s="1" t="s">
        <v>493</v>
      </c>
      <c r="L5212" s="1">
        <v>3.14</v>
      </c>
      <c r="M5212" s="1" t="s">
        <v>504</v>
      </c>
      <c r="N5212" s="1" t="s">
        <v>505</v>
      </c>
    </row>
    <row r="5213" spans="1:15" hidden="1" x14ac:dyDescent="0.35">
      <c r="A5213" s="1" t="s">
        <v>487</v>
      </c>
      <c r="B5213" s="1" t="s">
        <v>488</v>
      </c>
      <c r="C5213" s="2" t="s">
        <v>640</v>
      </c>
      <c r="D5213" s="1" t="s">
        <v>447</v>
      </c>
      <c r="E5213" s="1">
        <v>6110</v>
      </c>
      <c r="F5213" s="1" t="s">
        <v>490</v>
      </c>
      <c r="G5213" s="2" t="s">
        <v>506</v>
      </c>
      <c r="H5213" s="1" t="s">
        <v>507</v>
      </c>
      <c r="I5213" s="1">
        <v>2007</v>
      </c>
      <c r="J5213" s="1">
        <v>2007</v>
      </c>
      <c r="K5213" s="1" t="s">
        <v>493</v>
      </c>
      <c r="L5213" s="1">
        <v>0</v>
      </c>
      <c r="M5213" s="1" t="s">
        <v>504</v>
      </c>
      <c r="N5213" s="1" t="s">
        <v>505</v>
      </c>
    </row>
    <row r="5214" spans="1:15" hidden="1" x14ac:dyDescent="0.35">
      <c r="A5214" s="1" t="s">
        <v>487</v>
      </c>
      <c r="B5214" s="1" t="s">
        <v>488</v>
      </c>
      <c r="C5214" s="2" t="s">
        <v>640</v>
      </c>
      <c r="D5214" s="1" t="s">
        <v>447</v>
      </c>
      <c r="E5214" s="1">
        <v>6110</v>
      </c>
      <c r="F5214" s="1" t="s">
        <v>490</v>
      </c>
      <c r="G5214" s="2" t="s">
        <v>506</v>
      </c>
      <c r="H5214" s="1" t="s">
        <v>507</v>
      </c>
      <c r="I5214" s="1">
        <v>2008</v>
      </c>
      <c r="J5214" s="1">
        <v>2008</v>
      </c>
      <c r="K5214" s="1" t="s">
        <v>493</v>
      </c>
      <c r="L5214" s="1">
        <v>0</v>
      </c>
      <c r="M5214" s="1" t="s">
        <v>504</v>
      </c>
      <c r="N5214" s="1" t="s">
        <v>505</v>
      </c>
    </row>
    <row r="5215" spans="1:15" hidden="1" x14ac:dyDescent="0.35">
      <c r="A5215" s="1" t="s">
        <v>487</v>
      </c>
      <c r="B5215" s="1" t="s">
        <v>488</v>
      </c>
      <c r="C5215" s="2" t="s">
        <v>640</v>
      </c>
      <c r="D5215" s="1" t="s">
        <v>447</v>
      </c>
      <c r="E5215" s="1">
        <v>6110</v>
      </c>
      <c r="F5215" s="1" t="s">
        <v>490</v>
      </c>
      <c r="G5215" s="2" t="s">
        <v>506</v>
      </c>
      <c r="H5215" s="1" t="s">
        <v>507</v>
      </c>
      <c r="I5215" s="1">
        <v>2009</v>
      </c>
      <c r="J5215" s="1">
        <v>2009</v>
      </c>
      <c r="K5215" s="1" t="s">
        <v>493</v>
      </c>
      <c r="L5215" s="1">
        <v>0</v>
      </c>
      <c r="M5215" s="1" t="s">
        <v>504</v>
      </c>
      <c r="N5215" s="1" t="s">
        <v>505</v>
      </c>
    </row>
    <row r="5216" spans="1:15" hidden="1" x14ac:dyDescent="0.35">
      <c r="A5216" s="1" t="s">
        <v>487</v>
      </c>
      <c r="B5216" s="1" t="s">
        <v>488</v>
      </c>
      <c r="C5216" s="2" t="s">
        <v>640</v>
      </c>
      <c r="D5216" s="1" t="s">
        <v>447</v>
      </c>
      <c r="E5216" s="1">
        <v>6110</v>
      </c>
      <c r="F5216" s="1" t="s">
        <v>490</v>
      </c>
      <c r="G5216" s="2" t="s">
        <v>506</v>
      </c>
      <c r="H5216" s="1" t="s">
        <v>507</v>
      </c>
      <c r="I5216" s="1">
        <v>2010</v>
      </c>
      <c r="J5216" s="1">
        <v>2010</v>
      </c>
      <c r="K5216" s="1" t="s">
        <v>493</v>
      </c>
      <c r="L5216" s="1">
        <v>0</v>
      </c>
      <c r="M5216" s="1" t="s">
        <v>504</v>
      </c>
      <c r="N5216" s="1" t="s">
        <v>505</v>
      </c>
    </row>
    <row r="5217" spans="1:14" hidden="1" x14ac:dyDescent="0.35">
      <c r="A5217" s="1" t="s">
        <v>487</v>
      </c>
      <c r="B5217" s="1" t="s">
        <v>488</v>
      </c>
      <c r="C5217" s="2" t="s">
        <v>640</v>
      </c>
      <c r="D5217" s="1" t="s">
        <v>447</v>
      </c>
      <c r="E5217" s="1">
        <v>6110</v>
      </c>
      <c r="F5217" s="1" t="s">
        <v>490</v>
      </c>
      <c r="G5217" s="2" t="s">
        <v>497</v>
      </c>
      <c r="H5217" s="1" t="s">
        <v>498</v>
      </c>
      <c r="I5217" s="1">
        <v>2007</v>
      </c>
      <c r="J5217" s="1">
        <v>2007</v>
      </c>
      <c r="K5217" s="1" t="s">
        <v>493</v>
      </c>
      <c r="L5217" s="1">
        <v>0</v>
      </c>
      <c r="M5217" s="1" t="s">
        <v>504</v>
      </c>
      <c r="N5217" s="1" t="s">
        <v>505</v>
      </c>
    </row>
    <row r="5218" spans="1:14" hidden="1" x14ac:dyDescent="0.35">
      <c r="A5218" s="1" t="s">
        <v>487</v>
      </c>
      <c r="B5218" s="1" t="s">
        <v>488</v>
      </c>
      <c r="C5218" s="2" t="s">
        <v>640</v>
      </c>
      <c r="D5218" s="1" t="s">
        <v>447</v>
      </c>
      <c r="E5218" s="1">
        <v>6110</v>
      </c>
      <c r="F5218" s="1" t="s">
        <v>490</v>
      </c>
      <c r="G5218" s="2" t="s">
        <v>497</v>
      </c>
      <c r="H5218" s="1" t="s">
        <v>498</v>
      </c>
      <c r="I5218" s="1">
        <v>2008</v>
      </c>
      <c r="J5218" s="1">
        <v>2008</v>
      </c>
      <c r="K5218" s="1" t="s">
        <v>493</v>
      </c>
      <c r="L5218" s="1">
        <v>0.1</v>
      </c>
      <c r="M5218" s="1" t="s">
        <v>504</v>
      </c>
      <c r="N5218" s="1" t="s">
        <v>505</v>
      </c>
    </row>
    <row r="5219" spans="1:14" hidden="1" x14ac:dyDescent="0.35">
      <c r="A5219" s="1" t="s">
        <v>487</v>
      </c>
      <c r="B5219" s="1" t="s">
        <v>488</v>
      </c>
      <c r="C5219" s="2" t="s">
        <v>640</v>
      </c>
      <c r="D5219" s="1" t="s">
        <v>447</v>
      </c>
      <c r="E5219" s="1">
        <v>6110</v>
      </c>
      <c r="F5219" s="1" t="s">
        <v>490</v>
      </c>
      <c r="G5219" s="2" t="s">
        <v>497</v>
      </c>
      <c r="H5219" s="1" t="s">
        <v>498</v>
      </c>
      <c r="I5219" s="1">
        <v>2009</v>
      </c>
      <c r="J5219" s="1">
        <v>2009</v>
      </c>
      <c r="K5219" s="1" t="s">
        <v>493</v>
      </c>
      <c r="L5219" s="1">
        <v>0.15</v>
      </c>
      <c r="M5219" s="1" t="s">
        <v>504</v>
      </c>
      <c r="N5219" s="1" t="s">
        <v>505</v>
      </c>
    </row>
    <row r="5220" spans="1:14" hidden="1" x14ac:dyDescent="0.35">
      <c r="A5220" s="1" t="s">
        <v>487</v>
      </c>
      <c r="B5220" s="1" t="s">
        <v>488</v>
      </c>
      <c r="C5220" s="2" t="s">
        <v>640</v>
      </c>
      <c r="D5220" s="1" t="s">
        <v>447</v>
      </c>
      <c r="E5220" s="1">
        <v>6110</v>
      </c>
      <c r="F5220" s="1" t="s">
        <v>490</v>
      </c>
      <c r="G5220" s="2" t="s">
        <v>497</v>
      </c>
      <c r="H5220" s="1" t="s">
        <v>498</v>
      </c>
      <c r="I5220" s="1">
        <v>2010</v>
      </c>
      <c r="J5220" s="1">
        <v>2010</v>
      </c>
      <c r="K5220" s="1" t="s">
        <v>493</v>
      </c>
      <c r="L5220" s="1">
        <v>0.54</v>
      </c>
      <c r="M5220" s="1" t="s">
        <v>504</v>
      </c>
      <c r="N5220" s="1" t="s">
        <v>505</v>
      </c>
    </row>
    <row r="5221" spans="1:14" hidden="1" x14ac:dyDescent="0.35">
      <c r="A5221" s="1" t="s">
        <v>487</v>
      </c>
      <c r="B5221" s="1" t="s">
        <v>488</v>
      </c>
      <c r="C5221" s="2" t="s">
        <v>640</v>
      </c>
      <c r="D5221" s="1" t="s">
        <v>447</v>
      </c>
      <c r="E5221" s="1">
        <v>6110</v>
      </c>
      <c r="F5221" s="1" t="s">
        <v>490</v>
      </c>
      <c r="G5221" s="2" t="s">
        <v>499</v>
      </c>
      <c r="H5221" s="1" t="s">
        <v>500</v>
      </c>
      <c r="I5221" s="1">
        <v>2007</v>
      </c>
      <c r="J5221" s="1">
        <v>2007</v>
      </c>
      <c r="K5221" s="1" t="s">
        <v>493</v>
      </c>
      <c r="L5221" s="1">
        <v>4.12</v>
      </c>
      <c r="M5221" s="1" t="s">
        <v>504</v>
      </c>
      <c r="N5221" s="1" t="s">
        <v>505</v>
      </c>
    </row>
    <row r="5222" spans="1:14" hidden="1" x14ac:dyDescent="0.35">
      <c r="A5222" s="1" t="s">
        <v>487</v>
      </c>
      <c r="B5222" s="1" t="s">
        <v>488</v>
      </c>
      <c r="C5222" s="2" t="s">
        <v>640</v>
      </c>
      <c r="D5222" s="1" t="s">
        <v>447</v>
      </c>
      <c r="E5222" s="1">
        <v>6110</v>
      </c>
      <c r="F5222" s="1" t="s">
        <v>490</v>
      </c>
      <c r="G5222" s="2" t="s">
        <v>499</v>
      </c>
      <c r="H5222" s="1" t="s">
        <v>500</v>
      </c>
      <c r="I5222" s="1">
        <v>2008</v>
      </c>
      <c r="J5222" s="1">
        <v>2008</v>
      </c>
      <c r="K5222" s="1" t="s">
        <v>493</v>
      </c>
      <c r="L5222" s="1">
        <v>5.31</v>
      </c>
      <c r="M5222" s="1" t="s">
        <v>504</v>
      </c>
      <c r="N5222" s="1" t="s">
        <v>505</v>
      </c>
    </row>
    <row r="5223" spans="1:14" hidden="1" x14ac:dyDescent="0.35">
      <c r="A5223" s="1" t="s">
        <v>487</v>
      </c>
      <c r="B5223" s="1" t="s">
        <v>488</v>
      </c>
      <c r="C5223" s="2" t="s">
        <v>640</v>
      </c>
      <c r="D5223" s="1" t="s">
        <v>447</v>
      </c>
      <c r="E5223" s="1">
        <v>6110</v>
      </c>
      <c r="F5223" s="1" t="s">
        <v>490</v>
      </c>
      <c r="G5223" s="2" t="s">
        <v>499</v>
      </c>
      <c r="H5223" s="1" t="s">
        <v>500</v>
      </c>
      <c r="I5223" s="1">
        <v>2009</v>
      </c>
      <c r="J5223" s="1">
        <v>2009</v>
      </c>
      <c r="K5223" s="1" t="s">
        <v>493</v>
      </c>
      <c r="L5223" s="1">
        <v>4.32</v>
      </c>
      <c r="M5223" s="1" t="s">
        <v>504</v>
      </c>
      <c r="N5223" s="1" t="s">
        <v>505</v>
      </c>
    </row>
    <row r="5224" spans="1:14" hidden="1" x14ac:dyDescent="0.35">
      <c r="A5224" s="1" t="s">
        <v>487</v>
      </c>
      <c r="B5224" s="1" t="s">
        <v>488</v>
      </c>
      <c r="C5224" s="2" t="s">
        <v>640</v>
      </c>
      <c r="D5224" s="1" t="s">
        <v>447</v>
      </c>
      <c r="E5224" s="1">
        <v>6110</v>
      </c>
      <c r="F5224" s="1" t="s">
        <v>490</v>
      </c>
      <c r="G5224" s="2" t="s">
        <v>499</v>
      </c>
      <c r="H5224" s="1" t="s">
        <v>500</v>
      </c>
      <c r="I5224" s="1">
        <v>2010</v>
      </c>
      <c r="J5224" s="1">
        <v>2010</v>
      </c>
      <c r="K5224" s="1" t="s">
        <v>493</v>
      </c>
      <c r="L5224" s="1">
        <v>3.14</v>
      </c>
      <c r="M5224" s="1" t="s">
        <v>504</v>
      </c>
      <c r="N5224" s="1" t="s">
        <v>505</v>
      </c>
    </row>
    <row r="5225" spans="1:14" hidden="1" x14ac:dyDescent="0.35">
      <c r="A5225" s="1" t="s">
        <v>487</v>
      </c>
      <c r="B5225" s="1" t="s">
        <v>488</v>
      </c>
      <c r="C5225" s="2" t="s">
        <v>640</v>
      </c>
      <c r="D5225" s="1" t="s">
        <v>447</v>
      </c>
      <c r="E5225" s="1">
        <v>6110</v>
      </c>
      <c r="F5225" s="1" t="s">
        <v>490</v>
      </c>
      <c r="G5225" s="2" t="s">
        <v>499</v>
      </c>
      <c r="H5225" s="1" t="s">
        <v>500</v>
      </c>
      <c r="I5225" s="1">
        <v>2013</v>
      </c>
      <c r="J5225" s="1">
        <v>2013</v>
      </c>
      <c r="K5225" s="1" t="s">
        <v>493</v>
      </c>
      <c r="L5225" s="1">
        <v>6.67</v>
      </c>
      <c r="M5225" s="1" t="s">
        <v>504</v>
      </c>
      <c r="N5225" s="1" t="s">
        <v>505</v>
      </c>
    </row>
    <row r="5226" spans="1:14" hidden="1" x14ac:dyDescent="0.35">
      <c r="A5226" s="1" t="s">
        <v>487</v>
      </c>
      <c r="B5226" s="1" t="s">
        <v>488</v>
      </c>
      <c r="C5226" s="2" t="s">
        <v>640</v>
      </c>
      <c r="D5226" s="1" t="s">
        <v>447</v>
      </c>
      <c r="E5226" s="1">
        <v>6110</v>
      </c>
      <c r="F5226" s="1" t="s">
        <v>490</v>
      </c>
      <c r="G5226" s="2" t="s">
        <v>499</v>
      </c>
      <c r="H5226" s="1" t="s">
        <v>500</v>
      </c>
      <c r="I5226" s="1">
        <v>2014</v>
      </c>
      <c r="J5226" s="1">
        <v>2014</v>
      </c>
      <c r="K5226" s="1" t="s">
        <v>493</v>
      </c>
      <c r="L5226" s="1">
        <v>6.41</v>
      </c>
      <c r="M5226" s="1" t="s">
        <v>504</v>
      </c>
      <c r="N5226" s="1" t="s">
        <v>505</v>
      </c>
    </row>
    <row r="5227" spans="1:14" hidden="1" x14ac:dyDescent="0.35">
      <c r="A5227" s="1" t="s">
        <v>487</v>
      </c>
      <c r="B5227" s="1" t="s">
        <v>488</v>
      </c>
      <c r="C5227" s="2" t="s">
        <v>640</v>
      </c>
      <c r="D5227" s="1" t="s">
        <v>447</v>
      </c>
      <c r="E5227" s="1">
        <v>6110</v>
      </c>
      <c r="F5227" s="1" t="s">
        <v>490</v>
      </c>
      <c r="G5227" s="2" t="s">
        <v>499</v>
      </c>
      <c r="H5227" s="1" t="s">
        <v>500</v>
      </c>
      <c r="I5227" s="1">
        <v>2015</v>
      </c>
      <c r="J5227" s="1">
        <v>2015</v>
      </c>
      <c r="K5227" s="1" t="s">
        <v>493</v>
      </c>
      <c r="L5227" s="1">
        <v>5.0599999999999996</v>
      </c>
      <c r="M5227" s="1" t="s">
        <v>504</v>
      </c>
      <c r="N5227" s="1" t="s">
        <v>505</v>
      </c>
    </row>
    <row r="5228" spans="1:14" hidden="1" x14ac:dyDescent="0.35">
      <c r="A5228" s="1" t="s">
        <v>487</v>
      </c>
      <c r="B5228" s="1" t="s">
        <v>488</v>
      </c>
      <c r="C5228" s="2" t="s">
        <v>640</v>
      </c>
      <c r="D5228" s="1" t="s">
        <v>447</v>
      </c>
      <c r="E5228" s="1">
        <v>6110</v>
      </c>
      <c r="F5228" s="1" t="s">
        <v>490</v>
      </c>
      <c r="G5228" s="2" t="s">
        <v>499</v>
      </c>
      <c r="H5228" s="1" t="s">
        <v>500</v>
      </c>
      <c r="I5228" s="1">
        <v>2016</v>
      </c>
      <c r="J5228" s="1">
        <v>2016</v>
      </c>
      <c r="K5228" s="1" t="s">
        <v>493</v>
      </c>
      <c r="L5228" s="1">
        <v>4.7699999999999996</v>
      </c>
      <c r="M5228" s="1" t="s">
        <v>504</v>
      </c>
      <c r="N5228" s="1" t="s">
        <v>505</v>
      </c>
    </row>
    <row r="5229" spans="1:14" hidden="1" x14ac:dyDescent="0.35">
      <c r="A5229" s="1" t="s">
        <v>487</v>
      </c>
      <c r="B5229" s="1" t="s">
        <v>488</v>
      </c>
      <c r="C5229" s="2" t="s">
        <v>640</v>
      </c>
      <c r="D5229" s="1" t="s">
        <v>447</v>
      </c>
      <c r="E5229" s="1">
        <v>6110</v>
      </c>
      <c r="F5229" s="1" t="s">
        <v>490</v>
      </c>
      <c r="G5229" s="2" t="s">
        <v>508</v>
      </c>
      <c r="H5229" s="1" t="s">
        <v>509</v>
      </c>
      <c r="I5229" s="1">
        <v>2007</v>
      </c>
      <c r="J5229" s="1">
        <v>2007</v>
      </c>
      <c r="K5229" s="1" t="s">
        <v>493</v>
      </c>
      <c r="L5229" s="1">
        <v>0</v>
      </c>
      <c r="M5229" s="1" t="s">
        <v>504</v>
      </c>
      <c r="N5229" s="1" t="s">
        <v>505</v>
      </c>
    </row>
    <row r="5230" spans="1:14" hidden="1" x14ac:dyDescent="0.35">
      <c r="A5230" s="1" t="s">
        <v>487</v>
      </c>
      <c r="B5230" s="1" t="s">
        <v>488</v>
      </c>
      <c r="C5230" s="2" t="s">
        <v>640</v>
      </c>
      <c r="D5230" s="1" t="s">
        <v>447</v>
      </c>
      <c r="E5230" s="1">
        <v>6110</v>
      </c>
      <c r="F5230" s="1" t="s">
        <v>490</v>
      </c>
      <c r="G5230" s="2" t="s">
        <v>508</v>
      </c>
      <c r="H5230" s="1" t="s">
        <v>509</v>
      </c>
      <c r="I5230" s="1">
        <v>2008</v>
      </c>
      <c r="J5230" s="1">
        <v>2008</v>
      </c>
      <c r="K5230" s="1" t="s">
        <v>493</v>
      </c>
      <c r="L5230" s="1">
        <v>0</v>
      </c>
      <c r="M5230" s="1" t="s">
        <v>504</v>
      </c>
      <c r="N5230" s="1" t="s">
        <v>505</v>
      </c>
    </row>
    <row r="5231" spans="1:14" hidden="1" x14ac:dyDescent="0.35">
      <c r="A5231" s="1" t="s">
        <v>487</v>
      </c>
      <c r="B5231" s="1" t="s">
        <v>488</v>
      </c>
      <c r="C5231" s="2" t="s">
        <v>640</v>
      </c>
      <c r="D5231" s="1" t="s">
        <v>447</v>
      </c>
      <c r="E5231" s="1">
        <v>6110</v>
      </c>
      <c r="F5231" s="1" t="s">
        <v>490</v>
      </c>
      <c r="G5231" s="2" t="s">
        <v>508</v>
      </c>
      <c r="H5231" s="1" t="s">
        <v>509</v>
      </c>
      <c r="I5231" s="1">
        <v>2009</v>
      </c>
      <c r="J5231" s="1">
        <v>2009</v>
      </c>
      <c r="K5231" s="1" t="s">
        <v>493</v>
      </c>
      <c r="L5231" s="1">
        <v>0</v>
      </c>
      <c r="M5231" s="1" t="s">
        <v>504</v>
      </c>
      <c r="N5231" s="1" t="s">
        <v>505</v>
      </c>
    </row>
    <row r="5232" spans="1:14" hidden="1" x14ac:dyDescent="0.35">
      <c r="A5232" s="1" t="s">
        <v>487</v>
      </c>
      <c r="B5232" s="1" t="s">
        <v>488</v>
      </c>
      <c r="C5232" s="2" t="s">
        <v>640</v>
      </c>
      <c r="D5232" s="1" t="s">
        <v>447</v>
      </c>
      <c r="E5232" s="1">
        <v>6110</v>
      </c>
      <c r="F5232" s="1" t="s">
        <v>490</v>
      </c>
      <c r="G5232" s="2" t="s">
        <v>508</v>
      </c>
      <c r="H5232" s="1" t="s">
        <v>509</v>
      </c>
      <c r="I5232" s="1">
        <v>2010</v>
      </c>
      <c r="J5232" s="1">
        <v>2010</v>
      </c>
      <c r="K5232" s="1" t="s">
        <v>493</v>
      </c>
      <c r="L5232" s="1">
        <v>0</v>
      </c>
      <c r="M5232" s="1" t="s">
        <v>504</v>
      </c>
      <c r="N5232" s="1" t="s">
        <v>505</v>
      </c>
    </row>
    <row r="5233" spans="1:14" hidden="1" x14ac:dyDescent="0.35">
      <c r="A5233" s="1" t="s">
        <v>487</v>
      </c>
      <c r="B5233" s="1" t="s">
        <v>488</v>
      </c>
      <c r="C5233" s="2" t="s">
        <v>640</v>
      </c>
      <c r="D5233" s="1" t="s">
        <v>447</v>
      </c>
      <c r="E5233" s="1">
        <v>6110</v>
      </c>
      <c r="F5233" s="1" t="s">
        <v>490</v>
      </c>
      <c r="G5233" s="2" t="s">
        <v>508</v>
      </c>
      <c r="H5233" s="1" t="s">
        <v>509</v>
      </c>
      <c r="I5233" s="1">
        <v>2013</v>
      </c>
      <c r="J5233" s="1">
        <v>2013</v>
      </c>
      <c r="K5233" s="1" t="s">
        <v>493</v>
      </c>
      <c r="L5233" s="1">
        <v>0.52</v>
      </c>
      <c r="M5233" s="1" t="s">
        <v>504</v>
      </c>
      <c r="N5233" s="1" t="s">
        <v>505</v>
      </c>
    </row>
    <row r="5234" spans="1:14" hidden="1" x14ac:dyDescent="0.35">
      <c r="A5234" s="1" t="s">
        <v>487</v>
      </c>
      <c r="B5234" s="1" t="s">
        <v>488</v>
      </c>
      <c r="C5234" s="2" t="s">
        <v>640</v>
      </c>
      <c r="D5234" s="1" t="s">
        <v>447</v>
      </c>
      <c r="E5234" s="1">
        <v>6110</v>
      </c>
      <c r="F5234" s="1" t="s">
        <v>490</v>
      </c>
      <c r="G5234" s="2" t="s">
        <v>508</v>
      </c>
      <c r="H5234" s="1" t="s">
        <v>509</v>
      </c>
      <c r="I5234" s="1">
        <v>2014</v>
      </c>
      <c r="J5234" s="1">
        <v>2014</v>
      </c>
      <c r="K5234" s="1" t="s">
        <v>493</v>
      </c>
      <c r="L5234" s="1">
        <v>0.93</v>
      </c>
      <c r="M5234" s="1" t="s">
        <v>504</v>
      </c>
      <c r="N5234" s="1" t="s">
        <v>505</v>
      </c>
    </row>
    <row r="5235" spans="1:14" hidden="1" x14ac:dyDescent="0.35">
      <c r="A5235" s="1" t="s">
        <v>487</v>
      </c>
      <c r="B5235" s="1" t="s">
        <v>488</v>
      </c>
      <c r="C5235" s="2" t="s">
        <v>640</v>
      </c>
      <c r="D5235" s="1" t="s">
        <v>447</v>
      </c>
      <c r="E5235" s="1">
        <v>6110</v>
      </c>
      <c r="F5235" s="1" t="s">
        <v>490</v>
      </c>
      <c r="G5235" s="2" t="s">
        <v>508</v>
      </c>
      <c r="H5235" s="1" t="s">
        <v>509</v>
      </c>
      <c r="I5235" s="1">
        <v>2015</v>
      </c>
      <c r="J5235" s="1">
        <v>2015</v>
      </c>
      <c r="K5235" s="1" t="s">
        <v>493</v>
      </c>
      <c r="L5235" s="1">
        <v>1.17</v>
      </c>
      <c r="M5235" s="1" t="s">
        <v>504</v>
      </c>
      <c r="N5235" s="1" t="s">
        <v>505</v>
      </c>
    </row>
    <row r="5236" spans="1:14" hidden="1" x14ac:dyDescent="0.35">
      <c r="A5236" s="1" t="s">
        <v>487</v>
      </c>
      <c r="B5236" s="1" t="s">
        <v>488</v>
      </c>
      <c r="C5236" s="2" t="s">
        <v>640</v>
      </c>
      <c r="D5236" s="1" t="s">
        <v>447</v>
      </c>
      <c r="E5236" s="1">
        <v>6110</v>
      </c>
      <c r="F5236" s="1" t="s">
        <v>490</v>
      </c>
      <c r="G5236" s="2" t="s">
        <v>508</v>
      </c>
      <c r="H5236" s="1" t="s">
        <v>509</v>
      </c>
      <c r="I5236" s="1">
        <v>2016</v>
      </c>
      <c r="J5236" s="1">
        <v>2016</v>
      </c>
      <c r="K5236" s="1" t="s">
        <v>493</v>
      </c>
      <c r="L5236" s="1">
        <v>2.77</v>
      </c>
      <c r="M5236" s="1" t="s">
        <v>504</v>
      </c>
      <c r="N5236" s="1" t="s">
        <v>505</v>
      </c>
    </row>
    <row r="5237" spans="1:14" hidden="1" x14ac:dyDescent="0.35">
      <c r="A5237" s="1" t="s">
        <v>487</v>
      </c>
      <c r="B5237" s="1" t="s">
        <v>488</v>
      </c>
      <c r="C5237" s="2" t="s">
        <v>640</v>
      </c>
      <c r="D5237" s="1" t="s">
        <v>447</v>
      </c>
      <c r="E5237" s="1">
        <v>6110</v>
      </c>
      <c r="F5237" s="1" t="s">
        <v>490</v>
      </c>
      <c r="G5237" s="2" t="s">
        <v>501</v>
      </c>
      <c r="H5237" s="1" t="s">
        <v>502</v>
      </c>
      <c r="I5237" s="1">
        <v>2007</v>
      </c>
      <c r="J5237" s="1">
        <v>2007</v>
      </c>
      <c r="K5237" s="1" t="s">
        <v>493</v>
      </c>
      <c r="L5237" s="1">
        <v>0</v>
      </c>
      <c r="M5237" s="1" t="s">
        <v>504</v>
      </c>
      <c r="N5237" s="1" t="s">
        <v>505</v>
      </c>
    </row>
    <row r="5238" spans="1:14" hidden="1" x14ac:dyDescent="0.35">
      <c r="A5238" s="1" t="s">
        <v>487</v>
      </c>
      <c r="B5238" s="1" t="s">
        <v>488</v>
      </c>
      <c r="C5238" s="2" t="s">
        <v>640</v>
      </c>
      <c r="D5238" s="1" t="s">
        <v>447</v>
      </c>
      <c r="E5238" s="1">
        <v>6110</v>
      </c>
      <c r="F5238" s="1" t="s">
        <v>490</v>
      </c>
      <c r="G5238" s="2" t="s">
        <v>501</v>
      </c>
      <c r="H5238" s="1" t="s">
        <v>502</v>
      </c>
      <c r="I5238" s="1">
        <v>2008</v>
      </c>
      <c r="J5238" s="1">
        <v>2008</v>
      </c>
      <c r="K5238" s="1" t="s">
        <v>493</v>
      </c>
      <c r="L5238" s="1">
        <v>0.1</v>
      </c>
      <c r="M5238" s="1" t="s">
        <v>504</v>
      </c>
      <c r="N5238" s="1" t="s">
        <v>505</v>
      </c>
    </row>
    <row r="5239" spans="1:14" hidden="1" x14ac:dyDescent="0.35">
      <c r="A5239" s="1" t="s">
        <v>487</v>
      </c>
      <c r="B5239" s="1" t="s">
        <v>488</v>
      </c>
      <c r="C5239" s="2" t="s">
        <v>640</v>
      </c>
      <c r="D5239" s="1" t="s">
        <v>447</v>
      </c>
      <c r="E5239" s="1">
        <v>6110</v>
      </c>
      <c r="F5239" s="1" t="s">
        <v>490</v>
      </c>
      <c r="G5239" s="2" t="s">
        <v>501</v>
      </c>
      <c r="H5239" s="1" t="s">
        <v>502</v>
      </c>
      <c r="I5239" s="1">
        <v>2009</v>
      </c>
      <c r="J5239" s="1">
        <v>2009</v>
      </c>
      <c r="K5239" s="1" t="s">
        <v>493</v>
      </c>
      <c r="L5239" s="1">
        <v>0.15</v>
      </c>
      <c r="M5239" s="1" t="s">
        <v>504</v>
      </c>
      <c r="N5239" s="1" t="s">
        <v>505</v>
      </c>
    </row>
    <row r="5240" spans="1:14" hidden="1" x14ac:dyDescent="0.35">
      <c r="A5240" s="1" t="s">
        <v>487</v>
      </c>
      <c r="B5240" s="1" t="s">
        <v>488</v>
      </c>
      <c r="C5240" s="2" t="s">
        <v>640</v>
      </c>
      <c r="D5240" s="1" t="s">
        <v>447</v>
      </c>
      <c r="E5240" s="1">
        <v>6110</v>
      </c>
      <c r="F5240" s="1" t="s">
        <v>490</v>
      </c>
      <c r="G5240" s="2" t="s">
        <v>501</v>
      </c>
      <c r="H5240" s="1" t="s">
        <v>502</v>
      </c>
      <c r="I5240" s="1">
        <v>2010</v>
      </c>
      <c r="J5240" s="1">
        <v>2010</v>
      </c>
      <c r="K5240" s="1" t="s">
        <v>493</v>
      </c>
      <c r="L5240" s="1">
        <v>0.54</v>
      </c>
      <c r="M5240" s="1" t="s">
        <v>504</v>
      </c>
      <c r="N5240" s="1" t="s">
        <v>505</v>
      </c>
    </row>
    <row r="5241" spans="1:14" hidden="1" x14ac:dyDescent="0.35">
      <c r="A5241" s="1" t="s">
        <v>487</v>
      </c>
      <c r="B5241" s="1" t="s">
        <v>488</v>
      </c>
      <c r="C5241" s="2" t="s">
        <v>641</v>
      </c>
      <c r="D5241" s="1" t="s">
        <v>283</v>
      </c>
      <c r="E5241" s="1">
        <v>6110</v>
      </c>
      <c r="F5241" s="1" t="s">
        <v>490</v>
      </c>
      <c r="G5241" s="2" t="s">
        <v>491</v>
      </c>
      <c r="H5241" s="1" t="s">
        <v>492</v>
      </c>
      <c r="I5241" s="1">
        <v>2006</v>
      </c>
      <c r="J5241" s="1">
        <v>2006</v>
      </c>
      <c r="K5241" s="1" t="s">
        <v>493</v>
      </c>
      <c r="L5241" s="1">
        <v>277.39</v>
      </c>
      <c r="M5241" s="1" t="s">
        <v>504</v>
      </c>
      <c r="N5241" s="1" t="s">
        <v>505</v>
      </c>
    </row>
    <row r="5242" spans="1:14" hidden="1" x14ac:dyDescent="0.35">
      <c r="A5242" s="1" t="s">
        <v>487</v>
      </c>
      <c r="B5242" s="1" t="s">
        <v>488</v>
      </c>
      <c r="C5242" s="2" t="s">
        <v>641</v>
      </c>
      <c r="D5242" s="1" t="s">
        <v>283</v>
      </c>
      <c r="E5242" s="1">
        <v>6110</v>
      </c>
      <c r="F5242" s="1" t="s">
        <v>490</v>
      </c>
      <c r="G5242" s="2" t="s">
        <v>491</v>
      </c>
      <c r="H5242" s="1" t="s">
        <v>492</v>
      </c>
      <c r="I5242" s="1">
        <v>2007</v>
      </c>
      <c r="J5242" s="1">
        <v>2007</v>
      </c>
      <c r="K5242" s="1" t="s">
        <v>493</v>
      </c>
      <c r="L5242" s="1">
        <v>334.04</v>
      </c>
      <c r="M5242" s="1" t="s">
        <v>504</v>
      </c>
      <c r="N5242" s="1" t="s">
        <v>505</v>
      </c>
    </row>
    <row r="5243" spans="1:14" hidden="1" x14ac:dyDescent="0.35">
      <c r="A5243" s="1" t="s">
        <v>487</v>
      </c>
      <c r="B5243" s="1" t="s">
        <v>488</v>
      </c>
      <c r="C5243" s="2" t="s">
        <v>641</v>
      </c>
      <c r="D5243" s="1" t="s">
        <v>283</v>
      </c>
      <c r="E5243" s="1">
        <v>6110</v>
      </c>
      <c r="F5243" s="1" t="s">
        <v>490</v>
      </c>
      <c r="G5243" s="2" t="s">
        <v>491</v>
      </c>
      <c r="H5243" s="1" t="s">
        <v>492</v>
      </c>
      <c r="I5243" s="1">
        <v>2008</v>
      </c>
      <c r="J5243" s="1">
        <v>2008</v>
      </c>
      <c r="K5243" s="1" t="s">
        <v>493</v>
      </c>
      <c r="L5243" s="1">
        <v>459.21</v>
      </c>
      <c r="M5243" s="1" t="s">
        <v>504</v>
      </c>
      <c r="N5243" s="1" t="s">
        <v>505</v>
      </c>
    </row>
    <row r="5244" spans="1:14" hidden="1" x14ac:dyDescent="0.35">
      <c r="A5244" s="1" t="s">
        <v>487</v>
      </c>
      <c r="B5244" s="1" t="s">
        <v>488</v>
      </c>
      <c r="C5244" s="2" t="s">
        <v>641</v>
      </c>
      <c r="D5244" s="1" t="s">
        <v>283</v>
      </c>
      <c r="E5244" s="1">
        <v>6110</v>
      </c>
      <c r="F5244" s="1" t="s">
        <v>490</v>
      </c>
      <c r="G5244" s="2" t="s">
        <v>491</v>
      </c>
      <c r="H5244" s="1" t="s">
        <v>492</v>
      </c>
      <c r="I5244" s="1">
        <v>2009</v>
      </c>
      <c r="J5244" s="1">
        <v>2009</v>
      </c>
      <c r="K5244" s="1" t="s">
        <v>493</v>
      </c>
      <c r="L5244" s="1">
        <v>241.38</v>
      </c>
      <c r="M5244" s="1" t="s">
        <v>504</v>
      </c>
      <c r="N5244" s="1" t="s">
        <v>505</v>
      </c>
    </row>
    <row r="5245" spans="1:14" hidden="1" x14ac:dyDescent="0.35">
      <c r="A5245" s="1" t="s">
        <v>487</v>
      </c>
      <c r="B5245" s="1" t="s">
        <v>488</v>
      </c>
      <c r="C5245" s="2" t="s">
        <v>641</v>
      </c>
      <c r="D5245" s="1" t="s">
        <v>283</v>
      </c>
      <c r="E5245" s="1">
        <v>6110</v>
      </c>
      <c r="F5245" s="1" t="s">
        <v>490</v>
      </c>
      <c r="G5245" s="2" t="s">
        <v>491</v>
      </c>
      <c r="H5245" s="1" t="s">
        <v>492</v>
      </c>
      <c r="I5245" s="1">
        <v>2010</v>
      </c>
      <c r="J5245" s="1">
        <v>2010</v>
      </c>
      <c r="K5245" s="1" t="s">
        <v>493</v>
      </c>
      <c r="L5245" s="1">
        <v>339.86</v>
      </c>
      <c r="M5245" s="1" t="s">
        <v>504</v>
      </c>
      <c r="N5245" s="1" t="s">
        <v>505</v>
      </c>
    </row>
    <row r="5246" spans="1:14" hidden="1" x14ac:dyDescent="0.35">
      <c r="A5246" s="1" t="s">
        <v>487</v>
      </c>
      <c r="B5246" s="1" t="s">
        <v>488</v>
      </c>
      <c r="C5246" s="2" t="s">
        <v>641</v>
      </c>
      <c r="D5246" s="1" t="s">
        <v>283</v>
      </c>
      <c r="E5246" s="1">
        <v>6110</v>
      </c>
      <c r="F5246" s="1" t="s">
        <v>490</v>
      </c>
      <c r="G5246" s="2" t="s">
        <v>491</v>
      </c>
      <c r="H5246" s="1" t="s">
        <v>492</v>
      </c>
      <c r="I5246" s="1">
        <v>2011</v>
      </c>
      <c r="J5246" s="1">
        <v>2011</v>
      </c>
      <c r="K5246" s="1" t="s">
        <v>493</v>
      </c>
      <c r="L5246" s="1">
        <v>375.25</v>
      </c>
      <c r="M5246" s="1" t="s">
        <v>504</v>
      </c>
      <c r="N5246" s="1" t="s">
        <v>505</v>
      </c>
    </row>
    <row r="5247" spans="1:14" hidden="1" x14ac:dyDescent="0.35">
      <c r="A5247" s="1" t="s">
        <v>487</v>
      </c>
      <c r="B5247" s="1" t="s">
        <v>488</v>
      </c>
      <c r="C5247" s="2" t="s">
        <v>641</v>
      </c>
      <c r="D5247" s="1" t="s">
        <v>283</v>
      </c>
      <c r="E5247" s="1">
        <v>6110</v>
      </c>
      <c r="F5247" s="1" t="s">
        <v>490</v>
      </c>
      <c r="G5247" s="2" t="s">
        <v>491</v>
      </c>
      <c r="H5247" s="1" t="s">
        <v>492</v>
      </c>
      <c r="I5247" s="1">
        <v>2012</v>
      </c>
      <c r="J5247" s="1">
        <v>2012</v>
      </c>
      <c r="K5247" s="1" t="s">
        <v>493</v>
      </c>
      <c r="L5247" s="1">
        <v>439.79</v>
      </c>
      <c r="M5247" s="1" t="s">
        <v>504</v>
      </c>
      <c r="N5247" s="1" t="s">
        <v>505</v>
      </c>
    </row>
    <row r="5248" spans="1:14" hidden="1" x14ac:dyDescent="0.35">
      <c r="A5248" s="1" t="s">
        <v>487</v>
      </c>
      <c r="B5248" s="1" t="s">
        <v>488</v>
      </c>
      <c r="C5248" s="2" t="s">
        <v>641</v>
      </c>
      <c r="D5248" s="1" t="s">
        <v>283</v>
      </c>
      <c r="E5248" s="1">
        <v>6110</v>
      </c>
      <c r="F5248" s="1" t="s">
        <v>490</v>
      </c>
      <c r="G5248" s="2" t="s">
        <v>497</v>
      </c>
      <c r="H5248" s="1" t="s">
        <v>498</v>
      </c>
      <c r="I5248" s="1">
        <v>2006</v>
      </c>
      <c r="J5248" s="1">
        <v>2006</v>
      </c>
      <c r="K5248" s="1" t="s">
        <v>493</v>
      </c>
      <c r="L5248" s="1">
        <v>73.599999999999994</v>
      </c>
      <c r="M5248" s="1" t="s">
        <v>504</v>
      </c>
      <c r="N5248" s="1" t="s">
        <v>505</v>
      </c>
    </row>
    <row r="5249" spans="1:14" hidden="1" x14ac:dyDescent="0.35">
      <c r="A5249" s="1" t="s">
        <v>487</v>
      </c>
      <c r="B5249" s="1" t="s">
        <v>488</v>
      </c>
      <c r="C5249" s="2" t="s">
        <v>641</v>
      </c>
      <c r="D5249" s="1" t="s">
        <v>283</v>
      </c>
      <c r="E5249" s="1">
        <v>6110</v>
      </c>
      <c r="F5249" s="1" t="s">
        <v>490</v>
      </c>
      <c r="G5249" s="2" t="s">
        <v>497</v>
      </c>
      <c r="H5249" s="1" t="s">
        <v>498</v>
      </c>
      <c r="I5249" s="1">
        <v>2007</v>
      </c>
      <c r="J5249" s="1">
        <v>2007</v>
      </c>
      <c r="K5249" s="1" t="s">
        <v>493</v>
      </c>
      <c r="L5249" s="1">
        <v>143.57</v>
      </c>
      <c r="M5249" s="1" t="s">
        <v>504</v>
      </c>
      <c r="N5249" s="1" t="s">
        <v>505</v>
      </c>
    </row>
    <row r="5250" spans="1:14" hidden="1" x14ac:dyDescent="0.35">
      <c r="A5250" s="1" t="s">
        <v>487</v>
      </c>
      <c r="B5250" s="1" t="s">
        <v>488</v>
      </c>
      <c r="C5250" s="2" t="s">
        <v>641</v>
      </c>
      <c r="D5250" s="1" t="s">
        <v>283</v>
      </c>
      <c r="E5250" s="1">
        <v>6110</v>
      </c>
      <c r="F5250" s="1" t="s">
        <v>490</v>
      </c>
      <c r="G5250" s="2" t="s">
        <v>497</v>
      </c>
      <c r="H5250" s="1" t="s">
        <v>498</v>
      </c>
      <c r="I5250" s="1">
        <v>2008</v>
      </c>
      <c r="J5250" s="1">
        <v>2008</v>
      </c>
      <c r="K5250" s="1" t="s">
        <v>493</v>
      </c>
      <c r="L5250" s="1">
        <v>177.79</v>
      </c>
      <c r="M5250" s="1" t="s">
        <v>504</v>
      </c>
      <c r="N5250" s="1" t="s">
        <v>505</v>
      </c>
    </row>
    <row r="5251" spans="1:14" hidden="1" x14ac:dyDescent="0.35">
      <c r="A5251" s="1" t="s">
        <v>487</v>
      </c>
      <c r="B5251" s="1" t="s">
        <v>488</v>
      </c>
      <c r="C5251" s="2" t="s">
        <v>641</v>
      </c>
      <c r="D5251" s="1" t="s">
        <v>283</v>
      </c>
      <c r="E5251" s="1">
        <v>6110</v>
      </c>
      <c r="F5251" s="1" t="s">
        <v>490</v>
      </c>
      <c r="G5251" s="2" t="s">
        <v>497</v>
      </c>
      <c r="H5251" s="1" t="s">
        <v>498</v>
      </c>
      <c r="I5251" s="1">
        <v>2009</v>
      </c>
      <c r="J5251" s="1">
        <v>2009</v>
      </c>
      <c r="K5251" s="1" t="s">
        <v>493</v>
      </c>
      <c r="L5251" s="1">
        <v>118.38</v>
      </c>
      <c r="M5251" s="1" t="s">
        <v>504</v>
      </c>
      <c r="N5251" s="1" t="s">
        <v>505</v>
      </c>
    </row>
    <row r="5252" spans="1:14" hidden="1" x14ac:dyDescent="0.35">
      <c r="A5252" s="1" t="s">
        <v>487</v>
      </c>
      <c r="B5252" s="1" t="s">
        <v>488</v>
      </c>
      <c r="C5252" s="2" t="s">
        <v>641</v>
      </c>
      <c r="D5252" s="1" t="s">
        <v>283</v>
      </c>
      <c r="E5252" s="1">
        <v>6110</v>
      </c>
      <c r="F5252" s="1" t="s">
        <v>490</v>
      </c>
      <c r="G5252" s="2" t="s">
        <v>497</v>
      </c>
      <c r="H5252" s="1" t="s">
        <v>498</v>
      </c>
      <c r="I5252" s="1">
        <v>2010</v>
      </c>
      <c r="J5252" s="1">
        <v>2010</v>
      </c>
      <c r="K5252" s="1" t="s">
        <v>493</v>
      </c>
      <c r="L5252" s="1">
        <v>146.07</v>
      </c>
      <c r="M5252" s="1" t="s">
        <v>504</v>
      </c>
      <c r="N5252" s="1" t="s">
        <v>505</v>
      </c>
    </row>
    <row r="5253" spans="1:14" hidden="1" x14ac:dyDescent="0.35">
      <c r="A5253" s="1" t="s">
        <v>487</v>
      </c>
      <c r="B5253" s="1" t="s">
        <v>488</v>
      </c>
      <c r="C5253" s="2" t="s">
        <v>641</v>
      </c>
      <c r="D5253" s="1" t="s">
        <v>283</v>
      </c>
      <c r="E5253" s="1">
        <v>6110</v>
      </c>
      <c r="F5253" s="1" t="s">
        <v>490</v>
      </c>
      <c r="G5253" s="2" t="s">
        <v>497</v>
      </c>
      <c r="H5253" s="1" t="s">
        <v>498</v>
      </c>
      <c r="I5253" s="1">
        <v>2011</v>
      </c>
      <c r="J5253" s="1">
        <v>2011</v>
      </c>
      <c r="K5253" s="1" t="s">
        <v>493</v>
      </c>
      <c r="L5253" s="1">
        <v>168.63</v>
      </c>
      <c r="M5253" s="1" t="s">
        <v>504</v>
      </c>
      <c r="N5253" s="1" t="s">
        <v>505</v>
      </c>
    </row>
    <row r="5254" spans="1:14" hidden="1" x14ac:dyDescent="0.35">
      <c r="A5254" s="1" t="s">
        <v>487</v>
      </c>
      <c r="B5254" s="1" t="s">
        <v>488</v>
      </c>
      <c r="C5254" s="2" t="s">
        <v>641</v>
      </c>
      <c r="D5254" s="1" t="s">
        <v>283</v>
      </c>
      <c r="E5254" s="1">
        <v>6110</v>
      </c>
      <c r="F5254" s="1" t="s">
        <v>490</v>
      </c>
      <c r="G5254" s="2" t="s">
        <v>497</v>
      </c>
      <c r="H5254" s="1" t="s">
        <v>498</v>
      </c>
      <c r="I5254" s="1">
        <v>2012</v>
      </c>
      <c r="J5254" s="1">
        <v>2012</v>
      </c>
      <c r="K5254" s="1" t="s">
        <v>493</v>
      </c>
      <c r="L5254" s="1">
        <v>174.26</v>
      </c>
      <c r="M5254" s="1" t="s">
        <v>504</v>
      </c>
      <c r="N5254" s="1" t="s">
        <v>505</v>
      </c>
    </row>
    <row r="5255" spans="1:14" hidden="1" x14ac:dyDescent="0.35">
      <c r="A5255" s="1" t="s">
        <v>487</v>
      </c>
      <c r="B5255" s="1" t="s">
        <v>488</v>
      </c>
      <c r="C5255" s="2" t="s">
        <v>641</v>
      </c>
      <c r="D5255" s="1" t="s">
        <v>283</v>
      </c>
      <c r="E5255" s="1">
        <v>6110</v>
      </c>
      <c r="F5255" s="1" t="s">
        <v>490</v>
      </c>
      <c r="G5255" s="2" t="s">
        <v>499</v>
      </c>
      <c r="H5255" s="1" t="s">
        <v>500</v>
      </c>
      <c r="I5255" s="1">
        <v>2006</v>
      </c>
      <c r="J5255" s="1">
        <v>2006</v>
      </c>
      <c r="K5255" s="1" t="s">
        <v>493</v>
      </c>
      <c r="L5255" s="1">
        <v>252.88</v>
      </c>
      <c r="M5255" s="1" t="s">
        <v>504</v>
      </c>
      <c r="N5255" s="1" t="s">
        <v>505</v>
      </c>
    </row>
    <row r="5256" spans="1:14" hidden="1" x14ac:dyDescent="0.35">
      <c r="A5256" s="1" t="s">
        <v>487</v>
      </c>
      <c r="B5256" s="1" t="s">
        <v>488</v>
      </c>
      <c r="C5256" s="2" t="s">
        <v>641</v>
      </c>
      <c r="D5256" s="1" t="s">
        <v>283</v>
      </c>
      <c r="E5256" s="1">
        <v>6110</v>
      </c>
      <c r="F5256" s="1" t="s">
        <v>490</v>
      </c>
      <c r="G5256" s="2" t="s">
        <v>499</v>
      </c>
      <c r="H5256" s="1" t="s">
        <v>500</v>
      </c>
      <c r="I5256" s="1">
        <v>2007</v>
      </c>
      <c r="J5256" s="1">
        <v>2007</v>
      </c>
      <c r="K5256" s="1" t="s">
        <v>493</v>
      </c>
      <c r="L5256" s="1">
        <v>325.49</v>
      </c>
      <c r="M5256" s="1" t="s">
        <v>504</v>
      </c>
      <c r="N5256" s="1" t="s">
        <v>505</v>
      </c>
    </row>
    <row r="5257" spans="1:14" hidden="1" x14ac:dyDescent="0.35">
      <c r="A5257" s="1" t="s">
        <v>487</v>
      </c>
      <c r="B5257" s="1" t="s">
        <v>488</v>
      </c>
      <c r="C5257" s="2" t="s">
        <v>641</v>
      </c>
      <c r="D5257" s="1" t="s">
        <v>283</v>
      </c>
      <c r="E5257" s="1">
        <v>6110</v>
      </c>
      <c r="F5257" s="1" t="s">
        <v>490</v>
      </c>
      <c r="G5257" s="2" t="s">
        <v>499</v>
      </c>
      <c r="H5257" s="1" t="s">
        <v>500</v>
      </c>
      <c r="I5257" s="1">
        <v>2008</v>
      </c>
      <c r="J5257" s="1">
        <v>2008</v>
      </c>
      <c r="K5257" s="1" t="s">
        <v>493</v>
      </c>
      <c r="L5257" s="1">
        <v>423.56</v>
      </c>
      <c r="M5257" s="1" t="s">
        <v>504</v>
      </c>
      <c r="N5257" s="1" t="s">
        <v>505</v>
      </c>
    </row>
    <row r="5258" spans="1:14" hidden="1" x14ac:dyDescent="0.35">
      <c r="A5258" s="1" t="s">
        <v>487</v>
      </c>
      <c r="B5258" s="1" t="s">
        <v>488</v>
      </c>
      <c r="C5258" s="2" t="s">
        <v>641</v>
      </c>
      <c r="D5258" s="1" t="s">
        <v>283</v>
      </c>
      <c r="E5258" s="1">
        <v>6110</v>
      </c>
      <c r="F5258" s="1" t="s">
        <v>490</v>
      </c>
      <c r="G5258" s="2" t="s">
        <v>499</v>
      </c>
      <c r="H5258" s="1" t="s">
        <v>500</v>
      </c>
      <c r="I5258" s="1">
        <v>2009</v>
      </c>
      <c r="J5258" s="1">
        <v>2009</v>
      </c>
      <c r="K5258" s="1" t="s">
        <v>493</v>
      </c>
      <c r="L5258" s="1">
        <v>212.34</v>
      </c>
      <c r="M5258" s="1" t="s">
        <v>504</v>
      </c>
      <c r="N5258" s="1" t="s">
        <v>505</v>
      </c>
    </row>
    <row r="5259" spans="1:14" hidden="1" x14ac:dyDescent="0.35">
      <c r="A5259" s="1" t="s">
        <v>487</v>
      </c>
      <c r="B5259" s="1" t="s">
        <v>488</v>
      </c>
      <c r="C5259" s="2" t="s">
        <v>641</v>
      </c>
      <c r="D5259" s="1" t="s">
        <v>283</v>
      </c>
      <c r="E5259" s="1">
        <v>6110</v>
      </c>
      <c r="F5259" s="1" t="s">
        <v>490</v>
      </c>
      <c r="G5259" s="2" t="s">
        <v>499</v>
      </c>
      <c r="H5259" s="1" t="s">
        <v>500</v>
      </c>
      <c r="I5259" s="1">
        <v>2010</v>
      </c>
      <c r="J5259" s="1">
        <v>2010</v>
      </c>
      <c r="K5259" s="1" t="s">
        <v>493</v>
      </c>
      <c r="L5259" s="1">
        <v>313.2</v>
      </c>
      <c r="M5259" s="1" t="s">
        <v>504</v>
      </c>
      <c r="N5259" s="1" t="s">
        <v>505</v>
      </c>
    </row>
    <row r="5260" spans="1:14" hidden="1" x14ac:dyDescent="0.35">
      <c r="A5260" s="1" t="s">
        <v>487</v>
      </c>
      <c r="B5260" s="1" t="s">
        <v>488</v>
      </c>
      <c r="C5260" s="2" t="s">
        <v>641</v>
      </c>
      <c r="D5260" s="1" t="s">
        <v>283</v>
      </c>
      <c r="E5260" s="1">
        <v>6110</v>
      </c>
      <c r="F5260" s="1" t="s">
        <v>490</v>
      </c>
      <c r="G5260" s="2" t="s">
        <v>499</v>
      </c>
      <c r="H5260" s="1" t="s">
        <v>500</v>
      </c>
      <c r="I5260" s="1">
        <v>2011</v>
      </c>
      <c r="J5260" s="1">
        <v>2011</v>
      </c>
      <c r="K5260" s="1" t="s">
        <v>493</v>
      </c>
      <c r="L5260" s="1">
        <v>296.66000000000003</v>
      </c>
      <c r="M5260" s="1" t="s">
        <v>504</v>
      </c>
      <c r="N5260" s="1" t="s">
        <v>505</v>
      </c>
    </row>
    <row r="5261" spans="1:14" hidden="1" x14ac:dyDescent="0.35">
      <c r="A5261" s="1" t="s">
        <v>487</v>
      </c>
      <c r="B5261" s="1" t="s">
        <v>488</v>
      </c>
      <c r="C5261" s="2" t="s">
        <v>641</v>
      </c>
      <c r="D5261" s="1" t="s">
        <v>283</v>
      </c>
      <c r="E5261" s="1">
        <v>6110</v>
      </c>
      <c r="F5261" s="1" t="s">
        <v>490</v>
      </c>
      <c r="G5261" s="2" t="s">
        <v>499</v>
      </c>
      <c r="H5261" s="1" t="s">
        <v>500</v>
      </c>
      <c r="I5261" s="1">
        <v>2012</v>
      </c>
      <c r="J5261" s="1">
        <v>2012</v>
      </c>
      <c r="K5261" s="1" t="s">
        <v>493</v>
      </c>
      <c r="L5261" s="1">
        <v>367.46</v>
      </c>
      <c r="M5261" s="1" t="s">
        <v>504</v>
      </c>
      <c r="N5261" s="1" t="s">
        <v>505</v>
      </c>
    </row>
    <row r="5262" spans="1:14" hidden="1" x14ac:dyDescent="0.35">
      <c r="A5262" s="1" t="s">
        <v>487</v>
      </c>
      <c r="B5262" s="1" t="s">
        <v>488</v>
      </c>
      <c r="C5262" s="2" t="s">
        <v>641</v>
      </c>
      <c r="D5262" s="1" t="s">
        <v>283</v>
      </c>
      <c r="E5262" s="1">
        <v>6110</v>
      </c>
      <c r="F5262" s="1" t="s">
        <v>490</v>
      </c>
      <c r="G5262" s="2" t="s">
        <v>501</v>
      </c>
      <c r="H5262" s="1" t="s">
        <v>502</v>
      </c>
      <c r="I5262" s="1">
        <v>2006</v>
      </c>
      <c r="J5262" s="1">
        <v>2006</v>
      </c>
      <c r="K5262" s="1" t="s">
        <v>493</v>
      </c>
      <c r="L5262" s="1">
        <v>10.81</v>
      </c>
      <c r="M5262" s="1" t="s">
        <v>504</v>
      </c>
      <c r="N5262" s="1" t="s">
        <v>505</v>
      </c>
    </row>
    <row r="5263" spans="1:14" hidden="1" x14ac:dyDescent="0.35">
      <c r="A5263" s="1" t="s">
        <v>487</v>
      </c>
      <c r="B5263" s="1" t="s">
        <v>488</v>
      </c>
      <c r="C5263" s="2" t="s">
        <v>641</v>
      </c>
      <c r="D5263" s="1" t="s">
        <v>283</v>
      </c>
      <c r="E5263" s="1">
        <v>6110</v>
      </c>
      <c r="F5263" s="1" t="s">
        <v>490</v>
      </c>
      <c r="G5263" s="2" t="s">
        <v>501</v>
      </c>
      <c r="H5263" s="1" t="s">
        <v>502</v>
      </c>
      <c r="I5263" s="1">
        <v>2007</v>
      </c>
      <c r="J5263" s="1">
        <v>2007</v>
      </c>
      <c r="K5263" s="1" t="s">
        <v>493</v>
      </c>
      <c r="L5263" s="1">
        <v>28.41</v>
      </c>
      <c r="M5263" s="1" t="s">
        <v>504</v>
      </c>
      <c r="N5263" s="1" t="s">
        <v>505</v>
      </c>
    </row>
    <row r="5264" spans="1:14" hidden="1" x14ac:dyDescent="0.35">
      <c r="A5264" s="1" t="s">
        <v>487</v>
      </c>
      <c r="B5264" s="1" t="s">
        <v>488</v>
      </c>
      <c r="C5264" s="2" t="s">
        <v>641</v>
      </c>
      <c r="D5264" s="1" t="s">
        <v>283</v>
      </c>
      <c r="E5264" s="1">
        <v>6110</v>
      </c>
      <c r="F5264" s="1" t="s">
        <v>490</v>
      </c>
      <c r="G5264" s="2" t="s">
        <v>501</v>
      </c>
      <c r="H5264" s="1" t="s">
        <v>502</v>
      </c>
      <c r="I5264" s="1">
        <v>2008</v>
      </c>
      <c r="J5264" s="1">
        <v>2008</v>
      </c>
      <c r="K5264" s="1" t="s">
        <v>493</v>
      </c>
      <c r="L5264" s="1">
        <v>33.17</v>
      </c>
      <c r="M5264" s="1" t="s">
        <v>504</v>
      </c>
      <c r="N5264" s="1" t="s">
        <v>505</v>
      </c>
    </row>
    <row r="5265" spans="1:14" hidden="1" x14ac:dyDescent="0.35">
      <c r="A5265" s="1" t="s">
        <v>487</v>
      </c>
      <c r="B5265" s="1" t="s">
        <v>488</v>
      </c>
      <c r="C5265" s="2" t="s">
        <v>641</v>
      </c>
      <c r="D5265" s="1" t="s">
        <v>283</v>
      </c>
      <c r="E5265" s="1">
        <v>6110</v>
      </c>
      <c r="F5265" s="1" t="s">
        <v>490</v>
      </c>
      <c r="G5265" s="2" t="s">
        <v>501</v>
      </c>
      <c r="H5265" s="1" t="s">
        <v>502</v>
      </c>
      <c r="I5265" s="1">
        <v>2009</v>
      </c>
      <c r="J5265" s="1">
        <v>2009</v>
      </c>
      <c r="K5265" s="1" t="s">
        <v>493</v>
      </c>
      <c r="L5265" s="1">
        <v>26.52</v>
      </c>
      <c r="M5265" s="1" t="s">
        <v>504</v>
      </c>
      <c r="N5265" s="1" t="s">
        <v>505</v>
      </c>
    </row>
    <row r="5266" spans="1:14" hidden="1" x14ac:dyDescent="0.35">
      <c r="A5266" s="1" t="s">
        <v>487</v>
      </c>
      <c r="B5266" s="1" t="s">
        <v>488</v>
      </c>
      <c r="C5266" s="2" t="s">
        <v>641</v>
      </c>
      <c r="D5266" s="1" t="s">
        <v>283</v>
      </c>
      <c r="E5266" s="1">
        <v>6110</v>
      </c>
      <c r="F5266" s="1" t="s">
        <v>490</v>
      </c>
      <c r="G5266" s="2" t="s">
        <v>501</v>
      </c>
      <c r="H5266" s="1" t="s">
        <v>502</v>
      </c>
      <c r="I5266" s="1">
        <v>2010</v>
      </c>
      <c r="J5266" s="1">
        <v>2010</v>
      </c>
      <c r="K5266" s="1" t="s">
        <v>493</v>
      </c>
      <c r="L5266" s="1">
        <v>53.36</v>
      </c>
      <c r="M5266" s="1" t="s">
        <v>504</v>
      </c>
      <c r="N5266" s="1" t="s">
        <v>505</v>
      </c>
    </row>
    <row r="5267" spans="1:14" hidden="1" x14ac:dyDescent="0.35">
      <c r="A5267" s="1" t="s">
        <v>487</v>
      </c>
      <c r="B5267" s="1" t="s">
        <v>488</v>
      </c>
      <c r="C5267" s="2" t="s">
        <v>641</v>
      </c>
      <c r="D5267" s="1" t="s">
        <v>283</v>
      </c>
      <c r="E5267" s="1">
        <v>6110</v>
      </c>
      <c r="F5267" s="1" t="s">
        <v>490</v>
      </c>
      <c r="G5267" s="2" t="s">
        <v>501</v>
      </c>
      <c r="H5267" s="1" t="s">
        <v>502</v>
      </c>
      <c r="I5267" s="1">
        <v>2011</v>
      </c>
      <c r="J5267" s="1">
        <v>2011</v>
      </c>
      <c r="K5267" s="1" t="s">
        <v>493</v>
      </c>
      <c r="L5267" s="1">
        <v>67.099999999999994</v>
      </c>
      <c r="M5267" s="1" t="s">
        <v>504</v>
      </c>
      <c r="N5267" s="1" t="s">
        <v>505</v>
      </c>
    </row>
    <row r="5268" spans="1:14" hidden="1" x14ac:dyDescent="0.35">
      <c r="A5268" s="1" t="s">
        <v>487</v>
      </c>
      <c r="B5268" s="1" t="s">
        <v>488</v>
      </c>
      <c r="C5268" s="2" t="s">
        <v>641</v>
      </c>
      <c r="D5268" s="1" t="s">
        <v>283</v>
      </c>
      <c r="E5268" s="1">
        <v>6110</v>
      </c>
      <c r="F5268" s="1" t="s">
        <v>490</v>
      </c>
      <c r="G5268" s="2" t="s">
        <v>501</v>
      </c>
      <c r="H5268" s="1" t="s">
        <v>502</v>
      </c>
      <c r="I5268" s="1">
        <v>2012</v>
      </c>
      <c r="J5268" s="1">
        <v>2012</v>
      </c>
      <c r="K5268" s="1" t="s">
        <v>493</v>
      </c>
      <c r="L5268" s="1">
        <v>74.41</v>
      </c>
      <c r="M5268" s="1" t="s">
        <v>504</v>
      </c>
      <c r="N5268" s="1" t="s">
        <v>505</v>
      </c>
    </row>
    <row r="5269" spans="1:14" hidden="1" x14ac:dyDescent="0.35">
      <c r="A5269" s="1" t="s">
        <v>487</v>
      </c>
      <c r="B5269" s="1" t="s">
        <v>488</v>
      </c>
      <c r="C5269" s="2" t="s">
        <v>642</v>
      </c>
      <c r="D5269" s="1" t="s">
        <v>285</v>
      </c>
      <c r="E5269" s="1">
        <v>6110</v>
      </c>
      <c r="F5269" s="1" t="s">
        <v>490</v>
      </c>
      <c r="G5269" s="2" t="s">
        <v>491</v>
      </c>
      <c r="H5269" s="1" t="s">
        <v>492</v>
      </c>
      <c r="I5269" s="1">
        <v>2001</v>
      </c>
      <c r="J5269" s="1">
        <v>2001</v>
      </c>
      <c r="K5269" s="1" t="s">
        <v>493</v>
      </c>
      <c r="L5269" s="1">
        <v>11.95</v>
      </c>
      <c r="M5269" s="1" t="s">
        <v>504</v>
      </c>
      <c r="N5269" s="1" t="s">
        <v>505</v>
      </c>
    </row>
    <row r="5270" spans="1:14" hidden="1" x14ac:dyDescent="0.35">
      <c r="A5270" s="1" t="s">
        <v>487</v>
      </c>
      <c r="B5270" s="1" t="s">
        <v>488</v>
      </c>
      <c r="C5270" s="2" t="s">
        <v>642</v>
      </c>
      <c r="D5270" s="1" t="s">
        <v>285</v>
      </c>
      <c r="E5270" s="1">
        <v>6110</v>
      </c>
      <c r="F5270" s="1" t="s">
        <v>490</v>
      </c>
      <c r="G5270" s="2" t="s">
        <v>491</v>
      </c>
      <c r="H5270" s="1" t="s">
        <v>492</v>
      </c>
      <c r="I5270" s="1">
        <v>2002</v>
      </c>
      <c r="J5270" s="1">
        <v>2002</v>
      </c>
      <c r="K5270" s="1" t="s">
        <v>493</v>
      </c>
      <c r="L5270" s="1">
        <v>6.41</v>
      </c>
      <c r="M5270" s="1" t="s">
        <v>504</v>
      </c>
      <c r="N5270" s="1" t="s">
        <v>505</v>
      </c>
    </row>
    <row r="5271" spans="1:14" hidden="1" x14ac:dyDescent="0.35">
      <c r="A5271" s="1" t="s">
        <v>487</v>
      </c>
      <c r="B5271" s="1" t="s">
        <v>488</v>
      </c>
      <c r="C5271" s="2" t="s">
        <v>642</v>
      </c>
      <c r="D5271" s="1" t="s">
        <v>285</v>
      </c>
      <c r="E5271" s="1">
        <v>6110</v>
      </c>
      <c r="F5271" s="1" t="s">
        <v>490</v>
      </c>
      <c r="G5271" s="2" t="s">
        <v>491</v>
      </c>
      <c r="H5271" s="1" t="s">
        <v>492</v>
      </c>
      <c r="I5271" s="1">
        <v>2003</v>
      </c>
      <c r="J5271" s="1">
        <v>2003</v>
      </c>
      <c r="K5271" s="1" t="s">
        <v>493</v>
      </c>
      <c r="L5271" s="1">
        <v>6.72</v>
      </c>
      <c r="M5271" s="1" t="s">
        <v>504</v>
      </c>
      <c r="N5271" s="1" t="s">
        <v>505</v>
      </c>
    </row>
    <row r="5272" spans="1:14" hidden="1" x14ac:dyDescent="0.35">
      <c r="A5272" s="1" t="s">
        <v>487</v>
      </c>
      <c r="B5272" s="1" t="s">
        <v>488</v>
      </c>
      <c r="C5272" s="2" t="s">
        <v>642</v>
      </c>
      <c r="D5272" s="1" t="s">
        <v>285</v>
      </c>
      <c r="E5272" s="1">
        <v>6110</v>
      </c>
      <c r="F5272" s="1" t="s">
        <v>490</v>
      </c>
      <c r="G5272" s="2" t="s">
        <v>491</v>
      </c>
      <c r="H5272" s="1" t="s">
        <v>492</v>
      </c>
      <c r="I5272" s="1">
        <v>2004</v>
      </c>
      <c r="J5272" s="1">
        <v>2004</v>
      </c>
      <c r="K5272" s="1" t="s">
        <v>493</v>
      </c>
      <c r="L5272" s="1">
        <v>12.13</v>
      </c>
      <c r="M5272" s="1" t="s">
        <v>504</v>
      </c>
      <c r="N5272" s="1" t="s">
        <v>505</v>
      </c>
    </row>
    <row r="5273" spans="1:14" hidden="1" x14ac:dyDescent="0.35">
      <c r="A5273" s="1" t="s">
        <v>487</v>
      </c>
      <c r="B5273" s="1" t="s">
        <v>488</v>
      </c>
      <c r="C5273" s="2" t="s">
        <v>642</v>
      </c>
      <c r="D5273" s="1" t="s">
        <v>285</v>
      </c>
      <c r="E5273" s="1">
        <v>6110</v>
      </c>
      <c r="F5273" s="1" t="s">
        <v>490</v>
      </c>
      <c r="G5273" s="2" t="s">
        <v>491</v>
      </c>
      <c r="H5273" s="1" t="s">
        <v>492</v>
      </c>
      <c r="I5273" s="1">
        <v>2005</v>
      </c>
      <c r="J5273" s="1">
        <v>2005</v>
      </c>
      <c r="K5273" s="1" t="s">
        <v>493</v>
      </c>
      <c r="L5273" s="1">
        <v>11.67</v>
      </c>
      <c r="M5273" s="1" t="s">
        <v>504</v>
      </c>
      <c r="N5273" s="1" t="s">
        <v>505</v>
      </c>
    </row>
    <row r="5274" spans="1:14" hidden="1" x14ac:dyDescent="0.35">
      <c r="A5274" s="1" t="s">
        <v>487</v>
      </c>
      <c r="B5274" s="1" t="s">
        <v>488</v>
      </c>
      <c r="C5274" s="2" t="s">
        <v>642</v>
      </c>
      <c r="D5274" s="1" t="s">
        <v>285</v>
      </c>
      <c r="E5274" s="1">
        <v>6110</v>
      </c>
      <c r="F5274" s="1" t="s">
        <v>490</v>
      </c>
      <c r="G5274" s="2" t="s">
        <v>491</v>
      </c>
      <c r="H5274" s="1" t="s">
        <v>492</v>
      </c>
      <c r="I5274" s="1">
        <v>2006</v>
      </c>
      <c r="J5274" s="1">
        <v>2006</v>
      </c>
      <c r="K5274" s="1" t="s">
        <v>493</v>
      </c>
      <c r="L5274" s="1">
        <v>14.71</v>
      </c>
      <c r="M5274" s="1" t="s">
        <v>504</v>
      </c>
      <c r="N5274" s="1" t="s">
        <v>505</v>
      </c>
    </row>
    <row r="5275" spans="1:14" hidden="1" x14ac:dyDescent="0.35">
      <c r="A5275" s="1" t="s">
        <v>487</v>
      </c>
      <c r="B5275" s="1" t="s">
        <v>488</v>
      </c>
      <c r="C5275" s="2" t="s">
        <v>642</v>
      </c>
      <c r="D5275" s="1" t="s">
        <v>285</v>
      </c>
      <c r="E5275" s="1">
        <v>6110</v>
      </c>
      <c r="F5275" s="1" t="s">
        <v>490</v>
      </c>
      <c r="G5275" s="2" t="s">
        <v>491</v>
      </c>
      <c r="H5275" s="1" t="s">
        <v>492</v>
      </c>
      <c r="I5275" s="1">
        <v>2007</v>
      </c>
      <c r="J5275" s="1">
        <v>2007</v>
      </c>
      <c r="K5275" s="1" t="s">
        <v>493</v>
      </c>
      <c r="L5275" s="1">
        <v>19.32</v>
      </c>
      <c r="M5275" s="1" t="s">
        <v>504</v>
      </c>
      <c r="N5275" s="1" t="s">
        <v>505</v>
      </c>
    </row>
    <row r="5276" spans="1:14" hidden="1" x14ac:dyDescent="0.35">
      <c r="A5276" s="1" t="s">
        <v>487</v>
      </c>
      <c r="B5276" s="1" t="s">
        <v>488</v>
      </c>
      <c r="C5276" s="2" t="s">
        <v>642</v>
      </c>
      <c r="D5276" s="1" t="s">
        <v>285</v>
      </c>
      <c r="E5276" s="1">
        <v>6110</v>
      </c>
      <c r="F5276" s="1" t="s">
        <v>490</v>
      </c>
      <c r="G5276" s="2" t="s">
        <v>491</v>
      </c>
      <c r="H5276" s="1" t="s">
        <v>492</v>
      </c>
      <c r="I5276" s="1">
        <v>2008</v>
      </c>
      <c r="J5276" s="1">
        <v>2008</v>
      </c>
      <c r="K5276" s="1" t="s">
        <v>493</v>
      </c>
      <c r="L5276" s="1">
        <v>2.08</v>
      </c>
      <c r="M5276" s="1" t="s">
        <v>504</v>
      </c>
      <c r="N5276" s="1" t="s">
        <v>505</v>
      </c>
    </row>
    <row r="5277" spans="1:14" hidden="1" x14ac:dyDescent="0.35">
      <c r="A5277" s="1" t="s">
        <v>487</v>
      </c>
      <c r="B5277" s="1" t="s">
        <v>488</v>
      </c>
      <c r="C5277" s="2" t="s">
        <v>642</v>
      </c>
      <c r="D5277" s="1" t="s">
        <v>285</v>
      </c>
      <c r="E5277" s="1">
        <v>6110</v>
      </c>
      <c r="F5277" s="1" t="s">
        <v>490</v>
      </c>
      <c r="G5277" s="2" t="s">
        <v>491</v>
      </c>
      <c r="H5277" s="1" t="s">
        <v>492</v>
      </c>
      <c r="I5277" s="1">
        <v>2010</v>
      </c>
      <c r="J5277" s="1">
        <v>2010</v>
      </c>
      <c r="K5277" s="1" t="s">
        <v>493</v>
      </c>
      <c r="L5277" s="1">
        <v>4.8099999999999996</v>
      </c>
      <c r="M5277" s="1" t="s">
        <v>504</v>
      </c>
      <c r="N5277" s="1" t="s">
        <v>505</v>
      </c>
    </row>
    <row r="5278" spans="1:14" hidden="1" x14ac:dyDescent="0.35">
      <c r="A5278" s="1" t="s">
        <v>487</v>
      </c>
      <c r="B5278" s="1" t="s">
        <v>488</v>
      </c>
      <c r="C5278" s="2" t="s">
        <v>642</v>
      </c>
      <c r="D5278" s="1" t="s">
        <v>285</v>
      </c>
      <c r="E5278" s="1">
        <v>6110</v>
      </c>
      <c r="F5278" s="1" t="s">
        <v>490</v>
      </c>
      <c r="G5278" s="2" t="s">
        <v>491</v>
      </c>
      <c r="H5278" s="1" t="s">
        <v>492</v>
      </c>
      <c r="I5278" s="1">
        <v>2011</v>
      </c>
      <c r="J5278" s="1">
        <v>2011</v>
      </c>
      <c r="K5278" s="1" t="s">
        <v>493</v>
      </c>
      <c r="L5278" s="1">
        <v>2.54</v>
      </c>
      <c r="M5278" s="1" t="s">
        <v>504</v>
      </c>
      <c r="N5278" s="1" t="s">
        <v>505</v>
      </c>
    </row>
    <row r="5279" spans="1:14" hidden="1" x14ac:dyDescent="0.35">
      <c r="A5279" s="1" t="s">
        <v>487</v>
      </c>
      <c r="B5279" s="1" t="s">
        <v>488</v>
      </c>
      <c r="C5279" s="2" t="s">
        <v>642</v>
      </c>
      <c r="D5279" s="1" t="s">
        <v>285</v>
      </c>
      <c r="E5279" s="1">
        <v>6110</v>
      </c>
      <c r="F5279" s="1" t="s">
        <v>490</v>
      </c>
      <c r="G5279" s="2" t="s">
        <v>491</v>
      </c>
      <c r="H5279" s="1" t="s">
        <v>492</v>
      </c>
      <c r="I5279" s="1">
        <v>2012</v>
      </c>
      <c r="J5279" s="1">
        <v>2012</v>
      </c>
      <c r="K5279" s="1" t="s">
        <v>493</v>
      </c>
      <c r="L5279" s="1">
        <v>2.2400000000000002</v>
      </c>
      <c r="M5279" s="1" t="s">
        <v>504</v>
      </c>
      <c r="N5279" s="1" t="s">
        <v>505</v>
      </c>
    </row>
    <row r="5280" spans="1:14" hidden="1" x14ac:dyDescent="0.35">
      <c r="A5280" s="1" t="s">
        <v>487</v>
      </c>
      <c r="B5280" s="1" t="s">
        <v>488</v>
      </c>
      <c r="C5280" s="2" t="s">
        <v>642</v>
      </c>
      <c r="D5280" s="1" t="s">
        <v>285</v>
      </c>
      <c r="E5280" s="1">
        <v>6110</v>
      </c>
      <c r="F5280" s="1" t="s">
        <v>490</v>
      </c>
      <c r="G5280" s="2" t="s">
        <v>491</v>
      </c>
      <c r="H5280" s="1" t="s">
        <v>492</v>
      </c>
      <c r="I5280" s="1">
        <v>2013</v>
      </c>
      <c r="J5280" s="1">
        <v>2013</v>
      </c>
      <c r="K5280" s="1" t="s">
        <v>493</v>
      </c>
      <c r="L5280" s="1">
        <v>7.53</v>
      </c>
      <c r="M5280" s="1" t="s">
        <v>504</v>
      </c>
      <c r="N5280" s="1" t="s">
        <v>505</v>
      </c>
    </row>
    <row r="5281" spans="1:14" hidden="1" x14ac:dyDescent="0.35">
      <c r="A5281" s="1" t="s">
        <v>487</v>
      </c>
      <c r="B5281" s="1" t="s">
        <v>488</v>
      </c>
      <c r="C5281" s="2" t="s">
        <v>642</v>
      </c>
      <c r="D5281" s="1" t="s">
        <v>285</v>
      </c>
      <c r="E5281" s="1">
        <v>6110</v>
      </c>
      <c r="F5281" s="1" t="s">
        <v>490</v>
      </c>
      <c r="G5281" s="2" t="s">
        <v>491</v>
      </c>
      <c r="H5281" s="1" t="s">
        <v>492</v>
      </c>
      <c r="I5281" s="1">
        <v>2014</v>
      </c>
      <c r="J5281" s="1">
        <v>2014</v>
      </c>
      <c r="K5281" s="1" t="s">
        <v>493</v>
      </c>
      <c r="L5281" s="1">
        <v>7.21</v>
      </c>
      <c r="M5281" s="1" t="s">
        <v>504</v>
      </c>
      <c r="N5281" s="1" t="s">
        <v>505</v>
      </c>
    </row>
    <row r="5282" spans="1:14" hidden="1" x14ac:dyDescent="0.35">
      <c r="A5282" s="1" t="s">
        <v>487</v>
      </c>
      <c r="B5282" s="1" t="s">
        <v>488</v>
      </c>
      <c r="C5282" s="2" t="s">
        <v>642</v>
      </c>
      <c r="D5282" s="1" t="s">
        <v>285</v>
      </c>
      <c r="E5282" s="1">
        <v>6110</v>
      </c>
      <c r="F5282" s="1" t="s">
        <v>490</v>
      </c>
      <c r="G5282" s="2" t="s">
        <v>497</v>
      </c>
      <c r="H5282" s="1" t="s">
        <v>498</v>
      </c>
      <c r="I5282" s="1">
        <v>2006</v>
      </c>
      <c r="J5282" s="1">
        <v>2006</v>
      </c>
      <c r="K5282" s="1" t="s">
        <v>493</v>
      </c>
      <c r="L5282" s="1">
        <v>0.43</v>
      </c>
      <c r="M5282" s="1" t="s">
        <v>504</v>
      </c>
      <c r="N5282" s="1" t="s">
        <v>505</v>
      </c>
    </row>
    <row r="5283" spans="1:14" hidden="1" x14ac:dyDescent="0.35">
      <c r="A5283" s="1" t="s">
        <v>487</v>
      </c>
      <c r="B5283" s="1" t="s">
        <v>488</v>
      </c>
      <c r="C5283" s="2" t="s">
        <v>642</v>
      </c>
      <c r="D5283" s="1" t="s">
        <v>285</v>
      </c>
      <c r="E5283" s="1">
        <v>6110</v>
      </c>
      <c r="F5283" s="1" t="s">
        <v>490</v>
      </c>
      <c r="G5283" s="2" t="s">
        <v>497</v>
      </c>
      <c r="H5283" s="1" t="s">
        <v>498</v>
      </c>
      <c r="I5283" s="1">
        <v>2007</v>
      </c>
      <c r="J5283" s="1">
        <v>2007</v>
      </c>
      <c r="K5283" s="1" t="s">
        <v>493</v>
      </c>
      <c r="L5283" s="1">
        <v>7.62</v>
      </c>
      <c r="M5283" s="1" t="s">
        <v>504</v>
      </c>
      <c r="N5283" s="1" t="s">
        <v>505</v>
      </c>
    </row>
    <row r="5284" spans="1:14" hidden="1" x14ac:dyDescent="0.35">
      <c r="A5284" s="1" t="s">
        <v>487</v>
      </c>
      <c r="B5284" s="1" t="s">
        <v>488</v>
      </c>
      <c r="C5284" s="2" t="s">
        <v>642</v>
      </c>
      <c r="D5284" s="1" t="s">
        <v>285</v>
      </c>
      <c r="E5284" s="1">
        <v>6110</v>
      </c>
      <c r="F5284" s="1" t="s">
        <v>490</v>
      </c>
      <c r="G5284" s="2" t="s">
        <v>497</v>
      </c>
      <c r="H5284" s="1" t="s">
        <v>498</v>
      </c>
      <c r="I5284" s="1">
        <v>2008</v>
      </c>
      <c r="J5284" s="1">
        <v>2008</v>
      </c>
      <c r="K5284" s="1" t="s">
        <v>493</v>
      </c>
      <c r="L5284" s="1">
        <v>7.84</v>
      </c>
      <c r="M5284" s="1" t="s">
        <v>504</v>
      </c>
      <c r="N5284" s="1" t="s">
        <v>505</v>
      </c>
    </row>
    <row r="5285" spans="1:14" hidden="1" x14ac:dyDescent="0.35">
      <c r="A5285" s="1" t="s">
        <v>487</v>
      </c>
      <c r="B5285" s="1" t="s">
        <v>488</v>
      </c>
      <c r="C5285" s="2" t="s">
        <v>642</v>
      </c>
      <c r="D5285" s="1" t="s">
        <v>285</v>
      </c>
      <c r="E5285" s="1">
        <v>6110</v>
      </c>
      <c r="F5285" s="1" t="s">
        <v>490</v>
      </c>
      <c r="G5285" s="2" t="s">
        <v>497</v>
      </c>
      <c r="H5285" s="1" t="s">
        <v>498</v>
      </c>
      <c r="I5285" s="1">
        <v>2010</v>
      </c>
      <c r="J5285" s="1">
        <v>2010</v>
      </c>
      <c r="K5285" s="1" t="s">
        <v>493</v>
      </c>
      <c r="L5285" s="1">
        <v>14.92</v>
      </c>
      <c r="M5285" s="1" t="s">
        <v>504</v>
      </c>
      <c r="N5285" s="1" t="s">
        <v>505</v>
      </c>
    </row>
    <row r="5286" spans="1:14" hidden="1" x14ac:dyDescent="0.35">
      <c r="A5286" s="1" t="s">
        <v>487</v>
      </c>
      <c r="B5286" s="1" t="s">
        <v>488</v>
      </c>
      <c r="C5286" s="2" t="s">
        <v>642</v>
      </c>
      <c r="D5286" s="1" t="s">
        <v>285</v>
      </c>
      <c r="E5286" s="1">
        <v>6110</v>
      </c>
      <c r="F5286" s="1" t="s">
        <v>490</v>
      </c>
      <c r="G5286" s="2" t="s">
        <v>497</v>
      </c>
      <c r="H5286" s="1" t="s">
        <v>498</v>
      </c>
      <c r="I5286" s="1">
        <v>2011</v>
      </c>
      <c r="J5286" s="1">
        <v>2011</v>
      </c>
      <c r="K5286" s="1" t="s">
        <v>493</v>
      </c>
      <c r="L5286" s="1">
        <v>13.25</v>
      </c>
      <c r="M5286" s="1" t="s">
        <v>504</v>
      </c>
      <c r="N5286" s="1" t="s">
        <v>505</v>
      </c>
    </row>
    <row r="5287" spans="1:14" hidden="1" x14ac:dyDescent="0.35">
      <c r="A5287" s="1" t="s">
        <v>487</v>
      </c>
      <c r="B5287" s="1" t="s">
        <v>488</v>
      </c>
      <c r="C5287" s="2" t="s">
        <v>642</v>
      </c>
      <c r="D5287" s="1" t="s">
        <v>285</v>
      </c>
      <c r="E5287" s="1">
        <v>6110</v>
      </c>
      <c r="F5287" s="1" t="s">
        <v>490</v>
      </c>
      <c r="G5287" s="2" t="s">
        <v>497</v>
      </c>
      <c r="H5287" s="1" t="s">
        <v>498</v>
      </c>
      <c r="I5287" s="1">
        <v>2012</v>
      </c>
      <c r="J5287" s="1">
        <v>2012</v>
      </c>
      <c r="K5287" s="1" t="s">
        <v>493</v>
      </c>
      <c r="L5287" s="1">
        <v>22.38</v>
      </c>
      <c r="M5287" s="1" t="s">
        <v>504</v>
      </c>
      <c r="N5287" s="1" t="s">
        <v>505</v>
      </c>
    </row>
    <row r="5288" spans="1:14" hidden="1" x14ac:dyDescent="0.35">
      <c r="A5288" s="1" t="s">
        <v>487</v>
      </c>
      <c r="B5288" s="1" t="s">
        <v>488</v>
      </c>
      <c r="C5288" s="2" t="s">
        <v>642</v>
      </c>
      <c r="D5288" s="1" t="s">
        <v>285</v>
      </c>
      <c r="E5288" s="1">
        <v>6110</v>
      </c>
      <c r="F5288" s="1" t="s">
        <v>490</v>
      </c>
      <c r="G5288" s="2" t="s">
        <v>497</v>
      </c>
      <c r="H5288" s="1" t="s">
        <v>498</v>
      </c>
      <c r="I5288" s="1">
        <v>2013</v>
      </c>
      <c r="J5288" s="1">
        <v>2013</v>
      </c>
      <c r="K5288" s="1" t="s">
        <v>493</v>
      </c>
      <c r="L5288" s="1">
        <v>16.739999999999998</v>
      </c>
      <c r="M5288" s="1" t="s">
        <v>504</v>
      </c>
      <c r="N5288" s="1" t="s">
        <v>505</v>
      </c>
    </row>
    <row r="5289" spans="1:14" hidden="1" x14ac:dyDescent="0.35">
      <c r="A5289" s="1" t="s">
        <v>487</v>
      </c>
      <c r="B5289" s="1" t="s">
        <v>488</v>
      </c>
      <c r="C5289" s="2" t="s">
        <v>642</v>
      </c>
      <c r="D5289" s="1" t="s">
        <v>285</v>
      </c>
      <c r="E5289" s="1">
        <v>6110</v>
      </c>
      <c r="F5289" s="1" t="s">
        <v>490</v>
      </c>
      <c r="G5289" s="2" t="s">
        <v>497</v>
      </c>
      <c r="H5289" s="1" t="s">
        <v>498</v>
      </c>
      <c r="I5289" s="1">
        <v>2014</v>
      </c>
      <c r="J5289" s="1">
        <v>2014</v>
      </c>
      <c r="K5289" s="1" t="s">
        <v>493</v>
      </c>
      <c r="L5289" s="1">
        <v>20.62</v>
      </c>
      <c r="M5289" s="1" t="s">
        <v>504</v>
      </c>
      <c r="N5289" s="1" t="s">
        <v>505</v>
      </c>
    </row>
    <row r="5290" spans="1:14" hidden="1" x14ac:dyDescent="0.35">
      <c r="A5290" s="1" t="s">
        <v>487</v>
      </c>
      <c r="B5290" s="1" t="s">
        <v>488</v>
      </c>
      <c r="C5290" s="2" t="s">
        <v>642</v>
      </c>
      <c r="D5290" s="1" t="s">
        <v>285</v>
      </c>
      <c r="E5290" s="1">
        <v>6110</v>
      </c>
      <c r="F5290" s="1" t="s">
        <v>490</v>
      </c>
      <c r="G5290" s="2" t="s">
        <v>499</v>
      </c>
      <c r="H5290" s="1" t="s">
        <v>500</v>
      </c>
      <c r="I5290" s="1">
        <v>2006</v>
      </c>
      <c r="J5290" s="1">
        <v>2006</v>
      </c>
      <c r="K5290" s="1" t="s">
        <v>493</v>
      </c>
      <c r="L5290" s="1">
        <v>14.71</v>
      </c>
      <c r="M5290" s="1" t="s">
        <v>504</v>
      </c>
      <c r="N5290" s="1" t="s">
        <v>505</v>
      </c>
    </row>
    <row r="5291" spans="1:14" hidden="1" x14ac:dyDescent="0.35">
      <c r="A5291" s="1" t="s">
        <v>487</v>
      </c>
      <c r="B5291" s="1" t="s">
        <v>488</v>
      </c>
      <c r="C5291" s="2" t="s">
        <v>642</v>
      </c>
      <c r="D5291" s="1" t="s">
        <v>285</v>
      </c>
      <c r="E5291" s="1">
        <v>6110</v>
      </c>
      <c r="F5291" s="1" t="s">
        <v>490</v>
      </c>
      <c r="G5291" s="2" t="s">
        <v>499</v>
      </c>
      <c r="H5291" s="1" t="s">
        <v>500</v>
      </c>
      <c r="I5291" s="1">
        <v>2007</v>
      </c>
      <c r="J5291" s="1">
        <v>2007</v>
      </c>
      <c r="K5291" s="1" t="s">
        <v>493</v>
      </c>
      <c r="L5291" s="1">
        <v>19.32</v>
      </c>
      <c r="M5291" s="1" t="s">
        <v>504</v>
      </c>
      <c r="N5291" s="1" t="s">
        <v>505</v>
      </c>
    </row>
    <row r="5292" spans="1:14" hidden="1" x14ac:dyDescent="0.35">
      <c r="A5292" s="1" t="s">
        <v>487</v>
      </c>
      <c r="B5292" s="1" t="s">
        <v>488</v>
      </c>
      <c r="C5292" s="2" t="s">
        <v>642</v>
      </c>
      <c r="D5292" s="1" t="s">
        <v>285</v>
      </c>
      <c r="E5292" s="1">
        <v>6110</v>
      </c>
      <c r="F5292" s="1" t="s">
        <v>490</v>
      </c>
      <c r="G5292" s="2" t="s">
        <v>499</v>
      </c>
      <c r="H5292" s="1" t="s">
        <v>500</v>
      </c>
      <c r="I5292" s="1">
        <v>2008</v>
      </c>
      <c r="J5292" s="1">
        <v>2008</v>
      </c>
      <c r="K5292" s="1" t="s">
        <v>493</v>
      </c>
      <c r="L5292" s="1">
        <v>2.08</v>
      </c>
      <c r="M5292" s="1" t="s">
        <v>504</v>
      </c>
      <c r="N5292" s="1" t="s">
        <v>505</v>
      </c>
    </row>
    <row r="5293" spans="1:14" hidden="1" x14ac:dyDescent="0.35">
      <c r="A5293" s="1" t="s">
        <v>487</v>
      </c>
      <c r="B5293" s="1" t="s">
        <v>488</v>
      </c>
      <c r="C5293" s="2" t="s">
        <v>642</v>
      </c>
      <c r="D5293" s="1" t="s">
        <v>285</v>
      </c>
      <c r="E5293" s="1">
        <v>6110</v>
      </c>
      <c r="F5293" s="1" t="s">
        <v>490</v>
      </c>
      <c r="G5293" s="2" t="s">
        <v>499</v>
      </c>
      <c r="H5293" s="1" t="s">
        <v>500</v>
      </c>
      <c r="I5293" s="1">
        <v>2010</v>
      </c>
      <c r="J5293" s="1">
        <v>2010</v>
      </c>
      <c r="K5293" s="1" t="s">
        <v>493</v>
      </c>
      <c r="L5293" s="1">
        <v>4.8099999999999996</v>
      </c>
      <c r="M5293" s="1" t="s">
        <v>504</v>
      </c>
      <c r="N5293" s="1" t="s">
        <v>505</v>
      </c>
    </row>
    <row r="5294" spans="1:14" hidden="1" x14ac:dyDescent="0.35">
      <c r="A5294" s="1" t="s">
        <v>487</v>
      </c>
      <c r="B5294" s="1" t="s">
        <v>488</v>
      </c>
      <c r="C5294" s="2" t="s">
        <v>642</v>
      </c>
      <c r="D5294" s="1" t="s">
        <v>285</v>
      </c>
      <c r="E5294" s="1">
        <v>6110</v>
      </c>
      <c r="F5294" s="1" t="s">
        <v>490</v>
      </c>
      <c r="G5294" s="2" t="s">
        <v>499</v>
      </c>
      <c r="H5294" s="1" t="s">
        <v>500</v>
      </c>
      <c r="I5294" s="1">
        <v>2011</v>
      </c>
      <c r="J5294" s="1">
        <v>2011</v>
      </c>
      <c r="K5294" s="1" t="s">
        <v>493</v>
      </c>
      <c r="L5294" s="1">
        <v>2.54</v>
      </c>
      <c r="M5294" s="1" t="s">
        <v>504</v>
      </c>
      <c r="N5294" s="1" t="s">
        <v>505</v>
      </c>
    </row>
    <row r="5295" spans="1:14" hidden="1" x14ac:dyDescent="0.35">
      <c r="A5295" s="1" t="s">
        <v>487</v>
      </c>
      <c r="B5295" s="1" t="s">
        <v>488</v>
      </c>
      <c r="C5295" s="2" t="s">
        <v>642</v>
      </c>
      <c r="D5295" s="1" t="s">
        <v>285</v>
      </c>
      <c r="E5295" s="1">
        <v>6110</v>
      </c>
      <c r="F5295" s="1" t="s">
        <v>490</v>
      </c>
      <c r="G5295" s="2" t="s">
        <v>499</v>
      </c>
      <c r="H5295" s="1" t="s">
        <v>500</v>
      </c>
      <c r="I5295" s="1">
        <v>2012</v>
      </c>
      <c r="J5295" s="1">
        <v>2012</v>
      </c>
      <c r="K5295" s="1" t="s">
        <v>493</v>
      </c>
      <c r="L5295" s="1">
        <v>2.2400000000000002</v>
      </c>
      <c r="M5295" s="1" t="s">
        <v>504</v>
      </c>
      <c r="N5295" s="1" t="s">
        <v>505</v>
      </c>
    </row>
    <row r="5296" spans="1:14" hidden="1" x14ac:dyDescent="0.35">
      <c r="A5296" s="1" t="s">
        <v>487</v>
      </c>
      <c r="B5296" s="1" t="s">
        <v>488</v>
      </c>
      <c r="C5296" s="2" t="s">
        <v>642</v>
      </c>
      <c r="D5296" s="1" t="s">
        <v>285</v>
      </c>
      <c r="E5296" s="1">
        <v>6110</v>
      </c>
      <c r="F5296" s="1" t="s">
        <v>490</v>
      </c>
      <c r="G5296" s="2" t="s">
        <v>499</v>
      </c>
      <c r="H5296" s="1" t="s">
        <v>500</v>
      </c>
      <c r="I5296" s="1">
        <v>2013</v>
      </c>
      <c r="J5296" s="1">
        <v>2013</v>
      </c>
      <c r="K5296" s="1" t="s">
        <v>493</v>
      </c>
      <c r="L5296" s="1">
        <v>7.53</v>
      </c>
      <c r="M5296" s="1" t="s">
        <v>504</v>
      </c>
      <c r="N5296" s="1" t="s">
        <v>505</v>
      </c>
    </row>
    <row r="5297" spans="1:14" hidden="1" x14ac:dyDescent="0.35">
      <c r="A5297" s="1" t="s">
        <v>487</v>
      </c>
      <c r="B5297" s="1" t="s">
        <v>488</v>
      </c>
      <c r="C5297" s="2" t="s">
        <v>642</v>
      </c>
      <c r="D5297" s="1" t="s">
        <v>285</v>
      </c>
      <c r="E5297" s="1">
        <v>6110</v>
      </c>
      <c r="F5297" s="1" t="s">
        <v>490</v>
      </c>
      <c r="G5297" s="2" t="s">
        <v>499</v>
      </c>
      <c r="H5297" s="1" t="s">
        <v>500</v>
      </c>
      <c r="I5297" s="1">
        <v>2014</v>
      </c>
      <c r="J5297" s="1">
        <v>2014</v>
      </c>
      <c r="K5297" s="1" t="s">
        <v>493</v>
      </c>
      <c r="L5297" s="1">
        <v>7.21</v>
      </c>
      <c r="M5297" s="1" t="s">
        <v>504</v>
      </c>
      <c r="N5297" s="1" t="s">
        <v>505</v>
      </c>
    </row>
    <row r="5298" spans="1:14" hidden="1" x14ac:dyDescent="0.35">
      <c r="A5298" s="1" t="s">
        <v>487</v>
      </c>
      <c r="B5298" s="1" t="s">
        <v>488</v>
      </c>
      <c r="C5298" s="2" t="s">
        <v>642</v>
      </c>
      <c r="D5298" s="1" t="s">
        <v>285</v>
      </c>
      <c r="E5298" s="1">
        <v>6110</v>
      </c>
      <c r="F5298" s="1" t="s">
        <v>490</v>
      </c>
      <c r="G5298" s="2" t="s">
        <v>499</v>
      </c>
      <c r="H5298" s="1" t="s">
        <v>500</v>
      </c>
      <c r="I5298" s="1">
        <v>2015</v>
      </c>
      <c r="J5298" s="1">
        <v>2015</v>
      </c>
      <c r="K5298" s="1" t="s">
        <v>493</v>
      </c>
      <c r="L5298" s="1">
        <v>11.19</v>
      </c>
      <c r="M5298" s="1" t="s">
        <v>504</v>
      </c>
      <c r="N5298" s="1" t="s">
        <v>505</v>
      </c>
    </row>
    <row r="5299" spans="1:14" hidden="1" x14ac:dyDescent="0.35">
      <c r="A5299" s="1" t="s">
        <v>487</v>
      </c>
      <c r="B5299" s="1" t="s">
        <v>488</v>
      </c>
      <c r="C5299" s="2" t="s">
        <v>642</v>
      </c>
      <c r="D5299" s="1" t="s">
        <v>285</v>
      </c>
      <c r="E5299" s="1">
        <v>6110</v>
      </c>
      <c r="F5299" s="1" t="s">
        <v>490</v>
      </c>
      <c r="G5299" s="2" t="s">
        <v>499</v>
      </c>
      <c r="H5299" s="1" t="s">
        <v>500</v>
      </c>
      <c r="I5299" s="1">
        <v>2016</v>
      </c>
      <c r="J5299" s="1">
        <v>2016</v>
      </c>
      <c r="K5299" s="1" t="s">
        <v>493</v>
      </c>
      <c r="L5299" s="1">
        <v>14.2</v>
      </c>
      <c r="M5299" s="1" t="s">
        <v>504</v>
      </c>
      <c r="N5299" s="1" t="s">
        <v>505</v>
      </c>
    </row>
    <row r="5300" spans="1:14" hidden="1" x14ac:dyDescent="0.35">
      <c r="A5300" s="1" t="s">
        <v>487</v>
      </c>
      <c r="B5300" s="1" t="s">
        <v>488</v>
      </c>
      <c r="C5300" s="2" t="s">
        <v>642</v>
      </c>
      <c r="D5300" s="1" t="s">
        <v>285</v>
      </c>
      <c r="E5300" s="1">
        <v>6110</v>
      </c>
      <c r="F5300" s="1" t="s">
        <v>490</v>
      </c>
      <c r="G5300" s="2" t="s">
        <v>501</v>
      </c>
      <c r="H5300" s="1" t="s">
        <v>502</v>
      </c>
      <c r="I5300" s="1">
        <v>2006</v>
      </c>
      <c r="J5300" s="1">
        <v>2006</v>
      </c>
      <c r="K5300" s="1" t="s">
        <v>493</v>
      </c>
      <c r="L5300" s="1">
        <v>0.43</v>
      </c>
      <c r="M5300" s="1" t="s">
        <v>504</v>
      </c>
      <c r="N5300" s="1" t="s">
        <v>505</v>
      </c>
    </row>
    <row r="5301" spans="1:14" hidden="1" x14ac:dyDescent="0.35">
      <c r="A5301" s="1" t="s">
        <v>487</v>
      </c>
      <c r="B5301" s="1" t="s">
        <v>488</v>
      </c>
      <c r="C5301" s="2" t="s">
        <v>642</v>
      </c>
      <c r="D5301" s="1" t="s">
        <v>285</v>
      </c>
      <c r="E5301" s="1">
        <v>6110</v>
      </c>
      <c r="F5301" s="1" t="s">
        <v>490</v>
      </c>
      <c r="G5301" s="2" t="s">
        <v>501</v>
      </c>
      <c r="H5301" s="1" t="s">
        <v>502</v>
      </c>
      <c r="I5301" s="1">
        <v>2007</v>
      </c>
      <c r="J5301" s="1">
        <v>2007</v>
      </c>
      <c r="K5301" s="1" t="s">
        <v>493</v>
      </c>
      <c r="L5301" s="1">
        <v>7.62</v>
      </c>
      <c r="M5301" s="1" t="s">
        <v>504</v>
      </c>
      <c r="N5301" s="1" t="s">
        <v>505</v>
      </c>
    </row>
    <row r="5302" spans="1:14" hidden="1" x14ac:dyDescent="0.35">
      <c r="A5302" s="1" t="s">
        <v>487</v>
      </c>
      <c r="B5302" s="1" t="s">
        <v>488</v>
      </c>
      <c r="C5302" s="2" t="s">
        <v>642</v>
      </c>
      <c r="D5302" s="1" t="s">
        <v>285</v>
      </c>
      <c r="E5302" s="1">
        <v>6110</v>
      </c>
      <c r="F5302" s="1" t="s">
        <v>490</v>
      </c>
      <c r="G5302" s="2" t="s">
        <v>501</v>
      </c>
      <c r="H5302" s="1" t="s">
        <v>502</v>
      </c>
      <c r="I5302" s="1">
        <v>2008</v>
      </c>
      <c r="J5302" s="1">
        <v>2008</v>
      </c>
      <c r="K5302" s="1" t="s">
        <v>493</v>
      </c>
      <c r="L5302" s="1">
        <v>7.84</v>
      </c>
      <c r="M5302" s="1" t="s">
        <v>504</v>
      </c>
      <c r="N5302" s="1" t="s">
        <v>505</v>
      </c>
    </row>
    <row r="5303" spans="1:14" hidden="1" x14ac:dyDescent="0.35">
      <c r="A5303" s="1" t="s">
        <v>487</v>
      </c>
      <c r="B5303" s="1" t="s">
        <v>488</v>
      </c>
      <c r="C5303" s="2" t="s">
        <v>642</v>
      </c>
      <c r="D5303" s="1" t="s">
        <v>285</v>
      </c>
      <c r="E5303" s="1">
        <v>6110</v>
      </c>
      <c r="F5303" s="1" t="s">
        <v>490</v>
      </c>
      <c r="G5303" s="2" t="s">
        <v>501</v>
      </c>
      <c r="H5303" s="1" t="s">
        <v>502</v>
      </c>
      <c r="I5303" s="1">
        <v>2010</v>
      </c>
      <c r="J5303" s="1">
        <v>2010</v>
      </c>
      <c r="K5303" s="1" t="s">
        <v>493</v>
      </c>
      <c r="L5303" s="1">
        <v>14.92</v>
      </c>
      <c r="M5303" s="1" t="s">
        <v>504</v>
      </c>
      <c r="N5303" s="1" t="s">
        <v>505</v>
      </c>
    </row>
    <row r="5304" spans="1:14" hidden="1" x14ac:dyDescent="0.35">
      <c r="A5304" s="1" t="s">
        <v>487</v>
      </c>
      <c r="B5304" s="1" t="s">
        <v>488</v>
      </c>
      <c r="C5304" s="2" t="s">
        <v>642</v>
      </c>
      <c r="D5304" s="1" t="s">
        <v>285</v>
      </c>
      <c r="E5304" s="1">
        <v>6110</v>
      </c>
      <c r="F5304" s="1" t="s">
        <v>490</v>
      </c>
      <c r="G5304" s="2" t="s">
        <v>501</v>
      </c>
      <c r="H5304" s="1" t="s">
        <v>502</v>
      </c>
      <c r="I5304" s="1">
        <v>2011</v>
      </c>
      <c r="J5304" s="1">
        <v>2011</v>
      </c>
      <c r="K5304" s="1" t="s">
        <v>493</v>
      </c>
      <c r="L5304" s="1">
        <v>13.25</v>
      </c>
      <c r="M5304" s="1" t="s">
        <v>504</v>
      </c>
      <c r="N5304" s="1" t="s">
        <v>505</v>
      </c>
    </row>
    <row r="5305" spans="1:14" hidden="1" x14ac:dyDescent="0.35">
      <c r="A5305" s="1" t="s">
        <v>487</v>
      </c>
      <c r="B5305" s="1" t="s">
        <v>488</v>
      </c>
      <c r="C5305" s="2" t="s">
        <v>642</v>
      </c>
      <c r="D5305" s="1" t="s">
        <v>285</v>
      </c>
      <c r="E5305" s="1">
        <v>6110</v>
      </c>
      <c r="F5305" s="1" t="s">
        <v>490</v>
      </c>
      <c r="G5305" s="2" t="s">
        <v>501</v>
      </c>
      <c r="H5305" s="1" t="s">
        <v>502</v>
      </c>
      <c r="I5305" s="1">
        <v>2012</v>
      </c>
      <c r="J5305" s="1">
        <v>2012</v>
      </c>
      <c r="K5305" s="1" t="s">
        <v>493</v>
      </c>
      <c r="L5305" s="1">
        <v>22.38</v>
      </c>
      <c r="M5305" s="1" t="s">
        <v>504</v>
      </c>
      <c r="N5305" s="1" t="s">
        <v>505</v>
      </c>
    </row>
    <row r="5306" spans="1:14" hidden="1" x14ac:dyDescent="0.35">
      <c r="A5306" s="1" t="s">
        <v>487</v>
      </c>
      <c r="B5306" s="1" t="s">
        <v>488</v>
      </c>
      <c r="C5306" s="2" t="s">
        <v>642</v>
      </c>
      <c r="D5306" s="1" t="s">
        <v>285</v>
      </c>
      <c r="E5306" s="1">
        <v>6110</v>
      </c>
      <c r="F5306" s="1" t="s">
        <v>490</v>
      </c>
      <c r="G5306" s="2" t="s">
        <v>501</v>
      </c>
      <c r="H5306" s="1" t="s">
        <v>502</v>
      </c>
      <c r="I5306" s="1">
        <v>2013</v>
      </c>
      <c r="J5306" s="1">
        <v>2013</v>
      </c>
      <c r="K5306" s="1" t="s">
        <v>493</v>
      </c>
      <c r="L5306" s="1">
        <v>16.739999999999998</v>
      </c>
      <c r="M5306" s="1" t="s">
        <v>504</v>
      </c>
      <c r="N5306" s="1" t="s">
        <v>505</v>
      </c>
    </row>
    <row r="5307" spans="1:14" hidden="1" x14ac:dyDescent="0.35">
      <c r="A5307" s="1" t="s">
        <v>487</v>
      </c>
      <c r="B5307" s="1" t="s">
        <v>488</v>
      </c>
      <c r="C5307" s="2" t="s">
        <v>642</v>
      </c>
      <c r="D5307" s="1" t="s">
        <v>285</v>
      </c>
      <c r="E5307" s="1">
        <v>6110</v>
      </c>
      <c r="F5307" s="1" t="s">
        <v>490</v>
      </c>
      <c r="G5307" s="2" t="s">
        <v>501</v>
      </c>
      <c r="H5307" s="1" t="s">
        <v>502</v>
      </c>
      <c r="I5307" s="1">
        <v>2014</v>
      </c>
      <c r="J5307" s="1">
        <v>2014</v>
      </c>
      <c r="K5307" s="1" t="s">
        <v>493</v>
      </c>
      <c r="L5307" s="1">
        <v>20.62</v>
      </c>
      <c r="M5307" s="1" t="s">
        <v>504</v>
      </c>
      <c r="N5307" s="1" t="s">
        <v>505</v>
      </c>
    </row>
    <row r="5308" spans="1:14" hidden="1" x14ac:dyDescent="0.35">
      <c r="A5308" s="1" t="s">
        <v>487</v>
      </c>
      <c r="B5308" s="1" t="s">
        <v>488</v>
      </c>
      <c r="C5308" s="2" t="s">
        <v>642</v>
      </c>
      <c r="D5308" s="1" t="s">
        <v>285</v>
      </c>
      <c r="E5308" s="1">
        <v>6110</v>
      </c>
      <c r="F5308" s="1" t="s">
        <v>490</v>
      </c>
      <c r="G5308" s="2" t="s">
        <v>501</v>
      </c>
      <c r="H5308" s="1" t="s">
        <v>502</v>
      </c>
      <c r="I5308" s="1">
        <v>2015</v>
      </c>
      <c r="J5308" s="1">
        <v>2015</v>
      </c>
      <c r="K5308" s="1" t="s">
        <v>493</v>
      </c>
      <c r="L5308" s="1">
        <v>20.84</v>
      </c>
      <c r="M5308" s="1" t="s">
        <v>504</v>
      </c>
      <c r="N5308" s="1" t="s">
        <v>505</v>
      </c>
    </row>
    <row r="5309" spans="1:14" hidden="1" x14ac:dyDescent="0.35">
      <c r="A5309" s="1" t="s">
        <v>487</v>
      </c>
      <c r="B5309" s="1" t="s">
        <v>488</v>
      </c>
      <c r="C5309" s="2" t="s">
        <v>642</v>
      </c>
      <c r="D5309" s="1" t="s">
        <v>285</v>
      </c>
      <c r="E5309" s="1">
        <v>6110</v>
      </c>
      <c r="F5309" s="1" t="s">
        <v>490</v>
      </c>
      <c r="G5309" s="2" t="s">
        <v>501</v>
      </c>
      <c r="H5309" s="1" t="s">
        <v>502</v>
      </c>
      <c r="I5309" s="1">
        <v>2016</v>
      </c>
      <c r="J5309" s="1">
        <v>2016</v>
      </c>
      <c r="K5309" s="1" t="s">
        <v>493</v>
      </c>
      <c r="L5309" s="1">
        <v>21.82</v>
      </c>
      <c r="M5309" s="1" t="s">
        <v>504</v>
      </c>
      <c r="N5309" s="1" t="s">
        <v>505</v>
      </c>
    </row>
    <row r="5310" spans="1:14" hidden="1" x14ac:dyDescent="0.35">
      <c r="A5310" s="1" t="s">
        <v>487</v>
      </c>
      <c r="B5310" s="1" t="s">
        <v>488</v>
      </c>
      <c r="C5310" s="2" t="s">
        <v>643</v>
      </c>
      <c r="D5310" s="1" t="s">
        <v>287</v>
      </c>
      <c r="E5310" s="1">
        <v>6110</v>
      </c>
      <c r="F5310" s="1" t="s">
        <v>490</v>
      </c>
      <c r="G5310" s="2" t="s">
        <v>499</v>
      </c>
      <c r="H5310" s="1" t="s">
        <v>500</v>
      </c>
      <c r="I5310" s="1">
        <v>2014</v>
      </c>
      <c r="J5310" s="1">
        <v>2014</v>
      </c>
      <c r="K5310" s="1" t="s">
        <v>493</v>
      </c>
      <c r="L5310" s="1">
        <v>1</v>
      </c>
      <c r="M5310" s="1" t="s">
        <v>504</v>
      </c>
      <c r="N5310" s="1" t="s">
        <v>505</v>
      </c>
    </row>
    <row r="5311" spans="1:14" hidden="1" x14ac:dyDescent="0.35">
      <c r="A5311" s="1" t="s">
        <v>487</v>
      </c>
      <c r="B5311" s="1" t="s">
        <v>488</v>
      </c>
      <c r="C5311" s="2" t="s">
        <v>643</v>
      </c>
      <c r="D5311" s="1" t="s">
        <v>287</v>
      </c>
      <c r="E5311" s="1">
        <v>6110</v>
      </c>
      <c r="F5311" s="1" t="s">
        <v>490</v>
      </c>
      <c r="G5311" s="2" t="s">
        <v>499</v>
      </c>
      <c r="H5311" s="1" t="s">
        <v>500</v>
      </c>
      <c r="I5311" s="1">
        <v>2015</v>
      </c>
      <c r="J5311" s="1">
        <v>2015</v>
      </c>
      <c r="K5311" s="1" t="s">
        <v>493</v>
      </c>
      <c r="L5311" s="1">
        <v>1.27</v>
      </c>
      <c r="M5311" s="1" t="s">
        <v>504</v>
      </c>
      <c r="N5311" s="1" t="s">
        <v>505</v>
      </c>
    </row>
    <row r="5312" spans="1:14" hidden="1" x14ac:dyDescent="0.35">
      <c r="A5312" s="1" t="s">
        <v>487</v>
      </c>
      <c r="B5312" s="1" t="s">
        <v>488</v>
      </c>
      <c r="C5312" s="2" t="s">
        <v>643</v>
      </c>
      <c r="D5312" s="1" t="s">
        <v>287</v>
      </c>
      <c r="E5312" s="1">
        <v>6110</v>
      </c>
      <c r="F5312" s="1" t="s">
        <v>490</v>
      </c>
      <c r="G5312" s="2" t="s">
        <v>499</v>
      </c>
      <c r="H5312" s="1" t="s">
        <v>500</v>
      </c>
      <c r="I5312" s="1">
        <v>2016</v>
      </c>
      <c r="J5312" s="1">
        <v>2016</v>
      </c>
      <c r="K5312" s="1" t="s">
        <v>493</v>
      </c>
      <c r="L5312" s="1">
        <v>1.26</v>
      </c>
      <c r="M5312" s="1" t="s">
        <v>504</v>
      </c>
      <c r="N5312" s="1" t="s">
        <v>505</v>
      </c>
    </row>
    <row r="5313" spans="1:14" hidden="1" x14ac:dyDescent="0.35">
      <c r="A5313" s="1" t="s">
        <v>487</v>
      </c>
      <c r="B5313" s="1" t="s">
        <v>488</v>
      </c>
      <c r="C5313" s="2" t="s">
        <v>643</v>
      </c>
      <c r="D5313" s="1" t="s">
        <v>287</v>
      </c>
      <c r="E5313" s="1">
        <v>6110</v>
      </c>
      <c r="F5313" s="1" t="s">
        <v>490</v>
      </c>
      <c r="G5313" s="2" t="s">
        <v>499</v>
      </c>
      <c r="H5313" s="1" t="s">
        <v>500</v>
      </c>
      <c r="I5313" s="1">
        <v>2017</v>
      </c>
      <c r="J5313" s="1">
        <v>2017</v>
      </c>
      <c r="K5313" s="1" t="s">
        <v>493</v>
      </c>
      <c r="L5313" s="1">
        <v>1.07</v>
      </c>
      <c r="M5313" s="1" t="s">
        <v>504</v>
      </c>
      <c r="N5313" s="1" t="s">
        <v>505</v>
      </c>
    </row>
    <row r="5314" spans="1:14" hidden="1" x14ac:dyDescent="0.35">
      <c r="A5314" s="1" t="s">
        <v>487</v>
      </c>
      <c r="B5314" s="1" t="s">
        <v>488</v>
      </c>
      <c r="C5314" s="2" t="s">
        <v>643</v>
      </c>
      <c r="D5314" s="1" t="s">
        <v>287</v>
      </c>
      <c r="E5314" s="1">
        <v>6110</v>
      </c>
      <c r="F5314" s="1" t="s">
        <v>490</v>
      </c>
      <c r="G5314" s="2" t="s">
        <v>499</v>
      </c>
      <c r="H5314" s="1" t="s">
        <v>500</v>
      </c>
      <c r="I5314" s="1">
        <v>2018</v>
      </c>
      <c r="J5314" s="1">
        <v>2018</v>
      </c>
      <c r="K5314" s="1" t="s">
        <v>493</v>
      </c>
      <c r="L5314" s="1">
        <v>1.33</v>
      </c>
      <c r="M5314" s="1" t="s">
        <v>504</v>
      </c>
      <c r="N5314" s="1" t="s">
        <v>505</v>
      </c>
    </row>
    <row r="5315" spans="1:14" hidden="1" x14ac:dyDescent="0.35">
      <c r="A5315" s="1" t="s">
        <v>487</v>
      </c>
      <c r="B5315" s="1" t="s">
        <v>488</v>
      </c>
      <c r="C5315" s="2" t="s">
        <v>644</v>
      </c>
      <c r="D5315" s="1" t="s">
        <v>289</v>
      </c>
      <c r="E5315" s="1">
        <v>6110</v>
      </c>
      <c r="F5315" s="1" t="s">
        <v>490</v>
      </c>
      <c r="G5315" s="2" t="s">
        <v>491</v>
      </c>
      <c r="H5315" s="1" t="s">
        <v>492</v>
      </c>
      <c r="I5315" s="1">
        <v>2001</v>
      </c>
      <c r="J5315" s="1">
        <v>2001</v>
      </c>
      <c r="K5315" s="1" t="s">
        <v>493</v>
      </c>
      <c r="L5315" s="1">
        <v>31.25</v>
      </c>
      <c r="M5315" s="1" t="s">
        <v>504</v>
      </c>
      <c r="N5315" s="1" t="s">
        <v>505</v>
      </c>
    </row>
    <row r="5316" spans="1:14" hidden="1" x14ac:dyDescent="0.35">
      <c r="A5316" s="1" t="s">
        <v>487</v>
      </c>
      <c r="B5316" s="1" t="s">
        <v>488</v>
      </c>
      <c r="C5316" s="2" t="s">
        <v>644</v>
      </c>
      <c r="D5316" s="1" t="s">
        <v>289</v>
      </c>
      <c r="E5316" s="1">
        <v>6110</v>
      </c>
      <c r="F5316" s="1" t="s">
        <v>490</v>
      </c>
      <c r="G5316" s="2" t="s">
        <v>491</v>
      </c>
      <c r="H5316" s="1" t="s">
        <v>492</v>
      </c>
      <c r="I5316" s="1">
        <v>2002</v>
      </c>
      <c r="J5316" s="1">
        <v>2002</v>
      </c>
      <c r="K5316" s="1" t="s">
        <v>493</v>
      </c>
      <c r="L5316" s="1">
        <v>39.090000000000003</v>
      </c>
      <c r="M5316" s="1" t="s">
        <v>504</v>
      </c>
      <c r="N5316" s="1" t="s">
        <v>505</v>
      </c>
    </row>
    <row r="5317" spans="1:14" hidden="1" x14ac:dyDescent="0.35">
      <c r="A5317" s="1" t="s">
        <v>487</v>
      </c>
      <c r="B5317" s="1" t="s">
        <v>488</v>
      </c>
      <c r="C5317" s="2" t="s">
        <v>644</v>
      </c>
      <c r="D5317" s="1" t="s">
        <v>289</v>
      </c>
      <c r="E5317" s="1">
        <v>6110</v>
      </c>
      <c r="F5317" s="1" t="s">
        <v>490</v>
      </c>
      <c r="G5317" s="2" t="s">
        <v>491</v>
      </c>
      <c r="H5317" s="1" t="s">
        <v>492</v>
      </c>
      <c r="I5317" s="1">
        <v>2003</v>
      </c>
      <c r="J5317" s="1">
        <v>2003</v>
      </c>
      <c r="K5317" s="1" t="s">
        <v>493</v>
      </c>
      <c r="L5317" s="1">
        <v>42.48</v>
      </c>
      <c r="M5317" s="1" t="s">
        <v>504</v>
      </c>
      <c r="N5317" s="1" t="s">
        <v>505</v>
      </c>
    </row>
    <row r="5318" spans="1:14" hidden="1" x14ac:dyDescent="0.35">
      <c r="A5318" s="1" t="s">
        <v>487</v>
      </c>
      <c r="B5318" s="1" t="s">
        <v>488</v>
      </c>
      <c r="C5318" s="2" t="s">
        <v>644</v>
      </c>
      <c r="D5318" s="1" t="s">
        <v>289</v>
      </c>
      <c r="E5318" s="1">
        <v>6110</v>
      </c>
      <c r="F5318" s="1" t="s">
        <v>490</v>
      </c>
      <c r="G5318" s="2" t="s">
        <v>491</v>
      </c>
      <c r="H5318" s="1" t="s">
        <v>492</v>
      </c>
      <c r="I5318" s="1">
        <v>2004</v>
      </c>
      <c r="J5318" s="1">
        <v>2004</v>
      </c>
      <c r="K5318" s="1" t="s">
        <v>493</v>
      </c>
      <c r="L5318" s="1">
        <v>39.049999999999997</v>
      </c>
      <c r="M5318" s="1" t="s">
        <v>504</v>
      </c>
      <c r="N5318" s="1" t="s">
        <v>505</v>
      </c>
    </row>
    <row r="5319" spans="1:14" hidden="1" x14ac:dyDescent="0.35">
      <c r="A5319" s="1" t="s">
        <v>487</v>
      </c>
      <c r="B5319" s="1" t="s">
        <v>488</v>
      </c>
      <c r="C5319" s="2" t="s">
        <v>644</v>
      </c>
      <c r="D5319" s="1" t="s">
        <v>289</v>
      </c>
      <c r="E5319" s="1">
        <v>6110</v>
      </c>
      <c r="F5319" s="1" t="s">
        <v>490</v>
      </c>
      <c r="G5319" s="2" t="s">
        <v>491</v>
      </c>
      <c r="H5319" s="1" t="s">
        <v>492</v>
      </c>
      <c r="I5319" s="1">
        <v>2005</v>
      </c>
      <c r="J5319" s="1">
        <v>2005</v>
      </c>
      <c r="K5319" s="1" t="s">
        <v>493</v>
      </c>
      <c r="L5319" s="1">
        <v>38.450000000000003</v>
      </c>
      <c r="M5319" s="1" t="s">
        <v>504</v>
      </c>
      <c r="N5319" s="1" t="s">
        <v>505</v>
      </c>
    </row>
    <row r="5320" spans="1:14" hidden="1" x14ac:dyDescent="0.35">
      <c r="A5320" s="1" t="s">
        <v>487</v>
      </c>
      <c r="B5320" s="1" t="s">
        <v>488</v>
      </c>
      <c r="C5320" s="2" t="s">
        <v>644</v>
      </c>
      <c r="D5320" s="1" t="s">
        <v>289</v>
      </c>
      <c r="E5320" s="1">
        <v>6110</v>
      </c>
      <c r="F5320" s="1" t="s">
        <v>490</v>
      </c>
      <c r="G5320" s="2" t="s">
        <v>491</v>
      </c>
      <c r="H5320" s="1" t="s">
        <v>492</v>
      </c>
      <c r="I5320" s="1">
        <v>2006</v>
      </c>
      <c r="J5320" s="1">
        <v>2006</v>
      </c>
      <c r="K5320" s="1" t="s">
        <v>493</v>
      </c>
      <c r="L5320" s="1">
        <v>37.76</v>
      </c>
      <c r="M5320" s="1" t="s">
        <v>504</v>
      </c>
      <c r="N5320" s="1" t="s">
        <v>505</v>
      </c>
    </row>
    <row r="5321" spans="1:14" hidden="1" x14ac:dyDescent="0.35">
      <c r="A5321" s="1" t="s">
        <v>487</v>
      </c>
      <c r="B5321" s="1" t="s">
        <v>488</v>
      </c>
      <c r="C5321" s="2" t="s">
        <v>644</v>
      </c>
      <c r="D5321" s="1" t="s">
        <v>289</v>
      </c>
      <c r="E5321" s="1">
        <v>6110</v>
      </c>
      <c r="F5321" s="1" t="s">
        <v>490</v>
      </c>
      <c r="G5321" s="2" t="s">
        <v>491</v>
      </c>
      <c r="H5321" s="1" t="s">
        <v>492</v>
      </c>
      <c r="I5321" s="1">
        <v>2007</v>
      </c>
      <c r="J5321" s="1">
        <v>2007</v>
      </c>
      <c r="K5321" s="1" t="s">
        <v>493</v>
      </c>
      <c r="L5321" s="1">
        <v>72.319999999999993</v>
      </c>
      <c r="M5321" s="1" t="s">
        <v>504</v>
      </c>
      <c r="N5321" s="1" t="s">
        <v>505</v>
      </c>
    </row>
    <row r="5322" spans="1:14" hidden="1" x14ac:dyDescent="0.35">
      <c r="A5322" s="1" t="s">
        <v>487</v>
      </c>
      <c r="B5322" s="1" t="s">
        <v>488</v>
      </c>
      <c r="C5322" s="2" t="s">
        <v>644</v>
      </c>
      <c r="D5322" s="1" t="s">
        <v>289</v>
      </c>
      <c r="E5322" s="1">
        <v>6110</v>
      </c>
      <c r="F5322" s="1" t="s">
        <v>490</v>
      </c>
      <c r="G5322" s="2" t="s">
        <v>491</v>
      </c>
      <c r="H5322" s="1" t="s">
        <v>492</v>
      </c>
      <c r="I5322" s="1">
        <v>2008</v>
      </c>
      <c r="J5322" s="1">
        <v>2008</v>
      </c>
      <c r="K5322" s="1" t="s">
        <v>493</v>
      </c>
      <c r="L5322" s="1">
        <v>72.09</v>
      </c>
      <c r="M5322" s="1" t="s">
        <v>504</v>
      </c>
      <c r="N5322" s="1" t="s">
        <v>505</v>
      </c>
    </row>
    <row r="5323" spans="1:14" hidden="1" x14ac:dyDescent="0.35">
      <c r="A5323" s="1" t="s">
        <v>487</v>
      </c>
      <c r="B5323" s="1" t="s">
        <v>488</v>
      </c>
      <c r="C5323" s="2" t="s">
        <v>644</v>
      </c>
      <c r="D5323" s="1" t="s">
        <v>289</v>
      </c>
      <c r="E5323" s="1">
        <v>6110</v>
      </c>
      <c r="F5323" s="1" t="s">
        <v>490</v>
      </c>
      <c r="G5323" s="2" t="s">
        <v>491</v>
      </c>
      <c r="H5323" s="1" t="s">
        <v>492</v>
      </c>
      <c r="I5323" s="1">
        <v>2009</v>
      </c>
      <c r="J5323" s="1">
        <v>2009</v>
      </c>
      <c r="K5323" s="1" t="s">
        <v>493</v>
      </c>
      <c r="L5323" s="1">
        <v>72.88</v>
      </c>
      <c r="M5323" s="1" t="s">
        <v>504</v>
      </c>
      <c r="N5323" s="1" t="s">
        <v>505</v>
      </c>
    </row>
    <row r="5324" spans="1:14" hidden="1" x14ac:dyDescent="0.35">
      <c r="A5324" s="1" t="s">
        <v>487</v>
      </c>
      <c r="B5324" s="1" t="s">
        <v>488</v>
      </c>
      <c r="C5324" s="2" t="s">
        <v>644</v>
      </c>
      <c r="D5324" s="1" t="s">
        <v>289</v>
      </c>
      <c r="E5324" s="1">
        <v>6110</v>
      </c>
      <c r="F5324" s="1" t="s">
        <v>490</v>
      </c>
      <c r="G5324" s="2" t="s">
        <v>491</v>
      </c>
      <c r="H5324" s="1" t="s">
        <v>492</v>
      </c>
      <c r="I5324" s="1">
        <v>2010</v>
      </c>
      <c r="J5324" s="1">
        <v>2010</v>
      </c>
      <c r="K5324" s="1" t="s">
        <v>493</v>
      </c>
      <c r="L5324" s="1">
        <v>84.27</v>
      </c>
      <c r="M5324" s="1" t="s">
        <v>504</v>
      </c>
      <c r="N5324" s="1" t="s">
        <v>505</v>
      </c>
    </row>
    <row r="5325" spans="1:14" hidden="1" x14ac:dyDescent="0.35">
      <c r="A5325" s="1" t="s">
        <v>487</v>
      </c>
      <c r="B5325" s="1" t="s">
        <v>488</v>
      </c>
      <c r="C5325" s="2" t="s">
        <v>644</v>
      </c>
      <c r="D5325" s="1" t="s">
        <v>289</v>
      </c>
      <c r="E5325" s="1">
        <v>6110</v>
      </c>
      <c r="F5325" s="1" t="s">
        <v>490</v>
      </c>
      <c r="G5325" s="2" t="s">
        <v>491</v>
      </c>
      <c r="H5325" s="1" t="s">
        <v>492</v>
      </c>
      <c r="I5325" s="1">
        <v>2011</v>
      </c>
      <c r="J5325" s="1">
        <v>2011</v>
      </c>
      <c r="K5325" s="1" t="s">
        <v>493</v>
      </c>
      <c r="L5325" s="1">
        <v>99.3</v>
      </c>
      <c r="M5325" s="1" t="s">
        <v>504</v>
      </c>
      <c r="N5325" s="1" t="s">
        <v>505</v>
      </c>
    </row>
    <row r="5326" spans="1:14" hidden="1" x14ac:dyDescent="0.35">
      <c r="A5326" s="1" t="s">
        <v>487</v>
      </c>
      <c r="B5326" s="1" t="s">
        <v>488</v>
      </c>
      <c r="C5326" s="2" t="s">
        <v>644</v>
      </c>
      <c r="D5326" s="1" t="s">
        <v>289</v>
      </c>
      <c r="E5326" s="1">
        <v>6110</v>
      </c>
      <c r="F5326" s="1" t="s">
        <v>490</v>
      </c>
      <c r="G5326" s="2" t="s">
        <v>491</v>
      </c>
      <c r="H5326" s="1" t="s">
        <v>492</v>
      </c>
      <c r="I5326" s="1">
        <v>2012</v>
      </c>
      <c r="J5326" s="1">
        <v>2012</v>
      </c>
      <c r="K5326" s="1" t="s">
        <v>493</v>
      </c>
      <c r="L5326" s="1">
        <v>107.31</v>
      </c>
      <c r="M5326" s="1" t="s">
        <v>504</v>
      </c>
      <c r="N5326" s="1" t="s">
        <v>505</v>
      </c>
    </row>
    <row r="5327" spans="1:14" hidden="1" x14ac:dyDescent="0.35">
      <c r="A5327" s="1" t="s">
        <v>487</v>
      </c>
      <c r="B5327" s="1" t="s">
        <v>488</v>
      </c>
      <c r="C5327" s="2" t="s">
        <v>644</v>
      </c>
      <c r="D5327" s="1" t="s">
        <v>289</v>
      </c>
      <c r="E5327" s="1">
        <v>6110</v>
      </c>
      <c r="F5327" s="1" t="s">
        <v>490</v>
      </c>
      <c r="G5327" s="2" t="s">
        <v>491</v>
      </c>
      <c r="H5327" s="1" t="s">
        <v>492</v>
      </c>
      <c r="I5327" s="1">
        <v>2013</v>
      </c>
      <c r="J5327" s="1">
        <v>2013</v>
      </c>
      <c r="K5327" s="1" t="s">
        <v>493</v>
      </c>
      <c r="L5327" s="1">
        <v>116.76</v>
      </c>
      <c r="M5327" s="1" t="s">
        <v>504</v>
      </c>
      <c r="N5327" s="1" t="s">
        <v>505</v>
      </c>
    </row>
    <row r="5328" spans="1:14" hidden="1" x14ac:dyDescent="0.35">
      <c r="A5328" s="1" t="s">
        <v>487</v>
      </c>
      <c r="B5328" s="1" t="s">
        <v>488</v>
      </c>
      <c r="C5328" s="2" t="s">
        <v>644</v>
      </c>
      <c r="D5328" s="1" t="s">
        <v>289</v>
      </c>
      <c r="E5328" s="1">
        <v>6110</v>
      </c>
      <c r="F5328" s="1" t="s">
        <v>490</v>
      </c>
      <c r="G5328" s="2" t="s">
        <v>491</v>
      </c>
      <c r="H5328" s="1" t="s">
        <v>492</v>
      </c>
      <c r="I5328" s="1">
        <v>2014</v>
      </c>
      <c r="J5328" s="1">
        <v>2014</v>
      </c>
      <c r="K5328" s="1" t="s">
        <v>493</v>
      </c>
      <c r="L5328" s="1">
        <v>124.78</v>
      </c>
      <c r="M5328" s="1" t="s">
        <v>504</v>
      </c>
      <c r="N5328" s="1" t="s">
        <v>505</v>
      </c>
    </row>
    <row r="5329" spans="1:14" hidden="1" x14ac:dyDescent="0.35">
      <c r="A5329" s="1" t="s">
        <v>487</v>
      </c>
      <c r="B5329" s="1" t="s">
        <v>488</v>
      </c>
      <c r="C5329" s="2" t="s">
        <v>644</v>
      </c>
      <c r="D5329" s="1" t="s">
        <v>289</v>
      </c>
      <c r="E5329" s="1">
        <v>6110</v>
      </c>
      <c r="F5329" s="1" t="s">
        <v>490</v>
      </c>
      <c r="G5329" s="2" t="s">
        <v>491</v>
      </c>
      <c r="H5329" s="1" t="s">
        <v>492</v>
      </c>
      <c r="I5329" s="1">
        <v>2015</v>
      </c>
      <c r="J5329" s="1">
        <v>2015</v>
      </c>
      <c r="K5329" s="1" t="s">
        <v>493</v>
      </c>
      <c r="L5329" s="1">
        <v>134.78</v>
      </c>
      <c r="M5329" s="1" t="s">
        <v>504</v>
      </c>
      <c r="N5329" s="1" t="s">
        <v>505</v>
      </c>
    </row>
    <row r="5330" spans="1:14" hidden="1" x14ac:dyDescent="0.35">
      <c r="A5330" s="1" t="s">
        <v>487</v>
      </c>
      <c r="B5330" s="1" t="s">
        <v>488</v>
      </c>
      <c r="C5330" s="2" t="s">
        <v>644</v>
      </c>
      <c r="D5330" s="1" t="s">
        <v>289</v>
      </c>
      <c r="E5330" s="1">
        <v>6110</v>
      </c>
      <c r="F5330" s="1" t="s">
        <v>490</v>
      </c>
      <c r="G5330" s="2" t="s">
        <v>491</v>
      </c>
      <c r="H5330" s="1" t="s">
        <v>492</v>
      </c>
      <c r="I5330" s="1">
        <v>2016</v>
      </c>
      <c r="J5330" s="1">
        <v>2016</v>
      </c>
      <c r="K5330" s="1" t="s">
        <v>493</v>
      </c>
      <c r="L5330" s="1">
        <v>160.47</v>
      </c>
      <c r="M5330" s="1" t="s">
        <v>504</v>
      </c>
      <c r="N5330" s="1" t="s">
        <v>505</v>
      </c>
    </row>
    <row r="5331" spans="1:14" hidden="1" x14ac:dyDescent="0.35">
      <c r="A5331" s="1" t="s">
        <v>487</v>
      </c>
      <c r="B5331" s="1" t="s">
        <v>488</v>
      </c>
      <c r="C5331" s="2" t="s">
        <v>644</v>
      </c>
      <c r="D5331" s="1" t="s">
        <v>289</v>
      </c>
      <c r="E5331" s="1">
        <v>6110</v>
      </c>
      <c r="F5331" s="1" t="s">
        <v>490</v>
      </c>
      <c r="G5331" s="2" t="s">
        <v>491</v>
      </c>
      <c r="H5331" s="1" t="s">
        <v>492</v>
      </c>
      <c r="I5331" s="1">
        <v>2017</v>
      </c>
      <c r="J5331" s="1">
        <v>2017</v>
      </c>
      <c r="K5331" s="1" t="s">
        <v>493</v>
      </c>
      <c r="L5331" s="1">
        <v>164.89</v>
      </c>
      <c r="M5331" s="1" t="s">
        <v>504</v>
      </c>
      <c r="N5331" s="1" t="s">
        <v>505</v>
      </c>
    </row>
    <row r="5332" spans="1:14" hidden="1" x14ac:dyDescent="0.35">
      <c r="A5332" s="1" t="s">
        <v>487</v>
      </c>
      <c r="B5332" s="1" t="s">
        <v>488</v>
      </c>
      <c r="C5332" s="2" t="s">
        <v>644</v>
      </c>
      <c r="D5332" s="1" t="s">
        <v>289</v>
      </c>
      <c r="E5332" s="1">
        <v>6110</v>
      </c>
      <c r="F5332" s="1" t="s">
        <v>490</v>
      </c>
      <c r="G5332" s="2" t="s">
        <v>497</v>
      </c>
      <c r="H5332" s="1" t="s">
        <v>498</v>
      </c>
      <c r="I5332" s="1">
        <v>2001</v>
      </c>
      <c r="J5332" s="1">
        <v>2001</v>
      </c>
      <c r="K5332" s="1" t="s">
        <v>493</v>
      </c>
      <c r="L5332" s="1">
        <v>0</v>
      </c>
      <c r="M5332" s="1" t="s">
        <v>504</v>
      </c>
      <c r="N5332" s="1" t="s">
        <v>505</v>
      </c>
    </row>
    <row r="5333" spans="1:14" hidden="1" x14ac:dyDescent="0.35">
      <c r="A5333" s="1" t="s">
        <v>487</v>
      </c>
      <c r="B5333" s="1" t="s">
        <v>488</v>
      </c>
      <c r="C5333" s="2" t="s">
        <v>644</v>
      </c>
      <c r="D5333" s="1" t="s">
        <v>289</v>
      </c>
      <c r="E5333" s="1">
        <v>6110</v>
      </c>
      <c r="F5333" s="1" t="s">
        <v>490</v>
      </c>
      <c r="G5333" s="2" t="s">
        <v>497</v>
      </c>
      <c r="H5333" s="1" t="s">
        <v>498</v>
      </c>
      <c r="I5333" s="1">
        <v>2002</v>
      </c>
      <c r="J5333" s="1">
        <v>2002</v>
      </c>
      <c r="K5333" s="1" t="s">
        <v>493</v>
      </c>
      <c r="L5333" s="1">
        <v>0</v>
      </c>
      <c r="M5333" s="1" t="s">
        <v>504</v>
      </c>
      <c r="N5333" s="1" t="s">
        <v>505</v>
      </c>
    </row>
    <row r="5334" spans="1:14" hidden="1" x14ac:dyDescent="0.35">
      <c r="A5334" s="1" t="s">
        <v>487</v>
      </c>
      <c r="B5334" s="1" t="s">
        <v>488</v>
      </c>
      <c r="C5334" s="2" t="s">
        <v>644</v>
      </c>
      <c r="D5334" s="1" t="s">
        <v>289</v>
      </c>
      <c r="E5334" s="1">
        <v>6110</v>
      </c>
      <c r="F5334" s="1" t="s">
        <v>490</v>
      </c>
      <c r="G5334" s="2" t="s">
        <v>497</v>
      </c>
      <c r="H5334" s="1" t="s">
        <v>498</v>
      </c>
      <c r="I5334" s="1">
        <v>2003</v>
      </c>
      <c r="J5334" s="1">
        <v>2003</v>
      </c>
      <c r="K5334" s="1" t="s">
        <v>493</v>
      </c>
      <c r="L5334" s="1">
        <v>0</v>
      </c>
      <c r="M5334" s="1" t="s">
        <v>504</v>
      </c>
      <c r="N5334" s="1" t="s">
        <v>505</v>
      </c>
    </row>
    <row r="5335" spans="1:14" hidden="1" x14ac:dyDescent="0.35">
      <c r="A5335" s="1" t="s">
        <v>487</v>
      </c>
      <c r="B5335" s="1" t="s">
        <v>488</v>
      </c>
      <c r="C5335" s="2" t="s">
        <v>644</v>
      </c>
      <c r="D5335" s="1" t="s">
        <v>289</v>
      </c>
      <c r="E5335" s="1">
        <v>6110</v>
      </c>
      <c r="F5335" s="1" t="s">
        <v>490</v>
      </c>
      <c r="G5335" s="2" t="s">
        <v>497</v>
      </c>
      <c r="H5335" s="1" t="s">
        <v>498</v>
      </c>
      <c r="I5335" s="1">
        <v>2004</v>
      </c>
      <c r="J5335" s="1">
        <v>2004</v>
      </c>
      <c r="K5335" s="1" t="s">
        <v>493</v>
      </c>
      <c r="L5335" s="1">
        <v>0</v>
      </c>
      <c r="M5335" s="1" t="s">
        <v>504</v>
      </c>
      <c r="N5335" s="1" t="s">
        <v>505</v>
      </c>
    </row>
    <row r="5336" spans="1:14" hidden="1" x14ac:dyDescent="0.35">
      <c r="A5336" s="1" t="s">
        <v>487</v>
      </c>
      <c r="B5336" s="1" t="s">
        <v>488</v>
      </c>
      <c r="C5336" s="2" t="s">
        <v>644</v>
      </c>
      <c r="D5336" s="1" t="s">
        <v>289</v>
      </c>
      <c r="E5336" s="1">
        <v>6110</v>
      </c>
      <c r="F5336" s="1" t="s">
        <v>490</v>
      </c>
      <c r="G5336" s="2" t="s">
        <v>497</v>
      </c>
      <c r="H5336" s="1" t="s">
        <v>498</v>
      </c>
      <c r="I5336" s="1">
        <v>2005</v>
      </c>
      <c r="J5336" s="1">
        <v>2005</v>
      </c>
      <c r="K5336" s="1" t="s">
        <v>493</v>
      </c>
      <c r="L5336" s="1">
        <v>0</v>
      </c>
      <c r="M5336" s="1" t="s">
        <v>504</v>
      </c>
      <c r="N5336" s="1" t="s">
        <v>505</v>
      </c>
    </row>
    <row r="5337" spans="1:14" hidden="1" x14ac:dyDescent="0.35">
      <c r="A5337" s="1" t="s">
        <v>487</v>
      </c>
      <c r="B5337" s="1" t="s">
        <v>488</v>
      </c>
      <c r="C5337" s="2" t="s">
        <v>644</v>
      </c>
      <c r="D5337" s="1" t="s">
        <v>289</v>
      </c>
      <c r="E5337" s="1">
        <v>6110</v>
      </c>
      <c r="F5337" s="1" t="s">
        <v>490</v>
      </c>
      <c r="G5337" s="2" t="s">
        <v>497</v>
      </c>
      <c r="H5337" s="1" t="s">
        <v>498</v>
      </c>
      <c r="I5337" s="1">
        <v>2006</v>
      </c>
      <c r="J5337" s="1">
        <v>2006</v>
      </c>
      <c r="K5337" s="1" t="s">
        <v>493</v>
      </c>
      <c r="L5337" s="1">
        <v>0</v>
      </c>
      <c r="M5337" s="1" t="s">
        <v>504</v>
      </c>
      <c r="N5337" s="1" t="s">
        <v>505</v>
      </c>
    </row>
    <row r="5338" spans="1:14" hidden="1" x14ac:dyDescent="0.35">
      <c r="A5338" s="1" t="s">
        <v>487</v>
      </c>
      <c r="B5338" s="1" t="s">
        <v>488</v>
      </c>
      <c r="C5338" s="2" t="s">
        <v>644</v>
      </c>
      <c r="D5338" s="1" t="s">
        <v>289</v>
      </c>
      <c r="E5338" s="1">
        <v>6110</v>
      </c>
      <c r="F5338" s="1" t="s">
        <v>490</v>
      </c>
      <c r="G5338" s="2" t="s">
        <v>497</v>
      </c>
      <c r="H5338" s="1" t="s">
        <v>498</v>
      </c>
      <c r="I5338" s="1">
        <v>2007</v>
      </c>
      <c r="J5338" s="1">
        <v>2007</v>
      </c>
      <c r="K5338" s="1" t="s">
        <v>493</v>
      </c>
      <c r="L5338" s="1">
        <v>0</v>
      </c>
      <c r="M5338" s="1" t="s">
        <v>504</v>
      </c>
      <c r="N5338" s="1" t="s">
        <v>505</v>
      </c>
    </row>
    <row r="5339" spans="1:14" hidden="1" x14ac:dyDescent="0.35">
      <c r="A5339" s="1" t="s">
        <v>487</v>
      </c>
      <c r="B5339" s="1" t="s">
        <v>488</v>
      </c>
      <c r="C5339" s="2" t="s">
        <v>644</v>
      </c>
      <c r="D5339" s="1" t="s">
        <v>289</v>
      </c>
      <c r="E5339" s="1">
        <v>6110</v>
      </c>
      <c r="F5339" s="1" t="s">
        <v>490</v>
      </c>
      <c r="G5339" s="2" t="s">
        <v>497</v>
      </c>
      <c r="H5339" s="1" t="s">
        <v>498</v>
      </c>
      <c r="I5339" s="1">
        <v>2008</v>
      </c>
      <c r="J5339" s="1">
        <v>2008</v>
      </c>
      <c r="K5339" s="1" t="s">
        <v>493</v>
      </c>
      <c r="L5339" s="1">
        <v>0</v>
      </c>
      <c r="M5339" s="1" t="s">
        <v>504</v>
      </c>
      <c r="N5339" s="1" t="s">
        <v>505</v>
      </c>
    </row>
    <row r="5340" spans="1:14" hidden="1" x14ac:dyDescent="0.35">
      <c r="A5340" s="1" t="s">
        <v>487</v>
      </c>
      <c r="B5340" s="1" t="s">
        <v>488</v>
      </c>
      <c r="C5340" s="2" t="s">
        <v>644</v>
      </c>
      <c r="D5340" s="1" t="s">
        <v>289</v>
      </c>
      <c r="E5340" s="1">
        <v>6110</v>
      </c>
      <c r="F5340" s="1" t="s">
        <v>490</v>
      </c>
      <c r="G5340" s="2" t="s">
        <v>497</v>
      </c>
      <c r="H5340" s="1" t="s">
        <v>498</v>
      </c>
      <c r="I5340" s="1">
        <v>2009</v>
      </c>
      <c r="J5340" s="1">
        <v>2009</v>
      </c>
      <c r="K5340" s="1" t="s">
        <v>493</v>
      </c>
      <c r="L5340" s="1">
        <v>0</v>
      </c>
      <c r="M5340" s="1" t="s">
        <v>504</v>
      </c>
      <c r="N5340" s="1" t="s">
        <v>505</v>
      </c>
    </row>
    <row r="5341" spans="1:14" hidden="1" x14ac:dyDescent="0.35">
      <c r="A5341" s="1" t="s">
        <v>487</v>
      </c>
      <c r="B5341" s="1" t="s">
        <v>488</v>
      </c>
      <c r="C5341" s="2" t="s">
        <v>644</v>
      </c>
      <c r="D5341" s="1" t="s">
        <v>289</v>
      </c>
      <c r="E5341" s="1">
        <v>6110</v>
      </c>
      <c r="F5341" s="1" t="s">
        <v>490</v>
      </c>
      <c r="G5341" s="2" t="s">
        <v>497</v>
      </c>
      <c r="H5341" s="1" t="s">
        <v>498</v>
      </c>
      <c r="I5341" s="1">
        <v>2010</v>
      </c>
      <c r="J5341" s="1">
        <v>2010</v>
      </c>
      <c r="K5341" s="1" t="s">
        <v>493</v>
      </c>
      <c r="L5341" s="1">
        <v>0</v>
      </c>
      <c r="M5341" s="1" t="s">
        <v>504</v>
      </c>
      <c r="N5341" s="1" t="s">
        <v>505</v>
      </c>
    </row>
    <row r="5342" spans="1:14" hidden="1" x14ac:dyDescent="0.35">
      <c r="A5342" s="1" t="s">
        <v>487</v>
      </c>
      <c r="B5342" s="1" t="s">
        <v>488</v>
      </c>
      <c r="C5342" s="2" t="s">
        <v>644</v>
      </c>
      <c r="D5342" s="1" t="s">
        <v>289</v>
      </c>
      <c r="E5342" s="1">
        <v>6110</v>
      </c>
      <c r="F5342" s="1" t="s">
        <v>490</v>
      </c>
      <c r="G5342" s="2" t="s">
        <v>497</v>
      </c>
      <c r="H5342" s="1" t="s">
        <v>498</v>
      </c>
      <c r="I5342" s="1">
        <v>2011</v>
      </c>
      <c r="J5342" s="1">
        <v>2011</v>
      </c>
      <c r="K5342" s="1" t="s">
        <v>493</v>
      </c>
      <c r="L5342" s="1">
        <v>0</v>
      </c>
      <c r="M5342" s="1" t="s">
        <v>504</v>
      </c>
      <c r="N5342" s="1" t="s">
        <v>505</v>
      </c>
    </row>
    <row r="5343" spans="1:14" hidden="1" x14ac:dyDescent="0.35">
      <c r="A5343" s="1" t="s">
        <v>487</v>
      </c>
      <c r="B5343" s="1" t="s">
        <v>488</v>
      </c>
      <c r="C5343" s="2" t="s">
        <v>644</v>
      </c>
      <c r="D5343" s="1" t="s">
        <v>289</v>
      </c>
      <c r="E5343" s="1">
        <v>6110</v>
      </c>
      <c r="F5343" s="1" t="s">
        <v>490</v>
      </c>
      <c r="G5343" s="2" t="s">
        <v>497</v>
      </c>
      <c r="H5343" s="1" t="s">
        <v>498</v>
      </c>
      <c r="I5343" s="1">
        <v>2012</v>
      </c>
      <c r="J5343" s="1">
        <v>2012</v>
      </c>
      <c r="K5343" s="1" t="s">
        <v>493</v>
      </c>
      <c r="L5343" s="1">
        <v>0</v>
      </c>
      <c r="M5343" s="1" t="s">
        <v>504</v>
      </c>
      <c r="N5343" s="1" t="s">
        <v>505</v>
      </c>
    </row>
    <row r="5344" spans="1:14" hidden="1" x14ac:dyDescent="0.35">
      <c r="A5344" s="1" t="s">
        <v>487</v>
      </c>
      <c r="B5344" s="1" t="s">
        <v>488</v>
      </c>
      <c r="C5344" s="2" t="s">
        <v>644</v>
      </c>
      <c r="D5344" s="1" t="s">
        <v>289</v>
      </c>
      <c r="E5344" s="1">
        <v>6110</v>
      </c>
      <c r="F5344" s="1" t="s">
        <v>490</v>
      </c>
      <c r="G5344" s="2" t="s">
        <v>499</v>
      </c>
      <c r="H5344" s="1" t="s">
        <v>500</v>
      </c>
      <c r="I5344" s="1">
        <v>2001</v>
      </c>
      <c r="J5344" s="1">
        <v>2001</v>
      </c>
      <c r="K5344" s="1" t="s">
        <v>493</v>
      </c>
      <c r="L5344" s="1">
        <v>31.25</v>
      </c>
      <c r="M5344" s="1" t="s">
        <v>504</v>
      </c>
      <c r="N5344" s="1" t="s">
        <v>505</v>
      </c>
    </row>
    <row r="5345" spans="1:14" hidden="1" x14ac:dyDescent="0.35">
      <c r="A5345" s="1" t="s">
        <v>487</v>
      </c>
      <c r="B5345" s="1" t="s">
        <v>488</v>
      </c>
      <c r="C5345" s="2" t="s">
        <v>644</v>
      </c>
      <c r="D5345" s="1" t="s">
        <v>289</v>
      </c>
      <c r="E5345" s="1">
        <v>6110</v>
      </c>
      <c r="F5345" s="1" t="s">
        <v>490</v>
      </c>
      <c r="G5345" s="2" t="s">
        <v>499</v>
      </c>
      <c r="H5345" s="1" t="s">
        <v>500</v>
      </c>
      <c r="I5345" s="1">
        <v>2002</v>
      </c>
      <c r="J5345" s="1">
        <v>2002</v>
      </c>
      <c r="K5345" s="1" t="s">
        <v>493</v>
      </c>
      <c r="L5345" s="1">
        <v>39.090000000000003</v>
      </c>
      <c r="M5345" s="1" t="s">
        <v>504</v>
      </c>
      <c r="N5345" s="1" t="s">
        <v>505</v>
      </c>
    </row>
    <row r="5346" spans="1:14" hidden="1" x14ac:dyDescent="0.35">
      <c r="A5346" s="1" t="s">
        <v>487</v>
      </c>
      <c r="B5346" s="1" t="s">
        <v>488</v>
      </c>
      <c r="C5346" s="2" t="s">
        <v>644</v>
      </c>
      <c r="D5346" s="1" t="s">
        <v>289</v>
      </c>
      <c r="E5346" s="1">
        <v>6110</v>
      </c>
      <c r="F5346" s="1" t="s">
        <v>490</v>
      </c>
      <c r="G5346" s="2" t="s">
        <v>499</v>
      </c>
      <c r="H5346" s="1" t="s">
        <v>500</v>
      </c>
      <c r="I5346" s="1">
        <v>2003</v>
      </c>
      <c r="J5346" s="1">
        <v>2003</v>
      </c>
      <c r="K5346" s="1" t="s">
        <v>493</v>
      </c>
      <c r="L5346" s="1">
        <v>42.48</v>
      </c>
      <c r="M5346" s="1" t="s">
        <v>504</v>
      </c>
      <c r="N5346" s="1" t="s">
        <v>505</v>
      </c>
    </row>
    <row r="5347" spans="1:14" hidden="1" x14ac:dyDescent="0.35">
      <c r="A5347" s="1" t="s">
        <v>487</v>
      </c>
      <c r="B5347" s="1" t="s">
        <v>488</v>
      </c>
      <c r="C5347" s="2" t="s">
        <v>644</v>
      </c>
      <c r="D5347" s="1" t="s">
        <v>289</v>
      </c>
      <c r="E5347" s="1">
        <v>6110</v>
      </c>
      <c r="F5347" s="1" t="s">
        <v>490</v>
      </c>
      <c r="G5347" s="2" t="s">
        <v>499</v>
      </c>
      <c r="H5347" s="1" t="s">
        <v>500</v>
      </c>
      <c r="I5347" s="1">
        <v>2004</v>
      </c>
      <c r="J5347" s="1">
        <v>2004</v>
      </c>
      <c r="K5347" s="1" t="s">
        <v>493</v>
      </c>
      <c r="L5347" s="1">
        <v>39.049999999999997</v>
      </c>
      <c r="M5347" s="1" t="s">
        <v>504</v>
      </c>
      <c r="N5347" s="1" t="s">
        <v>505</v>
      </c>
    </row>
    <row r="5348" spans="1:14" hidden="1" x14ac:dyDescent="0.35">
      <c r="A5348" s="1" t="s">
        <v>487</v>
      </c>
      <c r="B5348" s="1" t="s">
        <v>488</v>
      </c>
      <c r="C5348" s="2" t="s">
        <v>644</v>
      </c>
      <c r="D5348" s="1" t="s">
        <v>289</v>
      </c>
      <c r="E5348" s="1">
        <v>6110</v>
      </c>
      <c r="F5348" s="1" t="s">
        <v>490</v>
      </c>
      <c r="G5348" s="2" t="s">
        <v>499</v>
      </c>
      <c r="H5348" s="1" t="s">
        <v>500</v>
      </c>
      <c r="I5348" s="1">
        <v>2005</v>
      </c>
      <c r="J5348" s="1">
        <v>2005</v>
      </c>
      <c r="K5348" s="1" t="s">
        <v>493</v>
      </c>
      <c r="L5348" s="1">
        <v>38.450000000000003</v>
      </c>
      <c r="M5348" s="1" t="s">
        <v>504</v>
      </c>
      <c r="N5348" s="1" t="s">
        <v>505</v>
      </c>
    </row>
    <row r="5349" spans="1:14" hidden="1" x14ac:dyDescent="0.35">
      <c r="A5349" s="1" t="s">
        <v>487</v>
      </c>
      <c r="B5349" s="1" t="s">
        <v>488</v>
      </c>
      <c r="C5349" s="2" t="s">
        <v>644</v>
      </c>
      <c r="D5349" s="1" t="s">
        <v>289</v>
      </c>
      <c r="E5349" s="1">
        <v>6110</v>
      </c>
      <c r="F5349" s="1" t="s">
        <v>490</v>
      </c>
      <c r="G5349" s="2" t="s">
        <v>499</v>
      </c>
      <c r="H5349" s="1" t="s">
        <v>500</v>
      </c>
      <c r="I5349" s="1">
        <v>2006</v>
      </c>
      <c r="J5349" s="1">
        <v>2006</v>
      </c>
      <c r="K5349" s="1" t="s">
        <v>493</v>
      </c>
      <c r="L5349" s="1">
        <v>37.76</v>
      </c>
      <c r="M5349" s="1" t="s">
        <v>504</v>
      </c>
      <c r="N5349" s="1" t="s">
        <v>505</v>
      </c>
    </row>
    <row r="5350" spans="1:14" hidden="1" x14ac:dyDescent="0.35">
      <c r="A5350" s="1" t="s">
        <v>487</v>
      </c>
      <c r="B5350" s="1" t="s">
        <v>488</v>
      </c>
      <c r="C5350" s="2" t="s">
        <v>644</v>
      </c>
      <c r="D5350" s="1" t="s">
        <v>289</v>
      </c>
      <c r="E5350" s="1">
        <v>6110</v>
      </c>
      <c r="F5350" s="1" t="s">
        <v>490</v>
      </c>
      <c r="G5350" s="2" t="s">
        <v>499</v>
      </c>
      <c r="H5350" s="1" t="s">
        <v>500</v>
      </c>
      <c r="I5350" s="1">
        <v>2007</v>
      </c>
      <c r="J5350" s="1">
        <v>2007</v>
      </c>
      <c r="K5350" s="1" t="s">
        <v>493</v>
      </c>
      <c r="L5350" s="1">
        <v>72.319999999999993</v>
      </c>
      <c r="M5350" s="1" t="s">
        <v>504</v>
      </c>
      <c r="N5350" s="1" t="s">
        <v>505</v>
      </c>
    </row>
    <row r="5351" spans="1:14" hidden="1" x14ac:dyDescent="0.35">
      <c r="A5351" s="1" t="s">
        <v>487</v>
      </c>
      <c r="B5351" s="1" t="s">
        <v>488</v>
      </c>
      <c r="C5351" s="2" t="s">
        <v>644</v>
      </c>
      <c r="D5351" s="1" t="s">
        <v>289</v>
      </c>
      <c r="E5351" s="1">
        <v>6110</v>
      </c>
      <c r="F5351" s="1" t="s">
        <v>490</v>
      </c>
      <c r="G5351" s="2" t="s">
        <v>499</v>
      </c>
      <c r="H5351" s="1" t="s">
        <v>500</v>
      </c>
      <c r="I5351" s="1">
        <v>2008</v>
      </c>
      <c r="J5351" s="1">
        <v>2008</v>
      </c>
      <c r="K5351" s="1" t="s">
        <v>493</v>
      </c>
      <c r="L5351" s="1">
        <v>72.09</v>
      </c>
      <c r="M5351" s="1" t="s">
        <v>504</v>
      </c>
      <c r="N5351" s="1" t="s">
        <v>505</v>
      </c>
    </row>
    <row r="5352" spans="1:14" hidden="1" x14ac:dyDescent="0.35">
      <c r="A5352" s="1" t="s">
        <v>487</v>
      </c>
      <c r="B5352" s="1" t="s">
        <v>488</v>
      </c>
      <c r="C5352" s="2" t="s">
        <v>644</v>
      </c>
      <c r="D5352" s="1" t="s">
        <v>289</v>
      </c>
      <c r="E5352" s="1">
        <v>6110</v>
      </c>
      <c r="F5352" s="1" t="s">
        <v>490</v>
      </c>
      <c r="G5352" s="2" t="s">
        <v>499</v>
      </c>
      <c r="H5352" s="1" t="s">
        <v>500</v>
      </c>
      <c r="I5352" s="1">
        <v>2009</v>
      </c>
      <c r="J5352" s="1">
        <v>2009</v>
      </c>
      <c r="K5352" s="1" t="s">
        <v>493</v>
      </c>
      <c r="L5352" s="1">
        <v>72.88</v>
      </c>
      <c r="M5352" s="1" t="s">
        <v>504</v>
      </c>
      <c r="N5352" s="1" t="s">
        <v>505</v>
      </c>
    </row>
    <row r="5353" spans="1:14" hidden="1" x14ac:dyDescent="0.35">
      <c r="A5353" s="1" t="s">
        <v>487</v>
      </c>
      <c r="B5353" s="1" t="s">
        <v>488</v>
      </c>
      <c r="C5353" s="2" t="s">
        <v>644</v>
      </c>
      <c r="D5353" s="1" t="s">
        <v>289</v>
      </c>
      <c r="E5353" s="1">
        <v>6110</v>
      </c>
      <c r="F5353" s="1" t="s">
        <v>490</v>
      </c>
      <c r="G5353" s="2" t="s">
        <v>499</v>
      </c>
      <c r="H5353" s="1" t="s">
        <v>500</v>
      </c>
      <c r="I5353" s="1">
        <v>2010</v>
      </c>
      <c r="J5353" s="1">
        <v>2010</v>
      </c>
      <c r="K5353" s="1" t="s">
        <v>493</v>
      </c>
      <c r="L5353" s="1">
        <v>84.27</v>
      </c>
      <c r="M5353" s="1" t="s">
        <v>504</v>
      </c>
      <c r="N5353" s="1" t="s">
        <v>505</v>
      </c>
    </row>
    <row r="5354" spans="1:14" hidden="1" x14ac:dyDescent="0.35">
      <c r="A5354" s="1" t="s">
        <v>487</v>
      </c>
      <c r="B5354" s="1" t="s">
        <v>488</v>
      </c>
      <c r="C5354" s="2" t="s">
        <v>644</v>
      </c>
      <c r="D5354" s="1" t="s">
        <v>289</v>
      </c>
      <c r="E5354" s="1">
        <v>6110</v>
      </c>
      <c r="F5354" s="1" t="s">
        <v>490</v>
      </c>
      <c r="G5354" s="2" t="s">
        <v>499</v>
      </c>
      <c r="H5354" s="1" t="s">
        <v>500</v>
      </c>
      <c r="I5354" s="1">
        <v>2011</v>
      </c>
      <c r="J5354" s="1">
        <v>2011</v>
      </c>
      <c r="K5354" s="1" t="s">
        <v>493</v>
      </c>
      <c r="L5354" s="1">
        <v>99.3</v>
      </c>
      <c r="M5354" s="1" t="s">
        <v>504</v>
      </c>
      <c r="N5354" s="1" t="s">
        <v>505</v>
      </c>
    </row>
    <row r="5355" spans="1:14" hidden="1" x14ac:dyDescent="0.35">
      <c r="A5355" s="1" t="s">
        <v>487</v>
      </c>
      <c r="B5355" s="1" t="s">
        <v>488</v>
      </c>
      <c r="C5355" s="2" t="s">
        <v>644</v>
      </c>
      <c r="D5355" s="1" t="s">
        <v>289</v>
      </c>
      <c r="E5355" s="1">
        <v>6110</v>
      </c>
      <c r="F5355" s="1" t="s">
        <v>490</v>
      </c>
      <c r="G5355" s="2" t="s">
        <v>499</v>
      </c>
      <c r="H5355" s="1" t="s">
        <v>500</v>
      </c>
      <c r="I5355" s="1">
        <v>2012</v>
      </c>
      <c r="J5355" s="1">
        <v>2012</v>
      </c>
      <c r="K5355" s="1" t="s">
        <v>493</v>
      </c>
      <c r="L5355" s="1">
        <v>107.31</v>
      </c>
      <c r="M5355" s="1" t="s">
        <v>504</v>
      </c>
      <c r="N5355" s="1" t="s">
        <v>505</v>
      </c>
    </row>
    <row r="5356" spans="1:14" hidden="1" x14ac:dyDescent="0.35">
      <c r="A5356" s="1" t="s">
        <v>487</v>
      </c>
      <c r="B5356" s="1" t="s">
        <v>488</v>
      </c>
      <c r="C5356" s="2" t="s">
        <v>644</v>
      </c>
      <c r="D5356" s="1" t="s">
        <v>289</v>
      </c>
      <c r="E5356" s="1">
        <v>6110</v>
      </c>
      <c r="F5356" s="1" t="s">
        <v>490</v>
      </c>
      <c r="G5356" s="2" t="s">
        <v>499</v>
      </c>
      <c r="H5356" s="1" t="s">
        <v>500</v>
      </c>
      <c r="I5356" s="1">
        <v>2013</v>
      </c>
      <c r="J5356" s="1">
        <v>2013</v>
      </c>
      <c r="K5356" s="1" t="s">
        <v>493</v>
      </c>
      <c r="L5356" s="1">
        <v>116.76</v>
      </c>
      <c r="M5356" s="1" t="s">
        <v>504</v>
      </c>
      <c r="N5356" s="1" t="s">
        <v>505</v>
      </c>
    </row>
    <row r="5357" spans="1:14" hidden="1" x14ac:dyDescent="0.35">
      <c r="A5357" s="1" t="s">
        <v>487</v>
      </c>
      <c r="B5357" s="1" t="s">
        <v>488</v>
      </c>
      <c r="C5357" s="2" t="s">
        <v>644</v>
      </c>
      <c r="D5357" s="1" t="s">
        <v>289</v>
      </c>
      <c r="E5357" s="1">
        <v>6110</v>
      </c>
      <c r="F5357" s="1" t="s">
        <v>490</v>
      </c>
      <c r="G5357" s="2" t="s">
        <v>499</v>
      </c>
      <c r="H5357" s="1" t="s">
        <v>500</v>
      </c>
      <c r="I5357" s="1">
        <v>2014</v>
      </c>
      <c r="J5357" s="1">
        <v>2014</v>
      </c>
      <c r="K5357" s="1" t="s">
        <v>493</v>
      </c>
      <c r="L5357" s="1">
        <v>124.78</v>
      </c>
      <c r="M5357" s="1" t="s">
        <v>504</v>
      </c>
      <c r="N5357" s="1" t="s">
        <v>505</v>
      </c>
    </row>
    <row r="5358" spans="1:14" hidden="1" x14ac:dyDescent="0.35">
      <c r="A5358" s="1" t="s">
        <v>487</v>
      </c>
      <c r="B5358" s="1" t="s">
        <v>488</v>
      </c>
      <c r="C5358" s="2" t="s">
        <v>644</v>
      </c>
      <c r="D5358" s="1" t="s">
        <v>289</v>
      </c>
      <c r="E5358" s="1">
        <v>6110</v>
      </c>
      <c r="F5358" s="1" t="s">
        <v>490</v>
      </c>
      <c r="G5358" s="2" t="s">
        <v>499</v>
      </c>
      <c r="H5358" s="1" t="s">
        <v>500</v>
      </c>
      <c r="I5358" s="1">
        <v>2015</v>
      </c>
      <c r="J5358" s="1">
        <v>2015</v>
      </c>
      <c r="K5358" s="1" t="s">
        <v>493</v>
      </c>
      <c r="L5358" s="1">
        <v>134.78</v>
      </c>
      <c r="M5358" s="1" t="s">
        <v>504</v>
      </c>
      <c r="N5358" s="1" t="s">
        <v>505</v>
      </c>
    </row>
    <row r="5359" spans="1:14" hidden="1" x14ac:dyDescent="0.35">
      <c r="A5359" s="1" t="s">
        <v>487</v>
      </c>
      <c r="B5359" s="1" t="s">
        <v>488</v>
      </c>
      <c r="C5359" s="2" t="s">
        <v>644</v>
      </c>
      <c r="D5359" s="1" t="s">
        <v>289</v>
      </c>
      <c r="E5359" s="1">
        <v>6110</v>
      </c>
      <c r="F5359" s="1" t="s">
        <v>490</v>
      </c>
      <c r="G5359" s="2" t="s">
        <v>499</v>
      </c>
      <c r="H5359" s="1" t="s">
        <v>500</v>
      </c>
      <c r="I5359" s="1">
        <v>2016</v>
      </c>
      <c r="J5359" s="1">
        <v>2016</v>
      </c>
      <c r="K5359" s="1" t="s">
        <v>493</v>
      </c>
      <c r="L5359" s="1">
        <v>160.47</v>
      </c>
      <c r="M5359" s="1" t="s">
        <v>504</v>
      </c>
      <c r="N5359" s="1" t="s">
        <v>505</v>
      </c>
    </row>
    <row r="5360" spans="1:14" hidden="1" x14ac:dyDescent="0.35">
      <c r="A5360" s="1" t="s">
        <v>487</v>
      </c>
      <c r="B5360" s="1" t="s">
        <v>488</v>
      </c>
      <c r="C5360" s="2" t="s">
        <v>644</v>
      </c>
      <c r="D5360" s="1" t="s">
        <v>289</v>
      </c>
      <c r="E5360" s="1">
        <v>6110</v>
      </c>
      <c r="F5360" s="1" t="s">
        <v>490</v>
      </c>
      <c r="G5360" s="2" t="s">
        <v>499</v>
      </c>
      <c r="H5360" s="1" t="s">
        <v>500</v>
      </c>
      <c r="I5360" s="1">
        <v>2017</v>
      </c>
      <c r="J5360" s="1">
        <v>2017</v>
      </c>
      <c r="K5360" s="1" t="s">
        <v>493</v>
      </c>
      <c r="L5360" s="1">
        <v>164.89</v>
      </c>
      <c r="M5360" s="1" t="s">
        <v>504</v>
      </c>
      <c r="N5360" s="1" t="s">
        <v>505</v>
      </c>
    </row>
    <row r="5361" spans="1:14" hidden="1" x14ac:dyDescent="0.35">
      <c r="A5361" s="1" t="s">
        <v>487</v>
      </c>
      <c r="B5361" s="1" t="s">
        <v>488</v>
      </c>
      <c r="C5361" s="2" t="s">
        <v>644</v>
      </c>
      <c r="D5361" s="1" t="s">
        <v>289</v>
      </c>
      <c r="E5361" s="1">
        <v>6110</v>
      </c>
      <c r="F5361" s="1" t="s">
        <v>490</v>
      </c>
      <c r="G5361" s="2" t="s">
        <v>501</v>
      </c>
      <c r="H5361" s="1" t="s">
        <v>502</v>
      </c>
      <c r="I5361" s="1">
        <v>2001</v>
      </c>
      <c r="J5361" s="1">
        <v>2001</v>
      </c>
      <c r="K5361" s="1" t="s">
        <v>493</v>
      </c>
      <c r="L5361" s="1">
        <v>0</v>
      </c>
      <c r="M5361" s="1" t="s">
        <v>504</v>
      </c>
      <c r="N5361" s="1" t="s">
        <v>505</v>
      </c>
    </row>
    <row r="5362" spans="1:14" hidden="1" x14ac:dyDescent="0.35">
      <c r="A5362" s="1" t="s">
        <v>487</v>
      </c>
      <c r="B5362" s="1" t="s">
        <v>488</v>
      </c>
      <c r="C5362" s="2" t="s">
        <v>644</v>
      </c>
      <c r="D5362" s="1" t="s">
        <v>289</v>
      </c>
      <c r="E5362" s="1">
        <v>6110</v>
      </c>
      <c r="F5362" s="1" t="s">
        <v>490</v>
      </c>
      <c r="G5362" s="2" t="s">
        <v>501</v>
      </c>
      <c r="H5362" s="1" t="s">
        <v>502</v>
      </c>
      <c r="I5362" s="1">
        <v>2002</v>
      </c>
      <c r="J5362" s="1">
        <v>2002</v>
      </c>
      <c r="K5362" s="1" t="s">
        <v>493</v>
      </c>
      <c r="L5362" s="1">
        <v>0</v>
      </c>
      <c r="M5362" s="1" t="s">
        <v>504</v>
      </c>
      <c r="N5362" s="1" t="s">
        <v>505</v>
      </c>
    </row>
    <row r="5363" spans="1:14" hidden="1" x14ac:dyDescent="0.35">
      <c r="A5363" s="1" t="s">
        <v>487</v>
      </c>
      <c r="B5363" s="1" t="s">
        <v>488</v>
      </c>
      <c r="C5363" s="2" t="s">
        <v>644</v>
      </c>
      <c r="D5363" s="1" t="s">
        <v>289</v>
      </c>
      <c r="E5363" s="1">
        <v>6110</v>
      </c>
      <c r="F5363" s="1" t="s">
        <v>490</v>
      </c>
      <c r="G5363" s="2" t="s">
        <v>501</v>
      </c>
      <c r="H5363" s="1" t="s">
        <v>502</v>
      </c>
      <c r="I5363" s="1">
        <v>2003</v>
      </c>
      <c r="J5363" s="1">
        <v>2003</v>
      </c>
      <c r="K5363" s="1" t="s">
        <v>493</v>
      </c>
      <c r="L5363" s="1">
        <v>0</v>
      </c>
      <c r="M5363" s="1" t="s">
        <v>504</v>
      </c>
      <c r="N5363" s="1" t="s">
        <v>505</v>
      </c>
    </row>
    <row r="5364" spans="1:14" hidden="1" x14ac:dyDescent="0.35">
      <c r="A5364" s="1" t="s">
        <v>487</v>
      </c>
      <c r="B5364" s="1" t="s">
        <v>488</v>
      </c>
      <c r="C5364" s="2" t="s">
        <v>644</v>
      </c>
      <c r="D5364" s="1" t="s">
        <v>289</v>
      </c>
      <c r="E5364" s="1">
        <v>6110</v>
      </c>
      <c r="F5364" s="1" t="s">
        <v>490</v>
      </c>
      <c r="G5364" s="2" t="s">
        <v>501</v>
      </c>
      <c r="H5364" s="1" t="s">
        <v>502</v>
      </c>
      <c r="I5364" s="1">
        <v>2004</v>
      </c>
      <c r="J5364" s="1">
        <v>2004</v>
      </c>
      <c r="K5364" s="1" t="s">
        <v>493</v>
      </c>
      <c r="L5364" s="1">
        <v>0</v>
      </c>
      <c r="M5364" s="1" t="s">
        <v>504</v>
      </c>
      <c r="N5364" s="1" t="s">
        <v>505</v>
      </c>
    </row>
    <row r="5365" spans="1:14" hidden="1" x14ac:dyDescent="0.35">
      <c r="A5365" s="1" t="s">
        <v>487</v>
      </c>
      <c r="B5365" s="1" t="s">
        <v>488</v>
      </c>
      <c r="C5365" s="2" t="s">
        <v>644</v>
      </c>
      <c r="D5365" s="1" t="s">
        <v>289</v>
      </c>
      <c r="E5365" s="1">
        <v>6110</v>
      </c>
      <c r="F5365" s="1" t="s">
        <v>490</v>
      </c>
      <c r="G5365" s="2" t="s">
        <v>501</v>
      </c>
      <c r="H5365" s="1" t="s">
        <v>502</v>
      </c>
      <c r="I5365" s="1">
        <v>2005</v>
      </c>
      <c r="J5365" s="1">
        <v>2005</v>
      </c>
      <c r="K5365" s="1" t="s">
        <v>493</v>
      </c>
      <c r="L5365" s="1">
        <v>0</v>
      </c>
      <c r="M5365" s="1" t="s">
        <v>504</v>
      </c>
      <c r="N5365" s="1" t="s">
        <v>505</v>
      </c>
    </row>
    <row r="5366" spans="1:14" hidden="1" x14ac:dyDescent="0.35">
      <c r="A5366" s="1" t="s">
        <v>487</v>
      </c>
      <c r="B5366" s="1" t="s">
        <v>488</v>
      </c>
      <c r="C5366" s="2" t="s">
        <v>644</v>
      </c>
      <c r="D5366" s="1" t="s">
        <v>289</v>
      </c>
      <c r="E5366" s="1">
        <v>6110</v>
      </c>
      <c r="F5366" s="1" t="s">
        <v>490</v>
      </c>
      <c r="G5366" s="2" t="s">
        <v>501</v>
      </c>
      <c r="H5366" s="1" t="s">
        <v>502</v>
      </c>
      <c r="I5366" s="1">
        <v>2006</v>
      </c>
      <c r="J5366" s="1">
        <v>2006</v>
      </c>
      <c r="K5366" s="1" t="s">
        <v>493</v>
      </c>
      <c r="L5366" s="1">
        <v>0</v>
      </c>
      <c r="M5366" s="1" t="s">
        <v>504</v>
      </c>
      <c r="N5366" s="1" t="s">
        <v>505</v>
      </c>
    </row>
    <row r="5367" spans="1:14" hidden="1" x14ac:dyDescent="0.35">
      <c r="A5367" s="1" t="s">
        <v>487</v>
      </c>
      <c r="B5367" s="1" t="s">
        <v>488</v>
      </c>
      <c r="C5367" s="2" t="s">
        <v>644</v>
      </c>
      <c r="D5367" s="1" t="s">
        <v>289</v>
      </c>
      <c r="E5367" s="1">
        <v>6110</v>
      </c>
      <c r="F5367" s="1" t="s">
        <v>490</v>
      </c>
      <c r="G5367" s="2" t="s">
        <v>501</v>
      </c>
      <c r="H5367" s="1" t="s">
        <v>502</v>
      </c>
      <c r="I5367" s="1">
        <v>2007</v>
      </c>
      <c r="J5367" s="1">
        <v>2007</v>
      </c>
      <c r="K5367" s="1" t="s">
        <v>493</v>
      </c>
      <c r="L5367" s="1">
        <v>0</v>
      </c>
      <c r="M5367" s="1" t="s">
        <v>504</v>
      </c>
      <c r="N5367" s="1" t="s">
        <v>505</v>
      </c>
    </row>
    <row r="5368" spans="1:14" hidden="1" x14ac:dyDescent="0.35">
      <c r="A5368" s="1" t="s">
        <v>487</v>
      </c>
      <c r="B5368" s="1" t="s">
        <v>488</v>
      </c>
      <c r="C5368" s="2" t="s">
        <v>644</v>
      </c>
      <c r="D5368" s="1" t="s">
        <v>289</v>
      </c>
      <c r="E5368" s="1">
        <v>6110</v>
      </c>
      <c r="F5368" s="1" t="s">
        <v>490</v>
      </c>
      <c r="G5368" s="2" t="s">
        <v>501</v>
      </c>
      <c r="H5368" s="1" t="s">
        <v>502</v>
      </c>
      <c r="I5368" s="1">
        <v>2008</v>
      </c>
      <c r="J5368" s="1">
        <v>2008</v>
      </c>
      <c r="K5368" s="1" t="s">
        <v>493</v>
      </c>
      <c r="L5368" s="1">
        <v>0</v>
      </c>
      <c r="M5368" s="1" t="s">
        <v>504</v>
      </c>
      <c r="N5368" s="1" t="s">
        <v>505</v>
      </c>
    </row>
    <row r="5369" spans="1:14" hidden="1" x14ac:dyDescent="0.35">
      <c r="A5369" s="1" t="s">
        <v>487</v>
      </c>
      <c r="B5369" s="1" t="s">
        <v>488</v>
      </c>
      <c r="C5369" s="2" t="s">
        <v>644</v>
      </c>
      <c r="D5369" s="1" t="s">
        <v>289</v>
      </c>
      <c r="E5369" s="1">
        <v>6110</v>
      </c>
      <c r="F5369" s="1" t="s">
        <v>490</v>
      </c>
      <c r="G5369" s="2" t="s">
        <v>501</v>
      </c>
      <c r="H5369" s="1" t="s">
        <v>502</v>
      </c>
      <c r="I5369" s="1">
        <v>2009</v>
      </c>
      <c r="J5369" s="1">
        <v>2009</v>
      </c>
      <c r="K5369" s="1" t="s">
        <v>493</v>
      </c>
      <c r="L5369" s="1">
        <v>0</v>
      </c>
      <c r="M5369" s="1" t="s">
        <v>504</v>
      </c>
      <c r="N5369" s="1" t="s">
        <v>505</v>
      </c>
    </row>
    <row r="5370" spans="1:14" hidden="1" x14ac:dyDescent="0.35">
      <c r="A5370" s="1" t="s">
        <v>487</v>
      </c>
      <c r="B5370" s="1" t="s">
        <v>488</v>
      </c>
      <c r="C5370" s="2" t="s">
        <v>644</v>
      </c>
      <c r="D5370" s="1" t="s">
        <v>289</v>
      </c>
      <c r="E5370" s="1">
        <v>6110</v>
      </c>
      <c r="F5370" s="1" t="s">
        <v>490</v>
      </c>
      <c r="G5370" s="2" t="s">
        <v>501</v>
      </c>
      <c r="H5370" s="1" t="s">
        <v>502</v>
      </c>
      <c r="I5370" s="1">
        <v>2010</v>
      </c>
      <c r="J5370" s="1">
        <v>2010</v>
      </c>
      <c r="K5370" s="1" t="s">
        <v>493</v>
      </c>
      <c r="L5370" s="1">
        <v>0</v>
      </c>
      <c r="M5370" s="1" t="s">
        <v>504</v>
      </c>
      <c r="N5370" s="1" t="s">
        <v>505</v>
      </c>
    </row>
    <row r="5371" spans="1:14" hidden="1" x14ac:dyDescent="0.35">
      <c r="A5371" s="1" t="s">
        <v>487</v>
      </c>
      <c r="B5371" s="1" t="s">
        <v>488</v>
      </c>
      <c r="C5371" s="2" t="s">
        <v>644</v>
      </c>
      <c r="D5371" s="1" t="s">
        <v>289</v>
      </c>
      <c r="E5371" s="1">
        <v>6110</v>
      </c>
      <c r="F5371" s="1" t="s">
        <v>490</v>
      </c>
      <c r="G5371" s="2" t="s">
        <v>501</v>
      </c>
      <c r="H5371" s="1" t="s">
        <v>502</v>
      </c>
      <c r="I5371" s="1">
        <v>2011</v>
      </c>
      <c r="J5371" s="1">
        <v>2011</v>
      </c>
      <c r="K5371" s="1" t="s">
        <v>493</v>
      </c>
      <c r="L5371" s="1">
        <v>0</v>
      </c>
      <c r="M5371" s="1" t="s">
        <v>504</v>
      </c>
      <c r="N5371" s="1" t="s">
        <v>505</v>
      </c>
    </row>
    <row r="5372" spans="1:14" hidden="1" x14ac:dyDescent="0.35">
      <c r="A5372" s="1" t="s">
        <v>487</v>
      </c>
      <c r="B5372" s="1" t="s">
        <v>488</v>
      </c>
      <c r="C5372" s="2" t="s">
        <v>644</v>
      </c>
      <c r="D5372" s="1" t="s">
        <v>289</v>
      </c>
      <c r="E5372" s="1">
        <v>6110</v>
      </c>
      <c r="F5372" s="1" t="s">
        <v>490</v>
      </c>
      <c r="G5372" s="2" t="s">
        <v>501</v>
      </c>
      <c r="H5372" s="1" t="s">
        <v>502</v>
      </c>
      <c r="I5372" s="1">
        <v>2012</v>
      </c>
      <c r="J5372" s="1">
        <v>2012</v>
      </c>
      <c r="K5372" s="1" t="s">
        <v>493</v>
      </c>
      <c r="L5372" s="1">
        <v>0</v>
      </c>
      <c r="M5372" s="1" t="s">
        <v>504</v>
      </c>
      <c r="N5372" s="1" t="s">
        <v>505</v>
      </c>
    </row>
    <row r="5373" spans="1:14" hidden="1" x14ac:dyDescent="0.35">
      <c r="A5373" s="1" t="s">
        <v>487</v>
      </c>
      <c r="B5373" s="1" t="s">
        <v>488</v>
      </c>
      <c r="C5373" s="2" t="s">
        <v>645</v>
      </c>
      <c r="D5373" s="1" t="s">
        <v>291</v>
      </c>
      <c r="E5373" s="1">
        <v>6110</v>
      </c>
      <c r="F5373" s="1" t="s">
        <v>490</v>
      </c>
      <c r="G5373" s="2" t="s">
        <v>491</v>
      </c>
      <c r="H5373" s="1" t="s">
        <v>492</v>
      </c>
      <c r="I5373" s="1">
        <v>2001</v>
      </c>
      <c r="J5373" s="1">
        <v>2001</v>
      </c>
      <c r="K5373" s="1" t="s">
        <v>493</v>
      </c>
      <c r="L5373" s="1">
        <v>374.72</v>
      </c>
      <c r="M5373" s="1" t="s">
        <v>504</v>
      </c>
      <c r="N5373" s="1" t="s">
        <v>505</v>
      </c>
    </row>
    <row r="5374" spans="1:14" hidden="1" x14ac:dyDescent="0.35">
      <c r="A5374" s="1" t="s">
        <v>487</v>
      </c>
      <c r="B5374" s="1" t="s">
        <v>488</v>
      </c>
      <c r="C5374" s="2" t="s">
        <v>645</v>
      </c>
      <c r="D5374" s="1" t="s">
        <v>291</v>
      </c>
      <c r="E5374" s="1">
        <v>6110</v>
      </c>
      <c r="F5374" s="1" t="s">
        <v>490</v>
      </c>
      <c r="G5374" s="2" t="s">
        <v>491</v>
      </c>
      <c r="H5374" s="1" t="s">
        <v>492</v>
      </c>
      <c r="I5374" s="1">
        <v>2002</v>
      </c>
      <c r="J5374" s="1">
        <v>2002</v>
      </c>
      <c r="K5374" s="1" t="s">
        <v>493</v>
      </c>
      <c r="L5374" s="1">
        <v>276.07</v>
      </c>
      <c r="M5374" s="1" t="s">
        <v>504</v>
      </c>
      <c r="N5374" s="1" t="s">
        <v>505</v>
      </c>
    </row>
    <row r="5375" spans="1:14" hidden="1" x14ac:dyDescent="0.35">
      <c r="A5375" s="1" t="s">
        <v>487</v>
      </c>
      <c r="B5375" s="1" t="s">
        <v>488</v>
      </c>
      <c r="C5375" s="2" t="s">
        <v>645</v>
      </c>
      <c r="D5375" s="1" t="s">
        <v>291</v>
      </c>
      <c r="E5375" s="1">
        <v>6110</v>
      </c>
      <c r="F5375" s="1" t="s">
        <v>490</v>
      </c>
      <c r="G5375" s="2" t="s">
        <v>491</v>
      </c>
      <c r="H5375" s="1" t="s">
        <v>492</v>
      </c>
      <c r="I5375" s="1">
        <v>2003</v>
      </c>
      <c r="J5375" s="1">
        <v>2003</v>
      </c>
      <c r="K5375" s="1" t="s">
        <v>493</v>
      </c>
      <c r="L5375" s="1">
        <v>360.6</v>
      </c>
      <c r="M5375" s="1" t="s">
        <v>504</v>
      </c>
      <c r="N5375" s="1" t="s">
        <v>505</v>
      </c>
    </row>
    <row r="5376" spans="1:14" hidden="1" x14ac:dyDescent="0.35">
      <c r="A5376" s="1" t="s">
        <v>487</v>
      </c>
      <c r="B5376" s="1" t="s">
        <v>488</v>
      </c>
      <c r="C5376" s="2" t="s">
        <v>645</v>
      </c>
      <c r="D5376" s="1" t="s">
        <v>291</v>
      </c>
      <c r="E5376" s="1">
        <v>6110</v>
      </c>
      <c r="F5376" s="1" t="s">
        <v>490</v>
      </c>
      <c r="G5376" s="2" t="s">
        <v>491</v>
      </c>
      <c r="H5376" s="1" t="s">
        <v>492</v>
      </c>
      <c r="I5376" s="1">
        <v>2004</v>
      </c>
      <c r="J5376" s="1">
        <v>2004</v>
      </c>
      <c r="K5376" s="1" t="s">
        <v>493</v>
      </c>
      <c r="L5376" s="1">
        <v>474.95</v>
      </c>
      <c r="M5376" s="1" t="s">
        <v>504</v>
      </c>
      <c r="N5376" s="1" t="s">
        <v>505</v>
      </c>
    </row>
    <row r="5377" spans="1:14" hidden="1" x14ac:dyDescent="0.35">
      <c r="A5377" s="1" t="s">
        <v>487</v>
      </c>
      <c r="B5377" s="1" t="s">
        <v>488</v>
      </c>
      <c r="C5377" s="2" t="s">
        <v>645</v>
      </c>
      <c r="D5377" s="1" t="s">
        <v>291</v>
      </c>
      <c r="E5377" s="1">
        <v>6110</v>
      </c>
      <c r="F5377" s="1" t="s">
        <v>490</v>
      </c>
      <c r="G5377" s="2" t="s">
        <v>491</v>
      </c>
      <c r="H5377" s="1" t="s">
        <v>492</v>
      </c>
      <c r="I5377" s="1">
        <v>2005</v>
      </c>
      <c r="J5377" s="1">
        <v>2005</v>
      </c>
      <c r="K5377" s="1" t="s">
        <v>493</v>
      </c>
      <c r="L5377" s="1">
        <v>657.07</v>
      </c>
      <c r="M5377" s="1" t="s">
        <v>504</v>
      </c>
      <c r="N5377" s="1" t="s">
        <v>505</v>
      </c>
    </row>
    <row r="5378" spans="1:14" hidden="1" x14ac:dyDescent="0.35">
      <c r="A5378" s="1" t="s">
        <v>487</v>
      </c>
      <c r="B5378" s="1" t="s">
        <v>488</v>
      </c>
      <c r="C5378" s="2" t="s">
        <v>645</v>
      </c>
      <c r="D5378" s="1" t="s">
        <v>291</v>
      </c>
      <c r="E5378" s="1">
        <v>6110</v>
      </c>
      <c r="F5378" s="1" t="s">
        <v>490</v>
      </c>
      <c r="G5378" s="2" t="s">
        <v>491</v>
      </c>
      <c r="H5378" s="1" t="s">
        <v>492</v>
      </c>
      <c r="I5378" s="1">
        <v>2006</v>
      </c>
      <c r="J5378" s="1">
        <v>2006</v>
      </c>
      <c r="K5378" s="1" t="s">
        <v>493</v>
      </c>
      <c r="L5378" s="1">
        <v>693.53</v>
      </c>
      <c r="M5378" s="1" t="s">
        <v>504</v>
      </c>
      <c r="N5378" s="1" t="s">
        <v>505</v>
      </c>
    </row>
    <row r="5379" spans="1:14" hidden="1" x14ac:dyDescent="0.35">
      <c r="A5379" s="1" t="s">
        <v>487</v>
      </c>
      <c r="B5379" s="1" t="s">
        <v>488</v>
      </c>
      <c r="C5379" s="2" t="s">
        <v>645</v>
      </c>
      <c r="D5379" s="1" t="s">
        <v>291</v>
      </c>
      <c r="E5379" s="1">
        <v>6110</v>
      </c>
      <c r="F5379" s="1" t="s">
        <v>490</v>
      </c>
      <c r="G5379" s="2" t="s">
        <v>491</v>
      </c>
      <c r="H5379" s="1" t="s">
        <v>492</v>
      </c>
      <c r="I5379" s="1">
        <v>2007</v>
      </c>
      <c r="J5379" s="1">
        <v>2007</v>
      </c>
      <c r="K5379" s="1" t="s">
        <v>493</v>
      </c>
      <c r="L5379" s="1">
        <v>846.72</v>
      </c>
      <c r="M5379" s="1" t="s">
        <v>504</v>
      </c>
      <c r="N5379" s="1" t="s">
        <v>505</v>
      </c>
    </row>
    <row r="5380" spans="1:14" hidden="1" x14ac:dyDescent="0.35">
      <c r="A5380" s="1" t="s">
        <v>487</v>
      </c>
      <c r="B5380" s="1" t="s">
        <v>488</v>
      </c>
      <c r="C5380" s="2" t="s">
        <v>645</v>
      </c>
      <c r="D5380" s="1" t="s">
        <v>291</v>
      </c>
      <c r="E5380" s="1">
        <v>6110</v>
      </c>
      <c r="F5380" s="1" t="s">
        <v>490</v>
      </c>
      <c r="G5380" s="2" t="s">
        <v>491</v>
      </c>
      <c r="H5380" s="1" t="s">
        <v>492</v>
      </c>
      <c r="I5380" s="1">
        <v>2008</v>
      </c>
      <c r="J5380" s="1">
        <v>2008</v>
      </c>
      <c r="K5380" s="1" t="s">
        <v>493</v>
      </c>
      <c r="L5380" s="1">
        <v>1176.51</v>
      </c>
      <c r="M5380" s="1" t="s">
        <v>504</v>
      </c>
      <c r="N5380" s="1" t="s">
        <v>505</v>
      </c>
    </row>
    <row r="5381" spans="1:14" hidden="1" x14ac:dyDescent="0.35">
      <c r="A5381" s="1" t="s">
        <v>487</v>
      </c>
      <c r="B5381" s="1" t="s">
        <v>488</v>
      </c>
      <c r="C5381" s="2" t="s">
        <v>645</v>
      </c>
      <c r="D5381" s="1" t="s">
        <v>291</v>
      </c>
      <c r="E5381" s="1">
        <v>6110</v>
      </c>
      <c r="F5381" s="1" t="s">
        <v>490</v>
      </c>
      <c r="G5381" s="2" t="s">
        <v>491</v>
      </c>
      <c r="H5381" s="1" t="s">
        <v>492</v>
      </c>
      <c r="I5381" s="1">
        <v>2009</v>
      </c>
      <c r="J5381" s="1">
        <v>2009</v>
      </c>
      <c r="K5381" s="1" t="s">
        <v>493</v>
      </c>
      <c r="L5381" s="1">
        <v>1493.77</v>
      </c>
      <c r="M5381" s="1" t="s">
        <v>504</v>
      </c>
      <c r="N5381" s="1" t="s">
        <v>505</v>
      </c>
    </row>
    <row r="5382" spans="1:14" hidden="1" x14ac:dyDescent="0.35">
      <c r="A5382" s="1" t="s">
        <v>487</v>
      </c>
      <c r="B5382" s="1" t="s">
        <v>488</v>
      </c>
      <c r="C5382" s="2" t="s">
        <v>645</v>
      </c>
      <c r="D5382" s="1" t="s">
        <v>291</v>
      </c>
      <c r="E5382" s="1">
        <v>6110</v>
      </c>
      <c r="F5382" s="1" t="s">
        <v>490</v>
      </c>
      <c r="G5382" s="2" t="s">
        <v>491</v>
      </c>
      <c r="H5382" s="1" t="s">
        <v>492</v>
      </c>
      <c r="I5382" s="1">
        <v>2010</v>
      </c>
      <c r="J5382" s="1">
        <v>2010</v>
      </c>
      <c r="K5382" s="1" t="s">
        <v>493</v>
      </c>
      <c r="L5382" s="1">
        <v>1359.26</v>
      </c>
      <c r="M5382" s="1" t="s">
        <v>504</v>
      </c>
      <c r="N5382" s="1" t="s">
        <v>505</v>
      </c>
    </row>
    <row r="5383" spans="1:14" hidden="1" x14ac:dyDescent="0.35">
      <c r="A5383" s="1" t="s">
        <v>487</v>
      </c>
      <c r="B5383" s="1" t="s">
        <v>488</v>
      </c>
      <c r="C5383" s="2" t="s">
        <v>645</v>
      </c>
      <c r="D5383" s="1" t="s">
        <v>291</v>
      </c>
      <c r="E5383" s="1">
        <v>6110</v>
      </c>
      <c r="F5383" s="1" t="s">
        <v>490</v>
      </c>
      <c r="G5383" s="2" t="s">
        <v>491</v>
      </c>
      <c r="H5383" s="1" t="s">
        <v>492</v>
      </c>
      <c r="I5383" s="1">
        <v>2011</v>
      </c>
      <c r="J5383" s="1">
        <v>2011</v>
      </c>
      <c r="K5383" s="1" t="s">
        <v>493</v>
      </c>
      <c r="L5383" s="1">
        <v>1358.16</v>
      </c>
      <c r="M5383" s="1" t="s">
        <v>504</v>
      </c>
      <c r="N5383" s="1" t="s">
        <v>505</v>
      </c>
    </row>
    <row r="5384" spans="1:14" hidden="1" x14ac:dyDescent="0.35">
      <c r="A5384" s="1" t="s">
        <v>487</v>
      </c>
      <c r="B5384" s="1" t="s">
        <v>488</v>
      </c>
      <c r="C5384" s="2" t="s">
        <v>645</v>
      </c>
      <c r="D5384" s="1" t="s">
        <v>291</v>
      </c>
      <c r="E5384" s="1">
        <v>6110</v>
      </c>
      <c r="F5384" s="1" t="s">
        <v>490</v>
      </c>
      <c r="G5384" s="2" t="s">
        <v>491</v>
      </c>
      <c r="H5384" s="1" t="s">
        <v>492</v>
      </c>
      <c r="I5384" s="1">
        <v>2012</v>
      </c>
      <c r="J5384" s="1">
        <v>2012</v>
      </c>
      <c r="K5384" s="1" t="s">
        <v>493</v>
      </c>
      <c r="L5384" s="1">
        <v>304.87</v>
      </c>
      <c r="M5384" s="1" t="s">
        <v>504</v>
      </c>
      <c r="N5384" s="1" t="s">
        <v>505</v>
      </c>
    </row>
    <row r="5385" spans="1:14" hidden="1" x14ac:dyDescent="0.35">
      <c r="A5385" s="1" t="s">
        <v>487</v>
      </c>
      <c r="B5385" s="1" t="s">
        <v>488</v>
      </c>
      <c r="C5385" s="2" t="s">
        <v>645</v>
      </c>
      <c r="D5385" s="1" t="s">
        <v>291</v>
      </c>
      <c r="E5385" s="1">
        <v>6110</v>
      </c>
      <c r="F5385" s="1" t="s">
        <v>490</v>
      </c>
      <c r="G5385" s="2" t="s">
        <v>491</v>
      </c>
      <c r="H5385" s="1" t="s">
        <v>492</v>
      </c>
      <c r="I5385" s="1">
        <v>2013</v>
      </c>
      <c r="J5385" s="1">
        <v>2013</v>
      </c>
      <c r="K5385" s="1" t="s">
        <v>493</v>
      </c>
      <c r="L5385" s="1">
        <v>343.49</v>
      </c>
      <c r="M5385" s="1" t="s">
        <v>504</v>
      </c>
      <c r="N5385" s="1" t="s">
        <v>505</v>
      </c>
    </row>
    <row r="5386" spans="1:14" hidden="1" x14ac:dyDescent="0.35">
      <c r="A5386" s="1" t="s">
        <v>487</v>
      </c>
      <c r="B5386" s="1" t="s">
        <v>488</v>
      </c>
      <c r="C5386" s="2" t="s">
        <v>645</v>
      </c>
      <c r="D5386" s="1" t="s">
        <v>291</v>
      </c>
      <c r="E5386" s="1">
        <v>6110</v>
      </c>
      <c r="F5386" s="1" t="s">
        <v>490</v>
      </c>
      <c r="G5386" s="2" t="s">
        <v>491</v>
      </c>
      <c r="H5386" s="1" t="s">
        <v>492</v>
      </c>
      <c r="I5386" s="1">
        <v>2014</v>
      </c>
      <c r="J5386" s="1">
        <v>2014</v>
      </c>
      <c r="K5386" s="1" t="s">
        <v>493</v>
      </c>
      <c r="L5386" s="1">
        <v>326.81</v>
      </c>
      <c r="M5386" s="1" t="s">
        <v>504</v>
      </c>
      <c r="N5386" s="1" t="s">
        <v>505</v>
      </c>
    </row>
    <row r="5387" spans="1:14" hidden="1" x14ac:dyDescent="0.35">
      <c r="A5387" s="1" t="s">
        <v>487</v>
      </c>
      <c r="B5387" s="1" t="s">
        <v>488</v>
      </c>
      <c r="C5387" s="2" t="s">
        <v>645</v>
      </c>
      <c r="D5387" s="1" t="s">
        <v>291</v>
      </c>
      <c r="E5387" s="1">
        <v>6110</v>
      </c>
      <c r="F5387" s="1" t="s">
        <v>490</v>
      </c>
      <c r="G5387" s="2" t="s">
        <v>491</v>
      </c>
      <c r="H5387" s="1" t="s">
        <v>492</v>
      </c>
      <c r="I5387" s="1">
        <v>2015</v>
      </c>
      <c r="J5387" s="1">
        <v>2015</v>
      </c>
      <c r="K5387" s="1" t="s">
        <v>493</v>
      </c>
      <c r="L5387" s="1">
        <v>332.85</v>
      </c>
      <c r="M5387" s="1" t="s">
        <v>504</v>
      </c>
      <c r="N5387" s="1" t="s">
        <v>505</v>
      </c>
    </row>
    <row r="5388" spans="1:14" hidden="1" x14ac:dyDescent="0.35">
      <c r="A5388" s="1" t="s">
        <v>487</v>
      </c>
      <c r="B5388" s="1" t="s">
        <v>488</v>
      </c>
      <c r="C5388" s="2" t="s">
        <v>645</v>
      </c>
      <c r="D5388" s="1" t="s">
        <v>291</v>
      </c>
      <c r="E5388" s="1">
        <v>6110</v>
      </c>
      <c r="F5388" s="1" t="s">
        <v>490</v>
      </c>
      <c r="G5388" s="2" t="s">
        <v>491</v>
      </c>
      <c r="H5388" s="1" t="s">
        <v>492</v>
      </c>
      <c r="I5388" s="1">
        <v>2016</v>
      </c>
      <c r="J5388" s="1">
        <v>2016</v>
      </c>
      <c r="K5388" s="1" t="s">
        <v>493</v>
      </c>
      <c r="L5388" s="1">
        <v>247.95</v>
      </c>
      <c r="M5388" s="1" t="s">
        <v>504</v>
      </c>
      <c r="N5388" s="1" t="s">
        <v>505</v>
      </c>
    </row>
    <row r="5389" spans="1:14" hidden="1" x14ac:dyDescent="0.35">
      <c r="A5389" s="1" t="s">
        <v>487</v>
      </c>
      <c r="B5389" s="1" t="s">
        <v>488</v>
      </c>
      <c r="C5389" s="2" t="s">
        <v>645</v>
      </c>
      <c r="D5389" s="1" t="s">
        <v>291</v>
      </c>
      <c r="E5389" s="1">
        <v>6110</v>
      </c>
      <c r="F5389" s="1" t="s">
        <v>490</v>
      </c>
      <c r="G5389" s="2" t="s">
        <v>491</v>
      </c>
      <c r="H5389" s="1" t="s">
        <v>492</v>
      </c>
      <c r="I5389" s="1">
        <v>2017</v>
      </c>
      <c r="J5389" s="1">
        <v>2017</v>
      </c>
      <c r="K5389" s="1" t="s">
        <v>493</v>
      </c>
      <c r="L5389" s="1">
        <v>223.68</v>
      </c>
      <c r="M5389" s="1" t="s">
        <v>504</v>
      </c>
      <c r="N5389" s="1" t="s">
        <v>505</v>
      </c>
    </row>
    <row r="5390" spans="1:14" hidden="1" x14ac:dyDescent="0.35">
      <c r="A5390" s="1" t="s">
        <v>487</v>
      </c>
      <c r="B5390" s="1" t="s">
        <v>488</v>
      </c>
      <c r="C5390" s="2" t="s">
        <v>645</v>
      </c>
      <c r="D5390" s="1" t="s">
        <v>291</v>
      </c>
      <c r="E5390" s="1">
        <v>6110</v>
      </c>
      <c r="F5390" s="1" t="s">
        <v>490</v>
      </c>
      <c r="G5390" s="2" t="s">
        <v>506</v>
      </c>
      <c r="H5390" s="1" t="s">
        <v>507</v>
      </c>
      <c r="I5390" s="1">
        <v>2004</v>
      </c>
      <c r="J5390" s="1">
        <v>2004</v>
      </c>
      <c r="K5390" s="1" t="s">
        <v>493</v>
      </c>
      <c r="L5390" s="1">
        <v>20.5</v>
      </c>
      <c r="M5390" s="1" t="s">
        <v>504</v>
      </c>
      <c r="N5390" s="1" t="s">
        <v>505</v>
      </c>
    </row>
    <row r="5391" spans="1:14" hidden="1" x14ac:dyDescent="0.35">
      <c r="A5391" s="1" t="s">
        <v>487</v>
      </c>
      <c r="B5391" s="1" t="s">
        <v>488</v>
      </c>
      <c r="C5391" s="2" t="s">
        <v>645</v>
      </c>
      <c r="D5391" s="1" t="s">
        <v>291</v>
      </c>
      <c r="E5391" s="1">
        <v>6110</v>
      </c>
      <c r="F5391" s="1" t="s">
        <v>490</v>
      </c>
      <c r="G5391" s="2" t="s">
        <v>506</v>
      </c>
      <c r="H5391" s="1" t="s">
        <v>507</v>
      </c>
      <c r="I5391" s="1">
        <v>2005</v>
      </c>
      <c r="J5391" s="1">
        <v>2005</v>
      </c>
      <c r="K5391" s="1" t="s">
        <v>493</v>
      </c>
      <c r="L5391" s="1">
        <v>23.93</v>
      </c>
      <c r="M5391" s="1" t="s">
        <v>504</v>
      </c>
      <c r="N5391" s="1" t="s">
        <v>505</v>
      </c>
    </row>
    <row r="5392" spans="1:14" hidden="1" x14ac:dyDescent="0.35">
      <c r="A5392" s="1" t="s">
        <v>487</v>
      </c>
      <c r="B5392" s="1" t="s">
        <v>488</v>
      </c>
      <c r="C5392" s="2" t="s">
        <v>645</v>
      </c>
      <c r="D5392" s="1" t="s">
        <v>291</v>
      </c>
      <c r="E5392" s="1">
        <v>6110</v>
      </c>
      <c r="F5392" s="1" t="s">
        <v>490</v>
      </c>
      <c r="G5392" s="2" t="s">
        <v>506</v>
      </c>
      <c r="H5392" s="1" t="s">
        <v>507</v>
      </c>
      <c r="I5392" s="1">
        <v>2006</v>
      </c>
      <c r="J5392" s="1">
        <v>2006</v>
      </c>
      <c r="K5392" s="1" t="s">
        <v>493</v>
      </c>
      <c r="L5392" s="1">
        <v>33.049999999999997</v>
      </c>
      <c r="M5392" s="1" t="s">
        <v>504</v>
      </c>
      <c r="N5392" s="1" t="s">
        <v>505</v>
      </c>
    </row>
    <row r="5393" spans="1:14" hidden="1" x14ac:dyDescent="0.35">
      <c r="A5393" s="1" t="s">
        <v>487</v>
      </c>
      <c r="B5393" s="1" t="s">
        <v>488</v>
      </c>
      <c r="C5393" s="2" t="s">
        <v>645</v>
      </c>
      <c r="D5393" s="1" t="s">
        <v>291</v>
      </c>
      <c r="E5393" s="1">
        <v>6110</v>
      </c>
      <c r="F5393" s="1" t="s">
        <v>490</v>
      </c>
      <c r="G5393" s="2" t="s">
        <v>506</v>
      </c>
      <c r="H5393" s="1" t="s">
        <v>507</v>
      </c>
      <c r="I5393" s="1">
        <v>2007</v>
      </c>
      <c r="J5393" s="1">
        <v>2007</v>
      </c>
      <c r="K5393" s="1" t="s">
        <v>493</v>
      </c>
      <c r="L5393" s="1">
        <v>42.45</v>
      </c>
      <c r="M5393" s="1" t="s">
        <v>504</v>
      </c>
      <c r="N5393" s="1" t="s">
        <v>505</v>
      </c>
    </row>
    <row r="5394" spans="1:14" hidden="1" x14ac:dyDescent="0.35">
      <c r="A5394" s="1" t="s">
        <v>487</v>
      </c>
      <c r="B5394" s="1" t="s">
        <v>488</v>
      </c>
      <c r="C5394" s="2" t="s">
        <v>645</v>
      </c>
      <c r="D5394" s="1" t="s">
        <v>291</v>
      </c>
      <c r="E5394" s="1">
        <v>6110</v>
      </c>
      <c r="F5394" s="1" t="s">
        <v>490</v>
      </c>
      <c r="G5394" s="2" t="s">
        <v>506</v>
      </c>
      <c r="H5394" s="1" t="s">
        <v>507</v>
      </c>
      <c r="I5394" s="1">
        <v>2008</v>
      </c>
      <c r="J5394" s="1">
        <v>2008</v>
      </c>
      <c r="K5394" s="1" t="s">
        <v>493</v>
      </c>
      <c r="L5394" s="1">
        <v>42.17</v>
      </c>
      <c r="M5394" s="1" t="s">
        <v>504</v>
      </c>
      <c r="N5394" s="1" t="s">
        <v>505</v>
      </c>
    </row>
    <row r="5395" spans="1:14" hidden="1" x14ac:dyDescent="0.35">
      <c r="A5395" s="1" t="s">
        <v>487</v>
      </c>
      <c r="B5395" s="1" t="s">
        <v>488</v>
      </c>
      <c r="C5395" s="2" t="s">
        <v>645</v>
      </c>
      <c r="D5395" s="1" t="s">
        <v>291</v>
      </c>
      <c r="E5395" s="1">
        <v>6110</v>
      </c>
      <c r="F5395" s="1" t="s">
        <v>490</v>
      </c>
      <c r="G5395" s="2" t="s">
        <v>506</v>
      </c>
      <c r="H5395" s="1" t="s">
        <v>507</v>
      </c>
      <c r="I5395" s="1">
        <v>2009</v>
      </c>
      <c r="J5395" s="1">
        <v>2009</v>
      </c>
      <c r="K5395" s="1" t="s">
        <v>493</v>
      </c>
      <c r="L5395" s="1">
        <v>42.92</v>
      </c>
      <c r="M5395" s="1" t="s">
        <v>504</v>
      </c>
      <c r="N5395" s="1" t="s">
        <v>505</v>
      </c>
    </row>
    <row r="5396" spans="1:14" hidden="1" x14ac:dyDescent="0.35">
      <c r="A5396" s="1" t="s">
        <v>487</v>
      </c>
      <c r="B5396" s="1" t="s">
        <v>488</v>
      </c>
      <c r="C5396" s="2" t="s">
        <v>645</v>
      </c>
      <c r="D5396" s="1" t="s">
        <v>291</v>
      </c>
      <c r="E5396" s="1">
        <v>6110</v>
      </c>
      <c r="F5396" s="1" t="s">
        <v>490</v>
      </c>
      <c r="G5396" s="2" t="s">
        <v>506</v>
      </c>
      <c r="H5396" s="1" t="s">
        <v>507</v>
      </c>
      <c r="I5396" s="1">
        <v>2010</v>
      </c>
      <c r="J5396" s="1">
        <v>2010</v>
      </c>
      <c r="K5396" s="1" t="s">
        <v>493</v>
      </c>
      <c r="L5396" s="1">
        <v>37.020000000000003</v>
      </c>
      <c r="M5396" s="1" t="s">
        <v>504</v>
      </c>
      <c r="N5396" s="1" t="s">
        <v>505</v>
      </c>
    </row>
    <row r="5397" spans="1:14" hidden="1" x14ac:dyDescent="0.35">
      <c r="A5397" s="1" t="s">
        <v>487</v>
      </c>
      <c r="B5397" s="1" t="s">
        <v>488</v>
      </c>
      <c r="C5397" s="2" t="s">
        <v>645</v>
      </c>
      <c r="D5397" s="1" t="s">
        <v>291</v>
      </c>
      <c r="E5397" s="1">
        <v>6110</v>
      </c>
      <c r="F5397" s="1" t="s">
        <v>490</v>
      </c>
      <c r="G5397" s="2" t="s">
        <v>506</v>
      </c>
      <c r="H5397" s="1" t="s">
        <v>507</v>
      </c>
      <c r="I5397" s="1">
        <v>2011</v>
      </c>
      <c r="J5397" s="1">
        <v>2011</v>
      </c>
      <c r="K5397" s="1" t="s">
        <v>493</v>
      </c>
      <c r="L5397" s="1">
        <v>29.81</v>
      </c>
      <c r="M5397" s="1" t="s">
        <v>504</v>
      </c>
      <c r="N5397" s="1" t="s">
        <v>505</v>
      </c>
    </row>
    <row r="5398" spans="1:14" hidden="1" x14ac:dyDescent="0.35">
      <c r="A5398" s="1" t="s">
        <v>487</v>
      </c>
      <c r="B5398" s="1" t="s">
        <v>488</v>
      </c>
      <c r="C5398" s="2" t="s">
        <v>645</v>
      </c>
      <c r="D5398" s="1" t="s">
        <v>291</v>
      </c>
      <c r="E5398" s="1">
        <v>6110</v>
      </c>
      <c r="F5398" s="1" t="s">
        <v>490</v>
      </c>
      <c r="G5398" s="2" t="s">
        <v>497</v>
      </c>
      <c r="H5398" s="1" t="s">
        <v>498</v>
      </c>
      <c r="I5398" s="1">
        <v>2001</v>
      </c>
      <c r="J5398" s="1">
        <v>2001</v>
      </c>
      <c r="K5398" s="1" t="s">
        <v>493</v>
      </c>
      <c r="L5398" s="1">
        <v>0</v>
      </c>
      <c r="M5398" s="1" t="s">
        <v>504</v>
      </c>
      <c r="N5398" s="1" t="s">
        <v>505</v>
      </c>
    </row>
    <row r="5399" spans="1:14" hidden="1" x14ac:dyDescent="0.35">
      <c r="A5399" s="1" t="s">
        <v>487</v>
      </c>
      <c r="B5399" s="1" t="s">
        <v>488</v>
      </c>
      <c r="C5399" s="2" t="s">
        <v>645</v>
      </c>
      <c r="D5399" s="1" t="s">
        <v>291</v>
      </c>
      <c r="E5399" s="1">
        <v>6110</v>
      </c>
      <c r="F5399" s="1" t="s">
        <v>490</v>
      </c>
      <c r="G5399" s="2" t="s">
        <v>497</v>
      </c>
      <c r="H5399" s="1" t="s">
        <v>498</v>
      </c>
      <c r="I5399" s="1">
        <v>2002</v>
      </c>
      <c r="J5399" s="1">
        <v>2002</v>
      </c>
      <c r="K5399" s="1" t="s">
        <v>493</v>
      </c>
      <c r="L5399" s="1">
        <v>0</v>
      </c>
      <c r="M5399" s="1" t="s">
        <v>504</v>
      </c>
      <c r="N5399" s="1" t="s">
        <v>505</v>
      </c>
    </row>
    <row r="5400" spans="1:14" hidden="1" x14ac:dyDescent="0.35">
      <c r="A5400" s="1" t="s">
        <v>487</v>
      </c>
      <c r="B5400" s="1" t="s">
        <v>488</v>
      </c>
      <c r="C5400" s="2" t="s">
        <v>645</v>
      </c>
      <c r="D5400" s="1" t="s">
        <v>291</v>
      </c>
      <c r="E5400" s="1">
        <v>6110</v>
      </c>
      <c r="F5400" s="1" t="s">
        <v>490</v>
      </c>
      <c r="G5400" s="2" t="s">
        <v>497</v>
      </c>
      <c r="H5400" s="1" t="s">
        <v>498</v>
      </c>
      <c r="I5400" s="1">
        <v>2003</v>
      </c>
      <c r="J5400" s="1">
        <v>2003</v>
      </c>
      <c r="K5400" s="1" t="s">
        <v>493</v>
      </c>
      <c r="L5400" s="1">
        <v>249.75</v>
      </c>
      <c r="M5400" s="1" t="s">
        <v>504</v>
      </c>
      <c r="N5400" s="1" t="s">
        <v>505</v>
      </c>
    </row>
    <row r="5401" spans="1:14" hidden="1" x14ac:dyDescent="0.35">
      <c r="A5401" s="1" t="s">
        <v>487</v>
      </c>
      <c r="B5401" s="1" t="s">
        <v>488</v>
      </c>
      <c r="C5401" s="2" t="s">
        <v>645</v>
      </c>
      <c r="D5401" s="1" t="s">
        <v>291</v>
      </c>
      <c r="E5401" s="1">
        <v>6110</v>
      </c>
      <c r="F5401" s="1" t="s">
        <v>490</v>
      </c>
      <c r="G5401" s="2" t="s">
        <v>497</v>
      </c>
      <c r="H5401" s="1" t="s">
        <v>498</v>
      </c>
      <c r="I5401" s="1">
        <v>2004</v>
      </c>
      <c r="J5401" s="1">
        <v>2004</v>
      </c>
      <c r="K5401" s="1" t="s">
        <v>493</v>
      </c>
      <c r="L5401" s="1">
        <v>297.68</v>
      </c>
      <c r="M5401" s="1" t="s">
        <v>504</v>
      </c>
      <c r="N5401" s="1" t="s">
        <v>505</v>
      </c>
    </row>
    <row r="5402" spans="1:14" hidden="1" x14ac:dyDescent="0.35">
      <c r="A5402" s="1" t="s">
        <v>487</v>
      </c>
      <c r="B5402" s="1" t="s">
        <v>488</v>
      </c>
      <c r="C5402" s="2" t="s">
        <v>645</v>
      </c>
      <c r="D5402" s="1" t="s">
        <v>291</v>
      </c>
      <c r="E5402" s="1">
        <v>6110</v>
      </c>
      <c r="F5402" s="1" t="s">
        <v>490</v>
      </c>
      <c r="G5402" s="2" t="s">
        <v>497</v>
      </c>
      <c r="H5402" s="1" t="s">
        <v>498</v>
      </c>
      <c r="I5402" s="1">
        <v>2005</v>
      </c>
      <c r="J5402" s="1">
        <v>2005</v>
      </c>
      <c r="K5402" s="1" t="s">
        <v>493</v>
      </c>
      <c r="L5402" s="1">
        <v>336.92</v>
      </c>
      <c r="M5402" s="1" t="s">
        <v>504</v>
      </c>
      <c r="N5402" s="1" t="s">
        <v>505</v>
      </c>
    </row>
    <row r="5403" spans="1:14" hidden="1" x14ac:dyDescent="0.35">
      <c r="A5403" s="1" t="s">
        <v>487</v>
      </c>
      <c r="B5403" s="1" t="s">
        <v>488</v>
      </c>
      <c r="C5403" s="2" t="s">
        <v>645</v>
      </c>
      <c r="D5403" s="1" t="s">
        <v>291</v>
      </c>
      <c r="E5403" s="1">
        <v>6110</v>
      </c>
      <c r="F5403" s="1" t="s">
        <v>490</v>
      </c>
      <c r="G5403" s="2" t="s">
        <v>497</v>
      </c>
      <c r="H5403" s="1" t="s">
        <v>498</v>
      </c>
      <c r="I5403" s="1">
        <v>2006</v>
      </c>
      <c r="J5403" s="1">
        <v>2006</v>
      </c>
      <c r="K5403" s="1" t="s">
        <v>493</v>
      </c>
      <c r="L5403" s="1">
        <v>387.72</v>
      </c>
      <c r="M5403" s="1" t="s">
        <v>504</v>
      </c>
      <c r="N5403" s="1" t="s">
        <v>505</v>
      </c>
    </row>
    <row r="5404" spans="1:14" hidden="1" x14ac:dyDescent="0.35">
      <c r="A5404" s="1" t="s">
        <v>487</v>
      </c>
      <c r="B5404" s="1" t="s">
        <v>488</v>
      </c>
      <c r="C5404" s="2" t="s">
        <v>645</v>
      </c>
      <c r="D5404" s="1" t="s">
        <v>291</v>
      </c>
      <c r="E5404" s="1">
        <v>6110</v>
      </c>
      <c r="F5404" s="1" t="s">
        <v>490</v>
      </c>
      <c r="G5404" s="2" t="s">
        <v>497</v>
      </c>
      <c r="H5404" s="1" t="s">
        <v>498</v>
      </c>
      <c r="I5404" s="1">
        <v>2007</v>
      </c>
      <c r="J5404" s="1">
        <v>2007</v>
      </c>
      <c r="K5404" s="1" t="s">
        <v>493</v>
      </c>
      <c r="L5404" s="1">
        <v>516.17999999999995</v>
      </c>
      <c r="M5404" s="1" t="s">
        <v>504</v>
      </c>
      <c r="N5404" s="1" t="s">
        <v>505</v>
      </c>
    </row>
    <row r="5405" spans="1:14" hidden="1" x14ac:dyDescent="0.35">
      <c r="A5405" s="1" t="s">
        <v>487</v>
      </c>
      <c r="B5405" s="1" t="s">
        <v>488</v>
      </c>
      <c r="C5405" s="2" t="s">
        <v>645</v>
      </c>
      <c r="D5405" s="1" t="s">
        <v>291</v>
      </c>
      <c r="E5405" s="1">
        <v>6110</v>
      </c>
      <c r="F5405" s="1" t="s">
        <v>490</v>
      </c>
      <c r="G5405" s="2" t="s">
        <v>497</v>
      </c>
      <c r="H5405" s="1" t="s">
        <v>498</v>
      </c>
      <c r="I5405" s="1">
        <v>2008</v>
      </c>
      <c r="J5405" s="1">
        <v>2008</v>
      </c>
      <c r="K5405" s="1" t="s">
        <v>493</v>
      </c>
      <c r="L5405" s="1">
        <v>617.01</v>
      </c>
      <c r="M5405" s="1" t="s">
        <v>504</v>
      </c>
      <c r="N5405" s="1" t="s">
        <v>505</v>
      </c>
    </row>
    <row r="5406" spans="1:14" hidden="1" x14ac:dyDescent="0.35">
      <c r="A5406" s="1" t="s">
        <v>487</v>
      </c>
      <c r="B5406" s="1" t="s">
        <v>488</v>
      </c>
      <c r="C5406" s="2" t="s">
        <v>645</v>
      </c>
      <c r="D5406" s="1" t="s">
        <v>291</v>
      </c>
      <c r="E5406" s="1">
        <v>6110</v>
      </c>
      <c r="F5406" s="1" t="s">
        <v>490</v>
      </c>
      <c r="G5406" s="2" t="s">
        <v>497</v>
      </c>
      <c r="H5406" s="1" t="s">
        <v>498</v>
      </c>
      <c r="I5406" s="1">
        <v>2009</v>
      </c>
      <c r="J5406" s="1">
        <v>2009</v>
      </c>
      <c r="K5406" s="1" t="s">
        <v>493</v>
      </c>
      <c r="L5406" s="1">
        <v>730.34</v>
      </c>
      <c r="M5406" s="1" t="s">
        <v>504</v>
      </c>
      <c r="N5406" s="1" t="s">
        <v>505</v>
      </c>
    </row>
    <row r="5407" spans="1:14" hidden="1" x14ac:dyDescent="0.35">
      <c r="A5407" s="1" t="s">
        <v>487</v>
      </c>
      <c r="B5407" s="1" t="s">
        <v>488</v>
      </c>
      <c r="C5407" s="2" t="s">
        <v>645</v>
      </c>
      <c r="D5407" s="1" t="s">
        <v>291</v>
      </c>
      <c r="E5407" s="1">
        <v>6110</v>
      </c>
      <c r="F5407" s="1" t="s">
        <v>490</v>
      </c>
      <c r="G5407" s="2" t="s">
        <v>497</v>
      </c>
      <c r="H5407" s="1" t="s">
        <v>498</v>
      </c>
      <c r="I5407" s="1">
        <v>2010</v>
      </c>
      <c r="J5407" s="1">
        <v>2010</v>
      </c>
      <c r="K5407" s="1" t="s">
        <v>493</v>
      </c>
      <c r="L5407" s="1">
        <v>689.48</v>
      </c>
      <c r="M5407" s="1" t="s">
        <v>504</v>
      </c>
      <c r="N5407" s="1" t="s">
        <v>505</v>
      </c>
    </row>
    <row r="5408" spans="1:14" hidden="1" x14ac:dyDescent="0.35">
      <c r="A5408" s="1" t="s">
        <v>487</v>
      </c>
      <c r="B5408" s="1" t="s">
        <v>488</v>
      </c>
      <c r="C5408" s="2" t="s">
        <v>645</v>
      </c>
      <c r="D5408" s="1" t="s">
        <v>291</v>
      </c>
      <c r="E5408" s="1">
        <v>6110</v>
      </c>
      <c r="F5408" s="1" t="s">
        <v>490</v>
      </c>
      <c r="G5408" s="2" t="s">
        <v>497</v>
      </c>
      <c r="H5408" s="1" t="s">
        <v>498</v>
      </c>
      <c r="I5408" s="1">
        <v>2011</v>
      </c>
      <c r="J5408" s="1">
        <v>2011</v>
      </c>
      <c r="K5408" s="1" t="s">
        <v>493</v>
      </c>
      <c r="L5408" s="1">
        <v>1197.1099999999999</v>
      </c>
      <c r="M5408" s="1" t="s">
        <v>504</v>
      </c>
      <c r="N5408" s="1" t="s">
        <v>505</v>
      </c>
    </row>
    <row r="5409" spans="1:14" hidden="1" x14ac:dyDescent="0.35">
      <c r="A5409" s="1" t="s">
        <v>487</v>
      </c>
      <c r="B5409" s="1" t="s">
        <v>488</v>
      </c>
      <c r="C5409" s="2" t="s">
        <v>645</v>
      </c>
      <c r="D5409" s="1" t="s">
        <v>291</v>
      </c>
      <c r="E5409" s="1">
        <v>6110</v>
      </c>
      <c r="F5409" s="1" t="s">
        <v>490</v>
      </c>
      <c r="G5409" s="2" t="s">
        <v>497</v>
      </c>
      <c r="H5409" s="1" t="s">
        <v>498</v>
      </c>
      <c r="I5409" s="1">
        <v>2012</v>
      </c>
      <c r="J5409" s="1">
        <v>2012</v>
      </c>
      <c r="K5409" s="1" t="s">
        <v>493</v>
      </c>
      <c r="L5409" s="1">
        <v>775.61</v>
      </c>
      <c r="M5409" s="1" t="s">
        <v>504</v>
      </c>
      <c r="N5409" s="1" t="s">
        <v>505</v>
      </c>
    </row>
    <row r="5410" spans="1:14" hidden="1" x14ac:dyDescent="0.35">
      <c r="A5410" s="1" t="s">
        <v>487</v>
      </c>
      <c r="B5410" s="1" t="s">
        <v>488</v>
      </c>
      <c r="C5410" s="2" t="s">
        <v>645</v>
      </c>
      <c r="D5410" s="1" t="s">
        <v>291</v>
      </c>
      <c r="E5410" s="1">
        <v>6110</v>
      </c>
      <c r="F5410" s="1" t="s">
        <v>490</v>
      </c>
      <c r="G5410" s="2" t="s">
        <v>497</v>
      </c>
      <c r="H5410" s="1" t="s">
        <v>498</v>
      </c>
      <c r="I5410" s="1">
        <v>2013</v>
      </c>
      <c r="J5410" s="1">
        <v>2013</v>
      </c>
      <c r="K5410" s="1" t="s">
        <v>493</v>
      </c>
      <c r="L5410" s="1">
        <v>789.59</v>
      </c>
      <c r="M5410" s="1" t="s">
        <v>504</v>
      </c>
      <c r="N5410" s="1" t="s">
        <v>505</v>
      </c>
    </row>
    <row r="5411" spans="1:14" hidden="1" x14ac:dyDescent="0.35">
      <c r="A5411" s="1" t="s">
        <v>487</v>
      </c>
      <c r="B5411" s="1" t="s">
        <v>488</v>
      </c>
      <c r="C5411" s="2" t="s">
        <v>645</v>
      </c>
      <c r="D5411" s="1" t="s">
        <v>291</v>
      </c>
      <c r="E5411" s="1">
        <v>6110</v>
      </c>
      <c r="F5411" s="1" t="s">
        <v>490</v>
      </c>
      <c r="G5411" s="2" t="s">
        <v>497</v>
      </c>
      <c r="H5411" s="1" t="s">
        <v>498</v>
      </c>
      <c r="I5411" s="1">
        <v>2014</v>
      </c>
      <c r="J5411" s="1">
        <v>2014</v>
      </c>
      <c r="K5411" s="1" t="s">
        <v>493</v>
      </c>
      <c r="L5411" s="1">
        <v>851.57</v>
      </c>
      <c r="M5411" s="1" t="s">
        <v>504</v>
      </c>
      <c r="N5411" s="1" t="s">
        <v>505</v>
      </c>
    </row>
    <row r="5412" spans="1:14" hidden="1" x14ac:dyDescent="0.35">
      <c r="A5412" s="1" t="s">
        <v>487</v>
      </c>
      <c r="B5412" s="1" t="s">
        <v>488</v>
      </c>
      <c r="C5412" s="2" t="s">
        <v>645</v>
      </c>
      <c r="D5412" s="1" t="s">
        <v>291</v>
      </c>
      <c r="E5412" s="1">
        <v>6110</v>
      </c>
      <c r="F5412" s="1" t="s">
        <v>490</v>
      </c>
      <c r="G5412" s="2" t="s">
        <v>497</v>
      </c>
      <c r="H5412" s="1" t="s">
        <v>498</v>
      </c>
      <c r="I5412" s="1">
        <v>2015</v>
      </c>
      <c r="J5412" s="1">
        <v>2015</v>
      </c>
      <c r="K5412" s="1" t="s">
        <v>493</v>
      </c>
      <c r="L5412" s="1">
        <v>868.75</v>
      </c>
      <c r="M5412" s="1" t="s">
        <v>504</v>
      </c>
      <c r="N5412" s="1" t="s">
        <v>505</v>
      </c>
    </row>
    <row r="5413" spans="1:14" hidden="1" x14ac:dyDescent="0.35">
      <c r="A5413" s="1" t="s">
        <v>487</v>
      </c>
      <c r="B5413" s="1" t="s">
        <v>488</v>
      </c>
      <c r="C5413" s="2" t="s">
        <v>645</v>
      </c>
      <c r="D5413" s="1" t="s">
        <v>291</v>
      </c>
      <c r="E5413" s="1">
        <v>6110</v>
      </c>
      <c r="F5413" s="1" t="s">
        <v>490</v>
      </c>
      <c r="G5413" s="2" t="s">
        <v>497</v>
      </c>
      <c r="H5413" s="1" t="s">
        <v>498</v>
      </c>
      <c r="I5413" s="1">
        <v>2016</v>
      </c>
      <c r="J5413" s="1">
        <v>2016</v>
      </c>
      <c r="K5413" s="1" t="s">
        <v>493</v>
      </c>
      <c r="L5413" s="1">
        <v>616.54999999999995</v>
      </c>
      <c r="M5413" s="1" t="s">
        <v>504</v>
      </c>
      <c r="N5413" s="1" t="s">
        <v>505</v>
      </c>
    </row>
    <row r="5414" spans="1:14" hidden="1" x14ac:dyDescent="0.35">
      <c r="A5414" s="1" t="s">
        <v>487</v>
      </c>
      <c r="B5414" s="1" t="s">
        <v>488</v>
      </c>
      <c r="C5414" s="2" t="s">
        <v>645</v>
      </c>
      <c r="D5414" s="1" t="s">
        <v>291</v>
      </c>
      <c r="E5414" s="1">
        <v>6110</v>
      </c>
      <c r="F5414" s="1" t="s">
        <v>490</v>
      </c>
      <c r="G5414" s="2" t="s">
        <v>497</v>
      </c>
      <c r="H5414" s="1" t="s">
        <v>498</v>
      </c>
      <c r="I5414" s="1">
        <v>2017</v>
      </c>
      <c r="J5414" s="1">
        <v>2017</v>
      </c>
      <c r="K5414" s="1" t="s">
        <v>493</v>
      </c>
      <c r="L5414" s="1">
        <v>689.11</v>
      </c>
      <c r="M5414" s="1" t="s">
        <v>504</v>
      </c>
      <c r="N5414" s="1" t="s">
        <v>505</v>
      </c>
    </row>
    <row r="5415" spans="1:14" hidden="1" x14ac:dyDescent="0.35">
      <c r="A5415" s="1" t="s">
        <v>487</v>
      </c>
      <c r="B5415" s="1" t="s">
        <v>488</v>
      </c>
      <c r="C5415" s="2" t="s">
        <v>645</v>
      </c>
      <c r="D5415" s="1" t="s">
        <v>291</v>
      </c>
      <c r="E5415" s="1">
        <v>6110</v>
      </c>
      <c r="F5415" s="1" t="s">
        <v>490</v>
      </c>
      <c r="G5415" s="2" t="s">
        <v>499</v>
      </c>
      <c r="H5415" s="1" t="s">
        <v>500</v>
      </c>
      <c r="I5415" s="1">
        <v>2001</v>
      </c>
      <c r="J5415" s="1">
        <v>2001</v>
      </c>
      <c r="K5415" s="1" t="s">
        <v>493</v>
      </c>
      <c r="L5415" s="1">
        <v>353.38</v>
      </c>
      <c r="M5415" s="1" t="s">
        <v>504</v>
      </c>
      <c r="N5415" s="1" t="s">
        <v>505</v>
      </c>
    </row>
    <row r="5416" spans="1:14" hidden="1" x14ac:dyDescent="0.35">
      <c r="A5416" s="1" t="s">
        <v>487</v>
      </c>
      <c r="B5416" s="1" t="s">
        <v>488</v>
      </c>
      <c r="C5416" s="2" t="s">
        <v>645</v>
      </c>
      <c r="D5416" s="1" t="s">
        <v>291</v>
      </c>
      <c r="E5416" s="1">
        <v>6110</v>
      </c>
      <c r="F5416" s="1" t="s">
        <v>490</v>
      </c>
      <c r="G5416" s="2" t="s">
        <v>499</v>
      </c>
      <c r="H5416" s="1" t="s">
        <v>500</v>
      </c>
      <c r="I5416" s="1">
        <v>2002</v>
      </c>
      <c r="J5416" s="1">
        <v>2002</v>
      </c>
      <c r="K5416" s="1" t="s">
        <v>493</v>
      </c>
      <c r="L5416" s="1">
        <v>273.35000000000002</v>
      </c>
      <c r="M5416" s="1" t="s">
        <v>504</v>
      </c>
      <c r="N5416" s="1" t="s">
        <v>505</v>
      </c>
    </row>
    <row r="5417" spans="1:14" hidden="1" x14ac:dyDescent="0.35">
      <c r="A5417" s="1" t="s">
        <v>487</v>
      </c>
      <c r="B5417" s="1" t="s">
        <v>488</v>
      </c>
      <c r="C5417" s="2" t="s">
        <v>645</v>
      </c>
      <c r="D5417" s="1" t="s">
        <v>291</v>
      </c>
      <c r="E5417" s="1">
        <v>6110</v>
      </c>
      <c r="F5417" s="1" t="s">
        <v>490</v>
      </c>
      <c r="G5417" s="2" t="s">
        <v>499</v>
      </c>
      <c r="H5417" s="1" t="s">
        <v>500</v>
      </c>
      <c r="I5417" s="1">
        <v>2003</v>
      </c>
      <c r="J5417" s="1">
        <v>2003</v>
      </c>
      <c r="K5417" s="1" t="s">
        <v>493</v>
      </c>
      <c r="L5417" s="1">
        <v>346.49</v>
      </c>
      <c r="M5417" s="1" t="s">
        <v>504</v>
      </c>
      <c r="N5417" s="1" t="s">
        <v>505</v>
      </c>
    </row>
    <row r="5418" spans="1:14" hidden="1" x14ac:dyDescent="0.35">
      <c r="A5418" s="1" t="s">
        <v>487</v>
      </c>
      <c r="B5418" s="1" t="s">
        <v>488</v>
      </c>
      <c r="C5418" s="2" t="s">
        <v>645</v>
      </c>
      <c r="D5418" s="1" t="s">
        <v>291</v>
      </c>
      <c r="E5418" s="1">
        <v>6110</v>
      </c>
      <c r="F5418" s="1" t="s">
        <v>490</v>
      </c>
      <c r="G5418" s="2" t="s">
        <v>499</v>
      </c>
      <c r="H5418" s="1" t="s">
        <v>500</v>
      </c>
      <c r="I5418" s="1">
        <v>2004</v>
      </c>
      <c r="J5418" s="1">
        <v>2004</v>
      </c>
      <c r="K5418" s="1" t="s">
        <v>493</v>
      </c>
      <c r="L5418" s="1">
        <v>461.37</v>
      </c>
      <c r="M5418" s="1" t="s">
        <v>504</v>
      </c>
      <c r="N5418" s="1" t="s">
        <v>505</v>
      </c>
    </row>
    <row r="5419" spans="1:14" hidden="1" x14ac:dyDescent="0.35">
      <c r="A5419" s="1" t="s">
        <v>487</v>
      </c>
      <c r="B5419" s="1" t="s">
        <v>488</v>
      </c>
      <c r="C5419" s="2" t="s">
        <v>645</v>
      </c>
      <c r="D5419" s="1" t="s">
        <v>291</v>
      </c>
      <c r="E5419" s="1">
        <v>6110</v>
      </c>
      <c r="F5419" s="1" t="s">
        <v>490</v>
      </c>
      <c r="G5419" s="2" t="s">
        <v>499</v>
      </c>
      <c r="H5419" s="1" t="s">
        <v>500</v>
      </c>
      <c r="I5419" s="1">
        <v>2005</v>
      </c>
      <c r="J5419" s="1">
        <v>2005</v>
      </c>
      <c r="K5419" s="1" t="s">
        <v>493</v>
      </c>
      <c r="L5419" s="1">
        <v>649.75</v>
      </c>
      <c r="M5419" s="1" t="s">
        <v>504</v>
      </c>
      <c r="N5419" s="1" t="s">
        <v>505</v>
      </c>
    </row>
    <row r="5420" spans="1:14" hidden="1" x14ac:dyDescent="0.35">
      <c r="A5420" s="1" t="s">
        <v>487</v>
      </c>
      <c r="B5420" s="1" t="s">
        <v>488</v>
      </c>
      <c r="C5420" s="2" t="s">
        <v>645</v>
      </c>
      <c r="D5420" s="1" t="s">
        <v>291</v>
      </c>
      <c r="E5420" s="1">
        <v>6110</v>
      </c>
      <c r="F5420" s="1" t="s">
        <v>490</v>
      </c>
      <c r="G5420" s="2" t="s">
        <v>499</v>
      </c>
      <c r="H5420" s="1" t="s">
        <v>500</v>
      </c>
      <c r="I5420" s="1">
        <v>2006</v>
      </c>
      <c r="J5420" s="1">
        <v>2006</v>
      </c>
      <c r="K5420" s="1" t="s">
        <v>493</v>
      </c>
      <c r="L5420" s="1">
        <v>686.26</v>
      </c>
      <c r="M5420" s="1" t="s">
        <v>504</v>
      </c>
      <c r="N5420" s="1" t="s">
        <v>505</v>
      </c>
    </row>
    <row r="5421" spans="1:14" hidden="1" x14ac:dyDescent="0.35">
      <c r="A5421" s="1" t="s">
        <v>487</v>
      </c>
      <c r="B5421" s="1" t="s">
        <v>488</v>
      </c>
      <c r="C5421" s="2" t="s">
        <v>645</v>
      </c>
      <c r="D5421" s="1" t="s">
        <v>291</v>
      </c>
      <c r="E5421" s="1">
        <v>6110</v>
      </c>
      <c r="F5421" s="1" t="s">
        <v>490</v>
      </c>
      <c r="G5421" s="2" t="s">
        <v>499</v>
      </c>
      <c r="H5421" s="1" t="s">
        <v>500</v>
      </c>
      <c r="I5421" s="1">
        <v>2007</v>
      </c>
      <c r="J5421" s="1">
        <v>2007</v>
      </c>
      <c r="K5421" s="1" t="s">
        <v>493</v>
      </c>
      <c r="L5421" s="1">
        <v>837.56</v>
      </c>
      <c r="M5421" s="1" t="s">
        <v>504</v>
      </c>
      <c r="N5421" s="1" t="s">
        <v>505</v>
      </c>
    </row>
    <row r="5422" spans="1:14" hidden="1" x14ac:dyDescent="0.35">
      <c r="A5422" s="1" t="s">
        <v>487</v>
      </c>
      <c r="B5422" s="1" t="s">
        <v>488</v>
      </c>
      <c r="C5422" s="2" t="s">
        <v>645</v>
      </c>
      <c r="D5422" s="1" t="s">
        <v>291</v>
      </c>
      <c r="E5422" s="1">
        <v>6110</v>
      </c>
      <c r="F5422" s="1" t="s">
        <v>490</v>
      </c>
      <c r="G5422" s="2" t="s">
        <v>499</v>
      </c>
      <c r="H5422" s="1" t="s">
        <v>500</v>
      </c>
      <c r="I5422" s="1">
        <v>2008</v>
      </c>
      <c r="J5422" s="1">
        <v>2008</v>
      </c>
      <c r="K5422" s="1" t="s">
        <v>493</v>
      </c>
      <c r="L5422" s="1">
        <v>1164.95</v>
      </c>
      <c r="M5422" s="1" t="s">
        <v>504</v>
      </c>
      <c r="N5422" s="1" t="s">
        <v>505</v>
      </c>
    </row>
    <row r="5423" spans="1:14" hidden="1" x14ac:dyDescent="0.35">
      <c r="A5423" s="1" t="s">
        <v>487</v>
      </c>
      <c r="B5423" s="1" t="s">
        <v>488</v>
      </c>
      <c r="C5423" s="2" t="s">
        <v>645</v>
      </c>
      <c r="D5423" s="1" t="s">
        <v>291</v>
      </c>
      <c r="E5423" s="1">
        <v>6110</v>
      </c>
      <c r="F5423" s="1" t="s">
        <v>490</v>
      </c>
      <c r="G5423" s="2" t="s">
        <v>499</v>
      </c>
      <c r="H5423" s="1" t="s">
        <v>500</v>
      </c>
      <c r="I5423" s="1">
        <v>2009</v>
      </c>
      <c r="J5423" s="1">
        <v>2009</v>
      </c>
      <c r="K5423" s="1" t="s">
        <v>493</v>
      </c>
      <c r="L5423" s="1">
        <v>1489.11</v>
      </c>
      <c r="M5423" s="1" t="s">
        <v>504</v>
      </c>
      <c r="N5423" s="1" t="s">
        <v>505</v>
      </c>
    </row>
    <row r="5424" spans="1:14" hidden="1" x14ac:dyDescent="0.35">
      <c r="A5424" s="1" t="s">
        <v>487</v>
      </c>
      <c r="B5424" s="1" t="s">
        <v>488</v>
      </c>
      <c r="C5424" s="2" t="s">
        <v>645</v>
      </c>
      <c r="D5424" s="1" t="s">
        <v>291</v>
      </c>
      <c r="E5424" s="1">
        <v>6110</v>
      </c>
      <c r="F5424" s="1" t="s">
        <v>490</v>
      </c>
      <c r="G5424" s="2" t="s">
        <v>499</v>
      </c>
      <c r="H5424" s="1" t="s">
        <v>500</v>
      </c>
      <c r="I5424" s="1">
        <v>2010</v>
      </c>
      <c r="J5424" s="1">
        <v>2010</v>
      </c>
      <c r="K5424" s="1" t="s">
        <v>493</v>
      </c>
      <c r="L5424" s="1">
        <v>1350.13</v>
      </c>
      <c r="M5424" s="1" t="s">
        <v>504</v>
      </c>
      <c r="N5424" s="1" t="s">
        <v>505</v>
      </c>
    </row>
    <row r="5425" spans="1:14" hidden="1" x14ac:dyDescent="0.35">
      <c r="A5425" s="1" t="s">
        <v>487</v>
      </c>
      <c r="B5425" s="1" t="s">
        <v>488</v>
      </c>
      <c r="C5425" s="2" t="s">
        <v>645</v>
      </c>
      <c r="D5425" s="1" t="s">
        <v>291</v>
      </c>
      <c r="E5425" s="1">
        <v>6110</v>
      </c>
      <c r="F5425" s="1" t="s">
        <v>490</v>
      </c>
      <c r="G5425" s="2" t="s">
        <v>499</v>
      </c>
      <c r="H5425" s="1" t="s">
        <v>500</v>
      </c>
      <c r="I5425" s="1">
        <v>2011</v>
      </c>
      <c r="J5425" s="1">
        <v>2011</v>
      </c>
      <c r="K5425" s="1" t="s">
        <v>493</v>
      </c>
      <c r="L5425" s="1">
        <v>1335.09</v>
      </c>
      <c r="M5425" s="1" t="s">
        <v>504</v>
      </c>
      <c r="N5425" s="1" t="s">
        <v>505</v>
      </c>
    </row>
    <row r="5426" spans="1:14" hidden="1" x14ac:dyDescent="0.35">
      <c r="A5426" s="1" t="s">
        <v>487</v>
      </c>
      <c r="B5426" s="1" t="s">
        <v>488</v>
      </c>
      <c r="C5426" s="2" t="s">
        <v>645</v>
      </c>
      <c r="D5426" s="1" t="s">
        <v>291</v>
      </c>
      <c r="E5426" s="1">
        <v>6110</v>
      </c>
      <c r="F5426" s="1" t="s">
        <v>490</v>
      </c>
      <c r="G5426" s="2" t="s">
        <v>499</v>
      </c>
      <c r="H5426" s="1" t="s">
        <v>500</v>
      </c>
      <c r="I5426" s="1">
        <v>2012</v>
      </c>
      <c r="J5426" s="1">
        <v>2012</v>
      </c>
      <c r="K5426" s="1" t="s">
        <v>493</v>
      </c>
      <c r="L5426" s="1">
        <v>308.51</v>
      </c>
      <c r="M5426" s="1" t="s">
        <v>504</v>
      </c>
      <c r="N5426" s="1" t="s">
        <v>505</v>
      </c>
    </row>
    <row r="5427" spans="1:14" hidden="1" x14ac:dyDescent="0.35">
      <c r="A5427" s="1" t="s">
        <v>487</v>
      </c>
      <c r="B5427" s="1" t="s">
        <v>488</v>
      </c>
      <c r="C5427" s="2" t="s">
        <v>645</v>
      </c>
      <c r="D5427" s="1" t="s">
        <v>291</v>
      </c>
      <c r="E5427" s="1">
        <v>6110</v>
      </c>
      <c r="F5427" s="1" t="s">
        <v>490</v>
      </c>
      <c r="G5427" s="2" t="s">
        <v>499</v>
      </c>
      <c r="H5427" s="1" t="s">
        <v>500</v>
      </c>
      <c r="I5427" s="1">
        <v>2013</v>
      </c>
      <c r="J5427" s="1">
        <v>2013</v>
      </c>
      <c r="K5427" s="1" t="s">
        <v>493</v>
      </c>
      <c r="L5427" s="1">
        <v>343.34</v>
      </c>
      <c r="M5427" s="1" t="s">
        <v>504</v>
      </c>
      <c r="N5427" s="1" t="s">
        <v>505</v>
      </c>
    </row>
    <row r="5428" spans="1:14" hidden="1" x14ac:dyDescent="0.35">
      <c r="A5428" s="1" t="s">
        <v>487</v>
      </c>
      <c r="B5428" s="1" t="s">
        <v>488</v>
      </c>
      <c r="C5428" s="2" t="s">
        <v>645</v>
      </c>
      <c r="D5428" s="1" t="s">
        <v>291</v>
      </c>
      <c r="E5428" s="1">
        <v>6110</v>
      </c>
      <c r="F5428" s="1" t="s">
        <v>490</v>
      </c>
      <c r="G5428" s="2" t="s">
        <v>499</v>
      </c>
      <c r="H5428" s="1" t="s">
        <v>500</v>
      </c>
      <c r="I5428" s="1">
        <v>2014</v>
      </c>
      <c r="J5428" s="1">
        <v>2014</v>
      </c>
      <c r="K5428" s="1" t="s">
        <v>493</v>
      </c>
      <c r="L5428" s="1">
        <v>328.14</v>
      </c>
      <c r="M5428" s="1" t="s">
        <v>504</v>
      </c>
      <c r="N5428" s="1" t="s">
        <v>505</v>
      </c>
    </row>
    <row r="5429" spans="1:14" hidden="1" x14ac:dyDescent="0.35">
      <c r="A5429" s="1" t="s">
        <v>487</v>
      </c>
      <c r="B5429" s="1" t="s">
        <v>488</v>
      </c>
      <c r="C5429" s="2" t="s">
        <v>645</v>
      </c>
      <c r="D5429" s="1" t="s">
        <v>291</v>
      </c>
      <c r="E5429" s="1">
        <v>6110</v>
      </c>
      <c r="F5429" s="1" t="s">
        <v>490</v>
      </c>
      <c r="G5429" s="2" t="s">
        <v>499</v>
      </c>
      <c r="H5429" s="1" t="s">
        <v>500</v>
      </c>
      <c r="I5429" s="1">
        <v>2015</v>
      </c>
      <c r="J5429" s="1">
        <v>2015</v>
      </c>
      <c r="K5429" s="1" t="s">
        <v>493</v>
      </c>
      <c r="L5429" s="1">
        <v>352.83</v>
      </c>
      <c r="M5429" s="1" t="s">
        <v>504</v>
      </c>
      <c r="N5429" s="1" t="s">
        <v>505</v>
      </c>
    </row>
    <row r="5430" spans="1:14" hidden="1" x14ac:dyDescent="0.35">
      <c r="A5430" s="1" t="s">
        <v>487</v>
      </c>
      <c r="B5430" s="1" t="s">
        <v>488</v>
      </c>
      <c r="C5430" s="2" t="s">
        <v>645</v>
      </c>
      <c r="D5430" s="1" t="s">
        <v>291</v>
      </c>
      <c r="E5430" s="1">
        <v>6110</v>
      </c>
      <c r="F5430" s="1" t="s">
        <v>490</v>
      </c>
      <c r="G5430" s="2" t="s">
        <v>499</v>
      </c>
      <c r="H5430" s="1" t="s">
        <v>500</v>
      </c>
      <c r="I5430" s="1">
        <v>2016</v>
      </c>
      <c r="J5430" s="1">
        <v>2016</v>
      </c>
      <c r="K5430" s="1" t="s">
        <v>493</v>
      </c>
      <c r="L5430" s="1">
        <v>280.05</v>
      </c>
      <c r="M5430" s="1" t="s">
        <v>504</v>
      </c>
      <c r="N5430" s="1" t="s">
        <v>505</v>
      </c>
    </row>
    <row r="5431" spans="1:14" hidden="1" x14ac:dyDescent="0.35">
      <c r="A5431" s="1" t="s">
        <v>487</v>
      </c>
      <c r="B5431" s="1" t="s">
        <v>488</v>
      </c>
      <c r="C5431" s="2" t="s">
        <v>645</v>
      </c>
      <c r="D5431" s="1" t="s">
        <v>291</v>
      </c>
      <c r="E5431" s="1">
        <v>6110</v>
      </c>
      <c r="F5431" s="1" t="s">
        <v>490</v>
      </c>
      <c r="G5431" s="2" t="s">
        <v>499</v>
      </c>
      <c r="H5431" s="1" t="s">
        <v>500</v>
      </c>
      <c r="I5431" s="1">
        <v>2017</v>
      </c>
      <c r="J5431" s="1">
        <v>2017</v>
      </c>
      <c r="K5431" s="1" t="s">
        <v>493</v>
      </c>
      <c r="L5431" s="1">
        <v>253.05</v>
      </c>
      <c r="M5431" s="1" t="s">
        <v>504</v>
      </c>
      <c r="N5431" s="1" t="s">
        <v>505</v>
      </c>
    </row>
    <row r="5432" spans="1:14" hidden="1" x14ac:dyDescent="0.35">
      <c r="A5432" s="1" t="s">
        <v>487</v>
      </c>
      <c r="B5432" s="1" t="s">
        <v>488</v>
      </c>
      <c r="C5432" s="2" t="s">
        <v>645</v>
      </c>
      <c r="D5432" s="1" t="s">
        <v>291</v>
      </c>
      <c r="E5432" s="1">
        <v>6110</v>
      </c>
      <c r="F5432" s="1" t="s">
        <v>490</v>
      </c>
      <c r="G5432" s="2" t="s">
        <v>508</v>
      </c>
      <c r="H5432" s="1" t="s">
        <v>509</v>
      </c>
      <c r="I5432" s="1">
        <v>2004</v>
      </c>
      <c r="J5432" s="1">
        <v>2004</v>
      </c>
      <c r="K5432" s="1" t="s">
        <v>493</v>
      </c>
      <c r="L5432" s="1">
        <v>20.5</v>
      </c>
      <c r="M5432" s="1" t="s">
        <v>504</v>
      </c>
      <c r="N5432" s="1" t="s">
        <v>505</v>
      </c>
    </row>
    <row r="5433" spans="1:14" hidden="1" x14ac:dyDescent="0.35">
      <c r="A5433" s="1" t="s">
        <v>487</v>
      </c>
      <c r="B5433" s="1" t="s">
        <v>488</v>
      </c>
      <c r="C5433" s="2" t="s">
        <v>645</v>
      </c>
      <c r="D5433" s="1" t="s">
        <v>291</v>
      </c>
      <c r="E5433" s="1">
        <v>6110</v>
      </c>
      <c r="F5433" s="1" t="s">
        <v>490</v>
      </c>
      <c r="G5433" s="2" t="s">
        <v>508</v>
      </c>
      <c r="H5433" s="1" t="s">
        <v>509</v>
      </c>
      <c r="I5433" s="1">
        <v>2005</v>
      </c>
      <c r="J5433" s="1">
        <v>2005</v>
      </c>
      <c r="K5433" s="1" t="s">
        <v>493</v>
      </c>
      <c r="L5433" s="1">
        <v>23.93</v>
      </c>
      <c r="M5433" s="1" t="s">
        <v>504</v>
      </c>
      <c r="N5433" s="1" t="s">
        <v>505</v>
      </c>
    </row>
    <row r="5434" spans="1:14" hidden="1" x14ac:dyDescent="0.35">
      <c r="A5434" s="1" t="s">
        <v>487</v>
      </c>
      <c r="B5434" s="1" t="s">
        <v>488</v>
      </c>
      <c r="C5434" s="2" t="s">
        <v>645</v>
      </c>
      <c r="D5434" s="1" t="s">
        <v>291</v>
      </c>
      <c r="E5434" s="1">
        <v>6110</v>
      </c>
      <c r="F5434" s="1" t="s">
        <v>490</v>
      </c>
      <c r="G5434" s="2" t="s">
        <v>508</v>
      </c>
      <c r="H5434" s="1" t="s">
        <v>509</v>
      </c>
      <c r="I5434" s="1">
        <v>2006</v>
      </c>
      <c r="J5434" s="1">
        <v>2006</v>
      </c>
      <c r="K5434" s="1" t="s">
        <v>493</v>
      </c>
      <c r="L5434" s="1">
        <v>33.049999999999997</v>
      </c>
      <c r="M5434" s="1" t="s">
        <v>504</v>
      </c>
      <c r="N5434" s="1" t="s">
        <v>505</v>
      </c>
    </row>
    <row r="5435" spans="1:14" hidden="1" x14ac:dyDescent="0.35">
      <c r="A5435" s="1" t="s">
        <v>487</v>
      </c>
      <c r="B5435" s="1" t="s">
        <v>488</v>
      </c>
      <c r="C5435" s="2" t="s">
        <v>645</v>
      </c>
      <c r="D5435" s="1" t="s">
        <v>291</v>
      </c>
      <c r="E5435" s="1">
        <v>6110</v>
      </c>
      <c r="F5435" s="1" t="s">
        <v>490</v>
      </c>
      <c r="G5435" s="2" t="s">
        <v>508</v>
      </c>
      <c r="H5435" s="1" t="s">
        <v>509</v>
      </c>
      <c r="I5435" s="1">
        <v>2007</v>
      </c>
      <c r="J5435" s="1">
        <v>2007</v>
      </c>
      <c r="K5435" s="1" t="s">
        <v>493</v>
      </c>
      <c r="L5435" s="1">
        <v>42.45</v>
      </c>
      <c r="M5435" s="1" t="s">
        <v>504</v>
      </c>
      <c r="N5435" s="1" t="s">
        <v>505</v>
      </c>
    </row>
    <row r="5436" spans="1:14" hidden="1" x14ac:dyDescent="0.35">
      <c r="A5436" s="1" t="s">
        <v>487</v>
      </c>
      <c r="B5436" s="1" t="s">
        <v>488</v>
      </c>
      <c r="C5436" s="2" t="s">
        <v>645</v>
      </c>
      <c r="D5436" s="1" t="s">
        <v>291</v>
      </c>
      <c r="E5436" s="1">
        <v>6110</v>
      </c>
      <c r="F5436" s="1" t="s">
        <v>490</v>
      </c>
      <c r="G5436" s="2" t="s">
        <v>508</v>
      </c>
      <c r="H5436" s="1" t="s">
        <v>509</v>
      </c>
      <c r="I5436" s="1">
        <v>2008</v>
      </c>
      <c r="J5436" s="1">
        <v>2008</v>
      </c>
      <c r="K5436" s="1" t="s">
        <v>493</v>
      </c>
      <c r="L5436" s="1">
        <v>42.17</v>
      </c>
      <c r="M5436" s="1" t="s">
        <v>504</v>
      </c>
      <c r="N5436" s="1" t="s">
        <v>505</v>
      </c>
    </row>
    <row r="5437" spans="1:14" hidden="1" x14ac:dyDescent="0.35">
      <c r="A5437" s="1" t="s">
        <v>487</v>
      </c>
      <c r="B5437" s="1" t="s">
        <v>488</v>
      </c>
      <c r="C5437" s="2" t="s">
        <v>645</v>
      </c>
      <c r="D5437" s="1" t="s">
        <v>291</v>
      </c>
      <c r="E5437" s="1">
        <v>6110</v>
      </c>
      <c r="F5437" s="1" t="s">
        <v>490</v>
      </c>
      <c r="G5437" s="2" t="s">
        <v>508</v>
      </c>
      <c r="H5437" s="1" t="s">
        <v>509</v>
      </c>
      <c r="I5437" s="1">
        <v>2009</v>
      </c>
      <c r="J5437" s="1">
        <v>2009</v>
      </c>
      <c r="K5437" s="1" t="s">
        <v>493</v>
      </c>
      <c r="L5437" s="1">
        <v>42.92</v>
      </c>
      <c r="M5437" s="1" t="s">
        <v>504</v>
      </c>
      <c r="N5437" s="1" t="s">
        <v>505</v>
      </c>
    </row>
    <row r="5438" spans="1:14" hidden="1" x14ac:dyDescent="0.35">
      <c r="A5438" s="1" t="s">
        <v>487</v>
      </c>
      <c r="B5438" s="1" t="s">
        <v>488</v>
      </c>
      <c r="C5438" s="2" t="s">
        <v>645</v>
      </c>
      <c r="D5438" s="1" t="s">
        <v>291</v>
      </c>
      <c r="E5438" s="1">
        <v>6110</v>
      </c>
      <c r="F5438" s="1" t="s">
        <v>490</v>
      </c>
      <c r="G5438" s="2" t="s">
        <v>508</v>
      </c>
      <c r="H5438" s="1" t="s">
        <v>509</v>
      </c>
      <c r="I5438" s="1">
        <v>2010</v>
      </c>
      <c r="J5438" s="1">
        <v>2010</v>
      </c>
      <c r="K5438" s="1" t="s">
        <v>493</v>
      </c>
      <c r="L5438" s="1">
        <v>37.020000000000003</v>
      </c>
      <c r="M5438" s="1" t="s">
        <v>504</v>
      </c>
      <c r="N5438" s="1" t="s">
        <v>505</v>
      </c>
    </row>
    <row r="5439" spans="1:14" hidden="1" x14ac:dyDescent="0.35">
      <c r="A5439" s="1" t="s">
        <v>487</v>
      </c>
      <c r="B5439" s="1" t="s">
        <v>488</v>
      </c>
      <c r="C5439" s="2" t="s">
        <v>645</v>
      </c>
      <c r="D5439" s="1" t="s">
        <v>291</v>
      </c>
      <c r="E5439" s="1">
        <v>6110</v>
      </c>
      <c r="F5439" s="1" t="s">
        <v>490</v>
      </c>
      <c r="G5439" s="2" t="s">
        <v>508</v>
      </c>
      <c r="H5439" s="1" t="s">
        <v>509</v>
      </c>
      <c r="I5439" s="1">
        <v>2011</v>
      </c>
      <c r="J5439" s="1">
        <v>2011</v>
      </c>
      <c r="K5439" s="1" t="s">
        <v>493</v>
      </c>
      <c r="L5439" s="1">
        <v>29.81</v>
      </c>
      <c r="M5439" s="1" t="s">
        <v>504</v>
      </c>
      <c r="N5439" s="1" t="s">
        <v>505</v>
      </c>
    </row>
    <row r="5440" spans="1:14" hidden="1" x14ac:dyDescent="0.35">
      <c r="A5440" s="1" t="s">
        <v>487</v>
      </c>
      <c r="B5440" s="1" t="s">
        <v>488</v>
      </c>
      <c r="C5440" s="2" t="s">
        <v>645</v>
      </c>
      <c r="D5440" s="1" t="s">
        <v>291</v>
      </c>
      <c r="E5440" s="1">
        <v>6110</v>
      </c>
      <c r="F5440" s="1" t="s">
        <v>490</v>
      </c>
      <c r="G5440" s="2" t="s">
        <v>501</v>
      </c>
      <c r="H5440" s="1" t="s">
        <v>502</v>
      </c>
      <c r="I5440" s="1">
        <v>2001</v>
      </c>
      <c r="J5440" s="1">
        <v>2001</v>
      </c>
      <c r="K5440" s="1" t="s">
        <v>493</v>
      </c>
      <c r="L5440" s="1">
        <v>0</v>
      </c>
      <c r="M5440" s="1" t="s">
        <v>504</v>
      </c>
      <c r="N5440" s="1" t="s">
        <v>505</v>
      </c>
    </row>
    <row r="5441" spans="1:14" hidden="1" x14ac:dyDescent="0.35">
      <c r="A5441" s="1" t="s">
        <v>487</v>
      </c>
      <c r="B5441" s="1" t="s">
        <v>488</v>
      </c>
      <c r="C5441" s="2" t="s">
        <v>645</v>
      </c>
      <c r="D5441" s="1" t="s">
        <v>291</v>
      </c>
      <c r="E5441" s="1">
        <v>6110</v>
      </c>
      <c r="F5441" s="1" t="s">
        <v>490</v>
      </c>
      <c r="G5441" s="2" t="s">
        <v>501</v>
      </c>
      <c r="H5441" s="1" t="s">
        <v>502</v>
      </c>
      <c r="I5441" s="1">
        <v>2002</v>
      </c>
      <c r="J5441" s="1">
        <v>2002</v>
      </c>
      <c r="K5441" s="1" t="s">
        <v>493</v>
      </c>
      <c r="L5441" s="1">
        <v>0</v>
      </c>
      <c r="M5441" s="1" t="s">
        <v>504</v>
      </c>
      <c r="N5441" s="1" t="s">
        <v>505</v>
      </c>
    </row>
    <row r="5442" spans="1:14" hidden="1" x14ac:dyDescent="0.35">
      <c r="A5442" s="1" t="s">
        <v>487</v>
      </c>
      <c r="B5442" s="1" t="s">
        <v>488</v>
      </c>
      <c r="C5442" s="2" t="s">
        <v>645</v>
      </c>
      <c r="D5442" s="1" t="s">
        <v>291</v>
      </c>
      <c r="E5442" s="1">
        <v>6110</v>
      </c>
      <c r="F5442" s="1" t="s">
        <v>490</v>
      </c>
      <c r="G5442" s="2" t="s">
        <v>501</v>
      </c>
      <c r="H5442" s="1" t="s">
        <v>502</v>
      </c>
      <c r="I5442" s="1">
        <v>2003</v>
      </c>
      <c r="J5442" s="1">
        <v>2003</v>
      </c>
      <c r="K5442" s="1" t="s">
        <v>493</v>
      </c>
      <c r="L5442" s="1">
        <v>94.8</v>
      </c>
      <c r="M5442" s="1" t="s">
        <v>504</v>
      </c>
      <c r="N5442" s="1" t="s">
        <v>505</v>
      </c>
    </row>
    <row r="5443" spans="1:14" hidden="1" x14ac:dyDescent="0.35">
      <c r="A5443" s="1" t="s">
        <v>487</v>
      </c>
      <c r="B5443" s="1" t="s">
        <v>488</v>
      </c>
      <c r="C5443" s="2" t="s">
        <v>645</v>
      </c>
      <c r="D5443" s="1" t="s">
        <v>291</v>
      </c>
      <c r="E5443" s="1">
        <v>6110</v>
      </c>
      <c r="F5443" s="1" t="s">
        <v>490</v>
      </c>
      <c r="G5443" s="2" t="s">
        <v>501</v>
      </c>
      <c r="H5443" s="1" t="s">
        <v>502</v>
      </c>
      <c r="I5443" s="1">
        <v>2004</v>
      </c>
      <c r="J5443" s="1">
        <v>2004</v>
      </c>
      <c r="K5443" s="1" t="s">
        <v>493</v>
      </c>
      <c r="L5443" s="1">
        <v>123.9</v>
      </c>
      <c r="M5443" s="1" t="s">
        <v>504</v>
      </c>
      <c r="N5443" s="1" t="s">
        <v>505</v>
      </c>
    </row>
    <row r="5444" spans="1:14" hidden="1" x14ac:dyDescent="0.35">
      <c r="A5444" s="1" t="s">
        <v>487</v>
      </c>
      <c r="B5444" s="1" t="s">
        <v>488</v>
      </c>
      <c r="C5444" s="2" t="s">
        <v>645</v>
      </c>
      <c r="D5444" s="1" t="s">
        <v>291</v>
      </c>
      <c r="E5444" s="1">
        <v>6110</v>
      </c>
      <c r="F5444" s="1" t="s">
        <v>490</v>
      </c>
      <c r="G5444" s="2" t="s">
        <v>501</v>
      </c>
      <c r="H5444" s="1" t="s">
        <v>502</v>
      </c>
      <c r="I5444" s="1">
        <v>2005</v>
      </c>
      <c r="J5444" s="1">
        <v>2005</v>
      </c>
      <c r="K5444" s="1" t="s">
        <v>493</v>
      </c>
      <c r="L5444" s="1">
        <v>121.83</v>
      </c>
      <c r="M5444" s="1" t="s">
        <v>504</v>
      </c>
      <c r="N5444" s="1" t="s">
        <v>505</v>
      </c>
    </row>
    <row r="5445" spans="1:14" hidden="1" x14ac:dyDescent="0.35">
      <c r="A5445" s="1" t="s">
        <v>487</v>
      </c>
      <c r="B5445" s="1" t="s">
        <v>488</v>
      </c>
      <c r="C5445" s="2" t="s">
        <v>645</v>
      </c>
      <c r="D5445" s="1" t="s">
        <v>291</v>
      </c>
      <c r="E5445" s="1">
        <v>6110</v>
      </c>
      <c r="F5445" s="1" t="s">
        <v>490</v>
      </c>
      <c r="G5445" s="2" t="s">
        <v>501</v>
      </c>
      <c r="H5445" s="1" t="s">
        <v>502</v>
      </c>
      <c r="I5445" s="1">
        <v>2006</v>
      </c>
      <c r="J5445" s="1">
        <v>2006</v>
      </c>
      <c r="K5445" s="1" t="s">
        <v>493</v>
      </c>
      <c r="L5445" s="1">
        <v>147.86000000000001</v>
      </c>
      <c r="M5445" s="1" t="s">
        <v>504</v>
      </c>
      <c r="N5445" s="1" t="s">
        <v>505</v>
      </c>
    </row>
    <row r="5446" spans="1:14" hidden="1" x14ac:dyDescent="0.35">
      <c r="A5446" s="1" t="s">
        <v>487</v>
      </c>
      <c r="B5446" s="1" t="s">
        <v>488</v>
      </c>
      <c r="C5446" s="2" t="s">
        <v>645</v>
      </c>
      <c r="D5446" s="1" t="s">
        <v>291</v>
      </c>
      <c r="E5446" s="1">
        <v>6110</v>
      </c>
      <c r="F5446" s="1" t="s">
        <v>490</v>
      </c>
      <c r="G5446" s="2" t="s">
        <v>501</v>
      </c>
      <c r="H5446" s="1" t="s">
        <v>502</v>
      </c>
      <c r="I5446" s="1">
        <v>2007</v>
      </c>
      <c r="J5446" s="1">
        <v>2007</v>
      </c>
      <c r="K5446" s="1" t="s">
        <v>493</v>
      </c>
      <c r="L5446" s="1">
        <v>211.29</v>
      </c>
      <c r="M5446" s="1" t="s">
        <v>504</v>
      </c>
      <c r="N5446" s="1" t="s">
        <v>505</v>
      </c>
    </row>
    <row r="5447" spans="1:14" hidden="1" x14ac:dyDescent="0.35">
      <c r="A5447" s="1" t="s">
        <v>487</v>
      </c>
      <c r="B5447" s="1" t="s">
        <v>488</v>
      </c>
      <c r="C5447" s="2" t="s">
        <v>645</v>
      </c>
      <c r="D5447" s="1" t="s">
        <v>291</v>
      </c>
      <c r="E5447" s="1">
        <v>6110</v>
      </c>
      <c r="F5447" s="1" t="s">
        <v>490</v>
      </c>
      <c r="G5447" s="2" t="s">
        <v>501</v>
      </c>
      <c r="H5447" s="1" t="s">
        <v>502</v>
      </c>
      <c r="I5447" s="1">
        <v>2008</v>
      </c>
      <c r="J5447" s="1">
        <v>2008</v>
      </c>
      <c r="K5447" s="1" t="s">
        <v>493</v>
      </c>
      <c r="L5447" s="1">
        <v>349.08</v>
      </c>
      <c r="M5447" s="1" t="s">
        <v>504</v>
      </c>
      <c r="N5447" s="1" t="s">
        <v>505</v>
      </c>
    </row>
    <row r="5448" spans="1:14" hidden="1" x14ac:dyDescent="0.35">
      <c r="A5448" s="1" t="s">
        <v>487</v>
      </c>
      <c r="B5448" s="1" t="s">
        <v>488</v>
      </c>
      <c r="C5448" s="2" t="s">
        <v>645</v>
      </c>
      <c r="D5448" s="1" t="s">
        <v>291</v>
      </c>
      <c r="E5448" s="1">
        <v>6110</v>
      </c>
      <c r="F5448" s="1" t="s">
        <v>490</v>
      </c>
      <c r="G5448" s="2" t="s">
        <v>501</v>
      </c>
      <c r="H5448" s="1" t="s">
        <v>502</v>
      </c>
      <c r="I5448" s="1">
        <v>2009</v>
      </c>
      <c r="J5448" s="1">
        <v>2009</v>
      </c>
      <c r="K5448" s="1" t="s">
        <v>493</v>
      </c>
      <c r="L5448" s="1">
        <v>356.11</v>
      </c>
      <c r="M5448" s="1" t="s">
        <v>504</v>
      </c>
      <c r="N5448" s="1" t="s">
        <v>505</v>
      </c>
    </row>
    <row r="5449" spans="1:14" hidden="1" x14ac:dyDescent="0.35">
      <c r="A5449" s="1" t="s">
        <v>487</v>
      </c>
      <c r="B5449" s="1" t="s">
        <v>488</v>
      </c>
      <c r="C5449" s="2" t="s">
        <v>645</v>
      </c>
      <c r="D5449" s="1" t="s">
        <v>291</v>
      </c>
      <c r="E5449" s="1">
        <v>6110</v>
      </c>
      <c r="F5449" s="1" t="s">
        <v>490</v>
      </c>
      <c r="G5449" s="2" t="s">
        <v>501</v>
      </c>
      <c r="H5449" s="1" t="s">
        <v>502</v>
      </c>
      <c r="I5449" s="1">
        <v>2010</v>
      </c>
      <c r="J5449" s="1">
        <v>2010</v>
      </c>
      <c r="K5449" s="1" t="s">
        <v>493</v>
      </c>
      <c r="L5449" s="1">
        <v>287.12</v>
      </c>
      <c r="M5449" s="1" t="s">
        <v>504</v>
      </c>
      <c r="N5449" s="1" t="s">
        <v>505</v>
      </c>
    </row>
    <row r="5450" spans="1:14" hidden="1" x14ac:dyDescent="0.35">
      <c r="A5450" s="1" t="s">
        <v>487</v>
      </c>
      <c r="B5450" s="1" t="s">
        <v>488</v>
      </c>
      <c r="C5450" s="2" t="s">
        <v>645</v>
      </c>
      <c r="D5450" s="1" t="s">
        <v>291</v>
      </c>
      <c r="E5450" s="1">
        <v>6110</v>
      </c>
      <c r="F5450" s="1" t="s">
        <v>490</v>
      </c>
      <c r="G5450" s="2" t="s">
        <v>501</v>
      </c>
      <c r="H5450" s="1" t="s">
        <v>502</v>
      </c>
      <c r="I5450" s="1">
        <v>2011</v>
      </c>
      <c r="J5450" s="1">
        <v>2011</v>
      </c>
      <c r="K5450" s="1" t="s">
        <v>493</v>
      </c>
      <c r="L5450" s="1">
        <v>684.15</v>
      </c>
      <c r="M5450" s="1" t="s">
        <v>504</v>
      </c>
      <c r="N5450" s="1" t="s">
        <v>505</v>
      </c>
    </row>
    <row r="5451" spans="1:14" hidden="1" x14ac:dyDescent="0.35">
      <c r="A5451" s="1" t="s">
        <v>487</v>
      </c>
      <c r="B5451" s="1" t="s">
        <v>488</v>
      </c>
      <c r="C5451" s="2" t="s">
        <v>645</v>
      </c>
      <c r="D5451" s="1" t="s">
        <v>291</v>
      </c>
      <c r="E5451" s="1">
        <v>6110</v>
      </c>
      <c r="F5451" s="1" t="s">
        <v>490</v>
      </c>
      <c r="G5451" s="2" t="s">
        <v>501</v>
      </c>
      <c r="H5451" s="1" t="s">
        <v>502</v>
      </c>
      <c r="I5451" s="1">
        <v>2012</v>
      </c>
      <c r="J5451" s="1">
        <v>2012</v>
      </c>
      <c r="K5451" s="1" t="s">
        <v>493</v>
      </c>
      <c r="L5451" s="1">
        <v>393.9</v>
      </c>
      <c r="M5451" s="1" t="s">
        <v>504</v>
      </c>
      <c r="N5451" s="1" t="s">
        <v>505</v>
      </c>
    </row>
    <row r="5452" spans="1:14" hidden="1" x14ac:dyDescent="0.35">
      <c r="A5452" s="1" t="s">
        <v>487</v>
      </c>
      <c r="B5452" s="1" t="s">
        <v>488</v>
      </c>
      <c r="C5452" s="2" t="s">
        <v>645</v>
      </c>
      <c r="D5452" s="1" t="s">
        <v>291</v>
      </c>
      <c r="E5452" s="1">
        <v>6110</v>
      </c>
      <c r="F5452" s="1" t="s">
        <v>490</v>
      </c>
      <c r="G5452" s="2" t="s">
        <v>501</v>
      </c>
      <c r="H5452" s="1" t="s">
        <v>502</v>
      </c>
      <c r="I5452" s="1">
        <v>2013</v>
      </c>
      <c r="J5452" s="1">
        <v>2013</v>
      </c>
      <c r="K5452" s="1" t="s">
        <v>493</v>
      </c>
      <c r="L5452" s="1">
        <v>397.41</v>
      </c>
      <c r="M5452" s="1" t="s">
        <v>504</v>
      </c>
      <c r="N5452" s="1" t="s">
        <v>505</v>
      </c>
    </row>
    <row r="5453" spans="1:14" hidden="1" x14ac:dyDescent="0.35">
      <c r="A5453" s="1" t="s">
        <v>487</v>
      </c>
      <c r="B5453" s="1" t="s">
        <v>488</v>
      </c>
      <c r="C5453" s="2" t="s">
        <v>645</v>
      </c>
      <c r="D5453" s="1" t="s">
        <v>291</v>
      </c>
      <c r="E5453" s="1">
        <v>6110</v>
      </c>
      <c r="F5453" s="1" t="s">
        <v>490</v>
      </c>
      <c r="G5453" s="2" t="s">
        <v>501</v>
      </c>
      <c r="H5453" s="1" t="s">
        <v>502</v>
      </c>
      <c r="I5453" s="1">
        <v>2014</v>
      </c>
      <c r="J5453" s="1">
        <v>2014</v>
      </c>
      <c r="K5453" s="1" t="s">
        <v>493</v>
      </c>
      <c r="L5453" s="1">
        <v>439.73</v>
      </c>
      <c r="M5453" s="1" t="s">
        <v>504</v>
      </c>
      <c r="N5453" s="1" t="s">
        <v>505</v>
      </c>
    </row>
    <row r="5454" spans="1:14" hidden="1" x14ac:dyDescent="0.35">
      <c r="A5454" s="1" t="s">
        <v>487</v>
      </c>
      <c r="B5454" s="1" t="s">
        <v>488</v>
      </c>
      <c r="C5454" s="2" t="s">
        <v>645</v>
      </c>
      <c r="D5454" s="1" t="s">
        <v>291</v>
      </c>
      <c r="E5454" s="1">
        <v>6110</v>
      </c>
      <c r="F5454" s="1" t="s">
        <v>490</v>
      </c>
      <c r="G5454" s="2" t="s">
        <v>501</v>
      </c>
      <c r="H5454" s="1" t="s">
        <v>502</v>
      </c>
      <c r="I5454" s="1">
        <v>2015</v>
      </c>
      <c r="J5454" s="1">
        <v>2015</v>
      </c>
      <c r="K5454" s="1" t="s">
        <v>493</v>
      </c>
      <c r="L5454" s="1">
        <v>459.34</v>
      </c>
      <c r="M5454" s="1" t="s">
        <v>504</v>
      </c>
      <c r="N5454" s="1" t="s">
        <v>505</v>
      </c>
    </row>
    <row r="5455" spans="1:14" hidden="1" x14ac:dyDescent="0.35">
      <c r="A5455" s="1" t="s">
        <v>487</v>
      </c>
      <c r="B5455" s="1" t="s">
        <v>488</v>
      </c>
      <c r="C5455" s="2" t="s">
        <v>645</v>
      </c>
      <c r="D5455" s="1" t="s">
        <v>291</v>
      </c>
      <c r="E5455" s="1">
        <v>6110</v>
      </c>
      <c r="F5455" s="1" t="s">
        <v>490</v>
      </c>
      <c r="G5455" s="2" t="s">
        <v>501</v>
      </c>
      <c r="H5455" s="1" t="s">
        <v>502</v>
      </c>
      <c r="I5455" s="1">
        <v>2016</v>
      </c>
      <c r="J5455" s="1">
        <v>2016</v>
      </c>
      <c r="K5455" s="1" t="s">
        <v>493</v>
      </c>
      <c r="L5455" s="1">
        <v>293.33</v>
      </c>
      <c r="M5455" s="1" t="s">
        <v>504</v>
      </c>
      <c r="N5455" s="1" t="s">
        <v>505</v>
      </c>
    </row>
    <row r="5456" spans="1:14" hidden="1" x14ac:dyDescent="0.35">
      <c r="A5456" s="1" t="s">
        <v>487</v>
      </c>
      <c r="B5456" s="1" t="s">
        <v>488</v>
      </c>
      <c r="C5456" s="2" t="s">
        <v>645</v>
      </c>
      <c r="D5456" s="1" t="s">
        <v>291</v>
      </c>
      <c r="E5456" s="1">
        <v>6110</v>
      </c>
      <c r="F5456" s="1" t="s">
        <v>490</v>
      </c>
      <c r="G5456" s="2" t="s">
        <v>501</v>
      </c>
      <c r="H5456" s="1" t="s">
        <v>502</v>
      </c>
      <c r="I5456" s="1">
        <v>2017</v>
      </c>
      <c r="J5456" s="1">
        <v>2017</v>
      </c>
      <c r="K5456" s="1" t="s">
        <v>493</v>
      </c>
      <c r="L5456" s="1">
        <v>395.39</v>
      </c>
      <c r="M5456" s="1" t="s">
        <v>504</v>
      </c>
      <c r="N5456" s="1" t="s">
        <v>505</v>
      </c>
    </row>
    <row r="5457" spans="1:14" hidden="1" x14ac:dyDescent="0.35">
      <c r="A5457" s="1" t="s">
        <v>487</v>
      </c>
      <c r="B5457" s="1" t="s">
        <v>488</v>
      </c>
      <c r="C5457" s="2" t="s">
        <v>646</v>
      </c>
      <c r="D5457" s="1" t="s">
        <v>293</v>
      </c>
      <c r="E5457" s="1">
        <v>6110</v>
      </c>
      <c r="F5457" s="1" t="s">
        <v>490</v>
      </c>
      <c r="G5457" s="2" t="s">
        <v>491</v>
      </c>
      <c r="H5457" s="1" t="s">
        <v>492</v>
      </c>
      <c r="I5457" s="1">
        <v>2001</v>
      </c>
      <c r="J5457" s="1">
        <v>2001</v>
      </c>
      <c r="K5457" s="1" t="s">
        <v>493</v>
      </c>
      <c r="L5457" s="1">
        <v>184.69</v>
      </c>
      <c r="M5457" s="1" t="s">
        <v>504</v>
      </c>
      <c r="N5457" s="1" t="s">
        <v>505</v>
      </c>
    </row>
    <row r="5458" spans="1:14" hidden="1" x14ac:dyDescent="0.35">
      <c r="A5458" s="1" t="s">
        <v>487</v>
      </c>
      <c r="B5458" s="1" t="s">
        <v>488</v>
      </c>
      <c r="C5458" s="2" t="s">
        <v>646</v>
      </c>
      <c r="D5458" s="1" t="s">
        <v>293</v>
      </c>
      <c r="E5458" s="1">
        <v>6110</v>
      </c>
      <c r="F5458" s="1" t="s">
        <v>490</v>
      </c>
      <c r="G5458" s="2" t="s">
        <v>491</v>
      </c>
      <c r="H5458" s="1" t="s">
        <v>492</v>
      </c>
      <c r="I5458" s="1">
        <v>2002</v>
      </c>
      <c r="J5458" s="1">
        <v>2002</v>
      </c>
      <c r="K5458" s="1" t="s">
        <v>493</v>
      </c>
      <c r="L5458" s="1">
        <v>229.93</v>
      </c>
      <c r="M5458" s="1" t="s">
        <v>504</v>
      </c>
      <c r="N5458" s="1" t="s">
        <v>505</v>
      </c>
    </row>
    <row r="5459" spans="1:14" hidden="1" x14ac:dyDescent="0.35">
      <c r="A5459" s="1" t="s">
        <v>487</v>
      </c>
      <c r="B5459" s="1" t="s">
        <v>488</v>
      </c>
      <c r="C5459" s="2" t="s">
        <v>646</v>
      </c>
      <c r="D5459" s="1" t="s">
        <v>293</v>
      </c>
      <c r="E5459" s="1">
        <v>6110</v>
      </c>
      <c r="F5459" s="1" t="s">
        <v>490</v>
      </c>
      <c r="G5459" s="2" t="s">
        <v>491</v>
      </c>
      <c r="H5459" s="1" t="s">
        <v>492</v>
      </c>
      <c r="I5459" s="1">
        <v>2003</v>
      </c>
      <c r="J5459" s="1">
        <v>2003</v>
      </c>
      <c r="K5459" s="1" t="s">
        <v>493</v>
      </c>
      <c r="L5459" s="1">
        <v>317.55</v>
      </c>
      <c r="M5459" s="1" t="s">
        <v>504</v>
      </c>
      <c r="N5459" s="1" t="s">
        <v>505</v>
      </c>
    </row>
    <row r="5460" spans="1:14" hidden="1" x14ac:dyDescent="0.35">
      <c r="A5460" s="1" t="s">
        <v>487</v>
      </c>
      <c r="B5460" s="1" t="s">
        <v>488</v>
      </c>
      <c r="C5460" s="2" t="s">
        <v>646</v>
      </c>
      <c r="D5460" s="1" t="s">
        <v>293</v>
      </c>
      <c r="E5460" s="1">
        <v>6110</v>
      </c>
      <c r="F5460" s="1" t="s">
        <v>490</v>
      </c>
      <c r="G5460" s="2" t="s">
        <v>491</v>
      </c>
      <c r="H5460" s="1" t="s">
        <v>492</v>
      </c>
      <c r="I5460" s="1">
        <v>2004</v>
      </c>
      <c r="J5460" s="1">
        <v>2004</v>
      </c>
      <c r="K5460" s="1" t="s">
        <v>493</v>
      </c>
      <c r="L5460" s="1">
        <v>314.22000000000003</v>
      </c>
      <c r="M5460" s="1" t="s">
        <v>504</v>
      </c>
      <c r="N5460" s="1" t="s">
        <v>505</v>
      </c>
    </row>
    <row r="5461" spans="1:14" hidden="1" x14ac:dyDescent="0.35">
      <c r="A5461" s="1" t="s">
        <v>487</v>
      </c>
      <c r="B5461" s="1" t="s">
        <v>488</v>
      </c>
      <c r="C5461" s="2" t="s">
        <v>646</v>
      </c>
      <c r="D5461" s="1" t="s">
        <v>293</v>
      </c>
      <c r="E5461" s="1">
        <v>6110</v>
      </c>
      <c r="F5461" s="1" t="s">
        <v>490</v>
      </c>
      <c r="G5461" s="2" t="s">
        <v>491</v>
      </c>
      <c r="H5461" s="1" t="s">
        <v>492</v>
      </c>
      <c r="I5461" s="1">
        <v>2005</v>
      </c>
      <c r="J5461" s="1">
        <v>2005</v>
      </c>
      <c r="K5461" s="1" t="s">
        <v>493</v>
      </c>
      <c r="L5461" s="1">
        <v>246.7</v>
      </c>
      <c r="M5461" s="1" t="s">
        <v>504</v>
      </c>
      <c r="N5461" s="1" t="s">
        <v>505</v>
      </c>
    </row>
    <row r="5462" spans="1:14" hidden="1" x14ac:dyDescent="0.35">
      <c r="A5462" s="1" t="s">
        <v>487</v>
      </c>
      <c r="B5462" s="1" t="s">
        <v>488</v>
      </c>
      <c r="C5462" s="2" t="s">
        <v>646</v>
      </c>
      <c r="D5462" s="1" t="s">
        <v>293</v>
      </c>
      <c r="E5462" s="1">
        <v>6110</v>
      </c>
      <c r="F5462" s="1" t="s">
        <v>490</v>
      </c>
      <c r="G5462" s="2" t="s">
        <v>491</v>
      </c>
      <c r="H5462" s="1" t="s">
        <v>492</v>
      </c>
      <c r="I5462" s="1">
        <v>2006</v>
      </c>
      <c r="J5462" s="1">
        <v>2006</v>
      </c>
      <c r="K5462" s="1" t="s">
        <v>493</v>
      </c>
      <c r="L5462" s="1">
        <v>284.95</v>
      </c>
      <c r="M5462" s="1" t="s">
        <v>504</v>
      </c>
      <c r="N5462" s="1" t="s">
        <v>505</v>
      </c>
    </row>
    <row r="5463" spans="1:14" hidden="1" x14ac:dyDescent="0.35">
      <c r="A5463" s="1" t="s">
        <v>487</v>
      </c>
      <c r="B5463" s="1" t="s">
        <v>488</v>
      </c>
      <c r="C5463" s="2" t="s">
        <v>646</v>
      </c>
      <c r="D5463" s="1" t="s">
        <v>293</v>
      </c>
      <c r="E5463" s="1">
        <v>6110</v>
      </c>
      <c r="F5463" s="1" t="s">
        <v>490</v>
      </c>
      <c r="G5463" s="2" t="s">
        <v>491</v>
      </c>
      <c r="H5463" s="1" t="s">
        <v>492</v>
      </c>
      <c r="I5463" s="1">
        <v>2007</v>
      </c>
      <c r="J5463" s="1">
        <v>2007</v>
      </c>
      <c r="K5463" s="1" t="s">
        <v>493</v>
      </c>
      <c r="L5463" s="1">
        <v>312.04000000000002</v>
      </c>
      <c r="M5463" s="1" t="s">
        <v>504</v>
      </c>
      <c r="N5463" s="1" t="s">
        <v>505</v>
      </c>
    </row>
    <row r="5464" spans="1:14" hidden="1" x14ac:dyDescent="0.35">
      <c r="A5464" s="1" t="s">
        <v>487</v>
      </c>
      <c r="B5464" s="1" t="s">
        <v>488</v>
      </c>
      <c r="C5464" s="2" t="s">
        <v>646</v>
      </c>
      <c r="D5464" s="1" t="s">
        <v>293</v>
      </c>
      <c r="E5464" s="1">
        <v>6110</v>
      </c>
      <c r="F5464" s="1" t="s">
        <v>490</v>
      </c>
      <c r="G5464" s="2" t="s">
        <v>491</v>
      </c>
      <c r="H5464" s="1" t="s">
        <v>492</v>
      </c>
      <c r="I5464" s="1">
        <v>2008</v>
      </c>
      <c r="J5464" s="1">
        <v>2008</v>
      </c>
      <c r="K5464" s="1" t="s">
        <v>493</v>
      </c>
      <c r="L5464" s="1">
        <v>405.22</v>
      </c>
      <c r="M5464" s="1" t="s">
        <v>504</v>
      </c>
      <c r="N5464" s="1" t="s">
        <v>505</v>
      </c>
    </row>
    <row r="5465" spans="1:14" hidden="1" x14ac:dyDescent="0.35">
      <c r="A5465" s="1" t="s">
        <v>487</v>
      </c>
      <c r="B5465" s="1" t="s">
        <v>488</v>
      </c>
      <c r="C5465" s="2" t="s">
        <v>646</v>
      </c>
      <c r="D5465" s="1" t="s">
        <v>293</v>
      </c>
      <c r="E5465" s="1">
        <v>6110</v>
      </c>
      <c r="F5465" s="1" t="s">
        <v>490</v>
      </c>
      <c r="G5465" s="2" t="s">
        <v>491</v>
      </c>
      <c r="H5465" s="1" t="s">
        <v>492</v>
      </c>
      <c r="I5465" s="1">
        <v>2009</v>
      </c>
      <c r="J5465" s="1">
        <v>2009</v>
      </c>
      <c r="K5465" s="1" t="s">
        <v>493</v>
      </c>
      <c r="L5465" s="1">
        <v>342.73</v>
      </c>
      <c r="M5465" s="1" t="s">
        <v>504</v>
      </c>
      <c r="N5465" s="1" t="s">
        <v>505</v>
      </c>
    </row>
    <row r="5466" spans="1:14" hidden="1" x14ac:dyDescent="0.35">
      <c r="A5466" s="1" t="s">
        <v>487</v>
      </c>
      <c r="B5466" s="1" t="s">
        <v>488</v>
      </c>
      <c r="C5466" s="2" t="s">
        <v>646</v>
      </c>
      <c r="D5466" s="1" t="s">
        <v>293</v>
      </c>
      <c r="E5466" s="1">
        <v>6110</v>
      </c>
      <c r="F5466" s="1" t="s">
        <v>490</v>
      </c>
      <c r="G5466" s="2" t="s">
        <v>491</v>
      </c>
      <c r="H5466" s="1" t="s">
        <v>492</v>
      </c>
      <c r="I5466" s="1">
        <v>2010</v>
      </c>
      <c r="J5466" s="1">
        <v>2010</v>
      </c>
      <c r="K5466" s="1" t="s">
        <v>493</v>
      </c>
      <c r="L5466" s="1">
        <v>246.72</v>
      </c>
      <c r="M5466" s="1" t="s">
        <v>504</v>
      </c>
      <c r="N5466" s="1" t="s">
        <v>505</v>
      </c>
    </row>
    <row r="5467" spans="1:14" hidden="1" x14ac:dyDescent="0.35">
      <c r="A5467" s="1" t="s">
        <v>487</v>
      </c>
      <c r="B5467" s="1" t="s">
        <v>488</v>
      </c>
      <c r="C5467" s="2" t="s">
        <v>646</v>
      </c>
      <c r="D5467" s="1" t="s">
        <v>293</v>
      </c>
      <c r="E5467" s="1">
        <v>6110</v>
      </c>
      <c r="F5467" s="1" t="s">
        <v>490</v>
      </c>
      <c r="G5467" s="2" t="s">
        <v>491</v>
      </c>
      <c r="H5467" s="1" t="s">
        <v>492</v>
      </c>
      <c r="I5467" s="1">
        <v>2011</v>
      </c>
      <c r="J5467" s="1">
        <v>2011</v>
      </c>
      <c r="K5467" s="1" t="s">
        <v>493</v>
      </c>
      <c r="L5467" s="1">
        <v>264.27999999999997</v>
      </c>
      <c r="M5467" s="1" t="s">
        <v>504</v>
      </c>
      <c r="N5467" s="1" t="s">
        <v>505</v>
      </c>
    </row>
    <row r="5468" spans="1:14" hidden="1" x14ac:dyDescent="0.35">
      <c r="A5468" s="1" t="s">
        <v>487</v>
      </c>
      <c r="B5468" s="1" t="s">
        <v>488</v>
      </c>
      <c r="C5468" s="2" t="s">
        <v>646</v>
      </c>
      <c r="D5468" s="1" t="s">
        <v>293</v>
      </c>
      <c r="E5468" s="1">
        <v>6110</v>
      </c>
      <c r="F5468" s="1" t="s">
        <v>490</v>
      </c>
      <c r="G5468" s="2" t="s">
        <v>491</v>
      </c>
      <c r="H5468" s="1" t="s">
        <v>492</v>
      </c>
      <c r="I5468" s="1">
        <v>2012</v>
      </c>
      <c r="J5468" s="1">
        <v>2012</v>
      </c>
      <c r="K5468" s="1" t="s">
        <v>493</v>
      </c>
      <c r="L5468" s="1">
        <v>262.81</v>
      </c>
      <c r="M5468" s="1" t="s">
        <v>504</v>
      </c>
      <c r="N5468" s="1" t="s">
        <v>505</v>
      </c>
    </row>
    <row r="5469" spans="1:14" hidden="1" x14ac:dyDescent="0.35">
      <c r="A5469" s="1" t="s">
        <v>487</v>
      </c>
      <c r="B5469" s="1" t="s">
        <v>488</v>
      </c>
      <c r="C5469" s="2" t="s">
        <v>646</v>
      </c>
      <c r="D5469" s="1" t="s">
        <v>293</v>
      </c>
      <c r="E5469" s="1">
        <v>6110</v>
      </c>
      <c r="F5469" s="1" t="s">
        <v>490</v>
      </c>
      <c r="G5469" s="2" t="s">
        <v>491</v>
      </c>
      <c r="H5469" s="1" t="s">
        <v>492</v>
      </c>
      <c r="I5469" s="1">
        <v>2013</v>
      </c>
      <c r="J5469" s="1">
        <v>2013</v>
      </c>
      <c r="K5469" s="1" t="s">
        <v>493</v>
      </c>
      <c r="L5469" s="1">
        <v>293.22000000000003</v>
      </c>
      <c r="M5469" s="1" t="s">
        <v>504</v>
      </c>
      <c r="N5469" s="1" t="s">
        <v>505</v>
      </c>
    </row>
    <row r="5470" spans="1:14" hidden="1" x14ac:dyDescent="0.35">
      <c r="A5470" s="1" t="s">
        <v>487</v>
      </c>
      <c r="B5470" s="1" t="s">
        <v>488</v>
      </c>
      <c r="C5470" s="2" t="s">
        <v>646</v>
      </c>
      <c r="D5470" s="1" t="s">
        <v>293</v>
      </c>
      <c r="E5470" s="1">
        <v>6110</v>
      </c>
      <c r="F5470" s="1" t="s">
        <v>490</v>
      </c>
      <c r="G5470" s="2" t="s">
        <v>491</v>
      </c>
      <c r="H5470" s="1" t="s">
        <v>492</v>
      </c>
      <c r="I5470" s="1">
        <v>2014</v>
      </c>
      <c r="J5470" s="1">
        <v>2014</v>
      </c>
      <c r="K5470" s="1" t="s">
        <v>493</v>
      </c>
      <c r="L5470" s="1">
        <v>237.07</v>
      </c>
      <c r="M5470" s="1" t="s">
        <v>504</v>
      </c>
      <c r="N5470" s="1" t="s">
        <v>505</v>
      </c>
    </row>
    <row r="5471" spans="1:14" hidden="1" x14ac:dyDescent="0.35">
      <c r="A5471" s="1" t="s">
        <v>487</v>
      </c>
      <c r="B5471" s="1" t="s">
        <v>488</v>
      </c>
      <c r="C5471" s="2" t="s">
        <v>646</v>
      </c>
      <c r="D5471" s="1" t="s">
        <v>293</v>
      </c>
      <c r="E5471" s="1">
        <v>6110</v>
      </c>
      <c r="F5471" s="1" t="s">
        <v>490</v>
      </c>
      <c r="G5471" s="2" t="s">
        <v>491</v>
      </c>
      <c r="H5471" s="1" t="s">
        <v>492</v>
      </c>
      <c r="I5471" s="1">
        <v>2015</v>
      </c>
      <c r="J5471" s="1">
        <v>2015</v>
      </c>
      <c r="K5471" s="1" t="s">
        <v>493</v>
      </c>
      <c r="L5471" s="1">
        <v>248.98</v>
      </c>
      <c r="M5471" s="1" t="s">
        <v>504</v>
      </c>
      <c r="N5471" s="1" t="s">
        <v>505</v>
      </c>
    </row>
    <row r="5472" spans="1:14" hidden="1" x14ac:dyDescent="0.35">
      <c r="A5472" s="1" t="s">
        <v>487</v>
      </c>
      <c r="B5472" s="1" t="s">
        <v>488</v>
      </c>
      <c r="C5472" s="2" t="s">
        <v>646</v>
      </c>
      <c r="D5472" s="1" t="s">
        <v>293</v>
      </c>
      <c r="E5472" s="1">
        <v>6110</v>
      </c>
      <c r="F5472" s="1" t="s">
        <v>490</v>
      </c>
      <c r="G5472" s="2" t="s">
        <v>491</v>
      </c>
      <c r="H5472" s="1" t="s">
        <v>492</v>
      </c>
      <c r="I5472" s="1">
        <v>2016</v>
      </c>
      <c r="J5472" s="1">
        <v>2016</v>
      </c>
      <c r="K5472" s="1" t="s">
        <v>493</v>
      </c>
      <c r="L5472" s="1">
        <v>201.57</v>
      </c>
      <c r="M5472" s="1" t="s">
        <v>504</v>
      </c>
      <c r="N5472" s="1" t="s">
        <v>505</v>
      </c>
    </row>
    <row r="5473" spans="1:14" hidden="1" x14ac:dyDescent="0.35">
      <c r="A5473" s="1" t="s">
        <v>487</v>
      </c>
      <c r="B5473" s="1" t="s">
        <v>488</v>
      </c>
      <c r="C5473" s="2" t="s">
        <v>646</v>
      </c>
      <c r="D5473" s="1" t="s">
        <v>293</v>
      </c>
      <c r="E5473" s="1">
        <v>6110</v>
      </c>
      <c r="F5473" s="1" t="s">
        <v>490</v>
      </c>
      <c r="G5473" s="2" t="s">
        <v>491</v>
      </c>
      <c r="H5473" s="1" t="s">
        <v>492</v>
      </c>
      <c r="I5473" s="1">
        <v>2017</v>
      </c>
      <c r="J5473" s="1">
        <v>2017</v>
      </c>
      <c r="K5473" s="1" t="s">
        <v>493</v>
      </c>
      <c r="L5473" s="1">
        <v>162.38</v>
      </c>
      <c r="M5473" s="1" t="s">
        <v>504</v>
      </c>
      <c r="N5473" s="1" t="s">
        <v>505</v>
      </c>
    </row>
    <row r="5474" spans="1:14" hidden="1" x14ac:dyDescent="0.35">
      <c r="A5474" s="1" t="s">
        <v>487</v>
      </c>
      <c r="B5474" s="1" t="s">
        <v>488</v>
      </c>
      <c r="C5474" s="2" t="s">
        <v>646</v>
      </c>
      <c r="D5474" s="1" t="s">
        <v>293</v>
      </c>
      <c r="E5474" s="1">
        <v>6110</v>
      </c>
      <c r="F5474" s="1" t="s">
        <v>490</v>
      </c>
      <c r="G5474" s="2" t="s">
        <v>497</v>
      </c>
      <c r="H5474" s="1" t="s">
        <v>498</v>
      </c>
      <c r="I5474" s="1">
        <v>2001</v>
      </c>
      <c r="J5474" s="1">
        <v>2001</v>
      </c>
      <c r="K5474" s="1" t="s">
        <v>493</v>
      </c>
      <c r="L5474" s="1">
        <v>143.55000000000001</v>
      </c>
      <c r="M5474" s="1" t="s">
        <v>504</v>
      </c>
      <c r="N5474" s="1" t="s">
        <v>505</v>
      </c>
    </row>
    <row r="5475" spans="1:14" hidden="1" x14ac:dyDescent="0.35">
      <c r="A5475" s="1" t="s">
        <v>487</v>
      </c>
      <c r="B5475" s="1" t="s">
        <v>488</v>
      </c>
      <c r="C5475" s="2" t="s">
        <v>646</v>
      </c>
      <c r="D5475" s="1" t="s">
        <v>293</v>
      </c>
      <c r="E5475" s="1">
        <v>6110</v>
      </c>
      <c r="F5475" s="1" t="s">
        <v>490</v>
      </c>
      <c r="G5475" s="2" t="s">
        <v>497</v>
      </c>
      <c r="H5475" s="1" t="s">
        <v>498</v>
      </c>
      <c r="I5475" s="1">
        <v>2002</v>
      </c>
      <c r="J5475" s="1">
        <v>2002</v>
      </c>
      <c r="K5475" s="1" t="s">
        <v>493</v>
      </c>
      <c r="L5475" s="1">
        <v>180.64</v>
      </c>
      <c r="M5475" s="1" t="s">
        <v>504</v>
      </c>
      <c r="N5475" s="1" t="s">
        <v>505</v>
      </c>
    </row>
    <row r="5476" spans="1:14" hidden="1" x14ac:dyDescent="0.35">
      <c r="A5476" s="1" t="s">
        <v>487</v>
      </c>
      <c r="B5476" s="1" t="s">
        <v>488</v>
      </c>
      <c r="C5476" s="2" t="s">
        <v>646</v>
      </c>
      <c r="D5476" s="1" t="s">
        <v>293</v>
      </c>
      <c r="E5476" s="1">
        <v>6110</v>
      </c>
      <c r="F5476" s="1" t="s">
        <v>490</v>
      </c>
      <c r="G5476" s="2" t="s">
        <v>497</v>
      </c>
      <c r="H5476" s="1" t="s">
        <v>498</v>
      </c>
      <c r="I5476" s="1">
        <v>2003</v>
      </c>
      <c r="J5476" s="1">
        <v>2003</v>
      </c>
      <c r="K5476" s="1" t="s">
        <v>493</v>
      </c>
      <c r="L5476" s="1">
        <v>250.95</v>
      </c>
      <c r="M5476" s="1" t="s">
        <v>504</v>
      </c>
      <c r="N5476" s="1" t="s">
        <v>505</v>
      </c>
    </row>
    <row r="5477" spans="1:14" hidden="1" x14ac:dyDescent="0.35">
      <c r="A5477" s="1" t="s">
        <v>487</v>
      </c>
      <c r="B5477" s="1" t="s">
        <v>488</v>
      </c>
      <c r="C5477" s="2" t="s">
        <v>646</v>
      </c>
      <c r="D5477" s="1" t="s">
        <v>293</v>
      </c>
      <c r="E5477" s="1">
        <v>6110</v>
      </c>
      <c r="F5477" s="1" t="s">
        <v>490</v>
      </c>
      <c r="G5477" s="2" t="s">
        <v>497</v>
      </c>
      <c r="H5477" s="1" t="s">
        <v>498</v>
      </c>
      <c r="I5477" s="1">
        <v>2004</v>
      </c>
      <c r="J5477" s="1">
        <v>2004</v>
      </c>
      <c r="K5477" s="1" t="s">
        <v>493</v>
      </c>
      <c r="L5477" s="1">
        <v>304.48</v>
      </c>
      <c r="M5477" s="1" t="s">
        <v>504</v>
      </c>
      <c r="N5477" s="1" t="s">
        <v>505</v>
      </c>
    </row>
    <row r="5478" spans="1:14" hidden="1" x14ac:dyDescent="0.35">
      <c r="A5478" s="1" t="s">
        <v>487</v>
      </c>
      <c r="B5478" s="1" t="s">
        <v>488</v>
      </c>
      <c r="C5478" s="2" t="s">
        <v>646</v>
      </c>
      <c r="D5478" s="1" t="s">
        <v>293</v>
      </c>
      <c r="E5478" s="1">
        <v>6110</v>
      </c>
      <c r="F5478" s="1" t="s">
        <v>490</v>
      </c>
      <c r="G5478" s="2" t="s">
        <v>497</v>
      </c>
      <c r="H5478" s="1" t="s">
        <v>498</v>
      </c>
      <c r="I5478" s="1">
        <v>2005</v>
      </c>
      <c r="J5478" s="1">
        <v>2005</v>
      </c>
      <c r="K5478" s="1" t="s">
        <v>493</v>
      </c>
      <c r="L5478" s="1">
        <v>293.32</v>
      </c>
      <c r="M5478" s="1" t="s">
        <v>504</v>
      </c>
      <c r="N5478" s="1" t="s">
        <v>505</v>
      </c>
    </row>
    <row r="5479" spans="1:14" hidden="1" x14ac:dyDescent="0.35">
      <c r="A5479" s="1" t="s">
        <v>487</v>
      </c>
      <c r="B5479" s="1" t="s">
        <v>488</v>
      </c>
      <c r="C5479" s="2" t="s">
        <v>646</v>
      </c>
      <c r="D5479" s="1" t="s">
        <v>293</v>
      </c>
      <c r="E5479" s="1">
        <v>6110</v>
      </c>
      <c r="F5479" s="1" t="s">
        <v>490</v>
      </c>
      <c r="G5479" s="2" t="s">
        <v>497</v>
      </c>
      <c r="H5479" s="1" t="s">
        <v>498</v>
      </c>
      <c r="I5479" s="1">
        <v>2006</v>
      </c>
      <c r="J5479" s="1">
        <v>2006</v>
      </c>
      <c r="K5479" s="1" t="s">
        <v>493</v>
      </c>
      <c r="L5479" s="1">
        <v>323.2</v>
      </c>
      <c r="M5479" s="1" t="s">
        <v>504</v>
      </c>
      <c r="N5479" s="1" t="s">
        <v>505</v>
      </c>
    </row>
    <row r="5480" spans="1:14" hidden="1" x14ac:dyDescent="0.35">
      <c r="A5480" s="1" t="s">
        <v>487</v>
      </c>
      <c r="B5480" s="1" t="s">
        <v>488</v>
      </c>
      <c r="C5480" s="2" t="s">
        <v>646</v>
      </c>
      <c r="D5480" s="1" t="s">
        <v>293</v>
      </c>
      <c r="E5480" s="1">
        <v>6110</v>
      </c>
      <c r="F5480" s="1" t="s">
        <v>490</v>
      </c>
      <c r="G5480" s="2" t="s">
        <v>497</v>
      </c>
      <c r="H5480" s="1" t="s">
        <v>498</v>
      </c>
      <c r="I5480" s="1">
        <v>2007</v>
      </c>
      <c r="J5480" s="1">
        <v>2007</v>
      </c>
      <c r="K5480" s="1" t="s">
        <v>493</v>
      </c>
      <c r="L5480" s="1">
        <v>361.09</v>
      </c>
      <c r="M5480" s="1" t="s">
        <v>504</v>
      </c>
      <c r="N5480" s="1" t="s">
        <v>505</v>
      </c>
    </row>
    <row r="5481" spans="1:14" hidden="1" x14ac:dyDescent="0.35">
      <c r="A5481" s="1" t="s">
        <v>487</v>
      </c>
      <c r="B5481" s="1" t="s">
        <v>488</v>
      </c>
      <c r="C5481" s="2" t="s">
        <v>646</v>
      </c>
      <c r="D5481" s="1" t="s">
        <v>293</v>
      </c>
      <c r="E5481" s="1">
        <v>6110</v>
      </c>
      <c r="F5481" s="1" t="s">
        <v>490</v>
      </c>
      <c r="G5481" s="2" t="s">
        <v>497</v>
      </c>
      <c r="H5481" s="1" t="s">
        <v>498</v>
      </c>
      <c r="I5481" s="1">
        <v>2008</v>
      </c>
      <c r="J5481" s="1">
        <v>2008</v>
      </c>
      <c r="K5481" s="1" t="s">
        <v>493</v>
      </c>
      <c r="L5481" s="1">
        <v>436.9</v>
      </c>
      <c r="M5481" s="1" t="s">
        <v>504</v>
      </c>
      <c r="N5481" s="1" t="s">
        <v>505</v>
      </c>
    </row>
    <row r="5482" spans="1:14" hidden="1" x14ac:dyDescent="0.35">
      <c r="A5482" s="1" t="s">
        <v>487</v>
      </c>
      <c r="B5482" s="1" t="s">
        <v>488</v>
      </c>
      <c r="C5482" s="2" t="s">
        <v>646</v>
      </c>
      <c r="D5482" s="1" t="s">
        <v>293</v>
      </c>
      <c r="E5482" s="1">
        <v>6110</v>
      </c>
      <c r="F5482" s="1" t="s">
        <v>490</v>
      </c>
      <c r="G5482" s="2" t="s">
        <v>497</v>
      </c>
      <c r="H5482" s="1" t="s">
        <v>498</v>
      </c>
      <c r="I5482" s="1">
        <v>2009</v>
      </c>
      <c r="J5482" s="1">
        <v>2009</v>
      </c>
      <c r="K5482" s="1" t="s">
        <v>493</v>
      </c>
      <c r="L5482" s="1">
        <v>449.06</v>
      </c>
      <c r="M5482" s="1" t="s">
        <v>504</v>
      </c>
      <c r="N5482" s="1" t="s">
        <v>505</v>
      </c>
    </row>
    <row r="5483" spans="1:14" hidden="1" x14ac:dyDescent="0.35">
      <c r="A5483" s="1" t="s">
        <v>487</v>
      </c>
      <c r="B5483" s="1" t="s">
        <v>488</v>
      </c>
      <c r="C5483" s="2" t="s">
        <v>646</v>
      </c>
      <c r="D5483" s="1" t="s">
        <v>293</v>
      </c>
      <c r="E5483" s="1">
        <v>6110</v>
      </c>
      <c r="F5483" s="1" t="s">
        <v>490</v>
      </c>
      <c r="G5483" s="2" t="s">
        <v>497</v>
      </c>
      <c r="H5483" s="1" t="s">
        <v>498</v>
      </c>
      <c r="I5483" s="1">
        <v>2010</v>
      </c>
      <c r="J5483" s="1">
        <v>2010</v>
      </c>
      <c r="K5483" s="1" t="s">
        <v>493</v>
      </c>
      <c r="L5483" s="1">
        <v>321.01</v>
      </c>
      <c r="M5483" s="1" t="s">
        <v>504</v>
      </c>
      <c r="N5483" s="1" t="s">
        <v>505</v>
      </c>
    </row>
    <row r="5484" spans="1:14" hidden="1" x14ac:dyDescent="0.35">
      <c r="A5484" s="1" t="s">
        <v>487</v>
      </c>
      <c r="B5484" s="1" t="s">
        <v>488</v>
      </c>
      <c r="C5484" s="2" t="s">
        <v>646</v>
      </c>
      <c r="D5484" s="1" t="s">
        <v>293</v>
      </c>
      <c r="E5484" s="1">
        <v>6110</v>
      </c>
      <c r="F5484" s="1" t="s">
        <v>490</v>
      </c>
      <c r="G5484" s="2" t="s">
        <v>497</v>
      </c>
      <c r="H5484" s="1" t="s">
        <v>498</v>
      </c>
      <c r="I5484" s="1">
        <v>2011</v>
      </c>
      <c r="J5484" s="1">
        <v>2011</v>
      </c>
      <c r="K5484" s="1" t="s">
        <v>493</v>
      </c>
      <c r="L5484" s="1">
        <v>408.52</v>
      </c>
      <c r="M5484" s="1" t="s">
        <v>504</v>
      </c>
      <c r="N5484" s="1" t="s">
        <v>505</v>
      </c>
    </row>
    <row r="5485" spans="1:14" hidden="1" x14ac:dyDescent="0.35">
      <c r="A5485" s="1" t="s">
        <v>487</v>
      </c>
      <c r="B5485" s="1" t="s">
        <v>488</v>
      </c>
      <c r="C5485" s="2" t="s">
        <v>646</v>
      </c>
      <c r="D5485" s="1" t="s">
        <v>293</v>
      </c>
      <c r="E5485" s="1">
        <v>6110</v>
      </c>
      <c r="F5485" s="1" t="s">
        <v>490</v>
      </c>
      <c r="G5485" s="2" t="s">
        <v>497</v>
      </c>
      <c r="H5485" s="1" t="s">
        <v>498</v>
      </c>
      <c r="I5485" s="1">
        <v>2012</v>
      </c>
      <c r="J5485" s="1">
        <v>2012</v>
      </c>
      <c r="K5485" s="1" t="s">
        <v>493</v>
      </c>
      <c r="L5485" s="1">
        <v>353.37</v>
      </c>
      <c r="M5485" s="1" t="s">
        <v>504</v>
      </c>
      <c r="N5485" s="1" t="s">
        <v>505</v>
      </c>
    </row>
    <row r="5486" spans="1:14" hidden="1" x14ac:dyDescent="0.35">
      <c r="A5486" s="1" t="s">
        <v>487</v>
      </c>
      <c r="B5486" s="1" t="s">
        <v>488</v>
      </c>
      <c r="C5486" s="2" t="s">
        <v>646</v>
      </c>
      <c r="D5486" s="1" t="s">
        <v>293</v>
      </c>
      <c r="E5486" s="1">
        <v>6110</v>
      </c>
      <c r="F5486" s="1" t="s">
        <v>490</v>
      </c>
      <c r="G5486" s="2" t="s">
        <v>497</v>
      </c>
      <c r="H5486" s="1" t="s">
        <v>498</v>
      </c>
      <c r="I5486" s="1">
        <v>2013</v>
      </c>
      <c r="J5486" s="1">
        <v>2013</v>
      </c>
      <c r="K5486" s="1" t="s">
        <v>493</v>
      </c>
      <c r="L5486" s="1">
        <v>362.1</v>
      </c>
      <c r="M5486" s="1" t="s">
        <v>504</v>
      </c>
      <c r="N5486" s="1" t="s">
        <v>505</v>
      </c>
    </row>
    <row r="5487" spans="1:14" hidden="1" x14ac:dyDescent="0.35">
      <c r="A5487" s="1" t="s">
        <v>487</v>
      </c>
      <c r="B5487" s="1" t="s">
        <v>488</v>
      </c>
      <c r="C5487" s="2" t="s">
        <v>646</v>
      </c>
      <c r="D5487" s="1" t="s">
        <v>293</v>
      </c>
      <c r="E5487" s="1">
        <v>6110</v>
      </c>
      <c r="F5487" s="1" t="s">
        <v>490</v>
      </c>
      <c r="G5487" s="2" t="s">
        <v>497</v>
      </c>
      <c r="H5487" s="1" t="s">
        <v>498</v>
      </c>
      <c r="I5487" s="1">
        <v>2014</v>
      </c>
      <c r="J5487" s="1">
        <v>2014</v>
      </c>
      <c r="K5487" s="1" t="s">
        <v>493</v>
      </c>
      <c r="L5487" s="1">
        <v>491.52</v>
      </c>
      <c r="M5487" s="1" t="s">
        <v>504</v>
      </c>
      <c r="N5487" s="1" t="s">
        <v>505</v>
      </c>
    </row>
    <row r="5488" spans="1:14" hidden="1" x14ac:dyDescent="0.35">
      <c r="A5488" s="1" t="s">
        <v>487</v>
      </c>
      <c r="B5488" s="1" t="s">
        <v>488</v>
      </c>
      <c r="C5488" s="2" t="s">
        <v>646</v>
      </c>
      <c r="D5488" s="1" t="s">
        <v>293</v>
      </c>
      <c r="E5488" s="1">
        <v>6110</v>
      </c>
      <c r="F5488" s="1" t="s">
        <v>490</v>
      </c>
      <c r="G5488" s="2" t="s">
        <v>497</v>
      </c>
      <c r="H5488" s="1" t="s">
        <v>498</v>
      </c>
      <c r="I5488" s="1">
        <v>2015</v>
      </c>
      <c r="J5488" s="1">
        <v>2015</v>
      </c>
      <c r="K5488" s="1" t="s">
        <v>493</v>
      </c>
      <c r="L5488" s="1">
        <v>436.97</v>
      </c>
      <c r="M5488" s="1" t="s">
        <v>504</v>
      </c>
      <c r="N5488" s="1" t="s">
        <v>505</v>
      </c>
    </row>
    <row r="5489" spans="1:14" hidden="1" x14ac:dyDescent="0.35">
      <c r="A5489" s="1" t="s">
        <v>487</v>
      </c>
      <c r="B5489" s="1" t="s">
        <v>488</v>
      </c>
      <c r="C5489" s="2" t="s">
        <v>646</v>
      </c>
      <c r="D5489" s="1" t="s">
        <v>293</v>
      </c>
      <c r="E5489" s="1">
        <v>6110</v>
      </c>
      <c r="F5489" s="1" t="s">
        <v>490</v>
      </c>
      <c r="G5489" s="2" t="s">
        <v>497</v>
      </c>
      <c r="H5489" s="1" t="s">
        <v>498</v>
      </c>
      <c r="I5489" s="1">
        <v>2016</v>
      </c>
      <c r="J5489" s="1">
        <v>2016</v>
      </c>
      <c r="K5489" s="1" t="s">
        <v>493</v>
      </c>
      <c r="L5489" s="1">
        <v>252.64</v>
      </c>
      <c r="M5489" s="1" t="s">
        <v>504</v>
      </c>
      <c r="N5489" s="1" t="s">
        <v>505</v>
      </c>
    </row>
    <row r="5490" spans="1:14" hidden="1" x14ac:dyDescent="0.35">
      <c r="A5490" s="1" t="s">
        <v>487</v>
      </c>
      <c r="B5490" s="1" t="s">
        <v>488</v>
      </c>
      <c r="C5490" s="2" t="s">
        <v>646</v>
      </c>
      <c r="D5490" s="1" t="s">
        <v>293</v>
      </c>
      <c r="E5490" s="1">
        <v>6110</v>
      </c>
      <c r="F5490" s="1" t="s">
        <v>490</v>
      </c>
      <c r="G5490" s="2" t="s">
        <v>497</v>
      </c>
      <c r="H5490" s="1" t="s">
        <v>498</v>
      </c>
      <c r="I5490" s="1">
        <v>2017</v>
      </c>
      <c r="J5490" s="1">
        <v>2017</v>
      </c>
      <c r="K5490" s="1" t="s">
        <v>493</v>
      </c>
      <c r="L5490" s="1">
        <v>219.33</v>
      </c>
      <c r="M5490" s="1" t="s">
        <v>504</v>
      </c>
      <c r="N5490" s="1" t="s">
        <v>505</v>
      </c>
    </row>
    <row r="5491" spans="1:14" hidden="1" x14ac:dyDescent="0.35">
      <c r="A5491" s="1" t="s">
        <v>487</v>
      </c>
      <c r="B5491" s="1" t="s">
        <v>488</v>
      </c>
      <c r="C5491" s="2" t="s">
        <v>646</v>
      </c>
      <c r="D5491" s="1" t="s">
        <v>293</v>
      </c>
      <c r="E5491" s="1">
        <v>6110</v>
      </c>
      <c r="F5491" s="1" t="s">
        <v>490</v>
      </c>
      <c r="G5491" s="2" t="s">
        <v>499</v>
      </c>
      <c r="H5491" s="1" t="s">
        <v>500</v>
      </c>
      <c r="I5491" s="1">
        <v>2001</v>
      </c>
      <c r="J5491" s="1">
        <v>2001</v>
      </c>
      <c r="K5491" s="1" t="s">
        <v>493</v>
      </c>
      <c r="L5491" s="1">
        <v>179.71</v>
      </c>
      <c r="M5491" s="1" t="s">
        <v>504</v>
      </c>
      <c r="N5491" s="1" t="s">
        <v>505</v>
      </c>
    </row>
    <row r="5492" spans="1:14" hidden="1" x14ac:dyDescent="0.35">
      <c r="A5492" s="1" t="s">
        <v>487</v>
      </c>
      <c r="B5492" s="1" t="s">
        <v>488</v>
      </c>
      <c r="C5492" s="2" t="s">
        <v>646</v>
      </c>
      <c r="D5492" s="1" t="s">
        <v>293</v>
      </c>
      <c r="E5492" s="1">
        <v>6110</v>
      </c>
      <c r="F5492" s="1" t="s">
        <v>490</v>
      </c>
      <c r="G5492" s="2" t="s">
        <v>499</v>
      </c>
      <c r="H5492" s="1" t="s">
        <v>500</v>
      </c>
      <c r="I5492" s="1">
        <v>2002</v>
      </c>
      <c r="J5492" s="1">
        <v>2002</v>
      </c>
      <c r="K5492" s="1" t="s">
        <v>493</v>
      </c>
      <c r="L5492" s="1">
        <v>219.71</v>
      </c>
      <c r="M5492" s="1" t="s">
        <v>504</v>
      </c>
      <c r="N5492" s="1" t="s">
        <v>505</v>
      </c>
    </row>
    <row r="5493" spans="1:14" hidden="1" x14ac:dyDescent="0.35">
      <c r="A5493" s="1" t="s">
        <v>487</v>
      </c>
      <c r="B5493" s="1" t="s">
        <v>488</v>
      </c>
      <c r="C5493" s="2" t="s">
        <v>646</v>
      </c>
      <c r="D5493" s="1" t="s">
        <v>293</v>
      </c>
      <c r="E5493" s="1">
        <v>6110</v>
      </c>
      <c r="F5493" s="1" t="s">
        <v>490</v>
      </c>
      <c r="G5493" s="2" t="s">
        <v>499</v>
      </c>
      <c r="H5493" s="1" t="s">
        <v>500</v>
      </c>
      <c r="I5493" s="1">
        <v>2003</v>
      </c>
      <c r="J5493" s="1">
        <v>2003</v>
      </c>
      <c r="K5493" s="1" t="s">
        <v>493</v>
      </c>
      <c r="L5493" s="1">
        <v>304.27999999999997</v>
      </c>
      <c r="M5493" s="1" t="s">
        <v>504</v>
      </c>
      <c r="N5493" s="1" t="s">
        <v>505</v>
      </c>
    </row>
    <row r="5494" spans="1:14" hidden="1" x14ac:dyDescent="0.35">
      <c r="A5494" s="1" t="s">
        <v>487</v>
      </c>
      <c r="B5494" s="1" t="s">
        <v>488</v>
      </c>
      <c r="C5494" s="2" t="s">
        <v>646</v>
      </c>
      <c r="D5494" s="1" t="s">
        <v>293</v>
      </c>
      <c r="E5494" s="1">
        <v>6110</v>
      </c>
      <c r="F5494" s="1" t="s">
        <v>490</v>
      </c>
      <c r="G5494" s="2" t="s">
        <v>499</v>
      </c>
      <c r="H5494" s="1" t="s">
        <v>500</v>
      </c>
      <c r="I5494" s="1">
        <v>2004</v>
      </c>
      <c r="J5494" s="1">
        <v>2004</v>
      </c>
      <c r="K5494" s="1" t="s">
        <v>493</v>
      </c>
      <c r="L5494" s="1">
        <v>307.37</v>
      </c>
      <c r="M5494" s="1" t="s">
        <v>504</v>
      </c>
      <c r="N5494" s="1" t="s">
        <v>505</v>
      </c>
    </row>
    <row r="5495" spans="1:14" hidden="1" x14ac:dyDescent="0.35">
      <c r="A5495" s="1" t="s">
        <v>487</v>
      </c>
      <c r="B5495" s="1" t="s">
        <v>488</v>
      </c>
      <c r="C5495" s="2" t="s">
        <v>646</v>
      </c>
      <c r="D5495" s="1" t="s">
        <v>293</v>
      </c>
      <c r="E5495" s="1">
        <v>6110</v>
      </c>
      <c r="F5495" s="1" t="s">
        <v>490</v>
      </c>
      <c r="G5495" s="2" t="s">
        <v>499</v>
      </c>
      <c r="H5495" s="1" t="s">
        <v>500</v>
      </c>
      <c r="I5495" s="1">
        <v>2005</v>
      </c>
      <c r="J5495" s="1">
        <v>2005</v>
      </c>
      <c r="K5495" s="1" t="s">
        <v>493</v>
      </c>
      <c r="L5495" s="1">
        <v>237.78</v>
      </c>
      <c r="M5495" s="1" t="s">
        <v>504</v>
      </c>
      <c r="N5495" s="1" t="s">
        <v>505</v>
      </c>
    </row>
    <row r="5496" spans="1:14" hidden="1" x14ac:dyDescent="0.35">
      <c r="A5496" s="1" t="s">
        <v>487</v>
      </c>
      <c r="B5496" s="1" t="s">
        <v>488</v>
      </c>
      <c r="C5496" s="2" t="s">
        <v>646</v>
      </c>
      <c r="D5496" s="1" t="s">
        <v>293</v>
      </c>
      <c r="E5496" s="1">
        <v>6110</v>
      </c>
      <c r="F5496" s="1" t="s">
        <v>490</v>
      </c>
      <c r="G5496" s="2" t="s">
        <v>499</v>
      </c>
      <c r="H5496" s="1" t="s">
        <v>500</v>
      </c>
      <c r="I5496" s="1">
        <v>2006</v>
      </c>
      <c r="J5496" s="1">
        <v>2006</v>
      </c>
      <c r="K5496" s="1" t="s">
        <v>493</v>
      </c>
      <c r="L5496" s="1">
        <v>271.98</v>
      </c>
      <c r="M5496" s="1" t="s">
        <v>504</v>
      </c>
      <c r="N5496" s="1" t="s">
        <v>505</v>
      </c>
    </row>
    <row r="5497" spans="1:14" hidden="1" x14ac:dyDescent="0.35">
      <c r="A5497" s="1" t="s">
        <v>487</v>
      </c>
      <c r="B5497" s="1" t="s">
        <v>488</v>
      </c>
      <c r="C5497" s="2" t="s">
        <v>646</v>
      </c>
      <c r="D5497" s="1" t="s">
        <v>293</v>
      </c>
      <c r="E5497" s="1">
        <v>6110</v>
      </c>
      <c r="F5497" s="1" t="s">
        <v>490</v>
      </c>
      <c r="G5497" s="2" t="s">
        <v>499</v>
      </c>
      <c r="H5497" s="1" t="s">
        <v>500</v>
      </c>
      <c r="I5497" s="1">
        <v>2007</v>
      </c>
      <c r="J5497" s="1">
        <v>2007</v>
      </c>
      <c r="K5497" s="1" t="s">
        <v>493</v>
      </c>
      <c r="L5497" s="1">
        <v>293.86</v>
      </c>
      <c r="M5497" s="1" t="s">
        <v>504</v>
      </c>
      <c r="N5497" s="1" t="s">
        <v>505</v>
      </c>
    </row>
    <row r="5498" spans="1:14" hidden="1" x14ac:dyDescent="0.35">
      <c r="A5498" s="1" t="s">
        <v>487</v>
      </c>
      <c r="B5498" s="1" t="s">
        <v>488</v>
      </c>
      <c r="C5498" s="2" t="s">
        <v>646</v>
      </c>
      <c r="D5498" s="1" t="s">
        <v>293</v>
      </c>
      <c r="E5498" s="1">
        <v>6110</v>
      </c>
      <c r="F5498" s="1" t="s">
        <v>490</v>
      </c>
      <c r="G5498" s="2" t="s">
        <v>499</v>
      </c>
      <c r="H5498" s="1" t="s">
        <v>500</v>
      </c>
      <c r="I5498" s="1">
        <v>2008</v>
      </c>
      <c r="J5498" s="1">
        <v>2008</v>
      </c>
      <c r="K5498" s="1" t="s">
        <v>493</v>
      </c>
      <c r="L5498" s="1">
        <v>382.43</v>
      </c>
      <c r="M5498" s="1" t="s">
        <v>504</v>
      </c>
      <c r="N5498" s="1" t="s">
        <v>505</v>
      </c>
    </row>
    <row r="5499" spans="1:14" hidden="1" x14ac:dyDescent="0.35">
      <c r="A5499" s="1" t="s">
        <v>487</v>
      </c>
      <c r="B5499" s="1" t="s">
        <v>488</v>
      </c>
      <c r="C5499" s="2" t="s">
        <v>646</v>
      </c>
      <c r="D5499" s="1" t="s">
        <v>293</v>
      </c>
      <c r="E5499" s="1">
        <v>6110</v>
      </c>
      <c r="F5499" s="1" t="s">
        <v>490</v>
      </c>
      <c r="G5499" s="2" t="s">
        <v>499</v>
      </c>
      <c r="H5499" s="1" t="s">
        <v>500</v>
      </c>
      <c r="I5499" s="1">
        <v>2009</v>
      </c>
      <c r="J5499" s="1">
        <v>2009</v>
      </c>
      <c r="K5499" s="1" t="s">
        <v>493</v>
      </c>
      <c r="L5499" s="1">
        <v>318.68</v>
      </c>
      <c r="M5499" s="1" t="s">
        <v>504</v>
      </c>
      <c r="N5499" s="1" t="s">
        <v>505</v>
      </c>
    </row>
    <row r="5500" spans="1:14" hidden="1" x14ac:dyDescent="0.35">
      <c r="A5500" s="1" t="s">
        <v>487</v>
      </c>
      <c r="B5500" s="1" t="s">
        <v>488</v>
      </c>
      <c r="C5500" s="2" t="s">
        <v>646</v>
      </c>
      <c r="D5500" s="1" t="s">
        <v>293</v>
      </c>
      <c r="E5500" s="1">
        <v>6110</v>
      </c>
      <c r="F5500" s="1" t="s">
        <v>490</v>
      </c>
      <c r="G5500" s="2" t="s">
        <v>499</v>
      </c>
      <c r="H5500" s="1" t="s">
        <v>500</v>
      </c>
      <c r="I5500" s="1">
        <v>2010</v>
      </c>
      <c r="J5500" s="1">
        <v>2010</v>
      </c>
      <c r="K5500" s="1" t="s">
        <v>493</v>
      </c>
      <c r="L5500" s="1">
        <v>226.84</v>
      </c>
      <c r="M5500" s="1" t="s">
        <v>504</v>
      </c>
      <c r="N5500" s="1" t="s">
        <v>505</v>
      </c>
    </row>
    <row r="5501" spans="1:14" hidden="1" x14ac:dyDescent="0.35">
      <c r="A5501" s="1" t="s">
        <v>487</v>
      </c>
      <c r="B5501" s="1" t="s">
        <v>488</v>
      </c>
      <c r="C5501" s="2" t="s">
        <v>646</v>
      </c>
      <c r="D5501" s="1" t="s">
        <v>293</v>
      </c>
      <c r="E5501" s="1">
        <v>6110</v>
      </c>
      <c r="F5501" s="1" t="s">
        <v>490</v>
      </c>
      <c r="G5501" s="2" t="s">
        <v>499</v>
      </c>
      <c r="H5501" s="1" t="s">
        <v>500</v>
      </c>
      <c r="I5501" s="1">
        <v>2011</v>
      </c>
      <c r="J5501" s="1">
        <v>2011</v>
      </c>
      <c r="K5501" s="1" t="s">
        <v>493</v>
      </c>
      <c r="L5501" s="1">
        <v>241.26</v>
      </c>
      <c r="M5501" s="1" t="s">
        <v>504</v>
      </c>
      <c r="N5501" s="1" t="s">
        <v>505</v>
      </c>
    </row>
    <row r="5502" spans="1:14" hidden="1" x14ac:dyDescent="0.35">
      <c r="A5502" s="1" t="s">
        <v>487</v>
      </c>
      <c r="B5502" s="1" t="s">
        <v>488</v>
      </c>
      <c r="C5502" s="2" t="s">
        <v>646</v>
      </c>
      <c r="D5502" s="1" t="s">
        <v>293</v>
      </c>
      <c r="E5502" s="1">
        <v>6110</v>
      </c>
      <c r="F5502" s="1" t="s">
        <v>490</v>
      </c>
      <c r="G5502" s="2" t="s">
        <v>499</v>
      </c>
      <c r="H5502" s="1" t="s">
        <v>500</v>
      </c>
      <c r="I5502" s="1">
        <v>2012</v>
      </c>
      <c r="J5502" s="1">
        <v>2012</v>
      </c>
      <c r="K5502" s="1" t="s">
        <v>493</v>
      </c>
      <c r="L5502" s="1">
        <v>245.9</v>
      </c>
      <c r="M5502" s="1" t="s">
        <v>504</v>
      </c>
      <c r="N5502" s="1" t="s">
        <v>505</v>
      </c>
    </row>
    <row r="5503" spans="1:14" hidden="1" x14ac:dyDescent="0.35">
      <c r="A5503" s="1" t="s">
        <v>487</v>
      </c>
      <c r="B5503" s="1" t="s">
        <v>488</v>
      </c>
      <c r="C5503" s="2" t="s">
        <v>646</v>
      </c>
      <c r="D5503" s="1" t="s">
        <v>293</v>
      </c>
      <c r="E5503" s="1">
        <v>6110</v>
      </c>
      <c r="F5503" s="1" t="s">
        <v>490</v>
      </c>
      <c r="G5503" s="2" t="s">
        <v>499</v>
      </c>
      <c r="H5503" s="1" t="s">
        <v>500</v>
      </c>
      <c r="I5503" s="1">
        <v>2013</v>
      </c>
      <c r="J5503" s="1">
        <v>2013</v>
      </c>
      <c r="K5503" s="1" t="s">
        <v>493</v>
      </c>
      <c r="L5503" s="1">
        <v>272.06</v>
      </c>
      <c r="M5503" s="1" t="s">
        <v>504</v>
      </c>
      <c r="N5503" s="1" t="s">
        <v>505</v>
      </c>
    </row>
    <row r="5504" spans="1:14" hidden="1" x14ac:dyDescent="0.35">
      <c r="A5504" s="1" t="s">
        <v>487</v>
      </c>
      <c r="B5504" s="1" t="s">
        <v>488</v>
      </c>
      <c r="C5504" s="2" t="s">
        <v>646</v>
      </c>
      <c r="D5504" s="1" t="s">
        <v>293</v>
      </c>
      <c r="E5504" s="1">
        <v>6110</v>
      </c>
      <c r="F5504" s="1" t="s">
        <v>490</v>
      </c>
      <c r="G5504" s="2" t="s">
        <v>499</v>
      </c>
      <c r="H5504" s="1" t="s">
        <v>500</v>
      </c>
      <c r="I5504" s="1">
        <v>2014</v>
      </c>
      <c r="J5504" s="1">
        <v>2014</v>
      </c>
      <c r="K5504" s="1" t="s">
        <v>493</v>
      </c>
      <c r="L5504" s="1">
        <v>211.86</v>
      </c>
      <c r="M5504" s="1" t="s">
        <v>504</v>
      </c>
      <c r="N5504" s="1" t="s">
        <v>505</v>
      </c>
    </row>
    <row r="5505" spans="1:14" hidden="1" x14ac:dyDescent="0.35">
      <c r="A5505" s="1" t="s">
        <v>487</v>
      </c>
      <c r="B5505" s="1" t="s">
        <v>488</v>
      </c>
      <c r="C5505" s="2" t="s">
        <v>646</v>
      </c>
      <c r="D5505" s="1" t="s">
        <v>293</v>
      </c>
      <c r="E5505" s="1">
        <v>6110</v>
      </c>
      <c r="F5505" s="1" t="s">
        <v>490</v>
      </c>
      <c r="G5505" s="2" t="s">
        <v>499</v>
      </c>
      <c r="H5505" s="1" t="s">
        <v>500</v>
      </c>
      <c r="I5505" s="1">
        <v>2015</v>
      </c>
      <c r="J5505" s="1">
        <v>2015</v>
      </c>
      <c r="K5505" s="1" t="s">
        <v>493</v>
      </c>
      <c r="L5505" s="1">
        <v>233.54</v>
      </c>
      <c r="M5505" s="1" t="s">
        <v>504</v>
      </c>
      <c r="N5505" s="1" t="s">
        <v>505</v>
      </c>
    </row>
    <row r="5506" spans="1:14" hidden="1" x14ac:dyDescent="0.35">
      <c r="A5506" s="1" t="s">
        <v>487</v>
      </c>
      <c r="B5506" s="1" t="s">
        <v>488</v>
      </c>
      <c r="C5506" s="2" t="s">
        <v>646</v>
      </c>
      <c r="D5506" s="1" t="s">
        <v>293</v>
      </c>
      <c r="E5506" s="1">
        <v>6110</v>
      </c>
      <c r="F5506" s="1" t="s">
        <v>490</v>
      </c>
      <c r="G5506" s="2" t="s">
        <v>499</v>
      </c>
      <c r="H5506" s="1" t="s">
        <v>500</v>
      </c>
      <c r="I5506" s="1">
        <v>2016</v>
      </c>
      <c r="J5506" s="1">
        <v>2016</v>
      </c>
      <c r="K5506" s="1" t="s">
        <v>493</v>
      </c>
      <c r="L5506" s="1">
        <v>182.1</v>
      </c>
      <c r="M5506" s="1" t="s">
        <v>504</v>
      </c>
      <c r="N5506" s="1" t="s">
        <v>505</v>
      </c>
    </row>
    <row r="5507" spans="1:14" hidden="1" x14ac:dyDescent="0.35">
      <c r="A5507" s="1" t="s">
        <v>487</v>
      </c>
      <c r="B5507" s="1" t="s">
        <v>488</v>
      </c>
      <c r="C5507" s="2" t="s">
        <v>646</v>
      </c>
      <c r="D5507" s="1" t="s">
        <v>293</v>
      </c>
      <c r="E5507" s="1">
        <v>6110</v>
      </c>
      <c r="F5507" s="1" t="s">
        <v>490</v>
      </c>
      <c r="G5507" s="2" t="s">
        <v>499</v>
      </c>
      <c r="H5507" s="1" t="s">
        <v>500</v>
      </c>
      <c r="I5507" s="1">
        <v>2017</v>
      </c>
      <c r="J5507" s="1">
        <v>2017</v>
      </c>
      <c r="K5507" s="1" t="s">
        <v>493</v>
      </c>
      <c r="L5507" s="1">
        <v>144.54</v>
      </c>
      <c r="M5507" s="1" t="s">
        <v>504</v>
      </c>
      <c r="N5507" s="1" t="s">
        <v>505</v>
      </c>
    </row>
    <row r="5508" spans="1:14" hidden="1" x14ac:dyDescent="0.35">
      <c r="A5508" s="1" t="s">
        <v>487</v>
      </c>
      <c r="B5508" s="1" t="s">
        <v>488</v>
      </c>
      <c r="C5508" s="2" t="s">
        <v>646</v>
      </c>
      <c r="D5508" s="1" t="s">
        <v>293</v>
      </c>
      <c r="E5508" s="1">
        <v>6110</v>
      </c>
      <c r="F5508" s="1" t="s">
        <v>490</v>
      </c>
      <c r="G5508" s="2" t="s">
        <v>501</v>
      </c>
      <c r="H5508" s="1" t="s">
        <v>502</v>
      </c>
      <c r="I5508" s="1">
        <v>2001</v>
      </c>
      <c r="J5508" s="1">
        <v>2001</v>
      </c>
      <c r="K5508" s="1" t="s">
        <v>493</v>
      </c>
      <c r="L5508" s="1">
        <v>91.64</v>
      </c>
      <c r="M5508" s="1" t="s">
        <v>504</v>
      </c>
      <c r="N5508" s="1" t="s">
        <v>505</v>
      </c>
    </row>
    <row r="5509" spans="1:14" hidden="1" x14ac:dyDescent="0.35">
      <c r="A5509" s="1" t="s">
        <v>487</v>
      </c>
      <c r="B5509" s="1" t="s">
        <v>488</v>
      </c>
      <c r="C5509" s="2" t="s">
        <v>646</v>
      </c>
      <c r="D5509" s="1" t="s">
        <v>293</v>
      </c>
      <c r="E5509" s="1">
        <v>6110</v>
      </c>
      <c r="F5509" s="1" t="s">
        <v>490</v>
      </c>
      <c r="G5509" s="2" t="s">
        <v>501</v>
      </c>
      <c r="H5509" s="1" t="s">
        <v>502</v>
      </c>
      <c r="I5509" s="1">
        <v>2002</v>
      </c>
      <c r="J5509" s="1">
        <v>2002</v>
      </c>
      <c r="K5509" s="1" t="s">
        <v>493</v>
      </c>
      <c r="L5509" s="1">
        <v>115.29</v>
      </c>
      <c r="M5509" s="1" t="s">
        <v>504</v>
      </c>
      <c r="N5509" s="1" t="s">
        <v>505</v>
      </c>
    </row>
    <row r="5510" spans="1:14" hidden="1" x14ac:dyDescent="0.35">
      <c r="A5510" s="1" t="s">
        <v>487</v>
      </c>
      <c r="B5510" s="1" t="s">
        <v>488</v>
      </c>
      <c r="C5510" s="2" t="s">
        <v>646</v>
      </c>
      <c r="D5510" s="1" t="s">
        <v>293</v>
      </c>
      <c r="E5510" s="1">
        <v>6110</v>
      </c>
      <c r="F5510" s="1" t="s">
        <v>490</v>
      </c>
      <c r="G5510" s="2" t="s">
        <v>501</v>
      </c>
      <c r="H5510" s="1" t="s">
        <v>502</v>
      </c>
      <c r="I5510" s="1">
        <v>2003</v>
      </c>
      <c r="J5510" s="1">
        <v>2003</v>
      </c>
      <c r="K5510" s="1" t="s">
        <v>493</v>
      </c>
      <c r="L5510" s="1">
        <v>168.23</v>
      </c>
      <c r="M5510" s="1" t="s">
        <v>504</v>
      </c>
      <c r="N5510" s="1" t="s">
        <v>505</v>
      </c>
    </row>
    <row r="5511" spans="1:14" hidden="1" x14ac:dyDescent="0.35">
      <c r="A5511" s="1" t="s">
        <v>487</v>
      </c>
      <c r="B5511" s="1" t="s">
        <v>488</v>
      </c>
      <c r="C5511" s="2" t="s">
        <v>646</v>
      </c>
      <c r="D5511" s="1" t="s">
        <v>293</v>
      </c>
      <c r="E5511" s="1">
        <v>6110</v>
      </c>
      <c r="F5511" s="1" t="s">
        <v>490</v>
      </c>
      <c r="G5511" s="2" t="s">
        <v>501</v>
      </c>
      <c r="H5511" s="1" t="s">
        <v>502</v>
      </c>
      <c r="I5511" s="1">
        <v>2004</v>
      </c>
      <c r="J5511" s="1">
        <v>2004</v>
      </c>
      <c r="K5511" s="1" t="s">
        <v>493</v>
      </c>
      <c r="L5511" s="1">
        <v>202.57</v>
      </c>
      <c r="M5511" s="1" t="s">
        <v>504</v>
      </c>
      <c r="N5511" s="1" t="s">
        <v>505</v>
      </c>
    </row>
    <row r="5512" spans="1:14" hidden="1" x14ac:dyDescent="0.35">
      <c r="A5512" s="1" t="s">
        <v>487</v>
      </c>
      <c r="B5512" s="1" t="s">
        <v>488</v>
      </c>
      <c r="C5512" s="2" t="s">
        <v>646</v>
      </c>
      <c r="D5512" s="1" t="s">
        <v>293</v>
      </c>
      <c r="E5512" s="1">
        <v>6110</v>
      </c>
      <c r="F5512" s="1" t="s">
        <v>490</v>
      </c>
      <c r="G5512" s="2" t="s">
        <v>501</v>
      </c>
      <c r="H5512" s="1" t="s">
        <v>502</v>
      </c>
      <c r="I5512" s="1">
        <v>2005</v>
      </c>
      <c r="J5512" s="1">
        <v>2005</v>
      </c>
      <c r="K5512" s="1" t="s">
        <v>493</v>
      </c>
      <c r="L5512" s="1">
        <v>190.46</v>
      </c>
      <c r="M5512" s="1" t="s">
        <v>504</v>
      </c>
      <c r="N5512" s="1" t="s">
        <v>505</v>
      </c>
    </row>
    <row r="5513" spans="1:14" hidden="1" x14ac:dyDescent="0.35">
      <c r="A5513" s="1" t="s">
        <v>487</v>
      </c>
      <c r="B5513" s="1" t="s">
        <v>488</v>
      </c>
      <c r="C5513" s="2" t="s">
        <v>646</v>
      </c>
      <c r="D5513" s="1" t="s">
        <v>293</v>
      </c>
      <c r="E5513" s="1">
        <v>6110</v>
      </c>
      <c r="F5513" s="1" t="s">
        <v>490</v>
      </c>
      <c r="G5513" s="2" t="s">
        <v>501</v>
      </c>
      <c r="H5513" s="1" t="s">
        <v>502</v>
      </c>
      <c r="I5513" s="1">
        <v>2006</v>
      </c>
      <c r="J5513" s="1">
        <v>2006</v>
      </c>
      <c r="K5513" s="1" t="s">
        <v>493</v>
      </c>
      <c r="L5513" s="1">
        <v>191.43</v>
      </c>
      <c r="M5513" s="1" t="s">
        <v>504</v>
      </c>
      <c r="N5513" s="1" t="s">
        <v>505</v>
      </c>
    </row>
    <row r="5514" spans="1:14" hidden="1" x14ac:dyDescent="0.35">
      <c r="A5514" s="1" t="s">
        <v>487</v>
      </c>
      <c r="B5514" s="1" t="s">
        <v>488</v>
      </c>
      <c r="C5514" s="2" t="s">
        <v>646</v>
      </c>
      <c r="D5514" s="1" t="s">
        <v>293</v>
      </c>
      <c r="E5514" s="1">
        <v>6110</v>
      </c>
      <c r="F5514" s="1" t="s">
        <v>490</v>
      </c>
      <c r="G5514" s="2" t="s">
        <v>501</v>
      </c>
      <c r="H5514" s="1" t="s">
        <v>502</v>
      </c>
      <c r="I5514" s="1">
        <v>2007</v>
      </c>
      <c r="J5514" s="1">
        <v>2007</v>
      </c>
      <c r="K5514" s="1" t="s">
        <v>493</v>
      </c>
      <c r="L5514" s="1">
        <v>221.88</v>
      </c>
      <c r="M5514" s="1" t="s">
        <v>504</v>
      </c>
      <c r="N5514" s="1" t="s">
        <v>505</v>
      </c>
    </row>
    <row r="5515" spans="1:14" hidden="1" x14ac:dyDescent="0.35">
      <c r="A5515" s="1" t="s">
        <v>487</v>
      </c>
      <c r="B5515" s="1" t="s">
        <v>488</v>
      </c>
      <c r="C5515" s="2" t="s">
        <v>646</v>
      </c>
      <c r="D5515" s="1" t="s">
        <v>293</v>
      </c>
      <c r="E5515" s="1">
        <v>6110</v>
      </c>
      <c r="F5515" s="1" t="s">
        <v>490</v>
      </c>
      <c r="G5515" s="2" t="s">
        <v>501</v>
      </c>
      <c r="H5515" s="1" t="s">
        <v>502</v>
      </c>
      <c r="I5515" s="1">
        <v>2008</v>
      </c>
      <c r="J5515" s="1">
        <v>2008</v>
      </c>
      <c r="K5515" s="1" t="s">
        <v>493</v>
      </c>
      <c r="L5515" s="1">
        <v>246.47</v>
      </c>
      <c r="M5515" s="1" t="s">
        <v>504</v>
      </c>
      <c r="N5515" s="1" t="s">
        <v>505</v>
      </c>
    </row>
    <row r="5516" spans="1:14" hidden="1" x14ac:dyDescent="0.35">
      <c r="A5516" s="1" t="s">
        <v>487</v>
      </c>
      <c r="B5516" s="1" t="s">
        <v>488</v>
      </c>
      <c r="C5516" s="2" t="s">
        <v>646</v>
      </c>
      <c r="D5516" s="1" t="s">
        <v>293</v>
      </c>
      <c r="E5516" s="1">
        <v>6110</v>
      </c>
      <c r="F5516" s="1" t="s">
        <v>490</v>
      </c>
      <c r="G5516" s="2" t="s">
        <v>501</v>
      </c>
      <c r="H5516" s="1" t="s">
        <v>502</v>
      </c>
      <c r="I5516" s="1">
        <v>2009</v>
      </c>
      <c r="J5516" s="1">
        <v>2009</v>
      </c>
      <c r="K5516" s="1" t="s">
        <v>493</v>
      </c>
      <c r="L5516" s="1">
        <v>250.38</v>
      </c>
      <c r="M5516" s="1" t="s">
        <v>504</v>
      </c>
      <c r="N5516" s="1" t="s">
        <v>505</v>
      </c>
    </row>
    <row r="5517" spans="1:14" hidden="1" x14ac:dyDescent="0.35">
      <c r="A5517" s="1" t="s">
        <v>487</v>
      </c>
      <c r="B5517" s="1" t="s">
        <v>488</v>
      </c>
      <c r="C5517" s="2" t="s">
        <v>646</v>
      </c>
      <c r="D5517" s="1" t="s">
        <v>293</v>
      </c>
      <c r="E5517" s="1">
        <v>6110</v>
      </c>
      <c r="F5517" s="1" t="s">
        <v>490</v>
      </c>
      <c r="G5517" s="2" t="s">
        <v>501</v>
      </c>
      <c r="H5517" s="1" t="s">
        <v>502</v>
      </c>
      <c r="I5517" s="1">
        <v>2010</v>
      </c>
      <c r="J5517" s="1">
        <v>2010</v>
      </c>
      <c r="K5517" s="1" t="s">
        <v>493</v>
      </c>
      <c r="L5517" s="1">
        <v>209.41</v>
      </c>
      <c r="M5517" s="1" t="s">
        <v>504</v>
      </c>
      <c r="N5517" s="1" t="s">
        <v>505</v>
      </c>
    </row>
    <row r="5518" spans="1:14" hidden="1" x14ac:dyDescent="0.35">
      <c r="A5518" s="1" t="s">
        <v>487</v>
      </c>
      <c r="B5518" s="1" t="s">
        <v>488</v>
      </c>
      <c r="C5518" s="2" t="s">
        <v>646</v>
      </c>
      <c r="D5518" s="1" t="s">
        <v>293</v>
      </c>
      <c r="E5518" s="1">
        <v>6110</v>
      </c>
      <c r="F5518" s="1" t="s">
        <v>490</v>
      </c>
      <c r="G5518" s="2" t="s">
        <v>501</v>
      </c>
      <c r="H5518" s="1" t="s">
        <v>502</v>
      </c>
      <c r="I5518" s="1">
        <v>2011</v>
      </c>
      <c r="J5518" s="1">
        <v>2011</v>
      </c>
      <c r="K5518" s="1" t="s">
        <v>493</v>
      </c>
      <c r="L5518" s="1">
        <v>264.02</v>
      </c>
      <c r="M5518" s="1" t="s">
        <v>504</v>
      </c>
      <c r="N5518" s="1" t="s">
        <v>505</v>
      </c>
    </row>
    <row r="5519" spans="1:14" hidden="1" x14ac:dyDescent="0.35">
      <c r="A5519" s="1" t="s">
        <v>487</v>
      </c>
      <c r="B5519" s="1" t="s">
        <v>488</v>
      </c>
      <c r="C5519" s="2" t="s">
        <v>646</v>
      </c>
      <c r="D5519" s="1" t="s">
        <v>293</v>
      </c>
      <c r="E5519" s="1">
        <v>6110</v>
      </c>
      <c r="F5519" s="1" t="s">
        <v>490</v>
      </c>
      <c r="G5519" s="2" t="s">
        <v>501</v>
      </c>
      <c r="H5519" s="1" t="s">
        <v>502</v>
      </c>
      <c r="I5519" s="1">
        <v>2012</v>
      </c>
      <c r="J5519" s="1">
        <v>2012</v>
      </c>
      <c r="K5519" s="1" t="s">
        <v>493</v>
      </c>
      <c r="L5519" s="1">
        <v>203.82</v>
      </c>
      <c r="M5519" s="1" t="s">
        <v>504</v>
      </c>
      <c r="N5519" s="1" t="s">
        <v>505</v>
      </c>
    </row>
    <row r="5520" spans="1:14" hidden="1" x14ac:dyDescent="0.35">
      <c r="A5520" s="1" t="s">
        <v>487</v>
      </c>
      <c r="B5520" s="1" t="s">
        <v>488</v>
      </c>
      <c r="C5520" s="2" t="s">
        <v>646</v>
      </c>
      <c r="D5520" s="1" t="s">
        <v>293</v>
      </c>
      <c r="E5520" s="1">
        <v>6110</v>
      </c>
      <c r="F5520" s="1" t="s">
        <v>490</v>
      </c>
      <c r="G5520" s="2" t="s">
        <v>501</v>
      </c>
      <c r="H5520" s="1" t="s">
        <v>502</v>
      </c>
      <c r="I5520" s="1">
        <v>2013</v>
      </c>
      <c r="J5520" s="1">
        <v>2013</v>
      </c>
      <c r="K5520" s="1" t="s">
        <v>493</v>
      </c>
      <c r="L5520" s="1">
        <v>217.29</v>
      </c>
      <c r="M5520" s="1" t="s">
        <v>504</v>
      </c>
      <c r="N5520" s="1" t="s">
        <v>505</v>
      </c>
    </row>
    <row r="5521" spans="1:15" hidden="1" x14ac:dyDescent="0.35">
      <c r="A5521" s="1" t="s">
        <v>487</v>
      </c>
      <c r="B5521" s="1" t="s">
        <v>488</v>
      </c>
      <c r="C5521" s="2" t="s">
        <v>646</v>
      </c>
      <c r="D5521" s="1" t="s">
        <v>293</v>
      </c>
      <c r="E5521" s="1">
        <v>6110</v>
      </c>
      <c r="F5521" s="1" t="s">
        <v>490</v>
      </c>
      <c r="G5521" s="2" t="s">
        <v>501</v>
      </c>
      <c r="H5521" s="1" t="s">
        <v>502</v>
      </c>
      <c r="I5521" s="1">
        <v>2014</v>
      </c>
      <c r="J5521" s="1">
        <v>2014</v>
      </c>
      <c r="K5521" s="1" t="s">
        <v>493</v>
      </c>
      <c r="L5521" s="1">
        <v>433.45</v>
      </c>
      <c r="M5521" s="1" t="s">
        <v>504</v>
      </c>
      <c r="N5521" s="1" t="s">
        <v>505</v>
      </c>
    </row>
    <row r="5522" spans="1:15" hidden="1" x14ac:dyDescent="0.35">
      <c r="A5522" s="1" t="s">
        <v>487</v>
      </c>
      <c r="B5522" s="1" t="s">
        <v>488</v>
      </c>
      <c r="C5522" s="2" t="s">
        <v>646</v>
      </c>
      <c r="D5522" s="1" t="s">
        <v>293</v>
      </c>
      <c r="E5522" s="1">
        <v>6110</v>
      </c>
      <c r="F5522" s="1" t="s">
        <v>490</v>
      </c>
      <c r="G5522" s="2" t="s">
        <v>501</v>
      </c>
      <c r="H5522" s="1" t="s">
        <v>502</v>
      </c>
      <c r="I5522" s="1">
        <v>2015</v>
      </c>
      <c r="J5522" s="1">
        <v>2015</v>
      </c>
      <c r="K5522" s="1" t="s">
        <v>493</v>
      </c>
      <c r="L5522" s="1">
        <v>451.41</v>
      </c>
      <c r="M5522" s="1" t="s">
        <v>504</v>
      </c>
      <c r="N5522" s="1" t="s">
        <v>505</v>
      </c>
    </row>
    <row r="5523" spans="1:15" hidden="1" x14ac:dyDescent="0.35">
      <c r="A5523" s="1" t="s">
        <v>487</v>
      </c>
      <c r="B5523" s="1" t="s">
        <v>488</v>
      </c>
      <c r="C5523" s="2" t="s">
        <v>646</v>
      </c>
      <c r="D5523" s="1" t="s">
        <v>293</v>
      </c>
      <c r="E5523" s="1">
        <v>6110</v>
      </c>
      <c r="F5523" s="1" t="s">
        <v>490</v>
      </c>
      <c r="G5523" s="2" t="s">
        <v>501</v>
      </c>
      <c r="H5523" s="1" t="s">
        <v>502</v>
      </c>
      <c r="I5523" s="1">
        <v>2016</v>
      </c>
      <c r="J5523" s="1">
        <v>2016</v>
      </c>
      <c r="K5523" s="1" t="s">
        <v>493</v>
      </c>
      <c r="L5523" s="1">
        <v>191.72</v>
      </c>
      <c r="M5523" s="1" t="s">
        <v>504</v>
      </c>
      <c r="N5523" s="1" t="s">
        <v>505</v>
      </c>
    </row>
    <row r="5524" spans="1:15" hidden="1" x14ac:dyDescent="0.35">
      <c r="A5524" s="1" t="s">
        <v>487</v>
      </c>
      <c r="B5524" s="1" t="s">
        <v>488</v>
      </c>
      <c r="C5524" s="2" t="s">
        <v>646</v>
      </c>
      <c r="D5524" s="1" t="s">
        <v>293</v>
      </c>
      <c r="E5524" s="1">
        <v>6110</v>
      </c>
      <c r="F5524" s="1" t="s">
        <v>490</v>
      </c>
      <c r="G5524" s="2" t="s">
        <v>501</v>
      </c>
      <c r="H5524" s="1" t="s">
        <v>502</v>
      </c>
      <c r="I5524" s="1">
        <v>2017</v>
      </c>
      <c r="J5524" s="1">
        <v>2017</v>
      </c>
      <c r="K5524" s="1" t="s">
        <v>493</v>
      </c>
      <c r="L5524" s="1">
        <v>200.49</v>
      </c>
      <c r="M5524" s="1" t="s">
        <v>504</v>
      </c>
      <c r="N5524" s="1" t="s">
        <v>505</v>
      </c>
    </row>
    <row r="5525" spans="1:15" hidden="1" x14ac:dyDescent="0.35">
      <c r="A5525" s="1" t="s">
        <v>487</v>
      </c>
      <c r="B5525" s="1" t="s">
        <v>488</v>
      </c>
      <c r="C5525" s="2" t="s">
        <v>647</v>
      </c>
      <c r="D5525" s="1" t="s">
        <v>295</v>
      </c>
      <c r="E5525" s="1">
        <v>6110</v>
      </c>
      <c r="F5525" s="1" t="s">
        <v>490</v>
      </c>
      <c r="G5525" s="2" t="s">
        <v>499</v>
      </c>
      <c r="H5525" s="1" t="s">
        <v>500</v>
      </c>
      <c r="I5525" s="1">
        <v>2011</v>
      </c>
      <c r="J5525" s="1">
        <v>2011</v>
      </c>
      <c r="K5525" s="1" t="s">
        <v>493</v>
      </c>
      <c r="L5525" s="1">
        <v>12.9</v>
      </c>
      <c r="M5525" s="1" t="s">
        <v>494</v>
      </c>
      <c r="N5525" s="1" t="s">
        <v>495</v>
      </c>
      <c r="O5525" s="1" t="s">
        <v>496</v>
      </c>
    </row>
    <row r="5526" spans="1:15" hidden="1" x14ac:dyDescent="0.35">
      <c r="A5526" s="1" t="s">
        <v>487</v>
      </c>
      <c r="B5526" s="1" t="s">
        <v>488</v>
      </c>
      <c r="C5526" s="2" t="s">
        <v>647</v>
      </c>
      <c r="D5526" s="1" t="s">
        <v>295</v>
      </c>
      <c r="E5526" s="1">
        <v>6110</v>
      </c>
      <c r="F5526" s="1" t="s">
        <v>490</v>
      </c>
      <c r="G5526" s="2" t="s">
        <v>499</v>
      </c>
      <c r="H5526" s="1" t="s">
        <v>500</v>
      </c>
      <c r="I5526" s="1">
        <v>2012</v>
      </c>
      <c r="J5526" s="1">
        <v>2012</v>
      </c>
      <c r="K5526" s="1" t="s">
        <v>493</v>
      </c>
      <c r="L5526" s="1">
        <v>20.58</v>
      </c>
      <c r="M5526" s="1" t="s">
        <v>494</v>
      </c>
      <c r="N5526" s="1" t="s">
        <v>495</v>
      </c>
      <c r="O5526" s="1" t="s">
        <v>496</v>
      </c>
    </row>
    <row r="5527" spans="1:15" hidden="1" x14ac:dyDescent="0.35">
      <c r="A5527" s="1" t="s">
        <v>487</v>
      </c>
      <c r="B5527" s="1" t="s">
        <v>488</v>
      </c>
      <c r="C5527" s="2" t="s">
        <v>647</v>
      </c>
      <c r="D5527" s="1" t="s">
        <v>295</v>
      </c>
      <c r="E5527" s="1">
        <v>6110</v>
      </c>
      <c r="F5527" s="1" t="s">
        <v>490</v>
      </c>
      <c r="G5527" s="2" t="s">
        <v>499</v>
      </c>
      <c r="H5527" s="1" t="s">
        <v>500</v>
      </c>
      <c r="I5527" s="1">
        <v>2013</v>
      </c>
      <c r="J5527" s="1">
        <v>2013</v>
      </c>
      <c r="K5527" s="1" t="s">
        <v>493</v>
      </c>
      <c r="L5527" s="1">
        <v>23.19</v>
      </c>
      <c r="M5527" s="1" t="s">
        <v>494</v>
      </c>
      <c r="N5527" s="1" t="s">
        <v>495</v>
      </c>
      <c r="O5527" s="1" t="s">
        <v>496</v>
      </c>
    </row>
    <row r="5528" spans="1:15" hidden="1" x14ac:dyDescent="0.35">
      <c r="A5528" s="1" t="s">
        <v>487</v>
      </c>
      <c r="B5528" s="1" t="s">
        <v>488</v>
      </c>
      <c r="C5528" s="2" t="s">
        <v>647</v>
      </c>
      <c r="D5528" s="1" t="s">
        <v>295</v>
      </c>
      <c r="E5528" s="1">
        <v>6110</v>
      </c>
      <c r="F5528" s="1" t="s">
        <v>490</v>
      </c>
      <c r="G5528" s="2" t="s">
        <v>499</v>
      </c>
      <c r="H5528" s="1" t="s">
        <v>500</v>
      </c>
      <c r="I5528" s="1">
        <v>2014</v>
      </c>
      <c r="J5528" s="1">
        <v>2014</v>
      </c>
      <c r="K5528" s="1" t="s">
        <v>493</v>
      </c>
      <c r="L5528" s="1">
        <v>18.36</v>
      </c>
      <c r="M5528" s="1" t="s">
        <v>494</v>
      </c>
      <c r="N5528" s="1" t="s">
        <v>495</v>
      </c>
      <c r="O5528" s="1" t="s">
        <v>496</v>
      </c>
    </row>
    <row r="5529" spans="1:15" hidden="1" x14ac:dyDescent="0.35">
      <c r="A5529" s="1" t="s">
        <v>487</v>
      </c>
      <c r="B5529" s="1" t="s">
        <v>488</v>
      </c>
      <c r="C5529" s="2" t="s">
        <v>647</v>
      </c>
      <c r="D5529" s="1" t="s">
        <v>295</v>
      </c>
      <c r="E5529" s="1">
        <v>6110</v>
      </c>
      <c r="F5529" s="1" t="s">
        <v>490</v>
      </c>
      <c r="G5529" s="2" t="s">
        <v>499</v>
      </c>
      <c r="H5529" s="1" t="s">
        <v>500</v>
      </c>
      <c r="I5529" s="1">
        <v>2015</v>
      </c>
      <c r="J5529" s="1">
        <v>2015</v>
      </c>
      <c r="K5529" s="1" t="s">
        <v>493</v>
      </c>
      <c r="L5529" s="1">
        <v>20.02</v>
      </c>
      <c r="M5529" s="1" t="s">
        <v>494</v>
      </c>
      <c r="N5529" s="1" t="s">
        <v>495</v>
      </c>
      <c r="O5529" s="1" t="s">
        <v>496</v>
      </c>
    </row>
    <row r="5530" spans="1:15" hidden="1" x14ac:dyDescent="0.35">
      <c r="A5530" s="1" t="s">
        <v>487</v>
      </c>
      <c r="B5530" s="1" t="s">
        <v>488</v>
      </c>
      <c r="C5530" s="2" t="s">
        <v>647</v>
      </c>
      <c r="D5530" s="1" t="s">
        <v>295</v>
      </c>
      <c r="E5530" s="1">
        <v>6110</v>
      </c>
      <c r="F5530" s="1" t="s">
        <v>490</v>
      </c>
      <c r="G5530" s="2" t="s">
        <v>501</v>
      </c>
      <c r="H5530" s="1" t="s">
        <v>502</v>
      </c>
      <c r="I5530" s="1">
        <v>2011</v>
      </c>
      <c r="J5530" s="1">
        <v>2011</v>
      </c>
      <c r="K5530" s="1" t="s">
        <v>493</v>
      </c>
      <c r="L5530" s="1">
        <v>1.45</v>
      </c>
      <c r="M5530" s="1" t="s">
        <v>494</v>
      </c>
      <c r="N5530" s="1" t="s">
        <v>495</v>
      </c>
      <c r="O5530" s="1" t="s">
        <v>496</v>
      </c>
    </row>
    <row r="5531" spans="1:15" hidden="1" x14ac:dyDescent="0.35">
      <c r="A5531" s="1" t="s">
        <v>487</v>
      </c>
      <c r="B5531" s="1" t="s">
        <v>488</v>
      </c>
      <c r="C5531" s="2" t="s">
        <v>647</v>
      </c>
      <c r="D5531" s="1" t="s">
        <v>295</v>
      </c>
      <c r="E5531" s="1">
        <v>6110</v>
      </c>
      <c r="F5531" s="1" t="s">
        <v>490</v>
      </c>
      <c r="G5531" s="2" t="s">
        <v>501</v>
      </c>
      <c r="H5531" s="1" t="s">
        <v>502</v>
      </c>
      <c r="I5531" s="1">
        <v>2012</v>
      </c>
      <c r="J5531" s="1">
        <v>2012</v>
      </c>
      <c r="K5531" s="1" t="s">
        <v>493</v>
      </c>
      <c r="L5531" s="1">
        <v>1.54</v>
      </c>
      <c r="M5531" s="1" t="s">
        <v>494</v>
      </c>
      <c r="N5531" s="1" t="s">
        <v>495</v>
      </c>
      <c r="O5531" s="1" t="s">
        <v>496</v>
      </c>
    </row>
    <row r="5532" spans="1:15" hidden="1" x14ac:dyDescent="0.35">
      <c r="A5532" s="1" t="s">
        <v>487</v>
      </c>
      <c r="B5532" s="1" t="s">
        <v>488</v>
      </c>
      <c r="C5532" s="2" t="s">
        <v>647</v>
      </c>
      <c r="D5532" s="1" t="s">
        <v>295</v>
      </c>
      <c r="E5532" s="1">
        <v>6110</v>
      </c>
      <c r="F5532" s="1" t="s">
        <v>490</v>
      </c>
      <c r="G5532" s="2" t="s">
        <v>501</v>
      </c>
      <c r="H5532" s="1" t="s">
        <v>502</v>
      </c>
      <c r="I5532" s="1">
        <v>2013</v>
      </c>
      <c r="J5532" s="1">
        <v>2013</v>
      </c>
      <c r="K5532" s="1" t="s">
        <v>493</v>
      </c>
      <c r="L5532" s="1">
        <v>5.09</v>
      </c>
      <c r="M5532" s="1" t="s">
        <v>494</v>
      </c>
      <c r="N5532" s="1" t="s">
        <v>495</v>
      </c>
      <c r="O5532" s="1" t="s">
        <v>496</v>
      </c>
    </row>
    <row r="5533" spans="1:15" hidden="1" x14ac:dyDescent="0.35">
      <c r="A5533" s="1" t="s">
        <v>487</v>
      </c>
      <c r="B5533" s="1" t="s">
        <v>488</v>
      </c>
      <c r="C5533" s="2" t="s">
        <v>647</v>
      </c>
      <c r="D5533" s="1" t="s">
        <v>295</v>
      </c>
      <c r="E5533" s="1">
        <v>6110</v>
      </c>
      <c r="F5533" s="1" t="s">
        <v>490</v>
      </c>
      <c r="G5533" s="2" t="s">
        <v>501</v>
      </c>
      <c r="H5533" s="1" t="s">
        <v>502</v>
      </c>
      <c r="I5533" s="1">
        <v>2014</v>
      </c>
      <c r="J5533" s="1">
        <v>2014</v>
      </c>
      <c r="K5533" s="1" t="s">
        <v>493</v>
      </c>
      <c r="L5533" s="1">
        <v>4.9800000000000004</v>
      </c>
      <c r="M5533" s="1" t="s">
        <v>494</v>
      </c>
      <c r="N5533" s="1" t="s">
        <v>495</v>
      </c>
      <c r="O5533" s="1" t="s">
        <v>496</v>
      </c>
    </row>
    <row r="5534" spans="1:15" hidden="1" x14ac:dyDescent="0.35">
      <c r="A5534" s="1" t="s">
        <v>487</v>
      </c>
      <c r="B5534" s="1" t="s">
        <v>488</v>
      </c>
      <c r="C5534" s="2" t="s">
        <v>647</v>
      </c>
      <c r="D5534" s="1" t="s">
        <v>295</v>
      </c>
      <c r="E5534" s="1">
        <v>6110</v>
      </c>
      <c r="F5534" s="1" t="s">
        <v>490</v>
      </c>
      <c r="G5534" s="2" t="s">
        <v>501</v>
      </c>
      <c r="H5534" s="1" t="s">
        <v>502</v>
      </c>
      <c r="I5534" s="1">
        <v>2015</v>
      </c>
      <c r="J5534" s="1">
        <v>2015</v>
      </c>
      <c r="K5534" s="1" t="s">
        <v>493</v>
      </c>
      <c r="L5534" s="1">
        <v>6.55</v>
      </c>
      <c r="M5534" s="1" t="s">
        <v>494</v>
      </c>
      <c r="N5534" s="1" t="s">
        <v>495</v>
      </c>
      <c r="O5534" s="1" t="s">
        <v>496</v>
      </c>
    </row>
    <row r="5535" spans="1:15" hidden="1" x14ac:dyDescent="0.35">
      <c r="A5535" s="1" t="s">
        <v>487</v>
      </c>
      <c r="B5535" s="1" t="s">
        <v>488</v>
      </c>
      <c r="C5535" s="2" t="s">
        <v>648</v>
      </c>
      <c r="D5535" s="1" t="s">
        <v>297</v>
      </c>
      <c r="E5535" s="1">
        <v>6110</v>
      </c>
      <c r="F5535" s="1" t="s">
        <v>490</v>
      </c>
      <c r="G5535" s="2" t="s">
        <v>491</v>
      </c>
      <c r="H5535" s="1" t="s">
        <v>492</v>
      </c>
      <c r="I5535" s="1">
        <v>2001</v>
      </c>
      <c r="J5535" s="1">
        <v>2001</v>
      </c>
      <c r="K5535" s="1" t="s">
        <v>493</v>
      </c>
      <c r="L5535" s="1">
        <v>602.84</v>
      </c>
      <c r="M5535" s="1" t="s">
        <v>504</v>
      </c>
      <c r="N5535" s="1" t="s">
        <v>505</v>
      </c>
    </row>
    <row r="5536" spans="1:15" hidden="1" x14ac:dyDescent="0.35">
      <c r="A5536" s="1" t="s">
        <v>487</v>
      </c>
      <c r="B5536" s="1" t="s">
        <v>488</v>
      </c>
      <c r="C5536" s="2" t="s">
        <v>648</v>
      </c>
      <c r="D5536" s="1" t="s">
        <v>297</v>
      </c>
      <c r="E5536" s="1">
        <v>6110</v>
      </c>
      <c r="F5536" s="1" t="s">
        <v>490</v>
      </c>
      <c r="G5536" s="2" t="s">
        <v>491</v>
      </c>
      <c r="H5536" s="1" t="s">
        <v>492</v>
      </c>
      <c r="I5536" s="1">
        <v>2002</v>
      </c>
      <c r="J5536" s="1">
        <v>2002</v>
      </c>
      <c r="K5536" s="1" t="s">
        <v>493</v>
      </c>
      <c r="L5536" s="1">
        <v>555.37</v>
      </c>
      <c r="M5536" s="1" t="s">
        <v>504</v>
      </c>
      <c r="N5536" s="1" t="s">
        <v>505</v>
      </c>
    </row>
    <row r="5537" spans="1:14" hidden="1" x14ac:dyDescent="0.35">
      <c r="A5537" s="1" t="s">
        <v>487</v>
      </c>
      <c r="B5537" s="1" t="s">
        <v>488</v>
      </c>
      <c r="C5537" s="2" t="s">
        <v>648</v>
      </c>
      <c r="D5537" s="1" t="s">
        <v>297</v>
      </c>
      <c r="E5537" s="1">
        <v>6110</v>
      </c>
      <c r="F5537" s="1" t="s">
        <v>490</v>
      </c>
      <c r="G5537" s="2" t="s">
        <v>491</v>
      </c>
      <c r="H5537" s="1" t="s">
        <v>492</v>
      </c>
      <c r="I5537" s="1">
        <v>2003</v>
      </c>
      <c r="J5537" s="1">
        <v>2003</v>
      </c>
      <c r="K5537" s="1" t="s">
        <v>493</v>
      </c>
      <c r="L5537" s="1">
        <v>950.69</v>
      </c>
      <c r="M5537" s="1" t="s">
        <v>504</v>
      </c>
      <c r="N5537" s="1" t="s">
        <v>505</v>
      </c>
    </row>
    <row r="5538" spans="1:14" hidden="1" x14ac:dyDescent="0.35">
      <c r="A5538" s="1" t="s">
        <v>487</v>
      </c>
      <c r="B5538" s="1" t="s">
        <v>488</v>
      </c>
      <c r="C5538" s="2" t="s">
        <v>648</v>
      </c>
      <c r="D5538" s="1" t="s">
        <v>297</v>
      </c>
      <c r="E5538" s="1">
        <v>6110</v>
      </c>
      <c r="F5538" s="1" t="s">
        <v>490</v>
      </c>
      <c r="G5538" s="2" t="s">
        <v>491</v>
      </c>
      <c r="H5538" s="1" t="s">
        <v>492</v>
      </c>
      <c r="I5538" s="1">
        <v>2004</v>
      </c>
      <c r="J5538" s="1">
        <v>2004</v>
      </c>
      <c r="K5538" s="1" t="s">
        <v>493</v>
      </c>
      <c r="L5538" s="1">
        <v>1061.6600000000001</v>
      </c>
      <c r="M5538" s="1" t="s">
        <v>504</v>
      </c>
      <c r="N5538" s="1" t="s">
        <v>505</v>
      </c>
    </row>
    <row r="5539" spans="1:14" hidden="1" x14ac:dyDescent="0.35">
      <c r="A5539" s="1" t="s">
        <v>487</v>
      </c>
      <c r="B5539" s="1" t="s">
        <v>488</v>
      </c>
      <c r="C5539" s="2" t="s">
        <v>648</v>
      </c>
      <c r="D5539" s="1" t="s">
        <v>297</v>
      </c>
      <c r="E5539" s="1">
        <v>6110</v>
      </c>
      <c r="F5539" s="1" t="s">
        <v>490</v>
      </c>
      <c r="G5539" s="2" t="s">
        <v>491</v>
      </c>
      <c r="H5539" s="1" t="s">
        <v>492</v>
      </c>
      <c r="I5539" s="1">
        <v>2005</v>
      </c>
      <c r="J5539" s="1">
        <v>2005</v>
      </c>
      <c r="K5539" s="1" t="s">
        <v>493</v>
      </c>
      <c r="L5539" s="1">
        <v>1409.58</v>
      </c>
      <c r="M5539" s="1" t="s">
        <v>504</v>
      </c>
      <c r="N5539" s="1" t="s">
        <v>505</v>
      </c>
    </row>
    <row r="5540" spans="1:14" hidden="1" x14ac:dyDescent="0.35">
      <c r="A5540" s="1" t="s">
        <v>487</v>
      </c>
      <c r="B5540" s="1" t="s">
        <v>488</v>
      </c>
      <c r="C5540" s="2" t="s">
        <v>648</v>
      </c>
      <c r="D5540" s="1" t="s">
        <v>297</v>
      </c>
      <c r="E5540" s="1">
        <v>6110</v>
      </c>
      <c r="F5540" s="1" t="s">
        <v>490</v>
      </c>
      <c r="G5540" s="2" t="s">
        <v>491</v>
      </c>
      <c r="H5540" s="1" t="s">
        <v>492</v>
      </c>
      <c r="I5540" s="1">
        <v>2006</v>
      </c>
      <c r="J5540" s="1">
        <v>2006</v>
      </c>
      <c r="K5540" s="1" t="s">
        <v>493</v>
      </c>
      <c r="L5540" s="1">
        <v>1539.97</v>
      </c>
      <c r="M5540" s="1" t="s">
        <v>504</v>
      </c>
      <c r="N5540" s="1" t="s">
        <v>505</v>
      </c>
    </row>
    <row r="5541" spans="1:14" hidden="1" x14ac:dyDescent="0.35">
      <c r="A5541" s="1" t="s">
        <v>487</v>
      </c>
      <c r="B5541" s="1" t="s">
        <v>488</v>
      </c>
      <c r="C5541" s="2" t="s">
        <v>648</v>
      </c>
      <c r="D5541" s="1" t="s">
        <v>297</v>
      </c>
      <c r="E5541" s="1">
        <v>6110</v>
      </c>
      <c r="F5541" s="1" t="s">
        <v>490</v>
      </c>
      <c r="G5541" s="2" t="s">
        <v>491</v>
      </c>
      <c r="H5541" s="1" t="s">
        <v>492</v>
      </c>
      <c r="I5541" s="1">
        <v>2007</v>
      </c>
      <c r="J5541" s="1">
        <v>2007</v>
      </c>
      <c r="K5541" s="1" t="s">
        <v>493</v>
      </c>
      <c r="L5541" s="1">
        <v>1904.66</v>
      </c>
      <c r="M5541" s="1" t="s">
        <v>504</v>
      </c>
      <c r="N5541" s="1" t="s">
        <v>505</v>
      </c>
    </row>
    <row r="5542" spans="1:14" hidden="1" x14ac:dyDescent="0.35">
      <c r="A5542" s="1" t="s">
        <v>487</v>
      </c>
      <c r="B5542" s="1" t="s">
        <v>488</v>
      </c>
      <c r="C5542" s="2" t="s">
        <v>648</v>
      </c>
      <c r="D5542" s="1" t="s">
        <v>297</v>
      </c>
      <c r="E5542" s="1">
        <v>6110</v>
      </c>
      <c r="F5542" s="1" t="s">
        <v>490</v>
      </c>
      <c r="G5542" s="2" t="s">
        <v>491</v>
      </c>
      <c r="H5542" s="1" t="s">
        <v>492</v>
      </c>
      <c r="I5542" s="1">
        <v>2008</v>
      </c>
      <c r="J5542" s="1">
        <v>2008</v>
      </c>
      <c r="K5542" s="1" t="s">
        <v>493</v>
      </c>
      <c r="L5542" s="1">
        <v>1767.66</v>
      </c>
      <c r="M5542" s="1" t="s">
        <v>504</v>
      </c>
      <c r="N5542" s="1" t="s">
        <v>505</v>
      </c>
    </row>
    <row r="5543" spans="1:14" hidden="1" x14ac:dyDescent="0.35">
      <c r="A5543" s="1" t="s">
        <v>487</v>
      </c>
      <c r="B5543" s="1" t="s">
        <v>488</v>
      </c>
      <c r="C5543" s="2" t="s">
        <v>648</v>
      </c>
      <c r="D5543" s="1" t="s">
        <v>297</v>
      </c>
      <c r="E5543" s="1">
        <v>6110</v>
      </c>
      <c r="F5543" s="1" t="s">
        <v>490</v>
      </c>
      <c r="G5543" s="2" t="s">
        <v>491</v>
      </c>
      <c r="H5543" s="1" t="s">
        <v>492</v>
      </c>
      <c r="I5543" s="1">
        <v>2009</v>
      </c>
      <c r="J5543" s="1">
        <v>2009</v>
      </c>
      <c r="K5543" s="1" t="s">
        <v>493</v>
      </c>
      <c r="L5543" s="1">
        <v>1669.76</v>
      </c>
      <c r="M5543" s="1" t="s">
        <v>504</v>
      </c>
      <c r="N5543" s="1" t="s">
        <v>505</v>
      </c>
    </row>
    <row r="5544" spans="1:14" hidden="1" x14ac:dyDescent="0.35">
      <c r="A5544" s="1" t="s">
        <v>487</v>
      </c>
      <c r="B5544" s="1" t="s">
        <v>488</v>
      </c>
      <c r="C5544" s="2" t="s">
        <v>648</v>
      </c>
      <c r="D5544" s="1" t="s">
        <v>297</v>
      </c>
      <c r="E5544" s="1">
        <v>6110</v>
      </c>
      <c r="F5544" s="1" t="s">
        <v>490</v>
      </c>
      <c r="G5544" s="2" t="s">
        <v>491</v>
      </c>
      <c r="H5544" s="1" t="s">
        <v>492</v>
      </c>
      <c r="I5544" s="1">
        <v>2010</v>
      </c>
      <c r="J5544" s="1">
        <v>2010</v>
      </c>
      <c r="K5544" s="1" t="s">
        <v>493</v>
      </c>
      <c r="L5544" s="1">
        <v>2170.13</v>
      </c>
      <c r="M5544" s="1" t="s">
        <v>504</v>
      </c>
      <c r="N5544" s="1" t="s">
        <v>505</v>
      </c>
    </row>
    <row r="5545" spans="1:14" hidden="1" x14ac:dyDescent="0.35">
      <c r="A5545" s="1" t="s">
        <v>487</v>
      </c>
      <c r="B5545" s="1" t="s">
        <v>488</v>
      </c>
      <c r="C5545" s="2" t="s">
        <v>648</v>
      </c>
      <c r="D5545" s="1" t="s">
        <v>297</v>
      </c>
      <c r="E5545" s="1">
        <v>6110</v>
      </c>
      <c r="F5545" s="1" t="s">
        <v>490</v>
      </c>
      <c r="G5545" s="2" t="s">
        <v>491</v>
      </c>
      <c r="H5545" s="1" t="s">
        <v>492</v>
      </c>
      <c r="I5545" s="1">
        <v>2011</v>
      </c>
      <c r="J5545" s="1">
        <v>2011</v>
      </c>
      <c r="K5545" s="1" t="s">
        <v>493</v>
      </c>
      <c r="L5545" s="1">
        <v>2352.39</v>
      </c>
      <c r="M5545" s="1" t="s">
        <v>504</v>
      </c>
      <c r="N5545" s="1" t="s">
        <v>505</v>
      </c>
    </row>
    <row r="5546" spans="1:14" hidden="1" x14ac:dyDescent="0.35">
      <c r="A5546" s="1" t="s">
        <v>487</v>
      </c>
      <c r="B5546" s="1" t="s">
        <v>488</v>
      </c>
      <c r="C5546" s="2" t="s">
        <v>648</v>
      </c>
      <c r="D5546" s="1" t="s">
        <v>297</v>
      </c>
      <c r="E5546" s="1">
        <v>6110</v>
      </c>
      <c r="F5546" s="1" t="s">
        <v>490</v>
      </c>
      <c r="G5546" s="2" t="s">
        <v>491</v>
      </c>
      <c r="H5546" s="1" t="s">
        <v>492</v>
      </c>
      <c r="I5546" s="1">
        <v>2012</v>
      </c>
      <c r="J5546" s="1">
        <v>2012</v>
      </c>
      <c r="K5546" s="1" t="s">
        <v>493</v>
      </c>
      <c r="L5546" s="1">
        <v>2079.5500000000002</v>
      </c>
      <c r="M5546" s="1" t="s">
        <v>504</v>
      </c>
      <c r="N5546" s="1" t="s">
        <v>505</v>
      </c>
    </row>
    <row r="5547" spans="1:14" hidden="1" x14ac:dyDescent="0.35">
      <c r="A5547" s="1" t="s">
        <v>487</v>
      </c>
      <c r="B5547" s="1" t="s">
        <v>488</v>
      </c>
      <c r="C5547" s="2" t="s">
        <v>648</v>
      </c>
      <c r="D5547" s="1" t="s">
        <v>297</v>
      </c>
      <c r="E5547" s="1">
        <v>6110</v>
      </c>
      <c r="F5547" s="1" t="s">
        <v>490</v>
      </c>
      <c r="G5547" s="2" t="s">
        <v>491</v>
      </c>
      <c r="H5547" s="1" t="s">
        <v>492</v>
      </c>
      <c r="I5547" s="1">
        <v>2013</v>
      </c>
      <c r="J5547" s="1">
        <v>2013</v>
      </c>
      <c r="K5547" s="1" t="s">
        <v>493</v>
      </c>
      <c r="L5547" s="1">
        <v>1911.95</v>
      </c>
      <c r="M5547" s="1" t="s">
        <v>504</v>
      </c>
      <c r="N5547" s="1" t="s">
        <v>505</v>
      </c>
    </row>
    <row r="5548" spans="1:14" hidden="1" x14ac:dyDescent="0.35">
      <c r="A5548" s="1" t="s">
        <v>487</v>
      </c>
      <c r="B5548" s="1" t="s">
        <v>488</v>
      </c>
      <c r="C5548" s="2" t="s">
        <v>648</v>
      </c>
      <c r="D5548" s="1" t="s">
        <v>297</v>
      </c>
      <c r="E5548" s="1">
        <v>6110</v>
      </c>
      <c r="F5548" s="1" t="s">
        <v>490</v>
      </c>
      <c r="G5548" s="2" t="s">
        <v>491</v>
      </c>
      <c r="H5548" s="1" t="s">
        <v>492</v>
      </c>
      <c r="I5548" s="1">
        <v>2014</v>
      </c>
      <c r="J5548" s="1">
        <v>2014</v>
      </c>
      <c r="K5548" s="1" t="s">
        <v>493</v>
      </c>
      <c r="L5548" s="1">
        <v>1862.12</v>
      </c>
      <c r="M5548" s="1" t="s">
        <v>504</v>
      </c>
      <c r="N5548" s="1" t="s">
        <v>505</v>
      </c>
    </row>
    <row r="5549" spans="1:14" hidden="1" x14ac:dyDescent="0.35">
      <c r="A5549" s="1" t="s">
        <v>487</v>
      </c>
      <c r="B5549" s="1" t="s">
        <v>488</v>
      </c>
      <c r="C5549" s="2" t="s">
        <v>648</v>
      </c>
      <c r="D5549" s="1" t="s">
        <v>297</v>
      </c>
      <c r="E5549" s="1">
        <v>6110</v>
      </c>
      <c r="F5549" s="1" t="s">
        <v>490</v>
      </c>
      <c r="G5549" s="2" t="s">
        <v>491</v>
      </c>
      <c r="H5549" s="1" t="s">
        <v>492</v>
      </c>
      <c r="I5549" s="1">
        <v>2015</v>
      </c>
      <c r="J5549" s="1">
        <v>2015</v>
      </c>
      <c r="K5549" s="1" t="s">
        <v>493</v>
      </c>
      <c r="L5549" s="1">
        <v>1553.26</v>
      </c>
      <c r="M5549" s="1" t="s">
        <v>504</v>
      </c>
      <c r="N5549" s="1" t="s">
        <v>505</v>
      </c>
    </row>
    <row r="5550" spans="1:14" hidden="1" x14ac:dyDescent="0.35">
      <c r="A5550" s="1" t="s">
        <v>487</v>
      </c>
      <c r="B5550" s="1" t="s">
        <v>488</v>
      </c>
      <c r="C5550" s="2" t="s">
        <v>648</v>
      </c>
      <c r="D5550" s="1" t="s">
        <v>297</v>
      </c>
      <c r="E5550" s="1">
        <v>6110</v>
      </c>
      <c r="F5550" s="1" t="s">
        <v>490</v>
      </c>
      <c r="G5550" s="2" t="s">
        <v>491</v>
      </c>
      <c r="H5550" s="1" t="s">
        <v>492</v>
      </c>
      <c r="I5550" s="1">
        <v>2016</v>
      </c>
      <c r="J5550" s="1">
        <v>2016</v>
      </c>
      <c r="K5550" s="1" t="s">
        <v>493</v>
      </c>
      <c r="L5550" s="1">
        <v>1379.64</v>
      </c>
      <c r="M5550" s="1" t="s">
        <v>504</v>
      </c>
      <c r="N5550" s="1" t="s">
        <v>505</v>
      </c>
    </row>
    <row r="5551" spans="1:14" hidden="1" x14ac:dyDescent="0.35">
      <c r="A5551" s="1" t="s">
        <v>487</v>
      </c>
      <c r="B5551" s="1" t="s">
        <v>488</v>
      </c>
      <c r="C5551" s="2" t="s">
        <v>648</v>
      </c>
      <c r="D5551" s="1" t="s">
        <v>297</v>
      </c>
      <c r="E5551" s="1">
        <v>6110</v>
      </c>
      <c r="F5551" s="1" t="s">
        <v>490</v>
      </c>
      <c r="G5551" s="2" t="s">
        <v>491</v>
      </c>
      <c r="H5551" s="1" t="s">
        <v>492</v>
      </c>
      <c r="I5551" s="1">
        <v>2017</v>
      </c>
      <c r="J5551" s="1">
        <v>2017</v>
      </c>
      <c r="K5551" s="1" t="s">
        <v>493</v>
      </c>
      <c r="L5551" s="1">
        <v>1698.01</v>
      </c>
      <c r="M5551" s="1" t="s">
        <v>504</v>
      </c>
      <c r="N5551" s="1" t="s">
        <v>505</v>
      </c>
    </row>
    <row r="5552" spans="1:14" hidden="1" x14ac:dyDescent="0.35">
      <c r="A5552" s="1" t="s">
        <v>487</v>
      </c>
      <c r="B5552" s="1" t="s">
        <v>488</v>
      </c>
      <c r="C5552" s="2" t="s">
        <v>648</v>
      </c>
      <c r="D5552" s="1" t="s">
        <v>297</v>
      </c>
      <c r="E5552" s="1">
        <v>6110</v>
      </c>
      <c r="F5552" s="1" t="s">
        <v>490</v>
      </c>
      <c r="G5552" s="2" t="s">
        <v>506</v>
      </c>
      <c r="H5552" s="1" t="s">
        <v>507</v>
      </c>
      <c r="I5552" s="1">
        <v>2001</v>
      </c>
      <c r="J5552" s="1">
        <v>2001</v>
      </c>
      <c r="K5552" s="1" t="s">
        <v>493</v>
      </c>
      <c r="L5552" s="1">
        <v>82.01</v>
      </c>
      <c r="M5552" s="1" t="s">
        <v>504</v>
      </c>
      <c r="N5552" s="1" t="s">
        <v>505</v>
      </c>
    </row>
    <row r="5553" spans="1:14" hidden="1" x14ac:dyDescent="0.35">
      <c r="A5553" s="1" t="s">
        <v>487</v>
      </c>
      <c r="B5553" s="1" t="s">
        <v>488</v>
      </c>
      <c r="C5553" s="2" t="s">
        <v>648</v>
      </c>
      <c r="D5553" s="1" t="s">
        <v>297</v>
      </c>
      <c r="E5553" s="1">
        <v>6110</v>
      </c>
      <c r="F5553" s="1" t="s">
        <v>490</v>
      </c>
      <c r="G5553" s="2" t="s">
        <v>506</v>
      </c>
      <c r="H5553" s="1" t="s">
        <v>507</v>
      </c>
      <c r="I5553" s="1">
        <v>2002</v>
      </c>
      <c r="J5553" s="1">
        <v>2002</v>
      </c>
      <c r="K5553" s="1" t="s">
        <v>493</v>
      </c>
      <c r="L5553" s="1">
        <v>71.91</v>
      </c>
      <c r="M5553" s="1" t="s">
        <v>504</v>
      </c>
      <c r="N5553" s="1" t="s">
        <v>505</v>
      </c>
    </row>
    <row r="5554" spans="1:14" hidden="1" x14ac:dyDescent="0.35">
      <c r="A5554" s="1" t="s">
        <v>487</v>
      </c>
      <c r="B5554" s="1" t="s">
        <v>488</v>
      </c>
      <c r="C5554" s="2" t="s">
        <v>648</v>
      </c>
      <c r="D5554" s="1" t="s">
        <v>297</v>
      </c>
      <c r="E5554" s="1">
        <v>6110</v>
      </c>
      <c r="F5554" s="1" t="s">
        <v>490</v>
      </c>
      <c r="G5554" s="2" t="s">
        <v>506</v>
      </c>
      <c r="H5554" s="1" t="s">
        <v>507</v>
      </c>
      <c r="I5554" s="1">
        <v>2003</v>
      </c>
      <c r="J5554" s="1">
        <v>2003</v>
      </c>
      <c r="K5554" s="1" t="s">
        <v>493</v>
      </c>
      <c r="L5554" s="1">
        <v>162.72999999999999</v>
      </c>
      <c r="M5554" s="1" t="s">
        <v>504</v>
      </c>
      <c r="N5554" s="1" t="s">
        <v>505</v>
      </c>
    </row>
    <row r="5555" spans="1:14" hidden="1" x14ac:dyDescent="0.35">
      <c r="A5555" s="1" t="s">
        <v>487</v>
      </c>
      <c r="B5555" s="1" t="s">
        <v>488</v>
      </c>
      <c r="C5555" s="2" t="s">
        <v>648</v>
      </c>
      <c r="D5555" s="1" t="s">
        <v>297</v>
      </c>
      <c r="E5555" s="1">
        <v>6110</v>
      </c>
      <c r="F5555" s="1" t="s">
        <v>490</v>
      </c>
      <c r="G5555" s="2" t="s">
        <v>506</v>
      </c>
      <c r="H5555" s="1" t="s">
        <v>507</v>
      </c>
      <c r="I5555" s="1">
        <v>2004</v>
      </c>
      <c r="J5555" s="1">
        <v>2004</v>
      </c>
      <c r="K5555" s="1" t="s">
        <v>493</v>
      </c>
      <c r="L5555" s="1">
        <v>115.33</v>
      </c>
      <c r="M5555" s="1" t="s">
        <v>504</v>
      </c>
      <c r="N5555" s="1" t="s">
        <v>505</v>
      </c>
    </row>
    <row r="5556" spans="1:14" hidden="1" x14ac:dyDescent="0.35">
      <c r="A5556" s="1" t="s">
        <v>487</v>
      </c>
      <c r="B5556" s="1" t="s">
        <v>488</v>
      </c>
      <c r="C5556" s="2" t="s">
        <v>648</v>
      </c>
      <c r="D5556" s="1" t="s">
        <v>297</v>
      </c>
      <c r="E5556" s="1">
        <v>6110</v>
      </c>
      <c r="F5556" s="1" t="s">
        <v>490</v>
      </c>
      <c r="G5556" s="2" t="s">
        <v>506</v>
      </c>
      <c r="H5556" s="1" t="s">
        <v>507</v>
      </c>
      <c r="I5556" s="1">
        <v>2005</v>
      </c>
      <c r="J5556" s="1">
        <v>2005</v>
      </c>
      <c r="K5556" s="1" t="s">
        <v>493</v>
      </c>
      <c r="L5556" s="1">
        <v>140.58000000000001</v>
      </c>
      <c r="M5556" s="1" t="s">
        <v>504</v>
      </c>
      <c r="N5556" s="1" t="s">
        <v>505</v>
      </c>
    </row>
    <row r="5557" spans="1:14" hidden="1" x14ac:dyDescent="0.35">
      <c r="A5557" s="1" t="s">
        <v>487</v>
      </c>
      <c r="B5557" s="1" t="s">
        <v>488</v>
      </c>
      <c r="C5557" s="2" t="s">
        <v>648</v>
      </c>
      <c r="D5557" s="1" t="s">
        <v>297</v>
      </c>
      <c r="E5557" s="1">
        <v>6110</v>
      </c>
      <c r="F5557" s="1" t="s">
        <v>490</v>
      </c>
      <c r="G5557" s="2" t="s">
        <v>506</v>
      </c>
      <c r="H5557" s="1" t="s">
        <v>507</v>
      </c>
      <c r="I5557" s="1">
        <v>2006</v>
      </c>
      <c r="J5557" s="1">
        <v>2006</v>
      </c>
      <c r="K5557" s="1" t="s">
        <v>493</v>
      </c>
      <c r="L5557" s="1">
        <v>160.97</v>
      </c>
      <c r="M5557" s="1" t="s">
        <v>504</v>
      </c>
      <c r="N5557" s="1" t="s">
        <v>505</v>
      </c>
    </row>
    <row r="5558" spans="1:14" hidden="1" x14ac:dyDescent="0.35">
      <c r="A5558" s="1" t="s">
        <v>487</v>
      </c>
      <c r="B5558" s="1" t="s">
        <v>488</v>
      </c>
      <c r="C5558" s="2" t="s">
        <v>648</v>
      </c>
      <c r="D5558" s="1" t="s">
        <v>297</v>
      </c>
      <c r="E5558" s="1">
        <v>6110</v>
      </c>
      <c r="F5558" s="1" t="s">
        <v>490</v>
      </c>
      <c r="G5558" s="2" t="s">
        <v>506</v>
      </c>
      <c r="H5558" s="1" t="s">
        <v>507</v>
      </c>
      <c r="I5558" s="1">
        <v>2007</v>
      </c>
      <c r="J5558" s="1">
        <v>2007</v>
      </c>
      <c r="K5558" s="1" t="s">
        <v>493</v>
      </c>
      <c r="L5558" s="1">
        <v>156.97999999999999</v>
      </c>
      <c r="M5558" s="1" t="s">
        <v>504</v>
      </c>
      <c r="N5558" s="1" t="s">
        <v>505</v>
      </c>
    </row>
    <row r="5559" spans="1:14" hidden="1" x14ac:dyDescent="0.35">
      <c r="A5559" s="1" t="s">
        <v>487</v>
      </c>
      <c r="B5559" s="1" t="s">
        <v>488</v>
      </c>
      <c r="C5559" s="2" t="s">
        <v>648</v>
      </c>
      <c r="D5559" s="1" t="s">
        <v>297</v>
      </c>
      <c r="E5559" s="1">
        <v>6110</v>
      </c>
      <c r="F5559" s="1" t="s">
        <v>490</v>
      </c>
      <c r="G5559" s="2" t="s">
        <v>506</v>
      </c>
      <c r="H5559" s="1" t="s">
        <v>507</v>
      </c>
      <c r="I5559" s="1">
        <v>2008</v>
      </c>
      <c r="J5559" s="1">
        <v>2008</v>
      </c>
      <c r="K5559" s="1" t="s">
        <v>493</v>
      </c>
      <c r="L5559" s="1">
        <v>154.46</v>
      </c>
      <c r="M5559" s="1" t="s">
        <v>504</v>
      </c>
      <c r="N5559" s="1" t="s">
        <v>505</v>
      </c>
    </row>
    <row r="5560" spans="1:14" hidden="1" x14ac:dyDescent="0.35">
      <c r="A5560" s="1" t="s">
        <v>487</v>
      </c>
      <c r="B5560" s="1" t="s">
        <v>488</v>
      </c>
      <c r="C5560" s="2" t="s">
        <v>648</v>
      </c>
      <c r="D5560" s="1" t="s">
        <v>297</v>
      </c>
      <c r="E5560" s="1">
        <v>6110</v>
      </c>
      <c r="F5560" s="1" t="s">
        <v>490</v>
      </c>
      <c r="G5560" s="2" t="s">
        <v>506</v>
      </c>
      <c r="H5560" s="1" t="s">
        <v>507</v>
      </c>
      <c r="I5560" s="1">
        <v>2009</v>
      </c>
      <c r="J5560" s="1">
        <v>2009</v>
      </c>
      <c r="K5560" s="1" t="s">
        <v>493</v>
      </c>
      <c r="L5560" s="1">
        <v>146.81</v>
      </c>
      <c r="M5560" s="1" t="s">
        <v>504</v>
      </c>
      <c r="N5560" s="1" t="s">
        <v>505</v>
      </c>
    </row>
    <row r="5561" spans="1:14" hidden="1" x14ac:dyDescent="0.35">
      <c r="A5561" s="1" t="s">
        <v>487</v>
      </c>
      <c r="B5561" s="1" t="s">
        <v>488</v>
      </c>
      <c r="C5561" s="2" t="s">
        <v>648</v>
      </c>
      <c r="D5561" s="1" t="s">
        <v>297</v>
      </c>
      <c r="E5561" s="1">
        <v>6110</v>
      </c>
      <c r="F5561" s="1" t="s">
        <v>490</v>
      </c>
      <c r="G5561" s="2" t="s">
        <v>506</v>
      </c>
      <c r="H5561" s="1" t="s">
        <v>507</v>
      </c>
      <c r="I5561" s="1">
        <v>2010</v>
      </c>
      <c r="J5561" s="1">
        <v>2010</v>
      </c>
      <c r="K5561" s="1" t="s">
        <v>493</v>
      </c>
      <c r="L5561" s="1">
        <v>174.42</v>
      </c>
      <c r="M5561" s="1" t="s">
        <v>504</v>
      </c>
      <c r="N5561" s="1" t="s">
        <v>505</v>
      </c>
    </row>
    <row r="5562" spans="1:14" hidden="1" x14ac:dyDescent="0.35">
      <c r="A5562" s="1" t="s">
        <v>487</v>
      </c>
      <c r="B5562" s="1" t="s">
        <v>488</v>
      </c>
      <c r="C5562" s="2" t="s">
        <v>648</v>
      </c>
      <c r="D5562" s="1" t="s">
        <v>297</v>
      </c>
      <c r="E5562" s="1">
        <v>6110</v>
      </c>
      <c r="F5562" s="1" t="s">
        <v>490</v>
      </c>
      <c r="G5562" s="2" t="s">
        <v>506</v>
      </c>
      <c r="H5562" s="1" t="s">
        <v>507</v>
      </c>
      <c r="I5562" s="1">
        <v>2011</v>
      </c>
      <c r="J5562" s="1">
        <v>2011</v>
      </c>
      <c r="K5562" s="1" t="s">
        <v>493</v>
      </c>
      <c r="L5562" s="1">
        <v>200.24</v>
      </c>
      <c r="M5562" s="1" t="s">
        <v>504</v>
      </c>
      <c r="N5562" s="1" t="s">
        <v>505</v>
      </c>
    </row>
    <row r="5563" spans="1:14" hidden="1" x14ac:dyDescent="0.35">
      <c r="A5563" s="1" t="s">
        <v>487</v>
      </c>
      <c r="B5563" s="1" t="s">
        <v>488</v>
      </c>
      <c r="C5563" s="2" t="s">
        <v>648</v>
      </c>
      <c r="D5563" s="1" t="s">
        <v>297</v>
      </c>
      <c r="E5563" s="1">
        <v>6110</v>
      </c>
      <c r="F5563" s="1" t="s">
        <v>490</v>
      </c>
      <c r="G5563" s="2" t="s">
        <v>506</v>
      </c>
      <c r="H5563" s="1" t="s">
        <v>507</v>
      </c>
      <c r="I5563" s="1">
        <v>2012</v>
      </c>
      <c r="J5563" s="1">
        <v>2012</v>
      </c>
      <c r="K5563" s="1" t="s">
        <v>493</v>
      </c>
      <c r="L5563" s="1">
        <v>177.1</v>
      </c>
      <c r="M5563" s="1" t="s">
        <v>504</v>
      </c>
      <c r="N5563" s="1" t="s">
        <v>505</v>
      </c>
    </row>
    <row r="5564" spans="1:14" hidden="1" x14ac:dyDescent="0.35">
      <c r="A5564" s="1" t="s">
        <v>487</v>
      </c>
      <c r="B5564" s="1" t="s">
        <v>488</v>
      </c>
      <c r="C5564" s="2" t="s">
        <v>648</v>
      </c>
      <c r="D5564" s="1" t="s">
        <v>297</v>
      </c>
      <c r="E5564" s="1">
        <v>6110</v>
      </c>
      <c r="F5564" s="1" t="s">
        <v>490</v>
      </c>
      <c r="G5564" s="2" t="s">
        <v>506</v>
      </c>
      <c r="H5564" s="1" t="s">
        <v>507</v>
      </c>
      <c r="I5564" s="1">
        <v>2013</v>
      </c>
      <c r="J5564" s="1">
        <v>2013</v>
      </c>
      <c r="K5564" s="1" t="s">
        <v>493</v>
      </c>
      <c r="L5564" s="1">
        <v>167.37</v>
      </c>
      <c r="M5564" s="1" t="s">
        <v>504</v>
      </c>
      <c r="N5564" s="1" t="s">
        <v>505</v>
      </c>
    </row>
    <row r="5565" spans="1:14" hidden="1" x14ac:dyDescent="0.35">
      <c r="A5565" s="1" t="s">
        <v>487</v>
      </c>
      <c r="B5565" s="1" t="s">
        <v>488</v>
      </c>
      <c r="C5565" s="2" t="s">
        <v>648</v>
      </c>
      <c r="D5565" s="1" t="s">
        <v>297</v>
      </c>
      <c r="E5565" s="1">
        <v>6110</v>
      </c>
      <c r="F5565" s="1" t="s">
        <v>490</v>
      </c>
      <c r="G5565" s="2" t="s">
        <v>506</v>
      </c>
      <c r="H5565" s="1" t="s">
        <v>507</v>
      </c>
      <c r="I5565" s="1">
        <v>2014</v>
      </c>
      <c r="J5565" s="1">
        <v>2014</v>
      </c>
      <c r="K5565" s="1" t="s">
        <v>493</v>
      </c>
      <c r="L5565" s="1">
        <v>192.95</v>
      </c>
      <c r="M5565" s="1" t="s">
        <v>504</v>
      </c>
      <c r="N5565" s="1" t="s">
        <v>505</v>
      </c>
    </row>
    <row r="5566" spans="1:14" hidden="1" x14ac:dyDescent="0.35">
      <c r="A5566" s="1" t="s">
        <v>487</v>
      </c>
      <c r="B5566" s="1" t="s">
        <v>488</v>
      </c>
      <c r="C5566" s="2" t="s">
        <v>648</v>
      </c>
      <c r="D5566" s="1" t="s">
        <v>297</v>
      </c>
      <c r="E5566" s="1">
        <v>6110</v>
      </c>
      <c r="F5566" s="1" t="s">
        <v>490</v>
      </c>
      <c r="G5566" s="2" t="s">
        <v>506</v>
      </c>
      <c r="H5566" s="1" t="s">
        <v>507</v>
      </c>
      <c r="I5566" s="1">
        <v>2015</v>
      </c>
      <c r="J5566" s="1">
        <v>2015</v>
      </c>
      <c r="K5566" s="1" t="s">
        <v>493</v>
      </c>
      <c r="L5566" s="1">
        <v>162.63</v>
      </c>
      <c r="M5566" s="1" t="s">
        <v>504</v>
      </c>
      <c r="N5566" s="1" t="s">
        <v>505</v>
      </c>
    </row>
    <row r="5567" spans="1:14" hidden="1" x14ac:dyDescent="0.35">
      <c r="A5567" s="1" t="s">
        <v>487</v>
      </c>
      <c r="B5567" s="1" t="s">
        <v>488</v>
      </c>
      <c r="C5567" s="2" t="s">
        <v>648</v>
      </c>
      <c r="D5567" s="1" t="s">
        <v>297</v>
      </c>
      <c r="E5567" s="1">
        <v>6110</v>
      </c>
      <c r="F5567" s="1" t="s">
        <v>490</v>
      </c>
      <c r="G5567" s="2" t="s">
        <v>506</v>
      </c>
      <c r="H5567" s="1" t="s">
        <v>507</v>
      </c>
      <c r="I5567" s="1">
        <v>2016</v>
      </c>
      <c r="J5567" s="1">
        <v>2016</v>
      </c>
      <c r="K5567" s="1" t="s">
        <v>493</v>
      </c>
      <c r="L5567" s="1">
        <v>143.72</v>
      </c>
      <c r="M5567" s="1" t="s">
        <v>504</v>
      </c>
      <c r="N5567" s="1" t="s">
        <v>505</v>
      </c>
    </row>
    <row r="5568" spans="1:14" hidden="1" x14ac:dyDescent="0.35">
      <c r="A5568" s="1" t="s">
        <v>487</v>
      </c>
      <c r="B5568" s="1" t="s">
        <v>488</v>
      </c>
      <c r="C5568" s="2" t="s">
        <v>648</v>
      </c>
      <c r="D5568" s="1" t="s">
        <v>297</v>
      </c>
      <c r="E5568" s="1">
        <v>6110</v>
      </c>
      <c r="F5568" s="1" t="s">
        <v>490</v>
      </c>
      <c r="G5568" s="2" t="s">
        <v>506</v>
      </c>
      <c r="H5568" s="1" t="s">
        <v>507</v>
      </c>
      <c r="I5568" s="1">
        <v>2017</v>
      </c>
      <c r="J5568" s="1">
        <v>2017</v>
      </c>
      <c r="K5568" s="1" t="s">
        <v>493</v>
      </c>
      <c r="L5568" s="1">
        <v>159.49</v>
      </c>
      <c r="M5568" s="1" t="s">
        <v>504</v>
      </c>
      <c r="N5568" s="1" t="s">
        <v>505</v>
      </c>
    </row>
    <row r="5569" spans="1:14" hidden="1" x14ac:dyDescent="0.35">
      <c r="A5569" s="1" t="s">
        <v>487</v>
      </c>
      <c r="B5569" s="1" t="s">
        <v>488</v>
      </c>
      <c r="C5569" s="2" t="s">
        <v>648</v>
      </c>
      <c r="D5569" s="1" t="s">
        <v>297</v>
      </c>
      <c r="E5569" s="1">
        <v>6110</v>
      </c>
      <c r="F5569" s="1" t="s">
        <v>490</v>
      </c>
      <c r="G5569" s="2" t="s">
        <v>497</v>
      </c>
      <c r="H5569" s="1" t="s">
        <v>498</v>
      </c>
      <c r="I5569" s="1">
        <v>2001</v>
      </c>
      <c r="J5569" s="1">
        <v>2001</v>
      </c>
      <c r="K5569" s="1" t="s">
        <v>493</v>
      </c>
      <c r="L5569" s="1">
        <v>709.13</v>
      </c>
      <c r="M5569" s="1" t="s">
        <v>504</v>
      </c>
      <c r="N5569" s="1" t="s">
        <v>505</v>
      </c>
    </row>
    <row r="5570" spans="1:14" hidden="1" x14ac:dyDescent="0.35">
      <c r="A5570" s="1" t="s">
        <v>487</v>
      </c>
      <c r="B5570" s="1" t="s">
        <v>488</v>
      </c>
      <c r="C5570" s="2" t="s">
        <v>648</v>
      </c>
      <c r="D5570" s="1" t="s">
        <v>297</v>
      </c>
      <c r="E5570" s="1">
        <v>6110</v>
      </c>
      <c r="F5570" s="1" t="s">
        <v>490</v>
      </c>
      <c r="G5570" s="2" t="s">
        <v>497</v>
      </c>
      <c r="H5570" s="1" t="s">
        <v>498</v>
      </c>
      <c r="I5570" s="1">
        <v>2002</v>
      </c>
      <c r="J5570" s="1">
        <v>2002</v>
      </c>
      <c r="K5570" s="1" t="s">
        <v>493</v>
      </c>
      <c r="L5570" s="1">
        <v>924.6</v>
      </c>
      <c r="M5570" s="1" t="s">
        <v>504</v>
      </c>
      <c r="N5570" s="1" t="s">
        <v>505</v>
      </c>
    </row>
    <row r="5571" spans="1:14" hidden="1" x14ac:dyDescent="0.35">
      <c r="A5571" s="1" t="s">
        <v>487</v>
      </c>
      <c r="B5571" s="1" t="s">
        <v>488</v>
      </c>
      <c r="C5571" s="2" t="s">
        <v>648</v>
      </c>
      <c r="D5571" s="1" t="s">
        <v>297</v>
      </c>
      <c r="E5571" s="1">
        <v>6110</v>
      </c>
      <c r="F5571" s="1" t="s">
        <v>490</v>
      </c>
      <c r="G5571" s="2" t="s">
        <v>497</v>
      </c>
      <c r="H5571" s="1" t="s">
        <v>498</v>
      </c>
      <c r="I5571" s="1">
        <v>2003</v>
      </c>
      <c r="J5571" s="1">
        <v>2003</v>
      </c>
      <c r="K5571" s="1" t="s">
        <v>493</v>
      </c>
      <c r="L5571" s="1">
        <v>1425.56</v>
      </c>
      <c r="M5571" s="1" t="s">
        <v>504</v>
      </c>
      <c r="N5571" s="1" t="s">
        <v>505</v>
      </c>
    </row>
    <row r="5572" spans="1:14" hidden="1" x14ac:dyDescent="0.35">
      <c r="A5572" s="1" t="s">
        <v>487</v>
      </c>
      <c r="B5572" s="1" t="s">
        <v>488</v>
      </c>
      <c r="C5572" s="2" t="s">
        <v>648</v>
      </c>
      <c r="D5572" s="1" t="s">
        <v>297</v>
      </c>
      <c r="E5572" s="1">
        <v>6110</v>
      </c>
      <c r="F5572" s="1" t="s">
        <v>490</v>
      </c>
      <c r="G5572" s="2" t="s">
        <v>497</v>
      </c>
      <c r="H5572" s="1" t="s">
        <v>498</v>
      </c>
      <c r="I5572" s="1">
        <v>2004</v>
      </c>
      <c r="J5572" s="1">
        <v>2004</v>
      </c>
      <c r="K5572" s="1" t="s">
        <v>493</v>
      </c>
      <c r="L5572" s="1">
        <v>2184.31</v>
      </c>
      <c r="M5572" s="1" t="s">
        <v>504</v>
      </c>
      <c r="N5572" s="1" t="s">
        <v>505</v>
      </c>
    </row>
    <row r="5573" spans="1:14" hidden="1" x14ac:dyDescent="0.35">
      <c r="A5573" s="1" t="s">
        <v>487</v>
      </c>
      <c r="B5573" s="1" t="s">
        <v>488</v>
      </c>
      <c r="C5573" s="2" t="s">
        <v>648</v>
      </c>
      <c r="D5573" s="1" t="s">
        <v>297</v>
      </c>
      <c r="E5573" s="1">
        <v>6110</v>
      </c>
      <c r="F5573" s="1" t="s">
        <v>490</v>
      </c>
      <c r="G5573" s="2" t="s">
        <v>497</v>
      </c>
      <c r="H5573" s="1" t="s">
        <v>498</v>
      </c>
      <c r="I5573" s="1">
        <v>2005</v>
      </c>
      <c r="J5573" s="1">
        <v>2005</v>
      </c>
      <c r="K5573" s="1" t="s">
        <v>493</v>
      </c>
      <c r="L5573" s="1">
        <v>522.38</v>
      </c>
      <c r="M5573" s="1" t="s">
        <v>504</v>
      </c>
      <c r="N5573" s="1" t="s">
        <v>505</v>
      </c>
    </row>
    <row r="5574" spans="1:14" hidden="1" x14ac:dyDescent="0.35">
      <c r="A5574" s="1" t="s">
        <v>487</v>
      </c>
      <c r="B5574" s="1" t="s">
        <v>488</v>
      </c>
      <c r="C5574" s="2" t="s">
        <v>648</v>
      </c>
      <c r="D5574" s="1" t="s">
        <v>297</v>
      </c>
      <c r="E5574" s="1">
        <v>6110</v>
      </c>
      <c r="F5574" s="1" t="s">
        <v>490</v>
      </c>
      <c r="G5574" s="2" t="s">
        <v>497</v>
      </c>
      <c r="H5574" s="1" t="s">
        <v>498</v>
      </c>
      <c r="I5574" s="1">
        <v>2006</v>
      </c>
      <c r="J5574" s="1">
        <v>2006</v>
      </c>
      <c r="K5574" s="1" t="s">
        <v>493</v>
      </c>
      <c r="L5574" s="1">
        <v>578.45000000000005</v>
      </c>
      <c r="M5574" s="1" t="s">
        <v>504</v>
      </c>
      <c r="N5574" s="1" t="s">
        <v>505</v>
      </c>
    </row>
    <row r="5575" spans="1:14" hidden="1" x14ac:dyDescent="0.35">
      <c r="A5575" s="1" t="s">
        <v>487</v>
      </c>
      <c r="B5575" s="1" t="s">
        <v>488</v>
      </c>
      <c r="C5575" s="2" t="s">
        <v>648</v>
      </c>
      <c r="D5575" s="1" t="s">
        <v>297</v>
      </c>
      <c r="E5575" s="1">
        <v>6110</v>
      </c>
      <c r="F5575" s="1" t="s">
        <v>490</v>
      </c>
      <c r="G5575" s="2" t="s">
        <v>497</v>
      </c>
      <c r="H5575" s="1" t="s">
        <v>498</v>
      </c>
      <c r="I5575" s="1">
        <v>2007</v>
      </c>
      <c r="J5575" s="1">
        <v>2007</v>
      </c>
      <c r="K5575" s="1" t="s">
        <v>493</v>
      </c>
      <c r="L5575" s="1">
        <v>670.94</v>
      </c>
      <c r="M5575" s="1" t="s">
        <v>504</v>
      </c>
      <c r="N5575" s="1" t="s">
        <v>505</v>
      </c>
    </row>
    <row r="5576" spans="1:14" hidden="1" x14ac:dyDescent="0.35">
      <c r="A5576" s="1" t="s">
        <v>487</v>
      </c>
      <c r="B5576" s="1" t="s">
        <v>488</v>
      </c>
      <c r="C5576" s="2" t="s">
        <v>648</v>
      </c>
      <c r="D5576" s="1" t="s">
        <v>297</v>
      </c>
      <c r="E5576" s="1">
        <v>6110</v>
      </c>
      <c r="F5576" s="1" t="s">
        <v>490</v>
      </c>
      <c r="G5576" s="2" t="s">
        <v>497</v>
      </c>
      <c r="H5576" s="1" t="s">
        <v>498</v>
      </c>
      <c r="I5576" s="1">
        <v>2008</v>
      </c>
      <c r="J5576" s="1">
        <v>2008</v>
      </c>
      <c r="K5576" s="1" t="s">
        <v>493</v>
      </c>
      <c r="L5576" s="1">
        <v>738.87</v>
      </c>
      <c r="M5576" s="1" t="s">
        <v>504</v>
      </c>
      <c r="N5576" s="1" t="s">
        <v>505</v>
      </c>
    </row>
    <row r="5577" spans="1:14" hidden="1" x14ac:dyDescent="0.35">
      <c r="A5577" s="1" t="s">
        <v>487</v>
      </c>
      <c r="B5577" s="1" t="s">
        <v>488</v>
      </c>
      <c r="C5577" s="2" t="s">
        <v>648</v>
      </c>
      <c r="D5577" s="1" t="s">
        <v>297</v>
      </c>
      <c r="E5577" s="1">
        <v>6110</v>
      </c>
      <c r="F5577" s="1" t="s">
        <v>490</v>
      </c>
      <c r="G5577" s="2" t="s">
        <v>497</v>
      </c>
      <c r="H5577" s="1" t="s">
        <v>498</v>
      </c>
      <c r="I5577" s="1">
        <v>2009</v>
      </c>
      <c r="J5577" s="1">
        <v>2009</v>
      </c>
      <c r="K5577" s="1" t="s">
        <v>493</v>
      </c>
      <c r="L5577" s="1">
        <v>783.6</v>
      </c>
      <c r="M5577" s="1" t="s">
        <v>504</v>
      </c>
      <c r="N5577" s="1" t="s">
        <v>505</v>
      </c>
    </row>
    <row r="5578" spans="1:14" hidden="1" x14ac:dyDescent="0.35">
      <c r="A5578" s="1" t="s">
        <v>487</v>
      </c>
      <c r="B5578" s="1" t="s">
        <v>488</v>
      </c>
      <c r="C5578" s="2" t="s">
        <v>648</v>
      </c>
      <c r="D5578" s="1" t="s">
        <v>297</v>
      </c>
      <c r="E5578" s="1">
        <v>6110</v>
      </c>
      <c r="F5578" s="1" t="s">
        <v>490</v>
      </c>
      <c r="G5578" s="2" t="s">
        <v>497</v>
      </c>
      <c r="H5578" s="1" t="s">
        <v>498</v>
      </c>
      <c r="I5578" s="1">
        <v>2010</v>
      </c>
      <c r="J5578" s="1">
        <v>2010</v>
      </c>
      <c r="K5578" s="1" t="s">
        <v>493</v>
      </c>
      <c r="L5578" s="1">
        <v>1004.48</v>
      </c>
      <c r="M5578" s="1" t="s">
        <v>504</v>
      </c>
      <c r="N5578" s="1" t="s">
        <v>505</v>
      </c>
    </row>
    <row r="5579" spans="1:14" hidden="1" x14ac:dyDescent="0.35">
      <c r="A5579" s="1" t="s">
        <v>487</v>
      </c>
      <c r="B5579" s="1" t="s">
        <v>488</v>
      </c>
      <c r="C5579" s="2" t="s">
        <v>648</v>
      </c>
      <c r="D5579" s="1" t="s">
        <v>297</v>
      </c>
      <c r="E5579" s="1">
        <v>6110</v>
      </c>
      <c r="F5579" s="1" t="s">
        <v>490</v>
      </c>
      <c r="G5579" s="2" t="s">
        <v>497</v>
      </c>
      <c r="H5579" s="1" t="s">
        <v>498</v>
      </c>
      <c r="I5579" s="1">
        <v>2011</v>
      </c>
      <c r="J5579" s="1">
        <v>2011</v>
      </c>
      <c r="K5579" s="1" t="s">
        <v>493</v>
      </c>
      <c r="L5579" s="1">
        <v>1241.82</v>
      </c>
      <c r="M5579" s="1" t="s">
        <v>504</v>
      </c>
      <c r="N5579" s="1" t="s">
        <v>505</v>
      </c>
    </row>
    <row r="5580" spans="1:14" hidden="1" x14ac:dyDescent="0.35">
      <c r="A5580" s="1" t="s">
        <v>487</v>
      </c>
      <c r="B5580" s="1" t="s">
        <v>488</v>
      </c>
      <c r="C5580" s="2" t="s">
        <v>648</v>
      </c>
      <c r="D5580" s="1" t="s">
        <v>297</v>
      </c>
      <c r="E5580" s="1">
        <v>6110</v>
      </c>
      <c r="F5580" s="1" t="s">
        <v>490</v>
      </c>
      <c r="G5580" s="2" t="s">
        <v>497</v>
      </c>
      <c r="H5580" s="1" t="s">
        <v>498</v>
      </c>
      <c r="I5580" s="1">
        <v>2012</v>
      </c>
      <c r="J5580" s="1">
        <v>2012</v>
      </c>
      <c r="K5580" s="1" t="s">
        <v>493</v>
      </c>
      <c r="L5580" s="1">
        <v>864.32</v>
      </c>
      <c r="M5580" s="1" t="s">
        <v>504</v>
      </c>
      <c r="N5580" s="1" t="s">
        <v>505</v>
      </c>
    </row>
    <row r="5581" spans="1:14" hidden="1" x14ac:dyDescent="0.35">
      <c r="A5581" s="1" t="s">
        <v>487</v>
      </c>
      <c r="B5581" s="1" t="s">
        <v>488</v>
      </c>
      <c r="C5581" s="2" t="s">
        <v>648</v>
      </c>
      <c r="D5581" s="1" t="s">
        <v>297</v>
      </c>
      <c r="E5581" s="1">
        <v>6110</v>
      </c>
      <c r="F5581" s="1" t="s">
        <v>490</v>
      </c>
      <c r="G5581" s="2" t="s">
        <v>497</v>
      </c>
      <c r="H5581" s="1" t="s">
        <v>498</v>
      </c>
      <c r="I5581" s="1">
        <v>2013</v>
      </c>
      <c r="J5581" s="1">
        <v>2013</v>
      </c>
      <c r="K5581" s="1" t="s">
        <v>493</v>
      </c>
      <c r="L5581" s="1">
        <v>982.28</v>
      </c>
      <c r="M5581" s="1" t="s">
        <v>504</v>
      </c>
      <c r="N5581" s="1" t="s">
        <v>505</v>
      </c>
    </row>
    <row r="5582" spans="1:14" hidden="1" x14ac:dyDescent="0.35">
      <c r="A5582" s="1" t="s">
        <v>487</v>
      </c>
      <c r="B5582" s="1" t="s">
        <v>488</v>
      </c>
      <c r="C5582" s="2" t="s">
        <v>648</v>
      </c>
      <c r="D5582" s="1" t="s">
        <v>297</v>
      </c>
      <c r="E5582" s="1">
        <v>6110</v>
      </c>
      <c r="F5582" s="1" t="s">
        <v>490</v>
      </c>
      <c r="G5582" s="2" t="s">
        <v>497</v>
      </c>
      <c r="H5582" s="1" t="s">
        <v>498</v>
      </c>
      <c r="I5582" s="1">
        <v>2014</v>
      </c>
      <c r="J5582" s="1">
        <v>2014</v>
      </c>
      <c r="K5582" s="1" t="s">
        <v>493</v>
      </c>
      <c r="L5582" s="1">
        <v>913.97</v>
      </c>
      <c r="M5582" s="1" t="s">
        <v>504</v>
      </c>
      <c r="N5582" s="1" t="s">
        <v>505</v>
      </c>
    </row>
    <row r="5583" spans="1:14" hidden="1" x14ac:dyDescent="0.35">
      <c r="A5583" s="1" t="s">
        <v>487</v>
      </c>
      <c r="B5583" s="1" t="s">
        <v>488</v>
      </c>
      <c r="C5583" s="2" t="s">
        <v>648</v>
      </c>
      <c r="D5583" s="1" t="s">
        <v>297</v>
      </c>
      <c r="E5583" s="1">
        <v>6110</v>
      </c>
      <c r="F5583" s="1" t="s">
        <v>490</v>
      </c>
      <c r="G5583" s="2" t="s">
        <v>497</v>
      </c>
      <c r="H5583" s="1" t="s">
        <v>498</v>
      </c>
      <c r="I5583" s="1">
        <v>2015</v>
      </c>
      <c r="J5583" s="1">
        <v>2015</v>
      </c>
      <c r="K5583" s="1" t="s">
        <v>493</v>
      </c>
      <c r="L5583" s="1">
        <v>791.52</v>
      </c>
      <c r="M5583" s="1" t="s">
        <v>504</v>
      </c>
      <c r="N5583" s="1" t="s">
        <v>505</v>
      </c>
    </row>
    <row r="5584" spans="1:14" hidden="1" x14ac:dyDescent="0.35">
      <c r="A5584" s="1" t="s">
        <v>487</v>
      </c>
      <c r="B5584" s="1" t="s">
        <v>488</v>
      </c>
      <c r="C5584" s="2" t="s">
        <v>648</v>
      </c>
      <c r="D5584" s="1" t="s">
        <v>297</v>
      </c>
      <c r="E5584" s="1">
        <v>6110</v>
      </c>
      <c r="F5584" s="1" t="s">
        <v>490</v>
      </c>
      <c r="G5584" s="2" t="s">
        <v>497</v>
      </c>
      <c r="H5584" s="1" t="s">
        <v>498</v>
      </c>
      <c r="I5584" s="1">
        <v>2016</v>
      </c>
      <c r="J5584" s="1">
        <v>2016</v>
      </c>
      <c r="K5584" s="1" t="s">
        <v>493</v>
      </c>
      <c r="L5584" s="1">
        <v>746.59</v>
      </c>
      <c r="M5584" s="1" t="s">
        <v>504</v>
      </c>
      <c r="N5584" s="1" t="s">
        <v>505</v>
      </c>
    </row>
    <row r="5585" spans="1:14" hidden="1" x14ac:dyDescent="0.35">
      <c r="A5585" s="1" t="s">
        <v>487</v>
      </c>
      <c r="B5585" s="1" t="s">
        <v>488</v>
      </c>
      <c r="C5585" s="2" t="s">
        <v>648</v>
      </c>
      <c r="D5585" s="1" t="s">
        <v>297</v>
      </c>
      <c r="E5585" s="1">
        <v>6110</v>
      </c>
      <c r="F5585" s="1" t="s">
        <v>490</v>
      </c>
      <c r="G5585" s="2" t="s">
        <v>497</v>
      </c>
      <c r="H5585" s="1" t="s">
        <v>498</v>
      </c>
      <c r="I5585" s="1">
        <v>2017</v>
      </c>
      <c r="J5585" s="1">
        <v>2017</v>
      </c>
      <c r="K5585" s="1" t="s">
        <v>493</v>
      </c>
      <c r="L5585" s="1">
        <v>884.96</v>
      </c>
      <c r="M5585" s="1" t="s">
        <v>504</v>
      </c>
      <c r="N5585" s="1" t="s">
        <v>505</v>
      </c>
    </row>
    <row r="5586" spans="1:14" hidden="1" x14ac:dyDescent="0.35">
      <c r="A5586" s="1" t="s">
        <v>487</v>
      </c>
      <c r="B5586" s="1" t="s">
        <v>488</v>
      </c>
      <c r="C5586" s="2" t="s">
        <v>648</v>
      </c>
      <c r="D5586" s="1" t="s">
        <v>297</v>
      </c>
      <c r="E5586" s="1">
        <v>6110</v>
      </c>
      <c r="F5586" s="1" t="s">
        <v>490</v>
      </c>
      <c r="G5586" s="2" t="s">
        <v>499</v>
      </c>
      <c r="H5586" s="1" t="s">
        <v>500</v>
      </c>
      <c r="I5586" s="1">
        <v>2001</v>
      </c>
      <c r="J5586" s="1">
        <v>2001</v>
      </c>
      <c r="K5586" s="1" t="s">
        <v>493</v>
      </c>
      <c r="L5586" s="1">
        <v>330</v>
      </c>
      <c r="M5586" s="1" t="s">
        <v>504</v>
      </c>
      <c r="N5586" s="1" t="s">
        <v>505</v>
      </c>
    </row>
    <row r="5587" spans="1:14" hidden="1" x14ac:dyDescent="0.35">
      <c r="A5587" s="1" t="s">
        <v>487</v>
      </c>
      <c r="B5587" s="1" t="s">
        <v>488</v>
      </c>
      <c r="C5587" s="2" t="s">
        <v>648</v>
      </c>
      <c r="D5587" s="1" t="s">
        <v>297</v>
      </c>
      <c r="E5587" s="1">
        <v>6110</v>
      </c>
      <c r="F5587" s="1" t="s">
        <v>490</v>
      </c>
      <c r="G5587" s="2" t="s">
        <v>499</v>
      </c>
      <c r="H5587" s="1" t="s">
        <v>500</v>
      </c>
      <c r="I5587" s="1">
        <v>2002</v>
      </c>
      <c r="J5587" s="1">
        <v>2002</v>
      </c>
      <c r="K5587" s="1" t="s">
        <v>493</v>
      </c>
      <c r="L5587" s="1">
        <v>304.25</v>
      </c>
      <c r="M5587" s="1" t="s">
        <v>504</v>
      </c>
      <c r="N5587" s="1" t="s">
        <v>505</v>
      </c>
    </row>
    <row r="5588" spans="1:14" hidden="1" x14ac:dyDescent="0.35">
      <c r="A5588" s="1" t="s">
        <v>487</v>
      </c>
      <c r="B5588" s="1" t="s">
        <v>488</v>
      </c>
      <c r="C5588" s="2" t="s">
        <v>648</v>
      </c>
      <c r="D5588" s="1" t="s">
        <v>297</v>
      </c>
      <c r="E5588" s="1">
        <v>6110</v>
      </c>
      <c r="F5588" s="1" t="s">
        <v>490</v>
      </c>
      <c r="G5588" s="2" t="s">
        <v>499</v>
      </c>
      <c r="H5588" s="1" t="s">
        <v>500</v>
      </c>
      <c r="I5588" s="1">
        <v>2003</v>
      </c>
      <c r="J5588" s="1">
        <v>2003</v>
      </c>
      <c r="K5588" s="1" t="s">
        <v>493</v>
      </c>
      <c r="L5588" s="1">
        <v>544.1</v>
      </c>
      <c r="M5588" s="1" t="s">
        <v>504</v>
      </c>
      <c r="N5588" s="1" t="s">
        <v>505</v>
      </c>
    </row>
    <row r="5589" spans="1:14" hidden="1" x14ac:dyDescent="0.35">
      <c r="A5589" s="1" t="s">
        <v>487</v>
      </c>
      <c r="B5589" s="1" t="s">
        <v>488</v>
      </c>
      <c r="C5589" s="2" t="s">
        <v>648</v>
      </c>
      <c r="D5589" s="1" t="s">
        <v>297</v>
      </c>
      <c r="E5589" s="1">
        <v>6110</v>
      </c>
      <c r="F5589" s="1" t="s">
        <v>490</v>
      </c>
      <c r="G5589" s="2" t="s">
        <v>499</v>
      </c>
      <c r="H5589" s="1" t="s">
        <v>500</v>
      </c>
      <c r="I5589" s="1">
        <v>2004</v>
      </c>
      <c r="J5589" s="1">
        <v>2004</v>
      </c>
      <c r="K5589" s="1" t="s">
        <v>493</v>
      </c>
      <c r="L5589" s="1">
        <v>564.73</v>
      </c>
      <c r="M5589" s="1" t="s">
        <v>504</v>
      </c>
      <c r="N5589" s="1" t="s">
        <v>505</v>
      </c>
    </row>
    <row r="5590" spans="1:14" hidden="1" x14ac:dyDescent="0.35">
      <c r="A5590" s="1" t="s">
        <v>487</v>
      </c>
      <c r="B5590" s="1" t="s">
        <v>488</v>
      </c>
      <c r="C5590" s="2" t="s">
        <v>648</v>
      </c>
      <c r="D5590" s="1" t="s">
        <v>297</v>
      </c>
      <c r="E5590" s="1">
        <v>6110</v>
      </c>
      <c r="F5590" s="1" t="s">
        <v>490</v>
      </c>
      <c r="G5590" s="2" t="s">
        <v>499</v>
      </c>
      <c r="H5590" s="1" t="s">
        <v>500</v>
      </c>
      <c r="I5590" s="1">
        <v>2005</v>
      </c>
      <c r="J5590" s="1">
        <v>2005</v>
      </c>
      <c r="K5590" s="1" t="s">
        <v>493</v>
      </c>
      <c r="L5590" s="1">
        <v>788.61</v>
      </c>
      <c r="M5590" s="1" t="s">
        <v>504</v>
      </c>
      <c r="N5590" s="1" t="s">
        <v>505</v>
      </c>
    </row>
    <row r="5591" spans="1:14" hidden="1" x14ac:dyDescent="0.35">
      <c r="A5591" s="1" t="s">
        <v>487</v>
      </c>
      <c r="B5591" s="1" t="s">
        <v>488</v>
      </c>
      <c r="C5591" s="2" t="s">
        <v>648</v>
      </c>
      <c r="D5591" s="1" t="s">
        <v>297</v>
      </c>
      <c r="E5591" s="1">
        <v>6110</v>
      </c>
      <c r="F5591" s="1" t="s">
        <v>490</v>
      </c>
      <c r="G5591" s="2" t="s">
        <v>499</v>
      </c>
      <c r="H5591" s="1" t="s">
        <v>500</v>
      </c>
      <c r="I5591" s="1">
        <v>2006</v>
      </c>
      <c r="J5591" s="1">
        <v>2006</v>
      </c>
      <c r="K5591" s="1" t="s">
        <v>493</v>
      </c>
      <c r="L5591" s="1">
        <v>928.59</v>
      </c>
      <c r="M5591" s="1" t="s">
        <v>504</v>
      </c>
      <c r="N5591" s="1" t="s">
        <v>505</v>
      </c>
    </row>
    <row r="5592" spans="1:14" hidden="1" x14ac:dyDescent="0.35">
      <c r="A5592" s="1" t="s">
        <v>487</v>
      </c>
      <c r="B5592" s="1" t="s">
        <v>488</v>
      </c>
      <c r="C5592" s="2" t="s">
        <v>648</v>
      </c>
      <c r="D5592" s="1" t="s">
        <v>297</v>
      </c>
      <c r="E5592" s="1">
        <v>6110</v>
      </c>
      <c r="F5592" s="1" t="s">
        <v>490</v>
      </c>
      <c r="G5592" s="2" t="s">
        <v>499</v>
      </c>
      <c r="H5592" s="1" t="s">
        <v>500</v>
      </c>
      <c r="I5592" s="1">
        <v>2007</v>
      </c>
      <c r="J5592" s="1">
        <v>2007</v>
      </c>
      <c r="K5592" s="1" t="s">
        <v>493</v>
      </c>
      <c r="L5592" s="1">
        <v>1270.76</v>
      </c>
      <c r="M5592" s="1" t="s">
        <v>504</v>
      </c>
      <c r="N5592" s="1" t="s">
        <v>505</v>
      </c>
    </row>
    <row r="5593" spans="1:14" hidden="1" x14ac:dyDescent="0.35">
      <c r="A5593" s="1" t="s">
        <v>487</v>
      </c>
      <c r="B5593" s="1" t="s">
        <v>488</v>
      </c>
      <c r="C5593" s="2" t="s">
        <v>648</v>
      </c>
      <c r="D5593" s="1" t="s">
        <v>297</v>
      </c>
      <c r="E5593" s="1">
        <v>6110</v>
      </c>
      <c r="F5593" s="1" t="s">
        <v>490</v>
      </c>
      <c r="G5593" s="2" t="s">
        <v>499</v>
      </c>
      <c r="H5593" s="1" t="s">
        <v>500</v>
      </c>
      <c r="I5593" s="1">
        <v>2008</v>
      </c>
      <c r="J5593" s="1">
        <v>2008</v>
      </c>
      <c r="K5593" s="1" t="s">
        <v>493</v>
      </c>
      <c r="L5593" s="1">
        <v>1104.68</v>
      </c>
      <c r="M5593" s="1" t="s">
        <v>504</v>
      </c>
      <c r="N5593" s="1" t="s">
        <v>505</v>
      </c>
    </row>
    <row r="5594" spans="1:14" hidden="1" x14ac:dyDescent="0.35">
      <c r="A5594" s="1" t="s">
        <v>487</v>
      </c>
      <c r="B5594" s="1" t="s">
        <v>488</v>
      </c>
      <c r="C5594" s="2" t="s">
        <v>648</v>
      </c>
      <c r="D5594" s="1" t="s">
        <v>297</v>
      </c>
      <c r="E5594" s="1">
        <v>6110</v>
      </c>
      <c r="F5594" s="1" t="s">
        <v>490</v>
      </c>
      <c r="G5594" s="2" t="s">
        <v>499</v>
      </c>
      <c r="H5594" s="1" t="s">
        <v>500</v>
      </c>
      <c r="I5594" s="1">
        <v>2009</v>
      </c>
      <c r="J5594" s="1">
        <v>2009</v>
      </c>
      <c r="K5594" s="1" t="s">
        <v>493</v>
      </c>
      <c r="L5594" s="1">
        <v>942.33</v>
      </c>
      <c r="M5594" s="1" t="s">
        <v>504</v>
      </c>
      <c r="N5594" s="1" t="s">
        <v>505</v>
      </c>
    </row>
    <row r="5595" spans="1:14" hidden="1" x14ac:dyDescent="0.35">
      <c r="A5595" s="1" t="s">
        <v>487</v>
      </c>
      <c r="B5595" s="1" t="s">
        <v>488</v>
      </c>
      <c r="C5595" s="2" t="s">
        <v>648</v>
      </c>
      <c r="D5595" s="1" t="s">
        <v>297</v>
      </c>
      <c r="E5595" s="1">
        <v>6110</v>
      </c>
      <c r="F5595" s="1" t="s">
        <v>490</v>
      </c>
      <c r="G5595" s="2" t="s">
        <v>499</v>
      </c>
      <c r="H5595" s="1" t="s">
        <v>500</v>
      </c>
      <c r="I5595" s="1">
        <v>2010</v>
      </c>
      <c r="J5595" s="1">
        <v>2010</v>
      </c>
      <c r="K5595" s="1" t="s">
        <v>493</v>
      </c>
      <c r="L5595" s="1">
        <v>1286.53</v>
      </c>
      <c r="M5595" s="1" t="s">
        <v>504</v>
      </c>
      <c r="N5595" s="1" t="s">
        <v>505</v>
      </c>
    </row>
    <row r="5596" spans="1:14" hidden="1" x14ac:dyDescent="0.35">
      <c r="A5596" s="1" t="s">
        <v>487</v>
      </c>
      <c r="B5596" s="1" t="s">
        <v>488</v>
      </c>
      <c r="C5596" s="2" t="s">
        <v>648</v>
      </c>
      <c r="D5596" s="1" t="s">
        <v>297</v>
      </c>
      <c r="E5596" s="1">
        <v>6110</v>
      </c>
      <c r="F5596" s="1" t="s">
        <v>490</v>
      </c>
      <c r="G5596" s="2" t="s">
        <v>499</v>
      </c>
      <c r="H5596" s="1" t="s">
        <v>500</v>
      </c>
      <c r="I5596" s="1">
        <v>2011</v>
      </c>
      <c r="J5596" s="1">
        <v>2011</v>
      </c>
      <c r="K5596" s="1" t="s">
        <v>493</v>
      </c>
      <c r="L5596" s="1">
        <v>1333.13</v>
      </c>
      <c r="M5596" s="1" t="s">
        <v>504</v>
      </c>
      <c r="N5596" s="1" t="s">
        <v>505</v>
      </c>
    </row>
    <row r="5597" spans="1:14" hidden="1" x14ac:dyDescent="0.35">
      <c r="A5597" s="1" t="s">
        <v>487</v>
      </c>
      <c r="B5597" s="1" t="s">
        <v>488</v>
      </c>
      <c r="C5597" s="2" t="s">
        <v>648</v>
      </c>
      <c r="D5597" s="1" t="s">
        <v>297</v>
      </c>
      <c r="E5597" s="1">
        <v>6110</v>
      </c>
      <c r="F5597" s="1" t="s">
        <v>490</v>
      </c>
      <c r="G5597" s="2" t="s">
        <v>499</v>
      </c>
      <c r="H5597" s="1" t="s">
        <v>500</v>
      </c>
      <c r="I5597" s="1">
        <v>2012</v>
      </c>
      <c r="J5597" s="1">
        <v>2012</v>
      </c>
      <c r="K5597" s="1" t="s">
        <v>493</v>
      </c>
      <c r="L5597" s="1">
        <v>1178.69</v>
      </c>
      <c r="M5597" s="1" t="s">
        <v>504</v>
      </c>
      <c r="N5597" s="1" t="s">
        <v>505</v>
      </c>
    </row>
    <row r="5598" spans="1:14" hidden="1" x14ac:dyDescent="0.35">
      <c r="A5598" s="1" t="s">
        <v>487</v>
      </c>
      <c r="B5598" s="1" t="s">
        <v>488</v>
      </c>
      <c r="C5598" s="2" t="s">
        <v>648</v>
      </c>
      <c r="D5598" s="1" t="s">
        <v>297</v>
      </c>
      <c r="E5598" s="1">
        <v>6110</v>
      </c>
      <c r="F5598" s="1" t="s">
        <v>490</v>
      </c>
      <c r="G5598" s="2" t="s">
        <v>499</v>
      </c>
      <c r="H5598" s="1" t="s">
        <v>500</v>
      </c>
      <c r="I5598" s="1">
        <v>2013</v>
      </c>
      <c r="J5598" s="1">
        <v>2013</v>
      </c>
      <c r="K5598" s="1" t="s">
        <v>493</v>
      </c>
      <c r="L5598" s="1">
        <v>1074.67</v>
      </c>
      <c r="M5598" s="1" t="s">
        <v>504</v>
      </c>
      <c r="N5598" s="1" t="s">
        <v>505</v>
      </c>
    </row>
    <row r="5599" spans="1:14" hidden="1" x14ac:dyDescent="0.35">
      <c r="A5599" s="1" t="s">
        <v>487</v>
      </c>
      <c r="B5599" s="1" t="s">
        <v>488</v>
      </c>
      <c r="C5599" s="2" t="s">
        <v>648</v>
      </c>
      <c r="D5599" s="1" t="s">
        <v>297</v>
      </c>
      <c r="E5599" s="1">
        <v>6110</v>
      </c>
      <c r="F5599" s="1" t="s">
        <v>490</v>
      </c>
      <c r="G5599" s="2" t="s">
        <v>499</v>
      </c>
      <c r="H5599" s="1" t="s">
        <v>500</v>
      </c>
      <c r="I5599" s="1">
        <v>2014</v>
      </c>
      <c r="J5599" s="1">
        <v>2014</v>
      </c>
      <c r="K5599" s="1" t="s">
        <v>493</v>
      </c>
      <c r="L5599" s="1">
        <v>1070.1500000000001</v>
      </c>
      <c r="M5599" s="1" t="s">
        <v>504</v>
      </c>
      <c r="N5599" s="1" t="s">
        <v>505</v>
      </c>
    </row>
    <row r="5600" spans="1:14" hidden="1" x14ac:dyDescent="0.35">
      <c r="A5600" s="1" t="s">
        <v>487</v>
      </c>
      <c r="B5600" s="1" t="s">
        <v>488</v>
      </c>
      <c r="C5600" s="2" t="s">
        <v>648</v>
      </c>
      <c r="D5600" s="1" t="s">
        <v>297</v>
      </c>
      <c r="E5600" s="1">
        <v>6110</v>
      </c>
      <c r="F5600" s="1" t="s">
        <v>490</v>
      </c>
      <c r="G5600" s="2" t="s">
        <v>499</v>
      </c>
      <c r="H5600" s="1" t="s">
        <v>500</v>
      </c>
      <c r="I5600" s="1">
        <v>2015</v>
      </c>
      <c r="J5600" s="1">
        <v>2015</v>
      </c>
      <c r="K5600" s="1" t="s">
        <v>493</v>
      </c>
      <c r="L5600" s="1">
        <v>879.23</v>
      </c>
      <c r="M5600" s="1" t="s">
        <v>504</v>
      </c>
      <c r="N5600" s="1" t="s">
        <v>505</v>
      </c>
    </row>
    <row r="5601" spans="1:14" hidden="1" x14ac:dyDescent="0.35">
      <c r="A5601" s="1" t="s">
        <v>487</v>
      </c>
      <c r="B5601" s="1" t="s">
        <v>488</v>
      </c>
      <c r="C5601" s="2" t="s">
        <v>648</v>
      </c>
      <c r="D5601" s="1" t="s">
        <v>297</v>
      </c>
      <c r="E5601" s="1">
        <v>6110</v>
      </c>
      <c r="F5601" s="1" t="s">
        <v>490</v>
      </c>
      <c r="G5601" s="2" t="s">
        <v>499</v>
      </c>
      <c r="H5601" s="1" t="s">
        <v>500</v>
      </c>
      <c r="I5601" s="1">
        <v>2016</v>
      </c>
      <c r="J5601" s="1">
        <v>2016</v>
      </c>
      <c r="K5601" s="1" t="s">
        <v>493</v>
      </c>
      <c r="L5601" s="1">
        <v>776.98</v>
      </c>
      <c r="M5601" s="1" t="s">
        <v>504</v>
      </c>
      <c r="N5601" s="1" t="s">
        <v>505</v>
      </c>
    </row>
    <row r="5602" spans="1:14" hidden="1" x14ac:dyDescent="0.35">
      <c r="A5602" s="1" t="s">
        <v>487</v>
      </c>
      <c r="B5602" s="1" t="s">
        <v>488</v>
      </c>
      <c r="C5602" s="2" t="s">
        <v>648</v>
      </c>
      <c r="D5602" s="1" t="s">
        <v>297</v>
      </c>
      <c r="E5602" s="1">
        <v>6110</v>
      </c>
      <c r="F5602" s="1" t="s">
        <v>490</v>
      </c>
      <c r="G5602" s="2" t="s">
        <v>499</v>
      </c>
      <c r="H5602" s="1" t="s">
        <v>500</v>
      </c>
      <c r="I5602" s="1">
        <v>2017</v>
      </c>
      <c r="J5602" s="1">
        <v>2017</v>
      </c>
      <c r="K5602" s="1" t="s">
        <v>493</v>
      </c>
      <c r="L5602" s="1">
        <v>924.44</v>
      </c>
      <c r="M5602" s="1" t="s">
        <v>504</v>
      </c>
      <c r="N5602" s="1" t="s">
        <v>505</v>
      </c>
    </row>
    <row r="5603" spans="1:14" hidden="1" x14ac:dyDescent="0.35">
      <c r="A5603" s="1" t="s">
        <v>487</v>
      </c>
      <c r="B5603" s="1" t="s">
        <v>488</v>
      </c>
      <c r="C5603" s="2" t="s">
        <v>648</v>
      </c>
      <c r="D5603" s="1" t="s">
        <v>297</v>
      </c>
      <c r="E5603" s="1">
        <v>6110</v>
      </c>
      <c r="F5603" s="1" t="s">
        <v>490</v>
      </c>
      <c r="G5603" s="2" t="s">
        <v>508</v>
      </c>
      <c r="H5603" s="1" t="s">
        <v>509</v>
      </c>
      <c r="I5603" s="1">
        <v>2001</v>
      </c>
      <c r="J5603" s="1">
        <v>2001</v>
      </c>
      <c r="K5603" s="1" t="s">
        <v>493</v>
      </c>
      <c r="L5603" s="1">
        <v>64.47</v>
      </c>
      <c r="M5603" s="1" t="s">
        <v>504</v>
      </c>
      <c r="N5603" s="1" t="s">
        <v>505</v>
      </c>
    </row>
    <row r="5604" spans="1:14" hidden="1" x14ac:dyDescent="0.35">
      <c r="A5604" s="1" t="s">
        <v>487</v>
      </c>
      <c r="B5604" s="1" t="s">
        <v>488</v>
      </c>
      <c r="C5604" s="2" t="s">
        <v>648</v>
      </c>
      <c r="D5604" s="1" t="s">
        <v>297</v>
      </c>
      <c r="E5604" s="1">
        <v>6110</v>
      </c>
      <c r="F5604" s="1" t="s">
        <v>490</v>
      </c>
      <c r="G5604" s="2" t="s">
        <v>508</v>
      </c>
      <c r="H5604" s="1" t="s">
        <v>509</v>
      </c>
      <c r="I5604" s="1">
        <v>2002</v>
      </c>
      <c r="J5604" s="1">
        <v>2002</v>
      </c>
      <c r="K5604" s="1" t="s">
        <v>493</v>
      </c>
      <c r="L5604" s="1">
        <v>49.81</v>
      </c>
      <c r="M5604" s="1" t="s">
        <v>504</v>
      </c>
      <c r="N5604" s="1" t="s">
        <v>505</v>
      </c>
    </row>
    <row r="5605" spans="1:14" hidden="1" x14ac:dyDescent="0.35">
      <c r="A5605" s="1" t="s">
        <v>487</v>
      </c>
      <c r="B5605" s="1" t="s">
        <v>488</v>
      </c>
      <c r="C5605" s="2" t="s">
        <v>648</v>
      </c>
      <c r="D5605" s="1" t="s">
        <v>297</v>
      </c>
      <c r="E5605" s="1">
        <v>6110</v>
      </c>
      <c r="F5605" s="1" t="s">
        <v>490</v>
      </c>
      <c r="G5605" s="2" t="s">
        <v>508</v>
      </c>
      <c r="H5605" s="1" t="s">
        <v>509</v>
      </c>
      <c r="I5605" s="1">
        <v>2003</v>
      </c>
      <c r="J5605" s="1">
        <v>2003</v>
      </c>
      <c r="K5605" s="1" t="s">
        <v>493</v>
      </c>
      <c r="L5605" s="1">
        <v>124.13</v>
      </c>
      <c r="M5605" s="1" t="s">
        <v>504</v>
      </c>
      <c r="N5605" s="1" t="s">
        <v>505</v>
      </c>
    </row>
    <row r="5606" spans="1:14" hidden="1" x14ac:dyDescent="0.35">
      <c r="A5606" s="1" t="s">
        <v>487</v>
      </c>
      <c r="B5606" s="1" t="s">
        <v>488</v>
      </c>
      <c r="C5606" s="2" t="s">
        <v>648</v>
      </c>
      <c r="D5606" s="1" t="s">
        <v>297</v>
      </c>
      <c r="E5606" s="1">
        <v>6110</v>
      </c>
      <c r="F5606" s="1" t="s">
        <v>490</v>
      </c>
      <c r="G5606" s="2" t="s">
        <v>508</v>
      </c>
      <c r="H5606" s="1" t="s">
        <v>509</v>
      </c>
      <c r="I5606" s="1">
        <v>2004</v>
      </c>
      <c r="J5606" s="1">
        <v>2004</v>
      </c>
      <c r="K5606" s="1" t="s">
        <v>493</v>
      </c>
      <c r="L5606" s="1">
        <v>85.92</v>
      </c>
      <c r="M5606" s="1" t="s">
        <v>504</v>
      </c>
      <c r="N5606" s="1" t="s">
        <v>505</v>
      </c>
    </row>
    <row r="5607" spans="1:14" hidden="1" x14ac:dyDescent="0.35">
      <c r="A5607" s="1" t="s">
        <v>487</v>
      </c>
      <c r="B5607" s="1" t="s">
        <v>488</v>
      </c>
      <c r="C5607" s="2" t="s">
        <v>648</v>
      </c>
      <c r="D5607" s="1" t="s">
        <v>297</v>
      </c>
      <c r="E5607" s="1">
        <v>6110</v>
      </c>
      <c r="F5607" s="1" t="s">
        <v>490</v>
      </c>
      <c r="G5607" s="2" t="s">
        <v>508</v>
      </c>
      <c r="H5607" s="1" t="s">
        <v>509</v>
      </c>
      <c r="I5607" s="1">
        <v>2005</v>
      </c>
      <c r="J5607" s="1">
        <v>2005</v>
      </c>
      <c r="K5607" s="1" t="s">
        <v>493</v>
      </c>
      <c r="L5607" s="1">
        <v>102.68</v>
      </c>
      <c r="M5607" s="1" t="s">
        <v>504</v>
      </c>
      <c r="N5607" s="1" t="s">
        <v>505</v>
      </c>
    </row>
    <row r="5608" spans="1:14" hidden="1" x14ac:dyDescent="0.35">
      <c r="A5608" s="1" t="s">
        <v>487</v>
      </c>
      <c r="B5608" s="1" t="s">
        <v>488</v>
      </c>
      <c r="C5608" s="2" t="s">
        <v>648</v>
      </c>
      <c r="D5608" s="1" t="s">
        <v>297</v>
      </c>
      <c r="E5608" s="1">
        <v>6110</v>
      </c>
      <c r="F5608" s="1" t="s">
        <v>490</v>
      </c>
      <c r="G5608" s="2" t="s">
        <v>508</v>
      </c>
      <c r="H5608" s="1" t="s">
        <v>509</v>
      </c>
      <c r="I5608" s="1">
        <v>2006</v>
      </c>
      <c r="J5608" s="1">
        <v>2006</v>
      </c>
      <c r="K5608" s="1" t="s">
        <v>493</v>
      </c>
      <c r="L5608" s="1">
        <v>128.04</v>
      </c>
      <c r="M5608" s="1" t="s">
        <v>504</v>
      </c>
      <c r="N5608" s="1" t="s">
        <v>505</v>
      </c>
    </row>
    <row r="5609" spans="1:14" hidden="1" x14ac:dyDescent="0.35">
      <c r="A5609" s="1" t="s">
        <v>487</v>
      </c>
      <c r="B5609" s="1" t="s">
        <v>488</v>
      </c>
      <c r="C5609" s="2" t="s">
        <v>648</v>
      </c>
      <c r="D5609" s="1" t="s">
        <v>297</v>
      </c>
      <c r="E5609" s="1">
        <v>6110</v>
      </c>
      <c r="F5609" s="1" t="s">
        <v>490</v>
      </c>
      <c r="G5609" s="2" t="s">
        <v>508</v>
      </c>
      <c r="H5609" s="1" t="s">
        <v>509</v>
      </c>
      <c r="I5609" s="1">
        <v>2007</v>
      </c>
      <c r="J5609" s="1">
        <v>2007</v>
      </c>
      <c r="K5609" s="1" t="s">
        <v>493</v>
      </c>
      <c r="L5609" s="1">
        <v>109.86</v>
      </c>
      <c r="M5609" s="1" t="s">
        <v>504</v>
      </c>
      <c r="N5609" s="1" t="s">
        <v>505</v>
      </c>
    </row>
    <row r="5610" spans="1:14" hidden="1" x14ac:dyDescent="0.35">
      <c r="A5610" s="1" t="s">
        <v>487</v>
      </c>
      <c r="B5610" s="1" t="s">
        <v>488</v>
      </c>
      <c r="C5610" s="2" t="s">
        <v>648</v>
      </c>
      <c r="D5610" s="1" t="s">
        <v>297</v>
      </c>
      <c r="E5610" s="1">
        <v>6110</v>
      </c>
      <c r="F5610" s="1" t="s">
        <v>490</v>
      </c>
      <c r="G5610" s="2" t="s">
        <v>508</v>
      </c>
      <c r="H5610" s="1" t="s">
        <v>509</v>
      </c>
      <c r="I5610" s="1">
        <v>2008</v>
      </c>
      <c r="J5610" s="1">
        <v>2008</v>
      </c>
      <c r="K5610" s="1" t="s">
        <v>493</v>
      </c>
      <c r="L5610" s="1">
        <v>103.01</v>
      </c>
      <c r="M5610" s="1" t="s">
        <v>504</v>
      </c>
      <c r="N5610" s="1" t="s">
        <v>505</v>
      </c>
    </row>
    <row r="5611" spans="1:14" hidden="1" x14ac:dyDescent="0.35">
      <c r="A5611" s="1" t="s">
        <v>487</v>
      </c>
      <c r="B5611" s="1" t="s">
        <v>488</v>
      </c>
      <c r="C5611" s="2" t="s">
        <v>648</v>
      </c>
      <c r="D5611" s="1" t="s">
        <v>297</v>
      </c>
      <c r="E5611" s="1">
        <v>6110</v>
      </c>
      <c r="F5611" s="1" t="s">
        <v>490</v>
      </c>
      <c r="G5611" s="2" t="s">
        <v>508</v>
      </c>
      <c r="H5611" s="1" t="s">
        <v>509</v>
      </c>
      <c r="I5611" s="1">
        <v>2009</v>
      </c>
      <c r="J5611" s="1">
        <v>2009</v>
      </c>
      <c r="K5611" s="1" t="s">
        <v>493</v>
      </c>
      <c r="L5611" s="1">
        <v>91.46</v>
      </c>
      <c r="M5611" s="1" t="s">
        <v>504</v>
      </c>
      <c r="N5611" s="1" t="s">
        <v>505</v>
      </c>
    </row>
    <row r="5612" spans="1:14" hidden="1" x14ac:dyDescent="0.35">
      <c r="A5612" s="1" t="s">
        <v>487</v>
      </c>
      <c r="B5612" s="1" t="s">
        <v>488</v>
      </c>
      <c r="C5612" s="2" t="s">
        <v>648</v>
      </c>
      <c r="D5612" s="1" t="s">
        <v>297</v>
      </c>
      <c r="E5612" s="1">
        <v>6110</v>
      </c>
      <c r="F5612" s="1" t="s">
        <v>490</v>
      </c>
      <c r="G5612" s="2" t="s">
        <v>508</v>
      </c>
      <c r="H5612" s="1" t="s">
        <v>509</v>
      </c>
      <c r="I5612" s="1">
        <v>2010</v>
      </c>
      <c r="J5612" s="1">
        <v>2010</v>
      </c>
      <c r="K5612" s="1" t="s">
        <v>493</v>
      </c>
      <c r="L5612" s="1">
        <v>115.55</v>
      </c>
      <c r="M5612" s="1" t="s">
        <v>504</v>
      </c>
      <c r="N5612" s="1" t="s">
        <v>505</v>
      </c>
    </row>
    <row r="5613" spans="1:14" hidden="1" x14ac:dyDescent="0.35">
      <c r="A5613" s="1" t="s">
        <v>487</v>
      </c>
      <c r="B5613" s="1" t="s">
        <v>488</v>
      </c>
      <c r="C5613" s="2" t="s">
        <v>648</v>
      </c>
      <c r="D5613" s="1" t="s">
        <v>297</v>
      </c>
      <c r="E5613" s="1">
        <v>6110</v>
      </c>
      <c r="F5613" s="1" t="s">
        <v>490</v>
      </c>
      <c r="G5613" s="2" t="s">
        <v>508</v>
      </c>
      <c r="H5613" s="1" t="s">
        <v>509</v>
      </c>
      <c r="I5613" s="1">
        <v>2011</v>
      </c>
      <c r="J5613" s="1">
        <v>2011</v>
      </c>
      <c r="K5613" s="1" t="s">
        <v>493</v>
      </c>
      <c r="L5613" s="1">
        <v>135.65</v>
      </c>
      <c r="M5613" s="1" t="s">
        <v>504</v>
      </c>
      <c r="N5613" s="1" t="s">
        <v>505</v>
      </c>
    </row>
    <row r="5614" spans="1:14" hidden="1" x14ac:dyDescent="0.35">
      <c r="A5614" s="1" t="s">
        <v>487</v>
      </c>
      <c r="B5614" s="1" t="s">
        <v>488</v>
      </c>
      <c r="C5614" s="2" t="s">
        <v>648</v>
      </c>
      <c r="D5614" s="1" t="s">
        <v>297</v>
      </c>
      <c r="E5614" s="1">
        <v>6110</v>
      </c>
      <c r="F5614" s="1" t="s">
        <v>490</v>
      </c>
      <c r="G5614" s="2" t="s">
        <v>508</v>
      </c>
      <c r="H5614" s="1" t="s">
        <v>509</v>
      </c>
      <c r="I5614" s="1">
        <v>2012</v>
      </c>
      <c r="J5614" s="1">
        <v>2012</v>
      </c>
      <c r="K5614" s="1" t="s">
        <v>493</v>
      </c>
      <c r="L5614" s="1">
        <v>119.98</v>
      </c>
      <c r="M5614" s="1" t="s">
        <v>504</v>
      </c>
      <c r="N5614" s="1" t="s">
        <v>505</v>
      </c>
    </row>
    <row r="5615" spans="1:14" hidden="1" x14ac:dyDescent="0.35">
      <c r="A5615" s="1" t="s">
        <v>487</v>
      </c>
      <c r="B5615" s="1" t="s">
        <v>488</v>
      </c>
      <c r="C5615" s="2" t="s">
        <v>648</v>
      </c>
      <c r="D5615" s="1" t="s">
        <v>297</v>
      </c>
      <c r="E5615" s="1">
        <v>6110</v>
      </c>
      <c r="F5615" s="1" t="s">
        <v>490</v>
      </c>
      <c r="G5615" s="2" t="s">
        <v>508</v>
      </c>
      <c r="H5615" s="1" t="s">
        <v>509</v>
      </c>
      <c r="I5615" s="1">
        <v>2013</v>
      </c>
      <c r="J5615" s="1">
        <v>2013</v>
      </c>
      <c r="K5615" s="1" t="s">
        <v>493</v>
      </c>
      <c r="L5615" s="1">
        <v>112.07</v>
      </c>
      <c r="M5615" s="1" t="s">
        <v>504</v>
      </c>
      <c r="N5615" s="1" t="s">
        <v>505</v>
      </c>
    </row>
    <row r="5616" spans="1:14" hidden="1" x14ac:dyDescent="0.35">
      <c r="A5616" s="1" t="s">
        <v>487</v>
      </c>
      <c r="B5616" s="1" t="s">
        <v>488</v>
      </c>
      <c r="C5616" s="2" t="s">
        <v>648</v>
      </c>
      <c r="D5616" s="1" t="s">
        <v>297</v>
      </c>
      <c r="E5616" s="1">
        <v>6110</v>
      </c>
      <c r="F5616" s="1" t="s">
        <v>490</v>
      </c>
      <c r="G5616" s="2" t="s">
        <v>508</v>
      </c>
      <c r="H5616" s="1" t="s">
        <v>509</v>
      </c>
      <c r="I5616" s="1">
        <v>2014</v>
      </c>
      <c r="J5616" s="1">
        <v>2014</v>
      </c>
      <c r="K5616" s="1" t="s">
        <v>493</v>
      </c>
      <c r="L5616" s="1">
        <v>133.05000000000001</v>
      </c>
      <c r="M5616" s="1" t="s">
        <v>504</v>
      </c>
      <c r="N5616" s="1" t="s">
        <v>505</v>
      </c>
    </row>
    <row r="5617" spans="1:14" hidden="1" x14ac:dyDescent="0.35">
      <c r="A5617" s="1" t="s">
        <v>487</v>
      </c>
      <c r="B5617" s="1" t="s">
        <v>488</v>
      </c>
      <c r="C5617" s="2" t="s">
        <v>648</v>
      </c>
      <c r="D5617" s="1" t="s">
        <v>297</v>
      </c>
      <c r="E5617" s="1">
        <v>6110</v>
      </c>
      <c r="F5617" s="1" t="s">
        <v>490</v>
      </c>
      <c r="G5617" s="2" t="s">
        <v>508</v>
      </c>
      <c r="H5617" s="1" t="s">
        <v>509</v>
      </c>
      <c r="I5617" s="1">
        <v>2015</v>
      </c>
      <c r="J5617" s="1">
        <v>2015</v>
      </c>
      <c r="K5617" s="1" t="s">
        <v>493</v>
      </c>
      <c r="L5617" s="1">
        <v>111.22</v>
      </c>
      <c r="M5617" s="1" t="s">
        <v>504</v>
      </c>
      <c r="N5617" s="1" t="s">
        <v>505</v>
      </c>
    </row>
    <row r="5618" spans="1:14" hidden="1" x14ac:dyDescent="0.35">
      <c r="A5618" s="1" t="s">
        <v>487</v>
      </c>
      <c r="B5618" s="1" t="s">
        <v>488</v>
      </c>
      <c r="C5618" s="2" t="s">
        <v>648</v>
      </c>
      <c r="D5618" s="1" t="s">
        <v>297</v>
      </c>
      <c r="E5618" s="1">
        <v>6110</v>
      </c>
      <c r="F5618" s="1" t="s">
        <v>490</v>
      </c>
      <c r="G5618" s="2" t="s">
        <v>508</v>
      </c>
      <c r="H5618" s="1" t="s">
        <v>509</v>
      </c>
      <c r="I5618" s="1">
        <v>2016</v>
      </c>
      <c r="J5618" s="1">
        <v>2016</v>
      </c>
      <c r="K5618" s="1" t="s">
        <v>493</v>
      </c>
      <c r="L5618" s="1">
        <v>99.8</v>
      </c>
      <c r="M5618" s="1" t="s">
        <v>504</v>
      </c>
      <c r="N5618" s="1" t="s">
        <v>505</v>
      </c>
    </row>
    <row r="5619" spans="1:14" hidden="1" x14ac:dyDescent="0.35">
      <c r="A5619" s="1" t="s">
        <v>487</v>
      </c>
      <c r="B5619" s="1" t="s">
        <v>488</v>
      </c>
      <c r="C5619" s="2" t="s">
        <v>648</v>
      </c>
      <c r="D5619" s="1" t="s">
        <v>297</v>
      </c>
      <c r="E5619" s="1">
        <v>6110</v>
      </c>
      <c r="F5619" s="1" t="s">
        <v>490</v>
      </c>
      <c r="G5619" s="2" t="s">
        <v>508</v>
      </c>
      <c r="H5619" s="1" t="s">
        <v>509</v>
      </c>
      <c r="I5619" s="1">
        <v>2017</v>
      </c>
      <c r="J5619" s="1">
        <v>2017</v>
      </c>
      <c r="K5619" s="1" t="s">
        <v>493</v>
      </c>
      <c r="L5619" s="1">
        <v>113.78</v>
      </c>
      <c r="M5619" s="1" t="s">
        <v>504</v>
      </c>
      <c r="N5619" s="1" t="s">
        <v>505</v>
      </c>
    </row>
    <row r="5620" spans="1:14" hidden="1" x14ac:dyDescent="0.35">
      <c r="A5620" s="1" t="s">
        <v>487</v>
      </c>
      <c r="B5620" s="1" t="s">
        <v>488</v>
      </c>
      <c r="C5620" s="2" t="s">
        <v>648</v>
      </c>
      <c r="D5620" s="1" t="s">
        <v>297</v>
      </c>
      <c r="E5620" s="1">
        <v>6110</v>
      </c>
      <c r="F5620" s="1" t="s">
        <v>490</v>
      </c>
      <c r="G5620" s="2" t="s">
        <v>501</v>
      </c>
      <c r="H5620" s="1" t="s">
        <v>502</v>
      </c>
      <c r="I5620" s="1">
        <v>2001</v>
      </c>
      <c r="J5620" s="1">
        <v>2001</v>
      </c>
      <c r="K5620" s="1" t="s">
        <v>493</v>
      </c>
      <c r="L5620" s="1">
        <v>110.81</v>
      </c>
      <c r="M5620" s="1" t="s">
        <v>504</v>
      </c>
      <c r="N5620" s="1" t="s">
        <v>505</v>
      </c>
    </row>
    <row r="5621" spans="1:14" hidden="1" x14ac:dyDescent="0.35">
      <c r="A5621" s="1" t="s">
        <v>487</v>
      </c>
      <c r="B5621" s="1" t="s">
        <v>488</v>
      </c>
      <c r="C5621" s="2" t="s">
        <v>648</v>
      </c>
      <c r="D5621" s="1" t="s">
        <v>297</v>
      </c>
      <c r="E5621" s="1">
        <v>6110</v>
      </c>
      <c r="F5621" s="1" t="s">
        <v>490</v>
      </c>
      <c r="G5621" s="2" t="s">
        <v>501</v>
      </c>
      <c r="H5621" s="1" t="s">
        <v>502</v>
      </c>
      <c r="I5621" s="1">
        <v>2002</v>
      </c>
      <c r="J5621" s="1">
        <v>2002</v>
      </c>
      <c r="K5621" s="1" t="s">
        <v>493</v>
      </c>
      <c r="L5621" s="1">
        <v>128.93</v>
      </c>
      <c r="M5621" s="1" t="s">
        <v>504</v>
      </c>
      <c r="N5621" s="1" t="s">
        <v>505</v>
      </c>
    </row>
    <row r="5622" spans="1:14" hidden="1" x14ac:dyDescent="0.35">
      <c r="A5622" s="1" t="s">
        <v>487</v>
      </c>
      <c r="B5622" s="1" t="s">
        <v>488</v>
      </c>
      <c r="C5622" s="2" t="s">
        <v>648</v>
      </c>
      <c r="D5622" s="1" t="s">
        <v>297</v>
      </c>
      <c r="E5622" s="1">
        <v>6110</v>
      </c>
      <c r="F5622" s="1" t="s">
        <v>490</v>
      </c>
      <c r="G5622" s="2" t="s">
        <v>501</v>
      </c>
      <c r="H5622" s="1" t="s">
        <v>502</v>
      </c>
      <c r="I5622" s="1">
        <v>2003</v>
      </c>
      <c r="J5622" s="1">
        <v>2003</v>
      </c>
      <c r="K5622" s="1" t="s">
        <v>493</v>
      </c>
      <c r="L5622" s="1">
        <v>172.11</v>
      </c>
      <c r="M5622" s="1" t="s">
        <v>504</v>
      </c>
      <c r="N5622" s="1" t="s">
        <v>505</v>
      </c>
    </row>
    <row r="5623" spans="1:14" hidden="1" x14ac:dyDescent="0.35">
      <c r="A5623" s="1" t="s">
        <v>487</v>
      </c>
      <c r="B5623" s="1" t="s">
        <v>488</v>
      </c>
      <c r="C5623" s="2" t="s">
        <v>648</v>
      </c>
      <c r="D5623" s="1" t="s">
        <v>297</v>
      </c>
      <c r="E5623" s="1">
        <v>6110</v>
      </c>
      <c r="F5623" s="1" t="s">
        <v>490</v>
      </c>
      <c r="G5623" s="2" t="s">
        <v>501</v>
      </c>
      <c r="H5623" s="1" t="s">
        <v>502</v>
      </c>
      <c r="I5623" s="1">
        <v>2004</v>
      </c>
      <c r="J5623" s="1">
        <v>2004</v>
      </c>
      <c r="K5623" s="1" t="s">
        <v>493</v>
      </c>
      <c r="L5623" s="1">
        <v>467.36</v>
      </c>
      <c r="M5623" s="1" t="s">
        <v>504</v>
      </c>
      <c r="N5623" s="1" t="s">
        <v>505</v>
      </c>
    </row>
    <row r="5624" spans="1:14" hidden="1" x14ac:dyDescent="0.35">
      <c r="A5624" s="1" t="s">
        <v>487</v>
      </c>
      <c r="B5624" s="1" t="s">
        <v>488</v>
      </c>
      <c r="C5624" s="2" t="s">
        <v>648</v>
      </c>
      <c r="D5624" s="1" t="s">
        <v>297</v>
      </c>
      <c r="E5624" s="1">
        <v>6110</v>
      </c>
      <c r="F5624" s="1" t="s">
        <v>490</v>
      </c>
      <c r="G5624" s="2" t="s">
        <v>501</v>
      </c>
      <c r="H5624" s="1" t="s">
        <v>502</v>
      </c>
      <c r="I5624" s="1">
        <v>2005</v>
      </c>
      <c r="J5624" s="1">
        <v>2005</v>
      </c>
      <c r="K5624" s="1" t="s">
        <v>493</v>
      </c>
      <c r="L5624" s="1">
        <v>409.79</v>
      </c>
      <c r="M5624" s="1" t="s">
        <v>504</v>
      </c>
      <c r="N5624" s="1" t="s">
        <v>505</v>
      </c>
    </row>
    <row r="5625" spans="1:14" hidden="1" x14ac:dyDescent="0.35">
      <c r="A5625" s="1" t="s">
        <v>487</v>
      </c>
      <c r="B5625" s="1" t="s">
        <v>488</v>
      </c>
      <c r="C5625" s="2" t="s">
        <v>648</v>
      </c>
      <c r="D5625" s="1" t="s">
        <v>297</v>
      </c>
      <c r="E5625" s="1">
        <v>6110</v>
      </c>
      <c r="F5625" s="1" t="s">
        <v>490</v>
      </c>
      <c r="G5625" s="2" t="s">
        <v>501</v>
      </c>
      <c r="H5625" s="1" t="s">
        <v>502</v>
      </c>
      <c r="I5625" s="1">
        <v>2006</v>
      </c>
      <c r="J5625" s="1">
        <v>2006</v>
      </c>
      <c r="K5625" s="1" t="s">
        <v>493</v>
      </c>
      <c r="L5625" s="1">
        <v>471.24</v>
      </c>
      <c r="M5625" s="1" t="s">
        <v>504</v>
      </c>
      <c r="N5625" s="1" t="s">
        <v>505</v>
      </c>
    </row>
    <row r="5626" spans="1:14" hidden="1" x14ac:dyDescent="0.35">
      <c r="A5626" s="1" t="s">
        <v>487</v>
      </c>
      <c r="B5626" s="1" t="s">
        <v>488</v>
      </c>
      <c r="C5626" s="2" t="s">
        <v>648</v>
      </c>
      <c r="D5626" s="1" t="s">
        <v>297</v>
      </c>
      <c r="E5626" s="1">
        <v>6110</v>
      </c>
      <c r="F5626" s="1" t="s">
        <v>490</v>
      </c>
      <c r="G5626" s="2" t="s">
        <v>501</v>
      </c>
      <c r="H5626" s="1" t="s">
        <v>502</v>
      </c>
      <c r="I5626" s="1">
        <v>2007</v>
      </c>
      <c r="J5626" s="1">
        <v>2007</v>
      </c>
      <c r="K5626" s="1" t="s">
        <v>493</v>
      </c>
      <c r="L5626" s="1">
        <v>540.78</v>
      </c>
      <c r="M5626" s="1" t="s">
        <v>504</v>
      </c>
      <c r="N5626" s="1" t="s">
        <v>505</v>
      </c>
    </row>
    <row r="5627" spans="1:14" hidden="1" x14ac:dyDescent="0.35">
      <c r="A5627" s="1" t="s">
        <v>487</v>
      </c>
      <c r="B5627" s="1" t="s">
        <v>488</v>
      </c>
      <c r="C5627" s="2" t="s">
        <v>648</v>
      </c>
      <c r="D5627" s="1" t="s">
        <v>297</v>
      </c>
      <c r="E5627" s="1">
        <v>6110</v>
      </c>
      <c r="F5627" s="1" t="s">
        <v>490</v>
      </c>
      <c r="G5627" s="2" t="s">
        <v>501</v>
      </c>
      <c r="H5627" s="1" t="s">
        <v>502</v>
      </c>
      <c r="I5627" s="1">
        <v>2008</v>
      </c>
      <c r="J5627" s="1">
        <v>2008</v>
      </c>
      <c r="K5627" s="1" t="s">
        <v>493</v>
      </c>
      <c r="L5627" s="1">
        <v>543.87</v>
      </c>
      <c r="M5627" s="1" t="s">
        <v>504</v>
      </c>
      <c r="N5627" s="1" t="s">
        <v>505</v>
      </c>
    </row>
    <row r="5628" spans="1:14" hidden="1" x14ac:dyDescent="0.35">
      <c r="A5628" s="1" t="s">
        <v>487</v>
      </c>
      <c r="B5628" s="1" t="s">
        <v>488</v>
      </c>
      <c r="C5628" s="2" t="s">
        <v>648</v>
      </c>
      <c r="D5628" s="1" t="s">
        <v>297</v>
      </c>
      <c r="E5628" s="1">
        <v>6110</v>
      </c>
      <c r="F5628" s="1" t="s">
        <v>490</v>
      </c>
      <c r="G5628" s="2" t="s">
        <v>501</v>
      </c>
      <c r="H5628" s="1" t="s">
        <v>502</v>
      </c>
      <c r="I5628" s="1">
        <v>2009</v>
      </c>
      <c r="J5628" s="1">
        <v>2009</v>
      </c>
      <c r="K5628" s="1" t="s">
        <v>493</v>
      </c>
      <c r="L5628" s="1">
        <v>589.24</v>
      </c>
      <c r="M5628" s="1" t="s">
        <v>504</v>
      </c>
      <c r="N5628" s="1" t="s">
        <v>505</v>
      </c>
    </row>
    <row r="5629" spans="1:14" hidden="1" x14ac:dyDescent="0.35">
      <c r="A5629" s="1" t="s">
        <v>487</v>
      </c>
      <c r="B5629" s="1" t="s">
        <v>488</v>
      </c>
      <c r="C5629" s="2" t="s">
        <v>648</v>
      </c>
      <c r="D5629" s="1" t="s">
        <v>297</v>
      </c>
      <c r="E5629" s="1">
        <v>6110</v>
      </c>
      <c r="F5629" s="1" t="s">
        <v>490</v>
      </c>
      <c r="G5629" s="2" t="s">
        <v>501</v>
      </c>
      <c r="H5629" s="1" t="s">
        <v>502</v>
      </c>
      <c r="I5629" s="1">
        <v>2010</v>
      </c>
      <c r="J5629" s="1">
        <v>2010</v>
      </c>
      <c r="K5629" s="1" t="s">
        <v>493</v>
      </c>
      <c r="L5629" s="1">
        <v>744</v>
      </c>
      <c r="M5629" s="1" t="s">
        <v>504</v>
      </c>
      <c r="N5629" s="1" t="s">
        <v>505</v>
      </c>
    </row>
    <row r="5630" spans="1:14" hidden="1" x14ac:dyDescent="0.35">
      <c r="A5630" s="1" t="s">
        <v>487</v>
      </c>
      <c r="B5630" s="1" t="s">
        <v>488</v>
      </c>
      <c r="C5630" s="2" t="s">
        <v>648</v>
      </c>
      <c r="D5630" s="1" t="s">
        <v>297</v>
      </c>
      <c r="E5630" s="1">
        <v>6110</v>
      </c>
      <c r="F5630" s="1" t="s">
        <v>490</v>
      </c>
      <c r="G5630" s="2" t="s">
        <v>501</v>
      </c>
      <c r="H5630" s="1" t="s">
        <v>502</v>
      </c>
      <c r="I5630" s="1">
        <v>2011</v>
      </c>
      <c r="J5630" s="1">
        <v>2011</v>
      </c>
      <c r="K5630" s="1" t="s">
        <v>493</v>
      </c>
      <c r="L5630" s="1">
        <v>946.68</v>
      </c>
      <c r="M5630" s="1" t="s">
        <v>504</v>
      </c>
      <c r="N5630" s="1" t="s">
        <v>505</v>
      </c>
    </row>
    <row r="5631" spans="1:14" hidden="1" x14ac:dyDescent="0.35">
      <c r="A5631" s="1" t="s">
        <v>487</v>
      </c>
      <c r="B5631" s="1" t="s">
        <v>488</v>
      </c>
      <c r="C5631" s="2" t="s">
        <v>648</v>
      </c>
      <c r="D5631" s="1" t="s">
        <v>297</v>
      </c>
      <c r="E5631" s="1">
        <v>6110</v>
      </c>
      <c r="F5631" s="1" t="s">
        <v>490</v>
      </c>
      <c r="G5631" s="2" t="s">
        <v>501</v>
      </c>
      <c r="H5631" s="1" t="s">
        <v>502</v>
      </c>
      <c r="I5631" s="1">
        <v>2012</v>
      </c>
      <c r="J5631" s="1">
        <v>2012</v>
      </c>
      <c r="K5631" s="1" t="s">
        <v>493</v>
      </c>
      <c r="L5631" s="1">
        <v>686.48</v>
      </c>
      <c r="M5631" s="1" t="s">
        <v>504</v>
      </c>
      <c r="N5631" s="1" t="s">
        <v>505</v>
      </c>
    </row>
    <row r="5632" spans="1:14" hidden="1" x14ac:dyDescent="0.35">
      <c r="A5632" s="1" t="s">
        <v>487</v>
      </c>
      <c r="B5632" s="1" t="s">
        <v>488</v>
      </c>
      <c r="C5632" s="2" t="s">
        <v>648</v>
      </c>
      <c r="D5632" s="1" t="s">
        <v>297</v>
      </c>
      <c r="E5632" s="1">
        <v>6110</v>
      </c>
      <c r="F5632" s="1" t="s">
        <v>490</v>
      </c>
      <c r="G5632" s="2" t="s">
        <v>501</v>
      </c>
      <c r="H5632" s="1" t="s">
        <v>502</v>
      </c>
      <c r="I5632" s="1">
        <v>2013</v>
      </c>
      <c r="J5632" s="1">
        <v>2013</v>
      </c>
      <c r="K5632" s="1" t="s">
        <v>493</v>
      </c>
      <c r="L5632" s="1">
        <v>739.09</v>
      </c>
      <c r="M5632" s="1" t="s">
        <v>504</v>
      </c>
      <c r="N5632" s="1" t="s">
        <v>505</v>
      </c>
    </row>
    <row r="5633" spans="1:14" hidden="1" x14ac:dyDescent="0.35">
      <c r="A5633" s="1" t="s">
        <v>487</v>
      </c>
      <c r="B5633" s="1" t="s">
        <v>488</v>
      </c>
      <c r="C5633" s="2" t="s">
        <v>648</v>
      </c>
      <c r="D5633" s="1" t="s">
        <v>297</v>
      </c>
      <c r="E5633" s="1">
        <v>6110</v>
      </c>
      <c r="F5633" s="1" t="s">
        <v>490</v>
      </c>
      <c r="G5633" s="2" t="s">
        <v>501</v>
      </c>
      <c r="H5633" s="1" t="s">
        <v>502</v>
      </c>
      <c r="I5633" s="1">
        <v>2014</v>
      </c>
      <c r="J5633" s="1">
        <v>2014</v>
      </c>
      <c r="K5633" s="1" t="s">
        <v>493</v>
      </c>
      <c r="L5633" s="1">
        <v>664.08</v>
      </c>
      <c r="M5633" s="1" t="s">
        <v>504</v>
      </c>
      <c r="N5633" s="1" t="s">
        <v>505</v>
      </c>
    </row>
    <row r="5634" spans="1:14" hidden="1" x14ac:dyDescent="0.35">
      <c r="A5634" s="1" t="s">
        <v>487</v>
      </c>
      <c r="B5634" s="1" t="s">
        <v>488</v>
      </c>
      <c r="C5634" s="2" t="s">
        <v>648</v>
      </c>
      <c r="D5634" s="1" t="s">
        <v>297</v>
      </c>
      <c r="E5634" s="1">
        <v>6110</v>
      </c>
      <c r="F5634" s="1" t="s">
        <v>490</v>
      </c>
      <c r="G5634" s="2" t="s">
        <v>501</v>
      </c>
      <c r="H5634" s="1" t="s">
        <v>502</v>
      </c>
      <c r="I5634" s="1">
        <v>2015</v>
      </c>
      <c r="J5634" s="1">
        <v>2015</v>
      </c>
      <c r="K5634" s="1" t="s">
        <v>493</v>
      </c>
      <c r="L5634" s="1">
        <v>589.70000000000005</v>
      </c>
      <c r="M5634" s="1" t="s">
        <v>504</v>
      </c>
      <c r="N5634" s="1" t="s">
        <v>505</v>
      </c>
    </row>
    <row r="5635" spans="1:14" hidden="1" x14ac:dyDescent="0.35">
      <c r="A5635" s="1" t="s">
        <v>487</v>
      </c>
      <c r="B5635" s="1" t="s">
        <v>488</v>
      </c>
      <c r="C5635" s="2" t="s">
        <v>648</v>
      </c>
      <c r="D5635" s="1" t="s">
        <v>297</v>
      </c>
      <c r="E5635" s="1">
        <v>6110</v>
      </c>
      <c r="F5635" s="1" t="s">
        <v>490</v>
      </c>
      <c r="G5635" s="2" t="s">
        <v>501</v>
      </c>
      <c r="H5635" s="1" t="s">
        <v>502</v>
      </c>
      <c r="I5635" s="1">
        <v>2016</v>
      </c>
      <c r="J5635" s="1">
        <v>2016</v>
      </c>
      <c r="K5635" s="1" t="s">
        <v>493</v>
      </c>
      <c r="L5635" s="1">
        <v>564.46</v>
      </c>
      <c r="M5635" s="1" t="s">
        <v>504</v>
      </c>
      <c r="N5635" s="1" t="s">
        <v>505</v>
      </c>
    </row>
    <row r="5636" spans="1:14" hidden="1" x14ac:dyDescent="0.35">
      <c r="A5636" s="1" t="s">
        <v>487</v>
      </c>
      <c r="B5636" s="1" t="s">
        <v>488</v>
      </c>
      <c r="C5636" s="2" t="s">
        <v>648</v>
      </c>
      <c r="D5636" s="1" t="s">
        <v>297</v>
      </c>
      <c r="E5636" s="1">
        <v>6110</v>
      </c>
      <c r="F5636" s="1" t="s">
        <v>490</v>
      </c>
      <c r="G5636" s="2" t="s">
        <v>501</v>
      </c>
      <c r="H5636" s="1" t="s">
        <v>502</v>
      </c>
      <c r="I5636" s="1">
        <v>2017</v>
      </c>
      <c r="J5636" s="1">
        <v>2017</v>
      </c>
      <c r="K5636" s="1" t="s">
        <v>493</v>
      </c>
      <c r="L5636" s="1">
        <v>664.53</v>
      </c>
      <c r="M5636" s="1" t="s">
        <v>504</v>
      </c>
      <c r="N5636" s="1" t="s">
        <v>505</v>
      </c>
    </row>
    <row r="5637" spans="1:14" hidden="1" x14ac:dyDescent="0.35">
      <c r="A5637" s="1" t="s">
        <v>487</v>
      </c>
      <c r="B5637" s="1" t="s">
        <v>488</v>
      </c>
      <c r="C5637" s="2" t="s">
        <v>649</v>
      </c>
      <c r="D5637" s="1" t="s">
        <v>453</v>
      </c>
      <c r="E5637" s="1">
        <v>6110</v>
      </c>
      <c r="F5637" s="1" t="s">
        <v>490</v>
      </c>
      <c r="G5637" s="2" t="s">
        <v>491</v>
      </c>
      <c r="H5637" s="1" t="s">
        <v>492</v>
      </c>
      <c r="I5637" s="1">
        <v>2012</v>
      </c>
      <c r="J5637" s="1">
        <v>2012</v>
      </c>
      <c r="K5637" s="1" t="s">
        <v>493</v>
      </c>
      <c r="L5637" s="1">
        <v>35.479999999999997</v>
      </c>
      <c r="M5637" s="1" t="s">
        <v>504</v>
      </c>
      <c r="N5637" s="1" t="s">
        <v>505</v>
      </c>
    </row>
    <row r="5638" spans="1:14" hidden="1" x14ac:dyDescent="0.35">
      <c r="A5638" s="1" t="s">
        <v>487</v>
      </c>
      <c r="B5638" s="1" t="s">
        <v>488</v>
      </c>
      <c r="C5638" s="2" t="s">
        <v>649</v>
      </c>
      <c r="D5638" s="1" t="s">
        <v>453</v>
      </c>
      <c r="E5638" s="1">
        <v>6110</v>
      </c>
      <c r="F5638" s="1" t="s">
        <v>490</v>
      </c>
      <c r="G5638" s="2" t="s">
        <v>491</v>
      </c>
      <c r="H5638" s="1" t="s">
        <v>492</v>
      </c>
      <c r="I5638" s="1">
        <v>2013</v>
      </c>
      <c r="J5638" s="1">
        <v>2013</v>
      </c>
      <c r="K5638" s="1" t="s">
        <v>493</v>
      </c>
      <c r="L5638" s="1">
        <v>37.32</v>
      </c>
      <c r="M5638" s="1" t="s">
        <v>504</v>
      </c>
      <c r="N5638" s="1" t="s">
        <v>505</v>
      </c>
    </row>
    <row r="5639" spans="1:14" hidden="1" x14ac:dyDescent="0.35">
      <c r="A5639" s="1" t="s">
        <v>487</v>
      </c>
      <c r="B5639" s="1" t="s">
        <v>488</v>
      </c>
      <c r="C5639" s="2" t="s">
        <v>649</v>
      </c>
      <c r="D5639" s="1" t="s">
        <v>453</v>
      </c>
      <c r="E5639" s="1">
        <v>6110</v>
      </c>
      <c r="F5639" s="1" t="s">
        <v>490</v>
      </c>
      <c r="G5639" s="2" t="s">
        <v>491</v>
      </c>
      <c r="H5639" s="1" t="s">
        <v>492</v>
      </c>
      <c r="I5639" s="1">
        <v>2014</v>
      </c>
      <c r="J5639" s="1">
        <v>2014</v>
      </c>
      <c r="K5639" s="1" t="s">
        <v>493</v>
      </c>
      <c r="L5639" s="1">
        <v>45.13</v>
      </c>
      <c r="M5639" s="1" t="s">
        <v>504</v>
      </c>
      <c r="N5639" s="1" t="s">
        <v>505</v>
      </c>
    </row>
    <row r="5640" spans="1:14" hidden="1" x14ac:dyDescent="0.35">
      <c r="A5640" s="1" t="s">
        <v>487</v>
      </c>
      <c r="B5640" s="1" t="s">
        <v>488</v>
      </c>
      <c r="C5640" s="2" t="s">
        <v>649</v>
      </c>
      <c r="D5640" s="1" t="s">
        <v>453</v>
      </c>
      <c r="E5640" s="1">
        <v>6110</v>
      </c>
      <c r="F5640" s="1" t="s">
        <v>490</v>
      </c>
      <c r="G5640" s="2" t="s">
        <v>491</v>
      </c>
      <c r="H5640" s="1" t="s">
        <v>492</v>
      </c>
      <c r="I5640" s="1">
        <v>2015</v>
      </c>
      <c r="J5640" s="1">
        <v>2015</v>
      </c>
      <c r="K5640" s="1" t="s">
        <v>493</v>
      </c>
      <c r="L5640" s="1">
        <v>35.76</v>
      </c>
      <c r="M5640" s="1" t="s">
        <v>504</v>
      </c>
      <c r="N5640" s="1" t="s">
        <v>505</v>
      </c>
    </row>
    <row r="5641" spans="1:14" hidden="1" x14ac:dyDescent="0.35">
      <c r="A5641" s="1" t="s">
        <v>487</v>
      </c>
      <c r="B5641" s="1" t="s">
        <v>488</v>
      </c>
      <c r="C5641" s="2" t="s">
        <v>649</v>
      </c>
      <c r="D5641" s="1" t="s">
        <v>453</v>
      </c>
      <c r="E5641" s="1">
        <v>6110</v>
      </c>
      <c r="F5641" s="1" t="s">
        <v>490</v>
      </c>
      <c r="G5641" s="2" t="s">
        <v>491</v>
      </c>
      <c r="H5641" s="1" t="s">
        <v>492</v>
      </c>
      <c r="I5641" s="1">
        <v>2016</v>
      </c>
      <c r="J5641" s="1">
        <v>2016</v>
      </c>
      <c r="K5641" s="1" t="s">
        <v>493</v>
      </c>
      <c r="L5641" s="1">
        <v>2.11</v>
      </c>
      <c r="M5641" s="1" t="s">
        <v>504</v>
      </c>
      <c r="N5641" s="1" t="s">
        <v>505</v>
      </c>
    </row>
    <row r="5642" spans="1:14" hidden="1" x14ac:dyDescent="0.35">
      <c r="A5642" s="1" t="s">
        <v>487</v>
      </c>
      <c r="B5642" s="1" t="s">
        <v>488</v>
      </c>
      <c r="C5642" s="2" t="s">
        <v>649</v>
      </c>
      <c r="D5642" s="1" t="s">
        <v>453</v>
      </c>
      <c r="E5642" s="1">
        <v>6110</v>
      </c>
      <c r="F5642" s="1" t="s">
        <v>490</v>
      </c>
      <c r="G5642" s="2" t="s">
        <v>491</v>
      </c>
      <c r="H5642" s="1" t="s">
        <v>492</v>
      </c>
      <c r="I5642" s="1">
        <v>2017</v>
      </c>
      <c r="J5642" s="1">
        <v>2017</v>
      </c>
      <c r="K5642" s="1" t="s">
        <v>493</v>
      </c>
      <c r="L5642" s="1">
        <v>4.7</v>
      </c>
      <c r="M5642" s="1" t="s">
        <v>504</v>
      </c>
      <c r="N5642" s="1" t="s">
        <v>505</v>
      </c>
    </row>
    <row r="5643" spans="1:14" hidden="1" x14ac:dyDescent="0.35">
      <c r="A5643" s="1" t="s">
        <v>487</v>
      </c>
      <c r="B5643" s="1" t="s">
        <v>488</v>
      </c>
      <c r="C5643" s="2" t="s">
        <v>649</v>
      </c>
      <c r="D5643" s="1" t="s">
        <v>453</v>
      </c>
      <c r="E5643" s="1">
        <v>6110</v>
      </c>
      <c r="F5643" s="1" t="s">
        <v>490</v>
      </c>
      <c r="G5643" s="2" t="s">
        <v>491</v>
      </c>
      <c r="H5643" s="1" t="s">
        <v>492</v>
      </c>
      <c r="I5643" s="1">
        <v>2018</v>
      </c>
      <c r="J5643" s="1">
        <v>2018</v>
      </c>
      <c r="K5643" s="1" t="s">
        <v>493</v>
      </c>
      <c r="L5643" s="1">
        <v>1.71</v>
      </c>
      <c r="M5643" s="1" t="s">
        <v>504</v>
      </c>
      <c r="N5643" s="1" t="s">
        <v>505</v>
      </c>
    </row>
    <row r="5644" spans="1:14" hidden="1" x14ac:dyDescent="0.35">
      <c r="A5644" s="1" t="s">
        <v>487</v>
      </c>
      <c r="B5644" s="1" t="s">
        <v>488</v>
      </c>
      <c r="C5644" s="2" t="s">
        <v>650</v>
      </c>
      <c r="D5644" s="1" t="s">
        <v>299</v>
      </c>
      <c r="E5644" s="1">
        <v>6110</v>
      </c>
      <c r="F5644" s="1" t="s">
        <v>490</v>
      </c>
      <c r="G5644" s="2" t="s">
        <v>491</v>
      </c>
      <c r="H5644" s="1" t="s">
        <v>492</v>
      </c>
      <c r="I5644" s="1">
        <v>2001</v>
      </c>
      <c r="J5644" s="1">
        <v>2001</v>
      </c>
      <c r="K5644" s="1" t="s">
        <v>493</v>
      </c>
      <c r="L5644" s="1">
        <v>4001.67</v>
      </c>
      <c r="M5644" s="1" t="s">
        <v>504</v>
      </c>
      <c r="N5644" s="1" t="s">
        <v>505</v>
      </c>
    </row>
    <row r="5645" spans="1:14" hidden="1" x14ac:dyDescent="0.35">
      <c r="A5645" s="1" t="s">
        <v>487</v>
      </c>
      <c r="B5645" s="1" t="s">
        <v>488</v>
      </c>
      <c r="C5645" s="2" t="s">
        <v>650</v>
      </c>
      <c r="D5645" s="1" t="s">
        <v>299</v>
      </c>
      <c r="E5645" s="1">
        <v>6110</v>
      </c>
      <c r="F5645" s="1" t="s">
        <v>490</v>
      </c>
      <c r="G5645" s="2" t="s">
        <v>491</v>
      </c>
      <c r="H5645" s="1" t="s">
        <v>492</v>
      </c>
      <c r="I5645" s="1">
        <v>2002</v>
      </c>
      <c r="J5645" s="1">
        <v>2002</v>
      </c>
      <c r="K5645" s="1" t="s">
        <v>493</v>
      </c>
      <c r="L5645" s="1">
        <v>4302.3599999999997</v>
      </c>
      <c r="M5645" s="1" t="s">
        <v>504</v>
      </c>
      <c r="N5645" s="1" t="s">
        <v>505</v>
      </c>
    </row>
    <row r="5646" spans="1:14" hidden="1" x14ac:dyDescent="0.35">
      <c r="A5646" s="1" t="s">
        <v>487</v>
      </c>
      <c r="B5646" s="1" t="s">
        <v>488</v>
      </c>
      <c r="C5646" s="2" t="s">
        <v>650</v>
      </c>
      <c r="D5646" s="1" t="s">
        <v>299</v>
      </c>
      <c r="E5646" s="1">
        <v>6110</v>
      </c>
      <c r="F5646" s="1" t="s">
        <v>490</v>
      </c>
      <c r="G5646" s="2" t="s">
        <v>491</v>
      </c>
      <c r="H5646" s="1" t="s">
        <v>492</v>
      </c>
      <c r="I5646" s="1">
        <v>2003</v>
      </c>
      <c r="J5646" s="1">
        <v>2003</v>
      </c>
      <c r="K5646" s="1" t="s">
        <v>493</v>
      </c>
      <c r="L5646" s="1">
        <v>5469.16</v>
      </c>
      <c r="M5646" s="1" t="s">
        <v>504</v>
      </c>
      <c r="N5646" s="1" t="s">
        <v>505</v>
      </c>
    </row>
    <row r="5647" spans="1:14" hidden="1" x14ac:dyDescent="0.35">
      <c r="A5647" s="1" t="s">
        <v>487</v>
      </c>
      <c r="B5647" s="1" t="s">
        <v>488</v>
      </c>
      <c r="C5647" s="2" t="s">
        <v>650</v>
      </c>
      <c r="D5647" s="1" t="s">
        <v>299</v>
      </c>
      <c r="E5647" s="1">
        <v>6110</v>
      </c>
      <c r="F5647" s="1" t="s">
        <v>490</v>
      </c>
      <c r="G5647" s="2" t="s">
        <v>491</v>
      </c>
      <c r="H5647" s="1" t="s">
        <v>492</v>
      </c>
      <c r="I5647" s="1">
        <v>2004</v>
      </c>
      <c r="J5647" s="1">
        <v>2004</v>
      </c>
      <c r="K5647" s="1" t="s">
        <v>493</v>
      </c>
      <c r="L5647" s="1">
        <v>6546.66</v>
      </c>
      <c r="M5647" s="1" t="s">
        <v>504</v>
      </c>
      <c r="N5647" s="1" t="s">
        <v>505</v>
      </c>
    </row>
    <row r="5648" spans="1:14" hidden="1" x14ac:dyDescent="0.35">
      <c r="A5648" s="1" t="s">
        <v>487</v>
      </c>
      <c r="B5648" s="1" t="s">
        <v>488</v>
      </c>
      <c r="C5648" s="2" t="s">
        <v>650</v>
      </c>
      <c r="D5648" s="1" t="s">
        <v>299</v>
      </c>
      <c r="E5648" s="1">
        <v>6110</v>
      </c>
      <c r="F5648" s="1" t="s">
        <v>490</v>
      </c>
      <c r="G5648" s="2" t="s">
        <v>491</v>
      </c>
      <c r="H5648" s="1" t="s">
        <v>492</v>
      </c>
      <c r="I5648" s="1">
        <v>2005</v>
      </c>
      <c r="J5648" s="1">
        <v>2005</v>
      </c>
      <c r="K5648" s="1" t="s">
        <v>493</v>
      </c>
      <c r="L5648" s="1">
        <v>6990.54</v>
      </c>
      <c r="M5648" s="1" t="s">
        <v>504</v>
      </c>
      <c r="N5648" s="1" t="s">
        <v>505</v>
      </c>
    </row>
    <row r="5649" spans="1:14" hidden="1" x14ac:dyDescent="0.35">
      <c r="A5649" s="1" t="s">
        <v>487</v>
      </c>
      <c r="B5649" s="1" t="s">
        <v>488</v>
      </c>
      <c r="C5649" s="2" t="s">
        <v>650</v>
      </c>
      <c r="D5649" s="1" t="s">
        <v>299</v>
      </c>
      <c r="E5649" s="1">
        <v>6110</v>
      </c>
      <c r="F5649" s="1" t="s">
        <v>490</v>
      </c>
      <c r="G5649" s="2" t="s">
        <v>491</v>
      </c>
      <c r="H5649" s="1" t="s">
        <v>492</v>
      </c>
      <c r="I5649" s="1">
        <v>2006</v>
      </c>
      <c r="J5649" s="1">
        <v>2006</v>
      </c>
      <c r="K5649" s="1" t="s">
        <v>493</v>
      </c>
      <c r="L5649" s="1">
        <v>7325.16</v>
      </c>
      <c r="M5649" s="1" t="s">
        <v>504</v>
      </c>
      <c r="N5649" s="1" t="s">
        <v>505</v>
      </c>
    </row>
    <row r="5650" spans="1:14" hidden="1" x14ac:dyDescent="0.35">
      <c r="A5650" s="1" t="s">
        <v>487</v>
      </c>
      <c r="B5650" s="1" t="s">
        <v>488</v>
      </c>
      <c r="C5650" s="2" t="s">
        <v>650</v>
      </c>
      <c r="D5650" s="1" t="s">
        <v>299</v>
      </c>
      <c r="E5650" s="1">
        <v>6110</v>
      </c>
      <c r="F5650" s="1" t="s">
        <v>490</v>
      </c>
      <c r="G5650" s="2" t="s">
        <v>491</v>
      </c>
      <c r="H5650" s="1" t="s">
        <v>492</v>
      </c>
      <c r="I5650" s="1">
        <v>2007</v>
      </c>
      <c r="J5650" s="1">
        <v>2007</v>
      </c>
      <c r="K5650" s="1" t="s">
        <v>493</v>
      </c>
      <c r="L5650" s="1">
        <v>8802.58</v>
      </c>
      <c r="M5650" s="1" t="s">
        <v>504</v>
      </c>
      <c r="N5650" s="1" t="s">
        <v>505</v>
      </c>
    </row>
    <row r="5651" spans="1:14" hidden="1" x14ac:dyDescent="0.35">
      <c r="A5651" s="1" t="s">
        <v>487</v>
      </c>
      <c r="B5651" s="1" t="s">
        <v>488</v>
      </c>
      <c r="C5651" s="2" t="s">
        <v>650</v>
      </c>
      <c r="D5651" s="1" t="s">
        <v>299</v>
      </c>
      <c r="E5651" s="1">
        <v>6110</v>
      </c>
      <c r="F5651" s="1" t="s">
        <v>490</v>
      </c>
      <c r="G5651" s="2" t="s">
        <v>491</v>
      </c>
      <c r="H5651" s="1" t="s">
        <v>492</v>
      </c>
      <c r="I5651" s="1">
        <v>2008</v>
      </c>
      <c r="J5651" s="1">
        <v>2008</v>
      </c>
      <c r="K5651" s="1" t="s">
        <v>493</v>
      </c>
      <c r="L5651" s="1">
        <v>10051.14</v>
      </c>
      <c r="M5651" s="1" t="s">
        <v>504</v>
      </c>
      <c r="N5651" s="1" t="s">
        <v>505</v>
      </c>
    </row>
    <row r="5652" spans="1:14" hidden="1" x14ac:dyDescent="0.35">
      <c r="A5652" s="1" t="s">
        <v>487</v>
      </c>
      <c r="B5652" s="1" t="s">
        <v>488</v>
      </c>
      <c r="C5652" s="2" t="s">
        <v>650</v>
      </c>
      <c r="D5652" s="1" t="s">
        <v>299</v>
      </c>
      <c r="E5652" s="1">
        <v>6110</v>
      </c>
      <c r="F5652" s="1" t="s">
        <v>490</v>
      </c>
      <c r="G5652" s="2" t="s">
        <v>491</v>
      </c>
      <c r="H5652" s="1" t="s">
        <v>492</v>
      </c>
      <c r="I5652" s="1">
        <v>2009</v>
      </c>
      <c r="J5652" s="1">
        <v>2009</v>
      </c>
      <c r="K5652" s="1" t="s">
        <v>493</v>
      </c>
      <c r="L5652" s="1">
        <v>8258.51</v>
      </c>
      <c r="M5652" s="1" t="s">
        <v>504</v>
      </c>
      <c r="N5652" s="1" t="s">
        <v>505</v>
      </c>
    </row>
    <row r="5653" spans="1:14" hidden="1" x14ac:dyDescent="0.35">
      <c r="A5653" s="1" t="s">
        <v>487</v>
      </c>
      <c r="B5653" s="1" t="s">
        <v>488</v>
      </c>
      <c r="C5653" s="2" t="s">
        <v>650</v>
      </c>
      <c r="D5653" s="1" t="s">
        <v>299</v>
      </c>
      <c r="E5653" s="1">
        <v>6110</v>
      </c>
      <c r="F5653" s="1" t="s">
        <v>490</v>
      </c>
      <c r="G5653" s="2" t="s">
        <v>491</v>
      </c>
      <c r="H5653" s="1" t="s">
        <v>492</v>
      </c>
      <c r="I5653" s="1">
        <v>2010</v>
      </c>
      <c r="J5653" s="1">
        <v>2010</v>
      </c>
      <c r="K5653" s="1" t="s">
        <v>493</v>
      </c>
      <c r="L5653" s="1">
        <v>7063.42</v>
      </c>
      <c r="M5653" s="1" t="s">
        <v>504</v>
      </c>
      <c r="N5653" s="1" t="s">
        <v>505</v>
      </c>
    </row>
    <row r="5654" spans="1:14" hidden="1" x14ac:dyDescent="0.35">
      <c r="A5654" s="1" t="s">
        <v>487</v>
      </c>
      <c r="B5654" s="1" t="s">
        <v>488</v>
      </c>
      <c r="C5654" s="2" t="s">
        <v>650</v>
      </c>
      <c r="D5654" s="1" t="s">
        <v>299</v>
      </c>
      <c r="E5654" s="1">
        <v>6110</v>
      </c>
      <c r="F5654" s="1" t="s">
        <v>490</v>
      </c>
      <c r="G5654" s="2" t="s">
        <v>491</v>
      </c>
      <c r="H5654" s="1" t="s">
        <v>492</v>
      </c>
      <c r="I5654" s="1">
        <v>2011</v>
      </c>
      <c r="J5654" s="1">
        <v>2011</v>
      </c>
      <c r="K5654" s="1" t="s">
        <v>493</v>
      </c>
      <c r="L5654" s="1">
        <v>6860.95</v>
      </c>
      <c r="M5654" s="1" t="s">
        <v>504</v>
      </c>
      <c r="N5654" s="1" t="s">
        <v>505</v>
      </c>
    </row>
    <row r="5655" spans="1:14" hidden="1" x14ac:dyDescent="0.35">
      <c r="A5655" s="1" t="s">
        <v>487</v>
      </c>
      <c r="B5655" s="1" t="s">
        <v>488</v>
      </c>
      <c r="C5655" s="2" t="s">
        <v>650</v>
      </c>
      <c r="D5655" s="1" t="s">
        <v>299</v>
      </c>
      <c r="E5655" s="1">
        <v>6110</v>
      </c>
      <c r="F5655" s="1" t="s">
        <v>490</v>
      </c>
      <c r="G5655" s="2" t="s">
        <v>491</v>
      </c>
      <c r="H5655" s="1" t="s">
        <v>492</v>
      </c>
      <c r="I5655" s="1">
        <v>2012</v>
      </c>
      <c r="J5655" s="1">
        <v>2012</v>
      </c>
      <c r="K5655" s="1" t="s">
        <v>493</v>
      </c>
      <c r="L5655" s="1">
        <v>5313.89</v>
      </c>
      <c r="M5655" s="1" t="s">
        <v>504</v>
      </c>
      <c r="N5655" s="1" t="s">
        <v>505</v>
      </c>
    </row>
    <row r="5656" spans="1:14" hidden="1" x14ac:dyDescent="0.35">
      <c r="A5656" s="1" t="s">
        <v>487</v>
      </c>
      <c r="B5656" s="1" t="s">
        <v>488</v>
      </c>
      <c r="C5656" s="2" t="s">
        <v>650</v>
      </c>
      <c r="D5656" s="1" t="s">
        <v>299</v>
      </c>
      <c r="E5656" s="1">
        <v>6110</v>
      </c>
      <c r="F5656" s="1" t="s">
        <v>490</v>
      </c>
      <c r="G5656" s="2" t="s">
        <v>491</v>
      </c>
      <c r="H5656" s="1" t="s">
        <v>492</v>
      </c>
      <c r="I5656" s="1">
        <v>2013</v>
      </c>
      <c r="J5656" s="1">
        <v>2013</v>
      </c>
      <c r="K5656" s="1" t="s">
        <v>493</v>
      </c>
      <c r="L5656" s="1">
        <v>5357.63</v>
      </c>
      <c r="M5656" s="1" t="s">
        <v>504</v>
      </c>
      <c r="N5656" s="1" t="s">
        <v>505</v>
      </c>
    </row>
    <row r="5657" spans="1:14" hidden="1" x14ac:dyDescent="0.35">
      <c r="A5657" s="1" t="s">
        <v>487</v>
      </c>
      <c r="B5657" s="1" t="s">
        <v>488</v>
      </c>
      <c r="C5657" s="2" t="s">
        <v>650</v>
      </c>
      <c r="D5657" s="1" t="s">
        <v>299</v>
      </c>
      <c r="E5657" s="1">
        <v>6110</v>
      </c>
      <c r="F5657" s="1" t="s">
        <v>490</v>
      </c>
      <c r="G5657" s="2" t="s">
        <v>491</v>
      </c>
      <c r="H5657" s="1" t="s">
        <v>492</v>
      </c>
      <c r="I5657" s="1">
        <v>2014</v>
      </c>
      <c r="J5657" s="1">
        <v>2014</v>
      </c>
      <c r="K5657" s="1" t="s">
        <v>493</v>
      </c>
      <c r="L5657" s="1">
        <v>4956.6400000000003</v>
      </c>
      <c r="M5657" s="1" t="s">
        <v>504</v>
      </c>
      <c r="N5657" s="1" t="s">
        <v>505</v>
      </c>
    </row>
    <row r="5658" spans="1:14" hidden="1" x14ac:dyDescent="0.35">
      <c r="A5658" s="1" t="s">
        <v>487</v>
      </c>
      <c r="B5658" s="1" t="s">
        <v>488</v>
      </c>
      <c r="C5658" s="2" t="s">
        <v>650</v>
      </c>
      <c r="D5658" s="1" t="s">
        <v>299</v>
      </c>
      <c r="E5658" s="1">
        <v>6110</v>
      </c>
      <c r="F5658" s="1" t="s">
        <v>490</v>
      </c>
      <c r="G5658" s="2" t="s">
        <v>491</v>
      </c>
      <c r="H5658" s="1" t="s">
        <v>492</v>
      </c>
      <c r="I5658" s="1">
        <v>2015</v>
      </c>
      <c r="J5658" s="1">
        <v>2015</v>
      </c>
      <c r="K5658" s="1" t="s">
        <v>493</v>
      </c>
      <c r="L5658" s="1">
        <v>4552.33</v>
      </c>
      <c r="M5658" s="1" t="s">
        <v>504</v>
      </c>
      <c r="N5658" s="1" t="s">
        <v>505</v>
      </c>
    </row>
    <row r="5659" spans="1:14" hidden="1" x14ac:dyDescent="0.35">
      <c r="A5659" s="1" t="s">
        <v>487</v>
      </c>
      <c r="B5659" s="1" t="s">
        <v>488</v>
      </c>
      <c r="C5659" s="2" t="s">
        <v>650</v>
      </c>
      <c r="D5659" s="1" t="s">
        <v>299</v>
      </c>
      <c r="E5659" s="1">
        <v>6110</v>
      </c>
      <c r="F5659" s="1" t="s">
        <v>490</v>
      </c>
      <c r="G5659" s="2" t="s">
        <v>491</v>
      </c>
      <c r="H5659" s="1" t="s">
        <v>492</v>
      </c>
      <c r="I5659" s="1">
        <v>2016</v>
      </c>
      <c r="J5659" s="1">
        <v>2016</v>
      </c>
      <c r="K5659" s="1" t="s">
        <v>493</v>
      </c>
      <c r="L5659" s="1">
        <v>3658.31</v>
      </c>
      <c r="M5659" s="1" t="s">
        <v>504</v>
      </c>
      <c r="N5659" s="1" t="s">
        <v>505</v>
      </c>
    </row>
    <row r="5660" spans="1:14" hidden="1" x14ac:dyDescent="0.35">
      <c r="A5660" s="1" t="s">
        <v>487</v>
      </c>
      <c r="B5660" s="1" t="s">
        <v>488</v>
      </c>
      <c r="C5660" s="2" t="s">
        <v>650</v>
      </c>
      <c r="D5660" s="1" t="s">
        <v>299</v>
      </c>
      <c r="E5660" s="1">
        <v>6110</v>
      </c>
      <c r="F5660" s="1" t="s">
        <v>490</v>
      </c>
      <c r="G5660" s="2" t="s">
        <v>491</v>
      </c>
      <c r="H5660" s="1" t="s">
        <v>492</v>
      </c>
      <c r="I5660" s="1">
        <v>2017</v>
      </c>
      <c r="J5660" s="1">
        <v>2017</v>
      </c>
      <c r="K5660" s="1" t="s">
        <v>493</v>
      </c>
      <c r="L5660" s="1">
        <v>4100.74</v>
      </c>
      <c r="M5660" s="1" t="s">
        <v>504</v>
      </c>
      <c r="N5660" s="1" t="s">
        <v>505</v>
      </c>
    </row>
    <row r="5661" spans="1:14" hidden="1" x14ac:dyDescent="0.35">
      <c r="A5661" s="1" t="s">
        <v>487</v>
      </c>
      <c r="B5661" s="1" t="s">
        <v>488</v>
      </c>
      <c r="C5661" s="2" t="s">
        <v>650</v>
      </c>
      <c r="D5661" s="1" t="s">
        <v>299</v>
      </c>
      <c r="E5661" s="1">
        <v>6110</v>
      </c>
      <c r="F5661" s="1" t="s">
        <v>490</v>
      </c>
      <c r="G5661" s="2" t="s">
        <v>491</v>
      </c>
      <c r="H5661" s="1" t="s">
        <v>492</v>
      </c>
      <c r="I5661" s="1">
        <v>2018</v>
      </c>
      <c r="J5661" s="1">
        <v>2018</v>
      </c>
      <c r="K5661" s="1" t="s">
        <v>493</v>
      </c>
      <c r="L5661" s="1">
        <v>4605.72</v>
      </c>
      <c r="M5661" s="1" t="s">
        <v>504</v>
      </c>
      <c r="N5661" s="1" t="s">
        <v>505</v>
      </c>
    </row>
    <row r="5662" spans="1:14" hidden="1" x14ac:dyDescent="0.35">
      <c r="A5662" s="1" t="s">
        <v>487</v>
      </c>
      <c r="B5662" s="1" t="s">
        <v>488</v>
      </c>
      <c r="C5662" s="2" t="s">
        <v>650</v>
      </c>
      <c r="D5662" s="1" t="s">
        <v>299</v>
      </c>
      <c r="E5662" s="1">
        <v>6110</v>
      </c>
      <c r="F5662" s="1" t="s">
        <v>490</v>
      </c>
      <c r="G5662" s="2" t="s">
        <v>497</v>
      </c>
      <c r="H5662" s="1" t="s">
        <v>498</v>
      </c>
      <c r="I5662" s="1">
        <v>2001</v>
      </c>
      <c r="J5662" s="1">
        <v>2001</v>
      </c>
      <c r="K5662" s="1" t="s">
        <v>493</v>
      </c>
      <c r="L5662" s="1">
        <v>5328.1</v>
      </c>
      <c r="M5662" s="1" t="s">
        <v>504</v>
      </c>
      <c r="N5662" s="1" t="s">
        <v>505</v>
      </c>
    </row>
    <row r="5663" spans="1:14" hidden="1" x14ac:dyDescent="0.35">
      <c r="A5663" s="1" t="s">
        <v>487</v>
      </c>
      <c r="B5663" s="1" t="s">
        <v>488</v>
      </c>
      <c r="C5663" s="2" t="s">
        <v>650</v>
      </c>
      <c r="D5663" s="1" t="s">
        <v>299</v>
      </c>
      <c r="E5663" s="1">
        <v>6110</v>
      </c>
      <c r="F5663" s="1" t="s">
        <v>490</v>
      </c>
      <c r="G5663" s="2" t="s">
        <v>497</v>
      </c>
      <c r="H5663" s="1" t="s">
        <v>498</v>
      </c>
      <c r="I5663" s="1">
        <v>2002</v>
      </c>
      <c r="J5663" s="1">
        <v>2002</v>
      </c>
      <c r="K5663" s="1" t="s">
        <v>493</v>
      </c>
      <c r="L5663" s="1">
        <v>6478.13</v>
      </c>
      <c r="M5663" s="1" t="s">
        <v>504</v>
      </c>
      <c r="N5663" s="1" t="s">
        <v>505</v>
      </c>
    </row>
    <row r="5664" spans="1:14" hidden="1" x14ac:dyDescent="0.35">
      <c r="A5664" s="1" t="s">
        <v>487</v>
      </c>
      <c r="B5664" s="1" t="s">
        <v>488</v>
      </c>
      <c r="C5664" s="2" t="s">
        <v>650</v>
      </c>
      <c r="D5664" s="1" t="s">
        <v>299</v>
      </c>
      <c r="E5664" s="1">
        <v>6110</v>
      </c>
      <c r="F5664" s="1" t="s">
        <v>490</v>
      </c>
      <c r="G5664" s="2" t="s">
        <v>497</v>
      </c>
      <c r="H5664" s="1" t="s">
        <v>498</v>
      </c>
      <c r="I5664" s="1">
        <v>2003</v>
      </c>
      <c r="J5664" s="1">
        <v>2003</v>
      </c>
      <c r="K5664" s="1" t="s">
        <v>493</v>
      </c>
      <c r="L5664" s="1">
        <v>8480.31</v>
      </c>
      <c r="M5664" s="1" t="s">
        <v>504</v>
      </c>
      <c r="N5664" s="1" t="s">
        <v>505</v>
      </c>
    </row>
    <row r="5665" spans="1:14" hidden="1" x14ac:dyDescent="0.35">
      <c r="A5665" s="1" t="s">
        <v>487</v>
      </c>
      <c r="B5665" s="1" t="s">
        <v>488</v>
      </c>
      <c r="C5665" s="2" t="s">
        <v>650</v>
      </c>
      <c r="D5665" s="1" t="s">
        <v>299</v>
      </c>
      <c r="E5665" s="1">
        <v>6110</v>
      </c>
      <c r="F5665" s="1" t="s">
        <v>490</v>
      </c>
      <c r="G5665" s="2" t="s">
        <v>497</v>
      </c>
      <c r="H5665" s="1" t="s">
        <v>498</v>
      </c>
      <c r="I5665" s="1">
        <v>2004</v>
      </c>
      <c r="J5665" s="1">
        <v>2004</v>
      </c>
      <c r="K5665" s="1" t="s">
        <v>493</v>
      </c>
      <c r="L5665" s="1">
        <v>9286.9699999999993</v>
      </c>
      <c r="M5665" s="1" t="s">
        <v>504</v>
      </c>
      <c r="N5665" s="1" t="s">
        <v>505</v>
      </c>
    </row>
    <row r="5666" spans="1:14" hidden="1" x14ac:dyDescent="0.35">
      <c r="A5666" s="1" t="s">
        <v>487</v>
      </c>
      <c r="B5666" s="1" t="s">
        <v>488</v>
      </c>
      <c r="C5666" s="2" t="s">
        <v>650</v>
      </c>
      <c r="D5666" s="1" t="s">
        <v>299</v>
      </c>
      <c r="E5666" s="1">
        <v>6110</v>
      </c>
      <c r="F5666" s="1" t="s">
        <v>490</v>
      </c>
      <c r="G5666" s="2" t="s">
        <v>497</v>
      </c>
      <c r="H5666" s="1" t="s">
        <v>498</v>
      </c>
      <c r="I5666" s="1">
        <v>2005</v>
      </c>
      <c r="J5666" s="1">
        <v>2005</v>
      </c>
      <c r="K5666" s="1" t="s">
        <v>493</v>
      </c>
      <c r="L5666" s="1">
        <v>9975.1200000000008</v>
      </c>
      <c r="M5666" s="1" t="s">
        <v>504</v>
      </c>
      <c r="N5666" s="1" t="s">
        <v>505</v>
      </c>
    </row>
    <row r="5667" spans="1:14" hidden="1" x14ac:dyDescent="0.35">
      <c r="A5667" s="1" t="s">
        <v>487</v>
      </c>
      <c r="B5667" s="1" t="s">
        <v>488</v>
      </c>
      <c r="C5667" s="2" t="s">
        <v>650</v>
      </c>
      <c r="D5667" s="1" t="s">
        <v>299</v>
      </c>
      <c r="E5667" s="1">
        <v>6110</v>
      </c>
      <c r="F5667" s="1" t="s">
        <v>490</v>
      </c>
      <c r="G5667" s="2" t="s">
        <v>497</v>
      </c>
      <c r="H5667" s="1" t="s">
        <v>498</v>
      </c>
      <c r="I5667" s="1">
        <v>2006</v>
      </c>
      <c r="J5667" s="1">
        <v>2006</v>
      </c>
      <c r="K5667" s="1" t="s">
        <v>493</v>
      </c>
      <c r="L5667" s="1">
        <v>11726.04</v>
      </c>
      <c r="M5667" s="1" t="s">
        <v>504</v>
      </c>
      <c r="N5667" s="1" t="s">
        <v>505</v>
      </c>
    </row>
    <row r="5668" spans="1:14" hidden="1" x14ac:dyDescent="0.35">
      <c r="A5668" s="1" t="s">
        <v>487</v>
      </c>
      <c r="B5668" s="1" t="s">
        <v>488</v>
      </c>
      <c r="C5668" s="2" t="s">
        <v>650</v>
      </c>
      <c r="D5668" s="1" t="s">
        <v>299</v>
      </c>
      <c r="E5668" s="1">
        <v>6110</v>
      </c>
      <c r="F5668" s="1" t="s">
        <v>490</v>
      </c>
      <c r="G5668" s="2" t="s">
        <v>497</v>
      </c>
      <c r="H5668" s="1" t="s">
        <v>498</v>
      </c>
      <c r="I5668" s="1">
        <v>2007</v>
      </c>
      <c r="J5668" s="1">
        <v>2007</v>
      </c>
      <c r="K5668" s="1" t="s">
        <v>493</v>
      </c>
      <c r="L5668" s="1">
        <v>13948.73</v>
      </c>
      <c r="M5668" s="1" t="s">
        <v>504</v>
      </c>
      <c r="N5668" s="1" t="s">
        <v>505</v>
      </c>
    </row>
    <row r="5669" spans="1:14" hidden="1" x14ac:dyDescent="0.35">
      <c r="A5669" s="1" t="s">
        <v>487</v>
      </c>
      <c r="B5669" s="1" t="s">
        <v>488</v>
      </c>
      <c r="C5669" s="2" t="s">
        <v>650</v>
      </c>
      <c r="D5669" s="1" t="s">
        <v>299</v>
      </c>
      <c r="E5669" s="1">
        <v>6110</v>
      </c>
      <c r="F5669" s="1" t="s">
        <v>490</v>
      </c>
      <c r="G5669" s="2" t="s">
        <v>497</v>
      </c>
      <c r="H5669" s="1" t="s">
        <v>498</v>
      </c>
      <c r="I5669" s="1">
        <v>2008</v>
      </c>
      <c r="J5669" s="1">
        <v>2008</v>
      </c>
      <c r="K5669" s="1" t="s">
        <v>493</v>
      </c>
      <c r="L5669" s="1">
        <v>15100.25</v>
      </c>
      <c r="M5669" s="1" t="s">
        <v>504</v>
      </c>
      <c r="N5669" s="1" t="s">
        <v>505</v>
      </c>
    </row>
    <row r="5670" spans="1:14" hidden="1" x14ac:dyDescent="0.35">
      <c r="A5670" s="1" t="s">
        <v>487</v>
      </c>
      <c r="B5670" s="1" t="s">
        <v>488</v>
      </c>
      <c r="C5670" s="2" t="s">
        <v>650</v>
      </c>
      <c r="D5670" s="1" t="s">
        <v>299</v>
      </c>
      <c r="E5670" s="1">
        <v>6110</v>
      </c>
      <c r="F5670" s="1" t="s">
        <v>490</v>
      </c>
      <c r="G5670" s="2" t="s">
        <v>497</v>
      </c>
      <c r="H5670" s="1" t="s">
        <v>498</v>
      </c>
      <c r="I5670" s="1">
        <v>2009</v>
      </c>
      <c r="J5670" s="1">
        <v>2009</v>
      </c>
      <c r="K5670" s="1" t="s">
        <v>493</v>
      </c>
      <c r="L5670" s="1">
        <v>14959.04</v>
      </c>
      <c r="M5670" s="1" t="s">
        <v>504</v>
      </c>
      <c r="N5670" s="1" t="s">
        <v>505</v>
      </c>
    </row>
    <row r="5671" spans="1:14" hidden="1" x14ac:dyDescent="0.35">
      <c r="A5671" s="1" t="s">
        <v>487</v>
      </c>
      <c r="B5671" s="1" t="s">
        <v>488</v>
      </c>
      <c r="C5671" s="2" t="s">
        <v>650</v>
      </c>
      <c r="D5671" s="1" t="s">
        <v>299</v>
      </c>
      <c r="E5671" s="1">
        <v>6110</v>
      </c>
      <c r="F5671" s="1" t="s">
        <v>490</v>
      </c>
      <c r="G5671" s="2" t="s">
        <v>497</v>
      </c>
      <c r="H5671" s="1" t="s">
        <v>498</v>
      </c>
      <c r="I5671" s="1">
        <v>2010</v>
      </c>
      <c r="J5671" s="1">
        <v>2010</v>
      </c>
      <c r="K5671" s="1" t="s">
        <v>493</v>
      </c>
      <c r="L5671" s="1">
        <v>14243.5</v>
      </c>
      <c r="M5671" s="1" t="s">
        <v>504</v>
      </c>
      <c r="N5671" s="1" t="s">
        <v>505</v>
      </c>
    </row>
    <row r="5672" spans="1:14" hidden="1" x14ac:dyDescent="0.35">
      <c r="A5672" s="1" t="s">
        <v>487</v>
      </c>
      <c r="B5672" s="1" t="s">
        <v>488</v>
      </c>
      <c r="C5672" s="2" t="s">
        <v>650</v>
      </c>
      <c r="D5672" s="1" t="s">
        <v>299</v>
      </c>
      <c r="E5672" s="1">
        <v>6110</v>
      </c>
      <c r="F5672" s="1" t="s">
        <v>490</v>
      </c>
      <c r="G5672" s="2" t="s">
        <v>497</v>
      </c>
      <c r="H5672" s="1" t="s">
        <v>498</v>
      </c>
      <c r="I5672" s="1">
        <v>2011</v>
      </c>
      <c r="J5672" s="1">
        <v>2011</v>
      </c>
      <c r="K5672" s="1" t="s">
        <v>493</v>
      </c>
      <c r="L5672" s="1">
        <v>13483.87</v>
      </c>
      <c r="M5672" s="1" t="s">
        <v>504</v>
      </c>
      <c r="N5672" s="1" t="s">
        <v>505</v>
      </c>
    </row>
    <row r="5673" spans="1:14" hidden="1" x14ac:dyDescent="0.35">
      <c r="A5673" s="1" t="s">
        <v>487</v>
      </c>
      <c r="B5673" s="1" t="s">
        <v>488</v>
      </c>
      <c r="C5673" s="2" t="s">
        <v>650</v>
      </c>
      <c r="D5673" s="1" t="s">
        <v>299</v>
      </c>
      <c r="E5673" s="1">
        <v>6110</v>
      </c>
      <c r="F5673" s="1" t="s">
        <v>490</v>
      </c>
      <c r="G5673" s="2" t="s">
        <v>497</v>
      </c>
      <c r="H5673" s="1" t="s">
        <v>498</v>
      </c>
      <c r="I5673" s="1">
        <v>2012</v>
      </c>
      <c r="J5673" s="1">
        <v>2012</v>
      </c>
      <c r="K5673" s="1" t="s">
        <v>493</v>
      </c>
      <c r="L5673" s="1">
        <v>11444.9</v>
      </c>
      <c r="M5673" s="1" t="s">
        <v>504</v>
      </c>
      <c r="N5673" s="1" t="s">
        <v>505</v>
      </c>
    </row>
    <row r="5674" spans="1:14" hidden="1" x14ac:dyDescent="0.35">
      <c r="A5674" s="1" t="s">
        <v>487</v>
      </c>
      <c r="B5674" s="1" t="s">
        <v>488</v>
      </c>
      <c r="C5674" s="2" t="s">
        <v>650</v>
      </c>
      <c r="D5674" s="1" t="s">
        <v>299</v>
      </c>
      <c r="E5674" s="1">
        <v>6110</v>
      </c>
      <c r="F5674" s="1" t="s">
        <v>490</v>
      </c>
      <c r="G5674" s="2" t="s">
        <v>497</v>
      </c>
      <c r="H5674" s="1" t="s">
        <v>498</v>
      </c>
      <c r="I5674" s="1">
        <v>2013</v>
      </c>
      <c r="J5674" s="1">
        <v>2013</v>
      </c>
      <c r="K5674" s="1" t="s">
        <v>493</v>
      </c>
      <c r="L5674" s="1">
        <v>10962.29</v>
      </c>
      <c r="M5674" s="1" t="s">
        <v>504</v>
      </c>
      <c r="N5674" s="1" t="s">
        <v>505</v>
      </c>
    </row>
    <row r="5675" spans="1:14" hidden="1" x14ac:dyDescent="0.35">
      <c r="A5675" s="1" t="s">
        <v>487</v>
      </c>
      <c r="B5675" s="1" t="s">
        <v>488</v>
      </c>
      <c r="C5675" s="2" t="s">
        <v>650</v>
      </c>
      <c r="D5675" s="1" t="s">
        <v>299</v>
      </c>
      <c r="E5675" s="1">
        <v>6110</v>
      </c>
      <c r="F5675" s="1" t="s">
        <v>490</v>
      </c>
      <c r="G5675" s="2" t="s">
        <v>497</v>
      </c>
      <c r="H5675" s="1" t="s">
        <v>498</v>
      </c>
      <c r="I5675" s="1">
        <v>2014</v>
      </c>
      <c r="J5675" s="1">
        <v>2014</v>
      </c>
      <c r="K5675" s="1" t="s">
        <v>493</v>
      </c>
      <c r="L5675" s="1">
        <v>11615.08</v>
      </c>
      <c r="M5675" s="1" t="s">
        <v>504</v>
      </c>
      <c r="N5675" s="1" t="s">
        <v>505</v>
      </c>
    </row>
    <row r="5676" spans="1:14" hidden="1" x14ac:dyDescent="0.35">
      <c r="A5676" s="1" t="s">
        <v>487</v>
      </c>
      <c r="B5676" s="1" t="s">
        <v>488</v>
      </c>
      <c r="C5676" s="2" t="s">
        <v>650</v>
      </c>
      <c r="D5676" s="1" t="s">
        <v>299</v>
      </c>
      <c r="E5676" s="1">
        <v>6110</v>
      </c>
      <c r="F5676" s="1" t="s">
        <v>490</v>
      </c>
      <c r="G5676" s="2" t="s">
        <v>497</v>
      </c>
      <c r="H5676" s="1" t="s">
        <v>498</v>
      </c>
      <c r="I5676" s="1">
        <v>2015</v>
      </c>
      <c r="J5676" s="1">
        <v>2015</v>
      </c>
      <c r="K5676" s="1" t="s">
        <v>493</v>
      </c>
      <c r="L5676" s="1">
        <v>9840.27</v>
      </c>
      <c r="M5676" s="1" t="s">
        <v>504</v>
      </c>
      <c r="N5676" s="1" t="s">
        <v>505</v>
      </c>
    </row>
    <row r="5677" spans="1:14" hidden="1" x14ac:dyDescent="0.35">
      <c r="A5677" s="1" t="s">
        <v>487</v>
      </c>
      <c r="B5677" s="1" t="s">
        <v>488</v>
      </c>
      <c r="C5677" s="2" t="s">
        <v>650</v>
      </c>
      <c r="D5677" s="1" t="s">
        <v>299</v>
      </c>
      <c r="E5677" s="1">
        <v>6110</v>
      </c>
      <c r="F5677" s="1" t="s">
        <v>490</v>
      </c>
      <c r="G5677" s="2" t="s">
        <v>497</v>
      </c>
      <c r="H5677" s="1" t="s">
        <v>498</v>
      </c>
      <c r="I5677" s="1">
        <v>2016</v>
      </c>
      <c r="J5677" s="1">
        <v>2016</v>
      </c>
      <c r="K5677" s="1" t="s">
        <v>493</v>
      </c>
      <c r="L5677" s="1">
        <v>9920.07</v>
      </c>
      <c r="M5677" s="1" t="s">
        <v>504</v>
      </c>
      <c r="N5677" s="1" t="s">
        <v>505</v>
      </c>
    </row>
    <row r="5678" spans="1:14" hidden="1" x14ac:dyDescent="0.35">
      <c r="A5678" s="1" t="s">
        <v>487</v>
      </c>
      <c r="B5678" s="1" t="s">
        <v>488</v>
      </c>
      <c r="C5678" s="2" t="s">
        <v>650</v>
      </c>
      <c r="D5678" s="1" t="s">
        <v>299</v>
      </c>
      <c r="E5678" s="1">
        <v>6110</v>
      </c>
      <c r="F5678" s="1" t="s">
        <v>490</v>
      </c>
      <c r="G5678" s="2" t="s">
        <v>497</v>
      </c>
      <c r="H5678" s="1" t="s">
        <v>498</v>
      </c>
      <c r="I5678" s="1">
        <v>2017</v>
      </c>
      <c r="J5678" s="1">
        <v>2017</v>
      </c>
      <c r="K5678" s="1" t="s">
        <v>493</v>
      </c>
      <c r="L5678" s="1">
        <v>10957.91</v>
      </c>
      <c r="M5678" s="1" t="s">
        <v>504</v>
      </c>
      <c r="N5678" s="1" t="s">
        <v>505</v>
      </c>
    </row>
    <row r="5679" spans="1:14" hidden="1" x14ac:dyDescent="0.35">
      <c r="A5679" s="1" t="s">
        <v>487</v>
      </c>
      <c r="B5679" s="1" t="s">
        <v>488</v>
      </c>
      <c r="C5679" s="2" t="s">
        <v>650</v>
      </c>
      <c r="D5679" s="1" t="s">
        <v>299</v>
      </c>
      <c r="E5679" s="1">
        <v>6110</v>
      </c>
      <c r="F5679" s="1" t="s">
        <v>490</v>
      </c>
      <c r="G5679" s="2" t="s">
        <v>497</v>
      </c>
      <c r="H5679" s="1" t="s">
        <v>498</v>
      </c>
      <c r="I5679" s="1">
        <v>2018</v>
      </c>
      <c r="J5679" s="1">
        <v>2018</v>
      </c>
      <c r="K5679" s="1" t="s">
        <v>493</v>
      </c>
      <c r="L5679" s="1">
        <v>11830.8</v>
      </c>
      <c r="M5679" s="1" t="s">
        <v>504</v>
      </c>
      <c r="N5679" s="1" t="s">
        <v>505</v>
      </c>
    </row>
    <row r="5680" spans="1:14" hidden="1" x14ac:dyDescent="0.35">
      <c r="A5680" s="1" t="s">
        <v>487</v>
      </c>
      <c r="B5680" s="1" t="s">
        <v>488</v>
      </c>
      <c r="C5680" s="2" t="s">
        <v>650</v>
      </c>
      <c r="D5680" s="1" t="s">
        <v>299</v>
      </c>
      <c r="E5680" s="1">
        <v>6110</v>
      </c>
      <c r="F5680" s="1" t="s">
        <v>490</v>
      </c>
      <c r="G5680" s="2" t="s">
        <v>499</v>
      </c>
      <c r="H5680" s="1" t="s">
        <v>500</v>
      </c>
      <c r="I5680" s="1">
        <v>2001</v>
      </c>
      <c r="J5680" s="1">
        <v>2001</v>
      </c>
      <c r="K5680" s="1" t="s">
        <v>493</v>
      </c>
      <c r="L5680" s="1">
        <v>926.98</v>
      </c>
      <c r="M5680" s="1" t="s">
        <v>504</v>
      </c>
      <c r="N5680" s="1" t="s">
        <v>505</v>
      </c>
    </row>
    <row r="5681" spans="1:14" hidden="1" x14ac:dyDescent="0.35">
      <c r="A5681" s="1" t="s">
        <v>487</v>
      </c>
      <c r="B5681" s="1" t="s">
        <v>488</v>
      </c>
      <c r="C5681" s="2" t="s">
        <v>650</v>
      </c>
      <c r="D5681" s="1" t="s">
        <v>299</v>
      </c>
      <c r="E5681" s="1">
        <v>6110</v>
      </c>
      <c r="F5681" s="1" t="s">
        <v>490</v>
      </c>
      <c r="G5681" s="2" t="s">
        <v>499</v>
      </c>
      <c r="H5681" s="1" t="s">
        <v>500</v>
      </c>
      <c r="I5681" s="1">
        <v>2002</v>
      </c>
      <c r="J5681" s="1">
        <v>2002</v>
      </c>
      <c r="K5681" s="1" t="s">
        <v>493</v>
      </c>
      <c r="L5681" s="1">
        <v>910.59</v>
      </c>
      <c r="M5681" s="1" t="s">
        <v>504</v>
      </c>
      <c r="N5681" s="1" t="s">
        <v>505</v>
      </c>
    </row>
    <row r="5682" spans="1:14" hidden="1" x14ac:dyDescent="0.35">
      <c r="A5682" s="1" t="s">
        <v>487</v>
      </c>
      <c r="B5682" s="1" t="s">
        <v>488</v>
      </c>
      <c r="C5682" s="2" t="s">
        <v>650</v>
      </c>
      <c r="D5682" s="1" t="s">
        <v>299</v>
      </c>
      <c r="E5682" s="1">
        <v>6110</v>
      </c>
      <c r="F5682" s="1" t="s">
        <v>490</v>
      </c>
      <c r="G5682" s="2" t="s">
        <v>499</v>
      </c>
      <c r="H5682" s="1" t="s">
        <v>500</v>
      </c>
      <c r="I5682" s="1">
        <v>2003</v>
      </c>
      <c r="J5682" s="1">
        <v>2003</v>
      </c>
      <c r="K5682" s="1" t="s">
        <v>493</v>
      </c>
      <c r="L5682" s="1">
        <v>1180.93</v>
      </c>
      <c r="M5682" s="1" t="s">
        <v>504</v>
      </c>
      <c r="N5682" s="1" t="s">
        <v>505</v>
      </c>
    </row>
    <row r="5683" spans="1:14" hidden="1" x14ac:dyDescent="0.35">
      <c r="A5683" s="1" t="s">
        <v>487</v>
      </c>
      <c r="B5683" s="1" t="s">
        <v>488</v>
      </c>
      <c r="C5683" s="2" t="s">
        <v>650</v>
      </c>
      <c r="D5683" s="1" t="s">
        <v>299</v>
      </c>
      <c r="E5683" s="1">
        <v>6110</v>
      </c>
      <c r="F5683" s="1" t="s">
        <v>490</v>
      </c>
      <c r="G5683" s="2" t="s">
        <v>499</v>
      </c>
      <c r="H5683" s="1" t="s">
        <v>500</v>
      </c>
      <c r="I5683" s="1">
        <v>2004</v>
      </c>
      <c r="J5683" s="1">
        <v>2004</v>
      </c>
      <c r="K5683" s="1" t="s">
        <v>493</v>
      </c>
      <c r="L5683" s="1">
        <v>1492.68</v>
      </c>
      <c r="M5683" s="1" t="s">
        <v>504</v>
      </c>
      <c r="N5683" s="1" t="s">
        <v>505</v>
      </c>
    </row>
    <row r="5684" spans="1:14" hidden="1" x14ac:dyDescent="0.35">
      <c r="A5684" s="1" t="s">
        <v>487</v>
      </c>
      <c r="B5684" s="1" t="s">
        <v>488</v>
      </c>
      <c r="C5684" s="2" t="s">
        <v>650</v>
      </c>
      <c r="D5684" s="1" t="s">
        <v>299</v>
      </c>
      <c r="E5684" s="1">
        <v>6110</v>
      </c>
      <c r="F5684" s="1" t="s">
        <v>490</v>
      </c>
      <c r="G5684" s="2" t="s">
        <v>499</v>
      </c>
      <c r="H5684" s="1" t="s">
        <v>500</v>
      </c>
      <c r="I5684" s="1">
        <v>2005</v>
      </c>
      <c r="J5684" s="1">
        <v>2005</v>
      </c>
      <c r="K5684" s="1" t="s">
        <v>493</v>
      </c>
      <c r="L5684" s="1">
        <v>1435.68</v>
      </c>
      <c r="M5684" s="1" t="s">
        <v>504</v>
      </c>
      <c r="N5684" s="1" t="s">
        <v>505</v>
      </c>
    </row>
    <row r="5685" spans="1:14" hidden="1" x14ac:dyDescent="0.35">
      <c r="A5685" s="1" t="s">
        <v>487</v>
      </c>
      <c r="B5685" s="1" t="s">
        <v>488</v>
      </c>
      <c r="C5685" s="2" t="s">
        <v>650</v>
      </c>
      <c r="D5685" s="1" t="s">
        <v>299</v>
      </c>
      <c r="E5685" s="1">
        <v>6110</v>
      </c>
      <c r="F5685" s="1" t="s">
        <v>490</v>
      </c>
      <c r="G5685" s="2" t="s">
        <v>499</v>
      </c>
      <c r="H5685" s="1" t="s">
        <v>500</v>
      </c>
      <c r="I5685" s="1">
        <v>2006</v>
      </c>
      <c r="J5685" s="1">
        <v>2006</v>
      </c>
      <c r="K5685" s="1" t="s">
        <v>493</v>
      </c>
      <c r="L5685" s="1">
        <v>1662.41</v>
      </c>
      <c r="M5685" s="1" t="s">
        <v>504</v>
      </c>
      <c r="N5685" s="1" t="s">
        <v>505</v>
      </c>
    </row>
    <row r="5686" spans="1:14" hidden="1" x14ac:dyDescent="0.35">
      <c r="A5686" s="1" t="s">
        <v>487</v>
      </c>
      <c r="B5686" s="1" t="s">
        <v>488</v>
      </c>
      <c r="C5686" s="2" t="s">
        <v>650</v>
      </c>
      <c r="D5686" s="1" t="s">
        <v>299</v>
      </c>
      <c r="E5686" s="1">
        <v>6110</v>
      </c>
      <c r="F5686" s="1" t="s">
        <v>490</v>
      </c>
      <c r="G5686" s="2" t="s">
        <v>499</v>
      </c>
      <c r="H5686" s="1" t="s">
        <v>500</v>
      </c>
      <c r="I5686" s="1">
        <v>2007</v>
      </c>
      <c r="J5686" s="1">
        <v>2007</v>
      </c>
      <c r="K5686" s="1" t="s">
        <v>493</v>
      </c>
      <c r="L5686" s="1">
        <v>2316.11</v>
      </c>
      <c r="M5686" s="1" t="s">
        <v>504</v>
      </c>
      <c r="N5686" s="1" t="s">
        <v>505</v>
      </c>
    </row>
    <row r="5687" spans="1:14" hidden="1" x14ac:dyDescent="0.35">
      <c r="A5687" s="1" t="s">
        <v>487</v>
      </c>
      <c r="B5687" s="1" t="s">
        <v>488</v>
      </c>
      <c r="C5687" s="2" t="s">
        <v>650</v>
      </c>
      <c r="D5687" s="1" t="s">
        <v>299</v>
      </c>
      <c r="E5687" s="1">
        <v>6110</v>
      </c>
      <c r="F5687" s="1" t="s">
        <v>490</v>
      </c>
      <c r="G5687" s="2" t="s">
        <v>499</v>
      </c>
      <c r="H5687" s="1" t="s">
        <v>500</v>
      </c>
      <c r="I5687" s="1">
        <v>2008</v>
      </c>
      <c r="J5687" s="1">
        <v>2008</v>
      </c>
      <c r="K5687" s="1" t="s">
        <v>493</v>
      </c>
      <c r="L5687" s="1">
        <v>2731.19</v>
      </c>
      <c r="M5687" s="1" t="s">
        <v>504</v>
      </c>
      <c r="N5687" s="1" t="s">
        <v>505</v>
      </c>
    </row>
    <row r="5688" spans="1:14" hidden="1" x14ac:dyDescent="0.35">
      <c r="A5688" s="1" t="s">
        <v>487</v>
      </c>
      <c r="B5688" s="1" t="s">
        <v>488</v>
      </c>
      <c r="C5688" s="2" t="s">
        <v>650</v>
      </c>
      <c r="D5688" s="1" t="s">
        <v>299</v>
      </c>
      <c r="E5688" s="1">
        <v>6110</v>
      </c>
      <c r="F5688" s="1" t="s">
        <v>490</v>
      </c>
      <c r="G5688" s="2" t="s">
        <v>499</v>
      </c>
      <c r="H5688" s="1" t="s">
        <v>500</v>
      </c>
      <c r="I5688" s="1">
        <v>2009</v>
      </c>
      <c r="J5688" s="1">
        <v>2009</v>
      </c>
      <c r="K5688" s="1" t="s">
        <v>493</v>
      </c>
      <c r="L5688" s="1">
        <v>1376.65</v>
      </c>
      <c r="M5688" s="1" t="s">
        <v>504</v>
      </c>
      <c r="N5688" s="1" t="s">
        <v>505</v>
      </c>
    </row>
    <row r="5689" spans="1:14" hidden="1" x14ac:dyDescent="0.35">
      <c r="A5689" s="1" t="s">
        <v>487</v>
      </c>
      <c r="B5689" s="1" t="s">
        <v>488</v>
      </c>
      <c r="C5689" s="2" t="s">
        <v>650</v>
      </c>
      <c r="D5689" s="1" t="s">
        <v>299</v>
      </c>
      <c r="E5689" s="1">
        <v>6110</v>
      </c>
      <c r="F5689" s="1" t="s">
        <v>490</v>
      </c>
      <c r="G5689" s="2" t="s">
        <v>499</v>
      </c>
      <c r="H5689" s="1" t="s">
        <v>500</v>
      </c>
      <c r="I5689" s="1">
        <v>2010</v>
      </c>
      <c r="J5689" s="1">
        <v>2010</v>
      </c>
      <c r="K5689" s="1" t="s">
        <v>493</v>
      </c>
      <c r="L5689" s="1">
        <v>1179.8900000000001</v>
      </c>
      <c r="M5689" s="1" t="s">
        <v>504</v>
      </c>
      <c r="N5689" s="1" t="s">
        <v>505</v>
      </c>
    </row>
    <row r="5690" spans="1:14" hidden="1" x14ac:dyDescent="0.35">
      <c r="A5690" s="1" t="s">
        <v>487</v>
      </c>
      <c r="B5690" s="1" t="s">
        <v>488</v>
      </c>
      <c r="C5690" s="2" t="s">
        <v>650</v>
      </c>
      <c r="D5690" s="1" t="s">
        <v>299</v>
      </c>
      <c r="E5690" s="1">
        <v>6110</v>
      </c>
      <c r="F5690" s="1" t="s">
        <v>490</v>
      </c>
      <c r="G5690" s="2" t="s">
        <v>499</v>
      </c>
      <c r="H5690" s="1" t="s">
        <v>500</v>
      </c>
      <c r="I5690" s="1">
        <v>2011</v>
      </c>
      <c r="J5690" s="1">
        <v>2011</v>
      </c>
      <c r="K5690" s="1" t="s">
        <v>493</v>
      </c>
      <c r="L5690" s="1">
        <v>1492.18</v>
      </c>
      <c r="M5690" s="1" t="s">
        <v>504</v>
      </c>
      <c r="N5690" s="1" t="s">
        <v>505</v>
      </c>
    </row>
    <row r="5691" spans="1:14" hidden="1" x14ac:dyDescent="0.35">
      <c r="A5691" s="1" t="s">
        <v>487</v>
      </c>
      <c r="B5691" s="1" t="s">
        <v>488</v>
      </c>
      <c r="C5691" s="2" t="s">
        <v>650</v>
      </c>
      <c r="D5691" s="1" t="s">
        <v>299</v>
      </c>
      <c r="E5691" s="1">
        <v>6110</v>
      </c>
      <c r="F5691" s="1" t="s">
        <v>490</v>
      </c>
      <c r="G5691" s="2" t="s">
        <v>499</v>
      </c>
      <c r="H5691" s="1" t="s">
        <v>500</v>
      </c>
      <c r="I5691" s="1">
        <v>2012</v>
      </c>
      <c r="J5691" s="1">
        <v>2012</v>
      </c>
      <c r="K5691" s="1" t="s">
        <v>493</v>
      </c>
      <c r="L5691" s="1">
        <v>1124.19</v>
      </c>
      <c r="M5691" s="1" t="s">
        <v>504</v>
      </c>
      <c r="N5691" s="1" t="s">
        <v>505</v>
      </c>
    </row>
    <row r="5692" spans="1:14" hidden="1" x14ac:dyDescent="0.35">
      <c r="A5692" s="1" t="s">
        <v>487</v>
      </c>
      <c r="B5692" s="1" t="s">
        <v>488</v>
      </c>
      <c r="C5692" s="2" t="s">
        <v>650</v>
      </c>
      <c r="D5692" s="1" t="s">
        <v>299</v>
      </c>
      <c r="E5692" s="1">
        <v>6110</v>
      </c>
      <c r="F5692" s="1" t="s">
        <v>490</v>
      </c>
      <c r="G5692" s="2" t="s">
        <v>499</v>
      </c>
      <c r="H5692" s="1" t="s">
        <v>500</v>
      </c>
      <c r="I5692" s="1">
        <v>2013</v>
      </c>
      <c r="J5692" s="1">
        <v>2013</v>
      </c>
      <c r="K5692" s="1" t="s">
        <v>493</v>
      </c>
      <c r="L5692" s="1">
        <v>915.07</v>
      </c>
      <c r="M5692" s="1" t="s">
        <v>504</v>
      </c>
      <c r="N5692" s="1" t="s">
        <v>505</v>
      </c>
    </row>
    <row r="5693" spans="1:14" hidden="1" x14ac:dyDescent="0.35">
      <c r="A5693" s="1" t="s">
        <v>487</v>
      </c>
      <c r="B5693" s="1" t="s">
        <v>488</v>
      </c>
      <c r="C5693" s="2" t="s">
        <v>650</v>
      </c>
      <c r="D5693" s="1" t="s">
        <v>299</v>
      </c>
      <c r="E5693" s="1">
        <v>6110</v>
      </c>
      <c r="F5693" s="1" t="s">
        <v>490</v>
      </c>
      <c r="G5693" s="2" t="s">
        <v>499</v>
      </c>
      <c r="H5693" s="1" t="s">
        <v>500</v>
      </c>
      <c r="I5693" s="1">
        <v>2014</v>
      </c>
      <c r="J5693" s="1">
        <v>2014</v>
      </c>
      <c r="K5693" s="1" t="s">
        <v>493</v>
      </c>
      <c r="L5693" s="1">
        <v>811.71</v>
      </c>
      <c r="M5693" s="1" t="s">
        <v>504</v>
      </c>
      <c r="N5693" s="1" t="s">
        <v>505</v>
      </c>
    </row>
    <row r="5694" spans="1:14" hidden="1" x14ac:dyDescent="0.35">
      <c r="A5694" s="1" t="s">
        <v>487</v>
      </c>
      <c r="B5694" s="1" t="s">
        <v>488</v>
      </c>
      <c r="C5694" s="2" t="s">
        <v>650</v>
      </c>
      <c r="D5694" s="1" t="s">
        <v>299</v>
      </c>
      <c r="E5694" s="1">
        <v>6110</v>
      </c>
      <c r="F5694" s="1" t="s">
        <v>490</v>
      </c>
      <c r="G5694" s="2" t="s">
        <v>499</v>
      </c>
      <c r="H5694" s="1" t="s">
        <v>500</v>
      </c>
      <c r="I5694" s="1">
        <v>2015</v>
      </c>
      <c r="J5694" s="1">
        <v>2015</v>
      </c>
      <c r="K5694" s="1" t="s">
        <v>493</v>
      </c>
      <c r="L5694" s="1">
        <v>782.21</v>
      </c>
      <c r="M5694" s="1" t="s">
        <v>504</v>
      </c>
      <c r="N5694" s="1" t="s">
        <v>505</v>
      </c>
    </row>
    <row r="5695" spans="1:14" hidden="1" x14ac:dyDescent="0.35">
      <c r="A5695" s="1" t="s">
        <v>487</v>
      </c>
      <c r="B5695" s="1" t="s">
        <v>488</v>
      </c>
      <c r="C5695" s="2" t="s">
        <v>650</v>
      </c>
      <c r="D5695" s="1" t="s">
        <v>299</v>
      </c>
      <c r="E5695" s="1">
        <v>6110</v>
      </c>
      <c r="F5695" s="1" t="s">
        <v>490</v>
      </c>
      <c r="G5695" s="2" t="s">
        <v>499</v>
      </c>
      <c r="H5695" s="1" t="s">
        <v>500</v>
      </c>
      <c r="I5695" s="1">
        <v>2016</v>
      </c>
      <c r="J5695" s="1">
        <v>2016</v>
      </c>
      <c r="K5695" s="1" t="s">
        <v>493</v>
      </c>
      <c r="L5695" s="1">
        <v>658.61</v>
      </c>
      <c r="M5695" s="1" t="s">
        <v>504</v>
      </c>
      <c r="N5695" s="1" t="s">
        <v>505</v>
      </c>
    </row>
    <row r="5696" spans="1:14" hidden="1" x14ac:dyDescent="0.35">
      <c r="A5696" s="1" t="s">
        <v>487</v>
      </c>
      <c r="B5696" s="1" t="s">
        <v>488</v>
      </c>
      <c r="C5696" s="2" t="s">
        <v>650</v>
      </c>
      <c r="D5696" s="1" t="s">
        <v>299</v>
      </c>
      <c r="E5696" s="1">
        <v>6110</v>
      </c>
      <c r="F5696" s="1" t="s">
        <v>490</v>
      </c>
      <c r="G5696" s="2" t="s">
        <v>499</v>
      </c>
      <c r="H5696" s="1" t="s">
        <v>500</v>
      </c>
      <c r="I5696" s="1">
        <v>2017</v>
      </c>
      <c r="J5696" s="1">
        <v>2017</v>
      </c>
      <c r="K5696" s="1" t="s">
        <v>493</v>
      </c>
      <c r="L5696" s="1">
        <v>619.07000000000005</v>
      </c>
      <c r="M5696" s="1" t="s">
        <v>504</v>
      </c>
      <c r="N5696" s="1" t="s">
        <v>505</v>
      </c>
    </row>
    <row r="5697" spans="1:14" hidden="1" x14ac:dyDescent="0.35">
      <c r="A5697" s="1" t="s">
        <v>487</v>
      </c>
      <c r="B5697" s="1" t="s">
        <v>488</v>
      </c>
      <c r="C5697" s="2" t="s">
        <v>650</v>
      </c>
      <c r="D5697" s="1" t="s">
        <v>299</v>
      </c>
      <c r="E5697" s="1">
        <v>6110</v>
      </c>
      <c r="F5697" s="1" t="s">
        <v>490</v>
      </c>
      <c r="G5697" s="2" t="s">
        <v>499</v>
      </c>
      <c r="H5697" s="1" t="s">
        <v>500</v>
      </c>
      <c r="I5697" s="1">
        <v>2018</v>
      </c>
      <c r="J5697" s="1">
        <v>2018</v>
      </c>
      <c r="K5697" s="1" t="s">
        <v>493</v>
      </c>
      <c r="L5697" s="1">
        <v>742.82</v>
      </c>
      <c r="M5697" s="1" t="s">
        <v>504</v>
      </c>
      <c r="N5697" s="1" t="s">
        <v>505</v>
      </c>
    </row>
    <row r="5698" spans="1:14" hidden="1" x14ac:dyDescent="0.35">
      <c r="A5698" s="1" t="s">
        <v>487</v>
      </c>
      <c r="B5698" s="1" t="s">
        <v>488</v>
      </c>
      <c r="C5698" s="2" t="s">
        <v>650</v>
      </c>
      <c r="D5698" s="1" t="s">
        <v>299</v>
      </c>
      <c r="E5698" s="1">
        <v>6110</v>
      </c>
      <c r="F5698" s="1" t="s">
        <v>490</v>
      </c>
      <c r="G5698" s="2" t="s">
        <v>501</v>
      </c>
      <c r="H5698" s="1" t="s">
        <v>502</v>
      </c>
      <c r="I5698" s="1">
        <v>2001</v>
      </c>
      <c r="J5698" s="1">
        <v>2001</v>
      </c>
      <c r="K5698" s="1" t="s">
        <v>493</v>
      </c>
      <c r="L5698" s="1">
        <v>467.52</v>
      </c>
      <c r="M5698" s="1" t="s">
        <v>504</v>
      </c>
      <c r="N5698" s="1" t="s">
        <v>505</v>
      </c>
    </row>
    <row r="5699" spans="1:14" hidden="1" x14ac:dyDescent="0.35">
      <c r="A5699" s="1" t="s">
        <v>487</v>
      </c>
      <c r="B5699" s="1" t="s">
        <v>488</v>
      </c>
      <c r="C5699" s="2" t="s">
        <v>650</v>
      </c>
      <c r="D5699" s="1" t="s">
        <v>299</v>
      </c>
      <c r="E5699" s="1">
        <v>6110</v>
      </c>
      <c r="F5699" s="1" t="s">
        <v>490</v>
      </c>
      <c r="G5699" s="2" t="s">
        <v>501</v>
      </c>
      <c r="H5699" s="1" t="s">
        <v>502</v>
      </c>
      <c r="I5699" s="1">
        <v>2002</v>
      </c>
      <c r="J5699" s="1">
        <v>2002</v>
      </c>
      <c r="K5699" s="1" t="s">
        <v>493</v>
      </c>
      <c r="L5699" s="1">
        <v>640.15</v>
      </c>
      <c r="M5699" s="1" t="s">
        <v>504</v>
      </c>
      <c r="N5699" s="1" t="s">
        <v>505</v>
      </c>
    </row>
    <row r="5700" spans="1:14" hidden="1" x14ac:dyDescent="0.35">
      <c r="A5700" s="1" t="s">
        <v>487</v>
      </c>
      <c r="B5700" s="1" t="s">
        <v>488</v>
      </c>
      <c r="C5700" s="2" t="s">
        <v>650</v>
      </c>
      <c r="D5700" s="1" t="s">
        <v>299</v>
      </c>
      <c r="E5700" s="1">
        <v>6110</v>
      </c>
      <c r="F5700" s="1" t="s">
        <v>490</v>
      </c>
      <c r="G5700" s="2" t="s">
        <v>501</v>
      </c>
      <c r="H5700" s="1" t="s">
        <v>502</v>
      </c>
      <c r="I5700" s="1">
        <v>2003</v>
      </c>
      <c r="J5700" s="1">
        <v>2003</v>
      </c>
      <c r="K5700" s="1" t="s">
        <v>493</v>
      </c>
      <c r="L5700" s="1">
        <v>721.68</v>
      </c>
      <c r="M5700" s="1" t="s">
        <v>504</v>
      </c>
      <c r="N5700" s="1" t="s">
        <v>505</v>
      </c>
    </row>
    <row r="5701" spans="1:14" hidden="1" x14ac:dyDescent="0.35">
      <c r="A5701" s="1" t="s">
        <v>487</v>
      </c>
      <c r="B5701" s="1" t="s">
        <v>488</v>
      </c>
      <c r="C5701" s="2" t="s">
        <v>650</v>
      </c>
      <c r="D5701" s="1" t="s">
        <v>299</v>
      </c>
      <c r="E5701" s="1">
        <v>6110</v>
      </c>
      <c r="F5701" s="1" t="s">
        <v>490</v>
      </c>
      <c r="G5701" s="2" t="s">
        <v>501</v>
      </c>
      <c r="H5701" s="1" t="s">
        <v>502</v>
      </c>
      <c r="I5701" s="1">
        <v>2004</v>
      </c>
      <c r="J5701" s="1">
        <v>2004</v>
      </c>
      <c r="K5701" s="1" t="s">
        <v>493</v>
      </c>
      <c r="L5701" s="1">
        <v>672.95</v>
      </c>
      <c r="M5701" s="1" t="s">
        <v>504</v>
      </c>
      <c r="N5701" s="1" t="s">
        <v>505</v>
      </c>
    </row>
    <row r="5702" spans="1:14" hidden="1" x14ac:dyDescent="0.35">
      <c r="A5702" s="1" t="s">
        <v>487</v>
      </c>
      <c r="B5702" s="1" t="s">
        <v>488</v>
      </c>
      <c r="C5702" s="2" t="s">
        <v>650</v>
      </c>
      <c r="D5702" s="1" t="s">
        <v>299</v>
      </c>
      <c r="E5702" s="1">
        <v>6110</v>
      </c>
      <c r="F5702" s="1" t="s">
        <v>490</v>
      </c>
      <c r="G5702" s="2" t="s">
        <v>501</v>
      </c>
      <c r="H5702" s="1" t="s">
        <v>502</v>
      </c>
      <c r="I5702" s="1">
        <v>2005</v>
      </c>
      <c r="J5702" s="1">
        <v>2005</v>
      </c>
      <c r="K5702" s="1" t="s">
        <v>493</v>
      </c>
      <c r="L5702" s="1">
        <v>763.87</v>
      </c>
      <c r="M5702" s="1" t="s">
        <v>504</v>
      </c>
      <c r="N5702" s="1" t="s">
        <v>505</v>
      </c>
    </row>
    <row r="5703" spans="1:14" hidden="1" x14ac:dyDescent="0.35">
      <c r="A5703" s="1" t="s">
        <v>487</v>
      </c>
      <c r="B5703" s="1" t="s">
        <v>488</v>
      </c>
      <c r="C5703" s="2" t="s">
        <v>650</v>
      </c>
      <c r="D5703" s="1" t="s">
        <v>299</v>
      </c>
      <c r="E5703" s="1">
        <v>6110</v>
      </c>
      <c r="F5703" s="1" t="s">
        <v>490</v>
      </c>
      <c r="G5703" s="2" t="s">
        <v>501</v>
      </c>
      <c r="H5703" s="1" t="s">
        <v>502</v>
      </c>
      <c r="I5703" s="1">
        <v>2006</v>
      </c>
      <c r="J5703" s="1">
        <v>2006</v>
      </c>
      <c r="K5703" s="1" t="s">
        <v>493</v>
      </c>
      <c r="L5703" s="1">
        <v>897.75</v>
      </c>
      <c r="M5703" s="1" t="s">
        <v>504</v>
      </c>
      <c r="N5703" s="1" t="s">
        <v>505</v>
      </c>
    </row>
    <row r="5704" spans="1:14" hidden="1" x14ac:dyDescent="0.35">
      <c r="A5704" s="1" t="s">
        <v>487</v>
      </c>
      <c r="B5704" s="1" t="s">
        <v>488</v>
      </c>
      <c r="C5704" s="2" t="s">
        <v>650</v>
      </c>
      <c r="D5704" s="1" t="s">
        <v>299</v>
      </c>
      <c r="E5704" s="1">
        <v>6110</v>
      </c>
      <c r="F5704" s="1" t="s">
        <v>490</v>
      </c>
      <c r="G5704" s="2" t="s">
        <v>501</v>
      </c>
      <c r="H5704" s="1" t="s">
        <v>502</v>
      </c>
      <c r="I5704" s="1">
        <v>2007</v>
      </c>
      <c r="J5704" s="1">
        <v>2007</v>
      </c>
      <c r="K5704" s="1" t="s">
        <v>493</v>
      </c>
      <c r="L5704" s="1">
        <v>1052.53</v>
      </c>
      <c r="M5704" s="1" t="s">
        <v>504</v>
      </c>
      <c r="N5704" s="1" t="s">
        <v>505</v>
      </c>
    </row>
    <row r="5705" spans="1:14" hidden="1" x14ac:dyDescent="0.35">
      <c r="A5705" s="1" t="s">
        <v>487</v>
      </c>
      <c r="B5705" s="1" t="s">
        <v>488</v>
      </c>
      <c r="C5705" s="2" t="s">
        <v>650</v>
      </c>
      <c r="D5705" s="1" t="s">
        <v>299</v>
      </c>
      <c r="E5705" s="1">
        <v>6110</v>
      </c>
      <c r="F5705" s="1" t="s">
        <v>490</v>
      </c>
      <c r="G5705" s="2" t="s">
        <v>501</v>
      </c>
      <c r="H5705" s="1" t="s">
        <v>502</v>
      </c>
      <c r="I5705" s="1">
        <v>2008</v>
      </c>
      <c r="J5705" s="1">
        <v>2008</v>
      </c>
      <c r="K5705" s="1" t="s">
        <v>493</v>
      </c>
      <c r="L5705" s="1">
        <v>1222.2</v>
      </c>
      <c r="M5705" s="1" t="s">
        <v>504</v>
      </c>
      <c r="N5705" s="1" t="s">
        <v>505</v>
      </c>
    </row>
    <row r="5706" spans="1:14" hidden="1" x14ac:dyDescent="0.35">
      <c r="A5706" s="1" t="s">
        <v>487</v>
      </c>
      <c r="B5706" s="1" t="s">
        <v>488</v>
      </c>
      <c r="C5706" s="2" t="s">
        <v>650</v>
      </c>
      <c r="D5706" s="1" t="s">
        <v>299</v>
      </c>
      <c r="E5706" s="1">
        <v>6110</v>
      </c>
      <c r="F5706" s="1" t="s">
        <v>490</v>
      </c>
      <c r="G5706" s="2" t="s">
        <v>501</v>
      </c>
      <c r="H5706" s="1" t="s">
        <v>502</v>
      </c>
      <c r="I5706" s="1">
        <v>2009</v>
      </c>
      <c r="J5706" s="1">
        <v>2009</v>
      </c>
      <c r="K5706" s="1" t="s">
        <v>493</v>
      </c>
      <c r="L5706" s="1">
        <v>1527.29</v>
      </c>
      <c r="M5706" s="1" t="s">
        <v>504</v>
      </c>
      <c r="N5706" s="1" t="s">
        <v>505</v>
      </c>
    </row>
    <row r="5707" spans="1:14" hidden="1" x14ac:dyDescent="0.35">
      <c r="A5707" s="1" t="s">
        <v>487</v>
      </c>
      <c r="B5707" s="1" t="s">
        <v>488</v>
      </c>
      <c r="C5707" s="2" t="s">
        <v>650</v>
      </c>
      <c r="D5707" s="1" t="s">
        <v>299</v>
      </c>
      <c r="E5707" s="1">
        <v>6110</v>
      </c>
      <c r="F5707" s="1" t="s">
        <v>490</v>
      </c>
      <c r="G5707" s="2" t="s">
        <v>501</v>
      </c>
      <c r="H5707" s="1" t="s">
        <v>502</v>
      </c>
      <c r="I5707" s="1">
        <v>2010</v>
      </c>
      <c r="J5707" s="1">
        <v>2010</v>
      </c>
      <c r="K5707" s="1" t="s">
        <v>493</v>
      </c>
      <c r="L5707" s="1">
        <v>1067.2</v>
      </c>
      <c r="M5707" s="1" t="s">
        <v>504</v>
      </c>
      <c r="N5707" s="1" t="s">
        <v>505</v>
      </c>
    </row>
    <row r="5708" spans="1:14" hidden="1" x14ac:dyDescent="0.35">
      <c r="A5708" s="1" t="s">
        <v>487</v>
      </c>
      <c r="B5708" s="1" t="s">
        <v>488</v>
      </c>
      <c r="C5708" s="2" t="s">
        <v>650</v>
      </c>
      <c r="D5708" s="1" t="s">
        <v>299</v>
      </c>
      <c r="E5708" s="1">
        <v>6110</v>
      </c>
      <c r="F5708" s="1" t="s">
        <v>490</v>
      </c>
      <c r="G5708" s="2" t="s">
        <v>501</v>
      </c>
      <c r="H5708" s="1" t="s">
        <v>502</v>
      </c>
      <c r="I5708" s="1">
        <v>2011</v>
      </c>
      <c r="J5708" s="1">
        <v>2011</v>
      </c>
      <c r="K5708" s="1" t="s">
        <v>493</v>
      </c>
      <c r="L5708" s="1">
        <v>977.15</v>
      </c>
      <c r="M5708" s="1" t="s">
        <v>504</v>
      </c>
      <c r="N5708" s="1" t="s">
        <v>505</v>
      </c>
    </row>
    <row r="5709" spans="1:14" hidden="1" x14ac:dyDescent="0.35">
      <c r="A5709" s="1" t="s">
        <v>487</v>
      </c>
      <c r="B5709" s="1" t="s">
        <v>488</v>
      </c>
      <c r="C5709" s="2" t="s">
        <v>650</v>
      </c>
      <c r="D5709" s="1" t="s">
        <v>299</v>
      </c>
      <c r="E5709" s="1">
        <v>6110</v>
      </c>
      <c r="F5709" s="1" t="s">
        <v>490</v>
      </c>
      <c r="G5709" s="2" t="s">
        <v>501</v>
      </c>
      <c r="H5709" s="1" t="s">
        <v>502</v>
      </c>
      <c r="I5709" s="1">
        <v>2012</v>
      </c>
      <c r="J5709" s="1">
        <v>2012</v>
      </c>
      <c r="K5709" s="1" t="s">
        <v>493</v>
      </c>
      <c r="L5709" s="1">
        <v>644.96</v>
      </c>
      <c r="M5709" s="1" t="s">
        <v>504</v>
      </c>
      <c r="N5709" s="1" t="s">
        <v>505</v>
      </c>
    </row>
    <row r="5710" spans="1:14" hidden="1" x14ac:dyDescent="0.35">
      <c r="A5710" s="1" t="s">
        <v>487</v>
      </c>
      <c r="B5710" s="1" t="s">
        <v>488</v>
      </c>
      <c r="C5710" s="2" t="s">
        <v>650</v>
      </c>
      <c r="D5710" s="1" t="s">
        <v>299</v>
      </c>
      <c r="E5710" s="1">
        <v>6110</v>
      </c>
      <c r="F5710" s="1" t="s">
        <v>490</v>
      </c>
      <c r="G5710" s="2" t="s">
        <v>501</v>
      </c>
      <c r="H5710" s="1" t="s">
        <v>502</v>
      </c>
      <c r="I5710" s="1">
        <v>2013</v>
      </c>
      <c r="J5710" s="1">
        <v>2013</v>
      </c>
      <c r="K5710" s="1" t="s">
        <v>493</v>
      </c>
      <c r="L5710" s="1">
        <v>540.54</v>
      </c>
      <c r="M5710" s="1" t="s">
        <v>504</v>
      </c>
      <c r="N5710" s="1" t="s">
        <v>505</v>
      </c>
    </row>
    <row r="5711" spans="1:14" hidden="1" x14ac:dyDescent="0.35">
      <c r="A5711" s="1" t="s">
        <v>487</v>
      </c>
      <c r="B5711" s="1" t="s">
        <v>488</v>
      </c>
      <c r="C5711" s="2" t="s">
        <v>650</v>
      </c>
      <c r="D5711" s="1" t="s">
        <v>299</v>
      </c>
      <c r="E5711" s="1">
        <v>6110</v>
      </c>
      <c r="F5711" s="1" t="s">
        <v>490</v>
      </c>
      <c r="G5711" s="2" t="s">
        <v>501</v>
      </c>
      <c r="H5711" s="1" t="s">
        <v>502</v>
      </c>
      <c r="I5711" s="1">
        <v>2014</v>
      </c>
      <c r="J5711" s="1">
        <v>2014</v>
      </c>
      <c r="K5711" s="1" t="s">
        <v>493</v>
      </c>
      <c r="L5711" s="1">
        <v>584.54</v>
      </c>
      <c r="M5711" s="1" t="s">
        <v>504</v>
      </c>
      <c r="N5711" s="1" t="s">
        <v>505</v>
      </c>
    </row>
    <row r="5712" spans="1:14" hidden="1" x14ac:dyDescent="0.35">
      <c r="A5712" s="1" t="s">
        <v>487</v>
      </c>
      <c r="B5712" s="1" t="s">
        <v>488</v>
      </c>
      <c r="C5712" s="2" t="s">
        <v>650</v>
      </c>
      <c r="D5712" s="1" t="s">
        <v>299</v>
      </c>
      <c r="E5712" s="1">
        <v>6110</v>
      </c>
      <c r="F5712" s="1" t="s">
        <v>490</v>
      </c>
      <c r="G5712" s="2" t="s">
        <v>501</v>
      </c>
      <c r="H5712" s="1" t="s">
        <v>502</v>
      </c>
      <c r="I5712" s="1">
        <v>2015</v>
      </c>
      <c r="J5712" s="1">
        <v>2015</v>
      </c>
      <c r="K5712" s="1" t="s">
        <v>493</v>
      </c>
      <c r="L5712" s="1">
        <v>464.89</v>
      </c>
      <c r="M5712" s="1" t="s">
        <v>504</v>
      </c>
      <c r="N5712" s="1" t="s">
        <v>505</v>
      </c>
    </row>
    <row r="5713" spans="1:14" hidden="1" x14ac:dyDescent="0.35">
      <c r="A5713" s="1" t="s">
        <v>487</v>
      </c>
      <c r="B5713" s="1" t="s">
        <v>488</v>
      </c>
      <c r="C5713" s="2" t="s">
        <v>650</v>
      </c>
      <c r="D5713" s="1" t="s">
        <v>299</v>
      </c>
      <c r="E5713" s="1">
        <v>6110</v>
      </c>
      <c r="F5713" s="1" t="s">
        <v>490</v>
      </c>
      <c r="G5713" s="2" t="s">
        <v>501</v>
      </c>
      <c r="H5713" s="1" t="s">
        <v>502</v>
      </c>
      <c r="I5713" s="1">
        <v>2016</v>
      </c>
      <c r="J5713" s="1">
        <v>2016</v>
      </c>
      <c r="K5713" s="1" t="s">
        <v>493</v>
      </c>
      <c r="L5713" s="1">
        <v>464.9</v>
      </c>
      <c r="M5713" s="1" t="s">
        <v>504</v>
      </c>
      <c r="N5713" s="1" t="s">
        <v>505</v>
      </c>
    </row>
    <row r="5714" spans="1:14" hidden="1" x14ac:dyDescent="0.35">
      <c r="A5714" s="1" t="s">
        <v>487</v>
      </c>
      <c r="B5714" s="1" t="s">
        <v>488</v>
      </c>
      <c r="C5714" s="2" t="s">
        <v>650</v>
      </c>
      <c r="D5714" s="1" t="s">
        <v>299</v>
      </c>
      <c r="E5714" s="1">
        <v>6110</v>
      </c>
      <c r="F5714" s="1" t="s">
        <v>490</v>
      </c>
      <c r="G5714" s="2" t="s">
        <v>501</v>
      </c>
      <c r="H5714" s="1" t="s">
        <v>502</v>
      </c>
      <c r="I5714" s="1">
        <v>2017</v>
      </c>
      <c r="J5714" s="1">
        <v>2017</v>
      </c>
      <c r="K5714" s="1" t="s">
        <v>493</v>
      </c>
      <c r="L5714" s="1">
        <v>959.1</v>
      </c>
      <c r="M5714" s="1" t="s">
        <v>504</v>
      </c>
      <c r="N5714" s="1" t="s">
        <v>505</v>
      </c>
    </row>
    <row r="5715" spans="1:14" hidden="1" x14ac:dyDescent="0.35">
      <c r="A5715" s="1" t="s">
        <v>487</v>
      </c>
      <c r="B5715" s="1" t="s">
        <v>488</v>
      </c>
      <c r="C5715" s="2" t="s">
        <v>650</v>
      </c>
      <c r="D5715" s="1" t="s">
        <v>299</v>
      </c>
      <c r="E5715" s="1">
        <v>6110</v>
      </c>
      <c r="F5715" s="1" t="s">
        <v>490</v>
      </c>
      <c r="G5715" s="2" t="s">
        <v>501</v>
      </c>
      <c r="H5715" s="1" t="s">
        <v>502</v>
      </c>
      <c r="I5715" s="1">
        <v>2018</v>
      </c>
      <c r="J5715" s="1">
        <v>2018</v>
      </c>
      <c r="K5715" s="1" t="s">
        <v>493</v>
      </c>
      <c r="L5715" s="1">
        <v>951.85</v>
      </c>
      <c r="M5715" s="1" t="s">
        <v>504</v>
      </c>
      <c r="N5715" s="1" t="s">
        <v>505</v>
      </c>
    </row>
    <row r="5716" spans="1:14" hidden="1" x14ac:dyDescent="0.35">
      <c r="A5716" s="1" t="s">
        <v>487</v>
      </c>
      <c r="B5716" s="1" t="s">
        <v>488</v>
      </c>
      <c r="C5716" s="2" t="s">
        <v>651</v>
      </c>
      <c r="D5716" s="1" t="s">
        <v>301</v>
      </c>
      <c r="E5716" s="1">
        <v>6110</v>
      </c>
      <c r="F5716" s="1" t="s">
        <v>490</v>
      </c>
      <c r="G5716" s="2" t="s">
        <v>491</v>
      </c>
      <c r="H5716" s="1" t="s">
        <v>492</v>
      </c>
      <c r="I5716" s="1">
        <v>2001</v>
      </c>
      <c r="J5716" s="1">
        <v>2001</v>
      </c>
      <c r="K5716" s="1" t="s">
        <v>493</v>
      </c>
      <c r="L5716" s="1">
        <v>156.63999999999999</v>
      </c>
      <c r="M5716" s="1" t="s">
        <v>504</v>
      </c>
      <c r="N5716" s="1" t="s">
        <v>505</v>
      </c>
    </row>
    <row r="5717" spans="1:14" hidden="1" x14ac:dyDescent="0.35">
      <c r="A5717" s="1" t="s">
        <v>487</v>
      </c>
      <c r="B5717" s="1" t="s">
        <v>488</v>
      </c>
      <c r="C5717" s="2" t="s">
        <v>651</v>
      </c>
      <c r="D5717" s="1" t="s">
        <v>301</v>
      </c>
      <c r="E5717" s="1">
        <v>6110</v>
      </c>
      <c r="F5717" s="1" t="s">
        <v>490</v>
      </c>
      <c r="G5717" s="2" t="s">
        <v>491</v>
      </c>
      <c r="H5717" s="1" t="s">
        <v>492</v>
      </c>
      <c r="I5717" s="1">
        <v>2002</v>
      </c>
      <c r="J5717" s="1">
        <v>2002</v>
      </c>
      <c r="K5717" s="1" t="s">
        <v>493</v>
      </c>
      <c r="L5717" s="1">
        <v>152.32</v>
      </c>
      <c r="M5717" s="1" t="s">
        <v>504</v>
      </c>
      <c r="N5717" s="1" t="s">
        <v>505</v>
      </c>
    </row>
    <row r="5718" spans="1:14" hidden="1" x14ac:dyDescent="0.35">
      <c r="A5718" s="1" t="s">
        <v>487</v>
      </c>
      <c r="B5718" s="1" t="s">
        <v>488</v>
      </c>
      <c r="C5718" s="2" t="s">
        <v>651</v>
      </c>
      <c r="D5718" s="1" t="s">
        <v>301</v>
      </c>
      <c r="E5718" s="1">
        <v>6110</v>
      </c>
      <c r="F5718" s="1" t="s">
        <v>490</v>
      </c>
      <c r="G5718" s="2" t="s">
        <v>491</v>
      </c>
      <c r="H5718" s="1" t="s">
        <v>492</v>
      </c>
      <c r="I5718" s="1">
        <v>2003</v>
      </c>
      <c r="J5718" s="1">
        <v>2003</v>
      </c>
      <c r="K5718" s="1" t="s">
        <v>493</v>
      </c>
      <c r="L5718" s="1">
        <v>159.78</v>
      </c>
      <c r="M5718" s="1" t="s">
        <v>504</v>
      </c>
      <c r="N5718" s="1" t="s">
        <v>505</v>
      </c>
    </row>
    <row r="5719" spans="1:14" hidden="1" x14ac:dyDescent="0.35">
      <c r="A5719" s="1" t="s">
        <v>487</v>
      </c>
      <c r="B5719" s="1" t="s">
        <v>488</v>
      </c>
      <c r="C5719" s="2" t="s">
        <v>651</v>
      </c>
      <c r="D5719" s="1" t="s">
        <v>301</v>
      </c>
      <c r="E5719" s="1">
        <v>6110</v>
      </c>
      <c r="F5719" s="1" t="s">
        <v>490</v>
      </c>
      <c r="G5719" s="2" t="s">
        <v>491</v>
      </c>
      <c r="H5719" s="1" t="s">
        <v>492</v>
      </c>
      <c r="I5719" s="1">
        <v>2004</v>
      </c>
      <c r="J5719" s="1">
        <v>2004</v>
      </c>
      <c r="K5719" s="1" t="s">
        <v>493</v>
      </c>
      <c r="L5719" s="1">
        <v>168.81</v>
      </c>
      <c r="M5719" s="1" t="s">
        <v>504</v>
      </c>
      <c r="N5719" s="1" t="s">
        <v>505</v>
      </c>
    </row>
    <row r="5720" spans="1:14" hidden="1" x14ac:dyDescent="0.35">
      <c r="A5720" s="1" t="s">
        <v>487</v>
      </c>
      <c r="B5720" s="1" t="s">
        <v>488</v>
      </c>
      <c r="C5720" s="2" t="s">
        <v>651</v>
      </c>
      <c r="D5720" s="1" t="s">
        <v>301</v>
      </c>
      <c r="E5720" s="1">
        <v>6110</v>
      </c>
      <c r="F5720" s="1" t="s">
        <v>490</v>
      </c>
      <c r="G5720" s="2" t="s">
        <v>491</v>
      </c>
      <c r="H5720" s="1" t="s">
        <v>492</v>
      </c>
      <c r="I5720" s="1">
        <v>2005</v>
      </c>
      <c r="J5720" s="1">
        <v>2005</v>
      </c>
      <c r="K5720" s="1" t="s">
        <v>493</v>
      </c>
      <c r="L5720" s="1">
        <v>234.24</v>
      </c>
      <c r="M5720" s="1" t="s">
        <v>504</v>
      </c>
      <c r="N5720" s="1" t="s">
        <v>505</v>
      </c>
    </row>
    <row r="5721" spans="1:14" hidden="1" x14ac:dyDescent="0.35">
      <c r="A5721" s="1" t="s">
        <v>487</v>
      </c>
      <c r="B5721" s="1" t="s">
        <v>488</v>
      </c>
      <c r="C5721" s="2" t="s">
        <v>651</v>
      </c>
      <c r="D5721" s="1" t="s">
        <v>301</v>
      </c>
      <c r="E5721" s="1">
        <v>6110</v>
      </c>
      <c r="F5721" s="1" t="s">
        <v>490</v>
      </c>
      <c r="G5721" s="2" t="s">
        <v>491</v>
      </c>
      <c r="H5721" s="1" t="s">
        <v>492</v>
      </c>
      <c r="I5721" s="1">
        <v>2006</v>
      </c>
      <c r="J5721" s="1">
        <v>2006</v>
      </c>
      <c r="K5721" s="1" t="s">
        <v>493</v>
      </c>
      <c r="L5721" s="1">
        <v>334.78</v>
      </c>
      <c r="M5721" s="1" t="s">
        <v>504</v>
      </c>
      <c r="N5721" s="1" t="s">
        <v>505</v>
      </c>
    </row>
    <row r="5722" spans="1:14" hidden="1" x14ac:dyDescent="0.35">
      <c r="A5722" s="1" t="s">
        <v>487</v>
      </c>
      <c r="B5722" s="1" t="s">
        <v>488</v>
      </c>
      <c r="C5722" s="2" t="s">
        <v>651</v>
      </c>
      <c r="D5722" s="1" t="s">
        <v>301</v>
      </c>
      <c r="E5722" s="1">
        <v>6110</v>
      </c>
      <c r="F5722" s="1" t="s">
        <v>490</v>
      </c>
      <c r="G5722" s="2" t="s">
        <v>491</v>
      </c>
      <c r="H5722" s="1" t="s">
        <v>492</v>
      </c>
      <c r="I5722" s="1">
        <v>2007</v>
      </c>
      <c r="J5722" s="1">
        <v>2007</v>
      </c>
      <c r="K5722" s="1" t="s">
        <v>493</v>
      </c>
      <c r="L5722" s="1">
        <v>339.76</v>
      </c>
      <c r="M5722" s="1" t="s">
        <v>504</v>
      </c>
      <c r="N5722" s="1" t="s">
        <v>505</v>
      </c>
    </row>
    <row r="5723" spans="1:14" hidden="1" x14ac:dyDescent="0.35">
      <c r="A5723" s="1" t="s">
        <v>487</v>
      </c>
      <c r="B5723" s="1" t="s">
        <v>488</v>
      </c>
      <c r="C5723" s="2" t="s">
        <v>651</v>
      </c>
      <c r="D5723" s="1" t="s">
        <v>301</v>
      </c>
      <c r="E5723" s="1">
        <v>6110</v>
      </c>
      <c r="F5723" s="1" t="s">
        <v>490</v>
      </c>
      <c r="G5723" s="2" t="s">
        <v>491</v>
      </c>
      <c r="H5723" s="1" t="s">
        <v>492</v>
      </c>
      <c r="I5723" s="1">
        <v>2008</v>
      </c>
      <c r="J5723" s="1">
        <v>2008</v>
      </c>
      <c r="K5723" s="1" t="s">
        <v>493</v>
      </c>
      <c r="L5723" s="1">
        <v>547.01</v>
      </c>
      <c r="M5723" s="1" t="s">
        <v>504</v>
      </c>
      <c r="N5723" s="1" t="s">
        <v>505</v>
      </c>
    </row>
    <row r="5724" spans="1:14" hidden="1" x14ac:dyDescent="0.35">
      <c r="A5724" s="1" t="s">
        <v>487</v>
      </c>
      <c r="B5724" s="1" t="s">
        <v>488</v>
      </c>
      <c r="C5724" s="2" t="s">
        <v>651</v>
      </c>
      <c r="D5724" s="1" t="s">
        <v>301</v>
      </c>
      <c r="E5724" s="1">
        <v>6110</v>
      </c>
      <c r="F5724" s="1" t="s">
        <v>490</v>
      </c>
      <c r="G5724" s="2" t="s">
        <v>491</v>
      </c>
      <c r="H5724" s="1" t="s">
        <v>492</v>
      </c>
      <c r="I5724" s="1">
        <v>2009</v>
      </c>
      <c r="J5724" s="1">
        <v>2009</v>
      </c>
      <c r="K5724" s="1" t="s">
        <v>493</v>
      </c>
      <c r="L5724" s="1">
        <v>574.82000000000005</v>
      </c>
      <c r="M5724" s="1" t="s">
        <v>504</v>
      </c>
      <c r="N5724" s="1" t="s">
        <v>505</v>
      </c>
    </row>
    <row r="5725" spans="1:14" hidden="1" x14ac:dyDescent="0.35">
      <c r="A5725" s="1" t="s">
        <v>487</v>
      </c>
      <c r="B5725" s="1" t="s">
        <v>488</v>
      </c>
      <c r="C5725" s="2" t="s">
        <v>651</v>
      </c>
      <c r="D5725" s="1" t="s">
        <v>301</v>
      </c>
      <c r="E5725" s="1">
        <v>6110</v>
      </c>
      <c r="F5725" s="1" t="s">
        <v>490</v>
      </c>
      <c r="G5725" s="2" t="s">
        <v>491</v>
      </c>
      <c r="H5725" s="1" t="s">
        <v>492</v>
      </c>
      <c r="I5725" s="1">
        <v>2010</v>
      </c>
      <c r="J5725" s="1">
        <v>2010</v>
      </c>
      <c r="K5725" s="1" t="s">
        <v>493</v>
      </c>
      <c r="L5725" s="1">
        <v>609.79</v>
      </c>
      <c r="M5725" s="1" t="s">
        <v>504</v>
      </c>
      <c r="N5725" s="1" t="s">
        <v>505</v>
      </c>
    </row>
    <row r="5726" spans="1:14" hidden="1" x14ac:dyDescent="0.35">
      <c r="A5726" s="1" t="s">
        <v>487</v>
      </c>
      <c r="B5726" s="1" t="s">
        <v>488</v>
      </c>
      <c r="C5726" s="2" t="s">
        <v>651</v>
      </c>
      <c r="D5726" s="1" t="s">
        <v>301</v>
      </c>
      <c r="E5726" s="1">
        <v>6110</v>
      </c>
      <c r="F5726" s="1" t="s">
        <v>490</v>
      </c>
      <c r="G5726" s="2" t="s">
        <v>491</v>
      </c>
      <c r="H5726" s="1" t="s">
        <v>492</v>
      </c>
      <c r="I5726" s="1">
        <v>2011</v>
      </c>
      <c r="J5726" s="1">
        <v>2011</v>
      </c>
      <c r="K5726" s="1" t="s">
        <v>493</v>
      </c>
      <c r="L5726" s="1">
        <v>677.05</v>
      </c>
      <c r="M5726" s="1" t="s">
        <v>504</v>
      </c>
      <c r="N5726" s="1" t="s">
        <v>505</v>
      </c>
    </row>
    <row r="5727" spans="1:14" hidden="1" x14ac:dyDescent="0.35">
      <c r="A5727" s="1" t="s">
        <v>487</v>
      </c>
      <c r="B5727" s="1" t="s">
        <v>488</v>
      </c>
      <c r="C5727" s="2" t="s">
        <v>651</v>
      </c>
      <c r="D5727" s="1" t="s">
        <v>301</v>
      </c>
      <c r="E5727" s="1">
        <v>6110</v>
      </c>
      <c r="F5727" s="1" t="s">
        <v>490</v>
      </c>
      <c r="G5727" s="2" t="s">
        <v>491</v>
      </c>
      <c r="H5727" s="1" t="s">
        <v>492</v>
      </c>
      <c r="I5727" s="1">
        <v>2012</v>
      </c>
      <c r="J5727" s="1">
        <v>2012</v>
      </c>
      <c r="K5727" s="1" t="s">
        <v>493</v>
      </c>
      <c r="L5727" s="1">
        <v>601.71</v>
      </c>
      <c r="M5727" s="1" t="s">
        <v>504</v>
      </c>
      <c r="N5727" s="1" t="s">
        <v>505</v>
      </c>
    </row>
    <row r="5728" spans="1:14" hidden="1" x14ac:dyDescent="0.35">
      <c r="A5728" s="1" t="s">
        <v>487</v>
      </c>
      <c r="B5728" s="1" t="s">
        <v>488</v>
      </c>
      <c r="C5728" s="2" t="s">
        <v>651</v>
      </c>
      <c r="D5728" s="1" t="s">
        <v>301</v>
      </c>
      <c r="E5728" s="1">
        <v>6110</v>
      </c>
      <c r="F5728" s="1" t="s">
        <v>490</v>
      </c>
      <c r="G5728" s="2" t="s">
        <v>491</v>
      </c>
      <c r="H5728" s="1" t="s">
        <v>492</v>
      </c>
      <c r="I5728" s="1">
        <v>2013</v>
      </c>
      <c r="J5728" s="1">
        <v>2013</v>
      </c>
      <c r="K5728" s="1" t="s">
        <v>493</v>
      </c>
      <c r="L5728" s="1">
        <v>516.16</v>
      </c>
      <c r="M5728" s="1" t="s">
        <v>504</v>
      </c>
      <c r="N5728" s="1" t="s">
        <v>505</v>
      </c>
    </row>
    <row r="5729" spans="1:14" hidden="1" x14ac:dyDescent="0.35">
      <c r="A5729" s="1" t="s">
        <v>487</v>
      </c>
      <c r="B5729" s="1" t="s">
        <v>488</v>
      </c>
      <c r="C5729" s="2" t="s">
        <v>651</v>
      </c>
      <c r="D5729" s="1" t="s">
        <v>301</v>
      </c>
      <c r="E5729" s="1">
        <v>6110</v>
      </c>
      <c r="F5729" s="1" t="s">
        <v>490</v>
      </c>
      <c r="G5729" s="2" t="s">
        <v>491</v>
      </c>
      <c r="H5729" s="1" t="s">
        <v>492</v>
      </c>
      <c r="I5729" s="1">
        <v>2014</v>
      </c>
      <c r="J5729" s="1">
        <v>2014</v>
      </c>
      <c r="K5729" s="1" t="s">
        <v>493</v>
      </c>
      <c r="L5729" s="1">
        <v>795.63</v>
      </c>
      <c r="M5729" s="1" t="s">
        <v>504</v>
      </c>
      <c r="N5729" s="1" t="s">
        <v>505</v>
      </c>
    </row>
    <row r="5730" spans="1:14" hidden="1" x14ac:dyDescent="0.35">
      <c r="A5730" s="1" t="s">
        <v>487</v>
      </c>
      <c r="B5730" s="1" t="s">
        <v>488</v>
      </c>
      <c r="C5730" s="2" t="s">
        <v>651</v>
      </c>
      <c r="D5730" s="1" t="s">
        <v>301</v>
      </c>
      <c r="E5730" s="1">
        <v>6110</v>
      </c>
      <c r="F5730" s="1" t="s">
        <v>490</v>
      </c>
      <c r="G5730" s="2" t="s">
        <v>491</v>
      </c>
      <c r="H5730" s="1" t="s">
        <v>492</v>
      </c>
      <c r="I5730" s="1">
        <v>2015</v>
      </c>
      <c r="J5730" s="1">
        <v>2015</v>
      </c>
      <c r="K5730" s="1" t="s">
        <v>493</v>
      </c>
      <c r="L5730" s="1">
        <v>1072.55</v>
      </c>
      <c r="M5730" s="1" t="s">
        <v>504</v>
      </c>
      <c r="N5730" s="1" t="s">
        <v>505</v>
      </c>
    </row>
    <row r="5731" spans="1:14" hidden="1" x14ac:dyDescent="0.35">
      <c r="A5731" s="1" t="s">
        <v>487</v>
      </c>
      <c r="B5731" s="1" t="s">
        <v>488</v>
      </c>
      <c r="C5731" s="2" t="s">
        <v>651</v>
      </c>
      <c r="D5731" s="1" t="s">
        <v>301</v>
      </c>
      <c r="E5731" s="1">
        <v>6110</v>
      </c>
      <c r="F5731" s="1" t="s">
        <v>490</v>
      </c>
      <c r="G5731" s="2" t="s">
        <v>491</v>
      </c>
      <c r="H5731" s="1" t="s">
        <v>492</v>
      </c>
      <c r="I5731" s="1">
        <v>2016</v>
      </c>
      <c r="J5731" s="1">
        <v>2016</v>
      </c>
      <c r="K5731" s="1" t="s">
        <v>493</v>
      </c>
      <c r="L5731" s="1">
        <v>912.04</v>
      </c>
      <c r="M5731" s="1" t="s">
        <v>504</v>
      </c>
      <c r="N5731" s="1" t="s">
        <v>505</v>
      </c>
    </row>
    <row r="5732" spans="1:14" hidden="1" x14ac:dyDescent="0.35">
      <c r="A5732" s="1" t="s">
        <v>487</v>
      </c>
      <c r="B5732" s="1" t="s">
        <v>488</v>
      </c>
      <c r="C5732" s="2" t="s">
        <v>651</v>
      </c>
      <c r="D5732" s="1" t="s">
        <v>301</v>
      </c>
      <c r="E5732" s="1">
        <v>6110</v>
      </c>
      <c r="F5732" s="1" t="s">
        <v>490</v>
      </c>
      <c r="G5732" s="2" t="s">
        <v>499</v>
      </c>
      <c r="H5732" s="1" t="s">
        <v>500</v>
      </c>
      <c r="I5732" s="1">
        <v>2001</v>
      </c>
      <c r="J5732" s="1">
        <v>2001</v>
      </c>
      <c r="K5732" s="1" t="s">
        <v>493</v>
      </c>
      <c r="L5732" s="1">
        <v>156.63999999999999</v>
      </c>
      <c r="M5732" s="1" t="s">
        <v>504</v>
      </c>
      <c r="N5732" s="1" t="s">
        <v>505</v>
      </c>
    </row>
    <row r="5733" spans="1:14" hidden="1" x14ac:dyDescent="0.35">
      <c r="A5733" s="1" t="s">
        <v>487</v>
      </c>
      <c r="B5733" s="1" t="s">
        <v>488</v>
      </c>
      <c r="C5733" s="2" t="s">
        <v>651</v>
      </c>
      <c r="D5733" s="1" t="s">
        <v>301</v>
      </c>
      <c r="E5733" s="1">
        <v>6110</v>
      </c>
      <c r="F5733" s="1" t="s">
        <v>490</v>
      </c>
      <c r="G5733" s="2" t="s">
        <v>499</v>
      </c>
      <c r="H5733" s="1" t="s">
        <v>500</v>
      </c>
      <c r="I5733" s="1">
        <v>2002</v>
      </c>
      <c r="J5733" s="1">
        <v>2002</v>
      </c>
      <c r="K5733" s="1" t="s">
        <v>493</v>
      </c>
      <c r="L5733" s="1">
        <v>152.32</v>
      </c>
      <c r="M5733" s="1" t="s">
        <v>504</v>
      </c>
      <c r="N5733" s="1" t="s">
        <v>505</v>
      </c>
    </row>
    <row r="5734" spans="1:14" hidden="1" x14ac:dyDescent="0.35">
      <c r="A5734" s="1" t="s">
        <v>487</v>
      </c>
      <c r="B5734" s="1" t="s">
        <v>488</v>
      </c>
      <c r="C5734" s="2" t="s">
        <v>651</v>
      </c>
      <c r="D5734" s="1" t="s">
        <v>301</v>
      </c>
      <c r="E5734" s="1">
        <v>6110</v>
      </c>
      <c r="F5734" s="1" t="s">
        <v>490</v>
      </c>
      <c r="G5734" s="2" t="s">
        <v>499</v>
      </c>
      <c r="H5734" s="1" t="s">
        <v>500</v>
      </c>
      <c r="I5734" s="1">
        <v>2003</v>
      </c>
      <c r="J5734" s="1">
        <v>2003</v>
      </c>
      <c r="K5734" s="1" t="s">
        <v>493</v>
      </c>
      <c r="L5734" s="1">
        <v>159.78</v>
      </c>
      <c r="M5734" s="1" t="s">
        <v>504</v>
      </c>
      <c r="N5734" s="1" t="s">
        <v>505</v>
      </c>
    </row>
    <row r="5735" spans="1:14" hidden="1" x14ac:dyDescent="0.35">
      <c r="A5735" s="1" t="s">
        <v>487</v>
      </c>
      <c r="B5735" s="1" t="s">
        <v>488</v>
      </c>
      <c r="C5735" s="2" t="s">
        <v>651</v>
      </c>
      <c r="D5735" s="1" t="s">
        <v>301</v>
      </c>
      <c r="E5735" s="1">
        <v>6110</v>
      </c>
      <c r="F5735" s="1" t="s">
        <v>490</v>
      </c>
      <c r="G5735" s="2" t="s">
        <v>499</v>
      </c>
      <c r="H5735" s="1" t="s">
        <v>500</v>
      </c>
      <c r="I5735" s="1">
        <v>2004</v>
      </c>
      <c r="J5735" s="1">
        <v>2004</v>
      </c>
      <c r="K5735" s="1" t="s">
        <v>493</v>
      </c>
      <c r="L5735" s="1">
        <v>168.81</v>
      </c>
      <c r="M5735" s="1" t="s">
        <v>504</v>
      </c>
      <c r="N5735" s="1" t="s">
        <v>505</v>
      </c>
    </row>
    <row r="5736" spans="1:14" hidden="1" x14ac:dyDescent="0.35">
      <c r="A5736" s="1" t="s">
        <v>487</v>
      </c>
      <c r="B5736" s="1" t="s">
        <v>488</v>
      </c>
      <c r="C5736" s="2" t="s">
        <v>651</v>
      </c>
      <c r="D5736" s="1" t="s">
        <v>301</v>
      </c>
      <c r="E5736" s="1">
        <v>6110</v>
      </c>
      <c r="F5736" s="1" t="s">
        <v>490</v>
      </c>
      <c r="G5736" s="2" t="s">
        <v>499</v>
      </c>
      <c r="H5736" s="1" t="s">
        <v>500</v>
      </c>
      <c r="I5736" s="1">
        <v>2005</v>
      </c>
      <c r="J5736" s="1">
        <v>2005</v>
      </c>
      <c r="K5736" s="1" t="s">
        <v>493</v>
      </c>
      <c r="L5736" s="1">
        <v>234.24</v>
      </c>
      <c r="M5736" s="1" t="s">
        <v>504</v>
      </c>
      <c r="N5736" s="1" t="s">
        <v>505</v>
      </c>
    </row>
    <row r="5737" spans="1:14" hidden="1" x14ac:dyDescent="0.35">
      <c r="A5737" s="1" t="s">
        <v>487</v>
      </c>
      <c r="B5737" s="1" t="s">
        <v>488</v>
      </c>
      <c r="C5737" s="2" t="s">
        <v>651</v>
      </c>
      <c r="D5737" s="1" t="s">
        <v>301</v>
      </c>
      <c r="E5737" s="1">
        <v>6110</v>
      </c>
      <c r="F5737" s="1" t="s">
        <v>490</v>
      </c>
      <c r="G5737" s="2" t="s">
        <v>499</v>
      </c>
      <c r="H5737" s="1" t="s">
        <v>500</v>
      </c>
      <c r="I5737" s="1">
        <v>2006</v>
      </c>
      <c r="J5737" s="1">
        <v>2006</v>
      </c>
      <c r="K5737" s="1" t="s">
        <v>493</v>
      </c>
      <c r="L5737" s="1">
        <v>334.78</v>
      </c>
      <c r="M5737" s="1" t="s">
        <v>504</v>
      </c>
      <c r="N5737" s="1" t="s">
        <v>505</v>
      </c>
    </row>
    <row r="5738" spans="1:14" hidden="1" x14ac:dyDescent="0.35">
      <c r="A5738" s="1" t="s">
        <v>487</v>
      </c>
      <c r="B5738" s="1" t="s">
        <v>488</v>
      </c>
      <c r="C5738" s="2" t="s">
        <v>651</v>
      </c>
      <c r="D5738" s="1" t="s">
        <v>301</v>
      </c>
      <c r="E5738" s="1">
        <v>6110</v>
      </c>
      <c r="F5738" s="1" t="s">
        <v>490</v>
      </c>
      <c r="G5738" s="2" t="s">
        <v>499</v>
      </c>
      <c r="H5738" s="1" t="s">
        <v>500</v>
      </c>
      <c r="I5738" s="1">
        <v>2007</v>
      </c>
      <c r="J5738" s="1">
        <v>2007</v>
      </c>
      <c r="K5738" s="1" t="s">
        <v>493</v>
      </c>
      <c r="L5738" s="1">
        <v>339.76</v>
      </c>
      <c r="M5738" s="1" t="s">
        <v>504</v>
      </c>
      <c r="N5738" s="1" t="s">
        <v>505</v>
      </c>
    </row>
    <row r="5739" spans="1:14" hidden="1" x14ac:dyDescent="0.35">
      <c r="A5739" s="1" t="s">
        <v>487</v>
      </c>
      <c r="B5739" s="1" t="s">
        <v>488</v>
      </c>
      <c r="C5739" s="2" t="s">
        <v>651</v>
      </c>
      <c r="D5739" s="1" t="s">
        <v>301</v>
      </c>
      <c r="E5739" s="1">
        <v>6110</v>
      </c>
      <c r="F5739" s="1" t="s">
        <v>490</v>
      </c>
      <c r="G5739" s="2" t="s">
        <v>499</v>
      </c>
      <c r="H5739" s="1" t="s">
        <v>500</v>
      </c>
      <c r="I5739" s="1">
        <v>2008</v>
      </c>
      <c r="J5739" s="1">
        <v>2008</v>
      </c>
      <c r="K5739" s="1" t="s">
        <v>493</v>
      </c>
      <c r="L5739" s="1">
        <v>547.01</v>
      </c>
      <c r="M5739" s="1" t="s">
        <v>504</v>
      </c>
      <c r="N5739" s="1" t="s">
        <v>505</v>
      </c>
    </row>
    <row r="5740" spans="1:14" hidden="1" x14ac:dyDescent="0.35">
      <c r="A5740" s="1" t="s">
        <v>487</v>
      </c>
      <c r="B5740" s="1" t="s">
        <v>488</v>
      </c>
      <c r="C5740" s="2" t="s">
        <v>651</v>
      </c>
      <c r="D5740" s="1" t="s">
        <v>301</v>
      </c>
      <c r="E5740" s="1">
        <v>6110</v>
      </c>
      <c r="F5740" s="1" t="s">
        <v>490</v>
      </c>
      <c r="G5740" s="2" t="s">
        <v>499</v>
      </c>
      <c r="H5740" s="1" t="s">
        <v>500</v>
      </c>
      <c r="I5740" s="1">
        <v>2009</v>
      </c>
      <c r="J5740" s="1">
        <v>2009</v>
      </c>
      <c r="K5740" s="1" t="s">
        <v>493</v>
      </c>
      <c r="L5740" s="1">
        <v>574.82000000000005</v>
      </c>
      <c r="M5740" s="1" t="s">
        <v>504</v>
      </c>
      <c r="N5740" s="1" t="s">
        <v>505</v>
      </c>
    </row>
    <row r="5741" spans="1:14" hidden="1" x14ac:dyDescent="0.35">
      <c r="A5741" s="1" t="s">
        <v>487</v>
      </c>
      <c r="B5741" s="1" t="s">
        <v>488</v>
      </c>
      <c r="C5741" s="2" t="s">
        <v>651</v>
      </c>
      <c r="D5741" s="1" t="s">
        <v>301</v>
      </c>
      <c r="E5741" s="1">
        <v>6110</v>
      </c>
      <c r="F5741" s="1" t="s">
        <v>490</v>
      </c>
      <c r="G5741" s="2" t="s">
        <v>499</v>
      </c>
      <c r="H5741" s="1" t="s">
        <v>500</v>
      </c>
      <c r="I5741" s="1">
        <v>2010</v>
      </c>
      <c r="J5741" s="1">
        <v>2010</v>
      </c>
      <c r="K5741" s="1" t="s">
        <v>493</v>
      </c>
      <c r="L5741" s="1">
        <v>609.79</v>
      </c>
      <c r="M5741" s="1" t="s">
        <v>504</v>
      </c>
      <c r="N5741" s="1" t="s">
        <v>505</v>
      </c>
    </row>
    <row r="5742" spans="1:14" hidden="1" x14ac:dyDescent="0.35">
      <c r="A5742" s="1" t="s">
        <v>487</v>
      </c>
      <c r="B5742" s="1" t="s">
        <v>488</v>
      </c>
      <c r="C5742" s="2" t="s">
        <v>651</v>
      </c>
      <c r="D5742" s="1" t="s">
        <v>301</v>
      </c>
      <c r="E5742" s="1">
        <v>6110</v>
      </c>
      <c r="F5742" s="1" t="s">
        <v>490</v>
      </c>
      <c r="G5742" s="2" t="s">
        <v>499</v>
      </c>
      <c r="H5742" s="1" t="s">
        <v>500</v>
      </c>
      <c r="I5742" s="1">
        <v>2011</v>
      </c>
      <c r="J5742" s="1">
        <v>2011</v>
      </c>
      <c r="K5742" s="1" t="s">
        <v>493</v>
      </c>
      <c r="L5742" s="1">
        <v>677.05</v>
      </c>
      <c r="M5742" s="1" t="s">
        <v>504</v>
      </c>
      <c r="N5742" s="1" t="s">
        <v>505</v>
      </c>
    </row>
    <row r="5743" spans="1:14" hidden="1" x14ac:dyDescent="0.35">
      <c r="A5743" s="1" t="s">
        <v>487</v>
      </c>
      <c r="B5743" s="1" t="s">
        <v>488</v>
      </c>
      <c r="C5743" s="2" t="s">
        <v>651</v>
      </c>
      <c r="D5743" s="1" t="s">
        <v>301</v>
      </c>
      <c r="E5743" s="1">
        <v>6110</v>
      </c>
      <c r="F5743" s="1" t="s">
        <v>490</v>
      </c>
      <c r="G5743" s="2" t="s">
        <v>499</v>
      </c>
      <c r="H5743" s="1" t="s">
        <v>500</v>
      </c>
      <c r="I5743" s="1">
        <v>2012</v>
      </c>
      <c r="J5743" s="1">
        <v>2012</v>
      </c>
      <c r="K5743" s="1" t="s">
        <v>493</v>
      </c>
      <c r="L5743" s="1">
        <v>601.71</v>
      </c>
      <c r="M5743" s="1" t="s">
        <v>504</v>
      </c>
      <c r="N5743" s="1" t="s">
        <v>505</v>
      </c>
    </row>
    <row r="5744" spans="1:14" hidden="1" x14ac:dyDescent="0.35">
      <c r="A5744" s="1" t="s">
        <v>487</v>
      </c>
      <c r="B5744" s="1" t="s">
        <v>488</v>
      </c>
      <c r="C5744" s="2" t="s">
        <v>651</v>
      </c>
      <c r="D5744" s="1" t="s">
        <v>301</v>
      </c>
      <c r="E5744" s="1">
        <v>6110</v>
      </c>
      <c r="F5744" s="1" t="s">
        <v>490</v>
      </c>
      <c r="G5744" s="2" t="s">
        <v>499</v>
      </c>
      <c r="H5744" s="1" t="s">
        <v>500</v>
      </c>
      <c r="I5744" s="1">
        <v>2013</v>
      </c>
      <c r="J5744" s="1">
        <v>2013</v>
      </c>
      <c r="K5744" s="1" t="s">
        <v>493</v>
      </c>
      <c r="L5744" s="1">
        <v>516.16</v>
      </c>
      <c r="M5744" s="1" t="s">
        <v>504</v>
      </c>
      <c r="N5744" s="1" t="s">
        <v>505</v>
      </c>
    </row>
    <row r="5745" spans="1:14" hidden="1" x14ac:dyDescent="0.35">
      <c r="A5745" s="1" t="s">
        <v>487</v>
      </c>
      <c r="B5745" s="1" t="s">
        <v>488</v>
      </c>
      <c r="C5745" s="2" t="s">
        <v>651</v>
      </c>
      <c r="D5745" s="1" t="s">
        <v>301</v>
      </c>
      <c r="E5745" s="1">
        <v>6110</v>
      </c>
      <c r="F5745" s="1" t="s">
        <v>490</v>
      </c>
      <c r="G5745" s="2" t="s">
        <v>499</v>
      </c>
      <c r="H5745" s="1" t="s">
        <v>500</v>
      </c>
      <c r="I5745" s="1">
        <v>2014</v>
      </c>
      <c r="J5745" s="1">
        <v>2014</v>
      </c>
      <c r="K5745" s="1" t="s">
        <v>493</v>
      </c>
      <c r="L5745" s="1">
        <v>795.63</v>
      </c>
      <c r="M5745" s="1" t="s">
        <v>504</v>
      </c>
      <c r="N5745" s="1" t="s">
        <v>505</v>
      </c>
    </row>
    <row r="5746" spans="1:14" hidden="1" x14ac:dyDescent="0.35">
      <c r="A5746" s="1" t="s">
        <v>487</v>
      </c>
      <c r="B5746" s="1" t="s">
        <v>488</v>
      </c>
      <c r="C5746" s="2" t="s">
        <v>651</v>
      </c>
      <c r="D5746" s="1" t="s">
        <v>301</v>
      </c>
      <c r="E5746" s="1">
        <v>6110</v>
      </c>
      <c r="F5746" s="1" t="s">
        <v>490</v>
      </c>
      <c r="G5746" s="2" t="s">
        <v>499</v>
      </c>
      <c r="H5746" s="1" t="s">
        <v>500</v>
      </c>
      <c r="I5746" s="1">
        <v>2015</v>
      </c>
      <c r="J5746" s="1">
        <v>2015</v>
      </c>
      <c r="K5746" s="1" t="s">
        <v>493</v>
      </c>
      <c r="L5746" s="1">
        <v>1072.55</v>
      </c>
      <c r="M5746" s="1" t="s">
        <v>504</v>
      </c>
      <c r="N5746" s="1" t="s">
        <v>505</v>
      </c>
    </row>
    <row r="5747" spans="1:14" hidden="1" x14ac:dyDescent="0.35">
      <c r="A5747" s="1" t="s">
        <v>487</v>
      </c>
      <c r="B5747" s="1" t="s">
        <v>488</v>
      </c>
      <c r="C5747" s="2" t="s">
        <v>651</v>
      </c>
      <c r="D5747" s="1" t="s">
        <v>301</v>
      </c>
      <c r="E5747" s="1">
        <v>6110</v>
      </c>
      <c r="F5747" s="1" t="s">
        <v>490</v>
      </c>
      <c r="G5747" s="2" t="s">
        <v>499</v>
      </c>
      <c r="H5747" s="1" t="s">
        <v>500</v>
      </c>
      <c r="I5747" s="1">
        <v>2016</v>
      </c>
      <c r="J5747" s="1">
        <v>2016</v>
      </c>
      <c r="K5747" s="1" t="s">
        <v>493</v>
      </c>
      <c r="L5747" s="1">
        <v>912.04</v>
      </c>
      <c r="M5747" s="1" t="s">
        <v>504</v>
      </c>
      <c r="N5747" s="1" t="s">
        <v>505</v>
      </c>
    </row>
    <row r="5748" spans="1:14" hidden="1" x14ac:dyDescent="0.35">
      <c r="A5748" s="1" t="s">
        <v>487</v>
      </c>
      <c r="B5748" s="1" t="s">
        <v>488</v>
      </c>
      <c r="C5748" s="2" t="s">
        <v>651</v>
      </c>
      <c r="D5748" s="1" t="s">
        <v>301</v>
      </c>
      <c r="E5748" s="1">
        <v>6110</v>
      </c>
      <c r="F5748" s="1" t="s">
        <v>490</v>
      </c>
      <c r="G5748" s="2" t="s">
        <v>499</v>
      </c>
      <c r="H5748" s="1" t="s">
        <v>500</v>
      </c>
      <c r="I5748" s="1">
        <v>2017</v>
      </c>
      <c r="J5748" s="1">
        <v>2017</v>
      </c>
      <c r="K5748" s="1" t="s">
        <v>493</v>
      </c>
      <c r="L5748" s="1">
        <v>906.04</v>
      </c>
      <c r="M5748" s="1" t="s">
        <v>504</v>
      </c>
      <c r="N5748" s="1" t="s">
        <v>505</v>
      </c>
    </row>
    <row r="5749" spans="1:14" hidden="1" x14ac:dyDescent="0.35">
      <c r="A5749" s="1" t="s">
        <v>487</v>
      </c>
      <c r="B5749" s="1" t="s">
        <v>488</v>
      </c>
      <c r="C5749" s="2" t="s">
        <v>651</v>
      </c>
      <c r="D5749" s="1" t="s">
        <v>301</v>
      </c>
      <c r="E5749" s="1">
        <v>6110</v>
      </c>
      <c r="F5749" s="1" t="s">
        <v>490</v>
      </c>
      <c r="G5749" s="2" t="s">
        <v>499</v>
      </c>
      <c r="H5749" s="1" t="s">
        <v>500</v>
      </c>
      <c r="I5749" s="1">
        <v>2018</v>
      </c>
      <c r="J5749" s="1">
        <v>2018</v>
      </c>
      <c r="K5749" s="1" t="s">
        <v>493</v>
      </c>
      <c r="L5749" s="1">
        <v>753.06</v>
      </c>
      <c r="M5749" s="1" t="s">
        <v>504</v>
      </c>
      <c r="N5749" s="1" t="s">
        <v>505</v>
      </c>
    </row>
    <row r="5750" spans="1:14" hidden="1" x14ac:dyDescent="0.35">
      <c r="A5750" s="1" t="s">
        <v>487</v>
      </c>
      <c r="B5750" s="1" t="s">
        <v>488</v>
      </c>
      <c r="C5750" s="2" t="s">
        <v>652</v>
      </c>
      <c r="D5750" s="1" t="s">
        <v>303</v>
      </c>
      <c r="E5750" s="1">
        <v>6110</v>
      </c>
      <c r="F5750" s="1" t="s">
        <v>490</v>
      </c>
      <c r="G5750" s="2" t="s">
        <v>499</v>
      </c>
      <c r="H5750" s="1" t="s">
        <v>500</v>
      </c>
      <c r="I5750" s="1">
        <v>2018</v>
      </c>
      <c r="J5750" s="1">
        <v>2018</v>
      </c>
      <c r="K5750" s="1" t="s">
        <v>493</v>
      </c>
      <c r="L5750" s="1">
        <v>139.79</v>
      </c>
      <c r="M5750" s="1" t="s">
        <v>504</v>
      </c>
      <c r="N5750" s="1" t="s">
        <v>505</v>
      </c>
    </row>
    <row r="5751" spans="1:14" hidden="1" x14ac:dyDescent="0.35">
      <c r="A5751" s="1" t="s">
        <v>487</v>
      </c>
      <c r="B5751" s="1" t="s">
        <v>488</v>
      </c>
      <c r="C5751" s="2" t="s">
        <v>652</v>
      </c>
      <c r="D5751" s="1" t="s">
        <v>303</v>
      </c>
      <c r="E5751" s="1">
        <v>6110</v>
      </c>
      <c r="F5751" s="1" t="s">
        <v>490</v>
      </c>
      <c r="G5751" s="2" t="s">
        <v>508</v>
      </c>
      <c r="H5751" s="1" t="s">
        <v>509</v>
      </c>
      <c r="I5751" s="1">
        <v>2018</v>
      </c>
      <c r="J5751" s="1">
        <v>2018</v>
      </c>
      <c r="K5751" s="1" t="s">
        <v>493</v>
      </c>
      <c r="L5751" s="1">
        <v>22.94</v>
      </c>
      <c r="M5751" s="1" t="s">
        <v>504</v>
      </c>
      <c r="N5751" s="1" t="s">
        <v>505</v>
      </c>
    </row>
    <row r="5752" spans="1:14" hidden="1" x14ac:dyDescent="0.35">
      <c r="A5752" s="1" t="s">
        <v>487</v>
      </c>
      <c r="B5752" s="1" t="s">
        <v>488</v>
      </c>
      <c r="C5752" s="2" t="s">
        <v>652</v>
      </c>
      <c r="D5752" s="1" t="s">
        <v>303</v>
      </c>
      <c r="E5752" s="1">
        <v>6110</v>
      </c>
      <c r="F5752" s="1" t="s">
        <v>490</v>
      </c>
      <c r="G5752" s="2" t="s">
        <v>501</v>
      </c>
      <c r="H5752" s="1" t="s">
        <v>502</v>
      </c>
      <c r="I5752" s="1">
        <v>2018</v>
      </c>
      <c r="J5752" s="1">
        <v>2018</v>
      </c>
      <c r="K5752" s="1" t="s">
        <v>493</v>
      </c>
      <c r="L5752" s="1">
        <v>1.3</v>
      </c>
      <c r="M5752" s="1" t="s">
        <v>504</v>
      </c>
      <c r="N5752" s="1" t="s">
        <v>505</v>
      </c>
    </row>
    <row r="5753" spans="1:14" hidden="1" x14ac:dyDescent="0.35">
      <c r="A5753" s="1" t="s">
        <v>487</v>
      </c>
      <c r="B5753" s="1" t="s">
        <v>488</v>
      </c>
      <c r="C5753" s="2" t="s">
        <v>653</v>
      </c>
      <c r="D5753" s="1" t="s">
        <v>307</v>
      </c>
      <c r="E5753" s="1">
        <v>6110</v>
      </c>
      <c r="F5753" s="1" t="s">
        <v>490</v>
      </c>
      <c r="G5753" s="2" t="s">
        <v>491</v>
      </c>
      <c r="H5753" s="1" t="s">
        <v>492</v>
      </c>
      <c r="I5753" s="1">
        <v>2001</v>
      </c>
      <c r="J5753" s="1">
        <v>2001</v>
      </c>
      <c r="K5753" s="1" t="s">
        <v>493</v>
      </c>
      <c r="L5753" s="1">
        <v>423.27</v>
      </c>
      <c r="M5753" s="1" t="s">
        <v>504</v>
      </c>
      <c r="N5753" s="1" t="s">
        <v>505</v>
      </c>
    </row>
    <row r="5754" spans="1:14" hidden="1" x14ac:dyDescent="0.35">
      <c r="A5754" s="1" t="s">
        <v>487</v>
      </c>
      <c r="B5754" s="1" t="s">
        <v>488</v>
      </c>
      <c r="C5754" s="2" t="s">
        <v>653</v>
      </c>
      <c r="D5754" s="1" t="s">
        <v>307</v>
      </c>
      <c r="E5754" s="1">
        <v>6110</v>
      </c>
      <c r="F5754" s="1" t="s">
        <v>490</v>
      </c>
      <c r="G5754" s="2" t="s">
        <v>491</v>
      </c>
      <c r="H5754" s="1" t="s">
        <v>492</v>
      </c>
      <c r="I5754" s="1">
        <v>2002</v>
      </c>
      <c r="J5754" s="1">
        <v>2002</v>
      </c>
      <c r="K5754" s="1" t="s">
        <v>493</v>
      </c>
      <c r="L5754" s="1">
        <v>525.92999999999995</v>
      </c>
      <c r="M5754" s="1" t="s">
        <v>504</v>
      </c>
      <c r="N5754" s="1" t="s">
        <v>505</v>
      </c>
    </row>
    <row r="5755" spans="1:14" hidden="1" x14ac:dyDescent="0.35">
      <c r="A5755" s="1" t="s">
        <v>487</v>
      </c>
      <c r="B5755" s="1" t="s">
        <v>488</v>
      </c>
      <c r="C5755" s="2" t="s">
        <v>653</v>
      </c>
      <c r="D5755" s="1" t="s">
        <v>307</v>
      </c>
      <c r="E5755" s="1">
        <v>6110</v>
      </c>
      <c r="F5755" s="1" t="s">
        <v>490</v>
      </c>
      <c r="G5755" s="2" t="s">
        <v>491</v>
      </c>
      <c r="H5755" s="1" t="s">
        <v>492</v>
      </c>
      <c r="I5755" s="1">
        <v>2003</v>
      </c>
      <c r="J5755" s="1">
        <v>2003</v>
      </c>
      <c r="K5755" s="1" t="s">
        <v>493</v>
      </c>
      <c r="L5755" s="1">
        <v>648.5</v>
      </c>
      <c r="M5755" s="1" t="s">
        <v>504</v>
      </c>
      <c r="N5755" s="1" t="s">
        <v>505</v>
      </c>
    </row>
    <row r="5756" spans="1:14" hidden="1" x14ac:dyDescent="0.35">
      <c r="A5756" s="1" t="s">
        <v>487</v>
      </c>
      <c r="B5756" s="1" t="s">
        <v>488</v>
      </c>
      <c r="C5756" s="2" t="s">
        <v>653</v>
      </c>
      <c r="D5756" s="1" t="s">
        <v>307</v>
      </c>
      <c r="E5756" s="1">
        <v>6110</v>
      </c>
      <c r="F5756" s="1" t="s">
        <v>490</v>
      </c>
      <c r="G5756" s="2" t="s">
        <v>491</v>
      </c>
      <c r="H5756" s="1" t="s">
        <v>492</v>
      </c>
      <c r="I5756" s="1">
        <v>2004</v>
      </c>
      <c r="J5756" s="1">
        <v>2004</v>
      </c>
      <c r="K5756" s="1" t="s">
        <v>493</v>
      </c>
      <c r="L5756" s="1">
        <v>639.14</v>
      </c>
      <c r="M5756" s="1" t="s">
        <v>504</v>
      </c>
      <c r="N5756" s="1" t="s">
        <v>505</v>
      </c>
    </row>
    <row r="5757" spans="1:14" hidden="1" x14ac:dyDescent="0.35">
      <c r="A5757" s="1" t="s">
        <v>487</v>
      </c>
      <c r="B5757" s="1" t="s">
        <v>488</v>
      </c>
      <c r="C5757" s="2" t="s">
        <v>653</v>
      </c>
      <c r="D5757" s="1" t="s">
        <v>307</v>
      </c>
      <c r="E5757" s="1">
        <v>6110</v>
      </c>
      <c r="F5757" s="1" t="s">
        <v>490</v>
      </c>
      <c r="G5757" s="2" t="s">
        <v>491</v>
      </c>
      <c r="H5757" s="1" t="s">
        <v>492</v>
      </c>
      <c r="I5757" s="1">
        <v>2005</v>
      </c>
      <c r="J5757" s="1">
        <v>2005</v>
      </c>
      <c r="K5757" s="1" t="s">
        <v>493</v>
      </c>
      <c r="L5757" s="1">
        <v>876.88</v>
      </c>
      <c r="M5757" s="1" t="s">
        <v>504</v>
      </c>
      <c r="N5757" s="1" t="s">
        <v>505</v>
      </c>
    </row>
    <row r="5758" spans="1:14" hidden="1" x14ac:dyDescent="0.35">
      <c r="A5758" s="1" t="s">
        <v>487</v>
      </c>
      <c r="B5758" s="1" t="s">
        <v>488</v>
      </c>
      <c r="C5758" s="2" t="s">
        <v>653</v>
      </c>
      <c r="D5758" s="1" t="s">
        <v>307</v>
      </c>
      <c r="E5758" s="1">
        <v>6110</v>
      </c>
      <c r="F5758" s="1" t="s">
        <v>490</v>
      </c>
      <c r="G5758" s="2" t="s">
        <v>491</v>
      </c>
      <c r="H5758" s="1" t="s">
        <v>492</v>
      </c>
      <c r="I5758" s="1">
        <v>2006</v>
      </c>
      <c r="J5758" s="1">
        <v>2006</v>
      </c>
      <c r="K5758" s="1" t="s">
        <v>493</v>
      </c>
      <c r="L5758" s="1">
        <v>818.08</v>
      </c>
      <c r="M5758" s="1" t="s">
        <v>504</v>
      </c>
      <c r="N5758" s="1" t="s">
        <v>505</v>
      </c>
    </row>
    <row r="5759" spans="1:14" hidden="1" x14ac:dyDescent="0.35">
      <c r="A5759" s="1" t="s">
        <v>487</v>
      </c>
      <c r="B5759" s="1" t="s">
        <v>488</v>
      </c>
      <c r="C5759" s="2" t="s">
        <v>653</v>
      </c>
      <c r="D5759" s="1" t="s">
        <v>307</v>
      </c>
      <c r="E5759" s="1">
        <v>6110</v>
      </c>
      <c r="F5759" s="1" t="s">
        <v>490</v>
      </c>
      <c r="G5759" s="2" t="s">
        <v>491</v>
      </c>
      <c r="H5759" s="1" t="s">
        <v>492</v>
      </c>
      <c r="I5759" s="1">
        <v>2007</v>
      </c>
      <c r="J5759" s="1">
        <v>2007</v>
      </c>
      <c r="K5759" s="1" t="s">
        <v>493</v>
      </c>
      <c r="L5759" s="1">
        <v>776.18</v>
      </c>
      <c r="M5759" s="1" t="s">
        <v>504</v>
      </c>
      <c r="N5759" s="1" t="s">
        <v>505</v>
      </c>
    </row>
    <row r="5760" spans="1:14" hidden="1" x14ac:dyDescent="0.35">
      <c r="A5760" s="1" t="s">
        <v>487</v>
      </c>
      <c r="B5760" s="1" t="s">
        <v>488</v>
      </c>
      <c r="C5760" s="2" t="s">
        <v>653</v>
      </c>
      <c r="D5760" s="1" t="s">
        <v>307</v>
      </c>
      <c r="E5760" s="1">
        <v>6110</v>
      </c>
      <c r="F5760" s="1" t="s">
        <v>490</v>
      </c>
      <c r="G5760" s="2" t="s">
        <v>491</v>
      </c>
      <c r="H5760" s="1" t="s">
        <v>492</v>
      </c>
      <c r="I5760" s="1">
        <v>2008</v>
      </c>
      <c r="J5760" s="1">
        <v>2008</v>
      </c>
      <c r="K5760" s="1" t="s">
        <v>493</v>
      </c>
      <c r="L5760" s="1">
        <v>961.45</v>
      </c>
      <c r="M5760" s="1" t="s">
        <v>504</v>
      </c>
      <c r="N5760" s="1" t="s">
        <v>505</v>
      </c>
    </row>
    <row r="5761" spans="1:14" hidden="1" x14ac:dyDescent="0.35">
      <c r="A5761" s="1" t="s">
        <v>487</v>
      </c>
      <c r="B5761" s="1" t="s">
        <v>488</v>
      </c>
      <c r="C5761" s="2" t="s">
        <v>653</v>
      </c>
      <c r="D5761" s="1" t="s">
        <v>307</v>
      </c>
      <c r="E5761" s="1">
        <v>6110</v>
      </c>
      <c r="F5761" s="1" t="s">
        <v>490</v>
      </c>
      <c r="G5761" s="2" t="s">
        <v>491</v>
      </c>
      <c r="H5761" s="1" t="s">
        <v>492</v>
      </c>
      <c r="I5761" s="1">
        <v>2009</v>
      </c>
      <c r="J5761" s="1">
        <v>2009</v>
      </c>
      <c r="K5761" s="1" t="s">
        <v>493</v>
      </c>
      <c r="L5761" s="1">
        <v>823.51</v>
      </c>
      <c r="M5761" s="1" t="s">
        <v>504</v>
      </c>
      <c r="N5761" s="1" t="s">
        <v>505</v>
      </c>
    </row>
    <row r="5762" spans="1:14" hidden="1" x14ac:dyDescent="0.35">
      <c r="A5762" s="1" t="s">
        <v>487</v>
      </c>
      <c r="B5762" s="1" t="s">
        <v>488</v>
      </c>
      <c r="C5762" s="2" t="s">
        <v>653</v>
      </c>
      <c r="D5762" s="1" t="s">
        <v>307</v>
      </c>
      <c r="E5762" s="1">
        <v>6110</v>
      </c>
      <c r="F5762" s="1" t="s">
        <v>490</v>
      </c>
      <c r="G5762" s="2" t="s">
        <v>491</v>
      </c>
      <c r="H5762" s="1" t="s">
        <v>492</v>
      </c>
      <c r="I5762" s="1">
        <v>2010</v>
      </c>
      <c r="J5762" s="1">
        <v>2010</v>
      </c>
      <c r="K5762" s="1" t="s">
        <v>493</v>
      </c>
      <c r="L5762" s="1">
        <v>910.02</v>
      </c>
      <c r="M5762" s="1" t="s">
        <v>504</v>
      </c>
      <c r="N5762" s="1" t="s">
        <v>505</v>
      </c>
    </row>
    <row r="5763" spans="1:14" hidden="1" x14ac:dyDescent="0.35">
      <c r="A5763" s="1" t="s">
        <v>487</v>
      </c>
      <c r="B5763" s="1" t="s">
        <v>488</v>
      </c>
      <c r="C5763" s="2" t="s">
        <v>653</v>
      </c>
      <c r="D5763" s="1" t="s">
        <v>307</v>
      </c>
      <c r="E5763" s="1">
        <v>6110</v>
      </c>
      <c r="F5763" s="1" t="s">
        <v>490</v>
      </c>
      <c r="G5763" s="2" t="s">
        <v>491</v>
      </c>
      <c r="H5763" s="1" t="s">
        <v>492</v>
      </c>
      <c r="I5763" s="1">
        <v>2011</v>
      </c>
      <c r="J5763" s="1">
        <v>2011</v>
      </c>
      <c r="K5763" s="1" t="s">
        <v>493</v>
      </c>
      <c r="L5763" s="1">
        <v>982.21</v>
      </c>
      <c r="M5763" s="1" t="s">
        <v>504</v>
      </c>
      <c r="N5763" s="1" t="s">
        <v>505</v>
      </c>
    </row>
    <row r="5764" spans="1:14" hidden="1" x14ac:dyDescent="0.35">
      <c r="A5764" s="1" t="s">
        <v>487</v>
      </c>
      <c r="B5764" s="1" t="s">
        <v>488</v>
      </c>
      <c r="C5764" s="2" t="s">
        <v>653</v>
      </c>
      <c r="D5764" s="1" t="s">
        <v>307</v>
      </c>
      <c r="E5764" s="1">
        <v>6110</v>
      </c>
      <c r="F5764" s="1" t="s">
        <v>490</v>
      </c>
      <c r="G5764" s="2" t="s">
        <v>491</v>
      </c>
      <c r="H5764" s="1" t="s">
        <v>492</v>
      </c>
      <c r="I5764" s="1">
        <v>2012</v>
      </c>
      <c r="J5764" s="1">
        <v>2012</v>
      </c>
      <c r="K5764" s="1" t="s">
        <v>493</v>
      </c>
      <c r="L5764" s="1">
        <v>928.12</v>
      </c>
      <c r="M5764" s="1" t="s">
        <v>504</v>
      </c>
      <c r="N5764" s="1" t="s">
        <v>505</v>
      </c>
    </row>
    <row r="5765" spans="1:14" hidden="1" x14ac:dyDescent="0.35">
      <c r="A5765" s="1" t="s">
        <v>487</v>
      </c>
      <c r="B5765" s="1" t="s">
        <v>488</v>
      </c>
      <c r="C5765" s="2" t="s">
        <v>653</v>
      </c>
      <c r="D5765" s="1" t="s">
        <v>307</v>
      </c>
      <c r="E5765" s="1">
        <v>6110</v>
      </c>
      <c r="F5765" s="1" t="s">
        <v>490</v>
      </c>
      <c r="G5765" s="2" t="s">
        <v>491</v>
      </c>
      <c r="H5765" s="1" t="s">
        <v>492</v>
      </c>
      <c r="I5765" s="1">
        <v>2013</v>
      </c>
      <c r="J5765" s="1">
        <v>2013</v>
      </c>
      <c r="K5765" s="1" t="s">
        <v>493</v>
      </c>
      <c r="L5765" s="1">
        <v>975.6</v>
      </c>
      <c r="M5765" s="1" t="s">
        <v>504</v>
      </c>
      <c r="N5765" s="1" t="s">
        <v>505</v>
      </c>
    </row>
    <row r="5766" spans="1:14" hidden="1" x14ac:dyDescent="0.35">
      <c r="A5766" s="1" t="s">
        <v>487</v>
      </c>
      <c r="B5766" s="1" t="s">
        <v>488</v>
      </c>
      <c r="C5766" s="2" t="s">
        <v>653</v>
      </c>
      <c r="D5766" s="1" t="s">
        <v>307</v>
      </c>
      <c r="E5766" s="1">
        <v>6110</v>
      </c>
      <c r="F5766" s="1" t="s">
        <v>490</v>
      </c>
      <c r="G5766" s="2" t="s">
        <v>491</v>
      </c>
      <c r="H5766" s="1" t="s">
        <v>492</v>
      </c>
      <c r="I5766" s="1">
        <v>2014</v>
      </c>
      <c r="J5766" s="1">
        <v>2014</v>
      </c>
      <c r="K5766" s="1" t="s">
        <v>493</v>
      </c>
      <c r="L5766" s="1">
        <v>915.64</v>
      </c>
      <c r="M5766" s="1" t="s">
        <v>504</v>
      </c>
      <c r="N5766" s="1" t="s">
        <v>505</v>
      </c>
    </row>
    <row r="5767" spans="1:14" hidden="1" x14ac:dyDescent="0.35">
      <c r="A5767" s="1" t="s">
        <v>487</v>
      </c>
      <c r="B5767" s="1" t="s">
        <v>488</v>
      </c>
      <c r="C5767" s="2" t="s">
        <v>653</v>
      </c>
      <c r="D5767" s="1" t="s">
        <v>307</v>
      </c>
      <c r="E5767" s="1">
        <v>6110</v>
      </c>
      <c r="F5767" s="1" t="s">
        <v>490</v>
      </c>
      <c r="G5767" s="2" t="s">
        <v>491</v>
      </c>
      <c r="H5767" s="1" t="s">
        <v>492</v>
      </c>
      <c r="I5767" s="1">
        <v>2015</v>
      </c>
      <c r="J5767" s="1">
        <v>2015</v>
      </c>
      <c r="K5767" s="1" t="s">
        <v>493</v>
      </c>
      <c r="L5767" s="1">
        <v>660.95</v>
      </c>
      <c r="M5767" s="1" t="s">
        <v>504</v>
      </c>
      <c r="N5767" s="1" t="s">
        <v>505</v>
      </c>
    </row>
    <row r="5768" spans="1:14" hidden="1" x14ac:dyDescent="0.35">
      <c r="A5768" s="1" t="s">
        <v>487</v>
      </c>
      <c r="B5768" s="1" t="s">
        <v>488</v>
      </c>
      <c r="C5768" s="2" t="s">
        <v>653</v>
      </c>
      <c r="D5768" s="1" t="s">
        <v>307</v>
      </c>
      <c r="E5768" s="1">
        <v>6110</v>
      </c>
      <c r="F5768" s="1" t="s">
        <v>490</v>
      </c>
      <c r="G5768" s="2" t="s">
        <v>491</v>
      </c>
      <c r="H5768" s="1" t="s">
        <v>492</v>
      </c>
      <c r="I5768" s="1">
        <v>2016</v>
      </c>
      <c r="J5768" s="1">
        <v>2016</v>
      </c>
      <c r="K5768" s="1" t="s">
        <v>493</v>
      </c>
      <c r="L5768" s="1">
        <v>682.79</v>
      </c>
      <c r="M5768" s="1" t="s">
        <v>504</v>
      </c>
      <c r="N5768" s="1" t="s">
        <v>505</v>
      </c>
    </row>
    <row r="5769" spans="1:14" hidden="1" x14ac:dyDescent="0.35">
      <c r="A5769" s="1" t="s">
        <v>487</v>
      </c>
      <c r="B5769" s="1" t="s">
        <v>488</v>
      </c>
      <c r="C5769" s="2" t="s">
        <v>653</v>
      </c>
      <c r="D5769" s="1" t="s">
        <v>307</v>
      </c>
      <c r="E5769" s="1">
        <v>6110</v>
      </c>
      <c r="F5769" s="1" t="s">
        <v>490</v>
      </c>
      <c r="G5769" s="2" t="s">
        <v>491</v>
      </c>
      <c r="H5769" s="1" t="s">
        <v>492</v>
      </c>
      <c r="I5769" s="1">
        <v>2017</v>
      </c>
      <c r="J5769" s="1">
        <v>2017</v>
      </c>
      <c r="K5769" s="1" t="s">
        <v>493</v>
      </c>
      <c r="L5769" s="1">
        <v>691.32</v>
      </c>
      <c r="M5769" s="1" t="s">
        <v>504</v>
      </c>
      <c r="N5769" s="1" t="s">
        <v>505</v>
      </c>
    </row>
    <row r="5770" spans="1:14" hidden="1" x14ac:dyDescent="0.35">
      <c r="A5770" s="1" t="s">
        <v>487</v>
      </c>
      <c r="B5770" s="1" t="s">
        <v>488</v>
      </c>
      <c r="C5770" s="2" t="s">
        <v>653</v>
      </c>
      <c r="D5770" s="1" t="s">
        <v>307</v>
      </c>
      <c r="E5770" s="1">
        <v>6110</v>
      </c>
      <c r="F5770" s="1" t="s">
        <v>490</v>
      </c>
      <c r="G5770" s="2" t="s">
        <v>506</v>
      </c>
      <c r="H5770" s="1" t="s">
        <v>507</v>
      </c>
      <c r="I5770" s="1">
        <v>2009</v>
      </c>
      <c r="J5770" s="1">
        <v>2009</v>
      </c>
      <c r="K5770" s="1" t="s">
        <v>493</v>
      </c>
      <c r="L5770" s="1">
        <v>11.11</v>
      </c>
      <c r="M5770" s="1" t="s">
        <v>504</v>
      </c>
      <c r="N5770" s="1" t="s">
        <v>505</v>
      </c>
    </row>
    <row r="5771" spans="1:14" hidden="1" x14ac:dyDescent="0.35">
      <c r="A5771" s="1" t="s">
        <v>487</v>
      </c>
      <c r="B5771" s="1" t="s">
        <v>488</v>
      </c>
      <c r="C5771" s="2" t="s">
        <v>653</v>
      </c>
      <c r="D5771" s="1" t="s">
        <v>307</v>
      </c>
      <c r="E5771" s="1">
        <v>6110</v>
      </c>
      <c r="F5771" s="1" t="s">
        <v>490</v>
      </c>
      <c r="G5771" s="2" t="s">
        <v>506</v>
      </c>
      <c r="H5771" s="1" t="s">
        <v>507</v>
      </c>
      <c r="I5771" s="1">
        <v>2010</v>
      </c>
      <c r="J5771" s="1">
        <v>2010</v>
      </c>
      <c r="K5771" s="1" t="s">
        <v>493</v>
      </c>
      <c r="L5771" s="1">
        <v>10.54</v>
      </c>
      <c r="M5771" s="1" t="s">
        <v>504</v>
      </c>
      <c r="N5771" s="1" t="s">
        <v>505</v>
      </c>
    </row>
    <row r="5772" spans="1:14" hidden="1" x14ac:dyDescent="0.35">
      <c r="A5772" s="1" t="s">
        <v>487</v>
      </c>
      <c r="B5772" s="1" t="s">
        <v>488</v>
      </c>
      <c r="C5772" s="2" t="s">
        <v>653</v>
      </c>
      <c r="D5772" s="1" t="s">
        <v>307</v>
      </c>
      <c r="E5772" s="1">
        <v>6110</v>
      </c>
      <c r="F5772" s="1" t="s">
        <v>490</v>
      </c>
      <c r="G5772" s="2" t="s">
        <v>506</v>
      </c>
      <c r="H5772" s="1" t="s">
        <v>507</v>
      </c>
      <c r="I5772" s="1">
        <v>2011</v>
      </c>
      <c r="J5772" s="1">
        <v>2011</v>
      </c>
      <c r="K5772" s="1" t="s">
        <v>493</v>
      </c>
      <c r="L5772" s="1">
        <v>12.17</v>
      </c>
      <c r="M5772" s="1" t="s">
        <v>504</v>
      </c>
      <c r="N5772" s="1" t="s">
        <v>505</v>
      </c>
    </row>
    <row r="5773" spans="1:14" hidden="1" x14ac:dyDescent="0.35">
      <c r="A5773" s="1" t="s">
        <v>487</v>
      </c>
      <c r="B5773" s="1" t="s">
        <v>488</v>
      </c>
      <c r="C5773" s="2" t="s">
        <v>653</v>
      </c>
      <c r="D5773" s="1" t="s">
        <v>307</v>
      </c>
      <c r="E5773" s="1">
        <v>6110</v>
      </c>
      <c r="F5773" s="1" t="s">
        <v>490</v>
      </c>
      <c r="G5773" s="2" t="s">
        <v>506</v>
      </c>
      <c r="H5773" s="1" t="s">
        <v>507</v>
      </c>
      <c r="I5773" s="1">
        <v>2012</v>
      </c>
      <c r="J5773" s="1">
        <v>2012</v>
      </c>
      <c r="K5773" s="1" t="s">
        <v>493</v>
      </c>
      <c r="L5773" s="1">
        <v>9</v>
      </c>
      <c r="M5773" s="1" t="s">
        <v>504</v>
      </c>
      <c r="N5773" s="1" t="s">
        <v>505</v>
      </c>
    </row>
    <row r="5774" spans="1:14" hidden="1" x14ac:dyDescent="0.35">
      <c r="A5774" s="1" t="s">
        <v>487</v>
      </c>
      <c r="B5774" s="1" t="s">
        <v>488</v>
      </c>
      <c r="C5774" s="2" t="s">
        <v>653</v>
      </c>
      <c r="D5774" s="1" t="s">
        <v>307</v>
      </c>
      <c r="E5774" s="1">
        <v>6110</v>
      </c>
      <c r="F5774" s="1" t="s">
        <v>490</v>
      </c>
      <c r="G5774" s="2" t="s">
        <v>506</v>
      </c>
      <c r="H5774" s="1" t="s">
        <v>507</v>
      </c>
      <c r="I5774" s="1">
        <v>2013</v>
      </c>
      <c r="J5774" s="1">
        <v>2013</v>
      </c>
      <c r="K5774" s="1" t="s">
        <v>493</v>
      </c>
      <c r="L5774" s="1">
        <v>52.96</v>
      </c>
      <c r="M5774" s="1" t="s">
        <v>504</v>
      </c>
      <c r="N5774" s="1" t="s">
        <v>505</v>
      </c>
    </row>
    <row r="5775" spans="1:14" hidden="1" x14ac:dyDescent="0.35">
      <c r="A5775" s="1" t="s">
        <v>487</v>
      </c>
      <c r="B5775" s="1" t="s">
        <v>488</v>
      </c>
      <c r="C5775" s="2" t="s">
        <v>653</v>
      </c>
      <c r="D5775" s="1" t="s">
        <v>307</v>
      </c>
      <c r="E5775" s="1">
        <v>6110</v>
      </c>
      <c r="F5775" s="1" t="s">
        <v>490</v>
      </c>
      <c r="G5775" s="2" t="s">
        <v>506</v>
      </c>
      <c r="H5775" s="1" t="s">
        <v>507</v>
      </c>
      <c r="I5775" s="1">
        <v>2014</v>
      </c>
      <c r="J5775" s="1">
        <v>2014</v>
      </c>
      <c r="K5775" s="1" t="s">
        <v>493</v>
      </c>
      <c r="L5775" s="1">
        <v>17.93</v>
      </c>
      <c r="M5775" s="1" t="s">
        <v>504</v>
      </c>
      <c r="N5775" s="1" t="s">
        <v>505</v>
      </c>
    </row>
    <row r="5776" spans="1:14" hidden="1" x14ac:dyDescent="0.35">
      <c r="A5776" s="1" t="s">
        <v>487</v>
      </c>
      <c r="B5776" s="1" t="s">
        <v>488</v>
      </c>
      <c r="C5776" s="2" t="s">
        <v>653</v>
      </c>
      <c r="D5776" s="1" t="s">
        <v>307</v>
      </c>
      <c r="E5776" s="1">
        <v>6110</v>
      </c>
      <c r="F5776" s="1" t="s">
        <v>490</v>
      </c>
      <c r="G5776" s="2" t="s">
        <v>506</v>
      </c>
      <c r="H5776" s="1" t="s">
        <v>507</v>
      </c>
      <c r="I5776" s="1">
        <v>2015</v>
      </c>
      <c r="J5776" s="1">
        <v>2015</v>
      </c>
      <c r="K5776" s="1" t="s">
        <v>493</v>
      </c>
      <c r="L5776" s="1">
        <v>3.91</v>
      </c>
      <c r="M5776" s="1" t="s">
        <v>504</v>
      </c>
      <c r="N5776" s="1" t="s">
        <v>505</v>
      </c>
    </row>
    <row r="5777" spans="1:14" hidden="1" x14ac:dyDescent="0.35">
      <c r="A5777" s="1" t="s">
        <v>487</v>
      </c>
      <c r="B5777" s="1" t="s">
        <v>488</v>
      </c>
      <c r="C5777" s="2" t="s">
        <v>653</v>
      </c>
      <c r="D5777" s="1" t="s">
        <v>307</v>
      </c>
      <c r="E5777" s="1">
        <v>6110</v>
      </c>
      <c r="F5777" s="1" t="s">
        <v>490</v>
      </c>
      <c r="G5777" s="2" t="s">
        <v>506</v>
      </c>
      <c r="H5777" s="1" t="s">
        <v>507</v>
      </c>
      <c r="I5777" s="1">
        <v>2016</v>
      </c>
      <c r="J5777" s="1">
        <v>2016</v>
      </c>
      <c r="K5777" s="1" t="s">
        <v>493</v>
      </c>
      <c r="L5777" s="1">
        <v>15.53</v>
      </c>
      <c r="M5777" s="1" t="s">
        <v>504</v>
      </c>
      <c r="N5777" s="1" t="s">
        <v>505</v>
      </c>
    </row>
    <row r="5778" spans="1:14" hidden="1" x14ac:dyDescent="0.35">
      <c r="A5778" s="1" t="s">
        <v>487</v>
      </c>
      <c r="B5778" s="1" t="s">
        <v>488</v>
      </c>
      <c r="C5778" s="2" t="s">
        <v>653</v>
      </c>
      <c r="D5778" s="1" t="s">
        <v>307</v>
      </c>
      <c r="E5778" s="1">
        <v>6110</v>
      </c>
      <c r="F5778" s="1" t="s">
        <v>490</v>
      </c>
      <c r="G5778" s="2" t="s">
        <v>506</v>
      </c>
      <c r="H5778" s="1" t="s">
        <v>507</v>
      </c>
      <c r="I5778" s="1">
        <v>2017</v>
      </c>
      <c r="J5778" s="1">
        <v>2017</v>
      </c>
      <c r="K5778" s="1" t="s">
        <v>493</v>
      </c>
      <c r="L5778" s="1">
        <v>12.75</v>
      </c>
      <c r="M5778" s="1" t="s">
        <v>504</v>
      </c>
      <c r="N5778" s="1" t="s">
        <v>505</v>
      </c>
    </row>
    <row r="5779" spans="1:14" hidden="1" x14ac:dyDescent="0.35">
      <c r="A5779" s="1" t="s">
        <v>487</v>
      </c>
      <c r="B5779" s="1" t="s">
        <v>488</v>
      </c>
      <c r="C5779" s="2" t="s">
        <v>653</v>
      </c>
      <c r="D5779" s="1" t="s">
        <v>307</v>
      </c>
      <c r="E5779" s="1">
        <v>6110</v>
      </c>
      <c r="F5779" s="1" t="s">
        <v>490</v>
      </c>
      <c r="G5779" s="2" t="s">
        <v>497</v>
      </c>
      <c r="H5779" s="1" t="s">
        <v>498</v>
      </c>
      <c r="I5779" s="1">
        <v>2001</v>
      </c>
      <c r="J5779" s="1">
        <v>2001</v>
      </c>
      <c r="K5779" s="1" t="s">
        <v>493</v>
      </c>
      <c r="L5779" s="1">
        <v>672.27</v>
      </c>
      <c r="M5779" s="1" t="s">
        <v>504</v>
      </c>
      <c r="N5779" s="1" t="s">
        <v>505</v>
      </c>
    </row>
    <row r="5780" spans="1:14" hidden="1" x14ac:dyDescent="0.35">
      <c r="A5780" s="1" t="s">
        <v>487</v>
      </c>
      <c r="B5780" s="1" t="s">
        <v>488</v>
      </c>
      <c r="C5780" s="2" t="s">
        <v>653</v>
      </c>
      <c r="D5780" s="1" t="s">
        <v>307</v>
      </c>
      <c r="E5780" s="1">
        <v>6110</v>
      </c>
      <c r="F5780" s="1" t="s">
        <v>490</v>
      </c>
      <c r="G5780" s="2" t="s">
        <v>497</v>
      </c>
      <c r="H5780" s="1" t="s">
        <v>498</v>
      </c>
      <c r="I5780" s="1">
        <v>2002</v>
      </c>
      <c r="J5780" s="1">
        <v>2002</v>
      </c>
      <c r="K5780" s="1" t="s">
        <v>493</v>
      </c>
      <c r="L5780" s="1">
        <v>801.67</v>
      </c>
      <c r="M5780" s="1" t="s">
        <v>504</v>
      </c>
      <c r="N5780" s="1" t="s">
        <v>505</v>
      </c>
    </row>
    <row r="5781" spans="1:14" hidden="1" x14ac:dyDescent="0.35">
      <c r="A5781" s="1" t="s">
        <v>487</v>
      </c>
      <c r="B5781" s="1" t="s">
        <v>488</v>
      </c>
      <c r="C5781" s="2" t="s">
        <v>653</v>
      </c>
      <c r="D5781" s="1" t="s">
        <v>307</v>
      </c>
      <c r="E5781" s="1">
        <v>6110</v>
      </c>
      <c r="F5781" s="1" t="s">
        <v>490</v>
      </c>
      <c r="G5781" s="2" t="s">
        <v>497</v>
      </c>
      <c r="H5781" s="1" t="s">
        <v>498</v>
      </c>
      <c r="I5781" s="1">
        <v>2003</v>
      </c>
      <c r="J5781" s="1">
        <v>2003</v>
      </c>
      <c r="K5781" s="1" t="s">
        <v>493</v>
      </c>
      <c r="L5781" s="1">
        <v>999.47</v>
      </c>
      <c r="M5781" s="1" t="s">
        <v>504</v>
      </c>
      <c r="N5781" s="1" t="s">
        <v>505</v>
      </c>
    </row>
    <row r="5782" spans="1:14" hidden="1" x14ac:dyDescent="0.35">
      <c r="A5782" s="1" t="s">
        <v>487</v>
      </c>
      <c r="B5782" s="1" t="s">
        <v>488</v>
      </c>
      <c r="C5782" s="2" t="s">
        <v>653</v>
      </c>
      <c r="D5782" s="1" t="s">
        <v>307</v>
      </c>
      <c r="E5782" s="1">
        <v>6110</v>
      </c>
      <c r="F5782" s="1" t="s">
        <v>490</v>
      </c>
      <c r="G5782" s="2" t="s">
        <v>497</v>
      </c>
      <c r="H5782" s="1" t="s">
        <v>498</v>
      </c>
      <c r="I5782" s="1">
        <v>2004</v>
      </c>
      <c r="J5782" s="1">
        <v>2004</v>
      </c>
      <c r="K5782" s="1" t="s">
        <v>493</v>
      </c>
      <c r="L5782" s="1">
        <v>1234.6099999999999</v>
      </c>
      <c r="M5782" s="1" t="s">
        <v>504</v>
      </c>
      <c r="N5782" s="1" t="s">
        <v>505</v>
      </c>
    </row>
    <row r="5783" spans="1:14" hidden="1" x14ac:dyDescent="0.35">
      <c r="A5783" s="1" t="s">
        <v>487</v>
      </c>
      <c r="B5783" s="1" t="s">
        <v>488</v>
      </c>
      <c r="C5783" s="2" t="s">
        <v>653</v>
      </c>
      <c r="D5783" s="1" t="s">
        <v>307</v>
      </c>
      <c r="E5783" s="1">
        <v>6110</v>
      </c>
      <c r="F5783" s="1" t="s">
        <v>490</v>
      </c>
      <c r="G5783" s="2" t="s">
        <v>497</v>
      </c>
      <c r="H5783" s="1" t="s">
        <v>498</v>
      </c>
      <c r="I5783" s="1">
        <v>2005</v>
      </c>
      <c r="J5783" s="1">
        <v>2005</v>
      </c>
      <c r="K5783" s="1" t="s">
        <v>493</v>
      </c>
      <c r="L5783" s="1">
        <v>1472.22</v>
      </c>
      <c r="M5783" s="1" t="s">
        <v>504</v>
      </c>
      <c r="N5783" s="1" t="s">
        <v>505</v>
      </c>
    </row>
    <row r="5784" spans="1:14" hidden="1" x14ac:dyDescent="0.35">
      <c r="A5784" s="1" t="s">
        <v>487</v>
      </c>
      <c r="B5784" s="1" t="s">
        <v>488</v>
      </c>
      <c r="C5784" s="2" t="s">
        <v>653</v>
      </c>
      <c r="D5784" s="1" t="s">
        <v>307</v>
      </c>
      <c r="E5784" s="1">
        <v>6110</v>
      </c>
      <c r="F5784" s="1" t="s">
        <v>490</v>
      </c>
      <c r="G5784" s="2" t="s">
        <v>497</v>
      </c>
      <c r="H5784" s="1" t="s">
        <v>498</v>
      </c>
      <c r="I5784" s="1">
        <v>2006</v>
      </c>
      <c r="J5784" s="1">
        <v>2006</v>
      </c>
      <c r="K5784" s="1" t="s">
        <v>493</v>
      </c>
      <c r="L5784" s="1">
        <v>1582.22</v>
      </c>
      <c r="M5784" s="1" t="s">
        <v>504</v>
      </c>
      <c r="N5784" s="1" t="s">
        <v>505</v>
      </c>
    </row>
    <row r="5785" spans="1:14" hidden="1" x14ac:dyDescent="0.35">
      <c r="A5785" s="1" t="s">
        <v>487</v>
      </c>
      <c r="B5785" s="1" t="s">
        <v>488</v>
      </c>
      <c r="C5785" s="2" t="s">
        <v>653</v>
      </c>
      <c r="D5785" s="1" t="s">
        <v>307</v>
      </c>
      <c r="E5785" s="1">
        <v>6110</v>
      </c>
      <c r="F5785" s="1" t="s">
        <v>490</v>
      </c>
      <c r="G5785" s="2" t="s">
        <v>497</v>
      </c>
      <c r="H5785" s="1" t="s">
        <v>498</v>
      </c>
      <c r="I5785" s="1">
        <v>2007</v>
      </c>
      <c r="J5785" s="1">
        <v>2007</v>
      </c>
      <c r="K5785" s="1" t="s">
        <v>493</v>
      </c>
      <c r="L5785" s="1">
        <v>1698.68</v>
      </c>
      <c r="M5785" s="1" t="s">
        <v>504</v>
      </c>
      <c r="N5785" s="1" t="s">
        <v>505</v>
      </c>
    </row>
    <row r="5786" spans="1:14" hidden="1" x14ac:dyDescent="0.35">
      <c r="A5786" s="1" t="s">
        <v>487</v>
      </c>
      <c r="B5786" s="1" t="s">
        <v>488</v>
      </c>
      <c r="C5786" s="2" t="s">
        <v>653</v>
      </c>
      <c r="D5786" s="1" t="s">
        <v>307</v>
      </c>
      <c r="E5786" s="1">
        <v>6110</v>
      </c>
      <c r="F5786" s="1" t="s">
        <v>490</v>
      </c>
      <c r="G5786" s="2" t="s">
        <v>497</v>
      </c>
      <c r="H5786" s="1" t="s">
        <v>498</v>
      </c>
      <c r="I5786" s="1">
        <v>2008</v>
      </c>
      <c r="J5786" s="1">
        <v>2008</v>
      </c>
      <c r="K5786" s="1" t="s">
        <v>493</v>
      </c>
      <c r="L5786" s="1">
        <v>1715.8</v>
      </c>
      <c r="M5786" s="1" t="s">
        <v>504</v>
      </c>
      <c r="N5786" s="1" t="s">
        <v>505</v>
      </c>
    </row>
    <row r="5787" spans="1:14" hidden="1" x14ac:dyDescent="0.35">
      <c r="A5787" s="1" t="s">
        <v>487</v>
      </c>
      <c r="B5787" s="1" t="s">
        <v>488</v>
      </c>
      <c r="C5787" s="2" t="s">
        <v>653</v>
      </c>
      <c r="D5787" s="1" t="s">
        <v>307</v>
      </c>
      <c r="E5787" s="1">
        <v>6110</v>
      </c>
      <c r="F5787" s="1" t="s">
        <v>490</v>
      </c>
      <c r="G5787" s="2" t="s">
        <v>497</v>
      </c>
      <c r="H5787" s="1" t="s">
        <v>498</v>
      </c>
      <c r="I5787" s="1">
        <v>2009</v>
      </c>
      <c r="J5787" s="1">
        <v>2009</v>
      </c>
      <c r="K5787" s="1" t="s">
        <v>493</v>
      </c>
      <c r="L5787" s="1">
        <v>1506.44</v>
      </c>
      <c r="M5787" s="1" t="s">
        <v>504</v>
      </c>
      <c r="N5787" s="1" t="s">
        <v>505</v>
      </c>
    </row>
    <row r="5788" spans="1:14" hidden="1" x14ac:dyDescent="0.35">
      <c r="A5788" s="1" t="s">
        <v>487</v>
      </c>
      <c r="B5788" s="1" t="s">
        <v>488</v>
      </c>
      <c r="C5788" s="2" t="s">
        <v>653</v>
      </c>
      <c r="D5788" s="1" t="s">
        <v>307</v>
      </c>
      <c r="E5788" s="1">
        <v>6110</v>
      </c>
      <c r="F5788" s="1" t="s">
        <v>490</v>
      </c>
      <c r="G5788" s="2" t="s">
        <v>497</v>
      </c>
      <c r="H5788" s="1" t="s">
        <v>498</v>
      </c>
      <c r="I5788" s="1">
        <v>2010</v>
      </c>
      <c r="J5788" s="1">
        <v>2010</v>
      </c>
      <c r="K5788" s="1" t="s">
        <v>493</v>
      </c>
      <c r="L5788" s="1">
        <v>1599.02</v>
      </c>
      <c r="M5788" s="1" t="s">
        <v>504</v>
      </c>
      <c r="N5788" s="1" t="s">
        <v>505</v>
      </c>
    </row>
    <row r="5789" spans="1:14" hidden="1" x14ac:dyDescent="0.35">
      <c r="A5789" s="1" t="s">
        <v>487</v>
      </c>
      <c r="B5789" s="1" t="s">
        <v>488</v>
      </c>
      <c r="C5789" s="2" t="s">
        <v>653</v>
      </c>
      <c r="D5789" s="1" t="s">
        <v>307</v>
      </c>
      <c r="E5789" s="1">
        <v>6110</v>
      </c>
      <c r="F5789" s="1" t="s">
        <v>490</v>
      </c>
      <c r="G5789" s="2" t="s">
        <v>497</v>
      </c>
      <c r="H5789" s="1" t="s">
        <v>498</v>
      </c>
      <c r="I5789" s="1">
        <v>2011</v>
      </c>
      <c r="J5789" s="1">
        <v>2011</v>
      </c>
      <c r="K5789" s="1" t="s">
        <v>493</v>
      </c>
      <c r="L5789" s="1">
        <v>1834.44</v>
      </c>
      <c r="M5789" s="1" t="s">
        <v>504</v>
      </c>
      <c r="N5789" s="1" t="s">
        <v>505</v>
      </c>
    </row>
    <row r="5790" spans="1:14" hidden="1" x14ac:dyDescent="0.35">
      <c r="A5790" s="1" t="s">
        <v>487</v>
      </c>
      <c r="B5790" s="1" t="s">
        <v>488</v>
      </c>
      <c r="C5790" s="2" t="s">
        <v>653</v>
      </c>
      <c r="D5790" s="1" t="s">
        <v>307</v>
      </c>
      <c r="E5790" s="1">
        <v>6110</v>
      </c>
      <c r="F5790" s="1" t="s">
        <v>490</v>
      </c>
      <c r="G5790" s="2" t="s">
        <v>497</v>
      </c>
      <c r="H5790" s="1" t="s">
        <v>498</v>
      </c>
      <c r="I5790" s="1">
        <v>2012</v>
      </c>
      <c r="J5790" s="1">
        <v>2012</v>
      </c>
      <c r="K5790" s="1" t="s">
        <v>493</v>
      </c>
      <c r="L5790" s="1">
        <v>1836.9</v>
      </c>
      <c r="M5790" s="1" t="s">
        <v>504</v>
      </c>
      <c r="N5790" s="1" t="s">
        <v>505</v>
      </c>
    </row>
    <row r="5791" spans="1:14" hidden="1" x14ac:dyDescent="0.35">
      <c r="A5791" s="1" t="s">
        <v>487</v>
      </c>
      <c r="B5791" s="1" t="s">
        <v>488</v>
      </c>
      <c r="C5791" s="2" t="s">
        <v>653</v>
      </c>
      <c r="D5791" s="1" t="s">
        <v>307</v>
      </c>
      <c r="E5791" s="1">
        <v>6110</v>
      </c>
      <c r="F5791" s="1" t="s">
        <v>490</v>
      </c>
      <c r="G5791" s="2" t="s">
        <v>497</v>
      </c>
      <c r="H5791" s="1" t="s">
        <v>498</v>
      </c>
      <c r="I5791" s="1">
        <v>2013</v>
      </c>
      <c r="J5791" s="1">
        <v>2013</v>
      </c>
      <c r="K5791" s="1" t="s">
        <v>493</v>
      </c>
      <c r="L5791" s="1">
        <v>1919.41</v>
      </c>
      <c r="M5791" s="1" t="s">
        <v>504</v>
      </c>
      <c r="N5791" s="1" t="s">
        <v>505</v>
      </c>
    </row>
    <row r="5792" spans="1:14" hidden="1" x14ac:dyDescent="0.35">
      <c r="A5792" s="1" t="s">
        <v>487</v>
      </c>
      <c r="B5792" s="1" t="s">
        <v>488</v>
      </c>
      <c r="C5792" s="2" t="s">
        <v>653</v>
      </c>
      <c r="D5792" s="1" t="s">
        <v>307</v>
      </c>
      <c r="E5792" s="1">
        <v>6110</v>
      </c>
      <c r="F5792" s="1" t="s">
        <v>490</v>
      </c>
      <c r="G5792" s="2" t="s">
        <v>497</v>
      </c>
      <c r="H5792" s="1" t="s">
        <v>498</v>
      </c>
      <c r="I5792" s="1">
        <v>2014</v>
      </c>
      <c r="J5792" s="1">
        <v>2014</v>
      </c>
      <c r="K5792" s="1" t="s">
        <v>493</v>
      </c>
      <c r="L5792" s="1">
        <v>2575.8000000000002</v>
      </c>
      <c r="M5792" s="1" t="s">
        <v>504</v>
      </c>
      <c r="N5792" s="1" t="s">
        <v>505</v>
      </c>
    </row>
    <row r="5793" spans="1:14" hidden="1" x14ac:dyDescent="0.35">
      <c r="A5793" s="1" t="s">
        <v>487</v>
      </c>
      <c r="B5793" s="1" t="s">
        <v>488</v>
      </c>
      <c r="C5793" s="2" t="s">
        <v>653</v>
      </c>
      <c r="D5793" s="1" t="s">
        <v>307</v>
      </c>
      <c r="E5793" s="1">
        <v>6110</v>
      </c>
      <c r="F5793" s="1" t="s">
        <v>490</v>
      </c>
      <c r="G5793" s="2" t="s">
        <v>497</v>
      </c>
      <c r="H5793" s="1" t="s">
        <v>498</v>
      </c>
      <c r="I5793" s="1">
        <v>2015</v>
      </c>
      <c r="J5793" s="1">
        <v>2015</v>
      </c>
      <c r="K5793" s="1" t="s">
        <v>493</v>
      </c>
      <c r="L5793" s="1">
        <v>2146.4499999999998</v>
      </c>
      <c r="M5793" s="1" t="s">
        <v>504</v>
      </c>
      <c r="N5793" s="1" t="s">
        <v>505</v>
      </c>
    </row>
    <row r="5794" spans="1:14" hidden="1" x14ac:dyDescent="0.35">
      <c r="A5794" s="1" t="s">
        <v>487</v>
      </c>
      <c r="B5794" s="1" t="s">
        <v>488</v>
      </c>
      <c r="C5794" s="2" t="s">
        <v>653</v>
      </c>
      <c r="D5794" s="1" t="s">
        <v>307</v>
      </c>
      <c r="E5794" s="1">
        <v>6110</v>
      </c>
      <c r="F5794" s="1" t="s">
        <v>490</v>
      </c>
      <c r="G5794" s="2" t="s">
        <v>497</v>
      </c>
      <c r="H5794" s="1" t="s">
        <v>498</v>
      </c>
      <c r="I5794" s="1">
        <v>2016</v>
      </c>
      <c r="J5794" s="1">
        <v>2016</v>
      </c>
      <c r="K5794" s="1" t="s">
        <v>493</v>
      </c>
      <c r="L5794" s="1">
        <v>2259.87</v>
      </c>
      <c r="M5794" s="1" t="s">
        <v>504</v>
      </c>
      <c r="N5794" s="1" t="s">
        <v>505</v>
      </c>
    </row>
    <row r="5795" spans="1:14" hidden="1" x14ac:dyDescent="0.35">
      <c r="A5795" s="1" t="s">
        <v>487</v>
      </c>
      <c r="B5795" s="1" t="s">
        <v>488</v>
      </c>
      <c r="C5795" s="2" t="s">
        <v>653</v>
      </c>
      <c r="D5795" s="1" t="s">
        <v>307</v>
      </c>
      <c r="E5795" s="1">
        <v>6110</v>
      </c>
      <c r="F5795" s="1" t="s">
        <v>490</v>
      </c>
      <c r="G5795" s="2" t="s">
        <v>497</v>
      </c>
      <c r="H5795" s="1" t="s">
        <v>498</v>
      </c>
      <c r="I5795" s="1">
        <v>2017</v>
      </c>
      <c r="J5795" s="1">
        <v>2017</v>
      </c>
      <c r="K5795" s="1" t="s">
        <v>493</v>
      </c>
      <c r="L5795" s="1">
        <v>2523.85</v>
      </c>
      <c r="M5795" s="1" t="s">
        <v>504</v>
      </c>
      <c r="N5795" s="1" t="s">
        <v>505</v>
      </c>
    </row>
    <row r="5796" spans="1:14" hidden="1" x14ac:dyDescent="0.35">
      <c r="A5796" s="1" t="s">
        <v>487</v>
      </c>
      <c r="B5796" s="1" t="s">
        <v>488</v>
      </c>
      <c r="C5796" s="2" t="s">
        <v>653</v>
      </c>
      <c r="D5796" s="1" t="s">
        <v>307</v>
      </c>
      <c r="E5796" s="1">
        <v>6110</v>
      </c>
      <c r="F5796" s="1" t="s">
        <v>490</v>
      </c>
      <c r="G5796" s="2" t="s">
        <v>499</v>
      </c>
      <c r="H5796" s="1" t="s">
        <v>500</v>
      </c>
      <c r="I5796" s="1">
        <v>2001</v>
      </c>
      <c r="J5796" s="1">
        <v>2001</v>
      </c>
      <c r="K5796" s="1" t="s">
        <v>493</v>
      </c>
      <c r="L5796" s="1">
        <v>428.01</v>
      </c>
      <c r="M5796" s="1" t="s">
        <v>504</v>
      </c>
      <c r="N5796" s="1" t="s">
        <v>505</v>
      </c>
    </row>
    <row r="5797" spans="1:14" hidden="1" x14ac:dyDescent="0.35">
      <c r="A5797" s="1" t="s">
        <v>487</v>
      </c>
      <c r="B5797" s="1" t="s">
        <v>488</v>
      </c>
      <c r="C5797" s="2" t="s">
        <v>653</v>
      </c>
      <c r="D5797" s="1" t="s">
        <v>307</v>
      </c>
      <c r="E5797" s="1">
        <v>6110</v>
      </c>
      <c r="F5797" s="1" t="s">
        <v>490</v>
      </c>
      <c r="G5797" s="2" t="s">
        <v>499</v>
      </c>
      <c r="H5797" s="1" t="s">
        <v>500</v>
      </c>
      <c r="I5797" s="1">
        <v>2002</v>
      </c>
      <c r="J5797" s="1">
        <v>2002</v>
      </c>
      <c r="K5797" s="1" t="s">
        <v>493</v>
      </c>
      <c r="L5797" s="1">
        <v>527.47</v>
      </c>
      <c r="M5797" s="1" t="s">
        <v>504</v>
      </c>
      <c r="N5797" s="1" t="s">
        <v>505</v>
      </c>
    </row>
    <row r="5798" spans="1:14" hidden="1" x14ac:dyDescent="0.35">
      <c r="A5798" s="1" t="s">
        <v>487</v>
      </c>
      <c r="B5798" s="1" t="s">
        <v>488</v>
      </c>
      <c r="C5798" s="2" t="s">
        <v>653</v>
      </c>
      <c r="D5798" s="1" t="s">
        <v>307</v>
      </c>
      <c r="E5798" s="1">
        <v>6110</v>
      </c>
      <c r="F5798" s="1" t="s">
        <v>490</v>
      </c>
      <c r="G5798" s="2" t="s">
        <v>499</v>
      </c>
      <c r="H5798" s="1" t="s">
        <v>500</v>
      </c>
      <c r="I5798" s="1">
        <v>2003</v>
      </c>
      <c r="J5798" s="1">
        <v>2003</v>
      </c>
      <c r="K5798" s="1" t="s">
        <v>493</v>
      </c>
      <c r="L5798" s="1">
        <v>648.87</v>
      </c>
      <c r="M5798" s="1" t="s">
        <v>504</v>
      </c>
      <c r="N5798" s="1" t="s">
        <v>505</v>
      </c>
    </row>
    <row r="5799" spans="1:14" hidden="1" x14ac:dyDescent="0.35">
      <c r="A5799" s="1" t="s">
        <v>487</v>
      </c>
      <c r="B5799" s="1" t="s">
        <v>488</v>
      </c>
      <c r="C5799" s="2" t="s">
        <v>653</v>
      </c>
      <c r="D5799" s="1" t="s">
        <v>307</v>
      </c>
      <c r="E5799" s="1">
        <v>6110</v>
      </c>
      <c r="F5799" s="1" t="s">
        <v>490</v>
      </c>
      <c r="G5799" s="2" t="s">
        <v>499</v>
      </c>
      <c r="H5799" s="1" t="s">
        <v>500</v>
      </c>
      <c r="I5799" s="1">
        <v>2004</v>
      </c>
      <c r="J5799" s="1">
        <v>2004</v>
      </c>
      <c r="K5799" s="1" t="s">
        <v>493</v>
      </c>
      <c r="L5799" s="1">
        <v>639.54999999999995</v>
      </c>
      <c r="M5799" s="1" t="s">
        <v>504</v>
      </c>
      <c r="N5799" s="1" t="s">
        <v>505</v>
      </c>
    </row>
    <row r="5800" spans="1:14" hidden="1" x14ac:dyDescent="0.35">
      <c r="A5800" s="1" t="s">
        <v>487</v>
      </c>
      <c r="B5800" s="1" t="s">
        <v>488</v>
      </c>
      <c r="C5800" s="2" t="s">
        <v>653</v>
      </c>
      <c r="D5800" s="1" t="s">
        <v>307</v>
      </c>
      <c r="E5800" s="1">
        <v>6110</v>
      </c>
      <c r="F5800" s="1" t="s">
        <v>490</v>
      </c>
      <c r="G5800" s="2" t="s">
        <v>499</v>
      </c>
      <c r="H5800" s="1" t="s">
        <v>500</v>
      </c>
      <c r="I5800" s="1">
        <v>2005</v>
      </c>
      <c r="J5800" s="1">
        <v>2005</v>
      </c>
      <c r="K5800" s="1" t="s">
        <v>493</v>
      </c>
      <c r="L5800" s="1">
        <v>886.92</v>
      </c>
      <c r="M5800" s="1" t="s">
        <v>504</v>
      </c>
      <c r="N5800" s="1" t="s">
        <v>505</v>
      </c>
    </row>
    <row r="5801" spans="1:14" hidden="1" x14ac:dyDescent="0.35">
      <c r="A5801" s="1" t="s">
        <v>487</v>
      </c>
      <c r="B5801" s="1" t="s">
        <v>488</v>
      </c>
      <c r="C5801" s="2" t="s">
        <v>653</v>
      </c>
      <c r="D5801" s="1" t="s">
        <v>307</v>
      </c>
      <c r="E5801" s="1">
        <v>6110</v>
      </c>
      <c r="F5801" s="1" t="s">
        <v>490</v>
      </c>
      <c r="G5801" s="2" t="s">
        <v>499</v>
      </c>
      <c r="H5801" s="1" t="s">
        <v>500</v>
      </c>
      <c r="I5801" s="1">
        <v>2006</v>
      </c>
      <c r="J5801" s="1">
        <v>2006</v>
      </c>
      <c r="K5801" s="1" t="s">
        <v>493</v>
      </c>
      <c r="L5801" s="1">
        <v>831.36</v>
      </c>
      <c r="M5801" s="1" t="s">
        <v>504</v>
      </c>
      <c r="N5801" s="1" t="s">
        <v>505</v>
      </c>
    </row>
    <row r="5802" spans="1:14" hidden="1" x14ac:dyDescent="0.35">
      <c r="A5802" s="1" t="s">
        <v>487</v>
      </c>
      <c r="B5802" s="1" t="s">
        <v>488</v>
      </c>
      <c r="C5802" s="2" t="s">
        <v>653</v>
      </c>
      <c r="D5802" s="1" t="s">
        <v>307</v>
      </c>
      <c r="E5802" s="1">
        <v>6110</v>
      </c>
      <c r="F5802" s="1" t="s">
        <v>490</v>
      </c>
      <c r="G5802" s="2" t="s">
        <v>499</v>
      </c>
      <c r="H5802" s="1" t="s">
        <v>500</v>
      </c>
      <c r="I5802" s="1">
        <v>2007</v>
      </c>
      <c r="J5802" s="1">
        <v>2007</v>
      </c>
      <c r="K5802" s="1" t="s">
        <v>493</v>
      </c>
      <c r="L5802" s="1">
        <v>776.62</v>
      </c>
      <c r="M5802" s="1" t="s">
        <v>504</v>
      </c>
      <c r="N5802" s="1" t="s">
        <v>505</v>
      </c>
    </row>
    <row r="5803" spans="1:14" hidden="1" x14ac:dyDescent="0.35">
      <c r="A5803" s="1" t="s">
        <v>487</v>
      </c>
      <c r="B5803" s="1" t="s">
        <v>488</v>
      </c>
      <c r="C5803" s="2" t="s">
        <v>653</v>
      </c>
      <c r="D5803" s="1" t="s">
        <v>307</v>
      </c>
      <c r="E5803" s="1">
        <v>6110</v>
      </c>
      <c r="F5803" s="1" t="s">
        <v>490</v>
      </c>
      <c r="G5803" s="2" t="s">
        <v>499</v>
      </c>
      <c r="H5803" s="1" t="s">
        <v>500</v>
      </c>
      <c r="I5803" s="1">
        <v>2008</v>
      </c>
      <c r="J5803" s="1">
        <v>2008</v>
      </c>
      <c r="K5803" s="1" t="s">
        <v>493</v>
      </c>
      <c r="L5803" s="1">
        <v>962.36</v>
      </c>
      <c r="M5803" s="1" t="s">
        <v>504</v>
      </c>
      <c r="N5803" s="1" t="s">
        <v>505</v>
      </c>
    </row>
    <row r="5804" spans="1:14" hidden="1" x14ac:dyDescent="0.35">
      <c r="A5804" s="1" t="s">
        <v>487</v>
      </c>
      <c r="B5804" s="1" t="s">
        <v>488</v>
      </c>
      <c r="C5804" s="2" t="s">
        <v>653</v>
      </c>
      <c r="D5804" s="1" t="s">
        <v>307</v>
      </c>
      <c r="E5804" s="1">
        <v>6110</v>
      </c>
      <c r="F5804" s="1" t="s">
        <v>490</v>
      </c>
      <c r="G5804" s="2" t="s">
        <v>499</v>
      </c>
      <c r="H5804" s="1" t="s">
        <v>500</v>
      </c>
      <c r="I5804" s="1">
        <v>2009</v>
      </c>
      <c r="J5804" s="1">
        <v>2009</v>
      </c>
      <c r="K5804" s="1" t="s">
        <v>493</v>
      </c>
      <c r="L5804" s="1">
        <v>832.13</v>
      </c>
      <c r="M5804" s="1" t="s">
        <v>504</v>
      </c>
      <c r="N5804" s="1" t="s">
        <v>505</v>
      </c>
    </row>
    <row r="5805" spans="1:14" hidden="1" x14ac:dyDescent="0.35">
      <c r="A5805" s="1" t="s">
        <v>487</v>
      </c>
      <c r="B5805" s="1" t="s">
        <v>488</v>
      </c>
      <c r="C5805" s="2" t="s">
        <v>653</v>
      </c>
      <c r="D5805" s="1" t="s">
        <v>307</v>
      </c>
      <c r="E5805" s="1">
        <v>6110</v>
      </c>
      <c r="F5805" s="1" t="s">
        <v>490</v>
      </c>
      <c r="G5805" s="2" t="s">
        <v>499</v>
      </c>
      <c r="H5805" s="1" t="s">
        <v>500</v>
      </c>
      <c r="I5805" s="1">
        <v>2010</v>
      </c>
      <c r="J5805" s="1">
        <v>2010</v>
      </c>
      <c r="K5805" s="1" t="s">
        <v>493</v>
      </c>
      <c r="L5805" s="1">
        <v>910.71</v>
      </c>
      <c r="M5805" s="1" t="s">
        <v>504</v>
      </c>
      <c r="N5805" s="1" t="s">
        <v>505</v>
      </c>
    </row>
    <row r="5806" spans="1:14" hidden="1" x14ac:dyDescent="0.35">
      <c r="A5806" s="1" t="s">
        <v>487</v>
      </c>
      <c r="B5806" s="1" t="s">
        <v>488</v>
      </c>
      <c r="C5806" s="2" t="s">
        <v>653</v>
      </c>
      <c r="D5806" s="1" t="s">
        <v>307</v>
      </c>
      <c r="E5806" s="1">
        <v>6110</v>
      </c>
      <c r="F5806" s="1" t="s">
        <v>490</v>
      </c>
      <c r="G5806" s="2" t="s">
        <v>499</v>
      </c>
      <c r="H5806" s="1" t="s">
        <v>500</v>
      </c>
      <c r="I5806" s="1">
        <v>2011</v>
      </c>
      <c r="J5806" s="1">
        <v>2011</v>
      </c>
      <c r="K5806" s="1" t="s">
        <v>493</v>
      </c>
      <c r="L5806" s="1">
        <v>982.67</v>
      </c>
      <c r="M5806" s="1" t="s">
        <v>504</v>
      </c>
      <c r="N5806" s="1" t="s">
        <v>505</v>
      </c>
    </row>
    <row r="5807" spans="1:14" hidden="1" x14ac:dyDescent="0.35">
      <c r="A5807" s="1" t="s">
        <v>487</v>
      </c>
      <c r="B5807" s="1" t="s">
        <v>488</v>
      </c>
      <c r="C5807" s="2" t="s">
        <v>653</v>
      </c>
      <c r="D5807" s="1" t="s">
        <v>307</v>
      </c>
      <c r="E5807" s="1">
        <v>6110</v>
      </c>
      <c r="F5807" s="1" t="s">
        <v>490</v>
      </c>
      <c r="G5807" s="2" t="s">
        <v>499</v>
      </c>
      <c r="H5807" s="1" t="s">
        <v>500</v>
      </c>
      <c r="I5807" s="1">
        <v>2012</v>
      </c>
      <c r="J5807" s="1">
        <v>2012</v>
      </c>
      <c r="K5807" s="1" t="s">
        <v>493</v>
      </c>
      <c r="L5807" s="1">
        <v>928.12</v>
      </c>
      <c r="M5807" s="1" t="s">
        <v>504</v>
      </c>
      <c r="N5807" s="1" t="s">
        <v>505</v>
      </c>
    </row>
    <row r="5808" spans="1:14" hidden="1" x14ac:dyDescent="0.35">
      <c r="A5808" s="1" t="s">
        <v>487</v>
      </c>
      <c r="B5808" s="1" t="s">
        <v>488</v>
      </c>
      <c r="C5808" s="2" t="s">
        <v>653</v>
      </c>
      <c r="D5808" s="1" t="s">
        <v>307</v>
      </c>
      <c r="E5808" s="1">
        <v>6110</v>
      </c>
      <c r="F5808" s="1" t="s">
        <v>490</v>
      </c>
      <c r="G5808" s="2" t="s">
        <v>499</v>
      </c>
      <c r="H5808" s="1" t="s">
        <v>500</v>
      </c>
      <c r="I5808" s="1">
        <v>2013</v>
      </c>
      <c r="J5808" s="1">
        <v>2013</v>
      </c>
      <c r="K5808" s="1" t="s">
        <v>493</v>
      </c>
      <c r="L5808" s="1">
        <v>999.39</v>
      </c>
      <c r="M5808" s="1" t="s">
        <v>504</v>
      </c>
      <c r="N5808" s="1" t="s">
        <v>505</v>
      </c>
    </row>
    <row r="5809" spans="1:14" hidden="1" x14ac:dyDescent="0.35">
      <c r="A5809" s="1" t="s">
        <v>487</v>
      </c>
      <c r="B5809" s="1" t="s">
        <v>488</v>
      </c>
      <c r="C5809" s="2" t="s">
        <v>653</v>
      </c>
      <c r="D5809" s="1" t="s">
        <v>307</v>
      </c>
      <c r="E5809" s="1">
        <v>6110</v>
      </c>
      <c r="F5809" s="1" t="s">
        <v>490</v>
      </c>
      <c r="G5809" s="2" t="s">
        <v>499</v>
      </c>
      <c r="H5809" s="1" t="s">
        <v>500</v>
      </c>
      <c r="I5809" s="1">
        <v>2014</v>
      </c>
      <c r="J5809" s="1">
        <v>2014</v>
      </c>
      <c r="K5809" s="1" t="s">
        <v>493</v>
      </c>
      <c r="L5809" s="1">
        <v>945.96</v>
      </c>
      <c r="M5809" s="1" t="s">
        <v>504</v>
      </c>
      <c r="N5809" s="1" t="s">
        <v>505</v>
      </c>
    </row>
    <row r="5810" spans="1:14" hidden="1" x14ac:dyDescent="0.35">
      <c r="A5810" s="1" t="s">
        <v>487</v>
      </c>
      <c r="B5810" s="1" t="s">
        <v>488</v>
      </c>
      <c r="C5810" s="2" t="s">
        <v>653</v>
      </c>
      <c r="D5810" s="1" t="s">
        <v>307</v>
      </c>
      <c r="E5810" s="1">
        <v>6110</v>
      </c>
      <c r="F5810" s="1" t="s">
        <v>490</v>
      </c>
      <c r="G5810" s="2" t="s">
        <v>499</v>
      </c>
      <c r="H5810" s="1" t="s">
        <v>500</v>
      </c>
      <c r="I5810" s="1">
        <v>2015</v>
      </c>
      <c r="J5810" s="1">
        <v>2015</v>
      </c>
      <c r="K5810" s="1" t="s">
        <v>493</v>
      </c>
      <c r="L5810" s="1">
        <v>662.02</v>
      </c>
      <c r="M5810" s="1" t="s">
        <v>504</v>
      </c>
      <c r="N5810" s="1" t="s">
        <v>505</v>
      </c>
    </row>
    <row r="5811" spans="1:14" hidden="1" x14ac:dyDescent="0.35">
      <c r="A5811" s="1" t="s">
        <v>487</v>
      </c>
      <c r="B5811" s="1" t="s">
        <v>488</v>
      </c>
      <c r="C5811" s="2" t="s">
        <v>653</v>
      </c>
      <c r="D5811" s="1" t="s">
        <v>307</v>
      </c>
      <c r="E5811" s="1">
        <v>6110</v>
      </c>
      <c r="F5811" s="1" t="s">
        <v>490</v>
      </c>
      <c r="G5811" s="2" t="s">
        <v>499</v>
      </c>
      <c r="H5811" s="1" t="s">
        <v>500</v>
      </c>
      <c r="I5811" s="1">
        <v>2016</v>
      </c>
      <c r="J5811" s="1">
        <v>2016</v>
      </c>
      <c r="K5811" s="1" t="s">
        <v>493</v>
      </c>
      <c r="L5811" s="1">
        <v>686.52</v>
      </c>
      <c r="M5811" s="1" t="s">
        <v>504</v>
      </c>
      <c r="N5811" s="1" t="s">
        <v>505</v>
      </c>
    </row>
    <row r="5812" spans="1:14" hidden="1" x14ac:dyDescent="0.35">
      <c r="A5812" s="1" t="s">
        <v>487</v>
      </c>
      <c r="B5812" s="1" t="s">
        <v>488</v>
      </c>
      <c r="C5812" s="2" t="s">
        <v>653</v>
      </c>
      <c r="D5812" s="1" t="s">
        <v>307</v>
      </c>
      <c r="E5812" s="1">
        <v>6110</v>
      </c>
      <c r="F5812" s="1" t="s">
        <v>490</v>
      </c>
      <c r="G5812" s="2" t="s">
        <v>499</v>
      </c>
      <c r="H5812" s="1" t="s">
        <v>500</v>
      </c>
      <c r="I5812" s="1">
        <v>2017</v>
      </c>
      <c r="J5812" s="1">
        <v>2017</v>
      </c>
      <c r="K5812" s="1" t="s">
        <v>493</v>
      </c>
      <c r="L5812" s="1">
        <v>696.93</v>
      </c>
      <c r="M5812" s="1" t="s">
        <v>504</v>
      </c>
      <c r="N5812" s="1" t="s">
        <v>505</v>
      </c>
    </row>
    <row r="5813" spans="1:14" hidden="1" x14ac:dyDescent="0.35">
      <c r="A5813" s="1" t="s">
        <v>487</v>
      </c>
      <c r="B5813" s="1" t="s">
        <v>488</v>
      </c>
      <c r="C5813" s="2" t="s">
        <v>653</v>
      </c>
      <c r="D5813" s="1" t="s">
        <v>307</v>
      </c>
      <c r="E5813" s="1">
        <v>6110</v>
      </c>
      <c r="F5813" s="1" t="s">
        <v>490</v>
      </c>
      <c r="G5813" s="2" t="s">
        <v>508</v>
      </c>
      <c r="H5813" s="1" t="s">
        <v>509</v>
      </c>
      <c r="I5813" s="1">
        <v>2009</v>
      </c>
      <c r="J5813" s="1">
        <v>2009</v>
      </c>
      <c r="K5813" s="1" t="s">
        <v>493</v>
      </c>
      <c r="L5813" s="1">
        <v>11.11</v>
      </c>
      <c r="M5813" s="1" t="s">
        <v>504</v>
      </c>
      <c r="N5813" s="1" t="s">
        <v>505</v>
      </c>
    </row>
    <row r="5814" spans="1:14" hidden="1" x14ac:dyDescent="0.35">
      <c r="A5814" s="1" t="s">
        <v>487</v>
      </c>
      <c r="B5814" s="1" t="s">
        <v>488</v>
      </c>
      <c r="C5814" s="2" t="s">
        <v>653</v>
      </c>
      <c r="D5814" s="1" t="s">
        <v>307</v>
      </c>
      <c r="E5814" s="1">
        <v>6110</v>
      </c>
      <c r="F5814" s="1" t="s">
        <v>490</v>
      </c>
      <c r="G5814" s="2" t="s">
        <v>508</v>
      </c>
      <c r="H5814" s="1" t="s">
        <v>509</v>
      </c>
      <c r="I5814" s="1">
        <v>2010</v>
      </c>
      <c r="J5814" s="1">
        <v>2010</v>
      </c>
      <c r="K5814" s="1" t="s">
        <v>493</v>
      </c>
      <c r="L5814" s="1">
        <v>10.54</v>
      </c>
      <c r="M5814" s="1" t="s">
        <v>504</v>
      </c>
      <c r="N5814" s="1" t="s">
        <v>505</v>
      </c>
    </row>
    <row r="5815" spans="1:14" hidden="1" x14ac:dyDescent="0.35">
      <c r="A5815" s="1" t="s">
        <v>487</v>
      </c>
      <c r="B5815" s="1" t="s">
        <v>488</v>
      </c>
      <c r="C5815" s="2" t="s">
        <v>653</v>
      </c>
      <c r="D5815" s="1" t="s">
        <v>307</v>
      </c>
      <c r="E5815" s="1">
        <v>6110</v>
      </c>
      <c r="F5815" s="1" t="s">
        <v>490</v>
      </c>
      <c r="G5815" s="2" t="s">
        <v>508</v>
      </c>
      <c r="H5815" s="1" t="s">
        <v>509</v>
      </c>
      <c r="I5815" s="1">
        <v>2011</v>
      </c>
      <c r="J5815" s="1">
        <v>2011</v>
      </c>
      <c r="K5815" s="1" t="s">
        <v>493</v>
      </c>
      <c r="L5815" s="1">
        <v>12.17</v>
      </c>
      <c r="M5815" s="1" t="s">
        <v>504</v>
      </c>
      <c r="N5815" s="1" t="s">
        <v>505</v>
      </c>
    </row>
    <row r="5816" spans="1:14" hidden="1" x14ac:dyDescent="0.35">
      <c r="A5816" s="1" t="s">
        <v>487</v>
      </c>
      <c r="B5816" s="1" t="s">
        <v>488</v>
      </c>
      <c r="C5816" s="2" t="s">
        <v>653</v>
      </c>
      <c r="D5816" s="1" t="s">
        <v>307</v>
      </c>
      <c r="E5816" s="1">
        <v>6110</v>
      </c>
      <c r="F5816" s="1" t="s">
        <v>490</v>
      </c>
      <c r="G5816" s="2" t="s">
        <v>508</v>
      </c>
      <c r="H5816" s="1" t="s">
        <v>509</v>
      </c>
      <c r="I5816" s="1">
        <v>2012</v>
      </c>
      <c r="J5816" s="1">
        <v>2012</v>
      </c>
      <c r="K5816" s="1" t="s">
        <v>493</v>
      </c>
      <c r="L5816" s="1">
        <v>9</v>
      </c>
      <c r="M5816" s="1" t="s">
        <v>504</v>
      </c>
      <c r="N5816" s="1" t="s">
        <v>505</v>
      </c>
    </row>
    <row r="5817" spans="1:14" hidden="1" x14ac:dyDescent="0.35">
      <c r="A5817" s="1" t="s">
        <v>487</v>
      </c>
      <c r="B5817" s="1" t="s">
        <v>488</v>
      </c>
      <c r="C5817" s="2" t="s">
        <v>653</v>
      </c>
      <c r="D5817" s="1" t="s">
        <v>307</v>
      </c>
      <c r="E5817" s="1">
        <v>6110</v>
      </c>
      <c r="F5817" s="1" t="s">
        <v>490</v>
      </c>
      <c r="G5817" s="2" t="s">
        <v>508</v>
      </c>
      <c r="H5817" s="1" t="s">
        <v>509</v>
      </c>
      <c r="I5817" s="1">
        <v>2013</v>
      </c>
      <c r="J5817" s="1">
        <v>2013</v>
      </c>
      <c r="K5817" s="1" t="s">
        <v>493</v>
      </c>
      <c r="L5817" s="1">
        <v>52.96</v>
      </c>
      <c r="M5817" s="1" t="s">
        <v>504</v>
      </c>
      <c r="N5817" s="1" t="s">
        <v>505</v>
      </c>
    </row>
    <row r="5818" spans="1:14" hidden="1" x14ac:dyDescent="0.35">
      <c r="A5818" s="1" t="s">
        <v>487</v>
      </c>
      <c r="B5818" s="1" t="s">
        <v>488</v>
      </c>
      <c r="C5818" s="2" t="s">
        <v>653</v>
      </c>
      <c r="D5818" s="1" t="s">
        <v>307</v>
      </c>
      <c r="E5818" s="1">
        <v>6110</v>
      </c>
      <c r="F5818" s="1" t="s">
        <v>490</v>
      </c>
      <c r="G5818" s="2" t="s">
        <v>508</v>
      </c>
      <c r="H5818" s="1" t="s">
        <v>509</v>
      </c>
      <c r="I5818" s="1">
        <v>2014</v>
      </c>
      <c r="J5818" s="1">
        <v>2014</v>
      </c>
      <c r="K5818" s="1" t="s">
        <v>493</v>
      </c>
      <c r="L5818" s="1">
        <v>17.93</v>
      </c>
      <c r="M5818" s="1" t="s">
        <v>504</v>
      </c>
      <c r="N5818" s="1" t="s">
        <v>505</v>
      </c>
    </row>
    <row r="5819" spans="1:14" hidden="1" x14ac:dyDescent="0.35">
      <c r="A5819" s="1" t="s">
        <v>487</v>
      </c>
      <c r="B5819" s="1" t="s">
        <v>488</v>
      </c>
      <c r="C5819" s="2" t="s">
        <v>653</v>
      </c>
      <c r="D5819" s="1" t="s">
        <v>307</v>
      </c>
      <c r="E5819" s="1">
        <v>6110</v>
      </c>
      <c r="F5819" s="1" t="s">
        <v>490</v>
      </c>
      <c r="G5819" s="2" t="s">
        <v>508</v>
      </c>
      <c r="H5819" s="1" t="s">
        <v>509</v>
      </c>
      <c r="I5819" s="1">
        <v>2015</v>
      </c>
      <c r="J5819" s="1">
        <v>2015</v>
      </c>
      <c r="K5819" s="1" t="s">
        <v>493</v>
      </c>
      <c r="L5819" s="1">
        <v>3.91</v>
      </c>
      <c r="M5819" s="1" t="s">
        <v>504</v>
      </c>
      <c r="N5819" s="1" t="s">
        <v>505</v>
      </c>
    </row>
    <row r="5820" spans="1:14" hidden="1" x14ac:dyDescent="0.35">
      <c r="A5820" s="1" t="s">
        <v>487</v>
      </c>
      <c r="B5820" s="1" t="s">
        <v>488</v>
      </c>
      <c r="C5820" s="2" t="s">
        <v>653</v>
      </c>
      <c r="D5820" s="1" t="s">
        <v>307</v>
      </c>
      <c r="E5820" s="1">
        <v>6110</v>
      </c>
      <c r="F5820" s="1" t="s">
        <v>490</v>
      </c>
      <c r="G5820" s="2" t="s">
        <v>508</v>
      </c>
      <c r="H5820" s="1" t="s">
        <v>509</v>
      </c>
      <c r="I5820" s="1">
        <v>2016</v>
      </c>
      <c r="J5820" s="1">
        <v>2016</v>
      </c>
      <c r="K5820" s="1" t="s">
        <v>493</v>
      </c>
      <c r="L5820" s="1">
        <v>15.53</v>
      </c>
      <c r="M5820" s="1" t="s">
        <v>504</v>
      </c>
      <c r="N5820" s="1" t="s">
        <v>505</v>
      </c>
    </row>
    <row r="5821" spans="1:14" hidden="1" x14ac:dyDescent="0.35">
      <c r="A5821" s="1" t="s">
        <v>487</v>
      </c>
      <c r="B5821" s="1" t="s">
        <v>488</v>
      </c>
      <c r="C5821" s="2" t="s">
        <v>653</v>
      </c>
      <c r="D5821" s="1" t="s">
        <v>307</v>
      </c>
      <c r="E5821" s="1">
        <v>6110</v>
      </c>
      <c r="F5821" s="1" t="s">
        <v>490</v>
      </c>
      <c r="G5821" s="2" t="s">
        <v>508</v>
      </c>
      <c r="H5821" s="1" t="s">
        <v>509</v>
      </c>
      <c r="I5821" s="1">
        <v>2017</v>
      </c>
      <c r="J5821" s="1">
        <v>2017</v>
      </c>
      <c r="K5821" s="1" t="s">
        <v>493</v>
      </c>
      <c r="L5821" s="1">
        <v>12.75</v>
      </c>
      <c r="M5821" s="1" t="s">
        <v>504</v>
      </c>
      <c r="N5821" s="1" t="s">
        <v>505</v>
      </c>
    </row>
    <row r="5822" spans="1:14" hidden="1" x14ac:dyDescent="0.35">
      <c r="A5822" s="1" t="s">
        <v>487</v>
      </c>
      <c r="B5822" s="1" t="s">
        <v>488</v>
      </c>
      <c r="C5822" s="2" t="s">
        <v>653</v>
      </c>
      <c r="D5822" s="1" t="s">
        <v>307</v>
      </c>
      <c r="E5822" s="1">
        <v>6110</v>
      </c>
      <c r="F5822" s="1" t="s">
        <v>490</v>
      </c>
      <c r="G5822" s="2" t="s">
        <v>501</v>
      </c>
      <c r="H5822" s="1" t="s">
        <v>502</v>
      </c>
      <c r="I5822" s="1">
        <v>2001</v>
      </c>
      <c r="J5822" s="1">
        <v>2001</v>
      </c>
      <c r="K5822" s="1" t="s">
        <v>493</v>
      </c>
      <c r="L5822" s="1">
        <v>370.8</v>
      </c>
      <c r="M5822" s="1" t="s">
        <v>504</v>
      </c>
      <c r="N5822" s="1" t="s">
        <v>505</v>
      </c>
    </row>
    <row r="5823" spans="1:14" hidden="1" x14ac:dyDescent="0.35">
      <c r="A5823" s="1" t="s">
        <v>487</v>
      </c>
      <c r="B5823" s="1" t="s">
        <v>488</v>
      </c>
      <c r="C5823" s="2" t="s">
        <v>653</v>
      </c>
      <c r="D5823" s="1" t="s">
        <v>307</v>
      </c>
      <c r="E5823" s="1">
        <v>6110</v>
      </c>
      <c r="F5823" s="1" t="s">
        <v>490</v>
      </c>
      <c r="G5823" s="2" t="s">
        <v>501</v>
      </c>
      <c r="H5823" s="1" t="s">
        <v>502</v>
      </c>
      <c r="I5823" s="1">
        <v>2002</v>
      </c>
      <c r="J5823" s="1">
        <v>2002</v>
      </c>
      <c r="K5823" s="1" t="s">
        <v>493</v>
      </c>
      <c r="L5823" s="1">
        <v>382.04</v>
      </c>
      <c r="M5823" s="1" t="s">
        <v>504</v>
      </c>
      <c r="N5823" s="1" t="s">
        <v>505</v>
      </c>
    </row>
    <row r="5824" spans="1:14" hidden="1" x14ac:dyDescent="0.35">
      <c r="A5824" s="1" t="s">
        <v>487</v>
      </c>
      <c r="B5824" s="1" t="s">
        <v>488</v>
      </c>
      <c r="C5824" s="2" t="s">
        <v>653</v>
      </c>
      <c r="D5824" s="1" t="s">
        <v>307</v>
      </c>
      <c r="E5824" s="1">
        <v>6110</v>
      </c>
      <c r="F5824" s="1" t="s">
        <v>490</v>
      </c>
      <c r="G5824" s="2" t="s">
        <v>501</v>
      </c>
      <c r="H5824" s="1" t="s">
        <v>502</v>
      </c>
      <c r="I5824" s="1">
        <v>2003</v>
      </c>
      <c r="J5824" s="1">
        <v>2003</v>
      </c>
      <c r="K5824" s="1" t="s">
        <v>493</v>
      </c>
      <c r="L5824" s="1">
        <v>484.77</v>
      </c>
      <c r="M5824" s="1" t="s">
        <v>504</v>
      </c>
      <c r="N5824" s="1" t="s">
        <v>505</v>
      </c>
    </row>
    <row r="5825" spans="1:14" hidden="1" x14ac:dyDescent="0.35">
      <c r="A5825" s="1" t="s">
        <v>487</v>
      </c>
      <c r="B5825" s="1" t="s">
        <v>488</v>
      </c>
      <c r="C5825" s="2" t="s">
        <v>653</v>
      </c>
      <c r="D5825" s="1" t="s">
        <v>307</v>
      </c>
      <c r="E5825" s="1">
        <v>6110</v>
      </c>
      <c r="F5825" s="1" t="s">
        <v>490</v>
      </c>
      <c r="G5825" s="2" t="s">
        <v>501</v>
      </c>
      <c r="H5825" s="1" t="s">
        <v>502</v>
      </c>
      <c r="I5825" s="1">
        <v>2004</v>
      </c>
      <c r="J5825" s="1">
        <v>2004</v>
      </c>
      <c r="K5825" s="1" t="s">
        <v>493</v>
      </c>
      <c r="L5825" s="1">
        <v>556.67999999999995</v>
      </c>
      <c r="M5825" s="1" t="s">
        <v>504</v>
      </c>
      <c r="N5825" s="1" t="s">
        <v>505</v>
      </c>
    </row>
    <row r="5826" spans="1:14" hidden="1" x14ac:dyDescent="0.35">
      <c r="A5826" s="1" t="s">
        <v>487</v>
      </c>
      <c r="B5826" s="1" t="s">
        <v>488</v>
      </c>
      <c r="C5826" s="2" t="s">
        <v>653</v>
      </c>
      <c r="D5826" s="1" t="s">
        <v>307</v>
      </c>
      <c r="E5826" s="1">
        <v>6110</v>
      </c>
      <c r="F5826" s="1" t="s">
        <v>490</v>
      </c>
      <c r="G5826" s="2" t="s">
        <v>501</v>
      </c>
      <c r="H5826" s="1" t="s">
        <v>502</v>
      </c>
      <c r="I5826" s="1">
        <v>2005</v>
      </c>
      <c r="J5826" s="1">
        <v>2005</v>
      </c>
      <c r="K5826" s="1" t="s">
        <v>493</v>
      </c>
      <c r="L5826" s="1">
        <v>737.58</v>
      </c>
      <c r="M5826" s="1" t="s">
        <v>504</v>
      </c>
      <c r="N5826" s="1" t="s">
        <v>505</v>
      </c>
    </row>
    <row r="5827" spans="1:14" hidden="1" x14ac:dyDescent="0.35">
      <c r="A5827" s="1" t="s">
        <v>487</v>
      </c>
      <c r="B5827" s="1" t="s">
        <v>488</v>
      </c>
      <c r="C5827" s="2" t="s">
        <v>653</v>
      </c>
      <c r="D5827" s="1" t="s">
        <v>307</v>
      </c>
      <c r="E5827" s="1">
        <v>6110</v>
      </c>
      <c r="F5827" s="1" t="s">
        <v>490</v>
      </c>
      <c r="G5827" s="2" t="s">
        <v>501</v>
      </c>
      <c r="H5827" s="1" t="s">
        <v>502</v>
      </c>
      <c r="I5827" s="1">
        <v>2006</v>
      </c>
      <c r="J5827" s="1">
        <v>2006</v>
      </c>
      <c r="K5827" s="1" t="s">
        <v>493</v>
      </c>
      <c r="L5827" s="1">
        <v>826.48</v>
      </c>
      <c r="M5827" s="1" t="s">
        <v>504</v>
      </c>
      <c r="N5827" s="1" t="s">
        <v>505</v>
      </c>
    </row>
    <row r="5828" spans="1:14" hidden="1" x14ac:dyDescent="0.35">
      <c r="A5828" s="1" t="s">
        <v>487</v>
      </c>
      <c r="B5828" s="1" t="s">
        <v>488</v>
      </c>
      <c r="C5828" s="2" t="s">
        <v>653</v>
      </c>
      <c r="D5828" s="1" t="s">
        <v>307</v>
      </c>
      <c r="E5828" s="1">
        <v>6110</v>
      </c>
      <c r="F5828" s="1" t="s">
        <v>490</v>
      </c>
      <c r="G5828" s="2" t="s">
        <v>501</v>
      </c>
      <c r="H5828" s="1" t="s">
        <v>502</v>
      </c>
      <c r="I5828" s="1">
        <v>2007</v>
      </c>
      <c r="J5828" s="1">
        <v>2007</v>
      </c>
      <c r="K5828" s="1" t="s">
        <v>493</v>
      </c>
      <c r="L5828" s="1">
        <v>748.51</v>
      </c>
      <c r="M5828" s="1" t="s">
        <v>504</v>
      </c>
      <c r="N5828" s="1" t="s">
        <v>505</v>
      </c>
    </row>
    <row r="5829" spans="1:14" hidden="1" x14ac:dyDescent="0.35">
      <c r="A5829" s="1" t="s">
        <v>487</v>
      </c>
      <c r="B5829" s="1" t="s">
        <v>488</v>
      </c>
      <c r="C5829" s="2" t="s">
        <v>653</v>
      </c>
      <c r="D5829" s="1" t="s">
        <v>307</v>
      </c>
      <c r="E5829" s="1">
        <v>6110</v>
      </c>
      <c r="F5829" s="1" t="s">
        <v>490</v>
      </c>
      <c r="G5829" s="2" t="s">
        <v>501</v>
      </c>
      <c r="H5829" s="1" t="s">
        <v>502</v>
      </c>
      <c r="I5829" s="1">
        <v>2008</v>
      </c>
      <c r="J5829" s="1">
        <v>2008</v>
      </c>
      <c r="K5829" s="1" t="s">
        <v>493</v>
      </c>
      <c r="L5829" s="1">
        <v>735.84</v>
      </c>
      <c r="M5829" s="1" t="s">
        <v>504</v>
      </c>
      <c r="N5829" s="1" t="s">
        <v>505</v>
      </c>
    </row>
    <row r="5830" spans="1:14" hidden="1" x14ac:dyDescent="0.35">
      <c r="A5830" s="1" t="s">
        <v>487</v>
      </c>
      <c r="B5830" s="1" t="s">
        <v>488</v>
      </c>
      <c r="C5830" s="2" t="s">
        <v>653</v>
      </c>
      <c r="D5830" s="1" t="s">
        <v>307</v>
      </c>
      <c r="E5830" s="1">
        <v>6110</v>
      </c>
      <c r="F5830" s="1" t="s">
        <v>490</v>
      </c>
      <c r="G5830" s="2" t="s">
        <v>501</v>
      </c>
      <c r="H5830" s="1" t="s">
        <v>502</v>
      </c>
      <c r="I5830" s="1">
        <v>2009</v>
      </c>
      <c r="J5830" s="1">
        <v>2009</v>
      </c>
      <c r="K5830" s="1" t="s">
        <v>493</v>
      </c>
      <c r="L5830" s="1">
        <v>667.64</v>
      </c>
      <c r="M5830" s="1" t="s">
        <v>504</v>
      </c>
      <c r="N5830" s="1" t="s">
        <v>505</v>
      </c>
    </row>
    <row r="5831" spans="1:14" hidden="1" x14ac:dyDescent="0.35">
      <c r="A5831" s="1" t="s">
        <v>487</v>
      </c>
      <c r="B5831" s="1" t="s">
        <v>488</v>
      </c>
      <c r="C5831" s="2" t="s">
        <v>653</v>
      </c>
      <c r="D5831" s="1" t="s">
        <v>307</v>
      </c>
      <c r="E5831" s="1">
        <v>6110</v>
      </c>
      <c r="F5831" s="1" t="s">
        <v>490</v>
      </c>
      <c r="G5831" s="2" t="s">
        <v>501</v>
      </c>
      <c r="H5831" s="1" t="s">
        <v>502</v>
      </c>
      <c r="I5831" s="1">
        <v>2010</v>
      </c>
      <c r="J5831" s="1">
        <v>2010</v>
      </c>
      <c r="K5831" s="1" t="s">
        <v>493</v>
      </c>
      <c r="L5831" s="1">
        <v>662.09</v>
      </c>
      <c r="M5831" s="1" t="s">
        <v>504</v>
      </c>
      <c r="N5831" s="1" t="s">
        <v>505</v>
      </c>
    </row>
    <row r="5832" spans="1:14" hidden="1" x14ac:dyDescent="0.35">
      <c r="A5832" s="1" t="s">
        <v>487</v>
      </c>
      <c r="B5832" s="1" t="s">
        <v>488</v>
      </c>
      <c r="C5832" s="2" t="s">
        <v>653</v>
      </c>
      <c r="D5832" s="1" t="s">
        <v>307</v>
      </c>
      <c r="E5832" s="1">
        <v>6110</v>
      </c>
      <c r="F5832" s="1" t="s">
        <v>490</v>
      </c>
      <c r="G5832" s="2" t="s">
        <v>501</v>
      </c>
      <c r="H5832" s="1" t="s">
        <v>502</v>
      </c>
      <c r="I5832" s="1">
        <v>2011</v>
      </c>
      <c r="J5832" s="1">
        <v>2011</v>
      </c>
      <c r="K5832" s="1" t="s">
        <v>493</v>
      </c>
      <c r="L5832" s="1">
        <v>759.68</v>
      </c>
      <c r="M5832" s="1" t="s">
        <v>504</v>
      </c>
      <c r="N5832" s="1" t="s">
        <v>505</v>
      </c>
    </row>
    <row r="5833" spans="1:14" hidden="1" x14ac:dyDescent="0.35">
      <c r="A5833" s="1" t="s">
        <v>487</v>
      </c>
      <c r="B5833" s="1" t="s">
        <v>488</v>
      </c>
      <c r="C5833" s="2" t="s">
        <v>653</v>
      </c>
      <c r="D5833" s="1" t="s">
        <v>307</v>
      </c>
      <c r="E5833" s="1">
        <v>6110</v>
      </c>
      <c r="F5833" s="1" t="s">
        <v>490</v>
      </c>
      <c r="G5833" s="2" t="s">
        <v>501</v>
      </c>
      <c r="H5833" s="1" t="s">
        <v>502</v>
      </c>
      <c r="I5833" s="1">
        <v>2012</v>
      </c>
      <c r="J5833" s="1">
        <v>2012</v>
      </c>
      <c r="K5833" s="1" t="s">
        <v>493</v>
      </c>
      <c r="L5833" s="1">
        <v>795.72</v>
      </c>
      <c r="M5833" s="1" t="s">
        <v>504</v>
      </c>
      <c r="N5833" s="1" t="s">
        <v>505</v>
      </c>
    </row>
    <row r="5834" spans="1:14" hidden="1" x14ac:dyDescent="0.35">
      <c r="A5834" s="1" t="s">
        <v>487</v>
      </c>
      <c r="B5834" s="1" t="s">
        <v>488</v>
      </c>
      <c r="C5834" s="2" t="s">
        <v>653</v>
      </c>
      <c r="D5834" s="1" t="s">
        <v>307</v>
      </c>
      <c r="E5834" s="1">
        <v>6110</v>
      </c>
      <c r="F5834" s="1" t="s">
        <v>490</v>
      </c>
      <c r="G5834" s="2" t="s">
        <v>501</v>
      </c>
      <c r="H5834" s="1" t="s">
        <v>502</v>
      </c>
      <c r="I5834" s="1">
        <v>2013</v>
      </c>
      <c r="J5834" s="1">
        <v>2013</v>
      </c>
      <c r="K5834" s="1" t="s">
        <v>493</v>
      </c>
      <c r="L5834" s="1">
        <v>815.17</v>
      </c>
      <c r="M5834" s="1" t="s">
        <v>504</v>
      </c>
      <c r="N5834" s="1" t="s">
        <v>505</v>
      </c>
    </row>
    <row r="5835" spans="1:14" hidden="1" x14ac:dyDescent="0.35">
      <c r="A5835" s="1" t="s">
        <v>487</v>
      </c>
      <c r="B5835" s="1" t="s">
        <v>488</v>
      </c>
      <c r="C5835" s="2" t="s">
        <v>653</v>
      </c>
      <c r="D5835" s="1" t="s">
        <v>307</v>
      </c>
      <c r="E5835" s="1">
        <v>6110</v>
      </c>
      <c r="F5835" s="1" t="s">
        <v>490</v>
      </c>
      <c r="G5835" s="2" t="s">
        <v>501</v>
      </c>
      <c r="H5835" s="1" t="s">
        <v>502</v>
      </c>
      <c r="I5835" s="1">
        <v>2014</v>
      </c>
      <c r="J5835" s="1">
        <v>2014</v>
      </c>
      <c r="K5835" s="1" t="s">
        <v>493</v>
      </c>
      <c r="L5835" s="1">
        <v>564.08000000000004</v>
      </c>
      <c r="M5835" s="1" t="s">
        <v>504</v>
      </c>
      <c r="N5835" s="1" t="s">
        <v>505</v>
      </c>
    </row>
    <row r="5836" spans="1:14" hidden="1" x14ac:dyDescent="0.35">
      <c r="A5836" s="1" t="s">
        <v>487</v>
      </c>
      <c r="B5836" s="1" t="s">
        <v>488</v>
      </c>
      <c r="C5836" s="2" t="s">
        <v>653</v>
      </c>
      <c r="D5836" s="1" t="s">
        <v>307</v>
      </c>
      <c r="E5836" s="1">
        <v>6110</v>
      </c>
      <c r="F5836" s="1" t="s">
        <v>490</v>
      </c>
      <c r="G5836" s="2" t="s">
        <v>501</v>
      </c>
      <c r="H5836" s="1" t="s">
        <v>502</v>
      </c>
      <c r="I5836" s="1">
        <v>2015</v>
      </c>
      <c r="J5836" s="1">
        <v>2015</v>
      </c>
      <c r="K5836" s="1" t="s">
        <v>493</v>
      </c>
      <c r="L5836" s="1">
        <v>502.2</v>
      </c>
      <c r="M5836" s="1" t="s">
        <v>504</v>
      </c>
      <c r="N5836" s="1" t="s">
        <v>505</v>
      </c>
    </row>
    <row r="5837" spans="1:14" hidden="1" x14ac:dyDescent="0.35">
      <c r="A5837" s="1" t="s">
        <v>487</v>
      </c>
      <c r="B5837" s="1" t="s">
        <v>488</v>
      </c>
      <c r="C5837" s="2" t="s">
        <v>653</v>
      </c>
      <c r="D5837" s="1" t="s">
        <v>307</v>
      </c>
      <c r="E5837" s="1">
        <v>6110</v>
      </c>
      <c r="F5837" s="1" t="s">
        <v>490</v>
      </c>
      <c r="G5837" s="2" t="s">
        <v>501</v>
      </c>
      <c r="H5837" s="1" t="s">
        <v>502</v>
      </c>
      <c r="I5837" s="1">
        <v>2016</v>
      </c>
      <c r="J5837" s="1">
        <v>2016</v>
      </c>
      <c r="K5837" s="1" t="s">
        <v>493</v>
      </c>
      <c r="L5837" s="1">
        <v>574.04999999999995</v>
      </c>
      <c r="M5837" s="1" t="s">
        <v>504</v>
      </c>
      <c r="N5837" s="1" t="s">
        <v>505</v>
      </c>
    </row>
    <row r="5838" spans="1:14" hidden="1" x14ac:dyDescent="0.35">
      <c r="A5838" s="1" t="s">
        <v>487</v>
      </c>
      <c r="B5838" s="1" t="s">
        <v>488</v>
      </c>
      <c r="C5838" s="2" t="s">
        <v>653</v>
      </c>
      <c r="D5838" s="1" t="s">
        <v>307</v>
      </c>
      <c r="E5838" s="1">
        <v>6110</v>
      </c>
      <c r="F5838" s="1" t="s">
        <v>490</v>
      </c>
      <c r="G5838" s="2" t="s">
        <v>501</v>
      </c>
      <c r="H5838" s="1" t="s">
        <v>502</v>
      </c>
      <c r="I5838" s="1">
        <v>2017</v>
      </c>
      <c r="J5838" s="1">
        <v>2017</v>
      </c>
      <c r="K5838" s="1" t="s">
        <v>493</v>
      </c>
      <c r="L5838" s="1">
        <v>651.66999999999996</v>
      </c>
      <c r="M5838" s="1" t="s">
        <v>504</v>
      </c>
      <c r="N5838" s="1" t="s">
        <v>505</v>
      </c>
    </row>
    <row r="5839" spans="1:14" hidden="1" x14ac:dyDescent="0.35">
      <c r="A5839" s="1" t="s">
        <v>487</v>
      </c>
      <c r="B5839" s="1" t="s">
        <v>488</v>
      </c>
      <c r="C5839" s="2" t="s">
        <v>654</v>
      </c>
      <c r="D5839" s="1" t="s">
        <v>309</v>
      </c>
      <c r="E5839" s="1">
        <v>6110</v>
      </c>
      <c r="F5839" s="1" t="s">
        <v>490</v>
      </c>
      <c r="G5839" s="2" t="s">
        <v>491</v>
      </c>
      <c r="H5839" s="1" t="s">
        <v>492</v>
      </c>
      <c r="I5839" s="1">
        <v>2001</v>
      </c>
      <c r="J5839" s="1">
        <v>2001</v>
      </c>
      <c r="K5839" s="1" t="s">
        <v>493</v>
      </c>
      <c r="L5839" s="1">
        <v>2927.69</v>
      </c>
      <c r="M5839" s="1" t="s">
        <v>504</v>
      </c>
      <c r="N5839" s="1" t="s">
        <v>505</v>
      </c>
    </row>
    <row r="5840" spans="1:14" hidden="1" x14ac:dyDescent="0.35">
      <c r="A5840" s="1" t="s">
        <v>487</v>
      </c>
      <c r="B5840" s="1" t="s">
        <v>488</v>
      </c>
      <c r="C5840" s="2" t="s">
        <v>654</v>
      </c>
      <c r="D5840" s="1" t="s">
        <v>309</v>
      </c>
      <c r="E5840" s="1">
        <v>6110</v>
      </c>
      <c r="F5840" s="1" t="s">
        <v>490</v>
      </c>
      <c r="G5840" s="2" t="s">
        <v>491</v>
      </c>
      <c r="H5840" s="1" t="s">
        <v>492</v>
      </c>
      <c r="I5840" s="1">
        <v>2002</v>
      </c>
      <c r="J5840" s="1">
        <v>2002</v>
      </c>
      <c r="K5840" s="1" t="s">
        <v>493</v>
      </c>
      <c r="L5840" s="1">
        <v>3184.93</v>
      </c>
      <c r="M5840" s="1" t="s">
        <v>504</v>
      </c>
      <c r="N5840" s="1" t="s">
        <v>505</v>
      </c>
    </row>
    <row r="5841" spans="1:14" hidden="1" x14ac:dyDescent="0.35">
      <c r="A5841" s="1" t="s">
        <v>487</v>
      </c>
      <c r="B5841" s="1" t="s">
        <v>488</v>
      </c>
      <c r="C5841" s="2" t="s">
        <v>654</v>
      </c>
      <c r="D5841" s="1" t="s">
        <v>309</v>
      </c>
      <c r="E5841" s="1">
        <v>6110</v>
      </c>
      <c r="F5841" s="1" t="s">
        <v>490</v>
      </c>
      <c r="G5841" s="2" t="s">
        <v>491</v>
      </c>
      <c r="H5841" s="1" t="s">
        <v>492</v>
      </c>
      <c r="I5841" s="1">
        <v>2003</v>
      </c>
      <c r="J5841" s="1">
        <v>2003</v>
      </c>
      <c r="K5841" s="1" t="s">
        <v>493</v>
      </c>
      <c r="L5841" s="1">
        <v>3603.95</v>
      </c>
      <c r="M5841" s="1" t="s">
        <v>504</v>
      </c>
      <c r="N5841" s="1" t="s">
        <v>505</v>
      </c>
    </row>
    <row r="5842" spans="1:14" hidden="1" x14ac:dyDescent="0.35">
      <c r="A5842" s="1" t="s">
        <v>487</v>
      </c>
      <c r="B5842" s="1" t="s">
        <v>488</v>
      </c>
      <c r="C5842" s="2" t="s">
        <v>654</v>
      </c>
      <c r="D5842" s="1" t="s">
        <v>309</v>
      </c>
      <c r="E5842" s="1">
        <v>6110</v>
      </c>
      <c r="F5842" s="1" t="s">
        <v>490</v>
      </c>
      <c r="G5842" s="2" t="s">
        <v>491</v>
      </c>
      <c r="H5842" s="1" t="s">
        <v>492</v>
      </c>
      <c r="I5842" s="1">
        <v>2004</v>
      </c>
      <c r="J5842" s="1">
        <v>2004</v>
      </c>
      <c r="K5842" s="1" t="s">
        <v>493</v>
      </c>
      <c r="L5842" s="1">
        <v>3830.91</v>
      </c>
      <c r="M5842" s="1" t="s">
        <v>504</v>
      </c>
      <c r="N5842" s="1" t="s">
        <v>505</v>
      </c>
    </row>
    <row r="5843" spans="1:14" hidden="1" x14ac:dyDescent="0.35">
      <c r="A5843" s="1" t="s">
        <v>487</v>
      </c>
      <c r="B5843" s="1" t="s">
        <v>488</v>
      </c>
      <c r="C5843" s="2" t="s">
        <v>654</v>
      </c>
      <c r="D5843" s="1" t="s">
        <v>309</v>
      </c>
      <c r="E5843" s="1">
        <v>6110</v>
      </c>
      <c r="F5843" s="1" t="s">
        <v>490</v>
      </c>
      <c r="G5843" s="2" t="s">
        <v>491</v>
      </c>
      <c r="H5843" s="1" t="s">
        <v>492</v>
      </c>
      <c r="I5843" s="1">
        <v>2005</v>
      </c>
      <c r="J5843" s="1">
        <v>2005</v>
      </c>
      <c r="K5843" s="1" t="s">
        <v>493</v>
      </c>
      <c r="L5843" s="1">
        <v>3759.48</v>
      </c>
      <c r="M5843" s="1" t="s">
        <v>504</v>
      </c>
      <c r="N5843" s="1" t="s">
        <v>505</v>
      </c>
    </row>
    <row r="5844" spans="1:14" hidden="1" x14ac:dyDescent="0.35">
      <c r="A5844" s="1" t="s">
        <v>487</v>
      </c>
      <c r="B5844" s="1" t="s">
        <v>488</v>
      </c>
      <c r="C5844" s="2" t="s">
        <v>654</v>
      </c>
      <c r="D5844" s="1" t="s">
        <v>309</v>
      </c>
      <c r="E5844" s="1">
        <v>6110</v>
      </c>
      <c r="F5844" s="1" t="s">
        <v>490</v>
      </c>
      <c r="G5844" s="2" t="s">
        <v>491</v>
      </c>
      <c r="H5844" s="1" t="s">
        <v>492</v>
      </c>
      <c r="I5844" s="1">
        <v>2006</v>
      </c>
      <c r="J5844" s="1">
        <v>2006</v>
      </c>
      <c r="K5844" s="1" t="s">
        <v>493</v>
      </c>
      <c r="L5844" s="1">
        <v>3718.47</v>
      </c>
      <c r="M5844" s="1" t="s">
        <v>504</v>
      </c>
      <c r="N5844" s="1" t="s">
        <v>505</v>
      </c>
    </row>
    <row r="5845" spans="1:14" hidden="1" x14ac:dyDescent="0.35">
      <c r="A5845" s="1" t="s">
        <v>487</v>
      </c>
      <c r="B5845" s="1" t="s">
        <v>488</v>
      </c>
      <c r="C5845" s="2" t="s">
        <v>654</v>
      </c>
      <c r="D5845" s="1" t="s">
        <v>309</v>
      </c>
      <c r="E5845" s="1">
        <v>6110</v>
      </c>
      <c r="F5845" s="1" t="s">
        <v>490</v>
      </c>
      <c r="G5845" s="2" t="s">
        <v>491</v>
      </c>
      <c r="H5845" s="1" t="s">
        <v>492</v>
      </c>
      <c r="I5845" s="1">
        <v>2007</v>
      </c>
      <c r="J5845" s="1">
        <v>2007</v>
      </c>
      <c r="K5845" s="1" t="s">
        <v>493</v>
      </c>
      <c r="L5845" s="1">
        <v>3888.72</v>
      </c>
      <c r="M5845" s="1" t="s">
        <v>504</v>
      </c>
      <c r="N5845" s="1" t="s">
        <v>505</v>
      </c>
    </row>
    <row r="5846" spans="1:14" hidden="1" x14ac:dyDescent="0.35">
      <c r="A5846" s="1" t="s">
        <v>487</v>
      </c>
      <c r="B5846" s="1" t="s">
        <v>488</v>
      </c>
      <c r="C5846" s="2" t="s">
        <v>654</v>
      </c>
      <c r="D5846" s="1" t="s">
        <v>309</v>
      </c>
      <c r="E5846" s="1">
        <v>6110</v>
      </c>
      <c r="F5846" s="1" t="s">
        <v>490</v>
      </c>
      <c r="G5846" s="2" t="s">
        <v>491</v>
      </c>
      <c r="H5846" s="1" t="s">
        <v>492</v>
      </c>
      <c r="I5846" s="1">
        <v>2008</v>
      </c>
      <c r="J5846" s="1">
        <v>2008</v>
      </c>
      <c r="K5846" s="1" t="s">
        <v>493</v>
      </c>
      <c r="L5846" s="1">
        <v>4158.3900000000003</v>
      </c>
      <c r="M5846" s="1" t="s">
        <v>504</v>
      </c>
      <c r="N5846" s="1" t="s">
        <v>505</v>
      </c>
    </row>
    <row r="5847" spans="1:14" hidden="1" x14ac:dyDescent="0.35">
      <c r="A5847" s="1" t="s">
        <v>487</v>
      </c>
      <c r="B5847" s="1" t="s">
        <v>488</v>
      </c>
      <c r="C5847" s="2" t="s">
        <v>654</v>
      </c>
      <c r="D5847" s="1" t="s">
        <v>309</v>
      </c>
      <c r="E5847" s="1">
        <v>6110</v>
      </c>
      <c r="F5847" s="1" t="s">
        <v>490</v>
      </c>
      <c r="G5847" s="2" t="s">
        <v>491</v>
      </c>
      <c r="H5847" s="1" t="s">
        <v>492</v>
      </c>
      <c r="I5847" s="1">
        <v>2009</v>
      </c>
      <c r="J5847" s="1">
        <v>2009</v>
      </c>
      <c r="K5847" s="1" t="s">
        <v>493</v>
      </c>
      <c r="L5847" s="1">
        <v>4301.95</v>
      </c>
      <c r="M5847" s="1" t="s">
        <v>504</v>
      </c>
      <c r="N5847" s="1" t="s">
        <v>505</v>
      </c>
    </row>
    <row r="5848" spans="1:14" hidden="1" x14ac:dyDescent="0.35">
      <c r="A5848" s="1" t="s">
        <v>487</v>
      </c>
      <c r="B5848" s="1" t="s">
        <v>488</v>
      </c>
      <c r="C5848" s="2" t="s">
        <v>654</v>
      </c>
      <c r="D5848" s="1" t="s">
        <v>309</v>
      </c>
      <c r="E5848" s="1">
        <v>6110</v>
      </c>
      <c r="F5848" s="1" t="s">
        <v>490</v>
      </c>
      <c r="G5848" s="2" t="s">
        <v>491</v>
      </c>
      <c r="H5848" s="1" t="s">
        <v>492</v>
      </c>
      <c r="I5848" s="1">
        <v>2010</v>
      </c>
      <c r="J5848" s="1">
        <v>2010</v>
      </c>
      <c r="K5848" s="1" t="s">
        <v>493</v>
      </c>
      <c r="L5848" s="1">
        <v>4441.33</v>
      </c>
      <c r="M5848" s="1" t="s">
        <v>504</v>
      </c>
      <c r="N5848" s="1" t="s">
        <v>505</v>
      </c>
    </row>
    <row r="5849" spans="1:14" hidden="1" x14ac:dyDescent="0.35">
      <c r="A5849" s="1" t="s">
        <v>487</v>
      </c>
      <c r="B5849" s="1" t="s">
        <v>488</v>
      </c>
      <c r="C5849" s="2" t="s">
        <v>654</v>
      </c>
      <c r="D5849" s="1" t="s">
        <v>309</v>
      </c>
      <c r="E5849" s="1">
        <v>6110</v>
      </c>
      <c r="F5849" s="1" t="s">
        <v>490</v>
      </c>
      <c r="G5849" s="2" t="s">
        <v>491</v>
      </c>
      <c r="H5849" s="1" t="s">
        <v>492</v>
      </c>
      <c r="I5849" s="1">
        <v>2011</v>
      </c>
      <c r="J5849" s="1">
        <v>2011</v>
      </c>
      <c r="K5849" s="1" t="s">
        <v>493</v>
      </c>
      <c r="L5849" s="1">
        <v>5270.37</v>
      </c>
      <c r="M5849" s="1" t="s">
        <v>504</v>
      </c>
      <c r="N5849" s="1" t="s">
        <v>505</v>
      </c>
    </row>
    <row r="5850" spans="1:14" hidden="1" x14ac:dyDescent="0.35">
      <c r="A5850" s="1" t="s">
        <v>487</v>
      </c>
      <c r="B5850" s="1" t="s">
        <v>488</v>
      </c>
      <c r="C5850" s="2" t="s">
        <v>654</v>
      </c>
      <c r="D5850" s="1" t="s">
        <v>309</v>
      </c>
      <c r="E5850" s="1">
        <v>6110</v>
      </c>
      <c r="F5850" s="1" t="s">
        <v>490</v>
      </c>
      <c r="G5850" s="2" t="s">
        <v>491</v>
      </c>
      <c r="H5850" s="1" t="s">
        <v>492</v>
      </c>
      <c r="I5850" s="1">
        <v>2012</v>
      </c>
      <c r="J5850" s="1">
        <v>2012</v>
      </c>
      <c r="K5850" s="1" t="s">
        <v>493</v>
      </c>
      <c r="L5850" s="1">
        <v>5037.26</v>
      </c>
      <c r="M5850" s="1" t="s">
        <v>504</v>
      </c>
      <c r="N5850" s="1" t="s">
        <v>505</v>
      </c>
    </row>
    <row r="5851" spans="1:14" hidden="1" x14ac:dyDescent="0.35">
      <c r="A5851" s="1" t="s">
        <v>487</v>
      </c>
      <c r="B5851" s="1" t="s">
        <v>488</v>
      </c>
      <c r="C5851" s="2" t="s">
        <v>654</v>
      </c>
      <c r="D5851" s="1" t="s">
        <v>309</v>
      </c>
      <c r="E5851" s="1">
        <v>6110</v>
      </c>
      <c r="F5851" s="1" t="s">
        <v>490</v>
      </c>
      <c r="G5851" s="2" t="s">
        <v>491</v>
      </c>
      <c r="H5851" s="1" t="s">
        <v>492</v>
      </c>
      <c r="I5851" s="1">
        <v>2013</v>
      </c>
      <c r="J5851" s="1">
        <v>2013</v>
      </c>
      <c r="K5851" s="1" t="s">
        <v>493</v>
      </c>
      <c r="L5851" s="1">
        <v>5099.1000000000004</v>
      </c>
      <c r="M5851" s="1" t="s">
        <v>504</v>
      </c>
      <c r="N5851" s="1" t="s">
        <v>505</v>
      </c>
    </row>
    <row r="5852" spans="1:14" hidden="1" x14ac:dyDescent="0.35">
      <c r="A5852" s="1" t="s">
        <v>487</v>
      </c>
      <c r="B5852" s="1" t="s">
        <v>488</v>
      </c>
      <c r="C5852" s="2" t="s">
        <v>654</v>
      </c>
      <c r="D5852" s="1" t="s">
        <v>309</v>
      </c>
      <c r="E5852" s="1">
        <v>6110</v>
      </c>
      <c r="F5852" s="1" t="s">
        <v>490</v>
      </c>
      <c r="G5852" s="2" t="s">
        <v>491</v>
      </c>
      <c r="H5852" s="1" t="s">
        <v>492</v>
      </c>
      <c r="I5852" s="1">
        <v>2014</v>
      </c>
      <c r="J5852" s="1">
        <v>2014</v>
      </c>
      <c r="K5852" s="1" t="s">
        <v>493</v>
      </c>
      <c r="L5852" s="1">
        <v>5195.6899999999996</v>
      </c>
      <c r="M5852" s="1" t="s">
        <v>504</v>
      </c>
      <c r="N5852" s="1" t="s">
        <v>505</v>
      </c>
    </row>
    <row r="5853" spans="1:14" hidden="1" x14ac:dyDescent="0.35">
      <c r="A5853" s="1" t="s">
        <v>487</v>
      </c>
      <c r="B5853" s="1" t="s">
        <v>488</v>
      </c>
      <c r="C5853" s="2" t="s">
        <v>654</v>
      </c>
      <c r="D5853" s="1" t="s">
        <v>309</v>
      </c>
      <c r="E5853" s="1">
        <v>6110</v>
      </c>
      <c r="F5853" s="1" t="s">
        <v>490</v>
      </c>
      <c r="G5853" s="2" t="s">
        <v>491</v>
      </c>
      <c r="H5853" s="1" t="s">
        <v>492</v>
      </c>
      <c r="I5853" s="1">
        <v>2015</v>
      </c>
      <c r="J5853" s="1">
        <v>2015</v>
      </c>
      <c r="K5853" s="1" t="s">
        <v>493</v>
      </c>
      <c r="L5853" s="1">
        <v>4951.1400000000003</v>
      </c>
      <c r="M5853" s="1" t="s">
        <v>504</v>
      </c>
      <c r="N5853" s="1" t="s">
        <v>505</v>
      </c>
    </row>
    <row r="5854" spans="1:14" hidden="1" x14ac:dyDescent="0.35">
      <c r="A5854" s="1" t="s">
        <v>487</v>
      </c>
      <c r="B5854" s="1" t="s">
        <v>488</v>
      </c>
      <c r="C5854" s="2" t="s">
        <v>654</v>
      </c>
      <c r="D5854" s="1" t="s">
        <v>309</v>
      </c>
      <c r="E5854" s="1">
        <v>6110</v>
      </c>
      <c r="F5854" s="1" t="s">
        <v>490</v>
      </c>
      <c r="G5854" s="2" t="s">
        <v>491</v>
      </c>
      <c r="H5854" s="1" t="s">
        <v>492</v>
      </c>
      <c r="I5854" s="1">
        <v>2016</v>
      </c>
      <c r="J5854" s="1">
        <v>2016</v>
      </c>
      <c r="K5854" s="1" t="s">
        <v>493</v>
      </c>
      <c r="L5854" s="1">
        <v>4787.6499999999996</v>
      </c>
      <c r="M5854" s="1" t="s">
        <v>504</v>
      </c>
      <c r="N5854" s="1" t="s">
        <v>505</v>
      </c>
    </row>
    <row r="5855" spans="1:14" hidden="1" x14ac:dyDescent="0.35">
      <c r="A5855" s="1" t="s">
        <v>487</v>
      </c>
      <c r="B5855" s="1" t="s">
        <v>488</v>
      </c>
      <c r="C5855" s="2" t="s">
        <v>654</v>
      </c>
      <c r="D5855" s="1" t="s">
        <v>309</v>
      </c>
      <c r="E5855" s="1">
        <v>6110</v>
      </c>
      <c r="F5855" s="1" t="s">
        <v>490</v>
      </c>
      <c r="G5855" s="2" t="s">
        <v>491</v>
      </c>
      <c r="H5855" s="1" t="s">
        <v>492</v>
      </c>
      <c r="I5855" s="1">
        <v>2017</v>
      </c>
      <c r="J5855" s="1">
        <v>2017</v>
      </c>
      <c r="K5855" s="1" t="s">
        <v>493</v>
      </c>
      <c r="L5855" s="1">
        <v>4761.18</v>
      </c>
      <c r="M5855" s="1" t="s">
        <v>504</v>
      </c>
      <c r="N5855" s="1" t="s">
        <v>505</v>
      </c>
    </row>
    <row r="5856" spans="1:14" hidden="1" x14ac:dyDescent="0.35">
      <c r="A5856" s="1" t="s">
        <v>487</v>
      </c>
      <c r="B5856" s="1" t="s">
        <v>488</v>
      </c>
      <c r="C5856" s="2" t="s">
        <v>654</v>
      </c>
      <c r="D5856" s="1" t="s">
        <v>309</v>
      </c>
      <c r="E5856" s="1">
        <v>6110</v>
      </c>
      <c r="F5856" s="1" t="s">
        <v>490</v>
      </c>
      <c r="G5856" s="2" t="s">
        <v>506</v>
      </c>
      <c r="H5856" s="1" t="s">
        <v>507</v>
      </c>
      <c r="I5856" s="1">
        <v>2001</v>
      </c>
      <c r="J5856" s="1">
        <v>2001</v>
      </c>
      <c r="K5856" s="1" t="s">
        <v>493</v>
      </c>
      <c r="L5856" s="1">
        <v>55.91</v>
      </c>
      <c r="M5856" s="1" t="s">
        <v>504</v>
      </c>
      <c r="N5856" s="1" t="s">
        <v>505</v>
      </c>
    </row>
    <row r="5857" spans="1:14" hidden="1" x14ac:dyDescent="0.35">
      <c r="A5857" s="1" t="s">
        <v>487</v>
      </c>
      <c r="B5857" s="1" t="s">
        <v>488</v>
      </c>
      <c r="C5857" s="2" t="s">
        <v>654</v>
      </c>
      <c r="D5857" s="1" t="s">
        <v>309</v>
      </c>
      <c r="E5857" s="1">
        <v>6110</v>
      </c>
      <c r="F5857" s="1" t="s">
        <v>490</v>
      </c>
      <c r="G5857" s="2" t="s">
        <v>506</v>
      </c>
      <c r="H5857" s="1" t="s">
        <v>507</v>
      </c>
      <c r="I5857" s="1">
        <v>2002</v>
      </c>
      <c r="J5857" s="1">
        <v>2002</v>
      </c>
      <c r="K5857" s="1" t="s">
        <v>493</v>
      </c>
      <c r="L5857" s="1">
        <v>54.53</v>
      </c>
      <c r="M5857" s="1" t="s">
        <v>504</v>
      </c>
      <c r="N5857" s="1" t="s">
        <v>505</v>
      </c>
    </row>
    <row r="5858" spans="1:14" hidden="1" x14ac:dyDescent="0.35">
      <c r="A5858" s="1" t="s">
        <v>487</v>
      </c>
      <c r="B5858" s="1" t="s">
        <v>488</v>
      </c>
      <c r="C5858" s="2" t="s">
        <v>654</v>
      </c>
      <c r="D5858" s="1" t="s">
        <v>309</v>
      </c>
      <c r="E5858" s="1">
        <v>6110</v>
      </c>
      <c r="F5858" s="1" t="s">
        <v>490</v>
      </c>
      <c r="G5858" s="2" t="s">
        <v>506</v>
      </c>
      <c r="H5858" s="1" t="s">
        <v>507</v>
      </c>
      <c r="I5858" s="1">
        <v>2003</v>
      </c>
      <c r="J5858" s="1">
        <v>2003</v>
      </c>
      <c r="K5858" s="1" t="s">
        <v>493</v>
      </c>
      <c r="L5858" s="1">
        <v>70.25</v>
      </c>
      <c r="M5858" s="1" t="s">
        <v>504</v>
      </c>
      <c r="N5858" s="1" t="s">
        <v>505</v>
      </c>
    </row>
    <row r="5859" spans="1:14" hidden="1" x14ac:dyDescent="0.35">
      <c r="A5859" s="1" t="s">
        <v>487</v>
      </c>
      <c r="B5859" s="1" t="s">
        <v>488</v>
      </c>
      <c r="C5859" s="2" t="s">
        <v>654</v>
      </c>
      <c r="D5859" s="1" t="s">
        <v>309</v>
      </c>
      <c r="E5859" s="1">
        <v>6110</v>
      </c>
      <c r="F5859" s="1" t="s">
        <v>490</v>
      </c>
      <c r="G5859" s="2" t="s">
        <v>506</v>
      </c>
      <c r="H5859" s="1" t="s">
        <v>507</v>
      </c>
      <c r="I5859" s="1">
        <v>2004</v>
      </c>
      <c r="J5859" s="1">
        <v>2004</v>
      </c>
      <c r="K5859" s="1" t="s">
        <v>493</v>
      </c>
      <c r="L5859" s="1">
        <v>80.319999999999993</v>
      </c>
      <c r="M5859" s="1" t="s">
        <v>504</v>
      </c>
      <c r="N5859" s="1" t="s">
        <v>505</v>
      </c>
    </row>
    <row r="5860" spans="1:14" hidden="1" x14ac:dyDescent="0.35">
      <c r="A5860" s="1" t="s">
        <v>487</v>
      </c>
      <c r="B5860" s="1" t="s">
        <v>488</v>
      </c>
      <c r="C5860" s="2" t="s">
        <v>654</v>
      </c>
      <c r="D5860" s="1" t="s">
        <v>309</v>
      </c>
      <c r="E5860" s="1">
        <v>6110</v>
      </c>
      <c r="F5860" s="1" t="s">
        <v>490</v>
      </c>
      <c r="G5860" s="2" t="s">
        <v>506</v>
      </c>
      <c r="H5860" s="1" t="s">
        <v>507</v>
      </c>
      <c r="I5860" s="1">
        <v>2005</v>
      </c>
      <c r="J5860" s="1">
        <v>2005</v>
      </c>
      <c r="K5860" s="1" t="s">
        <v>493</v>
      </c>
      <c r="L5860" s="1">
        <v>76.069999999999993</v>
      </c>
      <c r="M5860" s="1" t="s">
        <v>504</v>
      </c>
      <c r="N5860" s="1" t="s">
        <v>505</v>
      </c>
    </row>
    <row r="5861" spans="1:14" hidden="1" x14ac:dyDescent="0.35">
      <c r="A5861" s="1" t="s">
        <v>487</v>
      </c>
      <c r="B5861" s="1" t="s">
        <v>488</v>
      </c>
      <c r="C5861" s="2" t="s">
        <v>654</v>
      </c>
      <c r="D5861" s="1" t="s">
        <v>309</v>
      </c>
      <c r="E5861" s="1">
        <v>6110</v>
      </c>
      <c r="F5861" s="1" t="s">
        <v>490</v>
      </c>
      <c r="G5861" s="2" t="s">
        <v>506</v>
      </c>
      <c r="H5861" s="1" t="s">
        <v>507</v>
      </c>
      <c r="I5861" s="1">
        <v>2006</v>
      </c>
      <c r="J5861" s="1">
        <v>2006</v>
      </c>
      <c r="K5861" s="1" t="s">
        <v>493</v>
      </c>
      <c r="L5861" s="1">
        <v>69.44</v>
      </c>
      <c r="M5861" s="1" t="s">
        <v>504</v>
      </c>
      <c r="N5861" s="1" t="s">
        <v>505</v>
      </c>
    </row>
    <row r="5862" spans="1:14" hidden="1" x14ac:dyDescent="0.35">
      <c r="A5862" s="1" t="s">
        <v>487</v>
      </c>
      <c r="B5862" s="1" t="s">
        <v>488</v>
      </c>
      <c r="C5862" s="2" t="s">
        <v>654</v>
      </c>
      <c r="D5862" s="1" t="s">
        <v>309</v>
      </c>
      <c r="E5862" s="1">
        <v>6110</v>
      </c>
      <c r="F5862" s="1" t="s">
        <v>490</v>
      </c>
      <c r="G5862" s="2" t="s">
        <v>506</v>
      </c>
      <c r="H5862" s="1" t="s">
        <v>507</v>
      </c>
      <c r="I5862" s="1">
        <v>2007</v>
      </c>
      <c r="J5862" s="1">
        <v>2007</v>
      </c>
      <c r="K5862" s="1" t="s">
        <v>493</v>
      </c>
      <c r="L5862" s="1">
        <v>75.28</v>
      </c>
      <c r="M5862" s="1" t="s">
        <v>504</v>
      </c>
      <c r="N5862" s="1" t="s">
        <v>505</v>
      </c>
    </row>
    <row r="5863" spans="1:14" hidden="1" x14ac:dyDescent="0.35">
      <c r="A5863" s="1" t="s">
        <v>487</v>
      </c>
      <c r="B5863" s="1" t="s">
        <v>488</v>
      </c>
      <c r="C5863" s="2" t="s">
        <v>654</v>
      </c>
      <c r="D5863" s="1" t="s">
        <v>309</v>
      </c>
      <c r="E5863" s="1">
        <v>6110</v>
      </c>
      <c r="F5863" s="1" t="s">
        <v>490</v>
      </c>
      <c r="G5863" s="2" t="s">
        <v>506</v>
      </c>
      <c r="H5863" s="1" t="s">
        <v>507</v>
      </c>
      <c r="I5863" s="1">
        <v>2008</v>
      </c>
      <c r="J5863" s="1">
        <v>2008</v>
      </c>
      <c r="K5863" s="1" t="s">
        <v>493</v>
      </c>
      <c r="L5863" s="1">
        <v>85.42</v>
      </c>
      <c r="M5863" s="1" t="s">
        <v>504</v>
      </c>
      <c r="N5863" s="1" t="s">
        <v>505</v>
      </c>
    </row>
    <row r="5864" spans="1:14" hidden="1" x14ac:dyDescent="0.35">
      <c r="A5864" s="1" t="s">
        <v>487</v>
      </c>
      <c r="B5864" s="1" t="s">
        <v>488</v>
      </c>
      <c r="C5864" s="2" t="s">
        <v>654</v>
      </c>
      <c r="D5864" s="1" t="s">
        <v>309</v>
      </c>
      <c r="E5864" s="1">
        <v>6110</v>
      </c>
      <c r="F5864" s="1" t="s">
        <v>490</v>
      </c>
      <c r="G5864" s="2" t="s">
        <v>506</v>
      </c>
      <c r="H5864" s="1" t="s">
        <v>507</v>
      </c>
      <c r="I5864" s="1">
        <v>2009</v>
      </c>
      <c r="J5864" s="1">
        <v>2009</v>
      </c>
      <c r="K5864" s="1" t="s">
        <v>493</v>
      </c>
      <c r="L5864" s="1">
        <v>91.69</v>
      </c>
      <c r="M5864" s="1" t="s">
        <v>504</v>
      </c>
      <c r="N5864" s="1" t="s">
        <v>505</v>
      </c>
    </row>
    <row r="5865" spans="1:14" hidden="1" x14ac:dyDescent="0.35">
      <c r="A5865" s="1" t="s">
        <v>487</v>
      </c>
      <c r="B5865" s="1" t="s">
        <v>488</v>
      </c>
      <c r="C5865" s="2" t="s">
        <v>654</v>
      </c>
      <c r="D5865" s="1" t="s">
        <v>309</v>
      </c>
      <c r="E5865" s="1">
        <v>6110</v>
      </c>
      <c r="F5865" s="1" t="s">
        <v>490</v>
      </c>
      <c r="G5865" s="2" t="s">
        <v>506</v>
      </c>
      <c r="H5865" s="1" t="s">
        <v>507</v>
      </c>
      <c r="I5865" s="1">
        <v>2010</v>
      </c>
      <c r="J5865" s="1">
        <v>2010</v>
      </c>
      <c r="K5865" s="1" t="s">
        <v>493</v>
      </c>
      <c r="L5865" s="1">
        <v>96.89</v>
      </c>
      <c r="M5865" s="1" t="s">
        <v>504</v>
      </c>
      <c r="N5865" s="1" t="s">
        <v>505</v>
      </c>
    </row>
    <row r="5866" spans="1:14" hidden="1" x14ac:dyDescent="0.35">
      <c r="A5866" s="1" t="s">
        <v>487</v>
      </c>
      <c r="B5866" s="1" t="s">
        <v>488</v>
      </c>
      <c r="C5866" s="2" t="s">
        <v>654</v>
      </c>
      <c r="D5866" s="1" t="s">
        <v>309</v>
      </c>
      <c r="E5866" s="1">
        <v>6110</v>
      </c>
      <c r="F5866" s="1" t="s">
        <v>490</v>
      </c>
      <c r="G5866" s="2" t="s">
        <v>506</v>
      </c>
      <c r="H5866" s="1" t="s">
        <v>507</v>
      </c>
      <c r="I5866" s="1">
        <v>2011</v>
      </c>
      <c r="J5866" s="1">
        <v>2011</v>
      </c>
      <c r="K5866" s="1" t="s">
        <v>493</v>
      </c>
      <c r="L5866" s="1">
        <v>123.97</v>
      </c>
      <c r="M5866" s="1" t="s">
        <v>504</v>
      </c>
      <c r="N5866" s="1" t="s">
        <v>505</v>
      </c>
    </row>
    <row r="5867" spans="1:14" hidden="1" x14ac:dyDescent="0.35">
      <c r="A5867" s="1" t="s">
        <v>487</v>
      </c>
      <c r="B5867" s="1" t="s">
        <v>488</v>
      </c>
      <c r="C5867" s="2" t="s">
        <v>654</v>
      </c>
      <c r="D5867" s="1" t="s">
        <v>309</v>
      </c>
      <c r="E5867" s="1">
        <v>6110</v>
      </c>
      <c r="F5867" s="1" t="s">
        <v>490</v>
      </c>
      <c r="G5867" s="2" t="s">
        <v>506</v>
      </c>
      <c r="H5867" s="1" t="s">
        <v>507</v>
      </c>
      <c r="I5867" s="1">
        <v>2012</v>
      </c>
      <c r="J5867" s="1">
        <v>2012</v>
      </c>
      <c r="K5867" s="1" t="s">
        <v>493</v>
      </c>
      <c r="L5867" s="1">
        <v>127.05</v>
      </c>
      <c r="M5867" s="1" t="s">
        <v>504</v>
      </c>
      <c r="N5867" s="1" t="s">
        <v>505</v>
      </c>
    </row>
    <row r="5868" spans="1:14" hidden="1" x14ac:dyDescent="0.35">
      <c r="A5868" s="1" t="s">
        <v>487</v>
      </c>
      <c r="B5868" s="1" t="s">
        <v>488</v>
      </c>
      <c r="C5868" s="2" t="s">
        <v>654</v>
      </c>
      <c r="D5868" s="1" t="s">
        <v>309</v>
      </c>
      <c r="E5868" s="1">
        <v>6110</v>
      </c>
      <c r="F5868" s="1" t="s">
        <v>490</v>
      </c>
      <c r="G5868" s="2" t="s">
        <v>506</v>
      </c>
      <c r="H5868" s="1" t="s">
        <v>507</v>
      </c>
      <c r="I5868" s="1">
        <v>2013</v>
      </c>
      <c r="J5868" s="1">
        <v>2013</v>
      </c>
      <c r="K5868" s="1" t="s">
        <v>493</v>
      </c>
      <c r="L5868" s="1">
        <v>133.86000000000001</v>
      </c>
      <c r="M5868" s="1" t="s">
        <v>504</v>
      </c>
      <c r="N5868" s="1" t="s">
        <v>505</v>
      </c>
    </row>
    <row r="5869" spans="1:14" hidden="1" x14ac:dyDescent="0.35">
      <c r="A5869" s="1" t="s">
        <v>487</v>
      </c>
      <c r="B5869" s="1" t="s">
        <v>488</v>
      </c>
      <c r="C5869" s="2" t="s">
        <v>654</v>
      </c>
      <c r="D5869" s="1" t="s">
        <v>309</v>
      </c>
      <c r="E5869" s="1">
        <v>6110</v>
      </c>
      <c r="F5869" s="1" t="s">
        <v>490</v>
      </c>
      <c r="G5869" s="2" t="s">
        <v>506</v>
      </c>
      <c r="H5869" s="1" t="s">
        <v>507</v>
      </c>
      <c r="I5869" s="1">
        <v>2014</v>
      </c>
      <c r="J5869" s="1">
        <v>2014</v>
      </c>
      <c r="K5869" s="1" t="s">
        <v>493</v>
      </c>
      <c r="L5869" s="1">
        <v>110.35</v>
      </c>
      <c r="M5869" s="1" t="s">
        <v>504</v>
      </c>
      <c r="N5869" s="1" t="s">
        <v>505</v>
      </c>
    </row>
    <row r="5870" spans="1:14" hidden="1" x14ac:dyDescent="0.35">
      <c r="A5870" s="1" t="s">
        <v>487</v>
      </c>
      <c r="B5870" s="1" t="s">
        <v>488</v>
      </c>
      <c r="C5870" s="2" t="s">
        <v>654</v>
      </c>
      <c r="D5870" s="1" t="s">
        <v>309</v>
      </c>
      <c r="E5870" s="1">
        <v>6110</v>
      </c>
      <c r="F5870" s="1" t="s">
        <v>490</v>
      </c>
      <c r="G5870" s="2" t="s">
        <v>506</v>
      </c>
      <c r="H5870" s="1" t="s">
        <v>507</v>
      </c>
      <c r="I5870" s="1">
        <v>2015</v>
      </c>
      <c r="J5870" s="1">
        <v>2015</v>
      </c>
      <c r="K5870" s="1" t="s">
        <v>493</v>
      </c>
      <c r="L5870" s="1">
        <v>116.23</v>
      </c>
      <c r="M5870" s="1" t="s">
        <v>504</v>
      </c>
      <c r="N5870" s="1" t="s">
        <v>505</v>
      </c>
    </row>
    <row r="5871" spans="1:14" hidden="1" x14ac:dyDescent="0.35">
      <c r="A5871" s="1" t="s">
        <v>487</v>
      </c>
      <c r="B5871" s="1" t="s">
        <v>488</v>
      </c>
      <c r="C5871" s="2" t="s">
        <v>654</v>
      </c>
      <c r="D5871" s="1" t="s">
        <v>309</v>
      </c>
      <c r="E5871" s="1">
        <v>6110</v>
      </c>
      <c r="F5871" s="1" t="s">
        <v>490</v>
      </c>
      <c r="G5871" s="2" t="s">
        <v>506</v>
      </c>
      <c r="H5871" s="1" t="s">
        <v>507</v>
      </c>
      <c r="I5871" s="1">
        <v>2016</v>
      </c>
      <c r="J5871" s="1">
        <v>2016</v>
      </c>
      <c r="K5871" s="1" t="s">
        <v>493</v>
      </c>
      <c r="L5871" s="1">
        <v>108.56</v>
      </c>
      <c r="M5871" s="1" t="s">
        <v>504</v>
      </c>
      <c r="N5871" s="1" t="s">
        <v>505</v>
      </c>
    </row>
    <row r="5872" spans="1:14" hidden="1" x14ac:dyDescent="0.35">
      <c r="A5872" s="1" t="s">
        <v>487</v>
      </c>
      <c r="B5872" s="1" t="s">
        <v>488</v>
      </c>
      <c r="C5872" s="2" t="s">
        <v>654</v>
      </c>
      <c r="D5872" s="1" t="s">
        <v>309</v>
      </c>
      <c r="E5872" s="1">
        <v>6110</v>
      </c>
      <c r="F5872" s="1" t="s">
        <v>490</v>
      </c>
      <c r="G5872" s="2" t="s">
        <v>506</v>
      </c>
      <c r="H5872" s="1" t="s">
        <v>507</v>
      </c>
      <c r="I5872" s="1">
        <v>2017</v>
      </c>
      <c r="J5872" s="1">
        <v>2017</v>
      </c>
      <c r="K5872" s="1" t="s">
        <v>493</v>
      </c>
      <c r="L5872" s="1">
        <v>120.9</v>
      </c>
      <c r="M5872" s="1" t="s">
        <v>504</v>
      </c>
      <c r="N5872" s="1" t="s">
        <v>505</v>
      </c>
    </row>
    <row r="5873" spans="1:14" hidden="1" x14ac:dyDescent="0.35">
      <c r="A5873" s="1" t="s">
        <v>487</v>
      </c>
      <c r="B5873" s="1" t="s">
        <v>488</v>
      </c>
      <c r="C5873" s="2" t="s">
        <v>654</v>
      </c>
      <c r="D5873" s="1" t="s">
        <v>309</v>
      </c>
      <c r="E5873" s="1">
        <v>6110</v>
      </c>
      <c r="F5873" s="1" t="s">
        <v>490</v>
      </c>
      <c r="G5873" s="2" t="s">
        <v>497</v>
      </c>
      <c r="H5873" s="1" t="s">
        <v>498</v>
      </c>
      <c r="I5873" s="1">
        <v>2001</v>
      </c>
      <c r="J5873" s="1">
        <v>2001</v>
      </c>
      <c r="K5873" s="1" t="s">
        <v>493</v>
      </c>
      <c r="L5873" s="1">
        <v>1981.56</v>
      </c>
      <c r="M5873" s="1" t="s">
        <v>504</v>
      </c>
      <c r="N5873" s="1" t="s">
        <v>505</v>
      </c>
    </row>
    <row r="5874" spans="1:14" hidden="1" x14ac:dyDescent="0.35">
      <c r="A5874" s="1" t="s">
        <v>487</v>
      </c>
      <c r="B5874" s="1" t="s">
        <v>488</v>
      </c>
      <c r="C5874" s="2" t="s">
        <v>654</v>
      </c>
      <c r="D5874" s="1" t="s">
        <v>309</v>
      </c>
      <c r="E5874" s="1">
        <v>6110</v>
      </c>
      <c r="F5874" s="1" t="s">
        <v>490</v>
      </c>
      <c r="G5874" s="2" t="s">
        <v>497</v>
      </c>
      <c r="H5874" s="1" t="s">
        <v>498</v>
      </c>
      <c r="I5874" s="1">
        <v>2002</v>
      </c>
      <c r="J5874" s="1">
        <v>2002</v>
      </c>
      <c r="K5874" s="1" t="s">
        <v>493</v>
      </c>
      <c r="L5874" s="1">
        <v>2236.1799999999998</v>
      </c>
      <c r="M5874" s="1" t="s">
        <v>504</v>
      </c>
      <c r="N5874" s="1" t="s">
        <v>505</v>
      </c>
    </row>
    <row r="5875" spans="1:14" hidden="1" x14ac:dyDescent="0.35">
      <c r="A5875" s="1" t="s">
        <v>487</v>
      </c>
      <c r="B5875" s="1" t="s">
        <v>488</v>
      </c>
      <c r="C5875" s="2" t="s">
        <v>654</v>
      </c>
      <c r="D5875" s="1" t="s">
        <v>309</v>
      </c>
      <c r="E5875" s="1">
        <v>6110</v>
      </c>
      <c r="F5875" s="1" t="s">
        <v>490</v>
      </c>
      <c r="G5875" s="2" t="s">
        <v>497</v>
      </c>
      <c r="H5875" s="1" t="s">
        <v>498</v>
      </c>
      <c r="I5875" s="1">
        <v>2003</v>
      </c>
      <c r="J5875" s="1">
        <v>2003</v>
      </c>
      <c r="K5875" s="1" t="s">
        <v>493</v>
      </c>
      <c r="L5875" s="1">
        <v>2554.12</v>
      </c>
      <c r="M5875" s="1" t="s">
        <v>504</v>
      </c>
      <c r="N5875" s="1" t="s">
        <v>505</v>
      </c>
    </row>
    <row r="5876" spans="1:14" hidden="1" x14ac:dyDescent="0.35">
      <c r="A5876" s="1" t="s">
        <v>487</v>
      </c>
      <c r="B5876" s="1" t="s">
        <v>488</v>
      </c>
      <c r="C5876" s="2" t="s">
        <v>654</v>
      </c>
      <c r="D5876" s="1" t="s">
        <v>309</v>
      </c>
      <c r="E5876" s="1">
        <v>6110</v>
      </c>
      <c r="F5876" s="1" t="s">
        <v>490</v>
      </c>
      <c r="G5876" s="2" t="s">
        <v>497</v>
      </c>
      <c r="H5876" s="1" t="s">
        <v>498</v>
      </c>
      <c r="I5876" s="1">
        <v>2004</v>
      </c>
      <c r="J5876" s="1">
        <v>2004</v>
      </c>
      <c r="K5876" s="1" t="s">
        <v>493</v>
      </c>
      <c r="L5876" s="1">
        <v>2735.81</v>
      </c>
      <c r="M5876" s="1" t="s">
        <v>504</v>
      </c>
      <c r="N5876" s="1" t="s">
        <v>505</v>
      </c>
    </row>
    <row r="5877" spans="1:14" hidden="1" x14ac:dyDescent="0.35">
      <c r="A5877" s="1" t="s">
        <v>487</v>
      </c>
      <c r="B5877" s="1" t="s">
        <v>488</v>
      </c>
      <c r="C5877" s="2" t="s">
        <v>654</v>
      </c>
      <c r="D5877" s="1" t="s">
        <v>309</v>
      </c>
      <c r="E5877" s="1">
        <v>6110</v>
      </c>
      <c r="F5877" s="1" t="s">
        <v>490</v>
      </c>
      <c r="G5877" s="2" t="s">
        <v>497</v>
      </c>
      <c r="H5877" s="1" t="s">
        <v>498</v>
      </c>
      <c r="I5877" s="1">
        <v>2005</v>
      </c>
      <c r="J5877" s="1">
        <v>2005</v>
      </c>
      <c r="K5877" s="1" t="s">
        <v>493</v>
      </c>
      <c r="L5877" s="1">
        <v>2791.61</v>
      </c>
      <c r="M5877" s="1" t="s">
        <v>504</v>
      </c>
      <c r="N5877" s="1" t="s">
        <v>505</v>
      </c>
    </row>
    <row r="5878" spans="1:14" hidden="1" x14ac:dyDescent="0.35">
      <c r="A5878" s="1" t="s">
        <v>487</v>
      </c>
      <c r="B5878" s="1" t="s">
        <v>488</v>
      </c>
      <c r="C5878" s="2" t="s">
        <v>654</v>
      </c>
      <c r="D5878" s="1" t="s">
        <v>309</v>
      </c>
      <c r="E5878" s="1">
        <v>6110</v>
      </c>
      <c r="F5878" s="1" t="s">
        <v>490</v>
      </c>
      <c r="G5878" s="2" t="s">
        <v>497</v>
      </c>
      <c r="H5878" s="1" t="s">
        <v>498</v>
      </c>
      <c r="I5878" s="1">
        <v>2006</v>
      </c>
      <c r="J5878" s="1">
        <v>2006</v>
      </c>
      <c r="K5878" s="1" t="s">
        <v>493</v>
      </c>
      <c r="L5878" s="1">
        <v>2814.3</v>
      </c>
      <c r="M5878" s="1" t="s">
        <v>504</v>
      </c>
      <c r="N5878" s="1" t="s">
        <v>505</v>
      </c>
    </row>
    <row r="5879" spans="1:14" hidden="1" x14ac:dyDescent="0.35">
      <c r="A5879" s="1" t="s">
        <v>487</v>
      </c>
      <c r="B5879" s="1" t="s">
        <v>488</v>
      </c>
      <c r="C5879" s="2" t="s">
        <v>654</v>
      </c>
      <c r="D5879" s="1" t="s">
        <v>309</v>
      </c>
      <c r="E5879" s="1">
        <v>6110</v>
      </c>
      <c r="F5879" s="1" t="s">
        <v>490</v>
      </c>
      <c r="G5879" s="2" t="s">
        <v>497</v>
      </c>
      <c r="H5879" s="1" t="s">
        <v>498</v>
      </c>
      <c r="I5879" s="1">
        <v>2007</v>
      </c>
      <c r="J5879" s="1">
        <v>2007</v>
      </c>
      <c r="K5879" s="1" t="s">
        <v>493</v>
      </c>
      <c r="L5879" s="1">
        <v>2893.44</v>
      </c>
      <c r="M5879" s="1" t="s">
        <v>504</v>
      </c>
      <c r="N5879" s="1" t="s">
        <v>505</v>
      </c>
    </row>
    <row r="5880" spans="1:14" hidden="1" x14ac:dyDescent="0.35">
      <c r="A5880" s="1" t="s">
        <v>487</v>
      </c>
      <c r="B5880" s="1" t="s">
        <v>488</v>
      </c>
      <c r="C5880" s="2" t="s">
        <v>654</v>
      </c>
      <c r="D5880" s="1" t="s">
        <v>309</v>
      </c>
      <c r="E5880" s="1">
        <v>6110</v>
      </c>
      <c r="F5880" s="1" t="s">
        <v>490</v>
      </c>
      <c r="G5880" s="2" t="s">
        <v>497</v>
      </c>
      <c r="H5880" s="1" t="s">
        <v>498</v>
      </c>
      <c r="I5880" s="1">
        <v>2008</v>
      </c>
      <c r="J5880" s="1">
        <v>2008</v>
      </c>
      <c r="K5880" s="1" t="s">
        <v>493</v>
      </c>
      <c r="L5880" s="1">
        <v>3117.95</v>
      </c>
      <c r="M5880" s="1" t="s">
        <v>504</v>
      </c>
      <c r="N5880" s="1" t="s">
        <v>505</v>
      </c>
    </row>
    <row r="5881" spans="1:14" hidden="1" x14ac:dyDescent="0.35">
      <c r="A5881" s="1" t="s">
        <v>487</v>
      </c>
      <c r="B5881" s="1" t="s">
        <v>488</v>
      </c>
      <c r="C5881" s="2" t="s">
        <v>654</v>
      </c>
      <c r="D5881" s="1" t="s">
        <v>309</v>
      </c>
      <c r="E5881" s="1">
        <v>6110</v>
      </c>
      <c r="F5881" s="1" t="s">
        <v>490</v>
      </c>
      <c r="G5881" s="2" t="s">
        <v>497</v>
      </c>
      <c r="H5881" s="1" t="s">
        <v>498</v>
      </c>
      <c r="I5881" s="1">
        <v>2009</v>
      </c>
      <c r="J5881" s="1">
        <v>2009</v>
      </c>
      <c r="K5881" s="1" t="s">
        <v>493</v>
      </c>
      <c r="L5881" s="1">
        <v>3524.81</v>
      </c>
      <c r="M5881" s="1" t="s">
        <v>504</v>
      </c>
      <c r="N5881" s="1" t="s">
        <v>505</v>
      </c>
    </row>
    <row r="5882" spans="1:14" hidden="1" x14ac:dyDescent="0.35">
      <c r="A5882" s="1" t="s">
        <v>487</v>
      </c>
      <c r="B5882" s="1" t="s">
        <v>488</v>
      </c>
      <c r="C5882" s="2" t="s">
        <v>654</v>
      </c>
      <c r="D5882" s="1" t="s">
        <v>309</v>
      </c>
      <c r="E5882" s="1">
        <v>6110</v>
      </c>
      <c r="F5882" s="1" t="s">
        <v>490</v>
      </c>
      <c r="G5882" s="2" t="s">
        <v>497</v>
      </c>
      <c r="H5882" s="1" t="s">
        <v>498</v>
      </c>
      <c r="I5882" s="1">
        <v>2010</v>
      </c>
      <c r="J5882" s="1">
        <v>2010</v>
      </c>
      <c r="K5882" s="1" t="s">
        <v>493</v>
      </c>
      <c r="L5882" s="1">
        <v>3585.53</v>
      </c>
      <c r="M5882" s="1" t="s">
        <v>504</v>
      </c>
      <c r="N5882" s="1" t="s">
        <v>505</v>
      </c>
    </row>
    <row r="5883" spans="1:14" hidden="1" x14ac:dyDescent="0.35">
      <c r="A5883" s="1" t="s">
        <v>487</v>
      </c>
      <c r="B5883" s="1" t="s">
        <v>488</v>
      </c>
      <c r="C5883" s="2" t="s">
        <v>654</v>
      </c>
      <c r="D5883" s="1" t="s">
        <v>309</v>
      </c>
      <c r="E5883" s="1">
        <v>6110</v>
      </c>
      <c r="F5883" s="1" t="s">
        <v>490</v>
      </c>
      <c r="G5883" s="2" t="s">
        <v>497</v>
      </c>
      <c r="H5883" s="1" t="s">
        <v>498</v>
      </c>
      <c r="I5883" s="1">
        <v>2011</v>
      </c>
      <c r="J5883" s="1">
        <v>2011</v>
      </c>
      <c r="K5883" s="1" t="s">
        <v>493</v>
      </c>
      <c r="L5883" s="1">
        <v>4212.84</v>
      </c>
      <c r="M5883" s="1" t="s">
        <v>504</v>
      </c>
      <c r="N5883" s="1" t="s">
        <v>505</v>
      </c>
    </row>
    <row r="5884" spans="1:14" hidden="1" x14ac:dyDescent="0.35">
      <c r="A5884" s="1" t="s">
        <v>487</v>
      </c>
      <c r="B5884" s="1" t="s">
        <v>488</v>
      </c>
      <c r="C5884" s="2" t="s">
        <v>654</v>
      </c>
      <c r="D5884" s="1" t="s">
        <v>309</v>
      </c>
      <c r="E5884" s="1">
        <v>6110</v>
      </c>
      <c r="F5884" s="1" t="s">
        <v>490</v>
      </c>
      <c r="G5884" s="2" t="s">
        <v>497</v>
      </c>
      <c r="H5884" s="1" t="s">
        <v>498</v>
      </c>
      <c r="I5884" s="1">
        <v>2012</v>
      </c>
      <c r="J5884" s="1">
        <v>2012</v>
      </c>
      <c r="K5884" s="1" t="s">
        <v>493</v>
      </c>
      <c r="L5884" s="1">
        <v>4086.51</v>
      </c>
      <c r="M5884" s="1" t="s">
        <v>504</v>
      </c>
      <c r="N5884" s="1" t="s">
        <v>505</v>
      </c>
    </row>
    <row r="5885" spans="1:14" hidden="1" x14ac:dyDescent="0.35">
      <c r="A5885" s="1" t="s">
        <v>487</v>
      </c>
      <c r="B5885" s="1" t="s">
        <v>488</v>
      </c>
      <c r="C5885" s="2" t="s">
        <v>654</v>
      </c>
      <c r="D5885" s="1" t="s">
        <v>309</v>
      </c>
      <c r="E5885" s="1">
        <v>6110</v>
      </c>
      <c r="F5885" s="1" t="s">
        <v>490</v>
      </c>
      <c r="G5885" s="2" t="s">
        <v>497</v>
      </c>
      <c r="H5885" s="1" t="s">
        <v>498</v>
      </c>
      <c r="I5885" s="1">
        <v>2013</v>
      </c>
      <c r="J5885" s="1">
        <v>2013</v>
      </c>
      <c r="K5885" s="1" t="s">
        <v>493</v>
      </c>
      <c r="L5885" s="1">
        <v>4295.1499999999996</v>
      </c>
      <c r="M5885" s="1" t="s">
        <v>504</v>
      </c>
      <c r="N5885" s="1" t="s">
        <v>505</v>
      </c>
    </row>
    <row r="5886" spans="1:14" hidden="1" x14ac:dyDescent="0.35">
      <c r="A5886" s="1" t="s">
        <v>487</v>
      </c>
      <c r="B5886" s="1" t="s">
        <v>488</v>
      </c>
      <c r="C5886" s="2" t="s">
        <v>654</v>
      </c>
      <c r="D5886" s="1" t="s">
        <v>309</v>
      </c>
      <c r="E5886" s="1">
        <v>6110</v>
      </c>
      <c r="F5886" s="1" t="s">
        <v>490</v>
      </c>
      <c r="G5886" s="2" t="s">
        <v>497</v>
      </c>
      <c r="H5886" s="1" t="s">
        <v>498</v>
      </c>
      <c r="I5886" s="1">
        <v>2014</v>
      </c>
      <c r="J5886" s="1">
        <v>2014</v>
      </c>
      <c r="K5886" s="1" t="s">
        <v>493</v>
      </c>
      <c r="L5886" s="1">
        <v>4218.17</v>
      </c>
      <c r="M5886" s="1" t="s">
        <v>504</v>
      </c>
      <c r="N5886" s="1" t="s">
        <v>505</v>
      </c>
    </row>
    <row r="5887" spans="1:14" hidden="1" x14ac:dyDescent="0.35">
      <c r="A5887" s="1" t="s">
        <v>487</v>
      </c>
      <c r="B5887" s="1" t="s">
        <v>488</v>
      </c>
      <c r="C5887" s="2" t="s">
        <v>654</v>
      </c>
      <c r="D5887" s="1" t="s">
        <v>309</v>
      </c>
      <c r="E5887" s="1">
        <v>6110</v>
      </c>
      <c r="F5887" s="1" t="s">
        <v>490</v>
      </c>
      <c r="G5887" s="2" t="s">
        <v>497</v>
      </c>
      <c r="H5887" s="1" t="s">
        <v>498</v>
      </c>
      <c r="I5887" s="1">
        <v>2015</v>
      </c>
      <c r="J5887" s="1">
        <v>2015</v>
      </c>
      <c r="K5887" s="1" t="s">
        <v>493</v>
      </c>
      <c r="L5887" s="1">
        <v>4104.04</v>
      </c>
      <c r="M5887" s="1" t="s">
        <v>504</v>
      </c>
      <c r="N5887" s="1" t="s">
        <v>505</v>
      </c>
    </row>
    <row r="5888" spans="1:14" hidden="1" x14ac:dyDescent="0.35">
      <c r="A5888" s="1" t="s">
        <v>487</v>
      </c>
      <c r="B5888" s="1" t="s">
        <v>488</v>
      </c>
      <c r="C5888" s="2" t="s">
        <v>654</v>
      </c>
      <c r="D5888" s="1" t="s">
        <v>309</v>
      </c>
      <c r="E5888" s="1">
        <v>6110</v>
      </c>
      <c r="F5888" s="1" t="s">
        <v>490</v>
      </c>
      <c r="G5888" s="2" t="s">
        <v>497</v>
      </c>
      <c r="H5888" s="1" t="s">
        <v>498</v>
      </c>
      <c r="I5888" s="1">
        <v>2016</v>
      </c>
      <c r="J5888" s="1">
        <v>2016</v>
      </c>
      <c r="K5888" s="1" t="s">
        <v>493</v>
      </c>
      <c r="L5888" s="1">
        <v>4121.71</v>
      </c>
      <c r="M5888" s="1" t="s">
        <v>504</v>
      </c>
      <c r="N5888" s="1" t="s">
        <v>505</v>
      </c>
    </row>
    <row r="5889" spans="1:14" hidden="1" x14ac:dyDescent="0.35">
      <c r="A5889" s="1" t="s">
        <v>487</v>
      </c>
      <c r="B5889" s="1" t="s">
        <v>488</v>
      </c>
      <c r="C5889" s="2" t="s">
        <v>654</v>
      </c>
      <c r="D5889" s="1" t="s">
        <v>309</v>
      </c>
      <c r="E5889" s="1">
        <v>6110</v>
      </c>
      <c r="F5889" s="1" t="s">
        <v>490</v>
      </c>
      <c r="G5889" s="2" t="s">
        <v>497</v>
      </c>
      <c r="H5889" s="1" t="s">
        <v>498</v>
      </c>
      <c r="I5889" s="1">
        <v>2017</v>
      </c>
      <c r="J5889" s="1">
        <v>2017</v>
      </c>
      <c r="K5889" s="1" t="s">
        <v>493</v>
      </c>
      <c r="L5889" s="1">
        <v>4100.79</v>
      </c>
      <c r="M5889" s="1" t="s">
        <v>504</v>
      </c>
      <c r="N5889" s="1" t="s">
        <v>505</v>
      </c>
    </row>
    <row r="5890" spans="1:14" hidden="1" x14ac:dyDescent="0.35">
      <c r="A5890" s="1" t="s">
        <v>487</v>
      </c>
      <c r="B5890" s="1" t="s">
        <v>488</v>
      </c>
      <c r="C5890" s="2" t="s">
        <v>654</v>
      </c>
      <c r="D5890" s="1" t="s">
        <v>309</v>
      </c>
      <c r="E5890" s="1">
        <v>6110</v>
      </c>
      <c r="F5890" s="1" t="s">
        <v>490</v>
      </c>
      <c r="G5890" s="2" t="s">
        <v>499</v>
      </c>
      <c r="H5890" s="1" t="s">
        <v>500</v>
      </c>
      <c r="I5890" s="1">
        <v>2001</v>
      </c>
      <c r="J5890" s="1">
        <v>2001</v>
      </c>
      <c r="K5890" s="1" t="s">
        <v>493</v>
      </c>
      <c r="L5890" s="1">
        <v>2327</v>
      </c>
      <c r="M5890" s="1" t="s">
        <v>504</v>
      </c>
      <c r="N5890" s="1" t="s">
        <v>505</v>
      </c>
    </row>
    <row r="5891" spans="1:14" hidden="1" x14ac:dyDescent="0.35">
      <c r="A5891" s="1" t="s">
        <v>487</v>
      </c>
      <c r="B5891" s="1" t="s">
        <v>488</v>
      </c>
      <c r="C5891" s="2" t="s">
        <v>654</v>
      </c>
      <c r="D5891" s="1" t="s">
        <v>309</v>
      </c>
      <c r="E5891" s="1">
        <v>6110</v>
      </c>
      <c r="F5891" s="1" t="s">
        <v>490</v>
      </c>
      <c r="G5891" s="2" t="s">
        <v>499</v>
      </c>
      <c r="H5891" s="1" t="s">
        <v>500</v>
      </c>
      <c r="I5891" s="1">
        <v>2002</v>
      </c>
      <c r="J5891" s="1">
        <v>2002</v>
      </c>
      <c r="K5891" s="1" t="s">
        <v>493</v>
      </c>
      <c r="L5891" s="1">
        <v>2578.31</v>
      </c>
      <c r="M5891" s="1" t="s">
        <v>504</v>
      </c>
      <c r="N5891" s="1" t="s">
        <v>505</v>
      </c>
    </row>
    <row r="5892" spans="1:14" hidden="1" x14ac:dyDescent="0.35">
      <c r="A5892" s="1" t="s">
        <v>487</v>
      </c>
      <c r="B5892" s="1" t="s">
        <v>488</v>
      </c>
      <c r="C5892" s="2" t="s">
        <v>654</v>
      </c>
      <c r="D5892" s="1" t="s">
        <v>309</v>
      </c>
      <c r="E5892" s="1">
        <v>6110</v>
      </c>
      <c r="F5892" s="1" t="s">
        <v>490</v>
      </c>
      <c r="G5892" s="2" t="s">
        <v>499</v>
      </c>
      <c r="H5892" s="1" t="s">
        <v>500</v>
      </c>
      <c r="I5892" s="1">
        <v>2003</v>
      </c>
      <c r="J5892" s="1">
        <v>2003</v>
      </c>
      <c r="K5892" s="1" t="s">
        <v>493</v>
      </c>
      <c r="L5892" s="1">
        <v>2913.77</v>
      </c>
      <c r="M5892" s="1" t="s">
        <v>504</v>
      </c>
      <c r="N5892" s="1" t="s">
        <v>505</v>
      </c>
    </row>
    <row r="5893" spans="1:14" hidden="1" x14ac:dyDescent="0.35">
      <c r="A5893" s="1" t="s">
        <v>487</v>
      </c>
      <c r="B5893" s="1" t="s">
        <v>488</v>
      </c>
      <c r="C5893" s="2" t="s">
        <v>654</v>
      </c>
      <c r="D5893" s="1" t="s">
        <v>309</v>
      </c>
      <c r="E5893" s="1">
        <v>6110</v>
      </c>
      <c r="F5893" s="1" t="s">
        <v>490</v>
      </c>
      <c r="G5893" s="2" t="s">
        <v>499</v>
      </c>
      <c r="H5893" s="1" t="s">
        <v>500</v>
      </c>
      <c r="I5893" s="1">
        <v>2004</v>
      </c>
      <c r="J5893" s="1">
        <v>2004</v>
      </c>
      <c r="K5893" s="1" t="s">
        <v>493</v>
      </c>
      <c r="L5893" s="1">
        <v>3125.8</v>
      </c>
      <c r="M5893" s="1" t="s">
        <v>504</v>
      </c>
      <c r="N5893" s="1" t="s">
        <v>505</v>
      </c>
    </row>
    <row r="5894" spans="1:14" hidden="1" x14ac:dyDescent="0.35">
      <c r="A5894" s="1" t="s">
        <v>487</v>
      </c>
      <c r="B5894" s="1" t="s">
        <v>488</v>
      </c>
      <c r="C5894" s="2" t="s">
        <v>654</v>
      </c>
      <c r="D5894" s="1" t="s">
        <v>309</v>
      </c>
      <c r="E5894" s="1">
        <v>6110</v>
      </c>
      <c r="F5894" s="1" t="s">
        <v>490</v>
      </c>
      <c r="G5894" s="2" t="s">
        <v>499</v>
      </c>
      <c r="H5894" s="1" t="s">
        <v>500</v>
      </c>
      <c r="I5894" s="1">
        <v>2005</v>
      </c>
      <c r="J5894" s="1">
        <v>2005</v>
      </c>
      <c r="K5894" s="1" t="s">
        <v>493</v>
      </c>
      <c r="L5894" s="1">
        <v>3013.15</v>
      </c>
      <c r="M5894" s="1" t="s">
        <v>504</v>
      </c>
      <c r="N5894" s="1" t="s">
        <v>505</v>
      </c>
    </row>
    <row r="5895" spans="1:14" hidden="1" x14ac:dyDescent="0.35">
      <c r="A5895" s="1" t="s">
        <v>487</v>
      </c>
      <c r="B5895" s="1" t="s">
        <v>488</v>
      </c>
      <c r="C5895" s="2" t="s">
        <v>654</v>
      </c>
      <c r="D5895" s="1" t="s">
        <v>309</v>
      </c>
      <c r="E5895" s="1">
        <v>6110</v>
      </c>
      <c r="F5895" s="1" t="s">
        <v>490</v>
      </c>
      <c r="G5895" s="2" t="s">
        <v>499</v>
      </c>
      <c r="H5895" s="1" t="s">
        <v>500</v>
      </c>
      <c r="I5895" s="1">
        <v>2006</v>
      </c>
      <c r="J5895" s="1">
        <v>2006</v>
      </c>
      <c r="K5895" s="1" t="s">
        <v>493</v>
      </c>
      <c r="L5895" s="1">
        <v>3020.32</v>
      </c>
      <c r="M5895" s="1" t="s">
        <v>504</v>
      </c>
      <c r="N5895" s="1" t="s">
        <v>505</v>
      </c>
    </row>
    <row r="5896" spans="1:14" hidden="1" x14ac:dyDescent="0.35">
      <c r="A5896" s="1" t="s">
        <v>487</v>
      </c>
      <c r="B5896" s="1" t="s">
        <v>488</v>
      </c>
      <c r="C5896" s="2" t="s">
        <v>654</v>
      </c>
      <c r="D5896" s="1" t="s">
        <v>309</v>
      </c>
      <c r="E5896" s="1">
        <v>6110</v>
      </c>
      <c r="F5896" s="1" t="s">
        <v>490</v>
      </c>
      <c r="G5896" s="2" t="s">
        <v>499</v>
      </c>
      <c r="H5896" s="1" t="s">
        <v>500</v>
      </c>
      <c r="I5896" s="1">
        <v>2007</v>
      </c>
      <c r="J5896" s="1">
        <v>2007</v>
      </c>
      <c r="K5896" s="1" t="s">
        <v>493</v>
      </c>
      <c r="L5896" s="1">
        <v>3050.59</v>
      </c>
      <c r="M5896" s="1" t="s">
        <v>504</v>
      </c>
      <c r="N5896" s="1" t="s">
        <v>505</v>
      </c>
    </row>
    <row r="5897" spans="1:14" hidden="1" x14ac:dyDescent="0.35">
      <c r="A5897" s="1" t="s">
        <v>487</v>
      </c>
      <c r="B5897" s="1" t="s">
        <v>488</v>
      </c>
      <c r="C5897" s="2" t="s">
        <v>654</v>
      </c>
      <c r="D5897" s="1" t="s">
        <v>309</v>
      </c>
      <c r="E5897" s="1">
        <v>6110</v>
      </c>
      <c r="F5897" s="1" t="s">
        <v>490</v>
      </c>
      <c r="G5897" s="2" t="s">
        <v>499</v>
      </c>
      <c r="H5897" s="1" t="s">
        <v>500</v>
      </c>
      <c r="I5897" s="1">
        <v>2008</v>
      </c>
      <c r="J5897" s="1">
        <v>2008</v>
      </c>
      <c r="K5897" s="1" t="s">
        <v>493</v>
      </c>
      <c r="L5897" s="1">
        <v>3316.14</v>
      </c>
      <c r="M5897" s="1" t="s">
        <v>504</v>
      </c>
      <c r="N5897" s="1" t="s">
        <v>505</v>
      </c>
    </row>
    <row r="5898" spans="1:14" hidden="1" x14ac:dyDescent="0.35">
      <c r="A5898" s="1" t="s">
        <v>487</v>
      </c>
      <c r="B5898" s="1" t="s">
        <v>488</v>
      </c>
      <c r="C5898" s="2" t="s">
        <v>654</v>
      </c>
      <c r="D5898" s="1" t="s">
        <v>309</v>
      </c>
      <c r="E5898" s="1">
        <v>6110</v>
      </c>
      <c r="F5898" s="1" t="s">
        <v>490</v>
      </c>
      <c r="G5898" s="2" t="s">
        <v>499</v>
      </c>
      <c r="H5898" s="1" t="s">
        <v>500</v>
      </c>
      <c r="I5898" s="1">
        <v>2009</v>
      </c>
      <c r="J5898" s="1">
        <v>2009</v>
      </c>
      <c r="K5898" s="1" t="s">
        <v>493</v>
      </c>
      <c r="L5898" s="1">
        <v>3422.43</v>
      </c>
      <c r="M5898" s="1" t="s">
        <v>504</v>
      </c>
      <c r="N5898" s="1" t="s">
        <v>505</v>
      </c>
    </row>
    <row r="5899" spans="1:14" hidden="1" x14ac:dyDescent="0.35">
      <c r="A5899" s="1" t="s">
        <v>487</v>
      </c>
      <c r="B5899" s="1" t="s">
        <v>488</v>
      </c>
      <c r="C5899" s="2" t="s">
        <v>654</v>
      </c>
      <c r="D5899" s="1" t="s">
        <v>309</v>
      </c>
      <c r="E5899" s="1">
        <v>6110</v>
      </c>
      <c r="F5899" s="1" t="s">
        <v>490</v>
      </c>
      <c r="G5899" s="2" t="s">
        <v>499</v>
      </c>
      <c r="H5899" s="1" t="s">
        <v>500</v>
      </c>
      <c r="I5899" s="1">
        <v>2010</v>
      </c>
      <c r="J5899" s="1">
        <v>2010</v>
      </c>
      <c r="K5899" s="1" t="s">
        <v>493</v>
      </c>
      <c r="L5899" s="1">
        <v>3548.47</v>
      </c>
      <c r="M5899" s="1" t="s">
        <v>504</v>
      </c>
      <c r="N5899" s="1" t="s">
        <v>505</v>
      </c>
    </row>
    <row r="5900" spans="1:14" hidden="1" x14ac:dyDescent="0.35">
      <c r="A5900" s="1" t="s">
        <v>487</v>
      </c>
      <c r="B5900" s="1" t="s">
        <v>488</v>
      </c>
      <c r="C5900" s="2" t="s">
        <v>654</v>
      </c>
      <c r="D5900" s="1" t="s">
        <v>309</v>
      </c>
      <c r="E5900" s="1">
        <v>6110</v>
      </c>
      <c r="F5900" s="1" t="s">
        <v>490</v>
      </c>
      <c r="G5900" s="2" t="s">
        <v>499</v>
      </c>
      <c r="H5900" s="1" t="s">
        <v>500</v>
      </c>
      <c r="I5900" s="1">
        <v>2011</v>
      </c>
      <c r="J5900" s="1">
        <v>2011</v>
      </c>
      <c r="K5900" s="1" t="s">
        <v>493</v>
      </c>
      <c r="L5900" s="1">
        <v>4208.3900000000003</v>
      </c>
      <c r="M5900" s="1" t="s">
        <v>504</v>
      </c>
      <c r="N5900" s="1" t="s">
        <v>505</v>
      </c>
    </row>
    <row r="5901" spans="1:14" hidden="1" x14ac:dyDescent="0.35">
      <c r="A5901" s="1" t="s">
        <v>487</v>
      </c>
      <c r="B5901" s="1" t="s">
        <v>488</v>
      </c>
      <c r="C5901" s="2" t="s">
        <v>654</v>
      </c>
      <c r="D5901" s="1" t="s">
        <v>309</v>
      </c>
      <c r="E5901" s="1">
        <v>6110</v>
      </c>
      <c r="F5901" s="1" t="s">
        <v>490</v>
      </c>
      <c r="G5901" s="2" t="s">
        <v>499</v>
      </c>
      <c r="H5901" s="1" t="s">
        <v>500</v>
      </c>
      <c r="I5901" s="1">
        <v>2012</v>
      </c>
      <c r="J5901" s="1">
        <v>2012</v>
      </c>
      <c r="K5901" s="1" t="s">
        <v>493</v>
      </c>
      <c r="L5901" s="1">
        <v>4002.74</v>
      </c>
      <c r="M5901" s="1" t="s">
        <v>504</v>
      </c>
      <c r="N5901" s="1" t="s">
        <v>505</v>
      </c>
    </row>
    <row r="5902" spans="1:14" hidden="1" x14ac:dyDescent="0.35">
      <c r="A5902" s="1" t="s">
        <v>487</v>
      </c>
      <c r="B5902" s="1" t="s">
        <v>488</v>
      </c>
      <c r="C5902" s="2" t="s">
        <v>654</v>
      </c>
      <c r="D5902" s="1" t="s">
        <v>309</v>
      </c>
      <c r="E5902" s="1">
        <v>6110</v>
      </c>
      <c r="F5902" s="1" t="s">
        <v>490</v>
      </c>
      <c r="G5902" s="2" t="s">
        <v>499</v>
      </c>
      <c r="H5902" s="1" t="s">
        <v>500</v>
      </c>
      <c r="I5902" s="1">
        <v>2013</v>
      </c>
      <c r="J5902" s="1">
        <v>2013</v>
      </c>
      <c r="K5902" s="1" t="s">
        <v>493</v>
      </c>
      <c r="L5902" s="1">
        <v>4045.54</v>
      </c>
      <c r="M5902" s="1" t="s">
        <v>504</v>
      </c>
      <c r="N5902" s="1" t="s">
        <v>505</v>
      </c>
    </row>
    <row r="5903" spans="1:14" hidden="1" x14ac:dyDescent="0.35">
      <c r="A5903" s="1" t="s">
        <v>487</v>
      </c>
      <c r="B5903" s="1" t="s">
        <v>488</v>
      </c>
      <c r="C5903" s="2" t="s">
        <v>654</v>
      </c>
      <c r="D5903" s="1" t="s">
        <v>309</v>
      </c>
      <c r="E5903" s="1">
        <v>6110</v>
      </c>
      <c r="F5903" s="1" t="s">
        <v>490</v>
      </c>
      <c r="G5903" s="2" t="s">
        <v>499</v>
      </c>
      <c r="H5903" s="1" t="s">
        <v>500</v>
      </c>
      <c r="I5903" s="1">
        <v>2014</v>
      </c>
      <c r="J5903" s="1">
        <v>2014</v>
      </c>
      <c r="K5903" s="1" t="s">
        <v>493</v>
      </c>
      <c r="L5903" s="1">
        <v>4120.6099999999997</v>
      </c>
      <c r="M5903" s="1" t="s">
        <v>504</v>
      </c>
      <c r="N5903" s="1" t="s">
        <v>505</v>
      </c>
    </row>
    <row r="5904" spans="1:14" hidden="1" x14ac:dyDescent="0.35">
      <c r="A5904" s="1" t="s">
        <v>487</v>
      </c>
      <c r="B5904" s="1" t="s">
        <v>488</v>
      </c>
      <c r="C5904" s="2" t="s">
        <v>654</v>
      </c>
      <c r="D5904" s="1" t="s">
        <v>309</v>
      </c>
      <c r="E5904" s="1">
        <v>6110</v>
      </c>
      <c r="F5904" s="1" t="s">
        <v>490</v>
      </c>
      <c r="G5904" s="2" t="s">
        <v>499</v>
      </c>
      <c r="H5904" s="1" t="s">
        <v>500</v>
      </c>
      <c r="I5904" s="1">
        <v>2015</v>
      </c>
      <c r="J5904" s="1">
        <v>2015</v>
      </c>
      <c r="K5904" s="1" t="s">
        <v>493</v>
      </c>
      <c r="L5904" s="1">
        <v>3934.44</v>
      </c>
      <c r="M5904" s="1" t="s">
        <v>504</v>
      </c>
      <c r="N5904" s="1" t="s">
        <v>505</v>
      </c>
    </row>
    <row r="5905" spans="1:14" hidden="1" x14ac:dyDescent="0.35">
      <c r="A5905" s="1" t="s">
        <v>487</v>
      </c>
      <c r="B5905" s="1" t="s">
        <v>488</v>
      </c>
      <c r="C5905" s="2" t="s">
        <v>654</v>
      </c>
      <c r="D5905" s="1" t="s">
        <v>309</v>
      </c>
      <c r="E5905" s="1">
        <v>6110</v>
      </c>
      <c r="F5905" s="1" t="s">
        <v>490</v>
      </c>
      <c r="G5905" s="2" t="s">
        <v>499</v>
      </c>
      <c r="H5905" s="1" t="s">
        <v>500</v>
      </c>
      <c r="I5905" s="1">
        <v>2016</v>
      </c>
      <c r="J5905" s="1">
        <v>2016</v>
      </c>
      <c r="K5905" s="1" t="s">
        <v>493</v>
      </c>
      <c r="L5905" s="1">
        <v>3840.27</v>
      </c>
      <c r="M5905" s="1" t="s">
        <v>504</v>
      </c>
      <c r="N5905" s="1" t="s">
        <v>505</v>
      </c>
    </row>
    <row r="5906" spans="1:14" hidden="1" x14ac:dyDescent="0.35">
      <c r="A5906" s="1" t="s">
        <v>487</v>
      </c>
      <c r="B5906" s="1" t="s">
        <v>488</v>
      </c>
      <c r="C5906" s="2" t="s">
        <v>654</v>
      </c>
      <c r="D5906" s="1" t="s">
        <v>309</v>
      </c>
      <c r="E5906" s="1">
        <v>6110</v>
      </c>
      <c r="F5906" s="1" t="s">
        <v>490</v>
      </c>
      <c r="G5906" s="2" t="s">
        <v>499</v>
      </c>
      <c r="H5906" s="1" t="s">
        <v>500</v>
      </c>
      <c r="I5906" s="1">
        <v>2017</v>
      </c>
      <c r="J5906" s="1">
        <v>2017</v>
      </c>
      <c r="K5906" s="1" t="s">
        <v>493</v>
      </c>
      <c r="L5906" s="1">
        <v>3817.38</v>
      </c>
      <c r="M5906" s="1" t="s">
        <v>504</v>
      </c>
      <c r="N5906" s="1" t="s">
        <v>505</v>
      </c>
    </row>
    <row r="5907" spans="1:14" hidden="1" x14ac:dyDescent="0.35">
      <c r="A5907" s="1" t="s">
        <v>487</v>
      </c>
      <c r="B5907" s="1" t="s">
        <v>488</v>
      </c>
      <c r="C5907" s="2" t="s">
        <v>654</v>
      </c>
      <c r="D5907" s="1" t="s">
        <v>309</v>
      </c>
      <c r="E5907" s="1">
        <v>6110</v>
      </c>
      <c r="F5907" s="1" t="s">
        <v>490</v>
      </c>
      <c r="G5907" s="2" t="s">
        <v>508</v>
      </c>
      <c r="H5907" s="1" t="s">
        <v>509</v>
      </c>
      <c r="I5907" s="1">
        <v>2001</v>
      </c>
      <c r="J5907" s="1">
        <v>2001</v>
      </c>
      <c r="K5907" s="1" t="s">
        <v>493</v>
      </c>
      <c r="L5907" s="1">
        <v>55.91</v>
      </c>
      <c r="M5907" s="1" t="s">
        <v>504</v>
      </c>
      <c r="N5907" s="1" t="s">
        <v>505</v>
      </c>
    </row>
    <row r="5908" spans="1:14" hidden="1" x14ac:dyDescent="0.35">
      <c r="A5908" s="1" t="s">
        <v>487</v>
      </c>
      <c r="B5908" s="1" t="s">
        <v>488</v>
      </c>
      <c r="C5908" s="2" t="s">
        <v>654</v>
      </c>
      <c r="D5908" s="1" t="s">
        <v>309</v>
      </c>
      <c r="E5908" s="1">
        <v>6110</v>
      </c>
      <c r="F5908" s="1" t="s">
        <v>490</v>
      </c>
      <c r="G5908" s="2" t="s">
        <v>508</v>
      </c>
      <c r="H5908" s="1" t="s">
        <v>509</v>
      </c>
      <c r="I5908" s="1">
        <v>2002</v>
      </c>
      <c r="J5908" s="1">
        <v>2002</v>
      </c>
      <c r="K5908" s="1" t="s">
        <v>493</v>
      </c>
      <c r="L5908" s="1">
        <v>54.53</v>
      </c>
      <c r="M5908" s="1" t="s">
        <v>504</v>
      </c>
      <c r="N5908" s="1" t="s">
        <v>505</v>
      </c>
    </row>
    <row r="5909" spans="1:14" hidden="1" x14ac:dyDescent="0.35">
      <c r="A5909" s="1" t="s">
        <v>487</v>
      </c>
      <c r="B5909" s="1" t="s">
        <v>488</v>
      </c>
      <c r="C5909" s="2" t="s">
        <v>654</v>
      </c>
      <c r="D5909" s="1" t="s">
        <v>309</v>
      </c>
      <c r="E5909" s="1">
        <v>6110</v>
      </c>
      <c r="F5909" s="1" t="s">
        <v>490</v>
      </c>
      <c r="G5909" s="2" t="s">
        <v>508</v>
      </c>
      <c r="H5909" s="1" t="s">
        <v>509</v>
      </c>
      <c r="I5909" s="1">
        <v>2003</v>
      </c>
      <c r="J5909" s="1">
        <v>2003</v>
      </c>
      <c r="K5909" s="1" t="s">
        <v>493</v>
      </c>
      <c r="L5909" s="1">
        <v>70.25</v>
      </c>
      <c r="M5909" s="1" t="s">
        <v>504</v>
      </c>
      <c r="N5909" s="1" t="s">
        <v>505</v>
      </c>
    </row>
    <row r="5910" spans="1:14" hidden="1" x14ac:dyDescent="0.35">
      <c r="A5910" s="1" t="s">
        <v>487</v>
      </c>
      <c r="B5910" s="1" t="s">
        <v>488</v>
      </c>
      <c r="C5910" s="2" t="s">
        <v>654</v>
      </c>
      <c r="D5910" s="1" t="s">
        <v>309</v>
      </c>
      <c r="E5910" s="1">
        <v>6110</v>
      </c>
      <c r="F5910" s="1" t="s">
        <v>490</v>
      </c>
      <c r="G5910" s="2" t="s">
        <v>508</v>
      </c>
      <c r="H5910" s="1" t="s">
        <v>509</v>
      </c>
      <c r="I5910" s="1">
        <v>2004</v>
      </c>
      <c r="J5910" s="1">
        <v>2004</v>
      </c>
      <c r="K5910" s="1" t="s">
        <v>493</v>
      </c>
      <c r="L5910" s="1">
        <v>80.319999999999993</v>
      </c>
      <c r="M5910" s="1" t="s">
        <v>504</v>
      </c>
      <c r="N5910" s="1" t="s">
        <v>505</v>
      </c>
    </row>
    <row r="5911" spans="1:14" hidden="1" x14ac:dyDescent="0.35">
      <c r="A5911" s="1" t="s">
        <v>487</v>
      </c>
      <c r="B5911" s="1" t="s">
        <v>488</v>
      </c>
      <c r="C5911" s="2" t="s">
        <v>654</v>
      </c>
      <c r="D5911" s="1" t="s">
        <v>309</v>
      </c>
      <c r="E5911" s="1">
        <v>6110</v>
      </c>
      <c r="F5911" s="1" t="s">
        <v>490</v>
      </c>
      <c r="G5911" s="2" t="s">
        <v>508</v>
      </c>
      <c r="H5911" s="1" t="s">
        <v>509</v>
      </c>
      <c r="I5911" s="1">
        <v>2005</v>
      </c>
      <c r="J5911" s="1">
        <v>2005</v>
      </c>
      <c r="K5911" s="1" t="s">
        <v>493</v>
      </c>
      <c r="L5911" s="1">
        <v>76.069999999999993</v>
      </c>
      <c r="M5911" s="1" t="s">
        <v>504</v>
      </c>
      <c r="N5911" s="1" t="s">
        <v>505</v>
      </c>
    </row>
    <row r="5912" spans="1:14" hidden="1" x14ac:dyDescent="0.35">
      <c r="A5912" s="1" t="s">
        <v>487</v>
      </c>
      <c r="B5912" s="1" t="s">
        <v>488</v>
      </c>
      <c r="C5912" s="2" t="s">
        <v>654</v>
      </c>
      <c r="D5912" s="1" t="s">
        <v>309</v>
      </c>
      <c r="E5912" s="1">
        <v>6110</v>
      </c>
      <c r="F5912" s="1" t="s">
        <v>490</v>
      </c>
      <c r="G5912" s="2" t="s">
        <v>508</v>
      </c>
      <c r="H5912" s="1" t="s">
        <v>509</v>
      </c>
      <c r="I5912" s="1">
        <v>2006</v>
      </c>
      <c r="J5912" s="1">
        <v>2006</v>
      </c>
      <c r="K5912" s="1" t="s">
        <v>493</v>
      </c>
      <c r="L5912" s="1">
        <v>69.44</v>
      </c>
      <c r="M5912" s="1" t="s">
        <v>504</v>
      </c>
      <c r="N5912" s="1" t="s">
        <v>505</v>
      </c>
    </row>
    <row r="5913" spans="1:14" hidden="1" x14ac:dyDescent="0.35">
      <c r="A5913" s="1" t="s">
        <v>487</v>
      </c>
      <c r="B5913" s="1" t="s">
        <v>488</v>
      </c>
      <c r="C5913" s="2" t="s">
        <v>654</v>
      </c>
      <c r="D5913" s="1" t="s">
        <v>309</v>
      </c>
      <c r="E5913" s="1">
        <v>6110</v>
      </c>
      <c r="F5913" s="1" t="s">
        <v>490</v>
      </c>
      <c r="G5913" s="2" t="s">
        <v>508</v>
      </c>
      <c r="H5913" s="1" t="s">
        <v>509</v>
      </c>
      <c r="I5913" s="1">
        <v>2007</v>
      </c>
      <c r="J5913" s="1">
        <v>2007</v>
      </c>
      <c r="K5913" s="1" t="s">
        <v>493</v>
      </c>
      <c r="L5913" s="1">
        <v>75.28</v>
      </c>
      <c r="M5913" s="1" t="s">
        <v>504</v>
      </c>
      <c r="N5913" s="1" t="s">
        <v>505</v>
      </c>
    </row>
    <row r="5914" spans="1:14" hidden="1" x14ac:dyDescent="0.35">
      <c r="A5914" s="1" t="s">
        <v>487</v>
      </c>
      <c r="B5914" s="1" t="s">
        <v>488</v>
      </c>
      <c r="C5914" s="2" t="s">
        <v>654</v>
      </c>
      <c r="D5914" s="1" t="s">
        <v>309</v>
      </c>
      <c r="E5914" s="1">
        <v>6110</v>
      </c>
      <c r="F5914" s="1" t="s">
        <v>490</v>
      </c>
      <c r="G5914" s="2" t="s">
        <v>508</v>
      </c>
      <c r="H5914" s="1" t="s">
        <v>509</v>
      </c>
      <c r="I5914" s="1">
        <v>2008</v>
      </c>
      <c r="J5914" s="1">
        <v>2008</v>
      </c>
      <c r="K5914" s="1" t="s">
        <v>493</v>
      </c>
      <c r="L5914" s="1">
        <v>85.42</v>
      </c>
      <c r="M5914" s="1" t="s">
        <v>504</v>
      </c>
      <c r="N5914" s="1" t="s">
        <v>505</v>
      </c>
    </row>
    <row r="5915" spans="1:14" hidden="1" x14ac:dyDescent="0.35">
      <c r="A5915" s="1" t="s">
        <v>487</v>
      </c>
      <c r="B5915" s="1" t="s">
        <v>488</v>
      </c>
      <c r="C5915" s="2" t="s">
        <v>654</v>
      </c>
      <c r="D5915" s="1" t="s">
        <v>309</v>
      </c>
      <c r="E5915" s="1">
        <v>6110</v>
      </c>
      <c r="F5915" s="1" t="s">
        <v>490</v>
      </c>
      <c r="G5915" s="2" t="s">
        <v>508</v>
      </c>
      <c r="H5915" s="1" t="s">
        <v>509</v>
      </c>
      <c r="I5915" s="1">
        <v>2009</v>
      </c>
      <c r="J5915" s="1">
        <v>2009</v>
      </c>
      <c r="K5915" s="1" t="s">
        <v>493</v>
      </c>
      <c r="L5915" s="1">
        <v>91.69</v>
      </c>
      <c r="M5915" s="1" t="s">
        <v>504</v>
      </c>
      <c r="N5915" s="1" t="s">
        <v>505</v>
      </c>
    </row>
    <row r="5916" spans="1:14" hidden="1" x14ac:dyDescent="0.35">
      <c r="A5916" s="1" t="s">
        <v>487</v>
      </c>
      <c r="B5916" s="1" t="s">
        <v>488</v>
      </c>
      <c r="C5916" s="2" t="s">
        <v>654</v>
      </c>
      <c r="D5916" s="1" t="s">
        <v>309</v>
      </c>
      <c r="E5916" s="1">
        <v>6110</v>
      </c>
      <c r="F5916" s="1" t="s">
        <v>490</v>
      </c>
      <c r="G5916" s="2" t="s">
        <v>508</v>
      </c>
      <c r="H5916" s="1" t="s">
        <v>509</v>
      </c>
      <c r="I5916" s="1">
        <v>2010</v>
      </c>
      <c r="J5916" s="1">
        <v>2010</v>
      </c>
      <c r="K5916" s="1" t="s">
        <v>493</v>
      </c>
      <c r="L5916" s="1">
        <v>96.89</v>
      </c>
      <c r="M5916" s="1" t="s">
        <v>504</v>
      </c>
      <c r="N5916" s="1" t="s">
        <v>505</v>
      </c>
    </row>
    <row r="5917" spans="1:14" hidden="1" x14ac:dyDescent="0.35">
      <c r="A5917" s="1" t="s">
        <v>487</v>
      </c>
      <c r="B5917" s="1" t="s">
        <v>488</v>
      </c>
      <c r="C5917" s="2" t="s">
        <v>654</v>
      </c>
      <c r="D5917" s="1" t="s">
        <v>309</v>
      </c>
      <c r="E5917" s="1">
        <v>6110</v>
      </c>
      <c r="F5917" s="1" t="s">
        <v>490</v>
      </c>
      <c r="G5917" s="2" t="s">
        <v>508</v>
      </c>
      <c r="H5917" s="1" t="s">
        <v>509</v>
      </c>
      <c r="I5917" s="1">
        <v>2011</v>
      </c>
      <c r="J5917" s="1">
        <v>2011</v>
      </c>
      <c r="K5917" s="1" t="s">
        <v>493</v>
      </c>
      <c r="L5917" s="1">
        <v>123.97</v>
      </c>
      <c r="M5917" s="1" t="s">
        <v>504</v>
      </c>
      <c r="N5917" s="1" t="s">
        <v>505</v>
      </c>
    </row>
    <row r="5918" spans="1:14" hidden="1" x14ac:dyDescent="0.35">
      <c r="A5918" s="1" t="s">
        <v>487</v>
      </c>
      <c r="B5918" s="1" t="s">
        <v>488</v>
      </c>
      <c r="C5918" s="2" t="s">
        <v>654</v>
      </c>
      <c r="D5918" s="1" t="s">
        <v>309</v>
      </c>
      <c r="E5918" s="1">
        <v>6110</v>
      </c>
      <c r="F5918" s="1" t="s">
        <v>490</v>
      </c>
      <c r="G5918" s="2" t="s">
        <v>508</v>
      </c>
      <c r="H5918" s="1" t="s">
        <v>509</v>
      </c>
      <c r="I5918" s="1">
        <v>2012</v>
      </c>
      <c r="J5918" s="1">
        <v>2012</v>
      </c>
      <c r="K5918" s="1" t="s">
        <v>493</v>
      </c>
      <c r="L5918" s="1">
        <v>127.05</v>
      </c>
      <c r="M5918" s="1" t="s">
        <v>504</v>
      </c>
      <c r="N5918" s="1" t="s">
        <v>505</v>
      </c>
    </row>
    <row r="5919" spans="1:14" hidden="1" x14ac:dyDescent="0.35">
      <c r="A5919" s="1" t="s">
        <v>487</v>
      </c>
      <c r="B5919" s="1" t="s">
        <v>488</v>
      </c>
      <c r="C5919" s="2" t="s">
        <v>654</v>
      </c>
      <c r="D5919" s="1" t="s">
        <v>309</v>
      </c>
      <c r="E5919" s="1">
        <v>6110</v>
      </c>
      <c r="F5919" s="1" t="s">
        <v>490</v>
      </c>
      <c r="G5919" s="2" t="s">
        <v>508</v>
      </c>
      <c r="H5919" s="1" t="s">
        <v>509</v>
      </c>
      <c r="I5919" s="1">
        <v>2013</v>
      </c>
      <c r="J5919" s="1">
        <v>2013</v>
      </c>
      <c r="K5919" s="1" t="s">
        <v>493</v>
      </c>
      <c r="L5919" s="1">
        <v>133.86000000000001</v>
      </c>
      <c r="M5919" s="1" t="s">
        <v>504</v>
      </c>
      <c r="N5919" s="1" t="s">
        <v>505</v>
      </c>
    </row>
    <row r="5920" spans="1:14" hidden="1" x14ac:dyDescent="0.35">
      <c r="A5920" s="1" t="s">
        <v>487</v>
      </c>
      <c r="B5920" s="1" t="s">
        <v>488</v>
      </c>
      <c r="C5920" s="2" t="s">
        <v>654</v>
      </c>
      <c r="D5920" s="1" t="s">
        <v>309</v>
      </c>
      <c r="E5920" s="1">
        <v>6110</v>
      </c>
      <c r="F5920" s="1" t="s">
        <v>490</v>
      </c>
      <c r="G5920" s="2" t="s">
        <v>508</v>
      </c>
      <c r="H5920" s="1" t="s">
        <v>509</v>
      </c>
      <c r="I5920" s="1">
        <v>2014</v>
      </c>
      <c r="J5920" s="1">
        <v>2014</v>
      </c>
      <c r="K5920" s="1" t="s">
        <v>493</v>
      </c>
      <c r="L5920" s="1">
        <v>110.35</v>
      </c>
      <c r="M5920" s="1" t="s">
        <v>504</v>
      </c>
      <c r="N5920" s="1" t="s">
        <v>505</v>
      </c>
    </row>
    <row r="5921" spans="1:14" hidden="1" x14ac:dyDescent="0.35">
      <c r="A5921" s="1" t="s">
        <v>487</v>
      </c>
      <c r="B5921" s="1" t="s">
        <v>488</v>
      </c>
      <c r="C5921" s="2" t="s">
        <v>654</v>
      </c>
      <c r="D5921" s="1" t="s">
        <v>309</v>
      </c>
      <c r="E5921" s="1">
        <v>6110</v>
      </c>
      <c r="F5921" s="1" t="s">
        <v>490</v>
      </c>
      <c r="G5921" s="2" t="s">
        <v>508</v>
      </c>
      <c r="H5921" s="1" t="s">
        <v>509</v>
      </c>
      <c r="I5921" s="1">
        <v>2015</v>
      </c>
      <c r="J5921" s="1">
        <v>2015</v>
      </c>
      <c r="K5921" s="1" t="s">
        <v>493</v>
      </c>
      <c r="L5921" s="1">
        <v>116.23</v>
      </c>
      <c r="M5921" s="1" t="s">
        <v>504</v>
      </c>
      <c r="N5921" s="1" t="s">
        <v>505</v>
      </c>
    </row>
    <row r="5922" spans="1:14" hidden="1" x14ac:dyDescent="0.35">
      <c r="A5922" s="1" t="s">
        <v>487</v>
      </c>
      <c r="B5922" s="1" t="s">
        <v>488</v>
      </c>
      <c r="C5922" s="2" t="s">
        <v>654</v>
      </c>
      <c r="D5922" s="1" t="s">
        <v>309</v>
      </c>
      <c r="E5922" s="1">
        <v>6110</v>
      </c>
      <c r="F5922" s="1" t="s">
        <v>490</v>
      </c>
      <c r="G5922" s="2" t="s">
        <v>508</v>
      </c>
      <c r="H5922" s="1" t="s">
        <v>509</v>
      </c>
      <c r="I5922" s="1">
        <v>2016</v>
      </c>
      <c r="J5922" s="1">
        <v>2016</v>
      </c>
      <c r="K5922" s="1" t="s">
        <v>493</v>
      </c>
      <c r="L5922" s="1">
        <v>108.56</v>
      </c>
      <c r="M5922" s="1" t="s">
        <v>504</v>
      </c>
      <c r="N5922" s="1" t="s">
        <v>505</v>
      </c>
    </row>
    <row r="5923" spans="1:14" hidden="1" x14ac:dyDescent="0.35">
      <c r="A5923" s="1" t="s">
        <v>487</v>
      </c>
      <c r="B5923" s="1" t="s">
        <v>488</v>
      </c>
      <c r="C5923" s="2" t="s">
        <v>654</v>
      </c>
      <c r="D5923" s="1" t="s">
        <v>309</v>
      </c>
      <c r="E5923" s="1">
        <v>6110</v>
      </c>
      <c r="F5923" s="1" t="s">
        <v>490</v>
      </c>
      <c r="G5923" s="2" t="s">
        <v>508</v>
      </c>
      <c r="H5923" s="1" t="s">
        <v>509</v>
      </c>
      <c r="I5923" s="1">
        <v>2017</v>
      </c>
      <c r="J5923" s="1">
        <v>2017</v>
      </c>
      <c r="K5923" s="1" t="s">
        <v>493</v>
      </c>
      <c r="L5923" s="1">
        <v>120.9</v>
      </c>
      <c r="M5923" s="1" t="s">
        <v>504</v>
      </c>
      <c r="N5923" s="1" t="s">
        <v>505</v>
      </c>
    </row>
    <row r="5924" spans="1:14" hidden="1" x14ac:dyDescent="0.35">
      <c r="A5924" s="1" t="s">
        <v>487</v>
      </c>
      <c r="B5924" s="1" t="s">
        <v>488</v>
      </c>
      <c r="C5924" s="2" t="s">
        <v>654</v>
      </c>
      <c r="D5924" s="1" t="s">
        <v>309</v>
      </c>
      <c r="E5924" s="1">
        <v>6110</v>
      </c>
      <c r="F5924" s="1" t="s">
        <v>490</v>
      </c>
      <c r="G5924" s="2" t="s">
        <v>501</v>
      </c>
      <c r="H5924" s="1" t="s">
        <v>502</v>
      </c>
      <c r="I5924" s="1">
        <v>2001</v>
      </c>
      <c r="J5924" s="1">
        <v>2001</v>
      </c>
      <c r="K5924" s="1" t="s">
        <v>493</v>
      </c>
      <c r="L5924" s="1">
        <v>292.45</v>
      </c>
      <c r="M5924" s="1" t="s">
        <v>504</v>
      </c>
      <c r="N5924" s="1" t="s">
        <v>505</v>
      </c>
    </row>
    <row r="5925" spans="1:14" hidden="1" x14ac:dyDescent="0.35">
      <c r="A5925" s="1" t="s">
        <v>487</v>
      </c>
      <c r="B5925" s="1" t="s">
        <v>488</v>
      </c>
      <c r="C5925" s="2" t="s">
        <v>654</v>
      </c>
      <c r="D5925" s="1" t="s">
        <v>309</v>
      </c>
      <c r="E5925" s="1">
        <v>6110</v>
      </c>
      <c r="F5925" s="1" t="s">
        <v>490</v>
      </c>
      <c r="G5925" s="2" t="s">
        <v>501</v>
      </c>
      <c r="H5925" s="1" t="s">
        <v>502</v>
      </c>
      <c r="I5925" s="1">
        <v>2002</v>
      </c>
      <c r="J5925" s="1">
        <v>2002</v>
      </c>
      <c r="K5925" s="1" t="s">
        <v>493</v>
      </c>
      <c r="L5925" s="1">
        <v>409.27</v>
      </c>
      <c r="M5925" s="1" t="s">
        <v>504</v>
      </c>
      <c r="N5925" s="1" t="s">
        <v>505</v>
      </c>
    </row>
    <row r="5926" spans="1:14" hidden="1" x14ac:dyDescent="0.35">
      <c r="A5926" s="1" t="s">
        <v>487</v>
      </c>
      <c r="B5926" s="1" t="s">
        <v>488</v>
      </c>
      <c r="C5926" s="2" t="s">
        <v>654</v>
      </c>
      <c r="D5926" s="1" t="s">
        <v>309</v>
      </c>
      <c r="E5926" s="1">
        <v>6110</v>
      </c>
      <c r="F5926" s="1" t="s">
        <v>490</v>
      </c>
      <c r="G5926" s="2" t="s">
        <v>501</v>
      </c>
      <c r="H5926" s="1" t="s">
        <v>502</v>
      </c>
      <c r="I5926" s="1">
        <v>2003</v>
      </c>
      <c r="J5926" s="1">
        <v>2003</v>
      </c>
      <c r="K5926" s="1" t="s">
        <v>493</v>
      </c>
      <c r="L5926" s="1">
        <v>384.67</v>
      </c>
      <c r="M5926" s="1" t="s">
        <v>504</v>
      </c>
      <c r="N5926" s="1" t="s">
        <v>505</v>
      </c>
    </row>
    <row r="5927" spans="1:14" hidden="1" x14ac:dyDescent="0.35">
      <c r="A5927" s="1" t="s">
        <v>487</v>
      </c>
      <c r="B5927" s="1" t="s">
        <v>488</v>
      </c>
      <c r="C5927" s="2" t="s">
        <v>654</v>
      </c>
      <c r="D5927" s="1" t="s">
        <v>309</v>
      </c>
      <c r="E5927" s="1">
        <v>6110</v>
      </c>
      <c r="F5927" s="1" t="s">
        <v>490</v>
      </c>
      <c r="G5927" s="2" t="s">
        <v>501</v>
      </c>
      <c r="H5927" s="1" t="s">
        <v>502</v>
      </c>
      <c r="I5927" s="1">
        <v>2004</v>
      </c>
      <c r="J5927" s="1">
        <v>2004</v>
      </c>
      <c r="K5927" s="1" t="s">
        <v>493</v>
      </c>
      <c r="L5927" s="1">
        <v>466.08</v>
      </c>
      <c r="M5927" s="1" t="s">
        <v>504</v>
      </c>
      <c r="N5927" s="1" t="s">
        <v>505</v>
      </c>
    </row>
    <row r="5928" spans="1:14" hidden="1" x14ac:dyDescent="0.35">
      <c r="A5928" s="1" t="s">
        <v>487</v>
      </c>
      <c r="B5928" s="1" t="s">
        <v>488</v>
      </c>
      <c r="C5928" s="2" t="s">
        <v>654</v>
      </c>
      <c r="D5928" s="1" t="s">
        <v>309</v>
      </c>
      <c r="E5928" s="1">
        <v>6110</v>
      </c>
      <c r="F5928" s="1" t="s">
        <v>490</v>
      </c>
      <c r="G5928" s="2" t="s">
        <v>501</v>
      </c>
      <c r="H5928" s="1" t="s">
        <v>502</v>
      </c>
      <c r="I5928" s="1">
        <v>2005</v>
      </c>
      <c r="J5928" s="1">
        <v>2005</v>
      </c>
      <c r="K5928" s="1" t="s">
        <v>493</v>
      </c>
      <c r="L5928" s="1">
        <v>446.15</v>
      </c>
      <c r="M5928" s="1" t="s">
        <v>504</v>
      </c>
      <c r="N5928" s="1" t="s">
        <v>505</v>
      </c>
    </row>
    <row r="5929" spans="1:14" hidden="1" x14ac:dyDescent="0.35">
      <c r="A5929" s="1" t="s">
        <v>487</v>
      </c>
      <c r="B5929" s="1" t="s">
        <v>488</v>
      </c>
      <c r="C5929" s="2" t="s">
        <v>654</v>
      </c>
      <c r="D5929" s="1" t="s">
        <v>309</v>
      </c>
      <c r="E5929" s="1">
        <v>6110</v>
      </c>
      <c r="F5929" s="1" t="s">
        <v>490</v>
      </c>
      <c r="G5929" s="2" t="s">
        <v>501</v>
      </c>
      <c r="H5929" s="1" t="s">
        <v>502</v>
      </c>
      <c r="I5929" s="1">
        <v>2006</v>
      </c>
      <c r="J5929" s="1">
        <v>2006</v>
      </c>
      <c r="K5929" s="1" t="s">
        <v>493</v>
      </c>
      <c r="L5929" s="1">
        <v>419.51</v>
      </c>
      <c r="M5929" s="1" t="s">
        <v>504</v>
      </c>
      <c r="N5929" s="1" t="s">
        <v>505</v>
      </c>
    </row>
    <row r="5930" spans="1:14" hidden="1" x14ac:dyDescent="0.35">
      <c r="A5930" s="1" t="s">
        <v>487</v>
      </c>
      <c r="B5930" s="1" t="s">
        <v>488</v>
      </c>
      <c r="C5930" s="2" t="s">
        <v>654</v>
      </c>
      <c r="D5930" s="1" t="s">
        <v>309</v>
      </c>
      <c r="E5930" s="1">
        <v>6110</v>
      </c>
      <c r="F5930" s="1" t="s">
        <v>490</v>
      </c>
      <c r="G5930" s="2" t="s">
        <v>501</v>
      </c>
      <c r="H5930" s="1" t="s">
        <v>502</v>
      </c>
      <c r="I5930" s="1">
        <v>2007</v>
      </c>
      <c r="J5930" s="1">
        <v>2007</v>
      </c>
      <c r="K5930" s="1" t="s">
        <v>493</v>
      </c>
      <c r="L5930" s="1">
        <v>330.62</v>
      </c>
      <c r="M5930" s="1" t="s">
        <v>504</v>
      </c>
      <c r="N5930" s="1" t="s">
        <v>505</v>
      </c>
    </row>
    <row r="5931" spans="1:14" hidden="1" x14ac:dyDescent="0.35">
      <c r="A5931" s="1" t="s">
        <v>487</v>
      </c>
      <c r="B5931" s="1" t="s">
        <v>488</v>
      </c>
      <c r="C5931" s="2" t="s">
        <v>654</v>
      </c>
      <c r="D5931" s="1" t="s">
        <v>309</v>
      </c>
      <c r="E5931" s="1">
        <v>6110</v>
      </c>
      <c r="F5931" s="1" t="s">
        <v>490</v>
      </c>
      <c r="G5931" s="2" t="s">
        <v>501</v>
      </c>
      <c r="H5931" s="1" t="s">
        <v>502</v>
      </c>
      <c r="I5931" s="1">
        <v>2008</v>
      </c>
      <c r="J5931" s="1">
        <v>2008</v>
      </c>
      <c r="K5931" s="1" t="s">
        <v>493</v>
      </c>
      <c r="L5931" s="1">
        <v>606.66</v>
      </c>
      <c r="M5931" s="1" t="s">
        <v>504</v>
      </c>
      <c r="N5931" s="1" t="s">
        <v>505</v>
      </c>
    </row>
    <row r="5932" spans="1:14" hidden="1" x14ac:dyDescent="0.35">
      <c r="A5932" s="1" t="s">
        <v>487</v>
      </c>
      <c r="B5932" s="1" t="s">
        <v>488</v>
      </c>
      <c r="C5932" s="2" t="s">
        <v>654</v>
      </c>
      <c r="D5932" s="1" t="s">
        <v>309</v>
      </c>
      <c r="E5932" s="1">
        <v>6110</v>
      </c>
      <c r="F5932" s="1" t="s">
        <v>490</v>
      </c>
      <c r="G5932" s="2" t="s">
        <v>501</v>
      </c>
      <c r="H5932" s="1" t="s">
        <v>502</v>
      </c>
      <c r="I5932" s="1">
        <v>2009</v>
      </c>
      <c r="J5932" s="1">
        <v>2009</v>
      </c>
      <c r="K5932" s="1" t="s">
        <v>493</v>
      </c>
      <c r="L5932" s="1">
        <v>643.02</v>
      </c>
      <c r="M5932" s="1" t="s">
        <v>504</v>
      </c>
      <c r="N5932" s="1" t="s">
        <v>505</v>
      </c>
    </row>
    <row r="5933" spans="1:14" hidden="1" x14ac:dyDescent="0.35">
      <c r="A5933" s="1" t="s">
        <v>487</v>
      </c>
      <c r="B5933" s="1" t="s">
        <v>488</v>
      </c>
      <c r="C5933" s="2" t="s">
        <v>654</v>
      </c>
      <c r="D5933" s="1" t="s">
        <v>309</v>
      </c>
      <c r="E5933" s="1">
        <v>6110</v>
      </c>
      <c r="F5933" s="1" t="s">
        <v>490</v>
      </c>
      <c r="G5933" s="2" t="s">
        <v>501</v>
      </c>
      <c r="H5933" s="1" t="s">
        <v>502</v>
      </c>
      <c r="I5933" s="1">
        <v>2010</v>
      </c>
      <c r="J5933" s="1">
        <v>2010</v>
      </c>
      <c r="K5933" s="1" t="s">
        <v>493</v>
      </c>
      <c r="L5933" s="1">
        <v>585.49</v>
      </c>
      <c r="M5933" s="1" t="s">
        <v>504</v>
      </c>
      <c r="N5933" s="1" t="s">
        <v>505</v>
      </c>
    </row>
    <row r="5934" spans="1:14" hidden="1" x14ac:dyDescent="0.35">
      <c r="A5934" s="1" t="s">
        <v>487</v>
      </c>
      <c r="B5934" s="1" t="s">
        <v>488</v>
      </c>
      <c r="C5934" s="2" t="s">
        <v>654</v>
      </c>
      <c r="D5934" s="1" t="s">
        <v>309</v>
      </c>
      <c r="E5934" s="1">
        <v>6110</v>
      </c>
      <c r="F5934" s="1" t="s">
        <v>490</v>
      </c>
      <c r="G5934" s="2" t="s">
        <v>501</v>
      </c>
      <c r="H5934" s="1" t="s">
        <v>502</v>
      </c>
      <c r="I5934" s="1">
        <v>2011</v>
      </c>
      <c r="J5934" s="1">
        <v>2011</v>
      </c>
      <c r="K5934" s="1" t="s">
        <v>493</v>
      </c>
      <c r="L5934" s="1">
        <v>672.69</v>
      </c>
      <c r="M5934" s="1" t="s">
        <v>504</v>
      </c>
      <c r="N5934" s="1" t="s">
        <v>505</v>
      </c>
    </row>
    <row r="5935" spans="1:14" hidden="1" x14ac:dyDescent="0.35">
      <c r="A5935" s="1" t="s">
        <v>487</v>
      </c>
      <c r="B5935" s="1" t="s">
        <v>488</v>
      </c>
      <c r="C5935" s="2" t="s">
        <v>654</v>
      </c>
      <c r="D5935" s="1" t="s">
        <v>309</v>
      </c>
      <c r="E5935" s="1">
        <v>6110</v>
      </c>
      <c r="F5935" s="1" t="s">
        <v>490</v>
      </c>
      <c r="G5935" s="2" t="s">
        <v>501</v>
      </c>
      <c r="H5935" s="1" t="s">
        <v>502</v>
      </c>
      <c r="I5935" s="1">
        <v>2012</v>
      </c>
      <c r="J5935" s="1">
        <v>2012</v>
      </c>
      <c r="K5935" s="1" t="s">
        <v>493</v>
      </c>
      <c r="L5935" s="1">
        <v>730.04</v>
      </c>
      <c r="M5935" s="1" t="s">
        <v>504</v>
      </c>
      <c r="N5935" s="1" t="s">
        <v>505</v>
      </c>
    </row>
    <row r="5936" spans="1:14" hidden="1" x14ac:dyDescent="0.35">
      <c r="A5936" s="1" t="s">
        <v>487</v>
      </c>
      <c r="B5936" s="1" t="s">
        <v>488</v>
      </c>
      <c r="C5936" s="2" t="s">
        <v>654</v>
      </c>
      <c r="D5936" s="1" t="s">
        <v>309</v>
      </c>
      <c r="E5936" s="1">
        <v>6110</v>
      </c>
      <c r="F5936" s="1" t="s">
        <v>490</v>
      </c>
      <c r="G5936" s="2" t="s">
        <v>501</v>
      </c>
      <c r="H5936" s="1" t="s">
        <v>502</v>
      </c>
      <c r="I5936" s="1">
        <v>2013</v>
      </c>
      <c r="J5936" s="1">
        <v>2013</v>
      </c>
      <c r="K5936" s="1" t="s">
        <v>493</v>
      </c>
      <c r="L5936" s="1">
        <v>804.15</v>
      </c>
      <c r="M5936" s="1" t="s">
        <v>504</v>
      </c>
      <c r="N5936" s="1" t="s">
        <v>505</v>
      </c>
    </row>
    <row r="5937" spans="1:15" hidden="1" x14ac:dyDescent="0.35">
      <c r="A5937" s="1" t="s">
        <v>487</v>
      </c>
      <c r="B5937" s="1" t="s">
        <v>488</v>
      </c>
      <c r="C5937" s="2" t="s">
        <v>654</v>
      </c>
      <c r="D5937" s="1" t="s">
        <v>309</v>
      </c>
      <c r="E5937" s="1">
        <v>6110</v>
      </c>
      <c r="F5937" s="1" t="s">
        <v>490</v>
      </c>
      <c r="G5937" s="2" t="s">
        <v>501</v>
      </c>
      <c r="H5937" s="1" t="s">
        <v>502</v>
      </c>
      <c r="I5937" s="1">
        <v>2014</v>
      </c>
      <c r="J5937" s="1">
        <v>2014</v>
      </c>
      <c r="K5937" s="1" t="s">
        <v>493</v>
      </c>
      <c r="L5937" s="1">
        <v>771.78</v>
      </c>
      <c r="M5937" s="1" t="s">
        <v>504</v>
      </c>
      <c r="N5937" s="1" t="s">
        <v>505</v>
      </c>
    </row>
    <row r="5938" spans="1:15" hidden="1" x14ac:dyDescent="0.35">
      <c r="A5938" s="1" t="s">
        <v>487</v>
      </c>
      <c r="B5938" s="1" t="s">
        <v>488</v>
      </c>
      <c r="C5938" s="2" t="s">
        <v>654</v>
      </c>
      <c r="D5938" s="1" t="s">
        <v>309</v>
      </c>
      <c r="E5938" s="1">
        <v>6110</v>
      </c>
      <c r="F5938" s="1" t="s">
        <v>490</v>
      </c>
      <c r="G5938" s="2" t="s">
        <v>501</v>
      </c>
      <c r="H5938" s="1" t="s">
        <v>502</v>
      </c>
      <c r="I5938" s="1">
        <v>2015</v>
      </c>
      <c r="J5938" s="1">
        <v>2015</v>
      </c>
      <c r="K5938" s="1" t="s">
        <v>493</v>
      </c>
      <c r="L5938" s="1">
        <v>774.45</v>
      </c>
      <c r="M5938" s="1" t="s">
        <v>504</v>
      </c>
      <c r="N5938" s="1" t="s">
        <v>505</v>
      </c>
    </row>
    <row r="5939" spans="1:15" hidden="1" x14ac:dyDescent="0.35">
      <c r="A5939" s="1" t="s">
        <v>487</v>
      </c>
      <c r="B5939" s="1" t="s">
        <v>488</v>
      </c>
      <c r="C5939" s="2" t="s">
        <v>654</v>
      </c>
      <c r="D5939" s="1" t="s">
        <v>309</v>
      </c>
      <c r="E5939" s="1">
        <v>6110</v>
      </c>
      <c r="F5939" s="1" t="s">
        <v>490</v>
      </c>
      <c r="G5939" s="2" t="s">
        <v>501</v>
      </c>
      <c r="H5939" s="1" t="s">
        <v>502</v>
      </c>
      <c r="I5939" s="1">
        <v>2016</v>
      </c>
      <c r="J5939" s="1">
        <v>2016</v>
      </c>
      <c r="K5939" s="1" t="s">
        <v>493</v>
      </c>
      <c r="L5939" s="1">
        <v>877.99</v>
      </c>
      <c r="M5939" s="1" t="s">
        <v>504</v>
      </c>
      <c r="N5939" s="1" t="s">
        <v>505</v>
      </c>
    </row>
    <row r="5940" spans="1:15" hidden="1" x14ac:dyDescent="0.35">
      <c r="A5940" s="1" t="s">
        <v>487</v>
      </c>
      <c r="B5940" s="1" t="s">
        <v>488</v>
      </c>
      <c r="C5940" s="2" t="s">
        <v>654</v>
      </c>
      <c r="D5940" s="1" t="s">
        <v>309</v>
      </c>
      <c r="E5940" s="1">
        <v>6110</v>
      </c>
      <c r="F5940" s="1" t="s">
        <v>490</v>
      </c>
      <c r="G5940" s="2" t="s">
        <v>501</v>
      </c>
      <c r="H5940" s="1" t="s">
        <v>502</v>
      </c>
      <c r="I5940" s="1">
        <v>2017</v>
      </c>
      <c r="J5940" s="1">
        <v>2017</v>
      </c>
      <c r="K5940" s="1" t="s">
        <v>493</v>
      </c>
      <c r="L5940" s="1">
        <v>852.97</v>
      </c>
      <c r="M5940" s="1" t="s">
        <v>504</v>
      </c>
      <c r="N5940" s="1" t="s">
        <v>505</v>
      </c>
    </row>
    <row r="5941" spans="1:15" hidden="1" x14ac:dyDescent="0.35">
      <c r="A5941" s="1" t="s">
        <v>487</v>
      </c>
      <c r="B5941" s="1" t="s">
        <v>488</v>
      </c>
      <c r="C5941" s="2" t="s">
        <v>655</v>
      </c>
      <c r="D5941" s="1" t="s">
        <v>457</v>
      </c>
      <c r="E5941" s="1">
        <v>6110</v>
      </c>
      <c r="F5941" s="1" t="s">
        <v>490</v>
      </c>
      <c r="G5941" s="2" t="s">
        <v>499</v>
      </c>
      <c r="H5941" s="1" t="s">
        <v>500</v>
      </c>
      <c r="I5941" s="1">
        <v>2007</v>
      </c>
      <c r="J5941" s="1">
        <v>2007</v>
      </c>
      <c r="K5941" s="1" t="s">
        <v>493</v>
      </c>
      <c r="L5941" s="1">
        <v>2483.56</v>
      </c>
      <c r="M5941" s="1" t="s">
        <v>494</v>
      </c>
      <c r="N5941" s="1" t="s">
        <v>495</v>
      </c>
      <c r="O5941" s="1" t="s">
        <v>496</v>
      </c>
    </row>
    <row r="5942" spans="1:15" hidden="1" x14ac:dyDescent="0.35">
      <c r="A5942" s="1" t="s">
        <v>487</v>
      </c>
      <c r="B5942" s="1" t="s">
        <v>488</v>
      </c>
      <c r="C5942" s="2" t="s">
        <v>655</v>
      </c>
      <c r="D5942" s="1" t="s">
        <v>457</v>
      </c>
      <c r="E5942" s="1">
        <v>6110</v>
      </c>
      <c r="F5942" s="1" t="s">
        <v>490</v>
      </c>
      <c r="G5942" s="2" t="s">
        <v>499</v>
      </c>
      <c r="H5942" s="1" t="s">
        <v>500</v>
      </c>
      <c r="I5942" s="1">
        <v>2008</v>
      </c>
      <c r="J5942" s="1">
        <v>2008</v>
      </c>
      <c r="K5942" s="1" t="s">
        <v>493</v>
      </c>
      <c r="L5942" s="1">
        <v>1960.89</v>
      </c>
      <c r="M5942" s="1" t="s">
        <v>494</v>
      </c>
      <c r="N5942" s="1" t="s">
        <v>495</v>
      </c>
      <c r="O5942" s="1" t="s">
        <v>496</v>
      </c>
    </row>
    <row r="5943" spans="1:15" hidden="1" x14ac:dyDescent="0.35">
      <c r="A5943" s="1" t="s">
        <v>487</v>
      </c>
      <c r="B5943" s="1" t="s">
        <v>488</v>
      </c>
      <c r="C5943" s="2" t="s">
        <v>655</v>
      </c>
      <c r="D5943" s="1" t="s">
        <v>457</v>
      </c>
      <c r="E5943" s="1">
        <v>6110</v>
      </c>
      <c r="F5943" s="1" t="s">
        <v>490</v>
      </c>
      <c r="G5943" s="2" t="s">
        <v>499</v>
      </c>
      <c r="H5943" s="1" t="s">
        <v>500</v>
      </c>
      <c r="I5943" s="1">
        <v>2009</v>
      </c>
      <c r="J5943" s="1">
        <v>2009</v>
      </c>
      <c r="K5943" s="1" t="s">
        <v>493</v>
      </c>
      <c r="L5943" s="1">
        <v>2748.06</v>
      </c>
      <c r="M5943" s="1" t="s">
        <v>494</v>
      </c>
      <c r="N5943" s="1" t="s">
        <v>495</v>
      </c>
      <c r="O5943" s="1" t="s">
        <v>496</v>
      </c>
    </row>
    <row r="5944" spans="1:15" hidden="1" x14ac:dyDescent="0.35">
      <c r="A5944" s="1" t="s">
        <v>487</v>
      </c>
      <c r="B5944" s="1" t="s">
        <v>488</v>
      </c>
      <c r="C5944" s="2" t="s">
        <v>656</v>
      </c>
      <c r="D5944" s="1" t="s">
        <v>313</v>
      </c>
      <c r="E5944" s="1">
        <v>6110</v>
      </c>
      <c r="F5944" s="1" t="s">
        <v>490</v>
      </c>
      <c r="G5944" s="2" t="s">
        <v>491</v>
      </c>
      <c r="H5944" s="1" t="s">
        <v>492</v>
      </c>
      <c r="I5944" s="1">
        <v>2005</v>
      </c>
      <c r="J5944" s="1">
        <v>2005</v>
      </c>
      <c r="K5944" s="1" t="s">
        <v>493</v>
      </c>
      <c r="L5944" s="1">
        <v>1857.28</v>
      </c>
      <c r="M5944" s="1" t="s">
        <v>504</v>
      </c>
      <c r="N5944" s="1" t="s">
        <v>505</v>
      </c>
    </row>
    <row r="5945" spans="1:15" hidden="1" x14ac:dyDescent="0.35">
      <c r="A5945" s="1" t="s">
        <v>487</v>
      </c>
      <c r="B5945" s="1" t="s">
        <v>488</v>
      </c>
      <c r="C5945" s="2" t="s">
        <v>656</v>
      </c>
      <c r="D5945" s="1" t="s">
        <v>313</v>
      </c>
      <c r="E5945" s="1">
        <v>6110</v>
      </c>
      <c r="F5945" s="1" t="s">
        <v>490</v>
      </c>
      <c r="G5945" s="2" t="s">
        <v>491</v>
      </c>
      <c r="H5945" s="1" t="s">
        <v>492</v>
      </c>
      <c r="I5945" s="1">
        <v>2006</v>
      </c>
      <c r="J5945" s="1">
        <v>2006</v>
      </c>
      <c r="K5945" s="1" t="s">
        <v>493</v>
      </c>
      <c r="L5945" s="1">
        <v>1879.37</v>
      </c>
      <c r="M5945" s="1" t="s">
        <v>504</v>
      </c>
      <c r="N5945" s="1" t="s">
        <v>505</v>
      </c>
    </row>
    <row r="5946" spans="1:15" hidden="1" x14ac:dyDescent="0.35">
      <c r="A5946" s="1" t="s">
        <v>487</v>
      </c>
      <c r="B5946" s="1" t="s">
        <v>488</v>
      </c>
      <c r="C5946" s="2" t="s">
        <v>656</v>
      </c>
      <c r="D5946" s="1" t="s">
        <v>313</v>
      </c>
      <c r="E5946" s="1">
        <v>6110</v>
      </c>
      <c r="F5946" s="1" t="s">
        <v>490</v>
      </c>
      <c r="G5946" s="2" t="s">
        <v>491</v>
      </c>
      <c r="H5946" s="1" t="s">
        <v>492</v>
      </c>
      <c r="I5946" s="1">
        <v>2007</v>
      </c>
      <c r="J5946" s="1">
        <v>2007</v>
      </c>
      <c r="K5946" s="1" t="s">
        <v>493</v>
      </c>
      <c r="L5946" s="1">
        <v>3159</v>
      </c>
      <c r="M5946" s="1" t="s">
        <v>504</v>
      </c>
      <c r="N5946" s="1" t="s">
        <v>505</v>
      </c>
    </row>
    <row r="5947" spans="1:15" hidden="1" x14ac:dyDescent="0.35">
      <c r="A5947" s="1" t="s">
        <v>487</v>
      </c>
      <c r="B5947" s="1" t="s">
        <v>488</v>
      </c>
      <c r="C5947" s="2" t="s">
        <v>656</v>
      </c>
      <c r="D5947" s="1" t="s">
        <v>313</v>
      </c>
      <c r="E5947" s="1">
        <v>6110</v>
      </c>
      <c r="F5947" s="1" t="s">
        <v>490</v>
      </c>
      <c r="G5947" s="2" t="s">
        <v>491</v>
      </c>
      <c r="H5947" s="1" t="s">
        <v>492</v>
      </c>
      <c r="I5947" s="1">
        <v>2008</v>
      </c>
      <c r="J5947" s="1">
        <v>2008</v>
      </c>
      <c r="K5947" s="1" t="s">
        <v>493</v>
      </c>
      <c r="L5947" s="1">
        <v>2999.83</v>
      </c>
      <c r="M5947" s="1" t="s">
        <v>504</v>
      </c>
      <c r="N5947" s="1" t="s">
        <v>505</v>
      </c>
    </row>
    <row r="5948" spans="1:15" hidden="1" x14ac:dyDescent="0.35">
      <c r="A5948" s="1" t="s">
        <v>487</v>
      </c>
      <c r="B5948" s="1" t="s">
        <v>488</v>
      </c>
      <c r="C5948" s="2" t="s">
        <v>656</v>
      </c>
      <c r="D5948" s="1" t="s">
        <v>313</v>
      </c>
      <c r="E5948" s="1">
        <v>6110</v>
      </c>
      <c r="F5948" s="1" t="s">
        <v>490</v>
      </c>
      <c r="G5948" s="2" t="s">
        <v>491</v>
      </c>
      <c r="H5948" s="1" t="s">
        <v>492</v>
      </c>
      <c r="I5948" s="1">
        <v>2009</v>
      </c>
      <c r="J5948" s="1">
        <v>2009</v>
      </c>
      <c r="K5948" s="1" t="s">
        <v>493</v>
      </c>
      <c r="L5948" s="1">
        <v>2815.62</v>
      </c>
      <c r="M5948" s="1" t="s">
        <v>504</v>
      </c>
      <c r="N5948" s="1" t="s">
        <v>505</v>
      </c>
    </row>
    <row r="5949" spans="1:15" hidden="1" x14ac:dyDescent="0.35">
      <c r="A5949" s="1" t="s">
        <v>487</v>
      </c>
      <c r="B5949" s="1" t="s">
        <v>488</v>
      </c>
      <c r="C5949" s="2" t="s">
        <v>656</v>
      </c>
      <c r="D5949" s="1" t="s">
        <v>313</v>
      </c>
      <c r="E5949" s="1">
        <v>6110</v>
      </c>
      <c r="F5949" s="1" t="s">
        <v>490</v>
      </c>
      <c r="G5949" s="2" t="s">
        <v>491</v>
      </c>
      <c r="H5949" s="1" t="s">
        <v>492</v>
      </c>
      <c r="I5949" s="1">
        <v>2010</v>
      </c>
      <c r="J5949" s="1">
        <v>2010</v>
      </c>
      <c r="K5949" s="1" t="s">
        <v>493</v>
      </c>
      <c r="L5949" s="1">
        <v>3121.5</v>
      </c>
      <c r="M5949" s="1" t="s">
        <v>504</v>
      </c>
      <c r="N5949" s="1" t="s">
        <v>505</v>
      </c>
    </row>
    <row r="5950" spans="1:15" hidden="1" x14ac:dyDescent="0.35">
      <c r="A5950" s="1" t="s">
        <v>487</v>
      </c>
      <c r="B5950" s="1" t="s">
        <v>488</v>
      </c>
      <c r="C5950" s="2" t="s">
        <v>656</v>
      </c>
      <c r="D5950" s="1" t="s">
        <v>313</v>
      </c>
      <c r="E5950" s="1">
        <v>6110</v>
      </c>
      <c r="F5950" s="1" t="s">
        <v>490</v>
      </c>
      <c r="G5950" s="2" t="s">
        <v>491</v>
      </c>
      <c r="H5950" s="1" t="s">
        <v>492</v>
      </c>
      <c r="I5950" s="1">
        <v>2011</v>
      </c>
      <c r="J5950" s="1">
        <v>2011</v>
      </c>
      <c r="K5950" s="1" t="s">
        <v>493</v>
      </c>
      <c r="L5950" s="1">
        <v>1957.13</v>
      </c>
      <c r="M5950" s="1" t="s">
        <v>504</v>
      </c>
      <c r="N5950" s="1" t="s">
        <v>505</v>
      </c>
    </row>
    <row r="5951" spans="1:15" hidden="1" x14ac:dyDescent="0.35">
      <c r="A5951" s="1" t="s">
        <v>487</v>
      </c>
      <c r="B5951" s="1" t="s">
        <v>488</v>
      </c>
      <c r="C5951" s="2" t="s">
        <v>656</v>
      </c>
      <c r="D5951" s="1" t="s">
        <v>313</v>
      </c>
      <c r="E5951" s="1">
        <v>6110</v>
      </c>
      <c r="F5951" s="1" t="s">
        <v>490</v>
      </c>
      <c r="G5951" s="2" t="s">
        <v>491</v>
      </c>
      <c r="H5951" s="1" t="s">
        <v>492</v>
      </c>
      <c r="I5951" s="1">
        <v>2012</v>
      </c>
      <c r="J5951" s="1">
        <v>2012</v>
      </c>
      <c r="K5951" s="1" t="s">
        <v>493</v>
      </c>
      <c r="L5951" s="1">
        <v>5661.78</v>
      </c>
      <c r="M5951" s="1" t="s">
        <v>504</v>
      </c>
      <c r="N5951" s="1" t="s">
        <v>505</v>
      </c>
    </row>
    <row r="5952" spans="1:15" hidden="1" x14ac:dyDescent="0.35">
      <c r="A5952" s="1" t="s">
        <v>487</v>
      </c>
      <c r="B5952" s="1" t="s">
        <v>488</v>
      </c>
      <c r="C5952" s="2" t="s">
        <v>656</v>
      </c>
      <c r="D5952" s="1" t="s">
        <v>313</v>
      </c>
      <c r="E5952" s="1">
        <v>6110</v>
      </c>
      <c r="F5952" s="1" t="s">
        <v>490</v>
      </c>
      <c r="G5952" s="2" t="s">
        <v>497</v>
      </c>
      <c r="H5952" s="1" t="s">
        <v>498</v>
      </c>
      <c r="I5952" s="1">
        <v>2001</v>
      </c>
      <c r="J5952" s="1">
        <v>2001</v>
      </c>
      <c r="K5952" s="1" t="s">
        <v>493</v>
      </c>
      <c r="L5952" s="1">
        <v>0</v>
      </c>
      <c r="M5952" s="1" t="s">
        <v>504</v>
      </c>
      <c r="N5952" s="1" t="s">
        <v>505</v>
      </c>
    </row>
    <row r="5953" spans="1:14" hidden="1" x14ac:dyDescent="0.35">
      <c r="A5953" s="1" t="s">
        <v>487</v>
      </c>
      <c r="B5953" s="1" t="s">
        <v>488</v>
      </c>
      <c r="C5953" s="2" t="s">
        <v>656</v>
      </c>
      <c r="D5953" s="1" t="s">
        <v>313</v>
      </c>
      <c r="E5953" s="1">
        <v>6110</v>
      </c>
      <c r="F5953" s="1" t="s">
        <v>490</v>
      </c>
      <c r="G5953" s="2" t="s">
        <v>497</v>
      </c>
      <c r="H5953" s="1" t="s">
        <v>498</v>
      </c>
      <c r="I5953" s="1">
        <v>2002</v>
      </c>
      <c r="J5953" s="1">
        <v>2002</v>
      </c>
      <c r="K5953" s="1" t="s">
        <v>493</v>
      </c>
      <c r="L5953" s="1">
        <v>0</v>
      </c>
      <c r="M5953" s="1" t="s">
        <v>504</v>
      </c>
      <c r="N5953" s="1" t="s">
        <v>505</v>
      </c>
    </row>
    <row r="5954" spans="1:14" hidden="1" x14ac:dyDescent="0.35">
      <c r="A5954" s="1" t="s">
        <v>487</v>
      </c>
      <c r="B5954" s="1" t="s">
        <v>488</v>
      </c>
      <c r="C5954" s="2" t="s">
        <v>656</v>
      </c>
      <c r="D5954" s="1" t="s">
        <v>313</v>
      </c>
      <c r="E5954" s="1">
        <v>6110</v>
      </c>
      <c r="F5954" s="1" t="s">
        <v>490</v>
      </c>
      <c r="G5954" s="2" t="s">
        <v>497</v>
      </c>
      <c r="H5954" s="1" t="s">
        <v>498</v>
      </c>
      <c r="I5954" s="1">
        <v>2003</v>
      </c>
      <c r="J5954" s="1">
        <v>2003</v>
      </c>
      <c r="K5954" s="1" t="s">
        <v>493</v>
      </c>
      <c r="L5954" s="1">
        <v>0</v>
      </c>
      <c r="M5954" s="1" t="s">
        <v>504</v>
      </c>
      <c r="N5954" s="1" t="s">
        <v>505</v>
      </c>
    </row>
    <row r="5955" spans="1:14" hidden="1" x14ac:dyDescent="0.35">
      <c r="A5955" s="1" t="s">
        <v>487</v>
      </c>
      <c r="B5955" s="1" t="s">
        <v>488</v>
      </c>
      <c r="C5955" s="2" t="s">
        <v>656</v>
      </c>
      <c r="D5955" s="1" t="s">
        <v>313</v>
      </c>
      <c r="E5955" s="1">
        <v>6110</v>
      </c>
      <c r="F5955" s="1" t="s">
        <v>490</v>
      </c>
      <c r="G5955" s="2" t="s">
        <v>497</v>
      </c>
      <c r="H5955" s="1" t="s">
        <v>498</v>
      </c>
      <c r="I5955" s="1">
        <v>2004</v>
      </c>
      <c r="J5955" s="1">
        <v>2004</v>
      </c>
      <c r="K5955" s="1" t="s">
        <v>493</v>
      </c>
      <c r="L5955" s="1">
        <v>0</v>
      </c>
      <c r="M5955" s="1" t="s">
        <v>504</v>
      </c>
      <c r="N5955" s="1" t="s">
        <v>505</v>
      </c>
    </row>
    <row r="5956" spans="1:14" hidden="1" x14ac:dyDescent="0.35">
      <c r="A5956" s="1" t="s">
        <v>487</v>
      </c>
      <c r="B5956" s="1" t="s">
        <v>488</v>
      </c>
      <c r="C5956" s="2" t="s">
        <v>656</v>
      </c>
      <c r="D5956" s="1" t="s">
        <v>313</v>
      </c>
      <c r="E5956" s="1">
        <v>6110</v>
      </c>
      <c r="F5956" s="1" t="s">
        <v>490</v>
      </c>
      <c r="G5956" s="2" t="s">
        <v>497</v>
      </c>
      <c r="H5956" s="1" t="s">
        <v>498</v>
      </c>
      <c r="I5956" s="1">
        <v>2005</v>
      </c>
      <c r="J5956" s="1">
        <v>2005</v>
      </c>
      <c r="K5956" s="1" t="s">
        <v>493</v>
      </c>
      <c r="L5956" s="1">
        <v>177.55</v>
      </c>
      <c r="M5956" s="1" t="s">
        <v>504</v>
      </c>
      <c r="N5956" s="1" t="s">
        <v>505</v>
      </c>
    </row>
    <row r="5957" spans="1:14" hidden="1" x14ac:dyDescent="0.35">
      <c r="A5957" s="1" t="s">
        <v>487</v>
      </c>
      <c r="B5957" s="1" t="s">
        <v>488</v>
      </c>
      <c r="C5957" s="2" t="s">
        <v>656</v>
      </c>
      <c r="D5957" s="1" t="s">
        <v>313</v>
      </c>
      <c r="E5957" s="1">
        <v>6110</v>
      </c>
      <c r="F5957" s="1" t="s">
        <v>490</v>
      </c>
      <c r="G5957" s="2" t="s">
        <v>497</v>
      </c>
      <c r="H5957" s="1" t="s">
        <v>498</v>
      </c>
      <c r="I5957" s="1">
        <v>2006</v>
      </c>
      <c r="J5957" s="1">
        <v>2006</v>
      </c>
      <c r="K5957" s="1" t="s">
        <v>493</v>
      </c>
      <c r="L5957" s="1">
        <v>939.33</v>
      </c>
      <c r="M5957" s="1" t="s">
        <v>504</v>
      </c>
      <c r="N5957" s="1" t="s">
        <v>505</v>
      </c>
    </row>
    <row r="5958" spans="1:14" hidden="1" x14ac:dyDescent="0.35">
      <c r="A5958" s="1" t="s">
        <v>487</v>
      </c>
      <c r="B5958" s="1" t="s">
        <v>488</v>
      </c>
      <c r="C5958" s="2" t="s">
        <v>656</v>
      </c>
      <c r="D5958" s="1" t="s">
        <v>313</v>
      </c>
      <c r="E5958" s="1">
        <v>6110</v>
      </c>
      <c r="F5958" s="1" t="s">
        <v>490</v>
      </c>
      <c r="G5958" s="2" t="s">
        <v>497</v>
      </c>
      <c r="H5958" s="1" t="s">
        <v>498</v>
      </c>
      <c r="I5958" s="1">
        <v>2007</v>
      </c>
      <c r="J5958" s="1">
        <v>2007</v>
      </c>
      <c r="K5958" s="1" t="s">
        <v>493</v>
      </c>
      <c r="L5958" s="1">
        <v>137.72999999999999</v>
      </c>
      <c r="M5958" s="1" t="s">
        <v>504</v>
      </c>
      <c r="N5958" s="1" t="s">
        <v>505</v>
      </c>
    </row>
    <row r="5959" spans="1:14" hidden="1" x14ac:dyDescent="0.35">
      <c r="A5959" s="1" t="s">
        <v>487</v>
      </c>
      <c r="B5959" s="1" t="s">
        <v>488</v>
      </c>
      <c r="C5959" s="2" t="s">
        <v>656</v>
      </c>
      <c r="D5959" s="1" t="s">
        <v>313</v>
      </c>
      <c r="E5959" s="1">
        <v>6110</v>
      </c>
      <c r="F5959" s="1" t="s">
        <v>490</v>
      </c>
      <c r="G5959" s="2" t="s">
        <v>497</v>
      </c>
      <c r="H5959" s="1" t="s">
        <v>498</v>
      </c>
      <c r="I5959" s="1">
        <v>2008</v>
      </c>
      <c r="J5959" s="1">
        <v>2008</v>
      </c>
      <c r="K5959" s="1" t="s">
        <v>493</v>
      </c>
      <c r="L5959" s="1">
        <v>74.52</v>
      </c>
      <c r="M5959" s="1" t="s">
        <v>504</v>
      </c>
      <c r="N5959" s="1" t="s">
        <v>505</v>
      </c>
    </row>
    <row r="5960" spans="1:14" hidden="1" x14ac:dyDescent="0.35">
      <c r="A5960" s="1" t="s">
        <v>487</v>
      </c>
      <c r="B5960" s="1" t="s">
        <v>488</v>
      </c>
      <c r="C5960" s="2" t="s">
        <v>656</v>
      </c>
      <c r="D5960" s="1" t="s">
        <v>313</v>
      </c>
      <c r="E5960" s="1">
        <v>6110</v>
      </c>
      <c r="F5960" s="1" t="s">
        <v>490</v>
      </c>
      <c r="G5960" s="2" t="s">
        <v>497</v>
      </c>
      <c r="H5960" s="1" t="s">
        <v>498</v>
      </c>
      <c r="I5960" s="1">
        <v>2009</v>
      </c>
      <c r="J5960" s="1">
        <v>2009</v>
      </c>
      <c r="K5960" s="1" t="s">
        <v>493</v>
      </c>
      <c r="L5960" s="1">
        <v>119.19</v>
      </c>
      <c r="M5960" s="1" t="s">
        <v>504</v>
      </c>
      <c r="N5960" s="1" t="s">
        <v>505</v>
      </c>
    </row>
    <row r="5961" spans="1:14" hidden="1" x14ac:dyDescent="0.35">
      <c r="A5961" s="1" t="s">
        <v>487</v>
      </c>
      <c r="B5961" s="1" t="s">
        <v>488</v>
      </c>
      <c r="C5961" s="2" t="s">
        <v>656</v>
      </c>
      <c r="D5961" s="1" t="s">
        <v>313</v>
      </c>
      <c r="E5961" s="1">
        <v>6110</v>
      </c>
      <c r="F5961" s="1" t="s">
        <v>490</v>
      </c>
      <c r="G5961" s="2" t="s">
        <v>497</v>
      </c>
      <c r="H5961" s="1" t="s">
        <v>498</v>
      </c>
      <c r="I5961" s="1">
        <v>2010</v>
      </c>
      <c r="J5961" s="1">
        <v>2010</v>
      </c>
      <c r="K5961" s="1" t="s">
        <v>493</v>
      </c>
      <c r="L5961" s="1">
        <v>114.71</v>
      </c>
      <c r="M5961" s="1" t="s">
        <v>504</v>
      </c>
      <c r="N5961" s="1" t="s">
        <v>505</v>
      </c>
    </row>
    <row r="5962" spans="1:14" hidden="1" x14ac:dyDescent="0.35">
      <c r="A5962" s="1" t="s">
        <v>487</v>
      </c>
      <c r="B5962" s="1" t="s">
        <v>488</v>
      </c>
      <c r="C5962" s="2" t="s">
        <v>656</v>
      </c>
      <c r="D5962" s="1" t="s">
        <v>313</v>
      </c>
      <c r="E5962" s="1">
        <v>6110</v>
      </c>
      <c r="F5962" s="1" t="s">
        <v>490</v>
      </c>
      <c r="G5962" s="2" t="s">
        <v>497</v>
      </c>
      <c r="H5962" s="1" t="s">
        <v>498</v>
      </c>
      <c r="I5962" s="1">
        <v>2011</v>
      </c>
      <c r="J5962" s="1">
        <v>2011</v>
      </c>
      <c r="K5962" s="1" t="s">
        <v>493</v>
      </c>
      <c r="L5962" s="1">
        <v>88.32</v>
      </c>
      <c r="M5962" s="1" t="s">
        <v>504</v>
      </c>
      <c r="N5962" s="1" t="s">
        <v>505</v>
      </c>
    </row>
    <row r="5963" spans="1:14" hidden="1" x14ac:dyDescent="0.35">
      <c r="A5963" s="1" t="s">
        <v>487</v>
      </c>
      <c r="B5963" s="1" t="s">
        <v>488</v>
      </c>
      <c r="C5963" s="2" t="s">
        <v>656</v>
      </c>
      <c r="D5963" s="1" t="s">
        <v>313</v>
      </c>
      <c r="E5963" s="1">
        <v>6110</v>
      </c>
      <c r="F5963" s="1" t="s">
        <v>490</v>
      </c>
      <c r="G5963" s="2" t="s">
        <v>497</v>
      </c>
      <c r="H5963" s="1" t="s">
        <v>498</v>
      </c>
      <c r="I5963" s="1">
        <v>2012</v>
      </c>
      <c r="J5963" s="1">
        <v>2012</v>
      </c>
      <c r="K5963" s="1" t="s">
        <v>493</v>
      </c>
      <c r="L5963" s="1">
        <v>73.849999999999994</v>
      </c>
      <c r="M5963" s="1" t="s">
        <v>504</v>
      </c>
      <c r="N5963" s="1" t="s">
        <v>505</v>
      </c>
    </row>
    <row r="5964" spans="1:14" hidden="1" x14ac:dyDescent="0.35">
      <c r="A5964" s="1" t="s">
        <v>487</v>
      </c>
      <c r="B5964" s="1" t="s">
        <v>488</v>
      </c>
      <c r="C5964" s="2" t="s">
        <v>656</v>
      </c>
      <c r="D5964" s="1" t="s">
        <v>313</v>
      </c>
      <c r="E5964" s="1">
        <v>6110</v>
      </c>
      <c r="F5964" s="1" t="s">
        <v>490</v>
      </c>
      <c r="G5964" s="2" t="s">
        <v>499</v>
      </c>
      <c r="H5964" s="1" t="s">
        <v>500</v>
      </c>
      <c r="I5964" s="1">
        <v>2001</v>
      </c>
      <c r="J5964" s="1">
        <v>2001</v>
      </c>
      <c r="K5964" s="1" t="s">
        <v>493</v>
      </c>
      <c r="L5964" s="1">
        <v>1542.91</v>
      </c>
      <c r="M5964" s="1" t="s">
        <v>504</v>
      </c>
      <c r="N5964" s="1" t="s">
        <v>505</v>
      </c>
    </row>
    <row r="5965" spans="1:14" hidden="1" x14ac:dyDescent="0.35">
      <c r="A5965" s="1" t="s">
        <v>487</v>
      </c>
      <c r="B5965" s="1" t="s">
        <v>488</v>
      </c>
      <c r="C5965" s="2" t="s">
        <v>656</v>
      </c>
      <c r="D5965" s="1" t="s">
        <v>313</v>
      </c>
      <c r="E5965" s="1">
        <v>6110</v>
      </c>
      <c r="F5965" s="1" t="s">
        <v>490</v>
      </c>
      <c r="G5965" s="2" t="s">
        <v>499</v>
      </c>
      <c r="H5965" s="1" t="s">
        <v>500</v>
      </c>
      <c r="I5965" s="1">
        <v>2002</v>
      </c>
      <c r="J5965" s="1">
        <v>2002</v>
      </c>
      <c r="K5965" s="1" t="s">
        <v>493</v>
      </c>
      <c r="L5965" s="1">
        <v>1957.55</v>
      </c>
      <c r="M5965" s="1" t="s">
        <v>504</v>
      </c>
      <c r="N5965" s="1" t="s">
        <v>505</v>
      </c>
    </row>
    <row r="5966" spans="1:14" hidden="1" x14ac:dyDescent="0.35">
      <c r="A5966" s="1" t="s">
        <v>487</v>
      </c>
      <c r="B5966" s="1" t="s">
        <v>488</v>
      </c>
      <c r="C5966" s="2" t="s">
        <v>656</v>
      </c>
      <c r="D5966" s="1" t="s">
        <v>313</v>
      </c>
      <c r="E5966" s="1">
        <v>6110</v>
      </c>
      <c r="F5966" s="1" t="s">
        <v>490</v>
      </c>
      <c r="G5966" s="2" t="s">
        <v>499</v>
      </c>
      <c r="H5966" s="1" t="s">
        <v>500</v>
      </c>
      <c r="I5966" s="1">
        <v>2003</v>
      </c>
      <c r="J5966" s="1">
        <v>2003</v>
      </c>
      <c r="K5966" s="1" t="s">
        <v>493</v>
      </c>
      <c r="L5966" s="1">
        <v>1722.36</v>
      </c>
      <c r="M5966" s="1" t="s">
        <v>504</v>
      </c>
      <c r="N5966" s="1" t="s">
        <v>505</v>
      </c>
    </row>
    <row r="5967" spans="1:14" hidden="1" x14ac:dyDescent="0.35">
      <c r="A5967" s="1" t="s">
        <v>487</v>
      </c>
      <c r="B5967" s="1" t="s">
        <v>488</v>
      </c>
      <c r="C5967" s="2" t="s">
        <v>656</v>
      </c>
      <c r="D5967" s="1" t="s">
        <v>313</v>
      </c>
      <c r="E5967" s="1">
        <v>6110</v>
      </c>
      <c r="F5967" s="1" t="s">
        <v>490</v>
      </c>
      <c r="G5967" s="2" t="s">
        <v>499</v>
      </c>
      <c r="H5967" s="1" t="s">
        <v>500</v>
      </c>
      <c r="I5967" s="1">
        <v>2004</v>
      </c>
      <c r="J5967" s="1">
        <v>2004</v>
      </c>
      <c r="K5967" s="1" t="s">
        <v>493</v>
      </c>
      <c r="L5967" s="1">
        <v>1717.53</v>
      </c>
      <c r="M5967" s="1" t="s">
        <v>504</v>
      </c>
      <c r="N5967" s="1" t="s">
        <v>505</v>
      </c>
    </row>
    <row r="5968" spans="1:14" hidden="1" x14ac:dyDescent="0.35">
      <c r="A5968" s="1" t="s">
        <v>487</v>
      </c>
      <c r="B5968" s="1" t="s">
        <v>488</v>
      </c>
      <c r="C5968" s="2" t="s">
        <v>656</v>
      </c>
      <c r="D5968" s="1" t="s">
        <v>313</v>
      </c>
      <c r="E5968" s="1">
        <v>6110</v>
      </c>
      <c r="F5968" s="1" t="s">
        <v>490</v>
      </c>
      <c r="G5968" s="2" t="s">
        <v>499</v>
      </c>
      <c r="H5968" s="1" t="s">
        <v>500</v>
      </c>
      <c r="I5968" s="1">
        <v>2005</v>
      </c>
      <c r="J5968" s="1">
        <v>2005</v>
      </c>
      <c r="K5968" s="1" t="s">
        <v>493</v>
      </c>
      <c r="L5968" s="1">
        <v>1702.6</v>
      </c>
      <c r="M5968" s="1" t="s">
        <v>504</v>
      </c>
      <c r="N5968" s="1" t="s">
        <v>505</v>
      </c>
    </row>
    <row r="5969" spans="1:14" hidden="1" x14ac:dyDescent="0.35">
      <c r="A5969" s="1" t="s">
        <v>487</v>
      </c>
      <c r="B5969" s="1" t="s">
        <v>488</v>
      </c>
      <c r="C5969" s="2" t="s">
        <v>656</v>
      </c>
      <c r="D5969" s="1" t="s">
        <v>313</v>
      </c>
      <c r="E5969" s="1">
        <v>6110</v>
      </c>
      <c r="F5969" s="1" t="s">
        <v>490</v>
      </c>
      <c r="G5969" s="2" t="s">
        <v>499</v>
      </c>
      <c r="H5969" s="1" t="s">
        <v>500</v>
      </c>
      <c r="I5969" s="1">
        <v>2006</v>
      </c>
      <c r="J5969" s="1">
        <v>2006</v>
      </c>
      <c r="K5969" s="1" t="s">
        <v>493</v>
      </c>
      <c r="L5969" s="1">
        <v>1628.02</v>
      </c>
      <c r="M5969" s="1" t="s">
        <v>504</v>
      </c>
      <c r="N5969" s="1" t="s">
        <v>505</v>
      </c>
    </row>
    <row r="5970" spans="1:14" hidden="1" x14ac:dyDescent="0.35">
      <c r="A5970" s="1" t="s">
        <v>487</v>
      </c>
      <c r="B5970" s="1" t="s">
        <v>488</v>
      </c>
      <c r="C5970" s="2" t="s">
        <v>656</v>
      </c>
      <c r="D5970" s="1" t="s">
        <v>313</v>
      </c>
      <c r="E5970" s="1">
        <v>6110</v>
      </c>
      <c r="F5970" s="1" t="s">
        <v>490</v>
      </c>
      <c r="G5970" s="2" t="s">
        <v>499</v>
      </c>
      <c r="H5970" s="1" t="s">
        <v>500</v>
      </c>
      <c r="I5970" s="1">
        <v>2007</v>
      </c>
      <c r="J5970" s="1">
        <v>2007</v>
      </c>
      <c r="K5970" s="1" t="s">
        <v>493</v>
      </c>
      <c r="L5970" s="1">
        <v>2680.65</v>
      </c>
      <c r="M5970" s="1" t="s">
        <v>504</v>
      </c>
      <c r="N5970" s="1" t="s">
        <v>505</v>
      </c>
    </row>
    <row r="5971" spans="1:14" hidden="1" x14ac:dyDescent="0.35">
      <c r="A5971" s="1" t="s">
        <v>487</v>
      </c>
      <c r="B5971" s="1" t="s">
        <v>488</v>
      </c>
      <c r="C5971" s="2" t="s">
        <v>656</v>
      </c>
      <c r="D5971" s="1" t="s">
        <v>313</v>
      </c>
      <c r="E5971" s="1">
        <v>6110</v>
      </c>
      <c r="F5971" s="1" t="s">
        <v>490</v>
      </c>
      <c r="G5971" s="2" t="s">
        <v>499</v>
      </c>
      <c r="H5971" s="1" t="s">
        <v>500</v>
      </c>
      <c r="I5971" s="1">
        <v>2008</v>
      </c>
      <c r="J5971" s="1">
        <v>2008</v>
      </c>
      <c r="K5971" s="1" t="s">
        <v>493</v>
      </c>
      <c r="L5971" s="1">
        <v>2576.5500000000002</v>
      </c>
      <c r="M5971" s="1" t="s">
        <v>504</v>
      </c>
      <c r="N5971" s="1" t="s">
        <v>505</v>
      </c>
    </row>
    <row r="5972" spans="1:14" hidden="1" x14ac:dyDescent="0.35">
      <c r="A5972" s="1" t="s">
        <v>487</v>
      </c>
      <c r="B5972" s="1" t="s">
        <v>488</v>
      </c>
      <c r="C5972" s="2" t="s">
        <v>656</v>
      </c>
      <c r="D5972" s="1" t="s">
        <v>313</v>
      </c>
      <c r="E5972" s="1">
        <v>6110</v>
      </c>
      <c r="F5972" s="1" t="s">
        <v>490</v>
      </c>
      <c r="G5972" s="2" t="s">
        <v>499</v>
      </c>
      <c r="H5972" s="1" t="s">
        <v>500</v>
      </c>
      <c r="I5972" s="1">
        <v>2009</v>
      </c>
      <c r="J5972" s="1">
        <v>2009</v>
      </c>
      <c r="K5972" s="1" t="s">
        <v>493</v>
      </c>
      <c r="L5972" s="1">
        <v>2735.02</v>
      </c>
      <c r="M5972" s="1" t="s">
        <v>504</v>
      </c>
      <c r="N5972" s="1" t="s">
        <v>505</v>
      </c>
    </row>
    <row r="5973" spans="1:14" hidden="1" x14ac:dyDescent="0.35">
      <c r="A5973" s="1" t="s">
        <v>487</v>
      </c>
      <c r="B5973" s="1" t="s">
        <v>488</v>
      </c>
      <c r="C5973" s="2" t="s">
        <v>656</v>
      </c>
      <c r="D5973" s="1" t="s">
        <v>313</v>
      </c>
      <c r="E5973" s="1">
        <v>6110</v>
      </c>
      <c r="F5973" s="1" t="s">
        <v>490</v>
      </c>
      <c r="G5973" s="2" t="s">
        <v>499</v>
      </c>
      <c r="H5973" s="1" t="s">
        <v>500</v>
      </c>
      <c r="I5973" s="1">
        <v>2010</v>
      </c>
      <c r="J5973" s="1">
        <v>2010</v>
      </c>
      <c r="K5973" s="1" t="s">
        <v>493</v>
      </c>
      <c r="L5973" s="1">
        <v>2630.23</v>
      </c>
      <c r="M5973" s="1" t="s">
        <v>504</v>
      </c>
      <c r="N5973" s="1" t="s">
        <v>505</v>
      </c>
    </row>
    <row r="5974" spans="1:14" hidden="1" x14ac:dyDescent="0.35">
      <c r="A5974" s="1" t="s">
        <v>487</v>
      </c>
      <c r="B5974" s="1" t="s">
        <v>488</v>
      </c>
      <c r="C5974" s="2" t="s">
        <v>656</v>
      </c>
      <c r="D5974" s="1" t="s">
        <v>313</v>
      </c>
      <c r="E5974" s="1">
        <v>6110</v>
      </c>
      <c r="F5974" s="1" t="s">
        <v>490</v>
      </c>
      <c r="G5974" s="2" t="s">
        <v>499</v>
      </c>
      <c r="H5974" s="1" t="s">
        <v>500</v>
      </c>
      <c r="I5974" s="1">
        <v>2011</v>
      </c>
      <c r="J5974" s="1">
        <v>2011</v>
      </c>
      <c r="K5974" s="1" t="s">
        <v>493</v>
      </c>
      <c r="L5974" s="1">
        <v>1463.43</v>
      </c>
      <c r="M5974" s="1" t="s">
        <v>504</v>
      </c>
      <c r="N5974" s="1" t="s">
        <v>505</v>
      </c>
    </row>
    <row r="5975" spans="1:14" hidden="1" x14ac:dyDescent="0.35">
      <c r="A5975" s="1" t="s">
        <v>487</v>
      </c>
      <c r="B5975" s="1" t="s">
        <v>488</v>
      </c>
      <c r="C5975" s="2" t="s">
        <v>656</v>
      </c>
      <c r="D5975" s="1" t="s">
        <v>313</v>
      </c>
      <c r="E5975" s="1">
        <v>6110</v>
      </c>
      <c r="F5975" s="1" t="s">
        <v>490</v>
      </c>
      <c r="G5975" s="2" t="s">
        <v>499</v>
      </c>
      <c r="H5975" s="1" t="s">
        <v>500</v>
      </c>
      <c r="I5975" s="1">
        <v>2012</v>
      </c>
      <c r="J5975" s="1">
        <v>2012</v>
      </c>
      <c r="K5975" s="1" t="s">
        <v>493</v>
      </c>
      <c r="L5975" s="1">
        <v>5137.99</v>
      </c>
      <c r="M5975" s="1" t="s">
        <v>504</v>
      </c>
      <c r="N5975" s="1" t="s">
        <v>505</v>
      </c>
    </row>
    <row r="5976" spans="1:14" hidden="1" x14ac:dyDescent="0.35">
      <c r="A5976" s="1" t="s">
        <v>487</v>
      </c>
      <c r="B5976" s="1" t="s">
        <v>488</v>
      </c>
      <c r="C5976" s="2" t="s">
        <v>656</v>
      </c>
      <c r="D5976" s="1" t="s">
        <v>313</v>
      </c>
      <c r="E5976" s="1">
        <v>6110</v>
      </c>
      <c r="F5976" s="1" t="s">
        <v>490</v>
      </c>
      <c r="G5976" s="2" t="s">
        <v>499</v>
      </c>
      <c r="H5976" s="1" t="s">
        <v>500</v>
      </c>
      <c r="I5976" s="1">
        <v>2013</v>
      </c>
      <c r="J5976" s="1">
        <v>2013</v>
      </c>
      <c r="K5976" s="1" t="s">
        <v>493</v>
      </c>
      <c r="L5976" s="1">
        <v>5270.5</v>
      </c>
      <c r="M5976" s="1" t="s">
        <v>504</v>
      </c>
      <c r="N5976" s="1" t="s">
        <v>505</v>
      </c>
    </row>
    <row r="5977" spans="1:14" hidden="1" x14ac:dyDescent="0.35">
      <c r="A5977" s="1" t="s">
        <v>487</v>
      </c>
      <c r="B5977" s="1" t="s">
        <v>488</v>
      </c>
      <c r="C5977" s="2" t="s">
        <v>656</v>
      </c>
      <c r="D5977" s="1" t="s">
        <v>313</v>
      </c>
      <c r="E5977" s="1">
        <v>6110</v>
      </c>
      <c r="F5977" s="1" t="s">
        <v>490</v>
      </c>
      <c r="G5977" s="2" t="s">
        <v>499</v>
      </c>
      <c r="H5977" s="1" t="s">
        <v>500</v>
      </c>
      <c r="I5977" s="1">
        <v>2014</v>
      </c>
      <c r="J5977" s="1">
        <v>2014</v>
      </c>
      <c r="K5977" s="1" t="s">
        <v>493</v>
      </c>
      <c r="L5977" s="1">
        <v>5795.76</v>
      </c>
      <c r="M5977" s="1" t="s">
        <v>504</v>
      </c>
      <c r="N5977" s="1" t="s">
        <v>505</v>
      </c>
    </row>
    <row r="5978" spans="1:14" hidden="1" x14ac:dyDescent="0.35">
      <c r="A5978" s="1" t="s">
        <v>487</v>
      </c>
      <c r="B5978" s="1" t="s">
        <v>488</v>
      </c>
      <c r="C5978" s="2" t="s">
        <v>656</v>
      </c>
      <c r="D5978" s="1" t="s">
        <v>313</v>
      </c>
      <c r="E5978" s="1">
        <v>6110</v>
      </c>
      <c r="F5978" s="1" t="s">
        <v>490</v>
      </c>
      <c r="G5978" s="2" t="s">
        <v>499</v>
      </c>
      <c r="H5978" s="1" t="s">
        <v>500</v>
      </c>
      <c r="I5978" s="1">
        <v>2015</v>
      </c>
      <c r="J5978" s="1">
        <v>2015</v>
      </c>
      <c r="K5978" s="1" t="s">
        <v>493</v>
      </c>
      <c r="L5978" s="1">
        <v>5714.01</v>
      </c>
      <c r="M5978" s="1" t="s">
        <v>504</v>
      </c>
      <c r="N5978" s="1" t="s">
        <v>505</v>
      </c>
    </row>
    <row r="5979" spans="1:14" hidden="1" x14ac:dyDescent="0.35">
      <c r="A5979" s="1" t="s">
        <v>487</v>
      </c>
      <c r="B5979" s="1" t="s">
        <v>488</v>
      </c>
      <c r="C5979" s="2" t="s">
        <v>656</v>
      </c>
      <c r="D5979" s="1" t="s">
        <v>313</v>
      </c>
      <c r="E5979" s="1">
        <v>6110</v>
      </c>
      <c r="F5979" s="1" t="s">
        <v>490</v>
      </c>
      <c r="G5979" s="2" t="s">
        <v>499</v>
      </c>
      <c r="H5979" s="1" t="s">
        <v>500</v>
      </c>
      <c r="I5979" s="1">
        <v>2016</v>
      </c>
      <c r="J5979" s="1">
        <v>2016</v>
      </c>
      <c r="K5979" s="1" t="s">
        <v>493</v>
      </c>
      <c r="L5979" s="1">
        <v>5250.56</v>
      </c>
      <c r="M5979" s="1" t="s">
        <v>504</v>
      </c>
      <c r="N5979" s="1" t="s">
        <v>505</v>
      </c>
    </row>
    <row r="5980" spans="1:14" hidden="1" x14ac:dyDescent="0.35">
      <c r="A5980" s="1" t="s">
        <v>487</v>
      </c>
      <c r="B5980" s="1" t="s">
        <v>488</v>
      </c>
      <c r="C5980" s="2" t="s">
        <v>656</v>
      </c>
      <c r="D5980" s="1" t="s">
        <v>313</v>
      </c>
      <c r="E5980" s="1">
        <v>6110</v>
      </c>
      <c r="F5980" s="1" t="s">
        <v>490</v>
      </c>
      <c r="G5980" s="2" t="s">
        <v>499</v>
      </c>
      <c r="H5980" s="1" t="s">
        <v>500</v>
      </c>
      <c r="I5980" s="1">
        <v>2017</v>
      </c>
      <c r="J5980" s="1">
        <v>2017</v>
      </c>
      <c r="K5980" s="1" t="s">
        <v>493</v>
      </c>
      <c r="L5980" s="1">
        <v>4957.9799999999996</v>
      </c>
      <c r="M5980" s="1" t="s">
        <v>504</v>
      </c>
      <c r="N5980" s="1" t="s">
        <v>505</v>
      </c>
    </row>
    <row r="5981" spans="1:14" hidden="1" x14ac:dyDescent="0.35">
      <c r="A5981" s="1" t="s">
        <v>487</v>
      </c>
      <c r="B5981" s="1" t="s">
        <v>488</v>
      </c>
      <c r="C5981" s="2" t="s">
        <v>656</v>
      </c>
      <c r="D5981" s="1" t="s">
        <v>313</v>
      </c>
      <c r="E5981" s="1">
        <v>6110</v>
      </c>
      <c r="F5981" s="1" t="s">
        <v>490</v>
      </c>
      <c r="G5981" s="2" t="s">
        <v>508</v>
      </c>
      <c r="H5981" s="1" t="s">
        <v>509</v>
      </c>
      <c r="I5981" s="1">
        <v>2015</v>
      </c>
      <c r="J5981" s="1">
        <v>2015</v>
      </c>
      <c r="K5981" s="1" t="s">
        <v>493</v>
      </c>
      <c r="L5981" s="1">
        <v>20.69</v>
      </c>
      <c r="M5981" s="1" t="s">
        <v>504</v>
      </c>
      <c r="N5981" s="1" t="s">
        <v>505</v>
      </c>
    </row>
    <row r="5982" spans="1:14" hidden="1" x14ac:dyDescent="0.35">
      <c r="A5982" s="1" t="s">
        <v>487</v>
      </c>
      <c r="B5982" s="1" t="s">
        <v>488</v>
      </c>
      <c r="C5982" s="2" t="s">
        <v>656</v>
      </c>
      <c r="D5982" s="1" t="s">
        <v>313</v>
      </c>
      <c r="E5982" s="1">
        <v>6110</v>
      </c>
      <c r="F5982" s="1" t="s">
        <v>490</v>
      </c>
      <c r="G5982" s="2" t="s">
        <v>508</v>
      </c>
      <c r="H5982" s="1" t="s">
        <v>509</v>
      </c>
      <c r="I5982" s="1">
        <v>2016</v>
      </c>
      <c r="J5982" s="1">
        <v>2016</v>
      </c>
      <c r="K5982" s="1" t="s">
        <v>493</v>
      </c>
      <c r="L5982" s="1">
        <v>22.75</v>
      </c>
      <c r="M5982" s="1" t="s">
        <v>504</v>
      </c>
      <c r="N5982" s="1" t="s">
        <v>505</v>
      </c>
    </row>
    <row r="5983" spans="1:14" hidden="1" x14ac:dyDescent="0.35">
      <c r="A5983" s="1" t="s">
        <v>487</v>
      </c>
      <c r="B5983" s="1" t="s">
        <v>488</v>
      </c>
      <c r="C5983" s="2" t="s">
        <v>656</v>
      </c>
      <c r="D5983" s="1" t="s">
        <v>313</v>
      </c>
      <c r="E5983" s="1">
        <v>6110</v>
      </c>
      <c r="F5983" s="1" t="s">
        <v>490</v>
      </c>
      <c r="G5983" s="2" t="s">
        <v>508</v>
      </c>
      <c r="H5983" s="1" t="s">
        <v>509</v>
      </c>
      <c r="I5983" s="1">
        <v>2017</v>
      </c>
      <c r="J5983" s="1">
        <v>2017</v>
      </c>
      <c r="K5983" s="1" t="s">
        <v>493</v>
      </c>
      <c r="L5983" s="1">
        <v>48.68</v>
      </c>
      <c r="M5983" s="1" t="s">
        <v>504</v>
      </c>
      <c r="N5983" s="1" t="s">
        <v>505</v>
      </c>
    </row>
    <row r="5984" spans="1:14" hidden="1" x14ac:dyDescent="0.35">
      <c r="A5984" s="1" t="s">
        <v>487</v>
      </c>
      <c r="B5984" s="1" t="s">
        <v>488</v>
      </c>
      <c r="C5984" s="2" t="s">
        <v>656</v>
      </c>
      <c r="D5984" s="1" t="s">
        <v>313</v>
      </c>
      <c r="E5984" s="1">
        <v>6110</v>
      </c>
      <c r="F5984" s="1" t="s">
        <v>490</v>
      </c>
      <c r="G5984" s="2" t="s">
        <v>501</v>
      </c>
      <c r="H5984" s="1" t="s">
        <v>502</v>
      </c>
      <c r="I5984" s="1">
        <v>2002</v>
      </c>
      <c r="J5984" s="1">
        <v>2002</v>
      </c>
      <c r="K5984" s="1" t="s">
        <v>493</v>
      </c>
      <c r="L5984" s="1">
        <v>38.42</v>
      </c>
      <c r="M5984" s="1" t="s">
        <v>504</v>
      </c>
      <c r="N5984" s="1" t="s">
        <v>505</v>
      </c>
    </row>
    <row r="5985" spans="1:14" hidden="1" x14ac:dyDescent="0.35">
      <c r="A5985" s="1" t="s">
        <v>487</v>
      </c>
      <c r="B5985" s="1" t="s">
        <v>488</v>
      </c>
      <c r="C5985" s="2" t="s">
        <v>656</v>
      </c>
      <c r="D5985" s="1" t="s">
        <v>313</v>
      </c>
      <c r="E5985" s="1">
        <v>6110</v>
      </c>
      <c r="F5985" s="1" t="s">
        <v>490</v>
      </c>
      <c r="G5985" s="2" t="s">
        <v>501</v>
      </c>
      <c r="H5985" s="1" t="s">
        <v>502</v>
      </c>
      <c r="I5985" s="1">
        <v>2003</v>
      </c>
      <c r="J5985" s="1">
        <v>2003</v>
      </c>
      <c r="K5985" s="1" t="s">
        <v>493</v>
      </c>
      <c r="L5985" s="1">
        <v>23.22</v>
      </c>
      <c r="M5985" s="1" t="s">
        <v>504</v>
      </c>
      <c r="N5985" s="1" t="s">
        <v>505</v>
      </c>
    </row>
    <row r="5986" spans="1:14" hidden="1" x14ac:dyDescent="0.35">
      <c r="A5986" s="1" t="s">
        <v>487</v>
      </c>
      <c r="B5986" s="1" t="s">
        <v>488</v>
      </c>
      <c r="C5986" s="2" t="s">
        <v>656</v>
      </c>
      <c r="D5986" s="1" t="s">
        <v>313</v>
      </c>
      <c r="E5986" s="1">
        <v>6110</v>
      </c>
      <c r="F5986" s="1" t="s">
        <v>490</v>
      </c>
      <c r="G5986" s="2" t="s">
        <v>501</v>
      </c>
      <c r="H5986" s="1" t="s">
        <v>502</v>
      </c>
      <c r="I5986" s="1">
        <v>2004</v>
      </c>
      <c r="J5986" s="1">
        <v>2004</v>
      </c>
      <c r="K5986" s="1" t="s">
        <v>493</v>
      </c>
      <c r="L5986" s="1">
        <v>272.3</v>
      </c>
      <c r="M5986" s="1" t="s">
        <v>504</v>
      </c>
      <c r="N5986" s="1" t="s">
        <v>505</v>
      </c>
    </row>
    <row r="5987" spans="1:14" hidden="1" x14ac:dyDescent="0.35">
      <c r="A5987" s="1" t="s">
        <v>487</v>
      </c>
      <c r="B5987" s="1" t="s">
        <v>488</v>
      </c>
      <c r="C5987" s="2" t="s">
        <v>656</v>
      </c>
      <c r="D5987" s="1" t="s">
        <v>313</v>
      </c>
      <c r="E5987" s="1">
        <v>6110</v>
      </c>
      <c r="F5987" s="1" t="s">
        <v>490</v>
      </c>
      <c r="G5987" s="2" t="s">
        <v>501</v>
      </c>
      <c r="H5987" s="1" t="s">
        <v>502</v>
      </c>
      <c r="I5987" s="1">
        <v>2005</v>
      </c>
      <c r="J5987" s="1">
        <v>2005</v>
      </c>
      <c r="K5987" s="1" t="s">
        <v>493</v>
      </c>
      <c r="L5987" s="1">
        <v>170.16</v>
      </c>
      <c r="M5987" s="1" t="s">
        <v>504</v>
      </c>
      <c r="N5987" s="1" t="s">
        <v>505</v>
      </c>
    </row>
    <row r="5988" spans="1:14" hidden="1" x14ac:dyDescent="0.35">
      <c r="A5988" s="1" t="s">
        <v>487</v>
      </c>
      <c r="B5988" s="1" t="s">
        <v>488</v>
      </c>
      <c r="C5988" s="2" t="s">
        <v>656</v>
      </c>
      <c r="D5988" s="1" t="s">
        <v>313</v>
      </c>
      <c r="E5988" s="1">
        <v>6110</v>
      </c>
      <c r="F5988" s="1" t="s">
        <v>490</v>
      </c>
      <c r="G5988" s="2" t="s">
        <v>501</v>
      </c>
      <c r="H5988" s="1" t="s">
        <v>502</v>
      </c>
      <c r="I5988" s="1">
        <v>2006</v>
      </c>
      <c r="J5988" s="1">
        <v>2006</v>
      </c>
      <c r="K5988" s="1" t="s">
        <v>493</v>
      </c>
      <c r="L5988" s="1">
        <v>934.45</v>
      </c>
      <c r="M5988" s="1" t="s">
        <v>504</v>
      </c>
      <c r="N5988" s="1" t="s">
        <v>505</v>
      </c>
    </row>
    <row r="5989" spans="1:14" hidden="1" x14ac:dyDescent="0.35">
      <c r="A5989" s="1" t="s">
        <v>487</v>
      </c>
      <c r="B5989" s="1" t="s">
        <v>488</v>
      </c>
      <c r="C5989" s="2" t="s">
        <v>656</v>
      </c>
      <c r="D5989" s="1" t="s">
        <v>313</v>
      </c>
      <c r="E5989" s="1">
        <v>6110</v>
      </c>
      <c r="F5989" s="1" t="s">
        <v>490</v>
      </c>
      <c r="G5989" s="2" t="s">
        <v>501</v>
      </c>
      <c r="H5989" s="1" t="s">
        <v>502</v>
      </c>
      <c r="I5989" s="1">
        <v>2007</v>
      </c>
      <c r="J5989" s="1">
        <v>2007</v>
      </c>
      <c r="K5989" s="1" t="s">
        <v>493</v>
      </c>
      <c r="L5989" s="1">
        <v>125.7</v>
      </c>
      <c r="M5989" s="1" t="s">
        <v>504</v>
      </c>
      <c r="N5989" s="1" t="s">
        <v>505</v>
      </c>
    </row>
    <row r="5990" spans="1:14" hidden="1" x14ac:dyDescent="0.35">
      <c r="A5990" s="1" t="s">
        <v>487</v>
      </c>
      <c r="B5990" s="1" t="s">
        <v>488</v>
      </c>
      <c r="C5990" s="2" t="s">
        <v>656</v>
      </c>
      <c r="D5990" s="1" t="s">
        <v>313</v>
      </c>
      <c r="E5990" s="1">
        <v>6110</v>
      </c>
      <c r="F5990" s="1" t="s">
        <v>490</v>
      </c>
      <c r="G5990" s="2" t="s">
        <v>501</v>
      </c>
      <c r="H5990" s="1" t="s">
        <v>502</v>
      </c>
      <c r="I5990" s="1">
        <v>2008</v>
      </c>
      <c r="J5990" s="1">
        <v>2008</v>
      </c>
      <c r="K5990" s="1" t="s">
        <v>493</v>
      </c>
      <c r="L5990" s="1">
        <v>74.52</v>
      </c>
      <c r="M5990" s="1" t="s">
        <v>504</v>
      </c>
      <c r="N5990" s="1" t="s">
        <v>505</v>
      </c>
    </row>
    <row r="5991" spans="1:14" hidden="1" x14ac:dyDescent="0.35">
      <c r="A5991" s="1" t="s">
        <v>487</v>
      </c>
      <c r="B5991" s="1" t="s">
        <v>488</v>
      </c>
      <c r="C5991" s="2" t="s">
        <v>656</v>
      </c>
      <c r="D5991" s="1" t="s">
        <v>313</v>
      </c>
      <c r="E5991" s="1">
        <v>6110</v>
      </c>
      <c r="F5991" s="1" t="s">
        <v>490</v>
      </c>
      <c r="G5991" s="2" t="s">
        <v>501</v>
      </c>
      <c r="H5991" s="1" t="s">
        <v>502</v>
      </c>
      <c r="I5991" s="1">
        <v>2009</v>
      </c>
      <c r="J5991" s="1">
        <v>2009</v>
      </c>
      <c r="K5991" s="1" t="s">
        <v>493</v>
      </c>
      <c r="L5991" s="1">
        <v>119.19</v>
      </c>
      <c r="M5991" s="1" t="s">
        <v>504</v>
      </c>
      <c r="N5991" s="1" t="s">
        <v>505</v>
      </c>
    </row>
    <row r="5992" spans="1:14" hidden="1" x14ac:dyDescent="0.35">
      <c r="A5992" s="1" t="s">
        <v>487</v>
      </c>
      <c r="B5992" s="1" t="s">
        <v>488</v>
      </c>
      <c r="C5992" s="2" t="s">
        <v>656</v>
      </c>
      <c r="D5992" s="1" t="s">
        <v>313</v>
      </c>
      <c r="E5992" s="1">
        <v>6110</v>
      </c>
      <c r="F5992" s="1" t="s">
        <v>490</v>
      </c>
      <c r="G5992" s="2" t="s">
        <v>501</v>
      </c>
      <c r="H5992" s="1" t="s">
        <v>502</v>
      </c>
      <c r="I5992" s="1">
        <v>2010</v>
      </c>
      <c r="J5992" s="1">
        <v>2010</v>
      </c>
      <c r="K5992" s="1" t="s">
        <v>493</v>
      </c>
      <c r="L5992" s="1">
        <v>107.28</v>
      </c>
      <c r="M5992" s="1" t="s">
        <v>504</v>
      </c>
      <c r="N5992" s="1" t="s">
        <v>505</v>
      </c>
    </row>
    <row r="5993" spans="1:14" hidden="1" x14ac:dyDescent="0.35">
      <c r="A5993" s="1" t="s">
        <v>487</v>
      </c>
      <c r="B5993" s="1" t="s">
        <v>488</v>
      </c>
      <c r="C5993" s="2" t="s">
        <v>656</v>
      </c>
      <c r="D5993" s="1" t="s">
        <v>313</v>
      </c>
      <c r="E5993" s="1">
        <v>6110</v>
      </c>
      <c r="F5993" s="1" t="s">
        <v>490</v>
      </c>
      <c r="G5993" s="2" t="s">
        <v>501</v>
      </c>
      <c r="H5993" s="1" t="s">
        <v>502</v>
      </c>
      <c r="I5993" s="1">
        <v>2011</v>
      </c>
      <c r="J5993" s="1">
        <v>2011</v>
      </c>
      <c r="K5993" s="1" t="s">
        <v>493</v>
      </c>
      <c r="L5993" s="1">
        <v>78.92</v>
      </c>
      <c r="M5993" s="1" t="s">
        <v>504</v>
      </c>
      <c r="N5993" s="1" t="s">
        <v>505</v>
      </c>
    </row>
    <row r="5994" spans="1:14" hidden="1" x14ac:dyDescent="0.35">
      <c r="A5994" s="1" t="s">
        <v>487</v>
      </c>
      <c r="B5994" s="1" t="s">
        <v>488</v>
      </c>
      <c r="C5994" s="2" t="s">
        <v>656</v>
      </c>
      <c r="D5994" s="1" t="s">
        <v>313</v>
      </c>
      <c r="E5994" s="1">
        <v>6110</v>
      </c>
      <c r="F5994" s="1" t="s">
        <v>490</v>
      </c>
      <c r="G5994" s="2" t="s">
        <v>501</v>
      </c>
      <c r="H5994" s="1" t="s">
        <v>502</v>
      </c>
      <c r="I5994" s="1">
        <v>2012</v>
      </c>
      <c r="J5994" s="1">
        <v>2012</v>
      </c>
      <c r="K5994" s="1" t="s">
        <v>493</v>
      </c>
      <c r="L5994" s="1">
        <v>51.62</v>
      </c>
      <c r="M5994" s="1" t="s">
        <v>504</v>
      </c>
      <c r="N5994" s="1" t="s">
        <v>505</v>
      </c>
    </row>
    <row r="5995" spans="1:14" hidden="1" x14ac:dyDescent="0.35">
      <c r="A5995" s="1" t="s">
        <v>487</v>
      </c>
      <c r="B5995" s="1" t="s">
        <v>488</v>
      </c>
      <c r="C5995" s="2" t="s">
        <v>656</v>
      </c>
      <c r="D5995" s="1" t="s">
        <v>313</v>
      </c>
      <c r="E5995" s="1">
        <v>6110</v>
      </c>
      <c r="F5995" s="1" t="s">
        <v>490</v>
      </c>
      <c r="G5995" s="2" t="s">
        <v>501</v>
      </c>
      <c r="H5995" s="1" t="s">
        <v>502</v>
      </c>
      <c r="I5995" s="1">
        <v>2013</v>
      </c>
      <c r="J5995" s="1">
        <v>2013</v>
      </c>
      <c r="K5995" s="1" t="s">
        <v>493</v>
      </c>
      <c r="L5995" s="1">
        <v>70.27</v>
      </c>
      <c r="M5995" s="1" t="s">
        <v>504</v>
      </c>
      <c r="N5995" s="1" t="s">
        <v>505</v>
      </c>
    </row>
    <row r="5996" spans="1:14" hidden="1" x14ac:dyDescent="0.35">
      <c r="A5996" s="1" t="s">
        <v>487</v>
      </c>
      <c r="B5996" s="1" t="s">
        <v>488</v>
      </c>
      <c r="C5996" s="2" t="s">
        <v>656</v>
      </c>
      <c r="D5996" s="1" t="s">
        <v>313</v>
      </c>
      <c r="E5996" s="1">
        <v>6110</v>
      </c>
      <c r="F5996" s="1" t="s">
        <v>490</v>
      </c>
      <c r="G5996" s="2" t="s">
        <v>501</v>
      </c>
      <c r="H5996" s="1" t="s">
        <v>502</v>
      </c>
      <c r="I5996" s="1">
        <v>2014</v>
      </c>
      <c r="J5996" s="1">
        <v>2014</v>
      </c>
      <c r="K5996" s="1" t="s">
        <v>493</v>
      </c>
      <c r="L5996" s="1">
        <v>95.53</v>
      </c>
      <c r="M5996" s="1" t="s">
        <v>504</v>
      </c>
      <c r="N5996" s="1" t="s">
        <v>505</v>
      </c>
    </row>
    <row r="5997" spans="1:14" hidden="1" x14ac:dyDescent="0.35">
      <c r="A5997" s="1" t="s">
        <v>487</v>
      </c>
      <c r="B5997" s="1" t="s">
        <v>488</v>
      </c>
      <c r="C5997" s="2" t="s">
        <v>656</v>
      </c>
      <c r="D5997" s="1" t="s">
        <v>313</v>
      </c>
      <c r="E5997" s="1">
        <v>6110</v>
      </c>
      <c r="F5997" s="1" t="s">
        <v>490</v>
      </c>
      <c r="G5997" s="2" t="s">
        <v>501</v>
      </c>
      <c r="H5997" s="1" t="s">
        <v>502</v>
      </c>
      <c r="I5997" s="1">
        <v>2015</v>
      </c>
      <c r="J5997" s="1">
        <v>2015</v>
      </c>
      <c r="K5997" s="1" t="s">
        <v>493</v>
      </c>
      <c r="L5997" s="1">
        <v>114.66</v>
      </c>
      <c r="M5997" s="1" t="s">
        <v>504</v>
      </c>
      <c r="N5997" s="1" t="s">
        <v>505</v>
      </c>
    </row>
    <row r="5998" spans="1:14" hidden="1" x14ac:dyDescent="0.35">
      <c r="A5998" s="1" t="s">
        <v>487</v>
      </c>
      <c r="B5998" s="1" t="s">
        <v>488</v>
      </c>
      <c r="C5998" s="2" t="s">
        <v>656</v>
      </c>
      <c r="D5998" s="1" t="s">
        <v>313</v>
      </c>
      <c r="E5998" s="1">
        <v>6110</v>
      </c>
      <c r="F5998" s="1" t="s">
        <v>490</v>
      </c>
      <c r="G5998" s="2" t="s">
        <v>501</v>
      </c>
      <c r="H5998" s="1" t="s">
        <v>502</v>
      </c>
      <c r="I5998" s="1">
        <v>2016</v>
      </c>
      <c r="J5998" s="1">
        <v>2016</v>
      </c>
      <c r="K5998" s="1" t="s">
        <v>493</v>
      </c>
      <c r="L5998" s="1">
        <v>196.83</v>
      </c>
      <c r="M5998" s="1" t="s">
        <v>504</v>
      </c>
      <c r="N5998" s="1" t="s">
        <v>505</v>
      </c>
    </row>
    <row r="5999" spans="1:14" hidden="1" x14ac:dyDescent="0.35">
      <c r="A5999" s="1" t="s">
        <v>487</v>
      </c>
      <c r="B5999" s="1" t="s">
        <v>488</v>
      </c>
      <c r="C5999" s="2" t="s">
        <v>656</v>
      </c>
      <c r="D5999" s="1" t="s">
        <v>313</v>
      </c>
      <c r="E5999" s="1">
        <v>6110</v>
      </c>
      <c r="F5999" s="1" t="s">
        <v>490</v>
      </c>
      <c r="G5999" s="2" t="s">
        <v>501</v>
      </c>
      <c r="H5999" s="1" t="s">
        <v>502</v>
      </c>
      <c r="I5999" s="1">
        <v>2017</v>
      </c>
      <c r="J5999" s="1">
        <v>2017</v>
      </c>
      <c r="K5999" s="1" t="s">
        <v>493</v>
      </c>
      <c r="L5999" s="1">
        <v>296.57</v>
      </c>
      <c r="M5999" s="1" t="s">
        <v>504</v>
      </c>
      <c r="N5999" s="1" t="s">
        <v>505</v>
      </c>
    </row>
    <row r="6000" spans="1:14" hidden="1" x14ac:dyDescent="0.35">
      <c r="A6000" s="1" t="s">
        <v>487</v>
      </c>
      <c r="B6000" s="1" t="s">
        <v>488</v>
      </c>
      <c r="C6000" s="2" t="s">
        <v>657</v>
      </c>
      <c r="D6000" s="1" t="s">
        <v>315</v>
      </c>
      <c r="E6000" s="1">
        <v>6110</v>
      </c>
      <c r="F6000" s="1" t="s">
        <v>490</v>
      </c>
      <c r="G6000" s="2" t="s">
        <v>491</v>
      </c>
      <c r="H6000" s="1" t="s">
        <v>492</v>
      </c>
      <c r="I6000" s="1">
        <v>2008</v>
      </c>
      <c r="J6000" s="1">
        <v>2008</v>
      </c>
      <c r="K6000" s="1" t="s">
        <v>493</v>
      </c>
      <c r="L6000" s="1">
        <v>28.74</v>
      </c>
      <c r="M6000" s="1" t="s">
        <v>504</v>
      </c>
      <c r="N6000" s="1" t="s">
        <v>505</v>
      </c>
    </row>
    <row r="6001" spans="1:14" hidden="1" x14ac:dyDescent="0.35">
      <c r="A6001" s="1" t="s">
        <v>487</v>
      </c>
      <c r="B6001" s="1" t="s">
        <v>488</v>
      </c>
      <c r="C6001" s="2" t="s">
        <v>657</v>
      </c>
      <c r="D6001" s="1" t="s">
        <v>315</v>
      </c>
      <c r="E6001" s="1">
        <v>6110</v>
      </c>
      <c r="F6001" s="1" t="s">
        <v>490</v>
      </c>
      <c r="G6001" s="2" t="s">
        <v>491</v>
      </c>
      <c r="H6001" s="1" t="s">
        <v>492</v>
      </c>
      <c r="I6001" s="1">
        <v>2009</v>
      </c>
      <c r="J6001" s="1">
        <v>2009</v>
      </c>
      <c r="K6001" s="1" t="s">
        <v>493</v>
      </c>
      <c r="L6001" s="1">
        <v>32.799999999999997</v>
      </c>
      <c r="M6001" s="1" t="s">
        <v>504</v>
      </c>
      <c r="N6001" s="1" t="s">
        <v>505</v>
      </c>
    </row>
    <row r="6002" spans="1:14" hidden="1" x14ac:dyDescent="0.35">
      <c r="A6002" s="1" t="s">
        <v>487</v>
      </c>
      <c r="B6002" s="1" t="s">
        <v>488</v>
      </c>
      <c r="C6002" s="2" t="s">
        <v>657</v>
      </c>
      <c r="D6002" s="1" t="s">
        <v>315</v>
      </c>
      <c r="E6002" s="1">
        <v>6110</v>
      </c>
      <c r="F6002" s="1" t="s">
        <v>490</v>
      </c>
      <c r="G6002" s="2" t="s">
        <v>491</v>
      </c>
      <c r="H6002" s="1" t="s">
        <v>492</v>
      </c>
      <c r="I6002" s="1">
        <v>2010</v>
      </c>
      <c r="J6002" s="1">
        <v>2010</v>
      </c>
      <c r="K6002" s="1" t="s">
        <v>493</v>
      </c>
      <c r="L6002" s="1">
        <v>14.07</v>
      </c>
      <c r="M6002" s="1" t="s">
        <v>504</v>
      </c>
      <c r="N6002" s="1" t="s">
        <v>505</v>
      </c>
    </row>
    <row r="6003" spans="1:14" hidden="1" x14ac:dyDescent="0.35">
      <c r="A6003" s="1" t="s">
        <v>487</v>
      </c>
      <c r="B6003" s="1" t="s">
        <v>488</v>
      </c>
      <c r="C6003" s="2" t="s">
        <v>657</v>
      </c>
      <c r="D6003" s="1" t="s">
        <v>315</v>
      </c>
      <c r="E6003" s="1">
        <v>6110</v>
      </c>
      <c r="F6003" s="1" t="s">
        <v>490</v>
      </c>
      <c r="G6003" s="2" t="s">
        <v>491</v>
      </c>
      <c r="H6003" s="1" t="s">
        <v>492</v>
      </c>
      <c r="I6003" s="1">
        <v>2011</v>
      </c>
      <c r="J6003" s="1">
        <v>2011</v>
      </c>
      <c r="K6003" s="1" t="s">
        <v>493</v>
      </c>
      <c r="L6003" s="1">
        <v>15.11</v>
      </c>
      <c r="M6003" s="1" t="s">
        <v>504</v>
      </c>
      <c r="N6003" s="1" t="s">
        <v>505</v>
      </c>
    </row>
    <row r="6004" spans="1:14" hidden="1" x14ac:dyDescent="0.35">
      <c r="A6004" s="1" t="s">
        <v>487</v>
      </c>
      <c r="B6004" s="1" t="s">
        <v>488</v>
      </c>
      <c r="C6004" s="2" t="s">
        <v>657</v>
      </c>
      <c r="D6004" s="1" t="s">
        <v>315</v>
      </c>
      <c r="E6004" s="1">
        <v>6110</v>
      </c>
      <c r="F6004" s="1" t="s">
        <v>490</v>
      </c>
      <c r="G6004" s="2" t="s">
        <v>491</v>
      </c>
      <c r="H6004" s="1" t="s">
        <v>492</v>
      </c>
      <c r="I6004" s="1">
        <v>2012</v>
      </c>
      <c r="J6004" s="1">
        <v>2012</v>
      </c>
      <c r="K6004" s="1" t="s">
        <v>493</v>
      </c>
      <c r="L6004" s="1">
        <v>21.34</v>
      </c>
      <c r="M6004" s="1" t="s">
        <v>504</v>
      </c>
      <c r="N6004" s="1" t="s">
        <v>505</v>
      </c>
    </row>
    <row r="6005" spans="1:14" hidden="1" x14ac:dyDescent="0.35">
      <c r="A6005" s="1" t="s">
        <v>487</v>
      </c>
      <c r="B6005" s="1" t="s">
        <v>488</v>
      </c>
      <c r="C6005" s="2" t="s">
        <v>657</v>
      </c>
      <c r="D6005" s="1" t="s">
        <v>315</v>
      </c>
      <c r="E6005" s="1">
        <v>6110</v>
      </c>
      <c r="F6005" s="1" t="s">
        <v>490</v>
      </c>
      <c r="G6005" s="2" t="s">
        <v>491</v>
      </c>
      <c r="H6005" s="1" t="s">
        <v>492</v>
      </c>
      <c r="I6005" s="1">
        <v>2013</v>
      </c>
      <c r="J6005" s="1">
        <v>2013</v>
      </c>
      <c r="K6005" s="1" t="s">
        <v>493</v>
      </c>
      <c r="L6005" s="1">
        <v>26.03</v>
      </c>
      <c r="M6005" s="1" t="s">
        <v>504</v>
      </c>
      <c r="N6005" s="1" t="s">
        <v>505</v>
      </c>
    </row>
    <row r="6006" spans="1:14" hidden="1" x14ac:dyDescent="0.35">
      <c r="A6006" s="1" t="s">
        <v>487</v>
      </c>
      <c r="B6006" s="1" t="s">
        <v>488</v>
      </c>
      <c r="C6006" s="2" t="s">
        <v>657</v>
      </c>
      <c r="D6006" s="1" t="s">
        <v>315</v>
      </c>
      <c r="E6006" s="1">
        <v>6110</v>
      </c>
      <c r="F6006" s="1" t="s">
        <v>490</v>
      </c>
      <c r="G6006" s="2" t="s">
        <v>491</v>
      </c>
      <c r="H6006" s="1" t="s">
        <v>492</v>
      </c>
      <c r="I6006" s="1">
        <v>2014</v>
      </c>
      <c r="J6006" s="1">
        <v>2014</v>
      </c>
      <c r="K6006" s="1" t="s">
        <v>493</v>
      </c>
      <c r="L6006" s="1">
        <v>40.68</v>
      </c>
      <c r="M6006" s="1" t="s">
        <v>504</v>
      </c>
      <c r="N6006" s="1" t="s">
        <v>505</v>
      </c>
    </row>
    <row r="6007" spans="1:14" hidden="1" x14ac:dyDescent="0.35">
      <c r="A6007" s="1" t="s">
        <v>487</v>
      </c>
      <c r="B6007" s="1" t="s">
        <v>488</v>
      </c>
      <c r="C6007" s="2" t="s">
        <v>657</v>
      </c>
      <c r="D6007" s="1" t="s">
        <v>315</v>
      </c>
      <c r="E6007" s="1">
        <v>6110</v>
      </c>
      <c r="F6007" s="1" t="s">
        <v>490</v>
      </c>
      <c r="G6007" s="2" t="s">
        <v>491</v>
      </c>
      <c r="H6007" s="1" t="s">
        <v>492</v>
      </c>
      <c r="I6007" s="1">
        <v>2015</v>
      </c>
      <c r="J6007" s="1">
        <v>2015</v>
      </c>
      <c r="K6007" s="1" t="s">
        <v>493</v>
      </c>
      <c r="L6007" s="1">
        <v>30</v>
      </c>
      <c r="M6007" s="1" t="s">
        <v>504</v>
      </c>
      <c r="N6007" s="1" t="s">
        <v>505</v>
      </c>
    </row>
    <row r="6008" spans="1:14" hidden="1" x14ac:dyDescent="0.35">
      <c r="A6008" s="1" t="s">
        <v>487</v>
      </c>
      <c r="B6008" s="1" t="s">
        <v>488</v>
      </c>
      <c r="C6008" s="2" t="s">
        <v>657</v>
      </c>
      <c r="D6008" s="1" t="s">
        <v>315</v>
      </c>
      <c r="E6008" s="1">
        <v>6110</v>
      </c>
      <c r="F6008" s="1" t="s">
        <v>490</v>
      </c>
      <c r="G6008" s="2" t="s">
        <v>497</v>
      </c>
      <c r="H6008" s="1" t="s">
        <v>498</v>
      </c>
      <c r="I6008" s="1">
        <v>2008</v>
      </c>
      <c r="J6008" s="1">
        <v>2008</v>
      </c>
      <c r="K6008" s="1" t="s">
        <v>493</v>
      </c>
      <c r="L6008" s="1">
        <v>0.91</v>
      </c>
      <c r="M6008" s="1" t="s">
        <v>504</v>
      </c>
      <c r="N6008" s="1" t="s">
        <v>505</v>
      </c>
    </row>
    <row r="6009" spans="1:14" hidden="1" x14ac:dyDescent="0.35">
      <c r="A6009" s="1" t="s">
        <v>487</v>
      </c>
      <c r="B6009" s="1" t="s">
        <v>488</v>
      </c>
      <c r="C6009" s="2" t="s">
        <v>657</v>
      </c>
      <c r="D6009" s="1" t="s">
        <v>315</v>
      </c>
      <c r="E6009" s="1">
        <v>6110</v>
      </c>
      <c r="F6009" s="1" t="s">
        <v>490</v>
      </c>
      <c r="G6009" s="2" t="s">
        <v>497</v>
      </c>
      <c r="H6009" s="1" t="s">
        <v>498</v>
      </c>
      <c r="I6009" s="1">
        <v>2009</v>
      </c>
      <c r="J6009" s="1">
        <v>2009</v>
      </c>
      <c r="K6009" s="1" t="s">
        <v>493</v>
      </c>
      <c r="L6009" s="1">
        <v>0.63</v>
      </c>
      <c r="M6009" s="1" t="s">
        <v>504</v>
      </c>
      <c r="N6009" s="1" t="s">
        <v>505</v>
      </c>
    </row>
    <row r="6010" spans="1:14" hidden="1" x14ac:dyDescent="0.35">
      <c r="A6010" s="1" t="s">
        <v>487</v>
      </c>
      <c r="B6010" s="1" t="s">
        <v>488</v>
      </c>
      <c r="C6010" s="2" t="s">
        <v>657</v>
      </c>
      <c r="D6010" s="1" t="s">
        <v>315</v>
      </c>
      <c r="E6010" s="1">
        <v>6110</v>
      </c>
      <c r="F6010" s="1" t="s">
        <v>490</v>
      </c>
      <c r="G6010" s="2" t="s">
        <v>497</v>
      </c>
      <c r="H6010" s="1" t="s">
        <v>498</v>
      </c>
      <c r="I6010" s="1">
        <v>2010</v>
      </c>
      <c r="J6010" s="1">
        <v>2010</v>
      </c>
      <c r="K6010" s="1" t="s">
        <v>493</v>
      </c>
      <c r="L6010" s="1">
        <v>0.22</v>
      </c>
      <c r="M6010" s="1" t="s">
        <v>504</v>
      </c>
      <c r="N6010" s="1" t="s">
        <v>505</v>
      </c>
    </row>
    <row r="6011" spans="1:14" hidden="1" x14ac:dyDescent="0.35">
      <c r="A6011" s="1" t="s">
        <v>487</v>
      </c>
      <c r="B6011" s="1" t="s">
        <v>488</v>
      </c>
      <c r="C6011" s="2" t="s">
        <v>657</v>
      </c>
      <c r="D6011" s="1" t="s">
        <v>315</v>
      </c>
      <c r="E6011" s="1">
        <v>6110</v>
      </c>
      <c r="F6011" s="1" t="s">
        <v>490</v>
      </c>
      <c r="G6011" s="2" t="s">
        <v>497</v>
      </c>
      <c r="H6011" s="1" t="s">
        <v>498</v>
      </c>
      <c r="I6011" s="1">
        <v>2011</v>
      </c>
      <c r="J6011" s="1">
        <v>2011</v>
      </c>
      <c r="K6011" s="1" t="s">
        <v>493</v>
      </c>
      <c r="L6011" s="1">
        <v>0.86</v>
      </c>
      <c r="M6011" s="1" t="s">
        <v>504</v>
      </c>
      <c r="N6011" s="1" t="s">
        <v>505</v>
      </c>
    </row>
    <row r="6012" spans="1:14" hidden="1" x14ac:dyDescent="0.35">
      <c r="A6012" s="1" t="s">
        <v>487</v>
      </c>
      <c r="B6012" s="1" t="s">
        <v>488</v>
      </c>
      <c r="C6012" s="2" t="s">
        <v>657</v>
      </c>
      <c r="D6012" s="1" t="s">
        <v>315</v>
      </c>
      <c r="E6012" s="1">
        <v>6110</v>
      </c>
      <c r="F6012" s="1" t="s">
        <v>490</v>
      </c>
      <c r="G6012" s="2" t="s">
        <v>497</v>
      </c>
      <c r="H6012" s="1" t="s">
        <v>498</v>
      </c>
      <c r="I6012" s="1">
        <v>2012</v>
      </c>
      <c r="J6012" s="1">
        <v>2012</v>
      </c>
      <c r="K6012" s="1" t="s">
        <v>493</v>
      </c>
      <c r="L6012" s="1">
        <v>1.02</v>
      </c>
      <c r="M6012" s="1" t="s">
        <v>504</v>
      </c>
      <c r="N6012" s="1" t="s">
        <v>505</v>
      </c>
    </row>
    <row r="6013" spans="1:14" hidden="1" x14ac:dyDescent="0.35">
      <c r="A6013" s="1" t="s">
        <v>487</v>
      </c>
      <c r="B6013" s="1" t="s">
        <v>488</v>
      </c>
      <c r="C6013" s="2" t="s">
        <v>657</v>
      </c>
      <c r="D6013" s="1" t="s">
        <v>315</v>
      </c>
      <c r="E6013" s="1">
        <v>6110</v>
      </c>
      <c r="F6013" s="1" t="s">
        <v>490</v>
      </c>
      <c r="G6013" s="2" t="s">
        <v>497</v>
      </c>
      <c r="H6013" s="1" t="s">
        <v>498</v>
      </c>
      <c r="I6013" s="1">
        <v>2013</v>
      </c>
      <c r="J6013" s="1">
        <v>2013</v>
      </c>
      <c r="K6013" s="1" t="s">
        <v>493</v>
      </c>
      <c r="L6013" s="1">
        <v>2.16</v>
      </c>
      <c r="M6013" s="1" t="s">
        <v>504</v>
      </c>
      <c r="N6013" s="1" t="s">
        <v>505</v>
      </c>
    </row>
    <row r="6014" spans="1:14" hidden="1" x14ac:dyDescent="0.35">
      <c r="A6014" s="1" t="s">
        <v>487</v>
      </c>
      <c r="B6014" s="1" t="s">
        <v>488</v>
      </c>
      <c r="C6014" s="2" t="s">
        <v>657</v>
      </c>
      <c r="D6014" s="1" t="s">
        <v>315</v>
      </c>
      <c r="E6014" s="1">
        <v>6110</v>
      </c>
      <c r="F6014" s="1" t="s">
        <v>490</v>
      </c>
      <c r="G6014" s="2" t="s">
        <v>497</v>
      </c>
      <c r="H6014" s="1" t="s">
        <v>498</v>
      </c>
      <c r="I6014" s="1">
        <v>2014</v>
      </c>
      <c r="J6014" s="1">
        <v>2014</v>
      </c>
      <c r="K6014" s="1" t="s">
        <v>493</v>
      </c>
      <c r="L6014" s="1">
        <v>5.63</v>
      </c>
      <c r="M6014" s="1" t="s">
        <v>504</v>
      </c>
      <c r="N6014" s="1" t="s">
        <v>505</v>
      </c>
    </row>
    <row r="6015" spans="1:14" hidden="1" x14ac:dyDescent="0.35">
      <c r="A6015" s="1" t="s">
        <v>487</v>
      </c>
      <c r="B6015" s="1" t="s">
        <v>488</v>
      </c>
      <c r="C6015" s="2" t="s">
        <v>657</v>
      </c>
      <c r="D6015" s="1" t="s">
        <v>315</v>
      </c>
      <c r="E6015" s="1">
        <v>6110</v>
      </c>
      <c r="F6015" s="1" t="s">
        <v>490</v>
      </c>
      <c r="G6015" s="2" t="s">
        <v>497</v>
      </c>
      <c r="H6015" s="1" t="s">
        <v>498</v>
      </c>
      <c r="I6015" s="1">
        <v>2015</v>
      </c>
      <c r="J6015" s="1">
        <v>2015</v>
      </c>
      <c r="K6015" s="1" t="s">
        <v>493</v>
      </c>
      <c r="L6015" s="1">
        <v>6.35</v>
      </c>
      <c r="M6015" s="1" t="s">
        <v>504</v>
      </c>
      <c r="N6015" s="1" t="s">
        <v>505</v>
      </c>
    </row>
    <row r="6016" spans="1:14" hidden="1" x14ac:dyDescent="0.35">
      <c r="A6016" s="1" t="s">
        <v>487</v>
      </c>
      <c r="B6016" s="1" t="s">
        <v>488</v>
      </c>
      <c r="C6016" s="2" t="s">
        <v>657</v>
      </c>
      <c r="D6016" s="1" t="s">
        <v>315</v>
      </c>
      <c r="E6016" s="1">
        <v>6110</v>
      </c>
      <c r="F6016" s="1" t="s">
        <v>490</v>
      </c>
      <c r="G6016" s="2" t="s">
        <v>499</v>
      </c>
      <c r="H6016" s="1" t="s">
        <v>500</v>
      </c>
      <c r="I6016" s="1">
        <v>2008</v>
      </c>
      <c r="J6016" s="1">
        <v>2008</v>
      </c>
      <c r="K6016" s="1" t="s">
        <v>493</v>
      </c>
      <c r="L6016" s="1">
        <v>28.74</v>
      </c>
      <c r="M6016" s="1" t="s">
        <v>504</v>
      </c>
      <c r="N6016" s="1" t="s">
        <v>505</v>
      </c>
    </row>
    <row r="6017" spans="1:14" hidden="1" x14ac:dyDescent="0.35">
      <c r="A6017" s="1" t="s">
        <v>487</v>
      </c>
      <c r="B6017" s="1" t="s">
        <v>488</v>
      </c>
      <c r="C6017" s="2" t="s">
        <v>657</v>
      </c>
      <c r="D6017" s="1" t="s">
        <v>315</v>
      </c>
      <c r="E6017" s="1">
        <v>6110</v>
      </c>
      <c r="F6017" s="1" t="s">
        <v>490</v>
      </c>
      <c r="G6017" s="2" t="s">
        <v>499</v>
      </c>
      <c r="H6017" s="1" t="s">
        <v>500</v>
      </c>
      <c r="I6017" s="1">
        <v>2009</v>
      </c>
      <c r="J6017" s="1">
        <v>2009</v>
      </c>
      <c r="K6017" s="1" t="s">
        <v>493</v>
      </c>
      <c r="L6017" s="1">
        <v>32.799999999999997</v>
      </c>
      <c r="M6017" s="1" t="s">
        <v>504</v>
      </c>
      <c r="N6017" s="1" t="s">
        <v>505</v>
      </c>
    </row>
    <row r="6018" spans="1:14" hidden="1" x14ac:dyDescent="0.35">
      <c r="A6018" s="1" t="s">
        <v>487</v>
      </c>
      <c r="B6018" s="1" t="s">
        <v>488</v>
      </c>
      <c r="C6018" s="2" t="s">
        <v>657</v>
      </c>
      <c r="D6018" s="1" t="s">
        <v>315</v>
      </c>
      <c r="E6018" s="1">
        <v>6110</v>
      </c>
      <c r="F6018" s="1" t="s">
        <v>490</v>
      </c>
      <c r="G6018" s="2" t="s">
        <v>499</v>
      </c>
      <c r="H6018" s="1" t="s">
        <v>500</v>
      </c>
      <c r="I6018" s="1">
        <v>2010</v>
      </c>
      <c r="J6018" s="1">
        <v>2010</v>
      </c>
      <c r="K6018" s="1" t="s">
        <v>493</v>
      </c>
      <c r="L6018" s="1">
        <v>14.07</v>
      </c>
      <c r="M6018" s="1" t="s">
        <v>504</v>
      </c>
      <c r="N6018" s="1" t="s">
        <v>505</v>
      </c>
    </row>
    <row r="6019" spans="1:14" hidden="1" x14ac:dyDescent="0.35">
      <c r="A6019" s="1" t="s">
        <v>487</v>
      </c>
      <c r="B6019" s="1" t="s">
        <v>488</v>
      </c>
      <c r="C6019" s="2" t="s">
        <v>657</v>
      </c>
      <c r="D6019" s="1" t="s">
        <v>315</v>
      </c>
      <c r="E6019" s="1">
        <v>6110</v>
      </c>
      <c r="F6019" s="1" t="s">
        <v>490</v>
      </c>
      <c r="G6019" s="2" t="s">
        <v>499</v>
      </c>
      <c r="H6019" s="1" t="s">
        <v>500</v>
      </c>
      <c r="I6019" s="1">
        <v>2011</v>
      </c>
      <c r="J6019" s="1">
        <v>2011</v>
      </c>
      <c r="K6019" s="1" t="s">
        <v>493</v>
      </c>
      <c r="L6019" s="1">
        <v>15.11</v>
      </c>
      <c r="M6019" s="1" t="s">
        <v>504</v>
      </c>
      <c r="N6019" s="1" t="s">
        <v>505</v>
      </c>
    </row>
    <row r="6020" spans="1:14" hidden="1" x14ac:dyDescent="0.35">
      <c r="A6020" s="1" t="s">
        <v>487</v>
      </c>
      <c r="B6020" s="1" t="s">
        <v>488</v>
      </c>
      <c r="C6020" s="2" t="s">
        <v>657</v>
      </c>
      <c r="D6020" s="1" t="s">
        <v>315</v>
      </c>
      <c r="E6020" s="1">
        <v>6110</v>
      </c>
      <c r="F6020" s="1" t="s">
        <v>490</v>
      </c>
      <c r="G6020" s="2" t="s">
        <v>499</v>
      </c>
      <c r="H6020" s="1" t="s">
        <v>500</v>
      </c>
      <c r="I6020" s="1">
        <v>2012</v>
      </c>
      <c r="J6020" s="1">
        <v>2012</v>
      </c>
      <c r="K6020" s="1" t="s">
        <v>493</v>
      </c>
      <c r="L6020" s="1">
        <v>21.34</v>
      </c>
      <c r="M6020" s="1" t="s">
        <v>504</v>
      </c>
      <c r="N6020" s="1" t="s">
        <v>505</v>
      </c>
    </row>
    <row r="6021" spans="1:14" hidden="1" x14ac:dyDescent="0.35">
      <c r="A6021" s="1" t="s">
        <v>487</v>
      </c>
      <c r="B6021" s="1" t="s">
        <v>488</v>
      </c>
      <c r="C6021" s="2" t="s">
        <v>657</v>
      </c>
      <c r="D6021" s="1" t="s">
        <v>315</v>
      </c>
      <c r="E6021" s="1">
        <v>6110</v>
      </c>
      <c r="F6021" s="1" t="s">
        <v>490</v>
      </c>
      <c r="G6021" s="2" t="s">
        <v>499</v>
      </c>
      <c r="H6021" s="1" t="s">
        <v>500</v>
      </c>
      <c r="I6021" s="1">
        <v>2013</v>
      </c>
      <c r="J6021" s="1">
        <v>2013</v>
      </c>
      <c r="K6021" s="1" t="s">
        <v>493</v>
      </c>
      <c r="L6021" s="1">
        <v>26.03</v>
      </c>
      <c r="M6021" s="1" t="s">
        <v>504</v>
      </c>
      <c r="N6021" s="1" t="s">
        <v>505</v>
      </c>
    </row>
    <row r="6022" spans="1:14" hidden="1" x14ac:dyDescent="0.35">
      <c r="A6022" s="1" t="s">
        <v>487</v>
      </c>
      <c r="B6022" s="1" t="s">
        <v>488</v>
      </c>
      <c r="C6022" s="2" t="s">
        <v>657</v>
      </c>
      <c r="D6022" s="1" t="s">
        <v>315</v>
      </c>
      <c r="E6022" s="1">
        <v>6110</v>
      </c>
      <c r="F6022" s="1" t="s">
        <v>490</v>
      </c>
      <c r="G6022" s="2" t="s">
        <v>499</v>
      </c>
      <c r="H6022" s="1" t="s">
        <v>500</v>
      </c>
      <c r="I6022" s="1">
        <v>2014</v>
      </c>
      <c r="J6022" s="1">
        <v>2014</v>
      </c>
      <c r="K6022" s="1" t="s">
        <v>493</v>
      </c>
      <c r="L6022" s="1">
        <v>40.68</v>
      </c>
      <c r="M6022" s="1" t="s">
        <v>504</v>
      </c>
      <c r="N6022" s="1" t="s">
        <v>505</v>
      </c>
    </row>
    <row r="6023" spans="1:14" hidden="1" x14ac:dyDescent="0.35">
      <c r="A6023" s="1" t="s">
        <v>487</v>
      </c>
      <c r="B6023" s="1" t="s">
        <v>488</v>
      </c>
      <c r="C6023" s="2" t="s">
        <v>657</v>
      </c>
      <c r="D6023" s="1" t="s">
        <v>315</v>
      </c>
      <c r="E6023" s="1">
        <v>6110</v>
      </c>
      <c r="F6023" s="1" t="s">
        <v>490</v>
      </c>
      <c r="G6023" s="2" t="s">
        <v>499</v>
      </c>
      <c r="H6023" s="1" t="s">
        <v>500</v>
      </c>
      <c r="I6023" s="1">
        <v>2015</v>
      </c>
      <c r="J6023" s="1">
        <v>2015</v>
      </c>
      <c r="K6023" s="1" t="s">
        <v>493</v>
      </c>
      <c r="L6023" s="1">
        <v>30</v>
      </c>
      <c r="M6023" s="1" t="s">
        <v>504</v>
      </c>
      <c r="N6023" s="1" t="s">
        <v>505</v>
      </c>
    </row>
    <row r="6024" spans="1:14" hidden="1" x14ac:dyDescent="0.35">
      <c r="A6024" s="1" t="s">
        <v>487</v>
      </c>
      <c r="B6024" s="1" t="s">
        <v>488</v>
      </c>
      <c r="C6024" s="2" t="s">
        <v>657</v>
      </c>
      <c r="D6024" s="1" t="s">
        <v>315</v>
      </c>
      <c r="E6024" s="1">
        <v>6110</v>
      </c>
      <c r="F6024" s="1" t="s">
        <v>490</v>
      </c>
      <c r="G6024" s="2" t="s">
        <v>501</v>
      </c>
      <c r="H6024" s="1" t="s">
        <v>502</v>
      </c>
      <c r="I6024" s="1">
        <v>2008</v>
      </c>
      <c r="J6024" s="1">
        <v>2008</v>
      </c>
      <c r="K6024" s="1" t="s">
        <v>493</v>
      </c>
      <c r="L6024" s="1">
        <v>0.91</v>
      </c>
      <c r="M6024" s="1" t="s">
        <v>504</v>
      </c>
      <c r="N6024" s="1" t="s">
        <v>505</v>
      </c>
    </row>
    <row r="6025" spans="1:14" hidden="1" x14ac:dyDescent="0.35">
      <c r="A6025" s="1" t="s">
        <v>487</v>
      </c>
      <c r="B6025" s="1" t="s">
        <v>488</v>
      </c>
      <c r="C6025" s="2" t="s">
        <v>657</v>
      </c>
      <c r="D6025" s="1" t="s">
        <v>315</v>
      </c>
      <c r="E6025" s="1">
        <v>6110</v>
      </c>
      <c r="F6025" s="1" t="s">
        <v>490</v>
      </c>
      <c r="G6025" s="2" t="s">
        <v>501</v>
      </c>
      <c r="H6025" s="1" t="s">
        <v>502</v>
      </c>
      <c r="I6025" s="1">
        <v>2009</v>
      </c>
      <c r="J6025" s="1">
        <v>2009</v>
      </c>
      <c r="K6025" s="1" t="s">
        <v>493</v>
      </c>
      <c r="L6025" s="1">
        <v>0.63</v>
      </c>
      <c r="M6025" s="1" t="s">
        <v>504</v>
      </c>
      <c r="N6025" s="1" t="s">
        <v>505</v>
      </c>
    </row>
    <row r="6026" spans="1:14" hidden="1" x14ac:dyDescent="0.35">
      <c r="A6026" s="1" t="s">
        <v>487</v>
      </c>
      <c r="B6026" s="1" t="s">
        <v>488</v>
      </c>
      <c r="C6026" s="2" t="s">
        <v>657</v>
      </c>
      <c r="D6026" s="1" t="s">
        <v>315</v>
      </c>
      <c r="E6026" s="1">
        <v>6110</v>
      </c>
      <c r="F6026" s="1" t="s">
        <v>490</v>
      </c>
      <c r="G6026" s="2" t="s">
        <v>501</v>
      </c>
      <c r="H6026" s="1" t="s">
        <v>502</v>
      </c>
      <c r="I6026" s="1">
        <v>2010</v>
      </c>
      <c r="J6026" s="1">
        <v>2010</v>
      </c>
      <c r="K6026" s="1" t="s">
        <v>493</v>
      </c>
      <c r="L6026" s="1">
        <v>0.22</v>
      </c>
      <c r="M6026" s="1" t="s">
        <v>504</v>
      </c>
      <c r="N6026" s="1" t="s">
        <v>505</v>
      </c>
    </row>
    <row r="6027" spans="1:14" hidden="1" x14ac:dyDescent="0.35">
      <c r="A6027" s="1" t="s">
        <v>487</v>
      </c>
      <c r="B6027" s="1" t="s">
        <v>488</v>
      </c>
      <c r="C6027" s="2" t="s">
        <v>657</v>
      </c>
      <c r="D6027" s="1" t="s">
        <v>315</v>
      </c>
      <c r="E6027" s="1">
        <v>6110</v>
      </c>
      <c r="F6027" s="1" t="s">
        <v>490</v>
      </c>
      <c r="G6027" s="2" t="s">
        <v>501</v>
      </c>
      <c r="H6027" s="1" t="s">
        <v>502</v>
      </c>
      <c r="I6027" s="1">
        <v>2011</v>
      </c>
      <c r="J6027" s="1">
        <v>2011</v>
      </c>
      <c r="K6027" s="1" t="s">
        <v>493</v>
      </c>
      <c r="L6027" s="1">
        <v>0.86</v>
      </c>
      <c r="M6027" s="1" t="s">
        <v>504</v>
      </c>
      <c r="N6027" s="1" t="s">
        <v>505</v>
      </c>
    </row>
    <row r="6028" spans="1:14" hidden="1" x14ac:dyDescent="0.35">
      <c r="A6028" s="1" t="s">
        <v>487</v>
      </c>
      <c r="B6028" s="1" t="s">
        <v>488</v>
      </c>
      <c r="C6028" s="2" t="s">
        <v>657</v>
      </c>
      <c r="D6028" s="1" t="s">
        <v>315</v>
      </c>
      <c r="E6028" s="1">
        <v>6110</v>
      </c>
      <c r="F6028" s="1" t="s">
        <v>490</v>
      </c>
      <c r="G6028" s="2" t="s">
        <v>501</v>
      </c>
      <c r="H6028" s="1" t="s">
        <v>502</v>
      </c>
      <c r="I6028" s="1">
        <v>2012</v>
      </c>
      <c r="J6028" s="1">
        <v>2012</v>
      </c>
      <c r="K6028" s="1" t="s">
        <v>493</v>
      </c>
      <c r="L6028" s="1">
        <v>1.02</v>
      </c>
      <c r="M6028" s="1" t="s">
        <v>504</v>
      </c>
      <c r="N6028" s="1" t="s">
        <v>505</v>
      </c>
    </row>
    <row r="6029" spans="1:14" hidden="1" x14ac:dyDescent="0.35">
      <c r="A6029" s="1" t="s">
        <v>487</v>
      </c>
      <c r="B6029" s="1" t="s">
        <v>488</v>
      </c>
      <c r="C6029" s="2" t="s">
        <v>657</v>
      </c>
      <c r="D6029" s="1" t="s">
        <v>315</v>
      </c>
      <c r="E6029" s="1">
        <v>6110</v>
      </c>
      <c r="F6029" s="1" t="s">
        <v>490</v>
      </c>
      <c r="G6029" s="2" t="s">
        <v>501</v>
      </c>
      <c r="H6029" s="1" t="s">
        <v>502</v>
      </c>
      <c r="I6029" s="1">
        <v>2013</v>
      </c>
      <c r="J6029" s="1">
        <v>2013</v>
      </c>
      <c r="K6029" s="1" t="s">
        <v>493</v>
      </c>
      <c r="L6029" s="1">
        <v>2.16</v>
      </c>
      <c r="M6029" s="1" t="s">
        <v>504</v>
      </c>
      <c r="N6029" s="1" t="s">
        <v>505</v>
      </c>
    </row>
    <row r="6030" spans="1:14" hidden="1" x14ac:dyDescent="0.35">
      <c r="A6030" s="1" t="s">
        <v>487</v>
      </c>
      <c r="B6030" s="1" t="s">
        <v>488</v>
      </c>
      <c r="C6030" s="2" t="s">
        <v>657</v>
      </c>
      <c r="D6030" s="1" t="s">
        <v>315</v>
      </c>
      <c r="E6030" s="1">
        <v>6110</v>
      </c>
      <c r="F6030" s="1" t="s">
        <v>490</v>
      </c>
      <c r="G6030" s="2" t="s">
        <v>501</v>
      </c>
      <c r="H6030" s="1" t="s">
        <v>502</v>
      </c>
      <c r="I6030" s="1">
        <v>2014</v>
      </c>
      <c r="J6030" s="1">
        <v>2014</v>
      </c>
      <c r="K6030" s="1" t="s">
        <v>493</v>
      </c>
      <c r="L6030" s="1">
        <v>5.63</v>
      </c>
      <c r="M6030" s="1" t="s">
        <v>504</v>
      </c>
      <c r="N6030" s="1" t="s">
        <v>505</v>
      </c>
    </row>
    <row r="6031" spans="1:14" hidden="1" x14ac:dyDescent="0.35">
      <c r="A6031" s="1" t="s">
        <v>487</v>
      </c>
      <c r="B6031" s="1" t="s">
        <v>488</v>
      </c>
      <c r="C6031" s="2" t="s">
        <v>657</v>
      </c>
      <c r="D6031" s="1" t="s">
        <v>315</v>
      </c>
      <c r="E6031" s="1">
        <v>6110</v>
      </c>
      <c r="F6031" s="1" t="s">
        <v>490</v>
      </c>
      <c r="G6031" s="2" t="s">
        <v>501</v>
      </c>
      <c r="H6031" s="1" t="s">
        <v>502</v>
      </c>
      <c r="I6031" s="1">
        <v>2015</v>
      </c>
      <c r="J6031" s="1">
        <v>2015</v>
      </c>
      <c r="K6031" s="1" t="s">
        <v>493</v>
      </c>
      <c r="L6031" s="1">
        <v>6.35</v>
      </c>
      <c r="M6031" s="1" t="s">
        <v>504</v>
      </c>
      <c r="N6031" s="1" t="s">
        <v>505</v>
      </c>
    </row>
    <row r="6032" spans="1:14" hidden="1" x14ac:dyDescent="0.35">
      <c r="A6032" s="1" t="s">
        <v>487</v>
      </c>
      <c r="B6032" s="1" t="s">
        <v>488</v>
      </c>
      <c r="C6032" s="2" t="s">
        <v>658</v>
      </c>
      <c r="D6032" s="1" t="s">
        <v>317</v>
      </c>
      <c r="E6032" s="1">
        <v>6110</v>
      </c>
      <c r="F6032" s="1" t="s">
        <v>490</v>
      </c>
      <c r="G6032" s="2" t="s">
        <v>491</v>
      </c>
      <c r="H6032" s="1" t="s">
        <v>492</v>
      </c>
      <c r="I6032" s="1">
        <v>2013</v>
      </c>
      <c r="J6032" s="1">
        <v>2013</v>
      </c>
      <c r="K6032" s="1" t="s">
        <v>493</v>
      </c>
      <c r="L6032" s="1">
        <v>93.18</v>
      </c>
      <c r="M6032" s="1" t="s">
        <v>504</v>
      </c>
      <c r="N6032" s="1" t="s">
        <v>505</v>
      </c>
    </row>
    <row r="6033" spans="1:14" hidden="1" x14ac:dyDescent="0.35">
      <c r="A6033" s="1" t="s">
        <v>487</v>
      </c>
      <c r="B6033" s="1" t="s">
        <v>488</v>
      </c>
      <c r="C6033" s="2" t="s">
        <v>658</v>
      </c>
      <c r="D6033" s="1" t="s">
        <v>317</v>
      </c>
      <c r="E6033" s="1">
        <v>6110</v>
      </c>
      <c r="F6033" s="1" t="s">
        <v>490</v>
      </c>
      <c r="G6033" s="2" t="s">
        <v>491</v>
      </c>
      <c r="H6033" s="1" t="s">
        <v>492</v>
      </c>
      <c r="I6033" s="1">
        <v>2014</v>
      </c>
      <c r="J6033" s="1">
        <v>2014</v>
      </c>
      <c r="K6033" s="1" t="s">
        <v>493</v>
      </c>
      <c r="L6033" s="1">
        <v>102.38</v>
      </c>
      <c r="M6033" s="1" t="s">
        <v>504</v>
      </c>
      <c r="N6033" s="1" t="s">
        <v>505</v>
      </c>
    </row>
    <row r="6034" spans="1:14" hidden="1" x14ac:dyDescent="0.35">
      <c r="A6034" s="1" t="s">
        <v>487</v>
      </c>
      <c r="B6034" s="1" t="s">
        <v>488</v>
      </c>
      <c r="C6034" s="2" t="s">
        <v>658</v>
      </c>
      <c r="D6034" s="1" t="s">
        <v>317</v>
      </c>
      <c r="E6034" s="1">
        <v>6110</v>
      </c>
      <c r="F6034" s="1" t="s">
        <v>490</v>
      </c>
      <c r="G6034" s="2" t="s">
        <v>491</v>
      </c>
      <c r="H6034" s="1" t="s">
        <v>492</v>
      </c>
      <c r="I6034" s="1">
        <v>2015</v>
      </c>
      <c r="J6034" s="1">
        <v>2015</v>
      </c>
      <c r="K6034" s="1" t="s">
        <v>493</v>
      </c>
      <c r="L6034" s="1">
        <v>100.98</v>
      </c>
      <c r="M6034" s="1" t="s">
        <v>504</v>
      </c>
      <c r="N6034" s="1" t="s">
        <v>505</v>
      </c>
    </row>
    <row r="6035" spans="1:14" hidden="1" x14ac:dyDescent="0.35">
      <c r="A6035" s="1" t="s">
        <v>487</v>
      </c>
      <c r="B6035" s="1" t="s">
        <v>488</v>
      </c>
      <c r="C6035" s="2" t="s">
        <v>658</v>
      </c>
      <c r="D6035" s="1" t="s">
        <v>317</v>
      </c>
      <c r="E6035" s="1">
        <v>6110</v>
      </c>
      <c r="F6035" s="1" t="s">
        <v>490</v>
      </c>
      <c r="G6035" s="2" t="s">
        <v>491</v>
      </c>
      <c r="H6035" s="1" t="s">
        <v>492</v>
      </c>
      <c r="I6035" s="1">
        <v>2016</v>
      </c>
      <c r="J6035" s="1">
        <v>2016</v>
      </c>
      <c r="K6035" s="1" t="s">
        <v>493</v>
      </c>
      <c r="L6035" s="1">
        <v>91.57</v>
      </c>
      <c r="M6035" s="1" t="s">
        <v>504</v>
      </c>
      <c r="N6035" s="1" t="s">
        <v>505</v>
      </c>
    </row>
    <row r="6036" spans="1:14" hidden="1" x14ac:dyDescent="0.35">
      <c r="A6036" s="1" t="s">
        <v>487</v>
      </c>
      <c r="B6036" s="1" t="s">
        <v>488</v>
      </c>
      <c r="C6036" s="2" t="s">
        <v>658</v>
      </c>
      <c r="D6036" s="1" t="s">
        <v>317</v>
      </c>
      <c r="E6036" s="1">
        <v>6110</v>
      </c>
      <c r="F6036" s="1" t="s">
        <v>490</v>
      </c>
      <c r="G6036" s="2" t="s">
        <v>491</v>
      </c>
      <c r="H6036" s="1" t="s">
        <v>492</v>
      </c>
      <c r="I6036" s="1">
        <v>2017</v>
      </c>
      <c r="J6036" s="1">
        <v>2017</v>
      </c>
      <c r="K6036" s="1" t="s">
        <v>493</v>
      </c>
      <c r="L6036" s="1">
        <v>95.83</v>
      </c>
      <c r="M6036" s="1" t="s">
        <v>504</v>
      </c>
      <c r="N6036" s="1" t="s">
        <v>505</v>
      </c>
    </row>
    <row r="6037" spans="1:14" hidden="1" x14ac:dyDescent="0.35">
      <c r="A6037" s="1" t="s">
        <v>487</v>
      </c>
      <c r="B6037" s="1" t="s">
        <v>488</v>
      </c>
      <c r="C6037" s="2" t="s">
        <v>658</v>
      </c>
      <c r="D6037" s="1" t="s">
        <v>317</v>
      </c>
      <c r="E6037" s="1">
        <v>6110</v>
      </c>
      <c r="F6037" s="1" t="s">
        <v>490</v>
      </c>
      <c r="G6037" s="2" t="s">
        <v>491</v>
      </c>
      <c r="H6037" s="1" t="s">
        <v>492</v>
      </c>
      <c r="I6037" s="1">
        <v>2018</v>
      </c>
      <c r="J6037" s="1">
        <v>2018</v>
      </c>
      <c r="K6037" s="1" t="s">
        <v>493</v>
      </c>
      <c r="L6037" s="1">
        <v>91.41</v>
      </c>
      <c r="M6037" s="1" t="s">
        <v>504</v>
      </c>
      <c r="N6037" s="1" t="s">
        <v>505</v>
      </c>
    </row>
    <row r="6038" spans="1:14" hidden="1" x14ac:dyDescent="0.35">
      <c r="A6038" s="1" t="s">
        <v>487</v>
      </c>
      <c r="B6038" s="1" t="s">
        <v>488</v>
      </c>
      <c r="C6038" s="2" t="s">
        <v>658</v>
      </c>
      <c r="D6038" s="1" t="s">
        <v>317</v>
      </c>
      <c r="E6038" s="1">
        <v>6110</v>
      </c>
      <c r="F6038" s="1" t="s">
        <v>490</v>
      </c>
      <c r="G6038" s="2" t="s">
        <v>506</v>
      </c>
      <c r="H6038" s="1" t="s">
        <v>507</v>
      </c>
      <c r="I6038" s="1">
        <v>2013</v>
      </c>
      <c r="J6038" s="1">
        <v>2013</v>
      </c>
      <c r="K6038" s="1" t="s">
        <v>493</v>
      </c>
      <c r="L6038" s="1">
        <v>9.3699999999999992</v>
      </c>
      <c r="M6038" s="1" t="s">
        <v>504</v>
      </c>
      <c r="N6038" s="1" t="s">
        <v>505</v>
      </c>
    </row>
    <row r="6039" spans="1:14" hidden="1" x14ac:dyDescent="0.35">
      <c r="A6039" s="1" t="s">
        <v>487</v>
      </c>
      <c r="B6039" s="1" t="s">
        <v>488</v>
      </c>
      <c r="C6039" s="2" t="s">
        <v>658</v>
      </c>
      <c r="D6039" s="1" t="s">
        <v>317</v>
      </c>
      <c r="E6039" s="1">
        <v>6110</v>
      </c>
      <c r="F6039" s="1" t="s">
        <v>490</v>
      </c>
      <c r="G6039" s="2" t="s">
        <v>506</v>
      </c>
      <c r="H6039" s="1" t="s">
        <v>507</v>
      </c>
      <c r="I6039" s="1">
        <v>2014</v>
      </c>
      <c r="J6039" s="1">
        <v>2014</v>
      </c>
      <c r="K6039" s="1" t="s">
        <v>493</v>
      </c>
      <c r="L6039" s="1">
        <v>8.7200000000000006</v>
      </c>
      <c r="M6039" s="1" t="s">
        <v>504</v>
      </c>
      <c r="N6039" s="1" t="s">
        <v>505</v>
      </c>
    </row>
    <row r="6040" spans="1:14" hidden="1" x14ac:dyDescent="0.35">
      <c r="A6040" s="1" t="s">
        <v>487</v>
      </c>
      <c r="B6040" s="1" t="s">
        <v>488</v>
      </c>
      <c r="C6040" s="2" t="s">
        <v>658</v>
      </c>
      <c r="D6040" s="1" t="s">
        <v>317</v>
      </c>
      <c r="E6040" s="1">
        <v>6110</v>
      </c>
      <c r="F6040" s="1" t="s">
        <v>490</v>
      </c>
      <c r="G6040" s="2" t="s">
        <v>506</v>
      </c>
      <c r="H6040" s="1" t="s">
        <v>507</v>
      </c>
      <c r="I6040" s="1">
        <v>2015</v>
      </c>
      <c r="J6040" s="1">
        <v>2015</v>
      </c>
      <c r="K6040" s="1" t="s">
        <v>493</v>
      </c>
      <c r="L6040" s="1">
        <v>2.91</v>
      </c>
      <c r="M6040" s="1" t="s">
        <v>504</v>
      </c>
      <c r="N6040" s="1" t="s">
        <v>505</v>
      </c>
    </row>
    <row r="6041" spans="1:14" hidden="1" x14ac:dyDescent="0.35">
      <c r="A6041" s="1" t="s">
        <v>487</v>
      </c>
      <c r="B6041" s="1" t="s">
        <v>488</v>
      </c>
      <c r="C6041" s="2" t="s">
        <v>658</v>
      </c>
      <c r="D6041" s="1" t="s">
        <v>317</v>
      </c>
      <c r="E6041" s="1">
        <v>6110</v>
      </c>
      <c r="F6041" s="1" t="s">
        <v>490</v>
      </c>
      <c r="G6041" s="2" t="s">
        <v>506</v>
      </c>
      <c r="H6041" s="1" t="s">
        <v>507</v>
      </c>
      <c r="I6041" s="1">
        <v>2016</v>
      </c>
      <c r="J6041" s="1">
        <v>2016</v>
      </c>
      <c r="K6041" s="1" t="s">
        <v>493</v>
      </c>
      <c r="L6041" s="1">
        <v>3.34</v>
      </c>
      <c r="M6041" s="1" t="s">
        <v>504</v>
      </c>
      <c r="N6041" s="1" t="s">
        <v>505</v>
      </c>
    </row>
    <row r="6042" spans="1:14" hidden="1" x14ac:dyDescent="0.35">
      <c r="A6042" s="1" t="s">
        <v>487</v>
      </c>
      <c r="B6042" s="1" t="s">
        <v>488</v>
      </c>
      <c r="C6042" s="2" t="s">
        <v>658</v>
      </c>
      <c r="D6042" s="1" t="s">
        <v>317</v>
      </c>
      <c r="E6042" s="1">
        <v>6110</v>
      </c>
      <c r="F6042" s="1" t="s">
        <v>490</v>
      </c>
      <c r="G6042" s="2" t="s">
        <v>506</v>
      </c>
      <c r="H6042" s="1" t="s">
        <v>507</v>
      </c>
      <c r="I6042" s="1">
        <v>2017</v>
      </c>
      <c r="J6042" s="1">
        <v>2017</v>
      </c>
      <c r="K6042" s="1" t="s">
        <v>493</v>
      </c>
      <c r="L6042" s="1">
        <v>2.68</v>
      </c>
      <c r="M6042" s="1" t="s">
        <v>504</v>
      </c>
      <c r="N6042" s="1" t="s">
        <v>505</v>
      </c>
    </row>
    <row r="6043" spans="1:14" hidden="1" x14ac:dyDescent="0.35">
      <c r="A6043" s="1" t="s">
        <v>487</v>
      </c>
      <c r="B6043" s="1" t="s">
        <v>488</v>
      </c>
      <c r="C6043" s="2" t="s">
        <v>658</v>
      </c>
      <c r="D6043" s="1" t="s">
        <v>317</v>
      </c>
      <c r="E6043" s="1">
        <v>6110</v>
      </c>
      <c r="F6043" s="1" t="s">
        <v>490</v>
      </c>
      <c r="G6043" s="2" t="s">
        <v>506</v>
      </c>
      <c r="H6043" s="1" t="s">
        <v>507</v>
      </c>
      <c r="I6043" s="1">
        <v>2018</v>
      </c>
      <c r="J6043" s="1">
        <v>2018</v>
      </c>
      <c r="K6043" s="1" t="s">
        <v>493</v>
      </c>
      <c r="L6043" s="1">
        <v>4.41</v>
      </c>
      <c r="M6043" s="1" t="s">
        <v>504</v>
      </c>
      <c r="N6043" s="1" t="s">
        <v>505</v>
      </c>
    </row>
    <row r="6044" spans="1:14" hidden="1" x14ac:dyDescent="0.35">
      <c r="A6044" s="1" t="s">
        <v>487</v>
      </c>
      <c r="B6044" s="1" t="s">
        <v>488</v>
      </c>
      <c r="C6044" s="2" t="s">
        <v>658</v>
      </c>
      <c r="D6044" s="1" t="s">
        <v>317</v>
      </c>
      <c r="E6044" s="1">
        <v>6110</v>
      </c>
      <c r="F6044" s="1" t="s">
        <v>490</v>
      </c>
      <c r="G6044" s="2" t="s">
        <v>499</v>
      </c>
      <c r="H6044" s="1" t="s">
        <v>500</v>
      </c>
      <c r="I6044" s="1">
        <v>2012</v>
      </c>
      <c r="J6044" s="1">
        <v>2012</v>
      </c>
      <c r="K6044" s="1" t="s">
        <v>493</v>
      </c>
      <c r="L6044" s="1">
        <v>73.81</v>
      </c>
      <c r="M6044" s="1" t="s">
        <v>504</v>
      </c>
      <c r="N6044" s="1" t="s">
        <v>505</v>
      </c>
    </row>
    <row r="6045" spans="1:14" hidden="1" x14ac:dyDescent="0.35">
      <c r="A6045" s="1" t="s">
        <v>487</v>
      </c>
      <c r="B6045" s="1" t="s">
        <v>488</v>
      </c>
      <c r="C6045" s="2" t="s">
        <v>658</v>
      </c>
      <c r="D6045" s="1" t="s">
        <v>317</v>
      </c>
      <c r="E6045" s="1">
        <v>6110</v>
      </c>
      <c r="F6045" s="1" t="s">
        <v>490</v>
      </c>
      <c r="G6045" s="2" t="s">
        <v>499</v>
      </c>
      <c r="H6045" s="1" t="s">
        <v>500</v>
      </c>
      <c r="I6045" s="1">
        <v>2013</v>
      </c>
      <c r="J6045" s="1">
        <v>2013</v>
      </c>
      <c r="K6045" s="1" t="s">
        <v>493</v>
      </c>
      <c r="L6045" s="1">
        <v>93.18</v>
      </c>
      <c r="M6045" s="1" t="s">
        <v>504</v>
      </c>
      <c r="N6045" s="1" t="s">
        <v>505</v>
      </c>
    </row>
    <row r="6046" spans="1:14" hidden="1" x14ac:dyDescent="0.35">
      <c r="A6046" s="1" t="s">
        <v>487</v>
      </c>
      <c r="B6046" s="1" t="s">
        <v>488</v>
      </c>
      <c r="C6046" s="2" t="s">
        <v>658</v>
      </c>
      <c r="D6046" s="1" t="s">
        <v>317</v>
      </c>
      <c r="E6046" s="1">
        <v>6110</v>
      </c>
      <c r="F6046" s="1" t="s">
        <v>490</v>
      </c>
      <c r="G6046" s="2" t="s">
        <v>499</v>
      </c>
      <c r="H6046" s="1" t="s">
        <v>500</v>
      </c>
      <c r="I6046" s="1">
        <v>2014</v>
      </c>
      <c r="J6046" s="1">
        <v>2014</v>
      </c>
      <c r="K6046" s="1" t="s">
        <v>493</v>
      </c>
      <c r="L6046" s="1">
        <v>102.38</v>
      </c>
      <c r="M6046" s="1" t="s">
        <v>504</v>
      </c>
      <c r="N6046" s="1" t="s">
        <v>505</v>
      </c>
    </row>
    <row r="6047" spans="1:14" hidden="1" x14ac:dyDescent="0.35">
      <c r="A6047" s="1" t="s">
        <v>487</v>
      </c>
      <c r="B6047" s="1" t="s">
        <v>488</v>
      </c>
      <c r="C6047" s="2" t="s">
        <v>658</v>
      </c>
      <c r="D6047" s="1" t="s">
        <v>317</v>
      </c>
      <c r="E6047" s="1">
        <v>6110</v>
      </c>
      <c r="F6047" s="1" t="s">
        <v>490</v>
      </c>
      <c r="G6047" s="2" t="s">
        <v>499</v>
      </c>
      <c r="H6047" s="1" t="s">
        <v>500</v>
      </c>
      <c r="I6047" s="1">
        <v>2015</v>
      </c>
      <c r="J6047" s="1">
        <v>2015</v>
      </c>
      <c r="K6047" s="1" t="s">
        <v>493</v>
      </c>
      <c r="L6047" s="1">
        <v>100.98</v>
      </c>
      <c r="M6047" s="1" t="s">
        <v>504</v>
      </c>
      <c r="N6047" s="1" t="s">
        <v>505</v>
      </c>
    </row>
    <row r="6048" spans="1:14" hidden="1" x14ac:dyDescent="0.35">
      <c r="A6048" s="1" t="s">
        <v>487</v>
      </c>
      <c r="B6048" s="1" t="s">
        <v>488</v>
      </c>
      <c r="C6048" s="2" t="s">
        <v>658</v>
      </c>
      <c r="D6048" s="1" t="s">
        <v>317</v>
      </c>
      <c r="E6048" s="1">
        <v>6110</v>
      </c>
      <c r="F6048" s="1" t="s">
        <v>490</v>
      </c>
      <c r="G6048" s="2" t="s">
        <v>499</v>
      </c>
      <c r="H6048" s="1" t="s">
        <v>500</v>
      </c>
      <c r="I6048" s="1">
        <v>2016</v>
      </c>
      <c r="J6048" s="1">
        <v>2016</v>
      </c>
      <c r="K6048" s="1" t="s">
        <v>493</v>
      </c>
      <c r="L6048" s="1">
        <v>91.57</v>
      </c>
      <c r="M6048" s="1" t="s">
        <v>504</v>
      </c>
      <c r="N6048" s="1" t="s">
        <v>505</v>
      </c>
    </row>
    <row r="6049" spans="1:14" hidden="1" x14ac:dyDescent="0.35">
      <c r="A6049" s="1" t="s">
        <v>487</v>
      </c>
      <c r="B6049" s="1" t="s">
        <v>488</v>
      </c>
      <c r="C6049" s="2" t="s">
        <v>658</v>
      </c>
      <c r="D6049" s="1" t="s">
        <v>317</v>
      </c>
      <c r="E6049" s="1">
        <v>6110</v>
      </c>
      <c r="F6049" s="1" t="s">
        <v>490</v>
      </c>
      <c r="G6049" s="2" t="s">
        <v>499</v>
      </c>
      <c r="H6049" s="1" t="s">
        <v>500</v>
      </c>
      <c r="I6049" s="1">
        <v>2017</v>
      </c>
      <c r="J6049" s="1">
        <v>2017</v>
      </c>
      <c r="K6049" s="1" t="s">
        <v>493</v>
      </c>
      <c r="L6049" s="1">
        <v>95.83</v>
      </c>
      <c r="M6049" s="1" t="s">
        <v>504</v>
      </c>
      <c r="N6049" s="1" t="s">
        <v>505</v>
      </c>
    </row>
    <row r="6050" spans="1:14" hidden="1" x14ac:dyDescent="0.35">
      <c r="A6050" s="1" t="s">
        <v>487</v>
      </c>
      <c r="B6050" s="1" t="s">
        <v>488</v>
      </c>
      <c r="C6050" s="2" t="s">
        <v>658</v>
      </c>
      <c r="D6050" s="1" t="s">
        <v>317</v>
      </c>
      <c r="E6050" s="1">
        <v>6110</v>
      </c>
      <c r="F6050" s="1" t="s">
        <v>490</v>
      </c>
      <c r="G6050" s="2" t="s">
        <v>499</v>
      </c>
      <c r="H6050" s="1" t="s">
        <v>500</v>
      </c>
      <c r="I6050" s="1">
        <v>2018</v>
      </c>
      <c r="J6050" s="1">
        <v>2018</v>
      </c>
      <c r="K6050" s="1" t="s">
        <v>493</v>
      </c>
      <c r="L6050" s="1">
        <v>91.41</v>
      </c>
      <c r="M6050" s="1" t="s">
        <v>504</v>
      </c>
      <c r="N6050" s="1" t="s">
        <v>505</v>
      </c>
    </row>
    <row r="6051" spans="1:14" hidden="1" x14ac:dyDescent="0.35">
      <c r="A6051" s="1" t="s">
        <v>487</v>
      </c>
      <c r="B6051" s="1" t="s">
        <v>488</v>
      </c>
      <c r="C6051" s="2" t="s">
        <v>658</v>
      </c>
      <c r="D6051" s="1" t="s">
        <v>317</v>
      </c>
      <c r="E6051" s="1">
        <v>6110</v>
      </c>
      <c r="F6051" s="1" t="s">
        <v>490</v>
      </c>
      <c r="G6051" s="2" t="s">
        <v>508</v>
      </c>
      <c r="H6051" s="1" t="s">
        <v>509</v>
      </c>
      <c r="I6051" s="1">
        <v>2012</v>
      </c>
      <c r="J6051" s="1">
        <v>2012</v>
      </c>
      <c r="K6051" s="1" t="s">
        <v>493</v>
      </c>
      <c r="L6051" s="1">
        <v>5</v>
      </c>
      <c r="M6051" s="1" t="s">
        <v>504</v>
      </c>
      <c r="N6051" s="1" t="s">
        <v>505</v>
      </c>
    </row>
    <row r="6052" spans="1:14" hidden="1" x14ac:dyDescent="0.35">
      <c r="A6052" s="1" t="s">
        <v>487</v>
      </c>
      <c r="B6052" s="1" t="s">
        <v>488</v>
      </c>
      <c r="C6052" s="2" t="s">
        <v>658</v>
      </c>
      <c r="D6052" s="1" t="s">
        <v>317</v>
      </c>
      <c r="E6052" s="1">
        <v>6110</v>
      </c>
      <c r="F6052" s="1" t="s">
        <v>490</v>
      </c>
      <c r="G6052" s="2" t="s">
        <v>508</v>
      </c>
      <c r="H6052" s="1" t="s">
        <v>509</v>
      </c>
      <c r="I6052" s="1">
        <v>2013</v>
      </c>
      <c r="J6052" s="1">
        <v>2013</v>
      </c>
      <c r="K6052" s="1" t="s">
        <v>493</v>
      </c>
      <c r="L6052" s="1">
        <v>9.3699999999999992</v>
      </c>
      <c r="M6052" s="1" t="s">
        <v>504</v>
      </c>
      <c r="N6052" s="1" t="s">
        <v>505</v>
      </c>
    </row>
    <row r="6053" spans="1:14" hidden="1" x14ac:dyDescent="0.35">
      <c r="A6053" s="1" t="s">
        <v>487</v>
      </c>
      <c r="B6053" s="1" t="s">
        <v>488</v>
      </c>
      <c r="C6053" s="2" t="s">
        <v>658</v>
      </c>
      <c r="D6053" s="1" t="s">
        <v>317</v>
      </c>
      <c r="E6053" s="1">
        <v>6110</v>
      </c>
      <c r="F6053" s="1" t="s">
        <v>490</v>
      </c>
      <c r="G6053" s="2" t="s">
        <v>508</v>
      </c>
      <c r="H6053" s="1" t="s">
        <v>509</v>
      </c>
      <c r="I6053" s="1">
        <v>2014</v>
      </c>
      <c r="J6053" s="1">
        <v>2014</v>
      </c>
      <c r="K6053" s="1" t="s">
        <v>493</v>
      </c>
      <c r="L6053" s="1">
        <v>8.7200000000000006</v>
      </c>
      <c r="M6053" s="1" t="s">
        <v>504</v>
      </c>
      <c r="N6053" s="1" t="s">
        <v>505</v>
      </c>
    </row>
    <row r="6054" spans="1:14" hidden="1" x14ac:dyDescent="0.35">
      <c r="A6054" s="1" t="s">
        <v>487</v>
      </c>
      <c r="B6054" s="1" t="s">
        <v>488</v>
      </c>
      <c r="C6054" s="2" t="s">
        <v>658</v>
      </c>
      <c r="D6054" s="1" t="s">
        <v>317</v>
      </c>
      <c r="E6054" s="1">
        <v>6110</v>
      </c>
      <c r="F6054" s="1" t="s">
        <v>490</v>
      </c>
      <c r="G6054" s="2" t="s">
        <v>508</v>
      </c>
      <c r="H6054" s="1" t="s">
        <v>509</v>
      </c>
      <c r="I6054" s="1">
        <v>2015</v>
      </c>
      <c r="J6054" s="1">
        <v>2015</v>
      </c>
      <c r="K6054" s="1" t="s">
        <v>493</v>
      </c>
      <c r="L6054" s="1">
        <v>2.91</v>
      </c>
      <c r="M6054" s="1" t="s">
        <v>504</v>
      </c>
      <c r="N6054" s="1" t="s">
        <v>505</v>
      </c>
    </row>
    <row r="6055" spans="1:14" hidden="1" x14ac:dyDescent="0.35">
      <c r="A6055" s="1" t="s">
        <v>487</v>
      </c>
      <c r="B6055" s="1" t="s">
        <v>488</v>
      </c>
      <c r="C6055" s="2" t="s">
        <v>658</v>
      </c>
      <c r="D6055" s="1" t="s">
        <v>317</v>
      </c>
      <c r="E6055" s="1">
        <v>6110</v>
      </c>
      <c r="F6055" s="1" t="s">
        <v>490</v>
      </c>
      <c r="G6055" s="2" t="s">
        <v>508</v>
      </c>
      <c r="H6055" s="1" t="s">
        <v>509</v>
      </c>
      <c r="I6055" s="1">
        <v>2016</v>
      </c>
      <c r="J6055" s="1">
        <v>2016</v>
      </c>
      <c r="K6055" s="1" t="s">
        <v>493</v>
      </c>
      <c r="L6055" s="1">
        <v>3.34</v>
      </c>
      <c r="M6055" s="1" t="s">
        <v>504</v>
      </c>
      <c r="N6055" s="1" t="s">
        <v>505</v>
      </c>
    </row>
    <row r="6056" spans="1:14" hidden="1" x14ac:dyDescent="0.35">
      <c r="A6056" s="1" t="s">
        <v>487</v>
      </c>
      <c r="B6056" s="1" t="s">
        <v>488</v>
      </c>
      <c r="C6056" s="2" t="s">
        <v>658</v>
      </c>
      <c r="D6056" s="1" t="s">
        <v>317</v>
      </c>
      <c r="E6056" s="1">
        <v>6110</v>
      </c>
      <c r="F6056" s="1" t="s">
        <v>490</v>
      </c>
      <c r="G6056" s="2" t="s">
        <v>508</v>
      </c>
      <c r="H6056" s="1" t="s">
        <v>509</v>
      </c>
      <c r="I6056" s="1">
        <v>2017</v>
      </c>
      <c r="J6056" s="1">
        <v>2017</v>
      </c>
      <c r="K6056" s="1" t="s">
        <v>493</v>
      </c>
      <c r="L6056" s="1">
        <v>2.68</v>
      </c>
      <c r="M6056" s="1" t="s">
        <v>504</v>
      </c>
      <c r="N6056" s="1" t="s">
        <v>505</v>
      </c>
    </row>
    <row r="6057" spans="1:14" hidden="1" x14ac:dyDescent="0.35">
      <c r="A6057" s="1" t="s">
        <v>487</v>
      </c>
      <c r="B6057" s="1" t="s">
        <v>488</v>
      </c>
      <c r="C6057" s="2" t="s">
        <v>658</v>
      </c>
      <c r="D6057" s="1" t="s">
        <v>317</v>
      </c>
      <c r="E6057" s="1">
        <v>6110</v>
      </c>
      <c r="F6057" s="1" t="s">
        <v>490</v>
      </c>
      <c r="G6057" s="2" t="s">
        <v>508</v>
      </c>
      <c r="H6057" s="1" t="s">
        <v>509</v>
      </c>
      <c r="I6057" s="1">
        <v>2018</v>
      </c>
      <c r="J6057" s="1">
        <v>2018</v>
      </c>
      <c r="K6057" s="1" t="s">
        <v>493</v>
      </c>
      <c r="L6057" s="1">
        <v>4.41</v>
      </c>
      <c r="M6057" s="1" t="s">
        <v>504</v>
      </c>
      <c r="N6057" s="1" t="s">
        <v>505</v>
      </c>
    </row>
    <row r="6058" spans="1:14" hidden="1" x14ac:dyDescent="0.35">
      <c r="A6058" s="1" t="s">
        <v>487</v>
      </c>
      <c r="B6058" s="1" t="s">
        <v>488</v>
      </c>
      <c r="C6058" s="2" t="s">
        <v>659</v>
      </c>
      <c r="D6058" s="1" t="s">
        <v>321</v>
      </c>
      <c r="E6058" s="1">
        <v>6110</v>
      </c>
      <c r="F6058" s="1" t="s">
        <v>490</v>
      </c>
      <c r="G6058" s="2" t="s">
        <v>499</v>
      </c>
      <c r="H6058" s="1" t="s">
        <v>500</v>
      </c>
      <c r="I6058" s="1">
        <v>2001</v>
      </c>
      <c r="J6058" s="1">
        <v>2001</v>
      </c>
      <c r="K6058" s="1" t="s">
        <v>493</v>
      </c>
      <c r="L6058" s="1">
        <v>69.95</v>
      </c>
      <c r="M6058" s="1" t="s">
        <v>504</v>
      </c>
      <c r="N6058" s="1" t="s">
        <v>505</v>
      </c>
    </row>
    <row r="6059" spans="1:14" hidden="1" x14ac:dyDescent="0.35">
      <c r="A6059" s="1" t="s">
        <v>487</v>
      </c>
      <c r="B6059" s="1" t="s">
        <v>488</v>
      </c>
      <c r="C6059" s="2" t="s">
        <v>659</v>
      </c>
      <c r="D6059" s="1" t="s">
        <v>321</v>
      </c>
      <c r="E6059" s="1">
        <v>6110</v>
      </c>
      <c r="F6059" s="1" t="s">
        <v>490</v>
      </c>
      <c r="G6059" s="2" t="s">
        <v>499</v>
      </c>
      <c r="H6059" s="1" t="s">
        <v>500</v>
      </c>
      <c r="I6059" s="1">
        <v>2002</v>
      </c>
      <c r="J6059" s="1">
        <v>2002</v>
      </c>
      <c r="K6059" s="1" t="s">
        <v>493</v>
      </c>
      <c r="L6059" s="1">
        <v>76.5</v>
      </c>
      <c r="M6059" s="1" t="s">
        <v>504</v>
      </c>
      <c r="N6059" s="1" t="s">
        <v>505</v>
      </c>
    </row>
    <row r="6060" spans="1:14" hidden="1" x14ac:dyDescent="0.35">
      <c r="A6060" s="1" t="s">
        <v>487</v>
      </c>
      <c r="B6060" s="1" t="s">
        <v>488</v>
      </c>
      <c r="C6060" s="2" t="s">
        <v>659</v>
      </c>
      <c r="D6060" s="1" t="s">
        <v>321</v>
      </c>
      <c r="E6060" s="1">
        <v>6110</v>
      </c>
      <c r="F6060" s="1" t="s">
        <v>490</v>
      </c>
      <c r="G6060" s="2" t="s">
        <v>499</v>
      </c>
      <c r="H6060" s="1" t="s">
        <v>500</v>
      </c>
      <c r="I6060" s="1">
        <v>2003</v>
      </c>
      <c r="J6060" s="1">
        <v>2003</v>
      </c>
      <c r="K6060" s="1" t="s">
        <v>493</v>
      </c>
      <c r="L6060" s="1">
        <v>78.040000000000006</v>
      </c>
      <c r="M6060" s="1" t="s">
        <v>504</v>
      </c>
      <c r="N6060" s="1" t="s">
        <v>505</v>
      </c>
    </row>
    <row r="6061" spans="1:14" hidden="1" x14ac:dyDescent="0.35">
      <c r="A6061" s="1" t="s">
        <v>487</v>
      </c>
      <c r="B6061" s="1" t="s">
        <v>488</v>
      </c>
      <c r="C6061" s="2" t="s">
        <v>659</v>
      </c>
      <c r="D6061" s="1" t="s">
        <v>321</v>
      </c>
      <c r="E6061" s="1">
        <v>6110</v>
      </c>
      <c r="F6061" s="1" t="s">
        <v>490</v>
      </c>
      <c r="G6061" s="2" t="s">
        <v>499</v>
      </c>
      <c r="H6061" s="1" t="s">
        <v>500</v>
      </c>
      <c r="I6061" s="1">
        <v>2004</v>
      </c>
      <c r="J6061" s="1">
        <v>2004</v>
      </c>
      <c r="K6061" s="1" t="s">
        <v>493</v>
      </c>
      <c r="L6061" s="1">
        <v>95.51</v>
      </c>
      <c r="M6061" s="1" t="s">
        <v>504</v>
      </c>
      <c r="N6061" s="1" t="s">
        <v>505</v>
      </c>
    </row>
    <row r="6062" spans="1:14" hidden="1" x14ac:dyDescent="0.35">
      <c r="A6062" s="1" t="s">
        <v>487</v>
      </c>
      <c r="B6062" s="1" t="s">
        <v>488</v>
      </c>
      <c r="C6062" s="2" t="s">
        <v>659</v>
      </c>
      <c r="D6062" s="1" t="s">
        <v>321</v>
      </c>
      <c r="E6062" s="1">
        <v>6110</v>
      </c>
      <c r="F6062" s="1" t="s">
        <v>490</v>
      </c>
      <c r="G6062" s="2" t="s">
        <v>499</v>
      </c>
      <c r="H6062" s="1" t="s">
        <v>500</v>
      </c>
      <c r="I6062" s="1">
        <v>2005</v>
      </c>
      <c r="J6062" s="1">
        <v>2005</v>
      </c>
      <c r="K6062" s="1" t="s">
        <v>493</v>
      </c>
      <c r="L6062" s="1">
        <v>134.63</v>
      </c>
      <c r="M6062" s="1" t="s">
        <v>504</v>
      </c>
      <c r="N6062" s="1" t="s">
        <v>505</v>
      </c>
    </row>
    <row r="6063" spans="1:14" hidden="1" x14ac:dyDescent="0.35">
      <c r="A6063" s="1" t="s">
        <v>487</v>
      </c>
      <c r="B6063" s="1" t="s">
        <v>488</v>
      </c>
      <c r="C6063" s="2" t="s">
        <v>659</v>
      </c>
      <c r="D6063" s="1" t="s">
        <v>321</v>
      </c>
      <c r="E6063" s="1">
        <v>6110</v>
      </c>
      <c r="F6063" s="1" t="s">
        <v>490</v>
      </c>
      <c r="G6063" s="2" t="s">
        <v>499</v>
      </c>
      <c r="H6063" s="1" t="s">
        <v>500</v>
      </c>
      <c r="I6063" s="1">
        <v>2006</v>
      </c>
      <c r="J6063" s="1">
        <v>2006</v>
      </c>
      <c r="K6063" s="1" t="s">
        <v>493</v>
      </c>
      <c r="L6063" s="1">
        <v>140.68</v>
      </c>
      <c r="M6063" s="1" t="s">
        <v>504</v>
      </c>
      <c r="N6063" s="1" t="s">
        <v>505</v>
      </c>
    </row>
    <row r="6064" spans="1:14" hidden="1" x14ac:dyDescent="0.35">
      <c r="A6064" s="1" t="s">
        <v>487</v>
      </c>
      <c r="B6064" s="1" t="s">
        <v>488</v>
      </c>
      <c r="C6064" s="2" t="s">
        <v>659</v>
      </c>
      <c r="D6064" s="1" t="s">
        <v>321</v>
      </c>
      <c r="E6064" s="1">
        <v>6110</v>
      </c>
      <c r="F6064" s="1" t="s">
        <v>490</v>
      </c>
      <c r="G6064" s="2" t="s">
        <v>499</v>
      </c>
      <c r="H6064" s="1" t="s">
        <v>500</v>
      </c>
      <c r="I6064" s="1">
        <v>2007</v>
      </c>
      <c r="J6064" s="1">
        <v>2007</v>
      </c>
      <c r="K6064" s="1" t="s">
        <v>493</v>
      </c>
      <c r="L6064" s="1">
        <v>183.66</v>
      </c>
      <c r="M6064" s="1" t="s">
        <v>504</v>
      </c>
      <c r="N6064" s="1" t="s">
        <v>505</v>
      </c>
    </row>
    <row r="6065" spans="1:14" hidden="1" x14ac:dyDescent="0.35">
      <c r="A6065" s="1" t="s">
        <v>487</v>
      </c>
      <c r="B6065" s="1" t="s">
        <v>488</v>
      </c>
      <c r="C6065" s="2" t="s">
        <v>659</v>
      </c>
      <c r="D6065" s="1" t="s">
        <v>321</v>
      </c>
      <c r="E6065" s="1">
        <v>6110</v>
      </c>
      <c r="F6065" s="1" t="s">
        <v>490</v>
      </c>
      <c r="G6065" s="2" t="s">
        <v>499</v>
      </c>
      <c r="H6065" s="1" t="s">
        <v>500</v>
      </c>
      <c r="I6065" s="1">
        <v>2008</v>
      </c>
      <c r="J6065" s="1">
        <v>2008</v>
      </c>
      <c r="K6065" s="1" t="s">
        <v>493</v>
      </c>
      <c r="L6065" s="1">
        <v>150.91999999999999</v>
      </c>
      <c r="M6065" s="1" t="s">
        <v>504</v>
      </c>
      <c r="N6065" s="1" t="s">
        <v>505</v>
      </c>
    </row>
    <row r="6066" spans="1:14" hidden="1" x14ac:dyDescent="0.35">
      <c r="A6066" s="1" t="s">
        <v>487</v>
      </c>
      <c r="B6066" s="1" t="s">
        <v>488</v>
      </c>
      <c r="C6066" s="2" t="s">
        <v>659</v>
      </c>
      <c r="D6066" s="1" t="s">
        <v>321</v>
      </c>
      <c r="E6066" s="1">
        <v>6110</v>
      </c>
      <c r="F6066" s="1" t="s">
        <v>490</v>
      </c>
      <c r="G6066" s="2" t="s">
        <v>499</v>
      </c>
      <c r="H6066" s="1" t="s">
        <v>500</v>
      </c>
      <c r="I6066" s="1">
        <v>2009</v>
      </c>
      <c r="J6066" s="1">
        <v>2009</v>
      </c>
      <c r="K6066" s="1" t="s">
        <v>493</v>
      </c>
      <c r="L6066" s="1">
        <v>137.71</v>
      </c>
      <c r="M6066" s="1" t="s">
        <v>504</v>
      </c>
      <c r="N6066" s="1" t="s">
        <v>505</v>
      </c>
    </row>
    <row r="6067" spans="1:14" hidden="1" x14ac:dyDescent="0.35">
      <c r="A6067" s="1" t="s">
        <v>487</v>
      </c>
      <c r="B6067" s="1" t="s">
        <v>488</v>
      </c>
      <c r="C6067" s="2" t="s">
        <v>659</v>
      </c>
      <c r="D6067" s="1" t="s">
        <v>321</v>
      </c>
      <c r="E6067" s="1">
        <v>6110</v>
      </c>
      <c r="F6067" s="1" t="s">
        <v>490</v>
      </c>
      <c r="G6067" s="2" t="s">
        <v>499</v>
      </c>
      <c r="H6067" s="1" t="s">
        <v>500</v>
      </c>
      <c r="I6067" s="1">
        <v>2010</v>
      </c>
      <c r="J6067" s="1">
        <v>2010</v>
      </c>
      <c r="K6067" s="1" t="s">
        <v>493</v>
      </c>
      <c r="L6067" s="1">
        <v>122.26</v>
      </c>
      <c r="M6067" s="1" t="s">
        <v>504</v>
      </c>
      <c r="N6067" s="1" t="s">
        <v>505</v>
      </c>
    </row>
    <row r="6068" spans="1:14" hidden="1" x14ac:dyDescent="0.35">
      <c r="A6068" s="1" t="s">
        <v>487</v>
      </c>
      <c r="B6068" s="1" t="s">
        <v>488</v>
      </c>
      <c r="C6068" s="2" t="s">
        <v>659</v>
      </c>
      <c r="D6068" s="1" t="s">
        <v>321</v>
      </c>
      <c r="E6068" s="1">
        <v>6110</v>
      </c>
      <c r="F6068" s="1" t="s">
        <v>490</v>
      </c>
      <c r="G6068" s="2" t="s">
        <v>499</v>
      </c>
      <c r="H6068" s="1" t="s">
        <v>500</v>
      </c>
      <c r="I6068" s="1">
        <v>2011</v>
      </c>
      <c r="J6068" s="1">
        <v>2011</v>
      </c>
      <c r="K6068" s="1" t="s">
        <v>493</v>
      </c>
      <c r="L6068" s="1">
        <v>161.28</v>
      </c>
      <c r="M6068" s="1" t="s">
        <v>504</v>
      </c>
      <c r="N6068" s="1" t="s">
        <v>505</v>
      </c>
    </row>
    <row r="6069" spans="1:14" hidden="1" x14ac:dyDescent="0.35">
      <c r="A6069" s="1" t="s">
        <v>487</v>
      </c>
      <c r="B6069" s="1" t="s">
        <v>488</v>
      </c>
      <c r="C6069" s="2" t="s">
        <v>659</v>
      </c>
      <c r="D6069" s="1" t="s">
        <v>321</v>
      </c>
      <c r="E6069" s="1">
        <v>6110</v>
      </c>
      <c r="F6069" s="1" t="s">
        <v>490</v>
      </c>
      <c r="G6069" s="2" t="s">
        <v>499</v>
      </c>
      <c r="H6069" s="1" t="s">
        <v>500</v>
      </c>
      <c r="I6069" s="1">
        <v>2012</v>
      </c>
      <c r="J6069" s="1">
        <v>2012</v>
      </c>
      <c r="K6069" s="1" t="s">
        <v>493</v>
      </c>
      <c r="L6069" s="1">
        <v>184.54</v>
      </c>
      <c r="M6069" s="1" t="s">
        <v>504</v>
      </c>
      <c r="N6069" s="1" t="s">
        <v>505</v>
      </c>
    </row>
    <row r="6070" spans="1:14" hidden="1" x14ac:dyDescent="0.35">
      <c r="A6070" s="1" t="s">
        <v>487</v>
      </c>
      <c r="B6070" s="1" t="s">
        <v>488</v>
      </c>
      <c r="C6070" s="2" t="s">
        <v>659</v>
      </c>
      <c r="D6070" s="1" t="s">
        <v>321</v>
      </c>
      <c r="E6070" s="1">
        <v>6110</v>
      </c>
      <c r="F6070" s="1" t="s">
        <v>490</v>
      </c>
      <c r="G6070" s="2" t="s">
        <v>499</v>
      </c>
      <c r="H6070" s="1" t="s">
        <v>500</v>
      </c>
      <c r="I6070" s="1">
        <v>2013</v>
      </c>
      <c r="J6070" s="1">
        <v>2013</v>
      </c>
      <c r="K6070" s="1" t="s">
        <v>493</v>
      </c>
      <c r="L6070" s="1">
        <v>107.75</v>
      </c>
      <c r="M6070" s="1" t="s">
        <v>504</v>
      </c>
      <c r="N6070" s="1" t="s">
        <v>505</v>
      </c>
    </row>
    <row r="6071" spans="1:14" hidden="1" x14ac:dyDescent="0.35">
      <c r="A6071" s="1" t="s">
        <v>487</v>
      </c>
      <c r="B6071" s="1" t="s">
        <v>488</v>
      </c>
      <c r="C6071" s="2" t="s">
        <v>659</v>
      </c>
      <c r="D6071" s="1" t="s">
        <v>321</v>
      </c>
      <c r="E6071" s="1">
        <v>6110</v>
      </c>
      <c r="F6071" s="1" t="s">
        <v>490</v>
      </c>
      <c r="G6071" s="2" t="s">
        <v>499</v>
      </c>
      <c r="H6071" s="1" t="s">
        <v>500</v>
      </c>
      <c r="I6071" s="1">
        <v>2014</v>
      </c>
      <c r="J6071" s="1">
        <v>2014</v>
      </c>
      <c r="K6071" s="1" t="s">
        <v>493</v>
      </c>
      <c r="L6071" s="1">
        <v>87.84</v>
      </c>
      <c r="M6071" s="1" t="s">
        <v>504</v>
      </c>
      <c r="N6071" s="1" t="s">
        <v>505</v>
      </c>
    </row>
    <row r="6072" spans="1:14" hidden="1" x14ac:dyDescent="0.35">
      <c r="A6072" s="1" t="s">
        <v>487</v>
      </c>
      <c r="B6072" s="1" t="s">
        <v>488</v>
      </c>
      <c r="C6072" s="2" t="s">
        <v>659</v>
      </c>
      <c r="D6072" s="1" t="s">
        <v>321</v>
      </c>
      <c r="E6072" s="1">
        <v>6110</v>
      </c>
      <c r="F6072" s="1" t="s">
        <v>490</v>
      </c>
      <c r="G6072" s="2" t="s">
        <v>499</v>
      </c>
      <c r="H6072" s="1" t="s">
        <v>500</v>
      </c>
      <c r="I6072" s="1">
        <v>2015</v>
      </c>
      <c r="J6072" s="1">
        <v>2015</v>
      </c>
      <c r="K6072" s="1" t="s">
        <v>493</v>
      </c>
      <c r="L6072" s="1">
        <v>106</v>
      </c>
      <c r="M6072" s="1" t="s">
        <v>504</v>
      </c>
      <c r="N6072" s="1" t="s">
        <v>505</v>
      </c>
    </row>
    <row r="6073" spans="1:14" hidden="1" x14ac:dyDescent="0.35">
      <c r="A6073" s="1" t="s">
        <v>487</v>
      </c>
      <c r="B6073" s="1" t="s">
        <v>488</v>
      </c>
      <c r="C6073" s="2" t="s">
        <v>659</v>
      </c>
      <c r="D6073" s="1" t="s">
        <v>321</v>
      </c>
      <c r="E6073" s="1">
        <v>6110</v>
      </c>
      <c r="F6073" s="1" t="s">
        <v>490</v>
      </c>
      <c r="G6073" s="2" t="s">
        <v>508</v>
      </c>
      <c r="H6073" s="1" t="s">
        <v>509</v>
      </c>
      <c r="I6073" s="1">
        <v>2001</v>
      </c>
      <c r="J6073" s="1">
        <v>2001</v>
      </c>
      <c r="K6073" s="1" t="s">
        <v>493</v>
      </c>
      <c r="L6073" s="1">
        <v>3.34</v>
      </c>
      <c r="M6073" s="1" t="s">
        <v>504</v>
      </c>
      <c r="N6073" s="1" t="s">
        <v>505</v>
      </c>
    </row>
    <row r="6074" spans="1:14" hidden="1" x14ac:dyDescent="0.35">
      <c r="A6074" s="1" t="s">
        <v>487</v>
      </c>
      <c r="B6074" s="1" t="s">
        <v>488</v>
      </c>
      <c r="C6074" s="2" t="s">
        <v>659</v>
      </c>
      <c r="D6074" s="1" t="s">
        <v>321</v>
      </c>
      <c r="E6074" s="1">
        <v>6110</v>
      </c>
      <c r="F6074" s="1" t="s">
        <v>490</v>
      </c>
      <c r="G6074" s="2" t="s">
        <v>508</v>
      </c>
      <c r="H6074" s="1" t="s">
        <v>509</v>
      </c>
      <c r="I6074" s="1">
        <v>2002</v>
      </c>
      <c r="J6074" s="1">
        <v>2002</v>
      </c>
      <c r="K6074" s="1" t="s">
        <v>493</v>
      </c>
      <c r="L6074" s="1">
        <v>3.82</v>
      </c>
      <c r="M6074" s="1" t="s">
        <v>504</v>
      </c>
      <c r="N6074" s="1" t="s">
        <v>505</v>
      </c>
    </row>
    <row r="6075" spans="1:14" hidden="1" x14ac:dyDescent="0.35">
      <c r="A6075" s="1" t="s">
        <v>487</v>
      </c>
      <c r="B6075" s="1" t="s">
        <v>488</v>
      </c>
      <c r="C6075" s="2" t="s">
        <v>659</v>
      </c>
      <c r="D6075" s="1" t="s">
        <v>321</v>
      </c>
      <c r="E6075" s="1">
        <v>6110</v>
      </c>
      <c r="F6075" s="1" t="s">
        <v>490</v>
      </c>
      <c r="G6075" s="2" t="s">
        <v>508</v>
      </c>
      <c r="H6075" s="1" t="s">
        <v>509</v>
      </c>
      <c r="I6075" s="1">
        <v>2003</v>
      </c>
      <c r="J6075" s="1">
        <v>2003</v>
      </c>
      <c r="K6075" s="1" t="s">
        <v>493</v>
      </c>
      <c r="L6075" s="1">
        <v>2.88</v>
      </c>
      <c r="M6075" s="1" t="s">
        <v>504</v>
      </c>
      <c r="N6075" s="1" t="s">
        <v>505</v>
      </c>
    </row>
    <row r="6076" spans="1:14" hidden="1" x14ac:dyDescent="0.35">
      <c r="A6076" s="1" t="s">
        <v>487</v>
      </c>
      <c r="B6076" s="1" t="s">
        <v>488</v>
      </c>
      <c r="C6076" s="2" t="s">
        <v>659</v>
      </c>
      <c r="D6076" s="1" t="s">
        <v>321</v>
      </c>
      <c r="E6076" s="1">
        <v>6110</v>
      </c>
      <c r="F6076" s="1" t="s">
        <v>490</v>
      </c>
      <c r="G6076" s="2" t="s">
        <v>508</v>
      </c>
      <c r="H6076" s="1" t="s">
        <v>509</v>
      </c>
      <c r="I6076" s="1">
        <v>2004</v>
      </c>
      <c r="J6076" s="1">
        <v>2004</v>
      </c>
      <c r="K6076" s="1" t="s">
        <v>493</v>
      </c>
      <c r="L6076" s="1">
        <v>4.32</v>
      </c>
      <c r="M6076" s="1" t="s">
        <v>504</v>
      </c>
      <c r="N6076" s="1" t="s">
        <v>505</v>
      </c>
    </row>
    <row r="6077" spans="1:14" hidden="1" x14ac:dyDescent="0.35">
      <c r="A6077" s="1" t="s">
        <v>487</v>
      </c>
      <c r="B6077" s="1" t="s">
        <v>488</v>
      </c>
      <c r="C6077" s="2" t="s">
        <v>659</v>
      </c>
      <c r="D6077" s="1" t="s">
        <v>321</v>
      </c>
      <c r="E6077" s="1">
        <v>6110</v>
      </c>
      <c r="F6077" s="1" t="s">
        <v>490</v>
      </c>
      <c r="G6077" s="2" t="s">
        <v>508</v>
      </c>
      <c r="H6077" s="1" t="s">
        <v>509</v>
      </c>
      <c r="I6077" s="1">
        <v>2005</v>
      </c>
      <c r="J6077" s="1">
        <v>2005</v>
      </c>
      <c r="K6077" s="1" t="s">
        <v>493</v>
      </c>
      <c r="L6077" s="1">
        <v>12.06</v>
      </c>
      <c r="M6077" s="1" t="s">
        <v>504</v>
      </c>
      <c r="N6077" s="1" t="s">
        <v>505</v>
      </c>
    </row>
    <row r="6078" spans="1:14" hidden="1" x14ac:dyDescent="0.35">
      <c r="A6078" s="1" t="s">
        <v>487</v>
      </c>
      <c r="B6078" s="1" t="s">
        <v>488</v>
      </c>
      <c r="C6078" s="2" t="s">
        <v>659</v>
      </c>
      <c r="D6078" s="1" t="s">
        <v>321</v>
      </c>
      <c r="E6078" s="1">
        <v>6110</v>
      </c>
      <c r="F6078" s="1" t="s">
        <v>490</v>
      </c>
      <c r="G6078" s="2" t="s">
        <v>508</v>
      </c>
      <c r="H6078" s="1" t="s">
        <v>509</v>
      </c>
      <c r="I6078" s="1">
        <v>2006</v>
      </c>
      <c r="J6078" s="1">
        <v>2006</v>
      </c>
      <c r="K6078" s="1" t="s">
        <v>493</v>
      </c>
      <c r="L6078" s="1">
        <v>13.01</v>
      </c>
      <c r="M6078" s="1" t="s">
        <v>504</v>
      </c>
      <c r="N6078" s="1" t="s">
        <v>505</v>
      </c>
    </row>
    <row r="6079" spans="1:14" hidden="1" x14ac:dyDescent="0.35">
      <c r="A6079" s="1" t="s">
        <v>487</v>
      </c>
      <c r="B6079" s="1" t="s">
        <v>488</v>
      </c>
      <c r="C6079" s="2" t="s">
        <v>659</v>
      </c>
      <c r="D6079" s="1" t="s">
        <v>321</v>
      </c>
      <c r="E6079" s="1">
        <v>6110</v>
      </c>
      <c r="F6079" s="1" t="s">
        <v>490</v>
      </c>
      <c r="G6079" s="2" t="s">
        <v>508</v>
      </c>
      <c r="H6079" s="1" t="s">
        <v>509</v>
      </c>
      <c r="I6079" s="1">
        <v>2007</v>
      </c>
      <c r="J6079" s="1">
        <v>2007</v>
      </c>
      <c r="K6079" s="1" t="s">
        <v>493</v>
      </c>
      <c r="L6079" s="1">
        <v>11.77</v>
      </c>
      <c r="M6079" s="1" t="s">
        <v>504</v>
      </c>
      <c r="N6079" s="1" t="s">
        <v>505</v>
      </c>
    </row>
    <row r="6080" spans="1:14" hidden="1" x14ac:dyDescent="0.35">
      <c r="A6080" s="1" t="s">
        <v>487</v>
      </c>
      <c r="B6080" s="1" t="s">
        <v>488</v>
      </c>
      <c r="C6080" s="2" t="s">
        <v>659</v>
      </c>
      <c r="D6080" s="1" t="s">
        <v>321</v>
      </c>
      <c r="E6080" s="1">
        <v>6110</v>
      </c>
      <c r="F6080" s="1" t="s">
        <v>490</v>
      </c>
      <c r="G6080" s="2" t="s">
        <v>508</v>
      </c>
      <c r="H6080" s="1" t="s">
        <v>509</v>
      </c>
      <c r="I6080" s="1">
        <v>2008</v>
      </c>
      <c r="J6080" s="1">
        <v>2008</v>
      </c>
      <c r="K6080" s="1" t="s">
        <v>493</v>
      </c>
      <c r="L6080" s="1">
        <v>7.2</v>
      </c>
      <c r="M6080" s="1" t="s">
        <v>504</v>
      </c>
      <c r="N6080" s="1" t="s">
        <v>505</v>
      </c>
    </row>
    <row r="6081" spans="1:14" hidden="1" x14ac:dyDescent="0.35">
      <c r="A6081" s="1" t="s">
        <v>487</v>
      </c>
      <c r="B6081" s="1" t="s">
        <v>488</v>
      </c>
      <c r="C6081" s="2" t="s">
        <v>659</v>
      </c>
      <c r="D6081" s="1" t="s">
        <v>321</v>
      </c>
      <c r="E6081" s="1">
        <v>6110</v>
      </c>
      <c r="F6081" s="1" t="s">
        <v>490</v>
      </c>
      <c r="G6081" s="2" t="s">
        <v>508</v>
      </c>
      <c r="H6081" s="1" t="s">
        <v>509</v>
      </c>
      <c r="I6081" s="1">
        <v>2009</v>
      </c>
      <c r="J6081" s="1">
        <v>2009</v>
      </c>
      <c r="K6081" s="1" t="s">
        <v>493</v>
      </c>
      <c r="L6081" s="1">
        <v>6.17</v>
      </c>
      <c r="M6081" s="1" t="s">
        <v>504</v>
      </c>
      <c r="N6081" s="1" t="s">
        <v>505</v>
      </c>
    </row>
    <row r="6082" spans="1:14" hidden="1" x14ac:dyDescent="0.35">
      <c r="A6082" s="1" t="s">
        <v>487</v>
      </c>
      <c r="B6082" s="1" t="s">
        <v>488</v>
      </c>
      <c r="C6082" s="2" t="s">
        <v>659</v>
      </c>
      <c r="D6082" s="1" t="s">
        <v>321</v>
      </c>
      <c r="E6082" s="1">
        <v>6110</v>
      </c>
      <c r="F6082" s="1" t="s">
        <v>490</v>
      </c>
      <c r="G6082" s="2" t="s">
        <v>508</v>
      </c>
      <c r="H6082" s="1" t="s">
        <v>509</v>
      </c>
      <c r="I6082" s="1">
        <v>2010</v>
      </c>
      <c r="J6082" s="1">
        <v>2010</v>
      </c>
      <c r="K6082" s="1" t="s">
        <v>493</v>
      </c>
      <c r="L6082" s="1">
        <v>4.3899999999999997</v>
      </c>
      <c r="M6082" s="1" t="s">
        <v>504</v>
      </c>
      <c r="N6082" s="1" t="s">
        <v>505</v>
      </c>
    </row>
    <row r="6083" spans="1:14" hidden="1" x14ac:dyDescent="0.35">
      <c r="A6083" s="1" t="s">
        <v>487</v>
      </c>
      <c r="B6083" s="1" t="s">
        <v>488</v>
      </c>
      <c r="C6083" s="2" t="s">
        <v>659</v>
      </c>
      <c r="D6083" s="1" t="s">
        <v>321</v>
      </c>
      <c r="E6083" s="1">
        <v>6110</v>
      </c>
      <c r="F6083" s="1" t="s">
        <v>490</v>
      </c>
      <c r="G6083" s="2" t="s">
        <v>508</v>
      </c>
      <c r="H6083" s="1" t="s">
        <v>509</v>
      </c>
      <c r="I6083" s="1">
        <v>2011</v>
      </c>
      <c r="J6083" s="1">
        <v>2011</v>
      </c>
      <c r="K6083" s="1" t="s">
        <v>493</v>
      </c>
      <c r="L6083" s="1">
        <v>4.3499999999999996</v>
      </c>
      <c r="M6083" s="1" t="s">
        <v>504</v>
      </c>
      <c r="N6083" s="1" t="s">
        <v>505</v>
      </c>
    </row>
    <row r="6084" spans="1:14" hidden="1" x14ac:dyDescent="0.35">
      <c r="A6084" s="1" t="s">
        <v>487</v>
      </c>
      <c r="B6084" s="1" t="s">
        <v>488</v>
      </c>
      <c r="C6084" s="2" t="s">
        <v>659</v>
      </c>
      <c r="D6084" s="1" t="s">
        <v>321</v>
      </c>
      <c r="E6084" s="1">
        <v>6110</v>
      </c>
      <c r="F6084" s="1" t="s">
        <v>490</v>
      </c>
      <c r="G6084" s="2" t="s">
        <v>508</v>
      </c>
      <c r="H6084" s="1" t="s">
        <v>509</v>
      </c>
      <c r="I6084" s="1">
        <v>2012</v>
      </c>
      <c r="J6084" s="1">
        <v>2012</v>
      </c>
      <c r="K6084" s="1" t="s">
        <v>493</v>
      </c>
      <c r="L6084" s="1">
        <v>10.47</v>
      </c>
      <c r="M6084" s="1" t="s">
        <v>504</v>
      </c>
      <c r="N6084" s="1" t="s">
        <v>505</v>
      </c>
    </row>
    <row r="6085" spans="1:14" hidden="1" x14ac:dyDescent="0.35">
      <c r="A6085" s="1" t="s">
        <v>487</v>
      </c>
      <c r="B6085" s="1" t="s">
        <v>488</v>
      </c>
      <c r="C6085" s="2" t="s">
        <v>659</v>
      </c>
      <c r="D6085" s="1" t="s">
        <v>321</v>
      </c>
      <c r="E6085" s="1">
        <v>6110</v>
      </c>
      <c r="F6085" s="1" t="s">
        <v>490</v>
      </c>
      <c r="G6085" s="2" t="s">
        <v>508</v>
      </c>
      <c r="H6085" s="1" t="s">
        <v>509</v>
      </c>
      <c r="I6085" s="1">
        <v>2013</v>
      </c>
      <c r="J6085" s="1">
        <v>2013</v>
      </c>
      <c r="K6085" s="1" t="s">
        <v>493</v>
      </c>
      <c r="L6085" s="1">
        <v>6.81</v>
      </c>
      <c r="M6085" s="1" t="s">
        <v>504</v>
      </c>
      <c r="N6085" s="1" t="s">
        <v>505</v>
      </c>
    </row>
    <row r="6086" spans="1:14" hidden="1" x14ac:dyDescent="0.35">
      <c r="A6086" s="1" t="s">
        <v>487</v>
      </c>
      <c r="B6086" s="1" t="s">
        <v>488</v>
      </c>
      <c r="C6086" s="2" t="s">
        <v>659</v>
      </c>
      <c r="D6086" s="1" t="s">
        <v>321</v>
      </c>
      <c r="E6086" s="1">
        <v>6110</v>
      </c>
      <c r="F6086" s="1" t="s">
        <v>490</v>
      </c>
      <c r="G6086" s="2" t="s">
        <v>508</v>
      </c>
      <c r="H6086" s="1" t="s">
        <v>509</v>
      </c>
      <c r="I6086" s="1">
        <v>2014</v>
      </c>
      <c r="J6086" s="1">
        <v>2014</v>
      </c>
      <c r="K6086" s="1" t="s">
        <v>493</v>
      </c>
      <c r="L6086" s="1">
        <v>7.16</v>
      </c>
      <c r="M6086" s="1" t="s">
        <v>504</v>
      </c>
      <c r="N6086" s="1" t="s">
        <v>505</v>
      </c>
    </row>
    <row r="6087" spans="1:14" hidden="1" x14ac:dyDescent="0.35">
      <c r="A6087" s="1" t="s">
        <v>487</v>
      </c>
      <c r="B6087" s="1" t="s">
        <v>488</v>
      </c>
      <c r="C6087" s="2" t="s">
        <v>659</v>
      </c>
      <c r="D6087" s="1" t="s">
        <v>321</v>
      </c>
      <c r="E6087" s="1">
        <v>6110</v>
      </c>
      <c r="F6087" s="1" t="s">
        <v>490</v>
      </c>
      <c r="G6087" s="2" t="s">
        <v>508</v>
      </c>
      <c r="H6087" s="1" t="s">
        <v>509</v>
      </c>
      <c r="I6087" s="1">
        <v>2015</v>
      </c>
      <c r="J6087" s="1">
        <v>2015</v>
      </c>
      <c r="K6087" s="1" t="s">
        <v>493</v>
      </c>
      <c r="L6087" s="1">
        <v>7.37</v>
      </c>
      <c r="M6087" s="1" t="s">
        <v>504</v>
      </c>
      <c r="N6087" s="1" t="s">
        <v>505</v>
      </c>
    </row>
    <row r="6088" spans="1:14" hidden="1" x14ac:dyDescent="0.35">
      <c r="A6088" s="1" t="s">
        <v>487</v>
      </c>
      <c r="B6088" s="1" t="s">
        <v>488</v>
      </c>
      <c r="C6088" s="2" t="s">
        <v>659</v>
      </c>
      <c r="D6088" s="1" t="s">
        <v>321</v>
      </c>
      <c r="E6088" s="1">
        <v>6110</v>
      </c>
      <c r="F6088" s="1" t="s">
        <v>490</v>
      </c>
      <c r="G6088" s="2" t="s">
        <v>501</v>
      </c>
      <c r="H6088" s="1" t="s">
        <v>502</v>
      </c>
      <c r="I6088" s="1">
        <v>2001</v>
      </c>
      <c r="J6088" s="1">
        <v>2001</v>
      </c>
      <c r="K6088" s="1" t="s">
        <v>493</v>
      </c>
      <c r="L6088" s="1">
        <v>15.1</v>
      </c>
      <c r="M6088" s="1" t="s">
        <v>504</v>
      </c>
      <c r="N6088" s="1" t="s">
        <v>505</v>
      </c>
    </row>
    <row r="6089" spans="1:14" hidden="1" x14ac:dyDescent="0.35">
      <c r="A6089" s="1" t="s">
        <v>487</v>
      </c>
      <c r="B6089" s="1" t="s">
        <v>488</v>
      </c>
      <c r="C6089" s="2" t="s">
        <v>659</v>
      </c>
      <c r="D6089" s="1" t="s">
        <v>321</v>
      </c>
      <c r="E6089" s="1">
        <v>6110</v>
      </c>
      <c r="F6089" s="1" t="s">
        <v>490</v>
      </c>
      <c r="G6089" s="2" t="s">
        <v>501</v>
      </c>
      <c r="H6089" s="1" t="s">
        <v>502</v>
      </c>
      <c r="I6089" s="1">
        <v>2002</v>
      </c>
      <c r="J6089" s="1">
        <v>2002</v>
      </c>
      <c r="K6089" s="1" t="s">
        <v>493</v>
      </c>
      <c r="L6089" s="1">
        <v>24.92</v>
      </c>
      <c r="M6089" s="1" t="s">
        <v>504</v>
      </c>
      <c r="N6089" s="1" t="s">
        <v>505</v>
      </c>
    </row>
    <row r="6090" spans="1:14" hidden="1" x14ac:dyDescent="0.35">
      <c r="A6090" s="1" t="s">
        <v>487</v>
      </c>
      <c r="B6090" s="1" t="s">
        <v>488</v>
      </c>
      <c r="C6090" s="2" t="s">
        <v>659</v>
      </c>
      <c r="D6090" s="1" t="s">
        <v>321</v>
      </c>
      <c r="E6090" s="1">
        <v>6110</v>
      </c>
      <c r="F6090" s="1" t="s">
        <v>490</v>
      </c>
      <c r="G6090" s="2" t="s">
        <v>501</v>
      </c>
      <c r="H6090" s="1" t="s">
        <v>502</v>
      </c>
      <c r="I6090" s="1">
        <v>2003</v>
      </c>
      <c r="J6090" s="1">
        <v>2003</v>
      </c>
      <c r="K6090" s="1" t="s">
        <v>493</v>
      </c>
      <c r="L6090" s="1">
        <v>20.83</v>
      </c>
      <c r="M6090" s="1" t="s">
        <v>504</v>
      </c>
      <c r="N6090" s="1" t="s">
        <v>505</v>
      </c>
    </row>
    <row r="6091" spans="1:14" hidden="1" x14ac:dyDescent="0.35">
      <c r="A6091" s="1" t="s">
        <v>487</v>
      </c>
      <c r="B6091" s="1" t="s">
        <v>488</v>
      </c>
      <c r="C6091" s="2" t="s">
        <v>659</v>
      </c>
      <c r="D6091" s="1" t="s">
        <v>321</v>
      </c>
      <c r="E6091" s="1">
        <v>6110</v>
      </c>
      <c r="F6091" s="1" t="s">
        <v>490</v>
      </c>
      <c r="G6091" s="2" t="s">
        <v>501</v>
      </c>
      <c r="H6091" s="1" t="s">
        <v>502</v>
      </c>
      <c r="I6091" s="1">
        <v>2004</v>
      </c>
      <c r="J6091" s="1">
        <v>2004</v>
      </c>
      <c r="K6091" s="1" t="s">
        <v>493</v>
      </c>
      <c r="L6091" s="1">
        <v>46.64</v>
      </c>
      <c r="M6091" s="1" t="s">
        <v>504</v>
      </c>
      <c r="N6091" s="1" t="s">
        <v>505</v>
      </c>
    </row>
    <row r="6092" spans="1:14" hidden="1" x14ac:dyDescent="0.35">
      <c r="A6092" s="1" t="s">
        <v>487</v>
      </c>
      <c r="B6092" s="1" t="s">
        <v>488</v>
      </c>
      <c r="C6092" s="2" t="s">
        <v>659</v>
      </c>
      <c r="D6092" s="1" t="s">
        <v>321</v>
      </c>
      <c r="E6092" s="1">
        <v>6110</v>
      </c>
      <c r="F6092" s="1" t="s">
        <v>490</v>
      </c>
      <c r="G6092" s="2" t="s">
        <v>501</v>
      </c>
      <c r="H6092" s="1" t="s">
        <v>502</v>
      </c>
      <c r="I6092" s="1">
        <v>2005</v>
      </c>
      <c r="J6092" s="1">
        <v>2005</v>
      </c>
      <c r="K6092" s="1" t="s">
        <v>493</v>
      </c>
      <c r="L6092" s="1">
        <v>81.58</v>
      </c>
      <c r="M6092" s="1" t="s">
        <v>504</v>
      </c>
      <c r="N6092" s="1" t="s">
        <v>505</v>
      </c>
    </row>
    <row r="6093" spans="1:14" hidden="1" x14ac:dyDescent="0.35">
      <c r="A6093" s="1" t="s">
        <v>487</v>
      </c>
      <c r="B6093" s="1" t="s">
        <v>488</v>
      </c>
      <c r="C6093" s="2" t="s">
        <v>659</v>
      </c>
      <c r="D6093" s="1" t="s">
        <v>321</v>
      </c>
      <c r="E6093" s="1">
        <v>6110</v>
      </c>
      <c r="F6093" s="1" t="s">
        <v>490</v>
      </c>
      <c r="G6093" s="2" t="s">
        <v>501</v>
      </c>
      <c r="H6093" s="1" t="s">
        <v>502</v>
      </c>
      <c r="I6093" s="1">
        <v>2006</v>
      </c>
      <c r="J6093" s="1">
        <v>2006</v>
      </c>
      <c r="K6093" s="1" t="s">
        <v>493</v>
      </c>
      <c r="L6093" s="1">
        <v>57.21</v>
      </c>
      <c r="M6093" s="1" t="s">
        <v>504</v>
      </c>
      <c r="N6093" s="1" t="s">
        <v>505</v>
      </c>
    </row>
    <row r="6094" spans="1:14" hidden="1" x14ac:dyDescent="0.35">
      <c r="A6094" s="1" t="s">
        <v>487</v>
      </c>
      <c r="B6094" s="1" t="s">
        <v>488</v>
      </c>
      <c r="C6094" s="2" t="s">
        <v>659</v>
      </c>
      <c r="D6094" s="1" t="s">
        <v>321</v>
      </c>
      <c r="E6094" s="1">
        <v>6110</v>
      </c>
      <c r="F6094" s="1" t="s">
        <v>490</v>
      </c>
      <c r="G6094" s="2" t="s">
        <v>501</v>
      </c>
      <c r="H6094" s="1" t="s">
        <v>502</v>
      </c>
      <c r="I6094" s="1">
        <v>2007</v>
      </c>
      <c r="J6094" s="1">
        <v>2007</v>
      </c>
      <c r="K6094" s="1" t="s">
        <v>493</v>
      </c>
      <c r="L6094" s="1">
        <v>93.85</v>
      </c>
      <c r="M6094" s="1" t="s">
        <v>504</v>
      </c>
      <c r="N6094" s="1" t="s">
        <v>505</v>
      </c>
    </row>
    <row r="6095" spans="1:14" hidden="1" x14ac:dyDescent="0.35">
      <c r="A6095" s="1" t="s">
        <v>487</v>
      </c>
      <c r="B6095" s="1" t="s">
        <v>488</v>
      </c>
      <c r="C6095" s="2" t="s">
        <v>659</v>
      </c>
      <c r="D6095" s="1" t="s">
        <v>321</v>
      </c>
      <c r="E6095" s="1">
        <v>6110</v>
      </c>
      <c r="F6095" s="1" t="s">
        <v>490</v>
      </c>
      <c r="G6095" s="2" t="s">
        <v>501</v>
      </c>
      <c r="H6095" s="1" t="s">
        <v>502</v>
      </c>
      <c r="I6095" s="1">
        <v>2008</v>
      </c>
      <c r="J6095" s="1">
        <v>2008</v>
      </c>
      <c r="K6095" s="1" t="s">
        <v>493</v>
      </c>
      <c r="L6095" s="1">
        <v>72.14</v>
      </c>
      <c r="M6095" s="1" t="s">
        <v>504</v>
      </c>
      <c r="N6095" s="1" t="s">
        <v>505</v>
      </c>
    </row>
    <row r="6096" spans="1:14" hidden="1" x14ac:dyDescent="0.35">
      <c r="A6096" s="1" t="s">
        <v>487</v>
      </c>
      <c r="B6096" s="1" t="s">
        <v>488</v>
      </c>
      <c r="C6096" s="2" t="s">
        <v>659</v>
      </c>
      <c r="D6096" s="1" t="s">
        <v>321</v>
      </c>
      <c r="E6096" s="1">
        <v>6110</v>
      </c>
      <c r="F6096" s="1" t="s">
        <v>490</v>
      </c>
      <c r="G6096" s="2" t="s">
        <v>501</v>
      </c>
      <c r="H6096" s="1" t="s">
        <v>502</v>
      </c>
      <c r="I6096" s="1">
        <v>2009</v>
      </c>
      <c r="J6096" s="1">
        <v>2009</v>
      </c>
      <c r="K6096" s="1" t="s">
        <v>493</v>
      </c>
      <c r="L6096" s="1">
        <v>122.61</v>
      </c>
      <c r="M6096" s="1" t="s">
        <v>504</v>
      </c>
      <c r="N6096" s="1" t="s">
        <v>505</v>
      </c>
    </row>
    <row r="6097" spans="1:15" hidden="1" x14ac:dyDescent="0.35">
      <c r="A6097" s="1" t="s">
        <v>487</v>
      </c>
      <c r="B6097" s="1" t="s">
        <v>488</v>
      </c>
      <c r="C6097" s="2" t="s">
        <v>659</v>
      </c>
      <c r="D6097" s="1" t="s">
        <v>321</v>
      </c>
      <c r="E6097" s="1">
        <v>6110</v>
      </c>
      <c r="F6097" s="1" t="s">
        <v>490</v>
      </c>
      <c r="G6097" s="2" t="s">
        <v>501</v>
      </c>
      <c r="H6097" s="1" t="s">
        <v>502</v>
      </c>
      <c r="I6097" s="1">
        <v>2010</v>
      </c>
      <c r="J6097" s="1">
        <v>2010</v>
      </c>
      <c r="K6097" s="1" t="s">
        <v>493</v>
      </c>
      <c r="L6097" s="1">
        <v>86.44</v>
      </c>
      <c r="M6097" s="1" t="s">
        <v>504</v>
      </c>
      <c r="N6097" s="1" t="s">
        <v>505</v>
      </c>
    </row>
    <row r="6098" spans="1:15" hidden="1" x14ac:dyDescent="0.35">
      <c r="A6098" s="1" t="s">
        <v>487</v>
      </c>
      <c r="B6098" s="1" t="s">
        <v>488</v>
      </c>
      <c r="C6098" s="2" t="s">
        <v>659</v>
      </c>
      <c r="D6098" s="1" t="s">
        <v>321</v>
      </c>
      <c r="E6098" s="1">
        <v>6110</v>
      </c>
      <c r="F6098" s="1" t="s">
        <v>490</v>
      </c>
      <c r="G6098" s="2" t="s">
        <v>501</v>
      </c>
      <c r="H6098" s="1" t="s">
        <v>502</v>
      </c>
      <c r="I6098" s="1">
        <v>2011</v>
      </c>
      <c r="J6098" s="1">
        <v>2011</v>
      </c>
      <c r="K6098" s="1" t="s">
        <v>493</v>
      </c>
      <c r="L6098" s="1">
        <v>140.36000000000001</v>
      </c>
      <c r="M6098" s="1" t="s">
        <v>504</v>
      </c>
      <c r="N6098" s="1" t="s">
        <v>505</v>
      </c>
    </row>
    <row r="6099" spans="1:15" hidden="1" x14ac:dyDescent="0.35">
      <c r="A6099" s="1" t="s">
        <v>487</v>
      </c>
      <c r="B6099" s="1" t="s">
        <v>488</v>
      </c>
      <c r="C6099" s="2" t="s">
        <v>659</v>
      </c>
      <c r="D6099" s="1" t="s">
        <v>321</v>
      </c>
      <c r="E6099" s="1">
        <v>6110</v>
      </c>
      <c r="F6099" s="1" t="s">
        <v>490</v>
      </c>
      <c r="G6099" s="2" t="s">
        <v>501</v>
      </c>
      <c r="H6099" s="1" t="s">
        <v>502</v>
      </c>
      <c r="I6099" s="1">
        <v>2012</v>
      </c>
      <c r="J6099" s="1">
        <v>2012</v>
      </c>
      <c r="K6099" s="1" t="s">
        <v>493</v>
      </c>
      <c r="L6099" s="1">
        <v>152.86000000000001</v>
      </c>
      <c r="M6099" s="1" t="s">
        <v>504</v>
      </c>
      <c r="N6099" s="1" t="s">
        <v>505</v>
      </c>
    </row>
    <row r="6100" spans="1:15" hidden="1" x14ac:dyDescent="0.35">
      <c r="A6100" s="1" t="s">
        <v>487</v>
      </c>
      <c r="B6100" s="1" t="s">
        <v>488</v>
      </c>
      <c r="C6100" s="2" t="s">
        <v>659</v>
      </c>
      <c r="D6100" s="1" t="s">
        <v>321</v>
      </c>
      <c r="E6100" s="1">
        <v>6110</v>
      </c>
      <c r="F6100" s="1" t="s">
        <v>490</v>
      </c>
      <c r="G6100" s="2" t="s">
        <v>501</v>
      </c>
      <c r="H6100" s="1" t="s">
        <v>502</v>
      </c>
      <c r="I6100" s="1">
        <v>2013</v>
      </c>
      <c r="J6100" s="1">
        <v>2013</v>
      </c>
      <c r="K6100" s="1" t="s">
        <v>493</v>
      </c>
      <c r="L6100" s="1">
        <v>578.77</v>
      </c>
      <c r="M6100" s="1" t="s">
        <v>504</v>
      </c>
      <c r="N6100" s="1" t="s">
        <v>505</v>
      </c>
    </row>
    <row r="6101" spans="1:15" hidden="1" x14ac:dyDescent="0.35">
      <c r="A6101" s="1" t="s">
        <v>487</v>
      </c>
      <c r="B6101" s="1" t="s">
        <v>488</v>
      </c>
      <c r="C6101" s="2" t="s">
        <v>659</v>
      </c>
      <c r="D6101" s="1" t="s">
        <v>321</v>
      </c>
      <c r="E6101" s="1">
        <v>6110</v>
      </c>
      <c r="F6101" s="1" t="s">
        <v>490</v>
      </c>
      <c r="G6101" s="2" t="s">
        <v>501</v>
      </c>
      <c r="H6101" s="1" t="s">
        <v>502</v>
      </c>
      <c r="I6101" s="1">
        <v>2014</v>
      </c>
      <c r="J6101" s="1">
        <v>2014</v>
      </c>
      <c r="K6101" s="1" t="s">
        <v>493</v>
      </c>
      <c r="L6101" s="1">
        <v>614.86</v>
      </c>
      <c r="M6101" s="1" t="s">
        <v>504</v>
      </c>
      <c r="N6101" s="1" t="s">
        <v>505</v>
      </c>
    </row>
    <row r="6102" spans="1:15" hidden="1" x14ac:dyDescent="0.35">
      <c r="A6102" s="1" t="s">
        <v>487</v>
      </c>
      <c r="B6102" s="1" t="s">
        <v>488</v>
      </c>
      <c r="C6102" s="2" t="s">
        <v>659</v>
      </c>
      <c r="D6102" s="1" t="s">
        <v>321</v>
      </c>
      <c r="E6102" s="1">
        <v>6110</v>
      </c>
      <c r="F6102" s="1" t="s">
        <v>490</v>
      </c>
      <c r="G6102" s="2" t="s">
        <v>501</v>
      </c>
      <c r="H6102" s="1" t="s">
        <v>502</v>
      </c>
      <c r="I6102" s="1">
        <v>2015</v>
      </c>
      <c r="J6102" s="1">
        <v>2015</v>
      </c>
      <c r="K6102" s="1" t="s">
        <v>493</v>
      </c>
      <c r="L6102" s="1">
        <v>540.66</v>
      </c>
      <c r="M6102" s="1" t="s">
        <v>504</v>
      </c>
      <c r="N6102" s="1" t="s">
        <v>505</v>
      </c>
    </row>
    <row r="6103" spans="1:15" hidden="1" x14ac:dyDescent="0.35">
      <c r="A6103" s="1" t="s">
        <v>487</v>
      </c>
      <c r="B6103" s="1" t="s">
        <v>488</v>
      </c>
      <c r="C6103" s="2" t="s">
        <v>660</v>
      </c>
      <c r="D6103" s="1" t="s">
        <v>323</v>
      </c>
      <c r="E6103" s="1">
        <v>6110</v>
      </c>
      <c r="F6103" s="1" t="s">
        <v>490</v>
      </c>
      <c r="G6103" s="2" t="s">
        <v>491</v>
      </c>
      <c r="H6103" s="1" t="s">
        <v>492</v>
      </c>
      <c r="I6103" s="1">
        <v>2008</v>
      </c>
      <c r="J6103" s="1">
        <v>2008</v>
      </c>
      <c r="K6103" s="1" t="s">
        <v>493</v>
      </c>
      <c r="L6103" s="1">
        <v>576.07000000000005</v>
      </c>
      <c r="M6103" s="1" t="s">
        <v>494</v>
      </c>
      <c r="N6103" s="1" t="s">
        <v>495</v>
      </c>
      <c r="O6103" s="1" t="s">
        <v>496</v>
      </c>
    </row>
    <row r="6104" spans="1:15" hidden="1" x14ac:dyDescent="0.35">
      <c r="A6104" s="1" t="s">
        <v>487</v>
      </c>
      <c r="B6104" s="1" t="s">
        <v>488</v>
      </c>
      <c r="C6104" s="2" t="s">
        <v>660</v>
      </c>
      <c r="D6104" s="1" t="s">
        <v>323</v>
      </c>
      <c r="E6104" s="1">
        <v>6110</v>
      </c>
      <c r="F6104" s="1" t="s">
        <v>490</v>
      </c>
      <c r="G6104" s="2" t="s">
        <v>497</v>
      </c>
      <c r="H6104" s="1" t="s">
        <v>498</v>
      </c>
      <c r="I6104" s="1">
        <v>2008</v>
      </c>
      <c r="J6104" s="1">
        <v>2008</v>
      </c>
      <c r="K6104" s="1" t="s">
        <v>493</v>
      </c>
      <c r="L6104" s="1">
        <v>153.63</v>
      </c>
      <c r="M6104" s="1" t="s">
        <v>494</v>
      </c>
      <c r="N6104" s="1" t="s">
        <v>495</v>
      </c>
      <c r="O6104" s="1" t="s">
        <v>496</v>
      </c>
    </row>
    <row r="6105" spans="1:15" hidden="1" x14ac:dyDescent="0.35">
      <c r="A6105" s="1" t="s">
        <v>487</v>
      </c>
      <c r="B6105" s="1" t="s">
        <v>488</v>
      </c>
      <c r="C6105" s="2" t="s">
        <v>660</v>
      </c>
      <c r="D6105" s="1" t="s">
        <v>323</v>
      </c>
      <c r="E6105" s="1">
        <v>6110</v>
      </c>
      <c r="F6105" s="1" t="s">
        <v>490</v>
      </c>
      <c r="G6105" s="2" t="s">
        <v>499</v>
      </c>
      <c r="H6105" s="1" t="s">
        <v>500</v>
      </c>
      <c r="I6105" s="1">
        <v>2001</v>
      </c>
      <c r="J6105" s="1">
        <v>2001</v>
      </c>
      <c r="K6105" s="1" t="s">
        <v>493</v>
      </c>
      <c r="L6105" s="1">
        <v>522.13</v>
      </c>
      <c r="M6105" s="1" t="s">
        <v>494</v>
      </c>
      <c r="N6105" s="1" t="s">
        <v>495</v>
      </c>
      <c r="O6105" s="1" t="s">
        <v>496</v>
      </c>
    </row>
    <row r="6106" spans="1:15" hidden="1" x14ac:dyDescent="0.35">
      <c r="A6106" s="1" t="s">
        <v>487</v>
      </c>
      <c r="B6106" s="1" t="s">
        <v>488</v>
      </c>
      <c r="C6106" s="2" t="s">
        <v>660</v>
      </c>
      <c r="D6106" s="1" t="s">
        <v>323</v>
      </c>
      <c r="E6106" s="1">
        <v>6110</v>
      </c>
      <c r="F6106" s="1" t="s">
        <v>490</v>
      </c>
      <c r="G6106" s="2" t="s">
        <v>499</v>
      </c>
      <c r="H6106" s="1" t="s">
        <v>500</v>
      </c>
      <c r="I6106" s="1">
        <v>2002</v>
      </c>
      <c r="J6106" s="1">
        <v>2002</v>
      </c>
      <c r="K6106" s="1" t="s">
        <v>493</v>
      </c>
      <c r="L6106" s="1">
        <v>528.37</v>
      </c>
      <c r="M6106" s="1" t="s">
        <v>494</v>
      </c>
      <c r="N6106" s="1" t="s">
        <v>495</v>
      </c>
      <c r="O6106" s="1" t="s">
        <v>496</v>
      </c>
    </row>
    <row r="6107" spans="1:15" hidden="1" x14ac:dyDescent="0.35">
      <c r="A6107" s="1" t="s">
        <v>487</v>
      </c>
      <c r="B6107" s="1" t="s">
        <v>488</v>
      </c>
      <c r="C6107" s="2" t="s">
        <v>660</v>
      </c>
      <c r="D6107" s="1" t="s">
        <v>323</v>
      </c>
      <c r="E6107" s="1">
        <v>6110</v>
      </c>
      <c r="F6107" s="1" t="s">
        <v>490</v>
      </c>
      <c r="G6107" s="2" t="s">
        <v>499</v>
      </c>
      <c r="H6107" s="1" t="s">
        <v>500</v>
      </c>
      <c r="I6107" s="1">
        <v>2003</v>
      </c>
      <c r="J6107" s="1">
        <v>2003</v>
      </c>
      <c r="K6107" s="1" t="s">
        <v>493</v>
      </c>
      <c r="L6107" s="1">
        <v>570.91</v>
      </c>
      <c r="M6107" s="1" t="s">
        <v>494</v>
      </c>
      <c r="N6107" s="1" t="s">
        <v>495</v>
      </c>
      <c r="O6107" s="1" t="s">
        <v>496</v>
      </c>
    </row>
    <row r="6108" spans="1:15" hidden="1" x14ac:dyDescent="0.35">
      <c r="A6108" s="1" t="s">
        <v>487</v>
      </c>
      <c r="B6108" s="1" t="s">
        <v>488</v>
      </c>
      <c r="C6108" s="2" t="s">
        <v>660</v>
      </c>
      <c r="D6108" s="1" t="s">
        <v>323</v>
      </c>
      <c r="E6108" s="1">
        <v>6110</v>
      </c>
      <c r="F6108" s="1" t="s">
        <v>490</v>
      </c>
      <c r="G6108" s="2" t="s">
        <v>499</v>
      </c>
      <c r="H6108" s="1" t="s">
        <v>500</v>
      </c>
      <c r="I6108" s="1">
        <v>2004</v>
      </c>
      <c r="J6108" s="1">
        <v>2004</v>
      </c>
      <c r="K6108" s="1" t="s">
        <v>493</v>
      </c>
      <c r="L6108" s="1">
        <v>554.73</v>
      </c>
      <c r="M6108" s="1" t="s">
        <v>494</v>
      </c>
      <c r="N6108" s="1" t="s">
        <v>495</v>
      </c>
      <c r="O6108" s="1" t="s">
        <v>496</v>
      </c>
    </row>
    <row r="6109" spans="1:15" hidden="1" x14ac:dyDescent="0.35">
      <c r="A6109" s="1" t="s">
        <v>487</v>
      </c>
      <c r="B6109" s="1" t="s">
        <v>488</v>
      </c>
      <c r="C6109" s="2" t="s">
        <v>660</v>
      </c>
      <c r="D6109" s="1" t="s">
        <v>323</v>
      </c>
      <c r="E6109" s="1">
        <v>6110</v>
      </c>
      <c r="F6109" s="1" t="s">
        <v>490</v>
      </c>
      <c r="G6109" s="2" t="s">
        <v>499</v>
      </c>
      <c r="H6109" s="1" t="s">
        <v>500</v>
      </c>
      <c r="I6109" s="1">
        <v>2005</v>
      </c>
      <c r="J6109" s="1">
        <v>2005</v>
      </c>
      <c r="K6109" s="1" t="s">
        <v>493</v>
      </c>
      <c r="L6109" s="1">
        <v>491.74</v>
      </c>
      <c r="M6109" s="1" t="s">
        <v>494</v>
      </c>
      <c r="N6109" s="1" t="s">
        <v>495</v>
      </c>
      <c r="O6109" s="1" t="s">
        <v>496</v>
      </c>
    </row>
    <row r="6110" spans="1:15" hidden="1" x14ac:dyDescent="0.35">
      <c r="A6110" s="1" t="s">
        <v>487</v>
      </c>
      <c r="B6110" s="1" t="s">
        <v>488</v>
      </c>
      <c r="C6110" s="2" t="s">
        <v>660</v>
      </c>
      <c r="D6110" s="1" t="s">
        <v>323</v>
      </c>
      <c r="E6110" s="1">
        <v>6110</v>
      </c>
      <c r="F6110" s="1" t="s">
        <v>490</v>
      </c>
      <c r="G6110" s="2" t="s">
        <v>499</v>
      </c>
      <c r="H6110" s="1" t="s">
        <v>500</v>
      </c>
      <c r="I6110" s="1">
        <v>2006</v>
      </c>
      <c r="J6110" s="1">
        <v>2006</v>
      </c>
      <c r="K6110" s="1" t="s">
        <v>493</v>
      </c>
      <c r="L6110" s="1">
        <v>514.27</v>
      </c>
      <c r="M6110" s="1" t="s">
        <v>494</v>
      </c>
      <c r="N6110" s="1" t="s">
        <v>495</v>
      </c>
      <c r="O6110" s="1" t="s">
        <v>496</v>
      </c>
    </row>
    <row r="6111" spans="1:15" hidden="1" x14ac:dyDescent="0.35">
      <c r="A6111" s="1" t="s">
        <v>487</v>
      </c>
      <c r="B6111" s="1" t="s">
        <v>488</v>
      </c>
      <c r="C6111" s="2" t="s">
        <v>660</v>
      </c>
      <c r="D6111" s="1" t="s">
        <v>323</v>
      </c>
      <c r="E6111" s="1">
        <v>6110</v>
      </c>
      <c r="F6111" s="1" t="s">
        <v>490</v>
      </c>
      <c r="G6111" s="2" t="s">
        <v>499</v>
      </c>
      <c r="H6111" s="1" t="s">
        <v>500</v>
      </c>
      <c r="I6111" s="1">
        <v>2007</v>
      </c>
      <c r="J6111" s="1">
        <v>2007</v>
      </c>
      <c r="K6111" s="1" t="s">
        <v>493</v>
      </c>
      <c r="L6111" s="1">
        <v>526.08000000000004</v>
      </c>
      <c r="M6111" s="1" t="s">
        <v>494</v>
      </c>
      <c r="N6111" s="1" t="s">
        <v>495</v>
      </c>
      <c r="O6111" s="1" t="s">
        <v>496</v>
      </c>
    </row>
    <row r="6112" spans="1:15" hidden="1" x14ac:dyDescent="0.35">
      <c r="A6112" s="1" t="s">
        <v>487</v>
      </c>
      <c r="B6112" s="1" t="s">
        <v>488</v>
      </c>
      <c r="C6112" s="2" t="s">
        <v>660</v>
      </c>
      <c r="D6112" s="1" t="s">
        <v>323</v>
      </c>
      <c r="E6112" s="1">
        <v>6110</v>
      </c>
      <c r="F6112" s="1" t="s">
        <v>490</v>
      </c>
      <c r="G6112" s="2" t="s">
        <v>499</v>
      </c>
      <c r="H6112" s="1" t="s">
        <v>500</v>
      </c>
      <c r="I6112" s="1">
        <v>2008</v>
      </c>
      <c r="J6112" s="1">
        <v>2008</v>
      </c>
      <c r="K6112" s="1" t="s">
        <v>493</v>
      </c>
      <c r="L6112" s="1">
        <v>576.07000000000005</v>
      </c>
      <c r="M6112" s="1" t="s">
        <v>494</v>
      </c>
      <c r="N6112" s="1" t="s">
        <v>495</v>
      </c>
      <c r="O6112" s="1" t="s">
        <v>496</v>
      </c>
    </row>
    <row r="6113" spans="1:15" hidden="1" x14ac:dyDescent="0.35">
      <c r="A6113" s="1" t="s">
        <v>487</v>
      </c>
      <c r="B6113" s="1" t="s">
        <v>488</v>
      </c>
      <c r="C6113" s="2" t="s">
        <v>660</v>
      </c>
      <c r="D6113" s="1" t="s">
        <v>323</v>
      </c>
      <c r="E6113" s="1">
        <v>6110</v>
      </c>
      <c r="F6113" s="1" t="s">
        <v>490</v>
      </c>
      <c r="G6113" s="2" t="s">
        <v>499</v>
      </c>
      <c r="H6113" s="1" t="s">
        <v>500</v>
      </c>
      <c r="I6113" s="1">
        <v>2009</v>
      </c>
      <c r="J6113" s="1">
        <v>2009</v>
      </c>
      <c r="K6113" s="1" t="s">
        <v>493</v>
      </c>
      <c r="L6113" s="1">
        <v>584.70000000000005</v>
      </c>
      <c r="M6113" s="1" t="s">
        <v>494</v>
      </c>
      <c r="N6113" s="1" t="s">
        <v>495</v>
      </c>
      <c r="O6113" s="1" t="s">
        <v>496</v>
      </c>
    </row>
    <row r="6114" spans="1:15" hidden="1" x14ac:dyDescent="0.35">
      <c r="A6114" s="1" t="s">
        <v>487</v>
      </c>
      <c r="B6114" s="1" t="s">
        <v>488</v>
      </c>
      <c r="C6114" s="2" t="s">
        <v>660</v>
      </c>
      <c r="D6114" s="1" t="s">
        <v>323</v>
      </c>
      <c r="E6114" s="1">
        <v>6110</v>
      </c>
      <c r="F6114" s="1" t="s">
        <v>490</v>
      </c>
      <c r="G6114" s="2" t="s">
        <v>499</v>
      </c>
      <c r="H6114" s="1" t="s">
        <v>500</v>
      </c>
      <c r="I6114" s="1">
        <v>2010</v>
      </c>
      <c r="J6114" s="1">
        <v>2010</v>
      </c>
      <c r="K6114" s="1" t="s">
        <v>493</v>
      </c>
      <c r="L6114" s="1">
        <v>560.01</v>
      </c>
      <c r="M6114" s="1" t="s">
        <v>494</v>
      </c>
      <c r="N6114" s="1" t="s">
        <v>495</v>
      </c>
      <c r="O6114" s="1" t="s">
        <v>496</v>
      </c>
    </row>
    <row r="6115" spans="1:15" hidden="1" x14ac:dyDescent="0.35">
      <c r="A6115" s="1" t="s">
        <v>487</v>
      </c>
      <c r="B6115" s="1" t="s">
        <v>488</v>
      </c>
      <c r="C6115" s="2" t="s">
        <v>660</v>
      </c>
      <c r="D6115" s="1" t="s">
        <v>323</v>
      </c>
      <c r="E6115" s="1">
        <v>6110</v>
      </c>
      <c r="F6115" s="1" t="s">
        <v>490</v>
      </c>
      <c r="G6115" s="2" t="s">
        <v>499</v>
      </c>
      <c r="H6115" s="1" t="s">
        <v>500</v>
      </c>
      <c r="I6115" s="1">
        <v>2011</v>
      </c>
      <c r="J6115" s="1">
        <v>2011</v>
      </c>
      <c r="K6115" s="1" t="s">
        <v>493</v>
      </c>
      <c r="L6115" s="1">
        <v>671.41</v>
      </c>
      <c r="M6115" s="1" t="s">
        <v>494</v>
      </c>
      <c r="N6115" s="1" t="s">
        <v>495</v>
      </c>
      <c r="O6115" s="1" t="s">
        <v>496</v>
      </c>
    </row>
    <row r="6116" spans="1:15" hidden="1" x14ac:dyDescent="0.35">
      <c r="A6116" s="1" t="s">
        <v>487</v>
      </c>
      <c r="B6116" s="1" t="s">
        <v>488</v>
      </c>
      <c r="C6116" s="2" t="s">
        <v>660</v>
      </c>
      <c r="D6116" s="1" t="s">
        <v>323</v>
      </c>
      <c r="E6116" s="1">
        <v>6110</v>
      </c>
      <c r="F6116" s="1" t="s">
        <v>490</v>
      </c>
      <c r="G6116" s="2" t="s">
        <v>499</v>
      </c>
      <c r="H6116" s="1" t="s">
        <v>500</v>
      </c>
      <c r="I6116" s="1">
        <v>2012</v>
      </c>
      <c r="J6116" s="1">
        <v>2012</v>
      </c>
      <c r="K6116" s="1" t="s">
        <v>493</v>
      </c>
      <c r="L6116" s="1">
        <v>699.6</v>
      </c>
      <c r="M6116" s="1" t="s">
        <v>494</v>
      </c>
      <c r="N6116" s="1" t="s">
        <v>495</v>
      </c>
      <c r="O6116" s="1" t="s">
        <v>496</v>
      </c>
    </row>
    <row r="6117" spans="1:15" hidden="1" x14ac:dyDescent="0.35">
      <c r="A6117" s="1" t="s">
        <v>487</v>
      </c>
      <c r="B6117" s="1" t="s">
        <v>488</v>
      </c>
      <c r="C6117" s="2" t="s">
        <v>660</v>
      </c>
      <c r="D6117" s="1" t="s">
        <v>323</v>
      </c>
      <c r="E6117" s="1">
        <v>6110</v>
      </c>
      <c r="F6117" s="1" t="s">
        <v>490</v>
      </c>
      <c r="G6117" s="2" t="s">
        <v>501</v>
      </c>
      <c r="H6117" s="1" t="s">
        <v>502</v>
      </c>
      <c r="I6117" s="1">
        <v>2004</v>
      </c>
      <c r="J6117" s="1">
        <v>2004</v>
      </c>
      <c r="K6117" s="1" t="s">
        <v>493</v>
      </c>
      <c r="L6117" s="1">
        <v>91.85</v>
      </c>
      <c r="M6117" s="1" t="s">
        <v>494</v>
      </c>
      <c r="N6117" s="1" t="s">
        <v>495</v>
      </c>
      <c r="O6117" s="1" t="s">
        <v>496</v>
      </c>
    </row>
    <row r="6118" spans="1:15" hidden="1" x14ac:dyDescent="0.35">
      <c r="A6118" s="1" t="s">
        <v>487</v>
      </c>
      <c r="B6118" s="1" t="s">
        <v>488</v>
      </c>
      <c r="C6118" s="2" t="s">
        <v>660</v>
      </c>
      <c r="D6118" s="1" t="s">
        <v>323</v>
      </c>
      <c r="E6118" s="1">
        <v>6110</v>
      </c>
      <c r="F6118" s="1" t="s">
        <v>490</v>
      </c>
      <c r="G6118" s="2" t="s">
        <v>501</v>
      </c>
      <c r="H6118" s="1" t="s">
        <v>502</v>
      </c>
      <c r="I6118" s="1">
        <v>2005</v>
      </c>
      <c r="J6118" s="1">
        <v>2005</v>
      </c>
      <c r="K6118" s="1" t="s">
        <v>493</v>
      </c>
      <c r="L6118" s="1">
        <v>107.13</v>
      </c>
      <c r="M6118" s="1" t="s">
        <v>494</v>
      </c>
      <c r="N6118" s="1" t="s">
        <v>495</v>
      </c>
      <c r="O6118" s="1" t="s">
        <v>496</v>
      </c>
    </row>
    <row r="6119" spans="1:15" hidden="1" x14ac:dyDescent="0.35">
      <c r="A6119" s="1" t="s">
        <v>487</v>
      </c>
      <c r="B6119" s="1" t="s">
        <v>488</v>
      </c>
      <c r="C6119" s="2" t="s">
        <v>660</v>
      </c>
      <c r="D6119" s="1" t="s">
        <v>323</v>
      </c>
      <c r="E6119" s="1">
        <v>6110</v>
      </c>
      <c r="F6119" s="1" t="s">
        <v>490</v>
      </c>
      <c r="G6119" s="2" t="s">
        <v>501</v>
      </c>
      <c r="H6119" s="1" t="s">
        <v>502</v>
      </c>
      <c r="I6119" s="1">
        <v>2006</v>
      </c>
      <c r="J6119" s="1">
        <v>2006</v>
      </c>
      <c r="K6119" s="1" t="s">
        <v>493</v>
      </c>
      <c r="L6119" s="1">
        <v>150.03</v>
      </c>
      <c r="M6119" s="1" t="s">
        <v>494</v>
      </c>
      <c r="N6119" s="1" t="s">
        <v>495</v>
      </c>
      <c r="O6119" s="1" t="s">
        <v>496</v>
      </c>
    </row>
    <row r="6120" spans="1:15" hidden="1" x14ac:dyDescent="0.35">
      <c r="A6120" s="1" t="s">
        <v>487</v>
      </c>
      <c r="B6120" s="1" t="s">
        <v>488</v>
      </c>
      <c r="C6120" s="2" t="s">
        <v>660</v>
      </c>
      <c r="D6120" s="1" t="s">
        <v>323</v>
      </c>
      <c r="E6120" s="1">
        <v>6110</v>
      </c>
      <c r="F6120" s="1" t="s">
        <v>490</v>
      </c>
      <c r="G6120" s="2" t="s">
        <v>501</v>
      </c>
      <c r="H6120" s="1" t="s">
        <v>502</v>
      </c>
      <c r="I6120" s="1">
        <v>2007</v>
      </c>
      <c r="J6120" s="1">
        <v>2007</v>
      </c>
      <c r="K6120" s="1" t="s">
        <v>493</v>
      </c>
      <c r="L6120" s="1">
        <v>130.56</v>
      </c>
      <c r="M6120" s="1" t="s">
        <v>494</v>
      </c>
      <c r="N6120" s="1" t="s">
        <v>495</v>
      </c>
      <c r="O6120" s="1" t="s">
        <v>496</v>
      </c>
    </row>
    <row r="6121" spans="1:15" hidden="1" x14ac:dyDescent="0.35">
      <c r="A6121" s="1" t="s">
        <v>487</v>
      </c>
      <c r="B6121" s="1" t="s">
        <v>488</v>
      </c>
      <c r="C6121" s="2" t="s">
        <v>660</v>
      </c>
      <c r="D6121" s="1" t="s">
        <v>323</v>
      </c>
      <c r="E6121" s="1">
        <v>6110</v>
      </c>
      <c r="F6121" s="1" t="s">
        <v>490</v>
      </c>
      <c r="G6121" s="2" t="s">
        <v>501</v>
      </c>
      <c r="H6121" s="1" t="s">
        <v>502</v>
      </c>
      <c r="I6121" s="1">
        <v>2008</v>
      </c>
      <c r="J6121" s="1">
        <v>2008</v>
      </c>
      <c r="K6121" s="1" t="s">
        <v>493</v>
      </c>
      <c r="L6121" s="1">
        <v>153.63</v>
      </c>
      <c r="M6121" s="1" t="s">
        <v>494</v>
      </c>
      <c r="N6121" s="1" t="s">
        <v>495</v>
      </c>
      <c r="O6121" s="1" t="s">
        <v>496</v>
      </c>
    </row>
    <row r="6122" spans="1:15" hidden="1" x14ac:dyDescent="0.35">
      <c r="A6122" s="1" t="s">
        <v>487</v>
      </c>
      <c r="B6122" s="1" t="s">
        <v>488</v>
      </c>
      <c r="C6122" s="2" t="s">
        <v>660</v>
      </c>
      <c r="D6122" s="1" t="s">
        <v>323</v>
      </c>
      <c r="E6122" s="1">
        <v>6110</v>
      </c>
      <c r="F6122" s="1" t="s">
        <v>490</v>
      </c>
      <c r="G6122" s="2" t="s">
        <v>501</v>
      </c>
      <c r="H6122" s="1" t="s">
        <v>502</v>
      </c>
      <c r="I6122" s="1">
        <v>2009</v>
      </c>
      <c r="J6122" s="1">
        <v>2009</v>
      </c>
      <c r="K6122" s="1" t="s">
        <v>493</v>
      </c>
      <c r="L6122" s="1">
        <v>166.71</v>
      </c>
      <c r="M6122" s="1" t="s">
        <v>494</v>
      </c>
      <c r="N6122" s="1" t="s">
        <v>495</v>
      </c>
      <c r="O6122" s="1" t="s">
        <v>496</v>
      </c>
    </row>
    <row r="6123" spans="1:15" hidden="1" x14ac:dyDescent="0.35">
      <c r="A6123" s="1" t="s">
        <v>487</v>
      </c>
      <c r="B6123" s="1" t="s">
        <v>488</v>
      </c>
      <c r="C6123" s="2" t="s">
        <v>660</v>
      </c>
      <c r="D6123" s="1" t="s">
        <v>323</v>
      </c>
      <c r="E6123" s="1">
        <v>6110</v>
      </c>
      <c r="F6123" s="1" t="s">
        <v>490</v>
      </c>
      <c r="G6123" s="2" t="s">
        <v>501</v>
      </c>
      <c r="H6123" s="1" t="s">
        <v>502</v>
      </c>
      <c r="I6123" s="1">
        <v>2010</v>
      </c>
      <c r="J6123" s="1">
        <v>2010</v>
      </c>
      <c r="K6123" s="1" t="s">
        <v>493</v>
      </c>
      <c r="L6123" s="1">
        <v>164.24</v>
      </c>
      <c r="M6123" s="1" t="s">
        <v>494</v>
      </c>
      <c r="N6123" s="1" t="s">
        <v>495</v>
      </c>
      <c r="O6123" s="1" t="s">
        <v>496</v>
      </c>
    </row>
    <row r="6124" spans="1:15" hidden="1" x14ac:dyDescent="0.35">
      <c r="A6124" s="1" t="s">
        <v>487</v>
      </c>
      <c r="B6124" s="1" t="s">
        <v>488</v>
      </c>
      <c r="C6124" s="2" t="s">
        <v>660</v>
      </c>
      <c r="D6124" s="1" t="s">
        <v>323</v>
      </c>
      <c r="E6124" s="1">
        <v>6110</v>
      </c>
      <c r="F6124" s="1" t="s">
        <v>490</v>
      </c>
      <c r="G6124" s="2" t="s">
        <v>501</v>
      </c>
      <c r="H6124" s="1" t="s">
        <v>502</v>
      </c>
      <c r="I6124" s="1">
        <v>2011</v>
      </c>
      <c r="J6124" s="1">
        <v>2011</v>
      </c>
      <c r="K6124" s="1" t="s">
        <v>493</v>
      </c>
      <c r="L6124" s="1">
        <v>157.69</v>
      </c>
      <c r="M6124" s="1" t="s">
        <v>494</v>
      </c>
      <c r="N6124" s="1" t="s">
        <v>495</v>
      </c>
      <c r="O6124" s="1" t="s">
        <v>496</v>
      </c>
    </row>
    <row r="6125" spans="1:15" hidden="1" x14ac:dyDescent="0.35">
      <c r="A6125" s="1" t="s">
        <v>487</v>
      </c>
      <c r="B6125" s="1" t="s">
        <v>488</v>
      </c>
      <c r="C6125" s="2" t="s">
        <v>660</v>
      </c>
      <c r="D6125" s="1" t="s">
        <v>323</v>
      </c>
      <c r="E6125" s="1">
        <v>6110</v>
      </c>
      <c r="F6125" s="1" t="s">
        <v>490</v>
      </c>
      <c r="G6125" s="2" t="s">
        <v>501</v>
      </c>
      <c r="H6125" s="1" t="s">
        <v>502</v>
      </c>
      <c r="I6125" s="1">
        <v>2012</v>
      </c>
      <c r="J6125" s="1">
        <v>2012</v>
      </c>
      <c r="K6125" s="1" t="s">
        <v>493</v>
      </c>
      <c r="L6125" s="1">
        <v>140.34</v>
      </c>
      <c r="M6125" s="1" t="s">
        <v>494</v>
      </c>
      <c r="N6125" s="1" t="s">
        <v>495</v>
      </c>
      <c r="O6125" s="1" t="s">
        <v>496</v>
      </c>
    </row>
    <row r="6126" spans="1:15" hidden="1" x14ac:dyDescent="0.35">
      <c r="A6126" s="1" t="s">
        <v>487</v>
      </c>
      <c r="B6126" s="1" t="s">
        <v>488</v>
      </c>
      <c r="C6126" s="2" t="s">
        <v>661</v>
      </c>
      <c r="D6126" s="1" t="s">
        <v>325</v>
      </c>
      <c r="E6126" s="1">
        <v>6110</v>
      </c>
      <c r="F6126" s="1" t="s">
        <v>490</v>
      </c>
      <c r="G6126" s="2" t="s">
        <v>491</v>
      </c>
      <c r="H6126" s="1" t="s">
        <v>492</v>
      </c>
      <c r="I6126" s="1">
        <v>2009</v>
      </c>
      <c r="J6126" s="1">
        <v>2009</v>
      </c>
      <c r="K6126" s="1" t="s">
        <v>493</v>
      </c>
      <c r="L6126" s="1">
        <v>7590.07</v>
      </c>
      <c r="M6126" s="1" t="s">
        <v>504</v>
      </c>
      <c r="N6126" s="1" t="s">
        <v>505</v>
      </c>
    </row>
    <row r="6127" spans="1:15" hidden="1" x14ac:dyDescent="0.35">
      <c r="A6127" s="1" t="s">
        <v>487</v>
      </c>
      <c r="B6127" s="1" t="s">
        <v>488</v>
      </c>
      <c r="C6127" s="2" t="s">
        <v>661</v>
      </c>
      <c r="D6127" s="1" t="s">
        <v>325</v>
      </c>
      <c r="E6127" s="1">
        <v>6110</v>
      </c>
      <c r="F6127" s="1" t="s">
        <v>490</v>
      </c>
      <c r="G6127" s="2" t="s">
        <v>491</v>
      </c>
      <c r="H6127" s="1" t="s">
        <v>492</v>
      </c>
      <c r="I6127" s="1">
        <v>2010</v>
      </c>
      <c r="J6127" s="1">
        <v>2010</v>
      </c>
      <c r="K6127" s="1" t="s">
        <v>493</v>
      </c>
      <c r="L6127" s="1">
        <v>8333.4</v>
      </c>
      <c r="M6127" s="1" t="s">
        <v>504</v>
      </c>
      <c r="N6127" s="1" t="s">
        <v>505</v>
      </c>
    </row>
    <row r="6128" spans="1:15" hidden="1" x14ac:dyDescent="0.35">
      <c r="A6128" s="1" t="s">
        <v>487</v>
      </c>
      <c r="B6128" s="1" t="s">
        <v>488</v>
      </c>
      <c r="C6128" s="2" t="s">
        <v>661</v>
      </c>
      <c r="D6128" s="1" t="s">
        <v>325</v>
      </c>
      <c r="E6128" s="1">
        <v>6110</v>
      </c>
      <c r="F6128" s="1" t="s">
        <v>490</v>
      </c>
      <c r="G6128" s="2" t="s">
        <v>491</v>
      </c>
      <c r="H6128" s="1" t="s">
        <v>492</v>
      </c>
      <c r="I6128" s="1">
        <v>2011</v>
      </c>
      <c r="J6128" s="1">
        <v>2011</v>
      </c>
      <c r="K6128" s="1" t="s">
        <v>493</v>
      </c>
      <c r="L6128" s="1">
        <v>8993.02</v>
      </c>
      <c r="M6128" s="1" t="s">
        <v>504</v>
      </c>
      <c r="N6128" s="1" t="s">
        <v>505</v>
      </c>
    </row>
    <row r="6129" spans="1:14" hidden="1" x14ac:dyDescent="0.35">
      <c r="A6129" s="1" t="s">
        <v>487</v>
      </c>
      <c r="B6129" s="1" t="s">
        <v>488</v>
      </c>
      <c r="C6129" s="2" t="s">
        <v>661</v>
      </c>
      <c r="D6129" s="1" t="s">
        <v>325</v>
      </c>
      <c r="E6129" s="1">
        <v>6110</v>
      </c>
      <c r="F6129" s="1" t="s">
        <v>490</v>
      </c>
      <c r="G6129" s="2" t="s">
        <v>491</v>
      </c>
      <c r="H6129" s="1" t="s">
        <v>492</v>
      </c>
      <c r="I6129" s="1">
        <v>2012</v>
      </c>
      <c r="J6129" s="1">
        <v>2012</v>
      </c>
      <c r="K6129" s="1" t="s">
        <v>493</v>
      </c>
      <c r="L6129" s="1">
        <v>9746.1</v>
      </c>
      <c r="M6129" s="1" t="s">
        <v>504</v>
      </c>
      <c r="N6129" s="1" t="s">
        <v>505</v>
      </c>
    </row>
    <row r="6130" spans="1:14" hidden="1" x14ac:dyDescent="0.35">
      <c r="A6130" s="1" t="s">
        <v>487</v>
      </c>
      <c r="B6130" s="1" t="s">
        <v>488</v>
      </c>
      <c r="C6130" s="2" t="s">
        <v>661</v>
      </c>
      <c r="D6130" s="1" t="s">
        <v>325</v>
      </c>
      <c r="E6130" s="1">
        <v>6110</v>
      </c>
      <c r="F6130" s="1" t="s">
        <v>490</v>
      </c>
      <c r="G6130" s="2" t="s">
        <v>491</v>
      </c>
      <c r="H6130" s="1" t="s">
        <v>492</v>
      </c>
      <c r="I6130" s="1">
        <v>2013</v>
      </c>
      <c r="J6130" s="1">
        <v>2013</v>
      </c>
      <c r="K6130" s="1" t="s">
        <v>493</v>
      </c>
      <c r="L6130" s="1">
        <v>9642.4599999999991</v>
      </c>
      <c r="M6130" s="1" t="s">
        <v>504</v>
      </c>
      <c r="N6130" s="1" t="s">
        <v>505</v>
      </c>
    </row>
    <row r="6131" spans="1:14" hidden="1" x14ac:dyDescent="0.35">
      <c r="A6131" s="1" t="s">
        <v>487</v>
      </c>
      <c r="B6131" s="1" t="s">
        <v>488</v>
      </c>
      <c r="C6131" s="2" t="s">
        <v>661</v>
      </c>
      <c r="D6131" s="1" t="s">
        <v>325</v>
      </c>
      <c r="E6131" s="1">
        <v>6110</v>
      </c>
      <c r="F6131" s="1" t="s">
        <v>490</v>
      </c>
      <c r="G6131" s="2" t="s">
        <v>491</v>
      </c>
      <c r="H6131" s="1" t="s">
        <v>492</v>
      </c>
      <c r="I6131" s="1">
        <v>2014</v>
      </c>
      <c r="J6131" s="1">
        <v>2014</v>
      </c>
      <c r="K6131" s="1" t="s">
        <v>493</v>
      </c>
      <c r="L6131" s="1">
        <v>9648.76</v>
      </c>
      <c r="M6131" s="1" t="s">
        <v>504</v>
      </c>
      <c r="N6131" s="1" t="s">
        <v>505</v>
      </c>
    </row>
    <row r="6132" spans="1:14" hidden="1" x14ac:dyDescent="0.35">
      <c r="A6132" s="1" t="s">
        <v>487</v>
      </c>
      <c r="B6132" s="1" t="s">
        <v>488</v>
      </c>
      <c r="C6132" s="2" t="s">
        <v>661</v>
      </c>
      <c r="D6132" s="1" t="s">
        <v>325</v>
      </c>
      <c r="E6132" s="1">
        <v>6110</v>
      </c>
      <c r="F6132" s="1" t="s">
        <v>490</v>
      </c>
      <c r="G6132" s="2" t="s">
        <v>491</v>
      </c>
      <c r="H6132" s="1" t="s">
        <v>492</v>
      </c>
      <c r="I6132" s="1">
        <v>2015</v>
      </c>
      <c r="J6132" s="1">
        <v>2015</v>
      </c>
      <c r="K6132" s="1" t="s">
        <v>493</v>
      </c>
      <c r="L6132" s="1">
        <v>8742.91</v>
      </c>
      <c r="M6132" s="1" t="s">
        <v>504</v>
      </c>
      <c r="N6132" s="1" t="s">
        <v>505</v>
      </c>
    </row>
    <row r="6133" spans="1:14" hidden="1" x14ac:dyDescent="0.35">
      <c r="A6133" s="1" t="s">
        <v>487</v>
      </c>
      <c r="B6133" s="1" t="s">
        <v>488</v>
      </c>
      <c r="C6133" s="2" t="s">
        <v>661</v>
      </c>
      <c r="D6133" s="1" t="s">
        <v>325</v>
      </c>
      <c r="E6133" s="1">
        <v>6110</v>
      </c>
      <c r="F6133" s="1" t="s">
        <v>490</v>
      </c>
      <c r="G6133" s="2" t="s">
        <v>491</v>
      </c>
      <c r="H6133" s="1" t="s">
        <v>492</v>
      </c>
      <c r="I6133" s="1">
        <v>2016</v>
      </c>
      <c r="J6133" s="1">
        <v>2016</v>
      </c>
      <c r="K6133" s="1" t="s">
        <v>493</v>
      </c>
      <c r="L6133" s="1">
        <v>9102.1299999999992</v>
      </c>
      <c r="M6133" s="1" t="s">
        <v>504</v>
      </c>
      <c r="N6133" s="1" t="s">
        <v>505</v>
      </c>
    </row>
    <row r="6134" spans="1:14" hidden="1" x14ac:dyDescent="0.35">
      <c r="A6134" s="1" t="s">
        <v>487</v>
      </c>
      <c r="B6134" s="1" t="s">
        <v>488</v>
      </c>
      <c r="C6134" s="2" t="s">
        <v>661</v>
      </c>
      <c r="D6134" s="1" t="s">
        <v>325</v>
      </c>
      <c r="E6134" s="1">
        <v>6110</v>
      </c>
      <c r="F6134" s="1" t="s">
        <v>490</v>
      </c>
      <c r="G6134" s="2" t="s">
        <v>491</v>
      </c>
      <c r="H6134" s="1" t="s">
        <v>492</v>
      </c>
      <c r="I6134" s="1">
        <v>2017</v>
      </c>
      <c r="J6134" s="1">
        <v>2017</v>
      </c>
      <c r="K6134" s="1" t="s">
        <v>493</v>
      </c>
      <c r="L6134" s="1">
        <v>8729.99</v>
      </c>
      <c r="M6134" s="1" t="s">
        <v>504</v>
      </c>
      <c r="N6134" s="1" t="s">
        <v>505</v>
      </c>
    </row>
    <row r="6135" spans="1:14" hidden="1" x14ac:dyDescent="0.35">
      <c r="A6135" s="1" t="s">
        <v>487</v>
      </c>
      <c r="B6135" s="1" t="s">
        <v>488</v>
      </c>
      <c r="C6135" s="2" t="s">
        <v>661</v>
      </c>
      <c r="D6135" s="1" t="s">
        <v>325</v>
      </c>
      <c r="E6135" s="1">
        <v>6110</v>
      </c>
      <c r="F6135" s="1" t="s">
        <v>490</v>
      </c>
      <c r="G6135" s="2" t="s">
        <v>497</v>
      </c>
      <c r="H6135" s="1" t="s">
        <v>498</v>
      </c>
      <c r="I6135" s="1">
        <v>2009</v>
      </c>
      <c r="J6135" s="1">
        <v>2009</v>
      </c>
      <c r="K6135" s="1" t="s">
        <v>493</v>
      </c>
      <c r="L6135" s="1">
        <v>2085.98</v>
      </c>
      <c r="M6135" s="1" t="s">
        <v>504</v>
      </c>
      <c r="N6135" s="1" t="s">
        <v>505</v>
      </c>
    </row>
    <row r="6136" spans="1:14" hidden="1" x14ac:dyDescent="0.35">
      <c r="A6136" s="1" t="s">
        <v>487</v>
      </c>
      <c r="B6136" s="1" t="s">
        <v>488</v>
      </c>
      <c r="C6136" s="2" t="s">
        <v>661</v>
      </c>
      <c r="D6136" s="1" t="s">
        <v>325</v>
      </c>
      <c r="E6136" s="1">
        <v>6110</v>
      </c>
      <c r="F6136" s="1" t="s">
        <v>490</v>
      </c>
      <c r="G6136" s="2" t="s">
        <v>497</v>
      </c>
      <c r="H6136" s="1" t="s">
        <v>498</v>
      </c>
      <c r="I6136" s="1">
        <v>2010</v>
      </c>
      <c r="J6136" s="1">
        <v>2010</v>
      </c>
      <c r="K6136" s="1" t="s">
        <v>493</v>
      </c>
      <c r="L6136" s="1">
        <v>2534.02</v>
      </c>
      <c r="M6136" s="1" t="s">
        <v>504</v>
      </c>
      <c r="N6136" s="1" t="s">
        <v>505</v>
      </c>
    </row>
    <row r="6137" spans="1:14" hidden="1" x14ac:dyDescent="0.35">
      <c r="A6137" s="1" t="s">
        <v>487</v>
      </c>
      <c r="B6137" s="1" t="s">
        <v>488</v>
      </c>
      <c r="C6137" s="2" t="s">
        <v>661</v>
      </c>
      <c r="D6137" s="1" t="s">
        <v>325</v>
      </c>
      <c r="E6137" s="1">
        <v>6110</v>
      </c>
      <c r="F6137" s="1" t="s">
        <v>490</v>
      </c>
      <c r="G6137" s="2" t="s">
        <v>497</v>
      </c>
      <c r="H6137" s="1" t="s">
        <v>498</v>
      </c>
      <c r="I6137" s="1">
        <v>2011</v>
      </c>
      <c r="J6137" s="1">
        <v>2011</v>
      </c>
      <c r="K6137" s="1" t="s">
        <v>493</v>
      </c>
      <c r="L6137" s="1">
        <v>3107.81</v>
      </c>
      <c r="M6137" s="1" t="s">
        <v>504</v>
      </c>
      <c r="N6137" s="1" t="s">
        <v>505</v>
      </c>
    </row>
    <row r="6138" spans="1:14" hidden="1" x14ac:dyDescent="0.35">
      <c r="A6138" s="1" t="s">
        <v>487</v>
      </c>
      <c r="B6138" s="1" t="s">
        <v>488</v>
      </c>
      <c r="C6138" s="2" t="s">
        <v>661</v>
      </c>
      <c r="D6138" s="1" t="s">
        <v>325</v>
      </c>
      <c r="E6138" s="1">
        <v>6110</v>
      </c>
      <c r="F6138" s="1" t="s">
        <v>490</v>
      </c>
      <c r="G6138" s="2" t="s">
        <v>497</v>
      </c>
      <c r="H6138" s="1" t="s">
        <v>498</v>
      </c>
      <c r="I6138" s="1">
        <v>2012</v>
      </c>
      <c r="J6138" s="1">
        <v>2012</v>
      </c>
      <c r="K6138" s="1" t="s">
        <v>493</v>
      </c>
      <c r="L6138" s="1">
        <v>2984.41</v>
      </c>
      <c r="M6138" s="1" t="s">
        <v>504</v>
      </c>
      <c r="N6138" s="1" t="s">
        <v>505</v>
      </c>
    </row>
    <row r="6139" spans="1:14" hidden="1" x14ac:dyDescent="0.35">
      <c r="A6139" s="1" t="s">
        <v>487</v>
      </c>
      <c r="B6139" s="1" t="s">
        <v>488</v>
      </c>
      <c r="C6139" s="2" t="s">
        <v>661</v>
      </c>
      <c r="D6139" s="1" t="s">
        <v>325</v>
      </c>
      <c r="E6139" s="1">
        <v>6110</v>
      </c>
      <c r="F6139" s="1" t="s">
        <v>490</v>
      </c>
      <c r="G6139" s="2" t="s">
        <v>497</v>
      </c>
      <c r="H6139" s="1" t="s">
        <v>498</v>
      </c>
      <c r="I6139" s="1">
        <v>2013</v>
      </c>
      <c r="J6139" s="1">
        <v>2013</v>
      </c>
      <c r="K6139" s="1" t="s">
        <v>493</v>
      </c>
      <c r="L6139" s="1">
        <v>3017.17</v>
      </c>
      <c r="M6139" s="1" t="s">
        <v>504</v>
      </c>
      <c r="N6139" s="1" t="s">
        <v>505</v>
      </c>
    </row>
    <row r="6140" spans="1:14" hidden="1" x14ac:dyDescent="0.35">
      <c r="A6140" s="1" t="s">
        <v>487</v>
      </c>
      <c r="B6140" s="1" t="s">
        <v>488</v>
      </c>
      <c r="C6140" s="2" t="s">
        <v>661</v>
      </c>
      <c r="D6140" s="1" t="s">
        <v>325</v>
      </c>
      <c r="E6140" s="1">
        <v>6110</v>
      </c>
      <c r="F6140" s="1" t="s">
        <v>490</v>
      </c>
      <c r="G6140" s="2" t="s">
        <v>497</v>
      </c>
      <c r="H6140" s="1" t="s">
        <v>498</v>
      </c>
      <c r="I6140" s="1">
        <v>2014</v>
      </c>
      <c r="J6140" s="1">
        <v>2014</v>
      </c>
      <c r="K6140" s="1" t="s">
        <v>493</v>
      </c>
      <c r="L6140" s="1">
        <v>3048.05</v>
      </c>
      <c r="M6140" s="1" t="s">
        <v>504</v>
      </c>
      <c r="N6140" s="1" t="s">
        <v>505</v>
      </c>
    </row>
    <row r="6141" spans="1:14" hidden="1" x14ac:dyDescent="0.35">
      <c r="A6141" s="1" t="s">
        <v>487</v>
      </c>
      <c r="B6141" s="1" t="s">
        <v>488</v>
      </c>
      <c r="C6141" s="2" t="s">
        <v>661</v>
      </c>
      <c r="D6141" s="1" t="s">
        <v>325</v>
      </c>
      <c r="E6141" s="1">
        <v>6110</v>
      </c>
      <c r="F6141" s="1" t="s">
        <v>490</v>
      </c>
      <c r="G6141" s="2" t="s">
        <v>497</v>
      </c>
      <c r="H6141" s="1" t="s">
        <v>498</v>
      </c>
      <c r="I6141" s="1">
        <v>2015</v>
      </c>
      <c r="J6141" s="1">
        <v>2015</v>
      </c>
      <c r="K6141" s="1" t="s">
        <v>493</v>
      </c>
      <c r="L6141" s="1">
        <v>3038.56</v>
      </c>
      <c r="M6141" s="1" t="s">
        <v>504</v>
      </c>
      <c r="N6141" s="1" t="s">
        <v>505</v>
      </c>
    </row>
    <row r="6142" spans="1:14" hidden="1" x14ac:dyDescent="0.35">
      <c r="A6142" s="1" t="s">
        <v>487</v>
      </c>
      <c r="B6142" s="1" t="s">
        <v>488</v>
      </c>
      <c r="C6142" s="2" t="s">
        <v>661</v>
      </c>
      <c r="D6142" s="1" t="s">
        <v>325</v>
      </c>
      <c r="E6142" s="1">
        <v>6110</v>
      </c>
      <c r="F6142" s="1" t="s">
        <v>490</v>
      </c>
      <c r="G6142" s="2" t="s">
        <v>497</v>
      </c>
      <c r="H6142" s="1" t="s">
        <v>498</v>
      </c>
      <c r="I6142" s="1">
        <v>2016</v>
      </c>
      <c r="J6142" s="1">
        <v>2016</v>
      </c>
      <c r="K6142" s="1" t="s">
        <v>493</v>
      </c>
      <c r="L6142" s="1">
        <v>3242.53</v>
      </c>
      <c r="M6142" s="1" t="s">
        <v>504</v>
      </c>
      <c r="N6142" s="1" t="s">
        <v>505</v>
      </c>
    </row>
    <row r="6143" spans="1:14" hidden="1" x14ac:dyDescent="0.35">
      <c r="A6143" s="1" t="s">
        <v>487</v>
      </c>
      <c r="B6143" s="1" t="s">
        <v>488</v>
      </c>
      <c r="C6143" s="2" t="s">
        <v>661</v>
      </c>
      <c r="D6143" s="1" t="s">
        <v>325</v>
      </c>
      <c r="E6143" s="1">
        <v>6110</v>
      </c>
      <c r="F6143" s="1" t="s">
        <v>490</v>
      </c>
      <c r="G6143" s="2" t="s">
        <v>497</v>
      </c>
      <c r="H6143" s="1" t="s">
        <v>498</v>
      </c>
      <c r="I6143" s="1">
        <v>2017</v>
      </c>
      <c r="J6143" s="1">
        <v>2017</v>
      </c>
      <c r="K6143" s="1" t="s">
        <v>493</v>
      </c>
      <c r="L6143" s="1">
        <v>3234.8</v>
      </c>
      <c r="M6143" s="1" t="s">
        <v>504</v>
      </c>
      <c r="N6143" s="1" t="s">
        <v>505</v>
      </c>
    </row>
    <row r="6144" spans="1:14" hidden="1" x14ac:dyDescent="0.35">
      <c r="A6144" s="1" t="s">
        <v>487</v>
      </c>
      <c r="B6144" s="1" t="s">
        <v>488</v>
      </c>
      <c r="C6144" s="2" t="s">
        <v>661</v>
      </c>
      <c r="D6144" s="1" t="s">
        <v>325</v>
      </c>
      <c r="E6144" s="1">
        <v>6110</v>
      </c>
      <c r="F6144" s="1" t="s">
        <v>490</v>
      </c>
      <c r="G6144" s="2" t="s">
        <v>499</v>
      </c>
      <c r="H6144" s="1" t="s">
        <v>500</v>
      </c>
      <c r="I6144" s="1">
        <v>2006</v>
      </c>
      <c r="J6144" s="1">
        <v>2006</v>
      </c>
      <c r="K6144" s="1" t="s">
        <v>493</v>
      </c>
      <c r="L6144" s="1">
        <v>5070.32</v>
      </c>
      <c r="M6144" s="1" t="s">
        <v>504</v>
      </c>
      <c r="N6144" s="1" t="s">
        <v>505</v>
      </c>
    </row>
    <row r="6145" spans="1:14" hidden="1" x14ac:dyDescent="0.35">
      <c r="A6145" s="1" t="s">
        <v>487</v>
      </c>
      <c r="B6145" s="1" t="s">
        <v>488</v>
      </c>
      <c r="C6145" s="2" t="s">
        <v>661</v>
      </c>
      <c r="D6145" s="1" t="s">
        <v>325</v>
      </c>
      <c r="E6145" s="1">
        <v>6110</v>
      </c>
      <c r="F6145" s="1" t="s">
        <v>490</v>
      </c>
      <c r="G6145" s="2" t="s">
        <v>499</v>
      </c>
      <c r="H6145" s="1" t="s">
        <v>500</v>
      </c>
      <c r="I6145" s="1">
        <v>2007</v>
      </c>
      <c r="J6145" s="1">
        <v>2007</v>
      </c>
      <c r="K6145" s="1" t="s">
        <v>493</v>
      </c>
      <c r="L6145" s="1">
        <v>6569.03</v>
      </c>
      <c r="M6145" s="1" t="s">
        <v>504</v>
      </c>
      <c r="N6145" s="1" t="s">
        <v>505</v>
      </c>
    </row>
    <row r="6146" spans="1:14" hidden="1" x14ac:dyDescent="0.35">
      <c r="A6146" s="1" t="s">
        <v>487</v>
      </c>
      <c r="B6146" s="1" t="s">
        <v>488</v>
      </c>
      <c r="C6146" s="2" t="s">
        <v>661</v>
      </c>
      <c r="D6146" s="1" t="s">
        <v>325</v>
      </c>
      <c r="E6146" s="1">
        <v>6110</v>
      </c>
      <c r="F6146" s="1" t="s">
        <v>490</v>
      </c>
      <c r="G6146" s="2" t="s">
        <v>499</v>
      </c>
      <c r="H6146" s="1" t="s">
        <v>500</v>
      </c>
      <c r="I6146" s="1">
        <v>2008</v>
      </c>
      <c r="J6146" s="1">
        <v>2008</v>
      </c>
      <c r="K6146" s="1" t="s">
        <v>493</v>
      </c>
      <c r="L6146" s="1">
        <v>7514.99</v>
      </c>
      <c r="M6146" s="1" t="s">
        <v>504</v>
      </c>
      <c r="N6146" s="1" t="s">
        <v>505</v>
      </c>
    </row>
    <row r="6147" spans="1:14" hidden="1" x14ac:dyDescent="0.35">
      <c r="A6147" s="1" t="s">
        <v>487</v>
      </c>
      <c r="B6147" s="1" t="s">
        <v>488</v>
      </c>
      <c r="C6147" s="2" t="s">
        <v>661</v>
      </c>
      <c r="D6147" s="1" t="s">
        <v>325</v>
      </c>
      <c r="E6147" s="1">
        <v>6110</v>
      </c>
      <c r="F6147" s="1" t="s">
        <v>490</v>
      </c>
      <c r="G6147" s="2" t="s">
        <v>499</v>
      </c>
      <c r="H6147" s="1" t="s">
        <v>500</v>
      </c>
      <c r="I6147" s="1">
        <v>2009</v>
      </c>
      <c r="J6147" s="1">
        <v>2009</v>
      </c>
      <c r="K6147" s="1" t="s">
        <v>493</v>
      </c>
      <c r="L6147" s="1">
        <v>7316.51</v>
      </c>
      <c r="M6147" s="1" t="s">
        <v>504</v>
      </c>
      <c r="N6147" s="1" t="s">
        <v>505</v>
      </c>
    </row>
    <row r="6148" spans="1:14" hidden="1" x14ac:dyDescent="0.35">
      <c r="A6148" s="1" t="s">
        <v>487</v>
      </c>
      <c r="B6148" s="1" t="s">
        <v>488</v>
      </c>
      <c r="C6148" s="2" t="s">
        <v>661</v>
      </c>
      <c r="D6148" s="1" t="s">
        <v>325</v>
      </c>
      <c r="E6148" s="1">
        <v>6110</v>
      </c>
      <c r="F6148" s="1" t="s">
        <v>490</v>
      </c>
      <c r="G6148" s="2" t="s">
        <v>499</v>
      </c>
      <c r="H6148" s="1" t="s">
        <v>500</v>
      </c>
      <c r="I6148" s="1">
        <v>2010</v>
      </c>
      <c r="J6148" s="1">
        <v>2010</v>
      </c>
      <c r="K6148" s="1" t="s">
        <v>493</v>
      </c>
      <c r="L6148" s="1">
        <v>8001.97</v>
      </c>
      <c r="M6148" s="1" t="s">
        <v>504</v>
      </c>
      <c r="N6148" s="1" t="s">
        <v>505</v>
      </c>
    </row>
    <row r="6149" spans="1:14" hidden="1" x14ac:dyDescent="0.35">
      <c r="A6149" s="1" t="s">
        <v>487</v>
      </c>
      <c r="B6149" s="1" t="s">
        <v>488</v>
      </c>
      <c r="C6149" s="2" t="s">
        <v>661</v>
      </c>
      <c r="D6149" s="1" t="s">
        <v>325</v>
      </c>
      <c r="E6149" s="1">
        <v>6110</v>
      </c>
      <c r="F6149" s="1" t="s">
        <v>490</v>
      </c>
      <c r="G6149" s="2" t="s">
        <v>499</v>
      </c>
      <c r="H6149" s="1" t="s">
        <v>500</v>
      </c>
      <c r="I6149" s="1">
        <v>2011</v>
      </c>
      <c r="J6149" s="1">
        <v>2011</v>
      </c>
      <c r="K6149" s="1" t="s">
        <v>493</v>
      </c>
      <c r="L6149" s="1">
        <v>8623.09</v>
      </c>
      <c r="M6149" s="1" t="s">
        <v>504</v>
      </c>
      <c r="N6149" s="1" t="s">
        <v>505</v>
      </c>
    </row>
    <row r="6150" spans="1:14" hidden="1" x14ac:dyDescent="0.35">
      <c r="A6150" s="1" t="s">
        <v>487</v>
      </c>
      <c r="B6150" s="1" t="s">
        <v>488</v>
      </c>
      <c r="C6150" s="2" t="s">
        <v>661</v>
      </c>
      <c r="D6150" s="1" t="s">
        <v>325</v>
      </c>
      <c r="E6150" s="1">
        <v>6110</v>
      </c>
      <c r="F6150" s="1" t="s">
        <v>490</v>
      </c>
      <c r="G6150" s="2" t="s">
        <v>499</v>
      </c>
      <c r="H6150" s="1" t="s">
        <v>500</v>
      </c>
      <c r="I6150" s="1">
        <v>2012</v>
      </c>
      <c r="J6150" s="1">
        <v>2012</v>
      </c>
      <c r="K6150" s="1" t="s">
        <v>493</v>
      </c>
      <c r="L6150" s="1">
        <v>9228.2800000000007</v>
      </c>
      <c r="M6150" s="1" t="s">
        <v>504</v>
      </c>
      <c r="N6150" s="1" t="s">
        <v>505</v>
      </c>
    </row>
    <row r="6151" spans="1:14" hidden="1" x14ac:dyDescent="0.35">
      <c r="A6151" s="1" t="s">
        <v>487</v>
      </c>
      <c r="B6151" s="1" t="s">
        <v>488</v>
      </c>
      <c r="C6151" s="2" t="s">
        <v>661</v>
      </c>
      <c r="D6151" s="1" t="s">
        <v>325</v>
      </c>
      <c r="E6151" s="1">
        <v>6110</v>
      </c>
      <c r="F6151" s="1" t="s">
        <v>490</v>
      </c>
      <c r="G6151" s="2" t="s">
        <v>499</v>
      </c>
      <c r="H6151" s="1" t="s">
        <v>500</v>
      </c>
      <c r="I6151" s="1">
        <v>2013</v>
      </c>
      <c r="J6151" s="1">
        <v>2013</v>
      </c>
      <c r="K6151" s="1" t="s">
        <v>493</v>
      </c>
      <c r="L6151" s="1">
        <v>9179.69</v>
      </c>
      <c r="M6151" s="1" t="s">
        <v>504</v>
      </c>
      <c r="N6151" s="1" t="s">
        <v>505</v>
      </c>
    </row>
    <row r="6152" spans="1:14" hidden="1" x14ac:dyDescent="0.35">
      <c r="A6152" s="1" t="s">
        <v>487</v>
      </c>
      <c r="B6152" s="1" t="s">
        <v>488</v>
      </c>
      <c r="C6152" s="2" t="s">
        <v>661</v>
      </c>
      <c r="D6152" s="1" t="s">
        <v>325</v>
      </c>
      <c r="E6152" s="1">
        <v>6110</v>
      </c>
      <c r="F6152" s="1" t="s">
        <v>490</v>
      </c>
      <c r="G6152" s="2" t="s">
        <v>499</v>
      </c>
      <c r="H6152" s="1" t="s">
        <v>500</v>
      </c>
      <c r="I6152" s="1">
        <v>2014</v>
      </c>
      <c r="J6152" s="1">
        <v>2014</v>
      </c>
      <c r="K6152" s="1" t="s">
        <v>493</v>
      </c>
      <c r="L6152" s="1">
        <v>9289.31</v>
      </c>
      <c r="M6152" s="1" t="s">
        <v>504</v>
      </c>
      <c r="N6152" s="1" t="s">
        <v>505</v>
      </c>
    </row>
    <row r="6153" spans="1:14" hidden="1" x14ac:dyDescent="0.35">
      <c r="A6153" s="1" t="s">
        <v>487</v>
      </c>
      <c r="B6153" s="1" t="s">
        <v>488</v>
      </c>
      <c r="C6153" s="2" t="s">
        <v>661</v>
      </c>
      <c r="D6153" s="1" t="s">
        <v>325</v>
      </c>
      <c r="E6153" s="1">
        <v>6110</v>
      </c>
      <c r="F6153" s="1" t="s">
        <v>490</v>
      </c>
      <c r="G6153" s="2" t="s">
        <v>499</v>
      </c>
      <c r="H6153" s="1" t="s">
        <v>500</v>
      </c>
      <c r="I6153" s="1">
        <v>2015</v>
      </c>
      <c r="J6153" s="1">
        <v>2015</v>
      </c>
      <c r="K6153" s="1" t="s">
        <v>493</v>
      </c>
      <c r="L6153" s="1">
        <v>8439.7999999999993</v>
      </c>
      <c r="M6153" s="1" t="s">
        <v>504</v>
      </c>
      <c r="N6153" s="1" t="s">
        <v>505</v>
      </c>
    </row>
    <row r="6154" spans="1:14" hidden="1" x14ac:dyDescent="0.35">
      <c r="A6154" s="1" t="s">
        <v>487</v>
      </c>
      <c r="B6154" s="1" t="s">
        <v>488</v>
      </c>
      <c r="C6154" s="2" t="s">
        <v>661</v>
      </c>
      <c r="D6154" s="1" t="s">
        <v>325</v>
      </c>
      <c r="E6154" s="1">
        <v>6110</v>
      </c>
      <c r="F6154" s="1" t="s">
        <v>490</v>
      </c>
      <c r="G6154" s="2" t="s">
        <v>499</v>
      </c>
      <c r="H6154" s="1" t="s">
        <v>500</v>
      </c>
      <c r="I6154" s="1">
        <v>2016</v>
      </c>
      <c r="J6154" s="1">
        <v>2016</v>
      </c>
      <c r="K6154" s="1" t="s">
        <v>493</v>
      </c>
      <c r="L6154" s="1">
        <v>8812.9500000000007</v>
      </c>
      <c r="M6154" s="1" t="s">
        <v>504</v>
      </c>
      <c r="N6154" s="1" t="s">
        <v>505</v>
      </c>
    </row>
    <row r="6155" spans="1:14" hidden="1" x14ac:dyDescent="0.35">
      <c r="A6155" s="1" t="s">
        <v>487</v>
      </c>
      <c r="B6155" s="1" t="s">
        <v>488</v>
      </c>
      <c r="C6155" s="2" t="s">
        <v>661</v>
      </c>
      <c r="D6155" s="1" t="s">
        <v>325</v>
      </c>
      <c r="E6155" s="1">
        <v>6110</v>
      </c>
      <c r="F6155" s="1" t="s">
        <v>490</v>
      </c>
      <c r="G6155" s="2" t="s">
        <v>499</v>
      </c>
      <c r="H6155" s="1" t="s">
        <v>500</v>
      </c>
      <c r="I6155" s="1">
        <v>2017</v>
      </c>
      <c r="J6155" s="1">
        <v>2017</v>
      </c>
      <c r="K6155" s="1" t="s">
        <v>493</v>
      </c>
      <c r="L6155" s="1">
        <v>8440.44</v>
      </c>
      <c r="M6155" s="1" t="s">
        <v>504</v>
      </c>
      <c r="N6155" s="1" t="s">
        <v>505</v>
      </c>
    </row>
    <row r="6156" spans="1:14" hidden="1" x14ac:dyDescent="0.35">
      <c r="A6156" s="1" t="s">
        <v>487</v>
      </c>
      <c r="B6156" s="1" t="s">
        <v>488</v>
      </c>
      <c r="C6156" s="2" t="s">
        <v>661</v>
      </c>
      <c r="D6156" s="1" t="s">
        <v>325</v>
      </c>
      <c r="E6156" s="1">
        <v>6110</v>
      </c>
      <c r="F6156" s="1" t="s">
        <v>490</v>
      </c>
      <c r="G6156" s="2" t="s">
        <v>508</v>
      </c>
      <c r="H6156" s="1" t="s">
        <v>509</v>
      </c>
      <c r="I6156" s="1">
        <v>2006</v>
      </c>
      <c r="J6156" s="1">
        <v>2006</v>
      </c>
      <c r="K6156" s="1" t="s">
        <v>493</v>
      </c>
      <c r="L6156" s="1">
        <v>17.36</v>
      </c>
      <c r="M6156" s="1" t="s">
        <v>504</v>
      </c>
      <c r="N6156" s="1" t="s">
        <v>505</v>
      </c>
    </row>
    <row r="6157" spans="1:14" hidden="1" x14ac:dyDescent="0.35">
      <c r="A6157" s="1" t="s">
        <v>487</v>
      </c>
      <c r="B6157" s="1" t="s">
        <v>488</v>
      </c>
      <c r="C6157" s="2" t="s">
        <v>661</v>
      </c>
      <c r="D6157" s="1" t="s">
        <v>325</v>
      </c>
      <c r="E6157" s="1">
        <v>6110</v>
      </c>
      <c r="F6157" s="1" t="s">
        <v>490</v>
      </c>
      <c r="G6157" s="2" t="s">
        <v>508</v>
      </c>
      <c r="H6157" s="1" t="s">
        <v>509</v>
      </c>
      <c r="I6157" s="1">
        <v>2007</v>
      </c>
      <c r="J6157" s="1">
        <v>2007</v>
      </c>
      <c r="K6157" s="1" t="s">
        <v>493</v>
      </c>
      <c r="L6157" s="1">
        <v>22.03</v>
      </c>
      <c r="M6157" s="1" t="s">
        <v>504</v>
      </c>
      <c r="N6157" s="1" t="s">
        <v>505</v>
      </c>
    </row>
    <row r="6158" spans="1:14" hidden="1" x14ac:dyDescent="0.35">
      <c r="A6158" s="1" t="s">
        <v>487</v>
      </c>
      <c r="B6158" s="1" t="s">
        <v>488</v>
      </c>
      <c r="C6158" s="2" t="s">
        <v>661</v>
      </c>
      <c r="D6158" s="1" t="s">
        <v>325</v>
      </c>
      <c r="E6158" s="1">
        <v>6110</v>
      </c>
      <c r="F6158" s="1" t="s">
        <v>490</v>
      </c>
      <c r="G6158" s="2" t="s">
        <v>508</v>
      </c>
      <c r="H6158" s="1" t="s">
        <v>509</v>
      </c>
      <c r="I6158" s="1">
        <v>2008</v>
      </c>
      <c r="J6158" s="1">
        <v>2008</v>
      </c>
      <c r="K6158" s="1" t="s">
        <v>493</v>
      </c>
      <c r="L6158" s="1">
        <v>39.78</v>
      </c>
      <c r="M6158" s="1" t="s">
        <v>504</v>
      </c>
      <c r="N6158" s="1" t="s">
        <v>505</v>
      </c>
    </row>
    <row r="6159" spans="1:14" hidden="1" x14ac:dyDescent="0.35">
      <c r="A6159" s="1" t="s">
        <v>487</v>
      </c>
      <c r="B6159" s="1" t="s">
        <v>488</v>
      </c>
      <c r="C6159" s="2" t="s">
        <v>661</v>
      </c>
      <c r="D6159" s="1" t="s">
        <v>325</v>
      </c>
      <c r="E6159" s="1">
        <v>6110</v>
      </c>
      <c r="F6159" s="1" t="s">
        <v>490</v>
      </c>
      <c r="G6159" s="2" t="s">
        <v>501</v>
      </c>
      <c r="H6159" s="1" t="s">
        <v>502</v>
      </c>
      <c r="I6159" s="1">
        <v>2006</v>
      </c>
      <c r="J6159" s="1">
        <v>2006</v>
      </c>
      <c r="K6159" s="1" t="s">
        <v>493</v>
      </c>
      <c r="L6159" s="1">
        <v>89.11</v>
      </c>
      <c r="M6159" s="1" t="s">
        <v>504</v>
      </c>
      <c r="N6159" s="1" t="s">
        <v>505</v>
      </c>
    </row>
    <row r="6160" spans="1:14" hidden="1" x14ac:dyDescent="0.35">
      <c r="A6160" s="1" t="s">
        <v>487</v>
      </c>
      <c r="B6160" s="1" t="s">
        <v>488</v>
      </c>
      <c r="C6160" s="2" t="s">
        <v>661</v>
      </c>
      <c r="D6160" s="1" t="s">
        <v>325</v>
      </c>
      <c r="E6160" s="1">
        <v>6110</v>
      </c>
      <c r="F6160" s="1" t="s">
        <v>490</v>
      </c>
      <c r="G6160" s="2" t="s">
        <v>501</v>
      </c>
      <c r="H6160" s="1" t="s">
        <v>502</v>
      </c>
      <c r="I6160" s="1">
        <v>2007</v>
      </c>
      <c r="J6160" s="1">
        <v>2007</v>
      </c>
      <c r="K6160" s="1" t="s">
        <v>493</v>
      </c>
      <c r="L6160" s="1">
        <v>141.28</v>
      </c>
      <c r="M6160" s="1" t="s">
        <v>504</v>
      </c>
      <c r="N6160" s="1" t="s">
        <v>505</v>
      </c>
    </row>
    <row r="6161" spans="1:15" hidden="1" x14ac:dyDescent="0.35">
      <c r="A6161" s="1" t="s">
        <v>487</v>
      </c>
      <c r="B6161" s="1" t="s">
        <v>488</v>
      </c>
      <c r="C6161" s="2" t="s">
        <v>661</v>
      </c>
      <c r="D6161" s="1" t="s">
        <v>325</v>
      </c>
      <c r="E6161" s="1">
        <v>6110</v>
      </c>
      <c r="F6161" s="1" t="s">
        <v>490</v>
      </c>
      <c r="G6161" s="2" t="s">
        <v>501</v>
      </c>
      <c r="H6161" s="1" t="s">
        <v>502</v>
      </c>
      <c r="I6161" s="1">
        <v>2008</v>
      </c>
      <c r="J6161" s="1">
        <v>2008</v>
      </c>
      <c r="K6161" s="1" t="s">
        <v>493</v>
      </c>
      <c r="L6161" s="1">
        <v>165.09</v>
      </c>
      <c r="M6161" s="1" t="s">
        <v>504</v>
      </c>
      <c r="N6161" s="1" t="s">
        <v>505</v>
      </c>
    </row>
    <row r="6162" spans="1:15" hidden="1" x14ac:dyDescent="0.35">
      <c r="A6162" s="1" t="s">
        <v>487</v>
      </c>
      <c r="B6162" s="1" t="s">
        <v>488</v>
      </c>
      <c r="C6162" s="2" t="s">
        <v>661</v>
      </c>
      <c r="D6162" s="1" t="s">
        <v>325</v>
      </c>
      <c r="E6162" s="1">
        <v>6110</v>
      </c>
      <c r="F6162" s="1" t="s">
        <v>490</v>
      </c>
      <c r="G6162" s="2" t="s">
        <v>501</v>
      </c>
      <c r="H6162" s="1" t="s">
        <v>502</v>
      </c>
      <c r="I6162" s="1">
        <v>2009</v>
      </c>
      <c r="J6162" s="1">
        <v>2009</v>
      </c>
      <c r="K6162" s="1" t="s">
        <v>493</v>
      </c>
      <c r="L6162" s="1">
        <v>160.69999999999999</v>
      </c>
      <c r="M6162" s="1" t="s">
        <v>504</v>
      </c>
      <c r="N6162" s="1" t="s">
        <v>505</v>
      </c>
    </row>
    <row r="6163" spans="1:15" hidden="1" x14ac:dyDescent="0.35">
      <c r="A6163" s="1" t="s">
        <v>487</v>
      </c>
      <c r="B6163" s="1" t="s">
        <v>488</v>
      </c>
      <c r="C6163" s="2" t="s">
        <v>661</v>
      </c>
      <c r="D6163" s="1" t="s">
        <v>325</v>
      </c>
      <c r="E6163" s="1">
        <v>6110</v>
      </c>
      <c r="F6163" s="1" t="s">
        <v>490</v>
      </c>
      <c r="G6163" s="2" t="s">
        <v>501</v>
      </c>
      <c r="H6163" s="1" t="s">
        <v>502</v>
      </c>
      <c r="I6163" s="1">
        <v>2010</v>
      </c>
      <c r="J6163" s="1">
        <v>2010</v>
      </c>
      <c r="K6163" s="1" t="s">
        <v>493</v>
      </c>
      <c r="L6163" s="1">
        <v>237.97</v>
      </c>
      <c r="M6163" s="1" t="s">
        <v>504</v>
      </c>
      <c r="N6163" s="1" t="s">
        <v>505</v>
      </c>
    </row>
    <row r="6164" spans="1:15" hidden="1" x14ac:dyDescent="0.35">
      <c r="A6164" s="1" t="s">
        <v>487</v>
      </c>
      <c r="B6164" s="1" t="s">
        <v>488</v>
      </c>
      <c r="C6164" s="2" t="s">
        <v>661</v>
      </c>
      <c r="D6164" s="1" t="s">
        <v>325</v>
      </c>
      <c r="E6164" s="1">
        <v>6110</v>
      </c>
      <c r="F6164" s="1" t="s">
        <v>490</v>
      </c>
      <c r="G6164" s="2" t="s">
        <v>501</v>
      </c>
      <c r="H6164" s="1" t="s">
        <v>502</v>
      </c>
      <c r="I6164" s="1">
        <v>2011</v>
      </c>
      <c r="J6164" s="1">
        <v>2011</v>
      </c>
      <c r="K6164" s="1" t="s">
        <v>493</v>
      </c>
      <c r="L6164" s="1">
        <v>313.68</v>
      </c>
      <c r="M6164" s="1" t="s">
        <v>504</v>
      </c>
      <c r="N6164" s="1" t="s">
        <v>505</v>
      </c>
    </row>
    <row r="6165" spans="1:15" hidden="1" x14ac:dyDescent="0.35">
      <c r="A6165" s="1" t="s">
        <v>487</v>
      </c>
      <c r="B6165" s="1" t="s">
        <v>488</v>
      </c>
      <c r="C6165" s="2" t="s">
        <v>661</v>
      </c>
      <c r="D6165" s="1" t="s">
        <v>325</v>
      </c>
      <c r="E6165" s="1">
        <v>6110</v>
      </c>
      <c r="F6165" s="1" t="s">
        <v>490</v>
      </c>
      <c r="G6165" s="2" t="s">
        <v>501</v>
      </c>
      <c r="H6165" s="1" t="s">
        <v>502</v>
      </c>
      <c r="I6165" s="1">
        <v>2012</v>
      </c>
      <c r="J6165" s="1">
        <v>2012</v>
      </c>
      <c r="K6165" s="1" t="s">
        <v>493</v>
      </c>
      <c r="L6165" s="1">
        <v>198.22</v>
      </c>
      <c r="M6165" s="1" t="s">
        <v>504</v>
      </c>
      <c r="N6165" s="1" t="s">
        <v>505</v>
      </c>
    </row>
    <row r="6166" spans="1:15" hidden="1" x14ac:dyDescent="0.35">
      <c r="A6166" s="1" t="s">
        <v>487</v>
      </c>
      <c r="B6166" s="1" t="s">
        <v>488</v>
      </c>
      <c r="C6166" s="2" t="s">
        <v>661</v>
      </c>
      <c r="D6166" s="1" t="s">
        <v>325</v>
      </c>
      <c r="E6166" s="1">
        <v>6110</v>
      </c>
      <c r="F6166" s="1" t="s">
        <v>490</v>
      </c>
      <c r="G6166" s="2" t="s">
        <v>501</v>
      </c>
      <c r="H6166" s="1" t="s">
        <v>502</v>
      </c>
      <c r="I6166" s="1">
        <v>2013</v>
      </c>
      <c r="J6166" s="1">
        <v>2013</v>
      </c>
      <c r="K6166" s="1" t="s">
        <v>493</v>
      </c>
      <c r="L6166" s="1">
        <v>232.7</v>
      </c>
      <c r="M6166" s="1" t="s">
        <v>504</v>
      </c>
      <c r="N6166" s="1" t="s">
        <v>505</v>
      </c>
    </row>
    <row r="6167" spans="1:15" hidden="1" x14ac:dyDescent="0.35">
      <c r="A6167" s="1" t="s">
        <v>487</v>
      </c>
      <c r="B6167" s="1" t="s">
        <v>488</v>
      </c>
      <c r="C6167" s="2" t="s">
        <v>661</v>
      </c>
      <c r="D6167" s="1" t="s">
        <v>325</v>
      </c>
      <c r="E6167" s="1">
        <v>6110</v>
      </c>
      <c r="F6167" s="1" t="s">
        <v>490</v>
      </c>
      <c r="G6167" s="2" t="s">
        <v>501</v>
      </c>
      <c r="H6167" s="1" t="s">
        <v>502</v>
      </c>
      <c r="I6167" s="1">
        <v>2014</v>
      </c>
      <c r="J6167" s="1">
        <v>2014</v>
      </c>
      <c r="K6167" s="1" t="s">
        <v>493</v>
      </c>
      <c r="L6167" s="1">
        <v>250.99</v>
      </c>
      <c r="M6167" s="1" t="s">
        <v>504</v>
      </c>
      <c r="N6167" s="1" t="s">
        <v>505</v>
      </c>
    </row>
    <row r="6168" spans="1:15" hidden="1" x14ac:dyDescent="0.35">
      <c r="A6168" s="1" t="s">
        <v>487</v>
      </c>
      <c r="B6168" s="1" t="s">
        <v>488</v>
      </c>
      <c r="C6168" s="2" t="s">
        <v>661</v>
      </c>
      <c r="D6168" s="1" t="s">
        <v>325</v>
      </c>
      <c r="E6168" s="1">
        <v>6110</v>
      </c>
      <c r="F6168" s="1" t="s">
        <v>490</v>
      </c>
      <c r="G6168" s="2" t="s">
        <v>501</v>
      </c>
      <c r="H6168" s="1" t="s">
        <v>502</v>
      </c>
      <c r="I6168" s="1">
        <v>2015</v>
      </c>
      <c r="J6168" s="1">
        <v>2015</v>
      </c>
      <c r="K6168" s="1" t="s">
        <v>493</v>
      </c>
      <c r="L6168" s="1">
        <v>202.22</v>
      </c>
      <c r="M6168" s="1" t="s">
        <v>504</v>
      </c>
      <c r="N6168" s="1" t="s">
        <v>505</v>
      </c>
    </row>
    <row r="6169" spans="1:15" hidden="1" x14ac:dyDescent="0.35">
      <c r="A6169" s="1" t="s">
        <v>487</v>
      </c>
      <c r="B6169" s="1" t="s">
        <v>488</v>
      </c>
      <c r="C6169" s="2" t="s">
        <v>661</v>
      </c>
      <c r="D6169" s="1" t="s">
        <v>325</v>
      </c>
      <c r="E6169" s="1">
        <v>6110</v>
      </c>
      <c r="F6169" s="1" t="s">
        <v>490</v>
      </c>
      <c r="G6169" s="2" t="s">
        <v>501</v>
      </c>
      <c r="H6169" s="1" t="s">
        <v>502</v>
      </c>
      <c r="I6169" s="1">
        <v>2016</v>
      </c>
      <c r="J6169" s="1">
        <v>2016</v>
      </c>
      <c r="K6169" s="1" t="s">
        <v>493</v>
      </c>
      <c r="L6169" s="1">
        <v>175.46</v>
      </c>
      <c r="M6169" s="1" t="s">
        <v>504</v>
      </c>
      <c r="N6169" s="1" t="s">
        <v>505</v>
      </c>
    </row>
    <row r="6170" spans="1:15" hidden="1" x14ac:dyDescent="0.35">
      <c r="A6170" s="1" t="s">
        <v>487</v>
      </c>
      <c r="B6170" s="1" t="s">
        <v>488</v>
      </c>
      <c r="C6170" s="2" t="s">
        <v>661</v>
      </c>
      <c r="D6170" s="1" t="s">
        <v>325</v>
      </c>
      <c r="E6170" s="1">
        <v>6110</v>
      </c>
      <c r="F6170" s="1" t="s">
        <v>490</v>
      </c>
      <c r="G6170" s="2" t="s">
        <v>501</v>
      </c>
      <c r="H6170" s="1" t="s">
        <v>502</v>
      </c>
      <c r="I6170" s="1">
        <v>2017</v>
      </c>
      <c r="J6170" s="1">
        <v>2017</v>
      </c>
      <c r="K6170" s="1" t="s">
        <v>493</v>
      </c>
      <c r="L6170" s="1">
        <v>166.28</v>
      </c>
      <c r="M6170" s="1" t="s">
        <v>504</v>
      </c>
      <c r="N6170" s="1" t="s">
        <v>505</v>
      </c>
    </row>
    <row r="6171" spans="1:15" hidden="1" x14ac:dyDescent="0.35">
      <c r="A6171" s="1" t="s">
        <v>487</v>
      </c>
      <c r="B6171" s="1" t="s">
        <v>488</v>
      </c>
      <c r="C6171" s="2" t="s">
        <v>662</v>
      </c>
      <c r="D6171" s="1" t="s">
        <v>327</v>
      </c>
      <c r="E6171" s="1">
        <v>6110</v>
      </c>
      <c r="F6171" s="1" t="s">
        <v>490</v>
      </c>
      <c r="G6171" s="2" t="s">
        <v>499</v>
      </c>
      <c r="H6171" s="1" t="s">
        <v>500</v>
      </c>
      <c r="I6171" s="1">
        <v>2001</v>
      </c>
      <c r="J6171" s="1">
        <v>2001</v>
      </c>
      <c r="K6171" s="1" t="s">
        <v>493</v>
      </c>
      <c r="L6171" s="1">
        <v>60.17</v>
      </c>
      <c r="M6171" s="1" t="s">
        <v>494</v>
      </c>
      <c r="N6171" s="1" t="s">
        <v>495</v>
      </c>
      <c r="O6171" s="1" t="s">
        <v>496</v>
      </c>
    </row>
    <row r="6172" spans="1:15" hidden="1" x14ac:dyDescent="0.35">
      <c r="A6172" s="1" t="s">
        <v>487</v>
      </c>
      <c r="B6172" s="1" t="s">
        <v>488</v>
      </c>
      <c r="C6172" s="2" t="s">
        <v>662</v>
      </c>
      <c r="D6172" s="1" t="s">
        <v>327</v>
      </c>
      <c r="E6172" s="1">
        <v>6110</v>
      </c>
      <c r="F6172" s="1" t="s">
        <v>490</v>
      </c>
      <c r="G6172" s="2" t="s">
        <v>499</v>
      </c>
      <c r="H6172" s="1" t="s">
        <v>500</v>
      </c>
      <c r="I6172" s="1">
        <v>2002</v>
      </c>
      <c r="J6172" s="1">
        <v>2002</v>
      </c>
      <c r="K6172" s="1" t="s">
        <v>493</v>
      </c>
      <c r="L6172" s="1">
        <v>67.739999999999995</v>
      </c>
      <c r="M6172" s="1" t="s">
        <v>494</v>
      </c>
      <c r="N6172" s="1" t="s">
        <v>495</v>
      </c>
      <c r="O6172" s="1" t="s">
        <v>496</v>
      </c>
    </row>
    <row r="6173" spans="1:15" hidden="1" x14ac:dyDescent="0.35">
      <c r="A6173" s="1" t="s">
        <v>487</v>
      </c>
      <c r="B6173" s="1" t="s">
        <v>488</v>
      </c>
      <c r="C6173" s="2" t="s">
        <v>662</v>
      </c>
      <c r="D6173" s="1" t="s">
        <v>327</v>
      </c>
      <c r="E6173" s="1">
        <v>6110</v>
      </c>
      <c r="F6173" s="1" t="s">
        <v>490</v>
      </c>
      <c r="G6173" s="2" t="s">
        <v>499</v>
      </c>
      <c r="H6173" s="1" t="s">
        <v>500</v>
      </c>
      <c r="I6173" s="1">
        <v>2003</v>
      </c>
      <c r="J6173" s="1">
        <v>2003</v>
      </c>
      <c r="K6173" s="1" t="s">
        <v>493</v>
      </c>
      <c r="L6173" s="1">
        <v>66.67</v>
      </c>
      <c r="M6173" s="1" t="s">
        <v>494</v>
      </c>
      <c r="N6173" s="1" t="s">
        <v>495</v>
      </c>
      <c r="O6173" s="1" t="s">
        <v>496</v>
      </c>
    </row>
    <row r="6174" spans="1:15" hidden="1" x14ac:dyDescent="0.35">
      <c r="A6174" s="1" t="s">
        <v>487</v>
      </c>
      <c r="B6174" s="1" t="s">
        <v>488</v>
      </c>
      <c r="C6174" s="2" t="s">
        <v>662</v>
      </c>
      <c r="D6174" s="1" t="s">
        <v>327</v>
      </c>
      <c r="E6174" s="1">
        <v>6110</v>
      </c>
      <c r="F6174" s="1" t="s">
        <v>490</v>
      </c>
      <c r="G6174" s="2" t="s">
        <v>499</v>
      </c>
      <c r="H6174" s="1" t="s">
        <v>500</v>
      </c>
      <c r="I6174" s="1">
        <v>2004</v>
      </c>
      <c r="J6174" s="1">
        <v>2004</v>
      </c>
      <c r="K6174" s="1" t="s">
        <v>493</v>
      </c>
      <c r="L6174" s="1">
        <v>39.74</v>
      </c>
      <c r="M6174" s="1" t="s">
        <v>494</v>
      </c>
      <c r="N6174" s="1" t="s">
        <v>495</v>
      </c>
      <c r="O6174" s="1" t="s">
        <v>496</v>
      </c>
    </row>
    <row r="6175" spans="1:15" hidden="1" x14ac:dyDescent="0.35">
      <c r="A6175" s="1" t="s">
        <v>487</v>
      </c>
      <c r="B6175" s="1" t="s">
        <v>488</v>
      </c>
      <c r="C6175" s="2" t="s">
        <v>662</v>
      </c>
      <c r="D6175" s="1" t="s">
        <v>327</v>
      </c>
      <c r="E6175" s="1">
        <v>6110</v>
      </c>
      <c r="F6175" s="1" t="s">
        <v>490</v>
      </c>
      <c r="G6175" s="2" t="s">
        <v>499</v>
      </c>
      <c r="H6175" s="1" t="s">
        <v>500</v>
      </c>
      <c r="I6175" s="1">
        <v>2005</v>
      </c>
      <c r="J6175" s="1">
        <v>2005</v>
      </c>
      <c r="K6175" s="1" t="s">
        <v>493</v>
      </c>
      <c r="L6175" s="1">
        <v>55.32</v>
      </c>
      <c r="M6175" s="1" t="s">
        <v>494</v>
      </c>
      <c r="N6175" s="1" t="s">
        <v>495</v>
      </c>
      <c r="O6175" s="1" t="s">
        <v>496</v>
      </c>
    </row>
    <row r="6176" spans="1:15" hidden="1" x14ac:dyDescent="0.35">
      <c r="A6176" s="1" t="s">
        <v>487</v>
      </c>
      <c r="B6176" s="1" t="s">
        <v>488</v>
      </c>
      <c r="C6176" s="2" t="s">
        <v>662</v>
      </c>
      <c r="D6176" s="1" t="s">
        <v>327</v>
      </c>
      <c r="E6176" s="1">
        <v>6110</v>
      </c>
      <c r="F6176" s="1" t="s">
        <v>490</v>
      </c>
      <c r="G6176" s="2" t="s">
        <v>499</v>
      </c>
      <c r="H6176" s="1" t="s">
        <v>500</v>
      </c>
      <c r="I6176" s="1">
        <v>2006</v>
      </c>
      <c r="J6176" s="1">
        <v>2006</v>
      </c>
      <c r="K6176" s="1" t="s">
        <v>493</v>
      </c>
      <c r="L6176" s="1">
        <v>63.86</v>
      </c>
      <c r="M6176" s="1" t="s">
        <v>494</v>
      </c>
      <c r="N6176" s="1" t="s">
        <v>495</v>
      </c>
      <c r="O6176" s="1" t="s">
        <v>496</v>
      </c>
    </row>
    <row r="6177" spans="1:15" hidden="1" x14ac:dyDescent="0.35">
      <c r="A6177" s="1" t="s">
        <v>487</v>
      </c>
      <c r="B6177" s="1" t="s">
        <v>488</v>
      </c>
      <c r="C6177" s="2" t="s">
        <v>662</v>
      </c>
      <c r="D6177" s="1" t="s">
        <v>327</v>
      </c>
      <c r="E6177" s="1">
        <v>6110</v>
      </c>
      <c r="F6177" s="1" t="s">
        <v>490</v>
      </c>
      <c r="G6177" s="2" t="s">
        <v>499</v>
      </c>
      <c r="H6177" s="1" t="s">
        <v>500</v>
      </c>
      <c r="I6177" s="1">
        <v>2007</v>
      </c>
      <c r="J6177" s="1">
        <v>2007</v>
      </c>
      <c r="K6177" s="1" t="s">
        <v>493</v>
      </c>
      <c r="L6177" s="1">
        <v>91.34</v>
      </c>
      <c r="M6177" s="1" t="s">
        <v>494</v>
      </c>
      <c r="N6177" s="1" t="s">
        <v>495</v>
      </c>
      <c r="O6177" s="1" t="s">
        <v>496</v>
      </c>
    </row>
    <row r="6178" spans="1:15" hidden="1" x14ac:dyDescent="0.35">
      <c r="A6178" s="1" t="s">
        <v>487</v>
      </c>
      <c r="B6178" s="1" t="s">
        <v>488</v>
      </c>
      <c r="C6178" s="2" t="s">
        <v>662</v>
      </c>
      <c r="D6178" s="1" t="s">
        <v>327</v>
      </c>
      <c r="E6178" s="1">
        <v>6110</v>
      </c>
      <c r="F6178" s="1" t="s">
        <v>490</v>
      </c>
      <c r="G6178" s="2" t="s">
        <v>499</v>
      </c>
      <c r="H6178" s="1" t="s">
        <v>500</v>
      </c>
      <c r="I6178" s="1">
        <v>2008</v>
      </c>
      <c r="J6178" s="1">
        <v>2008</v>
      </c>
      <c r="K6178" s="1" t="s">
        <v>493</v>
      </c>
      <c r="L6178" s="1">
        <v>89.54</v>
      </c>
      <c r="M6178" s="1" t="s">
        <v>494</v>
      </c>
      <c r="N6178" s="1" t="s">
        <v>495</v>
      </c>
      <c r="O6178" s="1" t="s">
        <v>496</v>
      </c>
    </row>
    <row r="6179" spans="1:15" hidden="1" x14ac:dyDescent="0.35">
      <c r="A6179" s="1" t="s">
        <v>487</v>
      </c>
      <c r="B6179" s="1" t="s">
        <v>488</v>
      </c>
      <c r="C6179" s="2" t="s">
        <v>662</v>
      </c>
      <c r="D6179" s="1" t="s">
        <v>327</v>
      </c>
      <c r="E6179" s="1">
        <v>6110</v>
      </c>
      <c r="F6179" s="1" t="s">
        <v>490</v>
      </c>
      <c r="G6179" s="2" t="s">
        <v>499</v>
      </c>
      <c r="H6179" s="1" t="s">
        <v>500</v>
      </c>
      <c r="I6179" s="1">
        <v>2009</v>
      </c>
      <c r="J6179" s="1">
        <v>2009</v>
      </c>
      <c r="K6179" s="1" t="s">
        <v>493</v>
      </c>
      <c r="L6179" s="1">
        <v>93.47</v>
      </c>
      <c r="M6179" s="1" t="s">
        <v>504</v>
      </c>
      <c r="N6179" s="1" t="s">
        <v>505</v>
      </c>
    </row>
    <row r="6180" spans="1:15" hidden="1" x14ac:dyDescent="0.35">
      <c r="A6180" s="1" t="s">
        <v>487</v>
      </c>
      <c r="B6180" s="1" t="s">
        <v>488</v>
      </c>
      <c r="C6180" s="2" t="s">
        <v>662</v>
      </c>
      <c r="D6180" s="1" t="s">
        <v>327</v>
      </c>
      <c r="E6180" s="1">
        <v>6110</v>
      </c>
      <c r="F6180" s="1" t="s">
        <v>490</v>
      </c>
      <c r="G6180" s="2" t="s">
        <v>499</v>
      </c>
      <c r="H6180" s="1" t="s">
        <v>500</v>
      </c>
      <c r="I6180" s="1">
        <v>2010</v>
      </c>
      <c r="J6180" s="1">
        <v>2010</v>
      </c>
      <c r="K6180" s="1" t="s">
        <v>493</v>
      </c>
      <c r="L6180" s="1">
        <v>148.49</v>
      </c>
      <c r="M6180" s="1" t="s">
        <v>504</v>
      </c>
      <c r="N6180" s="1" t="s">
        <v>505</v>
      </c>
    </row>
    <row r="6181" spans="1:15" hidden="1" x14ac:dyDescent="0.35">
      <c r="A6181" s="1" t="s">
        <v>487</v>
      </c>
      <c r="B6181" s="1" t="s">
        <v>488</v>
      </c>
      <c r="C6181" s="2" t="s">
        <v>662</v>
      </c>
      <c r="D6181" s="1" t="s">
        <v>327</v>
      </c>
      <c r="E6181" s="1">
        <v>6110</v>
      </c>
      <c r="F6181" s="1" t="s">
        <v>490</v>
      </c>
      <c r="G6181" s="2" t="s">
        <v>499</v>
      </c>
      <c r="H6181" s="1" t="s">
        <v>500</v>
      </c>
      <c r="I6181" s="1">
        <v>2011</v>
      </c>
      <c r="J6181" s="1">
        <v>2011</v>
      </c>
      <c r="K6181" s="1" t="s">
        <v>493</v>
      </c>
      <c r="L6181" s="1">
        <v>126.35</v>
      </c>
      <c r="M6181" s="1" t="s">
        <v>504</v>
      </c>
      <c r="N6181" s="1" t="s">
        <v>505</v>
      </c>
    </row>
    <row r="6182" spans="1:15" hidden="1" x14ac:dyDescent="0.35">
      <c r="A6182" s="1" t="s">
        <v>487</v>
      </c>
      <c r="B6182" s="1" t="s">
        <v>488</v>
      </c>
      <c r="C6182" s="2" t="s">
        <v>662</v>
      </c>
      <c r="D6182" s="1" t="s">
        <v>327</v>
      </c>
      <c r="E6182" s="1">
        <v>6110</v>
      </c>
      <c r="F6182" s="1" t="s">
        <v>490</v>
      </c>
      <c r="G6182" s="2" t="s">
        <v>499</v>
      </c>
      <c r="H6182" s="1" t="s">
        <v>500</v>
      </c>
      <c r="I6182" s="1">
        <v>2012</v>
      </c>
      <c r="J6182" s="1">
        <v>2012</v>
      </c>
      <c r="K6182" s="1" t="s">
        <v>493</v>
      </c>
      <c r="L6182" s="1">
        <v>124.11</v>
      </c>
      <c r="M6182" s="1" t="s">
        <v>504</v>
      </c>
      <c r="N6182" s="1" t="s">
        <v>505</v>
      </c>
    </row>
    <row r="6183" spans="1:15" hidden="1" x14ac:dyDescent="0.35">
      <c r="A6183" s="1" t="s">
        <v>487</v>
      </c>
      <c r="B6183" s="1" t="s">
        <v>488</v>
      </c>
      <c r="C6183" s="2" t="s">
        <v>662</v>
      </c>
      <c r="D6183" s="1" t="s">
        <v>327</v>
      </c>
      <c r="E6183" s="1">
        <v>6110</v>
      </c>
      <c r="F6183" s="1" t="s">
        <v>490</v>
      </c>
      <c r="G6183" s="2" t="s">
        <v>499</v>
      </c>
      <c r="H6183" s="1" t="s">
        <v>500</v>
      </c>
      <c r="I6183" s="1">
        <v>2013</v>
      </c>
      <c r="J6183" s="1">
        <v>2013</v>
      </c>
      <c r="K6183" s="1" t="s">
        <v>493</v>
      </c>
      <c r="L6183" s="1">
        <v>180.11</v>
      </c>
      <c r="M6183" s="1" t="s">
        <v>504</v>
      </c>
      <c r="N6183" s="1" t="s">
        <v>505</v>
      </c>
    </row>
    <row r="6184" spans="1:15" hidden="1" x14ac:dyDescent="0.35">
      <c r="A6184" s="1" t="s">
        <v>487</v>
      </c>
      <c r="B6184" s="1" t="s">
        <v>488</v>
      </c>
      <c r="C6184" s="2" t="s">
        <v>662</v>
      </c>
      <c r="D6184" s="1" t="s">
        <v>327</v>
      </c>
      <c r="E6184" s="1">
        <v>6110</v>
      </c>
      <c r="F6184" s="1" t="s">
        <v>490</v>
      </c>
      <c r="G6184" s="2" t="s">
        <v>499</v>
      </c>
      <c r="H6184" s="1" t="s">
        <v>500</v>
      </c>
      <c r="I6184" s="1">
        <v>2014</v>
      </c>
      <c r="J6184" s="1">
        <v>2014</v>
      </c>
      <c r="K6184" s="1" t="s">
        <v>493</v>
      </c>
      <c r="L6184" s="1">
        <v>201.73</v>
      </c>
      <c r="M6184" s="1" t="s">
        <v>504</v>
      </c>
      <c r="N6184" s="1" t="s">
        <v>505</v>
      </c>
    </row>
    <row r="6185" spans="1:15" hidden="1" x14ac:dyDescent="0.35">
      <c r="A6185" s="1" t="s">
        <v>487</v>
      </c>
      <c r="B6185" s="1" t="s">
        <v>488</v>
      </c>
      <c r="C6185" s="2" t="s">
        <v>662</v>
      </c>
      <c r="D6185" s="1" t="s">
        <v>327</v>
      </c>
      <c r="E6185" s="1">
        <v>6110</v>
      </c>
      <c r="F6185" s="1" t="s">
        <v>490</v>
      </c>
      <c r="G6185" s="2" t="s">
        <v>499</v>
      </c>
      <c r="H6185" s="1" t="s">
        <v>500</v>
      </c>
      <c r="I6185" s="1">
        <v>2015</v>
      </c>
      <c r="J6185" s="1">
        <v>2015</v>
      </c>
      <c r="K6185" s="1" t="s">
        <v>493</v>
      </c>
      <c r="L6185" s="1">
        <v>153.61000000000001</v>
      </c>
      <c r="M6185" s="1" t="s">
        <v>504</v>
      </c>
      <c r="N6185" s="1" t="s">
        <v>505</v>
      </c>
    </row>
    <row r="6186" spans="1:15" hidden="1" x14ac:dyDescent="0.35">
      <c r="A6186" s="1" t="s">
        <v>487</v>
      </c>
      <c r="B6186" s="1" t="s">
        <v>488</v>
      </c>
      <c r="C6186" s="2" t="s">
        <v>662</v>
      </c>
      <c r="D6186" s="1" t="s">
        <v>327</v>
      </c>
      <c r="E6186" s="1">
        <v>6110</v>
      </c>
      <c r="F6186" s="1" t="s">
        <v>490</v>
      </c>
      <c r="G6186" s="2" t="s">
        <v>499</v>
      </c>
      <c r="H6186" s="1" t="s">
        <v>500</v>
      </c>
      <c r="I6186" s="1">
        <v>2016</v>
      </c>
      <c r="J6186" s="1">
        <v>2016</v>
      </c>
      <c r="K6186" s="1" t="s">
        <v>493</v>
      </c>
      <c r="L6186" s="1">
        <v>175.66</v>
      </c>
      <c r="M6186" s="1" t="s">
        <v>504</v>
      </c>
      <c r="N6186" s="1" t="s">
        <v>505</v>
      </c>
    </row>
    <row r="6187" spans="1:15" hidden="1" x14ac:dyDescent="0.35">
      <c r="A6187" s="1" t="s">
        <v>487</v>
      </c>
      <c r="B6187" s="1" t="s">
        <v>488</v>
      </c>
      <c r="C6187" s="2" t="s">
        <v>662</v>
      </c>
      <c r="D6187" s="1" t="s">
        <v>327</v>
      </c>
      <c r="E6187" s="1">
        <v>6110</v>
      </c>
      <c r="F6187" s="1" t="s">
        <v>490</v>
      </c>
      <c r="G6187" s="2" t="s">
        <v>501</v>
      </c>
      <c r="H6187" s="1" t="s">
        <v>502</v>
      </c>
      <c r="I6187" s="1">
        <v>2001</v>
      </c>
      <c r="J6187" s="1">
        <v>2001</v>
      </c>
      <c r="K6187" s="1" t="s">
        <v>493</v>
      </c>
      <c r="L6187" s="1">
        <v>0</v>
      </c>
      <c r="M6187" s="1" t="s">
        <v>494</v>
      </c>
      <c r="N6187" s="1" t="s">
        <v>495</v>
      </c>
      <c r="O6187" s="1" t="s">
        <v>496</v>
      </c>
    </row>
    <row r="6188" spans="1:15" hidden="1" x14ac:dyDescent="0.35">
      <c r="A6188" s="1" t="s">
        <v>487</v>
      </c>
      <c r="B6188" s="1" t="s">
        <v>488</v>
      </c>
      <c r="C6188" s="2" t="s">
        <v>662</v>
      </c>
      <c r="D6188" s="1" t="s">
        <v>327</v>
      </c>
      <c r="E6188" s="1">
        <v>6110</v>
      </c>
      <c r="F6188" s="1" t="s">
        <v>490</v>
      </c>
      <c r="G6188" s="2" t="s">
        <v>501</v>
      </c>
      <c r="H6188" s="1" t="s">
        <v>502</v>
      </c>
      <c r="I6188" s="1">
        <v>2002</v>
      </c>
      <c r="J6188" s="1">
        <v>2002</v>
      </c>
      <c r="K6188" s="1" t="s">
        <v>493</v>
      </c>
      <c r="L6188" s="1">
        <v>35.979999999999997</v>
      </c>
      <c r="M6188" s="1" t="s">
        <v>494</v>
      </c>
      <c r="N6188" s="1" t="s">
        <v>495</v>
      </c>
      <c r="O6188" s="1" t="s">
        <v>496</v>
      </c>
    </row>
    <row r="6189" spans="1:15" hidden="1" x14ac:dyDescent="0.35">
      <c r="A6189" s="1" t="s">
        <v>487</v>
      </c>
      <c r="B6189" s="1" t="s">
        <v>488</v>
      </c>
      <c r="C6189" s="2" t="s">
        <v>662</v>
      </c>
      <c r="D6189" s="1" t="s">
        <v>327</v>
      </c>
      <c r="E6189" s="1">
        <v>6110</v>
      </c>
      <c r="F6189" s="1" t="s">
        <v>490</v>
      </c>
      <c r="G6189" s="2" t="s">
        <v>501</v>
      </c>
      <c r="H6189" s="1" t="s">
        <v>502</v>
      </c>
      <c r="I6189" s="1">
        <v>2003</v>
      </c>
      <c r="J6189" s="1">
        <v>2003</v>
      </c>
      <c r="K6189" s="1" t="s">
        <v>493</v>
      </c>
      <c r="L6189" s="1">
        <v>33.200000000000003</v>
      </c>
      <c r="M6189" s="1" t="s">
        <v>494</v>
      </c>
      <c r="N6189" s="1" t="s">
        <v>495</v>
      </c>
      <c r="O6189" s="1" t="s">
        <v>496</v>
      </c>
    </row>
    <row r="6190" spans="1:15" hidden="1" x14ac:dyDescent="0.35">
      <c r="A6190" s="1" t="s">
        <v>487</v>
      </c>
      <c r="B6190" s="1" t="s">
        <v>488</v>
      </c>
      <c r="C6190" s="2" t="s">
        <v>662</v>
      </c>
      <c r="D6190" s="1" t="s">
        <v>327</v>
      </c>
      <c r="E6190" s="1">
        <v>6110</v>
      </c>
      <c r="F6190" s="1" t="s">
        <v>490</v>
      </c>
      <c r="G6190" s="2" t="s">
        <v>501</v>
      </c>
      <c r="H6190" s="1" t="s">
        <v>502</v>
      </c>
      <c r="I6190" s="1">
        <v>2004</v>
      </c>
      <c r="J6190" s="1">
        <v>2004</v>
      </c>
      <c r="K6190" s="1" t="s">
        <v>493</v>
      </c>
      <c r="L6190" s="1">
        <v>7.38</v>
      </c>
      <c r="M6190" s="1" t="s">
        <v>494</v>
      </c>
      <c r="N6190" s="1" t="s">
        <v>495</v>
      </c>
      <c r="O6190" s="1" t="s">
        <v>496</v>
      </c>
    </row>
    <row r="6191" spans="1:15" hidden="1" x14ac:dyDescent="0.35">
      <c r="A6191" s="1" t="s">
        <v>487</v>
      </c>
      <c r="B6191" s="1" t="s">
        <v>488</v>
      </c>
      <c r="C6191" s="2" t="s">
        <v>662</v>
      </c>
      <c r="D6191" s="1" t="s">
        <v>327</v>
      </c>
      <c r="E6191" s="1">
        <v>6110</v>
      </c>
      <c r="F6191" s="1" t="s">
        <v>490</v>
      </c>
      <c r="G6191" s="2" t="s">
        <v>501</v>
      </c>
      <c r="H6191" s="1" t="s">
        <v>502</v>
      </c>
      <c r="I6191" s="1">
        <v>2005</v>
      </c>
      <c r="J6191" s="1">
        <v>2005</v>
      </c>
      <c r="K6191" s="1" t="s">
        <v>493</v>
      </c>
      <c r="L6191" s="1">
        <v>8.7200000000000006</v>
      </c>
      <c r="M6191" s="1" t="s">
        <v>494</v>
      </c>
      <c r="N6191" s="1" t="s">
        <v>495</v>
      </c>
      <c r="O6191" s="1" t="s">
        <v>496</v>
      </c>
    </row>
    <row r="6192" spans="1:15" hidden="1" x14ac:dyDescent="0.35">
      <c r="A6192" s="1" t="s">
        <v>487</v>
      </c>
      <c r="B6192" s="1" t="s">
        <v>488</v>
      </c>
      <c r="C6192" s="2" t="s">
        <v>662</v>
      </c>
      <c r="D6192" s="1" t="s">
        <v>327</v>
      </c>
      <c r="E6192" s="1">
        <v>6110</v>
      </c>
      <c r="F6192" s="1" t="s">
        <v>490</v>
      </c>
      <c r="G6192" s="2" t="s">
        <v>501</v>
      </c>
      <c r="H6192" s="1" t="s">
        <v>502</v>
      </c>
      <c r="I6192" s="1">
        <v>2006</v>
      </c>
      <c r="J6192" s="1">
        <v>2006</v>
      </c>
      <c r="K6192" s="1" t="s">
        <v>493</v>
      </c>
      <c r="L6192" s="1">
        <v>6.14</v>
      </c>
      <c r="M6192" s="1" t="s">
        <v>494</v>
      </c>
      <c r="N6192" s="1" t="s">
        <v>495</v>
      </c>
      <c r="O6192" s="1" t="s">
        <v>496</v>
      </c>
    </row>
    <row r="6193" spans="1:15" hidden="1" x14ac:dyDescent="0.35">
      <c r="A6193" s="1" t="s">
        <v>487</v>
      </c>
      <c r="B6193" s="1" t="s">
        <v>488</v>
      </c>
      <c r="C6193" s="2" t="s">
        <v>662</v>
      </c>
      <c r="D6193" s="1" t="s">
        <v>327</v>
      </c>
      <c r="E6193" s="1">
        <v>6110</v>
      </c>
      <c r="F6193" s="1" t="s">
        <v>490</v>
      </c>
      <c r="G6193" s="2" t="s">
        <v>501</v>
      </c>
      <c r="H6193" s="1" t="s">
        <v>502</v>
      </c>
      <c r="I6193" s="1">
        <v>2007</v>
      </c>
      <c r="J6193" s="1">
        <v>2007</v>
      </c>
      <c r="K6193" s="1" t="s">
        <v>493</v>
      </c>
      <c r="L6193" s="1">
        <v>11.9</v>
      </c>
      <c r="M6193" s="1" t="s">
        <v>494</v>
      </c>
      <c r="N6193" s="1" t="s">
        <v>495</v>
      </c>
      <c r="O6193" s="1" t="s">
        <v>496</v>
      </c>
    </row>
    <row r="6194" spans="1:15" hidden="1" x14ac:dyDescent="0.35">
      <c r="A6194" s="1" t="s">
        <v>487</v>
      </c>
      <c r="B6194" s="1" t="s">
        <v>488</v>
      </c>
      <c r="C6194" s="2" t="s">
        <v>662</v>
      </c>
      <c r="D6194" s="1" t="s">
        <v>327</v>
      </c>
      <c r="E6194" s="1">
        <v>6110</v>
      </c>
      <c r="F6194" s="1" t="s">
        <v>490</v>
      </c>
      <c r="G6194" s="2" t="s">
        <v>501</v>
      </c>
      <c r="H6194" s="1" t="s">
        <v>502</v>
      </c>
      <c r="I6194" s="1">
        <v>2008</v>
      </c>
      <c r="J6194" s="1">
        <v>2008</v>
      </c>
      <c r="K6194" s="1" t="s">
        <v>493</v>
      </c>
      <c r="L6194" s="1">
        <v>7.6</v>
      </c>
      <c r="M6194" s="1" t="s">
        <v>494</v>
      </c>
      <c r="N6194" s="1" t="s">
        <v>495</v>
      </c>
      <c r="O6194" s="1" t="s">
        <v>496</v>
      </c>
    </row>
    <row r="6195" spans="1:15" hidden="1" x14ac:dyDescent="0.35">
      <c r="A6195" s="1" t="s">
        <v>487</v>
      </c>
      <c r="B6195" s="1" t="s">
        <v>488</v>
      </c>
      <c r="C6195" s="2" t="s">
        <v>662</v>
      </c>
      <c r="D6195" s="1" t="s">
        <v>327</v>
      </c>
      <c r="E6195" s="1">
        <v>6110</v>
      </c>
      <c r="F6195" s="1" t="s">
        <v>490</v>
      </c>
      <c r="G6195" s="2" t="s">
        <v>501</v>
      </c>
      <c r="H6195" s="1" t="s">
        <v>502</v>
      </c>
      <c r="I6195" s="1">
        <v>2009</v>
      </c>
      <c r="J6195" s="1">
        <v>2009</v>
      </c>
      <c r="K6195" s="1" t="s">
        <v>493</v>
      </c>
      <c r="L6195" s="1">
        <v>5.31</v>
      </c>
      <c r="M6195" s="1" t="s">
        <v>504</v>
      </c>
      <c r="N6195" s="1" t="s">
        <v>505</v>
      </c>
    </row>
    <row r="6196" spans="1:15" hidden="1" x14ac:dyDescent="0.35">
      <c r="A6196" s="1" t="s">
        <v>487</v>
      </c>
      <c r="B6196" s="1" t="s">
        <v>488</v>
      </c>
      <c r="C6196" s="2" t="s">
        <v>662</v>
      </c>
      <c r="D6196" s="1" t="s">
        <v>327</v>
      </c>
      <c r="E6196" s="1">
        <v>6110</v>
      </c>
      <c r="F6196" s="1" t="s">
        <v>490</v>
      </c>
      <c r="G6196" s="2" t="s">
        <v>501</v>
      </c>
      <c r="H6196" s="1" t="s">
        <v>502</v>
      </c>
      <c r="I6196" s="1">
        <v>2010</v>
      </c>
      <c r="J6196" s="1">
        <v>2010</v>
      </c>
      <c r="K6196" s="1" t="s">
        <v>493</v>
      </c>
      <c r="L6196" s="1">
        <v>10.76</v>
      </c>
      <c r="M6196" s="1" t="s">
        <v>504</v>
      </c>
      <c r="N6196" s="1" t="s">
        <v>505</v>
      </c>
    </row>
    <row r="6197" spans="1:15" hidden="1" x14ac:dyDescent="0.35">
      <c r="A6197" s="1" t="s">
        <v>487</v>
      </c>
      <c r="B6197" s="1" t="s">
        <v>488</v>
      </c>
      <c r="C6197" s="2" t="s">
        <v>662</v>
      </c>
      <c r="D6197" s="1" t="s">
        <v>327</v>
      </c>
      <c r="E6197" s="1">
        <v>6110</v>
      </c>
      <c r="F6197" s="1" t="s">
        <v>490</v>
      </c>
      <c r="G6197" s="2" t="s">
        <v>501</v>
      </c>
      <c r="H6197" s="1" t="s">
        <v>502</v>
      </c>
      <c r="I6197" s="1">
        <v>2011</v>
      </c>
      <c r="J6197" s="1">
        <v>2011</v>
      </c>
      <c r="K6197" s="1" t="s">
        <v>493</v>
      </c>
      <c r="L6197" s="1">
        <v>5.27</v>
      </c>
      <c r="M6197" s="1" t="s">
        <v>504</v>
      </c>
      <c r="N6197" s="1" t="s">
        <v>505</v>
      </c>
    </row>
    <row r="6198" spans="1:15" hidden="1" x14ac:dyDescent="0.35">
      <c r="A6198" s="1" t="s">
        <v>487</v>
      </c>
      <c r="B6198" s="1" t="s">
        <v>488</v>
      </c>
      <c r="C6198" s="2" t="s">
        <v>662</v>
      </c>
      <c r="D6198" s="1" t="s">
        <v>327</v>
      </c>
      <c r="E6198" s="1">
        <v>6110</v>
      </c>
      <c r="F6198" s="1" t="s">
        <v>490</v>
      </c>
      <c r="G6198" s="2" t="s">
        <v>501</v>
      </c>
      <c r="H6198" s="1" t="s">
        <v>502</v>
      </c>
      <c r="I6198" s="1">
        <v>2012</v>
      </c>
      <c r="J6198" s="1">
        <v>2012</v>
      </c>
      <c r="K6198" s="1" t="s">
        <v>493</v>
      </c>
      <c r="L6198" s="1">
        <v>20.07</v>
      </c>
      <c r="M6198" s="1" t="s">
        <v>504</v>
      </c>
      <c r="N6198" s="1" t="s">
        <v>505</v>
      </c>
    </row>
    <row r="6199" spans="1:15" hidden="1" x14ac:dyDescent="0.35">
      <c r="A6199" s="1" t="s">
        <v>487</v>
      </c>
      <c r="B6199" s="1" t="s">
        <v>488</v>
      </c>
      <c r="C6199" s="2" t="s">
        <v>662</v>
      </c>
      <c r="D6199" s="1" t="s">
        <v>327</v>
      </c>
      <c r="E6199" s="1">
        <v>6110</v>
      </c>
      <c r="F6199" s="1" t="s">
        <v>490</v>
      </c>
      <c r="G6199" s="2" t="s">
        <v>501</v>
      </c>
      <c r="H6199" s="1" t="s">
        <v>502</v>
      </c>
      <c r="I6199" s="1">
        <v>2013</v>
      </c>
      <c r="J6199" s="1">
        <v>2013</v>
      </c>
      <c r="K6199" s="1" t="s">
        <v>493</v>
      </c>
      <c r="L6199" s="1">
        <v>24.17</v>
      </c>
      <c r="M6199" s="1" t="s">
        <v>504</v>
      </c>
      <c r="N6199" s="1" t="s">
        <v>505</v>
      </c>
    </row>
    <row r="6200" spans="1:15" hidden="1" x14ac:dyDescent="0.35">
      <c r="A6200" s="1" t="s">
        <v>487</v>
      </c>
      <c r="B6200" s="1" t="s">
        <v>488</v>
      </c>
      <c r="C6200" s="2" t="s">
        <v>662</v>
      </c>
      <c r="D6200" s="1" t="s">
        <v>327</v>
      </c>
      <c r="E6200" s="1">
        <v>6110</v>
      </c>
      <c r="F6200" s="1" t="s">
        <v>490</v>
      </c>
      <c r="G6200" s="2" t="s">
        <v>501</v>
      </c>
      <c r="H6200" s="1" t="s">
        <v>502</v>
      </c>
      <c r="I6200" s="1">
        <v>2014</v>
      </c>
      <c r="J6200" s="1">
        <v>2014</v>
      </c>
      <c r="K6200" s="1" t="s">
        <v>493</v>
      </c>
      <c r="L6200" s="1">
        <v>35.58</v>
      </c>
      <c r="M6200" s="1" t="s">
        <v>504</v>
      </c>
      <c r="N6200" s="1" t="s">
        <v>505</v>
      </c>
    </row>
    <row r="6201" spans="1:15" hidden="1" x14ac:dyDescent="0.35">
      <c r="A6201" s="1" t="s">
        <v>487</v>
      </c>
      <c r="B6201" s="1" t="s">
        <v>488</v>
      </c>
      <c r="C6201" s="2" t="s">
        <v>662</v>
      </c>
      <c r="D6201" s="1" t="s">
        <v>327</v>
      </c>
      <c r="E6201" s="1">
        <v>6110</v>
      </c>
      <c r="F6201" s="1" t="s">
        <v>490</v>
      </c>
      <c r="G6201" s="2" t="s">
        <v>501</v>
      </c>
      <c r="H6201" s="1" t="s">
        <v>502</v>
      </c>
      <c r="I6201" s="1">
        <v>2015</v>
      </c>
      <c r="J6201" s="1">
        <v>2015</v>
      </c>
      <c r="K6201" s="1" t="s">
        <v>493</v>
      </c>
      <c r="L6201" s="1">
        <v>44.03</v>
      </c>
      <c r="M6201" s="1" t="s">
        <v>504</v>
      </c>
      <c r="N6201" s="1" t="s">
        <v>505</v>
      </c>
    </row>
    <row r="6202" spans="1:15" hidden="1" x14ac:dyDescent="0.35">
      <c r="A6202" s="1" t="s">
        <v>487</v>
      </c>
      <c r="B6202" s="1" t="s">
        <v>488</v>
      </c>
      <c r="C6202" s="2" t="s">
        <v>662</v>
      </c>
      <c r="D6202" s="1" t="s">
        <v>327</v>
      </c>
      <c r="E6202" s="1">
        <v>6110</v>
      </c>
      <c r="F6202" s="1" t="s">
        <v>490</v>
      </c>
      <c r="G6202" s="2" t="s">
        <v>501</v>
      </c>
      <c r="H6202" s="1" t="s">
        <v>502</v>
      </c>
      <c r="I6202" s="1">
        <v>2016</v>
      </c>
      <c r="J6202" s="1">
        <v>2016</v>
      </c>
      <c r="K6202" s="1" t="s">
        <v>493</v>
      </c>
      <c r="L6202" s="1">
        <v>60.39</v>
      </c>
      <c r="M6202" s="1" t="s">
        <v>504</v>
      </c>
      <c r="N6202" s="1" t="s">
        <v>505</v>
      </c>
    </row>
    <row r="6203" spans="1:15" hidden="1" x14ac:dyDescent="0.35">
      <c r="A6203" s="1" t="s">
        <v>487</v>
      </c>
      <c r="B6203" s="1" t="s">
        <v>488</v>
      </c>
      <c r="C6203" s="2" t="s">
        <v>663</v>
      </c>
      <c r="D6203" s="1" t="s">
        <v>329</v>
      </c>
      <c r="E6203" s="1">
        <v>6110</v>
      </c>
      <c r="F6203" s="1" t="s">
        <v>490</v>
      </c>
      <c r="G6203" s="2" t="s">
        <v>491</v>
      </c>
      <c r="H6203" s="1" t="s">
        <v>492</v>
      </c>
      <c r="I6203" s="1">
        <v>2001</v>
      </c>
      <c r="J6203" s="1">
        <v>2001</v>
      </c>
      <c r="K6203" s="1" t="s">
        <v>493</v>
      </c>
      <c r="L6203" s="1">
        <v>194.73</v>
      </c>
      <c r="M6203" s="1" t="s">
        <v>504</v>
      </c>
      <c r="N6203" s="1" t="s">
        <v>505</v>
      </c>
    </row>
    <row r="6204" spans="1:15" hidden="1" x14ac:dyDescent="0.35">
      <c r="A6204" s="1" t="s">
        <v>487</v>
      </c>
      <c r="B6204" s="1" t="s">
        <v>488</v>
      </c>
      <c r="C6204" s="2" t="s">
        <v>663</v>
      </c>
      <c r="D6204" s="1" t="s">
        <v>329</v>
      </c>
      <c r="E6204" s="1">
        <v>6110</v>
      </c>
      <c r="F6204" s="1" t="s">
        <v>490</v>
      </c>
      <c r="G6204" s="2" t="s">
        <v>491</v>
      </c>
      <c r="H6204" s="1" t="s">
        <v>492</v>
      </c>
      <c r="I6204" s="1">
        <v>2004</v>
      </c>
      <c r="J6204" s="1">
        <v>2004</v>
      </c>
      <c r="K6204" s="1" t="s">
        <v>493</v>
      </c>
      <c r="L6204" s="1">
        <v>567.30999999999995</v>
      </c>
      <c r="M6204" s="1" t="s">
        <v>504</v>
      </c>
      <c r="N6204" s="1" t="s">
        <v>505</v>
      </c>
    </row>
    <row r="6205" spans="1:15" hidden="1" x14ac:dyDescent="0.35">
      <c r="A6205" s="1" t="s">
        <v>487</v>
      </c>
      <c r="B6205" s="1" t="s">
        <v>488</v>
      </c>
      <c r="C6205" s="2" t="s">
        <v>663</v>
      </c>
      <c r="D6205" s="1" t="s">
        <v>329</v>
      </c>
      <c r="E6205" s="1">
        <v>6110</v>
      </c>
      <c r="F6205" s="1" t="s">
        <v>490</v>
      </c>
      <c r="G6205" s="2" t="s">
        <v>491</v>
      </c>
      <c r="H6205" s="1" t="s">
        <v>492</v>
      </c>
      <c r="I6205" s="1">
        <v>2005</v>
      </c>
      <c r="J6205" s="1">
        <v>2005</v>
      </c>
      <c r="K6205" s="1" t="s">
        <v>493</v>
      </c>
      <c r="L6205" s="1">
        <v>739.94</v>
      </c>
      <c r="M6205" s="1" t="s">
        <v>504</v>
      </c>
      <c r="N6205" s="1" t="s">
        <v>505</v>
      </c>
    </row>
    <row r="6206" spans="1:15" hidden="1" x14ac:dyDescent="0.35">
      <c r="A6206" s="1" t="s">
        <v>487</v>
      </c>
      <c r="B6206" s="1" t="s">
        <v>488</v>
      </c>
      <c r="C6206" s="2" t="s">
        <v>663</v>
      </c>
      <c r="D6206" s="1" t="s">
        <v>329</v>
      </c>
      <c r="E6206" s="1">
        <v>6110</v>
      </c>
      <c r="F6206" s="1" t="s">
        <v>490</v>
      </c>
      <c r="G6206" s="2" t="s">
        <v>491</v>
      </c>
      <c r="H6206" s="1" t="s">
        <v>492</v>
      </c>
      <c r="I6206" s="1">
        <v>2006</v>
      </c>
      <c r="J6206" s="1">
        <v>2006</v>
      </c>
      <c r="K6206" s="1" t="s">
        <v>493</v>
      </c>
      <c r="L6206" s="1">
        <v>1026.32</v>
      </c>
      <c r="M6206" s="1" t="s">
        <v>504</v>
      </c>
      <c r="N6206" s="1" t="s">
        <v>505</v>
      </c>
    </row>
    <row r="6207" spans="1:15" hidden="1" x14ac:dyDescent="0.35">
      <c r="A6207" s="1" t="s">
        <v>487</v>
      </c>
      <c r="B6207" s="1" t="s">
        <v>488</v>
      </c>
      <c r="C6207" s="2" t="s">
        <v>663</v>
      </c>
      <c r="D6207" s="1" t="s">
        <v>329</v>
      </c>
      <c r="E6207" s="1">
        <v>6110</v>
      </c>
      <c r="F6207" s="1" t="s">
        <v>490</v>
      </c>
      <c r="G6207" s="2" t="s">
        <v>491</v>
      </c>
      <c r="H6207" s="1" t="s">
        <v>492</v>
      </c>
      <c r="I6207" s="1">
        <v>2007</v>
      </c>
      <c r="J6207" s="1">
        <v>2007</v>
      </c>
      <c r="K6207" s="1" t="s">
        <v>493</v>
      </c>
      <c r="L6207" s="1">
        <v>1363.25</v>
      </c>
      <c r="M6207" s="1" t="s">
        <v>504</v>
      </c>
      <c r="N6207" s="1" t="s">
        <v>505</v>
      </c>
    </row>
    <row r="6208" spans="1:15" hidden="1" x14ac:dyDescent="0.35">
      <c r="A6208" s="1" t="s">
        <v>487</v>
      </c>
      <c r="B6208" s="1" t="s">
        <v>488</v>
      </c>
      <c r="C6208" s="2" t="s">
        <v>663</v>
      </c>
      <c r="D6208" s="1" t="s">
        <v>329</v>
      </c>
      <c r="E6208" s="1">
        <v>6110</v>
      </c>
      <c r="F6208" s="1" t="s">
        <v>490</v>
      </c>
      <c r="G6208" s="2" t="s">
        <v>491</v>
      </c>
      <c r="H6208" s="1" t="s">
        <v>492</v>
      </c>
      <c r="I6208" s="1">
        <v>2008</v>
      </c>
      <c r="J6208" s="1">
        <v>2008</v>
      </c>
      <c r="K6208" s="1" t="s">
        <v>493</v>
      </c>
      <c r="L6208" s="1">
        <v>1828.38</v>
      </c>
      <c r="M6208" s="1" t="s">
        <v>504</v>
      </c>
      <c r="N6208" s="1" t="s">
        <v>505</v>
      </c>
    </row>
    <row r="6209" spans="1:14" hidden="1" x14ac:dyDescent="0.35">
      <c r="A6209" s="1" t="s">
        <v>487</v>
      </c>
      <c r="B6209" s="1" t="s">
        <v>488</v>
      </c>
      <c r="C6209" s="2" t="s">
        <v>663</v>
      </c>
      <c r="D6209" s="1" t="s">
        <v>329</v>
      </c>
      <c r="E6209" s="1">
        <v>6110</v>
      </c>
      <c r="F6209" s="1" t="s">
        <v>490</v>
      </c>
      <c r="G6209" s="2" t="s">
        <v>491</v>
      </c>
      <c r="H6209" s="1" t="s">
        <v>492</v>
      </c>
      <c r="I6209" s="1">
        <v>2009</v>
      </c>
      <c r="J6209" s="1">
        <v>2009</v>
      </c>
      <c r="K6209" s="1" t="s">
        <v>493</v>
      </c>
      <c r="L6209" s="1">
        <v>806.75</v>
      </c>
      <c r="M6209" s="1" t="s">
        <v>504</v>
      </c>
      <c r="N6209" s="1" t="s">
        <v>505</v>
      </c>
    </row>
    <row r="6210" spans="1:14" hidden="1" x14ac:dyDescent="0.35">
      <c r="A6210" s="1" t="s">
        <v>487</v>
      </c>
      <c r="B6210" s="1" t="s">
        <v>488</v>
      </c>
      <c r="C6210" s="2" t="s">
        <v>663</v>
      </c>
      <c r="D6210" s="1" t="s">
        <v>329</v>
      </c>
      <c r="E6210" s="1">
        <v>6110</v>
      </c>
      <c r="F6210" s="1" t="s">
        <v>490</v>
      </c>
      <c r="G6210" s="2" t="s">
        <v>491</v>
      </c>
      <c r="H6210" s="1" t="s">
        <v>492</v>
      </c>
      <c r="I6210" s="1">
        <v>2010</v>
      </c>
      <c r="J6210" s="1">
        <v>2010</v>
      </c>
      <c r="K6210" s="1" t="s">
        <v>493</v>
      </c>
      <c r="L6210" s="1">
        <v>923.29</v>
      </c>
      <c r="M6210" s="1" t="s">
        <v>504</v>
      </c>
      <c r="N6210" s="1" t="s">
        <v>505</v>
      </c>
    </row>
    <row r="6211" spans="1:14" hidden="1" x14ac:dyDescent="0.35">
      <c r="A6211" s="1" t="s">
        <v>487</v>
      </c>
      <c r="B6211" s="1" t="s">
        <v>488</v>
      </c>
      <c r="C6211" s="2" t="s">
        <v>663</v>
      </c>
      <c r="D6211" s="1" t="s">
        <v>329</v>
      </c>
      <c r="E6211" s="1">
        <v>6110</v>
      </c>
      <c r="F6211" s="1" t="s">
        <v>490</v>
      </c>
      <c r="G6211" s="2" t="s">
        <v>491</v>
      </c>
      <c r="H6211" s="1" t="s">
        <v>492</v>
      </c>
      <c r="I6211" s="1">
        <v>2011</v>
      </c>
      <c r="J6211" s="1">
        <v>2011</v>
      </c>
      <c r="K6211" s="1" t="s">
        <v>493</v>
      </c>
      <c r="L6211" s="1">
        <v>959.24</v>
      </c>
      <c r="M6211" s="1" t="s">
        <v>504</v>
      </c>
      <c r="N6211" s="1" t="s">
        <v>505</v>
      </c>
    </row>
    <row r="6212" spans="1:14" hidden="1" x14ac:dyDescent="0.35">
      <c r="A6212" s="1" t="s">
        <v>487</v>
      </c>
      <c r="B6212" s="1" t="s">
        <v>488</v>
      </c>
      <c r="C6212" s="2" t="s">
        <v>663</v>
      </c>
      <c r="D6212" s="1" t="s">
        <v>329</v>
      </c>
      <c r="E6212" s="1">
        <v>6110</v>
      </c>
      <c r="F6212" s="1" t="s">
        <v>490</v>
      </c>
      <c r="G6212" s="2" t="s">
        <v>491</v>
      </c>
      <c r="H6212" s="1" t="s">
        <v>492</v>
      </c>
      <c r="I6212" s="1">
        <v>2012</v>
      </c>
      <c r="J6212" s="1">
        <v>2012</v>
      </c>
      <c r="K6212" s="1" t="s">
        <v>493</v>
      </c>
      <c r="L6212" s="1">
        <v>936.85</v>
      </c>
      <c r="M6212" s="1" t="s">
        <v>504</v>
      </c>
      <c r="N6212" s="1" t="s">
        <v>505</v>
      </c>
    </row>
    <row r="6213" spans="1:14" hidden="1" x14ac:dyDescent="0.35">
      <c r="A6213" s="1" t="s">
        <v>487</v>
      </c>
      <c r="B6213" s="1" t="s">
        <v>488</v>
      </c>
      <c r="C6213" s="2" t="s">
        <v>663</v>
      </c>
      <c r="D6213" s="1" t="s">
        <v>329</v>
      </c>
      <c r="E6213" s="1">
        <v>6110</v>
      </c>
      <c r="F6213" s="1" t="s">
        <v>490</v>
      </c>
      <c r="G6213" s="2" t="s">
        <v>491</v>
      </c>
      <c r="H6213" s="1" t="s">
        <v>492</v>
      </c>
      <c r="I6213" s="1">
        <v>2013</v>
      </c>
      <c r="J6213" s="1">
        <v>2013</v>
      </c>
      <c r="K6213" s="1" t="s">
        <v>493</v>
      </c>
      <c r="L6213" s="1">
        <v>963.98</v>
      </c>
      <c r="M6213" s="1" t="s">
        <v>504</v>
      </c>
      <c r="N6213" s="1" t="s">
        <v>505</v>
      </c>
    </row>
    <row r="6214" spans="1:14" hidden="1" x14ac:dyDescent="0.35">
      <c r="A6214" s="1" t="s">
        <v>487</v>
      </c>
      <c r="B6214" s="1" t="s">
        <v>488</v>
      </c>
      <c r="C6214" s="2" t="s">
        <v>663</v>
      </c>
      <c r="D6214" s="1" t="s">
        <v>329</v>
      </c>
      <c r="E6214" s="1">
        <v>6110</v>
      </c>
      <c r="F6214" s="1" t="s">
        <v>490</v>
      </c>
      <c r="G6214" s="2" t="s">
        <v>491</v>
      </c>
      <c r="H6214" s="1" t="s">
        <v>492</v>
      </c>
      <c r="I6214" s="1">
        <v>2014</v>
      </c>
      <c r="J6214" s="1">
        <v>2014</v>
      </c>
      <c r="K6214" s="1" t="s">
        <v>493</v>
      </c>
      <c r="L6214" s="1">
        <v>493.7</v>
      </c>
      <c r="M6214" s="1" t="s">
        <v>504</v>
      </c>
      <c r="N6214" s="1" t="s">
        <v>505</v>
      </c>
    </row>
    <row r="6215" spans="1:14" hidden="1" x14ac:dyDescent="0.35">
      <c r="A6215" s="1" t="s">
        <v>487</v>
      </c>
      <c r="B6215" s="1" t="s">
        <v>488</v>
      </c>
      <c r="C6215" s="2" t="s">
        <v>663</v>
      </c>
      <c r="D6215" s="1" t="s">
        <v>329</v>
      </c>
      <c r="E6215" s="1">
        <v>6110</v>
      </c>
      <c r="F6215" s="1" t="s">
        <v>490</v>
      </c>
      <c r="G6215" s="2" t="s">
        <v>491</v>
      </c>
      <c r="H6215" s="1" t="s">
        <v>492</v>
      </c>
      <c r="I6215" s="1">
        <v>2015</v>
      </c>
      <c r="J6215" s="1">
        <v>2015</v>
      </c>
      <c r="K6215" s="1" t="s">
        <v>493</v>
      </c>
      <c r="L6215" s="1">
        <v>277.54000000000002</v>
      </c>
      <c r="M6215" s="1" t="s">
        <v>504</v>
      </c>
      <c r="N6215" s="1" t="s">
        <v>505</v>
      </c>
    </row>
    <row r="6216" spans="1:14" hidden="1" x14ac:dyDescent="0.35">
      <c r="A6216" s="1" t="s">
        <v>487</v>
      </c>
      <c r="B6216" s="1" t="s">
        <v>488</v>
      </c>
      <c r="C6216" s="2" t="s">
        <v>663</v>
      </c>
      <c r="D6216" s="1" t="s">
        <v>329</v>
      </c>
      <c r="E6216" s="1">
        <v>6110</v>
      </c>
      <c r="F6216" s="1" t="s">
        <v>490</v>
      </c>
      <c r="G6216" s="2" t="s">
        <v>491</v>
      </c>
      <c r="H6216" s="1" t="s">
        <v>492</v>
      </c>
      <c r="I6216" s="1">
        <v>2016</v>
      </c>
      <c r="J6216" s="1">
        <v>2016</v>
      </c>
      <c r="K6216" s="1" t="s">
        <v>493</v>
      </c>
      <c r="L6216" s="1">
        <v>226.28</v>
      </c>
      <c r="M6216" s="1" t="s">
        <v>504</v>
      </c>
      <c r="N6216" s="1" t="s">
        <v>505</v>
      </c>
    </row>
    <row r="6217" spans="1:14" hidden="1" x14ac:dyDescent="0.35">
      <c r="A6217" s="1" t="s">
        <v>487</v>
      </c>
      <c r="B6217" s="1" t="s">
        <v>488</v>
      </c>
      <c r="C6217" s="2" t="s">
        <v>663</v>
      </c>
      <c r="D6217" s="1" t="s">
        <v>329</v>
      </c>
      <c r="E6217" s="1">
        <v>6110</v>
      </c>
      <c r="F6217" s="1" t="s">
        <v>490</v>
      </c>
      <c r="G6217" s="2" t="s">
        <v>491</v>
      </c>
      <c r="H6217" s="1" t="s">
        <v>492</v>
      </c>
      <c r="I6217" s="1">
        <v>2017</v>
      </c>
      <c r="J6217" s="1">
        <v>2017</v>
      </c>
      <c r="K6217" s="1" t="s">
        <v>493</v>
      </c>
      <c r="L6217" s="1">
        <v>486.64</v>
      </c>
      <c r="M6217" s="1" t="s">
        <v>504</v>
      </c>
      <c r="N6217" s="1" t="s">
        <v>505</v>
      </c>
    </row>
    <row r="6218" spans="1:14" hidden="1" x14ac:dyDescent="0.35">
      <c r="A6218" s="1" t="s">
        <v>487</v>
      </c>
      <c r="B6218" s="1" t="s">
        <v>488</v>
      </c>
      <c r="C6218" s="2" t="s">
        <v>663</v>
      </c>
      <c r="D6218" s="1" t="s">
        <v>329</v>
      </c>
      <c r="E6218" s="1">
        <v>6110</v>
      </c>
      <c r="F6218" s="1" t="s">
        <v>490</v>
      </c>
      <c r="G6218" s="2" t="s">
        <v>491</v>
      </c>
      <c r="H6218" s="1" t="s">
        <v>492</v>
      </c>
      <c r="I6218" s="1">
        <v>2018</v>
      </c>
      <c r="J6218" s="1">
        <v>2018</v>
      </c>
      <c r="K6218" s="1" t="s">
        <v>493</v>
      </c>
      <c r="L6218" s="1">
        <v>518.64</v>
      </c>
      <c r="M6218" s="1" t="s">
        <v>504</v>
      </c>
      <c r="N6218" s="1" t="s">
        <v>505</v>
      </c>
    </row>
    <row r="6219" spans="1:14" hidden="1" x14ac:dyDescent="0.35">
      <c r="A6219" s="1" t="s">
        <v>487</v>
      </c>
      <c r="B6219" s="1" t="s">
        <v>488</v>
      </c>
      <c r="C6219" s="2" t="s">
        <v>663</v>
      </c>
      <c r="D6219" s="1" t="s">
        <v>329</v>
      </c>
      <c r="E6219" s="1">
        <v>6110</v>
      </c>
      <c r="F6219" s="1" t="s">
        <v>490</v>
      </c>
      <c r="G6219" s="2" t="s">
        <v>506</v>
      </c>
      <c r="H6219" s="1" t="s">
        <v>507</v>
      </c>
      <c r="I6219" s="1">
        <v>2013</v>
      </c>
      <c r="J6219" s="1">
        <v>2013</v>
      </c>
      <c r="K6219" s="1" t="s">
        <v>493</v>
      </c>
      <c r="L6219" s="1">
        <v>101.71</v>
      </c>
      <c r="M6219" s="1" t="s">
        <v>504</v>
      </c>
      <c r="N6219" s="1" t="s">
        <v>505</v>
      </c>
    </row>
    <row r="6220" spans="1:14" hidden="1" x14ac:dyDescent="0.35">
      <c r="A6220" s="1" t="s">
        <v>487</v>
      </c>
      <c r="B6220" s="1" t="s">
        <v>488</v>
      </c>
      <c r="C6220" s="2" t="s">
        <v>663</v>
      </c>
      <c r="D6220" s="1" t="s">
        <v>329</v>
      </c>
      <c r="E6220" s="1">
        <v>6110</v>
      </c>
      <c r="F6220" s="1" t="s">
        <v>490</v>
      </c>
      <c r="G6220" s="2" t="s">
        <v>506</v>
      </c>
      <c r="H6220" s="1" t="s">
        <v>507</v>
      </c>
      <c r="I6220" s="1">
        <v>2014</v>
      </c>
      <c r="J6220" s="1">
        <v>2014</v>
      </c>
      <c r="K6220" s="1" t="s">
        <v>493</v>
      </c>
      <c r="L6220" s="1">
        <v>61.5</v>
      </c>
      <c r="M6220" s="1" t="s">
        <v>504</v>
      </c>
      <c r="N6220" s="1" t="s">
        <v>505</v>
      </c>
    </row>
    <row r="6221" spans="1:14" hidden="1" x14ac:dyDescent="0.35">
      <c r="A6221" s="1" t="s">
        <v>487</v>
      </c>
      <c r="B6221" s="1" t="s">
        <v>488</v>
      </c>
      <c r="C6221" s="2" t="s">
        <v>663</v>
      </c>
      <c r="D6221" s="1" t="s">
        <v>329</v>
      </c>
      <c r="E6221" s="1">
        <v>6110</v>
      </c>
      <c r="F6221" s="1" t="s">
        <v>490</v>
      </c>
      <c r="G6221" s="2" t="s">
        <v>506</v>
      </c>
      <c r="H6221" s="1" t="s">
        <v>507</v>
      </c>
      <c r="I6221" s="1">
        <v>2015</v>
      </c>
      <c r="J6221" s="1">
        <v>2015</v>
      </c>
      <c r="K6221" s="1" t="s">
        <v>493</v>
      </c>
      <c r="L6221" s="1">
        <v>34.880000000000003</v>
      </c>
      <c r="M6221" s="1" t="s">
        <v>504</v>
      </c>
      <c r="N6221" s="1" t="s">
        <v>505</v>
      </c>
    </row>
    <row r="6222" spans="1:14" hidden="1" x14ac:dyDescent="0.35">
      <c r="A6222" s="1" t="s">
        <v>487</v>
      </c>
      <c r="B6222" s="1" t="s">
        <v>488</v>
      </c>
      <c r="C6222" s="2" t="s">
        <v>663</v>
      </c>
      <c r="D6222" s="1" t="s">
        <v>329</v>
      </c>
      <c r="E6222" s="1">
        <v>6110</v>
      </c>
      <c r="F6222" s="1" t="s">
        <v>490</v>
      </c>
      <c r="G6222" s="2" t="s">
        <v>506</v>
      </c>
      <c r="H6222" s="1" t="s">
        <v>507</v>
      </c>
      <c r="I6222" s="1">
        <v>2016</v>
      </c>
      <c r="J6222" s="1">
        <v>2016</v>
      </c>
      <c r="K6222" s="1" t="s">
        <v>493</v>
      </c>
      <c r="L6222" s="1">
        <v>31.97</v>
      </c>
      <c r="M6222" s="1" t="s">
        <v>504</v>
      </c>
      <c r="N6222" s="1" t="s">
        <v>505</v>
      </c>
    </row>
    <row r="6223" spans="1:14" hidden="1" x14ac:dyDescent="0.35">
      <c r="A6223" s="1" t="s">
        <v>487</v>
      </c>
      <c r="B6223" s="1" t="s">
        <v>488</v>
      </c>
      <c r="C6223" s="2" t="s">
        <v>663</v>
      </c>
      <c r="D6223" s="1" t="s">
        <v>329</v>
      </c>
      <c r="E6223" s="1">
        <v>6110</v>
      </c>
      <c r="F6223" s="1" t="s">
        <v>490</v>
      </c>
      <c r="G6223" s="2" t="s">
        <v>506</v>
      </c>
      <c r="H6223" s="1" t="s">
        <v>507</v>
      </c>
      <c r="I6223" s="1">
        <v>2017</v>
      </c>
      <c r="J6223" s="1">
        <v>2017</v>
      </c>
      <c r="K6223" s="1" t="s">
        <v>493</v>
      </c>
      <c r="L6223" s="1">
        <v>49.22</v>
      </c>
      <c r="M6223" s="1" t="s">
        <v>504</v>
      </c>
      <c r="N6223" s="1" t="s">
        <v>505</v>
      </c>
    </row>
    <row r="6224" spans="1:14" hidden="1" x14ac:dyDescent="0.35">
      <c r="A6224" s="1" t="s">
        <v>487</v>
      </c>
      <c r="B6224" s="1" t="s">
        <v>488</v>
      </c>
      <c r="C6224" s="2" t="s">
        <v>663</v>
      </c>
      <c r="D6224" s="1" t="s">
        <v>329</v>
      </c>
      <c r="E6224" s="1">
        <v>6110</v>
      </c>
      <c r="F6224" s="1" t="s">
        <v>490</v>
      </c>
      <c r="G6224" s="2" t="s">
        <v>506</v>
      </c>
      <c r="H6224" s="1" t="s">
        <v>507</v>
      </c>
      <c r="I6224" s="1">
        <v>2018</v>
      </c>
      <c r="J6224" s="1">
        <v>2018</v>
      </c>
      <c r="K6224" s="1" t="s">
        <v>493</v>
      </c>
      <c r="L6224" s="1">
        <v>50.26</v>
      </c>
      <c r="M6224" s="1" t="s">
        <v>504</v>
      </c>
      <c r="N6224" s="1" t="s">
        <v>505</v>
      </c>
    </row>
    <row r="6225" spans="1:14" hidden="1" x14ac:dyDescent="0.35">
      <c r="A6225" s="1" t="s">
        <v>487</v>
      </c>
      <c r="B6225" s="1" t="s">
        <v>488</v>
      </c>
      <c r="C6225" s="2" t="s">
        <v>663</v>
      </c>
      <c r="D6225" s="1" t="s">
        <v>329</v>
      </c>
      <c r="E6225" s="1">
        <v>6110</v>
      </c>
      <c r="F6225" s="1" t="s">
        <v>490</v>
      </c>
      <c r="G6225" s="2" t="s">
        <v>497</v>
      </c>
      <c r="H6225" s="1" t="s">
        <v>498</v>
      </c>
      <c r="I6225" s="1">
        <v>2001</v>
      </c>
      <c r="J6225" s="1">
        <v>2001</v>
      </c>
      <c r="K6225" s="1" t="s">
        <v>493</v>
      </c>
      <c r="L6225" s="1">
        <v>0</v>
      </c>
      <c r="M6225" s="1" t="s">
        <v>504</v>
      </c>
      <c r="N6225" s="1" t="s">
        <v>505</v>
      </c>
    </row>
    <row r="6226" spans="1:14" hidden="1" x14ac:dyDescent="0.35">
      <c r="A6226" s="1" t="s">
        <v>487</v>
      </c>
      <c r="B6226" s="1" t="s">
        <v>488</v>
      </c>
      <c r="C6226" s="2" t="s">
        <v>663</v>
      </c>
      <c r="D6226" s="1" t="s">
        <v>329</v>
      </c>
      <c r="E6226" s="1">
        <v>6110</v>
      </c>
      <c r="F6226" s="1" t="s">
        <v>490</v>
      </c>
      <c r="G6226" s="2" t="s">
        <v>497</v>
      </c>
      <c r="H6226" s="1" t="s">
        <v>498</v>
      </c>
      <c r="I6226" s="1">
        <v>2002</v>
      </c>
      <c r="J6226" s="1">
        <v>2002</v>
      </c>
      <c r="K6226" s="1" t="s">
        <v>493</v>
      </c>
      <c r="L6226" s="1">
        <v>75.06</v>
      </c>
      <c r="M6226" s="1" t="s">
        <v>504</v>
      </c>
      <c r="N6226" s="1" t="s">
        <v>505</v>
      </c>
    </row>
    <row r="6227" spans="1:14" hidden="1" x14ac:dyDescent="0.35">
      <c r="A6227" s="1" t="s">
        <v>487</v>
      </c>
      <c r="B6227" s="1" t="s">
        <v>488</v>
      </c>
      <c r="C6227" s="2" t="s">
        <v>663</v>
      </c>
      <c r="D6227" s="1" t="s">
        <v>329</v>
      </c>
      <c r="E6227" s="1">
        <v>6110</v>
      </c>
      <c r="F6227" s="1" t="s">
        <v>490</v>
      </c>
      <c r="G6227" s="2" t="s">
        <v>497</v>
      </c>
      <c r="H6227" s="1" t="s">
        <v>498</v>
      </c>
      <c r="I6227" s="1">
        <v>2003</v>
      </c>
      <c r="J6227" s="1">
        <v>2003</v>
      </c>
      <c r="K6227" s="1" t="s">
        <v>493</v>
      </c>
      <c r="L6227" s="1">
        <v>111.39</v>
      </c>
      <c r="M6227" s="1" t="s">
        <v>504</v>
      </c>
      <c r="N6227" s="1" t="s">
        <v>505</v>
      </c>
    </row>
    <row r="6228" spans="1:14" hidden="1" x14ac:dyDescent="0.35">
      <c r="A6228" s="1" t="s">
        <v>487</v>
      </c>
      <c r="B6228" s="1" t="s">
        <v>488</v>
      </c>
      <c r="C6228" s="2" t="s">
        <v>663</v>
      </c>
      <c r="D6228" s="1" t="s">
        <v>329</v>
      </c>
      <c r="E6228" s="1">
        <v>6110</v>
      </c>
      <c r="F6228" s="1" t="s">
        <v>490</v>
      </c>
      <c r="G6228" s="2" t="s">
        <v>497</v>
      </c>
      <c r="H6228" s="1" t="s">
        <v>498</v>
      </c>
      <c r="I6228" s="1">
        <v>2004</v>
      </c>
      <c r="J6228" s="1">
        <v>2004</v>
      </c>
      <c r="K6228" s="1" t="s">
        <v>493</v>
      </c>
      <c r="L6228" s="1">
        <v>167.17</v>
      </c>
      <c r="M6228" s="1" t="s">
        <v>504</v>
      </c>
      <c r="N6228" s="1" t="s">
        <v>505</v>
      </c>
    </row>
    <row r="6229" spans="1:14" hidden="1" x14ac:dyDescent="0.35">
      <c r="A6229" s="1" t="s">
        <v>487</v>
      </c>
      <c r="B6229" s="1" t="s">
        <v>488</v>
      </c>
      <c r="C6229" s="2" t="s">
        <v>663</v>
      </c>
      <c r="D6229" s="1" t="s">
        <v>329</v>
      </c>
      <c r="E6229" s="1">
        <v>6110</v>
      </c>
      <c r="F6229" s="1" t="s">
        <v>490</v>
      </c>
      <c r="G6229" s="2" t="s">
        <v>497</v>
      </c>
      <c r="H6229" s="1" t="s">
        <v>498</v>
      </c>
      <c r="I6229" s="1">
        <v>2005</v>
      </c>
      <c r="J6229" s="1">
        <v>2005</v>
      </c>
      <c r="K6229" s="1" t="s">
        <v>493</v>
      </c>
      <c r="L6229" s="1">
        <v>173.61</v>
      </c>
      <c r="M6229" s="1" t="s">
        <v>504</v>
      </c>
      <c r="N6229" s="1" t="s">
        <v>505</v>
      </c>
    </row>
    <row r="6230" spans="1:14" hidden="1" x14ac:dyDescent="0.35">
      <c r="A6230" s="1" t="s">
        <v>487</v>
      </c>
      <c r="B6230" s="1" t="s">
        <v>488</v>
      </c>
      <c r="C6230" s="2" t="s">
        <v>663</v>
      </c>
      <c r="D6230" s="1" t="s">
        <v>329</v>
      </c>
      <c r="E6230" s="1">
        <v>6110</v>
      </c>
      <c r="F6230" s="1" t="s">
        <v>490</v>
      </c>
      <c r="G6230" s="2" t="s">
        <v>497</v>
      </c>
      <c r="H6230" s="1" t="s">
        <v>498</v>
      </c>
      <c r="I6230" s="1">
        <v>2006</v>
      </c>
      <c r="J6230" s="1">
        <v>2006</v>
      </c>
      <c r="K6230" s="1" t="s">
        <v>493</v>
      </c>
      <c r="L6230" s="1">
        <v>305.14999999999998</v>
      </c>
      <c r="M6230" s="1" t="s">
        <v>504</v>
      </c>
      <c r="N6230" s="1" t="s">
        <v>505</v>
      </c>
    </row>
    <row r="6231" spans="1:14" hidden="1" x14ac:dyDescent="0.35">
      <c r="A6231" s="1" t="s">
        <v>487</v>
      </c>
      <c r="B6231" s="1" t="s">
        <v>488</v>
      </c>
      <c r="C6231" s="2" t="s">
        <v>663</v>
      </c>
      <c r="D6231" s="1" t="s">
        <v>329</v>
      </c>
      <c r="E6231" s="1">
        <v>6110</v>
      </c>
      <c r="F6231" s="1" t="s">
        <v>490</v>
      </c>
      <c r="G6231" s="2" t="s">
        <v>497</v>
      </c>
      <c r="H6231" s="1" t="s">
        <v>498</v>
      </c>
      <c r="I6231" s="1">
        <v>2007</v>
      </c>
      <c r="J6231" s="1">
        <v>2007</v>
      </c>
      <c r="K6231" s="1" t="s">
        <v>493</v>
      </c>
      <c r="L6231" s="1">
        <v>406.38</v>
      </c>
      <c r="M6231" s="1" t="s">
        <v>504</v>
      </c>
      <c r="N6231" s="1" t="s">
        <v>505</v>
      </c>
    </row>
    <row r="6232" spans="1:14" hidden="1" x14ac:dyDescent="0.35">
      <c r="A6232" s="1" t="s">
        <v>487</v>
      </c>
      <c r="B6232" s="1" t="s">
        <v>488</v>
      </c>
      <c r="C6232" s="2" t="s">
        <v>663</v>
      </c>
      <c r="D6232" s="1" t="s">
        <v>329</v>
      </c>
      <c r="E6232" s="1">
        <v>6110</v>
      </c>
      <c r="F6232" s="1" t="s">
        <v>490</v>
      </c>
      <c r="G6232" s="2" t="s">
        <v>497</v>
      </c>
      <c r="H6232" s="1" t="s">
        <v>498</v>
      </c>
      <c r="I6232" s="1">
        <v>2008</v>
      </c>
      <c r="J6232" s="1">
        <v>2008</v>
      </c>
      <c r="K6232" s="1" t="s">
        <v>493</v>
      </c>
      <c r="L6232" s="1">
        <v>524.89</v>
      </c>
      <c r="M6232" s="1" t="s">
        <v>504</v>
      </c>
      <c r="N6232" s="1" t="s">
        <v>505</v>
      </c>
    </row>
    <row r="6233" spans="1:14" hidden="1" x14ac:dyDescent="0.35">
      <c r="A6233" s="1" t="s">
        <v>487</v>
      </c>
      <c r="B6233" s="1" t="s">
        <v>488</v>
      </c>
      <c r="C6233" s="2" t="s">
        <v>663</v>
      </c>
      <c r="D6233" s="1" t="s">
        <v>329</v>
      </c>
      <c r="E6233" s="1">
        <v>6110</v>
      </c>
      <c r="F6233" s="1" t="s">
        <v>490</v>
      </c>
      <c r="G6233" s="2" t="s">
        <v>497</v>
      </c>
      <c r="H6233" s="1" t="s">
        <v>498</v>
      </c>
      <c r="I6233" s="1">
        <v>2009</v>
      </c>
      <c r="J6233" s="1">
        <v>2009</v>
      </c>
      <c r="K6233" s="1" t="s">
        <v>493</v>
      </c>
      <c r="L6233" s="1">
        <v>325.85000000000002</v>
      </c>
      <c r="M6233" s="1" t="s">
        <v>504</v>
      </c>
      <c r="N6233" s="1" t="s">
        <v>505</v>
      </c>
    </row>
    <row r="6234" spans="1:14" hidden="1" x14ac:dyDescent="0.35">
      <c r="A6234" s="1" t="s">
        <v>487</v>
      </c>
      <c r="B6234" s="1" t="s">
        <v>488</v>
      </c>
      <c r="C6234" s="2" t="s">
        <v>663</v>
      </c>
      <c r="D6234" s="1" t="s">
        <v>329</v>
      </c>
      <c r="E6234" s="1">
        <v>6110</v>
      </c>
      <c r="F6234" s="1" t="s">
        <v>490</v>
      </c>
      <c r="G6234" s="2" t="s">
        <v>497</v>
      </c>
      <c r="H6234" s="1" t="s">
        <v>498</v>
      </c>
      <c r="I6234" s="1">
        <v>2010</v>
      </c>
      <c r="J6234" s="1">
        <v>2010</v>
      </c>
      <c r="K6234" s="1" t="s">
        <v>493</v>
      </c>
      <c r="L6234" s="1">
        <v>361.96</v>
      </c>
      <c r="M6234" s="1" t="s">
        <v>504</v>
      </c>
      <c r="N6234" s="1" t="s">
        <v>505</v>
      </c>
    </row>
    <row r="6235" spans="1:14" hidden="1" x14ac:dyDescent="0.35">
      <c r="A6235" s="1" t="s">
        <v>487</v>
      </c>
      <c r="B6235" s="1" t="s">
        <v>488</v>
      </c>
      <c r="C6235" s="2" t="s">
        <v>663</v>
      </c>
      <c r="D6235" s="1" t="s">
        <v>329</v>
      </c>
      <c r="E6235" s="1">
        <v>6110</v>
      </c>
      <c r="F6235" s="1" t="s">
        <v>490</v>
      </c>
      <c r="G6235" s="2" t="s">
        <v>497</v>
      </c>
      <c r="H6235" s="1" t="s">
        <v>498</v>
      </c>
      <c r="I6235" s="1">
        <v>2011</v>
      </c>
      <c r="J6235" s="1">
        <v>2011</v>
      </c>
      <c r="K6235" s="1" t="s">
        <v>493</v>
      </c>
      <c r="L6235" s="1">
        <v>488.32</v>
      </c>
      <c r="M6235" s="1" t="s">
        <v>504</v>
      </c>
      <c r="N6235" s="1" t="s">
        <v>505</v>
      </c>
    </row>
    <row r="6236" spans="1:14" hidden="1" x14ac:dyDescent="0.35">
      <c r="A6236" s="1" t="s">
        <v>487</v>
      </c>
      <c r="B6236" s="1" t="s">
        <v>488</v>
      </c>
      <c r="C6236" s="2" t="s">
        <v>663</v>
      </c>
      <c r="D6236" s="1" t="s">
        <v>329</v>
      </c>
      <c r="E6236" s="1">
        <v>6110</v>
      </c>
      <c r="F6236" s="1" t="s">
        <v>490</v>
      </c>
      <c r="G6236" s="2" t="s">
        <v>497</v>
      </c>
      <c r="H6236" s="1" t="s">
        <v>498</v>
      </c>
      <c r="I6236" s="1">
        <v>2012</v>
      </c>
      <c r="J6236" s="1">
        <v>2012</v>
      </c>
      <c r="K6236" s="1" t="s">
        <v>493</v>
      </c>
      <c r="L6236" s="1">
        <v>662.98</v>
      </c>
      <c r="M6236" s="1" t="s">
        <v>504</v>
      </c>
      <c r="N6236" s="1" t="s">
        <v>505</v>
      </c>
    </row>
    <row r="6237" spans="1:14" hidden="1" x14ac:dyDescent="0.35">
      <c r="A6237" s="1" t="s">
        <v>487</v>
      </c>
      <c r="B6237" s="1" t="s">
        <v>488</v>
      </c>
      <c r="C6237" s="2" t="s">
        <v>663</v>
      </c>
      <c r="D6237" s="1" t="s">
        <v>329</v>
      </c>
      <c r="E6237" s="1">
        <v>6110</v>
      </c>
      <c r="F6237" s="1" t="s">
        <v>490</v>
      </c>
      <c r="G6237" s="2" t="s">
        <v>497</v>
      </c>
      <c r="H6237" s="1" t="s">
        <v>498</v>
      </c>
      <c r="I6237" s="1">
        <v>2013</v>
      </c>
      <c r="J6237" s="1">
        <v>2013</v>
      </c>
      <c r="K6237" s="1" t="s">
        <v>493</v>
      </c>
      <c r="L6237" s="1">
        <v>699.89</v>
      </c>
      <c r="M6237" s="1" t="s">
        <v>504</v>
      </c>
      <c r="N6237" s="1" t="s">
        <v>505</v>
      </c>
    </row>
    <row r="6238" spans="1:14" hidden="1" x14ac:dyDescent="0.35">
      <c r="A6238" s="1" t="s">
        <v>487</v>
      </c>
      <c r="B6238" s="1" t="s">
        <v>488</v>
      </c>
      <c r="C6238" s="2" t="s">
        <v>663</v>
      </c>
      <c r="D6238" s="1" t="s">
        <v>329</v>
      </c>
      <c r="E6238" s="1">
        <v>6110</v>
      </c>
      <c r="F6238" s="1" t="s">
        <v>490</v>
      </c>
      <c r="G6238" s="2" t="s">
        <v>497</v>
      </c>
      <c r="H6238" s="1" t="s">
        <v>498</v>
      </c>
      <c r="I6238" s="1">
        <v>2014</v>
      </c>
      <c r="J6238" s="1">
        <v>2014</v>
      </c>
      <c r="K6238" s="1" t="s">
        <v>493</v>
      </c>
      <c r="L6238" s="1">
        <v>292.93</v>
      </c>
      <c r="M6238" s="1" t="s">
        <v>504</v>
      </c>
      <c r="N6238" s="1" t="s">
        <v>505</v>
      </c>
    </row>
    <row r="6239" spans="1:14" hidden="1" x14ac:dyDescent="0.35">
      <c r="A6239" s="1" t="s">
        <v>487</v>
      </c>
      <c r="B6239" s="1" t="s">
        <v>488</v>
      </c>
      <c r="C6239" s="2" t="s">
        <v>663</v>
      </c>
      <c r="D6239" s="1" t="s">
        <v>329</v>
      </c>
      <c r="E6239" s="1">
        <v>6110</v>
      </c>
      <c r="F6239" s="1" t="s">
        <v>490</v>
      </c>
      <c r="G6239" s="2" t="s">
        <v>497</v>
      </c>
      <c r="H6239" s="1" t="s">
        <v>498</v>
      </c>
      <c r="I6239" s="1">
        <v>2015</v>
      </c>
      <c r="J6239" s="1">
        <v>2015</v>
      </c>
      <c r="K6239" s="1" t="s">
        <v>493</v>
      </c>
      <c r="L6239" s="1">
        <v>253.14</v>
      </c>
      <c r="M6239" s="1" t="s">
        <v>504</v>
      </c>
      <c r="N6239" s="1" t="s">
        <v>505</v>
      </c>
    </row>
    <row r="6240" spans="1:14" hidden="1" x14ac:dyDescent="0.35">
      <c r="A6240" s="1" t="s">
        <v>487</v>
      </c>
      <c r="B6240" s="1" t="s">
        <v>488</v>
      </c>
      <c r="C6240" s="2" t="s">
        <v>663</v>
      </c>
      <c r="D6240" s="1" t="s">
        <v>329</v>
      </c>
      <c r="E6240" s="1">
        <v>6110</v>
      </c>
      <c r="F6240" s="1" t="s">
        <v>490</v>
      </c>
      <c r="G6240" s="2" t="s">
        <v>497</v>
      </c>
      <c r="H6240" s="1" t="s">
        <v>498</v>
      </c>
      <c r="I6240" s="1">
        <v>2016</v>
      </c>
      <c r="J6240" s="1">
        <v>2016</v>
      </c>
      <c r="K6240" s="1" t="s">
        <v>493</v>
      </c>
      <c r="L6240" s="1">
        <v>244.82</v>
      </c>
      <c r="M6240" s="1" t="s">
        <v>504</v>
      </c>
      <c r="N6240" s="1" t="s">
        <v>505</v>
      </c>
    </row>
    <row r="6241" spans="1:14" hidden="1" x14ac:dyDescent="0.35">
      <c r="A6241" s="1" t="s">
        <v>487</v>
      </c>
      <c r="B6241" s="1" t="s">
        <v>488</v>
      </c>
      <c r="C6241" s="2" t="s">
        <v>663</v>
      </c>
      <c r="D6241" s="1" t="s">
        <v>329</v>
      </c>
      <c r="E6241" s="1">
        <v>6110</v>
      </c>
      <c r="F6241" s="1" t="s">
        <v>490</v>
      </c>
      <c r="G6241" s="2" t="s">
        <v>497</v>
      </c>
      <c r="H6241" s="1" t="s">
        <v>498</v>
      </c>
      <c r="I6241" s="1">
        <v>2017</v>
      </c>
      <c r="J6241" s="1">
        <v>2017</v>
      </c>
      <c r="K6241" s="1" t="s">
        <v>493</v>
      </c>
      <c r="L6241" s="1">
        <v>276.31</v>
      </c>
      <c r="M6241" s="1" t="s">
        <v>504</v>
      </c>
      <c r="N6241" s="1" t="s">
        <v>505</v>
      </c>
    </row>
    <row r="6242" spans="1:14" hidden="1" x14ac:dyDescent="0.35">
      <c r="A6242" s="1" t="s">
        <v>487</v>
      </c>
      <c r="B6242" s="1" t="s">
        <v>488</v>
      </c>
      <c r="C6242" s="2" t="s">
        <v>663</v>
      </c>
      <c r="D6242" s="1" t="s">
        <v>329</v>
      </c>
      <c r="E6242" s="1">
        <v>6110</v>
      </c>
      <c r="F6242" s="1" t="s">
        <v>490</v>
      </c>
      <c r="G6242" s="2" t="s">
        <v>497</v>
      </c>
      <c r="H6242" s="1" t="s">
        <v>498</v>
      </c>
      <c r="I6242" s="1">
        <v>2018</v>
      </c>
      <c r="J6242" s="1">
        <v>2018</v>
      </c>
      <c r="K6242" s="1" t="s">
        <v>493</v>
      </c>
      <c r="L6242" s="1">
        <v>303.01</v>
      </c>
      <c r="M6242" s="1" t="s">
        <v>504</v>
      </c>
      <c r="N6242" s="1" t="s">
        <v>505</v>
      </c>
    </row>
    <row r="6243" spans="1:14" hidden="1" x14ac:dyDescent="0.35">
      <c r="A6243" s="1" t="s">
        <v>487</v>
      </c>
      <c r="B6243" s="1" t="s">
        <v>488</v>
      </c>
      <c r="C6243" s="2" t="s">
        <v>663</v>
      </c>
      <c r="D6243" s="1" t="s">
        <v>329</v>
      </c>
      <c r="E6243" s="1">
        <v>6110</v>
      </c>
      <c r="F6243" s="1" t="s">
        <v>490</v>
      </c>
      <c r="G6243" s="2" t="s">
        <v>499</v>
      </c>
      <c r="H6243" s="1" t="s">
        <v>500</v>
      </c>
      <c r="I6243" s="1">
        <v>2001</v>
      </c>
      <c r="J6243" s="1">
        <v>2001</v>
      </c>
      <c r="K6243" s="1" t="s">
        <v>493</v>
      </c>
      <c r="L6243" s="1">
        <v>187.71</v>
      </c>
      <c r="M6243" s="1" t="s">
        <v>504</v>
      </c>
      <c r="N6243" s="1" t="s">
        <v>505</v>
      </c>
    </row>
    <row r="6244" spans="1:14" hidden="1" x14ac:dyDescent="0.35">
      <c r="A6244" s="1" t="s">
        <v>487</v>
      </c>
      <c r="B6244" s="1" t="s">
        <v>488</v>
      </c>
      <c r="C6244" s="2" t="s">
        <v>663</v>
      </c>
      <c r="D6244" s="1" t="s">
        <v>329</v>
      </c>
      <c r="E6244" s="1">
        <v>6110</v>
      </c>
      <c r="F6244" s="1" t="s">
        <v>490</v>
      </c>
      <c r="G6244" s="2" t="s">
        <v>499</v>
      </c>
      <c r="H6244" s="1" t="s">
        <v>500</v>
      </c>
      <c r="I6244" s="1">
        <v>2002</v>
      </c>
      <c r="J6244" s="1">
        <v>2002</v>
      </c>
      <c r="K6244" s="1" t="s">
        <v>493</v>
      </c>
      <c r="L6244" s="1">
        <v>264.36</v>
      </c>
      <c r="M6244" s="1" t="s">
        <v>504</v>
      </c>
      <c r="N6244" s="1" t="s">
        <v>505</v>
      </c>
    </row>
    <row r="6245" spans="1:14" hidden="1" x14ac:dyDescent="0.35">
      <c r="A6245" s="1" t="s">
        <v>487</v>
      </c>
      <c r="B6245" s="1" t="s">
        <v>488</v>
      </c>
      <c r="C6245" s="2" t="s">
        <v>663</v>
      </c>
      <c r="D6245" s="1" t="s">
        <v>329</v>
      </c>
      <c r="E6245" s="1">
        <v>6110</v>
      </c>
      <c r="F6245" s="1" t="s">
        <v>490</v>
      </c>
      <c r="G6245" s="2" t="s">
        <v>499</v>
      </c>
      <c r="H6245" s="1" t="s">
        <v>500</v>
      </c>
      <c r="I6245" s="1">
        <v>2003</v>
      </c>
      <c r="J6245" s="1">
        <v>2003</v>
      </c>
      <c r="K6245" s="1" t="s">
        <v>493</v>
      </c>
      <c r="L6245" s="1">
        <v>511.82</v>
      </c>
      <c r="M6245" s="1" t="s">
        <v>504</v>
      </c>
      <c r="N6245" s="1" t="s">
        <v>505</v>
      </c>
    </row>
    <row r="6246" spans="1:14" hidden="1" x14ac:dyDescent="0.35">
      <c r="A6246" s="1" t="s">
        <v>487</v>
      </c>
      <c r="B6246" s="1" t="s">
        <v>488</v>
      </c>
      <c r="C6246" s="2" t="s">
        <v>663</v>
      </c>
      <c r="D6246" s="1" t="s">
        <v>329</v>
      </c>
      <c r="E6246" s="1">
        <v>6110</v>
      </c>
      <c r="F6246" s="1" t="s">
        <v>490</v>
      </c>
      <c r="G6246" s="2" t="s">
        <v>499</v>
      </c>
      <c r="H6246" s="1" t="s">
        <v>500</v>
      </c>
      <c r="I6246" s="1">
        <v>2004</v>
      </c>
      <c r="J6246" s="1">
        <v>2004</v>
      </c>
      <c r="K6246" s="1" t="s">
        <v>493</v>
      </c>
      <c r="L6246" s="1">
        <v>561.16</v>
      </c>
      <c r="M6246" s="1" t="s">
        <v>504</v>
      </c>
      <c r="N6246" s="1" t="s">
        <v>505</v>
      </c>
    </row>
    <row r="6247" spans="1:14" hidden="1" x14ac:dyDescent="0.35">
      <c r="A6247" s="1" t="s">
        <v>487</v>
      </c>
      <c r="B6247" s="1" t="s">
        <v>488</v>
      </c>
      <c r="C6247" s="2" t="s">
        <v>663</v>
      </c>
      <c r="D6247" s="1" t="s">
        <v>329</v>
      </c>
      <c r="E6247" s="1">
        <v>6110</v>
      </c>
      <c r="F6247" s="1" t="s">
        <v>490</v>
      </c>
      <c r="G6247" s="2" t="s">
        <v>499</v>
      </c>
      <c r="H6247" s="1" t="s">
        <v>500</v>
      </c>
      <c r="I6247" s="1">
        <v>2005</v>
      </c>
      <c r="J6247" s="1">
        <v>2005</v>
      </c>
      <c r="K6247" s="1" t="s">
        <v>493</v>
      </c>
      <c r="L6247" s="1">
        <v>730.15</v>
      </c>
      <c r="M6247" s="1" t="s">
        <v>504</v>
      </c>
      <c r="N6247" s="1" t="s">
        <v>505</v>
      </c>
    </row>
    <row r="6248" spans="1:14" hidden="1" x14ac:dyDescent="0.35">
      <c r="A6248" s="1" t="s">
        <v>487</v>
      </c>
      <c r="B6248" s="1" t="s">
        <v>488</v>
      </c>
      <c r="C6248" s="2" t="s">
        <v>663</v>
      </c>
      <c r="D6248" s="1" t="s">
        <v>329</v>
      </c>
      <c r="E6248" s="1">
        <v>6110</v>
      </c>
      <c r="F6248" s="1" t="s">
        <v>490</v>
      </c>
      <c r="G6248" s="2" t="s">
        <v>499</v>
      </c>
      <c r="H6248" s="1" t="s">
        <v>500</v>
      </c>
      <c r="I6248" s="1">
        <v>2006</v>
      </c>
      <c r="J6248" s="1">
        <v>2006</v>
      </c>
      <c r="K6248" s="1" t="s">
        <v>493</v>
      </c>
      <c r="L6248" s="1">
        <v>1005.7</v>
      </c>
      <c r="M6248" s="1" t="s">
        <v>504</v>
      </c>
      <c r="N6248" s="1" t="s">
        <v>505</v>
      </c>
    </row>
    <row r="6249" spans="1:14" hidden="1" x14ac:dyDescent="0.35">
      <c r="A6249" s="1" t="s">
        <v>487</v>
      </c>
      <c r="B6249" s="1" t="s">
        <v>488</v>
      </c>
      <c r="C6249" s="2" t="s">
        <v>663</v>
      </c>
      <c r="D6249" s="1" t="s">
        <v>329</v>
      </c>
      <c r="E6249" s="1">
        <v>6110</v>
      </c>
      <c r="F6249" s="1" t="s">
        <v>490</v>
      </c>
      <c r="G6249" s="2" t="s">
        <v>499</v>
      </c>
      <c r="H6249" s="1" t="s">
        <v>500</v>
      </c>
      <c r="I6249" s="1">
        <v>2007</v>
      </c>
      <c r="J6249" s="1">
        <v>2007</v>
      </c>
      <c r="K6249" s="1" t="s">
        <v>493</v>
      </c>
      <c r="L6249" s="1">
        <v>1338.08</v>
      </c>
      <c r="M6249" s="1" t="s">
        <v>504</v>
      </c>
      <c r="N6249" s="1" t="s">
        <v>505</v>
      </c>
    </row>
    <row r="6250" spans="1:14" hidden="1" x14ac:dyDescent="0.35">
      <c r="A6250" s="1" t="s">
        <v>487</v>
      </c>
      <c r="B6250" s="1" t="s">
        <v>488</v>
      </c>
      <c r="C6250" s="2" t="s">
        <v>663</v>
      </c>
      <c r="D6250" s="1" t="s">
        <v>329</v>
      </c>
      <c r="E6250" s="1">
        <v>6110</v>
      </c>
      <c r="F6250" s="1" t="s">
        <v>490</v>
      </c>
      <c r="G6250" s="2" t="s">
        <v>499</v>
      </c>
      <c r="H6250" s="1" t="s">
        <v>500</v>
      </c>
      <c r="I6250" s="1">
        <v>2008</v>
      </c>
      <c r="J6250" s="1">
        <v>2008</v>
      </c>
      <c r="K6250" s="1" t="s">
        <v>493</v>
      </c>
      <c r="L6250" s="1">
        <v>1802.6</v>
      </c>
      <c r="M6250" s="1" t="s">
        <v>504</v>
      </c>
      <c r="N6250" s="1" t="s">
        <v>505</v>
      </c>
    </row>
    <row r="6251" spans="1:14" hidden="1" x14ac:dyDescent="0.35">
      <c r="A6251" s="1" t="s">
        <v>487</v>
      </c>
      <c r="B6251" s="1" t="s">
        <v>488</v>
      </c>
      <c r="C6251" s="2" t="s">
        <v>663</v>
      </c>
      <c r="D6251" s="1" t="s">
        <v>329</v>
      </c>
      <c r="E6251" s="1">
        <v>6110</v>
      </c>
      <c r="F6251" s="1" t="s">
        <v>490</v>
      </c>
      <c r="G6251" s="2" t="s">
        <v>499</v>
      </c>
      <c r="H6251" s="1" t="s">
        <v>500</v>
      </c>
      <c r="I6251" s="1">
        <v>2009</v>
      </c>
      <c r="J6251" s="1">
        <v>2009</v>
      </c>
      <c r="K6251" s="1" t="s">
        <v>493</v>
      </c>
      <c r="L6251" s="1">
        <v>793.84</v>
      </c>
      <c r="M6251" s="1" t="s">
        <v>504</v>
      </c>
      <c r="N6251" s="1" t="s">
        <v>505</v>
      </c>
    </row>
    <row r="6252" spans="1:14" hidden="1" x14ac:dyDescent="0.35">
      <c r="A6252" s="1" t="s">
        <v>487</v>
      </c>
      <c r="B6252" s="1" t="s">
        <v>488</v>
      </c>
      <c r="C6252" s="2" t="s">
        <v>663</v>
      </c>
      <c r="D6252" s="1" t="s">
        <v>329</v>
      </c>
      <c r="E6252" s="1">
        <v>6110</v>
      </c>
      <c r="F6252" s="1" t="s">
        <v>490</v>
      </c>
      <c r="G6252" s="2" t="s">
        <v>499</v>
      </c>
      <c r="H6252" s="1" t="s">
        <v>500</v>
      </c>
      <c r="I6252" s="1">
        <v>2010</v>
      </c>
      <c r="J6252" s="1">
        <v>2010</v>
      </c>
      <c r="K6252" s="1" t="s">
        <v>493</v>
      </c>
      <c r="L6252" s="1">
        <v>908.35</v>
      </c>
      <c r="M6252" s="1" t="s">
        <v>504</v>
      </c>
      <c r="N6252" s="1" t="s">
        <v>505</v>
      </c>
    </row>
    <row r="6253" spans="1:14" hidden="1" x14ac:dyDescent="0.35">
      <c r="A6253" s="1" t="s">
        <v>487</v>
      </c>
      <c r="B6253" s="1" t="s">
        <v>488</v>
      </c>
      <c r="C6253" s="2" t="s">
        <v>663</v>
      </c>
      <c r="D6253" s="1" t="s">
        <v>329</v>
      </c>
      <c r="E6253" s="1">
        <v>6110</v>
      </c>
      <c r="F6253" s="1" t="s">
        <v>490</v>
      </c>
      <c r="G6253" s="2" t="s">
        <v>499</v>
      </c>
      <c r="H6253" s="1" t="s">
        <v>500</v>
      </c>
      <c r="I6253" s="1">
        <v>2011</v>
      </c>
      <c r="J6253" s="1">
        <v>2011</v>
      </c>
      <c r="K6253" s="1" t="s">
        <v>493</v>
      </c>
      <c r="L6253" s="1">
        <v>939.69</v>
      </c>
      <c r="M6253" s="1" t="s">
        <v>504</v>
      </c>
      <c r="N6253" s="1" t="s">
        <v>505</v>
      </c>
    </row>
    <row r="6254" spans="1:14" hidden="1" x14ac:dyDescent="0.35">
      <c r="A6254" s="1" t="s">
        <v>487</v>
      </c>
      <c r="B6254" s="1" t="s">
        <v>488</v>
      </c>
      <c r="C6254" s="2" t="s">
        <v>663</v>
      </c>
      <c r="D6254" s="1" t="s">
        <v>329</v>
      </c>
      <c r="E6254" s="1">
        <v>6110</v>
      </c>
      <c r="F6254" s="1" t="s">
        <v>490</v>
      </c>
      <c r="G6254" s="2" t="s">
        <v>499</v>
      </c>
      <c r="H6254" s="1" t="s">
        <v>500</v>
      </c>
      <c r="I6254" s="1">
        <v>2012</v>
      </c>
      <c r="J6254" s="1">
        <v>2012</v>
      </c>
      <c r="K6254" s="1" t="s">
        <v>493</v>
      </c>
      <c r="L6254" s="1">
        <v>921.7</v>
      </c>
      <c r="M6254" s="1" t="s">
        <v>504</v>
      </c>
      <c r="N6254" s="1" t="s">
        <v>505</v>
      </c>
    </row>
    <row r="6255" spans="1:14" hidden="1" x14ac:dyDescent="0.35">
      <c r="A6255" s="1" t="s">
        <v>487</v>
      </c>
      <c r="B6255" s="1" t="s">
        <v>488</v>
      </c>
      <c r="C6255" s="2" t="s">
        <v>663</v>
      </c>
      <c r="D6255" s="1" t="s">
        <v>329</v>
      </c>
      <c r="E6255" s="1">
        <v>6110</v>
      </c>
      <c r="F6255" s="1" t="s">
        <v>490</v>
      </c>
      <c r="G6255" s="2" t="s">
        <v>499</v>
      </c>
      <c r="H6255" s="1" t="s">
        <v>500</v>
      </c>
      <c r="I6255" s="1">
        <v>2013</v>
      </c>
      <c r="J6255" s="1">
        <v>2013</v>
      </c>
      <c r="K6255" s="1" t="s">
        <v>493</v>
      </c>
      <c r="L6255" s="1">
        <v>945.92</v>
      </c>
      <c r="M6255" s="1" t="s">
        <v>504</v>
      </c>
      <c r="N6255" s="1" t="s">
        <v>505</v>
      </c>
    </row>
    <row r="6256" spans="1:14" hidden="1" x14ac:dyDescent="0.35">
      <c r="A6256" s="1" t="s">
        <v>487</v>
      </c>
      <c r="B6256" s="1" t="s">
        <v>488</v>
      </c>
      <c r="C6256" s="2" t="s">
        <v>663</v>
      </c>
      <c r="D6256" s="1" t="s">
        <v>329</v>
      </c>
      <c r="E6256" s="1">
        <v>6110</v>
      </c>
      <c r="F6256" s="1" t="s">
        <v>490</v>
      </c>
      <c r="G6256" s="2" t="s">
        <v>499</v>
      </c>
      <c r="H6256" s="1" t="s">
        <v>500</v>
      </c>
      <c r="I6256" s="1">
        <v>2014</v>
      </c>
      <c r="J6256" s="1">
        <v>2014</v>
      </c>
      <c r="K6256" s="1" t="s">
        <v>493</v>
      </c>
      <c r="L6256" s="1">
        <v>484.49</v>
      </c>
      <c r="M6256" s="1" t="s">
        <v>504</v>
      </c>
      <c r="N6256" s="1" t="s">
        <v>505</v>
      </c>
    </row>
    <row r="6257" spans="1:14" hidden="1" x14ac:dyDescent="0.35">
      <c r="A6257" s="1" t="s">
        <v>487</v>
      </c>
      <c r="B6257" s="1" t="s">
        <v>488</v>
      </c>
      <c r="C6257" s="2" t="s">
        <v>663</v>
      </c>
      <c r="D6257" s="1" t="s">
        <v>329</v>
      </c>
      <c r="E6257" s="1">
        <v>6110</v>
      </c>
      <c r="F6257" s="1" t="s">
        <v>490</v>
      </c>
      <c r="G6257" s="2" t="s">
        <v>499</v>
      </c>
      <c r="H6257" s="1" t="s">
        <v>500</v>
      </c>
      <c r="I6257" s="1">
        <v>2015</v>
      </c>
      <c r="J6257" s="1">
        <v>2015</v>
      </c>
      <c r="K6257" s="1" t="s">
        <v>493</v>
      </c>
      <c r="L6257" s="1">
        <v>216.66</v>
      </c>
      <c r="M6257" s="1" t="s">
        <v>504</v>
      </c>
      <c r="N6257" s="1" t="s">
        <v>505</v>
      </c>
    </row>
    <row r="6258" spans="1:14" hidden="1" x14ac:dyDescent="0.35">
      <c r="A6258" s="1" t="s">
        <v>487</v>
      </c>
      <c r="B6258" s="1" t="s">
        <v>488</v>
      </c>
      <c r="C6258" s="2" t="s">
        <v>663</v>
      </c>
      <c r="D6258" s="1" t="s">
        <v>329</v>
      </c>
      <c r="E6258" s="1">
        <v>6110</v>
      </c>
      <c r="F6258" s="1" t="s">
        <v>490</v>
      </c>
      <c r="G6258" s="2" t="s">
        <v>499</v>
      </c>
      <c r="H6258" s="1" t="s">
        <v>500</v>
      </c>
      <c r="I6258" s="1">
        <v>2016</v>
      </c>
      <c r="J6258" s="1">
        <v>2016</v>
      </c>
      <c r="K6258" s="1" t="s">
        <v>493</v>
      </c>
      <c r="L6258" s="1">
        <v>171.14</v>
      </c>
      <c r="M6258" s="1" t="s">
        <v>504</v>
      </c>
      <c r="N6258" s="1" t="s">
        <v>505</v>
      </c>
    </row>
    <row r="6259" spans="1:14" hidden="1" x14ac:dyDescent="0.35">
      <c r="A6259" s="1" t="s">
        <v>487</v>
      </c>
      <c r="B6259" s="1" t="s">
        <v>488</v>
      </c>
      <c r="C6259" s="2" t="s">
        <v>663</v>
      </c>
      <c r="D6259" s="1" t="s">
        <v>329</v>
      </c>
      <c r="E6259" s="1">
        <v>6110</v>
      </c>
      <c r="F6259" s="1" t="s">
        <v>490</v>
      </c>
      <c r="G6259" s="2" t="s">
        <v>499</v>
      </c>
      <c r="H6259" s="1" t="s">
        <v>500</v>
      </c>
      <c r="I6259" s="1">
        <v>2017</v>
      </c>
      <c r="J6259" s="1">
        <v>2017</v>
      </c>
      <c r="K6259" s="1" t="s">
        <v>493</v>
      </c>
      <c r="L6259" s="1">
        <v>416.29</v>
      </c>
      <c r="M6259" s="1" t="s">
        <v>504</v>
      </c>
      <c r="N6259" s="1" t="s">
        <v>505</v>
      </c>
    </row>
    <row r="6260" spans="1:14" hidden="1" x14ac:dyDescent="0.35">
      <c r="A6260" s="1" t="s">
        <v>487</v>
      </c>
      <c r="B6260" s="1" t="s">
        <v>488</v>
      </c>
      <c r="C6260" s="2" t="s">
        <v>663</v>
      </c>
      <c r="D6260" s="1" t="s">
        <v>329</v>
      </c>
      <c r="E6260" s="1">
        <v>6110</v>
      </c>
      <c r="F6260" s="1" t="s">
        <v>490</v>
      </c>
      <c r="G6260" s="2" t="s">
        <v>499</v>
      </c>
      <c r="H6260" s="1" t="s">
        <v>500</v>
      </c>
      <c r="I6260" s="1">
        <v>2018</v>
      </c>
      <c r="J6260" s="1">
        <v>2018</v>
      </c>
      <c r="K6260" s="1" t="s">
        <v>493</v>
      </c>
      <c r="L6260" s="1">
        <v>505.77</v>
      </c>
      <c r="M6260" s="1" t="s">
        <v>504</v>
      </c>
      <c r="N6260" s="1" t="s">
        <v>505</v>
      </c>
    </row>
    <row r="6261" spans="1:14" hidden="1" x14ac:dyDescent="0.35">
      <c r="A6261" s="1" t="s">
        <v>487</v>
      </c>
      <c r="B6261" s="1" t="s">
        <v>488</v>
      </c>
      <c r="C6261" s="2" t="s">
        <v>663</v>
      </c>
      <c r="D6261" s="1" t="s">
        <v>329</v>
      </c>
      <c r="E6261" s="1">
        <v>6110</v>
      </c>
      <c r="F6261" s="1" t="s">
        <v>490</v>
      </c>
      <c r="G6261" s="2" t="s">
        <v>508</v>
      </c>
      <c r="H6261" s="1" t="s">
        <v>509</v>
      </c>
      <c r="I6261" s="1">
        <v>2013</v>
      </c>
      <c r="J6261" s="1">
        <v>2013</v>
      </c>
      <c r="K6261" s="1" t="s">
        <v>493</v>
      </c>
      <c r="L6261" s="1">
        <v>101.71</v>
      </c>
      <c r="M6261" s="1" t="s">
        <v>504</v>
      </c>
      <c r="N6261" s="1" t="s">
        <v>505</v>
      </c>
    </row>
    <row r="6262" spans="1:14" hidden="1" x14ac:dyDescent="0.35">
      <c r="A6262" s="1" t="s">
        <v>487</v>
      </c>
      <c r="B6262" s="1" t="s">
        <v>488</v>
      </c>
      <c r="C6262" s="2" t="s">
        <v>663</v>
      </c>
      <c r="D6262" s="1" t="s">
        <v>329</v>
      </c>
      <c r="E6262" s="1">
        <v>6110</v>
      </c>
      <c r="F6262" s="1" t="s">
        <v>490</v>
      </c>
      <c r="G6262" s="2" t="s">
        <v>508</v>
      </c>
      <c r="H6262" s="1" t="s">
        <v>509</v>
      </c>
      <c r="I6262" s="1">
        <v>2014</v>
      </c>
      <c r="J6262" s="1">
        <v>2014</v>
      </c>
      <c r="K6262" s="1" t="s">
        <v>493</v>
      </c>
      <c r="L6262" s="1">
        <v>61.5</v>
      </c>
      <c r="M6262" s="1" t="s">
        <v>504</v>
      </c>
      <c r="N6262" s="1" t="s">
        <v>505</v>
      </c>
    </row>
    <row r="6263" spans="1:14" hidden="1" x14ac:dyDescent="0.35">
      <c r="A6263" s="1" t="s">
        <v>487</v>
      </c>
      <c r="B6263" s="1" t="s">
        <v>488</v>
      </c>
      <c r="C6263" s="2" t="s">
        <v>663</v>
      </c>
      <c r="D6263" s="1" t="s">
        <v>329</v>
      </c>
      <c r="E6263" s="1">
        <v>6110</v>
      </c>
      <c r="F6263" s="1" t="s">
        <v>490</v>
      </c>
      <c r="G6263" s="2" t="s">
        <v>508</v>
      </c>
      <c r="H6263" s="1" t="s">
        <v>509</v>
      </c>
      <c r="I6263" s="1">
        <v>2015</v>
      </c>
      <c r="J6263" s="1">
        <v>2015</v>
      </c>
      <c r="K6263" s="1" t="s">
        <v>493</v>
      </c>
      <c r="L6263" s="1">
        <v>34.880000000000003</v>
      </c>
      <c r="M6263" s="1" t="s">
        <v>504</v>
      </c>
      <c r="N6263" s="1" t="s">
        <v>505</v>
      </c>
    </row>
    <row r="6264" spans="1:14" hidden="1" x14ac:dyDescent="0.35">
      <c r="A6264" s="1" t="s">
        <v>487</v>
      </c>
      <c r="B6264" s="1" t="s">
        <v>488</v>
      </c>
      <c r="C6264" s="2" t="s">
        <v>663</v>
      </c>
      <c r="D6264" s="1" t="s">
        <v>329</v>
      </c>
      <c r="E6264" s="1">
        <v>6110</v>
      </c>
      <c r="F6264" s="1" t="s">
        <v>490</v>
      </c>
      <c r="G6264" s="2" t="s">
        <v>508</v>
      </c>
      <c r="H6264" s="1" t="s">
        <v>509</v>
      </c>
      <c r="I6264" s="1">
        <v>2016</v>
      </c>
      <c r="J6264" s="1">
        <v>2016</v>
      </c>
      <c r="K6264" s="1" t="s">
        <v>493</v>
      </c>
      <c r="L6264" s="1">
        <v>31.97</v>
      </c>
      <c r="M6264" s="1" t="s">
        <v>504</v>
      </c>
      <c r="N6264" s="1" t="s">
        <v>505</v>
      </c>
    </row>
    <row r="6265" spans="1:14" hidden="1" x14ac:dyDescent="0.35">
      <c r="A6265" s="1" t="s">
        <v>487</v>
      </c>
      <c r="B6265" s="1" t="s">
        <v>488</v>
      </c>
      <c r="C6265" s="2" t="s">
        <v>663</v>
      </c>
      <c r="D6265" s="1" t="s">
        <v>329</v>
      </c>
      <c r="E6265" s="1">
        <v>6110</v>
      </c>
      <c r="F6265" s="1" t="s">
        <v>490</v>
      </c>
      <c r="G6265" s="2" t="s">
        <v>508</v>
      </c>
      <c r="H6265" s="1" t="s">
        <v>509</v>
      </c>
      <c r="I6265" s="1">
        <v>2017</v>
      </c>
      <c r="J6265" s="1">
        <v>2017</v>
      </c>
      <c r="K6265" s="1" t="s">
        <v>493</v>
      </c>
      <c r="L6265" s="1">
        <v>49.22</v>
      </c>
      <c r="M6265" s="1" t="s">
        <v>504</v>
      </c>
      <c r="N6265" s="1" t="s">
        <v>505</v>
      </c>
    </row>
    <row r="6266" spans="1:14" hidden="1" x14ac:dyDescent="0.35">
      <c r="A6266" s="1" t="s">
        <v>487</v>
      </c>
      <c r="B6266" s="1" t="s">
        <v>488</v>
      </c>
      <c r="C6266" s="2" t="s">
        <v>663</v>
      </c>
      <c r="D6266" s="1" t="s">
        <v>329</v>
      </c>
      <c r="E6266" s="1">
        <v>6110</v>
      </c>
      <c r="F6266" s="1" t="s">
        <v>490</v>
      </c>
      <c r="G6266" s="2" t="s">
        <v>508</v>
      </c>
      <c r="H6266" s="1" t="s">
        <v>509</v>
      </c>
      <c r="I6266" s="1">
        <v>2018</v>
      </c>
      <c r="J6266" s="1">
        <v>2018</v>
      </c>
      <c r="K6266" s="1" t="s">
        <v>493</v>
      </c>
      <c r="L6266" s="1">
        <v>50.26</v>
      </c>
      <c r="M6266" s="1" t="s">
        <v>504</v>
      </c>
      <c r="N6266" s="1" t="s">
        <v>505</v>
      </c>
    </row>
    <row r="6267" spans="1:14" hidden="1" x14ac:dyDescent="0.35">
      <c r="A6267" s="1" t="s">
        <v>487</v>
      </c>
      <c r="B6267" s="1" t="s">
        <v>488</v>
      </c>
      <c r="C6267" s="2" t="s">
        <v>663</v>
      </c>
      <c r="D6267" s="1" t="s">
        <v>329</v>
      </c>
      <c r="E6267" s="1">
        <v>6110</v>
      </c>
      <c r="F6267" s="1" t="s">
        <v>490</v>
      </c>
      <c r="G6267" s="2" t="s">
        <v>501</v>
      </c>
      <c r="H6267" s="1" t="s">
        <v>502</v>
      </c>
      <c r="I6267" s="1">
        <v>2001</v>
      </c>
      <c r="J6267" s="1">
        <v>2001</v>
      </c>
      <c r="K6267" s="1" t="s">
        <v>493</v>
      </c>
      <c r="L6267" s="1">
        <v>0</v>
      </c>
      <c r="M6267" s="1" t="s">
        <v>504</v>
      </c>
      <c r="N6267" s="1" t="s">
        <v>505</v>
      </c>
    </row>
    <row r="6268" spans="1:14" hidden="1" x14ac:dyDescent="0.35">
      <c r="A6268" s="1" t="s">
        <v>487</v>
      </c>
      <c r="B6268" s="1" t="s">
        <v>488</v>
      </c>
      <c r="C6268" s="2" t="s">
        <v>663</v>
      </c>
      <c r="D6268" s="1" t="s">
        <v>329</v>
      </c>
      <c r="E6268" s="1">
        <v>6110</v>
      </c>
      <c r="F6268" s="1" t="s">
        <v>490</v>
      </c>
      <c r="G6268" s="2" t="s">
        <v>501</v>
      </c>
      <c r="H6268" s="1" t="s">
        <v>502</v>
      </c>
      <c r="I6268" s="1">
        <v>2002</v>
      </c>
      <c r="J6268" s="1">
        <v>2002</v>
      </c>
      <c r="K6268" s="1" t="s">
        <v>493</v>
      </c>
      <c r="L6268" s="1">
        <v>43.75</v>
      </c>
      <c r="M6268" s="1" t="s">
        <v>504</v>
      </c>
      <c r="N6268" s="1" t="s">
        <v>505</v>
      </c>
    </row>
    <row r="6269" spans="1:14" hidden="1" x14ac:dyDescent="0.35">
      <c r="A6269" s="1" t="s">
        <v>487</v>
      </c>
      <c r="B6269" s="1" t="s">
        <v>488</v>
      </c>
      <c r="C6269" s="2" t="s">
        <v>663</v>
      </c>
      <c r="D6269" s="1" t="s">
        <v>329</v>
      </c>
      <c r="E6269" s="1">
        <v>6110</v>
      </c>
      <c r="F6269" s="1" t="s">
        <v>490</v>
      </c>
      <c r="G6269" s="2" t="s">
        <v>501</v>
      </c>
      <c r="H6269" s="1" t="s">
        <v>502</v>
      </c>
      <c r="I6269" s="1">
        <v>2003</v>
      </c>
      <c r="J6269" s="1">
        <v>2003</v>
      </c>
      <c r="K6269" s="1" t="s">
        <v>493</v>
      </c>
      <c r="L6269" s="1">
        <v>67.61</v>
      </c>
      <c r="M6269" s="1" t="s">
        <v>504</v>
      </c>
      <c r="N6269" s="1" t="s">
        <v>505</v>
      </c>
    </row>
    <row r="6270" spans="1:14" hidden="1" x14ac:dyDescent="0.35">
      <c r="A6270" s="1" t="s">
        <v>487</v>
      </c>
      <c r="B6270" s="1" t="s">
        <v>488</v>
      </c>
      <c r="C6270" s="2" t="s">
        <v>663</v>
      </c>
      <c r="D6270" s="1" t="s">
        <v>329</v>
      </c>
      <c r="E6270" s="1">
        <v>6110</v>
      </c>
      <c r="F6270" s="1" t="s">
        <v>490</v>
      </c>
      <c r="G6270" s="2" t="s">
        <v>501</v>
      </c>
      <c r="H6270" s="1" t="s">
        <v>502</v>
      </c>
      <c r="I6270" s="1">
        <v>2004</v>
      </c>
      <c r="J6270" s="1">
        <v>2004</v>
      </c>
      <c r="K6270" s="1" t="s">
        <v>493</v>
      </c>
      <c r="L6270" s="1">
        <v>100.41</v>
      </c>
      <c r="M6270" s="1" t="s">
        <v>504</v>
      </c>
      <c r="N6270" s="1" t="s">
        <v>505</v>
      </c>
    </row>
    <row r="6271" spans="1:14" hidden="1" x14ac:dyDescent="0.35">
      <c r="A6271" s="1" t="s">
        <v>487</v>
      </c>
      <c r="B6271" s="1" t="s">
        <v>488</v>
      </c>
      <c r="C6271" s="2" t="s">
        <v>663</v>
      </c>
      <c r="D6271" s="1" t="s">
        <v>329</v>
      </c>
      <c r="E6271" s="1">
        <v>6110</v>
      </c>
      <c r="F6271" s="1" t="s">
        <v>490</v>
      </c>
      <c r="G6271" s="2" t="s">
        <v>501</v>
      </c>
      <c r="H6271" s="1" t="s">
        <v>502</v>
      </c>
      <c r="I6271" s="1">
        <v>2005</v>
      </c>
      <c r="J6271" s="1">
        <v>2005</v>
      </c>
      <c r="K6271" s="1" t="s">
        <v>493</v>
      </c>
      <c r="L6271" s="1">
        <v>109.24</v>
      </c>
      <c r="M6271" s="1" t="s">
        <v>504</v>
      </c>
      <c r="N6271" s="1" t="s">
        <v>505</v>
      </c>
    </row>
    <row r="6272" spans="1:14" hidden="1" x14ac:dyDescent="0.35">
      <c r="A6272" s="1" t="s">
        <v>487</v>
      </c>
      <c r="B6272" s="1" t="s">
        <v>488</v>
      </c>
      <c r="C6272" s="2" t="s">
        <v>663</v>
      </c>
      <c r="D6272" s="1" t="s">
        <v>329</v>
      </c>
      <c r="E6272" s="1">
        <v>6110</v>
      </c>
      <c r="F6272" s="1" t="s">
        <v>490</v>
      </c>
      <c r="G6272" s="2" t="s">
        <v>501</v>
      </c>
      <c r="H6272" s="1" t="s">
        <v>502</v>
      </c>
      <c r="I6272" s="1">
        <v>2006</v>
      </c>
      <c r="J6272" s="1">
        <v>2006</v>
      </c>
      <c r="K6272" s="1" t="s">
        <v>493</v>
      </c>
      <c r="L6272" s="1">
        <v>221.88</v>
      </c>
      <c r="M6272" s="1" t="s">
        <v>504</v>
      </c>
      <c r="N6272" s="1" t="s">
        <v>505</v>
      </c>
    </row>
    <row r="6273" spans="1:14" hidden="1" x14ac:dyDescent="0.35">
      <c r="A6273" s="1" t="s">
        <v>487</v>
      </c>
      <c r="B6273" s="1" t="s">
        <v>488</v>
      </c>
      <c r="C6273" s="2" t="s">
        <v>663</v>
      </c>
      <c r="D6273" s="1" t="s">
        <v>329</v>
      </c>
      <c r="E6273" s="1">
        <v>6110</v>
      </c>
      <c r="F6273" s="1" t="s">
        <v>490</v>
      </c>
      <c r="G6273" s="2" t="s">
        <v>501</v>
      </c>
      <c r="H6273" s="1" t="s">
        <v>502</v>
      </c>
      <c r="I6273" s="1">
        <v>2007</v>
      </c>
      <c r="J6273" s="1">
        <v>2007</v>
      </c>
      <c r="K6273" s="1" t="s">
        <v>493</v>
      </c>
      <c r="L6273" s="1">
        <v>299.7</v>
      </c>
      <c r="M6273" s="1" t="s">
        <v>504</v>
      </c>
      <c r="N6273" s="1" t="s">
        <v>505</v>
      </c>
    </row>
    <row r="6274" spans="1:14" hidden="1" x14ac:dyDescent="0.35">
      <c r="A6274" s="1" t="s">
        <v>487</v>
      </c>
      <c r="B6274" s="1" t="s">
        <v>488</v>
      </c>
      <c r="C6274" s="2" t="s">
        <v>663</v>
      </c>
      <c r="D6274" s="1" t="s">
        <v>329</v>
      </c>
      <c r="E6274" s="1">
        <v>6110</v>
      </c>
      <c r="F6274" s="1" t="s">
        <v>490</v>
      </c>
      <c r="G6274" s="2" t="s">
        <v>501</v>
      </c>
      <c r="H6274" s="1" t="s">
        <v>502</v>
      </c>
      <c r="I6274" s="1">
        <v>2008</v>
      </c>
      <c r="J6274" s="1">
        <v>2008</v>
      </c>
      <c r="K6274" s="1" t="s">
        <v>493</v>
      </c>
      <c r="L6274" s="1">
        <v>423.41</v>
      </c>
      <c r="M6274" s="1" t="s">
        <v>504</v>
      </c>
      <c r="N6274" s="1" t="s">
        <v>505</v>
      </c>
    </row>
    <row r="6275" spans="1:14" hidden="1" x14ac:dyDescent="0.35">
      <c r="A6275" s="1" t="s">
        <v>487</v>
      </c>
      <c r="B6275" s="1" t="s">
        <v>488</v>
      </c>
      <c r="C6275" s="2" t="s">
        <v>663</v>
      </c>
      <c r="D6275" s="1" t="s">
        <v>329</v>
      </c>
      <c r="E6275" s="1">
        <v>6110</v>
      </c>
      <c r="F6275" s="1" t="s">
        <v>490</v>
      </c>
      <c r="G6275" s="2" t="s">
        <v>501</v>
      </c>
      <c r="H6275" s="1" t="s">
        <v>502</v>
      </c>
      <c r="I6275" s="1">
        <v>2009</v>
      </c>
      <c r="J6275" s="1">
        <v>2009</v>
      </c>
      <c r="K6275" s="1" t="s">
        <v>493</v>
      </c>
      <c r="L6275" s="1">
        <v>234.15</v>
      </c>
      <c r="M6275" s="1" t="s">
        <v>504</v>
      </c>
      <c r="N6275" s="1" t="s">
        <v>505</v>
      </c>
    </row>
    <row r="6276" spans="1:14" hidden="1" x14ac:dyDescent="0.35">
      <c r="A6276" s="1" t="s">
        <v>487</v>
      </c>
      <c r="B6276" s="1" t="s">
        <v>488</v>
      </c>
      <c r="C6276" s="2" t="s">
        <v>663</v>
      </c>
      <c r="D6276" s="1" t="s">
        <v>329</v>
      </c>
      <c r="E6276" s="1">
        <v>6110</v>
      </c>
      <c r="F6276" s="1" t="s">
        <v>490</v>
      </c>
      <c r="G6276" s="2" t="s">
        <v>501</v>
      </c>
      <c r="H6276" s="1" t="s">
        <v>502</v>
      </c>
      <c r="I6276" s="1">
        <v>2010</v>
      </c>
      <c r="J6276" s="1">
        <v>2010</v>
      </c>
      <c r="K6276" s="1" t="s">
        <v>493</v>
      </c>
      <c r="L6276" s="1">
        <v>288.91000000000003</v>
      </c>
      <c r="M6276" s="1" t="s">
        <v>504</v>
      </c>
      <c r="N6276" s="1" t="s">
        <v>505</v>
      </c>
    </row>
    <row r="6277" spans="1:14" hidden="1" x14ac:dyDescent="0.35">
      <c r="A6277" s="1" t="s">
        <v>487</v>
      </c>
      <c r="B6277" s="1" t="s">
        <v>488</v>
      </c>
      <c r="C6277" s="2" t="s">
        <v>663</v>
      </c>
      <c r="D6277" s="1" t="s">
        <v>329</v>
      </c>
      <c r="E6277" s="1">
        <v>6110</v>
      </c>
      <c r="F6277" s="1" t="s">
        <v>490</v>
      </c>
      <c r="G6277" s="2" t="s">
        <v>501</v>
      </c>
      <c r="H6277" s="1" t="s">
        <v>502</v>
      </c>
      <c r="I6277" s="1">
        <v>2011</v>
      </c>
      <c r="J6277" s="1">
        <v>2011</v>
      </c>
      <c r="K6277" s="1" t="s">
        <v>493</v>
      </c>
      <c r="L6277" s="1">
        <v>377.58</v>
      </c>
      <c r="M6277" s="1" t="s">
        <v>504</v>
      </c>
      <c r="N6277" s="1" t="s">
        <v>505</v>
      </c>
    </row>
    <row r="6278" spans="1:14" hidden="1" x14ac:dyDescent="0.35">
      <c r="A6278" s="1" t="s">
        <v>487</v>
      </c>
      <c r="B6278" s="1" t="s">
        <v>488</v>
      </c>
      <c r="C6278" s="2" t="s">
        <v>663</v>
      </c>
      <c r="D6278" s="1" t="s">
        <v>329</v>
      </c>
      <c r="E6278" s="1">
        <v>6110</v>
      </c>
      <c r="F6278" s="1" t="s">
        <v>490</v>
      </c>
      <c r="G6278" s="2" t="s">
        <v>501</v>
      </c>
      <c r="H6278" s="1" t="s">
        <v>502</v>
      </c>
      <c r="I6278" s="1">
        <v>2012</v>
      </c>
      <c r="J6278" s="1">
        <v>2012</v>
      </c>
      <c r="K6278" s="1" t="s">
        <v>493</v>
      </c>
      <c r="L6278" s="1">
        <v>517.51</v>
      </c>
      <c r="M6278" s="1" t="s">
        <v>504</v>
      </c>
      <c r="N6278" s="1" t="s">
        <v>505</v>
      </c>
    </row>
    <row r="6279" spans="1:14" hidden="1" x14ac:dyDescent="0.35">
      <c r="A6279" s="1" t="s">
        <v>487</v>
      </c>
      <c r="B6279" s="1" t="s">
        <v>488</v>
      </c>
      <c r="C6279" s="2" t="s">
        <v>663</v>
      </c>
      <c r="D6279" s="1" t="s">
        <v>329</v>
      </c>
      <c r="E6279" s="1">
        <v>6110</v>
      </c>
      <c r="F6279" s="1" t="s">
        <v>490</v>
      </c>
      <c r="G6279" s="2" t="s">
        <v>501</v>
      </c>
      <c r="H6279" s="1" t="s">
        <v>502</v>
      </c>
      <c r="I6279" s="1">
        <v>2013</v>
      </c>
      <c r="J6279" s="1">
        <v>2013</v>
      </c>
      <c r="K6279" s="1" t="s">
        <v>493</v>
      </c>
      <c r="L6279" s="1">
        <v>574.88</v>
      </c>
      <c r="M6279" s="1" t="s">
        <v>504</v>
      </c>
      <c r="N6279" s="1" t="s">
        <v>505</v>
      </c>
    </row>
    <row r="6280" spans="1:14" hidden="1" x14ac:dyDescent="0.35">
      <c r="A6280" s="1" t="s">
        <v>487</v>
      </c>
      <c r="B6280" s="1" t="s">
        <v>488</v>
      </c>
      <c r="C6280" s="2" t="s">
        <v>663</v>
      </c>
      <c r="D6280" s="1" t="s">
        <v>329</v>
      </c>
      <c r="E6280" s="1">
        <v>6110</v>
      </c>
      <c r="F6280" s="1" t="s">
        <v>490</v>
      </c>
      <c r="G6280" s="2" t="s">
        <v>501</v>
      </c>
      <c r="H6280" s="1" t="s">
        <v>502</v>
      </c>
      <c r="I6280" s="1">
        <v>2014</v>
      </c>
      <c r="J6280" s="1">
        <v>2014</v>
      </c>
      <c r="K6280" s="1" t="s">
        <v>493</v>
      </c>
      <c r="L6280" s="1">
        <v>218.48</v>
      </c>
      <c r="M6280" s="1" t="s">
        <v>504</v>
      </c>
      <c r="N6280" s="1" t="s">
        <v>505</v>
      </c>
    </row>
    <row r="6281" spans="1:14" hidden="1" x14ac:dyDescent="0.35">
      <c r="A6281" s="1" t="s">
        <v>487</v>
      </c>
      <c r="B6281" s="1" t="s">
        <v>488</v>
      </c>
      <c r="C6281" s="2" t="s">
        <v>663</v>
      </c>
      <c r="D6281" s="1" t="s">
        <v>329</v>
      </c>
      <c r="E6281" s="1">
        <v>6110</v>
      </c>
      <c r="F6281" s="1" t="s">
        <v>490</v>
      </c>
      <c r="G6281" s="2" t="s">
        <v>501</v>
      </c>
      <c r="H6281" s="1" t="s">
        <v>502</v>
      </c>
      <c r="I6281" s="1">
        <v>2015</v>
      </c>
      <c r="J6281" s="1">
        <v>2015</v>
      </c>
      <c r="K6281" s="1" t="s">
        <v>493</v>
      </c>
      <c r="L6281" s="1">
        <v>185.54</v>
      </c>
      <c r="M6281" s="1" t="s">
        <v>504</v>
      </c>
      <c r="N6281" s="1" t="s">
        <v>505</v>
      </c>
    </row>
    <row r="6282" spans="1:14" hidden="1" x14ac:dyDescent="0.35">
      <c r="A6282" s="1" t="s">
        <v>487</v>
      </c>
      <c r="B6282" s="1" t="s">
        <v>488</v>
      </c>
      <c r="C6282" s="2" t="s">
        <v>663</v>
      </c>
      <c r="D6282" s="1" t="s">
        <v>329</v>
      </c>
      <c r="E6282" s="1">
        <v>6110</v>
      </c>
      <c r="F6282" s="1" t="s">
        <v>490</v>
      </c>
      <c r="G6282" s="2" t="s">
        <v>501</v>
      </c>
      <c r="H6282" s="1" t="s">
        <v>502</v>
      </c>
      <c r="I6282" s="1">
        <v>2016</v>
      </c>
      <c r="J6282" s="1">
        <v>2016</v>
      </c>
      <c r="K6282" s="1" t="s">
        <v>493</v>
      </c>
      <c r="L6282" s="1">
        <v>186.75</v>
      </c>
      <c r="M6282" s="1" t="s">
        <v>504</v>
      </c>
      <c r="N6282" s="1" t="s">
        <v>505</v>
      </c>
    </row>
    <row r="6283" spans="1:14" hidden="1" x14ac:dyDescent="0.35">
      <c r="A6283" s="1" t="s">
        <v>487</v>
      </c>
      <c r="B6283" s="1" t="s">
        <v>488</v>
      </c>
      <c r="C6283" s="2" t="s">
        <v>663</v>
      </c>
      <c r="D6283" s="1" t="s">
        <v>329</v>
      </c>
      <c r="E6283" s="1">
        <v>6110</v>
      </c>
      <c r="F6283" s="1" t="s">
        <v>490</v>
      </c>
      <c r="G6283" s="2" t="s">
        <v>501</v>
      </c>
      <c r="H6283" s="1" t="s">
        <v>502</v>
      </c>
      <c r="I6283" s="1">
        <v>2017</v>
      </c>
      <c r="J6283" s="1">
        <v>2017</v>
      </c>
      <c r="K6283" s="1" t="s">
        <v>493</v>
      </c>
      <c r="L6283" s="1">
        <v>178.22</v>
      </c>
      <c r="M6283" s="1" t="s">
        <v>504</v>
      </c>
      <c r="N6283" s="1" t="s">
        <v>505</v>
      </c>
    </row>
    <row r="6284" spans="1:14" hidden="1" x14ac:dyDescent="0.35">
      <c r="A6284" s="1" t="s">
        <v>487</v>
      </c>
      <c r="B6284" s="1" t="s">
        <v>488</v>
      </c>
      <c r="C6284" s="2" t="s">
        <v>663</v>
      </c>
      <c r="D6284" s="1" t="s">
        <v>329</v>
      </c>
      <c r="E6284" s="1">
        <v>6110</v>
      </c>
      <c r="F6284" s="1" t="s">
        <v>490</v>
      </c>
      <c r="G6284" s="2" t="s">
        <v>501</v>
      </c>
      <c r="H6284" s="1" t="s">
        <v>502</v>
      </c>
      <c r="I6284" s="1">
        <v>2018</v>
      </c>
      <c r="J6284" s="1">
        <v>2018</v>
      </c>
      <c r="K6284" s="1" t="s">
        <v>493</v>
      </c>
      <c r="L6284" s="1">
        <v>192.69</v>
      </c>
      <c r="M6284" s="1" t="s">
        <v>504</v>
      </c>
      <c r="N6284" s="1" t="s">
        <v>505</v>
      </c>
    </row>
    <row r="6285" spans="1:14" hidden="1" x14ac:dyDescent="0.35">
      <c r="A6285" s="1" t="s">
        <v>487</v>
      </c>
      <c r="B6285" s="1" t="s">
        <v>488</v>
      </c>
      <c r="C6285" s="2" t="s">
        <v>664</v>
      </c>
      <c r="D6285" s="1" t="s">
        <v>331</v>
      </c>
      <c r="E6285" s="1">
        <v>6110</v>
      </c>
      <c r="F6285" s="1" t="s">
        <v>490</v>
      </c>
      <c r="G6285" s="2" t="s">
        <v>491</v>
      </c>
      <c r="H6285" s="1" t="s">
        <v>492</v>
      </c>
      <c r="I6285" s="1">
        <v>2012</v>
      </c>
      <c r="J6285" s="1">
        <v>2012</v>
      </c>
      <c r="K6285" s="1" t="s">
        <v>493</v>
      </c>
      <c r="L6285" s="1">
        <v>146.15</v>
      </c>
      <c r="M6285" s="1" t="s">
        <v>504</v>
      </c>
      <c r="N6285" s="1" t="s">
        <v>505</v>
      </c>
    </row>
    <row r="6286" spans="1:14" hidden="1" x14ac:dyDescent="0.35">
      <c r="A6286" s="1" t="s">
        <v>487</v>
      </c>
      <c r="B6286" s="1" t="s">
        <v>488</v>
      </c>
      <c r="C6286" s="2" t="s">
        <v>664</v>
      </c>
      <c r="D6286" s="1" t="s">
        <v>331</v>
      </c>
      <c r="E6286" s="1">
        <v>6110</v>
      </c>
      <c r="F6286" s="1" t="s">
        <v>490</v>
      </c>
      <c r="G6286" s="2" t="s">
        <v>491</v>
      </c>
      <c r="H6286" s="1" t="s">
        <v>492</v>
      </c>
      <c r="I6286" s="1">
        <v>2013</v>
      </c>
      <c r="J6286" s="1">
        <v>2013</v>
      </c>
      <c r="K6286" s="1" t="s">
        <v>493</v>
      </c>
      <c r="L6286" s="1">
        <v>114.9</v>
      </c>
      <c r="M6286" s="1" t="s">
        <v>504</v>
      </c>
      <c r="N6286" s="1" t="s">
        <v>505</v>
      </c>
    </row>
    <row r="6287" spans="1:14" hidden="1" x14ac:dyDescent="0.35">
      <c r="A6287" s="1" t="s">
        <v>487</v>
      </c>
      <c r="B6287" s="1" t="s">
        <v>488</v>
      </c>
      <c r="C6287" s="2" t="s">
        <v>664</v>
      </c>
      <c r="D6287" s="1" t="s">
        <v>331</v>
      </c>
      <c r="E6287" s="1">
        <v>6110</v>
      </c>
      <c r="F6287" s="1" t="s">
        <v>490</v>
      </c>
      <c r="G6287" s="2" t="s">
        <v>491</v>
      </c>
      <c r="H6287" s="1" t="s">
        <v>492</v>
      </c>
      <c r="I6287" s="1">
        <v>2014</v>
      </c>
      <c r="J6287" s="1">
        <v>2014</v>
      </c>
      <c r="K6287" s="1" t="s">
        <v>493</v>
      </c>
      <c r="L6287" s="1">
        <v>186.21</v>
      </c>
      <c r="M6287" s="1" t="s">
        <v>504</v>
      </c>
      <c r="N6287" s="1" t="s">
        <v>505</v>
      </c>
    </row>
    <row r="6288" spans="1:14" hidden="1" x14ac:dyDescent="0.35">
      <c r="A6288" s="1" t="s">
        <v>487</v>
      </c>
      <c r="B6288" s="1" t="s">
        <v>488</v>
      </c>
      <c r="C6288" s="2" t="s">
        <v>664</v>
      </c>
      <c r="D6288" s="1" t="s">
        <v>331</v>
      </c>
      <c r="E6288" s="1">
        <v>6110</v>
      </c>
      <c r="F6288" s="1" t="s">
        <v>490</v>
      </c>
      <c r="G6288" s="2" t="s">
        <v>491</v>
      </c>
      <c r="H6288" s="1" t="s">
        <v>492</v>
      </c>
      <c r="I6288" s="1">
        <v>2015</v>
      </c>
      <c r="J6288" s="1">
        <v>2015</v>
      </c>
      <c r="K6288" s="1" t="s">
        <v>493</v>
      </c>
      <c r="L6288" s="1">
        <v>126.89</v>
      </c>
      <c r="M6288" s="1" t="s">
        <v>504</v>
      </c>
      <c r="N6288" s="1" t="s">
        <v>505</v>
      </c>
    </row>
    <row r="6289" spans="1:14" hidden="1" x14ac:dyDescent="0.35">
      <c r="A6289" s="1" t="s">
        <v>487</v>
      </c>
      <c r="B6289" s="1" t="s">
        <v>488</v>
      </c>
      <c r="C6289" s="2" t="s">
        <v>664</v>
      </c>
      <c r="D6289" s="1" t="s">
        <v>331</v>
      </c>
      <c r="E6289" s="1">
        <v>6110</v>
      </c>
      <c r="F6289" s="1" t="s">
        <v>490</v>
      </c>
      <c r="G6289" s="2" t="s">
        <v>497</v>
      </c>
      <c r="H6289" s="1" t="s">
        <v>498</v>
      </c>
      <c r="I6289" s="1">
        <v>2012</v>
      </c>
      <c r="J6289" s="1">
        <v>2012</v>
      </c>
      <c r="K6289" s="1" t="s">
        <v>493</v>
      </c>
      <c r="L6289" s="1">
        <v>1851.77</v>
      </c>
      <c r="M6289" s="1" t="s">
        <v>504</v>
      </c>
      <c r="N6289" s="1" t="s">
        <v>505</v>
      </c>
    </row>
    <row r="6290" spans="1:14" hidden="1" x14ac:dyDescent="0.35">
      <c r="A6290" s="1" t="s">
        <v>487</v>
      </c>
      <c r="B6290" s="1" t="s">
        <v>488</v>
      </c>
      <c r="C6290" s="2" t="s">
        <v>664</v>
      </c>
      <c r="D6290" s="1" t="s">
        <v>331</v>
      </c>
      <c r="E6290" s="1">
        <v>6110</v>
      </c>
      <c r="F6290" s="1" t="s">
        <v>490</v>
      </c>
      <c r="G6290" s="2" t="s">
        <v>497</v>
      </c>
      <c r="H6290" s="1" t="s">
        <v>498</v>
      </c>
      <c r="I6290" s="1">
        <v>2013</v>
      </c>
      <c r="J6290" s="1">
        <v>2013</v>
      </c>
      <c r="K6290" s="1" t="s">
        <v>493</v>
      </c>
      <c r="L6290" s="1">
        <v>1656.25</v>
      </c>
      <c r="M6290" s="1" t="s">
        <v>504</v>
      </c>
      <c r="N6290" s="1" t="s">
        <v>505</v>
      </c>
    </row>
    <row r="6291" spans="1:14" hidden="1" x14ac:dyDescent="0.35">
      <c r="A6291" s="1" t="s">
        <v>487</v>
      </c>
      <c r="B6291" s="1" t="s">
        <v>488</v>
      </c>
      <c r="C6291" s="2" t="s">
        <v>664</v>
      </c>
      <c r="D6291" s="1" t="s">
        <v>331</v>
      </c>
      <c r="E6291" s="1">
        <v>6110</v>
      </c>
      <c r="F6291" s="1" t="s">
        <v>490</v>
      </c>
      <c r="G6291" s="2" t="s">
        <v>497</v>
      </c>
      <c r="H6291" s="1" t="s">
        <v>498</v>
      </c>
      <c r="I6291" s="1">
        <v>2014</v>
      </c>
      <c r="J6291" s="1">
        <v>2014</v>
      </c>
      <c r="K6291" s="1" t="s">
        <v>493</v>
      </c>
      <c r="L6291" s="1">
        <v>1814.21</v>
      </c>
      <c r="M6291" s="1" t="s">
        <v>504</v>
      </c>
      <c r="N6291" s="1" t="s">
        <v>505</v>
      </c>
    </row>
    <row r="6292" spans="1:14" hidden="1" x14ac:dyDescent="0.35">
      <c r="A6292" s="1" t="s">
        <v>487</v>
      </c>
      <c r="B6292" s="1" t="s">
        <v>488</v>
      </c>
      <c r="C6292" s="2" t="s">
        <v>664</v>
      </c>
      <c r="D6292" s="1" t="s">
        <v>331</v>
      </c>
      <c r="E6292" s="1">
        <v>6110</v>
      </c>
      <c r="F6292" s="1" t="s">
        <v>490</v>
      </c>
      <c r="G6292" s="2" t="s">
        <v>497</v>
      </c>
      <c r="H6292" s="1" t="s">
        <v>498</v>
      </c>
      <c r="I6292" s="1">
        <v>2015</v>
      </c>
      <c r="J6292" s="1">
        <v>2015</v>
      </c>
      <c r="K6292" s="1" t="s">
        <v>493</v>
      </c>
      <c r="L6292" s="1">
        <v>1783.44</v>
      </c>
      <c r="M6292" s="1" t="s">
        <v>504</v>
      </c>
      <c r="N6292" s="1" t="s">
        <v>505</v>
      </c>
    </row>
    <row r="6293" spans="1:14" hidden="1" x14ac:dyDescent="0.35">
      <c r="A6293" s="1" t="s">
        <v>487</v>
      </c>
      <c r="B6293" s="1" t="s">
        <v>488</v>
      </c>
      <c r="C6293" s="2" t="s">
        <v>664</v>
      </c>
      <c r="D6293" s="1" t="s">
        <v>331</v>
      </c>
      <c r="E6293" s="1">
        <v>6110</v>
      </c>
      <c r="F6293" s="1" t="s">
        <v>490</v>
      </c>
      <c r="G6293" s="2" t="s">
        <v>497</v>
      </c>
      <c r="H6293" s="1" t="s">
        <v>498</v>
      </c>
      <c r="I6293" s="1">
        <v>2016</v>
      </c>
      <c r="J6293" s="1">
        <v>2016</v>
      </c>
      <c r="K6293" s="1" t="s">
        <v>493</v>
      </c>
      <c r="L6293" s="1">
        <v>2531.77</v>
      </c>
      <c r="M6293" s="1" t="s">
        <v>504</v>
      </c>
      <c r="N6293" s="1" t="s">
        <v>505</v>
      </c>
    </row>
    <row r="6294" spans="1:14" hidden="1" x14ac:dyDescent="0.35">
      <c r="A6294" s="1" t="s">
        <v>487</v>
      </c>
      <c r="B6294" s="1" t="s">
        <v>488</v>
      </c>
      <c r="C6294" s="2" t="s">
        <v>664</v>
      </c>
      <c r="D6294" s="1" t="s">
        <v>331</v>
      </c>
      <c r="E6294" s="1">
        <v>6110</v>
      </c>
      <c r="F6294" s="1" t="s">
        <v>490</v>
      </c>
      <c r="G6294" s="2" t="s">
        <v>497</v>
      </c>
      <c r="H6294" s="1" t="s">
        <v>498</v>
      </c>
      <c r="I6294" s="1">
        <v>2017</v>
      </c>
      <c r="J6294" s="1">
        <v>2017</v>
      </c>
      <c r="K6294" s="1" t="s">
        <v>493</v>
      </c>
      <c r="L6294" s="1">
        <v>1651.9</v>
      </c>
      <c r="M6294" s="1" t="s">
        <v>504</v>
      </c>
      <c r="N6294" s="1" t="s">
        <v>505</v>
      </c>
    </row>
    <row r="6295" spans="1:14" hidden="1" x14ac:dyDescent="0.35">
      <c r="A6295" s="1" t="s">
        <v>487</v>
      </c>
      <c r="B6295" s="1" t="s">
        <v>488</v>
      </c>
      <c r="C6295" s="2" t="s">
        <v>664</v>
      </c>
      <c r="D6295" s="1" t="s">
        <v>331</v>
      </c>
      <c r="E6295" s="1">
        <v>6110</v>
      </c>
      <c r="F6295" s="1" t="s">
        <v>490</v>
      </c>
      <c r="G6295" s="2" t="s">
        <v>499</v>
      </c>
      <c r="H6295" s="1" t="s">
        <v>500</v>
      </c>
      <c r="I6295" s="1">
        <v>2012</v>
      </c>
      <c r="J6295" s="1">
        <v>2012</v>
      </c>
      <c r="K6295" s="1" t="s">
        <v>493</v>
      </c>
      <c r="L6295" s="1">
        <v>4.63</v>
      </c>
      <c r="M6295" s="1" t="s">
        <v>504</v>
      </c>
      <c r="N6295" s="1" t="s">
        <v>505</v>
      </c>
    </row>
    <row r="6296" spans="1:14" hidden="1" x14ac:dyDescent="0.35">
      <c r="A6296" s="1" t="s">
        <v>487</v>
      </c>
      <c r="B6296" s="1" t="s">
        <v>488</v>
      </c>
      <c r="C6296" s="2" t="s">
        <v>664</v>
      </c>
      <c r="D6296" s="1" t="s">
        <v>331</v>
      </c>
      <c r="E6296" s="1">
        <v>6110</v>
      </c>
      <c r="F6296" s="1" t="s">
        <v>490</v>
      </c>
      <c r="G6296" s="2" t="s">
        <v>499</v>
      </c>
      <c r="H6296" s="1" t="s">
        <v>500</v>
      </c>
      <c r="I6296" s="1">
        <v>2013</v>
      </c>
      <c r="J6296" s="1">
        <v>2013</v>
      </c>
      <c r="K6296" s="1" t="s">
        <v>493</v>
      </c>
      <c r="L6296" s="1">
        <v>6.92</v>
      </c>
      <c r="M6296" s="1" t="s">
        <v>504</v>
      </c>
      <c r="N6296" s="1" t="s">
        <v>505</v>
      </c>
    </row>
    <row r="6297" spans="1:14" hidden="1" x14ac:dyDescent="0.35">
      <c r="A6297" s="1" t="s">
        <v>487</v>
      </c>
      <c r="B6297" s="1" t="s">
        <v>488</v>
      </c>
      <c r="C6297" s="2" t="s">
        <v>664</v>
      </c>
      <c r="D6297" s="1" t="s">
        <v>331</v>
      </c>
      <c r="E6297" s="1">
        <v>6110</v>
      </c>
      <c r="F6297" s="1" t="s">
        <v>490</v>
      </c>
      <c r="G6297" s="2" t="s">
        <v>499</v>
      </c>
      <c r="H6297" s="1" t="s">
        <v>500</v>
      </c>
      <c r="I6297" s="1">
        <v>2014</v>
      </c>
      <c r="J6297" s="1">
        <v>2014</v>
      </c>
      <c r="K6297" s="1" t="s">
        <v>493</v>
      </c>
      <c r="L6297" s="1">
        <v>4.74</v>
      </c>
      <c r="M6297" s="1" t="s">
        <v>504</v>
      </c>
      <c r="N6297" s="1" t="s">
        <v>505</v>
      </c>
    </row>
    <row r="6298" spans="1:14" hidden="1" x14ac:dyDescent="0.35">
      <c r="A6298" s="1" t="s">
        <v>487</v>
      </c>
      <c r="B6298" s="1" t="s">
        <v>488</v>
      </c>
      <c r="C6298" s="2" t="s">
        <v>664</v>
      </c>
      <c r="D6298" s="1" t="s">
        <v>331</v>
      </c>
      <c r="E6298" s="1">
        <v>6110</v>
      </c>
      <c r="F6298" s="1" t="s">
        <v>490</v>
      </c>
      <c r="G6298" s="2" t="s">
        <v>499</v>
      </c>
      <c r="H6298" s="1" t="s">
        <v>500</v>
      </c>
      <c r="I6298" s="1">
        <v>2015</v>
      </c>
      <c r="J6298" s="1">
        <v>2015</v>
      </c>
      <c r="K6298" s="1" t="s">
        <v>493</v>
      </c>
      <c r="L6298" s="1">
        <v>6.81</v>
      </c>
      <c r="M6298" s="1" t="s">
        <v>504</v>
      </c>
      <c r="N6298" s="1" t="s">
        <v>505</v>
      </c>
    </row>
    <row r="6299" spans="1:14" hidden="1" x14ac:dyDescent="0.35">
      <c r="A6299" s="1" t="s">
        <v>487</v>
      </c>
      <c r="B6299" s="1" t="s">
        <v>488</v>
      </c>
      <c r="C6299" s="2" t="s">
        <v>664</v>
      </c>
      <c r="D6299" s="1" t="s">
        <v>331</v>
      </c>
      <c r="E6299" s="1">
        <v>6110</v>
      </c>
      <c r="F6299" s="1" t="s">
        <v>490</v>
      </c>
      <c r="G6299" s="2" t="s">
        <v>499</v>
      </c>
      <c r="H6299" s="1" t="s">
        <v>500</v>
      </c>
      <c r="I6299" s="1">
        <v>2018</v>
      </c>
      <c r="J6299" s="1">
        <v>2018</v>
      </c>
      <c r="K6299" s="1" t="s">
        <v>493</v>
      </c>
      <c r="L6299" s="1">
        <v>3.54</v>
      </c>
      <c r="M6299" s="1" t="s">
        <v>504</v>
      </c>
      <c r="N6299" s="1" t="s">
        <v>505</v>
      </c>
    </row>
    <row r="6300" spans="1:14" hidden="1" x14ac:dyDescent="0.35">
      <c r="A6300" s="1" t="s">
        <v>487</v>
      </c>
      <c r="B6300" s="1" t="s">
        <v>488</v>
      </c>
      <c r="C6300" s="2" t="s">
        <v>664</v>
      </c>
      <c r="D6300" s="1" t="s">
        <v>331</v>
      </c>
      <c r="E6300" s="1">
        <v>6110</v>
      </c>
      <c r="F6300" s="1" t="s">
        <v>490</v>
      </c>
      <c r="G6300" s="2" t="s">
        <v>501</v>
      </c>
      <c r="H6300" s="1" t="s">
        <v>502</v>
      </c>
      <c r="I6300" s="1">
        <v>2012</v>
      </c>
      <c r="J6300" s="1">
        <v>2012</v>
      </c>
      <c r="K6300" s="1" t="s">
        <v>493</v>
      </c>
      <c r="L6300" s="1">
        <v>74.19</v>
      </c>
      <c r="M6300" s="1" t="s">
        <v>504</v>
      </c>
      <c r="N6300" s="1" t="s">
        <v>505</v>
      </c>
    </row>
    <row r="6301" spans="1:14" hidden="1" x14ac:dyDescent="0.35">
      <c r="A6301" s="1" t="s">
        <v>487</v>
      </c>
      <c r="B6301" s="1" t="s">
        <v>488</v>
      </c>
      <c r="C6301" s="2" t="s">
        <v>664</v>
      </c>
      <c r="D6301" s="1" t="s">
        <v>331</v>
      </c>
      <c r="E6301" s="1">
        <v>6110</v>
      </c>
      <c r="F6301" s="1" t="s">
        <v>490</v>
      </c>
      <c r="G6301" s="2" t="s">
        <v>501</v>
      </c>
      <c r="H6301" s="1" t="s">
        <v>502</v>
      </c>
      <c r="I6301" s="1">
        <v>2013</v>
      </c>
      <c r="J6301" s="1">
        <v>2013</v>
      </c>
      <c r="K6301" s="1" t="s">
        <v>493</v>
      </c>
      <c r="L6301" s="1">
        <v>84.31</v>
      </c>
      <c r="M6301" s="1" t="s">
        <v>504</v>
      </c>
      <c r="N6301" s="1" t="s">
        <v>505</v>
      </c>
    </row>
    <row r="6302" spans="1:14" hidden="1" x14ac:dyDescent="0.35">
      <c r="A6302" s="1" t="s">
        <v>487</v>
      </c>
      <c r="B6302" s="1" t="s">
        <v>488</v>
      </c>
      <c r="C6302" s="2" t="s">
        <v>664</v>
      </c>
      <c r="D6302" s="1" t="s">
        <v>331</v>
      </c>
      <c r="E6302" s="1">
        <v>6110</v>
      </c>
      <c r="F6302" s="1" t="s">
        <v>490</v>
      </c>
      <c r="G6302" s="2" t="s">
        <v>501</v>
      </c>
      <c r="H6302" s="1" t="s">
        <v>502</v>
      </c>
      <c r="I6302" s="1">
        <v>2014</v>
      </c>
      <c r="J6302" s="1">
        <v>2014</v>
      </c>
      <c r="K6302" s="1" t="s">
        <v>493</v>
      </c>
      <c r="L6302" s="1">
        <v>76.5</v>
      </c>
      <c r="M6302" s="1" t="s">
        <v>504</v>
      </c>
      <c r="N6302" s="1" t="s">
        <v>505</v>
      </c>
    </row>
    <row r="6303" spans="1:14" hidden="1" x14ac:dyDescent="0.35">
      <c r="A6303" s="1" t="s">
        <v>487</v>
      </c>
      <c r="B6303" s="1" t="s">
        <v>488</v>
      </c>
      <c r="C6303" s="2" t="s">
        <v>664</v>
      </c>
      <c r="D6303" s="1" t="s">
        <v>331</v>
      </c>
      <c r="E6303" s="1">
        <v>6110</v>
      </c>
      <c r="F6303" s="1" t="s">
        <v>490</v>
      </c>
      <c r="G6303" s="2" t="s">
        <v>501</v>
      </c>
      <c r="H6303" s="1" t="s">
        <v>502</v>
      </c>
      <c r="I6303" s="1">
        <v>2015</v>
      </c>
      <c r="J6303" s="1">
        <v>2015</v>
      </c>
      <c r="K6303" s="1" t="s">
        <v>493</v>
      </c>
      <c r="L6303" s="1">
        <v>78.319999999999993</v>
      </c>
      <c r="M6303" s="1" t="s">
        <v>504</v>
      </c>
      <c r="N6303" s="1" t="s">
        <v>505</v>
      </c>
    </row>
    <row r="6304" spans="1:14" hidden="1" x14ac:dyDescent="0.35">
      <c r="A6304" s="1" t="s">
        <v>487</v>
      </c>
      <c r="B6304" s="1" t="s">
        <v>488</v>
      </c>
      <c r="C6304" s="2" t="s">
        <v>664</v>
      </c>
      <c r="D6304" s="1" t="s">
        <v>331</v>
      </c>
      <c r="E6304" s="1">
        <v>6110</v>
      </c>
      <c r="F6304" s="1" t="s">
        <v>490</v>
      </c>
      <c r="G6304" s="2" t="s">
        <v>501</v>
      </c>
      <c r="H6304" s="1" t="s">
        <v>502</v>
      </c>
      <c r="I6304" s="1">
        <v>2016</v>
      </c>
      <c r="J6304" s="1">
        <v>2016</v>
      </c>
      <c r="K6304" s="1" t="s">
        <v>493</v>
      </c>
      <c r="L6304" s="1">
        <v>81.87</v>
      </c>
      <c r="M6304" s="1" t="s">
        <v>504</v>
      </c>
      <c r="N6304" s="1" t="s">
        <v>505</v>
      </c>
    </row>
    <row r="6305" spans="1:14" hidden="1" x14ac:dyDescent="0.35">
      <c r="A6305" s="1" t="s">
        <v>487</v>
      </c>
      <c r="B6305" s="1" t="s">
        <v>488</v>
      </c>
      <c r="C6305" s="2" t="s">
        <v>664</v>
      </c>
      <c r="D6305" s="1" t="s">
        <v>331</v>
      </c>
      <c r="E6305" s="1">
        <v>6110</v>
      </c>
      <c r="F6305" s="1" t="s">
        <v>490</v>
      </c>
      <c r="G6305" s="2" t="s">
        <v>501</v>
      </c>
      <c r="H6305" s="1" t="s">
        <v>502</v>
      </c>
      <c r="I6305" s="1">
        <v>2017</v>
      </c>
      <c r="J6305" s="1">
        <v>2017</v>
      </c>
      <c r="K6305" s="1" t="s">
        <v>493</v>
      </c>
      <c r="L6305" s="1">
        <v>79.02</v>
      </c>
      <c r="M6305" s="1" t="s">
        <v>504</v>
      </c>
      <c r="N6305" s="1" t="s">
        <v>505</v>
      </c>
    </row>
    <row r="6306" spans="1:14" hidden="1" x14ac:dyDescent="0.35">
      <c r="A6306" s="1" t="s">
        <v>487</v>
      </c>
      <c r="B6306" s="1" t="s">
        <v>488</v>
      </c>
      <c r="C6306" s="2" t="s">
        <v>664</v>
      </c>
      <c r="D6306" s="1" t="s">
        <v>331</v>
      </c>
      <c r="E6306" s="1">
        <v>6110</v>
      </c>
      <c r="F6306" s="1" t="s">
        <v>490</v>
      </c>
      <c r="G6306" s="2" t="s">
        <v>501</v>
      </c>
      <c r="H6306" s="1" t="s">
        <v>502</v>
      </c>
      <c r="I6306" s="1">
        <v>2018</v>
      </c>
      <c r="J6306" s="1">
        <v>2018</v>
      </c>
      <c r="K6306" s="1" t="s">
        <v>493</v>
      </c>
      <c r="L6306" s="1">
        <v>82.45</v>
      </c>
      <c r="M6306" s="1" t="s">
        <v>504</v>
      </c>
      <c r="N6306" s="1" t="s">
        <v>505</v>
      </c>
    </row>
    <row r="6307" spans="1:14" hidden="1" x14ac:dyDescent="0.35">
      <c r="A6307" s="1" t="s">
        <v>487</v>
      </c>
      <c r="B6307" s="1" t="s">
        <v>488</v>
      </c>
      <c r="C6307" s="2" t="s">
        <v>665</v>
      </c>
      <c r="D6307" s="1" t="s">
        <v>333</v>
      </c>
      <c r="E6307" s="1">
        <v>6110</v>
      </c>
      <c r="F6307" s="1" t="s">
        <v>490</v>
      </c>
      <c r="G6307" s="2" t="s">
        <v>491</v>
      </c>
      <c r="H6307" s="1" t="s">
        <v>492</v>
      </c>
      <c r="I6307" s="1">
        <v>2001</v>
      </c>
      <c r="J6307" s="1">
        <v>2001</v>
      </c>
      <c r="K6307" s="1" t="s">
        <v>493</v>
      </c>
      <c r="L6307" s="1">
        <v>5206.8999999999996</v>
      </c>
      <c r="M6307" s="1" t="s">
        <v>504</v>
      </c>
      <c r="N6307" s="1" t="s">
        <v>505</v>
      </c>
    </row>
    <row r="6308" spans="1:14" hidden="1" x14ac:dyDescent="0.35">
      <c r="A6308" s="1" t="s">
        <v>487</v>
      </c>
      <c r="B6308" s="1" t="s">
        <v>488</v>
      </c>
      <c r="C6308" s="2" t="s">
        <v>665</v>
      </c>
      <c r="D6308" s="1" t="s">
        <v>333</v>
      </c>
      <c r="E6308" s="1">
        <v>6110</v>
      </c>
      <c r="F6308" s="1" t="s">
        <v>490</v>
      </c>
      <c r="G6308" s="2" t="s">
        <v>491</v>
      </c>
      <c r="H6308" s="1" t="s">
        <v>492</v>
      </c>
      <c r="I6308" s="1">
        <v>2002</v>
      </c>
      <c r="J6308" s="1">
        <v>2002</v>
      </c>
      <c r="K6308" s="1" t="s">
        <v>493</v>
      </c>
      <c r="L6308" s="1">
        <v>3399.16</v>
      </c>
      <c r="M6308" s="1" t="s">
        <v>504</v>
      </c>
      <c r="N6308" s="1" t="s">
        <v>505</v>
      </c>
    </row>
    <row r="6309" spans="1:14" hidden="1" x14ac:dyDescent="0.35">
      <c r="A6309" s="1" t="s">
        <v>487</v>
      </c>
      <c r="B6309" s="1" t="s">
        <v>488</v>
      </c>
      <c r="C6309" s="2" t="s">
        <v>665</v>
      </c>
      <c r="D6309" s="1" t="s">
        <v>333</v>
      </c>
      <c r="E6309" s="1">
        <v>6110</v>
      </c>
      <c r="F6309" s="1" t="s">
        <v>490</v>
      </c>
      <c r="G6309" s="2" t="s">
        <v>491</v>
      </c>
      <c r="H6309" s="1" t="s">
        <v>492</v>
      </c>
      <c r="I6309" s="1">
        <v>2003</v>
      </c>
      <c r="J6309" s="1">
        <v>2003</v>
      </c>
      <c r="K6309" s="1" t="s">
        <v>493</v>
      </c>
      <c r="L6309" s="1">
        <v>4008.34</v>
      </c>
      <c r="M6309" s="1" t="s">
        <v>504</v>
      </c>
      <c r="N6309" s="1" t="s">
        <v>505</v>
      </c>
    </row>
    <row r="6310" spans="1:14" hidden="1" x14ac:dyDescent="0.35">
      <c r="A6310" s="1" t="s">
        <v>487</v>
      </c>
      <c r="B6310" s="1" t="s">
        <v>488</v>
      </c>
      <c r="C6310" s="2" t="s">
        <v>665</v>
      </c>
      <c r="D6310" s="1" t="s">
        <v>333</v>
      </c>
      <c r="E6310" s="1">
        <v>6110</v>
      </c>
      <c r="F6310" s="1" t="s">
        <v>490</v>
      </c>
      <c r="G6310" s="2" t="s">
        <v>491</v>
      </c>
      <c r="H6310" s="1" t="s">
        <v>492</v>
      </c>
      <c r="I6310" s="1">
        <v>2004</v>
      </c>
      <c r="J6310" s="1">
        <v>2004</v>
      </c>
      <c r="K6310" s="1" t="s">
        <v>493</v>
      </c>
      <c r="L6310" s="1">
        <v>5091.7299999999996</v>
      </c>
      <c r="M6310" s="1" t="s">
        <v>504</v>
      </c>
      <c r="N6310" s="1" t="s">
        <v>505</v>
      </c>
    </row>
    <row r="6311" spans="1:14" hidden="1" x14ac:dyDescent="0.35">
      <c r="A6311" s="1" t="s">
        <v>487</v>
      </c>
      <c r="B6311" s="1" t="s">
        <v>488</v>
      </c>
      <c r="C6311" s="2" t="s">
        <v>665</v>
      </c>
      <c r="D6311" s="1" t="s">
        <v>333</v>
      </c>
      <c r="E6311" s="1">
        <v>6110</v>
      </c>
      <c r="F6311" s="1" t="s">
        <v>490</v>
      </c>
      <c r="G6311" s="2" t="s">
        <v>491</v>
      </c>
      <c r="H6311" s="1" t="s">
        <v>492</v>
      </c>
      <c r="I6311" s="1">
        <v>2005</v>
      </c>
      <c r="J6311" s="1">
        <v>2005</v>
      </c>
      <c r="K6311" s="1" t="s">
        <v>493</v>
      </c>
      <c r="L6311" s="1">
        <v>5827.29</v>
      </c>
      <c r="M6311" s="1" t="s">
        <v>504</v>
      </c>
      <c r="N6311" s="1" t="s">
        <v>505</v>
      </c>
    </row>
    <row r="6312" spans="1:14" hidden="1" x14ac:dyDescent="0.35">
      <c r="A6312" s="1" t="s">
        <v>487</v>
      </c>
      <c r="B6312" s="1" t="s">
        <v>488</v>
      </c>
      <c r="C6312" s="2" t="s">
        <v>665</v>
      </c>
      <c r="D6312" s="1" t="s">
        <v>333</v>
      </c>
      <c r="E6312" s="1">
        <v>6110</v>
      </c>
      <c r="F6312" s="1" t="s">
        <v>490</v>
      </c>
      <c r="G6312" s="2" t="s">
        <v>491</v>
      </c>
      <c r="H6312" s="1" t="s">
        <v>492</v>
      </c>
      <c r="I6312" s="1">
        <v>2006</v>
      </c>
      <c r="J6312" s="1">
        <v>2006</v>
      </c>
      <c r="K6312" s="1" t="s">
        <v>493</v>
      </c>
      <c r="L6312" s="1">
        <v>5854.79</v>
      </c>
      <c r="M6312" s="1" t="s">
        <v>504</v>
      </c>
      <c r="N6312" s="1" t="s">
        <v>505</v>
      </c>
    </row>
    <row r="6313" spans="1:14" hidden="1" x14ac:dyDescent="0.35">
      <c r="A6313" s="1" t="s">
        <v>487</v>
      </c>
      <c r="B6313" s="1" t="s">
        <v>488</v>
      </c>
      <c r="C6313" s="2" t="s">
        <v>665</v>
      </c>
      <c r="D6313" s="1" t="s">
        <v>333</v>
      </c>
      <c r="E6313" s="1">
        <v>6110</v>
      </c>
      <c r="F6313" s="1" t="s">
        <v>490</v>
      </c>
      <c r="G6313" s="2" t="s">
        <v>491</v>
      </c>
      <c r="H6313" s="1" t="s">
        <v>492</v>
      </c>
      <c r="I6313" s="1">
        <v>2007</v>
      </c>
      <c r="J6313" s="1">
        <v>2007</v>
      </c>
      <c r="K6313" s="1" t="s">
        <v>493</v>
      </c>
      <c r="L6313" s="1">
        <v>5996.74</v>
      </c>
      <c r="M6313" s="1" t="s">
        <v>504</v>
      </c>
      <c r="N6313" s="1" t="s">
        <v>505</v>
      </c>
    </row>
    <row r="6314" spans="1:14" hidden="1" x14ac:dyDescent="0.35">
      <c r="A6314" s="1" t="s">
        <v>487</v>
      </c>
      <c r="B6314" s="1" t="s">
        <v>488</v>
      </c>
      <c r="C6314" s="2" t="s">
        <v>665</v>
      </c>
      <c r="D6314" s="1" t="s">
        <v>333</v>
      </c>
      <c r="E6314" s="1">
        <v>6110</v>
      </c>
      <c r="F6314" s="1" t="s">
        <v>490</v>
      </c>
      <c r="G6314" s="2" t="s">
        <v>491</v>
      </c>
      <c r="H6314" s="1" t="s">
        <v>492</v>
      </c>
      <c r="I6314" s="1">
        <v>2008</v>
      </c>
      <c r="J6314" s="1">
        <v>2008</v>
      </c>
      <c r="K6314" s="1" t="s">
        <v>493</v>
      </c>
      <c r="L6314" s="1">
        <v>4912.07</v>
      </c>
      <c r="M6314" s="1" t="s">
        <v>504</v>
      </c>
      <c r="N6314" s="1" t="s">
        <v>505</v>
      </c>
    </row>
    <row r="6315" spans="1:14" hidden="1" x14ac:dyDescent="0.35">
      <c r="A6315" s="1" t="s">
        <v>487</v>
      </c>
      <c r="B6315" s="1" t="s">
        <v>488</v>
      </c>
      <c r="C6315" s="2" t="s">
        <v>665</v>
      </c>
      <c r="D6315" s="1" t="s">
        <v>333</v>
      </c>
      <c r="E6315" s="1">
        <v>6110</v>
      </c>
      <c r="F6315" s="1" t="s">
        <v>490</v>
      </c>
      <c r="G6315" s="2" t="s">
        <v>491</v>
      </c>
      <c r="H6315" s="1" t="s">
        <v>492</v>
      </c>
      <c r="I6315" s="1">
        <v>2009</v>
      </c>
      <c r="J6315" s="1">
        <v>2009</v>
      </c>
      <c r="K6315" s="1" t="s">
        <v>493</v>
      </c>
      <c r="L6315" s="1">
        <v>4089.3</v>
      </c>
      <c r="M6315" s="1" t="s">
        <v>504</v>
      </c>
      <c r="N6315" s="1" t="s">
        <v>505</v>
      </c>
    </row>
    <row r="6316" spans="1:14" hidden="1" x14ac:dyDescent="0.35">
      <c r="A6316" s="1" t="s">
        <v>487</v>
      </c>
      <c r="B6316" s="1" t="s">
        <v>488</v>
      </c>
      <c r="C6316" s="2" t="s">
        <v>665</v>
      </c>
      <c r="D6316" s="1" t="s">
        <v>333</v>
      </c>
      <c r="E6316" s="1">
        <v>6110</v>
      </c>
      <c r="F6316" s="1" t="s">
        <v>490</v>
      </c>
      <c r="G6316" s="2" t="s">
        <v>491</v>
      </c>
      <c r="H6316" s="1" t="s">
        <v>492</v>
      </c>
      <c r="I6316" s="1">
        <v>2010</v>
      </c>
      <c r="J6316" s="1">
        <v>2010</v>
      </c>
      <c r="K6316" s="1" t="s">
        <v>493</v>
      </c>
      <c r="L6316" s="1">
        <v>4273.93</v>
      </c>
      <c r="M6316" s="1" t="s">
        <v>504</v>
      </c>
      <c r="N6316" s="1" t="s">
        <v>505</v>
      </c>
    </row>
    <row r="6317" spans="1:14" hidden="1" x14ac:dyDescent="0.35">
      <c r="A6317" s="1" t="s">
        <v>487</v>
      </c>
      <c r="B6317" s="1" t="s">
        <v>488</v>
      </c>
      <c r="C6317" s="2" t="s">
        <v>665</v>
      </c>
      <c r="D6317" s="1" t="s">
        <v>333</v>
      </c>
      <c r="E6317" s="1">
        <v>6110</v>
      </c>
      <c r="F6317" s="1" t="s">
        <v>490</v>
      </c>
      <c r="G6317" s="2" t="s">
        <v>491</v>
      </c>
      <c r="H6317" s="1" t="s">
        <v>492</v>
      </c>
      <c r="I6317" s="1">
        <v>2011</v>
      </c>
      <c r="J6317" s="1">
        <v>2011</v>
      </c>
      <c r="K6317" s="1" t="s">
        <v>493</v>
      </c>
      <c r="L6317" s="1">
        <v>4607.93</v>
      </c>
      <c r="M6317" s="1" t="s">
        <v>504</v>
      </c>
      <c r="N6317" s="1" t="s">
        <v>505</v>
      </c>
    </row>
    <row r="6318" spans="1:14" hidden="1" x14ac:dyDescent="0.35">
      <c r="A6318" s="1" t="s">
        <v>487</v>
      </c>
      <c r="B6318" s="1" t="s">
        <v>488</v>
      </c>
      <c r="C6318" s="2" t="s">
        <v>665</v>
      </c>
      <c r="D6318" s="1" t="s">
        <v>333</v>
      </c>
      <c r="E6318" s="1">
        <v>6110</v>
      </c>
      <c r="F6318" s="1" t="s">
        <v>490</v>
      </c>
      <c r="G6318" s="2" t="s">
        <v>491</v>
      </c>
      <c r="H6318" s="1" t="s">
        <v>492</v>
      </c>
      <c r="I6318" s="1">
        <v>2012</v>
      </c>
      <c r="J6318" s="1">
        <v>2012</v>
      </c>
      <c r="K6318" s="1" t="s">
        <v>493</v>
      </c>
      <c r="L6318" s="1">
        <v>3897.03</v>
      </c>
      <c r="M6318" s="1" t="s">
        <v>504</v>
      </c>
      <c r="N6318" s="1" t="s">
        <v>505</v>
      </c>
    </row>
    <row r="6319" spans="1:14" hidden="1" x14ac:dyDescent="0.35">
      <c r="A6319" s="1" t="s">
        <v>487</v>
      </c>
      <c r="B6319" s="1" t="s">
        <v>488</v>
      </c>
      <c r="C6319" s="2" t="s">
        <v>665</v>
      </c>
      <c r="D6319" s="1" t="s">
        <v>333</v>
      </c>
      <c r="E6319" s="1">
        <v>6110</v>
      </c>
      <c r="F6319" s="1" t="s">
        <v>490</v>
      </c>
      <c r="G6319" s="2" t="s">
        <v>491</v>
      </c>
      <c r="H6319" s="1" t="s">
        <v>492</v>
      </c>
      <c r="I6319" s="1">
        <v>2013</v>
      </c>
      <c r="J6319" s="1">
        <v>2013</v>
      </c>
      <c r="K6319" s="1" t="s">
        <v>493</v>
      </c>
      <c r="L6319" s="1">
        <v>3784.82</v>
      </c>
      <c r="M6319" s="1" t="s">
        <v>504</v>
      </c>
      <c r="N6319" s="1" t="s">
        <v>505</v>
      </c>
    </row>
    <row r="6320" spans="1:14" hidden="1" x14ac:dyDescent="0.35">
      <c r="A6320" s="1" t="s">
        <v>487</v>
      </c>
      <c r="B6320" s="1" t="s">
        <v>488</v>
      </c>
      <c r="C6320" s="2" t="s">
        <v>665</v>
      </c>
      <c r="D6320" s="1" t="s">
        <v>333</v>
      </c>
      <c r="E6320" s="1">
        <v>6110</v>
      </c>
      <c r="F6320" s="1" t="s">
        <v>490</v>
      </c>
      <c r="G6320" s="2" t="s">
        <v>491</v>
      </c>
      <c r="H6320" s="1" t="s">
        <v>492</v>
      </c>
      <c r="I6320" s="1">
        <v>2014</v>
      </c>
      <c r="J6320" s="1">
        <v>2014</v>
      </c>
      <c r="K6320" s="1" t="s">
        <v>493</v>
      </c>
      <c r="L6320" s="1">
        <v>3978.74</v>
      </c>
      <c r="M6320" s="1" t="s">
        <v>504</v>
      </c>
      <c r="N6320" s="1" t="s">
        <v>505</v>
      </c>
    </row>
    <row r="6321" spans="1:14" hidden="1" x14ac:dyDescent="0.35">
      <c r="A6321" s="1" t="s">
        <v>487</v>
      </c>
      <c r="B6321" s="1" t="s">
        <v>488</v>
      </c>
      <c r="C6321" s="2" t="s">
        <v>665</v>
      </c>
      <c r="D6321" s="1" t="s">
        <v>333</v>
      </c>
      <c r="E6321" s="1">
        <v>6110</v>
      </c>
      <c r="F6321" s="1" t="s">
        <v>490</v>
      </c>
      <c r="G6321" s="2" t="s">
        <v>491</v>
      </c>
      <c r="H6321" s="1" t="s">
        <v>492</v>
      </c>
      <c r="I6321" s="1">
        <v>2015</v>
      </c>
      <c r="J6321" s="1">
        <v>2015</v>
      </c>
      <c r="K6321" s="1" t="s">
        <v>493</v>
      </c>
      <c r="L6321" s="1">
        <v>3529.17</v>
      </c>
      <c r="M6321" s="1" t="s">
        <v>504</v>
      </c>
      <c r="N6321" s="1" t="s">
        <v>505</v>
      </c>
    </row>
    <row r="6322" spans="1:14" hidden="1" x14ac:dyDescent="0.35">
      <c r="A6322" s="1" t="s">
        <v>487</v>
      </c>
      <c r="B6322" s="1" t="s">
        <v>488</v>
      </c>
      <c r="C6322" s="2" t="s">
        <v>665</v>
      </c>
      <c r="D6322" s="1" t="s">
        <v>333</v>
      </c>
      <c r="E6322" s="1">
        <v>6110</v>
      </c>
      <c r="F6322" s="1" t="s">
        <v>490</v>
      </c>
      <c r="G6322" s="2" t="s">
        <v>491</v>
      </c>
      <c r="H6322" s="1" t="s">
        <v>492</v>
      </c>
      <c r="I6322" s="1">
        <v>2016</v>
      </c>
      <c r="J6322" s="1">
        <v>2016</v>
      </c>
      <c r="K6322" s="1" t="s">
        <v>493</v>
      </c>
      <c r="L6322" s="1">
        <v>3158.1</v>
      </c>
      <c r="M6322" s="1" t="s">
        <v>504</v>
      </c>
      <c r="N6322" s="1" t="s">
        <v>505</v>
      </c>
    </row>
    <row r="6323" spans="1:14" hidden="1" x14ac:dyDescent="0.35">
      <c r="A6323" s="1" t="s">
        <v>487</v>
      </c>
      <c r="B6323" s="1" t="s">
        <v>488</v>
      </c>
      <c r="C6323" s="2" t="s">
        <v>665</v>
      </c>
      <c r="D6323" s="1" t="s">
        <v>333</v>
      </c>
      <c r="E6323" s="1">
        <v>6110</v>
      </c>
      <c r="F6323" s="1" t="s">
        <v>490</v>
      </c>
      <c r="G6323" s="2" t="s">
        <v>491</v>
      </c>
      <c r="H6323" s="1" t="s">
        <v>492</v>
      </c>
      <c r="I6323" s="1">
        <v>2017</v>
      </c>
      <c r="J6323" s="1">
        <v>2017</v>
      </c>
      <c r="K6323" s="1" t="s">
        <v>493</v>
      </c>
      <c r="L6323" s="1">
        <v>3150.67</v>
      </c>
      <c r="M6323" s="1" t="s">
        <v>504</v>
      </c>
      <c r="N6323" s="1" t="s">
        <v>505</v>
      </c>
    </row>
    <row r="6324" spans="1:14" hidden="1" x14ac:dyDescent="0.35">
      <c r="A6324" s="1" t="s">
        <v>487</v>
      </c>
      <c r="B6324" s="1" t="s">
        <v>488</v>
      </c>
      <c r="C6324" s="2" t="s">
        <v>665</v>
      </c>
      <c r="D6324" s="1" t="s">
        <v>333</v>
      </c>
      <c r="E6324" s="1">
        <v>6110</v>
      </c>
      <c r="F6324" s="1" t="s">
        <v>490</v>
      </c>
      <c r="G6324" s="2" t="s">
        <v>497</v>
      </c>
      <c r="H6324" s="1" t="s">
        <v>498</v>
      </c>
      <c r="I6324" s="1">
        <v>2001</v>
      </c>
      <c r="J6324" s="1">
        <v>2001</v>
      </c>
      <c r="K6324" s="1" t="s">
        <v>493</v>
      </c>
      <c r="L6324" s="1">
        <v>10065.43</v>
      </c>
      <c r="M6324" s="1" t="s">
        <v>504</v>
      </c>
      <c r="N6324" s="1" t="s">
        <v>505</v>
      </c>
    </row>
    <row r="6325" spans="1:14" hidden="1" x14ac:dyDescent="0.35">
      <c r="A6325" s="1" t="s">
        <v>487</v>
      </c>
      <c r="B6325" s="1" t="s">
        <v>488</v>
      </c>
      <c r="C6325" s="2" t="s">
        <v>665</v>
      </c>
      <c r="D6325" s="1" t="s">
        <v>333</v>
      </c>
      <c r="E6325" s="1">
        <v>6110</v>
      </c>
      <c r="F6325" s="1" t="s">
        <v>490</v>
      </c>
      <c r="G6325" s="2" t="s">
        <v>497</v>
      </c>
      <c r="H6325" s="1" t="s">
        <v>498</v>
      </c>
      <c r="I6325" s="1">
        <v>2002</v>
      </c>
      <c r="J6325" s="1">
        <v>2002</v>
      </c>
      <c r="K6325" s="1" t="s">
        <v>493</v>
      </c>
      <c r="L6325" s="1">
        <v>11781.66</v>
      </c>
      <c r="M6325" s="1" t="s">
        <v>504</v>
      </c>
      <c r="N6325" s="1" t="s">
        <v>505</v>
      </c>
    </row>
    <row r="6326" spans="1:14" hidden="1" x14ac:dyDescent="0.35">
      <c r="A6326" s="1" t="s">
        <v>487</v>
      </c>
      <c r="B6326" s="1" t="s">
        <v>488</v>
      </c>
      <c r="C6326" s="2" t="s">
        <v>665</v>
      </c>
      <c r="D6326" s="1" t="s">
        <v>333</v>
      </c>
      <c r="E6326" s="1">
        <v>6110</v>
      </c>
      <c r="F6326" s="1" t="s">
        <v>490</v>
      </c>
      <c r="G6326" s="2" t="s">
        <v>497</v>
      </c>
      <c r="H6326" s="1" t="s">
        <v>498</v>
      </c>
      <c r="I6326" s="1">
        <v>2003</v>
      </c>
      <c r="J6326" s="1">
        <v>2003</v>
      </c>
      <c r="K6326" s="1" t="s">
        <v>493</v>
      </c>
      <c r="L6326" s="1">
        <v>14206.35</v>
      </c>
      <c r="M6326" s="1" t="s">
        <v>504</v>
      </c>
      <c r="N6326" s="1" t="s">
        <v>505</v>
      </c>
    </row>
    <row r="6327" spans="1:14" hidden="1" x14ac:dyDescent="0.35">
      <c r="A6327" s="1" t="s">
        <v>487</v>
      </c>
      <c r="B6327" s="1" t="s">
        <v>488</v>
      </c>
      <c r="C6327" s="2" t="s">
        <v>665</v>
      </c>
      <c r="D6327" s="1" t="s">
        <v>333</v>
      </c>
      <c r="E6327" s="1">
        <v>6110</v>
      </c>
      <c r="F6327" s="1" t="s">
        <v>490</v>
      </c>
      <c r="G6327" s="2" t="s">
        <v>497</v>
      </c>
      <c r="H6327" s="1" t="s">
        <v>498</v>
      </c>
      <c r="I6327" s="1">
        <v>2004</v>
      </c>
      <c r="J6327" s="1">
        <v>2004</v>
      </c>
      <c r="K6327" s="1" t="s">
        <v>493</v>
      </c>
      <c r="L6327" s="1">
        <v>16437.8</v>
      </c>
      <c r="M6327" s="1" t="s">
        <v>504</v>
      </c>
      <c r="N6327" s="1" t="s">
        <v>505</v>
      </c>
    </row>
    <row r="6328" spans="1:14" hidden="1" x14ac:dyDescent="0.35">
      <c r="A6328" s="1" t="s">
        <v>487</v>
      </c>
      <c r="B6328" s="1" t="s">
        <v>488</v>
      </c>
      <c r="C6328" s="2" t="s">
        <v>665</v>
      </c>
      <c r="D6328" s="1" t="s">
        <v>333</v>
      </c>
      <c r="E6328" s="1">
        <v>6110</v>
      </c>
      <c r="F6328" s="1" t="s">
        <v>490</v>
      </c>
      <c r="G6328" s="2" t="s">
        <v>497</v>
      </c>
      <c r="H6328" s="1" t="s">
        <v>498</v>
      </c>
      <c r="I6328" s="1">
        <v>2005</v>
      </c>
      <c r="J6328" s="1">
        <v>2005</v>
      </c>
      <c r="K6328" s="1" t="s">
        <v>493</v>
      </c>
      <c r="L6328" s="1">
        <v>15160.05</v>
      </c>
      <c r="M6328" s="1" t="s">
        <v>504</v>
      </c>
      <c r="N6328" s="1" t="s">
        <v>505</v>
      </c>
    </row>
    <row r="6329" spans="1:14" hidden="1" x14ac:dyDescent="0.35">
      <c r="A6329" s="1" t="s">
        <v>487</v>
      </c>
      <c r="B6329" s="1" t="s">
        <v>488</v>
      </c>
      <c r="C6329" s="2" t="s">
        <v>665</v>
      </c>
      <c r="D6329" s="1" t="s">
        <v>333</v>
      </c>
      <c r="E6329" s="1">
        <v>6110</v>
      </c>
      <c r="F6329" s="1" t="s">
        <v>490</v>
      </c>
      <c r="G6329" s="2" t="s">
        <v>497</v>
      </c>
      <c r="H6329" s="1" t="s">
        <v>498</v>
      </c>
      <c r="I6329" s="1">
        <v>2006</v>
      </c>
      <c r="J6329" s="1">
        <v>2006</v>
      </c>
      <c r="K6329" s="1" t="s">
        <v>493</v>
      </c>
      <c r="L6329" s="1">
        <v>22743.89</v>
      </c>
      <c r="M6329" s="1" t="s">
        <v>504</v>
      </c>
      <c r="N6329" s="1" t="s">
        <v>505</v>
      </c>
    </row>
    <row r="6330" spans="1:14" hidden="1" x14ac:dyDescent="0.35">
      <c r="A6330" s="1" t="s">
        <v>487</v>
      </c>
      <c r="B6330" s="1" t="s">
        <v>488</v>
      </c>
      <c r="C6330" s="2" t="s">
        <v>665</v>
      </c>
      <c r="D6330" s="1" t="s">
        <v>333</v>
      </c>
      <c r="E6330" s="1">
        <v>6110</v>
      </c>
      <c r="F6330" s="1" t="s">
        <v>490</v>
      </c>
      <c r="G6330" s="2" t="s">
        <v>497</v>
      </c>
      <c r="H6330" s="1" t="s">
        <v>498</v>
      </c>
      <c r="I6330" s="1">
        <v>2007</v>
      </c>
      <c r="J6330" s="1">
        <v>2007</v>
      </c>
      <c r="K6330" s="1" t="s">
        <v>493</v>
      </c>
      <c r="L6330" s="1">
        <v>27710.65</v>
      </c>
      <c r="M6330" s="1" t="s">
        <v>504</v>
      </c>
      <c r="N6330" s="1" t="s">
        <v>505</v>
      </c>
    </row>
    <row r="6331" spans="1:14" hidden="1" x14ac:dyDescent="0.35">
      <c r="A6331" s="1" t="s">
        <v>487</v>
      </c>
      <c r="B6331" s="1" t="s">
        <v>488</v>
      </c>
      <c r="C6331" s="2" t="s">
        <v>665</v>
      </c>
      <c r="D6331" s="1" t="s">
        <v>333</v>
      </c>
      <c r="E6331" s="1">
        <v>6110</v>
      </c>
      <c r="F6331" s="1" t="s">
        <v>490</v>
      </c>
      <c r="G6331" s="2" t="s">
        <v>497</v>
      </c>
      <c r="H6331" s="1" t="s">
        <v>498</v>
      </c>
      <c r="I6331" s="1">
        <v>2008</v>
      </c>
      <c r="J6331" s="1">
        <v>2008</v>
      </c>
      <c r="K6331" s="1" t="s">
        <v>493</v>
      </c>
      <c r="L6331" s="1">
        <v>24819.55</v>
      </c>
      <c r="M6331" s="1" t="s">
        <v>504</v>
      </c>
      <c r="N6331" s="1" t="s">
        <v>505</v>
      </c>
    </row>
    <row r="6332" spans="1:14" hidden="1" x14ac:dyDescent="0.35">
      <c r="A6332" s="1" t="s">
        <v>487</v>
      </c>
      <c r="B6332" s="1" t="s">
        <v>488</v>
      </c>
      <c r="C6332" s="2" t="s">
        <v>665</v>
      </c>
      <c r="D6332" s="1" t="s">
        <v>333</v>
      </c>
      <c r="E6332" s="1">
        <v>6110</v>
      </c>
      <c r="F6332" s="1" t="s">
        <v>490</v>
      </c>
      <c r="G6332" s="2" t="s">
        <v>497</v>
      </c>
      <c r="H6332" s="1" t="s">
        <v>498</v>
      </c>
      <c r="I6332" s="1">
        <v>2009</v>
      </c>
      <c r="J6332" s="1">
        <v>2009</v>
      </c>
      <c r="K6332" s="1" t="s">
        <v>493</v>
      </c>
      <c r="L6332" s="1">
        <v>23563.71</v>
      </c>
      <c r="M6332" s="1" t="s">
        <v>504</v>
      </c>
      <c r="N6332" s="1" t="s">
        <v>505</v>
      </c>
    </row>
    <row r="6333" spans="1:14" hidden="1" x14ac:dyDescent="0.35">
      <c r="A6333" s="1" t="s">
        <v>487</v>
      </c>
      <c r="B6333" s="1" t="s">
        <v>488</v>
      </c>
      <c r="C6333" s="2" t="s">
        <v>665</v>
      </c>
      <c r="D6333" s="1" t="s">
        <v>333</v>
      </c>
      <c r="E6333" s="1">
        <v>6110</v>
      </c>
      <c r="F6333" s="1" t="s">
        <v>490</v>
      </c>
      <c r="G6333" s="2" t="s">
        <v>497</v>
      </c>
      <c r="H6333" s="1" t="s">
        <v>498</v>
      </c>
      <c r="I6333" s="1">
        <v>2010</v>
      </c>
      <c r="J6333" s="1">
        <v>2010</v>
      </c>
      <c r="K6333" s="1" t="s">
        <v>493</v>
      </c>
      <c r="L6333" s="1">
        <v>23628.69</v>
      </c>
      <c r="M6333" s="1" t="s">
        <v>504</v>
      </c>
      <c r="N6333" s="1" t="s">
        <v>505</v>
      </c>
    </row>
    <row r="6334" spans="1:14" hidden="1" x14ac:dyDescent="0.35">
      <c r="A6334" s="1" t="s">
        <v>487</v>
      </c>
      <c r="B6334" s="1" t="s">
        <v>488</v>
      </c>
      <c r="C6334" s="2" t="s">
        <v>665</v>
      </c>
      <c r="D6334" s="1" t="s">
        <v>333</v>
      </c>
      <c r="E6334" s="1">
        <v>6110</v>
      </c>
      <c r="F6334" s="1" t="s">
        <v>490</v>
      </c>
      <c r="G6334" s="2" t="s">
        <v>497</v>
      </c>
      <c r="H6334" s="1" t="s">
        <v>498</v>
      </c>
      <c r="I6334" s="1">
        <v>2011</v>
      </c>
      <c r="J6334" s="1">
        <v>2011</v>
      </c>
      <c r="K6334" s="1" t="s">
        <v>493</v>
      </c>
      <c r="L6334" s="1">
        <v>22996.41</v>
      </c>
      <c r="M6334" s="1" t="s">
        <v>504</v>
      </c>
      <c r="N6334" s="1" t="s">
        <v>505</v>
      </c>
    </row>
    <row r="6335" spans="1:14" hidden="1" x14ac:dyDescent="0.35">
      <c r="A6335" s="1" t="s">
        <v>487</v>
      </c>
      <c r="B6335" s="1" t="s">
        <v>488</v>
      </c>
      <c r="C6335" s="2" t="s">
        <v>665</v>
      </c>
      <c r="D6335" s="1" t="s">
        <v>333</v>
      </c>
      <c r="E6335" s="1">
        <v>6110</v>
      </c>
      <c r="F6335" s="1" t="s">
        <v>490</v>
      </c>
      <c r="G6335" s="2" t="s">
        <v>497</v>
      </c>
      <c r="H6335" s="1" t="s">
        <v>498</v>
      </c>
      <c r="I6335" s="1">
        <v>2012</v>
      </c>
      <c r="J6335" s="1">
        <v>2012</v>
      </c>
      <c r="K6335" s="1" t="s">
        <v>493</v>
      </c>
      <c r="L6335" s="1">
        <v>22056.81</v>
      </c>
      <c r="M6335" s="1" t="s">
        <v>504</v>
      </c>
      <c r="N6335" s="1" t="s">
        <v>505</v>
      </c>
    </row>
    <row r="6336" spans="1:14" hidden="1" x14ac:dyDescent="0.35">
      <c r="A6336" s="1" t="s">
        <v>487</v>
      </c>
      <c r="B6336" s="1" t="s">
        <v>488</v>
      </c>
      <c r="C6336" s="2" t="s">
        <v>665</v>
      </c>
      <c r="D6336" s="1" t="s">
        <v>333</v>
      </c>
      <c r="E6336" s="1">
        <v>6110</v>
      </c>
      <c r="F6336" s="1" t="s">
        <v>490</v>
      </c>
      <c r="G6336" s="2" t="s">
        <v>497</v>
      </c>
      <c r="H6336" s="1" t="s">
        <v>498</v>
      </c>
      <c r="I6336" s="1">
        <v>2013</v>
      </c>
      <c r="J6336" s="1">
        <v>2013</v>
      </c>
      <c r="K6336" s="1" t="s">
        <v>493</v>
      </c>
      <c r="L6336" s="1">
        <v>21341.01</v>
      </c>
      <c r="M6336" s="1" t="s">
        <v>504</v>
      </c>
      <c r="N6336" s="1" t="s">
        <v>505</v>
      </c>
    </row>
    <row r="6337" spans="1:14" hidden="1" x14ac:dyDescent="0.35">
      <c r="A6337" s="1" t="s">
        <v>487</v>
      </c>
      <c r="B6337" s="1" t="s">
        <v>488</v>
      </c>
      <c r="C6337" s="2" t="s">
        <v>665</v>
      </c>
      <c r="D6337" s="1" t="s">
        <v>333</v>
      </c>
      <c r="E6337" s="1">
        <v>6110</v>
      </c>
      <c r="F6337" s="1" t="s">
        <v>490</v>
      </c>
      <c r="G6337" s="2" t="s">
        <v>497</v>
      </c>
      <c r="H6337" s="1" t="s">
        <v>498</v>
      </c>
      <c r="I6337" s="1">
        <v>2014</v>
      </c>
      <c r="J6337" s="1">
        <v>2014</v>
      </c>
      <c r="K6337" s="1" t="s">
        <v>493</v>
      </c>
      <c r="L6337" s="1">
        <v>24357.87</v>
      </c>
      <c r="M6337" s="1" t="s">
        <v>504</v>
      </c>
      <c r="N6337" s="1" t="s">
        <v>505</v>
      </c>
    </row>
    <row r="6338" spans="1:14" hidden="1" x14ac:dyDescent="0.35">
      <c r="A6338" s="1" t="s">
        <v>487</v>
      </c>
      <c r="B6338" s="1" t="s">
        <v>488</v>
      </c>
      <c r="C6338" s="2" t="s">
        <v>665</v>
      </c>
      <c r="D6338" s="1" t="s">
        <v>333</v>
      </c>
      <c r="E6338" s="1">
        <v>6110</v>
      </c>
      <c r="F6338" s="1" t="s">
        <v>490</v>
      </c>
      <c r="G6338" s="2" t="s">
        <v>497</v>
      </c>
      <c r="H6338" s="1" t="s">
        <v>498</v>
      </c>
      <c r="I6338" s="1">
        <v>2015</v>
      </c>
      <c r="J6338" s="1">
        <v>2015</v>
      </c>
      <c r="K6338" s="1" t="s">
        <v>493</v>
      </c>
      <c r="L6338" s="1">
        <v>22438.47</v>
      </c>
      <c r="M6338" s="1" t="s">
        <v>504</v>
      </c>
      <c r="N6338" s="1" t="s">
        <v>505</v>
      </c>
    </row>
    <row r="6339" spans="1:14" hidden="1" x14ac:dyDescent="0.35">
      <c r="A6339" s="1" t="s">
        <v>487</v>
      </c>
      <c r="B6339" s="1" t="s">
        <v>488</v>
      </c>
      <c r="C6339" s="2" t="s">
        <v>665</v>
      </c>
      <c r="D6339" s="1" t="s">
        <v>333</v>
      </c>
      <c r="E6339" s="1">
        <v>6110</v>
      </c>
      <c r="F6339" s="1" t="s">
        <v>490</v>
      </c>
      <c r="G6339" s="2" t="s">
        <v>497</v>
      </c>
      <c r="H6339" s="1" t="s">
        <v>498</v>
      </c>
      <c r="I6339" s="1">
        <v>2016</v>
      </c>
      <c r="J6339" s="1">
        <v>2016</v>
      </c>
      <c r="K6339" s="1" t="s">
        <v>493</v>
      </c>
      <c r="L6339" s="1">
        <v>19398.23</v>
      </c>
      <c r="M6339" s="1" t="s">
        <v>504</v>
      </c>
      <c r="N6339" s="1" t="s">
        <v>505</v>
      </c>
    </row>
    <row r="6340" spans="1:14" hidden="1" x14ac:dyDescent="0.35">
      <c r="A6340" s="1" t="s">
        <v>487</v>
      </c>
      <c r="B6340" s="1" t="s">
        <v>488</v>
      </c>
      <c r="C6340" s="2" t="s">
        <v>665</v>
      </c>
      <c r="D6340" s="1" t="s">
        <v>333</v>
      </c>
      <c r="E6340" s="1">
        <v>6110</v>
      </c>
      <c r="F6340" s="1" t="s">
        <v>490</v>
      </c>
      <c r="G6340" s="2" t="s">
        <v>497</v>
      </c>
      <c r="H6340" s="1" t="s">
        <v>498</v>
      </c>
      <c r="I6340" s="1">
        <v>2017</v>
      </c>
      <c r="J6340" s="1">
        <v>2017</v>
      </c>
      <c r="K6340" s="1" t="s">
        <v>493</v>
      </c>
      <c r="L6340" s="1">
        <v>18886.02</v>
      </c>
      <c r="M6340" s="1" t="s">
        <v>504</v>
      </c>
      <c r="N6340" s="1" t="s">
        <v>505</v>
      </c>
    </row>
    <row r="6341" spans="1:14" hidden="1" x14ac:dyDescent="0.35">
      <c r="A6341" s="1" t="s">
        <v>487</v>
      </c>
      <c r="B6341" s="1" t="s">
        <v>488</v>
      </c>
      <c r="C6341" s="2" t="s">
        <v>665</v>
      </c>
      <c r="D6341" s="1" t="s">
        <v>333</v>
      </c>
      <c r="E6341" s="1">
        <v>6110</v>
      </c>
      <c r="F6341" s="1" t="s">
        <v>490</v>
      </c>
      <c r="G6341" s="2" t="s">
        <v>499</v>
      </c>
      <c r="H6341" s="1" t="s">
        <v>500</v>
      </c>
      <c r="I6341" s="1">
        <v>2001</v>
      </c>
      <c r="J6341" s="1">
        <v>2001</v>
      </c>
      <c r="K6341" s="1" t="s">
        <v>493</v>
      </c>
      <c r="L6341" s="1">
        <v>5119.09</v>
      </c>
      <c r="M6341" s="1" t="s">
        <v>504</v>
      </c>
      <c r="N6341" s="1" t="s">
        <v>505</v>
      </c>
    </row>
    <row r="6342" spans="1:14" hidden="1" x14ac:dyDescent="0.35">
      <c r="A6342" s="1" t="s">
        <v>487</v>
      </c>
      <c r="B6342" s="1" t="s">
        <v>488</v>
      </c>
      <c r="C6342" s="2" t="s">
        <v>665</v>
      </c>
      <c r="D6342" s="1" t="s">
        <v>333</v>
      </c>
      <c r="E6342" s="1">
        <v>6110</v>
      </c>
      <c r="F6342" s="1" t="s">
        <v>490</v>
      </c>
      <c r="G6342" s="2" t="s">
        <v>499</v>
      </c>
      <c r="H6342" s="1" t="s">
        <v>500</v>
      </c>
      <c r="I6342" s="1">
        <v>2002</v>
      </c>
      <c r="J6342" s="1">
        <v>2002</v>
      </c>
      <c r="K6342" s="1" t="s">
        <v>493</v>
      </c>
      <c r="L6342" s="1">
        <v>3262.78</v>
      </c>
      <c r="M6342" s="1" t="s">
        <v>504</v>
      </c>
      <c r="N6342" s="1" t="s">
        <v>505</v>
      </c>
    </row>
    <row r="6343" spans="1:14" hidden="1" x14ac:dyDescent="0.35">
      <c r="A6343" s="1" t="s">
        <v>487</v>
      </c>
      <c r="B6343" s="1" t="s">
        <v>488</v>
      </c>
      <c r="C6343" s="2" t="s">
        <v>665</v>
      </c>
      <c r="D6343" s="1" t="s">
        <v>333</v>
      </c>
      <c r="E6343" s="1">
        <v>6110</v>
      </c>
      <c r="F6343" s="1" t="s">
        <v>490</v>
      </c>
      <c r="G6343" s="2" t="s">
        <v>499</v>
      </c>
      <c r="H6343" s="1" t="s">
        <v>500</v>
      </c>
      <c r="I6343" s="1">
        <v>2003</v>
      </c>
      <c r="J6343" s="1">
        <v>2003</v>
      </c>
      <c r="K6343" s="1" t="s">
        <v>493</v>
      </c>
      <c r="L6343" s="1">
        <v>3836.91</v>
      </c>
      <c r="M6343" s="1" t="s">
        <v>504</v>
      </c>
      <c r="N6343" s="1" t="s">
        <v>505</v>
      </c>
    </row>
    <row r="6344" spans="1:14" hidden="1" x14ac:dyDescent="0.35">
      <c r="A6344" s="1" t="s">
        <v>487</v>
      </c>
      <c r="B6344" s="1" t="s">
        <v>488</v>
      </c>
      <c r="C6344" s="2" t="s">
        <v>665</v>
      </c>
      <c r="D6344" s="1" t="s">
        <v>333</v>
      </c>
      <c r="E6344" s="1">
        <v>6110</v>
      </c>
      <c r="F6344" s="1" t="s">
        <v>490</v>
      </c>
      <c r="G6344" s="2" t="s">
        <v>499</v>
      </c>
      <c r="H6344" s="1" t="s">
        <v>500</v>
      </c>
      <c r="I6344" s="1">
        <v>2004</v>
      </c>
      <c r="J6344" s="1">
        <v>2004</v>
      </c>
      <c r="K6344" s="1" t="s">
        <v>493</v>
      </c>
      <c r="L6344" s="1">
        <v>4851.88</v>
      </c>
      <c r="M6344" s="1" t="s">
        <v>504</v>
      </c>
      <c r="N6344" s="1" t="s">
        <v>505</v>
      </c>
    </row>
    <row r="6345" spans="1:14" hidden="1" x14ac:dyDescent="0.35">
      <c r="A6345" s="1" t="s">
        <v>487</v>
      </c>
      <c r="B6345" s="1" t="s">
        <v>488</v>
      </c>
      <c r="C6345" s="2" t="s">
        <v>665</v>
      </c>
      <c r="D6345" s="1" t="s">
        <v>333</v>
      </c>
      <c r="E6345" s="1">
        <v>6110</v>
      </c>
      <c r="F6345" s="1" t="s">
        <v>490</v>
      </c>
      <c r="G6345" s="2" t="s">
        <v>499</v>
      </c>
      <c r="H6345" s="1" t="s">
        <v>500</v>
      </c>
      <c r="I6345" s="1">
        <v>2005</v>
      </c>
      <c r="J6345" s="1">
        <v>2005</v>
      </c>
      <c r="K6345" s="1" t="s">
        <v>493</v>
      </c>
      <c r="L6345" s="1">
        <v>5578.2</v>
      </c>
      <c r="M6345" s="1" t="s">
        <v>504</v>
      </c>
      <c r="N6345" s="1" t="s">
        <v>505</v>
      </c>
    </row>
    <row r="6346" spans="1:14" hidden="1" x14ac:dyDescent="0.35">
      <c r="A6346" s="1" t="s">
        <v>487</v>
      </c>
      <c r="B6346" s="1" t="s">
        <v>488</v>
      </c>
      <c r="C6346" s="2" t="s">
        <v>665</v>
      </c>
      <c r="D6346" s="1" t="s">
        <v>333</v>
      </c>
      <c r="E6346" s="1">
        <v>6110</v>
      </c>
      <c r="F6346" s="1" t="s">
        <v>490</v>
      </c>
      <c r="G6346" s="2" t="s">
        <v>499</v>
      </c>
      <c r="H6346" s="1" t="s">
        <v>500</v>
      </c>
      <c r="I6346" s="1">
        <v>2006</v>
      </c>
      <c r="J6346" s="1">
        <v>2006</v>
      </c>
      <c r="K6346" s="1" t="s">
        <v>493</v>
      </c>
      <c r="L6346" s="1">
        <v>5573.27</v>
      </c>
      <c r="M6346" s="1" t="s">
        <v>504</v>
      </c>
      <c r="N6346" s="1" t="s">
        <v>505</v>
      </c>
    </row>
    <row r="6347" spans="1:14" hidden="1" x14ac:dyDescent="0.35">
      <c r="A6347" s="1" t="s">
        <v>487</v>
      </c>
      <c r="B6347" s="1" t="s">
        <v>488</v>
      </c>
      <c r="C6347" s="2" t="s">
        <v>665</v>
      </c>
      <c r="D6347" s="1" t="s">
        <v>333</v>
      </c>
      <c r="E6347" s="1">
        <v>6110</v>
      </c>
      <c r="F6347" s="1" t="s">
        <v>490</v>
      </c>
      <c r="G6347" s="2" t="s">
        <v>499</v>
      </c>
      <c r="H6347" s="1" t="s">
        <v>500</v>
      </c>
      <c r="I6347" s="1">
        <v>2007</v>
      </c>
      <c r="J6347" s="1">
        <v>2007</v>
      </c>
      <c r="K6347" s="1" t="s">
        <v>493</v>
      </c>
      <c r="L6347" s="1">
        <v>5734.62</v>
      </c>
      <c r="M6347" s="1" t="s">
        <v>504</v>
      </c>
      <c r="N6347" s="1" t="s">
        <v>505</v>
      </c>
    </row>
    <row r="6348" spans="1:14" hidden="1" x14ac:dyDescent="0.35">
      <c r="A6348" s="1" t="s">
        <v>487</v>
      </c>
      <c r="B6348" s="1" t="s">
        <v>488</v>
      </c>
      <c r="C6348" s="2" t="s">
        <v>665</v>
      </c>
      <c r="D6348" s="1" t="s">
        <v>333</v>
      </c>
      <c r="E6348" s="1">
        <v>6110</v>
      </c>
      <c r="F6348" s="1" t="s">
        <v>490</v>
      </c>
      <c r="G6348" s="2" t="s">
        <v>499</v>
      </c>
      <c r="H6348" s="1" t="s">
        <v>500</v>
      </c>
      <c r="I6348" s="1">
        <v>2008</v>
      </c>
      <c r="J6348" s="1">
        <v>2008</v>
      </c>
      <c r="K6348" s="1" t="s">
        <v>493</v>
      </c>
      <c r="L6348" s="1">
        <v>4522.34</v>
      </c>
      <c r="M6348" s="1" t="s">
        <v>504</v>
      </c>
      <c r="N6348" s="1" t="s">
        <v>505</v>
      </c>
    </row>
    <row r="6349" spans="1:14" hidden="1" x14ac:dyDescent="0.35">
      <c r="A6349" s="1" t="s">
        <v>487</v>
      </c>
      <c r="B6349" s="1" t="s">
        <v>488</v>
      </c>
      <c r="C6349" s="2" t="s">
        <v>665</v>
      </c>
      <c r="D6349" s="1" t="s">
        <v>333</v>
      </c>
      <c r="E6349" s="1">
        <v>6110</v>
      </c>
      <c r="F6349" s="1" t="s">
        <v>490</v>
      </c>
      <c r="G6349" s="2" t="s">
        <v>499</v>
      </c>
      <c r="H6349" s="1" t="s">
        <v>500</v>
      </c>
      <c r="I6349" s="1">
        <v>2009</v>
      </c>
      <c r="J6349" s="1">
        <v>2009</v>
      </c>
      <c r="K6349" s="1" t="s">
        <v>493</v>
      </c>
      <c r="L6349" s="1">
        <v>3709.19</v>
      </c>
      <c r="M6349" s="1" t="s">
        <v>504</v>
      </c>
      <c r="N6349" s="1" t="s">
        <v>505</v>
      </c>
    </row>
    <row r="6350" spans="1:14" hidden="1" x14ac:dyDescent="0.35">
      <c r="A6350" s="1" t="s">
        <v>487</v>
      </c>
      <c r="B6350" s="1" t="s">
        <v>488</v>
      </c>
      <c r="C6350" s="2" t="s">
        <v>665</v>
      </c>
      <c r="D6350" s="1" t="s">
        <v>333</v>
      </c>
      <c r="E6350" s="1">
        <v>6110</v>
      </c>
      <c r="F6350" s="1" t="s">
        <v>490</v>
      </c>
      <c r="G6350" s="2" t="s">
        <v>499</v>
      </c>
      <c r="H6350" s="1" t="s">
        <v>500</v>
      </c>
      <c r="I6350" s="1">
        <v>2010</v>
      </c>
      <c r="J6350" s="1">
        <v>2010</v>
      </c>
      <c r="K6350" s="1" t="s">
        <v>493</v>
      </c>
      <c r="L6350" s="1">
        <v>3788.75</v>
      </c>
      <c r="M6350" s="1" t="s">
        <v>504</v>
      </c>
      <c r="N6350" s="1" t="s">
        <v>505</v>
      </c>
    </row>
    <row r="6351" spans="1:14" hidden="1" x14ac:dyDescent="0.35">
      <c r="A6351" s="1" t="s">
        <v>487</v>
      </c>
      <c r="B6351" s="1" t="s">
        <v>488</v>
      </c>
      <c r="C6351" s="2" t="s">
        <v>665</v>
      </c>
      <c r="D6351" s="1" t="s">
        <v>333</v>
      </c>
      <c r="E6351" s="1">
        <v>6110</v>
      </c>
      <c r="F6351" s="1" t="s">
        <v>490</v>
      </c>
      <c r="G6351" s="2" t="s">
        <v>499</v>
      </c>
      <c r="H6351" s="1" t="s">
        <v>500</v>
      </c>
      <c r="I6351" s="1">
        <v>2011</v>
      </c>
      <c r="J6351" s="1">
        <v>2011</v>
      </c>
      <c r="K6351" s="1" t="s">
        <v>493</v>
      </c>
      <c r="L6351" s="1">
        <v>4180.1499999999996</v>
      </c>
      <c r="M6351" s="1" t="s">
        <v>504</v>
      </c>
      <c r="N6351" s="1" t="s">
        <v>505</v>
      </c>
    </row>
    <row r="6352" spans="1:14" hidden="1" x14ac:dyDescent="0.35">
      <c r="A6352" s="1" t="s">
        <v>487</v>
      </c>
      <c r="B6352" s="1" t="s">
        <v>488</v>
      </c>
      <c r="C6352" s="2" t="s">
        <v>665</v>
      </c>
      <c r="D6352" s="1" t="s">
        <v>333</v>
      </c>
      <c r="E6352" s="1">
        <v>6110</v>
      </c>
      <c r="F6352" s="1" t="s">
        <v>490</v>
      </c>
      <c r="G6352" s="2" t="s">
        <v>499</v>
      </c>
      <c r="H6352" s="1" t="s">
        <v>500</v>
      </c>
      <c r="I6352" s="1">
        <v>2012</v>
      </c>
      <c r="J6352" s="1">
        <v>2012</v>
      </c>
      <c r="K6352" s="1" t="s">
        <v>493</v>
      </c>
      <c r="L6352" s="1">
        <v>3582.67</v>
      </c>
      <c r="M6352" s="1" t="s">
        <v>504</v>
      </c>
      <c r="N6352" s="1" t="s">
        <v>505</v>
      </c>
    </row>
    <row r="6353" spans="1:14" hidden="1" x14ac:dyDescent="0.35">
      <c r="A6353" s="1" t="s">
        <v>487</v>
      </c>
      <c r="B6353" s="1" t="s">
        <v>488</v>
      </c>
      <c r="C6353" s="2" t="s">
        <v>665</v>
      </c>
      <c r="D6353" s="1" t="s">
        <v>333</v>
      </c>
      <c r="E6353" s="1">
        <v>6110</v>
      </c>
      <c r="F6353" s="1" t="s">
        <v>490</v>
      </c>
      <c r="G6353" s="2" t="s">
        <v>499</v>
      </c>
      <c r="H6353" s="1" t="s">
        <v>500</v>
      </c>
      <c r="I6353" s="1">
        <v>2013</v>
      </c>
      <c r="J6353" s="1">
        <v>2013</v>
      </c>
      <c r="K6353" s="1" t="s">
        <v>493</v>
      </c>
      <c r="L6353" s="1">
        <v>3411.18</v>
      </c>
      <c r="M6353" s="1" t="s">
        <v>504</v>
      </c>
      <c r="N6353" s="1" t="s">
        <v>505</v>
      </c>
    </row>
    <row r="6354" spans="1:14" hidden="1" x14ac:dyDescent="0.35">
      <c r="A6354" s="1" t="s">
        <v>487</v>
      </c>
      <c r="B6354" s="1" t="s">
        <v>488</v>
      </c>
      <c r="C6354" s="2" t="s">
        <v>665</v>
      </c>
      <c r="D6354" s="1" t="s">
        <v>333</v>
      </c>
      <c r="E6354" s="1">
        <v>6110</v>
      </c>
      <c r="F6354" s="1" t="s">
        <v>490</v>
      </c>
      <c r="G6354" s="2" t="s">
        <v>499</v>
      </c>
      <c r="H6354" s="1" t="s">
        <v>500</v>
      </c>
      <c r="I6354" s="1">
        <v>2014</v>
      </c>
      <c r="J6354" s="1">
        <v>2014</v>
      </c>
      <c r="K6354" s="1" t="s">
        <v>493</v>
      </c>
      <c r="L6354" s="1">
        <v>3450.55</v>
      </c>
      <c r="M6354" s="1" t="s">
        <v>504</v>
      </c>
      <c r="N6354" s="1" t="s">
        <v>505</v>
      </c>
    </row>
    <row r="6355" spans="1:14" hidden="1" x14ac:dyDescent="0.35">
      <c r="A6355" s="1" t="s">
        <v>487</v>
      </c>
      <c r="B6355" s="1" t="s">
        <v>488</v>
      </c>
      <c r="C6355" s="2" t="s">
        <v>665</v>
      </c>
      <c r="D6355" s="1" t="s">
        <v>333</v>
      </c>
      <c r="E6355" s="1">
        <v>6110</v>
      </c>
      <c r="F6355" s="1" t="s">
        <v>490</v>
      </c>
      <c r="G6355" s="2" t="s">
        <v>499</v>
      </c>
      <c r="H6355" s="1" t="s">
        <v>500</v>
      </c>
      <c r="I6355" s="1">
        <v>2015</v>
      </c>
      <c r="J6355" s="1">
        <v>2015</v>
      </c>
      <c r="K6355" s="1" t="s">
        <v>493</v>
      </c>
      <c r="L6355" s="1">
        <v>3000.56</v>
      </c>
      <c r="M6355" s="1" t="s">
        <v>504</v>
      </c>
      <c r="N6355" s="1" t="s">
        <v>505</v>
      </c>
    </row>
    <row r="6356" spans="1:14" hidden="1" x14ac:dyDescent="0.35">
      <c r="A6356" s="1" t="s">
        <v>487</v>
      </c>
      <c r="B6356" s="1" t="s">
        <v>488</v>
      </c>
      <c r="C6356" s="2" t="s">
        <v>665</v>
      </c>
      <c r="D6356" s="1" t="s">
        <v>333</v>
      </c>
      <c r="E6356" s="1">
        <v>6110</v>
      </c>
      <c r="F6356" s="1" t="s">
        <v>490</v>
      </c>
      <c r="G6356" s="2" t="s">
        <v>499</v>
      </c>
      <c r="H6356" s="1" t="s">
        <v>500</v>
      </c>
      <c r="I6356" s="1">
        <v>2016</v>
      </c>
      <c r="J6356" s="1">
        <v>2016</v>
      </c>
      <c r="K6356" s="1" t="s">
        <v>493</v>
      </c>
      <c r="L6356" s="1">
        <v>2669.33</v>
      </c>
      <c r="M6356" s="1" t="s">
        <v>504</v>
      </c>
      <c r="N6356" s="1" t="s">
        <v>505</v>
      </c>
    </row>
    <row r="6357" spans="1:14" hidden="1" x14ac:dyDescent="0.35">
      <c r="A6357" s="1" t="s">
        <v>487</v>
      </c>
      <c r="B6357" s="1" t="s">
        <v>488</v>
      </c>
      <c r="C6357" s="2" t="s">
        <v>665</v>
      </c>
      <c r="D6357" s="1" t="s">
        <v>333</v>
      </c>
      <c r="E6357" s="1">
        <v>6110</v>
      </c>
      <c r="F6357" s="1" t="s">
        <v>490</v>
      </c>
      <c r="G6357" s="2" t="s">
        <v>499</v>
      </c>
      <c r="H6357" s="1" t="s">
        <v>500</v>
      </c>
      <c r="I6357" s="1">
        <v>2017</v>
      </c>
      <c r="J6357" s="1">
        <v>2017</v>
      </c>
      <c r="K6357" s="1" t="s">
        <v>493</v>
      </c>
      <c r="L6357" s="1">
        <v>2662.89</v>
      </c>
      <c r="M6357" s="1" t="s">
        <v>504</v>
      </c>
      <c r="N6357" s="1" t="s">
        <v>505</v>
      </c>
    </row>
    <row r="6358" spans="1:14" hidden="1" x14ac:dyDescent="0.35">
      <c r="A6358" s="1" t="s">
        <v>487</v>
      </c>
      <c r="B6358" s="1" t="s">
        <v>488</v>
      </c>
      <c r="C6358" s="2" t="s">
        <v>665</v>
      </c>
      <c r="D6358" s="1" t="s">
        <v>333</v>
      </c>
      <c r="E6358" s="1">
        <v>6110</v>
      </c>
      <c r="F6358" s="1" t="s">
        <v>490</v>
      </c>
      <c r="G6358" s="2" t="s">
        <v>501</v>
      </c>
      <c r="H6358" s="1" t="s">
        <v>502</v>
      </c>
      <c r="I6358" s="1">
        <v>2001</v>
      </c>
      <c r="J6358" s="1">
        <v>2001</v>
      </c>
      <c r="K6358" s="1" t="s">
        <v>493</v>
      </c>
      <c r="L6358" s="1">
        <v>3650.73</v>
      </c>
      <c r="M6358" s="1" t="s">
        <v>504</v>
      </c>
      <c r="N6358" s="1" t="s">
        <v>505</v>
      </c>
    </row>
    <row r="6359" spans="1:14" hidden="1" x14ac:dyDescent="0.35">
      <c r="A6359" s="1" t="s">
        <v>487</v>
      </c>
      <c r="B6359" s="1" t="s">
        <v>488</v>
      </c>
      <c r="C6359" s="2" t="s">
        <v>665</v>
      </c>
      <c r="D6359" s="1" t="s">
        <v>333</v>
      </c>
      <c r="E6359" s="1">
        <v>6110</v>
      </c>
      <c r="F6359" s="1" t="s">
        <v>490</v>
      </c>
      <c r="G6359" s="2" t="s">
        <v>501</v>
      </c>
      <c r="H6359" s="1" t="s">
        <v>502</v>
      </c>
      <c r="I6359" s="1">
        <v>2002</v>
      </c>
      <c r="J6359" s="1">
        <v>2002</v>
      </c>
      <c r="K6359" s="1" t="s">
        <v>493</v>
      </c>
      <c r="L6359" s="1">
        <v>4637.13</v>
      </c>
      <c r="M6359" s="1" t="s">
        <v>504</v>
      </c>
      <c r="N6359" s="1" t="s">
        <v>505</v>
      </c>
    </row>
    <row r="6360" spans="1:14" hidden="1" x14ac:dyDescent="0.35">
      <c r="A6360" s="1" t="s">
        <v>487</v>
      </c>
      <c r="B6360" s="1" t="s">
        <v>488</v>
      </c>
      <c r="C6360" s="2" t="s">
        <v>665</v>
      </c>
      <c r="D6360" s="1" t="s">
        <v>333</v>
      </c>
      <c r="E6360" s="1">
        <v>6110</v>
      </c>
      <c r="F6360" s="1" t="s">
        <v>490</v>
      </c>
      <c r="G6360" s="2" t="s">
        <v>501</v>
      </c>
      <c r="H6360" s="1" t="s">
        <v>502</v>
      </c>
      <c r="I6360" s="1">
        <v>2003</v>
      </c>
      <c r="J6360" s="1">
        <v>2003</v>
      </c>
      <c r="K6360" s="1" t="s">
        <v>493</v>
      </c>
      <c r="L6360" s="1">
        <v>5758.63</v>
      </c>
      <c r="M6360" s="1" t="s">
        <v>504</v>
      </c>
      <c r="N6360" s="1" t="s">
        <v>505</v>
      </c>
    </row>
    <row r="6361" spans="1:14" hidden="1" x14ac:dyDescent="0.35">
      <c r="A6361" s="1" t="s">
        <v>487</v>
      </c>
      <c r="B6361" s="1" t="s">
        <v>488</v>
      </c>
      <c r="C6361" s="2" t="s">
        <v>665</v>
      </c>
      <c r="D6361" s="1" t="s">
        <v>333</v>
      </c>
      <c r="E6361" s="1">
        <v>6110</v>
      </c>
      <c r="F6361" s="1" t="s">
        <v>490</v>
      </c>
      <c r="G6361" s="2" t="s">
        <v>501</v>
      </c>
      <c r="H6361" s="1" t="s">
        <v>502</v>
      </c>
      <c r="I6361" s="1">
        <v>2004</v>
      </c>
      <c r="J6361" s="1">
        <v>2004</v>
      </c>
      <c r="K6361" s="1" t="s">
        <v>493</v>
      </c>
      <c r="L6361" s="1">
        <v>6021.82</v>
      </c>
      <c r="M6361" s="1" t="s">
        <v>504</v>
      </c>
      <c r="N6361" s="1" t="s">
        <v>505</v>
      </c>
    </row>
    <row r="6362" spans="1:14" hidden="1" x14ac:dyDescent="0.35">
      <c r="A6362" s="1" t="s">
        <v>487</v>
      </c>
      <c r="B6362" s="1" t="s">
        <v>488</v>
      </c>
      <c r="C6362" s="2" t="s">
        <v>665</v>
      </c>
      <c r="D6362" s="1" t="s">
        <v>333</v>
      </c>
      <c r="E6362" s="1">
        <v>6110</v>
      </c>
      <c r="F6362" s="1" t="s">
        <v>490</v>
      </c>
      <c r="G6362" s="2" t="s">
        <v>501</v>
      </c>
      <c r="H6362" s="1" t="s">
        <v>502</v>
      </c>
      <c r="I6362" s="1">
        <v>2005</v>
      </c>
      <c r="J6362" s="1">
        <v>2005</v>
      </c>
      <c r="K6362" s="1" t="s">
        <v>493</v>
      </c>
      <c r="L6362" s="1">
        <v>3550.92</v>
      </c>
      <c r="M6362" s="1" t="s">
        <v>504</v>
      </c>
      <c r="N6362" s="1" t="s">
        <v>505</v>
      </c>
    </row>
    <row r="6363" spans="1:14" hidden="1" x14ac:dyDescent="0.35">
      <c r="A6363" s="1" t="s">
        <v>487</v>
      </c>
      <c r="B6363" s="1" t="s">
        <v>488</v>
      </c>
      <c r="C6363" s="2" t="s">
        <v>665</v>
      </c>
      <c r="D6363" s="1" t="s">
        <v>333</v>
      </c>
      <c r="E6363" s="1">
        <v>6110</v>
      </c>
      <c r="F6363" s="1" t="s">
        <v>490</v>
      </c>
      <c r="G6363" s="2" t="s">
        <v>501</v>
      </c>
      <c r="H6363" s="1" t="s">
        <v>502</v>
      </c>
      <c r="I6363" s="1">
        <v>2006</v>
      </c>
      <c r="J6363" s="1">
        <v>2006</v>
      </c>
      <c r="K6363" s="1" t="s">
        <v>493</v>
      </c>
      <c r="L6363" s="1">
        <v>10445.52</v>
      </c>
      <c r="M6363" s="1" t="s">
        <v>504</v>
      </c>
      <c r="N6363" s="1" t="s">
        <v>505</v>
      </c>
    </row>
    <row r="6364" spans="1:14" hidden="1" x14ac:dyDescent="0.35">
      <c r="A6364" s="1" t="s">
        <v>487</v>
      </c>
      <c r="B6364" s="1" t="s">
        <v>488</v>
      </c>
      <c r="C6364" s="2" t="s">
        <v>665</v>
      </c>
      <c r="D6364" s="1" t="s">
        <v>333</v>
      </c>
      <c r="E6364" s="1">
        <v>6110</v>
      </c>
      <c r="F6364" s="1" t="s">
        <v>490</v>
      </c>
      <c r="G6364" s="2" t="s">
        <v>501</v>
      </c>
      <c r="H6364" s="1" t="s">
        <v>502</v>
      </c>
      <c r="I6364" s="1">
        <v>2007</v>
      </c>
      <c r="J6364" s="1">
        <v>2007</v>
      </c>
      <c r="K6364" s="1" t="s">
        <v>493</v>
      </c>
      <c r="L6364" s="1">
        <v>13656.24</v>
      </c>
      <c r="M6364" s="1" t="s">
        <v>504</v>
      </c>
      <c r="N6364" s="1" t="s">
        <v>505</v>
      </c>
    </row>
    <row r="6365" spans="1:14" hidden="1" x14ac:dyDescent="0.35">
      <c r="A6365" s="1" t="s">
        <v>487</v>
      </c>
      <c r="B6365" s="1" t="s">
        <v>488</v>
      </c>
      <c r="C6365" s="2" t="s">
        <v>665</v>
      </c>
      <c r="D6365" s="1" t="s">
        <v>333</v>
      </c>
      <c r="E6365" s="1">
        <v>6110</v>
      </c>
      <c r="F6365" s="1" t="s">
        <v>490</v>
      </c>
      <c r="G6365" s="2" t="s">
        <v>501</v>
      </c>
      <c r="H6365" s="1" t="s">
        <v>502</v>
      </c>
      <c r="I6365" s="1">
        <v>2008</v>
      </c>
      <c r="J6365" s="1">
        <v>2008</v>
      </c>
      <c r="K6365" s="1" t="s">
        <v>493</v>
      </c>
      <c r="L6365" s="1">
        <v>10820.52</v>
      </c>
      <c r="M6365" s="1" t="s">
        <v>504</v>
      </c>
      <c r="N6365" s="1" t="s">
        <v>505</v>
      </c>
    </row>
    <row r="6366" spans="1:14" hidden="1" x14ac:dyDescent="0.35">
      <c r="A6366" s="1" t="s">
        <v>487</v>
      </c>
      <c r="B6366" s="1" t="s">
        <v>488</v>
      </c>
      <c r="C6366" s="2" t="s">
        <v>665</v>
      </c>
      <c r="D6366" s="1" t="s">
        <v>333</v>
      </c>
      <c r="E6366" s="1">
        <v>6110</v>
      </c>
      <c r="F6366" s="1" t="s">
        <v>490</v>
      </c>
      <c r="G6366" s="2" t="s">
        <v>501</v>
      </c>
      <c r="H6366" s="1" t="s">
        <v>502</v>
      </c>
      <c r="I6366" s="1">
        <v>2009</v>
      </c>
      <c r="J6366" s="1">
        <v>2009</v>
      </c>
      <c r="K6366" s="1" t="s">
        <v>493</v>
      </c>
      <c r="L6366" s="1">
        <v>11345.66</v>
      </c>
      <c r="M6366" s="1" t="s">
        <v>504</v>
      </c>
      <c r="N6366" s="1" t="s">
        <v>505</v>
      </c>
    </row>
    <row r="6367" spans="1:14" hidden="1" x14ac:dyDescent="0.35">
      <c r="A6367" s="1" t="s">
        <v>487</v>
      </c>
      <c r="B6367" s="1" t="s">
        <v>488</v>
      </c>
      <c r="C6367" s="2" t="s">
        <v>665</v>
      </c>
      <c r="D6367" s="1" t="s">
        <v>333</v>
      </c>
      <c r="E6367" s="1">
        <v>6110</v>
      </c>
      <c r="F6367" s="1" t="s">
        <v>490</v>
      </c>
      <c r="G6367" s="2" t="s">
        <v>501</v>
      </c>
      <c r="H6367" s="1" t="s">
        <v>502</v>
      </c>
      <c r="I6367" s="1">
        <v>2010</v>
      </c>
      <c r="J6367" s="1">
        <v>2010</v>
      </c>
      <c r="K6367" s="1" t="s">
        <v>493</v>
      </c>
      <c r="L6367" s="1">
        <v>11588.75</v>
      </c>
      <c r="M6367" s="1" t="s">
        <v>504</v>
      </c>
      <c r="N6367" s="1" t="s">
        <v>505</v>
      </c>
    </row>
    <row r="6368" spans="1:14" hidden="1" x14ac:dyDescent="0.35">
      <c r="A6368" s="1" t="s">
        <v>487</v>
      </c>
      <c r="B6368" s="1" t="s">
        <v>488</v>
      </c>
      <c r="C6368" s="2" t="s">
        <v>665</v>
      </c>
      <c r="D6368" s="1" t="s">
        <v>333</v>
      </c>
      <c r="E6368" s="1">
        <v>6110</v>
      </c>
      <c r="F6368" s="1" t="s">
        <v>490</v>
      </c>
      <c r="G6368" s="2" t="s">
        <v>501</v>
      </c>
      <c r="H6368" s="1" t="s">
        <v>502</v>
      </c>
      <c r="I6368" s="1">
        <v>2011</v>
      </c>
      <c r="J6368" s="1">
        <v>2011</v>
      </c>
      <c r="K6368" s="1" t="s">
        <v>493</v>
      </c>
      <c r="L6368" s="1">
        <v>10478.4</v>
      </c>
      <c r="M6368" s="1" t="s">
        <v>504</v>
      </c>
      <c r="N6368" s="1" t="s">
        <v>505</v>
      </c>
    </row>
    <row r="6369" spans="1:14" hidden="1" x14ac:dyDescent="0.35">
      <c r="A6369" s="1" t="s">
        <v>487</v>
      </c>
      <c r="B6369" s="1" t="s">
        <v>488</v>
      </c>
      <c r="C6369" s="2" t="s">
        <v>665</v>
      </c>
      <c r="D6369" s="1" t="s">
        <v>333</v>
      </c>
      <c r="E6369" s="1">
        <v>6110</v>
      </c>
      <c r="F6369" s="1" t="s">
        <v>490</v>
      </c>
      <c r="G6369" s="2" t="s">
        <v>501</v>
      </c>
      <c r="H6369" s="1" t="s">
        <v>502</v>
      </c>
      <c r="I6369" s="1">
        <v>2012</v>
      </c>
      <c r="J6369" s="1">
        <v>2012</v>
      </c>
      <c r="K6369" s="1" t="s">
        <v>493</v>
      </c>
      <c r="L6369" s="1">
        <v>10537.92</v>
      </c>
      <c r="M6369" s="1" t="s">
        <v>504</v>
      </c>
      <c r="N6369" s="1" t="s">
        <v>505</v>
      </c>
    </row>
    <row r="6370" spans="1:14" hidden="1" x14ac:dyDescent="0.35">
      <c r="A6370" s="1" t="s">
        <v>487</v>
      </c>
      <c r="B6370" s="1" t="s">
        <v>488</v>
      </c>
      <c r="C6370" s="2" t="s">
        <v>665</v>
      </c>
      <c r="D6370" s="1" t="s">
        <v>333</v>
      </c>
      <c r="E6370" s="1">
        <v>6110</v>
      </c>
      <c r="F6370" s="1" t="s">
        <v>490</v>
      </c>
      <c r="G6370" s="2" t="s">
        <v>501</v>
      </c>
      <c r="H6370" s="1" t="s">
        <v>502</v>
      </c>
      <c r="I6370" s="1">
        <v>2013</v>
      </c>
      <c r="J6370" s="1">
        <v>2013</v>
      </c>
      <c r="K6370" s="1" t="s">
        <v>493</v>
      </c>
      <c r="L6370" s="1">
        <v>9845.85</v>
      </c>
      <c r="M6370" s="1" t="s">
        <v>504</v>
      </c>
      <c r="N6370" s="1" t="s">
        <v>505</v>
      </c>
    </row>
    <row r="6371" spans="1:14" hidden="1" x14ac:dyDescent="0.35">
      <c r="A6371" s="1" t="s">
        <v>487</v>
      </c>
      <c r="B6371" s="1" t="s">
        <v>488</v>
      </c>
      <c r="C6371" s="2" t="s">
        <v>665</v>
      </c>
      <c r="D6371" s="1" t="s">
        <v>333</v>
      </c>
      <c r="E6371" s="1">
        <v>6110</v>
      </c>
      <c r="F6371" s="1" t="s">
        <v>490</v>
      </c>
      <c r="G6371" s="2" t="s">
        <v>501</v>
      </c>
      <c r="H6371" s="1" t="s">
        <v>502</v>
      </c>
      <c r="I6371" s="1">
        <v>2014</v>
      </c>
      <c r="J6371" s="1">
        <v>2014</v>
      </c>
      <c r="K6371" s="1" t="s">
        <v>493</v>
      </c>
      <c r="L6371" s="1">
        <v>12461.13</v>
      </c>
      <c r="M6371" s="1" t="s">
        <v>504</v>
      </c>
      <c r="N6371" s="1" t="s">
        <v>505</v>
      </c>
    </row>
    <row r="6372" spans="1:14" hidden="1" x14ac:dyDescent="0.35">
      <c r="A6372" s="1" t="s">
        <v>487</v>
      </c>
      <c r="B6372" s="1" t="s">
        <v>488</v>
      </c>
      <c r="C6372" s="2" t="s">
        <v>665</v>
      </c>
      <c r="D6372" s="1" t="s">
        <v>333</v>
      </c>
      <c r="E6372" s="1">
        <v>6110</v>
      </c>
      <c r="F6372" s="1" t="s">
        <v>490</v>
      </c>
      <c r="G6372" s="2" t="s">
        <v>501</v>
      </c>
      <c r="H6372" s="1" t="s">
        <v>502</v>
      </c>
      <c r="I6372" s="1">
        <v>2015</v>
      </c>
      <c r="J6372" s="1">
        <v>2015</v>
      </c>
      <c r="K6372" s="1" t="s">
        <v>493</v>
      </c>
      <c r="L6372" s="1">
        <v>10945</v>
      </c>
      <c r="M6372" s="1" t="s">
        <v>504</v>
      </c>
      <c r="N6372" s="1" t="s">
        <v>505</v>
      </c>
    </row>
    <row r="6373" spans="1:14" hidden="1" x14ac:dyDescent="0.35">
      <c r="A6373" s="1" t="s">
        <v>487</v>
      </c>
      <c r="B6373" s="1" t="s">
        <v>488</v>
      </c>
      <c r="C6373" s="2" t="s">
        <v>665</v>
      </c>
      <c r="D6373" s="1" t="s">
        <v>333</v>
      </c>
      <c r="E6373" s="1">
        <v>6110</v>
      </c>
      <c r="F6373" s="1" t="s">
        <v>490</v>
      </c>
      <c r="G6373" s="2" t="s">
        <v>501</v>
      </c>
      <c r="H6373" s="1" t="s">
        <v>502</v>
      </c>
      <c r="I6373" s="1">
        <v>2016</v>
      </c>
      <c r="J6373" s="1">
        <v>2016</v>
      </c>
      <c r="K6373" s="1" t="s">
        <v>493</v>
      </c>
      <c r="L6373" s="1">
        <v>9423</v>
      </c>
      <c r="M6373" s="1" t="s">
        <v>504</v>
      </c>
      <c r="N6373" s="1" t="s">
        <v>505</v>
      </c>
    </row>
    <row r="6374" spans="1:14" hidden="1" x14ac:dyDescent="0.35">
      <c r="A6374" s="1" t="s">
        <v>487</v>
      </c>
      <c r="B6374" s="1" t="s">
        <v>488</v>
      </c>
      <c r="C6374" s="2" t="s">
        <v>665</v>
      </c>
      <c r="D6374" s="1" t="s">
        <v>333</v>
      </c>
      <c r="E6374" s="1">
        <v>6110</v>
      </c>
      <c r="F6374" s="1" t="s">
        <v>490</v>
      </c>
      <c r="G6374" s="2" t="s">
        <v>501</v>
      </c>
      <c r="H6374" s="1" t="s">
        <v>502</v>
      </c>
      <c r="I6374" s="1">
        <v>2017</v>
      </c>
      <c r="J6374" s="1">
        <v>2017</v>
      </c>
      <c r="K6374" s="1" t="s">
        <v>493</v>
      </c>
      <c r="L6374" s="1">
        <v>9068.48</v>
      </c>
      <c r="M6374" s="1" t="s">
        <v>504</v>
      </c>
      <c r="N6374" s="1" t="s">
        <v>505</v>
      </c>
    </row>
    <row r="6375" spans="1:14" hidden="1" x14ac:dyDescent="0.35">
      <c r="A6375" s="1" t="s">
        <v>487</v>
      </c>
      <c r="B6375" s="1" t="s">
        <v>488</v>
      </c>
      <c r="C6375" s="2" t="s">
        <v>666</v>
      </c>
      <c r="D6375" s="1" t="s">
        <v>335</v>
      </c>
      <c r="E6375" s="1">
        <v>6110</v>
      </c>
      <c r="F6375" s="1" t="s">
        <v>490</v>
      </c>
      <c r="G6375" s="2" t="s">
        <v>491</v>
      </c>
      <c r="H6375" s="1" t="s">
        <v>492</v>
      </c>
      <c r="I6375" s="1">
        <v>2001</v>
      </c>
      <c r="J6375" s="1">
        <v>2001</v>
      </c>
      <c r="K6375" s="1" t="s">
        <v>493</v>
      </c>
      <c r="L6375" s="1">
        <v>58.34</v>
      </c>
      <c r="M6375" s="1" t="s">
        <v>504</v>
      </c>
      <c r="N6375" s="1" t="s">
        <v>505</v>
      </c>
    </row>
    <row r="6376" spans="1:14" hidden="1" x14ac:dyDescent="0.35">
      <c r="A6376" s="1" t="s">
        <v>487</v>
      </c>
      <c r="B6376" s="1" t="s">
        <v>488</v>
      </c>
      <c r="C6376" s="2" t="s">
        <v>666</v>
      </c>
      <c r="D6376" s="1" t="s">
        <v>335</v>
      </c>
      <c r="E6376" s="1">
        <v>6110</v>
      </c>
      <c r="F6376" s="1" t="s">
        <v>490</v>
      </c>
      <c r="G6376" s="2" t="s">
        <v>491</v>
      </c>
      <c r="H6376" s="1" t="s">
        <v>492</v>
      </c>
      <c r="I6376" s="1">
        <v>2002</v>
      </c>
      <c r="J6376" s="1">
        <v>2002</v>
      </c>
      <c r="K6376" s="1" t="s">
        <v>493</v>
      </c>
      <c r="L6376" s="1">
        <v>31.14</v>
      </c>
      <c r="M6376" s="1" t="s">
        <v>504</v>
      </c>
      <c r="N6376" s="1" t="s">
        <v>505</v>
      </c>
    </row>
    <row r="6377" spans="1:14" hidden="1" x14ac:dyDescent="0.35">
      <c r="A6377" s="1" t="s">
        <v>487</v>
      </c>
      <c r="B6377" s="1" t="s">
        <v>488</v>
      </c>
      <c r="C6377" s="2" t="s">
        <v>666</v>
      </c>
      <c r="D6377" s="1" t="s">
        <v>335</v>
      </c>
      <c r="E6377" s="1">
        <v>6110</v>
      </c>
      <c r="F6377" s="1" t="s">
        <v>490</v>
      </c>
      <c r="G6377" s="2" t="s">
        <v>491</v>
      </c>
      <c r="H6377" s="1" t="s">
        <v>492</v>
      </c>
      <c r="I6377" s="1">
        <v>2003</v>
      </c>
      <c r="J6377" s="1">
        <v>2003</v>
      </c>
      <c r="K6377" s="1" t="s">
        <v>493</v>
      </c>
      <c r="L6377" s="1">
        <v>37.4</v>
      </c>
      <c r="M6377" s="1" t="s">
        <v>504</v>
      </c>
      <c r="N6377" s="1" t="s">
        <v>505</v>
      </c>
    </row>
    <row r="6378" spans="1:14" hidden="1" x14ac:dyDescent="0.35">
      <c r="A6378" s="1" t="s">
        <v>487</v>
      </c>
      <c r="B6378" s="1" t="s">
        <v>488</v>
      </c>
      <c r="C6378" s="2" t="s">
        <v>666</v>
      </c>
      <c r="D6378" s="1" t="s">
        <v>335</v>
      </c>
      <c r="E6378" s="1">
        <v>6110</v>
      </c>
      <c r="F6378" s="1" t="s">
        <v>490</v>
      </c>
      <c r="G6378" s="2" t="s">
        <v>491</v>
      </c>
      <c r="H6378" s="1" t="s">
        <v>492</v>
      </c>
      <c r="I6378" s="1">
        <v>2004</v>
      </c>
      <c r="J6378" s="1">
        <v>2004</v>
      </c>
      <c r="K6378" s="1" t="s">
        <v>493</v>
      </c>
      <c r="L6378" s="1">
        <v>141.57</v>
      </c>
      <c r="M6378" s="1" t="s">
        <v>504</v>
      </c>
      <c r="N6378" s="1" t="s">
        <v>505</v>
      </c>
    </row>
    <row r="6379" spans="1:14" hidden="1" x14ac:dyDescent="0.35">
      <c r="A6379" s="1" t="s">
        <v>487</v>
      </c>
      <c r="B6379" s="1" t="s">
        <v>488</v>
      </c>
      <c r="C6379" s="2" t="s">
        <v>666</v>
      </c>
      <c r="D6379" s="1" t="s">
        <v>335</v>
      </c>
      <c r="E6379" s="1">
        <v>6110</v>
      </c>
      <c r="F6379" s="1" t="s">
        <v>490</v>
      </c>
      <c r="G6379" s="2" t="s">
        <v>491</v>
      </c>
      <c r="H6379" s="1" t="s">
        <v>492</v>
      </c>
      <c r="I6379" s="1">
        <v>2005</v>
      </c>
      <c r="J6379" s="1">
        <v>2005</v>
      </c>
      <c r="K6379" s="1" t="s">
        <v>493</v>
      </c>
      <c r="L6379" s="1">
        <v>74.3</v>
      </c>
      <c r="M6379" s="1" t="s">
        <v>504</v>
      </c>
      <c r="N6379" s="1" t="s">
        <v>505</v>
      </c>
    </row>
    <row r="6380" spans="1:14" hidden="1" x14ac:dyDescent="0.35">
      <c r="A6380" s="1" t="s">
        <v>487</v>
      </c>
      <c r="B6380" s="1" t="s">
        <v>488</v>
      </c>
      <c r="C6380" s="2" t="s">
        <v>666</v>
      </c>
      <c r="D6380" s="1" t="s">
        <v>335</v>
      </c>
      <c r="E6380" s="1">
        <v>6110</v>
      </c>
      <c r="F6380" s="1" t="s">
        <v>490</v>
      </c>
      <c r="G6380" s="2" t="s">
        <v>491</v>
      </c>
      <c r="H6380" s="1" t="s">
        <v>492</v>
      </c>
      <c r="I6380" s="1">
        <v>2006</v>
      </c>
      <c r="J6380" s="1">
        <v>2006</v>
      </c>
      <c r="K6380" s="1" t="s">
        <v>493</v>
      </c>
      <c r="L6380" s="1">
        <v>103.81</v>
      </c>
      <c r="M6380" s="1" t="s">
        <v>504</v>
      </c>
      <c r="N6380" s="1" t="s">
        <v>505</v>
      </c>
    </row>
    <row r="6381" spans="1:14" hidden="1" x14ac:dyDescent="0.35">
      <c r="A6381" s="1" t="s">
        <v>487</v>
      </c>
      <c r="B6381" s="1" t="s">
        <v>488</v>
      </c>
      <c r="C6381" s="2" t="s">
        <v>666</v>
      </c>
      <c r="D6381" s="1" t="s">
        <v>335</v>
      </c>
      <c r="E6381" s="1">
        <v>6110</v>
      </c>
      <c r="F6381" s="1" t="s">
        <v>490</v>
      </c>
      <c r="G6381" s="2" t="s">
        <v>491</v>
      </c>
      <c r="H6381" s="1" t="s">
        <v>492</v>
      </c>
      <c r="I6381" s="1">
        <v>2007</v>
      </c>
      <c r="J6381" s="1">
        <v>2007</v>
      </c>
      <c r="K6381" s="1" t="s">
        <v>493</v>
      </c>
      <c r="L6381" s="1">
        <v>94.72</v>
      </c>
      <c r="M6381" s="1" t="s">
        <v>504</v>
      </c>
      <c r="N6381" s="1" t="s">
        <v>505</v>
      </c>
    </row>
    <row r="6382" spans="1:14" hidden="1" x14ac:dyDescent="0.35">
      <c r="A6382" s="1" t="s">
        <v>487</v>
      </c>
      <c r="B6382" s="1" t="s">
        <v>488</v>
      </c>
      <c r="C6382" s="2" t="s">
        <v>666</v>
      </c>
      <c r="D6382" s="1" t="s">
        <v>335</v>
      </c>
      <c r="E6382" s="1">
        <v>6110</v>
      </c>
      <c r="F6382" s="1" t="s">
        <v>490</v>
      </c>
      <c r="G6382" s="2" t="s">
        <v>491</v>
      </c>
      <c r="H6382" s="1" t="s">
        <v>492</v>
      </c>
      <c r="I6382" s="1">
        <v>2008</v>
      </c>
      <c r="J6382" s="1">
        <v>2008</v>
      </c>
      <c r="K6382" s="1" t="s">
        <v>493</v>
      </c>
      <c r="L6382" s="1">
        <v>180.79</v>
      </c>
      <c r="M6382" s="1" t="s">
        <v>504</v>
      </c>
      <c r="N6382" s="1" t="s">
        <v>505</v>
      </c>
    </row>
    <row r="6383" spans="1:14" hidden="1" x14ac:dyDescent="0.35">
      <c r="A6383" s="1" t="s">
        <v>487</v>
      </c>
      <c r="B6383" s="1" t="s">
        <v>488</v>
      </c>
      <c r="C6383" s="2" t="s">
        <v>666</v>
      </c>
      <c r="D6383" s="1" t="s">
        <v>335</v>
      </c>
      <c r="E6383" s="1">
        <v>6110</v>
      </c>
      <c r="F6383" s="1" t="s">
        <v>490</v>
      </c>
      <c r="G6383" s="2" t="s">
        <v>491</v>
      </c>
      <c r="H6383" s="1" t="s">
        <v>492</v>
      </c>
      <c r="I6383" s="1">
        <v>2009</v>
      </c>
      <c r="J6383" s="1">
        <v>2009</v>
      </c>
      <c r="K6383" s="1" t="s">
        <v>493</v>
      </c>
      <c r="L6383" s="1">
        <v>163.19</v>
      </c>
      <c r="M6383" s="1" t="s">
        <v>504</v>
      </c>
      <c r="N6383" s="1" t="s">
        <v>505</v>
      </c>
    </row>
    <row r="6384" spans="1:14" hidden="1" x14ac:dyDescent="0.35">
      <c r="A6384" s="1" t="s">
        <v>487</v>
      </c>
      <c r="B6384" s="1" t="s">
        <v>488</v>
      </c>
      <c r="C6384" s="2" t="s">
        <v>666</v>
      </c>
      <c r="D6384" s="1" t="s">
        <v>335</v>
      </c>
      <c r="E6384" s="1">
        <v>6110</v>
      </c>
      <c r="F6384" s="1" t="s">
        <v>490</v>
      </c>
      <c r="G6384" s="2" t="s">
        <v>491</v>
      </c>
      <c r="H6384" s="1" t="s">
        <v>492</v>
      </c>
      <c r="I6384" s="1">
        <v>2010</v>
      </c>
      <c r="J6384" s="1">
        <v>2010</v>
      </c>
      <c r="K6384" s="1" t="s">
        <v>493</v>
      </c>
      <c r="L6384" s="1">
        <v>149.53</v>
      </c>
      <c r="M6384" s="1" t="s">
        <v>504</v>
      </c>
      <c r="N6384" s="1" t="s">
        <v>505</v>
      </c>
    </row>
    <row r="6385" spans="1:14" hidden="1" x14ac:dyDescent="0.35">
      <c r="A6385" s="1" t="s">
        <v>487</v>
      </c>
      <c r="B6385" s="1" t="s">
        <v>488</v>
      </c>
      <c r="C6385" s="2" t="s">
        <v>666</v>
      </c>
      <c r="D6385" s="1" t="s">
        <v>335</v>
      </c>
      <c r="E6385" s="1">
        <v>6110</v>
      </c>
      <c r="F6385" s="1" t="s">
        <v>490</v>
      </c>
      <c r="G6385" s="2" t="s">
        <v>491</v>
      </c>
      <c r="H6385" s="1" t="s">
        <v>492</v>
      </c>
      <c r="I6385" s="1">
        <v>2011</v>
      </c>
      <c r="J6385" s="1">
        <v>2011</v>
      </c>
      <c r="K6385" s="1" t="s">
        <v>493</v>
      </c>
      <c r="L6385" s="1">
        <v>116.97</v>
      </c>
      <c r="M6385" s="1" t="s">
        <v>504</v>
      </c>
      <c r="N6385" s="1" t="s">
        <v>505</v>
      </c>
    </row>
    <row r="6386" spans="1:14" hidden="1" x14ac:dyDescent="0.35">
      <c r="A6386" s="1" t="s">
        <v>487</v>
      </c>
      <c r="B6386" s="1" t="s">
        <v>488</v>
      </c>
      <c r="C6386" s="2" t="s">
        <v>666</v>
      </c>
      <c r="D6386" s="1" t="s">
        <v>335</v>
      </c>
      <c r="E6386" s="1">
        <v>6110</v>
      </c>
      <c r="F6386" s="1" t="s">
        <v>490</v>
      </c>
      <c r="G6386" s="2" t="s">
        <v>491</v>
      </c>
      <c r="H6386" s="1" t="s">
        <v>492</v>
      </c>
      <c r="I6386" s="1">
        <v>2012</v>
      </c>
      <c r="J6386" s="1">
        <v>2012</v>
      </c>
      <c r="K6386" s="1" t="s">
        <v>493</v>
      </c>
      <c r="L6386" s="1">
        <v>128.08000000000001</v>
      </c>
      <c r="M6386" s="1" t="s">
        <v>504</v>
      </c>
      <c r="N6386" s="1" t="s">
        <v>505</v>
      </c>
    </row>
    <row r="6387" spans="1:14" hidden="1" x14ac:dyDescent="0.35">
      <c r="A6387" s="1" t="s">
        <v>487</v>
      </c>
      <c r="B6387" s="1" t="s">
        <v>488</v>
      </c>
      <c r="C6387" s="2" t="s">
        <v>666</v>
      </c>
      <c r="D6387" s="1" t="s">
        <v>335</v>
      </c>
      <c r="E6387" s="1">
        <v>6110</v>
      </c>
      <c r="F6387" s="1" t="s">
        <v>490</v>
      </c>
      <c r="G6387" s="2" t="s">
        <v>491</v>
      </c>
      <c r="H6387" s="1" t="s">
        <v>492</v>
      </c>
      <c r="I6387" s="1">
        <v>2013</v>
      </c>
      <c r="J6387" s="1">
        <v>2013</v>
      </c>
      <c r="K6387" s="1" t="s">
        <v>493</v>
      </c>
      <c r="L6387" s="1">
        <v>193.52</v>
      </c>
      <c r="M6387" s="1" t="s">
        <v>504</v>
      </c>
      <c r="N6387" s="1" t="s">
        <v>505</v>
      </c>
    </row>
    <row r="6388" spans="1:14" hidden="1" x14ac:dyDescent="0.35">
      <c r="A6388" s="1" t="s">
        <v>487</v>
      </c>
      <c r="B6388" s="1" t="s">
        <v>488</v>
      </c>
      <c r="C6388" s="2" t="s">
        <v>666</v>
      </c>
      <c r="D6388" s="1" t="s">
        <v>335</v>
      </c>
      <c r="E6388" s="1">
        <v>6110</v>
      </c>
      <c r="F6388" s="1" t="s">
        <v>490</v>
      </c>
      <c r="G6388" s="2" t="s">
        <v>491</v>
      </c>
      <c r="H6388" s="1" t="s">
        <v>492</v>
      </c>
      <c r="I6388" s="1">
        <v>2014</v>
      </c>
      <c r="J6388" s="1">
        <v>2014</v>
      </c>
      <c r="K6388" s="1" t="s">
        <v>493</v>
      </c>
      <c r="L6388" s="1">
        <v>195.55</v>
      </c>
      <c r="M6388" s="1" t="s">
        <v>504</v>
      </c>
      <c r="N6388" s="1" t="s">
        <v>505</v>
      </c>
    </row>
    <row r="6389" spans="1:14" hidden="1" x14ac:dyDescent="0.35">
      <c r="A6389" s="1" t="s">
        <v>487</v>
      </c>
      <c r="B6389" s="1" t="s">
        <v>488</v>
      </c>
      <c r="C6389" s="2" t="s">
        <v>666</v>
      </c>
      <c r="D6389" s="1" t="s">
        <v>335</v>
      </c>
      <c r="E6389" s="1">
        <v>6110</v>
      </c>
      <c r="F6389" s="1" t="s">
        <v>490</v>
      </c>
      <c r="G6389" s="2" t="s">
        <v>491</v>
      </c>
      <c r="H6389" s="1" t="s">
        <v>492</v>
      </c>
      <c r="I6389" s="1">
        <v>2015</v>
      </c>
      <c r="J6389" s="1">
        <v>2015</v>
      </c>
      <c r="K6389" s="1" t="s">
        <v>493</v>
      </c>
      <c r="L6389" s="1">
        <v>120.53</v>
      </c>
      <c r="M6389" s="1" t="s">
        <v>504</v>
      </c>
      <c r="N6389" s="1" t="s">
        <v>505</v>
      </c>
    </row>
    <row r="6390" spans="1:14" hidden="1" x14ac:dyDescent="0.35">
      <c r="A6390" s="1" t="s">
        <v>487</v>
      </c>
      <c r="B6390" s="1" t="s">
        <v>488</v>
      </c>
      <c r="C6390" s="2" t="s">
        <v>666</v>
      </c>
      <c r="D6390" s="1" t="s">
        <v>335</v>
      </c>
      <c r="E6390" s="1">
        <v>6110</v>
      </c>
      <c r="F6390" s="1" t="s">
        <v>490</v>
      </c>
      <c r="G6390" s="2" t="s">
        <v>506</v>
      </c>
      <c r="H6390" s="1" t="s">
        <v>507</v>
      </c>
      <c r="I6390" s="1">
        <v>2001</v>
      </c>
      <c r="J6390" s="1">
        <v>2001</v>
      </c>
      <c r="K6390" s="1" t="s">
        <v>493</v>
      </c>
      <c r="L6390" s="1">
        <v>2.46</v>
      </c>
      <c r="M6390" s="1" t="s">
        <v>504</v>
      </c>
      <c r="N6390" s="1" t="s">
        <v>505</v>
      </c>
    </row>
    <row r="6391" spans="1:14" hidden="1" x14ac:dyDescent="0.35">
      <c r="A6391" s="1" t="s">
        <v>487</v>
      </c>
      <c r="B6391" s="1" t="s">
        <v>488</v>
      </c>
      <c r="C6391" s="2" t="s">
        <v>666</v>
      </c>
      <c r="D6391" s="1" t="s">
        <v>335</v>
      </c>
      <c r="E6391" s="1">
        <v>6110</v>
      </c>
      <c r="F6391" s="1" t="s">
        <v>490</v>
      </c>
      <c r="G6391" s="2" t="s">
        <v>506</v>
      </c>
      <c r="H6391" s="1" t="s">
        <v>507</v>
      </c>
      <c r="I6391" s="1">
        <v>2002</v>
      </c>
      <c r="J6391" s="1">
        <v>2002</v>
      </c>
      <c r="K6391" s="1" t="s">
        <v>493</v>
      </c>
      <c r="L6391" s="1">
        <v>0</v>
      </c>
      <c r="M6391" s="1" t="s">
        <v>504</v>
      </c>
      <c r="N6391" s="1" t="s">
        <v>505</v>
      </c>
    </row>
    <row r="6392" spans="1:14" hidden="1" x14ac:dyDescent="0.35">
      <c r="A6392" s="1" t="s">
        <v>487</v>
      </c>
      <c r="B6392" s="1" t="s">
        <v>488</v>
      </c>
      <c r="C6392" s="2" t="s">
        <v>666</v>
      </c>
      <c r="D6392" s="1" t="s">
        <v>335</v>
      </c>
      <c r="E6392" s="1">
        <v>6110</v>
      </c>
      <c r="F6392" s="1" t="s">
        <v>490</v>
      </c>
      <c r="G6392" s="2" t="s">
        <v>506</v>
      </c>
      <c r="H6392" s="1" t="s">
        <v>507</v>
      </c>
      <c r="I6392" s="1">
        <v>2003</v>
      </c>
      <c r="J6392" s="1">
        <v>2003</v>
      </c>
      <c r="K6392" s="1" t="s">
        <v>493</v>
      </c>
      <c r="L6392" s="1">
        <v>0</v>
      </c>
      <c r="M6392" s="1" t="s">
        <v>504</v>
      </c>
      <c r="N6392" s="1" t="s">
        <v>505</v>
      </c>
    </row>
    <row r="6393" spans="1:14" hidden="1" x14ac:dyDescent="0.35">
      <c r="A6393" s="1" t="s">
        <v>487</v>
      </c>
      <c r="B6393" s="1" t="s">
        <v>488</v>
      </c>
      <c r="C6393" s="2" t="s">
        <v>666</v>
      </c>
      <c r="D6393" s="1" t="s">
        <v>335</v>
      </c>
      <c r="E6393" s="1">
        <v>6110</v>
      </c>
      <c r="F6393" s="1" t="s">
        <v>490</v>
      </c>
      <c r="G6393" s="2" t="s">
        <v>506</v>
      </c>
      <c r="H6393" s="1" t="s">
        <v>507</v>
      </c>
      <c r="I6393" s="1">
        <v>2004</v>
      </c>
      <c r="J6393" s="1">
        <v>2004</v>
      </c>
      <c r="K6393" s="1" t="s">
        <v>493</v>
      </c>
      <c r="L6393" s="1">
        <v>7.24</v>
      </c>
      <c r="M6393" s="1" t="s">
        <v>504</v>
      </c>
      <c r="N6393" s="1" t="s">
        <v>505</v>
      </c>
    </row>
    <row r="6394" spans="1:14" hidden="1" x14ac:dyDescent="0.35">
      <c r="A6394" s="1" t="s">
        <v>487</v>
      </c>
      <c r="B6394" s="1" t="s">
        <v>488</v>
      </c>
      <c r="C6394" s="2" t="s">
        <v>666</v>
      </c>
      <c r="D6394" s="1" t="s">
        <v>335</v>
      </c>
      <c r="E6394" s="1">
        <v>6110</v>
      </c>
      <c r="F6394" s="1" t="s">
        <v>490</v>
      </c>
      <c r="G6394" s="2" t="s">
        <v>506</v>
      </c>
      <c r="H6394" s="1" t="s">
        <v>507</v>
      </c>
      <c r="I6394" s="1">
        <v>2005</v>
      </c>
      <c r="J6394" s="1">
        <v>2005</v>
      </c>
      <c r="K6394" s="1" t="s">
        <v>493</v>
      </c>
      <c r="L6394" s="1">
        <v>0</v>
      </c>
      <c r="M6394" s="1" t="s">
        <v>504</v>
      </c>
      <c r="N6394" s="1" t="s">
        <v>505</v>
      </c>
    </row>
    <row r="6395" spans="1:14" hidden="1" x14ac:dyDescent="0.35">
      <c r="A6395" s="1" t="s">
        <v>487</v>
      </c>
      <c r="B6395" s="1" t="s">
        <v>488</v>
      </c>
      <c r="C6395" s="2" t="s">
        <v>666</v>
      </c>
      <c r="D6395" s="1" t="s">
        <v>335</v>
      </c>
      <c r="E6395" s="1">
        <v>6110</v>
      </c>
      <c r="F6395" s="1" t="s">
        <v>490</v>
      </c>
      <c r="G6395" s="2" t="s">
        <v>506</v>
      </c>
      <c r="H6395" s="1" t="s">
        <v>507</v>
      </c>
      <c r="I6395" s="1">
        <v>2006</v>
      </c>
      <c r="J6395" s="1">
        <v>2006</v>
      </c>
      <c r="K6395" s="1" t="s">
        <v>493</v>
      </c>
      <c r="L6395" s="1">
        <v>0</v>
      </c>
      <c r="M6395" s="1" t="s">
        <v>504</v>
      </c>
      <c r="N6395" s="1" t="s">
        <v>505</v>
      </c>
    </row>
    <row r="6396" spans="1:14" hidden="1" x14ac:dyDescent="0.35">
      <c r="A6396" s="1" t="s">
        <v>487</v>
      </c>
      <c r="B6396" s="1" t="s">
        <v>488</v>
      </c>
      <c r="C6396" s="2" t="s">
        <v>666</v>
      </c>
      <c r="D6396" s="1" t="s">
        <v>335</v>
      </c>
      <c r="E6396" s="1">
        <v>6110</v>
      </c>
      <c r="F6396" s="1" t="s">
        <v>490</v>
      </c>
      <c r="G6396" s="2" t="s">
        <v>506</v>
      </c>
      <c r="H6396" s="1" t="s">
        <v>507</v>
      </c>
      <c r="I6396" s="1">
        <v>2007</v>
      </c>
      <c r="J6396" s="1">
        <v>2007</v>
      </c>
      <c r="K6396" s="1" t="s">
        <v>493</v>
      </c>
      <c r="L6396" s="1">
        <v>0</v>
      </c>
      <c r="M6396" s="1" t="s">
        <v>504</v>
      </c>
      <c r="N6396" s="1" t="s">
        <v>505</v>
      </c>
    </row>
    <row r="6397" spans="1:14" hidden="1" x14ac:dyDescent="0.35">
      <c r="A6397" s="1" t="s">
        <v>487</v>
      </c>
      <c r="B6397" s="1" t="s">
        <v>488</v>
      </c>
      <c r="C6397" s="2" t="s">
        <v>666</v>
      </c>
      <c r="D6397" s="1" t="s">
        <v>335</v>
      </c>
      <c r="E6397" s="1">
        <v>6110</v>
      </c>
      <c r="F6397" s="1" t="s">
        <v>490</v>
      </c>
      <c r="G6397" s="2" t="s">
        <v>506</v>
      </c>
      <c r="H6397" s="1" t="s">
        <v>507</v>
      </c>
      <c r="I6397" s="1">
        <v>2008</v>
      </c>
      <c r="J6397" s="1">
        <v>2008</v>
      </c>
      <c r="K6397" s="1" t="s">
        <v>493</v>
      </c>
      <c r="L6397" s="1">
        <v>0</v>
      </c>
      <c r="M6397" s="1" t="s">
        <v>504</v>
      </c>
      <c r="N6397" s="1" t="s">
        <v>505</v>
      </c>
    </row>
    <row r="6398" spans="1:14" hidden="1" x14ac:dyDescent="0.35">
      <c r="A6398" s="1" t="s">
        <v>487</v>
      </c>
      <c r="B6398" s="1" t="s">
        <v>488</v>
      </c>
      <c r="C6398" s="2" t="s">
        <v>666</v>
      </c>
      <c r="D6398" s="1" t="s">
        <v>335</v>
      </c>
      <c r="E6398" s="1">
        <v>6110</v>
      </c>
      <c r="F6398" s="1" t="s">
        <v>490</v>
      </c>
      <c r="G6398" s="2" t="s">
        <v>506</v>
      </c>
      <c r="H6398" s="1" t="s">
        <v>507</v>
      </c>
      <c r="I6398" s="1">
        <v>2009</v>
      </c>
      <c r="J6398" s="1">
        <v>2009</v>
      </c>
      <c r="K6398" s="1" t="s">
        <v>493</v>
      </c>
      <c r="L6398" s="1">
        <v>0</v>
      </c>
      <c r="M6398" s="1" t="s">
        <v>504</v>
      </c>
      <c r="N6398" s="1" t="s">
        <v>505</v>
      </c>
    </row>
    <row r="6399" spans="1:14" hidden="1" x14ac:dyDescent="0.35">
      <c r="A6399" s="1" t="s">
        <v>487</v>
      </c>
      <c r="B6399" s="1" t="s">
        <v>488</v>
      </c>
      <c r="C6399" s="2" t="s">
        <v>666</v>
      </c>
      <c r="D6399" s="1" t="s">
        <v>335</v>
      </c>
      <c r="E6399" s="1">
        <v>6110</v>
      </c>
      <c r="F6399" s="1" t="s">
        <v>490</v>
      </c>
      <c r="G6399" s="2" t="s">
        <v>506</v>
      </c>
      <c r="H6399" s="1" t="s">
        <v>507</v>
      </c>
      <c r="I6399" s="1">
        <v>2010</v>
      </c>
      <c r="J6399" s="1">
        <v>2010</v>
      </c>
      <c r="K6399" s="1" t="s">
        <v>493</v>
      </c>
      <c r="L6399" s="1">
        <v>0</v>
      </c>
      <c r="M6399" s="1" t="s">
        <v>504</v>
      </c>
      <c r="N6399" s="1" t="s">
        <v>505</v>
      </c>
    </row>
    <row r="6400" spans="1:14" hidden="1" x14ac:dyDescent="0.35">
      <c r="A6400" s="1" t="s">
        <v>487</v>
      </c>
      <c r="B6400" s="1" t="s">
        <v>488</v>
      </c>
      <c r="C6400" s="2" t="s">
        <v>666</v>
      </c>
      <c r="D6400" s="1" t="s">
        <v>335</v>
      </c>
      <c r="E6400" s="1">
        <v>6110</v>
      </c>
      <c r="F6400" s="1" t="s">
        <v>490</v>
      </c>
      <c r="G6400" s="2" t="s">
        <v>506</v>
      </c>
      <c r="H6400" s="1" t="s">
        <v>507</v>
      </c>
      <c r="I6400" s="1">
        <v>2011</v>
      </c>
      <c r="J6400" s="1">
        <v>2011</v>
      </c>
      <c r="K6400" s="1" t="s">
        <v>493</v>
      </c>
      <c r="L6400" s="1">
        <v>0</v>
      </c>
      <c r="M6400" s="1" t="s">
        <v>504</v>
      </c>
      <c r="N6400" s="1" t="s">
        <v>505</v>
      </c>
    </row>
    <row r="6401" spans="1:14" hidden="1" x14ac:dyDescent="0.35">
      <c r="A6401" s="1" t="s">
        <v>487</v>
      </c>
      <c r="B6401" s="1" t="s">
        <v>488</v>
      </c>
      <c r="C6401" s="2" t="s">
        <v>666</v>
      </c>
      <c r="D6401" s="1" t="s">
        <v>335</v>
      </c>
      <c r="E6401" s="1">
        <v>6110</v>
      </c>
      <c r="F6401" s="1" t="s">
        <v>490</v>
      </c>
      <c r="G6401" s="2" t="s">
        <v>506</v>
      </c>
      <c r="H6401" s="1" t="s">
        <v>507</v>
      </c>
      <c r="I6401" s="1">
        <v>2012</v>
      </c>
      <c r="J6401" s="1">
        <v>2012</v>
      </c>
      <c r="K6401" s="1" t="s">
        <v>493</v>
      </c>
      <c r="L6401" s="1">
        <v>0</v>
      </c>
      <c r="M6401" s="1" t="s">
        <v>504</v>
      </c>
      <c r="N6401" s="1" t="s">
        <v>505</v>
      </c>
    </row>
    <row r="6402" spans="1:14" hidden="1" x14ac:dyDescent="0.35">
      <c r="A6402" s="1" t="s">
        <v>487</v>
      </c>
      <c r="B6402" s="1" t="s">
        <v>488</v>
      </c>
      <c r="C6402" s="2" t="s">
        <v>666</v>
      </c>
      <c r="D6402" s="1" t="s">
        <v>335</v>
      </c>
      <c r="E6402" s="1">
        <v>6110</v>
      </c>
      <c r="F6402" s="1" t="s">
        <v>490</v>
      </c>
      <c r="G6402" s="2" t="s">
        <v>506</v>
      </c>
      <c r="H6402" s="1" t="s">
        <v>507</v>
      </c>
      <c r="I6402" s="1">
        <v>2013</v>
      </c>
      <c r="J6402" s="1">
        <v>2013</v>
      </c>
      <c r="K6402" s="1" t="s">
        <v>493</v>
      </c>
      <c r="L6402" s="1">
        <v>0</v>
      </c>
      <c r="M6402" s="1" t="s">
        <v>504</v>
      </c>
      <c r="N6402" s="1" t="s">
        <v>505</v>
      </c>
    </row>
    <row r="6403" spans="1:14" hidden="1" x14ac:dyDescent="0.35">
      <c r="A6403" s="1" t="s">
        <v>487</v>
      </c>
      <c r="B6403" s="1" t="s">
        <v>488</v>
      </c>
      <c r="C6403" s="2" t="s">
        <v>666</v>
      </c>
      <c r="D6403" s="1" t="s">
        <v>335</v>
      </c>
      <c r="E6403" s="1">
        <v>6110</v>
      </c>
      <c r="F6403" s="1" t="s">
        <v>490</v>
      </c>
      <c r="G6403" s="2" t="s">
        <v>506</v>
      </c>
      <c r="H6403" s="1" t="s">
        <v>507</v>
      </c>
      <c r="I6403" s="1">
        <v>2014</v>
      </c>
      <c r="J6403" s="1">
        <v>2014</v>
      </c>
      <c r="K6403" s="1" t="s">
        <v>493</v>
      </c>
      <c r="L6403" s="1">
        <v>0</v>
      </c>
      <c r="M6403" s="1" t="s">
        <v>504</v>
      </c>
      <c r="N6403" s="1" t="s">
        <v>505</v>
      </c>
    </row>
    <row r="6404" spans="1:14" hidden="1" x14ac:dyDescent="0.35">
      <c r="A6404" s="1" t="s">
        <v>487</v>
      </c>
      <c r="B6404" s="1" t="s">
        <v>488</v>
      </c>
      <c r="C6404" s="2" t="s">
        <v>666</v>
      </c>
      <c r="D6404" s="1" t="s">
        <v>335</v>
      </c>
      <c r="E6404" s="1">
        <v>6110</v>
      </c>
      <c r="F6404" s="1" t="s">
        <v>490</v>
      </c>
      <c r="G6404" s="2" t="s">
        <v>506</v>
      </c>
      <c r="H6404" s="1" t="s">
        <v>507</v>
      </c>
      <c r="I6404" s="1">
        <v>2015</v>
      </c>
      <c r="J6404" s="1">
        <v>2015</v>
      </c>
      <c r="K6404" s="1" t="s">
        <v>493</v>
      </c>
      <c r="L6404" s="1">
        <v>12.29</v>
      </c>
      <c r="M6404" s="1" t="s">
        <v>504</v>
      </c>
      <c r="N6404" s="1" t="s">
        <v>505</v>
      </c>
    </row>
    <row r="6405" spans="1:14" hidden="1" x14ac:dyDescent="0.35">
      <c r="A6405" s="1" t="s">
        <v>487</v>
      </c>
      <c r="B6405" s="1" t="s">
        <v>488</v>
      </c>
      <c r="C6405" s="2" t="s">
        <v>666</v>
      </c>
      <c r="D6405" s="1" t="s">
        <v>335</v>
      </c>
      <c r="E6405" s="1">
        <v>6110</v>
      </c>
      <c r="F6405" s="1" t="s">
        <v>490</v>
      </c>
      <c r="G6405" s="2" t="s">
        <v>497</v>
      </c>
      <c r="H6405" s="1" t="s">
        <v>498</v>
      </c>
      <c r="I6405" s="1">
        <v>2002</v>
      </c>
      <c r="J6405" s="1">
        <v>2002</v>
      </c>
      <c r="K6405" s="1" t="s">
        <v>493</v>
      </c>
      <c r="L6405" s="1">
        <v>18.05</v>
      </c>
      <c r="M6405" s="1" t="s">
        <v>504</v>
      </c>
      <c r="N6405" s="1" t="s">
        <v>505</v>
      </c>
    </row>
    <row r="6406" spans="1:14" hidden="1" x14ac:dyDescent="0.35">
      <c r="A6406" s="1" t="s">
        <v>487</v>
      </c>
      <c r="B6406" s="1" t="s">
        <v>488</v>
      </c>
      <c r="C6406" s="2" t="s">
        <v>666</v>
      </c>
      <c r="D6406" s="1" t="s">
        <v>335</v>
      </c>
      <c r="E6406" s="1">
        <v>6110</v>
      </c>
      <c r="F6406" s="1" t="s">
        <v>490</v>
      </c>
      <c r="G6406" s="2" t="s">
        <v>497</v>
      </c>
      <c r="H6406" s="1" t="s">
        <v>498</v>
      </c>
      <c r="I6406" s="1">
        <v>2003</v>
      </c>
      <c r="J6406" s="1">
        <v>2003</v>
      </c>
      <c r="K6406" s="1" t="s">
        <v>493</v>
      </c>
      <c r="L6406" s="1">
        <v>8.67</v>
      </c>
      <c r="M6406" s="1" t="s">
        <v>504</v>
      </c>
      <c r="N6406" s="1" t="s">
        <v>505</v>
      </c>
    </row>
    <row r="6407" spans="1:14" hidden="1" x14ac:dyDescent="0.35">
      <c r="A6407" s="1" t="s">
        <v>487</v>
      </c>
      <c r="B6407" s="1" t="s">
        <v>488</v>
      </c>
      <c r="C6407" s="2" t="s">
        <v>666</v>
      </c>
      <c r="D6407" s="1" t="s">
        <v>335</v>
      </c>
      <c r="E6407" s="1">
        <v>6110</v>
      </c>
      <c r="F6407" s="1" t="s">
        <v>490</v>
      </c>
      <c r="G6407" s="2" t="s">
        <v>497</v>
      </c>
      <c r="H6407" s="1" t="s">
        <v>498</v>
      </c>
      <c r="I6407" s="1">
        <v>2005</v>
      </c>
      <c r="J6407" s="1">
        <v>2005</v>
      </c>
      <c r="K6407" s="1" t="s">
        <v>493</v>
      </c>
      <c r="L6407" s="1">
        <v>48.95</v>
      </c>
      <c r="M6407" s="1" t="s">
        <v>504</v>
      </c>
      <c r="N6407" s="1" t="s">
        <v>505</v>
      </c>
    </row>
    <row r="6408" spans="1:14" hidden="1" x14ac:dyDescent="0.35">
      <c r="A6408" s="1" t="s">
        <v>487</v>
      </c>
      <c r="B6408" s="1" t="s">
        <v>488</v>
      </c>
      <c r="C6408" s="2" t="s">
        <v>666</v>
      </c>
      <c r="D6408" s="1" t="s">
        <v>335</v>
      </c>
      <c r="E6408" s="1">
        <v>6110</v>
      </c>
      <c r="F6408" s="1" t="s">
        <v>490</v>
      </c>
      <c r="G6408" s="2" t="s">
        <v>497</v>
      </c>
      <c r="H6408" s="1" t="s">
        <v>498</v>
      </c>
      <c r="I6408" s="1">
        <v>2006</v>
      </c>
      <c r="J6408" s="1">
        <v>2006</v>
      </c>
      <c r="K6408" s="1" t="s">
        <v>493</v>
      </c>
      <c r="L6408" s="1">
        <v>64.63</v>
      </c>
      <c r="M6408" s="1" t="s">
        <v>504</v>
      </c>
      <c r="N6408" s="1" t="s">
        <v>505</v>
      </c>
    </row>
    <row r="6409" spans="1:14" hidden="1" x14ac:dyDescent="0.35">
      <c r="A6409" s="1" t="s">
        <v>487</v>
      </c>
      <c r="B6409" s="1" t="s">
        <v>488</v>
      </c>
      <c r="C6409" s="2" t="s">
        <v>666</v>
      </c>
      <c r="D6409" s="1" t="s">
        <v>335</v>
      </c>
      <c r="E6409" s="1">
        <v>6110</v>
      </c>
      <c r="F6409" s="1" t="s">
        <v>490</v>
      </c>
      <c r="G6409" s="2" t="s">
        <v>497</v>
      </c>
      <c r="H6409" s="1" t="s">
        <v>498</v>
      </c>
      <c r="I6409" s="1">
        <v>2007</v>
      </c>
      <c r="J6409" s="1">
        <v>2007</v>
      </c>
      <c r="K6409" s="1" t="s">
        <v>493</v>
      </c>
      <c r="L6409" s="1">
        <v>96.42</v>
      </c>
      <c r="M6409" s="1" t="s">
        <v>504</v>
      </c>
      <c r="N6409" s="1" t="s">
        <v>505</v>
      </c>
    </row>
    <row r="6410" spans="1:14" hidden="1" x14ac:dyDescent="0.35">
      <c r="A6410" s="1" t="s">
        <v>487</v>
      </c>
      <c r="B6410" s="1" t="s">
        <v>488</v>
      </c>
      <c r="C6410" s="2" t="s">
        <v>666</v>
      </c>
      <c r="D6410" s="1" t="s">
        <v>335</v>
      </c>
      <c r="E6410" s="1">
        <v>6110</v>
      </c>
      <c r="F6410" s="1" t="s">
        <v>490</v>
      </c>
      <c r="G6410" s="2" t="s">
        <v>497</v>
      </c>
      <c r="H6410" s="1" t="s">
        <v>498</v>
      </c>
      <c r="I6410" s="1">
        <v>2008</v>
      </c>
      <c r="J6410" s="1">
        <v>2008</v>
      </c>
      <c r="K6410" s="1" t="s">
        <v>493</v>
      </c>
      <c r="L6410" s="1">
        <v>281.22000000000003</v>
      </c>
      <c r="M6410" s="1" t="s">
        <v>504</v>
      </c>
      <c r="N6410" s="1" t="s">
        <v>505</v>
      </c>
    </row>
    <row r="6411" spans="1:14" hidden="1" x14ac:dyDescent="0.35">
      <c r="A6411" s="1" t="s">
        <v>487</v>
      </c>
      <c r="B6411" s="1" t="s">
        <v>488</v>
      </c>
      <c r="C6411" s="2" t="s">
        <v>666</v>
      </c>
      <c r="D6411" s="1" t="s">
        <v>335</v>
      </c>
      <c r="E6411" s="1">
        <v>6110</v>
      </c>
      <c r="F6411" s="1" t="s">
        <v>490</v>
      </c>
      <c r="G6411" s="2" t="s">
        <v>497</v>
      </c>
      <c r="H6411" s="1" t="s">
        <v>498</v>
      </c>
      <c r="I6411" s="1">
        <v>2009</v>
      </c>
      <c r="J6411" s="1">
        <v>2009</v>
      </c>
      <c r="K6411" s="1" t="s">
        <v>493</v>
      </c>
      <c r="L6411" s="1">
        <v>343.51</v>
      </c>
      <c r="M6411" s="1" t="s">
        <v>504</v>
      </c>
      <c r="N6411" s="1" t="s">
        <v>505</v>
      </c>
    </row>
    <row r="6412" spans="1:14" hidden="1" x14ac:dyDescent="0.35">
      <c r="A6412" s="1" t="s">
        <v>487</v>
      </c>
      <c r="B6412" s="1" t="s">
        <v>488</v>
      </c>
      <c r="C6412" s="2" t="s">
        <v>666</v>
      </c>
      <c r="D6412" s="1" t="s">
        <v>335</v>
      </c>
      <c r="E6412" s="1">
        <v>6110</v>
      </c>
      <c r="F6412" s="1" t="s">
        <v>490</v>
      </c>
      <c r="G6412" s="2" t="s">
        <v>497</v>
      </c>
      <c r="H6412" s="1" t="s">
        <v>498</v>
      </c>
      <c r="I6412" s="1">
        <v>2010</v>
      </c>
      <c r="J6412" s="1">
        <v>2010</v>
      </c>
      <c r="K6412" s="1" t="s">
        <v>493</v>
      </c>
      <c r="L6412" s="1">
        <v>164.05</v>
      </c>
      <c r="M6412" s="1" t="s">
        <v>504</v>
      </c>
      <c r="N6412" s="1" t="s">
        <v>505</v>
      </c>
    </row>
    <row r="6413" spans="1:14" hidden="1" x14ac:dyDescent="0.35">
      <c r="A6413" s="1" t="s">
        <v>487</v>
      </c>
      <c r="B6413" s="1" t="s">
        <v>488</v>
      </c>
      <c r="C6413" s="2" t="s">
        <v>666</v>
      </c>
      <c r="D6413" s="1" t="s">
        <v>335</v>
      </c>
      <c r="E6413" s="1">
        <v>6110</v>
      </c>
      <c r="F6413" s="1" t="s">
        <v>490</v>
      </c>
      <c r="G6413" s="2" t="s">
        <v>497</v>
      </c>
      <c r="H6413" s="1" t="s">
        <v>498</v>
      </c>
      <c r="I6413" s="1">
        <v>2011</v>
      </c>
      <c r="J6413" s="1">
        <v>2011</v>
      </c>
      <c r="K6413" s="1" t="s">
        <v>493</v>
      </c>
      <c r="L6413" s="1">
        <v>141.18</v>
      </c>
      <c r="M6413" s="1" t="s">
        <v>504</v>
      </c>
      <c r="N6413" s="1" t="s">
        <v>505</v>
      </c>
    </row>
    <row r="6414" spans="1:14" hidden="1" x14ac:dyDescent="0.35">
      <c r="A6414" s="1" t="s">
        <v>487</v>
      </c>
      <c r="B6414" s="1" t="s">
        <v>488</v>
      </c>
      <c r="C6414" s="2" t="s">
        <v>666</v>
      </c>
      <c r="D6414" s="1" t="s">
        <v>335</v>
      </c>
      <c r="E6414" s="1">
        <v>6110</v>
      </c>
      <c r="F6414" s="1" t="s">
        <v>490</v>
      </c>
      <c r="G6414" s="2" t="s">
        <v>497</v>
      </c>
      <c r="H6414" s="1" t="s">
        <v>498</v>
      </c>
      <c r="I6414" s="1">
        <v>2012</v>
      </c>
      <c r="J6414" s="1">
        <v>2012</v>
      </c>
      <c r="K6414" s="1" t="s">
        <v>493</v>
      </c>
      <c r="L6414" s="1">
        <v>148.87</v>
      </c>
      <c r="M6414" s="1" t="s">
        <v>504</v>
      </c>
      <c r="N6414" s="1" t="s">
        <v>505</v>
      </c>
    </row>
    <row r="6415" spans="1:14" hidden="1" x14ac:dyDescent="0.35">
      <c r="A6415" s="1" t="s">
        <v>487</v>
      </c>
      <c r="B6415" s="1" t="s">
        <v>488</v>
      </c>
      <c r="C6415" s="2" t="s">
        <v>666</v>
      </c>
      <c r="D6415" s="1" t="s">
        <v>335</v>
      </c>
      <c r="E6415" s="1">
        <v>6110</v>
      </c>
      <c r="F6415" s="1" t="s">
        <v>490</v>
      </c>
      <c r="G6415" s="2" t="s">
        <v>497</v>
      </c>
      <c r="H6415" s="1" t="s">
        <v>498</v>
      </c>
      <c r="I6415" s="1">
        <v>2013</v>
      </c>
      <c r="J6415" s="1">
        <v>2013</v>
      </c>
      <c r="K6415" s="1" t="s">
        <v>493</v>
      </c>
      <c r="L6415" s="1">
        <v>158.54</v>
      </c>
      <c r="M6415" s="1" t="s">
        <v>504</v>
      </c>
      <c r="N6415" s="1" t="s">
        <v>505</v>
      </c>
    </row>
    <row r="6416" spans="1:14" hidden="1" x14ac:dyDescent="0.35">
      <c r="A6416" s="1" t="s">
        <v>487</v>
      </c>
      <c r="B6416" s="1" t="s">
        <v>488</v>
      </c>
      <c r="C6416" s="2" t="s">
        <v>666</v>
      </c>
      <c r="D6416" s="1" t="s">
        <v>335</v>
      </c>
      <c r="E6416" s="1">
        <v>6110</v>
      </c>
      <c r="F6416" s="1" t="s">
        <v>490</v>
      </c>
      <c r="G6416" s="2" t="s">
        <v>497</v>
      </c>
      <c r="H6416" s="1" t="s">
        <v>498</v>
      </c>
      <c r="I6416" s="1">
        <v>2014</v>
      </c>
      <c r="J6416" s="1">
        <v>2014</v>
      </c>
      <c r="K6416" s="1" t="s">
        <v>493</v>
      </c>
      <c r="L6416" s="1">
        <v>504.04</v>
      </c>
      <c r="M6416" s="1" t="s">
        <v>504</v>
      </c>
      <c r="N6416" s="1" t="s">
        <v>505</v>
      </c>
    </row>
    <row r="6417" spans="1:14" hidden="1" x14ac:dyDescent="0.35">
      <c r="A6417" s="1" t="s">
        <v>487</v>
      </c>
      <c r="B6417" s="1" t="s">
        <v>488</v>
      </c>
      <c r="C6417" s="2" t="s">
        <v>666</v>
      </c>
      <c r="D6417" s="1" t="s">
        <v>335</v>
      </c>
      <c r="E6417" s="1">
        <v>6110</v>
      </c>
      <c r="F6417" s="1" t="s">
        <v>490</v>
      </c>
      <c r="G6417" s="2" t="s">
        <v>497</v>
      </c>
      <c r="H6417" s="1" t="s">
        <v>498</v>
      </c>
      <c r="I6417" s="1">
        <v>2015</v>
      </c>
      <c r="J6417" s="1">
        <v>2015</v>
      </c>
      <c r="K6417" s="1" t="s">
        <v>493</v>
      </c>
      <c r="L6417" s="1">
        <v>4.7</v>
      </c>
      <c r="M6417" s="1" t="s">
        <v>504</v>
      </c>
      <c r="N6417" s="1" t="s">
        <v>505</v>
      </c>
    </row>
    <row r="6418" spans="1:14" hidden="1" x14ac:dyDescent="0.35">
      <c r="A6418" s="1" t="s">
        <v>487</v>
      </c>
      <c r="B6418" s="1" t="s">
        <v>488</v>
      </c>
      <c r="C6418" s="2" t="s">
        <v>666</v>
      </c>
      <c r="D6418" s="1" t="s">
        <v>335</v>
      </c>
      <c r="E6418" s="1">
        <v>6110</v>
      </c>
      <c r="F6418" s="1" t="s">
        <v>490</v>
      </c>
      <c r="G6418" s="2" t="s">
        <v>499</v>
      </c>
      <c r="H6418" s="1" t="s">
        <v>500</v>
      </c>
      <c r="I6418" s="1">
        <v>2001</v>
      </c>
      <c r="J6418" s="1">
        <v>2001</v>
      </c>
      <c r="K6418" s="1" t="s">
        <v>493</v>
      </c>
      <c r="L6418" s="1">
        <v>58.34</v>
      </c>
      <c r="M6418" s="1" t="s">
        <v>504</v>
      </c>
      <c r="N6418" s="1" t="s">
        <v>505</v>
      </c>
    </row>
    <row r="6419" spans="1:14" hidden="1" x14ac:dyDescent="0.35">
      <c r="A6419" s="1" t="s">
        <v>487</v>
      </c>
      <c r="B6419" s="1" t="s">
        <v>488</v>
      </c>
      <c r="C6419" s="2" t="s">
        <v>666</v>
      </c>
      <c r="D6419" s="1" t="s">
        <v>335</v>
      </c>
      <c r="E6419" s="1">
        <v>6110</v>
      </c>
      <c r="F6419" s="1" t="s">
        <v>490</v>
      </c>
      <c r="G6419" s="2" t="s">
        <v>499</v>
      </c>
      <c r="H6419" s="1" t="s">
        <v>500</v>
      </c>
      <c r="I6419" s="1">
        <v>2002</v>
      </c>
      <c r="J6419" s="1">
        <v>2002</v>
      </c>
      <c r="K6419" s="1" t="s">
        <v>493</v>
      </c>
      <c r="L6419" s="1">
        <v>31.14</v>
      </c>
      <c r="M6419" s="1" t="s">
        <v>504</v>
      </c>
      <c r="N6419" s="1" t="s">
        <v>505</v>
      </c>
    </row>
    <row r="6420" spans="1:14" hidden="1" x14ac:dyDescent="0.35">
      <c r="A6420" s="1" t="s">
        <v>487</v>
      </c>
      <c r="B6420" s="1" t="s">
        <v>488</v>
      </c>
      <c r="C6420" s="2" t="s">
        <v>666</v>
      </c>
      <c r="D6420" s="1" t="s">
        <v>335</v>
      </c>
      <c r="E6420" s="1">
        <v>6110</v>
      </c>
      <c r="F6420" s="1" t="s">
        <v>490</v>
      </c>
      <c r="G6420" s="2" t="s">
        <v>499</v>
      </c>
      <c r="H6420" s="1" t="s">
        <v>500</v>
      </c>
      <c r="I6420" s="1">
        <v>2003</v>
      </c>
      <c r="J6420" s="1">
        <v>2003</v>
      </c>
      <c r="K6420" s="1" t="s">
        <v>493</v>
      </c>
      <c r="L6420" s="1">
        <v>37.4</v>
      </c>
      <c r="M6420" s="1" t="s">
        <v>504</v>
      </c>
      <c r="N6420" s="1" t="s">
        <v>505</v>
      </c>
    </row>
    <row r="6421" spans="1:14" hidden="1" x14ac:dyDescent="0.35">
      <c r="A6421" s="1" t="s">
        <v>487</v>
      </c>
      <c r="B6421" s="1" t="s">
        <v>488</v>
      </c>
      <c r="C6421" s="2" t="s">
        <v>666</v>
      </c>
      <c r="D6421" s="1" t="s">
        <v>335</v>
      </c>
      <c r="E6421" s="1">
        <v>6110</v>
      </c>
      <c r="F6421" s="1" t="s">
        <v>490</v>
      </c>
      <c r="G6421" s="2" t="s">
        <v>499</v>
      </c>
      <c r="H6421" s="1" t="s">
        <v>500</v>
      </c>
      <c r="I6421" s="1">
        <v>2004</v>
      </c>
      <c r="J6421" s="1">
        <v>2004</v>
      </c>
      <c r="K6421" s="1" t="s">
        <v>493</v>
      </c>
      <c r="L6421" s="1">
        <v>141.57</v>
      </c>
      <c r="M6421" s="1" t="s">
        <v>504</v>
      </c>
      <c r="N6421" s="1" t="s">
        <v>505</v>
      </c>
    </row>
    <row r="6422" spans="1:14" hidden="1" x14ac:dyDescent="0.35">
      <c r="A6422" s="1" t="s">
        <v>487</v>
      </c>
      <c r="B6422" s="1" t="s">
        <v>488</v>
      </c>
      <c r="C6422" s="2" t="s">
        <v>666</v>
      </c>
      <c r="D6422" s="1" t="s">
        <v>335</v>
      </c>
      <c r="E6422" s="1">
        <v>6110</v>
      </c>
      <c r="F6422" s="1" t="s">
        <v>490</v>
      </c>
      <c r="G6422" s="2" t="s">
        <v>499</v>
      </c>
      <c r="H6422" s="1" t="s">
        <v>500</v>
      </c>
      <c r="I6422" s="1">
        <v>2005</v>
      </c>
      <c r="J6422" s="1">
        <v>2005</v>
      </c>
      <c r="K6422" s="1" t="s">
        <v>493</v>
      </c>
      <c r="L6422" s="1">
        <v>74.3</v>
      </c>
      <c r="M6422" s="1" t="s">
        <v>504</v>
      </c>
      <c r="N6422" s="1" t="s">
        <v>505</v>
      </c>
    </row>
    <row r="6423" spans="1:14" hidden="1" x14ac:dyDescent="0.35">
      <c r="A6423" s="1" t="s">
        <v>487</v>
      </c>
      <c r="B6423" s="1" t="s">
        <v>488</v>
      </c>
      <c r="C6423" s="2" t="s">
        <v>666</v>
      </c>
      <c r="D6423" s="1" t="s">
        <v>335</v>
      </c>
      <c r="E6423" s="1">
        <v>6110</v>
      </c>
      <c r="F6423" s="1" t="s">
        <v>490</v>
      </c>
      <c r="G6423" s="2" t="s">
        <v>499</v>
      </c>
      <c r="H6423" s="1" t="s">
        <v>500</v>
      </c>
      <c r="I6423" s="1">
        <v>2006</v>
      </c>
      <c r="J6423" s="1">
        <v>2006</v>
      </c>
      <c r="K6423" s="1" t="s">
        <v>493</v>
      </c>
      <c r="L6423" s="1">
        <v>103.81</v>
      </c>
      <c r="M6423" s="1" t="s">
        <v>504</v>
      </c>
      <c r="N6423" s="1" t="s">
        <v>505</v>
      </c>
    </row>
    <row r="6424" spans="1:14" hidden="1" x14ac:dyDescent="0.35">
      <c r="A6424" s="1" t="s">
        <v>487</v>
      </c>
      <c r="B6424" s="1" t="s">
        <v>488</v>
      </c>
      <c r="C6424" s="2" t="s">
        <v>666</v>
      </c>
      <c r="D6424" s="1" t="s">
        <v>335</v>
      </c>
      <c r="E6424" s="1">
        <v>6110</v>
      </c>
      <c r="F6424" s="1" t="s">
        <v>490</v>
      </c>
      <c r="G6424" s="2" t="s">
        <v>499</v>
      </c>
      <c r="H6424" s="1" t="s">
        <v>500</v>
      </c>
      <c r="I6424" s="1">
        <v>2007</v>
      </c>
      <c r="J6424" s="1">
        <v>2007</v>
      </c>
      <c r="K6424" s="1" t="s">
        <v>493</v>
      </c>
      <c r="L6424" s="1">
        <v>94.72</v>
      </c>
      <c r="M6424" s="1" t="s">
        <v>504</v>
      </c>
      <c r="N6424" s="1" t="s">
        <v>505</v>
      </c>
    </row>
    <row r="6425" spans="1:14" hidden="1" x14ac:dyDescent="0.35">
      <c r="A6425" s="1" t="s">
        <v>487</v>
      </c>
      <c r="B6425" s="1" t="s">
        <v>488</v>
      </c>
      <c r="C6425" s="2" t="s">
        <v>666</v>
      </c>
      <c r="D6425" s="1" t="s">
        <v>335</v>
      </c>
      <c r="E6425" s="1">
        <v>6110</v>
      </c>
      <c r="F6425" s="1" t="s">
        <v>490</v>
      </c>
      <c r="G6425" s="2" t="s">
        <v>499</v>
      </c>
      <c r="H6425" s="1" t="s">
        <v>500</v>
      </c>
      <c r="I6425" s="1">
        <v>2008</v>
      </c>
      <c r="J6425" s="1">
        <v>2008</v>
      </c>
      <c r="K6425" s="1" t="s">
        <v>493</v>
      </c>
      <c r="L6425" s="1">
        <v>180.79</v>
      </c>
      <c r="M6425" s="1" t="s">
        <v>504</v>
      </c>
      <c r="N6425" s="1" t="s">
        <v>505</v>
      </c>
    </row>
    <row r="6426" spans="1:14" hidden="1" x14ac:dyDescent="0.35">
      <c r="A6426" s="1" t="s">
        <v>487</v>
      </c>
      <c r="B6426" s="1" t="s">
        <v>488</v>
      </c>
      <c r="C6426" s="2" t="s">
        <v>666</v>
      </c>
      <c r="D6426" s="1" t="s">
        <v>335</v>
      </c>
      <c r="E6426" s="1">
        <v>6110</v>
      </c>
      <c r="F6426" s="1" t="s">
        <v>490</v>
      </c>
      <c r="G6426" s="2" t="s">
        <v>499</v>
      </c>
      <c r="H6426" s="1" t="s">
        <v>500</v>
      </c>
      <c r="I6426" s="1">
        <v>2009</v>
      </c>
      <c r="J6426" s="1">
        <v>2009</v>
      </c>
      <c r="K6426" s="1" t="s">
        <v>493</v>
      </c>
      <c r="L6426" s="1">
        <v>163.19</v>
      </c>
      <c r="M6426" s="1" t="s">
        <v>504</v>
      </c>
      <c r="N6426" s="1" t="s">
        <v>505</v>
      </c>
    </row>
    <row r="6427" spans="1:14" hidden="1" x14ac:dyDescent="0.35">
      <c r="A6427" s="1" t="s">
        <v>487</v>
      </c>
      <c r="B6427" s="1" t="s">
        <v>488</v>
      </c>
      <c r="C6427" s="2" t="s">
        <v>666</v>
      </c>
      <c r="D6427" s="1" t="s">
        <v>335</v>
      </c>
      <c r="E6427" s="1">
        <v>6110</v>
      </c>
      <c r="F6427" s="1" t="s">
        <v>490</v>
      </c>
      <c r="G6427" s="2" t="s">
        <v>499</v>
      </c>
      <c r="H6427" s="1" t="s">
        <v>500</v>
      </c>
      <c r="I6427" s="1">
        <v>2010</v>
      </c>
      <c r="J6427" s="1">
        <v>2010</v>
      </c>
      <c r="K6427" s="1" t="s">
        <v>493</v>
      </c>
      <c r="L6427" s="1">
        <v>149.53</v>
      </c>
      <c r="M6427" s="1" t="s">
        <v>504</v>
      </c>
      <c r="N6427" s="1" t="s">
        <v>505</v>
      </c>
    </row>
    <row r="6428" spans="1:14" hidden="1" x14ac:dyDescent="0.35">
      <c r="A6428" s="1" t="s">
        <v>487</v>
      </c>
      <c r="B6428" s="1" t="s">
        <v>488</v>
      </c>
      <c r="C6428" s="2" t="s">
        <v>666</v>
      </c>
      <c r="D6428" s="1" t="s">
        <v>335</v>
      </c>
      <c r="E6428" s="1">
        <v>6110</v>
      </c>
      <c r="F6428" s="1" t="s">
        <v>490</v>
      </c>
      <c r="G6428" s="2" t="s">
        <v>499</v>
      </c>
      <c r="H6428" s="1" t="s">
        <v>500</v>
      </c>
      <c r="I6428" s="1">
        <v>2011</v>
      </c>
      <c r="J6428" s="1">
        <v>2011</v>
      </c>
      <c r="K6428" s="1" t="s">
        <v>493</v>
      </c>
      <c r="L6428" s="1">
        <v>116.97</v>
      </c>
      <c r="M6428" s="1" t="s">
        <v>504</v>
      </c>
      <c r="N6428" s="1" t="s">
        <v>505</v>
      </c>
    </row>
    <row r="6429" spans="1:14" hidden="1" x14ac:dyDescent="0.35">
      <c r="A6429" s="1" t="s">
        <v>487</v>
      </c>
      <c r="B6429" s="1" t="s">
        <v>488</v>
      </c>
      <c r="C6429" s="2" t="s">
        <v>666</v>
      </c>
      <c r="D6429" s="1" t="s">
        <v>335</v>
      </c>
      <c r="E6429" s="1">
        <v>6110</v>
      </c>
      <c r="F6429" s="1" t="s">
        <v>490</v>
      </c>
      <c r="G6429" s="2" t="s">
        <v>499</v>
      </c>
      <c r="H6429" s="1" t="s">
        <v>500</v>
      </c>
      <c r="I6429" s="1">
        <v>2012</v>
      </c>
      <c r="J6429" s="1">
        <v>2012</v>
      </c>
      <c r="K6429" s="1" t="s">
        <v>493</v>
      </c>
      <c r="L6429" s="1">
        <v>128.08000000000001</v>
      </c>
      <c r="M6429" s="1" t="s">
        <v>504</v>
      </c>
      <c r="N6429" s="1" t="s">
        <v>505</v>
      </c>
    </row>
    <row r="6430" spans="1:14" hidden="1" x14ac:dyDescent="0.35">
      <c r="A6430" s="1" t="s">
        <v>487</v>
      </c>
      <c r="B6430" s="1" t="s">
        <v>488</v>
      </c>
      <c r="C6430" s="2" t="s">
        <v>666</v>
      </c>
      <c r="D6430" s="1" t="s">
        <v>335</v>
      </c>
      <c r="E6430" s="1">
        <v>6110</v>
      </c>
      <c r="F6430" s="1" t="s">
        <v>490</v>
      </c>
      <c r="G6430" s="2" t="s">
        <v>499</v>
      </c>
      <c r="H6430" s="1" t="s">
        <v>500</v>
      </c>
      <c r="I6430" s="1">
        <v>2013</v>
      </c>
      <c r="J6430" s="1">
        <v>2013</v>
      </c>
      <c r="K6430" s="1" t="s">
        <v>493</v>
      </c>
      <c r="L6430" s="1">
        <v>193.52</v>
      </c>
      <c r="M6430" s="1" t="s">
        <v>504</v>
      </c>
      <c r="N6430" s="1" t="s">
        <v>505</v>
      </c>
    </row>
    <row r="6431" spans="1:14" hidden="1" x14ac:dyDescent="0.35">
      <c r="A6431" s="1" t="s">
        <v>487</v>
      </c>
      <c r="B6431" s="1" t="s">
        <v>488</v>
      </c>
      <c r="C6431" s="2" t="s">
        <v>666</v>
      </c>
      <c r="D6431" s="1" t="s">
        <v>335</v>
      </c>
      <c r="E6431" s="1">
        <v>6110</v>
      </c>
      <c r="F6431" s="1" t="s">
        <v>490</v>
      </c>
      <c r="G6431" s="2" t="s">
        <v>499</v>
      </c>
      <c r="H6431" s="1" t="s">
        <v>500</v>
      </c>
      <c r="I6431" s="1">
        <v>2014</v>
      </c>
      <c r="J6431" s="1">
        <v>2014</v>
      </c>
      <c r="K6431" s="1" t="s">
        <v>493</v>
      </c>
      <c r="L6431" s="1">
        <v>195.55</v>
      </c>
      <c r="M6431" s="1" t="s">
        <v>504</v>
      </c>
      <c r="N6431" s="1" t="s">
        <v>505</v>
      </c>
    </row>
    <row r="6432" spans="1:14" hidden="1" x14ac:dyDescent="0.35">
      <c r="A6432" s="1" t="s">
        <v>487</v>
      </c>
      <c r="B6432" s="1" t="s">
        <v>488</v>
      </c>
      <c r="C6432" s="2" t="s">
        <v>666</v>
      </c>
      <c r="D6432" s="1" t="s">
        <v>335</v>
      </c>
      <c r="E6432" s="1">
        <v>6110</v>
      </c>
      <c r="F6432" s="1" t="s">
        <v>490</v>
      </c>
      <c r="G6432" s="2" t="s">
        <v>499</v>
      </c>
      <c r="H6432" s="1" t="s">
        <v>500</v>
      </c>
      <c r="I6432" s="1">
        <v>2015</v>
      </c>
      <c r="J6432" s="1">
        <v>2015</v>
      </c>
      <c r="K6432" s="1" t="s">
        <v>493</v>
      </c>
      <c r="L6432" s="1">
        <v>120.53</v>
      </c>
      <c r="M6432" s="1" t="s">
        <v>504</v>
      </c>
      <c r="N6432" s="1" t="s">
        <v>505</v>
      </c>
    </row>
    <row r="6433" spans="1:14" hidden="1" x14ac:dyDescent="0.35">
      <c r="A6433" s="1" t="s">
        <v>487</v>
      </c>
      <c r="B6433" s="1" t="s">
        <v>488</v>
      </c>
      <c r="C6433" s="2" t="s">
        <v>666</v>
      </c>
      <c r="D6433" s="1" t="s">
        <v>335</v>
      </c>
      <c r="E6433" s="1">
        <v>6110</v>
      </c>
      <c r="F6433" s="1" t="s">
        <v>490</v>
      </c>
      <c r="G6433" s="2" t="s">
        <v>508</v>
      </c>
      <c r="H6433" s="1" t="s">
        <v>509</v>
      </c>
      <c r="I6433" s="1">
        <v>2001</v>
      </c>
      <c r="J6433" s="1">
        <v>2001</v>
      </c>
      <c r="K6433" s="1" t="s">
        <v>493</v>
      </c>
      <c r="L6433" s="1">
        <v>2.46</v>
      </c>
      <c r="M6433" s="1" t="s">
        <v>504</v>
      </c>
      <c r="N6433" s="1" t="s">
        <v>505</v>
      </c>
    </row>
    <row r="6434" spans="1:14" hidden="1" x14ac:dyDescent="0.35">
      <c r="A6434" s="1" t="s">
        <v>487</v>
      </c>
      <c r="B6434" s="1" t="s">
        <v>488</v>
      </c>
      <c r="C6434" s="2" t="s">
        <v>666</v>
      </c>
      <c r="D6434" s="1" t="s">
        <v>335</v>
      </c>
      <c r="E6434" s="1">
        <v>6110</v>
      </c>
      <c r="F6434" s="1" t="s">
        <v>490</v>
      </c>
      <c r="G6434" s="2" t="s">
        <v>508</v>
      </c>
      <c r="H6434" s="1" t="s">
        <v>509</v>
      </c>
      <c r="I6434" s="1">
        <v>2002</v>
      </c>
      <c r="J6434" s="1">
        <v>2002</v>
      </c>
      <c r="K6434" s="1" t="s">
        <v>493</v>
      </c>
      <c r="L6434" s="1">
        <v>0</v>
      </c>
      <c r="M6434" s="1" t="s">
        <v>504</v>
      </c>
      <c r="N6434" s="1" t="s">
        <v>505</v>
      </c>
    </row>
    <row r="6435" spans="1:14" hidden="1" x14ac:dyDescent="0.35">
      <c r="A6435" s="1" t="s">
        <v>487</v>
      </c>
      <c r="B6435" s="1" t="s">
        <v>488</v>
      </c>
      <c r="C6435" s="2" t="s">
        <v>666</v>
      </c>
      <c r="D6435" s="1" t="s">
        <v>335</v>
      </c>
      <c r="E6435" s="1">
        <v>6110</v>
      </c>
      <c r="F6435" s="1" t="s">
        <v>490</v>
      </c>
      <c r="G6435" s="2" t="s">
        <v>508</v>
      </c>
      <c r="H6435" s="1" t="s">
        <v>509</v>
      </c>
      <c r="I6435" s="1">
        <v>2003</v>
      </c>
      <c r="J6435" s="1">
        <v>2003</v>
      </c>
      <c r="K6435" s="1" t="s">
        <v>493</v>
      </c>
      <c r="L6435" s="1">
        <v>0</v>
      </c>
      <c r="M6435" s="1" t="s">
        <v>504</v>
      </c>
      <c r="N6435" s="1" t="s">
        <v>505</v>
      </c>
    </row>
    <row r="6436" spans="1:14" hidden="1" x14ac:dyDescent="0.35">
      <c r="A6436" s="1" t="s">
        <v>487</v>
      </c>
      <c r="B6436" s="1" t="s">
        <v>488</v>
      </c>
      <c r="C6436" s="2" t="s">
        <v>666</v>
      </c>
      <c r="D6436" s="1" t="s">
        <v>335</v>
      </c>
      <c r="E6436" s="1">
        <v>6110</v>
      </c>
      <c r="F6436" s="1" t="s">
        <v>490</v>
      </c>
      <c r="G6436" s="2" t="s">
        <v>508</v>
      </c>
      <c r="H6436" s="1" t="s">
        <v>509</v>
      </c>
      <c r="I6436" s="1">
        <v>2004</v>
      </c>
      <c r="J6436" s="1">
        <v>2004</v>
      </c>
      <c r="K6436" s="1" t="s">
        <v>493</v>
      </c>
      <c r="L6436" s="1">
        <v>7.24</v>
      </c>
      <c r="M6436" s="1" t="s">
        <v>504</v>
      </c>
      <c r="N6436" s="1" t="s">
        <v>505</v>
      </c>
    </row>
    <row r="6437" spans="1:14" hidden="1" x14ac:dyDescent="0.35">
      <c r="A6437" s="1" t="s">
        <v>487</v>
      </c>
      <c r="B6437" s="1" t="s">
        <v>488</v>
      </c>
      <c r="C6437" s="2" t="s">
        <v>666</v>
      </c>
      <c r="D6437" s="1" t="s">
        <v>335</v>
      </c>
      <c r="E6437" s="1">
        <v>6110</v>
      </c>
      <c r="F6437" s="1" t="s">
        <v>490</v>
      </c>
      <c r="G6437" s="2" t="s">
        <v>508</v>
      </c>
      <c r="H6437" s="1" t="s">
        <v>509</v>
      </c>
      <c r="I6437" s="1">
        <v>2005</v>
      </c>
      <c r="J6437" s="1">
        <v>2005</v>
      </c>
      <c r="K6437" s="1" t="s">
        <v>493</v>
      </c>
      <c r="L6437" s="1">
        <v>0</v>
      </c>
      <c r="M6437" s="1" t="s">
        <v>504</v>
      </c>
      <c r="N6437" s="1" t="s">
        <v>505</v>
      </c>
    </row>
    <row r="6438" spans="1:14" hidden="1" x14ac:dyDescent="0.35">
      <c r="A6438" s="1" t="s">
        <v>487</v>
      </c>
      <c r="B6438" s="1" t="s">
        <v>488</v>
      </c>
      <c r="C6438" s="2" t="s">
        <v>666</v>
      </c>
      <c r="D6438" s="1" t="s">
        <v>335</v>
      </c>
      <c r="E6438" s="1">
        <v>6110</v>
      </c>
      <c r="F6438" s="1" t="s">
        <v>490</v>
      </c>
      <c r="G6438" s="2" t="s">
        <v>508</v>
      </c>
      <c r="H6438" s="1" t="s">
        <v>509</v>
      </c>
      <c r="I6438" s="1">
        <v>2006</v>
      </c>
      <c r="J6438" s="1">
        <v>2006</v>
      </c>
      <c r="K6438" s="1" t="s">
        <v>493</v>
      </c>
      <c r="L6438" s="1">
        <v>0</v>
      </c>
      <c r="M6438" s="1" t="s">
        <v>504</v>
      </c>
      <c r="N6438" s="1" t="s">
        <v>505</v>
      </c>
    </row>
    <row r="6439" spans="1:14" hidden="1" x14ac:dyDescent="0.35">
      <c r="A6439" s="1" t="s">
        <v>487</v>
      </c>
      <c r="B6439" s="1" t="s">
        <v>488</v>
      </c>
      <c r="C6439" s="2" t="s">
        <v>666</v>
      </c>
      <c r="D6439" s="1" t="s">
        <v>335</v>
      </c>
      <c r="E6439" s="1">
        <v>6110</v>
      </c>
      <c r="F6439" s="1" t="s">
        <v>490</v>
      </c>
      <c r="G6439" s="2" t="s">
        <v>508</v>
      </c>
      <c r="H6439" s="1" t="s">
        <v>509</v>
      </c>
      <c r="I6439" s="1">
        <v>2008</v>
      </c>
      <c r="J6439" s="1">
        <v>2008</v>
      </c>
      <c r="K6439" s="1" t="s">
        <v>493</v>
      </c>
      <c r="L6439" s="1">
        <v>0</v>
      </c>
      <c r="M6439" s="1" t="s">
        <v>504</v>
      </c>
      <c r="N6439" s="1" t="s">
        <v>505</v>
      </c>
    </row>
    <row r="6440" spans="1:14" hidden="1" x14ac:dyDescent="0.35">
      <c r="A6440" s="1" t="s">
        <v>487</v>
      </c>
      <c r="B6440" s="1" t="s">
        <v>488</v>
      </c>
      <c r="C6440" s="2" t="s">
        <v>666</v>
      </c>
      <c r="D6440" s="1" t="s">
        <v>335</v>
      </c>
      <c r="E6440" s="1">
        <v>6110</v>
      </c>
      <c r="F6440" s="1" t="s">
        <v>490</v>
      </c>
      <c r="G6440" s="2" t="s">
        <v>508</v>
      </c>
      <c r="H6440" s="1" t="s">
        <v>509</v>
      </c>
      <c r="I6440" s="1">
        <v>2009</v>
      </c>
      <c r="J6440" s="1">
        <v>2009</v>
      </c>
      <c r="K6440" s="1" t="s">
        <v>493</v>
      </c>
      <c r="L6440" s="1">
        <v>0</v>
      </c>
      <c r="M6440" s="1" t="s">
        <v>504</v>
      </c>
      <c r="N6440" s="1" t="s">
        <v>505</v>
      </c>
    </row>
    <row r="6441" spans="1:14" hidden="1" x14ac:dyDescent="0.35">
      <c r="A6441" s="1" t="s">
        <v>487</v>
      </c>
      <c r="B6441" s="1" t="s">
        <v>488</v>
      </c>
      <c r="C6441" s="2" t="s">
        <v>666</v>
      </c>
      <c r="D6441" s="1" t="s">
        <v>335</v>
      </c>
      <c r="E6441" s="1">
        <v>6110</v>
      </c>
      <c r="F6441" s="1" t="s">
        <v>490</v>
      </c>
      <c r="G6441" s="2" t="s">
        <v>508</v>
      </c>
      <c r="H6441" s="1" t="s">
        <v>509</v>
      </c>
      <c r="I6441" s="1">
        <v>2010</v>
      </c>
      <c r="J6441" s="1">
        <v>2010</v>
      </c>
      <c r="K6441" s="1" t="s">
        <v>493</v>
      </c>
      <c r="L6441" s="1">
        <v>0</v>
      </c>
      <c r="M6441" s="1" t="s">
        <v>504</v>
      </c>
      <c r="N6441" s="1" t="s">
        <v>505</v>
      </c>
    </row>
    <row r="6442" spans="1:14" hidden="1" x14ac:dyDescent="0.35">
      <c r="A6442" s="1" t="s">
        <v>487</v>
      </c>
      <c r="B6442" s="1" t="s">
        <v>488</v>
      </c>
      <c r="C6442" s="2" t="s">
        <v>666</v>
      </c>
      <c r="D6442" s="1" t="s">
        <v>335</v>
      </c>
      <c r="E6442" s="1">
        <v>6110</v>
      </c>
      <c r="F6442" s="1" t="s">
        <v>490</v>
      </c>
      <c r="G6442" s="2" t="s">
        <v>508</v>
      </c>
      <c r="H6442" s="1" t="s">
        <v>509</v>
      </c>
      <c r="I6442" s="1">
        <v>2011</v>
      </c>
      <c r="J6442" s="1">
        <v>2011</v>
      </c>
      <c r="K6442" s="1" t="s">
        <v>493</v>
      </c>
      <c r="L6442" s="1">
        <v>0</v>
      </c>
      <c r="M6442" s="1" t="s">
        <v>504</v>
      </c>
      <c r="N6442" s="1" t="s">
        <v>505</v>
      </c>
    </row>
    <row r="6443" spans="1:14" hidden="1" x14ac:dyDescent="0.35">
      <c r="A6443" s="1" t="s">
        <v>487</v>
      </c>
      <c r="B6443" s="1" t="s">
        <v>488</v>
      </c>
      <c r="C6443" s="2" t="s">
        <v>666</v>
      </c>
      <c r="D6443" s="1" t="s">
        <v>335</v>
      </c>
      <c r="E6443" s="1">
        <v>6110</v>
      </c>
      <c r="F6443" s="1" t="s">
        <v>490</v>
      </c>
      <c r="G6443" s="2" t="s">
        <v>508</v>
      </c>
      <c r="H6443" s="1" t="s">
        <v>509</v>
      </c>
      <c r="I6443" s="1">
        <v>2012</v>
      </c>
      <c r="J6443" s="1">
        <v>2012</v>
      </c>
      <c r="K6443" s="1" t="s">
        <v>493</v>
      </c>
      <c r="L6443" s="1">
        <v>0</v>
      </c>
      <c r="M6443" s="1" t="s">
        <v>504</v>
      </c>
      <c r="N6443" s="1" t="s">
        <v>505</v>
      </c>
    </row>
    <row r="6444" spans="1:14" hidden="1" x14ac:dyDescent="0.35">
      <c r="A6444" s="1" t="s">
        <v>487</v>
      </c>
      <c r="B6444" s="1" t="s">
        <v>488</v>
      </c>
      <c r="C6444" s="2" t="s">
        <v>666</v>
      </c>
      <c r="D6444" s="1" t="s">
        <v>335</v>
      </c>
      <c r="E6444" s="1">
        <v>6110</v>
      </c>
      <c r="F6444" s="1" t="s">
        <v>490</v>
      </c>
      <c r="G6444" s="2" t="s">
        <v>508</v>
      </c>
      <c r="H6444" s="1" t="s">
        <v>509</v>
      </c>
      <c r="I6444" s="1">
        <v>2013</v>
      </c>
      <c r="J6444" s="1">
        <v>2013</v>
      </c>
      <c r="K6444" s="1" t="s">
        <v>493</v>
      </c>
      <c r="L6444" s="1">
        <v>0</v>
      </c>
      <c r="M6444" s="1" t="s">
        <v>504</v>
      </c>
      <c r="N6444" s="1" t="s">
        <v>505</v>
      </c>
    </row>
    <row r="6445" spans="1:14" hidden="1" x14ac:dyDescent="0.35">
      <c r="A6445" s="1" t="s">
        <v>487</v>
      </c>
      <c r="B6445" s="1" t="s">
        <v>488</v>
      </c>
      <c r="C6445" s="2" t="s">
        <v>666</v>
      </c>
      <c r="D6445" s="1" t="s">
        <v>335</v>
      </c>
      <c r="E6445" s="1">
        <v>6110</v>
      </c>
      <c r="F6445" s="1" t="s">
        <v>490</v>
      </c>
      <c r="G6445" s="2" t="s">
        <v>508</v>
      </c>
      <c r="H6445" s="1" t="s">
        <v>509</v>
      </c>
      <c r="I6445" s="1">
        <v>2014</v>
      </c>
      <c r="J6445" s="1">
        <v>2014</v>
      </c>
      <c r="K6445" s="1" t="s">
        <v>493</v>
      </c>
      <c r="L6445" s="1">
        <v>0</v>
      </c>
      <c r="M6445" s="1" t="s">
        <v>504</v>
      </c>
      <c r="N6445" s="1" t="s">
        <v>505</v>
      </c>
    </row>
    <row r="6446" spans="1:14" hidden="1" x14ac:dyDescent="0.35">
      <c r="A6446" s="1" t="s">
        <v>487</v>
      </c>
      <c r="B6446" s="1" t="s">
        <v>488</v>
      </c>
      <c r="C6446" s="2" t="s">
        <v>666</v>
      </c>
      <c r="D6446" s="1" t="s">
        <v>335</v>
      </c>
      <c r="E6446" s="1">
        <v>6110</v>
      </c>
      <c r="F6446" s="1" t="s">
        <v>490</v>
      </c>
      <c r="G6446" s="2" t="s">
        <v>508</v>
      </c>
      <c r="H6446" s="1" t="s">
        <v>509</v>
      </c>
      <c r="I6446" s="1">
        <v>2015</v>
      </c>
      <c r="J6446" s="1">
        <v>2015</v>
      </c>
      <c r="K6446" s="1" t="s">
        <v>493</v>
      </c>
      <c r="L6446" s="1">
        <v>12.29</v>
      </c>
      <c r="M6446" s="1" t="s">
        <v>504</v>
      </c>
      <c r="N6446" s="1" t="s">
        <v>505</v>
      </c>
    </row>
    <row r="6447" spans="1:14" hidden="1" x14ac:dyDescent="0.35">
      <c r="A6447" s="1" t="s">
        <v>487</v>
      </c>
      <c r="B6447" s="1" t="s">
        <v>488</v>
      </c>
      <c r="C6447" s="2" t="s">
        <v>666</v>
      </c>
      <c r="D6447" s="1" t="s">
        <v>335</v>
      </c>
      <c r="E6447" s="1">
        <v>6110</v>
      </c>
      <c r="F6447" s="1" t="s">
        <v>490</v>
      </c>
      <c r="G6447" s="2" t="s">
        <v>501</v>
      </c>
      <c r="H6447" s="1" t="s">
        <v>502</v>
      </c>
      <c r="I6447" s="1">
        <v>2002</v>
      </c>
      <c r="J6447" s="1">
        <v>2002</v>
      </c>
      <c r="K6447" s="1" t="s">
        <v>493</v>
      </c>
      <c r="L6447" s="1">
        <v>18.05</v>
      </c>
      <c r="M6447" s="1" t="s">
        <v>504</v>
      </c>
      <c r="N6447" s="1" t="s">
        <v>505</v>
      </c>
    </row>
    <row r="6448" spans="1:14" hidden="1" x14ac:dyDescent="0.35">
      <c r="A6448" s="1" t="s">
        <v>487</v>
      </c>
      <c r="B6448" s="1" t="s">
        <v>488</v>
      </c>
      <c r="C6448" s="2" t="s">
        <v>666</v>
      </c>
      <c r="D6448" s="1" t="s">
        <v>335</v>
      </c>
      <c r="E6448" s="1">
        <v>6110</v>
      </c>
      <c r="F6448" s="1" t="s">
        <v>490</v>
      </c>
      <c r="G6448" s="2" t="s">
        <v>501</v>
      </c>
      <c r="H6448" s="1" t="s">
        <v>502</v>
      </c>
      <c r="I6448" s="1">
        <v>2003</v>
      </c>
      <c r="J6448" s="1">
        <v>2003</v>
      </c>
      <c r="K6448" s="1" t="s">
        <v>493</v>
      </c>
      <c r="L6448" s="1">
        <v>8.67</v>
      </c>
      <c r="M6448" s="1" t="s">
        <v>504</v>
      </c>
      <c r="N6448" s="1" t="s">
        <v>505</v>
      </c>
    </row>
    <row r="6449" spans="1:15" hidden="1" x14ac:dyDescent="0.35">
      <c r="A6449" s="1" t="s">
        <v>487</v>
      </c>
      <c r="B6449" s="1" t="s">
        <v>488</v>
      </c>
      <c r="C6449" s="2" t="s">
        <v>666</v>
      </c>
      <c r="D6449" s="1" t="s">
        <v>335</v>
      </c>
      <c r="E6449" s="1">
        <v>6110</v>
      </c>
      <c r="F6449" s="1" t="s">
        <v>490</v>
      </c>
      <c r="G6449" s="2" t="s">
        <v>501</v>
      </c>
      <c r="H6449" s="1" t="s">
        <v>502</v>
      </c>
      <c r="I6449" s="1">
        <v>2005</v>
      </c>
      <c r="J6449" s="1">
        <v>2005</v>
      </c>
      <c r="K6449" s="1" t="s">
        <v>493</v>
      </c>
      <c r="L6449" s="1">
        <v>48.95</v>
      </c>
      <c r="M6449" s="1" t="s">
        <v>504</v>
      </c>
      <c r="N6449" s="1" t="s">
        <v>505</v>
      </c>
    </row>
    <row r="6450" spans="1:15" hidden="1" x14ac:dyDescent="0.35">
      <c r="A6450" s="1" t="s">
        <v>487</v>
      </c>
      <c r="B6450" s="1" t="s">
        <v>488</v>
      </c>
      <c r="C6450" s="2" t="s">
        <v>666</v>
      </c>
      <c r="D6450" s="1" t="s">
        <v>335</v>
      </c>
      <c r="E6450" s="1">
        <v>6110</v>
      </c>
      <c r="F6450" s="1" t="s">
        <v>490</v>
      </c>
      <c r="G6450" s="2" t="s">
        <v>501</v>
      </c>
      <c r="H6450" s="1" t="s">
        <v>502</v>
      </c>
      <c r="I6450" s="1">
        <v>2006</v>
      </c>
      <c r="J6450" s="1">
        <v>2006</v>
      </c>
      <c r="K6450" s="1" t="s">
        <v>493</v>
      </c>
      <c r="L6450" s="1">
        <v>64.63</v>
      </c>
      <c r="M6450" s="1" t="s">
        <v>504</v>
      </c>
      <c r="N6450" s="1" t="s">
        <v>505</v>
      </c>
    </row>
    <row r="6451" spans="1:15" hidden="1" x14ac:dyDescent="0.35">
      <c r="A6451" s="1" t="s">
        <v>487</v>
      </c>
      <c r="B6451" s="1" t="s">
        <v>488</v>
      </c>
      <c r="C6451" s="2" t="s">
        <v>666</v>
      </c>
      <c r="D6451" s="1" t="s">
        <v>335</v>
      </c>
      <c r="E6451" s="1">
        <v>6110</v>
      </c>
      <c r="F6451" s="1" t="s">
        <v>490</v>
      </c>
      <c r="G6451" s="2" t="s">
        <v>501</v>
      </c>
      <c r="H6451" s="1" t="s">
        <v>502</v>
      </c>
      <c r="I6451" s="1">
        <v>2007</v>
      </c>
      <c r="J6451" s="1">
        <v>2007</v>
      </c>
      <c r="K6451" s="1" t="s">
        <v>493</v>
      </c>
      <c r="L6451" s="1">
        <v>96.42</v>
      </c>
      <c r="M6451" s="1" t="s">
        <v>504</v>
      </c>
      <c r="N6451" s="1" t="s">
        <v>505</v>
      </c>
    </row>
    <row r="6452" spans="1:15" hidden="1" x14ac:dyDescent="0.35">
      <c r="A6452" s="1" t="s">
        <v>487</v>
      </c>
      <c r="B6452" s="1" t="s">
        <v>488</v>
      </c>
      <c r="C6452" s="2" t="s">
        <v>666</v>
      </c>
      <c r="D6452" s="1" t="s">
        <v>335</v>
      </c>
      <c r="E6452" s="1">
        <v>6110</v>
      </c>
      <c r="F6452" s="1" t="s">
        <v>490</v>
      </c>
      <c r="G6452" s="2" t="s">
        <v>501</v>
      </c>
      <c r="H6452" s="1" t="s">
        <v>502</v>
      </c>
      <c r="I6452" s="1">
        <v>2008</v>
      </c>
      <c r="J6452" s="1">
        <v>2008</v>
      </c>
      <c r="K6452" s="1" t="s">
        <v>493</v>
      </c>
      <c r="L6452" s="1">
        <v>281.22000000000003</v>
      </c>
      <c r="M6452" s="1" t="s">
        <v>504</v>
      </c>
      <c r="N6452" s="1" t="s">
        <v>505</v>
      </c>
    </row>
    <row r="6453" spans="1:15" hidden="1" x14ac:dyDescent="0.35">
      <c r="A6453" s="1" t="s">
        <v>487</v>
      </c>
      <c r="B6453" s="1" t="s">
        <v>488</v>
      </c>
      <c r="C6453" s="2" t="s">
        <v>666</v>
      </c>
      <c r="D6453" s="1" t="s">
        <v>335</v>
      </c>
      <c r="E6453" s="1">
        <v>6110</v>
      </c>
      <c r="F6453" s="1" t="s">
        <v>490</v>
      </c>
      <c r="G6453" s="2" t="s">
        <v>501</v>
      </c>
      <c r="H6453" s="1" t="s">
        <v>502</v>
      </c>
      <c r="I6453" s="1">
        <v>2009</v>
      </c>
      <c r="J6453" s="1">
        <v>2009</v>
      </c>
      <c r="K6453" s="1" t="s">
        <v>493</v>
      </c>
      <c r="L6453" s="1">
        <v>343.51</v>
      </c>
      <c r="M6453" s="1" t="s">
        <v>504</v>
      </c>
      <c r="N6453" s="1" t="s">
        <v>505</v>
      </c>
    </row>
    <row r="6454" spans="1:15" hidden="1" x14ac:dyDescent="0.35">
      <c r="A6454" s="1" t="s">
        <v>487</v>
      </c>
      <c r="B6454" s="1" t="s">
        <v>488</v>
      </c>
      <c r="C6454" s="2" t="s">
        <v>666</v>
      </c>
      <c r="D6454" s="1" t="s">
        <v>335</v>
      </c>
      <c r="E6454" s="1">
        <v>6110</v>
      </c>
      <c r="F6454" s="1" t="s">
        <v>490</v>
      </c>
      <c r="G6454" s="2" t="s">
        <v>501</v>
      </c>
      <c r="H6454" s="1" t="s">
        <v>502</v>
      </c>
      <c r="I6454" s="1">
        <v>2010</v>
      </c>
      <c r="J6454" s="1">
        <v>2010</v>
      </c>
      <c r="K6454" s="1" t="s">
        <v>493</v>
      </c>
      <c r="L6454" s="1">
        <v>164.05</v>
      </c>
      <c r="M6454" s="1" t="s">
        <v>504</v>
      </c>
      <c r="N6454" s="1" t="s">
        <v>505</v>
      </c>
    </row>
    <row r="6455" spans="1:15" hidden="1" x14ac:dyDescent="0.35">
      <c r="A6455" s="1" t="s">
        <v>487</v>
      </c>
      <c r="B6455" s="1" t="s">
        <v>488</v>
      </c>
      <c r="C6455" s="2" t="s">
        <v>666</v>
      </c>
      <c r="D6455" s="1" t="s">
        <v>335</v>
      </c>
      <c r="E6455" s="1">
        <v>6110</v>
      </c>
      <c r="F6455" s="1" t="s">
        <v>490</v>
      </c>
      <c r="G6455" s="2" t="s">
        <v>501</v>
      </c>
      <c r="H6455" s="1" t="s">
        <v>502</v>
      </c>
      <c r="I6455" s="1">
        <v>2011</v>
      </c>
      <c r="J6455" s="1">
        <v>2011</v>
      </c>
      <c r="K6455" s="1" t="s">
        <v>493</v>
      </c>
      <c r="L6455" s="1">
        <v>141.18</v>
      </c>
      <c r="M6455" s="1" t="s">
        <v>504</v>
      </c>
      <c r="N6455" s="1" t="s">
        <v>505</v>
      </c>
    </row>
    <row r="6456" spans="1:15" hidden="1" x14ac:dyDescent="0.35">
      <c r="A6456" s="1" t="s">
        <v>487</v>
      </c>
      <c r="B6456" s="1" t="s">
        <v>488</v>
      </c>
      <c r="C6456" s="2" t="s">
        <v>666</v>
      </c>
      <c r="D6456" s="1" t="s">
        <v>335</v>
      </c>
      <c r="E6456" s="1">
        <v>6110</v>
      </c>
      <c r="F6456" s="1" t="s">
        <v>490</v>
      </c>
      <c r="G6456" s="2" t="s">
        <v>501</v>
      </c>
      <c r="H6456" s="1" t="s">
        <v>502</v>
      </c>
      <c r="I6456" s="1">
        <v>2012</v>
      </c>
      <c r="J6456" s="1">
        <v>2012</v>
      </c>
      <c r="K6456" s="1" t="s">
        <v>493</v>
      </c>
      <c r="L6456" s="1">
        <v>148.87</v>
      </c>
      <c r="M6456" s="1" t="s">
        <v>504</v>
      </c>
      <c r="N6456" s="1" t="s">
        <v>505</v>
      </c>
    </row>
    <row r="6457" spans="1:15" hidden="1" x14ac:dyDescent="0.35">
      <c r="A6457" s="1" t="s">
        <v>487</v>
      </c>
      <c r="B6457" s="1" t="s">
        <v>488</v>
      </c>
      <c r="C6457" s="2" t="s">
        <v>666</v>
      </c>
      <c r="D6457" s="1" t="s">
        <v>335</v>
      </c>
      <c r="E6457" s="1">
        <v>6110</v>
      </c>
      <c r="F6457" s="1" t="s">
        <v>490</v>
      </c>
      <c r="G6457" s="2" t="s">
        <v>501</v>
      </c>
      <c r="H6457" s="1" t="s">
        <v>502</v>
      </c>
      <c r="I6457" s="1">
        <v>2013</v>
      </c>
      <c r="J6457" s="1">
        <v>2013</v>
      </c>
      <c r="K6457" s="1" t="s">
        <v>493</v>
      </c>
      <c r="L6457" s="1">
        <v>158.54</v>
      </c>
      <c r="M6457" s="1" t="s">
        <v>504</v>
      </c>
      <c r="N6457" s="1" t="s">
        <v>505</v>
      </c>
    </row>
    <row r="6458" spans="1:15" hidden="1" x14ac:dyDescent="0.35">
      <c r="A6458" s="1" t="s">
        <v>487</v>
      </c>
      <c r="B6458" s="1" t="s">
        <v>488</v>
      </c>
      <c r="C6458" s="2" t="s">
        <v>666</v>
      </c>
      <c r="D6458" s="1" t="s">
        <v>335</v>
      </c>
      <c r="E6458" s="1">
        <v>6110</v>
      </c>
      <c r="F6458" s="1" t="s">
        <v>490</v>
      </c>
      <c r="G6458" s="2" t="s">
        <v>501</v>
      </c>
      <c r="H6458" s="1" t="s">
        <v>502</v>
      </c>
      <c r="I6458" s="1">
        <v>2014</v>
      </c>
      <c r="J6458" s="1">
        <v>2014</v>
      </c>
      <c r="K6458" s="1" t="s">
        <v>493</v>
      </c>
      <c r="L6458" s="1">
        <v>504.04</v>
      </c>
      <c r="M6458" s="1" t="s">
        <v>504</v>
      </c>
      <c r="N6458" s="1" t="s">
        <v>505</v>
      </c>
    </row>
    <row r="6459" spans="1:15" hidden="1" x14ac:dyDescent="0.35">
      <c r="A6459" s="1" t="s">
        <v>487</v>
      </c>
      <c r="B6459" s="1" t="s">
        <v>488</v>
      </c>
      <c r="C6459" s="2" t="s">
        <v>666</v>
      </c>
      <c r="D6459" s="1" t="s">
        <v>335</v>
      </c>
      <c r="E6459" s="1">
        <v>6110</v>
      </c>
      <c r="F6459" s="1" t="s">
        <v>490</v>
      </c>
      <c r="G6459" s="2" t="s">
        <v>501</v>
      </c>
      <c r="H6459" s="1" t="s">
        <v>502</v>
      </c>
      <c r="I6459" s="1">
        <v>2015</v>
      </c>
      <c r="J6459" s="1">
        <v>2015</v>
      </c>
      <c r="K6459" s="1" t="s">
        <v>493</v>
      </c>
      <c r="L6459" s="1">
        <v>4.7</v>
      </c>
      <c r="M6459" s="1" t="s">
        <v>504</v>
      </c>
      <c r="N6459" s="1" t="s">
        <v>505</v>
      </c>
    </row>
    <row r="6460" spans="1:15" hidden="1" x14ac:dyDescent="0.35">
      <c r="A6460" s="1" t="s">
        <v>487</v>
      </c>
      <c r="B6460" s="1" t="s">
        <v>488</v>
      </c>
      <c r="C6460" s="2" t="s">
        <v>667</v>
      </c>
      <c r="D6460" s="1" t="s">
        <v>339</v>
      </c>
      <c r="E6460" s="1">
        <v>6110</v>
      </c>
      <c r="F6460" s="1" t="s">
        <v>490</v>
      </c>
      <c r="G6460" s="2" t="s">
        <v>499</v>
      </c>
      <c r="H6460" s="1" t="s">
        <v>500</v>
      </c>
      <c r="I6460" s="1">
        <v>2003</v>
      </c>
      <c r="J6460" s="1">
        <v>2003</v>
      </c>
      <c r="K6460" s="1" t="s">
        <v>493</v>
      </c>
      <c r="L6460" s="1">
        <v>38.85</v>
      </c>
      <c r="M6460" s="1" t="s">
        <v>494</v>
      </c>
      <c r="N6460" s="1" t="s">
        <v>495</v>
      </c>
      <c r="O6460" s="1" t="s">
        <v>496</v>
      </c>
    </row>
    <row r="6461" spans="1:15" hidden="1" x14ac:dyDescent="0.35">
      <c r="A6461" s="1" t="s">
        <v>487</v>
      </c>
      <c r="B6461" s="1" t="s">
        <v>488</v>
      </c>
      <c r="C6461" s="2" t="s">
        <v>667</v>
      </c>
      <c r="D6461" s="1" t="s">
        <v>339</v>
      </c>
      <c r="E6461" s="1">
        <v>6110</v>
      </c>
      <c r="F6461" s="1" t="s">
        <v>490</v>
      </c>
      <c r="G6461" s="2" t="s">
        <v>499</v>
      </c>
      <c r="H6461" s="1" t="s">
        <v>500</v>
      </c>
      <c r="I6461" s="1">
        <v>2004</v>
      </c>
      <c r="J6461" s="1">
        <v>2004</v>
      </c>
      <c r="K6461" s="1" t="s">
        <v>493</v>
      </c>
      <c r="L6461" s="1">
        <v>49.5</v>
      </c>
      <c r="M6461" s="1" t="s">
        <v>494</v>
      </c>
      <c r="N6461" s="1" t="s">
        <v>495</v>
      </c>
      <c r="O6461" s="1" t="s">
        <v>496</v>
      </c>
    </row>
    <row r="6462" spans="1:15" hidden="1" x14ac:dyDescent="0.35">
      <c r="A6462" s="1" t="s">
        <v>487</v>
      </c>
      <c r="B6462" s="1" t="s">
        <v>488</v>
      </c>
      <c r="C6462" s="2" t="s">
        <v>667</v>
      </c>
      <c r="D6462" s="1" t="s">
        <v>339</v>
      </c>
      <c r="E6462" s="1">
        <v>6110</v>
      </c>
      <c r="F6462" s="1" t="s">
        <v>490</v>
      </c>
      <c r="G6462" s="2" t="s">
        <v>499</v>
      </c>
      <c r="H6462" s="1" t="s">
        <v>500</v>
      </c>
      <c r="I6462" s="1">
        <v>2005</v>
      </c>
      <c r="J6462" s="1">
        <v>2005</v>
      </c>
      <c r="K6462" s="1" t="s">
        <v>493</v>
      </c>
      <c r="L6462" s="1">
        <v>83.05</v>
      </c>
      <c r="M6462" s="1" t="s">
        <v>494</v>
      </c>
      <c r="N6462" s="1" t="s">
        <v>495</v>
      </c>
      <c r="O6462" s="1" t="s">
        <v>496</v>
      </c>
    </row>
    <row r="6463" spans="1:15" hidden="1" x14ac:dyDescent="0.35">
      <c r="A6463" s="1" t="s">
        <v>487</v>
      </c>
      <c r="B6463" s="1" t="s">
        <v>488</v>
      </c>
      <c r="C6463" s="2" t="s">
        <v>667</v>
      </c>
      <c r="D6463" s="1" t="s">
        <v>339</v>
      </c>
      <c r="E6463" s="1">
        <v>6110</v>
      </c>
      <c r="F6463" s="1" t="s">
        <v>490</v>
      </c>
      <c r="G6463" s="2" t="s">
        <v>499</v>
      </c>
      <c r="H6463" s="1" t="s">
        <v>500</v>
      </c>
      <c r="I6463" s="1">
        <v>2006</v>
      </c>
      <c r="J6463" s="1">
        <v>2006</v>
      </c>
      <c r="K6463" s="1" t="s">
        <v>493</v>
      </c>
      <c r="L6463" s="1">
        <v>65.819999999999993</v>
      </c>
      <c r="M6463" s="1" t="s">
        <v>494</v>
      </c>
      <c r="N6463" s="1" t="s">
        <v>495</v>
      </c>
      <c r="O6463" s="1" t="s">
        <v>496</v>
      </c>
    </row>
    <row r="6464" spans="1:15" hidden="1" x14ac:dyDescent="0.35">
      <c r="A6464" s="1" t="s">
        <v>487</v>
      </c>
      <c r="B6464" s="1" t="s">
        <v>488</v>
      </c>
      <c r="C6464" s="2" t="s">
        <v>667</v>
      </c>
      <c r="D6464" s="1" t="s">
        <v>339</v>
      </c>
      <c r="E6464" s="1">
        <v>6110</v>
      </c>
      <c r="F6464" s="1" t="s">
        <v>490</v>
      </c>
      <c r="G6464" s="2" t="s">
        <v>501</v>
      </c>
      <c r="H6464" s="1" t="s">
        <v>502</v>
      </c>
      <c r="I6464" s="1">
        <v>2003</v>
      </c>
      <c r="J6464" s="1">
        <v>2003</v>
      </c>
      <c r="K6464" s="1" t="s">
        <v>493</v>
      </c>
      <c r="L6464" s="1">
        <v>0</v>
      </c>
      <c r="M6464" s="1" t="s">
        <v>494</v>
      </c>
      <c r="N6464" s="1" t="s">
        <v>495</v>
      </c>
      <c r="O6464" s="1" t="s">
        <v>496</v>
      </c>
    </row>
    <row r="6465" spans="1:15" hidden="1" x14ac:dyDescent="0.35">
      <c r="A6465" s="1" t="s">
        <v>487</v>
      </c>
      <c r="B6465" s="1" t="s">
        <v>488</v>
      </c>
      <c r="C6465" s="2" t="s">
        <v>667</v>
      </c>
      <c r="D6465" s="1" t="s">
        <v>339</v>
      </c>
      <c r="E6465" s="1">
        <v>6110</v>
      </c>
      <c r="F6465" s="1" t="s">
        <v>490</v>
      </c>
      <c r="G6465" s="2" t="s">
        <v>501</v>
      </c>
      <c r="H6465" s="1" t="s">
        <v>502</v>
      </c>
      <c r="I6465" s="1">
        <v>2004</v>
      </c>
      <c r="J6465" s="1">
        <v>2004</v>
      </c>
      <c r="K6465" s="1" t="s">
        <v>493</v>
      </c>
      <c r="L6465" s="1">
        <v>0</v>
      </c>
      <c r="M6465" s="1" t="s">
        <v>494</v>
      </c>
      <c r="N6465" s="1" t="s">
        <v>495</v>
      </c>
      <c r="O6465" s="1" t="s">
        <v>496</v>
      </c>
    </row>
    <row r="6466" spans="1:15" hidden="1" x14ac:dyDescent="0.35">
      <c r="A6466" s="1" t="s">
        <v>487</v>
      </c>
      <c r="B6466" s="1" t="s">
        <v>488</v>
      </c>
      <c r="C6466" s="2" t="s">
        <v>667</v>
      </c>
      <c r="D6466" s="1" t="s">
        <v>339</v>
      </c>
      <c r="E6466" s="1">
        <v>6110</v>
      </c>
      <c r="F6466" s="1" t="s">
        <v>490</v>
      </c>
      <c r="G6466" s="2" t="s">
        <v>501</v>
      </c>
      <c r="H6466" s="1" t="s">
        <v>502</v>
      </c>
      <c r="I6466" s="1">
        <v>2005</v>
      </c>
      <c r="J6466" s="1">
        <v>2005</v>
      </c>
      <c r="K6466" s="1" t="s">
        <v>493</v>
      </c>
      <c r="L6466" s="1">
        <v>0</v>
      </c>
      <c r="M6466" s="1" t="s">
        <v>494</v>
      </c>
      <c r="N6466" s="1" t="s">
        <v>495</v>
      </c>
      <c r="O6466" s="1" t="s">
        <v>496</v>
      </c>
    </row>
    <row r="6467" spans="1:15" hidden="1" x14ac:dyDescent="0.35">
      <c r="A6467" s="1" t="s">
        <v>487</v>
      </c>
      <c r="B6467" s="1" t="s">
        <v>488</v>
      </c>
      <c r="C6467" s="2" t="s">
        <v>667</v>
      </c>
      <c r="D6467" s="1" t="s">
        <v>339</v>
      </c>
      <c r="E6467" s="1">
        <v>6110</v>
      </c>
      <c r="F6467" s="1" t="s">
        <v>490</v>
      </c>
      <c r="G6467" s="2" t="s">
        <v>501</v>
      </c>
      <c r="H6467" s="1" t="s">
        <v>502</v>
      </c>
      <c r="I6467" s="1">
        <v>2006</v>
      </c>
      <c r="J6467" s="1">
        <v>2006</v>
      </c>
      <c r="K6467" s="1" t="s">
        <v>493</v>
      </c>
      <c r="L6467" s="1">
        <v>0</v>
      </c>
      <c r="M6467" s="1" t="s">
        <v>494</v>
      </c>
      <c r="N6467" s="1" t="s">
        <v>495</v>
      </c>
      <c r="O6467" s="1" t="s">
        <v>496</v>
      </c>
    </row>
    <row r="6468" spans="1:15" hidden="1" x14ac:dyDescent="0.35">
      <c r="A6468" s="1" t="s">
        <v>487</v>
      </c>
      <c r="B6468" s="1" t="s">
        <v>488</v>
      </c>
      <c r="C6468" s="2" t="s">
        <v>668</v>
      </c>
      <c r="D6468" s="1" t="s">
        <v>341</v>
      </c>
      <c r="E6468" s="1">
        <v>6110</v>
      </c>
      <c r="F6468" s="1" t="s">
        <v>490</v>
      </c>
      <c r="G6468" s="2" t="s">
        <v>491</v>
      </c>
      <c r="H6468" s="1" t="s">
        <v>492</v>
      </c>
      <c r="I6468" s="1">
        <v>2011</v>
      </c>
      <c r="J6468" s="1">
        <v>2011</v>
      </c>
      <c r="K6468" s="1" t="s">
        <v>493</v>
      </c>
      <c r="L6468" s="1">
        <v>819.96</v>
      </c>
      <c r="M6468" s="1" t="s">
        <v>494</v>
      </c>
      <c r="N6468" s="1" t="s">
        <v>495</v>
      </c>
      <c r="O6468" s="1" t="s">
        <v>496</v>
      </c>
    </row>
    <row r="6469" spans="1:15" hidden="1" x14ac:dyDescent="0.35">
      <c r="A6469" s="1" t="s">
        <v>487</v>
      </c>
      <c r="B6469" s="1" t="s">
        <v>488</v>
      </c>
      <c r="C6469" s="2" t="s">
        <v>668</v>
      </c>
      <c r="D6469" s="1" t="s">
        <v>341</v>
      </c>
      <c r="E6469" s="1">
        <v>6110</v>
      </c>
      <c r="F6469" s="1" t="s">
        <v>490</v>
      </c>
      <c r="G6469" s="2" t="s">
        <v>491</v>
      </c>
      <c r="H6469" s="1" t="s">
        <v>492</v>
      </c>
      <c r="I6469" s="1">
        <v>2012</v>
      </c>
      <c r="J6469" s="1">
        <v>2012</v>
      </c>
      <c r="K6469" s="1" t="s">
        <v>493</v>
      </c>
      <c r="L6469" s="1">
        <v>860.63</v>
      </c>
      <c r="M6469" s="1" t="s">
        <v>494</v>
      </c>
      <c r="N6469" s="1" t="s">
        <v>495</v>
      </c>
      <c r="O6469" s="1" t="s">
        <v>496</v>
      </c>
    </row>
    <row r="6470" spans="1:15" hidden="1" x14ac:dyDescent="0.35">
      <c r="A6470" s="1" t="s">
        <v>487</v>
      </c>
      <c r="B6470" s="1" t="s">
        <v>488</v>
      </c>
      <c r="C6470" s="2" t="s">
        <v>668</v>
      </c>
      <c r="D6470" s="1" t="s">
        <v>341</v>
      </c>
      <c r="E6470" s="1">
        <v>6110</v>
      </c>
      <c r="F6470" s="1" t="s">
        <v>490</v>
      </c>
      <c r="G6470" s="2" t="s">
        <v>491</v>
      </c>
      <c r="H6470" s="1" t="s">
        <v>492</v>
      </c>
      <c r="I6470" s="1">
        <v>2013</v>
      </c>
      <c r="J6470" s="1">
        <v>2013</v>
      </c>
      <c r="K6470" s="1" t="s">
        <v>493</v>
      </c>
      <c r="L6470" s="1">
        <v>913.86</v>
      </c>
      <c r="M6470" s="1" t="s">
        <v>494</v>
      </c>
      <c r="N6470" s="1" t="s">
        <v>495</v>
      </c>
      <c r="O6470" s="1" t="s">
        <v>496</v>
      </c>
    </row>
    <row r="6471" spans="1:15" hidden="1" x14ac:dyDescent="0.35">
      <c r="A6471" s="1" t="s">
        <v>487</v>
      </c>
      <c r="B6471" s="1" t="s">
        <v>488</v>
      </c>
      <c r="C6471" s="2" t="s">
        <v>668</v>
      </c>
      <c r="D6471" s="1" t="s">
        <v>341</v>
      </c>
      <c r="E6471" s="1">
        <v>6110</v>
      </c>
      <c r="F6471" s="1" t="s">
        <v>490</v>
      </c>
      <c r="G6471" s="2" t="s">
        <v>491</v>
      </c>
      <c r="H6471" s="1" t="s">
        <v>492</v>
      </c>
      <c r="I6471" s="1">
        <v>2014</v>
      </c>
      <c r="J6471" s="1">
        <v>2014</v>
      </c>
      <c r="K6471" s="1" t="s">
        <v>493</v>
      </c>
      <c r="L6471" s="1">
        <v>992.72</v>
      </c>
      <c r="M6471" s="1" t="s">
        <v>494</v>
      </c>
      <c r="N6471" s="1" t="s">
        <v>495</v>
      </c>
      <c r="O6471" s="1" t="s">
        <v>496</v>
      </c>
    </row>
    <row r="6472" spans="1:15" hidden="1" x14ac:dyDescent="0.35">
      <c r="A6472" s="1" t="s">
        <v>487</v>
      </c>
      <c r="B6472" s="1" t="s">
        <v>488</v>
      </c>
      <c r="C6472" s="2" t="s">
        <v>668</v>
      </c>
      <c r="D6472" s="1" t="s">
        <v>341</v>
      </c>
      <c r="E6472" s="1">
        <v>6110</v>
      </c>
      <c r="F6472" s="1" t="s">
        <v>490</v>
      </c>
      <c r="G6472" s="2" t="s">
        <v>491</v>
      </c>
      <c r="H6472" s="1" t="s">
        <v>492</v>
      </c>
      <c r="I6472" s="1">
        <v>2015</v>
      </c>
      <c r="J6472" s="1">
        <v>2015</v>
      </c>
      <c r="K6472" s="1" t="s">
        <v>493</v>
      </c>
      <c r="L6472" s="1">
        <v>1022.21</v>
      </c>
      <c r="M6472" s="1" t="s">
        <v>494</v>
      </c>
      <c r="N6472" s="1" t="s">
        <v>495</v>
      </c>
      <c r="O6472" s="1" t="s">
        <v>496</v>
      </c>
    </row>
    <row r="6473" spans="1:15" hidden="1" x14ac:dyDescent="0.35">
      <c r="A6473" s="1" t="s">
        <v>487</v>
      </c>
      <c r="B6473" s="1" t="s">
        <v>488</v>
      </c>
      <c r="C6473" s="2" t="s">
        <v>668</v>
      </c>
      <c r="D6473" s="1" t="s">
        <v>341</v>
      </c>
      <c r="E6473" s="1">
        <v>6110</v>
      </c>
      <c r="F6473" s="1" t="s">
        <v>490</v>
      </c>
      <c r="G6473" s="2" t="s">
        <v>491</v>
      </c>
      <c r="H6473" s="1" t="s">
        <v>492</v>
      </c>
      <c r="I6473" s="1">
        <v>2016</v>
      </c>
      <c r="J6473" s="1">
        <v>2016</v>
      </c>
      <c r="K6473" s="1" t="s">
        <v>493</v>
      </c>
      <c r="L6473" s="1">
        <v>1022.28</v>
      </c>
      <c r="M6473" s="1" t="s">
        <v>494</v>
      </c>
      <c r="N6473" s="1" t="s">
        <v>495</v>
      </c>
      <c r="O6473" s="1" t="s">
        <v>496</v>
      </c>
    </row>
    <row r="6474" spans="1:15" hidden="1" x14ac:dyDescent="0.35">
      <c r="A6474" s="1" t="s">
        <v>487</v>
      </c>
      <c r="B6474" s="1" t="s">
        <v>488</v>
      </c>
      <c r="C6474" s="2" t="s">
        <v>668</v>
      </c>
      <c r="D6474" s="1" t="s">
        <v>341</v>
      </c>
      <c r="E6474" s="1">
        <v>6110</v>
      </c>
      <c r="F6474" s="1" t="s">
        <v>490</v>
      </c>
      <c r="G6474" s="2" t="s">
        <v>491</v>
      </c>
      <c r="H6474" s="1" t="s">
        <v>492</v>
      </c>
      <c r="I6474" s="1">
        <v>2017</v>
      </c>
      <c r="J6474" s="1">
        <v>2017</v>
      </c>
      <c r="K6474" s="1" t="s">
        <v>493</v>
      </c>
      <c r="L6474" s="1">
        <v>689.51</v>
      </c>
      <c r="M6474" s="1" t="s">
        <v>494</v>
      </c>
      <c r="N6474" s="1" t="s">
        <v>495</v>
      </c>
      <c r="O6474" s="1" t="s">
        <v>496</v>
      </c>
    </row>
    <row r="6475" spans="1:15" hidden="1" x14ac:dyDescent="0.35">
      <c r="A6475" s="1" t="s">
        <v>487</v>
      </c>
      <c r="B6475" s="1" t="s">
        <v>488</v>
      </c>
      <c r="C6475" s="2" t="s">
        <v>668</v>
      </c>
      <c r="D6475" s="1" t="s">
        <v>341</v>
      </c>
      <c r="E6475" s="1">
        <v>6110</v>
      </c>
      <c r="F6475" s="1" t="s">
        <v>490</v>
      </c>
      <c r="G6475" s="2" t="s">
        <v>497</v>
      </c>
      <c r="H6475" s="1" t="s">
        <v>498</v>
      </c>
      <c r="I6475" s="1">
        <v>2011</v>
      </c>
      <c r="J6475" s="1">
        <v>2011</v>
      </c>
      <c r="K6475" s="1" t="s">
        <v>493</v>
      </c>
      <c r="L6475" s="1">
        <v>4.72</v>
      </c>
      <c r="M6475" s="1" t="s">
        <v>494</v>
      </c>
      <c r="N6475" s="1" t="s">
        <v>495</v>
      </c>
      <c r="O6475" s="1" t="s">
        <v>496</v>
      </c>
    </row>
    <row r="6476" spans="1:15" hidden="1" x14ac:dyDescent="0.35">
      <c r="A6476" s="1" t="s">
        <v>487</v>
      </c>
      <c r="B6476" s="1" t="s">
        <v>488</v>
      </c>
      <c r="C6476" s="2" t="s">
        <v>668</v>
      </c>
      <c r="D6476" s="1" t="s">
        <v>341</v>
      </c>
      <c r="E6476" s="1">
        <v>6110</v>
      </c>
      <c r="F6476" s="1" t="s">
        <v>490</v>
      </c>
      <c r="G6476" s="2" t="s">
        <v>497</v>
      </c>
      <c r="H6476" s="1" t="s">
        <v>498</v>
      </c>
      <c r="I6476" s="1">
        <v>2012</v>
      </c>
      <c r="J6476" s="1">
        <v>2012</v>
      </c>
      <c r="K6476" s="1" t="s">
        <v>493</v>
      </c>
      <c r="L6476" s="1">
        <v>6.73</v>
      </c>
      <c r="M6476" s="1" t="s">
        <v>494</v>
      </c>
      <c r="N6476" s="1" t="s">
        <v>495</v>
      </c>
      <c r="O6476" s="1" t="s">
        <v>496</v>
      </c>
    </row>
    <row r="6477" spans="1:15" hidden="1" x14ac:dyDescent="0.35">
      <c r="A6477" s="1" t="s">
        <v>487</v>
      </c>
      <c r="B6477" s="1" t="s">
        <v>488</v>
      </c>
      <c r="C6477" s="2" t="s">
        <v>668</v>
      </c>
      <c r="D6477" s="1" t="s">
        <v>341</v>
      </c>
      <c r="E6477" s="1">
        <v>6110</v>
      </c>
      <c r="F6477" s="1" t="s">
        <v>490</v>
      </c>
      <c r="G6477" s="2" t="s">
        <v>497</v>
      </c>
      <c r="H6477" s="1" t="s">
        <v>498</v>
      </c>
      <c r="I6477" s="1">
        <v>2013</v>
      </c>
      <c r="J6477" s="1">
        <v>2013</v>
      </c>
      <c r="K6477" s="1" t="s">
        <v>493</v>
      </c>
      <c r="L6477" s="1">
        <v>10.45</v>
      </c>
      <c r="M6477" s="1" t="s">
        <v>494</v>
      </c>
      <c r="N6477" s="1" t="s">
        <v>495</v>
      </c>
      <c r="O6477" s="1" t="s">
        <v>496</v>
      </c>
    </row>
    <row r="6478" spans="1:15" hidden="1" x14ac:dyDescent="0.35">
      <c r="A6478" s="1" t="s">
        <v>487</v>
      </c>
      <c r="B6478" s="1" t="s">
        <v>488</v>
      </c>
      <c r="C6478" s="2" t="s">
        <v>668</v>
      </c>
      <c r="D6478" s="1" t="s">
        <v>341</v>
      </c>
      <c r="E6478" s="1">
        <v>6110</v>
      </c>
      <c r="F6478" s="1" t="s">
        <v>490</v>
      </c>
      <c r="G6478" s="2" t="s">
        <v>497</v>
      </c>
      <c r="H6478" s="1" t="s">
        <v>498</v>
      </c>
      <c r="I6478" s="1">
        <v>2014</v>
      </c>
      <c r="J6478" s="1">
        <v>2014</v>
      </c>
      <c r="K6478" s="1" t="s">
        <v>493</v>
      </c>
      <c r="L6478" s="1">
        <v>11.27</v>
      </c>
      <c r="M6478" s="1" t="s">
        <v>494</v>
      </c>
      <c r="N6478" s="1" t="s">
        <v>495</v>
      </c>
      <c r="O6478" s="1" t="s">
        <v>496</v>
      </c>
    </row>
    <row r="6479" spans="1:15" hidden="1" x14ac:dyDescent="0.35">
      <c r="A6479" s="1" t="s">
        <v>487</v>
      </c>
      <c r="B6479" s="1" t="s">
        <v>488</v>
      </c>
      <c r="C6479" s="2" t="s">
        <v>668</v>
      </c>
      <c r="D6479" s="1" t="s">
        <v>341</v>
      </c>
      <c r="E6479" s="1">
        <v>6110</v>
      </c>
      <c r="F6479" s="1" t="s">
        <v>490</v>
      </c>
      <c r="G6479" s="2" t="s">
        <v>497</v>
      </c>
      <c r="H6479" s="1" t="s">
        <v>498</v>
      </c>
      <c r="I6479" s="1">
        <v>2015</v>
      </c>
      <c r="J6479" s="1">
        <v>2015</v>
      </c>
      <c r="K6479" s="1" t="s">
        <v>493</v>
      </c>
      <c r="L6479" s="1">
        <v>10.61</v>
      </c>
      <c r="M6479" s="1" t="s">
        <v>494</v>
      </c>
      <c r="N6479" s="1" t="s">
        <v>495</v>
      </c>
      <c r="O6479" s="1" t="s">
        <v>496</v>
      </c>
    </row>
    <row r="6480" spans="1:15" hidden="1" x14ac:dyDescent="0.35">
      <c r="A6480" s="1" t="s">
        <v>487</v>
      </c>
      <c r="B6480" s="1" t="s">
        <v>488</v>
      </c>
      <c r="C6480" s="2" t="s">
        <v>668</v>
      </c>
      <c r="D6480" s="1" t="s">
        <v>341</v>
      </c>
      <c r="E6480" s="1">
        <v>6110</v>
      </c>
      <c r="F6480" s="1" t="s">
        <v>490</v>
      </c>
      <c r="G6480" s="2" t="s">
        <v>497</v>
      </c>
      <c r="H6480" s="1" t="s">
        <v>498</v>
      </c>
      <c r="I6480" s="1">
        <v>2016</v>
      </c>
      <c r="J6480" s="1">
        <v>2016</v>
      </c>
      <c r="K6480" s="1" t="s">
        <v>493</v>
      </c>
      <c r="L6480" s="1">
        <v>9.7200000000000006</v>
      </c>
      <c r="M6480" s="1" t="s">
        <v>494</v>
      </c>
      <c r="N6480" s="1" t="s">
        <v>495</v>
      </c>
      <c r="O6480" s="1" t="s">
        <v>496</v>
      </c>
    </row>
    <row r="6481" spans="1:15" hidden="1" x14ac:dyDescent="0.35">
      <c r="A6481" s="1" t="s">
        <v>487</v>
      </c>
      <c r="B6481" s="1" t="s">
        <v>488</v>
      </c>
      <c r="C6481" s="2" t="s">
        <v>668</v>
      </c>
      <c r="D6481" s="1" t="s">
        <v>341</v>
      </c>
      <c r="E6481" s="1">
        <v>6110</v>
      </c>
      <c r="F6481" s="1" t="s">
        <v>490</v>
      </c>
      <c r="G6481" s="2" t="s">
        <v>497</v>
      </c>
      <c r="H6481" s="1" t="s">
        <v>498</v>
      </c>
      <c r="I6481" s="1">
        <v>2017</v>
      </c>
      <c r="J6481" s="1">
        <v>2017</v>
      </c>
      <c r="K6481" s="1" t="s">
        <v>493</v>
      </c>
      <c r="L6481" s="1">
        <v>20.22</v>
      </c>
      <c r="M6481" s="1" t="s">
        <v>494</v>
      </c>
      <c r="N6481" s="1" t="s">
        <v>495</v>
      </c>
      <c r="O6481" s="1" t="s">
        <v>496</v>
      </c>
    </row>
    <row r="6482" spans="1:15" hidden="1" x14ac:dyDescent="0.35">
      <c r="A6482" s="1" t="s">
        <v>487</v>
      </c>
      <c r="B6482" s="1" t="s">
        <v>488</v>
      </c>
      <c r="C6482" s="2" t="s">
        <v>668</v>
      </c>
      <c r="D6482" s="1" t="s">
        <v>341</v>
      </c>
      <c r="E6482" s="1">
        <v>6110</v>
      </c>
      <c r="F6482" s="1" t="s">
        <v>490</v>
      </c>
      <c r="G6482" s="2" t="s">
        <v>499</v>
      </c>
      <c r="H6482" s="1" t="s">
        <v>500</v>
      </c>
      <c r="I6482" s="1">
        <v>2011</v>
      </c>
      <c r="J6482" s="1">
        <v>2011</v>
      </c>
      <c r="K6482" s="1" t="s">
        <v>493</v>
      </c>
      <c r="L6482" s="1">
        <v>776.83</v>
      </c>
      <c r="M6482" s="1" t="s">
        <v>494</v>
      </c>
      <c r="N6482" s="1" t="s">
        <v>495</v>
      </c>
      <c r="O6482" s="1" t="s">
        <v>496</v>
      </c>
    </row>
    <row r="6483" spans="1:15" hidden="1" x14ac:dyDescent="0.35">
      <c r="A6483" s="1" t="s">
        <v>487</v>
      </c>
      <c r="B6483" s="1" t="s">
        <v>488</v>
      </c>
      <c r="C6483" s="2" t="s">
        <v>668</v>
      </c>
      <c r="D6483" s="1" t="s">
        <v>341</v>
      </c>
      <c r="E6483" s="1">
        <v>6110</v>
      </c>
      <c r="F6483" s="1" t="s">
        <v>490</v>
      </c>
      <c r="G6483" s="2" t="s">
        <v>499</v>
      </c>
      <c r="H6483" s="1" t="s">
        <v>500</v>
      </c>
      <c r="I6483" s="1">
        <v>2012</v>
      </c>
      <c r="J6483" s="1">
        <v>2012</v>
      </c>
      <c r="K6483" s="1" t="s">
        <v>493</v>
      </c>
      <c r="L6483" s="1">
        <v>730.26</v>
      </c>
      <c r="M6483" s="1" t="s">
        <v>494</v>
      </c>
      <c r="N6483" s="1" t="s">
        <v>495</v>
      </c>
      <c r="O6483" s="1" t="s">
        <v>496</v>
      </c>
    </row>
    <row r="6484" spans="1:15" hidden="1" x14ac:dyDescent="0.35">
      <c r="A6484" s="1" t="s">
        <v>487</v>
      </c>
      <c r="B6484" s="1" t="s">
        <v>488</v>
      </c>
      <c r="C6484" s="2" t="s">
        <v>668</v>
      </c>
      <c r="D6484" s="1" t="s">
        <v>341</v>
      </c>
      <c r="E6484" s="1">
        <v>6110</v>
      </c>
      <c r="F6484" s="1" t="s">
        <v>490</v>
      </c>
      <c r="G6484" s="2" t="s">
        <v>499</v>
      </c>
      <c r="H6484" s="1" t="s">
        <v>500</v>
      </c>
      <c r="I6484" s="1">
        <v>2013</v>
      </c>
      <c r="J6484" s="1">
        <v>2013</v>
      </c>
      <c r="K6484" s="1" t="s">
        <v>493</v>
      </c>
      <c r="L6484" s="1">
        <v>763.11</v>
      </c>
      <c r="M6484" s="1" t="s">
        <v>494</v>
      </c>
      <c r="N6484" s="1" t="s">
        <v>495</v>
      </c>
      <c r="O6484" s="1" t="s">
        <v>496</v>
      </c>
    </row>
    <row r="6485" spans="1:15" hidden="1" x14ac:dyDescent="0.35">
      <c r="A6485" s="1" t="s">
        <v>487</v>
      </c>
      <c r="B6485" s="1" t="s">
        <v>488</v>
      </c>
      <c r="C6485" s="2" t="s">
        <v>668</v>
      </c>
      <c r="D6485" s="1" t="s">
        <v>341</v>
      </c>
      <c r="E6485" s="1">
        <v>6110</v>
      </c>
      <c r="F6485" s="1" t="s">
        <v>490</v>
      </c>
      <c r="G6485" s="2" t="s">
        <v>499</v>
      </c>
      <c r="H6485" s="1" t="s">
        <v>500</v>
      </c>
      <c r="I6485" s="1">
        <v>2014</v>
      </c>
      <c r="J6485" s="1">
        <v>2014</v>
      </c>
      <c r="K6485" s="1" t="s">
        <v>493</v>
      </c>
      <c r="L6485" s="1">
        <v>814.28</v>
      </c>
      <c r="M6485" s="1" t="s">
        <v>494</v>
      </c>
      <c r="N6485" s="1" t="s">
        <v>495</v>
      </c>
      <c r="O6485" s="1" t="s">
        <v>496</v>
      </c>
    </row>
    <row r="6486" spans="1:15" hidden="1" x14ac:dyDescent="0.35">
      <c r="A6486" s="1" t="s">
        <v>487</v>
      </c>
      <c r="B6486" s="1" t="s">
        <v>488</v>
      </c>
      <c r="C6486" s="2" t="s">
        <v>668</v>
      </c>
      <c r="D6486" s="1" t="s">
        <v>341</v>
      </c>
      <c r="E6486" s="1">
        <v>6110</v>
      </c>
      <c r="F6486" s="1" t="s">
        <v>490</v>
      </c>
      <c r="G6486" s="2" t="s">
        <v>499</v>
      </c>
      <c r="H6486" s="1" t="s">
        <v>500</v>
      </c>
      <c r="I6486" s="1">
        <v>2015</v>
      </c>
      <c r="J6486" s="1">
        <v>2015</v>
      </c>
      <c r="K6486" s="1" t="s">
        <v>493</v>
      </c>
      <c r="L6486" s="1">
        <v>872.01</v>
      </c>
      <c r="M6486" s="1" t="s">
        <v>494</v>
      </c>
      <c r="N6486" s="1" t="s">
        <v>495</v>
      </c>
      <c r="O6486" s="1" t="s">
        <v>496</v>
      </c>
    </row>
    <row r="6487" spans="1:15" hidden="1" x14ac:dyDescent="0.35">
      <c r="A6487" s="1" t="s">
        <v>487</v>
      </c>
      <c r="B6487" s="1" t="s">
        <v>488</v>
      </c>
      <c r="C6487" s="2" t="s">
        <v>668</v>
      </c>
      <c r="D6487" s="1" t="s">
        <v>341</v>
      </c>
      <c r="E6487" s="1">
        <v>6110</v>
      </c>
      <c r="F6487" s="1" t="s">
        <v>490</v>
      </c>
      <c r="G6487" s="2" t="s">
        <v>499</v>
      </c>
      <c r="H6487" s="1" t="s">
        <v>500</v>
      </c>
      <c r="I6487" s="1">
        <v>2016</v>
      </c>
      <c r="J6487" s="1">
        <v>2016</v>
      </c>
      <c r="K6487" s="1" t="s">
        <v>493</v>
      </c>
      <c r="L6487" s="1">
        <v>870.86</v>
      </c>
      <c r="M6487" s="1" t="s">
        <v>494</v>
      </c>
      <c r="N6487" s="1" t="s">
        <v>495</v>
      </c>
      <c r="O6487" s="1" t="s">
        <v>496</v>
      </c>
    </row>
    <row r="6488" spans="1:15" hidden="1" x14ac:dyDescent="0.35">
      <c r="A6488" s="1" t="s">
        <v>487</v>
      </c>
      <c r="B6488" s="1" t="s">
        <v>488</v>
      </c>
      <c r="C6488" s="2" t="s">
        <v>668</v>
      </c>
      <c r="D6488" s="1" t="s">
        <v>341</v>
      </c>
      <c r="E6488" s="1">
        <v>6110</v>
      </c>
      <c r="F6488" s="1" t="s">
        <v>490</v>
      </c>
      <c r="G6488" s="2" t="s">
        <v>499</v>
      </c>
      <c r="H6488" s="1" t="s">
        <v>500</v>
      </c>
      <c r="I6488" s="1">
        <v>2017</v>
      </c>
      <c r="J6488" s="1">
        <v>2017</v>
      </c>
      <c r="K6488" s="1" t="s">
        <v>493</v>
      </c>
      <c r="L6488" s="1">
        <v>594.36</v>
      </c>
      <c r="M6488" s="1" t="s">
        <v>494</v>
      </c>
      <c r="N6488" s="1" t="s">
        <v>495</v>
      </c>
      <c r="O6488" s="1" t="s">
        <v>496</v>
      </c>
    </row>
    <row r="6489" spans="1:15" hidden="1" x14ac:dyDescent="0.35">
      <c r="A6489" s="1" t="s">
        <v>487</v>
      </c>
      <c r="B6489" s="1" t="s">
        <v>488</v>
      </c>
      <c r="C6489" s="2" t="s">
        <v>668</v>
      </c>
      <c r="D6489" s="1" t="s">
        <v>341</v>
      </c>
      <c r="E6489" s="1">
        <v>6110</v>
      </c>
      <c r="F6489" s="1" t="s">
        <v>490</v>
      </c>
      <c r="G6489" s="2" t="s">
        <v>501</v>
      </c>
      <c r="H6489" s="1" t="s">
        <v>502</v>
      </c>
      <c r="I6489" s="1">
        <v>2011</v>
      </c>
      <c r="J6489" s="1">
        <v>2011</v>
      </c>
      <c r="K6489" s="1" t="s">
        <v>493</v>
      </c>
      <c r="L6489" s="1">
        <v>4.72</v>
      </c>
      <c r="M6489" s="1" t="s">
        <v>494</v>
      </c>
      <c r="N6489" s="1" t="s">
        <v>495</v>
      </c>
      <c r="O6489" s="1" t="s">
        <v>496</v>
      </c>
    </row>
    <row r="6490" spans="1:15" hidden="1" x14ac:dyDescent="0.35">
      <c r="A6490" s="1" t="s">
        <v>487</v>
      </c>
      <c r="B6490" s="1" t="s">
        <v>488</v>
      </c>
      <c r="C6490" s="2" t="s">
        <v>668</v>
      </c>
      <c r="D6490" s="1" t="s">
        <v>341</v>
      </c>
      <c r="E6490" s="1">
        <v>6110</v>
      </c>
      <c r="F6490" s="1" t="s">
        <v>490</v>
      </c>
      <c r="G6490" s="2" t="s">
        <v>501</v>
      </c>
      <c r="H6490" s="1" t="s">
        <v>502</v>
      </c>
      <c r="I6490" s="1">
        <v>2012</v>
      </c>
      <c r="J6490" s="1">
        <v>2012</v>
      </c>
      <c r="K6490" s="1" t="s">
        <v>493</v>
      </c>
      <c r="L6490" s="1">
        <v>5.58</v>
      </c>
      <c r="M6490" s="1" t="s">
        <v>494</v>
      </c>
      <c r="N6490" s="1" t="s">
        <v>495</v>
      </c>
      <c r="O6490" s="1" t="s">
        <v>496</v>
      </c>
    </row>
    <row r="6491" spans="1:15" hidden="1" x14ac:dyDescent="0.35">
      <c r="A6491" s="1" t="s">
        <v>487</v>
      </c>
      <c r="B6491" s="1" t="s">
        <v>488</v>
      </c>
      <c r="C6491" s="2" t="s">
        <v>668</v>
      </c>
      <c r="D6491" s="1" t="s">
        <v>341</v>
      </c>
      <c r="E6491" s="1">
        <v>6110</v>
      </c>
      <c r="F6491" s="1" t="s">
        <v>490</v>
      </c>
      <c r="G6491" s="2" t="s">
        <v>501</v>
      </c>
      <c r="H6491" s="1" t="s">
        <v>502</v>
      </c>
      <c r="I6491" s="1">
        <v>2013</v>
      </c>
      <c r="J6491" s="1">
        <v>2013</v>
      </c>
      <c r="K6491" s="1" t="s">
        <v>493</v>
      </c>
      <c r="L6491" s="1">
        <v>6.85</v>
      </c>
      <c r="M6491" s="1" t="s">
        <v>494</v>
      </c>
      <c r="N6491" s="1" t="s">
        <v>495</v>
      </c>
      <c r="O6491" s="1" t="s">
        <v>496</v>
      </c>
    </row>
    <row r="6492" spans="1:15" hidden="1" x14ac:dyDescent="0.35">
      <c r="A6492" s="1" t="s">
        <v>487</v>
      </c>
      <c r="B6492" s="1" t="s">
        <v>488</v>
      </c>
      <c r="C6492" s="2" t="s">
        <v>668</v>
      </c>
      <c r="D6492" s="1" t="s">
        <v>341</v>
      </c>
      <c r="E6492" s="1">
        <v>6110</v>
      </c>
      <c r="F6492" s="1" t="s">
        <v>490</v>
      </c>
      <c r="G6492" s="2" t="s">
        <v>501</v>
      </c>
      <c r="H6492" s="1" t="s">
        <v>502</v>
      </c>
      <c r="I6492" s="1">
        <v>2014</v>
      </c>
      <c r="J6492" s="1">
        <v>2014</v>
      </c>
      <c r="K6492" s="1" t="s">
        <v>493</v>
      </c>
      <c r="L6492" s="1">
        <v>8.14</v>
      </c>
      <c r="M6492" s="1" t="s">
        <v>494</v>
      </c>
      <c r="N6492" s="1" t="s">
        <v>495</v>
      </c>
      <c r="O6492" s="1" t="s">
        <v>496</v>
      </c>
    </row>
    <row r="6493" spans="1:15" hidden="1" x14ac:dyDescent="0.35">
      <c r="A6493" s="1" t="s">
        <v>487</v>
      </c>
      <c r="B6493" s="1" t="s">
        <v>488</v>
      </c>
      <c r="C6493" s="2" t="s">
        <v>668</v>
      </c>
      <c r="D6493" s="1" t="s">
        <v>341</v>
      </c>
      <c r="E6493" s="1">
        <v>6110</v>
      </c>
      <c r="F6493" s="1" t="s">
        <v>490</v>
      </c>
      <c r="G6493" s="2" t="s">
        <v>501</v>
      </c>
      <c r="H6493" s="1" t="s">
        <v>502</v>
      </c>
      <c r="I6493" s="1">
        <v>2015</v>
      </c>
      <c r="J6493" s="1">
        <v>2015</v>
      </c>
      <c r="K6493" s="1" t="s">
        <v>493</v>
      </c>
      <c r="L6493" s="1">
        <v>8.24</v>
      </c>
      <c r="M6493" s="1" t="s">
        <v>494</v>
      </c>
      <c r="N6493" s="1" t="s">
        <v>495</v>
      </c>
      <c r="O6493" s="1" t="s">
        <v>496</v>
      </c>
    </row>
    <row r="6494" spans="1:15" hidden="1" x14ac:dyDescent="0.35">
      <c r="A6494" s="1" t="s">
        <v>487</v>
      </c>
      <c r="B6494" s="1" t="s">
        <v>488</v>
      </c>
      <c r="C6494" s="2" t="s">
        <v>668</v>
      </c>
      <c r="D6494" s="1" t="s">
        <v>341</v>
      </c>
      <c r="E6494" s="1">
        <v>6110</v>
      </c>
      <c r="F6494" s="1" t="s">
        <v>490</v>
      </c>
      <c r="G6494" s="2" t="s">
        <v>501</v>
      </c>
      <c r="H6494" s="1" t="s">
        <v>502</v>
      </c>
      <c r="I6494" s="1">
        <v>2016</v>
      </c>
      <c r="J6494" s="1">
        <v>2016</v>
      </c>
      <c r="K6494" s="1" t="s">
        <v>493</v>
      </c>
      <c r="L6494" s="1">
        <v>7.68</v>
      </c>
      <c r="M6494" s="1" t="s">
        <v>494</v>
      </c>
      <c r="N6494" s="1" t="s">
        <v>495</v>
      </c>
      <c r="O6494" s="1" t="s">
        <v>496</v>
      </c>
    </row>
    <row r="6495" spans="1:15" hidden="1" x14ac:dyDescent="0.35">
      <c r="A6495" s="1" t="s">
        <v>487</v>
      </c>
      <c r="B6495" s="1" t="s">
        <v>488</v>
      </c>
      <c r="C6495" s="2" t="s">
        <v>668</v>
      </c>
      <c r="D6495" s="1" t="s">
        <v>341</v>
      </c>
      <c r="E6495" s="1">
        <v>6110</v>
      </c>
      <c r="F6495" s="1" t="s">
        <v>490</v>
      </c>
      <c r="G6495" s="2" t="s">
        <v>501</v>
      </c>
      <c r="H6495" s="1" t="s">
        <v>502</v>
      </c>
      <c r="I6495" s="1">
        <v>2017</v>
      </c>
      <c r="J6495" s="1">
        <v>2017</v>
      </c>
      <c r="K6495" s="1" t="s">
        <v>493</v>
      </c>
      <c r="L6495" s="1">
        <v>6.12</v>
      </c>
      <c r="M6495" s="1" t="s">
        <v>494</v>
      </c>
      <c r="N6495" s="1" t="s">
        <v>495</v>
      </c>
      <c r="O6495" s="1" t="s">
        <v>496</v>
      </c>
    </row>
    <row r="6496" spans="1:15" hidden="1" x14ac:dyDescent="0.35">
      <c r="A6496" s="1" t="s">
        <v>487</v>
      </c>
      <c r="B6496" s="1" t="s">
        <v>488</v>
      </c>
      <c r="C6496" s="2" t="s">
        <v>669</v>
      </c>
      <c r="D6496" s="1" t="s">
        <v>343</v>
      </c>
      <c r="E6496" s="1">
        <v>6110</v>
      </c>
      <c r="F6496" s="1" t="s">
        <v>490</v>
      </c>
      <c r="G6496" s="2" t="s">
        <v>491</v>
      </c>
      <c r="H6496" s="1" t="s">
        <v>492</v>
      </c>
      <c r="I6496" s="1">
        <v>2004</v>
      </c>
      <c r="J6496" s="1">
        <v>2004</v>
      </c>
      <c r="K6496" s="1" t="s">
        <v>493</v>
      </c>
      <c r="L6496" s="1">
        <v>1.74</v>
      </c>
      <c r="M6496" s="1" t="s">
        <v>504</v>
      </c>
      <c r="N6496" s="1" t="s">
        <v>505</v>
      </c>
    </row>
    <row r="6497" spans="1:14" hidden="1" x14ac:dyDescent="0.35">
      <c r="A6497" s="1" t="s">
        <v>487</v>
      </c>
      <c r="B6497" s="1" t="s">
        <v>488</v>
      </c>
      <c r="C6497" s="2" t="s">
        <v>669</v>
      </c>
      <c r="D6497" s="1" t="s">
        <v>343</v>
      </c>
      <c r="E6497" s="1">
        <v>6110</v>
      </c>
      <c r="F6497" s="1" t="s">
        <v>490</v>
      </c>
      <c r="G6497" s="2" t="s">
        <v>491</v>
      </c>
      <c r="H6497" s="1" t="s">
        <v>492</v>
      </c>
      <c r="I6497" s="1">
        <v>2005</v>
      </c>
      <c r="J6497" s="1">
        <v>2005</v>
      </c>
      <c r="K6497" s="1" t="s">
        <v>493</v>
      </c>
      <c r="L6497" s="1">
        <v>2.0099999999999998</v>
      </c>
      <c r="M6497" s="1" t="s">
        <v>504</v>
      </c>
      <c r="N6497" s="1" t="s">
        <v>505</v>
      </c>
    </row>
    <row r="6498" spans="1:14" hidden="1" x14ac:dyDescent="0.35">
      <c r="A6498" s="1" t="s">
        <v>487</v>
      </c>
      <c r="B6498" s="1" t="s">
        <v>488</v>
      </c>
      <c r="C6498" s="2" t="s">
        <v>669</v>
      </c>
      <c r="D6498" s="1" t="s">
        <v>343</v>
      </c>
      <c r="E6498" s="1">
        <v>6110</v>
      </c>
      <c r="F6498" s="1" t="s">
        <v>490</v>
      </c>
      <c r="G6498" s="2" t="s">
        <v>491</v>
      </c>
      <c r="H6498" s="1" t="s">
        <v>492</v>
      </c>
      <c r="I6498" s="1">
        <v>2006</v>
      </c>
      <c r="J6498" s="1">
        <v>2006</v>
      </c>
      <c r="K6498" s="1" t="s">
        <v>493</v>
      </c>
      <c r="L6498" s="1">
        <v>2.16</v>
      </c>
      <c r="M6498" s="1" t="s">
        <v>504</v>
      </c>
      <c r="N6498" s="1" t="s">
        <v>505</v>
      </c>
    </row>
    <row r="6499" spans="1:14" hidden="1" x14ac:dyDescent="0.35">
      <c r="A6499" s="1" t="s">
        <v>487</v>
      </c>
      <c r="B6499" s="1" t="s">
        <v>488</v>
      </c>
      <c r="C6499" s="2" t="s">
        <v>669</v>
      </c>
      <c r="D6499" s="1" t="s">
        <v>343</v>
      </c>
      <c r="E6499" s="1">
        <v>6110</v>
      </c>
      <c r="F6499" s="1" t="s">
        <v>490</v>
      </c>
      <c r="G6499" s="2" t="s">
        <v>491</v>
      </c>
      <c r="H6499" s="1" t="s">
        <v>492</v>
      </c>
      <c r="I6499" s="1">
        <v>2007</v>
      </c>
      <c r="J6499" s="1">
        <v>2007</v>
      </c>
      <c r="K6499" s="1" t="s">
        <v>493</v>
      </c>
      <c r="L6499" s="1">
        <v>2.44</v>
      </c>
      <c r="M6499" s="1" t="s">
        <v>504</v>
      </c>
      <c r="N6499" s="1" t="s">
        <v>505</v>
      </c>
    </row>
    <row r="6500" spans="1:14" hidden="1" x14ac:dyDescent="0.35">
      <c r="A6500" s="1" t="s">
        <v>487</v>
      </c>
      <c r="B6500" s="1" t="s">
        <v>488</v>
      </c>
      <c r="C6500" s="2" t="s">
        <v>669</v>
      </c>
      <c r="D6500" s="1" t="s">
        <v>343</v>
      </c>
      <c r="E6500" s="1">
        <v>6110</v>
      </c>
      <c r="F6500" s="1" t="s">
        <v>490</v>
      </c>
      <c r="G6500" s="2" t="s">
        <v>491</v>
      </c>
      <c r="H6500" s="1" t="s">
        <v>492</v>
      </c>
      <c r="I6500" s="1">
        <v>2008</v>
      </c>
      <c r="J6500" s="1">
        <v>2008</v>
      </c>
      <c r="K6500" s="1" t="s">
        <v>493</v>
      </c>
      <c r="L6500" s="1">
        <v>2.4300000000000002</v>
      </c>
      <c r="M6500" s="1" t="s">
        <v>504</v>
      </c>
      <c r="N6500" s="1" t="s">
        <v>505</v>
      </c>
    </row>
    <row r="6501" spans="1:14" hidden="1" x14ac:dyDescent="0.35">
      <c r="A6501" s="1" t="s">
        <v>487</v>
      </c>
      <c r="B6501" s="1" t="s">
        <v>488</v>
      </c>
      <c r="C6501" s="2" t="s">
        <v>669</v>
      </c>
      <c r="D6501" s="1" t="s">
        <v>343</v>
      </c>
      <c r="E6501" s="1">
        <v>6110</v>
      </c>
      <c r="F6501" s="1" t="s">
        <v>490</v>
      </c>
      <c r="G6501" s="2" t="s">
        <v>491</v>
      </c>
      <c r="H6501" s="1" t="s">
        <v>492</v>
      </c>
      <c r="I6501" s="1">
        <v>2009</v>
      </c>
      <c r="J6501" s="1">
        <v>2009</v>
      </c>
      <c r="K6501" s="1" t="s">
        <v>493</v>
      </c>
      <c r="L6501" s="1">
        <v>2.72</v>
      </c>
      <c r="M6501" s="1" t="s">
        <v>504</v>
      </c>
      <c r="N6501" s="1" t="s">
        <v>505</v>
      </c>
    </row>
    <row r="6502" spans="1:14" hidden="1" x14ac:dyDescent="0.35">
      <c r="A6502" s="1" t="s">
        <v>487</v>
      </c>
      <c r="B6502" s="1" t="s">
        <v>488</v>
      </c>
      <c r="C6502" s="2" t="s">
        <v>669</v>
      </c>
      <c r="D6502" s="1" t="s">
        <v>343</v>
      </c>
      <c r="E6502" s="1">
        <v>6110</v>
      </c>
      <c r="F6502" s="1" t="s">
        <v>490</v>
      </c>
      <c r="G6502" s="2" t="s">
        <v>491</v>
      </c>
      <c r="H6502" s="1" t="s">
        <v>492</v>
      </c>
      <c r="I6502" s="1">
        <v>2010</v>
      </c>
      <c r="J6502" s="1">
        <v>2010</v>
      </c>
      <c r="K6502" s="1" t="s">
        <v>493</v>
      </c>
      <c r="L6502" s="1">
        <v>3.59</v>
      </c>
      <c r="M6502" s="1" t="s">
        <v>504</v>
      </c>
      <c r="N6502" s="1" t="s">
        <v>505</v>
      </c>
    </row>
    <row r="6503" spans="1:14" hidden="1" x14ac:dyDescent="0.35">
      <c r="A6503" s="1" t="s">
        <v>487</v>
      </c>
      <c r="B6503" s="1" t="s">
        <v>488</v>
      </c>
      <c r="C6503" s="2" t="s">
        <v>669</v>
      </c>
      <c r="D6503" s="1" t="s">
        <v>343</v>
      </c>
      <c r="E6503" s="1">
        <v>6110</v>
      </c>
      <c r="F6503" s="1" t="s">
        <v>490</v>
      </c>
      <c r="G6503" s="2" t="s">
        <v>491</v>
      </c>
      <c r="H6503" s="1" t="s">
        <v>492</v>
      </c>
      <c r="I6503" s="1">
        <v>2011</v>
      </c>
      <c r="J6503" s="1">
        <v>2011</v>
      </c>
      <c r="K6503" s="1" t="s">
        <v>493</v>
      </c>
      <c r="L6503" s="1">
        <v>4.13</v>
      </c>
      <c r="M6503" s="1" t="s">
        <v>504</v>
      </c>
      <c r="N6503" s="1" t="s">
        <v>505</v>
      </c>
    </row>
    <row r="6504" spans="1:14" hidden="1" x14ac:dyDescent="0.35">
      <c r="A6504" s="1" t="s">
        <v>487</v>
      </c>
      <c r="B6504" s="1" t="s">
        <v>488</v>
      </c>
      <c r="C6504" s="2" t="s">
        <v>669</v>
      </c>
      <c r="D6504" s="1" t="s">
        <v>343</v>
      </c>
      <c r="E6504" s="1">
        <v>6110</v>
      </c>
      <c r="F6504" s="1" t="s">
        <v>490</v>
      </c>
      <c r="G6504" s="2" t="s">
        <v>491</v>
      </c>
      <c r="H6504" s="1" t="s">
        <v>492</v>
      </c>
      <c r="I6504" s="1">
        <v>2012</v>
      </c>
      <c r="J6504" s="1">
        <v>2012</v>
      </c>
      <c r="K6504" s="1" t="s">
        <v>493</v>
      </c>
      <c r="L6504" s="1">
        <v>7.41</v>
      </c>
      <c r="M6504" s="1" t="s">
        <v>504</v>
      </c>
      <c r="N6504" s="1" t="s">
        <v>505</v>
      </c>
    </row>
    <row r="6505" spans="1:14" hidden="1" x14ac:dyDescent="0.35">
      <c r="A6505" s="1" t="s">
        <v>487</v>
      </c>
      <c r="B6505" s="1" t="s">
        <v>488</v>
      </c>
      <c r="C6505" s="2" t="s">
        <v>669</v>
      </c>
      <c r="D6505" s="1" t="s">
        <v>343</v>
      </c>
      <c r="E6505" s="1">
        <v>6110</v>
      </c>
      <c r="F6505" s="1" t="s">
        <v>490</v>
      </c>
      <c r="G6505" s="2" t="s">
        <v>491</v>
      </c>
      <c r="H6505" s="1" t="s">
        <v>492</v>
      </c>
      <c r="I6505" s="1">
        <v>2013</v>
      </c>
      <c r="J6505" s="1">
        <v>2013</v>
      </c>
      <c r="K6505" s="1" t="s">
        <v>493</v>
      </c>
      <c r="L6505" s="1">
        <v>5.52</v>
      </c>
      <c r="M6505" s="1" t="s">
        <v>504</v>
      </c>
      <c r="N6505" s="1" t="s">
        <v>505</v>
      </c>
    </row>
    <row r="6506" spans="1:14" hidden="1" x14ac:dyDescent="0.35">
      <c r="A6506" s="1" t="s">
        <v>487</v>
      </c>
      <c r="B6506" s="1" t="s">
        <v>488</v>
      </c>
      <c r="C6506" s="2" t="s">
        <v>669</v>
      </c>
      <c r="D6506" s="1" t="s">
        <v>343</v>
      </c>
      <c r="E6506" s="1">
        <v>6110</v>
      </c>
      <c r="F6506" s="1" t="s">
        <v>490</v>
      </c>
      <c r="G6506" s="2" t="s">
        <v>491</v>
      </c>
      <c r="H6506" s="1" t="s">
        <v>492</v>
      </c>
      <c r="I6506" s="1">
        <v>2014</v>
      </c>
      <c r="J6506" s="1">
        <v>2014</v>
      </c>
      <c r="K6506" s="1" t="s">
        <v>493</v>
      </c>
      <c r="L6506" s="1">
        <v>6.34</v>
      </c>
      <c r="M6506" s="1" t="s">
        <v>504</v>
      </c>
      <c r="N6506" s="1" t="s">
        <v>505</v>
      </c>
    </row>
    <row r="6507" spans="1:14" hidden="1" x14ac:dyDescent="0.35">
      <c r="A6507" s="1" t="s">
        <v>487</v>
      </c>
      <c r="B6507" s="1" t="s">
        <v>488</v>
      </c>
      <c r="C6507" s="2" t="s">
        <v>669</v>
      </c>
      <c r="D6507" s="1" t="s">
        <v>343</v>
      </c>
      <c r="E6507" s="1">
        <v>6110</v>
      </c>
      <c r="F6507" s="1" t="s">
        <v>490</v>
      </c>
      <c r="G6507" s="2" t="s">
        <v>491</v>
      </c>
      <c r="H6507" s="1" t="s">
        <v>492</v>
      </c>
      <c r="I6507" s="1">
        <v>2015</v>
      </c>
      <c r="J6507" s="1">
        <v>2015</v>
      </c>
      <c r="K6507" s="1" t="s">
        <v>493</v>
      </c>
      <c r="L6507" s="1">
        <v>5.95</v>
      </c>
      <c r="M6507" s="1" t="s">
        <v>504</v>
      </c>
      <c r="N6507" s="1" t="s">
        <v>505</v>
      </c>
    </row>
    <row r="6508" spans="1:14" hidden="1" x14ac:dyDescent="0.35">
      <c r="A6508" s="1" t="s">
        <v>487</v>
      </c>
      <c r="B6508" s="1" t="s">
        <v>488</v>
      </c>
      <c r="C6508" s="2" t="s">
        <v>669</v>
      </c>
      <c r="D6508" s="1" t="s">
        <v>343</v>
      </c>
      <c r="E6508" s="1">
        <v>6110</v>
      </c>
      <c r="F6508" s="1" t="s">
        <v>490</v>
      </c>
      <c r="G6508" s="2" t="s">
        <v>491</v>
      </c>
      <c r="H6508" s="1" t="s">
        <v>492</v>
      </c>
      <c r="I6508" s="1">
        <v>2016</v>
      </c>
      <c r="J6508" s="1">
        <v>2016</v>
      </c>
      <c r="K6508" s="1" t="s">
        <v>493</v>
      </c>
      <c r="L6508" s="1">
        <v>5.81</v>
      </c>
      <c r="M6508" s="1" t="s">
        <v>504</v>
      </c>
      <c r="N6508" s="1" t="s">
        <v>505</v>
      </c>
    </row>
    <row r="6509" spans="1:14" hidden="1" x14ac:dyDescent="0.35">
      <c r="A6509" s="1" t="s">
        <v>487</v>
      </c>
      <c r="B6509" s="1" t="s">
        <v>488</v>
      </c>
      <c r="C6509" s="2" t="s">
        <v>669</v>
      </c>
      <c r="D6509" s="1" t="s">
        <v>343</v>
      </c>
      <c r="E6509" s="1">
        <v>6110</v>
      </c>
      <c r="F6509" s="1" t="s">
        <v>490</v>
      </c>
      <c r="G6509" s="2" t="s">
        <v>497</v>
      </c>
      <c r="H6509" s="1" t="s">
        <v>498</v>
      </c>
      <c r="I6509" s="1">
        <v>2014</v>
      </c>
      <c r="J6509" s="1">
        <v>2014</v>
      </c>
      <c r="K6509" s="1" t="s">
        <v>493</v>
      </c>
      <c r="L6509" s="1">
        <v>1.1399999999999999</v>
      </c>
      <c r="M6509" s="1" t="s">
        <v>504</v>
      </c>
      <c r="N6509" s="1" t="s">
        <v>505</v>
      </c>
    </row>
    <row r="6510" spans="1:14" hidden="1" x14ac:dyDescent="0.35">
      <c r="A6510" s="1" t="s">
        <v>487</v>
      </c>
      <c r="B6510" s="1" t="s">
        <v>488</v>
      </c>
      <c r="C6510" s="2" t="s">
        <v>669</v>
      </c>
      <c r="D6510" s="1" t="s">
        <v>343</v>
      </c>
      <c r="E6510" s="1">
        <v>6110</v>
      </c>
      <c r="F6510" s="1" t="s">
        <v>490</v>
      </c>
      <c r="G6510" s="2" t="s">
        <v>497</v>
      </c>
      <c r="H6510" s="1" t="s">
        <v>498</v>
      </c>
      <c r="I6510" s="1">
        <v>2015</v>
      </c>
      <c r="J6510" s="1">
        <v>2015</v>
      </c>
      <c r="K6510" s="1" t="s">
        <v>493</v>
      </c>
      <c r="L6510" s="1">
        <v>1.18</v>
      </c>
      <c r="M6510" s="1" t="s">
        <v>504</v>
      </c>
      <c r="N6510" s="1" t="s">
        <v>505</v>
      </c>
    </row>
    <row r="6511" spans="1:14" hidden="1" x14ac:dyDescent="0.35">
      <c r="A6511" s="1" t="s">
        <v>487</v>
      </c>
      <c r="B6511" s="1" t="s">
        <v>488</v>
      </c>
      <c r="C6511" s="2" t="s">
        <v>669</v>
      </c>
      <c r="D6511" s="1" t="s">
        <v>343</v>
      </c>
      <c r="E6511" s="1">
        <v>6110</v>
      </c>
      <c r="F6511" s="1" t="s">
        <v>490</v>
      </c>
      <c r="G6511" s="2" t="s">
        <v>499</v>
      </c>
      <c r="H6511" s="1" t="s">
        <v>500</v>
      </c>
      <c r="I6511" s="1">
        <v>2004</v>
      </c>
      <c r="J6511" s="1">
        <v>2004</v>
      </c>
      <c r="K6511" s="1" t="s">
        <v>493</v>
      </c>
      <c r="L6511" s="1">
        <v>1.74</v>
      </c>
      <c r="M6511" s="1" t="s">
        <v>504</v>
      </c>
      <c r="N6511" s="1" t="s">
        <v>505</v>
      </c>
    </row>
    <row r="6512" spans="1:14" hidden="1" x14ac:dyDescent="0.35">
      <c r="A6512" s="1" t="s">
        <v>487</v>
      </c>
      <c r="B6512" s="1" t="s">
        <v>488</v>
      </c>
      <c r="C6512" s="2" t="s">
        <v>669</v>
      </c>
      <c r="D6512" s="1" t="s">
        <v>343</v>
      </c>
      <c r="E6512" s="1">
        <v>6110</v>
      </c>
      <c r="F6512" s="1" t="s">
        <v>490</v>
      </c>
      <c r="G6512" s="2" t="s">
        <v>499</v>
      </c>
      <c r="H6512" s="1" t="s">
        <v>500</v>
      </c>
      <c r="I6512" s="1">
        <v>2005</v>
      </c>
      <c r="J6512" s="1">
        <v>2005</v>
      </c>
      <c r="K6512" s="1" t="s">
        <v>493</v>
      </c>
      <c r="L6512" s="1">
        <v>2.0099999999999998</v>
      </c>
      <c r="M6512" s="1" t="s">
        <v>504</v>
      </c>
      <c r="N6512" s="1" t="s">
        <v>505</v>
      </c>
    </row>
    <row r="6513" spans="1:14" hidden="1" x14ac:dyDescent="0.35">
      <c r="A6513" s="1" t="s">
        <v>487</v>
      </c>
      <c r="B6513" s="1" t="s">
        <v>488</v>
      </c>
      <c r="C6513" s="2" t="s">
        <v>669</v>
      </c>
      <c r="D6513" s="1" t="s">
        <v>343</v>
      </c>
      <c r="E6513" s="1">
        <v>6110</v>
      </c>
      <c r="F6513" s="1" t="s">
        <v>490</v>
      </c>
      <c r="G6513" s="2" t="s">
        <v>499</v>
      </c>
      <c r="H6513" s="1" t="s">
        <v>500</v>
      </c>
      <c r="I6513" s="1">
        <v>2006</v>
      </c>
      <c r="J6513" s="1">
        <v>2006</v>
      </c>
      <c r="K6513" s="1" t="s">
        <v>493</v>
      </c>
      <c r="L6513" s="1">
        <v>2.16</v>
      </c>
      <c r="M6513" s="1" t="s">
        <v>504</v>
      </c>
      <c r="N6513" s="1" t="s">
        <v>505</v>
      </c>
    </row>
    <row r="6514" spans="1:14" hidden="1" x14ac:dyDescent="0.35">
      <c r="A6514" s="1" t="s">
        <v>487</v>
      </c>
      <c r="B6514" s="1" t="s">
        <v>488</v>
      </c>
      <c r="C6514" s="2" t="s">
        <v>669</v>
      </c>
      <c r="D6514" s="1" t="s">
        <v>343</v>
      </c>
      <c r="E6514" s="1">
        <v>6110</v>
      </c>
      <c r="F6514" s="1" t="s">
        <v>490</v>
      </c>
      <c r="G6514" s="2" t="s">
        <v>499</v>
      </c>
      <c r="H6514" s="1" t="s">
        <v>500</v>
      </c>
      <c r="I6514" s="1">
        <v>2007</v>
      </c>
      <c r="J6514" s="1">
        <v>2007</v>
      </c>
      <c r="K6514" s="1" t="s">
        <v>493</v>
      </c>
      <c r="L6514" s="1">
        <v>2.44</v>
      </c>
      <c r="M6514" s="1" t="s">
        <v>504</v>
      </c>
      <c r="N6514" s="1" t="s">
        <v>505</v>
      </c>
    </row>
    <row r="6515" spans="1:14" hidden="1" x14ac:dyDescent="0.35">
      <c r="A6515" s="1" t="s">
        <v>487</v>
      </c>
      <c r="B6515" s="1" t="s">
        <v>488</v>
      </c>
      <c r="C6515" s="2" t="s">
        <v>669</v>
      </c>
      <c r="D6515" s="1" t="s">
        <v>343</v>
      </c>
      <c r="E6515" s="1">
        <v>6110</v>
      </c>
      <c r="F6515" s="1" t="s">
        <v>490</v>
      </c>
      <c r="G6515" s="2" t="s">
        <v>499</v>
      </c>
      <c r="H6515" s="1" t="s">
        <v>500</v>
      </c>
      <c r="I6515" s="1">
        <v>2008</v>
      </c>
      <c r="J6515" s="1">
        <v>2008</v>
      </c>
      <c r="K6515" s="1" t="s">
        <v>493</v>
      </c>
      <c r="L6515" s="1">
        <v>2.4300000000000002</v>
      </c>
      <c r="M6515" s="1" t="s">
        <v>504</v>
      </c>
      <c r="N6515" s="1" t="s">
        <v>505</v>
      </c>
    </row>
    <row r="6516" spans="1:14" hidden="1" x14ac:dyDescent="0.35">
      <c r="A6516" s="1" t="s">
        <v>487</v>
      </c>
      <c r="B6516" s="1" t="s">
        <v>488</v>
      </c>
      <c r="C6516" s="2" t="s">
        <v>669</v>
      </c>
      <c r="D6516" s="1" t="s">
        <v>343</v>
      </c>
      <c r="E6516" s="1">
        <v>6110</v>
      </c>
      <c r="F6516" s="1" t="s">
        <v>490</v>
      </c>
      <c r="G6516" s="2" t="s">
        <v>499</v>
      </c>
      <c r="H6516" s="1" t="s">
        <v>500</v>
      </c>
      <c r="I6516" s="1">
        <v>2009</v>
      </c>
      <c r="J6516" s="1">
        <v>2009</v>
      </c>
      <c r="K6516" s="1" t="s">
        <v>493</v>
      </c>
      <c r="L6516" s="1">
        <v>2.72</v>
      </c>
      <c r="M6516" s="1" t="s">
        <v>504</v>
      </c>
      <c r="N6516" s="1" t="s">
        <v>505</v>
      </c>
    </row>
    <row r="6517" spans="1:14" hidden="1" x14ac:dyDescent="0.35">
      <c r="A6517" s="1" t="s">
        <v>487</v>
      </c>
      <c r="B6517" s="1" t="s">
        <v>488</v>
      </c>
      <c r="C6517" s="2" t="s">
        <v>669</v>
      </c>
      <c r="D6517" s="1" t="s">
        <v>343</v>
      </c>
      <c r="E6517" s="1">
        <v>6110</v>
      </c>
      <c r="F6517" s="1" t="s">
        <v>490</v>
      </c>
      <c r="G6517" s="2" t="s">
        <v>499</v>
      </c>
      <c r="H6517" s="1" t="s">
        <v>500</v>
      </c>
      <c r="I6517" s="1">
        <v>2010</v>
      </c>
      <c r="J6517" s="1">
        <v>2010</v>
      </c>
      <c r="K6517" s="1" t="s">
        <v>493</v>
      </c>
      <c r="L6517" s="1">
        <v>3.59</v>
      </c>
      <c r="M6517" s="1" t="s">
        <v>504</v>
      </c>
      <c r="N6517" s="1" t="s">
        <v>505</v>
      </c>
    </row>
    <row r="6518" spans="1:14" hidden="1" x14ac:dyDescent="0.35">
      <c r="A6518" s="1" t="s">
        <v>487</v>
      </c>
      <c r="B6518" s="1" t="s">
        <v>488</v>
      </c>
      <c r="C6518" s="2" t="s">
        <v>669</v>
      </c>
      <c r="D6518" s="1" t="s">
        <v>343</v>
      </c>
      <c r="E6518" s="1">
        <v>6110</v>
      </c>
      <c r="F6518" s="1" t="s">
        <v>490</v>
      </c>
      <c r="G6518" s="2" t="s">
        <v>499</v>
      </c>
      <c r="H6518" s="1" t="s">
        <v>500</v>
      </c>
      <c r="I6518" s="1">
        <v>2011</v>
      </c>
      <c r="J6518" s="1">
        <v>2011</v>
      </c>
      <c r="K6518" s="1" t="s">
        <v>493</v>
      </c>
      <c r="L6518" s="1">
        <v>4.13</v>
      </c>
      <c r="M6518" s="1" t="s">
        <v>504</v>
      </c>
      <c r="N6518" s="1" t="s">
        <v>505</v>
      </c>
    </row>
    <row r="6519" spans="1:14" hidden="1" x14ac:dyDescent="0.35">
      <c r="A6519" s="1" t="s">
        <v>487</v>
      </c>
      <c r="B6519" s="1" t="s">
        <v>488</v>
      </c>
      <c r="C6519" s="2" t="s">
        <v>669</v>
      </c>
      <c r="D6519" s="1" t="s">
        <v>343</v>
      </c>
      <c r="E6519" s="1">
        <v>6110</v>
      </c>
      <c r="F6519" s="1" t="s">
        <v>490</v>
      </c>
      <c r="G6519" s="2" t="s">
        <v>499</v>
      </c>
      <c r="H6519" s="1" t="s">
        <v>500</v>
      </c>
      <c r="I6519" s="1">
        <v>2012</v>
      </c>
      <c r="J6519" s="1">
        <v>2012</v>
      </c>
      <c r="K6519" s="1" t="s">
        <v>493</v>
      </c>
      <c r="L6519" s="1">
        <v>7.41</v>
      </c>
      <c r="M6519" s="1" t="s">
        <v>504</v>
      </c>
      <c r="N6519" s="1" t="s">
        <v>505</v>
      </c>
    </row>
    <row r="6520" spans="1:14" hidden="1" x14ac:dyDescent="0.35">
      <c r="A6520" s="1" t="s">
        <v>487</v>
      </c>
      <c r="B6520" s="1" t="s">
        <v>488</v>
      </c>
      <c r="C6520" s="2" t="s">
        <v>669</v>
      </c>
      <c r="D6520" s="1" t="s">
        <v>343</v>
      </c>
      <c r="E6520" s="1">
        <v>6110</v>
      </c>
      <c r="F6520" s="1" t="s">
        <v>490</v>
      </c>
      <c r="G6520" s="2" t="s">
        <v>499</v>
      </c>
      <c r="H6520" s="1" t="s">
        <v>500</v>
      </c>
      <c r="I6520" s="1">
        <v>2013</v>
      </c>
      <c r="J6520" s="1">
        <v>2013</v>
      </c>
      <c r="K6520" s="1" t="s">
        <v>493</v>
      </c>
      <c r="L6520" s="1">
        <v>5.52</v>
      </c>
      <c r="M6520" s="1" t="s">
        <v>504</v>
      </c>
      <c r="N6520" s="1" t="s">
        <v>505</v>
      </c>
    </row>
    <row r="6521" spans="1:14" hidden="1" x14ac:dyDescent="0.35">
      <c r="A6521" s="1" t="s">
        <v>487</v>
      </c>
      <c r="B6521" s="1" t="s">
        <v>488</v>
      </c>
      <c r="C6521" s="2" t="s">
        <v>669</v>
      </c>
      <c r="D6521" s="1" t="s">
        <v>343</v>
      </c>
      <c r="E6521" s="1">
        <v>6110</v>
      </c>
      <c r="F6521" s="1" t="s">
        <v>490</v>
      </c>
      <c r="G6521" s="2" t="s">
        <v>499</v>
      </c>
      <c r="H6521" s="1" t="s">
        <v>500</v>
      </c>
      <c r="I6521" s="1">
        <v>2014</v>
      </c>
      <c r="J6521" s="1">
        <v>2014</v>
      </c>
      <c r="K6521" s="1" t="s">
        <v>493</v>
      </c>
      <c r="L6521" s="1">
        <v>6.34</v>
      </c>
      <c r="M6521" s="1" t="s">
        <v>504</v>
      </c>
      <c r="N6521" s="1" t="s">
        <v>505</v>
      </c>
    </row>
    <row r="6522" spans="1:14" hidden="1" x14ac:dyDescent="0.35">
      <c r="A6522" s="1" t="s">
        <v>487</v>
      </c>
      <c r="B6522" s="1" t="s">
        <v>488</v>
      </c>
      <c r="C6522" s="2" t="s">
        <v>669</v>
      </c>
      <c r="D6522" s="1" t="s">
        <v>343</v>
      </c>
      <c r="E6522" s="1">
        <v>6110</v>
      </c>
      <c r="F6522" s="1" t="s">
        <v>490</v>
      </c>
      <c r="G6522" s="2" t="s">
        <v>499</v>
      </c>
      <c r="H6522" s="1" t="s">
        <v>500</v>
      </c>
      <c r="I6522" s="1">
        <v>2015</v>
      </c>
      <c r="J6522" s="1">
        <v>2015</v>
      </c>
      <c r="K6522" s="1" t="s">
        <v>493</v>
      </c>
      <c r="L6522" s="1">
        <v>5.95</v>
      </c>
      <c r="M6522" s="1" t="s">
        <v>504</v>
      </c>
      <c r="N6522" s="1" t="s">
        <v>505</v>
      </c>
    </row>
    <row r="6523" spans="1:14" hidden="1" x14ac:dyDescent="0.35">
      <c r="A6523" s="1" t="s">
        <v>487</v>
      </c>
      <c r="B6523" s="1" t="s">
        <v>488</v>
      </c>
      <c r="C6523" s="2" t="s">
        <v>669</v>
      </c>
      <c r="D6523" s="1" t="s">
        <v>343</v>
      </c>
      <c r="E6523" s="1">
        <v>6110</v>
      </c>
      <c r="F6523" s="1" t="s">
        <v>490</v>
      </c>
      <c r="G6523" s="2" t="s">
        <v>499</v>
      </c>
      <c r="H6523" s="1" t="s">
        <v>500</v>
      </c>
      <c r="I6523" s="1">
        <v>2016</v>
      </c>
      <c r="J6523" s="1">
        <v>2016</v>
      </c>
      <c r="K6523" s="1" t="s">
        <v>493</v>
      </c>
      <c r="L6523" s="1">
        <v>5.81</v>
      </c>
      <c r="M6523" s="1" t="s">
        <v>504</v>
      </c>
      <c r="N6523" s="1" t="s">
        <v>505</v>
      </c>
    </row>
    <row r="6524" spans="1:14" hidden="1" x14ac:dyDescent="0.35">
      <c r="A6524" s="1" t="s">
        <v>487</v>
      </c>
      <c r="B6524" s="1" t="s">
        <v>488</v>
      </c>
      <c r="C6524" s="2" t="s">
        <v>669</v>
      </c>
      <c r="D6524" s="1" t="s">
        <v>343</v>
      </c>
      <c r="E6524" s="1">
        <v>6110</v>
      </c>
      <c r="F6524" s="1" t="s">
        <v>490</v>
      </c>
      <c r="G6524" s="2" t="s">
        <v>501</v>
      </c>
      <c r="H6524" s="1" t="s">
        <v>502</v>
      </c>
      <c r="I6524" s="1">
        <v>2014</v>
      </c>
      <c r="J6524" s="1">
        <v>2014</v>
      </c>
      <c r="K6524" s="1" t="s">
        <v>493</v>
      </c>
      <c r="L6524" s="1">
        <v>1.1399999999999999</v>
      </c>
      <c r="M6524" s="1" t="s">
        <v>504</v>
      </c>
      <c r="N6524" s="1" t="s">
        <v>505</v>
      </c>
    </row>
    <row r="6525" spans="1:14" hidden="1" x14ac:dyDescent="0.35">
      <c r="A6525" s="1" t="s">
        <v>487</v>
      </c>
      <c r="B6525" s="1" t="s">
        <v>488</v>
      </c>
      <c r="C6525" s="2" t="s">
        <v>669</v>
      </c>
      <c r="D6525" s="1" t="s">
        <v>343</v>
      </c>
      <c r="E6525" s="1">
        <v>6110</v>
      </c>
      <c r="F6525" s="1" t="s">
        <v>490</v>
      </c>
      <c r="G6525" s="2" t="s">
        <v>501</v>
      </c>
      <c r="H6525" s="1" t="s">
        <v>502</v>
      </c>
      <c r="I6525" s="1">
        <v>2015</v>
      </c>
      <c r="J6525" s="1">
        <v>2015</v>
      </c>
      <c r="K6525" s="1" t="s">
        <v>493</v>
      </c>
      <c r="L6525" s="1">
        <v>1.18</v>
      </c>
      <c r="M6525" s="1" t="s">
        <v>504</v>
      </c>
      <c r="N6525" s="1" t="s">
        <v>505</v>
      </c>
    </row>
    <row r="6526" spans="1:14" hidden="1" x14ac:dyDescent="0.35">
      <c r="A6526" s="1" t="s">
        <v>487</v>
      </c>
      <c r="B6526" s="1" t="s">
        <v>488</v>
      </c>
      <c r="C6526" s="2" t="s">
        <v>670</v>
      </c>
      <c r="D6526" s="1" t="s">
        <v>345</v>
      </c>
      <c r="E6526" s="1">
        <v>6110</v>
      </c>
      <c r="F6526" s="1" t="s">
        <v>490</v>
      </c>
      <c r="G6526" s="2" t="s">
        <v>497</v>
      </c>
      <c r="H6526" s="1" t="s">
        <v>498</v>
      </c>
      <c r="I6526" s="1">
        <v>2001</v>
      </c>
      <c r="J6526" s="1">
        <v>2001</v>
      </c>
      <c r="K6526" s="1" t="s">
        <v>493</v>
      </c>
      <c r="L6526" s="1">
        <v>182.41</v>
      </c>
      <c r="M6526" s="1" t="s">
        <v>504</v>
      </c>
      <c r="N6526" s="1" t="s">
        <v>505</v>
      </c>
    </row>
    <row r="6527" spans="1:14" hidden="1" x14ac:dyDescent="0.35">
      <c r="A6527" s="1" t="s">
        <v>487</v>
      </c>
      <c r="B6527" s="1" t="s">
        <v>488</v>
      </c>
      <c r="C6527" s="2" t="s">
        <v>670</v>
      </c>
      <c r="D6527" s="1" t="s">
        <v>345</v>
      </c>
      <c r="E6527" s="1">
        <v>6110</v>
      </c>
      <c r="F6527" s="1" t="s">
        <v>490</v>
      </c>
      <c r="G6527" s="2" t="s">
        <v>497</v>
      </c>
      <c r="H6527" s="1" t="s">
        <v>498</v>
      </c>
      <c r="I6527" s="1">
        <v>2002</v>
      </c>
      <c r="J6527" s="1">
        <v>2002</v>
      </c>
      <c r="K6527" s="1" t="s">
        <v>493</v>
      </c>
      <c r="L6527" s="1">
        <v>96.47</v>
      </c>
      <c r="M6527" s="1" t="s">
        <v>504</v>
      </c>
      <c r="N6527" s="1" t="s">
        <v>505</v>
      </c>
    </row>
    <row r="6528" spans="1:14" hidden="1" x14ac:dyDescent="0.35">
      <c r="A6528" s="1" t="s">
        <v>487</v>
      </c>
      <c r="B6528" s="1" t="s">
        <v>488</v>
      </c>
      <c r="C6528" s="2" t="s">
        <v>670</v>
      </c>
      <c r="D6528" s="1" t="s">
        <v>345</v>
      </c>
      <c r="E6528" s="1">
        <v>6110</v>
      </c>
      <c r="F6528" s="1" t="s">
        <v>490</v>
      </c>
      <c r="G6528" s="2" t="s">
        <v>497</v>
      </c>
      <c r="H6528" s="1" t="s">
        <v>498</v>
      </c>
      <c r="I6528" s="1">
        <v>2003</v>
      </c>
      <c r="J6528" s="1">
        <v>2003</v>
      </c>
      <c r="K6528" s="1" t="s">
        <v>493</v>
      </c>
      <c r="L6528" s="1">
        <v>92.1</v>
      </c>
      <c r="M6528" s="1" t="s">
        <v>504</v>
      </c>
      <c r="N6528" s="1" t="s">
        <v>505</v>
      </c>
    </row>
    <row r="6529" spans="1:14" hidden="1" x14ac:dyDescent="0.35">
      <c r="A6529" s="1" t="s">
        <v>487</v>
      </c>
      <c r="B6529" s="1" t="s">
        <v>488</v>
      </c>
      <c r="C6529" s="2" t="s">
        <v>670</v>
      </c>
      <c r="D6529" s="1" t="s">
        <v>345</v>
      </c>
      <c r="E6529" s="1">
        <v>6110</v>
      </c>
      <c r="F6529" s="1" t="s">
        <v>490</v>
      </c>
      <c r="G6529" s="2" t="s">
        <v>497</v>
      </c>
      <c r="H6529" s="1" t="s">
        <v>498</v>
      </c>
      <c r="I6529" s="1">
        <v>2004</v>
      </c>
      <c r="J6529" s="1">
        <v>2004</v>
      </c>
      <c r="K6529" s="1" t="s">
        <v>493</v>
      </c>
      <c r="L6529" s="1">
        <v>270.18</v>
      </c>
      <c r="M6529" s="1" t="s">
        <v>504</v>
      </c>
      <c r="N6529" s="1" t="s">
        <v>505</v>
      </c>
    </row>
    <row r="6530" spans="1:14" hidden="1" x14ac:dyDescent="0.35">
      <c r="A6530" s="1" t="s">
        <v>487</v>
      </c>
      <c r="B6530" s="1" t="s">
        <v>488</v>
      </c>
      <c r="C6530" s="2" t="s">
        <v>670</v>
      </c>
      <c r="D6530" s="1" t="s">
        <v>345</v>
      </c>
      <c r="E6530" s="1">
        <v>6110</v>
      </c>
      <c r="F6530" s="1" t="s">
        <v>490</v>
      </c>
      <c r="G6530" s="2" t="s">
        <v>497</v>
      </c>
      <c r="H6530" s="1" t="s">
        <v>498</v>
      </c>
      <c r="I6530" s="1">
        <v>2005</v>
      </c>
      <c r="J6530" s="1">
        <v>2005</v>
      </c>
      <c r="K6530" s="1" t="s">
        <v>493</v>
      </c>
      <c r="L6530" s="1">
        <v>568.97</v>
      </c>
      <c r="M6530" s="1" t="s">
        <v>504</v>
      </c>
      <c r="N6530" s="1" t="s">
        <v>505</v>
      </c>
    </row>
    <row r="6531" spans="1:14" hidden="1" x14ac:dyDescent="0.35">
      <c r="A6531" s="1" t="s">
        <v>487</v>
      </c>
      <c r="B6531" s="1" t="s">
        <v>488</v>
      </c>
      <c r="C6531" s="2" t="s">
        <v>670</v>
      </c>
      <c r="D6531" s="1" t="s">
        <v>345</v>
      </c>
      <c r="E6531" s="1">
        <v>6110</v>
      </c>
      <c r="F6531" s="1" t="s">
        <v>490</v>
      </c>
      <c r="G6531" s="2" t="s">
        <v>497</v>
      </c>
      <c r="H6531" s="1" t="s">
        <v>498</v>
      </c>
      <c r="I6531" s="1">
        <v>2006</v>
      </c>
      <c r="J6531" s="1">
        <v>2006</v>
      </c>
      <c r="K6531" s="1" t="s">
        <v>493</v>
      </c>
      <c r="L6531" s="1">
        <v>817.42</v>
      </c>
      <c r="M6531" s="1" t="s">
        <v>504</v>
      </c>
      <c r="N6531" s="1" t="s">
        <v>505</v>
      </c>
    </row>
    <row r="6532" spans="1:14" hidden="1" x14ac:dyDescent="0.35">
      <c r="A6532" s="1" t="s">
        <v>487</v>
      </c>
      <c r="B6532" s="1" t="s">
        <v>488</v>
      </c>
      <c r="C6532" s="2" t="s">
        <v>670</v>
      </c>
      <c r="D6532" s="1" t="s">
        <v>345</v>
      </c>
      <c r="E6532" s="1">
        <v>6110</v>
      </c>
      <c r="F6532" s="1" t="s">
        <v>490</v>
      </c>
      <c r="G6532" s="2" t="s">
        <v>497</v>
      </c>
      <c r="H6532" s="1" t="s">
        <v>498</v>
      </c>
      <c r="I6532" s="1">
        <v>2007</v>
      </c>
      <c r="J6532" s="1">
        <v>2007</v>
      </c>
      <c r="K6532" s="1" t="s">
        <v>493</v>
      </c>
      <c r="L6532" s="1">
        <v>310.67</v>
      </c>
      <c r="M6532" s="1" t="s">
        <v>504</v>
      </c>
      <c r="N6532" s="1" t="s">
        <v>505</v>
      </c>
    </row>
    <row r="6533" spans="1:14" hidden="1" x14ac:dyDescent="0.35">
      <c r="A6533" s="1" t="s">
        <v>487</v>
      </c>
      <c r="B6533" s="1" t="s">
        <v>488</v>
      </c>
      <c r="C6533" s="2" t="s">
        <v>670</v>
      </c>
      <c r="D6533" s="1" t="s">
        <v>345</v>
      </c>
      <c r="E6533" s="1">
        <v>6110</v>
      </c>
      <c r="F6533" s="1" t="s">
        <v>490</v>
      </c>
      <c r="G6533" s="2" t="s">
        <v>497</v>
      </c>
      <c r="H6533" s="1" t="s">
        <v>498</v>
      </c>
      <c r="I6533" s="1">
        <v>2008</v>
      </c>
      <c r="J6533" s="1">
        <v>2008</v>
      </c>
      <c r="K6533" s="1" t="s">
        <v>493</v>
      </c>
      <c r="L6533" s="1">
        <v>231.02</v>
      </c>
      <c r="M6533" s="1" t="s">
        <v>504</v>
      </c>
      <c r="N6533" s="1" t="s">
        <v>505</v>
      </c>
    </row>
    <row r="6534" spans="1:14" hidden="1" x14ac:dyDescent="0.35">
      <c r="A6534" s="1" t="s">
        <v>487</v>
      </c>
      <c r="B6534" s="1" t="s">
        <v>488</v>
      </c>
      <c r="C6534" s="2" t="s">
        <v>670</v>
      </c>
      <c r="D6534" s="1" t="s">
        <v>345</v>
      </c>
      <c r="E6534" s="1">
        <v>6110</v>
      </c>
      <c r="F6534" s="1" t="s">
        <v>490</v>
      </c>
      <c r="G6534" s="2" t="s">
        <v>497</v>
      </c>
      <c r="H6534" s="1" t="s">
        <v>498</v>
      </c>
      <c r="I6534" s="1">
        <v>2009</v>
      </c>
      <c r="J6534" s="1">
        <v>2009</v>
      </c>
      <c r="K6534" s="1" t="s">
        <v>493</v>
      </c>
      <c r="L6534" s="1">
        <v>183.98</v>
      </c>
      <c r="M6534" s="1" t="s">
        <v>504</v>
      </c>
      <c r="N6534" s="1" t="s">
        <v>505</v>
      </c>
    </row>
    <row r="6535" spans="1:14" hidden="1" x14ac:dyDescent="0.35">
      <c r="A6535" s="1" t="s">
        <v>487</v>
      </c>
      <c r="B6535" s="1" t="s">
        <v>488</v>
      </c>
      <c r="C6535" s="2" t="s">
        <v>670</v>
      </c>
      <c r="D6535" s="1" t="s">
        <v>345</v>
      </c>
      <c r="E6535" s="1">
        <v>6110</v>
      </c>
      <c r="F6535" s="1" t="s">
        <v>490</v>
      </c>
      <c r="G6535" s="2" t="s">
        <v>497</v>
      </c>
      <c r="H6535" s="1" t="s">
        <v>498</v>
      </c>
      <c r="I6535" s="1">
        <v>2010</v>
      </c>
      <c r="J6535" s="1">
        <v>2010</v>
      </c>
      <c r="K6535" s="1" t="s">
        <v>493</v>
      </c>
      <c r="L6535" s="1">
        <v>129.35</v>
      </c>
      <c r="M6535" s="1" t="s">
        <v>504</v>
      </c>
      <c r="N6535" s="1" t="s">
        <v>505</v>
      </c>
    </row>
    <row r="6536" spans="1:14" hidden="1" x14ac:dyDescent="0.35">
      <c r="A6536" s="1" t="s">
        <v>487</v>
      </c>
      <c r="B6536" s="1" t="s">
        <v>488</v>
      </c>
      <c r="C6536" s="2" t="s">
        <v>670</v>
      </c>
      <c r="D6536" s="1" t="s">
        <v>345</v>
      </c>
      <c r="E6536" s="1">
        <v>6110</v>
      </c>
      <c r="F6536" s="1" t="s">
        <v>490</v>
      </c>
      <c r="G6536" s="2" t="s">
        <v>497</v>
      </c>
      <c r="H6536" s="1" t="s">
        <v>498</v>
      </c>
      <c r="I6536" s="1">
        <v>2011</v>
      </c>
      <c r="J6536" s="1">
        <v>2011</v>
      </c>
      <c r="K6536" s="1" t="s">
        <v>493</v>
      </c>
      <c r="L6536" s="1">
        <v>93.02</v>
      </c>
      <c r="M6536" s="1" t="s">
        <v>504</v>
      </c>
      <c r="N6536" s="1" t="s">
        <v>505</v>
      </c>
    </row>
    <row r="6537" spans="1:14" hidden="1" x14ac:dyDescent="0.35">
      <c r="A6537" s="1" t="s">
        <v>487</v>
      </c>
      <c r="B6537" s="1" t="s">
        <v>488</v>
      </c>
      <c r="C6537" s="2" t="s">
        <v>670</v>
      </c>
      <c r="D6537" s="1" t="s">
        <v>345</v>
      </c>
      <c r="E6537" s="1">
        <v>6110</v>
      </c>
      <c r="F6537" s="1" t="s">
        <v>490</v>
      </c>
      <c r="G6537" s="2" t="s">
        <v>497</v>
      </c>
      <c r="H6537" s="1" t="s">
        <v>498</v>
      </c>
      <c r="I6537" s="1">
        <v>2012</v>
      </c>
      <c r="J6537" s="1">
        <v>2012</v>
      </c>
      <c r="K6537" s="1" t="s">
        <v>493</v>
      </c>
      <c r="L6537" s="1">
        <v>113.77</v>
      </c>
      <c r="M6537" s="1" t="s">
        <v>504</v>
      </c>
      <c r="N6537" s="1" t="s">
        <v>505</v>
      </c>
    </row>
    <row r="6538" spans="1:14" hidden="1" x14ac:dyDescent="0.35">
      <c r="A6538" s="1" t="s">
        <v>487</v>
      </c>
      <c r="B6538" s="1" t="s">
        <v>488</v>
      </c>
      <c r="C6538" s="2" t="s">
        <v>670</v>
      </c>
      <c r="D6538" s="1" t="s">
        <v>345</v>
      </c>
      <c r="E6538" s="1">
        <v>6110</v>
      </c>
      <c r="F6538" s="1" t="s">
        <v>490</v>
      </c>
      <c r="G6538" s="2" t="s">
        <v>501</v>
      </c>
      <c r="H6538" s="1" t="s">
        <v>502</v>
      </c>
      <c r="I6538" s="1">
        <v>2001</v>
      </c>
      <c r="J6538" s="1">
        <v>2001</v>
      </c>
      <c r="K6538" s="1" t="s">
        <v>493</v>
      </c>
      <c r="L6538" s="1">
        <v>182.41</v>
      </c>
      <c r="M6538" s="1" t="s">
        <v>504</v>
      </c>
      <c r="N6538" s="1" t="s">
        <v>505</v>
      </c>
    </row>
    <row r="6539" spans="1:14" hidden="1" x14ac:dyDescent="0.35">
      <c r="A6539" s="1" t="s">
        <v>487</v>
      </c>
      <c r="B6539" s="1" t="s">
        <v>488</v>
      </c>
      <c r="C6539" s="2" t="s">
        <v>670</v>
      </c>
      <c r="D6539" s="1" t="s">
        <v>345</v>
      </c>
      <c r="E6539" s="1">
        <v>6110</v>
      </c>
      <c r="F6539" s="1" t="s">
        <v>490</v>
      </c>
      <c r="G6539" s="2" t="s">
        <v>501</v>
      </c>
      <c r="H6539" s="1" t="s">
        <v>502</v>
      </c>
      <c r="I6539" s="1">
        <v>2002</v>
      </c>
      <c r="J6539" s="1">
        <v>2002</v>
      </c>
      <c r="K6539" s="1" t="s">
        <v>493</v>
      </c>
      <c r="L6539" s="1">
        <v>96.47</v>
      </c>
      <c r="M6539" s="1" t="s">
        <v>504</v>
      </c>
      <c r="N6539" s="1" t="s">
        <v>505</v>
      </c>
    </row>
    <row r="6540" spans="1:14" hidden="1" x14ac:dyDescent="0.35">
      <c r="A6540" s="1" t="s">
        <v>487</v>
      </c>
      <c r="B6540" s="1" t="s">
        <v>488</v>
      </c>
      <c r="C6540" s="2" t="s">
        <v>670</v>
      </c>
      <c r="D6540" s="1" t="s">
        <v>345</v>
      </c>
      <c r="E6540" s="1">
        <v>6110</v>
      </c>
      <c r="F6540" s="1" t="s">
        <v>490</v>
      </c>
      <c r="G6540" s="2" t="s">
        <v>501</v>
      </c>
      <c r="H6540" s="1" t="s">
        <v>502</v>
      </c>
      <c r="I6540" s="1">
        <v>2003</v>
      </c>
      <c r="J6540" s="1">
        <v>2003</v>
      </c>
      <c r="K6540" s="1" t="s">
        <v>493</v>
      </c>
      <c r="L6540" s="1">
        <v>92.1</v>
      </c>
      <c r="M6540" s="1" t="s">
        <v>504</v>
      </c>
      <c r="N6540" s="1" t="s">
        <v>505</v>
      </c>
    </row>
    <row r="6541" spans="1:14" hidden="1" x14ac:dyDescent="0.35">
      <c r="A6541" s="1" t="s">
        <v>487</v>
      </c>
      <c r="B6541" s="1" t="s">
        <v>488</v>
      </c>
      <c r="C6541" s="2" t="s">
        <v>670</v>
      </c>
      <c r="D6541" s="1" t="s">
        <v>345</v>
      </c>
      <c r="E6541" s="1">
        <v>6110</v>
      </c>
      <c r="F6541" s="1" t="s">
        <v>490</v>
      </c>
      <c r="G6541" s="2" t="s">
        <v>501</v>
      </c>
      <c r="H6541" s="1" t="s">
        <v>502</v>
      </c>
      <c r="I6541" s="1">
        <v>2004</v>
      </c>
      <c r="J6541" s="1">
        <v>2004</v>
      </c>
      <c r="K6541" s="1" t="s">
        <v>493</v>
      </c>
      <c r="L6541" s="1">
        <v>270.18</v>
      </c>
      <c r="M6541" s="1" t="s">
        <v>504</v>
      </c>
      <c r="N6541" s="1" t="s">
        <v>505</v>
      </c>
    </row>
    <row r="6542" spans="1:14" hidden="1" x14ac:dyDescent="0.35">
      <c r="A6542" s="1" t="s">
        <v>487</v>
      </c>
      <c r="B6542" s="1" t="s">
        <v>488</v>
      </c>
      <c r="C6542" s="2" t="s">
        <v>670</v>
      </c>
      <c r="D6542" s="1" t="s">
        <v>345</v>
      </c>
      <c r="E6542" s="1">
        <v>6110</v>
      </c>
      <c r="F6542" s="1" t="s">
        <v>490</v>
      </c>
      <c r="G6542" s="2" t="s">
        <v>501</v>
      </c>
      <c r="H6542" s="1" t="s">
        <v>502</v>
      </c>
      <c r="I6542" s="1">
        <v>2005</v>
      </c>
      <c r="J6542" s="1">
        <v>2005</v>
      </c>
      <c r="K6542" s="1" t="s">
        <v>493</v>
      </c>
      <c r="L6542" s="1">
        <v>568.97</v>
      </c>
      <c r="M6542" s="1" t="s">
        <v>504</v>
      </c>
      <c r="N6542" s="1" t="s">
        <v>505</v>
      </c>
    </row>
    <row r="6543" spans="1:14" hidden="1" x14ac:dyDescent="0.35">
      <c r="A6543" s="1" t="s">
        <v>487</v>
      </c>
      <c r="B6543" s="1" t="s">
        <v>488</v>
      </c>
      <c r="C6543" s="2" t="s">
        <v>670</v>
      </c>
      <c r="D6543" s="1" t="s">
        <v>345</v>
      </c>
      <c r="E6543" s="1">
        <v>6110</v>
      </c>
      <c r="F6543" s="1" t="s">
        <v>490</v>
      </c>
      <c r="G6543" s="2" t="s">
        <v>501</v>
      </c>
      <c r="H6543" s="1" t="s">
        <v>502</v>
      </c>
      <c r="I6543" s="1">
        <v>2006</v>
      </c>
      <c r="J6543" s="1">
        <v>2006</v>
      </c>
      <c r="K6543" s="1" t="s">
        <v>493</v>
      </c>
      <c r="L6543" s="1">
        <v>817.42</v>
      </c>
      <c r="M6543" s="1" t="s">
        <v>504</v>
      </c>
      <c r="N6543" s="1" t="s">
        <v>505</v>
      </c>
    </row>
    <row r="6544" spans="1:14" hidden="1" x14ac:dyDescent="0.35">
      <c r="A6544" s="1" t="s">
        <v>487</v>
      </c>
      <c r="B6544" s="1" t="s">
        <v>488</v>
      </c>
      <c r="C6544" s="2" t="s">
        <v>670</v>
      </c>
      <c r="D6544" s="1" t="s">
        <v>345</v>
      </c>
      <c r="E6544" s="1">
        <v>6110</v>
      </c>
      <c r="F6544" s="1" t="s">
        <v>490</v>
      </c>
      <c r="G6544" s="2" t="s">
        <v>501</v>
      </c>
      <c r="H6544" s="1" t="s">
        <v>502</v>
      </c>
      <c r="I6544" s="1">
        <v>2007</v>
      </c>
      <c r="J6544" s="1">
        <v>2007</v>
      </c>
      <c r="K6544" s="1" t="s">
        <v>493</v>
      </c>
      <c r="L6544" s="1">
        <v>310.67</v>
      </c>
      <c r="M6544" s="1" t="s">
        <v>504</v>
      </c>
      <c r="N6544" s="1" t="s">
        <v>505</v>
      </c>
    </row>
    <row r="6545" spans="1:14" hidden="1" x14ac:dyDescent="0.35">
      <c r="A6545" s="1" t="s">
        <v>487</v>
      </c>
      <c r="B6545" s="1" t="s">
        <v>488</v>
      </c>
      <c r="C6545" s="2" t="s">
        <v>670</v>
      </c>
      <c r="D6545" s="1" t="s">
        <v>345</v>
      </c>
      <c r="E6545" s="1">
        <v>6110</v>
      </c>
      <c r="F6545" s="1" t="s">
        <v>490</v>
      </c>
      <c r="G6545" s="2" t="s">
        <v>501</v>
      </c>
      <c r="H6545" s="1" t="s">
        <v>502</v>
      </c>
      <c r="I6545" s="1">
        <v>2008</v>
      </c>
      <c r="J6545" s="1">
        <v>2008</v>
      </c>
      <c r="K6545" s="1" t="s">
        <v>493</v>
      </c>
      <c r="L6545" s="1">
        <v>231.02</v>
      </c>
      <c r="M6545" s="1" t="s">
        <v>504</v>
      </c>
      <c r="N6545" s="1" t="s">
        <v>505</v>
      </c>
    </row>
    <row r="6546" spans="1:14" hidden="1" x14ac:dyDescent="0.35">
      <c r="A6546" s="1" t="s">
        <v>487</v>
      </c>
      <c r="B6546" s="1" t="s">
        <v>488</v>
      </c>
      <c r="C6546" s="2" t="s">
        <v>670</v>
      </c>
      <c r="D6546" s="1" t="s">
        <v>345</v>
      </c>
      <c r="E6546" s="1">
        <v>6110</v>
      </c>
      <c r="F6546" s="1" t="s">
        <v>490</v>
      </c>
      <c r="G6546" s="2" t="s">
        <v>501</v>
      </c>
      <c r="H6546" s="1" t="s">
        <v>502</v>
      </c>
      <c r="I6546" s="1">
        <v>2009</v>
      </c>
      <c r="J6546" s="1">
        <v>2009</v>
      </c>
      <c r="K6546" s="1" t="s">
        <v>493</v>
      </c>
      <c r="L6546" s="1">
        <v>183.98</v>
      </c>
      <c r="M6546" s="1" t="s">
        <v>504</v>
      </c>
      <c r="N6546" s="1" t="s">
        <v>505</v>
      </c>
    </row>
    <row r="6547" spans="1:14" hidden="1" x14ac:dyDescent="0.35">
      <c r="A6547" s="1" t="s">
        <v>487</v>
      </c>
      <c r="B6547" s="1" t="s">
        <v>488</v>
      </c>
      <c r="C6547" s="2" t="s">
        <v>670</v>
      </c>
      <c r="D6547" s="1" t="s">
        <v>345</v>
      </c>
      <c r="E6547" s="1">
        <v>6110</v>
      </c>
      <c r="F6547" s="1" t="s">
        <v>490</v>
      </c>
      <c r="G6547" s="2" t="s">
        <v>501</v>
      </c>
      <c r="H6547" s="1" t="s">
        <v>502</v>
      </c>
      <c r="I6547" s="1">
        <v>2010</v>
      </c>
      <c r="J6547" s="1">
        <v>2010</v>
      </c>
      <c r="K6547" s="1" t="s">
        <v>493</v>
      </c>
      <c r="L6547" s="1">
        <v>129.35</v>
      </c>
      <c r="M6547" s="1" t="s">
        <v>504</v>
      </c>
      <c r="N6547" s="1" t="s">
        <v>505</v>
      </c>
    </row>
    <row r="6548" spans="1:14" hidden="1" x14ac:dyDescent="0.35">
      <c r="A6548" s="1" t="s">
        <v>487</v>
      </c>
      <c r="B6548" s="1" t="s">
        <v>488</v>
      </c>
      <c r="C6548" s="2" t="s">
        <v>670</v>
      </c>
      <c r="D6548" s="1" t="s">
        <v>345</v>
      </c>
      <c r="E6548" s="1">
        <v>6110</v>
      </c>
      <c r="F6548" s="1" t="s">
        <v>490</v>
      </c>
      <c r="G6548" s="2" t="s">
        <v>501</v>
      </c>
      <c r="H6548" s="1" t="s">
        <v>502</v>
      </c>
      <c r="I6548" s="1">
        <v>2011</v>
      </c>
      <c r="J6548" s="1">
        <v>2011</v>
      </c>
      <c r="K6548" s="1" t="s">
        <v>493</v>
      </c>
      <c r="L6548" s="1">
        <v>93.02</v>
      </c>
      <c r="M6548" s="1" t="s">
        <v>504</v>
      </c>
      <c r="N6548" s="1" t="s">
        <v>505</v>
      </c>
    </row>
    <row r="6549" spans="1:14" hidden="1" x14ac:dyDescent="0.35">
      <c r="A6549" s="1" t="s">
        <v>487</v>
      </c>
      <c r="B6549" s="1" t="s">
        <v>488</v>
      </c>
      <c r="C6549" s="2" t="s">
        <v>670</v>
      </c>
      <c r="D6549" s="1" t="s">
        <v>345</v>
      </c>
      <c r="E6549" s="1">
        <v>6110</v>
      </c>
      <c r="F6549" s="1" t="s">
        <v>490</v>
      </c>
      <c r="G6549" s="2" t="s">
        <v>501</v>
      </c>
      <c r="H6549" s="1" t="s">
        <v>502</v>
      </c>
      <c r="I6549" s="1">
        <v>2012</v>
      </c>
      <c r="J6549" s="1">
        <v>2012</v>
      </c>
      <c r="K6549" s="1" t="s">
        <v>493</v>
      </c>
      <c r="L6549" s="1">
        <v>113.77</v>
      </c>
      <c r="M6549" s="1" t="s">
        <v>504</v>
      </c>
      <c r="N6549" s="1" t="s">
        <v>505</v>
      </c>
    </row>
    <row r="6550" spans="1:14" hidden="1" x14ac:dyDescent="0.35">
      <c r="A6550" s="1" t="s">
        <v>487</v>
      </c>
      <c r="B6550" s="1" t="s">
        <v>488</v>
      </c>
      <c r="C6550" s="2" t="s">
        <v>671</v>
      </c>
      <c r="D6550" s="1" t="s">
        <v>347</v>
      </c>
      <c r="E6550" s="1">
        <v>6110</v>
      </c>
      <c r="F6550" s="1" t="s">
        <v>490</v>
      </c>
      <c r="G6550" s="2" t="s">
        <v>491</v>
      </c>
      <c r="H6550" s="1" t="s">
        <v>492</v>
      </c>
      <c r="I6550" s="1">
        <v>2006</v>
      </c>
      <c r="J6550" s="1">
        <v>2006</v>
      </c>
      <c r="K6550" s="1" t="s">
        <v>493</v>
      </c>
      <c r="L6550" s="1">
        <v>750.93</v>
      </c>
      <c r="M6550" s="1" t="s">
        <v>504</v>
      </c>
      <c r="N6550" s="1" t="s">
        <v>505</v>
      </c>
    </row>
    <row r="6551" spans="1:14" hidden="1" x14ac:dyDescent="0.35">
      <c r="A6551" s="1" t="s">
        <v>487</v>
      </c>
      <c r="B6551" s="1" t="s">
        <v>488</v>
      </c>
      <c r="C6551" s="2" t="s">
        <v>671</v>
      </c>
      <c r="D6551" s="1" t="s">
        <v>347</v>
      </c>
      <c r="E6551" s="1">
        <v>6110</v>
      </c>
      <c r="F6551" s="1" t="s">
        <v>490</v>
      </c>
      <c r="G6551" s="2" t="s">
        <v>491</v>
      </c>
      <c r="H6551" s="1" t="s">
        <v>492</v>
      </c>
      <c r="I6551" s="1">
        <v>2007</v>
      </c>
      <c r="J6551" s="1">
        <v>2007</v>
      </c>
      <c r="K6551" s="1" t="s">
        <v>493</v>
      </c>
      <c r="L6551" s="1">
        <v>951.1</v>
      </c>
      <c r="M6551" s="1" t="s">
        <v>504</v>
      </c>
      <c r="N6551" s="1" t="s">
        <v>505</v>
      </c>
    </row>
    <row r="6552" spans="1:14" hidden="1" x14ac:dyDescent="0.35">
      <c r="A6552" s="1" t="s">
        <v>487</v>
      </c>
      <c r="B6552" s="1" t="s">
        <v>488</v>
      </c>
      <c r="C6552" s="2" t="s">
        <v>671</v>
      </c>
      <c r="D6552" s="1" t="s">
        <v>347</v>
      </c>
      <c r="E6552" s="1">
        <v>6110</v>
      </c>
      <c r="F6552" s="1" t="s">
        <v>490</v>
      </c>
      <c r="G6552" s="2" t="s">
        <v>491</v>
      </c>
      <c r="H6552" s="1" t="s">
        <v>492</v>
      </c>
      <c r="I6552" s="1">
        <v>2008</v>
      </c>
      <c r="J6552" s="1">
        <v>2008</v>
      </c>
      <c r="K6552" s="1" t="s">
        <v>493</v>
      </c>
      <c r="L6552" s="1">
        <v>993.41</v>
      </c>
      <c r="M6552" s="1" t="s">
        <v>504</v>
      </c>
      <c r="N6552" s="1" t="s">
        <v>505</v>
      </c>
    </row>
    <row r="6553" spans="1:14" hidden="1" x14ac:dyDescent="0.35">
      <c r="A6553" s="1" t="s">
        <v>487</v>
      </c>
      <c r="B6553" s="1" t="s">
        <v>488</v>
      </c>
      <c r="C6553" s="2" t="s">
        <v>671</v>
      </c>
      <c r="D6553" s="1" t="s">
        <v>347</v>
      </c>
      <c r="E6553" s="1">
        <v>6110</v>
      </c>
      <c r="F6553" s="1" t="s">
        <v>490</v>
      </c>
      <c r="G6553" s="2" t="s">
        <v>491</v>
      </c>
      <c r="H6553" s="1" t="s">
        <v>492</v>
      </c>
      <c r="I6553" s="1">
        <v>2009</v>
      </c>
      <c r="J6553" s="1">
        <v>2009</v>
      </c>
      <c r="K6553" s="1" t="s">
        <v>493</v>
      </c>
      <c r="L6553" s="1">
        <v>1860.24</v>
      </c>
      <c r="M6553" s="1" t="s">
        <v>504</v>
      </c>
      <c r="N6553" s="1" t="s">
        <v>505</v>
      </c>
    </row>
    <row r="6554" spans="1:14" hidden="1" x14ac:dyDescent="0.35">
      <c r="A6554" s="1" t="s">
        <v>487</v>
      </c>
      <c r="B6554" s="1" t="s">
        <v>488</v>
      </c>
      <c r="C6554" s="2" t="s">
        <v>671</v>
      </c>
      <c r="D6554" s="1" t="s">
        <v>347</v>
      </c>
      <c r="E6554" s="1">
        <v>6110</v>
      </c>
      <c r="F6554" s="1" t="s">
        <v>490</v>
      </c>
      <c r="G6554" s="2" t="s">
        <v>491</v>
      </c>
      <c r="H6554" s="1" t="s">
        <v>492</v>
      </c>
      <c r="I6554" s="1">
        <v>2010</v>
      </c>
      <c r="J6554" s="1">
        <v>2010</v>
      </c>
      <c r="K6554" s="1" t="s">
        <v>493</v>
      </c>
      <c r="L6554" s="1">
        <v>1864.92</v>
      </c>
      <c r="M6554" s="1" t="s">
        <v>504</v>
      </c>
      <c r="N6554" s="1" t="s">
        <v>505</v>
      </c>
    </row>
    <row r="6555" spans="1:14" hidden="1" x14ac:dyDescent="0.35">
      <c r="A6555" s="1" t="s">
        <v>487</v>
      </c>
      <c r="B6555" s="1" t="s">
        <v>488</v>
      </c>
      <c r="C6555" s="2" t="s">
        <v>671</v>
      </c>
      <c r="D6555" s="1" t="s">
        <v>347</v>
      </c>
      <c r="E6555" s="1">
        <v>6110</v>
      </c>
      <c r="F6555" s="1" t="s">
        <v>490</v>
      </c>
      <c r="G6555" s="2" t="s">
        <v>491</v>
      </c>
      <c r="H6555" s="1" t="s">
        <v>492</v>
      </c>
      <c r="I6555" s="1">
        <v>2011</v>
      </c>
      <c r="J6555" s="1">
        <v>2011</v>
      </c>
      <c r="K6555" s="1" t="s">
        <v>493</v>
      </c>
      <c r="L6555" s="1">
        <v>2380.35</v>
      </c>
      <c r="M6555" s="1" t="s">
        <v>504</v>
      </c>
      <c r="N6555" s="1" t="s">
        <v>505</v>
      </c>
    </row>
    <row r="6556" spans="1:14" hidden="1" x14ac:dyDescent="0.35">
      <c r="A6556" s="1" t="s">
        <v>487</v>
      </c>
      <c r="B6556" s="1" t="s">
        <v>488</v>
      </c>
      <c r="C6556" s="2" t="s">
        <v>671</v>
      </c>
      <c r="D6556" s="1" t="s">
        <v>347</v>
      </c>
      <c r="E6556" s="1">
        <v>6110</v>
      </c>
      <c r="F6556" s="1" t="s">
        <v>490</v>
      </c>
      <c r="G6556" s="2" t="s">
        <v>491</v>
      </c>
      <c r="H6556" s="1" t="s">
        <v>492</v>
      </c>
      <c r="I6556" s="1">
        <v>2012</v>
      </c>
      <c r="J6556" s="1">
        <v>2012</v>
      </c>
      <c r="K6556" s="1" t="s">
        <v>493</v>
      </c>
      <c r="L6556" s="1">
        <v>2702.4</v>
      </c>
      <c r="M6556" s="1" t="s">
        <v>504</v>
      </c>
      <c r="N6556" s="1" t="s">
        <v>505</v>
      </c>
    </row>
    <row r="6557" spans="1:14" hidden="1" x14ac:dyDescent="0.35">
      <c r="A6557" s="1" t="s">
        <v>487</v>
      </c>
      <c r="B6557" s="1" t="s">
        <v>488</v>
      </c>
      <c r="C6557" s="2" t="s">
        <v>671</v>
      </c>
      <c r="D6557" s="1" t="s">
        <v>347</v>
      </c>
      <c r="E6557" s="1">
        <v>6110</v>
      </c>
      <c r="F6557" s="1" t="s">
        <v>490</v>
      </c>
      <c r="G6557" s="2" t="s">
        <v>491</v>
      </c>
      <c r="H6557" s="1" t="s">
        <v>492</v>
      </c>
      <c r="I6557" s="1">
        <v>2013</v>
      </c>
      <c r="J6557" s="1">
        <v>2013</v>
      </c>
      <c r="K6557" s="1" t="s">
        <v>493</v>
      </c>
      <c r="L6557" s="1">
        <v>3125.04</v>
      </c>
      <c r="M6557" s="1" t="s">
        <v>504</v>
      </c>
      <c r="N6557" s="1" t="s">
        <v>505</v>
      </c>
    </row>
    <row r="6558" spans="1:14" hidden="1" x14ac:dyDescent="0.35">
      <c r="A6558" s="1" t="s">
        <v>487</v>
      </c>
      <c r="B6558" s="1" t="s">
        <v>488</v>
      </c>
      <c r="C6558" s="2" t="s">
        <v>671</v>
      </c>
      <c r="D6558" s="1" t="s">
        <v>347</v>
      </c>
      <c r="E6558" s="1">
        <v>6110</v>
      </c>
      <c r="F6558" s="1" t="s">
        <v>490</v>
      </c>
      <c r="G6558" s="2" t="s">
        <v>491</v>
      </c>
      <c r="H6558" s="1" t="s">
        <v>492</v>
      </c>
      <c r="I6558" s="1">
        <v>2014</v>
      </c>
      <c r="J6558" s="1">
        <v>2014</v>
      </c>
      <c r="K6558" s="1" t="s">
        <v>493</v>
      </c>
      <c r="L6558" s="1">
        <v>3061.04</v>
      </c>
      <c r="M6558" s="1" t="s">
        <v>504</v>
      </c>
      <c r="N6558" s="1" t="s">
        <v>505</v>
      </c>
    </row>
    <row r="6559" spans="1:14" hidden="1" x14ac:dyDescent="0.35">
      <c r="A6559" s="1" t="s">
        <v>487</v>
      </c>
      <c r="B6559" s="1" t="s">
        <v>488</v>
      </c>
      <c r="C6559" s="2" t="s">
        <v>671</v>
      </c>
      <c r="D6559" s="1" t="s">
        <v>347</v>
      </c>
      <c r="E6559" s="1">
        <v>6110</v>
      </c>
      <c r="F6559" s="1" t="s">
        <v>490</v>
      </c>
      <c r="G6559" s="2" t="s">
        <v>499</v>
      </c>
      <c r="H6559" s="1" t="s">
        <v>500</v>
      </c>
      <c r="I6559" s="1">
        <v>2006</v>
      </c>
      <c r="J6559" s="1">
        <v>2006</v>
      </c>
      <c r="K6559" s="1" t="s">
        <v>493</v>
      </c>
      <c r="L6559" s="1">
        <v>219.62</v>
      </c>
      <c r="M6559" s="1" t="s">
        <v>504</v>
      </c>
      <c r="N6559" s="1" t="s">
        <v>505</v>
      </c>
    </row>
    <row r="6560" spans="1:14" hidden="1" x14ac:dyDescent="0.35">
      <c r="A6560" s="1" t="s">
        <v>487</v>
      </c>
      <c r="B6560" s="1" t="s">
        <v>488</v>
      </c>
      <c r="C6560" s="2" t="s">
        <v>671</v>
      </c>
      <c r="D6560" s="1" t="s">
        <v>347</v>
      </c>
      <c r="E6560" s="1">
        <v>6110</v>
      </c>
      <c r="F6560" s="1" t="s">
        <v>490</v>
      </c>
      <c r="G6560" s="2" t="s">
        <v>499</v>
      </c>
      <c r="H6560" s="1" t="s">
        <v>500</v>
      </c>
      <c r="I6560" s="1">
        <v>2007</v>
      </c>
      <c r="J6560" s="1">
        <v>2007</v>
      </c>
      <c r="K6560" s="1" t="s">
        <v>493</v>
      </c>
      <c r="L6560" s="1">
        <v>298.95</v>
      </c>
      <c r="M6560" s="1" t="s">
        <v>504</v>
      </c>
      <c r="N6560" s="1" t="s">
        <v>505</v>
      </c>
    </row>
    <row r="6561" spans="1:15" hidden="1" x14ac:dyDescent="0.35">
      <c r="A6561" s="1" t="s">
        <v>487</v>
      </c>
      <c r="B6561" s="1" t="s">
        <v>488</v>
      </c>
      <c r="C6561" s="2" t="s">
        <v>671</v>
      </c>
      <c r="D6561" s="1" t="s">
        <v>347</v>
      </c>
      <c r="E6561" s="1">
        <v>6110</v>
      </c>
      <c r="F6561" s="1" t="s">
        <v>490</v>
      </c>
      <c r="G6561" s="2" t="s">
        <v>499</v>
      </c>
      <c r="H6561" s="1" t="s">
        <v>500</v>
      </c>
      <c r="I6561" s="1">
        <v>2008</v>
      </c>
      <c r="J6561" s="1">
        <v>2008</v>
      </c>
      <c r="K6561" s="1" t="s">
        <v>493</v>
      </c>
      <c r="L6561" s="1">
        <v>204.16</v>
      </c>
      <c r="M6561" s="1" t="s">
        <v>504</v>
      </c>
      <c r="N6561" s="1" t="s">
        <v>505</v>
      </c>
    </row>
    <row r="6562" spans="1:15" hidden="1" x14ac:dyDescent="0.35">
      <c r="A6562" s="1" t="s">
        <v>487</v>
      </c>
      <c r="B6562" s="1" t="s">
        <v>488</v>
      </c>
      <c r="C6562" s="2" t="s">
        <v>671</v>
      </c>
      <c r="D6562" s="1" t="s">
        <v>347</v>
      </c>
      <c r="E6562" s="1">
        <v>6110</v>
      </c>
      <c r="F6562" s="1" t="s">
        <v>490</v>
      </c>
      <c r="G6562" s="2" t="s">
        <v>499</v>
      </c>
      <c r="H6562" s="1" t="s">
        <v>500</v>
      </c>
      <c r="I6562" s="1">
        <v>2009</v>
      </c>
      <c r="J6562" s="1">
        <v>2009</v>
      </c>
      <c r="K6562" s="1" t="s">
        <v>493</v>
      </c>
      <c r="L6562" s="1">
        <v>780.15</v>
      </c>
      <c r="M6562" s="1" t="s">
        <v>504</v>
      </c>
      <c r="N6562" s="1" t="s">
        <v>505</v>
      </c>
    </row>
    <row r="6563" spans="1:15" hidden="1" x14ac:dyDescent="0.35">
      <c r="A6563" s="1" t="s">
        <v>487</v>
      </c>
      <c r="B6563" s="1" t="s">
        <v>488</v>
      </c>
      <c r="C6563" s="2" t="s">
        <v>671</v>
      </c>
      <c r="D6563" s="1" t="s">
        <v>347</v>
      </c>
      <c r="E6563" s="1">
        <v>6110</v>
      </c>
      <c r="F6563" s="1" t="s">
        <v>490</v>
      </c>
      <c r="G6563" s="2" t="s">
        <v>499</v>
      </c>
      <c r="H6563" s="1" t="s">
        <v>500</v>
      </c>
      <c r="I6563" s="1">
        <v>2010</v>
      </c>
      <c r="J6563" s="1">
        <v>2010</v>
      </c>
      <c r="K6563" s="1" t="s">
        <v>493</v>
      </c>
      <c r="L6563" s="1">
        <v>510.63</v>
      </c>
      <c r="M6563" s="1" t="s">
        <v>504</v>
      </c>
      <c r="N6563" s="1" t="s">
        <v>505</v>
      </c>
    </row>
    <row r="6564" spans="1:15" hidden="1" x14ac:dyDescent="0.35">
      <c r="A6564" s="1" t="s">
        <v>487</v>
      </c>
      <c r="B6564" s="1" t="s">
        <v>488</v>
      </c>
      <c r="C6564" s="2" t="s">
        <v>671</v>
      </c>
      <c r="D6564" s="1" t="s">
        <v>347</v>
      </c>
      <c r="E6564" s="1">
        <v>6110</v>
      </c>
      <c r="F6564" s="1" t="s">
        <v>490</v>
      </c>
      <c r="G6564" s="2" t="s">
        <v>499</v>
      </c>
      <c r="H6564" s="1" t="s">
        <v>500</v>
      </c>
      <c r="I6564" s="1">
        <v>2011</v>
      </c>
      <c r="J6564" s="1">
        <v>2011</v>
      </c>
      <c r="K6564" s="1" t="s">
        <v>493</v>
      </c>
      <c r="L6564" s="1">
        <v>668.08</v>
      </c>
      <c r="M6564" s="1" t="s">
        <v>504</v>
      </c>
      <c r="N6564" s="1" t="s">
        <v>505</v>
      </c>
    </row>
    <row r="6565" spans="1:15" hidden="1" x14ac:dyDescent="0.35">
      <c r="A6565" s="1" t="s">
        <v>487</v>
      </c>
      <c r="B6565" s="1" t="s">
        <v>488</v>
      </c>
      <c r="C6565" s="2" t="s">
        <v>671</v>
      </c>
      <c r="D6565" s="1" t="s">
        <v>347</v>
      </c>
      <c r="E6565" s="1">
        <v>6110</v>
      </c>
      <c r="F6565" s="1" t="s">
        <v>490</v>
      </c>
      <c r="G6565" s="2" t="s">
        <v>499</v>
      </c>
      <c r="H6565" s="1" t="s">
        <v>500</v>
      </c>
      <c r="I6565" s="1">
        <v>2012</v>
      </c>
      <c r="J6565" s="1">
        <v>2012</v>
      </c>
      <c r="K6565" s="1" t="s">
        <v>493</v>
      </c>
      <c r="L6565" s="1">
        <v>705.98</v>
      </c>
      <c r="M6565" s="1" t="s">
        <v>504</v>
      </c>
      <c r="N6565" s="1" t="s">
        <v>505</v>
      </c>
    </row>
    <row r="6566" spans="1:15" hidden="1" x14ac:dyDescent="0.35">
      <c r="A6566" s="1" t="s">
        <v>487</v>
      </c>
      <c r="B6566" s="1" t="s">
        <v>488</v>
      </c>
      <c r="C6566" s="2" t="s">
        <v>671</v>
      </c>
      <c r="D6566" s="1" t="s">
        <v>347</v>
      </c>
      <c r="E6566" s="1">
        <v>6110</v>
      </c>
      <c r="F6566" s="1" t="s">
        <v>490</v>
      </c>
      <c r="G6566" s="2" t="s">
        <v>499</v>
      </c>
      <c r="H6566" s="1" t="s">
        <v>500</v>
      </c>
      <c r="I6566" s="1">
        <v>2013</v>
      </c>
      <c r="J6566" s="1">
        <v>2013</v>
      </c>
      <c r="K6566" s="1" t="s">
        <v>493</v>
      </c>
      <c r="L6566" s="1">
        <v>1202.46</v>
      </c>
      <c r="M6566" s="1" t="s">
        <v>504</v>
      </c>
      <c r="N6566" s="1" t="s">
        <v>505</v>
      </c>
    </row>
    <row r="6567" spans="1:15" hidden="1" x14ac:dyDescent="0.35">
      <c r="A6567" s="1" t="s">
        <v>487</v>
      </c>
      <c r="B6567" s="1" t="s">
        <v>488</v>
      </c>
      <c r="C6567" s="2" t="s">
        <v>671</v>
      </c>
      <c r="D6567" s="1" t="s">
        <v>347</v>
      </c>
      <c r="E6567" s="1">
        <v>6110</v>
      </c>
      <c r="F6567" s="1" t="s">
        <v>490</v>
      </c>
      <c r="G6567" s="2" t="s">
        <v>499</v>
      </c>
      <c r="H6567" s="1" t="s">
        <v>500</v>
      </c>
      <c r="I6567" s="1">
        <v>2014</v>
      </c>
      <c r="J6567" s="1">
        <v>2014</v>
      </c>
      <c r="K6567" s="1" t="s">
        <v>493</v>
      </c>
      <c r="L6567" s="1">
        <v>1144.77</v>
      </c>
      <c r="M6567" s="1" t="s">
        <v>504</v>
      </c>
      <c r="N6567" s="1" t="s">
        <v>505</v>
      </c>
    </row>
    <row r="6568" spans="1:15" hidden="1" x14ac:dyDescent="0.35">
      <c r="A6568" s="1" t="s">
        <v>487</v>
      </c>
      <c r="B6568" s="1" t="s">
        <v>488</v>
      </c>
      <c r="C6568" s="2" t="s">
        <v>672</v>
      </c>
      <c r="D6568" s="1" t="s">
        <v>349</v>
      </c>
      <c r="E6568" s="1">
        <v>6110</v>
      </c>
      <c r="F6568" s="1" t="s">
        <v>490</v>
      </c>
      <c r="G6568" s="2" t="s">
        <v>497</v>
      </c>
      <c r="H6568" s="1" t="s">
        <v>498</v>
      </c>
      <c r="I6568" s="1">
        <v>2002</v>
      </c>
      <c r="J6568" s="1">
        <v>2002</v>
      </c>
      <c r="K6568" s="1" t="s">
        <v>493</v>
      </c>
      <c r="L6568" s="1">
        <v>2.2799999999999998</v>
      </c>
      <c r="M6568" s="1" t="s">
        <v>494</v>
      </c>
      <c r="N6568" s="1" t="s">
        <v>495</v>
      </c>
      <c r="O6568" s="1" t="s">
        <v>496</v>
      </c>
    </row>
    <row r="6569" spans="1:15" hidden="1" x14ac:dyDescent="0.35">
      <c r="A6569" s="1" t="s">
        <v>487</v>
      </c>
      <c r="B6569" s="1" t="s">
        <v>488</v>
      </c>
      <c r="C6569" s="2" t="s">
        <v>672</v>
      </c>
      <c r="D6569" s="1" t="s">
        <v>349</v>
      </c>
      <c r="E6569" s="1">
        <v>6110</v>
      </c>
      <c r="F6569" s="1" t="s">
        <v>490</v>
      </c>
      <c r="G6569" s="2" t="s">
        <v>497</v>
      </c>
      <c r="H6569" s="1" t="s">
        <v>498</v>
      </c>
      <c r="I6569" s="1">
        <v>2003</v>
      </c>
      <c r="J6569" s="1">
        <v>2003</v>
      </c>
      <c r="K6569" s="1" t="s">
        <v>493</v>
      </c>
      <c r="L6569" s="1">
        <v>72.02</v>
      </c>
      <c r="M6569" s="1" t="s">
        <v>494</v>
      </c>
      <c r="N6569" s="1" t="s">
        <v>495</v>
      </c>
      <c r="O6569" s="1" t="s">
        <v>496</v>
      </c>
    </row>
    <row r="6570" spans="1:15" hidden="1" x14ac:dyDescent="0.35">
      <c r="A6570" s="1" t="s">
        <v>487</v>
      </c>
      <c r="B6570" s="1" t="s">
        <v>488</v>
      </c>
      <c r="C6570" s="2" t="s">
        <v>672</v>
      </c>
      <c r="D6570" s="1" t="s">
        <v>349</v>
      </c>
      <c r="E6570" s="1">
        <v>6110</v>
      </c>
      <c r="F6570" s="1" t="s">
        <v>490</v>
      </c>
      <c r="G6570" s="2" t="s">
        <v>497</v>
      </c>
      <c r="H6570" s="1" t="s">
        <v>498</v>
      </c>
      <c r="I6570" s="1">
        <v>2004</v>
      </c>
      <c r="J6570" s="1">
        <v>2004</v>
      </c>
      <c r="K6570" s="1" t="s">
        <v>493</v>
      </c>
      <c r="L6570" s="1">
        <v>77.36</v>
      </c>
      <c r="M6570" s="1" t="s">
        <v>494</v>
      </c>
      <c r="N6570" s="1" t="s">
        <v>495</v>
      </c>
      <c r="O6570" s="1" t="s">
        <v>496</v>
      </c>
    </row>
    <row r="6571" spans="1:15" hidden="1" x14ac:dyDescent="0.35">
      <c r="A6571" s="1" t="s">
        <v>487</v>
      </c>
      <c r="B6571" s="1" t="s">
        <v>488</v>
      </c>
      <c r="C6571" s="2" t="s">
        <v>672</v>
      </c>
      <c r="D6571" s="1" t="s">
        <v>349</v>
      </c>
      <c r="E6571" s="1">
        <v>6110</v>
      </c>
      <c r="F6571" s="1" t="s">
        <v>490</v>
      </c>
      <c r="G6571" s="2" t="s">
        <v>497</v>
      </c>
      <c r="H6571" s="1" t="s">
        <v>498</v>
      </c>
      <c r="I6571" s="1">
        <v>2005</v>
      </c>
      <c r="J6571" s="1">
        <v>2005</v>
      </c>
      <c r="K6571" s="1" t="s">
        <v>493</v>
      </c>
      <c r="L6571" s="1">
        <v>109.34</v>
      </c>
      <c r="M6571" s="1" t="s">
        <v>494</v>
      </c>
      <c r="N6571" s="1" t="s">
        <v>495</v>
      </c>
      <c r="O6571" s="1" t="s">
        <v>496</v>
      </c>
    </row>
    <row r="6572" spans="1:15" hidden="1" x14ac:dyDescent="0.35">
      <c r="A6572" s="1" t="s">
        <v>487</v>
      </c>
      <c r="B6572" s="1" t="s">
        <v>488</v>
      </c>
      <c r="C6572" s="2" t="s">
        <v>672</v>
      </c>
      <c r="D6572" s="1" t="s">
        <v>349</v>
      </c>
      <c r="E6572" s="1">
        <v>6110</v>
      </c>
      <c r="F6572" s="1" t="s">
        <v>490</v>
      </c>
      <c r="G6572" s="2" t="s">
        <v>497</v>
      </c>
      <c r="H6572" s="1" t="s">
        <v>498</v>
      </c>
      <c r="I6572" s="1">
        <v>2006</v>
      </c>
      <c r="J6572" s="1">
        <v>2006</v>
      </c>
      <c r="K6572" s="1" t="s">
        <v>493</v>
      </c>
      <c r="L6572" s="1">
        <v>145.78</v>
      </c>
      <c r="M6572" s="1" t="s">
        <v>494</v>
      </c>
      <c r="N6572" s="1" t="s">
        <v>495</v>
      </c>
      <c r="O6572" s="1" t="s">
        <v>496</v>
      </c>
    </row>
    <row r="6573" spans="1:15" hidden="1" x14ac:dyDescent="0.35">
      <c r="A6573" s="1" t="s">
        <v>487</v>
      </c>
      <c r="B6573" s="1" t="s">
        <v>488</v>
      </c>
      <c r="C6573" s="2" t="s">
        <v>672</v>
      </c>
      <c r="D6573" s="1" t="s">
        <v>349</v>
      </c>
      <c r="E6573" s="1">
        <v>6110</v>
      </c>
      <c r="F6573" s="1" t="s">
        <v>490</v>
      </c>
      <c r="G6573" s="2" t="s">
        <v>497</v>
      </c>
      <c r="H6573" s="1" t="s">
        <v>498</v>
      </c>
      <c r="I6573" s="1">
        <v>2007</v>
      </c>
      <c r="J6573" s="1">
        <v>2007</v>
      </c>
      <c r="K6573" s="1" t="s">
        <v>493</v>
      </c>
      <c r="L6573" s="1">
        <v>1413.99</v>
      </c>
      <c r="M6573" s="1" t="s">
        <v>494</v>
      </c>
      <c r="N6573" s="1" t="s">
        <v>495</v>
      </c>
      <c r="O6573" s="1" t="s">
        <v>496</v>
      </c>
    </row>
    <row r="6574" spans="1:15" hidden="1" x14ac:dyDescent="0.35">
      <c r="A6574" s="1" t="s">
        <v>487</v>
      </c>
      <c r="B6574" s="1" t="s">
        <v>488</v>
      </c>
      <c r="C6574" s="2" t="s">
        <v>672</v>
      </c>
      <c r="D6574" s="1" t="s">
        <v>349</v>
      </c>
      <c r="E6574" s="1">
        <v>6110</v>
      </c>
      <c r="F6574" s="1" t="s">
        <v>490</v>
      </c>
      <c r="G6574" s="2" t="s">
        <v>497</v>
      </c>
      <c r="H6574" s="1" t="s">
        <v>498</v>
      </c>
      <c r="I6574" s="1">
        <v>2008</v>
      </c>
      <c r="J6574" s="1">
        <v>2008</v>
      </c>
      <c r="K6574" s="1" t="s">
        <v>493</v>
      </c>
      <c r="L6574" s="1">
        <v>1592.08</v>
      </c>
      <c r="M6574" s="1" t="s">
        <v>494</v>
      </c>
      <c r="N6574" s="1" t="s">
        <v>495</v>
      </c>
      <c r="O6574" s="1" t="s">
        <v>496</v>
      </c>
    </row>
    <row r="6575" spans="1:15" hidden="1" x14ac:dyDescent="0.35">
      <c r="A6575" s="1" t="s">
        <v>487</v>
      </c>
      <c r="B6575" s="1" t="s">
        <v>488</v>
      </c>
      <c r="C6575" s="2" t="s">
        <v>672</v>
      </c>
      <c r="D6575" s="1" t="s">
        <v>349</v>
      </c>
      <c r="E6575" s="1">
        <v>6110</v>
      </c>
      <c r="F6575" s="1" t="s">
        <v>490</v>
      </c>
      <c r="G6575" s="2" t="s">
        <v>497</v>
      </c>
      <c r="H6575" s="1" t="s">
        <v>498</v>
      </c>
      <c r="I6575" s="1">
        <v>2009</v>
      </c>
      <c r="J6575" s="1">
        <v>2009</v>
      </c>
      <c r="K6575" s="1" t="s">
        <v>493</v>
      </c>
      <c r="L6575" s="1">
        <v>1631.73</v>
      </c>
      <c r="M6575" s="1" t="s">
        <v>494</v>
      </c>
      <c r="N6575" s="1" t="s">
        <v>495</v>
      </c>
      <c r="O6575" s="1" t="s">
        <v>496</v>
      </c>
    </row>
    <row r="6576" spans="1:15" hidden="1" x14ac:dyDescent="0.35">
      <c r="A6576" s="1" t="s">
        <v>487</v>
      </c>
      <c r="B6576" s="1" t="s">
        <v>488</v>
      </c>
      <c r="C6576" s="2" t="s">
        <v>672</v>
      </c>
      <c r="D6576" s="1" t="s">
        <v>349</v>
      </c>
      <c r="E6576" s="1">
        <v>6110</v>
      </c>
      <c r="F6576" s="1" t="s">
        <v>490</v>
      </c>
      <c r="G6576" s="2" t="s">
        <v>497</v>
      </c>
      <c r="H6576" s="1" t="s">
        <v>498</v>
      </c>
      <c r="I6576" s="1">
        <v>2010</v>
      </c>
      <c r="J6576" s="1">
        <v>2010</v>
      </c>
      <c r="K6576" s="1" t="s">
        <v>493</v>
      </c>
      <c r="L6576" s="1">
        <v>1482.29</v>
      </c>
      <c r="M6576" s="1" t="s">
        <v>494</v>
      </c>
      <c r="N6576" s="1" t="s">
        <v>495</v>
      </c>
      <c r="O6576" s="1" t="s">
        <v>496</v>
      </c>
    </row>
    <row r="6577" spans="1:15" hidden="1" x14ac:dyDescent="0.35">
      <c r="A6577" s="1" t="s">
        <v>487</v>
      </c>
      <c r="B6577" s="1" t="s">
        <v>488</v>
      </c>
      <c r="C6577" s="2" t="s">
        <v>672</v>
      </c>
      <c r="D6577" s="1" t="s">
        <v>349</v>
      </c>
      <c r="E6577" s="1">
        <v>6110</v>
      </c>
      <c r="F6577" s="1" t="s">
        <v>490</v>
      </c>
      <c r="G6577" s="2" t="s">
        <v>497</v>
      </c>
      <c r="H6577" s="1" t="s">
        <v>498</v>
      </c>
      <c r="I6577" s="1">
        <v>2011</v>
      </c>
      <c r="J6577" s="1">
        <v>2011</v>
      </c>
      <c r="K6577" s="1" t="s">
        <v>493</v>
      </c>
      <c r="L6577" s="1">
        <v>1707.83</v>
      </c>
      <c r="M6577" s="1" t="s">
        <v>494</v>
      </c>
      <c r="N6577" s="1" t="s">
        <v>495</v>
      </c>
      <c r="O6577" s="1" t="s">
        <v>496</v>
      </c>
    </row>
    <row r="6578" spans="1:15" hidden="1" x14ac:dyDescent="0.35">
      <c r="A6578" s="1" t="s">
        <v>487</v>
      </c>
      <c r="B6578" s="1" t="s">
        <v>488</v>
      </c>
      <c r="C6578" s="2" t="s">
        <v>672</v>
      </c>
      <c r="D6578" s="1" t="s">
        <v>349</v>
      </c>
      <c r="E6578" s="1">
        <v>6110</v>
      </c>
      <c r="F6578" s="1" t="s">
        <v>490</v>
      </c>
      <c r="G6578" s="2" t="s">
        <v>497</v>
      </c>
      <c r="H6578" s="1" t="s">
        <v>498</v>
      </c>
      <c r="I6578" s="1">
        <v>2012</v>
      </c>
      <c r="J6578" s="1">
        <v>2012</v>
      </c>
      <c r="K6578" s="1" t="s">
        <v>493</v>
      </c>
      <c r="L6578" s="1">
        <v>2002.59</v>
      </c>
      <c r="M6578" s="1" t="s">
        <v>494</v>
      </c>
      <c r="N6578" s="1" t="s">
        <v>495</v>
      </c>
      <c r="O6578" s="1" t="s">
        <v>496</v>
      </c>
    </row>
    <row r="6579" spans="1:15" hidden="1" x14ac:dyDescent="0.35">
      <c r="A6579" s="1" t="s">
        <v>487</v>
      </c>
      <c r="B6579" s="1" t="s">
        <v>488</v>
      </c>
      <c r="C6579" s="2" t="s">
        <v>673</v>
      </c>
      <c r="D6579" s="1" t="s">
        <v>351</v>
      </c>
      <c r="E6579" s="1">
        <v>6110</v>
      </c>
      <c r="F6579" s="1" t="s">
        <v>490</v>
      </c>
      <c r="G6579" s="2" t="s">
        <v>491</v>
      </c>
      <c r="H6579" s="1" t="s">
        <v>492</v>
      </c>
      <c r="I6579" s="1">
        <v>2001</v>
      </c>
      <c r="J6579" s="1">
        <v>2001</v>
      </c>
      <c r="K6579" s="1" t="s">
        <v>493</v>
      </c>
      <c r="L6579" s="1">
        <v>10.06</v>
      </c>
      <c r="M6579" s="1" t="s">
        <v>504</v>
      </c>
      <c r="N6579" s="1" t="s">
        <v>505</v>
      </c>
    </row>
    <row r="6580" spans="1:15" hidden="1" x14ac:dyDescent="0.35">
      <c r="A6580" s="1" t="s">
        <v>487</v>
      </c>
      <c r="B6580" s="1" t="s">
        <v>488</v>
      </c>
      <c r="C6580" s="2" t="s">
        <v>673</v>
      </c>
      <c r="D6580" s="1" t="s">
        <v>351</v>
      </c>
      <c r="E6580" s="1">
        <v>6110</v>
      </c>
      <c r="F6580" s="1" t="s">
        <v>490</v>
      </c>
      <c r="G6580" s="2" t="s">
        <v>491</v>
      </c>
      <c r="H6580" s="1" t="s">
        <v>492</v>
      </c>
      <c r="I6580" s="1">
        <v>2002</v>
      </c>
      <c r="J6580" s="1">
        <v>2002</v>
      </c>
      <c r="K6580" s="1" t="s">
        <v>493</v>
      </c>
      <c r="L6580" s="1">
        <v>12.05</v>
      </c>
      <c r="M6580" s="1" t="s">
        <v>504</v>
      </c>
      <c r="N6580" s="1" t="s">
        <v>505</v>
      </c>
    </row>
    <row r="6581" spans="1:15" hidden="1" x14ac:dyDescent="0.35">
      <c r="A6581" s="1" t="s">
        <v>487</v>
      </c>
      <c r="B6581" s="1" t="s">
        <v>488</v>
      </c>
      <c r="C6581" s="2" t="s">
        <v>673</v>
      </c>
      <c r="D6581" s="1" t="s">
        <v>351</v>
      </c>
      <c r="E6581" s="1">
        <v>6110</v>
      </c>
      <c r="F6581" s="1" t="s">
        <v>490</v>
      </c>
      <c r="G6581" s="2" t="s">
        <v>491</v>
      </c>
      <c r="H6581" s="1" t="s">
        <v>492</v>
      </c>
      <c r="I6581" s="1">
        <v>2003</v>
      </c>
      <c r="J6581" s="1">
        <v>2003</v>
      </c>
      <c r="K6581" s="1" t="s">
        <v>493</v>
      </c>
      <c r="L6581" s="1">
        <v>18.940000000000001</v>
      </c>
      <c r="M6581" s="1" t="s">
        <v>504</v>
      </c>
      <c r="N6581" s="1" t="s">
        <v>505</v>
      </c>
    </row>
    <row r="6582" spans="1:15" hidden="1" x14ac:dyDescent="0.35">
      <c r="A6582" s="1" t="s">
        <v>487</v>
      </c>
      <c r="B6582" s="1" t="s">
        <v>488</v>
      </c>
      <c r="C6582" s="2" t="s">
        <v>673</v>
      </c>
      <c r="D6582" s="1" t="s">
        <v>351</v>
      </c>
      <c r="E6582" s="1">
        <v>6110</v>
      </c>
      <c r="F6582" s="1" t="s">
        <v>490</v>
      </c>
      <c r="G6582" s="2" t="s">
        <v>491</v>
      </c>
      <c r="H6582" s="1" t="s">
        <v>492</v>
      </c>
      <c r="I6582" s="1">
        <v>2004</v>
      </c>
      <c r="J6582" s="1">
        <v>2004</v>
      </c>
      <c r="K6582" s="1" t="s">
        <v>493</v>
      </c>
      <c r="L6582" s="1">
        <v>48.47</v>
      </c>
      <c r="M6582" s="1" t="s">
        <v>504</v>
      </c>
      <c r="N6582" s="1" t="s">
        <v>505</v>
      </c>
    </row>
    <row r="6583" spans="1:15" hidden="1" x14ac:dyDescent="0.35">
      <c r="A6583" s="1" t="s">
        <v>487</v>
      </c>
      <c r="B6583" s="1" t="s">
        <v>488</v>
      </c>
      <c r="C6583" s="2" t="s">
        <v>673</v>
      </c>
      <c r="D6583" s="1" t="s">
        <v>351</v>
      </c>
      <c r="E6583" s="1">
        <v>6110</v>
      </c>
      <c r="F6583" s="1" t="s">
        <v>490</v>
      </c>
      <c r="G6583" s="2" t="s">
        <v>491</v>
      </c>
      <c r="H6583" s="1" t="s">
        <v>492</v>
      </c>
      <c r="I6583" s="1">
        <v>2005</v>
      </c>
      <c r="J6583" s="1">
        <v>2005</v>
      </c>
      <c r="K6583" s="1" t="s">
        <v>493</v>
      </c>
      <c r="L6583" s="1">
        <v>73.69</v>
      </c>
      <c r="M6583" s="1" t="s">
        <v>504</v>
      </c>
      <c r="N6583" s="1" t="s">
        <v>505</v>
      </c>
    </row>
    <row r="6584" spans="1:15" hidden="1" x14ac:dyDescent="0.35">
      <c r="A6584" s="1" t="s">
        <v>487</v>
      </c>
      <c r="B6584" s="1" t="s">
        <v>488</v>
      </c>
      <c r="C6584" s="2" t="s">
        <v>673</v>
      </c>
      <c r="D6584" s="1" t="s">
        <v>351</v>
      </c>
      <c r="E6584" s="1">
        <v>6110</v>
      </c>
      <c r="F6584" s="1" t="s">
        <v>490</v>
      </c>
      <c r="G6584" s="2" t="s">
        <v>491</v>
      </c>
      <c r="H6584" s="1" t="s">
        <v>492</v>
      </c>
      <c r="I6584" s="1">
        <v>2006</v>
      </c>
      <c r="J6584" s="1">
        <v>2006</v>
      </c>
      <c r="K6584" s="1" t="s">
        <v>493</v>
      </c>
      <c r="L6584" s="1">
        <v>128.59</v>
      </c>
      <c r="M6584" s="1" t="s">
        <v>504</v>
      </c>
      <c r="N6584" s="1" t="s">
        <v>505</v>
      </c>
    </row>
    <row r="6585" spans="1:15" hidden="1" x14ac:dyDescent="0.35">
      <c r="A6585" s="1" t="s">
        <v>487</v>
      </c>
      <c r="B6585" s="1" t="s">
        <v>488</v>
      </c>
      <c r="C6585" s="2" t="s">
        <v>673</v>
      </c>
      <c r="D6585" s="1" t="s">
        <v>351</v>
      </c>
      <c r="E6585" s="1">
        <v>6110</v>
      </c>
      <c r="F6585" s="1" t="s">
        <v>490</v>
      </c>
      <c r="G6585" s="2" t="s">
        <v>491</v>
      </c>
      <c r="H6585" s="1" t="s">
        <v>492</v>
      </c>
      <c r="I6585" s="1">
        <v>2007</v>
      </c>
      <c r="J6585" s="1">
        <v>2007</v>
      </c>
      <c r="K6585" s="1" t="s">
        <v>493</v>
      </c>
      <c r="L6585" s="1">
        <v>164.77</v>
      </c>
      <c r="M6585" s="1" t="s">
        <v>504</v>
      </c>
      <c r="N6585" s="1" t="s">
        <v>505</v>
      </c>
    </row>
    <row r="6586" spans="1:15" hidden="1" x14ac:dyDescent="0.35">
      <c r="A6586" s="1" t="s">
        <v>487</v>
      </c>
      <c r="B6586" s="1" t="s">
        <v>488</v>
      </c>
      <c r="C6586" s="2" t="s">
        <v>673</v>
      </c>
      <c r="D6586" s="1" t="s">
        <v>351</v>
      </c>
      <c r="E6586" s="1">
        <v>6110</v>
      </c>
      <c r="F6586" s="1" t="s">
        <v>490</v>
      </c>
      <c r="G6586" s="2" t="s">
        <v>491</v>
      </c>
      <c r="H6586" s="1" t="s">
        <v>492</v>
      </c>
      <c r="I6586" s="1">
        <v>2008</v>
      </c>
      <c r="J6586" s="1">
        <v>2008</v>
      </c>
      <c r="K6586" s="1" t="s">
        <v>493</v>
      </c>
      <c r="L6586" s="1">
        <v>203.3</v>
      </c>
      <c r="M6586" s="1" t="s">
        <v>504</v>
      </c>
      <c r="N6586" s="1" t="s">
        <v>505</v>
      </c>
    </row>
    <row r="6587" spans="1:15" hidden="1" x14ac:dyDescent="0.35">
      <c r="A6587" s="1" t="s">
        <v>487</v>
      </c>
      <c r="B6587" s="1" t="s">
        <v>488</v>
      </c>
      <c r="C6587" s="2" t="s">
        <v>673</v>
      </c>
      <c r="D6587" s="1" t="s">
        <v>351</v>
      </c>
      <c r="E6587" s="1">
        <v>6110</v>
      </c>
      <c r="F6587" s="1" t="s">
        <v>490</v>
      </c>
      <c r="G6587" s="2" t="s">
        <v>491</v>
      </c>
      <c r="H6587" s="1" t="s">
        <v>492</v>
      </c>
      <c r="I6587" s="1">
        <v>2009</v>
      </c>
      <c r="J6587" s="1">
        <v>2009</v>
      </c>
      <c r="K6587" s="1" t="s">
        <v>493</v>
      </c>
      <c r="L6587" s="1">
        <v>231.35</v>
      </c>
      <c r="M6587" s="1" t="s">
        <v>504</v>
      </c>
      <c r="N6587" s="1" t="s">
        <v>505</v>
      </c>
    </row>
    <row r="6588" spans="1:15" hidden="1" x14ac:dyDescent="0.35">
      <c r="A6588" s="1" t="s">
        <v>487</v>
      </c>
      <c r="B6588" s="1" t="s">
        <v>488</v>
      </c>
      <c r="C6588" s="2" t="s">
        <v>673</v>
      </c>
      <c r="D6588" s="1" t="s">
        <v>351</v>
      </c>
      <c r="E6588" s="1">
        <v>6110</v>
      </c>
      <c r="F6588" s="1" t="s">
        <v>490</v>
      </c>
      <c r="G6588" s="2" t="s">
        <v>491</v>
      </c>
      <c r="H6588" s="1" t="s">
        <v>492</v>
      </c>
      <c r="I6588" s="1">
        <v>2010</v>
      </c>
      <c r="J6588" s="1">
        <v>2010</v>
      </c>
      <c r="K6588" s="1" t="s">
        <v>493</v>
      </c>
      <c r="L6588" s="1">
        <v>231.31</v>
      </c>
      <c r="M6588" s="1" t="s">
        <v>504</v>
      </c>
      <c r="N6588" s="1" t="s">
        <v>505</v>
      </c>
    </row>
    <row r="6589" spans="1:15" hidden="1" x14ac:dyDescent="0.35">
      <c r="A6589" s="1" t="s">
        <v>487</v>
      </c>
      <c r="B6589" s="1" t="s">
        <v>488</v>
      </c>
      <c r="C6589" s="2" t="s">
        <v>673</v>
      </c>
      <c r="D6589" s="1" t="s">
        <v>351</v>
      </c>
      <c r="E6589" s="1">
        <v>6110</v>
      </c>
      <c r="F6589" s="1" t="s">
        <v>490</v>
      </c>
      <c r="G6589" s="2" t="s">
        <v>506</v>
      </c>
      <c r="H6589" s="1" t="s">
        <v>507</v>
      </c>
      <c r="I6589" s="1">
        <v>2001</v>
      </c>
      <c r="J6589" s="1">
        <v>2001</v>
      </c>
      <c r="K6589" s="1" t="s">
        <v>493</v>
      </c>
      <c r="L6589" s="1">
        <v>3.42</v>
      </c>
      <c r="M6589" s="1" t="s">
        <v>504</v>
      </c>
      <c r="N6589" s="1" t="s">
        <v>505</v>
      </c>
    </row>
    <row r="6590" spans="1:15" hidden="1" x14ac:dyDescent="0.35">
      <c r="A6590" s="1" t="s">
        <v>487</v>
      </c>
      <c r="B6590" s="1" t="s">
        <v>488</v>
      </c>
      <c r="C6590" s="2" t="s">
        <v>673</v>
      </c>
      <c r="D6590" s="1" t="s">
        <v>351</v>
      </c>
      <c r="E6590" s="1">
        <v>6110</v>
      </c>
      <c r="F6590" s="1" t="s">
        <v>490</v>
      </c>
      <c r="G6590" s="2" t="s">
        <v>506</v>
      </c>
      <c r="H6590" s="1" t="s">
        <v>507</v>
      </c>
      <c r="I6590" s="1">
        <v>2002</v>
      </c>
      <c r="J6590" s="1">
        <v>2002</v>
      </c>
      <c r="K6590" s="1" t="s">
        <v>493</v>
      </c>
      <c r="L6590" s="1">
        <v>1.67</v>
      </c>
      <c r="M6590" s="1" t="s">
        <v>504</v>
      </c>
      <c r="N6590" s="1" t="s">
        <v>505</v>
      </c>
    </row>
    <row r="6591" spans="1:15" hidden="1" x14ac:dyDescent="0.35">
      <c r="A6591" s="1" t="s">
        <v>487</v>
      </c>
      <c r="B6591" s="1" t="s">
        <v>488</v>
      </c>
      <c r="C6591" s="2" t="s">
        <v>673</v>
      </c>
      <c r="D6591" s="1" t="s">
        <v>351</v>
      </c>
      <c r="E6591" s="1">
        <v>6110</v>
      </c>
      <c r="F6591" s="1" t="s">
        <v>490</v>
      </c>
      <c r="G6591" s="2" t="s">
        <v>506</v>
      </c>
      <c r="H6591" s="1" t="s">
        <v>507</v>
      </c>
      <c r="I6591" s="1">
        <v>2003</v>
      </c>
      <c r="J6591" s="1">
        <v>2003</v>
      </c>
      <c r="K6591" s="1" t="s">
        <v>493</v>
      </c>
      <c r="L6591" s="1">
        <v>3.59</v>
      </c>
      <c r="M6591" s="1" t="s">
        <v>504</v>
      </c>
      <c r="N6591" s="1" t="s">
        <v>505</v>
      </c>
    </row>
    <row r="6592" spans="1:15" hidden="1" x14ac:dyDescent="0.35">
      <c r="A6592" s="1" t="s">
        <v>487</v>
      </c>
      <c r="B6592" s="1" t="s">
        <v>488</v>
      </c>
      <c r="C6592" s="2" t="s">
        <v>673</v>
      </c>
      <c r="D6592" s="1" t="s">
        <v>351</v>
      </c>
      <c r="E6592" s="1">
        <v>6110</v>
      </c>
      <c r="F6592" s="1" t="s">
        <v>490</v>
      </c>
      <c r="G6592" s="2" t="s">
        <v>506</v>
      </c>
      <c r="H6592" s="1" t="s">
        <v>507</v>
      </c>
      <c r="I6592" s="1">
        <v>2004</v>
      </c>
      <c r="J6592" s="1">
        <v>2004</v>
      </c>
      <c r="K6592" s="1" t="s">
        <v>493</v>
      </c>
      <c r="L6592" s="1">
        <v>1.76</v>
      </c>
      <c r="M6592" s="1" t="s">
        <v>504</v>
      </c>
      <c r="N6592" s="1" t="s">
        <v>505</v>
      </c>
    </row>
    <row r="6593" spans="1:14" hidden="1" x14ac:dyDescent="0.35">
      <c r="A6593" s="1" t="s">
        <v>487</v>
      </c>
      <c r="B6593" s="1" t="s">
        <v>488</v>
      </c>
      <c r="C6593" s="2" t="s">
        <v>673</v>
      </c>
      <c r="D6593" s="1" t="s">
        <v>351</v>
      </c>
      <c r="E6593" s="1">
        <v>6110</v>
      </c>
      <c r="F6593" s="1" t="s">
        <v>490</v>
      </c>
      <c r="G6593" s="2" t="s">
        <v>506</v>
      </c>
      <c r="H6593" s="1" t="s">
        <v>507</v>
      </c>
      <c r="I6593" s="1">
        <v>2005</v>
      </c>
      <c r="J6593" s="1">
        <v>2005</v>
      </c>
      <c r="K6593" s="1" t="s">
        <v>493</v>
      </c>
      <c r="L6593" s="1">
        <v>2.16</v>
      </c>
      <c r="M6593" s="1" t="s">
        <v>504</v>
      </c>
      <c r="N6593" s="1" t="s">
        <v>505</v>
      </c>
    </row>
    <row r="6594" spans="1:14" hidden="1" x14ac:dyDescent="0.35">
      <c r="A6594" s="1" t="s">
        <v>487</v>
      </c>
      <c r="B6594" s="1" t="s">
        <v>488</v>
      </c>
      <c r="C6594" s="2" t="s">
        <v>673</v>
      </c>
      <c r="D6594" s="1" t="s">
        <v>351</v>
      </c>
      <c r="E6594" s="1">
        <v>6110</v>
      </c>
      <c r="F6594" s="1" t="s">
        <v>490</v>
      </c>
      <c r="G6594" s="2" t="s">
        <v>506</v>
      </c>
      <c r="H6594" s="1" t="s">
        <v>507</v>
      </c>
      <c r="I6594" s="1">
        <v>2006</v>
      </c>
      <c r="J6594" s="1">
        <v>2006</v>
      </c>
      <c r="K6594" s="1" t="s">
        <v>493</v>
      </c>
      <c r="L6594" s="1">
        <v>2.2200000000000002</v>
      </c>
      <c r="M6594" s="1" t="s">
        <v>504</v>
      </c>
      <c r="N6594" s="1" t="s">
        <v>505</v>
      </c>
    </row>
    <row r="6595" spans="1:14" hidden="1" x14ac:dyDescent="0.35">
      <c r="A6595" s="1" t="s">
        <v>487</v>
      </c>
      <c r="B6595" s="1" t="s">
        <v>488</v>
      </c>
      <c r="C6595" s="2" t="s">
        <v>673</v>
      </c>
      <c r="D6595" s="1" t="s">
        <v>351</v>
      </c>
      <c r="E6595" s="1">
        <v>6110</v>
      </c>
      <c r="F6595" s="1" t="s">
        <v>490</v>
      </c>
      <c r="G6595" s="2" t="s">
        <v>506</v>
      </c>
      <c r="H6595" s="1" t="s">
        <v>507</v>
      </c>
      <c r="I6595" s="1">
        <v>2007</v>
      </c>
      <c r="J6595" s="1">
        <v>2007</v>
      </c>
      <c r="K6595" s="1" t="s">
        <v>493</v>
      </c>
      <c r="L6595" s="1">
        <v>5.36</v>
      </c>
      <c r="M6595" s="1" t="s">
        <v>504</v>
      </c>
      <c r="N6595" s="1" t="s">
        <v>505</v>
      </c>
    </row>
    <row r="6596" spans="1:14" hidden="1" x14ac:dyDescent="0.35">
      <c r="A6596" s="1" t="s">
        <v>487</v>
      </c>
      <c r="B6596" s="1" t="s">
        <v>488</v>
      </c>
      <c r="C6596" s="2" t="s">
        <v>673</v>
      </c>
      <c r="D6596" s="1" t="s">
        <v>351</v>
      </c>
      <c r="E6596" s="1">
        <v>6110</v>
      </c>
      <c r="F6596" s="1" t="s">
        <v>490</v>
      </c>
      <c r="G6596" s="2" t="s">
        <v>506</v>
      </c>
      <c r="H6596" s="1" t="s">
        <v>507</v>
      </c>
      <c r="I6596" s="1">
        <v>2008</v>
      </c>
      <c r="J6596" s="1">
        <v>2008</v>
      </c>
      <c r="K6596" s="1" t="s">
        <v>493</v>
      </c>
      <c r="L6596" s="1">
        <v>3.9</v>
      </c>
      <c r="M6596" s="1" t="s">
        <v>504</v>
      </c>
      <c r="N6596" s="1" t="s">
        <v>505</v>
      </c>
    </row>
    <row r="6597" spans="1:14" hidden="1" x14ac:dyDescent="0.35">
      <c r="A6597" s="1" t="s">
        <v>487</v>
      </c>
      <c r="B6597" s="1" t="s">
        <v>488</v>
      </c>
      <c r="C6597" s="2" t="s">
        <v>673</v>
      </c>
      <c r="D6597" s="1" t="s">
        <v>351</v>
      </c>
      <c r="E6597" s="1">
        <v>6110</v>
      </c>
      <c r="F6597" s="1" t="s">
        <v>490</v>
      </c>
      <c r="G6597" s="2" t="s">
        <v>506</v>
      </c>
      <c r="H6597" s="1" t="s">
        <v>507</v>
      </c>
      <c r="I6597" s="1">
        <v>2009</v>
      </c>
      <c r="J6597" s="1">
        <v>2009</v>
      </c>
      <c r="K6597" s="1" t="s">
        <v>493</v>
      </c>
      <c r="L6597" s="1">
        <v>6.11</v>
      </c>
      <c r="M6597" s="1" t="s">
        <v>504</v>
      </c>
      <c r="N6597" s="1" t="s">
        <v>505</v>
      </c>
    </row>
    <row r="6598" spans="1:14" hidden="1" x14ac:dyDescent="0.35">
      <c r="A6598" s="1" t="s">
        <v>487</v>
      </c>
      <c r="B6598" s="1" t="s">
        <v>488</v>
      </c>
      <c r="C6598" s="2" t="s">
        <v>673</v>
      </c>
      <c r="D6598" s="1" t="s">
        <v>351</v>
      </c>
      <c r="E6598" s="1">
        <v>6110</v>
      </c>
      <c r="F6598" s="1" t="s">
        <v>490</v>
      </c>
      <c r="G6598" s="2" t="s">
        <v>506</v>
      </c>
      <c r="H6598" s="1" t="s">
        <v>507</v>
      </c>
      <c r="I6598" s="1">
        <v>2010</v>
      </c>
      <c r="J6598" s="1">
        <v>2010</v>
      </c>
      <c r="K6598" s="1" t="s">
        <v>493</v>
      </c>
      <c r="L6598" s="1">
        <v>5.63</v>
      </c>
      <c r="M6598" s="1" t="s">
        <v>504</v>
      </c>
      <c r="N6598" s="1" t="s">
        <v>505</v>
      </c>
    </row>
    <row r="6599" spans="1:14" hidden="1" x14ac:dyDescent="0.35">
      <c r="A6599" s="1" t="s">
        <v>487</v>
      </c>
      <c r="B6599" s="1" t="s">
        <v>488</v>
      </c>
      <c r="C6599" s="2" t="s">
        <v>673</v>
      </c>
      <c r="D6599" s="1" t="s">
        <v>351</v>
      </c>
      <c r="E6599" s="1">
        <v>6110</v>
      </c>
      <c r="F6599" s="1" t="s">
        <v>490</v>
      </c>
      <c r="G6599" s="2" t="s">
        <v>497</v>
      </c>
      <c r="H6599" s="1" t="s">
        <v>498</v>
      </c>
      <c r="I6599" s="1">
        <v>2001</v>
      </c>
      <c r="J6599" s="1">
        <v>2001</v>
      </c>
      <c r="K6599" s="1" t="s">
        <v>493</v>
      </c>
      <c r="L6599" s="1">
        <v>0.36</v>
      </c>
      <c r="M6599" s="1" t="s">
        <v>504</v>
      </c>
      <c r="N6599" s="1" t="s">
        <v>505</v>
      </c>
    </row>
    <row r="6600" spans="1:14" hidden="1" x14ac:dyDescent="0.35">
      <c r="A6600" s="1" t="s">
        <v>487</v>
      </c>
      <c r="B6600" s="1" t="s">
        <v>488</v>
      </c>
      <c r="C6600" s="2" t="s">
        <v>673</v>
      </c>
      <c r="D6600" s="1" t="s">
        <v>351</v>
      </c>
      <c r="E6600" s="1">
        <v>6110</v>
      </c>
      <c r="F6600" s="1" t="s">
        <v>490</v>
      </c>
      <c r="G6600" s="2" t="s">
        <v>497</v>
      </c>
      <c r="H6600" s="1" t="s">
        <v>498</v>
      </c>
      <c r="I6600" s="1">
        <v>2002</v>
      </c>
      <c r="J6600" s="1">
        <v>2002</v>
      </c>
      <c r="K6600" s="1" t="s">
        <v>493</v>
      </c>
      <c r="L6600" s="1">
        <v>0.14000000000000001</v>
      </c>
      <c r="M6600" s="1" t="s">
        <v>504</v>
      </c>
      <c r="N6600" s="1" t="s">
        <v>505</v>
      </c>
    </row>
    <row r="6601" spans="1:14" hidden="1" x14ac:dyDescent="0.35">
      <c r="A6601" s="1" t="s">
        <v>487</v>
      </c>
      <c r="B6601" s="1" t="s">
        <v>488</v>
      </c>
      <c r="C6601" s="2" t="s">
        <v>673</v>
      </c>
      <c r="D6601" s="1" t="s">
        <v>351</v>
      </c>
      <c r="E6601" s="1">
        <v>6110</v>
      </c>
      <c r="F6601" s="1" t="s">
        <v>490</v>
      </c>
      <c r="G6601" s="2" t="s">
        <v>497</v>
      </c>
      <c r="H6601" s="1" t="s">
        <v>498</v>
      </c>
      <c r="I6601" s="1">
        <v>2003</v>
      </c>
      <c r="J6601" s="1">
        <v>2003</v>
      </c>
      <c r="K6601" s="1" t="s">
        <v>493</v>
      </c>
      <c r="L6601" s="1">
        <v>0.23</v>
      </c>
      <c r="M6601" s="1" t="s">
        <v>504</v>
      </c>
      <c r="N6601" s="1" t="s">
        <v>505</v>
      </c>
    </row>
    <row r="6602" spans="1:14" hidden="1" x14ac:dyDescent="0.35">
      <c r="A6602" s="1" t="s">
        <v>487</v>
      </c>
      <c r="B6602" s="1" t="s">
        <v>488</v>
      </c>
      <c r="C6602" s="2" t="s">
        <v>673</v>
      </c>
      <c r="D6602" s="1" t="s">
        <v>351</v>
      </c>
      <c r="E6602" s="1">
        <v>6110</v>
      </c>
      <c r="F6602" s="1" t="s">
        <v>490</v>
      </c>
      <c r="G6602" s="2" t="s">
        <v>497</v>
      </c>
      <c r="H6602" s="1" t="s">
        <v>498</v>
      </c>
      <c r="I6602" s="1">
        <v>2004</v>
      </c>
      <c r="J6602" s="1">
        <v>2004</v>
      </c>
      <c r="K6602" s="1" t="s">
        <v>493</v>
      </c>
      <c r="L6602" s="1">
        <v>0.16</v>
      </c>
      <c r="M6602" s="1" t="s">
        <v>504</v>
      </c>
      <c r="N6602" s="1" t="s">
        <v>505</v>
      </c>
    </row>
    <row r="6603" spans="1:14" hidden="1" x14ac:dyDescent="0.35">
      <c r="A6603" s="1" t="s">
        <v>487</v>
      </c>
      <c r="B6603" s="1" t="s">
        <v>488</v>
      </c>
      <c r="C6603" s="2" t="s">
        <v>673</v>
      </c>
      <c r="D6603" s="1" t="s">
        <v>351</v>
      </c>
      <c r="E6603" s="1">
        <v>6110</v>
      </c>
      <c r="F6603" s="1" t="s">
        <v>490</v>
      </c>
      <c r="G6603" s="2" t="s">
        <v>497</v>
      </c>
      <c r="H6603" s="1" t="s">
        <v>498</v>
      </c>
      <c r="I6603" s="1">
        <v>2005</v>
      </c>
      <c r="J6603" s="1">
        <v>2005</v>
      </c>
      <c r="K6603" s="1" t="s">
        <v>493</v>
      </c>
      <c r="L6603" s="1">
        <v>0.42</v>
      </c>
      <c r="M6603" s="1" t="s">
        <v>504</v>
      </c>
      <c r="N6603" s="1" t="s">
        <v>505</v>
      </c>
    </row>
    <row r="6604" spans="1:14" hidden="1" x14ac:dyDescent="0.35">
      <c r="A6604" s="1" t="s">
        <v>487</v>
      </c>
      <c r="B6604" s="1" t="s">
        <v>488</v>
      </c>
      <c r="C6604" s="2" t="s">
        <v>673</v>
      </c>
      <c r="D6604" s="1" t="s">
        <v>351</v>
      </c>
      <c r="E6604" s="1">
        <v>6110</v>
      </c>
      <c r="F6604" s="1" t="s">
        <v>490</v>
      </c>
      <c r="G6604" s="2" t="s">
        <v>497</v>
      </c>
      <c r="H6604" s="1" t="s">
        <v>498</v>
      </c>
      <c r="I6604" s="1">
        <v>2006</v>
      </c>
      <c r="J6604" s="1">
        <v>2006</v>
      </c>
      <c r="K6604" s="1" t="s">
        <v>493</v>
      </c>
      <c r="L6604" s="1">
        <v>0.48</v>
      </c>
      <c r="M6604" s="1" t="s">
        <v>504</v>
      </c>
      <c r="N6604" s="1" t="s">
        <v>505</v>
      </c>
    </row>
    <row r="6605" spans="1:14" hidden="1" x14ac:dyDescent="0.35">
      <c r="A6605" s="1" t="s">
        <v>487</v>
      </c>
      <c r="B6605" s="1" t="s">
        <v>488</v>
      </c>
      <c r="C6605" s="2" t="s">
        <v>673</v>
      </c>
      <c r="D6605" s="1" t="s">
        <v>351</v>
      </c>
      <c r="E6605" s="1">
        <v>6110</v>
      </c>
      <c r="F6605" s="1" t="s">
        <v>490</v>
      </c>
      <c r="G6605" s="2" t="s">
        <v>497</v>
      </c>
      <c r="H6605" s="1" t="s">
        <v>498</v>
      </c>
      <c r="I6605" s="1">
        <v>2007</v>
      </c>
      <c r="J6605" s="1">
        <v>2007</v>
      </c>
      <c r="K6605" s="1" t="s">
        <v>493</v>
      </c>
      <c r="L6605" s="1">
        <v>2.39</v>
      </c>
      <c r="M6605" s="1" t="s">
        <v>504</v>
      </c>
      <c r="N6605" s="1" t="s">
        <v>505</v>
      </c>
    </row>
    <row r="6606" spans="1:14" hidden="1" x14ac:dyDescent="0.35">
      <c r="A6606" s="1" t="s">
        <v>487</v>
      </c>
      <c r="B6606" s="1" t="s">
        <v>488</v>
      </c>
      <c r="C6606" s="2" t="s">
        <v>673</v>
      </c>
      <c r="D6606" s="1" t="s">
        <v>351</v>
      </c>
      <c r="E6606" s="1">
        <v>6110</v>
      </c>
      <c r="F6606" s="1" t="s">
        <v>490</v>
      </c>
      <c r="G6606" s="2" t="s">
        <v>497</v>
      </c>
      <c r="H6606" s="1" t="s">
        <v>498</v>
      </c>
      <c r="I6606" s="1">
        <v>2008</v>
      </c>
      <c r="J6606" s="1">
        <v>2008</v>
      </c>
      <c r="K6606" s="1" t="s">
        <v>493</v>
      </c>
      <c r="L6606" s="1">
        <v>3.59</v>
      </c>
      <c r="M6606" s="1" t="s">
        <v>504</v>
      </c>
      <c r="N6606" s="1" t="s">
        <v>505</v>
      </c>
    </row>
    <row r="6607" spans="1:14" hidden="1" x14ac:dyDescent="0.35">
      <c r="A6607" s="1" t="s">
        <v>487</v>
      </c>
      <c r="B6607" s="1" t="s">
        <v>488</v>
      </c>
      <c r="C6607" s="2" t="s">
        <v>673</v>
      </c>
      <c r="D6607" s="1" t="s">
        <v>351</v>
      </c>
      <c r="E6607" s="1">
        <v>6110</v>
      </c>
      <c r="F6607" s="1" t="s">
        <v>490</v>
      </c>
      <c r="G6607" s="2" t="s">
        <v>497</v>
      </c>
      <c r="H6607" s="1" t="s">
        <v>498</v>
      </c>
      <c r="I6607" s="1">
        <v>2009</v>
      </c>
      <c r="J6607" s="1">
        <v>2009</v>
      </c>
      <c r="K6607" s="1" t="s">
        <v>493</v>
      </c>
      <c r="L6607" s="1">
        <v>3.69</v>
      </c>
      <c r="M6607" s="1" t="s">
        <v>504</v>
      </c>
      <c r="N6607" s="1" t="s">
        <v>505</v>
      </c>
    </row>
    <row r="6608" spans="1:14" hidden="1" x14ac:dyDescent="0.35">
      <c r="A6608" s="1" t="s">
        <v>487</v>
      </c>
      <c r="B6608" s="1" t="s">
        <v>488</v>
      </c>
      <c r="C6608" s="2" t="s">
        <v>673</v>
      </c>
      <c r="D6608" s="1" t="s">
        <v>351</v>
      </c>
      <c r="E6608" s="1">
        <v>6110</v>
      </c>
      <c r="F6608" s="1" t="s">
        <v>490</v>
      </c>
      <c r="G6608" s="2" t="s">
        <v>497</v>
      </c>
      <c r="H6608" s="1" t="s">
        <v>498</v>
      </c>
      <c r="I6608" s="1">
        <v>2010</v>
      </c>
      <c r="J6608" s="1">
        <v>2010</v>
      </c>
      <c r="K6608" s="1" t="s">
        <v>493</v>
      </c>
      <c r="L6608" s="1">
        <v>6.34</v>
      </c>
      <c r="M6608" s="1" t="s">
        <v>504</v>
      </c>
      <c r="N6608" s="1" t="s">
        <v>505</v>
      </c>
    </row>
    <row r="6609" spans="1:15" hidden="1" x14ac:dyDescent="0.35">
      <c r="A6609" s="1" t="s">
        <v>487</v>
      </c>
      <c r="B6609" s="1" t="s">
        <v>488</v>
      </c>
      <c r="C6609" s="2" t="s">
        <v>673</v>
      </c>
      <c r="D6609" s="1" t="s">
        <v>351</v>
      </c>
      <c r="E6609" s="1">
        <v>6110</v>
      </c>
      <c r="F6609" s="1" t="s">
        <v>490</v>
      </c>
      <c r="G6609" s="2" t="s">
        <v>499</v>
      </c>
      <c r="H6609" s="1" t="s">
        <v>500</v>
      </c>
      <c r="I6609" s="1">
        <v>2001</v>
      </c>
      <c r="J6609" s="1">
        <v>2001</v>
      </c>
      <c r="K6609" s="1" t="s">
        <v>493</v>
      </c>
      <c r="L6609" s="1">
        <v>10.06</v>
      </c>
      <c r="M6609" s="1" t="s">
        <v>504</v>
      </c>
      <c r="N6609" s="1" t="s">
        <v>505</v>
      </c>
    </row>
    <row r="6610" spans="1:15" hidden="1" x14ac:dyDescent="0.35">
      <c r="A6610" s="1" t="s">
        <v>487</v>
      </c>
      <c r="B6610" s="1" t="s">
        <v>488</v>
      </c>
      <c r="C6610" s="2" t="s">
        <v>673</v>
      </c>
      <c r="D6610" s="1" t="s">
        <v>351</v>
      </c>
      <c r="E6610" s="1">
        <v>6110</v>
      </c>
      <c r="F6610" s="1" t="s">
        <v>490</v>
      </c>
      <c r="G6610" s="2" t="s">
        <v>499</v>
      </c>
      <c r="H6610" s="1" t="s">
        <v>500</v>
      </c>
      <c r="I6610" s="1">
        <v>2002</v>
      </c>
      <c r="J6610" s="1">
        <v>2002</v>
      </c>
      <c r="K6610" s="1" t="s">
        <v>493</v>
      </c>
      <c r="L6610" s="1">
        <v>12.05</v>
      </c>
      <c r="M6610" s="1" t="s">
        <v>504</v>
      </c>
      <c r="N6610" s="1" t="s">
        <v>505</v>
      </c>
    </row>
    <row r="6611" spans="1:15" hidden="1" x14ac:dyDescent="0.35">
      <c r="A6611" s="1" t="s">
        <v>487</v>
      </c>
      <c r="B6611" s="1" t="s">
        <v>488</v>
      </c>
      <c r="C6611" s="2" t="s">
        <v>673</v>
      </c>
      <c r="D6611" s="1" t="s">
        <v>351</v>
      </c>
      <c r="E6611" s="1">
        <v>6110</v>
      </c>
      <c r="F6611" s="1" t="s">
        <v>490</v>
      </c>
      <c r="G6611" s="2" t="s">
        <v>499</v>
      </c>
      <c r="H6611" s="1" t="s">
        <v>500</v>
      </c>
      <c r="I6611" s="1">
        <v>2003</v>
      </c>
      <c r="J6611" s="1">
        <v>2003</v>
      </c>
      <c r="K6611" s="1" t="s">
        <v>493</v>
      </c>
      <c r="L6611" s="1">
        <v>18.940000000000001</v>
      </c>
      <c r="M6611" s="1" t="s">
        <v>504</v>
      </c>
      <c r="N6611" s="1" t="s">
        <v>505</v>
      </c>
    </row>
    <row r="6612" spans="1:15" hidden="1" x14ac:dyDescent="0.35">
      <c r="A6612" s="1" t="s">
        <v>487</v>
      </c>
      <c r="B6612" s="1" t="s">
        <v>488</v>
      </c>
      <c r="C6612" s="2" t="s">
        <v>673</v>
      </c>
      <c r="D6612" s="1" t="s">
        <v>351</v>
      </c>
      <c r="E6612" s="1">
        <v>6110</v>
      </c>
      <c r="F6612" s="1" t="s">
        <v>490</v>
      </c>
      <c r="G6612" s="2" t="s">
        <v>499</v>
      </c>
      <c r="H6612" s="1" t="s">
        <v>500</v>
      </c>
      <c r="I6612" s="1">
        <v>2004</v>
      </c>
      <c r="J6612" s="1">
        <v>2004</v>
      </c>
      <c r="K6612" s="1" t="s">
        <v>493</v>
      </c>
      <c r="L6612" s="1">
        <v>48.47</v>
      </c>
      <c r="M6612" s="1" t="s">
        <v>504</v>
      </c>
      <c r="N6612" s="1" t="s">
        <v>505</v>
      </c>
    </row>
    <row r="6613" spans="1:15" hidden="1" x14ac:dyDescent="0.35">
      <c r="A6613" s="1" t="s">
        <v>487</v>
      </c>
      <c r="B6613" s="1" t="s">
        <v>488</v>
      </c>
      <c r="C6613" s="2" t="s">
        <v>673</v>
      </c>
      <c r="D6613" s="1" t="s">
        <v>351</v>
      </c>
      <c r="E6613" s="1">
        <v>6110</v>
      </c>
      <c r="F6613" s="1" t="s">
        <v>490</v>
      </c>
      <c r="G6613" s="2" t="s">
        <v>499</v>
      </c>
      <c r="H6613" s="1" t="s">
        <v>500</v>
      </c>
      <c r="I6613" s="1">
        <v>2005</v>
      </c>
      <c r="J6613" s="1">
        <v>2005</v>
      </c>
      <c r="K6613" s="1" t="s">
        <v>493</v>
      </c>
      <c r="L6613" s="1">
        <v>73.69</v>
      </c>
      <c r="M6613" s="1" t="s">
        <v>504</v>
      </c>
      <c r="N6613" s="1" t="s">
        <v>505</v>
      </c>
    </row>
    <row r="6614" spans="1:15" hidden="1" x14ac:dyDescent="0.35">
      <c r="A6614" s="1" t="s">
        <v>487</v>
      </c>
      <c r="B6614" s="1" t="s">
        <v>488</v>
      </c>
      <c r="C6614" s="2" t="s">
        <v>673</v>
      </c>
      <c r="D6614" s="1" t="s">
        <v>351</v>
      </c>
      <c r="E6614" s="1">
        <v>6110</v>
      </c>
      <c r="F6614" s="1" t="s">
        <v>490</v>
      </c>
      <c r="G6614" s="2" t="s">
        <v>499</v>
      </c>
      <c r="H6614" s="1" t="s">
        <v>500</v>
      </c>
      <c r="I6614" s="1">
        <v>2006</v>
      </c>
      <c r="J6614" s="1">
        <v>2006</v>
      </c>
      <c r="K6614" s="1" t="s">
        <v>493</v>
      </c>
      <c r="L6614" s="1">
        <v>128.59</v>
      </c>
      <c r="M6614" s="1" t="s">
        <v>504</v>
      </c>
      <c r="N6614" s="1" t="s">
        <v>505</v>
      </c>
    </row>
    <row r="6615" spans="1:15" hidden="1" x14ac:dyDescent="0.35">
      <c r="A6615" s="1" t="s">
        <v>487</v>
      </c>
      <c r="B6615" s="1" t="s">
        <v>488</v>
      </c>
      <c r="C6615" s="2" t="s">
        <v>673</v>
      </c>
      <c r="D6615" s="1" t="s">
        <v>351</v>
      </c>
      <c r="E6615" s="1">
        <v>6110</v>
      </c>
      <c r="F6615" s="1" t="s">
        <v>490</v>
      </c>
      <c r="G6615" s="2" t="s">
        <v>499</v>
      </c>
      <c r="H6615" s="1" t="s">
        <v>500</v>
      </c>
      <c r="I6615" s="1">
        <v>2007</v>
      </c>
      <c r="J6615" s="1">
        <v>2007</v>
      </c>
      <c r="K6615" s="1" t="s">
        <v>493</v>
      </c>
      <c r="L6615" s="1">
        <v>164.77</v>
      </c>
      <c r="M6615" s="1" t="s">
        <v>504</v>
      </c>
      <c r="N6615" s="1" t="s">
        <v>505</v>
      </c>
    </row>
    <row r="6616" spans="1:15" hidden="1" x14ac:dyDescent="0.35">
      <c r="A6616" s="1" t="s">
        <v>487</v>
      </c>
      <c r="B6616" s="1" t="s">
        <v>488</v>
      </c>
      <c r="C6616" s="2" t="s">
        <v>673</v>
      </c>
      <c r="D6616" s="1" t="s">
        <v>351</v>
      </c>
      <c r="E6616" s="1">
        <v>6110</v>
      </c>
      <c r="F6616" s="1" t="s">
        <v>490</v>
      </c>
      <c r="G6616" s="2" t="s">
        <v>499</v>
      </c>
      <c r="H6616" s="1" t="s">
        <v>500</v>
      </c>
      <c r="I6616" s="1">
        <v>2008</v>
      </c>
      <c r="J6616" s="1">
        <v>2008</v>
      </c>
      <c r="K6616" s="1" t="s">
        <v>493</v>
      </c>
      <c r="L6616" s="1">
        <v>203.3</v>
      </c>
      <c r="M6616" s="1" t="s">
        <v>504</v>
      </c>
      <c r="N6616" s="1" t="s">
        <v>505</v>
      </c>
    </row>
    <row r="6617" spans="1:15" hidden="1" x14ac:dyDescent="0.35">
      <c r="A6617" s="1" t="s">
        <v>487</v>
      </c>
      <c r="B6617" s="1" t="s">
        <v>488</v>
      </c>
      <c r="C6617" s="2" t="s">
        <v>673</v>
      </c>
      <c r="D6617" s="1" t="s">
        <v>351</v>
      </c>
      <c r="E6617" s="1">
        <v>6110</v>
      </c>
      <c r="F6617" s="1" t="s">
        <v>490</v>
      </c>
      <c r="G6617" s="2" t="s">
        <v>499</v>
      </c>
      <c r="H6617" s="1" t="s">
        <v>500</v>
      </c>
      <c r="I6617" s="1">
        <v>2009</v>
      </c>
      <c r="J6617" s="1">
        <v>2009</v>
      </c>
      <c r="K6617" s="1" t="s">
        <v>493</v>
      </c>
      <c r="L6617" s="1">
        <v>231.35</v>
      </c>
      <c r="M6617" s="1" t="s">
        <v>504</v>
      </c>
      <c r="N6617" s="1" t="s">
        <v>505</v>
      </c>
    </row>
    <row r="6618" spans="1:15" hidden="1" x14ac:dyDescent="0.35">
      <c r="A6618" s="1" t="s">
        <v>487</v>
      </c>
      <c r="B6618" s="1" t="s">
        <v>488</v>
      </c>
      <c r="C6618" s="2" t="s">
        <v>673</v>
      </c>
      <c r="D6618" s="1" t="s">
        <v>351</v>
      </c>
      <c r="E6618" s="1">
        <v>6110</v>
      </c>
      <c r="F6618" s="1" t="s">
        <v>490</v>
      </c>
      <c r="G6618" s="2" t="s">
        <v>499</v>
      </c>
      <c r="H6618" s="1" t="s">
        <v>500</v>
      </c>
      <c r="I6618" s="1">
        <v>2010</v>
      </c>
      <c r="J6618" s="1">
        <v>2010</v>
      </c>
      <c r="K6618" s="1" t="s">
        <v>493</v>
      </c>
      <c r="L6618" s="1">
        <v>231.31</v>
      </c>
      <c r="M6618" s="1" t="s">
        <v>504</v>
      </c>
      <c r="N6618" s="1" t="s">
        <v>505</v>
      </c>
    </row>
    <row r="6619" spans="1:15" hidden="1" x14ac:dyDescent="0.35">
      <c r="A6619" s="1" t="s">
        <v>487</v>
      </c>
      <c r="B6619" s="1" t="s">
        <v>488</v>
      </c>
      <c r="C6619" s="2" t="s">
        <v>673</v>
      </c>
      <c r="D6619" s="1" t="s">
        <v>351</v>
      </c>
      <c r="E6619" s="1">
        <v>6110</v>
      </c>
      <c r="F6619" s="1" t="s">
        <v>490</v>
      </c>
      <c r="G6619" s="2" t="s">
        <v>499</v>
      </c>
      <c r="H6619" s="1" t="s">
        <v>500</v>
      </c>
      <c r="I6619" s="1">
        <v>2011</v>
      </c>
      <c r="J6619" s="1">
        <v>2011</v>
      </c>
      <c r="K6619" s="1" t="s">
        <v>493</v>
      </c>
      <c r="L6619" s="1">
        <v>604.32000000000005</v>
      </c>
      <c r="M6619" s="1" t="s">
        <v>494</v>
      </c>
      <c r="N6619" s="1" t="s">
        <v>495</v>
      </c>
      <c r="O6619" s="1" t="s">
        <v>496</v>
      </c>
    </row>
    <row r="6620" spans="1:15" hidden="1" x14ac:dyDescent="0.35">
      <c r="A6620" s="1" t="s">
        <v>487</v>
      </c>
      <c r="B6620" s="1" t="s">
        <v>488</v>
      </c>
      <c r="C6620" s="2" t="s">
        <v>673</v>
      </c>
      <c r="D6620" s="1" t="s">
        <v>351</v>
      </c>
      <c r="E6620" s="1">
        <v>6110</v>
      </c>
      <c r="F6620" s="1" t="s">
        <v>490</v>
      </c>
      <c r="G6620" s="2" t="s">
        <v>499</v>
      </c>
      <c r="H6620" s="1" t="s">
        <v>500</v>
      </c>
      <c r="I6620" s="1">
        <v>2012</v>
      </c>
      <c r="J6620" s="1">
        <v>2012</v>
      </c>
      <c r="K6620" s="1" t="s">
        <v>493</v>
      </c>
      <c r="L6620" s="1">
        <v>294.18</v>
      </c>
      <c r="M6620" s="1" t="s">
        <v>504</v>
      </c>
      <c r="N6620" s="1" t="s">
        <v>505</v>
      </c>
    </row>
    <row r="6621" spans="1:15" hidden="1" x14ac:dyDescent="0.35">
      <c r="A6621" s="1" t="s">
        <v>487</v>
      </c>
      <c r="B6621" s="1" t="s">
        <v>488</v>
      </c>
      <c r="C6621" s="2" t="s">
        <v>673</v>
      </c>
      <c r="D6621" s="1" t="s">
        <v>351</v>
      </c>
      <c r="E6621" s="1">
        <v>6110</v>
      </c>
      <c r="F6621" s="1" t="s">
        <v>490</v>
      </c>
      <c r="G6621" s="2" t="s">
        <v>499</v>
      </c>
      <c r="H6621" s="1" t="s">
        <v>500</v>
      </c>
      <c r="I6621" s="1">
        <v>2013</v>
      </c>
      <c r="J6621" s="1">
        <v>2013</v>
      </c>
      <c r="K6621" s="1" t="s">
        <v>493</v>
      </c>
      <c r="L6621" s="1">
        <v>379.75</v>
      </c>
      <c r="M6621" s="1" t="s">
        <v>504</v>
      </c>
      <c r="N6621" s="1" t="s">
        <v>505</v>
      </c>
    </row>
    <row r="6622" spans="1:15" hidden="1" x14ac:dyDescent="0.35">
      <c r="A6622" s="1" t="s">
        <v>487</v>
      </c>
      <c r="B6622" s="1" t="s">
        <v>488</v>
      </c>
      <c r="C6622" s="2" t="s">
        <v>673</v>
      </c>
      <c r="D6622" s="1" t="s">
        <v>351</v>
      </c>
      <c r="E6622" s="1">
        <v>6110</v>
      </c>
      <c r="F6622" s="1" t="s">
        <v>490</v>
      </c>
      <c r="G6622" s="2" t="s">
        <v>499</v>
      </c>
      <c r="H6622" s="1" t="s">
        <v>500</v>
      </c>
      <c r="I6622" s="1">
        <v>2014</v>
      </c>
      <c r="J6622" s="1">
        <v>2014</v>
      </c>
      <c r="K6622" s="1" t="s">
        <v>493</v>
      </c>
      <c r="L6622" s="1">
        <v>542.85</v>
      </c>
      <c r="M6622" s="1" t="s">
        <v>504</v>
      </c>
      <c r="N6622" s="1" t="s">
        <v>505</v>
      </c>
    </row>
    <row r="6623" spans="1:15" hidden="1" x14ac:dyDescent="0.35">
      <c r="A6623" s="1" t="s">
        <v>487</v>
      </c>
      <c r="B6623" s="1" t="s">
        <v>488</v>
      </c>
      <c r="C6623" s="2" t="s">
        <v>673</v>
      </c>
      <c r="D6623" s="1" t="s">
        <v>351</v>
      </c>
      <c r="E6623" s="1">
        <v>6110</v>
      </c>
      <c r="F6623" s="1" t="s">
        <v>490</v>
      </c>
      <c r="G6623" s="2" t="s">
        <v>499</v>
      </c>
      <c r="H6623" s="1" t="s">
        <v>500</v>
      </c>
      <c r="I6623" s="1">
        <v>2015</v>
      </c>
      <c r="J6623" s="1">
        <v>2015</v>
      </c>
      <c r="K6623" s="1" t="s">
        <v>493</v>
      </c>
      <c r="L6623" s="1">
        <v>582.07000000000005</v>
      </c>
      <c r="M6623" s="1" t="s">
        <v>504</v>
      </c>
      <c r="N6623" s="1" t="s">
        <v>505</v>
      </c>
    </row>
    <row r="6624" spans="1:15" hidden="1" x14ac:dyDescent="0.35">
      <c r="A6624" s="1" t="s">
        <v>487</v>
      </c>
      <c r="B6624" s="1" t="s">
        <v>488</v>
      </c>
      <c r="C6624" s="2" t="s">
        <v>673</v>
      </c>
      <c r="D6624" s="1" t="s">
        <v>351</v>
      </c>
      <c r="E6624" s="1">
        <v>6110</v>
      </c>
      <c r="F6624" s="1" t="s">
        <v>490</v>
      </c>
      <c r="G6624" s="2" t="s">
        <v>499</v>
      </c>
      <c r="H6624" s="1" t="s">
        <v>500</v>
      </c>
      <c r="I6624" s="1">
        <v>2016</v>
      </c>
      <c r="J6624" s="1">
        <v>2016</v>
      </c>
      <c r="K6624" s="1" t="s">
        <v>493</v>
      </c>
      <c r="L6624" s="1">
        <v>340.51</v>
      </c>
      <c r="M6624" s="1" t="s">
        <v>504</v>
      </c>
      <c r="N6624" s="1" t="s">
        <v>505</v>
      </c>
    </row>
    <row r="6625" spans="1:14" hidden="1" x14ac:dyDescent="0.35">
      <c r="A6625" s="1" t="s">
        <v>487</v>
      </c>
      <c r="B6625" s="1" t="s">
        <v>488</v>
      </c>
      <c r="C6625" s="2" t="s">
        <v>673</v>
      </c>
      <c r="D6625" s="1" t="s">
        <v>351</v>
      </c>
      <c r="E6625" s="1">
        <v>6110</v>
      </c>
      <c r="F6625" s="1" t="s">
        <v>490</v>
      </c>
      <c r="G6625" s="2" t="s">
        <v>499</v>
      </c>
      <c r="H6625" s="1" t="s">
        <v>500</v>
      </c>
      <c r="I6625" s="1">
        <v>2017</v>
      </c>
      <c r="J6625" s="1">
        <v>2017</v>
      </c>
      <c r="K6625" s="1" t="s">
        <v>493</v>
      </c>
      <c r="L6625" s="1">
        <v>454.21</v>
      </c>
      <c r="M6625" s="1" t="s">
        <v>504</v>
      </c>
      <c r="N6625" s="1" t="s">
        <v>505</v>
      </c>
    </row>
    <row r="6626" spans="1:14" hidden="1" x14ac:dyDescent="0.35">
      <c r="A6626" s="1" t="s">
        <v>487</v>
      </c>
      <c r="B6626" s="1" t="s">
        <v>488</v>
      </c>
      <c r="C6626" s="2" t="s">
        <v>673</v>
      </c>
      <c r="D6626" s="1" t="s">
        <v>351</v>
      </c>
      <c r="E6626" s="1">
        <v>6110</v>
      </c>
      <c r="F6626" s="1" t="s">
        <v>490</v>
      </c>
      <c r="G6626" s="2" t="s">
        <v>508</v>
      </c>
      <c r="H6626" s="1" t="s">
        <v>509</v>
      </c>
      <c r="I6626" s="1">
        <v>2001</v>
      </c>
      <c r="J6626" s="1">
        <v>2001</v>
      </c>
      <c r="K6626" s="1" t="s">
        <v>493</v>
      </c>
      <c r="L6626" s="1">
        <v>3.42</v>
      </c>
      <c r="M6626" s="1" t="s">
        <v>504</v>
      </c>
      <c r="N6626" s="1" t="s">
        <v>505</v>
      </c>
    </row>
    <row r="6627" spans="1:14" hidden="1" x14ac:dyDescent="0.35">
      <c r="A6627" s="1" t="s">
        <v>487</v>
      </c>
      <c r="B6627" s="1" t="s">
        <v>488</v>
      </c>
      <c r="C6627" s="2" t="s">
        <v>673</v>
      </c>
      <c r="D6627" s="1" t="s">
        <v>351</v>
      </c>
      <c r="E6627" s="1">
        <v>6110</v>
      </c>
      <c r="F6627" s="1" t="s">
        <v>490</v>
      </c>
      <c r="G6627" s="2" t="s">
        <v>508</v>
      </c>
      <c r="H6627" s="1" t="s">
        <v>509</v>
      </c>
      <c r="I6627" s="1">
        <v>2002</v>
      </c>
      <c r="J6627" s="1">
        <v>2002</v>
      </c>
      <c r="K6627" s="1" t="s">
        <v>493</v>
      </c>
      <c r="L6627" s="1">
        <v>1.67</v>
      </c>
      <c r="M6627" s="1" t="s">
        <v>504</v>
      </c>
      <c r="N6627" s="1" t="s">
        <v>505</v>
      </c>
    </row>
    <row r="6628" spans="1:14" hidden="1" x14ac:dyDescent="0.35">
      <c r="A6628" s="1" t="s">
        <v>487</v>
      </c>
      <c r="B6628" s="1" t="s">
        <v>488</v>
      </c>
      <c r="C6628" s="2" t="s">
        <v>673</v>
      </c>
      <c r="D6628" s="1" t="s">
        <v>351</v>
      </c>
      <c r="E6628" s="1">
        <v>6110</v>
      </c>
      <c r="F6628" s="1" t="s">
        <v>490</v>
      </c>
      <c r="G6628" s="2" t="s">
        <v>508</v>
      </c>
      <c r="H6628" s="1" t="s">
        <v>509</v>
      </c>
      <c r="I6628" s="1">
        <v>2003</v>
      </c>
      <c r="J6628" s="1">
        <v>2003</v>
      </c>
      <c r="K6628" s="1" t="s">
        <v>493</v>
      </c>
      <c r="L6628" s="1">
        <v>3.59</v>
      </c>
      <c r="M6628" s="1" t="s">
        <v>504</v>
      </c>
      <c r="N6628" s="1" t="s">
        <v>505</v>
      </c>
    </row>
    <row r="6629" spans="1:14" hidden="1" x14ac:dyDescent="0.35">
      <c r="A6629" s="1" t="s">
        <v>487</v>
      </c>
      <c r="B6629" s="1" t="s">
        <v>488</v>
      </c>
      <c r="C6629" s="2" t="s">
        <v>673</v>
      </c>
      <c r="D6629" s="1" t="s">
        <v>351</v>
      </c>
      <c r="E6629" s="1">
        <v>6110</v>
      </c>
      <c r="F6629" s="1" t="s">
        <v>490</v>
      </c>
      <c r="G6629" s="2" t="s">
        <v>508</v>
      </c>
      <c r="H6629" s="1" t="s">
        <v>509</v>
      </c>
      <c r="I6629" s="1">
        <v>2004</v>
      </c>
      <c r="J6629" s="1">
        <v>2004</v>
      </c>
      <c r="K6629" s="1" t="s">
        <v>493</v>
      </c>
      <c r="L6629" s="1">
        <v>1.76</v>
      </c>
      <c r="M6629" s="1" t="s">
        <v>504</v>
      </c>
      <c r="N6629" s="1" t="s">
        <v>505</v>
      </c>
    </row>
    <row r="6630" spans="1:14" hidden="1" x14ac:dyDescent="0.35">
      <c r="A6630" s="1" t="s">
        <v>487</v>
      </c>
      <c r="B6630" s="1" t="s">
        <v>488</v>
      </c>
      <c r="C6630" s="2" t="s">
        <v>673</v>
      </c>
      <c r="D6630" s="1" t="s">
        <v>351</v>
      </c>
      <c r="E6630" s="1">
        <v>6110</v>
      </c>
      <c r="F6630" s="1" t="s">
        <v>490</v>
      </c>
      <c r="G6630" s="2" t="s">
        <v>508</v>
      </c>
      <c r="H6630" s="1" t="s">
        <v>509</v>
      </c>
      <c r="I6630" s="1">
        <v>2005</v>
      </c>
      <c r="J6630" s="1">
        <v>2005</v>
      </c>
      <c r="K6630" s="1" t="s">
        <v>493</v>
      </c>
      <c r="L6630" s="1">
        <v>2.16</v>
      </c>
      <c r="M6630" s="1" t="s">
        <v>504</v>
      </c>
      <c r="N6630" s="1" t="s">
        <v>505</v>
      </c>
    </row>
    <row r="6631" spans="1:14" hidden="1" x14ac:dyDescent="0.35">
      <c r="A6631" s="1" t="s">
        <v>487</v>
      </c>
      <c r="B6631" s="1" t="s">
        <v>488</v>
      </c>
      <c r="C6631" s="2" t="s">
        <v>673</v>
      </c>
      <c r="D6631" s="1" t="s">
        <v>351</v>
      </c>
      <c r="E6631" s="1">
        <v>6110</v>
      </c>
      <c r="F6631" s="1" t="s">
        <v>490</v>
      </c>
      <c r="G6631" s="2" t="s">
        <v>508</v>
      </c>
      <c r="H6631" s="1" t="s">
        <v>509</v>
      </c>
      <c r="I6631" s="1">
        <v>2006</v>
      </c>
      <c r="J6631" s="1">
        <v>2006</v>
      </c>
      <c r="K6631" s="1" t="s">
        <v>493</v>
      </c>
      <c r="L6631" s="1">
        <v>2.2200000000000002</v>
      </c>
      <c r="M6631" s="1" t="s">
        <v>504</v>
      </c>
      <c r="N6631" s="1" t="s">
        <v>505</v>
      </c>
    </row>
    <row r="6632" spans="1:14" hidden="1" x14ac:dyDescent="0.35">
      <c r="A6632" s="1" t="s">
        <v>487</v>
      </c>
      <c r="B6632" s="1" t="s">
        <v>488</v>
      </c>
      <c r="C6632" s="2" t="s">
        <v>673</v>
      </c>
      <c r="D6632" s="1" t="s">
        <v>351</v>
      </c>
      <c r="E6632" s="1">
        <v>6110</v>
      </c>
      <c r="F6632" s="1" t="s">
        <v>490</v>
      </c>
      <c r="G6632" s="2" t="s">
        <v>508</v>
      </c>
      <c r="H6632" s="1" t="s">
        <v>509</v>
      </c>
      <c r="I6632" s="1">
        <v>2007</v>
      </c>
      <c r="J6632" s="1">
        <v>2007</v>
      </c>
      <c r="K6632" s="1" t="s">
        <v>493</v>
      </c>
      <c r="L6632" s="1">
        <v>5.36</v>
      </c>
      <c r="M6632" s="1" t="s">
        <v>504</v>
      </c>
      <c r="N6632" s="1" t="s">
        <v>505</v>
      </c>
    </row>
    <row r="6633" spans="1:14" hidden="1" x14ac:dyDescent="0.35">
      <c r="A6633" s="1" t="s">
        <v>487</v>
      </c>
      <c r="B6633" s="1" t="s">
        <v>488</v>
      </c>
      <c r="C6633" s="2" t="s">
        <v>673</v>
      </c>
      <c r="D6633" s="1" t="s">
        <v>351</v>
      </c>
      <c r="E6633" s="1">
        <v>6110</v>
      </c>
      <c r="F6633" s="1" t="s">
        <v>490</v>
      </c>
      <c r="G6633" s="2" t="s">
        <v>508</v>
      </c>
      <c r="H6633" s="1" t="s">
        <v>509</v>
      </c>
      <c r="I6633" s="1">
        <v>2008</v>
      </c>
      <c r="J6633" s="1">
        <v>2008</v>
      </c>
      <c r="K6633" s="1" t="s">
        <v>493</v>
      </c>
      <c r="L6633" s="1">
        <v>3.9</v>
      </c>
      <c r="M6633" s="1" t="s">
        <v>504</v>
      </c>
      <c r="N6633" s="1" t="s">
        <v>505</v>
      </c>
    </row>
    <row r="6634" spans="1:14" hidden="1" x14ac:dyDescent="0.35">
      <c r="A6634" s="1" t="s">
        <v>487</v>
      </c>
      <c r="B6634" s="1" t="s">
        <v>488</v>
      </c>
      <c r="C6634" s="2" t="s">
        <v>673</v>
      </c>
      <c r="D6634" s="1" t="s">
        <v>351</v>
      </c>
      <c r="E6634" s="1">
        <v>6110</v>
      </c>
      <c r="F6634" s="1" t="s">
        <v>490</v>
      </c>
      <c r="G6634" s="2" t="s">
        <v>508</v>
      </c>
      <c r="H6634" s="1" t="s">
        <v>509</v>
      </c>
      <c r="I6634" s="1">
        <v>2009</v>
      </c>
      <c r="J6634" s="1">
        <v>2009</v>
      </c>
      <c r="K6634" s="1" t="s">
        <v>493</v>
      </c>
      <c r="L6634" s="1">
        <v>6.11</v>
      </c>
      <c r="M6634" s="1" t="s">
        <v>504</v>
      </c>
      <c r="N6634" s="1" t="s">
        <v>505</v>
      </c>
    </row>
    <row r="6635" spans="1:14" hidden="1" x14ac:dyDescent="0.35">
      <c r="A6635" s="1" t="s">
        <v>487</v>
      </c>
      <c r="B6635" s="1" t="s">
        <v>488</v>
      </c>
      <c r="C6635" s="2" t="s">
        <v>673</v>
      </c>
      <c r="D6635" s="1" t="s">
        <v>351</v>
      </c>
      <c r="E6635" s="1">
        <v>6110</v>
      </c>
      <c r="F6635" s="1" t="s">
        <v>490</v>
      </c>
      <c r="G6635" s="2" t="s">
        <v>508</v>
      </c>
      <c r="H6635" s="1" t="s">
        <v>509</v>
      </c>
      <c r="I6635" s="1">
        <v>2010</v>
      </c>
      <c r="J6635" s="1">
        <v>2010</v>
      </c>
      <c r="K6635" s="1" t="s">
        <v>493</v>
      </c>
      <c r="L6635" s="1">
        <v>5.63</v>
      </c>
      <c r="M6635" s="1" t="s">
        <v>504</v>
      </c>
      <c r="N6635" s="1" t="s">
        <v>505</v>
      </c>
    </row>
    <row r="6636" spans="1:14" hidden="1" x14ac:dyDescent="0.35">
      <c r="A6636" s="1" t="s">
        <v>487</v>
      </c>
      <c r="B6636" s="1" t="s">
        <v>488</v>
      </c>
      <c r="C6636" s="2" t="s">
        <v>673</v>
      </c>
      <c r="D6636" s="1" t="s">
        <v>351</v>
      </c>
      <c r="E6636" s="1">
        <v>6110</v>
      </c>
      <c r="F6636" s="1" t="s">
        <v>490</v>
      </c>
      <c r="G6636" s="2" t="s">
        <v>508</v>
      </c>
      <c r="H6636" s="1" t="s">
        <v>509</v>
      </c>
      <c r="I6636" s="1">
        <v>2014</v>
      </c>
      <c r="J6636" s="1">
        <v>2014</v>
      </c>
      <c r="K6636" s="1" t="s">
        <v>493</v>
      </c>
      <c r="L6636" s="1">
        <v>5.25</v>
      </c>
      <c r="M6636" s="1" t="s">
        <v>504</v>
      </c>
      <c r="N6636" s="1" t="s">
        <v>505</v>
      </c>
    </row>
    <row r="6637" spans="1:14" hidden="1" x14ac:dyDescent="0.35">
      <c r="A6637" s="1" t="s">
        <v>487</v>
      </c>
      <c r="B6637" s="1" t="s">
        <v>488</v>
      </c>
      <c r="C6637" s="2" t="s">
        <v>673</v>
      </c>
      <c r="D6637" s="1" t="s">
        <v>351</v>
      </c>
      <c r="E6637" s="1">
        <v>6110</v>
      </c>
      <c r="F6637" s="1" t="s">
        <v>490</v>
      </c>
      <c r="G6637" s="2" t="s">
        <v>508</v>
      </c>
      <c r="H6637" s="1" t="s">
        <v>509</v>
      </c>
      <c r="I6637" s="1">
        <v>2015</v>
      </c>
      <c r="J6637" s="1">
        <v>2015</v>
      </c>
      <c r="K6637" s="1" t="s">
        <v>493</v>
      </c>
      <c r="L6637" s="1">
        <v>3.48</v>
      </c>
      <c r="M6637" s="1" t="s">
        <v>504</v>
      </c>
      <c r="N6637" s="1" t="s">
        <v>505</v>
      </c>
    </row>
    <row r="6638" spans="1:14" hidden="1" x14ac:dyDescent="0.35">
      <c r="A6638" s="1" t="s">
        <v>487</v>
      </c>
      <c r="B6638" s="1" t="s">
        <v>488</v>
      </c>
      <c r="C6638" s="2" t="s">
        <v>673</v>
      </c>
      <c r="D6638" s="1" t="s">
        <v>351</v>
      </c>
      <c r="E6638" s="1">
        <v>6110</v>
      </c>
      <c r="F6638" s="1" t="s">
        <v>490</v>
      </c>
      <c r="G6638" s="2" t="s">
        <v>508</v>
      </c>
      <c r="H6638" s="1" t="s">
        <v>509</v>
      </c>
      <c r="I6638" s="1">
        <v>2016</v>
      </c>
      <c r="J6638" s="1">
        <v>2016</v>
      </c>
      <c r="K6638" s="1" t="s">
        <v>493</v>
      </c>
      <c r="L6638" s="1">
        <v>2.21</v>
      </c>
      <c r="M6638" s="1" t="s">
        <v>504</v>
      </c>
      <c r="N6638" s="1" t="s">
        <v>505</v>
      </c>
    </row>
    <row r="6639" spans="1:14" hidden="1" x14ac:dyDescent="0.35">
      <c r="A6639" s="1" t="s">
        <v>487</v>
      </c>
      <c r="B6639" s="1" t="s">
        <v>488</v>
      </c>
      <c r="C6639" s="2" t="s">
        <v>673</v>
      </c>
      <c r="D6639" s="1" t="s">
        <v>351</v>
      </c>
      <c r="E6639" s="1">
        <v>6110</v>
      </c>
      <c r="F6639" s="1" t="s">
        <v>490</v>
      </c>
      <c r="G6639" s="2" t="s">
        <v>508</v>
      </c>
      <c r="H6639" s="1" t="s">
        <v>509</v>
      </c>
      <c r="I6639" s="1">
        <v>2017</v>
      </c>
      <c r="J6639" s="1">
        <v>2017</v>
      </c>
      <c r="K6639" s="1" t="s">
        <v>493</v>
      </c>
      <c r="L6639" s="1">
        <v>7.13</v>
      </c>
      <c r="M6639" s="1" t="s">
        <v>504</v>
      </c>
      <c r="N6639" s="1" t="s">
        <v>505</v>
      </c>
    </row>
    <row r="6640" spans="1:14" hidden="1" x14ac:dyDescent="0.35">
      <c r="A6640" s="1" t="s">
        <v>487</v>
      </c>
      <c r="B6640" s="1" t="s">
        <v>488</v>
      </c>
      <c r="C6640" s="2" t="s">
        <v>673</v>
      </c>
      <c r="D6640" s="1" t="s">
        <v>351</v>
      </c>
      <c r="E6640" s="1">
        <v>6110</v>
      </c>
      <c r="F6640" s="1" t="s">
        <v>490</v>
      </c>
      <c r="G6640" s="2" t="s">
        <v>501</v>
      </c>
      <c r="H6640" s="1" t="s">
        <v>502</v>
      </c>
      <c r="I6640" s="1">
        <v>2001</v>
      </c>
      <c r="J6640" s="1">
        <v>2001</v>
      </c>
      <c r="K6640" s="1" t="s">
        <v>493</v>
      </c>
      <c r="L6640" s="1">
        <v>0.36</v>
      </c>
      <c r="M6640" s="1" t="s">
        <v>504</v>
      </c>
      <c r="N6640" s="1" t="s">
        <v>505</v>
      </c>
    </row>
    <row r="6641" spans="1:15" hidden="1" x14ac:dyDescent="0.35">
      <c r="A6641" s="1" t="s">
        <v>487</v>
      </c>
      <c r="B6641" s="1" t="s">
        <v>488</v>
      </c>
      <c r="C6641" s="2" t="s">
        <v>673</v>
      </c>
      <c r="D6641" s="1" t="s">
        <v>351</v>
      </c>
      <c r="E6641" s="1">
        <v>6110</v>
      </c>
      <c r="F6641" s="1" t="s">
        <v>490</v>
      </c>
      <c r="G6641" s="2" t="s">
        <v>501</v>
      </c>
      <c r="H6641" s="1" t="s">
        <v>502</v>
      </c>
      <c r="I6641" s="1">
        <v>2002</v>
      </c>
      <c r="J6641" s="1">
        <v>2002</v>
      </c>
      <c r="K6641" s="1" t="s">
        <v>493</v>
      </c>
      <c r="L6641" s="1">
        <v>0.14000000000000001</v>
      </c>
      <c r="M6641" s="1" t="s">
        <v>504</v>
      </c>
      <c r="N6641" s="1" t="s">
        <v>505</v>
      </c>
    </row>
    <row r="6642" spans="1:15" hidden="1" x14ac:dyDescent="0.35">
      <c r="A6642" s="1" t="s">
        <v>487</v>
      </c>
      <c r="B6642" s="1" t="s">
        <v>488</v>
      </c>
      <c r="C6642" s="2" t="s">
        <v>673</v>
      </c>
      <c r="D6642" s="1" t="s">
        <v>351</v>
      </c>
      <c r="E6642" s="1">
        <v>6110</v>
      </c>
      <c r="F6642" s="1" t="s">
        <v>490</v>
      </c>
      <c r="G6642" s="2" t="s">
        <v>501</v>
      </c>
      <c r="H6642" s="1" t="s">
        <v>502</v>
      </c>
      <c r="I6642" s="1">
        <v>2003</v>
      </c>
      <c r="J6642" s="1">
        <v>2003</v>
      </c>
      <c r="K6642" s="1" t="s">
        <v>493</v>
      </c>
      <c r="L6642" s="1">
        <v>0.23</v>
      </c>
      <c r="M6642" s="1" t="s">
        <v>504</v>
      </c>
      <c r="N6642" s="1" t="s">
        <v>505</v>
      </c>
    </row>
    <row r="6643" spans="1:15" hidden="1" x14ac:dyDescent="0.35">
      <c r="A6643" s="1" t="s">
        <v>487</v>
      </c>
      <c r="B6643" s="1" t="s">
        <v>488</v>
      </c>
      <c r="C6643" s="2" t="s">
        <v>673</v>
      </c>
      <c r="D6643" s="1" t="s">
        <v>351</v>
      </c>
      <c r="E6643" s="1">
        <v>6110</v>
      </c>
      <c r="F6643" s="1" t="s">
        <v>490</v>
      </c>
      <c r="G6643" s="2" t="s">
        <v>501</v>
      </c>
      <c r="H6643" s="1" t="s">
        <v>502</v>
      </c>
      <c r="I6643" s="1">
        <v>2004</v>
      </c>
      <c r="J6643" s="1">
        <v>2004</v>
      </c>
      <c r="K6643" s="1" t="s">
        <v>493</v>
      </c>
      <c r="L6643" s="1">
        <v>0.16</v>
      </c>
      <c r="M6643" s="1" t="s">
        <v>504</v>
      </c>
      <c r="N6643" s="1" t="s">
        <v>505</v>
      </c>
    </row>
    <row r="6644" spans="1:15" hidden="1" x14ac:dyDescent="0.35">
      <c r="A6644" s="1" t="s">
        <v>487</v>
      </c>
      <c r="B6644" s="1" t="s">
        <v>488</v>
      </c>
      <c r="C6644" s="2" t="s">
        <v>673</v>
      </c>
      <c r="D6644" s="1" t="s">
        <v>351</v>
      </c>
      <c r="E6644" s="1">
        <v>6110</v>
      </c>
      <c r="F6644" s="1" t="s">
        <v>490</v>
      </c>
      <c r="G6644" s="2" t="s">
        <v>501</v>
      </c>
      <c r="H6644" s="1" t="s">
        <v>502</v>
      </c>
      <c r="I6644" s="1">
        <v>2005</v>
      </c>
      <c r="J6644" s="1">
        <v>2005</v>
      </c>
      <c r="K6644" s="1" t="s">
        <v>493</v>
      </c>
      <c r="L6644" s="1">
        <v>0.42</v>
      </c>
      <c r="M6644" s="1" t="s">
        <v>504</v>
      </c>
      <c r="N6644" s="1" t="s">
        <v>505</v>
      </c>
    </row>
    <row r="6645" spans="1:15" hidden="1" x14ac:dyDescent="0.35">
      <c r="A6645" s="1" t="s">
        <v>487</v>
      </c>
      <c r="B6645" s="1" t="s">
        <v>488</v>
      </c>
      <c r="C6645" s="2" t="s">
        <v>673</v>
      </c>
      <c r="D6645" s="1" t="s">
        <v>351</v>
      </c>
      <c r="E6645" s="1">
        <v>6110</v>
      </c>
      <c r="F6645" s="1" t="s">
        <v>490</v>
      </c>
      <c r="G6645" s="2" t="s">
        <v>501</v>
      </c>
      <c r="H6645" s="1" t="s">
        <v>502</v>
      </c>
      <c r="I6645" s="1">
        <v>2006</v>
      </c>
      <c r="J6645" s="1">
        <v>2006</v>
      </c>
      <c r="K6645" s="1" t="s">
        <v>493</v>
      </c>
      <c r="L6645" s="1">
        <v>0.48</v>
      </c>
      <c r="M6645" s="1" t="s">
        <v>504</v>
      </c>
      <c r="N6645" s="1" t="s">
        <v>505</v>
      </c>
    </row>
    <row r="6646" spans="1:15" hidden="1" x14ac:dyDescent="0.35">
      <c r="A6646" s="1" t="s">
        <v>487</v>
      </c>
      <c r="B6646" s="1" t="s">
        <v>488</v>
      </c>
      <c r="C6646" s="2" t="s">
        <v>673</v>
      </c>
      <c r="D6646" s="1" t="s">
        <v>351</v>
      </c>
      <c r="E6646" s="1">
        <v>6110</v>
      </c>
      <c r="F6646" s="1" t="s">
        <v>490</v>
      </c>
      <c r="G6646" s="2" t="s">
        <v>501</v>
      </c>
      <c r="H6646" s="1" t="s">
        <v>502</v>
      </c>
      <c r="I6646" s="1">
        <v>2007</v>
      </c>
      <c r="J6646" s="1">
        <v>2007</v>
      </c>
      <c r="K6646" s="1" t="s">
        <v>493</v>
      </c>
      <c r="L6646" s="1">
        <v>2.39</v>
      </c>
      <c r="M6646" s="1" t="s">
        <v>504</v>
      </c>
      <c r="N6646" s="1" t="s">
        <v>505</v>
      </c>
    </row>
    <row r="6647" spans="1:15" hidden="1" x14ac:dyDescent="0.35">
      <c r="A6647" s="1" t="s">
        <v>487</v>
      </c>
      <c r="B6647" s="1" t="s">
        <v>488</v>
      </c>
      <c r="C6647" s="2" t="s">
        <v>673</v>
      </c>
      <c r="D6647" s="1" t="s">
        <v>351</v>
      </c>
      <c r="E6647" s="1">
        <v>6110</v>
      </c>
      <c r="F6647" s="1" t="s">
        <v>490</v>
      </c>
      <c r="G6647" s="2" t="s">
        <v>501</v>
      </c>
      <c r="H6647" s="1" t="s">
        <v>502</v>
      </c>
      <c r="I6647" s="1">
        <v>2008</v>
      </c>
      <c r="J6647" s="1">
        <v>2008</v>
      </c>
      <c r="K6647" s="1" t="s">
        <v>493</v>
      </c>
      <c r="L6647" s="1">
        <v>3.59</v>
      </c>
      <c r="M6647" s="1" t="s">
        <v>504</v>
      </c>
      <c r="N6647" s="1" t="s">
        <v>505</v>
      </c>
    </row>
    <row r="6648" spans="1:15" hidden="1" x14ac:dyDescent="0.35">
      <c r="A6648" s="1" t="s">
        <v>487</v>
      </c>
      <c r="B6648" s="1" t="s">
        <v>488</v>
      </c>
      <c r="C6648" s="2" t="s">
        <v>673</v>
      </c>
      <c r="D6648" s="1" t="s">
        <v>351</v>
      </c>
      <c r="E6648" s="1">
        <v>6110</v>
      </c>
      <c r="F6648" s="1" t="s">
        <v>490</v>
      </c>
      <c r="G6648" s="2" t="s">
        <v>501</v>
      </c>
      <c r="H6648" s="1" t="s">
        <v>502</v>
      </c>
      <c r="I6648" s="1">
        <v>2009</v>
      </c>
      <c r="J6648" s="1">
        <v>2009</v>
      </c>
      <c r="K6648" s="1" t="s">
        <v>493</v>
      </c>
      <c r="L6648" s="1">
        <v>3.69</v>
      </c>
      <c r="M6648" s="1" t="s">
        <v>504</v>
      </c>
      <c r="N6648" s="1" t="s">
        <v>505</v>
      </c>
    </row>
    <row r="6649" spans="1:15" hidden="1" x14ac:dyDescent="0.35">
      <c r="A6649" s="1" t="s">
        <v>487</v>
      </c>
      <c r="B6649" s="1" t="s">
        <v>488</v>
      </c>
      <c r="C6649" s="2" t="s">
        <v>673</v>
      </c>
      <c r="D6649" s="1" t="s">
        <v>351</v>
      </c>
      <c r="E6649" s="1">
        <v>6110</v>
      </c>
      <c r="F6649" s="1" t="s">
        <v>490</v>
      </c>
      <c r="G6649" s="2" t="s">
        <v>501</v>
      </c>
      <c r="H6649" s="1" t="s">
        <v>502</v>
      </c>
      <c r="I6649" s="1">
        <v>2010</v>
      </c>
      <c r="J6649" s="1">
        <v>2010</v>
      </c>
      <c r="K6649" s="1" t="s">
        <v>493</v>
      </c>
      <c r="L6649" s="1">
        <v>6.34</v>
      </c>
      <c r="M6649" s="1" t="s">
        <v>504</v>
      </c>
      <c r="N6649" s="1" t="s">
        <v>505</v>
      </c>
    </row>
    <row r="6650" spans="1:15" hidden="1" x14ac:dyDescent="0.35">
      <c r="A6650" s="1" t="s">
        <v>487</v>
      </c>
      <c r="B6650" s="1" t="s">
        <v>488</v>
      </c>
      <c r="C6650" s="2" t="s">
        <v>673</v>
      </c>
      <c r="D6650" s="1" t="s">
        <v>351</v>
      </c>
      <c r="E6650" s="1">
        <v>6110</v>
      </c>
      <c r="F6650" s="1" t="s">
        <v>490</v>
      </c>
      <c r="G6650" s="2" t="s">
        <v>501</v>
      </c>
      <c r="H6650" s="1" t="s">
        <v>502</v>
      </c>
      <c r="I6650" s="1">
        <v>2011</v>
      </c>
      <c r="J6650" s="1">
        <v>2011</v>
      </c>
      <c r="K6650" s="1" t="s">
        <v>493</v>
      </c>
      <c r="L6650" s="1">
        <v>14.04</v>
      </c>
      <c r="M6650" s="1" t="s">
        <v>494</v>
      </c>
      <c r="N6650" s="1" t="s">
        <v>495</v>
      </c>
      <c r="O6650" s="1" t="s">
        <v>496</v>
      </c>
    </row>
    <row r="6651" spans="1:15" hidden="1" x14ac:dyDescent="0.35">
      <c r="A6651" s="1" t="s">
        <v>487</v>
      </c>
      <c r="B6651" s="1" t="s">
        <v>488</v>
      </c>
      <c r="C6651" s="2" t="s">
        <v>673</v>
      </c>
      <c r="D6651" s="1" t="s">
        <v>351</v>
      </c>
      <c r="E6651" s="1">
        <v>6110</v>
      </c>
      <c r="F6651" s="1" t="s">
        <v>490</v>
      </c>
      <c r="G6651" s="2" t="s">
        <v>501</v>
      </c>
      <c r="H6651" s="1" t="s">
        <v>502</v>
      </c>
      <c r="I6651" s="1">
        <v>2012</v>
      </c>
      <c r="J6651" s="1">
        <v>2012</v>
      </c>
      <c r="K6651" s="1" t="s">
        <v>493</v>
      </c>
      <c r="L6651" s="1">
        <v>0.8</v>
      </c>
      <c r="M6651" s="1" t="s">
        <v>504</v>
      </c>
      <c r="N6651" s="1" t="s">
        <v>505</v>
      </c>
    </row>
    <row r="6652" spans="1:15" hidden="1" x14ac:dyDescent="0.35">
      <c r="A6652" s="1" t="s">
        <v>487</v>
      </c>
      <c r="B6652" s="1" t="s">
        <v>488</v>
      </c>
      <c r="C6652" s="2" t="s">
        <v>673</v>
      </c>
      <c r="D6652" s="1" t="s">
        <v>351</v>
      </c>
      <c r="E6652" s="1">
        <v>6110</v>
      </c>
      <c r="F6652" s="1" t="s">
        <v>490</v>
      </c>
      <c r="G6652" s="2" t="s">
        <v>501</v>
      </c>
      <c r="H6652" s="1" t="s">
        <v>502</v>
      </c>
      <c r="I6652" s="1">
        <v>2013</v>
      </c>
      <c r="J6652" s="1">
        <v>2013</v>
      </c>
      <c r="K6652" s="1" t="s">
        <v>493</v>
      </c>
      <c r="L6652" s="1">
        <v>1.23</v>
      </c>
      <c r="M6652" s="1" t="s">
        <v>504</v>
      </c>
      <c r="N6652" s="1" t="s">
        <v>505</v>
      </c>
    </row>
    <row r="6653" spans="1:15" hidden="1" x14ac:dyDescent="0.35">
      <c r="A6653" s="1" t="s">
        <v>487</v>
      </c>
      <c r="B6653" s="1" t="s">
        <v>488</v>
      </c>
      <c r="C6653" s="2" t="s">
        <v>673</v>
      </c>
      <c r="D6653" s="1" t="s">
        <v>351</v>
      </c>
      <c r="E6653" s="1">
        <v>6110</v>
      </c>
      <c r="F6653" s="1" t="s">
        <v>490</v>
      </c>
      <c r="G6653" s="2" t="s">
        <v>501</v>
      </c>
      <c r="H6653" s="1" t="s">
        <v>502</v>
      </c>
      <c r="I6653" s="1">
        <v>2014</v>
      </c>
      <c r="J6653" s="1">
        <v>2014</v>
      </c>
      <c r="K6653" s="1" t="s">
        <v>493</v>
      </c>
      <c r="L6653" s="1">
        <v>0.87</v>
      </c>
      <c r="M6653" s="1" t="s">
        <v>504</v>
      </c>
      <c r="N6653" s="1" t="s">
        <v>505</v>
      </c>
    </row>
    <row r="6654" spans="1:15" hidden="1" x14ac:dyDescent="0.35">
      <c r="A6654" s="1" t="s">
        <v>487</v>
      </c>
      <c r="B6654" s="1" t="s">
        <v>488</v>
      </c>
      <c r="C6654" s="2" t="s">
        <v>673</v>
      </c>
      <c r="D6654" s="1" t="s">
        <v>351</v>
      </c>
      <c r="E6654" s="1">
        <v>6110</v>
      </c>
      <c r="F6654" s="1" t="s">
        <v>490</v>
      </c>
      <c r="G6654" s="2" t="s">
        <v>501</v>
      </c>
      <c r="H6654" s="1" t="s">
        <v>502</v>
      </c>
      <c r="I6654" s="1">
        <v>2015</v>
      </c>
      <c r="J6654" s="1">
        <v>2015</v>
      </c>
      <c r="K6654" s="1" t="s">
        <v>493</v>
      </c>
      <c r="L6654" s="1">
        <v>0.77</v>
      </c>
      <c r="M6654" s="1" t="s">
        <v>504</v>
      </c>
      <c r="N6654" s="1" t="s">
        <v>505</v>
      </c>
    </row>
    <row r="6655" spans="1:15" hidden="1" x14ac:dyDescent="0.35">
      <c r="A6655" s="1" t="s">
        <v>487</v>
      </c>
      <c r="B6655" s="1" t="s">
        <v>488</v>
      </c>
      <c r="C6655" s="2" t="s">
        <v>673</v>
      </c>
      <c r="D6655" s="1" t="s">
        <v>351</v>
      </c>
      <c r="E6655" s="1">
        <v>6110</v>
      </c>
      <c r="F6655" s="1" t="s">
        <v>490</v>
      </c>
      <c r="G6655" s="2" t="s">
        <v>501</v>
      </c>
      <c r="H6655" s="1" t="s">
        <v>502</v>
      </c>
      <c r="I6655" s="1">
        <v>2016</v>
      </c>
      <c r="J6655" s="1">
        <v>2016</v>
      </c>
      <c r="K6655" s="1" t="s">
        <v>493</v>
      </c>
      <c r="L6655" s="1">
        <v>11.83</v>
      </c>
      <c r="M6655" s="1" t="s">
        <v>504</v>
      </c>
      <c r="N6655" s="1" t="s">
        <v>505</v>
      </c>
    </row>
    <row r="6656" spans="1:15" hidden="1" x14ac:dyDescent="0.35">
      <c r="A6656" s="1" t="s">
        <v>487</v>
      </c>
      <c r="B6656" s="1" t="s">
        <v>488</v>
      </c>
      <c r="C6656" s="2" t="s">
        <v>673</v>
      </c>
      <c r="D6656" s="1" t="s">
        <v>351</v>
      </c>
      <c r="E6656" s="1">
        <v>6110</v>
      </c>
      <c r="F6656" s="1" t="s">
        <v>490</v>
      </c>
      <c r="G6656" s="2" t="s">
        <v>501</v>
      </c>
      <c r="H6656" s="1" t="s">
        <v>502</v>
      </c>
      <c r="I6656" s="1">
        <v>2017</v>
      </c>
      <c r="J6656" s="1">
        <v>2017</v>
      </c>
      <c r="K6656" s="1" t="s">
        <v>493</v>
      </c>
      <c r="L6656" s="1">
        <v>16.170000000000002</v>
      </c>
      <c r="M6656" s="1" t="s">
        <v>504</v>
      </c>
      <c r="N6656" s="1" t="s">
        <v>505</v>
      </c>
    </row>
    <row r="6657" spans="1:14" hidden="1" x14ac:dyDescent="0.35">
      <c r="A6657" s="1" t="s">
        <v>487</v>
      </c>
      <c r="B6657" s="1" t="s">
        <v>488</v>
      </c>
      <c r="C6657" s="2" t="s">
        <v>674</v>
      </c>
      <c r="D6657" s="1" t="s">
        <v>353</v>
      </c>
      <c r="E6657" s="1">
        <v>6110</v>
      </c>
      <c r="F6657" s="1" t="s">
        <v>490</v>
      </c>
      <c r="G6657" s="2" t="s">
        <v>491</v>
      </c>
      <c r="H6657" s="1" t="s">
        <v>492</v>
      </c>
      <c r="I6657" s="1">
        <v>2001</v>
      </c>
      <c r="J6657" s="1">
        <v>2001</v>
      </c>
      <c r="K6657" s="1" t="s">
        <v>493</v>
      </c>
      <c r="L6657" s="1">
        <v>10.119999999999999</v>
      </c>
      <c r="M6657" s="1" t="s">
        <v>504</v>
      </c>
      <c r="N6657" s="1" t="s">
        <v>505</v>
      </c>
    </row>
    <row r="6658" spans="1:14" hidden="1" x14ac:dyDescent="0.35">
      <c r="A6658" s="1" t="s">
        <v>487</v>
      </c>
      <c r="B6658" s="1" t="s">
        <v>488</v>
      </c>
      <c r="C6658" s="2" t="s">
        <v>674</v>
      </c>
      <c r="D6658" s="1" t="s">
        <v>353</v>
      </c>
      <c r="E6658" s="1">
        <v>6110</v>
      </c>
      <c r="F6658" s="1" t="s">
        <v>490</v>
      </c>
      <c r="G6658" s="2" t="s">
        <v>491</v>
      </c>
      <c r="H6658" s="1" t="s">
        <v>492</v>
      </c>
      <c r="I6658" s="1">
        <v>2002</v>
      </c>
      <c r="J6658" s="1">
        <v>2002</v>
      </c>
      <c r="K6658" s="1" t="s">
        <v>493</v>
      </c>
      <c r="L6658" s="1">
        <v>138.65</v>
      </c>
      <c r="M6658" s="1" t="s">
        <v>504</v>
      </c>
      <c r="N6658" s="1" t="s">
        <v>505</v>
      </c>
    </row>
    <row r="6659" spans="1:14" hidden="1" x14ac:dyDescent="0.35">
      <c r="A6659" s="1" t="s">
        <v>487</v>
      </c>
      <c r="B6659" s="1" t="s">
        <v>488</v>
      </c>
      <c r="C6659" s="2" t="s">
        <v>674</v>
      </c>
      <c r="D6659" s="1" t="s">
        <v>353</v>
      </c>
      <c r="E6659" s="1">
        <v>6110</v>
      </c>
      <c r="F6659" s="1" t="s">
        <v>490</v>
      </c>
      <c r="G6659" s="2" t="s">
        <v>491</v>
      </c>
      <c r="H6659" s="1" t="s">
        <v>492</v>
      </c>
      <c r="I6659" s="1">
        <v>2003</v>
      </c>
      <c r="J6659" s="1">
        <v>2003</v>
      </c>
      <c r="K6659" s="1" t="s">
        <v>493</v>
      </c>
      <c r="L6659" s="1">
        <v>127.37</v>
      </c>
      <c r="M6659" s="1" t="s">
        <v>504</v>
      </c>
      <c r="N6659" s="1" t="s">
        <v>505</v>
      </c>
    </row>
    <row r="6660" spans="1:14" hidden="1" x14ac:dyDescent="0.35">
      <c r="A6660" s="1" t="s">
        <v>487</v>
      </c>
      <c r="B6660" s="1" t="s">
        <v>488</v>
      </c>
      <c r="C6660" s="2" t="s">
        <v>674</v>
      </c>
      <c r="D6660" s="1" t="s">
        <v>353</v>
      </c>
      <c r="E6660" s="1">
        <v>6110</v>
      </c>
      <c r="F6660" s="1" t="s">
        <v>490</v>
      </c>
      <c r="G6660" s="2" t="s">
        <v>491</v>
      </c>
      <c r="H6660" s="1" t="s">
        <v>492</v>
      </c>
      <c r="I6660" s="1">
        <v>2004</v>
      </c>
      <c r="J6660" s="1">
        <v>2004</v>
      </c>
      <c r="K6660" s="1" t="s">
        <v>493</v>
      </c>
      <c r="L6660" s="1">
        <v>78.849999999999994</v>
      </c>
      <c r="M6660" s="1" t="s">
        <v>504</v>
      </c>
      <c r="N6660" s="1" t="s">
        <v>505</v>
      </c>
    </row>
    <row r="6661" spans="1:14" hidden="1" x14ac:dyDescent="0.35">
      <c r="A6661" s="1" t="s">
        <v>487</v>
      </c>
      <c r="B6661" s="1" t="s">
        <v>488</v>
      </c>
      <c r="C6661" s="2" t="s">
        <v>674</v>
      </c>
      <c r="D6661" s="1" t="s">
        <v>353</v>
      </c>
      <c r="E6661" s="1">
        <v>6110</v>
      </c>
      <c r="F6661" s="1" t="s">
        <v>490</v>
      </c>
      <c r="G6661" s="2" t="s">
        <v>491</v>
      </c>
      <c r="H6661" s="1" t="s">
        <v>492</v>
      </c>
      <c r="I6661" s="1">
        <v>2005</v>
      </c>
      <c r="J6661" s="1">
        <v>2005</v>
      </c>
      <c r="K6661" s="1" t="s">
        <v>493</v>
      </c>
      <c r="L6661" s="1">
        <v>19.62</v>
      </c>
      <c r="M6661" s="1" t="s">
        <v>504</v>
      </c>
      <c r="N6661" s="1" t="s">
        <v>505</v>
      </c>
    </row>
    <row r="6662" spans="1:14" hidden="1" x14ac:dyDescent="0.35">
      <c r="A6662" s="1" t="s">
        <v>487</v>
      </c>
      <c r="B6662" s="1" t="s">
        <v>488</v>
      </c>
      <c r="C6662" s="2" t="s">
        <v>674</v>
      </c>
      <c r="D6662" s="1" t="s">
        <v>353</v>
      </c>
      <c r="E6662" s="1">
        <v>6110</v>
      </c>
      <c r="F6662" s="1" t="s">
        <v>490</v>
      </c>
      <c r="G6662" s="2" t="s">
        <v>491</v>
      </c>
      <c r="H6662" s="1" t="s">
        <v>492</v>
      </c>
      <c r="I6662" s="1">
        <v>2006</v>
      </c>
      <c r="J6662" s="1">
        <v>2006</v>
      </c>
      <c r="K6662" s="1" t="s">
        <v>493</v>
      </c>
      <c r="L6662" s="1">
        <v>67.12</v>
      </c>
      <c r="M6662" s="1" t="s">
        <v>504</v>
      </c>
      <c r="N6662" s="1" t="s">
        <v>505</v>
      </c>
    </row>
    <row r="6663" spans="1:14" hidden="1" x14ac:dyDescent="0.35">
      <c r="A6663" s="1" t="s">
        <v>487</v>
      </c>
      <c r="B6663" s="1" t="s">
        <v>488</v>
      </c>
      <c r="C6663" s="2" t="s">
        <v>674</v>
      </c>
      <c r="D6663" s="1" t="s">
        <v>353</v>
      </c>
      <c r="E6663" s="1">
        <v>6110</v>
      </c>
      <c r="F6663" s="1" t="s">
        <v>490</v>
      </c>
      <c r="G6663" s="2" t="s">
        <v>491</v>
      </c>
      <c r="H6663" s="1" t="s">
        <v>492</v>
      </c>
      <c r="I6663" s="1">
        <v>2007</v>
      </c>
      <c r="J6663" s="1">
        <v>2007</v>
      </c>
      <c r="K6663" s="1" t="s">
        <v>493</v>
      </c>
      <c r="L6663" s="1">
        <v>18.84</v>
      </c>
      <c r="M6663" s="1" t="s">
        <v>504</v>
      </c>
      <c r="N6663" s="1" t="s">
        <v>505</v>
      </c>
    </row>
    <row r="6664" spans="1:14" hidden="1" x14ac:dyDescent="0.35">
      <c r="A6664" s="1" t="s">
        <v>487</v>
      </c>
      <c r="B6664" s="1" t="s">
        <v>488</v>
      </c>
      <c r="C6664" s="2" t="s">
        <v>674</v>
      </c>
      <c r="D6664" s="1" t="s">
        <v>353</v>
      </c>
      <c r="E6664" s="1">
        <v>6110</v>
      </c>
      <c r="F6664" s="1" t="s">
        <v>490</v>
      </c>
      <c r="G6664" s="2" t="s">
        <v>491</v>
      </c>
      <c r="H6664" s="1" t="s">
        <v>492</v>
      </c>
      <c r="I6664" s="1">
        <v>2008</v>
      </c>
      <c r="J6664" s="1">
        <v>2008</v>
      </c>
      <c r="K6664" s="1" t="s">
        <v>493</v>
      </c>
      <c r="L6664" s="1">
        <v>318.35000000000002</v>
      </c>
      <c r="M6664" s="1" t="s">
        <v>504</v>
      </c>
      <c r="N6664" s="1" t="s">
        <v>505</v>
      </c>
    </row>
    <row r="6665" spans="1:14" hidden="1" x14ac:dyDescent="0.35">
      <c r="A6665" s="1" t="s">
        <v>487</v>
      </c>
      <c r="B6665" s="1" t="s">
        <v>488</v>
      </c>
      <c r="C6665" s="2" t="s">
        <v>674</v>
      </c>
      <c r="D6665" s="1" t="s">
        <v>353</v>
      </c>
      <c r="E6665" s="1">
        <v>6110</v>
      </c>
      <c r="F6665" s="1" t="s">
        <v>490</v>
      </c>
      <c r="G6665" s="2" t="s">
        <v>491</v>
      </c>
      <c r="H6665" s="1" t="s">
        <v>492</v>
      </c>
      <c r="I6665" s="1">
        <v>2009</v>
      </c>
      <c r="J6665" s="1">
        <v>2009</v>
      </c>
      <c r="K6665" s="1" t="s">
        <v>493</v>
      </c>
      <c r="L6665" s="1">
        <v>21.13</v>
      </c>
      <c r="M6665" s="1" t="s">
        <v>504</v>
      </c>
      <c r="N6665" s="1" t="s">
        <v>505</v>
      </c>
    </row>
    <row r="6666" spans="1:14" hidden="1" x14ac:dyDescent="0.35">
      <c r="A6666" s="1" t="s">
        <v>487</v>
      </c>
      <c r="B6666" s="1" t="s">
        <v>488</v>
      </c>
      <c r="C6666" s="2" t="s">
        <v>674</v>
      </c>
      <c r="D6666" s="1" t="s">
        <v>353</v>
      </c>
      <c r="E6666" s="1">
        <v>6110</v>
      </c>
      <c r="F6666" s="1" t="s">
        <v>490</v>
      </c>
      <c r="G6666" s="2" t="s">
        <v>491</v>
      </c>
      <c r="H6666" s="1" t="s">
        <v>492</v>
      </c>
      <c r="I6666" s="1">
        <v>2010</v>
      </c>
      <c r="J6666" s="1">
        <v>2010</v>
      </c>
      <c r="K6666" s="1" t="s">
        <v>493</v>
      </c>
      <c r="L6666" s="1">
        <v>225.57</v>
      </c>
      <c r="M6666" s="1" t="s">
        <v>504</v>
      </c>
      <c r="N6666" s="1" t="s">
        <v>505</v>
      </c>
    </row>
    <row r="6667" spans="1:14" hidden="1" x14ac:dyDescent="0.35">
      <c r="A6667" s="1" t="s">
        <v>487</v>
      </c>
      <c r="B6667" s="1" t="s">
        <v>488</v>
      </c>
      <c r="C6667" s="2" t="s">
        <v>674</v>
      </c>
      <c r="D6667" s="1" t="s">
        <v>353</v>
      </c>
      <c r="E6667" s="1">
        <v>6110</v>
      </c>
      <c r="F6667" s="1" t="s">
        <v>490</v>
      </c>
      <c r="G6667" s="2" t="s">
        <v>491</v>
      </c>
      <c r="H6667" s="1" t="s">
        <v>492</v>
      </c>
      <c r="I6667" s="1">
        <v>2011</v>
      </c>
      <c r="J6667" s="1">
        <v>2011</v>
      </c>
      <c r="K6667" s="1" t="s">
        <v>493</v>
      </c>
      <c r="L6667" s="1">
        <v>98.62</v>
      </c>
      <c r="M6667" s="1" t="s">
        <v>504</v>
      </c>
      <c r="N6667" s="1" t="s">
        <v>505</v>
      </c>
    </row>
    <row r="6668" spans="1:14" hidden="1" x14ac:dyDescent="0.35">
      <c r="A6668" s="1" t="s">
        <v>487</v>
      </c>
      <c r="B6668" s="1" t="s">
        <v>488</v>
      </c>
      <c r="C6668" s="2" t="s">
        <v>674</v>
      </c>
      <c r="D6668" s="1" t="s">
        <v>353</v>
      </c>
      <c r="E6668" s="1">
        <v>6110</v>
      </c>
      <c r="F6668" s="1" t="s">
        <v>490</v>
      </c>
      <c r="G6668" s="2" t="s">
        <v>499</v>
      </c>
      <c r="H6668" s="1" t="s">
        <v>500</v>
      </c>
      <c r="I6668" s="1">
        <v>2001</v>
      </c>
      <c r="J6668" s="1">
        <v>2001</v>
      </c>
      <c r="K6668" s="1" t="s">
        <v>493</v>
      </c>
      <c r="L6668" s="1">
        <v>10.119999999999999</v>
      </c>
      <c r="M6668" s="1" t="s">
        <v>504</v>
      </c>
      <c r="N6668" s="1" t="s">
        <v>505</v>
      </c>
    </row>
    <row r="6669" spans="1:14" hidden="1" x14ac:dyDescent="0.35">
      <c r="A6669" s="1" t="s">
        <v>487</v>
      </c>
      <c r="B6669" s="1" t="s">
        <v>488</v>
      </c>
      <c r="C6669" s="2" t="s">
        <v>674</v>
      </c>
      <c r="D6669" s="1" t="s">
        <v>353</v>
      </c>
      <c r="E6669" s="1">
        <v>6110</v>
      </c>
      <c r="F6669" s="1" t="s">
        <v>490</v>
      </c>
      <c r="G6669" s="2" t="s">
        <v>499</v>
      </c>
      <c r="H6669" s="1" t="s">
        <v>500</v>
      </c>
      <c r="I6669" s="1">
        <v>2002</v>
      </c>
      <c r="J6669" s="1">
        <v>2002</v>
      </c>
      <c r="K6669" s="1" t="s">
        <v>493</v>
      </c>
      <c r="L6669" s="1">
        <v>138.65</v>
      </c>
      <c r="M6669" s="1" t="s">
        <v>504</v>
      </c>
      <c r="N6669" s="1" t="s">
        <v>505</v>
      </c>
    </row>
    <row r="6670" spans="1:14" hidden="1" x14ac:dyDescent="0.35">
      <c r="A6670" s="1" t="s">
        <v>487</v>
      </c>
      <c r="B6670" s="1" t="s">
        <v>488</v>
      </c>
      <c r="C6670" s="2" t="s">
        <v>674</v>
      </c>
      <c r="D6670" s="1" t="s">
        <v>353</v>
      </c>
      <c r="E6670" s="1">
        <v>6110</v>
      </c>
      <c r="F6670" s="1" t="s">
        <v>490</v>
      </c>
      <c r="G6670" s="2" t="s">
        <v>499</v>
      </c>
      <c r="H6670" s="1" t="s">
        <v>500</v>
      </c>
      <c r="I6670" s="1">
        <v>2003</v>
      </c>
      <c r="J6670" s="1">
        <v>2003</v>
      </c>
      <c r="K6670" s="1" t="s">
        <v>493</v>
      </c>
      <c r="L6670" s="1">
        <v>127.37</v>
      </c>
      <c r="M6670" s="1" t="s">
        <v>504</v>
      </c>
      <c r="N6670" s="1" t="s">
        <v>505</v>
      </c>
    </row>
    <row r="6671" spans="1:14" hidden="1" x14ac:dyDescent="0.35">
      <c r="A6671" s="1" t="s">
        <v>487</v>
      </c>
      <c r="B6671" s="1" t="s">
        <v>488</v>
      </c>
      <c r="C6671" s="2" t="s">
        <v>674</v>
      </c>
      <c r="D6671" s="1" t="s">
        <v>353</v>
      </c>
      <c r="E6671" s="1">
        <v>6110</v>
      </c>
      <c r="F6671" s="1" t="s">
        <v>490</v>
      </c>
      <c r="G6671" s="2" t="s">
        <v>499</v>
      </c>
      <c r="H6671" s="1" t="s">
        <v>500</v>
      </c>
      <c r="I6671" s="1">
        <v>2004</v>
      </c>
      <c r="J6671" s="1">
        <v>2004</v>
      </c>
      <c r="K6671" s="1" t="s">
        <v>493</v>
      </c>
      <c r="L6671" s="1">
        <v>78.849999999999994</v>
      </c>
      <c r="M6671" s="1" t="s">
        <v>504</v>
      </c>
      <c r="N6671" s="1" t="s">
        <v>505</v>
      </c>
    </row>
    <row r="6672" spans="1:14" hidden="1" x14ac:dyDescent="0.35">
      <c r="A6672" s="1" t="s">
        <v>487</v>
      </c>
      <c r="B6672" s="1" t="s">
        <v>488</v>
      </c>
      <c r="C6672" s="2" t="s">
        <v>674</v>
      </c>
      <c r="D6672" s="1" t="s">
        <v>353</v>
      </c>
      <c r="E6672" s="1">
        <v>6110</v>
      </c>
      <c r="F6672" s="1" t="s">
        <v>490</v>
      </c>
      <c r="G6672" s="2" t="s">
        <v>499</v>
      </c>
      <c r="H6672" s="1" t="s">
        <v>500</v>
      </c>
      <c r="I6672" s="1">
        <v>2005</v>
      </c>
      <c r="J6672" s="1">
        <v>2005</v>
      </c>
      <c r="K6672" s="1" t="s">
        <v>493</v>
      </c>
      <c r="L6672" s="1">
        <v>19.62</v>
      </c>
      <c r="M6672" s="1" t="s">
        <v>504</v>
      </c>
      <c r="N6672" s="1" t="s">
        <v>505</v>
      </c>
    </row>
    <row r="6673" spans="1:14" hidden="1" x14ac:dyDescent="0.35">
      <c r="A6673" s="1" t="s">
        <v>487</v>
      </c>
      <c r="B6673" s="1" t="s">
        <v>488</v>
      </c>
      <c r="C6673" s="2" t="s">
        <v>674</v>
      </c>
      <c r="D6673" s="1" t="s">
        <v>353</v>
      </c>
      <c r="E6673" s="1">
        <v>6110</v>
      </c>
      <c r="F6673" s="1" t="s">
        <v>490</v>
      </c>
      <c r="G6673" s="2" t="s">
        <v>499</v>
      </c>
      <c r="H6673" s="1" t="s">
        <v>500</v>
      </c>
      <c r="I6673" s="1">
        <v>2006</v>
      </c>
      <c r="J6673" s="1">
        <v>2006</v>
      </c>
      <c r="K6673" s="1" t="s">
        <v>493</v>
      </c>
      <c r="L6673" s="1">
        <v>67.12</v>
      </c>
      <c r="M6673" s="1" t="s">
        <v>504</v>
      </c>
      <c r="N6673" s="1" t="s">
        <v>505</v>
      </c>
    </row>
    <row r="6674" spans="1:14" hidden="1" x14ac:dyDescent="0.35">
      <c r="A6674" s="1" t="s">
        <v>487</v>
      </c>
      <c r="B6674" s="1" t="s">
        <v>488</v>
      </c>
      <c r="C6674" s="2" t="s">
        <v>674</v>
      </c>
      <c r="D6674" s="1" t="s">
        <v>353</v>
      </c>
      <c r="E6674" s="1">
        <v>6110</v>
      </c>
      <c r="F6674" s="1" t="s">
        <v>490</v>
      </c>
      <c r="G6674" s="2" t="s">
        <v>499</v>
      </c>
      <c r="H6674" s="1" t="s">
        <v>500</v>
      </c>
      <c r="I6674" s="1">
        <v>2007</v>
      </c>
      <c r="J6674" s="1">
        <v>2007</v>
      </c>
      <c r="K6674" s="1" t="s">
        <v>493</v>
      </c>
      <c r="L6674" s="1">
        <v>18.84</v>
      </c>
      <c r="M6674" s="1" t="s">
        <v>504</v>
      </c>
      <c r="N6674" s="1" t="s">
        <v>505</v>
      </c>
    </row>
    <row r="6675" spans="1:14" hidden="1" x14ac:dyDescent="0.35">
      <c r="A6675" s="1" t="s">
        <v>487</v>
      </c>
      <c r="B6675" s="1" t="s">
        <v>488</v>
      </c>
      <c r="C6675" s="2" t="s">
        <v>674</v>
      </c>
      <c r="D6675" s="1" t="s">
        <v>353</v>
      </c>
      <c r="E6675" s="1">
        <v>6110</v>
      </c>
      <c r="F6675" s="1" t="s">
        <v>490</v>
      </c>
      <c r="G6675" s="2" t="s">
        <v>499</v>
      </c>
      <c r="H6675" s="1" t="s">
        <v>500</v>
      </c>
      <c r="I6675" s="1">
        <v>2008</v>
      </c>
      <c r="J6675" s="1">
        <v>2008</v>
      </c>
      <c r="K6675" s="1" t="s">
        <v>493</v>
      </c>
      <c r="L6675" s="1">
        <v>318.35000000000002</v>
      </c>
      <c r="M6675" s="1" t="s">
        <v>504</v>
      </c>
      <c r="N6675" s="1" t="s">
        <v>505</v>
      </c>
    </row>
    <row r="6676" spans="1:14" hidden="1" x14ac:dyDescent="0.35">
      <c r="A6676" s="1" t="s">
        <v>487</v>
      </c>
      <c r="B6676" s="1" t="s">
        <v>488</v>
      </c>
      <c r="C6676" s="2" t="s">
        <v>674</v>
      </c>
      <c r="D6676" s="1" t="s">
        <v>353</v>
      </c>
      <c r="E6676" s="1">
        <v>6110</v>
      </c>
      <c r="F6676" s="1" t="s">
        <v>490</v>
      </c>
      <c r="G6676" s="2" t="s">
        <v>499</v>
      </c>
      <c r="H6676" s="1" t="s">
        <v>500</v>
      </c>
      <c r="I6676" s="1">
        <v>2009</v>
      </c>
      <c r="J6676" s="1">
        <v>2009</v>
      </c>
      <c r="K6676" s="1" t="s">
        <v>493</v>
      </c>
      <c r="L6676" s="1">
        <v>21.13</v>
      </c>
      <c r="M6676" s="1" t="s">
        <v>504</v>
      </c>
      <c r="N6676" s="1" t="s">
        <v>505</v>
      </c>
    </row>
    <row r="6677" spans="1:14" hidden="1" x14ac:dyDescent="0.35">
      <c r="A6677" s="1" t="s">
        <v>487</v>
      </c>
      <c r="B6677" s="1" t="s">
        <v>488</v>
      </c>
      <c r="C6677" s="2" t="s">
        <v>674</v>
      </c>
      <c r="D6677" s="1" t="s">
        <v>353</v>
      </c>
      <c r="E6677" s="1">
        <v>6110</v>
      </c>
      <c r="F6677" s="1" t="s">
        <v>490</v>
      </c>
      <c r="G6677" s="2" t="s">
        <v>499</v>
      </c>
      <c r="H6677" s="1" t="s">
        <v>500</v>
      </c>
      <c r="I6677" s="1">
        <v>2010</v>
      </c>
      <c r="J6677" s="1">
        <v>2010</v>
      </c>
      <c r="K6677" s="1" t="s">
        <v>493</v>
      </c>
      <c r="L6677" s="1">
        <v>225.57</v>
      </c>
      <c r="M6677" s="1" t="s">
        <v>504</v>
      </c>
      <c r="N6677" s="1" t="s">
        <v>505</v>
      </c>
    </row>
    <row r="6678" spans="1:14" hidden="1" x14ac:dyDescent="0.35">
      <c r="A6678" s="1" t="s">
        <v>487</v>
      </c>
      <c r="B6678" s="1" t="s">
        <v>488</v>
      </c>
      <c r="C6678" s="2" t="s">
        <v>674</v>
      </c>
      <c r="D6678" s="1" t="s">
        <v>353</v>
      </c>
      <c r="E6678" s="1">
        <v>6110</v>
      </c>
      <c r="F6678" s="1" t="s">
        <v>490</v>
      </c>
      <c r="G6678" s="2" t="s">
        <v>499</v>
      </c>
      <c r="H6678" s="1" t="s">
        <v>500</v>
      </c>
      <c r="I6678" s="1">
        <v>2011</v>
      </c>
      <c r="J6678" s="1">
        <v>2011</v>
      </c>
      <c r="K6678" s="1" t="s">
        <v>493</v>
      </c>
      <c r="L6678" s="1">
        <v>98.62</v>
      </c>
      <c r="M6678" s="1" t="s">
        <v>504</v>
      </c>
      <c r="N6678" s="1" t="s">
        <v>505</v>
      </c>
    </row>
  </sheetData>
  <autoFilter ref="A1:O6678" xr:uid="{B8B73AB8-75F4-47F1-A936-B8CBBE9E2D0B}">
    <filterColumn colId="3">
      <filters>
        <filter val="Ghana"/>
      </filters>
    </filterColumn>
    <filterColumn colId="7">
      <filters>
        <filter val="Agriculture, forestry, fishing (Central Government)"/>
        <filter val="Agriculture, forestry, fishing (General Government)"/>
      </filters>
    </filterColumn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3E7F-194E-48B1-8CB9-52C4E027F5F7}">
  <dimension ref="B3:D4"/>
  <sheetViews>
    <sheetView workbookViewId="0">
      <selection activeCell="B13" sqref="B13"/>
    </sheetView>
  </sheetViews>
  <sheetFormatPr defaultRowHeight="14.5" x14ac:dyDescent="0.35"/>
  <sheetData>
    <row r="3" spans="2:4" x14ac:dyDescent="0.35">
      <c r="B3" t="s">
        <v>794</v>
      </c>
    </row>
    <row r="4" spans="2:4" x14ac:dyDescent="0.35">
      <c r="B4" t="s">
        <v>141</v>
      </c>
      <c r="C4" t="s">
        <v>795</v>
      </c>
      <c r="D4" s="45" t="s">
        <v>796</v>
      </c>
    </row>
  </sheetData>
  <hyperlinks>
    <hyperlink ref="D4" r:id="rId1" xr:uid="{386F2C2B-0A94-4F33-BBB7-70BC610B812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C087-BA39-443C-9096-0A12A3CBBEED}">
  <sheetPr>
    <tabColor theme="4" tint="0.59999389629810485"/>
  </sheetPr>
  <dimension ref="A3:BP345"/>
  <sheetViews>
    <sheetView zoomScale="40" zoomScaleNormal="40" workbookViewId="0">
      <selection activeCell="D137" sqref="D137"/>
    </sheetView>
  </sheetViews>
  <sheetFormatPr defaultRowHeight="14.5" x14ac:dyDescent="0.35"/>
  <cols>
    <col min="1" max="1" width="8.7265625" style="65"/>
    <col min="2" max="2" width="38.1796875" customWidth="1"/>
    <col min="3" max="3" width="32.36328125" customWidth="1"/>
    <col min="4" max="4" width="45.26953125" customWidth="1"/>
    <col min="5" max="6" width="4.81640625" bestFit="1" customWidth="1"/>
    <col min="7" max="7" width="10.81640625" bestFit="1" customWidth="1"/>
    <col min="8" max="8" width="13.6328125" customWidth="1"/>
    <col min="9" max="10" width="10.81640625" bestFit="1" customWidth="1"/>
    <col min="11" max="11" width="10.36328125" customWidth="1"/>
    <col min="12" max="13" width="10.81640625" bestFit="1" customWidth="1"/>
    <col min="14" max="14" width="13" customWidth="1"/>
    <col min="15" max="16" width="10.81640625" style="13" bestFit="1" customWidth="1"/>
    <col min="17" max="17" width="57.1796875" customWidth="1"/>
    <col min="18" max="18" width="8.7265625" customWidth="1"/>
    <col min="33" max="34" width="8.7265625" style="65"/>
    <col min="51" max="52" width="8.7265625" style="65"/>
  </cols>
  <sheetData>
    <row r="3" spans="1:68" x14ac:dyDescent="0.35">
      <c r="B3" s="133" t="s">
        <v>1062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Q3" s="134" t="s">
        <v>1063</v>
      </c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I3" s="135" t="s">
        <v>1064</v>
      </c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A3" s="136" t="s">
        <v>1065</v>
      </c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</row>
    <row r="6" spans="1:68" s="14" customFormat="1" x14ac:dyDescent="0.35">
      <c r="A6" s="65"/>
      <c r="B6" s="14" t="s">
        <v>789</v>
      </c>
      <c r="O6" s="13"/>
      <c r="P6" s="13"/>
      <c r="Q6" s="14" t="s">
        <v>789</v>
      </c>
      <c r="AG6" s="65"/>
      <c r="AH6" s="65"/>
      <c r="AI6" s="14" t="s">
        <v>789</v>
      </c>
      <c r="AY6" s="65"/>
      <c r="AZ6" s="65"/>
      <c r="BA6" s="14" t="s">
        <v>789</v>
      </c>
    </row>
    <row r="8" spans="1:68" x14ac:dyDescent="0.35">
      <c r="B8" s="3" t="s">
        <v>788</v>
      </c>
      <c r="C8" s="3" t="s">
        <v>787</v>
      </c>
      <c r="D8" s="3" t="s">
        <v>786</v>
      </c>
      <c r="Q8" t="s">
        <v>788</v>
      </c>
      <c r="R8" t="s">
        <v>787</v>
      </c>
      <c r="S8" t="s">
        <v>786</v>
      </c>
      <c r="AI8" t="s">
        <v>788</v>
      </c>
      <c r="AJ8" t="s">
        <v>787</v>
      </c>
      <c r="AK8" t="s">
        <v>786</v>
      </c>
      <c r="BA8" t="s">
        <v>788</v>
      </c>
      <c r="BB8" t="s">
        <v>787</v>
      </c>
      <c r="BC8" t="s">
        <v>786</v>
      </c>
    </row>
    <row r="9" spans="1:68" ht="29" x14ac:dyDescent="0.35">
      <c r="B9" s="10" t="s">
        <v>753</v>
      </c>
      <c r="C9" s="78">
        <f>IF(Summary!$B$6="Conservative",Assumptions!R9,IF(Summary!B6="Moderate",Assumptions!AJ9,Assumptions!BB9))</f>
        <v>0.02</v>
      </c>
      <c r="D9" s="42" t="s">
        <v>783</v>
      </c>
      <c r="Q9" t="s">
        <v>753</v>
      </c>
      <c r="R9">
        <v>0.02</v>
      </c>
      <c r="S9" t="s">
        <v>783</v>
      </c>
      <c r="AI9" t="s">
        <v>753</v>
      </c>
      <c r="AJ9">
        <v>0.02</v>
      </c>
      <c r="AK9" t="s">
        <v>783</v>
      </c>
      <c r="BA9" t="s">
        <v>753</v>
      </c>
      <c r="BB9">
        <v>0.02</v>
      </c>
      <c r="BC9" t="s">
        <v>783</v>
      </c>
    </row>
    <row r="10" spans="1:68" ht="43.5" x14ac:dyDescent="0.35">
      <c r="B10" s="10" t="s">
        <v>755</v>
      </c>
      <c r="C10" s="78">
        <f>IF(Summary!$B$6="Conservative",Assumptions!R10,IF(Summary!B7="Moderate",Assumptions!AJ10,Assumptions!BB10))</f>
        <v>0.02</v>
      </c>
      <c r="D10" s="42" t="s">
        <v>785</v>
      </c>
      <c r="Q10" t="s">
        <v>755</v>
      </c>
      <c r="R10">
        <v>0.02</v>
      </c>
      <c r="S10" t="s">
        <v>785</v>
      </c>
      <c r="AI10" t="s">
        <v>755</v>
      </c>
      <c r="AJ10">
        <v>0.02</v>
      </c>
      <c r="AK10" t="s">
        <v>785</v>
      </c>
      <c r="BA10" t="s">
        <v>755</v>
      </c>
      <c r="BB10">
        <v>0.02</v>
      </c>
      <c r="BC10" t="s">
        <v>785</v>
      </c>
    </row>
    <row r="11" spans="1:68" x14ac:dyDescent="0.35">
      <c r="B11" s="10"/>
      <c r="C11" s="41"/>
      <c r="D11" s="42"/>
    </row>
    <row r="12" spans="1:68" x14ac:dyDescent="0.35">
      <c r="B12" s="10"/>
      <c r="C12" s="41"/>
      <c r="D12" s="42"/>
    </row>
    <row r="13" spans="1:68" ht="58" x14ac:dyDescent="0.35">
      <c r="B13" s="10" t="s">
        <v>824</v>
      </c>
      <c r="C13" s="124">
        <f>IF(Summary!$B$6="Conservative",Assumptions!R13,IF(Summary!B10="Moderate",Assumptions!AJ13,Assumptions!BB13))</f>
        <v>1.1000000000000001</v>
      </c>
      <c r="D13" s="42" t="s">
        <v>825</v>
      </c>
      <c r="Q13" t="s">
        <v>824</v>
      </c>
      <c r="R13">
        <v>1.1000000000000001</v>
      </c>
      <c r="S13" t="s">
        <v>825</v>
      </c>
      <c r="AI13" t="s">
        <v>824</v>
      </c>
      <c r="AJ13">
        <v>1.1000000000000001</v>
      </c>
      <c r="AK13" t="s">
        <v>825</v>
      </c>
      <c r="BA13" t="s">
        <v>824</v>
      </c>
      <c r="BB13">
        <v>1.1000000000000001</v>
      </c>
      <c r="BC13" t="s">
        <v>825</v>
      </c>
    </row>
    <row r="14" spans="1:68" x14ac:dyDescent="0.35">
      <c r="B14" s="10"/>
      <c r="C14" s="41"/>
      <c r="D14" s="42"/>
    </row>
    <row r="15" spans="1:68" ht="29" x14ac:dyDescent="0.35">
      <c r="B15" s="10" t="s">
        <v>826</v>
      </c>
      <c r="C15" s="78">
        <f>IF(Summary!$B$6="Conservative",Assumptions!R15,IF(Summary!B12="Moderate",Assumptions!AJ15,Assumptions!BB15))</f>
        <v>0.08</v>
      </c>
      <c r="D15" s="42" t="s">
        <v>828</v>
      </c>
      <c r="Q15" t="s">
        <v>826</v>
      </c>
      <c r="R15">
        <v>0.08</v>
      </c>
      <c r="S15" t="s">
        <v>828</v>
      </c>
      <c r="AI15" t="s">
        <v>826</v>
      </c>
      <c r="AJ15">
        <v>0.08</v>
      </c>
      <c r="AK15" t="s">
        <v>828</v>
      </c>
      <c r="BA15" t="s">
        <v>826</v>
      </c>
      <c r="BB15">
        <v>0.08</v>
      </c>
      <c r="BC15" t="s">
        <v>828</v>
      </c>
    </row>
    <row r="16" spans="1:68" ht="29" x14ac:dyDescent="0.35">
      <c r="B16" s="10" t="s">
        <v>827</v>
      </c>
      <c r="C16" s="78">
        <f>IF(Summary!$B$6="Conservative",Assumptions!R16,IF(Summary!B13="Moderate",Assumptions!AJ16,Assumptions!BB16))</f>
        <v>0.09</v>
      </c>
      <c r="D16" s="42" t="s">
        <v>828</v>
      </c>
      <c r="Q16" t="s">
        <v>827</v>
      </c>
      <c r="R16">
        <v>0.09</v>
      </c>
      <c r="S16" t="s">
        <v>828</v>
      </c>
      <c r="AI16" t="s">
        <v>827</v>
      </c>
      <c r="AJ16">
        <v>0.09</v>
      </c>
      <c r="AK16" t="s">
        <v>828</v>
      </c>
      <c r="BA16" t="s">
        <v>827</v>
      </c>
      <c r="BB16">
        <v>0.09</v>
      </c>
      <c r="BC16" t="s">
        <v>828</v>
      </c>
    </row>
    <row r="17" spans="1:65" x14ac:dyDescent="0.35">
      <c r="B17" s="10"/>
      <c r="C17" s="41"/>
      <c r="D17" s="42"/>
    </row>
    <row r="18" spans="1:65" x14ac:dyDescent="0.35">
      <c r="B18" s="10"/>
      <c r="C18" s="41"/>
      <c r="D18" s="42"/>
    </row>
    <row r="20" spans="1:65" s="14" customFormat="1" x14ac:dyDescent="0.35">
      <c r="A20" s="65"/>
      <c r="B20" s="14" t="s">
        <v>757</v>
      </c>
      <c r="O20" s="13"/>
      <c r="P20" s="13"/>
      <c r="Q20" s="14" t="s">
        <v>757</v>
      </c>
      <c r="AG20" s="65"/>
      <c r="AH20" s="65"/>
      <c r="AI20" s="14" t="s">
        <v>757</v>
      </c>
      <c r="AY20" s="65"/>
      <c r="AZ20" s="65"/>
      <c r="BA20" s="14" t="s">
        <v>757</v>
      </c>
    </row>
    <row r="22" spans="1:65" s="14" customFormat="1" x14ac:dyDescent="0.35">
      <c r="A22" s="65"/>
      <c r="B22" s="14" t="s">
        <v>1045</v>
      </c>
      <c r="O22" s="13"/>
      <c r="P22" s="13"/>
      <c r="Q22" s="14" t="s">
        <v>1045</v>
      </c>
      <c r="AG22" s="65"/>
      <c r="AH22" s="65"/>
      <c r="AI22" s="14" t="s">
        <v>1045</v>
      </c>
      <c r="AY22" s="65"/>
      <c r="AZ22" s="65"/>
      <c r="BA22" s="14" t="s">
        <v>1045</v>
      </c>
    </row>
    <row r="23" spans="1:65" x14ac:dyDescent="0.35">
      <c r="B23" s="60" t="s">
        <v>1204</v>
      </c>
    </row>
    <row r="24" spans="1:65" x14ac:dyDescent="0.35">
      <c r="B24" s="125"/>
      <c r="C24" s="126">
        <v>2010</v>
      </c>
      <c r="D24" s="126">
        <f>C24+1</f>
        <v>2011</v>
      </c>
      <c r="E24" s="126">
        <f t="shared" ref="E24:L24" si="0">D24+1</f>
        <v>2012</v>
      </c>
      <c r="F24" s="126">
        <f t="shared" si="0"/>
        <v>2013</v>
      </c>
      <c r="G24" s="126">
        <f t="shared" si="0"/>
        <v>2014</v>
      </c>
      <c r="H24" s="126">
        <f t="shared" si="0"/>
        <v>2015</v>
      </c>
      <c r="I24" s="126">
        <f t="shared" si="0"/>
        <v>2016</v>
      </c>
      <c r="J24" s="126">
        <f t="shared" si="0"/>
        <v>2017</v>
      </c>
      <c r="K24" s="126">
        <f t="shared" si="0"/>
        <v>2018</v>
      </c>
      <c r="L24" s="126">
        <f t="shared" si="0"/>
        <v>2019</v>
      </c>
      <c r="M24" s="125"/>
      <c r="N24" s="126" t="s">
        <v>786</v>
      </c>
      <c r="O24" s="127"/>
      <c r="P24" s="127"/>
      <c r="Q24" s="125"/>
      <c r="R24" s="125">
        <v>2010</v>
      </c>
      <c r="S24" s="125">
        <f>R24+1</f>
        <v>2011</v>
      </c>
      <c r="T24" s="125">
        <f t="shared" ref="T24" si="1">S24+1</f>
        <v>2012</v>
      </c>
      <c r="U24" s="125">
        <f t="shared" ref="U24" si="2">T24+1</f>
        <v>2013</v>
      </c>
      <c r="V24" s="125">
        <f t="shared" ref="V24" si="3">U24+1</f>
        <v>2014</v>
      </c>
      <c r="W24" s="125">
        <f t="shared" ref="W24" si="4">V24+1</f>
        <v>2015</v>
      </c>
      <c r="X24" s="125">
        <f t="shared" ref="X24" si="5">W24+1</f>
        <v>2016</v>
      </c>
      <c r="Y24" s="125">
        <f t="shared" ref="Y24" si="6">X24+1</f>
        <v>2017</v>
      </c>
      <c r="Z24" s="125">
        <f t="shared" ref="Z24" si="7">Y24+1</f>
        <v>2018</v>
      </c>
      <c r="AA24" s="125">
        <f t="shared" ref="AA24" si="8">Z24+1</f>
        <v>2019</v>
      </c>
      <c r="AB24" s="125"/>
      <c r="AC24" s="125" t="s">
        <v>786</v>
      </c>
      <c r="AD24" s="125"/>
      <c r="AE24" s="125"/>
      <c r="AF24" s="125"/>
      <c r="AG24" s="128"/>
      <c r="AH24" s="128"/>
      <c r="AI24" s="125"/>
      <c r="AJ24" s="125">
        <v>2010</v>
      </c>
      <c r="AK24" s="125">
        <f>AJ24+1</f>
        <v>2011</v>
      </c>
      <c r="AL24" s="125">
        <f t="shared" ref="AL24" si="9">AK24+1</f>
        <v>2012</v>
      </c>
      <c r="AM24" s="125">
        <f t="shared" ref="AM24" si="10">AL24+1</f>
        <v>2013</v>
      </c>
      <c r="AN24" s="125">
        <f t="shared" ref="AN24" si="11">AM24+1</f>
        <v>2014</v>
      </c>
      <c r="AO24" s="125">
        <f t="shared" ref="AO24" si="12">AN24+1</f>
        <v>2015</v>
      </c>
      <c r="AP24" s="125">
        <f t="shared" ref="AP24" si="13">AO24+1</f>
        <v>2016</v>
      </c>
      <c r="AQ24" s="125">
        <f t="shared" ref="AQ24" si="14">AP24+1</f>
        <v>2017</v>
      </c>
      <c r="AR24" s="125">
        <f t="shared" ref="AR24" si="15">AQ24+1</f>
        <v>2018</v>
      </c>
      <c r="AS24" s="125">
        <f t="shared" ref="AS24" si="16">AR24+1</f>
        <v>2019</v>
      </c>
      <c r="AT24" s="125"/>
      <c r="AU24" s="125" t="s">
        <v>786</v>
      </c>
      <c r="AV24" s="125"/>
      <c r="AW24" s="125"/>
      <c r="AX24" s="125"/>
      <c r="AY24" s="128"/>
      <c r="AZ24" s="128"/>
      <c r="BA24" s="125"/>
      <c r="BB24" s="125">
        <v>2010</v>
      </c>
      <c r="BC24" s="125">
        <f>BB24+1</f>
        <v>2011</v>
      </c>
      <c r="BD24" s="125">
        <f t="shared" ref="BD24" si="17">BC24+1</f>
        <v>2012</v>
      </c>
      <c r="BE24" s="125">
        <f t="shared" ref="BE24" si="18">BD24+1</f>
        <v>2013</v>
      </c>
      <c r="BF24" s="125">
        <f t="shared" ref="BF24" si="19">BE24+1</f>
        <v>2014</v>
      </c>
      <c r="BG24" s="125">
        <f t="shared" ref="BG24" si="20">BF24+1</f>
        <v>2015</v>
      </c>
      <c r="BH24" s="125">
        <f t="shared" ref="BH24" si="21">BG24+1</f>
        <v>2016</v>
      </c>
      <c r="BI24" s="125">
        <f t="shared" ref="BI24" si="22">BH24+1</f>
        <v>2017</v>
      </c>
      <c r="BJ24" s="125">
        <f t="shared" ref="BJ24" si="23">BI24+1</f>
        <v>2018</v>
      </c>
      <c r="BK24" s="125">
        <f t="shared" ref="BK24" si="24">BJ24+1</f>
        <v>2019</v>
      </c>
      <c r="BL24" s="125"/>
      <c r="BM24" s="125" t="s">
        <v>786</v>
      </c>
    </row>
    <row r="25" spans="1:65" ht="15" customHeight="1" x14ac:dyDescent="0.35">
      <c r="B25" s="126" t="s">
        <v>759</v>
      </c>
      <c r="C25" s="129">
        <f>IF(Summary!$B$6="Conservative",Assumptions!R25,IF(Summary!B22="Moderate",Assumptions!AJ25,Assumptions!BB25))</f>
        <v>0.05</v>
      </c>
      <c r="D25" s="129">
        <f>IF(Summary!$B$6="Conservative",Assumptions!S25,IF(Summary!C22="Moderate",Assumptions!AK25,Assumptions!BC25))</f>
        <v>0.05</v>
      </c>
      <c r="E25" s="129">
        <f>IF(Summary!$B$6="Conservative",Assumptions!T25,IF(Summary!D22="Moderate",Assumptions!AL25,Assumptions!BD25))</f>
        <v>0.05</v>
      </c>
      <c r="F25" s="129">
        <f>IF(Summary!$B$6="Conservative",Assumptions!U25,IF(Summary!E22="Moderate",Assumptions!AM25,Assumptions!BE25))</f>
        <v>0.05</v>
      </c>
      <c r="G25" s="129">
        <f>IF(Summary!$B$6="Conservative",Assumptions!V25,IF(Summary!F22="Moderate",Assumptions!AN25,Assumptions!BF25))</f>
        <v>0.05</v>
      </c>
      <c r="H25" s="129">
        <f>IF(Summary!$B$6="Conservative",Assumptions!W25,IF(Summary!G22="Moderate",Assumptions!AO25,Assumptions!BG25))</f>
        <v>0.05</v>
      </c>
      <c r="I25" s="129">
        <f>IF(Summary!$B$6="Conservative",Assumptions!X25,IF(Summary!H22="Moderate",Assumptions!AP25,Assumptions!BH25))</f>
        <v>0.05</v>
      </c>
      <c r="J25" s="129">
        <f>IF(Summary!$B$6="Conservative",Assumptions!Y25,IF(Summary!I22="Moderate",Assumptions!AQ25,Assumptions!BI25))</f>
        <v>0.05</v>
      </c>
      <c r="K25" s="129">
        <f>IF(Summary!$B$6="Conservative",Assumptions!Z25,IF(Summary!J22="Moderate",Assumptions!AR25,Assumptions!BJ25))</f>
        <v>0.05</v>
      </c>
      <c r="L25" s="129">
        <f>IF(Summary!$B$6="Conservative",Assumptions!AA25,IF(Summary!K22="Moderate",Assumptions!AS25,Assumptions!BK25))</f>
        <v>0.05</v>
      </c>
      <c r="M25" s="125"/>
      <c r="N25" s="130" t="s">
        <v>791</v>
      </c>
      <c r="O25" s="127"/>
      <c r="P25" s="127"/>
      <c r="Q25" s="125" t="s">
        <v>759</v>
      </c>
      <c r="R25" s="125">
        <v>0.01</v>
      </c>
      <c r="S25" s="125">
        <v>0.01</v>
      </c>
      <c r="T25" s="125">
        <v>0.01</v>
      </c>
      <c r="U25" s="125">
        <v>0.01</v>
      </c>
      <c r="V25" s="125">
        <v>0.01</v>
      </c>
      <c r="W25" s="125">
        <v>0.01</v>
      </c>
      <c r="X25" s="125">
        <v>0.01</v>
      </c>
      <c r="Y25" s="125">
        <v>0.01</v>
      </c>
      <c r="Z25" s="125">
        <v>0.01</v>
      </c>
      <c r="AA25" s="125">
        <v>0.01</v>
      </c>
      <c r="AB25" s="125"/>
      <c r="AC25" s="125" t="s">
        <v>791</v>
      </c>
      <c r="AD25" s="125"/>
      <c r="AE25" s="125"/>
      <c r="AF25" s="125"/>
      <c r="AG25" s="128"/>
      <c r="AH25" s="128"/>
      <c r="AI25" s="125" t="s">
        <v>759</v>
      </c>
      <c r="AJ25" s="125">
        <v>0.03</v>
      </c>
      <c r="AK25" s="125">
        <v>0.03</v>
      </c>
      <c r="AL25" s="125">
        <v>0.03</v>
      </c>
      <c r="AM25" s="125">
        <v>0.03</v>
      </c>
      <c r="AN25" s="125">
        <v>0.03</v>
      </c>
      <c r="AO25" s="125">
        <v>0.03</v>
      </c>
      <c r="AP25" s="125">
        <v>0.03</v>
      </c>
      <c r="AQ25" s="125">
        <v>0.03</v>
      </c>
      <c r="AR25" s="125">
        <v>0.03</v>
      </c>
      <c r="AS25" s="125">
        <v>0.03</v>
      </c>
      <c r="AT25" s="125"/>
      <c r="AU25" s="125" t="s">
        <v>791</v>
      </c>
      <c r="AV25" s="125"/>
      <c r="AW25" s="125"/>
      <c r="AX25" s="125"/>
      <c r="AY25" s="128"/>
      <c r="AZ25" s="128"/>
      <c r="BA25" s="125" t="s">
        <v>759</v>
      </c>
      <c r="BB25" s="125">
        <v>0.05</v>
      </c>
      <c r="BC25" s="125">
        <v>0.05</v>
      </c>
      <c r="BD25" s="125">
        <v>0.05</v>
      </c>
      <c r="BE25" s="125">
        <v>0.05</v>
      </c>
      <c r="BF25" s="125">
        <v>0.05</v>
      </c>
      <c r="BG25" s="125">
        <v>0.05</v>
      </c>
      <c r="BH25" s="125">
        <v>0.05</v>
      </c>
      <c r="BI25" s="125">
        <v>0.05</v>
      </c>
      <c r="BJ25" s="125">
        <v>0.05</v>
      </c>
      <c r="BK25" s="125">
        <v>0.05</v>
      </c>
      <c r="BL25" s="125"/>
      <c r="BM25" s="125" t="s">
        <v>791</v>
      </c>
    </row>
    <row r="26" spans="1:65" x14ac:dyDescent="0.35">
      <c r="K26" s="21"/>
      <c r="L26" s="34"/>
    </row>
    <row r="27" spans="1:65" s="14" customFormat="1" x14ac:dyDescent="0.35">
      <c r="A27" s="65"/>
      <c r="B27" s="63" t="s">
        <v>790</v>
      </c>
      <c r="K27" s="61"/>
      <c r="L27" s="62"/>
      <c r="O27" s="13"/>
      <c r="P27" s="13"/>
      <c r="Q27" s="14" t="s">
        <v>790</v>
      </c>
      <c r="AG27" s="65"/>
      <c r="AH27" s="65"/>
      <c r="AI27" s="14" t="s">
        <v>790</v>
      </c>
      <c r="AY27" s="65"/>
      <c r="AZ27" s="65"/>
      <c r="BA27" s="14" t="s">
        <v>790</v>
      </c>
    </row>
    <row r="28" spans="1:65" s="65" customFormat="1" x14ac:dyDescent="0.35">
      <c r="B28" s="64"/>
      <c r="K28" s="66"/>
      <c r="L28" s="67"/>
      <c r="O28" s="13"/>
      <c r="P28" s="13"/>
    </row>
    <row r="29" spans="1:65" x14ac:dyDescent="0.35">
      <c r="B29" s="35" t="s">
        <v>792</v>
      </c>
      <c r="K29" s="21"/>
      <c r="L29" s="34"/>
      <c r="Q29" t="s">
        <v>792</v>
      </c>
      <c r="AI29" t="s">
        <v>792</v>
      </c>
      <c r="BA29" t="s">
        <v>792</v>
      </c>
    </row>
    <row r="30" spans="1:65" x14ac:dyDescent="0.35">
      <c r="B30" s="35"/>
    </row>
    <row r="31" spans="1:65" x14ac:dyDescent="0.35">
      <c r="B31" s="40" t="s">
        <v>1043</v>
      </c>
      <c r="C31" s="40" t="s">
        <v>1044</v>
      </c>
      <c r="Q31" t="s">
        <v>1043</v>
      </c>
      <c r="R31" t="s">
        <v>1044</v>
      </c>
      <c r="AI31" t="s">
        <v>1043</v>
      </c>
      <c r="AJ31" t="s">
        <v>1044</v>
      </c>
      <c r="BA31" t="s">
        <v>1043</v>
      </c>
      <c r="BB31" t="s">
        <v>1044</v>
      </c>
    </row>
    <row r="32" spans="1:65" x14ac:dyDescent="0.35">
      <c r="B32" t="s">
        <v>366</v>
      </c>
      <c r="C32" s="84">
        <f>IF(Summary!$B$6="Conservative",Assumptions!R32,IF(Summary!B29="Moderate",Assumptions!AJ32,Assumptions!BB32))</f>
        <v>3.4999999999999996E-3</v>
      </c>
      <c r="Q32" t="s">
        <v>366</v>
      </c>
      <c r="R32">
        <v>3.4999999999999996E-3</v>
      </c>
      <c r="AI32" t="s">
        <v>366</v>
      </c>
      <c r="AJ32">
        <v>3.4999999999999996E-3</v>
      </c>
      <c r="BA32" t="s">
        <v>366</v>
      </c>
      <c r="BB32">
        <v>3.4999999999999996E-3</v>
      </c>
    </row>
    <row r="33" spans="1:54" x14ac:dyDescent="0.35">
      <c r="B33" t="s">
        <v>368</v>
      </c>
      <c r="C33" s="84">
        <f>IF(Summary!$B$6="Conservative",Assumptions!R33,IF(Summary!B30="Moderate",Assumptions!AJ33,Assumptions!BB33))</f>
        <v>6.4000000000000003E-3</v>
      </c>
      <c r="Q33" t="s">
        <v>368</v>
      </c>
      <c r="R33">
        <v>6.4000000000000003E-3</v>
      </c>
      <c r="AI33" t="s">
        <v>368</v>
      </c>
      <c r="AJ33">
        <v>6.4000000000000003E-3</v>
      </c>
      <c r="BA33" t="s">
        <v>368</v>
      </c>
      <c r="BB33">
        <v>6.4000000000000003E-3</v>
      </c>
    </row>
    <row r="34" spans="1:54" x14ac:dyDescent="0.35">
      <c r="B34" t="s">
        <v>371</v>
      </c>
      <c r="C34" s="84">
        <f>IF(Summary!$B$6="Conservative",Assumptions!R34,IF(Summary!B31="Moderate",Assumptions!AJ34,Assumptions!BB34))</f>
        <v>3.4999999999999996E-3</v>
      </c>
      <c r="Q34" t="s">
        <v>371</v>
      </c>
      <c r="R34">
        <v>3.4999999999999996E-3</v>
      </c>
      <c r="AI34" t="s">
        <v>371</v>
      </c>
      <c r="AJ34">
        <v>3.4999999999999996E-3</v>
      </c>
      <c r="BA34" t="s">
        <v>371</v>
      </c>
      <c r="BB34">
        <v>3.4999999999999996E-3</v>
      </c>
    </row>
    <row r="35" spans="1:54" x14ac:dyDescent="0.35">
      <c r="B35" t="s">
        <v>26</v>
      </c>
      <c r="C35" s="84">
        <f>IF(Summary!$B$6="Conservative",Assumptions!R35,IF(Summary!B32="Moderate",Assumptions!AJ35,Assumptions!BB35))</f>
        <v>4.0000000000000001E-3</v>
      </c>
      <c r="Q35" t="s">
        <v>26</v>
      </c>
      <c r="R35">
        <v>4.0000000000000001E-3</v>
      </c>
      <c r="AI35" t="s">
        <v>26</v>
      </c>
      <c r="AJ35">
        <v>4.0000000000000001E-3</v>
      </c>
      <c r="BA35" t="s">
        <v>26</v>
      </c>
      <c r="BB35">
        <v>4.0000000000000001E-3</v>
      </c>
    </row>
    <row r="36" spans="1:54" x14ac:dyDescent="0.35">
      <c r="B36" t="s">
        <v>375</v>
      </c>
      <c r="C36" s="84">
        <f>IF(Summary!$B$6="Conservative",Assumptions!R36,IF(Summary!B33="Moderate",Assumptions!AJ36,Assumptions!BB36))</f>
        <v>9.8999999999999991E-3</v>
      </c>
      <c r="Q36" t="s">
        <v>375</v>
      </c>
      <c r="R36">
        <v>9.8999999999999991E-3</v>
      </c>
      <c r="AI36" t="s">
        <v>375</v>
      </c>
      <c r="AJ36">
        <v>9.8999999999999991E-3</v>
      </c>
      <c r="BA36" t="s">
        <v>375</v>
      </c>
      <c r="BB36">
        <v>9.8999999999999991E-3</v>
      </c>
    </row>
    <row r="37" spans="1:54" x14ac:dyDescent="0.35">
      <c r="B37" t="s">
        <v>376</v>
      </c>
      <c r="C37" s="84">
        <f>IF(Summary!$B$6="Conservative",Assumptions!R37,IF(Summary!B34="Moderate",Assumptions!AJ37,Assumptions!BB37))</f>
        <v>6.4000000000000003E-3</v>
      </c>
      <c r="Q37" t="s">
        <v>376</v>
      </c>
      <c r="R37">
        <v>6.4000000000000003E-3</v>
      </c>
      <c r="AI37" t="s">
        <v>376</v>
      </c>
      <c r="AJ37">
        <v>6.4000000000000003E-3</v>
      </c>
      <c r="BA37" t="s">
        <v>376</v>
      </c>
      <c r="BB37">
        <v>6.4000000000000003E-3</v>
      </c>
    </row>
    <row r="38" spans="1:54" x14ac:dyDescent="0.35">
      <c r="B38" t="s">
        <v>388</v>
      </c>
      <c r="C38" s="84">
        <f>IF(Summary!$B$6="Conservative",Assumptions!R38,IF(Summary!B35="Moderate",Assumptions!AJ38,Assumptions!BB38))</f>
        <v>3.4999999999999996E-3</v>
      </c>
      <c r="Q38" t="s">
        <v>388</v>
      </c>
      <c r="R38">
        <v>3.4999999999999996E-3</v>
      </c>
      <c r="AI38" t="s">
        <v>388</v>
      </c>
      <c r="AJ38">
        <v>3.4999999999999996E-3</v>
      </c>
      <c r="BA38" t="s">
        <v>388</v>
      </c>
      <c r="BB38">
        <v>3.4999999999999996E-3</v>
      </c>
    </row>
    <row r="39" spans="1:54" x14ac:dyDescent="0.35">
      <c r="B39" t="s">
        <v>397</v>
      </c>
      <c r="C39" s="84">
        <f>IF(Summary!$B$6="Conservative",Assumptions!R39,IF(Summary!B36="Moderate",Assumptions!AJ39,Assumptions!BB39))</f>
        <v>3.4999999999999996E-3</v>
      </c>
      <c r="Q39" t="s">
        <v>397</v>
      </c>
      <c r="R39">
        <v>3.4999999999999996E-3</v>
      </c>
      <c r="AI39" t="s">
        <v>397</v>
      </c>
      <c r="AJ39">
        <v>3.4999999999999996E-3</v>
      </c>
      <c r="BA39" t="s">
        <v>397</v>
      </c>
      <c r="BB39">
        <v>3.4999999999999996E-3</v>
      </c>
    </row>
    <row r="40" spans="1:54" x14ac:dyDescent="0.35">
      <c r="B40" t="s">
        <v>405</v>
      </c>
      <c r="C40" s="84">
        <f>IF(Summary!$B$6="Conservative",Assumptions!R40,IF(Summary!B37="Moderate",Assumptions!AJ40,Assumptions!BB40))</f>
        <v>3.4999999999999996E-3</v>
      </c>
      <c r="Q40" t="s">
        <v>405</v>
      </c>
      <c r="R40">
        <v>3.4999999999999996E-3</v>
      </c>
      <c r="AI40" t="s">
        <v>405</v>
      </c>
      <c r="AJ40">
        <v>3.4999999999999996E-3</v>
      </c>
      <c r="BA40" t="s">
        <v>405</v>
      </c>
      <c r="BB40">
        <v>3.4999999999999996E-3</v>
      </c>
    </row>
    <row r="41" spans="1:54" x14ac:dyDescent="0.35">
      <c r="B41" t="s">
        <v>416</v>
      </c>
      <c r="C41" s="84">
        <f>IF(Summary!$B$6="Conservative",Assumptions!R41,IF(Summary!B38="Moderate",Assumptions!AJ41,Assumptions!BB41))</f>
        <v>3.4999999999999996E-3</v>
      </c>
      <c r="Q41" t="s">
        <v>416</v>
      </c>
      <c r="R41">
        <v>3.4999999999999996E-3</v>
      </c>
      <c r="AI41" t="s">
        <v>416</v>
      </c>
      <c r="AJ41">
        <v>3.4999999999999996E-3</v>
      </c>
      <c r="BA41" t="s">
        <v>416</v>
      </c>
      <c r="BB41">
        <v>3.4999999999999996E-3</v>
      </c>
    </row>
    <row r="42" spans="1:54" x14ac:dyDescent="0.35">
      <c r="B42" t="s">
        <v>420</v>
      </c>
      <c r="C42" s="84">
        <f>IF(Summary!$B$6="Conservative",Assumptions!R42,IF(Summary!B39="Moderate",Assumptions!AJ42,Assumptions!BB42))</f>
        <v>3.4999999999999996E-3</v>
      </c>
      <c r="Q42" t="s">
        <v>420</v>
      </c>
      <c r="R42">
        <v>3.4999999999999996E-3</v>
      </c>
      <c r="AI42" t="s">
        <v>420</v>
      </c>
      <c r="AJ42">
        <v>3.4999999999999996E-3</v>
      </c>
      <c r="BA42" t="s">
        <v>420</v>
      </c>
      <c r="BB42">
        <v>3.4999999999999996E-3</v>
      </c>
    </row>
    <row r="45" spans="1:54" s="69" customFormat="1" x14ac:dyDescent="0.35">
      <c r="A45" s="73"/>
      <c r="B45" s="68" t="s">
        <v>1046</v>
      </c>
      <c r="K45" s="61"/>
      <c r="L45" s="62"/>
      <c r="O45" s="74"/>
      <c r="P45" s="74"/>
      <c r="Q45" s="69" t="s">
        <v>1046</v>
      </c>
      <c r="AG45" s="73"/>
      <c r="AH45" s="73"/>
      <c r="AI45" s="69" t="s">
        <v>1046</v>
      </c>
      <c r="AY45" s="73"/>
      <c r="AZ45" s="73"/>
      <c r="BA45" s="69" t="s">
        <v>1046</v>
      </c>
    </row>
    <row r="46" spans="1:54" x14ac:dyDescent="0.35">
      <c r="B46" s="60" t="s">
        <v>1204</v>
      </c>
    </row>
    <row r="47" spans="1:54" x14ac:dyDescent="0.35">
      <c r="B47" s="125" t="s">
        <v>799</v>
      </c>
      <c r="C47" s="131">
        <f>IF(Summary!$B$6="Conservative",Assumptions!R47,IF(Summary!B44="Moderate",Assumptions!AJ47,Assumptions!BB47))</f>
        <v>0.3</v>
      </c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7"/>
      <c r="P47" s="127"/>
      <c r="Q47" s="125" t="s">
        <v>799</v>
      </c>
      <c r="R47" s="125">
        <v>0.3</v>
      </c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8"/>
      <c r="AH47" s="128"/>
      <c r="AI47" s="125" t="s">
        <v>799</v>
      </c>
      <c r="AJ47" s="125">
        <v>0.3</v>
      </c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8"/>
      <c r="AZ47" s="128"/>
      <c r="BA47" s="125" t="s">
        <v>799</v>
      </c>
      <c r="BB47" s="125">
        <v>0.3</v>
      </c>
    </row>
    <row r="48" spans="1:54" x14ac:dyDescent="0.35">
      <c r="B48" s="125" t="s">
        <v>1048</v>
      </c>
      <c r="C48" s="131">
        <f>IF(Summary!$B$6="Conservative",Assumptions!R48,IF(Summary!B45="Moderate",Assumptions!AJ48,Assumptions!BB48))</f>
        <v>0.03</v>
      </c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7"/>
      <c r="P48" s="127"/>
      <c r="Q48" s="125" t="s">
        <v>1048</v>
      </c>
      <c r="R48" s="125">
        <v>0.03</v>
      </c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8"/>
      <c r="AH48" s="128"/>
      <c r="AI48" s="125" t="s">
        <v>1048</v>
      </c>
      <c r="AJ48" s="125">
        <v>0.03</v>
      </c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8"/>
      <c r="AZ48" s="128"/>
      <c r="BA48" s="125" t="s">
        <v>1048</v>
      </c>
      <c r="BB48" s="125">
        <v>0.03</v>
      </c>
    </row>
    <row r="49" spans="2:63" x14ac:dyDescent="0.35">
      <c r="B49" s="125" t="s">
        <v>800</v>
      </c>
      <c r="C49" s="131">
        <f>IF(Summary!$B$6="Conservative",Assumptions!R49,IF(Summary!B46="Moderate",Assumptions!AJ49,Assumptions!BB49))</f>
        <v>0.01</v>
      </c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7"/>
      <c r="P49" s="127"/>
      <c r="Q49" s="125" t="s">
        <v>800</v>
      </c>
      <c r="R49" s="125">
        <v>0.01</v>
      </c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8"/>
      <c r="AH49" s="128"/>
      <c r="AI49" s="125" t="s">
        <v>800</v>
      </c>
      <c r="AJ49" s="125">
        <v>0.01</v>
      </c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8"/>
      <c r="AZ49" s="128"/>
      <c r="BA49" s="125" t="s">
        <v>800</v>
      </c>
      <c r="BB49" s="125">
        <v>0.01</v>
      </c>
    </row>
    <row r="53" spans="2:63" x14ac:dyDescent="0.35">
      <c r="B53" s="50" t="s">
        <v>819</v>
      </c>
      <c r="Q53" t="s">
        <v>819</v>
      </c>
      <c r="AI53" t="s">
        <v>819</v>
      </c>
      <c r="BA53" t="s">
        <v>819</v>
      </c>
    </row>
    <row r="54" spans="2:63" x14ac:dyDescent="0.35">
      <c r="B54" s="70" t="s">
        <v>802</v>
      </c>
      <c r="C54" s="71">
        <v>2010</v>
      </c>
      <c r="D54" s="71">
        <f>C54+1</f>
        <v>2011</v>
      </c>
      <c r="E54" s="71">
        <f t="shared" ref="E54:L54" si="25">D54+1</f>
        <v>2012</v>
      </c>
      <c r="F54" s="71">
        <f t="shared" si="25"/>
        <v>2013</v>
      </c>
      <c r="G54" s="71">
        <f t="shared" si="25"/>
        <v>2014</v>
      </c>
      <c r="H54" s="71">
        <f t="shared" si="25"/>
        <v>2015</v>
      </c>
      <c r="I54" s="71">
        <f t="shared" si="25"/>
        <v>2016</v>
      </c>
      <c r="J54" s="71">
        <f t="shared" si="25"/>
        <v>2017</v>
      </c>
      <c r="K54" s="71">
        <f t="shared" si="25"/>
        <v>2018</v>
      </c>
      <c r="L54" s="71">
        <f t="shared" si="25"/>
        <v>2019</v>
      </c>
      <c r="Q54" t="s">
        <v>802</v>
      </c>
      <c r="R54">
        <v>2010</v>
      </c>
      <c r="S54">
        <f>R54+1</f>
        <v>2011</v>
      </c>
      <c r="T54">
        <f t="shared" ref="T54" si="26">S54+1</f>
        <v>2012</v>
      </c>
      <c r="U54">
        <f t="shared" ref="U54" si="27">T54+1</f>
        <v>2013</v>
      </c>
      <c r="V54">
        <f t="shared" ref="V54" si="28">U54+1</f>
        <v>2014</v>
      </c>
      <c r="W54">
        <f t="shared" ref="W54" si="29">V54+1</f>
        <v>2015</v>
      </c>
      <c r="X54">
        <f t="shared" ref="X54" si="30">W54+1</f>
        <v>2016</v>
      </c>
      <c r="Y54">
        <f t="shared" ref="Y54" si="31">X54+1</f>
        <v>2017</v>
      </c>
      <c r="Z54">
        <f t="shared" ref="Z54" si="32">Y54+1</f>
        <v>2018</v>
      </c>
      <c r="AA54">
        <f t="shared" ref="AA54" si="33">Z54+1</f>
        <v>2019</v>
      </c>
      <c r="AI54" t="s">
        <v>802</v>
      </c>
      <c r="AJ54">
        <v>2010</v>
      </c>
      <c r="AK54">
        <f>AJ54+1</f>
        <v>2011</v>
      </c>
      <c r="AL54">
        <f t="shared" ref="AL54" si="34">AK54+1</f>
        <v>2012</v>
      </c>
      <c r="AM54">
        <f t="shared" ref="AM54" si="35">AL54+1</f>
        <v>2013</v>
      </c>
      <c r="AN54">
        <f t="shared" ref="AN54" si="36">AM54+1</f>
        <v>2014</v>
      </c>
      <c r="AO54">
        <f t="shared" ref="AO54" si="37">AN54+1</f>
        <v>2015</v>
      </c>
      <c r="AP54">
        <f t="shared" ref="AP54" si="38">AO54+1</f>
        <v>2016</v>
      </c>
      <c r="AQ54">
        <f t="shared" ref="AQ54" si="39">AP54+1</f>
        <v>2017</v>
      </c>
      <c r="AR54">
        <f t="shared" ref="AR54" si="40">AQ54+1</f>
        <v>2018</v>
      </c>
      <c r="AS54">
        <f t="shared" ref="AS54" si="41">AR54+1</f>
        <v>2019</v>
      </c>
      <c r="BA54" t="s">
        <v>802</v>
      </c>
      <c r="BB54">
        <v>2010</v>
      </c>
      <c r="BC54">
        <f>BB54+1</f>
        <v>2011</v>
      </c>
      <c r="BD54">
        <f t="shared" ref="BD54" si="42">BC54+1</f>
        <v>2012</v>
      </c>
      <c r="BE54">
        <f t="shared" ref="BE54" si="43">BD54+1</f>
        <v>2013</v>
      </c>
      <c r="BF54">
        <f t="shared" ref="BF54" si="44">BE54+1</f>
        <v>2014</v>
      </c>
      <c r="BG54">
        <f t="shared" ref="BG54" si="45">BF54+1</f>
        <v>2015</v>
      </c>
      <c r="BH54">
        <f t="shared" ref="BH54" si="46">BG54+1</f>
        <v>2016</v>
      </c>
      <c r="BI54">
        <f t="shared" ref="BI54" si="47">BH54+1</f>
        <v>2017</v>
      </c>
      <c r="BJ54">
        <f t="shared" ref="BJ54" si="48">BI54+1</f>
        <v>2018</v>
      </c>
      <c r="BK54">
        <f t="shared" ref="BK54" si="49">BJ54+1</f>
        <v>2019</v>
      </c>
    </row>
    <row r="55" spans="2:63" x14ac:dyDescent="0.35">
      <c r="B55" s="48" t="s">
        <v>803</v>
      </c>
      <c r="C55" s="79">
        <f>IF(Summary!$B$6="Conservative",Assumptions!R55,IF(Summary!B52="Moderate",Assumptions!AJ55,Assumptions!BB55))</f>
        <v>0.48164096263858602</v>
      </c>
      <c r="D55" s="79">
        <f>IF(Summary!$B$6="Conservative",Assumptions!S55,IF(Summary!C52="Moderate",Assumptions!AK55,Assumptions!BC55))</f>
        <v>0.49606422969151509</v>
      </c>
      <c r="E55" s="79">
        <f>IF(Summary!$B$6="Conservative",Assumptions!T55,IF(Summary!D52="Moderate",Assumptions!AL55,Assumptions!BD55))</f>
        <v>0.47047467596709797</v>
      </c>
      <c r="F55" s="79">
        <f>IF(Summary!$B$6="Conservative",Assumptions!U55,IF(Summary!E52="Moderate",Assumptions!AM55,Assumptions!BE55))</f>
        <v>0.47158439760572501</v>
      </c>
      <c r="G55" s="79">
        <f>IF(Summary!$B$6="Conservative",Assumptions!V55,IF(Summary!F52="Moderate",Assumptions!AN55,Assumptions!BF55))</f>
        <v>0.47783910094113985</v>
      </c>
      <c r="H55" s="79">
        <f>IF(Summary!$B$6="Conservative",Assumptions!W55,IF(Summary!G52="Moderate",Assumptions!AO55,Assumptions!BG55))</f>
        <v>0.45308636208910008</v>
      </c>
      <c r="I55" s="79">
        <f>IF(Summary!$B$6="Conservative",Assumptions!X55,IF(Summary!H52="Moderate",Assumptions!AP55,Assumptions!BH55))</f>
        <v>0.47738642258244801</v>
      </c>
      <c r="J55" s="79">
        <f>IF(Summary!$B$6="Conservative",Assumptions!Y55,IF(Summary!I52="Moderate",Assumptions!AQ55,Assumptions!BI55))</f>
        <v>0.48421493712763947</v>
      </c>
      <c r="K55" s="79">
        <f>IF(Summary!$B$6="Conservative",Assumptions!Z55,IF(Summary!J52="Moderate",Assumptions!AR55,Assumptions!BJ55))</f>
        <v>0.48160497999494895</v>
      </c>
      <c r="L55" s="79">
        <f>IF(Summary!$B$6="Conservative",Assumptions!AA55,IF(Summary!K52="Moderate",Assumptions!AS55,Assumptions!BK55))</f>
        <v>0.49192742944980999</v>
      </c>
      <c r="N55" s="52"/>
      <c r="O55" s="75"/>
      <c r="P55" s="75"/>
      <c r="Q55" s="52" t="s">
        <v>803</v>
      </c>
      <c r="R55" s="52">
        <v>0.48164096263858602</v>
      </c>
      <c r="S55" s="52">
        <v>0.49606422969151509</v>
      </c>
      <c r="T55" s="52">
        <v>0.47047467596709797</v>
      </c>
      <c r="U55" s="52">
        <v>0.47158439760572501</v>
      </c>
      <c r="V55" s="52">
        <v>0.47783910094113985</v>
      </c>
      <c r="W55" s="52">
        <v>0.45308636208910008</v>
      </c>
      <c r="X55">
        <v>0.47738642258244801</v>
      </c>
      <c r="Y55">
        <v>0.48421493712763947</v>
      </c>
      <c r="Z55">
        <v>0.48160497999494895</v>
      </c>
      <c r="AA55">
        <v>0.49192742944980999</v>
      </c>
      <c r="AI55" s="52" t="s">
        <v>803</v>
      </c>
      <c r="AJ55" s="52">
        <v>0.48164096263858602</v>
      </c>
      <c r="AK55" s="52">
        <v>0.49606422969151509</v>
      </c>
      <c r="AL55" s="52">
        <v>0.47047467596709797</v>
      </c>
      <c r="AM55" s="52">
        <v>0.47158439760572501</v>
      </c>
      <c r="AN55" s="52">
        <v>0.47783910094113985</v>
      </c>
      <c r="AO55" s="52">
        <v>0.45308636208910008</v>
      </c>
      <c r="AP55">
        <v>0.47738642258244801</v>
      </c>
      <c r="AQ55">
        <v>0.48421493712763947</v>
      </c>
      <c r="AR55">
        <v>0.48160497999494895</v>
      </c>
      <c r="AS55">
        <v>0.49192742944980999</v>
      </c>
      <c r="BA55" s="52" t="s">
        <v>803</v>
      </c>
      <c r="BB55" s="52">
        <v>0.48164096263858602</v>
      </c>
      <c r="BC55" s="52">
        <v>0.49606422969151509</v>
      </c>
      <c r="BD55" s="52">
        <v>0.47047467596709797</v>
      </c>
      <c r="BE55" s="52">
        <v>0.47158439760572501</v>
      </c>
      <c r="BF55" s="52">
        <v>0.47783910094113985</v>
      </c>
      <c r="BG55" s="52">
        <v>0.45308636208910008</v>
      </c>
      <c r="BH55">
        <v>0.47738642258244801</v>
      </c>
      <c r="BI55">
        <v>0.48421493712763947</v>
      </c>
      <c r="BJ55">
        <v>0.48160497999494895</v>
      </c>
      <c r="BK55">
        <v>0.49192742944980999</v>
      </c>
    </row>
    <row r="56" spans="2:63" x14ac:dyDescent="0.35">
      <c r="B56" s="48" t="s">
        <v>804</v>
      </c>
      <c r="C56" s="79">
        <f>IF(Summary!$B$6="Conservative",Assumptions!R56,IF(Summary!B53="Moderate",Assumptions!AJ56,Assumptions!BB56))</f>
        <v>0.17823831180840535</v>
      </c>
      <c r="D56" s="79">
        <f>IF(Summary!$B$6="Conservative",Assumptions!S56,IF(Summary!C53="Moderate",Assumptions!AK56,Assumptions!BC56))</f>
        <v>0.1654323789019469</v>
      </c>
      <c r="E56" s="79">
        <f>IF(Summary!$B$6="Conservative",Assumptions!T56,IF(Summary!D53="Moderate",Assumptions!AL56,Assumptions!BD56))</f>
        <v>0.1746762874899557</v>
      </c>
      <c r="F56" s="79">
        <f>IF(Summary!$B$6="Conservative",Assumptions!U56,IF(Summary!E53="Moderate",Assumptions!AM56,Assumptions!BE56))</f>
        <v>0.18084358439874881</v>
      </c>
      <c r="G56" s="79">
        <f>IF(Summary!$B$6="Conservative",Assumptions!V56,IF(Summary!F53="Moderate",Assumptions!AN56,Assumptions!BF56))</f>
        <v>0.1794408944898937</v>
      </c>
      <c r="H56" s="79">
        <f>IF(Summary!$B$6="Conservative",Assumptions!W56,IF(Summary!G53="Moderate",Assumptions!AO56,Assumptions!BG56))</f>
        <v>0.17461329078266563</v>
      </c>
      <c r="I56" s="79">
        <f>IF(Summary!$B$6="Conservative",Assumptions!X56,IF(Summary!H53="Moderate",Assumptions!AP56,Assumptions!BH56))</f>
        <v>0.17191557472625416</v>
      </c>
      <c r="J56" s="79">
        <f>IF(Summary!$B$6="Conservative",Assumptions!Y56,IF(Summary!I53="Moderate",Assumptions!AQ56,Assumptions!BI56))</f>
        <v>0.16484981049175013</v>
      </c>
      <c r="K56" s="79">
        <f>IF(Summary!$B$6="Conservative",Assumptions!Z56,IF(Summary!J53="Moderate",Assumptions!AR56,Assumptions!BJ56))</f>
        <v>0.15706830291882168</v>
      </c>
      <c r="L56" s="79">
        <f>IF(Summary!$B$6="Conservative",Assumptions!AA56,IF(Summary!K53="Moderate",Assumptions!AS56,Assumptions!BK56))</f>
        <v>0.16543702963727985</v>
      </c>
      <c r="N56" s="52"/>
      <c r="O56" s="75"/>
      <c r="P56" s="75"/>
      <c r="Q56" s="52" t="s">
        <v>804</v>
      </c>
      <c r="R56" s="52">
        <v>0.17823831180840535</v>
      </c>
      <c r="S56" s="52">
        <v>0.1654323789019469</v>
      </c>
      <c r="T56" s="52">
        <v>0.1746762874899557</v>
      </c>
      <c r="U56" s="52">
        <v>0.18084358439874881</v>
      </c>
      <c r="V56" s="52">
        <v>0.1794408944898937</v>
      </c>
      <c r="W56" s="52">
        <v>0.17461329078266563</v>
      </c>
      <c r="X56">
        <v>0.17191557472625416</v>
      </c>
      <c r="Y56">
        <v>0.16484981049175013</v>
      </c>
      <c r="Z56">
        <v>0.15706830291882168</v>
      </c>
      <c r="AA56">
        <v>0.16543702963727985</v>
      </c>
      <c r="AI56" s="52" t="s">
        <v>804</v>
      </c>
      <c r="AJ56" s="52">
        <v>0.17823831180840535</v>
      </c>
      <c r="AK56" s="52">
        <v>0.1654323789019469</v>
      </c>
      <c r="AL56" s="52">
        <v>0.1746762874899557</v>
      </c>
      <c r="AM56" s="52">
        <v>0.18084358439874881</v>
      </c>
      <c r="AN56" s="52">
        <v>0.1794408944898937</v>
      </c>
      <c r="AO56" s="52">
        <v>0.17461329078266563</v>
      </c>
      <c r="AP56">
        <v>0.17191557472625416</v>
      </c>
      <c r="AQ56">
        <v>0.16484981049175013</v>
      </c>
      <c r="AR56">
        <v>0.15706830291882168</v>
      </c>
      <c r="AS56">
        <v>0.16543702963727985</v>
      </c>
      <c r="BA56" s="52" t="s">
        <v>804</v>
      </c>
      <c r="BB56" s="52">
        <v>0.17823831180840535</v>
      </c>
      <c r="BC56" s="52">
        <v>0.1654323789019469</v>
      </c>
      <c r="BD56" s="52">
        <v>0.1746762874899557</v>
      </c>
      <c r="BE56" s="52">
        <v>0.18084358439874881</v>
      </c>
      <c r="BF56" s="52">
        <v>0.1794408944898937</v>
      </c>
      <c r="BG56" s="52">
        <v>0.17461329078266563</v>
      </c>
      <c r="BH56">
        <v>0.17191557472625416</v>
      </c>
      <c r="BI56">
        <v>0.16484981049175013</v>
      </c>
      <c r="BJ56">
        <v>0.15706830291882168</v>
      </c>
      <c r="BK56">
        <v>0.16543702963727985</v>
      </c>
    </row>
    <row r="57" spans="2:63" x14ac:dyDescent="0.35">
      <c r="B57" s="48" t="s">
        <v>805</v>
      </c>
      <c r="C57" s="79">
        <f>IF(Summary!$B$6="Conservative",Assumptions!R57,IF(Summary!B54="Moderate",Assumptions!AJ57,Assumptions!BB57))</f>
        <v>6.2864917042255483E-2</v>
      </c>
      <c r="D57" s="79">
        <f>IF(Summary!$B$6="Conservative",Assumptions!S57,IF(Summary!C54="Moderate",Assumptions!AK57,Assumptions!BC57))</f>
        <v>5.7719253813736382E-2</v>
      </c>
      <c r="E57" s="79">
        <f>IF(Summary!$B$6="Conservative",Assumptions!T57,IF(Summary!D54="Moderate",Assumptions!AL57,Assumptions!BD57))</f>
        <v>6.0330249154647596E-2</v>
      </c>
      <c r="F57" s="79">
        <f>IF(Summary!$B$6="Conservative",Assumptions!U57,IF(Summary!E54="Moderate",Assumptions!AM57,Assumptions!BE57))</f>
        <v>6.1547604245568426E-2</v>
      </c>
      <c r="G57" s="79">
        <f>IF(Summary!$B$6="Conservative",Assumptions!V57,IF(Summary!F54="Moderate",Assumptions!AN57,Assumptions!BF57))</f>
        <v>6.2152993151177997E-2</v>
      </c>
      <c r="H57" s="79">
        <f>IF(Summary!$B$6="Conservative",Assumptions!W57,IF(Summary!G54="Moderate",Assumptions!AO57,Assumptions!BG57))</f>
        <v>5.9874741283158041E-2</v>
      </c>
      <c r="I57" s="79">
        <f>IF(Summary!$B$6="Conservative",Assumptions!X57,IF(Summary!H54="Moderate",Assumptions!AP57,Assumptions!BH57))</f>
        <v>5.8640875161161711E-2</v>
      </c>
      <c r="J57" s="79">
        <f>IF(Summary!$B$6="Conservative",Assumptions!Y57,IF(Summary!I54="Moderate",Assumptions!AQ57,Assumptions!BI57))</f>
        <v>5.5168836239676604E-2</v>
      </c>
      <c r="K57" s="79">
        <f>IF(Summary!$B$6="Conservative",Assumptions!Z57,IF(Summary!J54="Moderate",Assumptions!AR57,Assumptions!BJ57))</f>
        <v>5.4338308144982514E-2</v>
      </c>
      <c r="L57" s="79">
        <f>IF(Summary!$B$6="Conservative",Assumptions!AA57,IF(Summary!K54="Moderate",Assumptions!AS57,Assumptions!BK57))</f>
        <v>5.8591817985240588E-2</v>
      </c>
      <c r="N57" s="52"/>
      <c r="O57" s="75"/>
      <c r="P57" s="75"/>
      <c r="Q57" s="52" t="s">
        <v>805</v>
      </c>
      <c r="R57" s="52">
        <v>6.2864917042255483E-2</v>
      </c>
      <c r="S57" s="52">
        <v>5.7719253813736382E-2</v>
      </c>
      <c r="T57" s="52">
        <v>6.0330249154647596E-2</v>
      </c>
      <c r="U57" s="52">
        <v>6.1547604245568426E-2</v>
      </c>
      <c r="V57" s="52">
        <v>6.2152993151177997E-2</v>
      </c>
      <c r="W57" s="52">
        <v>5.9874741283158041E-2</v>
      </c>
      <c r="X57">
        <v>5.8640875161161711E-2</v>
      </c>
      <c r="Y57">
        <v>5.5168836239676604E-2</v>
      </c>
      <c r="Z57">
        <v>5.4338308144982514E-2</v>
      </c>
      <c r="AA57">
        <v>5.8591817985240588E-2</v>
      </c>
      <c r="AI57" s="52" t="s">
        <v>805</v>
      </c>
      <c r="AJ57" s="52">
        <v>6.2864917042255483E-2</v>
      </c>
      <c r="AK57" s="52">
        <v>5.7719253813736382E-2</v>
      </c>
      <c r="AL57" s="52">
        <v>6.0330249154647596E-2</v>
      </c>
      <c r="AM57" s="52">
        <v>6.1547604245568426E-2</v>
      </c>
      <c r="AN57" s="52">
        <v>6.2152993151177997E-2</v>
      </c>
      <c r="AO57" s="52">
        <v>5.9874741283158041E-2</v>
      </c>
      <c r="AP57">
        <v>5.8640875161161711E-2</v>
      </c>
      <c r="AQ57">
        <v>5.5168836239676604E-2</v>
      </c>
      <c r="AR57">
        <v>5.4338308144982514E-2</v>
      </c>
      <c r="AS57">
        <v>5.8591817985240588E-2</v>
      </c>
      <c r="BA57" s="52" t="s">
        <v>805</v>
      </c>
      <c r="BB57" s="52">
        <v>6.2864917042255483E-2</v>
      </c>
      <c r="BC57" s="52">
        <v>5.7719253813736382E-2</v>
      </c>
      <c r="BD57" s="52">
        <v>6.0330249154647596E-2</v>
      </c>
      <c r="BE57" s="52">
        <v>6.1547604245568426E-2</v>
      </c>
      <c r="BF57" s="52">
        <v>6.2152993151177997E-2</v>
      </c>
      <c r="BG57" s="52">
        <v>5.9874741283158041E-2</v>
      </c>
      <c r="BH57">
        <v>5.8640875161161711E-2</v>
      </c>
      <c r="BI57">
        <v>5.5168836239676604E-2</v>
      </c>
      <c r="BJ57">
        <v>5.4338308144982514E-2</v>
      </c>
      <c r="BK57">
        <v>5.8591817985240588E-2</v>
      </c>
    </row>
    <row r="58" spans="2:63" x14ac:dyDescent="0.35">
      <c r="B58" s="48" t="s">
        <v>806</v>
      </c>
      <c r="C58" s="79">
        <f>IF(Summary!$B$6="Conservative",Assumptions!R58,IF(Summary!B55="Moderate",Assumptions!AJ58,Assumptions!BB58))</f>
        <v>0</v>
      </c>
      <c r="D58" s="79">
        <f>IF(Summary!$B$6="Conservative",Assumptions!S58,IF(Summary!C55="Moderate",Assumptions!AK58,Assumptions!BC58))</f>
        <v>0</v>
      </c>
      <c r="E58" s="79">
        <f>IF(Summary!$B$6="Conservative",Assumptions!T58,IF(Summary!D55="Moderate",Assumptions!AL58,Assumptions!BD58))</f>
        <v>0</v>
      </c>
      <c r="F58" s="79">
        <f>IF(Summary!$B$6="Conservative",Assumptions!U58,IF(Summary!E55="Moderate",Assumptions!AM58,Assumptions!BE58))</f>
        <v>0</v>
      </c>
      <c r="G58" s="79">
        <f>IF(Summary!$B$6="Conservative",Assumptions!V58,IF(Summary!F55="Moderate",Assumptions!AN58,Assumptions!BF58))</f>
        <v>0</v>
      </c>
      <c r="H58" s="79">
        <f>IF(Summary!$B$6="Conservative",Assumptions!W58,IF(Summary!G55="Moderate",Assumptions!AO58,Assumptions!BG58))</f>
        <v>0</v>
      </c>
      <c r="I58" s="79">
        <f>IF(Summary!$B$6="Conservative",Assumptions!X58,IF(Summary!H55="Moderate",Assumptions!AP58,Assumptions!BH58))</f>
        <v>0</v>
      </c>
      <c r="J58" s="79">
        <f>IF(Summary!$B$6="Conservative",Assumptions!Y58,IF(Summary!I55="Moderate",Assumptions!AQ58,Assumptions!BI58))</f>
        <v>0</v>
      </c>
      <c r="K58" s="79">
        <f>IF(Summary!$B$6="Conservative",Assumptions!Z58,IF(Summary!J55="Moderate",Assumptions!AR58,Assumptions!BJ58))</f>
        <v>0</v>
      </c>
      <c r="L58" s="79">
        <f>IF(Summary!$B$6="Conservative",Assumptions!AA58,IF(Summary!K55="Moderate",Assumptions!AS58,Assumptions!BK58))</f>
        <v>0</v>
      </c>
      <c r="N58" s="52"/>
      <c r="O58" s="75"/>
      <c r="P58" s="75"/>
      <c r="Q58" s="52" t="s">
        <v>806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>
        <v>0</v>
      </c>
      <c r="Y58">
        <v>0</v>
      </c>
      <c r="Z58">
        <v>0</v>
      </c>
      <c r="AA58">
        <v>0</v>
      </c>
      <c r="AI58" s="52" t="s">
        <v>806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>
        <v>0</v>
      </c>
      <c r="AQ58">
        <v>0</v>
      </c>
      <c r="AR58">
        <v>0</v>
      </c>
      <c r="AS58">
        <v>0</v>
      </c>
      <c r="BA58" s="52" t="s">
        <v>806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>
        <v>0</v>
      </c>
      <c r="BI58">
        <v>0</v>
      </c>
      <c r="BJ58">
        <v>0</v>
      </c>
      <c r="BK58">
        <v>0</v>
      </c>
    </row>
    <row r="59" spans="2:63" x14ac:dyDescent="0.35">
      <c r="B59" s="48" t="s">
        <v>807</v>
      </c>
      <c r="C59" s="79">
        <f>IF(Summary!$B$6="Conservative",Assumptions!R59,IF(Summary!B56="Moderate",Assumptions!AJ59,Assumptions!BB59))</f>
        <v>0.27320532508660483</v>
      </c>
      <c r="D59" s="79">
        <f>IF(Summary!$B$6="Conservative",Assumptions!S59,IF(Summary!C56="Moderate",Assumptions!AK59,Assumptions!BC59))</f>
        <v>0.27705150900880804</v>
      </c>
      <c r="E59" s="79">
        <f>IF(Summary!$B$6="Conservative",Assumptions!T59,IF(Summary!D56="Moderate",Assumptions!AL59,Assumptions!BD59))</f>
        <v>0.29092906290119414</v>
      </c>
      <c r="F59" s="79">
        <f>IF(Summary!$B$6="Conservative",Assumptions!U59,IF(Summary!E56="Moderate",Assumptions!AM59,Assumptions!BE59))</f>
        <v>0.28319568442024945</v>
      </c>
      <c r="G59" s="79">
        <f>IF(Summary!$B$6="Conservative",Assumptions!V59,IF(Summary!F56="Moderate",Assumptions!AN59,Assumptions!BF59))</f>
        <v>0.27778533529301397</v>
      </c>
      <c r="H59" s="79">
        <f>IF(Summary!$B$6="Conservative",Assumptions!W59,IF(Summary!G56="Moderate",Assumptions!AO59,Assumptions!BG59))</f>
        <v>0.30320160926452205</v>
      </c>
      <c r="I59" s="79">
        <f>IF(Summary!$B$6="Conservative",Assumptions!X59,IF(Summary!H56="Moderate",Assumptions!AP59,Assumptions!BH59))</f>
        <v>0.29249356524272929</v>
      </c>
      <c r="J59" s="79">
        <f>IF(Summary!$B$6="Conservative",Assumptions!Y59,IF(Summary!I56="Moderate",Assumptions!AQ59,Assumptions!BI59))</f>
        <v>0.29617119562589123</v>
      </c>
      <c r="K59" s="79">
        <f>IF(Summary!$B$6="Conservative",Assumptions!Z59,IF(Summary!J56="Moderate",Assumptions!AR59,Assumptions!BJ59))</f>
        <v>0.3074021778697128</v>
      </c>
      <c r="L59" s="79">
        <f>IF(Summary!$B$6="Conservative",Assumptions!AA59,IF(Summary!K56="Moderate",Assumptions!AS59,Assumptions!BK59))</f>
        <v>0.27998712792751668</v>
      </c>
      <c r="N59" s="52"/>
      <c r="O59" s="75"/>
      <c r="P59" s="75"/>
      <c r="Q59" s="52" t="s">
        <v>807</v>
      </c>
      <c r="R59" s="52">
        <v>0.27320532508660483</v>
      </c>
      <c r="S59" s="52">
        <v>0.27705150900880804</v>
      </c>
      <c r="T59" s="52">
        <v>0.29092906290119414</v>
      </c>
      <c r="U59" s="52">
        <v>0.28319568442024945</v>
      </c>
      <c r="V59" s="52">
        <v>0.27778533529301397</v>
      </c>
      <c r="W59" s="52">
        <v>0.30320160926452205</v>
      </c>
      <c r="X59">
        <v>0.29249356524272929</v>
      </c>
      <c r="Y59">
        <v>0.29617119562589123</v>
      </c>
      <c r="Z59">
        <v>0.3074021778697128</v>
      </c>
      <c r="AA59">
        <v>0.27998712792751668</v>
      </c>
      <c r="AI59" s="52" t="s">
        <v>807</v>
      </c>
      <c r="AJ59" s="52">
        <v>0.27320532508660483</v>
      </c>
      <c r="AK59" s="52">
        <v>0.27705150900880804</v>
      </c>
      <c r="AL59" s="52">
        <v>0.29092906290119414</v>
      </c>
      <c r="AM59" s="52">
        <v>0.28319568442024945</v>
      </c>
      <c r="AN59" s="52">
        <v>0.27778533529301397</v>
      </c>
      <c r="AO59" s="52">
        <v>0.30320160926452205</v>
      </c>
      <c r="AP59">
        <v>0.29249356524272929</v>
      </c>
      <c r="AQ59">
        <v>0.29617119562589123</v>
      </c>
      <c r="AR59">
        <v>0.3074021778697128</v>
      </c>
      <c r="AS59">
        <v>0.27998712792751668</v>
      </c>
      <c r="BA59" s="52" t="s">
        <v>807</v>
      </c>
      <c r="BB59" s="52">
        <v>0.27320532508660483</v>
      </c>
      <c r="BC59" s="52">
        <v>0.27705150900880804</v>
      </c>
      <c r="BD59" s="52">
        <v>0.29092906290119414</v>
      </c>
      <c r="BE59" s="52">
        <v>0.28319568442024945</v>
      </c>
      <c r="BF59" s="52">
        <v>0.27778533529301397</v>
      </c>
      <c r="BG59" s="52">
        <v>0.30320160926452205</v>
      </c>
      <c r="BH59">
        <v>0.29249356524272929</v>
      </c>
      <c r="BI59">
        <v>0.29617119562589123</v>
      </c>
      <c r="BJ59">
        <v>0.3074021778697128</v>
      </c>
      <c r="BK59">
        <v>0.27998712792751668</v>
      </c>
    </row>
    <row r="60" spans="2:63" x14ac:dyDescent="0.35">
      <c r="B60" s="48" t="s">
        <v>808</v>
      </c>
      <c r="C60" s="79">
        <f>IF(Summary!$B$6="Conservative",Assumptions!R60,IF(Summary!B57="Moderate",Assumptions!AJ60,Assumptions!BB60))</f>
        <v>7.0480096885675823E-3</v>
      </c>
      <c r="D60" s="79">
        <f>IF(Summary!$B$6="Conservative",Assumptions!S60,IF(Summary!C57="Moderate",Assumptions!AK60,Assumptions!BC60))</f>
        <v>6.5617972602872755E-3</v>
      </c>
      <c r="E60" s="79">
        <f>IF(Summary!$B$6="Conservative",Assumptions!T60,IF(Summary!D57="Moderate",Assumptions!AL60,Assumptions!BD60))</f>
        <v>6.0779033656770303E-3</v>
      </c>
      <c r="F60" s="79">
        <f>IF(Summary!$B$6="Conservative",Assumptions!U60,IF(Summary!E57="Moderate",Assumptions!AM60,Assumptions!BE60))</f>
        <v>5.2936459060811715E-3</v>
      </c>
      <c r="G60" s="79">
        <f>IF(Summary!$B$6="Conservative",Assumptions!V60,IF(Summary!F57="Moderate",Assumptions!AN60,Assumptions!BF60))</f>
        <v>5.1042689875887637E-3</v>
      </c>
      <c r="H60" s="79">
        <f>IF(Summary!$B$6="Conservative",Assumptions!W60,IF(Summary!G57="Moderate",Assumptions!AO60,Assumptions!BG60))</f>
        <v>1.1192326429258839E-2</v>
      </c>
      <c r="I60" s="79">
        <f>IF(Summary!$B$6="Conservative",Assumptions!X60,IF(Summary!H57="Moderate",Assumptions!AP60,Assumptions!BH60))</f>
        <v>1.8347320697061232E-3</v>
      </c>
      <c r="J60" s="79">
        <f>IF(Summary!$B$6="Conservative",Assumptions!Y60,IF(Summary!I57="Moderate",Assumptions!AQ60,Assumptions!BI60))</f>
        <v>1.9419846391266274E-3</v>
      </c>
      <c r="K60" s="79">
        <f>IF(Summary!$B$6="Conservative",Assumptions!Z60,IF(Summary!J57="Moderate",Assumptions!AR60,Assumptions!BJ60))</f>
        <v>2.0593116466812726E-3</v>
      </c>
      <c r="L60" s="79">
        <f>IF(Summary!$B$6="Conservative",Assumptions!AA60,IF(Summary!K57="Moderate",Assumptions!AS60,Assumptions!BK60))</f>
        <v>6.0797975380237597E-3</v>
      </c>
      <c r="N60" s="52"/>
      <c r="O60" s="75"/>
      <c r="P60" s="75"/>
      <c r="Q60" s="52" t="s">
        <v>808</v>
      </c>
      <c r="R60" s="52">
        <v>7.0480096885675823E-3</v>
      </c>
      <c r="S60" s="52">
        <v>6.5617972602872755E-3</v>
      </c>
      <c r="T60" s="52">
        <v>6.0779033656770303E-3</v>
      </c>
      <c r="U60" s="52">
        <v>5.2936459060811715E-3</v>
      </c>
      <c r="V60" s="52">
        <v>5.1042689875887637E-3</v>
      </c>
      <c r="W60" s="52">
        <v>1.1192326429258839E-2</v>
      </c>
      <c r="X60">
        <v>1.8347320697061232E-3</v>
      </c>
      <c r="Y60">
        <v>1.9419846391266274E-3</v>
      </c>
      <c r="Z60">
        <v>2.0593116466812726E-3</v>
      </c>
      <c r="AA60">
        <v>6.0797975380237597E-3</v>
      </c>
      <c r="AI60" s="52" t="s">
        <v>808</v>
      </c>
      <c r="AJ60" s="52">
        <v>7.0480096885675823E-3</v>
      </c>
      <c r="AK60" s="52">
        <v>6.5617972602872755E-3</v>
      </c>
      <c r="AL60" s="52">
        <v>6.0779033656770303E-3</v>
      </c>
      <c r="AM60" s="52">
        <v>5.2936459060811715E-3</v>
      </c>
      <c r="AN60" s="52">
        <v>5.1042689875887637E-3</v>
      </c>
      <c r="AO60" s="52">
        <v>1.1192326429258839E-2</v>
      </c>
      <c r="AP60">
        <v>1.8347320697061232E-3</v>
      </c>
      <c r="AQ60">
        <v>1.9419846391266274E-3</v>
      </c>
      <c r="AR60">
        <v>2.0593116466812726E-3</v>
      </c>
      <c r="AS60">
        <v>6.0797975380237597E-3</v>
      </c>
      <c r="BA60" s="52" t="s">
        <v>808</v>
      </c>
      <c r="BB60" s="52">
        <v>7.0480096885675823E-3</v>
      </c>
      <c r="BC60" s="52">
        <v>6.5617972602872755E-3</v>
      </c>
      <c r="BD60" s="52">
        <v>6.0779033656770303E-3</v>
      </c>
      <c r="BE60" s="52">
        <v>5.2936459060811715E-3</v>
      </c>
      <c r="BF60" s="52">
        <v>5.1042689875887637E-3</v>
      </c>
      <c r="BG60" s="52">
        <v>1.1192326429258839E-2</v>
      </c>
      <c r="BH60">
        <v>1.8347320697061232E-3</v>
      </c>
      <c r="BI60">
        <v>1.9419846391266274E-3</v>
      </c>
      <c r="BJ60">
        <v>2.0593116466812726E-3</v>
      </c>
      <c r="BK60">
        <v>6.0797975380237597E-3</v>
      </c>
    </row>
    <row r="62" spans="2:63" x14ac:dyDescent="0.35">
      <c r="B62" s="70" t="s">
        <v>809</v>
      </c>
      <c r="C62" s="71">
        <v>2010</v>
      </c>
      <c r="D62" s="71">
        <f>C62+1</f>
        <v>2011</v>
      </c>
      <c r="E62" s="71">
        <f t="shared" ref="E62" si="50">D62+1</f>
        <v>2012</v>
      </c>
      <c r="F62" s="71">
        <f t="shared" ref="F62" si="51">E62+1</f>
        <v>2013</v>
      </c>
      <c r="G62" s="71">
        <f t="shared" ref="G62" si="52">F62+1</f>
        <v>2014</v>
      </c>
      <c r="H62" s="71">
        <f t="shared" ref="H62" si="53">G62+1</f>
        <v>2015</v>
      </c>
      <c r="I62" s="71">
        <f t="shared" ref="I62" si="54">H62+1</f>
        <v>2016</v>
      </c>
      <c r="J62" s="71">
        <f t="shared" ref="J62" si="55">I62+1</f>
        <v>2017</v>
      </c>
      <c r="K62" s="71">
        <f t="shared" ref="K62" si="56">J62+1</f>
        <v>2018</v>
      </c>
      <c r="L62" s="71">
        <f t="shared" ref="L62" si="57">K62+1</f>
        <v>2019</v>
      </c>
      <c r="Q62" t="s">
        <v>809</v>
      </c>
      <c r="R62">
        <v>2010</v>
      </c>
      <c r="S62">
        <f>R62+1</f>
        <v>2011</v>
      </c>
      <c r="T62">
        <f t="shared" ref="T62" si="58">S62+1</f>
        <v>2012</v>
      </c>
      <c r="U62">
        <f t="shared" ref="U62" si="59">T62+1</f>
        <v>2013</v>
      </c>
      <c r="V62">
        <f t="shared" ref="V62" si="60">U62+1</f>
        <v>2014</v>
      </c>
      <c r="W62">
        <f t="shared" ref="W62" si="61">V62+1</f>
        <v>2015</v>
      </c>
      <c r="X62">
        <f t="shared" ref="X62" si="62">W62+1</f>
        <v>2016</v>
      </c>
      <c r="Y62">
        <f t="shared" ref="Y62" si="63">X62+1</f>
        <v>2017</v>
      </c>
      <c r="Z62">
        <f t="shared" ref="Z62" si="64">Y62+1</f>
        <v>2018</v>
      </c>
      <c r="AA62">
        <f t="shared" ref="AA62" si="65">Z62+1</f>
        <v>2019</v>
      </c>
      <c r="AI62" t="s">
        <v>809</v>
      </c>
      <c r="AJ62">
        <v>2010</v>
      </c>
      <c r="AK62">
        <f>AJ62+1</f>
        <v>2011</v>
      </c>
      <c r="AL62">
        <f t="shared" ref="AL62" si="66">AK62+1</f>
        <v>2012</v>
      </c>
      <c r="AM62">
        <f t="shared" ref="AM62" si="67">AL62+1</f>
        <v>2013</v>
      </c>
      <c r="AN62">
        <f t="shared" ref="AN62" si="68">AM62+1</f>
        <v>2014</v>
      </c>
      <c r="AO62">
        <f t="shared" ref="AO62" si="69">AN62+1</f>
        <v>2015</v>
      </c>
      <c r="AP62">
        <f t="shared" ref="AP62" si="70">AO62+1</f>
        <v>2016</v>
      </c>
      <c r="AQ62">
        <f t="shared" ref="AQ62" si="71">AP62+1</f>
        <v>2017</v>
      </c>
      <c r="AR62">
        <f t="shared" ref="AR62" si="72">AQ62+1</f>
        <v>2018</v>
      </c>
      <c r="AS62">
        <f t="shared" ref="AS62" si="73">AR62+1</f>
        <v>2019</v>
      </c>
      <c r="BA62" t="s">
        <v>809</v>
      </c>
      <c r="BB62">
        <v>2010</v>
      </c>
      <c r="BC62">
        <f>BB62+1</f>
        <v>2011</v>
      </c>
      <c r="BD62">
        <f t="shared" ref="BD62" si="74">BC62+1</f>
        <v>2012</v>
      </c>
      <c r="BE62">
        <f t="shared" ref="BE62" si="75">BD62+1</f>
        <v>2013</v>
      </c>
      <c r="BF62">
        <f t="shared" ref="BF62" si="76">BE62+1</f>
        <v>2014</v>
      </c>
      <c r="BG62">
        <f t="shared" ref="BG62" si="77">BF62+1</f>
        <v>2015</v>
      </c>
      <c r="BH62">
        <f t="shared" ref="BH62" si="78">BG62+1</f>
        <v>2016</v>
      </c>
      <c r="BI62">
        <f t="shared" ref="BI62" si="79">BH62+1</f>
        <v>2017</v>
      </c>
      <c r="BJ62">
        <f t="shared" ref="BJ62" si="80">BI62+1</f>
        <v>2018</v>
      </c>
      <c r="BK62">
        <f t="shared" ref="BK62" si="81">BJ62+1</f>
        <v>2019</v>
      </c>
    </row>
    <row r="63" spans="2:63" x14ac:dyDescent="0.35">
      <c r="B63" s="49" t="s">
        <v>810</v>
      </c>
      <c r="C63" s="79">
        <f>IF(Summary!$B$6="Conservative",Assumptions!R63,IF(Summary!B60="Moderate",Assumptions!AJ63,Assumptions!BB63))</f>
        <v>0.25496017347130773</v>
      </c>
      <c r="D63" s="79">
        <f>IF(Summary!$B$6="Conservative",Assumptions!S63,IF(Summary!C60="Moderate",Assumptions!AK63,Assumptions!BC63))</f>
        <v>0.27007213907113442</v>
      </c>
      <c r="E63" s="79">
        <f>IF(Summary!$B$6="Conservative",Assumptions!T63,IF(Summary!D60="Moderate",Assumptions!AL63,Assumptions!BD63))</f>
        <v>0.23393368037600648</v>
      </c>
      <c r="F63" s="79">
        <f>IF(Summary!$B$6="Conservative",Assumptions!U63,IF(Summary!E60="Moderate",Assumptions!AM63,Assumptions!BE63))</f>
        <v>0.21697584207788806</v>
      </c>
      <c r="G63" s="79">
        <f>IF(Summary!$B$6="Conservative",Assumptions!V63,IF(Summary!F60="Moderate",Assumptions!AN63,Assumptions!BF63))</f>
        <v>0.23362246872073855</v>
      </c>
      <c r="H63" s="79">
        <f>IF(Summary!$B$6="Conservative",Assumptions!W63,IF(Summary!G60="Moderate",Assumptions!AO63,Assumptions!BG63))</f>
        <v>0.20480476808183112</v>
      </c>
      <c r="I63" s="79">
        <f>IF(Summary!$B$6="Conservative",Assumptions!X63,IF(Summary!H60="Moderate",Assumptions!AP63,Assumptions!BH63))</f>
        <v>0.21680302507045193</v>
      </c>
      <c r="J63" s="79">
        <f>IF(Summary!$B$6="Conservative",Assumptions!Y63,IF(Summary!I60="Moderate",Assumptions!AQ63,Assumptions!BI63))</f>
        <v>0.23979793487178738</v>
      </c>
      <c r="K63" s="79">
        <f>IF(Summary!$B$6="Conservative",Assumptions!Z63,IF(Summary!J60="Moderate",Assumptions!AR63,Assumptions!BJ63))</f>
        <v>0.27339289147395668</v>
      </c>
      <c r="L63" s="79">
        <f>IF(Summary!$B$6="Conservative",Assumptions!AA63,IF(Summary!K60="Moderate",Assumptions!AS63,Assumptions!BK63))</f>
        <v>0.28290676552027966</v>
      </c>
      <c r="N63" s="52"/>
      <c r="O63" s="75"/>
      <c r="P63" s="75"/>
      <c r="Q63" s="52" t="s">
        <v>810</v>
      </c>
      <c r="R63" s="52">
        <v>0.25496017347130773</v>
      </c>
      <c r="S63" s="52">
        <v>0.27007213907113442</v>
      </c>
      <c r="T63" s="52">
        <v>0.23393368037600648</v>
      </c>
      <c r="U63" s="52">
        <v>0.21697584207788806</v>
      </c>
      <c r="V63" s="52">
        <v>0.23362246872073855</v>
      </c>
      <c r="W63" s="52">
        <v>0.20480476808183112</v>
      </c>
      <c r="X63" s="52">
        <v>0.21680302507045193</v>
      </c>
      <c r="Y63">
        <v>0.23979793487178738</v>
      </c>
      <c r="Z63">
        <v>0.27339289147395668</v>
      </c>
      <c r="AA63">
        <v>0.28290676552027966</v>
      </c>
      <c r="AI63" s="52" t="s">
        <v>810</v>
      </c>
      <c r="AJ63" s="52">
        <v>0.25496017347130773</v>
      </c>
      <c r="AK63" s="52">
        <v>0.27007213907113442</v>
      </c>
      <c r="AL63" s="52">
        <v>0.23393368037600648</v>
      </c>
      <c r="AM63" s="52">
        <v>0.21697584207788806</v>
      </c>
      <c r="AN63" s="52">
        <v>0.23362246872073855</v>
      </c>
      <c r="AO63" s="52">
        <v>0.20480476808183112</v>
      </c>
      <c r="AP63" s="52">
        <v>0.21680302507045193</v>
      </c>
      <c r="AQ63">
        <v>0.23979793487178738</v>
      </c>
      <c r="AR63">
        <v>0.27339289147395668</v>
      </c>
      <c r="AS63">
        <v>0.28290676552027966</v>
      </c>
      <c r="BA63" s="52" t="s">
        <v>810</v>
      </c>
      <c r="BB63" s="52">
        <v>0.25496017347130773</v>
      </c>
      <c r="BC63" s="52">
        <v>0.27007213907113442</v>
      </c>
      <c r="BD63" s="52">
        <v>0.23393368037600648</v>
      </c>
      <c r="BE63" s="52">
        <v>0.21697584207788806</v>
      </c>
      <c r="BF63" s="52">
        <v>0.23362246872073855</v>
      </c>
      <c r="BG63" s="52">
        <v>0.20480476808183112</v>
      </c>
      <c r="BH63" s="52">
        <v>0.21680302507045193</v>
      </c>
      <c r="BI63">
        <v>0.23979793487178738</v>
      </c>
      <c r="BJ63">
        <v>0.27339289147395668</v>
      </c>
      <c r="BK63">
        <v>0.28290676552027966</v>
      </c>
    </row>
    <row r="64" spans="2:63" x14ac:dyDescent="0.35">
      <c r="B64" s="48" t="s">
        <v>811</v>
      </c>
      <c r="C64" s="79">
        <f>IF(Summary!$B$6="Conservative",Assumptions!R64,IF(Summary!B61="Moderate",Assumptions!AJ64,Assumptions!BB64))</f>
        <v>1.6738390727581088E-2</v>
      </c>
      <c r="D64" s="79">
        <f>IF(Summary!$B$6="Conservative",Assumptions!S64,IF(Summary!C61="Moderate",Assumptions!AK64,Assumptions!BC64))</f>
        <v>1.8418594052713715E-2</v>
      </c>
      <c r="E64" s="79">
        <f>IF(Summary!$B$6="Conservative",Assumptions!T64,IF(Summary!D61="Moderate",Assumptions!AL64,Assumptions!BD64))</f>
        <v>1.9394156533988849E-2</v>
      </c>
      <c r="F64" s="79">
        <f>IF(Summary!$B$6="Conservative",Assumptions!U64,IF(Summary!E61="Moderate",Assumptions!AM64,Assumptions!BE64))</f>
        <v>1.9233164129819014E-2</v>
      </c>
      <c r="G64" s="79">
        <f>IF(Summary!$B$6="Conservative",Assumptions!V64,IF(Summary!F61="Moderate",Assumptions!AN64,Assumptions!BF64))</f>
        <v>2.0173298984841413E-2</v>
      </c>
      <c r="H64" s="79">
        <f>IF(Summary!$B$6="Conservative",Assumptions!W64,IF(Summary!G61="Moderate",Assumptions!AO64,Assumptions!BG64))</f>
        <v>1.7130030021367201E-2</v>
      </c>
      <c r="I64" s="79">
        <f>IF(Summary!$B$6="Conservative",Assumptions!X64,IF(Summary!H61="Moderate",Assumptions!AP64,Assumptions!BH64))</f>
        <v>1.6874975145801129E-2</v>
      </c>
      <c r="J64" s="79">
        <f>IF(Summary!$B$6="Conservative",Assumptions!Y64,IF(Summary!I61="Moderate",Assumptions!AQ64,Assumptions!BI64))</f>
        <v>1.6786357242674122E-2</v>
      </c>
      <c r="K64" s="79">
        <f>IF(Summary!$B$6="Conservative",Assumptions!Z64,IF(Summary!J61="Moderate",Assumptions!AR64,Assumptions!BJ64))</f>
        <v>1.3975282677613783E-2</v>
      </c>
      <c r="L64" s="79">
        <f>IF(Summary!$B$6="Conservative",Assumptions!AA64,IF(Summary!K61="Moderate",Assumptions!AS64,Assumptions!BK64))</f>
        <v>7.8913148501685623E-3</v>
      </c>
      <c r="N64" s="52"/>
      <c r="O64" s="75"/>
      <c r="P64" s="75"/>
      <c r="Q64" s="52" t="s">
        <v>811</v>
      </c>
      <c r="R64" s="52">
        <v>1.6738390727581088E-2</v>
      </c>
      <c r="S64" s="52">
        <v>1.8418594052713715E-2</v>
      </c>
      <c r="T64" s="52">
        <v>1.9394156533988849E-2</v>
      </c>
      <c r="U64" s="52">
        <v>1.9233164129819014E-2</v>
      </c>
      <c r="V64" s="52">
        <v>2.0173298984841413E-2</v>
      </c>
      <c r="W64" s="52">
        <v>1.7130030021367201E-2</v>
      </c>
      <c r="X64" s="52">
        <v>1.6874975145801129E-2</v>
      </c>
      <c r="Y64">
        <v>1.6786357242674122E-2</v>
      </c>
      <c r="Z64">
        <v>1.3975282677613783E-2</v>
      </c>
      <c r="AA64">
        <v>7.8913148501685623E-3</v>
      </c>
      <c r="AI64" s="52" t="s">
        <v>811</v>
      </c>
      <c r="AJ64" s="52">
        <v>1.6738390727581088E-2</v>
      </c>
      <c r="AK64" s="52">
        <v>1.8418594052713715E-2</v>
      </c>
      <c r="AL64" s="52">
        <v>1.9394156533988849E-2</v>
      </c>
      <c r="AM64" s="52">
        <v>1.9233164129819014E-2</v>
      </c>
      <c r="AN64" s="52">
        <v>2.0173298984841413E-2</v>
      </c>
      <c r="AO64" s="52">
        <v>1.7130030021367201E-2</v>
      </c>
      <c r="AP64" s="52">
        <v>1.6874975145801129E-2</v>
      </c>
      <c r="AQ64">
        <v>1.6786357242674122E-2</v>
      </c>
      <c r="AR64">
        <v>1.3975282677613783E-2</v>
      </c>
      <c r="AS64">
        <v>7.8913148501685623E-3</v>
      </c>
      <c r="BA64" s="52" t="s">
        <v>811</v>
      </c>
      <c r="BB64" s="52">
        <v>1.6738390727581088E-2</v>
      </c>
      <c r="BC64" s="52">
        <v>1.8418594052713715E-2</v>
      </c>
      <c r="BD64" s="52">
        <v>1.9394156533988849E-2</v>
      </c>
      <c r="BE64" s="52">
        <v>1.9233164129819014E-2</v>
      </c>
      <c r="BF64" s="52">
        <v>2.0173298984841413E-2</v>
      </c>
      <c r="BG64" s="52">
        <v>1.7130030021367201E-2</v>
      </c>
      <c r="BH64" s="52">
        <v>1.6874975145801129E-2</v>
      </c>
      <c r="BI64">
        <v>1.6786357242674122E-2</v>
      </c>
      <c r="BJ64">
        <v>1.3975282677613783E-2</v>
      </c>
      <c r="BK64">
        <v>7.8913148501685623E-3</v>
      </c>
    </row>
    <row r="65" spans="2:63" x14ac:dyDescent="0.35">
      <c r="B65" s="48" t="s">
        <v>812</v>
      </c>
      <c r="C65" s="79">
        <f>IF(Summary!$B$6="Conservative",Assumptions!R65,IF(Summary!B62="Moderate",Assumptions!AJ65,Assumptions!BB65))</f>
        <v>0.37674728640352367</v>
      </c>
      <c r="D65" s="79">
        <f>IF(Summary!$B$6="Conservative",Assumptions!S65,IF(Summary!C62="Moderate",Assumptions!AK65,Assumptions!BC65))</f>
        <v>0.34745565041902504</v>
      </c>
      <c r="E65" s="79">
        <f>IF(Summary!$B$6="Conservative",Assumptions!T65,IF(Summary!D62="Moderate",Assumptions!AL65,Assumptions!BD65))</f>
        <v>0.354447387661459</v>
      </c>
      <c r="F65" s="79">
        <f>IF(Summary!$B$6="Conservative",Assumptions!U65,IF(Summary!E62="Moderate",Assumptions!AM65,Assumptions!BE65))</f>
        <v>0.36800918754054113</v>
      </c>
      <c r="G65" s="79">
        <f>IF(Summary!$B$6="Conservative",Assumptions!V65,IF(Summary!F62="Moderate",Assumptions!AN65,Assumptions!BF65))</f>
        <v>0.36233034630527039</v>
      </c>
      <c r="H65" s="79">
        <f>IF(Summary!$B$6="Conservative",Assumptions!W65,IF(Summary!G62="Moderate",Assumptions!AO65,Assumptions!BG65))</f>
        <v>0.35563245077806738</v>
      </c>
      <c r="I65" s="79">
        <f>IF(Summary!$B$6="Conservative",Assumptions!X65,IF(Summary!H62="Moderate",Assumptions!AP65,Assumptions!BH65))</f>
        <v>0.35051774738325953</v>
      </c>
      <c r="J65" s="79">
        <f>IF(Summary!$B$6="Conservative",Assumptions!Y65,IF(Summary!I62="Moderate",Assumptions!AQ65,Assumptions!BI65))</f>
        <v>0.33502543918879929</v>
      </c>
      <c r="K65" s="79">
        <f>IF(Summary!$B$6="Conservative",Assumptions!Z65,IF(Summary!J62="Moderate",Assumptions!AR65,Assumptions!BJ65))</f>
        <v>0.30943681871490097</v>
      </c>
      <c r="L65" s="79">
        <f>IF(Summary!$B$6="Conservative",Assumptions!AA65,IF(Summary!K62="Moderate",Assumptions!AS65,Assumptions!BK65))</f>
        <v>0.30944290248312817</v>
      </c>
      <c r="N65" s="52"/>
      <c r="O65" s="75"/>
      <c r="P65" s="75"/>
      <c r="Q65" s="52" t="s">
        <v>812</v>
      </c>
      <c r="R65" s="52">
        <v>0.37674728640352367</v>
      </c>
      <c r="S65" s="52">
        <v>0.34745565041902504</v>
      </c>
      <c r="T65" s="52">
        <v>0.354447387661459</v>
      </c>
      <c r="U65" s="52">
        <v>0.36800918754054113</v>
      </c>
      <c r="V65" s="52">
        <v>0.36233034630527039</v>
      </c>
      <c r="W65" s="52">
        <v>0.35563245077806738</v>
      </c>
      <c r="X65" s="52">
        <v>0.35051774738325953</v>
      </c>
      <c r="Y65">
        <v>0.33502543918879929</v>
      </c>
      <c r="Z65">
        <v>0.30943681871490097</v>
      </c>
      <c r="AA65">
        <v>0.30944290248312817</v>
      </c>
      <c r="AI65" s="52" t="s">
        <v>812</v>
      </c>
      <c r="AJ65" s="52">
        <v>0.37674728640352367</v>
      </c>
      <c r="AK65" s="52">
        <v>0.34745565041902504</v>
      </c>
      <c r="AL65" s="52">
        <v>0.354447387661459</v>
      </c>
      <c r="AM65" s="52">
        <v>0.36800918754054113</v>
      </c>
      <c r="AN65" s="52">
        <v>0.36233034630527039</v>
      </c>
      <c r="AO65" s="52">
        <v>0.35563245077806738</v>
      </c>
      <c r="AP65" s="52">
        <v>0.35051774738325953</v>
      </c>
      <c r="AQ65">
        <v>0.33502543918879929</v>
      </c>
      <c r="AR65">
        <v>0.30943681871490097</v>
      </c>
      <c r="AS65">
        <v>0.30944290248312817</v>
      </c>
      <c r="BA65" s="52" t="s">
        <v>812</v>
      </c>
      <c r="BB65" s="52">
        <v>0.37674728640352367</v>
      </c>
      <c r="BC65" s="52">
        <v>0.34745565041902504</v>
      </c>
      <c r="BD65" s="52">
        <v>0.354447387661459</v>
      </c>
      <c r="BE65" s="52">
        <v>0.36800918754054113</v>
      </c>
      <c r="BF65" s="52">
        <v>0.36233034630527039</v>
      </c>
      <c r="BG65" s="52">
        <v>0.35563245077806738</v>
      </c>
      <c r="BH65" s="52">
        <v>0.35051774738325953</v>
      </c>
      <c r="BI65">
        <v>0.33502543918879929</v>
      </c>
      <c r="BJ65">
        <v>0.30943681871490097</v>
      </c>
      <c r="BK65">
        <v>0.30944290248312817</v>
      </c>
    </row>
    <row r="66" spans="2:63" x14ac:dyDescent="0.35">
      <c r="B66" s="48" t="s">
        <v>813</v>
      </c>
      <c r="C66" s="79">
        <f>IF(Summary!$B$6="Conservative",Assumptions!R66,IF(Summary!B63="Moderate",Assumptions!AJ66,Assumptions!BB66))</f>
        <v>0.33346403978862954</v>
      </c>
      <c r="D66" s="79">
        <f>IF(Summary!$B$6="Conservative",Assumptions!S66,IF(Summary!C63="Moderate",Assumptions!AK66,Assumptions!BC66))</f>
        <v>0.34812542600299362</v>
      </c>
      <c r="E66" s="79">
        <f>IF(Summary!$B$6="Conservative",Assumptions!T66,IF(Summary!D63="Moderate",Assumptions!AL66,Assumptions!BD66))</f>
        <v>0.379598046477022</v>
      </c>
      <c r="F66" s="79">
        <f>IF(Summary!$B$6="Conservative",Assumptions!U66,IF(Summary!E63="Moderate",Assumptions!AM66,Assumptions!BE66))</f>
        <v>0.38377519239767888</v>
      </c>
      <c r="G66" s="79">
        <f>IF(Summary!$B$6="Conservative",Assumptions!V66,IF(Summary!F63="Moderate",Assumptions!AN66,Assumptions!BF66))</f>
        <v>0.3677622160464567</v>
      </c>
      <c r="H66" s="79">
        <f>IF(Summary!$B$6="Conservative",Assumptions!W66,IF(Summary!G63="Moderate",Assumptions!AO66,Assumptions!BG66))</f>
        <v>0.40420546321692991</v>
      </c>
      <c r="I66" s="79">
        <f>IF(Summary!$B$6="Conservative",Assumptions!X66,IF(Summary!H63="Moderate",Assumptions!AP66,Assumptions!BH66))</f>
        <v>0.39801620395387849</v>
      </c>
      <c r="J66" s="79">
        <f>IF(Summary!$B$6="Conservative",Assumptions!Y66,IF(Summary!I63="Moderate",Assumptions!AQ66,Assumptions!BI66))</f>
        <v>0.38203241521593945</v>
      </c>
      <c r="K66" s="79">
        <f>IF(Summary!$B$6="Conservative",Assumptions!Z66,IF(Summary!J63="Moderate",Assumptions!AR66,Assumptions!BJ66))</f>
        <v>0.37750132958815869</v>
      </c>
      <c r="L66" s="79">
        <f>IF(Summary!$B$6="Conservative",Assumptions!AA66,IF(Summary!K63="Moderate",Assumptions!AS66,Assumptions!BK66))</f>
        <v>0.36651074676435702</v>
      </c>
      <c r="N66" s="52"/>
      <c r="O66" s="75"/>
      <c r="P66" s="75"/>
      <c r="Q66" s="52" t="s">
        <v>813</v>
      </c>
      <c r="R66" s="52">
        <v>0.33346403978862954</v>
      </c>
      <c r="S66" s="52">
        <v>0.34812542600299362</v>
      </c>
      <c r="T66" s="52">
        <v>0.379598046477022</v>
      </c>
      <c r="U66" s="52">
        <v>0.38377519239767888</v>
      </c>
      <c r="V66" s="52">
        <v>0.3677622160464567</v>
      </c>
      <c r="W66" s="52">
        <v>0.40420546321692991</v>
      </c>
      <c r="X66" s="52">
        <v>0.39801620395387849</v>
      </c>
      <c r="Y66">
        <v>0.38203241521593945</v>
      </c>
      <c r="Z66">
        <v>0.37750132958815869</v>
      </c>
      <c r="AA66">
        <v>0.36651074676435702</v>
      </c>
      <c r="AI66" s="52" t="s">
        <v>813</v>
      </c>
      <c r="AJ66" s="52">
        <v>0.33346403978862954</v>
      </c>
      <c r="AK66" s="52">
        <v>0.34812542600299362</v>
      </c>
      <c r="AL66" s="52">
        <v>0.379598046477022</v>
      </c>
      <c r="AM66" s="52">
        <v>0.38377519239767888</v>
      </c>
      <c r="AN66" s="52">
        <v>0.3677622160464567</v>
      </c>
      <c r="AO66" s="52">
        <v>0.40420546321692991</v>
      </c>
      <c r="AP66" s="52">
        <v>0.39801620395387849</v>
      </c>
      <c r="AQ66">
        <v>0.38203241521593945</v>
      </c>
      <c r="AR66">
        <v>0.37750132958815869</v>
      </c>
      <c r="AS66">
        <v>0.36651074676435702</v>
      </c>
      <c r="BA66" s="52" t="s">
        <v>813</v>
      </c>
      <c r="BB66" s="52">
        <v>0.33346403978862954</v>
      </c>
      <c r="BC66" s="52">
        <v>0.34812542600299362</v>
      </c>
      <c r="BD66" s="52">
        <v>0.379598046477022</v>
      </c>
      <c r="BE66" s="52">
        <v>0.38377519239767888</v>
      </c>
      <c r="BF66" s="52">
        <v>0.3677622160464567</v>
      </c>
      <c r="BG66" s="52">
        <v>0.40420546321692991</v>
      </c>
      <c r="BH66" s="52">
        <v>0.39801620395387849</v>
      </c>
      <c r="BI66">
        <v>0.38203241521593945</v>
      </c>
      <c r="BJ66">
        <v>0.37750132958815869</v>
      </c>
      <c r="BK66">
        <v>0.36651074676435702</v>
      </c>
    </row>
    <row r="67" spans="2:63" x14ac:dyDescent="0.35">
      <c r="B67" s="48" t="s">
        <v>814</v>
      </c>
      <c r="C67" s="79">
        <f>IF(Summary!$B$6="Conservative",Assumptions!R67,IF(Summary!B64="Moderate",Assumptions!AJ67,Assumptions!BB67))</f>
        <v>1.0222639324452391E-2</v>
      </c>
      <c r="D67" s="79">
        <f>IF(Summary!$B$6="Conservative",Assumptions!S67,IF(Summary!C64="Moderate",Assumptions!AK67,Assumptions!BC67))</f>
        <v>5.6311716676086991E-3</v>
      </c>
      <c r="E67" s="79">
        <f>IF(Summary!$B$6="Conservative",Assumptions!T67,IF(Summary!D64="Moderate",Assumptions!AL67,Assumptions!BD67))</f>
        <v>1.9075081561511799E-3</v>
      </c>
      <c r="F67" s="79">
        <f>IF(Summary!$B$6="Conservative",Assumptions!U67,IF(Summary!E64="Moderate",Assumptions!AM67,Assumptions!BE67))</f>
        <v>2.1431548866459042E-3</v>
      </c>
      <c r="G67" s="79">
        <f>IF(Summary!$B$6="Conservative",Assumptions!V67,IF(Summary!F64="Moderate",Assumptions!AN67,Assumptions!BF67))</f>
        <v>3.216623080175359E-3</v>
      </c>
      <c r="H67" s="79">
        <f>IF(Summary!$B$6="Conservative",Assumptions!W67,IF(Summary!G64="Moderate",Assumptions!AO67,Assumptions!BG67))</f>
        <v>5.8727938252034354E-3</v>
      </c>
      <c r="I67" s="79">
        <f>IF(Summary!$B$6="Conservative",Assumptions!X67,IF(Summary!H64="Moderate",Assumptions!AP67,Assumptions!BH67))</f>
        <v>8.1359157830159443E-3</v>
      </c>
      <c r="J67" s="79">
        <f>IF(Summary!$B$6="Conservative",Assumptions!Y67,IF(Summary!I64="Moderate",Assumptions!AQ67,Assumptions!BI67))</f>
        <v>1.7412353766769181E-2</v>
      </c>
      <c r="K67" s="79">
        <f>IF(Summary!$B$6="Conservative",Assumptions!Z67,IF(Summary!J64="Moderate",Assumptions!AR67,Assumptions!BJ67))</f>
        <v>1.7889069709435355E-2</v>
      </c>
      <c r="L67" s="79">
        <f>IF(Summary!$B$6="Conservative",Assumptions!AA67,IF(Summary!K64="Moderate",Assumptions!AS67,Assumptions!BK67))</f>
        <v>2.5450987589526818E-2</v>
      </c>
      <c r="N67" s="52"/>
      <c r="O67" s="75"/>
      <c r="P67" s="75"/>
      <c r="Q67" s="52" t="s">
        <v>814</v>
      </c>
      <c r="R67" s="52">
        <v>1.0222639324452391E-2</v>
      </c>
      <c r="S67" s="52">
        <v>5.6311716676086991E-3</v>
      </c>
      <c r="T67" s="52">
        <v>1.9075081561511799E-3</v>
      </c>
      <c r="U67" s="52">
        <v>2.1431548866459042E-3</v>
      </c>
      <c r="V67" s="52">
        <v>3.216623080175359E-3</v>
      </c>
      <c r="W67" s="52">
        <v>5.8727938252034354E-3</v>
      </c>
      <c r="X67" s="52">
        <v>8.1359157830159443E-3</v>
      </c>
      <c r="Y67">
        <v>1.7412353766769181E-2</v>
      </c>
      <c r="Z67">
        <v>1.7889069709435355E-2</v>
      </c>
      <c r="AA67">
        <v>2.5450987589526818E-2</v>
      </c>
      <c r="AI67" s="52" t="s">
        <v>814</v>
      </c>
      <c r="AJ67" s="52">
        <v>1.0222639324452391E-2</v>
      </c>
      <c r="AK67" s="52">
        <v>5.6311716676086991E-3</v>
      </c>
      <c r="AL67" s="52">
        <v>1.9075081561511799E-3</v>
      </c>
      <c r="AM67" s="52">
        <v>2.1431548866459042E-3</v>
      </c>
      <c r="AN67" s="52">
        <v>3.216623080175359E-3</v>
      </c>
      <c r="AO67" s="52">
        <v>5.8727938252034354E-3</v>
      </c>
      <c r="AP67" s="52">
        <v>8.1359157830159443E-3</v>
      </c>
      <c r="AQ67">
        <v>1.7412353766769181E-2</v>
      </c>
      <c r="AR67">
        <v>1.7889069709435355E-2</v>
      </c>
      <c r="AS67">
        <v>2.5450987589526818E-2</v>
      </c>
      <c r="BA67" s="52" t="s">
        <v>814</v>
      </c>
      <c r="BB67" s="52">
        <v>1.0222639324452391E-2</v>
      </c>
      <c r="BC67" s="52">
        <v>5.6311716676086991E-3</v>
      </c>
      <c r="BD67" s="52">
        <v>1.9075081561511799E-3</v>
      </c>
      <c r="BE67" s="52">
        <v>2.1431548866459042E-3</v>
      </c>
      <c r="BF67" s="52">
        <v>3.216623080175359E-3</v>
      </c>
      <c r="BG67" s="52">
        <v>5.8727938252034354E-3</v>
      </c>
      <c r="BH67" s="52">
        <v>8.1359157830159443E-3</v>
      </c>
      <c r="BI67">
        <v>1.7412353766769181E-2</v>
      </c>
      <c r="BJ67">
        <v>1.7889069709435355E-2</v>
      </c>
      <c r="BK67">
        <v>2.5450987589526818E-2</v>
      </c>
    </row>
    <row r="68" spans="2:63" x14ac:dyDescent="0.35">
      <c r="B68" s="48" t="s">
        <v>815</v>
      </c>
      <c r="C68" s="79">
        <f>IF(Summary!$B$6="Conservative",Assumptions!R68,IF(Summary!B65="Moderate",Assumptions!AJ68,Assumptions!BB68))</f>
        <v>5.9509184109345229E-3</v>
      </c>
      <c r="D68" s="79">
        <f>IF(Summary!$B$6="Conservative",Assumptions!S68,IF(Summary!C65="Moderate",Assumptions!AK68,Assumptions!BC68))</f>
        <v>8.610336399663545E-3</v>
      </c>
      <c r="E68" s="79">
        <f>IF(Summary!$B$6="Conservative",Assumptions!T68,IF(Summary!D65="Moderate",Assumptions!AL68,Assumptions!BD68))</f>
        <v>8.1964575516424009E-3</v>
      </c>
      <c r="F68" s="79">
        <f>IF(Summary!$B$6="Conservative",Assumptions!U68,IF(Summary!E65="Moderate",Assumptions!AM68,Assumptions!BE68))</f>
        <v>7.0508854942131684E-3</v>
      </c>
      <c r="G68" s="79">
        <f>IF(Summary!$B$6="Conservative",Assumptions!V68,IF(Summary!F65="Moderate",Assumptions!AN68,Assumptions!BF68))</f>
        <v>6.7437374490619262E-3</v>
      </c>
      <c r="H68" s="79">
        <f>IF(Summary!$B$6="Conservative",Assumptions!W68,IF(Summary!G65="Moderate",Assumptions!AO68,Assumptions!BG68))</f>
        <v>6.2882196037143878E-3</v>
      </c>
      <c r="I68" s="79">
        <f>IF(Summary!$B$6="Conservative",Assumptions!X68,IF(Summary!H65="Moderate",Assumptions!AP68,Assumptions!BH68))</f>
        <v>4.0142056349808612E-3</v>
      </c>
      <c r="J68" s="79">
        <f>IF(Summary!$B$6="Conservative",Assumptions!Y68,IF(Summary!I65="Moderate",Assumptions!AQ68,Assumptions!BI68))</f>
        <v>4.2739305909222135E-3</v>
      </c>
      <c r="K68" s="79">
        <f>IF(Summary!$B$6="Conservative",Assumptions!Z68,IF(Summary!J65="Moderate",Assumptions!AR68,Assumptions!BJ68))</f>
        <v>2.427612398292504E-3</v>
      </c>
      <c r="L68" s="79">
        <f>IF(Summary!$B$6="Conservative",Assumptions!AA68,IF(Summary!K65="Moderate",Assumptions!AS68,Assumptions!BK68))</f>
        <v>3.7617991232257717E-3</v>
      </c>
      <c r="N68" s="52"/>
      <c r="O68" s="75"/>
      <c r="P68" s="75"/>
      <c r="Q68" s="52" t="s">
        <v>815</v>
      </c>
      <c r="R68" s="52">
        <v>5.9509184109345229E-3</v>
      </c>
      <c r="S68" s="52">
        <v>8.610336399663545E-3</v>
      </c>
      <c r="T68" s="52">
        <v>8.1964575516424009E-3</v>
      </c>
      <c r="U68" s="52">
        <v>7.0508854942131684E-3</v>
      </c>
      <c r="V68" s="52">
        <v>6.7437374490619262E-3</v>
      </c>
      <c r="W68" s="52">
        <v>6.2882196037143878E-3</v>
      </c>
      <c r="X68" s="52">
        <v>4.0142056349808612E-3</v>
      </c>
      <c r="Y68">
        <v>4.2739305909222135E-3</v>
      </c>
      <c r="Z68">
        <v>2.427612398292504E-3</v>
      </c>
      <c r="AA68">
        <v>3.7617991232257717E-3</v>
      </c>
      <c r="AI68" s="52" t="s">
        <v>815</v>
      </c>
      <c r="AJ68" s="52">
        <v>5.9509184109345229E-3</v>
      </c>
      <c r="AK68" s="52">
        <v>8.610336399663545E-3</v>
      </c>
      <c r="AL68" s="52">
        <v>8.1964575516424009E-3</v>
      </c>
      <c r="AM68" s="52">
        <v>7.0508854942131684E-3</v>
      </c>
      <c r="AN68" s="52">
        <v>6.7437374490619262E-3</v>
      </c>
      <c r="AO68" s="52">
        <v>6.2882196037143878E-3</v>
      </c>
      <c r="AP68" s="52">
        <v>4.0142056349808612E-3</v>
      </c>
      <c r="AQ68">
        <v>4.2739305909222135E-3</v>
      </c>
      <c r="AR68">
        <v>2.427612398292504E-3</v>
      </c>
      <c r="AS68">
        <v>3.7617991232257717E-3</v>
      </c>
      <c r="BA68" s="52" t="s">
        <v>815</v>
      </c>
      <c r="BB68" s="52">
        <v>5.9509184109345229E-3</v>
      </c>
      <c r="BC68" s="52">
        <v>8.610336399663545E-3</v>
      </c>
      <c r="BD68" s="52">
        <v>8.1964575516424009E-3</v>
      </c>
      <c r="BE68" s="52">
        <v>7.0508854942131684E-3</v>
      </c>
      <c r="BF68" s="52">
        <v>6.7437374490619262E-3</v>
      </c>
      <c r="BG68" s="52">
        <v>6.2882196037143878E-3</v>
      </c>
      <c r="BH68" s="52">
        <v>4.0142056349808612E-3</v>
      </c>
      <c r="BI68">
        <v>4.2739305909222135E-3</v>
      </c>
      <c r="BJ68">
        <v>2.427612398292504E-3</v>
      </c>
      <c r="BK68">
        <v>3.7617991232257717E-3</v>
      </c>
    </row>
    <row r="69" spans="2:63" x14ac:dyDescent="0.35">
      <c r="B69" s="48" t="s">
        <v>816</v>
      </c>
      <c r="C69" s="79">
        <f>IF(Summary!$B$6="Conservative",Assumptions!R69,IF(Summary!B66="Moderate",Assumptions!AJ69,Assumptions!BB69))</f>
        <v>1.9165518735709158E-3</v>
      </c>
      <c r="D69" s="79">
        <f>IF(Summary!$B$6="Conservative",Assumptions!S69,IF(Summary!C66="Moderate",Assumptions!AK69,Assumptions!BC69))</f>
        <v>1.6866823868610182E-3</v>
      </c>
      <c r="E69" s="79">
        <f>IF(Summary!$B$6="Conservative",Assumptions!T69,IF(Summary!D66="Moderate",Assumptions!AL69,Assumptions!BD69))</f>
        <v>2.5227632437301727E-3</v>
      </c>
      <c r="F69" s="79">
        <f>IF(Summary!$B$6="Conservative",Assumptions!U69,IF(Summary!E66="Moderate",Assumptions!AM69,Assumptions!BE69))</f>
        <v>2.235302677851843E-3</v>
      </c>
      <c r="G69" s="79">
        <f>IF(Summary!$B$6="Conservative",Assumptions!V69,IF(Summary!F66="Moderate",Assumptions!AN69,Assumptions!BF69))</f>
        <v>6.1513094134554459E-3</v>
      </c>
      <c r="H69" s="79">
        <f>IF(Summary!$B$6="Conservative",Assumptions!W69,IF(Summary!G66="Moderate",Assumptions!AO69,Assumptions!BG69))</f>
        <v>6.0662744728867245E-3</v>
      </c>
      <c r="I69" s="79">
        <f>IF(Summary!$B$6="Conservative",Assumptions!X69,IF(Summary!H66="Moderate",Assumptions!AP69,Assumptions!BH69))</f>
        <v>6.0743647412053129E-3</v>
      </c>
      <c r="J69" s="79">
        <f>IF(Summary!$B$6="Conservative",Assumptions!Y69,IF(Summary!I66="Moderate",Assumptions!AQ69,Assumptions!BI69))</f>
        <v>5.0763486080656669E-3</v>
      </c>
      <c r="K69" s="79">
        <f>IF(Summary!$B$6="Conservative",Assumptions!Z69,IF(Summary!J66="Moderate",Assumptions!AR69,Assumptions!BJ69))</f>
        <v>5.7907643661081216E-3</v>
      </c>
      <c r="L69" s="79">
        <f>IF(Summary!$B$6="Conservative",Assumptions!AA69,IF(Summary!K66="Moderate",Assumptions!AS69,Assumptions!BK69))</f>
        <v>4.4682245529576742E-3</v>
      </c>
      <c r="N69" s="52"/>
      <c r="O69" s="75"/>
      <c r="P69" s="75"/>
      <c r="Q69" s="52" t="s">
        <v>816</v>
      </c>
      <c r="R69" s="52">
        <v>1.9165518735709158E-3</v>
      </c>
      <c r="S69" s="52">
        <v>1.6866823868610182E-3</v>
      </c>
      <c r="T69" s="52">
        <v>2.5227632437301727E-3</v>
      </c>
      <c r="U69" s="52">
        <v>2.235302677851843E-3</v>
      </c>
      <c r="V69" s="52">
        <v>6.1513094134554459E-3</v>
      </c>
      <c r="W69" s="52">
        <v>6.0662744728867245E-3</v>
      </c>
      <c r="X69" s="52">
        <v>6.0743647412053129E-3</v>
      </c>
      <c r="Y69">
        <v>5.0763486080656669E-3</v>
      </c>
      <c r="Z69">
        <v>5.7907643661081216E-3</v>
      </c>
      <c r="AA69">
        <v>4.4682245529576742E-3</v>
      </c>
      <c r="AI69" s="52" t="s">
        <v>816</v>
      </c>
      <c r="AJ69" s="52">
        <v>1.9165518735709158E-3</v>
      </c>
      <c r="AK69" s="52">
        <v>1.6866823868610182E-3</v>
      </c>
      <c r="AL69" s="52">
        <v>2.5227632437301727E-3</v>
      </c>
      <c r="AM69" s="52">
        <v>2.235302677851843E-3</v>
      </c>
      <c r="AN69" s="52">
        <v>6.1513094134554459E-3</v>
      </c>
      <c r="AO69" s="52">
        <v>6.0662744728867245E-3</v>
      </c>
      <c r="AP69" s="52">
        <v>6.0743647412053129E-3</v>
      </c>
      <c r="AQ69">
        <v>5.0763486080656669E-3</v>
      </c>
      <c r="AR69">
        <v>5.7907643661081216E-3</v>
      </c>
      <c r="AS69">
        <v>4.4682245529576742E-3</v>
      </c>
      <c r="BA69" s="52" t="s">
        <v>816</v>
      </c>
      <c r="BB69" s="52">
        <v>1.9165518735709158E-3</v>
      </c>
      <c r="BC69" s="52">
        <v>1.6866823868610182E-3</v>
      </c>
      <c r="BD69" s="52">
        <v>2.5227632437301727E-3</v>
      </c>
      <c r="BE69" s="52">
        <v>2.235302677851843E-3</v>
      </c>
      <c r="BF69" s="52">
        <v>6.1513094134554459E-3</v>
      </c>
      <c r="BG69" s="52">
        <v>6.0662744728867245E-3</v>
      </c>
      <c r="BH69" s="52">
        <v>6.0743647412053129E-3</v>
      </c>
      <c r="BI69">
        <v>5.0763486080656669E-3</v>
      </c>
      <c r="BJ69">
        <v>5.7907643661081216E-3</v>
      </c>
      <c r="BK69">
        <v>4.4682245529576742E-3</v>
      </c>
    </row>
    <row r="70" spans="2:63" x14ac:dyDescent="0.35">
      <c r="B70" s="48" t="s">
        <v>817</v>
      </c>
      <c r="C70" s="79">
        <f>IF(Summary!$B$6="Conservative",Assumptions!R70,IF(Summary!B67="Moderate",Assumptions!AJ70,Assumptions!BB70))</f>
        <v>0</v>
      </c>
      <c r="D70" s="79">
        <f>IF(Summary!$B$6="Conservative",Assumptions!S70,IF(Summary!C67="Moderate",Assumptions!AK70,Assumptions!BC70))</f>
        <v>0</v>
      </c>
      <c r="E70" s="79">
        <f>IF(Summary!$B$6="Conservative",Assumptions!T70,IF(Summary!D67="Moderate",Assumptions!AL70,Assumptions!BD70))</f>
        <v>0</v>
      </c>
      <c r="F70" s="79">
        <f>IF(Summary!$B$6="Conservative",Assumptions!U70,IF(Summary!E67="Moderate",Assumptions!AM70,Assumptions!BE70))</f>
        <v>0</v>
      </c>
      <c r="G70" s="79">
        <f>IF(Summary!$B$6="Conservative",Assumptions!V70,IF(Summary!F67="Moderate",Assumptions!AN70,Assumptions!BF70))</f>
        <v>0</v>
      </c>
      <c r="H70" s="79">
        <f>IF(Summary!$B$6="Conservative",Assumptions!W70,IF(Summary!G67="Moderate",Assumptions!AO70,Assumptions!BG70))</f>
        <v>0</v>
      </c>
      <c r="I70" s="79">
        <f>IF(Summary!$B$6="Conservative",Assumptions!X70,IF(Summary!H67="Moderate",Assumptions!AP70,Assumptions!BH70))</f>
        <v>0</v>
      </c>
      <c r="J70" s="79">
        <f>IF(Summary!$B$6="Conservative",Assumptions!Y70,IF(Summary!I67="Moderate",Assumptions!AQ70,Assumptions!BI70))</f>
        <v>0</v>
      </c>
      <c r="K70" s="79">
        <f>IF(Summary!$B$6="Conservative",Assumptions!Z70,IF(Summary!J67="Moderate",Assumptions!AR70,Assumptions!BJ70))</f>
        <v>0</v>
      </c>
      <c r="L70" s="79">
        <f>IF(Summary!$B$6="Conservative",Assumptions!AA70,IF(Summary!K67="Moderate",Assumptions!AS70,Assumptions!BK70))</f>
        <v>0</v>
      </c>
      <c r="N70" s="52"/>
      <c r="O70" s="75"/>
      <c r="P70" s="75"/>
      <c r="Q70" s="52" t="s">
        <v>817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>
        <v>0</v>
      </c>
      <c r="Z70">
        <v>0</v>
      </c>
      <c r="AA70">
        <v>0</v>
      </c>
      <c r="AI70" s="52" t="s">
        <v>817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>
        <v>0</v>
      </c>
      <c r="AR70">
        <v>0</v>
      </c>
      <c r="AS70">
        <v>0</v>
      </c>
      <c r="BA70" s="52" t="s">
        <v>817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>
        <v>0</v>
      </c>
      <c r="BJ70">
        <v>0</v>
      </c>
      <c r="BK70">
        <v>0</v>
      </c>
    </row>
    <row r="71" spans="2:63" x14ac:dyDescent="0.35">
      <c r="B71" s="48" t="s">
        <v>808</v>
      </c>
      <c r="C71" s="79">
        <f>IF(Summary!$B$6="Conservative",Assumptions!R71,IF(Summary!B68="Moderate",Assumptions!AJ71,Assumptions!BB71))</f>
        <v>0</v>
      </c>
      <c r="D71" s="79">
        <f>IF(Summary!$B$6="Conservative",Assumptions!S71,IF(Summary!C68="Moderate",Assumptions!AK71,Assumptions!BC71))</f>
        <v>0</v>
      </c>
      <c r="E71" s="79">
        <f>IF(Summary!$B$6="Conservative",Assumptions!T71,IF(Summary!D68="Moderate",Assumptions!AL71,Assumptions!BD71))</f>
        <v>0</v>
      </c>
      <c r="F71" s="79">
        <f>IF(Summary!$B$6="Conservative",Assumptions!U71,IF(Summary!E68="Moderate",Assumptions!AM71,Assumptions!BE71))</f>
        <v>5.7727079536170213E-4</v>
      </c>
      <c r="G71" s="79">
        <f>IF(Summary!$B$6="Conservative",Assumptions!V71,IF(Summary!F68="Moderate",Assumptions!AN71,Assumptions!BF71))</f>
        <v>0</v>
      </c>
      <c r="H71" s="79">
        <f>IF(Summary!$B$6="Conservative",Assumptions!W71,IF(Summary!G68="Moderate",Assumptions!AO71,Assumptions!BG71))</f>
        <v>0</v>
      </c>
      <c r="I71" s="79">
        <f>IF(Summary!$B$6="Conservative",Assumptions!X71,IF(Summary!H68="Moderate",Assumptions!AP71,Assumptions!BH71))</f>
        <v>0</v>
      </c>
      <c r="J71" s="79">
        <f>IF(Summary!$B$6="Conservative",Assumptions!Y71,IF(Summary!I68="Moderate",Assumptions!AQ71,Assumptions!BI71))</f>
        <v>0</v>
      </c>
      <c r="K71" s="79">
        <f>IF(Summary!$B$6="Conservative",Assumptions!Z71,IF(Summary!J68="Moderate",Assumptions!AR71,Assumptions!BJ71))</f>
        <v>0</v>
      </c>
      <c r="L71" s="79">
        <f>IF(Summary!$B$6="Conservative",Assumptions!AA71,IF(Summary!K68="Moderate",Assumptions!AS71,Assumptions!BK71))</f>
        <v>0</v>
      </c>
      <c r="N71" s="52"/>
      <c r="O71" s="75"/>
      <c r="P71" s="75"/>
      <c r="Q71" s="52" t="s">
        <v>808</v>
      </c>
      <c r="R71" s="52">
        <v>0</v>
      </c>
      <c r="S71" s="52">
        <v>0</v>
      </c>
      <c r="T71" s="52">
        <v>0</v>
      </c>
      <c r="U71" s="52">
        <v>5.7727079536170213E-4</v>
      </c>
      <c r="V71" s="52">
        <v>0</v>
      </c>
      <c r="W71" s="52">
        <v>0</v>
      </c>
      <c r="X71" s="52">
        <v>0</v>
      </c>
      <c r="Y71">
        <v>0</v>
      </c>
      <c r="Z71">
        <v>0</v>
      </c>
      <c r="AA71">
        <v>0</v>
      </c>
      <c r="AI71" s="52" t="s">
        <v>808</v>
      </c>
      <c r="AJ71" s="52">
        <v>0</v>
      </c>
      <c r="AK71" s="52">
        <v>0</v>
      </c>
      <c r="AL71" s="52">
        <v>0</v>
      </c>
      <c r="AM71" s="52">
        <v>5.7727079536170213E-4</v>
      </c>
      <c r="AN71" s="52">
        <v>0</v>
      </c>
      <c r="AO71" s="52">
        <v>0</v>
      </c>
      <c r="AP71" s="52">
        <v>0</v>
      </c>
      <c r="AQ71">
        <v>0</v>
      </c>
      <c r="AR71">
        <v>0</v>
      </c>
      <c r="AS71">
        <v>0</v>
      </c>
      <c r="BA71" s="52" t="s">
        <v>808</v>
      </c>
      <c r="BB71" s="52">
        <v>0</v>
      </c>
      <c r="BC71" s="52">
        <v>0</v>
      </c>
      <c r="BD71" s="52">
        <v>0</v>
      </c>
      <c r="BE71" s="52">
        <v>5.7727079536170213E-4</v>
      </c>
      <c r="BF71" s="52">
        <v>0</v>
      </c>
      <c r="BG71" s="52">
        <v>0</v>
      </c>
      <c r="BH71" s="52">
        <v>0</v>
      </c>
      <c r="BI71">
        <v>0</v>
      </c>
      <c r="BJ71">
        <v>0</v>
      </c>
      <c r="BK71">
        <v>0</v>
      </c>
    </row>
    <row r="73" spans="2:63" x14ac:dyDescent="0.35">
      <c r="B73" s="70" t="s">
        <v>1053</v>
      </c>
      <c r="C73" s="71">
        <v>2010</v>
      </c>
      <c r="D73" s="71">
        <f>C73+1</f>
        <v>2011</v>
      </c>
      <c r="E73" s="71">
        <f t="shared" ref="E73" si="82">D73+1</f>
        <v>2012</v>
      </c>
      <c r="F73" s="71">
        <f t="shared" ref="F73" si="83">E73+1</f>
        <v>2013</v>
      </c>
      <c r="G73" s="71">
        <f t="shared" ref="G73" si="84">F73+1</f>
        <v>2014</v>
      </c>
      <c r="H73" s="71">
        <f t="shared" ref="H73" si="85">G73+1</f>
        <v>2015</v>
      </c>
      <c r="I73" s="71">
        <f t="shared" ref="I73" si="86">H73+1</f>
        <v>2016</v>
      </c>
      <c r="J73" s="71">
        <f t="shared" ref="J73" si="87">I73+1</f>
        <v>2017</v>
      </c>
      <c r="K73" s="71">
        <f t="shared" ref="K73" si="88">J73+1</f>
        <v>2018</v>
      </c>
      <c r="L73" s="71">
        <f t="shared" ref="L73" si="89">K73+1</f>
        <v>2019</v>
      </c>
      <c r="Q73" t="s">
        <v>1053</v>
      </c>
      <c r="R73">
        <v>2010</v>
      </c>
      <c r="S73">
        <f>R73+1</f>
        <v>2011</v>
      </c>
      <c r="T73">
        <f t="shared" ref="T73" si="90">S73+1</f>
        <v>2012</v>
      </c>
      <c r="U73">
        <f t="shared" ref="U73" si="91">T73+1</f>
        <v>2013</v>
      </c>
      <c r="V73">
        <f t="shared" ref="V73" si="92">U73+1</f>
        <v>2014</v>
      </c>
      <c r="W73">
        <f t="shared" ref="W73" si="93">V73+1</f>
        <v>2015</v>
      </c>
      <c r="X73">
        <f t="shared" ref="X73" si="94">W73+1</f>
        <v>2016</v>
      </c>
      <c r="Y73">
        <f t="shared" ref="Y73" si="95">X73+1</f>
        <v>2017</v>
      </c>
      <c r="Z73">
        <f t="shared" ref="Z73" si="96">Y73+1</f>
        <v>2018</v>
      </c>
      <c r="AA73">
        <f t="shared" ref="AA73" si="97">Z73+1</f>
        <v>2019</v>
      </c>
      <c r="AI73" t="s">
        <v>1053</v>
      </c>
      <c r="AJ73">
        <v>2010</v>
      </c>
      <c r="AK73">
        <f>AJ73+1</f>
        <v>2011</v>
      </c>
      <c r="AL73">
        <f t="shared" ref="AL73" si="98">AK73+1</f>
        <v>2012</v>
      </c>
      <c r="AM73">
        <f t="shared" ref="AM73" si="99">AL73+1</f>
        <v>2013</v>
      </c>
      <c r="AN73">
        <f t="shared" ref="AN73" si="100">AM73+1</f>
        <v>2014</v>
      </c>
      <c r="AO73">
        <f t="shared" ref="AO73" si="101">AN73+1</f>
        <v>2015</v>
      </c>
      <c r="AP73">
        <f t="shared" ref="AP73" si="102">AO73+1</f>
        <v>2016</v>
      </c>
      <c r="AQ73">
        <f t="shared" ref="AQ73" si="103">AP73+1</f>
        <v>2017</v>
      </c>
      <c r="AR73">
        <f t="shared" ref="AR73" si="104">AQ73+1</f>
        <v>2018</v>
      </c>
      <c r="AS73">
        <f t="shared" ref="AS73" si="105">AR73+1</f>
        <v>2019</v>
      </c>
      <c r="BA73" t="s">
        <v>1053</v>
      </c>
      <c r="BB73">
        <v>2010</v>
      </c>
      <c r="BC73">
        <f>BB73+1</f>
        <v>2011</v>
      </c>
      <c r="BD73">
        <f t="shared" ref="BD73" si="106">BC73+1</f>
        <v>2012</v>
      </c>
      <c r="BE73">
        <f t="shared" ref="BE73" si="107">BD73+1</f>
        <v>2013</v>
      </c>
      <c r="BF73">
        <f t="shared" ref="BF73" si="108">BE73+1</f>
        <v>2014</v>
      </c>
      <c r="BG73">
        <f t="shared" ref="BG73" si="109">BF73+1</f>
        <v>2015</v>
      </c>
      <c r="BH73">
        <f t="shared" ref="BH73" si="110">BG73+1</f>
        <v>2016</v>
      </c>
      <c r="BI73">
        <f t="shared" ref="BI73" si="111">BH73+1</f>
        <v>2017</v>
      </c>
      <c r="BJ73">
        <f t="shared" ref="BJ73" si="112">BI73+1</f>
        <v>2018</v>
      </c>
      <c r="BK73">
        <f t="shared" ref="BK73" si="113">BJ73+1</f>
        <v>2019</v>
      </c>
    </row>
    <row r="74" spans="2:63" x14ac:dyDescent="0.35">
      <c r="B74" s="49" t="s">
        <v>1054</v>
      </c>
      <c r="C74" s="79">
        <f>IF(Summary!$B$6="Conservative",Assumptions!R74,IF(Summary!B71="Moderate",Assumptions!AJ74,Assumptions!BB74))</f>
        <v>0</v>
      </c>
      <c r="D74" s="79">
        <f>IF(Summary!$B$6="Conservative",Assumptions!S74,IF(Summary!C71="Moderate",Assumptions!AK74,Assumptions!BC74))</f>
        <v>0</v>
      </c>
      <c r="E74" s="79">
        <f>IF(Summary!$B$6="Conservative",Assumptions!T74,IF(Summary!D71="Moderate",Assumptions!AL74,Assumptions!BD74))</f>
        <v>0</v>
      </c>
      <c r="F74" s="79">
        <f>IF(Summary!$B$6="Conservative",Assumptions!U74,IF(Summary!E71="Moderate",Assumptions!AM74,Assumptions!BE74))</f>
        <v>0</v>
      </c>
      <c r="G74" s="79">
        <f>IF(Summary!$B$6="Conservative",Assumptions!V74,IF(Summary!F71="Moderate",Assumptions!AN74,Assumptions!BF74))</f>
        <v>0</v>
      </c>
      <c r="H74" s="79">
        <f>IF(Summary!$B$6="Conservative",Assumptions!W74,IF(Summary!G71="Moderate",Assumptions!AO74,Assumptions!BG74))</f>
        <v>0</v>
      </c>
      <c r="I74" s="79">
        <f>IF(Summary!$B$6="Conservative",Assumptions!X74,IF(Summary!H71="Moderate",Assumptions!AP74,Assumptions!BH74))</f>
        <v>0</v>
      </c>
      <c r="J74" s="79">
        <f>IF(Summary!$B$6="Conservative",Assumptions!Y74,IF(Summary!I71="Moderate",Assumptions!AQ74,Assumptions!BI74))</f>
        <v>0</v>
      </c>
      <c r="K74" s="79">
        <f>IF(Summary!$B$6="Conservative",Assumptions!Z74,IF(Summary!J71="Moderate",Assumptions!AR74,Assumptions!BJ74))</f>
        <v>0</v>
      </c>
      <c r="L74" s="79">
        <f>IF(Summary!$B$6="Conservative",Assumptions!AA74,IF(Summary!K71="Moderate",Assumptions!AS74,Assumptions!BK74))</f>
        <v>0</v>
      </c>
      <c r="N74" s="36"/>
      <c r="O74" s="76"/>
      <c r="P74" s="76"/>
      <c r="Q74" s="36" t="s">
        <v>1054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>
        <v>0</v>
      </c>
      <c r="Y74">
        <v>0</v>
      </c>
      <c r="Z74">
        <v>0</v>
      </c>
      <c r="AA74">
        <v>0</v>
      </c>
      <c r="AI74" s="36" t="s">
        <v>1054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>
        <v>0</v>
      </c>
      <c r="AQ74">
        <v>0</v>
      </c>
      <c r="AR74">
        <v>0</v>
      </c>
      <c r="AS74">
        <v>0</v>
      </c>
      <c r="BA74" s="36" t="s">
        <v>1054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>
        <v>0</v>
      </c>
      <c r="BI74">
        <v>0</v>
      </c>
      <c r="BJ74">
        <v>0</v>
      </c>
      <c r="BK74">
        <v>0</v>
      </c>
    </row>
    <row r="75" spans="2:63" x14ac:dyDescent="0.35">
      <c r="B75" s="48" t="s">
        <v>1055</v>
      </c>
      <c r="C75" s="79">
        <f>IF(Summary!$B$6="Conservative",Assumptions!R75,IF(Summary!B72="Moderate",Assumptions!AJ75,Assumptions!BB75))</f>
        <v>0.23100096115986085</v>
      </c>
      <c r="D75" s="79">
        <f>IF(Summary!$B$6="Conservative",Assumptions!S75,IF(Summary!C72="Moderate",Assumptions!AK75,Assumptions!BC75))</f>
        <v>0.24327542090554938</v>
      </c>
      <c r="E75" s="79">
        <f>IF(Summary!$B$6="Conservative",Assumptions!T75,IF(Summary!D72="Moderate",Assumptions!AL75,Assumptions!BD75))</f>
        <v>0.21027836994191035</v>
      </c>
      <c r="F75" s="79">
        <f>IF(Summary!$B$6="Conservative",Assumptions!U75,IF(Summary!E72="Moderate",Assumptions!AM75,Assumptions!BE75))</f>
        <v>0.19601599442095144</v>
      </c>
      <c r="G75" s="79">
        <f>IF(Summary!$B$6="Conservative",Assumptions!V75,IF(Summary!F72="Moderate",Assumptions!AN75,Assumptions!BF75))</f>
        <v>0.21223880671031078</v>
      </c>
      <c r="H75" s="79">
        <f>IF(Summary!$B$6="Conservative",Assumptions!W75,IF(Summary!G72="Moderate",Assumptions!AO75,Assumptions!BG75))</f>
        <v>0.18325788508166674</v>
      </c>
      <c r="I75" s="79">
        <f>IF(Summary!$B$6="Conservative",Assumptions!X75,IF(Summary!H72="Moderate",Assumptions!AP75,Assumptions!BH75))</f>
        <v>0.20357751009093775</v>
      </c>
      <c r="J75" s="79">
        <f>IF(Summary!$B$6="Conservative",Assumptions!Y75,IF(Summary!I72="Moderate",Assumptions!AQ75,Assumptions!BI75))</f>
        <v>0.21954782366269507</v>
      </c>
      <c r="K75" s="79">
        <f>IF(Summary!$B$6="Conservative",Assumptions!Z75,IF(Summary!J72="Moderate",Assumptions!AR75,Assumptions!BJ75))</f>
        <v>0.2562328262120353</v>
      </c>
      <c r="L75" s="79">
        <f>IF(Summary!$B$6="Conservative",Assumptions!AA75,IF(Summary!K72="Moderate",Assumptions!AS75,Assumptions!BK75))</f>
        <v>0.25977462612370994</v>
      </c>
      <c r="N75" s="36"/>
      <c r="O75" s="76"/>
      <c r="P75" s="76"/>
      <c r="Q75" s="36" t="s">
        <v>1055</v>
      </c>
      <c r="R75" s="36">
        <v>0.23100096115986085</v>
      </c>
      <c r="S75" s="36">
        <v>0.24327542090554938</v>
      </c>
      <c r="T75" s="36">
        <v>0.21027836994191035</v>
      </c>
      <c r="U75" s="36">
        <v>0.19601599442095144</v>
      </c>
      <c r="V75" s="36">
        <v>0.21223880671031078</v>
      </c>
      <c r="W75" s="36">
        <v>0.18325788508166674</v>
      </c>
      <c r="X75">
        <v>0.20357751009093775</v>
      </c>
      <c r="Y75">
        <v>0.21954782366269507</v>
      </c>
      <c r="Z75">
        <v>0.2562328262120353</v>
      </c>
      <c r="AA75">
        <v>0.25977462612370994</v>
      </c>
      <c r="AI75" s="36" t="s">
        <v>1055</v>
      </c>
      <c r="AJ75" s="36">
        <v>0.23100096115986085</v>
      </c>
      <c r="AK75" s="36">
        <v>0.24327542090554938</v>
      </c>
      <c r="AL75" s="36">
        <v>0.21027836994191035</v>
      </c>
      <c r="AM75" s="36">
        <v>0.19601599442095144</v>
      </c>
      <c r="AN75" s="36">
        <v>0.21223880671031078</v>
      </c>
      <c r="AO75" s="36">
        <v>0.18325788508166674</v>
      </c>
      <c r="AP75">
        <v>0.20357751009093775</v>
      </c>
      <c r="AQ75">
        <v>0.21954782366269507</v>
      </c>
      <c r="AR75">
        <v>0.2562328262120353</v>
      </c>
      <c r="AS75">
        <v>0.25977462612370994</v>
      </c>
      <c r="BA75" s="36" t="s">
        <v>1055</v>
      </c>
      <c r="BB75" s="36">
        <v>0.23100096115986085</v>
      </c>
      <c r="BC75" s="36">
        <v>0.24327542090554938</v>
      </c>
      <c r="BD75" s="36">
        <v>0.21027836994191035</v>
      </c>
      <c r="BE75" s="36">
        <v>0.19601599442095144</v>
      </c>
      <c r="BF75" s="36">
        <v>0.21223880671031078</v>
      </c>
      <c r="BG75" s="36">
        <v>0.18325788508166674</v>
      </c>
      <c r="BH75">
        <v>0.20357751009093775</v>
      </c>
      <c r="BI75">
        <v>0.21954782366269507</v>
      </c>
      <c r="BJ75">
        <v>0.2562328262120353</v>
      </c>
      <c r="BK75">
        <v>0.25977462612370994</v>
      </c>
    </row>
    <row r="76" spans="2:63" x14ac:dyDescent="0.35">
      <c r="B76" s="48" t="s">
        <v>1056</v>
      </c>
      <c r="C76" s="79">
        <f>IF(Summary!$B$6="Conservative",Assumptions!R76,IF(Summary!B73="Moderate",Assumptions!AJ76,Assumptions!BB76))</f>
        <v>1.0337526139022537E-3</v>
      </c>
      <c r="D76" s="79">
        <f>IF(Summary!$B$6="Conservative",Assumptions!S76,IF(Summary!C73="Moderate",Assumptions!AK76,Assumptions!BC76))</f>
        <v>9.8795829048085068E-4</v>
      </c>
      <c r="E76" s="79">
        <f>IF(Summary!$B$6="Conservative",Assumptions!T76,IF(Summary!D73="Moderate",Assumptions!AL76,Assumptions!BD76))</f>
        <v>1.1075280242576545E-3</v>
      </c>
      <c r="F76" s="79">
        <f>IF(Summary!$B$6="Conservative",Assumptions!U76,IF(Summary!E73="Moderate",Assumptions!AM76,Assumptions!BE76))</f>
        <v>2.8734994212826663E-4</v>
      </c>
      <c r="G76" s="79">
        <f>IF(Summary!$B$6="Conservative",Assumptions!V76,IF(Summary!F73="Moderate",Assumptions!AN76,Assumptions!BF76))</f>
        <v>9.0410248238786874E-4</v>
      </c>
      <c r="H76" s="79">
        <f>IF(Summary!$B$6="Conservative",Assumptions!W76,IF(Summary!G73="Moderate",Assumptions!AO76,Assumptions!BG76))</f>
        <v>6.8160675733076664E-4</v>
      </c>
      <c r="I76" s="79">
        <f>IF(Summary!$B$6="Conservative",Assumptions!X76,IF(Summary!H73="Moderate",Assumptions!AP76,Assumptions!BH76))</f>
        <v>6.8714032145725571E-4</v>
      </c>
      <c r="J76" s="79">
        <f>IF(Summary!$B$6="Conservative",Assumptions!Y76,IF(Summary!I73="Moderate",Assumptions!AQ76,Assumptions!BI76))</f>
        <v>7.4088782651810002E-4</v>
      </c>
      <c r="K76" s="79">
        <f>IF(Summary!$B$6="Conservative",Assumptions!Z76,IF(Summary!J73="Moderate",Assumptions!AR76,Assumptions!BJ76))</f>
        <v>7.2123287839753563E-4</v>
      </c>
      <c r="L76" s="79">
        <f>IF(Summary!$B$6="Conservative",Assumptions!AA76,IF(Summary!K73="Moderate",Assumptions!AS76,Assumptions!BK76))</f>
        <v>6.921308886028108E-4</v>
      </c>
      <c r="N76" s="36"/>
      <c r="O76" s="76"/>
      <c r="P76" s="76"/>
      <c r="Q76" s="36" t="s">
        <v>1056</v>
      </c>
      <c r="R76" s="36">
        <v>1.0337526139022537E-3</v>
      </c>
      <c r="S76" s="36">
        <v>9.8795829048085068E-4</v>
      </c>
      <c r="T76" s="36">
        <v>1.1075280242576545E-3</v>
      </c>
      <c r="U76" s="36">
        <v>2.8734994212826663E-4</v>
      </c>
      <c r="V76" s="36">
        <v>9.0410248238786874E-4</v>
      </c>
      <c r="W76" s="36">
        <v>6.8160675733076664E-4</v>
      </c>
      <c r="X76">
        <v>6.8714032145725571E-4</v>
      </c>
      <c r="Y76">
        <v>7.4088782651810002E-4</v>
      </c>
      <c r="Z76">
        <v>7.2123287839753563E-4</v>
      </c>
      <c r="AA76">
        <v>6.921308886028108E-4</v>
      </c>
      <c r="AI76" s="36" t="s">
        <v>1056</v>
      </c>
      <c r="AJ76" s="36">
        <v>1.0337526139022537E-3</v>
      </c>
      <c r="AK76" s="36">
        <v>9.8795829048085068E-4</v>
      </c>
      <c r="AL76" s="36">
        <v>1.1075280242576545E-3</v>
      </c>
      <c r="AM76" s="36">
        <v>2.8734994212826663E-4</v>
      </c>
      <c r="AN76" s="36">
        <v>9.0410248238786874E-4</v>
      </c>
      <c r="AO76" s="36">
        <v>6.8160675733076664E-4</v>
      </c>
      <c r="AP76">
        <v>6.8714032145725571E-4</v>
      </c>
      <c r="AQ76">
        <v>7.4088782651810002E-4</v>
      </c>
      <c r="AR76">
        <v>7.2123287839753563E-4</v>
      </c>
      <c r="AS76">
        <v>6.921308886028108E-4</v>
      </c>
      <c r="BA76" s="36" t="s">
        <v>1056</v>
      </c>
      <c r="BB76" s="36">
        <v>1.0337526139022537E-3</v>
      </c>
      <c r="BC76" s="36">
        <v>9.8795829048085068E-4</v>
      </c>
      <c r="BD76" s="36">
        <v>1.1075280242576545E-3</v>
      </c>
      <c r="BE76" s="36">
        <v>2.8734994212826663E-4</v>
      </c>
      <c r="BF76" s="36">
        <v>9.0410248238786874E-4</v>
      </c>
      <c r="BG76" s="36">
        <v>6.8160675733076664E-4</v>
      </c>
      <c r="BH76">
        <v>6.8714032145725571E-4</v>
      </c>
      <c r="BI76">
        <v>7.4088782651810002E-4</v>
      </c>
      <c r="BJ76">
        <v>7.2123287839753563E-4</v>
      </c>
      <c r="BK76">
        <v>6.921308886028108E-4</v>
      </c>
    </row>
    <row r="77" spans="2:63" x14ac:dyDescent="0.35">
      <c r="B77" s="48" t="s">
        <v>1057</v>
      </c>
      <c r="C77" s="79">
        <f>IF(Summary!$B$6="Conservative",Assumptions!R77,IF(Summary!B74="Moderate",Assumptions!AJ77,Assumptions!BB77))</f>
        <v>5.6396558017536753E-4</v>
      </c>
      <c r="D77" s="79">
        <f>IF(Summary!$B$6="Conservative",Assumptions!S77,IF(Summary!C74="Moderate",Assumptions!AK77,Assumptions!BC77))</f>
        <v>4.4913658225106636E-4</v>
      </c>
      <c r="E77" s="79">
        <f>IF(Summary!$B$6="Conservative",Assumptions!T77,IF(Summary!D74="Moderate",Assumptions!AL77,Assumptions!BD77))</f>
        <v>3.8905847180230161E-4</v>
      </c>
      <c r="F77" s="79">
        <f>IF(Summary!$B$6="Conservative",Assumptions!U77,IF(Summary!E74="Moderate",Assumptions!AM77,Assumptions!BE77))</f>
        <v>3.1431267852302999E-4</v>
      </c>
      <c r="G77" s="79">
        <f>IF(Summary!$B$6="Conservative",Assumptions!V77,IF(Summary!F74="Moderate",Assumptions!AN77,Assumptions!BF77))</f>
        <v>3.3787717866577775E-4</v>
      </c>
      <c r="H77" s="79">
        <f>IF(Summary!$B$6="Conservative",Assumptions!W77,IF(Summary!G74="Moderate",Assumptions!AO77,Assumptions!BG77))</f>
        <v>3.0847847920840039E-4</v>
      </c>
      <c r="I77" s="79">
        <f>IF(Summary!$B$6="Conservative",Assumptions!X77,IF(Summary!H74="Moderate",Assumptions!AP77,Assumptions!BH77))</f>
        <v>2.1527360484105133E-4</v>
      </c>
      <c r="J77" s="79">
        <f>IF(Summary!$B$6="Conservative",Assumptions!Y77,IF(Summary!I74="Moderate",Assumptions!AQ77,Assumptions!BI77))</f>
        <v>2.9859730817037399E-4</v>
      </c>
      <c r="K77" s="79">
        <f>IF(Summary!$B$6="Conservative",Assumptions!Z77,IF(Summary!J74="Moderate",Assumptions!AR77,Assumptions!BJ77))</f>
        <v>2.2132583781583055E-4</v>
      </c>
      <c r="L77" s="79">
        <f>IF(Summary!$B$6="Conservative",Assumptions!AA77,IF(Summary!K74="Moderate",Assumptions!AS77,Assumptions!BK77))</f>
        <v>3.6633724089856504E-4</v>
      </c>
      <c r="N77" s="36"/>
      <c r="O77" s="76"/>
      <c r="P77" s="76"/>
      <c r="Q77" s="36" t="s">
        <v>1057</v>
      </c>
      <c r="R77" s="36">
        <v>5.6396558017536753E-4</v>
      </c>
      <c r="S77" s="36">
        <v>4.4913658225106636E-4</v>
      </c>
      <c r="T77" s="36">
        <v>3.8905847180230161E-4</v>
      </c>
      <c r="U77" s="36">
        <v>3.1431267852302999E-4</v>
      </c>
      <c r="V77" s="36">
        <v>3.3787717866577775E-4</v>
      </c>
      <c r="W77" s="36">
        <v>3.0847847920840039E-4</v>
      </c>
      <c r="X77">
        <v>2.1527360484105133E-4</v>
      </c>
      <c r="Y77">
        <v>2.9859730817037399E-4</v>
      </c>
      <c r="Z77">
        <v>2.2132583781583055E-4</v>
      </c>
      <c r="AA77">
        <v>3.6633724089856504E-4</v>
      </c>
      <c r="AI77" s="36" t="s">
        <v>1057</v>
      </c>
      <c r="AJ77" s="36">
        <v>5.6396558017536753E-4</v>
      </c>
      <c r="AK77" s="36">
        <v>4.4913658225106636E-4</v>
      </c>
      <c r="AL77" s="36">
        <v>3.8905847180230161E-4</v>
      </c>
      <c r="AM77" s="36">
        <v>3.1431267852302999E-4</v>
      </c>
      <c r="AN77" s="36">
        <v>3.3787717866577775E-4</v>
      </c>
      <c r="AO77" s="36">
        <v>3.0847847920840039E-4</v>
      </c>
      <c r="AP77">
        <v>2.1527360484105133E-4</v>
      </c>
      <c r="AQ77">
        <v>2.9859730817037399E-4</v>
      </c>
      <c r="AR77">
        <v>2.2132583781583055E-4</v>
      </c>
      <c r="AS77">
        <v>3.6633724089856504E-4</v>
      </c>
      <c r="BA77" s="36" t="s">
        <v>1057</v>
      </c>
      <c r="BB77" s="36">
        <v>5.6396558017536753E-4</v>
      </c>
      <c r="BC77" s="36">
        <v>4.4913658225106636E-4</v>
      </c>
      <c r="BD77" s="36">
        <v>3.8905847180230161E-4</v>
      </c>
      <c r="BE77" s="36">
        <v>3.1431267852302999E-4</v>
      </c>
      <c r="BF77" s="36">
        <v>3.3787717866577775E-4</v>
      </c>
      <c r="BG77" s="36">
        <v>3.0847847920840039E-4</v>
      </c>
      <c r="BH77">
        <v>2.1527360484105133E-4</v>
      </c>
      <c r="BI77">
        <v>2.9859730817037399E-4</v>
      </c>
      <c r="BJ77">
        <v>2.2132583781583055E-4</v>
      </c>
      <c r="BK77">
        <v>3.6633724089856504E-4</v>
      </c>
    </row>
    <row r="78" spans="2:63" x14ac:dyDescent="0.35">
      <c r="B78" s="48" t="s">
        <v>1058</v>
      </c>
      <c r="C78" s="79">
        <f>IF(Summary!$B$6="Conservative",Assumptions!R78,IF(Summary!B75="Moderate",Assumptions!AJ78,Assumptions!BB78))</f>
        <v>0</v>
      </c>
      <c r="D78" s="79">
        <f>IF(Summary!$B$6="Conservative",Assumptions!S78,IF(Summary!C75="Moderate",Assumptions!AK78,Assumptions!BC78))</f>
        <v>0</v>
      </c>
      <c r="E78" s="79">
        <f>IF(Summary!$B$6="Conservative",Assumptions!T78,IF(Summary!D75="Moderate",Assumptions!AL78,Assumptions!BD78))</f>
        <v>0</v>
      </c>
      <c r="F78" s="79">
        <f>IF(Summary!$B$6="Conservative",Assumptions!U78,IF(Summary!E75="Moderate",Assumptions!AM78,Assumptions!BE78))</f>
        <v>0</v>
      </c>
      <c r="G78" s="79">
        <f>IF(Summary!$B$6="Conservative",Assumptions!V78,IF(Summary!F75="Moderate",Assumptions!AN78,Assumptions!BF78))</f>
        <v>0</v>
      </c>
      <c r="H78" s="79">
        <f>IF(Summary!$B$6="Conservative",Assumptions!W78,IF(Summary!G75="Moderate",Assumptions!AO78,Assumptions!BG78))</f>
        <v>0</v>
      </c>
      <c r="I78" s="79">
        <f>IF(Summary!$B$6="Conservative",Assumptions!X78,IF(Summary!H75="Moderate",Assumptions!AP78,Assumptions!BH78))</f>
        <v>0</v>
      </c>
      <c r="J78" s="79">
        <f>IF(Summary!$B$6="Conservative",Assumptions!Y78,IF(Summary!I75="Moderate",Assumptions!AQ78,Assumptions!BI78))</f>
        <v>0</v>
      </c>
      <c r="K78" s="79">
        <f>IF(Summary!$B$6="Conservative",Assumptions!Z78,IF(Summary!J75="Moderate",Assumptions!AR78,Assumptions!BJ78))</f>
        <v>0</v>
      </c>
      <c r="L78" s="79">
        <f>IF(Summary!$B$6="Conservative",Assumptions!AA78,IF(Summary!K75="Moderate",Assumptions!AS78,Assumptions!BK78))</f>
        <v>0</v>
      </c>
      <c r="N78" s="36"/>
      <c r="O78" s="76"/>
      <c r="P78" s="76"/>
      <c r="Q78" s="36" t="s">
        <v>1058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>
        <v>0</v>
      </c>
      <c r="Y78">
        <v>0</v>
      </c>
      <c r="Z78">
        <v>0</v>
      </c>
      <c r="AA78">
        <v>0</v>
      </c>
      <c r="AI78" s="36" t="s">
        <v>1058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>
        <v>0</v>
      </c>
      <c r="AQ78">
        <v>0</v>
      </c>
      <c r="AR78">
        <v>0</v>
      </c>
      <c r="AS78">
        <v>0</v>
      </c>
      <c r="BA78" s="36" t="s">
        <v>1058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>
        <v>0</v>
      </c>
      <c r="BI78">
        <v>0</v>
      </c>
      <c r="BJ78">
        <v>0</v>
      </c>
      <c r="BK78">
        <v>0</v>
      </c>
    </row>
    <row r="79" spans="2:63" x14ac:dyDescent="0.35">
      <c r="B79" s="48" t="s">
        <v>1059</v>
      </c>
      <c r="C79" s="79">
        <f>IF(Summary!$B$6="Conservative",Assumptions!R79,IF(Summary!B76="Moderate",Assumptions!AJ79,Assumptions!BB79))</f>
        <v>0</v>
      </c>
      <c r="D79" s="79">
        <f>IF(Summary!$B$6="Conservative",Assumptions!S79,IF(Summary!C76="Moderate",Assumptions!AK79,Assumptions!BC79))</f>
        <v>0</v>
      </c>
      <c r="E79" s="79">
        <f>IF(Summary!$B$6="Conservative",Assumptions!T79,IF(Summary!D76="Moderate",Assumptions!AL79,Assumptions!BD79))</f>
        <v>0</v>
      </c>
      <c r="F79" s="79">
        <f>IF(Summary!$B$6="Conservative",Assumptions!U79,IF(Summary!E76="Moderate",Assumptions!AM79,Assumptions!BE79))</f>
        <v>0</v>
      </c>
      <c r="G79" s="79">
        <f>IF(Summary!$B$6="Conservative",Assumptions!V79,IF(Summary!F76="Moderate",Assumptions!AN79,Assumptions!BF79))</f>
        <v>0</v>
      </c>
      <c r="H79" s="79">
        <f>IF(Summary!$B$6="Conservative",Assumptions!W79,IF(Summary!G76="Moderate",Assumptions!AO79,Assumptions!BG79))</f>
        <v>0</v>
      </c>
      <c r="I79" s="79">
        <f>IF(Summary!$B$6="Conservative",Assumptions!X79,IF(Summary!H76="Moderate",Assumptions!AP79,Assumptions!BH79))</f>
        <v>0</v>
      </c>
      <c r="J79" s="79">
        <f>IF(Summary!$B$6="Conservative",Assumptions!Y79,IF(Summary!I76="Moderate",Assumptions!AQ79,Assumptions!BI79))</f>
        <v>0</v>
      </c>
      <c r="K79" s="79">
        <f>IF(Summary!$B$6="Conservative",Assumptions!Z79,IF(Summary!J76="Moderate",Assumptions!AR79,Assumptions!BJ79))</f>
        <v>0</v>
      </c>
      <c r="L79" s="79">
        <f>IF(Summary!$B$6="Conservative",Assumptions!AA79,IF(Summary!K76="Moderate",Assumptions!AS79,Assumptions!BK79))</f>
        <v>0</v>
      </c>
      <c r="N79" s="36"/>
      <c r="O79" s="76"/>
      <c r="P79" s="76"/>
      <c r="Q79" s="36" t="s">
        <v>1059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>
        <v>0</v>
      </c>
      <c r="Y79">
        <v>0</v>
      </c>
      <c r="Z79">
        <v>0</v>
      </c>
      <c r="AA79">
        <v>0</v>
      </c>
      <c r="AI79" s="36" t="s">
        <v>1059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>
        <v>0</v>
      </c>
      <c r="AQ79">
        <v>0</v>
      </c>
      <c r="AR79">
        <v>0</v>
      </c>
      <c r="AS79">
        <v>0</v>
      </c>
      <c r="BA79" s="36" t="s">
        <v>1059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>
        <v>0</v>
      </c>
      <c r="BI79">
        <v>0</v>
      </c>
      <c r="BJ79">
        <v>0</v>
      </c>
      <c r="BK79">
        <v>0</v>
      </c>
    </row>
    <row r="80" spans="2:63" x14ac:dyDescent="0.35">
      <c r="B80" s="48" t="s">
        <v>1060</v>
      </c>
      <c r="C80" s="79">
        <f>IF(Summary!$B$6="Conservative",Assumptions!R80,IF(Summary!B77="Moderate",Assumptions!AJ80,Assumptions!BB80))</f>
        <v>2.8128621869534111E-5</v>
      </c>
      <c r="D80" s="79">
        <f>IF(Summary!$B$6="Conservative",Assumptions!S80,IF(Summary!C77="Moderate",Assumptions!AK80,Assumptions!BC80))</f>
        <v>2.4754900573402771E-5</v>
      </c>
      <c r="E80" s="79">
        <f>IF(Summary!$B$6="Conservative",Assumptions!T80,IF(Summary!D77="Moderate",Assumptions!AL80,Assumptions!BD80))</f>
        <v>3.7025793211132518E-5</v>
      </c>
      <c r="F80" s="79">
        <f>IF(Summary!$B$6="Conservative",Assumptions!U80,IF(Summary!E77="Moderate",Assumptions!AM80,Assumptions!BE80))</f>
        <v>3.2806825975495822E-5</v>
      </c>
      <c r="G80" s="79">
        <f>IF(Summary!$B$6="Conservative",Assumptions!V80,IF(Summary!F77="Moderate",Assumptions!AN80,Assumptions!BF80))</f>
        <v>1.9299637104469456E-4</v>
      </c>
      <c r="H80" s="79">
        <f>IF(Summary!$B$6="Conservative",Assumptions!W80,IF(Summary!G77="Moderate",Assumptions!AO80,Assumptions!BG80))</f>
        <v>2.2900156954588232E-4</v>
      </c>
      <c r="I80" s="79">
        <f>IF(Summary!$B$6="Conservative",Assumptions!X80,IF(Summary!H77="Moderate",Assumptions!AP80,Assumptions!BH80))</f>
        <v>3.0651188879431031E-3</v>
      </c>
      <c r="J80" s="79">
        <f>IF(Summary!$B$6="Conservative",Assumptions!Y80,IF(Summary!I77="Moderate",Assumptions!AQ80,Assumptions!BI80))</f>
        <v>1.1435928665983643E-2</v>
      </c>
      <c r="K80" s="79">
        <f>IF(Summary!$B$6="Conservative",Assumptions!Z80,IF(Summary!J77="Moderate",Assumptions!AR80,Assumptions!BJ80))</f>
        <v>1.0242243660951602E-2</v>
      </c>
      <c r="L80" s="79">
        <f>IF(Summary!$B$6="Conservative",Assumptions!AA80,IF(Summary!K77="Moderate",Assumptions!AS80,Assumptions!BK80))</f>
        <v>1.0404704253478027E-2</v>
      </c>
      <c r="N80" s="36"/>
      <c r="O80" s="76"/>
      <c r="P80" s="76"/>
      <c r="Q80" s="36" t="s">
        <v>1060</v>
      </c>
      <c r="R80" s="36">
        <v>2.8128621869534111E-5</v>
      </c>
      <c r="S80" s="36">
        <v>2.4754900573402771E-5</v>
      </c>
      <c r="T80" s="36">
        <v>3.7025793211132518E-5</v>
      </c>
      <c r="U80" s="36">
        <v>3.2806825975495822E-5</v>
      </c>
      <c r="V80" s="36">
        <v>1.9299637104469456E-4</v>
      </c>
      <c r="W80" s="36">
        <v>2.2900156954588232E-4</v>
      </c>
      <c r="X80">
        <v>3.0651188879431031E-3</v>
      </c>
      <c r="Y80">
        <v>1.1435928665983643E-2</v>
      </c>
      <c r="Z80">
        <v>1.0242243660951602E-2</v>
      </c>
      <c r="AA80">
        <v>1.0404704253478027E-2</v>
      </c>
      <c r="AI80" s="36" t="s">
        <v>1060</v>
      </c>
      <c r="AJ80" s="36">
        <v>2.8128621869534111E-5</v>
      </c>
      <c r="AK80" s="36">
        <v>2.4754900573402771E-5</v>
      </c>
      <c r="AL80" s="36">
        <v>3.7025793211132518E-5</v>
      </c>
      <c r="AM80" s="36">
        <v>3.2806825975495822E-5</v>
      </c>
      <c r="AN80" s="36">
        <v>1.9299637104469456E-4</v>
      </c>
      <c r="AO80" s="36">
        <v>2.2900156954588232E-4</v>
      </c>
      <c r="AP80">
        <v>3.0651188879431031E-3</v>
      </c>
      <c r="AQ80">
        <v>1.1435928665983643E-2</v>
      </c>
      <c r="AR80">
        <v>1.0242243660951602E-2</v>
      </c>
      <c r="AS80">
        <v>1.0404704253478027E-2</v>
      </c>
      <c r="BA80" s="36" t="s">
        <v>1060</v>
      </c>
      <c r="BB80" s="36">
        <v>2.8128621869534111E-5</v>
      </c>
      <c r="BC80" s="36">
        <v>2.4754900573402771E-5</v>
      </c>
      <c r="BD80" s="36">
        <v>3.7025793211132518E-5</v>
      </c>
      <c r="BE80" s="36">
        <v>3.2806825975495822E-5</v>
      </c>
      <c r="BF80" s="36">
        <v>1.9299637104469456E-4</v>
      </c>
      <c r="BG80" s="36">
        <v>2.2900156954588232E-4</v>
      </c>
      <c r="BH80">
        <v>3.0651188879431031E-3</v>
      </c>
      <c r="BI80">
        <v>1.1435928665983643E-2</v>
      </c>
      <c r="BJ80">
        <v>1.0242243660951602E-2</v>
      </c>
      <c r="BK80">
        <v>1.0404704253478027E-2</v>
      </c>
    </row>
    <row r="81" spans="2:63" x14ac:dyDescent="0.35">
      <c r="B81" s="48" t="s">
        <v>1061</v>
      </c>
      <c r="C81" s="79">
        <f>IF(Summary!$B$6="Conservative",Assumptions!R81,IF(Summary!B78="Moderate",Assumptions!AJ81,Assumptions!BB81))</f>
        <v>0.74860249279996238</v>
      </c>
      <c r="D81" s="79">
        <f>IF(Summary!$B$6="Conservative",Assumptions!S81,IF(Summary!C78="Moderate",Assumptions!AK81,Assumptions!BC81))</f>
        <v>0.72998113322886926</v>
      </c>
      <c r="E81" s="79">
        <f>IF(Summary!$B$6="Conservative",Assumptions!T81,IF(Summary!D78="Moderate",Assumptions!AL81,Assumptions!BD81))</f>
        <v>0.76371510522914576</v>
      </c>
      <c r="F81" s="79">
        <f>IF(Summary!$B$6="Conservative",Assumptions!U81,IF(Summary!E78="Moderate",Assumptions!AM81,Assumptions!BE81))</f>
        <v>0.78374786037471855</v>
      </c>
      <c r="G81" s="79">
        <f>IF(Summary!$B$6="Conservative",Assumptions!V81,IF(Summary!F78="Moderate",Assumptions!AN81,Assumptions!BF81))</f>
        <v>0.76709983074263366</v>
      </c>
      <c r="H81" s="79">
        <f>IF(Summary!$B$6="Conservative",Assumptions!W81,IF(Summary!G78="Moderate",Assumptions!AO81,Assumptions!BG81))</f>
        <v>0.79790017925466161</v>
      </c>
      <c r="I81" s="79">
        <f>IF(Summary!$B$6="Conservative",Assumptions!X81,IF(Summary!H78="Moderate",Assumptions!AP81,Assumptions!BH81))</f>
        <v>0.77627771981250726</v>
      </c>
      <c r="J81" s="79">
        <f>IF(Summary!$B$6="Conservative",Assumptions!Y81,IF(Summary!I78="Moderate",Assumptions!AQ81,Assumptions!BI81))</f>
        <v>0.7452998823668604</v>
      </c>
      <c r="K81" s="79">
        <f>IF(Summary!$B$6="Conservative",Assumptions!Z81,IF(Summary!J78="Moderate",Assumptions!AR81,Assumptions!BJ81))</f>
        <v>0.71975644266657213</v>
      </c>
      <c r="L81" s="79">
        <f>IF(Summary!$B$6="Conservative",Assumptions!AA81,IF(Summary!K78="Moderate",Assumptions!AS81,Assumptions!BK81))</f>
        <v>0.71359570840103148</v>
      </c>
      <c r="N81" s="36"/>
      <c r="O81" s="76"/>
      <c r="P81" s="76"/>
      <c r="Q81" s="36" t="s">
        <v>1061</v>
      </c>
      <c r="R81" s="36">
        <v>0.74860249279996238</v>
      </c>
      <c r="S81" s="36">
        <v>0.72998113322886926</v>
      </c>
      <c r="T81" s="36">
        <v>0.76371510522914576</v>
      </c>
      <c r="U81" s="36">
        <v>0.78374786037471855</v>
      </c>
      <c r="V81" s="36">
        <v>0.76709983074263366</v>
      </c>
      <c r="W81" s="36">
        <v>0.79790017925466161</v>
      </c>
      <c r="X81">
        <v>0.77627771981250726</v>
      </c>
      <c r="Y81">
        <v>0.7452998823668604</v>
      </c>
      <c r="Z81">
        <v>0.71975644266657213</v>
      </c>
      <c r="AA81">
        <v>0.71359570840103148</v>
      </c>
      <c r="AI81" s="36" t="s">
        <v>1061</v>
      </c>
      <c r="AJ81" s="36">
        <v>0.74860249279996238</v>
      </c>
      <c r="AK81" s="36">
        <v>0.72998113322886926</v>
      </c>
      <c r="AL81" s="36">
        <v>0.76371510522914576</v>
      </c>
      <c r="AM81" s="36">
        <v>0.78374786037471855</v>
      </c>
      <c r="AN81" s="36">
        <v>0.76709983074263366</v>
      </c>
      <c r="AO81" s="36">
        <v>0.79790017925466161</v>
      </c>
      <c r="AP81">
        <v>0.77627771981250726</v>
      </c>
      <c r="AQ81">
        <v>0.7452998823668604</v>
      </c>
      <c r="AR81">
        <v>0.71975644266657213</v>
      </c>
      <c r="AS81">
        <v>0.71359570840103148</v>
      </c>
      <c r="BA81" s="36" t="s">
        <v>1061</v>
      </c>
      <c r="BB81" s="36">
        <v>0.74860249279996238</v>
      </c>
      <c r="BC81" s="36">
        <v>0.72998113322886926</v>
      </c>
      <c r="BD81" s="36">
        <v>0.76371510522914576</v>
      </c>
      <c r="BE81" s="36">
        <v>0.78374786037471855</v>
      </c>
      <c r="BF81" s="36">
        <v>0.76709983074263366</v>
      </c>
      <c r="BG81" s="36">
        <v>0.79790017925466161</v>
      </c>
      <c r="BH81">
        <v>0.77627771981250726</v>
      </c>
      <c r="BI81">
        <v>0.7452998823668604</v>
      </c>
      <c r="BJ81">
        <v>0.71975644266657213</v>
      </c>
      <c r="BK81">
        <v>0.71359570840103148</v>
      </c>
    </row>
    <row r="82" spans="2:63" x14ac:dyDescent="0.35">
      <c r="B82" s="48" t="s">
        <v>808</v>
      </c>
      <c r="C82" s="79">
        <f>IF(Summary!$B$6="Conservative",Assumptions!R82,IF(Summary!B79="Moderate",Assumptions!AJ82,Assumptions!BB82))</f>
        <v>1.8770699224229623E-2</v>
      </c>
      <c r="D82" s="79">
        <f>IF(Summary!$B$6="Conservative",Assumptions!S82,IF(Summary!C79="Moderate",Assumptions!AK82,Assumptions!BC82))</f>
        <v>2.5281596092276048E-2</v>
      </c>
      <c r="E82" s="79">
        <f>IF(Summary!$B$6="Conservative",Assumptions!T82,IF(Summary!D79="Moderate",Assumptions!AL82,Assumptions!BD82))</f>
        <v>2.4472912539672771E-2</v>
      </c>
      <c r="F82" s="79">
        <f>IF(Summary!$B$6="Conservative",Assumptions!U82,IF(Summary!E79="Moderate",Assumptions!AM82,Assumptions!BE82))</f>
        <v>1.9601675757703194E-2</v>
      </c>
      <c r="G82" s="79">
        <f>IF(Summary!$B$6="Conservative",Assumptions!V82,IF(Summary!F79="Moderate",Assumptions!AN82,Assumptions!BF82))</f>
        <v>1.9226386514957117E-2</v>
      </c>
      <c r="H82" s="79">
        <f>IF(Summary!$B$6="Conservative",Assumptions!W82,IF(Summary!G79="Moderate",Assumptions!AO82,Assumptions!BG82))</f>
        <v>1.7622848857586686E-2</v>
      </c>
      <c r="I82" s="79">
        <f>IF(Summary!$B$6="Conservative",Assumptions!X82,IF(Summary!H79="Moderate",Assumptions!AP82,Assumptions!BH82))</f>
        <v>1.6177237282313572E-2</v>
      </c>
      <c r="J82" s="79">
        <f>IF(Summary!$B$6="Conservative",Assumptions!Y82,IF(Summary!I79="Moderate",Assumptions!AQ82,Assumptions!BI82))</f>
        <v>2.2676880169772502E-2</v>
      </c>
      <c r="K82" s="79">
        <f>IF(Summary!$B$6="Conservative",Assumptions!Z82,IF(Summary!J79="Moderate",Assumptions!AR82,Assumptions!BJ82))</f>
        <v>1.2825928744227555E-2</v>
      </c>
      <c r="L82" s="79">
        <f>IF(Summary!$B$6="Conservative",Assumptions!AA82,IF(Summary!K79="Moderate",Assumptions!AS82,Assumptions!BK82))</f>
        <v>1.5166493092279059E-2</v>
      </c>
      <c r="N82" s="36"/>
      <c r="O82" s="76"/>
      <c r="P82" s="76"/>
      <c r="Q82" s="36" t="s">
        <v>808</v>
      </c>
      <c r="R82" s="36">
        <v>1.8770699224229623E-2</v>
      </c>
      <c r="S82" s="36">
        <v>2.5281596092276048E-2</v>
      </c>
      <c r="T82" s="36">
        <v>2.4472912539672771E-2</v>
      </c>
      <c r="U82" s="36">
        <v>1.9601675757703194E-2</v>
      </c>
      <c r="V82" s="36">
        <v>1.9226386514957117E-2</v>
      </c>
      <c r="W82" s="36">
        <v>1.7622848857586686E-2</v>
      </c>
      <c r="X82">
        <v>1.6177237282313572E-2</v>
      </c>
      <c r="Y82">
        <v>2.2676880169772502E-2</v>
      </c>
      <c r="Z82">
        <v>1.2825928744227555E-2</v>
      </c>
      <c r="AA82">
        <v>1.5166493092279059E-2</v>
      </c>
      <c r="AI82" s="36" t="s">
        <v>808</v>
      </c>
      <c r="AJ82" s="36">
        <v>1.8770699224229623E-2</v>
      </c>
      <c r="AK82" s="36">
        <v>2.5281596092276048E-2</v>
      </c>
      <c r="AL82" s="36">
        <v>2.4472912539672771E-2</v>
      </c>
      <c r="AM82" s="36">
        <v>1.9601675757703194E-2</v>
      </c>
      <c r="AN82" s="36">
        <v>1.9226386514957117E-2</v>
      </c>
      <c r="AO82" s="36">
        <v>1.7622848857586686E-2</v>
      </c>
      <c r="AP82">
        <v>1.6177237282313572E-2</v>
      </c>
      <c r="AQ82">
        <v>2.2676880169772502E-2</v>
      </c>
      <c r="AR82">
        <v>1.2825928744227555E-2</v>
      </c>
      <c r="AS82">
        <v>1.5166493092279059E-2</v>
      </c>
      <c r="BA82" s="36" t="s">
        <v>808</v>
      </c>
      <c r="BB82" s="36">
        <v>1.8770699224229623E-2</v>
      </c>
      <c r="BC82" s="36">
        <v>2.5281596092276048E-2</v>
      </c>
      <c r="BD82" s="36">
        <v>2.4472912539672771E-2</v>
      </c>
      <c r="BE82" s="36">
        <v>1.9601675757703194E-2</v>
      </c>
      <c r="BF82" s="36">
        <v>1.9226386514957117E-2</v>
      </c>
      <c r="BG82" s="36">
        <v>1.7622848857586686E-2</v>
      </c>
      <c r="BH82">
        <v>1.6177237282313572E-2</v>
      </c>
      <c r="BI82">
        <v>2.2676880169772502E-2</v>
      </c>
      <c r="BJ82">
        <v>1.2825928744227555E-2</v>
      </c>
      <c r="BK82">
        <v>1.5166493092279059E-2</v>
      </c>
    </row>
    <row r="85" spans="2:63" x14ac:dyDescent="0.35">
      <c r="B85" s="50" t="s">
        <v>820</v>
      </c>
      <c r="Q85" t="s">
        <v>820</v>
      </c>
      <c r="AI85" t="s">
        <v>820</v>
      </c>
      <c r="BA85" t="s">
        <v>820</v>
      </c>
    </row>
    <row r="86" spans="2:63" x14ac:dyDescent="0.35">
      <c r="B86" s="70" t="s">
        <v>802</v>
      </c>
      <c r="C86" s="71">
        <v>2010</v>
      </c>
      <c r="D86" s="71">
        <f>C86+1</f>
        <v>2011</v>
      </c>
      <c r="E86" s="71">
        <f t="shared" ref="E86" si="114">D86+1</f>
        <v>2012</v>
      </c>
      <c r="F86" s="71">
        <f t="shared" ref="F86" si="115">E86+1</f>
        <v>2013</v>
      </c>
      <c r="G86" s="71">
        <f t="shared" ref="G86" si="116">F86+1</f>
        <v>2014</v>
      </c>
      <c r="H86" s="71">
        <f t="shared" ref="H86" si="117">G86+1</f>
        <v>2015</v>
      </c>
      <c r="I86" s="71">
        <f t="shared" ref="I86" si="118">H86+1</f>
        <v>2016</v>
      </c>
      <c r="J86" s="71">
        <f t="shared" ref="J86" si="119">I86+1</f>
        <v>2017</v>
      </c>
      <c r="K86" s="71">
        <f t="shared" ref="K86" si="120">J86+1</f>
        <v>2018</v>
      </c>
      <c r="L86" s="71">
        <f t="shared" ref="L86" si="121">K86+1</f>
        <v>2019</v>
      </c>
      <c r="Q86" t="s">
        <v>802</v>
      </c>
      <c r="R86">
        <v>2010</v>
      </c>
      <c r="S86">
        <f>R86+1</f>
        <v>2011</v>
      </c>
      <c r="T86">
        <f t="shared" ref="T86" si="122">S86+1</f>
        <v>2012</v>
      </c>
      <c r="U86">
        <f t="shared" ref="U86" si="123">T86+1</f>
        <v>2013</v>
      </c>
      <c r="V86">
        <f t="shared" ref="V86" si="124">U86+1</f>
        <v>2014</v>
      </c>
      <c r="W86">
        <f t="shared" ref="W86" si="125">V86+1</f>
        <v>2015</v>
      </c>
      <c r="X86">
        <f t="shared" ref="X86" si="126">W86+1</f>
        <v>2016</v>
      </c>
      <c r="Y86">
        <f t="shared" ref="Y86" si="127">X86+1</f>
        <v>2017</v>
      </c>
      <c r="Z86">
        <f t="shared" ref="Z86" si="128">Y86+1</f>
        <v>2018</v>
      </c>
      <c r="AA86">
        <f t="shared" ref="AA86" si="129">Z86+1</f>
        <v>2019</v>
      </c>
      <c r="AI86" t="s">
        <v>802</v>
      </c>
      <c r="AJ86">
        <v>2010</v>
      </c>
      <c r="AK86">
        <f>AJ86+1</f>
        <v>2011</v>
      </c>
      <c r="AL86">
        <f t="shared" ref="AL86" si="130">AK86+1</f>
        <v>2012</v>
      </c>
      <c r="AM86">
        <f t="shared" ref="AM86" si="131">AL86+1</f>
        <v>2013</v>
      </c>
      <c r="AN86">
        <f t="shared" ref="AN86" si="132">AM86+1</f>
        <v>2014</v>
      </c>
      <c r="AO86">
        <f t="shared" ref="AO86" si="133">AN86+1</f>
        <v>2015</v>
      </c>
      <c r="AP86">
        <f t="shared" ref="AP86" si="134">AO86+1</f>
        <v>2016</v>
      </c>
      <c r="AQ86">
        <f t="shared" ref="AQ86" si="135">AP86+1</f>
        <v>2017</v>
      </c>
      <c r="AR86">
        <f t="shared" ref="AR86" si="136">AQ86+1</f>
        <v>2018</v>
      </c>
      <c r="AS86">
        <f t="shared" ref="AS86" si="137">AR86+1</f>
        <v>2019</v>
      </c>
      <c r="BA86" t="s">
        <v>802</v>
      </c>
      <c r="BB86">
        <v>2010</v>
      </c>
      <c r="BC86">
        <f>BB86+1</f>
        <v>2011</v>
      </c>
      <c r="BD86">
        <f t="shared" ref="BD86" si="138">BC86+1</f>
        <v>2012</v>
      </c>
      <c r="BE86">
        <f t="shared" ref="BE86" si="139">BD86+1</f>
        <v>2013</v>
      </c>
      <c r="BF86">
        <f t="shared" ref="BF86" si="140">BE86+1</f>
        <v>2014</v>
      </c>
      <c r="BG86">
        <f t="shared" ref="BG86" si="141">BF86+1</f>
        <v>2015</v>
      </c>
      <c r="BH86">
        <f t="shared" ref="BH86" si="142">BG86+1</f>
        <v>2016</v>
      </c>
      <c r="BI86">
        <f t="shared" ref="BI86" si="143">BH86+1</f>
        <v>2017</v>
      </c>
      <c r="BJ86">
        <f t="shared" ref="BJ86" si="144">BI86+1</f>
        <v>2018</v>
      </c>
      <c r="BK86">
        <f t="shared" ref="BK86" si="145">BJ86+1</f>
        <v>2019</v>
      </c>
    </row>
    <row r="87" spans="2:63" x14ac:dyDescent="0.35">
      <c r="B87" s="48" t="s">
        <v>803</v>
      </c>
      <c r="C87" s="79">
        <f>IF(Summary!$B$6="Conservative",Assumptions!R87,IF(Summary!B84="Moderate",Assumptions!AJ87,Assumptions!BB87))</f>
        <v>0.65133006342075528</v>
      </c>
      <c r="D87" s="79">
        <f>IF(Summary!$B$6="Conservative",Assumptions!S87,IF(Summary!C84="Moderate",Assumptions!AK87,Assumptions!BC87))</f>
        <v>0.64813629976163956</v>
      </c>
      <c r="E87" s="79">
        <f>IF(Summary!$B$6="Conservative",Assumptions!T87,IF(Summary!D84="Moderate",Assumptions!AL87,Assumptions!BD87))</f>
        <v>0.64357806365102388</v>
      </c>
      <c r="F87" s="79">
        <f>IF(Summary!$B$6="Conservative",Assumptions!U87,IF(Summary!E84="Moderate",Assumptions!AM87,Assumptions!BE87))</f>
        <v>0.63864143331048107</v>
      </c>
      <c r="G87" s="79">
        <f>IF(Summary!$B$6="Conservative",Assumptions!V87,IF(Summary!F84="Moderate",Assumptions!AN87,Assumptions!BF87))</f>
        <v>0.64219089492249481</v>
      </c>
      <c r="H87" s="79">
        <f>IF(Summary!$B$6="Conservative",Assumptions!W87,IF(Summary!G84="Moderate",Assumptions!AO87,Assumptions!BG87))</f>
        <v>0.64710647487137918</v>
      </c>
      <c r="I87" s="79">
        <f>IF(Summary!$B$6="Conservative",Assumptions!X87,IF(Summary!H84="Moderate",Assumptions!AP87,Assumptions!BH87))</f>
        <v>0.66297613785168497</v>
      </c>
      <c r="J87" s="79">
        <f>IF(Summary!$B$6="Conservative",Assumptions!Y87,IF(Summary!I84="Moderate",Assumptions!AQ87,Assumptions!BI87))</f>
        <v>0.6729552367974978</v>
      </c>
      <c r="K87" s="79">
        <f>IF(Summary!$B$6="Conservative",Assumptions!Z87,IF(Summary!J84="Moderate",Assumptions!AR87,Assumptions!BJ87))</f>
        <v>0.67357967327559065</v>
      </c>
      <c r="L87" s="79">
        <f>IF(Summary!$B$6="Conservative",Assumptions!AA87,IF(Summary!K84="Moderate",Assumptions!AS87,Assumptions!BK87))</f>
        <v>0.66504059970638196</v>
      </c>
      <c r="N87" s="52"/>
      <c r="O87" s="75"/>
      <c r="P87" s="75"/>
      <c r="Q87" s="52" t="s">
        <v>803</v>
      </c>
      <c r="R87" s="52">
        <v>0.65133006342075528</v>
      </c>
      <c r="S87" s="52">
        <v>0.64813629976163956</v>
      </c>
      <c r="T87" s="52">
        <v>0.64357806365102388</v>
      </c>
      <c r="U87" s="52">
        <v>0.63864143331048107</v>
      </c>
      <c r="V87" s="52">
        <v>0.64219089492249481</v>
      </c>
      <c r="W87" s="52">
        <v>0.64710647487137918</v>
      </c>
      <c r="X87">
        <v>0.66297613785168497</v>
      </c>
      <c r="Y87">
        <v>0.6729552367974978</v>
      </c>
      <c r="Z87">
        <v>0.67357967327559065</v>
      </c>
      <c r="AA87">
        <v>0.66504059970638196</v>
      </c>
      <c r="AI87" s="52" t="s">
        <v>803</v>
      </c>
      <c r="AJ87" s="52">
        <v>0.65133006342075528</v>
      </c>
      <c r="AK87" s="52">
        <v>0.64813629976163956</v>
      </c>
      <c r="AL87" s="52">
        <v>0.64357806365102388</v>
      </c>
      <c r="AM87" s="52">
        <v>0.63864143331048107</v>
      </c>
      <c r="AN87" s="52">
        <v>0.64219089492249481</v>
      </c>
      <c r="AO87" s="52">
        <v>0.64710647487137918</v>
      </c>
      <c r="AP87">
        <v>0.66297613785168497</v>
      </c>
      <c r="AQ87">
        <v>0.6729552367974978</v>
      </c>
      <c r="AR87">
        <v>0.67357967327559065</v>
      </c>
      <c r="AS87">
        <v>0.66504059970638196</v>
      </c>
      <c r="BA87" s="52" t="s">
        <v>803</v>
      </c>
      <c r="BB87" s="52">
        <v>0.65133006342075528</v>
      </c>
      <c r="BC87" s="52">
        <v>0.64813629976163956</v>
      </c>
      <c r="BD87" s="52">
        <v>0.64357806365102388</v>
      </c>
      <c r="BE87" s="52">
        <v>0.63864143331048107</v>
      </c>
      <c r="BF87" s="52">
        <v>0.64219089492249481</v>
      </c>
      <c r="BG87" s="52">
        <v>0.64710647487137918</v>
      </c>
      <c r="BH87">
        <v>0.66297613785168497</v>
      </c>
      <c r="BI87">
        <v>0.6729552367974978</v>
      </c>
      <c r="BJ87">
        <v>0.67357967327559065</v>
      </c>
      <c r="BK87">
        <v>0.66504059970638196</v>
      </c>
    </row>
    <row r="88" spans="2:63" x14ac:dyDescent="0.35">
      <c r="B88" s="48" t="s">
        <v>804</v>
      </c>
      <c r="C88" s="79">
        <f>IF(Summary!$B$6="Conservative",Assumptions!R88,IF(Summary!B85="Moderate",Assumptions!AJ88,Assumptions!BB88))</f>
        <v>0.28125609067926893</v>
      </c>
      <c r="D88" s="79">
        <f>IF(Summary!$B$6="Conservative",Assumptions!S88,IF(Summary!C85="Moderate",Assumptions!AK88,Assumptions!BC88))</f>
        <v>0.2673720681057023</v>
      </c>
      <c r="E88" s="79">
        <f>IF(Summary!$B$6="Conservative",Assumptions!T88,IF(Summary!D85="Moderate",Assumptions!AL88,Assumptions!BD88))</f>
        <v>0.27273388494111706</v>
      </c>
      <c r="F88" s="79">
        <f>IF(Summary!$B$6="Conservative",Assumptions!U88,IF(Summary!E85="Moderate",Assumptions!AM88,Assumptions!BE88))</f>
        <v>0.28327951629265474</v>
      </c>
      <c r="G88" s="79">
        <f>IF(Summary!$B$6="Conservative",Assumptions!V88,IF(Summary!F85="Moderate",Assumptions!AN88,Assumptions!BF88))</f>
        <v>0.28380258261230856</v>
      </c>
      <c r="H88" s="79">
        <f>IF(Summary!$B$6="Conservative",Assumptions!W88,IF(Summary!G85="Moderate",Assumptions!AO88,Assumptions!BG88))</f>
        <v>0.27865636428510737</v>
      </c>
      <c r="I88" s="79">
        <f>IF(Summary!$B$6="Conservative",Assumptions!X88,IF(Summary!H85="Moderate",Assumptions!AP88,Assumptions!BH88))</f>
        <v>0.27534233199848596</v>
      </c>
      <c r="J88" s="79">
        <f>IF(Summary!$B$6="Conservative",Assumptions!Y88,IF(Summary!I85="Moderate",Assumptions!AQ88,Assumptions!BI88))</f>
        <v>0.26463147437289908</v>
      </c>
      <c r="K88" s="79">
        <f>IF(Summary!$B$6="Conservative",Assumptions!Z88,IF(Summary!J85="Moderate",Assumptions!AR88,Assumptions!BJ88))</f>
        <v>0.25986777256928223</v>
      </c>
      <c r="L88" s="79">
        <f>IF(Summary!$B$6="Conservative",Assumptions!AA88,IF(Summary!K85="Moderate",Assumptions!AS88,Assumptions!BK88))</f>
        <v>0.25662639247781904</v>
      </c>
      <c r="N88" s="52"/>
      <c r="O88" s="75"/>
      <c r="P88" s="75"/>
      <c r="Q88" s="52" t="s">
        <v>804</v>
      </c>
      <c r="R88" s="52">
        <v>0.28125609067926893</v>
      </c>
      <c r="S88" s="52">
        <v>0.2673720681057023</v>
      </c>
      <c r="T88" s="52">
        <v>0.27273388494111706</v>
      </c>
      <c r="U88" s="52">
        <v>0.28327951629265474</v>
      </c>
      <c r="V88" s="52">
        <v>0.28380258261230856</v>
      </c>
      <c r="W88" s="52">
        <v>0.27865636428510737</v>
      </c>
      <c r="X88">
        <v>0.27534233199848596</v>
      </c>
      <c r="Y88">
        <v>0.26463147437289908</v>
      </c>
      <c r="Z88">
        <v>0.25986777256928223</v>
      </c>
      <c r="AA88">
        <v>0.25662639247781904</v>
      </c>
      <c r="AI88" s="52" t="s">
        <v>804</v>
      </c>
      <c r="AJ88" s="52">
        <v>0.28125609067926893</v>
      </c>
      <c r="AK88" s="52">
        <v>0.2673720681057023</v>
      </c>
      <c r="AL88" s="52">
        <v>0.27273388494111706</v>
      </c>
      <c r="AM88" s="52">
        <v>0.28327951629265474</v>
      </c>
      <c r="AN88" s="52">
        <v>0.28380258261230856</v>
      </c>
      <c r="AO88" s="52">
        <v>0.27865636428510737</v>
      </c>
      <c r="AP88">
        <v>0.27534233199848596</v>
      </c>
      <c r="AQ88">
        <v>0.26463147437289908</v>
      </c>
      <c r="AR88">
        <v>0.25986777256928223</v>
      </c>
      <c r="AS88">
        <v>0.25662639247781904</v>
      </c>
      <c r="BA88" s="52" t="s">
        <v>804</v>
      </c>
      <c r="BB88" s="52">
        <v>0.28125609067926893</v>
      </c>
      <c r="BC88" s="52">
        <v>0.2673720681057023</v>
      </c>
      <c r="BD88" s="52">
        <v>0.27273388494111706</v>
      </c>
      <c r="BE88" s="52">
        <v>0.28327951629265474</v>
      </c>
      <c r="BF88" s="52">
        <v>0.28380258261230856</v>
      </c>
      <c r="BG88" s="52">
        <v>0.27865636428510737</v>
      </c>
      <c r="BH88">
        <v>0.27534233199848596</v>
      </c>
      <c r="BI88">
        <v>0.26463147437289908</v>
      </c>
      <c r="BJ88">
        <v>0.25986777256928223</v>
      </c>
      <c r="BK88">
        <v>0.25662639247781904</v>
      </c>
    </row>
    <row r="89" spans="2:63" x14ac:dyDescent="0.35">
      <c r="B89" s="48" t="s">
        <v>805</v>
      </c>
      <c r="C89" s="79">
        <f>IF(Summary!$B$6="Conservative",Assumptions!R89,IF(Summary!B86="Moderate",Assumptions!AJ89,Assumptions!BB89))</f>
        <v>1.571445784667649E-2</v>
      </c>
      <c r="D89" s="79">
        <f>IF(Summary!$B$6="Conservative",Assumptions!S89,IF(Summary!C86="Moderate",Assumptions!AK89,Assumptions!BC89))</f>
        <v>1.3704620284624261E-2</v>
      </c>
      <c r="E89" s="79">
        <f>IF(Summary!$B$6="Conservative",Assumptions!T89,IF(Summary!D86="Moderate",Assumptions!AL89,Assumptions!BD89))</f>
        <v>1.319399791514138E-2</v>
      </c>
      <c r="F89" s="79">
        <f>IF(Summary!$B$6="Conservative",Assumptions!U89,IF(Summary!E86="Moderate",Assumptions!AM89,Assumptions!BE89))</f>
        <v>1.2185788180115344E-2</v>
      </c>
      <c r="G89" s="79">
        <f>IF(Summary!$B$6="Conservative",Assumptions!V89,IF(Summary!F86="Moderate",Assumptions!AN89,Assumptions!BF89))</f>
        <v>1.3091192131314018E-2</v>
      </c>
      <c r="H89" s="79">
        <f>IF(Summary!$B$6="Conservative",Assumptions!W89,IF(Summary!G86="Moderate",Assumptions!AO89,Assumptions!BG89))</f>
        <v>1.1579089283297409E-2</v>
      </c>
      <c r="I89" s="79">
        <f>IF(Summary!$B$6="Conservative",Assumptions!X89,IF(Summary!H86="Moderate",Assumptions!AP89,Assumptions!BH89))</f>
        <v>1.1529056525024081E-2</v>
      </c>
      <c r="J89" s="79">
        <f>IF(Summary!$B$6="Conservative",Assumptions!Y89,IF(Summary!I86="Moderate",Assumptions!AQ89,Assumptions!BI89))</f>
        <v>1.1761869852171583E-2</v>
      </c>
      <c r="K89" s="79">
        <f>IF(Summary!$B$6="Conservative",Assumptions!Z89,IF(Summary!J86="Moderate",Assumptions!AR89,Assumptions!BJ89))</f>
        <v>1.4692468756821139E-2</v>
      </c>
      <c r="L89" s="79">
        <f>IF(Summary!$B$6="Conservative",Assumptions!AA89,IF(Summary!K86="Moderate",Assumptions!AS89,Assumptions!BK89))</f>
        <v>2.3745503330423943E-2</v>
      </c>
      <c r="N89" s="52"/>
      <c r="O89" s="75"/>
      <c r="P89" s="75"/>
      <c r="Q89" s="52" t="s">
        <v>805</v>
      </c>
      <c r="R89" s="52">
        <v>1.571445784667649E-2</v>
      </c>
      <c r="S89" s="52">
        <v>1.3704620284624261E-2</v>
      </c>
      <c r="T89" s="52">
        <v>1.319399791514138E-2</v>
      </c>
      <c r="U89" s="52">
        <v>1.2185788180115344E-2</v>
      </c>
      <c r="V89" s="52">
        <v>1.3091192131314018E-2</v>
      </c>
      <c r="W89" s="52">
        <v>1.1579089283297409E-2</v>
      </c>
      <c r="X89">
        <v>1.1529056525024081E-2</v>
      </c>
      <c r="Y89">
        <v>1.1761869852171583E-2</v>
      </c>
      <c r="Z89">
        <v>1.4692468756821139E-2</v>
      </c>
      <c r="AA89">
        <v>2.3745503330423943E-2</v>
      </c>
      <c r="AI89" s="52" t="s">
        <v>805</v>
      </c>
      <c r="AJ89" s="52">
        <v>1.571445784667649E-2</v>
      </c>
      <c r="AK89" s="52">
        <v>1.3704620284624261E-2</v>
      </c>
      <c r="AL89" s="52">
        <v>1.319399791514138E-2</v>
      </c>
      <c r="AM89" s="52">
        <v>1.2185788180115344E-2</v>
      </c>
      <c r="AN89" s="52">
        <v>1.3091192131314018E-2</v>
      </c>
      <c r="AO89" s="52">
        <v>1.1579089283297409E-2</v>
      </c>
      <c r="AP89">
        <v>1.1529056525024081E-2</v>
      </c>
      <c r="AQ89">
        <v>1.1761869852171583E-2</v>
      </c>
      <c r="AR89">
        <v>1.4692468756821139E-2</v>
      </c>
      <c r="AS89">
        <v>2.3745503330423943E-2</v>
      </c>
      <c r="BA89" s="52" t="s">
        <v>805</v>
      </c>
      <c r="BB89" s="52">
        <v>1.571445784667649E-2</v>
      </c>
      <c r="BC89" s="52">
        <v>1.3704620284624261E-2</v>
      </c>
      <c r="BD89" s="52">
        <v>1.319399791514138E-2</v>
      </c>
      <c r="BE89" s="52">
        <v>1.2185788180115344E-2</v>
      </c>
      <c r="BF89" s="52">
        <v>1.3091192131314018E-2</v>
      </c>
      <c r="BG89" s="52">
        <v>1.1579089283297409E-2</v>
      </c>
      <c r="BH89">
        <v>1.1529056525024081E-2</v>
      </c>
      <c r="BI89">
        <v>1.1761869852171583E-2</v>
      </c>
      <c r="BJ89">
        <v>1.4692468756821139E-2</v>
      </c>
      <c r="BK89">
        <v>2.3745503330423943E-2</v>
      </c>
    </row>
    <row r="90" spans="2:63" x14ac:dyDescent="0.35">
      <c r="B90" s="48" t="s">
        <v>806</v>
      </c>
      <c r="C90" s="79">
        <f>IF(Summary!$B$6="Conservative",Assumptions!R90,IF(Summary!B87="Moderate",Assumptions!AJ90,Assumptions!BB90))</f>
        <v>0</v>
      </c>
      <c r="D90" s="79">
        <f>IF(Summary!$B$6="Conservative",Assumptions!S90,IF(Summary!C87="Moderate",Assumptions!AK90,Assumptions!BC90))</f>
        <v>0</v>
      </c>
      <c r="E90" s="79">
        <f>IF(Summary!$B$6="Conservative",Assumptions!T90,IF(Summary!D87="Moderate",Assumptions!AL90,Assumptions!BD90))</f>
        <v>0</v>
      </c>
      <c r="F90" s="79">
        <f>IF(Summary!$B$6="Conservative",Assumptions!U90,IF(Summary!E87="Moderate",Assumptions!AM90,Assumptions!BE90))</f>
        <v>0</v>
      </c>
      <c r="G90" s="79">
        <f>IF(Summary!$B$6="Conservative",Assumptions!V90,IF(Summary!F87="Moderate",Assumptions!AN90,Assumptions!BF90))</f>
        <v>0</v>
      </c>
      <c r="H90" s="79">
        <f>IF(Summary!$B$6="Conservative",Assumptions!W90,IF(Summary!G87="Moderate",Assumptions!AO90,Assumptions!BG90))</f>
        <v>0</v>
      </c>
      <c r="I90" s="79">
        <f>IF(Summary!$B$6="Conservative",Assumptions!X90,IF(Summary!H87="Moderate",Assumptions!AP90,Assumptions!BH90))</f>
        <v>0</v>
      </c>
      <c r="J90" s="79">
        <f>IF(Summary!$B$6="Conservative",Assumptions!Y90,IF(Summary!I87="Moderate",Assumptions!AQ90,Assumptions!BI90))</f>
        <v>0</v>
      </c>
      <c r="K90" s="79">
        <f>IF(Summary!$B$6="Conservative",Assumptions!Z90,IF(Summary!J87="Moderate",Assumptions!AR90,Assumptions!BJ90))</f>
        <v>0</v>
      </c>
      <c r="L90" s="79">
        <f>IF(Summary!$B$6="Conservative",Assumptions!AA90,IF(Summary!K87="Moderate",Assumptions!AS90,Assumptions!BK90))</f>
        <v>0</v>
      </c>
      <c r="N90" s="52"/>
      <c r="O90" s="75"/>
      <c r="P90" s="75"/>
      <c r="Q90" s="52" t="s">
        <v>806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>
        <v>0</v>
      </c>
      <c r="Y90">
        <v>0</v>
      </c>
      <c r="Z90">
        <v>0</v>
      </c>
      <c r="AA90">
        <v>0</v>
      </c>
      <c r="AI90" s="52" t="s">
        <v>806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>
        <v>0</v>
      </c>
      <c r="AQ90">
        <v>0</v>
      </c>
      <c r="AR90">
        <v>0</v>
      </c>
      <c r="AS90">
        <v>0</v>
      </c>
      <c r="BA90" s="52" t="s">
        <v>806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>
        <v>0</v>
      </c>
      <c r="BI90">
        <v>0</v>
      </c>
      <c r="BJ90">
        <v>0</v>
      </c>
      <c r="BK90">
        <v>0</v>
      </c>
    </row>
    <row r="91" spans="2:63" x14ac:dyDescent="0.35">
      <c r="B91" s="48" t="s">
        <v>807</v>
      </c>
      <c r="C91" s="79">
        <f>IF(Summary!$B$6="Conservative",Assumptions!R91,IF(Summary!B88="Moderate",Assumptions!AJ91,Assumptions!BB91))</f>
        <v>3.4000328125979626E-2</v>
      </c>
      <c r="D91" s="79">
        <f>IF(Summary!$B$6="Conservative",Assumptions!S91,IF(Summary!C88="Moderate",Assumptions!AK91,Assumptions!BC91))</f>
        <v>5.3831310302334463E-2</v>
      </c>
      <c r="E91" s="79">
        <f>IF(Summary!$B$6="Conservative",Assumptions!T91,IF(Summary!D88="Moderate",Assumptions!AL91,Assumptions!BD91))</f>
        <v>5.5056375761407914E-2</v>
      </c>
      <c r="F91" s="79">
        <f>IF(Summary!$B$6="Conservative",Assumptions!U91,IF(Summary!E88="Moderate",Assumptions!AM91,Assumptions!BE91))</f>
        <v>5.3337627465468128E-2</v>
      </c>
      <c r="G91" s="79">
        <f>IF(Summary!$B$6="Conservative",Assumptions!V91,IF(Summary!F88="Moderate",Assumptions!AN91,Assumptions!BF91))</f>
        <v>4.8505987649928271E-2</v>
      </c>
      <c r="H91" s="79">
        <f>IF(Summary!$B$6="Conservative",Assumptions!W91,IF(Summary!G88="Moderate",Assumptions!AO91,Assumptions!BG91))</f>
        <v>5.1293730099115545E-2</v>
      </c>
      <c r="I91" s="79">
        <f>IF(Summary!$B$6="Conservative",Assumptions!X91,IF(Summary!H88="Moderate",Assumptions!AP91,Assumptions!BH91))</f>
        <v>4.7491375180233622E-2</v>
      </c>
      <c r="J91" s="79">
        <f>IF(Summary!$B$6="Conservative",Assumptions!Y91,IF(Summary!I88="Moderate",Assumptions!AQ91,Assumptions!BI91))</f>
        <v>4.7792910751753709E-2</v>
      </c>
      <c r="K91" s="79">
        <f>IF(Summary!$B$6="Conservative",Assumptions!Z91,IF(Summary!J88="Moderate",Assumptions!AR91,Assumptions!BJ91))</f>
        <v>4.8601084095257555E-2</v>
      </c>
      <c r="L91" s="79">
        <f>IF(Summary!$B$6="Conservative",Assumptions!AA91,IF(Summary!K88="Moderate",Assumptions!AS91,Assumptions!BK91))</f>
        <v>4.2312970816719121E-2</v>
      </c>
      <c r="N91" s="52"/>
      <c r="O91" s="75"/>
      <c r="P91" s="75"/>
      <c r="Q91" s="52" t="s">
        <v>807</v>
      </c>
      <c r="R91" s="52">
        <v>3.4000328125979626E-2</v>
      </c>
      <c r="S91" s="52">
        <v>5.3831310302334463E-2</v>
      </c>
      <c r="T91" s="52">
        <v>5.5056375761407914E-2</v>
      </c>
      <c r="U91" s="52">
        <v>5.3337627465468128E-2</v>
      </c>
      <c r="V91" s="52">
        <v>4.8505987649928271E-2</v>
      </c>
      <c r="W91" s="52">
        <v>5.1293730099115545E-2</v>
      </c>
      <c r="X91">
        <v>4.7491375180233622E-2</v>
      </c>
      <c r="Y91">
        <v>4.7792910751753709E-2</v>
      </c>
      <c r="Z91">
        <v>4.8601084095257555E-2</v>
      </c>
      <c r="AA91">
        <v>4.2312970816719121E-2</v>
      </c>
      <c r="AI91" s="52" t="s">
        <v>807</v>
      </c>
      <c r="AJ91" s="52">
        <v>3.4000328125979626E-2</v>
      </c>
      <c r="AK91" s="52">
        <v>5.3831310302334463E-2</v>
      </c>
      <c r="AL91" s="52">
        <v>5.5056375761407914E-2</v>
      </c>
      <c r="AM91" s="52">
        <v>5.3337627465468128E-2</v>
      </c>
      <c r="AN91" s="52">
        <v>4.8505987649928271E-2</v>
      </c>
      <c r="AO91" s="52">
        <v>5.1293730099115545E-2</v>
      </c>
      <c r="AP91">
        <v>4.7491375180233622E-2</v>
      </c>
      <c r="AQ91">
        <v>4.7792910751753709E-2</v>
      </c>
      <c r="AR91">
        <v>4.8601084095257555E-2</v>
      </c>
      <c r="AS91">
        <v>4.2312970816719121E-2</v>
      </c>
      <c r="BA91" s="52" t="s">
        <v>807</v>
      </c>
      <c r="BB91" s="52">
        <v>3.4000328125979626E-2</v>
      </c>
      <c r="BC91" s="52">
        <v>5.3831310302334463E-2</v>
      </c>
      <c r="BD91" s="52">
        <v>5.5056375761407914E-2</v>
      </c>
      <c r="BE91" s="52">
        <v>5.3337627465468128E-2</v>
      </c>
      <c r="BF91" s="52">
        <v>4.8505987649928271E-2</v>
      </c>
      <c r="BG91" s="52">
        <v>5.1293730099115545E-2</v>
      </c>
      <c r="BH91">
        <v>4.7491375180233622E-2</v>
      </c>
      <c r="BI91">
        <v>4.7792910751753709E-2</v>
      </c>
      <c r="BJ91">
        <v>4.8601084095257555E-2</v>
      </c>
      <c r="BK91">
        <v>4.2312970816719121E-2</v>
      </c>
    </row>
    <row r="92" spans="2:63" x14ac:dyDescent="0.35">
      <c r="B92" s="48" t="s">
        <v>808</v>
      </c>
      <c r="C92" s="79">
        <f>IF(Summary!$B$6="Conservative",Assumptions!R92,IF(Summary!B89="Moderate",Assumptions!AJ92,Assumptions!BB92))</f>
        <v>1.7699059927319724E-2</v>
      </c>
      <c r="D92" s="79">
        <f>IF(Summary!$B$6="Conservative",Assumptions!S92,IF(Summary!C89="Moderate",Assumptions!AK92,Assumptions!BC92))</f>
        <v>1.6955701545699305E-2</v>
      </c>
      <c r="E92" s="79">
        <f>IF(Summary!$B$6="Conservative",Assumptions!T92,IF(Summary!D89="Moderate",Assumptions!AL92,Assumptions!BD92))</f>
        <v>1.5437677731309812E-2</v>
      </c>
      <c r="F92" s="79">
        <f>IF(Summary!$B$6="Conservative",Assumptions!U92,IF(Summary!E89="Moderate",Assumptions!AM92,Assumptions!BE92))</f>
        <v>1.2555634751280539E-2</v>
      </c>
      <c r="G92" s="79">
        <f>IF(Summary!$B$6="Conservative",Assumptions!V92,IF(Summary!F89="Moderate",Assumptions!AN92,Assumptions!BF92))</f>
        <v>1.2409342683954262E-2</v>
      </c>
      <c r="H92" s="79">
        <f>IF(Summary!$B$6="Conservative",Assumptions!W92,IF(Summary!G89="Moderate",Assumptions!AO92,Assumptions!BG92))</f>
        <v>1.1364341461100502E-2</v>
      </c>
      <c r="I92" s="79">
        <f>IF(Summary!$B$6="Conservative",Assumptions!X92,IF(Summary!H89="Moderate",Assumptions!AP92,Assumptions!BH92))</f>
        <v>2.6610984445715451E-3</v>
      </c>
      <c r="J92" s="79">
        <f>IF(Summary!$B$6="Conservative",Assumptions!Y92,IF(Summary!I89="Moderate",Assumptions!AQ92,Assumptions!BI92))</f>
        <v>2.8585082256777383E-3</v>
      </c>
      <c r="K92" s="79">
        <f>IF(Summary!$B$6="Conservative",Assumptions!Z92,IF(Summary!J89="Moderate",Assumptions!AR92,Assumptions!BJ92))</f>
        <v>3.2590013030484224E-3</v>
      </c>
      <c r="L92" s="79">
        <f>IF(Summary!$B$6="Conservative",Assumptions!AA92,IF(Summary!K89="Moderate",Assumptions!AS92,Assumptions!BK92))</f>
        <v>1.2274533668655749E-2</v>
      </c>
      <c r="N92" s="52"/>
      <c r="O92" s="75"/>
      <c r="P92" s="75"/>
      <c r="Q92" s="52" t="s">
        <v>808</v>
      </c>
      <c r="R92" s="52">
        <v>1.7699059927319724E-2</v>
      </c>
      <c r="S92" s="52">
        <v>1.6955701545699305E-2</v>
      </c>
      <c r="T92" s="52">
        <v>1.5437677731309812E-2</v>
      </c>
      <c r="U92" s="52">
        <v>1.2555634751280539E-2</v>
      </c>
      <c r="V92" s="52">
        <v>1.2409342683954262E-2</v>
      </c>
      <c r="W92" s="52">
        <v>1.1364341461100502E-2</v>
      </c>
      <c r="X92">
        <v>2.6610984445715451E-3</v>
      </c>
      <c r="Y92">
        <v>2.8585082256777383E-3</v>
      </c>
      <c r="Z92">
        <v>3.2590013030484224E-3</v>
      </c>
      <c r="AA92">
        <v>1.2274533668655749E-2</v>
      </c>
      <c r="AI92" s="52" t="s">
        <v>808</v>
      </c>
      <c r="AJ92" s="52">
        <v>1.7699059927319724E-2</v>
      </c>
      <c r="AK92" s="52">
        <v>1.6955701545699305E-2</v>
      </c>
      <c r="AL92" s="52">
        <v>1.5437677731309812E-2</v>
      </c>
      <c r="AM92" s="52">
        <v>1.2555634751280539E-2</v>
      </c>
      <c r="AN92" s="52">
        <v>1.2409342683954262E-2</v>
      </c>
      <c r="AO92" s="52">
        <v>1.1364341461100502E-2</v>
      </c>
      <c r="AP92">
        <v>2.6610984445715451E-3</v>
      </c>
      <c r="AQ92">
        <v>2.8585082256777383E-3</v>
      </c>
      <c r="AR92">
        <v>3.2590013030484224E-3</v>
      </c>
      <c r="AS92">
        <v>1.2274533668655749E-2</v>
      </c>
      <c r="BA92" s="52" t="s">
        <v>808</v>
      </c>
      <c r="BB92" s="52">
        <v>1.7699059927319724E-2</v>
      </c>
      <c r="BC92" s="52">
        <v>1.6955701545699305E-2</v>
      </c>
      <c r="BD92" s="52">
        <v>1.5437677731309812E-2</v>
      </c>
      <c r="BE92" s="52">
        <v>1.2555634751280539E-2</v>
      </c>
      <c r="BF92" s="52">
        <v>1.2409342683954262E-2</v>
      </c>
      <c r="BG92" s="52">
        <v>1.1364341461100502E-2</v>
      </c>
      <c r="BH92">
        <v>2.6610984445715451E-3</v>
      </c>
      <c r="BI92">
        <v>2.8585082256777383E-3</v>
      </c>
      <c r="BJ92">
        <v>3.2590013030484224E-3</v>
      </c>
      <c r="BK92">
        <v>1.2274533668655749E-2</v>
      </c>
    </row>
    <row r="93" spans="2:63" x14ac:dyDescent="0.35">
      <c r="N93" s="52"/>
      <c r="O93" s="75"/>
      <c r="P93" s="75"/>
      <c r="Q93" s="52"/>
      <c r="R93" s="52"/>
      <c r="S93" s="52"/>
      <c r="T93" s="52"/>
      <c r="U93" s="52"/>
      <c r="V93" s="52"/>
      <c r="W93" s="52"/>
      <c r="AI93" s="52"/>
      <c r="AJ93" s="52"/>
      <c r="AK93" s="52"/>
      <c r="AL93" s="52"/>
      <c r="AM93" s="52"/>
      <c r="AN93" s="52"/>
      <c r="AO93" s="52"/>
      <c r="BA93" s="52"/>
      <c r="BB93" s="52"/>
      <c r="BC93" s="52"/>
      <c r="BD93" s="52"/>
      <c r="BE93" s="52"/>
      <c r="BF93" s="52"/>
      <c r="BG93" s="52"/>
    </row>
    <row r="94" spans="2:63" x14ac:dyDescent="0.35">
      <c r="B94" s="70" t="s">
        <v>809</v>
      </c>
      <c r="C94" s="71">
        <v>2010</v>
      </c>
      <c r="D94" s="71">
        <f>C94+1</f>
        <v>2011</v>
      </c>
      <c r="E94" s="71">
        <f t="shared" ref="E94" si="146">D94+1</f>
        <v>2012</v>
      </c>
      <c r="F94" s="71">
        <f t="shared" ref="F94" si="147">E94+1</f>
        <v>2013</v>
      </c>
      <c r="G94" s="71">
        <f t="shared" ref="G94" si="148">F94+1</f>
        <v>2014</v>
      </c>
      <c r="H94" s="71">
        <f t="shared" ref="H94" si="149">G94+1</f>
        <v>2015</v>
      </c>
      <c r="I94" s="71">
        <f t="shared" ref="I94" si="150">H94+1</f>
        <v>2016</v>
      </c>
      <c r="J94" s="71">
        <f t="shared" ref="J94" si="151">I94+1</f>
        <v>2017</v>
      </c>
      <c r="K94" s="71">
        <f t="shared" ref="K94" si="152">J94+1</f>
        <v>2018</v>
      </c>
      <c r="L94" s="71">
        <f t="shared" ref="L94" si="153">K94+1</f>
        <v>2019</v>
      </c>
      <c r="N94" s="52"/>
      <c r="O94" s="75"/>
      <c r="P94" s="75"/>
      <c r="Q94" s="52" t="s">
        <v>809</v>
      </c>
      <c r="R94" s="52">
        <v>2010</v>
      </c>
      <c r="S94" s="52">
        <f>R94+1</f>
        <v>2011</v>
      </c>
      <c r="T94" s="52">
        <f t="shared" ref="T94" si="154">S94+1</f>
        <v>2012</v>
      </c>
      <c r="U94" s="52">
        <f t="shared" ref="U94" si="155">T94+1</f>
        <v>2013</v>
      </c>
      <c r="V94" s="52">
        <f t="shared" ref="V94" si="156">U94+1</f>
        <v>2014</v>
      </c>
      <c r="W94" s="52">
        <f t="shared" ref="W94" si="157">V94+1</f>
        <v>2015</v>
      </c>
      <c r="X94">
        <f t="shared" ref="X94" si="158">W94+1</f>
        <v>2016</v>
      </c>
      <c r="Y94">
        <f t="shared" ref="Y94" si="159">X94+1</f>
        <v>2017</v>
      </c>
      <c r="Z94">
        <f t="shared" ref="Z94" si="160">Y94+1</f>
        <v>2018</v>
      </c>
      <c r="AA94">
        <f t="shared" ref="AA94" si="161">Z94+1</f>
        <v>2019</v>
      </c>
      <c r="AI94" s="52" t="s">
        <v>809</v>
      </c>
      <c r="AJ94" s="52">
        <v>2010</v>
      </c>
      <c r="AK94" s="52">
        <f>AJ94+1</f>
        <v>2011</v>
      </c>
      <c r="AL94" s="52">
        <f t="shared" ref="AL94" si="162">AK94+1</f>
        <v>2012</v>
      </c>
      <c r="AM94" s="52">
        <f t="shared" ref="AM94" si="163">AL94+1</f>
        <v>2013</v>
      </c>
      <c r="AN94" s="52">
        <f t="shared" ref="AN94" si="164">AM94+1</f>
        <v>2014</v>
      </c>
      <c r="AO94" s="52">
        <f t="shared" ref="AO94" si="165">AN94+1</f>
        <v>2015</v>
      </c>
      <c r="AP94">
        <f t="shared" ref="AP94" si="166">AO94+1</f>
        <v>2016</v>
      </c>
      <c r="AQ94">
        <f t="shared" ref="AQ94" si="167">AP94+1</f>
        <v>2017</v>
      </c>
      <c r="AR94">
        <f t="shared" ref="AR94" si="168">AQ94+1</f>
        <v>2018</v>
      </c>
      <c r="AS94">
        <f t="shared" ref="AS94" si="169">AR94+1</f>
        <v>2019</v>
      </c>
      <c r="BA94" s="52" t="s">
        <v>809</v>
      </c>
      <c r="BB94" s="52">
        <v>2010</v>
      </c>
      <c r="BC94" s="52">
        <f>BB94+1</f>
        <v>2011</v>
      </c>
      <c r="BD94" s="52">
        <f t="shared" ref="BD94" si="170">BC94+1</f>
        <v>2012</v>
      </c>
      <c r="BE94" s="52">
        <f t="shared" ref="BE94" si="171">BD94+1</f>
        <v>2013</v>
      </c>
      <c r="BF94" s="52">
        <f t="shared" ref="BF94" si="172">BE94+1</f>
        <v>2014</v>
      </c>
      <c r="BG94" s="52">
        <f t="shared" ref="BG94" si="173">BF94+1</f>
        <v>2015</v>
      </c>
      <c r="BH94">
        <f t="shared" ref="BH94" si="174">BG94+1</f>
        <v>2016</v>
      </c>
      <c r="BI94">
        <f t="shared" ref="BI94" si="175">BH94+1</f>
        <v>2017</v>
      </c>
      <c r="BJ94">
        <f t="shared" ref="BJ94" si="176">BI94+1</f>
        <v>2018</v>
      </c>
      <c r="BK94">
        <f t="shared" ref="BK94" si="177">BJ94+1</f>
        <v>2019</v>
      </c>
    </row>
    <row r="95" spans="2:63" x14ac:dyDescent="0.35">
      <c r="B95" s="49" t="s">
        <v>810</v>
      </c>
      <c r="C95" s="79">
        <f>IF(Summary!$B$6="Conservative",Assumptions!R95,IF(Summary!B92="Moderate",Assumptions!AJ95,Assumptions!BB95))</f>
        <v>6.4224519382733325E-2</v>
      </c>
      <c r="D95" s="79">
        <f>IF(Summary!$B$6="Conservative",Assumptions!S95,IF(Summary!C92="Moderate",Assumptions!AK95,Assumptions!BC95))</f>
        <v>5.8323145107728548E-2</v>
      </c>
      <c r="E95" s="79">
        <f>IF(Summary!$B$6="Conservative",Assumptions!T95,IF(Summary!D92="Moderate",Assumptions!AL95,Assumptions!BD95))</f>
        <v>5.4840529349877251E-2</v>
      </c>
      <c r="F95" s="79">
        <f>IF(Summary!$B$6="Conservative",Assumptions!U95,IF(Summary!E92="Moderate",Assumptions!AM95,Assumptions!BE95))</f>
        <v>4.9136447477302669E-2</v>
      </c>
      <c r="G95" s="79">
        <f>IF(Summary!$B$6="Conservative",Assumptions!V95,IF(Summary!F92="Moderate",Assumptions!AN95,Assumptions!BF95))</f>
        <v>5.2917955390885417E-2</v>
      </c>
      <c r="H95" s="79">
        <f>IF(Summary!$B$6="Conservative",Assumptions!W95,IF(Summary!G92="Moderate",Assumptions!AO95,Assumptions!BG95))</f>
        <v>4.5078112955909265E-2</v>
      </c>
      <c r="I95" s="79">
        <f>IF(Summary!$B$6="Conservative",Assumptions!X95,IF(Summary!H92="Moderate",Assumptions!AP95,Assumptions!BH95))</f>
        <v>4.8465684546891603E-2</v>
      </c>
      <c r="J95" s="79">
        <f>IF(Summary!$B$6="Conservative",Assumptions!Y95,IF(Summary!I92="Moderate",Assumptions!AQ95,Assumptions!BI95))</f>
        <v>6.2795916418222048E-2</v>
      </c>
      <c r="K95" s="79">
        <f>IF(Summary!$B$6="Conservative",Assumptions!Z95,IF(Summary!J92="Moderate",Assumptions!AR95,Assumptions!BJ95))</f>
        <v>6.1923449588132541E-2</v>
      </c>
      <c r="L95" s="79">
        <f>IF(Summary!$B$6="Conservative",Assumptions!AA95,IF(Summary!K92="Moderate",Assumptions!AS95,Assumptions!BK95))</f>
        <v>7.4322424179342914E-2</v>
      </c>
      <c r="N95" s="52"/>
      <c r="O95" s="75"/>
      <c r="P95" s="75"/>
      <c r="Q95" s="52" t="s">
        <v>810</v>
      </c>
      <c r="R95" s="52">
        <v>6.4224519382733325E-2</v>
      </c>
      <c r="S95" s="52">
        <v>5.8323145107728548E-2</v>
      </c>
      <c r="T95" s="52">
        <v>5.4840529349877251E-2</v>
      </c>
      <c r="U95" s="52">
        <v>4.9136447477302669E-2</v>
      </c>
      <c r="V95" s="52">
        <v>5.2917955390885417E-2</v>
      </c>
      <c r="W95" s="52">
        <v>4.5078112955909265E-2</v>
      </c>
      <c r="X95">
        <v>4.8465684546891603E-2</v>
      </c>
      <c r="Y95">
        <v>6.2795916418222048E-2</v>
      </c>
      <c r="Z95">
        <v>6.1923449588132541E-2</v>
      </c>
      <c r="AA95">
        <v>7.4322424179342914E-2</v>
      </c>
      <c r="AI95" s="52" t="s">
        <v>810</v>
      </c>
      <c r="AJ95" s="52">
        <v>6.4224519382733325E-2</v>
      </c>
      <c r="AK95" s="52">
        <v>5.8323145107728548E-2</v>
      </c>
      <c r="AL95" s="52">
        <v>5.4840529349877251E-2</v>
      </c>
      <c r="AM95" s="52">
        <v>4.9136447477302669E-2</v>
      </c>
      <c r="AN95" s="52">
        <v>5.2917955390885417E-2</v>
      </c>
      <c r="AO95" s="52">
        <v>4.5078112955909265E-2</v>
      </c>
      <c r="AP95">
        <v>4.8465684546891603E-2</v>
      </c>
      <c r="AQ95">
        <v>6.2795916418222048E-2</v>
      </c>
      <c r="AR95">
        <v>6.1923449588132541E-2</v>
      </c>
      <c r="AS95">
        <v>7.4322424179342914E-2</v>
      </c>
      <c r="BA95" s="52" t="s">
        <v>810</v>
      </c>
      <c r="BB95" s="52">
        <v>6.4224519382733325E-2</v>
      </c>
      <c r="BC95" s="52">
        <v>5.8323145107728548E-2</v>
      </c>
      <c r="BD95" s="52">
        <v>5.4840529349877251E-2</v>
      </c>
      <c r="BE95" s="52">
        <v>4.9136447477302669E-2</v>
      </c>
      <c r="BF95" s="52">
        <v>5.2917955390885417E-2</v>
      </c>
      <c r="BG95" s="52">
        <v>4.5078112955909265E-2</v>
      </c>
      <c r="BH95">
        <v>4.8465684546891603E-2</v>
      </c>
      <c r="BI95">
        <v>6.2795916418222048E-2</v>
      </c>
      <c r="BJ95">
        <v>6.1923449588132541E-2</v>
      </c>
      <c r="BK95">
        <v>7.4322424179342914E-2</v>
      </c>
    </row>
    <row r="96" spans="2:63" x14ac:dyDescent="0.35">
      <c r="B96" s="48" t="s">
        <v>811</v>
      </c>
      <c r="C96" s="79">
        <f>IF(Summary!$B$6="Conservative",Assumptions!R96,IF(Summary!B93="Moderate",Assumptions!AJ96,Assumptions!BB96))</f>
        <v>0</v>
      </c>
      <c r="D96" s="79">
        <f>IF(Summary!$B$6="Conservative",Assumptions!S96,IF(Summary!C93="Moderate",Assumptions!AK96,Assumptions!BC96))</f>
        <v>0</v>
      </c>
      <c r="E96" s="79">
        <f>IF(Summary!$B$6="Conservative",Assumptions!T96,IF(Summary!D93="Moderate",Assumptions!AL96,Assumptions!BD96))</f>
        <v>0</v>
      </c>
      <c r="F96" s="79">
        <f>IF(Summary!$B$6="Conservative",Assumptions!U96,IF(Summary!E93="Moderate",Assumptions!AM96,Assumptions!BE96))</f>
        <v>0</v>
      </c>
      <c r="G96" s="79">
        <f>IF(Summary!$B$6="Conservative",Assumptions!V96,IF(Summary!F93="Moderate",Assumptions!AN96,Assumptions!BF96))</f>
        <v>0</v>
      </c>
      <c r="H96" s="79">
        <f>IF(Summary!$B$6="Conservative",Assumptions!W96,IF(Summary!G93="Moderate",Assumptions!AO96,Assumptions!BG96))</f>
        <v>0</v>
      </c>
      <c r="I96" s="79">
        <f>IF(Summary!$B$6="Conservative",Assumptions!X96,IF(Summary!H93="Moderate",Assumptions!AP96,Assumptions!BH96))</f>
        <v>0</v>
      </c>
      <c r="J96" s="79">
        <f>IF(Summary!$B$6="Conservative",Assumptions!Y96,IF(Summary!I93="Moderate",Assumptions!AQ96,Assumptions!BI96))</f>
        <v>0</v>
      </c>
      <c r="K96" s="79">
        <f>IF(Summary!$B$6="Conservative",Assumptions!Z96,IF(Summary!J93="Moderate",Assumptions!AR96,Assumptions!BJ96))</f>
        <v>0</v>
      </c>
      <c r="L96" s="79">
        <f>IF(Summary!$B$6="Conservative",Assumptions!AA96,IF(Summary!K93="Moderate",Assumptions!AS96,Assumptions!BK96))</f>
        <v>0</v>
      </c>
      <c r="N96" s="52"/>
      <c r="O96" s="75"/>
      <c r="P96" s="75"/>
      <c r="Q96" s="52" t="s">
        <v>811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>
        <v>0</v>
      </c>
      <c r="Y96">
        <v>0</v>
      </c>
      <c r="Z96">
        <v>0</v>
      </c>
      <c r="AA96">
        <v>0</v>
      </c>
      <c r="AI96" s="52" t="s">
        <v>811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>
        <v>0</v>
      </c>
      <c r="AQ96">
        <v>0</v>
      </c>
      <c r="AR96">
        <v>0</v>
      </c>
      <c r="AS96">
        <v>0</v>
      </c>
      <c r="BA96" s="52" t="s">
        <v>811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>
        <v>0</v>
      </c>
      <c r="BI96">
        <v>0</v>
      </c>
      <c r="BJ96">
        <v>0</v>
      </c>
      <c r="BK96">
        <v>0</v>
      </c>
    </row>
    <row r="97" spans="2:63" x14ac:dyDescent="0.35">
      <c r="B97" s="48" t="s">
        <v>812</v>
      </c>
      <c r="C97" s="79">
        <f>IF(Summary!$B$6="Conservative",Assumptions!R97,IF(Summary!B94="Moderate",Assumptions!AJ97,Assumptions!BB97))</f>
        <v>0.53367676824439669</v>
      </c>
      <c r="D97" s="79">
        <f>IF(Summary!$B$6="Conservative",Assumptions!S97,IF(Summary!C94="Moderate",Assumptions!AK97,Assumptions!BC97))</f>
        <v>0.49432894234610719</v>
      </c>
      <c r="E97" s="79">
        <f>IF(Summary!$B$6="Conservative",Assumptions!T97,IF(Summary!D94="Moderate",Assumptions!AL97,Assumptions!BD97))</f>
        <v>0.48363345354219067</v>
      </c>
      <c r="F97" s="79">
        <f>IF(Summary!$B$6="Conservative",Assumptions!U97,IF(Summary!E94="Moderate",Assumptions!AM97,Assumptions!BE97))</f>
        <v>0.49451226859748787</v>
      </c>
      <c r="G97" s="79">
        <f>IF(Summary!$B$6="Conservative",Assumptions!V97,IF(Summary!F94="Moderate",Assumptions!AN97,Assumptions!BF97))</f>
        <v>0.50434039254706597</v>
      </c>
      <c r="H97" s="79">
        <f>IF(Summary!$B$6="Conservative",Assumptions!W97,IF(Summary!G94="Moderate",Assumptions!AO97,Assumptions!BG97))</f>
        <v>0.48798479624232627</v>
      </c>
      <c r="I97" s="79">
        <f>IF(Summary!$B$6="Conservative",Assumptions!X97,IF(Summary!H94="Moderate",Assumptions!AP97,Assumptions!BH97))</f>
        <v>0.49145065239227664</v>
      </c>
      <c r="J97" s="79">
        <f>IF(Summary!$B$6="Conservative",Assumptions!Y97,IF(Summary!I94="Moderate",Assumptions!AQ97,Assumptions!BI97))</f>
        <v>0.46800397549809442</v>
      </c>
      <c r="K97" s="79">
        <f>IF(Summary!$B$6="Conservative",Assumptions!Z97,IF(Summary!J94="Moderate",Assumptions!AR97,Assumptions!BJ97))</f>
        <v>0.45622518320976468</v>
      </c>
      <c r="L97" s="79">
        <f>IF(Summary!$B$6="Conservative",Assumptions!AA97,IF(Summary!K94="Moderate",Assumptions!AS97,Assumptions!BK97))</f>
        <v>0.45185022651449996</v>
      </c>
      <c r="N97" s="52"/>
      <c r="O97" s="75"/>
      <c r="P97" s="75"/>
      <c r="Q97" s="52" t="s">
        <v>812</v>
      </c>
      <c r="R97" s="52">
        <v>0.53367676824439669</v>
      </c>
      <c r="S97" s="52">
        <v>0.49432894234610719</v>
      </c>
      <c r="T97" s="52">
        <v>0.48363345354219067</v>
      </c>
      <c r="U97" s="52">
        <v>0.49451226859748787</v>
      </c>
      <c r="V97" s="52">
        <v>0.50434039254706597</v>
      </c>
      <c r="W97" s="52">
        <v>0.48798479624232627</v>
      </c>
      <c r="X97">
        <v>0.49145065239227664</v>
      </c>
      <c r="Y97">
        <v>0.46800397549809442</v>
      </c>
      <c r="Z97">
        <v>0.45622518320976468</v>
      </c>
      <c r="AA97">
        <v>0.45185022651449996</v>
      </c>
      <c r="AI97" s="52" t="s">
        <v>812</v>
      </c>
      <c r="AJ97" s="52">
        <v>0.53367676824439669</v>
      </c>
      <c r="AK97" s="52">
        <v>0.49432894234610719</v>
      </c>
      <c r="AL97" s="52">
        <v>0.48363345354219067</v>
      </c>
      <c r="AM97" s="52">
        <v>0.49451226859748787</v>
      </c>
      <c r="AN97" s="52">
        <v>0.50434039254706597</v>
      </c>
      <c r="AO97" s="52">
        <v>0.48798479624232627</v>
      </c>
      <c r="AP97">
        <v>0.49145065239227664</v>
      </c>
      <c r="AQ97">
        <v>0.46800397549809442</v>
      </c>
      <c r="AR97">
        <v>0.45622518320976468</v>
      </c>
      <c r="AS97">
        <v>0.45185022651449996</v>
      </c>
      <c r="BA97" s="52" t="s">
        <v>812</v>
      </c>
      <c r="BB97" s="52">
        <v>0.53367676824439669</v>
      </c>
      <c r="BC97" s="52">
        <v>0.49432894234610719</v>
      </c>
      <c r="BD97" s="52">
        <v>0.48363345354219067</v>
      </c>
      <c r="BE97" s="52">
        <v>0.49451226859748787</v>
      </c>
      <c r="BF97" s="52">
        <v>0.50434039254706597</v>
      </c>
      <c r="BG97" s="52">
        <v>0.48798479624232627</v>
      </c>
      <c r="BH97">
        <v>0.49145065239227664</v>
      </c>
      <c r="BI97">
        <v>0.46800397549809442</v>
      </c>
      <c r="BJ97">
        <v>0.45622518320976468</v>
      </c>
      <c r="BK97">
        <v>0.45185022651449996</v>
      </c>
    </row>
    <row r="98" spans="2:63" x14ac:dyDescent="0.35">
      <c r="B98" s="48" t="s">
        <v>813</v>
      </c>
      <c r="C98" s="79">
        <f>IF(Summary!$B$6="Conservative",Assumptions!R98,IF(Summary!B95="Moderate",Assumptions!AJ98,Assumptions!BB98))</f>
        <v>0.38147149241107237</v>
      </c>
      <c r="D98" s="79">
        <f>IF(Summary!$B$6="Conservative",Assumptions!S98,IF(Summary!C95="Moderate",Assumptions!AK98,Assumptions!BC98))</f>
        <v>0.42130785021490119</v>
      </c>
      <c r="E98" s="79">
        <f>IF(Summary!$B$6="Conservative",Assumptions!T98,IF(Summary!D95="Moderate",Assumptions!AL98,Assumptions!BD98))</f>
        <v>0.43671066796171992</v>
      </c>
      <c r="F98" s="79">
        <f>IF(Summary!$B$6="Conservative",Assumptions!U98,IF(Summary!E95="Moderate",Assumptions!AM98,Assumptions!BE98))</f>
        <v>0.43489942435568596</v>
      </c>
      <c r="G98" s="79">
        <f>IF(Summary!$B$6="Conservative",Assumptions!V98,IF(Summary!F95="Moderate",Assumptions!AN98,Assumptions!BF98))</f>
        <v>0.42273727314217929</v>
      </c>
      <c r="H98" s="79">
        <f>IF(Summary!$B$6="Conservative",Assumptions!W98,IF(Summary!G95="Moderate",Assumptions!AO98,Assumptions!BG98))</f>
        <v>0.44950998175309653</v>
      </c>
      <c r="I98" s="79">
        <f>IF(Summary!$B$6="Conservative",Assumptions!X98,IF(Summary!H95="Moderate",Assumptions!AP98,Assumptions!BH98))</f>
        <v>0.43388029836350755</v>
      </c>
      <c r="J98" s="79">
        <f>IF(Summary!$B$6="Conservative",Assumptions!Y98,IF(Summary!I95="Moderate",Assumptions!AQ98,Assumptions!BI98))</f>
        <v>0.41476123481717014</v>
      </c>
      <c r="K98" s="79">
        <f>IF(Summary!$B$6="Conservative",Assumptions!Z98,IF(Summary!J95="Moderate",Assumptions!AR98,Assumptions!BJ98))</f>
        <v>0.42849237410713131</v>
      </c>
      <c r="L98" s="79">
        <f>IF(Summary!$B$6="Conservative",Assumptions!AA98,IF(Summary!K95="Moderate",Assumptions!AS98,Assumptions!BK98))</f>
        <v>0.40140625259441459</v>
      </c>
      <c r="N98" s="52"/>
      <c r="O98" s="75"/>
      <c r="P98" s="75"/>
      <c r="Q98" s="52" t="s">
        <v>813</v>
      </c>
      <c r="R98" s="52">
        <v>0.38147149241107237</v>
      </c>
      <c r="S98" s="52">
        <v>0.42130785021490119</v>
      </c>
      <c r="T98" s="52">
        <v>0.43671066796171992</v>
      </c>
      <c r="U98" s="52">
        <v>0.43489942435568596</v>
      </c>
      <c r="V98" s="52">
        <v>0.42273727314217929</v>
      </c>
      <c r="W98" s="52">
        <v>0.44950998175309653</v>
      </c>
      <c r="X98">
        <v>0.43388029836350755</v>
      </c>
      <c r="Y98">
        <v>0.41476123481717014</v>
      </c>
      <c r="Z98">
        <v>0.42849237410713131</v>
      </c>
      <c r="AA98">
        <v>0.40140625259441459</v>
      </c>
      <c r="AI98" s="52" t="s">
        <v>813</v>
      </c>
      <c r="AJ98" s="52">
        <v>0.38147149241107237</v>
      </c>
      <c r="AK98" s="52">
        <v>0.42130785021490119</v>
      </c>
      <c r="AL98" s="52">
        <v>0.43671066796171992</v>
      </c>
      <c r="AM98" s="52">
        <v>0.43489942435568596</v>
      </c>
      <c r="AN98" s="52">
        <v>0.42273727314217929</v>
      </c>
      <c r="AO98" s="52">
        <v>0.44950998175309653</v>
      </c>
      <c r="AP98">
        <v>0.43388029836350755</v>
      </c>
      <c r="AQ98">
        <v>0.41476123481717014</v>
      </c>
      <c r="AR98">
        <v>0.42849237410713131</v>
      </c>
      <c r="AS98">
        <v>0.40140625259441459</v>
      </c>
      <c r="BA98" s="52" t="s">
        <v>813</v>
      </c>
      <c r="BB98" s="52">
        <v>0.38147149241107237</v>
      </c>
      <c r="BC98" s="52">
        <v>0.42130785021490119</v>
      </c>
      <c r="BD98" s="52">
        <v>0.43671066796171992</v>
      </c>
      <c r="BE98" s="52">
        <v>0.43489942435568596</v>
      </c>
      <c r="BF98" s="52">
        <v>0.42273727314217929</v>
      </c>
      <c r="BG98" s="52">
        <v>0.44950998175309653</v>
      </c>
      <c r="BH98">
        <v>0.43388029836350755</v>
      </c>
      <c r="BI98">
        <v>0.41476123481717014</v>
      </c>
      <c r="BJ98">
        <v>0.42849237410713131</v>
      </c>
      <c r="BK98">
        <v>0.40140625259441459</v>
      </c>
    </row>
    <row r="99" spans="2:63" x14ac:dyDescent="0.35">
      <c r="B99" s="48" t="s">
        <v>814</v>
      </c>
      <c r="C99" s="79">
        <f>IF(Summary!$B$6="Conservative",Assumptions!R99,IF(Summary!B96="Moderate",Assumptions!AJ99,Assumptions!BB99))</f>
        <v>5.6464432816727929E-3</v>
      </c>
      <c r="D99" s="79">
        <f>IF(Summary!$B$6="Conservative",Assumptions!S99,IF(Summary!C96="Moderate",Assumptions!AK99,Assumptions!BC99))</f>
        <v>6.0515198643384775E-4</v>
      </c>
      <c r="E99" s="79">
        <f>IF(Summary!$B$6="Conservative",Assumptions!T99,IF(Summary!D96="Moderate",Assumptions!AL99,Assumptions!BD99))</f>
        <v>6.0531387777811862E-5</v>
      </c>
      <c r="F99" s="79">
        <f>IF(Summary!$B$6="Conservative",Assumptions!U99,IF(Summary!E96="Moderate",Assumptions!AM99,Assumptions!BE99))</f>
        <v>4.1073483712460504E-4</v>
      </c>
      <c r="G99" s="79">
        <f>IF(Summary!$B$6="Conservative",Assumptions!V99,IF(Summary!F96="Moderate",Assumptions!AN99,Assumptions!BF99))</f>
        <v>2.8726054672480628E-4</v>
      </c>
      <c r="H99" s="79">
        <f>IF(Summary!$B$6="Conservative",Assumptions!W99,IF(Summary!G96="Moderate",Assumptions!AO99,Assumptions!BG99))</f>
        <v>1.306448023805646E-4</v>
      </c>
      <c r="I99" s="79">
        <f>IF(Summary!$B$6="Conservative",Assumptions!X99,IF(Summary!H96="Moderate",Assumptions!AP99,Assumptions!BH99))</f>
        <v>1.5014451752801956E-2</v>
      </c>
      <c r="J99" s="79">
        <f>IF(Summary!$B$6="Conservative",Assumptions!Y99,IF(Summary!I96="Moderate",Assumptions!AQ99,Assumptions!BI99))</f>
        <v>4.3152188754795463E-2</v>
      </c>
      <c r="K99" s="79">
        <f>IF(Summary!$B$6="Conservative",Assumptions!Z99,IF(Summary!J96="Moderate",Assumptions!AR99,Assumptions!BJ99))</f>
        <v>4.4803263604597708E-2</v>
      </c>
      <c r="L99" s="79">
        <f>IF(Summary!$B$6="Conservative",Assumptions!AA99,IF(Summary!K96="Moderate",Assumptions!AS99,Assumptions!BK99))</f>
        <v>6.1149850465147308E-2</v>
      </c>
      <c r="N99" s="52"/>
      <c r="O99" s="75"/>
      <c r="P99" s="75"/>
      <c r="Q99" s="52" t="s">
        <v>814</v>
      </c>
      <c r="R99" s="52">
        <v>5.6464432816727929E-3</v>
      </c>
      <c r="S99" s="52">
        <v>6.0515198643384775E-4</v>
      </c>
      <c r="T99" s="52">
        <v>6.0531387777811862E-5</v>
      </c>
      <c r="U99" s="52">
        <v>4.1073483712460504E-4</v>
      </c>
      <c r="V99" s="52">
        <v>2.8726054672480628E-4</v>
      </c>
      <c r="W99" s="52">
        <v>1.306448023805646E-4</v>
      </c>
      <c r="X99">
        <v>1.5014451752801956E-2</v>
      </c>
      <c r="Y99">
        <v>4.3152188754795463E-2</v>
      </c>
      <c r="Z99">
        <v>4.4803263604597708E-2</v>
      </c>
      <c r="AA99">
        <v>6.1149850465147308E-2</v>
      </c>
      <c r="AI99" s="52" t="s">
        <v>814</v>
      </c>
      <c r="AJ99" s="52">
        <v>5.6464432816727929E-3</v>
      </c>
      <c r="AK99" s="52">
        <v>6.0515198643384775E-4</v>
      </c>
      <c r="AL99" s="52">
        <v>6.0531387777811862E-5</v>
      </c>
      <c r="AM99" s="52">
        <v>4.1073483712460504E-4</v>
      </c>
      <c r="AN99" s="52">
        <v>2.8726054672480628E-4</v>
      </c>
      <c r="AO99" s="52">
        <v>1.306448023805646E-4</v>
      </c>
      <c r="AP99">
        <v>1.5014451752801956E-2</v>
      </c>
      <c r="AQ99">
        <v>4.3152188754795463E-2</v>
      </c>
      <c r="AR99">
        <v>4.4803263604597708E-2</v>
      </c>
      <c r="AS99">
        <v>6.1149850465147308E-2</v>
      </c>
      <c r="BA99" s="52" t="s">
        <v>814</v>
      </c>
      <c r="BB99" s="52">
        <v>5.6464432816727929E-3</v>
      </c>
      <c r="BC99" s="52">
        <v>6.0515198643384775E-4</v>
      </c>
      <c r="BD99" s="52">
        <v>6.0531387777811862E-5</v>
      </c>
      <c r="BE99" s="52">
        <v>4.1073483712460504E-4</v>
      </c>
      <c r="BF99" s="52">
        <v>2.8726054672480628E-4</v>
      </c>
      <c r="BG99" s="52">
        <v>1.306448023805646E-4</v>
      </c>
      <c r="BH99">
        <v>1.5014451752801956E-2</v>
      </c>
      <c r="BI99">
        <v>4.3152188754795463E-2</v>
      </c>
      <c r="BJ99">
        <v>4.4803263604597708E-2</v>
      </c>
      <c r="BK99">
        <v>6.1149850465147308E-2</v>
      </c>
    </row>
    <row r="100" spans="2:63" x14ac:dyDescent="0.35">
      <c r="B100" s="48" t="s">
        <v>815</v>
      </c>
      <c r="C100" s="79">
        <f>IF(Summary!$B$6="Conservative",Assumptions!R100,IF(Summary!B97="Moderate",Assumptions!AJ100,Assumptions!BB100))</f>
        <v>1.4980776680124954E-2</v>
      </c>
      <c r="D100" s="79">
        <f>IF(Summary!$B$6="Conservative",Assumptions!S100,IF(Summary!C97="Moderate",Assumptions!AK100,Assumptions!BC100))</f>
        <v>2.5434910344829184E-2</v>
      </c>
      <c r="E100" s="79">
        <f>IF(Summary!$B$6="Conservative",Assumptions!T100,IF(Summary!D97="Moderate",Assumptions!AL100,Assumptions!BD100))</f>
        <v>2.4754817758434262E-2</v>
      </c>
      <c r="F100" s="79">
        <f>IF(Summary!$B$6="Conservative",Assumptions!U100,IF(Summary!E97="Moderate",Assumptions!AM100,Assumptions!BE100))</f>
        <v>2.1041124732398525E-2</v>
      </c>
      <c r="G100" s="79">
        <f>IF(Summary!$B$6="Conservative",Assumptions!V100,IF(Summary!F97="Moderate",Assumptions!AN100,Assumptions!BF100))</f>
        <v>1.9717118373144573E-2</v>
      </c>
      <c r="H100" s="79">
        <f>IF(Summary!$B$6="Conservative",Assumptions!W100,IF(Summary!G97="Moderate",Assumptions!AO100,Assumptions!BG100))</f>
        <v>1.7296464246287443E-2</v>
      </c>
      <c r="I100" s="79">
        <f>IF(Summary!$B$6="Conservative",Assumptions!X100,IF(Summary!H97="Moderate",Assumptions!AP100,Assumptions!BH100))</f>
        <v>1.1188912944522202E-2</v>
      </c>
      <c r="J100" s="79">
        <f>IF(Summary!$B$6="Conservative",Assumptions!Y100,IF(Summary!I97="Moderate",Assumptions!AQ100,Assumptions!BI100))</f>
        <v>1.1286684511717956E-2</v>
      </c>
      <c r="K100" s="79">
        <f>IF(Summary!$B$6="Conservative",Assumptions!Z100,IF(Summary!J97="Moderate",Assumptions!AR100,Assumptions!BJ100))</f>
        <v>8.5557294903739079E-3</v>
      </c>
      <c r="L100" s="79">
        <f>IF(Summary!$B$6="Conservative",Assumptions!AA100,IF(Summary!K97="Moderate",Assumptions!AS100,Assumptions!BK100))</f>
        <v>1.1271246246595149E-2</v>
      </c>
      <c r="N100" s="52"/>
      <c r="O100" s="75"/>
      <c r="P100" s="75"/>
      <c r="Q100" s="52" t="s">
        <v>815</v>
      </c>
      <c r="R100" s="52">
        <v>1.4980776680124954E-2</v>
      </c>
      <c r="S100" s="52">
        <v>2.5434910344829184E-2</v>
      </c>
      <c r="T100" s="52">
        <v>2.4754817758434262E-2</v>
      </c>
      <c r="U100" s="52">
        <v>2.1041124732398525E-2</v>
      </c>
      <c r="V100" s="52">
        <v>1.9717118373144573E-2</v>
      </c>
      <c r="W100" s="52">
        <v>1.7296464246287443E-2</v>
      </c>
      <c r="X100">
        <v>1.1188912944522202E-2</v>
      </c>
      <c r="Y100">
        <v>1.1286684511717956E-2</v>
      </c>
      <c r="Z100">
        <v>8.5557294903739079E-3</v>
      </c>
      <c r="AA100">
        <v>1.1271246246595149E-2</v>
      </c>
      <c r="AI100" s="52" t="s">
        <v>815</v>
      </c>
      <c r="AJ100" s="52">
        <v>1.4980776680124954E-2</v>
      </c>
      <c r="AK100" s="52">
        <v>2.5434910344829184E-2</v>
      </c>
      <c r="AL100" s="52">
        <v>2.4754817758434262E-2</v>
      </c>
      <c r="AM100" s="52">
        <v>2.1041124732398525E-2</v>
      </c>
      <c r="AN100" s="52">
        <v>1.9717118373144573E-2</v>
      </c>
      <c r="AO100" s="52">
        <v>1.7296464246287443E-2</v>
      </c>
      <c r="AP100">
        <v>1.1188912944522202E-2</v>
      </c>
      <c r="AQ100">
        <v>1.1286684511717956E-2</v>
      </c>
      <c r="AR100">
        <v>8.5557294903739079E-3</v>
      </c>
      <c r="AS100">
        <v>1.1271246246595149E-2</v>
      </c>
      <c r="BA100" s="52" t="s">
        <v>815</v>
      </c>
      <c r="BB100" s="52">
        <v>1.4980776680124954E-2</v>
      </c>
      <c r="BC100" s="52">
        <v>2.5434910344829184E-2</v>
      </c>
      <c r="BD100" s="52">
        <v>2.4754817758434262E-2</v>
      </c>
      <c r="BE100" s="52">
        <v>2.1041124732398525E-2</v>
      </c>
      <c r="BF100" s="52">
        <v>1.9717118373144573E-2</v>
      </c>
      <c r="BG100" s="52">
        <v>1.7296464246287443E-2</v>
      </c>
      <c r="BH100">
        <v>1.1188912944522202E-2</v>
      </c>
      <c r="BI100">
        <v>1.1286684511717956E-2</v>
      </c>
      <c r="BJ100">
        <v>8.5557294903739079E-3</v>
      </c>
      <c r="BK100">
        <v>1.1271246246595149E-2</v>
      </c>
    </row>
    <row r="101" spans="2:63" x14ac:dyDescent="0.35">
      <c r="B101" s="48" t="s">
        <v>816</v>
      </c>
      <c r="C101" s="79">
        <f>IF(Summary!$B$6="Conservative",Assumptions!R101,IF(Summary!B98="Moderate",Assumptions!AJ101,Assumptions!BB101))</f>
        <v>0</v>
      </c>
      <c r="D101" s="79">
        <f>IF(Summary!$B$6="Conservative",Assumptions!S101,IF(Summary!C98="Moderate",Assumptions!AK101,Assumptions!BC101))</f>
        <v>0</v>
      </c>
      <c r="E101" s="79">
        <f>IF(Summary!$B$6="Conservative",Assumptions!T101,IF(Summary!D98="Moderate",Assumptions!AL101,Assumptions!BD101))</f>
        <v>0</v>
      </c>
      <c r="F101" s="79">
        <f>IF(Summary!$B$6="Conservative",Assumptions!U101,IF(Summary!E98="Moderate",Assumptions!AM101,Assumptions!BE101))</f>
        <v>0</v>
      </c>
      <c r="G101" s="79">
        <f>IF(Summary!$B$6="Conservative",Assumptions!V101,IF(Summary!F98="Moderate",Assumptions!AN101,Assumptions!BF101))</f>
        <v>0</v>
      </c>
      <c r="H101" s="79">
        <f>IF(Summary!$B$6="Conservative",Assumptions!W101,IF(Summary!G98="Moderate",Assumptions!AO101,Assumptions!BG101))</f>
        <v>0</v>
      </c>
      <c r="I101" s="79">
        <f>IF(Summary!$B$6="Conservative",Assumptions!X101,IF(Summary!H98="Moderate",Assumptions!AP101,Assumptions!BH101))</f>
        <v>0</v>
      </c>
      <c r="J101" s="79">
        <f>IF(Summary!$B$6="Conservative",Assumptions!Y101,IF(Summary!I98="Moderate",Assumptions!AQ101,Assumptions!BI101))</f>
        <v>0</v>
      </c>
      <c r="K101" s="79">
        <f>IF(Summary!$B$6="Conservative",Assumptions!Z101,IF(Summary!J98="Moderate",Assumptions!AR101,Assumptions!BJ101))</f>
        <v>0</v>
      </c>
      <c r="L101" s="79">
        <f>IF(Summary!$B$6="Conservative",Assumptions!AA101,IF(Summary!K98="Moderate",Assumptions!AS101,Assumptions!BK101))</f>
        <v>0</v>
      </c>
      <c r="N101" s="52"/>
      <c r="O101" s="75"/>
      <c r="P101" s="75"/>
      <c r="Q101" s="52" t="s">
        <v>816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>
        <v>0</v>
      </c>
      <c r="Y101">
        <v>0</v>
      </c>
      <c r="Z101">
        <v>0</v>
      </c>
      <c r="AA101">
        <v>0</v>
      </c>
      <c r="AI101" s="52" t="s">
        <v>816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>
        <v>0</v>
      </c>
      <c r="AQ101">
        <v>0</v>
      </c>
      <c r="AR101">
        <v>0</v>
      </c>
      <c r="AS101">
        <v>0</v>
      </c>
      <c r="BA101" s="52" t="s">
        <v>816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>
        <v>0</v>
      </c>
      <c r="BI101">
        <v>0</v>
      </c>
      <c r="BJ101">
        <v>0</v>
      </c>
      <c r="BK101">
        <v>0</v>
      </c>
    </row>
    <row r="102" spans="2:63" x14ac:dyDescent="0.35">
      <c r="B102" s="48" t="s">
        <v>817</v>
      </c>
      <c r="C102" s="79">
        <f>IF(Summary!$B$6="Conservative",Assumptions!R102,IF(Summary!B99="Moderate",Assumptions!AJ102,Assumptions!BB102))</f>
        <v>0</v>
      </c>
      <c r="D102" s="79">
        <f>IF(Summary!$B$6="Conservative",Assumptions!S102,IF(Summary!C99="Moderate",Assumptions!AK102,Assumptions!BC102))</f>
        <v>0</v>
      </c>
      <c r="E102" s="79">
        <f>IF(Summary!$B$6="Conservative",Assumptions!T102,IF(Summary!D99="Moderate",Assumptions!AL102,Assumptions!BD102))</f>
        <v>0</v>
      </c>
      <c r="F102" s="79">
        <f>IF(Summary!$B$6="Conservative",Assumptions!U102,IF(Summary!E99="Moderate",Assumptions!AM102,Assumptions!BE102))</f>
        <v>0</v>
      </c>
      <c r="G102" s="79">
        <f>IF(Summary!$B$6="Conservative",Assumptions!V102,IF(Summary!F99="Moderate",Assumptions!AN102,Assumptions!BF102))</f>
        <v>0</v>
      </c>
      <c r="H102" s="79">
        <f>IF(Summary!$B$6="Conservative",Assumptions!W102,IF(Summary!G99="Moderate",Assumptions!AO102,Assumptions!BG102))</f>
        <v>0</v>
      </c>
      <c r="I102" s="79">
        <f>IF(Summary!$B$6="Conservative",Assumptions!X102,IF(Summary!H99="Moderate",Assumptions!AP102,Assumptions!BH102))</f>
        <v>0</v>
      </c>
      <c r="J102" s="79">
        <f>IF(Summary!$B$6="Conservative",Assumptions!Y102,IF(Summary!I99="Moderate",Assumptions!AQ102,Assumptions!BI102))</f>
        <v>0</v>
      </c>
      <c r="K102" s="79">
        <f>IF(Summary!$B$6="Conservative",Assumptions!Z102,IF(Summary!J99="Moderate",Assumptions!AR102,Assumptions!BJ102))</f>
        <v>0</v>
      </c>
      <c r="L102" s="79">
        <f>IF(Summary!$B$6="Conservative",Assumptions!AA102,IF(Summary!K99="Moderate",Assumptions!AS102,Assumptions!BK102))</f>
        <v>0</v>
      </c>
      <c r="N102" s="52"/>
      <c r="O102" s="75"/>
      <c r="P102" s="75"/>
      <c r="Q102" s="52" t="s">
        <v>817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>
        <v>0</v>
      </c>
      <c r="Y102">
        <v>0</v>
      </c>
      <c r="Z102">
        <v>0</v>
      </c>
      <c r="AA102">
        <v>0</v>
      </c>
      <c r="AI102" s="52" t="s">
        <v>817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>
        <v>0</v>
      </c>
      <c r="AQ102">
        <v>0</v>
      </c>
      <c r="AR102">
        <v>0</v>
      </c>
      <c r="AS102">
        <v>0</v>
      </c>
      <c r="BA102" s="52" t="s">
        <v>817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>
        <v>0</v>
      </c>
      <c r="BI102">
        <v>0</v>
      </c>
      <c r="BJ102">
        <v>0</v>
      </c>
      <c r="BK102">
        <v>0</v>
      </c>
    </row>
    <row r="103" spans="2:63" x14ac:dyDescent="0.35">
      <c r="B103" s="48" t="s">
        <v>808</v>
      </c>
      <c r="C103" s="79">
        <f>IF(Summary!$B$6="Conservative",Assumptions!R103,IF(Summary!B100="Moderate",Assumptions!AJ103,Assumptions!BB103))</f>
        <v>0</v>
      </c>
      <c r="D103" s="79">
        <f>IF(Summary!$B$6="Conservative",Assumptions!S103,IF(Summary!C100="Moderate",Assumptions!AK103,Assumptions!BC103))</f>
        <v>0</v>
      </c>
      <c r="E103" s="79">
        <f>IF(Summary!$B$6="Conservative",Assumptions!T103,IF(Summary!D100="Moderate",Assumptions!AL103,Assumptions!BD103))</f>
        <v>0</v>
      </c>
      <c r="F103" s="79">
        <f>IF(Summary!$B$6="Conservative",Assumptions!U103,IF(Summary!E100="Moderate",Assumptions!AM103,Assumptions!BE103))</f>
        <v>0</v>
      </c>
      <c r="G103" s="79">
        <f>IF(Summary!$B$6="Conservative",Assumptions!V103,IF(Summary!F100="Moderate",Assumptions!AN103,Assumptions!BF103))</f>
        <v>0</v>
      </c>
      <c r="H103" s="79">
        <f>IF(Summary!$B$6="Conservative",Assumptions!W103,IF(Summary!G100="Moderate",Assumptions!AO103,Assumptions!BG103))</f>
        <v>0</v>
      </c>
      <c r="I103" s="79">
        <f>IF(Summary!$B$6="Conservative",Assumptions!X103,IF(Summary!H100="Moderate",Assumptions!AP103,Assumptions!BH103))</f>
        <v>0</v>
      </c>
      <c r="J103" s="79">
        <f>IF(Summary!$B$6="Conservative",Assumptions!Y103,IF(Summary!I100="Moderate",Assumptions!AQ103,Assumptions!BI103))</f>
        <v>0</v>
      </c>
      <c r="K103" s="79">
        <f>IF(Summary!$B$6="Conservative",Assumptions!Z103,IF(Summary!J100="Moderate",Assumptions!AR103,Assumptions!BJ103))</f>
        <v>0</v>
      </c>
      <c r="L103" s="79">
        <f>IF(Summary!$B$6="Conservative",Assumptions!AA103,IF(Summary!K100="Moderate",Assumptions!AS103,Assumptions!BK103))</f>
        <v>0</v>
      </c>
      <c r="N103" s="52"/>
      <c r="O103" s="75"/>
      <c r="P103" s="75"/>
      <c r="Q103" s="52" t="s">
        <v>808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>
        <v>0</v>
      </c>
      <c r="Y103">
        <v>0</v>
      </c>
      <c r="Z103">
        <v>0</v>
      </c>
      <c r="AA103">
        <v>0</v>
      </c>
      <c r="AI103" s="52" t="s">
        <v>808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>
        <v>0</v>
      </c>
      <c r="AQ103">
        <v>0</v>
      </c>
      <c r="AR103">
        <v>0</v>
      </c>
      <c r="AS103">
        <v>0</v>
      </c>
      <c r="BA103" s="52" t="s">
        <v>808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>
        <v>0</v>
      </c>
      <c r="BI103">
        <v>0</v>
      </c>
      <c r="BJ103">
        <v>0</v>
      </c>
      <c r="BK103">
        <v>0</v>
      </c>
    </row>
    <row r="106" spans="2:63" x14ac:dyDescent="0.35">
      <c r="B106" s="50" t="s">
        <v>1050</v>
      </c>
      <c r="Q106" t="s">
        <v>1050</v>
      </c>
      <c r="AI106" t="s">
        <v>1050</v>
      </c>
      <c r="BA106" t="s">
        <v>1050</v>
      </c>
    </row>
    <row r="107" spans="2:63" x14ac:dyDescent="0.35">
      <c r="B107" s="70" t="s">
        <v>802</v>
      </c>
      <c r="C107" s="71">
        <v>2010</v>
      </c>
      <c r="D107" s="71">
        <v>2011</v>
      </c>
      <c r="E107" s="71">
        <v>2012</v>
      </c>
      <c r="F107" s="71">
        <v>2013</v>
      </c>
      <c r="G107" s="71">
        <v>2014</v>
      </c>
      <c r="H107" s="71">
        <v>2015</v>
      </c>
      <c r="I107" s="71">
        <v>2016</v>
      </c>
      <c r="J107" s="71">
        <v>2017</v>
      </c>
      <c r="K107" s="71">
        <v>2018</v>
      </c>
      <c r="L107" s="71">
        <v>2019</v>
      </c>
      <c r="Q107" t="s">
        <v>802</v>
      </c>
      <c r="R107">
        <v>2010</v>
      </c>
      <c r="S107">
        <v>2011</v>
      </c>
      <c r="T107">
        <v>2012</v>
      </c>
      <c r="U107">
        <v>2013</v>
      </c>
      <c r="V107">
        <v>2014</v>
      </c>
      <c r="W107">
        <v>2015</v>
      </c>
      <c r="X107">
        <v>2016</v>
      </c>
      <c r="Y107">
        <v>2017</v>
      </c>
      <c r="Z107">
        <v>2018</v>
      </c>
      <c r="AA107">
        <v>2019</v>
      </c>
      <c r="AI107" t="s">
        <v>802</v>
      </c>
      <c r="AJ107">
        <v>2010</v>
      </c>
      <c r="AK107">
        <v>2011</v>
      </c>
      <c r="AL107">
        <v>2012</v>
      </c>
      <c r="AM107">
        <v>2013</v>
      </c>
      <c r="AN107">
        <v>2014</v>
      </c>
      <c r="AO107">
        <v>2015</v>
      </c>
      <c r="AP107">
        <v>2016</v>
      </c>
      <c r="AQ107">
        <v>2017</v>
      </c>
      <c r="AR107">
        <v>2018</v>
      </c>
      <c r="AS107">
        <v>2019</v>
      </c>
      <c r="BA107" t="s">
        <v>802</v>
      </c>
      <c r="BB107">
        <v>2010</v>
      </c>
      <c r="BC107">
        <v>2011</v>
      </c>
      <c r="BD107">
        <v>2012</v>
      </c>
      <c r="BE107">
        <v>2013</v>
      </c>
      <c r="BF107">
        <v>2014</v>
      </c>
      <c r="BG107">
        <v>2015</v>
      </c>
      <c r="BH107">
        <v>2016</v>
      </c>
      <c r="BI107">
        <v>2017</v>
      </c>
      <c r="BJ107">
        <v>2018</v>
      </c>
      <c r="BK107">
        <v>2019</v>
      </c>
    </row>
    <row r="108" spans="2:63" x14ac:dyDescent="0.35">
      <c r="B108" s="48" t="s">
        <v>803</v>
      </c>
      <c r="C108" s="79">
        <f>IF(Summary!$B$6="Conservative",Assumptions!R108,IF(Summary!B105="Moderate",Assumptions!AJ108,Assumptions!BB108))</f>
        <v>0.36740678387577497</v>
      </c>
      <c r="D108" s="79">
        <f>IF(Summary!$B$6="Conservative",Assumptions!S108,IF(Summary!C105="Moderate",Assumptions!AK108,Assumptions!BC108))</f>
        <v>0.34586751468515153</v>
      </c>
      <c r="E108" s="79">
        <f>IF(Summary!$B$6="Conservative",Assumptions!T108,IF(Summary!D105="Moderate",Assumptions!AL108,Assumptions!BD108))</f>
        <v>0.36100179089080897</v>
      </c>
      <c r="F108" s="79">
        <f>IF(Summary!$B$6="Conservative",Assumptions!U108,IF(Summary!E105="Moderate",Assumptions!AM108,Assumptions!BE108))</f>
        <v>0.39023033666779516</v>
      </c>
      <c r="G108" s="79">
        <f>IF(Summary!$B$6="Conservative",Assumptions!V108,IF(Summary!F105="Moderate",Assumptions!AN108,Assumptions!BF108))</f>
        <v>0.4289118896256236</v>
      </c>
      <c r="H108" s="79">
        <f>IF(Summary!$B$6="Conservative",Assumptions!W108,IF(Summary!G105="Moderate",Assumptions!AO108,Assumptions!BG108))</f>
        <v>0.40591061191829358</v>
      </c>
      <c r="I108" s="79">
        <f>IF(Summary!$B$6="Conservative",Assumptions!X108,IF(Summary!H105="Moderate",Assumptions!AP108,Assumptions!BH108))</f>
        <v>0.87442333546864637</v>
      </c>
      <c r="J108" s="79">
        <f>IF(Summary!$B$6="Conservative",Assumptions!Y108,IF(Summary!I105="Moderate",Assumptions!AQ108,Assumptions!BI108))</f>
        <v>0.87044497467978299</v>
      </c>
      <c r="K108" s="79">
        <f>IF(Summary!$B$6="Conservative",Assumptions!Z108,IF(Summary!J105="Moderate",Assumptions!AR108,Assumptions!BJ108))</f>
        <v>0.876057247801727</v>
      </c>
      <c r="L108" s="79">
        <f>IF(Summary!$B$6="Conservative",Assumptions!AA108,IF(Summary!K105="Moderate",Assumptions!AS108,Assumptions!BK108))</f>
        <v>0.49292680783432014</v>
      </c>
      <c r="N108" s="52"/>
      <c r="O108" s="75"/>
      <c r="P108" s="75"/>
      <c r="Q108" s="52" t="s">
        <v>803</v>
      </c>
      <c r="R108" s="52">
        <v>0.36740678387577497</v>
      </c>
      <c r="S108" s="52">
        <v>0.34586751468515153</v>
      </c>
      <c r="T108" s="52">
        <v>0.36100179089080897</v>
      </c>
      <c r="U108" s="52">
        <v>0.39023033666779516</v>
      </c>
      <c r="V108" s="52">
        <v>0.4289118896256236</v>
      </c>
      <c r="W108" s="52">
        <v>0.40591061191829358</v>
      </c>
      <c r="X108">
        <v>0.87442333546864637</v>
      </c>
      <c r="Y108">
        <v>0.87044497467978299</v>
      </c>
      <c r="Z108">
        <v>0.876057247801727</v>
      </c>
      <c r="AA108">
        <v>0.49292680783432014</v>
      </c>
      <c r="AI108" s="52" t="s">
        <v>803</v>
      </c>
      <c r="AJ108" s="52">
        <v>0.36740678387577497</v>
      </c>
      <c r="AK108" s="52">
        <v>0.34586751468515153</v>
      </c>
      <c r="AL108" s="52">
        <v>0.36100179089080897</v>
      </c>
      <c r="AM108" s="52">
        <v>0.39023033666779516</v>
      </c>
      <c r="AN108" s="52">
        <v>0.4289118896256236</v>
      </c>
      <c r="AO108" s="52">
        <v>0.40591061191829358</v>
      </c>
      <c r="AP108">
        <v>0.87442333546864637</v>
      </c>
      <c r="AQ108">
        <v>0.87044497467978299</v>
      </c>
      <c r="AR108">
        <v>0.876057247801727</v>
      </c>
      <c r="AS108">
        <v>0.49292680783432014</v>
      </c>
      <c r="BA108" s="52" t="s">
        <v>803</v>
      </c>
      <c r="BB108" s="52">
        <v>0.36740678387577497</v>
      </c>
      <c r="BC108" s="52">
        <v>0.34586751468515153</v>
      </c>
      <c r="BD108" s="52">
        <v>0.36100179089080897</v>
      </c>
      <c r="BE108" s="52">
        <v>0.39023033666779516</v>
      </c>
      <c r="BF108" s="52">
        <v>0.4289118896256236</v>
      </c>
      <c r="BG108" s="52">
        <v>0.40591061191829358</v>
      </c>
      <c r="BH108">
        <v>0.87442333546864637</v>
      </c>
      <c r="BI108">
        <v>0.87044497467978299</v>
      </c>
      <c r="BJ108">
        <v>0.876057247801727</v>
      </c>
      <c r="BK108">
        <v>0.49292680783432014</v>
      </c>
    </row>
    <row r="109" spans="2:63" x14ac:dyDescent="0.35">
      <c r="B109" s="48" t="s">
        <v>804</v>
      </c>
      <c r="C109" s="79">
        <f>IF(Summary!$B$6="Conservative",Assumptions!R109,IF(Summary!B106="Moderate",Assumptions!AJ109,Assumptions!BB109))</f>
        <v>0</v>
      </c>
      <c r="D109" s="79">
        <f>IF(Summary!$B$6="Conservative",Assumptions!S109,IF(Summary!C106="Moderate",Assumptions!AK109,Assumptions!BC109))</f>
        <v>0</v>
      </c>
      <c r="E109" s="79">
        <f>IF(Summary!$B$6="Conservative",Assumptions!T109,IF(Summary!D106="Moderate",Assumptions!AL109,Assumptions!BD109))</f>
        <v>0</v>
      </c>
      <c r="F109" s="79">
        <f>IF(Summary!$B$6="Conservative",Assumptions!U109,IF(Summary!E106="Moderate",Assumptions!AM109,Assumptions!BE109))</f>
        <v>0</v>
      </c>
      <c r="G109" s="79">
        <f>IF(Summary!$B$6="Conservative",Assumptions!V109,IF(Summary!F106="Moderate",Assumptions!AN109,Assumptions!BF109))</f>
        <v>0</v>
      </c>
      <c r="H109" s="79">
        <f>IF(Summary!$B$6="Conservative",Assumptions!W109,IF(Summary!G106="Moderate",Assumptions!AO109,Assumptions!BG109))</f>
        <v>0</v>
      </c>
      <c r="I109" s="79">
        <f>IF(Summary!$B$6="Conservative",Assumptions!X109,IF(Summary!H106="Moderate",Assumptions!AP109,Assumptions!BH109))</f>
        <v>0</v>
      </c>
      <c r="J109" s="79">
        <f>IF(Summary!$B$6="Conservative",Assumptions!Y109,IF(Summary!I106="Moderate",Assumptions!AQ109,Assumptions!BI109))</f>
        <v>0</v>
      </c>
      <c r="K109" s="79">
        <f>IF(Summary!$B$6="Conservative",Assumptions!Z109,IF(Summary!J106="Moderate",Assumptions!AR109,Assumptions!BJ109))</f>
        <v>0</v>
      </c>
      <c r="L109" s="79">
        <f>IF(Summary!$B$6="Conservative",Assumptions!AA109,IF(Summary!K106="Moderate",Assumptions!AS109,Assumptions!BK109))</f>
        <v>0</v>
      </c>
      <c r="N109" s="52"/>
      <c r="O109" s="75"/>
      <c r="P109" s="75"/>
      <c r="Q109" s="52" t="s">
        <v>804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>
        <v>0</v>
      </c>
      <c r="Y109">
        <v>0</v>
      </c>
      <c r="Z109">
        <v>0</v>
      </c>
      <c r="AA109">
        <v>0</v>
      </c>
      <c r="AI109" s="52" t="s">
        <v>804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>
        <v>0</v>
      </c>
      <c r="AQ109">
        <v>0</v>
      </c>
      <c r="AR109">
        <v>0</v>
      </c>
      <c r="AS109">
        <v>0</v>
      </c>
      <c r="BA109" s="52" t="s">
        <v>804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>
        <v>0</v>
      </c>
      <c r="BI109">
        <v>0</v>
      </c>
      <c r="BJ109">
        <v>0</v>
      </c>
      <c r="BK109">
        <v>0</v>
      </c>
    </row>
    <row r="110" spans="2:63" x14ac:dyDescent="0.35">
      <c r="B110" s="48" t="s">
        <v>805</v>
      </c>
      <c r="C110" s="79">
        <f>IF(Summary!$B$6="Conservative",Assumptions!R110,IF(Summary!B107="Moderate",Assumptions!AJ110,Assumptions!BB110))</f>
        <v>0</v>
      </c>
      <c r="D110" s="79">
        <f>IF(Summary!$B$6="Conservative",Assumptions!S110,IF(Summary!C107="Moderate",Assumptions!AK110,Assumptions!BC110))</f>
        <v>0</v>
      </c>
      <c r="E110" s="79">
        <f>IF(Summary!$B$6="Conservative",Assumptions!T110,IF(Summary!D107="Moderate",Assumptions!AL110,Assumptions!BD110))</f>
        <v>0</v>
      </c>
      <c r="F110" s="79">
        <f>IF(Summary!$B$6="Conservative",Assumptions!U110,IF(Summary!E107="Moderate",Assumptions!AM110,Assumptions!BE110))</f>
        <v>0</v>
      </c>
      <c r="G110" s="79">
        <f>IF(Summary!$B$6="Conservative",Assumptions!V110,IF(Summary!F107="Moderate",Assumptions!AN110,Assumptions!BF110))</f>
        <v>0</v>
      </c>
      <c r="H110" s="79">
        <f>IF(Summary!$B$6="Conservative",Assumptions!W110,IF(Summary!G107="Moderate",Assumptions!AO110,Assumptions!BG110))</f>
        <v>0</v>
      </c>
      <c r="I110" s="79">
        <f>IF(Summary!$B$6="Conservative",Assumptions!X110,IF(Summary!H107="Moderate",Assumptions!AP110,Assumptions!BH110))</f>
        <v>0</v>
      </c>
      <c r="J110" s="79">
        <f>IF(Summary!$B$6="Conservative",Assumptions!Y110,IF(Summary!I107="Moderate",Assumptions!AQ110,Assumptions!BI110))</f>
        <v>0</v>
      </c>
      <c r="K110" s="79">
        <f>IF(Summary!$B$6="Conservative",Assumptions!Z110,IF(Summary!J107="Moderate",Assumptions!AR110,Assumptions!BJ110))</f>
        <v>0</v>
      </c>
      <c r="L110" s="79">
        <f>IF(Summary!$B$6="Conservative",Assumptions!AA110,IF(Summary!K107="Moderate",Assumptions!AS110,Assumptions!BK110))</f>
        <v>0</v>
      </c>
      <c r="N110" s="52"/>
      <c r="O110" s="75"/>
      <c r="P110" s="75"/>
      <c r="Q110" s="52" t="s">
        <v>805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>
        <v>0</v>
      </c>
      <c r="Y110">
        <v>0</v>
      </c>
      <c r="Z110">
        <v>0</v>
      </c>
      <c r="AA110">
        <v>0</v>
      </c>
      <c r="AI110" s="52" t="s">
        <v>805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>
        <v>0</v>
      </c>
      <c r="AQ110">
        <v>0</v>
      </c>
      <c r="AR110">
        <v>0</v>
      </c>
      <c r="AS110">
        <v>0</v>
      </c>
      <c r="BA110" s="52" t="s">
        <v>805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>
        <v>0</v>
      </c>
      <c r="BI110">
        <v>0</v>
      </c>
      <c r="BJ110">
        <v>0</v>
      </c>
      <c r="BK110">
        <v>0</v>
      </c>
    </row>
    <row r="111" spans="2:63" x14ac:dyDescent="0.35">
      <c r="B111" s="48" t="s">
        <v>806</v>
      </c>
      <c r="C111" s="79">
        <f>IF(Summary!$B$6="Conservative",Assumptions!R111,IF(Summary!B108="Moderate",Assumptions!AJ111,Assumptions!BB111))</f>
        <v>0</v>
      </c>
      <c r="D111" s="79">
        <f>IF(Summary!$B$6="Conservative",Assumptions!S111,IF(Summary!C108="Moderate",Assumptions!AK111,Assumptions!BC111))</f>
        <v>0</v>
      </c>
      <c r="E111" s="79">
        <f>IF(Summary!$B$6="Conservative",Assumptions!T111,IF(Summary!D108="Moderate",Assumptions!AL111,Assumptions!BD111))</f>
        <v>0</v>
      </c>
      <c r="F111" s="79">
        <f>IF(Summary!$B$6="Conservative",Assumptions!U111,IF(Summary!E108="Moderate",Assumptions!AM111,Assumptions!BE111))</f>
        <v>0</v>
      </c>
      <c r="G111" s="79">
        <f>IF(Summary!$B$6="Conservative",Assumptions!V111,IF(Summary!F108="Moderate",Assumptions!AN111,Assumptions!BF111))</f>
        <v>0</v>
      </c>
      <c r="H111" s="79">
        <f>IF(Summary!$B$6="Conservative",Assumptions!W111,IF(Summary!G108="Moderate",Assumptions!AO111,Assumptions!BG111))</f>
        <v>0</v>
      </c>
      <c r="I111" s="79">
        <f>IF(Summary!$B$6="Conservative",Assumptions!X111,IF(Summary!H108="Moderate",Assumptions!AP111,Assumptions!BH111))</f>
        <v>0</v>
      </c>
      <c r="J111" s="79">
        <f>IF(Summary!$B$6="Conservative",Assumptions!Y111,IF(Summary!I108="Moderate",Assumptions!AQ111,Assumptions!BI111))</f>
        <v>0</v>
      </c>
      <c r="K111" s="79">
        <f>IF(Summary!$B$6="Conservative",Assumptions!Z111,IF(Summary!J108="Moderate",Assumptions!AR111,Assumptions!BJ111))</f>
        <v>0</v>
      </c>
      <c r="L111" s="79">
        <f>IF(Summary!$B$6="Conservative",Assumptions!AA111,IF(Summary!K108="Moderate",Assumptions!AS111,Assumptions!BK111))</f>
        <v>0</v>
      </c>
      <c r="N111" s="52"/>
      <c r="O111" s="75"/>
      <c r="P111" s="75"/>
      <c r="Q111" s="52" t="s">
        <v>806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>
        <v>0</v>
      </c>
      <c r="Y111">
        <v>0</v>
      </c>
      <c r="Z111">
        <v>0</v>
      </c>
      <c r="AA111">
        <v>0</v>
      </c>
      <c r="AI111" s="52" t="s">
        <v>806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>
        <v>0</v>
      </c>
      <c r="AQ111">
        <v>0</v>
      </c>
      <c r="AR111">
        <v>0</v>
      </c>
      <c r="AS111">
        <v>0</v>
      </c>
      <c r="BA111" s="52" t="s">
        <v>806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>
        <v>0</v>
      </c>
      <c r="BI111">
        <v>0</v>
      </c>
      <c r="BJ111">
        <v>0</v>
      </c>
      <c r="BK111">
        <v>0</v>
      </c>
    </row>
    <row r="112" spans="2:63" x14ac:dyDescent="0.35">
      <c r="B112" s="48" t="s">
        <v>807</v>
      </c>
      <c r="C112" s="79">
        <f>IF(Summary!$B$6="Conservative",Assumptions!R112,IF(Summary!B109="Moderate",Assumptions!AJ112,Assumptions!BB112))</f>
        <v>0</v>
      </c>
      <c r="D112" s="79">
        <f>IF(Summary!$B$6="Conservative",Assumptions!S112,IF(Summary!C109="Moderate",Assumptions!AK112,Assumptions!BC112))</f>
        <v>0</v>
      </c>
      <c r="E112" s="79">
        <f>IF(Summary!$B$6="Conservative",Assumptions!T112,IF(Summary!D109="Moderate",Assumptions!AL112,Assumptions!BD112))</f>
        <v>0</v>
      </c>
      <c r="F112" s="79">
        <f>IF(Summary!$B$6="Conservative",Assumptions!U112,IF(Summary!E109="Moderate",Assumptions!AM112,Assumptions!BE112))</f>
        <v>0</v>
      </c>
      <c r="G112" s="79">
        <f>IF(Summary!$B$6="Conservative",Assumptions!V112,IF(Summary!F109="Moderate",Assumptions!AN112,Assumptions!BF112))</f>
        <v>0</v>
      </c>
      <c r="H112" s="79">
        <f>IF(Summary!$B$6="Conservative",Assumptions!W112,IF(Summary!G109="Moderate",Assumptions!AO112,Assumptions!BG112))</f>
        <v>0</v>
      </c>
      <c r="I112" s="79">
        <f>IF(Summary!$B$6="Conservative",Assumptions!X112,IF(Summary!H109="Moderate",Assumptions!AP112,Assumptions!BH112))</f>
        <v>0</v>
      </c>
      <c r="J112" s="79">
        <f>IF(Summary!$B$6="Conservative",Assumptions!Y112,IF(Summary!I109="Moderate",Assumptions!AQ112,Assumptions!BI112))</f>
        <v>0</v>
      </c>
      <c r="K112" s="79">
        <f>IF(Summary!$B$6="Conservative",Assumptions!Z112,IF(Summary!J109="Moderate",Assumptions!AR112,Assumptions!BJ112))</f>
        <v>0</v>
      </c>
      <c r="L112" s="79">
        <f>IF(Summary!$B$6="Conservative",Assumptions!AA112,IF(Summary!K109="Moderate",Assumptions!AS112,Assumptions!BK112))</f>
        <v>0</v>
      </c>
      <c r="N112" s="52"/>
      <c r="O112" s="75"/>
      <c r="P112" s="75"/>
      <c r="Q112" s="52" t="s">
        <v>807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>
        <v>0</v>
      </c>
      <c r="Y112">
        <v>0</v>
      </c>
      <c r="Z112">
        <v>0</v>
      </c>
      <c r="AA112">
        <v>0</v>
      </c>
      <c r="AI112" s="52" t="s">
        <v>807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>
        <v>0</v>
      </c>
      <c r="AQ112">
        <v>0</v>
      </c>
      <c r="AR112">
        <v>0</v>
      </c>
      <c r="AS112">
        <v>0</v>
      </c>
      <c r="BA112" s="52" t="s">
        <v>807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>
        <v>0</v>
      </c>
      <c r="BI112">
        <v>0</v>
      </c>
      <c r="BJ112">
        <v>0</v>
      </c>
      <c r="BK112">
        <v>0</v>
      </c>
    </row>
    <row r="113" spans="2:63" x14ac:dyDescent="0.35">
      <c r="B113" s="48" t="s">
        <v>808</v>
      </c>
      <c r="C113" s="79">
        <f>IF(Summary!$B$6="Conservative",Assumptions!R113,IF(Summary!B110="Moderate",Assumptions!AJ113,Assumptions!BB113))</f>
        <v>0.63259321612422503</v>
      </c>
      <c r="D113" s="79">
        <f>IF(Summary!$B$6="Conservative",Assumptions!S113,IF(Summary!C110="Moderate",Assumptions!AK113,Assumptions!BC113))</f>
        <v>0.65413248531484847</v>
      </c>
      <c r="E113" s="79">
        <f>IF(Summary!$B$6="Conservative",Assumptions!T113,IF(Summary!D110="Moderate",Assumptions!AL113,Assumptions!BD113))</f>
        <v>0.63899820910919103</v>
      </c>
      <c r="F113" s="79">
        <f>IF(Summary!$B$6="Conservative",Assumptions!U113,IF(Summary!E110="Moderate",Assumptions!AM113,Assumptions!BE113))</f>
        <v>0.60976966333220484</v>
      </c>
      <c r="G113" s="79">
        <f>IF(Summary!$B$6="Conservative",Assumptions!V113,IF(Summary!F110="Moderate",Assumptions!AN113,Assumptions!BF113))</f>
        <v>0.57108811037437646</v>
      </c>
      <c r="H113" s="79">
        <f>IF(Summary!$B$6="Conservative",Assumptions!W113,IF(Summary!G110="Moderate",Assumptions!AO113,Assumptions!BG113))</f>
        <v>0.59408938808170642</v>
      </c>
      <c r="I113" s="79">
        <f>IF(Summary!$B$6="Conservative",Assumptions!X113,IF(Summary!H110="Moderate",Assumptions!AP113,Assumptions!BH113))</f>
        <v>0.12557666453135355</v>
      </c>
      <c r="J113" s="79">
        <f>IF(Summary!$B$6="Conservative",Assumptions!Y113,IF(Summary!I110="Moderate",Assumptions!AQ113,Assumptions!BI113))</f>
        <v>0.12955502532021704</v>
      </c>
      <c r="K113" s="79">
        <f>IF(Summary!$B$6="Conservative",Assumptions!Z113,IF(Summary!J110="Moderate",Assumptions!AR113,Assumptions!BJ113))</f>
        <v>0.12394275219827301</v>
      </c>
      <c r="L113" s="79">
        <f>IF(Summary!$B$6="Conservative",Assumptions!AA113,IF(Summary!K110="Moderate",Assumptions!AS113,Assumptions!BK113))</f>
        <v>0.50707319216567992</v>
      </c>
      <c r="N113" s="52"/>
      <c r="O113" s="75"/>
      <c r="P113" s="75"/>
      <c r="Q113" s="52" t="s">
        <v>808</v>
      </c>
      <c r="R113" s="52">
        <v>0.63259321612422503</v>
      </c>
      <c r="S113" s="52">
        <v>0.65413248531484847</v>
      </c>
      <c r="T113" s="52">
        <v>0.63899820910919103</v>
      </c>
      <c r="U113" s="52">
        <v>0.60976966333220484</v>
      </c>
      <c r="V113" s="52">
        <v>0.57108811037437646</v>
      </c>
      <c r="W113" s="52">
        <v>0.59408938808170642</v>
      </c>
      <c r="X113">
        <v>0.12557666453135355</v>
      </c>
      <c r="Y113">
        <v>0.12955502532021704</v>
      </c>
      <c r="Z113">
        <v>0.12394275219827301</v>
      </c>
      <c r="AA113">
        <v>0.50707319216567992</v>
      </c>
      <c r="AI113" s="52" t="s">
        <v>808</v>
      </c>
      <c r="AJ113" s="52">
        <v>0.63259321612422503</v>
      </c>
      <c r="AK113" s="52">
        <v>0.65413248531484847</v>
      </c>
      <c r="AL113" s="52">
        <v>0.63899820910919103</v>
      </c>
      <c r="AM113" s="52">
        <v>0.60976966333220484</v>
      </c>
      <c r="AN113" s="52">
        <v>0.57108811037437646</v>
      </c>
      <c r="AO113" s="52">
        <v>0.59408938808170642</v>
      </c>
      <c r="AP113">
        <v>0.12557666453135355</v>
      </c>
      <c r="AQ113">
        <v>0.12955502532021704</v>
      </c>
      <c r="AR113">
        <v>0.12394275219827301</v>
      </c>
      <c r="AS113">
        <v>0.50707319216567992</v>
      </c>
      <c r="BA113" s="52" t="s">
        <v>808</v>
      </c>
      <c r="BB113" s="52">
        <v>0.63259321612422503</v>
      </c>
      <c r="BC113" s="52">
        <v>0.65413248531484847</v>
      </c>
      <c r="BD113" s="52">
        <v>0.63899820910919103</v>
      </c>
      <c r="BE113" s="52">
        <v>0.60976966333220484</v>
      </c>
      <c r="BF113" s="52">
        <v>0.57108811037437646</v>
      </c>
      <c r="BG113" s="52">
        <v>0.59408938808170642</v>
      </c>
      <c r="BH113">
        <v>0.12557666453135355</v>
      </c>
      <c r="BI113">
        <v>0.12955502532021704</v>
      </c>
      <c r="BJ113">
        <v>0.12394275219827301</v>
      </c>
      <c r="BK113">
        <v>0.50707319216567992</v>
      </c>
    </row>
    <row r="114" spans="2:63" x14ac:dyDescent="0.35">
      <c r="N114" s="52"/>
      <c r="O114" s="75"/>
      <c r="P114" s="75"/>
      <c r="Q114" s="52"/>
      <c r="R114" s="52"/>
      <c r="S114" s="52"/>
      <c r="T114" s="52"/>
      <c r="U114" s="52"/>
      <c r="V114" s="52"/>
      <c r="W114" s="52"/>
      <c r="AI114" s="52"/>
      <c r="AJ114" s="52"/>
      <c r="AK114" s="52"/>
      <c r="AL114" s="52"/>
      <c r="AM114" s="52"/>
      <c r="AN114" s="52"/>
      <c r="AO114" s="52"/>
      <c r="BA114" s="52"/>
      <c r="BB114" s="52"/>
      <c r="BC114" s="52"/>
      <c r="BD114" s="52"/>
      <c r="BE114" s="52"/>
      <c r="BF114" s="52"/>
      <c r="BG114" s="52"/>
    </row>
    <row r="115" spans="2:63" x14ac:dyDescent="0.35">
      <c r="B115" s="70" t="s">
        <v>809</v>
      </c>
      <c r="C115" s="71">
        <v>2010</v>
      </c>
      <c r="D115" s="71">
        <v>2011</v>
      </c>
      <c r="E115" s="71">
        <v>2012</v>
      </c>
      <c r="F115" s="71">
        <v>2013</v>
      </c>
      <c r="G115" s="71">
        <v>2014</v>
      </c>
      <c r="H115" s="71">
        <v>2015</v>
      </c>
      <c r="I115" s="71">
        <v>2016</v>
      </c>
      <c r="J115" s="71">
        <v>2017</v>
      </c>
      <c r="K115" s="71">
        <v>2018</v>
      </c>
      <c r="L115" s="71">
        <v>2019</v>
      </c>
      <c r="N115" s="52"/>
      <c r="O115" s="75"/>
      <c r="P115" s="75"/>
      <c r="Q115" s="52" t="s">
        <v>809</v>
      </c>
      <c r="R115" s="52">
        <v>2010</v>
      </c>
      <c r="S115" s="52">
        <v>2011</v>
      </c>
      <c r="T115" s="52">
        <v>2012</v>
      </c>
      <c r="U115" s="52">
        <v>2013</v>
      </c>
      <c r="V115" s="52">
        <v>2014</v>
      </c>
      <c r="W115" s="52">
        <v>2015</v>
      </c>
      <c r="X115">
        <v>2016</v>
      </c>
      <c r="Y115">
        <v>2017</v>
      </c>
      <c r="Z115">
        <v>2018</v>
      </c>
      <c r="AA115">
        <v>2019</v>
      </c>
      <c r="AI115" s="52" t="s">
        <v>809</v>
      </c>
      <c r="AJ115" s="52">
        <v>2010</v>
      </c>
      <c r="AK115" s="52">
        <v>2011</v>
      </c>
      <c r="AL115" s="52">
        <v>2012</v>
      </c>
      <c r="AM115" s="52">
        <v>2013</v>
      </c>
      <c r="AN115" s="52">
        <v>2014</v>
      </c>
      <c r="AO115" s="52">
        <v>2015</v>
      </c>
      <c r="AP115">
        <v>2016</v>
      </c>
      <c r="AQ115">
        <v>2017</v>
      </c>
      <c r="AR115">
        <v>2018</v>
      </c>
      <c r="AS115">
        <v>2019</v>
      </c>
      <c r="BA115" s="52" t="s">
        <v>809</v>
      </c>
      <c r="BB115" s="52">
        <v>2010</v>
      </c>
      <c r="BC115" s="52">
        <v>2011</v>
      </c>
      <c r="BD115" s="52">
        <v>2012</v>
      </c>
      <c r="BE115" s="52">
        <v>2013</v>
      </c>
      <c r="BF115" s="52">
        <v>2014</v>
      </c>
      <c r="BG115" s="52">
        <v>2015</v>
      </c>
      <c r="BH115">
        <v>2016</v>
      </c>
      <c r="BI115">
        <v>2017</v>
      </c>
      <c r="BJ115">
        <v>2018</v>
      </c>
      <c r="BK115">
        <v>2019</v>
      </c>
    </row>
    <row r="116" spans="2:63" x14ac:dyDescent="0.35">
      <c r="B116" s="49" t="s">
        <v>810</v>
      </c>
      <c r="C116" s="79">
        <f>IF(Summary!$B$6="Conservative",Assumptions!R116,IF(Summary!B113="Moderate",Assumptions!AJ116,Assumptions!BB116))</f>
        <v>1</v>
      </c>
      <c r="D116" s="79">
        <f>IF(Summary!$B$6="Conservative",Assumptions!S116,IF(Summary!C113="Moderate",Assumptions!AK116,Assumptions!BC116))</f>
        <v>1</v>
      </c>
      <c r="E116" s="79">
        <f>IF(Summary!$B$6="Conservative",Assumptions!T116,IF(Summary!D113="Moderate",Assumptions!AL116,Assumptions!BD116))</f>
        <v>1</v>
      </c>
      <c r="F116" s="79">
        <f>IF(Summary!$B$6="Conservative",Assumptions!U116,IF(Summary!E113="Moderate",Assumptions!AM116,Assumptions!BE116))</f>
        <v>1</v>
      </c>
      <c r="G116" s="79">
        <f>IF(Summary!$B$6="Conservative",Assumptions!V116,IF(Summary!F113="Moderate",Assumptions!AN116,Assumptions!BF116))</f>
        <v>1</v>
      </c>
      <c r="H116" s="79">
        <f>IF(Summary!$B$6="Conservative",Assumptions!W116,IF(Summary!G113="Moderate",Assumptions!AO116,Assumptions!BG116))</f>
        <v>1</v>
      </c>
      <c r="I116" s="79">
        <f>IF(Summary!$B$6="Conservative",Assumptions!X116,IF(Summary!H113="Moderate",Assumptions!AP116,Assumptions!BH116))</f>
        <v>1</v>
      </c>
      <c r="J116" s="79">
        <f>IF(Summary!$B$6="Conservative",Assumptions!Y116,IF(Summary!I113="Moderate",Assumptions!AQ116,Assumptions!BI116))</f>
        <v>1</v>
      </c>
      <c r="K116" s="79">
        <f>IF(Summary!$B$6="Conservative",Assumptions!Z116,IF(Summary!J113="Moderate",Assumptions!AR116,Assumptions!BJ116))</f>
        <v>1</v>
      </c>
      <c r="L116" s="79">
        <f>IF(Summary!$B$6="Conservative",Assumptions!AA116,IF(Summary!K113="Moderate",Assumptions!AS116,Assumptions!BK116))</f>
        <v>1</v>
      </c>
      <c r="N116" s="52"/>
      <c r="O116" s="75"/>
      <c r="P116" s="75"/>
      <c r="Q116" s="52" t="s">
        <v>810</v>
      </c>
      <c r="R116" s="52">
        <v>1</v>
      </c>
      <c r="S116" s="52">
        <v>1</v>
      </c>
      <c r="T116" s="52">
        <v>1</v>
      </c>
      <c r="U116" s="52">
        <v>1</v>
      </c>
      <c r="V116" s="52">
        <v>1</v>
      </c>
      <c r="W116" s="52">
        <v>1</v>
      </c>
      <c r="X116">
        <v>1</v>
      </c>
      <c r="Y116">
        <v>1</v>
      </c>
      <c r="Z116">
        <v>1</v>
      </c>
      <c r="AA116">
        <v>1</v>
      </c>
      <c r="AI116" s="52" t="s">
        <v>810</v>
      </c>
      <c r="AJ116" s="52">
        <v>1</v>
      </c>
      <c r="AK116" s="52">
        <v>1</v>
      </c>
      <c r="AL116" s="52">
        <v>1</v>
      </c>
      <c r="AM116" s="52">
        <v>1</v>
      </c>
      <c r="AN116" s="52">
        <v>1</v>
      </c>
      <c r="AO116" s="52">
        <v>1</v>
      </c>
      <c r="AP116">
        <v>1</v>
      </c>
      <c r="AQ116">
        <v>1</v>
      </c>
      <c r="AR116">
        <v>1</v>
      </c>
      <c r="AS116">
        <v>1</v>
      </c>
      <c r="BA116" s="52" t="s">
        <v>810</v>
      </c>
      <c r="BB116" s="52">
        <v>1</v>
      </c>
      <c r="BC116" s="52">
        <v>1</v>
      </c>
      <c r="BD116" s="52">
        <v>1</v>
      </c>
      <c r="BE116" s="52">
        <v>1</v>
      </c>
      <c r="BF116" s="52">
        <v>1</v>
      </c>
      <c r="BG116" s="52">
        <v>1</v>
      </c>
      <c r="BH116">
        <v>1</v>
      </c>
      <c r="BI116">
        <v>1</v>
      </c>
      <c r="BJ116">
        <v>1</v>
      </c>
      <c r="BK116">
        <v>1</v>
      </c>
    </row>
    <row r="117" spans="2:63" x14ac:dyDescent="0.35">
      <c r="B117" s="48" t="s">
        <v>811</v>
      </c>
      <c r="C117" s="79">
        <f>IF(Summary!$B$6="Conservative",Assumptions!R117,IF(Summary!B114="Moderate",Assumptions!AJ117,Assumptions!BB117))</f>
        <v>0</v>
      </c>
      <c r="D117" s="79">
        <f>IF(Summary!$B$6="Conservative",Assumptions!S117,IF(Summary!C114="Moderate",Assumptions!AK117,Assumptions!BC117))</f>
        <v>0</v>
      </c>
      <c r="E117" s="79">
        <f>IF(Summary!$B$6="Conservative",Assumptions!T117,IF(Summary!D114="Moderate",Assumptions!AL117,Assumptions!BD117))</f>
        <v>0</v>
      </c>
      <c r="F117" s="79">
        <f>IF(Summary!$B$6="Conservative",Assumptions!U117,IF(Summary!E114="Moderate",Assumptions!AM117,Assumptions!BE117))</f>
        <v>0</v>
      </c>
      <c r="G117" s="79">
        <f>IF(Summary!$B$6="Conservative",Assumptions!V117,IF(Summary!F114="Moderate",Assumptions!AN117,Assumptions!BF117))</f>
        <v>0</v>
      </c>
      <c r="H117" s="79">
        <f>IF(Summary!$B$6="Conservative",Assumptions!W117,IF(Summary!G114="Moderate",Assumptions!AO117,Assumptions!BG117))</f>
        <v>0</v>
      </c>
      <c r="I117" s="79">
        <f>IF(Summary!$B$6="Conservative",Assumptions!X117,IF(Summary!H114="Moderate",Assumptions!AP117,Assumptions!BH117))</f>
        <v>0</v>
      </c>
      <c r="J117" s="79">
        <f>IF(Summary!$B$6="Conservative",Assumptions!Y117,IF(Summary!I114="Moderate",Assumptions!AQ117,Assumptions!BI117))</f>
        <v>0</v>
      </c>
      <c r="K117" s="79">
        <f>IF(Summary!$B$6="Conservative",Assumptions!Z117,IF(Summary!J114="Moderate",Assumptions!AR117,Assumptions!BJ117))</f>
        <v>0</v>
      </c>
      <c r="L117" s="79">
        <f>IF(Summary!$B$6="Conservative",Assumptions!AA117,IF(Summary!K114="Moderate",Assumptions!AS117,Assumptions!BK117))</f>
        <v>0</v>
      </c>
      <c r="N117" s="52"/>
      <c r="O117" s="75"/>
      <c r="P117" s="75"/>
      <c r="Q117" s="52" t="s">
        <v>811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>
        <v>0</v>
      </c>
      <c r="Y117">
        <v>0</v>
      </c>
      <c r="Z117">
        <v>0</v>
      </c>
      <c r="AA117">
        <v>0</v>
      </c>
      <c r="AI117" s="52" t="s">
        <v>811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>
        <v>0</v>
      </c>
      <c r="AQ117">
        <v>0</v>
      </c>
      <c r="AR117">
        <v>0</v>
      </c>
      <c r="AS117">
        <v>0</v>
      </c>
      <c r="BA117" s="52" t="s">
        <v>811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>
        <v>0</v>
      </c>
      <c r="BI117">
        <v>0</v>
      </c>
      <c r="BJ117">
        <v>0</v>
      </c>
      <c r="BK117">
        <v>0</v>
      </c>
    </row>
    <row r="118" spans="2:63" x14ac:dyDescent="0.35">
      <c r="B118" s="48" t="s">
        <v>812</v>
      </c>
      <c r="C118" s="79">
        <f>IF(Summary!$B$6="Conservative",Assumptions!R118,IF(Summary!B115="Moderate",Assumptions!AJ118,Assumptions!BB118))</f>
        <v>0</v>
      </c>
      <c r="D118" s="79">
        <f>IF(Summary!$B$6="Conservative",Assumptions!S118,IF(Summary!C115="Moderate",Assumptions!AK118,Assumptions!BC118))</f>
        <v>0</v>
      </c>
      <c r="E118" s="79">
        <f>IF(Summary!$B$6="Conservative",Assumptions!T118,IF(Summary!D115="Moderate",Assumptions!AL118,Assumptions!BD118))</f>
        <v>0</v>
      </c>
      <c r="F118" s="79">
        <f>IF(Summary!$B$6="Conservative",Assumptions!U118,IF(Summary!E115="Moderate",Assumptions!AM118,Assumptions!BE118))</f>
        <v>0</v>
      </c>
      <c r="G118" s="79">
        <f>IF(Summary!$B$6="Conservative",Assumptions!V118,IF(Summary!F115="Moderate",Assumptions!AN118,Assumptions!BF118))</f>
        <v>0</v>
      </c>
      <c r="H118" s="79">
        <f>IF(Summary!$B$6="Conservative",Assumptions!W118,IF(Summary!G115="Moderate",Assumptions!AO118,Assumptions!BG118))</f>
        <v>0</v>
      </c>
      <c r="I118" s="79">
        <f>IF(Summary!$B$6="Conservative",Assumptions!X118,IF(Summary!H115="Moderate",Assumptions!AP118,Assumptions!BH118))</f>
        <v>0</v>
      </c>
      <c r="J118" s="79">
        <f>IF(Summary!$B$6="Conservative",Assumptions!Y118,IF(Summary!I115="Moderate",Assumptions!AQ118,Assumptions!BI118))</f>
        <v>0</v>
      </c>
      <c r="K118" s="79">
        <f>IF(Summary!$B$6="Conservative",Assumptions!Z118,IF(Summary!J115="Moderate",Assumptions!AR118,Assumptions!BJ118))</f>
        <v>0</v>
      </c>
      <c r="L118" s="79">
        <f>IF(Summary!$B$6="Conservative",Assumptions!AA118,IF(Summary!K115="Moderate",Assumptions!AS118,Assumptions!BK118))</f>
        <v>0</v>
      </c>
      <c r="N118" s="52"/>
      <c r="O118" s="75"/>
      <c r="P118" s="75"/>
      <c r="Q118" s="52" t="s">
        <v>812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>
        <v>0</v>
      </c>
      <c r="Y118">
        <v>0</v>
      </c>
      <c r="Z118">
        <v>0</v>
      </c>
      <c r="AA118">
        <v>0</v>
      </c>
      <c r="AI118" s="52" t="s">
        <v>812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>
        <v>0</v>
      </c>
      <c r="AQ118">
        <v>0</v>
      </c>
      <c r="AR118">
        <v>0</v>
      </c>
      <c r="AS118">
        <v>0</v>
      </c>
      <c r="BA118" s="52" t="s">
        <v>812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>
        <v>0</v>
      </c>
      <c r="BI118">
        <v>0</v>
      </c>
      <c r="BJ118">
        <v>0</v>
      </c>
      <c r="BK118">
        <v>0</v>
      </c>
    </row>
    <row r="119" spans="2:63" x14ac:dyDescent="0.35">
      <c r="B119" s="48" t="s">
        <v>813</v>
      </c>
      <c r="C119" s="79">
        <f>IF(Summary!$B$6="Conservative",Assumptions!R119,IF(Summary!B116="Moderate",Assumptions!AJ119,Assumptions!BB119))</f>
        <v>0</v>
      </c>
      <c r="D119" s="79">
        <f>IF(Summary!$B$6="Conservative",Assumptions!S119,IF(Summary!C116="Moderate",Assumptions!AK119,Assumptions!BC119))</f>
        <v>0</v>
      </c>
      <c r="E119" s="79">
        <f>IF(Summary!$B$6="Conservative",Assumptions!T119,IF(Summary!D116="Moderate",Assumptions!AL119,Assumptions!BD119))</f>
        <v>0</v>
      </c>
      <c r="F119" s="79">
        <f>IF(Summary!$B$6="Conservative",Assumptions!U119,IF(Summary!E116="Moderate",Assumptions!AM119,Assumptions!BE119))</f>
        <v>0</v>
      </c>
      <c r="G119" s="79">
        <f>IF(Summary!$B$6="Conservative",Assumptions!V119,IF(Summary!F116="Moderate",Assumptions!AN119,Assumptions!BF119))</f>
        <v>0</v>
      </c>
      <c r="H119" s="79">
        <f>IF(Summary!$B$6="Conservative",Assumptions!W119,IF(Summary!G116="Moderate",Assumptions!AO119,Assumptions!BG119))</f>
        <v>0</v>
      </c>
      <c r="I119" s="79">
        <f>IF(Summary!$B$6="Conservative",Assumptions!X119,IF(Summary!H116="Moderate",Assumptions!AP119,Assumptions!BH119))</f>
        <v>0</v>
      </c>
      <c r="J119" s="79">
        <f>IF(Summary!$B$6="Conservative",Assumptions!Y119,IF(Summary!I116="Moderate",Assumptions!AQ119,Assumptions!BI119))</f>
        <v>0</v>
      </c>
      <c r="K119" s="79">
        <f>IF(Summary!$B$6="Conservative",Assumptions!Z119,IF(Summary!J116="Moderate",Assumptions!AR119,Assumptions!BJ119))</f>
        <v>0</v>
      </c>
      <c r="L119" s="79">
        <f>IF(Summary!$B$6="Conservative",Assumptions!AA119,IF(Summary!K116="Moderate",Assumptions!AS119,Assumptions!BK119))</f>
        <v>0</v>
      </c>
      <c r="N119" s="52"/>
      <c r="O119" s="75"/>
      <c r="P119" s="75"/>
      <c r="Q119" s="52" t="s">
        <v>813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>
        <v>0</v>
      </c>
      <c r="Y119">
        <v>0</v>
      </c>
      <c r="Z119">
        <v>0</v>
      </c>
      <c r="AA119">
        <v>0</v>
      </c>
      <c r="AI119" s="52" t="s">
        <v>813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>
        <v>0</v>
      </c>
      <c r="AQ119">
        <v>0</v>
      </c>
      <c r="AR119">
        <v>0</v>
      </c>
      <c r="AS119">
        <v>0</v>
      </c>
      <c r="BA119" s="52" t="s">
        <v>813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>
        <v>0</v>
      </c>
      <c r="BI119">
        <v>0</v>
      </c>
      <c r="BJ119">
        <v>0</v>
      </c>
      <c r="BK119">
        <v>0</v>
      </c>
    </row>
    <row r="120" spans="2:63" x14ac:dyDescent="0.35">
      <c r="B120" s="48" t="s">
        <v>814</v>
      </c>
      <c r="C120" s="79">
        <f>IF(Summary!$B$6="Conservative",Assumptions!R120,IF(Summary!B117="Moderate",Assumptions!AJ120,Assumptions!BB120))</f>
        <v>0</v>
      </c>
      <c r="D120" s="79">
        <f>IF(Summary!$B$6="Conservative",Assumptions!S120,IF(Summary!C117="Moderate",Assumptions!AK120,Assumptions!BC120))</f>
        <v>0</v>
      </c>
      <c r="E120" s="79">
        <f>IF(Summary!$B$6="Conservative",Assumptions!T120,IF(Summary!D117="Moderate",Assumptions!AL120,Assumptions!BD120))</f>
        <v>0</v>
      </c>
      <c r="F120" s="79">
        <f>IF(Summary!$B$6="Conservative",Assumptions!U120,IF(Summary!E117="Moderate",Assumptions!AM120,Assumptions!BE120))</f>
        <v>0</v>
      </c>
      <c r="G120" s="79">
        <f>IF(Summary!$B$6="Conservative",Assumptions!V120,IF(Summary!F117="Moderate",Assumptions!AN120,Assumptions!BF120))</f>
        <v>0</v>
      </c>
      <c r="H120" s="79">
        <f>IF(Summary!$B$6="Conservative",Assumptions!W120,IF(Summary!G117="Moderate",Assumptions!AO120,Assumptions!BG120))</f>
        <v>0</v>
      </c>
      <c r="I120" s="79">
        <f>IF(Summary!$B$6="Conservative",Assumptions!X120,IF(Summary!H117="Moderate",Assumptions!AP120,Assumptions!BH120))</f>
        <v>0</v>
      </c>
      <c r="J120" s="79">
        <f>IF(Summary!$B$6="Conservative",Assumptions!Y120,IF(Summary!I117="Moderate",Assumptions!AQ120,Assumptions!BI120))</f>
        <v>0</v>
      </c>
      <c r="K120" s="79">
        <f>IF(Summary!$B$6="Conservative",Assumptions!Z120,IF(Summary!J117="Moderate",Assumptions!AR120,Assumptions!BJ120))</f>
        <v>0</v>
      </c>
      <c r="L120" s="79">
        <f>IF(Summary!$B$6="Conservative",Assumptions!AA120,IF(Summary!K117="Moderate",Assumptions!AS120,Assumptions!BK120))</f>
        <v>0</v>
      </c>
      <c r="N120" s="52"/>
      <c r="O120" s="75"/>
      <c r="P120" s="75"/>
      <c r="Q120" s="52" t="s">
        <v>814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>
        <v>0</v>
      </c>
      <c r="Y120">
        <v>0</v>
      </c>
      <c r="Z120">
        <v>0</v>
      </c>
      <c r="AA120">
        <v>0</v>
      </c>
      <c r="AI120" s="52" t="s">
        <v>814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>
        <v>0</v>
      </c>
      <c r="AQ120">
        <v>0</v>
      </c>
      <c r="AR120">
        <v>0</v>
      </c>
      <c r="AS120">
        <v>0</v>
      </c>
      <c r="BA120" s="52" t="s">
        <v>814</v>
      </c>
      <c r="BB120" s="52">
        <v>0</v>
      </c>
      <c r="BC120" s="52">
        <v>0</v>
      </c>
      <c r="BD120" s="52">
        <v>0</v>
      </c>
      <c r="BE120" s="52">
        <v>0</v>
      </c>
      <c r="BF120" s="52">
        <v>0</v>
      </c>
      <c r="BG120" s="52">
        <v>0</v>
      </c>
      <c r="BH120">
        <v>0</v>
      </c>
      <c r="BI120">
        <v>0</v>
      </c>
      <c r="BJ120">
        <v>0</v>
      </c>
      <c r="BK120">
        <v>0</v>
      </c>
    </row>
    <row r="121" spans="2:63" x14ac:dyDescent="0.35">
      <c r="B121" s="48" t="s">
        <v>815</v>
      </c>
      <c r="C121" s="79">
        <f>IF(Summary!$B$6="Conservative",Assumptions!R121,IF(Summary!B118="Moderate",Assumptions!AJ121,Assumptions!BB121))</f>
        <v>0</v>
      </c>
      <c r="D121" s="79">
        <f>IF(Summary!$B$6="Conservative",Assumptions!S121,IF(Summary!C118="Moderate",Assumptions!AK121,Assumptions!BC121))</f>
        <v>0</v>
      </c>
      <c r="E121" s="79">
        <f>IF(Summary!$B$6="Conservative",Assumptions!T121,IF(Summary!D118="Moderate",Assumptions!AL121,Assumptions!BD121))</f>
        <v>0</v>
      </c>
      <c r="F121" s="79">
        <f>IF(Summary!$B$6="Conservative",Assumptions!U121,IF(Summary!E118="Moderate",Assumptions!AM121,Assumptions!BE121))</f>
        <v>0</v>
      </c>
      <c r="G121" s="79">
        <f>IF(Summary!$B$6="Conservative",Assumptions!V121,IF(Summary!F118="Moderate",Assumptions!AN121,Assumptions!BF121))</f>
        <v>0</v>
      </c>
      <c r="H121" s="79">
        <f>IF(Summary!$B$6="Conservative",Assumptions!W121,IF(Summary!G118="Moderate",Assumptions!AO121,Assumptions!BG121))</f>
        <v>0</v>
      </c>
      <c r="I121" s="79">
        <f>IF(Summary!$B$6="Conservative",Assumptions!X121,IF(Summary!H118="Moderate",Assumptions!AP121,Assumptions!BH121))</f>
        <v>0</v>
      </c>
      <c r="J121" s="79">
        <f>IF(Summary!$B$6="Conservative",Assumptions!Y121,IF(Summary!I118="Moderate",Assumptions!AQ121,Assumptions!BI121))</f>
        <v>0</v>
      </c>
      <c r="K121" s="79">
        <f>IF(Summary!$B$6="Conservative",Assumptions!Z121,IF(Summary!J118="Moderate",Assumptions!AR121,Assumptions!BJ121))</f>
        <v>0</v>
      </c>
      <c r="L121" s="79">
        <f>IF(Summary!$B$6="Conservative",Assumptions!AA121,IF(Summary!K118="Moderate",Assumptions!AS121,Assumptions!BK121))</f>
        <v>0</v>
      </c>
      <c r="N121" s="52"/>
      <c r="O121" s="75"/>
      <c r="P121" s="75"/>
      <c r="Q121" s="52" t="s">
        <v>815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>
        <v>0</v>
      </c>
      <c r="Y121">
        <v>0</v>
      </c>
      <c r="Z121">
        <v>0</v>
      </c>
      <c r="AA121">
        <v>0</v>
      </c>
      <c r="AI121" s="52" t="s">
        <v>815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>
        <v>0</v>
      </c>
      <c r="AQ121">
        <v>0</v>
      </c>
      <c r="AR121">
        <v>0</v>
      </c>
      <c r="AS121">
        <v>0</v>
      </c>
      <c r="BA121" s="52" t="s">
        <v>815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0</v>
      </c>
      <c r="BH121">
        <v>0</v>
      </c>
      <c r="BI121">
        <v>0</v>
      </c>
      <c r="BJ121">
        <v>0</v>
      </c>
      <c r="BK121">
        <v>0</v>
      </c>
    </row>
    <row r="122" spans="2:63" x14ac:dyDescent="0.35">
      <c r="B122" s="48" t="s">
        <v>816</v>
      </c>
      <c r="C122" s="79">
        <f>IF(Summary!$B$6="Conservative",Assumptions!R122,IF(Summary!B119="Moderate",Assumptions!AJ122,Assumptions!BB122))</f>
        <v>0</v>
      </c>
      <c r="D122" s="79">
        <f>IF(Summary!$B$6="Conservative",Assumptions!S122,IF(Summary!C119="Moderate",Assumptions!AK122,Assumptions!BC122))</f>
        <v>0</v>
      </c>
      <c r="E122" s="79">
        <f>IF(Summary!$B$6="Conservative",Assumptions!T122,IF(Summary!D119="Moderate",Assumptions!AL122,Assumptions!BD122))</f>
        <v>0</v>
      </c>
      <c r="F122" s="79">
        <f>IF(Summary!$B$6="Conservative",Assumptions!U122,IF(Summary!E119="Moderate",Assumptions!AM122,Assumptions!BE122))</f>
        <v>0</v>
      </c>
      <c r="G122" s="79">
        <f>IF(Summary!$B$6="Conservative",Assumptions!V122,IF(Summary!F119="Moderate",Assumptions!AN122,Assumptions!BF122))</f>
        <v>0</v>
      </c>
      <c r="H122" s="79">
        <f>IF(Summary!$B$6="Conservative",Assumptions!W122,IF(Summary!G119="Moderate",Assumptions!AO122,Assumptions!BG122))</f>
        <v>0</v>
      </c>
      <c r="I122" s="79">
        <f>IF(Summary!$B$6="Conservative",Assumptions!X122,IF(Summary!H119="Moderate",Assumptions!AP122,Assumptions!BH122))</f>
        <v>0</v>
      </c>
      <c r="J122" s="79">
        <f>IF(Summary!$B$6="Conservative",Assumptions!Y122,IF(Summary!I119="Moderate",Assumptions!AQ122,Assumptions!BI122))</f>
        <v>0</v>
      </c>
      <c r="K122" s="79">
        <f>IF(Summary!$B$6="Conservative",Assumptions!Z122,IF(Summary!J119="Moderate",Assumptions!AR122,Assumptions!BJ122))</f>
        <v>0</v>
      </c>
      <c r="L122" s="79">
        <f>IF(Summary!$B$6="Conservative",Assumptions!AA122,IF(Summary!K119="Moderate",Assumptions!AS122,Assumptions!BK122))</f>
        <v>0</v>
      </c>
      <c r="N122" s="52"/>
      <c r="O122" s="75"/>
      <c r="P122" s="75"/>
      <c r="Q122" s="52" t="s">
        <v>816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>
        <v>0</v>
      </c>
      <c r="Y122">
        <v>0</v>
      </c>
      <c r="Z122">
        <v>0</v>
      </c>
      <c r="AA122">
        <v>0</v>
      </c>
      <c r="AI122" s="52" t="s">
        <v>816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>
        <v>0</v>
      </c>
      <c r="AQ122">
        <v>0</v>
      </c>
      <c r="AR122">
        <v>0</v>
      </c>
      <c r="AS122">
        <v>0</v>
      </c>
      <c r="BA122" s="52" t="s">
        <v>816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>
        <v>0</v>
      </c>
      <c r="BI122">
        <v>0</v>
      </c>
      <c r="BJ122">
        <v>0</v>
      </c>
      <c r="BK122">
        <v>0</v>
      </c>
    </row>
    <row r="123" spans="2:63" x14ac:dyDescent="0.35">
      <c r="B123" s="48" t="s">
        <v>817</v>
      </c>
      <c r="C123" s="79">
        <f>IF(Summary!$B$6="Conservative",Assumptions!R123,IF(Summary!B120="Moderate",Assumptions!AJ123,Assumptions!BB123))</f>
        <v>0</v>
      </c>
      <c r="D123" s="79">
        <f>IF(Summary!$B$6="Conservative",Assumptions!S123,IF(Summary!C120="Moderate",Assumptions!AK123,Assumptions!BC123))</f>
        <v>0</v>
      </c>
      <c r="E123" s="79">
        <f>IF(Summary!$B$6="Conservative",Assumptions!T123,IF(Summary!D120="Moderate",Assumptions!AL123,Assumptions!BD123))</f>
        <v>0</v>
      </c>
      <c r="F123" s="79">
        <f>IF(Summary!$B$6="Conservative",Assumptions!U123,IF(Summary!E120="Moderate",Assumptions!AM123,Assumptions!BE123))</f>
        <v>0</v>
      </c>
      <c r="G123" s="79">
        <f>IF(Summary!$B$6="Conservative",Assumptions!V123,IF(Summary!F120="Moderate",Assumptions!AN123,Assumptions!BF123))</f>
        <v>0</v>
      </c>
      <c r="H123" s="79">
        <f>IF(Summary!$B$6="Conservative",Assumptions!W123,IF(Summary!G120="Moderate",Assumptions!AO123,Assumptions!BG123))</f>
        <v>0</v>
      </c>
      <c r="I123" s="79">
        <f>IF(Summary!$B$6="Conservative",Assumptions!X123,IF(Summary!H120="Moderate",Assumptions!AP123,Assumptions!BH123))</f>
        <v>0</v>
      </c>
      <c r="J123" s="79">
        <f>IF(Summary!$B$6="Conservative",Assumptions!Y123,IF(Summary!I120="Moderate",Assumptions!AQ123,Assumptions!BI123))</f>
        <v>0</v>
      </c>
      <c r="K123" s="79">
        <f>IF(Summary!$B$6="Conservative",Assumptions!Z123,IF(Summary!J120="Moderate",Assumptions!AR123,Assumptions!BJ123))</f>
        <v>0</v>
      </c>
      <c r="L123" s="79">
        <f>IF(Summary!$B$6="Conservative",Assumptions!AA123,IF(Summary!K120="Moderate",Assumptions!AS123,Assumptions!BK123))</f>
        <v>0</v>
      </c>
      <c r="N123" s="52"/>
      <c r="O123" s="75"/>
      <c r="P123" s="75"/>
      <c r="Q123" s="52" t="s">
        <v>817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>
        <v>0</v>
      </c>
      <c r="Y123">
        <v>0</v>
      </c>
      <c r="Z123">
        <v>0</v>
      </c>
      <c r="AA123">
        <v>0</v>
      </c>
      <c r="AI123" s="52" t="s">
        <v>817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>
        <v>0</v>
      </c>
      <c r="AQ123">
        <v>0</v>
      </c>
      <c r="AR123">
        <v>0</v>
      </c>
      <c r="AS123">
        <v>0</v>
      </c>
      <c r="BA123" s="52" t="s">
        <v>817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>
        <v>0</v>
      </c>
      <c r="BI123">
        <v>0</v>
      </c>
      <c r="BJ123">
        <v>0</v>
      </c>
      <c r="BK123">
        <v>0</v>
      </c>
    </row>
    <row r="124" spans="2:63" x14ac:dyDescent="0.35">
      <c r="B124" s="48" t="s">
        <v>808</v>
      </c>
      <c r="C124" s="79">
        <f>IF(Summary!$B$6="Conservative",Assumptions!R124,IF(Summary!B121="Moderate",Assumptions!AJ124,Assumptions!BB124))</f>
        <v>0</v>
      </c>
      <c r="D124" s="79">
        <f>IF(Summary!$B$6="Conservative",Assumptions!S124,IF(Summary!C121="Moderate",Assumptions!AK124,Assumptions!BC124))</f>
        <v>0</v>
      </c>
      <c r="E124" s="79">
        <f>IF(Summary!$B$6="Conservative",Assumptions!T124,IF(Summary!D121="Moderate",Assumptions!AL124,Assumptions!BD124))</f>
        <v>0</v>
      </c>
      <c r="F124" s="79">
        <f>IF(Summary!$B$6="Conservative",Assumptions!U124,IF(Summary!E121="Moderate",Assumptions!AM124,Assumptions!BE124))</f>
        <v>0</v>
      </c>
      <c r="G124" s="79">
        <f>IF(Summary!$B$6="Conservative",Assumptions!V124,IF(Summary!F121="Moderate",Assumptions!AN124,Assumptions!BF124))</f>
        <v>0</v>
      </c>
      <c r="H124" s="79">
        <f>IF(Summary!$B$6="Conservative",Assumptions!W124,IF(Summary!G121="Moderate",Assumptions!AO124,Assumptions!BG124))</f>
        <v>0</v>
      </c>
      <c r="I124" s="79">
        <f>IF(Summary!$B$6="Conservative",Assumptions!X124,IF(Summary!H121="Moderate",Assumptions!AP124,Assumptions!BH124))</f>
        <v>0</v>
      </c>
      <c r="J124" s="79">
        <f>IF(Summary!$B$6="Conservative",Assumptions!Y124,IF(Summary!I121="Moderate",Assumptions!AQ124,Assumptions!BI124))</f>
        <v>0</v>
      </c>
      <c r="K124" s="79">
        <f>IF(Summary!$B$6="Conservative",Assumptions!Z124,IF(Summary!J121="Moderate",Assumptions!AR124,Assumptions!BJ124))</f>
        <v>0</v>
      </c>
      <c r="L124" s="79">
        <f>IF(Summary!$B$6="Conservative",Assumptions!AA124,IF(Summary!K121="Moderate",Assumptions!AS124,Assumptions!BK124))</f>
        <v>0</v>
      </c>
      <c r="N124" s="52"/>
      <c r="O124" s="75"/>
      <c r="P124" s="75"/>
      <c r="Q124" s="52" t="s">
        <v>808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>
        <v>0</v>
      </c>
      <c r="Y124">
        <v>0</v>
      </c>
      <c r="Z124">
        <v>0</v>
      </c>
      <c r="AA124">
        <v>0</v>
      </c>
      <c r="AI124" s="52" t="s">
        <v>808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>
        <v>0</v>
      </c>
      <c r="AQ124">
        <v>0</v>
      </c>
      <c r="AR124">
        <v>0</v>
      </c>
      <c r="AS124">
        <v>0</v>
      </c>
      <c r="BA124" s="52" t="s">
        <v>808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>
        <v>0</v>
      </c>
      <c r="BI124">
        <v>0</v>
      </c>
      <c r="BJ124">
        <v>0</v>
      </c>
      <c r="BK124">
        <v>0</v>
      </c>
    </row>
    <row r="127" spans="2:63" x14ac:dyDescent="0.35">
      <c r="B127" s="50" t="s">
        <v>1051</v>
      </c>
      <c r="Q127" t="s">
        <v>1051</v>
      </c>
      <c r="AI127" t="s">
        <v>1051</v>
      </c>
      <c r="BA127" t="s">
        <v>1051</v>
      </c>
    </row>
    <row r="128" spans="2:63" x14ac:dyDescent="0.35">
      <c r="B128" s="70" t="s">
        <v>802</v>
      </c>
      <c r="C128" s="71">
        <v>2010</v>
      </c>
      <c r="D128" s="71">
        <v>2011</v>
      </c>
      <c r="E128" s="71">
        <v>2012</v>
      </c>
      <c r="F128" s="71">
        <v>2013</v>
      </c>
      <c r="G128" s="71">
        <v>2014</v>
      </c>
      <c r="H128" s="71">
        <v>2015</v>
      </c>
      <c r="I128" s="71">
        <v>2016</v>
      </c>
      <c r="J128" s="71">
        <v>2017</v>
      </c>
      <c r="K128" s="71">
        <v>2018</v>
      </c>
      <c r="L128" s="71">
        <v>2019</v>
      </c>
      <c r="Q128" t="s">
        <v>802</v>
      </c>
      <c r="R128">
        <v>2010</v>
      </c>
      <c r="S128">
        <v>2011</v>
      </c>
      <c r="T128">
        <v>2012</v>
      </c>
      <c r="U128">
        <v>2013</v>
      </c>
      <c r="V128">
        <v>2014</v>
      </c>
      <c r="W128">
        <v>2015</v>
      </c>
      <c r="X128">
        <v>2016</v>
      </c>
      <c r="Y128">
        <v>2017</v>
      </c>
      <c r="Z128">
        <v>2018</v>
      </c>
      <c r="AA128">
        <v>2019</v>
      </c>
      <c r="AI128" t="s">
        <v>802</v>
      </c>
      <c r="AJ128">
        <v>2010</v>
      </c>
      <c r="AK128">
        <v>2011</v>
      </c>
      <c r="AL128">
        <v>2012</v>
      </c>
      <c r="AM128">
        <v>2013</v>
      </c>
      <c r="AN128">
        <v>2014</v>
      </c>
      <c r="AO128">
        <v>2015</v>
      </c>
      <c r="AP128">
        <v>2016</v>
      </c>
      <c r="AQ128">
        <v>2017</v>
      </c>
      <c r="AR128">
        <v>2018</v>
      </c>
      <c r="AS128">
        <v>2019</v>
      </c>
      <c r="BA128" t="s">
        <v>802</v>
      </c>
      <c r="BB128">
        <v>2010</v>
      </c>
      <c r="BC128">
        <v>2011</v>
      </c>
      <c r="BD128">
        <v>2012</v>
      </c>
      <c r="BE128">
        <v>2013</v>
      </c>
      <c r="BF128">
        <v>2014</v>
      </c>
      <c r="BG128">
        <v>2015</v>
      </c>
      <c r="BH128">
        <v>2016</v>
      </c>
      <c r="BI128">
        <v>2017</v>
      </c>
      <c r="BJ128">
        <v>2018</v>
      </c>
      <c r="BK128">
        <v>2019</v>
      </c>
    </row>
    <row r="129" spans="2:63" x14ac:dyDescent="0.35">
      <c r="B129" s="48" t="s">
        <v>803</v>
      </c>
      <c r="C129" s="79">
        <f>IF(Summary!$B$6="Conservative",Assumptions!R129,IF(Summary!B126="Moderate",Assumptions!AJ129,Assumptions!BB129))</f>
        <v>0.1827857488094923</v>
      </c>
      <c r="D129" s="79">
        <f>IF(Summary!$B$6="Conservative",Assumptions!S129,IF(Summary!C126="Moderate",Assumptions!AK129,Assumptions!BC129))</f>
        <v>0.14137175319194561</v>
      </c>
      <c r="E129" s="79">
        <f>IF(Summary!$B$6="Conservative",Assumptions!T129,IF(Summary!D126="Moderate",Assumptions!AL129,Assumptions!BD129))</f>
        <v>0.14035375685405482</v>
      </c>
      <c r="F129" s="79">
        <f>IF(Summary!$B$6="Conservative",Assumptions!U129,IF(Summary!E126="Moderate",Assumptions!AM129,Assumptions!BE129))</f>
        <v>0.14209465872717164</v>
      </c>
      <c r="G129" s="79">
        <f>IF(Summary!$B$6="Conservative",Assumptions!V129,IF(Summary!F126="Moderate",Assumptions!AN129,Assumptions!BF129))</f>
        <v>0.16157323834801507</v>
      </c>
      <c r="H129" s="79">
        <f>IF(Summary!$B$6="Conservative",Assumptions!W129,IF(Summary!G126="Moderate",Assumptions!AO129,Assumptions!BG129))</f>
        <v>0.14651311815750534</v>
      </c>
      <c r="I129" s="79">
        <f>IF(Summary!$B$6="Conservative",Assumptions!X129,IF(Summary!H126="Moderate",Assumptions!AP129,Assumptions!BH129))</f>
        <v>0.26395486141292235</v>
      </c>
      <c r="J129" s="79">
        <f>IF(Summary!$B$6="Conservative",Assumptions!Y129,IF(Summary!I126="Moderate",Assumptions!AQ129,Assumptions!BI129))</f>
        <v>0.31311490141698151</v>
      </c>
      <c r="K129" s="79">
        <f>IF(Summary!$B$6="Conservative",Assumptions!Z129,IF(Summary!J126="Moderate",Assumptions!AR129,Assumptions!BJ129))</f>
        <v>0.28280951386895686</v>
      </c>
      <c r="L129" s="79">
        <f>IF(Summary!$B$6="Conservative",Assumptions!AA129,IF(Summary!K126="Moderate",Assumptions!AS129,Assumptions!BK129))</f>
        <v>0.17770312223933954</v>
      </c>
      <c r="N129" s="52"/>
      <c r="O129" s="75"/>
      <c r="P129" s="75"/>
      <c r="Q129" s="52" t="s">
        <v>803</v>
      </c>
      <c r="R129" s="52">
        <v>0.1827857488094923</v>
      </c>
      <c r="S129" s="52">
        <v>0.14137175319194561</v>
      </c>
      <c r="T129" s="52">
        <v>0.14035375685405482</v>
      </c>
      <c r="U129" s="52">
        <v>0.14209465872717164</v>
      </c>
      <c r="V129" s="52">
        <v>0.16157323834801507</v>
      </c>
      <c r="W129" s="52">
        <v>0.14651311815750534</v>
      </c>
      <c r="X129">
        <v>0.26395486141292235</v>
      </c>
      <c r="Y129">
        <v>0.31311490141698151</v>
      </c>
      <c r="Z129">
        <v>0.28280951386895686</v>
      </c>
      <c r="AA129">
        <v>0.17770312223933954</v>
      </c>
      <c r="AI129" s="52" t="s">
        <v>803</v>
      </c>
      <c r="AJ129" s="52">
        <v>0.1827857488094923</v>
      </c>
      <c r="AK129" s="52">
        <v>0.14137175319194561</v>
      </c>
      <c r="AL129" s="52">
        <v>0.14035375685405482</v>
      </c>
      <c r="AM129" s="52">
        <v>0.14209465872717164</v>
      </c>
      <c r="AN129" s="52">
        <v>0.16157323834801507</v>
      </c>
      <c r="AO129" s="52">
        <v>0.14651311815750534</v>
      </c>
      <c r="AP129">
        <v>0.26395486141292235</v>
      </c>
      <c r="AQ129">
        <v>0.31311490141698151</v>
      </c>
      <c r="AR129">
        <v>0.28280951386895686</v>
      </c>
      <c r="AS129">
        <v>0.17770312223933954</v>
      </c>
      <c r="BA129" s="52" t="s">
        <v>803</v>
      </c>
      <c r="BB129" s="52">
        <v>0.1827857488094923</v>
      </c>
      <c r="BC129" s="52">
        <v>0.14137175319194561</v>
      </c>
      <c r="BD129" s="52">
        <v>0.14035375685405482</v>
      </c>
      <c r="BE129" s="52">
        <v>0.14209465872717164</v>
      </c>
      <c r="BF129" s="52">
        <v>0.16157323834801507</v>
      </c>
      <c r="BG129" s="52">
        <v>0.14651311815750534</v>
      </c>
      <c r="BH129">
        <v>0.26395486141292235</v>
      </c>
      <c r="BI129">
        <v>0.31311490141698151</v>
      </c>
      <c r="BJ129">
        <v>0.28280951386895686</v>
      </c>
      <c r="BK129">
        <v>0.17770312223933954</v>
      </c>
    </row>
    <row r="130" spans="2:63" x14ac:dyDescent="0.35">
      <c r="B130" s="48" t="s">
        <v>804</v>
      </c>
      <c r="C130" s="79">
        <f>IF(Summary!$B$6="Conservative",Assumptions!R130,IF(Summary!B127="Moderate",Assumptions!AJ130,Assumptions!BB130))</f>
        <v>0.138169678602686</v>
      </c>
      <c r="D130" s="79">
        <f>IF(Summary!$B$6="Conservative",Assumptions!S130,IF(Summary!C127="Moderate",Assumptions!AK130,Assumptions!BC130))</f>
        <v>0.11149260099673391</v>
      </c>
      <c r="E130" s="79">
        <f>IF(Summary!$B$6="Conservative",Assumptions!T130,IF(Summary!D127="Moderate",Assumptions!AL130,Assumptions!BD130))</f>
        <v>0.11287546218252217</v>
      </c>
      <c r="F130" s="79">
        <f>IF(Summary!$B$6="Conservative",Assumptions!U130,IF(Summary!E127="Moderate",Assumptions!AM130,Assumptions!BE130))</f>
        <v>0.11599645643555066</v>
      </c>
      <c r="G130" s="79">
        <f>IF(Summary!$B$6="Conservative",Assumptions!V130,IF(Summary!F127="Moderate",Assumptions!AN130,Assumptions!BF130))</f>
        <v>0.12308934436980426</v>
      </c>
      <c r="H130" s="79">
        <f>IF(Summary!$B$6="Conservative",Assumptions!W130,IF(Summary!G127="Moderate",Assumptions!AO130,Assumptions!BG130))</f>
        <v>0.11925618098486565</v>
      </c>
      <c r="I130" s="79">
        <f>IF(Summary!$B$6="Conservative",Assumptions!X130,IF(Summary!H127="Moderate",Assumptions!AP130,Assumptions!BH130))</f>
        <v>0.12941101460907461</v>
      </c>
      <c r="J130" s="79">
        <f>IF(Summary!$B$6="Conservative",Assumptions!Y130,IF(Summary!I127="Moderate",Assumptions!AQ130,Assumptions!BI130))</f>
        <v>0.15206543733585626</v>
      </c>
      <c r="K130" s="79">
        <f>IF(Summary!$B$6="Conservative",Assumptions!Z130,IF(Summary!J127="Moderate",Assumptions!AR130,Assumptions!BJ130))</f>
        <v>0.13945479500644489</v>
      </c>
      <c r="L130" s="79">
        <f>IF(Summary!$B$6="Conservative",Assumptions!AA130,IF(Summary!K127="Moderate",Assumptions!AS130,Assumptions!BK130))</f>
        <v>0.16566601844088624</v>
      </c>
      <c r="N130" s="52"/>
      <c r="O130" s="75"/>
      <c r="P130" s="75"/>
      <c r="Q130" s="52" t="s">
        <v>804</v>
      </c>
      <c r="R130" s="52">
        <v>0.138169678602686</v>
      </c>
      <c r="S130" s="52">
        <v>0.11149260099673391</v>
      </c>
      <c r="T130" s="52">
        <v>0.11287546218252217</v>
      </c>
      <c r="U130" s="52">
        <v>0.11599645643555066</v>
      </c>
      <c r="V130" s="52">
        <v>0.12308934436980426</v>
      </c>
      <c r="W130" s="52">
        <v>0.11925618098486565</v>
      </c>
      <c r="X130">
        <v>0.12941101460907461</v>
      </c>
      <c r="Y130">
        <v>0.15206543733585626</v>
      </c>
      <c r="Z130">
        <v>0.13945479500644489</v>
      </c>
      <c r="AA130">
        <v>0.16566601844088624</v>
      </c>
      <c r="AI130" s="52" t="s">
        <v>804</v>
      </c>
      <c r="AJ130" s="52">
        <v>0.138169678602686</v>
      </c>
      <c r="AK130" s="52">
        <v>0.11149260099673391</v>
      </c>
      <c r="AL130" s="52">
        <v>0.11287546218252217</v>
      </c>
      <c r="AM130" s="52">
        <v>0.11599645643555066</v>
      </c>
      <c r="AN130" s="52">
        <v>0.12308934436980426</v>
      </c>
      <c r="AO130" s="52">
        <v>0.11925618098486565</v>
      </c>
      <c r="AP130">
        <v>0.12941101460907461</v>
      </c>
      <c r="AQ130">
        <v>0.15206543733585626</v>
      </c>
      <c r="AR130">
        <v>0.13945479500644489</v>
      </c>
      <c r="AS130">
        <v>0.16566601844088624</v>
      </c>
      <c r="BA130" s="52" t="s">
        <v>804</v>
      </c>
      <c r="BB130" s="52">
        <v>0.138169678602686</v>
      </c>
      <c r="BC130" s="52">
        <v>0.11149260099673391</v>
      </c>
      <c r="BD130" s="52">
        <v>0.11287546218252217</v>
      </c>
      <c r="BE130" s="52">
        <v>0.11599645643555066</v>
      </c>
      <c r="BF130" s="52">
        <v>0.12308934436980426</v>
      </c>
      <c r="BG130" s="52">
        <v>0.11925618098486565</v>
      </c>
      <c r="BH130">
        <v>0.12941101460907461</v>
      </c>
      <c r="BI130">
        <v>0.15206543733585626</v>
      </c>
      <c r="BJ130">
        <v>0.13945479500644489</v>
      </c>
      <c r="BK130">
        <v>0.16566601844088624</v>
      </c>
    </row>
    <row r="131" spans="2:63" x14ac:dyDescent="0.35">
      <c r="B131" s="48" t="s">
        <v>805</v>
      </c>
      <c r="C131" s="79">
        <f>IF(Summary!$B$6="Conservative",Assumptions!R131,IF(Summary!B128="Moderate",Assumptions!AJ131,Assumptions!BB131))</f>
        <v>0.16721387988681491</v>
      </c>
      <c r="D131" s="79">
        <f>IF(Summary!$B$6="Conservative",Assumptions!S131,IF(Summary!C128="Moderate",Assumptions!AK131,Assumptions!BC131))</f>
        <v>0.1275612545370767</v>
      </c>
      <c r="E131" s="79">
        <f>IF(Summary!$B$6="Conservative",Assumptions!T131,IF(Summary!D128="Moderate",Assumptions!AL131,Assumptions!BD131))</f>
        <v>0.12462892054785688</v>
      </c>
      <c r="F131" s="79">
        <f>IF(Summary!$B$6="Conservative",Assumptions!U131,IF(Summary!E128="Moderate",Assumptions!AM131,Assumptions!BE131))</f>
        <v>0.12268714310255407</v>
      </c>
      <c r="G131" s="79">
        <f>IF(Summary!$B$6="Conservative",Assumptions!V131,IF(Summary!F128="Moderate",Assumptions!AN131,Assumptions!BF131))</f>
        <v>0.13417529351532032</v>
      </c>
      <c r="H131" s="79">
        <f>IF(Summary!$B$6="Conservative",Assumptions!W131,IF(Summary!G128="Moderate",Assumptions!AO131,Assumptions!BG131))</f>
        <v>0.12423394257327856</v>
      </c>
      <c r="I131" s="79">
        <f>IF(Summary!$B$6="Conservative",Assumptions!X131,IF(Summary!H128="Moderate",Assumptions!AP131,Assumptions!BH131))</f>
        <v>0.12344703127003745</v>
      </c>
      <c r="J131" s="79">
        <f>IF(Summary!$B$6="Conservative",Assumptions!Y131,IF(Summary!I128="Moderate",Assumptions!AQ131,Assumptions!BI131))</f>
        <v>0.11166918729537585</v>
      </c>
      <c r="K131" s="79">
        <f>IF(Summary!$B$6="Conservative",Assumptions!Z131,IF(Summary!J128="Moderate",Assumptions!AR131,Assumptions!BJ131))</f>
        <v>0.13822715345573194</v>
      </c>
      <c r="L131" s="79">
        <f>IF(Summary!$B$6="Conservative",Assumptions!AA131,IF(Summary!K128="Moderate",Assumptions!AS131,Assumptions!BK131))</f>
        <v>0.21638799327388017</v>
      </c>
      <c r="N131" s="52"/>
      <c r="O131" s="75"/>
      <c r="P131" s="75"/>
      <c r="Q131" s="52" t="s">
        <v>805</v>
      </c>
      <c r="R131" s="52">
        <v>0.16721387988681491</v>
      </c>
      <c r="S131" s="52">
        <v>0.1275612545370767</v>
      </c>
      <c r="T131" s="52">
        <v>0.12462892054785688</v>
      </c>
      <c r="U131" s="52">
        <v>0.12268714310255407</v>
      </c>
      <c r="V131" s="52">
        <v>0.13417529351532032</v>
      </c>
      <c r="W131" s="52">
        <v>0.12423394257327856</v>
      </c>
      <c r="X131">
        <v>0.12344703127003745</v>
      </c>
      <c r="Y131">
        <v>0.11166918729537585</v>
      </c>
      <c r="Z131">
        <v>0.13822715345573194</v>
      </c>
      <c r="AA131">
        <v>0.21638799327388017</v>
      </c>
      <c r="AI131" s="52" t="s">
        <v>805</v>
      </c>
      <c r="AJ131" s="52">
        <v>0.16721387988681491</v>
      </c>
      <c r="AK131" s="52">
        <v>0.1275612545370767</v>
      </c>
      <c r="AL131" s="52">
        <v>0.12462892054785688</v>
      </c>
      <c r="AM131" s="52">
        <v>0.12268714310255407</v>
      </c>
      <c r="AN131" s="52">
        <v>0.13417529351532032</v>
      </c>
      <c r="AO131" s="52">
        <v>0.12423394257327856</v>
      </c>
      <c r="AP131">
        <v>0.12344703127003745</v>
      </c>
      <c r="AQ131">
        <v>0.11166918729537585</v>
      </c>
      <c r="AR131">
        <v>0.13822715345573194</v>
      </c>
      <c r="AS131">
        <v>0.21638799327388017</v>
      </c>
      <c r="BA131" s="52" t="s">
        <v>805</v>
      </c>
      <c r="BB131" s="52">
        <v>0.16721387988681491</v>
      </c>
      <c r="BC131" s="52">
        <v>0.1275612545370767</v>
      </c>
      <c r="BD131" s="52">
        <v>0.12462892054785688</v>
      </c>
      <c r="BE131" s="52">
        <v>0.12268714310255407</v>
      </c>
      <c r="BF131" s="52">
        <v>0.13417529351532032</v>
      </c>
      <c r="BG131" s="52">
        <v>0.12423394257327856</v>
      </c>
      <c r="BH131">
        <v>0.12344703127003745</v>
      </c>
      <c r="BI131">
        <v>0.11166918729537585</v>
      </c>
      <c r="BJ131">
        <v>0.13822715345573194</v>
      </c>
      <c r="BK131">
        <v>0.21638799327388017</v>
      </c>
    </row>
    <row r="132" spans="2:63" x14ac:dyDescent="0.35">
      <c r="B132" s="48" t="s">
        <v>806</v>
      </c>
      <c r="C132" s="79">
        <f>IF(Summary!$B$6="Conservative",Assumptions!R132,IF(Summary!B129="Moderate",Assumptions!AJ132,Assumptions!BB132))</f>
        <v>0</v>
      </c>
      <c r="D132" s="79">
        <f>IF(Summary!$B$6="Conservative",Assumptions!S132,IF(Summary!C129="Moderate",Assumptions!AK132,Assumptions!BC132))</f>
        <v>0</v>
      </c>
      <c r="E132" s="79">
        <f>IF(Summary!$B$6="Conservative",Assumptions!T132,IF(Summary!D129="Moderate",Assumptions!AL132,Assumptions!BD132))</f>
        <v>0</v>
      </c>
      <c r="F132" s="79">
        <f>IF(Summary!$B$6="Conservative",Assumptions!U132,IF(Summary!E129="Moderate",Assumptions!AM132,Assumptions!BE132))</f>
        <v>0</v>
      </c>
      <c r="G132" s="79">
        <f>IF(Summary!$B$6="Conservative",Assumptions!V132,IF(Summary!F129="Moderate",Assumptions!AN132,Assumptions!BF132))</f>
        <v>0</v>
      </c>
      <c r="H132" s="79">
        <f>IF(Summary!$B$6="Conservative",Assumptions!W132,IF(Summary!G129="Moderate",Assumptions!AO132,Assumptions!BG132))</f>
        <v>0</v>
      </c>
      <c r="I132" s="79">
        <f>IF(Summary!$B$6="Conservative",Assumptions!X132,IF(Summary!H129="Moderate",Assumptions!AP132,Assumptions!BH132))</f>
        <v>0</v>
      </c>
      <c r="J132" s="79">
        <f>IF(Summary!$B$6="Conservative",Assumptions!Y132,IF(Summary!I129="Moderate",Assumptions!AQ132,Assumptions!BI132))</f>
        <v>0</v>
      </c>
      <c r="K132" s="79">
        <f>IF(Summary!$B$6="Conservative",Assumptions!Z132,IF(Summary!J129="Moderate",Assumptions!AR132,Assumptions!BJ132))</f>
        <v>0</v>
      </c>
      <c r="L132" s="79">
        <f>IF(Summary!$B$6="Conservative",Assumptions!AA132,IF(Summary!K129="Moderate",Assumptions!AS132,Assumptions!BK132))</f>
        <v>0</v>
      </c>
      <c r="N132" s="52"/>
      <c r="O132" s="75"/>
      <c r="P132" s="75"/>
      <c r="Q132" s="52" t="s">
        <v>806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>
        <v>0</v>
      </c>
      <c r="Y132">
        <v>0</v>
      </c>
      <c r="Z132">
        <v>0</v>
      </c>
      <c r="AA132">
        <v>0</v>
      </c>
      <c r="AI132" s="52" t="s">
        <v>806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>
        <v>0</v>
      </c>
      <c r="AQ132">
        <v>0</v>
      </c>
      <c r="AR132">
        <v>0</v>
      </c>
      <c r="AS132">
        <v>0</v>
      </c>
      <c r="BA132" s="52" t="s">
        <v>806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>
        <v>0</v>
      </c>
      <c r="BI132">
        <v>0</v>
      </c>
      <c r="BJ132">
        <v>0</v>
      </c>
      <c r="BK132">
        <v>0</v>
      </c>
    </row>
    <row r="133" spans="2:63" x14ac:dyDescent="0.35">
      <c r="B133" s="48" t="s">
        <v>807</v>
      </c>
      <c r="C133" s="79">
        <f>IF(Summary!$B$6="Conservative",Assumptions!R133,IF(Summary!B130="Moderate",Assumptions!AJ133,Assumptions!BB133))</f>
        <v>0.32349912506615514</v>
      </c>
      <c r="D133" s="79">
        <f>IF(Summary!$B$6="Conservative",Assumptions!S133,IF(Summary!C130="Moderate",Assumptions!AK133,Assumptions!BC133))</f>
        <v>0.46175239286745234</v>
      </c>
      <c r="E133" s="79">
        <f>IF(Summary!$B$6="Conservative",Assumptions!T133,IF(Summary!D130="Moderate",Assumptions!AL133,Assumptions!BD133))</f>
        <v>0.47631940964718483</v>
      </c>
      <c r="F133" s="79">
        <f>IF(Summary!$B$6="Conservative",Assumptions!U133,IF(Summary!E130="Moderate",Assumptions!AM133,Assumptions!BE133))</f>
        <v>0.49281096430242005</v>
      </c>
      <c r="G133" s="79">
        <f>IF(Summary!$B$6="Conservative",Assumptions!V133,IF(Summary!F130="Moderate",Assumptions!AN133,Assumptions!BF133))</f>
        <v>0.45397529614640053</v>
      </c>
      <c r="H133" s="79">
        <f>IF(Summary!$B$6="Conservative",Assumptions!W133,IF(Summary!G130="Moderate",Assumptions!AO133,Assumptions!BG133))</f>
        <v>0.48806688021543937</v>
      </c>
      <c r="I133" s="79">
        <f>IF(Summary!$B$6="Conservative",Assumptions!X133,IF(Summary!H130="Moderate",Assumptions!AP133,Assumptions!BH133))</f>
        <v>0.45469345993006693</v>
      </c>
      <c r="J133" s="79">
        <f>IF(Summary!$B$6="Conservative",Assumptions!Y133,IF(Summary!I130="Moderate",Assumptions!AQ133,Assumptions!BI133))</f>
        <v>0.3960113120285107</v>
      </c>
      <c r="K133" s="79">
        <f>IF(Summary!$B$6="Conservative",Assumptions!Z133,IF(Summary!J130="Moderate",Assumptions!AR133,Assumptions!BJ133))</f>
        <v>0.40884776304446818</v>
      </c>
      <c r="L133" s="79">
        <f>IF(Summary!$B$6="Conservative",Assumptions!AA133,IF(Summary!K130="Moderate",Assumptions!AS133,Assumptions!BK133))</f>
        <v>0.32838751086670892</v>
      </c>
      <c r="N133" s="52"/>
      <c r="O133" s="75"/>
      <c r="P133" s="75"/>
      <c r="Q133" s="52" t="s">
        <v>807</v>
      </c>
      <c r="R133" s="52">
        <v>0.32349912506615514</v>
      </c>
      <c r="S133" s="52">
        <v>0.46175239286745234</v>
      </c>
      <c r="T133" s="52">
        <v>0.47631940964718483</v>
      </c>
      <c r="U133" s="52">
        <v>0.49281096430242005</v>
      </c>
      <c r="V133" s="52">
        <v>0.45397529614640053</v>
      </c>
      <c r="W133" s="52">
        <v>0.48806688021543937</v>
      </c>
      <c r="X133">
        <v>0.45469345993006693</v>
      </c>
      <c r="Y133">
        <v>0.3960113120285107</v>
      </c>
      <c r="Z133">
        <v>0.40884776304446818</v>
      </c>
      <c r="AA133">
        <v>0.32838751086670892</v>
      </c>
      <c r="AI133" s="52" t="s">
        <v>807</v>
      </c>
      <c r="AJ133" s="52">
        <v>0.32349912506615514</v>
      </c>
      <c r="AK133" s="52">
        <v>0.46175239286745234</v>
      </c>
      <c r="AL133" s="52">
        <v>0.47631940964718483</v>
      </c>
      <c r="AM133" s="52">
        <v>0.49281096430242005</v>
      </c>
      <c r="AN133" s="52">
        <v>0.45397529614640053</v>
      </c>
      <c r="AO133" s="52">
        <v>0.48806688021543937</v>
      </c>
      <c r="AP133">
        <v>0.45469345993006693</v>
      </c>
      <c r="AQ133">
        <v>0.3960113120285107</v>
      </c>
      <c r="AR133">
        <v>0.40884776304446818</v>
      </c>
      <c r="AS133">
        <v>0.32838751086670892</v>
      </c>
      <c r="BA133" s="52" t="s">
        <v>807</v>
      </c>
      <c r="BB133" s="52">
        <v>0.32349912506615514</v>
      </c>
      <c r="BC133" s="52">
        <v>0.46175239286745234</v>
      </c>
      <c r="BD133" s="52">
        <v>0.47631940964718483</v>
      </c>
      <c r="BE133" s="52">
        <v>0.49281096430242005</v>
      </c>
      <c r="BF133" s="52">
        <v>0.45397529614640053</v>
      </c>
      <c r="BG133" s="52">
        <v>0.48806688021543937</v>
      </c>
      <c r="BH133">
        <v>0.45469345993006693</v>
      </c>
      <c r="BI133">
        <v>0.3960113120285107</v>
      </c>
      <c r="BJ133">
        <v>0.40884776304446818</v>
      </c>
      <c r="BK133">
        <v>0.32838751086670892</v>
      </c>
    </row>
    <row r="134" spans="2:63" x14ac:dyDescent="0.35">
      <c r="B134" s="48" t="s">
        <v>808</v>
      </c>
      <c r="C134" s="79">
        <f>IF(Summary!$B$6="Conservative",Assumptions!R134,IF(Summary!B131="Moderate",Assumptions!AJ134,Assumptions!BB134))</f>
        <v>0.1883315676348517</v>
      </c>
      <c r="D134" s="79">
        <f>IF(Summary!$B$6="Conservative",Assumptions!S134,IF(Summary!C131="Moderate",Assumptions!AK134,Assumptions!BC134))</f>
        <v>0.15782199840679159</v>
      </c>
      <c r="E134" s="79">
        <f>IF(Summary!$B$6="Conservative",Assumptions!T134,IF(Summary!D131="Moderate",Assumptions!AL134,Assumptions!BD134))</f>
        <v>0.14582245076838135</v>
      </c>
      <c r="F134" s="79">
        <f>IF(Summary!$B$6="Conservative",Assumptions!U134,IF(Summary!E131="Moderate",Assumptions!AM134,Assumptions!BE134))</f>
        <v>0.12641077743230358</v>
      </c>
      <c r="G134" s="79">
        <f>IF(Summary!$B$6="Conservative",Assumptions!V134,IF(Summary!F131="Moderate",Assumptions!AN134,Assumptions!BF134))</f>
        <v>0.1271868276204598</v>
      </c>
      <c r="H134" s="79">
        <f>IF(Summary!$B$6="Conservative",Assumptions!W134,IF(Summary!G131="Moderate",Assumptions!AO134,Assumptions!BG134))</f>
        <v>0.12192987806891109</v>
      </c>
      <c r="I134" s="79">
        <f>IF(Summary!$B$6="Conservative",Assumptions!X134,IF(Summary!H131="Moderate",Assumptions!AP134,Assumptions!BH134))</f>
        <v>2.8493632777898566E-2</v>
      </c>
      <c r="J134" s="79">
        <f>IF(Summary!$B$6="Conservative",Assumptions!Y134,IF(Summary!I131="Moderate",Assumptions!AQ134,Assumptions!BI134))</f>
        <v>2.7139161923275739E-2</v>
      </c>
      <c r="K134" s="79">
        <f>IF(Summary!$B$6="Conservative",Assumptions!Z134,IF(Summary!J131="Moderate",Assumptions!AR134,Assumptions!BJ134))</f>
        <v>3.0660774624398181E-2</v>
      </c>
      <c r="L134" s="79">
        <f>IF(Summary!$B$6="Conservative",Assumptions!AA134,IF(Summary!K131="Moderate",Assumptions!AS134,Assumptions!BK134))</f>
        <v>0.11185535517918523</v>
      </c>
      <c r="N134" s="52"/>
      <c r="O134" s="75"/>
      <c r="P134" s="75"/>
      <c r="Q134" s="52" t="s">
        <v>808</v>
      </c>
      <c r="R134" s="52">
        <v>0.1883315676348517</v>
      </c>
      <c r="S134" s="52">
        <v>0.15782199840679159</v>
      </c>
      <c r="T134" s="52">
        <v>0.14582245076838135</v>
      </c>
      <c r="U134" s="52">
        <v>0.12641077743230358</v>
      </c>
      <c r="V134" s="52">
        <v>0.1271868276204598</v>
      </c>
      <c r="W134" s="52">
        <v>0.12192987806891109</v>
      </c>
      <c r="X134">
        <v>2.8493632777898566E-2</v>
      </c>
      <c r="Y134">
        <v>2.7139161923275739E-2</v>
      </c>
      <c r="Z134">
        <v>3.0660774624398181E-2</v>
      </c>
      <c r="AA134">
        <v>0.11185535517918523</v>
      </c>
      <c r="AI134" s="52" t="s">
        <v>808</v>
      </c>
      <c r="AJ134" s="52">
        <v>0.1883315676348517</v>
      </c>
      <c r="AK134" s="52">
        <v>0.15782199840679159</v>
      </c>
      <c r="AL134" s="52">
        <v>0.14582245076838135</v>
      </c>
      <c r="AM134" s="52">
        <v>0.12641077743230358</v>
      </c>
      <c r="AN134" s="52">
        <v>0.1271868276204598</v>
      </c>
      <c r="AO134" s="52">
        <v>0.12192987806891109</v>
      </c>
      <c r="AP134">
        <v>2.8493632777898566E-2</v>
      </c>
      <c r="AQ134">
        <v>2.7139161923275739E-2</v>
      </c>
      <c r="AR134">
        <v>3.0660774624398181E-2</v>
      </c>
      <c r="AS134">
        <v>0.11185535517918523</v>
      </c>
      <c r="BA134" s="52" t="s">
        <v>808</v>
      </c>
      <c r="BB134" s="52">
        <v>0.1883315676348517</v>
      </c>
      <c r="BC134" s="52">
        <v>0.15782199840679159</v>
      </c>
      <c r="BD134" s="52">
        <v>0.14582245076838135</v>
      </c>
      <c r="BE134" s="52">
        <v>0.12641077743230358</v>
      </c>
      <c r="BF134" s="52">
        <v>0.1271868276204598</v>
      </c>
      <c r="BG134" s="52">
        <v>0.12192987806891109</v>
      </c>
      <c r="BH134">
        <v>2.8493632777898566E-2</v>
      </c>
      <c r="BI134">
        <v>2.7139161923275739E-2</v>
      </c>
      <c r="BJ134">
        <v>3.0660774624398181E-2</v>
      </c>
      <c r="BK134">
        <v>0.11185535517918523</v>
      </c>
    </row>
    <row r="135" spans="2:63" x14ac:dyDescent="0.35">
      <c r="N135" s="52"/>
      <c r="O135" s="75"/>
      <c r="P135" s="75"/>
      <c r="Q135" s="52"/>
      <c r="R135" s="52"/>
      <c r="S135" s="52"/>
      <c r="T135" s="52"/>
      <c r="U135" s="52"/>
      <c r="V135" s="52"/>
      <c r="W135" s="52"/>
      <c r="AI135" s="52"/>
      <c r="AJ135" s="52"/>
      <c r="AK135" s="52"/>
      <c r="AL135" s="52"/>
      <c r="AM135" s="52"/>
      <c r="AN135" s="52"/>
      <c r="AO135" s="52"/>
      <c r="BA135" s="52"/>
      <c r="BB135" s="52"/>
      <c r="BC135" s="52"/>
      <c r="BD135" s="52"/>
      <c r="BE135" s="52"/>
      <c r="BF135" s="52"/>
      <c r="BG135" s="52"/>
    </row>
    <row r="136" spans="2:63" x14ac:dyDescent="0.35">
      <c r="B136" s="70" t="s">
        <v>809</v>
      </c>
      <c r="C136" s="71">
        <v>2010</v>
      </c>
      <c r="D136" s="71">
        <v>2011</v>
      </c>
      <c r="E136" s="71">
        <v>2012</v>
      </c>
      <c r="F136" s="71">
        <v>2013</v>
      </c>
      <c r="G136" s="71">
        <v>2014</v>
      </c>
      <c r="H136" s="71">
        <v>2015</v>
      </c>
      <c r="I136" s="71">
        <v>2016</v>
      </c>
      <c r="J136" s="71">
        <v>2017</v>
      </c>
      <c r="K136" s="71">
        <v>2018</v>
      </c>
      <c r="L136" s="71">
        <v>2019</v>
      </c>
      <c r="N136" s="52"/>
      <c r="O136" s="75"/>
      <c r="P136" s="75"/>
      <c r="Q136" s="52" t="s">
        <v>809</v>
      </c>
      <c r="R136" s="52">
        <v>2010</v>
      </c>
      <c r="S136" s="52">
        <v>2011</v>
      </c>
      <c r="T136" s="52">
        <v>2012</v>
      </c>
      <c r="U136" s="52">
        <v>2013</v>
      </c>
      <c r="V136" s="52">
        <v>2014</v>
      </c>
      <c r="W136" s="52">
        <v>2015</v>
      </c>
      <c r="X136">
        <v>2016</v>
      </c>
      <c r="Y136">
        <v>2017</v>
      </c>
      <c r="Z136">
        <v>2018</v>
      </c>
      <c r="AA136">
        <v>2019</v>
      </c>
      <c r="AI136" s="52" t="s">
        <v>809</v>
      </c>
      <c r="AJ136" s="52">
        <v>2010</v>
      </c>
      <c r="AK136" s="52">
        <v>2011</v>
      </c>
      <c r="AL136" s="52">
        <v>2012</v>
      </c>
      <c r="AM136" s="52">
        <v>2013</v>
      </c>
      <c r="AN136" s="52">
        <v>2014</v>
      </c>
      <c r="AO136" s="52">
        <v>2015</v>
      </c>
      <c r="AP136">
        <v>2016</v>
      </c>
      <c r="AQ136">
        <v>2017</v>
      </c>
      <c r="AR136">
        <v>2018</v>
      </c>
      <c r="AS136">
        <v>2019</v>
      </c>
      <c r="BA136" s="52" t="s">
        <v>809</v>
      </c>
      <c r="BB136" s="52">
        <v>2010</v>
      </c>
      <c r="BC136" s="52">
        <v>2011</v>
      </c>
      <c r="BD136" s="52">
        <v>2012</v>
      </c>
      <c r="BE136" s="52">
        <v>2013</v>
      </c>
      <c r="BF136" s="52">
        <v>2014</v>
      </c>
      <c r="BG136" s="52">
        <v>2015</v>
      </c>
      <c r="BH136">
        <v>2016</v>
      </c>
      <c r="BI136">
        <v>2017</v>
      </c>
      <c r="BJ136">
        <v>2018</v>
      </c>
      <c r="BK136">
        <v>2019</v>
      </c>
    </row>
    <row r="137" spans="2:63" x14ac:dyDescent="0.35">
      <c r="B137" s="49" t="s">
        <v>810</v>
      </c>
      <c r="C137" s="79">
        <f>IF(Summary!$B$6="Conservative",Assumptions!R137,IF(Summary!B134="Moderate",Assumptions!AJ137,Assumptions!BB137))</f>
        <v>0.58771168886253189</v>
      </c>
      <c r="D137" s="79">
        <f>IF(Summary!$B$6="Conservative",Assumptions!S137,IF(Summary!C134="Moderate",Assumptions!AK137,Assumptions!BC137))</f>
        <v>0.46320502713960021</v>
      </c>
      <c r="E137" s="79">
        <f>IF(Summary!$B$6="Conservative",Assumptions!T137,IF(Summary!D134="Moderate",Assumptions!AL137,Assumptions!BD137))</f>
        <v>0.44555817647719204</v>
      </c>
      <c r="F137" s="79">
        <f>IF(Summary!$B$6="Conservative",Assumptions!U137,IF(Summary!E134="Moderate",Assumptions!AM137,Assumptions!BE137))</f>
        <v>0.4224469605292564</v>
      </c>
      <c r="G137" s="79">
        <f>IF(Summary!$B$6="Conservative",Assumptions!V137,IF(Summary!F134="Moderate",Assumptions!AN137,Assumptions!BF137))</f>
        <v>0.45982518901104324</v>
      </c>
      <c r="H137" s="79">
        <f>IF(Summary!$B$6="Conservative",Assumptions!W137,IF(Summary!G134="Moderate",Assumptions!AO137,Assumptions!BG137))</f>
        <v>0.41919794844344294</v>
      </c>
      <c r="I137" s="79">
        <f>IF(Summary!$B$6="Conservative",Assumptions!X137,IF(Summary!H134="Moderate",Assumptions!AP137,Assumptions!BH137))</f>
        <v>0.44985141810509099</v>
      </c>
      <c r="J137" s="79">
        <f>IF(Summary!$B$6="Conservative",Assumptions!Y137,IF(Summary!I134="Moderate",Assumptions!AQ137,Assumptions!BI137))</f>
        <v>0.51991183305740662</v>
      </c>
      <c r="K137" s="79">
        <f>IF(Summary!$B$6="Conservative",Assumptions!Z137,IF(Summary!J134="Moderate",Assumptions!AR137,Assumptions!BJ137))</f>
        <v>0.5019640486278123</v>
      </c>
      <c r="L137" s="79">
        <f>IF(Summary!$B$6="Conservative",Assumptions!AA137,IF(Summary!K134="Moderate",Assumptions!AS137,Assumptions!BK137))</f>
        <v>0.59175728780789338</v>
      </c>
      <c r="N137" s="52"/>
      <c r="O137" s="75"/>
      <c r="P137" s="75"/>
      <c r="Q137" s="52" t="s">
        <v>810</v>
      </c>
      <c r="R137" s="52">
        <v>0.58771168886253189</v>
      </c>
      <c r="S137" s="52">
        <v>0.46320502713960021</v>
      </c>
      <c r="T137" s="52">
        <v>0.44555817647719204</v>
      </c>
      <c r="U137" s="52">
        <v>0.4224469605292564</v>
      </c>
      <c r="V137" s="52">
        <v>0.45982518901104324</v>
      </c>
      <c r="W137" s="52">
        <v>0.41919794844344294</v>
      </c>
      <c r="X137">
        <v>0.44985141810509099</v>
      </c>
      <c r="Y137">
        <v>0.51991183305740662</v>
      </c>
      <c r="Z137">
        <v>0.5019640486278123</v>
      </c>
      <c r="AA137">
        <v>0.59175728780789338</v>
      </c>
      <c r="AI137" s="52" t="s">
        <v>810</v>
      </c>
      <c r="AJ137" s="52">
        <v>0.58771168886253189</v>
      </c>
      <c r="AK137" s="52">
        <v>0.46320502713960021</v>
      </c>
      <c r="AL137" s="52">
        <v>0.44555817647719204</v>
      </c>
      <c r="AM137" s="52">
        <v>0.4224469605292564</v>
      </c>
      <c r="AN137" s="52">
        <v>0.45982518901104324</v>
      </c>
      <c r="AO137" s="52">
        <v>0.41919794844344294</v>
      </c>
      <c r="AP137">
        <v>0.44985141810509099</v>
      </c>
      <c r="AQ137">
        <v>0.51991183305740662</v>
      </c>
      <c r="AR137">
        <v>0.5019640486278123</v>
      </c>
      <c r="AS137">
        <v>0.59175728780789338</v>
      </c>
      <c r="BA137" s="52" t="s">
        <v>810</v>
      </c>
      <c r="BB137" s="52">
        <v>0.58771168886253189</v>
      </c>
      <c r="BC137" s="52">
        <v>0.46320502713960021</v>
      </c>
      <c r="BD137" s="52">
        <v>0.44555817647719204</v>
      </c>
      <c r="BE137" s="52">
        <v>0.4224469605292564</v>
      </c>
      <c r="BF137" s="52">
        <v>0.45982518901104324</v>
      </c>
      <c r="BG137" s="52">
        <v>0.41919794844344294</v>
      </c>
      <c r="BH137">
        <v>0.44985141810509099</v>
      </c>
      <c r="BI137">
        <v>0.51991183305740662</v>
      </c>
      <c r="BJ137">
        <v>0.5019640486278123</v>
      </c>
      <c r="BK137">
        <v>0.59175728780789338</v>
      </c>
    </row>
    <row r="138" spans="2:63" x14ac:dyDescent="0.35">
      <c r="B138" s="48" t="s">
        <v>811</v>
      </c>
      <c r="C138" s="79">
        <f>IF(Summary!$B$6="Conservative",Assumptions!R138,IF(Summary!B135="Moderate",Assumptions!AJ138,Assumptions!BB138))</f>
        <v>0</v>
      </c>
      <c r="D138" s="79">
        <f>IF(Summary!$B$6="Conservative",Assumptions!S138,IF(Summary!C135="Moderate",Assumptions!AK138,Assumptions!BC138))</f>
        <v>0</v>
      </c>
      <c r="E138" s="79">
        <f>IF(Summary!$B$6="Conservative",Assumptions!T138,IF(Summary!D135="Moderate",Assumptions!AL138,Assumptions!BD138))</f>
        <v>0</v>
      </c>
      <c r="F138" s="79">
        <f>IF(Summary!$B$6="Conservative",Assumptions!U138,IF(Summary!E135="Moderate",Assumptions!AM138,Assumptions!BE138))</f>
        <v>0</v>
      </c>
      <c r="G138" s="79">
        <f>IF(Summary!$B$6="Conservative",Assumptions!V138,IF(Summary!F135="Moderate",Assumptions!AN138,Assumptions!BF138))</f>
        <v>0</v>
      </c>
      <c r="H138" s="79">
        <f>IF(Summary!$B$6="Conservative",Assumptions!W138,IF(Summary!G135="Moderate",Assumptions!AO138,Assumptions!BG138))</f>
        <v>0</v>
      </c>
      <c r="I138" s="79">
        <f>IF(Summary!$B$6="Conservative",Assumptions!X138,IF(Summary!H135="Moderate",Assumptions!AP138,Assumptions!BH138))</f>
        <v>0</v>
      </c>
      <c r="J138" s="79">
        <f>IF(Summary!$B$6="Conservative",Assumptions!Y138,IF(Summary!I135="Moderate",Assumptions!AQ138,Assumptions!BI138))</f>
        <v>0</v>
      </c>
      <c r="K138" s="79">
        <f>IF(Summary!$B$6="Conservative",Assumptions!Z138,IF(Summary!J135="Moderate",Assumptions!AR138,Assumptions!BJ138))</f>
        <v>0</v>
      </c>
      <c r="L138" s="79">
        <f>IF(Summary!$B$6="Conservative",Assumptions!AA138,IF(Summary!K135="Moderate",Assumptions!AS138,Assumptions!BK138))</f>
        <v>0</v>
      </c>
      <c r="N138" s="52"/>
      <c r="O138" s="75"/>
      <c r="P138" s="75"/>
      <c r="Q138" s="52" t="s">
        <v>811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>
        <v>0</v>
      </c>
      <c r="Y138">
        <v>0</v>
      </c>
      <c r="Z138">
        <v>0</v>
      </c>
      <c r="AA138">
        <v>0</v>
      </c>
      <c r="AI138" s="52" t="s">
        <v>811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>
        <v>0</v>
      </c>
      <c r="AQ138">
        <v>0</v>
      </c>
      <c r="AR138">
        <v>0</v>
      </c>
      <c r="AS138">
        <v>0</v>
      </c>
      <c r="BA138" s="52" t="s">
        <v>811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>
        <v>0</v>
      </c>
      <c r="BI138">
        <v>0</v>
      </c>
      <c r="BJ138">
        <v>0</v>
      </c>
      <c r="BK138">
        <v>0</v>
      </c>
    </row>
    <row r="139" spans="2:63" x14ac:dyDescent="0.35">
      <c r="B139" s="48" t="s">
        <v>812</v>
      </c>
      <c r="C139" s="79">
        <f>IF(Summary!$B$6="Conservative",Assumptions!R139,IF(Summary!B136="Moderate",Assumptions!AJ139,Assumptions!BB139))</f>
        <v>4.4988478932867157E-2</v>
      </c>
      <c r="D139" s="79">
        <f>IF(Summary!$B$6="Conservative",Assumptions!S139,IF(Summary!C136="Moderate",Assumptions!AK139,Assumptions!BC139))</f>
        <v>3.5720657512584478E-2</v>
      </c>
      <c r="E139" s="79">
        <f>IF(Summary!$B$6="Conservative",Assumptions!T139,IF(Summary!D136="Moderate",Assumptions!AL139,Assumptions!BD139))</f>
        <v>3.5783682049106175E-2</v>
      </c>
      <c r="F139" s="79">
        <f>IF(Summary!$B$6="Conservative",Assumptions!U139,IF(Summary!E136="Moderate",Assumptions!AM139,Assumptions!BE139))</f>
        <v>3.9076942685099619E-2</v>
      </c>
      <c r="G139" s="79">
        <f>IF(Summary!$B$6="Conservative",Assumptions!V139,IF(Summary!F136="Moderate",Assumptions!AN139,Assumptions!BF139))</f>
        <v>4.063494048176753E-2</v>
      </c>
      <c r="H139" s="79">
        <f>IF(Summary!$B$6="Conservative",Assumptions!W139,IF(Summary!G136="Moderate",Assumptions!AO139,Assumptions!BG139))</f>
        <v>3.9969407268819396E-2</v>
      </c>
      <c r="I139" s="79">
        <f>IF(Summary!$B$6="Conservative",Assumptions!X139,IF(Summary!H136="Moderate",Assumptions!AP139,Assumptions!BH139))</f>
        <v>4.0427799695248928E-2</v>
      </c>
      <c r="J139" s="79">
        <f>IF(Summary!$B$6="Conservative",Assumptions!Y139,IF(Summary!I136="Moderate",Assumptions!AQ139,Assumptions!BI139))</f>
        <v>4.1284352574329629E-2</v>
      </c>
      <c r="K139" s="79">
        <f>IF(Summary!$B$6="Conservative",Assumptions!Z139,IF(Summary!J136="Moderate",Assumptions!AR139,Assumptions!BJ139))</f>
        <v>3.4221678234264093E-2</v>
      </c>
      <c r="L139" s="79">
        <f>IF(Summary!$B$6="Conservative",Assumptions!AA139,IF(Summary!K136="Moderate",Assumptions!AS139,Assumptions!BK139))</f>
        <v>4.0699082752693176E-2</v>
      </c>
      <c r="N139" s="52"/>
      <c r="O139" s="75"/>
      <c r="P139" s="75"/>
      <c r="Q139" s="52" t="s">
        <v>812</v>
      </c>
      <c r="R139" s="52">
        <v>4.4988478932867157E-2</v>
      </c>
      <c r="S139" s="52">
        <v>3.5720657512584478E-2</v>
      </c>
      <c r="T139" s="52">
        <v>3.5783682049106175E-2</v>
      </c>
      <c r="U139" s="52">
        <v>3.9076942685099619E-2</v>
      </c>
      <c r="V139" s="52">
        <v>4.063494048176753E-2</v>
      </c>
      <c r="W139" s="52">
        <v>3.9969407268819396E-2</v>
      </c>
      <c r="X139">
        <v>4.0427799695248928E-2</v>
      </c>
      <c r="Y139">
        <v>4.1284352574329629E-2</v>
      </c>
      <c r="Z139">
        <v>3.4221678234264093E-2</v>
      </c>
      <c r="AA139">
        <v>4.0699082752693176E-2</v>
      </c>
      <c r="AI139" s="52" t="s">
        <v>812</v>
      </c>
      <c r="AJ139" s="52">
        <v>4.4988478932867157E-2</v>
      </c>
      <c r="AK139" s="52">
        <v>3.5720657512584478E-2</v>
      </c>
      <c r="AL139" s="52">
        <v>3.5783682049106175E-2</v>
      </c>
      <c r="AM139" s="52">
        <v>3.9076942685099619E-2</v>
      </c>
      <c r="AN139" s="52">
        <v>4.063494048176753E-2</v>
      </c>
      <c r="AO139" s="52">
        <v>3.9969407268819396E-2</v>
      </c>
      <c r="AP139">
        <v>4.0427799695248928E-2</v>
      </c>
      <c r="AQ139">
        <v>4.1284352574329629E-2</v>
      </c>
      <c r="AR139">
        <v>3.4221678234264093E-2</v>
      </c>
      <c r="AS139">
        <v>4.0699082752693176E-2</v>
      </c>
      <c r="BA139" s="52" t="s">
        <v>812</v>
      </c>
      <c r="BB139" s="52">
        <v>4.4988478932867157E-2</v>
      </c>
      <c r="BC139" s="52">
        <v>3.5720657512584478E-2</v>
      </c>
      <c r="BD139" s="52">
        <v>3.5783682049106175E-2</v>
      </c>
      <c r="BE139" s="52">
        <v>3.9076942685099619E-2</v>
      </c>
      <c r="BF139" s="52">
        <v>4.063494048176753E-2</v>
      </c>
      <c r="BG139" s="52">
        <v>3.9969407268819396E-2</v>
      </c>
      <c r="BH139">
        <v>4.0427799695248928E-2</v>
      </c>
      <c r="BI139">
        <v>4.1284352574329629E-2</v>
      </c>
      <c r="BJ139">
        <v>3.4221678234264093E-2</v>
      </c>
      <c r="BK139">
        <v>4.0699082752693176E-2</v>
      </c>
    </row>
    <row r="140" spans="2:63" x14ac:dyDescent="0.35">
      <c r="B140" s="48" t="s">
        <v>813</v>
      </c>
      <c r="C140" s="79">
        <f>IF(Summary!$B$6="Conservative",Assumptions!R140,IF(Summary!B137="Moderate",Assumptions!AJ140,Assumptions!BB140))</f>
        <v>0.367299832204601</v>
      </c>
      <c r="D140" s="79">
        <f>IF(Summary!$B$6="Conservative",Assumptions!S140,IF(Summary!C137="Moderate",Assumptions!AK140,Assumptions!BC140))</f>
        <v>0.50107431534781532</v>
      </c>
      <c r="E140" s="79">
        <f>IF(Summary!$B$6="Conservative",Assumptions!T140,IF(Summary!D137="Moderate",Assumptions!AL140,Assumptions!BD140))</f>
        <v>0.51865814147370171</v>
      </c>
      <c r="F140" s="79">
        <f>IF(Summary!$B$6="Conservative",Assumptions!U140,IF(Summary!E137="Moderate",Assumptions!AM140,Assumptions!BE140))</f>
        <v>0.53847609678564401</v>
      </c>
      <c r="G140" s="79">
        <f>IF(Summary!$B$6="Conservative",Assumptions!V140,IF(Summary!F137="Moderate",Assumptions!AN140,Assumptions!BF140))</f>
        <v>0.49953987050718923</v>
      </c>
      <c r="H140" s="79">
        <f>IF(Summary!$B$6="Conservative",Assumptions!W140,IF(Summary!G137="Moderate",Assumptions!AO140,Assumptions!BG140))</f>
        <v>0.5408326442877377</v>
      </c>
      <c r="I140" s="79">
        <f>IF(Summary!$B$6="Conservative",Assumptions!X140,IF(Summary!H137="Moderate",Assumptions!AP140,Assumptions!BH140))</f>
        <v>0.50972078219966011</v>
      </c>
      <c r="J140" s="79">
        <f>IF(Summary!$B$6="Conservative",Assumptions!Y140,IF(Summary!I137="Moderate",Assumptions!AQ140,Assumptions!BI140))</f>
        <v>0.43880381436826377</v>
      </c>
      <c r="K140" s="79">
        <f>IF(Summary!$B$6="Conservative",Assumptions!Z140,IF(Summary!J137="Moderate",Assumptions!AR140,Assumptions!BJ140))</f>
        <v>0.46381427313792362</v>
      </c>
      <c r="L140" s="79">
        <f>IF(Summary!$B$6="Conservative",Assumptions!AA140,IF(Summary!K137="Moderate",Assumptions!AS140,Assumptions!BK140))</f>
        <v>0.36754362943941332</v>
      </c>
      <c r="N140" s="52"/>
      <c r="O140" s="75"/>
      <c r="P140" s="75"/>
      <c r="Q140" s="52" t="s">
        <v>813</v>
      </c>
      <c r="R140" s="52">
        <v>0.367299832204601</v>
      </c>
      <c r="S140" s="52">
        <v>0.50107431534781532</v>
      </c>
      <c r="T140" s="52">
        <v>0.51865814147370171</v>
      </c>
      <c r="U140" s="52">
        <v>0.53847609678564401</v>
      </c>
      <c r="V140" s="52">
        <v>0.49953987050718923</v>
      </c>
      <c r="W140" s="52">
        <v>0.5408326442877377</v>
      </c>
      <c r="X140">
        <v>0.50972078219966011</v>
      </c>
      <c r="Y140">
        <v>0.43880381436826377</v>
      </c>
      <c r="Z140">
        <v>0.46381427313792362</v>
      </c>
      <c r="AA140">
        <v>0.36754362943941332</v>
      </c>
      <c r="AI140" s="52" t="s">
        <v>813</v>
      </c>
      <c r="AJ140" s="52">
        <v>0.367299832204601</v>
      </c>
      <c r="AK140" s="52">
        <v>0.50107431534781532</v>
      </c>
      <c r="AL140" s="52">
        <v>0.51865814147370171</v>
      </c>
      <c r="AM140" s="52">
        <v>0.53847609678564401</v>
      </c>
      <c r="AN140" s="52">
        <v>0.49953987050718923</v>
      </c>
      <c r="AO140" s="52">
        <v>0.5408326442877377</v>
      </c>
      <c r="AP140">
        <v>0.50972078219966011</v>
      </c>
      <c r="AQ140">
        <v>0.43880381436826377</v>
      </c>
      <c r="AR140">
        <v>0.46381427313792362</v>
      </c>
      <c r="AS140">
        <v>0.36754362943941332</v>
      </c>
      <c r="BA140" s="52" t="s">
        <v>813</v>
      </c>
      <c r="BB140" s="52">
        <v>0.367299832204601</v>
      </c>
      <c r="BC140" s="52">
        <v>0.50107431534781532</v>
      </c>
      <c r="BD140" s="52">
        <v>0.51865814147370171</v>
      </c>
      <c r="BE140" s="52">
        <v>0.53847609678564401</v>
      </c>
      <c r="BF140" s="52">
        <v>0.49953987050718923</v>
      </c>
      <c r="BG140" s="52">
        <v>0.5408326442877377</v>
      </c>
      <c r="BH140">
        <v>0.50972078219966011</v>
      </c>
      <c r="BI140">
        <v>0.43880381436826377</v>
      </c>
      <c r="BJ140">
        <v>0.46381427313792362</v>
      </c>
      <c r="BK140">
        <v>0.36754362943941332</v>
      </c>
    </row>
    <row r="141" spans="2:63" x14ac:dyDescent="0.35">
      <c r="B141" s="48" t="s">
        <v>814</v>
      </c>
      <c r="C141" s="79">
        <f>IF(Summary!$B$6="Conservative",Assumptions!R141,IF(Summary!B138="Moderate",Assumptions!AJ141,Assumptions!BB141))</f>
        <v>0</v>
      </c>
      <c r="D141" s="79">
        <f>IF(Summary!$B$6="Conservative",Assumptions!S141,IF(Summary!C138="Moderate",Assumptions!AK141,Assumptions!BC141))</f>
        <v>0</v>
      </c>
      <c r="E141" s="79">
        <f>IF(Summary!$B$6="Conservative",Assumptions!T141,IF(Summary!D138="Moderate",Assumptions!AL141,Assumptions!BD141))</f>
        <v>0</v>
      </c>
      <c r="F141" s="79">
        <f>IF(Summary!$B$6="Conservative",Assumptions!U141,IF(Summary!E138="Moderate",Assumptions!AM141,Assumptions!BE141))</f>
        <v>0</v>
      </c>
      <c r="G141" s="79">
        <f>IF(Summary!$B$6="Conservative",Assumptions!V141,IF(Summary!F138="Moderate",Assumptions!AN141,Assumptions!BF141))</f>
        <v>0</v>
      </c>
      <c r="H141" s="79">
        <f>IF(Summary!$B$6="Conservative",Assumptions!W141,IF(Summary!G138="Moderate",Assumptions!AO141,Assumptions!BG141))</f>
        <v>0</v>
      </c>
      <c r="I141" s="79">
        <f>IF(Summary!$B$6="Conservative",Assumptions!X141,IF(Summary!H138="Moderate",Assumptions!AP141,Assumptions!BH141))</f>
        <v>0</v>
      </c>
      <c r="J141" s="79">
        <f>IF(Summary!$B$6="Conservative",Assumptions!Y141,IF(Summary!I138="Moderate",Assumptions!AQ141,Assumptions!BI141))</f>
        <v>0</v>
      </c>
      <c r="K141" s="79">
        <f>IF(Summary!$B$6="Conservative",Assumptions!Z141,IF(Summary!J138="Moderate",Assumptions!AR141,Assumptions!BJ141))</f>
        <v>0</v>
      </c>
      <c r="L141" s="79">
        <f>IF(Summary!$B$6="Conservative",Assumptions!AA141,IF(Summary!K138="Moderate",Assumptions!AS141,Assumptions!BK141))</f>
        <v>0</v>
      </c>
      <c r="N141" s="52"/>
      <c r="O141" s="75"/>
      <c r="P141" s="75"/>
      <c r="Q141" s="52" t="s">
        <v>814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>
        <v>0</v>
      </c>
      <c r="Y141">
        <v>0</v>
      </c>
      <c r="Z141">
        <v>0</v>
      </c>
      <c r="AA141">
        <v>0</v>
      </c>
      <c r="AI141" s="52" t="s">
        <v>814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>
        <v>0</v>
      </c>
      <c r="AQ141">
        <v>0</v>
      </c>
      <c r="AR141">
        <v>0</v>
      </c>
      <c r="AS141">
        <v>0</v>
      </c>
      <c r="BA141" s="52" t="s">
        <v>814</v>
      </c>
      <c r="BB141" s="52">
        <v>0</v>
      </c>
      <c r="BC141" s="52">
        <v>0</v>
      </c>
      <c r="BD141" s="52">
        <v>0</v>
      </c>
      <c r="BE141" s="52">
        <v>0</v>
      </c>
      <c r="BF141" s="52">
        <v>0</v>
      </c>
      <c r="BG141" s="52">
        <v>0</v>
      </c>
      <c r="BH141">
        <v>0</v>
      </c>
      <c r="BI141">
        <v>0</v>
      </c>
      <c r="BJ141">
        <v>0</v>
      </c>
      <c r="BK141">
        <v>0</v>
      </c>
    </row>
    <row r="142" spans="2:63" x14ac:dyDescent="0.35">
      <c r="B142" s="48" t="s">
        <v>815</v>
      </c>
      <c r="C142" s="79">
        <f>IF(Summary!$B$6="Conservative",Assumptions!R142,IF(Summary!B139="Moderate",Assumptions!AJ142,Assumptions!BB142))</f>
        <v>0</v>
      </c>
      <c r="D142" s="79">
        <f>IF(Summary!$B$6="Conservative",Assumptions!S142,IF(Summary!C139="Moderate",Assumptions!AK142,Assumptions!BC142))</f>
        <v>0</v>
      </c>
      <c r="E142" s="79">
        <f>IF(Summary!$B$6="Conservative",Assumptions!T142,IF(Summary!D139="Moderate",Assumptions!AL142,Assumptions!BD142))</f>
        <v>0</v>
      </c>
      <c r="F142" s="79">
        <f>IF(Summary!$B$6="Conservative",Assumptions!U142,IF(Summary!E139="Moderate",Assumptions!AM142,Assumptions!BE142))</f>
        <v>0</v>
      </c>
      <c r="G142" s="79">
        <f>IF(Summary!$B$6="Conservative",Assumptions!V142,IF(Summary!F139="Moderate",Assumptions!AN142,Assumptions!BF142))</f>
        <v>0</v>
      </c>
      <c r="H142" s="79">
        <f>IF(Summary!$B$6="Conservative",Assumptions!W142,IF(Summary!G139="Moderate",Assumptions!AO142,Assumptions!BG142))</f>
        <v>0</v>
      </c>
      <c r="I142" s="79">
        <f>IF(Summary!$B$6="Conservative",Assumptions!X142,IF(Summary!H139="Moderate",Assumptions!AP142,Assumptions!BH142))</f>
        <v>0</v>
      </c>
      <c r="J142" s="79">
        <f>IF(Summary!$B$6="Conservative",Assumptions!Y142,IF(Summary!I139="Moderate",Assumptions!AQ142,Assumptions!BI142))</f>
        <v>0</v>
      </c>
      <c r="K142" s="79">
        <f>IF(Summary!$B$6="Conservative",Assumptions!Z142,IF(Summary!J139="Moderate",Assumptions!AR142,Assumptions!BJ142))</f>
        <v>0</v>
      </c>
      <c r="L142" s="79">
        <f>IF(Summary!$B$6="Conservative",Assumptions!AA142,IF(Summary!K139="Moderate",Assumptions!AS142,Assumptions!BK142))</f>
        <v>0</v>
      </c>
      <c r="N142" s="52"/>
      <c r="O142" s="75"/>
      <c r="P142" s="75"/>
      <c r="Q142" s="52" t="s">
        <v>815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>
        <v>0</v>
      </c>
      <c r="Y142">
        <v>0</v>
      </c>
      <c r="Z142">
        <v>0</v>
      </c>
      <c r="AA142">
        <v>0</v>
      </c>
      <c r="AI142" s="52" t="s">
        <v>815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>
        <v>0</v>
      </c>
      <c r="AQ142">
        <v>0</v>
      </c>
      <c r="AR142">
        <v>0</v>
      </c>
      <c r="AS142">
        <v>0</v>
      </c>
      <c r="BA142" s="52" t="s">
        <v>815</v>
      </c>
      <c r="BB142" s="52">
        <v>0</v>
      </c>
      <c r="BC142" s="52">
        <v>0</v>
      </c>
      <c r="BD142" s="52">
        <v>0</v>
      </c>
      <c r="BE142" s="52">
        <v>0</v>
      </c>
      <c r="BF142" s="52">
        <v>0</v>
      </c>
      <c r="BG142" s="52">
        <v>0</v>
      </c>
      <c r="BH142">
        <v>0</v>
      </c>
      <c r="BI142">
        <v>0</v>
      </c>
      <c r="BJ142">
        <v>0</v>
      </c>
      <c r="BK142">
        <v>0</v>
      </c>
    </row>
    <row r="143" spans="2:63" x14ac:dyDescent="0.35">
      <c r="B143" s="48" t="s">
        <v>816</v>
      </c>
      <c r="C143" s="79">
        <f>IF(Summary!$B$6="Conservative",Assumptions!R143,IF(Summary!B140="Moderate",Assumptions!AJ143,Assumptions!BB143))</f>
        <v>0</v>
      </c>
      <c r="D143" s="79">
        <f>IF(Summary!$B$6="Conservative",Assumptions!S143,IF(Summary!C140="Moderate",Assumptions!AK143,Assumptions!BC143))</f>
        <v>0</v>
      </c>
      <c r="E143" s="79">
        <f>IF(Summary!$B$6="Conservative",Assumptions!T143,IF(Summary!D140="Moderate",Assumptions!AL143,Assumptions!BD143))</f>
        <v>0</v>
      </c>
      <c r="F143" s="79">
        <f>IF(Summary!$B$6="Conservative",Assumptions!U143,IF(Summary!E140="Moderate",Assumptions!AM143,Assumptions!BE143))</f>
        <v>0</v>
      </c>
      <c r="G143" s="79">
        <f>IF(Summary!$B$6="Conservative",Assumptions!V143,IF(Summary!F140="Moderate",Assumptions!AN143,Assumptions!BF143))</f>
        <v>0</v>
      </c>
      <c r="H143" s="79">
        <f>IF(Summary!$B$6="Conservative",Assumptions!W143,IF(Summary!G140="Moderate",Assumptions!AO143,Assumptions!BG143))</f>
        <v>0</v>
      </c>
      <c r="I143" s="79">
        <f>IF(Summary!$B$6="Conservative",Assumptions!X143,IF(Summary!H140="Moderate",Assumptions!AP143,Assumptions!BH143))</f>
        <v>0</v>
      </c>
      <c r="J143" s="79">
        <f>IF(Summary!$B$6="Conservative",Assumptions!Y143,IF(Summary!I140="Moderate",Assumptions!AQ143,Assumptions!BI143))</f>
        <v>0</v>
      </c>
      <c r="K143" s="79">
        <f>IF(Summary!$B$6="Conservative",Assumptions!Z143,IF(Summary!J140="Moderate",Assumptions!AR143,Assumptions!BJ143))</f>
        <v>0</v>
      </c>
      <c r="L143" s="79">
        <f>IF(Summary!$B$6="Conservative",Assumptions!AA143,IF(Summary!K140="Moderate",Assumptions!AS143,Assumptions!BK143))</f>
        <v>0</v>
      </c>
      <c r="N143" s="52"/>
      <c r="O143" s="75"/>
      <c r="P143" s="75"/>
      <c r="Q143" s="52" t="s">
        <v>816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>
        <v>0</v>
      </c>
      <c r="Y143">
        <v>0</v>
      </c>
      <c r="Z143">
        <v>0</v>
      </c>
      <c r="AA143">
        <v>0</v>
      </c>
      <c r="AI143" s="52" t="s">
        <v>816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>
        <v>0</v>
      </c>
      <c r="AQ143">
        <v>0</v>
      </c>
      <c r="AR143">
        <v>0</v>
      </c>
      <c r="AS143">
        <v>0</v>
      </c>
      <c r="BA143" s="52" t="s">
        <v>816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>
        <v>0</v>
      </c>
      <c r="BI143">
        <v>0</v>
      </c>
      <c r="BJ143">
        <v>0</v>
      </c>
      <c r="BK143">
        <v>0</v>
      </c>
    </row>
    <row r="144" spans="2:63" x14ac:dyDescent="0.35">
      <c r="B144" s="48" t="s">
        <v>817</v>
      </c>
      <c r="C144" s="79">
        <f>IF(Summary!$B$6="Conservative",Assumptions!R144,IF(Summary!B141="Moderate",Assumptions!AJ144,Assumptions!BB144))</f>
        <v>0</v>
      </c>
      <c r="D144" s="79">
        <f>IF(Summary!$B$6="Conservative",Assumptions!S144,IF(Summary!C141="Moderate",Assumptions!AK144,Assumptions!BC144))</f>
        <v>0</v>
      </c>
      <c r="E144" s="79">
        <f>IF(Summary!$B$6="Conservative",Assumptions!T144,IF(Summary!D141="Moderate",Assumptions!AL144,Assumptions!BD144))</f>
        <v>0</v>
      </c>
      <c r="F144" s="79">
        <f>IF(Summary!$B$6="Conservative",Assumptions!U144,IF(Summary!E141="Moderate",Assumptions!AM144,Assumptions!BE144))</f>
        <v>0</v>
      </c>
      <c r="G144" s="79">
        <f>IF(Summary!$B$6="Conservative",Assumptions!V144,IF(Summary!F141="Moderate",Assumptions!AN144,Assumptions!BF144))</f>
        <v>0</v>
      </c>
      <c r="H144" s="79">
        <f>IF(Summary!$B$6="Conservative",Assumptions!W144,IF(Summary!G141="Moderate",Assumptions!AO144,Assumptions!BG144))</f>
        <v>0</v>
      </c>
      <c r="I144" s="79">
        <f>IF(Summary!$B$6="Conservative",Assumptions!X144,IF(Summary!H141="Moderate",Assumptions!AP144,Assumptions!BH144))</f>
        <v>0</v>
      </c>
      <c r="J144" s="79">
        <f>IF(Summary!$B$6="Conservative",Assumptions!Y144,IF(Summary!I141="Moderate",Assumptions!AQ144,Assumptions!BI144))</f>
        <v>0</v>
      </c>
      <c r="K144" s="79">
        <f>IF(Summary!$B$6="Conservative",Assumptions!Z144,IF(Summary!J141="Moderate",Assumptions!AR144,Assumptions!BJ144))</f>
        <v>0</v>
      </c>
      <c r="L144" s="79">
        <f>IF(Summary!$B$6="Conservative",Assumptions!AA144,IF(Summary!K141="Moderate",Assumptions!AS144,Assumptions!BK144))</f>
        <v>0</v>
      </c>
      <c r="N144" s="52"/>
      <c r="O144" s="75"/>
      <c r="P144" s="75"/>
      <c r="Q144" s="52" t="s">
        <v>817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>
        <v>0</v>
      </c>
      <c r="Y144">
        <v>0</v>
      </c>
      <c r="Z144">
        <v>0</v>
      </c>
      <c r="AA144">
        <v>0</v>
      </c>
      <c r="AI144" s="52" t="s">
        <v>817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>
        <v>0</v>
      </c>
      <c r="AQ144">
        <v>0</v>
      </c>
      <c r="AR144">
        <v>0</v>
      </c>
      <c r="AS144">
        <v>0</v>
      </c>
      <c r="BA144" s="52" t="s">
        <v>817</v>
      </c>
      <c r="BB144" s="52">
        <v>0</v>
      </c>
      <c r="BC144" s="52">
        <v>0</v>
      </c>
      <c r="BD144" s="52">
        <v>0</v>
      </c>
      <c r="BE144" s="52">
        <v>0</v>
      </c>
      <c r="BF144" s="52">
        <v>0</v>
      </c>
      <c r="BG144" s="52">
        <v>0</v>
      </c>
      <c r="BH144">
        <v>0</v>
      </c>
      <c r="BI144">
        <v>0</v>
      </c>
      <c r="BJ144">
        <v>0</v>
      </c>
      <c r="BK144">
        <v>0</v>
      </c>
    </row>
    <row r="145" spans="2:63" x14ac:dyDescent="0.35">
      <c r="B145" s="48" t="s">
        <v>808</v>
      </c>
      <c r="C145" s="79">
        <f>IF(Summary!$B$6="Conservative",Assumptions!R145,IF(Summary!B142="Moderate",Assumptions!AJ145,Assumptions!BB145))</f>
        <v>0</v>
      </c>
      <c r="D145" s="79">
        <f>IF(Summary!$B$6="Conservative",Assumptions!S145,IF(Summary!C142="Moderate",Assumptions!AK145,Assumptions!BC145))</f>
        <v>0</v>
      </c>
      <c r="E145" s="79">
        <f>IF(Summary!$B$6="Conservative",Assumptions!T145,IF(Summary!D142="Moderate",Assumptions!AL145,Assumptions!BD145))</f>
        <v>0</v>
      </c>
      <c r="F145" s="79">
        <f>IF(Summary!$B$6="Conservative",Assumptions!U145,IF(Summary!E142="Moderate",Assumptions!AM145,Assumptions!BE145))</f>
        <v>0</v>
      </c>
      <c r="G145" s="79">
        <f>IF(Summary!$B$6="Conservative",Assumptions!V145,IF(Summary!F142="Moderate",Assumptions!AN145,Assumptions!BF145))</f>
        <v>0</v>
      </c>
      <c r="H145" s="79">
        <f>IF(Summary!$B$6="Conservative",Assumptions!W145,IF(Summary!G142="Moderate",Assumptions!AO145,Assumptions!BG145))</f>
        <v>0</v>
      </c>
      <c r="I145" s="79">
        <f>IF(Summary!$B$6="Conservative",Assumptions!X145,IF(Summary!H142="Moderate",Assumptions!AP145,Assumptions!BH145))</f>
        <v>0</v>
      </c>
      <c r="J145" s="79">
        <f>IF(Summary!$B$6="Conservative",Assumptions!Y145,IF(Summary!I142="Moderate",Assumptions!AQ145,Assumptions!BI145))</f>
        <v>0</v>
      </c>
      <c r="K145" s="79">
        <f>IF(Summary!$B$6="Conservative",Assumptions!Z145,IF(Summary!J142="Moderate",Assumptions!AR145,Assumptions!BJ145))</f>
        <v>0</v>
      </c>
      <c r="L145" s="79">
        <f>IF(Summary!$B$6="Conservative",Assumptions!AA145,IF(Summary!K142="Moderate",Assumptions!AS145,Assumptions!BK145))</f>
        <v>0</v>
      </c>
      <c r="N145" s="52"/>
      <c r="O145" s="75"/>
      <c r="P145" s="75"/>
      <c r="Q145" s="52" t="s">
        <v>808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>
        <v>0</v>
      </c>
      <c r="Y145">
        <v>0</v>
      </c>
      <c r="Z145">
        <v>0</v>
      </c>
      <c r="AA145">
        <v>0</v>
      </c>
      <c r="AI145" s="52" t="s">
        <v>808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>
        <v>0</v>
      </c>
      <c r="AQ145">
        <v>0</v>
      </c>
      <c r="AR145">
        <v>0</v>
      </c>
      <c r="AS145">
        <v>0</v>
      </c>
      <c r="BA145" s="52" t="s">
        <v>808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>
        <v>0</v>
      </c>
      <c r="BI145">
        <v>0</v>
      </c>
      <c r="BJ145">
        <v>0</v>
      </c>
      <c r="BK145">
        <v>0</v>
      </c>
    </row>
    <row r="149" spans="2:63" x14ac:dyDescent="0.35">
      <c r="B149" s="50" t="s">
        <v>1205</v>
      </c>
    </row>
    <row r="151" spans="2:63" x14ac:dyDescent="0.35">
      <c r="B151" s="35" t="s">
        <v>1206</v>
      </c>
    </row>
    <row r="153" spans="2:63" x14ac:dyDescent="0.35">
      <c r="B153" s="38" t="s">
        <v>361</v>
      </c>
      <c r="C153" s="38" t="s">
        <v>362</v>
      </c>
      <c r="D153" s="38" t="s">
        <v>363</v>
      </c>
      <c r="E153" s="38" t="s">
        <v>364</v>
      </c>
      <c r="F153" s="38" t="s">
        <v>365</v>
      </c>
      <c r="G153" s="132">
        <v>2010</v>
      </c>
      <c r="H153" s="132">
        <v>2011</v>
      </c>
      <c r="I153" s="132">
        <v>2012</v>
      </c>
      <c r="J153" s="132">
        <v>2013</v>
      </c>
      <c r="K153" s="132">
        <v>2014</v>
      </c>
      <c r="L153" s="132">
        <v>2015</v>
      </c>
      <c r="M153" s="132">
        <v>2016</v>
      </c>
      <c r="N153" s="132">
        <v>2017</v>
      </c>
      <c r="O153" s="132">
        <v>2018</v>
      </c>
      <c r="P153" s="132">
        <v>2019</v>
      </c>
    </row>
    <row r="154" spans="2:63" x14ac:dyDescent="0.35">
      <c r="B154" t="s">
        <v>9</v>
      </c>
      <c r="C154" t="s">
        <v>10</v>
      </c>
      <c r="D154" t="s">
        <v>366</v>
      </c>
      <c r="E154" t="s">
        <v>366</v>
      </c>
      <c r="F154" t="s">
        <v>367</v>
      </c>
      <c r="G154" s="88" cm="1">
        <f t="array" ref="G154">IFERROR(INDEX('ASTI values'!B$4:B$93,MATCH(Assumptions!$B154,'ASTI values'!$A$4:$A$93,),)/100,INDEX($C$32:$C$42,MATCH($E154,$B$32:$B$42,),))</f>
        <v>3.4999999999999996E-3</v>
      </c>
      <c r="H154" s="88" cm="1">
        <f t="array" ref="H154">IFERROR(INDEX('ASTI values'!C$4:C$93,MATCH(Assumptions!$B154,'ASTI values'!$A$4:$A$93,),)/100,INDEX($C$32:$C$42,MATCH($E154,$B$32:$B$42,),))</f>
        <v>3.4999999999999996E-3</v>
      </c>
      <c r="I154" s="88" cm="1">
        <f t="array" ref="I154">IFERROR(INDEX('ASTI values'!D$4:D$93,MATCH(Assumptions!$B154,'ASTI values'!$A$4:$A$93,),)/100,INDEX($C$32:$C$42,MATCH($E154,$B$32:$B$42,),))</f>
        <v>3.4999999999999996E-3</v>
      </c>
      <c r="J154" s="88" cm="1">
        <f t="array" ref="J154">IFERROR(INDEX('ASTI values'!E$4:E$93,MATCH(Assumptions!$B154,'ASTI values'!$A$4:$A$93,),)/100,INDEX($C$32:$C$42,MATCH($E154,$B$32:$B$42,),))</f>
        <v>3.4999999999999996E-3</v>
      </c>
      <c r="K154" s="88" cm="1">
        <f t="array" ref="K154">IFERROR(INDEX('ASTI values'!F$4:F$93,MATCH(Assumptions!$B154,'ASTI values'!$A$4:$A$93,),)/100,INDEX($C$32:$C$42,MATCH($E154,$B$32:$B$42,),))</f>
        <v>3.4999999999999996E-3</v>
      </c>
      <c r="L154" s="88" cm="1">
        <f t="array" ref="L154">IFERROR(INDEX('ASTI values'!G$4:G$93,MATCH(Assumptions!$B154,'ASTI values'!$A$4:$A$93,),)/100,INDEX($C$32:$C$42,MATCH($E154,$B$32:$B$42,),))</f>
        <v>3.4999999999999996E-3</v>
      </c>
      <c r="M154" s="88" cm="1">
        <f t="array" ref="M154">IFERROR(INDEX('ASTI values'!H$4:H$93,MATCH(Assumptions!$B154,'ASTI values'!$A$4:$A$93,),)/100,INDEX($C$32:$C$42,MATCH($E154,$B$32:$B$42,),))</f>
        <v>3.4999999999999996E-3</v>
      </c>
      <c r="N154" s="88" cm="1">
        <f t="array" ref="N154">IFERROR(INDEX('ASTI values'!I$4:I$93,MATCH(Assumptions!$B154,'ASTI values'!$A$4:$A$93,),)/100,INDEX($C$32:$C$42,MATCH($E154,$B$32:$B$42,),))</f>
        <v>3.4999999999999996E-3</v>
      </c>
      <c r="O154" s="88" cm="1">
        <f t="array" ref="O154">IFERROR(INDEX('ASTI values'!J$4:J$93,MATCH(Assumptions!$B154,'ASTI values'!$A$4:$A$93,),)/100,INDEX($C$32:$C$42,MATCH($E154,$B$32:$B$42,),))</f>
        <v>3.4999999999999996E-3</v>
      </c>
      <c r="P154" s="88" cm="1">
        <f t="array" ref="P154">IFERROR(INDEX('ASTI values'!K$4:K$93,MATCH(Assumptions!$B154,'ASTI values'!$A$4:$A$93,),)/100,INDEX($C$32:$C$42,MATCH($E154,$B$32:$B$42,),))</f>
        <v>3.4999999999999996E-3</v>
      </c>
    </row>
    <row r="155" spans="2:63" x14ac:dyDescent="0.35">
      <c r="B155" s="12" t="s">
        <v>20</v>
      </c>
      <c r="C155" t="s">
        <v>21</v>
      </c>
      <c r="D155" t="s">
        <v>368</v>
      </c>
      <c r="E155" t="s">
        <v>368</v>
      </c>
      <c r="F155" t="s">
        <v>369</v>
      </c>
      <c r="G155" s="88" cm="1">
        <f t="array" ref="G155">IFERROR(INDEX('ASTI values'!B$4:B$93,MATCH(Assumptions!$B155,'ASTI values'!$A$4:$A$93,),)/100,INDEX($C$32:$C$42,MATCH($E155,$B$32:$B$42,),))</f>
        <v>1.8111299300403699E-3</v>
      </c>
      <c r="H155" s="88" cm="1">
        <f t="array" ref="H155">IFERROR(INDEX('ASTI values'!C$4:C$93,MATCH(Assumptions!$B155,'ASTI values'!$A$4:$A$93,),)/100,INDEX($C$32:$C$42,MATCH($E155,$B$32:$B$42,),))</f>
        <v>2.1357769735136502E-3</v>
      </c>
      <c r="I155" s="88" cm="1">
        <f t="array" ref="I155">IFERROR(INDEX('ASTI values'!D$4:D$93,MATCH(Assumptions!$B155,'ASTI values'!$A$4:$A$93,),)/100,INDEX($C$32:$C$42,MATCH($E155,$B$32:$B$42,),))</f>
        <v>2.07649326372967E-3</v>
      </c>
      <c r="J155" s="89">
        <f>AVERAGE($G$155:$I$155)</f>
        <v>2.00780005576123E-3</v>
      </c>
      <c r="K155" s="89">
        <f t="shared" ref="K155:P155" si="178">AVERAGE($G$155:$I$155)</f>
        <v>2.00780005576123E-3</v>
      </c>
      <c r="L155" s="89">
        <f t="shared" si="178"/>
        <v>2.00780005576123E-3</v>
      </c>
      <c r="M155" s="89">
        <f t="shared" si="178"/>
        <v>2.00780005576123E-3</v>
      </c>
      <c r="N155" s="89">
        <f t="shared" si="178"/>
        <v>2.00780005576123E-3</v>
      </c>
      <c r="O155" s="89">
        <f t="shared" si="178"/>
        <v>2.00780005576123E-3</v>
      </c>
      <c r="P155" s="89">
        <f t="shared" si="178"/>
        <v>2.00780005576123E-3</v>
      </c>
    </row>
    <row r="156" spans="2:63" x14ac:dyDescent="0.35">
      <c r="B156" s="11" t="s">
        <v>277</v>
      </c>
      <c r="C156" t="s">
        <v>370</v>
      </c>
      <c r="D156" t="s">
        <v>371</v>
      </c>
      <c r="E156" t="s">
        <v>371</v>
      </c>
      <c r="F156" t="s">
        <v>372</v>
      </c>
      <c r="G156" s="88" cm="1">
        <f t="array" ref="G156">IFERROR(INDEX('ASTI values'!B$4:B$93,MATCH(Assumptions!$B156,'ASTI values'!$A$4:$A$93,),)/100,INDEX($C$32:$C$42,MATCH($E156,$B$32:$B$42,),))</f>
        <v>3.4999999999999996E-3</v>
      </c>
      <c r="H156" s="88" cm="1">
        <f t="array" ref="H156">IFERROR(INDEX('ASTI values'!C$4:C$93,MATCH(Assumptions!$B156,'ASTI values'!$A$4:$A$93,),)/100,INDEX($C$32:$C$42,MATCH($E156,$B$32:$B$42,),))</f>
        <v>3.4999999999999996E-3</v>
      </c>
      <c r="I156" s="88" cm="1">
        <f t="array" ref="I156">IFERROR(INDEX('ASTI values'!D$4:D$93,MATCH(Assumptions!$B156,'ASTI values'!$A$4:$A$93,),)/100,INDEX($C$32:$C$42,MATCH($E156,$B$32:$B$42,),))</f>
        <v>3.4999999999999996E-3</v>
      </c>
      <c r="J156" s="88" cm="1">
        <f t="array" ref="J156">IFERROR(INDEX('ASTI values'!E$4:E$93,MATCH(Assumptions!$B156,'ASTI values'!$A$4:$A$93,),)/100,INDEX($C$32:$C$42,MATCH($E156,$B$32:$B$42,),))</f>
        <v>3.4999999999999996E-3</v>
      </c>
      <c r="K156" s="88" cm="1">
        <f t="array" ref="K156">IFERROR(INDEX('ASTI values'!F$4:F$93,MATCH(Assumptions!$B156,'ASTI values'!$A$4:$A$93,),)/100,INDEX($C$32:$C$42,MATCH($E156,$B$32:$B$42,),))</f>
        <v>3.4999999999999996E-3</v>
      </c>
      <c r="L156" s="88" cm="1">
        <f t="array" ref="L156">IFERROR(INDEX('ASTI values'!G$4:G$93,MATCH(Assumptions!$B156,'ASTI values'!$A$4:$A$93,),)/100,INDEX($C$32:$C$42,MATCH($E156,$B$32:$B$42,),))</f>
        <v>3.4999999999999996E-3</v>
      </c>
      <c r="M156" s="88" cm="1">
        <f t="array" ref="M156">IFERROR(INDEX('ASTI values'!H$4:H$93,MATCH(Assumptions!$B156,'ASTI values'!$A$4:$A$93,),)/100,INDEX($C$32:$C$42,MATCH($E156,$B$32:$B$42,),))</f>
        <v>3.4999999999999996E-3</v>
      </c>
      <c r="N156" s="88" cm="1">
        <f t="array" ref="N156">IFERROR(INDEX('ASTI values'!I$4:I$93,MATCH(Assumptions!$B156,'ASTI values'!$A$4:$A$93,),)/100,INDEX($C$32:$C$42,MATCH($E156,$B$32:$B$42,),))</f>
        <v>3.4999999999999996E-3</v>
      </c>
      <c r="O156" s="88" cm="1">
        <f t="array" ref="O156">IFERROR(INDEX('ASTI values'!J$4:J$93,MATCH(Assumptions!$B156,'ASTI values'!$A$4:$A$93,),)/100,INDEX($C$32:$C$42,MATCH($E156,$B$32:$B$42,),))</f>
        <v>3.4999999999999996E-3</v>
      </c>
      <c r="P156" s="88" cm="1">
        <f t="array" ref="P156">IFERROR(INDEX('ASTI values'!K$4:K$93,MATCH(Assumptions!$B156,'ASTI values'!$A$4:$A$93,),)/100,INDEX($C$32:$C$42,MATCH($E156,$B$32:$B$42,),))</f>
        <v>3.4999999999999996E-3</v>
      </c>
    </row>
    <row r="157" spans="2:63" x14ac:dyDescent="0.35">
      <c r="B157" t="s">
        <v>24</v>
      </c>
      <c r="C157" t="s">
        <v>25</v>
      </c>
      <c r="D157" t="s">
        <v>373</v>
      </c>
      <c r="E157" t="s">
        <v>26</v>
      </c>
      <c r="F157" t="s">
        <v>369</v>
      </c>
      <c r="G157" s="88" cm="1">
        <f t="array" ref="G157">IFERROR(INDEX('ASTI values'!B$4:B$93,MATCH(Assumptions!$B157,'ASTI values'!$A$4:$A$93,),)/100,INDEX($C$32:$C$42,MATCH($E157,$B$32:$B$42,),))</f>
        <v>4.0000000000000001E-3</v>
      </c>
      <c r="H157" s="88" cm="1">
        <f t="array" ref="H157">IFERROR(INDEX('ASTI values'!C$4:C$93,MATCH(Assumptions!$B157,'ASTI values'!$A$4:$A$93,),)/100,INDEX($C$32:$C$42,MATCH($E157,$B$32:$B$42,),))</f>
        <v>4.0000000000000001E-3</v>
      </c>
      <c r="I157" s="88" cm="1">
        <f t="array" ref="I157">IFERROR(INDEX('ASTI values'!D$4:D$93,MATCH(Assumptions!$B157,'ASTI values'!$A$4:$A$93,),)/100,INDEX($C$32:$C$42,MATCH($E157,$B$32:$B$42,),))</f>
        <v>4.0000000000000001E-3</v>
      </c>
      <c r="J157" s="88" cm="1">
        <f t="array" ref="J157">IFERROR(INDEX('ASTI values'!E$4:E$93,MATCH(Assumptions!$B157,'ASTI values'!$A$4:$A$93,),)/100,INDEX($C$32:$C$42,MATCH($E157,$B$32:$B$42,),))</f>
        <v>4.0000000000000001E-3</v>
      </c>
      <c r="K157" s="88" cm="1">
        <f t="array" ref="K157">IFERROR(INDEX('ASTI values'!F$4:F$93,MATCH(Assumptions!$B157,'ASTI values'!$A$4:$A$93,),)/100,INDEX($C$32:$C$42,MATCH($E157,$B$32:$B$42,),))</f>
        <v>4.0000000000000001E-3</v>
      </c>
      <c r="L157" s="88" cm="1">
        <f t="array" ref="L157">IFERROR(INDEX('ASTI values'!G$4:G$93,MATCH(Assumptions!$B157,'ASTI values'!$A$4:$A$93,),)/100,INDEX($C$32:$C$42,MATCH($E157,$B$32:$B$42,),))</f>
        <v>4.0000000000000001E-3</v>
      </c>
      <c r="M157" s="88" cm="1">
        <f t="array" ref="M157">IFERROR(INDEX('ASTI values'!H$4:H$93,MATCH(Assumptions!$B157,'ASTI values'!$A$4:$A$93,),)/100,INDEX($C$32:$C$42,MATCH($E157,$B$32:$B$42,),))</f>
        <v>4.0000000000000001E-3</v>
      </c>
      <c r="N157" s="88" cm="1">
        <f t="array" ref="N157">IFERROR(INDEX('ASTI values'!I$4:I$93,MATCH(Assumptions!$B157,'ASTI values'!$A$4:$A$93,),)/100,INDEX($C$32:$C$42,MATCH($E157,$B$32:$B$42,),))</f>
        <v>4.0000000000000001E-3</v>
      </c>
      <c r="O157" s="88" cm="1">
        <f t="array" ref="O157">IFERROR(INDEX('ASTI values'!J$4:J$93,MATCH(Assumptions!$B157,'ASTI values'!$A$4:$A$93,),)/100,INDEX($C$32:$C$42,MATCH($E157,$B$32:$B$42,),))</f>
        <v>4.0000000000000001E-3</v>
      </c>
      <c r="P157" s="88" cm="1">
        <f t="array" ref="P157">IFERROR(INDEX('ASTI values'!K$4:K$93,MATCH(Assumptions!$B157,'ASTI values'!$A$4:$A$93,),)/100,INDEX($C$32:$C$42,MATCH($E157,$B$32:$B$42,),))</f>
        <v>4.0000000000000001E-3</v>
      </c>
    </row>
    <row r="158" spans="2:63" x14ac:dyDescent="0.35">
      <c r="B158" t="s">
        <v>28</v>
      </c>
      <c r="C158" t="s">
        <v>29</v>
      </c>
      <c r="D158" t="s">
        <v>374</v>
      </c>
      <c r="E158" t="s">
        <v>375</v>
      </c>
      <c r="F158" t="s">
        <v>374</v>
      </c>
      <c r="G158" s="88" cm="1">
        <f t="array" ref="G158">IFERROR(INDEX('ASTI values'!B$4:B$93,MATCH(Assumptions!$B158,'ASTI values'!$A$4:$A$93,),)/100,INDEX($C$32:$C$42,MATCH($E158,$B$32:$B$42,),))</f>
        <v>1.0080849750481201E-2</v>
      </c>
      <c r="H158" s="88" cm="1">
        <f t="array" ref="H158">IFERROR(INDEX('ASTI values'!C$4:C$93,MATCH(Assumptions!$B158,'ASTI values'!$A$4:$A$93,),)/100,INDEX($C$32:$C$42,MATCH($E158,$B$32:$B$42,),))</f>
        <v>1.11258290319862E-2</v>
      </c>
      <c r="I158" s="88" cm="1">
        <f t="array" ref="I158">IFERROR(INDEX('ASTI values'!D$4:D$93,MATCH(Assumptions!$B158,'ASTI values'!$A$4:$A$93,),)/100,INDEX($C$32:$C$42,MATCH($E158,$B$32:$B$42,),))</f>
        <v>1.3340801075629001E-2</v>
      </c>
      <c r="J158" s="88" cm="1">
        <f t="array" ref="J158">IFERROR(INDEX('ASTI values'!E$4:E$93,MATCH(Assumptions!$B158,'ASTI values'!$A$4:$A$93,),)/100,INDEX($C$32:$C$42,MATCH($E158,$B$32:$B$42,),))</f>
        <v>1.2928981344113499E-2</v>
      </c>
      <c r="K158" s="89">
        <f>AVERAGE($G$158:$J$158)</f>
        <v>1.1869115300552477E-2</v>
      </c>
      <c r="L158" s="89">
        <f t="shared" ref="L158:P158" si="179">AVERAGE($G$158:$J$158)</f>
        <v>1.1869115300552477E-2</v>
      </c>
      <c r="M158" s="89">
        <f t="shared" si="179"/>
        <v>1.1869115300552477E-2</v>
      </c>
      <c r="N158" s="89">
        <f t="shared" si="179"/>
        <v>1.1869115300552477E-2</v>
      </c>
      <c r="O158" s="89">
        <f t="shared" si="179"/>
        <v>1.1869115300552477E-2</v>
      </c>
      <c r="P158" s="89">
        <f t="shared" si="179"/>
        <v>1.1869115300552477E-2</v>
      </c>
    </row>
    <row r="159" spans="2:63" x14ac:dyDescent="0.35">
      <c r="B159" t="s">
        <v>32</v>
      </c>
      <c r="C159" t="s">
        <v>33</v>
      </c>
      <c r="D159" t="s">
        <v>376</v>
      </c>
      <c r="E159" t="s">
        <v>376</v>
      </c>
      <c r="F159" t="s">
        <v>367</v>
      </c>
      <c r="G159" s="88" cm="1">
        <f t="array" ref="G159">IFERROR(INDEX('ASTI values'!B$4:B$93,MATCH(Assumptions!$B159,'ASTI values'!$A$4:$A$93,),)/100,INDEX($C$32:$C$42,MATCH($E159,$B$32:$B$42,),))</f>
        <v>6.4000000000000003E-3</v>
      </c>
      <c r="H159" s="88" cm="1">
        <f t="array" ref="H159">IFERROR(INDEX('ASTI values'!C$4:C$93,MATCH(Assumptions!$B159,'ASTI values'!$A$4:$A$93,),)/100,INDEX($C$32:$C$42,MATCH($E159,$B$32:$B$42,),))</f>
        <v>6.4000000000000003E-3</v>
      </c>
      <c r="I159" s="88" cm="1">
        <f t="array" ref="I159">IFERROR(INDEX('ASTI values'!D$4:D$93,MATCH(Assumptions!$B159,'ASTI values'!$A$4:$A$93,),)/100,INDEX($C$32:$C$42,MATCH($E159,$B$32:$B$42,),))</f>
        <v>6.4000000000000003E-3</v>
      </c>
      <c r="J159" s="88" cm="1">
        <f t="array" ref="J159">IFERROR(INDEX('ASTI values'!E$4:E$93,MATCH(Assumptions!$B159,'ASTI values'!$A$4:$A$93,),)/100,INDEX($C$32:$C$42,MATCH($E159,$B$32:$B$42,),))</f>
        <v>6.4000000000000003E-3</v>
      </c>
      <c r="K159" s="88" cm="1">
        <f t="array" ref="K159">IFERROR(INDEX('ASTI values'!F$4:F$93,MATCH(Assumptions!$B159,'ASTI values'!$A$4:$A$93,),)/100,INDEX($C$32:$C$42,MATCH($E159,$B$32:$B$42,),))</f>
        <v>6.4000000000000003E-3</v>
      </c>
      <c r="L159" s="88" cm="1">
        <f t="array" ref="L159">IFERROR(INDEX('ASTI values'!G$4:G$93,MATCH(Assumptions!$B159,'ASTI values'!$A$4:$A$93,),)/100,INDEX($C$32:$C$42,MATCH($E159,$B$32:$B$42,),))</f>
        <v>6.4000000000000003E-3</v>
      </c>
      <c r="M159" s="88" cm="1">
        <f t="array" ref="M159">IFERROR(INDEX('ASTI values'!H$4:H$93,MATCH(Assumptions!$B159,'ASTI values'!$A$4:$A$93,),)/100,INDEX($C$32:$C$42,MATCH($E159,$B$32:$B$42,),))</f>
        <v>6.4000000000000003E-3</v>
      </c>
      <c r="N159" s="88" cm="1">
        <f t="array" ref="N159">IFERROR(INDEX('ASTI values'!I$4:I$93,MATCH(Assumptions!$B159,'ASTI values'!$A$4:$A$93,),)/100,INDEX($C$32:$C$42,MATCH($E159,$B$32:$B$42,),))</f>
        <v>6.4000000000000003E-3</v>
      </c>
      <c r="O159" s="88" cm="1">
        <f t="array" ref="O159">IFERROR(INDEX('ASTI values'!J$4:J$93,MATCH(Assumptions!$B159,'ASTI values'!$A$4:$A$93,),)/100,INDEX($C$32:$C$42,MATCH($E159,$B$32:$B$42,),))</f>
        <v>6.4000000000000003E-3</v>
      </c>
      <c r="P159" s="88" cm="1">
        <f t="array" ref="P159">IFERROR(INDEX('ASTI values'!K$4:K$93,MATCH(Assumptions!$B159,'ASTI values'!$A$4:$A$93,),)/100,INDEX($C$32:$C$42,MATCH($E159,$B$32:$B$42,),))</f>
        <v>6.4000000000000003E-3</v>
      </c>
    </row>
    <row r="160" spans="2:63" x14ac:dyDescent="0.35">
      <c r="B160" t="s">
        <v>41</v>
      </c>
      <c r="C160" t="s">
        <v>42</v>
      </c>
      <c r="D160" t="s">
        <v>376</v>
      </c>
      <c r="E160" t="s">
        <v>376</v>
      </c>
      <c r="F160" t="s">
        <v>367</v>
      </c>
      <c r="G160" s="88" cm="1">
        <f t="array" ref="G160">IFERROR(INDEX('ASTI values'!B$4:B$93,MATCH(Assumptions!$B160,'ASTI values'!$A$4:$A$93,),)/100,INDEX($C$32:$C$42,MATCH($E160,$B$32:$B$42,),))</f>
        <v>6.4000000000000003E-3</v>
      </c>
      <c r="H160" s="88" cm="1">
        <f t="array" ref="H160">IFERROR(INDEX('ASTI values'!C$4:C$93,MATCH(Assumptions!$B160,'ASTI values'!$A$4:$A$93,),)/100,INDEX($C$32:$C$42,MATCH($E160,$B$32:$B$42,),))</f>
        <v>6.4000000000000003E-3</v>
      </c>
      <c r="I160" s="88" cm="1">
        <f t="array" ref="I160">IFERROR(INDEX('ASTI values'!D$4:D$93,MATCH(Assumptions!$B160,'ASTI values'!$A$4:$A$93,),)/100,INDEX($C$32:$C$42,MATCH($E160,$B$32:$B$42,),))</f>
        <v>6.4000000000000003E-3</v>
      </c>
      <c r="J160" s="88" cm="1">
        <f t="array" ref="J160">IFERROR(INDEX('ASTI values'!E$4:E$93,MATCH(Assumptions!$B160,'ASTI values'!$A$4:$A$93,),)/100,INDEX($C$32:$C$42,MATCH($E160,$B$32:$B$42,),))</f>
        <v>6.4000000000000003E-3</v>
      </c>
      <c r="K160" s="88" cm="1">
        <f t="array" ref="K160">IFERROR(INDEX('ASTI values'!F$4:F$93,MATCH(Assumptions!$B160,'ASTI values'!$A$4:$A$93,),)/100,INDEX($C$32:$C$42,MATCH($E160,$B$32:$B$42,),))</f>
        <v>6.4000000000000003E-3</v>
      </c>
      <c r="L160" s="88" cm="1">
        <f t="array" ref="L160">IFERROR(INDEX('ASTI values'!G$4:G$93,MATCH(Assumptions!$B160,'ASTI values'!$A$4:$A$93,),)/100,INDEX($C$32:$C$42,MATCH($E160,$B$32:$B$42,),))</f>
        <v>6.4000000000000003E-3</v>
      </c>
      <c r="M160" s="88" cm="1">
        <f t="array" ref="M160">IFERROR(INDEX('ASTI values'!H$4:H$93,MATCH(Assumptions!$B160,'ASTI values'!$A$4:$A$93,),)/100,INDEX($C$32:$C$42,MATCH($E160,$B$32:$B$42,),))</f>
        <v>6.4000000000000003E-3</v>
      </c>
      <c r="N160" s="88" cm="1">
        <f t="array" ref="N160">IFERROR(INDEX('ASTI values'!I$4:I$93,MATCH(Assumptions!$B160,'ASTI values'!$A$4:$A$93,),)/100,INDEX($C$32:$C$42,MATCH($E160,$B$32:$B$42,),))</f>
        <v>6.4000000000000003E-3</v>
      </c>
      <c r="O160" s="88" cm="1">
        <f t="array" ref="O160">IFERROR(INDEX('ASTI values'!J$4:J$93,MATCH(Assumptions!$B160,'ASTI values'!$A$4:$A$93,),)/100,INDEX($C$32:$C$42,MATCH($E160,$B$32:$B$42,),))</f>
        <v>6.4000000000000003E-3</v>
      </c>
      <c r="P160" s="88" cm="1">
        <f t="array" ref="P160">IFERROR(INDEX('ASTI values'!K$4:K$93,MATCH(Assumptions!$B160,'ASTI values'!$A$4:$A$93,),)/100,INDEX($C$32:$C$42,MATCH($E160,$B$32:$B$42,),))</f>
        <v>6.4000000000000003E-3</v>
      </c>
    </row>
    <row r="161" spans="2:16" x14ac:dyDescent="0.35">
      <c r="B161" t="s">
        <v>45</v>
      </c>
      <c r="C161" t="s">
        <v>46</v>
      </c>
      <c r="D161" t="s">
        <v>376</v>
      </c>
      <c r="E161" t="s">
        <v>376</v>
      </c>
      <c r="F161" t="s">
        <v>367</v>
      </c>
      <c r="G161" s="88" cm="1">
        <f t="array" ref="G161">IFERROR(INDEX('ASTI values'!B$4:B$93,MATCH(Assumptions!$B161,'ASTI values'!$A$4:$A$93,),)/100,INDEX($C$32:$C$42,MATCH($E161,$B$32:$B$42,),))</f>
        <v>6.4000000000000003E-3</v>
      </c>
      <c r="H161" s="88" cm="1">
        <f t="array" ref="H161">IFERROR(INDEX('ASTI values'!C$4:C$93,MATCH(Assumptions!$B161,'ASTI values'!$A$4:$A$93,),)/100,INDEX($C$32:$C$42,MATCH($E161,$B$32:$B$42,),))</f>
        <v>6.4000000000000003E-3</v>
      </c>
      <c r="I161" s="88" cm="1">
        <f t="array" ref="I161">IFERROR(INDEX('ASTI values'!D$4:D$93,MATCH(Assumptions!$B161,'ASTI values'!$A$4:$A$93,),)/100,INDEX($C$32:$C$42,MATCH($E161,$B$32:$B$42,),))</f>
        <v>6.4000000000000003E-3</v>
      </c>
      <c r="J161" s="88" cm="1">
        <f t="array" ref="J161">IFERROR(INDEX('ASTI values'!E$4:E$93,MATCH(Assumptions!$B161,'ASTI values'!$A$4:$A$93,),)/100,INDEX($C$32:$C$42,MATCH($E161,$B$32:$B$42,),))</f>
        <v>6.4000000000000003E-3</v>
      </c>
      <c r="K161" s="88" cm="1">
        <f t="array" ref="K161">IFERROR(INDEX('ASTI values'!F$4:F$93,MATCH(Assumptions!$B161,'ASTI values'!$A$4:$A$93,),)/100,INDEX($C$32:$C$42,MATCH($E161,$B$32:$B$42,),))</f>
        <v>6.4000000000000003E-3</v>
      </c>
      <c r="L161" s="88" cm="1">
        <f t="array" ref="L161">IFERROR(INDEX('ASTI values'!G$4:G$93,MATCH(Assumptions!$B161,'ASTI values'!$A$4:$A$93,),)/100,INDEX($C$32:$C$42,MATCH($E161,$B$32:$B$42,),))</f>
        <v>6.4000000000000003E-3</v>
      </c>
      <c r="M161" s="88" cm="1">
        <f t="array" ref="M161">IFERROR(INDEX('ASTI values'!H$4:H$93,MATCH(Assumptions!$B161,'ASTI values'!$A$4:$A$93,),)/100,INDEX($C$32:$C$42,MATCH($E161,$B$32:$B$42,),))</f>
        <v>6.4000000000000003E-3</v>
      </c>
      <c r="N161" s="88" cm="1">
        <f t="array" ref="N161">IFERROR(INDEX('ASTI values'!I$4:I$93,MATCH(Assumptions!$B161,'ASTI values'!$A$4:$A$93,),)/100,INDEX($C$32:$C$42,MATCH($E161,$B$32:$B$42,),))</f>
        <v>6.4000000000000003E-3</v>
      </c>
      <c r="O161" s="88" cm="1">
        <f t="array" ref="O161">IFERROR(INDEX('ASTI values'!J$4:J$93,MATCH(Assumptions!$B161,'ASTI values'!$A$4:$A$93,),)/100,INDEX($C$32:$C$42,MATCH($E161,$B$32:$B$42,),))</f>
        <v>6.4000000000000003E-3</v>
      </c>
      <c r="P161" s="88" cm="1">
        <f t="array" ref="P161">IFERROR(INDEX('ASTI values'!K$4:K$93,MATCH(Assumptions!$B161,'ASTI values'!$A$4:$A$93,),)/100,INDEX($C$32:$C$42,MATCH($E161,$B$32:$B$42,),))</f>
        <v>6.4000000000000003E-3</v>
      </c>
    </row>
    <row r="162" spans="2:16" x14ac:dyDescent="0.35">
      <c r="B162" t="s">
        <v>47</v>
      </c>
      <c r="C162" t="s">
        <v>48</v>
      </c>
      <c r="D162" t="s">
        <v>366</v>
      </c>
      <c r="E162" t="s">
        <v>366</v>
      </c>
      <c r="F162" t="s">
        <v>367</v>
      </c>
      <c r="G162" s="88" cm="1">
        <f t="array" ref="G162">IFERROR(INDEX('ASTI values'!B$4:B$93,MATCH(Assumptions!$B162,'ASTI values'!$A$4:$A$93,),)/100,INDEX($C$32:$C$42,MATCH($E162,$B$32:$B$42,),))</f>
        <v>3.7993884394364702E-3</v>
      </c>
      <c r="H162" s="88" cm="1">
        <f t="array" ref="H162">IFERROR(INDEX('ASTI values'!C$4:C$93,MATCH(Assumptions!$B162,'ASTI values'!$A$4:$A$93,),)/100,INDEX($C$32:$C$42,MATCH($E162,$B$32:$B$42,),))</f>
        <v>3.8869256131073599E-3</v>
      </c>
      <c r="I162" s="88" cm="1">
        <f t="array" ref="I162">IFERROR(INDEX('ASTI values'!D$4:D$93,MATCH(Assumptions!$B162,'ASTI values'!$A$4:$A$93,),)/100,INDEX($C$32:$C$42,MATCH($E162,$B$32:$B$42,),))</f>
        <v>3.7042063969603399E-3</v>
      </c>
      <c r="J162" s="88" cm="1">
        <f t="array" ref="J162">IFERROR(INDEX('ASTI values'!E$4:E$93,MATCH(Assumptions!$B162,'ASTI values'!$A$4:$A$93,),)/100,INDEX($C$32:$C$42,MATCH($E162,$B$32:$B$42,),))</f>
        <v>3.6614480991402298E-3</v>
      </c>
      <c r="K162" s="88" cm="1">
        <f t="array" ref="K162">IFERROR(INDEX('ASTI values'!F$4:F$93,MATCH(Assumptions!$B162,'ASTI values'!$A$4:$A$93,),)/100,INDEX($C$32:$C$42,MATCH($E162,$B$32:$B$42,),))</f>
        <v>3.70249360399745E-3</v>
      </c>
      <c r="L162" s="88" cm="1">
        <f t="array" ref="L162">IFERROR(INDEX('ASTI values'!G$4:G$93,MATCH(Assumptions!$B162,'ASTI values'!$A$4:$A$93,),)/100,INDEX($C$32:$C$42,MATCH($E162,$B$32:$B$42,),))</f>
        <v>3.4948397511026102E-3</v>
      </c>
      <c r="M162" s="88" cm="1">
        <f t="array" ref="M162">IFERROR(INDEX('ASTI values'!H$4:H$93,MATCH(Assumptions!$B162,'ASTI values'!$A$4:$A$93,),)/100,INDEX($C$32:$C$42,MATCH($E162,$B$32:$B$42,),))</f>
        <v>3.7959227819762296E-3</v>
      </c>
      <c r="N162" s="89">
        <f>AVERAGE($G$162:$M$162)</f>
        <v>3.7207463836743844E-3</v>
      </c>
      <c r="O162" s="89">
        <f t="shared" ref="O162:P162" si="180">AVERAGE($G$162:$M$162)</f>
        <v>3.7207463836743844E-3</v>
      </c>
      <c r="P162" s="89">
        <f t="shared" si="180"/>
        <v>3.7207463836743844E-3</v>
      </c>
    </row>
    <row r="163" spans="2:16" x14ac:dyDescent="0.35">
      <c r="B163" s="12" t="s">
        <v>55</v>
      </c>
      <c r="C163" t="s">
        <v>56</v>
      </c>
      <c r="D163" t="s">
        <v>377</v>
      </c>
      <c r="E163" t="s">
        <v>375</v>
      </c>
      <c r="F163" t="s">
        <v>84</v>
      </c>
      <c r="G163" s="88" cm="1">
        <f t="array" ref="G163">IFERROR(INDEX('ASTI values'!B$4:B$93,MATCH(Assumptions!$B163,'ASTI values'!$A$4:$A$93,),)/100,INDEX($C$32:$C$42,MATCH($E163,$B$32:$B$42,),))</f>
        <v>7.7379558375713494E-3</v>
      </c>
      <c r="H163" s="88" cm="1">
        <f t="array" ref="H163">IFERROR(INDEX('ASTI values'!C$4:C$93,MATCH(Assumptions!$B163,'ASTI values'!$A$4:$A$93,),)/100,INDEX($C$32:$C$42,MATCH($E163,$B$32:$B$42,),))</f>
        <v>7.0348570719733407E-3</v>
      </c>
      <c r="I163" s="88" cm="1">
        <f t="array" ref="I163">IFERROR(INDEX('ASTI values'!D$4:D$93,MATCH(Assumptions!$B163,'ASTI values'!$A$4:$A$93,),)/100,INDEX($C$32:$C$42,MATCH($E163,$B$32:$B$42,),))</f>
        <v>6.5587802443000899E-3</v>
      </c>
      <c r="J163" s="89">
        <f>AVERAGE($H$163:$I$163)</f>
        <v>6.7968186581367149E-3</v>
      </c>
      <c r="K163" s="89">
        <f t="shared" ref="K163:P163" si="181">AVERAGE($H$163:$I$163)</f>
        <v>6.7968186581367149E-3</v>
      </c>
      <c r="L163" s="89">
        <f t="shared" si="181"/>
        <v>6.7968186581367149E-3</v>
      </c>
      <c r="M163" s="89">
        <f t="shared" si="181"/>
        <v>6.7968186581367149E-3</v>
      </c>
      <c r="N163" s="89">
        <f t="shared" si="181"/>
        <v>6.7968186581367149E-3</v>
      </c>
      <c r="O163" s="89">
        <f t="shared" si="181"/>
        <v>6.7968186581367149E-3</v>
      </c>
      <c r="P163" s="89">
        <f t="shared" si="181"/>
        <v>6.7968186581367149E-3</v>
      </c>
    </row>
    <row r="164" spans="2:16" x14ac:dyDescent="0.35">
      <c r="B164" t="s">
        <v>57</v>
      </c>
      <c r="C164" t="s">
        <v>58</v>
      </c>
      <c r="D164" t="s">
        <v>379</v>
      </c>
      <c r="E164" t="s">
        <v>26</v>
      </c>
      <c r="F164" t="s">
        <v>369</v>
      </c>
      <c r="G164" s="88" cm="1">
        <f t="array" ref="G164">IFERROR(INDEX('ASTI values'!B$4:B$93,MATCH(Assumptions!$B164,'ASTI values'!$A$4:$A$93,),)/100,INDEX($C$32:$C$42,MATCH($E164,$B$32:$B$42,),))</f>
        <v>6.6456949521880903E-3</v>
      </c>
      <c r="H164" s="88" cm="1">
        <f t="array" ref="H164">IFERROR(INDEX('ASTI values'!C$4:C$93,MATCH(Assumptions!$B164,'ASTI values'!$A$4:$A$93,),)/100,INDEX($C$32:$C$42,MATCH($E164,$B$32:$B$42,),))</f>
        <v>7.8574324137195197E-3</v>
      </c>
      <c r="I164" s="88" cm="1">
        <f t="array" ref="I164">IFERROR(INDEX('ASTI values'!D$4:D$93,MATCH(Assumptions!$B164,'ASTI values'!$A$4:$A$93,),)/100,INDEX($C$32:$C$42,MATCH($E164,$B$32:$B$42,),))</f>
        <v>5.6998100036069598E-3</v>
      </c>
      <c r="J164" s="88" cm="1">
        <f t="array" ref="J164">IFERROR(INDEX('ASTI values'!E$4:E$93,MATCH(Assumptions!$B164,'ASTI values'!$A$4:$A$93,),)/100,INDEX($C$32:$C$42,MATCH($E164,$B$32:$B$42,),))</f>
        <v>5.4478253375150696E-3</v>
      </c>
      <c r="K164" s="88" cm="1">
        <f t="array" ref="K164">IFERROR(INDEX('ASTI values'!F$4:F$93,MATCH(Assumptions!$B164,'ASTI values'!$A$4:$A$93,),)/100,INDEX($C$32:$C$42,MATCH($E164,$B$32:$B$42,),))</f>
        <v>5.6357067542171704E-3</v>
      </c>
      <c r="L164" s="88" cm="1">
        <f t="array" ref="L164">IFERROR(INDEX('ASTI values'!G$4:G$93,MATCH(Assumptions!$B164,'ASTI values'!$A$4:$A$93,),)/100,INDEX($C$32:$C$42,MATCH($E164,$B$32:$B$42,),))</f>
        <v>5.6339285512085006E-3</v>
      </c>
      <c r="M164" s="88" cm="1">
        <f t="array" ref="M164">IFERROR(INDEX('ASTI values'!H$4:H$93,MATCH(Assumptions!$B164,'ASTI values'!$A$4:$A$93,),)/100,INDEX($C$32:$C$42,MATCH($E164,$B$32:$B$42,),))</f>
        <v>6.0216309495056798E-3</v>
      </c>
      <c r="N164" s="88">
        <f>AVERAGE($G$164:$M$164)</f>
        <v>6.1345755659944273E-3</v>
      </c>
      <c r="O164" s="88">
        <f t="shared" ref="O164:P164" si="182">AVERAGE($G$164:$M$164)</f>
        <v>6.1345755659944273E-3</v>
      </c>
      <c r="P164" s="88">
        <f t="shared" si="182"/>
        <v>6.1345755659944273E-3</v>
      </c>
    </row>
    <row r="165" spans="2:16" x14ac:dyDescent="0.35">
      <c r="B165" t="s">
        <v>59</v>
      </c>
      <c r="C165" t="s">
        <v>60</v>
      </c>
      <c r="D165" t="s">
        <v>366</v>
      </c>
      <c r="E165" t="s">
        <v>366</v>
      </c>
      <c r="F165" t="s">
        <v>367</v>
      </c>
      <c r="G165" s="88" cm="1">
        <f t="array" ref="G165">IFERROR(INDEX('ASTI values'!B$4:B$93,MATCH(Assumptions!$B165,'ASTI values'!$A$4:$A$93,),)/100,INDEX($C$32:$C$42,MATCH($E165,$B$32:$B$42,),))</f>
        <v>3.4999999999999996E-3</v>
      </c>
      <c r="H165" s="88" cm="1">
        <f t="array" ref="H165">IFERROR(INDEX('ASTI values'!C$4:C$93,MATCH(Assumptions!$B165,'ASTI values'!$A$4:$A$93,),)/100,INDEX($C$32:$C$42,MATCH($E165,$B$32:$B$42,),))</f>
        <v>3.4999999999999996E-3</v>
      </c>
      <c r="I165" s="88" cm="1">
        <f t="array" ref="I165">IFERROR(INDEX('ASTI values'!D$4:D$93,MATCH(Assumptions!$B165,'ASTI values'!$A$4:$A$93,),)/100,INDEX($C$32:$C$42,MATCH($E165,$B$32:$B$42,),))</f>
        <v>3.4999999999999996E-3</v>
      </c>
      <c r="J165" s="88" cm="1">
        <f t="array" ref="J165">IFERROR(INDEX('ASTI values'!E$4:E$93,MATCH(Assumptions!$B165,'ASTI values'!$A$4:$A$93,),)/100,INDEX($C$32:$C$42,MATCH($E165,$B$32:$B$42,),))</f>
        <v>3.4999999999999996E-3</v>
      </c>
      <c r="K165" s="88" cm="1">
        <f t="array" ref="K165">IFERROR(INDEX('ASTI values'!F$4:F$93,MATCH(Assumptions!$B165,'ASTI values'!$A$4:$A$93,),)/100,INDEX($C$32:$C$42,MATCH($E165,$B$32:$B$42,),))</f>
        <v>3.4999999999999996E-3</v>
      </c>
      <c r="L165" s="88" cm="1">
        <f t="array" ref="L165">IFERROR(INDEX('ASTI values'!G$4:G$93,MATCH(Assumptions!$B165,'ASTI values'!$A$4:$A$93,),)/100,INDEX($C$32:$C$42,MATCH($E165,$B$32:$B$42,),))</f>
        <v>3.4999999999999996E-3</v>
      </c>
      <c r="M165" s="88" cm="1">
        <f t="array" ref="M165">IFERROR(INDEX('ASTI values'!H$4:H$93,MATCH(Assumptions!$B165,'ASTI values'!$A$4:$A$93,),)/100,INDEX($C$32:$C$42,MATCH($E165,$B$32:$B$42,),))</f>
        <v>3.4999999999999996E-3</v>
      </c>
      <c r="N165" s="88" cm="1">
        <f t="array" ref="N165">IFERROR(INDEX('ASTI values'!I$4:I$93,MATCH(Assumptions!$B165,'ASTI values'!$A$4:$A$93,),)/100,INDEX($C$32:$C$42,MATCH($E165,$B$32:$B$42,),))</f>
        <v>3.4999999999999996E-3</v>
      </c>
      <c r="O165" s="88" cm="1">
        <f t="array" ref="O165">IFERROR(INDEX('ASTI values'!J$4:J$93,MATCH(Assumptions!$B165,'ASTI values'!$A$4:$A$93,),)/100,INDEX($C$32:$C$42,MATCH($E165,$B$32:$B$42,),))</f>
        <v>3.4999999999999996E-3</v>
      </c>
      <c r="P165" s="88" cm="1">
        <f t="array" ref="P165">IFERROR(INDEX('ASTI values'!K$4:K$93,MATCH(Assumptions!$B165,'ASTI values'!$A$4:$A$93,),)/100,INDEX($C$32:$C$42,MATCH($E165,$B$32:$B$42,),))</f>
        <v>3.4999999999999996E-3</v>
      </c>
    </row>
    <row r="166" spans="2:16" x14ac:dyDescent="0.35">
      <c r="B166" t="s">
        <v>61</v>
      </c>
      <c r="C166" t="s">
        <v>62</v>
      </c>
      <c r="D166" t="s">
        <v>374</v>
      </c>
      <c r="E166" t="s">
        <v>375</v>
      </c>
      <c r="F166" t="s">
        <v>374</v>
      </c>
      <c r="G166" s="88" cm="1">
        <f t="array" ref="G166">IFERROR(INDEX('ASTI values'!B$4:B$93,MATCH(Assumptions!$B166,'ASTI values'!$A$4:$A$93,),)/100,INDEX($C$32:$C$42,MATCH($E166,$B$32:$B$42,),))</f>
        <v>1.0737315230342099E-2</v>
      </c>
      <c r="H166" s="88" cm="1">
        <f t="array" ref="H166">IFERROR(INDEX('ASTI values'!C$4:C$93,MATCH(Assumptions!$B166,'ASTI values'!$A$4:$A$93,),)/100,INDEX($C$32:$C$42,MATCH($E166,$B$32:$B$42,),))</f>
        <v>9.2683537563969295E-3</v>
      </c>
      <c r="I166" s="88" cm="1">
        <f t="array" ref="I166">IFERROR(INDEX('ASTI values'!D$4:D$93,MATCH(Assumptions!$B166,'ASTI values'!$A$4:$A$93,),)/100,INDEX($C$32:$C$42,MATCH($E166,$B$32:$B$42,),))</f>
        <v>8.6793616094793195E-3</v>
      </c>
      <c r="J166" s="88" cm="1">
        <f t="array" ref="J166">IFERROR(INDEX('ASTI values'!E$4:E$93,MATCH(Assumptions!$B166,'ASTI values'!$A$4:$A$93,),)/100,INDEX($C$32:$C$42,MATCH($E166,$B$32:$B$42,),))</f>
        <v>9.3083102307708002E-3</v>
      </c>
      <c r="K166" s="89">
        <f>AVERAGE($G$166:$J$166)</f>
        <v>9.4983352067472861E-3</v>
      </c>
      <c r="L166" s="89">
        <f t="shared" ref="L166:P166" si="183">AVERAGE($G$166:$J$166)</f>
        <v>9.4983352067472861E-3</v>
      </c>
      <c r="M166" s="89">
        <f t="shared" si="183"/>
        <v>9.4983352067472861E-3</v>
      </c>
      <c r="N166" s="89">
        <f t="shared" si="183"/>
        <v>9.4983352067472861E-3</v>
      </c>
      <c r="O166" s="89">
        <f t="shared" si="183"/>
        <v>9.4983352067472861E-3</v>
      </c>
      <c r="P166" s="89">
        <f t="shared" si="183"/>
        <v>9.4983352067472861E-3</v>
      </c>
    </row>
    <row r="167" spans="2:16" x14ac:dyDescent="0.35">
      <c r="B167" t="s">
        <v>65</v>
      </c>
      <c r="C167" t="s">
        <v>66</v>
      </c>
      <c r="D167" t="s">
        <v>380</v>
      </c>
      <c r="E167" t="s">
        <v>26</v>
      </c>
      <c r="F167" t="s">
        <v>369</v>
      </c>
      <c r="G167" s="88" cm="1">
        <f t="array" ref="G167">IFERROR(INDEX('ASTI values'!B$4:B$93,MATCH(Assumptions!$B167,'ASTI values'!$A$4:$A$93,),)/100,INDEX($C$32:$C$42,MATCH($E167,$B$32:$B$42,),))</f>
        <v>3.2408759710505802E-2</v>
      </c>
      <c r="H167" s="88" cm="1">
        <f t="array" ref="H167">IFERROR(INDEX('ASTI values'!C$4:C$93,MATCH(Assumptions!$B167,'ASTI values'!$A$4:$A$93,),)/100,INDEX($C$32:$C$42,MATCH($E167,$B$32:$B$42,),))</f>
        <v>2.53007058028503E-2</v>
      </c>
      <c r="I167" s="88" cm="1">
        <f t="array" ref="I167">IFERROR(INDEX('ASTI values'!D$4:D$93,MATCH(Assumptions!$B167,'ASTI values'!$A$4:$A$93,),)/100,INDEX($C$32:$C$42,MATCH($E167,$B$32:$B$42,),))</f>
        <v>2.1051472927109599E-2</v>
      </c>
      <c r="J167" s="88" cm="1">
        <f t="array" ref="J167">IFERROR(INDEX('ASTI values'!E$4:E$93,MATCH(Assumptions!$B167,'ASTI values'!$A$4:$A$93,),)/100,INDEX($C$32:$C$42,MATCH($E167,$B$32:$B$42,),))</f>
        <v>2.4954450083954E-2</v>
      </c>
      <c r="K167" s="88" cm="1">
        <f t="array" ref="K167">IFERROR(INDEX('ASTI values'!F$4:F$93,MATCH(Assumptions!$B167,'ASTI values'!$A$4:$A$93,),)/100,INDEX($C$32:$C$42,MATCH($E167,$B$32:$B$42,),))</f>
        <v>2.3337176898456501E-2</v>
      </c>
      <c r="L167" s="88" cm="1">
        <f t="array" ref="L167">IFERROR(INDEX('ASTI values'!G$4:G$93,MATCH(Assumptions!$B167,'ASTI values'!$A$4:$A$93,),)/100,INDEX($C$32:$C$42,MATCH($E167,$B$32:$B$42,),))</f>
        <v>2.5013768350404701E-2</v>
      </c>
      <c r="M167" s="88" cm="1">
        <f t="array" ref="M167">IFERROR(INDEX('ASTI values'!H$4:H$93,MATCH(Assumptions!$B167,'ASTI values'!$A$4:$A$93,),)/100,INDEX($C$32:$C$42,MATCH($E167,$B$32:$B$42,),))</f>
        <v>2.27432591524846E-2</v>
      </c>
      <c r="N167" s="89" cm="1">
        <f t="array" ref="N167">IF(IFERROR(INDEX('ASTI values'!I$4:I$93,MATCH(Assumptions!$B167,'ASTI values'!$A$4:$A$93,),)/100,INDEX($C$32:$C$42,MATCH($E167,$B$32:$B$42,),))=0,AVERAGE($G167:M167),IFERROR(INDEX('ASTI values'!I$4:I$93,MATCH(Assumptions!$B167,'ASTI values'!$A$4:$A$93,),)/100,INDEX($C$32:$C$42,MATCH($E167,$B$32:$B$42,),)))</f>
        <v>2.4972798989395067E-2</v>
      </c>
      <c r="O167" s="89" cm="1">
        <f t="array" ref="O167">IF(IFERROR(INDEX('ASTI values'!J$4:J$93,MATCH(Assumptions!$B167,'ASTI values'!$A$4:$A$93,),)/100,INDEX($C$32:$C$42,MATCH($E167,$B$32:$B$42,),))=0,AVERAGE($G167:N167),IFERROR(INDEX('ASTI values'!J$4:J$93,MATCH(Assumptions!$B167,'ASTI values'!$A$4:$A$93,),)/100,INDEX($C$32:$C$42,MATCH($E167,$B$32:$B$42,),)))</f>
        <v>2.4972798989395067E-2</v>
      </c>
      <c r="P167" s="89" cm="1">
        <f t="array" ref="P167">IF(IFERROR(INDEX('ASTI values'!K$4:K$93,MATCH(Assumptions!$B167,'ASTI values'!$A$4:$A$93,),)/100,INDEX($C$32:$C$42,MATCH($E167,$B$32:$B$42,),))=0,AVERAGE($G167:O167),IFERROR(INDEX('ASTI values'!K$4:K$93,MATCH(Assumptions!$B167,'ASTI values'!$A$4:$A$93,),)/100,INDEX($C$32:$C$42,MATCH($E167,$B$32:$B$42,),)))</f>
        <v>2.4972798989395067E-2</v>
      </c>
    </row>
    <row r="168" spans="2:16" x14ac:dyDescent="0.35">
      <c r="B168" s="12" t="s">
        <v>381</v>
      </c>
      <c r="C168" t="s">
        <v>382</v>
      </c>
      <c r="D168" t="s">
        <v>374</v>
      </c>
      <c r="E168" t="s">
        <v>375</v>
      </c>
      <c r="F168" t="s">
        <v>374</v>
      </c>
      <c r="G168" s="88" cm="1">
        <f t="array" ref="G168">IFERROR(INDEX('ASTI values'!B$4:B$93,MATCH(Assumptions!$B168,'ASTI values'!$A$4:$A$93,),)/100,INDEX($C$32:$C$42,MATCH($E168,$B$32:$B$42,),))</f>
        <v>9.8999999999999991E-3</v>
      </c>
      <c r="H168" s="88" cm="1">
        <f t="array" ref="H168">IFERROR(INDEX('ASTI values'!C$4:C$93,MATCH(Assumptions!$B168,'ASTI values'!$A$4:$A$93,),)/100,INDEX($C$32:$C$42,MATCH($E168,$B$32:$B$42,),))</f>
        <v>9.8999999999999991E-3</v>
      </c>
      <c r="I168" s="88" cm="1">
        <f t="array" ref="I168">IFERROR(INDEX('ASTI values'!D$4:D$93,MATCH(Assumptions!$B168,'ASTI values'!$A$4:$A$93,),)/100,INDEX($C$32:$C$42,MATCH($E168,$B$32:$B$42,),))</f>
        <v>9.8999999999999991E-3</v>
      </c>
      <c r="J168" s="88" cm="1">
        <f t="array" ref="J168">IFERROR(INDEX('ASTI values'!E$4:E$93,MATCH(Assumptions!$B168,'ASTI values'!$A$4:$A$93,),)/100,INDEX($C$32:$C$42,MATCH($E168,$B$32:$B$42,),))</f>
        <v>9.8999999999999991E-3</v>
      </c>
      <c r="K168" s="88" cm="1">
        <f t="array" ref="K168">IFERROR(INDEX('ASTI values'!F$4:F$93,MATCH(Assumptions!$B168,'ASTI values'!$A$4:$A$93,),)/100,INDEX($C$32:$C$42,MATCH($E168,$B$32:$B$42,),))</f>
        <v>9.8999999999999991E-3</v>
      </c>
      <c r="L168" s="88" cm="1">
        <f t="array" ref="L168">IFERROR(INDEX('ASTI values'!G$4:G$93,MATCH(Assumptions!$B168,'ASTI values'!$A$4:$A$93,),)/100,INDEX($C$32:$C$42,MATCH($E168,$B$32:$B$42,),))</f>
        <v>9.8999999999999991E-3</v>
      </c>
      <c r="M168" s="88" cm="1">
        <f t="array" ref="M168">IFERROR(INDEX('ASTI values'!H$4:H$93,MATCH(Assumptions!$B168,'ASTI values'!$A$4:$A$93,),)/100,INDEX($C$32:$C$42,MATCH($E168,$B$32:$B$42,),))</f>
        <v>9.8999999999999991E-3</v>
      </c>
      <c r="N168" s="88" cm="1">
        <f t="array" ref="N168">IFERROR(INDEX('ASTI values'!I$4:I$93,MATCH(Assumptions!$B168,'ASTI values'!$A$4:$A$93,),)/100,INDEX($C$32:$C$42,MATCH($E168,$B$32:$B$42,),))</f>
        <v>9.8999999999999991E-3</v>
      </c>
      <c r="O168" s="88" cm="1">
        <f t="array" ref="O168">IFERROR(INDEX('ASTI values'!J$4:J$93,MATCH(Assumptions!$B168,'ASTI values'!$A$4:$A$93,),)/100,INDEX($C$32:$C$42,MATCH($E168,$B$32:$B$42,),))</f>
        <v>9.8999999999999991E-3</v>
      </c>
      <c r="P168" s="88" cm="1">
        <f t="array" ref="P168">IFERROR(INDEX('ASTI values'!K$4:K$93,MATCH(Assumptions!$B168,'ASTI values'!$A$4:$A$93,),)/100,INDEX($C$32:$C$42,MATCH($E168,$B$32:$B$42,),))</f>
        <v>9.8999999999999991E-3</v>
      </c>
    </row>
    <row r="169" spans="2:16" x14ac:dyDescent="0.35">
      <c r="B169" s="12" t="s">
        <v>383</v>
      </c>
      <c r="C169" t="s">
        <v>384</v>
      </c>
      <c r="D169" t="s">
        <v>385</v>
      </c>
      <c r="E169" t="s">
        <v>26</v>
      </c>
      <c r="F169" t="s">
        <v>369</v>
      </c>
      <c r="G169" s="88" cm="1">
        <f t="array" ref="G169">IFERROR(INDEX('ASTI values'!B$4:B$93,MATCH(Assumptions!$B169,'ASTI values'!$A$4:$A$93,),)/100,INDEX($C$32:$C$42,MATCH($E169,$B$32:$B$42,),))</f>
        <v>4.0000000000000001E-3</v>
      </c>
      <c r="H169" s="88" cm="1">
        <f t="array" ref="H169">IFERROR(INDEX('ASTI values'!C$4:C$93,MATCH(Assumptions!$B169,'ASTI values'!$A$4:$A$93,),)/100,INDEX($C$32:$C$42,MATCH($E169,$B$32:$B$42,),))</f>
        <v>4.0000000000000001E-3</v>
      </c>
      <c r="I169" s="88" cm="1">
        <f t="array" ref="I169">IFERROR(INDEX('ASTI values'!D$4:D$93,MATCH(Assumptions!$B169,'ASTI values'!$A$4:$A$93,),)/100,INDEX($C$32:$C$42,MATCH($E169,$B$32:$B$42,),))</f>
        <v>4.0000000000000001E-3</v>
      </c>
      <c r="J169" s="88" cm="1">
        <f t="array" ref="J169">IFERROR(INDEX('ASTI values'!E$4:E$93,MATCH(Assumptions!$B169,'ASTI values'!$A$4:$A$93,),)/100,INDEX($C$32:$C$42,MATCH($E169,$B$32:$B$42,),))</f>
        <v>4.0000000000000001E-3</v>
      </c>
      <c r="K169" s="88" cm="1">
        <f t="array" ref="K169">IFERROR(INDEX('ASTI values'!F$4:F$93,MATCH(Assumptions!$B169,'ASTI values'!$A$4:$A$93,),)/100,INDEX($C$32:$C$42,MATCH($E169,$B$32:$B$42,),))</f>
        <v>4.0000000000000001E-3</v>
      </c>
      <c r="L169" s="88" cm="1">
        <f t="array" ref="L169">IFERROR(INDEX('ASTI values'!G$4:G$93,MATCH(Assumptions!$B169,'ASTI values'!$A$4:$A$93,),)/100,INDEX($C$32:$C$42,MATCH($E169,$B$32:$B$42,),))</f>
        <v>4.0000000000000001E-3</v>
      </c>
      <c r="M169" s="88" cm="1">
        <f t="array" ref="M169">IFERROR(INDEX('ASTI values'!H$4:H$93,MATCH(Assumptions!$B169,'ASTI values'!$A$4:$A$93,),)/100,INDEX($C$32:$C$42,MATCH($E169,$B$32:$B$42,),))</f>
        <v>4.0000000000000001E-3</v>
      </c>
      <c r="N169" s="88" cm="1">
        <f t="array" ref="N169">IFERROR(INDEX('ASTI values'!I$4:I$93,MATCH(Assumptions!$B169,'ASTI values'!$A$4:$A$93,),)/100,INDEX($C$32:$C$42,MATCH($E169,$B$32:$B$42,),))</f>
        <v>4.0000000000000001E-3</v>
      </c>
      <c r="O169" s="88" cm="1">
        <f t="array" ref="O169">IFERROR(INDEX('ASTI values'!J$4:J$93,MATCH(Assumptions!$B169,'ASTI values'!$A$4:$A$93,),)/100,INDEX($C$32:$C$42,MATCH($E169,$B$32:$B$42,),))</f>
        <v>4.0000000000000001E-3</v>
      </c>
      <c r="P169" s="88" cm="1">
        <f t="array" ref="P169">IFERROR(INDEX('ASTI values'!K$4:K$93,MATCH(Assumptions!$B169,'ASTI values'!$A$4:$A$93,),)/100,INDEX($C$32:$C$42,MATCH($E169,$B$32:$B$42,),))</f>
        <v>4.0000000000000001E-3</v>
      </c>
    </row>
    <row r="170" spans="2:16" x14ac:dyDescent="0.35">
      <c r="B170" s="12" t="s">
        <v>386</v>
      </c>
      <c r="C170" t="s">
        <v>387</v>
      </c>
      <c r="D170" t="s">
        <v>388</v>
      </c>
      <c r="E170" t="s">
        <v>388</v>
      </c>
      <c r="F170" t="s">
        <v>367</v>
      </c>
      <c r="G170" s="88" cm="1">
        <f t="array" ref="G170">IFERROR(INDEX('ASTI values'!B$4:B$93,MATCH(Assumptions!$B170,'ASTI values'!$A$4:$A$93,),)/100,INDEX($C$32:$C$42,MATCH($E170,$B$32:$B$42,),))</f>
        <v>3.4999999999999996E-3</v>
      </c>
      <c r="H170" s="88" cm="1">
        <f t="array" ref="H170">IFERROR(INDEX('ASTI values'!C$4:C$93,MATCH(Assumptions!$B170,'ASTI values'!$A$4:$A$93,),)/100,INDEX($C$32:$C$42,MATCH($E170,$B$32:$B$42,),))</f>
        <v>3.4999999999999996E-3</v>
      </c>
      <c r="I170" s="88" cm="1">
        <f t="array" ref="I170">IFERROR(INDEX('ASTI values'!D$4:D$93,MATCH(Assumptions!$B170,'ASTI values'!$A$4:$A$93,),)/100,INDEX($C$32:$C$42,MATCH($E170,$B$32:$B$42,),))</f>
        <v>3.4999999999999996E-3</v>
      </c>
      <c r="J170" s="88" cm="1">
        <f t="array" ref="J170">IFERROR(INDEX('ASTI values'!E$4:E$93,MATCH(Assumptions!$B170,'ASTI values'!$A$4:$A$93,),)/100,INDEX($C$32:$C$42,MATCH($E170,$B$32:$B$42,),))</f>
        <v>3.4999999999999996E-3</v>
      </c>
      <c r="K170" s="88" cm="1">
        <f t="array" ref="K170">IFERROR(INDEX('ASTI values'!F$4:F$93,MATCH(Assumptions!$B170,'ASTI values'!$A$4:$A$93,),)/100,INDEX($C$32:$C$42,MATCH($E170,$B$32:$B$42,),))</f>
        <v>3.4999999999999996E-3</v>
      </c>
      <c r="L170" s="88" cm="1">
        <f t="array" ref="L170">IFERROR(INDEX('ASTI values'!G$4:G$93,MATCH(Assumptions!$B170,'ASTI values'!$A$4:$A$93,),)/100,INDEX($C$32:$C$42,MATCH($E170,$B$32:$B$42,),))</f>
        <v>3.4999999999999996E-3</v>
      </c>
      <c r="M170" s="88" cm="1">
        <f t="array" ref="M170">IFERROR(INDEX('ASTI values'!H$4:H$93,MATCH(Assumptions!$B170,'ASTI values'!$A$4:$A$93,),)/100,INDEX($C$32:$C$42,MATCH($E170,$B$32:$B$42,),))</f>
        <v>3.4999999999999996E-3</v>
      </c>
      <c r="N170" s="88" cm="1">
        <f t="array" ref="N170">IFERROR(INDEX('ASTI values'!I$4:I$93,MATCH(Assumptions!$B170,'ASTI values'!$A$4:$A$93,),)/100,INDEX($C$32:$C$42,MATCH($E170,$B$32:$B$42,),))</f>
        <v>3.4999999999999996E-3</v>
      </c>
      <c r="O170" s="88" cm="1">
        <f t="array" ref="O170">IFERROR(INDEX('ASTI values'!J$4:J$93,MATCH(Assumptions!$B170,'ASTI values'!$A$4:$A$93,),)/100,INDEX($C$32:$C$42,MATCH($E170,$B$32:$B$42,),))</f>
        <v>3.4999999999999996E-3</v>
      </c>
      <c r="P170" s="88" cm="1">
        <f t="array" ref="P170">IFERROR(INDEX('ASTI values'!K$4:K$93,MATCH(Assumptions!$B170,'ASTI values'!$A$4:$A$93,),)/100,INDEX($C$32:$C$42,MATCH($E170,$B$32:$B$42,),))</f>
        <v>3.4999999999999996E-3</v>
      </c>
    </row>
    <row r="171" spans="2:16" x14ac:dyDescent="0.35">
      <c r="B171" t="s">
        <v>71</v>
      </c>
      <c r="C171" t="s">
        <v>72</v>
      </c>
      <c r="D171" t="s">
        <v>379</v>
      </c>
      <c r="E171" t="s">
        <v>26</v>
      </c>
      <c r="F171" t="s">
        <v>369</v>
      </c>
      <c r="G171" s="88" cm="1">
        <f t="array" ref="G171">IFERROR(INDEX('ASTI values'!B$4:B$93,MATCH(Assumptions!$B171,'ASTI values'!$A$4:$A$93,),)/100,INDEX($C$32:$C$42,MATCH($E171,$B$32:$B$42,),))</f>
        <v>3.83585992544099E-3</v>
      </c>
      <c r="H171" s="88" cm="1">
        <f t="array" ref="H171">IFERROR(INDEX('ASTI values'!C$4:C$93,MATCH(Assumptions!$B171,'ASTI values'!$A$4:$A$93,),)/100,INDEX($C$32:$C$42,MATCH($E171,$B$32:$B$42,),))</f>
        <v>4.1696605108933896E-3</v>
      </c>
      <c r="I171" s="88" cm="1">
        <f t="array" ref="I171">IFERROR(INDEX('ASTI values'!D$4:D$93,MATCH(Assumptions!$B171,'ASTI values'!$A$4:$A$93,),)/100,INDEX($C$32:$C$42,MATCH($E171,$B$32:$B$42,),))</f>
        <v>3.9283278439167998E-3</v>
      </c>
      <c r="J171" s="88" cm="1">
        <f t="array" ref="J171">IFERROR(INDEX('ASTI values'!E$4:E$93,MATCH(Assumptions!$B171,'ASTI values'!$A$4:$A$93,),)/100,INDEX($C$32:$C$42,MATCH($E171,$B$32:$B$42,),))</f>
        <v>5.0233986355585798E-3</v>
      </c>
      <c r="K171" s="88" cm="1">
        <f t="array" ref="K171">IFERROR(INDEX('ASTI values'!F$4:F$93,MATCH(Assumptions!$B171,'ASTI values'!$A$4:$A$93,),)/100,INDEX($C$32:$C$42,MATCH($E171,$B$32:$B$42,),))</f>
        <v>5.4945686513459303E-3</v>
      </c>
      <c r="L171" s="89" cm="1">
        <f t="array" ref="L171">IF(IFERROR(INDEX('ASTI values'!G$4:G$93,MATCH(Assumptions!$B171,'ASTI values'!$A$4:$A$93,),)/100,INDEX($C$32:$C$42,MATCH($E171,$B$32:$B$42,),))=0,AVERAGE($G171:K171),IFERROR(INDEX('ASTI values'!G$4:G$93,MATCH(Assumptions!$B171,'ASTI values'!$A$4:$A$93,),)/100,INDEX($C$32:$C$42,MATCH($E171,$B$32:$B$42,),)))</f>
        <v>4.4903631134311384E-3</v>
      </c>
      <c r="M171" s="89" cm="1">
        <f t="array" ref="M171">IF(IFERROR(INDEX('ASTI values'!H$4:H$93,MATCH(Assumptions!$B171,'ASTI values'!$A$4:$A$93,),)/100,INDEX($C$32:$C$42,MATCH($E171,$B$32:$B$42,),))=0,AVERAGE($G171:L171),IFERROR(INDEX('ASTI values'!H$4:H$93,MATCH(Assumptions!$B171,'ASTI values'!$A$4:$A$93,),)/100,INDEX($C$32:$C$42,MATCH($E171,$B$32:$B$42,),)))</f>
        <v>4.4903631134311376E-3</v>
      </c>
      <c r="N171" s="89" cm="1">
        <f t="array" ref="N171">IF(IFERROR(INDEX('ASTI values'!I$4:I$93,MATCH(Assumptions!$B171,'ASTI values'!$A$4:$A$93,),)/100,INDEX($C$32:$C$42,MATCH($E171,$B$32:$B$42,),))=0,AVERAGE($G171:M171),IFERROR(INDEX('ASTI values'!I$4:I$93,MATCH(Assumptions!$B171,'ASTI values'!$A$4:$A$93,),)/100,INDEX($C$32:$C$42,MATCH($E171,$B$32:$B$42,),)))</f>
        <v>4.4903631134311376E-3</v>
      </c>
      <c r="O171" s="89" cm="1">
        <f t="array" ref="O171">IF(IFERROR(INDEX('ASTI values'!J$4:J$93,MATCH(Assumptions!$B171,'ASTI values'!$A$4:$A$93,),)/100,INDEX($C$32:$C$42,MATCH($E171,$B$32:$B$42,),))=0,AVERAGE($G171:N171),IFERROR(INDEX('ASTI values'!J$4:J$93,MATCH(Assumptions!$B171,'ASTI values'!$A$4:$A$93,),)/100,INDEX($C$32:$C$42,MATCH($E171,$B$32:$B$42,),)))</f>
        <v>4.4903631134311376E-3</v>
      </c>
      <c r="P171" s="89" cm="1">
        <f t="array" ref="P171">IF(IFERROR(INDEX('ASTI values'!K$4:K$93,MATCH(Assumptions!$B171,'ASTI values'!$A$4:$A$93,),)/100,INDEX($C$32:$C$42,MATCH($E171,$B$32:$B$42,),))=0,AVERAGE($G171:O171),IFERROR(INDEX('ASTI values'!K$4:K$93,MATCH(Assumptions!$B171,'ASTI values'!$A$4:$A$93,),)/100,INDEX($C$32:$C$42,MATCH($E171,$B$32:$B$42,),)))</f>
        <v>4.4903631134311376E-3</v>
      </c>
    </row>
    <row r="172" spans="2:16" x14ac:dyDescent="0.35">
      <c r="B172" t="s">
        <v>73</v>
      </c>
      <c r="C172" t="s">
        <v>74</v>
      </c>
      <c r="D172" t="s">
        <v>385</v>
      </c>
      <c r="E172" t="s">
        <v>26</v>
      </c>
      <c r="F172" t="s">
        <v>369</v>
      </c>
      <c r="G172" s="88" cm="1">
        <f t="array" ref="G172">IFERROR(INDEX('ASTI values'!B$4:B$93,MATCH(Assumptions!$B172,'ASTI values'!$A$4:$A$93,),)/100,INDEX($C$32:$C$42,MATCH($E172,$B$32:$B$42,),))</f>
        <v>5.6998559532003799E-3</v>
      </c>
      <c r="H172" s="88" cm="1">
        <f t="array" ref="H172">IFERROR(INDEX('ASTI values'!C$4:C$93,MATCH(Assumptions!$B172,'ASTI values'!$A$4:$A$93,),)/100,INDEX($C$32:$C$42,MATCH($E172,$B$32:$B$42,),))</f>
        <v>5.5079773951821299E-3</v>
      </c>
      <c r="I172" s="88" cm="1">
        <f t="array" ref="I172">IFERROR(INDEX('ASTI values'!D$4:D$93,MATCH(Assumptions!$B172,'ASTI values'!$A$4:$A$93,),)/100,INDEX($C$32:$C$42,MATCH($E172,$B$32:$B$42,),))</f>
        <v>4.68445669912863E-3</v>
      </c>
      <c r="J172" s="88" cm="1">
        <f t="array" ref="J172">IFERROR(INDEX('ASTI values'!E$4:E$93,MATCH(Assumptions!$B172,'ASTI values'!$A$4:$A$93,),)/100,INDEX($C$32:$C$42,MATCH($E172,$B$32:$B$42,),))</f>
        <v>4.4125987055906798E-3</v>
      </c>
      <c r="K172" s="88" cm="1">
        <f t="array" ref="K172">IFERROR(INDEX('ASTI values'!F$4:F$93,MATCH(Assumptions!$B172,'ASTI values'!$A$4:$A$93,),)/100,INDEX($C$32:$C$42,MATCH($E172,$B$32:$B$42,),))</f>
        <v>4.9715146240428103E-3</v>
      </c>
      <c r="L172" s="88" cm="1">
        <f t="array" ref="L172">IFERROR(INDEX('ASTI values'!G$4:G$93,MATCH(Assumptions!$B172,'ASTI values'!$A$4:$A$93,),)/100,INDEX($C$32:$C$42,MATCH($E172,$B$32:$B$42,),))</f>
        <v>3.5494969721881699E-3</v>
      </c>
      <c r="M172" s="88" cm="1">
        <f t="array" ref="M172">IFERROR(INDEX('ASTI values'!H$4:H$93,MATCH(Assumptions!$B172,'ASTI values'!$A$4:$A$93,),)/100,INDEX($C$32:$C$42,MATCH($E172,$B$32:$B$42,),))</f>
        <v>3.9351619070126997E-3</v>
      </c>
      <c r="N172" s="89" cm="1">
        <f t="array" ref="N172">IF(IFERROR(INDEX('ASTI values'!I$4:I$93,MATCH(Assumptions!$B172,'ASTI values'!$A$4:$A$93,),)/100,INDEX($C$32:$C$42,MATCH($E172,$B$32:$B$42,),))=0,AVERAGE($G172:M172),IFERROR(INDEX('ASTI values'!I$4:I$93,MATCH(Assumptions!$B172,'ASTI values'!$A$4:$A$93,),)/100,INDEX($C$32:$C$42,MATCH($E172,$B$32:$B$42,),)))</f>
        <v>4.6801517509064998E-3</v>
      </c>
      <c r="O172" s="89" cm="1">
        <f t="array" ref="O172">IF(IFERROR(INDEX('ASTI values'!J$4:J$93,MATCH(Assumptions!$B172,'ASTI values'!$A$4:$A$93,),)/100,INDEX($C$32:$C$42,MATCH($E172,$B$32:$B$42,),))=0,AVERAGE($G172:N172),IFERROR(INDEX('ASTI values'!J$4:J$93,MATCH(Assumptions!$B172,'ASTI values'!$A$4:$A$93,),)/100,INDEX($C$32:$C$42,MATCH($E172,$B$32:$B$42,),)))</f>
        <v>4.6801517509064998E-3</v>
      </c>
      <c r="P172" s="89" cm="1">
        <f t="array" ref="P172">IF(IFERROR(INDEX('ASTI values'!K$4:K$93,MATCH(Assumptions!$B172,'ASTI values'!$A$4:$A$93,),)/100,INDEX($C$32:$C$42,MATCH($E172,$B$32:$B$42,),))=0,AVERAGE($G172:O172),IFERROR(INDEX('ASTI values'!K$4:K$93,MATCH(Assumptions!$B172,'ASTI values'!$A$4:$A$93,),)/100,INDEX($C$32:$C$42,MATCH($E172,$B$32:$B$42,),)))</f>
        <v>4.6801517509064998E-3</v>
      </c>
    </row>
    <row r="173" spans="2:16" x14ac:dyDescent="0.35">
      <c r="B173" t="s">
        <v>75</v>
      </c>
      <c r="C173" t="s">
        <v>76</v>
      </c>
      <c r="D173" t="s">
        <v>379</v>
      </c>
      <c r="E173" t="s">
        <v>26</v>
      </c>
      <c r="F173" t="s">
        <v>369</v>
      </c>
      <c r="G173" s="88" cm="1">
        <f t="array" ref="G173">IFERROR(INDEX('ASTI values'!B$4:B$93,MATCH(Assumptions!$B173,'ASTI values'!$A$4:$A$93,),)/100,INDEX($C$32:$C$42,MATCH($E173,$B$32:$B$42,),))</f>
        <v>1.04989910040176E-2</v>
      </c>
      <c r="H173" s="88" cm="1">
        <f t="array" ref="H173">IFERROR(INDEX('ASTI values'!C$4:C$93,MATCH(Assumptions!$B173,'ASTI values'!$A$4:$A$93,),)/100,INDEX($C$32:$C$42,MATCH($E173,$B$32:$B$42,),))</f>
        <v>1.09066873360516E-2</v>
      </c>
      <c r="I173" s="88" cm="1">
        <f t="array" ref="I173">IFERROR(INDEX('ASTI values'!D$4:D$93,MATCH(Assumptions!$B173,'ASTI values'!$A$4:$A$93,),)/100,INDEX($C$32:$C$42,MATCH($E173,$B$32:$B$42,),))</f>
        <v>1.0980289375665699E-2</v>
      </c>
      <c r="J173" s="88" cm="1">
        <f t="array" ref="J173">IFERROR(INDEX('ASTI values'!E$4:E$93,MATCH(Assumptions!$B173,'ASTI values'!$A$4:$A$93,),)/100,INDEX($C$32:$C$42,MATCH($E173,$B$32:$B$42,),))</f>
        <v>8.2706112473970601E-3</v>
      </c>
      <c r="K173" s="88" cm="1">
        <f t="array" ref="K173">IFERROR(INDEX('ASTI values'!F$4:F$93,MATCH(Assumptions!$B173,'ASTI values'!$A$4:$A$93,),)/100,INDEX($C$32:$C$42,MATCH($E173,$B$32:$B$42,),))</f>
        <v>8.630128383884739E-3</v>
      </c>
      <c r="L173" s="88" cm="1">
        <f t="array" ref="L173">IFERROR(INDEX('ASTI values'!G$4:G$93,MATCH(Assumptions!$B173,'ASTI values'!$A$4:$A$93,),)/100,INDEX($C$32:$C$42,MATCH($E173,$B$32:$B$42,),))</f>
        <v>1.11863190392758E-2</v>
      </c>
      <c r="M173" s="88" cm="1">
        <f t="array" ref="M173">IFERROR(INDEX('ASTI values'!H$4:H$93,MATCH(Assumptions!$B173,'ASTI values'!$A$4:$A$93,),)/100,INDEX($C$32:$C$42,MATCH($E173,$B$32:$B$42,),))</f>
        <v>1.1663046501197101E-2</v>
      </c>
      <c r="N173" s="89" cm="1">
        <f t="array" ref="N173">IF(IFERROR(INDEX('ASTI values'!I$4:I$93,MATCH(Assumptions!$B173,'ASTI values'!$A$4:$A$93,),)/100,INDEX($C$32:$C$42,MATCH($E173,$B$32:$B$42,),))=0,AVERAGE($G173:M173),IFERROR(INDEX('ASTI values'!I$4:I$93,MATCH(Assumptions!$B173,'ASTI values'!$A$4:$A$93,),)/100,INDEX($C$32:$C$42,MATCH($E173,$B$32:$B$42,),)))</f>
        <v>1.0305153269641371E-2</v>
      </c>
      <c r="O173" s="89" cm="1">
        <f t="array" ref="O173">IF(IFERROR(INDEX('ASTI values'!J$4:J$93,MATCH(Assumptions!$B173,'ASTI values'!$A$4:$A$93,),)/100,INDEX($C$32:$C$42,MATCH($E173,$B$32:$B$42,),))=0,AVERAGE($G173:N173),IFERROR(INDEX('ASTI values'!J$4:J$93,MATCH(Assumptions!$B173,'ASTI values'!$A$4:$A$93,),)/100,INDEX($C$32:$C$42,MATCH($E173,$B$32:$B$42,),)))</f>
        <v>1.0305153269641371E-2</v>
      </c>
      <c r="P173" s="89" cm="1">
        <f t="array" ref="P173">IF(IFERROR(INDEX('ASTI values'!K$4:K$93,MATCH(Assumptions!$B173,'ASTI values'!$A$4:$A$93,),)/100,INDEX($C$32:$C$42,MATCH($E173,$B$32:$B$42,),))=0,AVERAGE($G173:O173),IFERROR(INDEX('ASTI values'!K$4:K$93,MATCH(Assumptions!$B173,'ASTI values'!$A$4:$A$93,),)/100,INDEX($C$32:$C$42,MATCH($E173,$B$32:$B$42,),)))</f>
        <v>1.0305153269641371E-2</v>
      </c>
    </row>
    <row r="174" spans="2:16" x14ac:dyDescent="0.35">
      <c r="B174" s="12" t="s">
        <v>77</v>
      </c>
      <c r="C174" t="s">
        <v>78</v>
      </c>
      <c r="D174" t="s">
        <v>388</v>
      </c>
      <c r="E174" t="s">
        <v>388</v>
      </c>
      <c r="F174" t="s">
        <v>367</v>
      </c>
      <c r="G174" s="88" cm="1">
        <f t="array" ref="G174">IFERROR(INDEX('ASTI values'!B$4:B$93,MATCH(Assumptions!$B174,'ASTI values'!$A$4:$A$93,),)/100,INDEX($C$32:$C$42,MATCH($E174,$B$32:$B$42,),))</f>
        <v>1.7555244105418898E-3</v>
      </c>
      <c r="H174" s="88" cm="1">
        <f t="array" ref="H174">IFERROR(INDEX('ASTI values'!C$4:C$93,MATCH(Assumptions!$B174,'ASTI values'!$A$4:$A$93,),)/100,INDEX($C$32:$C$42,MATCH($E174,$B$32:$B$42,),))</f>
        <v>1.77754727746952E-3</v>
      </c>
      <c r="I174" s="88" cm="1">
        <f t="array" ref="I174">IFERROR(INDEX('ASTI values'!D$4:D$93,MATCH(Assumptions!$B174,'ASTI values'!$A$4:$A$93,),)/100,INDEX($C$32:$C$42,MATCH($E174,$B$32:$B$42,),))</f>
        <v>1.88732650579706E-3</v>
      </c>
      <c r="J174" s="88" cm="1">
        <f t="array" ref="J174">IFERROR(INDEX('ASTI values'!E$4:E$93,MATCH(Assumptions!$B174,'ASTI values'!$A$4:$A$93,),)/100,INDEX($C$32:$C$42,MATCH($E174,$B$32:$B$42,),))</f>
        <v>1.9586720772966902E-3</v>
      </c>
      <c r="K174" s="88" cm="1">
        <f t="array" ref="K174">IFERROR(INDEX('ASTI values'!F$4:F$93,MATCH(Assumptions!$B174,'ASTI values'!$A$4:$A$93,),)/100,INDEX($C$32:$C$42,MATCH($E174,$B$32:$B$42,),))</f>
        <v>2.3350403136983499E-3</v>
      </c>
      <c r="L174" s="88" cm="1">
        <f t="array" ref="L174">IFERROR(INDEX('ASTI values'!G$4:G$93,MATCH(Assumptions!$B174,'ASTI values'!$A$4:$A$93,),)/100,INDEX($C$32:$C$42,MATCH($E174,$B$32:$B$42,),))</f>
        <v>2.2517735902327701E-3</v>
      </c>
      <c r="M174" s="88" cm="1">
        <f t="array" ref="M174">IFERROR(INDEX('ASTI values'!H$4:H$93,MATCH(Assumptions!$B174,'ASTI values'!$A$4:$A$93,),)/100,INDEX($C$32:$C$42,MATCH($E174,$B$32:$B$42,),))</f>
        <v>2.40559908663909E-3</v>
      </c>
      <c r="N174" s="88" cm="1">
        <f t="array" ref="N174">IFERROR(INDEX('ASTI values'!I$4:I$93,MATCH(Assumptions!$B174,'ASTI values'!$A$4:$A$93,),)/100,INDEX($C$32:$C$42,MATCH($E174,$B$32:$B$42,),))</f>
        <v>2.2317998018692802E-3</v>
      </c>
      <c r="O174" s="88" cm="1">
        <f t="array" ref="O174">IFERROR(INDEX('ASTI values'!J$4:J$93,MATCH(Assumptions!$B174,'ASTI values'!$A$4:$A$93,),)/100,INDEX($C$32:$C$42,MATCH($E174,$B$32:$B$42,),))</f>
        <v>0</v>
      </c>
      <c r="P174" s="88" cm="1">
        <f t="array" ref="P174">IFERROR(INDEX('ASTI values'!K$4:K$93,MATCH(Assumptions!$B174,'ASTI values'!$A$4:$A$93,),)/100,INDEX($C$32:$C$42,MATCH($E174,$B$32:$B$42,),))</f>
        <v>0</v>
      </c>
    </row>
    <row r="175" spans="2:16" x14ac:dyDescent="0.35">
      <c r="B175" s="12" t="s">
        <v>80</v>
      </c>
      <c r="C175" t="s">
        <v>81</v>
      </c>
      <c r="D175" t="s">
        <v>373</v>
      </c>
      <c r="E175" t="s">
        <v>26</v>
      </c>
      <c r="F175" t="s">
        <v>369</v>
      </c>
      <c r="G175" s="89">
        <v>3.4397940364280428E-3</v>
      </c>
      <c r="H175" s="89" cm="1">
        <f t="array" ref="H175">IF(IFERROR(INDEX('ASTI values'!C$4:C$93,MATCH(Assumptions!$B175,'ASTI values'!$A$4:$A$93,),)/100,INDEX($C$32:$C$42,MATCH($E175,$B$32:$B$42,),))=0,AVERAGE($G175:G175),IFERROR(INDEX('ASTI values'!C$4:C$93,MATCH(Assumptions!$B175,'ASTI values'!$A$4:$A$93,),)/100,INDEX($C$32:$C$42,MATCH($E175,$B$32:$B$42,),)))</f>
        <v>3.4397940364280428E-3</v>
      </c>
      <c r="I175" s="88" cm="1">
        <f t="array" ref="I175">IFERROR(INDEX('ASTI values'!D$4:D$93,MATCH(Assumptions!$B175,'ASTI values'!$A$4:$A$93,),)/100,INDEX($C$32:$C$42,MATCH($E175,$B$32:$B$42,),))</f>
        <v>3.4626777287556001E-3</v>
      </c>
      <c r="J175" s="88" cm="1">
        <f t="array" ref="J175">IFERROR(INDEX('ASTI values'!E$4:E$93,MATCH(Assumptions!$B175,'ASTI values'!$A$4:$A$93,),)/100,INDEX($C$32:$C$42,MATCH($E175,$B$32:$B$42,),))</f>
        <v>2.8326788511935704E-3</v>
      </c>
      <c r="K175" s="88" cm="1">
        <f t="array" ref="K175">IFERROR(INDEX('ASTI values'!F$4:F$93,MATCH(Assumptions!$B175,'ASTI values'!$A$4:$A$93,),)/100,INDEX($C$32:$C$42,MATCH($E175,$B$32:$B$42,),))</f>
        <v>3.6503258761345601E-3</v>
      </c>
      <c r="L175" s="88" cm="1">
        <f t="array" ref="L175">IFERROR(INDEX('ASTI values'!G$4:G$93,MATCH(Assumptions!$B175,'ASTI values'!$A$4:$A$93,),)/100,INDEX($C$32:$C$42,MATCH($E175,$B$32:$B$42,),))</f>
        <v>3.8134936896284401E-3</v>
      </c>
      <c r="M175" s="89" cm="1">
        <f t="array" ref="M175">IF(IFERROR(INDEX('ASTI values'!H$4:H$93,MATCH(Assumptions!$B175,'ASTI values'!$A$4:$A$93,),)/100,INDEX($C$32:$C$42,MATCH($E175,$B$32:$B$42,),))=0,AVERAGE($G175:L175),IFERROR(INDEX('ASTI values'!H$4:H$93,MATCH(Assumptions!$B175,'ASTI values'!$A$4:$A$93,),)/100,INDEX($C$32:$C$42,MATCH($E175,$B$32:$B$42,),)))</f>
        <v>3.4397940364280428E-3</v>
      </c>
      <c r="N175" s="89" cm="1">
        <f t="array" ref="N175">IF(IFERROR(INDEX('ASTI values'!I$4:I$93,MATCH(Assumptions!$B175,'ASTI values'!$A$4:$A$93,),)/100,INDEX($C$32:$C$42,MATCH($E175,$B$32:$B$42,),))=0,AVERAGE($G175:M175),IFERROR(INDEX('ASTI values'!I$4:I$93,MATCH(Assumptions!$B175,'ASTI values'!$A$4:$A$93,),)/100,INDEX($C$32:$C$42,MATCH($E175,$B$32:$B$42,),)))</f>
        <v>3.4397940364280432E-3</v>
      </c>
      <c r="O175" s="89" cm="1">
        <f t="array" ref="O175">IF(IFERROR(INDEX('ASTI values'!J$4:J$93,MATCH(Assumptions!$B175,'ASTI values'!$A$4:$A$93,),)/100,INDEX($C$32:$C$42,MATCH($E175,$B$32:$B$42,),))=0,AVERAGE($G175:N175),IFERROR(INDEX('ASTI values'!J$4:J$93,MATCH(Assumptions!$B175,'ASTI values'!$A$4:$A$93,),)/100,INDEX($C$32:$C$42,MATCH($E175,$B$32:$B$42,),)))</f>
        <v>3.4397940364280432E-3</v>
      </c>
      <c r="P175" s="89" cm="1">
        <f t="array" ref="P175">IF(IFERROR(INDEX('ASTI values'!K$4:K$93,MATCH(Assumptions!$B175,'ASTI values'!$A$4:$A$93,),)/100,INDEX($C$32:$C$42,MATCH($E175,$B$32:$B$42,),))=0,AVERAGE($G175:O175),IFERROR(INDEX('ASTI values'!K$4:K$93,MATCH(Assumptions!$B175,'ASTI values'!$A$4:$A$93,),)/100,INDEX($C$32:$C$42,MATCH($E175,$B$32:$B$42,),)))</f>
        <v>3.4397940364280432E-3</v>
      </c>
    </row>
    <row r="176" spans="2:16" x14ac:dyDescent="0.35">
      <c r="B176" t="s">
        <v>85</v>
      </c>
      <c r="C176" t="s">
        <v>86</v>
      </c>
      <c r="D176" t="s">
        <v>373</v>
      </c>
      <c r="E176" t="s">
        <v>26</v>
      </c>
      <c r="F176" t="s">
        <v>369</v>
      </c>
      <c r="G176" s="88" cm="1">
        <f t="array" ref="G176">IFERROR(INDEX('ASTI values'!B$4:B$93,MATCH(Assumptions!$B176,'ASTI values'!$A$4:$A$93,),)/100,INDEX($C$32:$C$42,MATCH($E176,$B$32:$B$42,),))</f>
        <v>1.3846565335712598E-3</v>
      </c>
      <c r="H176" s="88" cm="1">
        <f t="array" ref="H176">IFERROR(INDEX('ASTI values'!C$4:C$93,MATCH(Assumptions!$B176,'ASTI values'!$A$4:$A$93,),)/100,INDEX($C$32:$C$42,MATCH($E176,$B$32:$B$42,),))</f>
        <v>1.63652116871323E-3</v>
      </c>
      <c r="I176" s="88" cm="1">
        <f t="array" ref="I176">IFERROR(INDEX('ASTI values'!D$4:D$93,MATCH(Assumptions!$B176,'ASTI values'!$A$4:$A$93,),)/100,INDEX($C$32:$C$42,MATCH($E176,$B$32:$B$42,),))</f>
        <v>1.7378017878205601E-3</v>
      </c>
      <c r="J176" s="88" cm="1">
        <f t="array" ref="J176">IFERROR(INDEX('ASTI values'!E$4:E$93,MATCH(Assumptions!$B176,'ASTI values'!$A$4:$A$93,),)/100,INDEX($C$32:$C$42,MATCH($E176,$B$32:$B$42,),))</f>
        <v>2.94483427718726E-3</v>
      </c>
      <c r="K176" s="88" cm="1">
        <f t="array" ref="K176">IFERROR(INDEX('ASTI values'!F$4:F$93,MATCH(Assumptions!$B176,'ASTI values'!$A$4:$A$93,),)/100,INDEX($C$32:$C$42,MATCH($E176,$B$32:$B$42,),))</f>
        <v>2.869228227961E-3</v>
      </c>
      <c r="L176" s="88" cm="1">
        <f t="array" ref="L176">IFERROR(INDEX('ASTI values'!G$4:G$93,MATCH(Assumptions!$B176,'ASTI values'!$A$4:$A$93,),)/100,INDEX($C$32:$C$42,MATCH($E176,$B$32:$B$42,),))</f>
        <v>4.5246785973494805E-3</v>
      </c>
      <c r="M176" s="88" cm="1">
        <f t="array" ref="M176">IFERROR(INDEX('ASTI values'!H$4:H$93,MATCH(Assumptions!$B176,'ASTI values'!$A$4:$A$93,),)/100,INDEX($C$32:$C$42,MATCH($E176,$B$32:$B$42,),))</f>
        <v>4.0461476423885104E-3</v>
      </c>
      <c r="N176" s="89" cm="1">
        <f t="array" ref="N176">IF(IFERROR(INDEX('ASTI values'!I$4:I$93,MATCH(Assumptions!$B176,'ASTI values'!$A$4:$A$93,),)/100,INDEX($C$32:$C$42,MATCH($E176,$B$32:$B$42,),))=0,AVERAGE($G176:M176),IFERROR(INDEX('ASTI values'!I$4:I$93,MATCH(Assumptions!$B176,'ASTI values'!$A$4:$A$93,),)/100,INDEX($C$32:$C$42,MATCH($E176,$B$32:$B$42,),)))</f>
        <v>2.7348383192844715E-3</v>
      </c>
      <c r="O176" s="89" cm="1">
        <f t="array" ref="O176">IF(IFERROR(INDEX('ASTI values'!J$4:J$93,MATCH(Assumptions!$B176,'ASTI values'!$A$4:$A$93,),)/100,INDEX($C$32:$C$42,MATCH($E176,$B$32:$B$42,),))=0,AVERAGE($G176:N176),IFERROR(INDEX('ASTI values'!J$4:J$93,MATCH(Assumptions!$B176,'ASTI values'!$A$4:$A$93,),)/100,INDEX($C$32:$C$42,MATCH($E176,$B$32:$B$42,),)))</f>
        <v>2.7348383192844715E-3</v>
      </c>
      <c r="P176" s="89" cm="1">
        <f t="array" ref="P176">IF(IFERROR(INDEX('ASTI values'!K$4:K$93,MATCH(Assumptions!$B176,'ASTI values'!$A$4:$A$93,),)/100,INDEX($C$32:$C$42,MATCH($E176,$B$32:$B$42,),))=0,AVERAGE($G176:O176),IFERROR(INDEX('ASTI values'!K$4:K$93,MATCH(Assumptions!$B176,'ASTI values'!$A$4:$A$93,),)/100,INDEX($C$32:$C$42,MATCH($E176,$B$32:$B$42,),)))</f>
        <v>2.7348383192844715E-3</v>
      </c>
    </row>
    <row r="177" spans="2:16" x14ac:dyDescent="0.35">
      <c r="B177" s="12" t="s">
        <v>389</v>
      </c>
      <c r="C177" t="s">
        <v>390</v>
      </c>
      <c r="D177" t="s">
        <v>373</v>
      </c>
      <c r="E177" t="s">
        <v>26</v>
      </c>
      <c r="F177" t="s">
        <v>369</v>
      </c>
      <c r="G177" s="88" cm="1">
        <f t="array" ref="G177">IFERROR(INDEX('ASTI values'!B$4:B$93,MATCH(Assumptions!$B177,'ASTI values'!$A$4:$A$93,),)/100,INDEX($C$32:$C$42,MATCH($E177,$B$32:$B$42,),))</f>
        <v>1.17266026214329E-3</v>
      </c>
      <c r="H177" s="88" cm="1">
        <f t="array" ref="H177">IFERROR(INDEX('ASTI values'!C$4:C$93,MATCH(Assumptions!$B177,'ASTI values'!$A$4:$A$93,),)/100,INDEX($C$32:$C$42,MATCH($E177,$B$32:$B$42,),))</f>
        <v>1.2805086670033699E-3</v>
      </c>
      <c r="I177" s="88" cm="1">
        <f t="array" ref="I177">IFERROR(INDEX('ASTI values'!D$4:D$93,MATCH(Assumptions!$B177,'ASTI values'!$A$4:$A$93,),)/100,INDEX($C$32:$C$42,MATCH($E177,$B$32:$B$42,),))</f>
        <v>1.20473216513384E-3</v>
      </c>
      <c r="J177" s="88" cm="1">
        <f t="array" ref="J177">IFERROR(INDEX('ASTI values'!E$4:E$93,MATCH(Assumptions!$B177,'ASTI values'!$A$4:$A$93,),)/100,INDEX($C$32:$C$42,MATCH($E177,$B$32:$B$42,),))</f>
        <v>1.0468048417391399E-3</v>
      </c>
      <c r="K177" s="88" cm="1">
        <f t="array" ref="K177">IFERROR(INDEX('ASTI values'!F$4:F$93,MATCH(Assumptions!$B177,'ASTI values'!$A$4:$A$93,),)/100,INDEX($C$32:$C$42,MATCH($E177,$B$32:$B$42,),))</f>
        <v>8.8488531228237397E-4</v>
      </c>
      <c r="L177" s="88" cm="1">
        <f t="array" ref="L177">IFERROR(INDEX('ASTI values'!G$4:G$93,MATCH(Assumptions!$B177,'ASTI values'!$A$4:$A$93,),)/100,INDEX($C$32:$C$42,MATCH($E177,$B$32:$B$42,),))</f>
        <v>6.4733254267808999E-4</v>
      </c>
      <c r="M177" s="88" cm="1">
        <f t="array" ref="M177">IFERROR(INDEX('ASTI values'!H$4:H$93,MATCH(Assumptions!$B177,'ASTI values'!$A$4:$A$93,),)/100,INDEX($C$32:$C$42,MATCH($E177,$B$32:$B$42,),))</f>
        <v>4.5963350856409999E-4</v>
      </c>
      <c r="N177" s="89" cm="1">
        <f t="array" ref="N177">IF(IFERROR(INDEX('ASTI values'!I$4:I$93,MATCH(Assumptions!$B177,'ASTI values'!$A$4:$A$93,),)/100,INDEX($C$32:$C$42,MATCH($E177,$B$32:$B$42,),))=0,AVERAGE($G177:M177),IFERROR(INDEX('ASTI values'!I$4:I$93,MATCH(Assumptions!$B177,'ASTI values'!$A$4:$A$93,),)/100,INDEX($C$32:$C$42,MATCH($E177,$B$32:$B$42,),)))</f>
        <v>9.5665104279202913E-4</v>
      </c>
      <c r="O177" s="89" cm="1">
        <f t="array" ref="O177">IF(IFERROR(INDEX('ASTI values'!J$4:J$93,MATCH(Assumptions!$B177,'ASTI values'!$A$4:$A$93,),)/100,INDEX($C$32:$C$42,MATCH($E177,$B$32:$B$42,),))=0,AVERAGE($G177:N177),IFERROR(INDEX('ASTI values'!J$4:J$93,MATCH(Assumptions!$B177,'ASTI values'!$A$4:$A$93,),)/100,INDEX($C$32:$C$42,MATCH($E177,$B$32:$B$42,),)))</f>
        <v>9.5665104279202913E-4</v>
      </c>
      <c r="P177" s="89" cm="1">
        <f t="array" ref="P177">IF(IFERROR(INDEX('ASTI values'!K$4:K$93,MATCH(Assumptions!$B177,'ASTI values'!$A$4:$A$93,),)/100,INDEX($C$32:$C$42,MATCH($E177,$B$32:$B$42,),))=0,AVERAGE($G177:O177),IFERROR(INDEX('ASTI values'!K$4:K$93,MATCH(Assumptions!$B177,'ASTI values'!$A$4:$A$93,),)/100,INDEX($C$32:$C$42,MATCH($E177,$B$32:$B$42,),)))</f>
        <v>9.5665104279202913E-4</v>
      </c>
    </row>
    <row r="178" spans="2:16" x14ac:dyDescent="0.35">
      <c r="B178" t="s">
        <v>87</v>
      </c>
      <c r="C178" t="s">
        <v>88</v>
      </c>
      <c r="D178" t="s">
        <v>374</v>
      </c>
      <c r="E178" t="s">
        <v>375</v>
      </c>
      <c r="F178" t="s">
        <v>374</v>
      </c>
      <c r="G178" s="88" cm="1">
        <f t="array" ref="G178">IFERROR(INDEX('ASTI values'!B$4:B$93,MATCH(Assumptions!$B178,'ASTI values'!$A$4:$A$93,),)/100,INDEX($C$32:$C$42,MATCH($E178,$B$32:$B$42,),))</f>
        <v>1.7785415002964898E-2</v>
      </c>
      <c r="H178" s="88" cm="1">
        <f t="array" ref="H178">IFERROR(INDEX('ASTI values'!C$4:C$93,MATCH(Assumptions!$B178,'ASTI values'!$A$4:$A$93,),)/100,INDEX($C$32:$C$42,MATCH($E178,$B$32:$B$42,),))</f>
        <v>1.5663306197263901E-2</v>
      </c>
      <c r="I178" s="88" cm="1">
        <f t="array" ref="I178">IFERROR(INDEX('ASTI values'!D$4:D$93,MATCH(Assumptions!$B178,'ASTI values'!$A$4:$A$93,),)/100,INDEX($C$32:$C$42,MATCH($E178,$B$32:$B$42,),))</f>
        <v>1.7742493295108398E-2</v>
      </c>
      <c r="J178" s="88" cm="1">
        <f t="array" ref="J178">IFERROR(INDEX('ASTI values'!E$4:E$93,MATCH(Assumptions!$B178,'ASTI values'!$A$4:$A$93,),)/100,INDEX($C$32:$C$42,MATCH($E178,$B$32:$B$42,),))</f>
        <v>1.6459711323443201E-2</v>
      </c>
      <c r="K178" s="89" cm="1">
        <f t="array" ref="K178">IF(IFERROR(INDEX('ASTI values'!F$4:F$93,MATCH(Assumptions!$B178,'ASTI values'!$A$4:$A$93,),)/100,INDEX($C$32:$C$42,MATCH($E178,$B$32:$B$42,),))=0,AVERAGE($G178:J178),IFERROR(INDEX('ASTI values'!F$4:F$93,MATCH(Assumptions!$B178,'ASTI values'!$A$4:$A$93,),)/100,INDEX($C$32:$C$42,MATCH($E178,$B$32:$B$42,),)))</f>
        <v>1.6912731454695101E-2</v>
      </c>
      <c r="L178" s="89" cm="1">
        <f t="array" ref="L178">IF(IFERROR(INDEX('ASTI values'!G$4:G$93,MATCH(Assumptions!$B178,'ASTI values'!$A$4:$A$93,),)/100,INDEX($C$32:$C$42,MATCH($E178,$B$32:$B$42,),))=0,AVERAGE($G178:K178),IFERROR(INDEX('ASTI values'!G$4:G$93,MATCH(Assumptions!$B178,'ASTI values'!$A$4:$A$93,),)/100,INDEX($C$32:$C$42,MATCH($E178,$B$32:$B$42,),)))</f>
        <v>1.6912731454695101E-2</v>
      </c>
      <c r="M178" s="89" cm="1">
        <f t="array" ref="M178">IF(IFERROR(INDEX('ASTI values'!H$4:H$93,MATCH(Assumptions!$B178,'ASTI values'!$A$4:$A$93,),)/100,INDEX($C$32:$C$42,MATCH($E178,$B$32:$B$42,),))=0,AVERAGE($G178:L178),IFERROR(INDEX('ASTI values'!H$4:H$93,MATCH(Assumptions!$B178,'ASTI values'!$A$4:$A$93,),)/100,INDEX($C$32:$C$42,MATCH($E178,$B$32:$B$42,),)))</f>
        <v>1.6912731454695101E-2</v>
      </c>
      <c r="N178" s="89" cm="1">
        <f t="array" ref="N178">IF(IFERROR(INDEX('ASTI values'!I$4:I$93,MATCH(Assumptions!$B178,'ASTI values'!$A$4:$A$93,),)/100,INDEX($C$32:$C$42,MATCH($E178,$B$32:$B$42,),))=0,AVERAGE($G178:M178),IFERROR(INDEX('ASTI values'!I$4:I$93,MATCH(Assumptions!$B178,'ASTI values'!$A$4:$A$93,),)/100,INDEX($C$32:$C$42,MATCH($E178,$B$32:$B$42,),)))</f>
        <v>1.6912731454695101E-2</v>
      </c>
      <c r="O178" s="89" cm="1">
        <f t="array" ref="O178">IF(IFERROR(INDEX('ASTI values'!J$4:J$93,MATCH(Assumptions!$B178,'ASTI values'!$A$4:$A$93,),)/100,INDEX($C$32:$C$42,MATCH($E178,$B$32:$B$42,),))=0,AVERAGE($G178:N178),IFERROR(INDEX('ASTI values'!J$4:J$93,MATCH(Assumptions!$B178,'ASTI values'!$A$4:$A$93,),)/100,INDEX($C$32:$C$42,MATCH($E178,$B$32:$B$42,),)))</f>
        <v>1.6912731454695101E-2</v>
      </c>
      <c r="P178" s="89" cm="1">
        <f t="array" ref="P178">IF(IFERROR(INDEX('ASTI values'!K$4:K$93,MATCH(Assumptions!$B178,'ASTI values'!$A$4:$A$93,),)/100,INDEX($C$32:$C$42,MATCH($E178,$B$32:$B$42,),))=0,AVERAGE($G178:O178),IFERROR(INDEX('ASTI values'!K$4:K$93,MATCH(Assumptions!$B178,'ASTI values'!$A$4:$A$93,),)/100,INDEX($C$32:$C$42,MATCH($E178,$B$32:$B$42,),)))</f>
        <v>1.6912731454695101E-2</v>
      </c>
    </row>
    <row r="179" spans="2:16" x14ac:dyDescent="0.35">
      <c r="B179" s="12" t="s">
        <v>93</v>
      </c>
      <c r="C179" t="s">
        <v>94</v>
      </c>
      <c r="D179" t="s">
        <v>374</v>
      </c>
      <c r="E179" t="s">
        <v>375</v>
      </c>
      <c r="F179" t="s">
        <v>374</v>
      </c>
      <c r="G179" s="88" cm="1">
        <f t="array" ref="G179">IFERROR(INDEX('ASTI values'!B$4:B$93,MATCH(Assumptions!$B179,'ASTI values'!$A$4:$A$93,),)/100,INDEX($C$32:$C$42,MATCH($E179,$B$32:$B$42,),))</f>
        <v>5.2151075835640505E-3</v>
      </c>
      <c r="H179" s="88" cm="1">
        <f t="array" ref="H179">IFERROR(INDEX('ASTI values'!C$4:C$93,MATCH(Assumptions!$B179,'ASTI values'!$A$4:$A$93,),)/100,INDEX($C$32:$C$42,MATCH($E179,$B$32:$B$42,),))</f>
        <v>7.3772623733335194E-3</v>
      </c>
      <c r="I179" s="88" cm="1">
        <f t="array" ref="I179">IFERROR(INDEX('ASTI values'!D$4:D$93,MATCH(Assumptions!$B179,'ASTI values'!$A$4:$A$93,),)/100,INDEX($C$32:$C$42,MATCH($E179,$B$32:$B$42,),))</f>
        <v>7.4641515706408501E-3</v>
      </c>
      <c r="J179" s="88" cm="1">
        <f t="array" ref="J179">IFERROR(INDEX('ASTI values'!E$4:E$93,MATCH(Assumptions!$B179,'ASTI values'!$A$4:$A$93,),)/100,INDEX($C$32:$C$42,MATCH($E179,$B$32:$B$42,),))</f>
        <v>7.9367475794828099E-3</v>
      </c>
      <c r="K179" s="89" cm="1">
        <f t="array" ref="K179">IF(IFERROR(INDEX('ASTI values'!F$4:F$93,MATCH(Assumptions!$B179,'ASTI values'!$A$4:$A$93,),)/100,INDEX($C$32:$C$42,MATCH($E179,$B$32:$B$42,),))=0,AVERAGE($G179:J179),IFERROR(INDEX('ASTI values'!F$4:F$93,MATCH(Assumptions!$B179,'ASTI values'!$A$4:$A$93,),)/100,INDEX($C$32:$C$42,MATCH($E179,$B$32:$B$42,),)))</f>
        <v>6.9983172767553075E-3</v>
      </c>
      <c r="L179" s="89" cm="1">
        <f t="array" ref="L179">IF(IFERROR(INDEX('ASTI values'!G$4:G$93,MATCH(Assumptions!$B179,'ASTI values'!$A$4:$A$93,),)/100,INDEX($C$32:$C$42,MATCH($E179,$B$32:$B$42,),))=0,AVERAGE($G179:K179),IFERROR(INDEX('ASTI values'!G$4:G$93,MATCH(Assumptions!$B179,'ASTI values'!$A$4:$A$93,),)/100,INDEX($C$32:$C$42,MATCH($E179,$B$32:$B$42,),)))</f>
        <v>6.9983172767553075E-3</v>
      </c>
      <c r="M179" s="89" cm="1">
        <f t="array" ref="M179">IF(IFERROR(INDEX('ASTI values'!H$4:H$93,MATCH(Assumptions!$B179,'ASTI values'!$A$4:$A$93,),)/100,INDEX($C$32:$C$42,MATCH($E179,$B$32:$B$42,),))=0,AVERAGE($G179:L179),IFERROR(INDEX('ASTI values'!H$4:H$93,MATCH(Assumptions!$B179,'ASTI values'!$A$4:$A$93,),)/100,INDEX($C$32:$C$42,MATCH($E179,$B$32:$B$42,),)))</f>
        <v>6.9983172767553075E-3</v>
      </c>
      <c r="N179" s="89" cm="1">
        <f t="array" ref="N179">IF(IFERROR(INDEX('ASTI values'!I$4:I$93,MATCH(Assumptions!$B179,'ASTI values'!$A$4:$A$93,),)/100,INDEX($C$32:$C$42,MATCH($E179,$B$32:$B$42,),))=0,AVERAGE($G179:M179),IFERROR(INDEX('ASTI values'!I$4:I$93,MATCH(Assumptions!$B179,'ASTI values'!$A$4:$A$93,),)/100,INDEX($C$32:$C$42,MATCH($E179,$B$32:$B$42,),)))</f>
        <v>6.9983172767553083E-3</v>
      </c>
      <c r="O179" s="89" cm="1">
        <f t="array" ref="O179">IF(IFERROR(INDEX('ASTI values'!J$4:J$93,MATCH(Assumptions!$B179,'ASTI values'!$A$4:$A$93,),)/100,INDEX($C$32:$C$42,MATCH($E179,$B$32:$B$42,),))=0,AVERAGE($G179:N179),IFERROR(INDEX('ASTI values'!J$4:J$93,MATCH(Assumptions!$B179,'ASTI values'!$A$4:$A$93,),)/100,INDEX($C$32:$C$42,MATCH($E179,$B$32:$B$42,),)))</f>
        <v>6.9983172767553083E-3</v>
      </c>
      <c r="P179" s="89" cm="1">
        <f t="array" ref="P179">IF(IFERROR(INDEX('ASTI values'!K$4:K$93,MATCH(Assumptions!$B179,'ASTI values'!$A$4:$A$93,),)/100,INDEX($C$32:$C$42,MATCH($E179,$B$32:$B$42,),))=0,AVERAGE($G179:O179),IFERROR(INDEX('ASTI values'!K$4:K$93,MATCH(Assumptions!$B179,'ASTI values'!$A$4:$A$93,),)/100,INDEX($C$32:$C$42,MATCH($E179,$B$32:$B$42,),)))</f>
        <v>6.9983172767553075E-3</v>
      </c>
    </row>
    <row r="180" spans="2:16" x14ac:dyDescent="0.35">
      <c r="B180" s="12" t="s">
        <v>391</v>
      </c>
      <c r="C180" t="s">
        <v>392</v>
      </c>
      <c r="D180" t="s">
        <v>385</v>
      </c>
      <c r="E180" t="s">
        <v>26</v>
      </c>
      <c r="F180" t="s">
        <v>369</v>
      </c>
      <c r="G180" s="88" cm="1">
        <f t="array" ref="G180">IFERROR(INDEX('ASTI values'!B$4:B$93,MATCH(Assumptions!$B180,'ASTI values'!$A$4:$A$93,),)/100,INDEX($C$32:$C$42,MATCH($E180,$B$32:$B$42,),))</f>
        <v>4.0000000000000001E-3</v>
      </c>
      <c r="H180" s="88" cm="1">
        <f t="array" ref="H180">IFERROR(INDEX('ASTI values'!C$4:C$93,MATCH(Assumptions!$B180,'ASTI values'!$A$4:$A$93,),)/100,INDEX($C$32:$C$42,MATCH($E180,$B$32:$B$42,),))</f>
        <v>4.0000000000000001E-3</v>
      </c>
      <c r="I180" s="88" cm="1">
        <f t="array" ref="I180">IFERROR(INDEX('ASTI values'!D$4:D$93,MATCH(Assumptions!$B180,'ASTI values'!$A$4:$A$93,),)/100,INDEX($C$32:$C$42,MATCH($E180,$B$32:$B$42,),))</f>
        <v>4.0000000000000001E-3</v>
      </c>
      <c r="J180" s="88" cm="1">
        <f t="array" ref="J180">IFERROR(INDEX('ASTI values'!E$4:E$93,MATCH(Assumptions!$B180,'ASTI values'!$A$4:$A$93,),)/100,INDEX($C$32:$C$42,MATCH($E180,$B$32:$B$42,),))</f>
        <v>4.0000000000000001E-3</v>
      </c>
      <c r="K180" s="88" cm="1">
        <f t="array" ref="K180">IFERROR(INDEX('ASTI values'!F$4:F$93,MATCH(Assumptions!$B180,'ASTI values'!$A$4:$A$93,),)/100,INDEX($C$32:$C$42,MATCH($E180,$B$32:$B$42,),))</f>
        <v>4.0000000000000001E-3</v>
      </c>
      <c r="L180" s="88" cm="1">
        <f t="array" ref="L180">IFERROR(INDEX('ASTI values'!G$4:G$93,MATCH(Assumptions!$B180,'ASTI values'!$A$4:$A$93,),)/100,INDEX($C$32:$C$42,MATCH($E180,$B$32:$B$42,),))</f>
        <v>4.0000000000000001E-3</v>
      </c>
      <c r="M180" s="88" cm="1">
        <f t="array" ref="M180">IFERROR(INDEX('ASTI values'!H$4:H$93,MATCH(Assumptions!$B180,'ASTI values'!$A$4:$A$93,),)/100,INDEX($C$32:$C$42,MATCH($E180,$B$32:$B$42,),))</f>
        <v>4.0000000000000001E-3</v>
      </c>
      <c r="N180" s="88" cm="1">
        <f t="array" ref="N180">IFERROR(INDEX('ASTI values'!I$4:I$93,MATCH(Assumptions!$B180,'ASTI values'!$A$4:$A$93,),)/100,INDEX($C$32:$C$42,MATCH($E180,$B$32:$B$42,),))</f>
        <v>4.0000000000000001E-3</v>
      </c>
      <c r="O180" s="88" cm="1">
        <f t="array" ref="O180">IFERROR(INDEX('ASTI values'!J$4:J$93,MATCH(Assumptions!$B180,'ASTI values'!$A$4:$A$93,),)/100,INDEX($C$32:$C$42,MATCH($E180,$B$32:$B$42,),))</f>
        <v>4.0000000000000001E-3</v>
      </c>
      <c r="P180" s="88" cm="1">
        <f t="array" ref="P180">IFERROR(INDEX('ASTI values'!K$4:K$93,MATCH(Assumptions!$B180,'ASTI values'!$A$4:$A$93,),)/100,INDEX($C$32:$C$42,MATCH($E180,$B$32:$B$42,),))</f>
        <v>4.0000000000000001E-3</v>
      </c>
    </row>
    <row r="181" spans="2:16" x14ac:dyDescent="0.35">
      <c r="B181" t="s">
        <v>95</v>
      </c>
      <c r="C181" t="s">
        <v>96</v>
      </c>
      <c r="D181" t="s">
        <v>373</v>
      </c>
      <c r="E181" t="s">
        <v>26</v>
      </c>
      <c r="F181" t="s">
        <v>369</v>
      </c>
      <c r="G181" s="88" cm="1">
        <f t="array" ref="G181">IFERROR(INDEX('ASTI values'!B$4:B$93,MATCH(Assumptions!$B181,'ASTI values'!$A$4:$A$93,),)/100,INDEX($C$32:$C$42,MATCH($E181,$B$32:$B$42,),))</f>
        <v>4.0000000000000001E-3</v>
      </c>
      <c r="H181" s="88" cm="1">
        <f t="array" ref="H181">IFERROR(INDEX('ASTI values'!C$4:C$93,MATCH(Assumptions!$B181,'ASTI values'!$A$4:$A$93,),)/100,INDEX($C$32:$C$42,MATCH($E181,$B$32:$B$42,),))</f>
        <v>4.0000000000000001E-3</v>
      </c>
      <c r="I181" s="88" cm="1">
        <f t="array" ref="I181">IFERROR(INDEX('ASTI values'!D$4:D$93,MATCH(Assumptions!$B181,'ASTI values'!$A$4:$A$93,),)/100,INDEX($C$32:$C$42,MATCH($E181,$B$32:$B$42,),))</f>
        <v>4.0000000000000001E-3</v>
      </c>
      <c r="J181" s="88" cm="1">
        <f t="array" ref="J181">IFERROR(INDEX('ASTI values'!E$4:E$93,MATCH(Assumptions!$B181,'ASTI values'!$A$4:$A$93,),)/100,INDEX($C$32:$C$42,MATCH($E181,$B$32:$B$42,),))</f>
        <v>4.0000000000000001E-3</v>
      </c>
      <c r="K181" s="88" cm="1">
        <f t="array" ref="K181">IFERROR(INDEX('ASTI values'!F$4:F$93,MATCH(Assumptions!$B181,'ASTI values'!$A$4:$A$93,),)/100,INDEX($C$32:$C$42,MATCH($E181,$B$32:$B$42,),))</f>
        <v>4.0000000000000001E-3</v>
      </c>
      <c r="L181" s="88" cm="1">
        <f t="array" ref="L181">IFERROR(INDEX('ASTI values'!G$4:G$93,MATCH(Assumptions!$B181,'ASTI values'!$A$4:$A$93,),)/100,INDEX($C$32:$C$42,MATCH($E181,$B$32:$B$42,),))</f>
        <v>4.0000000000000001E-3</v>
      </c>
      <c r="M181" s="88" cm="1">
        <f t="array" ref="M181">IFERROR(INDEX('ASTI values'!H$4:H$93,MATCH(Assumptions!$B181,'ASTI values'!$A$4:$A$93,),)/100,INDEX($C$32:$C$42,MATCH($E181,$B$32:$B$42,),))</f>
        <v>4.0000000000000001E-3</v>
      </c>
      <c r="N181" s="88" cm="1">
        <f t="array" ref="N181">IFERROR(INDEX('ASTI values'!I$4:I$93,MATCH(Assumptions!$B181,'ASTI values'!$A$4:$A$93,),)/100,INDEX($C$32:$C$42,MATCH($E181,$B$32:$B$42,),))</f>
        <v>4.0000000000000001E-3</v>
      </c>
      <c r="O181" s="88" cm="1">
        <f t="array" ref="O181">IFERROR(INDEX('ASTI values'!J$4:J$93,MATCH(Assumptions!$B181,'ASTI values'!$A$4:$A$93,),)/100,INDEX($C$32:$C$42,MATCH($E181,$B$32:$B$42,),))</f>
        <v>4.0000000000000001E-3</v>
      </c>
      <c r="P181" s="88" cm="1">
        <f t="array" ref="P181">IFERROR(INDEX('ASTI values'!K$4:K$93,MATCH(Assumptions!$B181,'ASTI values'!$A$4:$A$93,),)/100,INDEX($C$32:$C$42,MATCH($E181,$B$32:$B$42,),))</f>
        <v>4.0000000000000001E-3</v>
      </c>
    </row>
    <row r="182" spans="2:16" x14ac:dyDescent="0.35">
      <c r="B182" t="s">
        <v>393</v>
      </c>
      <c r="C182" t="s">
        <v>394</v>
      </c>
      <c r="D182" t="s">
        <v>371</v>
      </c>
      <c r="E182" t="s">
        <v>371</v>
      </c>
      <c r="F182" t="s">
        <v>372</v>
      </c>
      <c r="G182" s="88" cm="1">
        <f t="array" ref="G182">IFERROR(INDEX('ASTI values'!B$4:B$93,MATCH(Assumptions!$B182,'ASTI values'!$A$4:$A$93,),)/100,INDEX($C$32:$C$42,MATCH($E182,$B$32:$B$42,),))</f>
        <v>3.4999999999999996E-3</v>
      </c>
      <c r="H182" s="88" cm="1">
        <f t="array" ref="H182">IFERROR(INDEX('ASTI values'!C$4:C$93,MATCH(Assumptions!$B182,'ASTI values'!$A$4:$A$93,),)/100,INDEX($C$32:$C$42,MATCH($E182,$B$32:$B$42,),))</f>
        <v>3.4999999999999996E-3</v>
      </c>
      <c r="I182" s="88" cm="1">
        <f t="array" ref="I182">IFERROR(INDEX('ASTI values'!D$4:D$93,MATCH(Assumptions!$B182,'ASTI values'!$A$4:$A$93,),)/100,INDEX($C$32:$C$42,MATCH($E182,$B$32:$B$42,),))</f>
        <v>3.4999999999999996E-3</v>
      </c>
      <c r="J182" s="88" cm="1">
        <f t="array" ref="J182">IFERROR(INDEX('ASTI values'!E$4:E$93,MATCH(Assumptions!$B182,'ASTI values'!$A$4:$A$93,),)/100,INDEX($C$32:$C$42,MATCH($E182,$B$32:$B$42,),))</f>
        <v>3.4999999999999996E-3</v>
      </c>
      <c r="K182" s="88" cm="1">
        <f t="array" ref="K182">IFERROR(INDEX('ASTI values'!F$4:F$93,MATCH(Assumptions!$B182,'ASTI values'!$A$4:$A$93,),)/100,INDEX($C$32:$C$42,MATCH($E182,$B$32:$B$42,),))</f>
        <v>3.4999999999999996E-3</v>
      </c>
      <c r="L182" s="88" cm="1">
        <f t="array" ref="L182">IFERROR(INDEX('ASTI values'!G$4:G$93,MATCH(Assumptions!$B182,'ASTI values'!$A$4:$A$93,),)/100,INDEX($C$32:$C$42,MATCH($E182,$B$32:$B$42,),))</f>
        <v>3.4999999999999996E-3</v>
      </c>
      <c r="M182" s="88" cm="1">
        <f t="array" ref="M182">IFERROR(INDEX('ASTI values'!H$4:H$93,MATCH(Assumptions!$B182,'ASTI values'!$A$4:$A$93,),)/100,INDEX($C$32:$C$42,MATCH($E182,$B$32:$B$42,),))</f>
        <v>3.4999999999999996E-3</v>
      </c>
      <c r="N182" s="88" cm="1">
        <f t="array" ref="N182">IFERROR(INDEX('ASTI values'!I$4:I$93,MATCH(Assumptions!$B182,'ASTI values'!$A$4:$A$93,),)/100,INDEX($C$32:$C$42,MATCH($E182,$B$32:$B$42,),))</f>
        <v>3.4999999999999996E-3</v>
      </c>
      <c r="O182" s="88" cm="1">
        <f t="array" ref="O182">IFERROR(INDEX('ASTI values'!J$4:J$93,MATCH(Assumptions!$B182,'ASTI values'!$A$4:$A$93,),)/100,INDEX($C$32:$C$42,MATCH($E182,$B$32:$B$42,),))</f>
        <v>3.4999999999999996E-3</v>
      </c>
      <c r="P182" s="88" cm="1">
        <f t="array" ref="P182">IFERROR(INDEX('ASTI values'!K$4:K$93,MATCH(Assumptions!$B182,'ASTI values'!$A$4:$A$93,),)/100,INDEX($C$32:$C$42,MATCH($E182,$B$32:$B$42,),))</f>
        <v>3.4999999999999996E-3</v>
      </c>
    </row>
    <row r="183" spans="2:16" x14ac:dyDescent="0.35">
      <c r="B183" t="s">
        <v>97</v>
      </c>
      <c r="C183" t="s">
        <v>98</v>
      </c>
      <c r="D183" t="s">
        <v>377</v>
      </c>
      <c r="E183" t="s">
        <v>375</v>
      </c>
      <c r="F183" t="s">
        <v>84</v>
      </c>
      <c r="G183" s="88" cm="1">
        <f t="array" ref="G183">IFERROR(INDEX('ASTI values'!B$4:B$93,MATCH(Assumptions!$B183,'ASTI values'!$A$4:$A$93,),)/100,INDEX($C$32:$C$42,MATCH($E183,$B$32:$B$42,),))</f>
        <v>9.8466569274178201E-3</v>
      </c>
      <c r="H183" s="88" cm="1">
        <f t="array" ref="H183">IFERROR(INDEX('ASTI values'!C$4:C$93,MATCH(Assumptions!$B183,'ASTI values'!$A$4:$A$93,),)/100,INDEX($C$32:$C$42,MATCH($E183,$B$32:$B$42,),))</f>
        <v>1.09066245933568E-2</v>
      </c>
      <c r="I183" s="88" cm="1">
        <f t="array" ref="I183">IFERROR(INDEX('ASTI values'!D$4:D$93,MATCH(Assumptions!$B183,'ASTI values'!$A$4:$A$93,),)/100,INDEX($C$32:$C$42,MATCH($E183,$B$32:$B$42,),))</f>
        <v>1.0625109270239299E-2</v>
      </c>
      <c r="J183" s="89" cm="1">
        <f t="array" ref="J183">IF(IFERROR(INDEX('ASTI values'!E$4:E$93,MATCH(Assumptions!$B183,'ASTI values'!$A$4:$A$93,),)/100,INDEX($C$32:$C$42,MATCH($E183,$B$32:$B$42,),))=0,AVERAGE($G183:I183),IFERROR(INDEX('ASTI values'!E$4:E$93,MATCH(Assumptions!$B183,'ASTI values'!$A$4:$A$93,),)/100,INDEX($C$32:$C$42,MATCH($E183,$B$32:$B$42,),)))</f>
        <v>1.0459463597004641E-2</v>
      </c>
      <c r="K183" s="89" cm="1">
        <f t="array" ref="K183">IF(IFERROR(INDEX('ASTI values'!F$4:F$93,MATCH(Assumptions!$B183,'ASTI values'!$A$4:$A$93,),)/100,INDEX($C$32:$C$42,MATCH($E183,$B$32:$B$42,),))=0,AVERAGE($G183:J183),IFERROR(INDEX('ASTI values'!F$4:F$93,MATCH(Assumptions!$B183,'ASTI values'!$A$4:$A$93,),)/100,INDEX($C$32:$C$42,MATCH($E183,$B$32:$B$42,),)))</f>
        <v>1.0459463597004641E-2</v>
      </c>
      <c r="L183" s="89" cm="1">
        <f t="array" ref="L183">IF(IFERROR(INDEX('ASTI values'!G$4:G$93,MATCH(Assumptions!$B183,'ASTI values'!$A$4:$A$93,),)/100,INDEX($C$32:$C$42,MATCH($E183,$B$32:$B$42,),))=0,AVERAGE($G183:K183),IFERROR(INDEX('ASTI values'!G$4:G$93,MATCH(Assumptions!$B183,'ASTI values'!$A$4:$A$93,),)/100,INDEX($C$32:$C$42,MATCH($E183,$B$32:$B$42,),)))</f>
        <v>1.0459463597004641E-2</v>
      </c>
      <c r="M183" s="89" cm="1">
        <f t="array" ref="M183">IF(IFERROR(INDEX('ASTI values'!H$4:H$93,MATCH(Assumptions!$B183,'ASTI values'!$A$4:$A$93,),)/100,INDEX($C$32:$C$42,MATCH($E183,$B$32:$B$42,),))=0,AVERAGE($G183:L183),IFERROR(INDEX('ASTI values'!H$4:H$93,MATCH(Assumptions!$B183,'ASTI values'!$A$4:$A$93,),)/100,INDEX($C$32:$C$42,MATCH($E183,$B$32:$B$42,),)))</f>
        <v>1.0459463597004641E-2</v>
      </c>
      <c r="N183" s="89" cm="1">
        <f t="array" ref="N183">IF(IFERROR(INDEX('ASTI values'!I$4:I$93,MATCH(Assumptions!$B183,'ASTI values'!$A$4:$A$93,),)/100,INDEX($C$32:$C$42,MATCH($E183,$B$32:$B$42,),))=0,AVERAGE($G183:M183),IFERROR(INDEX('ASTI values'!I$4:I$93,MATCH(Assumptions!$B183,'ASTI values'!$A$4:$A$93,),)/100,INDEX($C$32:$C$42,MATCH($E183,$B$32:$B$42,),)))</f>
        <v>1.0459463597004641E-2</v>
      </c>
      <c r="O183" s="89" cm="1">
        <f t="array" ref="O183">IF(IFERROR(INDEX('ASTI values'!J$4:J$93,MATCH(Assumptions!$B183,'ASTI values'!$A$4:$A$93,),)/100,INDEX($C$32:$C$42,MATCH($E183,$B$32:$B$42,),))=0,AVERAGE($G183:N183),IFERROR(INDEX('ASTI values'!J$4:J$93,MATCH(Assumptions!$B183,'ASTI values'!$A$4:$A$93,),)/100,INDEX($C$32:$C$42,MATCH($E183,$B$32:$B$42,),)))</f>
        <v>1.0459463597004641E-2</v>
      </c>
      <c r="P183" s="89" cm="1">
        <f t="array" ref="P183">IF(IFERROR(INDEX('ASTI values'!K$4:K$93,MATCH(Assumptions!$B183,'ASTI values'!$A$4:$A$93,),)/100,INDEX($C$32:$C$42,MATCH($E183,$B$32:$B$42,),))=0,AVERAGE($G183:O183),IFERROR(INDEX('ASTI values'!K$4:K$93,MATCH(Assumptions!$B183,'ASTI values'!$A$4:$A$93,),)/100,INDEX($C$32:$C$42,MATCH($E183,$B$32:$B$42,),)))</f>
        <v>1.0459463597004641E-2</v>
      </c>
    </row>
    <row r="184" spans="2:16" x14ac:dyDescent="0.35">
      <c r="B184" s="12" t="s">
        <v>395</v>
      </c>
      <c r="C184" t="s">
        <v>106</v>
      </c>
      <c r="D184" t="s">
        <v>379</v>
      </c>
      <c r="E184" t="s">
        <v>26</v>
      </c>
      <c r="F184" t="s">
        <v>369</v>
      </c>
      <c r="G184" s="88" cm="1">
        <f t="array" ref="G184">IFERROR(INDEX('ASTI values'!B$4:B$93,MATCH(Assumptions!$B184,'ASTI values'!$A$4:$A$93,),)/100,INDEX($C$32:$C$42,MATCH($E184,$B$32:$B$42,),))</f>
        <v>5.1618310329885697E-3</v>
      </c>
      <c r="H184" s="88" cm="1">
        <f t="array" ref="H184">IFERROR(INDEX('ASTI values'!C$4:C$93,MATCH(Assumptions!$B184,'ASTI values'!$A$4:$A$93,),)/100,INDEX($C$32:$C$42,MATCH($E184,$B$32:$B$42,),))</f>
        <v>5.4256575858869609E-3</v>
      </c>
      <c r="I184" s="88" cm="1">
        <f t="array" ref="I184">IFERROR(INDEX('ASTI values'!D$4:D$93,MATCH(Assumptions!$B184,'ASTI values'!$A$4:$A$93,),)/100,INDEX($C$32:$C$42,MATCH($E184,$B$32:$B$42,),))</f>
        <v>5.7275342608650807E-3</v>
      </c>
      <c r="J184" s="88" cm="1">
        <f t="array" ref="J184">IFERROR(INDEX('ASTI values'!E$4:E$93,MATCH(Assumptions!$B184,'ASTI values'!$A$4:$A$93,),)/100,INDEX($C$32:$C$42,MATCH($E184,$B$32:$B$42,),))</f>
        <v>5.8780503861753895E-3</v>
      </c>
      <c r="K184" s="88" cm="1">
        <f t="array" ref="K184">IFERROR(INDEX('ASTI values'!F$4:F$93,MATCH(Assumptions!$B184,'ASTI values'!$A$4:$A$93,),)/100,INDEX($C$32:$C$42,MATCH($E184,$B$32:$B$42,),))</f>
        <v>5.6422552630510103E-3</v>
      </c>
      <c r="L184" s="88" cm="1">
        <f t="array" ref="L184">IFERROR(INDEX('ASTI values'!G$4:G$93,MATCH(Assumptions!$B184,'ASTI values'!$A$4:$A$93,),)/100,INDEX($C$32:$C$42,MATCH($E184,$B$32:$B$42,),))</f>
        <v>5.4498184257691399E-3</v>
      </c>
      <c r="M184" s="88" cm="1">
        <f t="array" ref="M184">IFERROR(INDEX('ASTI values'!H$4:H$93,MATCH(Assumptions!$B184,'ASTI values'!$A$4:$A$93,),)/100,INDEX($C$32:$C$42,MATCH($E184,$B$32:$B$42,),))</f>
        <v>4.9901836705176297E-3</v>
      </c>
      <c r="N184" s="89" cm="1">
        <f t="array" ref="N184">IF(IFERROR(INDEX('ASTI values'!I$4:I$93,MATCH(Assumptions!$B184,'ASTI values'!$A$4:$A$93,),)/100,INDEX($C$32:$C$42,MATCH($E184,$B$32:$B$42,),))=0,AVERAGE($G184:M184),IFERROR(INDEX('ASTI values'!I$4:I$93,MATCH(Assumptions!$B184,'ASTI values'!$A$4:$A$93,),)/100,INDEX($C$32:$C$42,MATCH($E184,$B$32:$B$42,),)))</f>
        <v>5.4679043750362546E-3</v>
      </c>
      <c r="O184" s="89" cm="1">
        <f t="array" ref="O184">IF(IFERROR(INDEX('ASTI values'!J$4:J$93,MATCH(Assumptions!$B184,'ASTI values'!$A$4:$A$93,),)/100,INDEX($C$32:$C$42,MATCH($E184,$B$32:$B$42,),))=0,AVERAGE($G184:N184),IFERROR(INDEX('ASTI values'!J$4:J$93,MATCH(Assumptions!$B184,'ASTI values'!$A$4:$A$93,),)/100,INDEX($C$32:$C$42,MATCH($E184,$B$32:$B$42,),)))</f>
        <v>5.4679043750362546E-3</v>
      </c>
      <c r="P184" s="89" cm="1">
        <f t="array" ref="P184">IF(IFERROR(INDEX('ASTI values'!K$4:K$93,MATCH(Assumptions!$B184,'ASTI values'!$A$4:$A$93,),)/100,INDEX($C$32:$C$42,MATCH($E184,$B$32:$B$42,),))=0,AVERAGE($G184:O184),IFERROR(INDEX('ASTI values'!K$4:K$93,MATCH(Assumptions!$B184,'ASTI values'!$A$4:$A$93,),)/100,INDEX($C$32:$C$42,MATCH($E184,$B$32:$B$42,),)))</f>
        <v>5.4679043750362546E-3</v>
      </c>
    </row>
    <row r="185" spans="2:16" x14ac:dyDescent="0.35">
      <c r="B185" t="s">
        <v>101</v>
      </c>
      <c r="C185" t="s">
        <v>102</v>
      </c>
      <c r="D185" t="s">
        <v>376</v>
      </c>
      <c r="E185" t="s">
        <v>376</v>
      </c>
      <c r="F185" t="s">
        <v>367</v>
      </c>
      <c r="G185" s="88" cm="1">
        <f t="array" ref="G185">IFERROR(INDEX('ASTI values'!B$4:B$93,MATCH(Assumptions!$B185,'ASTI values'!$A$4:$A$93,),)/100,INDEX($C$32:$C$42,MATCH($E185,$B$32:$B$42,),))</f>
        <v>6.4000000000000003E-3</v>
      </c>
      <c r="H185" s="88" cm="1">
        <f t="array" ref="H185">IFERROR(INDEX('ASTI values'!C$4:C$93,MATCH(Assumptions!$B185,'ASTI values'!$A$4:$A$93,),)/100,INDEX($C$32:$C$42,MATCH($E185,$B$32:$B$42,),))</f>
        <v>6.4000000000000003E-3</v>
      </c>
      <c r="I185" s="88" cm="1">
        <f t="array" ref="I185">IFERROR(INDEX('ASTI values'!D$4:D$93,MATCH(Assumptions!$B185,'ASTI values'!$A$4:$A$93,),)/100,INDEX($C$32:$C$42,MATCH($E185,$B$32:$B$42,),))</f>
        <v>6.4000000000000003E-3</v>
      </c>
      <c r="J185" s="88" cm="1">
        <f t="array" ref="J185">IFERROR(INDEX('ASTI values'!E$4:E$93,MATCH(Assumptions!$B185,'ASTI values'!$A$4:$A$93,),)/100,INDEX($C$32:$C$42,MATCH($E185,$B$32:$B$42,),))</f>
        <v>6.4000000000000003E-3</v>
      </c>
      <c r="K185" s="88" cm="1">
        <f t="array" ref="K185">IFERROR(INDEX('ASTI values'!F$4:F$93,MATCH(Assumptions!$B185,'ASTI values'!$A$4:$A$93,),)/100,INDEX($C$32:$C$42,MATCH($E185,$B$32:$B$42,),))</f>
        <v>6.4000000000000003E-3</v>
      </c>
      <c r="L185" s="88" cm="1">
        <f t="array" ref="L185">IFERROR(INDEX('ASTI values'!G$4:G$93,MATCH(Assumptions!$B185,'ASTI values'!$A$4:$A$93,),)/100,INDEX($C$32:$C$42,MATCH($E185,$B$32:$B$42,),))</f>
        <v>6.4000000000000003E-3</v>
      </c>
      <c r="M185" s="88" cm="1">
        <f t="array" ref="M185">IFERROR(INDEX('ASTI values'!H$4:H$93,MATCH(Assumptions!$B185,'ASTI values'!$A$4:$A$93,),)/100,INDEX($C$32:$C$42,MATCH($E185,$B$32:$B$42,),))</f>
        <v>6.4000000000000003E-3</v>
      </c>
      <c r="N185" s="88" cm="1">
        <f t="array" ref="N185">IFERROR(INDEX('ASTI values'!I$4:I$93,MATCH(Assumptions!$B185,'ASTI values'!$A$4:$A$93,),)/100,INDEX($C$32:$C$42,MATCH($E185,$B$32:$B$42,),))</f>
        <v>6.4000000000000003E-3</v>
      </c>
      <c r="O185" s="88" cm="1">
        <f t="array" ref="O185">IFERROR(INDEX('ASTI values'!J$4:J$93,MATCH(Assumptions!$B185,'ASTI values'!$A$4:$A$93,),)/100,INDEX($C$32:$C$42,MATCH($E185,$B$32:$B$42,),))</f>
        <v>6.4000000000000003E-3</v>
      </c>
      <c r="P185" s="88" cm="1">
        <f t="array" ref="P185">IFERROR(INDEX('ASTI values'!K$4:K$93,MATCH(Assumptions!$B185,'ASTI values'!$A$4:$A$93,),)/100,INDEX($C$32:$C$42,MATCH($E185,$B$32:$B$42,),))</f>
        <v>6.4000000000000003E-3</v>
      </c>
    </row>
    <row r="186" spans="2:16" x14ac:dyDescent="0.35">
      <c r="B186" s="12" t="s">
        <v>471</v>
      </c>
      <c r="C186" t="s">
        <v>396</v>
      </c>
      <c r="D186" t="s">
        <v>397</v>
      </c>
      <c r="E186" t="s">
        <v>397</v>
      </c>
      <c r="F186" t="s">
        <v>367</v>
      </c>
      <c r="G186" s="88" cm="1">
        <f t="array" ref="G186">IFERROR(INDEX('ASTI values'!B$4:B$93,MATCH(Assumptions!$B186,'ASTI values'!$A$4:$A$93,),)/100,INDEX($C$32:$C$42,MATCH($E186,$B$32:$B$42,),))</f>
        <v>3.4999999999999996E-3</v>
      </c>
      <c r="H186" s="88" cm="1">
        <f t="array" ref="H186">IFERROR(INDEX('ASTI values'!C$4:C$93,MATCH(Assumptions!$B186,'ASTI values'!$A$4:$A$93,),)/100,INDEX($C$32:$C$42,MATCH($E186,$B$32:$B$42,),))</f>
        <v>3.4999999999999996E-3</v>
      </c>
      <c r="I186" s="88" cm="1">
        <f t="array" ref="I186">IFERROR(INDEX('ASTI values'!D$4:D$93,MATCH(Assumptions!$B186,'ASTI values'!$A$4:$A$93,),)/100,INDEX($C$32:$C$42,MATCH($E186,$B$32:$B$42,),))</f>
        <v>3.4999999999999996E-3</v>
      </c>
      <c r="J186" s="88" cm="1">
        <f t="array" ref="J186">IFERROR(INDEX('ASTI values'!E$4:E$93,MATCH(Assumptions!$B186,'ASTI values'!$A$4:$A$93,),)/100,INDEX($C$32:$C$42,MATCH($E186,$B$32:$B$42,),))</f>
        <v>3.4999999999999996E-3</v>
      </c>
      <c r="K186" s="88" cm="1">
        <f t="array" ref="K186">IFERROR(INDEX('ASTI values'!F$4:F$93,MATCH(Assumptions!$B186,'ASTI values'!$A$4:$A$93,),)/100,INDEX($C$32:$C$42,MATCH($E186,$B$32:$B$42,),))</f>
        <v>3.4999999999999996E-3</v>
      </c>
      <c r="L186" s="88" cm="1">
        <f t="array" ref="L186">IFERROR(INDEX('ASTI values'!G$4:G$93,MATCH(Assumptions!$B186,'ASTI values'!$A$4:$A$93,),)/100,INDEX($C$32:$C$42,MATCH($E186,$B$32:$B$42,),))</f>
        <v>3.4999999999999996E-3</v>
      </c>
      <c r="M186" s="88" cm="1">
        <f t="array" ref="M186">IFERROR(INDEX('ASTI values'!H$4:H$93,MATCH(Assumptions!$B186,'ASTI values'!$A$4:$A$93,),)/100,INDEX($C$32:$C$42,MATCH($E186,$B$32:$B$42,),))</f>
        <v>3.4999999999999996E-3</v>
      </c>
      <c r="N186" s="88" cm="1">
        <f t="array" ref="N186">IFERROR(INDEX('ASTI values'!I$4:I$93,MATCH(Assumptions!$B186,'ASTI values'!$A$4:$A$93,),)/100,INDEX($C$32:$C$42,MATCH($E186,$B$32:$B$42,),))</f>
        <v>3.4999999999999996E-3</v>
      </c>
      <c r="O186" s="88" cm="1">
        <f t="array" ref="O186">IFERROR(INDEX('ASTI values'!J$4:J$93,MATCH(Assumptions!$B186,'ASTI values'!$A$4:$A$93,),)/100,INDEX($C$32:$C$42,MATCH($E186,$B$32:$B$42,),))</f>
        <v>3.4999999999999996E-3</v>
      </c>
      <c r="P186" s="88" cm="1">
        <f t="array" ref="P186">IFERROR(INDEX('ASTI values'!K$4:K$93,MATCH(Assumptions!$B186,'ASTI values'!$A$4:$A$93,),)/100,INDEX($C$32:$C$42,MATCH($E186,$B$32:$B$42,),))</f>
        <v>3.4999999999999996E-3</v>
      </c>
    </row>
    <row r="187" spans="2:16" x14ac:dyDescent="0.35">
      <c r="B187" t="s">
        <v>107</v>
      </c>
      <c r="C187" t="s">
        <v>108</v>
      </c>
      <c r="D187" t="s">
        <v>373</v>
      </c>
      <c r="E187" t="s">
        <v>26</v>
      </c>
      <c r="F187" t="s">
        <v>369</v>
      </c>
      <c r="G187" s="88" cm="1">
        <f t="array" ref="G187">IFERROR(INDEX('ASTI values'!B$4:B$93,MATCH(Assumptions!$B187,'ASTI values'!$A$4:$A$93,),)/100,INDEX($C$32:$C$42,MATCH($E187,$B$32:$B$42,),))</f>
        <v>2.93037867269669E-3</v>
      </c>
      <c r="H187" s="88" cm="1">
        <f t="array" ref="H187">IFERROR(INDEX('ASTI values'!C$4:C$93,MATCH(Assumptions!$B187,'ASTI values'!$A$4:$A$93,),)/100,INDEX($C$32:$C$42,MATCH($E187,$B$32:$B$42,),))</f>
        <v>2.9598431372828099E-3</v>
      </c>
      <c r="I187" s="88" cm="1">
        <f t="array" ref="I187">IFERROR(INDEX('ASTI values'!D$4:D$93,MATCH(Assumptions!$B187,'ASTI values'!$A$4:$A$93,),)/100,INDEX($C$32:$C$42,MATCH($E187,$B$32:$B$42,),))</f>
        <v>2.3564132906119303E-3</v>
      </c>
      <c r="J187" s="88" cm="1">
        <f t="array" ref="J187">IFERROR(INDEX('ASTI values'!E$4:E$93,MATCH(Assumptions!$B187,'ASTI values'!$A$4:$A$93,),)/100,INDEX($C$32:$C$42,MATCH($E187,$B$32:$B$42,),))</f>
        <v>3.1554021984912198E-3</v>
      </c>
      <c r="K187" s="88" cm="1">
        <f t="array" ref="K187">IFERROR(INDEX('ASTI values'!F$4:F$93,MATCH(Assumptions!$B187,'ASTI values'!$A$4:$A$93,),)/100,INDEX($C$32:$C$42,MATCH($E187,$B$32:$B$42,),))</f>
        <v>3.0733144486442699E-3</v>
      </c>
      <c r="L187" s="88" cm="1">
        <f t="array" ref="L187">IFERROR(INDEX('ASTI values'!G$4:G$93,MATCH(Assumptions!$B187,'ASTI values'!$A$4:$A$93,),)/100,INDEX($C$32:$C$42,MATCH($E187,$B$32:$B$42,),))</f>
        <v>2.7798869106241604E-3</v>
      </c>
      <c r="M187" s="88" cm="1">
        <f t="array" ref="M187">IFERROR(INDEX('ASTI values'!H$4:H$93,MATCH(Assumptions!$B187,'ASTI values'!$A$4:$A$93,),)/100,INDEX($C$32:$C$42,MATCH($E187,$B$32:$B$42,),))</f>
        <v>2.3565937917957099E-3</v>
      </c>
      <c r="N187" s="89" cm="1">
        <f t="array" ref="N187">IF(IFERROR(INDEX('ASTI values'!I$4:I$93,MATCH(Assumptions!$B187,'ASTI values'!$A$4:$A$93,),)/100,INDEX($C$32:$C$42,MATCH($E187,$B$32:$B$42,),))=0,AVERAGE($G187:M187),IFERROR(INDEX('ASTI values'!I$4:I$93,MATCH(Assumptions!$B187,'ASTI values'!$A$4:$A$93,),)/100,INDEX($C$32:$C$42,MATCH($E187,$B$32:$B$42,),)))</f>
        <v>2.80169035002097E-3</v>
      </c>
      <c r="O187" s="89" cm="1">
        <f t="array" ref="O187">IF(IFERROR(INDEX('ASTI values'!J$4:J$93,MATCH(Assumptions!$B187,'ASTI values'!$A$4:$A$93,),)/100,INDEX($C$32:$C$42,MATCH($E187,$B$32:$B$42,),))=0,AVERAGE($G187:N187),IFERROR(INDEX('ASTI values'!J$4:J$93,MATCH(Assumptions!$B187,'ASTI values'!$A$4:$A$93,),)/100,INDEX($C$32:$C$42,MATCH($E187,$B$32:$B$42,),)))</f>
        <v>2.80169035002097E-3</v>
      </c>
      <c r="P187" s="89" cm="1">
        <f t="array" ref="P187">IF(IFERROR(INDEX('ASTI values'!K$4:K$93,MATCH(Assumptions!$B187,'ASTI values'!$A$4:$A$93,),)/100,INDEX($C$32:$C$42,MATCH($E187,$B$32:$B$42,),))=0,AVERAGE($G187:O187),IFERROR(INDEX('ASTI values'!K$4:K$93,MATCH(Assumptions!$B187,'ASTI values'!$A$4:$A$93,),)/100,INDEX($C$32:$C$42,MATCH($E187,$B$32:$B$42,),)))</f>
        <v>2.80169035002097E-3</v>
      </c>
    </row>
    <row r="188" spans="2:16" x14ac:dyDescent="0.35">
      <c r="B188" s="12" t="s">
        <v>398</v>
      </c>
      <c r="C188" t="s">
        <v>399</v>
      </c>
      <c r="D188" t="s">
        <v>385</v>
      </c>
      <c r="E188" t="s">
        <v>26</v>
      </c>
      <c r="F188" t="s">
        <v>369</v>
      </c>
      <c r="G188" s="88" cm="1">
        <f t="array" ref="G188">IFERROR(INDEX('ASTI values'!B$4:B$93,MATCH(Assumptions!$B188,'ASTI values'!$A$4:$A$93,),)/100,INDEX($C$32:$C$42,MATCH($E188,$B$32:$B$42,),))</f>
        <v>4.0000000000000001E-3</v>
      </c>
      <c r="H188" s="88" cm="1">
        <f t="array" ref="H188">IFERROR(INDEX('ASTI values'!C$4:C$93,MATCH(Assumptions!$B188,'ASTI values'!$A$4:$A$93,),)/100,INDEX($C$32:$C$42,MATCH($E188,$B$32:$B$42,),))</f>
        <v>4.0000000000000001E-3</v>
      </c>
      <c r="I188" s="88" cm="1">
        <f t="array" ref="I188">IFERROR(INDEX('ASTI values'!D$4:D$93,MATCH(Assumptions!$B188,'ASTI values'!$A$4:$A$93,),)/100,INDEX($C$32:$C$42,MATCH($E188,$B$32:$B$42,),))</f>
        <v>4.0000000000000001E-3</v>
      </c>
      <c r="J188" s="88" cm="1">
        <f t="array" ref="J188">IFERROR(INDEX('ASTI values'!E$4:E$93,MATCH(Assumptions!$B188,'ASTI values'!$A$4:$A$93,),)/100,INDEX($C$32:$C$42,MATCH($E188,$B$32:$B$42,),))</f>
        <v>4.0000000000000001E-3</v>
      </c>
      <c r="K188" s="88" cm="1">
        <f t="array" ref="K188">IFERROR(INDEX('ASTI values'!F$4:F$93,MATCH(Assumptions!$B188,'ASTI values'!$A$4:$A$93,),)/100,INDEX($C$32:$C$42,MATCH($E188,$B$32:$B$42,),))</f>
        <v>4.0000000000000001E-3</v>
      </c>
      <c r="L188" s="88" cm="1">
        <f t="array" ref="L188">IFERROR(INDEX('ASTI values'!G$4:G$93,MATCH(Assumptions!$B188,'ASTI values'!$A$4:$A$93,),)/100,INDEX($C$32:$C$42,MATCH($E188,$B$32:$B$42,),))</f>
        <v>4.0000000000000001E-3</v>
      </c>
      <c r="M188" s="88" cm="1">
        <f t="array" ref="M188">IFERROR(INDEX('ASTI values'!H$4:H$93,MATCH(Assumptions!$B188,'ASTI values'!$A$4:$A$93,),)/100,INDEX($C$32:$C$42,MATCH($E188,$B$32:$B$42,),))</f>
        <v>4.0000000000000001E-3</v>
      </c>
      <c r="N188" s="88" cm="1">
        <f t="array" ref="N188">IFERROR(INDEX('ASTI values'!I$4:I$93,MATCH(Assumptions!$B188,'ASTI values'!$A$4:$A$93,),)/100,INDEX($C$32:$C$42,MATCH($E188,$B$32:$B$42,),))</f>
        <v>4.0000000000000001E-3</v>
      </c>
      <c r="O188" s="88" cm="1">
        <f t="array" ref="O188">IFERROR(INDEX('ASTI values'!J$4:J$93,MATCH(Assumptions!$B188,'ASTI values'!$A$4:$A$93,),)/100,INDEX($C$32:$C$42,MATCH($E188,$B$32:$B$42,),))</f>
        <v>4.0000000000000001E-3</v>
      </c>
      <c r="P188" s="88" cm="1">
        <f t="array" ref="P188">IFERROR(INDEX('ASTI values'!K$4:K$93,MATCH(Assumptions!$B188,'ASTI values'!$A$4:$A$93,),)/100,INDEX($C$32:$C$42,MATCH($E188,$B$32:$B$42,),))</f>
        <v>4.0000000000000001E-3</v>
      </c>
    </row>
    <row r="189" spans="2:16" x14ac:dyDescent="0.35">
      <c r="B189" t="s">
        <v>115</v>
      </c>
      <c r="C189" t="s">
        <v>116</v>
      </c>
      <c r="D189" t="s">
        <v>374</v>
      </c>
      <c r="E189" t="s">
        <v>375</v>
      </c>
      <c r="F189" t="s">
        <v>374</v>
      </c>
      <c r="G189" s="88" cm="1">
        <f t="array" ref="G189">IFERROR(INDEX('ASTI values'!B$4:B$93,MATCH(Assumptions!$B189,'ASTI values'!$A$4:$A$93,),)/100,INDEX($C$32:$C$42,MATCH($E189,$B$32:$B$42,),))</f>
        <v>1.83459179875915E-3</v>
      </c>
      <c r="H189" s="88" cm="1">
        <f t="array" ref="H189">IFERROR(INDEX('ASTI values'!C$4:C$93,MATCH(Assumptions!$B189,'ASTI values'!$A$4:$A$93,),)/100,INDEX($C$32:$C$42,MATCH($E189,$B$32:$B$42,),))</f>
        <v>1.6302455081045101E-3</v>
      </c>
      <c r="I189" s="88" cm="1">
        <f t="array" ref="I189">IFERROR(INDEX('ASTI values'!D$4:D$93,MATCH(Assumptions!$B189,'ASTI values'!$A$4:$A$93,),)/100,INDEX($C$32:$C$42,MATCH($E189,$B$32:$B$42,),))</f>
        <v>1.90858788064136E-3</v>
      </c>
      <c r="J189" s="88" cm="1">
        <f t="array" ref="J189">IFERROR(INDEX('ASTI values'!E$4:E$93,MATCH(Assumptions!$B189,'ASTI values'!$A$4:$A$93,),)/100,INDEX($C$32:$C$42,MATCH($E189,$B$32:$B$42,),))</f>
        <v>1.8450599350955598E-3</v>
      </c>
      <c r="K189" s="89" cm="1">
        <f t="array" ref="K189">IF(IFERROR(INDEX('ASTI values'!F$4:F$93,MATCH(Assumptions!$B189,'ASTI values'!$A$4:$A$93,),)/100,INDEX($C$32:$C$42,MATCH($E189,$B$32:$B$42,),))=0,AVERAGE($G189:J189),IFERROR(INDEX('ASTI values'!F$4:F$93,MATCH(Assumptions!$B189,'ASTI values'!$A$4:$A$93,),)/100,INDEX($C$32:$C$42,MATCH($E189,$B$32:$B$42,),)))</f>
        <v>1.8046212806501448E-3</v>
      </c>
      <c r="L189" s="89" cm="1">
        <f t="array" ref="L189">IF(IFERROR(INDEX('ASTI values'!G$4:G$93,MATCH(Assumptions!$B189,'ASTI values'!$A$4:$A$93,),)/100,INDEX($C$32:$C$42,MATCH($E189,$B$32:$B$42,),))=0,AVERAGE($G189:K189),IFERROR(INDEX('ASTI values'!G$4:G$93,MATCH(Assumptions!$B189,'ASTI values'!$A$4:$A$93,),)/100,INDEX($C$32:$C$42,MATCH($E189,$B$32:$B$42,),)))</f>
        <v>1.8046212806501448E-3</v>
      </c>
      <c r="M189" s="89" cm="1">
        <f t="array" ref="M189">IF(IFERROR(INDEX('ASTI values'!H$4:H$93,MATCH(Assumptions!$B189,'ASTI values'!$A$4:$A$93,),)/100,INDEX($C$32:$C$42,MATCH($E189,$B$32:$B$42,),))=0,AVERAGE($G189:L189),IFERROR(INDEX('ASTI values'!H$4:H$93,MATCH(Assumptions!$B189,'ASTI values'!$A$4:$A$93,),)/100,INDEX($C$32:$C$42,MATCH($E189,$B$32:$B$42,),)))</f>
        <v>1.8046212806501448E-3</v>
      </c>
      <c r="N189" s="89" cm="1">
        <f t="array" ref="N189">IF(IFERROR(INDEX('ASTI values'!I$4:I$93,MATCH(Assumptions!$B189,'ASTI values'!$A$4:$A$93,),)/100,INDEX($C$32:$C$42,MATCH($E189,$B$32:$B$42,),))=0,AVERAGE($G189:M189),IFERROR(INDEX('ASTI values'!I$4:I$93,MATCH(Assumptions!$B189,'ASTI values'!$A$4:$A$93,),)/100,INDEX($C$32:$C$42,MATCH($E189,$B$32:$B$42,),)))</f>
        <v>1.8046212806501448E-3</v>
      </c>
      <c r="O189" s="89" cm="1">
        <f t="array" ref="O189">IF(IFERROR(INDEX('ASTI values'!J$4:J$93,MATCH(Assumptions!$B189,'ASTI values'!$A$4:$A$93,),)/100,INDEX($C$32:$C$42,MATCH($E189,$B$32:$B$42,),))=0,AVERAGE($G189:N189),IFERROR(INDEX('ASTI values'!J$4:J$93,MATCH(Assumptions!$B189,'ASTI values'!$A$4:$A$93,),)/100,INDEX($C$32:$C$42,MATCH($E189,$B$32:$B$42,),)))</f>
        <v>1.8046212806501448E-3</v>
      </c>
      <c r="P189" s="89" cm="1">
        <f t="array" ref="P189">IF(IFERROR(INDEX('ASTI values'!K$4:K$93,MATCH(Assumptions!$B189,'ASTI values'!$A$4:$A$93,),)/100,INDEX($C$32:$C$42,MATCH($E189,$B$32:$B$42,),))=0,AVERAGE($G189:O189),IFERROR(INDEX('ASTI values'!K$4:K$93,MATCH(Assumptions!$B189,'ASTI values'!$A$4:$A$93,),)/100,INDEX($C$32:$C$42,MATCH($E189,$B$32:$B$42,),)))</f>
        <v>1.8046212806501448E-3</v>
      </c>
    </row>
    <row r="190" spans="2:16" x14ac:dyDescent="0.35">
      <c r="B190" t="s">
        <v>117</v>
      </c>
      <c r="C190" t="s">
        <v>118</v>
      </c>
      <c r="D190" t="s">
        <v>368</v>
      </c>
      <c r="E190" t="s">
        <v>368</v>
      </c>
      <c r="F190" t="s">
        <v>369</v>
      </c>
      <c r="G190" s="88" cm="1">
        <f t="array" ref="G190">IFERROR(INDEX('ASTI values'!B$4:B$93,MATCH(Assumptions!$B190,'ASTI values'!$A$4:$A$93,),)/100,INDEX($C$32:$C$42,MATCH($E190,$B$32:$B$42,),))</f>
        <v>4.0764068721248397E-3</v>
      </c>
      <c r="H190" s="88" cm="1">
        <f t="array" ref="H190">IFERROR(INDEX('ASTI values'!C$4:C$93,MATCH(Assumptions!$B190,'ASTI values'!$A$4:$A$93,),)/100,INDEX($C$32:$C$42,MATCH($E190,$B$32:$B$42,),))</f>
        <v>3.8406730847358799E-3</v>
      </c>
      <c r="I190" s="88" cm="1">
        <f t="array" ref="I190">IFERROR(INDEX('ASTI values'!D$4:D$93,MATCH(Assumptions!$B190,'ASTI values'!$A$4:$A$93,),)/100,INDEX($C$32:$C$42,MATCH($E190,$B$32:$B$42,),))</f>
        <v>4.4228175399210704E-3</v>
      </c>
      <c r="J190" s="89" cm="1">
        <f t="array" ref="J190">IF(IFERROR(INDEX('ASTI values'!E$4:E$93,MATCH(Assumptions!$B190,'ASTI values'!$A$4:$A$93,),)/100,INDEX($C$32:$C$42,MATCH($E190,$B$32:$B$42,),))=0,AVERAGE($G190:I190),IFERROR(INDEX('ASTI values'!E$4:E$93,MATCH(Assumptions!$B190,'ASTI values'!$A$4:$A$93,),)/100,INDEX($C$32:$C$42,MATCH($E190,$B$32:$B$42,),)))</f>
        <v>4.11329916559393E-3</v>
      </c>
      <c r="K190" s="89" cm="1">
        <f t="array" ref="K190">IF(IFERROR(INDEX('ASTI values'!F$4:F$93,MATCH(Assumptions!$B190,'ASTI values'!$A$4:$A$93,),)/100,INDEX($C$32:$C$42,MATCH($E190,$B$32:$B$42,),))=0,AVERAGE($G190:J190),IFERROR(INDEX('ASTI values'!F$4:F$93,MATCH(Assumptions!$B190,'ASTI values'!$A$4:$A$93,),)/100,INDEX($C$32:$C$42,MATCH($E190,$B$32:$B$42,),)))</f>
        <v>4.11329916559393E-3</v>
      </c>
      <c r="L190" s="89" cm="1">
        <f t="array" ref="L190">IF(IFERROR(INDEX('ASTI values'!G$4:G$93,MATCH(Assumptions!$B190,'ASTI values'!$A$4:$A$93,),)/100,INDEX($C$32:$C$42,MATCH($E190,$B$32:$B$42,),))=0,AVERAGE($G190:K190),IFERROR(INDEX('ASTI values'!G$4:G$93,MATCH(Assumptions!$B190,'ASTI values'!$A$4:$A$93,),)/100,INDEX($C$32:$C$42,MATCH($E190,$B$32:$B$42,),)))</f>
        <v>4.11329916559393E-3</v>
      </c>
      <c r="M190" s="89" cm="1">
        <f t="array" ref="M190">IF(IFERROR(INDEX('ASTI values'!H$4:H$93,MATCH(Assumptions!$B190,'ASTI values'!$A$4:$A$93,),)/100,INDEX($C$32:$C$42,MATCH($E190,$B$32:$B$42,),))=0,AVERAGE($G190:L190),IFERROR(INDEX('ASTI values'!H$4:H$93,MATCH(Assumptions!$B190,'ASTI values'!$A$4:$A$93,),)/100,INDEX($C$32:$C$42,MATCH($E190,$B$32:$B$42,),)))</f>
        <v>4.1132991655939291E-3</v>
      </c>
      <c r="N190" s="89" cm="1">
        <f t="array" ref="N190">IF(IFERROR(INDEX('ASTI values'!I$4:I$93,MATCH(Assumptions!$B190,'ASTI values'!$A$4:$A$93,),)/100,INDEX($C$32:$C$42,MATCH($E190,$B$32:$B$42,),))=0,AVERAGE($G190:M190),IFERROR(INDEX('ASTI values'!I$4:I$93,MATCH(Assumptions!$B190,'ASTI values'!$A$4:$A$93,),)/100,INDEX($C$32:$C$42,MATCH($E190,$B$32:$B$42,),)))</f>
        <v>4.1132991655939291E-3</v>
      </c>
      <c r="O190" s="89" cm="1">
        <f t="array" ref="O190">IF(IFERROR(INDEX('ASTI values'!J$4:J$93,MATCH(Assumptions!$B190,'ASTI values'!$A$4:$A$93,),)/100,INDEX($C$32:$C$42,MATCH($E190,$B$32:$B$42,),))=0,AVERAGE($G190:N190),IFERROR(INDEX('ASTI values'!J$4:J$93,MATCH(Assumptions!$B190,'ASTI values'!$A$4:$A$93,),)/100,INDEX($C$32:$C$42,MATCH($E190,$B$32:$B$42,),)))</f>
        <v>4.1132991655939291E-3</v>
      </c>
      <c r="P190" s="89" cm="1">
        <f t="array" ref="P190">IF(IFERROR(INDEX('ASTI values'!K$4:K$93,MATCH(Assumptions!$B190,'ASTI values'!$A$4:$A$93,),)/100,INDEX($C$32:$C$42,MATCH($E190,$B$32:$B$42,),))=0,AVERAGE($G190:O190),IFERROR(INDEX('ASTI values'!K$4:K$93,MATCH(Assumptions!$B190,'ASTI values'!$A$4:$A$93,),)/100,INDEX($C$32:$C$42,MATCH($E190,$B$32:$B$42,),)))</f>
        <v>4.1132991655939291E-3</v>
      </c>
    </row>
    <row r="191" spans="2:16" x14ac:dyDescent="0.35">
      <c r="B191" t="s">
        <v>119</v>
      </c>
      <c r="C191" t="s">
        <v>120</v>
      </c>
      <c r="D191" t="s">
        <v>377</v>
      </c>
      <c r="E191" t="s">
        <v>375</v>
      </c>
      <c r="F191" t="s">
        <v>84</v>
      </c>
      <c r="G191" s="88" cm="1">
        <f t="array" ref="G191">IFERROR(INDEX('ASTI values'!B$4:B$93,MATCH(Assumptions!$B191,'ASTI values'!$A$4:$A$93,),)/100,INDEX($C$32:$C$42,MATCH($E191,$B$32:$B$42,),))</f>
        <v>9.8999999999999991E-3</v>
      </c>
      <c r="H191" s="88" cm="1">
        <f t="array" ref="H191">IFERROR(INDEX('ASTI values'!C$4:C$93,MATCH(Assumptions!$B191,'ASTI values'!$A$4:$A$93,),)/100,INDEX($C$32:$C$42,MATCH($E191,$B$32:$B$42,),))</f>
        <v>9.8999999999999991E-3</v>
      </c>
      <c r="I191" s="88" cm="1">
        <f t="array" ref="I191">IFERROR(INDEX('ASTI values'!D$4:D$93,MATCH(Assumptions!$B191,'ASTI values'!$A$4:$A$93,),)/100,INDEX($C$32:$C$42,MATCH($E191,$B$32:$B$42,),))</f>
        <v>9.8999999999999991E-3</v>
      </c>
      <c r="J191" s="88" cm="1">
        <f t="array" ref="J191">IFERROR(INDEX('ASTI values'!E$4:E$93,MATCH(Assumptions!$B191,'ASTI values'!$A$4:$A$93,),)/100,INDEX($C$32:$C$42,MATCH($E191,$B$32:$B$42,),))</f>
        <v>9.8999999999999991E-3</v>
      </c>
      <c r="K191" s="88" cm="1">
        <f t="array" ref="K191">IFERROR(INDEX('ASTI values'!F$4:F$93,MATCH(Assumptions!$B191,'ASTI values'!$A$4:$A$93,),)/100,INDEX($C$32:$C$42,MATCH($E191,$B$32:$B$42,),))</f>
        <v>9.8999999999999991E-3</v>
      </c>
      <c r="L191" s="88" cm="1">
        <f t="array" ref="L191">IFERROR(INDEX('ASTI values'!G$4:G$93,MATCH(Assumptions!$B191,'ASTI values'!$A$4:$A$93,),)/100,INDEX($C$32:$C$42,MATCH($E191,$B$32:$B$42,),))</f>
        <v>9.8999999999999991E-3</v>
      </c>
      <c r="M191" s="88" cm="1">
        <f t="array" ref="M191">IFERROR(INDEX('ASTI values'!H$4:H$93,MATCH(Assumptions!$B191,'ASTI values'!$A$4:$A$93,),)/100,INDEX($C$32:$C$42,MATCH($E191,$B$32:$B$42,),))</f>
        <v>9.8999999999999991E-3</v>
      </c>
      <c r="N191" s="88" cm="1">
        <f t="array" ref="N191">IFERROR(INDEX('ASTI values'!I$4:I$93,MATCH(Assumptions!$B191,'ASTI values'!$A$4:$A$93,),)/100,INDEX($C$32:$C$42,MATCH($E191,$B$32:$B$42,),))</f>
        <v>9.8999999999999991E-3</v>
      </c>
      <c r="O191" s="88" cm="1">
        <f t="array" ref="O191">IFERROR(INDEX('ASTI values'!J$4:J$93,MATCH(Assumptions!$B191,'ASTI values'!$A$4:$A$93,),)/100,INDEX($C$32:$C$42,MATCH($E191,$B$32:$B$42,),))</f>
        <v>9.8999999999999991E-3</v>
      </c>
      <c r="P191" s="88" cm="1">
        <f t="array" ref="P191">IFERROR(INDEX('ASTI values'!K$4:K$93,MATCH(Assumptions!$B191,'ASTI values'!$A$4:$A$93,),)/100,INDEX($C$32:$C$42,MATCH($E191,$B$32:$B$42,),))</f>
        <v>9.8999999999999991E-3</v>
      </c>
    </row>
    <row r="192" spans="2:16" x14ac:dyDescent="0.35">
      <c r="B192" s="12" t="s">
        <v>121</v>
      </c>
      <c r="C192" t="s">
        <v>122</v>
      </c>
      <c r="D192" t="s">
        <v>373</v>
      </c>
      <c r="E192" t="s">
        <v>26</v>
      </c>
      <c r="F192" t="s">
        <v>369</v>
      </c>
      <c r="G192" s="88" cm="1">
        <f t="array" ref="G192">IFERROR(INDEX('ASTI values'!B$4:B$93,MATCH(Assumptions!$B192,'ASTI values'!$A$4:$A$93,),)/100,INDEX($C$32:$C$42,MATCH($E192,$B$32:$B$42,),))</f>
        <v>4.0000000000000001E-3</v>
      </c>
      <c r="H192" s="88" cm="1">
        <f t="array" ref="H192">IFERROR(INDEX('ASTI values'!C$4:C$93,MATCH(Assumptions!$B192,'ASTI values'!$A$4:$A$93,),)/100,INDEX($C$32:$C$42,MATCH($E192,$B$32:$B$42,),))</f>
        <v>4.0000000000000001E-3</v>
      </c>
      <c r="I192" s="88" cm="1">
        <f t="array" ref="I192">IFERROR(INDEX('ASTI values'!D$4:D$93,MATCH(Assumptions!$B192,'ASTI values'!$A$4:$A$93,),)/100,INDEX($C$32:$C$42,MATCH($E192,$B$32:$B$42,),))</f>
        <v>4.0000000000000001E-3</v>
      </c>
      <c r="J192" s="88" cm="1">
        <f t="array" ref="J192">IFERROR(INDEX('ASTI values'!E$4:E$93,MATCH(Assumptions!$B192,'ASTI values'!$A$4:$A$93,),)/100,INDEX($C$32:$C$42,MATCH($E192,$B$32:$B$42,),))</f>
        <v>4.0000000000000001E-3</v>
      </c>
      <c r="K192" s="88" cm="1">
        <f t="array" ref="K192">IFERROR(INDEX('ASTI values'!F$4:F$93,MATCH(Assumptions!$B192,'ASTI values'!$A$4:$A$93,),)/100,INDEX($C$32:$C$42,MATCH($E192,$B$32:$B$42,),))</f>
        <v>4.0000000000000001E-3</v>
      </c>
      <c r="L192" s="88" cm="1">
        <f t="array" ref="L192">IFERROR(INDEX('ASTI values'!G$4:G$93,MATCH(Assumptions!$B192,'ASTI values'!$A$4:$A$93,),)/100,INDEX($C$32:$C$42,MATCH($E192,$B$32:$B$42,),))</f>
        <v>4.0000000000000001E-3</v>
      </c>
      <c r="M192" s="88" cm="1">
        <f t="array" ref="M192">IFERROR(INDEX('ASTI values'!H$4:H$93,MATCH(Assumptions!$B192,'ASTI values'!$A$4:$A$93,),)/100,INDEX($C$32:$C$42,MATCH($E192,$B$32:$B$42,),))</f>
        <v>4.0000000000000001E-3</v>
      </c>
      <c r="N192" s="88" cm="1">
        <f t="array" ref="N192">IFERROR(INDEX('ASTI values'!I$4:I$93,MATCH(Assumptions!$B192,'ASTI values'!$A$4:$A$93,),)/100,INDEX($C$32:$C$42,MATCH($E192,$B$32:$B$42,),))</f>
        <v>4.0000000000000001E-3</v>
      </c>
      <c r="O192" s="88" cm="1">
        <f t="array" ref="O192">IFERROR(INDEX('ASTI values'!J$4:J$93,MATCH(Assumptions!$B192,'ASTI values'!$A$4:$A$93,),)/100,INDEX($C$32:$C$42,MATCH($E192,$B$32:$B$42,),))</f>
        <v>4.0000000000000001E-3</v>
      </c>
      <c r="P192" s="88" cm="1">
        <f t="array" ref="P192">IFERROR(INDEX('ASTI values'!K$4:K$93,MATCH(Assumptions!$B192,'ASTI values'!$A$4:$A$93,),)/100,INDEX($C$32:$C$42,MATCH($E192,$B$32:$B$42,),))</f>
        <v>4.0000000000000001E-3</v>
      </c>
    </row>
    <row r="193" spans="2:16" x14ac:dyDescent="0.35">
      <c r="B193" s="12" t="s">
        <v>401</v>
      </c>
      <c r="C193" t="s">
        <v>402</v>
      </c>
      <c r="D193" t="s">
        <v>385</v>
      </c>
      <c r="E193" t="s">
        <v>26</v>
      </c>
      <c r="F193" t="s">
        <v>369</v>
      </c>
      <c r="G193" s="88" cm="1">
        <f t="array" ref="G193">IFERROR(INDEX('ASTI values'!B$4:B$93,MATCH(Assumptions!$B193,'ASTI values'!$A$4:$A$93,),)/100,INDEX($C$32:$C$42,MATCH($E193,$B$32:$B$42,),))</f>
        <v>3.57875274742401E-3</v>
      </c>
      <c r="H193" s="88" cm="1">
        <f t="array" ref="H193">IFERROR(INDEX('ASTI values'!C$4:C$93,MATCH(Assumptions!$B193,'ASTI values'!$A$4:$A$93,),)/100,INDEX($C$32:$C$42,MATCH($E193,$B$32:$B$42,),))</f>
        <v>3.00463710024873E-3</v>
      </c>
      <c r="I193" s="89" cm="1">
        <f t="array" ref="I193">IF(IFERROR(INDEX('ASTI values'!D$4:D$93,MATCH(Assumptions!$B193,'ASTI values'!$A$4:$A$93,),)/100,INDEX($C$32:$C$42,MATCH($E193,$B$32:$B$42,),))=0,AVERAGE($G193:H193),IFERROR(INDEX('ASTI values'!D$4:D$93,MATCH(Assumptions!$B193,'ASTI values'!$A$4:$A$93,),)/100,INDEX($C$32:$C$42,MATCH($E193,$B$32:$B$42,),)))</f>
        <v>3.2916949238363698E-3</v>
      </c>
      <c r="J193" s="89" cm="1">
        <f t="array" ref="J193">IF(IFERROR(INDEX('ASTI values'!E$4:E$93,MATCH(Assumptions!$B193,'ASTI values'!$A$4:$A$93,),)/100,INDEX($C$32:$C$42,MATCH($E193,$B$32:$B$42,),))=0,AVERAGE($G193:I193),IFERROR(INDEX('ASTI values'!E$4:E$93,MATCH(Assumptions!$B193,'ASTI values'!$A$4:$A$93,),)/100,INDEX($C$32:$C$42,MATCH($E193,$B$32:$B$42,),)))</f>
        <v>3.2916949238363698E-3</v>
      </c>
      <c r="K193" s="89" cm="1">
        <f t="array" ref="K193">IF(IFERROR(INDEX('ASTI values'!F$4:F$93,MATCH(Assumptions!$B193,'ASTI values'!$A$4:$A$93,),)/100,INDEX($C$32:$C$42,MATCH($E193,$B$32:$B$42,),))=0,AVERAGE($G193:J193),IFERROR(INDEX('ASTI values'!F$4:F$93,MATCH(Assumptions!$B193,'ASTI values'!$A$4:$A$93,),)/100,INDEX($C$32:$C$42,MATCH($E193,$B$32:$B$42,),)))</f>
        <v>3.2916949238363698E-3</v>
      </c>
      <c r="L193" s="89" cm="1">
        <f t="array" ref="L193">IF(IFERROR(INDEX('ASTI values'!G$4:G$93,MATCH(Assumptions!$B193,'ASTI values'!$A$4:$A$93,),)/100,INDEX($C$32:$C$42,MATCH($E193,$B$32:$B$42,),))=0,AVERAGE($G193:K193),IFERROR(INDEX('ASTI values'!G$4:G$93,MATCH(Assumptions!$B193,'ASTI values'!$A$4:$A$93,),)/100,INDEX($C$32:$C$42,MATCH($E193,$B$32:$B$42,),)))</f>
        <v>3.2916949238363698E-3</v>
      </c>
      <c r="M193" s="89" cm="1">
        <f t="array" ref="M193">IF(IFERROR(INDEX('ASTI values'!H$4:H$93,MATCH(Assumptions!$B193,'ASTI values'!$A$4:$A$93,),)/100,INDEX($C$32:$C$42,MATCH($E193,$B$32:$B$42,),))=0,AVERAGE($G193:L193),IFERROR(INDEX('ASTI values'!H$4:H$93,MATCH(Assumptions!$B193,'ASTI values'!$A$4:$A$93,),)/100,INDEX($C$32:$C$42,MATCH($E193,$B$32:$B$42,),)))</f>
        <v>3.2916949238363698E-3</v>
      </c>
      <c r="N193" s="89" cm="1">
        <f t="array" ref="N193">IF(IFERROR(INDEX('ASTI values'!I$4:I$93,MATCH(Assumptions!$B193,'ASTI values'!$A$4:$A$93,),)/100,INDEX($C$32:$C$42,MATCH($E193,$B$32:$B$42,),))=0,AVERAGE($G193:M193),IFERROR(INDEX('ASTI values'!I$4:I$93,MATCH(Assumptions!$B193,'ASTI values'!$A$4:$A$93,),)/100,INDEX($C$32:$C$42,MATCH($E193,$B$32:$B$42,),)))</f>
        <v>3.2916949238363698E-3</v>
      </c>
      <c r="O193" s="89" cm="1">
        <f t="array" ref="O193">IF(IFERROR(INDEX('ASTI values'!J$4:J$93,MATCH(Assumptions!$B193,'ASTI values'!$A$4:$A$93,),)/100,INDEX($C$32:$C$42,MATCH($E193,$B$32:$B$42,),))=0,AVERAGE($G193:N193),IFERROR(INDEX('ASTI values'!J$4:J$93,MATCH(Assumptions!$B193,'ASTI values'!$A$4:$A$93,),)/100,INDEX($C$32:$C$42,MATCH($E193,$B$32:$B$42,),)))</f>
        <v>3.2916949238363698E-3</v>
      </c>
      <c r="P193" s="89" cm="1">
        <f t="array" ref="P193">IF(IFERROR(INDEX('ASTI values'!K$4:K$93,MATCH(Assumptions!$B193,'ASTI values'!$A$4:$A$93,),)/100,INDEX($C$32:$C$42,MATCH($E193,$B$32:$B$42,),))=0,AVERAGE($G193:O193),IFERROR(INDEX('ASTI values'!K$4:K$93,MATCH(Assumptions!$B193,'ASTI values'!$A$4:$A$93,),)/100,INDEX($C$32:$C$42,MATCH($E193,$B$32:$B$42,),)))</f>
        <v>3.2916949238363698E-3</v>
      </c>
    </row>
    <row r="194" spans="2:16" x14ac:dyDescent="0.35">
      <c r="B194" t="s">
        <v>125</v>
      </c>
      <c r="C194" t="s">
        <v>126</v>
      </c>
      <c r="D194" t="s">
        <v>380</v>
      </c>
      <c r="E194" t="s">
        <v>26</v>
      </c>
      <c r="F194" t="s">
        <v>369</v>
      </c>
      <c r="G194" s="88" cm="1">
        <f t="array" ref="G194">IFERROR(INDEX('ASTI values'!B$4:B$93,MATCH(Assumptions!$B194,'ASTI values'!$A$4:$A$93,),)/100,INDEX($C$32:$C$42,MATCH($E194,$B$32:$B$42,),))</f>
        <v>1.00088594116361E-2</v>
      </c>
      <c r="H194" s="88" cm="1">
        <f t="array" ref="H194">IFERROR(INDEX('ASTI values'!C$4:C$93,MATCH(Assumptions!$B194,'ASTI values'!$A$4:$A$93,),)/100,INDEX($C$32:$C$42,MATCH($E194,$B$32:$B$42,),))</f>
        <v>7.41615485963921E-3</v>
      </c>
      <c r="I194" s="88" cm="1">
        <f t="array" ref="I194">IFERROR(INDEX('ASTI values'!D$4:D$93,MATCH(Assumptions!$B194,'ASTI values'!$A$4:$A$93,),)/100,INDEX($C$32:$C$42,MATCH($E194,$B$32:$B$42,),))</f>
        <v>5.1543371897645298E-3</v>
      </c>
      <c r="J194" s="88" cm="1">
        <f t="array" ref="J194">IFERROR(INDEX('ASTI values'!E$4:E$93,MATCH(Assumptions!$B194,'ASTI values'!$A$4:$A$93,),)/100,INDEX($C$32:$C$42,MATCH($E194,$B$32:$B$42,),))</f>
        <v>6.4834019653206296E-3</v>
      </c>
      <c r="K194" s="88" cm="1">
        <f t="array" ref="K194">IFERROR(INDEX('ASTI values'!F$4:F$93,MATCH(Assumptions!$B194,'ASTI values'!$A$4:$A$93,),)/100,INDEX($C$32:$C$42,MATCH($E194,$B$32:$B$42,),))</f>
        <v>7.3726385551160598E-3</v>
      </c>
      <c r="L194" s="88" cm="1">
        <f t="array" ref="L194">IFERROR(INDEX('ASTI values'!G$4:G$93,MATCH(Assumptions!$B194,'ASTI values'!$A$4:$A$93,),)/100,INDEX($C$32:$C$42,MATCH($E194,$B$32:$B$42,),))</f>
        <v>7.5879550443351297E-3</v>
      </c>
      <c r="M194" s="88" cm="1">
        <f t="array" ref="M194">IFERROR(INDEX('ASTI values'!H$4:H$93,MATCH(Assumptions!$B194,'ASTI values'!$A$4:$A$93,),)/100,INDEX($C$32:$C$42,MATCH($E194,$B$32:$B$42,),))</f>
        <v>6.9905825085350504E-3</v>
      </c>
      <c r="N194" s="89" cm="1">
        <f t="array" ref="N194">IF(IFERROR(INDEX('ASTI values'!I$4:I$93,MATCH(Assumptions!$B194,'ASTI values'!$A$4:$A$93,),)/100,INDEX($C$32:$C$42,MATCH($E194,$B$32:$B$42,),))=0,AVERAGE($G194:M194),IFERROR(INDEX('ASTI values'!I$4:I$93,MATCH(Assumptions!$B194,'ASTI values'!$A$4:$A$93,),)/100,INDEX($C$32:$C$42,MATCH($E194,$B$32:$B$42,),)))</f>
        <v>7.2877042191923872E-3</v>
      </c>
      <c r="O194" s="89" cm="1">
        <f t="array" ref="O194">IF(IFERROR(INDEX('ASTI values'!J$4:J$93,MATCH(Assumptions!$B194,'ASTI values'!$A$4:$A$93,),)/100,INDEX($C$32:$C$42,MATCH($E194,$B$32:$B$42,),))=0,AVERAGE($G194:N194),IFERROR(INDEX('ASTI values'!J$4:J$93,MATCH(Assumptions!$B194,'ASTI values'!$A$4:$A$93,),)/100,INDEX($C$32:$C$42,MATCH($E194,$B$32:$B$42,),)))</f>
        <v>7.2877042191923872E-3</v>
      </c>
      <c r="P194" s="89" cm="1">
        <f t="array" ref="P194">IF(IFERROR(INDEX('ASTI values'!K$4:K$93,MATCH(Assumptions!$B194,'ASTI values'!$A$4:$A$93,),)/100,INDEX($C$32:$C$42,MATCH($E194,$B$32:$B$42,),))=0,AVERAGE($G194:O194),IFERROR(INDEX('ASTI values'!K$4:K$93,MATCH(Assumptions!$B194,'ASTI values'!$A$4:$A$93,),)/100,INDEX($C$32:$C$42,MATCH($E194,$B$32:$B$42,),)))</f>
        <v>7.2877042191923881E-3</v>
      </c>
    </row>
    <row r="195" spans="2:16" x14ac:dyDescent="0.35">
      <c r="B195" s="12" t="s">
        <v>127</v>
      </c>
      <c r="C195" t="s">
        <v>128</v>
      </c>
      <c r="D195" t="s">
        <v>385</v>
      </c>
      <c r="E195" t="s">
        <v>26</v>
      </c>
      <c r="F195" t="s">
        <v>369</v>
      </c>
      <c r="G195" s="88" cm="1">
        <f t="array" ref="G195">IFERROR(INDEX('ASTI values'!B$4:B$93,MATCH(Assumptions!$B195,'ASTI values'!$A$4:$A$93,),)/100,INDEX($C$32:$C$42,MATCH($E195,$B$32:$B$42,),))</f>
        <v>2.66760727992143E-3</v>
      </c>
      <c r="H195" s="88" cm="1">
        <f t="array" ref="H195">IFERROR(INDEX('ASTI values'!C$4:C$93,MATCH(Assumptions!$B195,'ASTI values'!$A$4:$A$93,),)/100,INDEX($C$32:$C$42,MATCH($E195,$B$32:$B$42,),))</f>
        <v>2.3329713516610103E-3</v>
      </c>
      <c r="I195" s="88" cm="1">
        <f t="array" ref="I195">IFERROR(INDEX('ASTI values'!D$4:D$93,MATCH(Assumptions!$B195,'ASTI values'!$A$4:$A$93,),)/100,INDEX($C$32:$C$42,MATCH($E195,$B$32:$B$42,),))</f>
        <v>1.9979144944570803E-3</v>
      </c>
      <c r="J195" s="88" cm="1">
        <f t="array" ref="J195">IFERROR(INDEX('ASTI values'!E$4:E$93,MATCH(Assumptions!$B195,'ASTI values'!$A$4:$A$93,),)/100,INDEX($C$32:$C$42,MATCH($E195,$B$32:$B$42,),))</f>
        <v>2.35494845267168E-3</v>
      </c>
      <c r="K195" s="88" cm="1">
        <f t="array" ref="K195">IFERROR(INDEX('ASTI values'!F$4:F$93,MATCH(Assumptions!$B195,'ASTI values'!$A$4:$A$93,),)/100,INDEX($C$32:$C$42,MATCH($E195,$B$32:$B$42,),))</f>
        <v>2.3612831222426401E-3</v>
      </c>
      <c r="L195" s="88" cm="1">
        <f t="array" ref="L195">IFERROR(INDEX('ASTI values'!G$4:G$93,MATCH(Assumptions!$B195,'ASTI values'!$A$4:$A$93,),)/100,INDEX($C$32:$C$42,MATCH($E195,$B$32:$B$42,),))</f>
        <v>2.4289172745496097E-3</v>
      </c>
      <c r="M195" s="88" cm="1">
        <f t="array" ref="M195">IFERROR(INDEX('ASTI values'!H$4:H$93,MATCH(Assumptions!$B195,'ASTI values'!$A$4:$A$93,),)/100,INDEX($C$32:$C$42,MATCH($E195,$B$32:$B$42,),))</f>
        <v>2.8668511730780399E-3</v>
      </c>
      <c r="N195" s="89" cm="1">
        <f t="array" ref="N195">IF(IFERROR(INDEX('ASTI values'!I$4:I$93,MATCH(Assumptions!$B195,'ASTI values'!$A$4:$A$93,),)/100,INDEX($C$32:$C$42,MATCH($E195,$B$32:$B$42,),))=0,AVERAGE($G195:M195),IFERROR(INDEX('ASTI values'!I$4:I$93,MATCH(Assumptions!$B195,'ASTI values'!$A$4:$A$93,),)/100,INDEX($C$32:$C$42,MATCH($E195,$B$32:$B$42,),)))</f>
        <v>2.4300704497973555E-3</v>
      </c>
      <c r="O195" s="89" cm="1">
        <f t="array" ref="O195">IF(IFERROR(INDEX('ASTI values'!J$4:J$93,MATCH(Assumptions!$B195,'ASTI values'!$A$4:$A$93,),)/100,INDEX($C$32:$C$42,MATCH($E195,$B$32:$B$42,),))=0,AVERAGE($G195:N195),IFERROR(INDEX('ASTI values'!J$4:J$93,MATCH(Assumptions!$B195,'ASTI values'!$A$4:$A$93,),)/100,INDEX($C$32:$C$42,MATCH($E195,$B$32:$B$42,),)))</f>
        <v>2.4300704497973555E-3</v>
      </c>
      <c r="P195" s="89" cm="1">
        <f t="array" ref="P195">IF(IFERROR(INDEX('ASTI values'!K$4:K$93,MATCH(Assumptions!$B195,'ASTI values'!$A$4:$A$93,),)/100,INDEX($C$32:$C$42,MATCH($E195,$B$32:$B$42,),))=0,AVERAGE($G195:O195),IFERROR(INDEX('ASTI values'!K$4:K$93,MATCH(Assumptions!$B195,'ASTI values'!$A$4:$A$93,),)/100,INDEX($C$32:$C$42,MATCH($E195,$B$32:$B$42,),)))</f>
        <v>2.4300704497973555E-3</v>
      </c>
    </row>
    <row r="196" spans="2:16" x14ac:dyDescent="0.35">
      <c r="B196" s="12" t="s">
        <v>403</v>
      </c>
      <c r="C196" t="s">
        <v>404</v>
      </c>
      <c r="D196" t="s">
        <v>374</v>
      </c>
      <c r="E196" t="s">
        <v>375</v>
      </c>
      <c r="F196" t="s">
        <v>374</v>
      </c>
      <c r="G196" s="88" cm="1">
        <f t="array" ref="G196">IFERROR(INDEX('ASTI values'!B$4:B$93,MATCH(Assumptions!$B196,'ASTI values'!$A$4:$A$93,),)/100,INDEX($C$32:$C$42,MATCH($E196,$B$32:$B$42,),))</f>
        <v>9.8999999999999991E-3</v>
      </c>
      <c r="H196" s="88" cm="1">
        <f t="array" ref="H196">IFERROR(INDEX('ASTI values'!C$4:C$93,MATCH(Assumptions!$B196,'ASTI values'!$A$4:$A$93,),)/100,INDEX($C$32:$C$42,MATCH($E196,$B$32:$B$42,),))</f>
        <v>9.8999999999999991E-3</v>
      </c>
      <c r="I196" s="88" cm="1">
        <f t="array" ref="I196">IFERROR(INDEX('ASTI values'!D$4:D$93,MATCH(Assumptions!$B196,'ASTI values'!$A$4:$A$93,),)/100,INDEX($C$32:$C$42,MATCH($E196,$B$32:$B$42,),))</f>
        <v>9.8999999999999991E-3</v>
      </c>
      <c r="J196" s="88" cm="1">
        <f t="array" ref="J196">IFERROR(INDEX('ASTI values'!E$4:E$93,MATCH(Assumptions!$B196,'ASTI values'!$A$4:$A$93,),)/100,INDEX($C$32:$C$42,MATCH($E196,$B$32:$B$42,),))</f>
        <v>9.8999999999999991E-3</v>
      </c>
      <c r="K196" s="88" cm="1">
        <f t="array" ref="K196">IFERROR(INDEX('ASTI values'!F$4:F$93,MATCH(Assumptions!$B196,'ASTI values'!$A$4:$A$93,),)/100,INDEX($C$32:$C$42,MATCH($E196,$B$32:$B$42,),))</f>
        <v>9.8999999999999991E-3</v>
      </c>
      <c r="L196" s="88" cm="1">
        <f t="array" ref="L196">IFERROR(INDEX('ASTI values'!G$4:G$93,MATCH(Assumptions!$B196,'ASTI values'!$A$4:$A$93,),)/100,INDEX($C$32:$C$42,MATCH($E196,$B$32:$B$42,),))</f>
        <v>9.8999999999999991E-3</v>
      </c>
      <c r="M196" s="88" cm="1">
        <f t="array" ref="M196">IFERROR(INDEX('ASTI values'!H$4:H$93,MATCH(Assumptions!$B196,'ASTI values'!$A$4:$A$93,),)/100,INDEX($C$32:$C$42,MATCH($E196,$B$32:$B$42,),))</f>
        <v>9.8999999999999991E-3</v>
      </c>
      <c r="N196" s="88" cm="1">
        <f t="array" ref="N196">IFERROR(INDEX('ASTI values'!I$4:I$93,MATCH(Assumptions!$B196,'ASTI values'!$A$4:$A$93,),)/100,INDEX($C$32:$C$42,MATCH($E196,$B$32:$B$42,),))</f>
        <v>9.8999999999999991E-3</v>
      </c>
      <c r="O196" s="88" cm="1">
        <f t="array" ref="O196">IFERROR(INDEX('ASTI values'!J$4:J$93,MATCH(Assumptions!$B196,'ASTI values'!$A$4:$A$93,),)/100,INDEX($C$32:$C$42,MATCH($E196,$B$32:$B$42,),))</f>
        <v>9.8999999999999991E-3</v>
      </c>
      <c r="P196" s="88" cm="1">
        <f t="array" ref="P196">IFERROR(INDEX('ASTI values'!K$4:K$93,MATCH(Assumptions!$B196,'ASTI values'!$A$4:$A$93,),)/100,INDEX($C$32:$C$42,MATCH($E196,$B$32:$B$42,),))</f>
        <v>9.8999999999999991E-3</v>
      </c>
    </row>
    <row r="197" spans="2:16" x14ac:dyDescent="0.35">
      <c r="B197" t="s">
        <v>129</v>
      </c>
      <c r="C197" t="s">
        <v>130</v>
      </c>
      <c r="D197" t="s">
        <v>405</v>
      </c>
      <c r="E197" t="s">
        <v>405</v>
      </c>
      <c r="F197" t="s">
        <v>372</v>
      </c>
      <c r="G197" s="88" cm="1">
        <f t="array" ref="G197">IFERROR(INDEX('ASTI values'!B$4:B$93,MATCH(Assumptions!$B197,'ASTI values'!$A$4:$A$93,),)/100,INDEX($C$32:$C$42,MATCH($E197,$B$32:$B$42,),))</f>
        <v>3.4999999999999996E-3</v>
      </c>
      <c r="H197" s="88" cm="1">
        <f t="array" ref="H197">IFERROR(INDEX('ASTI values'!C$4:C$93,MATCH(Assumptions!$B197,'ASTI values'!$A$4:$A$93,),)/100,INDEX($C$32:$C$42,MATCH($E197,$B$32:$B$42,),))</f>
        <v>3.4999999999999996E-3</v>
      </c>
      <c r="I197" s="88" cm="1">
        <f t="array" ref="I197">IFERROR(INDEX('ASTI values'!D$4:D$93,MATCH(Assumptions!$B197,'ASTI values'!$A$4:$A$93,),)/100,INDEX($C$32:$C$42,MATCH($E197,$B$32:$B$42,),))</f>
        <v>3.4999999999999996E-3</v>
      </c>
      <c r="J197" s="88" cm="1">
        <f t="array" ref="J197">IFERROR(INDEX('ASTI values'!E$4:E$93,MATCH(Assumptions!$B197,'ASTI values'!$A$4:$A$93,),)/100,INDEX($C$32:$C$42,MATCH($E197,$B$32:$B$42,),))</f>
        <v>3.4999999999999996E-3</v>
      </c>
      <c r="K197" s="88" cm="1">
        <f t="array" ref="K197">IFERROR(INDEX('ASTI values'!F$4:F$93,MATCH(Assumptions!$B197,'ASTI values'!$A$4:$A$93,),)/100,INDEX($C$32:$C$42,MATCH($E197,$B$32:$B$42,),))</f>
        <v>3.4999999999999996E-3</v>
      </c>
      <c r="L197" s="88" cm="1">
        <f t="array" ref="L197">IFERROR(INDEX('ASTI values'!G$4:G$93,MATCH(Assumptions!$B197,'ASTI values'!$A$4:$A$93,),)/100,INDEX($C$32:$C$42,MATCH($E197,$B$32:$B$42,),))</f>
        <v>3.4999999999999996E-3</v>
      </c>
      <c r="M197" s="88" cm="1">
        <f t="array" ref="M197">IFERROR(INDEX('ASTI values'!H$4:H$93,MATCH(Assumptions!$B197,'ASTI values'!$A$4:$A$93,),)/100,INDEX($C$32:$C$42,MATCH($E197,$B$32:$B$42,),))</f>
        <v>3.4999999999999996E-3</v>
      </c>
      <c r="N197" s="88" cm="1">
        <f t="array" ref="N197">IFERROR(INDEX('ASTI values'!I$4:I$93,MATCH(Assumptions!$B197,'ASTI values'!$A$4:$A$93,),)/100,INDEX($C$32:$C$42,MATCH($E197,$B$32:$B$42,),))</f>
        <v>3.4999999999999996E-3</v>
      </c>
      <c r="O197" s="88" cm="1">
        <f t="array" ref="O197">IFERROR(INDEX('ASTI values'!J$4:J$93,MATCH(Assumptions!$B197,'ASTI values'!$A$4:$A$93,),)/100,INDEX($C$32:$C$42,MATCH($E197,$B$32:$B$42,),))</f>
        <v>3.4999999999999996E-3</v>
      </c>
      <c r="P197" s="88" cm="1">
        <f t="array" ref="P197">IFERROR(INDEX('ASTI values'!K$4:K$93,MATCH(Assumptions!$B197,'ASTI values'!$A$4:$A$93,),)/100,INDEX($C$32:$C$42,MATCH($E197,$B$32:$B$42,),))</f>
        <v>3.4999999999999996E-3</v>
      </c>
    </row>
    <row r="198" spans="2:16" x14ac:dyDescent="0.35">
      <c r="B198" s="12" t="s">
        <v>406</v>
      </c>
      <c r="C198" t="s">
        <v>407</v>
      </c>
      <c r="D198" t="s">
        <v>374</v>
      </c>
      <c r="E198" t="s">
        <v>375</v>
      </c>
      <c r="F198" t="s">
        <v>374</v>
      </c>
      <c r="G198" s="88" cm="1">
        <f t="array" ref="G198">IFERROR(INDEX('ASTI values'!B$4:B$93,MATCH(Assumptions!$B198,'ASTI values'!$A$4:$A$93,),)/100,INDEX($C$32:$C$42,MATCH($E198,$B$32:$B$42,),))</f>
        <v>9.8999999999999991E-3</v>
      </c>
      <c r="H198" s="88" cm="1">
        <f t="array" ref="H198">IFERROR(INDEX('ASTI values'!C$4:C$93,MATCH(Assumptions!$B198,'ASTI values'!$A$4:$A$93,),)/100,INDEX($C$32:$C$42,MATCH($E198,$B$32:$B$42,),))</f>
        <v>9.8999999999999991E-3</v>
      </c>
      <c r="I198" s="88" cm="1">
        <f t="array" ref="I198">IFERROR(INDEX('ASTI values'!D$4:D$93,MATCH(Assumptions!$B198,'ASTI values'!$A$4:$A$93,),)/100,INDEX($C$32:$C$42,MATCH($E198,$B$32:$B$42,),))</f>
        <v>9.8999999999999991E-3</v>
      </c>
      <c r="J198" s="88" cm="1">
        <f t="array" ref="J198">IFERROR(INDEX('ASTI values'!E$4:E$93,MATCH(Assumptions!$B198,'ASTI values'!$A$4:$A$93,),)/100,INDEX($C$32:$C$42,MATCH($E198,$B$32:$B$42,),))</f>
        <v>9.8999999999999991E-3</v>
      </c>
      <c r="K198" s="88" cm="1">
        <f t="array" ref="K198">IFERROR(INDEX('ASTI values'!F$4:F$93,MATCH(Assumptions!$B198,'ASTI values'!$A$4:$A$93,),)/100,INDEX($C$32:$C$42,MATCH($E198,$B$32:$B$42,),))</f>
        <v>9.8999999999999991E-3</v>
      </c>
      <c r="L198" s="88" cm="1">
        <f t="array" ref="L198">IFERROR(INDEX('ASTI values'!G$4:G$93,MATCH(Assumptions!$B198,'ASTI values'!$A$4:$A$93,),)/100,INDEX($C$32:$C$42,MATCH($E198,$B$32:$B$42,),))</f>
        <v>9.8999999999999991E-3</v>
      </c>
      <c r="M198" s="88" cm="1">
        <f t="array" ref="M198">IFERROR(INDEX('ASTI values'!H$4:H$93,MATCH(Assumptions!$B198,'ASTI values'!$A$4:$A$93,),)/100,INDEX($C$32:$C$42,MATCH($E198,$B$32:$B$42,),))</f>
        <v>9.8999999999999991E-3</v>
      </c>
      <c r="N198" s="88" cm="1">
        <f t="array" ref="N198">IFERROR(INDEX('ASTI values'!I$4:I$93,MATCH(Assumptions!$B198,'ASTI values'!$A$4:$A$93,),)/100,INDEX($C$32:$C$42,MATCH($E198,$B$32:$B$42,),))</f>
        <v>9.8999999999999991E-3</v>
      </c>
      <c r="O198" s="88" cm="1">
        <f t="array" ref="O198">IFERROR(INDEX('ASTI values'!J$4:J$93,MATCH(Assumptions!$B198,'ASTI values'!$A$4:$A$93,),)/100,INDEX($C$32:$C$42,MATCH($E198,$B$32:$B$42,),))</f>
        <v>9.8999999999999991E-3</v>
      </c>
      <c r="P198" s="88" cm="1">
        <f t="array" ref="P198">IFERROR(INDEX('ASTI values'!K$4:K$93,MATCH(Assumptions!$B198,'ASTI values'!$A$4:$A$93,),)/100,INDEX($C$32:$C$42,MATCH($E198,$B$32:$B$42,),))</f>
        <v>9.8999999999999991E-3</v>
      </c>
    </row>
    <row r="199" spans="2:16" x14ac:dyDescent="0.35">
      <c r="B199" s="12" t="s">
        <v>408</v>
      </c>
      <c r="C199" t="s">
        <v>409</v>
      </c>
      <c r="D199" t="s">
        <v>371</v>
      </c>
      <c r="E199" t="s">
        <v>371</v>
      </c>
      <c r="F199" t="s">
        <v>372</v>
      </c>
      <c r="G199" s="88" cm="1">
        <f t="array" ref="G199">IFERROR(INDEX('ASTI values'!B$4:B$93,MATCH(Assumptions!$B199,'ASTI values'!$A$4:$A$93,),)/100,INDEX($C$32:$C$42,MATCH($E199,$B$32:$B$42,),))</f>
        <v>3.4999999999999996E-3</v>
      </c>
      <c r="H199" s="88" cm="1">
        <f t="array" ref="H199">IFERROR(INDEX('ASTI values'!C$4:C$93,MATCH(Assumptions!$B199,'ASTI values'!$A$4:$A$93,),)/100,INDEX($C$32:$C$42,MATCH($E199,$B$32:$B$42,),))</f>
        <v>3.4999999999999996E-3</v>
      </c>
      <c r="I199" s="88" cm="1">
        <f t="array" ref="I199">IFERROR(INDEX('ASTI values'!D$4:D$93,MATCH(Assumptions!$B199,'ASTI values'!$A$4:$A$93,),)/100,INDEX($C$32:$C$42,MATCH($E199,$B$32:$B$42,),))</f>
        <v>3.4999999999999996E-3</v>
      </c>
      <c r="J199" s="88" cm="1">
        <f t="array" ref="J199">IFERROR(INDEX('ASTI values'!E$4:E$93,MATCH(Assumptions!$B199,'ASTI values'!$A$4:$A$93,),)/100,INDEX($C$32:$C$42,MATCH($E199,$B$32:$B$42,),))</f>
        <v>3.4999999999999996E-3</v>
      </c>
      <c r="K199" s="88" cm="1">
        <f t="array" ref="K199">IFERROR(INDEX('ASTI values'!F$4:F$93,MATCH(Assumptions!$B199,'ASTI values'!$A$4:$A$93,),)/100,INDEX($C$32:$C$42,MATCH($E199,$B$32:$B$42,),))</f>
        <v>3.4999999999999996E-3</v>
      </c>
      <c r="L199" s="88" cm="1">
        <f t="array" ref="L199">IFERROR(INDEX('ASTI values'!G$4:G$93,MATCH(Assumptions!$B199,'ASTI values'!$A$4:$A$93,),)/100,INDEX($C$32:$C$42,MATCH($E199,$B$32:$B$42,),))</f>
        <v>3.4999999999999996E-3</v>
      </c>
      <c r="M199" s="88" cm="1">
        <f t="array" ref="M199">IFERROR(INDEX('ASTI values'!H$4:H$93,MATCH(Assumptions!$B199,'ASTI values'!$A$4:$A$93,),)/100,INDEX($C$32:$C$42,MATCH($E199,$B$32:$B$42,),))</f>
        <v>3.4999999999999996E-3</v>
      </c>
      <c r="N199" s="88" cm="1">
        <f t="array" ref="N199">IFERROR(INDEX('ASTI values'!I$4:I$93,MATCH(Assumptions!$B199,'ASTI values'!$A$4:$A$93,),)/100,INDEX($C$32:$C$42,MATCH($E199,$B$32:$B$42,),))</f>
        <v>3.4999999999999996E-3</v>
      </c>
      <c r="O199" s="88" cm="1">
        <f t="array" ref="O199">IFERROR(INDEX('ASTI values'!J$4:J$93,MATCH(Assumptions!$B199,'ASTI values'!$A$4:$A$93,),)/100,INDEX($C$32:$C$42,MATCH($E199,$B$32:$B$42,),))</f>
        <v>3.4999999999999996E-3</v>
      </c>
      <c r="P199" s="88" cm="1">
        <f t="array" ref="P199">IFERROR(INDEX('ASTI values'!K$4:K$93,MATCH(Assumptions!$B199,'ASTI values'!$A$4:$A$93,),)/100,INDEX($C$32:$C$42,MATCH($E199,$B$32:$B$42,),))</f>
        <v>3.4999999999999996E-3</v>
      </c>
    </row>
    <row r="200" spans="2:16" x14ac:dyDescent="0.35">
      <c r="B200" s="12" t="s">
        <v>410</v>
      </c>
      <c r="C200" t="s">
        <v>411</v>
      </c>
      <c r="D200" t="s">
        <v>385</v>
      </c>
      <c r="E200" t="s">
        <v>26</v>
      </c>
      <c r="F200" t="s">
        <v>369</v>
      </c>
      <c r="G200" s="88" cm="1">
        <f t="array" ref="G200">IFERROR(INDEX('ASTI values'!B$4:B$93,MATCH(Assumptions!$B200,'ASTI values'!$A$4:$A$93,),)/100,INDEX($C$32:$C$42,MATCH($E200,$B$32:$B$42,),))</f>
        <v>4.0000000000000001E-3</v>
      </c>
      <c r="H200" s="88" cm="1">
        <f t="array" ref="H200">IFERROR(INDEX('ASTI values'!C$4:C$93,MATCH(Assumptions!$B200,'ASTI values'!$A$4:$A$93,),)/100,INDEX($C$32:$C$42,MATCH($E200,$B$32:$B$42,),))</f>
        <v>4.0000000000000001E-3</v>
      </c>
      <c r="I200" s="88" cm="1">
        <f t="array" ref="I200">IFERROR(INDEX('ASTI values'!D$4:D$93,MATCH(Assumptions!$B200,'ASTI values'!$A$4:$A$93,),)/100,INDEX($C$32:$C$42,MATCH($E200,$B$32:$B$42,),))</f>
        <v>4.0000000000000001E-3</v>
      </c>
      <c r="J200" s="88" cm="1">
        <f t="array" ref="J200">IFERROR(INDEX('ASTI values'!E$4:E$93,MATCH(Assumptions!$B200,'ASTI values'!$A$4:$A$93,),)/100,INDEX($C$32:$C$42,MATCH($E200,$B$32:$B$42,),))</f>
        <v>4.0000000000000001E-3</v>
      </c>
      <c r="K200" s="88" cm="1">
        <f t="array" ref="K200">IFERROR(INDEX('ASTI values'!F$4:F$93,MATCH(Assumptions!$B200,'ASTI values'!$A$4:$A$93,),)/100,INDEX($C$32:$C$42,MATCH($E200,$B$32:$B$42,),))</f>
        <v>4.0000000000000001E-3</v>
      </c>
      <c r="L200" s="88" cm="1">
        <f t="array" ref="L200">IFERROR(INDEX('ASTI values'!G$4:G$93,MATCH(Assumptions!$B200,'ASTI values'!$A$4:$A$93,),)/100,INDEX($C$32:$C$42,MATCH($E200,$B$32:$B$42,),))</f>
        <v>4.0000000000000001E-3</v>
      </c>
      <c r="M200" s="88" cm="1">
        <f t="array" ref="M200">IFERROR(INDEX('ASTI values'!H$4:H$93,MATCH(Assumptions!$B200,'ASTI values'!$A$4:$A$93,),)/100,INDEX($C$32:$C$42,MATCH($E200,$B$32:$B$42,),))</f>
        <v>4.0000000000000001E-3</v>
      </c>
      <c r="N200" s="88" cm="1">
        <f t="array" ref="N200">IFERROR(INDEX('ASTI values'!I$4:I$93,MATCH(Assumptions!$B200,'ASTI values'!$A$4:$A$93,),)/100,INDEX($C$32:$C$42,MATCH($E200,$B$32:$B$42,),))</f>
        <v>4.0000000000000001E-3</v>
      </c>
      <c r="O200" s="88" cm="1">
        <f t="array" ref="O200">IFERROR(INDEX('ASTI values'!J$4:J$93,MATCH(Assumptions!$B200,'ASTI values'!$A$4:$A$93,),)/100,INDEX($C$32:$C$42,MATCH($E200,$B$32:$B$42,),))</f>
        <v>4.0000000000000001E-3</v>
      </c>
      <c r="P200" s="88" cm="1">
        <f t="array" ref="P200">IFERROR(INDEX('ASTI values'!K$4:K$93,MATCH(Assumptions!$B200,'ASTI values'!$A$4:$A$93,),)/100,INDEX($C$32:$C$42,MATCH($E200,$B$32:$B$42,),))</f>
        <v>4.0000000000000001E-3</v>
      </c>
    </row>
    <row r="201" spans="2:16" x14ac:dyDescent="0.35">
      <c r="B201" s="12" t="s">
        <v>412</v>
      </c>
      <c r="C201" t="s">
        <v>413</v>
      </c>
      <c r="D201" t="s">
        <v>373</v>
      </c>
      <c r="E201" t="s">
        <v>26</v>
      </c>
      <c r="F201" t="s">
        <v>369</v>
      </c>
      <c r="G201" s="88" cm="1">
        <f t="array" ref="G201">IFERROR(INDEX('ASTI values'!B$4:B$93,MATCH(Assumptions!$B201,'ASTI values'!$A$4:$A$93,),)/100,INDEX($C$32:$C$42,MATCH($E201,$B$32:$B$42,),))</f>
        <v>1.6230943779184501E-3</v>
      </c>
      <c r="H201" s="88" cm="1">
        <f t="array" ref="H201">IFERROR(INDEX('ASTI values'!C$4:C$93,MATCH(Assumptions!$B201,'ASTI values'!$A$4:$A$93,),)/100,INDEX($C$32:$C$42,MATCH($E201,$B$32:$B$42,),))</f>
        <v>9.1817820039787599E-4</v>
      </c>
      <c r="I201" s="88" cm="1">
        <f t="array" ref="I201">IFERROR(INDEX('ASTI values'!D$4:D$93,MATCH(Assumptions!$B201,'ASTI values'!$A$4:$A$93,),)/100,INDEX($C$32:$C$42,MATCH($E201,$B$32:$B$42,),))</f>
        <v>1.1421891873856101E-3</v>
      </c>
      <c r="J201" s="88" cm="1">
        <f t="array" ref="J201">IFERROR(INDEX('ASTI values'!E$4:E$93,MATCH(Assumptions!$B201,'ASTI values'!$A$4:$A$93,),)/100,INDEX($C$32:$C$42,MATCH($E201,$B$32:$B$42,),))</f>
        <v>1.1747786098101299E-3</v>
      </c>
      <c r="K201" s="88" cm="1">
        <f t="array" ref="K201">IFERROR(INDEX('ASTI values'!F$4:F$93,MATCH(Assumptions!$B201,'ASTI values'!$A$4:$A$93,),)/100,INDEX($C$32:$C$42,MATCH($E201,$B$32:$B$42,),))</f>
        <v>1.0107159712743501E-3</v>
      </c>
      <c r="L201" s="88" cm="1">
        <f t="array" ref="L201">IFERROR(INDEX('ASTI values'!G$4:G$93,MATCH(Assumptions!$B201,'ASTI values'!$A$4:$A$93,),)/100,INDEX($C$32:$C$42,MATCH($E201,$B$32:$B$42,),))</f>
        <v>1.16168917460293E-3</v>
      </c>
      <c r="M201" s="88" cm="1">
        <f t="array" ref="M201">IFERROR(INDEX('ASTI values'!H$4:H$93,MATCH(Assumptions!$B201,'ASTI values'!$A$4:$A$93,),)/100,INDEX($C$32:$C$42,MATCH($E201,$B$32:$B$42,),))</f>
        <v>9.7522480098240997E-4</v>
      </c>
      <c r="N201" s="89" cm="1">
        <f t="array" ref="N201">IF(IFERROR(INDEX('ASTI values'!I$4:I$93,MATCH(Assumptions!$B201,'ASTI values'!$A$4:$A$93,),)/100,INDEX($C$32:$C$42,MATCH($E201,$B$32:$B$42,),))=0,MAX($G201:M201),IFERROR(INDEX('ASTI values'!I$4:I$93,MATCH(Assumptions!$B201,'ASTI values'!$A$4:$A$93,),)/100,INDEX($C$32:$C$42,MATCH($E201,$B$32:$B$42,),)))</f>
        <v>1.6230943779184501E-3</v>
      </c>
      <c r="O201" s="89" cm="1">
        <f t="array" ref="O201">IF(IFERROR(INDEX('ASTI values'!J$4:J$93,MATCH(Assumptions!$B201,'ASTI values'!$A$4:$A$93,),)/100,INDEX($C$32:$C$42,MATCH($E201,$B$32:$B$42,),))=0,MAX($G201:N201),IFERROR(INDEX('ASTI values'!J$4:J$93,MATCH(Assumptions!$B201,'ASTI values'!$A$4:$A$93,),)/100,INDEX($C$32:$C$42,MATCH($E201,$B$32:$B$42,),)))</f>
        <v>1.6230943779184501E-3</v>
      </c>
      <c r="P201" s="89" cm="1">
        <f t="array" ref="P201">IF(IFERROR(INDEX('ASTI values'!K$4:K$93,MATCH(Assumptions!$B201,'ASTI values'!$A$4:$A$93,),)/100,INDEX($C$32:$C$42,MATCH($E201,$B$32:$B$42,),))=0,MAX($G201:O201),IFERROR(INDEX('ASTI values'!K$4:K$93,MATCH(Assumptions!$B201,'ASTI values'!$A$4:$A$93,),)/100,INDEX($C$32:$C$42,MATCH($E201,$B$32:$B$42,),)))</f>
        <v>1.6230943779184501E-3</v>
      </c>
    </row>
    <row r="202" spans="2:16" x14ac:dyDescent="0.35">
      <c r="B202" s="12" t="s">
        <v>135</v>
      </c>
      <c r="C202" t="s">
        <v>136</v>
      </c>
      <c r="D202" t="s">
        <v>379</v>
      </c>
      <c r="E202" t="s">
        <v>26</v>
      </c>
      <c r="F202" t="s">
        <v>369</v>
      </c>
      <c r="G202" s="88" cm="1">
        <f t="array" ref="G202">IFERROR(INDEX('ASTI values'!B$4:B$93,MATCH(Assumptions!$B202,'ASTI values'!$A$4:$A$93,),)/100,INDEX($C$32:$C$42,MATCH($E202,$B$32:$B$42,),))</f>
        <v>4.0000000000000001E-3</v>
      </c>
      <c r="H202" s="88" cm="1">
        <f t="array" ref="H202">IFERROR(INDEX('ASTI values'!C$4:C$93,MATCH(Assumptions!$B202,'ASTI values'!$A$4:$A$93,),)/100,INDEX($C$32:$C$42,MATCH($E202,$B$32:$B$42,),))</f>
        <v>4.0000000000000001E-3</v>
      </c>
      <c r="I202" s="88" cm="1">
        <f t="array" ref="I202">IFERROR(INDEX('ASTI values'!D$4:D$93,MATCH(Assumptions!$B202,'ASTI values'!$A$4:$A$93,),)/100,INDEX($C$32:$C$42,MATCH($E202,$B$32:$B$42,),))</f>
        <v>4.0000000000000001E-3</v>
      </c>
      <c r="J202" s="88" cm="1">
        <f t="array" ref="J202">IFERROR(INDEX('ASTI values'!E$4:E$93,MATCH(Assumptions!$B202,'ASTI values'!$A$4:$A$93,),)/100,INDEX($C$32:$C$42,MATCH($E202,$B$32:$B$42,),))</f>
        <v>4.0000000000000001E-3</v>
      </c>
      <c r="K202" s="88" cm="1">
        <f t="array" ref="K202">IFERROR(INDEX('ASTI values'!F$4:F$93,MATCH(Assumptions!$B202,'ASTI values'!$A$4:$A$93,),)/100,INDEX($C$32:$C$42,MATCH($E202,$B$32:$B$42,),))</f>
        <v>4.0000000000000001E-3</v>
      </c>
      <c r="L202" s="88" cm="1">
        <f t="array" ref="L202">IFERROR(INDEX('ASTI values'!G$4:G$93,MATCH(Assumptions!$B202,'ASTI values'!$A$4:$A$93,),)/100,INDEX($C$32:$C$42,MATCH($E202,$B$32:$B$42,),))</f>
        <v>4.0000000000000001E-3</v>
      </c>
      <c r="M202" s="88" cm="1">
        <f t="array" ref="M202">IFERROR(INDEX('ASTI values'!H$4:H$93,MATCH(Assumptions!$B202,'ASTI values'!$A$4:$A$93,),)/100,INDEX($C$32:$C$42,MATCH($E202,$B$32:$B$42,),))</f>
        <v>4.0000000000000001E-3</v>
      </c>
      <c r="N202" s="88" cm="1">
        <f t="array" ref="N202">IFERROR(INDEX('ASTI values'!I$4:I$93,MATCH(Assumptions!$B202,'ASTI values'!$A$4:$A$93,),)/100,INDEX($C$32:$C$42,MATCH($E202,$B$32:$B$42,),))</f>
        <v>4.0000000000000001E-3</v>
      </c>
      <c r="O202" s="88" cm="1">
        <f t="array" ref="O202">IFERROR(INDEX('ASTI values'!J$4:J$93,MATCH(Assumptions!$B202,'ASTI values'!$A$4:$A$93,),)/100,INDEX($C$32:$C$42,MATCH($E202,$B$32:$B$42,),))</f>
        <v>4.0000000000000001E-3</v>
      </c>
      <c r="P202" s="88" cm="1">
        <f t="array" ref="P202">IFERROR(INDEX('ASTI values'!K$4:K$93,MATCH(Assumptions!$B202,'ASTI values'!$A$4:$A$93,),)/100,INDEX($C$32:$C$42,MATCH($E202,$B$32:$B$42,),))</f>
        <v>4.0000000000000001E-3</v>
      </c>
    </row>
    <row r="203" spans="2:16" x14ac:dyDescent="0.35">
      <c r="B203" t="s">
        <v>137</v>
      </c>
      <c r="C203" t="s">
        <v>138</v>
      </c>
      <c r="D203" t="s">
        <v>376</v>
      </c>
      <c r="E203" t="s">
        <v>376</v>
      </c>
      <c r="F203" t="s">
        <v>367</v>
      </c>
      <c r="G203" s="88" cm="1">
        <f t="array" ref="G203">IFERROR(INDEX('ASTI values'!B$4:B$93,MATCH(Assumptions!$B203,'ASTI values'!$A$4:$A$93,),)/100,INDEX($C$32:$C$42,MATCH($E203,$B$32:$B$42,),))</f>
        <v>6.4000000000000003E-3</v>
      </c>
      <c r="H203" s="88" cm="1">
        <f t="array" ref="H203">IFERROR(INDEX('ASTI values'!C$4:C$93,MATCH(Assumptions!$B203,'ASTI values'!$A$4:$A$93,),)/100,INDEX($C$32:$C$42,MATCH($E203,$B$32:$B$42,),))</f>
        <v>6.4000000000000003E-3</v>
      </c>
      <c r="I203" s="88" cm="1">
        <f t="array" ref="I203">IFERROR(INDEX('ASTI values'!D$4:D$93,MATCH(Assumptions!$B203,'ASTI values'!$A$4:$A$93,),)/100,INDEX($C$32:$C$42,MATCH($E203,$B$32:$B$42,),))</f>
        <v>6.4000000000000003E-3</v>
      </c>
      <c r="J203" s="88" cm="1">
        <f t="array" ref="J203">IFERROR(INDEX('ASTI values'!E$4:E$93,MATCH(Assumptions!$B203,'ASTI values'!$A$4:$A$93,),)/100,INDEX($C$32:$C$42,MATCH($E203,$B$32:$B$42,),))</f>
        <v>6.4000000000000003E-3</v>
      </c>
      <c r="K203" s="88" cm="1">
        <f t="array" ref="K203">IFERROR(INDEX('ASTI values'!F$4:F$93,MATCH(Assumptions!$B203,'ASTI values'!$A$4:$A$93,),)/100,INDEX($C$32:$C$42,MATCH($E203,$B$32:$B$42,),))</f>
        <v>6.4000000000000003E-3</v>
      </c>
      <c r="L203" s="88" cm="1">
        <f t="array" ref="L203">IFERROR(INDEX('ASTI values'!G$4:G$93,MATCH(Assumptions!$B203,'ASTI values'!$A$4:$A$93,),)/100,INDEX($C$32:$C$42,MATCH($E203,$B$32:$B$42,),))</f>
        <v>6.4000000000000003E-3</v>
      </c>
      <c r="M203" s="88" cm="1">
        <f t="array" ref="M203">IFERROR(INDEX('ASTI values'!H$4:H$93,MATCH(Assumptions!$B203,'ASTI values'!$A$4:$A$93,),)/100,INDEX($C$32:$C$42,MATCH($E203,$B$32:$B$42,),))</f>
        <v>6.4000000000000003E-3</v>
      </c>
      <c r="N203" s="88" cm="1">
        <f t="array" ref="N203">IFERROR(INDEX('ASTI values'!I$4:I$93,MATCH(Assumptions!$B203,'ASTI values'!$A$4:$A$93,),)/100,INDEX($C$32:$C$42,MATCH($E203,$B$32:$B$42,),))</f>
        <v>6.4000000000000003E-3</v>
      </c>
      <c r="O203" s="88" cm="1">
        <f t="array" ref="O203">IFERROR(INDEX('ASTI values'!J$4:J$93,MATCH(Assumptions!$B203,'ASTI values'!$A$4:$A$93,),)/100,INDEX($C$32:$C$42,MATCH($E203,$B$32:$B$42,),))</f>
        <v>6.4000000000000003E-3</v>
      </c>
      <c r="P203" s="88" cm="1">
        <f t="array" ref="P203">IFERROR(INDEX('ASTI values'!K$4:K$93,MATCH(Assumptions!$B203,'ASTI values'!$A$4:$A$93,),)/100,INDEX($C$32:$C$42,MATCH($E203,$B$32:$B$42,),))</f>
        <v>6.4000000000000003E-3</v>
      </c>
    </row>
    <row r="204" spans="2:16" x14ac:dyDescent="0.35">
      <c r="B204" s="13" t="s">
        <v>141</v>
      </c>
      <c r="C204" t="s">
        <v>142</v>
      </c>
      <c r="D204" t="s">
        <v>379</v>
      </c>
      <c r="E204" t="s">
        <v>26</v>
      </c>
      <c r="F204" t="s">
        <v>369</v>
      </c>
      <c r="G204" s="88" cm="1">
        <f t="array" ref="G204">IFERROR(INDEX('ASTI values'!B$4:B$93,MATCH(Assumptions!$B204,'ASTI values'!$A$4:$A$93,),)/100,INDEX($C$32:$C$42,MATCH($E204,$B$32:$B$42,),))</f>
        <v>6.5709282529127196E-3</v>
      </c>
      <c r="H204" s="88" cm="1">
        <f t="array" ref="H204">IFERROR(INDEX('ASTI values'!C$4:C$93,MATCH(Assumptions!$B204,'ASTI values'!$A$4:$A$93,),)/100,INDEX($C$32:$C$42,MATCH($E204,$B$32:$B$42,),))</f>
        <v>6.7129224327631297E-3</v>
      </c>
      <c r="I204" s="88" cm="1">
        <f t="array" ref="I204">IFERROR(INDEX('ASTI values'!D$4:D$93,MATCH(Assumptions!$B204,'ASTI values'!$A$4:$A$93,),)/100,INDEX($C$32:$C$42,MATCH($E204,$B$32:$B$42,),))</f>
        <v>7.4386002816992699E-3</v>
      </c>
      <c r="J204" s="88" cm="1">
        <f t="array" ref="J204">IFERROR(INDEX('ASTI values'!E$4:E$93,MATCH(Assumptions!$B204,'ASTI values'!$A$4:$A$93,),)/100,INDEX($C$32:$C$42,MATCH($E204,$B$32:$B$42,),))</f>
        <v>9.5084126438571507E-3</v>
      </c>
      <c r="K204" s="88" cm="1">
        <f t="array" ref="K204">IFERROR(INDEX('ASTI values'!F$4:F$93,MATCH(Assumptions!$B204,'ASTI values'!$A$4:$A$93,),)/100,INDEX($C$32:$C$42,MATCH($E204,$B$32:$B$42,),))</f>
        <v>9.2216428027857896E-3</v>
      </c>
      <c r="L204" s="88" cm="1">
        <f t="array" ref="L204">IFERROR(INDEX('ASTI values'!G$4:G$93,MATCH(Assumptions!$B204,'ASTI values'!$A$4:$A$93,),)/100,INDEX($C$32:$C$42,MATCH($E204,$B$32:$B$42,),))</f>
        <v>9.7420964031391492E-3</v>
      </c>
      <c r="M204" s="88" cm="1">
        <f t="array" ref="M204">IFERROR(INDEX('ASTI values'!H$4:H$93,MATCH(Assumptions!$B204,'ASTI values'!$A$4:$A$93,),)/100,INDEX($C$32:$C$42,MATCH($E204,$B$32:$B$42,),))</f>
        <v>9.0940457908375606E-3</v>
      </c>
      <c r="N204" s="89" cm="1">
        <f t="array" ref="N204">IF(IFERROR(INDEX('ASTI values'!I$4:I$93,MATCH(Assumptions!$B204,'ASTI values'!$A$4:$A$93,),)/100,INDEX($C$32:$C$42,MATCH($E204,$B$32:$B$42,),))=0,MAX($G204:M204),IFERROR(INDEX('ASTI values'!I$4:I$93,MATCH(Assumptions!$B204,'ASTI values'!$A$4:$A$93,),)/100,INDEX($C$32:$C$42,MATCH($E204,$B$32:$B$42,),)))</f>
        <v>9.7420964031391492E-3</v>
      </c>
      <c r="O204" s="89" cm="1">
        <f t="array" ref="O204">IF(IFERROR(INDEX('ASTI values'!J$4:J$93,MATCH(Assumptions!$B204,'ASTI values'!$A$4:$A$93,),)/100,INDEX($C$32:$C$42,MATCH($E204,$B$32:$B$42,),))=0,MAX($G204:N204),IFERROR(INDEX('ASTI values'!J$4:J$93,MATCH(Assumptions!$B204,'ASTI values'!$A$4:$A$93,),)/100,INDEX($C$32:$C$42,MATCH($E204,$B$32:$B$42,),)))</f>
        <v>9.7420964031391492E-3</v>
      </c>
      <c r="P204" s="89" cm="1">
        <f t="array" ref="P204">IF(IFERROR(INDEX('ASTI values'!K$4:K$93,MATCH(Assumptions!$B204,'ASTI values'!$A$4:$A$93,),)/100,INDEX($C$32:$C$42,MATCH($E204,$B$32:$B$42,),))=0,MAX($G204:O204),IFERROR(INDEX('ASTI values'!K$4:K$93,MATCH(Assumptions!$B204,'ASTI values'!$A$4:$A$93,),)/100,INDEX($C$32:$C$42,MATCH($E204,$B$32:$B$42,),)))</f>
        <v>9.7420964031391492E-3</v>
      </c>
    </row>
    <row r="205" spans="2:16" x14ac:dyDescent="0.35">
      <c r="B205" s="12" t="s">
        <v>414</v>
      </c>
      <c r="C205" t="s">
        <v>415</v>
      </c>
      <c r="D205" t="s">
        <v>416</v>
      </c>
      <c r="E205" t="s">
        <v>416</v>
      </c>
      <c r="F205" t="s">
        <v>372</v>
      </c>
      <c r="G205" s="88" cm="1">
        <f t="array" ref="G205">IFERROR(INDEX('ASTI values'!B$4:B$93,MATCH(Assumptions!$B205,'ASTI values'!$A$4:$A$93,),)/100,INDEX($C$32:$C$42,MATCH($E205,$B$32:$B$42,),))</f>
        <v>3.4999999999999996E-3</v>
      </c>
      <c r="H205" s="88" cm="1">
        <f t="array" ref="H205">IFERROR(INDEX('ASTI values'!C$4:C$93,MATCH(Assumptions!$B205,'ASTI values'!$A$4:$A$93,),)/100,INDEX($C$32:$C$42,MATCH($E205,$B$32:$B$42,),))</f>
        <v>3.4999999999999996E-3</v>
      </c>
      <c r="I205" s="88" cm="1">
        <f t="array" ref="I205">IFERROR(INDEX('ASTI values'!D$4:D$93,MATCH(Assumptions!$B205,'ASTI values'!$A$4:$A$93,),)/100,INDEX($C$32:$C$42,MATCH($E205,$B$32:$B$42,),))</f>
        <v>3.4999999999999996E-3</v>
      </c>
      <c r="J205" s="88" cm="1">
        <f t="array" ref="J205">IFERROR(INDEX('ASTI values'!E$4:E$93,MATCH(Assumptions!$B205,'ASTI values'!$A$4:$A$93,),)/100,INDEX($C$32:$C$42,MATCH($E205,$B$32:$B$42,),))</f>
        <v>3.4999999999999996E-3</v>
      </c>
      <c r="K205" s="88" cm="1">
        <f t="array" ref="K205">IFERROR(INDEX('ASTI values'!F$4:F$93,MATCH(Assumptions!$B205,'ASTI values'!$A$4:$A$93,),)/100,INDEX($C$32:$C$42,MATCH($E205,$B$32:$B$42,),))</f>
        <v>3.4999999999999996E-3</v>
      </c>
      <c r="L205" s="88" cm="1">
        <f t="array" ref="L205">IFERROR(INDEX('ASTI values'!G$4:G$93,MATCH(Assumptions!$B205,'ASTI values'!$A$4:$A$93,),)/100,INDEX($C$32:$C$42,MATCH($E205,$B$32:$B$42,),))</f>
        <v>3.4999999999999996E-3</v>
      </c>
      <c r="M205" s="88" cm="1">
        <f t="array" ref="M205">IFERROR(INDEX('ASTI values'!H$4:H$93,MATCH(Assumptions!$B205,'ASTI values'!$A$4:$A$93,),)/100,INDEX($C$32:$C$42,MATCH($E205,$B$32:$B$42,),))</f>
        <v>3.4999999999999996E-3</v>
      </c>
      <c r="N205" s="88" cm="1">
        <f t="array" ref="N205">IFERROR(INDEX('ASTI values'!I$4:I$93,MATCH(Assumptions!$B205,'ASTI values'!$A$4:$A$93,),)/100,INDEX($C$32:$C$42,MATCH($E205,$B$32:$B$42,),))</f>
        <v>3.4999999999999996E-3</v>
      </c>
      <c r="O205" s="88" cm="1">
        <f t="array" ref="O205">IFERROR(INDEX('ASTI values'!J$4:J$93,MATCH(Assumptions!$B205,'ASTI values'!$A$4:$A$93,),)/100,INDEX($C$32:$C$42,MATCH($E205,$B$32:$B$42,),))</f>
        <v>3.4999999999999996E-3</v>
      </c>
      <c r="P205" s="88" cm="1">
        <f t="array" ref="P205">IFERROR(INDEX('ASTI values'!K$4:K$93,MATCH(Assumptions!$B205,'ASTI values'!$A$4:$A$93,),)/100,INDEX($C$32:$C$42,MATCH($E205,$B$32:$B$42,),))</f>
        <v>3.4999999999999996E-3</v>
      </c>
    </row>
    <row r="206" spans="2:16" x14ac:dyDescent="0.35">
      <c r="B206" t="s">
        <v>147</v>
      </c>
      <c r="C206" t="s">
        <v>148</v>
      </c>
      <c r="D206" t="s">
        <v>377</v>
      </c>
      <c r="E206" t="s">
        <v>375</v>
      </c>
      <c r="F206" t="s">
        <v>84</v>
      </c>
      <c r="G206" s="88" cm="1">
        <f t="array" ref="G206">IFERROR(INDEX('ASTI values'!B$4:B$93,MATCH(Assumptions!$B206,'ASTI values'!$A$4:$A$93,),)/100,INDEX($C$32:$C$42,MATCH($E206,$B$32:$B$42,),))</f>
        <v>1.19221296107346E-3</v>
      </c>
      <c r="H206" s="88" cm="1">
        <f t="array" ref="H206">IFERROR(INDEX('ASTI values'!C$4:C$93,MATCH(Assumptions!$B206,'ASTI values'!$A$4:$A$93,),)/100,INDEX($C$32:$C$42,MATCH($E206,$B$32:$B$42,),))</f>
        <v>1.13338946732805E-3</v>
      </c>
      <c r="I206" s="88" cm="1">
        <f t="array" ref="I206">IFERROR(INDEX('ASTI values'!D$4:D$93,MATCH(Assumptions!$B206,'ASTI values'!$A$4:$A$93,),)/100,INDEX($C$32:$C$42,MATCH($E206,$B$32:$B$42,),))</f>
        <v>1.4003366774063301E-3</v>
      </c>
      <c r="J206" s="89" cm="1">
        <f t="array" ref="J206">IF(IFERROR(INDEX('ASTI values'!E$4:E$93,MATCH(Assumptions!$B206,'ASTI values'!$A$4:$A$93,),)/100,INDEX($C$32:$C$42,MATCH($E206,$B$32:$B$42,),))=0,MAX($G206:I206),IFERROR(INDEX('ASTI values'!E$4:E$93,MATCH(Assumptions!$B206,'ASTI values'!$A$4:$A$93,),)/100,INDEX($C$32:$C$42,MATCH($E206,$B$32:$B$42,),)))</f>
        <v>1.4003366774063301E-3</v>
      </c>
      <c r="K206" s="89" cm="1">
        <f t="array" ref="K206">IF(IFERROR(INDEX('ASTI values'!F$4:F$93,MATCH(Assumptions!$B206,'ASTI values'!$A$4:$A$93,),)/100,INDEX($C$32:$C$42,MATCH($E206,$B$32:$B$42,),))=0,MAX($G206:J206),IFERROR(INDEX('ASTI values'!F$4:F$93,MATCH(Assumptions!$B206,'ASTI values'!$A$4:$A$93,),)/100,INDEX($C$32:$C$42,MATCH($E206,$B$32:$B$42,),)))</f>
        <v>1.4003366774063301E-3</v>
      </c>
      <c r="L206" s="89" cm="1">
        <f t="array" ref="L206">IF(IFERROR(INDEX('ASTI values'!G$4:G$93,MATCH(Assumptions!$B206,'ASTI values'!$A$4:$A$93,),)/100,INDEX($C$32:$C$42,MATCH($E206,$B$32:$B$42,),))=0,MAX($G206:K206),IFERROR(INDEX('ASTI values'!G$4:G$93,MATCH(Assumptions!$B206,'ASTI values'!$A$4:$A$93,),)/100,INDEX($C$32:$C$42,MATCH($E206,$B$32:$B$42,),)))</f>
        <v>1.4003366774063301E-3</v>
      </c>
      <c r="M206" s="89" cm="1">
        <f t="array" ref="M206">IF(IFERROR(INDEX('ASTI values'!H$4:H$93,MATCH(Assumptions!$B206,'ASTI values'!$A$4:$A$93,),)/100,INDEX($C$32:$C$42,MATCH($E206,$B$32:$B$42,),))=0,MAX($G206:L206),IFERROR(INDEX('ASTI values'!H$4:H$93,MATCH(Assumptions!$B206,'ASTI values'!$A$4:$A$93,),)/100,INDEX($C$32:$C$42,MATCH($E206,$B$32:$B$42,),)))</f>
        <v>1.4003366774063301E-3</v>
      </c>
      <c r="N206" s="89" cm="1">
        <f t="array" ref="N206">IF(IFERROR(INDEX('ASTI values'!I$4:I$93,MATCH(Assumptions!$B206,'ASTI values'!$A$4:$A$93,),)/100,INDEX($C$32:$C$42,MATCH($E206,$B$32:$B$42,),))=0,MAX($G206:M206),IFERROR(INDEX('ASTI values'!I$4:I$93,MATCH(Assumptions!$B206,'ASTI values'!$A$4:$A$93,),)/100,INDEX($C$32:$C$42,MATCH($E206,$B$32:$B$42,),)))</f>
        <v>1.4003366774063301E-3</v>
      </c>
      <c r="O206" s="89" cm="1">
        <f t="array" ref="O206">IF(IFERROR(INDEX('ASTI values'!J$4:J$93,MATCH(Assumptions!$B206,'ASTI values'!$A$4:$A$93,),)/100,INDEX($C$32:$C$42,MATCH($E206,$B$32:$B$42,),))=0,MAX($G206:N206),IFERROR(INDEX('ASTI values'!J$4:J$93,MATCH(Assumptions!$B206,'ASTI values'!$A$4:$A$93,),)/100,INDEX($C$32:$C$42,MATCH($E206,$B$32:$B$42,),)))</f>
        <v>1.4003366774063301E-3</v>
      </c>
      <c r="P206" s="89" cm="1">
        <f t="array" ref="P206">IF(IFERROR(INDEX('ASTI values'!K$4:K$93,MATCH(Assumptions!$B206,'ASTI values'!$A$4:$A$93,),)/100,INDEX($C$32:$C$42,MATCH($E206,$B$32:$B$42,),))=0,MAX($G206:O206),IFERROR(INDEX('ASTI values'!K$4:K$93,MATCH(Assumptions!$B206,'ASTI values'!$A$4:$A$93,),)/100,INDEX($C$32:$C$42,MATCH($E206,$B$32:$B$42,),)))</f>
        <v>1.4003366774063301E-3</v>
      </c>
    </row>
    <row r="207" spans="2:16" x14ac:dyDescent="0.35">
      <c r="B207" s="12" t="s">
        <v>400</v>
      </c>
      <c r="C207" t="s">
        <v>417</v>
      </c>
      <c r="D207" t="s">
        <v>379</v>
      </c>
      <c r="E207" t="s">
        <v>26</v>
      </c>
      <c r="F207" t="s">
        <v>369</v>
      </c>
      <c r="G207" s="88" cm="1">
        <f t="array" ref="G207">IFERROR(INDEX('ASTI values'!B$4:B$93,MATCH(Assumptions!$B207,'ASTI values'!$A$4:$A$93,),)/100,INDEX($C$32:$C$42,MATCH($E207,$B$32:$B$42,),))</f>
        <v>1.2317254538154999E-3</v>
      </c>
      <c r="H207" s="88" cm="1">
        <f t="array" ref="H207">IFERROR(INDEX('ASTI values'!C$4:C$93,MATCH(Assumptions!$B207,'ASTI values'!$A$4:$A$93,),)/100,INDEX($C$32:$C$42,MATCH($E207,$B$32:$B$42,),))</f>
        <v>2.1935577171353299E-3</v>
      </c>
      <c r="I207" s="88" cm="1">
        <f t="array" ref="I207">IFERROR(INDEX('ASTI values'!D$4:D$93,MATCH(Assumptions!$B207,'ASTI values'!$A$4:$A$93,),)/100,INDEX($C$32:$C$42,MATCH($E207,$B$32:$B$42,),))</f>
        <v>3.6959192973604897E-3</v>
      </c>
      <c r="J207" s="88" cm="1">
        <f t="array" ref="J207">IFERROR(INDEX('ASTI values'!E$4:E$93,MATCH(Assumptions!$B207,'ASTI values'!$A$4:$A$93,),)/100,INDEX($C$32:$C$42,MATCH($E207,$B$32:$B$42,),))</f>
        <v>2.7284786704201802E-3</v>
      </c>
      <c r="K207" s="88" cm="1">
        <f t="array" ref="K207">IFERROR(INDEX('ASTI values'!F$4:F$93,MATCH(Assumptions!$B207,'ASTI values'!$A$4:$A$93,),)/100,INDEX($C$32:$C$42,MATCH($E207,$B$32:$B$42,),))</f>
        <v>2.8572713522872499E-3</v>
      </c>
      <c r="L207" s="88" cm="1">
        <f t="array" ref="L207">IFERROR(INDEX('ASTI values'!G$4:G$93,MATCH(Assumptions!$B207,'ASTI values'!$A$4:$A$93,),)/100,INDEX($C$32:$C$42,MATCH($E207,$B$32:$B$42,),))</f>
        <v>2.0190022839377E-3</v>
      </c>
      <c r="M207" s="88" cm="1">
        <f t="array" ref="M207">IFERROR(INDEX('ASTI values'!H$4:H$93,MATCH(Assumptions!$B207,'ASTI values'!$A$4:$A$93,),)/100,INDEX($C$32:$C$42,MATCH($E207,$B$32:$B$42,),))</f>
        <v>1.70009375105091E-3</v>
      </c>
      <c r="N207" s="89" cm="1">
        <f t="array" ref="N207">IF(IFERROR(INDEX('ASTI values'!I$4:I$93,MATCH(Assumptions!$B207,'ASTI values'!$A$4:$A$93,),)/100,INDEX($C$32:$C$42,MATCH($E207,$B$32:$B$42,),))=0,MAX($G207:M207),IFERROR(INDEX('ASTI values'!I$4:I$93,MATCH(Assumptions!$B207,'ASTI values'!$A$4:$A$93,),)/100,INDEX($C$32:$C$42,MATCH($E207,$B$32:$B$42,),)))</f>
        <v>3.6959192973604897E-3</v>
      </c>
      <c r="O207" s="89" cm="1">
        <f t="array" ref="O207">IF(IFERROR(INDEX('ASTI values'!J$4:J$93,MATCH(Assumptions!$B207,'ASTI values'!$A$4:$A$93,),)/100,INDEX($C$32:$C$42,MATCH($E207,$B$32:$B$42,),))=0,MAX($G207:N207),IFERROR(INDEX('ASTI values'!J$4:J$93,MATCH(Assumptions!$B207,'ASTI values'!$A$4:$A$93,),)/100,INDEX($C$32:$C$42,MATCH($E207,$B$32:$B$42,),)))</f>
        <v>3.6959192973604897E-3</v>
      </c>
      <c r="P207" s="89" cm="1">
        <f t="array" ref="P207">IF(IFERROR(INDEX('ASTI values'!K$4:K$93,MATCH(Assumptions!$B207,'ASTI values'!$A$4:$A$93,),)/100,INDEX($C$32:$C$42,MATCH($E207,$B$32:$B$42,),))=0,MAX($G207:O207),IFERROR(INDEX('ASTI values'!K$4:K$93,MATCH(Assumptions!$B207,'ASTI values'!$A$4:$A$93,),)/100,INDEX($C$32:$C$42,MATCH($E207,$B$32:$B$42,),)))</f>
        <v>3.6959192973604897E-3</v>
      </c>
    </row>
    <row r="208" spans="2:16" x14ac:dyDescent="0.35">
      <c r="B208" t="s">
        <v>149</v>
      </c>
      <c r="C208" t="s">
        <v>150</v>
      </c>
      <c r="D208" t="s">
        <v>379</v>
      </c>
      <c r="E208" t="s">
        <v>26</v>
      </c>
      <c r="F208" t="s">
        <v>369</v>
      </c>
      <c r="G208" s="88" cm="1">
        <f t="array" ref="G208">IFERROR(INDEX('ASTI values'!B$4:B$93,MATCH(Assumptions!$B208,'ASTI values'!$A$4:$A$93,),)/100,INDEX($C$32:$C$42,MATCH($E208,$B$32:$B$42,),))</f>
        <v>1.9628669754004398E-4</v>
      </c>
      <c r="H208" s="88" cm="1">
        <f t="array" ref="H208">IFERROR(INDEX('ASTI values'!C$4:C$93,MATCH(Assumptions!$B208,'ASTI values'!$A$4:$A$93,),)/100,INDEX($C$32:$C$42,MATCH($E208,$B$32:$B$42,),))</f>
        <v>1.8104623668904599E-4</v>
      </c>
      <c r="I208" s="89" cm="1">
        <f t="array" ref="I208">IF(IFERROR(INDEX('ASTI values'!D$4:D$93,MATCH(Assumptions!$B208,'ASTI values'!$A$4:$A$93,),)/100,INDEX($C$32:$C$42,MATCH($E208,$B$32:$B$42,),))=0,MAX($G208:H208),IFERROR(INDEX('ASTI values'!D$4:D$93,MATCH(Assumptions!$B208,'ASTI values'!$A$4:$A$93,),)/100,INDEX($C$32:$C$42,MATCH($E208,$B$32:$B$42,),)))</f>
        <v>1.9628669754004398E-4</v>
      </c>
      <c r="J208" s="89" cm="1">
        <f t="array" ref="J208">IF(IFERROR(INDEX('ASTI values'!E$4:E$93,MATCH(Assumptions!$B208,'ASTI values'!$A$4:$A$93,),)/100,INDEX($C$32:$C$42,MATCH($E208,$B$32:$B$42,),))=0,MAX($G208:I208),IFERROR(INDEX('ASTI values'!E$4:E$93,MATCH(Assumptions!$B208,'ASTI values'!$A$4:$A$93,),)/100,INDEX($C$32:$C$42,MATCH($E208,$B$32:$B$42,),)))</f>
        <v>1.9628669754004398E-4</v>
      </c>
      <c r="K208" s="89" cm="1">
        <f t="array" ref="K208">IF(IFERROR(INDEX('ASTI values'!F$4:F$93,MATCH(Assumptions!$B208,'ASTI values'!$A$4:$A$93,),)/100,INDEX($C$32:$C$42,MATCH($E208,$B$32:$B$42,),))=0,MAX($G208:J208),IFERROR(INDEX('ASTI values'!F$4:F$93,MATCH(Assumptions!$B208,'ASTI values'!$A$4:$A$93,),)/100,INDEX($C$32:$C$42,MATCH($E208,$B$32:$B$42,),)))</f>
        <v>1.9628669754004398E-4</v>
      </c>
      <c r="L208" s="89" cm="1">
        <f t="array" ref="L208">IF(IFERROR(INDEX('ASTI values'!G$4:G$93,MATCH(Assumptions!$B208,'ASTI values'!$A$4:$A$93,),)/100,INDEX($C$32:$C$42,MATCH($E208,$B$32:$B$42,),))=0,MAX($G208:K208),IFERROR(INDEX('ASTI values'!G$4:G$93,MATCH(Assumptions!$B208,'ASTI values'!$A$4:$A$93,),)/100,INDEX($C$32:$C$42,MATCH($E208,$B$32:$B$42,),)))</f>
        <v>1.9628669754004398E-4</v>
      </c>
      <c r="M208" s="89" cm="1">
        <f t="array" ref="M208">IF(IFERROR(INDEX('ASTI values'!H$4:H$93,MATCH(Assumptions!$B208,'ASTI values'!$A$4:$A$93,),)/100,INDEX($C$32:$C$42,MATCH($E208,$B$32:$B$42,),))=0,MAX($G208:L208),IFERROR(INDEX('ASTI values'!H$4:H$93,MATCH(Assumptions!$B208,'ASTI values'!$A$4:$A$93,),)/100,INDEX($C$32:$C$42,MATCH($E208,$B$32:$B$42,),)))</f>
        <v>1.9628669754004398E-4</v>
      </c>
      <c r="N208" s="89" cm="1">
        <f t="array" ref="N208">IF(IFERROR(INDEX('ASTI values'!I$4:I$93,MATCH(Assumptions!$B208,'ASTI values'!$A$4:$A$93,),)/100,INDEX($C$32:$C$42,MATCH($E208,$B$32:$B$42,),))=0,MAX($G208:M208),IFERROR(INDEX('ASTI values'!I$4:I$93,MATCH(Assumptions!$B208,'ASTI values'!$A$4:$A$93,),)/100,INDEX($C$32:$C$42,MATCH($E208,$B$32:$B$42,),)))</f>
        <v>1.9628669754004398E-4</v>
      </c>
      <c r="O208" s="89" cm="1">
        <f t="array" ref="O208">IF(IFERROR(INDEX('ASTI values'!J$4:J$93,MATCH(Assumptions!$B208,'ASTI values'!$A$4:$A$93,),)/100,INDEX($C$32:$C$42,MATCH($E208,$B$32:$B$42,),))=0,MAX($G208:N208),IFERROR(INDEX('ASTI values'!J$4:J$93,MATCH(Assumptions!$B208,'ASTI values'!$A$4:$A$93,),)/100,INDEX($C$32:$C$42,MATCH($E208,$B$32:$B$42,),)))</f>
        <v>1.9628669754004398E-4</v>
      </c>
      <c r="P208" s="89" cm="1">
        <f t="array" ref="P208">IF(IFERROR(INDEX('ASTI values'!K$4:K$93,MATCH(Assumptions!$B208,'ASTI values'!$A$4:$A$93,),)/100,INDEX($C$32:$C$42,MATCH($E208,$B$32:$B$42,),))=0,MAX($G208:O208),IFERROR(INDEX('ASTI values'!K$4:K$93,MATCH(Assumptions!$B208,'ASTI values'!$A$4:$A$93,),)/100,INDEX($C$32:$C$42,MATCH($E208,$B$32:$B$42,),)))</f>
        <v>1.9628669754004398E-4</v>
      </c>
    </row>
    <row r="209" spans="2:16" x14ac:dyDescent="0.35">
      <c r="B209" t="s">
        <v>418</v>
      </c>
      <c r="C209" t="s">
        <v>419</v>
      </c>
      <c r="D209" t="s">
        <v>374</v>
      </c>
      <c r="E209" t="s">
        <v>375</v>
      </c>
      <c r="F209" t="s">
        <v>374</v>
      </c>
      <c r="G209" s="88" cm="1">
        <f t="array" ref="G209">IFERROR(INDEX('ASTI values'!B$4:B$93,MATCH(Assumptions!$B209,'ASTI values'!$A$4:$A$93,),)/100,INDEX($C$32:$C$42,MATCH($E209,$B$32:$B$42,),))</f>
        <v>9.8999999999999991E-3</v>
      </c>
      <c r="H209" s="88" cm="1">
        <f t="array" ref="H209">IFERROR(INDEX('ASTI values'!C$4:C$93,MATCH(Assumptions!$B209,'ASTI values'!$A$4:$A$93,),)/100,INDEX($C$32:$C$42,MATCH($E209,$B$32:$B$42,),))</f>
        <v>9.8999999999999991E-3</v>
      </c>
      <c r="I209" s="88" cm="1">
        <f t="array" ref="I209">IFERROR(INDEX('ASTI values'!D$4:D$93,MATCH(Assumptions!$B209,'ASTI values'!$A$4:$A$93,),)/100,INDEX($C$32:$C$42,MATCH($E209,$B$32:$B$42,),))</f>
        <v>9.8999999999999991E-3</v>
      </c>
      <c r="J209" s="88" cm="1">
        <f t="array" ref="J209">IFERROR(INDEX('ASTI values'!E$4:E$93,MATCH(Assumptions!$B209,'ASTI values'!$A$4:$A$93,),)/100,INDEX($C$32:$C$42,MATCH($E209,$B$32:$B$42,),))</f>
        <v>9.8999999999999991E-3</v>
      </c>
      <c r="K209" s="88" cm="1">
        <f t="array" ref="K209">IFERROR(INDEX('ASTI values'!F$4:F$93,MATCH(Assumptions!$B209,'ASTI values'!$A$4:$A$93,),)/100,INDEX($C$32:$C$42,MATCH($E209,$B$32:$B$42,),))</f>
        <v>9.8999999999999991E-3</v>
      </c>
      <c r="L209" s="88" cm="1">
        <f t="array" ref="L209">IFERROR(INDEX('ASTI values'!G$4:G$93,MATCH(Assumptions!$B209,'ASTI values'!$A$4:$A$93,),)/100,INDEX($C$32:$C$42,MATCH($E209,$B$32:$B$42,),))</f>
        <v>9.8999999999999991E-3</v>
      </c>
      <c r="M209" s="88" cm="1">
        <f t="array" ref="M209">IFERROR(INDEX('ASTI values'!H$4:H$93,MATCH(Assumptions!$B209,'ASTI values'!$A$4:$A$93,),)/100,INDEX($C$32:$C$42,MATCH($E209,$B$32:$B$42,),))</f>
        <v>9.8999999999999991E-3</v>
      </c>
      <c r="N209" s="88" cm="1">
        <f t="array" ref="N209">IFERROR(INDEX('ASTI values'!I$4:I$93,MATCH(Assumptions!$B209,'ASTI values'!$A$4:$A$93,),)/100,INDEX($C$32:$C$42,MATCH($E209,$B$32:$B$42,),))</f>
        <v>9.8999999999999991E-3</v>
      </c>
      <c r="O209" s="88" cm="1">
        <f t="array" ref="O209">IFERROR(INDEX('ASTI values'!J$4:J$93,MATCH(Assumptions!$B209,'ASTI values'!$A$4:$A$93,),)/100,INDEX($C$32:$C$42,MATCH($E209,$B$32:$B$42,),))</f>
        <v>9.8999999999999991E-3</v>
      </c>
      <c r="P209" s="88" cm="1">
        <f t="array" ref="P209">IFERROR(INDEX('ASTI values'!K$4:K$93,MATCH(Assumptions!$B209,'ASTI values'!$A$4:$A$93,),)/100,INDEX($C$32:$C$42,MATCH($E209,$B$32:$B$42,),))</f>
        <v>9.8999999999999991E-3</v>
      </c>
    </row>
    <row r="210" spans="2:16" x14ac:dyDescent="0.35">
      <c r="B210" s="12" t="s">
        <v>151</v>
      </c>
      <c r="C210" t="s">
        <v>152</v>
      </c>
      <c r="D210" t="s">
        <v>377</v>
      </c>
      <c r="E210" t="s">
        <v>375</v>
      </c>
      <c r="F210" t="s">
        <v>84</v>
      </c>
      <c r="G210" s="88" cm="1">
        <f t="array" ref="G210">IFERROR(INDEX('ASTI values'!B$4:B$93,MATCH(Assumptions!$B210,'ASTI values'!$A$4:$A$93,),)/100,INDEX($C$32:$C$42,MATCH($E210,$B$32:$B$42,),))</f>
        <v>1.9889058474622501E-3</v>
      </c>
      <c r="H210" s="88" cm="1">
        <f t="array" ref="H210">IFERROR(INDEX('ASTI values'!C$4:C$93,MATCH(Assumptions!$B210,'ASTI values'!$A$4:$A$93,),)/100,INDEX($C$32:$C$42,MATCH($E210,$B$32:$B$42,),))</f>
        <v>1.6294023709302499E-3</v>
      </c>
      <c r="I210" s="88" cm="1">
        <f t="array" ref="I210">IFERROR(INDEX('ASTI values'!D$4:D$93,MATCH(Assumptions!$B210,'ASTI values'!$A$4:$A$93,),)/100,INDEX($C$32:$C$42,MATCH($E210,$B$32:$B$42,),))</f>
        <v>1.6904541937717498E-3</v>
      </c>
      <c r="J210" s="89" cm="1">
        <f t="array" ref="J210">IF(IFERROR(INDEX('ASTI values'!E$4:E$93,MATCH(Assumptions!$B210,'ASTI values'!$A$4:$A$93,),)/100,INDEX($C$32:$C$42,MATCH($E210,$B$32:$B$42,),))=0,MAX($G210:I210),IFERROR(INDEX('ASTI values'!E$4:E$93,MATCH(Assumptions!$B210,'ASTI values'!$A$4:$A$93,),)/100,INDEX($C$32:$C$42,MATCH($E210,$B$32:$B$42,),)))</f>
        <v>1.9889058474622501E-3</v>
      </c>
      <c r="K210" s="89" cm="1">
        <f t="array" ref="K210">IF(IFERROR(INDEX('ASTI values'!F$4:F$93,MATCH(Assumptions!$B210,'ASTI values'!$A$4:$A$93,),)/100,INDEX($C$32:$C$42,MATCH($E210,$B$32:$B$42,),))=0,MAX($G210:J210),IFERROR(INDEX('ASTI values'!F$4:F$93,MATCH(Assumptions!$B210,'ASTI values'!$A$4:$A$93,),)/100,INDEX($C$32:$C$42,MATCH($E210,$B$32:$B$42,),)))</f>
        <v>1.9889058474622501E-3</v>
      </c>
      <c r="L210" s="89" cm="1">
        <f t="array" ref="L210">IF(IFERROR(INDEX('ASTI values'!G$4:G$93,MATCH(Assumptions!$B210,'ASTI values'!$A$4:$A$93,),)/100,INDEX($C$32:$C$42,MATCH($E210,$B$32:$B$42,),))=0,MAX($G210:K210),IFERROR(INDEX('ASTI values'!G$4:G$93,MATCH(Assumptions!$B210,'ASTI values'!$A$4:$A$93,),)/100,INDEX($C$32:$C$42,MATCH($E210,$B$32:$B$42,),)))</f>
        <v>1.9889058474622501E-3</v>
      </c>
      <c r="M210" s="89" cm="1">
        <f t="array" ref="M210">IF(IFERROR(INDEX('ASTI values'!H$4:H$93,MATCH(Assumptions!$B210,'ASTI values'!$A$4:$A$93,),)/100,INDEX($C$32:$C$42,MATCH($E210,$B$32:$B$42,),))=0,MAX($G210:L210),IFERROR(INDEX('ASTI values'!H$4:H$93,MATCH(Assumptions!$B210,'ASTI values'!$A$4:$A$93,),)/100,INDEX($C$32:$C$42,MATCH($E210,$B$32:$B$42,),)))</f>
        <v>1.9889058474622501E-3</v>
      </c>
      <c r="N210" s="89" cm="1">
        <f t="array" ref="N210">IF(IFERROR(INDEX('ASTI values'!I$4:I$93,MATCH(Assumptions!$B210,'ASTI values'!$A$4:$A$93,),)/100,INDEX($C$32:$C$42,MATCH($E210,$B$32:$B$42,),))=0,MAX($G210:M210),IFERROR(INDEX('ASTI values'!I$4:I$93,MATCH(Assumptions!$B210,'ASTI values'!$A$4:$A$93,),)/100,INDEX($C$32:$C$42,MATCH($E210,$B$32:$B$42,),)))</f>
        <v>1.9889058474622501E-3</v>
      </c>
      <c r="O210" s="89" cm="1">
        <f t="array" ref="O210">IF(IFERROR(INDEX('ASTI values'!J$4:J$93,MATCH(Assumptions!$B210,'ASTI values'!$A$4:$A$93,),)/100,INDEX($C$32:$C$42,MATCH($E210,$B$32:$B$42,),))=0,MAX($G210:N210),IFERROR(INDEX('ASTI values'!J$4:J$93,MATCH(Assumptions!$B210,'ASTI values'!$A$4:$A$93,),)/100,INDEX($C$32:$C$42,MATCH($E210,$B$32:$B$42,),)))</f>
        <v>1.9889058474622501E-3</v>
      </c>
      <c r="P210" s="89" cm="1">
        <f t="array" ref="P210">IF(IFERROR(INDEX('ASTI values'!K$4:K$93,MATCH(Assumptions!$B210,'ASTI values'!$A$4:$A$93,),)/100,INDEX($C$32:$C$42,MATCH($E210,$B$32:$B$42,),))=0,MAX($G210:O210),IFERROR(INDEX('ASTI values'!K$4:K$93,MATCH(Assumptions!$B210,'ASTI values'!$A$4:$A$93,),)/100,INDEX($C$32:$C$42,MATCH($E210,$B$32:$B$42,),)))</f>
        <v>1.9889058474622501E-3</v>
      </c>
    </row>
    <row r="211" spans="2:16" x14ac:dyDescent="0.35">
      <c r="B211" t="s">
        <v>159</v>
      </c>
      <c r="C211" t="s">
        <v>160</v>
      </c>
      <c r="D211" t="s">
        <v>388</v>
      </c>
      <c r="E211" t="s">
        <v>388</v>
      </c>
      <c r="F211" t="s">
        <v>367</v>
      </c>
      <c r="G211" s="88" cm="1">
        <f t="array" ref="G211">IFERROR(INDEX('ASTI values'!B$4:B$93,MATCH(Assumptions!$B211,'ASTI values'!$A$4:$A$93,),)/100,INDEX($C$32:$C$42,MATCH($E211,$B$32:$B$42,),))</f>
        <v>2.9698088165513599E-3</v>
      </c>
      <c r="H211" s="88" cm="1">
        <f t="array" ref="H211">IFERROR(INDEX('ASTI values'!C$4:C$93,MATCH(Assumptions!$B211,'ASTI values'!$A$4:$A$93,),)/100,INDEX($C$32:$C$42,MATCH($E211,$B$32:$B$42,),))</f>
        <v>2.7663126718446502E-3</v>
      </c>
      <c r="I211" s="88" cm="1">
        <f t="array" ref="I211">IFERROR(INDEX('ASTI values'!D$4:D$93,MATCH(Assumptions!$B211,'ASTI values'!$A$4:$A$93,),)/100,INDEX($C$32:$C$42,MATCH($E211,$B$32:$B$42,),))</f>
        <v>2.6125968718356302E-3</v>
      </c>
      <c r="J211" s="88" cm="1">
        <f t="array" ref="J211">IFERROR(INDEX('ASTI values'!E$4:E$93,MATCH(Assumptions!$B211,'ASTI values'!$A$4:$A$93,),)/100,INDEX($C$32:$C$42,MATCH($E211,$B$32:$B$42,),))</f>
        <v>2.2392996911115401E-3</v>
      </c>
      <c r="K211" s="88" cm="1">
        <f t="array" ref="K211">IFERROR(INDEX('ASTI values'!F$4:F$93,MATCH(Assumptions!$B211,'ASTI values'!$A$4:$A$93,),)/100,INDEX($C$32:$C$42,MATCH($E211,$B$32:$B$42,),))</f>
        <v>1.7785877173852099E-3</v>
      </c>
      <c r="L211" s="88" cm="1">
        <f t="array" ref="L211">IFERROR(INDEX('ASTI values'!G$4:G$93,MATCH(Assumptions!$B211,'ASTI values'!$A$4:$A$93,),)/100,INDEX($C$32:$C$42,MATCH($E211,$B$32:$B$42,),))</f>
        <v>1.9009605043137701E-3</v>
      </c>
      <c r="M211" s="88" cm="1">
        <f t="array" ref="M211">IFERROR(INDEX('ASTI values'!H$4:H$93,MATCH(Assumptions!$B211,'ASTI values'!$A$4:$A$93,),)/100,INDEX($C$32:$C$42,MATCH($E211,$B$32:$B$42,),))</f>
        <v>2.0853477021039899E-3</v>
      </c>
      <c r="N211" s="88" cm="1">
        <f t="array" ref="N211">IFERROR(INDEX('ASTI values'!I$4:I$93,MATCH(Assumptions!$B211,'ASTI values'!$A$4:$A$93,),)/100,INDEX($C$32:$C$42,MATCH($E211,$B$32:$B$42,),))</f>
        <v>1.66531599803902E-3</v>
      </c>
      <c r="O211" s="89" cm="1">
        <f t="array" ref="O211">IF(IFERROR(INDEX('ASTI values'!J$4:J$93,MATCH(Assumptions!$B211,'ASTI values'!$A$4:$A$93,),)/100,INDEX($C$32:$C$42,MATCH($E211,$B$32:$B$42,),))=0,AVERAGE($G211:N211),IFERROR(INDEX('ASTI values'!J$4:J$93,MATCH(Assumptions!$B211,'ASTI values'!$A$4:$A$93,),)/100,INDEX($C$32:$C$42,MATCH($E211,$B$32:$B$42,),)))</f>
        <v>2.252278746648146E-3</v>
      </c>
      <c r="P211" s="89" cm="1">
        <f t="array" ref="P211">IF(IFERROR(INDEX('ASTI values'!K$4:K$93,MATCH(Assumptions!$B211,'ASTI values'!$A$4:$A$93,),)/100,INDEX($C$32:$C$42,MATCH($E211,$B$32:$B$42,),))=0,AVERAGE($G211:O211),IFERROR(INDEX('ASTI values'!K$4:K$93,MATCH(Assumptions!$B211,'ASTI values'!$A$4:$A$93,),)/100,INDEX($C$32:$C$42,MATCH($E211,$B$32:$B$42,),)))</f>
        <v>2.252278746648146E-3</v>
      </c>
    </row>
    <row r="212" spans="2:16" x14ac:dyDescent="0.35">
      <c r="B212" s="12" t="s">
        <v>161</v>
      </c>
      <c r="C212" t="s">
        <v>162</v>
      </c>
      <c r="D212" t="s">
        <v>366</v>
      </c>
      <c r="E212" t="s">
        <v>366</v>
      </c>
      <c r="F212" t="s">
        <v>367</v>
      </c>
      <c r="G212" s="88" cm="1">
        <f t="array" ref="G212">IFERROR(INDEX('ASTI values'!B$4:B$93,MATCH(Assumptions!$B212,'ASTI values'!$A$4:$A$93,),)/100,INDEX($C$32:$C$42,MATCH($E212,$B$32:$B$42,),))</f>
        <v>3.4999999999999996E-3</v>
      </c>
      <c r="H212" s="88" cm="1">
        <f t="array" ref="H212">IFERROR(INDEX('ASTI values'!C$4:C$93,MATCH(Assumptions!$B212,'ASTI values'!$A$4:$A$93,),)/100,INDEX($C$32:$C$42,MATCH($E212,$B$32:$B$42,),))</f>
        <v>3.4999999999999996E-3</v>
      </c>
      <c r="I212" s="88" cm="1">
        <f t="array" ref="I212">IFERROR(INDEX('ASTI values'!D$4:D$93,MATCH(Assumptions!$B212,'ASTI values'!$A$4:$A$93,),)/100,INDEX($C$32:$C$42,MATCH($E212,$B$32:$B$42,),))</f>
        <v>3.4999999999999996E-3</v>
      </c>
      <c r="J212" s="88" cm="1">
        <f t="array" ref="J212">IFERROR(INDEX('ASTI values'!E$4:E$93,MATCH(Assumptions!$B212,'ASTI values'!$A$4:$A$93,),)/100,INDEX($C$32:$C$42,MATCH($E212,$B$32:$B$42,),))</f>
        <v>3.4999999999999996E-3</v>
      </c>
      <c r="K212" s="88" cm="1">
        <f t="array" ref="K212">IFERROR(INDEX('ASTI values'!F$4:F$93,MATCH(Assumptions!$B212,'ASTI values'!$A$4:$A$93,),)/100,INDEX($C$32:$C$42,MATCH($E212,$B$32:$B$42,),))</f>
        <v>3.4999999999999996E-3</v>
      </c>
      <c r="L212" s="88" cm="1">
        <f t="array" ref="L212">IFERROR(INDEX('ASTI values'!G$4:G$93,MATCH(Assumptions!$B212,'ASTI values'!$A$4:$A$93,),)/100,INDEX($C$32:$C$42,MATCH($E212,$B$32:$B$42,),))</f>
        <v>3.4999999999999996E-3</v>
      </c>
      <c r="M212" s="88" cm="1">
        <f t="array" ref="M212">IFERROR(INDEX('ASTI values'!H$4:H$93,MATCH(Assumptions!$B212,'ASTI values'!$A$4:$A$93,),)/100,INDEX($C$32:$C$42,MATCH($E212,$B$32:$B$42,),))</f>
        <v>3.4999999999999996E-3</v>
      </c>
      <c r="N212" s="88" cm="1">
        <f t="array" ref="N212">IFERROR(INDEX('ASTI values'!I$4:I$93,MATCH(Assumptions!$B212,'ASTI values'!$A$4:$A$93,),)/100,INDEX($C$32:$C$42,MATCH($E212,$B$32:$B$42,),))</f>
        <v>3.4999999999999996E-3</v>
      </c>
      <c r="O212" s="88" cm="1">
        <f t="array" ref="O212">IFERROR(INDEX('ASTI values'!J$4:J$93,MATCH(Assumptions!$B212,'ASTI values'!$A$4:$A$93,),)/100,INDEX($C$32:$C$42,MATCH($E212,$B$32:$B$42,),))</f>
        <v>3.4999999999999996E-3</v>
      </c>
      <c r="P212" s="88" cm="1">
        <f t="array" ref="P212">IFERROR(INDEX('ASTI values'!K$4:K$93,MATCH(Assumptions!$B212,'ASTI values'!$A$4:$A$93,),)/100,INDEX($C$32:$C$42,MATCH($E212,$B$32:$B$42,),))</f>
        <v>3.4999999999999996E-3</v>
      </c>
    </row>
    <row r="213" spans="2:16" x14ac:dyDescent="0.35">
      <c r="B213" s="12" t="s">
        <v>163</v>
      </c>
      <c r="C213" t="s">
        <v>164</v>
      </c>
      <c r="D213" t="s">
        <v>376</v>
      </c>
      <c r="E213" t="s">
        <v>376</v>
      </c>
      <c r="F213" t="s">
        <v>367</v>
      </c>
      <c r="G213" s="88" cm="1">
        <f t="array" ref="G213">IFERROR(INDEX('ASTI values'!B$4:B$93,MATCH(Assumptions!$B213,'ASTI values'!$A$4:$A$93,),)/100,INDEX($C$32:$C$42,MATCH($E213,$B$32:$B$42,),))</f>
        <v>6.4000000000000003E-3</v>
      </c>
      <c r="H213" s="88" cm="1">
        <f t="array" ref="H213">IFERROR(INDEX('ASTI values'!C$4:C$93,MATCH(Assumptions!$B213,'ASTI values'!$A$4:$A$93,),)/100,INDEX($C$32:$C$42,MATCH($E213,$B$32:$B$42,),))</f>
        <v>6.4000000000000003E-3</v>
      </c>
      <c r="I213" s="88" cm="1">
        <f t="array" ref="I213">IFERROR(INDEX('ASTI values'!D$4:D$93,MATCH(Assumptions!$B213,'ASTI values'!$A$4:$A$93,),)/100,INDEX($C$32:$C$42,MATCH($E213,$B$32:$B$42,),))</f>
        <v>6.4000000000000003E-3</v>
      </c>
      <c r="J213" s="88" cm="1">
        <f t="array" ref="J213">IFERROR(INDEX('ASTI values'!E$4:E$93,MATCH(Assumptions!$B213,'ASTI values'!$A$4:$A$93,),)/100,INDEX($C$32:$C$42,MATCH($E213,$B$32:$B$42,),))</f>
        <v>6.4000000000000003E-3</v>
      </c>
      <c r="K213" s="88" cm="1">
        <f t="array" ref="K213">IFERROR(INDEX('ASTI values'!F$4:F$93,MATCH(Assumptions!$B213,'ASTI values'!$A$4:$A$93,),)/100,INDEX($C$32:$C$42,MATCH($E213,$B$32:$B$42,),))</f>
        <v>6.4000000000000003E-3</v>
      </c>
      <c r="L213" s="88" cm="1">
        <f t="array" ref="L213">IFERROR(INDEX('ASTI values'!G$4:G$93,MATCH(Assumptions!$B213,'ASTI values'!$A$4:$A$93,),)/100,INDEX($C$32:$C$42,MATCH($E213,$B$32:$B$42,),))</f>
        <v>6.4000000000000003E-3</v>
      </c>
      <c r="M213" s="88" cm="1">
        <f t="array" ref="M213">IFERROR(INDEX('ASTI values'!H$4:H$93,MATCH(Assumptions!$B213,'ASTI values'!$A$4:$A$93,),)/100,INDEX($C$32:$C$42,MATCH($E213,$B$32:$B$42,),))</f>
        <v>6.4000000000000003E-3</v>
      </c>
      <c r="N213" s="88" cm="1">
        <f t="array" ref="N213">IFERROR(INDEX('ASTI values'!I$4:I$93,MATCH(Assumptions!$B213,'ASTI values'!$A$4:$A$93,),)/100,INDEX($C$32:$C$42,MATCH($E213,$B$32:$B$42,),))</f>
        <v>6.4000000000000003E-3</v>
      </c>
      <c r="O213" s="88" cm="1">
        <f t="array" ref="O213">IFERROR(INDEX('ASTI values'!J$4:J$93,MATCH(Assumptions!$B213,'ASTI values'!$A$4:$A$93,),)/100,INDEX($C$32:$C$42,MATCH($E213,$B$32:$B$42,),))</f>
        <v>6.4000000000000003E-3</v>
      </c>
      <c r="P213" s="88" cm="1">
        <f t="array" ref="P213">IFERROR(INDEX('ASTI values'!K$4:K$93,MATCH(Assumptions!$B213,'ASTI values'!$A$4:$A$93,),)/100,INDEX($C$32:$C$42,MATCH($E213,$B$32:$B$42,),))</f>
        <v>6.4000000000000003E-3</v>
      </c>
    </row>
    <row r="214" spans="2:16" x14ac:dyDescent="0.35">
      <c r="B214" t="s">
        <v>175</v>
      </c>
      <c r="C214" t="s">
        <v>176</v>
      </c>
      <c r="D214" t="s">
        <v>376</v>
      </c>
      <c r="E214" t="s">
        <v>376</v>
      </c>
      <c r="F214" t="s">
        <v>367</v>
      </c>
      <c r="G214" s="88" cm="1">
        <f t="array" ref="G214">IFERROR(INDEX('ASTI values'!B$4:B$93,MATCH(Assumptions!$B214,'ASTI values'!$A$4:$A$93,),)/100,INDEX($C$32:$C$42,MATCH($E214,$B$32:$B$42,),))</f>
        <v>1.7796834201977502E-2</v>
      </c>
      <c r="H214" s="88" cm="1">
        <f t="array" ref="H214">IFERROR(INDEX('ASTI values'!C$4:C$93,MATCH(Assumptions!$B214,'ASTI values'!$A$4:$A$93,),)/100,INDEX($C$32:$C$42,MATCH($E214,$B$32:$B$42,),))</f>
        <v>1.6459141500008202E-2</v>
      </c>
      <c r="I214" s="88" cm="1">
        <f t="array" ref="I214">IFERROR(INDEX('ASTI values'!D$4:D$93,MATCH(Assumptions!$B214,'ASTI values'!$A$4:$A$93,),)/100,INDEX($C$32:$C$42,MATCH($E214,$B$32:$B$42,),))</f>
        <v>1.83509408491071E-2</v>
      </c>
      <c r="J214" s="89" cm="1">
        <f t="array" ref="J214">IF(IFERROR(INDEX('ASTI values'!E$4:E$93,MATCH(Assumptions!$B214,'ASTI values'!$A$4:$A$93,),)/100,INDEX($C$32:$C$42,MATCH($E214,$B$32:$B$42,),))=0,MAX($G214:I214),IFERROR(INDEX('ASTI values'!E$4:E$93,MATCH(Assumptions!$B214,'ASTI values'!$A$4:$A$93,),)/100,INDEX($C$32:$C$42,MATCH($E214,$B$32:$B$42,),)))</f>
        <v>1.83509408491071E-2</v>
      </c>
      <c r="K214" s="89" cm="1">
        <f t="array" ref="K214">IF(IFERROR(INDEX('ASTI values'!F$4:F$93,MATCH(Assumptions!$B214,'ASTI values'!$A$4:$A$93,),)/100,INDEX($C$32:$C$42,MATCH($E214,$B$32:$B$42,),))=0,MAX($G214:J214),IFERROR(INDEX('ASTI values'!F$4:F$93,MATCH(Assumptions!$B214,'ASTI values'!$A$4:$A$93,),)/100,INDEX($C$32:$C$42,MATCH($E214,$B$32:$B$42,),)))</f>
        <v>1.83509408491071E-2</v>
      </c>
      <c r="L214" s="89" cm="1">
        <f t="array" ref="L214">IF(IFERROR(INDEX('ASTI values'!G$4:G$93,MATCH(Assumptions!$B214,'ASTI values'!$A$4:$A$93,),)/100,INDEX($C$32:$C$42,MATCH($E214,$B$32:$B$42,),))=0,MAX($G214:K214),IFERROR(INDEX('ASTI values'!G$4:G$93,MATCH(Assumptions!$B214,'ASTI values'!$A$4:$A$93,),)/100,INDEX($C$32:$C$42,MATCH($E214,$B$32:$B$42,),)))</f>
        <v>1.83509408491071E-2</v>
      </c>
      <c r="M214" s="89" cm="1">
        <f t="array" ref="M214">IF(IFERROR(INDEX('ASTI values'!H$4:H$93,MATCH(Assumptions!$B214,'ASTI values'!$A$4:$A$93,),)/100,INDEX($C$32:$C$42,MATCH($E214,$B$32:$B$42,),))=0,MAX($G214:L214),IFERROR(INDEX('ASTI values'!H$4:H$93,MATCH(Assumptions!$B214,'ASTI values'!$A$4:$A$93,),)/100,INDEX($C$32:$C$42,MATCH($E214,$B$32:$B$42,),)))</f>
        <v>1.83509408491071E-2</v>
      </c>
      <c r="N214" s="89" cm="1">
        <f t="array" ref="N214">IF(IFERROR(INDEX('ASTI values'!I$4:I$93,MATCH(Assumptions!$B214,'ASTI values'!$A$4:$A$93,),)/100,INDEX($C$32:$C$42,MATCH($E214,$B$32:$B$42,),))=0,MAX($G214:M214),IFERROR(INDEX('ASTI values'!I$4:I$93,MATCH(Assumptions!$B214,'ASTI values'!$A$4:$A$93,),)/100,INDEX($C$32:$C$42,MATCH($E214,$B$32:$B$42,),)))</f>
        <v>1.83509408491071E-2</v>
      </c>
      <c r="O214" s="89" cm="1">
        <f t="array" ref="O214">IF(IFERROR(INDEX('ASTI values'!J$4:J$93,MATCH(Assumptions!$B214,'ASTI values'!$A$4:$A$93,),)/100,INDEX($C$32:$C$42,MATCH($E214,$B$32:$B$42,),))=0,MAX($G214:N214),IFERROR(INDEX('ASTI values'!J$4:J$93,MATCH(Assumptions!$B214,'ASTI values'!$A$4:$A$93,),)/100,INDEX($C$32:$C$42,MATCH($E214,$B$32:$B$42,),)))</f>
        <v>1.83509408491071E-2</v>
      </c>
      <c r="P214" s="89" cm="1">
        <f t="array" ref="P214">IF(IFERROR(INDEX('ASTI values'!K$4:K$93,MATCH(Assumptions!$B214,'ASTI values'!$A$4:$A$93,),)/100,INDEX($C$32:$C$42,MATCH($E214,$B$32:$B$42,),))=0,MAX($G214:O214),IFERROR(INDEX('ASTI values'!K$4:K$93,MATCH(Assumptions!$B214,'ASTI values'!$A$4:$A$93,),)/100,INDEX($C$32:$C$42,MATCH($E214,$B$32:$B$42,),)))</f>
        <v>1.83509408491071E-2</v>
      </c>
    </row>
    <row r="215" spans="2:16" x14ac:dyDescent="0.35">
      <c r="B215" t="s">
        <v>177</v>
      </c>
      <c r="C215" t="s">
        <v>178</v>
      </c>
      <c r="D215" t="s">
        <v>420</v>
      </c>
      <c r="E215" t="s">
        <v>420</v>
      </c>
      <c r="F215" t="s">
        <v>367</v>
      </c>
      <c r="G215" s="88" cm="1">
        <f t="array" ref="G215">IFERROR(INDEX('ASTI values'!B$4:B$93,MATCH(Assumptions!$B215,'ASTI values'!$A$4:$A$93,),)/100,INDEX($C$32:$C$42,MATCH($E215,$B$32:$B$42,),))</f>
        <v>3.4999999999999996E-3</v>
      </c>
      <c r="H215" s="88" cm="1">
        <f t="array" ref="H215">IFERROR(INDEX('ASTI values'!C$4:C$93,MATCH(Assumptions!$B215,'ASTI values'!$A$4:$A$93,),)/100,INDEX($C$32:$C$42,MATCH($E215,$B$32:$B$42,),))</f>
        <v>3.4999999999999996E-3</v>
      </c>
      <c r="I215" s="88" cm="1">
        <f t="array" ref="I215">IFERROR(INDEX('ASTI values'!D$4:D$93,MATCH(Assumptions!$B215,'ASTI values'!$A$4:$A$93,),)/100,INDEX($C$32:$C$42,MATCH($E215,$B$32:$B$42,),))</f>
        <v>3.4999999999999996E-3</v>
      </c>
      <c r="J215" s="88" cm="1">
        <f t="array" ref="J215">IFERROR(INDEX('ASTI values'!E$4:E$93,MATCH(Assumptions!$B215,'ASTI values'!$A$4:$A$93,),)/100,INDEX($C$32:$C$42,MATCH($E215,$B$32:$B$42,),))</f>
        <v>3.4999999999999996E-3</v>
      </c>
      <c r="K215" s="88" cm="1">
        <f t="array" ref="K215">IFERROR(INDEX('ASTI values'!F$4:F$93,MATCH(Assumptions!$B215,'ASTI values'!$A$4:$A$93,),)/100,INDEX($C$32:$C$42,MATCH($E215,$B$32:$B$42,),))</f>
        <v>3.4999999999999996E-3</v>
      </c>
      <c r="L215" s="88" cm="1">
        <f t="array" ref="L215">IFERROR(INDEX('ASTI values'!G$4:G$93,MATCH(Assumptions!$B215,'ASTI values'!$A$4:$A$93,),)/100,INDEX($C$32:$C$42,MATCH($E215,$B$32:$B$42,),))</f>
        <v>3.4999999999999996E-3</v>
      </c>
      <c r="M215" s="88" cm="1">
        <f t="array" ref="M215">IFERROR(INDEX('ASTI values'!H$4:H$93,MATCH(Assumptions!$B215,'ASTI values'!$A$4:$A$93,),)/100,INDEX($C$32:$C$42,MATCH($E215,$B$32:$B$42,),))</f>
        <v>3.4999999999999996E-3</v>
      </c>
      <c r="N215" s="88" cm="1">
        <f t="array" ref="N215">IFERROR(INDEX('ASTI values'!I$4:I$93,MATCH(Assumptions!$B215,'ASTI values'!$A$4:$A$93,),)/100,INDEX($C$32:$C$42,MATCH($E215,$B$32:$B$42,),))</f>
        <v>3.4999999999999996E-3</v>
      </c>
      <c r="O215" s="88" cm="1">
        <f t="array" ref="O215">IFERROR(INDEX('ASTI values'!J$4:J$93,MATCH(Assumptions!$B215,'ASTI values'!$A$4:$A$93,),)/100,INDEX($C$32:$C$42,MATCH($E215,$B$32:$B$42,),))</f>
        <v>3.4999999999999996E-3</v>
      </c>
      <c r="P215" s="88" cm="1">
        <f t="array" ref="P215">IFERROR(INDEX('ASTI values'!K$4:K$93,MATCH(Assumptions!$B215,'ASTI values'!$A$4:$A$93,),)/100,INDEX($C$32:$C$42,MATCH($E215,$B$32:$B$42,),))</f>
        <v>3.4999999999999996E-3</v>
      </c>
    </row>
    <row r="216" spans="2:16" x14ac:dyDescent="0.35">
      <c r="B216" t="s">
        <v>181</v>
      </c>
      <c r="C216" t="s">
        <v>182</v>
      </c>
      <c r="D216" t="s">
        <v>416</v>
      </c>
      <c r="E216" t="s">
        <v>416</v>
      </c>
      <c r="F216" t="s">
        <v>372</v>
      </c>
      <c r="G216" s="88" cm="1">
        <f t="array" ref="G216">IFERROR(INDEX('ASTI values'!B$4:B$93,MATCH(Assumptions!$B216,'ASTI values'!$A$4:$A$93,),)/100,INDEX($C$32:$C$42,MATCH($E216,$B$32:$B$42,),))</f>
        <v>3.4999999999999996E-3</v>
      </c>
      <c r="H216" s="88" cm="1">
        <f t="array" ref="H216">IFERROR(INDEX('ASTI values'!C$4:C$93,MATCH(Assumptions!$B216,'ASTI values'!$A$4:$A$93,),)/100,INDEX($C$32:$C$42,MATCH($E216,$B$32:$B$42,),))</f>
        <v>3.4999999999999996E-3</v>
      </c>
      <c r="I216" s="88" cm="1">
        <f t="array" ref="I216">IFERROR(INDEX('ASTI values'!D$4:D$93,MATCH(Assumptions!$B216,'ASTI values'!$A$4:$A$93,),)/100,INDEX($C$32:$C$42,MATCH($E216,$B$32:$B$42,),))</f>
        <v>3.4999999999999996E-3</v>
      </c>
      <c r="J216" s="88" cm="1">
        <f t="array" ref="J216">IFERROR(INDEX('ASTI values'!E$4:E$93,MATCH(Assumptions!$B216,'ASTI values'!$A$4:$A$93,),)/100,INDEX($C$32:$C$42,MATCH($E216,$B$32:$B$42,),))</f>
        <v>3.4999999999999996E-3</v>
      </c>
      <c r="K216" s="88" cm="1">
        <f t="array" ref="K216">IFERROR(INDEX('ASTI values'!F$4:F$93,MATCH(Assumptions!$B216,'ASTI values'!$A$4:$A$93,),)/100,INDEX($C$32:$C$42,MATCH($E216,$B$32:$B$42,),))</f>
        <v>3.4999999999999996E-3</v>
      </c>
      <c r="L216" s="88" cm="1">
        <f t="array" ref="L216">IFERROR(INDEX('ASTI values'!G$4:G$93,MATCH(Assumptions!$B216,'ASTI values'!$A$4:$A$93,),)/100,INDEX($C$32:$C$42,MATCH($E216,$B$32:$B$42,),))</f>
        <v>3.4999999999999996E-3</v>
      </c>
      <c r="M216" s="88" cm="1">
        <f t="array" ref="M216">IFERROR(INDEX('ASTI values'!H$4:H$93,MATCH(Assumptions!$B216,'ASTI values'!$A$4:$A$93,),)/100,INDEX($C$32:$C$42,MATCH($E216,$B$32:$B$42,),))</f>
        <v>3.4999999999999996E-3</v>
      </c>
      <c r="N216" s="88" cm="1">
        <f t="array" ref="N216">IFERROR(INDEX('ASTI values'!I$4:I$93,MATCH(Assumptions!$B216,'ASTI values'!$A$4:$A$93,),)/100,INDEX($C$32:$C$42,MATCH($E216,$B$32:$B$42,),))</f>
        <v>3.4999999999999996E-3</v>
      </c>
      <c r="O216" s="88" cm="1">
        <f t="array" ref="O216">IFERROR(INDEX('ASTI values'!J$4:J$93,MATCH(Assumptions!$B216,'ASTI values'!$A$4:$A$93,),)/100,INDEX($C$32:$C$42,MATCH($E216,$B$32:$B$42,),))</f>
        <v>3.4999999999999996E-3</v>
      </c>
      <c r="P216" s="88" cm="1">
        <f t="array" ref="P216">IFERROR(INDEX('ASTI values'!K$4:K$93,MATCH(Assumptions!$B216,'ASTI values'!$A$4:$A$93,),)/100,INDEX($C$32:$C$42,MATCH($E216,$B$32:$B$42,),))</f>
        <v>3.4999999999999996E-3</v>
      </c>
    </row>
    <row r="217" spans="2:16" x14ac:dyDescent="0.35">
      <c r="B217" s="12" t="s">
        <v>183</v>
      </c>
      <c r="C217" t="s">
        <v>184</v>
      </c>
      <c r="D217" t="s">
        <v>376</v>
      </c>
      <c r="E217" t="s">
        <v>376</v>
      </c>
      <c r="F217" t="s">
        <v>367</v>
      </c>
      <c r="G217" s="88" cm="1">
        <f t="array" ref="G217">IFERROR(INDEX('ASTI values'!B$4:B$93,MATCH(Assumptions!$B217,'ASTI values'!$A$4:$A$93,),)/100,INDEX($C$32:$C$42,MATCH($E217,$B$32:$B$42,),))</f>
        <v>6.4000000000000003E-3</v>
      </c>
      <c r="H217" s="88" cm="1">
        <f t="array" ref="H217">IFERROR(INDEX('ASTI values'!C$4:C$93,MATCH(Assumptions!$B217,'ASTI values'!$A$4:$A$93,),)/100,INDEX($C$32:$C$42,MATCH($E217,$B$32:$B$42,),))</f>
        <v>6.4000000000000003E-3</v>
      </c>
      <c r="I217" s="88" cm="1">
        <f t="array" ref="I217">IFERROR(INDEX('ASTI values'!D$4:D$93,MATCH(Assumptions!$B217,'ASTI values'!$A$4:$A$93,),)/100,INDEX($C$32:$C$42,MATCH($E217,$B$32:$B$42,),))</f>
        <v>6.4000000000000003E-3</v>
      </c>
      <c r="J217" s="88" cm="1">
        <f t="array" ref="J217">IFERROR(INDEX('ASTI values'!E$4:E$93,MATCH(Assumptions!$B217,'ASTI values'!$A$4:$A$93,),)/100,INDEX($C$32:$C$42,MATCH($E217,$B$32:$B$42,),))</f>
        <v>6.4000000000000003E-3</v>
      </c>
      <c r="K217" s="88" cm="1">
        <f t="array" ref="K217">IFERROR(INDEX('ASTI values'!F$4:F$93,MATCH(Assumptions!$B217,'ASTI values'!$A$4:$A$93,),)/100,INDEX($C$32:$C$42,MATCH($E217,$B$32:$B$42,),))</f>
        <v>6.4000000000000003E-3</v>
      </c>
      <c r="L217" s="88" cm="1">
        <f t="array" ref="L217">IFERROR(INDEX('ASTI values'!G$4:G$93,MATCH(Assumptions!$B217,'ASTI values'!$A$4:$A$93,),)/100,INDEX($C$32:$C$42,MATCH($E217,$B$32:$B$42,),))</f>
        <v>6.4000000000000003E-3</v>
      </c>
      <c r="M217" s="88" cm="1">
        <f t="array" ref="M217">IFERROR(INDEX('ASTI values'!H$4:H$93,MATCH(Assumptions!$B217,'ASTI values'!$A$4:$A$93,),)/100,INDEX($C$32:$C$42,MATCH($E217,$B$32:$B$42,),))</f>
        <v>6.4000000000000003E-3</v>
      </c>
      <c r="N217" s="88" cm="1">
        <f t="array" ref="N217">IFERROR(INDEX('ASTI values'!I$4:I$93,MATCH(Assumptions!$B217,'ASTI values'!$A$4:$A$93,),)/100,INDEX($C$32:$C$42,MATCH($E217,$B$32:$B$42,),))</f>
        <v>6.4000000000000003E-3</v>
      </c>
      <c r="O217" s="88" cm="1">
        <f t="array" ref="O217">IFERROR(INDEX('ASTI values'!J$4:J$93,MATCH(Assumptions!$B217,'ASTI values'!$A$4:$A$93,),)/100,INDEX($C$32:$C$42,MATCH($E217,$B$32:$B$42,),))</f>
        <v>6.4000000000000003E-3</v>
      </c>
      <c r="P217" s="88" cm="1">
        <f t="array" ref="P217">IFERROR(INDEX('ASTI values'!K$4:K$93,MATCH(Assumptions!$B217,'ASTI values'!$A$4:$A$93,),)/100,INDEX($C$32:$C$42,MATCH($E217,$B$32:$B$42,),))</f>
        <v>6.4000000000000003E-3</v>
      </c>
    </row>
    <row r="218" spans="2:16" x14ac:dyDescent="0.35">
      <c r="B218" t="s">
        <v>185</v>
      </c>
      <c r="C218" t="s">
        <v>186</v>
      </c>
      <c r="D218" t="s">
        <v>420</v>
      </c>
      <c r="E218" t="s">
        <v>420</v>
      </c>
      <c r="F218" t="s">
        <v>367</v>
      </c>
      <c r="G218" s="88" cm="1">
        <f t="array" ref="G218">IFERROR(INDEX('ASTI values'!B$4:B$93,MATCH(Assumptions!$B218,'ASTI values'!$A$4:$A$93,),)/100,INDEX($C$32:$C$42,MATCH($E218,$B$32:$B$42,),))</f>
        <v>3.4999999999999996E-3</v>
      </c>
      <c r="H218" s="88" cm="1">
        <f t="array" ref="H218">IFERROR(INDEX('ASTI values'!C$4:C$93,MATCH(Assumptions!$B218,'ASTI values'!$A$4:$A$93,),)/100,INDEX($C$32:$C$42,MATCH($E218,$B$32:$B$42,),))</f>
        <v>3.4999999999999996E-3</v>
      </c>
      <c r="I218" s="88" cm="1">
        <f t="array" ref="I218">IFERROR(INDEX('ASTI values'!D$4:D$93,MATCH(Assumptions!$B218,'ASTI values'!$A$4:$A$93,),)/100,INDEX($C$32:$C$42,MATCH($E218,$B$32:$B$42,),))</f>
        <v>3.4999999999999996E-3</v>
      </c>
      <c r="J218" s="88" cm="1">
        <f t="array" ref="J218">IFERROR(INDEX('ASTI values'!E$4:E$93,MATCH(Assumptions!$B218,'ASTI values'!$A$4:$A$93,),)/100,INDEX($C$32:$C$42,MATCH($E218,$B$32:$B$42,),))</f>
        <v>3.4999999999999996E-3</v>
      </c>
      <c r="K218" s="88" cm="1">
        <f t="array" ref="K218">IFERROR(INDEX('ASTI values'!F$4:F$93,MATCH(Assumptions!$B218,'ASTI values'!$A$4:$A$93,),)/100,INDEX($C$32:$C$42,MATCH($E218,$B$32:$B$42,),))</f>
        <v>3.4999999999999996E-3</v>
      </c>
      <c r="L218" s="88" cm="1">
        <f t="array" ref="L218">IFERROR(INDEX('ASTI values'!G$4:G$93,MATCH(Assumptions!$B218,'ASTI values'!$A$4:$A$93,),)/100,INDEX($C$32:$C$42,MATCH($E218,$B$32:$B$42,),))</f>
        <v>3.4999999999999996E-3</v>
      </c>
      <c r="M218" s="88" cm="1">
        <f t="array" ref="M218">IFERROR(INDEX('ASTI values'!H$4:H$93,MATCH(Assumptions!$B218,'ASTI values'!$A$4:$A$93,),)/100,INDEX($C$32:$C$42,MATCH($E218,$B$32:$B$42,),))</f>
        <v>3.4999999999999996E-3</v>
      </c>
      <c r="N218" s="88" cm="1">
        <f t="array" ref="N218">IFERROR(INDEX('ASTI values'!I$4:I$93,MATCH(Assumptions!$B218,'ASTI values'!$A$4:$A$93,),)/100,INDEX($C$32:$C$42,MATCH($E218,$B$32:$B$42,),))</f>
        <v>3.4999999999999996E-3</v>
      </c>
      <c r="O218" s="88" cm="1">
        <f t="array" ref="O218">IFERROR(INDEX('ASTI values'!J$4:J$93,MATCH(Assumptions!$B218,'ASTI values'!$A$4:$A$93,),)/100,INDEX($C$32:$C$42,MATCH($E218,$B$32:$B$42,),))</f>
        <v>3.4999999999999996E-3</v>
      </c>
      <c r="P218" s="88" cm="1">
        <f t="array" ref="P218">IFERROR(INDEX('ASTI values'!K$4:K$93,MATCH(Assumptions!$B218,'ASTI values'!$A$4:$A$93,),)/100,INDEX($C$32:$C$42,MATCH($E218,$B$32:$B$42,),))</f>
        <v>3.4999999999999996E-3</v>
      </c>
    </row>
    <row r="219" spans="2:16" x14ac:dyDescent="0.35">
      <c r="B219" s="12" t="s">
        <v>187</v>
      </c>
      <c r="C219" t="s">
        <v>188</v>
      </c>
      <c r="D219" t="s">
        <v>388</v>
      </c>
      <c r="E219" t="s">
        <v>388</v>
      </c>
      <c r="F219" t="s">
        <v>367</v>
      </c>
      <c r="G219" s="88" cm="1">
        <f t="array" ref="G219">IFERROR(INDEX('ASTI values'!B$4:B$93,MATCH(Assumptions!$B219,'ASTI values'!$A$4:$A$93,),)/100,INDEX($C$32:$C$42,MATCH($E219,$B$32:$B$42,),))</f>
        <v>3.4999999999999996E-3</v>
      </c>
      <c r="H219" s="88" cm="1">
        <f t="array" ref="H219">IFERROR(INDEX('ASTI values'!C$4:C$93,MATCH(Assumptions!$B219,'ASTI values'!$A$4:$A$93,),)/100,INDEX($C$32:$C$42,MATCH($E219,$B$32:$B$42,),))</f>
        <v>3.4999999999999996E-3</v>
      </c>
      <c r="I219" s="88" cm="1">
        <f t="array" ref="I219">IFERROR(INDEX('ASTI values'!D$4:D$93,MATCH(Assumptions!$B219,'ASTI values'!$A$4:$A$93,),)/100,INDEX($C$32:$C$42,MATCH($E219,$B$32:$B$42,),))</f>
        <v>3.4999999999999996E-3</v>
      </c>
      <c r="J219" s="88" cm="1">
        <f t="array" ref="J219">IFERROR(INDEX('ASTI values'!E$4:E$93,MATCH(Assumptions!$B219,'ASTI values'!$A$4:$A$93,),)/100,INDEX($C$32:$C$42,MATCH($E219,$B$32:$B$42,),))</f>
        <v>3.4999999999999996E-3</v>
      </c>
      <c r="K219" s="88" cm="1">
        <f t="array" ref="K219">IFERROR(INDEX('ASTI values'!F$4:F$93,MATCH(Assumptions!$B219,'ASTI values'!$A$4:$A$93,),)/100,INDEX($C$32:$C$42,MATCH($E219,$B$32:$B$42,),))</f>
        <v>3.4999999999999996E-3</v>
      </c>
      <c r="L219" s="88" cm="1">
        <f t="array" ref="L219">IFERROR(INDEX('ASTI values'!G$4:G$93,MATCH(Assumptions!$B219,'ASTI values'!$A$4:$A$93,),)/100,INDEX($C$32:$C$42,MATCH($E219,$B$32:$B$42,),))</f>
        <v>3.4999999999999996E-3</v>
      </c>
      <c r="M219" s="88" cm="1">
        <f t="array" ref="M219">IFERROR(INDEX('ASTI values'!H$4:H$93,MATCH(Assumptions!$B219,'ASTI values'!$A$4:$A$93,),)/100,INDEX($C$32:$C$42,MATCH($E219,$B$32:$B$42,),))</f>
        <v>3.4999999999999996E-3</v>
      </c>
      <c r="N219" s="88" cm="1">
        <f t="array" ref="N219">IFERROR(INDEX('ASTI values'!I$4:I$93,MATCH(Assumptions!$B219,'ASTI values'!$A$4:$A$93,),)/100,INDEX($C$32:$C$42,MATCH($E219,$B$32:$B$42,),))</f>
        <v>3.4999999999999996E-3</v>
      </c>
      <c r="O219" s="88" cm="1">
        <f t="array" ref="O219">IFERROR(INDEX('ASTI values'!J$4:J$93,MATCH(Assumptions!$B219,'ASTI values'!$A$4:$A$93,),)/100,INDEX($C$32:$C$42,MATCH($E219,$B$32:$B$42,),))</f>
        <v>3.4999999999999996E-3</v>
      </c>
      <c r="P219" s="88" cm="1">
        <f t="array" ref="P219">IFERROR(INDEX('ASTI values'!K$4:K$93,MATCH(Assumptions!$B219,'ASTI values'!$A$4:$A$93,),)/100,INDEX($C$32:$C$42,MATCH($E219,$B$32:$B$42,),))</f>
        <v>3.4999999999999996E-3</v>
      </c>
    </row>
    <row r="220" spans="2:16" x14ac:dyDescent="0.35">
      <c r="B220" t="s">
        <v>191</v>
      </c>
      <c r="C220" t="s">
        <v>192</v>
      </c>
      <c r="D220" t="s">
        <v>376</v>
      </c>
      <c r="E220" t="s">
        <v>376</v>
      </c>
      <c r="F220" t="s">
        <v>367</v>
      </c>
      <c r="G220" s="88" cm="1">
        <f t="array" ref="G220">IFERROR(INDEX('ASTI values'!B$4:B$93,MATCH(Assumptions!$B220,'ASTI values'!$A$4:$A$93,),)/100,INDEX($C$32:$C$42,MATCH($E220,$B$32:$B$42,),))</f>
        <v>8.7987105718710205E-3</v>
      </c>
      <c r="H220" s="88" cm="1">
        <f t="array" ref="H220">IFERROR(INDEX('ASTI values'!C$4:C$93,MATCH(Assumptions!$B220,'ASTI values'!$A$4:$A$93,),)/100,INDEX($C$32:$C$42,MATCH($E220,$B$32:$B$42,),))</f>
        <v>1.08640189568461E-2</v>
      </c>
      <c r="I220" s="88" cm="1">
        <f t="array" ref="I220">IFERROR(INDEX('ASTI values'!D$4:D$93,MATCH(Assumptions!$B220,'ASTI values'!$A$4:$A$93,),)/100,INDEX($C$32:$C$42,MATCH($E220,$B$32:$B$42,),))</f>
        <v>9.5403215519257196E-3</v>
      </c>
      <c r="J220" s="89" cm="1">
        <f t="array" ref="J220">IF(IFERROR(INDEX('ASTI values'!E$4:E$93,MATCH(Assumptions!$B220,'ASTI values'!$A$4:$A$93,),)/100,INDEX($C$32:$C$42,MATCH($E220,$B$32:$B$42,),))=0,MAX($G220:I220),IFERROR(INDEX('ASTI values'!E$4:E$93,MATCH(Assumptions!$B220,'ASTI values'!$A$4:$A$93,),)/100,INDEX($C$32:$C$42,MATCH($E220,$B$32:$B$42,),)))</f>
        <v>1.08640189568461E-2</v>
      </c>
      <c r="K220" s="89" cm="1">
        <f t="array" ref="K220">IF(IFERROR(INDEX('ASTI values'!F$4:F$93,MATCH(Assumptions!$B220,'ASTI values'!$A$4:$A$93,),)/100,INDEX($C$32:$C$42,MATCH($E220,$B$32:$B$42,),))=0,MAX($G220:J220),IFERROR(INDEX('ASTI values'!F$4:F$93,MATCH(Assumptions!$B220,'ASTI values'!$A$4:$A$93,),)/100,INDEX($C$32:$C$42,MATCH($E220,$B$32:$B$42,),)))</f>
        <v>1.08640189568461E-2</v>
      </c>
      <c r="L220" s="89" cm="1">
        <f t="array" ref="L220">IF(IFERROR(INDEX('ASTI values'!G$4:G$93,MATCH(Assumptions!$B220,'ASTI values'!$A$4:$A$93,),)/100,INDEX($C$32:$C$42,MATCH($E220,$B$32:$B$42,),))=0,MAX($G220:K220),IFERROR(INDEX('ASTI values'!G$4:G$93,MATCH(Assumptions!$B220,'ASTI values'!$A$4:$A$93,),)/100,INDEX($C$32:$C$42,MATCH($E220,$B$32:$B$42,),)))</f>
        <v>1.08640189568461E-2</v>
      </c>
      <c r="M220" s="89" cm="1">
        <f t="array" ref="M220">IF(IFERROR(INDEX('ASTI values'!H$4:H$93,MATCH(Assumptions!$B220,'ASTI values'!$A$4:$A$93,),)/100,INDEX($C$32:$C$42,MATCH($E220,$B$32:$B$42,),))=0,MAX($G220:L220),IFERROR(INDEX('ASTI values'!H$4:H$93,MATCH(Assumptions!$B220,'ASTI values'!$A$4:$A$93,),)/100,INDEX($C$32:$C$42,MATCH($E220,$B$32:$B$42,),)))</f>
        <v>1.08640189568461E-2</v>
      </c>
      <c r="N220" s="89" cm="1">
        <f t="array" ref="N220">IF(IFERROR(INDEX('ASTI values'!I$4:I$93,MATCH(Assumptions!$B220,'ASTI values'!$A$4:$A$93,),)/100,INDEX($C$32:$C$42,MATCH($E220,$B$32:$B$42,),))=0,MAX($G220:M220),IFERROR(INDEX('ASTI values'!I$4:I$93,MATCH(Assumptions!$B220,'ASTI values'!$A$4:$A$93,),)/100,INDEX($C$32:$C$42,MATCH($E220,$B$32:$B$42,),)))</f>
        <v>1.08640189568461E-2</v>
      </c>
      <c r="O220" s="89" cm="1">
        <f t="array" ref="O220">IF(IFERROR(INDEX('ASTI values'!J$4:J$93,MATCH(Assumptions!$B220,'ASTI values'!$A$4:$A$93,),)/100,INDEX($C$32:$C$42,MATCH($E220,$B$32:$B$42,),))=0,MAX($G220:N220),IFERROR(INDEX('ASTI values'!J$4:J$93,MATCH(Assumptions!$B220,'ASTI values'!$A$4:$A$93,),)/100,INDEX($C$32:$C$42,MATCH($E220,$B$32:$B$42,),)))</f>
        <v>1.08640189568461E-2</v>
      </c>
      <c r="P220" s="89" cm="1">
        <f t="array" ref="P220">IF(IFERROR(INDEX('ASTI values'!K$4:K$93,MATCH(Assumptions!$B220,'ASTI values'!$A$4:$A$93,),)/100,INDEX($C$32:$C$42,MATCH($E220,$B$32:$B$42,),))=0,MAX($G220:O220),IFERROR(INDEX('ASTI values'!K$4:K$93,MATCH(Assumptions!$B220,'ASTI values'!$A$4:$A$93,),)/100,INDEX($C$32:$C$42,MATCH($E220,$B$32:$B$42,),)))</f>
        <v>1.08640189568461E-2</v>
      </c>
    </row>
    <row r="221" spans="2:16" x14ac:dyDescent="0.35">
      <c r="B221" s="12" t="s">
        <v>193</v>
      </c>
      <c r="C221" t="s">
        <v>194</v>
      </c>
      <c r="D221" t="s">
        <v>380</v>
      </c>
      <c r="E221" t="s">
        <v>26</v>
      </c>
      <c r="F221" t="s">
        <v>369</v>
      </c>
      <c r="G221" s="88" cm="1">
        <f t="array" ref="G221">IFERROR(INDEX('ASTI values'!B$4:B$93,MATCH(Assumptions!$B221,'ASTI values'!$A$4:$A$93,),)/100,INDEX($C$32:$C$42,MATCH($E221,$B$32:$B$42,),))</f>
        <v>1.0212233115952601E-2</v>
      </c>
      <c r="H221" s="88" cm="1">
        <f t="array" ref="H221">IFERROR(INDEX('ASTI values'!C$4:C$93,MATCH(Assumptions!$B221,'ASTI values'!$A$4:$A$93,),)/100,INDEX($C$32:$C$42,MATCH($E221,$B$32:$B$42,),))</f>
        <v>9.1601911927542603E-3</v>
      </c>
      <c r="I221" s="88" cm="1">
        <f t="array" ref="I221">IFERROR(INDEX('ASTI values'!D$4:D$93,MATCH(Assumptions!$B221,'ASTI values'!$A$4:$A$93,),)/100,INDEX($C$32:$C$42,MATCH($E221,$B$32:$B$42,),))</f>
        <v>9.7357951915479097E-3</v>
      </c>
      <c r="J221" s="88" cm="1">
        <f t="array" ref="J221">IFERROR(INDEX('ASTI values'!E$4:E$93,MATCH(Assumptions!$B221,'ASTI values'!$A$4:$A$93,),)/100,INDEX($C$32:$C$42,MATCH($E221,$B$32:$B$42,),))</f>
        <v>8.6317592255444192E-3</v>
      </c>
      <c r="K221" s="88" cm="1">
        <f t="array" ref="K221">IFERROR(INDEX('ASTI values'!F$4:F$93,MATCH(Assumptions!$B221,'ASTI values'!$A$4:$A$93,),)/100,INDEX($C$32:$C$42,MATCH($E221,$B$32:$B$42,),))</f>
        <v>7.2570073969109904E-3</v>
      </c>
      <c r="L221" s="88" cm="1">
        <f t="array" ref="L221">IFERROR(INDEX('ASTI values'!G$4:G$93,MATCH(Assumptions!$B221,'ASTI values'!$A$4:$A$93,),)/100,INDEX($C$32:$C$42,MATCH($E221,$B$32:$B$42,),))</f>
        <v>1.6037048941133801E-2</v>
      </c>
      <c r="M221" s="88" cm="1">
        <f t="array" ref="M221">IFERROR(INDEX('ASTI values'!H$4:H$93,MATCH(Assumptions!$B221,'ASTI values'!$A$4:$A$93,),)/100,INDEX($C$32:$C$42,MATCH($E221,$B$32:$B$42,),))</f>
        <v>9.3524809816002991E-3</v>
      </c>
      <c r="N221" s="89" cm="1">
        <f t="array" ref="N221">IF(IFERROR(INDEX('ASTI values'!I$4:I$93,MATCH(Assumptions!$B221,'ASTI values'!$A$4:$A$93,),)/100,INDEX($C$32:$C$42,MATCH($E221,$B$32:$B$42,),))=0,MAX($G221:M221),IFERROR(INDEX('ASTI values'!I$4:I$93,MATCH(Assumptions!$B221,'ASTI values'!$A$4:$A$93,),)/100,INDEX($C$32:$C$42,MATCH($E221,$B$32:$B$42,),)))</f>
        <v>1.6037048941133801E-2</v>
      </c>
      <c r="O221" s="89" cm="1">
        <f t="array" ref="O221">IF(IFERROR(INDEX('ASTI values'!J$4:J$93,MATCH(Assumptions!$B221,'ASTI values'!$A$4:$A$93,),)/100,INDEX($C$32:$C$42,MATCH($E221,$B$32:$B$42,),))=0,MAX($G221:N221),IFERROR(INDEX('ASTI values'!J$4:J$93,MATCH(Assumptions!$B221,'ASTI values'!$A$4:$A$93,),)/100,INDEX($C$32:$C$42,MATCH($E221,$B$32:$B$42,),)))</f>
        <v>1.6037048941133801E-2</v>
      </c>
      <c r="P221" s="89" cm="1">
        <f t="array" ref="P221">IF(IFERROR(INDEX('ASTI values'!K$4:K$93,MATCH(Assumptions!$B221,'ASTI values'!$A$4:$A$93,),)/100,INDEX($C$32:$C$42,MATCH($E221,$B$32:$B$42,),))=0,MAX($G221:O221),IFERROR(INDEX('ASTI values'!K$4:K$93,MATCH(Assumptions!$B221,'ASTI values'!$A$4:$A$93,),)/100,INDEX($C$32:$C$42,MATCH($E221,$B$32:$B$42,),)))</f>
        <v>1.6037048941133801E-2</v>
      </c>
    </row>
    <row r="222" spans="2:16" x14ac:dyDescent="0.35">
      <c r="B222" t="s">
        <v>195</v>
      </c>
      <c r="C222" t="s">
        <v>196</v>
      </c>
      <c r="D222" t="s">
        <v>379</v>
      </c>
      <c r="E222" t="s">
        <v>26</v>
      </c>
      <c r="F222" t="s">
        <v>369</v>
      </c>
      <c r="G222" s="88" cm="1">
        <f t="array" ref="G222">IFERROR(INDEX('ASTI values'!B$4:B$93,MATCH(Assumptions!$B222,'ASTI values'!$A$4:$A$93,),)/100,INDEX($C$32:$C$42,MATCH($E222,$B$32:$B$42,),))</f>
        <v>5.2497426635297094E-3</v>
      </c>
      <c r="H222" s="88" cm="1">
        <f t="array" ref="H222">IFERROR(INDEX('ASTI values'!C$4:C$93,MATCH(Assumptions!$B222,'ASTI values'!$A$4:$A$93,),)/100,INDEX($C$32:$C$42,MATCH($E222,$B$32:$B$42,),))</f>
        <v>5.0754140892311905E-3</v>
      </c>
      <c r="I222" s="89" cm="1">
        <f t="array" ref="I222">IF(IFERROR(INDEX('ASTI values'!D$4:D$93,MATCH(Assumptions!$B222,'ASTI values'!$A$4:$A$93,),)/100,INDEX($C$32:$C$42,MATCH($E222,$B$32:$B$42,),))=0,MAX($G222:H222),IFERROR(INDEX('ASTI values'!D$4:D$93,MATCH(Assumptions!$B222,'ASTI values'!$A$4:$A$93,),)/100,INDEX($C$32:$C$42,MATCH($E222,$B$32:$B$42,),)))</f>
        <v>5.2497426635297094E-3</v>
      </c>
      <c r="J222" s="89" cm="1">
        <f t="array" ref="J222">IF(IFERROR(INDEX('ASTI values'!E$4:E$93,MATCH(Assumptions!$B222,'ASTI values'!$A$4:$A$93,),)/100,INDEX($C$32:$C$42,MATCH($E222,$B$32:$B$42,),))=0,MAX($G222:I222),IFERROR(INDEX('ASTI values'!E$4:E$93,MATCH(Assumptions!$B222,'ASTI values'!$A$4:$A$93,),)/100,INDEX($C$32:$C$42,MATCH($E222,$B$32:$B$42,),)))</f>
        <v>5.2497426635297094E-3</v>
      </c>
      <c r="K222" s="89" cm="1">
        <f t="array" ref="K222">IF(IFERROR(INDEX('ASTI values'!F$4:F$93,MATCH(Assumptions!$B222,'ASTI values'!$A$4:$A$93,),)/100,INDEX($C$32:$C$42,MATCH($E222,$B$32:$B$42,),))=0,MAX($G222:J222),IFERROR(INDEX('ASTI values'!F$4:F$93,MATCH(Assumptions!$B222,'ASTI values'!$A$4:$A$93,),)/100,INDEX($C$32:$C$42,MATCH($E222,$B$32:$B$42,),)))</f>
        <v>5.2497426635297094E-3</v>
      </c>
      <c r="L222" s="89" cm="1">
        <f t="array" ref="L222">IF(IFERROR(INDEX('ASTI values'!G$4:G$93,MATCH(Assumptions!$B222,'ASTI values'!$A$4:$A$93,),)/100,INDEX($C$32:$C$42,MATCH($E222,$B$32:$B$42,),))=0,MAX($G222:K222),IFERROR(INDEX('ASTI values'!G$4:G$93,MATCH(Assumptions!$B222,'ASTI values'!$A$4:$A$93,),)/100,INDEX($C$32:$C$42,MATCH($E222,$B$32:$B$42,),)))</f>
        <v>5.2497426635297094E-3</v>
      </c>
      <c r="M222" s="89" cm="1">
        <f t="array" ref="M222">IF(IFERROR(INDEX('ASTI values'!H$4:H$93,MATCH(Assumptions!$B222,'ASTI values'!$A$4:$A$93,),)/100,INDEX($C$32:$C$42,MATCH($E222,$B$32:$B$42,),))=0,MAX($G222:L222),IFERROR(INDEX('ASTI values'!H$4:H$93,MATCH(Assumptions!$B222,'ASTI values'!$A$4:$A$93,),)/100,INDEX($C$32:$C$42,MATCH($E222,$B$32:$B$42,),)))</f>
        <v>5.2497426635297094E-3</v>
      </c>
      <c r="N222" s="89" cm="1">
        <f t="array" ref="N222">IF(IFERROR(INDEX('ASTI values'!I$4:I$93,MATCH(Assumptions!$B222,'ASTI values'!$A$4:$A$93,),)/100,INDEX($C$32:$C$42,MATCH($E222,$B$32:$B$42,),))=0,MAX($G222:M222),IFERROR(INDEX('ASTI values'!I$4:I$93,MATCH(Assumptions!$B222,'ASTI values'!$A$4:$A$93,),)/100,INDEX($C$32:$C$42,MATCH($E222,$B$32:$B$42,),)))</f>
        <v>5.2497426635297094E-3</v>
      </c>
      <c r="O222" s="89" cm="1">
        <f t="array" ref="O222">IF(IFERROR(INDEX('ASTI values'!J$4:J$93,MATCH(Assumptions!$B222,'ASTI values'!$A$4:$A$93,),)/100,INDEX($C$32:$C$42,MATCH($E222,$B$32:$B$42,),))=0,MAX($G222:N222),IFERROR(INDEX('ASTI values'!J$4:J$93,MATCH(Assumptions!$B222,'ASTI values'!$A$4:$A$93,),)/100,INDEX($C$32:$C$42,MATCH($E222,$B$32:$B$42,),)))</f>
        <v>5.2497426635297094E-3</v>
      </c>
      <c r="P222" s="89" cm="1">
        <f t="array" ref="P222">IF(IFERROR(INDEX('ASTI values'!K$4:K$93,MATCH(Assumptions!$B222,'ASTI values'!$A$4:$A$93,),)/100,INDEX($C$32:$C$42,MATCH($E222,$B$32:$B$42,),))=0,MAX($G222:O222),IFERROR(INDEX('ASTI values'!K$4:K$93,MATCH(Assumptions!$B222,'ASTI values'!$A$4:$A$93,),)/100,INDEX($C$32:$C$42,MATCH($E222,$B$32:$B$42,),)))</f>
        <v>5.2497426635297094E-3</v>
      </c>
    </row>
    <row r="223" spans="2:16" x14ac:dyDescent="0.35">
      <c r="B223" s="12" t="s">
        <v>421</v>
      </c>
      <c r="C223" t="s">
        <v>422</v>
      </c>
      <c r="D223" t="s">
        <v>368</v>
      </c>
      <c r="E223" t="s">
        <v>368</v>
      </c>
      <c r="F223" t="s">
        <v>369</v>
      </c>
      <c r="G223" s="88" cm="1">
        <f t="array" ref="G223">IFERROR(INDEX('ASTI values'!B$4:B$93,MATCH(Assumptions!$B223,'ASTI values'!$A$4:$A$93,),)/100,INDEX($C$32:$C$42,MATCH($E223,$B$32:$B$42,),))</f>
        <v>6.4000000000000003E-3</v>
      </c>
      <c r="H223" s="88" cm="1">
        <f t="array" ref="H223">IFERROR(INDEX('ASTI values'!C$4:C$93,MATCH(Assumptions!$B223,'ASTI values'!$A$4:$A$93,),)/100,INDEX($C$32:$C$42,MATCH($E223,$B$32:$B$42,),))</f>
        <v>6.4000000000000003E-3</v>
      </c>
      <c r="I223" s="88" cm="1">
        <f t="array" ref="I223">IFERROR(INDEX('ASTI values'!D$4:D$93,MATCH(Assumptions!$B223,'ASTI values'!$A$4:$A$93,),)/100,INDEX($C$32:$C$42,MATCH($E223,$B$32:$B$42,),))</f>
        <v>6.4000000000000003E-3</v>
      </c>
      <c r="J223" s="88" cm="1">
        <f t="array" ref="J223">IFERROR(INDEX('ASTI values'!E$4:E$93,MATCH(Assumptions!$B223,'ASTI values'!$A$4:$A$93,),)/100,INDEX($C$32:$C$42,MATCH($E223,$B$32:$B$42,),))</f>
        <v>6.4000000000000003E-3</v>
      </c>
      <c r="K223" s="88" cm="1">
        <f t="array" ref="K223">IFERROR(INDEX('ASTI values'!F$4:F$93,MATCH(Assumptions!$B223,'ASTI values'!$A$4:$A$93,),)/100,INDEX($C$32:$C$42,MATCH($E223,$B$32:$B$42,),))</f>
        <v>6.4000000000000003E-3</v>
      </c>
      <c r="L223" s="88" cm="1">
        <f t="array" ref="L223">IFERROR(INDEX('ASTI values'!G$4:G$93,MATCH(Assumptions!$B223,'ASTI values'!$A$4:$A$93,),)/100,INDEX($C$32:$C$42,MATCH($E223,$B$32:$B$42,),))</f>
        <v>6.4000000000000003E-3</v>
      </c>
      <c r="M223" s="88" cm="1">
        <f t="array" ref="M223">IFERROR(INDEX('ASTI values'!H$4:H$93,MATCH(Assumptions!$B223,'ASTI values'!$A$4:$A$93,),)/100,INDEX($C$32:$C$42,MATCH($E223,$B$32:$B$42,),))</f>
        <v>6.4000000000000003E-3</v>
      </c>
      <c r="N223" s="88" cm="1">
        <f t="array" ref="N223">IFERROR(INDEX('ASTI values'!I$4:I$93,MATCH(Assumptions!$B223,'ASTI values'!$A$4:$A$93,),)/100,INDEX($C$32:$C$42,MATCH($E223,$B$32:$B$42,),))</f>
        <v>6.4000000000000003E-3</v>
      </c>
      <c r="O223" s="88" cm="1">
        <f t="array" ref="O223">IFERROR(INDEX('ASTI values'!J$4:J$93,MATCH(Assumptions!$B223,'ASTI values'!$A$4:$A$93,),)/100,INDEX($C$32:$C$42,MATCH($E223,$B$32:$B$42,),))</f>
        <v>6.4000000000000003E-3</v>
      </c>
      <c r="P223" s="88" cm="1">
        <f t="array" ref="P223">IFERROR(INDEX('ASTI values'!K$4:K$93,MATCH(Assumptions!$B223,'ASTI values'!$A$4:$A$93,),)/100,INDEX($C$32:$C$42,MATCH($E223,$B$32:$B$42,),))</f>
        <v>6.4000000000000003E-3</v>
      </c>
    </row>
    <row r="224" spans="2:16" x14ac:dyDescent="0.35">
      <c r="B224" s="12" t="s">
        <v>201</v>
      </c>
      <c r="C224" t="s">
        <v>202</v>
      </c>
      <c r="D224" t="s">
        <v>385</v>
      </c>
      <c r="E224" t="s">
        <v>26</v>
      </c>
      <c r="F224" t="s">
        <v>369</v>
      </c>
      <c r="G224" s="88" cm="1">
        <f t="array" ref="G224">IFERROR(INDEX('ASTI values'!B$4:B$93,MATCH(Assumptions!$B224,'ASTI values'!$A$4:$A$93,),)/100,INDEX($C$32:$C$42,MATCH($E224,$B$32:$B$42,),))</f>
        <v>1.1284669839427099E-3</v>
      </c>
      <c r="H224" s="88" cm="1">
        <f t="array" ref="H224">IFERROR(INDEX('ASTI values'!C$4:C$93,MATCH(Assumptions!$B224,'ASTI values'!$A$4:$A$93,),)/100,INDEX($C$32:$C$42,MATCH($E224,$B$32:$B$42,),))</f>
        <v>1.0737810406696601E-3</v>
      </c>
      <c r="I224" s="88" cm="1">
        <f t="array" ref="I224">IFERROR(INDEX('ASTI values'!D$4:D$93,MATCH(Assumptions!$B224,'ASTI values'!$A$4:$A$93,),)/100,INDEX($C$32:$C$42,MATCH($E224,$B$32:$B$42,),))</f>
        <v>1.16293698893284E-3</v>
      </c>
      <c r="J224" s="88" cm="1">
        <f t="array" ref="J224">IFERROR(INDEX('ASTI values'!E$4:E$93,MATCH(Assumptions!$B224,'ASTI values'!$A$4:$A$93,),)/100,INDEX($C$32:$C$42,MATCH($E224,$B$32:$B$42,),))</f>
        <v>1.3134375710392098E-3</v>
      </c>
      <c r="K224" s="88" cm="1">
        <f t="array" ref="K224">IFERROR(INDEX('ASTI values'!F$4:F$93,MATCH(Assumptions!$B224,'ASTI values'!$A$4:$A$93,),)/100,INDEX($C$32:$C$42,MATCH($E224,$B$32:$B$42,),))</f>
        <v>1.2967877384601901E-3</v>
      </c>
      <c r="L224" s="88" cm="1">
        <f t="array" ref="L224">IFERROR(INDEX('ASTI values'!G$4:G$93,MATCH(Assumptions!$B224,'ASTI values'!$A$4:$A$93,),)/100,INDEX($C$32:$C$42,MATCH($E224,$B$32:$B$42,),))</f>
        <v>1.2944038667639499E-3</v>
      </c>
      <c r="M224" s="88" cm="1">
        <f t="array" ref="M224">IFERROR(INDEX('ASTI values'!H$4:H$93,MATCH(Assumptions!$B224,'ASTI values'!$A$4:$A$93,),)/100,INDEX($C$32:$C$42,MATCH($E224,$B$32:$B$42,),))</f>
        <v>1.3967909754200201E-3</v>
      </c>
      <c r="N224" s="89" cm="1">
        <f t="array" ref="N224">IF(IFERROR(INDEX('ASTI values'!I$4:I$93,MATCH(Assumptions!$B224,'ASTI values'!$A$4:$A$93,),)/100,INDEX($C$32:$C$42,MATCH($E224,$B$32:$B$42,),))=0,MAX($G224:M224),IFERROR(INDEX('ASTI values'!I$4:I$93,MATCH(Assumptions!$B224,'ASTI values'!$A$4:$A$93,),)/100,INDEX($C$32:$C$42,MATCH($E224,$B$32:$B$42,),)))</f>
        <v>1.3967909754200201E-3</v>
      </c>
      <c r="O224" s="89" cm="1">
        <f t="array" ref="O224">IF(IFERROR(INDEX('ASTI values'!J$4:J$93,MATCH(Assumptions!$B224,'ASTI values'!$A$4:$A$93,),)/100,INDEX($C$32:$C$42,MATCH($E224,$B$32:$B$42,),))=0,MAX($G224:N224),IFERROR(INDEX('ASTI values'!J$4:J$93,MATCH(Assumptions!$B224,'ASTI values'!$A$4:$A$93,),)/100,INDEX($C$32:$C$42,MATCH($E224,$B$32:$B$42,),)))</f>
        <v>1.3967909754200201E-3</v>
      </c>
      <c r="P224" s="89" cm="1">
        <f t="array" ref="P224">IF(IFERROR(INDEX('ASTI values'!K$4:K$93,MATCH(Assumptions!$B224,'ASTI values'!$A$4:$A$93,),)/100,INDEX($C$32:$C$42,MATCH($E224,$B$32:$B$42,),))=0,MAX($G224:O224),IFERROR(INDEX('ASTI values'!K$4:K$93,MATCH(Assumptions!$B224,'ASTI values'!$A$4:$A$93,),)/100,INDEX($C$32:$C$42,MATCH($E224,$B$32:$B$42,),)))</f>
        <v>1.3967909754200201E-3</v>
      </c>
    </row>
    <row r="225" spans="2:16" x14ac:dyDescent="0.35">
      <c r="B225" t="s">
        <v>203</v>
      </c>
      <c r="C225" t="s">
        <v>204</v>
      </c>
      <c r="D225" t="s">
        <v>385</v>
      </c>
      <c r="E225" t="s">
        <v>26</v>
      </c>
      <c r="F225" t="s">
        <v>369</v>
      </c>
      <c r="G225" s="88" cm="1">
        <f t="array" ref="G225">IFERROR(INDEX('ASTI values'!B$4:B$93,MATCH(Assumptions!$B225,'ASTI values'!$A$4:$A$93,),)/100,INDEX($C$32:$C$42,MATCH($E225,$B$32:$B$42,),))</f>
        <v>7.0335106454672402E-3</v>
      </c>
      <c r="H225" s="88" cm="1">
        <f t="array" ref="H225">IFERROR(INDEX('ASTI values'!C$4:C$93,MATCH(Assumptions!$B225,'ASTI values'!$A$4:$A$93,),)/100,INDEX($C$32:$C$42,MATCH($E225,$B$32:$B$42,),))</f>
        <v>7.4216031869910101E-3</v>
      </c>
      <c r="I225" s="88" cm="1">
        <f t="array" ref="I225">IFERROR(INDEX('ASTI values'!D$4:D$93,MATCH(Assumptions!$B225,'ASTI values'!$A$4:$A$93,),)/100,INDEX($C$32:$C$42,MATCH($E225,$B$32:$B$42,),))</f>
        <v>8.0614370457162098E-3</v>
      </c>
      <c r="J225" s="88" cm="1">
        <f t="array" ref="J225">IFERROR(INDEX('ASTI values'!E$4:E$93,MATCH(Assumptions!$B225,'ASTI values'!$A$4:$A$93,),)/100,INDEX($C$32:$C$42,MATCH($E225,$B$32:$B$42,),))</f>
        <v>6.5312784815717293E-3</v>
      </c>
      <c r="K225" s="88" cm="1">
        <f t="array" ref="K225">IFERROR(INDEX('ASTI values'!F$4:F$93,MATCH(Assumptions!$B225,'ASTI values'!$A$4:$A$93,),)/100,INDEX($C$32:$C$42,MATCH($E225,$B$32:$B$42,),))</f>
        <v>5.2510604745828002E-3</v>
      </c>
      <c r="L225" s="89" cm="1">
        <f t="array" ref="L225">IF(IFERROR(INDEX('ASTI values'!G$4:G$93,MATCH(Assumptions!$B225,'ASTI values'!$A$4:$A$93,),)/100,INDEX($C$32:$C$42,MATCH($E225,$B$32:$B$42,),))=0,MAX($G225:K225),IFERROR(INDEX('ASTI values'!G$4:G$93,MATCH(Assumptions!$B225,'ASTI values'!$A$4:$A$93,),)/100,INDEX($C$32:$C$42,MATCH($E225,$B$32:$B$42,),)))</f>
        <v>8.0614370457162098E-3</v>
      </c>
      <c r="M225" s="89" cm="1">
        <f t="array" ref="M225">IF(IFERROR(INDEX('ASTI values'!H$4:H$93,MATCH(Assumptions!$B225,'ASTI values'!$A$4:$A$93,),)/100,INDEX($C$32:$C$42,MATCH($E225,$B$32:$B$42,),))=0,MAX($G225:L225),IFERROR(INDEX('ASTI values'!H$4:H$93,MATCH(Assumptions!$B225,'ASTI values'!$A$4:$A$93,),)/100,INDEX($C$32:$C$42,MATCH($E225,$B$32:$B$42,),)))</f>
        <v>8.0614370457162098E-3</v>
      </c>
      <c r="N225" s="89" cm="1">
        <f t="array" ref="N225">IF(IFERROR(INDEX('ASTI values'!I$4:I$93,MATCH(Assumptions!$B225,'ASTI values'!$A$4:$A$93,),)/100,INDEX($C$32:$C$42,MATCH($E225,$B$32:$B$42,),))=0,MAX($G225:M225),IFERROR(INDEX('ASTI values'!I$4:I$93,MATCH(Assumptions!$B225,'ASTI values'!$A$4:$A$93,),)/100,INDEX($C$32:$C$42,MATCH($E225,$B$32:$B$42,),)))</f>
        <v>8.0614370457162098E-3</v>
      </c>
      <c r="O225" s="89" cm="1">
        <f t="array" ref="O225">IF(IFERROR(INDEX('ASTI values'!J$4:J$93,MATCH(Assumptions!$B225,'ASTI values'!$A$4:$A$93,),)/100,INDEX($C$32:$C$42,MATCH($E225,$B$32:$B$42,),))=0,MAX($G225:N225),IFERROR(INDEX('ASTI values'!J$4:J$93,MATCH(Assumptions!$B225,'ASTI values'!$A$4:$A$93,),)/100,INDEX($C$32:$C$42,MATCH($E225,$B$32:$B$42,),)))</f>
        <v>8.0614370457162098E-3</v>
      </c>
      <c r="P225" s="89" cm="1">
        <f t="array" ref="P225">IF(IFERROR(INDEX('ASTI values'!K$4:K$93,MATCH(Assumptions!$B225,'ASTI values'!$A$4:$A$93,),)/100,INDEX($C$32:$C$42,MATCH($E225,$B$32:$B$42,),))=0,MAX($G225:O225),IFERROR(INDEX('ASTI values'!K$4:K$93,MATCH(Assumptions!$B225,'ASTI values'!$A$4:$A$93,),)/100,INDEX($C$32:$C$42,MATCH($E225,$B$32:$B$42,),)))</f>
        <v>8.0614370457162098E-3</v>
      </c>
    </row>
    <row r="226" spans="2:16" x14ac:dyDescent="0.35">
      <c r="B226" t="s">
        <v>205</v>
      </c>
      <c r="C226" t="s">
        <v>206</v>
      </c>
      <c r="D226" t="s">
        <v>388</v>
      </c>
      <c r="E226" t="s">
        <v>388</v>
      </c>
      <c r="F226" t="s">
        <v>367</v>
      </c>
      <c r="G226" s="88" cm="1">
        <f t="array" ref="G226">IFERROR(INDEX('ASTI values'!B$4:B$93,MATCH(Assumptions!$B226,'ASTI values'!$A$4:$A$93,),)/100,INDEX($C$32:$C$42,MATCH($E226,$B$32:$B$42,),))</f>
        <v>9.6918596399105401E-3</v>
      </c>
      <c r="H226" s="88" cm="1">
        <f t="array" ref="H226">IFERROR(INDEX('ASTI values'!C$4:C$93,MATCH(Assumptions!$B226,'ASTI values'!$A$4:$A$93,),)/100,INDEX($C$32:$C$42,MATCH($E226,$B$32:$B$42,),))</f>
        <v>8.2186499382392794E-3</v>
      </c>
      <c r="I226" s="88" cm="1">
        <f t="array" ref="I226">IFERROR(INDEX('ASTI values'!D$4:D$93,MATCH(Assumptions!$B226,'ASTI values'!$A$4:$A$93,),)/100,INDEX($C$32:$C$42,MATCH($E226,$B$32:$B$42,),))</f>
        <v>9.6646025226215307E-3</v>
      </c>
      <c r="J226" s="88" cm="1">
        <f t="array" ref="J226">IFERROR(INDEX('ASTI values'!E$4:E$93,MATCH(Assumptions!$B226,'ASTI values'!$A$4:$A$93,),)/100,INDEX($C$32:$C$42,MATCH($E226,$B$32:$B$42,),))</f>
        <v>1.04534529616863E-2</v>
      </c>
      <c r="K226" s="88" cm="1">
        <f t="array" ref="K226">IFERROR(INDEX('ASTI values'!F$4:F$93,MATCH(Assumptions!$B226,'ASTI values'!$A$4:$A$93,),)/100,INDEX($C$32:$C$42,MATCH($E226,$B$32:$B$42,),))</f>
        <v>1.01131936986951E-2</v>
      </c>
      <c r="L226" s="88" cm="1">
        <f t="array" ref="L226">IFERROR(INDEX('ASTI values'!G$4:G$93,MATCH(Assumptions!$B226,'ASTI values'!$A$4:$A$93,),)/100,INDEX($C$32:$C$42,MATCH($E226,$B$32:$B$42,),))</f>
        <v>9.9968878713528591E-3</v>
      </c>
      <c r="M226" s="88" cm="1">
        <f t="array" ref="M226">IFERROR(INDEX('ASTI values'!H$4:H$93,MATCH(Assumptions!$B226,'ASTI values'!$A$4:$A$93,),)/100,INDEX($C$32:$C$42,MATCH($E226,$B$32:$B$42,),))</f>
        <v>9.7565099069038697E-3</v>
      </c>
      <c r="N226" s="88" cm="1">
        <f t="array" ref="N226">IFERROR(INDEX('ASTI values'!I$4:I$93,MATCH(Assumptions!$B226,'ASTI values'!$A$4:$A$93,),)/100,INDEX($C$32:$C$42,MATCH($E226,$B$32:$B$42,),))</f>
        <v>8.5145007105161593E-3</v>
      </c>
      <c r="O226" s="89" cm="1">
        <f t="array" ref="O226">IF(IFERROR(INDEX('ASTI values'!J$4:J$93,MATCH(Assumptions!$B226,'ASTI values'!$A$4:$A$93,),)/100,INDEX($C$32:$C$42,MATCH($E226,$B$32:$B$42,),))=0,MAX($G226:N226),IFERROR(INDEX('ASTI values'!J$4:J$93,MATCH(Assumptions!$B226,'ASTI values'!$A$4:$A$93,),)/100,INDEX($C$32:$C$42,MATCH($E226,$B$32:$B$42,),)))</f>
        <v>1.04534529616863E-2</v>
      </c>
      <c r="P226" s="89" cm="1">
        <f t="array" ref="P226">IF(IFERROR(INDEX('ASTI values'!K$4:K$93,MATCH(Assumptions!$B226,'ASTI values'!$A$4:$A$93,),)/100,INDEX($C$32:$C$42,MATCH($E226,$B$32:$B$42,),))=0,MAX($G226:O226),IFERROR(INDEX('ASTI values'!K$4:K$93,MATCH(Assumptions!$B226,'ASTI values'!$A$4:$A$93,),)/100,INDEX($C$32:$C$42,MATCH($E226,$B$32:$B$42,),)))</f>
        <v>1.04534529616863E-2</v>
      </c>
    </row>
    <row r="227" spans="2:16" x14ac:dyDescent="0.35">
      <c r="B227" t="s">
        <v>207</v>
      </c>
      <c r="C227" t="s">
        <v>208</v>
      </c>
      <c r="D227" t="s">
        <v>366</v>
      </c>
      <c r="E227" t="s">
        <v>366</v>
      </c>
      <c r="F227" t="s">
        <v>367</v>
      </c>
      <c r="G227" s="88" cm="1">
        <f t="array" ref="G227">IFERROR(INDEX('ASTI values'!B$4:B$93,MATCH(Assumptions!$B227,'ASTI values'!$A$4:$A$93,),)/100,INDEX($C$32:$C$42,MATCH($E227,$B$32:$B$42,),))</f>
        <v>3.4999999999999996E-3</v>
      </c>
      <c r="H227" s="88" cm="1">
        <f t="array" ref="H227">IFERROR(INDEX('ASTI values'!C$4:C$93,MATCH(Assumptions!$B227,'ASTI values'!$A$4:$A$93,),)/100,INDEX($C$32:$C$42,MATCH($E227,$B$32:$B$42,),))</f>
        <v>3.4999999999999996E-3</v>
      </c>
      <c r="I227" s="88" cm="1">
        <f t="array" ref="I227">IFERROR(INDEX('ASTI values'!D$4:D$93,MATCH(Assumptions!$B227,'ASTI values'!$A$4:$A$93,),)/100,INDEX($C$32:$C$42,MATCH($E227,$B$32:$B$42,),))</f>
        <v>3.4999999999999996E-3</v>
      </c>
      <c r="J227" s="88" cm="1">
        <f t="array" ref="J227">IFERROR(INDEX('ASTI values'!E$4:E$93,MATCH(Assumptions!$B227,'ASTI values'!$A$4:$A$93,),)/100,INDEX($C$32:$C$42,MATCH($E227,$B$32:$B$42,),))</f>
        <v>3.4999999999999996E-3</v>
      </c>
      <c r="K227" s="88" cm="1">
        <f t="array" ref="K227">IFERROR(INDEX('ASTI values'!F$4:F$93,MATCH(Assumptions!$B227,'ASTI values'!$A$4:$A$93,),)/100,INDEX($C$32:$C$42,MATCH($E227,$B$32:$B$42,),))</f>
        <v>3.4999999999999996E-3</v>
      </c>
      <c r="L227" s="88" cm="1">
        <f t="array" ref="L227">IFERROR(INDEX('ASTI values'!G$4:G$93,MATCH(Assumptions!$B227,'ASTI values'!$A$4:$A$93,),)/100,INDEX($C$32:$C$42,MATCH($E227,$B$32:$B$42,),))</f>
        <v>3.4999999999999996E-3</v>
      </c>
      <c r="M227" s="88" cm="1">
        <f t="array" ref="M227">IFERROR(INDEX('ASTI values'!H$4:H$93,MATCH(Assumptions!$B227,'ASTI values'!$A$4:$A$93,),)/100,INDEX($C$32:$C$42,MATCH($E227,$B$32:$B$42,),))</f>
        <v>3.4999999999999996E-3</v>
      </c>
      <c r="N227" s="88" cm="1">
        <f t="array" ref="N227">IFERROR(INDEX('ASTI values'!I$4:I$93,MATCH(Assumptions!$B227,'ASTI values'!$A$4:$A$93,),)/100,INDEX($C$32:$C$42,MATCH($E227,$B$32:$B$42,),))</f>
        <v>3.4999999999999996E-3</v>
      </c>
      <c r="O227" s="88" cm="1">
        <f t="array" ref="O227">IFERROR(INDEX('ASTI values'!J$4:J$93,MATCH(Assumptions!$B227,'ASTI values'!$A$4:$A$93,),)/100,INDEX($C$32:$C$42,MATCH($E227,$B$32:$B$42,),))</f>
        <v>3.4999999999999996E-3</v>
      </c>
      <c r="P227" s="88" cm="1">
        <f t="array" ref="P227">IFERROR(INDEX('ASTI values'!K$4:K$93,MATCH(Assumptions!$B227,'ASTI values'!$A$4:$A$93,),)/100,INDEX($C$32:$C$42,MATCH($E227,$B$32:$B$42,),))</f>
        <v>3.4999999999999996E-3</v>
      </c>
    </row>
    <row r="228" spans="2:16" x14ac:dyDescent="0.35">
      <c r="B228" s="12" t="s">
        <v>209</v>
      </c>
      <c r="C228" t="s">
        <v>210</v>
      </c>
      <c r="D228" t="s">
        <v>379</v>
      </c>
      <c r="E228" t="s">
        <v>26</v>
      </c>
      <c r="F228" t="s">
        <v>369</v>
      </c>
      <c r="G228" s="88" cm="1">
        <f t="array" ref="G228">IFERROR(INDEX('ASTI values'!B$4:B$93,MATCH(Assumptions!$B228,'ASTI values'!$A$4:$A$93,),)/100,INDEX($C$32:$C$42,MATCH($E228,$B$32:$B$42,),))</f>
        <v>5.5515103830533E-3</v>
      </c>
      <c r="H228" s="88" cm="1">
        <f t="array" ref="H228">IFERROR(INDEX('ASTI values'!C$4:C$93,MATCH(Assumptions!$B228,'ASTI values'!$A$4:$A$93,),)/100,INDEX($C$32:$C$42,MATCH($E228,$B$32:$B$42,),))</f>
        <v>4.9602729566735797E-3</v>
      </c>
      <c r="I228" s="88" cm="1">
        <f t="array" ref="I228">IFERROR(INDEX('ASTI values'!D$4:D$93,MATCH(Assumptions!$B228,'ASTI values'!$A$4:$A$93,),)/100,INDEX($C$32:$C$42,MATCH($E228,$B$32:$B$42,),))</f>
        <v>3.6320620096490304E-3</v>
      </c>
      <c r="J228" s="88" cm="1">
        <f t="array" ref="J228">IFERROR(INDEX('ASTI values'!E$4:E$93,MATCH(Assumptions!$B228,'ASTI values'!$A$4:$A$93,),)/100,INDEX($C$32:$C$42,MATCH($E228,$B$32:$B$42,),))</f>
        <v>3.60968707400171E-3</v>
      </c>
      <c r="K228" s="88" cm="1">
        <f t="array" ref="K228">IFERROR(INDEX('ASTI values'!F$4:F$93,MATCH(Assumptions!$B228,'ASTI values'!$A$4:$A$93,),)/100,INDEX($C$32:$C$42,MATCH($E228,$B$32:$B$42,),))</f>
        <v>3.2715050521836498E-3</v>
      </c>
      <c r="L228" s="88" cm="1">
        <f t="array" ref="L228">IFERROR(INDEX('ASTI values'!G$4:G$93,MATCH(Assumptions!$B228,'ASTI values'!$A$4:$A$93,),)/100,INDEX($C$32:$C$42,MATCH($E228,$B$32:$B$42,),))</f>
        <v>3.7885816252978899E-3</v>
      </c>
      <c r="M228" s="88" cm="1">
        <f t="array" ref="M228">IFERROR(INDEX('ASTI values'!H$4:H$93,MATCH(Assumptions!$B228,'ASTI values'!$A$4:$A$93,),)/100,INDEX($C$32:$C$42,MATCH($E228,$B$32:$B$42,),))</f>
        <v>4.4242186097851301E-3</v>
      </c>
      <c r="N228" s="89" cm="1">
        <f t="array" ref="N228">IF(IFERROR(INDEX('ASTI values'!I$4:I$93,MATCH(Assumptions!$B228,'ASTI values'!$A$4:$A$93,),)/100,INDEX($C$32:$C$42,MATCH($E228,$B$32:$B$42,),))=0,MAX($G228:M228),IFERROR(INDEX('ASTI values'!I$4:I$93,MATCH(Assumptions!$B228,'ASTI values'!$A$4:$A$93,),)/100,INDEX($C$32:$C$42,MATCH($E228,$B$32:$B$42,),)))</f>
        <v>5.5515103830533E-3</v>
      </c>
      <c r="O228" s="89" cm="1">
        <f t="array" ref="O228">IF(IFERROR(INDEX('ASTI values'!J$4:J$93,MATCH(Assumptions!$B228,'ASTI values'!$A$4:$A$93,),)/100,INDEX($C$32:$C$42,MATCH($E228,$B$32:$B$42,),))=0,MAX($G228:N228),IFERROR(INDEX('ASTI values'!J$4:J$93,MATCH(Assumptions!$B228,'ASTI values'!$A$4:$A$93,),)/100,INDEX($C$32:$C$42,MATCH($E228,$B$32:$B$42,),)))</f>
        <v>5.5515103830533E-3</v>
      </c>
      <c r="P228" s="89" cm="1">
        <f t="array" ref="P228">IF(IFERROR(INDEX('ASTI values'!K$4:K$93,MATCH(Assumptions!$B228,'ASTI values'!$A$4:$A$93,),)/100,INDEX($C$32:$C$42,MATCH($E228,$B$32:$B$42,),))=0,MAX($G228:O228),IFERROR(INDEX('ASTI values'!K$4:K$93,MATCH(Assumptions!$B228,'ASTI values'!$A$4:$A$93,),)/100,INDEX($C$32:$C$42,MATCH($E228,$B$32:$B$42,),)))</f>
        <v>5.5515103830533E-3</v>
      </c>
    </row>
    <row r="229" spans="2:16" x14ac:dyDescent="0.35">
      <c r="B229" t="s">
        <v>423</v>
      </c>
      <c r="C229" t="s">
        <v>424</v>
      </c>
      <c r="D229" t="s">
        <v>416</v>
      </c>
      <c r="E229" t="s">
        <v>416</v>
      </c>
      <c r="F229" t="s">
        <v>372</v>
      </c>
      <c r="G229" s="88" cm="1">
        <f t="array" ref="G229">IFERROR(INDEX('ASTI values'!B$4:B$93,MATCH(Assumptions!$B229,'ASTI values'!$A$4:$A$93,),)/100,INDEX($C$32:$C$42,MATCH($E229,$B$32:$B$42,),))</f>
        <v>3.4999999999999996E-3</v>
      </c>
      <c r="H229" s="88" cm="1">
        <f t="array" ref="H229">IFERROR(INDEX('ASTI values'!C$4:C$93,MATCH(Assumptions!$B229,'ASTI values'!$A$4:$A$93,),)/100,INDEX($C$32:$C$42,MATCH($E229,$B$32:$B$42,),))</f>
        <v>3.4999999999999996E-3</v>
      </c>
      <c r="I229" s="88" cm="1">
        <f t="array" ref="I229">IFERROR(INDEX('ASTI values'!D$4:D$93,MATCH(Assumptions!$B229,'ASTI values'!$A$4:$A$93,),)/100,INDEX($C$32:$C$42,MATCH($E229,$B$32:$B$42,),))</f>
        <v>3.4999999999999996E-3</v>
      </c>
      <c r="J229" s="88" cm="1">
        <f t="array" ref="J229">IFERROR(INDEX('ASTI values'!E$4:E$93,MATCH(Assumptions!$B229,'ASTI values'!$A$4:$A$93,),)/100,INDEX($C$32:$C$42,MATCH($E229,$B$32:$B$42,),))</f>
        <v>3.4999999999999996E-3</v>
      </c>
      <c r="K229" s="88" cm="1">
        <f t="array" ref="K229">IFERROR(INDEX('ASTI values'!F$4:F$93,MATCH(Assumptions!$B229,'ASTI values'!$A$4:$A$93,),)/100,INDEX($C$32:$C$42,MATCH($E229,$B$32:$B$42,),))</f>
        <v>3.4999999999999996E-3</v>
      </c>
      <c r="L229" s="88" cm="1">
        <f t="array" ref="L229">IFERROR(INDEX('ASTI values'!G$4:G$93,MATCH(Assumptions!$B229,'ASTI values'!$A$4:$A$93,),)/100,INDEX($C$32:$C$42,MATCH($E229,$B$32:$B$42,),))</f>
        <v>3.4999999999999996E-3</v>
      </c>
      <c r="M229" s="88" cm="1">
        <f t="array" ref="M229">IFERROR(INDEX('ASTI values'!H$4:H$93,MATCH(Assumptions!$B229,'ASTI values'!$A$4:$A$93,),)/100,INDEX($C$32:$C$42,MATCH($E229,$B$32:$B$42,),))</f>
        <v>3.4999999999999996E-3</v>
      </c>
      <c r="N229" s="88" cm="1">
        <f t="array" ref="N229">IFERROR(INDEX('ASTI values'!I$4:I$93,MATCH(Assumptions!$B229,'ASTI values'!$A$4:$A$93,),)/100,INDEX($C$32:$C$42,MATCH($E229,$B$32:$B$42,),))</f>
        <v>3.4999999999999996E-3</v>
      </c>
      <c r="O229" s="88" cm="1">
        <f t="array" ref="O229">IFERROR(INDEX('ASTI values'!J$4:J$93,MATCH(Assumptions!$B229,'ASTI values'!$A$4:$A$93,),)/100,INDEX($C$32:$C$42,MATCH($E229,$B$32:$B$42,),))</f>
        <v>3.4999999999999996E-3</v>
      </c>
      <c r="P229" s="88" cm="1">
        <f t="array" ref="P229">IFERROR(INDEX('ASTI values'!K$4:K$93,MATCH(Assumptions!$B229,'ASTI values'!$A$4:$A$93,),)/100,INDEX($C$32:$C$42,MATCH($E229,$B$32:$B$42,),))</f>
        <v>3.4999999999999996E-3</v>
      </c>
    </row>
    <row r="230" spans="2:16" x14ac:dyDescent="0.35">
      <c r="B230" s="12" t="s">
        <v>425</v>
      </c>
      <c r="C230" t="s">
        <v>426</v>
      </c>
      <c r="D230" t="s">
        <v>379</v>
      </c>
      <c r="E230" t="s">
        <v>26</v>
      </c>
      <c r="F230" t="s">
        <v>369</v>
      </c>
      <c r="G230" s="88" cm="1">
        <f t="array" ref="G230">IFERROR(INDEX('ASTI values'!B$4:B$93,MATCH(Assumptions!$B230,'ASTI values'!$A$4:$A$93,),)/100,INDEX($C$32:$C$42,MATCH($E230,$B$32:$B$42,),))</f>
        <v>5.5584806546092802E-3</v>
      </c>
      <c r="H230" s="88" cm="1">
        <f t="array" ref="H230">IFERROR(INDEX('ASTI values'!C$4:C$93,MATCH(Assumptions!$B230,'ASTI values'!$A$4:$A$93,),)/100,INDEX($C$32:$C$42,MATCH($E230,$B$32:$B$42,),))</f>
        <v>5.6904349778042797E-3</v>
      </c>
      <c r="I230" s="88" cm="1">
        <f t="array" ref="I230">IFERROR(INDEX('ASTI values'!D$4:D$93,MATCH(Assumptions!$B230,'ASTI values'!$A$4:$A$93,),)/100,INDEX($C$32:$C$42,MATCH($E230,$B$32:$B$42,),))</f>
        <v>4.8166888551621897E-3</v>
      </c>
      <c r="J230" s="88" cm="1">
        <f t="array" ref="J230">IFERROR(INDEX('ASTI values'!E$4:E$93,MATCH(Assumptions!$B230,'ASTI values'!$A$4:$A$93,),)/100,INDEX($C$32:$C$42,MATCH($E230,$B$32:$B$42,),))</f>
        <v>4.9451958511106198E-3</v>
      </c>
      <c r="K230" s="88" cm="1">
        <f t="array" ref="K230">IFERROR(INDEX('ASTI values'!F$4:F$93,MATCH(Assumptions!$B230,'ASTI values'!$A$4:$A$93,),)/100,INDEX($C$32:$C$42,MATCH($E230,$B$32:$B$42,),))</f>
        <v>4.5410438505463502E-3</v>
      </c>
      <c r="L230" s="88" cm="1">
        <f t="array" ref="L230">IFERROR(INDEX('ASTI values'!G$4:G$93,MATCH(Assumptions!$B230,'ASTI values'!$A$4:$A$93,),)/100,INDEX($C$32:$C$42,MATCH($E230,$B$32:$B$42,),))</f>
        <v>4.8774620331486999E-3</v>
      </c>
      <c r="M230" s="88" cm="1">
        <f t="array" ref="M230">IFERROR(INDEX('ASTI values'!H$4:H$93,MATCH(Assumptions!$B230,'ASTI values'!$A$4:$A$93,),)/100,INDEX($C$32:$C$42,MATCH($E230,$B$32:$B$42,),))</f>
        <v>4.9162327063568597E-3</v>
      </c>
      <c r="N230" s="89" cm="1">
        <f t="array" ref="N230">IF(IFERROR(INDEX('ASTI values'!I$4:I$93,MATCH(Assumptions!$B230,'ASTI values'!$A$4:$A$93,),)/100,INDEX($C$32:$C$42,MATCH($E230,$B$32:$B$42,),))=0,MAX($G230:M230),IFERROR(INDEX('ASTI values'!I$4:I$93,MATCH(Assumptions!$B230,'ASTI values'!$A$4:$A$93,),)/100,INDEX($C$32:$C$42,MATCH($E230,$B$32:$B$42,),)))</f>
        <v>5.6904349778042797E-3</v>
      </c>
      <c r="O230" s="89" cm="1">
        <f t="array" ref="O230">IF(IFERROR(INDEX('ASTI values'!J$4:J$93,MATCH(Assumptions!$B230,'ASTI values'!$A$4:$A$93,),)/100,INDEX($C$32:$C$42,MATCH($E230,$B$32:$B$42,),))=0,MAX($G230:N230),IFERROR(INDEX('ASTI values'!J$4:J$93,MATCH(Assumptions!$B230,'ASTI values'!$A$4:$A$93,),)/100,INDEX($C$32:$C$42,MATCH($E230,$B$32:$B$42,),)))</f>
        <v>5.6904349778042797E-3</v>
      </c>
      <c r="P230" s="89" cm="1">
        <f t="array" ref="P230">IF(IFERROR(INDEX('ASTI values'!K$4:K$93,MATCH(Assumptions!$B230,'ASTI values'!$A$4:$A$93,),)/100,INDEX($C$32:$C$42,MATCH($E230,$B$32:$B$42,),))=0,MAX($G230:O230),IFERROR(INDEX('ASTI values'!K$4:K$93,MATCH(Assumptions!$B230,'ASTI values'!$A$4:$A$93,),)/100,INDEX($C$32:$C$42,MATCH($E230,$B$32:$B$42,),)))</f>
        <v>5.6904349778042797E-3</v>
      </c>
    </row>
    <row r="231" spans="2:16" x14ac:dyDescent="0.35">
      <c r="B231" t="s">
        <v>213</v>
      </c>
      <c r="C231" t="s">
        <v>214</v>
      </c>
      <c r="D231" t="s">
        <v>385</v>
      </c>
      <c r="E231" t="s">
        <v>26</v>
      </c>
      <c r="F231" t="s">
        <v>369</v>
      </c>
      <c r="G231" s="88" cm="1">
        <f t="array" ref="G231">IFERROR(INDEX('ASTI values'!B$4:B$93,MATCH(Assumptions!$B231,'ASTI values'!$A$4:$A$93,),)/100,INDEX($C$32:$C$42,MATCH($E231,$B$32:$B$42,),))</f>
        <v>4.6915085627993805E-2</v>
      </c>
      <c r="H231" s="88" cm="1">
        <f t="array" ref="H231">IFERROR(INDEX('ASTI values'!C$4:C$93,MATCH(Assumptions!$B231,'ASTI values'!$A$4:$A$93,),)/100,INDEX($C$32:$C$42,MATCH($E231,$B$32:$B$42,),))</f>
        <v>3.8639520455621801E-2</v>
      </c>
      <c r="I231" s="88" cm="1">
        <f t="array" ref="I231">IFERROR(INDEX('ASTI values'!D$4:D$93,MATCH(Assumptions!$B231,'ASTI values'!$A$4:$A$93,),)/100,INDEX($C$32:$C$42,MATCH($E231,$B$32:$B$42,),))</f>
        <v>4.2759952037154304E-2</v>
      </c>
      <c r="J231" s="88" cm="1">
        <f t="array" ref="J231">IFERROR(INDEX('ASTI values'!E$4:E$93,MATCH(Assumptions!$B231,'ASTI values'!$A$4:$A$93,),)/100,INDEX($C$32:$C$42,MATCH($E231,$B$32:$B$42,),))</f>
        <v>4.8882922471430307E-2</v>
      </c>
      <c r="K231" s="88" cm="1">
        <f t="array" ref="K231">IFERROR(INDEX('ASTI values'!F$4:F$93,MATCH(Assumptions!$B231,'ASTI values'!$A$4:$A$93,),)/100,INDEX($C$32:$C$42,MATCH($E231,$B$32:$B$42,),))</f>
        <v>4.4396712454842502E-2</v>
      </c>
      <c r="L231" s="88" cm="1">
        <f t="array" ref="L231">IFERROR(INDEX('ASTI values'!G$4:G$93,MATCH(Assumptions!$B231,'ASTI values'!$A$4:$A$93,),)/100,INDEX($C$32:$C$42,MATCH($E231,$B$32:$B$42,),))</f>
        <v>5.02150197631814E-2</v>
      </c>
      <c r="M231" s="88" cm="1">
        <f t="array" ref="M231">IFERROR(INDEX('ASTI values'!H$4:H$93,MATCH(Assumptions!$B231,'ASTI values'!$A$4:$A$93,),)/100,INDEX($C$32:$C$42,MATCH($E231,$B$32:$B$42,),))</f>
        <v>4.8173357040939696E-2</v>
      </c>
      <c r="N231" s="89" cm="1">
        <f t="array" ref="N231">IF(IFERROR(INDEX('ASTI values'!I$4:I$93,MATCH(Assumptions!$B231,'ASTI values'!$A$4:$A$93,),)/100,INDEX($C$32:$C$42,MATCH($E231,$B$32:$B$42,),))=0,MAX($G231:M231),IFERROR(INDEX('ASTI values'!I$4:I$93,MATCH(Assumptions!$B231,'ASTI values'!$A$4:$A$93,),)/100,INDEX($C$32:$C$42,MATCH($E231,$B$32:$B$42,),)))</f>
        <v>5.02150197631814E-2</v>
      </c>
      <c r="O231" s="89" cm="1">
        <f t="array" ref="O231">IF(IFERROR(INDEX('ASTI values'!J$4:J$93,MATCH(Assumptions!$B231,'ASTI values'!$A$4:$A$93,),)/100,INDEX($C$32:$C$42,MATCH($E231,$B$32:$B$42,),))=0,MAX($G231:N231),IFERROR(INDEX('ASTI values'!J$4:J$93,MATCH(Assumptions!$B231,'ASTI values'!$A$4:$A$93,),)/100,INDEX($C$32:$C$42,MATCH($E231,$B$32:$B$42,),)))</f>
        <v>5.02150197631814E-2</v>
      </c>
      <c r="P231" s="89" cm="1">
        <f t="array" ref="P231">IF(IFERROR(INDEX('ASTI values'!K$4:K$93,MATCH(Assumptions!$B231,'ASTI values'!$A$4:$A$93,),)/100,INDEX($C$32:$C$42,MATCH($E231,$B$32:$B$42,),))=0,MAX($G231:O231),IFERROR(INDEX('ASTI values'!K$4:K$93,MATCH(Assumptions!$B231,'ASTI values'!$A$4:$A$93,),)/100,INDEX($C$32:$C$42,MATCH($E231,$B$32:$B$42,),)))</f>
        <v>5.02150197631814E-2</v>
      </c>
    </row>
    <row r="232" spans="2:16" x14ac:dyDescent="0.35">
      <c r="B232" s="12" t="s">
        <v>427</v>
      </c>
      <c r="C232" t="s">
        <v>428</v>
      </c>
      <c r="D232" t="s">
        <v>385</v>
      </c>
      <c r="E232" t="s">
        <v>26</v>
      </c>
      <c r="F232" t="s">
        <v>369</v>
      </c>
      <c r="G232" s="88" cm="1">
        <f t="array" ref="G232">IFERROR(INDEX('ASTI values'!B$4:B$93,MATCH(Assumptions!$B232,'ASTI values'!$A$4:$A$93,),)/100,INDEX($C$32:$C$42,MATCH($E232,$B$32:$B$42,),))</f>
        <v>4.0000000000000001E-3</v>
      </c>
      <c r="H232" s="88" cm="1">
        <f t="array" ref="H232">IFERROR(INDEX('ASTI values'!C$4:C$93,MATCH(Assumptions!$B232,'ASTI values'!$A$4:$A$93,),)/100,INDEX($C$32:$C$42,MATCH($E232,$B$32:$B$42,),))</f>
        <v>4.0000000000000001E-3</v>
      </c>
      <c r="I232" s="88" cm="1">
        <f t="array" ref="I232">IFERROR(INDEX('ASTI values'!D$4:D$93,MATCH(Assumptions!$B232,'ASTI values'!$A$4:$A$93,),)/100,INDEX($C$32:$C$42,MATCH($E232,$B$32:$B$42,),))</f>
        <v>4.0000000000000001E-3</v>
      </c>
      <c r="J232" s="88" cm="1">
        <f t="array" ref="J232">IFERROR(INDEX('ASTI values'!E$4:E$93,MATCH(Assumptions!$B232,'ASTI values'!$A$4:$A$93,),)/100,INDEX($C$32:$C$42,MATCH($E232,$B$32:$B$42,),))</f>
        <v>4.0000000000000001E-3</v>
      </c>
      <c r="K232" s="88" cm="1">
        <f t="array" ref="K232">IFERROR(INDEX('ASTI values'!F$4:F$93,MATCH(Assumptions!$B232,'ASTI values'!$A$4:$A$93,),)/100,INDEX($C$32:$C$42,MATCH($E232,$B$32:$B$42,),))</f>
        <v>4.0000000000000001E-3</v>
      </c>
      <c r="L232" s="88" cm="1">
        <f t="array" ref="L232">IFERROR(INDEX('ASTI values'!G$4:G$93,MATCH(Assumptions!$B232,'ASTI values'!$A$4:$A$93,),)/100,INDEX($C$32:$C$42,MATCH($E232,$B$32:$B$42,),))</f>
        <v>4.0000000000000001E-3</v>
      </c>
      <c r="M232" s="88" cm="1">
        <f t="array" ref="M232">IFERROR(INDEX('ASTI values'!H$4:H$93,MATCH(Assumptions!$B232,'ASTI values'!$A$4:$A$93,),)/100,INDEX($C$32:$C$42,MATCH($E232,$B$32:$B$42,),))</f>
        <v>4.0000000000000001E-3</v>
      </c>
      <c r="N232" s="88" cm="1">
        <f t="array" ref="N232">IFERROR(INDEX('ASTI values'!I$4:I$93,MATCH(Assumptions!$B232,'ASTI values'!$A$4:$A$93,),)/100,INDEX($C$32:$C$42,MATCH($E232,$B$32:$B$42,),))</f>
        <v>4.0000000000000001E-3</v>
      </c>
      <c r="O232" s="88" cm="1">
        <f t="array" ref="O232">IFERROR(INDEX('ASTI values'!J$4:J$93,MATCH(Assumptions!$B232,'ASTI values'!$A$4:$A$93,),)/100,INDEX($C$32:$C$42,MATCH($E232,$B$32:$B$42,),))</f>
        <v>4.0000000000000001E-3</v>
      </c>
      <c r="P232" s="88" cm="1">
        <f t="array" ref="P232">IFERROR(INDEX('ASTI values'!K$4:K$93,MATCH(Assumptions!$B232,'ASTI values'!$A$4:$A$93,),)/100,INDEX($C$32:$C$42,MATCH($E232,$B$32:$B$42,),))</f>
        <v>4.0000000000000001E-3</v>
      </c>
    </row>
    <row r="233" spans="2:16" x14ac:dyDescent="0.35">
      <c r="B233" s="12" t="s">
        <v>215</v>
      </c>
      <c r="C233" t="s">
        <v>216</v>
      </c>
      <c r="D233" t="s">
        <v>377</v>
      </c>
      <c r="E233" t="s">
        <v>375</v>
      </c>
      <c r="F233" t="s">
        <v>84</v>
      </c>
      <c r="G233" s="88" cm="1">
        <f t="array" ref="G233">IFERROR(INDEX('ASTI values'!B$4:B$93,MATCH(Assumptions!$B233,'ASTI values'!$A$4:$A$93,),)/100,INDEX($C$32:$C$42,MATCH($E233,$B$32:$B$42,),))</f>
        <v>1.12237745766137E-2</v>
      </c>
      <c r="H233" s="88" cm="1">
        <f t="array" ref="H233">IFERROR(INDEX('ASTI values'!C$4:C$93,MATCH(Assumptions!$B233,'ASTI values'!$A$4:$A$93,),)/100,INDEX($C$32:$C$42,MATCH($E233,$B$32:$B$42,),))</f>
        <v>1.13706855612481E-2</v>
      </c>
      <c r="I233" s="88" cm="1">
        <f t="array" ref="I233">IFERROR(INDEX('ASTI values'!D$4:D$93,MATCH(Assumptions!$B233,'ASTI values'!$A$4:$A$93,),)/100,INDEX($C$32:$C$42,MATCH($E233,$B$32:$B$42,),))</f>
        <v>1.01950842330758E-2</v>
      </c>
      <c r="J233" s="88" cm="1">
        <f t="array" ref="J233">IFERROR(INDEX('ASTI values'!E$4:E$93,MATCH(Assumptions!$B233,'ASTI values'!$A$4:$A$93,),)/100,INDEX($C$32:$C$42,MATCH($E233,$B$32:$B$42,),))</f>
        <v>1.0492089724769E-2</v>
      </c>
      <c r="K233" s="89" cm="1">
        <f t="array" ref="K233">IF(IFERROR(INDEX('ASTI values'!F$4:F$93,MATCH(Assumptions!$B233,'ASTI values'!$A$4:$A$93,),)/100,INDEX($C$32:$C$42,MATCH($E233,$B$32:$B$42,),))=0,MAX($G233:J233),IFERROR(INDEX('ASTI values'!F$4:F$93,MATCH(Assumptions!$B233,'ASTI values'!$A$4:$A$93,),)/100,INDEX($C$32:$C$42,MATCH($E233,$B$32:$B$42,),)))</f>
        <v>1.13706855612481E-2</v>
      </c>
      <c r="L233" s="89" cm="1">
        <f t="array" ref="L233">IF(IFERROR(INDEX('ASTI values'!G$4:G$93,MATCH(Assumptions!$B233,'ASTI values'!$A$4:$A$93,),)/100,INDEX($C$32:$C$42,MATCH($E233,$B$32:$B$42,),))=0,MAX($G233:K233),IFERROR(INDEX('ASTI values'!G$4:G$93,MATCH(Assumptions!$B233,'ASTI values'!$A$4:$A$93,),)/100,INDEX($C$32:$C$42,MATCH($E233,$B$32:$B$42,),)))</f>
        <v>1.13706855612481E-2</v>
      </c>
      <c r="M233" s="89" cm="1">
        <f t="array" ref="M233">IF(IFERROR(INDEX('ASTI values'!H$4:H$93,MATCH(Assumptions!$B233,'ASTI values'!$A$4:$A$93,),)/100,INDEX($C$32:$C$42,MATCH($E233,$B$32:$B$42,),))=0,MAX($G233:L233),IFERROR(INDEX('ASTI values'!H$4:H$93,MATCH(Assumptions!$B233,'ASTI values'!$A$4:$A$93,),)/100,INDEX($C$32:$C$42,MATCH($E233,$B$32:$B$42,),)))</f>
        <v>1.13706855612481E-2</v>
      </c>
      <c r="N233" s="89" cm="1">
        <f t="array" ref="N233">IF(IFERROR(INDEX('ASTI values'!I$4:I$93,MATCH(Assumptions!$B233,'ASTI values'!$A$4:$A$93,),)/100,INDEX($C$32:$C$42,MATCH($E233,$B$32:$B$42,),))=0,MAX($G233:M233),IFERROR(INDEX('ASTI values'!I$4:I$93,MATCH(Assumptions!$B233,'ASTI values'!$A$4:$A$93,),)/100,INDEX($C$32:$C$42,MATCH($E233,$B$32:$B$42,),)))</f>
        <v>1.13706855612481E-2</v>
      </c>
      <c r="O233" s="89" cm="1">
        <f t="array" ref="O233">IF(IFERROR(INDEX('ASTI values'!J$4:J$93,MATCH(Assumptions!$B233,'ASTI values'!$A$4:$A$93,),)/100,INDEX($C$32:$C$42,MATCH($E233,$B$32:$B$42,),))=0,MAX($G233:N233),IFERROR(INDEX('ASTI values'!J$4:J$93,MATCH(Assumptions!$B233,'ASTI values'!$A$4:$A$93,),)/100,INDEX($C$32:$C$42,MATCH($E233,$B$32:$B$42,),)))</f>
        <v>1.13706855612481E-2</v>
      </c>
      <c r="P233" s="89" cm="1">
        <f t="array" ref="P233">IF(IFERROR(INDEX('ASTI values'!K$4:K$93,MATCH(Assumptions!$B233,'ASTI values'!$A$4:$A$93,),)/100,INDEX($C$32:$C$42,MATCH($E233,$B$32:$B$42,),))=0,MAX($G233:O233),IFERROR(INDEX('ASTI values'!K$4:K$93,MATCH(Assumptions!$B233,'ASTI values'!$A$4:$A$93,),)/100,INDEX($C$32:$C$42,MATCH($E233,$B$32:$B$42,),)))</f>
        <v>1.13706855612481E-2</v>
      </c>
    </row>
    <row r="234" spans="2:16" x14ac:dyDescent="0.35">
      <c r="B234" s="12" t="s">
        <v>429</v>
      </c>
      <c r="C234" t="s">
        <v>430</v>
      </c>
      <c r="D234" t="s">
        <v>416</v>
      </c>
      <c r="E234" t="s">
        <v>416</v>
      </c>
      <c r="F234" t="s">
        <v>372</v>
      </c>
      <c r="G234" s="88" cm="1">
        <f t="array" ref="G234">IFERROR(INDEX('ASTI values'!B$4:B$93,MATCH(Assumptions!$B234,'ASTI values'!$A$4:$A$93,),)/100,INDEX($C$32:$C$42,MATCH($E234,$B$32:$B$42,),))</f>
        <v>3.4999999999999996E-3</v>
      </c>
      <c r="H234" s="88" cm="1">
        <f t="array" ref="H234">IFERROR(INDEX('ASTI values'!C$4:C$93,MATCH(Assumptions!$B234,'ASTI values'!$A$4:$A$93,),)/100,INDEX($C$32:$C$42,MATCH($E234,$B$32:$B$42,),))</f>
        <v>3.4999999999999996E-3</v>
      </c>
      <c r="I234" s="88" cm="1">
        <f t="array" ref="I234">IFERROR(INDEX('ASTI values'!D$4:D$93,MATCH(Assumptions!$B234,'ASTI values'!$A$4:$A$93,),)/100,INDEX($C$32:$C$42,MATCH($E234,$B$32:$B$42,),))</f>
        <v>3.4999999999999996E-3</v>
      </c>
      <c r="J234" s="88" cm="1">
        <f t="array" ref="J234">IFERROR(INDEX('ASTI values'!E$4:E$93,MATCH(Assumptions!$B234,'ASTI values'!$A$4:$A$93,),)/100,INDEX($C$32:$C$42,MATCH($E234,$B$32:$B$42,),))</f>
        <v>3.4999999999999996E-3</v>
      </c>
      <c r="K234" s="88" cm="1">
        <f t="array" ref="K234">IFERROR(INDEX('ASTI values'!F$4:F$93,MATCH(Assumptions!$B234,'ASTI values'!$A$4:$A$93,),)/100,INDEX($C$32:$C$42,MATCH($E234,$B$32:$B$42,),))</f>
        <v>3.4999999999999996E-3</v>
      </c>
      <c r="L234" s="88" cm="1">
        <f t="array" ref="L234">IFERROR(INDEX('ASTI values'!G$4:G$93,MATCH(Assumptions!$B234,'ASTI values'!$A$4:$A$93,),)/100,INDEX($C$32:$C$42,MATCH($E234,$B$32:$B$42,),))</f>
        <v>3.4999999999999996E-3</v>
      </c>
      <c r="M234" s="88" cm="1">
        <f t="array" ref="M234">IFERROR(INDEX('ASTI values'!H$4:H$93,MATCH(Assumptions!$B234,'ASTI values'!$A$4:$A$93,),)/100,INDEX($C$32:$C$42,MATCH($E234,$B$32:$B$42,),))</f>
        <v>3.4999999999999996E-3</v>
      </c>
      <c r="N234" s="88" cm="1">
        <f t="array" ref="N234">IFERROR(INDEX('ASTI values'!I$4:I$93,MATCH(Assumptions!$B234,'ASTI values'!$A$4:$A$93,),)/100,INDEX($C$32:$C$42,MATCH($E234,$B$32:$B$42,),))</f>
        <v>3.4999999999999996E-3</v>
      </c>
      <c r="O234" s="88" cm="1">
        <f t="array" ref="O234">IFERROR(INDEX('ASTI values'!J$4:J$93,MATCH(Assumptions!$B234,'ASTI values'!$A$4:$A$93,),)/100,INDEX($C$32:$C$42,MATCH($E234,$B$32:$B$42,),))</f>
        <v>3.4999999999999996E-3</v>
      </c>
      <c r="P234" s="88" cm="1">
        <f t="array" ref="P234">IFERROR(INDEX('ASTI values'!K$4:K$93,MATCH(Assumptions!$B234,'ASTI values'!$A$4:$A$93,),)/100,INDEX($C$32:$C$42,MATCH($E234,$B$32:$B$42,),))</f>
        <v>3.4999999999999996E-3</v>
      </c>
    </row>
    <row r="235" spans="2:16" x14ac:dyDescent="0.35">
      <c r="B235" t="s">
        <v>217</v>
      </c>
      <c r="C235" t="s">
        <v>218</v>
      </c>
      <c r="D235" t="s">
        <v>397</v>
      </c>
      <c r="E235" t="s">
        <v>397</v>
      </c>
      <c r="F235" t="s">
        <v>367</v>
      </c>
      <c r="G235" s="88" cm="1">
        <f t="array" ref="G235">IFERROR(INDEX('ASTI values'!B$4:B$93,MATCH(Assumptions!$B235,'ASTI values'!$A$4:$A$93,),)/100,INDEX($C$32:$C$42,MATCH($E235,$B$32:$B$42,),))</f>
        <v>3.4999999999999996E-3</v>
      </c>
      <c r="H235" s="88" cm="1">
        <f t="array" ref="H235">IFERROR(INDEX('ASTI values'!C$4:C$93,MATCH(Assumptions!$B235,'ASTI values'!$A$4:$A$93,),)/100,INDEX($C$32:$C$42,MATCH($E235,$B$32:$B$42,),))</f>
        <v>3.4999999999999996E-3</v>
      </c>
      <c r="I235" s="88" cm="1">
        <f t="array" ref="I235">IFERROR(INDEX('ASTI values'!D$4:D$93,MATCH(Assumptions!$B235,'ASTI values'!$A$4:$A$93,),)/100,INDEX($C$32:$C$42,MATCH($E235,$B$32:$B$42,),))</f>
        <v>3.4999999999999996E-3</v>
      </c>
      <c r="J235" s="88" cm="1">
        <f t="array" ref="J235">IFERROR(INDEX('ASTI values'!E$4:E$93,MATCH(Assumptions!$B235,'ASTI values'!$A$4:$A$93,),)/100,INDEX($C$32:$C$42,MATCH($E235,$B$32:$B$42,),))</f>
        <v>3.4999999999999996E-3</v>
      </c>
      <c r="K235" s="88" cm="1">
        <f t="array" ref="K235">IFERROR(INDEX('ASTI values'!F$4:F$93,MATCH(Assumptions!$B235,'ASTI values'!$A$4:$A$93,),)/100,INDEX($C$32:$C$42,MATCH($E235,$B$32:$B$42,),))</f>
        <v>3.4999999999999996E-3</v>
      </c>
      <c r="L235" s="88" cm="1">
        <f t="array" ref="L235">IFERROR(INDEX('ASTI values'!G$4:G$93,MATCH(Assumptions!$B235,'ASTI values'!$A$4:$A$93,),)/100,INDEX($C$32:$C$42,MATCH($E235,$B$32:$B$42,),))</f>
        <v>3.4999999999999996E-3</v>
      </c>
      <c r="M235" s="88" cm="1">
        <f t="array" ref="M235">IFERROR(INDEX('ASTI values'!H$4:H$93,MATCH(Assumptions!$B235,'ASTI values'!$A$4:$A$93,),)/100,INDEX($C$32:$C$42,MATCH($E235,$B$32:$B$42,),))</f>
        <v>3.4999999999999996E-3</v>
      </c>
      <c r="N235" s="88" cm="1">
        <f t="array" ref="N235">IFERROR(INDEX('ASTI values'!I$4:I$93,MATCH(Assumptions!$B235,'ASTI values'!$A$4:$A$93,),)/100,INDEX($C$32:$C$42,MATCH($E235,$B$32:$B$42,),))</f>
        <v>3.4999999999999996E-3</v>
      </c>
      <c r="O235" s="88" cm="1">
        <f t="array" ref="O235">IFERROR(INDEX('ASTI values'!J$4:J$93,MATCH(Assumptions!$B235,'ASTI values'!$A$4:$A$93,),)/100,INDEX($C$32:$C$42,MATCH($E235,$B$32:$B$42,),))</f>
        <v>3.4999999999999996E-3</v>
      </c>
      <c r="P235" s="88" cm="1">
        <f t="array" ref="P235">IFERROR(INDEX('ASTI values'!K$4:K$93,MATCH(Assumptions!$B235,'ASTI values'!$A$4:$A$93,),)/100,INDEX($C$32:$C$42,MATCH($E235,$B$32:$B$42,),))</f>
        <v>3.4999999999999996E-3</v>
      </c>
    </row>
    <row r="236" spans="2:16" x14ac:dyDescent="0.35">
      <c r="B236" t="s">
        <v>219</v>
      </c>
      <c r="C236" t="s">
        <v>220</v>
      </c>
      <c r="D236" t="s">
        <v>368</v>
      </c>
      <c r="E236" t="s">
        <v>368</v>
      </c>
      <c r="F236" t="s">
        <v>369</v>
      </c>
      <c r="G236" s="88" cm="1">
        <f t="array" ref="G236">IFERROR(INDEX('ASTI values'!B$4:B$93,MATCH(Assumptions!$B236,'ASTI values'!$A$4:$A$93,),)/100,INDEX($C$32:$C$42,MATCH($E236,$B$32:$B$42,),))</f>
        <v>4.9417922005260996E-3</v>
      </c>
      <c r="H236" s="88" cm="1">
        <f t="array" ref="H236">IFERROR(INDEX('ASTI values'!C$4:C$93,MATCH(Assumptions!$B236,'ASTI values'!$A$4:$A$93,),)/100,INDEX($C$32:$C$42,MATCH($E236,$B$32:$B$42,),))</f>
        <v>4.2933793410461999E-3</v>
      </c>
      <c r="I236" s="88" cm="1">
        <f t="array" ref="I236">IFERROR(INDEX('ASTI values'!D$4:D$93,MATCH(Assumptions!$B236,'ASTI values'!$A$4:$A$93,),)/100,INDEX($C$32:$C$42,MATCH($E236,$B$32:$B$42,),))</f>
        <v>4.91755542397063E-3</v>
      </c>
      <c r="J236" s="89" cm="1">
        <f t="array" ref="J236">IF(IFERROR(INDEX('ASTI values'!E$4:E$93,MATCH(Assumptions!$B236,'ASTI values'!$A$4:$A$93,),)/100,INDEX($C$32:$C$42,MATCH($E236,$B$32:$B$42,),))=0,MAX($G236:I236),IFERROR(INDEX('ASTI values'!E$4:E$93,MATCH(Assumptions!$B236,'ASTI values'!$A$4:$A$93,),)/100,INDEX($C$32:$C$42,MATCH($E236,$B$32:$B$42,),)))</f>
        <v>4.9417922005260996E-3</v>
      </c>
      <c r="K236" s="89" cm="1">
        <f t="array" ref="K236">IF(IFERROR(INDEX('ASTI values'!F$4:F$93,MATCH(Assumptions!$B236,'ASTI values'!$A$4:$A$93,),)/100,INDEX($C$32:$C$42,MATCH($E236,$B$32:$B$42,),))=0,MAX($G236:J236),IFERROR(INDEX('ASTI values'!F$4:F$93,MATCH(Assumptions!$B236,'ASTI values'!$A$4:$A$93,),)/100,INDEX($C$32:$C$42,MATCH($E236,$B$32:$B$42,),)))</f>
        <v>4.9417922005260996E-3</v>
      </c>
      <c r="L236" s="89" cm="1">
        <f t="array" ref="L236">IF(IFERROR(INDEX('ASTI values'!G$4:G$93,MATCH(Assumptions!$B236,'ASTI values'!$A$4:$A$93,),)/100,INDEX($C$32:$C$42,MATCH($E236,$B$32:$B$42,),))=0,MAX($G236:K236),IFERROR(INDEX('ASTI values'!G$4:G$93,MATCH(Assumptions!$B236,'ASTI values'!$A$4:$A$93,),)/100,INDEX($C$32:$C$42,MATCH($E236,$B$32:$B$42,),)))</f>
        <v>4.9417922005260996E-3</v>
      </c>
      <c r="M236" s="89" cm="1">
        <f t="array" ref="M236">IF(IFERROR(INDEX('ASTI values'!H$4:H$93,MATCH(Assumptions!$B236,'ASTI values'!$A$4:$A$93,),)/100,INDEX($C$32:$C$42,MATCH($E236,$B$32:$B$42,),))=0,MAX($G236:L236),IFERROR(INDEX('ASTI values'!H$4:H$93,MATCH(Assumptions!$B236,'ASTI values'!$A$4:$A$93,),)/100,INDEX($C$32:$C$42,MATCH($E236,$B$32:$B$42,),)))</f>
        <v>4.9417922005260996E-3</v>
      </c>
      <c r="N236" s="89" cm="1">
        <f t="array" ref="N236">IF(IFERROR(INDEX('ASTI values'!I$4:I$93,MATCH(Assumptions!$B236,'ASTI values'!$A$4:$A$93,),)/100,INDEX($C$32:$C$42,MATCH($E236,$B$32:$B$42,),))=0,MAX($G236:M236),IFERROR(INDEX('ASTI values'!I$4:I$93,MATCH(Assumptions!$B236,'ASTI values'!$A$4:$A$93,),)/100,INDEX($C$32:$C$42,MATCH($E236,$B$32:$B$42,),)))</f>
        <v>4.9417922005260996E-3</v>
      </c>
      <c r="O236" s="89" cm="1">
        <f t="array" ref="O236">IF(IFERROR(INDEX('ASTI values'!J$4:J$93,MATCH(Assumptions!$B236,'ASTI values'!$A$4:$A$93,),)/100,INDEX($C$32:$C$42,MATCH($E236,$B$32:$B$42,),))=0,MAX($G236:N236),IFERROR(INDEX('ASTI values'!J$4:J$93,MATCH(Assumptions!$B236,'ASTI values'!$A$4:$A$93,),)/100,INDEX($C$32:$C$42,MATCH($E236,$B$32:$B$42,),)))</f>
        <v>4.9417922005260996E-3</v>
      </c>
      <c r="P236" s="89" cm="1">
        <f t="array" ref="P236">IF(IFERROR(INDEX('ASTI values'!K$4:K$93,MATCH(Assumptions!$B236,'ASTI values'!$A$4:$A$93,),)/100,INDEX($C$32:$C$42,MATCH($E236,$B$32:$B$42,),))=0,MAX($G236:O236),IFERROR(INDEX('ASTI values'!K$4:K$93,MATCH(Assumptions!$B236,'ASTI values'!$A$4:$A$93,),)/100,INDEX($C$32:$C$42,MATCH($E236,$B$32:$B$42,),)))</f>
        <v>4.9417922005260996E-3</v>
      </c>
    </row>
    <row r="237" spans="2:16" x14ac:dyDescent="0.35">
      <c r="B237" t="s">
        <v>221</v>
      </c>
      <c r="C237" t="s">
        <v>222</v>
      </c>
      <c r="D237" t="s">
        <v>385</v>
      </c>
      <c r="E237" t="s">
        <v>26</v>
      </c>
      <c r="F237" t="s">
        <v>369</v>
      </c>
      <c r="G237" s="88" cm="1">
        <f t="array" ref="G237">IFERROR(INDEX('ASTI values'!B$4:B$93,MATCH(Assumptions!$B237,'ASTI values'!$A$4:$A$93,),)/100,INDEX($C$32:$C$42,MATCH($E237,$B$32:$B$42,),))</f>
        <v>3.9889609515192199E-3</v>
      </c>
      <c r="H237" s="88" cm="1">
        <f t="array" ref="H237">IFERROR(INDEX('ASTI values'!C$4:C$93,MATCH(Assumptions!$B237,'ASTI values'!$A$4:$A$93,),)/100,INDEX($C$32:$C$42,MATCH($E237,$B$32:$B$42,),))</f>
        <v>3.5196336048845499E-3</v>
      </c>
      <c r="I237" s="88" cm="1">
        <f t="array" ref="I237">IFERROR(INDEX('ASTI values'!D$4:D$93,MATCH(Assumptions!$B237,'ASTI values'!$A$4:$A$93,),)/100,INDEX($C$32:$C$42,MATCH($E237,$B$32:$B$42,),))</f>
        <v>3.9857884497469199E-3</v>
      </c>
      <c r="J237" s="88" cm="1">
        <f t="array" ref="J237">IFERROR(INDEX('ASTI values'!E$4:E$93,MATCH(Assumptions!$B237,'ASTI values'!$A$4:$A$93,),)/100,INDEX($C$32:$C$42,MATCH($E237,$B$32:$B$42,),))</f>
        <v>3.37376525291656E-3</v>
      </c>
      <c r="K237" s="88" cm="1">
        <f t="array" ref="K237">IFERROR(INDEX('ASTI values'!F$4:F$93,MATCH(Assumptions!$B237,'ASTI values'!$A$4:$A$93,),)/100,INDEX($C$32:$C$42,MATCH($E237,$B$32:$B$42,),))</f>
        <v>4.2325793649262899E-3</v>
      </c>
      <c r="L237" s="88" cm="1">
        <f t="array" ref="L237">IFERROR(INDEX('ASTI values'!G$4:G$93,MATCH(Assumptions!$B237,'ASTI values'!$A$4:$A$93,),)/100,INDEX($C$32:$C$42,MATCH($E237,$B$32:$B$42,),))</f>
        <v>4.62632287549598E-3</v>
      </c>
      <c r="M237" s="88" cm="1">
        <f t="array" ref="M237">IFERROR(INDEX('ASTI values'!H$4:H$93,MATCH(Assumptions!$B237,'ASTI values'!$A$4:$A$93,),)/100,INDEX($C$32:$C$42,MATCH($E237,$B$32:$B$42,),))</f>
        <v>4.3325934074737995E-3</v>
      </c>
      <c r="N237" s="89" cm="1">
        <f t="array" ref="N237">IF(IFERROR(INDEX('ASTI values'!I$4:I$93,MATCH(Assumptions!$B237,'ASTI values'!$A$4:$A$93,),)/100,INDEX($C$32:$C$42,MATCH($E237,$B$32:$B$42,),))=0,AVERAGE($G237:M237),IFERROR(INDEX('ASTI values'!I$4:I$93,MATCH(Assumptions!$B237,'ASTI values'!$A$4:$A$93,),)/100,INDEX($C$32:$C$42,MATCH($E237,$B$32:$B$42,),)))</f>
        <v>4.0085205581376166E-3</v>
      </c>
      <c r="O237" s="89" cm="1">
        <f t="array" ref="O237">IF(IFERROR(INDEX('ASTI values'!J$4:J$93,MATCH(Assumptions!$B237,'ASTI values'!$A$4:$A$93,),)/100,INDEX($C$32:$C$42,MATCH($E237,$B$32:$B$42,),))=0,MAX($G237:N237),IFERROR(INDEX('ASTI values'!J$4:J$93,MATCH(Assumptions!$B237,'ASTI values'!$A$4:$A$93,),)/100,INDEX($C$32:$C$42,MATCH($E237,$B$32:$B$42,),)))</f>
        <v>4.62632287549598E-3</v>
      </c>
      <c r="P237" s="89" cm="1">
        <f t="array" ref="P237">IF(IFERROR(INDEX('ASTI values'!K$4:K$93,MATCH(Assumptions!$B237,'ASTI values'!$A$4:$A$93,),)/100,INDEX($C$32:$C$42,MATCH($E237,$B$32:$B$42,),))=0,MAX($G237:O237),IFERROR(INDEX('ASTI values'!K$4:K$93,MATCH(Assumptions!$B237,'ASTI values'!$A$4:$A$93,),)/100,INDEX($C$32:$C$42,MATCH($E237,$B$32:$B$42,),)))</f>
        <v>4.62632287549598E-3</v>
      </c>
    </row>
    <row r="238" spans="2:16" x14ac:dyDescent="0.35">
      <c r="B238" s="12" t="s">
        <v>223</v>
      </c>
      <c r="C238" t="s">
        <v>224</v>
      </c>
      <c r="D238" t="s">
        <v>388</v>
      </c>
      <c r="E238" t="s">
        <v>388</v>
      </c>
      <c r="F238" t="s">
        <v>367</v>
      </c>
      <c r="G238" s="88" cm="1">
        <f t="array" ref="G238">IFERROR(INDEX('ASTI values'!B$4:B$93,MATCH(Assumptions!$B238,'ASTI values'!$A$4:$A$93,),)/100,INDEX($C$32:$C$42,MATCH($E238,$B$32:$B$42,),))</f>
        <v>2.55572834880916E-4</v>
      </c>
      <c r="H238" s="88" cm="1">
        <f t="array" ref="H238">IFERROR(INDEX('ASTI values'!C$4:C$93,MATCH(Assumptions!$B238,'ASTI values'!$A$4:$A$93,),)/100,INDEX($C$32:$C$42,MATCH($E238,$B$32:$B$42,),))</f>
        <v>2.8555745513447598E-4</v>
      </c>
      <c r="I238" s="88" cm="1">
        <f t="array" ref="I238">IFERROR(INDEX('ASTI values'!D$4:D$93,MATCH(Assumptions!$B238,'ASTI values'!$A$4:$A$93,),)/100,INDEX($C$32:$C$42,MATCH($E238,$B$32:$B$42,),))</f>
        <v>3.1076997199700802E-4</v>
      </c>
      <c r="J238" s="88" cm="1">
        <f t="array" ref="J238">IFERROR(INDEX('ASTI values'!E$4:E$93,MATCH(Assumptions!$B238,'ASTI values'!$A$4:$A$93,),)/100,INDEX($C$32:$C$42,MATCH($E238,$B$32:$B$42,),))</f>
        <v>3.1951045042129202E-4</v>
      </c>
      <c r="K238" s="88" cm="1">
        <f t="array" ref="K238">IFERROR(INDEX('ASTI values'!F$4:F$93,MATCH(Assumptions!$B238,'ASTI values'!$A$4:$A$93,),)/100,INDEX($C$32:$C$42,MATCH($E238,$B$32:$B$42,),))</f>
        <v>6.3332765657233008E-4</v>
      </c>
      <c r="L238" s="88" cm="1">
        <f t="array" ref="L238">IFERROR(INDEX('ASTI values'!G$4:G$93,MATCH(Assumptions!$B238,'ASTI values'!$A$4:$A$93,),)/100,INDEX($C$32:$C$42,MATCH($E238,$B$32:$B$42,),))</f>
        <v>7.0063467856775299E-4</v>
      </c>
      <c r="M238" s="88" cm="1">
        <f t="array" ref="M238">IFERROR(INDEX('ASTI values'!H$4:H$93,MATCH(Assumptions!$B238,'ASTI values'!$A$4:$A$93,),)/100,INDEX($C$32:$C$42,MATCH($E238,$B$32:$B$42,),))</f>
        <v>7.7359407545523695E-4</v>
      </c>
      <c r="N238" s="88" cm="1">
        <f t="array" ref="N238">IFERROR(INDEX('ASTI values'!I$4:I$93,MATCH(Assumptions!$B238,'ASTI values'!$A$4:$A$93,),)/100,INDEX($C$32:$C$42,MATCH($E238,$B$32:$B$42,),))</f>
        <v>6.4739581983422497E-4</v>
      </c>
      <c r="O238" s="89" cm="1">
        <f t="array" ref="O238">IF(IFERROR(INDEX('ASTI values'!J$4:J$93,MATCH(Assumptions!$B238,'ASTI values'!$A$4:$A$93,),)/100,INDEX($C$32:$C$42,MATCH($E238,$B$32:$B$42,),))=0,MAX($G238:N238),IFERROR(INDEX('ASTI values'!J$4:J$93,MATCH(Assumptions!$B238,'ASTI values'!$A$4:$A$93,),)/100,INDEX($C$32:$C$42,MATCH($E238,$B$32:$B$42,),)))</f>
        <v>7.7359407545523695E-4</v>
      </c>
      <c r="P238" s="89" cm="1">
        <f t="array" ref="P238">IF(IFERROR(INDEX('ASTI values'!K$4:K$93,MATCH(Assumptions!$B238,'ASTI values'!$A$4:$A$93,),)/100,INDEX($C$32:$C$42,MATCH($E238,$B$32:$B$42,),))=0,MAX($G238:O238),IFERROR(INDEX('ASTI values'!K$4:K$93,MATCH(Assumptions!$B238,'ASTI values'!$A$4:$A$93,),)/100,INDEX($C$32:$C$42,MATCH($E238,$B$32:$B$42,),)))</f>
        <v>7.7359407545523695E-4</v>
      </c>
    </row>
    <row r="239" spans="2:16" x14ac:dyDescent="0.35">
      <c r="B239" t="s">
        <v>225</v>
      </c>
      <c r="C239" t="s">
        <v>226</v>
      </c>
      <c r="D239" t="s">
        <v>380</v>
      </c>
      <c r="E239" t="s">
        <v>26</v>
      </c>
      <c r="F239" t="s">
        <v>369</v>
      </c>
      <c r="G239" s="88" cm="1">
        <f t="array" ref="G239">IFERROR(INDEX('ASTI values'!B$4:B$93,MATCH(Assumptions!$B239,'ASTI values'!$A$4:$A$93,),)/100,INDEX($C$32:$C$42,MATCH($E239,$B$32:$B$42,),))</f>
        <v>1.9227118673523901E-2</v>
      </c>
      <c r="H239" s="88" cm="1">
        <f t="array" ref="H239">IFERROR(INDEX('ASTI values'!C$4:C$93,MATCH(Assumptions!$B239,'ASTI values'!$A$4:$A$93,),)/100,INDEX($C$32:$C$42,MATCH($E239,$B$32:$B$42,),))</f>
        <v>2.3998762101646899E-2</v>
      </c>
      <c r="I239" s="88" cm="1">
        <f t="array" ref="I239">IFERROR(INDEX('ASTI values'!D$4:D$93,MATCH(Assumptions!$B239,'ASTI values'!$A$4:$A$93,),)/100,INDEX($C$32:$C$42,MATCH($E239,$B$32:$B$42,),))</f>
        <v>1.92147821242316E-2</v>
      </c>
      <c r="J239" s="88" cm="1">
        <f t="array" ref="J239">IFERROR(INDEX('ASTI values'!E$4:E$93,MATCH(Assumptions!$B239,'ASTI values'!$A$4:$A$93,),)/100,INDEX($C$32:$C$42,MATCH($E239,$B$32:$B$42,),))</f>
        <v>2.4216091981603301E-2</v>
      </c>
      <c r="K239" s="88" cm="1">
        <f t="array" ref="K239">IFERROR(INDEX('ASTI values'!F$4:F$93,MATCH(Assumptions!$B239,'ASTI values'!$A$4:$A$93,),)/100,INDEX($C$32:$C$42,MATCH($E239,$B$32:$B$42,),))</f>
        <v>3.0859720783747002E-2</v>
      </c>
      <c r="L239" s="89" cm="1">
        <f t="array" ref="L239">IF(IFERROR(INDEX('ASTI values'!G$4:G$93,MATCH(Assumptions!$B239,'ASTI values'!$A$4:$A$93,),)/100,INDEX($C$32:$C$42,MATCH($E239,$B$32:$B$42,),))=0,MAX($G239:K239),IFERROR(INDEX('ASTI values'!G$4:G$93,MATCH(Assumptions!$B239,'ASTI values'!$A$4:$A$93,),)/100,INDEX($C$32:$C$42,MATCH($E239,$B$32:$B$42,),)))</f>
        <v>3.0859720783747002E-2</v>
      </c>
      <c r="M239" s="89" cm="1">
        <f t="array" ref="M239">IF(IFERROR(INDEX('ASTI values'!H$4:H$93,MATCH(Assumptions!$B239,'ASTI values'!$A$4:$A$93,),)/100,INDEX($C$32:$C$42,MATCH($E239,$B$32:$B$42,),))=0,MAX($G239:L239),IFERROR(INDEX('ASTI values'!H$4:H$93,MATCH(Assumptions!$B239,'ASTI values'!$A$4:$A$93,),)/100,INDEX($C$32:$C$42,MATCH($E239,$B$32:$B$42,),)))</f>
        <v>3.0859720783747002E-2</v>
      </c>
      <c r="N239" s="89" cm="1">
        <f t="array" ref="N239">IF(IFERROR(INDEX('ASTI values'!I$4:I$93,MATCH(Assumptions!$B239,'ASTI values'!$A$4:$A$93,),)/100,INDEX($C$32:$C$42,MATCH($E239,$B$32:$B$42,),))=0,MAX($G239:M239),IFERROR(INDEX('ASTI values'!I$4:I$93,MATCH(Assumptions!$B239,'ASTI values'!$A$4:$A$93,),)/100,INDEX($C$32:$C$42,MATCH($E239,$B$32:$B$42,),)))</f>
        <v>3.0859720783747002E-2</v>
      </c>
      <c r="O239" s="89" cm="1">
        <f t="array" ref="O239">IF(IFERROR(INDEX('ASTI values'!J$4:J$93,MATCH(Assumptions!$B239,'ASTI values'!$A$4:$A$93,),)/100,INDEX($C$32:$C$42,MATCH($E239,$B$32:$B$42,),))=0,MAX($G239:N239),IFERROR(INDEX('ASTI values'!J$4:J$93,MATCH(Assumptions!$B239,'ASTI values'!$A$4:$A$93,),)/100,INDEX($C$32:$C$42,MATCH($E239,$B$32:$B$42,),)))</f>
        <v>3.0859720783747002E-2</v>
      </c>
      <c r="P239" s="89" cm="1">
        <f t="array" ref="P239">IF(IFERROR(INDEX('ASTI values'!K$4:K$93,MATCH(Assumptions!$B239,'ASTI values'!$A$4:$A$93,),)/100,INDEX($C$32:$C$42,MATCH($E239,$B$32:$B$42,),))=0,MAX($G239:O239),IFERROR(INDEX('ASTI values'!K$4:K$93,MATCH(Assumptions!$B239,'ASTI values'!$A$4:$A$93,),)/100,INDEX($C$32:$C$42,MATCH($E239,$B$32:$B$42,),)))</f>
        <v>3.0859720783747002E-2</v>
      </c>
    </row>
    <row r="240" spans="2:16" x14ac:dyDescent="0.35">
      <c r="B240" s="12" t="s">
        <v>431</v>
      </c>
      <c r="C240" t="s">
        <v>432</v>
      </c>
      <c r="D240" t="s">
        <v>416</v>
      </c>
      <c r="E240" t="s">
        <v>416</v>
      </c>
      <c r="F240" t="s">
        <v>372</v>
      </c>
      <c r="G240" s="88" cm="1">
        <f t="array" ref="G240">IFERROR(INDEX('ASTI values'!B$4:B$93,MATCH(Assumptions!$B240,'ASTI values'!$A$4:$A$93,),)/100,INDEX($C$32:$C$42,MATCH($E240,$B$32:$B$42,),))</f>
        <v>3.4999999999999996E-3</v>
      </c>
      <c r="H240" s="88" cm="1">
        <f t="array" ref="H240">IFERROR(INDEX('ASTI values'!C$4:C$93,MATCH(Assumptions!$B240,'ASTI values'!$A$4:$A$93,),)/100,INDEX($C$32:$C$42,MATCH($E240,$B$32:$B$42,),))</f>
        <v>3.4999999999999996E-3</v>
      </c>
      <c r="I240" s="88" cm="1">
        <f t="array" ref="I240">IFERROR(INDEX('ASTI values'!D$4:D$93,MATCH(Assumptions!$B240,'ASTI values'!$A$4:$A$93,),)/100,INDEX($C$32:$C$42,MATCH($E240,$B$32:$B$42,),))</f>
        <v>3.4999999999999996E-3</v>
      </c>
      <c r="J240" s="88" cm="1">
        <f t="array" ref="J240">IFERROR(INDEX('ASTI values'!E$4:E$93,MATCH(Assumptions!$B240,'ASTI values'!$A$4:$A$93,),)/100,INDEX($C$32:$C$42,MATCH($E240,$B$32:$B$42,),))</f>
        <v>3.4999999999999996E-3</v>
      </c>
      <c r="K240" s="88" cm="1">
        <f t="array" ref="K240">IFERROR(INDEX('ASTI values'!F$4:F$93,MATCH(Assumptions!$B240,'ASTI values'!$A$4:$A$93,),)/100,INDEX($C$32:$C$42,MATCH($E240,$B$32:$B$42,),))</f>
        <v>3.4999999999999996E-3</v>
      </c>
      <c r="L240" s="88" cm="1">
        <f t="array" ref="L240">IFERROR(INDEX('ASTI values'!G$4:G$93,MATCH(Assumptions!$B240,'ASTI values'!$A$4:$A$93,),)/100,INDEX($C$32:$C$42,MATCH($E240,$B$32:$B$42,),))</f>
        <v>3.4999999999999996E-3</v>
      </c>
      <c r="M240" s="88" cm="1">
        <f t="array" ref="M240">IFERROR(INDEX('ASTI values'!H$4:H$93,MATCH(Assumptions!$B240,'ASTI values'!$A$4:$A$93,),)/100,INDEX($C$32:$C$42,MATCH($E240,$B$32:$B$42,),))</f>
        <v>3.4999999999999996E-3</v>
      </c>
      <c r="N240" s="88" cm="1">
        <f t="array" ref="N240">IFERROR(INDEX('ASTI values'!I$4:I$93,MATCH(Assumptions!$B240,'ASTI values'!$A$4:$A$93,),)/100,INDEX($C$32:$C$42,MATCH($E240,$B$32:$B$42,),))</f>
        <v>3.4999999999999996E-3</v>
      </c>
      <c r="O240" s="88" cm="1">
        <f t="array" ref="O240">IFERROR(INDEX('ASTI values'!J$4:J$93,MATCH(Assumptions!$B240,'ASTI values'!$A$4:$A$93,),)/100,INDEX($C$32:$C$42,MATCH($E240,$B$32:$B$42,),))</f>
        <v>3.4999999999999996E-3</v>
      </c>
      <c r="P240" s="88" cm="1">
        <f t="array" ref="P240">IFERROR(INDEX('ASTI values'!K$4:K$93,MATCH(Assumptions!$B240,'ASTI values'!$A$4:$A$93,),)/100,INDEX($C$32:$C$42,MATCH($E240,$B$32:$B$42,),))</f>
        <v>3.4999999999999996E-3</v>
      </c>
    </row>
    <row r="241" spans="2:16" x14ac:dyDescent="0.35">
      <c r="B241" t="s">
        <v>227</v>
      </c>
      <c r="C241" t="s">
        <v>228</v>
      </c>
      <c r="D241" t="s">
        <v>366</v>
      </c>
      <c r="E241" t="s">
        <v>366</v>
      </c>
      <c r="F241" t="s">
        <v>367</v>
      </c>
      <c r="G241" s="88" cm="1">
        <f t="array" ref="G241">IFERROR(INDEX('ASTI values'!B$4:B$93,MATCH(Assumptions!$B241,'ASTI values'!$A$4:$A$93,),)/100,INDEX($C$32:$C$42,MATCH($E241,$B$32:$B$42,),))</f>
        <v>2.04654611503945E-3</v>
      </c>
      <c r="H241" s="88" cm="1">
        <f t="array" ref="H241">IFERROR(INDEX('ASTI values'!C$4:C$93,MATCH(Assumptions!$B241,'ASTI values'!$A$4:$A$93,),)/100,INDEX($C$32:$C$42,MATCH($E241,$B$32:$B$42,),))</f>
        <v>2.5688027208865E-3</v>
      </c>
      <c r="I241" s="88" cm="1">
        <f t="array" ref="I241">IFERROR(INDEX('ASTI values'!D$4:D$93,MATCH(Assumptions!$B241,'ASTI values'!$A$4:$A$93,),)/100,INDEX($C$32:$C$42,MATCH($E241,$B$32:$B$42,),))</f>
        <v>2.7678401630869E-3</v>
      </c>
      <c r="J241" s="88" cm="1">
        <f t="array" ref="J241">IFERROR(INDEX('ASTI values'!E$4:E$93,MATCH(Assumptions!$B241,'ASTI values'!$A$4:$A$93,),)/100,INDEX($C$32:$C$42,MATCH($E241,$B$32:$B$42,),))</f>
        <v>2.7831298268675901E-3</v>
      </c>
      <c r="K241" s="88" cm="1">
        <f t="array" ref="K241">IFERROR(INDEX('ASTI values'!F$4:F$93,MATCH(Assumptions!$B241,'ASTI values'!$A$4:$A$93,),)/100,INDEX($C$32:$C$42,MATCH($E241,$B$32:$B$42,),))</f>
        <v>3.8623814988657103E-3</v>
      </c>
      <c r="L241" s="88" cm="1">
        <f t="array" ref="L241">IFERROR(INDEX('ASTI values'!G$4:G$93,MATCH(Assumptions!$B241,'ASTI values'!$A$4:$A$93,),)/100,INDEX($C$32:$C$42,MATCH($E241,$B$32:$B$42,),))</f>
        <v>4.17523740744813E-3</v>
      </c>
      <c r="M241" s="88" cm="1">
        <f t="array" ref="M241">IFERROR(INDEX('ASTI values'!H$4:H$93,MATCH(Assumptions!$B241,'ASTI values'!$A$4:$A$93,),)/100,INDEX($C$32:$C$42,MATCH($E241,$B$32:$B$42,),))</f>
        <v>4.1954519559880103E-3</v>
      </c>
      <c r="N241" s="89" cm="1">
        <f t="array" ref="N241">IF(IFERROR(INDEX('ASTI values'!I$4:I$93,MATCH(Assumptions!$B241,'ASTI values'!$A$4:$A$93,),)/100,INDEX($C$32:$C$42,MATCH($E241,$B$32:$B$42,),))=0,MAX($G241:M241),IFERROR(INDEX('ASTI values'!I$4:I$93,MATCH(Assumptions!$B241,'ASTI values'!$A$4:$A$93,),)/100,INDEX($C$32:$C$42,MATCH($E241,$B$32:$B$42,),)))</f>
        <v>4.1954519559880103E-3</v>
      </c>
      <c r="O241" s="89" cm="1">
        <f t="array" ref="O241">IF(IFERROR(INDEX('ASTI values'!J$4:J$93,MATCH(Assumptions!$B241,'ASTI values'!$A$4:$A$93,),)/100,INDEX($C$32:$C$42,MATCH($E241,$B$32:$B$42,),))=0,MAX($G241:N241),IFERROR(INDEX('ASTI values'!J$4:J$93,MATCH(Assumptions!$B241,'ASTI values'!$A$4:$A$93,),)/100,INDEX($C$32:$C$42,MATCH($E241,$B$32:$B$42,),)))</f>
        <v>4.1954519559880103E-3</v>
      </c>
      <c r="P241" s="89" cm="1">
        <f t="array" ref="P241">IF(IFERROR(INDEX('ASTI values'!K$4:K$93,MATCH(Assumptions!$B241,'ASTI values'!$A$4:$A$93,),)/100,INDEX($C$32:$C$42,MATCH($E241,$B$32:$B$42,),))=0,MAX($G241:O241),IFERROR(INDEX('ASTI values'!K$4:K$93,MATCH(Assumptions!$B241,'ASTI values'!$A$4:$A$93,),)/100,INDEX($C$32:$C$42,MATCH($E241,$B$32:$B$42,),)))</f>
        <v>4.1954519559880103E-3</v>
      </c>
    </row>
    <row r="242" spans="2:16" x14ac:dyDescent="0.35">
      <c r="B242" s="12" t="s">
        <v>433</v>
      </c>
      <c r="C242" t="s">
        <v>434</v>
      </c>
      <c r="D242" t="s">
        <v>405</v>
      </c>
      <c r="E242" t="s">
        <v>405</v>
      </c>
      <c r="F242" t="s">
        <v>372</v>
      </c>
      <c r="G242" s="88" cm="1">
        <f t="array" ref="G242">IFERROR(INDEX('ASTI values'!B$4:B$93,MATCH(Assumptions!$B242,'ASTI values'!$A$4:$A$93,),)/100,INDEX($C$32:$C$42,MATCH($E242,$B$32:$B$42,),))</f>
        <v>3.4999999999999996E-3</v>
      </c>
      <c r="H242" s="88" cm="1">
        <f t="array" ref="H242">IFERROR(INDEX('ASTI values'!C$4:C$93,MATCH(Assumptions!$B242,'ASTI values'!$A$4:$A$93,),)/100,INDEX($C$32:$C$42,MATCH($E242,$B$32:$B$42,),))</f>
        <v>3.4999999999999996E-3</v>
      </c>
      <c r="I242" s="88" cm="1">
        <f t="array" ref="I242">IFERROR(INDEX('ASTI values'!D$4:D$93,MATCH(Assumptions!$B242,'ASTI values'!$A$4:$A$93,),)/100,INDEX($C$32:$C$42,MATCH($E242,$B$32:$B$42,),))</f>
        <v>3.4999999999999996E-3</v>
      </c>
      <c r="J242" s="88" cm="1">
        <f t="array" ref="J242">IFERROR(INDEX('ASTI values'!E$4:E$93,MATCH(Assumptions!$B242,'ASTI values'!$A$4:$A$93,),)/100,INDEX($C$32:$C$42,MATCH($E242,$B$32:$B$42,),))</f>
        <v>3.4999999999999996E-3</v>
      </c>
      <c r="K242" s="88" cm="1">
        <f t="array" ref="K242">IFERROR(INDEX('ASTI values'!F$4:F$93,MATCH(Assumptions!$B242,'ASTI values'!$A$4:$A$93,),)/100,INDEX($C$32:$C$42,MATCH($E242,$B$32:$B$42,),))</f>
        <v>3.4999999999999996E-3</v>
      </c>
      <c r="L242" s="88" cm="1">
        <f t="array" ref="L242">IFERROR(INDEX('ASTI values'!G$4:G$93,MATCH(Assumptions!$B242,'ASTI values'!$A$4:$A$93,),)/100,INDEX($C$32:$C$42,MATCH($E242,$B$32:$B$42,),))</f>
        <v>3.4999999999999996E-3</v>
      </c>
      <c r="M242" s="88" cm="1">
        <f t="array" ref="M242">IFERROR(INDEX('ASTI values'!H$4:H$93,MATCH(Assumptions!$B242,'ASTI values'!$A$4:$A$93,),)/100,INDEX($C$32:$C$42,MATCH($E242,$B$32:$B$42,),))</f>
        <v>3.4999999999999996E-3</v>
      </c>
      <c r="N242" s="88" cm="1">
        <f t="array" ref="N242">IFERROR(INDEX('ASTI values'!I$4:I$93,MATCH(Assumptions!$B242,'ASTI values'!$A$4:$A$93,),)/100,INDEX($C$32:$C$42,MATCH($E242,$B$32:$B$42,),))</f>
        <v>3.4999999999999996E-3</v>
      </c>
      <c r="O242" s="88" cm="1">
        <f t="array" ref="O242">IFERROR(INDEX('ASTI values'!J$4:J$93,MATCH(Assumptions!$B242,'ASTI values'!$A$4:$A$93,),)/100,INDEX($C$32:$C$42,MATCH($E242,$B$32:$B$42,),))</f>
        <v>3.4999999999999996E-3</v>
      </c>
      <c r="P242" s="88" cm="1">
        <f t="array" ref="P242">IFERROR(INDEX('ASTI values'!K$4:K$93,MATCH(Assumptions!$B242,'ASTI values'!$A$4:$A$93,),)/100,INDEX($C$32:$C$42,MATCH($E242,$B$32:$B$42,),))</f>
        <v>3.4999999999999996E-3</v>
      </c>
    </row>
    <row r="243" spans="2:16" x14ac:dyDescent="0.35">
      <c r="B243" s="12" t="s">
        <v>233</v>
      </c>
      <c r="C243" t="s">
        <v>234</v>
      </c>
      <c r="D243" t="s">
        <v>377</v>
      </c>
      <c r="E243" t="s">
        <v>375</v>
      </c>
      <c r="F243" t="s">
        <v>84</v>
      </c>
      <c r="G243" s="89">
        <v>3.7930333377574599E-3</v>
      </c>
      <c r="H243" s="89">
        <v>3.7930333377574599E-3</v>
      </c>
      <c r="I243" s="88" cm="1">
        <f t="array" ref="I243">IFERROR(INDEX('ASTI values'!D$4:D$93,MATCH(Assumptions!$B243,'ASTI values'!$A$4:$A$93,),)/100,INDEX($C$32:$C$42,MATCH($E243,$B$32:$B$42,),))</f>
        <v>3.7930333377574599E-3</v>
      </c>
      <c r="J243" s="89" cm="1">
        <f t="array" ref="J243">IF(IFERROR(INDEX('ASTI values'!E$4:E$93,MATCH(Assumptions!$B243,'ASTI values'!$A$4:$A$93,),)/100,INDEX($C$32:$C$42,MATCH($E243,$B$32:$B$42,),))=0,MAX($G243:I243),IFERROR(INDEX('ASTI values'!E$4:E$93,MATCH(Assumptions!$B243,'ASTI values'!$A$4:$A$93,),)/100,INDEX($C$32:$C$42,MATCH($E243,$B$32:$B$42,),)))</f>
        <v>3.7930333377574599E-3</v>
      </c>
      <c r="K243" s="89" cm="1">
        <f t="array" ref="K243">IF(IFERROR(INDEX('ASTI values'!F$4:F$93,MATCH(Assumptions!$B243,'ASTI values'!$A$4:$A$93,),)/100,INDEX($C$32:$C$42,MATCH($E243,$B$32:$B$42,),))=0,MAX($G243:J243),IFERROR(INDEX('ASTI values'!F$4:F$93,MATCH(Assumptions!$B243,'ASTI values'!$A$4:$A$93,),)/100,INDEX($C$32:$C$42,MATCH($E243,$B$32:$B$42,),)))</f>
        <v>3.7930333377574599E-3</v>
      </c>
      <c r="L243" s="89" cm="1">
        <f t="array" ref="L243">IF(IFERROR(INDEX('ASTI values'!G$4:G$93,MATCH(Assumptions!$B243,'ASTI values'!$A$4:$A$93,),)/100,INDEX($C$32:$C$42,MATCH($E243,$B$32:$B$42,),))=0,MAX($G243:K243),IFERROR(INDEX('ASTI values'!G$4:G$93,MATCH(Assumptions!$B243,'ASTI values'!$A$4:$A$93,),)/100,INDEX($C$32:$C$42,MATCH($E243,$B$32:$B$42,),)))</f>
        <v>3.7930333377574599E-3</v>
      </c>
      <c r="M243" s="89" cm="1">
        <f t="array" ref="M243">IF(IFERROR(INDEX('ASTI values'!H$4:H$93,MATCH(Assumptions!$B243,'ASTI values'!$A$4:$A$93,),)/100,INDEX($C$32:$C$42,MATCH($E243,$B$32:$B$42,),))=0,MAX($G243:L243),IFERROR(INDEX('ASTI values'!H$4:H$93,MATCH(Assumptions!$B243,'ASTI values'!$A$4:$A$93,),)/100,INDEX($C$32:$C$42,MATCH($E243,$B$32:$B$42,),)))</f>
        <v>3.7930333377574599E-3</v>
      </c>
      <c r="N243" s="89" cm="1">
        <f t="array" ref="N243">IF(IFERROR(INDEX('ASTI values'!I$4:I$93,MATCH(Assumptions!$B243,'ASTI values'!$A$4:$A$93,),)/100,INDEX($C$32:$C$42,MATCH($E243,$B$32:$B$42,),))=0,MAX($G243:M243),IFERROR(INDEX('ASTI values'!I$4:I$93,MATCH(Assumptions!$B243,'ASTI values'!$A$4:$A$93,),)/100,INDEX($C$32:$C$42,MATCH($E243,$B$32:$B$42,),)))</f>
        <v>3.7930333377574599E-3</v>
      </c>
      <c r="O243" s="89" cm="1">
        <f t="array" ref="O243">IF(IFERROR(INDEX('ASTI values'!J$4:J$93,MATCH(Assumptions!$B243,'ASTI values'!$A$4:$A$93,),)/100,INDEX($C$32:$C$42,MATCH($E243,$B$32:$B$42,),))=0,MAX($G243:N243),IFERROR(INDEX('ASTI values'!J$4:J$93,MATCH(Assumptions!$B243,'ASTI values'!$A$4:$A$93,),)/100,INDEX($C$32:$C$42,MATCH($E243,$B$32:$B$42,),)))</f>
        <v>3.7930333377574599E-3</v>
      </c>
      <c r="P243" s="89" cm="1">
        <f t="array" ref="P243">IF(IFERROR(INDEX('ASTI values'!K$4:K$93,MATCH(Assumptions!$B243,'ASTI values'!$A$4:$A$93,),)/100,INDEX($C$32:$C$42,MATCH($E243,$B$32:$B$42,),))=0,MAX($G243:O243),IFERROR(INDEX('ASTI values'!K$4:K$93,MATCH(Assumptions!$B243,'ASTI values'!$A$4:$A$93,),)/100,INDEX($C$32:$C$42,MATCH($E243,$B$32:$B$42,),)))</f>
        <v>3.7930333377574599E-3</v>
      </c>
    </row>
    <row r="244" spans="2:16" x14ac:dyDescent="0.35">
      <c r="B244" s="12" t="s">
        <v>235</v>
      </c>
      <c r="C244" t="s">
        <v>236</v>
      </c>
      <c r="D244" t="s">
        <v>379</v>
      </c>
      <c r="E244" t="s">
        <v>26</v>
      </c>
      <c r="F244" t="s">
        <v>369</v>
      </c>
      <c r="G244" s="88" cm="1">
        <f t="array" ref="G244">IFERROR(INDEX('ASTI values'!B$4:B$93,MATCH(Assumptions!$B244,'ASTI values'!$A$4:$A$93,),)/100,INDEX($C$32:$C$42,MATCH($E244,$B$32:$B$42,),))</f>
        <v>2.3051065228988799E-3</v>
      </c>
      <c r="H244" s="88" cm="1">
        <f t="array" ref="H244">IFERROR(INDEX('ASTI values'!C$4:C$93,MATCH(Assumptions!$B244,'ASTI values'!$A$4:$A$93,),)/100,INDEX($C$32:$C$42,MATCH($E244,$B$32:$B$42,),))</f>
        <v>2.4192646547525902E-3</v>
      </c>
      <c r="I244" s="88" cm="1">
        <f t="array" ref="I244">IFERROR(INDEX('ASTI values'!D$4:D$93,MATCH(Assumptions!$B244,'ASTI values'!$A$4:$A$93,),)/100,INDEX($C$32:$C$42,MATCH($E244,$B$32:$B$42,),))</f>
        <v>2.1604687243782302E-3</v>
      </c>
      <c r="J244" s="88" cm="1">
        <f t="array" ref="J244">IFERROR(INDEX('ASTI values'!E$4:E$93,MATCH(Assumptions!$B244,'ASTI values'!$A$4:$A$93,),)/100,INDEX($C$32:$C$42,MATCH($E244,$B$32:$B$42,),))</f>
        <v>2.4536640512075698E-3</v>
      </c>
      <c r="K244" s="88" cm="1">
        <f t="array" ref="K244">IFERROR(INDEX('ASTI values'!F$4:F$93,MATCH(Assumptions!$B244,'ASTI values'!$A$4:$A$93,),)/100,INDEX($C$32:$C$42,MATCH($E244,$B$32:$B$42,),))</f>
        <v>2.39416890808205E-3</v>
      </c>
      <c r="L244" s="88" cm="1">
        <f t="array" ref="L244">IFERROR(INDEX('ASTI values'!G$4:G$93,MATCH(Assumptions!$B244,'ASTI values'!$A$4:$A$93,),)/100,INDEX($C$32:$C$42,MATCH($E244,$B$32:$B$42,),))</f>
        <v>3.7268788393716003E-3</v>
      </c>
      <c r="M244" s="88" cm="1">
        <f t="array" ref="M244">IFERROR(INDEX('ASTI values'!H$4:H$93,MATCH(Assumptions!$B244,'ASTI values'!$A$4:$A$93,),)/100,INDEX($C$32:$C$42,MATCH($E244,$B$32:$B$42,),))</f>
        <v>3.2486936869182098E-3</v>
      </c>
      <c r="N244" s="89" cm="1">
        <f t="array" ref="N244">IF(IFERROR(INDEX('ASTI values'!I$4:I$93,MATCH(Assumptions!$B244,'ASTI values'!$A$4:$A$93,),)/100,INDEX($C$32:$C$42,MATCH($E244,$B$32:$B$42,),))=0,MAX($G244:M244),IFERROR(INDEX('ASTI values'!I$4:I$93,MATCH(Assumptions!$B244,'ASTI values'!$A$4:$A$93,),)/100,INDEX($C$32:$C$42,MATCH($E244,$B$32:$B$42,),)))</f>
        <v>3.7268788393716003E-3</v>
      </c>
      <c r="O244" s="89" cm="1">
        <f t="array" ref="O244">IF(IFERROR(INDEX('ASTI values'!J$4:J$93,MATCH(Assumptions!$B244,'ASTI values'!$A$4:$A$93,),)/100,INDEX($C$32:$C$42,MATCH($E244,$B$32:$B$42,),))=0,MAX($G244:N244),IFERROR(INDEX('ASTI values'!J$4:J$93,MATCH(Assumptions!$B244,'ASTI values'!$A$4:$A$93,),)/100,INDEX($C$32:$C$42,MATCH($E244,$B$32:$B$42,),)))</f>
        <v>3.7268788393716003E-3</v>
      </c>
      <c r="P244" s="89" cm="1">
        <f t="array" ref="P244">IF(IFERROR(INDEX('ASTI values'!K$4:K$93,MATCH(Assumptions!$B244,'ASTI values'!$A$4:$A$93,),)/100,INDEX($C$32:$C$42,MATCH($E244,$B$32:$B$42,),))=0,MAX($G244:O244),IFERROR(INDEX('ASTI values'!K$4:K$93,MATCH(Assumptions!$B244,'ASTI values'!$A$4:$A$93,),)/100,INDEX($C$32:$C$42,MATCH($E244,$B$32:$B$42,),)))</f>
        <v>3.7268788393716003E-3</v>
      </c>
    </row>
    <row r="245" spans="2:16" x14ac:dyDescent="0.35">
      <c r="B245" t="s">
        <v>237</v>
      </c>
      <c r="C245" t="s">
        <v>238</v>
      </c>
      <c r="D245" t="s">
        <v>379</v>
      </c>
      <c r="E245" t="s">
        <v>26</v>
      </c>
      <c r="F245" t="s">
        <v>369</v>
      </c>
      <c r="G245" s="88" cm="1">
        <f t="array" ref="G245">IFERROR(INDEX('ASTI values'!B$4:B$93,MATCH(Assumptions!$B245,'ASTI values'!$A$4:$A$93,),)/100,INDEX($C$32:$C$42,MATCH($E245,$B$32:$B$42,),))</f>
        <v>2.4760055834830799E-3</v>
      </c>
      <c r="H245" s="88" cm="1">
        <f t="array" ref="H245">IFERROR(INDEX('ASTI values'!C$4:C$93,MATCH(Assumptions!$B245,'ASTI values'!$A$4:$A$93,),)/100,INDEX($C$32:$C$42,MATCH($E245,$B$32:$B$42,),))</f>
        <v>2.7908355682110197E-3</v>
      </c>
      <c r="I245" s="88" cm="1">
        <f t="array" ref="I245">IFERROR(INDEX('ASTI values'!D$4:D$93,MATCH(Assumptions!$B245,'ASTI values'!$A$4:$A$93,),)/100,INDEX($C$32:$C$42,MATCH($E245,$B$32:$B$42,),))</f>
        <v>2.35449761868278E-3</v>
      </c>
      <c r="J245" s="88" cm="1">
        <f t="array" ref="J245">IFERROR(INDEX('ASTI values'!E$4:E$93,MATCH(Assumptions!$B245,'ASTI values'!$A$4:$A$93,),)/100,INDEX($C$32:$C$42,MATCH($E245,$B$32:$B$42,),))</f>
        <v>2.3047048212256499E-3</v>
      </c>
      <c r="K245" s="88" cm="1">
        <f t="array" ref="K245">IFERROR(INDEX('ASTI values'!F$4:F$93,MATCH(Assumptions!$B245,'ASTI values'!$A$4:$A$93,),)/100,INDEX($C$32:$C$42,MATCH($E245,$B$32:$B$42,),))</f>
        <v>2.1668858984375001E-3</v>
      </c>
      <c r="L245" s="89" cm="1">
        <f t="array" ref="L245">IF(IFERROR(INDEX('ASTI values'!G$4:G$93,MATCH(Assumptions!$B245,'ASTI values'!$A$4:$A$93,),)/100,INDEX($C$32:$C$42,MATCH($E245,$B$32:$B$42,),))=0,MAX($G245:K245),IFERROR(INDEX('ASTI values'!G$4:G$93,MATCH(Assumptions!$B245,'ASTI values'!$A$4:$A$93,),)/100,INDEX($C$32:$C$42,MATCH($E245,$B$32:$B$42,),)))</f>
        <v>2.7908355682110197E-3</v>
      </c>
      <c r="M245" s="89" cm="1">
        <f t="array" ref="M245">IF(IFERROR(INDEX('ASTI values'!H$4:H$93,MATCH(Assumptions!$B245,'ASTI values'!$A$4:$A$93,),)/100,INDEX($C$32:$C$42,MATCH($E245,$B$32:$B$42,),))=0,MAX($G245:L245),IFERROR(INDEX('ASTI values'!H$4:H$93,MATCH(Assumptions!$B245,'ASTI values'!$A$4:$A$93,),)/100,INDEX($C$32:$C$42,MATCH($E245,$B$32:$B$42,),)))</f>
        <v>2.7908355682110197E-3</v>
      </c>
      <c r="N245" s="89" cm="1">
        <f t="array" ref="N245">IF(IFERROR(INDEX('ASTI values'!I$4:I$93,MATCH(Assumptions!$B245,'ASTI values'!$A$4:$A$93,),)/100,INDEX($C$32:$C$42,MATCH($E245,$B$32:$B$42,),))=0,MAX($G245:M245),IFERROR(INDEX('ASTI values'!I$4:I$93,MATCH(Assumptions!$B245,'ASTI values'!$A$4:$A$93,),)/100,INDEX($C$32:$C$42,MATCH($E245,$B$32:$B$42,),)))</f>
        <v>2.7908355682110197E-3</v>
      </c>
      <c r="O245" s="89" cm="1">
        <f t="array" ref="O245">IF(IFERROR(INDEX('ASTI values'!J$4:J$93,MATCH(Assumptions!$B245,'ASTI values'!$A$4:$A$93,),)/100,INDEX($C$32:$C$42,MATCH($E245,$B$32:$B$42,),))=0,MAX($G245:N245),IFERROR(INDEX('ASTI values'!J$4:J$93,MATCH(Assumptions!$B245,'ASTI values'!$A$4:$A$93,),)/100,INDEX($C$32:$C$42,MATCH($E245,$B$32:$B$42,),)))</f>
        <v>2.7908355682110197E-3</v>
      </c>
      <c r="P245" s="89" cm="1">
        <f t="array" ref="P245">IF(IFERROR(INDEX('ASTI values'!K$4:K$93,MATCH(Assumptions!$B245,'ASTI values'!$A$4:$A$93,),)/100,INDEX($C$32:$C$42,MATCH($E245,$B$32:$B$42,),))=0,MAX($G245:O245),IFERROR(INDEX('ASTI values'!K$4:K$93,MATCH(Assumptions!$B245,'ASTI values'!$A$4:$A$93,),)/100,INDEX($C$32:$C$42,MATCH($E245,$B$32:$B$42,),)))</f>
        <v>2.7908355682110197E-3</v>
      </c>
    </row>
    <row r="246" spans="2:16" x14ac:dyDescent="0.35">
      <c r="B246" s="12" t="s">
        <v>435</v>
      </c>
      <c r="C246" t="s">
        <v>436</v>
      </c>
      <c r="D246" t="s">
        <v>371</v>
      </c>
      <c r="E246" t="s">
        <v>371</v>
      </c>
      <c r="F246" t="s">
        <v>372</v>
      </c>
      <c r="G246" s="88" cm="1">
        <f t="array" ref="G246">IFERROR(INDEX('ASTI values'!B$4:B$93,MATCH(Assumptions!$B246,'ASTI values'!$A$4:$A$93,),)/100,INDEX($C$32:$C$42,MATCH($E246,$B$32:$B$42,),))</f>
        <v>3.4999999999999996E-3</v>
      </c>
      <c r="H246" s="88" cm="1">
        <f t="array" ref="H246">IFERROR(INDEX('ASTI values'!C$4:C$93,MATCH(Assumptions!$B246,'ASTI values'!$A$4:$A$93,),)/100,INDEX($C$32:$C$42,MATCH($E246,$B$32:$B$42,),))</f>
        <v>3.4999999999999996E-3</v>
      </c>
      <c r="I246" s="88" cm="1">
        <f t="array" ref="I246">IFERROR(INDEX('ASTI values'!D$4:D$93,MATCH(Assumptions!$B246,'ASTI values'!$A$4:$A$93,),)/100,INDEX($C$32:$C$42,MATCH($E246,$B$32:$B$42,),))</f>
        <v>3.4999999999999996E-3</v>
      </c>
      <c r="J246" s="88" cm="1">
        <f t="array" ref="J246">IFERROR(INDEX('ASTI values'!E$4:E$93,MATCH(Assumptions!$B246,'ASTI values'!$A$4:$A$93,),)/100,INDEX($C$32:$C$42,MATCH($E246,$B$32:$B$42,),))</f>
        <v>3.4999999999999996E-3</v>
      </c>
      <c r="K246" s="88" cm="1">
        <f t="array" ref="K246">IFERROR(INDEX('ASTI values'!F$4:F$93,MATCH(Assumptions!$B246,'ASTI values'!$A$4:$A$93,),)/100,INDEX($C$32:$C$42,MATCH($E246,$B$32:$B$42,),))</f>
        <v>3.4999999999999996E-3</v>
      </c>
      <c r="L246" s="88" cm="1">
        <f t="array" ref="L246">IFERROR(INDEX('ASTI values'!G$4:G$93,MATCH(Assumptions!$B246,'ASTI values'!$A$4:$A$93,),)/100,INDEX($C$32:$C$42,MATCH($E246,$B$32:$B$42,),))</f>
        <v>3.4999999999999996E-3</v>
      </c>
      <c r="M246" s="88" cm="1">
        <f t="array" ref="M246">IFERROR(INDEX('ASTI values'!H$4:H$93,MATCH(Assumptions!$B246,'ASTI values'!$A$4:$A$93,),)/100,INDEX($C$32:$C$42,MATCH($E246,$B$32:$B$42,),))</f>
        <v>3.4999999999999996E-3</v>
      </c>
      <c r="N246" s="88" cm="1">
        <f t="array" ref="N246">IFERROR(INDEX('ASTI values'!I$4:I$93,MATCH(Assumptions!$B246,'ASTI values'!$A$4:$A$93,),)/100,INDEX($C$32:$C$42,MATCH($E246,$B$32:$B$42,),))</f>
        <v>3.4999999999999996E-3</v>
      </c>
      <c r="O246" s="88" cm="1">
        <f t="array" ref="O246">IFERROR(INDEX('ASTI values'!J$4:J$93,MATCH(Assumptions!$B246,'ASTI values'!$A$4:$A$93,),)/100,INDEX($C$32:$C$42,MATCH($E246,$B$32:$B$42,),))</f>
        <v>3.4999999999999996E-3</v>
      </c>
      <c r="P246" s="88" cm="1">
        <f t="array" ref="P246">IFERROR(INDEX('ASTI values'!K$4:K$93,MATCH(Assumptions!$B246,'ASTI values'!$A$4:$A$93,),)/100,INDEX($C$32:$C$42,MATCH($E246,$B$32:$B$42,),))</f>
        <v>3.4999999999999996E-3</v>
      </c>
    </row>
    <row r="247" spans="2:16" x14ac:dyDescent="0.35">
      <c r="B247" s="12" t="s">
        <v>437</v>
      </c>
      <c r="C247" t="s">
        <v>438</v>
      </c>
      <c r="D247" t="s">
        <v>416</v>
      </c>
      <c r="E247" t="s">
        <v>416</v>
      </c>
      <c r="F247" t="s">
        <v>372</v>
      </c>
      <c r="G247" s="88" cm="1">
        <f t="array" ref="G247">IFERROR(INDEX('ASTI values'!B$4:B$93,MATCH(Assumptions!$B247,'ASTI values'!$A$4:$A$93,),)/100,INDEX($C$32:$C$42,MATCH($E247,$B$32:$B$42,),))</f>
        <v>3.4999999999999996E-3</v>
      </c>
      <c r="H247" s="88" cm="1">
        <f t="array" ref="H247">IFERROR(INDEX('ASTI values'!C$4:C$93,MATCH(Assumptions!$B247,'ASTI values'!$A$4:$A$93,),)/100,INDEX($C$32:$C$42,MATCH($E247,$B$32:$B$42,),))</f>
        <v>3.4999999999999996E-3</v>
      </c>
      <c r="I247" s="88" cm="1">
        <f t="array" ref="I247">IFERROR(INDEX('ASTI values'!D$4:D$93,MATCH(Assumptions!$B247,'ASTI values'!$A$4:$A$93,),)/100,INDEX($C$32:$C$42,MATCH($E247,$B$32:$B$42,),))</f>
        <v>3.4999999999999996E-3</v>
      </c>
      <c r="J247" s="88" cm="1">
        <f t="array" ref="J247">IFERROR(INDEX('ASTI values'!E$4:E$93,MATCH(Assumptions!$B247,'ASTI values'!$A$4:$A$93,),)/100,INDEX($C$32:$C$42,MATCH($E247,$B$32:$B$42,),))</f>
        <v>3.4999999999999996E-3</v>
      </c>
      <c r="K247" s="88" cm="1">
        <f t="array" ref="K247">IFERROR(INDEX('ASTI values'!F$4:F$93,MATCH(Assumptions!$B247,'ASTI values'!$A$4:$A$93,),)/100,INDEX($C$32:$C$42,MATCH($E247,$B$32:$B$42,),))</f>
        <v>3.4999999999999996E-3</v>
      </c>
      <c r="L247" s="88" cm="1">
        <f t="array" ref="L247">IFERROR(INDEX('ASTI values'!G$4:G$93,MATCH(Assumptions!$B247,'ASTI values'!$A$4:$A$93,),)/100,INDEX($C$32:$C$42,MATCH($E247,$B$32:$B$42,),))</f>
        <v>3.4999999999999996E-3</v>
      </c>
      <c r="M247" s="88" cm="1">
        <f t="array" ref="M247">IFERROR(INDEX('ASTI values'!H$4:H$93,MATCH(Assumptions!$B247,'ASTI values'!$A$4:$A$93,),)/100,INDEX($C$32:$C$42,MATCH($E247,$B$32:$B$42,),))</f>
        <v>3.4999999999999996E-3</v>
      </c>
      <c r="N247" s="88" cm="1">
        <f t="array" ref="N247">IFERROR(INDEX('ASTI values'!I$4:I$93,MATCH(Assumptions!$B247,'ASTI values'!$A$4:$A$93,),)/100,INDEX($C$32:$C$42,MATCH($E247,$B$32:$B$42,),))</f>
        <v>3.4999999999999996E-3</v>
      </c>
      <c r="O247" s="88" cm="1">
        <f t="array" ref="O247">IFERROR(INDEX('ASTI values'!J$4:J$93,MATCH(Assumptions!$B247,'ASTI values'!$A$4:$A$93,),)/100,INDEX($C$32:$C$42,MATCH($E247,$B$32:$B$42,),))</f>
        <v>3.4999999999999996E-3</v>
      </c>
      <c r="P247" s="88" cm="1">
        <f t="array" ref="P247">IFERROR(INDEX('ASTI values'!K$4:K$93,MATCH(Assumptions!$B247,'ASTI values'!$A$4:$A$93,),)/100,INDEX($C$32:$C$42,MATCH($E247,$B$32:$B$42,),))</f>
        <v>3.4999999999999996E-3</v>
      </c>
    </row>
    <row r="248" spans="2:16" x14ac:dyDescent="0.35">
      <c r="B248" t="s">
        <v>243</v>
      </c>
      <c r="C248" t="s">
        <v>244</v>
      </c>
      <c r="D248" t="s">
        <v>376</v>
      </c>
      <c r="E248" t="s">
        <v>376</v>
      </c>
      <c r="F248" t="s">
        <v>367</v>
      </c>
      <c r="G248" s="88" cm="1">
        <f t="array" ref="G248">IFERROR(INDEX('ASTI values'!B$4:B$93,MATCH(Assumptions!$B248,'ASTI values'!$A$4:$A$93,),)/100,INDEX($C$32:$C$42,MATCH($E248,$B$32:$B$42,),))</f>
        <v>4.6708421300963802E-2</v>
      </c>
      <c r="H248" s="88" cm="1">
        <f t="array" ref="H248">IFERROR(INDEX('ASTI values'!C$4:C$93,MATCH(Assumptions!$B248,'ASTI values'!$A$4:$A$93,),)/100,INDEX($C$32:$C$42,MATCH($E248,$B$32:$B$42,),))</f>
        <v>5.4766478252179798E-2</v>
      </c>
      <c r="I248" s="88" cm="1">
        <f t="array" ref="I248">IFERROR(INDEX('ASTI values'!D$4:D$93,MATCH(Assumptions!$B248,'ASTI values'!$A$4:$A$93,),)/100,INDEX($C$32:$C$42,MATCH($E248,$B$32:$B$42,),))</f>
        <v>6.5085971550611493E-2</v>
      </c>
      <c r="J248" s="89" cm="1">
        <f t="array" ref="J248">IF(IFERROR(INDEX('ASTI values'!E$4:E$93,MATCH(Assumptions!$B248,'ASTI values'!$A$4:$A$93,),)/100,INDEX($C$32:$C$42,MATCH($E248,$B$32:$B$42,),))=0,MAX($G248:I248),IFERROR(INDEX('ASTI values'!E$4:E$93,MATCH(Assumptions!$B248,'ASTI values'!$A$4:$A$93,),)/100,INDEX($C$32:$C$42,MATCH($E248,$B$32:$B$42,),)))</f>
        <v>6.5085971550611493E-2</v>
      </c>
      <c r="K248" s="89" cm="1">
        <f t="array" ref="K248">IF(IFERROR(INDEX('ASTI values'!F$4:F$93,MATCH(Assumptions!$B248,'ASTI values'!$A$4:$A$93,),)/100,INDEX($C$32:$C$42,MATCH($E248,$B$32:$B$42,),))=0,MAX($G248:J248),IFERROR(INDEX('ASTI values'!F$4:F$93,MATCH(Assumptions!$B248,'ASTI values'!$A$4:$A$93,),)/100,INDEX($C$32:$C$42,MATCH($E248,$B$32:$B$42,),)))</f>
        <v>6.5085971550611493E-2</v>
      </c>
      <c r="L248" s="89" cm="1">
        <f t="array" ref="L248">IF(IFERROR(INDEX('ASTI values'!G$4:G$93,MATCH(Assumptions!$B248,'ASTI values'!$A$4:$A$93,),)/100,INDEX($C$32:$C$42,MATCH($E248,$B$32:$B$42,),))=0,MAX($G248:K248),IFERROR(INDEX('ASTI values'!G$4:G$93,MATCH(Assumptions!$B248,'ASTI values'!$A$4:$A$93,),)/100,INDEX($C$32:$C$42,MATCH($E248,$B$32:$B$42,),)))</f>
        <v>6.5085971550611493E-2</v>
      </c>
      <c r="M248" s="89" cm="1">
        <f t="array" ref="M248">IF(IFERROR(INDEX('ASTI values'!H$4:H$93,MATCH(Assumptions!$B248,'ASTI values'!$A$4:$A$93,),)/100,INDEX($C$32:$C$42,MATCH($E248,$B$32:$B$42,),))=0,MAX($G248:L248),IFERROR(INDEX('ASTI values'!H$4:H$93,MATCH(Assumptions!$B248,'ASTI values'!$A$4:$A$93,),)/100,INDEX($C$32:$C$42,MATCH($E248,$B$32:$B$42,),)))</f>
        <v>6.5085971550611493E-2</v>
      </c>
      <c r="N248" s="89" cm="1">
        <f t="array" ref="N248">IF(IFERROR(INDEX('ASTI values'!I$4:I$93,MATCH(Assumptions!$B248,'ASTI values'!$A$4:$A$93,),)/100,INDEX($C$32:$C$42,MATCH($E248,$B$32:$B$42,),))=0,MAX($G248:M248),IFERROR(INDEX('ASTI values'!I$4:I$93,MATCH(Assumptions!$B248,'ASTI values'!$A$4:$A$93,),)/100,INDEX($C$32:$C$42,MATCH($E248,$B$32:$B$42,),)))</f>
        <v>6.5085971550611493E-2</v>
      </c>
      <c r="O248" s="89" cm="1">
        <f t="array" ref="O248">IF(IFERROR(INDEX('ASTI values'!J$4:J$93,MATCH(Assumptions!$B248,'ASTI values'!$A$4:$A$93,),)/100,INDEX($C$32:$C$42,MATCH($E248,$B$32:$B$42,),))=0,MAX($G248:N248),IFERROR(INDEX('ASTI values'!J$4:J$93,MATCH(Assumptions!$B248,'ASTI values'!$A$4:$A$93,),)/100,INDEX($C$32:$C$42,MATCH($E248,$B$32:$B$42,),)))</f>
        <v>6.5085971550611493E-2</v>
      </c>
      <c r="P248" s="89" cm="1">
        <f t="array" ref="P248">IF(IFERROR(INDEX('ASTI values'!K$4:K$93,MATCH(Assumptions!$B248,'ASTI values'!$A$4:$A$93,),)/100,INDEX($C$32:$C$42,MATCH($E248,$B$32:$B$42,),))=0,MAX($G248:O248),IFERROR(INDEX('ASTI values'!K$4:K$93,MATCH(Assumptions!$B248,'ASTI values'!$A$4:$A$93,),)/100,INDEX($C$32:$C$42,MATCH($E248,$B$32:$B$42,),)))</f>
        <v>6.5085971550611493E-2</v>
      </c>
    </row>
    <row r="249" spans="2:16" x14ac:dyDescent="0.35">
      <c r="B249" t="s">
        <v>245</v>
      </c>
      <c r="C249" t="s">
        <v>246</v>
      </c>
      <c r="D249" t="s">
        <v>366</v>
      </c>
      <c r="E249" t="s">
        <v>366</v>
      </c>
      <c r="F249" t="s">
        <v>367</v>
      </c>
      <c r="G249" s="88" cm="1">
        <f t="array" ref="G249">IFERROR(INDEX('ASTI values'!B$4:B$93,MATCH(Assumptions!$B249,'ASTI values'!$A$4:$A$93,),)/100,INDEX($C$32:$C$42,MATCH($E249,$B$32:$B$42,),))</f>
        <v>1.71359415947464E-3</v>
      </c>
      <c r="H249" s="88" cm="1">
        <f t="array" ref="H249">IFERROR(INDEX('ASTI values'!C$4:C$93,MATCH(Assumptions!$B249,'ASTI values'!$A$4:$A$93,),)/100,INDEX($C$32:$C$42,MATCH($E249,$B$32:$B$42,),))</f>
        <v>1.54258084439942E-3</v>
      </c>
      <c r="I249" s="88" cm="1">
        <f t="array" ref="I249">IFERROR(INDEX('ASTI values'!D$4:D$93,MATCH(Assumptions!$B249,'ASTI values'!$A$4:$A$93,),)/100,INDEX($C$32:$C$42,MATCH($E249,$B$32:$B$42,),))</f>
        <v>1.8046767524768001E-3</v>
      </c>
      <c r="J249" s="89" cm="1">
        <f t="array" ref="J249">IF(IFERROR(INDEX('ASTI values'!E$4:E$93,MATCH(Assumptions!$B249,'ASTI values'!$A$4:$A$93,),)/100,INDEX($C$32:$C$42,MATCH($E249,$B$32:$B$42,),))=0,MAX($G249:I249),IFERROR(INDEX('ASTI values'!E$4:E$93,MATCH(Assumptions!$B249,'ASTI values'!$A$4:$A$93,),)/100,INDEX($C$32:$C$42,MATCH($E249,$B$32:$B$42,),)))</f>
        <v>1.8046767524768001E-3</v>
      </c>
      <c r="K249" s="89" cm="1">
        <f t="array" ref="K249">IF(IFERROR(INDEX('ASTI values'!F$4:F$93,MATCH(Assumptions!$B249,'ASTI values'!$A$4:$A$93,),)/100,INDEX($C$32:$C$42,MATCH($E249,$B$32:$B$42,),))=0,MAX($G249:J249),IFERROR(INDEX('ASTI values'!F$4:F$93,MATCH(Assumptions!$B249,'ASTI values'!$A$4:$A$93,),)/100,INDEX($C$32:$C$42,MATCH($E249,$B$32:$B$42,),)))</f>
        <v>1.8046767524768001E-3</v>
      </c>
      <c r="L249" s="89" cm="1">
        <f t="array" ref="L249">IF(IFERROR(INDEX('ASTI values'!G$4:G$93,MATCH(Assumptions!$B249,'ASTI values'!$A$4:$A$93,),)/100,INDEX($C$32:$C$42,MATCH($E249,$B$32:$B$42,),))=0,MAX($G249:K249),IFERROR(INDEX('ASTI values'!G$4:G$93,MATCH(Assumptions!$B249,'ASTI values'!$A$4:$A$93,),)/100,INDEX($C$32:$C$42,MATCH($E249,$B$32:$B$42,),)))</f>
        <v>1.8046767524768001E-3</v>
      </c>
      <c r="M249" s="89" cm="1">
        <f t="array" ref="M249">IF(IFERROR(INDEX('ASTI values'!H$4:H$93,MATCH(Assumptions!$B249,'ASTI values'!$A$4:$A$93,),)/100,INDEX($C$32:$C$42,MATCH($E249,$B$32:$B$42,),))=0,MAX($G249:L249),IFERROR(INDEX('ASTI values'!H$4:H$93,MATCH(Assumptions!$B249,'ASTI values'!$A$4:$A$93,),)/100,INDEX($C$32:$C$42,MATCH($E249,$B$32:$B$42,),)))</f>
        <v>1.8046767524768001E-3</v>
      </c>
      <c r="N249" s="89" cm="1">
        <f t="array" ref="N249">IF(IFERROR(INDEX('ASTI values'!I$4:I$93,MATCH(Assumptions!$B249,'ASTI values'!$A$4:$A$93,),)/100,INDEX($C$32:$C$42,MATCH($E249,$B$32:$B$42,),))=0,MAX($G249:M249),IFERROR(INDEX('ASTI values'!I$4:I$93,MATCH(Assumptions!$B249,'ASTI values'!$A$4:$A$93,),)/100,INDEX($C$32:$C$42,MATCH($E249,$B$32:$B$42,),)))</f>
        <v>1.8046767524768001E-3</v>
      </c>
      <c r="O249" s="89" cm="1">
        <f t="array" ref="O249">IF(IFERROR(INDEX('ASTI values'!J$4:J$93,MATCH(Assumptions!$B249,'ASTI values'!$A$4:$A$93,),)/100,INDEX($C$32:$C$42,MATCH($E249,$B$32:$B$42,),))=0,MAX($G249:N249),IFERROR(INDEX('ASTI values'!J$4:J$93,MATCH(Assumptions!$B249,'ASTI values'!$A$4:$A$93,),)/100,INDEX($C$32:$C$42,MATCH($E249,$B$32:$B$42,),)))</f>
        <v>1.8046767524768001E-3</v>
      </c>
      <c r="P249" s="89" cm="1">
        <f t="array" ref="P249">IF(IFERROR(INDEX('ASTI values'!K$4:K$93,MATCH(Assumptions!$B249,'ASTI values'!$A$4:$A$93,),)/100,INDEX($C$32:$C$42,MATCH($E249,$B$32:$B$42,),))=0,MAX($G249:O249),IFERROR(INDEX('ASTI values'!K$4:K$93,MATCH(Assumptions!$B249,'ASTI values'!$A$4:$A$93,),)/100,INDEX($C$32:$C$42,MATCH($E249,$B$32:$B$42,),)))</f>
        <v>1.8046767524768001E-3</v>
      </c>
    </row>
    <row r="250" spans="2:16" x14ac:dyDescent="0.35">
      <c r="B250" t="s">
        <v>439</v>
      </c>
      <c r="C250" t="s">
        <v>440</v>
      </c>
      <c r="D250" t="s">
        <v>416</v>
      </c>
      <c r="E250" t="s">
        <v>416</v>
      </c>
      <c r="F250" t="s">
        <v>372</v>
      </c>
      <c r="G250" s="88" cm="1">
        <f t="array" ref="G250">IFERROR(INDEX('ASTI values'!B$4:B$93,MATCH(Assumptions!$B250,'ASTI values'!$A$4:$A$93,),)/100,INDEX($C$32:$C$42,MATCH($E250,$B$32:$B$42,),))</f>
        <v>3.4999999999999996E-3</v>
      </c>
      <c r="H250" s="88" cm="1">
        <f t="array" ref="H250">IFERROR(INDEX('ASTI values'!C$4:C$93,MATCH(Assumptions!$B250,'ASTI values'!$A$4:$A$93,),)/100,INDEX($C$32:$C$42,MATCH($E250,$B$32:$B$42,),))</f>
        <v>3.4999999999999996E-3</v>
      </c>
      <c r="I250" s="88" cm="1">
        <f t="array" ref="I250">IFERROR(INDEX('ASTI values'!D$4:D$93,MATCH(Assumptions!$B250,'ASTI values'!$A$4:$A$93,),)/100,INDEX($C$32:$C$42,MATCH($E250,$B$32:$B$42,),))</f>
        <v>3.4999999999999996E-3</v>
      </c>
      <c r="J250" s="88" cm="1">
        <f t="array" ref="J250">IFERROR(INDEX('ASTI values'!E$4:E$93,MATCH(Assumptions!$B250,'ASTI values'!$A$4:$A$93,),)/100,INDEX($C$32:$C$42,MATCH($E250,$B$32:$B$42,),))</f>
        <v>3.4999999999999996E-3</v>
      </c>
      <c r="K250" s="88" cm="1">
        <f t="array" ref="K250">IFERROR(INDEX('ASTI values'!F$4:F$93,MATCH(Assumptions!$B250,'ASTI values'!$A$4:$A$93,),)/100,INDEX($C$32:$C$42,MATCH($E250,$B$32:$B$42,),))</f>
        <v>3.4999999999999996E-3</v>
      </c>
      <c r="L250" s="88" cm="1">
        <f t="array" ref="L250">IFERROR(INDEX('ASTI values'!G$4:G$93,MATCH(Assumptions!$B250,'ASTI values'!$A$4:$A$93,),)/100,INDEX($C$32:$C$42,MATCH($E250,$B$32:$B$42,),))</f>
        <v>3.4999999999999996E-3</v>
      </c>
      <c r="M250" s="88" cm="1">
        <f t="array" ref="M250">IFERROR(INDEX('ASTI values'!H$4:H$93,MATCH(Assumptions!$B250,'ASTI values'!$A$4:$A$93,),)/100,INDEX($C$32:$C$42,MATCH($E250,$B$32:$B$42,),))</f>
        <v>3.4999999999999996E-3</v>
      </c>
      <c r="N250" s="88" cm="1">
        <f t="array" ref="N250">IFERROR(INDEX('ASTI values'!I$4:I$93,MATCH(Assumptions!$B250,'ASTI values'!$A$4:$A$93,),)/100,INDEX($C$32:$C$42,MATCH($E250,$B$32:$B$42,),))</f>
        <v>3.4999999999999996E-3</v>
      </c>
      <c r="O250" s="88" cm="1">
        <f t="array" ref="O250">IFERROR(INDEX('ASTI values'!J$4:J$93,MATCH(Assumptions!$B250,'ASTI values'!$A$4:$A$93,),)/100,INDEX($C$32:$C$42,MATCH($E250,$B$32:$B$42,),))</f>
        <v>3.4999999999999996E-3</v>
      </c>
      <c r="P250" s="88" cm="1">
        <f t="array" ref="P250">IFERROR(INDEX('ASTI values'!K$4:K$93,MATCH(Assumptions!$B250,'ASTI values'!$A$4:$A$93,),)/100,INDEX($C$32:$C$42,MATCH($E250,$B$32:$B$42,),))</f>
        <v>3.4999999999999996E-3</v>
      </c>
    </row>
    <row r="251" spans="2:16" x14ac:dyDescent="0.35">
      <c r="B251" t="s">
        <v>247</v>
      </c>
      <c r="C251" t="s">
        <v>248</v>
      </c>
      <c r="D251" t="s">
        <v>377</v>
      </c>
      <c r="E251" t="s">
        <v>375</v>
      </c>
      <c r="F251" t="s">
        <v>84</v>
      </c>
      <c r="G251" s="88" cm="1">
        <f t="array" ref="G251">IFERROR(INDEX('ASTI values'!B$4:B$93,MATCH(Assumptions!$B251,'ASTI values'!$A$4:$A$93,),)/100,INDEX($C$32:$C$42,MATCH($E251,$B$32:$B$42,),))</f>
        <v>8.0908708705565296E-3</v>
      </c>
      <c r="H251" s="88" cm="1">
        <f t="array" ref="H251">IFERROR(INDEX('ASTI values'!C$4:C$93,MATCH(Assumptions!$B251,'ASTI values'!$A$4:$A$93,),)/100,INDEX($C$32:$C$42,MATCH($E251,$B$32:$B$42,),))</f>
        <v>9.1487214483503901E-3</v>
      </c>
      <c r="I251" s="88" cm="1">
        <f t="array" ref="I251">IFERROR(INDEX('ASTI values'!D$4:D$93,MATCH(Assumptions!$B251,'ASTI values'!$A$4:$A$93,),)/100,INDEX($C$32:$C$42,MATCH($E251,$B$32:$B$42,),))</f>
        <v>7.4223283059971102E-3</v>
      </c>
      <c r="J251" s="89" cm="1">
        <f t="array" ref="J251">IF(IFERROR(INDEX('ASTI values'!E$4:E$93,MATCH(Assumptions!$B251,'ASTI values'!$A$4:$A$93,),)/100,INDEX($C$32:$C$42,MATCH($E251,$B$32:$B$42,),))=0,MAX($G251:I251),IFERROR(INDEX('ASTI values'!E$4:E$93,MATCH(Assumptions!$B251,'ASTI values'!$A$4:$A$93,),)/100,INDEX($C$32:$C$42,MATCH($E251,$B$32:$B$42,),)))</f>
        <v>9.1487214483503901E-3</v>
      </c>
      <c r="K251" s="89" cm="1">
        <f t="array" ref="K251">IF(IFERROR(INDEX('ASTI values'!F$4:F$93,MATCH(Assumptions!$B251,'ASTI values'!$A$4:$A$93,),)/100,INDEX($C$32:$C$42,MATCH($E251,$B$32:$B$42,),))=0,MAX($G251:J251),IFERROR(INDEX('ASTI values'!F$4:F$93,MATCH(Assumptions!$B251,'ASTI values'!$A$4:$A$93,),)/100,INDEX($C$32:$C$42,MATCH($E251,$B$32:$B$42,),)))</f>
        <v>9.1487214483503901E-3</v>
      </c>
      <c r="L251" s="89" cm="1">
        <f t="array" ref="L251">IF(IFERROR(INDEX('ASTI values'!G$4:G$93,MATCH(Assumptions!$B251,'ASTI values'!$A$4:$A$93,),)/100,INDEX($C$32:$C$42,MATCH($E251,$B$32:$B$42,),))=0,MAX($G251:K251),IFERROR(INDEX('ASTI values'!G$4:G$93,MATCH(Assumptions!$B251,'ASTI values'!$A$4:$A$93,),)/100,INDEX($C$32:$C$42,MATCH($E251,$B$32:$B$42,),)))</f>
        <v>9.1487214483503901E-3</v>
      </c>
      <c r="M251" s="89" cm="1">
        <f t="array" ref="M251">IF(IFERROR(INDEX('ASTI values'!H$4:H$93,MATCH(Assumptions!$B251,'ASTI values'!$A$4:$A$93,),)/100,INDEX($C$32:$C$42,MATCH($E251,$B$32:$B$42,),))=0,MAX($G251:L251),IFERROR(INDEX('ASTI values'!H$4:H$93,MATCH(Assumptions!$B251,'ASTI values'!$A$4:$A$93,),)/100,INDEX($C$32:$C$42,MATCH($E251,$B$32:$B$42,),)))</f>
        <v>9.1487214483503901E-3</v>
      </c>
      <c r="N251" s="89" cm="1">
        <f t="array" ref="N251">IF(IFERROR(INDEX('ASTI values'!I$4:I$93,MATCH(Assumptions!$B251,'ASTI values'!$A$4:$A$93,),)/100,INDEX($C$32:$C$42,MATCH($E251,$B$32:$B$42,),))=0,MAX($G251:M251),IFERROR(INDEX('ASTI values'!I$4:I$93,MATCH(Assumptions!$B251,'ASTI values'!$A$4:$A$93,),)/100,INDEX($C$32:$C$42,MATCH($E251,$B$32:$B$42,),)))</f>
        <v>9.1487214483503901E-3</v>
      </c>
      <c r="O251" s="89" cm="1">
        <f t="array" ref="O251">IF(IFERROR(INDEX('ASTI values'!J$4:J$93,MATCH(Assumptions!$B251,'ASTI values'!$A$4:$A$93,),)/100,INDEX($C$32:$C$42,MATCH($E251,$B$32:$B$42,),))=0,MAX($G251:N251),IFERROR(INDEX('ASTI values'!J$4:J$93,MATCH(Assumptions!$B251,'ASTI values'!$A$4:$A$93,),)/100,INDEX($C$32:$C$42,MATCH($E251,$B$32:$B$42,),)))</f>
        <v>9.1487214483503901E-3</v>
      </c>
      <c r="P251" s="89" cm="1">
        <f t="array" ref="P251">IF(IFERROR(INDEX('ASTI values'!K$4:K$93,MATCH(Assumptions!$B251,'ASTI values'!$A$4:$A$93,),)/100,INDEX($C$32:$C$42,MATCH($E251,$B$32:$B$42,),))=0,MAX($G251:O251),IFERROR(INDEX('ASTI values'!K$4:K$93,MATCH(Assumptions!$B251,'ASTI values'!$A$4:$A$93,),)/100,INDEX($C$32:$C$42,MATCH($E251,$B$32:$B$42,),)))</f>
        <v>9.1487214483503901E-3</v>
      </c>
    </row>
    <row r="252" spans="2:16" x14ac:dyDescent="0.35">
      <c r="B252" s="12" t="s">
        <v>249</v>
      </c>
      <c r="C252" t="s">
        <v>250</v>
      </c>
      <c r="D252" t="s">
        <v>405</v>
      </c>
      <c r="E252" t="s">
        <v>405</v>
      </c>
      <c r="F252" t="s">
        <v>372</v>
      </c>
      <c r="G252" s="88" cm="1">
        <f t="array" ref="G252">IFERROR(INDEX('ASTI values'!B$4:B$93,MATCH(Assumptions!$B252,'ASTI values'!$A$4:$A$93,),)/100,INDEX($C$32:$C$42,MATCH($E252,$B$32:$B$42,),))</f>
        <v>4.1660204386849897E-3</v>
      </c>
      <c r="H252" s="88" cm="1">
        <f t="array" ref="H252">IFERROR(INDEX('ASTI values'!C$4:C$93,MATCH(Assumptions!$B252,'ASTI values'!$A$4:$A$93,),)/100,INDEX($C$32:$C$42,MATCH($E252,$B$32:$B$42,),))</f>
        <v>4.9932936080250402E-3</v>
      </c>
      <c r="I252" s="88" cm="1">
        <f t="array" ref="I252">IFERROR(INDEX('ASTI values'!D$4:D$93,MATCH(Assumptions!$B252,'ASTI values'!$A$4:$A$93,),)/100,INDEX($C$32:$C$42,MATCH($E252,$B$32:$B$42,),))</f>
        <v>4.6176017774560499E-3</v>
      </c>
      <c r="J252" s="88" cm="1">
        <f t="array" ref="J252">IFERROR(INDEX('ASTI values'!E$4:E$93,MATCH(Assumptions!$B252,'ASTI values'!$A$4:$A$93,),)/100,INDEX($C$32:$C$42,MATCH($E252,$B$32:$B$42,),))</f>
        <v>5.1152344552239807E-3</v>
      </c>
      <c r="K252" s="88" cm="1">
        <f t="array" ref="K252">IFERROR(INDEX('ASTI values'!F$4:F$93,MATCH(Assumptions!$B252,'ASTI values'!$A$4:$A$93,),)/100,INDEX($C$32:$C$42,MATCH($E252,$B$32:$B$42,),))</f>
        <v>4.34327395071677E-3</v>
      </c>
      <c r="L252" s="88" cm="1">
        <f t="array" ref="L252">IFERROR(INDEX('ASTI values'!G$4:G$93,MATCH(Assumptions!$B252,'ASTI values'!$A$4:$A$93,),)/100,INDEX($C$32:$C$42,MATCH($E252,$B$32:$B$42,),))</f>
        <v>3.53231671668352E-3</v>
      </c>
      <c r="M252" s="88" cm="1">
        <f t="array" ref="M252">IFERROR(INDEX('ASTI values'!H$4:H$93,MATCH(Assumptions!$B252,'ASTI values'!$A$4:$A$93,),)/100,INDEX($C$32:$C$42,MATCH($E252,$B$32:$B$42,),))</f>
        <v>3.1737497507658601E-3</v>
      </c>
      <c r="N252" s="88" cm="1">
        <f t="array" ref="N252">IFERROR(INDEX('ASTI values'!I$4:I$93,MATCH(Assumptions!$B252,'ASTI values'!$A$4:$A$93,),)/100,INDEX($C$32:$C$42,MATCH($E252,$B$32:$B$42,),))</f>
        <v>3.1226137780256701E-3</v>
      </c>
      <c r="O252" s="89" cm="1">
        <f t="array" ref="O252">IF(IFERROR(INDEX('ASTI values'!J$4:J$93,MATCH(Assumptions!$B252,'ASTI values'!$A$4:$A$93,),)/100,INDEX($C$32:$C$42,MATCH($E252,$B$32:$B$42,),))=0,MAX($G252:N252),IFERROR(INDEX('ASTI values'!J$4:J$93,MATCH(Assumptions!$B252,'ASTI values'!$A$4:$A$93,),)/100,INDEX($C$32:$C$42,MATCH($E252,$B$32:$B$42,),)))</f>
        <v>5.1152344552239807E-3</v>
      </c>
      <c r="P252" s="89" cm="1">
        <f t="array" ref="P252">IF(IFERROR(INDEX('ASTI values'!K$4:K$93,MATCH(Assumptions!$B252,'ASTI values'!$A$4:$A$93,),)/100,INDEX($C$32:$C$42,MATCH($E252,$B$32:$B$42,),))=0,MAX($G252:O252),IFERROR(INDEX('ASTI values'!K$4:K$93,MATCH(Assumptions!$B252,'ASTI values'!$A$4:$A$93,),)/100,INDEX($C$32:$C$42,MATCH($E252,$B$32:$B$42,),)))</f>
        <v>5.1152344552239807E-3</v>
      </c>
    </row>
    <row r="253" spans="2:16" x14ac:dyDescent="0.35">
      <c r="B253" t="s">
        <v>251</v>
      </c>
      <c r="C253" t="s">
        <v>252</v>
      </c>
      <c r="D253" t="s">
        <v>374</v>
      </c>
      <c r="E253" t="s">
        <v>375</v>
      </c>
      <c r="F253" t="s">
        <v>374</v>
      </c>
      <c r="G253" s="88" cm="1">
        <f t="array" ref="G253">IFERROR(INDEX('ASTI values'!B$4:B$93,MATCH(Assumptions!$B253,'ASTI values'!$A$4:$A$93,),)/100,INDEX($C$32:$C$42,MATCH($E253,$B$32:$B$42,),))</f>
        <v>1.70564532409208E-3</v>
      </c>
      <c r="H253" s="88" cm="1">
        <f t="array" ref="H253">IFERROR(INDEX('ASTI values'!C$4:C$93,MATCH(Assumptions!$B253,'ASTI values'!$A$4:$A$93,),)/100,INDEX($C$32:$C$42,MATCH($E253,$B$32:$B$42,),))</f>
        <v>2.42282440181902E-3</v>
      </c>
      <c r="I253" s="88" cm="1">
        <f t="array" ref="I253">IFERROR(INDEX('ASTI values'!D$4:D$93,MATCH(Assumptions!$B253,'ASTI values'!$A$4:$A$93,),)/100,INDEX($C$32:$C$42,MATCH($E253,$B$32:$B$42,),))</f>
        <v>3.73852654896792E-3</v>
      </c>
      <c r="J253" s="88" cm="1">
        <f t="array" ref="J253">IFERROR(INDEX('ASTI values'!E$4:E$93,MATCH(Assumptions!$B253,'ASTI values'!$A$4:$A$93,),)/100,INDEX($C$32:$C$42,MATCH($E253,$B$32:$B$42,),))</f>
        <v>2.5630637590017802E-3</v>
      </c>
      <c r="K253" s="89" cm="1">
        <f t="array" ref="K253">IF(IFERROR(INDEX('ASTI values'!F$4:F$93,MATCH(Assumptions!$B253,'ASTI values'!$A$4:$A$93,),)/100,INDEX($C$32:$C$42,MATCH($E253,$B$32:$B$42,),))=0,MAX($G253:J253),IFERROR(INDEX('ASTI values'!F$4:F$93,MATCH(Assumptions!$B253,'ASTI values'!$A$4:$A$93,),)/100,INDEX($C$32:$C$42,MATCH($E253,$B$32:$B$42,),)))</f>
        <v>3.73852654896792E-3</v>
      </c>
      <c r="L253" s="89" cm="1">
        <f t="array" ref="L253">IF(IFERROR(INDEX('ASTI values'!G$4:G$93,MATCH(Assumptions!$B253,'ASTI values'!$A$4:$A$93,),)/100,INDEX($C$32:$C$42,MATCH($E253,$B$32:$B$42,),))=0,MAX($G253:K253),IFERROR(INDEX('ASTI values'!G$4:G$93,MATCH(Assumptions!$B253,'ASTI values'!$A$4:$A$93,),)/100,INDEX($C$32:$C$42,MATCH($E253,$B$32:$B$42,),)))</f>
        <v>3.73852654896792E-3</v>
      </c>
      <c r="M253" s="89" cm="1">
        <f t="array" ref="M253">IF(IFERROR(INDEX('ASTI values'!H$4:H$93,MATCH(Assumptions!$B253,'ASTI values'!$A$4:$A$93,),)/100,INDEX($C$32:$C$42,MATCH($E253,$B$32:$B$42,),))=0,MAX($G253:L253),IFERROR(INDEX('ASTI values'!H$4:H$93,MATCH(Assumptions!$B253,'ASTI values'!$A$4:$A$93,),)/100,INDEX($C$32:$C$42,MATCH($E253,$B$32:$B$42,),)))</f>
        <v>3.73852654896792E-3</v>
      </c>
      <c r="N253" s="89" cm="1">
        <f t="array" ref="N253">IF(IFERROR(INDEX('ASTI values'!I$4:I$93,MATCH(Assumptions!$B253,'ASTI values'!$A$4:$A$93,),)/100,INDEX($C$32:$C$42,MATCH($E253,$B$32:$B$42,),))=0,MAX($G253:M253),IFERROR(INDEX('ASTI values'!I$4:I$93,MATCH(Assumptions!$B253,'ASTI values'!$A$4:$A$93,),)/100,INDEX($C$32:$C$42,MATCH($E253,$B$32:$B$42,),)))</f>
        <v>3.73852654896792E-3</v>
      </c>
      <c r="O253" s="89" cm="1">
        <f t="array" ref="O253">IF(IFERROR(INDEX('ASTI values'!J$4:J$93,MATCH(Assumptions!$B253,'ASTI values'!$A$4:$A$93,),)/100,INDEX($C$32:$C$42,MATCH($E253,$B$32:$B$42,),))=0,MAX($G253:N253),IFERROR(INDEX('ASTI values'!J$4:J$93,MATCH(Assumptions!$B253,'ASTI values'!$A$4:$A$93,),)/100,INDEX($C$32:$C$42,MATCH($E253,$B$32:$B$42,),)))</f>
        <v>3.73852654896792E-3</v>
      </c>
      <c r="P253" s="89" cm="1">
        <f t="array" ref="P253">IF(IFERROR(INDEX('ASTI values'!K$4:K$93,MATCH(Assumptions!$B253,'ASTI values'!$A$4:$A$93,),)/100,INDEX($C$32:$C$42,MATCH($E253,$B$32:$B$42,),))=0,MAX($G253:O253),IFERROR(INDEX('ASTI values'!K$4:K$93,MATCH(Assumptions!$B253,'ASTI values'!$A$4:$A$93,),)/100,INDEX($C$32:$C$42,MATCH($E253,$B$32:$B$42,),)))</f>
        <v>3.73852654896792E-3</v>
      </c>
    </row>
    <row r="254" spans="2:16" x14ac:dyDescent="0.35">
      <c r="B254" s="12" t="s">
        <v>253</v>
      </c>
      <c r="C254" t="s">
        <v>254</v>
      </c>
      <c r="D254" t="s">
        <v>374</v>
      </c>
      <c r="E254" t="s">
        <v>375</v>
      </c>
      <c r="F254" t="s">
        <v>374</v>
      </c>
      <c r="G254" s="88" cm="1">
        <f t="array" ref="G254">IFERROR(INDEX('ASTI values'!B$4:B$93,MATCH(Assumptions!$B254,'ASTI values'!$A$4:$A$93,),)/100,INDEX($C$32:$C$42,MATCH($E254,$B$32:$B$42,),))</f>
        <v>4.1494552861806302E-3</v>
      </c>
      <c r="H254" s="88" cm="1">
        <f t="array" ref="H254">IFERROR(INDEX('ASTI values'!C$4:C$93,MATCH(Assumptions!$B254,'ASTI values'!$A$4:$A$93,),)/100,INDEX($C$32:$C$42,MATCH($E254,$B$32:$B$42,),))</f>
        <v>3.4437651733854003E-3</v>
      </c>
      <c r="I254" s="88" cm="1">
        <f t="array" ref="I254">IFERROR(INDEX('ASTI values'!D$4:D$93,MATCH(Assumptions!$B254,'ASTI values'!$A$4:$A$93,),)/100,INDEX($C$32:$C$42,MATCH($E254,$B$32:$B$42,),))</f>
        <v>3.0859448502127801E-3</v>
      </c>
      <c r="J254" s="88" cm="1">
        <f t="array" ref="J254">IFERROR(INDEX('ASTI values'!E$4:E$93,MATCH(Assumptions!$B254,'ASTI values'!$A$4:$A$93,),)/100,INDEX($C$32:$C$42,MATCH($E254,$B$32:$B$42,),))</f>
        <v>3.5408166888867298E-3</v>
      </c>
      <c r="K254" s="89" cm="1">
        <f t="array" ref="K254">IF(IFERROR(INDEX('ASTI values'!F$4:F$93,MATCH(Assumptions!$B254,'ASTI values'!$A$4:$A$93,),)/100,INDEX($C$32:$C$42,MATCH($E254,$B$32:$B$42,),))=0,MAX($G254:J254),IFERROR(INDEX('ASTI values'!F$4:F$93,MATCH(Assumptions!$B254,'ASTI values'!$A$4:$A$93,),)/100,INDEX($C$32:$C$42,MATCH($E254,$B$32:$B$42,),)))</f>
        <v>4.1494552861806302E-3</v>
      </c>
      <c r="L254" s="89" cm="1">
        <f t="array" ref="L254">IF(IFERROR(INDEX('ASTI values'!G$4:G$93,MATCH(Assumptions!$B254,'ASTI values'!$A$4:$A$93,),)/100,INDEX($C$32:$C$42,MATCH($E254,$B$32:$B$42,),))=0,MAX($G254:K254),IFERROR(INDEX('ASTI values'!G$4:G$93,MATCH(Assumptions!$B254,'ASTI values'!$A$4:$A$93,),)/100,INDEX($C$32:$C$42,MATCH($E254,$B$32:$B$42,),)))</f>
        <v>4.1494552861806302E-3</v>
      </c>
      <c r="M254" s="89" cm="1">
        <f t="array" ref="M254">IF(IFERROR(INDEX('ASTI values'!H$4:H$93,MATCH(Assumptions!$B254,'ASTI values'!$A$4:$A$93,),)/100,INDEX($C$32:$C$42,MATCH($E254,$B$32:$B$42,),))=0,MAX($G254:L254),IFERROR(INDEX('ASTI values'!H$4:H$93,MATCH(Assumptions!$B254,'ASTI values'!$A$4:$A$93,),)/100,INDEX($C$32:$C$42,MATCH($E254,$B$32:$B$42,),)))</f>
        <v>4.1494552861806302E-3</v>
      </c>
      <c r="N254" s="89" cm="1">
        <f t="array" ref="N254">IF(IFERROR(INDEX('ASTI values'!I$4:I$93,MATCH(Assumptions!$B254,'ASTI values'!$A$4:$A$93,),)/100,INDEX($C$32:$C$42,MATCH($E254,$B$32:$B$42,),))=0,MAX($G254:M254),IFERROR(INDEX('ASTI values'!I$4:I$93,MATCH(Assumptions!$B254,'ASTI values'!$A$4:$A$93,),)/100,INDEX($C$32:$C$42,MATCH($E254,$B$32:$B$42,),)))</f>
        <v>4.1494552861806302E-3</v>
      </c>
      <c r="O254" s="89" cm="1">
        <f t="array" ref="O254">IF(IFERROR(INDEX('ASTI values'!J$4:J$93,MATCH(Assumptions!$B254,'ASTI values'!$A$4:$A$93,),)/100,INDEX($C$32:$C$42,MATCH($E254,$B$32:$B$42,),))=0,MAX($G254:N254),IFERROR(INDEX('ASTI values'!J$4:J$93,MATCH(Assumptions!$B254,'ASTI values'!$A$4:$A$93,),)/100,INDEX($C$32:$C$42,MATCH($E254,$B$32:$B$42,),)))</f>
        <v>4.1494552861806302E-3</v>
      </c>
      <c r="P254" s="89" cm="1">
        <f t="array" ref="P254">IF(IFERROR(INDEX('ASTI values'!K$4:K$93,MATCH(Assumptions!$B254,'ASTI values'!$A$4:$A$93,),)/100,INDEX($C$32:$C$42,MATCH($E254,$B$32:$B$42,),))=0,MAX($G254:O254),IFERROR(INDEX('ASTI values'!K$4:K$93,MATCH(Assumptions!$B254,'ASTI values'!$A$4:$A$93,),)/100,INDEX($C$32:$C$42,MATCH($E254,$B$32:$B$42,),)))</f>
        <v>4.1494552861806302E-3</v>
      </c>
    </row>
    <row r="255" spans="2:16" x14ac:dyDescent="0.35">
      <c r="B255" t="s">
        <v>255</v>
      </c>
      <c r="C255" t="s">
        <v>256</v>
      </c>
      <c r="D255" t="s">
        <v>388</v>
      </c>
      <c r="E255" t="s">
        <v>388</v>
      </c>
      <c r="F255" t="s">
        <v>367</v>
      </c>
      <c r="G255" s="88" cm="1">
        <f t="array" ref="G255">IFERROR(INDEX('ASTI values'!B$4:B$93,MATCH(Assumptions!$B255,'ASTI values'!$A$4:$A$93,),)/100,INDEX($C$32:$C$42,MATCH($E255,$B$32:$B$42,),))</f>
        <v>3.4999999999999996E-3</v>
      </c>
      <c r="H255" s="88" cm="1">
        <f t="array" ref="H255">IFERROR(INDEX('ASTI values'!C$4:C$93,MATCH(Assumptions!$B255,'ASTI values'!$A$4:$A$93,),)/100,INDEX($C$32:$C$42,MATCH($E255,$B$32:$B$42,),))</f>
        <v>3.4999999999999996E-3</v>
      </c>
      <c r="I255" s="88" cm="1">
        <f t="array" ref="I255">IFERROR(INDEX('ASTI values'!D$4:D$93,MATCH(Assumptions!$B255,'ASTI values'!$A$4:$A$93,),)/100,INDEX($C$32:$C$42,MATCH($E255,$B$32:$B$42,),))</f>
        <v>3.4999999999999996E-3</v>
      </c>
      <c r="J255" s="88" cm="1">
        <f t="array" ref="J255">IFERROR(INDEX('ASTI values'!E$4:E$93,MATCH(Assumptions!$B255,'ASTI values'!$A$4:$A$93,),)/100,INDEX($C$32:$C$42,MATCH($E255,$B$32:$B$42,),))</f>
        <v>3.4999999999999996E-3</v>
      </c>
      <c r="K255" s="88" cm="1">
        <f t="array" ref="K255">IFERROR(INDEX('ASTI values'!F$4:F$93,MATCH(Assumptions!$B255,'ASTI values'!$A$4:$A$93,),)/100,INDEX($C$32:$C$42,MATCH($E255,$B$32:$B$42,),))</f>
        <v>3.4999999999999996E-3</v>
      </c>
      <c r="L255" s="88" cm="1">
        <f t="array" ref="L255">IFERROR(INDEX('ASTI values'!G$4:G$93,MATCH(Assumptions!$B255,'ASTI values'!$A$4:$A$93,),)/100,INDEX($C$32:$C$42,MATCH($E255,$B$32:$B$42,),))</f>
        <v>3.4999999999999996E-3</v>
      </c>
      <c r="M255" s="88" cm="1">
        <f t="array" ref="M255">IFERROR(INDEX('ASTI values'!H$4:H$93,MATCH(Assumptions!$B255,'ASTI values'!$A$4:$A$93,),)/100,INDEX($C$32:$C$42,MATCH($E255,$B$32:$B$42,),))</f>
        <v>3.4999999999999996E-3</v>
      </c>
      <c r="N255" s="88" cm="1">
        <f t="array" ref="N255">IFERROR(INDEX('ASTI values'!I$4:I$93,MATCH(Assumptions!$B255,'ASTI values'!$A$4:$A$93,),)/100,INDEX($C$32:$C$42,MATCH($E255,$B$32:$B$42,),))</f>
        <v>3.4999999999999996E-3</v>
      </c>
      <c r="O255" s="88" cm="1">
        <f t="array" ref="O255">IFERROR(INDEX('ASTI values'!J$4:J$93,MATCH(Assumptions!$B255,'ASTI values'!$A$4:$A$93,),)/100,INDEX($C$32:$C$42,MATCH($E255,$B$32:$B$42,),))</f>
        <v>3.4999999999999996E-3</v>
      </c>
      <c r="P255" s="88" cm="1">
        <f t="array" ref="P255">IFERROR(INDEX('ASTI values'!K$4:K$93,MATCH(Assumptions!$B255,'ASTI values'!$A$4:$A$93,),)/100,INDEX($C$32:$C$42,MATCH($E255,$B$32:$B$42,),))</f>
        <v>3.4999999999999996E-3</v>
      </c>
    </row>
    <row r="256" spans="2:16" x14ac:dyDescent="0.35">
      <c r="B256" s="12" t="s">
        <v>441</v>
      </c>
      <c r="C256" t="s">
        <v>442</v>
      </c>
      <c r="D256" t="s">
        <v>371</v>
      </c>
      <c r="E256" t="s">
        <v>371</v>
      </c>
      <c r="F256" t="s">
        <v>372</v>
      </c>
      <c r="G256" s="88" cm="1">
        <f t="array" ref="G256">IFERROR(INDEX('ASTI values'!B$4:B$93,MATCH(Assumptions!$B256,'ASTI values'!$A$4:$A$93,),)/100,INDEX($C$32:$C$42,MATCH($E256,$B$32:$B$42,),))</f>
        <v>3.4999999999999996E-3</v>
      </c>
      <c r="H256" s="88" cm="1">
        <f t="array" ref="H256">IFERROR(INDEX('ASTI values'!C$4:C$93,MATCH(Assumptions!$B256,'ASTI values'!$A$4:$A$93,),)/100,INDEX($C$32:$C$42,MATCH($E256,$B$32:$B$42,),))</f>
        <v>3.4999999999999996E-3</v>
      </c>
      <c r="I256" s="88" cm="1">
        <f t="array" ref="I256">IFERROR(INDEX('ASTI values'!D$4:D$93,MATCH(Assumptions!$B256,'ASTI values'!$A$4:$A$93,),)/100,INDEX($C$32:$C$42,MATCH($E256,$B$32:$B$42,),))</f>
        <v>3.4999999999999996E-3</v>
      </c>
      <c r="J256" s="88" cm="1">
        <f t="array" ref="J256">IFERROR(INDEX('ASTI values'!E$4:E$93,MATCH(Assumptions!$B256,'ASTI values'!$A$4:$A$93,),)/100,INDEX($C$32:$C$42,MATCH($E256,$B$32:$B$42,),))</f>
        <v>3.4999999999999996E-3</v>
      </c>
      <c r="K256" s="88" cm="1">
        <f t="array" ref="K256">IFERROR(INDEX('ASTI values'!F$4:F$93,MATCH(Assumptions!$B256,'ASTI values'!$A$4:$A$93,),)/100,INDEX($C$32:$C$42,MATCH($E256,$B$32:$B$42,),))</f>
        <v>3.4999999999999996E-3</v>
      </c>
      <c r="L256" s="88" cm="1">
        <f t="array" ref="L256">IFERROR(INDEX('ASTI values'!G$4:G$93,MATCH(Assumptions!$B256,'ASTI values'!$A$4:$A$93,),)/100,INDEX($C$32:$C$42,MATCH($E256,$B$32:$B$42,),))</f>
        <v>3.4999999999999996E-3</v>
      </c>
      <c r="M256" s="88" cm="1">
        <f t="array" ref="M256">IFERROR(INDEX('ASTI values'!H$4:H$93,MATCH(Assumptions!$B256,'ASTI values'!$A$4:$A$93,),)/100,INDEX($C$32:$C$42,MATCH($E256,$B$32:$B$42,),))</f>
        <v>3.4999999999999996E-3</v>
      </c>
      <c r="N256" s="88" cm="1">
        <f t="array" ref="N256">IFERROR(INDEX('ASTI values'!I$4:I$93,MATCH(Assumptions!$B256,'ASTI values'!$A$4:$A$93,),)/100,INDEX($C$32:$C$42,MATCH($E256,$B$32:$B$42,),))</f>
        <v>3.4999999999999996E-3</v>
      </c>
      <c r="O256" s="88" cm="1">
        <f t="array" ref="O256">IFERROR(INDEX('ASTI values'!J$4:J$93,MATCH(Assumptions!$B256,'ASTI values'!$A$4:$A$93,),)/100,INDEX($C$32:$C$42,MATCH($E256,$B$32:$B$42,),))</f>
        <v>3.4999999999999996E-3</v>
      </c>
      <c r="P256" s="88" cm="1">
        <f t="array" ref="P256">IFERROR(INDEX('ASTI values'!K$4:K$93,MATCH(Assumptions!$B256,'ASTI values'!$A$4:$A$93,),)/100,INDEX($C$32:$C$42,MATCH($E256,$B$32:$B$42,),))</f>
        <v>3.4999999999999996E-3</v>
      </c>
    </row>
    <row r="257" spans="2:16" x14ac:dyDescent="0.35">
      <c r="B257" t="s">
        <v>261</v>
      </c>
      <c r="C257" t="s">
        <v>262</v>
      </c>
      <c r="D257" t="s">
        <v>376</v>
      </c>
      <c r="E257" t="s">
        <v>376</v>
      </c>
      <c r="F257" t="s">
        <v>367</v>
      </c>
      <c r="G257" s="88" cm="1">
        <f t="array" ref="G257">IFERROR(INDEX('ASTI values'!B$4:B$93,MATCH(Assumptions!$B257,'ASTI values'!$A$4:$A$93,),)/100,INDEX($C$32:$C$42,MATCH($E257,$B$32:$B$42,),))</f>
        <v>6.4000000000000003E-3</v>
      </c>
      <c r="H257" s="88" cm="1">
        <f t="array" ref="H257">IFERROR(INDEX('ASTI values'!C$4:C$93,MATCH(Assumptions!$B257,'ASTI values'!$A$4:$A$93,),)/100,INDEX($C$32:$C$42,MATCH($E257,$B$32:$B$42,),))</f>
        <v>6.4000000000000003E-3</v>
      </c>
      <c r="I257" s="88" cm="1">
        <f t="array" ref="I257">IFERROR(INDEX('ASTI values'!D$4:D$93,MATCH(Assumptions!$B257,'ASTI values'!$A$4:$A$93,),)/100,INDEX($C$32:$C$42,MATCH($E257,$B$32:$B$42,),))</f>
        <v>6.4000000000000003E-3</v>
      </c>
      <c r="J257" s="88" cm="1">
        <f t="array" ref="J257">IFERROR(INDEX('ASTI values'!E$4:E$93,MATCH(Assumptions!$B257,'ASTI values'!$A$4:$A$93,),)/100,INDEX($C$32:$C$42,MATCH($E257,$B$32:$B$42,),))</f>
        <v>6.4000000000000003E-3</v>
      </c>
      <c r="K257" s="88" cm="1">
        <f t="array" ref="K257">IFERROR(INDEX('ASTI values'!F$4:F$93,MATCH(Assumptions!$B257,'ASTI values'!$A$4:$A$93,),)/100,INDEX($C$32:$C$42,MATCH($E257,$B$32:$B$42,),))</f>
        <v>6.4000000000000003E-3</v>
      </c>
      <c r="L257" s="88" cm="1">
        <f t="array" ref="L257">IFERROR(INDEX('ASTI values'!G$4:G$93,MATCH(Assumptions!$B257,'ASTI values'!$A$4:$A$93,),)/100,INDEX($C$32:$C$42,MATCH($E257,$B$32:$B$42,),))</f>
        <v>6.4000000000000003E-3</v>
      </c>
      <c r="M257" s="88" cm="1">
        <f t="array" ref="M257">IFERROR(INDEX('ASTI values'!H$4:H$93,MATCH(Assumptions!$B257,'ASTI values'!$A$4:$A$93,),)/100,INDEX($C$32:$C$42,MATCH($E257,$B$32:$B$42,),))</f>
        <v>6.4000000000000003E-3</v>
      </c>
      <c r="N257" s="88" cm="1">
        <f t="array" ref="N257">IFERROR(INDEX('ASTI values'!I$4:I$93,MATCH(Assumptions!$B257,'ASTI values'!$A$4:$A$93,),)/100,INDEX($C$32:$C$42,MATCH($E257,$B$32:$B$42,),))</f>
        <v>6.4000000000000003E-3</v>
      </c>
      <c r="O257" s="88" cm="1">
        <f t="array" ref="O257">IFERROR(INDEX('ASTI values'!J$4:J$93,MATCH(Assumptions!$B257,'ASTI values'!$A$4:$A$93,),)/100,INDEX($C$32:$C$42,MATCH($E257,$B$32:$B$42,),))</f>
        <v>6.4000000000000003E-3</v>
      </c>
      <c r="P257" s="88" cm="1">
        <f t="array" ref="P257">IFERROR(INDEX('ASTI values'!K$4:K$93,MATCH(Assumptions!$B257,'ASTI values'!$A$4:$A$93,),)/100,INDEX($C$32:$C$42,MATCH($E257,$B$32:$B$42,),))</f>
        <v>6.4000000000000003E-3</v>
      </c>
    </row>
    <row r="258" spans="2:16" x14ac:dyDescent="0.35">
      <c r="G258" s="88"/>
      <c r="H258" s="88"/>
      <c r="I258" s="88"/>
      <c r="J258" s="88"/>
      <c r="K258" s="88"/>
      <c r="L258" s="88"/>
      <c r="M258" s="88"/>
      <c r="N258" s="88"/>
      <c r="O258" s="88"/>
      <c r="P258" s="88"/>
    </row>
    <row r="259" spans="2:16" x14ac:dyDescent="0.35">
      <c r="B259" s="12" t="s">
        <v>443</v>
      </c>
      <c r="C259" t="s">
        <v>444</v>
      </c>
      <c r="D259" t="s">
        <v>385</v>
      </c>
      <c r="E259" t="s">
        <v>26</v>
      </c>
      <c r="F259" t="s">
        <v>369</v>
      </c>
      <c r="G259" s="88" cm="1">
        <f t="array" ref="G259">IFERROR(INDEX('ASTI values'!B$4:B$93,MATCH(Assumptions!$B259,'ASTI values'!$A$4:$A$93,),)/100,INDEX($C$32:$C$42,MATCH($E259,$B$32:$B$42,),))</f>
        <v>4.0000000000000001E-3</v>
      </c>
      <c r="H259" s="88" cm="1">
        <f t="array" ref="H259">IFERROR(INDEX('ASTI values'!C$4:C$93,MATCH(Assumptions!$B259,'ASTI values'!$A$4:$A$93,),)/100,INDEX($C$32:$C$42,MATCH($E259,$B$32:$B$42,),))</f>
        <v>4.0000000000000001E-3</v>
      </c>
      <c r="I259" s="88" cm="1">
        <f t="array" ref="I259">IFERROR(INDEX('ASTI values'!D$4:D$93,MATCH(Assumptions!$B259,'ASTI values'!$A$4:$A$93,),)/100,INDEX($C$32:$C$42,MATCH($E259,$B$32:$B$42,),))</f>
        <v>4.0000000000000001E-3</v>
      </c>
      <c r="J259" s="88" cm="1">
        <f t="array" ref="J259">IFERROR(INDEX('ASTI values'!E$4:E$93,MATCH(Assumptions!$B259,'ASTI values'!$A$4:$A$93,),)/100,INDEX($C$32:$C$42,MATCH($E259,$B$32:$B$42,),))</f>
        <v>4.0000000000000001E-3</v>
      </c>
      <c r="K259" s="88" cm="1">
        <f t="array" ref="K259">IFERROR(INDEX('ASTI values'!F$4:F$93,MATCH(Assumptions!$B259,'ASTI values'!$A$4:$A$93,),)/100,INDEX($C$32:$C$42,MATCH($E259,$B$32:$B$42,),))</f>
        <v>4.0000000000000001E-3</v>
      </c>
      <c r="L259" s="88" cm="1">
        <f t="array" ref="L259">IFERROR(INDEX('ASTI values'!G$4:G$93,MATCH(Assumptions!$B259,'ASTI values'!$A$4:$A$93,),)/100,INDEX($C$32:$C$42,MATCH($E259,$B$32:$B$42,),))</f>
        <v>4.0000000000000001E-3</v>
      </c>
      <c r="M259" s="88" cm="1">
        <f t="array" ref="M259">IFERROR(INDEX('ASTI values'!H$4:H$93,MATCH(Assumptions!$B259,'ASTI values'!$A$4:$A$93,),)/100,INDEX($C$32:$C$42,MATCH($E259,$B$32:$B$42,),))</f>
        <v>4.0000000000000001E-3</v>
      </c>
      <c r="N259" s="88" cm="1">
        <f t="array" ref="N259">IFERROR(INDEX('ASTI values'!I$4:I$93,MATCH(Assumptions!$B259,'ASTI values'!$A$4:$A$93,),)/100,INDEX($C$32:$C$42,MATCH($E259,$B$32:$B$42,),))</f>
        <v>4.0000000000000001E-3</v>
      </c>
      <c r="O259" s="88" cm="1">
        <f t="array" ref="O259">IFERROR(INDEX('ASTI values'!J$4:J$93,MATCH(Assumptions!$B259,'ASTI values'!$A$4:$A$93,),)/100,INDEX($C$32:$C$42,MATCH($E259,$B$32:$B$42,),))</f>
        <v>4.0000000000000001E-3</v>
      </c>
      <c r="P259" s="88" cm="1">
        <f t="array" ref="P259">IFERROR(INDEX('ASTI values'!K$4:K$93,MATCH(Assumptions!$B259,'ASTI values'!$A$4:$A$93,),)/100,INDEX($C$32:$C$42,MATCH($E259,$B$32:$B$42,),))</f>
        <v>4.0000000000000001E-3</v>
      </c>
    </row>
    <row r="260" spans="2:16" x14ac:dyDescent="0.35">
      <c r="B260" t="s">
        <v>271</v>
      </c>
      <c r="C260" t="s">
        <v>272</v>
      </c>
      <c r="D260" t="s">
        <v>385</v>
      </c>
      <c r="E260" t="s">
        <v>26</v>
      </c>
      <c r="F260" t="s">
        <v>369</v>
      </c>
      <c r="G260" s="88" cm="1">
        <f t="array" ref="G260">IFERROR(INDEX('ASTI values'!B$4:B$93,MATCH(Assumptions!$B260,'ASTI values'!$A$4:$A$93,),)/100,INDEX($C$32:$C$42,MATCH($E260,$B$32:$B$42,),))</f>
        <v>6.7512987948128798E-3</v>
      </c>
      <c r="H260" s="88" cm="1">
        <f t="array" ref="H260">IFERROR(INDEX('ASTI values'!C$4:C$93,MATCH(Assumptions!$B260,'ASTI values'!$A$4:$A$93,),)/100,INDEX($C$32:$C$42,MATCH($E260,$B$32:$B$42,),))</f>
        <v>6.9996534676229002E-3</v>
      </c>
      <c r="I260" s="88" cm="1">
        <f t="array" ref="I260">IFERROR(INDEX('ASTI values'!D$4:D$93,MATCH(Assumptions!$B260,'ASTI values'!$A$4:$A$93,),)/100,INDEX($C$32:$C$42,MATCH($E260,$B$32:$B$42,),))</f>
        <v>7.3849279973724506E-3</v>
      </c>
      <c r="J260" s="88" cm="1">
        <f t="array" ref="J260">IFERROR(INDEX('ASTI values'!E$4:E$93,MATCH(Assumptions!$B260,'ASTI values'!$A$4:$A$93,),)/100,INDEX($C$32:$C$42,MATCH($E260,$B$32:$B$42,),))</f>
        <v>7.1867126759069403E-3</v>
      </c>
      <c r="K260" s="88" cm="1">
        <f t="array" ref="K260">IFERROR(INDEX('ASTI values'!F$4:F$93,MATCH(Assumptions!$B260,'ASTI values'!$A$4:$A$93,),)/100,INDEX($C$32:$C$42,MATCH($E260,$B$32:$B$42,),))</f>
        <v>7.5650366443858899E-3</v>
      </c>
      <c r="L260" s="88" cm="1">
        <f t="array" ref="L260">IFERROR(INDEX('ASTI values'!G$4:G$93,MATCH(Assumptions!$B260,'ASTI values'!$A$4:$A$93,),)/100,INDEX($C$32:$C$42,MATCH($E260,$B$32:$B$42,),))</f>
        <v>5.1082264662171998E-3</v>
      </c>
      <c r="M260" s="88" cm="1">
        <f t="array" ref="M260">IFERROR(INDEX('ASTI values'!H$4:H$93,MATCH(Assumptions!$B260,'ASTI values'!$A$4:$A$93,),)/100,INDEX($C$32:$C$42,MATCH($E260,$B$32:$B$42,),))</f>
        <v>4.3682753990722696E-3</v>
      </c>
      <c r="N260" s="89" cm="1">
        <f t="array" ref="N260">IF(IFERROR(INDEX('ASTI values'!I$4:I$93,MATCH(Assumptions!$B260,'ASTI values'!$A$4:$A$93,),)/100,INDEX($C$32:$C$42,MATCH($E260,$B$32:$B$42,),))=0,MAX($G260:M260),IFERROR(INDEX('ASTI values'!I$4:I$93,MATCH(Assumptions!$B260,'ASTI values'!$A$4:$A$93,),)/100,INDEX($C$32:$C$42,MATCH($E260,$B$32:$B$42,),)))</f>
        <v>7.5650366443858899E-3</v>
      </c>
      <c r="O260" s="89" cm="1">
        <f t="array" ref="O260">IF(IFERROR(INDEX('ASTI values'!J$4:J$93,MATCH(Assumptions!$B260,'ASTI values'!$A$4:$A$93,),)/100,INDEX($C$32:$C$42,MATCH($E260,$B$32:$B$42,),))=0,MAX($G260:N260),IFERROR(INDEX('ASTI values'!J$4:J$93,MATCH(Assumptions!$B260,'ASTI values'!$A$4:$A$93,),)/100,INDEX($C$32:$C$42,MATCH($E260,$B$32:$B$42,),)))</f>
        <v>7.5650366443858899E-3</v>
      </c>
      <c r="P260" s="89" cm="1">
        <f t="array" ref="P260">IF(IFERROR(INDEX('ASTI values'!K$4:K$93,MATCH(Assumptions!$B260,'ASTI values'!$A$4:$A$93,),)/100,INDEX($C$32:$C$42,MATCH($E260,$B$32:$B$42,),))=0,MAX($G260:O260),IFERROR(INDEX('ASTI values'!K$4:K$93,MATCH(Assumptions!$B260,'ASTI values'!$A$4:$A$93,),)/100,INDEX($C$32:$C$42,MATCH($E260,$B$32:$B$42,),)))</f>
        <v>7.5650366443858899E-3</v>
      </c>
    </row>
    <row r="261" spans="2:16" x14ac:dyDescent="0.35">
      <c r="B261" s="12" t="s">
        <v>445</v>
      </c>
      <c r="C261" t="s">
        <v>446</v>
      </c>
      <c r="D261" t="s">
        <v>379</v>
      </c>
      <c r="E261" t="s">
        <v>26</v>
      </c>
      <c r="F261" t="s">
        <v>369</v>
      </c>
      <c r="G261" s="88" cm="1">
        <f t="array" ref="G261">IFERROR(INDEX('ASTI values'!B$4:B$93,MATCH(Assumptions!$B261,'ASTI values'!$A$4:$A$93,),)/100,INDEX($C$32:$C$42,MATCH($E261,$B$32:$B$42,),))</f>
        <v>4.0000000000000001E-3</v>
      </c>
      <c r="H261" s="88" cm="1">
        <f t="array" ref="H261">IFERROR(INDEX('ASTI values'!C$4:C$93,MATCH(Assumptions!$B261,'ASTI values'!$A$4:$A$93,),)/100,INDEX($C$32:$C$42,MATCH($E261,$B$32:$B$42,),))</f>
        <v>4.0000000000000001E-3</v>
      </c>
      <c r="I261" s="88" cm="1">
        <f t="array" ref="I261">IFERROR(INDEX('ASTI values'!D$4:D$93,MATCH(Assumptions!$B261,'ASTI values'!$A$4:$A$93,),)/100,INDEX($C$32:$C$42,MATCH($E261,$B$32:$B$42,),))</f>
        <v>4.0000000000000001E-3</v>
      </c>
      <c r="J261" s="88" cm="1">
        <f t="array" ref="J261">IFERROR(INDEX('ASTI values'!E$4:E$93,MATCH(Assumptions!$B261,'ASTI values'!$A$4:$A$93,),)/100,INDEX($C$32:$C$42,MATCH($E261,$B$32:$B$42,),))</f>
        <v>4.0000000000000001E-3</v>
      </c>
      <c r="K261" s="88" cm="1">
        <f t="array" ref="K261">IFERROR(INDEX('ASTI values'!F$4:F$93,MATCH(Assumptions!$B261,'ASTI values'!$A$4:$A$93,),)/100,INDEX($C$32:$C$42,MATCH($E261,$B$32:$B$42,),))</f>
        <v>4.0000000000000001E-3</v>
      </c>
      <c r="L261" s="88" cm="1">
        <f t="array" ref="L261">IFERROR(INDEX('ASTI values'!G$4:G$93,MATCH(Assumptions!$B261,'ASTI values'!$A$4:$A$93,),)/100,INDEX($C$32:$C$42,MATCH($E261,$B$32:$B$42,),))</f>
        <v>4.0000000000000001E-3</v>
      </c>
      <c r="M261" s="88" cm="1">
        <f t="array" ref="M261">IFERROR(INDEX('ASTI values'!H$4:H$93,MATCH(Assumptions!$B261,'ASTI values'!$A$4:$A$93,),)/100,INDEX($C$32:$C$42,MATCH($E261,$B$32:$B$42,),))</f>
        <v>4.0000000000000001E-3</v>
      </c>
      <c r="N261" s="88" cm="1">
        <f t="array" ref="N261">IFERROR(INDEX('ASTI values'!I$4:I$93,MATCH(Assumptions!$B261,'ASTI values'!$A$4:$A$93,),)/100,INDEX($C$32:$C$42,MATCH($E261,$B$32:$B$42,),))</f>
        <v>4.0000000000000001E-3</v>
      </c>
      <c r="O261" s="88" cm="1">
        <f t="array" ref="O261">IFERROR(INDEX('ASTI values'!J$4:J$93,MATCH(Assumptions!$B261,'ASTI values'!$A$4:$A$93,),)/100,INDEX($C$32:$C$42,MATCH($E261,$B$32:$B$42,),))</f>
        <v>4.0000000000000001E-3</v>
      </c>
      <c r="P261" s="88" cm="1">
        <f t="array" ref="P261">IFERROR(INDEX('ASTI values'!K$4:K$93,MATCH(Assumptions!$B261,'ASTI values'!$A$4:$A$93,),)/100,INDEX($C$32:$C$42,MATCH($E261,$B$32:$B$42,),))</f>
        <v>4.0000000000000001E-3</v>
      </c>
    </row>
    <row r="262" spans="2:16" x14ac:dyDescent="0.35">
      <c r="B262" t="s">
        <v>277</v>
      </c>
      <c r="C262" t="s">
        <v>278</v>
      </c>
      <c r="D262" t="s">
        <v>371</v>
      </c>
      <c r="E262" t="s">
        <v>371</v>
      </c>
      <c r="F262" t="s">
        <v>372</v>
      </c>
      <c r="G262" s="88" cm="1">
        <f t="array" ref="G262">IFERROR(INDEX('ASTI values'!B$4:B$93,MATCH(Assumptions!$B262,'ASTI values'!$A$4:$A$93,),)/100,INDEX($C$32:$C$42,MATCH($E262,$B$32:$B$42,),))</f>
        <v>3.4999999999999996E-3</v>
      </c>
      <c r="H262" s="88" cm="1">
        <f t="array" ref="H262">IFERROR(INDEX('ASTI values'!C$4:C$93,MATCH(Assumptions!$B262,'ASTI values'!$A$4:$A$93,),)/100,INDEX($C$32:$C$42,MATCH($E262,$B$32:$B$42,),))</f>
        <v>3.4999999999999996E-3</v>
      </c>
      <c r="I262" s="88" cm="1">
        <f t="array" ref="I262">IFERROR(INDEX('ASTI values'!D$4:D$93,MATCH(Assumptions!$B262,'ASTI values'!$A$4:$A$93,),)/100,INDEX($C$32:$C$42,MATCH($E262,$B$32:$B$42,),))</f>
        <v>3.4999999999999996E-3</v>
      </c>
      <c r="J262" s="88" cm="1">
        <f t="array" ref="J262">IFERROR(INDEX('ASTI values'!E$4:E$93,MATCH(Assumptions!$B262,'ASTI values'!$A$4:$A$93,),)/100,INDEX($C$32:$C$42,MATCH($E262,$B$32:$B$42,),))</f>
        <v>3.4999999999999996E-3</v>
      </c>
      <c r="K262" s="88" cm="1">
        <f t="array" ref="K262">IFERROR(INDEX('ASTI values'!F$4:F$93,MATCH(Assumptions!$B262,'ASTI values'!$A$4:$A$93,),)/100,INDEX($C$32:$C$42,MATCH($E262,$B$32:$B$42,),))</f>
        <v>3.4999999999999996E-3</v>
      </c>
      <c r="L262" s="88" cm="1">
        <f t="array" ref="L262">IFERROR(INDEX('ASTI values'!G$4:G$93,MATCH(Assumptions!$B262,'ASTI values'!$A$4:$A$93,),)/100,INDEX($C$32:$C$42,MATCH($E262,$B$32:$B$42,),))</f>
        <v>3.4999999999999996E-3</v>
      </c>
      <c r="M262" s="88" cm="1">
        <f t="array" ref="M262">IFERROR(INDEX('ASTI values'!H$4:H$93,MATCH(Assumptions!$B262,'ASTI values'!$A$4:$A$93,),)/100,INDEX($C$32:$C$42,MATCH($E262,$B$32:$B$42,),))</f>
        <v>3.4999999999999996E-3</v>
      </c>
      <c r="N262" s="88" cm="1">
        <f t="array" ref="N262">IFERROR(INDEX('ASTI values'!I$4:I$93,MATCH(Assumptions!$B262,'ASTI values'!$A$4:$A$93,),)/100,INDEX($C$32:$C$42,MATCH($E262,$B$32:$B$42,),))</f>
        <v>3.4999999999999996E-3</v>
      </c>
      <c r="O262" s="88" cm="1">
        <f t="array" ref="O262">IFERROR(INDEX('ASTI values'!J$4:J$93,MATCH(Assumptions!$B262,'ASTI values'!$A$4:$A$93,),)/100,INDEX($C$32:$C$42,MATCH($E262,$B$32:$B$42,),))</f>
        <v>3.4999999999999996E-3</v>
      </c>
      <c r="P262" s="88" cm="1">
        <f t="array" ref="P262">IFERROR(INDEX('ASTI values'!K$4:K$93,MATCH(Assumptions!$B262,'ASTI values'!$A$4:$A$93,),)/100,INDEX($C$32:$C$42,MATCH($E262,$B$32:$B$42,),))</f>
        <v>3.4999999999999996E-3</v>
      </c>
    </row>
    <row r="263" spans="2:16" x14ac:dyDescent="0.35">
      <c r="B263" t="s">
        <v>447</v>
      </c>
      <c r="C263" t="s">
        <v>448</v>
      </c>
      <c r="D263" t="s">
        <v>373</v>
      </c>
      <c r="E263" t="s">
        <v>26</v>
      </c>
      <c r="F263" t="s">
        <v>369</v>
      </c>
      <c r="G263" s="88" cm="1">
        <f t="array" ref="G263">IFERROR(INDEX('ASTI values'!B$4:B$93,MATCH(Assumptions!$B263,'ASTI values'!$A$4:$A$93,),)/100,INDEX($C$32:$C$42,MATCH($E263,$B$32:$B$42,),))</f>
        <v>4.0000000000000001E-3</v>
      </c>
      <c r="H263" s="88" cm="1">
        <f t="array" ref="H263">IFERROR(INDEX('ASTI values'!C$4:C$93,MATCH(Assumptions!$B263,'ASTI values'!$A$4:$A$93,),)/100,INDEX($C$32:$C$42,MATCH($E263,$B$32:$B$42,),))</f>
        <v>4.0000000000000001E-3</v>
      </c>
      <c r="I263" s="88" cm="1">
        <f t="array" ref="I263">IFERROR(INDEX('ASTI values'!D$4:D$93,MATCH(Assumptions!$B263,'ASTI values'!$A$4:$A$93,),)/100,INDEX($C$32:$C$42,MATCH($E263,$B$32:$B$42,),))</f>
        <v>4.0000000000000001E-3</v>
      </c>
      <c r="J263" s="88" cm="1">
        <f t="array" ref="J263">IFERROR(INDEX('ASTI values'!E$4:E$93,MATCH(Assumptions!$B263,'ASTI values'!$A$4:$A$93,),)/100,INDEX($C$32:$C$42,MATCH($E263,$B$32:$B$42,),))</f>
        <v>4.0000000000000001E-3</v>
      </c>
      <c r="K263" s="88" cm="1">
        <f t="array" ref="K263">IFERROR(INDEX('ASTI values'!F$4:F$93,MATCH(Assumptions!$B263,'ASTI values'!$A$4:$A$93,),)/100,INDEX($C$32:$C$42,MATCH($E263,$B$32:$B$42,),))</f>
        <v>4.0000000000000001E-3</v>
      </c>
      <c r="L263" s="88" cm="1">
        <f t="array" ref="L263">IFERROR(INDEX('ASTI values'!G$4:G$93,MATCH(Assumptions!$B263,'ASTI values'!$A$4:$A$93,),)/100,INDEX($C$32:$C$42,MATCH($E263,$B$32:$B$42,),))</f>
        <v>4.0000000000000001E-3</v>
      </c>
      <c r="M263" s="88" cm="1">
        <f t="array" ref="M263">IFERROR(INDEX('ASTI values'!H$4:H$93,MATCH(Assumptions!$B263,'ASTI values'!$A$4:$A$93,),)/100,INDEX($C$32:$C$42,MATCH($E263,$B$32:$B$42,),))</f>
        <v>4.0000000000000001E-3</v>
      </c>
      <c r="N263" s="88" cm="1">
        <f t="array" ref="N263">IFERROR(INDEX('ASTI values'!I$4:I$93,MATCH(Assumptions!$B263,'ASTI values'!$A$4:$A$93,),)/100,INDEX($C$32:$C$42,MATCH($E263,$B$32:$B$42,),))</f>
        <v>4.0000000000000001E-3</v>
      </c>
      <c r="O263" s="88" cm="1">
        <f t="array" ref="O263">IFERROR(INDEX('ASTI values'!J$4:J$93,MATCH(Assumptions!$B263,'ASTI values'!$A$4:$A$93,),)/100,INDEX($C$32:$C$42,MATCH($E263,$B$32:$B$42,),))</f>
        <v>4.0000000000000001E-3</v>
      </c>
      <c r="P263" s="88" cm="1">
        <f t="array" ref="P263">IFERROR(INDEX('ASTI values'!K$4:K$93,MATCH(Assumptions!$B263,'ASTI values'!$A$4:$A$93,),)/100,INDEX($C$32:$C$42,MATCH($E263,$B$32:$B$42,),))</f>
        <v>4.0000000000000001E-3</v>
      </c>
    </row>
    <row r="264" spans="2:16" x14ac:dyDescent="0.35">
      <c r="B264" s="12" t="s">
        <v>279</v>
      </c>
      <c r="C264" t="s">
        <v>280</v>
      </c>
      <c r="D264" t="s">
        <v>376</v>
      </c>
      <c r="E264" t="s">
        <v>376</v>
      </c>
      <c r="F264" t="s">
        <v>367</v>
      </c>
      <c r="G264" s="88" cm="1">
        <f t="array" ref="G264">IFERROR(INDEX('ASTI values'!B$4:B$93,MATCH(Assumptions!$B264,'ASTI values'!$A$4:$A$93,),)/100,INDEX($C$32:$C$42,MATCH($E264,$B$32:$B$42,),))</f>
        <v>6.4000000000000003E-3</v>
      </c>
      <c r="H264" s="88" cm="1">
        <f t="array" ref="H264">IFERROR(INDEX('ASTI values'!C$4:C$93,MATCH(Assumptions!$B264,'ASTI values'!$A$4:$A$93,),)/100,INDEX($C$32:$C$42,MATCH($E264,$B$32:$B$42,),))</f>
        <v>6.4000000000000003E-3</v>
      </c>
      <c r="I264" s="88" cm="1">
        <f t="array" ref="I264">IFERROR(INDEX('ASTI values'!D$4:D$93,MATCH(Assumptions!$B264,'ASTI values'!$A$4:$A$93,),)/100,INDEX($C$32:$C$42,MATCH($E264,$B$32:$B$42,),))</f>
        <v>6.4000000000000003E-3</v>
      </c>
      <c r="J264" s="88" cm="1">
        <f t="array" ref="J264">IFERROR(INDEX('ASTI values'!E$4:E$93,MATCH(Assumptions!$B264,'ASTI values'!$A$4:$A$93,),)/100,INDEX($C$32:$C$42,MATCH($E264,$B$32:$B$42,),))</f>
        <v>6.4000000000000003E-3</v>
      </c>
      <c r="K264" s="88" cm="1">
        <f t="array" ref="K264">IFERROR(INDEX('ASTI values'!F$4:F$93,MATCH(Assumptions!$B264,'ASTI values'!$A$4:$A$93,),)/100,INDEX($C$32:$C$42,MATCH($E264,$B$32:$B$42,),))</f>
        <v>6.4000000000000003E-3</v>
      </c>
      <c r="L264" s="88" cm="1">
        <f t="array" ref="L264">IFERROR(INDEX('ASTI values'!G$4:G$93,MATCH(Assumptions!$B264,'ASTI values'!$A$4:$A$93,),)/100,INDEX($C$32:$C$42,MATCH($E264,$B$32:$B$42,),))</f>
        <v>6.4000000000000003E-3</v>
      </c>
      <c r="M264" s="88" cm="1">
        <f t="array" ref="M264">IFERROR(INDEX('ASTI values'!H$4:H$93,MATCH(Assumptions!$B264,'ASTI values'!$A$4:$A$93,),)/100,INDEX($C$32:$C$42,MATCH($E264,$B$32:$B$42,),))</f>
        <v>6.4000000000000003E-3</v>
      </c>
      <c r="N264" s="88" cm="1">
        <f t="array" ref="N264">IFERROR(INDEX('ASTI values'!I$4:I$93,MATCH(Assumptions!$B264,'ASTI values'!$A$4:$A$93,),)/100,INDEX($C$32:$C$42,MATCH($E264,$B$32:$B$42,),))</f>
        <v>6.4000000000000003E-3</v>
      </c>
      <c r="O264" s="88" cm="1">
        <f t="array" ref="O264">IFERROR(INDEX('ASTI values'!J$4:J$93,MATCH(Assumptions!$B264,'ASTI values'!$A$4:$A$93,),)/100,INDEX($C$32:$C$42,MATCH($E264,$B$32:$B$42,),))</f>
        <v>6.4000000000000003E-3</v>
      </c>
      <c r="P264" s="88" cm="1">
        <f t="array" ref="P264">IFERROR(INDEX('ASTI values'!K$4:K$93,MATCH(Assumptions!$B264,'ASTI values'!$A$4:$A$93,),)/100,INDEX($C$32:$C$42,MATCH($E264,$B$32:$B$42,),))</f>
        <v>6.4000000000000003E-3</v>
      </c>
    </row>
    <row r="265" spans="2:16" x14ac:dyDescent="0.35">
      <c r="B265" s="12" t="s">
        <v>281</v>
      </c>
      <c r="C265" t="s">
        <v>282</v>
      </c>
      <c r="D265" t="s">
        <v>379</v>
      </c>
      <c r="E265" t="s">
        <v>26</v>
      </c>
      <c r="F265" t="s">
        <v>369</v>
      </c>
      <c r="G265" s="88" cm="1">
        <f t="array" ref="G265">IFERROR(INDEX('ASTI values'!B$4:B$93,MATCH(Assumptions!$B265,'ASTI values'!$A$4:$A$93,),)/100,INDEX($C$32:$C$42,MATCH($E265,$B$32:$B$42,),))</f>
        <v>1.2421162027995401E-2</v>
      </c>
      <c r="H265" s="88" cm="1">
        <f t="array" ref="H265">IFERROR(INDEX('ASTI values'!C$4:C$93,MATCH(Assumptions!$B265,'ASTI values'!$A$4:$A$93,),)/100,INDEX($C$32:$C$42,MATCH($E265,$B$32:$B$42,),))</f>
        <v>1.3463319573780601E-2</v>
      </c>
      <c r="I265" s="88" cm="1">
        <f t="array" ref="I265">IFERROR(INDEX('ASTI values'!D$4:D$93,MATCH(Assumptions!$B265,'ASTI values'!$A$4:$A$93,),)/100,INDEX($C$32:$C$42,MATCH($E265,$B$32:$B$42,),))</f>
        <v>1.0197827302847301E-2</v>
      </c>
      <c r="J265" s="88" cm="1">
        <f t="array" ref="J265">IFERROR(INDEX('ASTI values'!E$4:E$93,MATCH(Assumptions!$B265,'ASTI values'!$A$4:$A$93,),)/100,INDEX($C$32:$C$42,MATCH($E265,$B$32:$B$42,),))</f>
        <v>1.3310329672457299E-2</v>
      </c>
      <c r="K265" s="88" cm="1">
        <f t="array" ref="K265">IFERROR(INDEX('ASTI values'!F$4:F$93,MATCH(Assumptions!$B265,'ASTI values'!$A$4:$A$93,),)/100,INDEX($C$32:$C$42,MATCH($E265,$B$32:$B$42,),))</f>
        <v>1.61181772170957E-2</v>
      </c>
      <c r="L265" s="88" cm="1">
        <f t="array" ref="L265">IFERROR(INDEX('ASTI values'!G$4:G$93,MATCH(Assumptions!$B265,'ASTI values'!$A$4:$A$93,),)/100,INDEX($C$32:$C$42,MATCH($E265,$B$32:$B$42,),))</f>
        <v>9.9766862264891697E-3</v>
      </c>
      <c r="M265" s="88" cm="1">
        <f t="array" ref="M265">IFERROR(INDEX('ASTI values'!H$4:H$93,MATCH(Assumptions!$B265,'ASTI values'!$A$4:$A$93,),)/100,INDEX($C$32:$C$42,MATCH($E265,$B$32:$B$42,),))</f>
        <v>8.8614329642092808E-3</v>
      </c>
      <c r="N265" s="89" cm="1">
        <f t="array" ref="N265">IF(IFERROR(INDEX('ASTI values'!I$4:I$93,MATCH(Assumptions!$B265,'ASTI values'!$A$4:$A$93,),)/100,INDEX($C$32:$C$42,MATCH($E265,$B$32:$B$42,),))=0,MAX($G265:M265),IFERROR(INDEX('ASTI values'!I$4:I$93,MATCH(Assumptions!$B265,'ASTI values'!$A$4:$A$93,),)/100,INDEX($C$32:$C$42,MATCH($E265,$B$32:$B$42,),)))</f>
        <v>1.61181772170957E-2</v>
      </c>
      <c r="O265" s="89" cm="1">
        <f t="array" ref="O265">IF(IFERROR(INDEX('ASTI values'!J$4:J$93,MATCH(Assumptions!$B265,'ASTI values'!$A$4:$A$93,),)/100,INDEX($C$32:$C$42,MATCH($E265,$B$32:$B$42,),))=0,MAX($G265:N265),IFERROR(INDEX('ASTI values'!J$4:J$93,MATCH(Assumptions!$B265,'ASTI values'!$A$4:$A$93,),)/100,INDEX($C$32:$C$42,MATCH($E265,$B$32:$B$42,),)))</f>
        <v>1.61181772170957E-2</v>
      </c>
      <c r="P265" s="89" cm="1">
        <f t="array" ref="P265">IF(IFERROR(INDEX('ASTI values'!K$4:K$93,MATCH(Assumptions!$B265,'ASTI values'!$A$4:$A$93,),)/100,INDEX($C$32:$C$42,MATCH($E265,$B$32:$B$42,),))=0,MAX($G265:O265),IFERROR(INDEX('ASTI values'!K$4:K$93,MATCH(Assumptions!$B265,'ASTI values'!$A$4:$A$93,),)/100,INDEX($C$32:$C$42,MATCH($E265,$B$32:$B$42,),)))</f>
        <v>1.61181772170957E-2</v>
      </c>
    </row>
    <row r="266" spans="2:16" x14ac:dyDescent="0.35">
      <c r="B266" t="s">
        <v>285</v>
      </c>
      <c r="C266" t="s">
        <v>286</v>
      </c>
      <c r="D266" t="s">
        <v>385</v>
      </c>
      <c r="E266" t="s">
        <v>26</v>
      </c>
      <c r="F266" t="s">
        <v>369</v>
      </c>
      <c r="G266" s="88" cm="1">
        <f t="array" ref="G266">IFERROR(INDEX('ASTI values'!B$4:B$93,MATCH(Assumptions!$B266,'ASTI values'!$A$4:$A$93,),)/100,INDEX($C$32:$C$42,MATCH($E266,$B$32:$B$42,),))</f>
        <v>4.0000000000000001E-3</v>
      </c>
      <c r="H266" s="88" cm="1">
        <f t="array" ref="H266">IFERROR(INDEX('ASTI values'!C$4:C$93,MATCH(Assumptions!$B266,'ASTI values'!$A$4:$A$93,),)/100,INDEX($C$32:$C$42,MATCH($E266,$B$32:$B$42,),))</f>
        <v>4.0000000000000001E-3</v>
      </c>
      <c r="I266" s="88" cm="1">
        <f t="array" ref="I266">IFERROR(INDEX('ASTI values'!D$4:D$93,MATCH(Assumptions!$B266,'ASTI values'!$A$4:$A$93,),)/100,INDEX($C$32:$C$42,MATCH($E266,$B$32:$B$42,),))</f>
        <v>4.0000000000000001E-3</v>
      </c>
      <c r="J266" s="88" cm="1">
        <f t="array" ref="J266">IFERROR(INDEX('ASTI values'!E$4:E$93,MATCH(Assumptions!$B266,'ASTI values'!$A$4:$A$93,),)/100,INDEX($C$32:$C$42,MATCH($E266,$B$32:$B$42,),))</f>
        <v>4.0000000000000001E-3</v>
      </c>
      <c r="K266" s="88" cm="1">
        <f t="array" ref="K266">IFERROR(INDEX('ASTI values'!F$4:F$93,MATCH(Assumptions!$B266,'ASTI values'!$A$4:$A$93,),)/100,INDEX($C$32:$C$42,MATCH($E266,$B$32:$B$42,),))</f>
        <v>4.0000000000000001E-3</v>
      </c>
      <c r="L266" s="88" cm="1">
        <f t="array" ref="L266">IFERROR(INDEX('ASTI values'!G$4:G$93,MATCH(Assumptions!$B266,'ASTI values'!$A$4:$A$93,),)/100,INDEX($C$32:$C$42,MATCH($E266,$B$32:$B$42,),))</f>
        <v>4.0000000000000001E-3</v>
      </c>
      <c r="M266" s="88" cm="1">
        <f t="array" ref="M266">IFERROR(INDEX('ASTI values'!H$4:H$93,MATCH(Assumptions!$B266,'ASTI values'!$A$4:$A$93,),)/100,INDEX($C$32:$C$42,MATCH($E266,$B$32:$B$42,),))</f>
        <v>4.0000000000000001E-3</v>
      </c>
      <c r="N266" s="88" cm="1">
        <f t="array" ref="N266">IFERROR(INDEX('ASTI values'!I$4:I$93,MATCH(Assumptions!$B266,'ASTI values'!$A$4:$A$93,),)/100,INDEX($C$32:$C$42,MATCH($E266,$B$32:$B$42,),))</f>
        <v>4.0000000000000001E-3</v>
      </c>
      <c r="O266" s="88" cm="1">
        <f t="array" ref="O266">IFERROR(INDEX('ASTI values'!J$4:J$93,MATCH(Assumptions!$B266,'ASTI values'!$A$4:$A$93,),)/100,INDEX($C$32:$C$42,MATCH($E266,$B$32:$B$42,),))</f>
        <v>4.0000000000000001E-3</v>
      </c>
      <c r="P266" s="88" cm="1">
        <f t="array" ref="P266">IFERROR(INDEX('ASTI values'!K$4:K$93,MATCH(Assumptions!$B266,'ASTI values'!$A$4:$A$93,),)/100,INDEX($C$32:$C$42,MATCH($E266,$B$32:$B$42,),))</f>
        <v>4.0000000000000001E-3</v>
      </c>
    </row>
    <row r="267" spans="2:16" x14ac:dyDescent="0.35">
      <c r="B267" s="12" t="s">
        <v>287</v>
      </c>
      <c r="C267" t="s">
        <v>288</v>
      </c>
      <c r="D267" t="s">
        <v>379</v>
      </c>
      <c r="E267" t="s">
        <v>26</v>
      </c>
      <c r="F267" t="s">
        <v>369</v>
      </c>
      <c r="G267" s="88" cm="1">
        <f t="array" ref="G267">IFERROR(INDEX('ASTI values'!B$4:B$93,MATCH(Assumptions!$B267,'ASTI values'!$A$4:$A$93,),)/100,INDEX($C$32:$C$42,MATCH($E267,$B$32:$B$42,),))</f>
        <v>2.41286581716459E-3</v>
      </c>
      <c r="H267" s="88" cm="1">
        <f t="array" ref="H267">IFERROR(INDEX('ASTI values'!C$4:C$93,MATCH(Assumptions!$B267,'ASTI values'!$A$4:$A$93,),)/100,INDEX($C$32:$C$42,MATCH($E267,$B$32:$B$42,),))</f>
        <v>2.1266833188003102E-3</v>
      </c>
      <c r="I267" s="88" cm="1">
        <f t="array" ref="I267">IFERROR(INDEX('ASTI values'!D$4:D$93,MATCH(Assumptions!$B267,'ASTI values'!$A$4:$A$93,),)/100,INDEX($C$32:$C$42,MATCH($E267,$B$32:$B$42,),))</f>
        <v>2.00349889074593E-3</v>
      </c>
      <c r="J267" s="88" cm="1">
        <f t="array" ref="J267">IFERROR(INDEX('ASTI values'!E$4:E$93,MATCH(Assumptions!$B267,'ASTI values'!$A$4:$A$93,),)/100,INDEX($C$32:$C$42,MATCH($E267,$B$32:$B$42,),))</f>
        <v>2.73964306730485E-3</v>
      </c>
      <c r="K267" s="88" cm="1">
        <f t="array" ref="K267">IFERROR(INDEX('ASTI values'!F$4:F$93,MATCH(Assumptions!$B267,'ASTI values'!$A$4:$A$93,),)/100,INDEX($C$32:$C$42,MATCH($E267,$B$32:$B$42,),))</f>
        <v>2.3722738091536398E-3</v>
      </c>
      <c r="L267" s="88" cm="1">
        <f t="array" ref="L267">IFERROR(INDEX('ASTI values'!G$4:G$93,MATCH(Assumptions!$B267,'ASTI values'!$A$4:$A$93,),)/100,INDEX($C$32:$C$42,MATCH($E267,$B$32:$B$42,),))</f>
        <v>2.2953969620171698E-3</v>
      </c>
      <c r="M267" s="88" cm="1">
        <f t="array" ref="M267">IFERROR(INDEX('ASTI values'!H$4:H$93,MATCH(Assumptions!$B267,'ASTI values'!$A$4:$A$93,),)/100,INDEX($C$32:$C$42,MATCH($E267,$B$32:$B$42,),))</f>
        <v>2.1841186076613102E-3</v>
      </c>
      <c r="N267" s="89" cm="1">
        <f t="array" ref="N267">IF(IFERROR(INDEX('ASTI values'!I$4:I$93,MATCH(Assumptions!$B267,'ASTI values'!$A$4:$A$93,),)/100,INDEX($C$32:$C$42,MATCH($E267,$B$32:$B$42,),))=0,MAX($G267:M267),IFERROR(INDEX('ASTI values'!I$4:I$93,MATCH(Assumptions!$B267,'ASTI values'!$A$4:$A$93,),)/100,INDEX($C$32:$C$42,MATCH($E267,$B$32:$B$42,),)))</f>
        <v>2.73964306730485E-3</v>
      </c>
      <c r="O267" s="89" cm="1">
        <f t="array" ref="O267">IF(IFERROR(INDEX('ASTI values'!J$4:J$93,MATCH(Assumptions!$B267,'ASTI values'!$A$4:$A$93,),)/100,INDEX($C$32:$C$42,MATCH($E267,$B$32:$B$42,),))=0,MAX($G267:N267),IFERROR(INDEX('ASTI values'!J$4:J$93,MATCH(Assumptions!$B267,'ASTI values'!$A$4:$A$93,),)/100,INDEX($C$32:$C$42,MATCH($E267,$B$32:$B$42,),)))</f>
        <v>2.73964306730485E-3</v>
      </c>
      <c r="P267" s="89" cm="1">
        <f t="array" ref="P267">IF(IFERROR(INDEX('ASTI values'!K$4:K$93,MATCH(Assumptions!$B267,'ASTI values'!$A$4:$A$93,),)/100,INDEX($C$32:$C$42,MATCH($E267,$B$32:$B$42,),))=0,MAX($G267:O267),IFERROR(INDEX('ASTI values'!K$4:K$93,MATCH(Assumptions!$B267,'ASTI values'!$A$4:$A$93,),)/100,INDEX($C$32:$C$42,MATCH($E267,$B$32:$B$42,),)))</f>
        <v>2.73964306730485E-3</v>
      </c>
    </row>
    <row r="268" spans="2:16" x14ac:dyDescent="0.35">
      <c r="B268" s="12" t="s">
        <v>295</v>
      </c>
      <c r="C268" t="s">
        <v>296</v>
      </c>
      <c r="D268" t="s">
        <v>405</v>
      </c>
      <c r="E268" t="s">
        <v>405</v>
      </c>
      <c r="F268" t="s">
        <v>372</v>
      </c>
      <c r="G268" s="88" cm="1">
        <f t="array" ref="G268">IFERROR(INDEX('ASTI values'!B$4:B$93,MATCH(Assumptions!$B268,'ASTI values'!$A$4:$A$93,),)/100,INDEX($C$32:$C$42,MATCH($E268,$B$32:$B$42,),))</f>
        <v>3.4999999999999996E-3</v>
      </c>
      <c r="H268" s="88" cm="1">
        <f t="array" ref="H268">IFERROR(INDEX('ASTI values'!C$4:C$93,MATCH(Assumptions!$B268,'ASTI values'!$A$4:$A$93,),)/100,INDEX($C$32:$C$42,MATCH($E268,$B$32:$B$42,),))</f>
        <v>3.4999999999999996E-3</v>
      </c>
      <c r="I268" s="88" cm="1">
        <f t="array" ref="I268">IFERROR(INDEX('ASTI values'!D$4:D$93,MATCH(Assumptions!$B268,'ASTI values'!$A$4:$A$93,),)/100,INDEX($C$32:$C$42,MATCH($E268,$B$32:$B$42,),))</f>
        <v>3.4999999999999996E-3</v>
      </c>
      <c r="J268" s="88" cm="1">
        <f t="array" ref="J268">IFERROR(INDEX('ASTI values'!E$4:E$93,MATCH(Assumptions!$B268,'ASTI values'!$A$4:$A$93,),)/100,INDEX($C$32:$C$42,MATCH($E268,$B$32:$B$42,),))</f>
        <v>3.4999999999999996E-3</v>
      </c>
      <c r="K268" s="88" cm="1">
        <f t="array" ref="K268">IFERROR(INDEX('ASTI values'!F$4:F$93,MATCH(Assumptions!$B268,'ASTI values'!$A$4:$A$93,),)/100,INDEX($C$32:$C$42,MATCH($E268,$B$32:$B$42,),))</f>
        <v>3.4999999999999996E-3</v>
      </c>
      <c r="L268" s="88" cm="1">
        <f t="array" ref="L268">IFERROR(INDEX('ASTI values'!G$4:G$93,MATCH(Assumptions!$B268,'ASTI values'!$A$4:$A$93,),)/100,INDEX($C$32:$C$42,MATCH($E268,$B$32:$B$42,),))</f>
        <v>3.4999999999999996E-3</v>
      </c>
      <c r="M268" s="88" cm="1">
        <f t="array" ref="M268">IFERROR(INDEX('ASTI values'!H$4:H$93,MATCH(Assumptions!$B268,'ASTI values'!$A$4:$A$93,),)/100,INDEX($C$32:$C$42,MATCH($E268,$B$32:$B$42,),))</f>
        <v>3.4999999999999996E-3</v>
      </c>
      <c r="N268" s="88" cm="1">
        <f t="array" ref="N268">IFERROR(INDEX('ASTI values'!I$4:I$93,MATCH(Assumptions!$B268,'ASTI values'!$A$4:$A$93,),)/100,INDEX($C$32:$C$42,MATCH($E268,$B$32:$B$42,),))</f>
        <v>3.4999999999999996E-3</v>
      </c>
      <c r="O268" s="88" cm="1">
        <f t="array" ref="O268">IFERROR(INDEX('ASTI values'!J$4:J$93,MATCH(Assumptions!$B268,'ASTI values'!$A$4:$A$93,),)/100,INDEX($C$32:$C$42,MATCH($E268,$B$32:$B$42,),))</f>
        <v>3.4999999999999996E-3</v>
      </c>
      <c r="P268" s="88" cm="1">
        <f t="array" ref="P268">IFERROR(INDEX('ASTI values'!K$4:K$93,MATCH(Assumptions!$B268,'ASTI values'!$A$4:$A$93,),)/100,INDEX($C$32:$C$42,MATCH($E268,$B$32:$B$42,),))</f>
        <v>3.4999999999999996E-3</v>
      </c>
    </row>
    <row r="269" spans="2:16" x14ac:dyDescent="0.35">
      <c r="B269" s="12" t="s">
        <v>449</v>
      </c>
      <c r="C269" t="s">
        <v>450</v>
      </c>
      <c r="D269" t="s">
        <v>385</v>
      </c>
      <c r="E269" t="s">
        <v>26</v>
      </c>
      <c r="F269" t="s">
        <v>369</v>
      </c>
      <c r="G269" s="88" cm="1">
        <f t="array" ref="G269">IFERROR(INDEX('ASTI values'!B$4:B$93,MATCH(Assumptions!$B269,'ASTI values'!$A$4:$A$93,),)/100,INDEX($C$32:$C$42,MATCH($E269,$B$32:$B$42,),))</f>
        <v>4.0000000000000001E-3</v>
      </c>
      <c r="H269" s="88" cm="1">
        <f t="array" ref="H269">IFERROR(INDEX('ASTI values'!C$4:C$93,MATCH(Assumptions!$B269,'ASTI values'!$A$4:$A$93,),)/100,INDEX($C$32:$C$42,MATCH($E269,$B$32:$B$42,),))</f>
        <v>4.0000000000000001E-3</v>
      </c>
      <c r="I269" s="88" cm="1">
        <f t="array" ref="I269">IFERROR(INDEX('ASTI values'!D$4:D$93,MATCH(Assumptions!$B269,'ASTI values'!$A$4:$A$93,),)/100,INDEX($C$32:$C$42,MATCH($E269,$B$32:$B$42,),))</f>
        <v>4.0000000000000001E-3</v>
      </c>
      <c r="J269" s="88" cm="1">
        <f t="array" ref="J269">IFERROR(INDEX('ASTI values'!E$4:E$93,MATCH(Assumptions!$B269,'ASTI values'!$A$4:$A$93,),)/100,INDEX($C$32:$C$42,MATCH($E269,$B$32:$B$42,),))</f>
        <v>4.0000000000000001E-3</v>
      </c>
      <c r="K269" s="88" cm="1">
        <f t="array" ref="K269">IFERROR(INDEX('ASTI values'!F$4:F$93,MATCH(Assumptions!$B269,'ASTI values'!$A$4:$A$93,),)/100,INDEX($C$32:$C$42,MATCH($E269,$B$32:$B$42,),))</f>
        <v>4.0000000000000001E-3</v>
      </c>
      <c r="L269" s="88" cm="1">
        <f t="array" ref="L269">IFERROR(INDEX('ASTI values'!G$4:G$93,MATCH(Assumptions!$B269,'ASTI values'!$A$4:$A$93,),)/100,INDEX($C$32:$C$42,MATCH($E269,$B$32:$B$42,),))</f>
        <v>4.0000000000000001E-3</v>
      </c>
      <c r="M269" s="88" cm="1">
        <f t="array" ref="M269">IFERROR(INDEX('ASTI values'!H$4:H$93,MATCH(Assumptions!$B269,'ASTI values'!$A$4:$A$93,),)/100,INDEX($C$32:$C$42,MATCH($E269,$B$32:$B$42,),))</f>
        <v>4.0000000000000001E-3</v>
      </c>
      <c r="N269" s="88" cm="1">
        <f t="array" ref="N269">IFERROR(INDEX('ASTI values'!I$4:I$93,MATCH(Assumptions!$B269,'ASTI values'!$A$4:$A$93,),)/100,INDEX($C$32:$C$42,MATCH($E269,$B$32:$B$42,),))</f>
        <v>4.0000000000000001E-3</v>
      </c>
      <c r="O269" s="88" cm="1">
        <f t="array" ref="O269">IFERROR(INDEX('ASTI values'!J$4:J$93,MATCH(Assumptions!$B269,'ASTI values'!$A$4:$A$93,),)/100,INDEX($C$32:$C$42,MATCH($E269,$B$32:$B$42,),))</f>
        <v>4.0000000000000001E-3</v>
      </c>
      <c r="P269" s="88" cm="1">
        <f t="array" ref="P269">IFERROR(INDEX('ASTI values'!K$4:K$93,MATCH(Assumptions!$B269,'ASTI values'!$A$4:$A$93,),)/100,INDEX($C$32:$C$42,MATCH($E269,$B$32:$B$42,),))</f>
        <v>4.0000000000000001E-3</v>
      </c>
    </row>
    <row r="270" spans="2:16" x14ac:dyDescent="0.35">
      <c r="B270" t="s">
        <v>297</v>
      </c>
      <c r="C270" t="s">
        <v>298</v>
      </c>
      <c r="D270" t="s">
        <v>380</v>
      </c>
      <c r="E270" t="s">
        <v>26</v>
      </c>
      <c r="F270" t="s">
        <v>369</v>
      </c>
      <c r="G270" s="88" cm="1">
        <f t="array" ref="G270">IFERROR(INDEX('ASTI values'!B$4:B$93,MATCH(Assumptions!$B270,'ASTI values'!$A$4:$A$93,),)/100,INDEX($C$32:$C$42,MATCH($E270,$B$32:$B$42,),))</f>
        <v>2.23832625992774E-2</v>
      </c>
      <c r="H270" s="88" cm="1">
        <f t="array" ref="H270">IFERROR(INDEX('ASTI values'!C$4:C$93,MATCH(Assumptions!$B270,'ASTI values'!$A$4:$A$93,),)/100,INDEX($C$32:$C$42,MATCH($E270,$B$32:$B$42,),))</f>
        <v>2.3711493096623099E-2</v>
      </c>
      <c r="I270" s="88" cm="1">
        <f t="array" ref="I270">IFERROR(INDEX('ASTI values'!D$4:D$93,MATCH(Assumptions!$B270,'ASTI values'!$A$4:$A$93,),)/100,INDEX($C$32:$C$42,MATCH($E270,$B$32:$B$42,),))</f>
        <v>2.8621269803253201E-2</v>
      </c>
      <c r="J270" s="88" cm="1">
        <f t="array" ref="J270">IFERROR(INDEX('ASTI values'!E$4:E$93,MATCH(Assumptions!$B270,'ASTI values'!$A$4:$A$93,),)/100,INDEX($C$32:$C$42,MATCH($E270,$B$32:$B$42,),))</f>
        <v>3.0605184209416901E-2</v>
      </c>
      <c r="K270" s="88" cm="1">
        <f t="array" ref="K270">IFERROR(INDEX('ASTI values'!F$4:F$93,MATCH(Assumptions!$B270,'ASTI values'!$A$4:$A$93,),)/100,INDEX($C$32:$C$42,MATCH($E270,$B$32:$B$42,),))</f>
        <v>2.7848170736313099E-2</v>
      </c>
      <c r="L270" s="89" cm="1">
        <f t="array" ref="L270">IF(IFERROR(INDEX('ASTI values'!G$4:G$93,MATCH(Assumptions!$B270,'ASTI values'!$A$4:$A$93,),)/100,INDEX($C$32:$C$42,MATCH($E270,$B$32:$B$42,),))=0,MAX($G270:K270),IFERROR(INDEX('ASTI values'!G$4:G$93,MATCH(Assumptions!$B270,'ASTI values'!$A$4:$A$93,),)/100,INDEX($C$32:$C$42,MATCH($E270,$B$32:$B$42,),)))</f>
        <v>3.0605184209416901E-2</v>
      </c>
      <c r="M270" s="89" cm="1">
        <f t="array" ref="M270">IF(IFERROR(INDEX('ASTI values'!H$4:H$93,MATCH(Assumptions!$B270,'ASTI values'!$A$4:$A$93,),)/100,INDEX($C$32:$C$42,MATCH($E270,$B$32:$B$42,),))=0,MAX($G270:L270),IFERROR(INDEX('ASTI values'!H$4:H$93,MATCH(Assumptions!$B270,'ASTI values'!$A$4:$A$93,),)/100,INDEX($C$32:$C$42,MATCH($E270,$B$32:$B$42,),)))</f>
        <v>3.0605184209416901E-2</v>
      </c>
      <c r="N270" s="89" cm="1">
        <f t="array" ref="N270">IF(IFERROR(INDEX('ASTI values'!I$4:I$93,MATCH(Assumptions!$B270,'ASTI values'!$A$4:$A$93,),)/100,INDEX($C$32:$C$42,MATCH($E270,$B$32:$B$42,),))=0,MAX($G270:M270),IFERROR(INDEX('ASTI values'!I$4:I$93,MATCH(Assumptions!$B270,'ASTI values'!$A$4:$A$93,),)/100,INDEX($C$32:$C$42,MATCH($E270,$B$32:$B$42,),)))</f>
        <v>3.0605184209416901E-2</v>
      </c>
      <c r="O270" s="89" cm="1">
        <f t="array" ref="O270">IF(IFERROR(INDEX('ASTI values'!J$4:J$93,MATCH(Assumptions!$B270,'ASTI values'!$A$4:$A$93,),)/100,INDEX($C$32:$C$42,MATCH($E270,$B$32:$B$42,),))=0,MAX($G270:N270),IFERROR(INDEX('ASTI values'!J$4:J$93,MATCH(Assumptions!$B270,'ASTI values'!$A$4:$A$93,),)/100,INDEX($C$32:$C$42,MATCH($E270,$B$32:$B$42,),)))</f>
        <v>3.0605184209416901E-2</v>
      </c>
      <c r="P270" s="89" cm="1">
        <f t="array" ref="P270">IF(IFERROR(INDEX('ASTI values'!K$4:K$93,MATCH(Assumptions!$B270,'ASTI values'!$A$4:$A$93,),)/100,INDEX($C$32:$C$42,MATCH($E270,$B$32:$B$42,),))=0,MAX($G270:O270),IFERROR(INDEX('ASTI values'!K$4:K$93,MATCH(Assumptions!$B270,'ASTI values'!$A$4:$A$93,),)/100,INDEX($C$32:$C$42,MATCH($E270,$B$32:$B$42,),)))</f>
        <v>3.0605184209416901E-2</v>
      </c>
    </row>
    <row r="271" spans="2:16" x14ac:dyDescent="0.35">
      <c r="B271" s="12" t="s">
        <v>451</v>
      </c>
      <c r="C271" t="s">
        <v>452</v>
      </c>
      <c r="D271" t="s">
        <v>374</v>
      </c>
      <c r="E271" t="s">
        <v>375</v>
      </c>
      <c r="F271" t="s">
        <v>374</v>
      </c>
      <c r="G271" s="88" cm="1">
        <f t="array" ref="G271">IFERROR(INDEX('ASTI values'!B$4:B$93,MATCH(Assumptions!$B271,'ASTI values'!$A$4:$A$93,),)/100,INDEX($C$32:$C$42,MATCH($E271,$B$32:$B$42,),))</f>
        <v>9.8999999999999991E-3</v>
      </c>
      <c r="H271" s="88" cm="1">
        <f t="array" ref="H271">IFERROR(INDEX('ASTI values'!C$4:C$93,MATCH(Assumptions!$B271,'ASTI values'!$A$4:$A$93,),)/100,INDEX($C$32:$C$42,MATCH($E271,$B$32:$B$42,),))</f>
        <v>9.8999999999999991E-3</v>
      </c>
      <c r="I271" s="88" cm="1">
        <f t="array" ref="I271">IFERROR(INDEX('ASTI values'!D$4:D$93,MATCH(Assumptions!$B271,'ASTI values'!$A$4:$A$93,),)/100,INDEX($C$32:$C$42,MATCH($E271,$B$32:$B$42,),))</f>
        <v>9.8999999999999991E-3</v>
      </c>
      <c r="J271" s="88" cm="1">
        <f t="array" ref="J271">IFERROR(INDEX('ASTI values'!E$4:E$93,MATCH(Assumptions!$B271,'ASTI values'!$A$4:$A$93,),)/100,INDEX($C$32:$C$42,MATCH($E271,$B$32:$B$42,),))</f>
        <v>9.8999999999999991E-3</v>
      </c>
      <c r="K271" s="88" cm="1">
        <f t="array" ref="K271">IFERROR(INDEX('ASTI values'!F$4:F$93,MATCH(Assumptions!$B271,'ASTI values'!$A$4:$A$93,),)/100,INDEX($C$32:$C$42,MATCH($E271,$B$32:$B$42,),))</f>
        <v>9.8999999999999991E-3</v>
      </c>
      <c r="L271" s="88" cm="1">
        <f t="array" ref="L271">IFERROR(INDEX('ASTI values'!G$4:G$93,MATCH(Assumptions!$B271,'ASTI values'!$A$4:$A$93,),)/100,INDEX($C$32:$C$42,MATCH($E271,$B$32:$B$42,),))</f>
        <v>9.8999999999999991E-3</v>
      </c>
      <c r="M271" s="88" cm="1">
        <f t="array" ref="M271">IFERROR(INDEX('ASTI values'!H$4:H$93,MATCH(Assumptions!$B271,'ASTI values'!$A$4:$A$93,),)/100,INDEX($C$32:$C$42,MATCH($E271,$B$32:$B$42,),))</f>
        <v>9.8999999999999991E-3</v>
      </c>
      <c r="N271" s="88" cm="1">
        <f t="array" ref="N271">IFERROR(INDEX('ASTI values'!I$4:I$93,MATCH(Assumptions!$B271,'ASTI values'!$A$4:$A$93,),)/100,INDEX($C$32:$C$42,MATCH($E271,$B$32:$B$42,),))</f>
        <v>9.8999999999999991E-3</v>
      </c>
      <c r="O271" s="88" cm="1">
        <f t="array" ref="O271">IFERROR(INDEX('ASTI values'!J$4:J$93,MATCH(Assumptions!$B271,'ASTI values'!$A$4:$A$93,),)/100,INDEX($C$32:$C$42,MATCH($E271,$B$32:$B$42,),))</f>
        <v>9.8999999999999991E-3</v>
      </c>
      <c r="P271" s="88" cm="1">
        <f t="array" ref="P271">IFERROR(INDEX('ASTI values'!K$4:K$93,MATCH(Assumptions!$B271,'ASTI values'!$A$4:$A$93,),)/100,INDEX($C$32:$C$42,MATCH($E271,$B$32:$B$42,),))</f>
        <v>9.8999999999999991E-3</v>
      </c>
    </row>
    <row r="272" spans="2:16" x14ac:dyDescent="0.35">
      <c r="B272" s="12" t="s">
        <v>453</v>
      </c>
      <c r="C272" t="s">
        <v>454</v>
      </c>
      <c r="D272" t="s">
        <v>385</v>
      </c>
      <c r="E272" t="s">
        <v>26</v>
      </c>
      <c r="F272" t="s">
        <v>369</v>
      </c>
      <c r="G272" s="88" cm="1">
        <f t="array" ref="G272">IFERROR(INDEX('ASTI values'!B$4:B$93,MATCH(Assumptions!$B272,'ASTI values'!$A$4:$A$93,),)/100,INDEX($C$32:$C$42,MATCH($E272,$B$32:$B$42,),))</f>
        <v>4.0000000000000001E-3</v>
      </c>
      <c r="H272" s="88" cm="1">
        <f t="array" ref="H272">IFERROR(INDEX('ASTI values'!C$4:C$93,MATCH(Assumptions!$B272,'ASTI values'!$A$4:$A$93,),)/100,INDEX($C$32:$C$42,MATCH($E272,$B$32:$B$42,),))</f>
        <v>4.0000000000000001E-3</v>
      </c>
      <c r="I272" s="88" cm="1">
        <f t="array" ref="I272">IFERROR(INDEX('ASTI values'!D$4:D$93,MATCH(Assumptions!$B272,'ASTI values'!$A$4:$A$93,),)/100,INDEX($C$32:$C$42,MATCH($E272,$B$32:$B$42,),))</f>
        <v>4.0000000000000001E-3</v>
      </c>
      <c r="J272" s="88" cm="1">
        <f t="array" ref="J272">IFERROR(INDEX('ASTI values'!E$4:E$93,MATCH(Assumptions!$B272,'ASTI values'!$A$4:$A$93,),)/100,INDEX($C$32:$C$42,MATCH($E272,$B$32:$B$42,),))</f>
        <v>4.0000000000000001E-3</v>
      </c>
      <c r="K272" s="88" cm="1">
        <f t="array" ref="K272">IFERROR(INDEX('ASTI values'!F$4:F$93,MATCH(Assumptions!$B272,'ASTI values'!$A$4:$A$93,),)/100,INDEX($C$32:$C$42,MATCH($E272,$B$32:$B$42,),))</f>
        <v>4.0000000000000001E-3</v>
      </c>
      <c r="L272" s="88" cm="1">
        <f t="array" ref="L272">IFERROR(INDEX('ASTI values'!G$4:G$93,MATCH(Assumptions!$B272,'ASTI values'!$A$4:$A$93,),)/100,INDEX($C$32:$C$42,MATCH($E272,$B$32:$B$42,),))</f>
        <v>4.0000000000000001E-3</v>
      </c>
      <c r="M272" s="88" cm="1">
        <f t="array" ref="M272">IFERROR(INDEX('ASTI values'!H$4:H$93,MATCH(Assumptions!$B272,'ASTI values'!$A$4:$A$93,),)/100,INDEX($C$32:$C$42,MATCH($E272,$B$32:$B$42,),))</f>
        <v>4.0000000000000001E-3</v>
      </c>
      <c r="N272" s="88" cm="1">
        <f t="array" ref="N272">IFERROR(INDEX('ASTI values'!I$4:I$93,MATCH(Assumptions!$B272,'ASTI values'!$A$4:$A$93,),)/100,INDEX($C$32:$C$42,MATCH($E272,$B$32:$B$42,),))</f>
        <v>4.0000000000000001E-3</v>
      </c>
      <c r="O272" s="88" cm="1">
        <f t="array" ref="O272">IFERROR(INDEX('ASTI values'!J$4:J$93,MATCH(Assumptions!$B272,'ASTI values'!$A$4:$A$93,),)/100,INDEX($C$32:$C$42,MATCH($E272,$B$32:$B$42,),))</f>
        <v>4.0000000000000001E-3</v>
      </c>
      <c r="P272" s="88" cm="1">
        <f t="array" ref="P272">IFERROR(INDEX('ASTI values'!K$4:K$93,MATCH(Assumptions!$B272,'ASTI values'!$A$4:$A$93,),)/100,INDEX($C$32:$C$42,MATCH($E272,$B$32:$B$42,),))</f>
        <v>4.0000000000000001E-3</v>
      </c>
    </row>
    <row r="273" spans="2:16" x14ac:dyDescent="0.35">
      <c r="B273" t="s">
        <v>301</v>
      </c>
      <c r="C273" t="s">
        <v>302</v>
      </c>
      <c r="D273" t="s">
        <v>366</v>
      </c>
      <c r="E273" t="s">
        <v>366</v>
      </c>
      <c r="F273" t="s">
        <v>367</v>
      </c>
      <c r="G273" s="88" cm="1">
        <f t="array" ref="G273">IFERROR(INDEX('ASTI values'!B$4:B$93,MATCH(Assumptions!$B273,'ASTI values'!$A$4:$A$93,),)/100,INDEX($C$32:$C$42,MATCH($E273,$B$32:$B$42,),))</f>
        <v>4.8293302268777203E-3</v>
      </c>
      <c r="H273" s="88" cm="1">
        <f t="array" ref="H273">IFERROR(INDEX('ASTI values'!C$4:C$93,MATCH(Assumptions!$B273,'ASTI values'!$A$4:$A$93,),)/100,INDEX($C$32:$C$42,MATCH($E273,$B$32:$B$42,),))</f>
        <v>4.69770961597953E-3</v>
      </c>
      <c r="I273" s="88" cm="1">
        <f t="array" ref="I273">IFERROR(INDEX('ASTI values'!D$4:D$93,MATCH(Assumptions!$B273,'ASTI values'!$A$4:$A$93,),)/100,INDEX($C$32:$C$42,MATCH($E273,$B$32:$B$42,),))</f>
        <v>5.1476046571553406E-3</v>
      </c>
      <c r="J273" s="88" cm="1">
        <f t="array" ref="J273">IFERROR(INDEX('ASTI values'!E$4:E$93,MATCH(Assumptions!$B273,'ASTI values'!$A$4:$A$93,),)/100,INDEX($C$32:$C$42,MATCH($E273,$B$32:$B$42,),))</f>
        <v>4.92306564247954E-3</v>
      </c>
      <c r="K273" s="88" cm="1">
        <f t="array" ref="K273">IFERROR(INDEX('ASTI values'!F$4:F$93,MATCH(Assumptions!$B273,'ASTI values'!$A$4:$A$93,),)/100,INDEX($C$32:$C$42,MATCH($E273,$B$32:$B$42,),))</f>
        <v>5.0352071853721403E-3</v>
      </c>
      <c r="L273" s="88" cm="1">
        <f t="array" ref="L273">IFERROR(INDEX('ASTI values'!G$4:G$93,MATCH(Assumptions!$B273,'ASTI values'!$A$4:$A$93,),)/100,INDEX($C$32:$C$42,MATCH($E273,$B$32:$B$42,),))</f>
        <v>5.05915184407433E-3</v>
      </c>
      <c r="M273" s="88" cm="1">
        <f t="array" ref="M273">IFERROR(INDEX('ASTI values'!H$4:H$93,MATCH(Assumptions!$B273,'ASTI values'!$A$4:$A$93,),)/100,INDEX($C$32:$C$42,MATCH($E273,$B$32:$B$42,),))</f>
        <v>6.1671566257361496E-3</v>
      </c>
      <c r="N273" s="89" cm="1">
        <f t="array" ref="N273">IF(IFERROR(INDEX('ASTI values'!I$4:I$93,MATCH(Assumptions!$B273,'ASTI values'!$A$4:$A$93,),)/100,INDEX($C$32:$C$42,MATCH($E273,$B$32:$B$42,),))=0,MAX($G273:M273),IFERROR(INDEX('ASTI values'!I$4:I$93,MATCH(Assumptions!$B273,'ASTI values'!$A$4:$A$93,),)/100,INDEX($C$32:$C$42,MATCH($E273,$B$32:$B$42,),)))</f>
        <v>6.1671566257361496E-3</v>
      </c>
      <c r="O273" s="89" cm="1">
        <f t="array" ref="O273">IF(IFERROR(INDEX('ASTI values'!J$4:J$93,MATCH(Assumptions!$B273,'ASTI values'!$A$4:$A$93,),)/100,INDEX($C$32:$C$42,MATCH($E273,$B$32:$B$42,),))=0,MAX($G273:N273),IFERROR(INDEX('ASTI values'!J$4:J$93,MATCH(Assumptions!$B273,'ASTI values'!$A$4:$A$93,),)/100,INDEX($C$32:$C$42,MATCH($E273,$B$32:$B$42,),)))</f>
        <v>6.1671566257361496E-3</v>
      </c>
      <c r="P273" s="89" cm="1">
        <f t="array" ref="P273">IF(IFERROR(INDEX('ASTI values'!K$4:K$93,MATCH(Assumptions!$B273,'ASTI values'!$A$4:$A$93,),)/100,INDEX($C$32:$C$42,MATCH($E273,$B$32:$B$42,),))=0,MAX($G273:O273),IFERROR(INDEX('ASTI values'!K$4:K$93,MATCH(Assumptions!$B273,'ASTI values'!$A$4:$A$93,),)/100,INDEX($C$32:$C$42,MATCH($E273,$B$32:$B$42,),)))</f>
        <v>6.1671566257361496E-3</v>
      </c>
    </row>
    <row r="274" spans="2:16" x14ac:dyDescent="0.35">
      <c r="B274" s="12" t="s">
        <v>455</v>
      </c>
      <c r="C274" t="s">
        <v>456</v>
      </c>
      <c r="D274" t="s">
        <v>376</v>
      </c>
      <c r="E274" t="s">
        <v>376</v>
      </c>
      <c r="F274" t="s">
        <v>367</v>
      </c>
      <c r="G274" s="88" cm="1">
        <f t="array" ref="G274">IFERROR(INDEX('ASTI values'!B$4:B$93,MATCH(Assumptions!$B274,'ASTI values'!$A$4:$A$93,),)/100,INDEX($C$32:$C$42,MATCH($E274,$B$32:$B$42,),))</f>
        <v>6.4000000000000003E-3</v>
      </c>
      <c r="H274" s="88" cm="1">
        <f t="array" ref="H274">IFERROR(INDEX('ASTI values'!C$4:C$93,MATCH(Assumptions!$B274,'ASTI values'!$A$4:$A$93,),)/100,INDEX($C$32:$C$42,MATCH($E274,$B$32:$B$42,),))</f>
        <v>6.4000000000000003E-3</v>
      </c>
      <c r="I274" s="88" cm="1">
        <f t="array" ref="I274">IFERROR(INDEX('ASTI values'!D$4:D$93,MATCH(Assumptions!$B274,'ASTI values'!$A$4:$A$93,),)/100,INDEX($C$32:$C$42,MATCH($E274,$B$32:$B$42,),))</f>
        <v>6.4000000000000003E-3</v>
      </c>
      <c r="J274" s="88" cm="1">
        <f t="array" ref="J274">IFERROR(INDEX('ASTI values'!E$4:E$93,MATCH(Assumptions!$B274,'ASTI values'!$A$4:$A$93,),)/100,INDEX($C$32:$C$42,MATCH($E274,$B$32:$B$42,),))</f>
        <v>6.4000000000000003E-3</v>
      </c>
      <c r="K274" s="88" cm="1">
        <f t="array" ref="K274">IFERROR(INDEX('ASTI values'!F$4:F$93,MATCH(Assumptions!$B274,'ASTI values'!$A$4:$A$93,),)/100,INDEX($C$32:$C$42,MATCH($E274,$B$32:$B$42,),))</f>
        <v>6.4000000000000003E-3</v>
      </c>
      <c r="L274" s="88" cm="1">
        <f t="array" ref="L274">IFERROR(INDEX('ASTI values'!G$4:G$93,MATCH(Assumptions!$B274,'ASTI values'!$A$4:$A$93,),)/100,INDEX($C$32:$C$42,MATCH($E274,$B$32:$B$42,),))</f>
        <v>6.4000000000000003E-3</v>
      </c>
      <c r="M274" s="88" cm="1">
        <f t="array" ref="M274">IFERROR(INDEX('ASTI values'!H$4:H$93,MATCH(Assumptions!$B274,'ASTI values'!$A$4:$A$93,),)/100,INDEX($C$32:$C$42,MATCH($E274,$B$32:$B$42,),))</f>
        <v>6.4000000000000003E-3</v>
      </c>
      <c r="N274" s="88" cm="1">
        <f t="array" ref="N274">IFERROR(INDEX('ASTI values'!I$4:I$93,MATCH(Assumptions!$B274,'ASTI values'!$A$4:$A$93,),)/100,INDEX($C$32:$C$42,MATCH($E274,$B$32:$B$42,),))</f>
        <v>6.4000000000000003E-3</v>
      </c>
      <c r="O274" s="88" cm="1">
        <f t="array" ref="O274">IFERROR(INDEX('ASTI values'!J$4:J$93,MATCH(Assumptions!$B274,'ASTI values'!$A$4:$A$93,),)/100,INDEX($C$32:$C$42,MATCH($E274,$B$32:$B$42,),))</f>
        <v>6.4000000000000003E-3</v>
      </c>
      <c r="P274" s="88" cm="1">
        <f t="array" ref="P274">IFERROR(INDEX('ASTI values'!K$4:K$93,MATCH(Assumptions!$B274,'ASTI values'!$A$4:$A$93,),)/100,INDEX($C$32:$C$42,MATCH($E274,$B$32:$B$42,),))</f>
        <v>6.4000000000000003E-3</v>
      </c>
    </row>
    <row r="275" spans="2:16" x14ac:dyDescent="0.35">
      <c r="B275" s="12" t="s">
        <v>303</v>
      </c>
      <c r="C275" t="s">
        <v>304</v>
      </c>
      <c r="D275" t="s">
        <v>368</v>
      </c>
      <c r="E275" t="s">
        <v>368</v>
      </c>
      <c r="F275" t="s">
        <v>369</v>
      </c>
      <c r="G275" s="88" cm="1">
        <f t="array" ref="G275">IFERROR(INDEX('ASTI values'!B$4:B$93,MATCH(Assumptions!$B275,'ASTI values'!$A$4:$A$93,),)/100,INDEX($C$32:$C$42,MATCH($E275,$B$32:$B$42,),))</f>
        <v>2.25876559953331E-3</v>
      </c>
      <c r="H275" s="88" cm="1">
        <f t="array" ref="H275">IFERROR(INDEX('ASTI values'!C$4:C$93,MATCH(Assumptions!$B275,'ASTI values'!$A$4:$A$93,),)/100,INDEX($C$32:$C$42,MATCH($E275,$B$32:$B$42,),))</f>
        <v>1.7911750248937399E-3</v>
      </c>
      <c r="I275" s="88" cm="1">
        <f t="array" ref="I275">IFERROR(INDEX('ASTI values'!D$4:D$93,MATCH(Assumptions!$B275,'ASTI values'!$A$4:$A$93,),)/100,INDEX($C$32:$C$42,MATCH($E275,$B$32:$B$42,),))</f>
        <v>1.4320124762476599E-3</v>
      </c>
      <c r="J275" s="89" cm="1">
        <f t="array" ref="J275">IF(IFERROR(INDEX('ASTI values'!E$4:E$93,MATCH(Assumptions!$B275,'ASTI values'!$A$4:$A$93,),)/100,INDEX($C$32:$C$42,MATCH($E275,$B$32:$B$42,),))=0,MAX($G275:I275),IFERROR(INDEX('ASTI values'!E$4:E$93,MATCH(Assumptions!$B275,'ASTI values'!$A$4:$A$93,),)/100,INDEX($C$32:$C$42,MATCH($E275,$B$32:$B$42,),)))</f>
        <v>2.25876559953331E-3</v>
      </c>
      <c r="K275" s="89" cm="1">
        <f t="array" ref="K275">IF(IFERROR(INDEX('ASTI values'!F$4:F$93,MATCH(Assumptions!$B275,'ASTI values'!$A$4:$A$93,),)/100,INDEX($C$32:$C$42,MATCH($E275,$B$32:$B$42,),))=0,MAX($G275:J275),IFERROR(INDEX('ASTI values'!F$4:F$93,MATCH(Assumptions!$B275,'ASTI values'!$A$4:$A$93,),)/100,INDEX($C$32:$C$42,MATCH($E275,$B$32:$B$42,),)))</f>
        <v>2.25876559953331E-3</v>
      </c>
      <c r="L275" s="89" cm="1">
        <f t="array" ref="L275">IF(IFERROR(INDEX('ASTI values'!G$4:G$93,MATCH(Assumptions!$B275,'ASTI values'!$A$4:$A$93,),)/100,INDEX($C$32:$C$42,MATCH($E275,$B$32:$B$42,),))=0,MAX($G275:K275),IFERROR(INDEX('ASTI values'!G$4:G$93,MATCH(Assumptions!$B275,'ASTI values'!$A$4:$A$93,),)/100,INDEX($C$32:$C$42,MATCH($E275,$B$32:$B$42,),)))</f>
        <v>2.25876559953331E-3</v>
      </c>
      <c r="M275" s="89" cm="1">
        <f t="array" ref="M275">IF(IFERROR(INDEX('ASTI values'!H$4:H$93,MATCH(Assumptions!$B275,'ASTI values'!$A$4:$A$93,),)/100,INDEX($C$32:$C$42,MATCH($E275,$B$32:$B$42,),))=0,MAX($G275:L275),IFERROR(INDEX('ASTI values'!H$4:H$93,MATCH(Assumptions!$B275,'ASTI values'!$A$4:$A$93,),)/100,INDEX($C$32:$C$42,MATCH($E275,$B$32:$B$42,),)))</f>
        <v>2.25876559953331E-3</v>
      </c>
      <c r="N275" s="89" cm="1">
        <f t="array" ref="N275">IF(IFERROR(INDEX('ASTI values'!I$4:I$93,MATCH(Assumptions!$B275,'ASTI values'!$A$4:$A$93,),)/100,INDEX($C$32:$C$42,MATCH($E275,$B$32:$B$42,),))=0,MAX($G275:M275),IFERROR(INDEX('ASTI values'!I$4:I$93,MATCH(Assumptions!$B275,'ASTI values'!$A$4:$A$93,),)/100,INDEX($C$32:$C$42,MATCH($E275,$B$32:$B$42,),)))</f>
        <v>2.25876559953331E-3</v>
      </c>
      <c r="O275" s="89" cm="1">
        <f t="array" ref="O275">IF(IFERROR(INDEX('ASTI values'!J$4:J$93,MATCH(Assumptions!$B275,'ASTI values'!$A$4:$A$93,),)/100,INDEX($C$32:$C$42,MATCH($E275,$B$32:$B$42,),))=0,MAX($G275:N275),IFERROR(INDEX('ASTI values'!J$4:J$93,MATCH(Assumptions!$B275,'ASTI values'!$A$4:$A$93,),)/100,INDEX($C$32:$C$42,MATCH($E275,$B$32:$B$42,),)))</f>
        <v>2.25876559953331E-3</v>
      </c>
      <c r="P275" s="89" cm="1">
        <f t="array" ref="P275">IF(IFERROR(INDEX('ASTI values'!K$4:K$93,MATCH(Assumptions!$B275,'ASTI values'!$A$4:$A$93,),)/100,INDEX($C$32:$C$42,MATCH($E275,$B$32:$B$42,),))=0,MAX($G275:O275),IFERROR(INDEX('ASTI values'!K$4:K$93,MATCH(Assumptions!$B275,'ASTI values'!$A$4:$A$93,),)/100,INDEX($C$32:$C$42,MATCH($E275,$B$32:$B$42,),)))</f>
        <v>2.25876559953331E-3</v>
      </c>
    </row>
    <row r="276" spans="2:16" x14ac:dyDescent="0.35">
      <c r="B276" s="12" t="s">
        <v>305</v>
      </c>
      <c r="C276" t="s">
        <v>306</v>
      </c>
      <c r="D276" t="s">
        <v>374</v>
      </c>
      <c r="E276" t="s">
        <v>375</v>
      </c>
      <c r="F276" t="s">
        <v>374</v>
      </c>
      <c r="G276" s="88" cm="1">
        <f t="array" ref="G276">IFERROR(INDEX('ASTI values'!B$4:B$93,MATCH(Assumptions!$B276,'ASTI values'!$A$4:$A$93,),)/100,INDEX($C$32:$C$42,MATCH($E276,$B$32:$B$42,),))</f>
        <v>9.8999999999999991E-3</v>
      </c>
      <c r="H276" s="88" cm="1">
        <f t="array" ref="H276">IFERROR(INDEX('ASTI values'!C$4:C$93,MATCH(Assumptions!$B276,'ASTI values'!$A$4:$A$93,),)/100,INDEX($C$32:$C$42,MATCH($E276,$B$32:$B$42,),))</f>
        <v>9.8999999999999991E-3</v>
      </c>
      <c r="I276" s="88" cm="1">
        <f t="array" ref="I276">IFERROR(INDEX('ASTI values'!D$4:D$93,MATCH(Assumptions!$B276,'ASTI values'!$A$4:$A$93,),)/100,INDEX($C$32:$C$42,MATCH($E276,$B$32:$B$42,),))</f>
        <v>9.8999999999999991E-3</v>
      </c>
      <c r="J276" s="88" cm="1">
        <f t="array" ref="J276">IFERROR(INDEX('ASTI values'!E$4:E$93,MATCH(Assumptions!$B276,'ASTI values'!$A$4:$A$93,),)/100,INDEX($C$32:$C$42,MATCH($E276,$B$32:$B$42,),))</f>
        <v>9.8999999999999991E-3</v>
      </c>
      <c r="K276" s="88" cm="1">
        <f t="array" ref="K276">IFERROR(INDEX('ASTI values'!F$4:F$93,MATCH(Assumptions!$B276,'ASTI values'!$A$4:$A$93,),)/100,INDEX($C$32:$C$42,MATCH($E276,$B$32:$B$42,),))</f>
        <v>9.8999999999999991E-3</v>
      </c>
      <c r="L276" s="88" cm="1">
        <f t="array" ref="L276">IFERROR(INDEX('ASTI values'!G$4:G$93,MATCH(Assumptions!$B276,'ASTI values'!$A$4:$A$93,),)/100,INDEX($C$32:$C$42,MATCH($E276,$B$32:$B$42,),))</f>
        <v>9.8999999999999991E-3</v>
      </c>
      <c r="M276" s="88" cm="1">
        <f t="array" ref="M276">IFERROR(INDEX('ASTI values'!H$4:H$93,MATCH(Assumptions!$B276,'ASTI values'!$A$4:$A$93,),)/100,INDEX($C$32:$C$42,MATCH($E276,$B$32:$B$42,),))</f>
        <v>9.8999999999999991E-3</v>
      </c>
      <c r="N276" s="88" cm="1">
        <f t="array" ref="N276">IFERROR(INDEX('ASTI values'!I$4:I$93,MATCH(Assumptions!$B276,'ASTI values'!$A$4:$A$93,),)/100,INDEX($C$32:$C$42,MATCH($E276,$B$32:$B$42,),))</f>
        <v>9.8999999999999991E-3</v>
      </c>
      <c r="O276" s="88" cm="1">
        <f t="array" ref="O276">IFERROR(INDEX('ASTI values'!J$4:J$93,MATCH(Assumptions!$B276,'ASTI values'!$A$4:$A$93,),)/100,INDEX($C$32:$C$42,MATCH($E276,$B$32:$B$42,),))</f>
        <v>9.8999999999999991E-3</v>
      </c>
      <c r="P276" s="88" cm="1">
        <f t="array" ref="P276">IFERROR(INDEX('ASTI values'!K$4:K$93,MATCH(Assumptions!$B276,'ASTI values'!$A$4:$A$93,),)/100,INDEX($C$32:$C$42,MATCH($E276,$B$32:$B$42,),))</f>
        <v>9.8999999999999991E-3</v>
      </c>
    </row>
    <row r="277" spans="2:16" x14ac:dyDescent="0.35">
      <c r="B277" s="12" t="s">
        <v>457</v>
      </c>
      <c r="C277" t="s">
        <v>458</v>
      </c>
      <c r="D277" t="s">
        <v>376</v>
      </c>
      <c r="E277" t="s">
        <v>376</v>
      </c>
      <c r="F277" t="s">
        <v>367</v>
      </c>
      <c r="G277" s="88" cm="1">
        <f t="array" ref="G277">IFERROR(INDEX('ASTI values'!B$4:B$93,MATCH(Assumptions!$B277,'ASTI values'!$A$4:$A$93,),)/100,INDEX($C$32:$C$42,MATCH($E277,$B$32:$B$42,),))</f>
        <v>6.4000000000000003E-3</v>
      </c>
      <c r="H277" s="88" cm="1">
        <f t="array" ref="H277">IFERROR(INDEX('ASTI values'!C$4:C$93,MATCH(Assumptions!$B277,'ASTI values'!$A$4:$A$93,),)/100,INDEX($C$32:$C$42,MATCH($E277,$B$32:$B$42,),))</f>
        <v>6.4000000000000003E-3</v>
      </c>
      <c r="I277" s="88" cm="1">
        <f t="array" ref="I277">IFERROR(INDEX('ASTI values'!D$4:D$93,MATCH(Assumptions!$B277,'ASTI values'!$A$4:$A$93,),)/100,INDEX($C$32:$C$42,MATCH($E277,$B$32:$B$42,),))</f>
        <v>6.4000000000000003E-3</v>
      </c>
      <c r="J277" s="88" cm="1">
        <f t="array" ref="J277">IFERROR(INDEX('ASTI values'!E$4:E$93,MATCH(Assumptions!$B277,'ASTI values'!$A$4:$A$93,),)/100,INDEX($C$32:$C$42,MATCH($E277,$B$32:$B$42,),))</f>
        <v>6.4000000000000003E-3</v>
      </c>
      <c r="K277" s="88" cm="1">
        <f t="array" ref="K277">IFERROR(INDEX('ASTI values'!F$4:F$93,MATCH(Assumptions!$B277,'ASTI values'!$A$4:$A$93,),)/100,INDEX($C$32:$C$42,MATCH($E277,$B$32:$B$42,),))</f>
        <v>6.4000000000000003E-3</v>
      </c>
      <c r="L277" s="88" cm="1">
        <f t="array" ref="L277">IFERROR(INDEX('ASTI values'!G$4:G$93,MATCH(Assumptions!$B277,'ASTI values'!$A$4:$A$93,),)/100,INDEX($C$32:$C$42,MATCH($E277,$B$32:$B$42,),))</f>
        <v>6.4000000000000003E-3</v>
      </c>
      <c r="M277" s="88" cm="1">
        <f t="array" ref="M277">IFERROR(INDEX('ASTI values'!H$4:H$93,MATCH(Assumptions!$B277,'ASTI values'!$A$4:$A$93,),)/100,INDEX($C$32:$C$42,MATCH($E277,$B$32:$B$42,),))</f>
        <v>6.4000000000000003E-3</v>
      </c>
      <c r="N277" s="88" cm="1">
        <f t="array" ref="N277">IFERROR(INDEX('ASTI values'!I$4:I$93,MATCH(Assumptions!$B277,'ASTI values'!$A$4:$A$93,),)/100,INDEX($C$32:$C$42,MATCH($E277,$B$32:$B$42,),))</f>
        <v>6.4000000000000003E-3</v>
      </c>
      <c r="O277" s="88" cm="1">
        <f t="array" ref="O277">IFERROR(INDEX('ASTI values'!J$4:J$93,MATCH(Assumptions!$B277,'ASTI values'!$A$4:$A$93,),)/100,INDEX($C$32:$C$42,MATCH($E277,$B$32:$B$42,),))</f>
        <v>6.4000000000000003E-3</v>
      </c>
      <c r="P277" s="88" cm="1">
        <f t="array" ref="P277">IFERROR(INDEX('ASTI values'!K$4:K$93,MATCH(Assumptions!$B277,'ASTI values'!$A$4:$A$93,),)/100,INDEX($C$32:$C$42,MATCH($E277,$B$32:$B$42,),))</f>
        <v>6.4000000000000003E-3</v>
      </c>
    </row>
    <row r="278" spans="2:16" x14ac:dyDescent="0.35">
      <c r="B278" s="12" t="s">
        <v>311</v>
      </c>
      <c r="C278" t="s">
        <v>312</v>
      </c>
      <c r="D278" t="s">
        <v>420</v>
      </c>
      <c r="E278" t="s">
        <v>420</v>
      </c>
      <c r="F278" t="s">
        <v>367</v>
      </c>
      <c r="G278" s="88" cm="1">
        <f t="array" ref="G278">IFERROR(INDEX('ASTI values'!B$4:B$93,MATCH(Assumptions!$B278,'ASTI values'!$A$4:$A$93,),)/100,INDEX($C$32:$C$42,MATCH($E278,$B$32:$B$42,),))</f>
        <v>3.4999999999999996E-3</v>
      </c>
      <c r="H278" s="88" cm="1">
        <f t="array" ref="H278">IFERROR(INDEX('ASTI values'!C$4:C$93,MATCH(Assumptions!$B278,'ASTI values'!$A$4:$A$93,),)/100,INDEX($C$32:$C$42,MATCH($E278,$B$32:$B$42,),))</f>
        <v>3.4999999999999996E-3</v>
      </c>
      <c r="I278" s="88" cm="1">
        <f t="array" ref="I278">IFERROR(INDEX('ASTI values'!D$4:D$93,MATCH(Assumptions!$B278,'ASTI values'!$A$4:$A$93,),)/100,INDEX($C$32:$C$42,MATCH($E278,$B$32:$B$42,),))</f>
        <v>3.4999999999999996E-3</v>
      </c>
      <c r="J278" s="88" cm="1">
        <f t="array" ref="J278">IFERROR(INDEX('ASTI values'!E$4:E$93,MATCH(Assumptions!$B278,'ASTI values'!$A$4:$A$93,),)/100,INDEX($C$32:$C$42,MATCH($E278,$B$32:$B$42,),))</f>
        <v>3.4999999999999996E-3</v>
      </c>
      <c r="K278" s="88" cm="1">
        <f t="array" ref="K278">IFERROR(INDEX('ASTI values'!F$4:F$93,MATCH(Assumptions!$B278,'ASTI values'!$A$4:$A$93,),)/100,INDEX($C$32:$C$42,MATCH($E278,$B$32:$B$42,),))</f>
        <v>3.4999999999999996E-3</v>
      </c>
      <c r="L278" s="88" cm="1">
        <f t="array" ref="L278">IFERROR(INDEX('ASTI values'!G$4:G$93,MATCH(Assumptions!$B278,'ASTI values'!$A$4:$A$93,),)/100,INDEX($C$32:$C$42,MATCH($E278,$B$32:$B$42,),))</f>
        <v>3.4999999999999996E-3</v>
      </c>
      <c r="M278" s="88" cm="1">
        <f t="array" ref="M278">IFERROR(INDEX('ASTI values'!H$4:H$93,MATCH(Assumptions!$B278,'ASTI values'!$A$4:$A$93,),)/100,INDEX($C$32:$C$42,MATCH($E278,$B$32:$B$42,),))</f>
        <v>3.4999999999999996E-3</v>
      </c>
      <c r="N278" s="88" cm="1">
        <f t="array" ref="N278">IFERROR(INDEX('ASTI values'!I$4:I$93,MATCH(Assumptions!$B278,'ASTI values'!$A$4:$A$93,),)/100,INDEX($C$32:$C$42,MATCH($E278,$B$32:$B$42,),))</f>
        <v>3.4999999999999996E-3</v>
      </c>
      <c r="O278" s="88" cm="1">
        <f t="array" ref="O278">IFERROR(INDEX('ASTI values'!J$4:J$93,MATCH(Assumptions!$B278,'ASTI values'!$A$4:$A$93,),)/100,INDEX($C$32:$C$42,MATCH($E278,$B$32:$B$42,),))</f>
        <v>3.4999999999999996E-3</v>
      </c>
      <c r="P278" s="88" cm="1">
        <f t="array" ref="P278">IFERROR(INDEX('ASTI values'!K$4:K$93,MATCH(Assumptions!$B278,'ASTI values'!$A$4:$A$93,),)/100,INDEX($C$32:$C$42,MATCH($E278,$B$32:$B$42,),))</f>
        <v>3.4999999999999996E-3</v>
      </c>
    </row>
    <row r="279" spans="2:16" x14ac:dyDescent="0.35">
      <c r="B279" t="s">
        <v>313</v>
      </c>
      <c r="C279" t="s">
        <v>314</v>
      </c>
      <c r="D279" t="s">
        <v>388</v>
      </c>
      <c r="E279" t="s">
        <v>388</v>
      </c>
      <c r="F279" t="s">
        <v>367</v>
      </c>
      <c r="G279" s="88" cm="1">
        <f t="array" ref="G279">IFERROR(INDEX('ASTI values'!B$4:B$93,MATCH(Assumptions!$B279,'ASTI values'!$A$4:$A$93,),)/100,INDEX($C$32:$C$42,MATCH($E279,$B$32:$B$42,),))</f>
        <v>7.9374527323683892E-3</v>
      </c>
      <c r="H279" s="88" cm="1">
        <f t="array" ref="H279">IFERROR(INDEX('ASTI values'!C$4:C$93,MATCH(Assumptions!$B279,'ASTI values'!$A$4:$A$93,),)/100,INDEX($C$32:$C$42,MATCH($E279,$B$32:$B$42,),))</f>
        <v>6.3194132630010605E-3</v>
      </c>
      <c r="I279" s="89" cm="1">
        <f t="array" ref="I279">IF(IFERROR(INDEX('ASTI values'!D$4:D$93,MATCH(Assumptions!$B279,'ASTI values'!$A$4:$A$93,),)/100,INDEX($C$32:$C$42,MATCH($E279,$B$32:$B$42,),))=0,MAX($G279:H279),IFERROR(INDEX('ASTI values'!D$4:D$93,MATCH(Assumptions!$B279,'ASTI values'!$A$4:$A$93,),)/100,INDEX($C$32:$C$42,MATCH($E279,$B$32:$B$42,),)))</f>
        <v>7.9374527323683892E-3</v>
      </c>
      <c r="J279" s="88" cm="1">
        <f t="array" ref="J279">IFERROR(INDEX('ASTI values'!E$4:E$93,MATCH(Assumptions!$B279,'ASTI values'!$A$4:$A$93,),)/100,INDEX($C$32:$C$42,MATCH($E279,$B$32:$B$42,),))</f>
        <v>6.4083334761651199E-3</v>
      </c>
      <c r="K279" s="88" cm="1">
        <f t="array" ref="K279">IFERROR(INDEX('ASTI values'!F$4:F$93,MATCH(Assumptions!$B279,'ASTI values'!$A$4:$A$93,),)/100,INDEX($C$32:$C$42,MATCH($E279,$B$32:$B$42,),))</f>
        <v>7.0463222354045195E-3</v>
      </c>
      <c r="L279" s="88" cm="1">
        <f t="array" ref="L279">IFERROR(INDEX('ASTI values'!G$4:G$93,MATCH(Assumptions!$B279,'ASTI values'!$A$4:$A$93,),)/100,INDEX($C$32:$C$42,MATCH($E279,$B$32:$B$42,),))</f>
        <v>8.5434484789909011E-3</v>
      </c>
      <c r="M279" s="88" cm="1">
        <f t="array" ref="M279">IFERROR(INDEX('ASTI values'!H$4:H$93,MATCH(Assumptions!$B279,'ASTI values'!$A$4:$A$93,),)/100,INDEX($C$32:$C$42,MATCH($E279,$B$32:$B$42,),))</f>
        <v>8.6246772002476005E-3</v>
      </c>
      <c r="N279" s="88" cm="1">
        <f t="array" ref="N279">IFERROR(INDEX('ASTI values'!I$4:I$93,MATCH(Assumptions!$B279,'ASTI values'!$A$4:$A$93,),)/100,INDEX($C$32:$C$42,MATCH($E279,$B$32:$B$42,),))</f>
        <v>9.3960761980024805E-3</v>
      </c>
      <c r="O279" s="89" cm="1">
        <f t="array" ref="O279">IF(IFERROR(INDEX('ASTI values'!J$4:J$93,MATCH(Assumptions!$B279,'ASTI values'!$A$4:$A$93,),)/100,INDEX($C$32:$C$42,MATCH($E279,$B$32:$B$42,),))=0,MAX($G279:N279),IFERROR(INDEX('ASTI values'!J$4:J$93,MATCH(Assumptions!$B279,'ASTI values'!$A$4:$A$93,),)/100,INDEX($C$32:$C$42,MATCH($E279,$B$32:$B$42,),)))</f>
        <v>9.3960761980024805E-3</v>
      </c>
      <c r="P279" s="89" cm="1">
        <f t="array" ref="P279">IF(IFERROR(INDEX('ASTI values'!K$4:K$93,MATCH(Assumptions!$B279,'ASTI values'!$A$4:$A$93,),)/100,INDEX($C$32:$C$42,MATCH($E279,$B$32:$B$42,),))=0,MAX($G279:O279),IFERROR(INDEX('ASTI values'!K$4:K$93,MATCH(Assumptions!$B279,'ASTI values'!$A$4:$A$93,),)/100,INDEX($C$32:$C$42,MATCH($E279,$B$32:$B$42,),)))</f>
        <v>9.3960761980024805E-3</v>
      </c>
    </row>
    <row r="280" spans="2:16" x14ac:dyDescent="0.35">
      <c r="B280" t="s">
        <v>315</v>
      </c>
      <c r="C280" t="s">
        <v>316</v>
      </c>
      <c r="D280" t="s">
        <v>388</v>
      </c>
      <c r="E280" t="s">
        <v>388</v>
      </c>
      <c r="F280" t="s">
        <v>367</v>
      </c>
      <c r="G280" s="88" cm="1">
        <f t="array" ref="G280">IFERROR(INDEX('ASTI values'!B$4:B$93,MATCH(Assumptions!$B280,'ASTI values'!$A$4:$A$93,),)/100,INDEX($C$32:$C$42,MATCH($E280,$B$32:$B$42,),))</f>
        <v>3.4999999999999996E-3</v>
      </c>
      <c r="H280" s="88" cm="1">
        <f t="array" ref="H280">IFERROR(INDEX('ASTI values'!C$4:C$93,MATCH(Assumptions!$B280,'ASTI values'!$A$4:$A$93,),)/100,INDEX($C$32:$C$42,MATCH($E280,$B$32:$B$42,),))</f>
        <v>3.4999999999999996E-3</v>
      </c>
      <c r="I280" s="88" cm="1">
        <f t="array" ref="I280">IFERROR(INDEX('ASTI values'!D$4:D$93,MATCH(Assumptions!$B280,'ASTI values'!$A$4:$A$93,),)/100,INDEX($C$32:$C$42,MATCH($E280,$B$32:$B$42,),))</f>
        <v>3.4999999999999996E-3</v>
      </c>
      <c r="J280" s="88" cm="1">
        <f t="array" ref="J280">IFERROR(INDEX('ASTI values'!E$4:E$93,MATCH(Assumptions!$B280,'ASTI values'!$A$4:$A$93,),)/100,INDEX($C$32:$C$42,MATCH($E280,$B$32:$B$42,),))</f>
        <v>3.4999999999999996E-3</v>
      </c>
      <c r="K280" s="88" cm="1">
        <f t="array" ref="K280">IFERROR(INDEX('ASTI values'!F$4:F$93,MATCH(Assumptions!$B280,'ASTI values'!$A$4:$A$93,),)/100,INDEX($C$32:$C$42,MATCH($E280,$B$32:$B$42,),))</f>
        <v>3.4999999999999996E-3</v>
      </c>
      <c r="L280" s="88" cm="1">
        <f t="array" ref="L280">IFERROR(INDEX('ASTI values'!G$4:G$93,MATCH(Assumptions!$B280,'ASTI values'!$A$4:$A$93,),)/100,INDEX($C$32:$C$42,MATCH($E280,$B$32:$B$42,),))</f>
        <v>3.4999999999999996E-3</v>
      </c>
      <c r="M280" s="88" cm="1">
        <f t="array" ref="M280">IFERROR(INDEX('ASTI values'!H$4:H$93,MATCH(Assumptions!$B280,'ASTI values'!$A$4:$A$93,),)/100,INDEX($C$32:$C$42,MATCH($E280,$B$32:$B$42,),))</f>
        <v>3.4999999999999996E-3</v>
      </c>
      <c r="N280" s="88" cm="1">
        <f t="array" ref="N280">IFERROR(INDEX('ASTI values'!I$4:I$93,MATCH(Assumptions!$B280,'ASTI values'!$A$4:$A$93,),)/100,INDEX($C$32:$C$42,MATCH($E280,$B$32:$B$42,),))</f>
        <v>3.4999999999999996E-3</v>
      </c>
      <c r="O280" s="88" cm="1">
        <f t="array" ref="O280">IFERROR(INDEX('ASTI values'!J$4:J$93,MATCH(Assumptions!$B280,'ASTI values'!$A$4:$A$93,),)/100,INDEX($C$32:$C$42,MATCH($E280,$B$32:$B$42,),))</f>
        <v>3.4999999999999996E-3</v>
      </c>
      <c r="P280" s="88" cm="1">
        <f t="array" ref="P280">IFERROR(INDEX('ASTI values'!K$4:K$93,MATCH(Assumptions!$B280,'ASTI values'!$A$4:$A$93,),)/100,INDEX($C$32:$C$42,MATCH($E280,$B$32:$B$42,),))</f>
        <v>3.4999999999999996E-3</v>
      </c>
    </row>
    <row r="281" spans="2:16" x14ac:dyDescent="0.35">
      <c r="B281" s="12" t="s">
        <v>317</v>
      </c>
      <c r="C281" t="s">
        <v>318</v>
      </c>
      <c r="D281" t="s">
        <v>379</v>
      </c>
      <c r="E281" t="s">
        <v>26</v>
      </c>
      <c r="F281" t="s">
        <v>369</v>
      </c>
      <c r="G281" s="88" cm="1">
        <f t="array" ref="G281">IFERROR(INDEX('ASTI values'!B$4:B$93,MATCH(Assumptions!$B281,'ASTI values'!$A$4:$A$93,),)/100,INDEX($C$32:$C$42,MATCH($E281,$B$32:$B$42,),))</f>
        <v>4.0312530684862204E-3</v>
      </c>
      <c r="H281" s="88" cm="1">
        <f t="array" ref="H281">IFERROR(INDEX('ASTI values'!C$4:C$93,MATCH(Assumptions!$B281,'ASTI values'!$A$4:$A$93,),)/100,INDEX($C$32:$C$42,MATCH($E281,$B$32:$B$42,),))</f>
        <v>3.9505640785214699E-3</v>
      </c>
      <c r="I281" s="88" cm="1">
        <f t="array" ref="I281">IFERROR(INDEX('ASTI values'!D$4:D$93,MATCH(Assumptions!$B281,'ASTI values'!$A$4:$A$93,),)/100,INDEX($C$32:$C$42,MATCH($E281,$B$32:$B$42,),))</f>
        <v>1.76313275977099E-3</v>
      </c>
      <c r="J281" s="88" cm="1">
        <f t="array" ref="J281">IFERROR(INDEX('ASTI values'!E$4:E$93,MATCH(Assumptions!$B281,'ASTI values'!$A$4:$A$93,),)/100,INDEX($C$32:$C$42,MATCH($E281,$B$32:$B$42,),))</f>
        <v>1.6161103494580699E-3</v>
      </c>
      <c r="K281" s="88" cm="1">
        <f t="array" ref="K281">IFERROR(INDEX('ASTI values'!F$4:F$93,MATCH(Assumptions!$B281,'ASTI values'!$A$4:$A$93,),)/100,INDEX($C$32:$C$42,MATCH($E281,$B$32:$B$42,),))</f>
        <v>1.7215921821342002E-3</v>
      </c>
      <c r="L281" s="88" cm="1">
        <f t="array" ref="L281">IFERROR(INDEX('ASTI values'!G$4:G$93,MATCH(Assumptions!$B281,'ASTI values'!$A$4:$A$93,),)/100,INDEX($C$32:$C$42,MATCH($E281,$B$32:$B$42,),))</f>
        <v>2.1125756351630101E-3</v>
      </c>
      <c r="M281" s="88" cm="1">
        <f t="array" ref="M281">IFERROR(INDEX('ASTI values'!H$4:H$93,MATCH(Assumptions!$B281,'ASTI values'!$A$4:$A$93,),)/100,INDEX($C$32:$C$42,MATCH($E281,$B$32:$B$42,),))</f>
        <v>1.99670502262177E-3</v>
      </c>
      <c r="N281" s="89" cm="1">
        <f t="array" ref="N281">IF(IFERROR(INDEX('ASTI values'!I$4:I$93,MATCH(Assumptions!$B281,'ASTI values'!$A$4:$A$93,),)/100,INDEX($C$32:$C$42,MATCH($E281,$B$32:$B$42,),))=0,MAX($G281:M281),IFERROR(INDEX('ASTI values'!I$4:I$93,MATCH(Assumptions!$B281,'ASTI values'!$A$4:$A$93,),)/100,INDEX($C$32:$C$42,MATCH($E281,$B$32:$B$42,),)))</f>
        <v>4.0312530684862204E-3</v>
      </c>
      <c r="O281" s="89" cm="1">
        <f t="array" ref="O281">IF(IFERROR(INDEX('ASTI values'!J$4:J$93,MATCH(Assumptions!$B281,'ASTI values'!$A$4:$A$93,),)/100,INDEX($C$32:$C$42,MATCH($E281,$B$32:$B$42,),))=0,MAX($G281:N281),IFERROR(INDEX('ASTI values'!J$4:J$93,MATCH(Assumptions!$B281,'ASTI values'!$A$4:$A$93,),)/100,INDEX($C$32:$C$42,MATCH($E281,$B$32:$B$42,),)))</f>
        <v>4.0312530684862204E-3</v>
      </c>
      <c r="P281" s="89" cm="1">
        <f t="array" ref="P281">IF(IFERROR(INDEX('ASTI values'!K$4:K$93,MATCH(Assumptions!$B281,'ASTI values'!$A$4:$A$93,),)/100,INDEX($C$32:$C$42,MATCH($E281,$B$32:$B$42,),))=0,MAX($G281:O281),IFERROR(INDEX('ASTI values'!K$4:K$93,MATCH(Assumptions!$B281,'ASTI values'!$A$4:$A$93,),)/100,INDEX($C$32:$C$42,MATCH($E281,$B$32:$B$42,),)))</f>
        <v>4.0312530684862204E-3</v>
      </c>
    </row>
    <row r="282" spans="2:16" x14ac:dyDescent="0.35">
      <c r="B282" s="12" t="s">
        <v>459</v>
      </c>
      <c r="C282" t="s">
        <v>460</v>
      </c>
      <c r="D282" t="s">
        <v>371</v>
      </c>
      <c r="E282" t="s">
        <v>371</v>
      </c>
      <c r="F282" t="s">
        <v>372</v>
      </c>
      <c r="G282" s="88" cm="1">
        <f t="array" ref="G282">IFERROR(INDEX('ASTI values'!B$4:B$93,MATCH(Assumptions!$B282,'ASTI values'!$A$4:$A$93,),)/100,INDEX($C$32:$C$42,MATCH($E282,$B$32:$B$42,),))</f>
        <v>3.4999999999999996E-3</v>
      </c>
      <c r="H282" s="88" cm="1">
        <f t="array" ref="H282">IFERROR(INDEX('ASTI values'!C$4:C$93,MATCH(Assumptions!$B282,'ASTI values'!$A$4:$A$93,),)/100,INDEX($C$32:$C$42,MATCH($E282,$B$32:$B$42,),))</f>
        <v>3.4999999999999996E-3</v>
      </c>
      <c r="I282" s="88" cm="1">
        <f t="array" ref="I282">IFERROR(INDEX('ASTI values'!D$4:D$93,MATCH(Assumptions!$B282,'ASTI values'!$A$4:$A$93,),)/100,INDEX($C$32:$C$42,MATCH($E282,$B$32:$B$42,),))</f>
        <v>3.4999999999999996E-3</v>
      </c>
      <c r="J282" s="88" cm="1">
        <f t="array" ref="J282">IFERROR(INDEX('ASTI values'!E$4:E$93,MATCH(Assumptions!$B282,'ASTI values'!$A$4:$A$93,),)/100,INDEX($C$32:$C$42,MATCH($E282,$B$32:$B$42,),))</f>
        <v>3.4999999999999996E-3</v>
      </c>
      <c r="K282" s="88" cm="1">
        <f t="array" ref="K282">IFERROR(INDEX('ASTI values'!F$4:F$93,MATCH(Assumptions!$B282,'ASTI values'!$A$4:$A$93,),)/100,INDEX($C$32:$C$42,MATCH($E282,$B$32:$B$42,),))</f>
        <v>3.4999999999999996E-3</v>
      </c>
      <c r="L282" s="88" cm="1">
        <f t="array" ref="L282">IFERROR(INDEX('ASTI values'!G$4:G$93,MATCH(Assumptions!$B282,'ASTI values'!$A$4:$A$93,),)/100,INDEX($C$32:$C$42,MATCH($E282,$B$32:$B$42,),))</f>
        <v>3.4999999999999996E-3</v>
      </c>
      <c r="M282" s="88" cm="1">
        <f t="array" ref="M282">IFERROR(INDEX('ASTI values'!H$4:H$93,MATCH(Assumptions!$B282,'ASTI values'!$A$4:$A$93,),)/100,INDEX($C$32:$C$42,MATCH($E282,$B$32:$B$42,),))</f>
        <v>3.4999999999999996E-3</v>
      </c>
      <c r="N282" s="88" cm="1">
        <f t="array" ref="N282">IFERROR(INDEX('ASTI values'!I$4:I$93,MATCH(Assumptions!$B282,'ASTI values'!$A$4:$A$93,),)/100,INDEX($C$32:$C$42,MATCH($E282,$B$32:$B$42,),))</f>
        <v>3.4999999999999996E-3</v>
      </c>
      <c r="O282" s="88" cm="1">
        <f t="array" ref="O282">IFERROR(INDEX('ASTI values'!J$4:J$93,MATCH(Assumptions!$B282,'ASTI values'!$A$4:$A$93,),)/100,INDEX($C$32:$C$42,MATCH($E282,$B$32:$B$42,),))</f>
        <v>3.4999999999999996E-3</v>
      </c>
      <c r="P282" s="88" cm="1">
        <f t="array" ref="P282">IFERROR(INDEX('ASTI values'!K$4:K$93,MATCH(Assumptions!$B282,'ASTI values'!$A$4:$A$93,),)/100,INDEX($C$32:$C$42,MATCH($E282,$B$32:$B$42,),))</f>
        <v>3.4999999999999996E-3</v>
      </c>
    </row>
    <row r="283" spans="2:16" x14ac:dyDescent="0.35">
      <c r="B283" s="12" t="s">
        <v>319</v>
      </c>
      <c r="C283" t="s">
        <v>320</v>
      </c>
      <c r="D283" t="s">
        <v>371</v>
      </c>
      <c r="E283" t="s">
        <v>371</v>
      </c>
      <c r="F283" t="s">
        <v>372</v>
      </c>
      <c r="G283" s="88" cm="1">
        <f t="array" ref="G283">IFERROR(INDEX('ASTI values'!B$4:B$93,MATCH(Assumptions!$B283,'ASTI values'!$A$4:$A$93,),)/100,INDEX($C$32:$C$42,MATCH($E283,$B$32:$B$42,),))</f>
        <v>3.4999999999999996E-3</v>
      </c>
      <c r="H283" s="88" cm="1">
        <f t="array" ref="H283">IFERROR(INDEX('ASTI values'!C$4:C$93,MATCH(Assumptions!$B283,'ASTI values'!$A$4:$A$93,),)/100,INDEX($C$32:$C$42,MATCH($E283,$B$32:$B$42,),))</f>
        <v>3.4999999999999996E-3</v>
      </c>
      <c r="I283" s="88" cm="1">
        <f t="array" ref="I283">IFERROR(INDEX('ASTI values'!D$4:D$93,MATCH(Assumptions!$B283,'ASTI values'!$A$4:$A$93,),)/100,INDEX($C$32:$C$42,MATCH($E283,$B$32:$B$42,),))</f>
        <v>3.4999999999999996E-3</v>
      </c>
      <c r="J283" s="88" cm="1">
        <f t="array" ref="J283">IFERROR(INDEX('ASTI values'!E$4:E$93,MATCH(Assumptions!$B283,'ASTI values'!$A$4:$A$93,),)/100,INDEX($C$32:$C$42,MATCH($E283,$B$32:$B$42,),))</f>
        <v>3.4999999999999996E-3</v>
      </c>
      <c r="K283" s="88" cm="1">
        <f t="array" ref="K283">IFERROR(INDEX('ASTI values'!F$4:F$93,MATCH(Assumptions!$B283,'ASTI values'!$A$4:$A$93,),)/100,INDEX($C$32:$C$42,MATCH($E283,$B$32:$B$42,),))</f>
        <v>3.4999999999999996E-3</v>
      </c>
      <c r="L283" s="88" cm="1">
        <f t="array" ref="L283">IFERROR(INDEX('ASTI values'!G$4:G$93,MATCH(Assumptions!$B283,'ASTI values'!$A$4:$A$93,),)/100,INDEX($C$32:$C$42,MATCH($E283,$B$32:$B$42,),))</f>
        <v>3.4999999999999996E-3</v>
      </c>
      <c r="M283" s="88" cm="1">
        <f t="array" ref="M283">IFERROR(INDEX('ASTI values'!H$4:H$93,MATCH(Assumptions!$B283,'ASTI values'!$A$4:$A$93,),)/100,INDEX($C$32:$C$42,MATCH($E283,$B$32:$B$42,),))</f>
        <v>3.4999999999999996E-3</v>
      </c>
      <c r="N283" s="88" cm="1">
        <f t="array" ref="N283">IFERROR(INDEX('ASTI values'!I$4:I$93,MATCH(Assumptions!$B283,'ASTI values'!$A$4:$A$93,),)/100,INDEX($C$32:$C$42,MATCH($E283,$B$32:$B$42,),))</f>
        <v>3.4999999999999996E-3</v>
      </c>
      <c r="O283" s="88" cm="1">
        <f t="array" ref="O283">IFERROR(INDEX('ASTI values'!J$4:J$93,MATCH(Assumptions!$B283,'ASTI values'!$A$4:$A$93,),)/100,INDEX($C$32:$C$42,MATCH($E283,$B$32:$B$42,),))</f>
        <v>3.4999999999999996E-3</v>
      </c>
      <c r="P283" s="88" cm="1">
        <f t="array" ref="P283">IFERROR(INDEX('ASTI values'!K$4:K$93,MATCH(Assumptions!$B283,'ASTI values'!$A$4:$A$93,),)/100,INDEX($C$32:$C$42,MATCH($E283,$B$32:$B$42,),))</f>
        <v>3.4999999999999996E-3</v>
      </c>
    </row>
    <row r="284" spans="2:16" x14ac:dyDescent="0.35">
      <c r="B284" t="s">
        <v>323</v>
      </c>
      <c r="C284" t="s">
        <v>324</v>
      </c>
      <c r="D284" t="s">
        <v>368</v>
      </c>
      <c r="E284" t="s">
        <v>368</v>
      </c>
      <c r="F284" t="s">
        <v>369</v>
      </c>
      <c r="G284" s="88" cm="1">
        <f t="array" ref="G284">IFERROR(INDEX('ASTI values'!B$4:B$93,MATCH(Assumptions!$B284,'ASTI values'!$A$4:$A$93,),)/100,INDEX($C$32:$C$42,MATCH($E284,$B$32:$B$42,),))</f>
        <v>6.9684907724321598E-3</v>
      </c>
      <c r="H284" s="88" cm="1">
        <f t="array" ref="H284">IFERROR(INDEX('ASTI values'!C$4:C$93,MATCH(Assumptions!$B284,'ASTI values'!$A$4:$A$93,),)/100,INDEX($C$32:$C$42,MATCH($E284,$B$32:$B$42,),))</f>
        <v>6.7543150755720706E-3</v>
      </c>
      <c r="I284" s="88" cm="1">
        <f t="array" ref="I284">IFERROR(INDEX('ASTI values'!D$4:D$93,MATCH(Assumptions!$B284,'ASTI values'!$A$4:$A$93,),)/100,INDEX($C$32:$C$42,MATCH($E284,$B$32:$B$42,),))</f>
        <v>6.3948136803971397E-3</v>
      </c>
      <c r="J284" s="89" cm="1">
        <f t="array" ref="J284">IF(IFERROR(INDEX('ASTI values'!E$4:E$93,MATCH(Assumptions!$B284,'ASTI values'!$A$4:$A$93,),)/100,INDEX($C$32:$C$42,MATCH($E284,$B$32:$B$42,),))=0,MAX($G284:I284),IFERROR(INDEX('ASTI values'!E$4:E$93,MATCH(Assumptions!$B284,'ASTI values'!$A$4:$A$93,),)/100,INDEX($C$32:$C$42,MATCH($E284,$B$32:$B$42,),)))</f>
        <v>6.9684907724321598E-3</v>
      </c>
      <c r="K284" s="89" cm="1">
        <f t="array" ref="K284">IF(IFERROR(INDEX('ASTI values'!F$4:F$93,MATCH(Assumptions!$B284,'ASTI values'!$A$4:$A$93,),)/100,INDEX($C$32:$C$42,MATCH($E284,$B$32:$B$42,),))=0,MAX($G284:J284),IFERROR(INDEX('ASTI values'!F$4:F$93,MATCH(Assumptions!$B284,'ASTI values'!$A$4:$A$93,),)/100,INDEX($C$32:$C$42,MATCH($E284,$B$32:$B$42,),)))</f>
        <v>6.9684907724321598E-3</v>
      </c>
      <c r="L284" s="89" cm="1">
        <f t="array" ref="L284">IF(IFERROR(INDEX('ASTI values'!G$4:G$93,MATCH(Assumptions!$B284,'ASTI values'!$A$4:$A$93,),)/100,INDEX($C$32:$C$42,MATCH($E284,$B$32:$B$42,),))=0,MAX($G284:K284),IFERROR(INDEX('ASTI values'!G$4:G$93,MATCH(Assumptions!$B284,'ASTI values'!$A$4:$A$93,),)/100,INDEX($C$32:$C$42,MATCH($E284,$B$32:$B$42,),)))</f>
        <v>6.9684907724321598E-3</v>
      </c>
      <c r="M284" s="89" cm="1">
        <f t="array" ref="M284">IF(IFERROR(INDEX('ASTI values'!H$4:H$93,MATCH(Assumptions!$B284,'ASTI values'!$A$4:$A$93,),)/100,INDEX($C$32:$C$42,MATCH($E284,$B$32:$B$42,),))=0,MAX($G284:L284),IFERROR(INDEX('ASTI values'!H$4:H$93,MATCH(Assumptions!$B284,'ASTI values'!$A$4:$A$93,),)/100,INDEX($C$32:$C$42,MATCH($E284,$B$32:$B$42,),)))</f>
        <v>6.9684907724321598E-3</v>
      </c>
      <c r="N284" s="89" cm="1">
        <f t="array" ref="N284">IF(IFERROR(INDEX('ASTI values'!I$4:I$93,MATCH(Assumptions!$B284,'ASTI values'!$A$4:$A$93,),)/100,INDEX($C$32:$C$42,MATCH($E284,$B$32:$B$42,),))=0,MAX($G284:M284),IFERROR(INDEX('ASTI values'!I$4:I$93,MATCH(Assumptions!$B284,'ASTI values'!$A$4:$A$93,),)/100,INDEX($C$32:$C$42,MATCH($E284,$B$32:$B$42,),)))</f>
        <v>6.9684907724321598E-3</v>
      </c>
      <c r="O284" s="89" cm="1">
        <f t="array" ref="O284">IF(IFERROR(INDEX('ASTI values'!J$4:J$93,MATCH(Assumptions!$B284,'ASTI values'!$A$4:$A$93,),)/100,INDEX($C$32:$C$42,MATCH($E284,$B$32:$B$42,),))=0,MAX($G284:N284),IFERROR(INDEX('ASTI values'!J$4:J$93,MATCH(Assumptions!$B284,'ASTI values'!$A$4:$A$93,),)/100,INDEX($C$32:$C$42,MATCH($E284,$B$32:$B$42,),)))</f>
        <v>6.9684907724321598E-3</v>
      </c>
      <c r="P284" s="89" cm="1">
        <f t="array" ref="P284">IF(IFERROR(INDEX('ASTI values'!K$4:K$93,MATCH(Assumptions!$B284,'ASTI values'!$A$4:$A$93,),)/100,INDEX($C$32:$C$42,MATCH($E284,$B$32:$B$42,),))=0,MAX($G284:O284),IFERROR(INDEX('ASTI values'!K$4:K$93,MATCH(Assumptions!$B284,'ASTI values'!$A$4:$A$93,),)/100,INDEX($C$32:$C$42,MATCH($E284,$B$32:$B$42,),)))</f>
        <v>6.9684907724321598E-3</v>
      </c>
    </row>
    <row r="285" spans="2:16" x14ac:dyDescent="0.35">
      <c r="B285" t="s">
        <v>325</v>
      </c>
      <c r="C285" t="s">
        <v>326</v>
      </c>
      <c r="D285" t="s">
        <v>376</v>
      </c>
      <c r="E285" t="s">
        <v>376</v>
      </c>
      <c r="F285" t="s">
        <v>367</v>
      </c>
      <c r="G285" s="88" cm="1">
        <f t="array" ref="G285">IFERROR(INDEX('ASTI values'!B$4:B$93,MATCH(Assumptions!$B285,'ASTI values'!$A$4:$A$93,),)/100,INDEX($C$32:$C$42,MATCH($E285,$B$32:$B$42,),))</f>
        <v>5.0352761588384797E-3</v>
      </c>
      <c r="H285" s="88" cm="1">
        <f t="array" ref="H285">IFERROR(INDEX('ASTI values'!C$4:C$93,MATCH(Assumptions!$B285,'ASTI values'!$A$4:$A$93,),)/100,INDEX($C$32:$C$42,MATCH($E285,$B$32:$B$42,),))</f>
        <v>4.7311914394199102E-3</v>
      </c>
      <c r="I285" s="88" cm="1">
        <f t="array" ref="I285">IFERROR(INDEX('ASTI values'!D$4:D$93,MATCH(Assumptions!$B285,'ASTI values'!$A$4:$A$93,),)/100,INDEX($C$32:$C$42,MATCH($E285,$B$32:$B$42,),))</f>
        <v>5.0756187389854098E-3</v>
      </c>
      <c r="J285" s="89" cm="1">
        <f t="array" ref="J285">IF(IFERROR(INDEX('ASTI values'!E$4:E$93,MATCH(Assumptions!$B285,'ASTI values'!$A$4:$A$93,),)/100,INDEX($C$32:$C$42,MATCH($E285,$B$32:$B$42,),))=0,MAX($G285:I285),IFERROR(INDEX('ASTI values'!E$4:E$93,MATCH(Assumptions!$B285,'ASTI values'!$A$4:$A$93,),)/100,INDEX($C$32:$C$42,MATCH($E285,$B$32:$B$42,),)))</f>
        <v>5.0756187389854098E-3</v>
      </c>
      <c r="K285" s="89" cm="1">
        <f t="array" ref="K285">IF(IFERROR(INDEX('ASTI values'!F$4:F$93,MATCH(Assumptions!$B285,'ASTI values'!$A$4:$A$93,),)/100,INDEX($C$32:$C$42,MATCH($E285,$B$32:$B$42,),))=0,MAX($G285:J285),IFERROR(INDEX('ASTI values'!F$4:F$93,MATCH(Assumptions!$B285,'ASTI values'!$A$4:$A$93,),)/100,INDEX($C$32:$C$42,MATCH($E285,$B$32:$B$42,),)))</f>
        <v>5.0756187389854098E-3</v>
      </c>
      <c r="L285" s="89" cm="1">
        <f t="array" ref="L285">IF(IFERROR(INDEX('ASTI values'!G$4:G$93,MATCH(Assumptions!$B285,'ASTI values'!$A$4:$A$93,),)/100,INDEX($C$32:$C$42,MATCH($E285,$B$32:$B$42,),))=0,MAX($G285:K285),IFERROR(INDEX('ASTI values'!G$4:G$93,MATCH(Assumptions!$B285,'ASTI values'!$A$4:$A$93,),)/100,INDEX($C$32:$C$42,MATCH($E285,$B$32:$B$42,),)))</f>
        <v>5.0756187389854098E-3</v>
      </c>
      <c r="M285" s="89" cm="1">
        <f t="array" ref="M285">IF(IFERROR(INDEX('ASTI values'!H$4:H$93,MATCH(Assumptions!$B285,'ASTI values'!$A$4:$A$93,),)/100,INDEX($C$32:$C$42,MATCH($E285,$B$32:$B$42,),))=0,MAX($G285:L285),IFERROR(INDEX('ASTI values'!H$4:H$93,MATCH(Assumptions!$B285,'ASTI values'!$A$4:$A$93,),)/100,INDEX($C$32:$C$42,MATCH($E285,$B$32:$B$42,),)))</f>
        <v>5.0756187389854098E-3</v>
      </c>
      <c r="N285" s="89" cm="1">
        <f t="array" ref="N285">IF(IFERROR(INDEX('ASTI values'!I$4:I$93,MATCH(Assumptions!$B285,'ASTI values'!$A$4:$A$93,),)/100,INDEX($C$32:$C$42,MATCH($E285,$B$32:$B$42,),))=0,MAX($G285:M285),IFERROR(INDEX('ASTI values'!I$4:I$93,MATCH(Assumptions!$B285,'ASTI values'!$A$4:$A$93,),)/100,INDEX($C$32:$C$42,MATCH($E285,$B$32:$B$42,),)))</f>
        <v>5.0756187389854098E-3</v>
      </c>
      <c r="O285" s="89" cm="1">
        <f t="array" ref="O285">IF(IFERROR(INDEX('ASTI values'!J$4:J$93,MATCH(Assumptions!$B285,'ASTI values'!$A$4:$A$93,),)/100,INDEX($C$32:$C$42,MATCH($E285,$B$32:$B$42,),))=0,MAX($G285:N285),IFERROR(INDEX('ASTI values'!J$4:J$93,MATCH(Assumptions!$B285,'ASTI values'!$A$4:$A$93,),)/100,INDEX($C$32:$C$42,MATCH($E285,$B$32:$B$42,),)))</f>
        <v>5.0756187389854098E-3</v>
      </c>
      <c r="P285" s="89" cm="1">
        <f t="array" ref="P285">IF(IFERROR(INDEX('ASTI values'!K$4:K$93,MATCH(Assumptions!$B285,'ASTI values'!$A$4:$A$93,),)/100,INDEX($C$32:$C$42,MATCH($E285,$B$32:$B$42,),))=0,MAX($G285:O285),IFERROR(INDEX('ASTI values'!K$4:K$93,MATCH(Assumptions!$B285,'ASTI values'!$A$4:$A$93,),)/100,INDEX($C$32:$C$42,MATCH($E285,$B$32:$B$42,),)))</f>
        <v>5.0756187389854098E-3</v>
      </c>
    </row>
    <row r="286" spans="2:16" x14ac:dyDescent="0.35">
      <c r="B286" s="12" t="s">
        <v>461</v>
      </c>
      <c r="C286" t="s">
        <v>462</v>
      </c>
      <c r="D286" t="s">
        <v>420</v>
      </c>
      <c r="E286" t="s">
        <v>420</v>
      </c>
      <c r="F286" t="s">
        <v>367</v>
      </c>
      <c r="G286" s="88" cm="1">
        <f t="array" ref="G286">IFERROR(INDEX('ASTI values'!B$4:B$93,MATCH(Assumptions!$B286,'ASTI values'!$A$4:$A$93,),)/100,INDEX($C$32:$C$42,MATCH($E286,$B$32:$B$42,),))</f>
        <v>3.4999999999999996E-3</v>
      </c>
      <c r="H286" s="88" cm="1">
        <f t="array" ref="H286">IFERROR(INDEX('ASTI values'!C$4:C$93,MATCH(Assumptions!$B286,'ASTI values'!$A$4:$A$93,),)/100,INDEX($C$32:$C$42,MATCH($E286,$B$32:$B$42,),))</f>
        <v>3.4999999999999996E-3</v>
      </c>
      <c r="I286" s="88" cm="1">
        <f t="array" ref="I286">IFERROR(INDEX('ASTI values'!D$4:D$93,MATCH(Assumptions!$B286,'ASTI values'!$A$4:$A$93,),)/100,INDEX($C$32:$C$42,MATCH($E286,$B$32:$B$42,),))</f>
        <v>3.4999999999999996E-3</v>
      </c>
      <c r="J286" s="88" cm="1">
        <f t="array" ref="J286">IFERROR(INDEX('ASTI values'!E$4:E$93,MATCH(Assumptions!$B286,'ASTI values'!$A$4:$A$93,),)/100,INDEX($C$32:$C$42,MATCH($E286,$B$32:$B$42,),))</f>
        <v>3.4999999999999996E-3</v>
      </c>
      <c r="K286" s="88" cm="1">
        <f t="array" ref="K286">IFERROR(INDEX('ASTI values'!F$4:F$93,MATCH(Assumptions!$B286,'ASTI values'!$A$4:$A$93,),)/100,INDEX($C$32:$C$42,MATCH($E286,$B$32:$B$42,),))</f>
        <v>3.4999999999999996E-3</v>
      </c>
      <c r="L286" s="88" cm="1">
        <f t="array" ref="L286">IFERROR(INDEX('ASTI values'!G$4:G$93,MATCH(Assumptions!$B286,'ASTI values'!$A$4:$A$93,),)/100,INDEX($C$32:$C$42,MATCH($E286,$B$32:$B$42,),))</f>
        <v>3.4999999999999996E-3</v>
      </c>
      <c r="M286" s="88" cm="1">
        <f t="array" ref="M286">IFERROR(INDEX('ASTI values'!H$4:H$93,MATCH(Assumptions!$B286,'ASTI values'!$A$4:$A$93,),)/100,INDEX($C$32:$C$42,MATCH($E286,$B$32:$B$42,),))</f>
        <v>3.4999999999999996E-3</v>
      </c>
      <c r="N286" s="88" cm="1">
        <f t="array" ref="N286">IFERROR(INDEX('ASTI values'!I$4:I$93,MATCH(Assumptions!$B286,'ASTI values'!$A$4:$A$93,),)/100,INDEX($C$32:$C$42,MATCH($E286,$B$32:$B$42,),))</f>
        <v>3.4999999999999996E-3</v>
      </c>
      <c r="O286" s="88" cm="1">
        <f t="array" ref="O286">IFERROR(INDEX('ASTI values'!J$4:J$93,MATCH(Assumptions!$B286,'ASTI values'!$A$4:$A$93,),)/100,INDEX($C$32:$C$42,MATCH($E286,$B$32:$B$42,),))</f>
        <v>3.4999999999999996E-3</v>
      </c>
      <c r="P286" s="88" cm="1">
        <f t="array" ref="P286">IFERROR(INDEX('ASTI values'!K$4:K$93,MATCH(Assumptions!$B286,'ASTI values'!$A$4:$A$93,),)/100,INDEX($C$32:$C$42,MATCH($E286,$B$32:$B$42,),))</f>
        <v>3.4999999999999996E-3</v>
      </c>
    </row>
    <row r="287" spans="2:16" x14ac:dyDescent="0.35">
      <c r="B287" s="12" t="s">
        <v>463</v>
      </c>
      <c r="C287" t="s">
        <v>464</v>
      </c>
      <c r="D287" t="s">
        <v>371</v>
      </c>
      <c r="E287" t="s">
        <v>371</v>
      </c>
      <c r="F287" t="s">
        <v>372</v>
      </c>
      <c r="G287" s="88" cm="1">
        <f t="array" ref="G287">IFERROR(INDEX('ASTI values'!B$4:B$93,MATCH(Assumptions!$B287,'ASTI values'!$A$4:$A$93,),)/100,INDEX($C$32:$C$42,MATCH($E287,$B$32:$B$42,),))</f>
        <v>3.4999999999999996E-3</v>
      </c>
      <c r="H287" s="88" cm="1">
        <f t="array" ref="H287">IFERROR(INDEX('ASTI values'!C$4:C$93,MATCH(Assumptions!$B287,'ASTI values'!$A$4:$A$93,),)/100,INDEX($C$32:$C$42,MATCH($E287,$B$32:$B$42,),))</f>
        <v>3.4999999999999996E-3</v>
      </c>
      <c r="I287" s="88" cm="1">
        <f t="array" ref="I287">IFERROR(INDEX('ASTI values'!D$4:D$93,MATCH(Assumptions!$B287,'ASTI values'!$A$4:$A$93,),)/100,INDEX($C$32:$C$42,MATCH($E287,$B$32:$B$42,),))</f>
        <v>3.4999999999999996E-3</v>
      </c>
      <c r="J287" s="88" cm="1">
        <f t="array" ref="J287">IFERROR(INDEX('ASTI values'!E$4:E$93,MATCH(Assumptions!$B287,'ASTI values'!$A$4:$A$93,),)/100,INDEX($C$32:$C$42,MATCH($E287,$B$32:$B$42,),))</f>
        <v>3.4999999999999996E-3</v>
      </c>
      <c r="K287" s="88" cm="1">
        <f t="array" ref="K287">IFERROR(INDEX('ASTI values'!F$4:F$93,MATCH(Assumptions!$B287,'ASTI values'!$A$4:$A$93,),)/100,INDEX($C$32:$C$42,MATCH($E287,$B$32:$B$42,),))</f>
        <v>3.4999999999999996E-3</v>
      </c>
      <c r="L287" s="88" cm="1">
        <f t="array" ref="L287">IFERROR(INDEX('ASTI values'!G$4:G$93,MATCH(Assumptions!$B287,'ASTI values'!$A$4:$A$93,),)/100,INDEX($C$32:$C$42,MATCH($E287,$B$32:$B$42,),))</f>
        <v>3.4999999999999996E-3</v>
      </c>
      <c r="M287" s="88" cm="1">
        <f t="array" ref="M287">IFERROR(INDEX('ASTI values'!H$4:H$93,MATCH(Assumptions!$B287,'ASTI values'!$A$4:$A$93,),)/100,INDEX($C$32:$C$42,MATCH($E287,$B$32:$B$42,),))</f>
        <v>3.4999999999999996E-3</v>
      </c>
      <c r="N287" s="88" cm="1">
        <f t="array" ref="N287">IFERROR(INDEX('ASTI values'!I$4:I$93,MATCH(Assumptions!$B287,'ASTI values'!$A$4:$A$93,),)/100,INDEX($C$32:$C$42,MATCH($E287,$B$32:$B$42,),))</f>
        <v>3.4999999999999996E-3</v>
      </c>
      <c r="O287" s="88" cm="1">
        <f t="array" ref="O287">IFERROR(INDEX('ASTI values'!J$4:J$93,MATCH(Assumptions!$B287,'ASTI values'!$A$4:$A$93,),)/100,INDEX($C$32:$C$42,MATCH($E287,$B$32:$B$42,),))</f>
        <v>3.4999999999999996E-3</v>
      </c>
      <c r="P287" s="88" cm="1">
        <f t="array" ref="P287">IFERROR(INDEX('ASTI values'!K$4:K$93,MATCH(Assumptions!$B287,'ASTI values'!$A$4:$A$93,),)/100,INDEX($C$32:$C$42,MATCH($E287,$B$32:$B$42,),))</f>
        <v>3.4999999999999996E-3</v>
      </c>
    </row>
    <row r="288" spans="2:16" x14ac:dyDescent="0.35">
      <c r="B288" t="s">
        <v>327</v>
      </c>
      <c r="C288" t="s">
        <v>328</v>
      </c>
      <c r="D288" t="s">
        <v>385</v>
      </c>
      <c r="E288" t="s">
        <v>26</v>
      </c>
      <c r="F288" t="s">
        <v>369</v>
      </c>
      <c r="G288" s="88" cm="1">
        <f t="array" ref="G288">IFERROR(INDEX('ASTI values'!B$4:B$93,MATCH(Assumptions!$B288,'ASTI values'!$A$4:$A$93,),)/100,INDEX($C$32:$C$42,MATCH($E288,$B$32:$B$42,),))</f>
        <v>8.694326376869151E-3</v>
      </c>
      <c r="H288" s="88" cm="1">
        <f t="array" ref="H288">IFERROR(INDEX('ASTI values'!C$4:C$93,MATCH(Assumptions!$B288,'ASTI values'!$A$4:$A$93,),)/100,INDEX($C$32:$C$42,MATCH($E288,$B$32:$B$42,),))</f>
        <v>8.3059272740344005E-3</v>
      </c>
      <c r="I288" s="88" cm="1">
        <f t="array" ref="I288">IFERROR(INDEX('ASTI values'!D$4:D$93,MATCH(Assumptions!$B288,'ASTI values'!$A$4:$A$93,),)/100,INDEX($C$32:$C$42,MATCH($E288,$B$32:$B$42,),))</f>
        <v>7.1319157033528403E-3</v>
      </c>
      <c r="J288" s="88" cm="1">
        <f t="array" ref="J288">IFERROR(INDEX('ASTI values'!E$4:E$93,MATCH(Assumptions!$B288,'ASTI values'!$A$4:$A$93,),)/100,INDEX($C$32:$C$42,MATCH($E288,$B$32:$B$42,),))</f>
        <v>8.0456587648708392E-3</v>
      </c>
      <c r="K288" s="88" cm="1">
        <f t="array" ref="K288">IFERROR(INDEX('ASTI values'!F$4:F$93,MATCH(Assumptions!$B288,'ASTI values'!$A$4:$A$93,),)/100,INDEX($C$32:$C$42,MATCH($E288,$B$32:$B$42,),))</f>
        <v>9.4232339335150288E-3</v>
      </c>
      <c r="L288" s="88" cm="1">
        <f t="array" ref="L288">IFERROR(INDEX('ASTI values'!G$4:G$93,MATCH(Assumptions!$B288,'ASTI values'!$A$4:$A$93,),)/100,INDEX($C$32:$C$42,MATCH($E288,$B$32:$B$42,),))</f>
        <v>9.8194483258181101E-3</v>
      </c>
      <c r="M288" s="88" cm="1">
        <f t="array" ref="M288">IFERROR(INDEX('ASTI values'!H$4:H$93,MATCH(Assumptions!$B288,'ASTI values'!$A$4:$A$93,),)/100,INDEX($C$32:$C$42,MATCH($E288,$B$32:$B$42,),))</f>
        <v>6.1776048573548006E-3</v>
      </c>
      <c r="N288" s="89" cm="1">
        <f t="array" ref="N288">IF(IFERROR(INDEX('ASTI values'!I$4:I$93,MATCH(Assumptions!$B288,'ASTI values'!$A$4:$A$93,),)/100,INDEX($C$32:$C$42,MATCH($E288,$B$32:$B$42,),))=0,MAX($G288:M288),IFERROR(INDEX('ASTI values'!I$4:I$93,MATCH(Assumptions!$B288,'ASTI values'!$A$4:$A$93,),)/100,INDEX($C$32:$C$42,MATCH($E288,$B$32:$B$42,),)))</f>
        <v>9.8194483258181101E-3</v>
      </c>
      <c r="O288" s="89" cm="1">
        <f t="array" ref="O288">IF(IFERROR(INDEX('ASTI values'!J$4:J$93,MATCH(Assumptions!$B288,'ASTI values'!$A$4:$A$93,),)/100,INDEX($C$32:$C$42,MATCH($E288,$B$32:$B$42,),))=0,MAX($G288:N288),IFERROR(INDEX('ASTI values'!J$4:J$93,MATCH(Assumptions!$B288,'ASTI values'!$A$4:$A$93,),)/100,INDEX($C$32:$C$42,MATCH($E288,$B$32:$B$42,),)))</f>
        <v>9.8194483258181101E-3</v>
      </c>
      <c r="P288" s="89" cm="1">
        <f t="array" ref="P288">IF(IFERROR(INDEX('ASTI values'!K$4:K$93,MATCH(Assumptions!$B288,'ASTI values'!$A$4:$A$93,),)/100,INDEX($C$32:$C$42,MATCH($E288,$B$32:$B$42,),))=0,MAX($G288:O288),IFERROR(INDEX('ASTI values'!K$4:K$93,MATCH(Assumptions!$B288,'ASTI values'!$A$4:$A$93,),)/100,INDEX($C$32:$C$42,MATCH($E288,$B$32:$B$42,),)))</f>
        <v>9.8194483258181101E-3</v>
      </c>
    </row>
    <row r="289" spans="2:16" x14ac:dyDescent="0.35">
      <c r="B289" s="12" t="s">
        <v>331</v>
      </c>
      <c r="C289" t="s">
        <v>332</v>
      </c>
      <c r="D289" t="s">
        <v>376</v>
      </c>
      <c r="E289" t="s">
        <v>376</v>
      </c>
      <c r="F289" t="s">
        <v>367</v>
      </c>
      <c r="G289" s="88" cm="1">
        <f t="array" ref="G289">IFERROR(INDEX('ASTI values'!B$4:B$93,MATCH(Assumptions!$B289,'ASTI values'!$A$4:$A$93,),)/100,INDEX($C$32:$C$42,MATCH($E289,$B$32:$B$42,),))</f>
        <v>6.4000000000000003E-3</v>
      </c>
      <c r="H289" s="88" cm="1">
        <f t="array" ref="H289">IFERROR(INDEX('ASTI values'!C$4:C$93,MATCH(Assumptions!$B289,'ASTI values'!$A$4:$A$93,),)/100,INDEX($C$32:$C$42,MATCH($E289,$B$32:$B$42,),))</f>
        <v>6.4000000000000003E-3</v>
      </c>
      <c r="I289" s="88" cm="1">
        <f t="array" ref="I289">IFERROR(INDEX('ASTI values'!D$4:D$93,MATCH(Assumptions!$B289,'ASTI values'!$A$4:$A$93,),)/100,INDEX($C$32:$C$42,MATCH($E289,$B$32:$B$42,),))</f>
        <v>6.4000000000000003E-3</v>
      </c>
      <c r="J289" s="88" cm="1">
        <f t="array" ref="J289">IFERROR(INDEX('ASTI values'!E$4:E$93,MATCH(Assumptions!$B289,'ASTI values'!$A$4:$A$93,),)/100,INDEX($C$32:$C$42,MATCH($E289,$B$32:$B$42,),))</f>
        <v>6.4000000000000003E-3</v>
      </c>
      <c r="K289" s="88" cm="1">
        <f t="array" ref="K289">IFERROR(INDEX('ASTI values'!F$4:F$93,MATCH(Assumptions!$B289,'ASTI values'!$A$4:$A$93,),)/100,INDEX($C$32:$C$42,MATCH($E289,$B$32:$B$42,),))</f>
        <v>6.4000000000000003E-3</v>
      </c>
      <c r="L289" s="88" cm="1">
        <f t="array" ref="L289">IFERROR(INDEX('ASTI values'!G$4:G$93,MATCH(Assumptions!$B289,'ASTI values'!$A$4:$A$93,),)/100,INDEX($C$32:$C$42,MATCH($E289,$B$32:$B$42,),))</f>
        <v>6.4000000000000003E-3</v>
      </c>
      <c r="M289" s="88" cm="1">
        <f t="array" ref="M289">IFERROR(INDEX('ASTI values'!H$4:H$93,MATCH(Assumptions!$B289,'ASTI values'!$A$4:$A$93,),)/100,INDEX($C$32:$C$42,MATCH($E289,$B$32:$B$42,),))</f>
        <v>6.4000000000000003E-3</v>
      </c>
      <c r="N289" s="88" cm="1">
        <f t="array" ref="N289">IFERROR(INDEX('ASTI values'!I$4:I$93,MATCH(Assumptions!$B289,'ASTI values'!$A$4:$A$93,),)/100,INDEX($C$32:$C$42,MATCH($E289,$B$32:$B$42,),))</f>
        <v>6.4000000000000003E-3</v>
      </c>
      <c r="O289" s="88" cm="1">
        <f t="array" ref="O289">IFERROR(INDEX('ASTI values'!J$4:J$93,MATCH(Assumptions!$B289,'ASTI values'!$A$4:$A$93,),)/100,INDEX($C$32:$C$42,MATCH($E289,$B$32:$B$42,),))</f>
        <v>6.4000000000000003E-3</v>
      </c>
      <c r="P289" s="88" cm="1">
        <f t="array" ref="P289">IFERROR(INDEX('ASTI values'!K$4:K$93,MATCH(Assumptions!$B289,'ASTI values'!$A$4:$A$93,),)/100,INDEX($C$32:$C$42,MATCH($E289,$B$32:$B$42,),))</f>
        <v>6.4000000000000003E-3</v>
      </c>
    </row>
    <row r="290" spans="2:16" x14ac:dyDescent="0.35">
      <c r="B290" t="s">
        <v>335</v>
      </c>
      <c r="C290" t="s">
        <v>336</v>
      </c>
      <c r="D290" t="s">
        <v>385</v>
      </c>
      <c r="E290" t="s">
        <v>26</v>
      </c>
      <c r="F290" t="s">
        <v>369</v>
      </c>
      <c r="G290" s="88" cm="1">
        <f t="array" ref="G290">IFERROR(INDEX('ASTI values'!B$4:B$93,MATCH(Assumptions!$B290,'ASTI values'!$A$4:$A$93,),)/100,INDEX($C$32:$C$42,MATCH($E290,$B$32:$B$42,),))</f>
        <v>4.0729998633288501E-3</v>
      </c>
      <c r="H290" s="88" cm="1">
        <f t="array" ref="H290">IFERROR(INDEX('ASTI values'!C$4:C$93,MATCH(Assumptions!$B290,'ASTI values'!$A$4:$A$93,),)/100,INDEX($C$32:$C$42,MATCH($E290,$B$32:$B$42,),))</f>
        <v>3.2419160135243501E-3</v>
      </c>
      <c r="I290" s="88" cm="1">
        <f t="array" ref="I290">IFERROR(INDEX('ASTI values'!D$4:D$93,MATCH(Assumptions!$B290,'ASTI values'!$A$4:$A$93,),)/100,INDEX($C$32:$C$42,MATCH($E290,$B$32:$B$42,),))</f>
        <v>2.67973171096989E-3</v>
      </c>
      <c r="J290" s="88" cm="1">
        <f t="array" ref="J290">IFERROR(INDEX('ASTI values'!E$4:E$93,MATCH(Assumptions!$B290,'ASTI values'!$A$4:$A$93,),)/100,INDEX($C$32:$C$42,MATCH($E290,$B$32:$B$42,),))</f>
        <v>2.2604085276396501E-3</v>
      </c>
      <c r="K290" s="88" cm="1">
        <f t="array" ref="K290">IFERROR(INDEX('ASTI values'!F$4:F$93,MATCH(Assumptions!$B290,'ASTI values'!$A$4:$A$93,),)/100,INDEX($C$32:$C$42,MATCH($E290,$B$32:$B$42,),))</f>
        <v>2.5714590146044196E-3</v>
      </c>
      <c r="L290" s="88" cm="1">
        <f t="array" ref="L290">IFERROR(INDEX('ASTI values'!G$4:G$93,MATCH(Assumptions!$B290,'ASTI values'!$A$4:$A$93,),)/100,INDEX($C$32:$C$42,MATCH($E290,$B$32:$B$42,),))</f>
        <v>1.8259256560316599E-3</v>
      </c>
      <c r="M290" s="88" cm="1">
        <f t="array" ref="M290">IFERROR(INDEX('ASTI values'!H$4:H$93,MATCH(Assumptions!$B290,'ASTI values'!$A$4:$A$93,),)/100,INDEX($C$32:$C$42,MATCH($E290,$B$32:$B$42,),))</f>
        <v>1.7195196411214301E-3</v>
      </c>
      <c r="N290" s="89" cm="1">
        <f t="array" ref="N290">IF(IFERROR(INDEX('ASTI values'!I$4:I$93,MATCH(Assumptions!$B290,'ASTI values'!$A$4:$A$93,),)/100,INDEX($C$32:$C$42,MATCH($E290,$B$32:$B$42,),))=0,MAX($G290:M290),IFERROR(INDEX('ASTI values'!I$4:I$93,MATCH(Assumptions!$B290,'ASTI values'!$A$4:$A$93,),)/100,INDEX($C$32:$C$42,MATCH($E290,$B$32:$B$42,),)))</f>
        <v>4.0729998633288501E-3</v>
      </c>
      <c r="O290" s="89" cm="1">
        <f t="array" ref="O290">IF(IFERROR(INDEX('ASTI values'!J$4:J$93,MATCH(Assumptions!$B290,'ASTI values'!$A$4:$A$93,),)/100,INDEX($C$32:$C$42,MATCH($E290,$B$32:$B$42,),))=0,MAX($G290:N290),IFERROR(INDEX('ASTI values'!J$4:J$93,MATCH(Assumptions!$B290,'ASTI values'!$A$4:$A$93,),)/100,INDEX($C$32:$C$42,MATCH($E290,$B$32:$B$42,),)))</f>
        <v>4.0729998633288501E-3</v>
      </c>
      <c r="P290" s="89" cm="1">
        <f t="array" ref="P290">IF(IFERROR(INDEX('ASTI values'!K$4:K$93,MATCH(Assumptions!$B290,'ASTI values'!$A$4:$A$93,),)/100,INDEX($C$32:$C$42,MATCH($E290,$B$32:$B$42,),))=0,MAX($G290:O290),IFERROR(INDEX('ASTI values'!K$4:K$93,MATCH(Assumptions!$B290,'ASTI values'!$A$4:$A$93,),)/100,INDEX($C$32:$C$42,MATCH($E290,$B$32:$B$42,),)))</f>
        <v>4.0729998633288501E-3</v>
      </c>
    </row>
    <row r="291" spans="2:16" x14ac:dyDescent="0.35">
      <c r="B291" s="12" t="s">
        <v>465</v>
      </c>
      <c r="C291" t="s">
        <v>466</v>
      </c>
      <c r="D291" t="s">
        <v>416</v>
      </c>
      <c r="E291" t="s">
        <v>416</v>
      </c>
      <c r="F291" t="s">
        <v>372</v>
      </c>
      <c r="G291" s="88" cm="1">
        <f t="array" ref="G291">IFERROR(INDEX('ASTI values'!B$4:B$93,MATCH(Assumptions!$B291,'ASTI values'!$A$4:$A$93,),)/100,INDEX($C$32:$C$42,MATCH($E291,$B$32:$B$42,),))</f>
        <v>3.4999999999999996E-3</v>
      </c>
      <c r="H291" s="88" cm="1">
        <f t="array" ref="H291">IFERROR(INDEX('ASTI values'!C$4:C$93,MATCH(Assumptions!$B291,'ASTI values'!$A$4:$A$93,),)/100,INDEX($C$32:$C$42,MATCH($E291,$B$32:$B$42,),))</f>
        <v>3.4999999999999996E-3</v>
      </c>
      <c r="I291" s="88" cm="1">
        <f t="array" ref="I291">IFERROR(INDEX('ASTI values'!D$4:D$93,MATCH(Assumptions!$B291,'ASTI values'!$A$4:$A$93,),)/100,INDEX($C$32:$C$42,MATCH($E291,$B$32:$B$42,),))</f>
        <v>3.4999999999999996E-3</v>
      </c>
      <c r="J291" s="88" cm="1">
        <f t="array" ref="J291">IFERROR(INDEX('ASTI values'!E$4:E$93,MATCH(Assumptions!$B291,'ASTI values'!$A$4:$A$93,),)/100,INDEX($C$32:$C$42,MATCH($E291,$B$32:$B$42,),))</f>
        <v>3.4999999999999996E-3</v>
      </c>
      <c r="K291" s="88" cm="1">
        <f t="array" ref="K291">IFERROR(INDEX('ASTI values'!F$4:F$93,MATCH(Assumptions!$B291,'ASTI values'!$A$4:$A$93,),)/100,INDEX($C$32:$C$42,MATCH($E291,$B$32:$B$42,),))</f>
        <v>3.4999999999999996E-3</v>
      </c>
      <c r="L291" s="88" cm="1">
        <f t="array" ref="L291">IFERROR(INDEX('ASTI values'!G$4:G$93,MATCH(Assumptions!$B291,'ASTI values'!$A$4:$A$93,),)/100,INDEX($C$32:$C$42,MATCH($E291,$B$32:$B$42,),))</f>
        <v>3.4999999999999996E-3</v>
      </c>
      <c r="M291" s="88" cm="1">
        <f t="array" ref="M291">IFERROR(INDEX('ASTI values'!H$4:H$93,MATCH(Assumptions!$B291,'ASTI values'!$A$4:$A$93,),)/100,INDEX($C$32:$C$42,MATCH($E291,$B$32:$B$42,),))</f>
        <v>3.4999999999999996E-3</v>
      </c>
      <c r="N291" s="88" cm="1">
        <f t="array" ref="N291">IFERROR(INDEX('ASTI values'!I$4:I$93,MATCH(Assumptions!$B291,'ASTI values'!$A$4:$A$93,),)/100,INDEX($C$32:$C$42,MATCH($E291,$B$32:$B$42,),))</f>
        <v>3.4999999999999996E-3</v>
      </c>
      <c r="O291" s="88" cm="1">
        <f t="array" ref="O291">IFERROR(INDEX('ASTI values'!J$4:J$93,MATCH(Assumptions!$B291,'ASTI values'!$A$4:$A$93,),)/100,INDEX($C$32:$C$42,MATCH($E291,$B$32:$B$42,),))</f>
        <v>3.4999999999999996E-3</v>
      </c>
      <c r="P291" s="88" cm="1">
        <f t="array" ref="P291">IFERROR(INDEX('ASTI values'!K$4:K$93,MATCH(Assumptions!$B291,'ASTI values'!$A$4:$A$93,),)/100,INDEX($C$32:$C$42,MATCH($E291,$B$32:$B$42,),))</f>
        <v>3.4999999999999996E-3</v>
      </c>
    </row>
    <row r="292" spans="2:16" x14ac:dyDescent="0.35">
      <c r="B292" s="12" t="s">
        <v>339</v>
      </c>
      <c r="C292" t="s">
        <v>340</v>
      </c>
      <c r="D292" t="s">
        <v>374</v>
      </c>
      <c r="E292" t="s">
        <v>375</v>
      </c>
      <c r="F292" t="s">
        <v>374</v>
      </c>
      <c r="G292" s="88" cm="1">
        <f t="array" ref="G292">IFERROR(INDEX('ASTI values'!B$4:B$93,MATCH(Assumptions!$B292,'ASTI values'!$A$4:$A$93,),)/100,INDEX($C$32:$C$42,MATCH($E292,$B$32:$B$42,),))</f>
        <v>1.6275276614344299E-2</v>
      </c>
      <c r="H292" s="88" cm="1">
        <f t="array" ref="H292">IFERROR(INDEX('ASTI values'!C$4:C$93,MATCH(Assumptions!$B292,'ASTI values'!$A$4:$A$93,),)/100,INDEX($C$32:$C$42,MATCH($E292,$B$32:$B$42,),))</f>
        <v>1.2921131647762801E-2</v>
      </c>
      <c r="I292" s="88" cm="1">
        <f t="array" ref="I292">IFERROR(INDEX('ASTI values'!D$4:D$93,MATCH(Assumptions!$B292,'ASTI values'!$A$4:$A$93,),)/100,INDEX($C$32:$C$42,MATCH($E292,$B$32:$B$42,),))</f>
        <v>1.27802287697659E-2</v>
      </c>
      <c r="J292" s="88" cm="1">
        <f t="array" ref="J292">IFERROR(INDEX('ASTI values'!E$4:E$93,MATCH(Assumptions!$B292,'ASTI values'!$A$4:$A$93,),)/100,INDEX($C$32:$C$42,MATCH($E292,$B$32:$B$42,),))</f>
        <v>1.3985743512380499E-2</v>
      </c>
      <c r="K292" s="89" cm="1">
        <f t="array" ref="K292">IF(IFERROR(INDEX('ASTI values'!F$4:F$93,MATCH(Assumptions!$B292,'ASTI values'!$A$4:$A$93,),)/100,INDEX($C$32:$C$42,MATCH($E292,$B$32:$B$42,),))=0,MAX($G292:J292),IFERROR(INDEX('ASTI values'!F$4:F$93,MATCH(Assumptions!$B292,'ASTI values'!$A$4:$A$93,),)/100,INDEX($C$32:$C$42,MATCH($E292,$B$32:$B$42,),)))</f>
        <v>1.6275276614344299E-2</v>
      </c>
      <c r="L292" s="89" cm="1">
        <f t="array" ref="L292">IF(IFERROR(INDEX('ASTI values'!G$4:G$93,MATCH(Assumptions!$B292,'ASTI values'!$A$4:$A$93,),)/100,INDEX($C$32:$C$42,MATCH($E292,$B$32:$B$42,),))=0,MAX($G292:K292),IFERROR(INDEX('ASTI values'!G$4:G$93,MATCH(Assumptions!$B292,'ASTI values'!$A$4:$A$93,),)/100,INDEX($C$32:$C$42,MATCH($E292,$B$32:$B$42,),)))</f>
        <v>1.6275276614344299E-2</v>
      </c>
      <c r="M292" s="89" cm="1">
        <f t="array" ref="M292">IF(IFERROR(INDEX('ASTI values'!H$4:H$93,MATCH(Assumptions!$B292,'ASTI values'!$A$4:$A$93,),)/100,INDEX($C$32:$C$42,MATCH($E292,$B$32:$B$42,),))=0,MAX($G292:L292),IFERROR(INDEX('ASTI values'!H$4:H$93,MATCH(Assumptions!$B292,'ASTI values'!$A$4:$A$93,),)/100,INDEX($C$32:$C$42,MATCH($E292,$B$32:$B$42,),)))</f>
        <v>1.6275276614344299E-2</v>
      </c>
      <c r="N292" s="89" cm="1">
        <f t="array" ref="N292">IF(IFERROR(INDEX('ASTI values'!I$4:I$93,MATCH(Assumptions!$B292,'ASTI values'!$A$4:$A$93,),)/100,INDEX($C$32:$C$42,MATCH($E292,$B$32:$B$42,),))=0,MAX($G292:M292),IFERROR(INDEX('ASTI values'!I$4:I$93,MATCH(Assumptions!$B292,'ASTI values'!$A$4:$A$93,),)/100,INDEX($C$32:$C$42,MATCH($E292,$B$32:$B$42,),)))</f>
        <v>1.6275276614344299E-2</v>
      </c>
      <c r="O292" s="89" cm="1">
        <f t="array" ref="O292">IF(IFERROR(INDEX('ASTI values'!J$4:J$93,MATCH(Assumptions!$B292,'ASTI values'!$A$4:$A$93,),)/100,INDEX($C$32:$C$42,MATCH($E292,$B$32:$B$42,),))=0,MAX($G292:N292),IFERROR(INDEX('ASTI values'!J$4:J$93,MATCH(Assumptions!$B292,'ASTI values'!$A$4:$A$93,),)/100,INDEX($C$32:$C$42,MATCH($E292,$B$32:$B$42,),)))</f>
        <v>1.6275276614344299E-2</v>
      </c>
      <c r="P292" s="89" cm="1">
        <f t="array" ref="P292">IF(IFERROR(INDEX('ASTI values'!K$4:K$93,MATCH(Assumptions!$B292,'ASTI values'!$A$4:$A$93,),)/100,INDEX($C$32:$C$42,MATCH($E292,$B$32:$B$42,),))=0,MAX($G292:O292),IFERROR(INDEX('ASTI values'!K$4:K$93,MATCH(Assumptions!$B292,'ASTI values'!$A$4:$A$93,),)/100,INDEX($C$32:$C$42,MATCH($E292,$B$32:$B$42,),)))</f>
        <v>1.6275276614344299E-2</v>
      </c>
    </row>
    <row r="293" spans="2:16" x14ac:dyDescent="0.35">
      <c r="B293" s="12" t="s">
        <v>341</v>
      </c>
      <c r="C293" t="s">
        <v>342</v>
      </c>
      <c r="D293" t="s">
        <v>420</v>
      </c>
      <c r="E293" t="s">
        <v>420</v>
      </c>
      <c r="F293" t="s">
        <v>367</v>
      </c>
      <c r="G293" s="88" cm="1">
        <f t="array" ref="G293">IFERROR(INDEX('ASTI values'!B$4:B$93,MATCH(Assumptions!$B293,'ASTI values'!$A$4:$A$93,),)/100,INDEX($C$32:$C$42,MATCH($E293,$B$32:$B$42,),))</f>
        <v>3.4999999999999996E-3</v>
      </c>
      <c r="H293" s="88" cm="1">
        <f t="array" ref="H293">IFERROR(INDEX('ASTI values'!C$4:C$93,MATCH(Assumptions!$B293,'ASTI values'!$A$4:$A$93,),)/100,INDEX($C$32:$C$42,MATCH($E293,$B$32:$B$42,),))</f>
        <v>3.4999999999999996E-3</v>
      </c>
      <c r="I293" s="88" cm="1">
        <f t="array" ref="I293">IFERROR(INDEX('ASTI values'!D$4:D$93,MATCH(Assumptions!$B293,'ASTI values'!$A$4:$A$93,),)/100,INDEX($C$32:$C$42,MATCH($E293,$B$32:$B$42,),))</f>
        <v>3.4999999999999996E-3</v>
      </c>
      <c r="J293" s="88" cm="1">
        <f t="array" ref="J293">IFERROR(INDEX('ASTI values'!E$4:E$93,MATCH(Assumptions!$B293,'ASTI values'!$A$4:$A$93,),)/100,INDEX($C$32:$C$42,MATCH($E293,$B$32:$B$42,),))</f>
        <v>3.4999999999999996E-3</v>
      </c>
      <c r="K293" s="88" cm="1">
        <f t="array" ref="K293">IFERROR(INDEX('ASTI values'!F$4:F$93,MATCH(Assumptions!$B293,'ASTI values'!$A$4:$A$93,),)/100,INDEX($C$32:$C$42,MATCH($E293,$B$32:$B$42,),))</f>
        <v>3.4999999999999996E-3</v>
      </c>
      <c r="L293" s="88" cm="1">
        <f t="array" ref="L293">IFERROR(INDEX('ASTI values'!G$4:G$93,MATCH(Assumptions!$B293,'ASTI values'!$A$4:$A$93,),)/100,INDEX($C$32:$C$42,MATCH($E293,$B$32:$B$42,),))</f>
        <v>3.4999999999999996E-3</v>
      </c>
      <c r="M293" s="88" cm="1">
        <f t="array" ref="M293">IFERROR(INDEX('ASTI values'!H$4:H$93,MATCH(Assumptions!$B293,'ASTI values'!$A$4:$A$93,),)/100,INDEX($C$32:$C$42,MATCH($E293,$B$32:$B$42,),))</f>
        <v>3.4999999999999996E-3</v>
      </c>
      <c r="N293" s="88" cm="1">
        <f t="array" ref="N293">IFERROR(INDEX('ASTI values'!I$4:I$93,MATCH(Assumptions!$B293,'ASTI values'!$A$4:$A$93,),)/100,INDEX($C$32:$C$42,MATCH($E293,$B$32:$B$42,),))</f>
        <v>3.4999999999999996E-3</v>
      </c>
      <c r="O293" s="88" cm="1">
        <f t="array" ref="O293">IFERROR(INDEX('ASTI values'!J$4:J$93,MATCH(Assumptions!$B293,'ASTI values'!$A$4:$A$93,),)/100,INDEX($C$32:$C$42,MATCH($E293,$B$32:$B$42,),))</f>
        <v>3.4999999999999996E-3</v>
      </c>
      <c r="P293" s="88" cm="1">
        <f t="array" ref="P293">IFERROR(INDEX('ASTI values'!K$4:K$93,MATCH(Assumptions!$B293,'ASTI values'!$A$4:$A$93,),)/100,INDEX($C$32:$C$42,MATCH($E293,$B$32:$B$42,),))</f>
        <v>3.4999999999999996E-3</v>
      </c>
    </row>
    <row r="294" spans="2:16" x14ac:dyDescent="0.35">
      <c r="B294" t="s">
        <v>343</v>
      </c>
      <c r="C294" t="s">
        <v>344</v>
      </c>
      <c r="D294" t="s">
        <v>405</v>
      </c>
      <c r="E294" t="s">
        <v>405</v>
      </c>
      <c r="F294" t="s">
        <v>372</v>
      </c>
      <c r="G294" s="88" cm="1">
        <f t="array" ref="G294">IFERROR(INDEX('ASTI values'!B$4:B$93,MATCH(Assumptions!$B294,'ASTI values'!$A$4:$A$93,),)/100,INDEX($C$32:$C$42,MATCH($E294,$B$32:$B$42,),))</f>
        <v>3.4999999999999996E-3</v>
      </c>
      <c r="H294" s="88" cm="1">
        <f t="array" ref="H294">IFERROR(INDEX('ASTI values'!C$4:C$93,MATCH(Assumptions!$B294,'ASTI values'!$A$4:$A$93,),)/100,INDEX($C$32:$C$42,MATCH($E294,$B$32:$B$42,),))</f>
        <v>3.4999999999999996E-3</v>
      </c>
      <c r="I294" s="88" cm="1">
        <f t="array" ref="I294">IFERROR(INDEX('ASTI values'!D$4:D$93,MATCH(Assumptions!$B294,'ASTI values'!$A$4:$A$93,),)/100,INDEX($C$32:$C$42,MATCH($E294,$B$32:$B$42,),))</f>
        <v>3.4999999999999996E-3</v>
      </c>
      <c r="J294" s="88" cm="1">
        <f t="array" ref="J294">IFERROR(INDEX('ASTI values'!E$4:E$93,MATCH(Assumptions!$B294,'ASTI values'!$A$4:$A$93,),)/100,INDEX($C$32:$C$42,MATCH($E294,$B$32:$B$42,),))</f>
        <v>3.4999999999999996E-3</v>
      </c>
      <c r="K294" s="88" cm="1">
        <f t="array" ref="K294">IFERROR(INDEX('ASTI values'!F$4:F$93,MATCH(Assumptions!$B294,'ASTI values'!$A$4:$A$93,),)/100,INDEX($C$32:$C$42,MATCH($E294,$B$32:$B$42,),))</f>
        <v>3.4999999999999996E-3</v>
      </c>
      <c r="L294" s="88" cm="1">
        <f t="array" ref="L294">IFERROR(INDEX('ASTI values'!G$4:G$93,MATCH(Assumptions!$B294,'ASTI values'!$A$4:$A$93,),)/100,INDEX($C$32:$C$42,MATCH($E294,$B$32:$B$42,),))</f>
        <v>3.4999999999999996E-3</v>
      </c>
      <c r="M294" s="88" cm="1">
        <f t="array" ref="M294">IFERROR(INDEX('ASTI values'!H$4:H$93,MATCH(Assumptions!$B294,'ASTI values'!$A$4:$A$93,),)/100,INDEX($C$32:$C$42,MATCH($E294,$B$32:$B$42,),))</f>
        <v>3.4999999999999996E-3</v>
      </c>
      <c r="N294" s="88" cm="1">
        <f t="array" ref="N294">IFERROR(INDEX('ASTI values'!I$4:I$93,MATCH(Assumptions!$B294,'ASTI values'!$A$4:$A$93,),)/100,INDEX($C$32:$C$42,MATCH($E294,$B$32:$B$42,),))</f>
        <v>3.4999999999999996E-3</v>
      </c>
      <c r="O294" s="88" cm="1">
        <f t="array" ref="O294">IFERROR(INDEX('ASTI values'!J$4:J$93,MATCH(Assumptions!$B294,'ASTI values'!$A$4:$A$93,),)/100,INDEX($C$32:$C$42,MATCH($E294,$B$32:$B$42,),))</f>
        <v>3.4999999999999996E-3</v>
      </c>
      <c r="P294" s="88" cm="1">
        <f t="array" ref="P294">IFERROR(INDEX('ASTI values'!K$4:K$93,MATCH(Assumptions!$B294,'ASTI values'!$A$4:$A$93,),)/100,INDEX($C$32:$C$42,MATCH($E294,$B$32:$B$42,),))</f>
        <v>3.4999999999999996E-3</v>
      </c>
    </row>
    <row r="295" spans="2:16" x14ac:dyDescent="0.35">
      <c r="B295" t="s">
        <v>345</v>
      </c>
      <c r="C295" t="s">
        <v>346</v>
      </c>
      <c r="D295" t="s">
        <v>374</v>
      </c>
      <c r="E295" t="s">
        <v>375</v>
      </c>
      <c r="F295" t="s">
        <v>374</v>
      </c>
      <c r="G295" s="88" cm="1">
        <f t="array" ref="G295">IFERROR(INDEX('ASTI values'!B$4:B$93,MATCH(Assumptions!$B295,'ASTI values'!$A$4:$A$93,),)/100,INDEX($C$32:$C$42,MATCH($E295,$B$32:$B$42,),))</f>
        <v>9.8999999999999991E-3</v>
      </c>
      <c r="H295" s="88" cm="1">
        <f t="array" ref="H295">IFERROR(INDEX('ASTI values'!C$4:C$93,MATCH(Assumptions!$B295,'ASTI values'!$A$4:$A$93,),)/100,INDEX($C$32:$C$42,MATCH($E295,$B$32:$B$42,),))</f>
        <v>9.8999999999999991E-3</v>
      </c>
      <c r="I295" s="88" cm="1">
        <f t="array" ref="I295">IFERROR(INDEX('ASTI values'!D$4:D$93,MATCH(Assumptions!$B295,'ASTI values'!$A$4:$A$93,),)/100,INDEX($C$32:$C$42,MATCH($E295,$B$32:$B$42,),))</f>
        <v>9.8999999999999991E-3</v>
      </c>
      <c r="J295" s="88" cm="1">
        <f t="array" ref="J295">IFERROR(INDEX('ASTI values'!E$4:E$93,MATCH(Assumptions!$B295,'ASTI values'!$A$4:$A$93,),)/100,INDEX($C$32:$C$42,MATCH($E295,$B$32:$B$42,),))</f>
        <v>9.8999999999999991E-3</v>
      </c>
      <c r="K295" s="88" cm="1">
        <f t="array" ref="K295">IFERROR(INDEX('ASTI values'!F$4:F$93,MATCH(Assumptions!$B295,'ASTI values'!$A$4:$A$93,),)/100,INDEX($C$32:$C$42,MATCH($E295,$B$32:$B$42,),))</f>
        <v>9.8999999999999991E-3</v>
      </c>
      <c r="L295" s="88" cm="1">
        <f t="array" ref="L295">IFERROR(INDEX('ASTI values'!G$4:G$93,MATCH(Assumptions!$B295,'ASTI values'!$A$4:$A$93,),)/100,INDEX($C$32:$C$42,MATCH($E295,$B$32:$B$42,),))</f>
        <v>9.8999999999999991E-3</v>
      </c>
      <c r="M295" s="88" cm="1">
        <f t="array" ref="M295">IFERROR(INDEX('ASTI values'!H$4:H$93,MATCH(Assumptions!$B295,'ASTI values'!$A$4:$A$93,),)/100,INDEX($C$32:$C$42,MATCH($E295,$B$32:$B$42,),))</f>
        <v>9.8999999999999991E-3</v>
      </c>
      <c r="N295" s="88" cm="1">
        <f t="array" ref="N295">IFERROR(INDEX('ASTI values'!I$4:I$93,MATCH(Assumptions!$B295,'ASTI values'!$A$4:$A$93,),)/100,INDEX($C$32:$C$42,MATCH($E295,$B$32:$B$42,),))</f>
        <v>9.8999999999999991E-3</v>
      </c>
      <c r="O295" s="88" cm="1">
        <f t="array" ref="O295">IFERROR(INDEX('ASTI values'!J$4:J$93,MATCH(Assumptions!$B295,'ASTI values'!$A$4:$A$93,),)/100,INDEX($C$32:$C$42,MATCH($E295,$B$32:$B$42,),))</f>
        <v>9.8999999999999991E-3</v>
      </c>
      <c r="P295" s="88" cm="1">
        <f t="array" ref="P295">IFERROR(INDEX('ASTI values'!K$4:K$93,MATCH(Assumptions!$B295,'ASTI values'!$A$4:$A$93,),)/100,INDEX($C$32:$C$42,MATCH($E295,$B$32:$B$42,),))</f>
        <v>9.8999999999999991E-3</v>
      </c>
    </row>
    <row r="296" spans="2:16" x14ac:dyDescent="0.35">
      <c r="B296" t="s">
        <v>347</v>
      </c>
      <c r="C296" t="s">
        <v>348</v>
      </c>
      <c r="D296" t="s">
        <v>388</v>
      </c>
      <c r="E296" t="s">
        <v>388</v>
      </c>
      <c r="F296" t="s">
        <v>367</v>
      </c>
      <c r="G296" s="88" cm="1">
        <f t="array" ref="G296">IFERROR(INDEX('ASTI values'!B$4:B$93,MATCH(Assumptions!$B296,'ASTI values'!$A$4:$A$93,),)/100,INDEX($C$32:$C$42,MATCH($E296,$B$32:$B$42,),))</f>
        <v>2.2243958165946601E-3</v>
      </c>
      <c r="H296" s="88" cm="1">
        <f t="array" ref="H296">IFERROR(INDEX('ASTI values'!C$4:C$93,MATCH(Assumptions!$B296,'ASTI values'!$A$4:$A$93,),)/100,INDEX($C$32:$C$42,MATCH($E296,$B$32:$B$42,),))</f>
        <v>1.8505085692175898E-3</v>
      </c>
      <c r="I296" s="88" cm="1">
        <f t="array" ref="I296">IFERROR(INDEX('ASTI values'!D$4:D$93,MATCH(Assumptions!$B296,'ASTI values'!$A$4:$A$93,),)/100,INDEX($C$32:$C$42,MATCH($E296,$B$32:$B$42,),))</f>
        <v>1.7841942467781398E-3</v>
      </c>
      <c r="J296" s="88" cm="1">
        <f t="array" ref="J296">IFERROR(INDEX('ASTI values'!E$4:E$93,MATCH(Assumptions!$B296,'ASTI values'!$A$4:$A$93,),)/100,INDEX($C$32:$C$42,MATCH($E296,$B$32:$B$42,),))</f>
        <v>1.88821815684318E-3</v>
      </c>
      <c r="K296" s="88" cm="1">
        <f t="array" ref="K296">IFERROR(INDEX('ASTI values'!F$4:F$93,MATCH(Assumptions!$B296,'ASTI values'!$A$4:$A$93,),)/100,INDEX($C$32:$C$42,MATCH($E296,$B$32:$B$42,),))</f>
        <v>1.7376357346168699E-3</v>
      </c>
      <c r="L296" s="88" cm="1">
        <f t="array" ref="L296">IFERROR(INDEX('ASTI values'!G$4:G$93,MATCH(Assumptions!$B296,'ASTI values'!$A$4:$A$93,),)/100,INDEX($C$32:$C$42,MATCH($E296,$B$32:$B$42,),))</f>
        <v>1.6504386534446599E-3</v>
      </c>
      <c r="M296" s="88" cm="1">
        <f t="array" ref="M296">IFERROR(INDEX('ASTI values'!H$4:H$93,MATCH(Assumptions!$B296,'ASTI values'!$A$4:$A$93,),)/100,INDEX($C$32:$C$42,MATCH($E296,$B$32:$B$42,),))</f>
        <v>1.74763675154497E-3</v>
      </c>
      <c r="N296" s="88" cm="1">
        <f t="array" ref="N296">IFERROR(INDEX('ASTI values'!I$4:I$93,MATCH(Assumptions!$B296,'ASTI values'!$A$4:$A$93,),)/100,INDEX($C$32:$C$42,MATCH($E296,$B$32:$B$42,),))</f>
        <v>1.97163862271389E-3</v>
      </c>
      <c r="O296" s="89" cm="1">
        <f t="array" ref="O296">IF(IFERROR(INDEX('ASTI values'!J$4:J$93,MATCH(Assumptions!$B296,'ASTI values'!$A$4:$A$93,),)/100,INDEX($C$32:$C$42,MATCH($E296,$B$32:$B$42,),))=0,MAX($G296:N296),IFERROR(INDEX('ASTI values'!J$4:J$93,MATCH(Assumptions!$B296,'ASTI values'!$A$4:$A$93,),)/100,INDEX($C$32:$C$42,MATCH($E296,$B$32:$B$42,),)))</f>
        <v>2.2243958165946601E-3</v>
      </c>
      <c r="P296" s="89" cm="1">
        <f t="array" ref="P296">IF(IFERROR(INDEX('ASTI values'!K$4:K$93,MATCH(Assumptions!$B296,'ASTI values'!$A$4:$A$93,),)/100,INDEX($C$32:$C$42,MATCH($E296,$B$32:$B$42,),))=0,MAX($G296:O296),IFERROR(INDEX('ASTI values'!K$4:K$93,MATCH(Assumptions!$B296,'ASTI values'!$A$4:$A$93,),)/100,INDEX($C$32:$C$42,MATCH($E296,$B$32:$B$42,),)))</f>
        <v>2.2243958165946601E-3</v>
      </c>
    </row>
    <row r="297" spans="2:16" x14ac:dyDescent="0.35">
      <c r="B297" s="12" t="s">
        <v>467</v>
      </c>
      <c r="C297" t="s">
        <v>468</v>
      </c>
      <c r="D297" t="s">
        <v>371</v>
      </c>
      <c r="E297" t="s">
        <v>371</v>
      </c>
      <c r="F297" t="s">
        <v>372</v>
      </c>
      <c r="G297" s="88" cm="1">
        <f t="array" ref="G297">IFERROR(INDEX('ASTI values'!B$4:B$93,MATCH(Assumptions!$B297,'ASTI values'!$A$4:$A$93,),)/100,INDEX($C$32:$C$42,MATCH($E297,$B$32:$B$42,),))</f>
        <v>3.4999999999999996E-3</v>
      </c>
      <c r="H297" s="88" cm="1">
        <f t="array" ref="H297">IFERROR(INDEX('ASTI values'!C$4:C$93,MATCH(Assumptions!$B297,'ASTI values'!$A$4:$A$93,),)/100,INDEX($C$32:$C$42,MATCH($E297,$B$32:$B$42,),))</f>
        <v>3.4999999999999996E-3</v>
      </c>
      <c r="I297" s="88" cm="1">
        <f t="array" ref="I297">IFERROR(INDEX('ASTI values'!D$4:D$93,MATCH(Assumptions!$B297,'ASTI values'!$A$4:$A$93,),)/100,INDEX($C$32:$C$42,MATCH($E297,$B$32:$B$42,),))</f>
        <v>3.4999999999999996E-3</v>
      </c>
      <c r="J297" s="88" cm="1">
        <f t="array" ref="J297">IFERROR(INDEX('ASTI values'!E$4:E$93,MATCH(Assumptions!$B297,'ASTI values'!$A$4:$A$93,),)/100,INDEX($C$32:$C$42,MATCH($E297,$B$32:$B$42,),))</f>
        <v>3.4999999999999996E-3</v>
      </c>
      <c r="K297" s="88" cm="1">
        <f t="array" ref="K297">IFERROR(INDEX('ASTI values'!F$4:F$93,MATCH(Assumptions!$B297,'ASTI values'!$A$4:$A$93,),)/100,INDEX($C$32:$C$42,MATCH($E297,$B$32:$B$42,),))</f>
        <v>3.4999999999999996E-3</v>
      </c>
      <c r="L297" s="88" cm="1">
        <f t="array" ref="L297">IFERROR(INDEX('ASTI values'!G$4:G$93,MATCH(Assumptions!$B297,'ASTI values'!$A$4:$A$93,),)/100,INDEX($C$32:$C$42,MATCH($E297,$B$32:$B$42,),))</f>
        <v>3.4999999999999996E-3</v>
      </c>
      <c r="M297" s="88" cm="1">
        <f t="array" ref="M297">IFERROR(INDEX('ASTI values'!H$4:H$93,MATCH(Assumptions!$B297,'ASTI values'!$A$4:$A$93,),)/100,INDEX($C$32:$C$42,MATCH($E297,$B$32:$B$42,),))</f>
        <v>3.4999999999999996E-3</v>
      </c>
      <c r="N297" s="88" cm="1">
        <f t="array" ref="N297">IFERROR(INDEX('ASTI values'!I$4:I$93,MATCH(Assumptions!$B297,'ASTI values'!$A$4:$A$93,),)/100,INDEX($C$32:$C$42,MATCH($E297,$B$32:$B$42,),))</f>
        <v>3.4999999999999996E-3</v>
      </c>
      <c r="O297" s="88" cm="1">
        <f t="array" ref="O297">IFERROR(INDEX('ASTI values'!J$4:J$93,MATCH(Assumptions!$B297,'ASTI values'!$A$4:$A$93,),)/100,INDEX($C$32:$C$42,MATCH($E297,$B$32:$B$42,),))</f>
        <v>3.4999999999999996E-3</v>
      </c>
      <c r="P297" s="88" cm="1">
        <f t="array" ref="P297">IFERROR(INDEX('ASTI values'!K$4:K$93,MATCH(Assumptions!$B297,'ASTI values'!$A$4:$A$93,),)/100,INDEX($C$32:$C$42,MATCH($E297,$B$32:$B$42,),))</f>
        <v>3.4999999999999996E-3</v>
      </c>
    </row>
    <row r="298" spans="2:16" x14ac:dyDescent="0.35">
      <c r="B298" s="12" t="s">
        <v>469</v>
      </c>
      <c r="C298" t="s">
        <v>470</v>
      </c>
      <c r="D298" t="s">
        <v>368</v>
      </c>
      <c r="E298" t="s">
        <v>368</v>
      </c>
      <c r="F298" t="s">
        <v>369</v>
      </c>
      <c r="G298" s="88" cm="1">
        <f t="array" ref="G298">IFERROR(INDEX('ASTI values'!B$4:B$93,MATCH(Assumptions!$B298,'ASTI values'!$A$4:$A$93,),)/100,INDEX($C$32:$C$42,MATCH($E298,$B$32:$B$42,),))</f>
        <v>6.4000000000000003E-3</v>
      </c>
      <c r="H298" s="88" cm="1">
        <f t="array" ref="H298">IFERROR(INDEX('ASTI values'!C$4:C$93,MATCH(Assumptions!$B298,'ASTI values'!$A$4:$A$93,),)/100,INDEX($C$32:$C$42,MATCH($E298,$B$32:$B$42,),))</f>
        <v>6.4000000000000003E-3</v>
      </c>
      <c r="I298" s="88" cm="1">
        <f t="array" ref="I298">IFERROR(INDEX('ASTI values'!D$4:D$93,MATCH(Assumptions!$B298,'ASTI values'!$A$4:$A$93,),)/100,INDEX($C$32:$C$42,MATCH($E298,$B$32:$B$42,),))</f>
        <v>6.4000000000000003E-3</v>
      </c>
      <c r="J298" s="88" cm="1">
        <f t="array" ref="J298">IFERROR(INDEX('ASTI values'!E$4:E$93,MATCH(Assumptions!$B298,'ASTI values'!$A$4:$A$93,),)/100,INDEX($C$32:$C$42,MATCH($E298,$B$32:$B$42,),))</f>
        <v>6.4000000000000003E-3</v>
      </c>
      <c r="K298" s="88" cm="1">
        <f t="array" ref="K298">IFERROR(INDEX('ASTI values'!F$4:F$93,MATCH(Assumptions!$B298,'ASTI values'!$A$4:$A$93,),)/100,INDEX($C$32:$C$42,MATCH($E298,$B$32:$B$42,),))</f>
        <v>6.4000000000000003E-3</v>
      </c>
      <c r="L298" s="88" cm="1">
        <f t="array" ref="L298">IFERROR(INDEX('ASTI values'!G$4:G$93,MATCH(Assumptions!$B298,'ASTI values'!$A$4:$A$93,),)/100,INDEX($C$32:$C$42,MATCH($E298,$B$32:$B$42,),))</f>
        <v>6.4000000000000003E-3</v>
      </c>
      <c r="M298" s="88" cm="1">
        <f t="array" ref="M298">IFERROR(INDEX('ASTI values'!H$4:H$93,MATCH(Assumptions!$B298,'ASTI values'!$A$4:$A$93,),)/100,INDEX($C$32:$C$42,MATCH($E298,$B$32:$B$42,),))</f>
        <v>6.4000000000000003E-3</v>
      </c>
      <c r="N298" s="88" cm="1">
        <f t="array" ref="N298">IFERROR(INDEX('ASTI values'!I$4:I$93,MATCH(Assumptions!$B298,'ASTI values'!$A$4:$A$93,),)/100,INDEX($C$32:$C$42,MATCH($E298,$B$32:$B$42,),))</f>
        <v>6.4000000000000003E-3</v>
      </c>
      <c r="O298" s="88" cm="1">
        <f t="array" ref="O298">IFERROR(INDEX('ASTI values'!J$4:J$93,MATCH(Assumptions!$B298,'ASTI values'!$A$4:$A$93,),)/100,INDEX($C$32:$C$42,MATCH($E298,$B$32:$B$42,),))</f>
        <v>6.4000000000000003E-3</v>
      </c>
      <c r="P298" s="88" cm="1">
        <f t="array" ref="P298">IFERROR(INDEX('ASTI values'!K$4:K$93,MATCH(Assumptions!$B298,'ASTI values'!$A$4:$A$93,),)/100,INDEX($C$32:$C$42,MATCH($E298,$B$32:$B$42,),))</f>
        <v>6.4000000000000003E-3</v>
      </c>
    </row>
    <row r="299" spans="2:16" x14ac:dyDescent="0.35">
      <c r="B299" t="s">
        <v>349</v>
      </c>
      <c r="C299" t="s">
        <v>350</v>
      </c>
      <c r="D299" t="s">
        <v>376</v>
      </c>
      <c r="E299" t="s">
        <v>376</v>
      </c>
      <c r="F299" t="s">
        <v>367</v>
      </c>
      <c r="G299" s="88" cm="1">
        <f t="array" ref="G299">IFERROR(INDEX('ASTI values'!B$4:B$93,MATCH(Assumptions!$B299,'ASTI values'!$A$4:$A$93,),)/100,INDEX($C$32:$C$42,MATCH($E299,$B$32:$B$42,),))</f>
        <v>5.0164883952126503E-3</v>
      </c>
      <c r="H299" s="88" cm="1">
        <f t="array" ref="H299">IFERROR(INDEX('ASTI values'!C$4:C$93,MATCH(Assumptions!$B299,'ASTI values'!$A$4:$A$93,),)/100,INDEX($C$32:$C$42,MATCH($E299,$B$32:$B$42,),))</f>
        <v>4.9343047676968198E-3</v>
      </c>
      <c r="I299" s="88" cm="1">
        <f t="array" ref="I299">IFERROR(INDEX('ASTI values'!D$4:D$93,MATCH(Assumptions!$B299,'ASTI values'!$A$4:$A$93,),)/100,INDEX($C$32:$C$42,MATCH($E299,$B$32:$B$42,),))</f>
        <v>5.5721347691871405E-3</v>
      </c>
      <c r="J299" s="89" cm="1">
        <f t="array" ref="J299">IF(IFERROR(INDEX('ASTI values'!E$4:E$93,MATCH(Assumptions!$B299,'ASTI values'!$A$4:$A$93,),)/100,INDEX($C$32:$C$42,MATCH($E299,$B$32:$B$42,),))=0,MAX($G299:I299),IFERROR(INDEX('ASTI values'!E$4:E$93,MATCH(Assumptions!$B299,'ASTI values'!$A$4:$A$93,),)/100,INDEX($C$32:$C$42,MATCH($E299,$B$32:$B$42,),)))</f>
        <v>5.5721347691871405E-3</v>
      </c>
      <c r="K299" s="89" cm="1">
        <f t="array" ref="K299">IF(IFERROR(INDEX('ASTI values'!F$4:F$93,MATCH(Assumptions!$B299,'ASTI values'!$A$4:$A$93,),)/100,INDEX($C$32:$C$42,MATCH($E299,$B$32:$B$42,),))=0,MAX($G299:J299),IFERROR(INDEX('ASTI values'!F$4:F$93,MATCH(Assumptions!$B299,'ASTI values'!$A$4:$A$93,),)/100,INDEX($C$32:$C$42,MATCH($E299,$B$32:$B$42,),)))</f>
        <v>5.5721347691871405E-3</v>
      </c>
      <c r="L299" s="89" cm="1">
        <f t="array" ref="L299">IF(IFERROR(INDEX('ASTI values'!G$4:G$93,MATCH(Assumptions!$B299,'ASTI values'!$A$4:$A$93,),)/100,INDEX($C$32:$C$42,MATCH($E299,$B$32:$B$42,),))=0,MAX($G299:K299),IFERROR(INDEX('ASTI values'!G$4:G$93,MATCH(Assumptions!$B299,'ASTI values'!$A$4:$A$93,),)/100,INDEX($C$32:$C$42,MATCH($E299,$B$32:$B$42,),)))</f>
        <v>5.5721347691871405E-3</v>
      </c>
      <c r="M299" s="89" cm="1">
        <f t="array" ref="M299">IF(IFERROR(INDEX('ASTI values'!H$4:H$93,MATCH(Assumptions!$B299,'ASTI values'!$A$4:$A$93,),)/100,INDEX($C$32:$C$42,MATCH($E299,$B$32:$B$42,),))=0,MAX($G299:L299),IFERROR(INDEX('ASTI values'!H$4:H$93,MATCH(Assumptions!$B299,'ASTI values'!$A$4:$A$93,),)/100,INDEX($C$32:$C$42,MATCH($E299,$B$32:$B$42,),)))</f>
        <v>5.5721347691871405E-3</v>
      </c>
      <c r="N299" s="89" cm="1">
        <f t="array" ref="N299">IF(IFERROR(INDEX('ASTI values'!I$4:I$93,MATCH(Assumptions!$B299,'ASTI values'!$A$4:$A$93,),)/100,INDEX($C$32:$C$42,MATCH($E299,$B$32:$B$42,),))=0,MAX($G299:M299),IFERROR(INDEX('ASTI values'!I$4:I$93,MATCH(Assumptions!$B299,'ASTI values'!$A$4:$A$93,),)/100,INDEX($C$32:$C$42,MATCH($E299,$B$32:$B$42,),)))</f>
        <v>5.5721347691871405E-3</v>
      </c>
      <c r="O299" s="89" cm="1">
        <f t="array" ref="O299">IF(IFERROR(INDEX('ASTI values'!J$4:J$93,MATCH(Assumptions!$B299,'ASTI values'!$A$4:$A$93,),)/100,INDEX($C$32:$C$42,MATCH($E299,$B$32:$B$42,),))=0,MAX($G299:N299),IFERROR(INDEX('ASTI values'!J$4:J$93,MATCH(Assumptions!$B299,'ASTI values'!$A$4:$A$93,),)/100,INDEX($C$32:$C$42,MATCH($E299,$B$32:$B$42,),)))</f>
        <v>5.5721347691871405E-3</v>
      </c>
      <c r="P299" s="89" cm="1">
        <f t="array" ref="P299">IF(IFERROR(INDEX('ASTI values'!K$4:K$93,MATCH(Assumptions!$B299,'ASTI values'!$A$4:$A$93,),)/100,INDEX($C$32:$C$42,MATCH($E299,$B$32:$B$42,),))=0,MAX($G299:O299),IFERROR(INDEX('ASTI values'!K$4:K$93,MATCH(Assumptions!$B299,'ASTI values'!$A$4:$A$93,),)/100,INDEX($C$32:$C$42,MATCH($E299,$B$32:$B$42,),)))</f>
        <v>5.5721347691871405E-3</v>
      </c>
    </row>
    <row r="300" spans="2:16" x14ac:dyDescent="0.35">
      <c r="B300" t="s">
        <v>351</v>
      </c>
      <c r="C300" t="s">
        <v>352</v>
      </c>
      <c r="D300" t="s">
        <v>385</v>
      </c>
      <c r="E300" t="s">
        <v>26</v>
      </c>
      <c r="F300" t="s">
        <v>369</v>
      </c>
      <c r="G300" s="88" cm="1">
        <f t="array" ref="G300">IFERROR(INDEX('ASTI values'!B$4:B$93,MATCH(Assumptions!$B300,'ASTI values'!$A$4:$A$93,),)/100,INDEX($C$32:$C$42,MATCH($E300,$B$32:$B$42,),))</f>
        <v>4.2597891309307905E-3</v>
      </c>
      <c r="H300" s="88" cm="1">
        <f t="array" ref="H300">IFERROR(INDEX('ASTI values'!C$4:C$93,MATCH(Assumptions!$B300,'ASTI values'!$A$4:$A$93,),)/100,INDEX($C$32:$C$42,MATCH($E300,$B$32:$B$42,),))</f>
        <v>3.8820188255282301E-3</v>
      </c>
      <c r="I300" s="88" cm="1">
        <f t="array" ref="I300">IFERROR(INDEX('ASTI values'!D$4:D$93,MATCH(Assumptions!$B300,'ASTI values'!$A$4:$A$93,),)/100,INDEX($C$32:$C$42,MATCH($E300,$B$32:$B$42,),))</f>
        <v>3.9819716193382594E-3</v>
      </c>
      <c r="J300" s="88" cm="1">
        <f t="array" ref="J300">IFERROR(INDEX('ASTI values'!E$4:E$93,MATCH(Assumptions!$B300,'ASTI values'!$A$4:$A$93,),)/100,INDEX($C$32:$C$42,MATCH($E300,$B$32:$B$42,),))</f>
        <v>5.1147969701015802E-3</v>
      </c>
      <c r="K300" s="88" cm="1">
        <f t="array" ref="K300">IFERROR(INDEX('ASTI values'!F$4:F$93,MATCH(Assumptions!$B300,'ASTI values'!$A$4:$A$93,),)/100,INDEX($C$32:$C$42,MATCH($E300,$B$32:$B$42,),))</f>
        <v>5.0581489049496301E-3</v>
      </c>
      <c r="L300" s="89" cm="1">
        <f t="array" ref="L300">IF(IFERROR(INDEX('ASTI values'!G$4:G$93,MATCH(Assumptions!$B300,'ASTI values'!$A$4:$A$93,),)/100,INDEX($C$32:$C$42,MATCH($E300,$B$32:$B$42,),))=0,MAX($G300:K300),IFERROR(INDEX('ASTI values'!G$4:G$93,MATCH(Assumptions!$B300,'ASTI values'!$A$4:$A$93,),)/100,INDEX($C$32:$C$42,MATCH($E300,$B$32:$B$42,),)))</f>
        <v>5.1147969701015802E-3</v>
      </c>
      <c r="M300" s="89" cm="1">
        <f t="array" ref="M300">IF(IFERROR(INDEX('ASTI values'!H$4:H$93,MATCH(Assumptions!$B300,'ASTI values'!$A$4:$A$93,),)/100,INDEX($C$32:$C$42,MATCH($E300,$B$32:$B$42,),))=0,MAX($G300:L300),IFERROR(INDEX('ASTI values'!H$4:H$93,MATCH(Assumptions!$B300,'ASTI values'!$A$4:$A$93,),)/100,INDEX($C$32:$C$42,MATCH($E300,$B$32:$B$42,),)))</f>
        <v>5.1147969701015802E-3</v>
      </c>
      <c r="N300" s="89" cm="1">
        <f t="array" ref="N300">IF(IFERROR(INDEX('ASTI values'!I$4:I$93,MATCH(Assumptions!$B300,'ASTI values'!$A$4:$A$93,),)/100,INDEX($C$32:$C$42,MATCH($E300,$B$32:$B$42,),))=0,MAX($G300:M300),IFERROR(INDEX('ASTI values'!I$4:I$93,MATCH(Assumptions!$B300,'ASTI values'!$A$4:$A$93,),)/100,INDEX($C$32:$C$42,MATCH($E300,$B$32:$B$42,),)))</f>
        <v>5.1147969701015802E-3</v>
      </c>
      <c r="O300" s="89" cm="1">
        <f t="array" ref="O300">IF(IFERROR(INDEX('ASTI values'!J$4:J$93,MATCH(Assumptions!$B300,'ASTI values'!$A$4:$A$93,),)/100,INDEX($C$32:$C$42,MATCH($E300,$B$32:$B$42,),))=0,MAX($G300:N300),IFERROR(INDEX('ASTI values'!J$4:J$93,MATCH(Assumptions!$B300,'ASTI values'!$A$4:$A$93,),)/100,INDEX($C$32:$C$42,MATCH($E300,$B$32:$B$42,),)))</f>
        <v>5.1147969701015802E-3</v>
      </c>
      <c r="P300" s="89" cm="1">
        <f t="array" ref="P300">IF(IFERROR(INDEX('ASTI values'!K$4:K$93,MATCH(Assumptions!$B300,'ASTI values'!$A$4:$A$93,),)/100,INDEX($C$32:$C$42,MATCH($E300,$B$32:$B$42,),))=0,MAX($G300:O300),IFERROR(INDEX('ASTI values'!K$4:K$93,MATCH(Assumptions!$B300,'ASTI values'!$A$4:$A$93,),)/100,INDEX($C$32:$C$42,MATCH($E300,$B$32:$B$42,),)))</f>
        <v>5.1147969701015802E-3</v>
      </c>
    </row>
    <row r="301" spans="2:16" x14ac:dyDescent="0.35">
      <c r="B301" t="s">
        <v>353</v>
      </c>
      <c r="C301" t="s">
        <v>354</v>
      </c>
      <c r="D301" t="s">
        <v>385</v>
      </c>
      <c r="E301" t="s">
        <v>26</v>
      </c>
      <c r="F301" t="s">
        <v>369</v>
      </c>
      <c r="G301" s="88" cm="1">
        <f t="array" ref="G301">IFERROR(INDEX('ASTI values'!B$4:B$93,MATCH(Assumptions!$B301,'ASTI values'!$A$4:$A$93,),)/100,INDEX($C$32:$C$42,MATCH($E301,$B$32:$B$42,),))</f>
        <v>7.0330517532468297E-3</v>
      </c>
      <c r="H301" s="88" cm="1">
        <f t="array" ref="H301">IFERROR(INDEX('ASTI values'!C$4:C$93,MATCH(Assumptions!$B301,'ASTI values'!$A$4:$A$93,),)/100,INDEX($C$32:$C$42,MATCH($E301,$B$32:$B$42,),))</f>
        <v>8.9824035649855305E-3</v>
      </c>
      <c r="I301" s="88" cm="1">
        <f t="array" ref="I301">IFERROR(INDEX('ASTI values'!D$4:D$93,MATCH(Assumptions!$B301,'ASTI values'!$A$4:$A$93,),)/100,INDEX($C$32:$C$42,MATCH($E301,$B$32:$B$42,),))</f>
        <v>1.3436649622127299E-2</v>
      </c>
      <c r="J301" s="88" cm="1">
        <f t="array" ref="J301">IFERROR(INDEX('ASTI values'!E$4:E$93,MATCH(Assumptions!$B301,'ASTI values'!$A$4:$A$93,),)/100,INDEX($C$32:$C$42,MATCH($E301,$B$32:$B$42,),))</f>
        <v>1.8038547950839701E-2</v>
      </c>
      <c r="K301" s="88" cm="1">
        <f t="array" ref="K301">IFERROR(INDEX('ASTI values'!F$4:F$93,MATCH(Assumptions!$B301,'ASTI values'!$A$4:$A$93,),)/100,INDEX($C$32:$C$42,MATCH($E301,$B$32:$B$42,),))</f>
        <v>1.3950501685973499E-2</v>
      </c>
      <c r="L301" s="88" cm="1">
        <f t="array" ref="L301">IFERROR(INDEX('ASTI values'!G$4:G$93,MATCH(Assumptions!$B301,'ASTI values'!$A$4:$A$93,),)/100,INDEX($C$32:$C$42,MATCH($E301,$B$32:$B$42,),))</f>
        <v>1.39908098792843E-2</v>
      </c>
      <c r="M301" s="88" cm="1">
        <f t="array" ref="M301">IFERROR(INDEX('ASTI values'!H$4:H$93,MATCH(Assumptions!$B301,'ASTI values'!$A$4:$A$93,),)/100,INDEX($C$32:$C$42,MATCH($E301,$B$32:$B$42,),))</f>
        <v>1.3922094808485099E-2</v>
      </c>
      <c r="N301" s="89" cm="1">
        <f t="array" ref="N301">IF(IFERROR(INDEX('ASTI values'!I$4:I$93,MATCH(Assumptions!$B301,'ASTI values'!$A$4:$A$93,),)/100,INDEX($C$32:$C$42,MATCH($E301,$B$32:$B$42,),))=0,MAX($G301:M301),IFERROR(INDEX('ASTI values'!I$4:I$93,MATCH(Assumptions!$B301,'ASTI values'!$A$4:$A$93,),)/100,INDEX($C$32:$C$42,MATCH($E301,$B$32:$B$42,),)))</f>
        <v>1.8038547950839701E-2</v>
      </c>
      <c r="O301" s="89" cm="1">
        <f t="array" ref="O301">IF(IFERROR(INDEX('ASTI values'!J$4:J$93,MATCH(Assumptions!$B301,'ASTI values'!$A$4:$A$93,),)/100,INDEX($C$32:$C$42,MATCH($E301,$B$32:$B$42,),))=0,MAX($G301:N301),IFERROR(INDEX('ASTI values'!J$4:J$93,MATCH(Assumptions!$B301,'ASTI values'!$A$4:$A$93,),)/100,INDEX($C$32:$C$42,MATCH($E301,$B$32:$B$42,),)))</f>
        <v>1.8038547950839701E-2</v>
      </c>
      <c r="P301" s="89" cm="1">
        <f t="array" ref="P301">IF(IFERROR(INDEX('ASTI values'!K$4:K$93,MATCH(Assumptions!$B301,'ASTI values'!$A$4:$A$93,),)/100,INDEX($C$32:$C$42,MATCH($E301,$B$32:$B$42,),))=0,MAX($G301:O301),IFERROR(INDEX('ASTI values'!K$4:K$93,MATCH(Assumptions!$B301,'ASTI values'!$A$4:$A$93,),)/100,INDEX($C$32:$C$42,MATCH($E301,$B$32:$B$42,),)))</f>
        <v>1.8038547950839701E-2</v>
      </c>
    </row>
    <row r="302" spans="2:16" x14ac:dyDescent="0.35">
      <c r="G302" s="88"/>
      <c r="H302" s="88"/>
      <c r="I302" s="88"/>
      <c r="J302" s="88"/>
      <c r="K302" s="88"/>
      <c r="L302" s="88"/>
      <c r="M302" s="88"/>
      <c r="N302" s="88"/>
      <c r="O302" s="88"/>
      <c r="P302" s="88"/>
    </row>
    <row r="303" spans="2:16" x14ac:dyDescent="0.35">
      <c r="B303" s="83" t="s">
        <v>513</v>
      </c>
      <c r="E303" s="44" t="s">
        <v>375</v>
      </c>
      <c r="G303" s="88" cm="1">
        <f t="array" ref="G303">IFERROR(INDEX('ASTI values'!B$4:B$93,MATCH(Assumptions!$B303,'ASTI values'!$A$4:$A$93,),)/100,INDEX($C$32:$C$42,MATCH($E303,$B$32:$B$42,),))</f>
        <v>3.6833885199906102E-2</v>
      </c>
      <c r="H303" s="88" cm="1">
        <f t="array" ref="H303">IFERROR(INDEX('ASTI values'!C$4:C$93,MATCH(Assumptions!$B303,'ASTI values'!$A$4:$A$93,),)/100,INDEX($C$32:$C$42,MATCH($E303,$B$32:$B$42,),))</f>
        <v>3.6528194159059502E-2</v>
      </c>
      <c r="I303" s="88" cm="1">
        <f t="array" ref="I303">IFERROR(INDEX('ASTI values'!D$4:D$93,MATCH(Assumptions!$B303,'ASTI values'!$A$4:$A$93,),)/100,INDEX($C$32:$C$42,MATCH($E303,$B$32:$B$42,),))</f>
        <v>2.9791937581274398E-2</v>
      </c>
      <c r="J303" s="89" cm="1">
        <f t="array" ref="J303">IF(IFERROR(INDEX('ASTI values'!E$4:E$93,MATCH(Assumptions!$B303,'ASTI values'!$A$4:$A$93,),)/100,INDEX($C$32:$C$42,MATCH($E303,$B$32:$B$42,),))=0,MAX($G303:I303),IFERROR(INDEX('ASTI values'!E$4:E$93,MATCH(Assumptions!$B303,'ASTI values'!$A$4:$A$93,),)/100,INDEX($C$32:$C$42,MATCH($E303,$B$32:$B$42,),)))</f>
        <v>3.6833885199906102E-2</v>
      </c>
      <c r="K303" s="89" cm="1">
        <f t="array" ref="K303">IF(IFERROR(INDEX('ASTI values'!F$4:F$93,MATCH(Assumptions!$B303,'ASTI values'!$A$4:$A$93,),)/100,INDEX($C$32:$C$42,MATCH($E303,$B$32:$B$42,),))=0,MAX($G303:J303),IFERROR(INDEX('ASTI values'!F$4:F$93,MATCH(Assumptions!$B303,'ASTI values'!$A$4:$A$93,),)/100,INDEX($C$32:$C$42,MATCH($E303,$B$32:$B$42,),)))</f>
        <v>3.6833885199906102E-2</v>
      </c>
      <c r="L303" s="89" cm="1">
        <f t="array" ref="L303">IF(IFERROR(INDEX('ASTI values'!G$4:G$93,MATCH(Assumptions!$B303,'ASTI values'!$A$4:$A$93,),)/100,INDEX($C$32:$C$42,MATCH($E303,$B$32:$B$42,),))=0,MAX($G303:K303),IFERROR(INDEX('ASTI values'!G$4:G$93,MATCH(Assumptions!$B303,'ASTI values'!$A$4:$A$93,),)/100,INDEX($C$32:$C$42,MATCH($E303,$B$32:$B$42,),)))</f>
        <v>3.6833885199906102E-2</v>
      </c>
      <c r="M303" s="89" cm="1">
        <f t="array" ref="M303">IF(IFERROR(INDEX('ASTI values'!H$4:H$93,MATCH(Assumptions!$B303,'ASTI values'!$A$4:$A$93,),)/100,INDEX($C$32:$C$42,MATCH($E303,$B$32:$B$42,),))=0,MAX($G303:L303),IFERROR(INDEX('ASTI values'!H$4:H$93,MATCH(Assumptions!$B303,'ASTI values'!$A$4:$A$93,),)/100,INDEX($C$32:$C$42,MATCH($E303,$B$32:$B$42,),)))</f>
        <v>3.6833885199906102E-2</v>
      </c>
      <c r="N303" s="89" cm="1">
        <f t="array" ref="N303">IF(IFERROR(INDEX('ASTI values'!I$4:I$93,MATCH(Assumptions!$B303,'ASTI values'!$A$4:$A$93,),)/100,INDEX($C$32:$C$42,MATCH($E303,$B$32:$B$42,),))=0,MAX($G303:M303),IFERROR(INDEX('ASTI values'!I$4:I$93,MATCH(Assumptions!$B303,'ASTI values'!$A$4:$A$93,),)/100,INDEX($C$32:$C$42,MATCH($E303,$B$32:$B$42,),)))</f>
        <v>3.6833885199906102E-2</v>
      </c>
      <c r="O303" s="89" cm="1">
        <f t="array" ref="O303">IF(IFERROR(INDEX('ASTI values'!J$4:J$93,MATCH(Assumptions!$B303,'ASTI values'!$A$4:$A$93,),)/100,INDEX($C$32:$C$42,MATCH($E303,$B$32:$B$42,),))=0,MAX($G303:N303),IFERROR(INDEX('ASTI values'!J$4:J$93,MATCH(Assumptions!$B303,'ASTI values'!$A$4:$A$93,),)/100,INDEX($C$32:$C$42,MATCH($E303,$B$32:$B$42,),)))</f>
        <v>3.6833885199906102E-2</v>
      </c>
      <c r="P303" s="89" cm="1">
        <f t="array" ref="P303">IF(IFERROR(INDEX('ASTI values'!K$4:K$93,MATCH(Assumptions!$B303,'ASTI values'!$A$4:$A$93,),)/100,INDEX($C$32:$C$42,MATCH($E303,$B$32:$B$42,),))=0,MAX($G303:O303),IFERROR(INDEX('ASTI values'!K$4:K$93,MATCH(Assumptions!$B303,'ASTI values'!$A$4:$A$93,),)/100,INDEX($C$32:$C$42,MATCH($E303,$B$32:$B$42,),)))</f>
        <v>3.6833885199906102E-2</v>
      </c>
    </row>
    <row r="304" spans="2:16" x14ac:dyDescent="0.35">
      <c r="B304" s="83" t="s">
        <v>685</v>
      </c>
      <c r="E304" s="44" t="s">
        <v>375</v>
      </c>
      <c r="G304" s="88" cm="1">
        <f t="array" ref="G304">IFERROR(INDEX('ASTI values'!B$4:B$93,MATCH(Assumptions!$B304,'ASTI values'!$A$4:$A$93,),)/100,INDEX($C$32:$C$42,MATCH($E304,$B$32:$B$42,),))</f>
        <v>9.8999999999999991E-3</v>
      </c>
      <c r="H304" s="88" cm="1">
        <f t="array" ref="H304">IFERROR(INDEX('ASTI values'!C$4:C$93,MATCH(Assumptions!$B304,'ASTI values'!$A$4:$A$93,),)/100,INDEX($C$32:$C$42,MATCH($E304,$B$32:$B$42,),))</f>
        <v>9.8999999999999991E-3</v>
      </c>
      <c r="I304" s="88" cm="1">
        <f t="array" ref="I304">IFERROR(INDEX('ASTI values'!D$4:D$93,MATCH(Assumptions!$B304,'ASTI values'!$A$4:$A$93,),)/100,INDEX($C$32:$C$42,MATCH($E304,$B$32:$B$42,),))</f>
        <v>9.8999999999999991E-3</v>
      </c>
      <c r="J304" s="88" cm="1">
        <f t="array" ref="J304">IFERROR(INDEX('ASTI values'!E$4:E$93,MATCH(Assumptions!$B304,'ASTI values'!$A$4:$A$93,),)/100,INDEX($C$32:$C$42,MATCH($E304,$B$32:$B$42,),))</f>
        <v>9.8999999999999991E-3</v>
      </c>
      <c r="K304" s="88" cm="1">
        <f t="array" ref="K304">IFERROR(INDEX('ASTI values'!F$4:F$93,MATCH(Assumptions!$B304,'ASTI values'!$A$4:$A$93,),)/100,INDEX($C$32:$C$42,MATCH($E304,$B$32:$B$42,),))</f>
        <v>9.8999999999999991E-3</v>
      </c>
      <c r="L304" s="88" cm="1">
        <f t="array" ref="L304">IFERROR(INDEX('ASTI values'!G$4:G$93,MATCH(Assumptions!$B304,'ASTI values'!$A$4:$A$93,),)/100,INDEX($C$32:$C$42,MATCH($E304,$B$32:$B$42,),))</f>
        <v>9.8999999999999991E-3</v>
      </c>
      <c r="M304" s="88" cm="1">
        <f t="array" ref="M304">IFERROR(INDEX('ASTI values'!H$4:H$93,MATCH(Assumptions!$B304,'ASTI values'!$A$4:$A$93,),)/100,INDEX($C$32:$C$42,MATCH($E304,$B$32:$B$42,),))</f>
        <v>9.8999999999999991E-3</v>
      </c>
      <c r="N304" s="88" cm="1">
        <f t="array" ref="N304">IFERROR(INDEX('ASTI values'!I$4:I$93,MATCH(Assumptions!$B304,'ASTI values'!$A$4:$A$93,),)/100,INDEX($C$32:$C$42,MATCH($E304,$B$32:$B$42,),))</f>
        <v>9.8999999999999991E-3</v>
      </c>
      <c r="O304" s="88" cm="1">
        <f t="array" ref="O304">IFERROR(INDEX('ASTI values'!J$4:J$93,MATCH(Assumptions!$B304,'ASTI values'!$A$4:$A$93,),)/100,INDEX($C$32:$C$42,MATCH($E304,$B$32:$B$42,),))</f>
        <v>9.8999999999999991E-3</v>
      </c>
      <c r="P304" s="88" cm="1">
        <f t="array" ref="P304">IFERROR(INDEX('ASTI values'!K$4:K$93,MATCH(Assumptions!$B304,'ASTI values'!$A$4:$A$93,),)/100,INDEX($C$32:$C$42,MATCH($E304,$B$32:$B$42,),))</f>
        <v>9.8999999999999991E-3</v>
      </c>
    </row>
    <row r="305" spans="2:16" x14ac:dyDescent="0.35">
      <c r="B305" s="83" t="s">
        <v>1070</v>
      </c>
      <c r="E305" s="44" t="s">
        <v>375</v>
      </c>
      <c r="G305" s="88" cm="1">
        <f t="array" ref="G305">IFERROR(INDEX('ASTI values'!B$4:B$93,MATCH(Assumptions!$B305,'ASTI values'!$A$4:$A$93,),)/100,INDEX($C$32:$C$42,MATCH($E305,$B$32:$B$42,),))</f>
        <v>9.8999999999999991E-3</v>
      </c>
      <c r="H305" s="88" cm="1">
        <f t="array" ref="H305">IFERROR(INDEX('ASTI values'!C$4:C$93,MATCH(Assumptions!$B305,'ASTI values'!$A$4:$A$93,),)/100,INDEX($C$32:$C$42,MATCH($E305,$B$32:$B$42,),))</f>
        <v>9.8999999999999991E-3</v>
      </c>
      <c r="I305" s="88" cm="1">
        <f t="array" ref="I305">IFERROR(INDEX('ASTI values'!D$4:D$93,MATCH(Assumptions!$B305,'ASTI values'!$A$4:$A$93,),)/100,INDEX($C$32:$C$42,MATCH($E305,$B$32:$B$42,),))</f>
        <v>9.8999999999999991E-3</v>
      </c>
      <c r="J305" s="88" cm="1">
        <f t="array" ref="J305">IFERROR(INDEX('ASTI values'!E$4:E$93,MATCH(Assumptions!$B305,'ASTI values'!$A$4:$A$93,),)/100,INDEX($C$32:$C$42,MATCH($E305,$B$32:$B$42,),))</f>
        <v>9.8999999999999991E-3</v>
      </c>
      <c r="K305" s="88" cm="1">
        <f t="array" ref="K305">IFERROR(INDEX('ASTI values'!F$4:F$93,MATCH(Assumptions!$B305,'ASTI values'!$A$4:$A$93,),)/100,INDEX($C$32:$C$42,MATCH($E305,$B$32:$B$42,),))</f>
        <v>9.8999999999999991E-3</v>
      </c>
      <c r="L305" s="88" cm="1">
        <f t="array" ref="L305">IFERROR(INDEX('ASTI values'!G$4:G$93,MATCH(Assumptions!$B305,'ASTI values'!$A$4:$A$93,),)/100,INDEX($C$32:$C$42,MATCH($E305,$B$32:$B$42,),))</f>
        <v>9.8999999999999991E-3</v>
      </c>
      <c r="M305" s="88" cm="1">
        <f t="array" ref="M305">IFERROR(INDEX('ASTI values'!H$4:H$93,MATCH(Assumptions!$B305,'ASTI values'!$A$4:$A$93,),)/100,INDEX($C$32:$C$42,MATCH($E305,$B$32:$B$42,),))</f>
        <v>9.8999999999999991E-3</v>
      </c>
      <c r="N305" s="88" cm="1">
        <f t="array" ref="N305">IFERROR(INDEX('ASTI values'!I$4:I$93,MATCH(Assumptions!$B305,'ASTI values'!$A$4:$A$93,),)/100,INDEX($C$32:$C$42,MATCH($E305,$B$32:$B$42,),))</f>
        <v>9.8999999999999991E-3</v>
      </c>
      <c r="O305" s="88" cm="1">
        <f t="array" ref="O305">IFERROR(INDEX('ASTI values'!J$4:J$93,MATCH(Assumptions!$B305,'ASTI values'!$A$4:$A$93,),)/100,INDEX($C$32:$C$42,MATCH($E305,$B$32:$B$42,),))</f>
        <v>9.8999999999999991E-3</v>
      </c>
      <c r="P305" s="88" cm="1">
        <f t="array" ref="P305">IFERROR(INDEX('ASTI values'!K$4:K$93,MATCH(Assumptions!$B305,'ASTI values'!$A$4:$A$93,),)/100,INDEX($C$32:$C$42,MATCH($E305,$B$32:$B$42,),))</f>
        <v>9.8999999999999991E-3</v>
      </c>
    </row>
    <row r="306" spans="2:16" x14ac:dyDescent="0.35">
      <c r="B306" s="83" t="s">
        <v>1071</v>
      </c>
      <c r="E306" s="44" t="s">
        <v>375</v>
      </c>
      <c r="G306" s="88" cm="1">
        <f t="array" ref="G306">IFERROR(INDEX('ASTI values'!B$4:B$93,MATCH(Assumptions!$B306,'ASTI values'!$A$4:$A$93,),)/100,INDEX($C$32:$C$42,MATCH($E306,$B$32:$B$42,),))</f>
        <v>9.8999999999999991E-3</v>
      </c>
      <c r="H306" s="88" cm="1">
        <f t="array" ref="H306">IFERROR(INDEX('ASTI values'!C$4:C$93,MATCH(Assumptions!$B306,'ASTI values'!$A$4:$A$93,),)/100,INDEX($C$32:$C$42,MATCH($E306,$B$32:$B$42,),))</f>
        <v>9.8999999999999991E-3</v>
      </c>
      <c r="I306" s="88" cm="1">
        <f t="array" ref="I306">IFERROR(INDEX('ASTI values'!D$4:D$93,MATCH(Assumptions!$B306,'ASTI values'!$A$4:$A$93,),)/100,INDEX($C$32:$C$42,MATCH($E306,$B$32:$B$42,),))</f>
        <v>9.8999999999999991E-3</v>
      </c>
      <c r="J306" s="88" cm="1">
        <f t="array" ref="J306">IFERROR(INDEX('ASTI values'!E$4:E$93,MATCH(Assumptions!$B306,'ASTI values'!$A$4:$A$93,),)/100,INDEX($C$32:$C$42,MATCH($E306,$B$32:$B$42,),))</f>
        <v>9.8999999999999991E-3</v>
      </c>
      <c r="K306" s="88" cm="1">
        <f t="array" ref="K306">IFERROR(INDEX('ASTI values'!F$4:F$93,MATCH(Assumptions!$B306,'ASTI values'!$A$4:$A$93,),)/100,INDEX($C$32:$C$42,MATCH($E306,$B$32:$B$42,),))</f>
        <v>9.8999999999999991E-3</v>
      </c>
      <c r="L306" s="88" cm="1">
        <f t="array" ref="L306">IFERROR(INDEX('ASTI values'!G$4:G$93,MATCH(Assumptions!$B306,'ASTI values'!$A$4:$A$93,),)/100,INDEX($C$32:$C$42,MATCH($E306,$B$32:$B$42,),))</f>
        <v>9.8999999999999991E-3</v>
      </c>
      <c r="M306" s="88" cm="1">
        <f t="array" ref="M306">IFERROR(INDEX('ASTI values'!H$4:H$93,MATCH(Assumptions!$B306,'ASTI values'!$A$4:$A$93,),)/100,INDEX($C$32:$C$42,MATCH($E306,$B$32:$B$42,),))</f>
        <v>9.8999999999999991E-3</v>
      </c>
      <c r="N306" s="88" cm="1">
        <f t="array" ref="N306">IFERROR(INDEX('ASTI values'!I$4:I$93,MATCH(Assumptions!$B306,'ASTI values'!$A$4:$A$93,),)/100,INDEX($C$32:$C$42,MATCH($E306,$B$32:$B$42,),))</f>
        <v>9.8999999999999991E-3</v>
      </c>
      <c r="O306" s="88" cm="1">
        <f t="array" ref="O306">IFERROR(INDEX('ASTI values'!J$4:J$93,MATCH(Assumptions!$B306,'ASTI values'!$A$4:$A$93,),)/100,INDEX($C$32:$C$42,MATCH($E306,$B$32:$B$42,),))</f>
        <v>9.8999999999999991E-3</v>
      </c>
      <c r="P306" s="88" cm="1">
        <f t="array" ref="P306">IFERROR(INDEX('ASTI values'!K$4:K$93,MATCH(Assumptions!$B306,'ASTI values'!$A$4:$A$93,),)/100,INDEX($C$32:$C$42,MATCH($E306,$B$32:$B$42,),))</f>
        <v>9.8999999999999991E-3</v>
      </c>
    </row>
    <row r="307" spans="2:16" x14ac:dyDescent="0.35">
      <c r="B307" s="83" t="s">
        <v>897</v>
      </c>
      <c r="E307" s="44" t="s">
        <v>375</v>
      </c>
      <c r="G307" s="88" cm="1">
        <f t="array" ref="G307">IFERROR(INDEX('ASTI values'!B$4:B$93,MATCH(Assumptions!$B307,'ASTI values'!$A$4:$A$93,),)/100,INDEX($C$32:$C$42,MATCH($E307,$B$32:$B$42,),))</f>
        <v>9.8999999999999991E-3</v>
      </c>
      <c r="H307" s="88" cm="1">
        <f t="array" ref="H307">IFERROR(INDEX('ASTI values'!C$4:C$93,MATCH(Assumptions!$B307,'ASTI values'!$A$4:$A$93,),)/100,INDEX($C$32:$C$42,MATCH($E307,$B$32:$B$42,),))</f>
        <v>9.8999999999999991E-3</v>
      </c>
      <c r="I307" s="88" cm="1">
        <f t="array" ref="I307">IFERROR(INDEX('ASTI values'!D$4:D$93,MATCH(Assumptions!$B307,'ASTI values'!$A$4:$A$93,),)/100,INDEX($C$32:$C$42,MATCH($E307,$B$32:$B$42,),))</f>
        <v>9.8999999999999991E-3</v>
      </c>
      <c r="J307" s="88" cm="1">
        <f t="array" ref="J307">IFERROR(INDEX('ASTI values'!E$4:E$93,MATCH(Assumptions!$B307,'ASTI values'!$A$4:$A$93,),)/100,INDEX($C$32:$C$42,MATCH($E307,$B$32:$B$42,),))</f>
        <v>9.8999999999999991E-3</v>
      </c>
      <c r="K307" s="88" cm="1">
        <f t="array" ref="K307">IFERROR(INDEX('ASTI values'!F$4:F$93,MATCH(Assumptions!$B307,'ASTI values'!$A$4:$A$93,),)/100,INDEX($C$32:$C$42,MATCH($E307,$B$32:$B$42,),))</f>
        <v>9.8999999999999991E-3</v>
      </c>
      <c r="L307" s="88" cm="1">
        <f t="array" ref="L307">IFERROR(INDEX('ASTI values'!G$4:G$93,MATCH(Assumptions!$B307,'ASTI values'!$A$4:$A$93,),)/100,INDEX($C$32:$C$42,MATCH($E307,$B$32:$B$42,),))</f>
        <v>9.8999999999999991E-3</v>
      </c>
      <c r="M307" s="88" cm="1">
        <f t="array" ref="M307">IFERROR(INDEX('ASTI values'!H$4:H$93,MATCH(Assumptions!$B307,'ASTI values'!$A$4:$A$93,),)/100,INDEX($C$32:$C$42,MATCH($E307,$B$32:$B$42,),))</f>
        <v>9.8999999999999991E-3</v>
      </c>
      <c r="N307" s="88" cm="1">
        <f t="array" ref="N307">IFERROR(INDEX('ASTI values'!I$4:I$93,MATCH(Assumptions!$B307,'ASTI values'!$A$4:$A$93,),)/100,INDEX($C$32:$C$42,MATCH($E307,$B$32:$B$42,),))</f>
        <v>9.8999999999999991E-3</v>
      </c>
      <c r="O307" s="88" cm="1">
        <f t="array" ref="O307">IFERROR(INDEX('ASTI values'!J$4:J$93,MATCH(Assumptions!$B307,'ASTI values'!$A$4:$A$93,),)/100,INDEX($C$32:$C$42,MATCH($E307,$B$32:$B$42,),))</f>
        <v>9.8999999999999991E-3</v>
      </c>
      <c r="P307" s="88" cm="1">
        <f t="array" ref="P307">IFERROR(INDEX('ASTI values'!K$4:K$93,MATCH(Assumptions!$B307,'ASTI values'!$A$4:$A$93,),)/100,INDEX($C$32:$C$42,MATCH($E307,$B$32:$B$42,),))</f>
        <v>9.8999999999999991E-3</v>
      </c>
    </row>
    <row r="308" spans="2:16" x14ac:dyDescent="0.35">
      <c r="B308" s="83" t="s">
        <v>687</v>
      </c>
      <c r="E308" s="44" t="s">
        <v>375</v>
      </c>
      <c r="G308" s="88" cm="1">
        <f t="array" ref="G308">IFERROR(INDEX('ASTI values'!B$4:B$93,MATCH(Assumptions!$B308,'ASTI values'!$A$4:$A$93,),)/100,INDEX($C$32:$C$42,MATCH($E308,$B$32:$B$42,),))</f>
        <v>9.8999999999999991E-3</v>
      </c>
      <c r="H308" s="88" cm="1">
        <f t="array" ref="H308">IFERROR(INDEX('ASTI values'!C$4:C$93,MATCH(Assumptions!$B308,'ASTI values'!$A$4:$A$93,),)/100,INDEX($C$32:$C$42,MATCH($E308,$B$32:$B$42,),))</f>
        <v>9.8999999999999991E-3</v>
      </c>
      <c r="I308" s="88" cm="1">
        <f t="array" ref="I308">IFERROR(INDEX('ASTI values'!D$4:D$93,MATCH(Assumptions!$B308,'ASTI values'!$A$4:$A$93,),)/100,INDEX($C$32:$C$42,MATCH($E308,$B$32:$B$42,),))</f>
        <v>9.8999999999999991E-3</v>
      </c>
      <c r="J308" s="88" cm="1">
        <f t="array" ref="J308">IFERROR(INDEX('ASTI values'!E$4:E$93,MATCH(Assumptions!$B308,'ASTI values'!$A$4:$A$93,),)/100,INDEX($C$32:$C$42,MATCH($E308,$B$32:$B$42,),))</f>
        <v>9.8999999999999991E-3</v>
      </c>
      <c r="K308" s="88" cm="1">
        <f t="array" ref="K308">IFERROR(INDEX('ASTI values'!F$4:F$93,MATCH(Assumptions!$B308,'ASTI values'!$A$4:$A$93,),)/100,INDEX($C$32:$C$42,MATCH($E308,$B$32:$B$42,),))</f>
        <v>9.8999999999999991E-3</v>
      </c>
      <c r="L308" s="88" cm="1">
        <f t="array" ref="L308">IFERROR(INDEX('ASTI values'!G$4:G$93,MATCH(Assumptions!$B308,'ASTI values'!$A$4:$A$93,),)/100,INDEX($C$32:$C$42,MATCH($E308,$B$32:$B$42,),))</f>
        <v>9.8999999999999991E-3</v>
      </c>
      <c r="M308" s="88" cm="1">
        <f t="array" ref="M308">IFERROR(INDEX('ASTI values'!H$4:H$93,MATCH(Assumptions!$B308,'ASTI values'!$A$4:$A$93,),)/100,INDEX($C$32:$C$42,MATCH($E308,$B$32:$B$42,),))</f>
        <v>9.8999999999999991E-3</v>
      </c>
      <c r="N308" s="88" cm="1">
        <f t="array" ref="N308">IFERROR(INDEX('ASTI values'!I$4:I$93,MATCH(Assumptions!$B308,'ASTI values'!$A$4:$A$93,),)/100,INDEX($C$32:$C$42,MATCH($E308,$B$32:$B$42,),))</f>
        <v>9.8999999999999991E-3</v>
      </c>
      <c r="O308" s="88" cm="1">
        <f t="array" ref="O308">IFERROR(INDEX('ASTI values'!J$4:J$93,MATCH(Assumptions!$B308,'ASTI values'!$A$4:$A$93,),)/100,INDEX($C$32:$C$42,MATCH($E308,$B$32:$B$42,),))</f>
        <v>9.8999999999999991E-3</v>
      </c>
      <c r="P308" s="88" cm="1">
        <f t="array" ref="P308">IFERROR(INDEX('ASTI values'!K$4:K$93,MATCH(Assumptions!$B308,'ASTI values'!$A$4:$A$93,),)/100,INDEX($C$32:$C$42,MATCH($E308,$B$32:$B$42,),))</f>
        <v>9.8999999999999991E-3</v>
      </c>
    </row>
    <row r="309" spans="2:16" x14ac:dyDescent="0.35">
      <c r="B309" s="83" t="s">
        <v>49</v>
      </c>
      <c r="E309" s="44" t="s">
        <v>375</v>
      </c>
      <c r="G309" s="88" cm="1">
        <f t="array" ref="G309">IFERROR(INDEX('ASTI values'!B$4:B$93,MATCH(Assumptions!$B309,'ASTI values'!$A$4:$A$93,),)/100,INDEX($C$32:$C$42,MATCH($E309,$B$32:$B$42,),))</f>
        <v>2.0630711516853899E-2</v>
      </c>
      <c r="H309" s="88" cm="1">
        <f t="array" ref="H309">IFERROR(INDEX('ASTI values'!C$4:C$93,MATCH(Assumptions!$B309,'ASTI values'!$A$4:$A$93,),)/100,INDEX($C$32:$C$42,MATCH($E309,$B$32:$B$42,),))</f>
        <v>2.3050631994099201E-2</v>
      </c>
      <c r="I309" s="88" cm="1">
        <f t="array" ref="I309">IFERROR(INDEX('ASTI values'!D$4:D$93,MATCH(Assumptions!$B309,'ASTI values'!$A$4:$A$93,),)/100,INDEX($C$32:$C$42,MATCH($E309,$B$32:$B$42,),))</f>
        <v>2.0061177375239901E-2</v>
      </c>
      <c r="J309" s="89" cm="1">
        <f t="array" ref="J309">IF(IFERROR(INDEX('ASTI values'!E$4:E$93,MATCH(Assumptions!$B309,'ASTI values'!$A$4:$A$93,),)/100,INDEX($C$32:$C$42,MATCH($E309,$B$32:$B$42,),))=0,MAX($G309:I309),IFERROR(INDEX('ASTI values'!E$4:E$93,MATCH(Assumptions!$B309,'ASTI values'!$A$4:$A$93,),)/100,INDEX($C$32:$C$42,MATCH($E309,$B$32:$B$42,),)))</f>
        <v>2.3050631994099201E-2</v>
      </c>
      <c r="K309" s="89" cm="1">
        <f t="array" ref="K309">IF(IFERROR(INDEX('ASTI values'!F$4:F$93,MATCH(Assumptions!$B309,'ASTI values'!$A$4:$A$93,),)/100,INDEX($C$32:$C$42,MATCH($E309,$B$32:$B$42,),))=0,MAX($G309:J309),IFERROR(INDEX('ASTI values'!F$4:F$93,MATCH(Assumptions!$B309,'ASTI values'!$A$4:$A$93,),)/100,INDEX($C$32:$C$42,MATCH($E309,$B$32:$B$42,),)))</f>
        <v>2.3050631994099201E-2</v>
      </c>
      <c r="L309" s="89" cm="1">
        <f t="array" ref="L309">IF(IFERROR(INDEX('ASTI values'!G$4:G$93,MATCH(Assumptions!$B309,'ASTI values'!$A$4:$A$93,),)/100,INDEX($C$32:$C$42,MATCH($E309,$B$32:$B$42,),))=0,MAX($G309:K309),IFERROR(INDEX('ASTI values'!G$4:G$93,MATCH(Assumptions!$B309,'ASTI values'!$A$4:$A$93,),)/100,INDEX($C$32:$C$42,MATCH($E309,$B$32:$B$42,),)))</f>
        <v>2.3050631994099201E-2</v>
      </c>
      <c r="M309" s="89" cm="1">
        <f t="array" ref="M309">IF(IFERROR(INDEX('ASTI values'!H$4:H$93,MATCH(Assumptions!$B309,'ASTI values'!$A$4:$A$93,),)/100,INDEX($C$32:$C$42,MATCH($E309,$B$32:$B$42,),))=0,MAX($G309:L309),IFERROR(INDEX('ASTI values'!H$4:H$93,MATCH(Assumptions!$B309,'ASTI values'!$A$4:$A$93,),)/100,INDEX($C$32:$C$42,MATCH($E309,$B$32:$B$42,),)))</f>
        <v>2.3050631994099201E-2</v>
      </c>
      <c r="N309" s="89" cm="1">
        <f t="array" ref="N309">IF(IFERROR(INDEX('ASTI values'!I$4:I$93,MATCH(Assumptions!$B309,'ASTI values'!$A$4:$A$93,),)/100,INDEX($C$32:$C$42,MATCH($E309,$B$32:$B$42,),))=0,MAX($G309:M309),IFERROR(INDEX('ASTI values'!I$4:I$93,MATCH(Assumptions!$B309,'ASTI values'!$A$4:$A$93,),)/100,INDEX($C$32:$C$42,MATCH($E309,$B$32:$B$42,),)))</f>
        <v>2.3050631994099201E-2</v>
      </c>
      <c r="O309" s="89" cm="1">
        <f t="array" ref="O309">IF(IFERROR(INDEX('ASTI values'!J$4:J$93,MATCH(Assumptions!$B309,'ASTI values'!$A$4:$A$93,),)/100,INDEX($C$32:$C$42,MATCH($E309,$B$32:$B$42,),))=0,MAX($G309:N309),IFERROR(INDEX('ASTI values'!J$4:J$93,MATCH(Assumptions!$B309,'ASTI values'!$A$4:$A$93,),)/100,INDEX($C$32:$C$42,MATCH($E309,$B$32:$B$42,),)))</f>
        <v>2.3050631994099201E-2</v>
      </c>
      <c r="P309" s="89" cm="1">
        <f t="array" ref="P309">IF(IFERROR(INDEX('ASTI values'!K$4:K$93,MATCH(Assumptions!$B309,'ASTI values'!$A$4:$A$93,),)/100,INDEX($C$32:$C$42,MATCH($E309,$B$32:$B$42,),))=0,MAX($G309:O309),IFERROR(INDEX('ASTI values'!K$4:K$93,MATCH(Assumptions!$B309,'ASTI values'!$A$4:$A$93,),)/100,INDEX($C$32:$C$42,MATCH($E309,$B$32:$B$42,),)))</f>
        <v>2.3050631994099201E-2</v>
      </c>
    </row>
    <row r="310" spans="2:16" x14ac:dyDescent="0.35">
      <c r="B310" s="83" t="s">
        <v>43</v>
      </c>
      <c r="E310" s="44" t="s">
        <v>375</v>
      </c>
      <c r="G310" s="88" cm="1">
        <f t="array" ref="G310">IFERROR(INDEX('ASTI values'!B$4:B$93,MATCH(Assumptions!$B310,'ASTI values'!$A$4:$A$93,),)/100,INDEX($C$32:$C$42,MATCH($E310,$B$32:$B$42,),))</f>
        <v>9.8999999999999991E-3</v>
      </c>
      <c r="H310" s="88" cm="1">
        <f t="array" ref="H310">IFERROR(INDEX('ASTI values'!C$4:C$93,MATCH(Assumptions!$B310,'ASTI values'!$A$4:$A$93,),)/100,INDEX($C$32:$C$42,MATCH($E310,$B$32:$B$42,),))</f>
        <v>9.8999999999999991E-3</v>
      </c>
      <c r="I310" s="88" cm="1">
        <f t="array" ref="I310">IFERROR(INDEX('ASTI values'!D$4:D$93,MATCH(Assumptions!$B310,'ASTI values'!$A$4:$A$93,),)/100,INDEX($C$32:$C$42,MATCH($E310,$B$32:$B$42,),))</f>
        <v>9.8999999999999991E-3</v>
      </c>
      <c r="J310" s="88" cm="1">
        <f t="array" ref="J310">IFERROR(INDEX('ASTI values'!E$4:E$93,MATCH(Assumptions!$B310,'ASTI values'!$A$4:$A$93,),)/100,INDEX($C$32:$C$42,MATCH($E310,$B$32:$B$42,),))</f>
        <v>9.8999999999999991E-3</v>
      </c>
      <c r="K310" s="88" cm="1">
        <f t="array" ref="K310">IFERROR(INDEX('ASTI values'!F$4:F$93,MATCH(Assumptions!$B310,'ASTI values'!$A$4:$A$93,),)/100,INDEX($C$32:$C$42,MATCH($E310,$B$32:$B$42,),))</f>
        <v>9.8999999999999991E-3</v>
      </c>
      <c r="L310" s="88" cm="1">
        <f t="array" ref="L310">IFERROR(INDEX('ASTI values'!G$4:G$93,MATCH(Assumptions!$B310,'ASTI values'!$A$4:$A$93,),)/100,INDEX($C$32:$C$42,MATCH($E310,$B$32:$B$42,),))</f>
        <v>9.8999999999999991E-3</v>
      </c>
      <c r="M310" s="88" cm="1">
        <f t="array" ref="M310">IFERROR(INDEX('ASTI values'!H$4:H$93,MATCH(Assumptions!$B310,'ASTI values'!$A$4:$A$93,),)/100,INDEX($C$32:$C$42,MATCH($E310,$B$32:$B$42,),))</f>
        <v>9.8999999999999991E-3</v>
      </c>
      <c r="N310" s="88" cm="1">
        <f t="array" ref="N310">IFERROR(INDEX('ASTI values'!I$4:I$93,MATCH(Assumptions!$B310,'ASTI values'!$A$4:$A$93,),)/100,INDEX($C$32:$C$42,MATCH($E310,$B$32:$B$42,),))</f>
        <v>9.8999999999999991E-3</v>
      </c>
      <c r="O310" s="88" cm="1">
        <f t="array" ref="O310">IFERROR(INDEX('ASTI values'!J$4:J$93,MATCH(Assumptions!$B310,'ASTI values'!$A$4:$A$93,),)/100,INDEX($C$32:$C$42,MATCH($E310,$B$32:$B$42,),))</f>
        <v>9.8999999999999991E-3</v>
      </c>
      <c r="P310" s="88" cm="1">
        <f t="array" ref="P310">IFERROR(INDEX('ASTI values'!K$4:K$93,MATCH(Assumptions!$B310,'ASTI values'!$A$4:$A$93,),)/100,INDEX($C$32:$C$42,MATCH($E310,$B$32:$B$42,),))</f>
        <v>9.8999999999999991E-3</v>
      </c>
    </row>
    <row r="311" spans="2:16" x14ac:dyDescent="0.35">
      <c r="B311" s="83" t="s">
        <v>51</v>
      </c>
      <c r="E311" s="44" t="s">
        <v>375</v>
      </c>
      <c r="G311" s="88" cm="1">
        <f t="array" ref="G311">IFERROR(INDEX('ASTI values'!B$4:B$93,MATCH(Assumptions!$B311,'ASTI values'!$A$4:$A$93,),)/100,INDEX($C$32:$C$42,MATCH($E311,$B$32:$B$42,),))</f>
        <v>9.8999999999999991E-3</v>
      </c>
      <c r="H311" s="88" cm="1">
        <f t="array" ref="H311">IFERROR(INDEX('ASTI values'!C$4:C$93,MATCH(Assumptions!$B311,'ASTI values'!$A$4:$A$93,),)/100,INDEX($C$32:$C$42,MATCH($E311,$B$32:$B$42,),))</f>
        <v>9.8999999999999991E-3</v>
      </c>
      <c r="I311" s="88" cm="1">
        <f t="array" ref="I311">IFERROR(INDEX('ASTI values'!D$4:D$93,MATCH(Assumptions!$B311,'ASTI values'!$A$4:$A$93,),)/100,INDEX($C$32:$C$42,MATCH($E311,$B$32:$B$42,),))</f>
        <v>9.8999999999999991E-3</v>
      </c>
      <c r="J311" s="88" cm="1">
        <f t="array" ref="J311">IFERROR(INDEX('ASTI values'!E$4:E$93,MATCH(Assumptions!$B311,'ASTI values'!$A$4:$A$93,),)/100,INDEX($C$32:$C$42,MATCH($E311,$B$32:$B$42,),))</f>
        <v>9.8999999999999991E-3</v>
      </c>
      <c r="K311" s="88" cm="1">
        <f t="array" ref="K311">IFERROR(INDEX('ASTI values'!F$4:F$93,MATCH(Assumptions!$B311,'ASTI values'!$A$4:$A$93,),)/100,INDEX($C$32:$C$42,MATCH($E311,$B$32:$B$42,),))</f>
        <v>9.8999999999999991E-3</v>
      </c>
      <c r="L311" s="88" cm="1">
        <f t="array" ref="L311">IFERROR(INDEX('ASTI values'!G$4:G$93,MATCH(Assumptions!$B311,'ASTI values'!$A$4:$A$93,),)/100,INDEX($C$32:$C$42,MATCH($E311,$B$32:$B$42,),))</f>
        <v>9.8999999999999991E-3</v>
      </c>
      <c r="M311" s="88" cm="1">
        <f t="array" ref="M311">IFERROR(INDEX('ASTI values'!H$4:H$93,MATCH(Assumptions!$B311,'ASTI values'!$A$4:$A$93,),)/100,INDEX($C$32:$C$42,MATCH($E311,$B$32:$B$42,),))</f>
        <v>9.8999999999999991E-3</v>
      </c>
      <c r="N311" s="88" cm="1">
        <f t="array" ref="N311">IFERROR(INDEX('ASTI values'!I$4:I$93,MATCH(Assumptions!$B311,'ASTI values'!$A$4:$A$93,),)/100,INDEX($C$32:$C$42,MATCH($E311,$B$32:$B$42,),))</f>
        <v>9.8999999999999991E-3</v>
      </c>
      <c r="O311" s="88" cm="1">
        <f t="array" ref="O311">IFERROR(INDEX('ASTI values'!J$4:J$93,MATCH(Assumptions!$B311,'ASTI values'!$A$4:$A$93,),)/100,INDEX($C$32:$C$42,MATCH($E311,$B$32:$B$42,),))</f>
        <v>9.8999999999999991E-3</v>
      </c>
      <c r="P311" s="88" cm="1">
        <f t="array" ref="P311">IFERROR(INDEX('ASTI values'!K$4:K$93,MATCH(Assumptions!$B311,'ASTI values'!$A$4:$A$93,),)/100,INDEX($C$32:$C$42,MATCH($E311,$B$32:$B$42,),))</f>
        <v>9.8999999999999991E-3</v>
      </c>
    </row>
    <row r="312" spans="2:16" x14ac:dyDescent="0.35">
      <c r="B312" s="83" t="s">
        <v>1072</v>
      </c>
      <c r="E312" s="44" t="s">
        <v>375</v>
      </c>
      <c r="G312" s="88" cm="1">
        <f t="array" ref="G312">IFERROR(INDEX('ASTI values'!B$4:B$93,MATCH(Assumptions!$B312,'ASTI values'!$A$4:$A$93,),)/100,INDEX($C$32:$C$42,MATCH($E312,$B$32:$B$42,),))</f>
        <v>9.8999999999999991E-3</v>
      </c>
      <c r="H312" s="88" cm="1">
        <f t="array" ref="H312">IFERROR(INDEX('ASTI values'!C$4:C$93,MATCH(Assumptions!$B312,'ASTI values'!$A$4:$A$93,),)/100,INDEX($C$32:$C$42,MATCH($E312,$B$32:$B$42,),))</f>
        <v>9.8999999999999991E-3</v>
      </c>
      <c r="I312" s="88" cm="1">
        <f t="array" ref="I312">IFERROR(INDEX('ASTI values'!D$4:D$93,MATCH(Assumptions!$B312,'ASTI values'!$A$4:$A$93,),)/100,INDEX($C$32:$C$42,MATCH($E312,$B$32:$B$42,),))</f>
        <v>9.8999999999999991E-3</v>
      </c>
      <c r="J312" s="88" cm="1">
        <f t="array" ref="J312">IFERROR(INDEX('ASTI values'!E$4:E$93,MATCH(Assumptions!$B312,'ASTI values'!$A$4:$A$93,),)/100,INDEX($C$32:$C$42,MATCH($E312,$B$32:$B$42,),))</f>
        <v>9.8999999999999991E-3</v>
      </c>
      <c r="K312" s="88" cm="1">
        <f t="array" ref="K312">IFERROR(INDEX('ASTI values'!F$4:F$93,MATCH(Assumptions!$B312,'ASTI values'!$A$4:$A$93,),)/100,INDEX($C$32:$C$42,MATCH($E312,$B$32:$B$42,),))</f>
        <v>9.8999999999999991E-3</v>
      </c>
      <c r="L312" s="88" cm="1">
        <f t="array" ref="L312">IFERROR(INDEX('ASTI values'!G$4:G$93,MATCH(Assumptions!$B312,'ASTI values'!$A$4:$A$93,),)/100,INDEX($C$32:$C$42,MATCH($E312,$B$32:$B$42,),))</f>
        <v>9.8999999999999991E-3</v>
      </c>
      <c r="M312" s="88" cm="1">
        <f t="array" ref="M312">IFERROR(INDEX('ASTI values'!H$4:H$93,MATCH(Assumptions!$B312,'ASTI values'!$A$4:$A$93,),)/100,INDEX($C$32:$C$42,MATCH($E312,$B$32:$B$42,),))</f>
        <v>9.8999999999999991E-3</v>
      </c>
      <c r="N312" s="88" cm="1">
        <f t="array" ref="N312">IFERROR(INDEX('ASTI values'!I$4:I$93,MATCH(Assumptions!$B312,'ASTI values'!$A$4:$A$93,),)/100,INDEX($C$32:$C$42,MATCH($E312,$B$32:$B$42,),))</f>
        <v>9.8999999999999991E-3</v>
      </c>
      <c r="O312" s="88" cm="1">
        <f t="array" ref="O312">IFERROR(INDEX('ASTI values'!J$4:J$93,MATCH(Assumptions!$B312,'ASTI values'!$A$4:$A$93,),)/100,INDEX($C$32:$C$42,MATCH($E312,$B$32:$B$42,),))</f>
        <v>9.8999999999999991E-3</v>
      </c>
      <c r="P312" s="88" cm="1">
        <f t="array" ref="P312">IFERROR(INDEX('ASTI values'!K$4:K$93,MATCH(Assumptions!$B312,'ASTI values'!$A$4:$A$93,),)/100,INDEX($C$32:$C$42,MATCH($E312,$B$32:$B$42,),))</f>
        <v>9.8999999999999991E-3</v>
      </c>
    </row>
    <row r="313" spans="2:16" x14ac:dyDescent="0.35">
      <c r="B313" s="83" t="s">
        <v>1073</v>
      </c>
      <c r="E313" s="44" t="s">
        <v>375</v>
      </c>
      <c r="G313" s="88" cm="1">
        <f t="array" ref="G313">IFERROR(INDEX('ASTI values'!B$4:B$93,MATCH(Assumptions!$B313,'ASTI values'!$A$4:$A$93,),)/100,INDEX($C$32:$C$42,MATCH($E313,$B$32:$B$42,),))</f>
        <v>9.8999999999999991E-3</v>
      </c>
      <c r="H313" s="88" cm="1">
        <f t="array" ref="H313">IFERROR(INDEX('ASTI values'!C$4:C$93,MATCH(Assumptions!$B313,'ASTI values'!$A$4:$A$93,),)/100,INDEX($C$32:$C$42,MATCH($E313,$B$32:$B$42,),))</f>
        <v>9.8999999999999991E-3</v>
      </c>
      <c r="I313" s="88" cm="1">
        <f t="array" ref="I313">IFERROR(INDEX('ASTI values'!D$4:D$93,MATCH(Assumptions!$B313,'ASTI values'!$A$4:$A$93,),)/100,INDEX($C$32:$C$42,MATCH($E313,$B$32:$B$42,),))</f>
        <v>9.8999999999999991E-3</v>
      </c>
      <c r="J313" s="88" cm="1">
        <f t="array" ref="J313">IFERROR(INDEX('ASTI values'!E$4:E$93,MATCH(Assumptions!$B313,'ASTI values'!$A$4:$A$93,),)/100,INDEX($C$32:$C$42,MATCH($E313,$B$32:$B$42,),))</f>
        <v>9.8999999999999991E-3</v>
      </c>
      <c r="K313" s="88" cm="1">
        <f t="array" ref="K313">IFERROR(INDEX('ASTI values'!F$4:F$93,MATCH(Assumptions!$B313,'ASTI values'!$A$4:$A$93,),)/100,INDEX($C$32:$C$42,MATCH($E313,$B$32:$B$42,),))</f>
        <v>9.8999999999999991E-3</v>
      </c>
      <c r="L313" s="88" cm="1">
        <f t="array" ref="L313">IFERROR(INDEX('ASTI values'!G$4:G$93,MATCH(Assumptions!$B313,'ASTI values'!$A$4:$A$93,),)/100,INDEX($C$32:$C$42,MATCH($E313,$B$32:$B$42,),))</f>
        <v>9.8999999999999991E-3</v>
      </c>
      <c r="M313" s="88" cm="1">
        <f t="array" ref="M313">IFERROR(INDEX('ASTI values'!H$4:H$93,MATCH(Assumptions!$B313,'ASTI values'!$A$4:$A$93,),)/100,INDEX($C$32:$C$42,MATCH($E313,$B$32:$B$42,),))</f>
        <v>9.8999999999999991E-3</v>
      </c>
      <c r="N313" s="88" cm="1">
        <f t="array" ref="N313">IFERROR(INDEX('ASTI values'!I$4:I$93,MATCH(Assumptions!$B313,'ASTI values'!$A$4:$A$93,),)/100,INDEX($C$32:$C$42,MATCH($E313,$B$32:$B$42,),))</f>
        <v>9.8999999999999991E-3</v>
      </c>
      <c r="O313" s="88" cm="1">
        <f t="array" ref="O313">IFERROR(INDEX('ASTI values'!J$4:J$93,MATCH(Assumptions!$B313,'ASTI values'!$A$4:$A$93,),)/100,INDEX($C$32:$C$42,MATCH($E313,$B$32:$B$42,),))</f>
        <v>9.8999999999999991E-3</v>
      </c>
      <c r="P313" s="88" cm="1">
        <f t="array" ref="P313">IFERROR(INDEX('ASTI values'!K$4:K$93,MATCH(Assumptions!$B313,'ASTI values'!$A$4:$A$93,),)/100,INDEX($C$32:$C$42,MATCH($E313,$B$32:$B$42,),))</f>
        <v>9.8999999999999991E-3</v>
      </c>
    </row>
    <row r="314" spans="2:16" x14ac:dyDescent="0.35">
      <c r="B314" s="83" t="s">
        <v>706</v>
      </c>
      <c r="E314" s="44" t="s">
        <v>375</v>
      </c>
      <c r="G314" s="88" cm="1">
        <f t="array" ref="G314">IFERROR(INDEX('ASTI values'!B$4:B$93,MATCH(Assumptions!$B314,'ASTI values'!$A$4:$A$93,),)/100,INDEX($C$32:$C$42,MATCH($E314,$B$32:$B$42,),))</f>
        <v>9.8999999999999991E-3</v>
      </c>
      <c r="H314" s="88" cm="1">
        <f t="array" ref="H314">IFERROR(INDEX('ASTI values'!C$4:C$93,MATCH(Assumptions!$B314,'ASTI values'!$A$4:$A$93,),)/100,INDEX($C$32:$C$42,MATCH($E314,$B$32:$B$42,),))</f>
        <v>9.8999999999999991E-3</v>
      </c>
      <c r="I314" s="88" cm="1">
        <f t="array" ref="I314">IFERROR(INDEX('ASTI values'!D$4:D$93,MATCH(Assumptions!$B314,'ASTI values'!$A$4:$A$93,),)/100,INDEX($C$32:$C$42,MATCH($E314,$B$32:$B$42,),))</f>
        <v>9.8999999999999991E-3</v>
      </c>
      <c r="J314" s="88" cm="1">
        <f t="array" ref="J314">IFERROR(INDEX('ASTI values'!E$4:E$93,MATCH(Assumptions!$B314,'ASTI values'!$A$4:$A$93,),)/100,INDEX($C$32:$C$42,MATCH($E314,$B$32:$B$42,),))</f>
        <v>9.8999999999999991E-3</v>
      </c>
      <c r="K314" s="88" cm="1">
        <f t="array" ref="K314">IFERROR(INDEX('ASTI values'!F$4:F$93,MATCH(Assumptions!$B314,'ASTI values'!$A$4:$A$93,),)/100,INDEX($C$32:$C$42,MATCH($E314,$B$32:$B$42,),))</f>
        <v>9.8999999999999991E-3</v>
      </c>
      <c r="L314" s="88" cm="1">
        <f t="array" ref="L314">IFERROR(INDEX('ASTI values'!G$4:G$93,MATCH(Assumptions!$B314,'ASTI values'!$A$4:$A$93,),)/100,INDEX($C$32:$C$42,MATCH($E314,$B$32:$B$42,),))</f>
        <v>9.8999999999999991E-3</v>
      </c>
      <c r="M314" s="88" cm="1">
        <f t="array" ref="M314">IFERROR(INDEX('ASTI values'!H$4:H$93,MATCH(Assumptions!$B314,'ASTI values'!$A$4:$A$93,),)/100,INDEX($C$32:$C$42,MATCH($E314,$B$32:$B$42,),))</f>
        <v>9.8999999999999991E-3</v>
      </c>
      <c r="N314" s="88" cm="1">
        <f t="array" ref="N314">IFERROR(INDEX('ASTI values'!I$4:I$93,MATCH(Assumptions!$B314,'ASTI values'!$A$4:$A$93,),)/100,INDEX($C$32:$C$42,MATCH($E314,$B$32:$B$42,),))</f>
        <v>9.8999999999999991E-3</v>
      </c>
      <c r="O314" s="88" cm="1">
        <f t="array" ref="O314">IFERROR(INDEX('ASTI values'!J$4:J$93,MATCH(Assumptions!$B314,'ASTI values'!$A$4:$A$93,),)/100,INDEX($C$32:$C$42,MATCH($E314,$B$32:$B$42,),))</f>
        <v>9.8999999999999991E-3</v>
      </c>
      <c r="P314" s="88" cm="1">
        <f t="array" ref="P314">IFERROR(INDEX('ASTI values'!K$4:K$93,MATCH(Assumptions!$B314,'ASTI values'!$A$4:$A$93,),)/100,INDEX($C$32:$C$42,MATCH($E314,$B$32:$B$42,),))</f>
        <v>9.8999999999999991E-3</v>
      </c>
    </row>
    <row r="315" spans="2:16" x14ac:dyDescent="0.35">
      <c r="B315" s="83" t="s">
        <v>1074</v>
      </c>
      <c r="E315" s="44" t="s">
        <v>375</v>
      </c>
      <c r="G315" s="88" cm="1">
        <f t="array" ref="G315">IFERROR(INDEX('ASTI values'!B$4:B$93,MATCH(Assumptions!$B315,'ASTI values'!$A$4:$A$93,),)/100,INDEX($C$32:$C$42,MATCH($E315,$B$32:$B$42,),))</f>
        <v>9.8999999999999991E-3</v>
      </c>
      <c r="H315" s="88" cm="1">
        <f t="array" ref="H315">IFERROR(INDEX('ASTI values'!C$4:C$93,MATCH(Assumptions!$B315,'ASTI values'!$A$4:$A$93,),)/100,INDEX($C$32:$C$42,MATCH($E315,$B$32:$B$42,),))</f>
        <v>9.8999999999999991E-3</v>
      </c>
      <c r="I315" s="88" cm="1">
        <f t="array" ref="I315">IFERROR(INDEX('ASTI values'!D$4:D$93,MATCH(Assumptions!$B315,'ASTI values'!$A$4:$A$93,),)/100,INDEX($C$32:$C$42,MATCH($E315,$B$32:$B$42,),))</f>
        <v>9.8999999999999991E-3</v>
      </c>
      <c r="J315" s="88" cm="1">
        <f t="array" ref="J315">IFERROR(INDEX('ASTI values'!E$4:E$93,MATCH(Assumptions!$B315,'ASTI values'!$A$4:$A$93,),)/100,INDEX($C$32:$C$42,MATCH($E315,$B$32:$B$42,),))</f>
        <v>9.8999999999999991E-3</v>
      </c>
      <c r="K315" s="88" cm="1">
        <f t="array" ref="K315">IFERROR(INDEX('ASTI values'!F$4:F$93,MATCH(Assumptions!$B315,'ASTI values'!$A$4:$A$93,),)/100,INDEX($C$32:$C$42,MATCH($E315,$B$32:$B$42,),))</f>
        <v>9.8999999999999991E-3</v>
      </c>
      <c r="L315" s="88" cm="1">
        <f t="array" ref="L315">IFERROR(INDEX('ASTI values'!G$4:G$93,MATCH(Assumptions!$B315,'ASTI values'!$A$4:$A$93,),)/100,INDEX($C$32:$C$42,MATCH($E315,$B$32:$B$42,),))</f>
        <v>9.8999999999999991E-3</v>
      </c>
      <c r="M315" s="88" cm="1">
        <f t="array" ref="M315">IFERROR(INDEX('ASTI values'!H$4:H$93,MATCH(Assumptions!$B315,'ASTI values'!$A$4:$A$93,),)/100,INDEX($C$32:$C$42,MATCH($E315,$B$32:$B$42,),))</f>
        <v>9.8999999999999991E-3</v>
      </c>
      <c r="N315" s="88" cm="1">
        <f t="array" ref="N315">IFERROR(INDEX('ASTI values'!I$4:I$93,MATCH(Assumptions!$B315,'ASTI values'!$A$4:$A$93,),)/100,INDEX($C$32:$C$42,MATCH($E315,$B$32:$B$42,),))</f>
        <v>9.8999999999999991E-3</v>
      </c>
      <c r="O315" s="88" cm="1">
        <f t="array" ref="O315">IFERROR(INDEX('ASTI values'!J$4:J$93,MATCH(Assumptions!$B315,'ASTI values'!$A$4:$A$93,),)/100,INDEX($C$32:$C$42,MATCH($E315,$B$32:$B$42,),))</f>
        <v>9.8999999999999991E-3</v>
      </c>
      <c r="P315" s="88" cm="1">
        <f t="array" ref="P315">IFERROR(INDEX('ASTI values'!K$4:K$93,MATCH(Assumptions!$B315,'ASTI values'!$A$4:$A$93,),)/100,INDEX($C$32:$C$42,MATCH($E315,$B$32:$B$42,),))</f>
        <v>9.8999999999999991E-3</v>
      </c>
    </row>
    <row r="316" spans="2:16" x14ac:dyDescent="0.35">
      <c r="B316" s="83" t="s">
        <v>111</v>
      </c>
      <c r="E316" s="44" t="s">
        <v>375</v>
      </c>
      <c r="G316" s="88" cm="1">
        <f t="array" ref="G316">IFERROR(INDEX('ASTI values'!B$4:B$93,MATCH(Assumptions!$B316,'ASTI values'!$A$4:$A$93,),)/100,INDEX($C$32:$C$42,MATCH($E316,$B$32:$B$42,),))</f>
        <v>2.3006535947712402E-3</v>
      </c>
      <c r="H316" s="88" cm="1">
        <f t="array" ref="H316">IFERROR(INDEX('ASTI values'!C$4:C$93,MATCH(Assumptions!$B316,'ASTI values'!$A$4:$A$93,),)/100,INDEX($C$32:$C$42,MATCH($E316,$B$32:$B$42,),))</f>
        <v>3.0295857988165698E-3</v>
      </c>
      <c r="I316" s="88" cm="1">
        <f t="array" ref="I316">IFERROR(INDEX('ASTI values'!D$4:D$93,MATCH(Assumptions!$B316,'ASTI values'!$A$4:$A$93,),)/100,INDEX($C$32:$C$42,MATCH($E316,$B$32:$B$42,),))</f>
        <v>1.77777777777778E-3</v>
      </c>
      <c r="J316" s="89" cm="1">
        <f t="array" ref="J316">IF(IFERROR(INDEX('ASTI values'!E$4:E$93,MATCH(Assumptions!$B316,'ASTI values'!$A$4:$A$93,),)/100,INDEX($C$32:$C$42,MATCH($E316,$B$32:$B$42,),))=0,MAX($G316:I316),IFERROR(INDEX('ASTI values'!E$4:E$93,MATCH(Assumptions!$B316,'ASTI values'!$A$4:$A$93,),)/100,INDEX($C$32:$C$42,MATCH($E316,$B$32:$B$42,),)))</f>
        <v>3.0295857988165698E-3</v>
      </c>
      <c r="K316" s="89" cm="1">
        <f t="array" ref="K316">IF(IFERROR(INDEX('ASTI values'!F$4:F$93,MATCH(Assumptions!$B316,'ASTI values'!$A$4:$A$93,),)/100,INDEX($C$32:$C$42,MATCH($E316,$B$32:$B$42,),))=0,MAX($G316:J316),IFERROR(INDEX('ASTI values'!F$4:F$93,MATCH(Assumptions!$B316,'ASTI values'!$A$4:$A$93,),)/100,INDEX($C$32:$C$42,MATCH($E316,$B$32:$B$42,),)))</f>
        <v>3.0295857988165698E-3</v>
      </c>
      <c r="L316" s="89" cm="1">
        <f t="array" ref="L316">IF(IFERROR(INDEX('ASTI values'!G$4:G$93,MATCH(Assumptions!$B316,'ASTI values'!$A$4:$A$93,),)/100,INDEX($C$32:$C$42,MATCH($E316,$B$32:$B$42,),))=0,MAX($G316:K316),IFERROR(INDEX('ASTI values'!G$4:G$93,MATCH(Assumptions!$B316,'ASTI values'!$A$4:$A$93,),)/100,INDEX($C$32:$C$42,MATCH($E316,$B$32:$B$42,),)))</f>
        <v>3.0295857988165698E-3</v>
      </c>
      <c r="M316" s="89" cm="1">
        <f t="array" ref="M316">IF(IFERROR(INDEX('ASTI values'!H$4:H$93,MATCH(Assumptions!$B316,'ASTI values'!$A$4:$A$93,),)/100,INDEX($C$32:$C$42,MATCH($E316,$B$32:$B$42,),))=0,MAX($G316:L316),IFERROR(INDEX('ASTI values'!H$4:H$93,MATCH(Assumptions!$B316,'ASTI values'!$A$4:$A$93,),)/100,INDEX($C$32:$C$42,MATCH($E316,$B$32:$B$42,),)))</f>
        <v>3.0295857988165698E-3</v>
      </c>
      <c r="N316" s="89" cm="1">
        <f t="array" ref="N316">IF(IFERROR(INDEX('ASTI values'!I$4:I$93,MATCH(Assumptions!$B316,'ASTI values'!$A$4:$A$93,),)/100,INDEX($C$32:$C$42,MATCH($E316,$B$32:$B$42,),))=0,MAX($G316:M316),IFERROR(INDEX('ASTI values'!I$4:I$93,MATCH(Assumptions!$B316,'ASTI values'!$A$4:$A$93,),)/100,INDEX($C$32:$C$42,MATCH($E316,$B$32:$B$42,),)))</f>
        <v>3.0295857988165698E-3</v>
      </c>
      <c r="O316" s="89" cm="1">
        <f t="array" ref="O316">IF(IFERROR(INDEX('ASTI values'!J$4:J$93,MATCH(Assumptions!$B316,'ASTI values'!$A$4:$A$93,),)/100,INDEX($C$32:$C$42,MATCH($E316,$B$32:$B$42,),))=0,MAX($G316:N316),IFERROR(INDEX('ASTI values'!J$4:J$93,MATCH(Assumptions!$B316,'ASTI values'!$A$4:$A$93,),)/100,INDEX($C$32:$C$42,MATCH($E316,$B$32:$B$42,),)))</f>
        <v>3.0295857988165698E-3</v>
      </c>
      <c r="P316" s="89" cm="1">
        <f t="array" ref="P316">IF(IFERROR(INDEX('ASTI values'!K$4:K$93,MATCH(Assumptions!$B316,'ASTI values'!$A$4:$A$93,),)/100,INDEX($C$32:$C$42,MATCH($E316,$B$32:$B$42,),))=0,MAX($G316:O316),IFERROR(INDEX('ASTI values'!K$4:K$93,MATCH(Assumptions!$B316,'ASTI values'!$A$4:$A$93,),)/100,INDEX($C$32:$C$42,MATCH($E316,$B$32:$B$42,),)))</f>
        <v>3.0295857988165698E-3</v>
      </c>
    </row>
    <row r="317" spans="2:16" x14ac:dyDescent="0.35">
      <c r="B317" s="83" t="s">
        <v>113</v>
      </c>
      <c r="E317" s="44" t="s">
        <v>375</v>
      </c>
      <c r="G317" s="88" cm="1">
        <f t="array" ref="G317">IFERROR(INDEX('ASTI values'!B$4:B$93,MATCH(Assumptions!$B317,'ASTI values'!$A$4:$A$93,),)/100,INDEX($C$32:$C$42,MATCH($E317,$B$32:$B$42,),))</f>
        <v>9.8999999999999991E-3</v>
      </c>
      <c r="H317" s="88" cm="1">
        <f t="array" ref="H317">IFERROR(INDEX('ASTI values'!C$4:C$93,MATCH(Assumptions!$B317,'ASTI values'!$A$4:$A$93,),)/100,INDEX($C$32:$C$42,MATCH($E317,$B$32:$B$42,),))</f>
        <v>9.8999999999999991E-3</v>
      </c>
      <c r="I317" s="88" cm="1">
        <f t="array" ref="I317">IFERROR(INDEX('ASTI values'!D$4:D$93,MATCH(Assumptions!$B317,'ASTI values'!$A$4:$A$93,),)/100,INDEX($C$32:$C$42,MATCH($E317,$B$32:$B$42,),))</f>
        <v>9.8999999999999991E-3</v>
      </c>
      <c r="J317" s="88" cm="1">
        <f t="array" ref="J317">IFERROR(INDEX('ASTI values'!E$4:E$93,MATCH(Assumptions!$B317,'ASTI values'!$A$4:$A$93,),)/100,INDEX($C$32:$C$42,MATCH($E317,$B$32:$B$42,),))</f>
        <v>9.8999999999999991E-3</v>
      </c>
      <c r="K317" s="88" cm="1">
        <f t="array" ref="K317">IFERROR(INDEX('ASTI values'!F$4:F$93,MATCH(Assumptions!$B317,'ASTI values'!$A$4:$A$93,),)/100,INDEX($C$32:$C$42,MATCH($E317,$B$32:$B$42,),))</f>
        <v>9.8999999999999991E-3</v>
      </c>
      <c r="L317" s="88" cm="1">
        <f t="array" ref="L317">IFERROR(INDEX('ASTI values'!G$4:G$93,MATCH(Assumptions!$B317,'ASTI values'!$A$4:$A$93,),)/100,INDEX($C$32:$C$42,MATCH($E317,$B$32:$B$42,),))</f>
        <v>9.8999999999999991E-3</v>
      </c>
      <c r="M317" s="88" cm="1">
        <f t="array" ref="M317">IFERROR(INDEX('ASTI values'!H$4:H$93,MATCH(Assumptions!$B317,'ASTI values'!$A$4:$A$93,),)/100,INDEX($C$32:$C$42,MATCH($E317,$B$32:$B$42,),))</f>
        <v>9.8999999999999991E-3</v>
      </c>
      <c r="N317" s="88" cm="1">
        <f t="array" ref="N317">IFERROR(INDEX('ASTI values'!I$4:I$93,MATCH(Assumptions!$B317,'ASTI values'!$A$4:$A$93,),)/100,INDEX($C$32:$C$42,MATCH($E317,$B$32:$B$42,),))</f>
        <v>9.8999999999999991E-3</v>
      </c>
      <c r="O317" s="88" cm="1">
        <f t="array" ref="O317">IFERROR(INDEX('ASTI values'!J$4:J$93,MATCH(Assumptions!$B317,'ASTI values'!$A$4:$A$93,),)/100,INDEX($C$32:$C$42,MATCH($E317,$B$32:$B$42,),))</f>
        <v>9.8999999999999991E-3</v>
      </c>
      <c r="P317" s="88" cm="1">
        <f t="array" ref="P317">IFERROR(INDEX('ASTI values'!K$4:K$93,MATCH(Assumptions!$B317,'ASTI values'!$A$4:$A$93,),)/100,INDEX($C$32:$C$42,MATCH($E317,$B$32:$B$42,),))</f>
        <v>9.8999999999999991E-3</v>
      </c>
    </row>
    <row r="318" spans="2:16" x14ac:dyDescent="0.35">
      <c r="B318" s="83" t="s">
        <v>1075</v>
      </c>
      <c r="E318" s="44" t="s">
        <v>375</v>
      </c>
      <c r="G318" s="88" cm="1">
        <f t="array" ref="G318">IFERROR(INDEX('ASTI values'!B$4:B$93,MATCH(Assumptions!$B318,'ASTI values'!$A$4:$A$93,),)/100,INDEX($C$32:$C$42,MATCH($E318,$B$32:$B$42,),))</f>
        <v>9.8999999999999991E-3</v>
      </c>
      <c r="H318" s="88" cm="1">
        <f t="array" ref="H318">IFERROR(INDEX('ASTI values'!C$4:C$93,MATCH(Assumptions!$B318,'ASTI values'!$A$4:$A$93,),)/100,INDEX($C$32:$C$42,MATCH($E318,$B$32:$B$42,),))</f>
        <v>9.8999999999999991E-3</v>
      </c>
      <c r="I318" s="88" cm="1">
        <f t="array" ref="I318">IFERROR(INDEX('ASTI values'!D$4:D$93,MATCH(Assumptions!$B318,'ASTI values'!$A$4:$A$93,),)/100,INDEX($C$32:$C$42,MATCH($E318,$B$32:$B$42,),))</f>
        <v>9.8999999999999991E-3</v>
      </c>
      <c r="J318" s="88" cm="1">
        <f t="array" ref="J318">IFERROR(INDEX('ASTI values'!E$4:E$93,MATCH(Assumptions!$B318,'ASTI values'!$A$4:$A$93,),)/100,INDEX($C$32:$C$42,MATCH($E318,$B$32:$B$42,),))</f>
        <v>9.8999999999999991E-3</v>
      </c>
      <c r="K318" s="88" cm="1">
        <f t="array" ref="K318">IFERROR(INDEX('ASTI values'!F$4:F$93,MATCH(Assumptions!$B318,'ASTI values'!$A$4:$A$93,),)/100,INDEX($C$32:$C$42,MATCH($E318,$B$32:$B$42,),))</f>
        <v>9.8999999999999991E-3</v>
      </c>
      <c r="L318" s="88" cm="1">
        <f t="array" ref="L318">IFERROR(INDEX('ASTI values'!G$4:G$93,MATCH(Assumptions!$B318,'ASTI values'!$A$4:$A$93,),)/100,INDEX($C$32:$C$42,MATCH($E318,$B$32:$B$42,),))</f>
        <v>9.8999999999999991E-3</v>
      </c>
      <c r="M318" s="88" cm="1">
        <f t="array" ref="M318">IFERROR(INDEX('ASTI values'!H$4:H$93,MATCH(Assumptions!$B318,'ASTI values'!$A$4:$A$93,),)/100,INDEX($C$32:$C$42,MATCH($E318,$B$32:$B$42,),))</f>
        <v>9.8999999999999991E-3</v>
      </c>
      <c r="N318" s="88" cm="1">
        <f t="array" ref="N318">IFERROR(INDEX('ASTI values'!I$4:I$93,MATCH(Assumptions!$B318,'ASTI values'!$A$4:$A$93,),)/100,INDEX($C$32:$C$42,MATCH($E318,$B$32:$B$42,),))</f>
        <v>9.8999999999999991E-3</v>
      </c>
      <c r="O318" s="88" cm="1">
        <f t="array" ref="O318">IFERROR(INDEX('ASTI values'!J$4:J$93,MATCH(Assumptions!$B318,'ASTI values'!$A$4:$A$93,),)/100,INDEX($C$32:$C$42,MATCH($E318,$B$32:$B$42,),))</f>
        <v>9.8999999999999991E-3</v>
      </c>
      <c r="P318" s="88" cm="1">
        <f t="array" ref="P318">IFERROR(INDEX('ASTI values'!K$4:K$93,MATCH(Assumptions!$B318,'ASTI values'!$A$4:$A$93,),)/100,INDEX($C$32:$C$42,MATCH($E318,$B$32:$B$42,),))</f>
        <v>9.8999999999999991E-3</v>
      </c>
    </row>
    <row r="319" spans="2:16" x14ac:dyDescent="0.35">
      <c r="B319" s="83" t="s">
        <v>145</v>
      </c>
      <c r="E319" s="44" t="s">
        <v>375</v>
      </c>
      <c r="G319" s="88" cm="1">
        <f t="array" ref="G319">IFERROR(INDEX('ASTI values'!B$4:B$93,MATCH(Assumptions!$B319,'ASTI values'!$A$4:$A$93,),)/100,INDEX($C$32:$C$42,MATCH($E319,$B$32:$B$42,),))</f>
        <v>7.3531914893617102E-3</v>
      </c>
      <c r="H319" s="88" cm="1">
        <f t="array" ref="H319">IFERROR(INDEX('ASTI values'!C$4:C$93,MATCH(Assumptions!$B319,'ASTI values'!$A$4:$A$93,),)/100,INDEX($C$32:$C$42,MATCH($E319,$B$32:$B$42,),))</f>
        <v>9.2489361702127702E-3</v>
      </c>
      <c r="I319" s="88" cm="1">
        <f t="array" ref="I319">IFERROR(INDEX('ASTI values'!D$4:D$93,MATCH(Assumptions!$B319,'ASTI values'!$A$4:$A$93,),)/100,INDEX($C$32:$C$42,MATCH($E319,$B$32:$B$42,),))</f>
        <v>7.07884615384615E-3</v>
      </c>
      <c r="J319" s="89" cm="1">
        <f t="array" ref="J319">IF(IFERROR(INDEX('ASTI values'!E$4:E$93,MATCH(Assumptions!$B319,'ASTI values'!$A$4:$A$93,),)/100,INDEX($C$32:$C$42,MATCH($E319,$B$32:$B$42,),))=0,MAX($G319:I319),IFERROR(INDEX('ASTI values'!E$4:E$93,MATCH(Assumptions!$B319,'ASTI values'!$A$4:$A$93,),)/100,INDEX($C$32:$C$42,MATCH($E319,$B$32:$B$42,),)))</f>
        <v>9.2489361702127702E-3</v>
      </c>
      <c r="K319" s="89" cm="1">
        <f t="array" ref="K319">IF(IFERROR(INDEX('ASTI values'!F$4:F$93,MATCH(Assumptions!$B319,'ASTI values'!$A$4:$A$93,),)/100,INDEX($C$32:$C$42,MATCH($E319,$B$32:$B$42,),))=0,MAX($G319:J319),IFERROR(INDEX('ASTI values'!F$4:F$93,MATCH(Assumptions!$B319,'ASTI values'!$A$4:$A$93,),)/100,INDEX($C$32:$C$42,MATCH($E319,$B$32:$B$42,),)))</f>
        <v>9.2489361702127702E-3</v>
      </c>
      <c r="L319" s="89" cm="1">
        <f t="array" ref="L319">IF(IFERROR(INDEX('ASTI values'!G$4:G$93,MATCH(Assumptions!$B319,'ASTI values'!$A$4:$A$93,),)/100,INDEX($C$32:$C$42,MATCH($E319,$B$32:$B$42,),))=0,MAX($G319:K319),IFERROR(INDEX('ASTI values'!G$4:G$93,MATCH(Assumptions!$B319,'ASTI values'!$A$4:$A$93,),)/100,INDEX($C$32:$C$42,MATCH($E319,$B$32:$B$42,),)))</f>
        <v>9.2489361702127702E-3</v>
      </c>
      <c r="M319" s="89" cm="1">
        <f t="array" ref="M319">IF(IFERROR(INDEX('ASTI values'!H$4:H$93,MATCH(Assumptions!$B319,'ASTI values'!$A$4:$A$93,),)/100,INDEX($C$32:$C$42,MATCH($E319,$B$32:$B$42,),))=0,MAX($G319:L319),IFERROR(INDEX('ASTI values'!H$4:H$93,MATCH(Assumptions!$B319,'ASTI values'!$A$4:$A$93,),)/100,INDEX($C$32:$C$42,MATCH($E319,$B$32:$B$42,),)))</f>
        <v>9.2489361702127702E-3</v>
      </c>
      <c r="N319" s="89" cm="1">
        <f t="array" ref="N319">IF(IFERROR(INDEX('ASTI values'!I$4:I$93,MATCH(Assumptions!$B319,'ASTI values'!$A$4:$A$93,),)/100,INDEX($C$32:$C$42,MATCH($E319,$B$32:$B$42,),))=0,MAX($G319:M319),IFERROR(INDEX('ASTI values'!I$4:I$93,MATCH(Assumptions!$B319,'ASTI values'!$A$4:$A$93,),)/100,INDEX($C$32:$C$42,MATCH($E319,$B$32:$B$42,),)))</f>
        <v>9.2489361702127702E-3</v>
      </c>
      <c r="O319" s="89" cm="1">
        <f t="array" ref="O319">IF(IFERROR(INDEX('ASTI values'!J$4:J$93,MATCH(Assumptions!$B319,'ASTI values'!$A$4:$A$93,),)/100,INDEX($C$32:$C$42,MATCH($E319,$B$32:$B$42,),))=0,MAX($G319:N319),IFERROR(INDEX('ASTI values'!J$4:J$93,MATCH(Assumptions!$B319,'ASTI values'!$A$4:$A$93,),)/100,INDEX($C$32:$C$42,MATCH($E319,$B$32:$B$42,),)))</f>
        <v>9.2489361702127702E-3</v>
      </c>
      <c r="P319" s="89" cm="1">
        <f t="array" ref="P319">IF(IFERROR(INDEX('ASTI values'!K$4:K$93,MATCH(Assumptions!$B319,'ASTI values'!$A$4:$A$93,),)/100,INDEX($C$32:$C$42,MATCH($E319,$B$32:$B$42,),))=0,MAX($G319:O319),IFERROR(INDEX('ASTI values'!K$4:K$93,MATCH(Assumptions!$B319,'ASTI values'!$A$4:$A$93,),)/100,INDEX($C$32:$C$42,MATCH($E319,$B$32:$B$42,),)))</f>
        <v>9.2489361702127702E-3</v>
      </c>
    </row>
    <row r="320" spans="2:16" x14ac:dyDescent="0.35">
      <c r="B320" s="83" t="s">
        <v>1076</v>
      </c>
      <c r="E320" s="44" t="s">
        <v>375</v>
      </c>
      <c r="G320" s="88" cm="1">
        <f t="array" ref="G320">IFERROR(INDEX('ASTI values'!B$4:B$93,MATCH(Assumptions!$B320,'ASTI values'!$A$4:$A$93,),)/100,INDEX($C$32:$C$42,MATCH($E320,$B$32:$B$42,),))</f>
        <v>9.8999999999999991E-3</v>
      </c>
      <c r="H320" s="88" cm="1">
        <f t="array" ref="H320">IFERROR(INDEX('ASTI values'!C$4:C$93,MATCH(Assumptions!$B320,'ASTI values'!$A$4:$A$93,),)/100,INDEX($C$32:$C$42,MATCH($E320,$B$32:$B$42,),))</f>
        <v>9.8999999999999991E-3</v>
      </c>
      <c r="I320" s="88" cm="1">
        <f t="array" ref="I320">IFERROR(INDEX('ASTI values'!D$4:D$93,MATCH(Assumptions!$B320,'ASTI values'!$A$4:$A$93,),)/100,INDEX($C$32:$C$42,MATCH($E320,$B$32:$B$42,),))</f>
        <v>9.8999999999999991E-3</v>
      </c>
      <c r="J320" s="88" cm="1">
        <f t="array" ref="J320">IFERROR(INDEX('ASTI values'!E$4:E$93,MATCH(Assumptions!$B320,'ASTI values'!$A$4:$A$93,),)/100,INDEX($C$32:$C$42,MATCH($E320,$B$32:$B$42,),))</f>
        <v>9.8999999999999991E-3</v>
      </c>
      <c r="K320" s="88" cm="1">
        <f t="array" ref="K320">IFERROR(INDEX('ASTI values'!F$4:F$93,MATCH(Assumptions!$B320,'ASTI values'!$A$4:$A$93,),)/100,INDEX($C$32:$C$42,MATCH($E320,$B$32:$B$42,),))</f>
        <v>9.8999999999999991E-3</v>
      </c>
      <c r="L320" s="88" cm="1">
        <f t="array" ref="L320">IFERROR(INDEX('ASTI values'!G$4:G$93,MATCH(Assumptions!$B320,'ASTI values'!$A$4:$A$93,),)/100,INDEX($C$32:$C$42,MATCH($E320,$B$32:$B$42,),))</f>
        <v>9.8999999999999991E-3</v>
      </c>
      <c r="M320" s="88" cm="1">
        <f t="array" ref="M320">IFERROR(INDEX('ASTI values'!H$4:H$93,MATCH(Assumptions!$B320,'ASTI values'!$A$4:$A$93,),)/100,INDEX($C$32:$C$42,MATCH($E320,$B$32:$B$42,),))</f>
        <v>9.8999999999999991E-3</v>
      </c>
      <c r="N320" s="88" cm="1">
        <f t="array" ref="N320">IFERROR(INDEX('ASTI values'!I$4:I$93,MATCH(Assumptions!$B320,'ASTI values'!$A$4:$A$93,),)/100,INDEX($C$32:$C$42,MATCH($E320,$B$32:$B$42,),))</f>
        <v>9.8999999999999991E-3</v>
      </c>
      <c r="O320" s="88" cm="1">
        <f t="array" ref="O320">IFERROR(INDEX('ASTI values'!J$4:J$93,MATCH(Assumptions!$B320,'ASTI values'!$A$4:$A$93,),)/100,INDEX($C$32:$C$42,MATCH($E320,$B$32:$B$42,),))</f>
        <v>9.8999999999999991E-3</v>
      </c>
      <c r="P320" s="88" cm="1">
        <f t="array" ref="P320">IFERROR(INDEX('ASTI values'!K$4:K$93,MATCH(Assumptions!$B320,'ASTI values'!$A$4:$A$93,),)/100,INDEX($C$32:$C$42,MATCH($E320,$B$32:$B$42,),))</f>
        <v>9.8999999999999991E-3</v>
      </c>
    </row>
    <row r="321" spans="2:16" x14ac:dyDescent="0.35">
      <c r="B321" s="83" t="s">
        <v>1077</v>
      </c>
      <c r="E321" s="44" t="s">
        <v>375</v>
      </c>
      <c r="G321" s="88" cm="1">
        <f t="array" ref="G321">IFERROR(INDEX('ASTI values'!B$4:B$93,MATCH(Assumptions!$B321,'ASTI values'!$A$4:$A$93,),)/100,INDEX($C$32:$C$42,MATCH($E321,$B$32:$B$42,),))</f>
        <v>9.8999999999999991E-3</v>
      </c>
      <c r="H321" s="88" cm="1">
        <f t="array" ref="H321">IFERROR(INDEX('ASTI values'!C$4:C$93,MATCH(Assumptions!$B321,'ASTI values'!$A$4:$A$93,),)/100,INDEX($C$32:$C$42,MATCH($E321,$B$32:$B$42,),))</f>
        <v>9.8999999999999991E-3</v>
      </c>
      <c r="I321" s="88" cm="1">
        <f t="array" ref="I321">IFERROR(INDEX('ASTI values'!D$4:D$93,MATCH(Assumptions!$B321,'ASTI values'!$A$4:$A$93,),)/100,INDEX($C$32:$C$42,MATCH($E321,$B$32:$B$42,),))</f>
        <v>9.8999999999999991E-3</v>
      </c>
      <c r="J321" s="88" cm="1">
        <f t="array" ref="J321">IFERROR(INDEX('ASTI values'!E$4:E$93,MATCH(Assumptions!$B321,'ASTI values'!$A$4:$A$93,),)/100,INDEX($C$32:$C$42,MATCH($E321,$B$32:$B$42,),))</f>
        <v>9.8999999999999991E-3</v>
      </c>
      <c r="K321" s="88" cm="1">
        <f t="array" ref="K321">IFERROR(INDEX('ASTI values'!F$4:F$93,MATCH(Assumptions!$B321,'ASTI values'!$A$4:$A$93,),)/100,INDEX($C$32:$C$42,MATCH($E321,$B$32:$B$42,),))</f>
        <v>9.8999999999999991E-3</v>
      </c>
      <c r="L321" s="88" cm="1">
        <f t="array" ref="L321">IFERROR(INDEX('ASTI values'!G$4:G$93,MATCH(Assumptions!$B321,'ASTI values'!$A$4:$A$93,),)/100,INDEX($C$32:$C$42,MATCH($E321,$B$32:$B$42,),))</f>
        <v>9.8999999999999991E-3</v>
      </c>
      <c r="M321" s="88" cm="1">
        <f t="array" ref="M321">IFERROR(INDEX('ASTI values'!H$4:H$93,MATCH(Assumptions!$B321,'ASTI values'!$A$4:$A$93,),)/100,INDEX($C$32:$C$42,MATCH($E321,$B$32:$B$42,),))</f>
        <v>9.8999999999999991E-3</v>
      </c>
      <c r="N321" s="88" cm="1">
        <f t="array" ref="N321">IFERROR(INDEX('ASTI values'!I$4:I$93,MATCH(Assumptions!$B321,'ASTI values'!$A$4:$A$93,),)/100,INDEX($C$32:$C$42,MATCH($E321,$B$32:$B$42,),))</f>
        <v>9.8999999999999991E-3</v>
      </c>
      <c r="O321" s="88" cm="1">
        <f t="array" ref="O321">IFERROR(INDEX('ASTI values'!J$4:J$93,MATCH(Assumptions!$B321,'ASTI values'!$A$4:$A$93,),)/100,INDEX($C$32:$C$42,MATCH($E321,$B$32:$B$42,),))</f>
        <v>9.8999999999999991E-3</v>
      </c>
      <c r="P321" s="88" cm="1">
        <f t="array" ref="P321">IFERROR(INDEX('ASTI values'!K$4:K$93,MATCH(Assumptions!$B321,'ASTI values'!$A$4:$A$93,),)/100,INDEX($C$32:$C$42,MATCH($E321,$B$32:$B$42,),))</f>
        <v>9.8999999999999991E-3</v>
      </c>
    </row>
    <row r="322" spans="2:16" x14ac:dyDescent="0.35">
      <c r="B322" s="83" t="s">
        <v>719</v>
      </c>
      <c r="E322" s="44" t="s">
        <v>375</v>
      </c>
      <c r="G322" s="88" cm="1">
        <f t="array" ref="G322">IFERROR(INDEX('ASTI values'!B$4:B$93,MATCH(Assumptions!$B322,'ASTI values'!$A$4:$A$93,),)/100,INDEX($C$32:$C$42,MATCH($E322,$B$32:$B$42,),))</f>
        <v>9.8999999999999991E-3</v>
      </c>
      <c r="H322" s="88" cm="1">
        <f t="array" ref="H322">IFERROR(INDEX('ASTI values'!C$4:C$93,MATCH(Assumptions!$B322,'ASTI values'!$A$4:$A$93,),)/100,INDEX($C$32:$C$42,MATCH($E322,$B$32:$B$42,),))</f>
        <v>9.8999999999999991E-3</v>
      </c>
      <c r="I322" s="88" cm="1">
        <f t="array" ref="I322">IFERROR(INDEX('ASTI values'!D$4:D$93,MATCH(Assumptions!$B322,'ASTI values'!$A$4:$A$93,),)/100,INDEX($C$32:$C$42,MATCH($E322,$B$32:$B$42,),))</f>
        <v>9.8999999999999991E-3</v>
      </c>
      <c r="J322" s="88" cm="1">
        <f t="array" ref="J322">IFERROR(INDEX('ASTI values'!E$4:E$93,MATCH(Assumptions!$B322,'ASTI values'!$A$4:$A$93,),)/100,INDEX($C$32:$C$42,MATCH($E322,$B$32:$B$42,),))</f>
        <v>9.8999999999999991E-3</v>
      </c>
      <c r="K322" s="88" cm="1">
        <f t="array" ref="K322">IFERROR(INDEX('ASTI values'!F$4:F$93,MATCH(Assumptions!$B322,'ASTI values'!$A$4:$A$93,),)/100,INDEX($C$32:$C$42,MATCH($E322,$B$32:$B$42,),))</f>
        <v>9.8999999999999991E-3</v>
      </c>
      <c r="L322" s="88" cm="1">
        <f t="array" ref="L322">IFERROR(INDEX('ASTI values'!G$4:G$93,MATCH(Assumptions!$B322,'ASTI values'!$A$4:$A$93,),)/100,INDEX($C$32:$C$42,MATCH($E322,$B$32:$B$42,),))</f>
        <v>9.8999999999999991E-3</v>
      </c>
      <c r="M322" s="88" cm="1">
        <f t="array" ref="M322">IFERROR(INDEX('ASTI values'!H$4:H$93,MATCH(Assumptions!$B322,'ASTI values'!$A$4:$A$93,),)/100,INDEX($C$32:$C$42,MATCH($E322,$B$32:$B$42,),))</f>
        <v>9.8999999999999991E-3</v>
      </c>
      <c r="N322" s="88" cm="1">
        <f t="array" ref="N322">IFERROR(INDEX('ASTI values'!I$4:I$93,MATCH(Assumptions!$B322,'ASTI values'!$A$4:$A$93,),)/100,INDEX($C$32:$C$42,MATCH($E322,$B$32:$B$42,),))</f>
        <v>9.8999999999999991E-3</v>
      </c>
      <c r="O322" s="88" cm="1">
        <f t="array" ref="O322">IFERROR(INDEX('ASTI values'!J$4:J$93,MATCH(Assumptions!$B322,'ASTI values'!$A$4:$A$93,),)/100,INDEX($C$32:$C$42,MATCH($E322,$B$32:$B$42,),))</f>
        <v>9.8999999999999991E-3</v>
      </c>
      <c r="P322" s="88" cm="1">
        <f t="array" ref="P322">IFERROR(INDEX('ASTI values'!K$4:K$93,MATCH(Assumptions!$B322,'ASTI values'!$A$4:$A$93,),)/100,INDEX($C$32:$C$42,MATCH($E322,$B$32:$B$42,),))</f>
        <v>9.8999999999999991E-3</v>
      </c>
    </row>
    <row r="323" spans="2:16" x14ac:dyDescent="0.35">
      <c r="B323" s="83" t="s">
        <v>171</v>
      </c>
      <c r="E323" s="44" t="s">
        <v>375</v>
      </c>
      <c r="G323" s="88" cm="1">
        <f t="array" ref="G323">IFERROR(INDEX('ASTI values'!B$4:B$93,MATCH(Assumptions!$B323,'ASTI values'!$A$4:$A$93,),)/100,INDEX($C$32:$C$42,MATCH($E323,$B$32:$B$42,),))</f>
        <v>1.0225776860969699E-2</v>
      </c>
      <c r="H323" s="88" cm="1">
        <f t="array" ref="H323">IFERROR(INDEX('ASTI values'!C$4:C$93,MATCH(Assumptions!$B323,'ASTI values'!$A$4:$A$93,),)/100,INDEX($C$32:$C$42,MATCH($E323,$B$32:$B$42,),))</f>
        <v>7.9519374718201898E-3</v>
      </c>
      <c r="I323" s="88" cm="1">
        <f t="array" ref="I323">IFERROR(INDEX('ASTI values'!D$4:D$93,MATCH(Assumptions!$B323,'ASTI values'!$A$4:$A$93,),)/100,INDEX($C$32:$C$42,MATCH($E323,$B$32:$B$42,),))</f>
        <v>8.8841265276143992E-3</v>
      </c>
      <c r="J323" s="89" cm="1">
        <f t="array" ref="J323">IF(IFERROR(INDEX('ASTI values'!E$4:E$93,MATCH(Assumptions!$B323,'ASTI values'!$A$4:$A$93,),)/100,INDEX($C$32:$C$42,MATCH($E323,$B$32:$B$42,),))=0,MAX($G323:I323),IFERROR(INDEX('ASTI values'!E$4:E$93,MATCH(Assumptions!$B323,'ASTI values'!$A$4:$A$93,),)/100,INDEX($C$32:$C$42,MATCH($E323,$B$32:$B$42,),)))</f>
        <v>1.0225776860969699E-2</v>
      </c>
      <c r="K323" s="89" cm="1">
        <f t="array" ref="K323">IF(IFERROR(INDEX('ASTI values'!F$4:F$93,MATCH(Assumptions!$B323,'ASTI values'!$A$4:$A$93,),)/100,INDEX($C$32:$C$42,MATCH($E323,$B$32:$B$42,),))=0,MAX($G323:J323),IFERROR(INDEX('ASTI values'!F$4:F$93,MATCH(Assumptions!$B323,'ASTI values'!$A$4:$A$93,),)/100,INDEX($C$32:$C$42,MATCH($E323,$B$32:$B$42,),)))</f>
        <v>1.0225776860969699E-2</v>
      </c>
      <c r="L323" s="89" cm="1">
        <f t="array" ref="L323">IF(IFERROR(INDEX('ASTI values'!G$4:G$93,MATCH(Assumptions!$B323,'ASTI values'!$A$4:$A$93,),)/100,INDEX($C$32:$C$42,MATCH($E323,$B$32:$B$42,),))=0,MAX($G323:K323),IFERROR(INDEX('ASTI values'!G$4:G$93,MATCH(Assumptions!$B323,'ASTI values'!$A$4:$A$93,),)/100,INDEX($C$32:$C$42,MATCH($E323,$B$32:$B$42,),)))</f>
        <v>1.0225776860969699E-2</v>
      </c>
      <c r="M323" s="89" cm="1">
        <f t="array" ref="M323">IF(IFERROR(INDEX('ASTI values'!H$4:H$93,MATCH(Assumptions!$B323,'ASTI values'!$A$4:$A$93,),)/100,INDEX($C$32:$C$42,MATCH($E323,$B$32:$B$42,),))=0,MAX($G323:L323),IFERROR(INDEX('ASTI values'!H$4:H$93,MATCH(Assumptions!$B323,'ASTI values'!$A$4:$A$93,),)/100,INDEX($C$32:$C$42,MATCH($E323,$B$32:$B$42,),)))</f>
        <v>1.0225776860969699E-2</v>
      </c>
      <c r="N323" s="89" cm="1">
        <f t="array" ref="N323">IF(IFERROR(INDEX('ASTI values'!I$4:I$93,MATCH(Assumptions!$B323,'ASTI values'!$A$4:$A$93,),)/100,INDEX($C$32:$C$42,MATCH($E323,$B$32:$B$42,),))=0,MAX($G323:M323),IFERROR(INDEX('ASTI values'!I$4:I$93,MATCH(Assumptions!$B323,'ASTI values'!$A$4:$A$93,),)/100,INDEX($C$32:$C$42,MATCH($E323,$B$32:$B$42,),)))</f>
        <v>1.0225776860969699E-2</v>
      </c>
      <c r="O323" s="89" cm="1">
        <f t="array" ref="O323">IF(IFERROR(INDEX('ASTI values'!J$4:J$93,MATCH(Assumptions!$B323,'ASTI values'!$A$4:$A$93,),)/100,INDEX($C$32:$C$42,MATCH($E323,$B$32:$B$42,),))=0,MAX($G323:N323),IFERROR(INDEX('ASTI values'!J$4:J$93,MATCH(Assumptions!$B323,'ASTI values'!$A$4:$A$93,),)/100,INDEX($C$32:$C$42,MATCH($E323,$B$32:$B$42,),)))</f>
        <v>1.0225776860969699E-2</v>
      </c>
      <c r="P323" s="89" cm="1">
        <f t="array" ref="P323">IF(IFERROR(INDEX('ASTI values'!K$4:K$93,MATCH(Assumptions!$B323,'ASTI values'!$A$4:$A$93,),)/100,INDEX($C$32:$C$42,MATCH($E323,$B$32:$B$42,),))=0,MAX($G323:O323),IFERROR(INDEX('ASTI values'!K$4:K$93,MATCH(Assumptions!$B323,'ASTI values'!$A$4:$A$93,),)/100,INDEX($C$32:$C$42,MATCH($E323,$B$32:$B$42,),)))</f>
        <v>1.0225776860969699E-2</v>
      </c>
    </row>
    <row r="324" spans="2:16" x14ac:dyDescent="0.35">
      <c r="B324" s="83" t="s">
        <v>273</v>
      </c>
      <c r="E324" s="44" t="s">
        <v>375</v>
      </c>
      <c r="G324" s="88" cm="1">
        <f t="array" ref="G324">IFERROR(INDEX('ASTI values'!B$4:B$93,MATCH(Assumptions!$B324,'ASTI values'!$A$4:$A$93,),)/100,INDEX($C$32:$C$42,MATCH($E324,$B$32:$B$42,),))</f>
        <v>4.41979835701082E-2</v>
      </c>
      <c r="H324" s="88" cm="1">
        <f t="array" ref="H324">IFERROR(INDEX('ASTI values'!C$4:C$93,MATCH(Assumptions!$B324,'ASTI values'!$A$4:$A$93,),)/100,INDEX($C$32:$C$42,MATCH($E324,$B$32:$B$42,),))</f>
        <v>5.1859126590335099E-2</v>
      </c>
      <c r="I324" s="88" cm="1">
        <f t="array" ref="I324">IFERROR(INDEX('ASTI values'!D$4:D$93,MATCH(Assumptions!$B324,'ASTI values'!$A$4:$A$93,),)/100,INDEX($C$32:$C$42,MATCH($E324,$B$32:$B$42,),))</f>
        <v>5.1336516479592392E-2</v>
      </c>
      <c r="J324" s="89" cm="1">
        <f t="array" ref="J324">IF(IFERROR(INDEX('ASTI values'!E$4:E$93,MATCH(Assumptions!$B324,'ASTI values'!$A$4:$A$93,),)/100,INDEX($C$32:$C$42,MATCH($E324,$B$32:$B$42,),))=0,MAX($G324:I324),IFERROR(INDEX('ASTI values'!E$4:E$93,MATCH(Assumptions!$B324,'ASTI values'!$A$4:$A$93,),)/100,INDEX($C$32:$C$42,MATCH($E324,$B$32:$B$42,),)))</f>
        <v>5.1859126590335099E-2</v>
      </c>
      <c r="K324" s="89" cm="1">
        <f t="array" ref="K324">IF(IFERROR(INDEX('ASTI values'!F$4:F$93,MATCH(Assumptions!$B324,'ASTI values'!$A$4:$A$93,),)/100,INDEX($C$32:$C$42,MATCH($E324,$B$32:$B$42,),))=0,MAX($G324:J324),IFERROR(INDEX('ASTI values'!F$4:F$93,MATCH(Assumptions!$B324,'ASTI values'!$A$4:$A$93,),)/100,INDEX($C$32:$C$42,MATCH($E324,$B$32:$B$42,),)))</f>
        <v>5.1859126590335099E-2</v>
      </c>
      <c r="L324" s="89" cm="1">
        <f t="array" ref="L324">IF(IFERROR(INDEX('ASTI values'!G$4:G$93,MATCH(Assumptions!$B324,'ASTI values'!$A$4:$A$93,),)/100,INDEX($C$32:$C$42,MATCH($E324,$B$32:$B$42,),))=0,MAX($G324:K324),IFERROR(INDEX('ASTI values'!G$4:G$93,MATCH(Assumptions!$B324,'ASTI values'!$A$4:$A$93,),)/100,INDEX($C$32:$C$42,MATCH($E324,$B$32:$B$42,),)))</f>
        <v>5.1859126590335099E-2</v>
      </c>
      <c r="M324" s="89" cm="1">
        <f t="array" ref="M324">IF(IFERROR(INDEX('ASTI values'!H$4:H$93,MATCH(Assumptions!$B324,'ASTI values'!$A$4:$A$93,),)/100,INDEX($C$32:$C$42,MATCH($E324,$B$32:$B$42,),))=0,MAX($G324:L324),IFERROR(INDEX('ASTI values'!H$4:H$93,MATCH(Assumptions!$B324,'ASTI values'!$A$4:$A$93,),)/100,INDEX($C$32:$C$42,MATCH($E324,$B$32:$B$42,),)))</f>
        <v>5.1859126590335099E-2</v>
      </c>
      <c r="N324" s="89" cm="1">
        <f t="array" ref="N324">IF(IFERROR(INDEX('ASTI values'!I$4:I$93,MATCH(Assumptions!$B324,'ASTI values'!$A$4:$A$93,),)/100,INDEX($C$32:$C$42,MATCH($E324,$B$32:$B$42,),))=0,MAX($G324:M324),IFERROR(INDEX('ASTI values'!I$4:I$93,MATCH(Assumptions!$B324,'ASTI values'!$A$4:$A$93,),)/100,INDEX($C$32:$C$42,MATCH($E324,$B$32:$B$42,),)))</f>
        <v>5.1859126590335099E-2</v>
      </c>
      <c r="O324" s="89" cm="1">
        <f t="array" ref="O324">IF(IFERROR(INDEX('ASTI values'!J$4:J$93,MATCH(Assumptions!$B324,'ASTI values'!$A$4:$A$93,),)/100,INDEX($C$32:$C$42,MATCH($E324,$B$32:$B$42,),))=0,MAX($G324:N324),IFERROR(INDEX('ASTI values'!J$4:J$93,MATCH(Assumptions!$B324,'ASTI values'!$A$4:$A$93,),)/100,INDEX($C$32:$C$42,MATCH($E324,$B$32:$B$42,),)))</f>
        <v>5.1859126590335099E-2</v>
      </c>
      <c r="P324" s="89" cm="1">
        <f t="array" ref="P324">IF(IFERROR(INDEX('ASTI values'!K$4:K$93,MATCH(Assumptions!$B324,'ASTI values'!$A$4:$A$93,),)/100,INDEX($C$32:$C$42,MATCH($E324,$B$32:$B$42,),))=0,MAX($G324:O324),IFERROR(INDEX('ASTI values'!K$4:K$93,MATCH(Assumptions!$B324,'ASTI values'!$A$4:$A$93,),)/100,INDEX($C$32:$C$42,MATCH($E324,$B$32:$B$42,),)))</f>
        <v>5.1859126590335099E-2</v>
      </c>
    </row>
    <row r="325" spans="2:16" x14ac:dyDescent="0.35">
      <c r="B325" s="83" t="s">
        <v>1078</v>
      </c>
      <c r="E325" s="44" t="s">
        <v>375</v>
      </c>
      <c r="G325" s="88" cm="1">
        <f t="array" ref="G325">IFERROR(INDEX('ASTI values'!B$4:B$93,MATCH(Assumptions!$B325,'ASTI values'!$A$4:$A$93,),)/100,INDEX($C$32:$C$42,MATCH($E325,$B$32:$B$42,),))</f>
        <v>9.8999999999999991E-3</v>
      </c>
      <c r="H325" s="88" cm="1">
        <f t="array" ref="H325">IFERROR(INDEX('ASTI values'!C$4:C$93,MATCH(Assumptions!$B325,'ASTI values'!$A$4:$A$93,),)/100,INDEX($C$32:$C$42,MATCH($E325,$B$32:$B$42,),))</f>
        <v>9.8999999999999991E-3</v>
      </c>
      <c r="I325" s="88" cm="1">
        <f t="array" ref="I325">IFERROR(INDEX('ASTI values'!D$4:D$93,MATCH(Assumptions!$B325,'ASTI values'!$A$4:$A$93,),)/100,INDEX($C$32:$C$42,MATCH($E325,$B$32:$B$42,),))</f>
        <v>9.8999999999999991E-3</v>
      </c>
      <c r="J325" s="88" cm="1">
        <f t="array" ref="J325">IFERROR(INDEX('ASTI values'!E$4:E$93,MATCH(Assumptions!$B325,'ASTI values'!$A$4:$A$93,),)/100,INDEX($C$32:$C$42,MATCH($E325,$B$32:$B$42,),))</f>
        <v>9.8999999999999991E-3</v>
      </c>
      <c r="K325" s="88" cm="1">
        <f t="array" ref="K325">IFERROR(INDEX('ASTI values'!F$4:F$93,MATCH(Assumptions!$B325,'ASTI values'!$A$4:$A$93,),)/100,INDEX($C$32:$C$42,MATCH($E325,$B$32:$B$42,),))</f>
        <v>9.8999999999999991E-3</v>
      </c>
      <c r="L325" s="88" cm="1">
        <f t="array" ref="L325">IFERROR(INDEX('ASTI values'!G$4:G$93,MATCH(Assumptions!$B325,'ASTI values'!$A$4:$A$93,),)/100,INDEX($C$32:$C$42,MATCH($E325,$B$32:$B$42,),))</f>
        <v>9.8999999999999991E-3</v>
      </c>
      <c r="M325" s="88" cm="1">
        <f t="array" ref="M325">IFERROR(INDEX('ASTI values'!H$4:H$93,MATCH(Assumptions!$B325,'ASTI values'!$A$4:$A$93,),)/100,INDEX($C$32:$C$42,MATCH($E325,$B$32:$B$42,),))</f>
        <v>9.8999999999999991E-3</v>
      </c>
      <c r="N325" s="88" cm="1">
        <f t="array" ref="N325">IFERROR(INDEX('ASTI values'!I$4:I$93,MATCH(Assumptions!$B325,'ASTI values'!$A$4:$A$93,),)/100,INDEX($C$32:$C$42,MATCH($E325,$B$32:$B$42,),))</f>
        <v>9.8999999999999991E-3</v>
      </c>
      <c r="O325" s="88" cm="1">
        <f t="array" ref="O325">IFERROR(INDEX('ASTI values'!J$4:J$93,MATCH(Assumptions!$B325,'ASTI values'!$A$4:$A$93,),)/100,INDEX($C$32:$C$42,MATCH($E325,$B$32:$B$42,),))</f>
        <v>9.8999999999999991E-3</v>
      </c>
      <c r="P325" s="88" cm="1">
        <f t="array" ref="P325">IFERROR(INDEX('ASTI values'!K$4:K$93,MATCH(Assumptions!$B325,'ASTI values'!$A$4:$A$93,),)/100,INDEX($C$32:$C$42,MATCH($E325,$B$32:$B$42,),))</f>
        <v>9.8999999999999991E-3</v>
      </c>
    </row>
    <row r="326" spans="2:16" x14ac:dyDescent="0.35">
      <c r="B326" s="83" t="s">
        <v>697</v>
      </c>
      <c r="E326" s="44" t="s">
        <v>375</v>
      </c>
      <c r="G326" s="88" cm="1">
        <f t="array" ref="G326">IFERROR(INDEX('ASTI values'!B$4:B$93,MATCH(Assumptions!$B326,'ASTI values'!$A$4:$A$93,),)/100,INDEX($C$32:$C$42,MATCH($E326,$B$32:$B$42,),))</f>
        <v>9.8999999999999991E-3</v>
      </c>
      <c r="H326" s="88" cm="1">
        <f t="array" ref="H326">IFERROR(INDEX('ASTI values'!C$4:C$93,MATCH(Assumptions!$B326,'ASTI values'!$A$4:$A$93,),)/100,INDEX($C$32:$C$42,MATCH($E326,$B$32:$B$42,),))</f>
        <v>9.8999999999999991E-3</v>
      </c>
      <c r="I326" s="88" cm="1">
        <f t="array" ref="I326">IFERROR(INDEX('ASTI values'!D$4:D$93,MATCH(Assumptions!$B326,'ASTI values'!$A$4:$A$93,),)/100,INDEX($C$32:$C$42,MATCH($E326,$B$32:$B$42,),))</f>
        <v>9.8999999999999991E-3</v>
      </c>
      <c r="J326" s="88" cm="1">
        <f t="array" ref="J326">IFERROR(INDEX('ASTI values'!E$4:E$93,MATCH(Assumptions!$B326,'ASTI values'!$A$4:$A$93,),)/100,INDEX($C$32:$C$42,MATCH($E326,$B$32:$B$42,),))</f>
        <v>9.8999999999999991E-3</v>
      </c>
      <c r="K326" s="88" cm="1">
        <f t="array" ref="K326">IFERROR(INDEX('ASTI values'!F$4:F$93,MATCH(Assumptions!$B326,'ASTI values'!$A$4:$A$93,),)/100,INDEX($C$32:$C$42,MATCH($E326,$B$32:$B$42,),))</f>
        <v>9.8999999999999991E-3</v>
      </c>
      <c r="L326" s="88" cm="1">
        <f t="array" ref="L326">IFERROR(INDEX('ASTI values'!G$4:G$93,MATCH(Assumptions!$B326,'ASTI values'!$A$4:$A$93,),)/100,INDEX($C$32:$C$42,MATCH($E326,$B$32:$B$42,),))</f>
        <v>9.8999999999999991E-3</v>
      </c>
      <c r="M326" s="88" cm="1">
        <f t="array" ref="M326">IFERROR(INDEX('ASTI values'!H$4:H$93,MATCH(Assumptions!$B326,'ASTI values'!$A$4:$A$93,),)/100,INDEX($C$32:$C$42,MATCH($E326,$B$32:$B$42,),))</f>
        <v>9.8999999999999991E-3</v>
      </c>
      <c r="N326" s="88" cm="1">
        <f t="array" ref="N326">IFERROR(INDEX('ASTI values'!I$4:I$93,MATCH(Assumptions!$B326,'ASTI values'!$A$4:$A$93,),)/100,INDEX($C$32:$C$42,MATCH($E326,$B$32:$B$42,),))</f>
        <v>9.8999999999999991E-3</v>
      </c>
      <c r="O326" s="88" cm="1">
        <f t="array" ref="O326">IFERROR(INDEX('ASTI values'!J$4:J$93,MATCH(Assumptions!$B326,'ASTI values'!$A$4:$A$93,),)/100,INDEX($C$32:$C$42,MATCH($E326,$B$32:$B$42,),))</f>
        <v>9.8999999999999991E-3</v>
      </c>
      <c r="P326" s="88" cm="1">
        <f t="array" ref="P326">IFERROR(INDEX('ASTI values'!K$4:K$93,MATCH(Assumptions!$B326,'ASTI values'!$A$4:$A$93,),)/100,INDEX($C$32:$C$42,MATCH($E326,$B$32:$B$42,),))</f>
        <v>9.8999999999999991E-3</v>
      </c>
    </row>
    <row r="327" spans="2:16" x14ac:dyDescent="0.35">
      <c r="B327" s="83" t="s">
        <v>635</v>
      </c>
      <c r="E327" s="44" t="s">
        <v>375</v>
      </c>
      <c r="G327" s="88" cm="1">
        <f t="array" ref="G327">IFERROR(INDEX('ASTI values'!B$4:B$93,MATCH(Assumptions!$B327,'ASTI values'!$A$4:$A$93,),)/100,INDEX($C$32:$C$42,MATCH($E327,$B$32:$B$42,),))</f>
        <v>2.62024618345244E-3</v>
      </c>
      <c r="H327" s="88" cm="1">
        <f t="array" ref="H327">IFERROR(INDEX('ASTI values'!C$4:C$93,MATCH(Assumptions!$B327,'ASTI values'!$A$4:$A$93,),)/100,INDEX($C$32:$C$42,MATCH($E327,$B$32:$B$42,),))</f>
        <v>4.0786945042139101E-3</v>
      </c>
      <c r="I327" s="88" cm="1">
        <f t="array" ref="I327">IFERROR(INDEX('ASTI values'!D$4:D$93,MATCH(Assumptions!$B327,'ASTI values'!$A$4:$A$93,),)/100,INDEX($C$32:$C$42,MATCH($E327,$B$32:$B$42,),))</f>
        <v>6.2748867533412604E-3</v>
      </c>
      <c r="J327" s="89" cm="1">
        <f t="array" ref="J327">IF(IFERROR(INDEX('ASTI values'!E$4:E$93,MATCH(Assumptions!$B327,'ASTI values'!$A$4:$A$93,),)/100,INDEX($C$32:$C$42,MATCH($E327,$B$32:$B$42,),))=0,MAX($G327:I327),IFERROR(INDEX('ASTI values'!E$4:E$93,MATCH(Assumptions!$B327,'ASTI values'!$A$4:$A$93,),)/100,INDEX($C$32:$C$42,MATCH($E327,$B$32:$B$42,),)))</f>
        <v>6.2748867533412604E-3</v>
      </c>
      <c r="K327" s="89" cm="1">
        <f t="array" ref="K327">IF(IFERROR(INDEX('ASTI values'!F$4:F$93,MATCH(Assumptions!$B327,'ASTI values'!$A$4:$A$93,),)/100,INDEX($C$32:$C$42,MATCH($E327,$B$32:$B$42,),))=0,MAX($G327:J327),IFERROR(INDEX('ASTI values'!F$4:F$93,MATCH(Assumptions!$B327,'ASTI values'!$A$4:$A$93,),)/100,INDEX($C$32:$C$42,MATCH($E327,$B$32:$B$42,),)))</f>
        <v>6.2748867533412604E-3</v>
      </c>
      <c r="L327" s="89" cm="1">
        <f t="array" ref="L327">IF(IFERROR(INDEX('ASTI values'!G$4:G$93,MATCH(Assumptions!$B327,'ASTI values'!$A$4:$A$93,),)/100,INDEX($C$32:$C$42,MATCH($E327,$B$32:$B$42,),))=0,MAX($G327:K327),IFERROR(INDEX('ASTI values'!G$4:G$93,MATCH(Assumptions!$B327,'ASTI values'!$A$4:$A$93,),)/100,INDEX($C$32:$C$42,MATCH($E327,$B$32:$B$42,),)))</f>
        <v>6.2748867533412604E-3</v>
      </c>
      <c r="M327" s="89" cm="1">
        <f t="array" ref="M327">IF(IFERROR(INDEX('ASTI values'!H$4:H$93,MATCH(Assumptions!$B327,'ASTI values'!$A$4:$A$93,),)/100,INDEX($C$32:$C$42,MATCH($E327,$B$32:$B$42,),))=0,MAX($G327:L327),IFERROR(INDEX('ASTI values'!H$4:H$93,MATCH(Assumptions!$B327,'ASTI values'!$A$4:$A$93,),)/100,INDEX($C$32:$C$42,MATCH($E327,$B$32:$B$42,),)))</f>
        <v>6.2748867533412604E-3</v>
      </c>
      <c r="N327" s="89" cm="1">
        <f t="array" ref="N327">IF(IFERROR(INDEX('ASTI values'!I$4:I$93,MATCH(Assumptions!$B327,'ASTI values'!$A$4:$A$93,),)/100,INDEX($C$32:$C$42,MATCH($E327,$B$32:$B$42,),))=0,MAX($G327:M327),IFERROR(INDEX('ASTI values'!I$4:I$93,MATCH(Assumptions!$B327,'ASTI values'!$A$4:$A$93,),)/100,INDEX($C$32:$C$42,MATCH($E327,$B$32:$B$42,),)))</f>
        <v>6.2748867533412604E-3</v>
      </c>
      <c r="O327" s="89" cm="1">
        <f t="array" ref="O327">IF(IFERROR(INDEX('ASTI values'!J$4:J$93,MATCH(Assumptions!$B327,'ASTI values'!$A$4:$A$93,),)/100,INDEX($C$32:$C$42,MATCH($E327,$B$32:$B$42,),))=0,MAX($G327:N327),IFERROR(INDEX('ASTI values'!J$4:J$93,MATCH(Assumptions!$B327,'ASTI values'!$A$4:$A$93,),)/100,INDEX($C$32:$C$42,MATCH($E327,$B$32:$B$42,),)))</f>
        <v>6.2748867533412604E-3</v>
      </c>
      <c r="P327" s="89" cm="1">
        <f t="array" ref="P327">IF(IFERROR(INDEX('ASTI values'!K$4:K$93,MATCH(Assumptions!$B327,'ASTI values'!$A$4:$A$93,),)/100,INDEX($C$32:$C$42,MATCH($E327,$B$32:$B$42,),))=0,MAX($G327:O327),IFERROR(INDEX('ASTI values'!K$4:K$93,MATCH(Assumptions!$B327,'ASTI values'!$A$4:$A$93,),)/100,INDEX($C$32:$C$42,MATCH($E327,$B$32:$B$42,),)))</f>
        <v>6.2748867533412604E-3</v>
      </c>
    </row>
    <row r="328" spans="2:16" x14ac:dyDescent="0.35">
      <c r="B328" s="83" t="s">
        <v>1079</v>
      </c>
      <c r="E328" s="44" t="s">
        <v>375</v>
      </c>
      <c r="G328" s="88" cm="1">
        <f t="array" ref="G328">IFERROR(INDEX('ASTI values'!B$4:B$93,MATCH(Assumptions!$B328,'ASTI values'!$A$4:$A$93,),)/100,INDEX($C$32:$C$42,MATCH($E328,$B$32:$B$42,),))</f>
        <v>9.8999999999999991E-3</v>
      </c>
      <c r="H328" s="88" cm="1">
        <f t="array" ref="H328">IFERROR(INDEX('ASTI values'!C$4:C$93,MATCH(Assumptions!$B328,'ASTI values'!$A$4:$A$93,),)/100,INDEX($C$32:$C$42,MATCH($E328,$B$32:$B$42,),))</f>
        <v>9.8999999999999991E-3</v>
      </c>
      <c r="I328" s="88" cm="1">
        <f t="array" ref="I328">IFERROR(INDEX('ASTI values'!D$4:D$93,MATCH(Assumptions!$B328,'ASTI values'!$A$4:$A$93,),)/100,INDEX($C$32:$C$42,MATCH($E328,$B$32:$B$42,),))</f>
        <v>9.8999999999999991E-3</v>
      </c>
      <c r="J328" s="88" cm="1">
        <f t="array" ref="J328">IFERROR(INDEX('ASTI values'!E$4:E$93,MATCH(Assumptions!$B328,'ASTI values'!$A$4:$A$93,),)/100,INDEX($C$32:$C$42,MATCH($E328,$B$32:$B$42,),))</f>
        <v>9.8999999999999991E-3</v>
      </c>
      <c r="K328" s="88" cm="1">
        <f t="array" ref="K328">IFERROR(INDEX('ASTI values'!F$4:F$93,MATCH(Assumptions!$B328,'ASTI values'!$A$4:$A$93,),)/100,INDEX($C$32:$C$42,MATCH($E328,$B$32:$B$42,),))</f>
        <v>9.8999999999999991E-3</v>
      </c>
      <c r="L328" s="88" cm="1">
        <f t="array" ref="L328">IFERROR(INDEX('ASTI values'!G$4:G$93,MATCH(Assumptions!$B328,'ASTI values'!$A$4:$A$93,),)/100,INDEX($C$32:$C$42,MATCH($E328,$B$32:$B$42,),))</f>
        <v>9.8999999999999991E-3</v>
      </c>
      <c r="M328" s="88" cm="1">
        <f t="array" ref="M328">IFERROR(INDEX('ASTI values'!H$4:H$93,MATCH(Assumptions!$B328,'ASTI values'!$A$4:$A$93,),)/100,INDEX($C$32:$C$42,MATCH($E328,$B$32:$B$42,),))</f>
        <v>9.8999999999999991E-3</v>
      </c>
      <c r="N328" s="88" cm="1">
        <f t="array" ref="N328">IFERROR(INDEX('ASTI values'!I$4:I$93,MATCH(Assumptions!$B328,'ASTI values'!$A$4:$A$93,),)/100,INDEX($C$32:$C$42,MATCH($E328,$B$32:$B$42,),))</f>
        <v>9.8999999999999991E-3</v>
      </c>
      <c r="O328" s="88" cm="1">
        <f t="array" ref="O328">IFERROR(INDEX('ASTI values'!J$4:J$93,MATCH(Assumptions!$B328,'ASTI values'!$A$4:$A$93,),)/100,INDEX($C$32:$C$42,MATCH($E328,$B$32:$B$42,),))</f>
        <v>9.8999999999999991E-3</v>
      </c>
      <c r="P328" s="88" cm="1">
        <f t="array" ref="P328">IFERROR(INDEX('ASTI values'!K$4:K$93,MATCH(Assumptions!$B328,'ASTI values'!$A$4:$A$93,),)/100,INDEX($C$32:$C$42,MATCH($E328,$B$32:$B$42,),))</f>
        <v>9.8999999999999991E-3</v>
      </c>
    </row>
    <row r="329" spans="2:16" x14ac:dyDescent="0.35">
      <c r="B329" s="83" t="s">
        <v>728</v>
      </c>
      <c r="E329" s="44" t="s">
        <v>375</v>
      </c>
      <c r="G329" s="88" cm="1">
        <f t="array" ref="G329">IFERROR(INDEX('ASTI values'!B$4:B$93,MATCH(Assumptions!$B329,'ASTI values'!$A$4:$A$93,),)/100,INDEX($C$32:$C$42,MATCH($E329,$B$32:$B$42,),))</f>
        <v>9.8999999999999991E-3</v>
      </c>
      <c r="H329" s="88" cm="1">
        <f t="array" ref="H329">IFERROR(INDEX('ASTI values'!C$4:C$93,MATCH(Assumptions!$B329,'ASTI values'!$A$4:$A$93,),)/100,INDEX($C$32:$C$42,MATCH($E329,$B$32:$B$42,),))</f>
        <v>9.8999999999999991E-3</v>
      </c>
      <c r="I329" s="88" cm="1">
        <f t="array" ref="I329">IFERROR(INDEX('ASTI values'!D$4:D$93,MATCH(Assumptions!$B329,'ASTI values'!$A$4:$A$93,),)/100,INDEX($C$32:$C$42,MATCH($E329,$B$32:$B$42,),))</f>
        <v>9.8999999999999991E-3</v>
      </c>
      <c r="J329" s="88" cm="1">
        <f t="array" ref="J329">IFERROR(INDEX('ASTI values'!E$4:E$93,MATCH(Assumptions!$B329,'ASTI values'!$A$4:$A$93,),)/100,INDEX($C$32:$C$42,MATCH($E329,$B$32:$B$42,),))</f>
        <v>9.8999999999999991E-3</v>
      </c>
      <c r="K329" s="88" cm="1">
        <f t="array" ref="K329">IFERROR(INDEX('ASTI values'!F$4:F$93,MATCH(Assumptions!$B329,'ASTI values'!$A$4:$A$93,),)/100,INDEX($C$32:$C$42,MATCH($E329,$B$32:$B$42,),))</f>
        <v>9.8999999999999991E-3</v>
      </c>
      <c r="L329" s="88" cm="1">
        <f t="array" ref="L329">IFERROR(INDEX('ASTI values'!G$4:G$93,MATCH(Assumptions!$B329,'ASTI values'!$A$4:$A$93,),)/100,INDEX($C$32:$C$42,MATCH($E329,$B$32:$B$42,),))</f>
        <v>9.8999999999999991E-3</v>
      </c>
      <c r="M329" s="88" cm="1">
        <f t="array" ref="M329">IFERROR(INDEX('ASTI values'!H$4:H$93,MATCH(Assumptions!$B329,'ASTI values'!$A$4:$A$93,),)/100,INDEX($C$32:$C$42,MATCH($E329,$B$32:$B$42,),))</f>
        <v>9.8999999999999991E-3</v>
      </c>
      <c r="N329" s="88" cm="1">
        <f t="array" ref="N329">IFERROR(INDEX('ASTI values'!I$4:I$93,MATCH(Assumptions!$B329,'ASTI values'!$A$4:$A$93,),)/100,INDEX($C$32:$C$42,MATCH($E329,$B$32:$B$42,),))</f>
        <v>9.8999999999999991E-3</v>
      </c>
      <c r="O329" s="88" cm="1">
        <f t="array" ref="O329">IFERROR(INDEX('ASTI values'!J$4:J$93,MATCH(Assumptions!$B329,'ASTI values'!$A$4:$A$93,),)/100,INDEX($C$32:$C$42,MATCH($E329,$B$32:$B$42,),))</f>
        <v>9.8999999999999991E-3</v>
      </c>
      <c r="P329" s="88" cm="1">
        <f t="array" ref="P329">IFERROR(INDEX('ASTI values'!K$4:K$93,MATCH(Assumptions!$B329,'ASTI values'!$A$4:$A$93,),)/100,INDEX($C$32:$C$42,MATCH($E329,$B$32:$B$42,),))</f>
        <v>9.8999999999999991E-3</v>
      </c>
    </row>
    <row r="330" spans="2:16" x14ac:dyDescent="0.35">
      <c r="B330" s="83" t="s">
        <v>1080</v>
      </c>
      <c r="E330" s="44" t="s">
        <v>375</v>
      </c>
      <c r="G330" s="88" cm="1">
        <f t="array" ref="G330">IFERROR(INDEX('ASTI values'!B$4:B$93,MATCH(Assumptions!$B330,'ASTI values'!$A$4:$A$93,),)/100,INDEX($C$32:$C$42,MATCH($E330,$B$32:$B$42,),))</f>
        <v>9.8999999999999991E-3</v>
      </c>
      <c r="H330" s="88" cm="1">
        <f t="array" ref="H330">IFERROR(INDEX('ASTI values'!C$4:C$93,MATCH(Assumptions!$B330,'ASTI values'!$A$4:$A$93,),)/100,INDEX($C$32:$C$42,MATCH($E330,$B$32:$B$42,),))</f>
        <v>9.8999999999999991E-3</v>
      </c>
      <c r="I330" s="88" cm="1">
        <f t="array" ref="I330">IFERROR(INDEX('ASTI values'!D$4:D$93,MATCH(Assumptions!$B330,'ASTI values'!$A$4:$A$93,),)/100,INDEX($C$32:$C$42,MATCH($E330,$B$32:$B$42,),))</f>
        <v>9.8999999999999991E-3</v>
      </c>
      <c r="J330" s="88" cm="1">
        <f t="array" ref="J330">IFERROR(INDEX('ASTI values'!E$4:E$93,MATCH(Assumptions!$B330,'ASTI values'!$A$4:$A$93,),)/100,INDEX($C$32:$C$42,MATCH($E330,$B$32:$B$42,),))</f>
        <v>9.8999999999999991E-3</v>
      </c>
      <c r="K330" s="88" cm="1">
        <f t="array" ref="K330">IFERROR(INDEX('ASTI values'!F$4:F$93,MATCH(Assumptions!$B330,'ASTI values'!$A$4:$A$93,),)/100,INDEX($C$32:$C$42,MATCH($E330,$B$32:$B$42,),))</f>
        <v>9.8999999999999991E-3</v>
      </c>
      <c r="L330" s="88" cm="1">
        <f t="array" ref="L330">IFERROR(INDEX('ASTI values'!G$4:G$93,MATCH(Assumptions!$B330,'ASTI values'!$A$4:$A$93,),)/100,INDEX($C$32:$C$42,MATCH($E330,$B$32:$B$42,),))</f>
        <v>9.8999999999999991E-3</v>
      </c>
      <c r="M330" s="88" cm="1">
        <f t="array" ref="M330">IFERROR(INDEX('ASTI values'!H$4:H$93,MATCH(Assumptions!$B330,'ASTI values'!$A$4:$A$93,),)/100,INDEX($C$32:$C$42,MATCH($E330,$B$32:$B$42,),))</f>
        <v>9.8999999999999991E-3</v>
      </c>
      <c r="N330" s="88" cm="1">
        <f t="array" ref="N330">IFERROR(INDEX('ASTI values'!I$4:I$93,MATCH(Assumptions!$B330,'ASTI values'!$A$4:$A$93,),)/100,INDEX($C$32:$C$42,MATCH($E330,$B$32:$B$42,),))</f>
        <v>9.8999999999999991E-3</v>
      </c>
      <c r="O330" s="88" cm="1">
        <f t="array" ref="O330">IFERROR(INDEX('ASTI values'!J$4:J$93,MATCH(Assumptions!$B330,'ASTI values'!$A$4:$A$93,),)/100,INDEX($C$32:$C$42,MATCH($E330,$B$32:$B$42,),))</f>
        <v>9.8999999999999991E-3</v>
      </c>
      <c r="P330" s="88" cm="1">
        <f t="array" ref="P330">IFERROR(INDEX('ASTI values'!K$4:K$93,MATCH(Assumptions!$B330,'ASTI values'!$A$4:$A$93,),)/100,INDEX($C$32:$C$42,MATCH($E330,$B$32:$B$42,),))</f>
        <v>9.8999999999999991E-3</v>
      </c>
    </row>
    <row r="331" spans="2:16" x14ac:dyDescent="0.35">
      <c r="B331" s="83" t="s">
        <v>1081</v>
      </c>
      <c r="E331" s="44" t="s">
        <v>375</v>
      </c>
      <c r="G331" s="88" cm="1">
        <f t="array" ref="G331">IFERROR(INDEX('ASTI values'!B$4:B$93,MATCH(Assumptions!$B331,'ASTI values'!$A$4:$A$93,),)/100,INDEX($C$32:$C$42,MATCH($E331,$B$32:$B$42,),))</f>
        <v>9.8999999999999991E-3</v>
      </c>
      <c r="H331" s="88" cm="1">
        <f t="array" ref="H331">IFERROR(INDEX('ASTI values'!C$4:C$93,MATCH(Assumptions!$B331,'ASTI values'!$A$4:$A$93,),)/100,INDEX($C$32:$C$42,MATCH($E331,$B$32:$B$42,),))</f>
        <v>9.8999999999999991E-3</v>
      </c>
      <c r="I331" s="88" cm="1">
        <f t="array" ref="I331">IFERROR(INDEX('ASTI values'!D$4:D$93,MATCH(Assumptions!$B331,'ASTI values'!$A$4:$A$93,),)/100,INDEX($C$32:$C$42,MATCH($E331,$B$32:$B$42,),))</f>
        <v>9.8999999999999991E-3</v>
      </c>
      <c r="J331" s="88" cm="1">
        <f t="array" ref="J331">IFERROR(INDEX('ASTI values'!E$4:E$93,MATCH(Assumptions!$B331,'ASTI values'!$A$4:$A$93,),)/100,INDEX($C$32:$C$42,MATCH($E331,$B$32:$B$42,),))</f>
        <v>9.8999999999999991E-3</v>
      </c>
      <c r="K331" s="88" cm="1">
        <f t="array" ref="K331">IFERROR(INDEX('ASTI values'!F$4:F$93,MATCH(Assumptions!$B331,'ASTI values'!$A$4:$A$93,),)/100,INDEX($C$32:$C$42,MATCH($E331,$B$32:$B$42,),))</f>
        <v>9.8999999999999991E-3</v>
      </c>
      <c r="L331" s="88" cm="1">
        <f t="array" ref="L331">IFERROR(INDEX('ASTI values'!G$4:G$93,MATCH(Assumptions!$B331,'ASTI values'!$A$4:$A$93,),)/100,INDEX($C$32:$C$42,MATCH($E331,$B$32:$B$42,),))</f>
        <v>9.8999999999999991E-3</v>
      </c>
      <c r="M331" s="88" cm="1">
        <f t="array" ref="M331">IFERROR(INDEX('ASTI values'!H$4:H$93,MATCH(Assumptions!$B331,'ASTI values'!$A$4:$A$93,),)/100,INDEX($C$32:$C$42,MATCH($E331,$B$32:$B$42,),))</f>
        <v>9.8999999999999991E-3</v>
      </c>
      <c r="N331" s="88" cm="1">
        <f t="array" ref="N331">IFERROR(INDEX('ASTI values'!I$4:I$93,MATCH(Assumptions!$B331,'ASTI values'!$A$4:$A$93,),)/100,INDEX($C$32:$C$42,MATCH($E331,$B$32:$B$42,),))</f>
        <v>9.8999999999999991E-3</v>
      </c>
      <c r="O331" s="88" cm="1">
        <f t="array" ref="O331">IFERROR(INDEX('ASTI values'!J$4:J$93,MATCH(Assumptions!$B331,'ASTI values'!$A$4:$A$93,),)/100,INDEX($C$32:$C$42,MATCH($E331,$B$32:$B$42,),))</f>
        <v>9.8999999999999991E-3</v>
      </c>
      <c r="P331" s="88" cm="1">
        <f t="array" ref="P331">IFERROR(INDEX('ASTI values'!K$4:K$93,MATCH(Assumptions!$B331,'ASTI values'!$A$4:$A$93,),)/100,INDEX($C$32:$C$42,MATCH($E331,$B$32:$B$42,),))</f>
        <v>9.8999999999999991E-3</v>
      </c>
    </row>
    <row r="332" spans="2:16" x14ac:dyDescent="0.35">
      <c r="B332" s="83" t="s">
        <v>737</v>
      </c>
      <c r="E332" s="44" t="s">
        <v>375</v>
      </c>
      <c r="G332" s="88" cm="1">
        <f t="array" ref="G332">IFERROR(INDEX('ASTI values'!B$4:B$93,MATCH(Assumptions!$B332,'ASTI values'!$A$4:$A$93,),)/100,INDEX($C$32:$C$42,MATCH($E332,$B$32:$B$42,),))</f>
        <v>9.8999999999999991E-3</v>
      </c>
      <c r="H332" s="88" cm="1">
        <f t="array" ref="H332">IFERROR(INDEX('ASTI values'!C$4:C$93,MATCH(Assumptions!$B332,'ASTI values'!$A$4:$A$93,),)/100,INDEX($C$32:$C$42,MATCH($E332,$B$32:$B$42,),))</f>
        <v>9.8999999999999991E-3</v>
      </c>
      <c r="I332" s="88" cm="1">
        <f t="array" ref="I332">IFERROR(INDEX('ASTI values'!D$4:D$93,MATCH(Assumptions!$B332,'ASTI values'!$A$4:$A$93,),)/100,INDEX($C$32:$C$42,MATCH($E332,$B$32:$B$42,),))</f>
        <v>9.8999999999999991E-3</v>
      </c>
      <c r="J332" s="88" cm="1">
        <f t="array" ref="J332">IFERROR(INDEX('ASTI values'!E$4:E$93,MATCH(Assumptions!$B332,'ASTI values'!$A$4:$A$93,),)/100,INDEX($C$32:$C$42,MATCH($E332,$B$32:$B$42,),))</f>
        <v>9.8999999999999991E-3</v>
      </c>
      <c r="K332" s="88" cm="1">
        <f t="array" ref="K332">IFERROR(INDEX('ASTI values'!F$4:F$93,MATCH(Assumptions!$B332,'ASTI values'!$A$4:$A$93,),)/100,INDEX($C$32:$C$42,MATCH($E332,$B$32:$B$42,),))</f>
        <v>9.8999999999999991E-3</v>
      </c>
      <c r="L332" s="88" cm="1">
        <f t="array" ref="L332">IFERROR(INDEX('ASTI values'!G$4:G$93,MATCH(Assumptions!$B332,'ASTI values'!$A$4:$A$93,),)/100,INDEX($C$32:$C$42,MATCH($E332,$B$32:$B$42,),))</f>
        <v>9.8999999999999991E-3</v>
      </c>
      <c r="M332" s="88" cm="1">
        <f t="array" ref="M332">IFERROR(INDEX('ASTI values'!H$4:H$93,MATCH(Assumptions!$B332,'ASTI values'!$A$4:$A$93,),)/100,INDEX($C$32:$C$42,MATCH($E332,$B$32:$B$42,),))</f>
        <v>9.8999999999999991E-3</v>
      </c>
      <c r="N332" s="88" cm="1">
        <f t="array" ref="N332">IFERROR(INDEX('ASTI values'!I$4:I$93,MATCH(Assumptions!$B332,'ASTI values'!$A$4:$A$93,),)/100,INDEX($C$32:$C$42,MATCH($E332,$B$32:$B$42,),))</f>
        <v>9.8999999999999991E-3</v>
      </c>
      <c r="O332" s="88" cm="1">
        <f t="array" ref="O332">IFERROR(INDEX('ASTI values'!J$4:J$93,MATCH(Assumptions!$B332,'ASTI values'!$A$4:$A$93,),)/100,INDEX($C$32:$C$42,MATCH($E332,$B$32:$B$42,),))</f>
        <v>9.8999999999999991E-3</v>
      </c>
      <c r="P332" s="88" cm="1">
        <f t="array" ref="P332">IFERROR(INDEX('ASTI values'!K$4:K$93,MATCH(Assumptions!$B332,'ASTI values'!$A$4:$A$93,),)/100,INDEX($C$32:$C$42,MATCH($E332,$B$32:$B$42,),))</f>
        <v>9.8999999999999991E-3</v>
      </c>
    </row>
    <row r="333" spans="2:16" x14ac:dyDescent="0.35">
      <c r="B333" s="83" t="s">
        <v>1082</v>
      </c>
      <c r="E333" s="44" t="s">
        <v>375</v>
      </c>
      <c r="G333" s="88" cm="1">
        <f t="array" ref="G333">IFERROR(INDEX('ASTI values'!B$4:B$93,MATCH(Assumptions!$B333,'ASTI values'!$A$4:$A$93,),)/100,INDEX($C$32:$C$42,MATCH($E333,$B$32:$B$42,),))</f>
        <v>9.8999999999999991E-3</v>
      </c>
      <c r="H333" s="88" cm="1">
        <f t="array" ref="H333">IFERROR(INDEX('ASTI values'!C$4:C$93,MATCH(Assumptions!$B333,'ASTI values'!$A$4:$A$93,),)/100,INDEX($C$32:$C$42,MATCH($E333,$B$32:$B$42,),))</f>
        <v>9.8999999999999991E-3</v>
      </c>
      <c r="I333" s="88" cm="1">
        <f t="array" ref="I333">IFERROR(INDEX('ASTI values'!D$4:D$93,MATCH(Assumptions!$B333,'ASTI values'!$A$4:$A$93,),)/100,INDEX($C$32:$C$42,MATCH($E333,$B$32:$B$42,),))</f>
        <v>9.8999999999999991E-3</v>
      </c>
      <c r="J333" s="88" cm="1">
        <f t="array" ref="J333">IFERROR(INDEX('ASTI values'!E$4:E$93,MATCH(Assumptions!$B333,'ASTI values'!$A$4:$A$93,),)/100,INDEX($C$32:$C$42,MATCH($E333,$B$32:$B$42,),))</f>
        <v>9.8999999999999991E-3</v>
      </c>
      <c r="K333" s="88" cm="1">
        <f t="array" ref="K333">IFERROR(INDEX('ASTI values'!F$4:F$93,MATCH(Assumptions!$B333,'ASTI values'!$A$4:$A$93,),)/100,INDEX($C$32:$C$42,MATCH($E333,$B$32:$B$42,),))</f>
        <v>9.8999999999999991E-3</v>
      </c>
      <c r="L333" s="88" cm="1">
        <f t="array" ref="L333">IFERROR(INDEX('ASTI values'!G$4:G$93,MATCH(Assumptions!$B333,'ASTI values'!$A$4:$A$93,),)/100,INDEX($C$32:$C$42,MATCH($E333,$B$32:$B$42,),))</f>
        <v>9.8999999999999991E-3</v>
      </c>
      <c r="M333" s="88" cm="1">
        <f t="array" ref="M333">IFERROR(INDEX('ASTI values'!H$4:H$93,MATCH(Assumptions!$B333,'ASTI values'!$A$4:$A$93,),)/100,INDEX($C$32:$C$42,MATCH($E333,$B$32:$B$42,),))</f>
        <v>9.8999999999999991E-3</v>
      </c>
      <c r="N333" s="88" cm="1">
        <f t="array" ref="N333">IFERROR(INDEX('ASTI values'!I$4:I$93,MATCH(Assumptions!$B333,'ASTI values'!$A$4:$A$93,),)/100,INDEX($C$32:$C$42,MATCH($E333,$B$32:$B$42,),))</f>
        <v>9.8999999999999991E-3</v>
      </c>
      <c r="O333" s="88" cm="1">
        <f t="array" ref="O333">IFERROR(INDEX('ASTI values'!J$4:J$93,MATCH(Assumptions!$B333,'ASTI values'!$A$4:$A$93,),)/100,INDEX($C$32:$C$42,MATCH($E333,$B$32:$B$42,),))</f>
        <v>9.8999999999999991E-3</v>
      </c>
      <c r="P333" s="88" cm="1">
        <f t="array" ref="P333">IFERROR(INDEX('ASTI values'!K$4:K$93,MATCH(Assumptions!$B333,'ASTI values'!$A$4:$A$93,),)/100,INDEX($C$32:$C$42,MATCH($E333,$B$32:$B$42,),))</f>
        <v>9.8999999999999991E-3</v>
      </c>
    </row>
    <row r="334" spans="2:16" x14ac:dyDescent="0.35">
      <c r="B334" s="83" t="s">
        <v>1083</v>
      </c>
      <c r="E334" s="44" t="s">
        <v>375</v>
      </c>
      <c r="G334" s="88" cm="1">
        <f t="array" ref="G334">IFERROR(INDEX('ASTI values'!B$4:B$93,MATCH(Assumptions!$B334,'ASTI values'!$A$4:$A$93,),)/100,INDEX($C$32:$C$42,MATCH($E334,$B$32:$B$42,),))</f>
        <v>9.8999999999999991E-3</v>
      </c>
      <c r="H334" s="88" cm="1">
        <f t="array" ref="H334">IFERROR(INDEX('ASTI values'!C$4:C$93,MATCH(Assumptions!$B334,'ASTI values'!$A$4:$A$93,),)/100,INDEX($C$32:$C$42,MATCH($E334,$B$32:$B$42,),))</f>
        <v>9.8999999999999991E-3</v>
      </c>
      <c r="I334" s="88" cm="1">
        <f t="array" ref="I334">IFERROR(INDEX('ASTI values'!D$4:D$93,MATCH(Assumptions!$B334,'ASTI values'!$A$4:$A$93,),)/100,INDEX($C$32:$C$42,MATCH($E334,$B$32:$B$42,),))</f>
        <v>9.8999999999999991E-3</v>
      </c>
      <c r="J334" s="88" cm="1">
        <f t="array" ref="J334">IFERROR(INDEX('ASTI values'!E$4:E$93,MATCH(Assumptions!$B334,'ASTI values'!$A$4:$A$93,),)/100,INDEX($C$32:$C$42,MATCH($E334,$B$32:$B$42,),))</f>
        <v>9.8999999999999991E-3</v>
      </c>
      <c r="K334" s="88" cm="1">
        <f t="array" ref="K334">IFERROR(INDEX('ASTI values'!F$4:F$93,MATCH(Assumptions!$B334,'ASTI values'!$A$4:$A$93,),)/100,INDEX($C$32:$C$42,MATCH($E334,$B$32:$B$42,),))</f>
        <v>9.8999999999999991E-3</v>
      </c>
      <c r="L334" s="88" cm="1">
        <f t="array" ref="L334">IFERROR(INDEX('ASTI values'!G$4:G$93,MATCH(Assumptions!$B334,'ASTI values'!$A$4:$A$93,),)/100,INDEX($C$32:$C$42,MATCH($E334,$B$32:$B$42,),))</f>
        <v>9.8999999999999991E-3</v>
      </c>
      <c r="M334" s="88" cm="1">
        <f t="array" ref="M334">IFERROR(INDEX('ASTI values'!H$4:H$93,MATCH(Assumptions!$B334,'ASTI values'!$A$4:$A$93,),)/100,INDEX($C$32:$C$42,MATCH($E334,$B$32:$B$42,),))</f>
        <v>9.8999999999999991E-3</v>
      </c>
      <c r="N334" s="88" cm="1">
        <f t="array" ref="N334">IFERROR(INDEX('ASTI values'!I$4:I$93,MATCH(Assumptions!$B334,'ASTI values'!$A$4:$A$93,),)/100,INDEX($C$32:$C$42,MATCH($E334,$B$32:$B$42,),))</f>
        <v>9.8999999999999991E-3</v>
      </c>
      <c r="O334" s="88" cm="1">
        <f t="array" ref="O334">IFERROR(INDEX('ASTI values'!J$4:J$93,MATCH(Assumptions!$B334,'ASTI values'!$A$4:$A$93,),)/100,INDEX($C$32:$C$42,MATCH($E334,$B$32:$B$42,),))</f>
        <v>9.8999999999999991E-3</v>
      </c>
      <c r="P334" s="88" cm="1">
        <f t="array" ref="P334">IFERROR(INDEX('ASTI values'!K$4:K$93,MATCH(Assumptions!$B334,'ASTI values'!$A$4:$A$93,),)/100,INDEX($C$32:$C$42,MATCH($E334,$B$32:$B$42,),))</f>
        <v>9.8999999999999991E-3</v>
      </c>
    </row>
    <row r="335" spans="2:16" x14ac:dyDescent="0.35">
      <c r="B335" s="83" t="s">
        <v>1084</v>
      </c>
      <c r="E335" s="44" t="s">
        <v>375</v>
      </c>
      <c r="G335" s="88" cm="1">
        <f t="array" ref="G335">IFERROR(INDEX('ASTI values'!B$4:B$93,MATCH(Assumptions!$B335,'ASTI values'!$A$4:$A$93,),)/100,INDEX($C$32:$C$42,MATCH($E335,$B$32:$B$42,),))</f>
        <v>9.8999999999999991E-3</v>
      </c>
      <c r="H335" s="88" cm="1">
        <f t="array" ref="H335">IFERROR(INDEX('ASTI values'!C$4:C$93,MATCH(Assumptions!$B335,'ASTI values'!$A$4:$A$93,),)/100,INDEX($C$32:$C$42,MATCH($E335,$B$32:$B$42,),))</f>
        <v>9.8999999999999991E-3</v>
      </c>
      <c r="I335" s="88" cm="1">
        <f t="array" ref="I335">IFERROR(INDEX('ASTI values'!D$4:D$93,MATCH(Assumptions!$B335,'ASTI values'!$A$4:$A$93,),)/100,INDEX($C$32:$C$42,MATCH($E335,$B$32:$B$42,),))</f>
        <v>9.8999999999999991E-3</v>
      </c>
      <c r="J335" s="88" cm="1">
        <f t="array" ref="J335">IFERROR(INDEX('ASTI values'!E$4:E$93,MATCH(Assumptions!$B335,'ASTI values'!$A$4:$A$93,),)/100,INDEX($C$32:$C$42,MATCH($E335,$B$32:$B$42,),))</f>
        <v>9.8999999999999991E-3</v>
      </c>
      <c r="K335" s="88" cm="1">
        <f t="array" ref="K335">IFERROR(INDEX('ASTI values'!F$4:F$93,MATCH(Assumptions!$B335,'ASTI values'!$A$4:$A$93,),)/100,INDEX($C$32:$C$42,MATCH($E335,$B$32:$B$42,),))</f>
        <v>9.8999999999999991E-3</v>
      </c>
      <c r="L335" s="88" cm="1">
        <f t="array" ref="L335">IFERROR(INDEX('ASTI values'!G$4:G$93,MATCH(Assumptions!$B335,'ASTI values'!$A$4:$A$93,),)/100,INDEX($C$32:$C$42,MATCH($E335,$B$32:$B$42,),))</f>
        <v>9.8999999999999991E-3</v>
      </c>
      <c r="M335" s="88" cm="1">
        <f t="array" ref="M335">IFERROR(INDEX('ASTI values'!H$4:H$93,MATCH(Assumptions!$B335,'ASTI values'!$A$4:$A$93,),)/100,INDEX($C$32:$C$42,MATCH($E335,$B$32:$B$42,),))</f>
        <v>9.8999999999999991E-3</v>
      </c>
      <c r="N335" s="88" cm="1">
        <f t="array" ref="N335">IFERROR(INDEX('ASTI values'!I$4:I$93,MATCH(Assumptions!$B335,'ASTI values'!$A$4:$A$93,),)/100,INDEX($C$32:$C$42,MATCH($E335,$B$32:$B$42,),))</f>
        <v>9.8999999999999991E-3</v>
      </c>
      <c r="O335" s="88" cm="1">
        <f t="array" ref="O335">IFERROR(INDEX('ASTI values'!J$4:J$93,MATCH(Assumptions!$B335,'ASTI values'!$A$4:$A$93,),)/100,INDEX($C$32:$C$42,MATCH($E335,$B$32:$B$42,),))</f>
        <v>9.8999999999999991E-3</v>
      </c>
      <c r="P335" s="88" cm="1">
        <f t="array" ref="P335">IFERROR(INDEX('ASTI values'!K$4:K$93,MATCH(Assumptions!$B335,'ASTI values'!$A$4:$A$93,),)/100,INDEX($C$32:$C$42,MATCH($E335,$B$32:$B$42,),))</f>
        <v>9.8999999999999991E-3</v>
      </c>
    </row>
    <row r="336" spans="2:16" x14ac:dyDescent="0.35">
      <c r="B336" s="83" t="s">
        <v>750</v>
      </c>
      <c r="E336" s="44" t="s">
        <v>375</v>
      </c>
      <c r="G336" s="88" cm="1">
        <f t="array" ref="G336">IFERROR(INDEX('ASTI values'!B$4:B$93,MATCH(Assumptions!$B336,'ASTI values'!$A$4:$A$93,),)/100,INDEX($C$32:$C$42,MATCH($E336,$B$32:$B$42,),))</f>
        <v>9.8999999999999991E-3</v>
      </c>
      <c r="H336" s="88" cm="1">
        <f t="array" ref="H336">IFERROR(INDEX('ASTI values'!C$4:C$93,MATCH(Assumptions!$B336,'ASTI values'!$A$4:$A$93,),)/100,INDEX($C$32:$C$42,MATCH($E336,$B$32:$B$42,),))</f>
        <v>9.8999999999999991E-3</v>
      </c>
      <c r="I336" s="88" cm="1">
        <f t="array" ref="I336">IFERROR(INDEX('ASTI values'!D$4:D$93,MATCH(Assumptions!$B336,'ASTI values'!$A$4:$A$93,),)/100,INDEX($C$32:$C$42,MATCH($E336,$B$32:$B$42,),))</f>
        <v>9.8999999999999991E-3</v>
      </c>
      <c r="J336" s="88" cm="1">
        <f t="array" ref="J336">IFERROR(INDEX('ASTI values'!E$4:E$93,MATCH(Assumptions!$B336,'ASTI values'!$A$4:$A$93,),)/100,INDEX($C$32:$C$42,MATCH($E336,$B$32:$B$42,),))</f>
        <v>9.8999999999999991E-3</v>
      </c>
      <c r="K336" s="88" cm="1">
        <f t="array" ref="K336">IFERROR(INDEX('ASTI values'!F$4:F$93,MATCH(Assumptions!$B336,'ASTI values'!$A$4:$A$93,),)/100,INDEX($C$32:$C$42,MATCH($E336,$B$32:$B$42,),))</f>
        <v>9.8999999999999991E-3</v>
      </c>
      <c r="L336" s="88" cm="1">
        <f t="array" ref="L336">IFERROR(INDEX('ASTI values'!G$4:G$93,MATCH(Assumptions!$B336,'ASTI values'!$A$4:$A$93,),)/100,INDEX($C$32:$C$42,MATCH($E336,$B$32:$B$42,),))</f>
        <v>9.8999999999999991E-3</v>
      </c>
      <c r="M336" s="88" cm="1">
        <f t="array" ref="M336">IFERROR(INDEX('ASTI values'!H$4:H$93,MATCH(Assumptions!$B336,'ASTI values'!$A$4:$A$93,),)/100,INDEX($C$32:$C$42,MATCH($E336,$B$32:$B$42,),))</f>
        <v>9.8999999999999991E-3</v>
      </c>
      <c r="N336" s="88" cm="1">
        <f t="array" ref="N336">IFERROR(INDEX('ASTI values'!I$4:I$93,MATCH(Assumptions!$B336,'ASTI values'!$A$4:$A$93,),)/100,INDEX($C$32:$C$42,MATCH($E336,$B$32:$B$42,),))</f>
        <v>9.8999999999999991E-3</v>
      </c>
      <c r="O336" s="88" cm="1">
        <f t="array" ref="O336">IFERROR(INDEX('ASTI values'!J$4:J$93,MATCH(Assumptions!$B336,'ASTI values'!$A$4:$A$93,),)/100,INDEX($C$32:$C$42,MATCH($E336,$B$32:$B$42,),))</f>
        <v>9.8999999999999991E-3</v>
      </c>
      <c r="P336" s="88" cm="1">
        <f t="array" ref="P336">IFERROR(INDEX('ASTI values'!K$4:K$93,MATCH(Assumptions!$B336,'ASTI values'!$A$4:$A$93,),)/100,INDEX($C$32:$C$42,MATCH($E336,$B$32:$B$42,),))</f>
        <v>9.8999999999999991E-3</v>
      </c>
    </row>
    <row r="337" spans="2:16" x14ac:dyDescent="0.35">
      <c r="B337" s="83" t="s">
        <v>321</v>
      </c>
      <c r="E337" s="44" t="s">
        <v>375</v>
      </c>
      <c r="G337" s="88" cm="1">
        <f t="array" ref="G337">IFERROR(INDEX('ASTI values'!B$4:B$93,MATCH(Assumptions!$B337,'ASTI values'!$A$4:$A$93,),)/100,INDEX($C$32:$C$42,MATCH($E337,$B$32:$B$42,),))</f>
        <v>6.9590110252862603E-2</v>
      </c>
      <c r="H337" s="88" cm="1">
        <f t="array" ref="H337">IFERROR(INDEX('ASTI values'!C$4:C$93,MATCH(Assumptions!$B337,'ASTI values'!$A$4:$A$93,),)/100,INDEX($C$32:$C$42,MATCH($E337,$B$32:$B$42,),))</f>
        <v>8.7054995972260199E-2</v>
      </c>
      <c r="I337" s="88" cm="1">
        <f t="array" ref="I337">IFERROR(INDEX('ASTI values'!D$4:D$93,MATCH(Assumptions!$B337,'ASTI values'!$A$4:$A$93,),)/100,INDEX($C$32:$C$42,MATCH($E337,$B$32:$B$42,),))</f>
        <v>7.8234059536717096E-2</v>
      </c>
      <c r="J337" s="89" cm="1">
        <f t="array" ref="J337">IF(IFERROR(INDEX('ASTI values'!E$4:E$93,MATCH(Assumptions!$B337,'ASTI values'!$A$4:$A$93,),)/100,INDEX($C$32:$C$42,MATCH($E337,$B$32:$B$42,),))=0,MAX($G337:I337),IFERROR(INDEX('ASTI values'!E$4:E$93,MATCH(Assumptions!$B337,'ASTI values'!$A$4:$A$93,),)/100,INDEX($C$32:$C$42,MATCH($E337,$B$32:$B$42,),)))</f>
        <v>8.7054995972260199E-2</v>
      </c>
      <c r="K337" s="89" cm="1">
        <f t="array" ref="K337">IF(IFERROR(INDEX('ASTI values'!F$4:F$93,MATCH(Assumptions!$B337,'ASTI values'!$A$4:$A$93,),)/100,INDEX($C$32:$C$42,MATCH($E337,$B$32:$B$42,),))=0,MAX($G337:J337),IFERROR(INDEX('ASTI values'!F$4:F$93,MATCH(Assumptions!$B337,'ASTI values'!$A$4:$A$93,),)/100,INDEX($C$32:$C$42,MATCH($E337,$B$32:$B$42,),)))</f>
        <v>8.7054995972260199E-2</v>
      </c>
      <c r="L337" s="89" cm="1">
        <f t="array" ref="L337">IF(IFERROR(INDEX('ASTI values'!G$4:G$93,MATCH(Assumptions!$B337,'ASTI values'!$A$4:$A$93,),)/100,INDEX($C$32:$C$42,MATCH($E337,$B$32:$B$42,),))=0,MAX($G337:K337),IFERROR(INDEX('ASTI values'!G$4:G$93,MATCH(Assumptions!$B337,'ASTI values'!$A$4:$A$93,),)/100,INDEX($C$32:$C$42,MATCH($E337,$B$32:$B$42,),)))</f>
        <v>8.7054995972260199E-2</v>
      </c>
      <c r="M337" s="89" cm="1">
        <f t="array" ref="M337">IF(IFERROR(INDEX('ASTI values'!H$4:H$93,MATCH(Assumptions!$B337,'ASTI values'!$A$4:$A$93,),)/100,INDEX($C$32:$C$42,MATCH($E337,$B$32:$B$42,),))=0,MAX($G337:L337),IFERROR(INDEX('ASTI values'!H$4:H$93,MATCH(Assumptions!$B337,'ASTI values'!$A$4:$A$93,),)/100,INDEX($C$32:$C$42,MATCH($E337,$B$32:$B$42,),)))</f>
        <v>8.7054995972260199E-2</v>
      </c>
      <c r="N337" s="89" cm="1">
        <f t="array" ref="N337">IF(IFERROR(INDEX('ASTI values'!I$4:I$93,MATCH(Assumptions!$B337,'ASTI values'!$A$4:$A$93,),)/100,INDEX($C$32:$C$42,MATCH($E337,$B$32:$B$42,),))=0,MAX($G337:M337),IFERROR(INDEX('ASTI values'!I$4:I$93,MATCH(Assumptions!$B337,'ASTI values'!$A$4:$A$93,),)/100,INDEX($C$32:$C$42,MATCH($E337,$B$32:$B$42,),)))</f>
        <v>8.7054995972260199E-2</v>
      </c>
      <c r="O337" s="89" cm="1">
        <f t="array" ref="O337">IF(IFERROR(INDEX('ASTI values'!J$4:J$93,MATCH(Assumptions!$B337,'ASTI values'!$A$4:$A$93,),)/100,INDEX($C$32:$C$42,MATCH($E337,$B$32:$B$42,),))=0,MAX($G337:N337),IFERROR(INDEX('ASTI values'!J$4:J$93,MATCH(Assumptions!$B337,'ASTI values'!$A$4:$A$93,),)/100,INDEX($C$32:$C$42,MATCH($E337,$B$32:$B$42,),)))</f>
        <v>8.7054995972260199E-2</v>
      </c>
      <c r="P337" s="89" cm="1">
        <f t="array" ref="P337">IF(IFERROR(INDEX('ASTI values'!K$4:K$93,MATCH(Assumptions!$B337,'ASTI values'!$A$4:$A$93,),)/100,INDEX($C$32:$C$42,MATCH($E337,$B$32:$B$42,),))=0,MAX($G337:O337),IFERROR(INDEX('ASTI values'!K$4:K$93,MATCH(Assumptions!$B337,'ASTI values'!$A$4:$A$93,),)/100,INDEX($C$32:$C$42,MATCH($E337,$B$32:$B$42,),)))</f>
        <v>8.7054995972260199E-2</v>
      </c>
    </row>
    <row r="338" spans="2:16" x14ac:dyDescent="0.35">
      <c r="B338" s="83" t="s">
        <v>329</v>
      </c>
      <c r="E338" s="44" t="s">
        <v>376</v>
      </c>
      <c r="G338" s="88" cm="1">
        <f t="array" ref="G338">IFERROR(INDEX('ASTI values'!B$4:B$93,MATCH(Assumptions!$B338,'ASTI values'!$A$4:$A$93,),)/100,INDEX($C$32:$C$42,MATCH($E338,$B$32:$B$42,),))</f>
        <v>6.4000000000000003E-3</v>
      </c>
      <c r="H338" s="88" cm="1">
        <f t="array" ref="H338">IFERROR(INDEX('ASTI values'!C$4:C$93,MATCH(Assumptions!$B338,'ASTI values'!$A$4:$A$93,),)/100,INDEX($C$32:$C$42,MATCH($E338,$B$32:$B$42,),))</f>
        <v>6.4000000000000003E-3</v>
      </c>
      <c r="I338" s="88" cm="1">
        <f t="array" ref="I338">IFERROR(INDEX('ASTI values'!D$4:D$93,MATCH(Assumptions!$B338,'ASTI values'!$A$4:$A$93,),)/100,INDEX($C$32:$C$42,MATCH($E338,$B$32:$B$42,),))</f>
        <v>6.4000000000000003E-3</v>
      </c>
      <c r="J338" s="88" cm="1">
        <f t="array" ref="J338">IFERROR(INDEX('ASTI values'!E$4:E$93,MATCH(Assumptions!$B338,'ASTI values'!$A$4:$A$93,),)/100,INDEX($C$32:$C$42,MATCH($E338,$B$32:$B$42,),))</f>
        <v>6.4000000000000003E-3</v>
      </c>
      <c r="K338" s="88" cm="1">
        <f t="array" ref="K338">IFERROR(INDEX('ASTI values'!F$4:F$93,MATCH(Assumptions!$B338,'ASTI values'!$A$4:$A$93,),)/100,INDEX($C$32:$C$42,MATCH($E338,$B$32:$B$42,),))</f>
        <v>6.4000000000000003E-3</v>
      </c>
      <c r="L338" s="88" cm="1">
        <f t="array" ref="L338">IFERROR(INDEX('ASTI values'!G$4:G$93,MATCH(Assumptions!$B338,'ASTI values'!$A$4:$A$93,),)/100,INDEX($C$32:$C$42,MATCH($E338,$B$32:$B$42,),))</f>
        <v>6.4000000000000003E-3</v>
      </c>
      <c r="M338" s="88" cm="1">
        <f t="array" ref="M338">IFERROR(INDEX('ASTI values'!H$4:H$93,MATCH(Assumptions!$B338,'ASTI values'!$A$4:$A$93,),)/100,INDEX($C$32:$C$42,MATCH($E338,$B$32:$B$42,),))</f>
        <v>6.4000000000000003E-3</v>
      </c>
      <c r="N338" s="88" cm="1">
        <f t="array" ref="N338">IFERROR(INDEX('ASTI values'!I$4:I$93,MATCH(Assumptions!$B338,'ASTI values'!$A$4:$A$93,),)/100,INDEX($C$32:$C$42,MATCH($E338,$B$32:$B$42,),))</f>
        <v>6.4000000000000003E-3</v>
      </c>
      <c r="O338" s="88" cm="1">
        <f t="array" ref="O338">IFERROR(INDEX('ASTI values'!J$4:J$93,MATCH(Assumptions!$B338,'ASTI values'!$A$4:$A$93,),)/100,INDEX($C$32:$C$42,MATCH($E338,$B$32:$B$42,),))</f>
        <v>6.4000000000000003E-3</v>
      </c>
      <c r="P338" s="88" cm="1">
        <f t="array" ref="P338">IFERROR(INDEX('ASTI values'!K$4:K$93,MATCH(Assumptions!$B338,'ASTI values'!$A$4:$A$93,),)/100,INDEX($C$32:$C$42,MATCH($E338,$B$32:$B$42,),))</f>
        <v>6.4000000000000003E-3</v>
      </c>
    </row>
    <row r="339" spans="2:16" x14ac:dyDescent="0.35">
      <c r="B339" s="83" t="s">
        <v>275</v>
      </c>
      <c r="E339" s="44" t="s">
        <v>375</v>
      </c>
      <c r="G339" s="88" cm="1">
        <f t="array" ref="G339">IFERROR(INDEX('ASTI values'!B$4:B$93,MATCH(Assumptions!$B339,'ASTI values'!$A$4:$A$93,),)/100,INDEX($C$32:$C$42,MATCH($E339,$B$32:$B$42,),))</f>
        <v>1.0732655804622699E-2</v>
      </c>
      <c r="H339" s="88" cm="1">
        <f t="array" ref="H339">IFERROR(INDEX('ASTI values'!C$4:C$93,MATCH(Assumptions!$B339,'ASTI values'!$A$4:$A$93,),)/100,INDEX($C$32:$C$42,MATCH($E339,$B$32:$B$42,),))</f>
        <v>1.1847096686429E-2</v>
      </c>
      <c r="I339" s="88" cm="1">
        <f t="array" ref="I339">IFERROR(INDEX('ASTI values'!D$4:D$93,MATCH(Assumptions!$B339,'ASTI values'!$A$4:$A$93,),)/100,INDEX($C$32:$C$42,MATCH($E339,$B$32:$B$42,),))</f>
        <v>1.07212229762115E-2</v>
      </c>
      <c r="J339" s="89" cm="1">
        <f t="array" ref="J339">IF(IFERROR(INDEX('ASTI values'!E$4:E$93,MATCH(Assumptions!$B339,'ASTI values'!$A$4:$A$93,),)/100,INDEX($C$32:$C$42,MATCH($E339,$B$32:$B$42,),))=0,MAX($G339:I339),IFERROR(INDEX('ASTI values'!E$4:E$93,MATCH(Assumptions!$B339,'ASTI values'!$A$4:$A$93,),)/100,INDEX($C$32:$C$42,MATCH($E339,$B$32:$B$42,),)))</f>
        <v>1.1847096686429E-2</v>
      </c>
      <c r="K339" s="89" cm="1">
        <f t="array" ref="K339">IF(IFERROR(INDEX('ASTI values'!F$4:F$93,MATCH(Assumptions!$B339,'ASTI values'!$A$4:$A$93,),)/100,INDEX($C$32:$C$42,MATCH($E339,$B$32:$B$42,),))=0,MAX($G339:J339),IFERROR(INDEX('ASTI values'!F$4:F$93,MATCH(Assumptions!$B339,'ASTI values'!$A$4:$A$93,),)/100,INDEX($C$32:$C$42,MATCH($E339,$B$32:$B$42,),)))</f>
        <v>1.1847096686429E-2</v>
      </c>
      <c r="L339" s="89" cm="1">
        <f t="array" ref="L339">IF(IFERROR(INDEX('ASTI values'!G$4:G$93,MATCH(Assumptions!$B339,'ASTI values'!$A$4:$A$93,),)/100,INDEX($C$32:$C$42,MATCH($E339,$B$32:$B$42,),))=0,MAX($G339:K339),IFERROR(INDEX('ASTI values'!G$4:G$93,MATCH(Assumptions!$B339,'ASTI values'!$A$4:$A$93,),)/100,INDEX($C$32:$C$42,MATCH($E339,$B$32:$B$42,),)))</f>
        <v>1.1847096686429E-2</v>
      </c>
      <c r="M339" s="89" cm="1">
        <f t="array" ref="M339">IF(IFERROR(INDEX('ASTI values'!H$4:H$93,MATCH(Assumptions!$B339,'ASTI values'!$A$4:$A$93,),)/100,INDEX($C$32:$C$42,MATCH($E339,$B$32:$B$42,),))=0,MAX($G339:L339),IFERROR(INDEX('ASTI values'!H$4:H$93,MATCH(Assumptions!$B339,'ASTI values'!$A$4:$A$93,),)/100,INDEX($C$32:$C$42,MATCH($E339,$B$32:$B$42,),)))</f>
        <v>1.1847096686429E-2</v>
      </c>
      <c r="N339" s="89" cm="1">
        <f t="array" ref="N339">IF(IFERROR(INDEX('ASTI values'!I$4:I$93,MATCH(Assumptions!$B339,'ASTI values'!$A$4:$A$93,),)/100,INDEX($C$32:$C$42,MATCH($E339,$B$32:$B$42,),))=0,MAX($G339:M339),IFERROR(INDEX('ASTI values'!I$4:I$93,MATCH(Assumptions!$B339,'ASTI values'!$A$4:$A$93,),)/100,INDEX($C$32:$C$42,MATCH($E339,$B$32:$B$42,),)))</f>
        <v>1.1847096686429E-2</v>
      </c>
      <c r="O339" s="89" cm="1">
        <f t="array" ref="O339">IF(IFERROR(INDEX('ASTI values'!J$4:J$93,MATCH(Assumptions!$B339,'ASTI values'!$A$4:$A$93,),)/100,INDEX($C$32:$C$42,MATCH($E339,$B$32:$B$42,),))=0,MAX($G339:N339),IFERROR(INDEX('ASTI values'!J$4:J$93,MATCH(Assumptions!$B339,'ASTI values'!$A$4:$A$93,),)/100,INDEX($C$32:$C$42,MATCH($E339,$B$32:$B$42,),)))</f>
        <v>1.1847096686429E-2</v>
      </c>
      <c r="P339" s="89" cm="1">
        <f t="array" ref="P339">IF(IFERROR(INDEX('ASTI values'!K$4:K$93,MATCH(Assumptions!$B339,'ASTI values'!$A$4:$A$93,),)/100,INDEX($C$32:$C$42,MATCH($E339,$B$32:$B$42,),))=0,MAX($G339:O339),IFERROR(INDEX('ASTI values'!K$4:K$93,MATCH(Assumptions!$B339,'ASTI values'!$A$4:$A$93,),)/100,INDEX($C$32:$C$42,MATCH($E339,$B$32:$B$42,),)))</f>
        <v>1.1847096686429E-2</v>
      </c>
    </row>
    <row r="340" spans="2:16" x14ac:dyDescent="0.35">
      <c r="B340" s="83" t="s">
        <v>1085</v>
      </c>
      <c r="E340" s="44" t="s">
        <v>375</v>
      </c>
      <c r="G340" s="88" cm="1">
        <f t="array" ref="G340">IFERROR(INDEX('ASTI values'!B$4:B$93,MATCH(Assumptions!$B340,'ASTI values'!$A$4:$A$93,),)/100,INDEX($C$32:$C$42,MATCH($E340,$B$32:$B$42,),))</f>
        <v>9.8999999999999991E-3</v>
      </c>
      <c r="H340" s="88" cm="1">
        <f t="array" ref="H340">IFERROR(INDEX('ASTI values'!C$4:C$93,MATCH(Assumptions!$B340,'ASTI values'!$A$4:$A$93,),)/100,INDEX($C$32:$C$42,MATCH($E340,$B$32:$B$42,),))</f>
        <v>9.8999999999999991E-3</v>
      </c>
      <c r="I340" s="88" cm="1">
        <f t="array" ref="I340">IFERROR(INDEX('ASTI values'!D$4:D$93,MATCH(Assumptions!$B340,'ASTI values'!$A$4:$A$93,),)/100,INDEX($C$32:$C$42,MATCH($E340,$B$32:$B$42,),))</f>
        <v>9.8999999999999991E-3</v>
      </c>
      <c r="J340" s="88" cm="1">
        <f t="array" ref="J340">IFERROR(INDEX('ASTI values'!E$4:E$93,MATCH(Assumptions!$B340,'ASTI values'!$A$4:$A$93,),)/100,INDEX($C$32:$C$42,MATCH($E340,$B$32:$B$42,),))</f>
        <v>9.8999999999999991E-3</v>
      </c>
      <c r="K340" s="88" cm="1">
        <f t="array" ref="K340">IFERROR(INDEX('ASTI values'!F$4:F$93,MATCH(Assumptions!$B340,'ASTI values'!$A$4:$A$93,),)/100,INDEX($C$32:$C$42,MATCH($E340,$B$32:$B$42,),))</f>
        <v>9.8999999999999991E-3</v>
      </c>
      <c r="L340" s="88" cm="1">
        <f t="array" ref="L340">IFERROR(INDEX('ASTI values'!G$4:G$93,MATCH(Assumptions!$B340,'ASTI values'!$A$4:$A$93,),)/100,INDEX($C$32:$C$42,MATCH($E340,$B$32:$B$42,),))</f>
        <v>9.8999999999999991E-3</v>
      </c>
      <c r="M340" s="88" cm="1">
        <f t="array" ref="M340">IFERROR(INDEX('ASTI values'!H$4:H$93,MATCH(Assumptions!$B340,'ASTI values'!$A$4:$A$93,),)/100,INDEX($C$32:$C$42,MATCH($E340,$B$32:$B$42,),))</f>
        <v>9.8999999999999991E-3</v>
      </c>
      <c r="N340" s="88" cm="1">
        <f t="array" ref="N340">IFERROR(INDEX('ASTI values'!I$4:I$93,MATCH(Assumptions!$B340,'ASTI values'!$A$4:$A$93,),)/100,INDEX($C$32:$C$42,MATCH($E340,$B$32:$B$42,),))</f>
        <v>9.8999999999999991E-3</v>
      </c>
      <c r="O340" s="88" cm="1">
        <f t="array" ref="O340">IFERROR(INDEX('ASTI values'!J$4:J$93,MATCH(Assumptions!$B340,'ASTI values'!$A$4:$A$93,),)/100,INDEX($C$32:$C$42,MATCH($E340,$B$32:$B$42,),))</f>
        <v>9.8999999999999991E-3</v>
      </c>
      <c r="P340" s="88" cm="1">
        <f t="array" ref="P340">IFERROR(INDEX('ASTI values'!K$4:K$93,MATCH(Assumptions!$B340,'ASTI values'!$A$4:$A$93,),)/100,INDEX($C$32:$C$42,MATCH($E340,$B$32:$B$42,),))</f>
        <v>9.8999999999999991E-3</v>
      </c>
    </row>
    <row r="341" spans="2:16" x14ac:dyDescent="0.35">
      <c r="B341" s="83" t="s">
        <v>1086</v>
      </c>
      <c r="E341" s="44" t="s">
        <v>375</v>
      </c>
      <c r="G341" s="88" cm="1">
        <f t="array" ref="G341">IFERROR(INDEX('ASTI values'!B$4:B$93,MATCH(Assumptions!$B341,'ASTI values'!$A$4:$A$93,),)/100,INDEX($C$32:$C$42,MATCH($E341,$B$32:$B$42,),))</f>
        <v>9.8999999999999991E-3</v>
      </c>
      <c r="H341" s="88" cm="1">
        <f t="array" ref="H341">IFERROR(INDEX('ASTI values'!C$4:C$93,MATCH(Assumptions!$B341,'ASTI values'!$A$4:$A$93,),)/100,INDEX($C$32:$C$42,MATCH($E341,$B$32:$B$42,),))</f>
        <v>9.8999999999999991E-3</v>
      </c>
      <c r="I341" s="88" cm="1">
        <f t="array" ref="I341">IFERROR(INDEX('ASTI values'!D$4:D$93,MATCH(Assumptions!$B341,'ASTI values'!$A$4:$A$93,),)/100,INDEX($C$32:$C$42,MATCH($E341,$B$32:$B$42,),))</f>
        <v>9.8999999999999991E-3</v>
      </c>
      <c r="J341" s="88" cm="1">
        <f t="array" ref="J341">IFERROR(INDEX('ASTI values'!E$4:E$93,MATCH(Assumptions!$B341,'ASTI values'!$A$4:$A$93,),)/100,INDEX($C$32:$C$42,MATCH($E341,$B$32:$B$42,),))</f>
        <v>9.8999999999999991E-3</v>
      </c>
      <c r="K341" s="88" cm="1">
        <f t="array" ref="K341">IFERROR(INDEX('ASTI values'!F$4:F$93,MATCH(Assumptions!$B341,'ASTI values'!$A$4:$A$93,),)/100,INDEX($C$32:$C$42,MATCH($E341,$B$32:$B$42,),))</f>
        <v>9.8999999999999991E-3</v>
      </c>
      <c r="L341" s="88" cm="1">
        <f t="array" ref="L341">IFERROR(INDEX('ASTI values'!G$4:G$93,MATCH(Assumptions!$B341,'ASTI values'!$A$4:$A$93,),)/100,INDEX($C$32:$C$42,MATCH($E341,$B$32:$B$42,),))</f>
        <v>9.8999999999999991E-3</v>
      </c>
      <c r="M341" s="88" cm="1">
        <f t="array" ref="M341">IFERROR(INDEX('ASTI values'!H$4:H$93,MATCH(Assumptions!$B341,'ASTI values'!$A$4:$A$93,),)/100,INDEX($C$32:$C$42,MATCH($E341,$B$32:$B$42,),))</f>
        <v>9.8999999999999991E-3</v>
      </c>
      <c r="N341" s="88" cm="1">
        <f t="array" ref="N341">IFERROR(INDEX('ASTI values'!I$4:I$93,MATCH(Assumptions!$B341,'ASTI values'!$A$4:$A$93,),)/100,INDEX($C$32:$C$42,MATCH($E341,$B$32:$B$42,),))</f>
        <v>9.8999999999999991E-3</v>
      </c>
      <c r="O341" s="88" cm="1">
        <f t="array" ref="O341">IFERROR(INDEX('ASTI values'!J$4:J$93,MATCH(Assumptions!$B341,'ASTI values'!$A$4:$A$93,),)/100,INDEX($C$32:$C$42,MATCH($E341,$B$32:$B$42,),))</f>
        <v>9.8999999999999991E-3</v>
      </c>
      <c r="P341" s="88" cm="1">
        <f t="array" ref="P341">IFERROR(INDEX('ASTI values'!K$4:K$93,MATCH(Assumptions!$B341,'ASTI values'!$A$4:$A$93,),)/100,INDEX($C$32:$C$42,MATCH($E341,$B$32:$B$42,),))</f>
        <v>9.8999999999999991E-3</v>
      </c>
    </row>
    <row r="342" spans="2:16" x14ac:dyDescent="0.35">
      <c r="B342" s="83" t="s">
        <v>1087</v>
      </c>
      <c r="E342" s="44" t="s">
        <v>375</v>
      </c>
      <c r="G342" s="88" cm="1">
        <f t="array" ref="G342">IFERROR(INDEX('ASTI values'!B$4:B$93,MATCH(Assumptions!$B342,'ASTI values'!$A$4:$A$93,),)/100,INDEX($C$32:$C$42,MATCH($E342,$B$32:$B$42,),))</f>
        <v>9.8999999999999991E-3</v>
      </c>
      <c r="H342" s="88" cm="1">
        <f t="array" ref="H342">IFERROR(INDEX('ASTI values'!C$4:C$93,MATCH(Assumptions!$B342,'ASTI values'!$A$4:$A$93,),)/100,INDEX($C$32:$C$42,MATCH($E342,$B$32:$B$42,),))</f>
        <v>9.8999999999999991E-3</v>
      </c>
      <c r="I342" s="88" cm="1">
        <f t="array" ref="I342">IFERROR(INDEX('ASTI values'!D$4:D$93,MATCH(Assumptions!$B342,'ASTI values'!$A$4:$A$93,),)/100,INDEX($C$32:$C$42,MATCH($E342,$B$32:$B$42,),))</f>
        <v>9.8999999999999991E-3</v>
      </c>
      <c r="J342" s="88" cm="1">
        <f t="array" ref="J342">IFERROR(INDEX('ASTI values'!E$4:E$93,MATCH(Assumptions!$B342,'ASTI values'!$A$4:$A$93,),)/100,INDEX($C$32:$C$42,MATCH($E342,$B$32:$B$42,),))</f>
        <v>9.8999999999999991E-3</v>
      </c>
      <c r="K342" s="88" cm="1">
        <f t="array" ref="K342">IFERROR(INDEX('ASTI values'!F$4:F$93,MATCH(Assumptions!$B342,'ASTI values'!$A$4:$A$93,),)/100,INDEX($C$32:$C$42,MATCH($E342,$B$32:$B$42,),))</f>
        <v>9.8999999999999991E-3</v>
      </c>
      <c r="L342" s="88" cm="1">
        <f t="array" ref="L342">IFERROR(INDEX('ASTI values'!G$4:G$93,MATCH(Assumptions!$B342,'ASTI values'!$A$4:$A$93,),)/100,INDEX($C$32:$C$42,MATCH($E342,$B$32:$B$42,),))</f>
        <v>9.8999999999999991E-3</v>
      </c>
      <c r="M342" s="88" cm="1">
        <f t="array" ref="M342">IFERROR(INDEX('ASTI values'!H$4:H$93,MATCH(Assumptions!$B342,'ASTI values'!$A$4:$A$93,),)/100,INDEX($C$32:$C$42,MATCH($E342,$B$32:$B$42,),))</f>
        <v>9.8999999999999991E-3</v>
      </c>
      <c r="N342" s="88" cm="1">
        <f t="array" ref="N342">IFERROR(INDEX('ASTI values'!I$4:I$93,MATCH(Assumptions!$B342,'ASTI values'!$A$4:$A$93,),)/100,INDEX($C$32:$C$42,MATCH($E342,$B$32:$B$42,),))</f>
        <v>9.8999999999999991E-3</v>
      </c>
      <c r="O342" s="88" cm="1">
        <f t="array" ref="O342">IFERROR(INDEX('ASTI values'!J$4:J$93,MATCH(Assumptions!$B342,'ASTI values'!$A$4:$A$93,),)/100,INDEX($C$32:$C$42,MATCH($E342,$B$32:$B$42,),))</f>
        <v>9.8999999999999991E-3</v>
      </c>
      <c r="P342" s="88" cm="1">
        <f t="array" ref="P342">IFERROR(INDEX('ASTI values'!K$4:K$93,MATCH(Assumptions!$B342,'ASTI values'!$A$4:$A$93,),)/100,INDEX($C$32:$C$42,MATCH($E342,$B$32:$B$42,),))</f>
        <v>9.8999999999999991E-3</v>
      </c>
    </row>
    <row r="343" spans="2:16" x14ac:dyDescent="0.35">
      <c r="B343" s="83" t="s">
        <v>1088</v>
      </c>
      <c r="E343" s="44" t="s">
        <v>375</v>
      </c>
      <c r="G343" s="88" cm="1">
        <f t="array" ref="G343">IFERROR(INDEX('ASTI values'!B$4:B$93,MATCH(Assumptions!$B343,'ASTI values'!$A$4:$A$93,),)/100,INDEX($C$32:$C$42,MATCH($E343,$B$32:$B$42,),))</f>
        <v>9.8999999999999991E-3</v>
      </c>
      <c r="H343" s="88" cm="1">
        <f t="array" ref="H343">IFERROR(INDEX('ASTI values'!C$4:C$93,MATCH(Assumptions!$B343,'ASTI values'!$A$4:$A$93,),)/100,INDEX($C$32:$C$42,MATCH($E343,$B$32:$B$42,),))</f>
        <v>9.8999999999999991E-3</v>
      </c>
      <c r="I343" s="88" cm="1">
        <f t="array" ref="I343">IFERROR(INDEX('ASTI values'!D$4:D$93,MATCH(Assumptions!$B343,'ASTI values'!$A$4:$A$93,),)/100,INDEX($C$32:$C$42,MATCH($E343,$B$32:$B$42,),))</f>
        <v>9.8999999999999991E-3</v>
      </c>
      <c r="J343" s="88" cm="1">
        <f t="array" ref="J343">IFERROR(INDEX('ASTI values'!E$4:E$93,MATCH(Assumptions!$B343,'ASTI values'!$A$4:$A$93,),)/100,INDEX($C$32:$C$42,MATCH($E343,$B$32:$B$42,),))</f>
        <v>9.8999999999999991E-3</v>
      </c>
      <c r="K343" s="88" cm="1">
        <f t="array" ref="K343">IFERROR(INDEX('ASTI values'!F$4:F$93,MATCH(Assumptions!$B343,'ASTI values'!$A$4:$A$93,),)/100,INDEX($C$32:$C$42,MATCH($E343,$B$32:$B$42,),))</f>
        <v>9.8999999999999991E-3</v>
      </c>
      <c r="L343" s="88" cm="1">
        <f t="array" ref="L343">IFERROR(INDEX('ASTI values'!G$4:G$93,MATCH(Assumptions!$B343,'ASTI values'!$A$4:$A$93,),)/100,INDEX($C$32:$C$42,MATCH($E343,$B$32:$B$42,),))</f>
        <v>9.8999999999999991E-3</v>
      </c>
      <c r="M343" s="88" cm="1">
        <f t="array" ref="M343">IFERROR(INDEX('ASTI values'!H$4:H$93,MATCH(Assumptions!$B343,'ASTI values'!$A$4:$A$93,),)/100,INDEX($C$32:$C$42,MATCH($E343,$B$32:$B$42,),))</f>
        <v>9.8999999999999991E-3</v>
      </c>
      <c r="N343" s="88" cm="1">
        <f t="array" ref="N343">IFERROR(INDEX('ASTI values'!I$4:I$93,MATCH(Assumptions!$B343,'ASTI values'!$A$4:$A$93,),)/100,INDEX($C$32:$C$42,MATCH($E343,$B$32:$B$42,),))</f>
        <v>9.8999999999999991E-3</v>
      </c>
      <c r="O343" s="88" cm="1">
        <f t="array" ref="O343">IFERROR(INDEX('ASTI values'!J$4:J$93,MATCH(Assumptions!$B343,'ASTI values'!$A$4:$A$93,),)/100,INDEX($C$32:$C$42,MATCH($E343,$B$32:$B$42,),))</f>
        <v>9.8999999999999991E-3</v>
      </c>
      <c r="P343" s="88" cm="1">
        <f t="array" ref="P343">IFERROR(INDEX('ASTI values'!K$4:K$93,MATCH(Assumptions!$B343,'ASTI values'!$A$4:$A$93,),)/100,INDEX($C$32:$C$42,MATCH($E343,$B$32:$B$42,),))</f>
        <v>9.8999999999999991E-3</v>
      </c>
    </row>
    <row r="344" spans="2:16" x14ac:dyDescent="0.35">
      <c r="B344" s="83" t="s">
        <v>1089</v>
      </c>
      <c r="E344" s="44" t="s">
        <v>375</v>
      </c>
      <c r="G344" s="88" cm="1">
        <f t="array" ref="G344">IFERROR(INDEX('ASTI values'!B$4:B$93,MATCH(Assumptions!$B344,'ASTI values'!$A$4:$A$93,),)/100,INDEX($C$32:$C$42,MATCH($E344,$B$32:$B$42,),))</f>
        <v>9.8999999999999991E-3</v>
      </c>
      <c r="H344" s="88" cm="1">
        <f t="array" ref="H344">IFERROR(INDEX('ASTI values'!C$4:C$93,MATCH(Assumptions!$B344,'ASTI values'!$A$4:$A$93,),)/100,INDEX($C$32:$C$42,MATCH($E344,$B$32:$B$42,),))</f>
        <v>9.8999999999999991E-3</v>
      </c>
      <c r="I344" s="88" cm="1">
        <f t="array" ref="I344">IFERROR(INDEX('ASTI values'!D$4:D$93,MATCH(Assumptions!$B344,'ASTI values'!$A$4:$A$93,),)/100,INDEX($C$32:$C$42,MATCH($E344,$B$32:$B$42,),))</f>
        <v>9.8999999999999991E-3</v>
      </c>
      <c r="J344" s="88" cm="1">
        <f t="array" ref="J344">IFERROR(INDEX('ASTI values'!E$4:E$93,MATCH(Assumptions!$B344,'ASTI values'!$A$4:$A$93,),)/100,INDEX($C$32:$C$42,MATCH($E344,$B$32:$B$42,),))</f>
        <v>9.8999999999999991E-3</v>
      </c>
      <c r="K344" s="88" cm="1">
        <f t="array" ref="K344">IFERROR(INDEX('ASTI values'!F$4:F$93,MATCH(Assumptions!$B344,'ASTI values'!$A$4:$A$93,),)/100,INDEX($C$32:$C$42,MATCH($E344,$B$32:$B$42,),))</f>
        <v>9.8999999999999991E-3</v>
      </c>
      <c r="L344" s="88" cm="1">
        <f t="array" ref="L344">IFERROR(INDEX('ASTI values'!G$4:G$93,MATCH(Assumptions!$B344,'ASTI values'!$A$4:$A$93,),)/100,INDEX($C$32:$C$42,MATCH($E344,$B$32:$B$42,),))</f>
        <v>9.8999999999999991E-3</v>
      </c>
      <c r="M344" s="88" cm="1">
        <f t="array" ref="M344">IFERROR(INDEX('ASTI values'!H$4:H$93,MATCH(Assumptions!$B344,'ASTI values'!$A$4:$A$93,),)/100,INDEX($C$32:$C$42,MATCH($E344,$B$32:$B$42,),))</f>
        <v>9.8999999999999991E-3</v>
      </c>
      <c r="N344" s="88" cm="1">
        <f t="array" ref="N344">IFERROR(INDEX('ASTI values'!I$4:I$93,MATCH(Assumptions!$B344,'ASTI values'!$A$4:$A$93,),)/100,INDEX($C$32:$C$42,MATCH($E344,$B$32:$B$42,),))</f>
        <v>9.8999999999999991E-3</v>
      </c>
      <c r="O344" s="88" cm="1">
        <f t="array" ref="O344">IFERROR(INDEX('ASTI values'!J$4:J$93,MATCH(Assumptions!$B344,'ASTI values'!$A$4:$A$93,),)/100,INDEX($C$32:$C$42,MATCH($E344,$B$32:$B$42,),))</f>
        <v>9.8999999999999991E-3</v>
      </c>
      <c r="P344" s="88" cm="1">
        <f t="array" ref="P344">IFERROR(INDEX('ASTI values'!K$4:K$93,MATCH(Assumptions!$B344,'ASTI values'!$A$4:$A$93,),)/100,INDEX($C$32:$C$42,MATCH($E344,$B$32:$B$42,),))</f>
        <v>9.8999999999999991E-3</v>
      </c>
    </row>
    <row r="345" spans="2:16" x14ac:dyDescent="0.35">
      <c r="E345" s="44" t="s">
        <v>375</v>
      </c>
      <c r="G345" s="88" cm="1">
        <f t="array" ref="G345">IFERROR(INDEX('ASTI values'!B$4:B$93,MATCH(Assumptions!$B345,'ASTI values'!$A$4:$A$93,),)/100,INDEX($C$32:$C$42,MATCH($E345,$B$32:$B$42,),))</f>
        <v>9.8999999999999991E-3</v>
      </c>
      <c r="H345" s="88" cm="1">
        <f t="array" ref="H345">IFERROR(INDEX('ASTI values'!C$4:C$93,MATCH(Assumptions!$B345,'ASTI values'!$A$4:$A$93,),)/100,INDEX($C$32:$C$42,MATCH($E345,$B$32:$B$42,),))</f>
        <v>9.8999999999999991E-3</v>
      </c>
      <c r="I345" s="88" cm="1">
        <f t="array" ref="I345">IFERROR(INDEX('ASTI values'!D$4:D$93,MATCH(Assumptions!$B345,'ASTI values'!$A$4:$A$93,),)/100,INDEX($C$32:$C$42,MATCH($E345,$B$32:$B$42,),))</f>
        <v>9.8999999999999991E-3</v>
      </c>
      <c r="J345" s="88" cm="1">
        <f t="array" ref="J345">IFERROR(INDEX('ASTI values'!E$4:E$93,MATCH(Assumptions!$B345,'ASTI values'!$A$4:$A$93,),)/100,INDEX($C$32:$C$42,MATCH($E345,$B$32:$B$42,),))</f>
        <v>9.8999999999999991E-3</v>
      </c>
      <c r="K345" s="88" cm="1">
        <f t="array" ref="K345">IFERROR(INDEX('ASTI values'!F$4:F$93,MATCH(Assumptions!$B345,'ASTI values'!$A$4:$A$93,),)/100,INDEX($C$32:$C$42,MATCH($E345,$B$32:$B$42,),))</f>
        <v>9.8999999999999991E-3</v>
      </c>
      <c r="L345" s="88" cm="1">
        <f t="array" ref="L345">IFERROR(INDEX('ASTI values'!G$4:G$93,MATCH(Assumptions!$B345,'ASTI values'!$A$4:$A$93,),)/100,INDEX($C$32:$C$42,MATCH($E345,$B$32:$B$42,),))</f>
        <v>9.8999999999999991E-3</v>
      </c>
      <c r="M345" s="88" cm="1">
        <f t="array" ref="M345">IFERROR(INDEX('ASTI values'!H$4:H$93,MATCH(Assumptions!$B345,'ASTI values'!$A$4:$A$93,),)/100,INDEX($C$32:$C$42,MATCH($E345,$B$32:$B$42,),))</f>
        <v>9.8999999999999991E-3</v>
      </c>
      <c r="N345" s="88" cm="1">
        <f t="array" ref="N345">IFERROR(INDEX('ASTI values'!I$4:I$93,MATCH(Assumptions!$B345,'ASTI values'!$A$4:$A$93,),)/100,INDEX($C$32:$C$42,MATCH($E345,$B$32:$B$42,),))</f>
        <v>9.8999999999999991E-3</v>
      </c>
      <c r="O345" s="88" cm="1">
        <f t="array" ref="O345">IFERROR(INDEX('ASTI values'!J$4:J$93,MATCH(Assumptions!$B345,'ASTI values'!$A$4:$A$93,),)/100,INDEX($C$32:$C$42,MATCH($E345,$B$32:$B$42,),))</f>
        <v>9.8999999999999991E-3</v>
      </c>
      <c r="P345" s="88" cm="1">
        <f t="array" ref="P345">IFERROR(INDEX('ASTI values'!K$4:K$93,MATCH(Assumptions!$B345,'ASTI values'!$A$4:$A$93,),)/100,INDEX($C$32:$C$42,MATCH($E345,$B$32:$B$42,),))</f>
        <v>9.8999999999999991E-3</v>
      </c>
    </row>
  </sheetData>
  <mergeCells count="4">
    <mergeCell ref="B3:N3"/>
    <mergeCell ref="Q3:AF3"/>
    <mergeCell ref="AI3:AX3"/>
    <mergeCell ref="BA3:BP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99C97-4C6C-44CE-839B-E01020C1693D}">
  <dimension ref="A1:AI153"/>
  <sheetViews>
    <sheetView workbookViewId="0">
      <selection activeCell="B13" sqref="B13"/>
    </sheetView>
  </sheetViews>
  <sheetFormatPr defaultRowHeight="14.5" x14ac:dyDescent="0.35"/>
  <cols>
    <col min="1" max="1" width="40.7265625" customWidth="1"/>
  </cols>
  <sheetData>
    <row r="1" spans="1:35" x14ac:dyDescent="0.35">
      <c r="A1" t="s">
        <v>355</v>
      </c>
    </row>
    <row r="2" spans="1:35" x14ac:dyDescent="0.35">
      <c r="A2" t="s">
        <v>356</v>
      </c>
    </row>
    <row r="3" spans="1:35" x14ac:dyDescent="0.35">
      <c r="A3" t="s">
        <v>357</v>
      </c>
    </row>
    <row r="4" spans="1:35" x14ac:dyDescent="0.35">
      <c r="F4" t="s">
        <v>358</v>
      </c>
      <c r="G4" t="s">
        <v>358</v>
      </c>
      <c r="H4" t="s">
        <v>358</v>
      </c>
      <c r="I4" t="s">
        <v>358</v>
      </c>
      <c r="J4" t="s">
        <v>358</v>
      </c>
      <c r="K4" t="s">
        <v>358</v>
      </c>
      <c r="L4" t="s">
        <v>358</v>
      </c>
      <c r="M4" t="s">
        <v>358</v>
      </c>
      <c r="N4" t="s">
        <v>358</v>
      </c>
      <c r="O4" t="s">
        <v>358</v>
      </c>
      <c r="P4" t="s">
        <v>359</v>
      </c>
      <c r="Q4" t="s">
        <v>359</v>
      </c>
      <c r="R4" t="s">
        <v>359</v>
      </c>
      <c r="S4" t="s">
        <v>359</v>
      </c>
      <c r="T4" t="s">
        <v>359</v>
      </c>
      <c r="U4" t="s">
        <v>359</v>
      </c>
      <c r="V4" t="s">
        <v>359</v>
      </c>
      <c r="W4" t="s">
        <v>359</v>
      </c>
      <c r="X4" t="s">
        <v>359</v>
      </c>
      <c r="Y4" t="s">
        <v>359</v>
      </c>
      <c r="Z4" t="s">
        <v>360</v>
      </c>
      <c r="AA4" t="s">
        <v>360</v>
      </c>
      <c r="AB4" t="s">
        <v>360</v>
      </c>
      <c r="AC4" t="s">
        <v>360</v>
      </c>
      <c r="AD4" t="s">
        <v>360</v>
      </c>
      <c r="AE4" t="s">
        <v>360</v>
      </c>
      <c r="AF4" t="s">
        <v>360</v>
      </c>
      <c r="AG4" t="s">
        <v>360</v>
      </c>
      <c r="AH4" t="s">
        <v>360</v>
      </c>
      <c r="AI4" t="s">
        <v>360</v>
      </c>
    </row>
    <row r="5" spans="1:35" x14ac:dyDescent="0.35">
      <c r="A5" t="s">
        <v>361</v>
      </c>
      <c r="B5" t="s">
        <v>362</v>
      </c>
      <c r="C5" t="s">
        <v>363</v>
      </c>
      <c r="D5" t="s">
        <v>364</v>
      </c>
      <c r="E5" t="s">
        <v>365</v>
      </c>
      <c r="F5">
        <v>2010</v>
      </c>
      <c r="G5">
        <v>2011</v>
      </c>
      <c r="H5">
        <v>2012</v>
      </c>
      <c r="I5">
        <v>2013</v>
      </c>
      <c r="J5">
        <v>2014</v>
      </c>
      <c r="K5">
        <v>2015</v>
      </c>
      <c r="L5">
        <v>2016</v>
      </c>
      <c r="M5">
        <v>2017</v>
      </c>
      <c r="N5">
        <v>2018</v>
      </c>
      <c r="O5">
        <v>2019</v>
      </c>
      <c r="P5">
        <v>2010</v>
      </c>
      <c r="Q5">
        <v>2011</v>
      </c>
      <c r="R5">
        <v>2012</v>
      </c>
      <c r="S5">
        <v>2013</v>
      </c>
      <c r="T5">
        <v>2014</v>
      </c>
      <c r="U5">
        <v>2015</v>
      </c>
      <c r="V5">
        <v>2016</v>
      </c>
      <c r="W5">
        <v>2017</v>
      </c>
      <c r="X5">
        <v>2018</v>
      </c>
      <c r="Y5">
        <v>2019</v>
      </c>
      <c r="Z5">
        <v>2010</v>
      </c>
      <c r="AA5">
        <v>2011</v>
      </c>
      <c r="AB5">
        <v>2012</v>
      </c>
      <c r="AC5">
        <v>2013</v>
      </c>
      <c r="AD5">
        <v>2014</v>
      </c>
      <c r="AE5">
        <v>2015</v>
      </c>
      <c r="AF5">
        <v>2016</v>
      </c>
      <c r="AG5">
        <v>2017</v>
      </c>
      <c r="AH5">
        <v>2018</v>
      </c>
      <c r="AI5">
        <v>2019</v>
      </c>
    </row>
    <row r="6" spans="1:35" x14ac:dyDescent="0.35">
      <c r="A6" t="s">
        <v>9</v>
      </c>
      <c r="B6" t="s">
        <v>10</v>
      </c>
      <c r="C6" t="s">
        <v>366</v>
      </c>
      <c r="D6" t="s">
        <v>366</v>
      </c>
      <c r="E6" t="s">
        <v>367</v>
      </c>
      <c r="F6">
        <v>621.33000000000004</v>
      </c>
      <c r="G6">
        <v>65.44</v>
      </c>
      <c r="H6">
        <v>55.91</v>
      </c>
      <c r="I6">
        <v>303.47000000000003</v>
      </c>
      <c r="J6">
        <v>38.520000000000003</v>
      </c>
      <c r="K6">
        <v>18.36</v>
      </c>
      <c r="L6">
        <v>336.94</v>
      </c>
      <c r="M6">
        <v>323.38</v>
      </c>
      <c r="N6">
        <v>329.8476</v>
      </c>
      <c r="O6">
        <v>336.44455199999999</v>
      </c>
      <c r="P6">
        <v>4462.6268559999999</v>
      </c>
      <c r="Q6">
        <v>5171.3042539999997</v>
      </c>
      <c r="R6">
        <v>5416.5635670000001</v>
      </c>
      <c r="S6">
        <v>5331.9488959999999</v>
      </c>
      <c r="T6">
        <v>5136.2592249999998</v>
      </c>
      <c r="U6">
        <v>4482.9486770000003</v>
      </c>
      <c r="V6">
        <v>4663.7432589999999</v>
      </c>
      <c r="W6">
        <v>5090.1772570000003</v>
      </c>
      <c r="X6">
        <v>4195.8363319999999</v>
      </c>
      <c r="Y6">
        <v>4279.7530589999997</v>
      </c>
      <c r="Z6">
        <v>16.06545668</v>
      </c>
      <c r="AA6">
        <v>18.616695310000001</v>
      </c>
      <c r="AB6">
        <v>19.49962884</v>
      </c>
      <c r="AC6">
        <v>19.195016030000001</v>
      </c>
      <c r="AD6">
        <v>18.490533209999999</v>
      </c>
      <c r="AE6">
        <v>16.13861524</v>
      </c>
      <c r="AF6">
        <v>16.789475729999999</v>
      </c>
      <c r="AG6">
        <v>18.32463813</v>
      </c>
      <c r="AH6">
        <v>15.105010800000001</v>
      </c>
      <c r="AI6">
        <v>15.407111009999999</v>
      </c>
    </row>
    <row r="7" spans="1:35" x14ac:dyDescent="0.35">
      <c r="A7" t="s">
        <v>20</v>
      </c>
      <c r="B7" t="s">
        <v>21</v>
      </c>
      <c r="C7" t="s">
        <v>368</v>
      </c>
      <c r="D7" t="s">
        <v>368</v>
      </c>
      <c r="E7" t="s">
        <v>369</v>
      </c>
      <c r="F7">
        <v>2257.3320869999998</v>
      </c>
      <c r="G7">
        <v>2997.5934029999999</v>
      </c>
      <c r="H7">
        <v>3057.545271</v>
      </c>
      <c r="I7">
        <v>3118.6961759999999</v>
      </c>
      <c r="J7">
        <v>3181.0700999999999</v>
      </c>
      <c r="K7">
        <v>3244.6915020000001</v>
      </c>
      <c r="L7">
        <v>3309.5853320000001</v>
      </c>
      <c r="M7">
        <v>3375.7770390000001</v>
      </c>
      <c r="N7">
        <v>3443.2925789999999</v>
      </c>
      <c r="O7">
        <v>3512.1584309999998</v>
      </c>
      <c r="P7">
        <v>13648.522730000001</v>
      </c>
      <c r="Q7">
        <v>16222.24403</v>
      </c>
      <c r="R7">
        <v>18335.919890000001</v>
      </c>
      <c r="S7">
        <v>20663.212739999999</v>
      </c>
      <c r="T7">
        <v>21993.34893</v>
      </c>
      <c r="U7">
        <v>19218.11952</v>
      </c>
      <c r="V7">
        <v>19556.286800000002</v>
      </c>
      <c r="W7">
        <v>19996.752960000002</v>
      </c>
      <c r="X7">
        <v>20815.001939999998</v>
      </c>
      <c r="Y7">
        <v>21231.30198</v>
      </c>
      <c r="Z7">
        <v>86.668119300000001</v>
      </c>
      <c r="AA7">
        <v>103.0112496</v>
      </c>
      <c r="AB7">
        <v>116.4330913</v>
      </c>
      <c r="AC7">
        <v>131.2114009</v>
      </c>
      <c r="AD7">
        <v>139.6577657</v>
      </c>
      <c r="AE7">
        <v>122.0350589</v>
      </c>
      <c r="AF7">
        <v>124.18242119999999</v>
      </c>
      <c r="AG7">
        <v>126.9793813</v>
      </c>
      <c r="AH7">
        <v>132.17526230000001</v>
      </c>
      <c r="AI7">
        <v>134.8187676</v>
      </c>
    </row>
    <row r="8" spans="1:35" x14ac:dyDescent="0.35">
      <c r="A8" t="s">
        <v>277</v>
      </c>
      <c r="B8" t="s">
        <v>370</v>
      </c>
      <c r="C8" t="s">
        <v>371</v>
      </c>
      <c r="D8" t="s">
        <v>371</v>
      </c>
      <c r="E8" t="s">
        <v>372</v>
      </c>
      <c r="F8">
        <v>18.39</v>
      </c>
      <c r="G8">
        <v>20.63</v>
      </c>
      <c r="H8">
        <v>15.09</v>
      </c>
      <c r="I8">
        <v>14.76</v>
      </c>
      <c r="J8">
        <v>14.8</v>
      </c>
      <c r="K8">
        <v>17.18</v>
      </c>
      <c r="L8">
        <v>13.61</v>
      </c>
      <c r="M8">
        <v>26</v>
      </c>
      <c r="N8">
        <v>22.92</v>
      </c>
      <c r="O8">
        <v>23.378399999999999</v>
      </c>
      <c r="P8">
        <v>62.876030999999998</v>
      </c>
      <c r="Q8">
        <v>67.330685000000003</v>
      </c>
      <c r="R8">
        <v>69.221851000000001</v>
      </c>
      <c r="S8">
        <v>79.236555999999993</v>
      </c>
      <c r="T8">
        <v>67.145287999999994</v>
      </c>
      <c r="U8">
        <v>69.886460999999997</v>
      </c>
      <c r="V8">
        <v>82.598035999999993</v>
      </c>
      <c r="W8">
        <v>84.740592000000007</v>
      </c>
      <c r="X8">
        <v>78.680408</v>
      </c>
      <c r="Y8">
        <v>80.254016160000006</v>
      </c>
      <c r="Z8">
        <v>0.22635371200000001</v>
      </c>
      <c r="AA8">
        <v>0.242390466</v>
      </c>
      <c r="AB8">
        <v>0.24919866399999999</v>
      </c>
      <c r="AC8">
        <v>0.28525160199999999</v>
      </c>
      <c r="AD8">
        <v>0.241723037</v>
      </c>
      <c r="AE8">
        <v>0.25159125999999998</v>
      </c>
      <c r="AF8">
        <v>0.29735293000000002</v>
      </c>
      <c r="AG8">
        <v>0.30506613100000002</v>
      </c>
      <c r="AH8">
        <v>0.28324946899999998</v>
      </c>
      <c r="AI8">
        <v>0.28891445799999999</v>
      </c>
    </row>
    <row r="9" spans="1:35" x14ac:dyDescent="0.35">
      <c r="A9" t="s">
        <v>24</v>
      </c>
      <c r="B9" t="s">
        <v>25</v>
      </c>
      <c r="C9" t="s">
        <v>373</v>
      </c>
      <c r="D9" t="s">
        <v>26</v>
      </c>
      <c r="E9" t="s">
        <v>369</v>
      </c>
      <c r="F9">
        <v>674.25</v>
      </c>
      <c r="G9">
        <v>860.23</v>
      </c>
      <c r="H9">
        <v>1013.21</v>
      </c>
      <c r="I9">
        <v>1217.6099999999999</v>
      </c>
      <c r="J9">
        <v>892.57</v>
      </c>
      <c r="K9">
        <v>433.22</v>
      </c>
      <c r="L9">
        <v>223.76</v>
      </c>
      <c r="M9">
        <v>364.82</v>
      </c>
      <c r="N9">
        <v>172.14</v>
      </c>
      <c r="O9">
        <v>175.58279999999999</v>
      </c>
      <c r="P9">
        <v>5179.0534280000002</v>
      </c>
      <c r="Q9">
        <v>6534.871905</v>
      </c>
      <c r="R9">
        <v>7772.3381449999997</v>
      </c>
      <c r="S9">
        <v>8896.3860160000004</v>
      </c>
      <c r="T9">
        <v>10996.980610000001</v>
      </c>
      <c r="U9">
        <v>10599.805549999999</v>
      </c>
      <c r="V9">
        <v>9941.6542320000008</v>
      </c>
      <c r="W9">
        <v>12233.14193</v>
      </c>
      <c r="X9">
        <v>10226.882799999999</v>
      </c>
      <c r="Y9">
        <v>10431.420459999999</v>
      </c>
      <c r="Z9">
        <v>20.716213710000002</v>
      </c>
      <c r="AA9">
        <v>26.139487620000001</v>
      </c>
      <c r="AB9">
        <v>31.08935258</v>
      </c>
      <c r="AC9">
        <v>35.585544059999997</v>
      </c>
      <c r="AD9">
        <v>43.987922419999997</v>
      </c>
      <c r="AE9">
        <v>42.399222190000003</v>
      </c>
      <c r="AF9">
        <v>39.766616929999998</v>
      </c>
      <c r="AG9">
        <v>48.932567710000001</v>
      </c>
      <c r="AH9">
        <v>40.907531210000002</v>
      </c>
      <c r="AI9">
        <v>41.72568184</v>
      </c>
    </row>
    <row r="10" spans="1:35" x14ac:dyDescent="0.35">
      <c r="A10" t="s">
        <v>28</v>
      </c>
      <c r="B10" t="s">
        <v>29</v>
      </c>
      <c r="C10" t="s">
        <v>374</v>
      </c>
      <c r="D10" t="s">
        <v>375</v>
      </c>
      <c r="E10" t="s">
        <v>374</v>
      </c>
      <c r="F10">
        <v>1601.26</v>
      </c>
      <c r="G10">
        <v>1240.5899999999999</v>
      </c>
      <c r="H10">
        <v>1047.6300000000001</v>
      </c>
      <c r="I10">
        <v>1312.06</v>
      </c>
      <c r="J10">
        <v>1088.75</v>
      </c>
      <c r="K10">
        <v>1143.5899999999999</v>
      </c>
      <c r="L10">
        <v>972.01</v>
      </c>
      <c r="M10">
        <v>1134.17</v>
      </c>
      <c r="N10">
        <v>648.87</v>
      </c>
      <c r="O10">
        <v>661.84739999999999</v>
      </c>
      <c r="P10">
        <v>30417.797999999999</v>
      </c>
      <c r="Q10">
        <v>37104.359349999999</v>
      </c>
      <c r="R10">
        <v>33616.847629999997</v>
      </c>
      <c r="S10">
        <v>37123.518900000003</v>
      </c>
      <c r="T10">
        <v>38064.39503</v>
      </c>
      <c r="U10">
        <v>33255.632429999998</v>
      </c>
      <c r="V10">
        <v>34926.978990000003</v>
      </c>
      <c r="W10">
        <v>35209.321320000003</v>
      </c>
      <c r="X10">
        <v>31835.450069999999</v>
      </c>
      <c r="Y10">
        <v>32472.159070000002</v>
      </c>
      <c r="Z10">
        <v>302.6570901</v>
      </c>
      <c r="AA10">
        <v>369.18837550000001</v>
      </c>
      <c r="AB10">
        <v>334.48763389999999</v>
      </c>
      <c r="AC10">
        <v>369.37901299999999</v>
      </c>
      <c r="AD10">
        <v>378.74073049999998</v>
      </c>
      <c r="AE10">
        <v>330.89354259999999</v>
      </c>
      <c r="AF10">
        <v>347.52344099999999</v>
      </c>
      <c r="AG10">
        <v>350.33274719999997</v>
      </c>
      <c r="AH10">
        <v>316.76272820000003</v>
      </c>
      <c r="AI10">
        <v>323.09798280000001</v>
      </c>
    </row>
    <row r="11" spans="1:35" x14ac:dyDescent="0.35">
      <c r="A11" t="s">
        <v>32</v>
      </c>
      <c r="B11" t="s">
        <v>33</v>
      </c>
      <c r="C11" t="s">
        <v>376</v>
      </c>
      <c r="D11" t="s">
        <v>376</v>
      </c>
      <c r="E11" t="s">
        <v>367</v>
      </c>
      <c r="F11">
        <v>142.61000000000001</v>
      </c>
      <c r="G11">
        <v>155.85</v>
      </c>
      <c r="H11">
        <v>98.83</v>
      </c>
      <c r="I11">
        <v>82.85</v>
      </c>
      <c r="J11">
        <v>88.99</v>
      </c>
      <c r="K11">
        <v>109.24</v>
      </c>
      <c r="L11">
        <v>135.27000000000001</v>
      </c>
      <c r="M11">
        <v>115.75</v>
      </c>
      <c r="N11">
        <v>95.94</v>
      </c>
      <c r="O11">
        <v>97.858800000000002</v>
      </c>
      <c r="P11">
        <v>1574.781324</v>
      </c>
      <c r="Q11">
        <v>2062.2204320000001</v>
      </c>
      <c r="R11">
        <v>1902.2051409999999</v>
      </c>
      <c r="S11">
        <v>2050.2155969999999</v>
      </c>
      <c r="T11">
        <v>2098.0754529999999</v>
      </c>
      <c r="U11">
        <v>1817.6139900000001</v>
      </c>
      <c r="V11">
        <v>1728.5616689999999</v>
      </c>
      <c r="W11">
        <v>1728.4571450000001</v>
      </c>
      <c r="X11">
        <v>1702.8259310000001</v>
      </c>
      <c r="Y11">
        <v>1736.8824500000001</v>
      </c>
      <c r="Z11">
        <v>9.9998614069999991</v>
      </c>
      <c r="AA11">
        <v>13.09509974</v>
      </c>
      <c r="AB11">
        <v>12.07900265</v>
      </c>
      <c r="AC11">
        <v>13.01886904</v>
      </c>
      <c r="AD11">
        <v>13.322779130000001</v>
      </c>
      <c r="AE11">
        <v>11.54184884</v>
      </c>
      <c r="AF11">
        <v>10.9763666</v>
      </c>
      <c r="AG11">
        <v>10.975702869999999</v>
      </c>
      <c r="AH11">
        <v>10.812944659999999</v>
      </c>
      <c r="AI11">
        <v>11.029203559999999</v>
      </c>
    </row>
    <row r="12" spans="1:35" x14ac:dyDescent="0.35">
      <c r="A12" t="s">
        <v>41</v>
      </c>
      <c r="B12" t="s">
        <v>42</v>
      </c>
      <c r="C12" t="s">
        <v>376</v>
      </c>
      <c r="D12" t="s">
        <v>376</v>
      </c>
      <c r="E12" t="s">
        <v>367</v>
      </c>
      <c r="F12">
        <v>488.75</v>
      </c>
      <c r="G12">
        <v>590.23</v>
      </c>
      <c r="H12">
        <v>623.82000000000005</v>
      </c>
      <c r="I12">
        <v>653.12</v>
      </c>
      <c r="J12">
        <v>675.33</v>
      </c>
      <c r="K12">
        <v>554.66999999999996</v>
      </c>
      <c r="L12">
        <v>395.11</v>
      </c>
      <c r="M12">
        <v>347.84</v>
      </c>
      <c r="N12">
        <v>354.79680000000002</v>
      </c>
      <c r="O12">
        <v>361.89273600000001</v>
      </c>
      <c r="P12">
        <v>2921.0739429999999</v>
      </c>
      <c r="Q12">
        <v>3347.531422</v>
      </c>
      <c r="R12">
        <v>3581.3869479999998</v>
      </c>
      <c r="S12">
        <v>3979.6514149999998</v>
      </c>
      <c r="T12">
        <v>4002.3076510000001</v>
      </c>
      <c r="U12">
        <v>3278.85871</v>
      </c>
      <c r="V12">
        <v>2122.4254019999998</v>
      </c>
      <c r="W12">
        <v>2291.5428609999999</v>
      </c>
      <c r="X12">
        <v>2464.740542</v>
      </c>
      <c r="Y12">
        <v>2514.0353530000002</v>
      </c>
      <c r="Z12">
        <v>18.54881954</v>
      </c>
      <c r="AA12">
        <v>21.256824529999999</v>
      </c>
      <c r="AB12">
        <v>22.741807120000001</v>
      </c>
      <c r="AC12">
        <v>25.270786489999999</v>
      </c>
      <c r="AD12">
        <v>25.41465358</v>
      </c>
      <c r="AE12">
        <v>20.820752809999998</v>
      </c>
      <c r="AF12">
        <v>13.4774013</v>
      </c>
      <c r="AG12">
        <v>14.55129717</v>
      </c>
      <c r="AH12">
        <v>15.651102440000001</v>
      </c>
      <c r="AI12">
        <v>15.96412449</v>
      </c>
    </row>
    <row r="13" spans="1:35" x14ac:dyDescent="0.35">
      <c r="A13" t="s">
        <v>45</v>
      </c>
      <c r="B13" t="s">
        <v>46</v>
      </c>
      <c r="C13" t="s">
        <v>376</v>
      </c>
      <c r="D13" t="s">
        <v>376</v>
      </c>
      <c r="E13" t="s">
        <v>367</v>
      </c>
      <c r="F13">
        <v>29.81</v>
      </c>
      <c r="G13">
        <v>24.78</v>
      </c>
      <c r="H13">
        <v>25.275600000000001</v>
      </c>
      <c r="I13">
        <v>46.35</v>
      </c>
      <c r="J13">
        <v>47.07</v>
      </c>
      <c r="K13">
        <v>47.26</v>
      </c>
      <c r="L13">
        <v>39.65</v>
      </c>
      <c r="M13">
        <v>36.25</v>
      </c>
      <c r="N13">
        <v>36.975000000000001</v>
      </c>
      <c r="O13">
        <v>37.714500000000001</v>
      </c>
      <c r="P13">
        <v>76.535904000000002</v>
      </c>
      <c r="Q13">
        <v>83.703191000000004</v>
      </c>
      <c r="R13">
        <v>84.789096000000001</v>
      </c>
      <c r="S13">
        <v>89.418927999999994</v>
      </c>
      <c r="T13">
        <v>100.131032</v>
      </c>
      <c r="U13">
        <v>98.193084999999996</v>
      </c>
      <c r="V13">
        <v>107.078457</v>
      </c>
      <c r="W13">
        <v>103.107798</v>
      </c>
      <c r="X13">
        <v>108.892184</v>
      </c>
      <c r="Y13">
        <v>111.0700277</v>
      </c>
      <c r="Z13">
        <v>0.48600299000000002</v>
      </c>
      <c r="AA13">
        <v>0.53151526299999996</v>
      </c>
      <c r="AB13">
        <v>0.53841075999999999</v>
      </c>
      <c r="AC13">
        <v>0.56781019300000002</v>
      </c>
      <c r="AD13">
        <v>0.63583205300000001</v>
      </c>
      <c r="AE13">
        <v>0.62352609000000003</v>
      </c>
      <c r="AF13">
        <v>0.67994820199999995</v>
      </c>
      <c r="AG13">
        <v>0.65473451699999996</v>
      </c>
      <c r="AH13">
        <v>0.69146536800000002</v>
      </c>
      <c r="AI13">
        <v>0.70529467599999995</v>
      </c>
    </row>
    <row r="14" spans="1:35" x14ac:dyDescent="0.35">
      <c r="A14" t="s">
        <v>47</v>
      </c>
      <c r="B14" t="s">
        <v>48</v>
      </c>
      <c r="C14" t="s">
        <v>366</v>
      </c>
      <c r="D14" t="s">
        <v>366</v>
      </c>
      <c r="E14" t="s">
        <v>367</v>
      </c>
      <c r="F14">
        <v>90.57</v>
      </c>
      <c r="G14">
        <v>1337.79</v>
      </c>
      <c r="H14">
        <v>1495.61</v>
      </c>
      <c r="I14">
        <v>2216.92</v>
      </c>
      <c r="J14">
        <v>1829.12</v>
      </c>
      <c r="K14">
        <v>1756.04</v>
      </c>
      <c r="L14">
        <v>1532.86</v>
      </c>
      <c r="M14">
        <v>1563.5172</v>
      </c>
      <c r="N14">
        <v>1594.787544</v>
      </c>
      <c r="O14">
        <v>1626.683295</v>
      </c>
      <c r="P14">
        <v>19467.678240000001</v>
      </c>
      <c r="Q14">
        <v>20761.377919999999</v>
      </c>
      <c r="R14">
        <v>20852.77995</v>
      </c>
      <c r="S14">
        <v>23782.932939999999</v>
      </c>
      <c r="T14">
        <v>26567.756099999999</v>
      </c>
      <c r="U14">
        <v>28747.900949999999</v>
      </c>
      <c r="V14">
        <v>30944.565589999998</v>
      </c>
      <c r="W14">
        <v>32947.961179999998</v>
      </c>
      <c r="X14">
        <v>35252.568489999998</v>
      </c>
      <c r="Y14">
        <v>35957.619859999999</v>
      </c>
      <c r="Z14">
        <v>70.083641670000006</v>
      </c>
      <c r="AA14">
        <v>74.740960509999994</v>
      </c>
      <c r="AB14">
        <v>75.070007810000007</v>
      </c>
      <c r="AC14">
        <v>85.618558570000005</v>
      </c>
      <c r="AD14">
        <v>95.643921969999994</v>
      </c>
      <c r="AE14">
        <v>103.4924434</v>
      </c>
      <c r="AF14">
        <v>111.40043609999999</v>
      </c>
      <c r="AG14">
        <v>118.61266019999999</v>
      </c>
      <c r="AH14">
        <v>126.9092466</v>
      </c>
      <c r="AI14">
        <v>129.44743149999999</v>
      </c>
    </row>
    <row r="15" spans="1:35" x14ac:dyDescent="0.35">
      <c r="A15" t="s">
        <v>55</v>
      </c>
      <c r="B15" t="s">
        <v>56</v>
      </c>
      <c r="C15" t="s">
        <v>377</v>
      </c>
      <c r="D15" t="s">
        <v>375</v>
      </c>
      <c r="E15" t="s">
        <v>84</v>
      </c>
      <c r="F15" t="s">
        <v>378</v>
      </c>
      <c r="G15" t="s">
        <v>378</v>
      </c>
      <c r="H15" t="s">
        <v>378</v>
      </c>
      <c r="I15" t="s">
        <v>378</v>
      </c>
      <c r="J15" t="s">
        <v>378</v>
      </c>
      <c r="K15" t="s">
        <v>378</v>
      </c>
      <c r="L15" t="s">
        <v>378</v>
      </c>
      <c r="M15" t="s">
        <v>378</v>
      </c>
      <c r="N15" t="s">
        <v>378</v>
      </c>
      <c r="O15" t="s">
        <v>378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</row>
    <row r="16" spans="1:35" x14ac:dyDescent="0.35">
      <c r="A16" t="s">
        <v>57</v>
      </c>
      <c r="B16" t="s">
        <v>58</v>
      </c>
      <c r="C16" t="s">
        <v>379</v>
      </c>
      <c r="D16" t="s">
        <v>26</v>
      </c>
      <c r="E16" t="s">
        <v>369</v>
      </c>
      <c r="F16">
        <v>24.14</v>
      </c>
      <c r="G16">
        <v>24.622800000000002</v>
      </c>
      <c r="H16">
        <v>25.115255999999999</v>
      </c>
      <c r="I16">
        <v>25.617561120000001</v>
      </c>
      <c r="J16">
        <v>26.129912340000001</v>
      </c>
      <c r="K16">
        <v>26.652510589999999</v>
      </c>
      <c r="L16">
        <v>27.185560800000001</v>
      </c>
      <c r="M16">
        <v>27.72927202</v>
      </c>
      <c r="N16">
        <v>28.28385746</v>
      </c>
      <c r="O16">
        <v>28.849534609999999</v>
      </c>
      <c r="P16">
        <v>1584.8080279999999</v>
      </c>
      <c r="Q16">
        <v>1785.2224920000001</v>
      </c>
      <c r="R16">
        <v>1818.2343989999999</v>
      </c>
      <c r="S16">
        <v>1934.873548</v>
      </c>
      <c r="T16">
        <v>1987.9657649999999</v>
      </c>
      <c r="U16">
        <v>1730.4704099999999</v>
      </c>
      <c r="V16">
        <v>1993.737437</v>
      </c>
      <c r="W16">
        <v>2133.6525750000001</v>
      </c>
      <c r="X16">
        <v>2315.752864</v>
      </c>
      <c r="Y16">
        <v>2362.0679209999998</v>
      </c>
      <c r="Z16">
        <v>6.3392321120000004</v>
      </c>
      <c r="AA16">
        <v>7.1408899679999998</v>
      </c>
      <c r="AB16">
        <v>7.2729375960000002</v>
      </c>
      <c r="AC16">
        <v>7.7394941920000004</v>
      </c>
      <c r="AD16">
        <v>7.95186306</v>
      </c>
      <c r="AE16">
        <v>6.9218816399999996</v>
      </c>
      <c r="AF16">
        <v>7.9749497480000002</v>
      </c>
      <c r="AG16">
        <v>8.5346103000000006</v>
      </c>
      <c r="AH16">
        <v>9.2630114559999992</v>
      </c>
      <c r="AI16">
        <v>9.4482716849999999</v>
      </c>
    </row>
    <row r="17" spans="1:35" x14ac:dyDescent="0.35">
      <c r="A17" t="s">
        <v>59</v>
      </c>
      <c r="B17" t="s">
        <v>60</v>
      </c>
      <c r="C17" t="s">
        <v>366</v>
      </c>
      <c r="D17" t="s">
        <v>366</v>
      </c>
      <c r="E17" t="s">
        <v>367</v>
      </c>
      <c r="F17">
        <v>60.74</v>
      </c>
      <c r="G17">
        <v>85.97</v>
      </c>
      <c r="H17">
        <v>92.7</v>
      </c>
      <c r="I17">
        <v>84.61</v>
      </c>
      <c r="J17">
        <v>70.66</v>
      </c>
      <c r="K17">
        <v>66.05</v>
      </c>
      <c r="L17">
        <v>89.71</v>
      </c>
      <c r="M17">
        <v>103.88</v>
      </c>
      <c r="N17">
        <v>105.9576</v>
      </c>
      <c r="O17">
        <v>108.076752</v>
      </c>
      <c r="P17">
        <v>266.32284499999997</v>
      </c>
      <c r="Q17">
        <v>297.15505999999999</v>
      </c>
      <c r="R17">
        <v>291.15069599999998</v>
      </c>
      <c r="S17">
        <v>289.59621800000002</v>
      </c>
      <c r="T17">
        <v>328.53588999999999</v>
      </c>
      <c r="U17">
        <v>344.255605</v>
      </c>
      <c r="V17">
        <v>369.45415000000003</v>
      </c>
      <c r="W17">
        <v>439.04249700000003</v>
      </c>
      <c r="X17">
        <v>449.47269299999999</v>
      </c>
      <c r="Y17">
        <v>458.46214689999999</v>
      </c>
      <c r="Z17">
        <v>0.95876224200000004</v>
      </c>
      <c r="AA17">
        <v>1.0697582160000001</v>
      </c>
      <c r="AB17">
        <v>1.048142506</v>
      </c>
      <c r="AC17">
        <v>1.0425463850000001</v>
      </c>
      <c r="AD17">
        <v>1.1827292039999999</v>
      </c>
      <c r="AE17">
        <v>1.2393201780000001</v>
      </c>
      <c r="AF17">
        <v>1.33003494</v>
      </c>
      <c r="AG17">
        <v>1.5805529890000001</v>
      </c>
      <c r="AH17">
        <v>1.618101695</v>
      </c>
      <c r="AI17">
        <v>1.6504637289999999</v>
      </c>
    </row>
    <row r="18" spans="1:35" x14ac:dyDescent="0.35">
      <c r="A18" t="s">
        <v>61</v>
      </c>
      <c r="B18" t="s">
        <v>62</v>
      </c>
      <c r="C18" t="s">
        <v>374</v>
      </c>
      <c r="D18" t="s">
        <v>375</v>
      </c>
      <c r="E18" t="s">
        <v>374</v>
      </c>
      <c r="F18">
        <v>83.42</v>
      </c>
      <c r="G18">
        <v>137.36000000000001</v>
      </c>
      <c r="H18">
        <v>179.14</v>
      </c>
      <c r="I18">
        <v>221.03</v>
      </c>
      <c r="J18">
        <v>273.5</v>
      </c>
      <c r="K18">
        <v>278.97000000000003</v>
      </c>
      <c r="L18">
        <v>284.54939999999999</v>
      </c>
      <c r="M18">
        <v>290.240388</v>
      </c>
      <c r="N18">
        <v>296.04519579999999</v>
      </c>
      <c r="O18">
        <v>301.96609969999997</v>
      </c>
      <c r="P18">
        <v>2041.581948</v>
      </c>
      <c r="Q18">
        <v>2341.1017860000002</v>
      </c>
      <c r="R18">
        <v>2657.57474</v>
      </c>
      <c r="S18">
        <v>3055.810019</v>
      </c>
      <c r="T18">
        <v>3213.9004970000001</v>
      </c>
      <c r="U18">
        <v>3379.059334</v>
      </c>
      <c r="V18">
        <v>3791.8603309999999</v>
      </c>
      <c r="W18">
        <v>4347.0043420000002</v>
      </c>
      <c r="X18">
        <v>4625.7971820000002</v>
      </c>
      <c r="Y18">
        <v>4718.313126</v>
      </c>
      <c r="Z18">
        <v>20.313740379999999</v>
      </c>
      <c r="AA18">
        <v>23.29396277</v>
      </c>
      <c r="AB18">
        <v>26.442868659999998</v>
      </c>
      <c r="AC18">
        <v>30.405309689999999</v>
      </c>
      <c r="AD18">
        <v>31.97830995</v>
      </c>
      <c r="AE18">
        <v>33.621640370000001</v>
      </c>
      <c r="AF18">
        <v>37.729010289999998</v>
      </c>
      <c r="AG18">
        <v>43.252693200000003</v>
      </c>
      <c r="AH18">
        <v>46.026681959999998</v>
      </c>
      <c r="AI18">
        <v>46.9472156</v>
      </c>
    </row>
    <row r="19" spans="1:35" x14ac:dyDescent="0.35">
      <c r="A19" t="s">
        <v>65</v>
      </c>
      <c r="B19" t="s">
        <v>66</v>
      </c>
      <c r="C19" t="s">
        <v>380</v>
      </c>
      <c r="D19" t="s">
        <v>26</v>
      </c>
      <c r="E19" t="s">
        <v>369</v>
      </c>
      <c r="F19">
        <v>217.83</v>
      </c>
      <c r="G19">
        <v>204.03</v>
      </c>
      <c r="H19">
        <v>218.38</v>
      </c>
      <c r="I19">
        <v>181.39</v>
      </c>
      <c r="J19">
        <v>231.18</v>
      </c>
      <c r="K19">
        <v>245.06</v>
      </c>
      <c r="L19">
        <v>294.33</v>
      </c>
      <c r="M19">
        <v>159.4</v>
      </c>
      <c r="N19">
        <v>253.17</v>
      </c>
      <c r="O19">
        <v>258.23340000000002</v>
      </c>
      <c r="P19">
        <v>318.13519600000001</v>
      </c>
      <c r="Q19">
        <v>385.47368999999998</v>
      </c>
      <c r="R19">
        <v>388.66582699999998</v>
      </c>
      <c r="S19">
        <v>342.52070500000002</v>
      </c>
      <c r="T19">
        <v>339.27381100000002</v>
      </c>
      <c r="U19">
        <v>317.35701899999998</v>
      </c>
      <c r="V19">
        <v>320.710984</v>
      </c>
      <c r="W19">
        <v>346.34427699999998</v>
      </c>
      <c r="X19">
        <v>371.99309099999999</v>
      </c>
      <c r="Y19">
        <v>379.43295280000001</v>
      </c>
      <c r="Z19">
        <v>1.272540784</v>
      </c>
      <c r="AA19">
        <v>1.5418947599999999</v>
      </c>
      <c r="AB19">
        <v>1.5546633080000001</v>
      </c>
      <c r="AC19">
        <v>1.3700828199999999</v>
      </c>
      <c r="AD19">
        <v>1.3570952439999999</v>
      </c>
      <c r="AE19">
        <v>1.2694280760000001</v>
      </c>
      <c r="AF19">
        <v>1.2828439359999999</v>
      </c>
      <c r="AG19">
        <v>1.3853771079999999</v>
      </c>
      <c r="AH19">
        <v>1.487972364</v>
      </c>
      <c r="AI19">
        <v>1.517731811</v>
      </c>
    </row>
    <row r="20" spans="1:35" x14ac:dyDescent="0.35">
      <c r="A20" t="s">
        <v>381</v>
      </c>
      <c r="B20" t="s">
        <v>382</v>
      </c>
      <c r="C20" t="s">
        <v>374</v>
      </c>
      <c r="D20" t="s">
        <v>375</v>
      </c>
      <c r="E20" t="s">
        <v>374</v>
      </c>
      <c r="F20" t="s">
        <v>378</v>
      </c>
      <c r="G20" t="s">
        <v>378</v>
      </c>
      <c r="H20" t="s">
        <v>378</v>
      </c>
      <c r="I20" t="s">
        <v>378</v>
      </c>
      <c r="J20" t="s">
        <v>378</v>
      </c>
      <c r="K20" t="s">
        <v>378</v>
      </c>
      <c r="L20" t="s">
        <v>378</v>
      </c>
      <c r="M20" t="s">
        <v>378</v>
      </c>
      <c r="N20" t="s">
        <v>378</v>
      </c>
      <c r="O20" t="s">
        <v>378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</row>
    <row r="21" spans="1:35" x14ac:dyDescent="0.35">
      <c r="A21" t="s">
        <v>383</v>
      </c>
      <c r="B21" t="s">
        <v>384</v>
      </c>
      <c r="C21" t="s">
        <v>385</v>
      </c>
      <c r="D21" t="s">
        <v>26</v>
      </c>
      <c r="E21" t="s">
        <v>369</v>
      </c>
      <c r="F21" t="s">
        <v>378</v>
      </c>
      <c r="G21" t="s">
        <v>378</v>
      </c>
      <c r="H21" t="s">
        <v>378</v>
      </c>
      <c r="I21" t="s">
        <v>378</v>
      </c>
      <c r="J21" t="s">
        <v>378</v>
      </c>
      <c r="K21" t="s">
        <v>378</v>
      </c>
      <c r="L21" t="s">
        <v>378</v>
      </c>
      <c r="M21" t="s">
        <v>378</v>
      </c>
      <c r="N21" t="s">
        <v>378</v>
      </c>
      <c r="O21" t="s">
        <v>378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</row>
    <row r="22" spans="1:35" x14ac:dyDescent="0.35">
      <c r="A22" t="s">
        <v>386</v>
      </c>
      <c r="B22" t="s">
        <v>387</v>
      </c>
      <c r="C22" t="s">
        <v>388</v>
      </c>
      <c r="D22" t="s">
        <v>388</v>
      </c>
      <c r="E22" t="s">
        <v>367</v>
      </c>
      <c r="F22">
        <v>0</v>
      </c>
      <c r="G22">
        <v>0</v>
      </c>
      <c r="H22">
        <v>0</v>
      </c>
      <c r="I22">
        <v>0</v>
      </c>
      <c r="J22">
        <v>13.45</v>
      </c>
      <c r="K22">
        <v>11.79</v>
      </c>
      <c r="L22">
        <v>9.44</v>
      </c>
      <c r="M22">
        <v>16.350000000000001</v>
      </c>
      <c r="N22">
        <v>16.899999999999999</v>
      </c>
      <c r="O22">
        <v>17.238</v>
      </c>
      <c r="P22">
        <v>100.521145</v>
      </c>
      <c r="Q22">
        <v>106.10542700000001</v>
      </c>
      <c r="R22">
        <v>124.797117</v>
      </c>
      <c r="S22">
        <v>123.933633</v>
      </c>
      <c r="T22">
        <v>147.52448699999999</v>
      </c>
      <c r="U22">
        <v>142.64866000000001</v>
      </c>
      <c r="V22">
        <v>137.21968000000001</v>
      </c>
      <c r="W22">
        <v>131.76658599999999</v>
      </c>
      <c r="X22">
        <v>138.06256400000001</v>
      </c>
      <c r="Y22">
        <v>140.82381530000001</v>
      </c>
      <c r="Z22">
        <v>0.36187612200000002</v>
      </c>
      <c r="AA22">
        <v>0.38197953699999998</v>
      </c>
      <c r="AB22">
        <v>0.44926962100000001</v>
      </c>
      <c r="AC22">
        <v>0.44616107900000002</v>
      </c>
      <c r="AD22">
        <v>0.53108815300000001</v>
      </c>
      <c r="AE22">
        <v>0.51353517599999998</v>
      </c>
      <c r="AF22">
        <v>0.49399084799999998</v>
      </c>
      <c r="AG22">
        <v>0.47435970999999999</v>
      </c>
      <c r="AH22">
        <v>0.49702522999999998</v>
      </c>
      <c r="AI22">
        <v>0.50696573499999997</v>
      </c>
    </row>
    <row r="23" spans="1:35" x14ac:dyDescent="0.35">
      <c r="A23" t="s">
        <v>71</v>
      </c>
      <c r="B23" t="s">
        <v>72</v>
      </c>
      <c r="C23" t="s">
        <v>379</v>
      </c>
      <c r="D23" t="s">
        <v>26</v>
      </c>
      <c r="E23" t="s">
        <v>369</v>
      </c>
      <c r="F23">
        <v>61.07</v>
      </c>
      <c r="G23">
        <v>76.89</v>
      </c>
      <c r="H23">
        <v>78.427800000000005</v>
      </c>
      <c r="I23">
        <v>79.996356000000006</v>
      </c>
      <c r="J23">
        <v>81.596283119999995</v>
      </c>
      <c r="K23">
        <v>83.228208780000003</v>
      </c>
      <c r="L23">
        <v>84.892772960000002</v>
      </c>
      <c r="M23">
        <v>132.13999999999999</v>
      </c>
      <c r="N23">
        <v>134.78280000000001</v>
      </c>
      <c r="O23">
        <v>137.47845599999999</v>
      </c>
      <c r="P23">
        <v>2438.4333360000001</v>
      </c>
      <c r="Q23">
        <v>2780.0258610000001</v>
      </c>
      <c r="R23">
        <v>2984.1704639999998</v>
      </c>
      <c r="S23">
        <v>3177.4752669999998</v>
      </c>
      <c r="T23">
        <v>3299.2529669999999</v>
      </c>
      <c r="U23">
        <v>2676.0330869999998</v>
      </c>
      <c r="V23">
        <v>2786.1700230000001</v>
      </c>
      <c r="W23">
        <v>3023.1285539999999</v>
      </c>
      <c r="X23">
        <v>3506.8459330000001</v>
      </c>
      <c r="Y23">
        <v>3576.9828520000001</v>
      </c>
      <c r="Z23">
        <v>9.7537333440000005</v>
      </c>
      <c r="AA23">
        <v>11.120103439999999</v>
      </c>
      <c r="AB23">
        <v>11.93668186</v>
      </c>
      <c r="AC23">
        <v>12.709901070000001</v>
      </c>
      <c r="AD23">
        <v>13.197011870000001</v>
      </c>
      <c r="AE23">
        <v>10.70413235</v>
      </c>
      <c r="AF23">
        <v>11.14468009</v>
      </c>
      <c r="AG23">
        <v>12.09251422</v>
      </c>
      <c r="AH23">
        <v>14.02738373</v>
      </c>
      <c r="AI23">
        <v>14.30793141</v>
      </c>
    </row>
    <row r="24" spans="1:35" x14ac:dyDescent="0.35">
      <c r="A24" t="s">
        <v>73</v>
      </c>
      <c r="B24" t="s">
        <v>74</v>
      </c>
      <c r="C24" t="s">
        <v>385</v>
      </c>
      <c r="D24" t="s">
        <v>26</v>
      </c>
      <c r="E24" t="s">
        <v>369</v>
      </c>
      <c r="F24">
        <v>16.12</v>
      </c>
      <c r="G24">
        <v>30.37</v>
      </c>
      <c r="H24">
        <v>23.89</v>
      </c>
      <c r="I24">
        <v>22.75</v>
      </c>
      <c r="J24">
        <v>23.204999999999998</v>
      </c>
      <c r="K24">
        <v>23.6691</v>
      </c>
      <c r="L24">
        <v>24.142482000000001</v>
      </c>
      <c r="M24">
        <v>24.625331639999999</v>
      </c>
      <c r="N24">
        <v>25.11783827</v>
      </c>
      <c r="O24">
        <v>25.620195039999999</v>
      </c>
      <c r="P24">
        <v>780.96063500000002</v>
      </c>
      <c r="Q24">
        <v>820.64220399999999</v>
      </c>
      <c r="R24">
        <v>826.47164699999996</v>
      </c>
      <c r="S24">
        <v>940.62029600000005</v>
      </c>
      <c r="T24">
        <v>945.899406</v>
      </c>
      <c r="U24">
        <v>990.64931000000001</v>
      </c>
      <c r="V24">
        <v>1041.806611</v>
      </c>
      <c r="W24">
        <v>1199.2863150000001</v>
      </c>
      <c r="X24">
        <v>1183.5593280000001</v>
      </c>
      <c r="Y24">
        <v>1207.230515</v>
      </c>
      <c r="Z24">
        <v>3.1238425400000001</v>
      </c>
      <c r="AA24">
        <v>3.2825688159999999</v>
      </c>
      <c r="AB24">
        <v>3.3058865879999999</v>
      </c>
      <c r="AC24">
        <v>3.7624811839999999</v>
      </c>
      <c r="AD24">
        <v>3.783597624</v>
      </c>
      <c r="AE24">
        <v>3.96259724</v>
      </c>
      <c r="AF24">
        <v>4.1672264439999998</v>
      </c>
      <c r="AG24">
        <v>4.7971452599999997</v>
      </c>
      <c r="AH24">
        <v>4.7342373120000003</v>
      </c>
      <c r="AI24">
        <v>4.8289220579999999</v>
      </c>
    </row>
    <row r="25" spans="1:35" x14ac:dyDescent="0.35">
      <c r="A25" t="s">
        <v>75</v>
      </c>
      <c r="B25" t="s">
        <v>76</v>
      </c>
      <c r="C25" t="s">
        <v>379</v>
      </c>
      <c r="D25" t="s">
        <v>26</v>
      </c>
      <c r="E25" t="s">
        <v>369</v>
      </c>
      <c r="F25">
        <v>31.12</v>
      </c>
      <c r="G25">
        <v>38.22</v>
      </c>
      <c r="H25">
        <v>46.76</v>
      </c>
      <c r="I25">
        <v>44.04</v>
      </c>
      <c r="J25">
        <v>41.2</v>
      </c>
      <c r="K25">
        <v>46.87</v>
      </c>
      <c r="L25">
        <v>34.17</v>
      </c>
      <c r="M25">
        <v>43.1</v>
      </c>
      <c r="N25">
        <v>43.962000000000003</v>
      </c>
      <c r="O25">
        <v>44.841239999999999</v>
      </c>
      <c r="P25">
        <v>132.97471300000001</v>
      </c>
      <c r="Q25">
        <v>146.26142899999999</v>
      </c>
      <c r="R25">
        <v>147.973985</v>
      </c>
      <c r="S25">
        <v>153.24158700000001</v>
      </c>
      <c r="T25">
        <v>148.94261700000001</v>
      </c>
      <c r="U25">
        <v>139.462287</v>
      </c>
      <c r="V25">
        <v>132.97006500000001</v>
      </c>
      <c r="W25">
        <v>119.260426</v>
      </c>
      <c r="X25">
        <v>104.066953</v>
      </c>
      <c r="Y25">
        <v>106.14829210000001</v>
      </c>
      <c r="Z25">
        <v>0.53189885199999998</v>
      </c>
      <c r="AA25">
        <v>0.58504571599999999</v>
      </c>
      <c r="AB25">
        <v>0.59189594000000001</v>
      </c>
      <c r="AC25">
        <v>0.61296634800000005</v>
      </c>
      <c r="AD25">
        <v>0.595770468</v>
      </c>
      <c r="AE25">
        <v>0.55784914799999996</v>
      </c>
      <c r="AF25">
        <v>0.53188025999999999</v>
      </c>
      <c r="AG25">
        <v>0.47704170400000001</v>
      </c>
      <c r="AH25">
        <v>0.41626781200000001</v>
      </c>
      <c r="AI25">
        <v>0.42459316800000002</v>
      </c>
    </row>
    <row r="26" spans="1:35" x14ac:dyDescent="0.35">
      <c r="A26" t="s">
        <v>77</v>
      </c>
      <c r="B26" t="s">
        <v>78</v>
      </c>
      <c r="C26" t="s">
        <v>388</v>
      </c>
      <c r="D26" t="s">
        <v>388</v>
      </c>
      <c r="E26" t="s">
        <v>367</v>
      </c>
      <c r="F26" t="s">
        <v>378</v>
      </c>
      <c r="G26" t="s">
        <v>378</v>
      </c>
      <c r="H26" t="s">
        <v>378</v>
      </c>
      <c r="I26" t="s">
        <v>378</v>
      </c>
      <c r="J26" t="s">
        <v>378</v>
      </c>
      <c r="K26" t="s">
        <v>378</v>
      </c>
      <c r="L26" t="s">
        <v>378</v>
      </c>
      <c r="M26" t="s">
        <v>378</v>
      </c>
      <c r="N26" t="s">
        <v>378</v>
      </c>
      <c r="O26" t="s">
        <v>378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</row>
    <row r="27" spans="1:35" x14ac:dyDescent="0.35">
      <c r="A27" t="s">
        <v>80</v>
      </c>
      <c r="B27" t="s">
        <v>81</v>
      </c>
      <c r="C27" t="s">
        <v>373</v>
      </c>
      <c r="D27" t="s">
        <v>26</v>
      </c>
      <c r="E27" t="s">
        <v>369</v>
      </c>
      <c r="F27">
        <v>127.03</v>
      </c>
      <c r="G27">
        <v>129.57</v>
      </c>
      <c r="H27">
        <v>132.16</v>
      </c>
      <c r="I27">
        <v>134.80000000000001</v>
      </c>
      <c r="J27">
        <v>137.5</v>
      </c>
      <c r="K27">
        <v>140.25</v>
      </c>
      <c r="L27">
        <v>143.05000000000001</v>
      </c>
      <c r="M27">
        <v>145.91</v>
      </c>
      <c r="N27">
        <v>148.83000000000001</v>
      </c>
      <c r="O27">
        <v>151.81</v>
      </c>
      <c r="P27">
        <v>3677.739771</v>
      </c>
      <c r="Q27">
        <v>3954.5115540000002</v>
      </c>
      <c r="R27">
        <v>3993.519358</v>
      </c>
      <c r="S27">
        <v>4495.9918870000001</v>
      </c>
      <c r="T27">
        <v>4971.1279679999998</v>
      </c>
      <c r="U27">
        <v>4565.4648989999996</v>
      </c>
      <c r="V27">
        <v>4747.3394250000001</v>
      </c>
      <c r="W27">
        <v>5031.6060260000004</v>
      </c>
      <c r="X27">
        <v>5580.8997490000002</v>
      </c>
      <c r="Y27">
        <v>5692.5177439999998</v>
      </c>
      <c r="Z27">
        <v>14.71095908</v>
      </c>
      <c r="AA27">
        <v>15.818046219999999</v>
      </c>
      <c r="AB27">
        <v>15.974077429999999</v>
      </c>
      <c r="AC27">
        <v>17.983967549999999</v>
      </c>
      <c r="AD27">
        <v>19.884511870000001</v>
      </c>
      <c r="AE27">
        <v>18.261859600000001</v>
      </c>
      <c r="AF27">
        <v>18.989357699999999</v>
      </c>
      <c r="AG27">
        <v>20.126424100000001</v>
      </c>
      <c r="AH27">
        <v>22.323599000000002</v>
      </c>
      <c r="AI27">
        <v>22.77007098</v>
      </c>
    </row>
    <row r="28" spans="1:35" x14ac:dyDescent="0.35">
      <c r="A28" t="s">
        <v>85</v>
      </c>
      <c r="B28" t="s">
        <v>86</v>
      </c>
      <c r="C28" t="s">
        <v>373</v>
      </c>
      <c r="D28" t="s">
        <v>26</v>
      </c>
      <c r="E28" t="s">
        <v>369</v>
      </c>
      <c r="F28">
        <v>8.85</v>
      </c>
      <c r="G28">
        <v>9.0269999999999992</v>
      </c>
      <c r="H28">
        <v>9.2075399999999998</v>
      </c>
      <c r="I28">
        <v>9.3916907999999992</v>
      </c>
      <c r="J28">
        <v>9.5795246160000005</v>
      </c>
      <c r="K28">
        <v>9.771115108</v>
      </c>
      <c r="L28">
        <v>9.9665374100000008</v>
      </c>
      <c r="M28">
        <v>10.16586816</v>
      </c>
      <c r="N28">
        <v>10.36918552</v>
      </c>
      <c r="O28">
        <v>10.57656923</v>
      </c>
      <c r="P28">
        <v>785.36212599999999</v>
      </c>
      <c r="Q28">
        <v>904.09084399999995</v>
      </c>
      <c r="R28">
        <v>880.04444999999998</v>
      </c>
      <c r="S28">
        <v>531.25558599999999</v>
      </c>
      <c r="T28">
        <v>552.48739</v>
      </c>
      <c r="U28">
        <v>506.11231400000003</v>
      </c>
      <c r="V28">
        <v>568.23401899999999</v>
      </c>
      <c r="W28">
        <v>619.04709500000001</v>
      </c>
      <c r="X28">
        <v>698.195334</v>
      </c>
      <c r="Y28">
        <v>712.15924070000005</v>
      </c>
      <c r="Z28">
        <v>3.141448504</v>
      </c>
      <c r="AA28">
        <v>3.6163633759999998</v>
      </c>
      <c r="AB28">
        <v>3.5201777999999999</v>
      </c>
      <c r="AC28">
        <v>2.125022344</v>
      </c>
      <c r="AD28">
        <v>2.2099495600000001</v>
      </c>
      <c r="AE28">
        <v>2.024449256</v>
      </c>
      <c r="AF28">
        <v>2.2729360760000001</v>
      </c>
      <c r="AG28">
        <v>2.47618838</v>
      </c>
      <c r="AH28">
        <v>2.792781336</v>
      </c>
      <c r="AI28">
        <v>2.8486369630000001</v>
      </c>
    </row>
    <row r="29" spans="1:35" x14ac:dyDescent="0.35">
      <c r="A29" t="s">
        <v>389</v>
      </c>
      <c r="B29" t="s">
        <v>390</v>
      </c>
      <c r="C29" t="s">
        <v>373</v>
      </c>
      <c r="D29" t="s">
        <v>26</v>
      </c>
      <c r="E29" t="s">
        <v>369</v>
      </c>
      <c r="F29" t="s">
        <v>378</v>
      </c>
      <c r="G29" t="s">
        <v>378</v>
      </c>
      <c r="H29" t="s">
        <v>378</v>
      </c>
      <c r="I29" t="s">
        <v>378</v>
      </c>
      <c r="J29" t="s">
        <v>378</v>
      </c>
      <c r="K29" t="s">
        <v>378</v>
      </c>
      <c r="L29" t="s">
        <v>378</v>
      </c>
      <c r="M29" t="s">
        <v>378</v>
      </c>
      <c r="N29" t="s">
        <v>378</v>
      </c>
      <c r="O29" t="s">
        <v>378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</row>
    <row r="30" spans="1:35" x14ac:dyDescent="0.35">
      <c r="A30" t="s">
        <v>87</v>
      </c>
      <c r="B30" t="s">
        <v>88</v>
      </c>
      <c r="C30" t="s">
        <v>374</v>
      </c>
      <c r="D30" t="s">
        <v>375</v>
      </c>
      <c r="E30" t="s">
        <v>374</v>
      </c>
      <c r="F30">
        <v>1019.23</v>
      </c>
      <c r="G30">
        <v>1159.82</v>
      </c>
      <c r="H30">
        <v>1223</v>
      </c>
      <c r="I30">
        <v>1289.52</v>
      </c>
      <c r="J30">
        <v>1238.53</v>
      </c>
      <c r="K30">
        <v>1188.28</v>
      </c>
      <c r="L30">
        <v>1205.8499999999999</v>
      </c>
      <c r="M30">
        <v>1357.73</v>
      </c>
      <c r="N30">
        <v>1363.13</v>
      </c>
      <c r="O30">
        <v>1390.3925999999999</v>
      </c>
      <c r="P30">
        <v>7902.0805190000001</v>
      </c>
      <c r="Q30">
        <v>9260.7007909999993</v>
      </c>
      <c r="R30">
        <v>8827.8177360000009</v>
      </c>
      <c r="S30">
        <v>9414.59123</v>
      </c>
      <c r="T30">
        <v>9722.7563210000008</v>
      </c>
      <c r="U30">
        <v>8875.9312279999995</v>
      </c>
      <c r="V30">
        <v>9997.2484330000007</v>
      </c>
      <c r="W30">
        <v>10760.56064</v>
      </c>
      <c r="X30">
        <v>10863.91554</v>
      </c>
      <c r="Y30">
        <v>11081.19385</v>
      </c>
      <c r="Z30">
        <v>78.625701160000006</v>
      </c>
      <c r="AA30">
        <v>92.143972869999999</v>
      </c>
      <c r="AB30">
        <v>87.836786470000007</v>
      </c>
      <c r="AC30">
        <v>93.675182739999997</v>
      </c>
      <c r="AD30">
        <v>96.741425390000003</v>
      </c>
      <c r="AE30">
        <v>88.315515719999993</v>
      </c>
      <c r="AF30">
        <v>99.472621910000001</v>
      </c>
      <c r="AG30">
        <v>107.0675784</v>
      </c>
      <c r="AH30">
        <v>108.0959596</v>
      </c>
      <c r="AI30">
        <v>110.2578788</v>
      </c>
    </row>
    <row r="31" spans="1:35" x14ac:dyDescent="0.35">
      <c r="A31" t="s">
        <v>93</v>
      </c>
      <c r="B31" t="s">
        <v>94</v>
      </c>
      <c r="C31" t="s">
        <v>374</v>
      </c>
      <c r="D31" t="s">
        <v>375</v>
      </c>
      <c r="E31" t="s">
        <v>374</v>
      </c>
      <c r="F31">
        <v>0</v>
      </c>
      <c r="G31">
        <v>0</v>
      </c>
      <c r="H31">
        <v>0</v>
      </c>
      <c r="I31">
        <v>0</v>
      </c>
      <c r="J31">
        <v>3002.2</v>
      </c>
      <c r="K31">
        <v>2278.5300000000002</v>
      </c>
      <c r="L31">
        <v>1844.27</v>
      </c>
      <c r="M31">
        <v>1971.16</v>
      </c>
      <c r="N31">
        <v>2010.5832</v>
      </c>
      <c r="O31">
        <v>2050.794864</v>
      </c>
      <c r="P31">
        <v>18124.0684</v>
      </c>
      <c r="Q31">
        <v>20402.804039999999</v>
      </c>
      <c r="R31">
        <v>20707.838530000001</v>
      </c>
      <c r="S31">
        <v>20606.441139999999</v>
      </c>
      <c r="T31">
        <v>20759.013599999998</v>
      </c>
      <c r="U31">
        <v>17551.455569999998</v>
      </c>
      <c r="V31">
        <v>18684.586309999999</v>
      </c>
      <c r="W31">
        <v>19916.800810000001</v>
      </c>
      <c r="X31">
        <v>20721.30111</v>
      </c>
      <c r="Y31">
        <v>21135.727129999999</v>
      </c>
      <c r="Z31">
        <v>180.33448060000001</v>
      </c>
      <c r="AA31">
        <v>203.00790019999999</v>
      </c>
      <c r="AB31">
        <v>206.04299330000001</v>
      </c>
      <c r="AC31">
        <v>205.0340894</v>
      </c>
      <c r="AD31">
        <v>206.55218529999999</v>
      </c>
      <c r="AE31">
        <v>174.63698289999999</v>
      </c>
      <c r="AF31">
        <v>185.9116338</v>
      </c>
      <c r="AG31">
        <v>198.17216809999999</v>
      </c>
      <c r="AH31">
        <v>206.17694599999999</v>
      </c>
      <c r="AI31">
        <v>210.30048489999999</v>
      </c>
    </row>
    <row r="32" spans="1:35" x14ac:dyDescent="0.35">
      <c r="A32" t="s">
        <v>391</v>
      </c>
      <c r="B32" t="s">
        <v>392</v>
      </c>
      <c r="C32" t="s">
        <v>385</v>
      </c>
      <c r="D32" t="s">
        <v>26</v>
      </c>
      <c r="E32" t="s">
        <v>369</v>
      </c>
      <c r="F32" t="s">
        <v>378</v>
      </c>
      <c r="G32" t="s">
        <v>378</v>
      </c>
      <c r="H32" t="s">
        <v>378</v>
      </c>
      <c r="I32" t="s">
        <v>378</v>
      </c>
      <c r="J32" t="s">
        <v>378</v>
      </c>
      <c r="K32" t="s">
        <v>378</v>
      </c>
      <c r="L32" t="s">
        <v>378</v>
      </c>
      <c r="M32" t="s">
        <v>378</v>
      </c>
      <c r="N32" t="s">
        <v>378</v>
      </c>
      <c r="O32" t="s">
        <v>378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</row>
    <row r="33" spans="1:35" x14ac:dyDescent="0.35">
      <c r="A33" t="s">
        <v>95</v>
      </c>
      <c r="B33" t="s">
        <v>96</v>
      </c>
      <c r="C33" t="s">
        <v>373</v>
      </c>
      <c r="D33" t="s">
        <v>26</v>
      </c>
      <c r="E33" t="s">
        <v>369</v>
      </c>
      <c r="F33">
        <v>61.01</v>
      </c>
      <c r="G33">
        <v>118.53</v>
      </c>
      <c r="H33">
        <v>110.43</v>
      </c>
      <c r="I33">
        <v>112.6386</v>
      </c>
      <c r="J33">
        <v>114.891372</v>
      </c>
      <c r="K33">
        <v>117.18919940000001</v>
      </c>
      <c r="L33">
        <v>119.53298340000001</v>
      </c>
      <c r="M33">
        <v>121.92364310000001</v>
      </c>
      <c r="N33">
        <v>124.362116</v>
      </c>
      <c r="O33">
        <v>126.84935830000001</v>
      </c>
      <c r="P33">
        <v>535.625495</v>
      </c>
      <c r="Q33">
        <v>561.70594200000005</v>
      </c>
      <c r="R33">
        <v>672.15232200000003</v>
      </c>
      <c r="S33">
        <v>812.49690199999998</v>
      </c>
      <c r="T33">
        <v>861.78623300000004</v>
      </c>
      <c r="U33">
        <v>790.11681099999998</v>
      </c>
      <c r="V33">
        <v>853.72123899999997</v>
      </c>
      <c r="W33">
        <v>963.11633400000005</v>
      </c>
      <c r="X33">
        <v>1383.8257189999999</v>
      </c>
      <c r="Y33">
        <v>1411.5022329999999</v>
      </c>
      <c r="Z33">
        <v>2.14250198</v>
      </c>
      <c r="AA33">
        <v>2.2468237680000001</v>
      </c>
      <c r="AB33">
        <v>2.6886092879999999</v>
      </c>
      <c r="AC33">
        <v>3.2499876080000001</v>
      </c>
      <c r="AD33">
        <v>3.4471449320000001</v>
      </c>
      <c r="AE33">
        <v>3.1604672439999999</v>
      </c>
      <c r="AF33">
        <v>3.4148849559999999</v>
      </c>
      <c r="AG33">
        <v>3.8524653359999999</v>
      </c>
      <c r="AH33">
        <v>5.5353028760000003</v>
      </c>
      <c r="AI33">
        <v>5.6460089340000001</v>
      </c>
    </row>
    <row r="34" spans="1:35" x14ac:dyDescent="0.35">
      <c r="A34" t="s">
        <v>393</v>
      </c>
      <c r="B34" t="s">
        <v>394</v>
      </c>
      <c r="C34" t="s">
        <v>371</v>
      </c>
      <c r="D34" t="s">
        <v>371</v>
      </c>
      <c r="E34" t="s">
        <v>372</v>
      </c>
      <c r="F34">
        <v>3.66</v>
      </c>
      <c r="G34">
        <v>4.3099999999999996</v>
      </c>
      <c r="H34">
        <v>4.99</v>
      </c>
      <c r="I34">
        <v>5.22</v>
      </c>
      <c r="J34">
        <v>5.3243999999999998</v>
      </c>
      <c r="K34">
        <v>5.4308880000000004</v>
      </c>
      <c r="L34">
        <v>5.5395057599999999</v>
      </c>
      <c r="M34">
        <v>5.6502958750000003</v>
      </c>
      <c r="N34">
        <v>5.7633017930000001</v>
      </c>
      <c r="O34">
        <v>5.8785678289999996</v>
      </c>
      <c r="P34">
        <v>7.5182630000000001</v>
      </c>
      <c r="Q34">
        <v>8.0778230000000004</v>
      </c>
      <c r="R34">
        <v>9.6271520000000006</v>
      </c>
      <c r="S34">
        <v>9.5212540000000008</v>
      </c>
      <c r="T34">
        <v>10.405976000000001</v>
      </c>
      <c r="U34">
        <v>8.6384709999999991</v>
      </c>
      <c r="V34">
        <v>8.2144220000000008</v>
      </c>
      <c r="W34">
        <v>10.096174</v>
      </c>
      <c r="X34">
        <v>9.6990370000000006</v>
      </c>
      <c r="Y34">
        <v>9.8930177399999994</v>
      </c>
      <c r="Z34">
        <v>2.7065747000000001E-2</v>
      </c>
      <c r="AA34">
        <v>2.9080162999999999E-2</v>
      </c>
      <c r="AB34">
        <v>3.4657747000000003E-2</v>
      </c>
      <c r="AC34">
        <v>3.4276514000000001E-2</v>
      </c>
      <c r="AD34">
        <v>3.7461514000000001E-2</v>
      </c>
      <c r="AE34">
        <v>3.1098496E-2</v>
      </c>
      <c r="AF34">
        <v>2.9571918999999999E-2</v>
      </c>
      <c r="AG34">
        <v>3.6346226000000002E-2</v>
      </c>
      <c r="AH34">
        <v>3.4916533E-2</v>
      </c>
      <c r="AI34">
        <v>3.5614864000000003E-2</v>
      </c>
    </row>
    <row r="35" spans="1:35" x14ac:dyDescent="0.35">
      <c r="A35" t="s">
        <v>97</v>
      </c>
      <c r="B35" t="s">
        <v>98</v>
      </c>
      <c r="C35" t="s">
        <v>377</v>
      </c>
      <c r="D35" t="s">
        <v>375</v>
      </c>
      <c r="E35" t="s">
        <v>84</v>
      </c>
      <c r="F35">
        <v>878.21</v>
      </c>
      <c r="G35">
        <v>944.62</v>
      </c>
      <c r="H35">
        <v>913.59</v>
      </c>
      <c r="I35">
        <v>480.98</v>
      </c>
      <c r="J35">
        <v>286.16000000000003</v>
      </c>
      <c r="K35">
        <v>308.70999999999998</v>
      </c>
      <c r="L35">
        <v>306.58</v>
      </c>
      <c r="M35">
        <v>270.69</v>
      </c>
      <c r="N35">
        <v>276.77999999999997</v>
      </c>
      <c r="O35">
        <v>282.31560000000002</v>
      </c>
      <c r="P35">
        <v>2454.9513780000002</v>
      </c>
      <c r="Q35">
        <v>2467.4972889999999</v>
      </c>
      <c r="R35">
        <v>2513.884986</v>
      </c>
      <c r="S35">
        <v>2508.9143490000001</v>
      </c>
      <c r="T35">
        <v>2592.010409</v>
      </c>
      <c r="U35">
        <v>2715.0681479999998</v>
      </c>
      <c r="V35">
        <v>2932.6702</v>
      </c>
      <c r="W35">
        <v>2916.7431029999998</v>
      </c>
      <c r="X35">
        <v>2754.3129669999998</v>
      </c>
      <c r="Y35">
        <v>2809.399226</v>
      </c>
      <c r="Z35">
        <v>24.42676621</v>
      </c>
      <c r="AA35">
        <v>24.551598030000001</v>
      </c>
      <c r="AB35">
        <v>25.013155609999998</v>
      </c>
      <c r="AC35">
        <v>24.96369777</v>
      </c>
      <c r="AD35">
        <v>25.790503569999998</v>
      </c>
      <c r="AE35">
        <v>27.01492807</v>
      </c>
      <c r="AF35">
        <v>29.18006849</v>
      </c>
      <c r="AG35">
        <v>29.02159387</v>
      </c>
      <c r="AH35">
        <v>27.405414019999998</v>
      </c>
      <c r="AI35">
        <v>27.953522299999999</v>
      </c>
    </row>
    <row r="36" spans="1:35" x14ac:dyDescent="0.35">
      <c r="A36" t="s">
        <v>395</v>
      </c>
      <c r="B36" t="s">
        <v>106</v>
      </c>
      <c r="C36" t="s">
        <v>379</v>
      </c>
      <c r="D36" t="s">
        <v>26</v>
      </c>
      <c r="E36" t="s">
        <v>369</v>
      </c>
      <c r="F36" t="s">
        <v>378</v>
      </c>
      <c r="G36" t="s">
        <v>378</v>
      </c>
      <c r="H36" t="s">
        <v>378</v>
      </c>
      <c r="I36" t="s">
        <v>378</v>
      </c>
      <c r="J36" t="s">
        <v>378</v>
      </c>
      <c r="K36" t="s">
        <v>378</v>
      </c>
      <c r="L36" t="s">
        <v>378</v>
      </c>
      <c r="M36" t="s">
        <v>378</v>
      </c>
      <c r="N36" t="s">
        <v>378</v>
      </c>
      <c r="O36" t="s">
        <v>378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</row>
    <row r="37" spans="1:35" x14ac:dyDescent="0.35">
      <c r="A37" t="s">
        <v>101</v>
      </c>
      <c r="B37" t="s">
        <v>102</v>
      </c>
      <c r="C37" t="s">
        <v>376</v>
      </c>
      <c r="D37" t="s">
        <v>376</v>
      </c>
      <c r="E37" t="s">
        <v>367</v>
      </c>
      <c r="F37">
        <v>299.48</v>
      </c>
      <c r="G37">
        <v>297.04000000000002</v>
      </c>
      <c r="H37">
        <v>246.94</v>
      </c>
      <c r="I37">
        <v>289.27</v>
      </c>
      <c r="J37">
        <v>230.1</v>
      </c>
      <c r="K37">
        <v>199.71</v>
      </c>
      <c r="L37">
        <v>204.45</v>
      </c>
      <c r="M37">
        <v>181.31</v>
      </c>
      <c r="N37">
        <v>184.93620000000001</v>
      </c>
      <c r="O37">
        <v>188.63492400000001</v>
      </c>
      <c r="P37">
        <v>530.29955199999995</v>
      </c>
      <c r="Q37">
        <v>592.19696799999997</v>
      </c>
      <c r="R37">
        <v>501.35321599999997</v>
      </c>
      <c r="S37">
        <v>487.81188500000002</v>
      </c>
      <c r="T37">
        <v>426.41222399999998</v>
      </c>
      <c r="U37">
        <v>368.210171</v>
      </c>
      <c r="V37">
        <v>446.55344400000001</v>
      </c>
      <c r="W37">
        <v>457.40790800000002</v>
      </c>
      <c r="X37">
        <v>505.44853000000001</v>
      </c>
      <c r="Y37">
        <v>515.55750060000003</v>
      </c>
      <c r="Z37">
        <v>3.3674021550000002</v>
      </c>
      <c r="AA37">
        <v>3.7604507470000001</v>
      </c>
      <c r="AB37">
        <v>3.1835929219999999</v>
      </c>
      <c r="AC37">
        <v>3.09760547</v>
      </c>
      <c r="AD37">
        <v>2.7077176220000001</v>
      </c>
      <c r="AE37">
        <v>2.3381345859999998</v>
      </c>
      <c r="AF37">
        <v>2.835614369</v>
      </c>
      <c r="AG37">
        <v>2.904540216</v>
      </c>
      <c r="AH37">
        <v>3.2095981660000001</v>
      </c>
      <c r="AI37">
        <v>3.273790129</v>
      </c>
    </row>
    <row r="38" spans="1:35" x14ac:dyDescent="0.35">
      <c r="A38" t="s">
        <v>263</v>
      </c>
      <c r="B38" t="s">
        <v>396</v>
      </c>
      <c r="C38" t="s">
        <v>397</v>
      </c>
      <c r="D38" t="s">
        <v>397</v>
      </c>
      <c r="E38" t="s">
        <v>367</v>
      </c>
      <c r="F38">
        <v>10295.31</v>
      </c>
      <c r="G38">
        <v>12299.11</v>
      </c>
      <c r="H38">
        <v>11671.85</v>
      </c>
      <c r="I38">
        <v>11789.71</v>
      </c>
      <c r="J38">
        <v>11712.68</v>
      </c>
      <c r="K38">
        <v>12266.43</v>
      </c>
      <c r="L38">
        <v>12242.91</v>
      </c>
      <c r="M38">
        <v>4395.32</v>
      </c>
      <c r="N38">
        <v>4483.2263999999996</v>
      </c>
      <c r="O38">
        <v>4572.8909279999998</v>
      </c>
      <c r="P38">
        <v>24528.98272</v>
      </c>
      <c r="Q38">
        <v>27686.20232</v>
      </c>
      <c r="R38">
        <v>27948.79305</v>
      </c>
      <c r="S38">
        <v>28773.636640000001</v>
      </c>
      <c r="T38">
        <v>30527.63121</v>
      </c>
      <c r="U38">
        <v>29372.744289999999</v>
      </c>
      <c r="V38">
        <v>27887.597020000001</v>
      </c>
      <c r="W38">
        <v>30054.458620000001</v>
      </c>
      <c r="X38">
        <v>31374.008170000001</v>
      </c>
      <c r="Y38">
        <v>32001.48834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</row>
    <row r="39" spans="1:35" x14ac:dyDescent="0.35">
      <c r="A39" t="s">
        <v>107</v>
      </c>
      <c r="B39" t="s">
        <v>108</v>
      </c>
      <c r="C39" t="s">
        <v>373</v>
      </c>
      <c r="D39" t="s">
        <v>26</v>
      </c>
      <c r="E39" t="s">
        <v>369</v>
      </c>
      <c r="F39">
        <v>200.43</v>
      </c>
      <c r="G39">
        <v>350.28</v>
      </c>
      <c r="H39">
        <v>500.76</v>
      </c>
      <c r="I39">
        <v>325.58999999999997</v>
      </c>
      <c r="J39">
        <v>633.80999999999995</v>
      </c>
      <c r="K39">
        <v>348.21</v>
      </c>
      <c r="L39">
        <v>428.6</v>
      </c>
      <c r="M39">
        <v>850.46</v>
      </c>
      <c r="N39">
        <v>129.43</v>
      </c>
      <c r="O39">
        <v>132.01859999999999</v>
      </c>
      <c r="P39">
        <v>4621.1919710000002</v>
      </c>
      <c r="Q39">
        <v>5404.9451040000004</v>
      </c>
      <c r="R39">
        <v>5990.505682</v>
      </c>
      <c r="S39">
        <v>6311.0954599999995</v>
      </c>
      <c r="T39">
        <v>6665.6126359999998</v>
      </c>
      <c r="U39">
        <v>6965.6638819999998</v>
      </c>
      <c r="V39">
        <v>7772.4226170000002</v>
      </c>
      <c r="W39">
        <v>7488.2311689999997</v>
      </c>
      <c r="X39">
        <v>9034.0133659999992</v>
      </c>
      <c r="Y39">
        <v>9214.6936330000008</v>
      </c>
      <c r="Z39">
        <v>18.48476788</v>
      </c>
      <c r="AA39">
        <v>21.619780420000001</v>
      </c>
      <c r="AB39">
        <v>23.962022730000001</v>
      </c>
      <c r="AC39">
        <v>25.244381839999999</v>
      </c>
      <c r="AD39">
        <v>26.662450539999998</v>
      </c>
      <c r="AE39">
        <v>27.862655530000001</v>
      </c>
      <c r="AF39">
        <v>31.089690470000001</v>
      </c>
      <c r="AG39">
        <v>29.952924679999999</v>
      </c>
      <c r="AH39">
        <v>36.136053459999999</v>
      </c>
      <c r="AI39">
        <v>36.858774529999998</v>
      </c>
    </row>
    <row r="40" spans="1:35" x14ac:dyDescent="0.35">
      <c r="A40" t="s">
        <v>398</v>
      </c>
      <c r="B40" t="s">
        <v>399</v>
      </c>
      <c r="C40" t="s">
        <v>385</v>
      </c>
      <c r="D40" t="s">
        <v>26</v>
      </c>
      <c r="E40" t="s">
        <v>369</v>
      </c>
      <c r="F40" t="s">
        <v>378</v>
      </c>
      <c r="G40" t="s">
        <v>378</v>
      </c>
      <c r="H40" t="s">
        <v>378</v>
      </c>
      <c r="I40" t="s">
        <v>378</v>
      </c>
      <c r="J40" t="s">
        <v>378</v>
      </c>
      <c r="K40" t="s">
        <v>378</v>
      </c>
      <c r="L40" t="s">
        <v>378</v>
      </c>
      <c r="M40" t="s">
        <v>378</v>
      </c>
      <c r="N40" t="s">
        <v>378</v>
      </c>
      <c r="O40" t="s">
        <v>378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</row>
    <row r="41" spans="1:35" x14ac:dyDescent="0.35">
      <c r="A41" t="s">
        <v>115</v>
      </c>
      <c r="B41" t="s">
        <v>116</v>
      </c>
      <c r="C41" t="s">
        <v>374</v>
      </c>
      <c r="D41" t="s">
        <v>375</v>
      </c>
      <c r="E41" t="s">
        <v>374</v>
      </c>
      <c r="F41">
        <v>407.8</v>
      </c>
      <c r="G41">
        <v>325.68</v>
      </c>
      <c r="H41">
        <v>394</v>
      </c>
      <c r="I41">
        <v>408</v>
      </c>
      <c r="J41">
        <v>581</v>
      </c>
      <c r="K41">
        <v>687.69</v>
      </c>
      <c r="L41">
        <v>430.95</v>
      </c>
      <c r="M41">
        <v>439.56900000000002</v>
      </c>
      <c r="N41">
        <v>448.36038000000002</v>
      </c>
      <c r="O41">
        <v>457.32758760000002</v>
      </c>
      <c r="P41">
        <v>6769.9059999999999</v>
      </c>
      <c r="Q41">
        <v>7611.4449999999997</v>
      </c>
      <c r="R41">
        <v>7598.8019999999997</v>
      </c>
      <c r="S41">
        <v>8342.2459999999992</v>
      </c>
      <c r="T41">
        <v>9284.0619999999999</v>
      </c>
      <c r="U41">
        <v>9387.7579999999998</v>
      </c>
      <c r="V41">
        <v>9513.0859999999993</v>
      </c>
      <c r="W41">
        <v>9730.0310000000009</v>
      </c>
      <c r="X41">
        <v>10020.207</v>
      </c>
      <c r="Y41">
        <v>10220.611140000001</v>
      </c>
      <c r="Z41">
        <v>67.360564699999998</v>
      </c>
      <c r="AA41">
        <v>75.733877750000005</v>
      </c>
      <c r="AB41">
        <v>75.608079900000007</v>
      </c>
      <c r="AC41">
        <v>83.005347700000002</v>
      </c>
      <c r="AD41">
        <v>92.376416899999995</v>
      </c>
      <c r="AE41">
        <v>93.408192099999994</v>
      </c>
      <c r="AF41">
        <v>94.655205699999996</v>
      </c>
      <c r="AG41">
        <v>96.813808449999996</v>
      </c>
      <c r="AH41">
        <v>99.701059650000005</v>
      </c>
      <c r="AI41">
        <v>101.6950808</v>
      </c>
    </row>
    <row r="42" spans="1:35" x14ac:dyDescent="0.35">
      <c r="A42" t="s">
        <v>117</v>
      </c>
      <c r="B42" t="s">
        <v>118</v>
      </c>
      <c r="C42" t="s">
        <v>368</v>
      </c>
      <c r="D42" t="s">
        <v>368</v>
      </c>
      <c r="E42" t="s">
        <v>369</v>
      </c>
      <c r="F42">
        <v>1601.41</v>
      </c>
      <c r="G42">
        <v>1626.88</v>
      </c>
      <c r="H42">
        <v>2087.17</v>
      </c>
      <c r="I42">
        <v>2385.48</v>
      </c>
      <c r="J42">
        <v>2297.39</v>
      </c>
      <c r="K42">
        <v>2225.2600000000002</v>
      </c>
      <c r="L42">
        <v>1724.92</v>
      </c>
      <c r="M42">
        <v>1178.1199999999999</v>
      </c>
      <c r="N42">
        <v>1201.6823999999999</v>
      </c>
      <c r="O42">
        <v>1225.716048</v>
      </c>
      <c r="P42">
        <v>28632.378939999999</v>
      </c>
      <c r="Q42">
        <v>32052.051930000001</v>
      </c>
      <c r="R42">
        <v>31172.916379999999</v>
      </c>
      <c r="S42">
        <v>30529.560099999999</v>
      </c>
      <c r="T42">
        <v>34120.723819999999</v>
      </c>
      <c r="U42">
        <v>36204.673920000001</v>
      </c>
      <c r="V42">
        <v>31806.997719999999</v>
      </c>
      <c r="W42">
        <v>22411.845850000002</v>
      </c>
      <c r="X42">
        <v>28034.561720000002</v>
      </c>
      <c r="Y42">
        <v>28595.252960000002</v>
      </c>
      <c r="Z42">
        <v>181.81560630000001</v>
      </c>
      <c r="AA42">
        <v>203.53052980000001</v>
      </c>
      <c r="AB42">
        <v>197.94801899999999</v>
      </c>
      <c r="AC42">
        <v>193.8627066</v>
      </c>
      <c r="AD42">
        <v>216.66659630000001</v>
      </c>
      <c r="AE42">
        <v>229.8996794</v>
      </c>
      <c r="AF42">
        <v>201.9744355</v>
      </c>
      <c r="AG42">
        <v>142.3152212</v>
      </c>
      <c r="AH42">
        <v>178.0194669</v>
      </c>
      <c r="AI42">
        <v>181.57985629999999</v>
      </c>
    </row>
    <row r="43" spans="1:35" x14ac:dyDescent="0.35">
      <c r="A43" t="s">
        <v>119</v>
      </c>
      <c r="B43" t="s">
        <v>120</v>
      </c>
      <c r="C43" t="s">
        <v>377</v>
      </c>
      <c r="D43" t="s">
        <v>375</v>
      </c>
      <c r="E43" t="s">
        <v>84</v>
      </c>
      <c r="F43">
        <v>36.1</v>
      </c>
      <c r="G43">
        <v>71.8</v>
      </c>
      <c r="H43">
        <v>91.59</v>
      </c>
      <c r="I43">
        <v>95.8</v>
      </c>
      <c r="J43">
        <v>123.8</v>
      </c>
      <c r="K43">
        <v>118.1</v>
      </c>
      <c r="L43">
        <v>88.6</v>
      </c>
      <c r="M43">
        <v>111.7</v>
      </c>
      <c r="N43">
        <v>125.3</v>
      </c>
      <c r="O43">
        <v>127.806</v>
      </c>
      <c r="P43">
        <v>1287.984864</v>
      </c>
      <c r="Q43">
        <v>1486.8355220000001</v>
      </c>
      <c r="R43">
        <v>1393.1685359999999</v>
      </c>
      <c r="S43">
        <v>1234.420028</v>
      </c>
      <c r="T43">
        <v>1325.527703</v>
      </c>
      <c r="U43">
        <v>1296.083885</v>
      </c>
      <c r="V43">
        <v>1360.0943420000001</v>
      </c>
      <c r="W43">
        <v>1256.8869609999999</v>
      </c>
      <c r="X43">
        <v>1270.759763</v>
      </c>
      <c r="Y43">
        <v>1296.1749580000001</v>
      </c>
      <c r="Z43">
        <v>12.8154494</v>
      </c>
      <c r="AA43">
        <v>14.794013440000001</v>
      </c>
      <c r="AB43">
        <v>13.862026930000001</v>
      </c>
      <c r="AC43">
        <v>12.28247928</v>
      </c>
      <c r="AD43">
        <v>13.18900064</v>
      </c>
      <c r="AE43">
        <v>12.89603466</v>
      </c>
      <c r="AF43">
        <v>13.532938700000001</v>
      </c>
      <c r="AG43">
        <v>12.506025259999999</v>
      </c>
      <c r="AH43">
        <v>12.64405964</v>
      </c>
      <c r="AI43">
        <v>12.89694083</v>
      </c>
    </row>
    <row r="44" spans="1:35" x14ac:dyDescent="0.35">
      <c r="A44" t="s">
        <v>400</v>
      </c>
      <c r="B44" t="s">
        <v>122</v>
      </c>
      <c r="C44" t="s">
        <v>373</v>
      </c>
      <c r="D44" t="s">
        <v>26</v>
      </c>
      <c r="E44" t="s">
        <v>369</v>
      </c>
      <c r="F44">
        <v>0</v>
      </c>
      <c r="G44">
        <v>0</v>
      </c>
      <c r="H44">
        <v>0</v>
      </c>
      <c r="I44">
        <v>106.68</v>
      </c>
      <c r="J44">
        <v>120.76</v>
      </c>
      <c r="K44">
        <v>99.28</v>
      </c>
      <c r="L44">
        <v>64.58</v>
      </c>
      <c r="M44">
        <v>81.61</v>
      </c>
      <c r="N44">
        <v>83.242199999999997</v>
      </c>
      <c r="O44">
        <v>84.907043999999999</v>
      </c>
      <c r="P44">
        <v>1198.3260379999999</v>
      </c>
      <c r="Q44">
        <v>1090.3545630000001</v>
      </c>
      <c r="R44">
        <v>1285.6108099999999</v>
      </c>
      <c r="S44">
        <v>1469.6996999999999</v>
      </c>
      <c r="T44">
        <v>1538.3236019999999</v>
      </c>
      <c r="U44">
        <v>1625.013872</v>
      </c>
      <c r="V44">
        <v>1513.40967</v>
      </c>
      <c r="W44">
        <v>1768.2306599999999</v>
      </c>
      <c r="X44">
        <v>1956.8014029999999</v>
      </c>
      <c r="Y44">
        <v>1995.9374310000001</v>
      </c>
      <c r="Z44">
        <v>4.7933041520000002</v>
      </c>
      <c r="AA44">
        <v>4.361418252</v>
      </c>
      <c r="AB44">
        <v>5.1424432400000004</v>
      </c>
      <c r="AC44">
        <v>5.8787988000000002</v>
      </c>
      <c r="AD44">
        <v>6.1532944079999998</v>
      </c>
      <c r="AE44">
        <v>6.5000554880000001</v>
      </c>
      <c r="AF44">
        <v>6.0536386799999997</v>
      </c>
      <c r="AG44">
        <v>7.0729226399999998</v>
      </c>
      <c r="AH44">
        <v>7.8272056120000002</v>
      </c>
      <c r="AI44">
        <v>7.9837497239999999</v>
      </c>
    </row>
    <row r="45" spans="1:35" x14ac:dyDescent="0.35">
      <c r="A45" t="s">
        <v>401</v>
      </c>
      <c r="B45" t="s">
        <v>402</v>
      </c>
      <c r="C45" t="s">
        <v>385</v>
      </c>
      <c r="D45" t="s">
        <v>26</v>
      </c>
      <c r="E45" t="s">
        <v>369</v>
      </c>
      <c r="F45" t="s">
        <v>378</v>
      </c>
      <c r="G45" t="s">
        <v>378</v>
      </c>
      <c r="H45" t="s">
        <v>378</v>
      </c>
      <c r="I45" t="s">
        <v>378</v>
      </c>
      <c r="J45" t="s">
        <v>378</v>
      </c>
      <c r="K45" t="s">
        <v>378</v>
      </c>
      <c r="L45" t="s">
        <v>378</v>
      </c>
      <c r="M45" t="s">
        <v>378</v>
      </c>
      <c r="N45" t="s">
        <v>378</v>
      </c>
      <c r="O45" t="s">
        <v>378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</row>
    <row r="46" spans="1:35" x14ac:dyDescent="0.35">
      <c r="A46" t="s">
        <v>125</v>
      </c>
      <c r="B46" t="s">
        <v>126</v>
      </c>
      <c r="C46" t="s">
        <v>380</v>
      </c>
      <c r="D46" t="s">
        <v>26</v>
      </c>
      <c r="E46" t="s">
        <v>369</v>
      </c>
      <c r="F46">
        <v>73.209999999999994</v>
      </c>
      <c r="G46">
        <v>41.81</v>
      </c>
      <c r="H46">
        <v>53.64</v>
      </c>
      <c r="I46">
        <v>54.712800000000001</v>
      </c>
      <c r="J46">
        <v>28.51</v>
      </c>
      <c r="K46">
        <v>24.97</v>
      </c>
      <c r="L46">
        <v>29.12</v>
      </c>
      <c r="M46">
        <v>26.01</v>
      </c>
      <c r="N46">
        <v>38</v>
      </c>
      <c r="O46">
        <v>38.76</v>
      </c>
      <c r="P46">
        <v>450.80999000000003</v>
      </c>
      <c r="Q46">
        <v>468.52197899999999</v>
      </c>
      <c r="R46">
        <v>498.54027300000001</v>
      </c>
      <c r="S46">
        <v>465.04131799999999</v>
      </c>
      <c r="T46">
        <v>408.47145399999999</v>
      </c>
      <c r="U46">
        <v>379.73401100000001</v>
      </c>
      <c r="V46">
        <v>341.88531799999998</v>
      </c>
      <c r="W46">
        <v>370.93753299999997</v>
      </c>
      <c r="X46">
        <v>404.65493300000003</v>
      </c>
      <c r="Y46">
        <v>412.74803170000001</v>
      </c>
      <c r="Z46">
        <v>1.80323996</v>
      </c>
      <c r="AA46">
        <v>1.8740879159999999</v>
      </c>
      <c r="AB46">
        <v>1.9941610919999999</v>
      </c>
      <c r="AC46">
        <v>1.8601652719999999</v>
      </c>
      <c r="AD46">
        <v>1.633885816</v>
      </c>
      <c r="AE46">
        <v>1.5189360439999999</v>
      </c>
      <c r="AF46">
        <v>1.367541272</v>
      </c>
      <c r="AG46">
        <v>1.4837501319999999</v>
      </c>
      <c r="AH46">
        <v>1.618619732</v>
      </c>
      <c r="AI46">
        <v>1.6509921270000001</v>
      </c>
    </row>
    <row r="47" spans="1:35" x14ac:dyDescent="0.35">
      <c r="A47" t="s">
        <v>127</v>
      </c>
      <c r="B47" t="s">
        <v>128</v>
      </c>
      <c r="C47" t="s">
        <v>385</v>
      </c>
      <c r="D47" t="s">
        <v>26</v>
      </c>
      <c r="E47" t="s">
        <v>369</v>
      </c>
      <c r="F47">
        <v>0</v>
      </c>
      <c r="G47">
        <v>0</v>
      </c>
      <c r="H47">
        <v>553.66999999999996</v>
      </c>
      <c r="I47">
        <v>445.89</v>
      </c>
      <c r="J47">
        <v>570.20000000000005</v>
      </c>
      <c r="K47">
        <v>653.54</v>
      </c>
      <c r="L47">
        <v>943.5</v>
      </c>
      <c r="M47">
        <v>1024.69</v>
      </c>
      <c r="N47">
        <v>1045.1838</v>
      </c>
      <c r="O47">
        <v>1066.0874759999999</v>
      </c>
      <c r="P47">
        <v>11105.03506</v>
      </c>
      <c r="Q47">
        <v>12572.7431</v>
      </c>
      <c r="R47">
        <v>18712.305349999999</v>
      </c>
      <c r="S47">
        <v>19193.681519999998</v>
      </c>
      <c r="T47">
        <v>20863.619449999998</v>
      </c>
      <c r="U47">
        <v>22744.29898</v>
      </c>
      <c r="V47">
        <v>25036.509549999999</v>
      </c>
      <c r="W47">
        <v>25940.633519999999</v>
      </c>
      <c r="X47">
        <v>25045.97451</v>
      </c>
      <c r="Y47">
        <v>25546.894</v>
      </c>
      <c r="Z47">
        <v>44.420140240000002</v>
      </c>
      <c r="AA47">
        <v>50.290972379999999</v>
      </c>
      <c r="AB47">
        <v>74.849221389999997</v>
      </c>
      <c r="AC47">
        <v>76.774726079999994</v>
      </c>
      <c r="AD47">
        <v>83.454477819999994</v>
      </c>
      <c r="AE47">
        <v>90.977195910000006</v>
      </c>
      <c r="AF47">
        <v>100.14603820000001</v>
      </c>
      <c r="AG47">
        <v>103.7625341</v>
      </c>
      <c r="AH47">
        <v>100.18389809999999</v>
      </c>
      <c r="AI47">
        <v>102.18757600000001</v>
      </c>
    </row>
    <row r="48" spans="1:35" x14ac:dyDescent="0.35">
      <c r="A48" t="s">
        <v>403</v>
      </c>
      <c r="B48" t="s">
        <v>404</v>
      </c>
      <c r="C48" t="s">
        <v>374</v>
      </c>
      <c r="D48" t="s">
        <v>375</v>
      </c>
      <c r="E48" t="s">
        <v>374</v>
      </c>
      <c r="F48" t="s">
        <v>378</v>
      </c>
      <c r="G48" t="s">
        <v>378</v>
      </c>
      <c r="H48" t="s">
        <v>378</v>
      </c>
      <c r="I48" t="s">
        <v>378</v>
      </c>
      <c r="J48" t="s">
        <v>378</v>
      </c>
      <c r="K48" t="s">
        <v>378</v>
      </c>
      <c r="L48" t="s">
        <v>378</v>
      </c>
      <c r="M48" t="s">
        <v>378</v>
      </c>
      <c r="N48" t="s">
        <v>378</v>
      </c>
      <c r="O48" t="s">
        <v>378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</row>
    <row r="49" spans="1:35" x14ac:dyDescent="0.35">
      <c r="A49" t="s">
        <v>129</v>
      </c>
      <c r="B49" t="s">
        <v>130</v>
      </c>
      <c r="C49" t="s">
        <v>405</v>
      </c>
      <c r="D49" t="s">
        <v>405</v>
      </c>
      <c r="E49" t="s">
        <v>372</v>
      </c>
      <c r="F49">
        <v>11.56</v>
      </c>
      <c r="G49">
        <v>12.29</v>
      </c>
      <c r="H49">
        <v>13.91</v>
      </c>
      <c r="I49">
        <v>26.01</v>
      </c>
      <c r="J49">
        <v>26.34</v>
      </c>
      <c r="K49">
        <v>26.65</v>
      </c>
      <c r="L49">
        <v>25.4</v>
      </c>
      <c r="M49">
        <v>28.89</v>
      </c>
      <c r="N49">
        <v>29.4678</v>
      </c>
      <c r="O49">
        <v>30.057155999999999</v>
      </c>
      <c r="P49">
        <v>286.62157200000001</v>
      </c>
      <c r="Q49">
        <v>347.90593000000001</v>
      </c>
      <c r="R49">
        <v>384.32923599999998</v>
      </c>
      <c r="S49">
        <v>423.77382299999999</v>
      </c>
      <c r="T49">
        <v>393.352755</v>
      </c>
      <c r="U49">
        <v>368.58840199999997</v>
      </c>
      <c r="V49">
        <v>525.77766599999995</v>
      </c>
      <c r="W49">
        <v>563.81806600000004</v>
      </c>
      <c r="X49">
        <v>594.94427700000006</v>
      </c>
      <c r="Y49">
        <v>606.84316249999995</v>
      </c>
      <c r="Z49">
        <v>1.031837659</v>
      </c>
      <c r="AA49">
        <v>1.252461348</v>
      </c>
      <c r="AB49">
        <v>1.3835852500000001</v>
      </c>
      <c r="AC49">
        <v>1.525585763</v>
      </c>
      <c r="AD49">
        <v>1.416069918</v>
      </c>
      <c r="AE49">
        <v>1.3269182470000001</v>
      </c>
      <c r="AF49">
        <v>1.8927995980000001</v>
      </c>
      <c r="AG49">
        <v>2.0297450380000002</v>
      </c>
      <c r="AH49">
        <v>2.1417993970000002</v>
      </c>
      <c r="AI49">
        <v>2.184635385</v>
      </c>
    </row>
    <row r="50" spans="1:35" x14ac:dyDescent="0.35">
      <c r="A50" t="s">
        <v>406</v>
      </c>
      <c r="B50" t="s">
        <v>407</v>
      </c>
      <c r="C50" t="s">
        <v>374</v>
      </c>
      <c r="D50" t="s">
        <v>375</v>
      </c>
      <c r="E50" t="s">
        <v>374</v>
      </c>
      <c r="F50" t="s">
        <v>378</v>
      </c>
      <c r="G50" t="s">
        <v>378</v>
      </c>
      <c r="H50" t="s">
        <v>378</v>
      </c>
      <c r="I50" t="s">
        <v>378</v>
      </c>
      <c r="J50" t="s">
        <v>378</v>
      </c>
      <c r="K50" t="s">
        <v>378</v>
      </c>
      <c r="L50" t="s">
        <v>378</v>
      </c>
      <c r="M50" t="s">
        <v>378</v>
      </c>
      <c r="N50" t="s">
        <v>378</v>
      </c>
      <c r="O50" t="s">
        <v>378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</row>
    <row r="51" spans="1:35" x14ac:dyDescent="0.35">
      <c r="A51" t="s">
        <v>408</v>
      </c>
      <c r="B51" t="s">
        <v>409</v>
      </c>
      <c r="C51" t="s">
        <v>371</v>
      </c>
      <c r="D51" t="s">
        <v>371</v>
      </c>
      <c r="E51" t="s">
        <v>372</v>
      </c>
      <c r="F51" t="s">
        <v>378</v>
      </c>
      <c r="G51" t="s">
        <v>378</v>
      </c>
      <c r="H51" t="s">
        <v>378</v>
      </c>
      <c r="I51" t="s">
        <v>378</v>
      </c>
      <c r="J51" t="s">
        <v>378</v>
      </c>
      <c r="K51" t="s">
        <v>378</v>
      </c>
      <c r="L51" t="s">
        <v>378</v>
      </c>
      <c r="M51" t="s">
        <v>378</v>
      </c>
      <c r="N51" t="s">
        <v>378</v>
      </c>
      <c r="O51" t="s">
        <v>378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</row>
    <row r="52" spans="1:35" x14ac:dyDescent="0.35">
      <c r="A52" t="s">
        <v>410</v>
      </c>
      <c r="B52" t="s">
        <v>411</v>
      </c>
      <c r="C52" t="s">
        <v>385</v>
      </c>
      <c r="D52" t="s">
        <v>26</v>
      </c>
      <c r="E52" t="s">
        <v>369</v>
      </c>
      <c r="F52" t="s">
        <v>378</v>
      </c>
      <c r="G52" t="s">
        <v>378</v>
      </c>
      <c r="H52" t="s">
        <v>378</v>
      </c>
      <c r="I52" t="s">
        <v>378</v>
      </c>
      <c r="J52" t="s">
        <v>378</v>
      </c>
      <c r="K52" t="s">
        <v>378</v>
      </c>
      <c r="L52" t="s">
        <v>378</v>
      </c>
      <c r="M52" t="s">
        <v>378</v>
      </c>
      <c r="N52" t="s">
        <v>378</v>
      </c>
      <c r="O52" t="s">
        <v>378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</row>
    <row r="53" spans="1:35" x14ac:dyDescent="0.35">
      <c r="A53" t="s">
        <v>412</v>
      </c>
      <c r="B53" t="s">
        <v>413</v>
      </c>
      <c r="C53" t="s">
        <v>373</v>
      </c>
      <c r="D53" t="s">
        <v>26</v>
      </c>
      <c r="E53" t="s">
        <v>369</v>
      </c>
      <c r="F53" t="s">
        <v>378</v>
      </c>
      <c r="G53" t="s">
        <v>378</v>
      </c>
      <c r="H53" t="s">
        <v>378</v>
      </c>
      <c r="I53" t="s">
        <v>378</v>
      </c>
      <c r="J53" t="s">
        <v>378</v>
      </c>
      <c r="K53" t="s">
        <v>378</v>
      </c>
      <c r="L53" t="s">
        <v>378</v>
      </c>
      <c r="M53" t="s">
        <v>378</v>
      </c>
      <c r="N53" t="s">
        <v>378</v>
      </c>
      <c r="O53" t="s">
        <v>378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</row>
    <row r="54" spans="1:35" x14ac:dyDescent="0.35">
      <c r="A54" t="s">
        <v>135</v>
      </c>
      <c r="B54" t="s">
        <v>136</v>
      </c>
      <c r="C54" t="s">
        <v>379</v>
      </c>
      <c r="D54" t="s">
        <v>26</v>
      </c>
      <c r="E54" t="s">
        <v>369</v>
      </c>
      <c r="F54" t="s">
        <v>378</v>
      </c>
      <c r="G54" t="s">
        <v>378</v>
      </c>
      <c r="H54" t="s">
        <v>378</v>
      </c>
      <c r="I54" t="s">
        <v>378</v>
      </c>
      <c r="J54" t="s">
        <v>378</v>
      </c>
      <c r="K54" t="s">
        <v>378</v>
      </c>
      <c r="L54" t="s">
        <v>378</v>
      </c>
      <c r="M54" t="s">
        <v>378</v>
      </c>
      <c r="N54" t="s">
        <v>378</v>
      </c>
      <c r="O54" t="s">
        <v>378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</row>
    <row r="55" spans="1:35" x14ac:dyDescent="0.35">
      <c r="A55" t="s">
        <v>137</v>
      </c>
      <c r="B55" t="s">
        <v>138</v>
      </c>
      <c r="C55" t="s">
        <v>376</v>
      </c>
      <c r="D55" t="s">
        <v>376</v>
      </c>
      <c r="E55" t="s">
        <v>367</v>
      </c>
      <c r="F55">
        <v>26.8</v>
      </c>
      <c r="G55">
        <v>59.02</v>
      </c>
      <c r="H55">
        <v>53.6</v>
      </c>
      <c r="I55">
        <v>80.680000000000007</v>
      </c>
      <c r="J55">
        <v>92.26</v>
      </c>
      <c r="K55">
        <v>58.7</v>
      </c>
      <c r="L55">
        <v>60.57</v>
      </c>
      <c r="M55">
        <v>57.63</v>
      </c>
      <c r="N55">
        <v>60.43</v>
      </c>
      <c r="O55">
        <v>61.638599999999997</v>
      </c>
      <c r="P55">
        <v>1034.663196</v>
      </c>
      <c r="Q55">
        <v>1379.5813310000001</v>
      </c>
      <c r="R55">
        <v>1348.0443330000001</v>
      </c>
      <c r="S55">
        <v>1481.19219</v>
      </c>
      <c r="T55">
        <v>1502.9526470000001</v>
      </c>
      <c r="U55">
        <v>1168.4403359999999</v>
      </c>
      <c r="V55">
        <v>1104.833975</v>
      </c>
      <c r="W55">
        <v>1013.564309</v>
      </c>
      <c r="X55">
        <v>1190.102124</v>
      </c>
      <c r="Y55">
        <v>1213.904166</v>
      </c>
      <c r="Z55">
        <v>6.5701112950000002</v>
      </c>
      <c r="AA55">
        <v>8.7603414520000005</v>
      </c>
      <c r="AB55">
        <v>8.5600815150000003</v>
      </c>
      <c r="AC55">
        <v>9.4055704070000008</v>
      </c>
      <c r="AD55">
        <v>9.5437493080000007</v>
      </c>
      <c r="AE55">
        <v>7.4195961339999998</v>
      </c>
      <c r="AF55">
        <v>7.015695741</v>
      </c>
      <c r="AG55">
        <v>6.4361333619999996</v>
      </c>
      <c r="AH55">
        <v>7.5571484870000001</v>
      </c>
      <c r="AI55">
        <v>7.7082914569999996</v>
      </c>
    </row>
    <row r="56" spans="1:35" x14ac:dyDescent="0.35">
      <c r="A56" t="s">
        <v>141</v>
      </c>
      <c r="B56" t="s">
        <v>142</v>
      </c>
      <c r="C56" t="s">
        <v>379</v>
      </c>
      <c r="D56" t="s">
        <v>26</v>
      </c>
      <c r="E56" t="s">
        <v>369</v>
      </c>
      <c r="F56">
        <v>0</v>
      </c>
      <c r="G56">
        <v>0</v>
      </c>
      <c r="H56">
        <v>186.37</v>
      </c>
      <c r="I56">
        <v>190.09739999999999</v>
      </c>
      <c r="J56">
        <v>95.6</v>
      </c>
      <c r="K56">
        <v>49.42</v>
      </c>
      <c r="L56">
        <v>65.64</v>
      </c>
      <c r="M56">
        <v>76.95</v>
      </c>
      <c r="N56">
        <v>10.48</v>
      </c>
      <c r="O56">
        <v>10.6896</v>
      </c>
      <c r="P56">
        <v>11276.315490000001</v>
      </c>
      <c r="Q56">
        <v>11702.986010000001</v>
      </c>
      <c r="R56">
        <v>11602.154409999999</v>
      </c>
      <c r="S56">
        <v>12942.10137</v>
      </c>
      <c r="T56">
        <v>10720.15684</v>
      </c>
      <c r="U56">
        <v>9957.8685740000001</v>
      </c>
      <c r="V56">
        <v>11539.331410000001</v>
      </c>
      <c r="W56">
        <v>11619.718210000001</v>
      </c>
      <c r="X56">
        <v>11974.211209999999</v>
      </c>
      <c r="Y56">
        <v>12213.69543</v>
      </c>
      <c r="Z56">
        <v>45.105261939999998</v>
      </c>
      <c r="AA56">
        <v>46.811944060000002</v>
      </c>
      <c r="AB56">
        <v>46.408617649999997</v>
      </c>
      <c r="AC56">
        <v>51.768405469999998</v>
      </c>
      <c r="AD56">
        <v>42.880627339999997</v>
      </c>
      <c r="AE56">
        <v>39.831474299999996</v>
      </c>
      <c r="AF56">
        <v>46.157325620000002</v>
      </c>
      <c r="AG56">
        <v>46.478872860000003</v>
      </c>
      <c r="AH56">
        <v>47.896844829999999</v>
      </c>
      <c r="AI56">
        <v>48.854781719999998</v>
      </c>
    </row>
    <row r="57" spans="1:35" x14ac:dyDescent="0.35">
      <c r="A57" t="s">
        <v>414</v>
      </c>
      <c r="B57" t="s">
        <v>415</v>
      </c>
      <c r="C57" t="s">
        <v>416</v>
      </c>
      <c r="D57" t="s">
        <v>416</v>
      </c>
      <c r="E57" t="s">
        <v>372</v>
      </c>
      <c r="F57" t="s">
        <v>378</v>
      </c>
      <c r="G57" t="s">
        <v>378</v>
      </c>
      <c r="H57" t="s">
        <v>378</v>
      </c>
      <c r="I57" t="s">
        <v>378</v>
      </c>
      <c r="J57" t="s">
        <v>378</v>
      </c>
      <c r="K57" t="s">
        <v>378</v>
      </c>
      <c r="L57" t="s">
        <v>378</v>
      </c>
      <c r="M57" t="s">
        <v>378</v>
      </c>
      <c r="N57" t="s">
        <v>378</v>
      </c>
      <c r="O57" t="s">
        <v>378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</row>
    <row r="58" spans="1:35" x14ac:dyDescent="0.35">
      <c r="A58" t="s">
        <v>147</v>
      </c>
      <c r="B58" t="s">
        <v>148</v>
      </c>
      <c r="C58" t="s">
        <v>377</v>
      </c>
      <c r="D58" t="s">
        <v>375</v>
      </c>
      <c r="E58" t="s">
        <v>84</v>
      </c>
      <c r="F58">
        <v>163.1</v>
      </c>
      <c r="G58">
        <v>218</v>
      </c>
      <c r="H58">
        <v>267.76</v>
      </c>
      <c r="I58">
        <v>249.47</v>
      </c>
      <c r="J58">
        <v>324.98</v>
      </c>
      <c r="K58">
        <v>212.85</v>
      </c>
      <c r="L58">
        <v>236.76</v>
      </c>
      <c r="M58">
        <v>312.2</v>
      </c>
      <c r="N58">
        <v>318.44400000000002</v>
      </c>
      <c r="O58">
        <v>324.81288000000001</v>
      </c>
      <c r="P58">
        <v>4569.6633430000002</v>
      </c>
      <c r="Q58">
        <v>5277.648322</v>
      </c>
      <c r="R58">
        <v>5317.8323110000001</v>
      </c>
      <c r="S58">
        <v>5725.979695</v>
      </c>
      <c r="T58">
        <v>6283.450965</v>
      </c>
      <c r="U58">
        <v>6683.4920240000001</v>
      </c>
      <c r="V58">
        <v>6872.8017650000002</v>
      </c>
      <c r="W58">
        <v>7605.9549349999998</v>
      </c>
      <c r="X58">
        <v>7828.0586020000001</v>
      </c>
      <c r="Y58">
        <v>7984.6197739999998</v>
      </c>
      <c r="Z58">
        <v>45.468150260000002</v>
      </c>
      <c r="AA58">
        <v>52.512600800000001</v>
      </c>
      <c r="AB58">
        <v>52.912431490000003</v>
      </c>
      <c r="AC58">
        <v>56.973497969999997</v>
      </c>
      <c r="AD58">
        <v>62.520337099999999</v>
      </c>
      <c r="AE58">
        <v>66.500745640000005</v>
      </c>
      <c r="AF58">
        <v>68.384377560000004</v>
      </c>
      <c r="AG58">
        <v>75.679251600000001</v>
      </c>
      <c r="AH58">
        <v>77.889183090000003</v>
      </c>
      <c r="AI58">
        <v>79.446966750000001</v>
      </c>
    </row>
    <row r="59" spans="1:35" x14ac:dyDescent="0.35">
      <c r="A59" t="s">
        <v>400</v>
      </c>
      <c r="B59" t="s">
        <v>417</v>
      </c>
      <c r="C59" t="s">
        <v>379</v>
      </c>
      <c r="D59" t="s">
        <v>26</v>
      </c>
      <c r="E59" t="s">
        <v>369</v>
      </c>
      <c r="F59">
        <v>0</v>
      </c>
      <c r="G59">
        <v>0</v>
      </c>
      <c r="H59">
        <v>0</v>
      </c>
      <c r="I59">
        <v>106.68</v>
      </c>
      <c r="J59">
        <v>120.76</v>
      </c>
      <c r="K59">
        <v>99.28</v>
      </c>
      <c r="L59">
        <v>64.58</v>
      </c>
      <c r="M59">
        <v>81.61</v>
      </c>
      <c r="N59">
        <v>83.242199999999997</v>
      </c>
      <c r="O59">
        <v>84.907043999999999</v>
      </c>
      <c r="P59">
        <v>1198.3260379999999</v>
      </c>
      <c r="Q59">
        <v>1090.3545630000001</v>
      </c>
      <c r="R59">
        <v>1285.6108099999999</v>
      </c>
      <c r="S59">
        <v>1469.6996999999999</v>
      </c>
      <c r="T59">
        <v>1538.3236019999999</v>
      </c>
      <c r="U59">
        <v>1625.013872</v>
      </c>
      <c r="V59">
        <v>1513.40967</v>
      </c>
      <c r="W59">
        <v>1768.2306599999999</v>
      </c>
      <c r="X59">
        <v>1956.8014029999999</v>
      </c>
      <c r="Y59">
        <v>1995.9374310000001</v>
      </c>
      <c r="Z59">
        <v>4.7933041520000002</v>
      </c>
      <c r="AA59">
        <v>4.361418252</v>
      </c>
      <c r="AB59">
        <v>5.1424432400000004</v>
      </c>
      <c r="AC59">
        <v>5.8787988000000002</v>
      </c>
      <c r="AD59">
        <v>6.1532944079999998</v>
      </c>
      <c r="AE59">
        <v>6.5000554880000001</v>
      </c>
      <c r="AF59">
        <v>6.0536386799999997</v>
      </c>
      <c r="AG59">
        <v>7.0729226399999998</v>
      </c>
      <c r="AH59">
        <v>7.8272056120000002</v>
      </c>
      <c r="AI59">
        <v>7.9837497239999999</v>
      </c>
    </row>
    <row r="60" spans="1:35" x14ac:dyDescent="0.35">
      <c r="A60" t="s">
        <v>149</v>
      </c>
      <c r="B60" t="s">
        <v>150</v>
      </c>
      <c r="C60" t="s">
        <v>379</v>
      </c>
      <c r="D60" t="s">
        <v>26</v>
      </c>
      <c r="E60" t="s">
        <v>369</v>
      </c>
      <c r="F60">
        <v>14.36</v>
      </c>
      <c r="G60">
        <v>14.88</v>
      </c>
      <c r="H60">
        <v>3.64</v>
      </c>
      <c r="I60">
        <v>5.98</v>
      </c>
      <c r="J60">
        <v>4.41</v>
      </c>
      <c r="K60">
        <v>6.77</v>
      </c>
      <c r="L60">
        <v>6.9054000000000002</v>
      </c>
      <c r="M60">
        <v>7.0435080000000001</v>
      </c>
      <c r="N60">
        <v>7.1843781599999996</v>
      </c>
      <c r="O60">
        <v>7.3280657229999999</v>
      </c>
      <c r="P60">
        <v>382.82010200000002</v>
      </c>
      <c r="Q60">
        <v>494.51739199999997</v>
      </c>
      <c r="R60">
        <v>463.92049200000002</v>
      </c>
      <c r="S60">
        <v>461.56583000000001</v>
      </c>
      <c r="T60">
        <v>433.33438599999999</v>
      </c>
      <c r="U60">
        <v>490.075919</v>
      </c>
      <c r="V60">
        <v>546.44942900000001</v>
      </c>
      <c r="W60">
        <v>663.71741999999995</v>
      </c>
      <c r="X60">
        <v>692.38778500000001</v>
      </c>
      <c r="Y60">
        <v>706.2355407</v>
      </c>
      <c r="Z60">
        <v>1.531280408</v>
      </c>
      <c r="AA60">
        <v>1.978069568</v>
      </c>
      <c r="AB60">
        <v>1.8556819680000001</v>
      </c>
      <c r="AC60">
        <v>1.84626332</v>
      </c>
      <c r="AD60">
        <v>1.7333375440000001</v>
      </c>
      <c r="AE60">
        <v>1.9603036760000001</v>
      </c>
      <c r="AF60">
        <v>2.1857977160000002</v>
      </c>
      <c r="AG60">
        <v>2.65486968</v>
      </c>
      <c r="AH60">
        <v>2.7695511399999999</v>
      </c>
      <c r="AI60">
        <v>2.8249421629999998</v>
      </c>
    </row>
    <row r="61" spans="1:35" x14ac:dyDescent="0.35">
      <c r="A61" t="s">
        <v>418</v>
      </c>
      <c r="B61" t="s">
        <v>419</v>
      </c>
      <c r="C61" t="s">
        <v>374</v>
      </c>
      <c r="D61" t="s">
        <v>375</v>
      </c>
      <c r="E61" t="s">
        <v>374</v>
      </c>
      <c r="F61">
        <v>42.54</v>
      </c>
      <c r="G61">
        <v>53.22</v>
      </c>
      <c r="H61">
        <v>74.760000000000005</v>
      </c>
      <c r="I61">
        <v>82.81</v>
      </c>
      <c r="J61">
        <v>84.52</v>
      </c>
      <c r="K61">
        <v>109.59</v>
      </c>
      <c r="L61">
        <v>106.52</v>
      </c>
      <c r="M61">
        <v>104.27</v>
      </c>
      <c r="N61">
        <v>123.13</v>
      </c>
      <c r="O61">
        <v>125.5926</v>
      </c>
      <c r="P61">
        <v>359.86766899999998</v>
      </c>
      <c r="Q61">
        <v>420.492142</v>
      </c>
      <c r="R61">
        <v>436.64869700000003</v>
      </c>
      <c r="S61">
        <v>494.42981600000002</v>
      </c>
      <c r="T61">
        <v>499.537013</v>
      </c>
      <c r="U61">
        <v>542.94430999999997</v>
      </c>
      <c r="V61">
        <v>453.86973399999999</v>
      </c>
      <c r="W61">
        <v>469.53237100000001</v>
      </c>
      <c r="X61">
        <v>493.27586400000001</v>
      </c>
      <c r="Y61">
        <v>503.14138129999998</v>
      </c>
      <c r="Z61">
        <v>3.5806833070000001</v>
      </c>
      <c r="AA61">
        <v>4.1838968129999996</v>
      </c>
      <c r="AB61">
        <v>4.3446545350000001</v>
      </c>
      <c r="AC61">
        <v>4.9195766689999996</v>
      </c>
      <c r="AD61">
        <v>4.9703932789999996</v>
      </c>
      <c r="AE61">
        <v>5.402295885</v>
      </c>
      <c r="AF61">
        <v>4.516003853</v>
      </c>
      <c r="AG61">
        <v>4.6718470910000001</v>
      </c>
      <c r="AH61">
        <v>4.9080948470000001</v>
      </c>
      <c r="AI61">
        <v>5.0062567439999999</v>
      </c>
    </row>
    <row r="62" spans="1:35" x14ac:dyDescent="0.35">
      <c r="A62" t="s">
        <v>151</v>
      </c>
      <c r="B62" t="s">
        <v>152</v>
      </c>
      <c r="C62" t="s">
        <v>377</v>
      </c>
      <c r="D62" t="s">
        <v>375</v>
      </c>
      <c r="E62" t="s">
        <v>84</v>
      </c>
      <c r="F62" t="s">
        <v>378</v>
      </c>
      <c r="G62" t="s">
        <v>378</v>
      </c>
      <c r="H62" t="s">
        <v>378</v>
      </c>
      <c r="I62" t="s">
        <v>378</v>
      </c>
      <c r="J62" t="s">
        <v>378</v>
      </c>
      <c r="K62" t="s">
        <v>378</v>
      </c>
      <c r="L62" t="s">
        <v>378</v>
      </c>
      <c r="M62" t="s">
        <v>378</v>
      </c>
      <c r="N62" t="s">
        <v>378</v>
      </c>
      <c r="O62" t="s">
        <v>378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</row>
    <row r="63" spans="1:35" x14ac:dyDescent="0.35">
      <c r="A63" t="s">
        <v>159</v>
      </c>
      <c r="B63" t="s">
        <v>160</v>
      </c>
      <c r="C63" t="s">
        <v>388</v>
      </c>
      <c r="D63" t="s">
        <v>388</v>
      </c>
      <c r="E63" t="s">
        <v>367</v>
      </c>
      <c r="F63">
        <v>2658.04</v>
      </c>
      <c r="G63">
        <v>2099.9499999999998</v>
      </c>
      <c r="H63">
        <v>2214.52</v>
      </c>
      <c r="I63">
        <v>4232.6099999999997</v>
      </c>
      <c r="J63">
        <v>2012.26</v>
      </c>
      <c r="K63">
        <v>2085.25</v>
      </c>
      <c r="L63">
        <v>2780.12</v>
      </c>
      <c r="M63">
        <v>1977.51</v>
      </c>
      <c r="N63">
        <v>2212.86</v>
      </c>
      <c r="O63">
        <v>2257.1172000000001</v>
      </c>
      <c r="P63">
        <v>105178.7044</v>
      </c>
      <c r="Q63">
        <v>120661.0848</v>
      </c>
      <c r="R63">
        <v>122755.462</v>
      </c>
      <c r="S63">
        <v>121883.2567</v>
      </c>
      <c r="T63">
        <v>118806.14380000001</v>
      </c>
      <c r="U63">
        <v>116151.9932</v>
      </c>
      <c r="V63">
        <v>125605.40670000001</v>
      </c>
      <c r="W63">
        <v>133570.53950000001</v>
      </c>
      <c r="X63">
        <v>133480.13430000001</v>
      </c>
      <c r="Y63">
        <v>136149.73699999999</v>
      </c>
      <c r="Z63">
        <v>378.64333570000002</v>
      </c>
      <c r="AA63">
        <v>434.3799052</v>
      </c>
      <c r="AB63">
        <v>441.9196632</v>
      </c>
      <c r="AC63">
        <v>438.77972399999999</v>
      </c>
      <c r="AD63">
        <v>427.7021178</v>
      </c>
      <c r="AE63">
        <v>418.14717539999998</v>
      </c>
      <c r="AF63">
        <v>452.179464</v>
      </c>
      <c r="AG63">
        <v>480.85394220000001</v>
      </c>
      <c r="AH63">
        <v>480.52848360000002</v>
      </c>
      <c r="AI63">
        <v>490.1390533</v>
      </c>
    </row>
    <row r="64" spans="1:35" x14ac:dyDescent="0.35">
      <c r="A64" t="s">
        <v>161</v>
      </c>
      <c r="B64" t="s">
        <v>162</v>
      </c>
      <c r="C64" t="s">
        <v>366</v>
      </c>
      <c r="D64" t="s">
        <v>366</v>
      </c>
      <c r="E64" t="s">
        <v>367</v>
      </c>
      <c r="F64" t="s">
        <v>378</v>
      </c>
      <c r="G64" t="s">
        <v>378</v>
      </c>
      <c r="H64" t="s">
        <v>378</v>
      </c>
      <c r="I64" t="s">
        <v>378</v>
      </c>
      <c r="J64" t="s">
        <v>378</v>
      </c>
      <c r="K64" t="s">
        <v>378</v>
      </c>
      <c r="L64" t="s">
        <v>378</v>
      </c>
      <c r="M64" t="s">
        <v>378</v>
      </c>
      <c r="N64" t="s">
        <v>378</v>
      </c>
      <c r="O64" t="s">
        <v>378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</row>
    <row r="65" spans="1:35" x14ac:dyDescent="0.35">
      <c r="A65" t="s">
        <v>163</v>
      </c>
      <c r="B65" t="s">
        <v>164</v>
      </c>
      <c r="C65" t="s">
        <v>376</v>
      </c>
      <c r="D65" t="s">
        <v>376</v>
      </c>
      <c r="E65" t="s">
        <v>367</v>
      </c>
      <c r="F65" t="s">
        <v>378</v>
      </c>
      <c r="G65" t="s">
        <v>378</v>
      </c>
      <c r="H65" t="s">
        <v>378</v>
      </c>
      <c r="I65" t="s">
        <v>378</v>
      </c>
      <c r="J65" t="s">
        <v>378</v>
      </c>
      <c r="K65" t="s">
        <v>378</v>
      </c>
      <c r="L65" t="s">
        <v>378</v>
      </c>
      <c r="M65" t="s">
        <v>378</v>
      </c>
      <c r="N65" t="s">
        <v>378</v>
      </c>
      <c r="O65" t="s">
        <v>378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</row>
    <row r="66" spans="1:35" x14ac:dyDescent="0.35">
      <c r="A66" t="s">
        <v>175</v>
      </c>
      <c r="B66" t="s">
        <v>176</v>
      </c>
      <c r="C66" t="s">
        <v>376</v>
      </c>
      <c r="D66" t="s">
        <v>376</v>
      </c>
      <c r="E66" t="s">
        <v>367</v>
      </c>
      <c r="F66">
        <v>11.41</v>
      </c>
      <c r="G66">
        <v>34.51</v>
      </c>
      <c r="H66">
        <v>244.36</v>
      </c>
      <c r="I66">
        <v>319.7</v>
      </c>
      <c r="J66">
        <v>432.48</v>
      </c>
      <c r="K66">
        <v>586.07000000000005</v>
      </c>
      <c r="L66">
        <v>98.97</v>
      </c>
      <c r="M66">
        <v>106.9</v>
      </c>
      <c r="N66">
        <v>109.038</v>
      </c>
      <c r="O66">
        <v>111.21876</v>
      </c>
      <c r="P66">
        <v>1109.7787269999999</v>
      </c>
      <c r="Q66">
        <v>1183.838058</v>
      </c>
      <c r="R66">
        <v>1196.1214319999999</v>
      </c>
      <c r="S66">
        <v>1412.2794919999999</v>
      </c>
      <c r="T66">
        <v>1672.847792</v>
      </c>
      <c r="U66">
        <v>1938.9048680000001</v>
      </c>
      <c r="V66">
        <v>2056.5641310000001</v>
      </c>
      <c r="W66">
        <v>2256.3380280000001</v>
      </c>
      <c r="X66">
        <v>2377.4647890000001</v>
      </c>
      <c r="Y66">
        <v>2425.0140849999998</v>
      </c>
      <c r="Z66">
        <v>7.0470949159999998</v>
      </c>
      <c r="AA66">
        <v>7.517371668</v>
      </c>
      <c r="AB66">
        <v>7.5953710929999998</v>
      </c>
      <c r="AC66">
        <v>8.967974774</v>
      </c>
      <c r="AD66">
        <v>10.622583479999999</v>
      </c>
      <c r="AE66">
        <v>12.31204591</v>
      </c>
      <c r="AF66">
        <v>13.059182229999999</v>
      </c>
      <c r="AG66">
        <v>14.32774648</v>
      </c>
      <c r="AH66">
        <v>15.096901409999999</v>
      </c>
      <c r="AI66">
        <v>15.39883944</v>
      </c>
    </row>
    <row r="67" spans="1:35" x14ac:dyDescent="0.35">
      <c r="A67" t="s">
        <v>177</v>
      </c>
      <c r="B67" t="s">
        <v>178</v>
      </c>
      <c r="C67" t="s">
        <v>420</v>
      </c>
      <c r="D67" t="s">
        <v>420</v>
      </c>
      <c r="E67" t="s">
        <v>367</v>
      </c>
      <c r="F67">
        <v>1317.1</v>
      </c>
      <c r="G67">
        <v>1788.23</v>
      </c>
      <c r="H67">
        <v>1897.12</v>
      </c>
      <c r="I67">
        <v>1643.12</v>
      </c>
      <c r="J67">
        <v>1893.66</v>
      </c>
      <c r="K67">
        <v>1654.13</v>
      </c>
      <c r="L67">
        <v>1519.47</v>
      </c>
      <c r="M67">
        <v>2061.02</v>
      </c>
      <c r="N67">
        <v>2102.2404000000001</v>
      </c>
      <c r="O67">
        <v>2144.2852079999998</v>
      </c>
      <c r="P67">
        <v>6677.7170779999997</v>
      </c>
      <c r="Q67">
        <v>9610.0845150000005</v>
      </c>
      <c r="R67">
        <v>8919.6653530000003</v>
      </c>
      <c r="S67">
        <v>10656.94722</v>
      </c>
      <c r="T67">
        <v>9586.3051670000004</v>
      </c>
      <c r="U67">
        <v>8685.7190109999992</v>
      </c>
      <c r="V67">
        <v>6254.4061259999999</v>
      </c>
      <c r="W67">
        <v>7534.5916999999999</v>
      </c>
      <c r="X67">
        <v>7883.530933</v>
      </c>
      <c r="Y67">
        <v>8041.2015520000004</v>
      </c>
      <c r="Z67">
        <v>24.039781479999998</v>
      </c>
      <c r="AA67">
        <v>34.596304250000003</v>
      </c>
      <c r="AB67">
        <v>32.110795269999997</v>
      </c>
      <c r="AC67">
        <v>38.365009999999998</v>
      </c>
      <c r="AD67">
        <v>34.510698599999998</v>
      </c>
      <c r="AE67">
        <v>31.268588439999998</v>
      </c>
      <c r="AF67">
        <v>22.515862049999999</v>
      </c>
      <c r="AG67">
        <v>27.124530119999999</v>
      </c>
      <c r="AH67">
        <v>28.380711359999999</v>
      </c>
      <c r="AI67">
        <v>28.94832559</v>
      </c>
    </row>
    <row r="68" spans="1:35" x14ac:dyDescent="0.35">
      <c r="A68" t="s">
        <v>181</v>
      </c>
      <c r="B68" t="s">
        <v>182</v>
      </c>
      <c r="C68" t="s">
        <v>416</v>
      </c>
      <c r="D68" t="s">
        <v>416</v>
      </c>
      <c r="E68" t="s">
        <v>372</v>
      </c>
      <c r="F68">
        <v>2.4300000000000002</v>
      </c>
      <c r="G68">
        <v>2.94</v>
      </c>
      <c r="H68">
        <v>2.63</v>
      </c>
      <c r="I68">
        <v>2.77</v>
      </c>
      <c r="J68">
        <v>2.82</v>
      </c>
      <c r="K68">
        <v>2.75</v>
      </c>
      <c r="L68">
        <v>2.73</v>
      </c>
      <c r="M68">
        <v>3.43</v>
      </c>
      <c r="N68">
        <v>3.4986000000000002</v>
      </c>
      <c r="O68">
        <v>3.5685720000000001</v>
      </c>
      <c r="P68">
        <v>37.570813000000001</v>
      </c>
      <c r="Q68">
        <v>45.561822999999997</v>
      </c>
      <c r="R68">
        <v>46.296872999999998</v>
      </c>
      <c r="S68">
        <v>42.663159</v>
      </c>
      <c r="T68">
        <v>42.671233999999998</v>
      </c>
      <c r="U68">
        <v>37.429091</v>
      </c>
      <c r="V68">
        <v>47.766283000000001</v>
      </c>
      <c r="W68">
        <v>44.720976999999998</v>
      </c>
      <c r="X68">
        <v>45.583616999999997</v>
      </c>
      <c r="Y68">
        <v>46.495289339999999</v>
      </c>
      <c r="Z68">
        <v>0.135254927</v>
      </c>
      <c r="AA68">
        <v>0.16402256300000001</v>
      </c>
      <c r="AB68">
        <v>0.16666874300000001</v>
      </c>
      <c r="AC68">
        <v>0.153587372</v>
      </c>
      <c r="AD68">
        <v>0.15361644199999999</v>
      </c>
      <c r="AE68">
        <v>0.13474472800000001</v>
      </c>
      <c r="AF68">
        <v>0.17195861900000001</v>
      </c>
      <c r="AG68">
        <v>0.160995517</v>
      </c>
      <c r="AH68">
        <v>0.16410102100000001</v>
      </c>
      <c r="AI68">
        <v>0.16738304200000001</v>
      </c>
    </row>
    <row r="69" spans="1:35" x14ac:dyDescent="0.35">
      <c r="A69" t="s">
        <v>183</v>
      </c>
      <c r="B69" t="s">
        <v>184</v>
      </c>
      <c r="C69" t="s">
        <v>376</v>
      </c>
      <c r="D69" t="s">
        <v>376</v>
      </c>
      <c r="E69" t="s">
        <v>367</v>
      </c>
      <c r="F69">
        <v>0</v>
      </c>
      <c r="G69">
        <v>0</v>
      </c>
      <c r="H69">
        <v>417.96</v>
      </c>
      <c r="I69">
        <v>451.36</v>
      </c>
      <c r="J69">
        <v>432.24</v>
      </c>
      <c r="K69">
        <v>392.21</v>
      </c>
      <c r="L69">
        <v>400.05419999999998</v>
      </c>
      <c r="M69">
        <v>408.05528399999997</v>
      </c>
      <c r="N69">
        <v>416.21638969999998</v>
      </c>
      <c r="O69">
        <v>424.54071750000003</v>
      </c>
      <c r="P69">
        <v>519.87638900000002</v>
      </c>
      <c r="Q69">
        <v>673.96445900000003</v>
      </c>
      <c r="R69">
        <v>625.14387599999998</v>
      </c>
      <c r="S69">
        <v>617.08926499999995</v>
      </c>
      <c r="T69">
        <v>732.36594000000002</v>
      </c>
      <c r="U69">
        <v>614.92024200000003</v>
      </c>
      <c r="V69">
        <v>567.374236</v>
      </c>
      <c r="W69">
        <v>609.78786000000002</v>
      </c>
      <c r="X69">
        <v>683.64484400000003</v>
      </c>
      <c r="Y69">
        <v>697.31774089999999</v>
      </c>
      <c r="Z69">
        <v>3.30121507</v>
      </c>
      <c r="AA69">
        <v>4.2796743150000003</v>
      </c>
      <c r="AB69">
        <v>3.9696636129999998</v>
      </c>
      <c r="AC69">
        <v>3.918516833</v>
      </c>
      <c r="AD69">
        <v>4.6505237189999997</v>
      </c>
      <c r="AE69">
        <v>3.9047435369999999</v>
      </c>
      <c r="AF69">
        <v>3.602826399</v>
      </c>
      <c r="AG69">
        <v>3.8721529110000001</v>
      </c>
      <c r="AH69">
        <v>4.3411447589999996</v>
      </c>
      <c r="AI69">
        <v>4.4279676549999998</v>
      </c>
    </row>
    <row r="70" spans="1:35" x14ac:dyDescent="0.35">
      <c r="A70" t="s">
        <v>185</v>
      </c>
      <c r="B70" t="s">
        <v>186</v>
      </c>
      <c r="C70" t="s">
        <v>420</v>
      </c>
      <c r="D70" t="s">
        <v>420</v>
      </c>
      <c r="E70" t="s">
        <v>367</v>
      </c>
      <c r="F70">
        <v>40.75</v>
      </c>
      <c r="G70">
        <v>46.68</v>
      </c>
      <c r="H70">
        <v>11.19</v>
      </c>
      <c r="I70">
        <v>11.59</v>
      </c>
      <c r="J70">
        <v>44.64</v>
      </c>
      <c r="K70">
        <v>46.87</v>
      </c>
      <c r="L70">
        <v>47.21</v>
      </c>
      <c r="M70">
        <v>48.87</v>
      </c>
      <c r="N70">
        <v>49.8474</v>
      </c>
      <c r="O70">
        <v>50.844347999999997</v>
      </c>
      <c r="P70">
        <v>836.53253299999994</v>
      </c>
      <c r="Q70">
        <v>1026.6795529999999</v>
      </c>
      <c r="R70">
        <v>1100.0334640000001</v>
      </c>
      <c r="S70">
        <v>1073.6928989999999</v>
      </c>
      <c r="T70">
        <v>1099.204829</v>
      </c>
      <c r="U70">
        <v>939.00279699999999</v>
      </c>
      <c r="V70">
        <v>874.42489999999998</v>
      </c>
      <c r="W70">
        <v>963.99030300000004</v>
      </c>
      <c r="X70">
        <v>942.71932000000004</v>
      </c>
      <c r="Y70">
        <v>961.57370639999999</v>
      </c>
      <c r="Z70">
        <v>3.0115171190000001</v>
      </c>
      <c r="AA70">
        <v>3.6960463909999999</v>
      </c>
      <c r="AB70">
        <v>3.9601204700000001</v>
      </c>
      <c r="AC70">
        <v>3.8652944360000001</v>
      </c>
      <c r="AD70">
        <v>3.9571373840000001</v>
      </c>
      <c r="AE70">
        <v>3.3804100689999999</v>
      </c>
      <c r="AF70">
        <v>3.1479296400000001</v>
      </c>
      <c r="AG70">
        <v>3.4703650910000001</v>
      </c>
      <c r="AH70">
        <v>3.3937895519999999</v>
      </c>
      <c r="AI70">
        <v>3.461665343</v>
      </c>
    </row>
    <row r="71" spans="1:35" x14ac:dyDescent="0.35">
      <c r="A71" t="s">
        <v>187</v>
      </c>
      <c r="B71" t="s">
        <v>188</v>
      </c>
      <c r="C71" t="s">
        <v>388</v>
      </c>
      <c r="D71" t="s">
        <v>388</v>
      </c>
      <c r="E71" t="s">
        <v>367</v>
      </c>
      <c r="F71" t="s">
        <v>378</v>
      </c>
      <c r="G71" t="s">
        <v>378</v>
      </c>
      <c r="H71" t="s">
        <v>378</v>
      </c>
      <c r="I71" t="s">
        <v>378</v>
      </c>
      <c r="J71" t="s">
        <v>378</v>
      </c>
      <c r="K71" t="s">
        <v>378</v>
      </c>
      <c r="L71" t="s">
        <v>378</v>
      </c>
      <c r="M71" t="s">
        <v>378</v>
      </c>
      <c r="N71" t="s">
        <v>378</v>
      </c>
      <c r="O71" t="s">
        <v>378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</row>
    <row r="72" spans="1:35" x14ac:dyDescent="0.35">
      <c r="A72" t="s">
        <v>191</v>
      </c>
      <c r="B72" t="s">
        <v>192</v>
      </c>
      <c r="C72" t="s">
        <v>376</v>
      </c>
      <c r="D72" t="s">
        <v>376</v>
      </c>
      <c r="E72" t="s">
        <v>367</v>
      </c>
      <c r="F72">
        <v>2.12</v>
      </c>
      <c r="G72">
        <v>6.08</v>
      </c>
      <c r="H72">
        <v>1.53</v>
      </c>
      <c r="I72">
        <v>3.1</v>
      </c>
      <c r="J72">
        <v>58.87</v>
      </c>
      <c r="K72">
        <v>72.5</v>
      </c>
      <c r="L72">
        <v>76.760000000000005</v>
      </c>
      <c r="M72">
        <v>72.22</v>
      </c>
      <c r="N72">
        <v>74.8</v>
      </c>
      <c r="O72">
        <v>76.296000000000006</v>
      </c>
      <c r="P72">
        <v>1478.049751</v>
      </c>
      <c r="Q72">
        <v>1519.07131</v>
      </c>
      <c r="R72">
        <v>1638.974991</v>
      </c>
      <c r="S72">
        <v>1830.6861879999999</v>
      </c>
      <c r="T72">
        <v>1951.3975290000001</v>
      </c>
      <c r="U72">
        <v>1706.8744730000001</v>
      </c>
      <c r="V72">
        <v>1488.4048519999999</v>
      </c>
      <c r="W72">
        <v>1561.5370809999999</v>
      </c>
      <c r="X72">
        <v>1738.336096</v>
      </c>
      <c r="Y72">
        <v>1773.1028180000001</v>
      </c>
      <c r="Z72">
        <v>9.3856159189999993</v>
      </c>
      <c r="AA72">
        <v>9.6461028189999993</v>
      </c>
      <c r="AB72">
        <v>10.40749119</v>
      </c>
      <c r="AC72">
        <v>11.62485729</v>
      </c>
      <c r="AD72">
        <v>12.39137431</v>
      </c>
      <c r="AE72">
        <v>10.8386529</v>
      </c>
      <c r="AF72">
        <v>9.4513708100000002</v>
      </c>
      <c r="AG72">
        <v>9.9157604639999999</v>
      </c>
      <c r="AH72">
        <v>11.03843421</v>
      </c>
      <c r="AI72">
        <v>11.259202889999999</v>
      </c>
    </row>
    <row r="73" spans="1:35" x14ac:dyDescent="0.35">
      <c r="A73" t="s">
        <v>193</v>
      </c>
      <c r="B73" t="s">
        <v>194</v>
      </c>
      <c r="C73" t="s">
        <v>380</v>
      </c>
      <c r="D73" t="s">
        <v>26</v>
      </c>
      <c r="E73" t="s">
        <v>369</v>
      </c>
      <c r="F73">
        <v>39.61</v>
      </c>
      <c r="G73">
        <v>51.29</v>
      </c>
      <c r="H73">
        <v>48</v>
      </c>
      <c r="I73">
        <v>43.55</v>
      </c>
      <c r="J73">
        <v>33.54</v>
      </c>
      <c r="K73">
        <v>26.89</v>
      </c>
      <c r="L73">
        <v>92.03</v>
      </c>
      <c r="M73">
        <v>132.47</v>
      </c>
      <c r="N73" t="s">
        <v>378</v>
      </c>
      <c r="O73" t="s">
        <v>378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</row>
    <row r="74" spans="1:35" x14ac:dyDescent="0.35">
      <c r="A74" t="s">
        <v>195</v>
      </c>
      <c r="B74" t="s">
        <v>196</v>
      </c>
      <c r="C74" t="s">
        <v>379</v>
      </c>
      <c r="D74" t="s">
        <v>26</v>
      </c>
      <c r="E74" t="s">
        <v>369</v>
      </c>
      <c r="F74">
        <v>6.72</v>
      </c>
      <c r="G74">
        <v>6.61</v>
      </c>
      <c r="H74">
        <v>9.6</v>
      </c>
      <c r="I74">
        <v>5.6</v>
      </c>
      <c r="J74">
        <v>5.7119999999999997</v>
      </c>
      <c r="K74">
        <v>5.8262400000000003</v>
      </c>
      <c r="L74">
        <v>5.9427648</v>
      </c>
      <c r="M74">
        <v>6.0616200960000004</v>
      </c>
      <c r="N74">
        <v>6.1828524979999999</v>
      </c>
      <c r="O74">
        <v>6.3065095480000002</v>
      </c>
      <c r="P74">
        <v>696</v>
      </c>
      <c r="Q74">
        <v>745</v>
      </c>
      <c r="R74">
        <v>968</v>
      </c>
      <c r="S74">
        <v>1258</v>
      </c>
      <c r="T74">
        <v>1636</v>
      </c>
      <c r="U74">
        <v>1588.6104089999999</v>
      </c>
      <c r="V74">
        <v>1775.9588879999999</v>
      </c>
      <c r="W74">
        <v>1773.0230429999999</v>
      </c>
      <c r="X74">
        <v>1770.0871990000001</v>
      </c>
      <c r="Y74">
        <v>1805.4889430000001</v>
      </c>
      <c r="Z74">
        <v>2.7839999999999998</v>
      </c>
      <c r="AA74">
        <v>2.98</v>
      </c>
      <c r="AB74">
        <v>3.8719999999999999</v>
      </c>
      <c r="AC74">
        <v>5.032</v>
      </c>
      <c r="AD74">
        <v>6.5439999999999996</v>
      </c>
      <c r="AE74">
        <v>6.3544416359999998</v>
      </c>
      <c r="AF74">
        <v>7.1038355519999996</v>
      </c>
      <c r="AG74">
        <v>7.0920921720000001</v>
      </c>
      <c r="AH74">
        <v>7.080348796</v>
      </c>
      <c r="AI74">
        <v>7.2219557720000003</v>
      </c>
    </row>
    <row r="75" spans="1:35" x14ac:dyDescent="0.35">
      <c r="A75" t="s">
        <v>421</v>
      </c>
      <c r="B75" t="s">
        <v>422</v>
      </c>
      <c r="C75" t="s">
        <v>368</v>
      </c>
      <c r="D75" t="s">
        <v>368</v>
      </c>
      <c r="E75" t="s">
        <v>369</v>
      </c>
      <c r="F75" t="s">
        <v>378</v>
      </c>
      <c r="G75" t="s">
        <v>378</v>
      </c>
      <c r="H75" t="s">
        <v>378</v>
      </c>
      <c r="I75" t="s">
        <v>378</v>
      </c>
      <c r="J75" t="s">
        <v>378</v>
      </c>
      <c r="K75" t="s">
        <v>378</v>
      </c>
      <c r="L75" t="s">
        <v>378</v>
      </c>
      <c r="M75" t="s">
        <v>378</v>
      </c>
      <c r="N75" t="s">
        <v>378</v>
      </c>
      <c r="O75" t="s">
        <v>378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</row>
    <row r="76" spans="1:35" x14ac:dyDescent="0.35">
      <c r="A76" t="s">
        <v>201</v>
      </c>
      <c r="B76" t="s">
        <v>202</v>
      </c>
      <c r="C76" t="s">
        <v>385</v>
      </c>
      <c r="D76" t="s">
        <v>26</v>
      </c>
      <c r="E76" t="s">
        <v>369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2902.7824209999999</v>
      </c>
      <c r="Q76">
        <v>3355.8273680000002</v>
      </c>
      <c r="R76">
        <v>3242.183923</v>
      </c>
      <c r="S76">
        <v>3291.376769</v>
      </c>
      <c r="T76">
        <v>3236.6062940000002</v>
      </c>
      <c r="U76">
        <v>2914.9253399999998</v>
      </c>
      <c r="V76">
        <v>2977.9659569999999</v>
      </c>
      <c r="W76">
        <v>3234.80314</v>
      </c>
      <c r="X76">
        <v>3301.464007</v>
      </c>
      <c r="Y76">
        <v>3367.4932869999998</v>
      </c>
      <c r="Z76">
        <v>11.611129679999999</v>
      </c>
      <c r="AA76">
        <v>13.42330947</v>
      </c>
      <c r="AB76">
        <v>12.968735690000001</v>
      </c>
      <c r="AC76">
        <v>13.165507079999999</v>
      </c>
      <c r="AD76">
        <v>12.94642518</v>
      </c>
      <c r="AE76">
        <v>11.65970136</v>
      </c>
      <c r="AF76">
        <v>11.91186383</v>
      </c>
      <c r="AG76">
        <v>12.93921256</v>
      </c>
      <c r="AH76">
        <v>13.20585603</v>
      </c>
      <c r="AI76">
        <v>13.46997315</v>
      </c>
    </row>
    <row r="77" spans="1:35" x14ac:dyDescent="0.35">
      <c r="A77" t="s">
        <v>203</v>
      </c>
      <c r="B77" t="s">
        <v>204</v>
      </c>
      <c r="C77" t="s">
        <v>385</v>
      </c>
      <c r="D77" t="s">
        <v>26</v>
      </c>
      <c r="E77" t="s">
        <v>369</v>
      </c>
      <c r="F77">
        <v>301.95999999999998</v>
      </c>
      <c r="G77">
        <v>281.74</v>
      </c>
      <c r="H77">
        <v>165.15</v>
      </c>
      <c r="I77">
        <v>243.29</v>
      </c>
      <c r="J77">
        <v>256.69</v>
      </c>
      <c r="K77">
        <v>288.23</v>
      </c>
      <c r="L77">
        <v>193.13</v>
      </c>
      <c r="M77">
        <v>251.52</v>
      </c>
      <c r="N77">
        <v>256.55040000000002</v>
      </c>
      <c r="O77">
        <v>261.68140799999998</v>
      </c>
      <c r="P77">
        <v>2061.093711</v>
      </c>
      <c r="Q77">
        <v>2302.9422599999998</v>
      </c>
      <c r="R77">
        <v>1712.7352370000001</v>
      </c>
      <c r="S77">
        <v>1583.568356</v>
      </c>
      <c r="T77">
        <v>1786.2655339999999</v>
      </c>
      <c r="U77">
        <v>1845.6514689999999</v>
      </c>
      <c r="V77">
        <v>1483.1953579999999</v>
      </c>
      <c r="W77">
        <v>1788.5405820000001</v>
      </c>
      <c r="X77">
        <v>1961.2259389999999</v>
      </c>
      <c r="Y77">
        <v>2000.450458</v>
      </c>
      <c r="Z77">
        <v>8.2443748439999993</v>
      </c>
      <c r="AA77">
        <v>9.2117690400000001</v>
      </c>
      <c r="AB77">
        <v>6.8509409479999999</v>
      </c>
      <c r="AC77">
        <v>6.334273424</v>
      </c>
      <c r="AD77">
        <v>7.145062136</v>
      </c>
      <c r="AE77">
        <v>7.3826058760000004</v>
      </c>
      <c r="AF77">
        <v>5.9327814319999996</v>
      </c>
      <c r="AG77">
        <v>7.154162328</v>
      </c>
      <c r="AH77">
        <v>7.8449037559999999</v>
      </c>
      <c r="AI77">
        <v>8.0018018309999999</v>
      </c>
    </row>
    <row r="78" spans="1:35" x14ac:dyDescent="0.35">
      <c r="A78" t="s">
        <v>205</v>
      </c>
      <c r="B78" t="s">
        <v>206</v>
      </c>
      <c r="C78" t="s">
        <v>388</v>
      </c>
      <c r="D78" t="s">
        <v>388</v>
      </c>
      <c r="E78" t="s">
        <v>367</v>
      </c>
      <c r="F78">
        <v>1984.11</v>
      </c>
      <c r="G78">
        <v>1934.31</v>
      </c>
      <c r="H78">
        <v>2038.98</v>
      </c>
      <c r="I78">
        <v>2417.4</v>
      </c>
      <c r="J78">
        <v>2532.9499999999998</v>
      </c>
      <c r="K78">
        <v>2018.18</v>
      </c>
      <c r="L78">
        <v>1732.52</v>
      </c>
      <c r="M78">
        <v>1557.51</v>
      </c>
      <c r="N78">
        <v>1672.99</v>
      </c>
      <c r="O78">
        <v>1706.4498000000001</v>
      </c>
      <c r="P78">
        <v>25731.065999999999</v>
      </c>
      <c r="Q78">
        <v>34125.456619999997</v>
      </c>
      <c r="R78">
        <v>30795.769660000002</v>
      </c>
      <c r="S78">
        <v>29461.343779999999</v>
      </c>
      <c r="T78">
        <v>29997.313539999999</v>
      </c>
      <c r="U78">
        <v>24974.777480000001</v>
      </c>
      <c r="V78">
        <v>25493.812669999999</v>
      </c>
      <c r="W78">
        <v>27465.556059999999</v>
      </c>
      <c r="X78">
        <v>27025.398509999999</v>
      </c>
      <c r="Y78">
        <v>27565.906480000001</v>
      </c>
      <c r="Z78">
        <v>92.631837610000005</v>
      </c>
      <c r="AA78">
        <v>122.85164380000001</v>
      </c>
      <c r="AB78">
        <v>110.8647708</v>
      </c>
      <c r="AC78">
        <v>106.0608376</v>
      </c>
      <c r="AD78">
        <v>107.9903288</v>
      </c>
      <c r="AE78">
        <v>89.909198910000001</v>
      </c>
      <c r="AF78">
        <v>91.777725610000005</v>
      </c>
      <c r="AG78">
        <v>98.876001810000005</v>
      </c>
      <c r="AH78">
        <v>97.291434640000006</v>
      </c>
      <c r="AI78">
        <v>99.237263330000005</v>
      </c>
    </row>
    <row r="79" spans="1:35" x14ac:dyDescent="0.35">
      <c r="A79" t="s">
        <v>207</v>
      </c>
      <c r="B79" t="s">
        <v>208</v>
      </c>
      <c r="C79" t="s">
        <v>366</v>
      </c>
      <c r="D79" t="s">
        <v>366</v>
      </c>
      <c r="E79" t="s">
        <v>367</v>
      </c>
      <c r="F79">
        <v>16.82</v>
      </c>
      <c r="G79">
        <v>19.559999999999999</v>
      </c>
      <c r="H79">
        <v>0.6</v>
      </c>
      <c r="I79">
        <v>0.61199999999999999</v>
      </c>
      <c r="J79">
        <v>0.62424000000000002</v>
      </c>
      <c r="K79">
        <v>2.89</v>
      </c>
      <c r="L79">
        <v>2.12</v>
      </c>
      <c r="M79">
        <v>1.95</v>
      </c>
      <c r="N79">
        <v>5.65</v>
      </c>
      <c r="O79">
        <v>5.7629999999999999</v>
      </c>
      <c r="P79">
        <v>145.82096300000001</v>
      </c>
      <c r="Q79">
        <v>149.41636399999999</v>
      </c>
      <c r="R79">
        <v>149.80936600000001</v>
      </c>
      <c r="S79">
        <v>178.373153</v>
      </c>
      <c r="T79">
        <v>196.225424</v>
      </c>
      <c r="U79">
        <v>228.677089</v>
      </c>
      <c r="V79">
        <v>248.53589600000001</v>
      </c>
      <c r="W79">
        <v>254.423191</v>
      </c>
      <c r="X79">
        <v>297.828598</v>
      </c>
      <c r="Y79">
        <v>303.78516999999999</v>
      </c>
      <c r="Z79">
        <v>0.52495546699999995</v>
      </c>
      <c r="AA79">
        <v>0.53789891000000001</v>
      </c>
      <c r="AB79">
        <v>0.53931371800000005</v>
      </c>
      <c r="AC79">
        <v>0.64214335099999997</v>
      </c>
      <c r="AD79">
        <v>0.70641152600000001</v>
      </c>
      <c r="AE79">
        <v>0.82323751999999994</v>
      </c>
      <c r="AF79">
        <v>0.89472922600000004</v>
      </c>
      <c r="AG79">
        <v>0.91592348800000001</v>
      </c>
      <c r="AH79">
        <v>1.072182953</v>
      </c>
      <c r="AI79">
        <v>1.093626612</v>
      </c>
    </row>
    <row r="80" spans="1:35" x14ac:dyDescent="0.35">
      <c r="A80" t="s">
        <v>209</v>
      </c>
      <c r="B80" t="s">
        <v>210</v>
      </c>
      <c r="C80" t="s">
        <v>379</v>
      </c>
      <c r="D80" t="s">
        <v>26</v>
      </c>
      <c r="E80" t="s">
        <v>369</v>
      </c>
      <c r="F80">
        <v>0</v>
      </c>
      <c r="G80">
        <v>336.01</v>
      </c>
      <c r="H80">
        <v>342.73020000000002</v>
      </c>
      <c r="I80">
        <v>349.58480400000002</v>
      </c>
      <c r="J80">
        <v>356.57650009999998</v>
      </c>
      <c r="K80">
        <v>363.70803009999997</v>
      </c>
      <c r="L80">
        <v>370.98219069999999</v>
      </c>
      <c r="M80">
        <v>378.40183450000001</v>
      </c>
      <c r="N80">
        <v>385.9698712</v>
      </c>
      <c r="O80">
        <v>393.68926859999999</v>
      </c>
      <c r="P80">
        <v>3451.9206939999999</v>
      </c>
      <c r="Q80">
        <v>4419.9825709999996</v>
      </c>
      <c r="R80">
        <v>4670.2493020000002</v>
      </c>
      <c r="S80">
        <v>4794.111449</v>
      </c>
      <c r="T80">
        <v>5292.8328899999997</v>
      </c>
      <c r="U80">
        <v>4865.8641900000002</v>
      </c>
      <c r="V80">
        <v>5314.352269</v>
      </c>
      <c r="W80">
        <v>5816.8012129999997</v>
      </c>
      <c r="X80">
        <v>6562.4511949999996</v>
      </c>
      <c r="Y80">
        <v>6693.7002190000003</v>
      </c>
      <c r="Z80">
        <v>13.80768278</v>
      </c>
      <c r="AA80">
        <v>17.679930280000001</v>
      </c>
      <c r="AB80">
        <v>18.680997210000001</v>
      </c>
      <c r="AC80">
        <v>19.1764458</v>
      </c>
      <c r="AD80">
        <v>21.171331559999999</v>
      </c>
      <c r="AE80">
        <v>19.46345676</v>
      </c>
      <c r="AF80">
        <v>21.257409079999999</v>
      </c>
      <c r="AG80">
        <v>23.267204849999999</v>
      </c>
      <c r="AH80">
        <v>26.249804780000002</v>
      </c>
      <c r="AI80">
        <v>26.774800880000001</v>
      </c>
    </row>
    <row r="81" spans="1:35" x14ac:dyDescent="0.35">
      <c r="A81" t="s">
        <v>423</v>
      </c>
      <c r="B81" t="s">
        <v>424</v>
      </c>
      <c r="C81" t="s">
        <v>416</v>
      </c>
      <c r="D81" t="s">
        <v>416</v>
      </c>
      <c r="E81" t="s">
        <v>372</v>
      </c>
      <c r="F81">
        <v>5.99</v>
      </c>
      <c r="G81">
        <v>5.43</v>
      </c>
      <c r="H81">
        <v>7.42</v>
      </c>
      <c r="I81">
        <v>6.62</v>
      </c>
      <c r="J81">
        <v>6.97</v>
      </c>
      <c r="K81">
        <v>7.44</v>
      </c>
      <c r="L81">
        <v>8.4600000000000009</v>
      </c>
      <c r="M81">
        <v>9.32</v>
      </c>
      <c r="N81">
        <v>9.5063999999999993</v>
      </c>
      <c r="O81">
        <v>9.6965280000000007</v>
      </c>
      <c r="P81">
        <v>24.821066999999999</v>
      </c>
      <c r="Q81">
        <v>26.311577</v>
      </c>
      <c r="R81">
        <v>39.137715999999998</v>
      </c>
      <c r="S81">
        <v>38.780752</v>
      </c>
      <c r="T81">
        <v>28.712237999999999</v>
      </c>
      <c r="U81">
        <v>25.883444999999998</v>
      </c>
      <c r="V81">
        <v>30.911199</v>
      </c>
      <c r="W81">
        <v>34.397132999999997</v>
      </c>
      <c r="X81">
        <v>33.175657999999999</v>
      </c>
      <c r="Y81">
        <v>33.839171159999999</v>
      </c>
      <c r="Z81">
        <v>8.9355841000000005E-2</v>
      </c>
      <c r="AA81">
        <v>9.4721677000000004E-2</v>
      </c>
      <c r="AB81">
        <v>0.140895778</v>
      </c>
      <c r="AC81">
        <v>0.139610707</v>
      </c>
      <c r="AD81">
        <v>0.103364057</v>
      </c>
      <c r="AE81">
        <v>9.3180401999999996E-2</v>
      </c>
      <c r="AF81">
        <v>0.111280316</v>
      </c>
      <c r="AG81">
        <v>0.123829679</v>
      </c>
      <c r="AH81">
        <v>0.119432369</v>
      </c>
      <c r="AI81">
        <v>0.121821016</v>
      </c>
    </row>
    <row r="82" spans="1:35" x14ac:dyDescent="0.35">
      <c r="A82" t="s">
        <v>425</v>
      </c>
      <c r="B82" t="s">
        <v>426</v>
      </c>
      <c r="C82" t="s">
        <v>379</v>
      </c>
      <c r="D82" t="s">
        <v>26</v>
      </c>
      <c r="E82" t="s">
        <v>369</v>
      </c>
      <c r="F82" t="s">
        <v>378</v>
      </c>
      <c r="G82" t="s">
        <v>378</v>
      </c>
      <c r="H82" t="s">
        <v>378</v>
      </c>
      <c r="I82" t="s">
        <v>378</v>
      </c>
      <c r="J82" t="s">
        <v>378</v>
      </c>
      <c r="K82" t="s">
        <v>378</v>
      </c>
      <c r="L82" t="s">
        <v>378</v>
      </c>
      <c r="M82" t="s">
        <v>378</v>
      </c>
      <c r="N82" t="s">
        <v>378</v>
      </c>
      <c r="O82" t="s">
        <v>378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</row>
    <row r="83" spans="1:35" x14ac:dyDescent="0.35">
      <c r="A83" t="s">
        <v>213</v>
      </c>
      <c r="B83" t="s">
        <v>214</v>
      </c>
      <c r="C83" t="s">
        <v>385</v>
      </c>
      <c r="D83" t="s">
        <v>26</v>
      </c>
      <c r="E83" t="s">
        <v>369</v>
      </c>
      <c r="F83">
        <v>202.15</v>
      </c>
      <c r="G83">
        <v>183.58</v>
      </c>
      <c r="H83">
        <v>185.93</v>
      </c>
      <c r="I83">
        <v>151.71</v>
      </c>
      <c r="J83">
        <v>150.65</v>
      </c>
      <c r="K83">
        <v>67.680000000000007</v>
      </c>
      <c r="L83">
        <v>147.66999999999999</v>
      </c>
      <c r="M83">
        <v>153.6</v>
      </c>
      <c r="N83">
        <v>142.55000000000001</v>
      </c>
      <c r="O83">
        <v>145.40100000000001</v>
      </c>
      <c r="P83">
        <v>364.30789600000003</v>
      </c>
      <c r="Q83">
        <v>426.60145399999999</v>
      </c>
      <c r="R83">
        <v>426.75581</v>
      </c>
      <c r="S83">
        <v>409.42813899999999</v>
      </c>
      <c r="T83">
        <v>417.28691700000002</v>
      </c>
      <c r="U83">
        <v>368.77401500000002</v>
      </c>
      <c r="V83">
        <v>389.96245299999998</v>
      </c>
      <c r="W83">
        <v>410.48207400000001</v>
      </c>
      <c r="X83">
        <v>394.90841899999998</v>
      </c>
      <c r="Y83">
        <v>402.80658740000001</v>
      </c>
      <c r="Z83">
        <v>1.4572315840000001</v>
      </c>
      <c r="AA83">
        <v>1.706405816</v>
      </c>
      <c r="AB83">
        <v>1.7070232400000001</v>
      </c>
      <c r="AC83">
        <v>1.6377125560000001</v>
      </c>
      <c r="AD83">
        <v>1.6691476679999999</v>
      </c>
      <c r="AE83">
        <v>1.47509606</v>
      </c>
      <c r="AF83">
        <v>1.5598498119999999</v>
      </c>
      <c r="AG83">
        <v>1.6419282959999999</v>
      </c>
      <c r="AH83">
        <v>1.579633676</v>
      </c>
      <c r="AI83">
        <v>1.6112263499999999</v>
      </c>
    </row>
    <row r="84" spans="1:35" x14ac:dyDescent="0.35">
      <c r="A84" t="s">
        <v>427</v>
      </c>
      <c r="B84" t="s">
        <v>428</v>
      </c>
      <c r="C84" t="s">
        <v>385</v>
      </c>
      <c r="D84" t="s">
        <v>26</v>
      </c>
      <c r="E84" t="s">
        <v>369</v>
      </c>
      <c r="F84" t="s">
        <v>378</v>
      </c>
      <c r="G84" t="s">
        <v>378</v>
      </c>
      <c r="H84" t="s">
        <v>378</v>
      </c>
      <c r="I84" t="s">
        <v>378</v>
      </c>
      <c r="J84" t="s">
        <v>378</v>
      </c>
      <c r="K84" t="s">
        <v>378</v>
      </c>
      <c r="L84" t="s">
        <v>378</v>
      </c>
      <c r="M84" t="s">
        <v>378</v>
      </c>
      <c r="N84" t="s">
        <v>378</v>
      </c>
      <c r="O84" t="s">
        <v>378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</row>
    <row r="85" spans="1:35" x14ac:dyDescent="0.35">
      <c r="A85" t="s">
        <v>215</v>
      </c>
      <c r="B85" t="s">
        <v>216</v>
      </c>
      <c r="C85" t="s">
        <v>377</v>
      </c>
      <c r="D85" t="s">
        <v>375</v>
      </c>
      <c r="E85" t="s">
        <v>84</v>
      </c>
      <c r="F85">
        <v>0</v>
      </c>
      <c r="G85">
        <v>0</v>
      </c>
      <c r="H85">
        <v>0</v>
      </c>
      <c r="I85">
        <v>9433.7099999999991</v>
      </c>
      <c r="J85">
        <v>9797.9</v>
      </c>
      <c r="K85">
        <v>8029.33</v>
      </c>
      <c r="L85">
        <v>6275.94</v>
      </c>
      <c r="M85">
        <v>4843.8599999999997</v>
      </c>
      <c r="N85">
        <v>5378.46</v>
      </c>
      <c r="O85">
        <v>5486.0291999999999</v>
      </c>
      <c r="P85">
        <v>34052.2353</v>
      </c>
      <c r="Q85">
        <v>36458.894139999997</v>
      </c>
      <c r="R85">
        <v>38121.815589999998</v>
      </c>
      <c r="S85">
        <v>40002.037850000001</v>
      </c>
      <c r="T85">
        <v>41209.553090000001</v>
      </c>
      <c r="U85">
        <v>37416.706850000002</v>
      </c>
      <c r="V85">
        <v>36102.44814</v>
      </c>
      <c r="W85">
        <v>39159.605759999999</v>
      </c>
      <c r="X85">
        <v>40482.328889999997</v>
      </c>
      <c r="Y85">
        <v>41291.975469999998</v>
      </c>
      <c r="Z85">
        <v>338.81974120000001</v>
      </c>
      <c r="AA85">
        <v>362.76599670000002</v>
      </c>
      <c r="AB85">
        <v>379.31206509999998</v>
      </c>
      <c r="AC85">
        <v>398.02027659999999</v>
      </c>
      <c r="AD85">
        <v>410.03505330000002</v>
      </c>
      <c r="AE85">
        <v>372.29623320000002</v>
      </c>
      <c r="AF85">
        <v>359.219359</v>
      </c>
      <c r="AG85">
        <v>389.63807730000002</v>
      </c>
      <c r="AH85">
        <v>402.7991725</v>
      </c>
      <c r="AI85">
        <v>410.8551559</v>
      </c>
    </row>
    <row r="86" spans="1:35" x14ac:dyDescent="0.35">
      <c r="A86" t="s">
        <v>429</v>
      </c>
      <c r="B86" t="s">
        <v>430</v>
      </c>
      <c r="C86" t="s">
        <v>416</v>
      </c>
      <c r="D86" t="s">
        <v>416</v>
      </c>
      <c r="E86" t="s">
        <v>372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4.9400000000000004</v>
      </c>
      <c r="M86">
        <v>4.92</v>
      </c>
      <c r="N86">
        <v>5.0183999999999997</v>
      </c>
      <c r="O86">
        <v>5.1187680000000002</v>
      </c>
      <c r="P86">
        <v>73.481800000000007</v>
      </c>
      <c r="Q86">
        <v>81.821700000000007</v>
      </c>
      <c r="R86">
        <v>91.523700000000005</v>
      </c>
      <c r="S86">
        <v>83.148700000000005</v>
      </c>
      <c r="T86">
        <v>78.7517</v>
      </c>
      <c r="U86">
        <v>82.136499999999998</v>
      </c>
      <c r="V86">
        <v>89.3339</v>
      </c>
      <c r="W86">
        <v>94.029186999999993</v>
      </c>
      <c r="X86">
        <v>97.720917999999998</v>
      </c>
      <c r="Y86">
        <v>99.675336360000003</v>
      </c>
      <c r="Z86">
        <v>0.26453448000000002</v>
      </c>
      <c r="AA86">
        <v>0.29455811999999998</v>
      </c>
      <c r="AB86">
        <v>0.32948532000000003</v>
      </c>
      <c r="AC86">
        <v>0.29933532000000002</v>
      </c>
      <c r="AD86">
        <v>0.28350611999999997</v>
      </c>
      <c r="AE86">
        <v>0.29569139999999999</v>
      </c>
      <c r="AF86">
        <v>0.32160203999999998</v>
      </c>
      <c r="AG86">
        <v>0.33850507299999999</v>
      </c>
      <c r="AH86">
        <v>0.351795305</v>
      </c>
      <c r="AI86">
        <v>0.35883121099999998</v>
      </c>
    </row>
    <row r="87" spans="1:35" x14ac:dyDescent="0.35">
      <c r="A87" t="s">
        <v>217</v>
      </c>
      <c r="B87" t="s">
        <v>218</v>
      </c>
      <c r="C87" t="s">
        <v>397</v>
      </c>
      <c r="D87" t="s">
        <v>397</v>
      </c>
      <c r="E87" t="s">
        <v>367</v>
      </c>
      <c r="F87">
        <v>100.44</v>
      </c>
      <c r="G87">
        <v>224.36</v>
      </c>
      <c r="H87">
        <v>78.959999999999994</v>
      </c>
      <c r="I87">
        <v>80.539199999999994</v>
      </c>
      <c r="J87">
        <v>82.149984000000003</v>
      </c>
      <c r="K87">
        <v>44.46</v>
      </c>
      <c r="L87">
        <v>45.349200000000003</v>
      </c>
      <c r="M87">
        <v>46.256183999999998</v>
      </c>
      <c r="N87">
        <v>47.181307680000003</v>
      </c>
      <c r="O87">
        <v>48.124933830000003</v>
      </c>
      <c r="P87">
        <v>843.512067</v>
      </c>
      <c r="Q87">
        <v>1072.977488</v>
      </c>
      <c r="R87">
        <v>1383.9258090000001</v>
      </c>
      <c r="S87">
        <v>1687.7705800000001</v>
      </c>
      <c r="T87">
        <v>1631.1661039999999</v>
      </c>
      <c r="U87">
        <v>1569.2968659999999</v>
      </c>
      <c r="V87">
        <v>1307.658715</v>
      </c>
      <c r="W87">
        <v>1182.8944650000001</v>
      </c>
      <c r="X87">
        <v>1419.2034229999999</v>
      </c>
      <c r="Y87">
        <v>1447.587491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</row>
    <row r="88" spans="1:35" x14ac:dyDescent="0.35">
      <c r="A88" t="s">
        <v>219</v>
      </c>
      <c r="B88" t="s">
        <v>220</v>
      </c>
      <c r="C88" t="s">
        <v>368</v>
      </c>
      <c r="D88" t="s">
        <v>368</v>
      </c>
      <c r="E88" t="s">
        <v>369</v>
      </c>
      <c r="F88">
        <v>118.29</v>
      </c>
      <c r="G88">
        <v>118.22</v>
      </c>
      <c r="H88">
        <v>91.1</v>
      </c>
      <c r="I88">
        <v>92.921999999999997</v>
      </c>
      <c r="J88">
        <v>94.780439999999999</v>
      </c>
      <c r="K88">
        <v>96.676048800000004</v>
      </c>
      <c r="L88">
        <v>98.609569780000001</v>
      </c>
      <c r="M88">
        <v>100.5817612</v>
      </c>
      <c r="N88">
        <v>102.5933964</v>
      </c>
      <c r="O88">
        <v>104.64526429999999</v>
      </c>
      <c r="P88">
        <v>12065.593999999999</v>
      </c>
      <c r="Q88">
        <v>13299.83467</v>
      </c>
      <c r="R88">
        <v>12115.74553</v>
      </c>
      <c r="S88">
        <v>14303.4851</v>
      </c>
      <c r="T88">
        <v>12836.150159999999</v>
      </c>
      <c r="U88">
        <v>12776.99202</v>
      </c>
      <c r="V88">
        <v>12394.01449</v>
      </c>
      <c r="W88">
        <v>13559.53659</v>
      </c>
      <c r="X88">
        <v>14460.74142</v>
      </c>
      <c r="Y88">
        <v>14749.95624</v>
      </c>
      <c r="Z88">
        <v>76.616521899999995</v>
      </c>
      <c r="AA88">
        <v>84.453950149999997</v>
      </c>
      <c r="AB88">
        <v>76.934984119999996</v>
      </c>
      <c r="AC88">
        <v>90.827130359999998</v>
      </c>
      <c r="AD88">
        <v>81.509553499999996</v>
      </c>
      <c r="AE88">
        <v>81.133899299999996</v>
      </c>
      <c r="AF88">
        <v>78.701991980000003</v>
      </c>
      <c r="AG88">
        <v>86.10305735</v>
      </c>
      <c r="AH88">
        <v>91.825707989999998</v>
      </c>
      <c r="AI88">
        <v>93.662222139999997</v>
      </c>
    </row>
    <row r="89" spans="1:35" x14ac:dyDescent="0.35">
      <c r="A89" t="s">
        <v>221</v>
      </c>
      <c r="B89" t="s">
        <v>222</v>
      </c>
      <c r="C89" t="s">
        <v>385</v>
      </c>
      <c r="D89" t="s">
        <v>26</v>
      </c>
      <c r="E89" t="s">
        <v>369</v>
      </c>
      <c r="F89">
        <v>144.30000000000001</v>
      </c>
      <c r="G89">
        <v>155.16</v>
      </c>
      <c r="H89">
        <v>135.32</v>
      </c>
      <c r="I89">
        <v>154.72</v>
      </c>
      <c r="J89">
        <v>153.43</v>
      </c>
      <c r="K89">
        <v>134.75</v>
      </c>
      <c r="L89">
        <v>72.319999999999993</v>
      </c>
      <c r="M89">
        <v>86.62</v>
      </c>
      <c r="N89">
        <v>125.96</v>
      </c>
      <c r="O89">
        <v>128.47919999999999</v>
      </c>
      <c r="P89">
        <v>2978.0056330000002</v>
      </c>
      <c r="Q89">
        <v>3703.4696939999999</v>
      </c>
      <c r="R89">
        <v>4073.7252400000002</v>
      </c>
      <c r="S89">
        <v>3989.6344680000002</v>
      </c>
      <c r="T89">
        <v>4240.3348169999999</v>
      </c>
      <c r="U89">
        <v>3655.3563469999999</v>
      </c>
      <c r="V89">
        <v>2728.1489729999998</v>
      </c>
      <c r="W89">
        <v>3310.5441209999999</v>
      </c>
      <c r="X89">
        <v>3608.6549610000002</v>
      </c>
      <c r="Y89">
        <v>3680.8280599999998</v>
      </c>
      <c r="Z89">
        <v>11.91202253</v>
      </c>
      <c r="AA89">
        <v>14.81387878</v>
      </c>
      <c r="AB89">
        <v>16.29490096</v>
      </c>
      <c r="AC89">
        <v>15.958537870000001</v>
      </c>
      <c r="AD89">
        <v>16.96133927</v>
      </c>
      <c r="AE89">
        <v>14.621425390000001</v>
      </c>
      <c r="AF89">
        <v>10.91259589</v>
      </c>
      <c r="AG89">
        <v>13.242176479999999</v>
      </c>
      <c r="AH89">
        <v>14.43461984</v>
      </c>
      <c r="AI89">
        <v>14.72331224</v>
      </c>
    </row>
    <row r="90" spans="1:35" x14ac:dyDescent="0.35">
      <c r="A90" t="s">
        <v>223</v>
      </c>
      <c r="B90" t="s">
        <v>224</v>
      </c>
      <c r="C90" t="s">
        <v>388</v>
      </c>
      <c r="D90" t="s">
        <v>388</v>
      </c>
      <c r="E90" t="s">
        <v>367</v>
      </c>
      <c r="F90">
        <v>0</v>
      </c>
      <c r="G90">
        <v>0</v>
      </c>
      <c r="H90">
        <v>659.52</v>
      </c>
      <c r="I90">
        <v>610.85</v>
      </c>
      <c r="J90">
        <v>686.36</v>
      </c>
      <c r="K90">
        <v>608.21</v>
      </c>
      <c r="L90">
        <v>464.69</v>
      </c>
      <c r="M90">
        <v>628.23</v>
      </c>
      <c r="N90">
        <v>640.79459999999995</v>
      </c>
      <c r="O90">
        <v>653.61049200000002</v>
      </c>
      <c r="P90">
        <v>15273.72889</v>
      </c>
      <c r="Q90">
        <v>18811.54535</v>
      </c>
      <c r="R90">
        <v>18664.227439999999</v>
      </c>
      <c r="S90">
        <v>18352.11706</v>
      </c>
      <c r="T90">
        <v>18451.093270000001</v>
      </c>
      <c r="U90">
        <v>16744.004939999999</v>
      </c>
      <c r="V90">
        <v>16450.08426</v>
      </c>
      <c r="W90">
        <v>15515.38818</v>
      </c>
      <c r="X90">
        <v>19106.516670000001</v>
      </c>
      <c r="Y90">
        <v>19488.647000000001</v>
      </c>
      <c r="Z90">
        <v>54.985424000000002</v>
      </c>
      <c r="AA90">
        <v>67.721563250000003</v>
      </c>
      <c r="AB90">
        <v>67.19121878</v>
      </c>
      <c r="AC90">
        <v>66.067621419999995</v>
      </c>
      <c r="AD90">
        <v>66.423935779999994</v>
      </c>
      <c r="AE90">
        <v>60.278417769999997</v>
      </c>
      <c r="AF90">
        <v>59.220303340000001</v>
      </c>
      <c r="AG90">
        <v>55.855397439999997</v>
      </c>
      <c r="AH90">
        <v>68.783459989999997</v>
      </c>
      <c r="AI90">
        <v>70.159129190000002</v>
      </c>
    </row>
    <row r="91" spans="1:35" x14ac:dyDescent="0.35">
      <c r="A91" t="s">
        <v>225</v>
      </c>
      <c r="B91" t="s">
        <v>226</v>
      </c>
      <c r="C91" t="s">
        <v>380</v>
      </c>
      <c r="D91" t="s">
        <v>26</v>
      </c>
      <c r="E91" t="s">
        <v>369</v>
      </c>
      <c r="F91">
        <v>164.75</v>
      </c>
      <c r="G91">
        <v>297.02999999999997</v>
      </c>
      <c r="H91">
        <v>208.38</v>
      </c>
      <c r="I91">
        <v>200.84</v>
      </c>
      <c r="J91">
        <v>174.7</v>
      </c>
      <c r="K91">
        <v>143.79</v>
      </c>
      <c r="L91">
        <v>221.91</v>
      </c>
      <c r="M91">
        <v>236.1</v>
      </c>
      <c r="N91">
        <v>178.65</v>
      </c>
      <c r="O91">
        <v>182.22300000000001</v>
      </c>
      <c r="P91">
        <v>967.76006600000005</v>
      </c>
      <c r="Q91">
        <v>1021.541231</v>
      </c>
      <c r="R91">
        <v>1048.2756019999999</v>
      </c>
      <c r="S91">
        <v>806.87890400000003</v>
      </c>
      <c r="T91">
        <v>855.30014600000004</v>
      </c>
      <c r="U91">
        <v>687.84389599999997</v>
      </c>
      <c r="V91">
        <v>689.57555500000001</v>
      </c>
      <c r="W91">
        <v>943.51658099999997</v>
      </c>
      <c r="X91">
        <v>1043.389169</v>
      </c>
      <c r="Y91">
        <v>1064.256952</v>
      </c>
      <c r="Z91">
        <v>3.8710402639999999</v>
      </c>
      <c r="AA91">
        <v>4.0861649240000002</v>
      </c>
      <c r="AB91">
        <v>4.1931024079999997</v>
      </c>
      <c r="AC91">
        <v>3.2275156159999998</v>
      </c>
      <c r="AD91">
        <v>3.4212005840000002</v>
      </c>
      <c r="AE91">
        <v>2.7513755839999998</v>
      </c>
      <c r="AF91">
        <v>2.75830222</v>
      </c>
      <c r="AG91">
        <v>3.7740663240000001</v>
      </c>
      <c r="AH91">
        <v>4.1735566759999996</v>
      </c>
      <c r="AI91">
        <v>4.2570278100000003</v>
      </c>
    </row>
    <row r="92" spans="1:35" x14ac:dyDescent="0.35">
      <c r="A92" t="s">
        <v>431</v>
      </c>
      <c r="B92" t="s">
        <v>432</v>
      </c>
      <c r="C92" t="s">
        <v>416</v>
      </c>
      <c r="D92" t="s">
        <v>416</v>
      </c>
      <c r="E92" t="s">
        <v>372</v>
      </c>
      <c r="F92" t="s">
        <v>378</v>
      </c>
      <c r="G92" t="s">
        <v>378</v>
      </c>
      <c r="H92" t="s">
        <v>378</v>
      </c>
      <c r="I92" t="s">
        <v>378</v>
      </c>
      <c r="J92" t="s">
        <v>378</v>
      </c>
      <c r="K92" t="s">
        <v>378</v>
      </c>
      <c r="L92" t="s">
        <v>378</v>
      </c>
      <c r="M92" t="s">
        <v>378</v>
      </c>
      <c r="N92" t="s">
        <v>378</v>
      </c>
      <c r="O92" t="s">
        <v>378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</row>
    <row r="93" spans="1:35" x14ac:dyDescent="0.35">
      <c r="A93" t="s">
        <v>227</v>
      </c>
      <c r="B93" t="s">
        <v>228</v>
      </c>
      <c r="C93" t="s">
        <v>366</v>
      </c>
      <c r="D93" t="s">
        <v>366</v>
      </c>
      <c r="E93" t="s">
        <v>367</v>
      </c>
      <c r="F93">
        <v>295.91000000000003</v>
      </c>
      <c r="G93">
        <v>477.97</v>
      </c>
      <c r="H93">
        <v>325.06</v>
      </c>
      <c r="I93">
        <v>328.73</v>
      </c>
      <c r="J93">
        <v>441.13</v>
      </c>
      <c r="K93">
        <v>534.15</v>
      </c>
      <c r="L93">
        <v>642.5</v>
      </c>
      <c r="M93">
        <v>790.73</v>
      </c>
      <c r="N93">
        <v>803.76</v>
      </c>
      <c r="O93">
        <v>819.83519999999999</v>
      </c>
      <c r="P93">
        <v>5401.8872080000001</v>
      </c>
      <c r="Q93">
        <v>6459.7271010000004</v>
      </c>
      <c r="R93">
        <v>5942.5329629999997</v>
      </c>
      <c r="S93">
        <v>5747.8851530000002</v>
      </c>
      <c r="T93">
        <v>5974.1286200000004</v>
      </c>
      <c r="U93">
        <v>6112.0015519999997</v>
      </c>
      <c r="V93">
        <v>6116.1823960000002</v>
      </c>
      <c r="W93">
        <v>6930.1496029999998</v>
      </c>
      <c r="X93">
        <v>7038.9636879999998</v>
      </c>
      <c r="Y93">
        <v>7179.7429620000003</v>
      </c>
      <c r="Z93">
        <v>19.44679395</v>
      </c>
      <c r="AA93">
        <v>23.255017559999999</v>
      </c>
      <c r="AB93">
        <v>21.39311867</v>
      </c>
      <c r="AC93">
        <v>20.692386549999998</v>
      </c>
      <c r="AD93">
        <v>21.506863030000002</v>
      </c>
      <c r="AE93">
        <v>22.00320559</v>
      </c>
      <c r="AF93">
        <v>22.01825663</v>
      </c>
      <c r="AG93">
        <v>24.94853857</v>
      </c>
      <c r="AH93">
        <v>25.340269280000001</v>
      </c>
      <c r="AI93">
        <v>25.847074660000001</v>
      </c>
    </row>
    <row r="94" spans="1:35" x14ac:dyDescent="0.35">
      <c r="A94" t="s">
        <v>433</v>
      </c>
      <c r="B94" t="s">
        <v>434</v>
      </c>
      <c r="C94" t="s">
        <v>405</v>
      </c>
      <c r="D94" t="s">
        <v>405</v>
      </c>
      <c r="E94" t="s">
        <v>372</v>
      </c>
      <c r="F94">
        <v>0</v>
      </c>
      <c r="G94">
        <v>28.58</v>
      </c>
      <c r="H94">
        <v>28.8</v>
      </c>
      <c r="I94">
        <v>30.11</v>
      </c>
      <c r="J94">
        <v>30.28</v>
      </c>
      <c r="K94">
        <v>29.01</v>
      </c>
      <c r="L94">
        <v>21.31</v>
      </c>
      <c r="M94">
        <v>21.7362</v>
      </c>
      <c r="N94">
        <v>22.170923999999999</v>
      </c>
      <c r="O94">
        <v>22.614342480000001</v>
      </c>
      <c r="P94">
        <v>125.80354800000001</v>
      </c>
      <c r="Q94">
        <v>141.446101</v>
      </c>
      <c r="R94">
        <v>158.847745</v>
      </c>
      <c r="S94">
        <v>173.873345</v>
      </c>
      <c r="T94">
        <v>188.250529</v>
      </c>
      <c r="U94">
        <v>165.82324299999999</v>
      </c>
      <c r="V94">
        <v>161.314807</v>
      </c>
      <c r="W94">
        <v>171.98400699999999</v>
      </c>
      <c r="X94">
        <v>186.53305</v>
      </c>
      <c r="Y94">
        <v>190.263711</v>
      </c>
      <c r="Z94">
        <v>0.45289277300000003</v>
      </c>
      <c r="AA94">
        <v>0.50920596399999996</v>
      </c>
      <c r="AB94">
        <v>0.57185188200000003</v>
      </c>
      <c r="AC94">
        <v>0.62594404199999998</v>
      </c>
      <c r="AD94">
        <v>0.67770190399999997</v>
      </c>
      <c r="AE94">
        <v>0.59696367500000003</v>
      </c>
      <c r="AF94">
        <v>0.58073330499999998</v>
      </c>
      <c r="AG94">
        <v>0.61914242500000005</v>
      </c>
      <c r="AH94">
        <v>0.67151897999999999</v>
      </c>
      <c r="AI94">
        <v>0.68494935999999995</v>
      </c>
    </row>
    <row r="95" spans="1:35" x14ac:dyDescent="0.35">
      <c r="A95" t="s">
        <v>233</v>
      </c>
      <c r="B95" t="s">
        <v>234</v>
      </c>
      <c r="C95" t="s">
        <v>377</v>
      </c>
      <c r="D95" t="s">
        <v>375</v>
      </c>
      <c r="E95" t="s">
        <v>84</v>
      </c>
      <c r="F95" t="s">
        <v>378</v>
      </c>
      <c r="G95" t="s">
        <v>378</v>
      </c>
      <c r="H95" t="s">
        <v>378</v>
      </c>
      <c r="I95" t="s">
        <v>378</v>
      </c>
      <c r="J95" t="s">
        <v>378</v>
      </c>
      <c r="K95" t="s">
        <v>378</v>
      </c>
      <c r="L95" t="s">
        <v>378</v>
      </c>
      <c r="M95" t="s">
        <v>378</v>
      </c>
      <c r="N95" t="s">
        <v>378</v>
      </c>
      <c r="O95" t="s">
        <v>378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</row>
    <row r="96" spans="1:35" x14ac:dyDescent="0.35">
      <c r="A96" t="s">
        <v>235</v>
      </c>
      <c r="B96" t="s">
        <v>236</v>
      </c>
      <c r="C96" t="s">
        <v>379</v>
      </c>
      <c r="D96" t="s">
        <v>26</v>
      </c>
      <c r="E96" t="s">
        <v>369</v>
      </c>
      <c r="F96">
        <v>110.29</v>
      </c>
      <c r="G96">
        <v>140.06</v>
      </c>
      <c r="H96">
        <v>151.91</v>
      </c>
      <c r="I96">
        <v>208.1</v>
      </c>
      <c r="J96">
        <v>212.26</v>
      </c>
      <c r="K96">
        <v>216.51</v>
      </c>
      <c r="L96">
        <v>220.84</v>
      </c>
      <c r="M96">
        <v>225.25</v>
      </c>
      <c r="N96">
        <v>229.76</v>
      </c>
      <c r="O96">
        <v>234.36</v>
      </c>
      <c r="P96">
        <v>2825.192266</v>
      </c>
      <c r="Q96">
        <v>2966.0970809999999</v>
      </c>
      <c r="R96">
        <v>3191.6426230000002</v>
      </c>
      <c r="S96">
        <v>3316.0984349999999</v>
      </c>
      <c r="T96">
        <v>3648.995508</v>
      </c>
      <c r="U96">
        <v>3149.5369700000001</v>
      </c>
      <c r="V96">
        <v>3691.0888869999999</v>
      </c>
      <c r="W96">
        <v>4021.978564</v>
      </c>
      <c r="X96">
        <v>4927.9475249999996</v>
      </c>
      <c r="Y96">
        <v>5026.5064759999996</v>
      </c>
      <c r="Z96">
        <v>11.30076906</v>
      </c>
      <c r="AA96">
        <v>11.86438832</v>
      </c>
      <c r="AB96">
        <v>12.766570489999999</v>
      </c>
      <c r="AC96">
        <v>13.264393739999999</v>
      </c>
      <c r="AD96">
        <v>14.59598203</v>
      </c>
      <c r="AE96">
        <v>12.598147880000001</v>
      </c>
      <c r="AF96">
        <v>14.764355549999999</v>
      </c>
      <c r="AG96">
        <v>16.087914260000002</v>
      </c>
      <c r="AH96">
        <v>19.711790100000002</v>
      </c>
      <c r="AI96">
        <v>20.106025899999999</v>
      </c>
    </row>
    <row r="97" spans="1:35" x14ac:dyDescent="0.35">
      <c r="A97" t="s">
        <v>237</v>
      </c>
      <c r="B97" t="s">
        <v>238</v>
      </c>
      <c r="C97" t="s">
        <v>379</v>
      </c>
      <c r="D97" t="s">
        <v>26</v>
      </c>
      <c r="E97" t="s">
        <v>369</v>
      </c>
      <c r="F97">
        <v>706.6</v>
      </c>
      <c r="G97">
        <v>676.58</v>
      </c>
      <c r="H97">
        <v>613.97</v>
      </c>
      <c r="I97">
        <v>532.47</v>
      </c>
      <c r="J97">
        <v>566.11</v>
      </c>
      <c r="K97">
        <v>302.20999999999998</v>
      </c>
      <c r="L97">
        <v>376.55</v>
      </c>
      <c r="M97">
        <v>527.34</v>
      </c>
      <c r="N97">
        <v>537.88679999999999</v>
      </c>
      <c r="O97">
        <v>548.64453600000002</v>
      </c>
      <c r="P97">
        <v>86820.12156</v>
      </c>
      <c r="Q97">
        <v>91236.702839999998</v>
      </c>
      <c r="R97">
        <v>100419.398</v>
      </c>
      <c r="S97">
        <v>106899.89230000001</v>
      </c>
      <c r="T97">
        <v>113644.3561</v>
      </c>
      <c r="U97">
        <v>102041.75599999999</v>
      </c>
      <c r="V97">
        <v>84907.96991</v>
      </c>
      <c r="W97">
        <v>78330.048899999994</v>
      </c>
      <c r="X97">
        <v>89424.222229999999</v>
      </c>
      <c r="Y97">
        <v>91212.70667</v>
      </c>
      <c r="Z97">
        <v>347.28048619999998</v>
      </c>
      <c r="AA97">
        <v>364.9468114</v>
      </c>
      <c r="AB97">
        <v>401.67759180000002</v>
      </c>
      <c r="AC97">
        <v>427.59956929999998</v>
      </c>
      <c r="AD97">
        <v>454.57742450000001</v>
      </c>
      <c r="AE97">
        <v>408.16702409999999</v>
      </c>
      <c r="AF97">
        <v>339.63187959999999</v>
      </c>
      <c r="AG97">
        <v>313.32019559999998</v>
      </c>
      <c r="AH97">
        <v>357.69688889999998</v>
      </c>
      <c r="AI97">
        <v>364.85082670000003</v>
      </c>
    </row>
    <row r="98" spans="1:35" x14ac:dyDescent="0.35">
      <c r="A98" t="s">
        <v>435</v>
      </c>
      <c r="B98" t="s">
        <v>436</v>
      </c>
      <c r="C98" t="s">
        <v>371</v>
      </c>
      <c r="D98" t="s">
        <v>371</v>
      </c>
      <c r="E98" t="s">
        <v>372</v>
      </c>
      <c r="F98" t="s">
        <v>378</v>
      </c>
      <c r="G98" t="s">
        <v>378</v>
      </c>
      <c r="H98" t="s">
        <v>378</v>
      </c>
      <c r="I98" t="s">
        <v>378</v>
      </c>
      <c r="J98" t="s">
        <v>378</v>
      </c>
      <c r="K98" t="s">
        <v>378</v>
      </c>
      <c r="L98" t="s">
        <v>378</v>
      </c>
      <c r="M98" t="s">
        <v>378</v>
      </c>
      <c r="N98" t="s">
        <v>378</v>
      </c>
      <c r="O98" t="s">
        <v>378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</row>
    <row r="99" spans="1:35" x14ac:dyDescent="0.35">
      <c r="A99" t="s">
        <v>437</v>
      </c>
      <c r="B99" t="s">
        <v>438</v>
      </c>
      <c r="C99" t="s">
        <v>416</v>
      </c>
      <c r="D99" t="s">
        <v>416</v>
      </c>
      <c r="E99" t="s">
        <v>372</v>
      </c>
      <c r="F99" t="s">
        <v>378</v>
      </c>
      <c r="G99" t="s">
        <v>378</v>
      </c>
      <c r="H99" t="s">
        <v>378</v>
      </c>
      <c r="I99" t="s">
        <v>378</v>
      </c>
      <c r="J99" t="s">
        <v>378</v>
      </c>
      <c r="K99" t="s">
        <v>378</v>
      </c>
      <c r="L99" t="s">
        <v>378</v>
      </c>
      <c r="M99" t="s">
        <v>378</v>
      </c>
      <c r="N99" t="s">
        <v>378</v>
      </c>
      <c r="O99" t="s">
        <v>378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</row>
    <row r="100" spans="1:35" x14ac:dyDescent="0.35">
      <c r="A100" t="s">
        <v>243</v>
      </c>
      <c r="B100" t="s">
        <v>244</v>
      </c>
      <c r="C100" t="s">
        <v>376</v>
      </c>
      <c r="D100" t="s">
        <v>376</v>
      </c>
      <c r="E100" t="s">
        <v>367</v>
      </c>
      <c r="F100">
        <v>252.02</v>
      </c>
      <c r="G100">
        <v>233.29</v>
      </c>
      <c r="H100">
        <v>207.28</v>
      </c>
      <c r="I100">
        <v>223.14</v>
      </c>
      <c r="J100">
        <v>296.48</v>
      </c>
      <c r="K100">
        <v>152.93</v>
      </c>
      <c r="L100">
        <v>149.54</v>
      </c>
      <c r="M100">
        <v>141.74</v>
      </c>
      <c r="N100">
        <v>144.57480000000001</v>
      </c>
      <c r="O100">
        <v>147.466296</v>
      </c>
      <c r="P100">
        <v>810.57774800000004</v>
      </c>
      <c r="Q100">
        <v>852.79338399999995</v>
      </c>
      <c r="R100">
        <v>887.67869399999995</v>
      </c>
      <c r="S100">
        <v>1027.269243</v>
      </c>
      <c r="T100">
        <v>1361.4312689999999</v>
      </c>
      <c r="U100">
        <v>1491.6070199999999</v>
      </c>
      <c r="V100">
        <v>1605.2504269999999</v>
      </c>
      <c r="W100">
        <v>1734.7485360000001</v>
      </c>
      <c r="X100">
        <v>2069.4219790000002</v>
      </c>
      <c r="Y100">
        <v>2110.8104189999999</v>
      </c>
      <c r="Z100">
        <v>5.1471686999999999</v>
      </c>
      <c r="AA100">
        <v>5.4152379880000003</v>
      </c>
      <c r="AB100">
        <v>5.6367597070000004</v>
      </c>
      <c r="AC100">
        <v>6.5231596930000002</v>
      </c>
      <c r="AD100">
        <v>8.6450885579999994</v>
      </c>
      <c r="AE100">
        <v>9.4717045770000006</v>
      </c>
      <c r="AF100">
        <v>10.193340210000001</v>
      </c>
      <c r="AG100">
        <v>11.015653199999999</v>
      </c>
      <c r="AH100">
        <v>13.140829569999999</v>
      </c>
      <c r="AI100">
        <v>13.403646159999999</v>
      </c>
    </row>
    <row r="101" spans="1:35" x14ac:dyDescent="0.35">
      <c r="A101" t="s">
        <v>245</v>
      </c>
      <c r="B101" t="s">
        <v>246</v>
      </c>
      <c r="C101" t="s">
        <v>366</v>
      </c>
      <c r="D101" t="s">
        <v>366</v>
      </c>
      <c r="E101" t="s">
        <v>367</v>
      </c>
      <c r="F101">
        <v>1054.01</v>
      </c>
      <c r="G101">
        <v>417.05</v>
      </c>
      <c r="H101">
        <v>493.62</v>
      </c>
      <c r="I101">
        <v>863.08</v>
      </c>
      <c r="J101">
        <v>1461.71</v>
      </c>
      <c r="K101">
        <v>1629.78</v>
      </c>
      <c r="L101">
        <v>2300.5500000000002</v>
      </c>
      <c r="M101">
        <v>2115.5100000000002</v>
      </c>
      <c r="N101">
        <v>2890.9</v>
      </c>
      <c r="O101">
        <v>2948.7179999999998</v>
      </c>
      <c r="P101">
        <v>40628.218679999998</v>
      </c>
      <c r="Q101">
        <v>53191.336990000003</v>
      </c>
      <c r="R101">
        <v>50892.070910000002</v>
      </c>
      <c r="S101">
        <v>52494.674659999997</v>
      </c>
      <c r="T101">
        <v>59111.872499999998</v>
      </c>
      <c r="U101">
        <v>63599.954519999999</v>
      </c>
      <c r="V101">
        <v>64427.05313</v>
      </c>
      <c r="W101">
        <v>69350.111860000005</v>
      </c>
      <c r="X101">
        <v>63733.041149999997</v>
      </c>
      <c r="Y101">
        <v>65007.701970000002</v>
      </c>
      <c r="Z101">
        <v>146.2615873</v>
      </c>
      <c r="AA101">
        <v>191.48881320000001</v>
      </c>
      <c r="AB101">
        <v>183.21145530000001</v>
      </c>
      <c r="AC101">
        <v>188.98082880000001</v>
      </c>
      <c r="AD101">
        <v>212.802741</v>
      </c>
      <c r="AE101">
        <v>228.95983630000001</v>
      </c>
      <c r="AF101">
        <v>231.9373913</v>
      </c>
      <c r="AG101">
        <v>249.66040269999999</v>
      </c>
      <c r="AH101">
        <v>229.4389481</v>
      </c>
      <c r="AI101">
        <v>234.02772709999999</v>
      </c>
    </row>
    <row r="102" spans="1:35" x14ac:dyDescent="0.35">
      <c r="A102" t="s">
        <v>439</v>
      </c>
      <c r="B102" t="s">
        <v>440</v>
      </c>
      <c r="C102" t="s">
        <v>416</v>
      </c>
      <c r="D102" t="s">
        <v>416</v>
      </c>
      <c r="E102" t="s">
        <v>372</v>
      </c>
      <c r="F102">
        <v>6.91</v>
      </c>
      <c r="G102">
        <v>7.51</v>
      </c>
      <c r="H102">
        <v>6.93</v>
      </c>
      <c r="I102">
        <v>7.37</v>
      </c>
      <c r="J102">
        <v>8.65</v>
      </c>
      <c r="K102">
        <v>8.2100000000000009</v>
      </c>
      <c r="L102">
        <v>6.6</v>
      </c>
      <c r="M102">
        <v>4.46</v>
      </c>
      <c r="N102">
        <v>4.5491999999999999</v>
      </c>
      <c r="O102">
        <v>4.6401839999999996</v>
      </c>
      <c r="P102">
        <v>7.0935889999999997</v>
      </c>
      <c r="Q102">
        <v>7.401446</v>
      </c>
      <c r="R102">
        <v>7.7730779999999999</v>
      </c>
      <c r="S102">
        <v>8.2647919999999999</v>
      </c>
      <c r="T102">
        <v>8.0866640000000007</v>
      </c>
      <c r="U102">
        <v>8.187265</v>
      </c>
      <c r="V102">
        <v>8.7948419999999992</v>
      </c>
      <c r="W102">
        <v>9.1754049999999996</v>
      </c>
      <c r="X102">
        <v>9.0187290000000004</v>
      </c>
      <c r="Y102">
        <v>9.1991035799999992</v>
      </c>
      <c r="Z102">
        <v>2.5536920000000001E-2</v>
      </c>
      <c r="AA102">
        <v>2.6645206000000001E-2</v>
      </c>
      <c r="AB102">
        <v>2.7983081E-2</v>
      </c>
      <c r="AC102">
        <v>2.9753251000000001E-2</v>
      </c>
      <c r="AD102">
        <v>2.9111990000000001E-2</v>
      </c>
      <c r="AE102">
        <v>2.9474153999999999E-2</v>
      </c>
      <c r="AF102">
        <v>3.1661430999999997E-2</v>
      </c>
      <c r="AG102">
        <v>3.3031458E-2</v>
      </c>
      <c r="AH102">
        <v>3.2467424000000002E-2</v>
      </c>
      <c r="AI102">
        <v>3.3116773000000002E-2</v>
      </c>
    </row>
    <row r="103" spans="1:35" x14ac:dyDescent="0.35">
      <c r="A103" t="s">
        <v>247</v>
      </c>
      <c r="B103" t="s">
        <v>248</v>
      </c>
      <c r="C103" t="s">
        <v>377</v>
      </c>
      <c r="D103" t="s">
        <v>375</v>
      </c>
      <c r="E103" t="s">
        <v>84</v>
      </c>
      <c r="F103">
        <v>106</v>
      </c>
      <c r="G103">
        <v>106</v>
      </c>
      <c r="H103">
        <v>321</v>
      </c>
      <c r="I103">
        <v>337.64</v>
      </c>
      <c r="J103">
        <v>319.42</v>
      </c>
      <c r="K103">
        <v>486.32</v>
      </c>
      <c r="L103">
        <v>434.3</v>
      </c>
      <c r="M103">
        <v>450.42</v>
      </c>
      <c r="N103">
        <v>459.42840000000001</v>
      </c>
      <c r="O103">
        <v>468.61696799999999</v>
      </c>
      <c r="P103">
        <v>1063.6969549999999</v>
      </c>
      <c r="Q103">
        <v>1120.1551979999999</v>
      </c>
      <c r="R103">
        <v>1232.1265840000001</v>
      </c>
      <c r="S103">
        <v>1342.68759</v>
      </c>
      <c r="T103">
        <v>1422.687195</v>
      </c>
      <c r="U103">
        <v>1507.0411730000001</v>
      </c>
      <c r="V103">
        <v>1508.0663790000001</v>
      </c>
      <c r="W103">
        <v>1468.2992549999999</v>
      </c>
      <c r="X103">
        <v>1418.405</v>
      </c>
      <c r="Y103">
        <v>1446.7731000000001</v>
      </c>
      <c r="Z103">
        <v>10.583784700000001</v>
      </c>
      <c r="AA103">
        <v>11.14554422</v>
      </c>
      <c r="AB103">
        <v>12.259659510000001</v>
      </c>
      <c r="AC103">
        <v>13.35974152</v>
      </c>
      <c r="AD103">
        <v>14.155737589999999</v>
      </c>
      <c r="AE103">
        <v>14.99505967</v>
      </c>
      <c r="AF103">
        <v>15.00526047</v>
      </c>
      <c r="AG103">
        <v>14.609577590000001</v>
      </c>
      <c r="AH103">
        <v>14.113129750000001</v>
      </c>
      <c r="AI103">
        <v>14.39539235</v>
      </c>
    </row>
    <row r="104" spans="1:35" x14ac:dyDescent="0.35">
      <c r="A104" t="s">
        <v>249</v>
      </c>
      <c r="B104" t="s">
        <v>250</v>
      </c>
      <c r="C104" t="s">
        <v>405</v>
      </c>
      <c r="D104" t="s">
        <v>405</v>
      </c>
      <c r="E104" t="s">
        <v>372</v>
      </c>
      <c r="F104" t="s">
        <v>378</v>
      </c>
      <c r="G104" t="s">
        <v>378</v>
      </c>
      <c r="H104" t="s">
        <v>378</v>
      </c>
      <c r="I104" t="s">
        <v>378</v>
      </c>
      <c r="J104" t="s">
        <v>378</v>
      </c>
      <c r="K104" t="s">
        <v>378</v>
      </c>
      <c r="L104" t="s">
        <v>378</v>
      </c>
      <c r="M104" t="s">
        <v>378</v>
      </c>
      <c r="N104" t="s">
        <v>378</v>
      </c>
      <c r="O104" t="s">
        <v>378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</row>
    <row r="105" spans="1:35" x14ac:dyDescent="0.35">
      <c r="A105" t="s">
        <v>251</v>
      </c>
      <c r="B105" t="s">
        <v>252</v>
      </c>
      <c r="C105" t="s">
        <v>374</v>
      </c>
      <c r="D105" t="s">
        <v>375</v>
      </c>
      <c r="E105" t="s">
        <v>374</v>
      </c>
      <c r="F105">
        <v>111.03</v>
      </c>
      <c r="G105">
        <v>99.6</v>
      </c>
      <c r="H105">
        <v>105.36</v>
      </c>
      <c r="I105">
        <v>105.5</v>
      </c>
      <c r="J105">
        <v>136.97999999999999</v>
      </c>
      <c r="K105">
        <v>158.41999999999999</v>
      </c>
      <c r="L105">
        <v>160.04</v>
      </c>
      <c r="M105">
        <v>166.59</v>
      </c>
      <c r="N105">
        <v>84.39</v>
      </c>
      <c r="O105">
        <v>86.077799999999996</v>
      </c>
      <c r="P105">
        <v>3541.074987</v>
      </c>
      <c r="Q105">
        <v>4640.980458</v>
      </c>
      <c r="R105">
        <v>3359.5587829999999</v>
      </c>
      <c r="S105">
        <v>5058.958181</v>
      </c>
      <c r="T105">
        <v>4705.6318490000003</v>
      </c>
      <c r="U105">
        <v>3417.6659070000001</v>
      </c>
      <c r="V105">
        <v>3876.3130460000002</v>
      </c>
      <c r="W105">
        <v>4010.528542</v>
      </c>
      <c r="X105">
        <v>4095.6114560000001</v>
      </c>
      <c r="Y105">
        <v>4177.5236850000001</v>
      </c>
      <c r="Z105">
        <v>35.233696119999998</v>
      </c>
      <c r="AA105">
        <v>46.177755560000001</v>
      </c>
      <c r="AB105">
        <v>33.427609889999999</v>
      </c>
      <c r="AC105">
        <v>50.336633900000002</v>
      </c>
      <c r="AD105">
        <v>46.821036900000003</v>
      </c>
      <c r="AE105">
        <v>34.00577577</v>
      </c>
      <c r="AF105">
        <v>38.569314810000002</v>
      </c>
      <c r="AG105">
        <v>39.904758989999998</v>
      </c>
      <c r="AH105">
        <v>40.751333989999999</v>
      </c>
      <c r="AI105">
        <v>41.566360670000002</v>
      </c>
    </row>
    <row r="106" spans="1:35" x14ac:dyDescent="0.35">
      <c r="A106" t="s">
        <v>253</v>
      </c>
      <c r="B106" t="s">
        <v>254</v>
      </c>
      <c r="C106" t="s">
        <v>374</v>
      </c>
      <c r="D106" t="s">
        <v>375</v>
      </c>
      <c r="E106" t="s">
        <v>374</v>
      </c>
      <c r="F106">
        <v>303.77</v>
      </c>
      <c r="G106">
        <v>265.61</v>
      </c>
      <c r="H106">
        <v>125.11</v>
      </c>
      <c r="I106">
        <v>518.15</v>
      </c>
      <c r="J106">
        <v>352.94</v>
      </c>
      <c r="K106">
        <v>359.99</v>
      </c>
      <c r="L106">
        <v>367.19</v>
      </c>
      <c r="M106">
        <v>374.54</v>
      </c>
      <c r="N106">
        <v>382.03</v>
      </c>
      <c r="O106">
        <v>389.67</v>
      </c>
      <c r="P106">
        <v>10073.1826</v>
      </c>
      <c r="Q106">
        <v>12195.272499999999</v>
      </c>
      <c r="R106">
        <v>12956.16317</v>
      </c>
      <c r="S106">
        <v>13415.00909</v>
      </c>
      <c r="T106">
        <v>13661.9926</v>
      </c>
      <c r="U106">
        <v>13372.841109999999</v>
      </c>
      <c r="V106">
        <v>13308.2016</v>
      </c>
      <c r="W106">
        <v>14210.75404</v>
      </c>
      <c r="X106">
        <v>15193.80485</v>
      </c>
      <c r="Y106">
        <v>15497.68094</v>
      </c>
      <c r="Z106">
        <v>100.22816690000001</v>
      </c>
      <c r="AA106">
        <v>121.34296139999999</v>
      </c>
      <c r="AB106">
        <v>128.91382350000001</v>
      </c>
      <c r="AC106">
        <v>133.47934050000001</v>
      </c>
      <c r="AD106">
        <v>135.9368264</v>
      </c>
      <c r="AE106">
        <v>133.05976899999999</v>
      </c>
      <c r="AF106">
        <v>132.41660590000001</v>
      </c>
      <c r="AG106">
        <v>141.3970027</v>
      </c>
      <c r="AH106">
        <v>151.17835819999999</v>
      </c>
      <c r="AI106">
        <v>154.20192539999999</v>
      </c>
    </row>
    <row r="107" spans="1:35" x14ac:dyDescent="0.35">
      <c r="A107" t="s">
        <v>255</v>
      </c>
      <c r="B107" t="s">
        <v>256</v>
      </c>
      <c r="C107" t="s">
        <v>388</v>
      </c>
      <c r="D107" t="s">
        <v>388</v>
      </c>
      <c r="E107" t="s">
        <v>367</v>
      </c>
      <c r="F107">
        <v>2229.92</v>
      </c>
      <c r="G107">
        <v>1614.66</v>
      </c>
      <c r="H107">
        <v>2498.1799999999998</v>
      </c>
      <c r="I107">
        <v>2819.74</v>
      </c>
      <c r="J107">
        <v>2434.71</v>
      </c>
      <c r="K107">
        <v>2720.49</v>
      </c>
      <c r="L107">
        <v>2424.79</v>
      </c>
      <c r="M107">
        <v>2670.39</v>
      </c>
      <c r="N107">
        <v>2394.33</v>
      </c>
      <c r="O107">
        <v>2442.2166000000002</v>
      </c>
      <c r="P107">
        <v>24578.28184</v>
      </c>
      <c r="Q107">
        <v>28513.578020000001</v>
      </c>
      <c r="R107">
        <v>29595.166440000001</v>
      </c>
      <c r="S107">
        <v>30588.279559999999</v>
      </c>
      <c r="T107">
        <v>32246.260719999998</v>
      </c>
      <c r="U107">
        <v>30039.1384</v>
      </c>
      <c r="V107">
        <v>29438.6276</v>
      </c>
      <c r="W107">
        <v>30306.703270000002</v>
      </c>
      <c r="X107">
        <v>30722.85655</v>
      </c>
      <c r="Y107">
        <v>31337.313679999999</v>
      </c>
      <c r="Z107">
        <v>88.481814619999994</v>
      </c>
      <c r="AA107">
        <v>102.64888089999999</v>
      </c>
      <c r="AB107">
        <v>106.5425992</v>
      </c>
      <c r="AC107">
        <v>110.11780640000001</v>
      </c>
      <c r="AD107">
        <v>116.0865386</v>
      </c>
      <c r="AE107">
        <v>108.1408982</v>
      </c>
      <c r="AF107">
        <v>105.9790594</v>
      </c>
      <c r="AG107">
        <v>109.1041318</v>
      </c>
      <c r="AH107">
        <v>110.60228360000001</v>
      </c>
      <c r="AI107">
        <v>112.8143293</v>
      </c>
    </row>
    <row r="108" spans="1:35" x14ac:dyDescent="0.35">
      <c r="A108" t="s">
        <v>441</v>
      </c>
      <c r="B108" t="s">
        <v>442</v>
      </c>
      <c r="C108" t="s">
        <v>371</v>
      </c>
      <c r="D108" t="s">
        <v>371</v>
      </c>
      <c r="E108" t="s">
        <v>372</v>
      </c>
      <c r="F108" t="s">
        <v>378</v>
      </c>
      <c r="G108" t="s">
        <v>378</v>
      </c>
      <c r="H108" t="s">
        <v>378</v>
      </c>
      <c r="I108" t="s">
        <v>378</v>
      </c>
      <c r="J108" t="s">
        <v>378</v>
      </c>
      <c r="K108" t="s">
        <v>378</v>
      </c>
      <c r="L108" t="s">
        <v>378</v>
      </c>
      <c r="M108" t="s">
        <v>378</v>
      </c>
      <c r="N108" t="s">
        <v>378</v>
      </c>
      <c r="O108" t="s">
        <v>378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</row>
    <row r="109" spans="1:35" x14ac:dyDescent="0.35">
      <c r="A109" t="s">
        <v>261</v>
      </c>
      <c r="B109" t="s">
        <v>262</v>
      </c>
      <c r="C109" t="s">
        <v>376</v>
      </c>
      <c r="D109" t="s">
        <v>376</v>
      </c>
      <c r="E109" t="s">
        <v>367</v>
      </c>
      <c r="F109">
        <v>182.13</v>
      </c>
      <c r="G109">
        <v>185.77260000000001</v>
      </c>
      <c r="H109">
        <v>189.48805200000001</v>
      </c>
      <c r="I109">
        <v>193.27781300000001</v>
      </c>
      <c r="J109">
        <v>197.14336929999999</v>
      </c>
      <c r="K109">
        <v>201.0862367</v>
      </c>
      <c r="L109">
        <v>205.10796139999999</v>
      </c>
      <c r="M109">
        <v>209.21012060000001</v>
      </c>
      <c r="N109">
        <v>213.39432310000001</v>
      </c>
      <c r="O109">
        <v>217.66220949999999</v>
      </c>
      <c r="P109">
        <v>147.52747299999999</v>
      </c>
      <c r="Q109">
        <v>162.08104399999999</v>
      </c>
      <c r="R109">
        <v>175.99054899999999</v>
      </c>
      <c r="S109">
        <v>190.82415399999999</v>
      </c>
      <c r="T109">
        <v>241.630179</v>
      </c>
      <c r="U109">
        <v>260.91629699999999</v>
      </c>
      <c r="V109">
        <v>278.99340100000001</v>
      </c>
      <c r="W109">
        <v>310.038025</v>
      </c>
      <c r="X109">
        <v>335.71428600000002</v>
      </c>
      <c r="Y109">
        <v>342.42857170000002</v>
      </c>
      <c r="Z109">
        <v>0.93679945399999998</v>
      </c>
      <c r="AA109">
        <v>1.0292146289999999</v>
      </c>
      <c r="AB109">
        <v>1.1175399859999999</v>
      </c>
      <c r="AC109">
        <v>1.2117333779999999</v>
      </c>
      <c r="AD109">
        <v>1.5343516370000001</v>
      </c>
      <c r="AE109">
        <v>1.6568184859999999</v>
      </c>
      <c r="AF109">
        <v>1.771608096</v>
      </c>
      <c r="AG109">
        <v>1.9687414590000001</v>
      </c>
      <c r="AH109">
        <v>2.131785716</v>
      </c>
      <c r="AI109">
        <v>2.1744214300000002</v>
      </c>
    </row>
    <row r="110" spans="1:35" x14ac:dyDescent="0.35">
      <c r="A110" t="s">
        <v>263</v>
      </c>
      <c r="B110" t="s">
        <v>264</v>
      </c>
      <c r="C110" t="s">
        <v>397</v>
      </c>
      <c r="D110" t="s">
        <v>397</v>
      </c>
      <c r="E110" t="s">
        <v>367</v>
      </c>
      <c r="F110">
        <v>10295.31</v>
      </c>
      <c r="G110">
        <v>12299.11</v>
      </c>
      <c r="H110">
        <v>11671.85</v>
      </c>
      <c r="I110">
        <v>11789.71</v>
      </c>
      <c r="J110">
        <v>11712.68</v>
      </c>
      <c r="K110">
        <v>12266.43</v>
      </c>
      <c r="L110">
        <v>12242.91</v>
      </c>
      <c r="M110">
        <v>4395.32</v>
      </c>
      <c r="N110">
        <v>4483.2263999999996</v>
      </c>
      <c r="O110">
        <v>4572.8909279999998</v>
      </c>
      <c r="P110">
        <v>24528.98272</v>
      </c>
      <c r="Q110">
        <v>27686.20232</v>
      </c>
      <c r="R110">
        <v>27948.79305</v>
      </c>
      <c r="S110">
        <v>28773.636640000001</v>
      </c>
      <c r="T110">
        <v>30527.63121</v>
      </c>
      <c r="U110">
        <v>29372.744289999999</v>
      </c>
      <c r="V110">
        <v>27887.597020000001</v>
      </c>
      <c r="W110">
        <v>30054.458620000001</v>
      </c>
      <c r="X110">
        <v>31374.008170000001</v>
      </c>
      <c r="Y110">
        <v>32001.48834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</row>
    <row r="111" spans="1:35" x14ac:dyDescent="0.35">
      <c r="A111" t="s">
        <v>443</v>
      </c>
      <c r="B111" t="s">
        <v>444</v>
      </c>
      <c r="C111" t="s">
        <v>385</v>
      </c>
      <c r="D111" t="s">
        <v>26</v>
      </c>
      <c r="E111" t="s">
        <v>369</v>
      </c>
      <c r="F111" t="s">
        <v>378</v>
      </c>
      <c r="G111" t="s">
        <v>378</v>
      </c>
      <c r="H111" t="s">
        <v>378</v>
      </c>
      <c r="I111" t="s">
        <v>378</v>
      </c>
      <c r="J111" t="s">
        <v>378</v>
      </c>
      <c r="K111" t="s">
        <v>378</v>
      </c>
      <c r="L111" t="s">
        <v>378</v>
      </c>
      <c r="M111" t="s">
        <v>378</v>
      </c>
      <c r="N111" t="s">
        <v>378</v>
      </c>
      <c r="O111" t="s">
        <v>378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</row>
    <row r="112" spans="1:35" x14ac:dyDescent="0.35">
      <c r="A112" t="s">
        <v>271</v>
      </c>
      <c r="B112" t="s">
        <v>272</v>
      </c>
      <c r="C112" t="s">
        <v>385</v>
      </c>
      <c r="D112" t="s">
        <v>26</v>
      </c>
      <c r="E112" t="s">
        <v>369</v>
      </c>
      <c r="F112">
        <v>53.47</v>
      </c>
      <c r="G112">
        <v>91.66</v>
      </c>
      <c r="H112">
        <v>88.71</v>
      </c>
      <c r="I112">
        <v>90.484200000000001</v>
      </c>
      <c r="J112">
        <v>92.293884000000006</v>
      </c>
      <c r="K112">
        <v>94.139761680000007</v>
      </c>
      <c r="L112">
        <v>71.489999999999995</v>
      </c>
      <c r="M112">
        <v>75.86</v>
      </c>
      <c r="N112">
        <v>101.34</v>
      </c>
      <c r="O112">
        <v>103.3668</v>
      </c>
      <c r="P112">
        <v>1627.4218860000001</v>
      </c>
      <c r="Q112">
        <v>1852.3870119999999</v>
      </c>
      <c r="R112">
        <v>2143.9205830000001</v>
      </c>
      <c r="S112">
        <v>2202.1663749999998</v>
      </c>
      <c r="T112">
        <v>2305.4527870000002</v>
      </c>
      <c r="U112">
        <v>2317.694438</v>
      </c>
      <c r="V112">
        <v>2484.5934830000001</v>
      </c>
      <c r="W112">
        <v>2828.518243</v>
      </c>
      <c r="X112">
        <v>2761.6051480000001</v>
      </c>
      <c r="Y112">
        <v>2816.8372509999999</v>
      </c>
      <c r="Z112">
        <v>6.5096875440000002</v>
      </c>
      <c r="AA112">
        <v>7.4095480480000004</v>
      </c>
      <c r="AB112">
        <v>8.5756823319999995</v>
      </c>
      <c r="AC112">
        <v>8.8086655</v>
      </c>
      <c r="AD112">
        <v>9.2218111480000005</v>
      </c>
      <c r="AE112">
        <v>9.2707777520000008</v>
      </c>
      <c r="AF112">
        <v>9.9383739319999993</v>
      </c>
      <c r="AG112">
        <v>11.31407297</v>
      </c>
      <c r="AH112">
        <v>11.04642059</v>
      </c>
      <c r="AI112">
        <v>11.267348999999999</v>
      </c>
    </row>
    <row r="113" spans="1:35" x14ac:dyDescent="0.35">
      <c r="A113" t="s">
        <v>445</v>
      </c>
      <c r="B113" t="s">
        <v>446</v>
      </c>
      <c r="C113" t="s">
        <v>379</v>
      </c>
      <c r="D113" t="s">
        <v>26</v>
      </c>
      <c r="E113" t="s">
        <v>369</v>
      </c>
      <c r="F113" t="s">
        <v>378</v>
      </c>
      <c r="G113" t="s">
        <v>378</v>
      </c>
      <c r="H113" t="s">
        <v>378</v>
      </c>
      <c r="I113" t="s">
        <v>378</v>
      </c>
      <c r="J113" t="s">
        <v>378</v>
      </c>
      <c r="K113" t="s">
        <v>378</v>
      </c>
      <c r="L113" t="s">
        <v>378</v>
      </c>
      <c r="M113" t="s">
        <v>378</v>
      </c>
      <c r="N113" t="s">
        <v>378</v>
      </c>
      <c r="O113" t="s">
        <v>378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</row>
    <row r="114" spans="1:35" x14ac:dyDescent="0.35">
      <c r="A114" t="s">
        <v>277</v>
      </c>
      <c r="B114" t="s">
        <v>278</v>
      </c>
      <c r="C114" t="s">
        <v>371</v>
      </c>
      <c r="D114" t="s">
        <v>371</v>
      </c>
      <c r="E114" t="s">
        <v>372</v>
      </c>
      <c r="F114">
        <v>18.39</v>
      </c>
      <c r="G114">
        <v>20.63</v>
      </c>
      <c r="H114">
        <v>15.09</v>
      </c>
      <c r="I114">
        <v>14.76</v>
      </c>
      <c r="J114">
        <v>14.8</v>
      </c>
      <c r="K114">
        <v>17.18</v>
      </c>
      <c r="L114">
        <v>13.61</v>
      </c>
      <c r="M114">
        <v>26</v>
      </c>
      <c r="N114">
        <v>22.92</v>
      </c>
      <c r="O114">
        <v>23.378399999999999</v>
      </c>
      <c r="P114">
        <v>62.876030999999998</v>
      </c>
      <c r="Q114">
        <v>67.330685000000003</v>
      </c>
      <c r="R114">
        <v>69.221851000000001</v>
      </c>
      <c r="S114">
        <v>79.236555999999993</v>
      </c>
      <c r="T114">
        <v>67.145287999999994</v>
      </c>
      <c r="U114">
        <v>69.886460999999997</v>
      </c>
      <c r="V114">
        <v>82.598035999999993</v>
      </c>
      <c r="W114">
        <v>84.740592000000007</v>
      </c>
      <c r="X114">
        <v>78.680408</v>
      </c>
      <c r="Y114">
        <v>80.254016160000006</v>
      </c>
      <c r="Z114">
        <v>0.22635371200000001</v>
      </c>
      <c r="AA114">
        <v>0.242390466</v>
      </c>
      <c r="AB114">
        <v>0.24919866399999999</v>
      </c>
      <c r="AC114">
        <v>0.28525160199999999</v>
      </c>
      <c r="AD114">
        <v>0.241723037</v>
      </c>
      <c r="AE114">
        <v>0.25159125999999998</v>
      </c>
      <c r="AF114">
        <v>0.29735293000000002</v>
      </c>
      <c r="AG114">
        <v>0.30506613100000002</v>
      </c>
      <c r="AH114">
        <v>0.28324946899999998</v>
      </c>
      <c r="AI114">
        <v>0.28891445799999999</v>
      </c>
    </row>
    <row r="115" spans="1:35" x14ac:dyDescent="0.35">
      <c r="A115" t="s">
        <v>447</v>
      </c>
      <c r="B115" t="s">
        <v>448</v>
      </c>
      <c r="C115" t="s">
        <v>373</v>
      </c>
      <c r="D115" t="s">
        <v>26</v>
      </c>
      <c r="E115" t="s">
        <v>369</v>
      </c>
      <c r="F115">
        <v>3.68</v>
      </c>
      <c r="G115">
        <v>3.7536</v>
      </c>
      <c r="H115">
        <v>3.8286720000000001</v>
      </c>
      <c r="I115">
        <v>7.19</v>
      </c>
      <c r="J115">
        <v>7.34</v>
      </c>
      <c r="K115">
        <v>6.23</v>
      </c>
      <c r="L115">
        <v>7.54</v>
      </c>
      <c r="M115">
        <v>7.6908000000000003</v>
      </c>
      <c r="N115">
        <v>7.8446160000000003</v>
      </c>
      <c r="O115">
        <v>8.0015083199999992</v>
      </c>
      <c r="P115">
        <v>22.237287999999999</v>
      </c>
      <c r="Q115">
        <v>26.353434</v>
      </c>
      <c r="R115">
        <v>29.050764000000001</v>
      </c>
      <c r="S115">
        <v>35.945948000000001</v>
      </c>
      <c r="T115">
        <v>39.692767000000003</v>
      </c>
      <c r="U115">
        <v>38.019565999999998</v>
      </c>
      <c r="V115">
        <v>39.612341000000001</v>
      </c>
      <c r="W115">
        <v>44.173614999999998</v>
      </c>
      <c r="X115">
        <v>46.725661000000002</v>
      </c>
      <c r="Y115">
        <v>47.660174220000002</v>
      </c>
      <c r="Z115">
        <v>8.8949152000000004E-2</v>
      </c>
      <c r="AA115">
        <v>0.10541373599999999</v>
      </c>
      <c r="AB115">
        <v>0.116203056</v>
      </c>
      <c r="AC115">
        <v>0.14378379199999999</v>
      </c>
      <c r="AD115">
        <v>0.15877106799999999</v>
      </c>
      <c r="AE115">
        <v>0.15207826399999999</v>
      </c>
      <c r="AF115">
        <v>0.15844936400000001</v>
      </c>
      <c r="AG115">
        <v>0.17669446</v>
      </c>
      <c r="AH115">
        <v>0.18690264400000001</v>
      </c>
      <c r="AI115">
        <v>0.190640697</v>
      </c>
    </row>
    <row r="116" spans="1:35" x14ac:dyDescent="0.35">
      <c r="A116" t="s">
        <v>279</v>
      </c>
      <c r="B116" t="s">
        <v>280</v>
      </c>
      <c r="C116" t="s">
        <v>376</v>
      </c>
      <c r="D116" t="s">
        <v>376</v>
      </c>
      <c r="E116" t="s">
        <v>367</v>
      </c>
      <c r="F116" t="s">
        <v>378</v>
      </c>
      <c r="G116" t="s">
        <v>378</v>
      </c>
      <c r="H116" t="s">
        <v>378</v>
      </c>
      <c r="I116" t="s">
        <v>378</v>
      </c>
      <c r="J116" t="s">
        <v>378</v>
      </c>
      <c r="K116" t="s">
        <v>378</v>
      </c>
      <c r="L116" t="s">
        <v>378</v>
      </c>
      <c r="M116" t="s">
        <v>378</v>
      </c>
      <c r="N116" t="s">
        <v>378</v>
      </c>
      <c r="O116" t="s">
        <v>378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</row>
    <row r="117" spans="1:35" x14ac:dyDescent="0.35">
      <c r="A117" t="s">
        <v>281</v>
      </c>
      <c r="B117" t="s">
        <v>282</v>
      </c>
      <c r="C117" t="s">
        <v>379</v>
      </c>
      <c r="D117" t="s">
        <v>26</v>
      </c>
      <c r="E117" t="s">
        <v>369</v>
      </c>
      <c r="F117">
        <v>265.64</v>
      </c>
      <c r="G117">
        <v>302.05</v>
      </c>
      <c r="H117">
        <v>371.38</v>
      </c>
      <c r="I117">
        <v>270.93</v>
      </c>
      <c r="J117">
        <v>405.48</v>
      </c>
      <c r="K117">
        <v>326.64999999999998</v>
      </c>
      <c r="L117">
        <v>393.9</v>
      </c>
      <c r="M117">
        <v>401.77</v>
      </c>
      <c r="N117">
        <v>409.81</v>
      </c>
      <c r="O117">
        <v>418.01</v>
      </c>
      <c r="P117">
        <v>2539.5958139999998</v>
      </c>
      <c r="Q117">
        <v>2354.3643350000002</v>
      </c>
      <c r="R117">
        <v>2503.7042889999998</v>
      </c>
      <c r="S117">
        <v>2612.9018030000002</v>
      </c>
      <c r="T117">
        <v>2643.1239439999999</v>
      </c>
      <c r="U117">
        <v>2536.7806609999998</v>
      </c>
      <c r="V117">
        <v>2744.474502</v>
      </c>
      <c r="W117">
        <v>3156.4276159999999</v>
      </c>
      <c r="X117">
        <v>3744.915407</v>
      </c>
      <c r="Y117">
        <v>3819.8137149999998</v>
      </c>
      <c r="Z117">
        <v>10.158383260000001</v>
      </c>
      <c r="AA117">
        <v>9.4174573400000003</v>
      </c>
      <c r="AB117">
        <v>10.01481716</v>
      </c>
      <c r="AC117">
        <v>10.451607210000001</v>
      </c>
      <c r="AD117">
        <v>10.572495780000001</v>
      </c>
      <c r="AE117">
        <v>10.147122639999999</v>
      </c>
      <c r="AF117">
        <v>10.977898010000001</v>
      </c>
      <c r="AG117">
        <v>12.625710460000001</v>
      </c>
      <c r="AH117">
        <v>14.979661630000001</v>
      </c>
      <c r="AI117">
        <v>15.27925486</v>
      </c>
    </row>
    <row r="118" spans="1:35" x14ac:dyDescent="0.35">
      <c r="A118" t="s">
        <v>285</v>
      </c>
      <c r="B118" t="s">
        <v>286</v>
      </c>
      <c r="C118" t="s">
        <v>385</v>
      </c>
      <c r="D118" t="s">
        <v>26</v>
      </c>
      <c r="E118" t="s">
        <v>369</v>
      </c>
      <c r="F118">
        <v>19.73</v>
      </c>
      <c r="G118">
        <v>15.79</v>
      </c>
      <c r="H118">
        <v>24.62</v>
      </c>
      <c r="I118">
        <v>24.27</v>
      </c>
      <c r="J118">
        <v>27.83</v>
      </c>
      <c r="K118">
        <v>32.03</v>
      </c>
      <c r="L118">
        <v>36.020000000000003</v>
      </c>
      <c r="M118">
        <v>36.740400000000001</v>
      </c>
      <c r="N118">
        <v>37.475208000000002</v>
      </c>
      <c r="O118">
        <v>38.224712160000003</v>
      </c>
      <c r="P118">
        <v>21.929179000000001</v>
      </c>
      <c r="Q118">
        <v>23.090966999999999</v>
      </c>
      <c r="R118">
        <v>21.664722000000001</v>
      </c>
      <c r="S118">
        <v>35.424652999999999</v>
      </c>
      <c r="T118">
        <v>31.824878999999999</v>
      </c>
      <c r="U118">
        <v>28.183185000000002</v>
      </c>
      <c r="V118">
        <v>28.689167000000001</v>
      </c>
      <c r="W118">
        <v>28.670489</v>
      </c>
      <c r="X118">
        <v>32.252189000000001</v>
      </c>
      <c r="Y118">
        <v>32.897232780000003</v>
      </c>
      <c r="Z118">
        <v>8.7716716E-2</v>
      </c>
      <c r="AA118">
        <v>9.2363868000000002E-2</v>
      </c>
      <c r="AB118">
        <v>8.6658888000000003E-2</v>
      </c>
      <c r="AC118">
        <v>0.141698612</v>
      </c>
      <c r="AD118">
        <v>0.127299516</v>
      </c>
      <c r="AE118">
        <v>0.11273274</v>
      </c>
      <c r="AF118">
        <v>0.11475666800000001</v>
      </c>
      <c r="AG118">
        <v>0.114681956</v>
      </c>
      <c r="AH118">
        <v>0.129008756</v>
      </c>
      <c r="AI118">
        <v>0.13158893099999999</v>
      </c>
    </row>
    <row r="119" spans="1:35" x14ac:dyDescent="0.35">
      <c r="A119" t="s">
        <v>287</v>
      </c>
      <c r="B119" t="s">
        <v>288</v>
      </c>
      <c r="C119" t="s">
        <v>379</v>
      </c>
      <c r="D119" t="s">
        <v>26</v>
      </c>
      <c r="E119" t="s">
        <v>369</v>
      </c>
      <c r="F119">
        <v>0</v>
      </c>
      <c r="G119">
        <v>0</v>
      </c>
      <c r="H119">
        <v>0</v>
      </c>
      <c r="I119">
        <v>0</v>
      </c>
      <c r="J119">
        <v>1</v>
      </c>
      <c r="K119">
        <v>1.27</v>
      </c>
      <c r="L119">
        <v>1.26</v>
      </c>
      <c r="M119">
        <v>1.07</v>
      </c>
      <c r="N119">
        <v>1.33</v>
      </c>
      <c r="O119">
        <v>1.3566</v>
      </c>
      <c r="P119">
        <v>1364.876211</v>
      </c>
      <c r="Q119">
        <v>1606.4382599999999</v>
      </c>
      <c r="R119">
        <v>1923.4427479999999</v>
      </c>
      <c r="S119">
        <v>2360.943479</v>
      </c>
      <c r="T119">
        <v>2597.4770600000002</v>
      </c>
      <c r="U119">
        <v>2495.9939359999998</v>
      </c>
      <c r="V119">
        <v>2230.5956919999999</v>
      </c>
      <c r="W119">
        <v>2254.2760119999998</v>
      </c>
      <c r="X119">
        <v>2407.5382730000001</v>
      </c>
      <c r="Y119">
        <v>2455.689038</v>
      </c>
      <c r="Z119">
        <v>5.4595048439999996</v>
      </c>
      <c r="AA119">
        <v>6.42575304</v>
      </c>
      <c r="AB119">
        <v>7.6937709920000001</v>
      </c>
      <c r="AC119">
        <v>9.4437739159999996</v>
      </c>
      <c r="AD119">
        <v>10.38990824</v>
      </c>
      <c r="AE119">
        <v>9.9839757440000003</v>
      </c>
      <c r="AF119">
        <v>8.9223827680000003</v>
      </c>
      <c r="AG119">
        <v>9.0171040480000002</v>
      </c>
      <c r="AH119">
        <v>9.6301530920000005</v>
      </c>
      <c r="AI119">
        <v>9.8227561540000004</v>
      </c>
    </row>
    <row r="120" spans="1:35" x14ac:dyDescent="0.35">
      <c r="A120" t="s">
        <v>295</v>
      </c>
      <c r="B120" t="s">
        <v>296</v>
      </c>
      <c r="C120" t="s">
        <v>405</v>
      </c>
      <c r="D120" t="s">
        <v>405</v>
      </c>
      <c r="E120" t="s">
        <v>372</v>
      </c>
      <c r="F120">
        <v>0</v>
      </c>
      <c r="G120">
        <v>14.35</v>
      </c>
      <c r="H120">
        <v>22.12</v>
      </c>
      <c r="I120">
        <v>28.28</v>
      </c>
      <c r="J120">
        <v>23.34</v>
      </c>
      <c r="K120">
        <v>26.57</v>
      </c>
      <c r="L120">
        <v>27.101400000000002</v>
      </c>
      <c r="M120">
        <v>27.643428</v>
      </c>
      <c r="N120">
        <v>28.19629656</v>
      </c>
      <c r="O120">
        <v>28.76022249</v>
      </c>
      <c r="P120">
        <v>207.50198</v>
      </c>
      <c r="Q120">
        <v>247.053528</v>
      </c>
      <c r="R120">
        <v>270.80150500000002</v>
      </c>
      <c r="S120">
        <v>285.26227299999999</v>
      </c>
      <c r="T120">
        <v>293.15656300000001</v>
      </c>
      <c r="U120">
        <v>275.98823299999998</v>
      </c>
      <c r="V120">
        <v>301.371532</v>
      </c>
      <c r="W120">
        <v>319.80283100000003</v>
      </c>
      <c r="X120">
        <v>336.54109</v>
      </c>
      <c r="Y120">
        <v>343.2719118</v>
      </c>
      <c r="Z120">
        <v>0.74700712800000002</v>
      </c>
      <c r="AA120">
        <v>0.88939270100000001</v>
      </c>
      <c r="AB120">
        <v>0.97488541799999995</v>
      </c>
      <c r="AC120">
        <v>1.0269441829999999</v>
      </c>
      <c r="AD120">
        <v>1.055363627</v>
      </c>
      <c r="AE120">
        <v>0.99355763900000005</v>
      </c>
      <c r="AF120">
        <v>1.084937515</v>
      </c>
      <c r="AG120">
        <v>1.151290192</v>
      </c>
      <c r="AH120">
        <v>1.211547924</v>
      </c>
      <c r="AI120">
        <v>1.235778882</v>
      </c>
    </row>
    <row r="121" spans="1:35" x14ac:dyDescent="0.35">
      <c r="A121" t="s">
        <v>449</v>
      </c>
      <c r="B121" t="s">
        <v>450</v>
      </c>
      <c r="C121" t="s">
        <v>385</v>
      </c>
      <c r="D121" t="s">
        <v>26</v>
      </c>
      <c r="E121" t="s">
        <v>369</v>
      </c>
      <c r="F121" t="s">
        <v>378</v>
      </c>
      <c r="G121" t="s">
        <v>378</v>
      </c>
      <c r="H121" t="s">
        <v>378</v>
      </c>
      <c r="I121" t="s">
        <v>378</v>
      </c>
      <c r="J121" t="s">
        <v>378</v>
      </c>
      <c r="K121" t="s">
        <v>378</v>
      </c>
      <c r="L121" t="s">
        <v>378</v>
      </c>
      <c r="M121" t="s">
        <v>378</v>
      </c>
      <c r="N121" t="s">
        <v>378</v>
      </c>
      <c r="O121" t="s">
        <v>378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</row>
    <row r="122" spans="1:35" x14ac:dyDescent="0.35">
      <c r="A122" t="s">
        <v>297</v>
      </c>
      <c r="B122" t="s">
        <v>298</v>
      </c>
      <c r="C122" t="s">
        <v>380</v>
      </c>
      <c r="D122" t="s">
        <v>26</v>
      </c>
      <c r="E122" t="s">
        <v>369</v>
      </c>
      <c r="F122">
        <v>3349.03</v>
      </c>
      <c r="G122">
        <v>3794.45</v>
      </c>
      <c r="H122">
        <v>3120.97</v>
      </c>
      <c r="I122">
        <v>3061.6</v>
      </c>
      <c r="J122">
        <v>2969.04</v>
      </c>
      <c r="K122">
        <v>2507.41</v>
      </c>
      <c r="L122">
        <v>2269.9499999999998</v>
      </c>
      <c r="M122">
        <v>2742.46</v>
      </c>
      <c r="N122">
        <v>2797.3092000000001</v>
      </c>
      <c r="O122">
        <v>2853.255384</v>
      </c>
      <c r="P122">
        <v>8960.9358040000006</v>
      </c>
      <c r="Q122">
        <v>9517.1109329999999</v>
      </c>
      <c r="R122">
        <v>8598.32762</v>
      </c>
      <c r="S122">
        <v>7691.3069660000001</v>
      </c>
      <c r="T122">
        <v>7625.3226199999999</v>
      </c>
      <c r="U122">
        <v>6630.0535090000003</v>
      </c>
      <c r="V122">
        <v>6590.8197849999997</v>
      </c>
      <c r="W122">
        <v>8240.9026109999995</v>
      </c>
      <c r="X122">
        <v>8009.767261</v>
      </c>
      <c r="Y122">
        <v>8169.9626060000001</v>
      </c>
      <c r="Z122">
        <v>35.84374322</v>
      </c>
      <c r="AA122">
        <v>38.068443729999998</v>
      </c>
      <c r="AB122">
        <v>34.393310479999997</v>
      </c>
      <c r="AC122">
        <v>30.76522786</v>
      </c>
      <c r="AD122">
        <v>30.501290480000002</v>
      </c>
      <c r="AE122">
        <v>26.520214039999999</v>
      </c>
      <c r="AF122">
        <v>26.36327914</v>
      </c>
      <c r="AG122">
        <v>32.963610439999997</v>
      </c>
      <c r="AH122">
        <v>32.039069040000001</v>
      </c>
      <c r="AI122">
        <v>32.679850420000001</v>
      </c>
    </row>
    <row r="123" spans="1:35" x14ac:dyDescent="0.35">
      <c r="A123" t="s">
        <v>451</v>
      </c>
      <c r="B123" t="s">
        <v>452</v>
      </c>
      <c r="C123" t="s">
        <v>374</v>
      </c>
      <c r="D123" t="s">
        <v>375</v>
      </c>
      <c r="E123" t="s">
        <v>374</v>
      </c>
      <c r="F123" t="s">
        <v>378</v>
      </c>
      <c r="G123" t="s">
        <v>378</v>
      </c>
      <c r="H123" t="s">
        <v>378</v>
      </c>
      <c r="I123" t="s">
        <v>378</v>
      </c>
      <c r="J123" t="s">
        <v>378</v>
      </c>
      <c r="K123" t="s">
        <v>378</v>
      </c>
      <c r="L123" t="s">
        <v>378</v>
      </c>
      <c r="M123" t="s">
        <v>378</v>
      </c>
      <c r="N123" t="s">
        <v>378</v>
      </c>
      <c r="O123" t="s">
        <v>378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</row>
    <row r="124" spans="1:35" x14ac:dyDescent="0.35">
      <c r="A124" t="s">
        <v>453</v>
      </c>
      <c r="B124" t="s">
        <v>454</v>
      </c>
      <c r="C124" t="s">
        <v>385</v>
      </c>
      <c r="D124" t="s">
        <v>26</v>
      </c>
      <c r="E124" t="s">
        <v>369</v>
      </c>
      <c r="F124">
        <v>0</v>
      </c>
      <c r="G124">
        <v>0</v>
      </c>
      <c r="H124">
        <v>35.479999999999997</v>
      </c>
      <c r="I124">
        <v>37.32</v>
      </c>
      <c r="J124">
        <v>45.13</v>
      </c>
      <c r="K124">
        <v>35.76</v>
      </c>
      <c r="L124">
        <v>2.11</v>
      </c>
      <c r="M124">
        <v>4.7</v>
      </c>
      <c r="N124">
        <v>1.71</v>
      </c>
      <c r="O124">
        <v>1.7442</v>
      </c>
      <c r="P124">
        <v>754.28249400000004</v>
      </c>
      <c r="Q124">
        <v>777.06418299999996</v>
      </c>
      <c r="R124">
        <v>389.01311199999998</v>
      </c>
      <c r="S124">
        <v>629.63439200000005</v>
      </c>
      <c r="T124">
        <v>766.38565700000004</v>
      </c>
      <c r="U124">
        <v>541.88785600000006</v>
      </c>
      <c r="V124">
        <v>263.61274300000002</v>
      </c>
      <c r="W124">
        <v>216.87071299999999</v>
      </c>
      <c r="X124">
        <v>155.813659</v>
      </c>
      <c r="Y124">
        <v>158.9299322</v>
      </c>
      <c r="Z124">
        <v>3.0171299760000001</v>
      </c>
      <c r="AA124">
        <v>3.1082567320000001</v>
      </c>
      <c r="AB124">
        <v>1.556052448</v>
      </c>
      <c r="AC124">
        <v>2.5185375680000002</v>
      </c>
      <c r="AD124">
        <v>3.0655426280000002</v>
      </c>
      <c r="AE124">
        <v>2.167551424</v>
      </c>
      <c r="AF124">
        <v>1.0544509719999999</v>
      </c>
      <c r="AG124">
        <v>0.86748285199999997</v>
      </c>
      <c r="AH124">
        <v>0.62325463599999997</v>
      </c>
      <c r="AI124">
        <v>0.63571972899999996</v>
      </c>
    </row>
    <row r="125" spans="1:35" x14ac:dyDescent="0.35">
      <c r="A125" t="s">
        <v>301</v>
      </c>
      <c r="B125" t="s">
        <v>302</v>
      </c>
      <c r="C125" t="s">
        <v>366</v>
      </c>
      <c r="D125" t="s">
        <v>366</v>
      </c>
      <c r="E125" t="s">
        <v>367</v>
      </c>
      <c r="F125">
        <v>609.79</v>
      </c>
      <c r="G125">
        <v>677.05</v>
      </c>
      <c r="H125">
        <v>601.71</v>
      </c>
      <c r="I125">
        <v>516.16</v>
      </c>
      <c r="J125">
        <v>795.63</v>
      </c>
      <c r="K125">
        <v>1072.55</v>
      </c>
      <c r="L125">
        <v>912.04</v>
      </c>
      <c r="M125">
        <v>906.04</v>
      </c>
      <c r="N125">
        <v>753.06</v>
      </c>
      <c r="O125">
        <v>768.12120000000004</v>
      </c>
      <c r="P125">
        <v>4819.4976690000003</v>
      </c>
      <c r="Q125">
        <v>5766.4342370000004</v>
      </c>
      <c r="R125">
        <v>5097.9067720000003</v>
      </c>
      <c r="S125">
        <v>5697.5867459999999</v>
      </c>
      <c r="T125">
        <v>6353.7624939999996</v>
      </c>
      <c r="U125">
        <v>6596.8597520000003</v>
      </c>
      <c r="V125">
        <v>6119.7609240000002</v>
      </c>
      <c r="W125">
        <v>6849.7380350000003</v>
      </c>
      <c r="X125">
        <v>6999.4828960000004</v>
      </c>
      <c r="Y125">
        <v>7139.4725539999999</v>
      </c>
      <c r="Z125">
        <v>17.35019161</v>
      </c>
      <c r="AA125">
        <v>20.75916325</v>
      </c>
      <c r="AB125">
        <v>18.352464380000001</v>
      </c>
      <c r="AC125">
        <v>20.511312289999999</v>
      </c>
      <c r="AD125">
        <v>22.873544979999998</v>
      </c>
      <c r="AE125">
        <v>23.74869511</v>
      </c>
      <c r="AF125">
        <v>22.031139329999998</v>
      </c>
      <c r="AG125">
        <v>24.659056929999998</v>
      </c>
      <c r="AH125">
        <v>25.19813843</v>
      </c>
      <c r="AI125">
        <v>25.70210119</v>
      </c>
    </row>
    <row r="126" spans="1:35" x14ac:dyDescent="0.35">
      <c r="A126" t="s">
        <v>455</v>
      </c>
      <c r="B126" t="s">
        <v>456</v>
      </c>
      <c r="C126" t="s">
        <v>376</v>
      </c>
      <c r="D126" t="s">
        <v>376</v>
      </c>
      <c r="E126" t="s">
        <v>367</v>
      </c>
      <c r="F126" t="s">
        <v>378</v>
      </c>
      <c r="G126" t="s">
        <v>378</v>
      </c>
      <c r="H126" t="s">
        <v>378</v>
      </c>
      <c r="I126" t="s">
        <v>378</v>
      </c>
      <c r="J126" t="s">
        <v>378</v>
      </c>
      <c r="K126" t="s">
        <v>378</v>
      </c>
      <c r="L126" t="s">
        <v>378</v>
      </c>
      <c r="M126" t="s">
        <v>378</v>
      </c>
      <c r="N126" t="s">
        <v>378</v>
      </c>
      <c r="O126" t="s">
        <v>378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</row>
    <row r="127" spans="1:35" x14ac:dyDescent="0.35">
      <c r="A127" t="s">
        <v>303</v>
      </c>
      <c r="B127" t="s">
        <v>304</v>
      </c>
      <c r="C127" t="s">
        <v>368</v>
      </c>
      <c r="D127" t="s">
        <v>368</v>
      </c>
      <c r="E127" t="s">
        <v>369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164.03</v>
      </c>
      <c r="O127">
        <v>167.31059999999999</v>
      </c>
      <c r="P127">
        <v>22864.48518</v>
      </c>
      <c r="Q127">
        <v>21833.260180000001</v>
      </c>
      <c r="R127">
        <v>21344.217560000001</v>
      </c>
      <c r="S127">
        <v>19549.018510000002</v>
      </c>
      <c r="T127">
        <v>25061.589950000001</v>
      </c>
      <c r="U127">
        <v>26818.149890000001</v>
      </c>
      <c r="V127">
        <v>21762.988020000001</v>
      </c>
      <c r="W127">
        <v>31337.23157</v>
      </c>
      <c r="X127">
        <v>12055.369070000001</v>
      </c>
      <c r="Y127">
        <v>12296.47645</v>
      </c>
      <c r="Z127">
        <v>145.18948090000001</v>
      </c>
      <c r="AA127">
        <v>138.64120209999999</v>
      </c>
      <c r="AB127">
        <v>135.53578150000001</v>
      </c>
      <c r="AC127">
        <v>124.1362676</v>
      </c>
      <c r="AD127">
        <v>159.14109619999999</v>
      </c>
      <c r="AE127">
        <v>170.29525179999999</v>
      </c>
      <c r="AF127">
        <v>138.19497390000001</v>
      </c>
      <c r="AG127">
        <v>198.9914205</v>
      </c>
      <c r="AH127">
        <v>76.551593589999996</v>
      </c>
      <c r="AI127">
        <v>78.082625469999996</v>
      </c>
    </row>
    <row r="128" spans="1:35" x14ac:dyDescent="0.35">
      <c r="A128" t="s">
        <v>305</v>
      </c>
      <c r="B128" t="s">
        <v>306</v>
      </c>
      <c r="C128" t="s">
        <v>374</v>
      </c>
      <c r="D128" t="s">
        <v>375</v>
      </c>
      <c r="E128" t="s">
        <v>374</v>
      </c>
      <c r="F128" t="s">
        <v>378</v>
      </c>
      <c r="G128" t="s">
        <v>378</v>
      </c>
      <c r="H128" t="s">
        <v>378</v>
      </c>
      <c r="I128" t="s">
        <v>378</v>
      </c>
      <c r="J128" t="s">
        <v>378</v>
      </c>
      <c r="K128" t="s">
        <v>378</v>
      </c>
      <c r="L128" t="s">
        <v>378</v>
      </c>
      <c r="M128" t="s">
        <v>378</v>
      </c>
      <c r="N128" t="s">
        <v>378</v>
      </c>
      <c r="O128" t="s">
        <v>378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</row>
    <row r="129" spans="1:35" x14ac:dyDescent="0.35">
      <c r="A129" t="s">
        <v>457</v>
      </c>
      <c r="B129" t="s">
        <v>458</v>
      </c>
      <c r="C129" t="s">
        <v>376</v>
      </c>
      <c r="D129" t="s">
        <v>376</v>
      </c>
      <c r="E129" t="s">
        <v>367</v>
      </c>
      <c r="F129" t="s">
        <v>378</v>
      </c>
      <c r="G129" t="s">
        <v>378</v>
      </c>
      <c r="H129" t="s">
        <v>378</v>
      </c>
      <c r="I129" t="s">
        <v>378</v>
      </c>
      <c r="J129" t="s">
        <v>378</v>
      </c>
      <c r="K129" t="s">
        <v>378</v>
      </c>
      <c r="L129" t="s">
        <v>378</v>
      </c>
      <c r="M129" t="s">
        <v>378</v>
      </c>
      <c r="N129" t="s">
        <v>378</v>
      </c>
      <c r="O129" t="s">
        <v>378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</row>
    <row r="130" spans="1:35" x14ac:dyDescent="0.35">
      <c r="A130" t="s">
        <v>311</v>
      </c>
      <c r="B130" t="s">
        <v>312</v>
      </c>
      <c r="C130" t="s">
        <v>420</v>
      </c>
      <c r="D130" t="s">
        <v>420</v>
      </c>
      <c r="E130" t="s">
        <v>367</v>
      </c>
      <c r="F130" t="s">
        <v>378</v>
      </c>
      <c r="G130" t="s">
        <v>378</v>
      </c>
      <c r="H130" t="s">
        <v>378</v>
      </c>
      <c r="I130" t="s">
        <v>378</v>
      </c>
      <c r="J130" t="s">
        <v>378</v>
      </c>
      <c r="K130" t="s">
        <v>378</v>
      </c>
      <c r="L130" t="s">
        <v>378</v>
      </c>
      <c r="M130" t="s">
        <v>378</v>
      </c>
      <c r="N130" t="s">
        <v>378</v>
      </c>
      <c r="O130" t="s">
        <v>378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</row>
    <row r="131" spans="1:35" x14ac:dyDescent="0.35">
      <c r="A131" t="s">
        <v>313</v>
      </c>
      <c r="B131" t="s">
        <v>314</v>
      </c>
      <c r="C131" t="s">
        <v>388</v>
      </c>
      <c r="D131" t="s">
        <v>388</v>
      </c>
      <c r="E131" t="s">
        <v>367</v>
      </c>
      <c r="F131">
        <v>3236.21</v>
      </c>
      <c r="G131">
        <v>2045.45</v>
      </c>
      <c r="H131">
        <v>5735.63</v>
      </c>
      <c r="I131">
        <v>5340.77</v>
      </c>
      <c r="J131">
        <v>5891.29</v>
      </c>
      <c r="K131">
        <v>5849.36</v>
      </c>
      <c r="L131">
        <v>5470.14</v>
      </c>
      <c r="M131">
        <v>5303.23</v>
      </c>
      <c r="N131">
        <v>5409.2946000000002</v>
      </c>
      <c r="O131">
        <v>5517.4804919999997</v>
      </c>
      <c r="P131">
        <v>35891.642619999999</v>
      </c>
      <c r="Q131">
        <v>42984.5357</v>
      </c>
      <c r="R131">
        <v>45735.540569999997</v>
      </c>
      <c r="S131">
        <v>47591.114569999998</v>
      </c>
      <c r="T131">
        <v>41096.116049999997</v>
      </c>
      <c r="U131">
        <v>35605.877379999998</v>
      </c>
      <c r="V131">
        <v>34835.438759999997</v>
      </c>
      <c r="W131">
        <v>37895.61462</v>
      </c>
      <c r="X131">
        <v>40989.159610000002</v>
      </c>
      <c r="Y131">
        <v>41808.942799999997</v>
      </c>
      <c r="Z131">
        <v>129.2099134</v>
      </c>
      <c r="AA131">
        <v>154.74432849999999</v>
      </c>
      <c r="AB131">
        <v>164.64794610000001</v>
      </c>
      <c r="AC131">
        <v>171.3280125</v>
      </c>
      <c r="AD131">
        <v>147.94601779999999</v>
      </c>
      <c r="AE131">
        <v>128.1811586</v>
      </c>
      <c r="AF131">
        <v>125.4075795</v>
      </c>
      <c r="AG131">
        <v>136.4242126</v>
      </c>
      <c r="AH131">
        <v>147.56097460000001</v>
      </c>
      <c r="AI131">
        <v>150.51219409999999</v>
      </c>
    </row>
    <row r="132" spans="1:35" x14ac:dyDescent="0.35">
      <c r="A132" t="s">
        <v>315</v>
      </c>
      <c r="B132" t="s">
        <v>316</v>
      </c>
      <c r="C132" t="s">
        <v>388</v>
      </c>
      <c r="D132" t="s">
        <v>388</v>
      </c>
      <c r="E132" t="s">
        <v>367</v>
      </c>
      <c r="F132">
        <v>14.29</v>
      </c>
      <c r="G132">
        <v>15.97</v>
      </c>
      <c r="H132">
        <v>22.36</v>
      </c>
      <c r="I132">
        <v>28.19</v>
      </c>
      <c r="J132">
        <v>46.31</v>
      </c>
      <c r="K132">
        <v>36.35</v>
      </c>
      <c r="L132">
        <v>37.076999999999998</v>
      </c>
      <c r="M132">
        <v>37.818539999999999</v>
      </c>
      <c r="N132">
        <v>38.574910799999998</v>
      </c>
      <c r="O132">
        <v>39.346409020000003</v>
      </c>
      <c r="P132">
        <v>225.811566</v>
      </c>
      <c r="Q132">
        <v>231.20748399999999</v>
      </c>
      <c r="R132">
        <v>297.43019500000003</v>
      </c>
      <c r="S132">
        <v>294.77044599999999</v>
      </c>
      <c r="T132">
        <v>295.51384000000002</v>
      </c>
      <c r="U132">
        <v>272.42052799999999</v>
      </c>
      <c r="V132">
        <v>268.83079500000002</v>
      </c>
      <c r="W132">
        <v>259.53042799999997</v>
      </c>
      <c r="X132">
        <v>257.937635</v>
      </c>
      <c r="Y132">
        <v>263.09638769999998</v>
      </c>
      <c r="Z132">
        <v>0.81292163799999995</v>
      </c>
      <c r="AA132">
        <v>0.83234694200000003</v>
      </c>
      <c r="AB132">
        <v>1.0707487019999999</v>
      </c>
      <c r="AC132">
        <v>1.0611736060000001</v>
      </c>
      <c r="AD132">
        <v>1.0638498240000001</v>
      </c>
      <c r="AE132">
        <v>0.980713901</v>
      </c>
      <c r="AF132">
        <v>0.96779086199999997</v>
      </c>
      <c r="AG132">
        <v>0.93430954099999997</v>
      </c>
      <c r="AH132">
        <v>0.92857548599999995</v>
      </c>
      <c r="AI132">
        <v>0.94714699599999996</v>
      </c>
    </row>
    <row r="133" spans="1:35" x14ac:dyDescent="0.35">
      <c r="A133" t="s">
        <v>317</v>
      </c>
      <c r="B133" t="s">
        <v>318</v>
      </c>
      <c r="C133" t="s">
        <v>379</v>
      </c>
      <c r="D133" t="s">
        <v>26</v>
      </c>
      <c r="E133" t="s">
        <v>369</v>
      </c>
      <c r="F133">
        <v>0</v>
      </c>
      <c r="G133">
        <v>0</v>
      </c>
      <c r="H133">
        <v>78.81</v>
      </c>
      <c r="I133">
        <v>102.55</v>
      </c>
      <c r="J133">
        <v>111.1</v>
      </c>
      <c r="K133">
        <v>103.89</v>
      </c>
      <c r="L133">
        <v>94.91</v>
      </c>
      <c r="M133">
        <v>98.51</v>
      </c>
      <c r="N133">
        <v>95.82</v>
      </c>
      <c r="O133">
        <v>97.736400000000003</v>
      </c>
      <c r="P133">
        <v>1052.2676750000001</v>
      </c>
      <c r="Q133">
        <v>1099.2291760000001</v>
      </c>
      <c r="R133">
        <v>1105.28307</v>
      </c>
      <c r="S133">
        <v>1148.0648470000001</v>
      </c>
      <c r="T133">
        <v>1173.516288</v>
      </c>
      <c r="U133">
        <v>1018.2734349999999</v>
      </c>
      <c r="V133">
        <v>1082.5614599999999</v>
      </c>
      <c r="W133">
        <v>1122.2137700000001</v>
      </c>
      <c r="X133">
        <v>1252.2788190000001</v>
      </c>
      <c r="Y133">
        <v>1277.3243950000001</v>
      </c>
      <c r="Z133">
        <v>4.2090706999999998</v>
      </c>
      <c r="AA133">
        <v>4.3969167039999997</v>
      </c>
      <c r="AB133">
        <v>4.4211322800000001</v>
      </c>
      <c r="AC133">
        <v>4.5922593880000004</v>
      </c>
      <c r="AD133">
        <v>4.6940651520000003</v>
      </c>
      <c r="AE133">
        <v>4.07309374</v>
      </c>
      <c r="AF133">
        <v>4.3302458399999999</v>
      </c>
      <c r="AG133">
        <v>4.4888550800000004</v>
      </c>
      <c r="AH133">
        <v>5.0091152760000002</v>
      </c>
      <c r="AI133">
        <v>5.1092975819999999</v>
      </c>
    </row>
    <row r="134" spans="1:35" x14ac:dyDescent="0.35">
      <c r="A134" t="s">
        <v>459</v>
      </c>
      <c r="B134" t="s">
        <v>460</v>
      </c>
      <c r="C134" t="s">
        <v>371</v>
      </c>
      <c r="D134" t="s">
        <v>371</v>
      </c>
      <c r="E134" t="s">
        <v>372</v>
      </c>
      <c r="F134" t="s">
        <v>378</v>
      </c>
      <c r="G134" t="s">
        <v>378</v>
      </c>
      <c r="H134" t="s">
        <v>378</v>
      </c>
      <c r="I134" t="s">
        <v>378</v>
      </c>
      <c r="J134" t="s">
        <v>378</v>
      </c>
      <c r="K134" t="s">
        <v>378</v>
      </c>
      <c r="L134" t="s">
        <v>378</v>
      </c>
      <c r="M134" t="s">
        <v>378</v>
      </c>
      <c r="N134" t="s">
        <v>378</v>
      </c>
      <c r="O134" t="s">
        <v>378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</row>
    <row r="135" spans="1:35" x14ac:dyDescent="0.35">
      <c r="A135" t="s">
        <v>319</v>
      </c>
      <c r="B135" t="s">
        <v>320</v>
      </c>
      <c r="C135" t="s">
        <v>371</v>
      </c>
      <c r="D135" t="s">
        <v>371</v>
      </c>
      <c r="E135" t="s">
        <v>372</v>
      </c>
      <c r="F135">
        <v>6.13</v>
      </c>
      <c r="G135">
        <v>3.5</v>
      </c>
      <c r="H135">
        <v>5.56</v>
      </c>
      <c r="I135">
        <v>2.3199999999999998</v>
      </c>
      <c r="J135">
        <v>5.41</v>
      </c>
      <c r="K135">
        <v>5.52</v>
      </c>
      <c r="L135">
        <v>5.63</v>
      </c>
      <c r="M135">
        <v>5.75</v>
      </c>
      <c r="N135">
        <v>5.86</v>
      </c>
      <c r="O135">
        <v>5.98</v>
      </c>
      <c r="P135">
        <v>61.333024999999999</v>
      </c>
      <c r="Q135">
        <v>76.346884000000003</v>
      </c>
      <c r="R135">
        <v>77.813000000000002</v>
      </c>
      <c r="S135">
        <v>77.464613</v>
      </c>
      <c r="T135">
        <v>74.299304000000006</v>
      </c>
      <c r="U135">
        <v>70.801406</v>
      </c>
      <c r="V135">
        <v>68.527628000000007</v>
      </c>
      <c r="W135">
        <v>78.544489999999996</v>
      </c>
      <c r="X135">
        <v>80.770501999999993</v>
      </c>
      <c r="Y135">
        <v>82.385912039999994</v>
      </c>
      <c r="Z135">
        <v>0.22079889</v>
      </c>
      <c r="AA135">
        <v>0.27484878200000001</v>
      </c>
      <c r="AB135">
        <v>0.28012680000000001</v>
      </c>
      <c r="AC135">
        <v>0.27887260699999999</v>
      </c>
      <c r="AD135">
        <v>0.26747749399999998</v>
      </c>
      <c r="AE135">
        <v>0.254885062</v>
      </c>
      <c r="AF135">
        <v>0.24669946100000001</v>
      </c>
      <c r="AG135">
        <v>0.28276016399999998</v>
      </c>
      <c r="AH135">
        <v>0.290773807</v>
      </c>
      <c r="AI135">
        <v>0.29658928299999998</v>
      </c>
    </row>
    <row r="136" spans="1:35" x14ac:dyDescent="0.35">
      <c r="A136" t="s">
        <v>323</v>
      </c>
      <c r="B136" t="s">
        <v>324</v>
      </c>
      <c r="C136" t="s">
        <v>368</v>
      </c>
      <c r="D136" t="s">
        <v>368</v>
      </c>
      <c r="E136" t="s">
        <v>369</v>
      </c>
      <c r="F136">
        <v>724.25</v>
      </c>
      <c r="G136">
        <v>829.1</v>
      </c>
      <c r="H136">
        <v>839.94</v>
      </c>
      <c r="I136">
        <v>856.73879999999997</v>
      </c>
      <c r="J136">
        <v>873.87357599999996</v>
      </c>
      <c r="K136">
        <v>891.35104750000005</v>
      </c>
      <c r="L136">
        <v>909.17806849999999</v>
      </c>
      <c r="M136">
        <v>927.36162979999995</v>
      </c>
      <c r="N136">
        <v>945.90886239999998</v>
      </c>
      <c r="O136">
        <v>964.8270397</v>
      </c>
      <c r="P136">
        <v>3319.0792230000002</v>
      </c>
      <c r="Q136">
        <v>3909.8417129999998</v>
      </c>
      <c r="R136">
        <v>4091.9803440000001</v>
      </c>
      <c r="S136">
        <v>4111.9581779999999</v>
      </c>
      <c r="T136">
        <v>4359.9946559999998</v>
      </c>
      <c r="U136">
        <v>4439.3512140000003</v>
      </c>
      <c r="V136">
        <v>3925.9056150000001</v>
      </c>
      <c r="W136">
        <v>3858.7227910000001</v>
      </c>
      <c r="X136">
        <v>3905.260871</v>
      </c>
      <c r="Y136">
        <v>3983.3660880000002</v>
      </c>
      <c r="Z136">
        <v>21.07615307</v>
      </c>
      <c r="AA136">
        <v>24.82749488</v>
      </c>
      <c r="AB136">
        <v>25.984075180000001</v>
      </c>
      <c r="AC136">
        <v>26.11093443</v>
      </c>
      <c r="AD136">
        <v>27.685966069999999</v>
      </c>
      <c r="AE136">
        <v>28.189880209999998</v>
      </c>
      <c r="AF136">
        <v>24.929500659999999</v>
      </c>
      <c r="AG136">
        <v>24.502889719999999</v>
      </c>
      <c r="AH136">
        <v>24.798406530000001</v>
      </c>
      <c r="AI136">
        <v>25.294374659999999</v>
      </c>
    </row>
    <row r="137" spans="1:35" x14ac:dyDescent="0.35">
      <c r="A137" t="s">
        <v>325</v>
      </c>
      <c r="B137" t="s">
        <v>326</v>
      </c>
      <c r="C137" t="s">
        <v>376</v>
      </c>
      <c r="D137" t="s">
        <v>376</v>
      </c>
      <c r="E137" t="s">
        <v>367</v>
      </c>
      <c r="F137">
        <v>10867.42</v>
      </c>
      <c r="G137">
        <v>12100.83</v>
      </c>
      <c r="H137">
        <v>12730.51</v>
      </c>
      <c r="I137">
        <v>12659.63</v>
      </c>
      <c r="J137">
        <v>12696.81</v>
      </c>
      <c r="K137">
        <v>11781.47</v>
      </c>
      <c r="L137">
        <v>12344.66</v>
      </c>
      <c r="M137">
        <v>11964.79</v>
      </c>
      <c r="N137">
        <v>12204.085800000001</v>
      </c>
      <c r="O137">
        <v>12448.167520000001</v>
      </c>
      <c r="P137">
        <v>69670.113759999993</v>
      </c>
      <c r="Q137">
        <v>68561.961200000005</v>
      </c>
      <c r="R137">
        <v>67757.699890000004</v>
      </c>
      <c r="S137">
        <v>63930.617330000001</v>
      </c>
      <c r="T137">
        <v>61559.119850000003</v>
      </c>
      <c r="U137">
        <v>59355.666109999998</v>
      </c>
      <c r="V137">
        <v>53409.742100000003</v>
      </c>
      <c r="W137">
        <v>51860.373619999998</v>
      </c>
      <c r="X137">
        <v>44873.607530000001</v>
      </c>
      <c r="Y137">
        <v>45771.079680000003</v>
      </c>
      <c r="Z137">
        <v>442.40522240000001</v>
      </c>
      <c r="AA137">
        <v>435.36845360000001</v>
      </c>
      <c r="AB137">
        <v>430.26139430000001</v>
      </c>
      <c r="AC137">
        <v>405.95942009999999</v>
      </c>
      <c r="AD137">
        <v>390.90041109999999</v>
      </c>
      <c r="AE137">
        <v>376.90847980000001</v>
      </c>
      <c r="AF137">
        <v>339.1518623</v>
      </c>
      <c r="AG137">
        <v>329.31337250000001</v>
      </c>
      <c r="AH137">
        <v>284.94740780000001</v>
      </c>
      <c r="AI137">
        <v>290.64635600000003</v>
      </c>
    </row>
    <row r="138" spans="1:35" x14ac:dyDescent="0.35">
      <c r="A138" t="s">
        <v>461</v>
      </c>
      <c r="B138" t="s">
        <v>462</v>
      </c>
      <c r="C138" t="s">
        <v>420</v>
      </c>
      <c r="D138" t="s">
        <v>420</v>
      </c>
      <c r="E138" t="s">
        <v>367</v>
      </c>
      <c r="F138" t="s">
        <v>378</v>
      </c>
      <c r="G138" t="s">
        <v>378</v>
      </c>
      <c r="H138" t="s">
        <v>378</v>
      </c>
      <c r="I138" t="s">
        <v>378</v>
      </c>
      <c r="J138" t="s">
        <v>378</v>
      </c>
      <c r="K138" t="s">
        <v>378</v>
      </c>
      <c r="L138" t="s">
        <v>378</v>
      </c>
      <c r="M138" t="s">
        <v>378</v>
      </c>
      <c r="N138" t="s">
        <v>378</v>
      </c>
      <c r="O138" t="s">
        <v>378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</row>
    <row r="139" spans="1:35" x14ac:dyDescent="0.35">
      <c r="A139" t="s">
        <v>463</v>
      </c>
      <c r="B139" t="s">
        <v>464</v>
      </c>
      <c r="C139" t="s">
        <v>371</v>
      </c>
      <c r="D139" t="s">
        <v>371</v>
      </c>
      <c r="E139" t="s">
        <v>372</v>
      </c>
      <c r="F139" t="s">
        <v>378</v>
      </c>
      <c r="G139" t="s">
        <v>378</v>
      </c>
      <c r="H139" t="s">
        <v>378</v>
      </c>
      <c r="I139" t="s">
        <v>378</v>
      </c>
      <c r="J139" t="s">
        <v>378</v>
      </c>
      <c r="K139" t="s">
        <v>378</v>
      </c>
      <c r="L139" t="s">
        <v>378</v>
      </c>
      <c r="M139" t="s">
        <v>378</v>
      </c>
      <c r="N139" t="s">
        <v>378</v>
      </c>
      <c r="O139" t="s">
        <v>378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</row>
    <row r="140" spans="1:35" x14ac:dyDescent="0.35">
      <c r="A140" t="s">
        <v>327</v>
      </c>
      <c r="B140" t="s">
        <v>328</v>
      </c>
      <c r="C140" t="s">
        <v>385</v>
      </c>
      <c r="D140" t="s">
        <v>26</v>
      </c>
      <c r="E140" t="s">
        <v>369</v>
      </c>
      <c r="F140">
        <v>159.25</v>
      </c>
      <c r="G140">
        <v>131.62</v>
      </c>
      <c r="H140">
        <v>144.18</v>
      </c>
      <c r="I140">
        <v>204.28</v>
      </c>
      <c r="J140">
        <v>237.31</v>
      </c>
      <c r="K140">
        <v>197.64</v>
      </c>
      <c r="L140">
        <v>236.05</v>
      </c>
      <c r="M140">
        <v>240.77099999999999</v>
      </c>
      <c r="N140">
        <v>245.58642</v>
      </c>
      <c r="O140">
        <v>250.49814839999999</v>
      </c>
      <c r="P140">
        <v>4799.9489659999999</v>
      </c>
      <c r="Q140">
        <v>5619.3728499999997</v>
      </c>
      <c r="R140">
        <v>6417.6121460000004</v>
      </c>
      <c r="S140">
        <v>6441.0772870000001</v>
      </c>
      <c r="T140">
        <v>6950.2798140000004</v>
      </c>
      <c r="U140">
        <v>5962.142707</v>
      </c>
      <c r="V140">
        <v>5943.1971640000002</v>
      </c>
      <c r="W140">
        <v>6767.3179730000002</v>
      </c>
      <c r="X140">
        <v>6525.7024680000004</v>
      </c>
      <c r="Y140">
        <v>6656.2165169999998</v>
      </c>
      <c r="Z140">
        <v>19.199795859999998</v>
      </c>
      <c r="AA140">
        <v>22.477491400000002</v>
      </c>
      <c r="AB140">
        <v>25.670448579999999</v>
      </c>
      <c r="AC140">
        <v>25.764309149999999</v>
      </c>
      <c r="AD140">
        <v>27.80111926</v>
      </c>
      <c r="AE140">
        <v>23.84857083</v>
      </c>
      <c r="AF140">
        <v>23.77278866</v>
      </c>
      <c r="AG140">
        <v>27.06927189</v>
      </c>
      <c r="AH140">
        <v>26.102809870000002</v>
      </c>
      <c r="AI140">
        <v>26.624866069999999</v>
      </c>
    </row>
    <row r="141" spans="1:35" x14ac:dyDescent="0.35">
      <c r="A141" t="s">
        <v>331</v>
      </c>
      <c r="B141" t="s">
        <v>332</v>
      </c>
      <c r="C141" t="s">
        <v>376</v>
      </c>
      <c r="D141" t="s">
        <v>376</v>
      </c>
      <c r="E141" t="s">
        <v>367</v>
      </c>
      <c r="F141">
        <v>0</v>
      </c>
      <c r="G141">
        <v>0</v>
      </c>
      <c r="H141">
        <v>1997.92</v>
      </c>
      <c r="I141">
        <v>1771.15</v>
      </c>
      <c r="J141">
        <v>2000.42</v>
      </c>
      <c r="K141">
        <v>1910.33</v>
      </c>
      <c r="L141">
        <v>2531.77</v>
      </c>
      <c r="M141">
        <v>1651.9</v>
      </c>
      <c r="N141">
        <v>85.99</v>
      </c>
      <c r="O141">
        <v>87.709800000000001</v>
      </c>
      <c r="P141">
        <v>2212.2947559999998</v>
      </c>
      <c r="Q141">
        <v>2356.2026310000001</v>
      </c>
      <c r="R141">
        <v>2393.2126549999998</v>
      </c>
      <c r="S141">
        <v>2511.3866859999998</v>
      </c>
      <c r="T141">
        <v>2578.1443319999998</v>
      </c>
      <c r="U141">
        <v>2653.8728369999999</v>
      </c>
      <c r="V141">
        <v>2770.8160720000001</v>
      </c>
      <c r="W141">
        <v>2971.227394</v>
      </c>
      <c r="X141">
        <v>3060.1018119999999</v>
      </c>
      <c r="Y141">
        <v>3121.303848</v>
      </c>
      <c r="Z141">
        <v>14.048071699999999</v>
      </c>
      <c r="AA141">
        <v>14.96188671</v>
      </c>
      <c r="AB141">
        <v>15.196900360000001</v>
      </c>
      <c r="AC141">
        <v>15.947305460000001</v>
      </c>
      <c r="AD141">
        <v>16.37121651</v>
      </c>
      <c r="AE141">
        <v>16.852092509999999</v>
      </c>
      <c r="AF141">
        <v>17.59468206</v>
      </c>
      <c r="AG141">
        <v>18.867293950000001</v>
      </c>
      <c r="AH141">
        <v>19.43164651</v>
      </c>
      <c r="AI141">
        <v>19.82027944</v>
      </c>
    </row>
    <row r="142" spans="1:35" x14ac:dyDescent="0.35">
      <c r="A142" t="s">
        <v>335</v>
      </c>
      <c r="B142" t="s">
        <v>336</v>
      </c>
      <c r="C142" t="s">
        <v>385</v>
      </c>
      <c r="D142" t="s">
        <v>26</v>
      </c>
      <c r="E142" t="s">
        <v>369</v>
      </c>
      <c r="F142">
        <v>313.58</v>
      </c>
      <c r="G142">
        <v>258.14999999999998</v>
      </c>
      <c r="H142">
        <v>276.95</v>
      </c>
      <c r="I142">
        <v>352.06</v>
      </c>
      <c r="J142">
        <v>699.59</v>
      </c>
      <c r="K142">
        <v>137.52000000000001</v>
      </c>
      <c r="L142">
        <v>140.2704</v>
      </c>
      <c r="M142">
        <v>143.07580799999999</v>
      </c>
      <c r="N142">
        <v>145.93732420000001</v>
      </c>
      <c r="O142">
        <v>148.85607060000001</v>
      </c>
      <c r="P142">
        <v>8244.2336070000001</v>
      </c>
      <c r="Q142">
        <v>8754.557186</v>
      </c>
      <c r="R142">
        <v>10692.618850000001</v>
      </c>
      <c r="S142">
        <v>12485.88629</v>
      </c>
      <c r="T142">
        <v>13173.786980000001</v>
      </c>
      <c r="U142">
        <v>12932.79955</v>
      </c>
      <c r="V142">
        <v>13937.02932</v>
      </c>
      <c r="W142">
        <v>15635.49566</v>
      </c>
      <c r="X142">
        <v>16484.680410000001</v>
      </c>
      <c r="Y142">
        <v>16814.374019999999</v>
      </c>
      <c r="Z142">
        <v>32.97693443</v>
      </c>
      <c r="AA142">
        <v>35.018228739999998</v>
      </c>
      <c r="AB142">
        <v>42.770475400000002</v>
      </c>
      <c r="AC142">
        <v>49.943545149999999</v>
      </c>
      <c r="AD142">
        <v>52.695147919999997</v>
      </c>
      <c r="AE142">
        <v>51.73119818</v>
      </c>
      <c r="AF142">
        <v>55.748117280000002</v>
      </c>
      <c r="AG142">
        <v>62.541982619999999</v>
      </c>
      <c r="AH142">
        <v>65.938721650000005</v>
      </c>
      <c r="AI142">
        <v>67.257496079999996</v>
      </c>
    </row>
    <row r="143" spans="1:35" x14ac:dyDescent="0.35">
      <c r="A143" t="s">
        <v>465</v>
      </c>
      <c r="B143" t="s">
        <v>466</v>
      </c>
      <c r="C143" t="s">
        <v>416</v>
      </c>
      <c r="D143" t="s">
        <v>416</v>
      </c>
      <c r="E143" t="s">
        <v>372</v>
      </c>
      <c r="F143" t="s">
        <v>378</v>
      </c>
      <c r="G143" t="s">
        <v>378</v>
      </c>
      <c r="H143" t="s">
        <v>378</v>
      </c>
      <c r="I143" t="s">
        <v>378</v>
      </c>
      <c r="J143" t="s">
        <v>378</v>
      </c>
      <c r="K143" t="s">
        <v>378</v>
      </c>
      <c r="L143" t="s">
        <v>378</v>
      </c>
      <c r="M143" t="s">
        <v>378</v>
      </c>
      <c r="N143" t="s">
        <v>378</v>
      </c>
      <c r="O143" t="s">
        <v>378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</row>
    <row r="144" spans="1:35" x14ac:dyDescent="0.35">
      <c r="A144" t="s">
        <v>339</v>
      </c>
      <c r="B144" t="s">
        <v>340</v>
      </c>
      <c r="C144" t="s">
        <v>374</v>
      </c>
      <c r="D144" t="s">
        <v>375</v>
      </c>
      <c r="E144" t="s">
        <v>374</v>
      </c>
      <c r="F144" t="s">
        <v>378</v>
      </c>
      <c r="G144" t="s">
        <v>378</v>
      </c>
      <c r="H144" t="s">
        <v>378</v>
      </c>
      <c r="I144" t="s">
        <v>378</v>
      </c>
      <c r="J144" t="s">
        <v>378</v>
      </c>
      <c r="K144" t="s">
        <v>378</v>
      </c>
      <c r="L144" t="s">
        <v>378</v>
      </c>
      <c r="M144" t="s">
        <v>378</v>
      </c>
      <c r="N144" t="s">
        <v>378</v>
      </c>
      <c r="O144" t="s">
        <v>378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</row>
    <row r="145" spans="1:35" x14ac:dyDescent="0.35">
      <c r="A145" t="s">
        <v>341</v>
      </c>
      <c r="B145" t="s">
        <v>342</v>
      </c>
      <c r="C145" t="s">
        <v>420</v>
      </c>
      <c r="D145" t="s">
        <v>420</v>
      </c>
      <c r="E145" t="s">
        <v>367</v>
      </c>
      <c r="F145">
        <v>0</v>
      </c>
      <c r="G145">
        <v>824.68</v>
      </c>
      <c r="H145">
        <v>867.36</v>
      </c>
      <c r="I145">
        <v>924.31</v>
      </c>
      <c r="J145">
        <v>1003.99</v>
      </c>
      <c r="K145">
        <v>1032.82</v>
      </c>
      <c r="L145">
        <v>1032</v>
      </c>
      <c r="M145">
        <v>709.73</v>
      </c>
      <c r="N145">
        <v>723.92460000000005</v>
      </c>
      <c r="O145">
        <v>738.40309200000002</v>
      </c>
      <c r="P145">
        <v>13463.706099999999</v>
      </c>
      <c r="Q145">
        <v>17964.613150000001</v>
      </c>
      <c r="R145">
        <v>19670.4882</v>
      </c>
      <c r="S145">
        <v>20351.808949999999</v>
      </c>
      <c r="T145">
        <v>23199.65785</v>
      </c>
      <c r="U145">
        <v>25187.167939999999</v>
      </c>
      <c r="V145">
        <v>25218.40899</v>
      </c>
      <c r="W145">
        <v>17791.555639999999</v>
      </c>
      <c r="X145">
        <v>14537.975979999999</v>
      </c>
      <c r="Y145">
        <v>14828.735500000001</v>
      </c>
      <c r="Z145">
        <v>48.46934195</v>
      </c>
      <c r="AA145">
        <v>64.672607319999997</v>
      </c>
      <c r="AB145">
        <v>70.813757530000004</v>
      </c>
      <c r="AC145">
        <v>73.266512230000004</v>
      </c>
      <c r="AD145">
        <v>83.518768269999995</v>
      </c>
      <c r="AE145">
        <v>90.673804570000001</v>
      </c>
      <c r="AF145">
        <v>90.786272359999998</v>
      </c>
      <c r="AG145">
        <v>64.049600299999994</v>
      </c>
      <c r="AH145">
        <v>52.336713510000003</v>
      </c>
      <c r="AI145">
        <v>53.383447779999997</v>
      </c>
    </row>
    <row r="146" spans="1:35" x14ac:dyDescent="0.35">
      <c r="A146" t="s">
        <v>343</v>
      </c>
      <c r="B146" t="s">
        <v>344</v>
      </c>
      <c r="C146" t="s">
        <v>405</v>
      </c>
      <c r="D146" t="s">
        <v>405</v>
      </c>
      <c r="E146" t="s">
        <v>372</v>
      </c>
      <c r="F146">
        <v>3.59</v>
      </c>
      <c r="G146">
        <v>4.13</v>
      </c>
      <c r="H146">
        <v>7.41</v>
      </c>
      <c r="I146">
        <v>5.52</v>
      </c>
      <c r="J146">
        <v>7.48</v>
      </c>
      <c r="K146">
        <v>7.13</v>
      </c>
      <c r="L146">
        <v>5.81</v>
      </c>
      <c r="M146">
        <v>5.9261999999999997</v>
      </c>
      <c r="N146">
        <v>6.0447240000000004</v>
      </c>
      <c r="O146">
        <v>6.16561848</v>
      </c>
      <c r="P146">
        <v>145.24409399999999</v>
      </c>
      <c r="Q146">
        <v>181.24679800000001</v>
      </c>
      <c r="R146">
        <v>195.54715999999999</v>
      </c>
      <c r="S146">
        <v>200.38606999999999</v>
      </c>
      <c r="T146">
        <v>205.33695</v>
      </c>
      <c r="U146">
        <v>164.12089900000001</v>
      </c>
      <c r="V146">
        <v>168.332796</v>
      </c>
      <c r="W146">
        <v>188.07126</v>
      </c>
      <c r="X146">
        <v>189.35041000000001</v>
      </c>
      <c r="Y146">
        <v>193.13741820000001</v>
      </c>
      <c r="Z146">
        <v>0.52287873799999995</v>
      </c>
      <c r="AA146">
        <v>0.65248847300000001</v>
      </c>
      <c r="AB146">
        <v>0.70396977599999999</v>
      </c>
      <c r="AC146">
        <v>0.72138985200000005</v>
      </c>
      <c r="AD146">
        <v>0.73921302</v>
      </c>
      <c r="AE146">
        <v>0.59083523599999999</v>
      </c>
      <c r="AF146">
        <v>0.60599806599999995</v>
      </c>
      <c r="AG146">
        <v>0.67705653600000004</v>
      </c>
      <c r="AH146">
        <v>0.68166147600000004</v>
      </c>
      <c r="AI146">
        <v>0.69529470599999998</v>
      </c>
    </row>
    <row r="147" spans="1:35" x14ac:dyDescent="0.35">
      <c r="A147" t="s">
        <v>345</v>
      </c>
      <c r="B147" t="s">
        <v>346</v>
      </c>
      <c r="C147" t="s">
        <v>374</v>
      </c>
      <c r="D147" t="s">
        <v>375</v>
      </c>
      <c r="E147" t="s">
        <v>374</v>
      </c>
      <c r="F147">
        <v>129.35</v>
      </c>
      <c r="G147">
        <v>93.02</v>
      </c>
      <c r="H147">
        <v>113.77</v>
      </c>
      <c r="I147">
        <v>116.0454</v>
      </c>
      <c r="J147">
        <v>118.366308</v>
      </c>
      <c r="K147">
        <v>120.7336342</v>
      </c>
      <c r="L147">
        <v>123.1483068</v>
      </c>
      <c r="M147">
        <v>125.611273</v>
      </c>
      <c r="N147">
        <v>128.12349839999999</v>
      </c>
      <c r="O147">
        <v>130.68596840000001</v>
      </c>
      <c r="P147">
        <v>21168.211920000002</v>
      </c>
      <c r="Q147">
        <v>15865.036249999999</v>
      </c>
      <c r="R147">
        <v>19126.733970000001</v>
      </c>
      <c r="S147">
        <v>18205.141319999999</v>
      </c>
      <c r="T147">
        <v>18271.264070000001</v>
      </c>
      <c r="U147">
        <v>19715.55143</v>
      </c>
      <c r="V147">
        <v>15063.251700000001</v>
      </c>
      <c r="W147">
        <v>13202.586149999999</v>
      </c>
      <c r="X147">
        <v>11295.56554</v>
      </c>
      <c r="Y147">
        <v>11521.476849999999</v>
      </c>
      <c r="Z147">
        <v>210.62370859999999</v>
      </c>
      <c r="AA147">
        <v>157.85711069999999</v>
      </c>
      <c r="AB147">
        <v>190.311003</v>
      </c>
      <c r="AC147">
        <v>181.14115609999999</v>
      </c>
      <c r="AD147">
        <v>181.79907739999999</v>
      </c>
      <c r="AE147">
        <v>196.16973669999999</v>
      </c>
      <c r="AF147">
        <v>149.87935440000001</v>
      </c>
      <c r="AG147">
        <v>131.3657321</v>
      </c>
      <c r="AH147">
        <v>112.39087720000001</v>
      </c>
      <c r="AI147">
        <v>114.6386947</v>
      </c>
    </row>
    <row r="148" spans="1:35" x14ac:dyDescent="0.35">
      <c r="A148" t="s">
        <v>347</v>
      </c>
      <c r="B148" t="s">
        <v>348</v>
      </c>
      <c r="C148" t="s">
        <v>388</v>
      </c>
      <c r="D148" t="s">
        <v>388</v>
      </c>
      <c r="E148" t="s">
        <v>367</v>
      </c>
      <c r="F148">
        <v>1864.92</v>
      </c>
      <c r="G148">
        <v>2380.35</v>
      </c>
      <c r="H148">
        <v>2702.4</v>
      </c>
      <c r="I148">
        <v>3125.04</v>
      </c>
      <c r="J148">
        <v>3061.04</v>
      </c>
      <c r="K148">
        <v>3122.2608</v>
      </c>
      <c r="L148">
        <v>3184.7060160000001</v>
      </c>
      <c r="M148">
        <v>3248.4001360000002</v>
      </c>
      <c r="N148">
        <v>3313.3681390000002</v>
      </c>
      <c r="O148">
        <v>3379.6355020000001</v>
      </c>
      <c r="P148">
        <v>21306.503669999998</v>
      </c>
      <c r="Q148">
        <v>26522.025369999999</v>
      </c>
      <c r="R148">
        <v>29950.767510000001</v>
      </c>
      <c r="S148">
        <v>30757.624240000001</v>
      </c>
      <c r="T148">
        <v>32956.743900000001</v>
      </c>
      <c r="U148">
        <v>32835.950169999996</v>
      </c>
      <c r="V148">
        <v>33500.335720000003</v>
      </c>
      <c r="W148">
        <v>34338.774270000002</v>
      </c>
      <c r="X148">
        <v>35689.683019999997</v>
      </c>
      <c r="Y148">
        <v>36403.47668</v>
      </c>
      <c r="Z148">
        <v>76.703413209999994</v>
      </c>
      <c r="AA148">
        <v>95.479291329999995</v>
      </c>
      <c r="AB148">
        <v>107.82276299999999</v>
      </c>
      <c r="AC148">
        <v>110.72744729999999</v>
      </c>
      <c r="AD148">
        <v>118.644278</v>
      </c>
      <c r="AE148">
        <v>118.2094206</v>
      </c>
      <c r="AF148">
        <v>120.60120860000001</v>
      </c>
      <c r="AG148">
        <v>123.6195874</v>
      </c>
      <c r="AH148">
        <v>128.4828589</v>
      </c>
      <c r="AI148">
        <v>131.052516</v>
      </c>
    </row>
    <row r="149" spans="1:35" x14ac:dyDescent="0.35">
      <c r="A149" t="s">
        <v>467</v>
      </c>
      <c r="B149" t="s">
        <v>468</v>
      </c>
      <c r="C149" t="s">
        <v>371</v>
      </c>
      <c r="D149" t="s">
        <v>371</v>
      </c>
      <c r="E149" t="s">
        <v>372</v>
      </c>
      <c r="F149" t="s">
        <v>378</v>
      </c>
      <c r="G149" t="s">
        <v>378</v>
      </c>
      <c r="H149" t="s">
        <v>378</v>
      </c>
      <c r="I149" t="s">
        <v>378</v>
      </c>
      <c r="J149" t="s">
        <v>378</v>
      </c>
      <c r="K149" t="s">
        <v>378</v>
      </c>
      <c r="L149" t="s">
        <v>378</v>
      </c>
      <c r="M149" t="s">
        <v>378</v>
      </c>
      <c r="N149" t="s">
        <v>378</v>
      </c>
      <c r="O149" t="s">
        <v>378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</row>
    <row r="150" spans="1:35" x14ac:dyDescent="0.35">
      <c r="A150" t="s">
        <v>469</v>
      </c>
      <c r="B150" t="s">
        <v>470</v>
      </c>
      <c r="C150" t="s">
        <v>368</v>
      </c>
      <c r="D150" t="s">
        <v>368</v>
      </c>
      <c r="E150" t="s">
        <v>369</v>
      </c>
      <c r="F150" t="s">
        <v>378</v>
      </c>
      <c r="G150" t="s">
        <v>378</v>
      </c>
      <c r="H150" t="s">
        <v>378</v>
      </c>
      <c r="I150" t="s">
        <v>378</v>
      </c>
      <c r="J150" t="s">
        <v>378</v>
      </c>
      <c r="K150" t="s">
        <v>378</v>
      </c>
      <c r="L150" t="s">
        <v>378</v>
      </c>
      <c r="M150" t="s">
        <v>378</v>
      </c>
      <c r="N150" t="s">
        <v>378</v>
      </c>
      <c r="O150" t="s">
        <v>378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</row>
    <row r="151" spans="1:35" x14ac:dyDescent="0.35">
      <c r="A151" t="s">
        <v>349</v>
      </c>
      <c r="B151" t="s">
        <v>350</v>
      </c>
      <c r="C151" t="s">
        <v>376</v>
      </c>
      <c r="D151" t="s">
        <v>376</v>
      </c>
      <c r="E151" t="s">
        <v>367</v>
      </c>
      <c r="F151">
        <v>1482.29</v>
      </c>
      <c r="G151">
        <v>1707.83</v>
      </c>
      <c r="H151">
        <v>2002.59</v>
      </c>
      <c r="I151">
        <v>2042.6418000000001</v>
      </c>
      <c r="J151">
        <v>2083.4946359999999</v>
      </c>
      <c r="K151">
        <v>2125.1645290000001</v>
      </c>
      <c r="L151">
        <v>2167.6678189999998</v>
      </c>
      <c r="M151">
        <v>2211.0211760000002</v>
      </c>
      <c r="N151">
        <v>2255.241599</v>
      </c>
      <c r="O151">
        <v>2300.3464309999999</v>
      </c>
      <c r="P151">
        <v>3715.3562339999999</v>
      </c>
      <c r="Q151">
        <v>4332.8473029999996</v>
      </c>
      <c r="R151">
        <v>4733.4553450000003</v>
      </c>
      <c r="S151">
        <v>5126.5446659999998</v>
      </c>
      <c r="T151">
        <v>4572.8514080000004</v>
      </c>
      <c r="U151">
        <v>4781.181458</v>
      </c>
      <c r="V151">
        <v>4551.085325</v>
      </c>
      <c r="W151">
        <v>4555.4271779999999</v>
      </c>
      <c r="X151">
        <v>5063.6866319999999</v>
      </c>
      <c r="Y151">
        <v>5164.9603649999999</v>
      </c>
      <c r="Z151">
        <v>23.59251209</v>
      </c>
      <c r="AA151">
        <v>27.51358037</v>
      </c>
      <c r="AB151">
        <v>30.057441440000002</v>
      </c>
      <c r="AC151">
        <v>32.553558629999998</v>
      </c>
      <c r="AD151">
        <v>29.037606440000001</v>
      </c>
      <c r="AE151">
        <v>30.360502260000001</v>
      </c>
      <c r="AF151">
        <v>28.899391810000001</v>
      </c>
      <c r="AG151">
        <v>28.926962580000001</v>
      </c>
      <c r="AH151">
        <v>32.154410110000001</v>
      </c>
      <c r="AI151">
        <v>32.797498320000003</v>
      </c>
    </row>
    <row r="152" spans="1:35" x14ac:dyDescent="0.35">
      <c r="A152" t="s">
        <v>351</v>
      </c>
      <c r="B152" t="s">
        <v>352</v>
      </c>
      <c r="C152" t="s">
        <v>385</v>
      </c>
      <c r="D152" t="s">
        <v>26</v>
      </c>
      <c r="E152" t="s">
        <v>369</v>
      </c>
      <c r="F152">
        <v>243.28</v>
      </c>
      <c r="G152">
        <v>618.36</v>
      </c>
      <c r="H152">
        <v>294.98</v>
      </c>
      <c r="I152">
        <v>380.98</v>
      </c>
      <c r="J152">
        <v>548.97</v>
      </c>
      <c r="K152">
        <v>586.32000000000005</v>
      </c>
      <c r="L152">
        <v>354.55</v>
      </c>
      <c r="M152">
        <v>477.51</v>
      </c>
      <c r="N152">
        <v>487.06020000000001</v>
      </c>
      <c r="O152">
        <v>496.80140399999999</v>
      </c>
      <c r="P152">
        <v>1909.192767</v>
      </c>
      <c r="Q152">
        <v>2263.3937529999998</v>
      </c>
      <c r="R152">
        <v>2377.3264680000002</v>
      </c>
      <c r="S152">
        <v>2307.1832009999998</v>
      </c>
      <c r="T152">
        <v>1840.7018089999999</v>
      </c>
      <c r="U152">
        <v>1058.1004809999999</v>
      </c>
      <c r="V152">
        <v>1305.103652</v>
      </c>
      <c r="W152">
        <v>1041.0049730000001</v>
      </c>
      <c r="X152">
        <v>752.42801999999995</v>
      </c>
      <c r="Y152">
        <v>767.47658039999999</v>
      </c>
      <c r="Z152">
        <v>7.6367710679999998</v>
      </c>
      <c r="AA152">
        <v>9.0535750119999996</v>
      </c>
      <c r="AB152">
        <v>9.5093058720000005</v>
      </c>
      <c r="AC152">
        <v>9.2287328039999998</v>
      </c>
      <c r="AD152">
        <v>7.3628072360000001</v>
      </c>
      <c r="AE152">
        <v>4.2324019240000004</v>
      </c>
      <c r="AF152">
        <v>5.2204146079999996</v>
      </c>
      <c r="AG152">
        <v>4.1640198919999998</v>
      </c>
      <c r="AH152">
        <v>3.0097120799999999</v>
      </c>
      <c r="AI152">
        <v>3.069906322</v>
      </c>
    </row>
    <row r="153" spans="1:35" x14ac:dyDescent="0.35">
      <c r="A153" t="s">
        <v>353</v>
      </c>
      <c r="B153" t="s">
        <v>354</v>
      </c>
      <c r="C153" t="s">
        <v>385</v>
      </c>
      <c r="D153" t="s">
        <v>26</v>
      </c>
      <c r="E153" t="s">
        <v>369</v>
      </c>
      <c r="F153">
        <v>225.57</v>
      </c>
      <c r="G153">
        <v>98.62</v>
      </c>
      <c r="H153">
        <v>100.5924</v>
      </c>
      <c r="I153">
        <v>102.604248</v>
      </c>
      <c r="J153">
        <v>104.656333</v>
      </c>
      <c r="K153">
        <v>106.74945959999999</v>
      </c>
      <c r="L153">
        <v>108.8844488</v>
      </c>
      <c r="M153">
        <v>111.0621378</v>
      </c>
      <c r="N153">
        <v>113.28338050000001</v>
      </c>
      <c r="O153">
        <v>115.5490482</v>
      </c>
      <c r="P153">
        <v>1157.1865780000001</v>
      </c>
      <c r="Q153">
        <v>1222.053361</v>
      </c>
      <c r="R153">
        <v>1376.8071460000001</v>
      </c>
      <c r="S153">
        <v>1363.953986</v>
      </c>
      <c r="T153">
        <v>1704.942483</v>
      </c>
      <c r="U153">
        <v>1653.7942089999999</v>
      </c>
      <c r="V153">
        <v>1618</v>
      </c>
      <c r="W153">
        <v>1838.424771</v>
      </c>
      <c r="X153">
        <v>2019</v>
      </c>
      <c r="Y153">
        <v>2059.38</v>
      </c>
      <c r="Z153">
        <v>4.6287463119999996</v>
      </c>
      <c r="AA153">
        <v>4.8882134439999998</v>
      </c>
      <c r="AB153">
        <v>5.5072285839999999</v>
      </c>
      <c r="AC153">
        <v>5.4558159440000003</v>
      </c>
      <c r="AD153">
        <v>6.8197699319999998</v>
      </c>
      <c r="AE153">
        <v>6.6151768359999998</v>
      </c>
      <c r="AF153">
        <v>6.4720000000000004</v>
      </c>
      <c r="AG153">
        <v>7.3536990839999996</v>
      </c>
      <c r="AH153">
        <v>8.0760000000000005</v>
      </c>
      <c r="AI153">
        <v>8.23752</v>
      </c>
    </row>
  </sheetData>
  <autoFilter ref="A5:AI153" xr:uid="{5FEE5E07-80DD-4CB0-852E-DE980CF5CB2F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249C5-A4A6-42B6-9D3D-F5DD7E049146}">
  <sheetPr>
    <tabColor theme="5" tint="0.79998168889431442"/>
  </sheetPr>
  <dimension ref="B1:D202"/>
  <sheetViews>
    <sheetView workbookViewId="0">
      <selection activeCell="B1" sqref="B1"/>
    </sheetView>
  </sheetViews>
  <sheetFormatPr defaultRowHeight="14.5" x14ac:dyDescent="0.35"/>
  <cols>
    <col min="2" max="2" width="30.1796875" bestFit="1" customWidth="1"/>
    <col min="3" max="3" width="18.54296875" bestFit="1" customWidth="1"/>
    <col min="4" max="4" width="28.26953125" bestFit="1" customWidth="1"/>
  </cols>
  <sheetData>
    <row r="1" spans="2:4" x14ac:dyDescent="0.35">
      <c r="B1" t="s">
        <v>1199</v>
      </c>
    </row>
    <row r="2" spans="2:4" x14ac:dyDescent="0.35">
      <c r="B2" t="s">
        <v>1200</v>
      </c>
    </row>
    <row r="6" spans="2:4" x14ac:dyDescent="0.35">
      <c r="B6" s="3" t="s">
        <v>361</v>
      </c>
      <c r="C6" s="3" t="s">
        <v>1201</v>
      </c>
      <c r="D6" s="3" t="s">
        <v>1043</v>
      </c>
    </row>
    <row r="7" spans="2:4" x14ac:dyDescent="0.35">
      <c r="B7" s="115" t="s">
        <v>20</v>
      </c>
      <c r="C7" s="115" t="s">
        <v>368</v>
      </c>
      <c r="D7" t="s">
        <v>369</v>
      </c>
    </row>
    <row r="8" spans="2:4" x14ac:dyDescent="0.35">
      <c r="B8" s="115" t="s">
        <v>117</v>
      </c>
      <c r="C8" s="115" t="s">
        <v>368</v>
      </c>
      <c r="D8" t="s">
        <v>369</v>
      </c>
    </row>
    <row r="9" spans="2:4" x14ac:dyDescent="0.35">
      <c r="B9" s="115" t="s">
        <v>1147</v>
      </c>
      <c r="C9" s="115" t="s">
        <v>368</v>
      </c>
      <c r="D9" t="s">
        <v>369</v>
      </c>
    </row>
    <row r="10" spans="2:4" x14ac:dyDescent="0.35">
      <c r="B10" s="115" t="s">
        <v>219</v>
      </c>
      <c r="C10" s="115" t="s">
        <v>368</v>
      </c>
      <c r="D10" t="s">
        <v>369</v>
      </c>
    </row>
    <row r="11" spans="2:4" x14ac:dyDescent="0.35">
      <c r="B11" s="115" t="s">
        <v>323</v>
      </c>
      <c r="C11" s="115" t="s">
        <v>368</v>
      </c>
      <c r="D11" t="s">
        <v>369</v>
      </c>
    </row>
    <row r="12" spans="2:4" x14ac:dyDescent="0.35">
      <c r="B12" s="115" t="s">
        <v>469</v>
      </c>
      <c r="C12" s="115" t="s">
        <v>368</v>
      </c>
      <c r="D12" t="s">
        <v>369</v>
      </c>
    </row>
    <row r="13" spans="2:4" x14ac:dyDescent="0.35">
      <c r="B13" s="115" t="s">
        <v>73</v>
      </c>
      <c r="C13" s="115" t="s">
        <v>385</v>
      </c>
      <c r="D13" t="s">
        <v>369</v>
      </c>
    </row>
    <row r="14" spans="2:4" x14ac:dyDescent="0.35">
      <c r="B14" s="115" t="s">
        <v>391</v>
      </c>
      <c r="C14" s="115" t="s">
        <v>385</v>
      </c>
      <c r="D14" t="s">
        <v>369</v>
      </c>
    </row>
    <row r="15" spans="2:4" x14ac:dyDescent="0.35">
      <c r="B15" s="115" t="s">
        <v>398</v>
      </c>
      <c r="C15" s="115" t="s">
        <v>385</v>
      </c>
      <c r="D15" t="s">
        <v>369</v>
      </c>
    </row>
    <row r="16" spans="2:4" x14ac:dyDescent="0.35">
      <c r="B16" s="115" t="s">
        <v>401</v>
      </c>
      <c r="C16" s="115" t="s">
        <v>385</v>
      </c>
      <c r="D16" t="s">
        <v>369</v>
      </c>
    </row>
    <row r="17" spans="2:4" x14ac:dyDescent="0.35">
      <c r="B17" s="115" t="s">
        <v>127</v>
      </c>
      <c r="C17" s="115" t="s">
        <v>385</v>
      </c>
      <c r="D17" t="s">
        <v>369</v>
      </c>
    </row>
    <row r="18" spans="2:4" x14ac:dyDescent="0.35">
      <c r="B18" s="115" t="s">
        <v>179</v>
      </c>
      <c r="C18" s="115" t="s">
        <v>385</v>
      </c>
      <c r="D18" t="s">
        <v>369</v>
      </c>
    </row>
    <row r="19" spans="2:4" x14ac:dyDescent="0.35">
      <c r="B19" s="115" t="s">
        <v>201</v>
      </c>
      <c r="C19" s="115" t="s">
        <v>385</v>
      </c>
      <c r="D19" t="s">
        <v>369</v>
      </c>
    </row>
    <row r="20" spans="2:4" x14ac:dyDescent="0.35">
      <c r="B20" s="115" t="s">
        <v>203</v>
      </c>
      <c r="C20" s="115" t="s">
        <v>385</v>
      </c>
      <c r="D20" t="s">
        <v>369</v>
      </c>
    </row>
    <row r="21" spans="2:4" x14ac:dyDescent="0.35">
      <c r="B21" s="115" t="s">
        <v>213</v>
      </c>
      <c r="C21" s="115" t="s">
        <v>385</v>
      </c>
      <c r="D21" t="s">
        <v>369</v>
      </c>
    </row>
    <row r="22" spans="2:4" x14ac:dyDescent="0.35">
      <c r="B22" s="115" t="s">
        <v>427</v>
      </c>
      <c r="C22" s="115" t="s">
        <v>385</v>
      </c>
      <c r="D22" t="s">
        <v>369</v>
      </c>
    </row>
    <row r="23" spans="2:4" x14ac:dyDescent="0.35">
      <c r="B23" s="115" t="s">
        <v>221</v>
      </c>
      <c r="C23" s="115" t="s">
        <v>385</v>
      </c>
      <c r="D23" t="s">
        <v>369</v>
      </c>
    </row>
    <row r="24" spans="2:4" x14ac:dyDescent="0.35">
      <c r="B24" s="115" t="s">
        <v>443</v>
      </c>
      <c r="C24" s="115" t="s">
        <v>385</v>
      </c>
      <c r="D24" t="s">
        <v>369</v>
      </c>
    </row>
    <row r="25" spans="2:4" x14ac:dyDescent="0.35">
      <c r="B25" s="115" t="s">
        <v>271</v>
      </c>
      <c r="C25" s="115" t="s">
        <v>385</v>
      </c>
      <c r="D25" t="s">
        <v>369</v>
      </c>
    </row>
    <row r="26" spans="2:4" x14ac:dyDescent="0.35">
      <c r="B26" s="115" t="s">
        <v>449</v>
      </c>
      <c r="C26" s="115" t="s">
        <v>385</v>
      </c>
      <c r="D26" t="s">
        <v>369</v>
      </c>
    </row>
    <row r="27" spans="2:4" x14ac:dyDescent="0.35">
      <c r="B27" s="115" t="s">
        <v>303</v>
      </c>
      <c r="C27" s="115" t="s">
        <v>385</v>
      </c>
      <c r="D27" t="s">
        <v>369</v>
      </c>
    </row>
    <row r="28" spans="2:4" x14ac:dyDescent="0.35">
      <c r="B28" s="115" t="s">
        <v>327</v>
      </c>
      <c r="C28" s="115" t="s">
        <v>385</v>
      </c>
      <c r="D28" t="s">
        <v>369</v>
      </c>
    </row>
    <row r="29" spans="2:4" x14ac:dyDescent="0.35">
      <c r="B29" s="115" t="s">
        <v>335</v>
      </c>
      <c r="C29" s="115" t="s">
        <v>385</v>
      </c>
      <c r="D29" t="s">
        <v>369</v>
      </c>
    </row>
    <row r="30" spans="2:4" x14ac:dyDescent="0.35">
      <c r="B30" s="115" t="s">
        <v>351</v>
      </c>
      <c r="C30" s="115" t="s">
        <v>385</v>
      </c>
      <c r="D30" t="s">
        <v>369</v>
      </c>
    </row>
    <row r="31" spans="2:4" x14ac:dyDescent="0.35">
      <c r="B31" s="115" t="s">
        <v>353</v>
      </c>
      <c r="C31" s="115" t="s">
        <v>385</v>
      </c>
      <c r="D31" t="s">
        <v>369</v>
      </c>
    </row>
    <row r="32" spans="2:4" x14ac:dyDescent="0.35">
      <c r="B32" s="115" t="s">
        <v>24</v>
      </c>
      <c r="C32" s="115" t="s">
        <v>373</v>
      </c>
      <c r="D32" t="s">
        <v>369</v>
      </c>
    </row>
    <row r="33" spans="2:4" x14ac:dyDescent="0.35">
      <c r="B33" s="115" t="s">
        <v>80</v>
      </c>
      <c r="C33" s="115" t="s">
        <v>373</v>
      </c>
      <c r="D33" t="s">
        <v>369</v>
      </c>
    </row>
    <row r="34" spans="2:4" x14ac:dyDescent="0.35">
      <c r="B34" s="115" t="s">
        <v>85</v>
      </c>
      <c r="C34" s="115" t="s">
        <v>373</v>
      </c>
      <c r="D34" t="s">
        <v>369</v>
      </c>
    </row>
    <row r="35" spans="2:4" x14ac:dyDescent="0.35">
      <c r="B35" s="115" t="s">
        <v>389</v>
      </c>
      <c r="C35" s="115" t="s">
        <v>373</v>
      </c>
      <c r="D35" t="s">
        <v>369</v>
      </c>
    </row>
    <row r="36" spans="2:4" x14ac:dyDescent="0.35">
      <c r="B36" s="115" t="s">
        <v>95</v>
      </c>
      <c r="C36" s="115" t="s">
        <v>373</v>
      </c>
      <c r="D36" t="s">
        <v>369</v>
      </c>
    </row>
    <row r="37" spans="2:4" x14ac:dyDescent="0.35">
      <c r="B37" s="115" t="s">
        <v>107</v>
      </c>
      <c r="C37" s="115" t="s">
        <v>373</v>
      </c>
      <c r="D37" t="s">
        <v>369</v>
      </c>
    </row>
    <row r="38" spans="2:4" x14ac:dyDescent="0.35">
      <c r="B38" s="115" t="s">
        <v>121</v>
      </c>
      <c r="C38" s="115" t="s">
        <v>373</v>
      </c>
      <c r="D38" t="s">
        <v>369</v>
      </c>
    </row>
    <row r="39" spans="2:4" x14ac:dyDescent="0.35">
      <c r="B39" s="115" t="s">
        <v>412</v>
      </c>
      <c r="C39" s="115" t="s">
        <v>373</v>
      </c>
      <c r="D39" t="s">
        <v>369</v>
      </c>
    </row>
    <row r="40" spans="2:4" x14ac:dyDescent="0.35">
      <c r="B40" s="115" t="s">
        <v>447</v>
      </c>
      <c r="C40" s="115" t="s">
        <v>373</v>
      </c>
      <c r="D40" t="s">
        <v>369</v>
      </c>
    </row>
    <row r="41" spans="2:4" x14ac:dyDescent="0.35">
      <c r="B41" s="115" t="s">
        <v>65</v>
      </c>
      <c r="C41" s="115" t="s">
        <v>380</v>
      </c>
      <c r="D41" t="s">
        <v>369</v>
      </c>
    </row>
    <row r="42" spans="2:4" x14ac:dyDescent="0.35">
      <c r="B42" s="115" t="s">
        <v>193</v>
      </c>
      <c r="C42" s="115" t="s">
        <v>380</v>
      </c>
      <c r="D42" t="s">
        <v>369</v>
      </c>
    </row>
    <row r="43" spans="2:4" x14ac:dyDescent="0.35">
      <c r="B43" s="115" t="s">
        <v>225</v>
      </c>
      <c r="C43" s="115" t="s">
        <v>380</v>
      </c>
      <c r="D43" t="s">
        <v>369</v>
      </c>
    </row>
    <row r="44" spans="2:4" x14ac:dyDescent="0.35">
      <c r="B44" s="115" t="s">
        <v>297</v>
      </c>
      <c r="C44" s="115" t="s">
        <v>380</v>
      </c>
      <c r="D44" t="s">
        <v>369</v>
      </c>
    </row>
    <row r="45" spans="2:4" x14ac:dyDescent="0.35">
      <c r="B45" s="115" t="s">
        <v>1084</v>
      </c>
      <c r="C45" s="115" t="s">
        <v>380</v>
      </c>
      <c r="D45" t="s">
        <v>369</v>
      </c>
    </row>
    <row r="46" spans="2:4" x14ac:dyDescent="0.35">
      <c r="B46" s="115" t="s">
        <v>57</v>
      </c>
      <c r="C46" s="115" t="s">
        <v>379</v>
      </c>
      <c r="D46" t="s">
        <v>369</v>
      </c>
    </row>
    <row r="47" spans="2:4" x14ac:dyDescent="0.35">
      <c r="B47" s="115" t="s">
        <v>71</v>
      </c>
      <c r="C47" s="115" t="s">
        <v>379</v>
      </c>
      <c r="D47" t="s">
        <v>369</v>
      </c>
    </row>
    <row r="48" spans="2:4" x14ac:dyDescent="0.35">
      <c r="B48" s="115" t="s">
        <v>1186</v>
      </c>
      <c r="C48" s="115" t="s">
        <v>379</v>
      </c>
      <c r="D48" t="s">
        <v>369</v>
      </c>
    </row>
    <row r="49" spans="2:4" x14ac:dyDescent="0.35">
      <c r="B49" s="115" t="s">
        <v>545</v>
      </c>
      <c r="C49" s="115" t="s">
        <v>379</v>
      </c>
      <c r="D49" t="s">
        <v>369</v>
      </c>
    </row>
    <row r="50" spans="2:4" x14ac:dyDescent="0.35">
      <c r="B50" s="115" t="s">
        <v>135</v>
      </c>
      <c r="C50" s="115" t="s">
        <v>379</v>
      </c>
      <c r="D50" t="s">
        <v>369</v>
      </c>
    </row>
    <row r="51" spans="2:4" x14ac:dyDescent="0.35">
      <c r="B51" s="115" t="s">
        <v>141</v>
      </c>
      <c r="C51" s="115" t="s">
        <v>379</v>
      </c>
      <c r="D51" t="s">
        <v>369</v>
      </c>
    </row>
    <row r="52" spans="2:4" x14ac:dyDescent="0.35">
      <c r="B52" s="115" t="s">
        <v>400</v>
      </c>
      <c r="C52" s="115" t="s">
        <v>379</v>
      </c>
      <c r="D52" t="s">
        <v>369</v>
      </c>
    </row>
    <row r="53" spans="2:4" x14ac:dyDescent="0.35">
      <c r="B53" s="115" t="s">
        <v>149</v>
      </c>
      <c r="C53" s="115" t="s">
        <v>379</v>
      </c>
      <c r="D53" t="s">
        <v>369</v>
      </c>
    </row>
    <row r="54" spans="2:4" x14ac:dyDescent="0.35">
      <c r="B54" s="115" t="s">
        <v>195</v>
      </c>
      <c r="C54" s="115" t="s">
        <v>379</v>
      </c>
      <c r="D54" t="s">
        <v>369</v>
      </c>
    </row>
    <row r="55" spans="2:4" x14ac:dyDescent="0.35">
      <c r="B55" s="115" t="s">
        <v>209</v>
      </c>
      <c r="C55" s="115" t="s">
        <v>379</v>
      </c>
      <c r="D55" t="s">
        <v>369</v>
      </c>
    </row>
    <row r="56" spans="2:4" x14ac:dyDescent="0.35">
      <c r="B56" s="115" t="s">
        <v>425</v>
      </c>
      <c r="C56" s="115" t="s">
        <v>379</v>
      </c>
      <c r="D56" t="s">
        <v>369</v>
      </c>
    </row>
    <row r="57" spans="2:4" x14ac:dyDescent="0.35">
      <c r="B57" s="115" t="s">
        <v>235</v>
      </c>
      <c r="C57" s="115" t="s">
        <v>379</v>
      </c>
      <c r="D57" t="s">
        <v>369</v>
      </c>
    </row>
    <row r="58" spans="2:4" x14ac:dyDescent="0.35">
      <c r="B58" s="115" t="s">
        <v>237</v>
      </c>
      <c r="C58" s="115" t="s">
        <v>379</v>
      </c>
      <c r="D58" t="s">
        <v>369</v>
      </c>
    </row>
    <row r="59" spans="2:4" x14ac:dyDescent="0.35">
      <c r="B59" s="115" t="s">
        <v>281</v>
      </c>
      <c r="C59" s="115" t="s">
        <v>379</v>
      </c>
      <c r="D59" t="s">
        <v>369</v>
      </c>
    </row>
    <row r="60" spans="2:4" x14ac:dyDescent="0.35">
      <c r="B60" s="115" t="s">
        <v>287</v>
      </c>
      <c r="C60" s="115" t="s">
        <v>379</v>
      </c>
      <c r="D60" t="s">
        <v>369</v>
      </c>
    </row>
    <row r="61" spans="2:4" x14ac:dyDescent="0.35">
      <c r="B61" s="120" t="s">
        <v>317</v>
      </c>
      <c r="C61" s="115" t="s">
        <v>379</v>
      </c>
      <c r="D61" t="s">
        <v>369</v>
      </c>
    </row>
    <row r="62" spans="2:4" x14ac:dyDescent="0.35">
      <c r="B62" s="115" t="s">
        <v>177</v>
      </c>
      <c r="C62" s="115" t="s">
        <v>1141</v>
      </c>
      <c r="D62" s="103" t="s">
        <v>367</v>
      </c>
    </row>
    <row r="63" spans="2:4" x14ac:dyDescent="0.35">
      <c r="B63" s="115" t="s">
        <v>185</v>
      </c>
      <c r="C63" s="115" t="s">
        <v>1141</v>
      </c>
      <c r="D63" s="103" t="s">
        <v>367</v>
      </c>
    </row>
    <row r="64" spans="2:4" x14ac:dyDescent="0.35">
      <c r="B64" s="115" t="s">
        <v>311</v>
      </c>
      <c r="C64" s="115" t="s">
        <v>1141</v>
      </c>
      <c r="D64" s="103" t="s">
        <v>367</v>
      </c>
    </row>
    <row r="65" spans="2:4" x14ac:dyDescent="0.35">
      <c r="B65" s="115" t="s">
        <v>461</v>
      </c>
      <c r="C65" s="115" t="s">
        <v>1141</v>
      </c>
      <c r="D65" s="103" t="s">
        <v>367</v>
      </c>
    </row>
    <row r="66" spans="2:4" x14ac:dyDescent="0.35">
      <c r="B66" s="115" t="s">
        <v>341</v>
      </c>
      <c r="C66" s="115" t="s">
        <v>1141</v>
      </c>
      <c r="D66" s="103" t="s">
        <v>367</v>
      </c>
    </row>
    <row r="67" spans="2:4" x14ac:dyDescent="0.35">
      <c r="B67" s="115" t="s">
        <v>89</v>
      </c>
      <c r="C67" s="118" t="s">
        <v>397</v>
      </c>
      <c r="D67" s="103" t="s">
        <v>367</v>
      </c>
    </row>
    <row r="68" spans="2:4" x14ac:dyDescent="0.35">
      <c r="B68" s="115" t="s">
        <v>91</v>
      </c>
      <c r="C68" s="118" t="s">
        <v>397</v>
      </c>
      <c r="D68" s="103" t="s">
        <v>367</v>
      </c>
    </row>
    <row r="69" spans="2:4" x14ac:dyDescent="0.35">
      <c r="B69" s="115" t="s">
        <v>1155</v>
      </c>
      <c r="C69" s="118" t="s">
        <v>397</v>
      </c>
      <c r="D69" s="103" t="s">
        <v>367</v>
      </c>
    </row>
    <row r="70" spans="2:4" x14ac:dyDescent="0.35">
      <c r="B70" s="115" t="s">
        <v>471</v>
      </c>
      <c r="C70" s="118" t="s">
        <v>397</v>
      </c>
      <c r="D70" s="103" t="s">
        <v>367</v>
      </c>
    </row>
    <row r="71" spans="2:4" x14ac:dyDescent="0.35">
      <c r="B71" s="115" t="s">
        <v>217</v>
      </c>
      <c r="C71" s="118" t="s">
        <v>397</v>
      </c>
      <c r="D71" s="103" t="s">
        <v>367</v>
      </c>
    </row>
    <row r="72" spans="2:4" x14ac:dyDescent="0.35">
      <c r="B72" s="115" t="s">
        <v>263</v>
      </c>
      <c r="C72" s="118" t="s">
        <v>397</v>
      </c>
      <c r="D72" s="103" t="s">
        <v>367</v>
      </c>
    </row>
    <row r="73" spans="2:4" x14ac:dyDescent="0.35">
      <c r="B73" s="115" t="s">
        <v>386</v>
      </c>
      <c r="C73" s="118" t="s">
        <v>1159</v>
      </c>
      <c r="D73" s="103" t="s">
        <v>367</v>
      </c>
    </row>
    <row r="74" spans="2:4" x14ac:dyDescent="0.35">
      <c r="B74" s="115" t="s">
        <v>77</v>
      </c>
      <c r="C74" s="118" t="s">
        <v>1159</v>
      </c>
      <c r="D74" s="103" t="s">
        <v>367</v>
      </c>
    </row>
    <row r="75" spans="2:4" x14ac:dyDescent="0.35">
      <c r="B75" s="115" t="s">
        <v>159</v>
      </c>
      <c r="C75" s="118" t="s">
        <v>1159</v>
      </c>
      <c r="D75" s="103" t="s">
        <v>367</v>
      </c>
    </row>
    <row r="76" spans="2:4" x14ac:dyDescent="0.35">
      <c r="B76" s="115" t="s">
        <v>187</v>
      </c>
      <c r="C76" s="118" t="s">
        <v>1159</v>
      </c>
      <c r="D76" s="103" t="s">
        <v>367</v>
      </c>
    </row>
    <row r="77" spans="2:4" x14ac:dyDescent="0.35">
      <c r="B77" s="115" t="s">
        <v>205</v>
      </c>
      <c r="C77" s="118" t="s">
        <v>1159</v>
      </c>
      <c r="D77" s="103" t="s">
        <v>367</v>
      </c>
    </row>
    <row r="78" spans="2:4" x14ac:dyDescent="0.35">
      <c r="B78" s="115" t="s">
        <v>223</v>
      </c>
      <c r="C78" s="118" t="s">
        <v>1159</v>
      </c>
      <c r="D78" s="103" t="s">
        <v>367</v>
      </c>
    </row>
    <row r="79" spans="2:4" x14ac:dyDescent="0.35">
      <c r="B79" s="115" t="s">
        <v>255</v>
      </c>
      <c r="C79" s="118" t="s">
        <v>1159</v>
      </c>
      <c r="D79" s="103" t="s">
        <v>367</v>
      </c>
    </row>
    <row r="80" spans="2:4" x14ac:dyDescent="0.35">
      <c r="B80" s="115" t="s">
        <v>289</v>
      </c>
      <c r="C80" s="118" t="s">
        <v>1159</v>
      </c>
      <c r="D80" s="103" t="s">
        <v>367</v>
      </c>
    </row>
    <row r="81" spans="2:4" x14ac:dyDescent="0.35">
      <c r="B81" s="115" t="s">
        <v>313</v>
      </c>
      <c r="C81" s="118" t="s">
        <v>1159</v>
      </c>
      <c r="D81" s="103" t="s">
        <v>367</v>
      </c>
    </row>
    <row r="82" spans="2:4" x14ac:dyDescent="0.35">
      <c r="B82" s="115" t="s">
        <v>315</v>
      </c>
      <c r="C82" s="118" t="s">
        <v>1159</v>
      </c>
      <c r="D82" s="103" t="s">
        <v>367</v>
      </c>
    </row>
    <row r="83" spans="2:4" x14ac:dyDescent="0.35">
      <c r="B83" s="115" t="s">
        <v>347</v>
      </c>
      <c r="C83" s="118" t="s">
        <v>1159</v>
      </c>
      <c r="D83" s="103" t="s">
        <v>367</v>
      </c>
    </row>
    <row r="84" spans="2:4" x14ac:dyDescent="0.35">
      <c r="B84" s="115" t="s">
        <v>9</v>
      </c>
      <c r="C84" s="113" t="s">
        <v>1168</v>
      </c>
      <c r="D84" s="103" t="s">
        <v>367</v>
      </c>
    </row>
    <row r="85" spans="2:4" x14ac:dyDescent="0.35">
      <c r="B85" s="115" t="s">
        <v>47</v>
      </c>
      <c r="C85" s="113" t="s">
        <v>1168</v>
      </c>
      <c r="D85" s="103" t="s">
        <v>367</v>
      </c>
    </row>
    <row r="86" spans="2:4" x14ac:dyDescent="0.35">
      <c r="B86" s="115" t="s">
        <v>59</v>
      </c>
      <c r="C86" s="113" t="s">
        <v>1168</v>
      </c>
      <c r="D86" s="103" t="s">
        <v>367</v>
      </c>
    </row>
    <row r="87" spans="2:4" x14ac:dyDescent="0.35">
      <c r="B87" s="115" t="s">
        <v>157</v>
      </c>
      <c r="C87" s="113" t="s">
        <v>1168</v>
      </c>
      <c r="D87" s="103" t="s">
        <v>367</v>
      </c>
    </row>
    <row r="88" spans="2:4" x14ac:dyDescent="0.35">
      <c r="B88" s="115" t="s">
        <v>161</v>
      </c>
      <c r="C88" s="113" t="s">
        <v>1168</v>
      </c>
      <c r="D88" s="103" t="s">
        <v>367</v>
      </c>
    </row>
    <row r="89" spans="2:4" x14ac:dyDescent="0.35">
      <c r="B89" s="115" t="s">
        <v>207</v>
      </c>
      <c r="C89" s="113" t="s">
        <v>1168</v>
      </c>
      <c r="D89" s="103" t="s">
        <v>367</v>
      </c>
    </row>
    <row r="90" spans="2:4" x14ac:dyDescent="0.35">
      <c r="B90" s="115" t="s">
        <v>227</v>
      </c>
      <c r="C90" s="113" t="s">
        <v>1168</v>
      </c>
      <c r="D90" s="103" t="s">
        <v>367</v>
      </c>
    </row>
    <row r="91" spans="2:4" x14ac:dyDescent="0.35">
      <c r="B91" s="115" t="s">
        <v>245</v>
      </c>
      <c r="C91" s="113" t="s">
        <v>1168</v>
      </c>
      <c r="D91" s="103" t="s">
        <v>367</v>
      </c>
    </row>
    <row r="92" spans="2:4" x14ac:dyDescent="0.35">
      <c r="B92" s="115" t="s">
        <v>301</v>
      </c>
      <c r="C92" s="113" t="s">
        <v>1168</v>
      </c>
      <c r="D92" s="103" t="s">
        <v>367</v>
      </c>
    </row>
    <row r="93" spans="2:4" x14ac:dyDescent="0.35">
      <c r="B93" s="115" t="s">
        <v>32</v>
      </c>
      <c r="C93" s="113" t="s">
        <v>376</v>
      </c>
      <c r="D93" s="103" t="s">
        <v>367</v>
      </c>
    </row>
    <row r="94" spans="2:4" x14ac:dyDescent="0.35">
      <c r="B94" s="115" t="s">
        <v>41</v>
      </c>
      <c r="C94" s="113" t="s">
        <v>376</v>
      </c>
      <c r="D94" s="103" t="s">
        <v>367</v>
      </c>
    </row>
    <row r="95" spans="2:4" x14ac:dyDescent="0.35">
      <c r="B95" s="115" t="s">
        <v>45</v>
      </c>
      <c r="C95" s="113" t="s">
        <v>376</v>
      </c>
      <c r="D95" s="103" t="s">
        <v>367</v>
      </c>
    </row>
    <row r="96" spans="2:4" x14ac:dyDescent="0.35">
      <c r="B96" s="115" t="s">
        <v>101</v>
      </c>
      <c r="C96" s="113" t="s">
        <v>376</v>
      </c>
      <c r="D96" s="103" t="s">
        <v>367</v>
      </c>
    </row>
    <row r="97" spans="2:4" x14ac:dyDescent="0.35">
      <c r="B97" s="115" t="s">
        <v>137</v>
      </c>
      <c r="C97" s="113" t="s">
        <v>376</v>
      </c>
      <c r="D97" s="103" t="s">
        <v>367</v>
      </c>
    </row>
    <row r="98" spans="2:4" x14ac:dyDescent="0.35">
      <c r="B98" s="115" t="s">
        <v>163</v>
      </c>
      <c r="C98" s="113" t="s">
        <v>376</v>
      </c>
      <c r="D98" s="103" t="s">
        <v>367</v>
      </c>
    </row>
    <row r="99" spans="2:4" x14ac:dyDescent="0.35">
      <c r="B99" s="115" t="s">
        <v>167</v>
      </c>
      <c r="C99" s="113" t="s">
        <v>376</v>
      </c>
      <c r="D99" s="103" t="s">
        <v>367</v>
      </c>
    </row>
    <row r="100" spans="2:4" x14ac:dyDescent="0.35">
      <c r="B100" s="115" t="s">
        <v>175</v>
      </c>
      <c r="C100" s="113" t="s">
        <v>376</v>
      </c>
      <c r="D100" s="103" t="s">
        <v>367</v>
      </c>
    </row>
    <row r="101" spans="2:4" x14ac:dyDescent="0.35">
      <c r="B101" s="115" t="s">
        <v>183</v>
      </c>
      <c r="C101" s="113" t="s">
        <v>376</v>
      </c>
      <c r="D101" s="103" t="s">
        <v>367</v>
      </c>
    </row>
    <row r="102" spans="2:4" x14ac:dyDescent="0.35">
      <c r="B102" s="115" t="s">
        <v>191</v>
      </c>
      <c r="C102" s="113" t="s">
        <v>376</v>
      </c>
      <c r="D102" s="103" t="s">
        <v>367</v>
      </c>
    </row>
    <row r="103" spans="2:4" x14ac:dyDescent="0.35">
      <c r="B103" s="115" t="s">
        <v>1189</v>
      </c>
      <c r="C103" s="113" t="s">
        <v>376</v>
      </c>
      <c r="D103" s="103" t="s">
        <v>367</v>
      </c>
    </row>
    <row r="104" spans="2:4" x14ac:dyDescent="0.35">
      <c r="B104" s="115" t="s">
        <v>243</v>
      </c>
      <c r="C104" s="113" t="s">
        <v>376</v>
      </c>
      <c r="D104" s="103" t="s">
        <v>367</v>
      </c>
    </row>
    <row r="105" spans="2:4" x14ac:dyDescent="0.35">
      <c r="B105" s="115" t="s">
        <v>261</v>
      </c>
      <c r="C105" s="113" t="s">
        <v>376</v>
      </c>
      <c r="D105" s="103" t="s">
        <v>367</v>
      </c>
    </row>
    <row r="106" spans="2:4" x14ac:dyDescent="0.35">
      <c r="B106" s="115" t="s">
        <v>279</v>
      </c>
      <c r="C106" s="113" t="s">
        <v>376</v>
      </c>
      <c r="D106" s="103" t="s">
        <v>367</v>
      </c>
    </row>
    <row r="107" spans="2:4" x14ac:dyDescent="0.35">
      <c r="B107" s="115" t="s">
        <v>457</v>
      </c>
      <c r="C107" s="113" t="s">
        <v>376</v>
      </c>
      <c r="D107" s="103" t="s">
        <v>367</v>
      </c>
    </row>
    <row r="108" spans="2:4" x14ac:dyDescent="0.35">
      <c r="B108" s="115" t="s">
        <v>325</v>
      </c>
      <c r="C108" s="113" t="s">
        <v>376</v>
      </c>
      <c r="D108" s="103" t="s">
        <v>367</v>
      </c>
    </row>
    <row r="109" spans="2:4" x14ac:dyDescent="0.35">
      <c r="B109" s="115" t="s">
        <v>331</v>
      </c>
      <c r="C109" s="113" t="s">
        <v>376</v>
      </c>
      <c r="D109" s="103" t="s">
        <v>367</v>
      </c>
    </row>
    <row r="110" spans="2:4" x14ac:dyDescent="0.35">
      <c r="B110" s="115" t="s">
        <v>349</v>
      </c>
      <c r="C110" s="113" t="s">
        <v>376</v>
      </c>
      <c r="D110" s="103" t="s">
        <v>367</v>
      </c>
    </row>
    <row r="111" spans="2:4" x14ac:dyDescent="0.35">
      <c r="B111" s="115" t="s">
        <v>687</v>
      </c>
      <c r="C111" s="113" t="s">
        <v>1142</v>
      </c>
      <c r="D111" t="s">
        <v>375</v>
      </c>
    </row>
    <row r="112" spans="2:4" x14ac:dyDescent="0.35">
      <c r="B112" s="115" t="s">
        <v>43</v>
      </c>
      <c r="C112" s="113" t="s">
        <v>1142</v>
      </c>
      <c r="D112" t="s">
        <v>375</v>
      </c>
    </row>
    <row r="113" spans="2:4" x14ac:dyDescent="0.35">
      <c r="B113" s="115" t="s">
        <v>49</v>
      </c>
      <c r="C113" s="113" t="s">
        <v>1142</v>
      </c>
      <c r="D113" t="s">
        <v>375</v>
      </c>
    </row>
    <row r="114" spans="2:4" x14ac:dyDescent="0.35">
      <c r="B114" s="115" t="s">
        <v>706</v>
      </c>
      <c r="C114" s="113" t="s">
        <v>1142</v>
      </c>
      <c r="D114" t="s">
        <v>375</v>
      </c>
    </row>
    <row r="115" spans="2:4" x14ac:dyDescent="0.35">
      <c r="B115" s="115" t="s">
        <v>113</v>
      </c>
      <c r="C115" s="113" t="s">
        <v>1142</v>
      </c>
      <c r="D115" t="s">
        <v>375</v>
      </c>
    </row>
    <row r="116" spans="2:4" x14ac:dyDescent="0.35">
      <c r="B116" s="115" t="s">
        <v>145</v>
      </c>
      <c r="C116" s="113" t="s">
        <v>1142</v>
      </c>
      <c r="D116" t="s">
        <v>375</v>
      </c>
    </row>
    <row r="117" spans="2:4" x14ac:dyDescent="0.35">
      <c r="B117" s="115" t="s">
        <v>1076</v>
      </c>
      <c r="C117" s="113" t="s">
        <v>1142</v>
      </c>
      <c r="D117" t="s">
        <v>375</v>
      </c>
    </row>
    <row r="118" spans="2:4" x14ac:dyDescent="0.35">
      <c r="B118" s="115" t="s">
        <v>719</v>
      </c>
      <c r="C118" s="113" t="s">
        <v>1142</v>
      </c>
      <c r="D118" t="s">
        <v>375</v>
      </c>
    </row>
    <row r="119" spans="2:4" x14ac:dyDescent="0.35">
      <c r="B119" s="115" t="s">
        <v>171</v>
      </c>
      <c r="C119" s="113" t="s">
        <v>1142</v>
      </c>
      <c r="D119" t="s">
        <v>375</v>
      </c>
    </row>
    <row r="120" spans="2:4" x14ac:dyDescent="0.35">
      <c r="B120" s="115" t="s">
        <v>1079</v>
      </c>
      <c r="C120" s="113" t="s">
        <v>1142</v>
      </c>
      <c r="D120" t="s">
        <v>375</v>
      </c>
    </row>
    <row r="121" spans="2:4" x14ac:dyDescent="0.35">
      <c r="B121" s="115" t="s">
        <v>1070</v>
      </c>
      <c r="C121" s="113" t="s">
        <v>1142</v>
      </c>
      <c r="D121" t="s">
        <v>375</v>
      </c>
    </row>
    <row r="122" spans="2:4" x14ac:dyDescent="0.35">
      <c r="B122" s="115" t="s">
        <v>737</v>
      </c>
      <c r="C122" s="113" t="s">
        <v>1142</v>
      </c>
      <c r="D122" t="s">
        <v>375</v>
      </c>
    </row>
    <row r="123" spans="2:4" x14ac:dyDescent="0.35">
      <c r="B123" s="115" t="s">
        <v>635</v>
      </c>
      <c r="C123" s="113" t="s">
        <v>1142</v>
      </c>
      <c r="D123" t="s">
        <v>375</v>
      </c>
    </row>
    <row r="124" spans="2:4" x14ac:dyDescent="0.35">
      <c r="B124" s="115" t="s">
        <v>275</v>
      </c>
      <c r="C124" s="113" t="s">
        <v>1142</v>
      </c>
      <c r="D124" t="s">
        <v>375</v>
      </c>
    </row>
    <row r="125" spans="2:4" x14ac:dyDescent="0.35">
      <c r="B125" s="115" t="s">
        <v>321</v>
      </c>
      <c r="C125" s="113" t="s">
        <v>1142</v>
      </c>
      <c r="D125" t="s">
        <v>375</v>
      </c>
    </row>
    <row r="126" spans="2:4" x14ac:dyDescent="0.35">
      <c r="B126" s="115" t="s">
        <v>1160</v>
      </c>
      <c r="C126" s="113" t="s">
        <v>1142</v>
      </c>
      <c r="D126" t="s">
        <v>375</v>
      </c>
    </row>
    <row r="127" spans="2:4" x14ac:dyDescent="0.35">
      <c r="B127" s="115" t="s">
        <v>55</v>
      </c>
      <c r="C127" s="113" t="s">
        <v>377</v>
      </c>
      <c r="D127" t="s">
        <v>375</v>
      </c>
    </row>
    <row r="128" spans="2:4" x14ac:dyDescent="0.35">
      <c r="B128" s="115" t="s">
        <v>97</v>
      </c>
      <c r="C128" s="113" t="s">
        <v>377</v>
      </c>
      <c r="D128" t="s">
        <v>375</v>
      </c>
    </row>
    <row r="129" spans="2:4" x14ac:dyDescent="0.35">
      <c r="B129" s="115" t="s">
        <v>119</v>
      </c>
      <c r="C129" s="113" t="s">
        <v>377</v>
      </c>
      <c r="D129" t="s">
        <v>375</v>
      </c>
    </row>
    <row r="130" spans="2:4" x14ac:dyDescent="0.35">
      <c r="B130" s="115" t="s">
        <v>147</v>
      </c>
      <c r="C130" s="113" t="s">
        <v>377</v>
      </c>
      <c r="D130" t="s">
        <v>375</v>
      </c>
    </row>
    <row r="131" spans="2:4" x14ac:dyDescent="0.35">
      <c r="B131" s="115" t="s">
        <v>151</v>
      </c>
      <c r="C131" s="113" t="s">
        <v>377</v>
      </c>
      <c r="D131" t="s">
        <v>375</v>
      </c>
    </row>
    <row r="132" spans="2:4" x14ac:dyDescent="0.35">
      <c r="B132" s="115" t="s">
        <v>215</v>
      </c>
      <c r="C132" s="113" t="s">
        <v>377</v>
      </c>
      <c r="D132" t="s">
        <v>375</v>
      </c>
    </row>
    <row r="133" spans="2:4" x14ac:dyDescent="0.35">
      <c r="B133" s="115" t="s">
        <v>233</v>
      </c>
      <c r="C133" s="113" t="s">
        <v>377</v>
      </c>
      <c r="D133" t="s">
        <v>375</v>
      </c>
    </row>
    <row r="134" spans="2:4" x14ac:dyDescent="0.35">
      <c r="B134" s="115" t="s">
        <v>247</v>
      </c>
      <c r="C134" s="113" t="s">
        <v>377</v>
      </c>
      <c r="D134" t="s">
        <v>375</v>
      </c>
    </row>
    <row r="135" spans="2:4" x14ac:dyDescent="0.35">
      <c r="B135" s="115" t="s">
        <v>28</v>
      </c>
      <c r="C135" s="113" t="s">
        <v>374</v>
      </c>
      <c r="D135" t="s">
        <v>375</v>
      </c>
    </row>
    <row r="136" spans="2:4" x14ac:dyDescent="0.35">
      <c r="B136" s="115" t="s">
        <v>61</v>
      </c>
      <c r="C136" s="113" t="s">
        <v>374</v>
      </c>
      <c r="D136" t="s">
        <v>375</v>
      </c>
    </row>
    <row r="137" spans="2:4" x14ac:dyDescent="0.35">
      <c r="B137" s="115" t="s">
        <v>67</v>
      </c>
      <c r="C137" s="113" t="s">
        <v>374</v>
      </c>
      <c r="D137" t="s">
        <v>375</v>
      </c>
    </row>
    <row r="138" spans="2:4" x14ac:dyDescent="0.35">
      <c r="B138" s="115" t="s">
        <v>87</v>
      </c>
      <c r="C138" s="113" t="s">
        <v>374</v>
      </c>
      <c r="D138" t="s">
        <v>375</v>
      </c>
    </row>
    <row r="139" spans="2:4" x14ac:dyDescent="0.35">
      <c r="B139" s="115" t="s">
        <v>93</v>
      </c>
      <c r="C139" s="113" t="s">
        <v>374</v>
      </c>
      <c r="D139" t="s">
        <v>375</v>
      </c>
    </row>
    <row r="140" spans="2:4" x14ac:dyDescent="0.35">
      <c r="B140" s="115" t="s">
        <v>115</v>
      </c>
      <c r="C140" s="113" t="s">
        <v>374</v>
      </c>
      <c r="D140" t="s">
        <v>375</v>
      </c>
    </row>
    <row r="141" spans="2:4" x14ac:dyDescent="0.35">
      <c r="B141" s="115" t="s">
        <v>406</v>
      </c>
      <c r="C141" s="113" t="s">
        <v>374</v>
      </c>
      <c r="D141" t="s">
        <v>375</v>
      </c>
    </row>
    <row r="142" spans="2:4" x14ac:dyDescent="0.35">
      <c r="B142" s="115" t="s">
        <v>418</v>
      </c>
      <c r="C142" s="113" t="s">
        <v>374</v>
      </c>
      <c r="D142" t="s">
        <v>375</v>
      </c>
    </row>
    <row r="143" spans="2:4" x14ac:dyDescent="0.35">
      <c r="B143" s="115" t="s">
        <v>251</v>
      </c>
      <c r="C143" s="113" t="s">
        <v>374</v>
      </c>
      <c r="D143" t="s">
        <v>375</v>
      </c>
    </row>
    <row r="144" spans="2:4" x14ac:dyDescent="0.35">
      <c r="B144" s="115" t="s">
        <v>253</v>
      </c>
      <c r="C144" s="113" t="s">
        <v>374</v>
      </c>
      <c r="D144" t="s">
        <v>375</v>
      </c>
    </row>
    <row r="145" spans="2:4" x14ac:dyDescent="0.35">
      <c r="B145" s="115" t="s">
        <v>305</v>
      </c>
      <c r="C145" s="113" t="s">
        <v>374</v>
      </c>
      <c r="D145" t="s">
        <v>375</v>
      </c>
    </row>
    <row r="146" spans="2:4" x14ac:dyDescent="0.35">
      <c r="B146" s="115" t="s">
        <v>339</v>
      </c>
      <c r="C146" s="113" t="s">
        <v>374</v>
      </c>
      <c r="D146" t="s">
        <v>375</v>
      </c>
    </row>
    <row r="147" spans="2:4" x14ac:dyDescent="0.35">
      <c r="B147" s="115" t="s">
        <v>345</v>
      </c>
      <c r="C147" s="113" t="s">
        <v>374</v>
      </c>
      <c r="D147" t="s">
        <v>375</v>
      </c>
    </row>
    <row r="148" spans="2:4" x14ac:dyDescent="0.35">
      <c r="B148" s="115" t="s">
        <v>129</v>
      </c>
      <c r="C148" s="103" t="s">
        <v>372</v>
      </c>
      <c r="D148" s="103" t="s">
        <v>372</v>
      </c>
    </row>
    <row r="149" spans="2:4" x14ac:dyDescent="0.35">
      <c r="B149" s="115" t="s">
        <v>408</v>
      </c>
      <c r="C149" s="103" t="s">
        <v>372</v>
      </c>
      <c r="D149" s="103" t="s">
        <v>372</v>
      </c>
    </row>
    <row r="150" spans="2:4" x14ac:dyDescent="0.35">
      <c r="B150" s="115" t="s">
        <v>414</v>
      </c>
      <c r="C150" s="103" t="s">
        <v>372</v>
      </c>
      <c r="D150" s="103" t="s">
        <v>372</v>
      </c>
    </row>
    <row r="151" spans="2:4" x14ac:dyDescent="0.35">
      <c r="B151" s="115" t="s">
        <v>429</v>
      </c>
      <c r="C151" s="103" t="s">
        <v>372</v>
      </c>
      <c r="D151" s="103" t="s">
        <v>372</v>
      </c>
    </row>
    <row r="152" spans="2:4" x14ac:dyDescent="0.35">
      <c r="B152" s="115" t="s">
        <v>433</v>
      </c>
      <c r="C152" s="103" t="s">
        <v>372</v>
      </c>
      <c r="D152" s="103" t="s">
        <v>372</v>
      </c>
    </row>
    <row r="153" spans="2:4" x14ac:dyDescent="0.35">
      <c r="B153" s="115" t="s">
        <v>249</v>
      </c>
      <c r="C153" s="103" t="s">
        <v>372</v>
      </c>
      <c r="D153" s="103" t="s">
        <v>372</v>
      </c>
    </row>
    <row r="154" spans="2:4" x14ac:dyDescent="0.35">
      <c r="B154" s="115" t="s">
        <v>277</v>
      </c>
      <c r="C154" s="103" t="s">
        <v>372</v>
      </c>
      <c r="D154" s="103" t="s">
        <v>372</v>
      </c>
    </row>
    <row r="155" spans="2:4" x14ac:dyDescent="0.35">
      <c r="B155" s="115" t="s">
        <v>295</v>
      </c>
      <c r="C155" s="103" t="s">
        <v>372</v>
      </c>
      <c r="D155" s="103" t="s">
        <v>372</v>
      </c>
    </row>
    <row r="156" spans="2:4" x14ac:dyDescent="0.35">
      <c r="B156" s="115" t="s">
        <v>319</v>
      </c>
      <c r="C156" s="103" t="s">
        <v>372</v>
      </c>
      <c r="D156" s="103" t="s">
        <v>372</v>
      </c>
    </row>
    <row r="157" spans="2:4" x14ac:dyDescent="0.35">
      <c r="B157" s="115" t="s">
        <v>343</v>
      </c>
      <c r="C157" s="103" t="s">
        <v>372</v>
      </c>
      <c r="D157" s="103" t="s">
        <v>372</v>
      </c>
    </row>
    <row r="158" spans="2:4" x14ac:dyDescent="0.35">
      <c r="B158" s="117" t="s">
        <v>16</v>
      </c>
      <c r="C158" s="116" t="s">
        <v>1143</v>
      </c>
      <c r="D158" s="106" t="s">
        <v>1140</v>
      </c>
    </row>
    <row r="159" spans="2:4" x14ac:dyDescent="0.35">
      <c r="B159" s="117" t="s">
        <v>51</v>
      </c>
      <c r="C159" s="116" t="s">
        <v>1143</v>
      </c>
      <c r="D159" s="106" t="s">
        <v>1140</v>
      </c>
    </row>
    <row r="160" spans="2:4" x14ac:dyDescent="0.35">
      <c r="B160" s="117" t="s">
        <v>63</v>
      </c>
      <c r="C160" s="116" t="s">
        <v>1143</v>
      </c>
      <c r="D160" s="106" t="s">
        <v>1140</v>
      </c>
    </row>
    <row r="161" spans="2:4" x14ac:dyDescent="0.35">
      <c r="B161" s="117" t="s">
        <v>69</v>
      </c>
      <c r="C161" s="116" t="s">
        <v>1143</v>
      </c>
      <c r="D161" s="106" t="s">
        <v>1140</v>
      </c>
    </row>
    <row r="162" spans="2:4" x14ac:dyDescent="0.35">
      <c r="B162" s="117" t="s">
        <v>1152</v>
      </c>
      <c r="C162" s="116" t="s">
        <v>1143</v>
      </c>
      <c r="D162" s="106" t="s">
        <v>1140</v>
      </c>
    </row>
    <row r="163" spans="2:4" x14ac:dyDescent="0.35">
      <c r="B163" s="117" t="s">
        <v>915</v>
      </c>
      <c r="C163" s="116" t="s">
        <v>1143</v>
      </c>
      <c r="D163" s="106" t="s">
        <v>1140</v>
      </c>
    </row>
    <row r="164" spans="2:4" x14ac:dyDescent="0.35">
      <c r="B164" s="117" t="s">
        <v>1153</v>
      </c>
      <c r="C164" s="116" t="s">
        <v>1143</v>
      </c>
      <c r="D164" s="106" t="s">
        <v>1140</v>
      </c>
    </row>
    <row r="165" spans="2:4" x14ac:dyDescent="0.35">
      <c r="B165" s="117" t="s">
        <v>1154</v>
      </c>
      <c r="C165" s="116" t="s">
        <v>1143</v>
      </c>
      <c r="D165" s="106" t="s">
        <v>1140</v>
      </c>
    </row>
    <row r="166" spans="2:4" x14ac:dyDescent="0.35">
      <c r="B166" s="117" t="s">
        <v>153</v>
      </c>
      <c r="C166" s="116" t="s">
        <v>1143</v>
      </c>
      <c r="D166" s="106" t="s">
        <v>1140</v>
      </c>
    </row>
    <row r="167" spans="2:4" x14ac:dyDescent="0.35">
      <c r="B167" s="117" t="s">
        <v>1156</v>
      </c>
      <c r="C167" s="116" t="s">
        <v>1143</v>
      </c>
      <c r="D167" s="106" t="s">
        <v>1140</v>
      </c>
    </row>
    <row r="168" spans="2:4" x14ac:dyDescent="0.35">
      <c r="B168" s="117" t="s">
        <v>1157</v>
      </c>
      <c r="C168" s="116" t="s">
        <v>1143</v>
      </c>
      <c r="D168" s="106" t="s">
        <v>1140</v>
      </c>
    </row>
    <row r="169" spans="2:4" x14ac:dyDescent="0.35">
      <c r="B169" s="117" t="s">
        <v>1158</v>
      </c>
      <c r="C169" s="116" t="s">
        <v>1143</v>
      </c>
      <c r="D169" s="106" t="s">
        <v>1140</v>
      </c>
    </row>
    <row r="170" spans="2:4" x14ac:dyDescent="0.35">
      <c r="B170" s="117" t="s">
        <v>257</v>
      </c>
      <c r="C170" s="116" t="s">
        <v>1143</v>
      </c>
      <c r="D170" s="106" t="s">
        <v>1140</v>
      </c>
    </row>
    <row r="171" spans="2:4" x14ac:dyDescent="0.35">
      <c r="B171" s="117" t="s">
        <v>265</v>
      </c>
      <c r="C171" s="116" t="s">
        <v>1143</v>
      </c>
      <c r="D171" s="106" t="s">
        <v>1140</v>
      </c>
    </row>
    <row r="172" spans="2:4" x14ac:dyDescent="0.35">
      <c r="B172" s="117" t="s">
        <v>267</v>
      </c>
      <c r="C172" s="116" t="s">
        <v>1143</v>
      </c>
      <c r="D172" s="106" t="s">
        <v>1140</v>
      </c>
    </row>
    <row r="173" spans="2:4" x14ac:dyDescent="0.35">
      <c r="B173" s="117" t="s">
        <v>269</v>
      </c>
      <c r="C173" s="116" t="s">
        <v>1143</v>
      </c>
      <c r="D173" s="106" t="s">
        <v>1140</v>
      </c>
    </row>
    <row r="174" spans="2:4" x14ac:dyDescent="0.35">
      <c r="B174" s="117" t="s">
        <v>1161</v>
      </c>
      <c r="C174" s="116" t="s">
        <v>1143</v>
      </c>
      <c r="D174" s="106" t="s">
        <v>1140</v>
      </c>
    </row>
    <row r="175" spans="2:4" x14ac:dyDescent="0.35">
      <c r="B175" s="117" t="s">
        <v>291</v>
      </c>
      <c r="C175" s="116" t="s">
        <v>1143</v>
      </c>
      <c r="D175" s="106" t="s">
        <v>1140</v>
      </c>
    </row>
    <row r="176" spans="2:4" x14ac:dyDescent="0.35">
      <c r="B176" s="117" t="s">
        <v>1162</v>
      </c>
      <c r="C176" s="116" t="s">
        <v>1143</v>
      </c>
      <c r="D176" s="106" t="s">
        <v>1140</v>
      </c>
    </row>
    <row r="177" spans="2:4" x14ac:dyDescent="0.35">
      <c r="B177" s="117" t="s">
        <v>1163</v>
      </c>
      <c r="C177" s="116" t="s">
        <v>1143</v>
      </c>
      <c r="D177" s="106" t="s">
        <v>1140</v>
      </c>
    </row>
    <row r="178" spans="2:4" x14ac:dyDescent="0.35">
      <c r="B178" s="117" t="s">
        <v>329</v>
      </c>
      <c r="C178" s="116" t="s">
        <v>1143</v>
      </c>
      <c r="D178" s="106" t="s">
        <v>1140</v>
      </c>
    </row>
    <row r="179" spans="2:4" x14ac:dyDescent="0.35">
      <c r="B179" s="117" t="s">
        <v>38</v>
      </c>
      <c r="C179" s="116" t="s">
        <v>1164</v>
      </c>
      <c r="D179" s="106" t="s">
        <v>1140</v>
      </c>
    </row>
    <row r="180" spans="2:4" x14ac:dyDescent="0.35">
      <c r="B180" s="117" t="s">
        <v>53</v>
      </c>
      <c r="C180" s="116" t="s">
        <v>1164</v>
      </c>
      <c r="D180" s="106" t="s">
        <v>1140</v>
      </c>
    </row>
    <row r="181" spans="2:4" x14ac:dyDescent="0.35">
      <c r="B181" s="117" t="s">
        <v>1166</v>
      </c>
      <c r="C181" s="116" t="s">
        <v>1164</v>
      </c>
      <c r="D181" s="106" t="s">
        <v>1140</v>
      </c>
    </row>
    <row r="182" spans="2:4" x14ac:dyDescent="0.35">
      <c r="B182" s="117" t="s">
        <v>1167</v>
      </c>
      <c r="C182" s="116" t="s">
        <v>1164</v>
      </c>
      <c r="D182" s="106" t="s">
        <v>1140</v>
      </c>
    </row>
    <row r="183" spans="2:4" x14ac:dyDescent="0.35">
      <c r="B183" s="117" t="s">
        <v>1169</v>
      </c>
      <c r="C183" s="116" t="s">
        <v>1164</v>
      </c>
      <c r="D183" s="106" t="s">
        <v>1140</v>
      </c>
    </row>
    <row r="184" spans="2:4" x14ac:dyDescent="0.35">
      <c r="B184" s="117" t="s">
        <v>133</v>
      </c>
      <c r="C184" s="116" t="s">
        <v>1164</v>
      </c>
      <c r="D184" s="106" t="s">
        <v>1140</v>
      </c>
    </row>
    <row r="185" spans="2:4" x14ac:dyDescent="0.35">
      <c r="B185" s="117" t="s">
        <v>139</v>
      </c>
      <c r="C185" s="116" t="s">
        <v>1164</v>
      </c>
      <c r="D185" s="106" t="s">
        <v>1140</v>
      </c>
    </row>
    <row r="186" spans="2:4" x14ac:dyDescent="0.35">
      <c r="B186" s="117" t="s">
        <v>1170</v>
      </c>
      <c r="C186" s="116" t="s">
        <v>1164</v>
      </c>
      <c r="D186" s="106" t="s">
        <v>1140</v>
      </c>
    </row>
    <row r="187" spans="2:4" x14ac:dyDescent="0.35">
      <c r="B187" s="117" t="s">
        <v>1171</v>
      </c>
      <c r="C187" s="116" t="s">
        <v>1164</v>
      </c>
      <c r="D187" s="106" t="s">
        <v>1140</v>
      </c>
    </row>
    <row r="188" spans="2:4" x14ac:dyDescent="0.35">
      <c r="B188" s="117" t="s">
        <v>1172</v>
      </c>
      <c r="C188" s="116" t="s">
        <v>1164</v>
      </c>
      <c r="D188" s="106" t="s">
        <v>1140</v>
      </c>
    </row>
    <row r="189" spans="2:4" x14ac:dyDescent="0.35">
      <c r="B189" s="117" t="s">
        <v>199</v>
      </c>
      <c r="C189" s="116" t="s">
        <v>1164</v>
      </c>
      <c r="D189" s="106" t="s">
        <v>1140</v>
      </c>
    </row>
    <row r="190" spans="2:4" x14ac:dyDescent="0.35">
      <c r="B190" s="117" t="s">
        <v>1173</v>
      </c>
      <c r="C190" s="116" t="s">
        <v>1164</v>
      </c>
      <c r="D190" s="106" t="s">
        <v>1140</v>
      </c>
    </row>
    <row r="191" spans="2:4" x14ac:dyDescent="0.35">
      <c r="B191" s="117" t="s">
        <v>229</v>
      </c>
      <c r="C191" s="116" t="s">
        <v>1164</v>
      </c>
      <c r="D191" s="106" t="s">
        <v>1140</v>
      </c>
    </row>
    <row r="192" spans="2:4" x14ac:dyDescent="0.35">
      <c r="B192" s="117" t="s">
        <v>1174</v>
      </c>
      <c r="C192" s="116" t="s">
        <v>1164</v>
      </c>
      <c r="D192" s="106" t="s">
        <v>1140</v>
      </c>
    </row>
    <row r="193" spans="2:4" x14ac:dyDescent="0.35">
      <c r="B193" s="117" t="s">
        <v>1175</v>
      </c>
      <c r="C193" s="116" t="s">
        <v>1164</v>
      </c>
      <c r="D193" s="106" t="s">
        <v>1140</v>
      </c>
    </row>
    <row r="194" spans="2:4" x14ac:dyDescent="0.35">
      <c r="B194" s="117" t="s">
        <v>1176</v>
      </c>
      <c r="C194" s="116" t="s">
        <v>1164</v>
      </c>
      <c r="D194" s="106" t="s">
        <v>1140</v>
      </c>
    </row>
    <row r="195" spans="2:4" x14ac:dyDescent="0.35">
      <c r="B195" s="117" t="s">
        <v>1178</v>
      </c>
      <c r="C195" s="116" t="s">
        <v>1164</v>
      </c>
      <c r="D195" s="106" t="s">
        <v>1140</v>
      </c>
    </row>
    <row r="196" spans="2:4" x14ac:dyDescent="0.35">
      <c r="B196" s="117" t="s">
        <v>309</v>
      </c>
      <c r="C196" s="116" t="s">
        <v>1164</v>
      </c>
      <c r="D196" s="106" t="s">
        <v>1140</v>
      </c>
    </row>
    <row r="197" spans="2:4" x14ac:dyDescent="0.35">
      <c r="B197" s="117" t="s">
        <v>1180</v>
      </c>
      <c r="C197" s="116" t="s">
        <v>1164</v>
      </c>
      <c r="D197" s="106" t="s">
        <v>1140</v>
      </c>
    </row>
    <row r="198" spans="2:4" x14ac:dyDescent="0.35">
      <c r="B198" s="117" t="s">
        <v>1183</v>
      </c>
      <c r="C198" s="116" t="s">
        <v>1182</v>
      </c>
      <c r="D198" s="106" t="s">
        <v>1140</v>
      </c>
    </row>
    <row r="199" spans="2:4" x14ac:dyDescent="0.35">
      <c r="B199" s="117" t="s">
        <v>1184</v>
      </c>
      <c r="C199" s="116" t="s">
        <v>1182</v>
      </c>
      <c r="D199" s="106" t="s">
        <v>1140</v>
      </c>
    </row>
    <row r="200" spans="2:4" x14ac:dyDescent="0.35">
      <c r="B200" s="117" t="s">
        <v>1185</v>
      </c>
      <c r="C200" s="116" t="s">
        <v>1182</v>
      </c>
      <c r="D200" s="106" t="s">
        <v>1140</v>
      </c>
    </row>
    <row r="201" spans="2:4" x14ac:dyDescent="0.35">
      <c r="B201" s="117" t="s">
        <v>231</v>
      </c>
      <c r="C201" s="116" t="s">
        <v>1182</v>
      </c>
      <c r="D201" s="106" t="s">
        <v>1140</v>
      </c>
    </row>
    <row r="202" spans="2:4" x14ac:dyDescent="0.35">
      <c r="B202" s="117" t="s">
        <v>337</v>
      </c>
      <c r="C202" s="116" t="s">
        <v>1182</v>
      </c>
      <c r="D202" s="106" t="s">
        <v>1140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32D77-A3AD-4862-A756-BCD88D2FAF79}">
  <sheetPr>
    <tabColor theme="5" tint="0.79998168889431442"/>
  </sheetPr>
  <dimension ref="A1:I76"/>
  <sheetViews>
    <sheetView zoomScale="60" zoomScaleNormal="60" workbookViewId="0">
      <selection activeCell="C13" sqref="C13"/>
    </sheetView>
  </sheetViews>
  <sheetFormatPr defaultRowHeight="14.5" x14ac:dyDescent="0.35"/>
  <cols>
    <col min="1" max="1" width="20.54296875" style="123" customWidth="1"/>
    <col min="2" max="2" width="1" customWidth="1"/>
    <col min="3" max="3" width="29.26953125" customWidth="1"/>
    <col min="4" max="4" width="1" customWidth="1"/>
    <col min="5" max="5" width="25.453125" customWidth="1"/>
    <col min="6" max="6" width="1" customWidth="1"/>
    <col min="7" max="7" width="20.1796875" customWidth="1"/>
    <col min="8" max="8" width="1.1796875" customWidth="1"/>
    <col min="9" max="9" width="32.1796875" customWidth="1"/>
    <col min="257" max="257" width="20.54296875" customWidth="1"/>
    <col min="258" max="258" width="1" customWidth="1"/>
    <col min="259" max="259" width="29.26953125" customWidth="1"/>
    <col min="260" max="260" width="1" customWidth="1"/>
    <col min="261" max="261" width="25.453125" customWidth="1"/>
    <col min="262" max="262" width="1" customWidth="1"/>
    <col min="263" max="263" width="20.1796875" customWidth="1"/>
    <col min="264" max="264" width="1.1796875" customWidth="1"/>
    <col min="265" max="265" width="32.1796875" customWidth="1"/>
    <col min="513" max="513" width="20.54296875" customWidth="1"/>
    <col min="514" max="514" width="1" customWidth="1"/>
    <col min="515" max="515" width="29.26953125" customWidth="1"/>
    <col min="516" max="516" width="1" customWidth="1"/>
    <col min="517" max="517" width="25.453125" customWidth="1"/>
    <col min="518" max="518" width="1" customWidth="1"/>
    <col min="519" max="519" width="20.1796875" customWidth="1"/>
    <col min="520" max="520" width="1.1796875" customWidth="1"/>
    <col min="521" max="521" width="32.1796875" customWidth="1"/>
    <col min="769" max="769" width="20.54296875" customWidth="1"/>
    <col min="770" max="770" width="1" customWidth="1"/>
    <col min="771" max="771" width="29.26953125" customWidth="1"/>
    <col min="772" max="772" width="1" customWidth="1"/>
    <col min="773" max="773" width="25.453125" customWidth="1"/>
    <col min="774" max="774" width="1" customWidth="1"/>
    <col min="775" max="775" width="20.1796875" customWidth="1"/>
    <col min="776" max="776" width="1.1796875" customWidth="1"/>
    <col min="777" max="777" width="32.1796875" customWidth="1"/>
    <col min="1025" max="1025" width="20.54296875" customWidth="1"/>
    <col min="1026" max="1026" width="1" customWidth="1"/>
    <col min="1027" max="1027" width="29.26953125" customWidth="1"/>
    <col min="1028" max="1028" width="1" customWidth="1"/>
    <col min="1029" max="1029" width="25.453125" customWidth="1"/>
    <col min="1030" max="1030" width="1" customWidth="1"/>
    <col min="1031" max="1031" width="20.1796875" customWidth="1"/>
    <col min="1032" max="1032" width="1.1796875" customWidth="1"/>
    <col min="1033" max="1033" width="32.1796875" customWidth="1"/>
    <col min="1281" max="1281" width="20.54296875" customWidth="1"/>
    <col min="1282" max="1282" width="1" customWidth="1"/>
    <col min="1283" max="1283" width="29.26953125" customWidth="1"/>
    <col min="1284" max="1284" width="1" customWidth="1"/>
    <col min="1285" max="1285" width="25.453125" customWidth="1"/>
    <col min="1286" max="1286" width="1" customWidth="1"/>
    <col min="1287" max="1287" width="20.1796875" customWidth="1"/>
    <col min="1288" max="1288" width="1.1796875" customWidth="1"/>
    <col min="1289" max="1289" width="32.1796875" customWidth="1"/>
    <col min="1537" max="1537" width="20.54296875" customWidth="1"/>
    <col min="1538" max="1538" width="1" customWidth="1"/>
    <col min="1539" max="1539" width="29.26953125" customWidth="1"/>
    <col min="1540" max="1540" width="1" customWidth="1"/>
    <col min="1541" max="1541" width="25.453125" customWidth="1"/>
    <col min="1542" max="1542" width="1" customWidth="1"/>
    <col min="1543" max="1543" width="20.1796875" customWidth="1"/>
    <col min="1544" max="1544" width="1.1796875" customWidth="1"/>
    <col min="1545" max="1545" width="32.1796875" customWidth="1"/>
    <col min="1793" max="1793" width="20.54296875" customWidth="1"/>
    <col min="1794" max="1794" width="1" customWidth="1"/>
    <col min="1795" max="1795" width="29.26953125" customWidth="1"/>
    <col min="1796" max="1796" width="1" customWidth="1"/>
    <col min="1797" max="1797" width="25.453125" customWidth="1"/>
    <col min="1798" max="1798" width="1" customWidth="1"/>
    <col min="1799" max="1799" width="20.1796875" customWidth="1"/>
    <col min="1800" max="1800" width="1.1796875" customWidth="1"/>
    <col min="1801" max="1801" width="32.1796875" customWidth="1"/>
    <col min="2049" max="2049" width="20.54296875" customWidth="1"/>
    <col min="2050" max="2050" width="1" customWidth="1"/>
    <col min="2051" max="2051" width="29.26953125" customWidth="1"/>
    <col min="2052" max="2052" width="1" customWidth="1"/>
    <col min="2053" max="2053" width="25.453125" customWidth="1"/>
    <col min="2054" max="2054" width="1" customWidth="1"/>
    <col min="2055" max="2055" width="20.1796875" customWidth="1"/>
    <col min="2056" max="2056" width="1.1796875" customWidth="1"/>
    <col min="2057" max="2057" width="32.1796875" customWidth="1"/>
    <col min="2305" max="2305" width="20.54296875" customWidth="1"/>
    <col min="2306" max="2306" width="1" customWidth="1"/>
    <col min="2307" max="2307" width="29.26953125" customWidth="1"/>
    <col min="2308" max="2308" width="1" customWidth="1"/>
    <col min="2309" max="2309" width="25.453125" customWidth="1"/>
    <col min="2310" max="2310" width="1" customWidth="1"/>
    <col min="2311" max="2311" width="20.1796875" customWidth="1"/>
    <col min="2312" max="2312" width="1.1796875" customWidth="1"/>
    <col min="2313" max="2313" width="32.1796875" customWidth="1"/>
    <col min="2561" max="2561" width="20.54296875" customWidth="1"/>
    <col min="2562" max="2562" width="1" customWidth="1"/>
    <col min="2563" max="2563" width="29.26953125" customWidth="1"/>
    <col min="2564" max="2564" width="1" customWidth="1"/>
    <col min="2565" max="2565" width="25.453125" customWidth="1"/>
    <col min="2566" max="2566" width="1" customWidth="1"/>
    <col min="2567" max="2567" width="20.1796875" customWidth="1"/>
    <col min="2568" max="2568" width="1.1796875" customWidth="1"/>
    <col min="2569" max="2569" width="32.1796875" customWidth="1"/>
    <col min="2817" max="2817" width="20.54296875" customWidth="1"/>
    <col min="2818" max="2818" width="1" customWidth="1"/>
    <col min="2819" max="2819" width="29.26953125" customWidth="1"/>
    <col min="2820" max="2820" width="1" customWidth="1"/>
    <col min="2821" max="2821" width="25.453125" customWidth="1"/>
    <col min="2822" max="2822" width="1" customWidth="1"/>
    <col min="2823" max="2823" width="20.1796875" customWidth="1"/>
    <col min="2824" max="2824" width="1.1796875" customWidth="1"/>
    <col min="2825" max="2825" width="32.1796875" customWidth="1"/>
    <col min="3073" max="3073" width="20.54296875" customWidth="1"/>
    <col min="3074" max="3074" width="1" customWidth="1"/>
    <col min="3075" max="3075" width="29.26953125" customWidth="1"/>
    <col min="3076" max="3076" width="1" customWidth="1"/>
    <col min="3077" max="3077" width="25.453125" customWidth="1"/>
    <col min="3078" max="3078" width="1" customWidth="1"/>
    <col min="3079" max="3079" width="20.1796875" customWidth="1"/>
    <col min="3080" max="3080" width="1.1796875" customWidth="1"/>
    <col min="3081" max="3081" width="32.1796875" customWidth="1"/>
    <col min="3329" max="3329" width="20.54296875" customWidth="1"/>
    <col min="3330" max="3330" width="1" customWidth="1"/>
    <col min="3331" max="3331" width="29.26953125" customWidth="1"/>
    <col min="3332" max="3332" width="1" customWidth="1"/>
    <col min="3333" max="3333" width="25.453125" customWidth="1"/>
    <col min="3334" max="3334" width="1" customWidth="1"/>
    <col min="3335" max="3335" width="20.1796875" customWidth="1"/>
    <col min="3336" max="3336" width="1.1796875" customWidth="1"/>
    <col min="3337" max="3337" width="32.1796875" customWidth="1"/>
    <col min="3585" max="3585" width="20.54296875" customWidth="1"/>
    <col min="3586" max="3586" width="1" customWidth="1"/>
    <col min="3587" max="3587" width="29.26953125" customWidth="1"/>
    <col min="3588" max="3588" width="1" customWidth="1"/>
    <col min="3589" max="3589" width="25.453125" customWidth="1"/>
    <col min="3590" max="3590" width="1" customWidth="1"/>
    <col min="3591" max="3591" width="20.1796875" customWidth="1"/>
    <col min="3592" max="3592" width="1.1796875" customWidth="1"/>
    <col min="3593" max="3593" width="32.1796875" customWidth="1"/>
    <col min="3841" max="3841" width="20.54296875" customWidth="1"/>
    <col min="3842" max="3842" width="1" customWidth="1"/>
    <col min="3843" max="3843" width="29.26953125" customWidth="1"/>
    <col min="3844" max="3844" width="1" customWidth="1"/>
    <col min="3845" max="3845" width="25.453125" customWidth="1"/>
    <col min="3846" max="3846" width="1" customWidth="1"/>
    <col min="3847" max="3847" width="20.1796875" customWidth="1"/>
    <col min="3848" max="3848" width="1.1796875" customWidth="1"/>
    <col min="3849" max="3849" width="32.1796875" customWidth="1"/>
    <col min="4097" max="4097" width="20.54296875" customWidth="1"/>
    <col min="4098" max="4098" width="1" customWidth="1"/>
    <col min="4099" max="4099" width="29.26953125" customWidth="1"/>
    <col min="4100" max="4100" width="1" customWidth="1"/>
    <col min="4101" max="4101" width="25.453125" customWidth="1"/>
    <col min="4102" max="4102" width="1" customWidth="1"/>
    <col min="4103" max="4103" width="20.1796875" customWidth="1"/>
    <col min="4104" max="4104" width="1.1796875" customWidth="1"/>
    <col min="4105" max="4105" width="32.1796875" customWidth="1"/>
    <col min="4353" max="4353" width="20.54296875" customWidth="1"/>
    <col min="4354" max="4354" width="1" customWidth="1"/>
    <col min="4355" max="4355" width="29.26953125" customWidth="1"/>
    <col min="4356" max="4356" width="1" customWidth="1"/>
    <col min="4357" max="4357" width="25.453125" customWidth="1"/>
    <col min="4358" max="4358" width="1" customWidth="1"/>
    <col min="4359" max="4359" width="20.1796875" customWidth="1"/>
    <col min="4360" max="4360" width="1.1796875" customWidth="1"/>
    <col min="4361" max="4361" width="32.1796875" customWidth="1"/>
    <col min="4609" max="4609" width="20.54296875" customWidth="1"/>
    <col min="4610" max="4610" width="1" customWidth="1"/>
    <col min="4611" max="4611" width="29.26953125" customWidth="1"/>
    <col min="4612" max="4612" width="1" customWidth="1"/>
    <col min="4613" max="4613" width="25.453125" customWidth="1"/>
    <col min="4614" max="4614" width="1" customWidth="1"/>
    <col min="4615" max="4615" width="20.1796875" customWidth="1"/>
    <col min="4616" max="4616" width="1.1796875" customWidth="1"/>
    <col min="4617" max="4617" width="32.1796875" customWidth="1"/>
    <col min="4865" max="4865" width="20.54296875" customWidth="1"/>
    <col min="4866" max="4866" width="1" customWidth="1"/>
    <col min="4867" max="4867" width="29.26953125" customWidth="1"/>
    <col min="4868" max="4868" width="1" customWidth="1"/>
    <col min="4869" max="4869" width="25.453125" customWidth="1"/>
    <col min="4870" max="4870" width="1" customWidth="1"/>
    <col min="4871" max="4871" width="20.1796875" customWidth="1"/>
    <col min="4872" max="4872" width="1.1796875" customWidth="1"/>
    <col min="4873" max="4873" width="32.1796875" customWidth="1"/>
    <col min="5121" max="5121" width="20.54296875" customWidth="1"/>
    <col min="5122" max="5122" width="1" customWidth="1"/>
    <col min="5123" max="5123" width="29.26953125" customWidth="1"/>
    <col min="5124" max="5124" width="1" customWidth="1"/>
    <col min="5125" max="5125" width="25.453125" customWidth="1"/>
    <col min="5126" max="5126" width="1" customWidth="1"/>
    <col min="5127" max="5127" width="20.1796875" customWidth="1"/>
    <col min="5128" max="5128" width="1.1796875" customWidth="1"/>
    <col min="5129" max="5129" width="32.1796875" customWidth="1"/>
    <col min="5377" max="5377" width="20.54296875" customWidth="1"/>
    <col min="5378" max="5378" width="1" customWidth="1"/>
    <col min="5379" max="5379" width="29.26953125" customWidth="1"/>
    <col min="5380" max="5380" width="1" customWidth="1"/>
    <col min="5381" max="5381" width="25.453125" customWidth="1"/>
    <col min="5382" max="5382" width="1" customWidth="1"/>
    <col min="5383" max="5383" width="20.1796875" customWidth="1"/>
    <col min="5384" max="5384" width="1.1796875" customWidth="1"/>
    <col min="5385" max="5385" width="32.1796875" customWidth="1"/>
    <col min="5633" max="5633" width="20.54296875" customWidth="1"/>
    <col min="5634" max="5634" width="1" customWidth="1"/>
    <col min="5635" max="5635" width="29.26953125" customWidth="1"/>
    <col min="5636" max="5636" width="1" customWidth="1"/>
    <col min="5637" max="5637" width="25.453125" customWidth="1"/>
    <col min="5638" max="5638" width="1" customWidth="1"/>
    <col min="5639" max="5639" width="20.1796875" customWidth="1"/>
    <col min="5640" max="5640" width="1.1796875" customWidth="1"/>
    <col min="5641" max="5641" width="32.1796875" customWidth="1"/>
    <col min="5889" max="5889" width="20.54296875" customWidth="1"/>
    <col min="5890" max="5890" width="1" customWidth="1"/>
    <col min="5891" max="5891" width="29.26953125" customWidth="1"/>
    <col min="5892" max="5892" width="1" customWidth="1"/>
    <col min="5893" max="5893" width="25.453125" customWidth="1"/>
    <col min="5894" max="5894" width="1" customWidth="1"/>
    <col min="5895" max="5895" width="20.1796875" customWidth="1"/>
    <col min="5896" max="5896" width="1.1796875" customWidth="1"/>
    <col min="5897" max="5897" width="32.1796875" customWidth="1"/>
    <col min="6145" max="6145" width="20.54296875" customWidth="1"/>
    <col min="6146" max="6146" width="1" customWidth="1"/>
    <col min="6147" max="6147" width="29.26953125" customWidth="1"/>
    <col min="6148" max="6148" width="1" customWidth="1"/>
    <col min="6149" max="6149" width="25.453125" customWidth="1"/>
    <col min="6150" max="6150" width="1" customWidth="1"/>
    <col min="6151" max="6151" width="20.1796875" customWidth="1"/>
    <col min="6152" max="6152" width="1.1796875" customWidth="1"/>
    <col min="6153" max="6153" width="32.1796875" customWidth="1"/>
    <col min="6401" max="6401" width="20.54296875" customWidth="1"/>
    <col min="6402" max="6402" width="1" customWidth="1"/>
    <col min="6403" max="6403" width="29.26953125" customWidth="1"/>
    <col min="6404" max="6404" width="1" customWidth="1"/>
    <col min="6405" max="6405" width="25.453125" customWidth="1"/>
    <col min="6406" max="6406" width="1" customWidth="1"/>
    <col min="6407" max="6407" width="20.1796875" customWidth="1"/>
    <col min="6408" max="6408" width="1.1796875" customWidth="1"/>
    <col min="6409" max="6409" width="32.1796875" customWidth="1"/>
    <col min="6657" max="6657" width="20.54296875" customWidth="1"/>
    <col min="6658" max="6658" width="1" customWidth="1"/>
    <col min="6659" max="6659" width="29.26953125" customWidth="1"/>
    <col min="6660" max="6660" width="1" customWidth="1"/>
    <col min="6661" max="6661" width="25.453125" customWidth="1"/>
    <col min="6662" max="6662" width="1" customWidth="1"/>
    <col min="6663" max="6663" width="20.1796875" customWidth="1"/>
    <col min="6664" max="6664" width="1.1796875" customWidth="1"/>
    <col min="6665" max="6665" width="32.1796875" customWidth="1"/>
    <col min="6913" max="6913" width="20.54296875" customWidth="1"/>
    <col min="6914" max="6914" width="1" customWidth="1"/>
    <col min="6915" max="6915" width="29.26953125" customWidth="1"/>
    <col min="6916" max="6916" width="1" customWidth="1"/>
    <col min="6917" max="6917" width="25.453125" customWidth="1"/>
    <col min="6918" max="6918" width="1" customWidth="1"/>
    <col min="6919" max="6919" width="20.1796875" customWidth="1"/>
    <col min="6920" max="6920" width="1.1796875" customWidth="1"/>
    <col min="6921" max="6921" width="32.1796875" customWidth="1"/>
    <col min="7169" max="7169" width="20.54296875" customWidth="1"/>
    <col min="7170" max="7170" width="1" customWidth="1"/>
    <col min="7171" max="7171" width="29.26953125" customWidth="1"/>
    <col min="7172" max="7172" width="1" customWidth="1"/>
    <col min="7173" max="7173" width="25.453125" customWidth="1"/>
    <col min="7174" max="7174" width="1" customWidth="1"/>
    <col min="7175" max="7175" width="20.1796875" customWidth="1"/>
    <col min="7176" max="7176" width="1.1796875" customWidth="1"/>
    <col min="7177" max="7177" width="32.1796875" customWidth="1"/>
    <col min="7425" max="7425" width="20.54296875" customWidth="1"/>
    <col min="7426" max="7426" width="1" customWidth="1"/>
    <col min="7427" max="7427" width="29.26953125" customWidth="1"/>
    <col min="7428" max="7428" width="1" customWidth="1"/>
    <col min="7429" max="7429" width="25.453125" customWidth="1"/>
    <col min="7430" max="7430" width="1" customWidth="1"/>
    <col min="7431" max="7431" width="20.1796875" customWidth="1"/>
    <col min="7432" max="7432" width="1.1796875" customWidth="1"/>
    <col min="7433" max="7433" width="32.1796875" customWidth="1"/>
    <col min="7681" max="7681" width="20.54296875" customWidth="1"/>
    <col min="7682" max="7682" width="1" customWidth="1"/>
    <col min="7683" max="7683" width="29.26953125" customWidth="1"/>
    <col min="7684" max="7684" width="1" customWidth="1"/>
    <col min="7685" max="7685" width="25.453125" customWidth="1"/>
    <col min="7686" max="7686" width="1" customWidth="1"/>
    <col min="7687" max="7687" width="20.1796875" customWidth="1"/>
    <col min="7688" max="7688" width="1.1796875" customWidth="1"/>
    <col min="7689" max="7689" width="32.1796875" customWidth="1"/>
    <col min="7937" max="7937" width="20.54296875" customWidth="1"/>
    <col min="7938" max="7938" width="1" customWidth="1"/>
    <col min="7939" max="7939" width="29.26953125" customWidth="1"/>
    <col min="7940" max="7940" width="1" customWidth="1"/>
    <col min="7941" max="7941" width="25.453125" customWidth="1"/>
    <col min="7942" max="7942" width="1" customWidth="1"/>
    <col min="7943" max="7943" width="20.1796875" customWidth="1"/>
    <col min="7944" max="7944" width="1.1796875" customWidth="1"/>
    <col min="7945" max="7945" width="32.1796875" customWidth="1"/>
    <col min="8193" max="8193" width="20.54296875" customWidth="1"/>
    <col min="8194" max="8194" width="1" customWidth="1"/>
    <col min="8195" max="8195" width="29.26953125" customWidth="1"/>
    <col min="8196" max="8196" width="1" customWidth="1"/>
    <col min="8197" max="8197" width="25.453125" customWidth="1"/>
    <col min="8198" max="8198" width="1" customWidth="1"/>
    <col min="8199" max="8199" width="20.1796875" customWidth="1"/>
    <col min="8200" max="8200" width="1.1796875" customWidth="1"/>
    <col min="8201" max="8201" width="32.1796875" customWidth="1"/>
    <col min="8449" max="8449" width="20.54296875" customWidth="1"/>
    <col min="8450" max="8450" width="1" customWidth="1"/>
    <col min="8451" max="8451" width="29.26953125" customWidth="1"/>
    <col min="8452" max="8452" width="1" customWidth="1"/>
    <col min="8453" max="8453" width="25.453125" customWidth="1"/>
    <col min="8454" max="8454" width="1" customWidth="1"/>
    <col min="8455" max="8455" width="20.1796875" customWidth="1"/>
    <col min="8456" max="8456" width="1.1796875" customWidth="1"/>
    <col min="8457" max="8457" width="32.1796875" customWidth="1"/>
    <col min="8705" max="8705" width="20.54296875" customWidth="1"/>
    <col min="8706" max="8706" width="1" customWidth="1"/>
    <col min="8707" max="8707" width="29.26953125" customWidth="1"/>
    <col min="8708" max="8708" width="1" customWidth="1"/>
    <col min="8709" max="8709" width="25.453125" customWidth="1"/>
    <col min="8710" max="8710" width="1" customWidth="1"/>
    <col min="8711" max="8711" width="20.1796875" customWidth="1"/>
    <col min="8712" max="8712" width="1.1796875" customWidth="1"/>
    <col min="8713" max="8713" width="32.1796875" customWidth="1"/>
    <col min="8961" max="8961" width="20.54296875" customWidth="1"/>
    <col min="8962" max="8962" width="1" customWidth="1"/>
    <col min="8963" max="8963" width="29.26953125" customWidth="1"/>
    <col min="8964" max="8964" width="1" customWidth="1"/>
    <col min="8965" max="8965" width="25.453125" customWidth="1"/>
    <col min="8966" max="8966" width="1" customWidth="1"/>
    <col min="8967" max="8967" width="20.1796875" customWidth="1"/>
    <col min="8968" max="8968" width="1.1796875" customWidth="1"/>
    <col min="8969" max="8969" width="32.1796875" customWidth="1"/>
    <col min="9217" max="9217" width="20.54296875" customWidth="1"/>
    <col min="9218" max="9218" width="1" customWidth="1"/>
    <col min="9219" max="9219" width="29.26953125" customWidth="1"/>
    <col min="9220" max="9220" width="1" customWidth="1"/>
    <col min="9221" max="9221" width="25.453125" customWidth="1"/>
    <col min="9222" max="9222" width="1" customWidth="1"/>
    <col min="9223" max="9223" width="20.1796875" customWidth="1"/>
    <col min="9224" max="9224" width="1.1796875" customWidth="1"/>
    <col min="9225" max="9225" width="32.1796875" customWidth="1"/>
    <col min="9473" max="9473" width="20.54296875" customWidth="1"/>
    <col min="9474" max="9474" width="1" customWidth="1"/>
    <col min="9475" max="9475" width="29.26953125" customWidth="1"/>
    <col min="9476" max="9476" width="1" customWidth="1"/>
    <col min="9477" max="9477" width="25.453125" customWidth="1"/>
    <col min="9478" max="9478" width="1" customWidth="1"/>
    <col min="9479" max="9479" width="20.1796875" customWidth="1"/>
    <col min="9480" max="9480" width="1.1796875" customWidth="1"/>
    <col min="9481" max="9481" width="32.1796875" customWidth="1"/>
    <col min="9729" max="9729" width="20.54296875" customWidth="1"/>
    <col min="9730" max="9730" width="1" customWidth="1"/>
    <col min="9731" max="9731" width="29.26953125" customWidth="1"/>
    <col min="9732" max="9732" width="1" customWidth="1"/>
    <col min="9733" max="9733" width="25.453125" customWidth="1"/>
    <col min="9734" max="9734" width="1" customWidth="1"/>
    <col min="9735" max="9735" width="20.1796875" customWidth="1"/>
    <col min="9736" max="9736" width="1.1796875" customWidth="1"/>
    <col min="9737" max="9737" width="32.1796875" customWidth="1"/>
    <col min="9985" max="9985" width="20.54296875" customWidth="1"/>
    <col min="9986" max="9986" width="1" customWidth="1"/>
    <col min="9987" max="9987" width="29.26953125" customWidth="1"/>
    <col min="9988" max="9988" width="1" customWidth="1"/>
    <col min="9989" max="9989" width="25.453125" customWidth="1"/>
    <col min="9990" max="9990" width="1" customWidth="1"/>
    <col min="9991" max="9991" width="20.1796875" customWidth="1"/>
    <col min="9992" max="9992" width="1.1796875" customWidth="1"/>
    <col min="9993" max="9993" width="32.1796875" customWidth="1"/>
    <col min="10241" max="10241" width="20.54296875" customWidth="1"/>
    <col min="10242" max="10242" width="1" customWidth="1"/>
    <col min="10243" max="10243" width="29.26953125" customWidth="1"/>
    <col min="10244" max="10244" width="1" customWidth="1"/>
    <col min="10245" max="10245" width="25.453125" customWidth="1"/>
    <col min="10246" max="10246" width="1" customWidth="1"/>
    <col min="10247" max="10247" width="20.1796875" customWidth="1"/>
    <col min="10248" max="10248" width="1.1796875" customWidth="1"/>
    <col min="10249" max="10249" width="32.1796875" customWidth="1"/>
    <col min="10497" max="10497" width="20.54296875" customWidth="1"/>
    <col min="10498" max="10498" width="1" customWidth="1"/>
    <col min="10499" max="10499" width="29.26953125" customWidth="1"/>
    <col min="10500" max="10500" width="1" customWidth="1"/>
    <col min="10501" max="10501" width="25.453125" customWidth="1"/>
    <col min="10502" max="10502" width="1" customWidth="1"/>
    <col min="10503" max="10503" width="20.1796875" customWidth="1"/>
    <col min="10504" max="10504" width="1.1796875" customWidth="1"/>
    <col min="10505" max="10505" width="32.1796875" customWidth="1"/>
    <col min="10753" max="10753" width="20.54296875" customWidth="1"/>
    <col min="10754" max="10754" width="1" customWidth="1"/>
    <col min="10755" max="10755" width="29.26953125" customWidth="1"/>
    <col min="10756" max="10756" width="1" customWidth="1"/>
    <col min="10757" max="10757" width="25.453125" customWidth="1"/>
    <col min="10758" max="10758" width="1" customWidth="1"/>
    <col min="10759" max="10759" width="20.1796875" customWidth="1"/>
    <col min="10760" max="10760" width="1.1796875" customWidth="1"/>
    <col min="10761" max="10761" width="32.1796875" customWidth="1"/>
    <col min="11009" max="11009" width="20.54296875" customWidth="1"/>
    <col min="11010" max="11010" width="1" customWidth="1"/>
    <col min="11011" max="11011" width="29.26953125" customWidth="1"/>
    <col min="11012" max="11012" width="1" customWidth="1"/>
    <col min="11013" max="11013" width="25.453125" customWidth="1"/>
    <col min="11014" max="11014" width="1" customWidth="1"/>
    <col min="11015" max="11015" width="20.1796875" customWidth="1"/>
    <col min="11016" max="11016" width="1.1796875" customWidth="1"/>
    <col min="11017" max="11017" width="32.1796875" customWidth="1"/>
    <col min="11265" max="11265" width="20.54296875" customWidth="1"/>
    <col min="11266" max="11266" width="1" customWidth="1"/>
    <col min="11267" max="11267" width="29.26953125" customWidth="1"/>
    <col min="11268" max="11268" width="1" customWidth="1"/>
    <col min="11269" max="11269" width="25.453125" customWidth="1"/>
    <col min="11270" max="11270" width="1" customWidth="1"/>
    <col min="11271" max="11271" width="20.1796875" customWidth="1"/>
    <col min="11272" max="11272" width="1.1796875" customWidth="1"/>
    <col min="11273" max="11273" width="32.1796875" customWidth="1"/>
    <col min="11521" max="11521" width="20.54296875" customWidth="1"/>
    <col min="11522" max="11522" width="1" customWidth="1"/>
    <col min="11523" max="11523" width="29.26953125" customWidth="1"/>
    <col min="11524" max="11524" width="1" customWidth="1"/>
    <col min="11525" max="11525" width="25.453125" customWidth="1"/>
    <col min="11526" max="11526" width="1" customWidth="1"/>
    <col min="11527" max="11527" width="20.1796875" customWidth="1"/>
    <col min="11528" max="11528" width="1.1796875" customWidth="1"/>
    <col min="11529" max="11529" width="32.1796875" customWidth="1"/>
    <col min="11777" max="11777" width="20.54296875" customWidth="1"/>
    <col min="11778" max="11778" width="1" customWidth="1"/>
    <col min="11779" max="11779" width="29.26953125" customWidth="1"/>
    <col min="11780" max="11780" width="1" customWidth="1"/>
    <col min="11781" max="11781" width="25.453125" customWidth="1"/>
    <col min="11782" max="11782" width="1" customWidth="1"/>
    <col min="11783" max="11783" width="20.1796875" customWidth="1"/>
    <col min="11784" max="11784" width="1.1796875" customWidth="1"/>
    <col min="11785" max="11785" width="32.1796875" customWidth="1"/>
    <col min="12033" max="12033" width="20.54296875" customWidth="1"/>
    <col min="12034" max="12034" width="1" customWidth="1"/>
    <col min="12035" max="12035" width="29.26953125" customWidth="1"/>
    <col min="12036" max="12036" width="1" customWidth="1"/>
    <col min="12037" max="12037" width="25.453125" customWidth="1"/>
    <col min="12038" max="12038" width="1" customWidth="1"/>
    <col min="12039" max="12039" width="20.1796875" customWidth="1"/>
    <col min="12040" max="12040" width="1.1796875" customWidth="1"/>
    <col min="12041" max="12041" width="32.1796875" customWidth="1"/>
    <col min="12289" max="12289" width="20.54296875" customWidth="1"/>
    <col min="12290" max="12290" width="1" customWidth="1"/>
    <col min="12291" max="12291" width="29.26953125" customWidth="1"/>
    <col min="12292" max="12292" width="1" customWidth="1"/>
    <col min="12293" max="12293" width="25.453125" customWidth="1"/>
    <col min="12294" max="12294" width="1" customWidth="1"/>
    <col min="12295" max="12295" width="20.1796875" customWidth="1"/>
    <col min="12296" max="12296" width="1.1796875" customWidth="1"/>
    <col min="12297" max="12297" width="32.1796875" customWidth="1"/>
    <col min="12545" max="12545" width="20.54296875" customWidth="1"/>
    <col min="12546" max="12546" width="1" customWidth="1"/>
    <col min="12547" max="12547" width="29.26953125" customWidth="1"/>
    <col min="12548" max="12548" width="1" customWidth="1"/>
    <col min="12549" max="12549" width="25.453125" customWidth="1"/>
    <col min="12550" max="12550" width="1" customWidth="1"/>
    <col min="12551" max="12551" width="20.1796875" customWidth="1"/>
    <col min="12552" max="12552" width="1.1796875" customWidth="1"/>
    <col min="12553" max="12553" width="32.1796875" customWidth="1"/>
    <col min="12801" max="12801" width="20.54296875" customWidth="1"/>
    <col min="12802" max="12802" width="1" customWidth="1"/>
    <col min="12803" max="12803" width="29.26953125" customWidth="1"/>
    <col min="12804" max="12804" width="1" customWidth="1"/>
    <col min="12805" max="12805" width="25.453125" customWidth="1"/>
    <col min="12806" max="12806" width="1" customWidth="1"/>
    <col min="12807" max="12807" width="20.1796875" customWidth="1"/>
    <col min="12808" max="12808" width="1.1796875" customWidth="1"/>
    <col min="12809" max="12809" width="32.1796875" customWidth="1"/>
    <col min="13057" max="13057" width="20.54296875" customWidth="1"/>
    <col min="13058" max="13058" width="1" customWidth="1"/>
    <col min="13059" max="13059" width="29.26953125" customWidth="1"/>
    <col min="13060" max="13060" width="1" customWidth="1"/>
    <col min="13061" max="13061" width="25.453125" customWidth="1"/>
    <col min="13062" max="13062" width="1" customWidth="1"/>
    <col min="13063" max="13063" width="20.1796875" customWidth="1"/>
    <col min="13064" max="13064" width="1.1796875" customWidth="1"/>
    <col min="13065" max="13065" width="32.1796875" customWidth="1"/>
    <col min="13313" max="13313" width="20.54296875" customWidth="1"/>
    <col min="13314" max="13314" width="1" customWidth="1"/>
    <col min="13315" max="13315" width="29.26953125" customWidth="1"/>
    <col min="13316" max="13316" width="1" customWidth="1"/>
    <col min="13317" max="13317" width="25.453125" customWidth="1"/>
    <col min="13318" max="13318" width="1" customWidth="1"/>
    <col min="13319" max="13319" width="20.1796875" customWidth="1"/>
    <col min="13320" max="13320" width="1.1796875" customWidth="1"/>
    <col min="13321" max="13321" width="32.1796875" customWidth="1"/>
    <col min="13569" max="13569" width="20.54296875" customWidth="1"/>
    <col min="13570" max="13570" width="1" customWidth="1"/>
    <col min="13571" max="13571" width="29.26953125" customWidth="1"/>
    <col min="13572" max="13572" width="1" customWidth="1"/>
    <col min="13573" max="13573" width="25.453125" customWidth="1"/>
    <col min="13574" max="13574" width="1" customWidth="1"/>
    <col min="13575" max="13575" width="20.1796875" customWidth="1"/>
    <col min="13576" max="13576" width="1.1796875" customWidth="1"/>
    <col min="13577" max="13577" width="32.1796875" customWidth="1"/>
    <col min="13825" max="13825" width="20.54296875" customWidth="1"/>
    <col min="13826" max="13826" width="1" customWidth="1"/>
    <col min="13827" max="13827" width="29.26953125" customWidth="1"/>
    <col min="13828" max="13828" width="1" customWidth="1"/>
    <col min="13829" max="13829" width="25.453125" customWidth="1"/>
    <col min="13830" max="13830" width="1" customWidth="1"/>
    <col min="13831" max="13831" width="20.1796875" customWidth="1"/>
    <col min="13832" max="13832" width="1.1796875" customWidth="1"/>
    <col min="13833" max="13833" width="32.1796875" customWidth="1"/>
    <col min="14081" max="14081" width="20.54296875" customWidth="1"/>
    <col min="14082" max="14082" width="1" customWidth="1"/>
    <col min="14083" max="14083" width="29.26953125" customWidth="1"/>
    <col min="14084" max="14084" width="1" customWidth="1"/>
    <col min="14085" max="14085" width="25.453125" customWidth="1"/>
    <col min="14086" max="14086" width="1" customWidth="1"/>
    <col min="14087" max="14087" width="20.1796875" customWidth="1"/>
    <col min="14088" max="14088" width="1.1796875" customWidth="1"/>
    <col min="14089" max="14089" width="32.1796875" customWidth="1"/>
    <col min="14337" max="14337" width="20.54296875" customWidth="1"/>
    <col min="14338" max="14338" width="1" customWidth="1"/>
    <col min="14339" max="14339" width="29.26953125" customWidth="1"/>
    <col min="14340" max="14340" width="1" customWidth="1"/>
    <col min="14341" max="14341" width="25.453125" customWidth="1"/>
    <col min="14342" max="14342" width="1" customWidth="1"/>
    <col min="14343" max="14343" width="20.1796875" customWidth="1"/>
    <col min="14344" max="14344" width="1.1796875" customWidth="1"/>
    <col min="14345" max="14345" width="32.1796875" customWidth="1"/>
    <col min="14593" max="14593" width="20.54296875" customWidth="1"/>
    <col min="14594" max="14594" width="1" customWidth="1"/>
    <col min="14595" max="14595" width="29.26953125" customWidth="1"/>
    <col min="14596" max="14596" width="1" customWidth="1"/>
    <col min="14597" max="14597" width="25.453125" customWidth="1"/>
    <col min="14598" max="14598" width="1" customWidth="1"/>
    <col min="14599" max="14599" width="20.1796875" customWidth="1"/>
    <col min="14600" max="14600" width="1.1796875" customWidth="1"/>
    <col min="14601" max="14601" width="32.1796875" customWidth="1"/>
    <col min="14849" max="14849" width="20.54296875" customWidth="1"/>
    <col min="14850" max="14850" width="1" customWidth="1"/>
    <col min="14851" max="14851" width="29.26953125" customWidth="1"/>
    <col min="14852" max="14852" width="1" customWidth="1"/>
    <col min="14853" max="14853" width="25.453125" customWidth="1"/>
    <col min="14854" max="14854" width="1" customWidth="1"/>
    <col min="14855" max="14855" width="20.1796875" customWidth="1"/>
    <col min="14856" max="14856" width="1.1796875" customWidth="1"/>
    <col min="14857" max="14857" width="32.1796875" customWidth="1"/>
    <col min="15105" max="15105" width="20.54296875" customWidth="1"/>
    <col min="15106" max="15106" width="1" customWidth="1"/>
    <col min="15107" max="15107" width="29.26953125" customWidth="1"/>
    <col min="15108" max="15108" width="1" customWidth="1"/>
    <col min="15109" max="15109" width="25.453125" customWidth="1"/>
    <col min="15110" max="15110" width="1" customWidth="1"/>
    <col min="15111" max="15111" width="20.1796875" customWidth="1"/>
    <col min="15112" max="15112" width="1.1796875" customWidth="1"/>
    <col min="15113" max="15113" width="32.1796875" customWidth="1"/>
    <col min="15361" max="15361" width="20.54296875" customWidth="1"/>
    <col min="15362" max="15362" width="1" customWidth="1"/>
    <col min="15363" max="15363" width="29.26953125" customWidth="1"/>
    <col min="15364" max="15364" width="1" customWidth="1"/>
    <col min="15365" max="15365" width="25.453125" customWidth="1"/>
    <col min="15366" max="15366" width="1" customWidth="1"/>
    <col min="15367" max="15367" width="20.1796875" customWidth="1"/>
    <col min="15368" max="15368" width="1.1796875" customWidth="1"/>
    <col min="15369" max="15369" width="32.1796875" customWidth="1"/>
    <col min="15617" max="15617" width="20.54296875" customWidth="1"/>
    <col min="15618" max="15618" width="1" customWidth="1"/>
    <col min="15619" max="15619" width="29.26953125" customWidth="1"/>
    <col min="15620" max="15620" width="1" customWidth="1"/>
    <col min="15621" max="15621" width="25.453125" customWidth="1"/>
    <col min="15622" max="15622" width="1" customWidth="1"/>
    <col min="15623" max="15623" width="20.1796875" customWidth="1"/>
    <col min="15624" max="15624" width="1.1796875" customWidth="1"/>
    <col min="15625" max="15625" width="32.1796875" customWidth="1"/>
    <col min="15873" max="15873" width="20.54296875" customWidth="1"/>
    <col min="15874" max="15874" width="1" customWidth="1"/>
    <col min="15875" max="15875" width="29.26953125" customWidth="1"/>
    <col min="15876" max="15876" width="1" customWidth="1"/>
    <col min="15877" max="15877" width="25.453125" customWidth="1"/>
    <col min="15878" max="15878" width="1" customWidth="1"/>
    <col min="15879" max="15879" width="20.1796875" customWidth="1"/>
    <col min="15880" max="15880" width="1.1796875" customWidth="1"/>
    <col min="15881" max="15881" width="32.1796875" customWidth="1"/>
    <col min="16129" max="16129" width="20.54296875" customWidth="1"/>
    <col min="16130" max="16130" width="1" customWidth="1"/>
    <col min="16131" max="16131" width="29.26953125" customWidth="1"/>
    <col min="16132" max="16132" width="1" customWidth="1"/>
    <col min="16133" max="16133" width="25.453125" customWidth="1"/>
    <col min="16134" max="16134" width="1" customWidth="1"/>
    <col min="16135" max="16135" width="20.1796875" customWidth="1"/>
    <col min="16136" max="16136" width="1.1796875" customWidth="1"/>
    <col min="16137" max="16137" width="32.1796875" customWidth="1"/>
  </cols>
  <sheetData>
    <row r="1" spans="1:9" ht="27" customHeight="1" x14ac:dyDescent="0.35">
      <c r="A1" s="144" t="s">
        <v>1138</v>
      </c>
      <c r="B1" s="145"/>
      <c r="C1" s="145"/>
      <c r="D1" s="145"/>
      <c r="E1" s="145"/>
      <c r="F1" s="145"/>
      <c r="G1" s="145"/>
      <c r="H1" s="145"/>
      <c r="I1" s="146"/>
    </row>
    <row r="2" spans="1:9" x14ac:dyDescent="0.35">
      <c r="A2" s="147" t="s">
        <v>1139</v>
      </c>
      <c r="B2" s="148"/>
      <c r="C2" s="148"/>
      <c r="D2" s="148"/>
      <c r="E2" s="148"/>
      <c r="F2" s="148"/>
      <c r="G2" s="148"/>
      <c r="H2" s="148"/>
      <c r="I2" s="149"/>
    </row>
    <row r="3" spans="1:9" ht="13.5" customHeight="1" x14ac:dyDescent="0.35">
      <c r="A3" s="103" t="s">
        <v>369</v>
      </c>
      <c r="B3" s="104"/>
      <c r="C3" s="103" t="s">
        <v>367</v>
      </c>
      <c r="D3" s="104"/>
      <c r="E3" s="105" t="s">
        <v>375</v>
      </c>
      <c r="F3" s="104"/>
      <c r="G3" s="103" t="s">
        <v>372</v>
      </c>
      <c r="H3" s="104"/>
      <c r="I3" s="106" t="s">
        <v>1140</v>
      </c>
    </row>
    <row r="4" spans="1:9" ht="13.5" customHeight="1" x14ac:dyDescent="0.35">
      <c r="A4" s="107"/>
      <c r="B4" s="108"/>
      <c r="C4" s="109"/>
      <c r="D4" s="110"/>
      <c r="E4" s="109"/>
      <c r="F4" s="110"/>
      <c r="G4" s="111"/>
      <c r="H4" s="110"/>
      <c r="I4" s="112"/>
    </row>
    <row r="5" spans="1:9" x14ac:dyDescent="0.35">
      <c r="A5" s="113" t="s">
        <v>368</v>
      </c>
      <c r="B5" s="114"/>
      <c r="C5" s="113" t="s">
        <v>1141</v>
      </c>
      <c r="D5" s="114"/>
      <c r="E5" s="113" t="s">
        <v>1142</v>
      </c>
      <c r="F5" s="114"/>
      <c r="G5" s="115" t="s">
        <v>129</v>
      </c>
      <c r="H5" s="114"/>
      <c r="I5" s="116" t="s">
        <v>1143</v>
      </c>
    </row>
    <row r="6" spans="1:9" x14ac:dyDescent="0.35">
      <c r="A6" s="115" t="s">
        <v>20</v>
      </c>
      <c r="B6" s="114"/>
      <c r="C6" s="115" t="s">
        <v>1144</v>
      </c>
      <c r="D6" s="114"/>
      <c r="E6" s="115" t="s">
        <v>687</v>
      </c>
      <c r="F6" s="114"/>
      <c r="G6" s="115" t="s">
        <v>408</v>
      </c>
      <c r="H6" s="114"/>
      <c r="I6" s="117" t="s">
        <v>1145</v>
      </c>
    </row>
    <row r="7" spans="1:9" x14ac:dyDescent="0.35">
      <c r="A7" s="115" t="s">
        <v>117</v>
      </c>
      <c r="B7" s="114"/>
      <c r="C7" s="115" t="s">
        <v>1146</v>
      </c>
      <c r="D7" s="114"/>
      <c r="E7" s="115" t="s">
        <v>43</v>
      </c>
      <c r="F7" s="114"/>
      <c r="G7" s="115" t="s">
        <v>414</v>
      </c>
      <c r="H7" s="114"/>
      <c r="I7" s="117" t="s">
        <v>51</v>
      </c>
    </row>
    <row r="8" spans="1:9" x14ac:dyDescent="0.35">
      <c r="A8" s="115" t="s">
        <v>1147</v>
      </c>
      <c r="B8" s="114"/>
      <c r="C8" s="115" t="s">
        <v>1148</v>
      </c>
      <c r="D8" s="114"/>
      <c r="E8" s="115" t="s">
        <v>49</v>
      </c>
      <c r="F8" s="114"/>
      <c r="G8" s="115" t="s">
        <v>429</v>
      </c>
      <c r="H8" s="114"/>
      <c r="I8" s="117" t="s">
        <v>1149</v>
      </c>
    </row>
    <row r="9" spans="1:9" x14ac:dyDescent="0.35">
      <c r="A9" s="115" t="s">
        <v>219</v>
      </c>
      <c r="B9" s="114"/>
      <c r="C9" s="115" t="s">
        <v>1150</v>
      </c>
      <c r="D9" s="114"/>
      <c r="E9" s="115" t="s">
        <v>706</v>
      </c>
      <c r="F9" s="114"/>
      <c r="G9" s="115" t="s">
        <v>433</v>
      </c>
      <c r="H9" s="114"/>
      <c r="I9" s="117" t="s">
        <v>69</v>
      </c>
    </row>
    <row r="10" spans="1:9" x14ac:dyDescent="0.35">
      <c r="A10" s="115" t="s">
        <v>323</v>
      </c>
      <c r="B10" s="114"/>
      <c r="C10" s="115" t="s">
        <v>1151</v>
      </c>
      <c r="D10" s="114"/>
      <c r="E10" s="115" t="s">
        <v>113</v>
      </c>
      <c r="F10" s="114"/>
      <c r="G10" s="115" t="s">
        <v>249</v>
      </c>
      <c r="H10" s="114"/>
      <c r="I10" s="117" t="s">
        <v>1152</v>
      </c>
    </row>
    <row r="11" spans="1:9" x14ac:dyDescent="0.35">
      <c r="A11" s="115" t="s">
        <v>469</v>
      </c>
      <c r="B11" s="114"/>
      <c r="C11" s="113"/>
      <c r="D11" s="114"/>
      <c r="E11" s="115" t="s">
        <v>145</v>
      </c>
      <c r="F11" s="114"/>
      <c r="G11" s="115" t="s">
        <v>277</v>
      </c>
      <c r="H11" s="114"/>
      <c r="I11" s="117" t="s">
        <v>915</v>
      </c>
    </row>
    <row r="12" spans="1:9" x14ac:dyDescent="0.35">
      <c r="A12" s="118"/>
      <c r="B12" s="114"/>
      <c r="C12" s="113" t="s">
        <v>397</v>
      </c>
      <c r="D12" s="114"/>
      <c r="E12" s="115" t="s">
        <v>1076</v>
      </c>
      <c r="F12" s="114"/>
      <c r="G12" s="115" t="s">
        <v>295</v>
      </c>
      <c r="H12" s="114"/>
      <c r="I12" s="117" t="s">
        <v>1153</v>
      </c>
    </row>
    <row r="13" spans="1:9" x14ac:dyDescent="0.35">
      <c r="A13" s="113" t="s">
        <v>26</v>
      </c>
      <c r="B13" s="114"/>
      <c r="C13" s="115" t="s">
        <v>89</v>
      </c>
      <c r="D13" s="114"/>
      <c r="E13" s="115" t="s">
        <v>719</v>
      </c>
      <c r="F13" s="114"/>
      <c r="G13" s="115" t="s">
        <v>319</v>
      </c>
      <c r="H13" s="114"/>
      <c r="I13" s="117" t="s">
        <v>1154</v>
      </c>
    </row>
    <row r="14" spans="1:9" x14ac:dyDescent="0.35">
      <c r="A14" s="113" t="s">
        <v>385</v>
      </c>
      <c r="B14" s="114"/>
      <c r="C14" s="115" t="s">
        <v>91</v>
      </c>
      <c r="D14" s="114"/>
      <c r="E14" s="115" t="s">
        <v>171</v>
      </c>
      <c r="F14" s="114"/>
      <c r="G14" s="115" t="s">
        <v>343</v>
      </c>
      <c r="H14" s="114"/>
      <c r="I14" s="117" t="s">
        <v>153</v>
      </c>
    </row>
    <row r="15" spans="1:9" x14ac:dyDescent="0.35">
      <c r="A15" s="115" t="s">
        <v>73</v>
      </c>
      <c r="B15" s="114"/>
      <c r="C15" s="115" t="s">
        <v>1155</v>
      </c>
      <c r="D15" s="114"/>
      <c r="E15" s="115" t="s">
        <v>1079</v>
      </c>
      <c r="F15" s="114"/>
      <c r="G15" s="119"/>
      <c r="H15" s="114"/>
      <c r="I15" s="117" t="s">
        <v>1156</v>
      </c>
    </row>
    <row r="16" spans="1:9" x14ac:dyDescent="0.35">
      <c r="A16" s="115" t="s">
        <v>391</v>
      </c>
      <c r="B16" s="114"/>
      <c r="C16" s="115" t="s">
        <v>471</v>
      </c>
      <c r="D16" s="114"/>
      <c r="E16" s="115" t="s">
        <v>1070</v>
      </c>
      <c r="F16" s="114"/>
      <c r="G16" s="119"/>
      <c r="H16" s="114"/>
      <c r="I16" s="117" t="s">
        <v>1157</v>
      </c>
    </row>
    <row r="17" spans="1:9" x14ac:dyDescent="0.35">
      <c r="A17" s="115" t="s">
        <v>398</v>
      </c>
      <c r="B17" s="114"/>
      <c r="C17" s="115" t="s">
        <v>217</v>
      </c>
      <c r="D17" s="114"/>
      <c r="E17" s="115" t="s">
        <v>737</v>
      </c>
      <c r="F17" s="114"/>
      <c r="G17" s="119"/>
      <c r="H17" s="114"/>
      <c r="I17" s="117" t="s">
        <v>1158</v>
      </c>
    </row>
    <row r="18" spans="1:9" x14ac:dyDescent="0.35">
      <c r="A18" s="115" t="s">
        <v>401</v>
      </c>
      <c r="B18" s="114"/>
      <c r="C18" s="115" t="s">
        <v>263</v>
      </c>
      <c r="D18" s="114"/>
      <c r="E18" s="115" t="s">
        <v>635</v>
      </c>
      <c r="F18" s="114"/>
      <c r="G18" s="119"/>
      <c r="H18" s="114"/>
      <c r="I18" s="117" t="s">
        <v>257</v>
      </c>
    </row>
    <row r="19" spans="1:9" x14ac:dyDescent="0.35">
      <c r="A19" s="115" t="s">
        <v>127</v>
      </c>
      <c r="B19" s="114"/>
      <c r="C19" s="113"/>
      <c r="D19" s="114"/>
      <c r="E19" s="115" t="s">
        <v>275</v>
      </c>
      <c r="F19" s="114"/>
      <c r="G19" s="119"/>
      <c r="H19" s="114"/>
      <c r="I19" s="117" t="s">
        <v>265</v>
      </c>
    </row>
    <row r="20" spans="1:9" x14ac:dyDescent="0.35">
      <c r="A20" s="115" t="s">
        <v>179</v>
      </c>
      <c r="B20" s="114"/>
      <c r="C20" s="113" t="s">
        <v>1159</v>
      </c>
      <c r="D20" s="114"/>
      <c r="E20" s="115" t="s">
        <v>321</v>
      </c>
      <c r="F20" s="114"/>
      <c r="G20" s="119"/>
      <c r="H20" s="114"/>
      <c r="I20" s="117" t="s">
        <v>267</v>
      </c>
    </row>
    <row r="21" spans="1:9" x14ac:dyDescent="0.35">
      <c r="A21" s="115" t="s">
        <v>201</v>
      </c>
      <c r="B21" s="114"/>
      <c r="C21" s="115" t="s">
        <v>386</v>
      </c>
      <c r="D21" s="114"/>
      <c r="E21" s="115" t="s">
        <v>1160</v>
      </c>
      <c r="F21" s="114"/>
      <c r="G21" s="119"/>
      <c r="H21" s="114"/>
      <c r="I21" s="117" t="s">
        <v>269</v>
      </c>
    </row>
    <row r="22" spans="1:9" x14ac:dyDescent="0.35">
      <c r="A22" s="115" t="s">
        <v>203</v>
      </c>
      <c r="B22" s="114"/>
      <c r="C22" s="115" t="s">
        <v>77</v>
      </c>
      <c r="D22" s="114"/>
      <c r="E22" s="113"/>
      <c r="F22" s="114"/>
      <c r="G22" s="119"/>
      <c r="H22" s="114"/>
      <c r="I22" s="117" t="s">
        <v>1161</v>
      </c>
    </row>
    <row r="23" spans="1:9" x14ac:dyDescent="0.35">
      <c r="A23" s="115" t="s">
        <v>213</v>
      </c>
      <c r="B23" s="114"/>
      <c r="C23" s="115" t="s">
        <v>159</v>
      </c>
      <c r="D23" s="114"/>
      <c r="E23" s="113" t="s">
        <v>377</v>
      </c>
      <c r="F23" s="114"/>
      <c r="G23" s="119"/>
      <c r="H23" s="114"/>
      <c r="I23" s="117" t="s">
        <v>291</v>
      </c>
    </row>
    <row r="24" spans="1:9" x14ac:dyDescent="0.35">
      <c r="A24" s="115" t="s">
        <v>427</v>
      </c>
      <c r="B24" s="114"/>
      <c r="C24" s="115" t="s">
        <v>187</v>
      </c>
      <c r="D24" s="114"/>
      <c r="E24" s="115" t="s">
        <v>55</v>
      </c>
      <c r="F24" s="114"/>
      <c r="G24" s="119"/>
      <c r="H24" s="114"/>
      <c r="I24" s="117" t="s">
        <v>1162</v>
      </c>
    </row>
    <row r="25" spans="1:9" x14ac:dyDescent="0.35">
      <c r="A25" s="115" t="s">
        <v>221</v>
      </c>
      <c r="B25" s="114"/>
      <c r="C25" s="115" t="s">
        <v>205</v>
      </c>
      <c r="D25" s="114"/>
      <c r="E25" s="115" t="s">
        <v>97</v>
      </c>
      <c r="F25" s="114"/>
      <c r="G25" s="119"/>
      <c r="H25" s="114"/>
      <c r="I25" s="117" t="s">
        <v>1163</v>
      </c>
    </row>
    <row r="26" spans="1:9" x14ac:dyDescent="0.35">
      <c r="A26" s="115" t="s">
        <v>443</v>
      </c>
      <c r="B26" s="114"/>
      <c r="C26" s="115" t="s">
        <v>223</v>
      </c>
      <c r="D26" s="114"/>
      <c r="E26" s="115" t="s">
        <v>119</v>
      </c>
      <c r="F26" s="114"/>
      <c r="G26" s="119"/>
      <c r="H26" s="114"/>
      <c r="I26" s="117" t="s">
        <v>329</v>
      </c>
    </row>
    <row r="27" spans="1:9" x14ac:dyDescent="0.35">
      <c r="A27" s="115" t="s">
        <v>271</v>
      </c>
      <c r="B27" s="114"/>
      <c r="C27" s="115" t="s">
        <v>255</v>
      </c>
      <c r="D27" s="114"/>
      <c r="E27" s="115" t="s">
        <v>147</v>
      </c>
      <c r="F27" s="114"/>
      <c r="G27" s="119"/>
      <c r="H27" s="114"/>
      <c r="I27" s="116"/>
    </row>
    <row r="28" spans="1:9" x14ac:dyDescent="0.35">
      <c r="A28" s="115" t="s">
        <v>449</v>
      </c>
      <c r="B28" s="114"/>
      <c r="C28" s="115" t="s">
        <v>289</v>
      </c>
      <c r="D28" s="114"/>
      <c r="E28" s="115" t="s">
        <v>151</v>
      </c>
      <c r="F28" s="114"/>
      <c r="G28" s="119"/>
      <c r="H28" s="114"/>
      <c r="I28" s="116" t="s">
        <v>1164</v>
      </c>
    </row>
    <row r="29" spans="1:9" x14ac:dyDescent="0.35">
      <c r="A29" s="115" t="s">
        <v>1165</v>
      </c>
      <c r="B29" s="114"/>
      <c r="C29" s="115" t="s">
        <v>313</v>
      </c>
      <c r="D29" s="114"/>
      <c r="E29" s="115" t="s">
        <v>215</v>
      </c>
      <c r="F29" s="114"/>
      <c r="G29" s="119"/>
      <c r="H29" s="114"/>
      <c r="I29" s="117" t="s">
        <v>38</v>
      </c>
    </row>
    <row r="30" spans="1:9" x14ac:dyDescent="0.35">
      <c r="A30" s="115" t="s">
        <v>327</v>
      </c>
      <c r="B30" s="114"/>
      <c r="C30" s="115" t="s">
        <v>315</v>
      </c>
      <c r="D30" s="114"/>
      <c r="E30" s="115" t="s">
        <v>233</v>
      </c>
      <c r="F30" s="114"/>
      <c r="G30" s="119"/>
      <c r="H30" s="114"/>
      <c r="I30" s="117" t="s">
        <v>53</v>
      </c>
    </row>
    <row r="31" spans="1:9" x14ac:dyDescent="0.35">
      <c r="A31" s="115" t="s">
        <v>335</v>
      </c>
      <c r="B31" s="114"/>
      <c r="C31" s="115" t="s">
        <v>347</v>
      </c>
      <c r="D31" s="114"/>
      <c r="E31" s="115" t="s">
        <v>247</v>
      </c>
      <c r="F31" s="114"/>
      <c r="G31" s="119"/>
      <c r="H31" s="114"/>
      <c r="I31" s="117" t="s">
        <v>1166</v>
      </c>
    </row>
    <row r="32" spans="1:9" x14ac:dyDescent="0.35">
      <c r="A32" s="115" t="s">
        <v>351</v>
      </c>
      <c r="B32" s="114"/>
      <c r="C32" s="113"/>
      <c r="D32" s="114"/>
      <c r="E32" s="113"/>
      <c r="F32" s="114"/>
      <c r="G32" s="119"/>
      <c r="H32" s="114"/>
      <c r="I32" s="117" t="s">
        <v>1167</v>
      </c>
    </row>
    <row r="33" spans="1:9" x14ac:dyDescent="0.35">
      <c r="A33" s="115" t="s">
        <v>353</v>
      </c>
      <c r="B33" s="114"/>
      <c r="C33" s="113" t="s">
        <v>1168</v>
      </c>
      <c r="D33" s="114"/>
      <c r="E33" s="113" t="s">
        <v>374</v>
      </c>
      <c r="F33" s="114"/>
      <c r="G33" s="119"/>
      <c r="H33" s="114"/>
      <c r="I33" s="117" t="s">
        <v>1169</v>
      </c>
    </row>
    <row r="34" spans="1:9" x14ac:dyDescent="0.35">
      <c r="A34" s="113" t="s">
        <v>373</v>
      </c>
      <c r="B34" s="114"/>
      <c r="C34" s="115" t="s">
        <v>9</v>
      </c>
      <c r="D34" s="114"/>
      <c r="E34" s="115" t="s">
        <v>28</v>
      </c>
      <c r="F34" s="114"/>
      <c r="G34" s="119"/>
      <c r="H34" s="114"/>
      <c r="I34" s="117" t="s">
        <v>133</v>
      </c>
    </row>
    <row r="35" spans="1:9" x14ac:dyDescent="0.35">
      <c r="A35" s="115" t="s">
        <v>24</v>
      </c>
      <c r="B35" s="114"/>
      <c r="C35" s="115" t="s">
        <v>47</v>
      </c>
      <c r="D35" s="114"/>
      <c r="E35" s="115" t="s">
        <v>61</v>
      </c>
      <c r="F35" s="114"/>
      <c r="G35" s="119"/>
      <c r="H35" s="114"/>
      <c r="I35" s="117" t="s">
        <v>139</v>
      </c>
    </row>
    <row r="36" spans="1:9" x14ac:dyDescent="0.35">
      <c r="A36" s="115" t="s">
        <v>80</v>
      </c>
      <c r="B36" s="114"/>
      <c r="C36" s="115" t="s">
        <v>59</v>
      </c>
      <c r="D36" s="114"/>
      <c r="E36" s="115" t="s">
        <v>67</v>
      </c>
      <c r="F36" s="114"/>
      <c r="G36" s="119"/>
      <c r="H36" s="114"/>
      <c r="I36" s="117" t="s">
        <v>1170</v>
      </c>
    </row>
    <row r="37" spans="1:9" x14ac:dyDescent="0.35">
      <c r="A37" s="115" t="s">
        <v>85</v>
      </c>
      <c r="B37" s="114"/>
      <c r="C37" s="115" t="s">
        <v>157</v>
      </c>
      <c r="D37" s="114"/>
      <c r="E37" s="115" t="s">
        <v>87</v>
      </c>
      <c r="F37" s="114"/>
      <c r="G37" s="119"/>
      <c r="H37" s="114"/>
      <c r="I37" s="117" t="s">
        <v>1171</v>
      </c>
    </row>
    <row r="38" spans="1:9" x14ac:dyDescent="0.35">
      <c r="A38" s="115" t="s">
        <v>389</v>
      </c>
      <c r="B38" s="114"/>
      <c r="C38" s="115" t="s">
        <v>161</v>
      </c>
      <c r="D38" s="114"/>
      <c r="E38" s="115" t="s">
        <v>93</v>
      </c>
      <c r="F38" s="114"/>
      <c r="G38" s="119"/>
      <c r="H38" s="114"/>
      <c r="I38" s="117" t="s">
        <v>1172</v>
      </c>
    </row>
    <row r="39" spans="1:9" x14ac:dyDescent="0.35">
      <c r="A39" s="115" t="s">
        <v>95</v>
      </c>
      <c r="B39" s="114"/>
      <c r="C39" s="115" t="s">
        <v>207</v>
      </c>
      <c r="D39" s="114"/>
      <c r="E39" s="115" t="s">
        <v>115</v>
      </c>
      <c r="F39" s="114"/>
      <c r="G39" s="119"/>
      <c r="H39" s="114"/>
      <c r="I39" s="117" t="s">
        <v>199</v>
      </c>
    </row>
    <row r="40" spans="1:9" x14ac:dyDescent="0.35">
      <c r="A40" s="115" t="s">
        <v>107</v>
      </c>
      <c r="B40" s="114"/>
      <c r="C40" s="115" t="s">
        <v>227</v>
      </c>
      <c r="D40" s="114"/>
      <c r="E40" s="115" t="s">
        <v>406</v>
      </c>
      <c r="F40" s="114"/>
      <c r="G40" s="119"/>
      <c r="H40" s="114"/>
      <c r="I40" s="117" t="s">
        <v>1173</v>
      </c>
    </row>
    <row r="41" spans="1:9" x14ac:dyDescent="0.35">
      <c r="A41" s="115" t="s">
        <v>121</v>
      </c>
      <c r="B41" s="114"/>
      <c r="C41" s="115" t="s">
        <v>245</v>
      </c>
      <c r="D41" s="114"/>
      <c r="E41" s="115" t="s">
        <v>418</v>
      </c>
      <c r="F41" s="114"/>
      <c r="G41" s="119"/>
      <c r="H41" s="114"/>
      <c r="I41" s="117" t="s">
        <v>229</v>
      </c>
    </row>
    <row r="42" spans="1:9" x14ac:dyDescent="0.35">
      <c r="A42" s="115" t="s">
        <v>412</v>
      </c>
      <c r="B42" s="114"/>
      <c r="C42" s="115" t="s">
        <v>301</v>
      </c>
      <c r="D42" s="114"/>
      <c r="E42" s="115" t="s">
        <v>251</v>
      </c>
      <c r="F42" s="114"/>
      <c r="G42" s="119"/>
      <c r="H42" s="114"/>
      <c r="I42" s="117" t="s">
        <v>1174</v>
      </c>
    </row>
    <row r="43" spans="1:9" x14ac:dyDescent="0.35">
      <c r="A43" s="115" t="s">
        <v>447</v>
      </c>
      <c r="B43" s="114"/>
      <c r="C43" s="113"/>
      <c r="D43" s="114"/>
      <c r="E43" s="115" t="s">
        <v>253</v>
      </c>
      <c r="F43" s="114"/>
      <c r="G43" s="119"/>
      <c r="H43" s="114"/>
      <c r="I43" s="117" t="s">
        <v>1175</v>
      </c>
    </row>
    <row r="44" spans="1:9" x14ac:dyDescent="0.35">
      <c r="A44" s="113" t="s">
        <v>380</v>
      </c>
      <c r="B44" s="114"/>
      <c r="C44" s="113" t="s">
        <v>376</v>
      </c>
      <c r="D44" s="114"/>
      <c r="E44" s="115" t="s">
        <v>305</v>
      </c>
      <c r="F44" s="114"/>
      <c r="G44" s="119"/>
      <c r="H44" s="114"/>
      <c r="I44" s="117" t="s">
        <v>1176</v>
      </c>
    </row>
    <row r="45" spans="1:9" x14ac:dyDescent="0.35">
      <c r="A45" s="115" t="s">
        <v>65</v>
      </c>
      <c r="B45" s="114"/>
      <c r="C45" s="115" t="s">
        <v>1177</v>
      </c>
      <c r="D45" s="114"/>
      <c r="E45" s="115" t="s">
        <v>339</v>
      </c>
      <c r="F45" s="114"/>
      <c r="G45" s="119"/>
      <c r="H45" s="114"/>
      <c r="I45" s="117" t="s">
        <v>1178</v>
      </c>
    </row>
    <row r="46" spans="1:9" x14ac:dyDescent="0.35">
      <c r="A46" s="115" t="s">
        <v>193</v>
      </c>
      <c r="B46" s="114"/>
      <c r="C46" s="115" t="s">
        <v>1179</v>
      </c>
      <c r="D46" s="114"/>
      <c r="E46" s="115" t="s">
        <v>345</v>
      </c>
      <c r="F46" s="114"/>
      <c r="G46" s="119"/>
      <c r="H46" s="114"/>
      <c r="I46" s="117" t="s">
        <v>309</v>
      </c>
    </row>
    <row r="47" spans="1:9" x14ac:dyDescent="0.35">
      <c r="A47" s="115" t="s">
        <v>225</v>
      </c>
      <c r="B47" s="114"/>
      <c r="C47" s="115" t="s">
        <v>45</v>
      </c>
      <c r="D47" s="114"/>
      <c r="E47" s="119"/>
      <c r="F47" s="114"/>
      <c r="G47" s="119"/>
      <c r="H47" s="114"/>
      <c r="I47" s="117" t="s">
        <v>1180</v>
      </c>
    </row>
    <row r="48" spans="1:9" x14ac:dyDescent="0.35">
      <c r="A48" s="115" t="s">
        <v>297</v>
      </c>
      <c r="B48" s="114"/>
      <c r="C48" s="115" t="s">
        <v>101</v>
      </c>
      <c r="D48" s="114"/>
      <c r="E48" s="119"/>
      <c r="F48" s="114"/>
      <c r="G48" s="119"/>
      <c r="H48" s="114"/>
      <c r="I48" s="116"/>
    </row>
    <row r="49" spans="1:9" x14ac:dyDescent="0.35">
      <c r="A49" s="115" t="s">
        <v>1084</v>
      </c>
      <c r="B49" s="114"/>
      <c r="C49" s="115" t="s">
        <v>1181</v>
      </c>
      <c r="D49" s="114"/>
      <c r="E49" s="119"/>
      <c r="F49" s="114"/>
      <c r="G49" s="119"/>
      <c r="H49" s="114"/>
      <c r="I49" s="116" t="s">
        <v>1182</v>
      </c>
    </row>
    <row r="50" spans="1:9" x14ac:dyDescent="0.35">
      <c r="A50" s="113" t="s">
        <v>379</v>
      </c>
      <c r="B50" s="114"/>
      <c r="C50" s="115" t="s">
        <v>163</v>
      </c>
      <c r="D50" s="114"/>
      <c r="E50" s="119"/>
      <c r="F50" s="114"/>
      <c r="G50" s="119"/>
      <c r="H50" s="114"/>
      <c r="I50" s="117" t="s">
        <v>1183</v>
      </c>
    </row>
    <row r="51" spans="1:9" x14ac:dyDescent="0.35">
      <c r="A51" s="115" t="s">
        <v>57</v>
      </c>
      <c r="B51" s="114"/>
      <c r="C51" s="115" t="s">
        <v>167</v>
      </c>
      <c r="D51" s="114"/>
      <c r="E51" s="119"/>
      <c r="F51" s="114"/>
      <c r="G51" s="119"/>
      <c r="H51" s="114"/>
      <c r="I51" s="117" t="s">
        <v>1184</v>
      </c>
    </row>
    <row r="52" spans="1:9" x14ac:dyDescent="0.35">
      <c r="A52" s="115" t="s">
        <v>71</v>
      </c>
      <c r="B52" s="114"/>
      <c r="C52" s="115" t="s">
        <v>175</v>
      </c>
      <c r="D52" s="114"/>
      <c r="E52" s="119"/>
      <c r="F52" s="114"/>
      <c r="G52" s="119"/>
      <c r="H52" s="114"/>
      <c r="I52" s="117" t="s">
        <v>1185</v>
      </c>
    </row>
    <row r="53" spans="1:9" x14ac:dyDescent="0.35">
      <c r="A53" s="115" t="s">
        <v>1186</v>
      </c>
      <c r="B53" s="114"/>
      <c r="C53" s="115" t="s">
        <v>183</v>
      </c>
      <c r="D53" s="114"/>
      <c r="E53" s="119"/>
      <c r="F53" s="114"/>
      <c r="G53" s="119"/>
      <c r="H53" s="114"/>
      <c r="I53" s="117" t="s">
        <v>1187</v>
      </c>
    </row>
    <row r="54" spans="1:9" x14ac:dyDescent="0.35">
      <c r="A54" s="115" t="s">
        <v>545</v>
      </c>
      <c r="B54" s="114"/>
      <c r="C54" s="115" t="s">
        <v>191</v>
      </c>
      <c r="D54" s="114"/>
      <c r="E54" s="119"/>
      <c r="F54" s="114"/>
      <c r="G54" s="119"/>
      <c r="H54" s="114"/>
      <c r="I54" s="117" t="s">
        <v>1188</v>
      </c>
    </row>
    <row r="55" spans="1:9" x14ac:dyDescent="0.35">
      <c r="A55" s="115" t="s">
        <v>135</v>
      </c>
      <c r="B55" s="114"/>
      <c r="C55" s="115" t="s">
        <v>1189</v>
      </c>
      <c r="D55" s="114"/>
      <c r="E55" s="119"/>
      <c r="F55" s="114"/>
      <c r="G55" s="119"/>
      <c r="H55" s="114"/>
      <c r="I55" s="114"/>
    </row>
    <row r="56" spans="1:9" x14ac:dyDescent="0.35">
      <c r="A56" s="115" t="s">
        <v>141</v>
      </c>
      <c r="B56" s="114"/>
      <c r="C56" s="115" t="s">
        <v>243</v>
      </c>
      <c r="D56" s="114"/>
      <c r="E56" s="119"/>
      <c r="F56" s="114"/>
      <c r="G56" s="119"/>
      <c r="H56" s="114"/>
      <c r="I56" s="114"/>
    </row>
    <row r="57" spans="1:9" x14ac:dyDescent="0.35">
      <c r="A57" s="115" t="s">
        <v>400</v>
      </c>
      <c r="B57" s="114"/>
      <c r="C57" s="115" t="s">
        <v>261</v>
      </c>
      <c r="D57" s="114"/>
      <c r="E57" s="119"/>
      <c r="F57" s="114"/>
      <c r="G57" s="119"/>
      <c r="H57" s="114"/>
      <c r="I57" s="114"/>
    </row>
    <row r="58" spans="1:9" x14ac:dyDescent="0.35">
      <c r="A58" s="115" t="s">
        <v>149</v>
      </c>
      <c r="B58" s="114"/>
      <c r="C58" s="115" t="s">
        <v>279</v>
      </c>
      <c r="D58" s="114"/>
      <c r="E58" s="119"/>
      <c r="F58" s="114"/>
      <c r="G58" s="119"/>
      <c r="H58" s="114"/>
      <c r="I58" s="114"/>
    </row>
    <row r="59" spans="1:9" x14ac:dyDescent="0.35">
      <c r="A59" s="115" t="s">
        <v>195</v>
      </c>
      <c r="B59" s="114"/>
      <c r="C59" s="115" t="s">
        <v>457</v>
      </c>
      <c r="D59" s="114"/>
      <c r="E59" s="119"/>
      <c r="F59" s="114"/>
      <c r="G59" s="119"/>
      <c r="H59" s="114"/>
      <c r="I59" s="114"/>
    </row>
    <row r="60" spans="1:9" x14ac:dyDescent="0.35">
      <c r="A60" s="115" t="s">
        <v>209</v>
      </c>
      <c r="B60" s="114"/>
      <c r="C60" s="115" t="s">
        <v>325</v>
      </c>
      <c r="D60" s="114"/>
      <c r="E60" s="119"/>
      <c r="F60" s="114"/>
      <c r="G60" s="119"/>
      <c r="H60" s="114"/>
      <c r="I60" s="114"/>
    </row>
    <row r="61" spans="1:9" x14ac:dyDescent="0.35">
      <c r="A61" s="115" t="s">
        <v>425</v>
      </c>
      <c r="B61" s="114"/>
      <c r="C61" s="115" t="s">
        <v>331</v>
      </c>
      <c r="D61" s="114"/>
      <c r="E61" s="119"/>
      <c r="F61" s="114"/>
      <c r="G61" s="119"/>
      <c r="H61" s="114"/>
      <c r="I61" s="114"/>
    </row>
    <row r="62" spans="1:9" x14ac:dyDescent="0.35">
      <c r="A62" s="115" t="s">
        <v>235</v>
      </c>
      <c r="B62" s="114"/>
      <c r="C62" s="115" t="s">
        <v>349</v>
      </c>
      <c r="D62" s="114"/>
      <c r="E62" s="119"/>
      <c r="F62" s="114"/>
      <c r="G62" s="119"/>
      <c r="H62" s="114"/>
      <c r="I62" s="114"/>
    </row>
    <row r="63" spans="1:9" x14ac:dyDescent="0.35">
      <c r="A63" s="115" t="s">
        <v>237</v>
      </c>
      <c r="B63" s="114"/>
      <c r="C63" s="119"/>
      <c r="D63" s="114"/>
      <c r="E63" s="119"/>
      <c r="F63" s="114"/>
      <c r="G63" s="119"/>
      <c r="H63" s="114"/>
      <c r="I63" s="114"/>
    </row>
    <row r="64" spans="1:9" x14ac:dyDescent="0.35">
      <c r="A64" s="115" t="s">
        <v>281</v>
      </c>
      <c r="B64" s="114"/>
      <c r="C64" s="119"/>
      <c r="D64" s="114"/>
      <c r="E64" s="119"/>
      <c r="F64" s="114"/>
      <c r="G64" s="119"/>
      <c r="H64" s="114"/>
      <c r="I64" s="114"/>
    </row>
    <row r="65" spans="1:9" x14ac:dyDescent="0.35">
      <c r="A65" s="115" t="s">
        <v>287</v>
      </c>
      <c r="B65" s="114"/>
      <c r="C65" s="119"/>
      <c r="D65" s="114"/>
      <c r="E65" s="119"/>
      <c r="F65" s="114"/>
      <c r="G65" s="119"/>
      <c r="H65" s="114"/>
      <c r="I65" s="114"/>
    </row>
    <row r="66" spans="1:9" x14ac:dyDescent="0.35">
      <c r="A66" s="120" t="s">
        <v>317</v>
      </c>
      <c r="B66" s="121"/>
      <c r="C66" s="122"/>
      <c r="D66" s="121"/>
      <c r="E66" s="122"/>
      <c r="F66" s="121"/>
      <c r="G66" s="122"/>
      <c r="H66" s="121"/>
      <c r="I66" s="121"/>
    </row>
    <row r="67" spans="1:9" x14ac:dyDescent="0.35">
      <c r="A67" s="150"/>
      <c r="B67" s="151"/>
      <c r="C67" s="151"/>
      <c r="D67" s="151"/>
      <c r="E67" s="151"/>
      <c r="F67" s="151"/>
      <c r="G67" s="151"/>
      <c r="H67" s="151"/>
      <c r="I67" s="152"/>
    </row>
    <row r="68" spans="1:9" x14ac:dyDescent="0.35">
      <c r="A68" s="153" t="s">
        <v>1190</v>
      </c>
      <c r="B68" s="154"/>
      <c r="C68" s="154"/>
      <c r="D68" s="154"/>
      <c r="E68" s="154"/>
      <c r="F68" s="154"/>
      <c r="G68" s="154"/>
      <c r="H68" s="154"/>
      <c r="I68" s="155"/>
    </row>
    <row r="69" spans="1:9" ht="13.5" customHeight="1" x14ac:dyDescent="0.35">
      <c r="A69" s="156" t="s">
        <v>1191</v>
      </c>
      <c r="B69" s="154"/>
      <c r="C69" s="154"/>
      <c r="D69" s="154"/>
      <c r="E69" s="154"/>
      <c r="F69" s="154"/>
      <c r="G69" s="154"/>
      <c r="H69" s="154"/>
      <c r="I69" s="155"/>
    </row>
    <row r="70" spans="1:9" ht="13.5" customHeight="1" x14ac:dyDescent="0.35">
      <c r="A70" s="156" t="s">
        <v>1192</v>
      </c>
      <c r="B70" s="154"/>
      <c r="C70" s="154"/>
      <c r="D70" s="154"/>
      <c r="E70" s="154"/>
      <c r="F70" s="154"/>
      <c r="G70" s="154"/>
      <c r="H70" s="154"/>
      <c r="I70" s="155"/>
    </row>
    <row r="71" spans="1:9" ht="13.5" customHeight="1" x14ac:dyDescent="0.35">
      <c r="A71" s="156" t="s">
        <v>1193</v>
      </c>
      <c r="B71" s="154"/>
      <c r="C71" s="154"/>
      <c r="D71" s="154"/>
      <c r="E71" s="154"/>
      <c r="F71" s="154"/>
      <c r="G71" s="154"/>
      <c r="H71" s="154"/>
      <c r="I71" s="155"/>
    </row>
    <row r="72" spans="1:9" ht="13.5" customHeight="1" x14ac:dyDescent="0.35">
      <c r="A72" s="156" t="s">
        <v>1194</v>
      </c>
      <c r="B72" s="154"/>
      <c r="C72" s="154"/>
      <c r="D72" s="154"/>
      <c r="E72" s="154"/>
      <c r="F72" s="154"/>
      <c r="G72" s="154"/>
      <c r="H72" s="154"/>
      <c r="I72" s="155"/>
    </row>
    <row r="73" spans="1:9" ht="13.5" customHeight="1" x14ac:dyDescent="0.35">
      <c r="A73" s="156" t="s">
        <v>1195</v>
      </c>
      <c r="B73" s="154"/>
      <c r="C73" s="154"/>
      <c r="D73" s="154"/>
      <c r="E73" s="154"/>
      <c r="F73" s="154"/>
      <c r="G73" s="154"/>
      <c r="H73" s="154"/>
      <c r="I73" s="155"/>
    </row>
    <row r="74" spans="1:9" ht="13.5" customHeight="1" x14ac:dyDescent="0.35">
      <c r="A74" s="156" t="s">
        <v>1196</v>
      </c>
      <c r="B74" s="154"/>
      <c r="C74" s="154"/>
      <c r="D74" s="154"/>
      <c r="E74" s="154"/>
      <c r="F74" s="154"/>
      <c r="G74" s="154"/>
      <c r="H74" s="154"/>
      <c r="I74" s="155"/>
    </row>
    <row r="75" spans="1:9" ht="13.5" customHeight="1" x14ac:dyDescent="0.35">
      <c r="A75" s="156" t="s">
        <v>1197</v>
      </c>
      <c r="B75" s="154"/>
      <c r="C75" s="154"/>
      <c r="D75" s="154"/>
      <c r="E75" s="154"/>
      <c r="F75" s="154"/>
      <c r="G75" s="154"/>
      <c r="H75" s="154"/>
      <c r="I75" s="155"/>
    </row>
    <row r="76" spans="1:9" ht="13.5" customHeight="1" x14ac:dyDescent="0.35">
      <c r="A76" s="141" t="s">
        <v>1198</v>
      </c>
      <c r="B76" s="142"/>
      <c r="C76" s="142"/>
      <c r="D76" s="142"/>
      <c r="E76" s="142"/>
      <c r="F76" s="142"/>
      <c r="G76" s="142"/>
      <c r="H76" s="142"/>
      <c r="I76" s="143"/>
    </row>
  </sheetData>
  <mergeCells count="12">
    <mergeCell ref="A76:I76"/>
    <mergeCell ref="A1:I1"/>
    <mergeCell ref="A2:I2"/>
    <mergeCell ref="A67:I67"/>
    <mergeCell ref="A68:I68"/>
    <mergeCell ref="A69:I69"/>
    <mergeCell ref="A70:I70"/>
    <mergeCell ref="A71:I71"/>
    <mergeCell ref="A72:I72"/>
    <mergeCell ref="A73:I73"/>
    <mergeCell ref="A74:I74"/>
    <mergeCell ref="A75:I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D8FD-8EC8-4C7A-989F-7D46C67C2B12}">
  <sheetPr>
    <tabColor theme="4" tint="0.59999389629810485"/>
  </sheetPr>
  <dimension ref="B1:FU200"/>
  <sheetViews>
    <sheetView zoomScale="60" zoomScaleNormal="60" workbookViewId="0">
      <pane xSplit="6" ySplit="3" topLeftCell="G4" activePane="bottomRight" state="frozen"/>
      <selection activeCell="B10" sqref="B10"/>
      <selection pane="topRight" activeCell="B10" sqref="B10"/>
      <selection pane="bottomLeft" activeCell="B10" sqref="B10"/>
      <selection pane="bottomRight" activeCell="E33" sqref="E33"/>
    </sheetView>
  </sheetViews>
  <sheetFormatPr defaultRowHeight="14.5" x14ac:dyDescent="0.35"/>
  <cols>
    <col min="2" max="2" width="34.54296875" customWidth="1"/>
    <col min="4" max="4" width="16.7265625" bestFit="1" customWidth="1"/>
    <col min="5" max="5" width="28.7265625" bestFit="1" customWidth="1"/>
    <col min="8" max="8" width="33.6328125" customWidth="1"/>
    <col min="29" max="29" width="8.7265625" customWidth="1"/>
    <col min="31" max="32" width="8.7265625" customWidth="1"/>
    <col min="34" max="38" width="12.6328125" bestFit="1" customWidth="1"/>
    <col min="71" max="71" width="10.81640625" bestFit="1" customWidth="1"/>
    <col min="133" max="133" width="12.81640625" bestFit="1" customWidth="1"/>
    <col min="166" max="166" width="14" bestFit="1" customWidth="1"/>
    <col min="167" max="167" width="14" customWidth="1"/>
  </cols>
  <sheetData>
    <row r="1" spans="2:177" x14ac:dyDescent="0.35">
      <c r="H1" s="56" t="s">
        <v>831</v>
      </c>
      <c r="I1" s="56" t="s">
        <v>831</v>
      </c>
      <c r="J1" s="56" t="s">
        <v>831</v>
      </c>
      <c r="K1" s="56" t="s">
        <v>831</v>
      </c>
      <c r="L1" s="56" t="s">
        <v>831</v>
      </c>
      <c r="M1" s="56" t="s">
        <v>831</v>
      </c>
      <c r="N1" s="56" t="s">
        <v>831</v>
      </c>
      <c r="O1" s="56" t="s">
        <v>831</v>
      </c>
      <c r="P1" s="56" t="s">
        <v>831</v>
      </c>
      <c r="Q1" s="56" t="s">
        <v>831</v>
      </c>
      <c r="R1" s="56" t="s">
        <v>831</v>
      </c>
      <c r="S1" s="56" t="s">
        <v>831</v>
      </c>
      <c r="T1" s="56" t="s">
        <v>831</v>
      </c>
      <c r="U1" s="56" t="s">
        <v>831</v>
      </c>
      <c r="V1" s="56" t="s">
        <v>831</v>
      </c>
      <c r="W1" s="56" t="s">
        <v>831</v>
      </c>
      <c r="X1" s="56" t="s">
        <v>831</v>
      </c>
      <c r="Y1" s="56" t="s">
        <v>831</v>
      </c>
      <c r="Z1" s="56" t="s">
        <v>831</v>
      </c>
      <c r="AA1" s="56" t="s">
        <v>831</v>
      </c>
      <c r="AB1" s="56" t="s">
        <v>831</v>
      </c>
      <c r="AC1" s="56" t="s">
        <v>831</v>
      </c>
      <c r="AD1" s="56" t="s">
        <v>831</v>
      </c>
      <c r="AE1" s="56" t="s">
        <v>831</v>
      </c>
      <c r="AF1" s="56" t="s">
        <v>831</v>
      </c>
      <c r="AG1" s="56" t="s">
        <v>831</v>
      </c>
      <c r="AH1" s="56" t="s">
        <v>831</v>
      </c>
      <c r="AI1" s="56" t="s">
        <v>831</v>
      </c>
      <c r="AJ1" s="56" t="s">
        <v>831</v>
      </c>
      <c r="AK1" s="56" t="s">
        <v>831</v>
      </c>
      <c r="AL1" s="56" t="s">
        <v>831</v>
      </c>
      <c r="AM1" s="56" t="s">
        <v>831</v>
      </c>
      <c r="AN1" s="56" t="s">
        <v>831</v>
      </c>
      <c r="AO1" s="56" t="s">
        <v>831</v>
      </c>
      <c r="AP1" s="56" t="s">
        <v>831</v>
      </c>
      <c r="AQ1" s="56" t="s">
        <v>831</v>
      </c>
      <c r="AR1" s="56" t="s">
        <v>831</v>
      </c>
      <c r="AS1" s="56" t="s">
        <v>831</v>
      </c>
      <c r="AT1" s="56" t="s">
        <v>831</v>
      </c>
      <c r="AU1" s="56" t="s">
        <v>831</v>
      </c>
      <c r="AV1" s="56" t="s">
        <v>831</v>
      </c>
      <c r="AW1" s="56" t="s">
        <v>831</v>
      </c>
      <c r="BH1" s="57" t="s">
        <v>832</v>
      </c>
      <c r="BI1" s="57" t="s">
        <v>832</v>
      </c>
      <c r="BJ1" s="57" t="s">
        <v>832</v>
      </c>
      <c r="BK1" s="57" t="s">
        <v>832</v>
      </c>
      <c r="BL1" s="57" t="s">
        <v>832</v>
      </c>
      <c r="BM1" s="57" t="s">
        <v>832</v>
      </c>
      <c r="BN1" s="57" t="s">
        <v>832</v>
      </c>
      <c r="BO1" s="57" t="s">
        <v>832</v>
      </c>
      <c r="BP1" s="57" t="s">
        <v>832</v>
      </c>
      <c r="BQ1" s="57" t="s">
        <v>832</v>
      </c>
      <c r="BS1" s="57" t="s">
        <v>832</v>
      </c>
      <c r="BT1" s="57" t="s">
        <v>832</v>
      </c>
      <c r="BU1" s="57" t="s">
        <v>832</v>
      </c>
      <c r="BV1" s="57" t="s">
        <v>832</v>
      </c>
      <c r="BW1" s="57" t="s">
        <v>832</v>
      </c>
      <c r="BX1" s="57" t="s">
        <v>832</v>
      </c>
      <c r="BY1" s="57" t="s">
        <v>832</v>
      </c>
      <c r="BZ1" s="57" t="s">
        <v>832</v>
      </c>
      <c r="CA1" s="57" t="s">
        <v>832</v>
      </c>
      <c r="CB1" s="57" t="s">
        <v>832</v>
      </c>
      <c r="CC1" s="57" t="s">
        <v>832</v>
      </c>
      <c r="CD1" s="57" t="s">
        <v>832</v>
      </c>
      <c r="CE1" s="57" t="s">
        <v>832</v>
      </c>
      <c r="CF1" s="57" t="s">
        <v>832</v>
      </c>
      <c r="CG1" s="57" t="s">
        <v>832</v>
      </c>
      <c r="CH1" s="57" t="s">
        <v>832</v>
      </c>
      <c r="CI1" s="57" t="s">
        <v>832</v>
      </c>
      <c r="CJ1" s="57" t="s">
        <v>832</v>
      </c>
      <c r="CK1" s="57" t="s">
        <v>832</v>
      </c>
      <c r="CL1" s="57" t="s">
        <v>832</v>
      </c>
      <c r="CM1" s="57" t="s">
        <v>832</v>
      </c>
      <c r="CN1" s="57" t="s">
        <v>832</v>
      </c>
      <c r="CO1" s="57" t="s">
        <v>832</v>
      </c>
      <c r="CP1" s="57" t="s">
        <v>832</v>
      </c>
      <c r="CQ1" s="57" t="s">
        <v>832</v>
      </c>
      <c r="CR1" s="57" t="s">
        <v>832</v>
      </c>
      <c r="CS1" s="57" t="s">
        <v>832</v>
      </c>
      <c r="CT1" s="57" t="s">
        <v>832</v>
      </c>
      <c r="CU1" s="57" t="s">
        <v>832</v>
      </c>
      <c r="CV1" s="57" t="s">
        <v>832</v>
      </c>
      <c r="CW1" s="57" t="s">
        <v>832</v>
      </c>
      <c r="CX1" s="59" t="s">
        <v>1039</v>
      </c>
      <c r="CY1" s="59" t="s">
        <v>1039</v>
      </c>
      <c r="CZ1" s="59" t="s">
        <v>1039</v>
      </c>
      <c r="DA1" s="59" t="s">
        <v>1039</v>
      </c>
      <c r="DB1" s="59" t="s">
        <v>1039</v>
      </c>
      <c r="DC1" s="59" t="s">
        <v>1039</v>
      </c>
      <c r="DD1" s="59" t="s">
        <v>1039</v>
      </c>
      <c r="DE1" s="59" t="s">
        <v>1039</v>
      </c>
      <c r="DF1" s="59" t="s">
        <v>1039</v>
      </c>
      <c r="DG1" s="59" t="s">
        <v>1039</v>
      </c>
      <c r="DH1" s="60" t="s">
        <v>1040</v>
      </c>
      <c r="DI1" s="60" t="s">
        <v>1040</v>
      </c>
      <c r="DJ1" s="60" t="s">
        <v>1040</v>
      </c>
      <c r="DK1" s="60" t="s">
        <v>1040</v>
      </c>
      <c r="DL1" s="60" t="s">
        <v>1040</v>
      </c>
      <c r="DM1" s="60" t="s">
        <v>1040</v>
      </c>
      <c r="DN1" s="60" t="s">
        <v>1040</v>
      </c>
      <c r="DO1" s="60" t="s">
        <v>1040</v>
      </c>
      <c r="DP1" s="60" t="s">
        <v>1040</v>
      </c>
      <c r="DQ1" s="60" t="s">
        <v>1040</v>
      </c>
      <c r="DR1" s="60"/>
      <c r="DS1" s="60" t="s">
        <v>1040</v>
      </c>
      <c r="DT1" s="60" t="s">
        <v>1040</v>
      </c>
      <c r="DU1" s="60" t="s">
        <v>1040</v>
      </c>
      <c r="DV1" s="60" t="s">
        <v>1040</v>
      </c>
      <c r="DW1" s="60" t="s">
        <v>1040</v>
      </c>
      <c r="DX1" s="60" t="s">
        <v>1040</v>
      </c>
      <c r="DY1" s="60" t="s">
        <v>1040</v>
      </c>
      <c r="DZ1" s="60" t="s">
        <v>1040</v>
      </c>
      <c r="EA1" s="60" t="s">
        <v>1040</v>
      </c>
      <c r="EB1" s="60" t="s">
        <v>1040</v>
      </c>
      <c r="EC1" s="60" t="s">
        <v>1040</v>
      </c>
      <c r="ED1" s="60" t="s">
        <v>1040</v>
      </c>
      <c r="EE1" s="60" t="s">
        <v>1040</v>
      </c>
      <c r="EF1" s="60" t="s">
        <v>1040</v>
      </c>
      <c r="EG1" s="60" t="s">
        <v>1040</v>
      </c>
      <c r="EH1" s="60" t="s">
        <v>1040</v>
      </c>
      <c r="EI1" s="60" t="s">
        <v>1040</v>
      </c>
      <c r="EJ1" s="60" t="s">
        <v>1040</v>
      </c>
      <c r="EK1" s="60" t="s">
        <v>1040</v>
      </c>
      <c r="EL1" s="60" t="s">
        <v>1040</v>
      </c>
      <c r="EM1" s="60" t="s">
        <v>1040</v>
      </c>
      <c r="EN1" s="60" t="s">
        <v>1040</v>
      </c>
      <c r="EO1" s="60" t="s">
        <v>1040</v>
      </c>
      <c r="EP1" s="60" t="s">
        <v>1040</v>
      </c>
      <c r="EQ1" s="60" t="s">
        <v>1040</v>
      </c>
      <c r="ER1" s="60" t="s">
        <v>1040</v>
      </c>
      <c r="ES1" s="60" t="s">
        <v>1040</v>
      </c>
      <c r="ET1" s="60" t="s">
        <v>1040</v>
      </c>
      <c r="EU1" s="60" t="s">
        <v>1040</v>
      </c>
      <c r="EV1" s="60" t="s">
        <v>1040</v>
      </c>
    </row>
    <row r="2" spans="2:177" x14ac:dyDescent="0.35">
      <c r="H2" t="s">
        <v>358</v>
      </c>
      <c r="I2" t="s">
        <v>358</v>
      </c>
      <c r="J2" t="s">
        <v>358</v>
      </c>
      <c r="K2" t="s">
        <v>358</v>
      </c>
      <c r="L2" t="s">
        <v>358</v>
      </c>
      <c r="M2" t="s">
        <v>358</v>
      </c>
      <c r="N2" t="s">
        <v>358</v>
      </c>
      <c r="O2" t="s">
        <v>358</v>
      </c>
      <c r="P2" t="s">
        <v>358</v>
      </c>
      <c r="Q2" t="s">
        <v>358</v>
      </c>
      <c r="S2" t="s">
        <v>359</v>
      </c>
      <c r="T2" t="s">
        <v>359</v>
      </c>
      <c r="U2" t="s">
        <v>359</v>
      </c>
      <c r="V2" t="s">
        <v>359</v>
      </c>
      <c r="W2" t="s">
        <v>359</v>
      </c>
      <c r="X2" t="s">
        <v>359</v>
      </c>
      <c r="Y2" t="s">
        <v>359</v>
      </c>
      <c r="Z2" t="s">
        <v>359</v>
      </c>
      <c r="AA2" t="s">
        <v>359</v>
      </c>
      <c r="AB2" t="s">
        <v>359</v>
      </c>
      <c r="AC2" t="s">
        <v>360</v>
      </c>
      <c r="AD2" t="s">
        <v>360</v>
      </c>
      <c r="AE2" t="s">
        <v>360</v>
      </c>
      <c r="AF2" t="s">
        <v>360</v>
      </c>
      <c r="AG2" t="s">
        <v>360</v>
      </c>
      <c r="AH2" t="s">
        <v>360</v>
      </c>
      <c r="AI2" t="s">
        <v>360</v>
      </c>
      <c r="AJ2" t="s">
        <v>360</v>
      </c>
      <c r="AK2" t="s">
        <v>360</v>
      </c>
      <c r="AL2" t="s">
        <v>360</v>
      </c>
      <c r="AM2" t="s">
        <v>821</v>
      </c>
      <c r="AN2" t="s">
        <v>821</v>
      </c>
      <c r="AO2" t="s">
        <v>821</v>
      </c>
      <c r="AP2" t="s">
        <v>821</v>
      </c>
      <c r="AQ2" t="s">
        <v>821</v>
      </c>
      <c r="AR2" t="s">
        <v>821</v>
      </c>
      <c r="AS2" t="s">
        <v>821</v>
      </c>
      <c r="AT2" t="s">
        <v>821</v>
      </c>
      <c r="AU2" t="s">
        <v>821</v>
      </c>
      <c r="AV2" t="s">
        <v>821</v>
      </c>
      <c r="AX2" s="3" t="s">
        <v>830</v>
      </c>
      <c r="AY2" s="3" t="s">
        <v>830</v>
      </c>
      <c r="AZ2" s="3" t="s">
        <v>830</v>
      </c>
      <c r="BA2" s="3" t="s">
        <v>830</v>
      </c>
      <c r="BB2" s="3" t="s">
        <v>830</v>
      </c>
      <c r="BC2" s="3" t="s">
        <v>830</v>
      </c>
      <c r="BD2" s="3" t="s">
        <v>830</v>
      </c>
      <c r="BE2" s="3" t="s">
        <v>830</v>
      </c>
      <c r="BF2" s="3" t="s">
        <v>830</v>
      </c>
      <c r="BG2" s="3" t="s">
        <v>830</v>
      </c>
      <c r="BH2" s="3" t="s">
        <v>358</v>
      </c>
      <c r="BI2" s="3" t="s">
        <v>358</v>
      </c>
      <c r="BJ2" s="3" t="s">
        <v>358</v>
      </c>
      <c r="BK2" s="3" t="s">
        <v>358</v>
      </c>
      <c r="BL2" s="3" t="s">
        <v>358</v>
      </c>
      <c r="BM2" s="3" t="s">
        <v>358</v>
      </c>
      <c r="BN2" s="3" t="s">
        <v>358</v>
      </c>
      <c r="BO2" s="3" t="s">
        <v>358</v>
      </c>
      <c r="BP2" s="3" t="s">
        <v>358</v>
      </c>
      <c r="BQ2" s="3" t="s">
        <v>358</v>
      </c>
      <c r="BS2" s="3" t="s">
        <v>359</v>
      </c>
      <c r="BT2" s="3" t="s">
        <v>359</v>
      </c>
      <c r="BU2" s="3" t="s">
        <v>359</v>
      </c>
      <c r="BV2" s="3" t="s">
        <v>359</v>
      </c>
      <c r="BW2" s="3" t="s">
        <v>359</v>
      </c>
      <c r="BX2" s="3" t="s">
        <v>359</v>
      </c>
      <c r="BY2" s="3" t="s">
        <v>359</v>
      </c>
      <c r="BZ2" s="3" t="s">
        <v>359</v>
      </c>
      <c r="CA2" s="3" t="s">
        <v>359</v>
      </c>
      <c r="CB2" s="3" t="s">
        <v>359</v>
      </c>
      <c r="CC2" s="3" t="s">
        <v>360</v>
      </c>
      <c r="CD2" s="3" t="s">
        <v>360</v>
      </c>
      <c r="CE2" s="3" t="s">
        <v>360</v>
      </c>
      <c r="CF2" s="3" t="s">
        <v>360</v>
      </c>
      <c r="CG2" s="3" t="s">
        <v>360</v>
      </c>
      <c r="CH2" s="3" t="s">
        <v>360</v>
      </c>
      <c r="CI2" s="3" t="s">
        <v>360</v>
      </c>
      <c r="CJ2" s="3" t="s">
        <v>360</v>
      </c>
      <c r="CK2" s="3" t="s">
        <v>360</v>
      </c>
      <c r="CL2" s="3" t="s">
        <v>360</v>
      </c>
      <c r="CM2" s="3" t="s">
        <v>821</v>
      </c>
      <c r="CN2" s="3" t="s">
        <v>821</v>
      </c>
      <c r="CO2" s="3" t="s">
        <v>821</v>
      </c>
      <c r="CP2" s="3" t="s">
        <v>821</v>
      </c>
      <c r="CQ2" s="3" t="s">
        <v>821</v>
      </c>
      <c r="CR2" s="3" t="s">
        <v>821</v>
      </c>
      <c r="CS2" s="3" t="s">
        <v>821</v>
      </c>
      <c r="CT2" s="3" t="s">
        <v>821</v>
      </c>
      <c r="CU2" s="3" t="s">
        <v>821</v>
      </c>
      <c r="CV2" s="3" t="s">
        <v>821</v>
      </c>
      <c r="CW2" s="3"/>
      <c r="DH2" s="3" t="s">
        <v>358</v>
      </c>
      <c r="DI2" s="3" t="s">
        <v>358</v>
      </c>
      <c r="DJ2" s="3" t="s">
        <v>358</v>
      </c>
      <c r="DK2" s="3" t="s">
        <v>358</v>
      </c>
      <c r="DL2" s="3" t="s">
        <v>358</v>
      </c>
      <c r="DM2" s="3" t="s">
        <v>358</v>
      </c>
      <c r="DN2" s="3" t="s">
        <v>358</v>
      </c>
      <c r="DO2" s="3" t="s">
        <v>358</v>
      </c>
      <c r="DP2" s="3" t="s">
        <v>358</v>
      </c>
      <c r="DQ2" s="3" t="s">
        <v>358</v>
      </c>
      <c r="DS2" s="3" t="s">
        <v>359</v>
      </c>
      <c r="DT2" s="3" t="s">
        <v>359</v>
      </c>
      <c r="DU2" s="3" t="s">
        <v>359</v>
      </c>
      <c r="DV2" s="3" t="s">
        <v>359</v>
      </c>
      <c r="DW2" s="3" t="s">
        <v>359</v>
      </c>
      <c r="DX2" s="3" t="s">
        <v>359</v>
      </c>
      <c r="DY2" s="3" t="s">
        <v>359</v>
      </c>
      <c r="DZ2" s="3" t="s">
        <v>359</v>
      </c>
      <c r="EA2" s="3" t="s">
        <v>359</v>
      </c>
      <c r="EB2" s="3" t="s">
        <v>359</v>
      </c>
      <c r="EC2" s="3" t="s">
        <v>360</v>
      </c>
      <c r="ED2" s="3" t="s">
        <v>360</v>
      </c>
      <c r="EE2" s="3" t="s">
        <v>360</v>
      </c>
      <c r="EF2" s="3" t="s">
        <v>360</v>
      </c>
      <c r="EG2" s="3" t="s">
        <v>360</v>
      </c>
      <c r="EH2" s="3" t="s">
        <v>360</v>
      </c>
      <c r="EI2" s="3" t="s">
        <v>360</v>
      </c>
      <c r="EJ2" s="3" t="s">
        <v>360</v>
      </c>
      <c r="EK2" s="3" t="s">
        <v>360</v>
      </c>
      <c r="EL2" s="3" t="s">
        <v>360</v>
      </c>
      <c r="EM2" s="3" t="s">
        <v>821</v>
      </c>
      <c r="EN2" s="3" t="s">
        <v>821</v>
      </c>
      <c r="EO2" s="3" t="s">
        <v>821</v>
      </c>
      <c r="EP2" s="3" t="s">
        <v>821</v>
      </c>
      <c r="EQ2" s="3" t="s">
        <v>821</v>
      </c>
      <c r="ER2" s="3" t="s">
        <v>821</v>
      </c>
      <c r="ES2" s="3" t="s">
        <v>821</v>
      </c>
      <c r="ET2" s="3" t="s">
        <v>821</v>
      </c>
      <c r="EU2" s="3" t="s">
        <v>821</v>
      </c>
      <c r="EV2" s="3" t="s">
        <v>821</v>
      </c>
      <c r="EW2" s="3"/>
      <c r="EX2" s="3"/>
      <c r="EY2" s="95" t="s">
        <v>1100</v>
      </c>
      <c r="FL2" s="3" t="s">
        <v>1130</v>
      </c>
    </row>
    <row r="3" spans="2:177" x14ac:dyDescent="0.35">
      <c r="B3" s="38" t="s">
        <v>361</v>
      </c>
      <c r="C3" s="38" t="s">
        <v>362</v>
      </c>
      <c r="D3" s="38" t="s">
        <v>363</v>
      </c>
      <c r="E3" s="38" t="s">
        <v>364</v>
      </c>
      <c r="F3" s="38" t="s">
        <v>365</v>
      </c>
      <c r="G3" s="54" t="s">
        <v>823</v>
      </c>
      <c r="H3" s="38">
        <v>2010</v>
      </c>
      <c r="I3" s="38">
        <v>2011</v>
      </c>
      <c r="J3" s="38">
        <v>2012</v>
      </c>
      <c r="K3" s="38">
        <v>2013</v>
      </c>
      <c r="L3" s="38">
        <v>2014</v>
      </c>
      <c r="M3" s="38">
        <v>2015</v>
      </c>
      <c r="N3" s="38">
        <v>2016</v>
      </c>
      <c r="O3" s="38">
        <v>2017</v>
      </c>
      <c r="P3" s="38">
        <v>2018</v>
      </c>
      <c r="Q3" s="38">
        <v>2019</v>
      </c>
      <c r="R3" s="43" t="s">
        <v>793</v>
      </c>
      <c r="S3" s="38">
        <v>2010</v>
      </c>
      <c r="T3" s="38">
        <v>2011</v>
      </c>
      <c r="U3" s="38">
        <v>2012</v>
      </c>
      <c r="V3" s="38">
        <v>2013</v>
      </c>
      <c r="W3" s="38">
        <v>2014</v>
      </c>
      <c r="X3" s="38">
        <v>2015</v>
      </c>
      <c r="Y3" s="38">
        <v>2016</v>
      </c>
      <c r="Z3" s="38">
        <v>2017</v>
      </c>
      <c r="AA3" s="38">
        <v>2018</v>
      </c>
      <c r="AB3" s="38">
        <v>2019</v>
      </c>
      <c r="AC3" s="38">
        <v>2010</v>
      </c>
      <c r="AD3" s="38">
        <v>2011</v>
      </c>
      <c r="AE3" s="38">
        <v>2012</v>
      </c>
      <c r="AF3" s="38">
        <v>2013</v>
      </c>
      <c r="AG3" s="38">
        <v>2014</v>
      </c>
      <c r="AH3" s="38">
        <v>2015</v>
      </c>
      <c r="AI3" s="38">
        <v>2016</v>
      </c>
      <c r="AJ3" s="38">
        <v>2017</v>
      </c>
      <c r="AK3" s="38">
        <v>2018</v>
      </c>
      <c r="AL3" s="38">
        <v>2019</v>
      </c>
      <c r="AM3" s="38">
        <v>2010</v>
      </c>
      <c r="AN3" s="38">
        <v>2011</v>
      </c>
      <c r="AO3" s="38">
        <v>2012</v>
      </c>
      <c r="AP3" s="38">
        <v>2013</v>
      </c>
      <c r="AQ3" s="38">
        <v>2014</v>
      </c>
      <c r="AR3" s="38">
        <v>2015</v>
      </c>
      <c r="AS3" s="38">
        <v>2016</v>
      </c>
      <c r="AT3" s="38">
        <v>2017</v>
      </c>
      <c r="AU3" s="38">
        <v>2018</v>
      </c>
      <c r="AV3" s="38">
        <v>2019</v>
      </c>
      <c r="AW3" t="s">
        <v>822</v>
      </c>
      <c r="AX3" s="38">
        <v>2010</v>
      </c>
      <c r="AY3" s="38">
        <v>2011</v>
      </c>
      <c r="AZ3" s="38">
        <v>2012</v>
      </c>
      <c r="BA3" s="38">
        <v>2013</v>
      </c>
      <c r="BB3" s="38">
        <v>2014</v>
      </c>
      <c r="BC3" s="38">
        <v>2015</v>
      </c>
      <c r="BD3" s="38">
        <v>2016</v>
      </c>
      <c r="BE3" s="38">
        <v>2017</v>
      </c>
      <c r="BF3" s="38">
        <v>2018</v>
      </c>
      <c r="BG3" s="38">
        <v>2019</v>
      </c>
      <c r="BH3" s="3">
        <v>2010</v>
      </c>
      <c r="BI3" s="3">
        <v>2011</v>
      </c>
      <c r="BJ3" s="3">
        <v>2012</v>
      </c>
      <c r="BK3" s="3">
        <v>2013</v>
      </c>
      <c r="BL3" s="3">
        <v>2014</v>
      </c>
      <c r="BM3" s="3">
        <v>2015</v>
      </c>
      <c r="BN3" s="3">
        <v>2016</v>
      </c>
      <c r="BO3" s="3">
        <v>2017</v>
      </c>
      <c r="BP3" s="3">
        <v>2018</v>
      </c>
      <c r="BQ3" s="3">
        <v>2019</v>
      </c>
      <c r="BR3" t="s">
        <v>793</v>
      </c>
      <c r="BS3" s="3">
        <v>2010</v>
      </c>
      <c r="BT3" s="3">
        <v>2011</v>
      </c>
      <c r="BU3" s="3">
        <v>2012</v>
      </c>
      <c r="BV3" s="3">
        <v>2013</v>
      </c>
      <c r="BW3" s="3">
        <v>2014</v>
      </c>
      <c r="BX3" s="3">
        <v>2015</v>
      </c>
      <c r="BY3" s="3">
        <v>2016</v>
      </c>
      <c r="BZ3" s="3">
        <v>2017</v>
      </c>
      <c r="CA3" s="3">
        <v>2018</v>
      </c>
      <c r="CB3" s="3">
        <v>2019</v>
      </c>
      <c r="CC3" s="3">
        <v>2010</v>
      </c>
      <c r="CD3" s="3">
        <v>2011</v>
      </c>
      <c r="CE3" s="3">
        <v>2012</v>
      </c>
      <c r="CF3" s="3">
        <v>2013</v>
      </c>
      <c r="CG3" s="3">
        <v>2014</v>
      </c>
      <c r="CH3" s="3">
        <v>2015</v>
      </c>
      <c r="CI3" s="3">
        <v>2016</v>
      </c>
      <c r="CJ3" s="3">
        <v>2017</v>
      </c>
      <c r="CK3" s="3">
        <v>2018</v>
      </c>
      <c r="CL3" s="3">
        <v>2019</v>
      </c>
      <c r="CM3" s="3">
        <v>2010</v>
      </c>
      <c r="CN3" s="3">
        <v>2011</v>
      </c>
      <c r="CO3" s="3">
        <v>2012</v>
      </c>
      <c r="CP3" s="3">
        <v>2013</v>
      </c>
      <c r="CQ3" s="3">
        <v>2014</v>
      </c>
      <c r="CR3" s="3">
        <v>2015</v>
      </c>
      <c r="CS3" s="3">
        <v>2016</v>
      </c>
      <c r="CT3" s="3">
        <v>2017</v>
      </c>
      <c r="CU3" s="3">
        <v>2018</v>
      </c>
      <c r="CV3" s="3">
        <v>2019</v>
      </c>
      <c r="CW3" s="3" t="s">
        <v>822</v>
      </c>
      <c r="CX3" s="3">
        <v>2010</v>
      </c>
      <c r="CY3" s="3">
        <v>2011</v>
      </c>
      <c r="CZ3" s="3">
        <v>2012</v>
      </c>
      <c r="DA3" s="3">
        <v>2013</v>
      </c>
      <c r="DB3" s="3">
        <v>2014</v>
      </c>
      <c r="DC3" s="3">
        <v>2015</v>
      </c>
      <c r="DD3" s="3">
        <v>2016</v>
      </c>
      <c r="DE3" s="3">
        <v>2017</v>
      </c>
      <c r="DF3" s="3">
        <v>2018</v>
      </c>
      <c r="DG3" s="3">
        <v>2019</v>
      </c>
      <c r="DH3" s="3">
        <v>2010</v>
      </c>
      <c r="DI3" s="3">
        <v>2011</v>
      </c>
      <c r="DJ3" s="3">
        <v>2012</v>
      </c>
      <c r="DK3" s="3">
        <v>2013</v>
      </c>
      <c r="DL3" s="3">
        <v>2014</v>
      </c>
      <c r="DM3" s="3">
        <v>2015</v>
      </c>
      <c r="DN3" s="3">
        <v>2016</v>
      </c>
      <c r="DO3" s="3">
        <v>2017</v>
      </c>
      <c r="DP3" s="3">
        <v>2018</v>
      </c>
      <c r="DQ3" s="3">
        <v>2019</v>
      </c>
      <c r="DR3" t="s">
        <v>793</v>
      </c>
      <c r="DS3" s="3">
        <v>2010</v>
      </c>
      <c r="DT3" s="3">
        <v>2011</v>
      </c>
      <c r="DU3" s="3">
        <v>2012</v>
      </c>
      <c r="DV3" s="3">
        <v>2013</v>
      </c>
      <c r="DW3" s="3">
        <v>2014</v>
      </c>
      <c r="DX3" s="3">
        <v>2015</v>
      </c>
      <c r="DY3" s="3">
        <v>2016</v>
      </c>
      <c r="DZ3" s="3">
        <v>2017</v>
      </c>
      <c r="EA3" s="3">
        <v>2018</v>
      </c>
      <c r="EB3" s="3">
        <v>2019</v>
      </c>
      <c r="EC3" s="3">
        <v>2010</v>
      </c>
      <c r="ED3" s="3">
        <v>2011</v>
      </c>
      <c r="EE3" s="3">
        <v>2012</v>
      </c>
      <c r="EF3" s="3">
        <v>2013</v>
      </c>
      <c r="EG3" s="3">
        <v>2014</v>
      </c>
      <c r="EH3" s="3">
        <v>2015</v>
      </c>
      <c r="EI3" s="3">
        <v>2016</v>
      </c>
      <c r="EJ3" s="3">
        <v>2017</v>
      </c>
      <c r="EK3" s="3">
        <v>2018</v>
      </c>
      <c r="EL3" s="3">
        <v>2019</v>
      </c>
      <c r="EM3" s="3">
        <v>2010</v>
      </c>
      <c r="EN3" s="3">
        <v>2011</v>
      </c>
      <c r="EO3" s="3">
        <v>2012</v>
      </c>
      <c r="EP3" s="3">
        <v>2013</v>
      </c>
      <c r="EQ3" s="3">
        <v>2014</v>
      </c>
      <c r="ER3" s="3">
        <v>2015</v>
      </c>
      <c r="ES3" s="3">
        <v>2016</v>
      </c>
      <c r="ET3" s="3">
        <v>2017</v>
      </c>
      <c r="EU3" s="3">
        <v>2018</v>
      </c>
      <c r="EV3" s="3">
        <v>2019</v>
      </c>
      <c r="EW3" s="3" t="s">
        <v>822</v>
      </c>
      <c r="EY3" s="3">
        <v>2010</v>
      </c>
      <c r="EZ3" s="3">
        <f>EY3+1</f>
        <v>2011</v>
      </c>
      <c r="FA3" s="3">
        <f t="shared" ref="FA3:FH3" si="0">EZ3+1</f>
        <v>2012</v>
      </c>
      <c r="FB3" s="3">
        <f t="shared" si="0"/>
        <v>2013</v>
      </c>
      <c r="FC3" s="3">
        <f t="shared" si="0"/>
        <v>2014</v>
      </c>
      <c r="FD3" s="3">
        <f t="shared" si="0"/>
        <v>2015</v>
      </c>
      <c r="FE3" s="3">
        <f t="shared" si="0"/>
        <v>2016</v>
      </c>
      <c r="FF3" s="3">
        <f t="shared" si="0"/>
        <v>2017</v>
      </c>
      <c r="FG3" s="3">
        <f t="shared" si="0"/>
        <v>2018</v>
      </c>
      <c r="FH3" s="3">
        <f t="shared" si="0"/>
        <v>2019</v>
      </c>
      <c r="FJ3" s="3" t="s">
        <v>1132</v>
      </c>
      <c r="FK3" s="3" t="s">
        <v>1131</v>
      </c>
      <c r="FL3" s="3">
        <v>2010</v>
      </c>
      <c r="FM3" s="3">
        <f>FL3+1</f>
        <v>2011</v>
      </c>
      <c r="FN3" s="3">
        <f t="shared" ref="FN3" si="1">FM3+1</f>
        <v>2012</v>
      </c>
      <c r="FO3" s="3">
        <f t="shared" ref="FO3" si="2">FN3+1</f>
        <v>2013</v>
      </c>
      <c r="FP3" s="3">
        <f t="shared" ref="FP3" si="3">FO3+1</f>
        <v>2014</v>
      </c>
      <c r="FQ3" s="3">
        <f t="shared" ref="FQ3" si="4">FP3+1</f>
        <v>2015</v>
      </c>
      <c r="FR3" s="3">
        <f t="shared" ref="FR3" si="5">FQ3+1</f>
        <v>2016</v>
      </c>
      <c r="FS3" s="3">
        <f t="shared" ref="FS3" si="6">FR3+1</f>
        <v>2017</v>
      </c>
      <c r="FT3" s="3">
        <f t="shared" ref="FT3" si="7">FS3+1</f>
        <v>2018</v>
      </c>
      <c r="FU3" s="3">
        <f t="shared" ref="FU3" si="8">FT3+1</f>
        <v>2019</v>
      </c>
    </row>
    <row r="4" spans="2:177" x14ac:dyDescent="0.35">
      <c r="B4" t="s">
        <v>9</v>
      </c>
      <c r="C4" t="s">
        <v>10</v>
      </c>
      <c r="D4" t="s">
        <v>366</v>
      </c>
      <c r="E4" t="s">
        <v>366</v>
      </c>
      <c r="F4" t="s">
        <v>367</v>
      </c>
      <c r="G4" s="55">
        <f>Assumptions!$C$13</f>
        <v>1.1000000000000001</v>
      </c>
      <c r="H4" s="55">
        <f>SUMIFS(FAOstat!M:M,FAOstat!$B:$B,'Country-wise data'!$B4)*$G4</f>
        <v>683.46300000000008</v>
      </c>
      <c r="I4">
        <f>IF(SUMIFS(FAOstat!N:N,FAOstat!$B:$B,'Country-wise data'!$B4)=0,H4*(1+Assumptions!$C$9),SUMIFS(FAOstat!N:N,FAOstat!$B:$B,'Country-wise data'!$B4)*$G4)</f>
        <v>268.36700000000002</v>
      </c>
      <c r="J4">
        <f>IF(SUMIFS(FAOstat!O:O,FAOstat!$B:$B,'Country-wise data'!$B4)=0,I4*(1+Assumptions!$C$9),SUMIFS(FAOstat!O:O,FAOstat!$B:$B,'Country-wise data'!$B4)*$G4)</f>
        <v>280.21400000000006</v>
      </c>
      <c r="K4">
        <f>IF(SUMIFS(FAOstat!P:P,FAOstat!$B:$B,'Country-wise data'!$B4)=0,J4*(1+Assumptions!$C$9),SUMIFS(FAOstat!P:P,FAOstat!$B:$B,'Country-wise data'!$B4)*$G4)</f>
        <v>333.81700000000001</v>
      </c>
      <c r="L4">
        <f>IF(SUMIFS(FAOstat!Q:Q,FAOstat!$B:$B,'Country-wise data'!$B4)=0,K4*(1+Assumptions!$C$9),SUMIFS(FAOstat!Q:Q,FAOstat!$B:$B,'Country-wise data'!$B4)*$G4)</f>
        <v>274.83500000000004</v>
      </c>
      <c r="M4">
        <f>IF(SUMIFS(FAOstat!R:R,FAOstat!$B:$B,'Country-wise data'!$B4)=0,L4*(1+Assumptions!$C$9),SUMIFS(FAOstat!R:R,FAOstat!$B:$B,'Country-wise data'!$B4)*$G4)</f>
        <v>253.51700000000005</v>
      </c>
      <c r="N4">
        <f>IF(SUMIFS(FAOstat!S:S,FAOstat!$B:$B,'Country-wise data'!$B4)=0,M4*(1+Assumptions!$C$9),SUMIFS(FAOstat!S:S,FAOstat!$B:$B,'Country-wise data'!$B4)*$G4)</f>
        <v>370.63400000000001</v>
      </c>
      <c r="O4">
        <f>IF(SUMIFS(FAOstat!T:T,FAOstat!$B:$B,'Country-wise data'!$B4)=0,N4*(1+Assumptions!$C$9),SUMIFS(FAOstat!T:T,FAOstat!$B:$B,'Country-wise data'!$B4)*$G4)</f>
        <v>355.71800000000002</v>
      </c>
      <c r="P4">
        <f>IF(SUMIFS(FAOstat!U:U,FAOstat!$B:$B,'Country-wise data'!$B4)=0,O4*(1+Assumptions!$C$9),SUMIFS(FAOstat!U:U,FAOstat!$B:$B,'Country-wise data'!$B4)*$G4)</f>
        <v>362.83236000000005</v>
      </c>
      <c r="Q4">
        <f>IF(SUMIFS(FAOstat!V:V,FAOstat!$B:$B,'Country-wise data'!$B4)=0,P4*(1+Assumptions!$C$9),SUMIFS(FAOstat!V:V,FAOstat!$B:$B,'Country-wise data'!$B4)*$G4)</f>
        <v>370.08900720000008</v>
      </c>
      <c r="R4" s="36">
        <f t="shared" ref="R4:R35" si="9">IFERROR(((Q4/L4)^(1/5))-1,0)</f>
        <v>6.1321175308243214E-2</v>
      </c>
      <c r="S4">
        <f>SUMIFS(FAOstat!CE:CE,FAOstat!$B:$B,'Country-wise data'!$B4)</f>
        <v>4462.6268559999999</v>
      </c>
      <c r="T4">
        <f>SUMIFS(FAOstat!CF:CF,FAOstat!$B:$B,'Country-wise data'!$B4)</f>
        <v>5171.3042539999997</v>
      </c>
      <c r="U4">
        <f>SUMIFS(FAOstat!CG:CG,FAOstat!$B:$B,'Country-wise data'!$B4)</f>
        <v>5416.5635670000001</v>
      </c>
      <c r="V4">
        <f>SUMIFS(FAOstat!CH:CH,FAOstat!$B:$B,'Country-wise data'!$B4)</f>
        <v>5331.9488959999999</v>
      </c>
      <c r="W4">
        <f>SUMIFS(FAOstat!CI:CI,FAOstat!$B:$B,'Country-wise data'!$B4)</f>
        <v>5136.2592249999998</v>
      </c>
      <c r="X4">
        <f>SUMIFS(FAOstat!CJ:CJ,FAOstat!$B:$B,'Country-wise data'!$B4)</f>
        <v>4482.9486770000003</v>
      </c>
      <c r="Y4">
        <f>SUMIFS(FAOstat!CK:CK,FAOstat!$B:$B,'Country-wise data'!$B4)</f>
        <v>4663.7432589999999</v>
      </c>
      <c r="Z4">
        <f>SUMIFS(FAOstat!CL:CL,FAOstat!$B:$B,'Country-wise data'!$B4)</f>
        <v>5090.1772570000003</v>
      </c>
      <c r="AA4">
        <f>SUMIFS(FAOstat!CM:CM,FAOstat!$B:$B,'Country-wise data'!$B4)</f>
        <v>4195.8363319999999</v>
      </c>
      <c r="AB4">
        <f>SUMIFS(FAOstat!CN:CN,FAOstat!$B:$B,'Country-wise data'!$B4)</f>
        <v>4279.7530586399998</v>
      </c>
      <c r="AC4" s="53">
        <f>IFERROR(INDEX('ASTI data (new)'!$AF$6:$AL$130,MATCH('Country-wise data'!$B4,'ASTI data (new)'!$C$6:$C$130,),MATCH('Country-wise data'!AC$3,'ASTI data (new)'!$AF$5:$AL$5,)),(INDEX(Assumptions!$G$154:$P$345,MATCH('Country-wise data'!$B4,Assumptions!$B$154:$B$344,),MATCH('Country-wise data'!AC$3,Assumptions!$G$153:$P$153,))*S4))</f>
        <v>15.619193995999998</v>
      </c>
      <c r="AD4" s="53">
        <f>IFERROR(INDEX('ASTI data (new)'!$AF$6:$AL$130,MATCH('Country-wise data'!$B4,'ASTI data (new)'!$C$6:$C$130,),MATCH('Country-wise data'!AD$3,'ASTI data (new)'!$AF$5:$AL$5,)),(INDEX(Assumptions!$G$154:$P$345,MATCH('Country-wise data'!$B4,Assumptions!$B$154:$B$344,),MATCH('Country-wise data'!AD$3,Assumptions!$G$153:$P$153,))*T4))</f>
        <v>18.099564888999996</v>
      </c>
      <c r="AE4" s="53">
        <f>IFERROR(INDEX('ASTI data (new)'!$AF$6:$AL$130,MATCH('Country-wise data'!$B4,'ASTI data (new)'!$C$6:$C$130,),MATCH('Country-wise data'!AE$3,'ASTI data (new)'!$AF$5:$AL$5,)),(INDEX(Assumptions!$G$154:$P$345,MATCH('Country-wise data'!$B4,Assumptions!$B$154:$B$344,),MATCH('Country-wise data'!AE$3,Assumptions!$G$153:$P$153,))*U4))</f>
        <v>18.957972484499997</v>
      </c>
      <c r="AF4" s="53">
        <f>IFERROR(INDEX('ASTI data (new)'!$AF$6:$AL$130,MATCH('Country-wise data'!$B4,'ASTI data (new)'!$C$6:$C$130,),MATCH('Country-wise data'!AF$3,'ASTI data (new)'!$AF$5:$AL$5,)),(INDEX(Assumptions!$G$154:$P$345,MATCH('Country-wise data'!$B4,Assumptions!$B$154:$B$344,),MATCH('Country-wise data'!AF$3,Assumptions!$G$153:$P$153,))*V4))</f>
        <v>18.661821135999997</v>
      </c>
      <c r="AG4" s="53">
        <f>IFERROR(INDEX('ASTI data (new)'!$AF$6:$AL$130,MATCH('Country-wise data'!$B4,'ASTI data (new)'!$C$6:$C$130,),MATCH('Country-wise data'!AG$3,'ASTI data (new)'!$AF$5:$AL$5,)),(INDEX(Assumptions!$G$154:$P$345,MATCH('Country-wise data'!$B4,Assumptions!$B$154:$B$344,),MATCH('Country-wise data'!AG$3,Assumptions!$G$153:$P$153,))*W4))</f>
        <v>17.976907287499998</v>
      </c>
      <c r="AH4" s="53">
        <f>IFERROR(INDEX('ASTI data (new)'!$AF$6:$AL$130,MATCH('Country-wise data'!$B4,'ASTI data (new)'!$C$6:$C$130,),MATCH('Country-wise data'!AH$3,'ASTI data (new)'!$AF$5:$AL$5,)),(INDEX(Assumptions!$G$154:$P$345,MATCH('Country-wise data'!$B4,Assumptions!$B$154:$B$344,),MATCH('Country-wise data'!AH$3,Assumptions!$G$153:$P$153,))*X4))</f>
        <v>15.6903203695</v>
      </c>
      <c r="AI4" s="53">
        <f>IFERROR(INDEX('ASTI data (new)'!$AF$6:$AL$130,MATCH('Country-wise data'!$B4,'ASTI data (new)'!$C$6:$C$130,),MATCH('Country-wise data'!AI$3,'ASTI data (new)'!$AF$5:$AL$5,)),(INDEX(Assumptions!$G$154:$P$345,MATCH('Country-wise data'!$B4,Assumptions!$B$154:$B$344,),MATCH('Country-wise data'!AI$3,Assumptions!$G$153:$P$153,))*Y4))</f>
        <v>16.323101406499998</v>
      </c>
      <c r="AJ4" s="53">
        <f>IFERROR((1+($AI4/$AF4)^(1/3)-1)*AI4,0)</f>
        <v>15.610574898917664</v>
      </c>
      <c r="AK4" s="53">
        <f t="shared" ref="AK4:AL4" si="10">IFERROR((1+($AI4/$AF4)^(1/3)-1)*AJ4,0)</f>
        <v>14.92915118310046</v>
      </c>
      <c r="AL4" s="53">
        <f t="shared" si="10"/>
        <v>14.277472578112604</v>
      </c>
      <c r="AM4" s="55" cm="1">
        <f t="array" ref="AM4">INDEX('non-R&amp;D ex_typologies'!$J$8:$J$10,MATCH('Country-wise data'!FL4,'non-R&amp;D ex_typologies'!$F$8:$F$10,),)*'Country-wise data'!AC4</f>
        <v>45.631860486071744</v>
      </c>
      <c r="AN4" s="55" cm="1">
        <f t="array" ref="AN4">INDEX('non-R&amp;D ex_typologies'!$J$8:$J$10,MATCH('Country-wise data'!FM4,'non-R&amp;D ex_typologies'!$F$8:$F$10,),)*'Country-wise data'!AD4</f>
        <v>52.878325225038104</v>
      </c>
      <c r="AO4" s="55" cm="1">
        <f t="array" ref="AO4">INDEX('non-R&amp;D ex_typologies'!$J$8:$J$10,MATCH('Country-wise data'!FN4,'non-R&amp;D ex_typologies'!$F$8:$F$10,),)*'Country-wise data'!AE4</f>
        <v>55.38618418677914</v>
      </c>
      <c r="AP4" s="55" cm="1">
        <f t="array" ref="AP4">INDEX('non-R&amp;D ex_typologies'!$J$8:$J$10,MATCH('Country-wise data'!FO4,'non-R&amp;D ex_typologies'!$F$8:$F$10,),)*'Country-wise data'!AF4</f>
        <v>54.520970717955144</v>
      </c>
      <c r="AQ4" s="55" cm="1">
        <f t="array" ref="AQ4">INDEX('non-R&amp;D ex_typologies'!$J$8:$J$10,MATCH('Country-wise data'!FP4,'non-R&amp;D ex_typologies'!$F$8:$F$10,),)*'Country-wise data'!AG4</f>
        <v>52.519978017068375</v>
      </c>
      <c r="AR4" s="55" cm="1">
        <f t="array" ref="AR4">INDEX('non-R&amp;D ex_typologies'!$J$8:$J$10,MATCH('Country-wise data'!FQ4,'non-R&amp;D ex_typologies'!$F$8:$F$10,),)*'Country-wise data'!AH4</f>
        <v>45.839657940489907</v>
      </c>
      <c r="AS4" s="55" cm="1">
        <f t="array" ref="AS4">INDEX('non-R&amp;D ex_typologies'!$J$8:$J$10,MATCH('Country-wise data'!FR4,'non-R&amp;D ex_typologies'!$F$8:$F$10,),)*'Country-wise data'!AI4</f>
        <v>47.688343346792593</v>
      </c>
      <c r="AT4" s="55" cm="1">
        <f t="array" ref="AT4">INDEX('non-R&amp;D ex_typologies'!$J$8:$J$10,MATCH('Country-wise data'!FS4,'non-R&amp;D ex_typologies'!$F$8:$F$10,),)*'Country-wise data'!AJ4</f>
        <v>45.606679581367075</v>
      </c>
      <c r="AU4" s="55" cm="1">
        <f t="array" ref="AU4">INDEX('non-R&amp;D ex_typologies'!$J$8:$J$10,MATCH('Country-wise data'!FT4,'non-R&amp;D ex_typologies'!$F$8:$F$10,),)*'Country-wise data'!AK4</f>
        <v>43.615883389192597</v>
      </c>
      <c r="AV4" s="55" cm="1">
        <f t="array" ref="AV4">INDEX('non-R&amp;D ex_typologies'!$J$8:$J$10,MATCH('Country-wise data'!FU4,'non-R&amp;D ex_typologies'!$F$8:$F$10,),)*'Country-wise data'!AL4</f>
        <v>41.711988271929869</v>
      </c>
      <c r="AW4">
        <f t="shared" ref="AW4:AW35" si="11">SUM(AC4:AV4)</f>
        <v>651.54595139181527</v>
      </c>
      <c r="AX4" s="53">
        <f>INDEX('GDP deflators'!$AB$3:$AK$155,MATCH('Country-wise data'!$B4,'GDP deflators'!$B$3:$B$155,),MATCH('Country-wise data'!AX$3,'GDP deflators'!$D$2:$M$2,))</f>
        <v>67.146552330952446</v>
      </c>
      <c r="AY4" s="53">
        <f>INDEX('GDP deflators'!$AB$3:$AK$155,MATCH('Country-wise data'!$B4,'GDP deflators'!$B$3:$B$155,),MATCH('Country-wise data'!AY$3,'GDP deflators'!$D$2:$M$2,))</f>
        <v>78.288412570757444</v>
      </c>
      <c r="AZ4" s="53">
        <f>INDEX('GDP deflators'!$AB$3:$AK$155,MATCH('Country-wise data'!$B4,'GDP deflators'!$B$3:$B$155,),MATCH('Country-wise data'!AZ$3,'GDP deflators'!$D$2:$M$2,))</f>
        <v>84.004841806545627</v>
      </c>
      <c r="BA4" s="53">
        <f>INDEX('GDP deflators'!$AB$3:$AK$155,MATCH('Country-wise data'!$B4,'GDP deflators'!$B$3:$B$155,),MATCH('Country-wise data'!BA$3,'GDP deflators'!$D$2:$M$2,))</f>
        <v>88.056215116414833</v>
      </c>
      <c r="BB4" s="53">
        <f>INDEX('GDP deflators'!$AB$3:$AK$155,MATCH('Country-wise data'!$B4,'GDP deflators'!$B$3:$B$155,),MATCH('Country-wise data'!BB$3,'GDP deflators'!$D$2:$M$2,))</f>
        <v>88.555445020003489</v>
      </c>
      <c r="BC4" s="53">
        <f>INDEX('GDP deflators'!$AB$3:$AK$155,MATCH('Country-wise data'!$B4,'GDP deflators'!$B$3:$B$155,),MATCH('Country-wise data'!BC$3,'GDP deflators'!$D$2:$M$2,))</f>
        <v>90.722895333544614</v>
      </c>
      <c r="BD4" s="53">
        <f>INDEX('GDP deflators'!$AB$3:$AK$155,MATCH('Country-wise data'!$B4,'GDP deflators'!$B$3:$B$155,),MATCH('Country-wise data'!BD$3,'GDP deflators'!$D$2:$M$2,))</f>
        <v>95.352224206074254</v>
      </c>
      <c r="BE4" s="53">
        <f>INDEX('GDP deflators'!$AB$3:$AK$155,MATCH('Country-wise data'!$B4,'GDP deflators'!$B$3:$B$155,),MATCH('Country-wise data'!BE$3,'GDP deflators'!$D$2:$M$2,))</f>
        <v>97.209421066874143</v>
      </c>
      <c r="BF4" s="53">
        <f>INDEX('GDP deflators'!$AB$3:$AK$155,MATCH('Country-wise data'!$B4,'GDP deflators'!$B$3:$B$155,),MATCH('Country-wise data'!BF$3,'GDP deflators'!$D$2:$M$2,))</f>
        <v>97.809938327247352</v>
      </c>
      <c r="BG4" s="53">
        <f>INDEX('GDP deflators'!$AB$3:$AK$155,MATCH('Country-wise data'!$B4,'GDP deflators'!$B$3:$B$155,),MATCH('Country-wise data'!BG$3,'GDP deflators'!$D$2:$M$2,))</f>
        <v>100</v>
      </c>
      <c r="BH4" cm="1">
        <f t="array" ref="BH4">H4/(INDEX($AX4:$BG4,,MATCH(BH$3,$AX$3:$BG$3,))/100)</f>
        <v>1017.8675989667233</v>
      </c>
      <c r="BI4" cm="1">
        <f t="array" ref="BI4">I4/(INDEX($AX4:$BG4,,MATCH(BI$3,$AX$3:$BG$3,))/100)</f>
        <v>342.79274695658012</v>
      </c>
      <c r="BJ4" cm="1">
        <f t="array" ref="BJ4">J4/(INDEX($AX4:$BG4,,MATCH(BJ$3,$AX$3:$BG$3,))/100)</f>
        <v>333.56886814370012</v>
      </c>
      <c r="BK4" cm="1">
        <f t="array" ref="BK4">K4/(INDEX($AX4:$BG4,,MATCH(BK$3,$AX$3:$BG$3,))/100)</f>
        <v>379.09533081642991</v>
      </c>
      <c r="BL4" cm="1">
        <f t="array" ref="BL4">L4/(INDEX($AX4:$BG4,,MATCH(BL$3,$AX$3:$BG$3,))/100)</f>
        <v>310.35358688324413</v>
      </c>
      <c r="BM4" cm="1">
        <f t="array" ref="BM4">M4/(INDEX($AX4:$BG4,,MATCH(BM$3,$AX$3:$BG$3,))/100)</f>
        <v>279.44103753296179</v>
      </c>
      <c r="BN4" cm="1">
        <f t="array" ref="BN4">N4/(INDEX($AX4:$BG4,,MATCH(BN$3,$AX$3:$BG$3,))/100)</f>
        <v>388.69989985654621</v>
      </c>
      <c r="BO4" cm="1">
        <f t="array" ref="BO4">O4/(INDEX($AX4:$BG4,,MATCH(BO$3,$AX$3:$BG$3,))/100)</f>
        <v>365.92955301656178</v>
      </c>
      <c r="BP4" cm="1">
        <f t="array" ref="BP4">P4/(INDEX($AX4:$BG4,,MATCH(BP$3,$AX$3:$BG$3,))/100)</f>
        <v>370.95653693805082</v>
      </c>
      <c r="BQ4" cm="1">
        <f t="array" ref="BQ4">Q4/(INDEX($AX4:$BG4,,MATCH(BQ$3,$AX$3:$BG$3,))/100)</f>
        <v>370.08900720000008</v>
      </c>
      <c r="BS4" cm="1">
        <f t="array" ref="BS4">S4/(INDEX($AX4:$BG4,,MATCH(BS$3,$AX$3:$BG$3,))/100)</f>
        <v>6646.0997639976658</v>
      </c>
      <c r="BT4" cm="1">
        <f t="array" ref="BT4">T4/(INDEX($AX4:$BG4,,MATCH(BT$3,$AX$3:$BG$3,))/100)</f>
        <v>6605.4529453208033</v>
      </c>
      <c r="BU4" cm="1">
        <f t="array" ref="BU4">U4/(INDEX($AX4:$BG4,,MATCH(BU$3,$AX$3:$BG$3,))/100)</f>
        <v>6447.9182991306379</v>
      </c>
      <c r="BV4" cm="1">
        <f t="array" ref="BV4">V4/(INDEX($AX4:$BG4,,MATCH(BV$3,$AX$3:$BG$3,))/100)</f>
        <v>6055.164747827158</v>
      </c>
      <c r="BW4" cm="1">
        <f t="array" ref="BW4">W4/(INDEX($AX4:$BG4,,MATCH(BW$3,$AX$3:$BG$3,))/100)</f>
        <v>5800.049024472507</v>
      </c>
      <c r="BX4" cm="1">
        <f t="array" ref="BX4">X4/(INDEX($AX4:$BG4,,MATCH(BX$3,$AX$3:$BG$3,))/100)</f>
        <v>4941.3642063762909</v>
      </c>
      <c r="BY4" cm="1">
        <f t="array" ref="BY4">Y4/(INDEX($AX4:$BG4,,MATCH(BY$3,$AX$3:$BG$3,))/100)</f>
        <v>4891.06918882224</v>
      </c>
      <c r="BZ4" cm="1">
        <f t="array" ref="BZ4">Z4/(INDEX($AX4:$BG4,,MATCH(BZ$3,$AX$3:$BG$3,))/100)</f>
        <v>5236.3003514836992</v>
      </c>
      <c r="CA4" cm="1">
        <f t="array" ref="CA4">AA4/(INDEX($AX4:$BG4,,MATCH(CA$3,$AX$3:$BG$3,))/100)</f>
        <v>4289.7852751545461</v>
      </c>
      <c r="CB4" cm="1">
        <f t="array" ref="CB4">AB4/(INDEX($AX4:$BG4,,MATCH(CB$3,$AX$3:$BG$3,))/100)</f>
        <v>4279.7530586399998</v>
      </c>
      <c r="CC4" cm="1">
        <f t="array" ref="CC4">AC4/(INDEX($AX4:$BG4,,MATCH(CC$3,$AX$3:$BG$3,))/100)</f>
        <v>23.261349173991828</v>
      </c>
      <c r="CD4" cm="1">
        <f t="array" ref="CD4">AD4/(INDEX($AX4:$BG4,,MATCH(CD$3,$AX$3:$BG$3,))/100)</f>
        <v>23.119085308622807</v>
      </c>
      <c r="CE4" cm="1">
        <f t="array" ref="CE4">AE4/(INDEX($AX4:$BG4,,MATCH(CE$3,$AX$3:$BG$3,))/100)</f>
        <v>22.567714046957231</v>
      </c>
      <c r="CF4" cm="1">
        <f t="array" ref="CF4">AF4/(INDEX($AX4:$BG4,,MATCH(CF$3,$AX$3:$BG$3,))/100)</f>
        <v>21.193076617395047</v>
      </c>
      <c r="CG4" cm="1">
        <f t="array" ref="CG4">AG4/(INDEX($AX4:$BG4,,MATCH(CG$3,$AX$3:$BG$3,))/100)</f>
        <v>20.300171585653775</v>
      </c>
      <c r="CH4" cm="1">
        <f t="array" ref="CH4">AH4/(INDEX($AX4:$BG4,,MATCH(CH$3,$AX$3:$BG$3,))/100)</f>
        <v>17.294774722317019</v>
      </c>
      <c r="CI4" cm="1">
        <f t="array" ref="CI4">AI4/(INDEX($AX4:$BG4,,MATCH(CI$3,$AX$3:$BG$3,))/100)</f>
        <v>17.11874216087784</v>
      </c>
      <c r="CJ4" cm="1">
        <f t="array" ref="CJ4">AJ4/(INDEX($AX4:$BG4,,MATCH(CJ$3,$AX$3:$BG$3,))/100)</f>
        <v>16.058705758754126</v>
      </c>
      <c r="CK4" cm="1">
        <f t="array" ref="CK4">AK4/(INDEX($AX4:$BG4,,MATCH(CK$3,$AX$3:$BG$3,))/100)</f>
        <v>15.263429707062375</v>
      </c>
      <c r="CL4" cm="1">
        <f t="array" ref="CL4">AL4/(INDEX($AX4:$BG4,,MATCH(CL$3,$AX$3:$BG$3,))/100)</f>
        <v>14.277472578112604</v>
      </c>
      <c r="CM4" cm="1">
        <f t="array" ref="CM4">AM4/(INDEX($AX4:$BG4,,MATCH(CM$3,$AX$3:$BG$3,))/100)</f>
        <v>67.958605322222766</v>
      </c>
      <c r="CN4" cm="1">
        <f t="array" ref="CN4">AN4/(INDEX($AX4:$BG4,,MATCH(CN$3,$AX$3:$BG$3,))/100)</f>
        <v>67.542977930797122</v>
      </c>
      <c r="CO4" cm="1">
        <f t="array" ref="CO4">AO4/(INDEX($AX4:$BG4,,MATCH(CO$3,$AX$3:$BG$3,))/100)</f>
        <v>65.932133190998371</v>
      </c>
      <c r="CP4" cm="1">
        <f t="array" ref="CP4">AP4/(INDEX($AX4:$BG4,,MATCH(CP$3,$AX$3:$BG$3,))/100)</f>
        <v>61.916096036918717</v>
      </c>
      <c r="CQ4" cm="1">
        <f t="array" ref="CQ4">AQ4/(INDEX($AX4:$BG4,,MATCH(CQ$3,$AX$3:$BG$3,))/100)</f>
        <v>59.307451964365171</v>
      </c>
      <c r="CR4" cm="1">
        <f t="array" ref="CR4">AR4/(INDEX($AX4:$BG4,,MATCH(CR$3,$AX$3:$BG$3,))/100)</f>
        <v>50.527110903988955</v>
      </c>
      <c r="CS4" cm="1">
        <f t="array" ref="CS4">AS4/(INDEX($AX4:$BG4,,MATCH(CS$3,$AX$3:$BG$3,))/100)</f>
        <v>50.012827434134131</v>
      </c>
      <c r="CT4" cm="1">
        <f t="array" ref="CT4">AT4/(INDEX($AX4:$BG4,,MATCH(CT$3,$AX$3:$BG$3,))/100)</f>
        <v>46.915904940934134</v>
      </c>
      <c r="CU4" cm="1">
        <f t="array" ref="CU4">AU4/(INDEX($AX4:$BG4,,MATCH(CU$3,$AX$3:$BG$3,))/100)</f>
        <v>44.592486341484921</v>
      </c>
      <c r="CV4" cm="1">
        <f t="array" ref="CV4">AV4/(INDEX($AX4:$BG4,,MATCH(CV$3,$AX$3:$BG$3,))/100)</f>
        <v>41.711988271929869</v>
      </c>
      <c r="CW4">
        <f t="shared" ref="CW4:CW35" si="12">SUM(CC4:CV4)</f>
        <v>746.87210399751882</v>
      </c>
      <c r="CX4">
        <f>IFERROR(1/INDEX('exch rates'!$BC$5:$BL$268,MATCH('Country-wise data'!$B4,'exch rates'!$A$5:$A$268,),MATCH(CX$3,'exch rates'!$BC$4:$BL$4,)),1)</f>
        <v>2.152738473795043E-2</v>
      </c>
      <c r="CY4">
        <f>IFERROR(1/INDEX('exch rates'!$BC$5:$BL$268,MATCH('Country-wise data'!$B4,'exch rates'!$A$5:$A$268,),MATCH(CY$3,'exch rates'!$BC$4:$BL$4,)),1)</f>
        <v>2.1391743522755687E-2</v>
      </c>
      <c r="CZ4">
        <f>IFERROR(1/INDEX('exch rates'!$BC$5:$BL$268,MATCH('Country-wise data'!$B4,'exch rates'!$A$5:$A$268,),MATCH(CZ$3,'exch rates'!$BC$4:$BL$4,)),1)</f>
        <v>1.9638108928662606E-2</v>
      </c>
      <c r="DA4">
        <f>IFERROR(1/INDEX('exch rates'!$BC$5:$BL$268,MATCH('Country-wise data'!$B4,'exch rates'!$A$5:$A$268,),MATCH(DA$3,'exch rates'!$BC$4:$BL$4,)),1)</f>
        <v>1.8057875490948491E-2</v>
      </c>
      <c r="DB4">
        <f>IFERROR(1/INDEX('exch rates'!$BC$5:$BL$268,MATCH('Country-wise data'!$B4,'exch rates'!$A$5:$A$268,),MATCH(DB$3,'exch rates'!$BC$4:$BL$4,)),1)</f>
        <v>1.7468011703567841E-2</v>
      </c>
      <c r="DC4">
        <f>IFERROR(1/INDEX('exch rates'!$BC$5:$BL$268,MATCH('Country-wise data'!$B4,'exch rates'!$A$5:$A$268,),MATCH(DC$3,'exch rates'!$BC$4:$BL$4,)),1)</f>
        <v>1.6354978517507418E-2</v>
      </c>
      <c r="DD4">
        <f>IFERROR(1/INDEX('exch rates'!$BC$5:$BL$268,MATCH('Country-wise data'!$B4,'exch rates'!$A$5:$A$268,),MATCH(DD$3,'exch rates'!$BC$4:$BL$4,)),1)</f>
        <v>1.4734900188591412E-2</v>
      </c>
      <c r="DE4">
        <f>IFERROR(1/INDEX('exch rates'!$BC$5:$BL$268,MATCH('Country-wise data'!$B4,'exch rates'!$A$5:$A$268,),MATCH(DE$3,'exch rates'!$BC$4:$BL$4,)),1)</f>
        <v>1.470006629716966E-2</v>
      </c>
      <c r="DF4">
        <f>IFERROR(1/INDEX('exch rates'!$BC$5:$BL$268,MATCH('Country-wise data'!$B4,'exch rates'!$A$5:$A$268,),MATCH(DF$3,'exch rates'!$BC$4:$BL$4,)),1)</f>
        <v>1.387284895116182E-2</v>
      </c>
      <c r="DG4">
        <f>IFERROR(1/INDEX('exch rates'!$BC$5:$BL$268,MATCH('Country-wise data'!$B4,'exch rates'!$A$5:$A$268,),MATCH(DG$3,'exch rates'!$BC$4:$BL$4,)),1)</f>
        <v>1.2863730141708843E-2</v>
      </c>
      <c r="DH4" cm="1">
        <f t="array" ref="DH4">(BH4/INDEX($CX4:$DG4,,MATCH(DH$3,$CX$3:$DG$3,)))*$DG4</f>
        <v>608.22874085650108</v>
      </c>
      <c r="DI4" cm="1">
        <f t="array" ref="DI4">(BI4/INDEX($CX4:$DG4,,MATCH(DI$3,$CX$3:$DG$3,)))*$DG4</f>
        <v>206.13529639104831</v>
      </c>
      <c r="DJ4" cm="1">
        <f t="array" ref="DJ4">(BJ4/INDEX($CX4:$DG4,,MATCH(DJ$3,$CX$3:$DG$3,)))*$DG4</f>
        <v>218.50066720085351</v>
      </c>
      <c r="DK4" cm="1">
        <f t="array" ref="DK4">(BK4/INDEX($CX4:$DG4,,MATCH(DK$3,$CX$3:$DG$3,)))*$DG4</f>
        <v>270.05281081092733</v>
      </c>
      <c r="DL4" cm="1">
        <f t="array" ref="DL4">(BL4/INDEX($CX4:$DG4,,MATCH(DL$3,$CX$3:$DG$3,)))*$DG4</f>
        <v>228.54946847568311</v>
      </c>
      <c r="DM4" cm="1">
        <f t="array" ref="DM4">(BM4/INDEX($CX4:$DG4,,MATCH(DM$3,$CX$3:$DG$3,)))*$DG4</f>
        <v>219.78959455649573</v>
      </c>
      <c r="DN4" cm="1">
        <f t="array" ref="DN4">(BN4/INDEX($CX4:$DG4,,MATCH(DN$3,$CX$3:$DG$3,)))*$DG4</f>
        <v>339.33929336930589</v>
      </c>
      <c r="DO4" cm="1">
        <f t="array" ref="DO4">(BO4/INDEX($CX4:$DG4,,MATCH(DO$3,$CX$3:$DG$3,)))*$DG4</f>
        <v>320.21753682753894</v>
      </c>
      <c r="DP4" cm="1">
        <f t="array" ref="DP4">(BP4/INDEX($CX4:$DG4,,MATCH(DP$3,$CX$3:$DG$3,)))*$DG4</f>
        <v>343.97295049293388</v>
      </c>
      <c r="DQ4" cm="1">
        <f t="array" ref="DQ4">(BQ4/INDEX($CX4:$DG4,,MATCH(DQ$3,$CX$3:$DG$3,)))*$DG4</f>
        <v>370.08900720000008</v>
      </c>
      <c r="DS4" cm="1">
        <f t="array" ref="DS4">(BS4/INDEX($CX4:$DG4,,MATCH(DS$3,$CX$3:$DG$3,)))*$DG4</f>
        <v>3971.3896926933653</v>
      </c>
      <c r="DT4" cm="1">
        <f t="array" ref="DT4">(BT4/INDEX($CX4:$DG4,,MATCH(DT$3,$CX$3:$DG$3,)))*$DG4</f>
        <v>3972.1289693836388</v>
      </c>
      <c r="DU4" cm="1">
        <f t="array" ref="DU4">(BU4/INDEX($CX4:$DG4,,MATCH(DU$3,$CX$3:$DG$3,)))*$DG4</f>
        <v>4223.6389092812451</v>
      </c>
      <c r="DV4" cm="1">
        <f t="array" ref="DV4">(BV4/INDEX($CX4:$DG4,,MATCH(DV$3,$CX$3:$DG$3,)))*$DG4</f>
        <v>4313.4645223730995</v>
      </c>
      <c r="DW4" cm="1">
        <f t="array" ref="DW4">(BW4/INDEX($CX4:$DG4,,MATCH(DW$3,$CX$3:$DG$3,)))*$DG4</f>
        <v>4271.2511718924952</v>
      </c>
      <c r="DX4" cm="1">
        <f t="array" ref="DX4">(BX4/INDEX($CX4:$DG4,,MATCH(DX$3,$CX$3:$DG$3,)))*$DG4</f>
        <v>3886.5459599766828</v>
      </c>
      <c r="DY4" cm="1">
        <f t="array" ref="DY4">(BY4/INDEX($CX4:$DG4,,MATCH(DY$3,$CX$3:$DG$3,)))*$DG4</f>
        <v>4269.9572677221295</v>
      </c>
      <c r="DZ4" cm="1">
        <f t="array" ref="DZ4">(BZ4/INDEX($CX4:$DG4,,MATCH(DZ$3,$CX$3:$DG$3,)))*$DG4</f>
        <v>4582.1803317574559</v>
      </c>
      <c r="EA4" cm="1">
        <f t="array" ref="EA4">(CA4/INDEX($CX4:$DG4,,MATCH(EA$3,$CX$3:$DG$3,)))*$DG4</f>
        <v>3977.7438895017217</v>
      </c>
      <c r="EB4" cm="1">
        <f t="array" ref="EB4">(CB4/INDEX($CX4:$DG4,,MATCH(EB$3,$CX$3:$DG$3,)))*$DG4</f>
        <v>4279.7530586399998</v>
      </c>
      <c r="EC4" s="53" cm="1">
        <f t="array" ref="EC4">(CC4/INDEX($CX4:$DG4,,MATCH(EC$3,$CX$3:$DG$3,)))*$DG4</f>
        <v>13.899863924426779</v>
      </c>
      <c r="ED4" cm="1">
        <f t="array" ref="ED4">(CD4/INDEX($CX4:$DG4,,MATCH(ED$3,$CX$3:$DG$3,)))*$DG4</f>
        <v>13.902451392842734</v>
      </c>
      <c r="EE4" cm="1">
        <f t="array" ref="EE4">(CE4/INDEX($CX4:$DG4,,MATCH(EE$3,$CX$3:$DG$3,)))*$DG4</f>
        <v>14.782736182484356</v>
      </c>
      <c r="EF4" cm="1">
        <f t="array" ref="EF4">(CF4/INDEX($CX4:$DG4,,MATCH(EF$3,$CX$3:$DG$3,)))*$DG4</f>
        <v>15.097125828305844</v>
      </c>
      <c r="EG4" cm="1">
        <f t="array" ref="EG4">(CG4/INDEX($CX4:$DG4,,MATCH(EG$3,$CX$3:$DG$3,)))*$DG4</f>
        <v>14.949379101623734</v>
      </c>
      <c r="EH4" cm="1">
        <f t="array" ref="EH4">(CH4/INDEX($CX4:$DG4,,MATCH(EH$3,$CX$3:$DG$3,)))*$DG4</f>
        <v>13.60291085991839</v>
      </c>
      <c r="EI4" cm="1">
        <f t="array" ref="EI4">(CI4/INDEX($CX4:$DG4,,MATCH(EI$3,$CX$3:$DG$3,)))*$DG4</f>
        <v>14.944850437027453</v>
      </c>
      <c r="EJ4" cm="1">
        <f t="array" ref="EJ4">(CJ4/INDEX($CX4:$DG4,,MATCH(EJ$3,$CX$3:$DG$3,)))*$DG4</f>
        <v>14.052648003736731</v>
      </c>
      <c r="EK4" cm="1">
        <f t="array" ref="EK4">(CK4/INDEX($CX4:$DG4,,MATCH(EK$3,$CX$3:$DG$3,)))*$DG4</f>
        <v>14.153159273903075</v>
      </c>
      <c r="EL4" cm="1">
        <f t="array" ref="EL4">(CL4/INDEX($CX4:$DG4,,MATCH(EL$3,$CX$3:$DG$3,)))*$DG4</f>
        <v>14.277472578112604</v>
      </c>
      <c r="EM4" cm="1">
        <f t="array" ref="EM4">(CM4/INDEX($CX4:$DG4,,MATCH(EM$3,$CX$3:$DG$3,)))*$DG4</f>
        <v>40.60879527696882</v>
      </c>
      <c r="EN4" cm="1">
        <f t="array" ref="EN4">(CN4/INDEX($CX4:$DG4,,MATCH(EN$3,$CX$3:$DG$3,)))*$DG4</f>
        <v>40.616354629762505</v>
      </c>
      <c r="EO4" cm="1">
        <f t="array" ref="EO4">(CO4/INDEX($CX4:$DG4,,MATCH(EO$3,$CX$3:$DG$3,)))*$DG4</f>
        <v>43.188128353760348</v>
      </c>
      <c r="EP4" cm="1">
        <f t="array" ref="EP4">(CP4/INDEX($CX4:$DG4,,MATCH(EP$3,$CX$3:$DG$3,)))*$DG4</f>
        <v>44.106625458032546</v>
      </c>
      <c r="EQ4" cm="1">
        <f t="array" ref="EQ4">(CQ4/INDEX($CX4:$DG4,,MATCH(EQ$3,$CX$3:$DG$3,)))*$DG4</f>
        <v>43.67497975205319</v>
      </c>
      <c r="ER4" cm="1">
        <f t="array" ref="ER4">(CR4/INDEX($CX4:$DG4,,MATCH(ER$3,$CX$3:$DG$3,)))*$DG4</f>
        <v>39.741239575053051</v>
      </c>
      <c r="ES4" cm="1">
        <f t="array" ref="ES4">(CS4/INDEX($CX4:$DG4,,MATCH(ES$3,$CX$3:$DG$3,)))*$DG4</f>
        <v>43.661749146741627</v>
      </c>
      <c r="ET4" cm="1">
        <f t="array" ref="ET4">(CT4/INDEX($CX4:$DG4,,MATCH(ET$3,$CX$3:$DG$3,)))*$DG4</f>
        <v>41.055157732890038</v>
      </c>
      <c r="EU4" cm="1">
        <f t="array" ref="EU4">(CU4/INDEX($CX4:$DG4,,MATCH(EU$3,$CX$3:$DG$3,)))*$DG4</f>
        <v>41.348803887658534</v>
      </c>
      <c r="EV4" cm="1">
        <f t="array" ref="EV4">(CV4/INDEX($CX4:$DG4,,MATCH(EV$3,$CX$3:$DG$3,)))*$DG4</f>
        <v>41.711988271929869</v>
      </c>
      <c r="EW4">
        <f t="shared" ref="EW4:EW67" si="13">SUM(EC4:EV4)</f>
        <v>563.3764196672322</v>
      </c>
      <c r="EY4" s="96">
        <f>IFERROR(AC4/S4,0)</f>
        <v>3.4999999999999996E-3</v>
      </c>
      <c r="EZ4" s="96">
        <f t="shared" ref="EZ4:EZ67" si="14">IFERROR(AD4/T4,0)</f>
        <v>3.4999999999999996E-3</v>
      </c>
      <c r="FA4" s="96">
        <f t="shared" ref="FA4:FA67" si="15">IFERROR(AE4/U4,0)</f>
        <v>3.4999999999999992E-3</v>
      </c>
      <c r="FB4" s="96">
        <f t="shared" ref="FB4:FB67" si="16">IFERROR(AF4/V4,0)</f>
        <v>3.4999999999999996E-3</v>
      </c>
      <c r="FC4" s="96">
        <f t="shared" ref="FC4:FC67" si="17">IFERROR(AG4/W4,0)</f>
        <v>3.4999999999999996E-3</v>
      </c>
      <c r="FD4" s="96">
        <f t="shared" ref="FD4:FD67" si="18">IFERROR(AH4/X4,0)</f>
        <v>3.4999999999999996E-3</v>
      </c>
      <c r="FE4" s="96">
        <f t="shared" ref="FE4:FE67" si="19">IFERROR(AI4/Y4,0)</f>
        <v>3.4999999999999996E-3</v>
      </c>
      <c r="FF4" s="96">
        <f t="shared" ref="FF4:FF67" si="20">IFERROR(AJ4/Z4,0)</f>
        <v>3.0668037890920273E-3</v>
      </c>
      <c r="FG4" s="96">
        <f t="shared" ref="FG4:FG67" si="21">IFERROR(AK4/AA4,0)</f>
        <v>3.5580871134657166E-3</v>
      </c>
      <c r="FH4" s="96">
        <f t="shared" ref="FH4:FH67" si="22">IFERROR(AL4/AB4,0)</f>
        <v>3.3360505577042883E-3</v>
      </c>
      <c r="FJ4" s="96">
        <f>AVERAGE(BS4:CB4)</f>
        <v>5519.2956861225548</v>
      </c>
      <c r="FK4" s="96" t="str">
        <f>IF(AND('Country-wise data'!FJ4&gt;'non-R&amp;D ex_typologies'!$C$17,'Country-wise data'!FJ4&lt;'non-R&amp;D ex_typologies'!$D$17),"Small",IF(AND('Country-wise data'!FJ4&gt;'non-R&amp;D ex_typologies'!$E$17,'Country-wise data'!$FJ$4&lt;'non-R&amp;D ex_typologies'!$F$17),"Medium","Large"))</f>
        <v>Medium</v>
      </c>
      <c r="FL4" t="str">
        <f>IF($FK4='non-R&amp;D ex_typologies'!$C$16,IF(AND('Country-wise data'!EY4&gt;'non-R&amp;D ex_typologies'!$C$21,'Country-wise data'!EY4&lt;'non-R&amp;D ex_typologies'!$D$21),'non-R&amp;D ex_typologies'!$B$21,IF(AND('Country-wise data'!EY4&gt;'non-R&amp;D ex_typologies'!$C$19,'Country-wise data'!EY4&lt;'non-R&amp;D ex_typologies'!$D$19),'non-R&amp;D ex_typologies'!$B$19,'non-R&amp;D ex_typologies'!$B$20)),IF($FK4='non-R&amp;D ex_typologies'!$E$16,IF(AND('Country-wise data'!EY4&gt;'non-R&amp;D ex_typologies'!$E$21,'Country-wise data'!EY4&lt;'non-R&amp;D ex_typologies'!$F$21),'non-R&amp;D ex_typologies'!$B$21,IF(AND('Country-wise data'!EY4&gt;'non-R&amp;D ex_typologies'!$E$19,'Country-wise data'!EY4&lt;'non-R&amp;D ex_typologies'!$F$19),'non-R&amp;D ex_typologies'!$B$19,'non-R&amp;D ex_typologies'!$B$20)),IF(AND('Country-wise data'!EY4&gt;'non-R&amp;D ex_typologies'!$G$21,'Country-wise data'!EY4&lt;'non-R&amp;D ex_typologies'!$H$21),'non-R&amp;D ex_typologies'!$B$21,IF(AND('Country-wise data'!EY4&gt;'non-R&amp;D ex_typologies'!$G$19,'Country-wise data'!EY4&lt;'non-R&amp;D ex_typologies'!$H$19),'non-R&amp;D ex_typologies'!$B$19,'non-R&amp;D ex_typologies'!$B$20))))</f>
        <v>Program heavy</v>
      </c>
      <c r="FM4" t="str">
        <f>IF($FK4='non-R&amp;D ex_typologies'!$C$16,IF(AND('Country-wise data'!EZ4&gt;'non-R&amp;D ex_typologies'!$C$21,'Country-wise data'!EZ4&lt;'non-R&amp;D ex_typologies'!$D$21),'non-R&amp;D ex_typologies'!$B$21,IF(AND('Country-wise data'!EZ4&gt;'non-R&amp;D ex_typologies'!$C$19,'Country-wise data'!EZ4&lt;'non-R&amp;D ex_typologies'!$D$19),'non-R&amp;D ex_typologies'!$B$19,'non-R&amp;D ex_typologies'!$B$20)),IF($FK4='non-R&amp;D ex_typologies'!$E$16,IF(AND('Country-wise data'!EZ4&gt;'non-R&amp;D ex_typologies'!$E$21,'Country-wise data'!EZ4&lt;'non-R&amp;D ex_typologies'!$F$21),'non-R&amp;D ex_typologies'!$B$21,IF(AND('Country-wise data'!EZ4&gt;'non-R&amp;D ex_typologies'!$E$19,'Country-wise data'!EZ4&lt;'non-R&amp;D ex_typologies'!$F$19),'non-R&amp;D ex_typologies'!$B$19,'non-R&amp;D ex_typologies'!$B$20)),IF(AND('Country-wise data'!EZ4&gt;'non-R&amp;D ex_typologies'!$G$21,'Country-wise data'!EZ4&lt;'non-R&amp;D ex_typologies'!$H$21),'non-R&amp;D ex_typologies'!$B$21,IF(AND('Country-wise data'!EZ4&gt;'non-R&amp;D ex_typologies'!$G$19,'Country-wise data'!EZ4&lt;'non-R&amp;D ex_typologies'!$H$19),'non-R&amp;D ex_typologies'!$B$19,'non-R&amp;D ex_typologies'!$B$20))))</f>
        <v>Program heavy</v>
      </c>
      <c r="FN4" t="str">
        <f>IF($FK4='non-R&amp;D ex_typologies'!$C$16,IF(AND('Country-wise data'!FA4&gt;'non-R&amp;D ex_typologies'!$C$21,'Country-wise data'!FA4&lt;'non-R&amp;D ex_typologies'!$D$21),'non-R&amp;D ex_typologies'!$B$21,IF(AND('Country-wise data'!FA4&gt;'non-R&amp;D ex_typologies'!$C$19,'Country-wise data'!FA4&lt;'non-R&amp;D ex_typologies'!$D$19),'non-R&amp;D ex_typologies'!$B$19,'non-R&amp;D ex_typologies'!$B$20)),IF($FK4='non-R&amp;D ex_typologies'!$E$16,IF(AND('Country-wise data'!FA4&gt;'non-R&amp;D ex_typologies'!$E$21,'Country-wise data'!FA4&lt;'non-R&amp;D ex_typologies'!$F$21),'non-R&amp;D ex_typologies'!$B$21,IF(AND('Country-wise data'!FA4&gt;'non-R&amp;D ex_typologies'!$E$19,'Country-wise data'!FA4&lt;'non-R&amp;D ex_typologies'!$F$19),'non-R&amp;D ex_typologies'!$B$19,'non-R&amp;D ex_typologies'!$B$20)),IF(AND('Country-wise data'!FA4&gt;'non-R&amp;D ex_typologies'!$G$21,'Country-wise data'!FA4&lt;'non-R&amp;D ex_typologies'!$H$21),'non-R&amp;D ex_typologies'!$B$21,IF(AND('Country-wise data'!FA4&gt;'non-R&amp;D ex_typologies'!$G$19,'Country-wise data'!FA4&lt;'non-R&amp;D ex_typologies'!$H$19),'non-R&amp;D ex_typologies'!$B$19,'non-R&amp;D ex_typologies'!$B$20))))</f>
        <v>Program heavy</v>
      </c>
      <c r="FO4" t="str">
        <f>IF($FK4='non-R&amp;D ex_typologies'!$C$16,IF(AND('Country-wise data'!FB4&gt;'non-R&amp;D ex_typologies'!$C$21,'Country-wise data'!FB4&lt;'non-R&amp;D ex_typologies'!$D$21),'non-R&amp;D ex_typologies'!$B$21,IF(AND('Country-wise data'!FB4&gt;'non-R&amp;D ex_typologies'!$C$19,'Country-wise data'!FB4&lt;'non-R&amp;D ex_typologies'!$D$19),'non-R&amp;D ex_typologies'!$B$19,'non-R&amp;D ex_typologies'!$B$20)),IF($FK4='non-R&amp;D ex_typologies'!$E$16,IF(AND('Country-wise data'!FB4&gt;'non-R&amp;D ex_typologies'!$E$21,'Country-wise data'!FB4&lt;'non-R&amp;D ex_typologies'!$F$21),'non-R&amp;D ex_typologies'!$B$21,IF(AND('Country-wise data'!FB4&gt;'non-R&amp;D ex_typologies'!$E$19,'Country-wise data'!FB4&lt;'non-R&amp;D ex_typologies'!$F$19),'non-R&amp;D ex_typologies'!$B$19,'non-R&amp;D ex_typologies'!$B$20)),IF(AND('Country-wise data'!FB4&gt;'non-R&amp;D ex_typologies'!$G$21,'Country-wise data'!FB4&lt;'non-R&amp;D ex_typologies'!$H$21),'non-R&amp;D ex_typologies'!$B$21,IF(AND('Country-wise data'!FB4&gt;'non-R&amp;D ex_typologies'!$G$19,'Country-wise data'!FB4&lt;'non-R&amp;D ex_typologies'!$H$19),'non-R&amp;D ex_typologies'!$B$19,'non-R&amp;D ex_typologies'!$B$20))))</f>
        <v>Program heavy</v>
      </c>
      <c r="FP4" t="str">
        <f>IF($FK4='non-R&amp;D ex_typologies'!$C$16,IF(AND('Country-wise data'!FC4&gt;'non-R&amp;D ex_typologies'!$C$21,'Country-wise data'!FC4&lt;'non-R&amp;D ex_typologies'!$D$21),'non-R&amp;D ex_typologies'!$B$21,IF(AND('Country-wise data'!FC4&gt;'non-R&amp;D ex_typologies'!$C$19,'Country-wise data'!FC4&lt;'non-R&amp;D ex_typologies'!$D$19),'non-R&amp;D ex_typologies'!$B$19,'non-R&amp;D ex_typologies'!$B$20)),IF($FK4='non-R&amp;D ex_typologies'!$E$16,IF(AND('Country-wise data'!FC4&gt;'non-R&amp;D ex_typologies'!$E$21,'Country-wise data'!FC4&lt;'non-R&amp;D ex_typologies'!$F$21),'non-R&amp;D ex_typologies'!$B$21,IF(AND('Country-wise data'!FC4&gt;'non-R&amp;D ex_typologies'!$E$19,'Country-wise data'!FC4&lt;'non-R&amp;D ex_typologies'!$F$19),'non-R&amp;D ex_typologies'!$B$19,'non-R&amp;D ex_typologies'!$B$20)),IF(AND('Country-wise data'!FC4&gt;'non-R&amp;D ex_typologies'!$G$21,'Country-wise data'!FC4&lt;'non-R&amp;D ex_typologies'!$H$21),'non-R&amp;D ex_typologies'!$B$21,IF(AND('Country-wise data'!FC4&gt;'non-R&amp;D ex_typologies'!$G$19,'Country-wise data'!FC4&lt;'non-R&amp;D ex_typologies'!$H$19),'non-R&amp;D ex_typologies'!$B$19,'non-R&amp;D ex_typologies'!$B$20))))</f>
        <v>Program heavy</v>
      </c>
      <c r="FQ4" t="str">
        <f>IF($FK4='non-R&amp;D ex_typologies'!$C$16,IF(AND('Country-wise data'!FD4&gt;'non-R&amp;D ex_typologies'!$C$21,'Country-wise data'!FD4&lt;'non-R&amp;D ex_typologies'!$D$21),'non-R&amp;D ex_typologies'!$B$21,IF(AND('Country-wise data'!FD4&gt;'non-R&amp;D ex_typologies'!$C$19,'Country-wise data'!FD4&lt;'non-R&amp;D ex_typologies'!$D$19),'non-R&amp;D ex_typologies'!$B$19,'non-R&amp;D ex_typologies'!$B$20)),IF($FK4='non-R&amp;D ex_typologies'!$E$16,IF(AND('Country-wise data'!FD4&gt;'non-R&amp;D ex_typologies'!$E$21,'Country-wise data'!FD4&lt;'non-R&amp;D ex_typologies'!$F$21),'non-R&amp;D ex_typologies'!$B$21,IF(AND('Country-wise data'!FD4&gt;'non-R&amp;D ex_typologies'!$E$19,'Country-wise data'!FD4&lt;'non-R&amp;D ex_typologies'!$F$19),'non-R&amp;D ex_typologies'!$B$19,'non-R&amp;D ex_typologies'!$B$20)),IF(AND('Country-wise data'!FD4&gt;'non-R&amp;D ex_typologies'!$G$21,'Country-wise data'!FD4&lt;'non-R&amp;D ex_typologies'!$H$21),'non-R&amp;D ex_typologies'!$B$21,IF(AND('Country-wise data'!FD4&gt;'non-R&amp;D ex_typologies'!$G$19,'Country-wise data'!FD4&lt;'non-R&amp;D ex_typologies'!$H$19),'non-R&amp;D ex_typologies'!$B$19,'non-R&amp;D ex_typologies'!$B$20))))</f>
        <v>Program heavy</v>
      </c>
      <c r="FR4" t="str">
        <f>IF($FK4='non-R&amp;D ex_typologies'!$C$16,IF(AND('Country-wise data'!FE4&gt;'non-R&amp;D ex_typologies'!$C$21,'Country-wise data'!FE4&lt;'non-R&amp;D ex_typologies'!$D$21),'non-R&amp;D ex_typologies'!$B$21,IF(AND('Country-wise data'!FE4&gt;'non-R&amp;D ex_typologies'!$C$19,'Country-wise data'!FE4&lt;'non-R&amp;D ex_typologies'!$D$19),'non-R&amp;D ex_typologies'!$B$19,'non-R&amp;D ex_typologies'!$B$20)),IF($FK4='non-R&amp;D ex_typologies'!$E$16,IF(AND('Country-wise data'!FE4&gt;'non-R&amp;D ex_typologies'!$E$21,'Country-wise data'!FE4&lt;'non-R&amp;D ex_typologies'!$F$21),'non-R&amp;D ex_typologies'!$B$21,IF(AND('Country-wise data'!FE4&gt;'non-R&amp;D ex_typologies'!$E$19,'Country-wise data'!FE4&lt;'non-R&amp;D ex_typologies'!$F$19),'non-R&amp;D ex_typologies'!$B$19,'non-R&amp;D ex_typologies'!$B$20)),IF(AND('Country-wise data'!FE4&gt;'non-R&amp;D ex_typologies'!$G$21,'Country-wise data'!FE4&lt;'non-R&amp;D ex_typologies'!$H$21),'non-R&amp;D ex_typologies'!$B$21,IF(AND('Country-wise data'!FE4&gt;'non-R&amp;D ex_typologies'!$G$19,'Country-wise data'!FE4&lt;'non-R&amp;D ex_typologies'!$H$19),'non-R&amp;D ex_typologies'!$B$19,'non-R&amp;D ex_typologies'!$B$20))))</f>
        <v>Program heavy</v>
      </c>
      <c r="FS4" t="str">
        <f>IF($FK4='non-R&amp;D ex_typologies'!$C$16,IF(AND('Country-wise data'!FF4&gt;'non-R&amp;D ex_typologies'!$C$21,'Country-wise data'!FF4&lt;'non-R&amp;D ex_typologies'!$D$21),'non-R&amp;D ex_typologies'!$B$21,IF(AND('Country-wise data'!FF4&gt;'non-R&amp;D ex_typologies'!$C$19,'Country-wise data'!FF4&lt;'non-R&amp;D ex_typologies'!$D$19),'non-R&amp;D ex_typologies'!$B$19,'non-R&amp;D ex_typologies'!$B$20)),IF($FK4='non-R&amp;D ex_typologies'!$E$16,IF(AND('Country-wise data'!FF4&gt;'non-R&amp;D ex_typologies'!$E$21,'Country-wise data'!FF4&lt;'non-R&amp;D ex_typologies'!$F$21),'non-R&amp;D ex_typologies'!$B$21,IF(AND('Country-wise data'!FF4&gt;'non-R&amp;D ex_typologies'!$E$19,'Country-wise data'!FF4&lt;'non-R&amp;D ex_typologies'!$F$19),'non-R&amp;D ex_typologies'!$B$19,'non-R&amp;D ex_typologies'!$B$20)),IF(AND('Country-wise data'!FF4&gt;'non-R&amp;D ex_typologies'!$G$21,'Country-wise data'!FF4&lt;'non-R&amp;D ex_typologies'!$H$21),'non-R&amp;D ex_typologies'!$B$21,IF(AND('Country-wise data'!FF4&gt;'non-R&amp;D ex_typologies'!$G$19,'Country-wise data'!FF4&lt;'non-R&amp;D ex_typologies'!$H$19),'non-R&amp;D ex_typologies'!$B$19,'non-R&amp;D ex_typologies'!$B$20))))</f>
        <v>Program heavy</v>
      </c>
      <c r="FT4" t="str">
        <f>IF($FK4='non-R&amp;D ex_typologies'!$C$16,IF(AND('Country-wise data'!FG4&gt;'non-R&amp;D ex_typologies'!$C$21,'Country-wise data'!FG4&lt;'non-R&amp;D ex_typologies'!$D$21),'non-R&amp;D ex_typologies'!$B$21,IF(AND('Country-wise data'!FG4&gt;'non-R&amp;D ex_typologies'!$C$19,'Country-wise data'!FG4&lt;'non-R&amp;D ex_typologies'!$D$19),'non-R&amp;D ex_typologies'!$B$19,'non-R&amp;D ex_typologies'!$B$20)),IF($FK4='non-R&amp;D ex_typologies'!$E$16,IF(AND('Country-wise data'!FG4&gt;'non-R&amp;D ex_typologies'!$E$21,'Country-wise data'!FG4&lt;'non-R&amp;D ex_typologies'!$F$21),'non-R&amp;D ex_typologies'!$B$21,IF(AND('Country-wise data'!FG4&gt;'non-R&amp;D ex_typologies'!$E$19,'Country-wise data'!FG4&lt;'non-R&amp;D ex_typologies'!$F$19),'non-R&amp;D ex_typologies'!$B$19,'non-R&amp;D ex_typologies'!$B$20)),IF(AND('Country-wise data'!FG4&gt;'non-R&amp;D ex_typologies'!$G$21,'Country-wise data'!FG4&lt;'non-R&amp;D ex_typologies'!$H$21),'non-R&amp;D ex_typologies'!$B$21,IF(AND('Country-wise data'!FG4&gt;'non-R&amp;D ex_typologies'!$G$19,'Country-wise data'!FG4&lt;'non-R&amp;D ex_typologies'!$H$19),'non-R&amp;D ex_typologies'!$B$19,'non-R&amp;D ex_typologies'!$B$20))))</f>
        <v>Program heavy</v>
      </c>
      <c r="FU4" t="str">
        <f>IF($FK4='non-R&amp;D ex_typologies'!$C$16,IF(AND('Country-wise data'!FH4&gt;'non-R&amp;D ex_typologies'!$C$21,'Country-wise data'!FH4&lt;'non-R&amp;D ex_typologies'!$D$21),'non-R&amp;D ex_typologies'!$B$21,IF(AND('Country-wise data'!FH4&gt;'non-R&amp;D ex_typologies'!$C$19,'Country-wise data'!FH4&lt;'non-R&amp;D ex_typologies'!$D$19),'non-R&amp;D ex_typologies'!$B$19,'non-R&amp;D ex_typologies'!$B$20)),IF($FK4='non-R&amp;D ex_typologies'!$E$16,IF(AND('Country-wise data'!FH4&gt;'non-R&amp;D ex_typologies'!$E$21,'Country-wise data'!FH4&lt;'non-R&amp;D ex_typologies'!$F$21),'non-R&amp;D ex_typologies'!$B$21,IF(AND('Country-wise data'!FH4&gt;'non-R&amp;D ex_typologies'!$E$19,'Country-wise data'!FH4&lt;'non-R&amp;D ex_typologies'!$F$19),'non-R&amp;D ex_typologies'!$B$19,'non-R&amp;D ex_typologies'!$B$20)),IF(AND('Country-wise data'!FH4&gt;'non-R&amp;D ex_typologies'!$G$21,'Country-wise data'!FH4&lt;'non-R&amp;D ex_typologies'!$H$21),'non-R&amp;D ex_typologies'!$B$21,IF(AND('Country-wise data'!FH4&gt;'non-R&amp;D ex_typologies'!$G$19,'Country-wise data'!FH4&lt;'non-R&amp;D ex_typologies'!$H$19),'non-R&amp;D ex_typologies'!$B$19,'non-R&amp;D ex_typologies'!$B$20))))</f>
        <v>Program heavy</v>
      </c>
    </row>
    <row r="5" spans="2:177" x14ac:dyDescent="0.35">
      <c r="B5" s="12" t="s">
        <v>20</v>
      </c>
      <c r="C5" t="s">
        <v>21</v>
      </c>
      <c r="D5" t="s">
        <v>368</v>
      </c>
      <c r="E5" t="s">
        <v>368</v>
      </c>
      <c r="F5" t="s">
        <v>369</v>
      </c>
      <c r="G5" s="55">
        <f>Assumptions!$C$13</f>
        <v>1.1000000000000001</v>
      </c>
      <c r="H5">
        <f>SUMIFS('IFPRI SPEED'!AL:AL,'IFPRI SPEED'!$A:$A,'Country-wise data'!$B5)*1000*G5</f>
        <v>2200</v>
      </c>
      <c r="I5">
        <f>IF(SUMIFS('IFPRI SPEED'!AM:AM,'IFPRI SPEED'!$A:$A,'Country-wise data'!$B5)*1000=0,H5*(1+Assumptions!$C$9),SUMIFS('IFPRI SPEED'!AM:AM,'IFPRI SPEED'!$A:$A,'Country-wise data'!$B5)*1000*$G5)</f>
        <v>3300.0000000000005</v>
      </c>
      <c r="J5">
        <f>IF(SUMIFS('IFPRI SPEED'!AN:AN,'IFPRI SPEED'!$A:$A,'Country-wise data'!$B5)*1000=0,I5*(1+Assumptions!$C$9),SUMIFS('IFPRI SPEED'!AN:AN,'IFPRI SPEED'!$A:$A,'Country-wise data'!$B5)*1000*$G5)</f>
        <v>3366.0000000000005</v>
      </c>
      <c r="K5">
        <f>IF(SUMIFS('IFPRI SPEED'!AO:AO,'IFPRI SPEED'!$A:$A,'Country-wise data'!$B5)*1000=0,J5*(1+Assumptions!$C$9),SUMIFS('IFPRI SPEED'!AO:AO,'IFPRI SPEED'!$A:$A,'Country-wise data'!$B5)*1000*$G5)</f>
        <v>3433.3200000000006</v>
      </c>
      <c r="L5">
        <f>IF(SUMIFS('IFPRI SPEED'!AP:AP,'IFPRI SPEED'!$A:$A,'Country-wise data'!$B5)*1000=0,K5*(1+Assumptions!$C$9),SUMIFS('IFPRI SPEED'!AP:AP,'IFPRI SPEED'!$A:$A,'Country-wise data'!$B5)*1000*$G5)</f>
        <v>3501.9864000000007</v>
      </c>
      <c r="M5">
        <f>IF(SUMIFS('IFPRI SPEED'!AQ:AQ,'IFPRI SPEED'!$A:$A,'Country-wise data'!$B5)*1000=0,L5*(1+Assumptions!$C$9),SUMIFS('IFPRI SPEED'!AQ:AQ,'IFPRI SPEED'!$A:$A,'Country-wise data'!$B5)*1000*$G5)</f>
        <v>3572.0261280000009</v>
      </c>
      <c r="N5">
        <f>IF(SUMIFS('IFPRI SPEED'!AR:AR,'IFPRI SPEED'!$A:$A,'Country-wise data'!$B5)*1000=0,M5*(1+Assumptions!$C$9),SUMIFS('IFPRI SPEED'!AR:AR,'IFPRI SPEED'!$A:$A,'Country-wise data'!$B5)*1000*$G5)</f>
        <v>3643.4666505600007</v>
      </c>
      <c r="O5">
        <f>IF(SUMIFS('IFPRI SPEED'!AS:AS,'IFPRI SPEED'!$A:$A,'Country-wise data'!$B5)*1000=0,N5*(1+Assumptions!$C$9),SUMIFS('IFPRI SPEED'!AS:AS,'IFPRI SPEED'!$A:$A,'Country-wise data'!$B5)*1000*$G5)</f>
        <v>3716.3359835712008</v>
      </c>
      <c r="P5">
        <f>IF(SUMIFS('IFPRI SPEED'!AT:AT,'IFPRI SPEED'!$A:$A,'Country-wise data'!$B5)*1000=0,O5*(1+Assumptions!$C$9),SUMIFS('IFPRI SPEED'!AT:AT,'IFPRI SPEED'!$A:$A,'Country-wise data'!$B5)*1000*$G5)</f>
        <v>3790.662703242625</v>
      </c>
      <c r="Q5">
        <f>IF(SUMIFS('IFPRI SPEED'!AU:AU,'IFPRI SPEED'!$A:$A,'Country-wise data'!$B5)*1000=0,P5*(1+Assumptions!$C$9),SUMIFS('IFPRI SPEED'!AU:AU,'IFPRI SPEED'!$A:$A,'Country-wise data'!$B5)*1000*$G5)</f>
        <v>3866.4759573074775</v>
      </c>
      <c r="R5" s="36">
        <f t="shared" si="9"/>
        <v>2.0000000000000018E-2</v>
      </c>
      <c r="S5">
        <f>SUMIFS(FAOstat!CE:CE,FAOstat!$B:$B,'Country-wise data'!$B5)</f>
        <v>13648.522725000001</v>
      </c>
      <c r="T5">
        <f>SUMIFS(FAOstat!CF:CF,FAOstat!$B:$B,'Country-wise data'!$B5)</f>
        <v>16222.244032000001</v>
      </c>
      <c r="U5">
        <f>SUMIFS(FAOstat!CG:CG,FAOstat!$B:$B,'Country-wise data'!$B5)</f>
        <v>18335.919884999999</v>
      </c>
      <c r="V5">
        <f>SUMIFS(FAOstat!CH:CH,FAOstat!$B:$B,'Country-wise data'!$B5)</f>
        <v>20663.212742</v>
      </c>
      <c r="W5">
        <f>SUMIFS(FAOstat!CI:CI,FAOstat!$B:$B,'Country-wise data'!$B5)</f>
        <v>21993.348926999999</v>
      </c>
      <c r="X5">
        <f>SUMIFS(FAOstat!CJ:CJ,FAOstat!$B:$B,'Country-wise data'!$B5)</f>
        <v>19218.119515999999</v>
      </c>
      <c r="Y5">
        <f>SUMIFS(FAOstat!CK:CK,FAOstat!$B:$B,'Country-wise data'!$B5)</f>
        <v>19556.286800000002</v>
      </c>
      <c r="Z5">
        <f>SUMIFS(FAOstat!CL:CL,FAOstat!$B:$B,'Country-wise data'!$B5)</f>
        <v>19996.752963999999</v>
      </c>
      <c r="AA5">
        <f>SUMIFS(FAOstat!CM:CM,FAOstat!$B:$B,'Country-wise data'!$B5)</f>
        <v>20815.001941999999</v>
      </c>
      <c r="AB5">
        <f>SUMIFS(FAOstat!CN:CN,FAOstat!$B:$B,'Country-wise data'!$B5)</f>
        <v>21231.301980839999</v>
      </c>
      <c r="AC5" s="53">
        <f>IFERROR(INDEX('ASTI data (new)'!$AF$6:$AL$130,MATCH('Country-wise data'!$B5,'ASTI data (new)'!$C$6:$C$130,),MATCH('Country-wise data'!AC$3,'ASTI data (new)'!$AF$5:$AL$5,)),(INDEX(Assumptions!$G$154:$P$345,MATCH('Country-wise data'!$B5,Assumptions!$B$154:$B$344,),MATCH('Country-wise data'!AC$3,Assumptions!$G$153:$P$153,))*S5))</f>
        <v>25.211281398387236</v>
      </c>
      <c r="AD5" s="53">
        <f>IFERROR(INDEX('ASTI data (new)'!$AF$6:$AL$130,MATCH('Country-wise data'!$B5,'ASTI data (new)'!$C$6:$C$130,),MATCH('Country-wise data'!AD$3,'ASTI data (new)'!$AF$5:$AL$5,)),(INDEX(Assumptions!$G$154:$P$345,MATCH('Country-wise data'!$B5,Assumptions!$B$154:$B$344,),MATCH('Country-wise data'!AD$3,Assumptions!$G$153:$P$153,))*T5))</f>
        <v>34.647094014527454</v>
      </c>
      <c r="AE5" s="53">
        <f>IFERROR(INDEX('ASTI data (new)'!$AF$6:$AL$130,MATCH('Country-wise data'!$B5,'ASTI data (new)'!$C$6:$C$130,),MATCH('Country-wise data'!AE$3,'ASTI data (new)'!$AF$5:$AL$5,)),(INDEX(Assumptions!$G$154:$P$345,MATCH('Country-wise data'!$B5,Assumptions!$B$154:$B$344,),MATCH('Country-wise data'!AE$3,Assumptions!$G$153:$P$153,))*U5))</f>
        <v>40.465993012074648</v>
      </c>
      <c r="AF5" s="53">
        <f>IFERROR(INDEX('ASTI data (new)'!$AF$6:$AL$130,MATCH('Country-wise data'!$B5,'ASTI data (new)'!$C$6:$C$130,),MATCH('Country-wise data'!AF$3,'ASTI data (new)'!$AF$5:$AL$5,)),(INDEX(Assumptions!$G$154:$P$345,MATCH('Country-wise data'!$B5,Assumptions!$B$154:$B$344,),MATCH('Country-wise data'!AF$3,Assumptions!$G$153:$P$153,))*V5))</f>
        <v>43.941617794933642</v>
      </c>
      <c r="AG5" s="53">
        <f>IFERROR(INDEX('ASTI data (new)'!$AF$6:$AL$130,MATCH('Country-wise data'!$B5,'ASTI data (new)'!$C$6:$C$130,),MATCH('Country-wise data'!AG$3,'ASTI data (new)'!$AF$5:$AL$5,)),(INDEX(Assumptions!$G$154:$P$345,MATCH('Country-wise data'!$B5,Assumptions!$B$154:$B$344,),MATCH('Country-wise data'!AG$3,Assumptions!$G$153:$P$153,))*W5))</f>
        <v>46.627526852570817</v>
      </c>
      <c r="AH5" s="53">
        <f>IFERROR(INDEX('ASTI data (new)'!$AF$6:$AL$130,MATCH('Country-wise data'!$B5,'ASTI data (new)'!$C$6:$C$130,),MATCH('Country-wise data'!AH$3,'ASTI data (new)'!$AF$5:$AL$5,)),(INDEX(Assumptions!$G$154:$P$345,MATCH('Country-wise data'!$B5,Assumptions!$B$154:$B$344,),MATCH('Country-wise data'!AH$3,Assumptions!$G$153:$P$153,))*X5))</f>
        <v>47.812453644679231</v>
      </c>
      <c r="AI5" s="53">
        <f>IFERROR(INDEX('ASTI data (new)'!$AF$6:$AL$130,MATCH('Country-wise data'!$B5,'ASTI data (new)'!$C$6:$C$130,),MATCH('Country-wise data'!AI$3,'ASTI data (new)'!$AF$5:$AL$5,)),(INDEX(Assumptions!$G$154:$P$345,MATCH('Country-wise data'!$B5,Assumptions!$B$154:$B$344,),MATCH('Country-wise data'!AI$3,Assumptions!$G$153:$P$153,))*Y5))</f>
        <v>52.611375375713578</v>
      </c>
      <c r="AJ5" s="53">
        <f t="shared" ref="AJ5:AL5" si="23">IFERROR((1+($AI5/$AF5)^(1/3)-1)*AI5,0)</f>
        <v>55.865993483735501</v>
      </c>
      <c r="AK5" s="53">
        <f t="shared" si="23"/>
        <v>59.321947119548128</v>
      </c>
      <c r="AL5" s="53">
        <f t="shared" si="23"/>
        <v>62.99169119902956</v>
      </c>
      <c r="AM5" s="55" cm="1">
        <f t="array" ref="AM5">INDEX('non-R&amp;D ex_typologies'!$J$8:$J$10,MATCH('Country-wise data'!FL5,'non-R&amp;D ex_typologies'!$F$8:$F$10,),)*'Country-wise data'!AC5</f>
        <v>73.655380408292757</v>
      </c>
      <c r="AN5" s="55" cm="1">
        <f t="array" ref="AN5">INDEX('non-R&amp;D ex_typologies'!$J$8:$J$10,MATCH('Country-wise data'!FM5,'non-R&amp;D ex_typologies'!$F$8:$F$10,),)*'Country-wise data'!AD5</f>
        <v>101.22233968818222</v>
      </c>
      <c r="AO5" s="55" cm="1">
        <f t="array" ref="AO5">INDEX('non-R&amp;D ex_typologies'!$J$8:$J$10,MATCH('Country-wise data'!FN5,'non-R&amp;D ex_typologies'!$F$8:$F$10,),)*'Country-wise data'!AE5</f>
        <v>118.22239662496247</v>
      </c>
      <c r="AP5" s="55" cm="1">
        <f t="array" ref="AP5">INDEX('non-R&amp;D ex_typologies'!$J$8:$J$10,MATCH('Country-wise data'!FO5,'non-R&amp;D ex_typologies'!$F$8:$F$10,),)*'Country-wise data'!AF5</f>
        <v>128.37652014977249</v>
      </c>
      <c r="AQ5" s="55" cm="1">
        <f t="array" ref="AQ5">INDEX('non-R&amp;D ex_typologies'!$J$8:$J$10,MATCH('Country-wise data'!FP5,'non-R&amp;D ex_typologies'!$F$8:$F$10,),)*'Country-wise data'!AG5</f>
        <v>136.22346970605329</v>
      </c>
      <c r="AR5" s="55" cm="1">
        <f t="array" ref="AR5">INDEX('non-R&amp;D ex_typologies'!$J$8:$J$10,MATCH('Country-wise data'!FQ5,'non-R&amp;D ex_typologies'!$F$8:$F$10,),)*'Country-wise data'!AH5</f>
        <v>139.68526255384987</v>
      </c>
      <c r="AS5" s="55" cm="1">
        <f t="array" ref="AS5">INDEX('non-R&amp;D ex_typologies'!$J$8:$J$10,MATCH('Country-wise data'!FR5,'non-R&amp;D ex_typologies'!$F$8:$F$10,),)*'Country-wise data'!AI5</f>
        <v>153.70543075012284</v>
      </c>
      <c r="AT5" s="55" cm="1">
        <f t="array" ref="AT5">INDEX('non-R&amp;D ex_typologies'!$J$8:$J$10,MATCH('Country-wise data'!FS5,'non-R&amp;D ex_typologies'!$F$8:$F$10,),)*'Country-wise data'!AJ5</f>
        <v>163.2138778235591</v>
      </c>
      <c r="AU5" s="55" cm="1">
        <f t="array" ref="AU5">INDEX('non-R&amp;D ex_typologies'!$J$8:$J$10,MATCH('Country-wise data'!FT5,'non-R&amp;D ex_typologies'!$F$8:$F$10,),)*'Country-wise data'!AK5</f>
        <v>173.31053160711033</v>
      </c>
      <c r="AV5" s="55" cm="1">
        <f t="array" ref="AV5">INDEX('non-R&amp;D ex_typologies'!$J$8:$J$10,MATCH('Country-wise data'!FU5,'non-R&amp;D ex_typologies'!$F$8:$F$10,),)*'Country-wise data'!AL5</f>
        <v>184.03177944469846</v>
      </c>
      <c r="AW5">
        <f t="shared" si="11"/>
        <v>1841.1439626518038</v>
      </c>
      <c r="AX5" s="53">
        <f>INDEX('GDP deflators'!$AB$3:$AK$155,MATCH('Country-wise data'!$B5,'GDP deflators'!$B$3:$B$155,),MATCH('Country-wise data'!AX$3,'GDP deflators'!$D$2:$M$2,))</f>
        <v>74.357408131242877</v>
      </c>
      <c r="AY5" s="53">
        <f>INDEX('GDP deflators'!$AB$3:$AK$155,MATCH('Country-wise data'!$B5,'GDP deflators'!$B$3:$B$155,),MATCH('Country-wise data'!AY$3,'GDP deflators'!$D$2:$M$2,))</f>
        <v>87.913841861044489</v>
      </c>
      <c r="AZ5" s="53">
        <f>INDEX('GDP deflators'!$AB$3:$AK$155,MATCH('Country-wise data'!$B5,'GDP deflators'!$B$3:$B$155,),MATCH('Country-wise data'!AZ$3,'GDP deflators'!$D$2:$M$2,))</f>
        <v>94.468315960456778</v>
      </c>
      <c r="BA5" s="53">
        <f>INDEX('GDP deflators'!$AB$3:$AK$155,MATCH('Country-wise data'!$B5,'GDP deflators'!$B$3:$B$155,),MATCH('Country-wise data'!BA$3,'GDP deflators'!$D$2:$M$2,))</f>
        <v>94.379471281788085</v>
      </c>
      <c r="BB5" s="53">
        <f>INDEX('GDP deflators'!$AB$3:$AK$155,MATCH('Country-wise data'!$B5,'GDP deflators'!$B$3:$B$155,),MATCH('Country-wise data'!BB$3,'GDP deflators'!$D$2:$M$2,))</f>
        <v>94.095357208406398</v>
      </c>
      <c r="BC5" s="53">
        <f>INDEX('GDP deflators'!$AB$3:$AK$155,MATCH('Country-wise data'!$B5,'GDP deflators'!$B$3:$B$155,),MATCH('Country-wise data'!BC$3,'GDP deflators'!$D$2:$M$2,))</f>
        <v>88.02146431125621</v>
      </c>
      <c r="BD5" s="53">
        <f>INDEX('GDP deflators'!$AB$3:$AK$155,MATCH('Country-wise data'!$B5,'GDP deflators'!$B$3:$B$155,),MATCH('Country-wise data'!BD$3,'GDP deflators'!$D$2:$M$2,))</f>
        <v>89.384558154355133</v>
      </c>
      <c r="BE5" s="53">
        <f>INDEX('GDP deflators'!$AB$3:$AK$155,MATCH('Country-wise data'!$B5,'GDP deflators'!$B$3:$B$155,),MATCH('Country-wise data'!BE$3,'GDP deflators'!$D$2:$M$2,))</f>
        <v>93.583227173066135</v>
      </c>
      <c r="BF5" s="53">
        <f>INDEX('GDP deflators'!$AB$3:$AK$155,MATCH('Country-wise data'!$B5,'GDP deflators'!$B$3:$B$155,),MATCH('Country-wise data'!BF$3,'GDP deflators'!$D$2:$M$2,))</f>
        <v>100.65492328090578</v>
      </c>
      <c r="BG5" s="53">
        <f>INDEX('GDP deflators'!$AB$3:$AK$155,MATCH('Country-wise data'!$B5,'GDP deflators'!$B$3:$B$155,),MATCH('Country-wise data'!BG$3,'GDP deflators'!$D$2:$M$2,))</f>
        <v>100</v>
      </c>
      <c r="BH5" cm="1">
        <f t="array" ref="BH5">H5/(INDEX($AX5:$BG5,,MATCH(BH$3,$AX$3:$BG$3,))/100)</f>
        <v>2958.6830085805832</v>
      </c>
      <c r="BI5" cm="1">
        <f t="array" ref="BI5">I5/(INDEX($AX5:$BG5,,MATCH(BI$3,$AX$3:$BG$3,))/100)</f>
        <v>3753.6751097920837</v>
      </c>
      <c r="BJ5" cm="1">
        <f t="array" ref="BJ5">J5/(INDEX($AX5:$BG5,,MATCH(BJ$3,$AX$3:$BG$3,))/100)</f>
        <v>3563.0994008710445</v>
      </c>
      <c r="BK5" cm="1">
        <f t="array" ref="BK5">K5/(INDEX($AX5:$BG5,,MATCH(BK$3,$AX$3:$BG$3,))/100)</f>
        <v>3637.7826166764198</v>
      </c>
      <c r="BL5" cm="1">
        <f t="array" ref="BL5">L5/(INDEX($AX5:$BG5,,MATCH(BL$3,$AX$3:$BG$3,))/100)</f>
        <v>3721.7419688876384</v>
      </c>
      <c r="BM5" cm="1">
        <f t="array" ref="BM5">M5/(INDEX($AX5:$BG5,,MATCH(BM$3,$AX$3:$BG$3,))/100)</f>
        <v>4058.1307706593207</v>
      </c>
      <c r="BN5" cm="1">
        <f t="array" ref="BN5">N5/(INDEX($AX5:$BG5,,MATCH(BN$3,$AX$3:$BG$3,))/100)</f>
        <v>4076.1701190805497</v>
      </c>
      <c r="BO5" cm="1">
        <f t="array" ref="BO5">O5/(INDEX($AX5:$BG5,,MATCH(BO$3,$AX$3:$BG$3,))/100)</f>
        <v>3971.1560456218021</v>
      </c>
      <c r="BP5" cm="1">
        <f t="array" ref="BP5">P5/(INDEX($AX5:$BG5,,MATCH(BP$3,$AX$3:$BG$3,))/100)</f>
        <v>3765.9983035938722</v>
      </c>
      <c r="BQ5" cm="1">
        <f t="array" ref="BQ5">Q5/(INDEX($AX5:$BG5,,MATCH(BQ$3,$AX$3:$BG$3,))/100)</f>
        <v>3866.4759573074775</v>
      </c>
      <c r="BS5" cm="1">
        <f t="array" ref="BS5">S5/(INDEX($AX5:$BG5,,MATCH(BS$3,$AX$3:$BG$3,))/100)</f>
        <v>18355.296490310666</v>
      </c>
      <c r="BT5" cm="1">
        <f t="array" ref="BT5">T5/(INDEX($AX5:$BG5,,MATCH(BT$3,$AX$3:$BG$3,))/100)</f>
        <v>18452.434438755023</v>
      </c>
      <c r="BU5" cm="1">
        <f t="array" ref="BU5">U5/(INDEX($AX5:$BG5,,MATCH(BU$3,$AX$3:$BG$3,))/100)</f>
        <v>19409.597491581389</v>
      </c>
      <c r="BV5" cm="1">
        <f t="array" ref="BV5">V5/(INDEX($AX5:$BG5,,MATCH(BV$3,$AX$3:$BG$3,))/100)</f>
        <v>21893.757679894177</v>
      </c>
      <c r="BW5" cm="1">
        <f t="array" ref="BW5">W5/(INDEX($AX5:$BG5,,MATCH(BW$3,$AX$3:$BG$3,))/100)</f>
        <v>23373.468765614223</v>
      </c>
      <c r="BX5" cm="1">
        <f t="array" ref="BX5">X5/(INDEX($AX5:$BG5,,MATCH(BX$3,$AX$3:$BG$3,))/100)</f>
        <v>21833.44672390593</v>
      </c>
      <c r="BY5" cm="1">
        <f t="array" ref="BY5">Y5/(INDEX($AX5:$BG5,,MATCH(BY$3,$AX$3:$BG$3,))/100)</f>
        <v>21878.820238982353</v>
      </c>
      <c r="BZ5" cm="1">
        <f t="array" ref="BZ5">Z5/(INDEX($AX5:$BG5,,MATCH(BZ$3,$AX$3:$BG$3,))/100)</f>
        <v>21367.881369403338</v>
      </c>
      <c r="CA5" cm="1">
        <f t="array" ref="CA5">AA5/(INDEX($AX5:$BG5,,MATCH(CA$3,$AX$3:$BG$3,))/100)</f>
        <v>20679.566645647232</v>
      </c>
      <c r="CB5" cm="1">
        <f t="array" ref="CB5">AB5/(INDEX($AX5:$BG5,,MATCH(CB$3,$AX$3:$BG$3,))/100)</f>
        <v>21231.301980839999</v>
      </c>
      <c r="CC5" cm="1">
        <f t="array" ref="CC5">AC5/(INDEX($AX5:$BG5,,MATCH(CC$3,$AX$3:$BG$3,))/100)</f>
        <v>33.905540862705472</v>
      </c>
      <c r="CD5" cm="1">
        <f t="array" ref="CD5">AD5/(INDEX($AX5:$BG5,,MATCH(CD$3,$AX$3:$BG$3,))/100)</f>
        <v>39.410283160290298</v>
      </c>
      <c r="CE5" cm="1">
        <f t="array" ref="CE5">AE5/(INDEX($AX5:$BG5,,MATCH(CE$3,$AX$3:$BG$3,))/100)</f>
        <v>42.835518555251049</v>
      </c>
      <c r="CF5" cm="1">
        <f t="array" ref="CF5">AF5/(INDEX($AX5:$BG5,,MATCH(CF$3,$AX$3:$BG$3,))/100)</f>
        <v>46.558448779329858</v>
      </c>
      <c r="CG5" cm="1">
        <f t="array" ref="CG5">AG5/(INDEX($AX5:$BG5,,MATCH(CG$3,$AX$3:$BG$3,))/100)</f>
        <v>49.553483015424654</v>
      </c>
      <c r="CH5" cm="1">
        <f t="array" ref="CH5">AH5/(INDEX($AX5:$BG5,,MATCH(CH$3,$AX$3:$BG$3,))/100)</f>
        <v>54.319084576470694</v>
      </c>
      <c r="CI5" cm="1">
        <f t="array" ref="CI5">AI5/(INDEX($AX5:$BG5,,MATCH(CI$3,$AX$3:$BG$3,))/100)</f>
        <v>58.859579844720827</v>
      </c>
      <c r="CJ5" cm="1">
        <f t="array" ref="CJ5">AJ5/(INDEX($AX5:$BG5,,MATCH(CJ$3,$AX$3:$BG$3,))/100)</f>
        <v>59.696587915717977</v>
      </c>
      <c r="CK5" cm="1">
        <f t="array" ref="CK5">AK5/(INDEX($AX5:$BG5,,MATCH(CK$3,$AX$3:$BG$3,))/100)</f>
        <v>58.935961784992486</v>
      </c>
      <c r="CL5" cm="1">
        <f t="array" ref="CL5">AL5/(INDEX($AX5:$BG5,,MATCH(CL$3,$AX$3:$BG$3,))/100)</f>
        <v>62.99169119902956</v>
      </c>
      <c r="CM5" cm="1">
        <f t="array" ref="CM5">AM5/(INDEX($AX5:$BG5,,MATCH(CM$3,$AX$3:$BG$3,))/100)</f>
        <v>99.055873865706801</v>
      </c>
      <c r="CN5" cm="1">
        <f t="array" ref="CN5">AN5/(INDEX($AX5:$BG5,,MATCH(CN$3,$AX$3:$BG$3,))/100)</f>
        <v>115.13811425528756</v>
      </c>
      <c r="CO5" cm="1">
        <f t="array" ref="CO5">AO5/(INDEX($AX5:$BG5,,MATCH(CO$3,$AX$3:$BG$3,))/100)</f>
        <v>125.14502394056527</v>
      </c>
      <c r="CP5" cm="1">
        <f t="array" ref="CP5">AP5/(INDEX($AX5:$BG5,,MATCH(CP$3,$AX$3:$BG$3,))/100)</f>
        <v>136.02165641136054</v>
      </c>
      <c r="CQ5" cm="1">
        <f t="array" ref="CQ5">AQ5/(INDEX($AX5:$BG5,,MATCH(CQ$3,$AX$3:$BG$3,))/100)</f>
        <v>144.77172280066887</v>
      </c>
      <c r="CR5" cm="1">
        <f t="array" ref="CR5">AR5/(INDEX($AX5:$BG5,,MATCH(CR$3,$AX$3:$BG$3,))/100)</f>
        <v>158.69454529852314</v>
      </c>
      <c r="CS5" cm="1">
        <f t="array" ref="CS5">AS5/(INDEX($AX5:$BG5,,MATCH(CS$3,$AX$3:$BG$3,))/100)</f>
        <v>171.95971421002517</v>
      </c>
      <c r="CT5" cm="1">
        <f t="array" ref="CT5">AT5/(INDEX($AX5:$BG5,,MATCH(CT$3,$AX$3:$BG$3,))/100)</f>
        <v>174.40505393314021</v>
      </c>
      <c r="CU5" cm="1">
        <f t="array" ref="CU5">AU5/(INDEX($AX5:$BG5,,MATCH(CU$3,$AX$3:$BG$3,))/100)</f>
        <v>172.18286593238835</v>
      </c>
      <c r="CV5" cm="1">
        <f t="array" ref="CV5">AV5/(INDEX($AX5:$BG5,,MATCH(CV$3,$AX$3:$BG$3,))/100)</f>
        <v>184.03177944469846</v>
      </c>
      <c r="CW5">
        <f t="shared" si="12"/>
        <v>1988.4725297862969</v>
      </c>
      <c r="CX5">
        <f>IFERROR(1/INDEX('exch rates'!$BC$5:$BL$268,MATCH('Country-wise data'!$B5,'exch rates'!$A$5:$A$268,),MATCH(CX$3,'exch rates'!$BC$4:$BL$4,)),1)</f>
        <v>1.3443392897272992E-2</v>
      </c>
      <c r="CY5">
        <f>IFERROR(1/INDEX('exch rates'!$BC$5:$BL$268,MATCH('Country-wise data'!$B5,'exch rates'!$A$5:$A$268,),MATCH(CY$3,'exch rates'!$BC$4:$BL$4,)),1)</f>
        <v>1.3710296409753237E-2</v>
      </c>
      <c r="CZ5">
        <f>IFERROR(1/INDEX('exch rates'!$BC$5:$BL$268,MATCH('Country-wise data'!$B5,'exch rates'!$A$5:$A$268,),MATCH(CZ$3,'exch rates'!$BC$4:$BL$4,)),1)</f>
        <v>1.2897240377476426E-2</v>
      </c>
      <c r="DA5">
        <f>IFERROR(1/INDEX('exch rates'!$BC$5:$BL$268,MATCH('Country-wise data'!$B5,'exch rates'!$A$5:$A$268,),MATCH(DA$3,'exch rates'!$BC$4:$BL$4,)),1)</f>
        <v>1.2599472838056456E-2</v>
      </c>
      <c r="DB5">
        <f>IFERROR(1/INDEX('exch rates'!$BC$5:$BL$268,MATCH('Country-wise data'!$B5,'exch rates'!$A$5:$A$268,),MATCH(DB$3,'exch rates'!$BC$4:$BL$4,)),1)</f>
        <v>1.2410178745872835E-2</v>
      </c>
      <c r="DC5">
        <f>IFERROR(1/INDEX('exch rates'!$BC$5:$BL$268,MATCH('Country-wise data'!$B5,'exch rates'!$A$5:$A$268,),MATCH(DC$3,'exch rates'!$BC$4:$BL$4,)),1)</f>
        <v>9.9313314638153922E-3</v>
      </c>
      <c r="DD5">
        <f>IFERROR(1/INDEX('exch rates'!$BC$5:$BL$268,MATCH('Country-wise data'!$B5,'exch rates'!$A$5:$A$268,),MATCH(DD$3,'exch rates'!$BC$4:$BL$4,)),1)</f>
        <v>9.1371708638768381E-3</v>
      </c>
      <c r="DE5">
        <f>IFERROR(1/INDEX('exch rates'!$BC$5:$BL$268,MATCH('Country-wise data'!$B5,'exch rates'!$A$5:$A$268,),MATCH(DE$3,'exch rates'!$BC$4:$BL$4,)),1)</f>
        <v>9.0111995693847834E-3</v>
      </c>
      <c r="DF5">
        <f>IFERROR(1/INDEX('exch rates'!$BC$5:$BL$268,MATCH('Country-wise data'!$B5,'exch rates'!$A$5:$A$268,),MATCH(DF$3,'exch rates'!$BC$4:$BL$4,)),1)</f>
        <v>8.5767859995404018E-3</v>
      </c>
      <c r="DG5">
        <f>IFERROR(1/INDEX('exch rates'!$BC$5:$BL$268,MATCH('Country-wise data'!$B5,'exch rates'!$A$5:$A$268,),MATCH(DG$3,'exch rates'!$BC$4:$BL$4,)),1)</f>
        <v>8.3784682582079377E-3</v>
      </c>
      <c r="DH5" cm="1">
        <f t="array" ref="DH5">(BH5/INDEX($CX5:$DG5,,MATCH(DH$3,$CX$3:$DG$3,)))*$DG5</f>
        <v>1843.9713741104827</v>
      </c>
      <c r="DI5" cm="1">
        <f t="array" ref="DI5">(BI5/INDEX($CX5:$DG5,,MATCH(DI$3,$CX$3:$DG$3,)))*$DG5</f>
        <v>2293.8999142750276</v>
      </c>
      <c r="DJ5" cm="1">
        <f t="array" ref="DJ5">(BJ5/INDEX($CX5:$DG5,,MATCH(DJ$3,$CX$3:$DG$3,)))*$DG5</f>
        <v>2314.7056546432373</v>
      </c>
      <c r="DK5" cm="1">
        <f t="array" ref="DK5">(BK5/INDEX($CX5:$DG5,,MATCH(DK$3,$CX$3:$DG$3,)))*$DG5</f>
        <v>2419.0731291568522</v>
      </c>
      <c r="DL5" cm="1">
        <f t="array" ref="DL5">(BL5/INDEX($CX5:$DG5,,MATCH(DL$3,$CX$3:$DG$3,)))*$DG5</f>
        <v>2512.6549415684713</v>
      </c>
      <c r="DM5" cm="1">
        <f t="array" ref="DM5">(BM5/INDEX($CX5:$DG5,,MATCH(DM$3,$CX$3:$DG$3,)))*$DG5</f>
        <v>3423.6013543106187</v>
      </c>
      <c r="DN5" cm="1">
        <f t="array" ref="DN5">(BN5/INDEX($CX5:$DG5,,MATCH(DN$3,$CX$3:$DG$3,)))*$DG5</f>
        <v>3737.7063936485888</v>
      </c>
      <c r="DO5" cm="1">
        <f t="array" ref="DO5">(BO5/INDEX($CX5:$DG5,,MATCH(DO$3,$CX$3:$DG$3,)))*$DG5</f>
        <v>3692.3169463113331</v>
      </c>
      <c r="DP5" cm="1">
        <f t="array" ref="DP5">(BP5/INDEX($CX5:$DG5,,MATCH(DP$3,$CX$3:$DG$3,)))*$DG5</f>
        <v>3678.9185656278496</v>
      </c>
      <c r="DQ5" cm="1">
        <f t="array" ref="DQ5">(BQ5/INDEX($CX5:$DG5,,MATCH(DQ$3,$CX$3:$DG$3,)))*$DG5</f>
        <v>3866.4759573074775</v>
      </c>
      <c r="DS5" cm="1">
        <f t="array" ref="DS5">(BS5/INDEX($CX5:$DG5,,MATCH(DS$3,$CX$3:$DG$3,)))*$DG5</f>
        <v>11439.766001725637</v>
      </c>
      <c r="DT5" cm="1">
        <f t="array" ref="DT5">(BT5/INDEX($CX5:$DG5,,MATCH(DT$3,$CX$3:$DG$3,)))*$DG5</f>
        <v>11276.425513440419</v>
      </c>
      <c r="DU5" cm="1">
        <f t="array" ref="DU5">(BU5/INDEX($CX5:$DG5,,MATCH(DU$3,$CX$3:$DG$3,)))*$DG5</f>
        <v>12609.107974122066</v>
      </c>
      <c r="DV5" cm="1">
        <f t="array" ref="DV5">(BV5/INDEX($CX5:$DG5,,MATCH(DV$3,$CX$3:$DG$3,)))*$DG5</f>
        <v>14559.034027187581</v>
      </c>
      <c r="DW5" cm="1">
        <f t="array" ref="DW5">(BW5/INDEX($CX5:$DG5,,MATCH(DW$3,$CX$3:$DG$3,)))*$DG5</f>
        <v>15780.100363344123</v>
      </c>
      <c r="DX5" cm="1">
        <f t="array" ref="DX5">(BX5/INDEX($CX5:$DG5,,MATCH(DX$3,$CX$3:$DG$3,)))*$DG5</f>
        <v>18419.56851506012</v>
      </c>
      <c r="DY5" cm="1">
        <f t="array" ref="DY5">(BY5/INDEX($CX5:$DG5,,MATCH(DY$3,$CX$3:$DG$3,)))*$DG5</f>
        <v>20062.11809216113</v>
      </c>
      <c r="DZ5" cm="1">
        <f t="array" ref="DZ5">(BZ5/INDEX($CX5:$DG5,,MATCH(DZ$3,$CX$3:$DG$3,)))*$DG5</f>
        <v>19867.512024364307</v>
      </c>
      <c r="EA5" cm="1">
        <f t="array" ref="EA5">(CA5/INDEX($CX5:$DG5,,MATCH(EA$3,$CX$3:$DG$3,)))*$DG5</f>
        <v>20201.400937756338</v>
      </c>
      <c r="EB5" cm="1">
        <f t="array" ref="EB5">(CB5/INDEX($CX5:$DG5,,MATCH(EB$3,$CX$3:$DG$3,)))*$DG5</f>
        <v>21231.301980839999</v>
      </c>
      <c r="EC5" s="53" cm="1">
        <f t="array" ref="EC5">(CC5/INDEX($CX5:$DG5,,MATCH(EC$3,$CX$3:$DG$3,)))*$DG5</f>
        <v>21.131309637850073</v>
      </c>
      <c r="ED5" cm="1">
        <f t="array" ref="ED5">(CD5/INDEX($CX5:$DG5,,MATCH(ED$3,$CX$3:$DG$3,)))*$DG5</f>
        <v>24.083929087819197</v>
      </c>
      <c r="EE5" cm="1">
        <f t="array" ref="EE5">(CE5/INDEX($CX5:$DG5,,MATCH(EE$3,$CX$3:$DG$3,)))*$DG5</f>
        <v>27.827350815746559</v>
      </c>
      <c r="EF5" cm="1">
        <f t="array" ref="EF5">(CF5/INDEX($CX5:$DG5,,MATCH(EF$3,$CX$3:$DG$3,)))*$DG5</f>
        <v>30.960698932637946</v>
      </c>
      <c r="EG5" cm="1">
        <f t="array" ref="EG5">(CG5/INDEX($CX5:$DG5,,MATCH(EG$3,$CX$3:$DG$3,)))*$DG5</f>
        <v>33.454980224717218</v>
      </c>
      <c r="EH5" cm="1">
        <f t="array" ref="EH5">(CH5/INDEX($CX5:$DG5,,MATCH(EH$3,$CX$3:$DG$3,)))*$DG5</f>
        <v>45.825751320158723</v>
      </c>
      <c r="EI5" cm="1">
        <f t="array" ref="EI5">(CI5/INDEX($CX5:$DG5,,MATCH(EI$3,$CX$3:$DG$3,)))*$DG5</f>
        <v>53.972189944493131</v>
      </c>
      <c r="EJ5" cm="1">
        <f t="array" ref="EJ5">(CJ5/INDEX($CX5:$DG5,,MATCH(EJ$3,$CX$3:$DG$3,)))*$DG5</f>
        <v>55.504926189234332</v>
      </c>
      <c r="EK5" cm="1">
        <f t="array" ref="EK5">(CK5/INDEX($CX5:$DG5,,MATCH(EK$3,$CX$3:$DG$3,)))*$DG5</f>
        <v>57.573208088551603</v>
      </c>
      <c r="EL5" cm="1">
        <f t="array" ref="EL5">(CL5/INDEX($CX5:$DG5,,MATCH(EL$3,$CX$3:$DG$3,)))*$DG5</f>
        <v>62.99169119902956</v>
      </c>
      <c r="EM5" cm="1">
        <f t="array" ref="EM5">(CM5/INDEX($CX5:$DG5,,MATCH(EM$3,$CX$3:$DG$3,)))*$DG5</f>
        <v>61.735642282777235</v>
      </c>
      <c r="EN5" cm="1">
        <f t="array" ref="EN5">(CN5/INDEX($CX5:$DG5,,MATCH(EN$3,$CX$3:$DG$3,)))*$DG5</f>
        <v>70.361792828314805</v>
      </c>
      <c r="EO5" cm="1">
        <f t="array" ref="EO5">(CO5/INDEX($CX5:$DG5,,MATCH(EO$3,$CX$3:$DG$3,)))*$DG5</f>
        <v>81.298291732999459</v>
      </c>
      <c r="EP5" cm="1">
        <f t="array" ref="EP5">(CP5/INDEX($CX5:$DG5,,MATCH(EP$3,$CX$3:$DG$3,)))*$DG5</f>
        <v>90.452445536383948</v>
      </c>
      <c r="EQ5" cm="1">
        <f t="array" ref="EQ5">(CQ5/INDEX($CX5:$DG5,,MATCH(EQ$3,$CX$3:$DG$3,)))*$DG5</f>
        <v>97.739549849341998</v>
      </c>
      <c r="ER5" cm="1">
        <f t="array" ref="ER5">(CR5/INDEX($CX5:$DG5,,MATCH(ER$3,$CX$3:$DG$3,)))*$DG5</f>
        <v>133.88106271337853</v>
      </c>
      <c r="ES5" cm="1">
        <f t="array" ref="ES5">(CS5/INDEX($CX5:$DG5,,MATCH(ES$3,$CX$3:$DG$3,)))*$DG5</f>
        <v>157.68108407550346</v>
      </c>
      <c r="ET5" cm="1">
        <f t="array" ref="ET5">(CT5/INDEX($CX5:$DG5,,MATCH(ET$3,$CX$3:$DG$3,)))*$DG5</f>
        <v>162.15901081742678</v>
      </c>
      <c r="EU5" cm="1">
        <f t="array" ref="EU5">(CU5/INDEX($CX5:$DG5,,MATCH(EU$3,$CX$3:$DG$3,)))*$DG5</f>
        <v>168.20154739771914</v>
      </c>
      <c r="EV5" cm="1">
        <f t="array" ref="EV5">(CV5/INDEX($CX5:$DG5,,MATCH(EV$3,$CX$3:$DG$3,)))*$DG5</f>
        <v>184.03177944469846</v>
      </c>
      <c r="EW5">
        <f t="shared" si="13"/>
        <v>1620.8682421187823</v>
      </c>
      <c r="EY5" s="96">
        <f t="shared" ref="EY5:EY68" si="24">IFERROR(AC5/S5,0)</f>
        <v>1.8471802338144428E-3</v>
      </c>
      <c r="EZ5" s="96">
        <f t="shared" si="14"/>
        <v>2.1357768965984355E-3</v>
      </c>
      <c r="FA5" s="96">
        <f t="shared" si="15"/>
        <v>2.2069246193194003E-3</v>
      </c>
      <c r="FB5" s="96">
        <f t="shared" si="16"/>
        <v>2.1265627152750556E-3</v>
      </c>
      <c r="FC5" s="96">
        <f t="shared" si="17"/>
        <v>2.1200739826997797E-3</v>
      </c>
      <c r="FD5" s="96">
        <f t="shared" si="18"/>
        <v>2.4878840827726712E-3</v>
      </c>
      <c r="FE5" s="96">
        <f t="shared" si="19"/>
        <v>2.6902538254712839E-3</v>
      </c>
      <c r="FF5" s="96">
        <f t="shared" si="20"/>
        <v>2.7937532450548657E-3</v>
      </c>
      <c r="FG5" s="96">
        <f t="shared" si="21"/>
        <v>2.8499611618988015E-3</v>
      </c>
      <c r="FH5" s="96">
        <f t="shared" si="22"/>
        <v>2.9669254978274932E-3</v>
      </c>
      <c r="FJ5" s="96">
        <f t="shared" ref="FJ5:FJ68" si="25">AVERAGE(BS5:CB5)</f>
        <v>20847.557182493427</v>
      </c>
      <c r="FK5" s="96" t="str">
        <f>IF(AND('Country-wise data'!FJ5&gt;'non-R&amp;D ex_typologies'!$C$17,'Country-wise data'!FJ5&lt;'non-R&amp;D ex_typologies'!$D$17),"Small",IF(AND('Country-wise data'!FJ5&gt;'non-R&amp;D ex_typologies'!$E$17,'Country-wise data'!$FJ$4&lt;'non-R&amp;D ex_typologies'!$F$17),"Medium","Large"))</f>
        <v>Medium</v>
      </c>
      <c r="FL5" t="str">
        <f>IF($FK5='non-R&amp;D ex_typologies'!$C$16,IF(AND('Country-wise data'!EY5&gt;'non-R&amp;D ex_typologies'!$C$21,'Country-wise data'!EY5&lt;'non-R&amp;D ex_typologies'!$D$21),'non-R&amp;D ex_typologies'!$B$21,IF(AND('Country-wise data'!EY5&gt;'non-R&amp;D ex_typologies'!$C$19,'Country-wise data'!EY5&lt;'non-R&amp;D ex_typologies'!$D$19),'non-R&amp;D ex_typologies'!$B$19,'non-R&amp;D ex_typologies'!$B$20)),IF($FK5='non-R&amp;D ex_typologies'!$E$16,IF(AND('Country-wise data'!EY5&gt;'non-R&amp;D ex_typologies'!$E$21,'Country-wise data'!EY5&lt;'non-R&amp;D ex_typologies'!$F$21),'non-R&amp;D ex_typologies'!$B$21,IF(AND('Country-wise data'!EY5&gt;'non-R&amp;D ex_typologies'!$E$19,'Country-wise data'!EY5&lt;'non-R&amp;D ex_typologies'!$F$19),'non-R&amp;D ex_typologies'!$B$19,'non-R&amp;D ex_typologies'!$B$20)),IF(AND('Country-wise data'!EY5&gt;'non-R&amp;D ex_typologies'!$G$21,'Country-wise data'!EY5&lt;'non-R&amp;D ex_typologies'!$H$21),'non-R&amp;D ex_typologies'!$B$21,IF(AND('Country-wise data'!EY5&gt;'non-R&amp;D ex_typologies'!$G$19,'Country-wise data'!EY5&lt;'non-R&amp;D ex_typologies'!$H$19),'non-R&amp;D ex_typologies'!$B$19,'non-R&amp;D ex_typologies'!$B$20))))</f>
        <v>Program heavy</v>
      </c>
      <c r="FM5" t="str">
        <f>IF($FK5='non-R&amp;D ex_typologies'!$C$16,IF(AND('Country-wise data'!EZ5&gt;'non-R&amp;D ex_typologies'!$C$21,'Country-wise data'!EZ5&lt;'non-R&amp;D ex_typologies'!$D$21),'non-R&amp;D ex_typologies'!$B$21,IF(AND('Country-wise data'!EZ5&gt;'non-R&amp;D ex_typologies'!$C$19,'Country-wise data'!EZ5&lt;'non-R&amp;D ex_typologies'!$D$19),'non-R&amp;D ex_typologies'!$B$19,'non-R&amp;D ex_typologies'!$B$20)),IF($FK5='non-R&amp;D ex_typologies'!$E$16,IF(AND('Country-wise data'!EZ5&gt;'non-R&amp;D ex_typologies'!$E$21,'Country-wise data'!EZ5&lt;'non-R&amp;D ex_typologies'!$F$21),'non-R&amp;D ex_typologies'!$B$21,IF(AND('Country-wise data'!EZ5&gt;'non-R&amp;D ex_typologies'!$E$19,'Country-wise data'!EZ5&lt;'non-R&amp;D ex_typologies'!$F$19),'non-R&amp;D ex_typologies'!$B$19,'non-R&amp;D ex_typologies'!$B$20)),IF(AND('Country-wise data'!EZ5&gt;'non-R&amp;D ex_typologies'!$G$21,'Country-wise data'!EZ5&lt;'non-R&amp;D ex_typologies'!$H$21),'non-R&amp;D ex_typologies'!$B$21,IF(AND('Country-wise data'!EZ5&gt;'non-R&amp;D ex_typologies'!$G$19,'Country-wise data'!EZ5&lt;'non-R&amp;D ex_typologies'!$H$19),'non-R&amp;D ex_typologies'!$B$19,'non-R&amp;D ex_typologies'!$B$20))))</f>
        <v>Program heavy</v>
      </c>
      <c r="FN5" t="str">
        <f>IF($FK5='non-R&amp;D ex_typologies'!$C$16,IF(AND('Country-wise data'!FA5&gt;'non-R&amp;D ex_typologies'!$C$21,'Country-wise data'!FA5&lt;'non-R&amp;D ex_typologies'!$D$21),'non-R&amp;D ex_typologies'!$B$21,IF(AND('Country-wise data'!FA5&gt;'non-R&amp;D ex_typologies'!$C$19,'Country-wise data'!FA5&lt;'non-R&amp;D ex_typologies'!$D$19),'non-R&amp;D ex_typologies'!$B$19,'non-R&amp;D ex_typologies'!$B$20)),IF($FK5='non-R&amp;D ex_typologies'!$E$16,IF(AND('Country-wise data'!FA5&gt;'non-R&amp;D ex_typologies'!$E$21,'Country-wise data'!FA5&lt;'non-R&amp;D ex_typologies'!$F$21),'non-R&amp;D ex_typologies'!$B$21,IF(AND('Country-wise data'!FA5&gt;'non-R&amp;D ex_typologies'!$E$19,'Country-wise data'!FA5&lt;'non-R&amp;D ex_typologies'!$F$19),'non-R&amp;D ex_typologies'!$B$19,'non-R&amp;D ex_typologies'!$B$20)),IF(AND('Country-wise data'!FA5&gt;'non-R&amp;D ex_typologies'!$G$21,'Country-wise data'!FA5&lt;'non-R&amp;D ex_typologies'!$H$21),'non-R&amp;D ex_typologies'!$B$21,IF(AND('Country-wise data'!FA5&gt;'non-R&amp;D ex_typologies'!$G$19,'Country-wise data'!FA5&lt;'non-R&amp;D ex_typologies'!$H$19),'non-R&amp;D ex_typologies'!$B$19,'non-R&amp;D ex_typologies'!$B$20))))</f>
        <v>Program heavy</v>
      </c>
      <c r="FO5" t="str">
        <f>IF($FK5='non-R&amp;D ex_typologies'!$C$16,IF(AND('Country-wise data'!FB5&gt;'non-R&amp;D ex_typologies'!$C$21,'Country-wise data'!FB5&lt;'non-R&amp;D ex_typologies'!$D$21),'non-R&amp;D ex_typologies'!$B$21,IF(AND('Country-wise data'!FB5&gt;'non-R&amp;D ex_typologies'!$C$19,'Country-wise data'!FB5&lt;'non-R&amp;D ex_typologies'!$D$19),'non-R&amp;D ex_typologies'!$B$19,'non-R&amp;D ex_typologies'!$B$20)),IF($FK5='non-R&amp;D ex_typologies'!$E$16,IF(AND('Country-wise data'!FB5&gt;'non-R&amp;D ex_typologies'!$E$21,'Country-wise data'!FB5&lt;'non-R&amp;D ex_typologies'!$F$21),'non-R&amp;D ex_typologies'!$B$21,IF(AND('Country-wise data'!FB5&gt;'non-R&amp;D ex_typologies'!$E$19,'Country-wise data'!FB5&lt;'non-R&amp;D ex_typologies'!$F$19),'non-R&amp;D ex_typologies'!$B$19,'non-R&amp;D ex_typologies'!$B$20)),IF(AND('Country-wise data'!FB5&gt;'non-R&amp;D ex_typologies'!$G$21,'Country-wise data'!FB5&lt;'non-R&amp;D ex_typologies'!$H$21),'non-R&amp;D ex_typologies'!$B$21,IF(AND('Country-wise data'!FB5&gt;'non-R&amp;D ex_typologies'!$G$19,'Country-wise data'!FB5&lt;'non-R&amp;D ex_typologies'!$H$19),'non-R&amp;D ex_typologies'!$B$19,'non-R&amp;D ex_typologies'!$B$20))))</f>
        <v>Program heavy</v>
      </c>
      <c r="FP5" t="str">
        <f>IF($FK5='non-R&amp;D ex_typologies'!$C$16,IF(AND('Country-wise data'!FC5&gt;'non-R&amp;D ex_typologies'!$C$21,'Country-wise data'!FC5&lt;'non-R&amp;D ex_typologies'!$D$21),'non-R&amp;D ex_typologies'!$B$21,IF(AND('Country-wise data'!FC5&gt;'non-R&amp;D ex_typologies'!$C$19,'Country-wise data'!FC5&lt;'non-R&amp;D ex_typologies'!$D$19),'non-R&amp;D ex_typologies'!$B$19,'non-R&amp;D ex_typologies'!$B$20)),IF($FK5='non-R&amp;D ex_typologies'!$E$16,IF(AND('Country-wise data'!FC5&gt;'non-R&amp;D ex_typologies'!$E$21,'Country-wise data'!FC5&lt;'non-R&amp;D ex_typologies'!$F$21),'non-R&amp;D ex_typologies'!$B$21,IF(AND('Country-wise data'!FC5&gt;'non-R&amp;D ex_typologies'!$E$19,'Country-wise data'!FC5&lt;'non-R&amp;D ex_typologies'!$F$19),'non-R&amp;D ex_typologies'!$B$19,'non-R&amp;D ex_typologies'!$B$20)),IF(AND('Country-wise data'!FC5&gt;'non-R&amp;D ex_typologies'!$G$21,'Country-wise data'!FC5&lt;'non-R&amp;D ex_typologies'!$H$21),'non-R&amp;D ex_typologies'!$B$21,IF(AND('Country-wise data'!FC5&gt;'non-R&amp;D ex_typologies'!$G$19,'Country-wise data'!FC5&lt;'non-R&amp;D ex_typologies'!$H$19),'non-R&amp;D ex_typologies'!$B$19,'non-R&amp;D ex_typologies'!$B$20))))</f>
        <v>Program heavy</v>
      </c>
      <c r="FQ5" t="str">
        <f>IF($FK5='non-R&amp;D ex_typologies'!$C$16,IF(AND('Country-wise data'!FD5&gt;'non-R&amp;D ex_typologies'!$C$21,'Country-wise data'!FD5&lt;'non-R&amp;D ex_typologies'!$D$21),'non-R&amp;D ex_typologies'!$B$21,IF(AND('Country-wise data'!FD5&gt;'non-R&amp;D ex_typologies'!$C$19,'Country-wise data'!FD5&lt;'non-R&amp;D ex_typologies'!$D$19),'non-R&amp;D ex_typologies'!$B$19,'non-R&amp;D ex_typologies'!$B$20)),IF($FK5='non-R&amp;D ex_typologies'!$E$16,IF(AND('Country-wise data'!FD5&gt;'non-R&amp;D ex_typologies'!$E$21,'Country-wise data'!FD5&lt;'non-R&amp;D ex_typologies'!$F$21),'non-R&amp;D ex_typologies'!$B$21,IF(AND('Country-wise data'!FD5&gt;'non-R&amp;D ex_typologies'!$E$19,'Country-wise data'!FD5&lt;'non-R&amp;D ex_typologies'!$F$19),'non-R&amp;D ex_typologies'!$B$19,'non-R&amp;D ex_typologies'!$B$20)),IF(AND('Country-wise data'!FD5&gt;'non-R&amp;D ex_typologies'!$G$21,'Country-wise data'!FD5&lt;'non-R&amp;D ex_typologies'!$H$21),'non-R&amp;D ex_typologies'!$B$21,IF(AND('Country-wise data'!FD5&gt;'non-R&amp;D ex_typologies'!$G$19,'Country-wise data'!FD5&lt;'non-R&amp;D ex_typologies'!$H$19),'non-R&amp;D ex_typologies'!$B$19,'non-R&amp;D ex_typologies'!$B$20))))</f>
        <v>Program heavy</v>
      </c>
      <c r="FR5" t="str">
        <f>IF($FK5='non-R&amp;D ex_typologies'!$C$16,IF(AND('Country-wise data'!FE5&gt;'non-R&amp;D ex_typologies'!$C$21,'Country-wise data'!FE5&lt;'non-R&amp;D ex_typologies'!$D$21),'non-R&amp;D ex_typologies'!$B$21,IF(AND('Country-wise data'!FE5&gt;'non-R&amp;D ex_typologies'!$C$19,'Country-wise data'!FE5&lt;'non-R&amp;D ex_typologies'!$D$19),'non-R&amp;D ex_typologies'!$B$19,'non-R&amp;D ex_typologies'!$B$20)),IF($FK5='non-R&amp;D ex_typologies'!$E$16,IF(AND('Country-wise data'!FE5&gt;'non-R&amp;D ex_typologies'!$E$21,'Country-wise data'!FE5&lt;'non-R&amp;D ex_typologies'!$F$21),'non-R&amp;D ex_typologies'!$B$21,IF(AND('Country-wise data'!FE5&gt;'non-R&amp;D ex_typologies'!$E$19,'Country-wise data'!FE5&lt;'non-R&amp;D ex_typologies'!$F$19),'non-R&amp;D ex_typologies'!$B$19,'non-R&amp;D ex_typologies'!$B$20)),IF(AND('Country-wise data'!FE5&gt;'non-R&amp;D ex_typologies'!$G$21,'Country-wise data'!FE5&lt;'non-R&amp;D ex_typologies'!$H$21),'non-R&amp;D ex_typologies'!$B$21,IF(AND('Country-wise data'!FE5&gt;'non-R&amp;D ex_typologies'!$G$19,'Country-wise data'!FE5&lt;'non-R&amp;D ex_typologies'!$H$19),'non-R&amp;D ex_typologies'!$B$19,'non-R&amp;D ex_typologies'!$B$20))))</f>
        <v>Program heavy</v>
      </c>
      <c r="FS5" t="str">
        <f>IF($FK5='non-R&amp;D ex_typologies'!$C$16,IF(AND('Country-wise data'!FF5&gt;'non-R&amp;D ex_typologies'!$C$21,'Country-wise data'!FF5&lt;'non-R&amp;D ex_typologies'!$D$21),'non-R&amp;D ex_typologies'!$B$21,IF(AND('Country-wise data'!FF5&gt;'non-R&amp;D ex_typologies'!$C$19,'Country-wise data'!FF5&lt;'non-R&amp;D ex_typologies'!$D$19),'non-R&amp;D ex_typologies'!$B$19,'non-R&amp;D ex_typologies'!$B$20)),IF($FK5='non-R&amp;D ex_typologies'!$E$16,IF(AND('Country-wise data'!FF5&gt;'non-R&amp;D ex_typologies'!$E$21,'Country-wise data'!FF5&lt;'non-R&amp;D ex_typologies'!$F$21),'non-R&amp;D ex_typologies'!$B$21,IF(AND('Country-wise data'!FF5&gt;'non-R&amp;D ex_typologies'!$E$19,'Country-wise data'!FF5&lt;'non-R&amp;D ex_typologies'!$F$19),'non-R&amp;D ex_typologies'!$B$19,'non-R&amp;D ex_typologies'!$B$20)),IF(AND('Country-wise data'!FF5&gt;'non-R&amp;D ex_typologies'!$G$21,'Country-wise data'!FF5&lt;'non-R&amp;D ex_typologies'!$H$21),'non-R&amp;D ex_typologies'!$B$21,IF(AND('Country-wise data'!FF5&gt;'non-R&amp;D ex_typologies'!$G$19,'Country-wise data'!FF5&lt;'non-R&amp;D ex_typologies'!$H$19),'non-R&amp;D ex_typologies'!$B$19,'non-R&amp;D ex_typologies'!$B$20))))</f>
        <v>Program heavy</v>
      </c>
      <c r="FT5" t="str">
        <f>IF($FK5='non-R&amp;D ex_typologies'!$C$16,IF(AND('Country-wise data'!FG5&gt;'non-R&amp;D ex_typologies'!$C$21,'Country-wise data'!FG5&lt;'non-R&amp;D ex_typologies'!$D$21),'non-R&amp;D ex_typologies'!$B$21,IF(AND('Country-wise data'!FG5&gt;'non-R&amp;D ex_typologies'!$C$19,'Country-wise data'!FG5&lt;'non-R&amp;D ex_typologies'!$D$19),'non-R&amp;D ex_typologies'!$B$19,'non-R&amp;D ex_typologies'!$B$20)),IF($FK5='non-R&amp;D ex_typologies'!$E$16,IF(AND('Country-wise data'!FG5&gt;'non-R&amp;D ex_typologies'!$E$21,'Country-wise data'!FG5&lt;'non-R&amp;D ex_typologies'!$F$21),'non-R&amp;D ex_typologies'!$B$21,IF(AND('Country-wise data'!FG5&gt;'non-R&amp;D ex_typologies'!$E$19,'Country-wise data'!FG5&lt;'non-R&amp;D ex_typologies'!$F$19),'non-R&amp;D ex_typologies'!$B$19,'non-R&amp;D ex_typologies'!$B$20)),IF(AND('Country-wise data'!FG5&gt;'non-R&amp;D ex_typologies'!$G$21,'Country-wise data'!FG5&lt;'non-R&amp;D ex_typologies'!$H$21),'non-R&amp;D ex_typologies'!$B$21,IF(AND('Country-wise data'!FG5&gt;'non-R&amp;D ex_typologies'!$G$19,'Country-wise data'!FG5&lt;'non-R&amp;D ex_typologies'!$H$19),'non-R&amp;D ex_typologies'!$B$19,'non-R&amp;D ex_typologies'!$B$20))))</f>
        <v>Program heavy</v>
      </c>
      <c r="FU5" t="str">
        <f>IF($FK5='non-R&amp;D ex_typologies'!$C$16,IF(AND('Country-wise data'!FH5&gt;'non-R&amp;D ex_typologies'!$C$21,'Country-wise data'!FH5&lt;'non-R&amp;D ex_typologies'!$D$21),'non-R&amp;D ex_typologies'!$B$21,IF(AND('Country-wise data'!FH5&gt;'non-R&amp;D ex_typologies'!$C$19,'Country-wise data'!FH5&lt;'non-R&amp;D ex_typologies'!$D$19),'non-R&amp;D ex_typologies'!$B$19,'non-R&amp;D ex_typologies'!$B$20)),IF($FK5='non-R&amp;D ex_typologies'!$E$16,IF(AND('Country-wise data'!FH5&gt;'non-R&amp;D ex_typologies'!$E$21,'Country-wise data'!FH5&lt;'non-R&amp;D ex_typologies'!$F$21),'non-R&amp;D ex_typologies'!$B$21,IF(AND('Country-wise data'!FH5&gt;'non-R&amp;D ex_typologies'!$E$19,'Country-wise data'!FH5&lt;'non-R&amp;D ex_typologies'!$F$19),'non-R&amp;D ex_typologies'!$B$19,'non-R&amp;D ex_typologies'!$B$20)),IF(AND('Country-wise data'!FH5&gt;'non-R&amp;D ex_typologies'!$G$21,'Country-wise data'!FH5&lt;'non-R&amp;D ex_typologies'!$H$21),'non-R&amp;D ex_typologies'!$B$21,IF(AND('Country-wise data'!FH5&gt;'non-R&amp;D ex_typologies'!$G$19,'Country-wise data'!FH5&lt;'non-R&amp;D ex_typologies'!$H$19),'non-R&amp;D ex_typologies'!$B$19,'non-R&amp;D ex_typologies'!$B$20))))</f>
        <v>Program heavy</v>
      </c>
    </row>
    <row r="6" spans="2:177" x14ac:dyDescent="0.35">
      <c r="B6" s="11" t="s">
        <v>277</v>
      </c>
      <c r="C6" t="s">
        <v>370</v>
      </c>
      <c r="D6" t="s">
        <v>371</v>
      </c>
      <c r="E6" t="s">
        <v>371</v>
      </c>
      <c r="F6" t="s">
        <v>372</v>
      </c>
      <c r="G6" s="55">
        <f>Assumptions!$C$13</f>
        <v>1.1000000000000001</v>
      </c>
      <c r="H6">
        <f>SUMIFS(FAOstat!M:M,FAOstat!$B:$B,'Country-wise data'!$B6)*G6</f>
        <v>20.229000000000003</v>
      </c>
      <c r="I6">
        <f>IF(SUMIFS(FAOstat!N:N,FAOstat!$B:$B,'Country-wise data'!$B6)=0,H6*(1+Assumptions!$C$9),SUMIFS(FAOstat!N:N,FAOstat!$B:$B,'Country-wise data'!$B6)*$G6)</f>
        <v>22.693000000000001</v>
      </c>
      <c r="J6">
        <f>IF(SUMIFS(FAOstat!O:O,FAOstat!$B:$B,'Country-wise data'!$B6)=0,I6*(1+Assumptions!$C$9),SUMIFS(FAOstat!O:O,FAOstat!$B:$B,'Country-wise data'!$B6)*$G6)</f>
        <v>16.599</v>
      </c>
      <c r="K6">
        <f>IF(SUMIFS(FAOstat!P:P,FAOstat!$B:$B,'Country-wise data'!$B6)=0,J6*(1+Assumptions!$C$9),SUMIFS(FAOstat!P:P,FAOstat!$B:$B,'Country-wise data'!$B6)*$G6)</f>
        <v>16.236000000000001</v>
      </c>
      <c r="L6">
        <f>IF(SUMIFS(FAOstat!Q:Q,FAOstat!$B:$B,'Country-wise data'!$B6)=0,K6*(1+Assumptions!$C$9),SUMIFS(FAOstat!Q:Q,FAOstat!$B:$B,'Country-wise data'!$B6)*$G6)</f>
        <v>16.28</v>
      </c>
      <c r="M6">
        <f>IF(SUMIFS(FAOstat!R:R,FAOstat!$B:$B,'Country-wise data'!$B6)=0,L6*(1+Assumptions!$C$9),SUMIFS(FAOstat!R:R,FAOstat!$B:$B,'Country-wise data'!$B6)*$G6)</f>
        <v>18.898</v>
      </c>
      <c r="N6">
        <f>IF(SUMIFS(FAOstat!S:S,FAOstat!$B:$B,'Country-wise data'!$B6)=0,M6*(1+Assumptions!$C$9),SUMIFS(FAOstat!S:S,FAOstat!$B:$B,'Country-wise data'!$B6)*$G6)</f>
        <v>14.971</v>
      </c>
      <c r="O6">
        <f>IF(SUMIFS(FAOstat!T:T,FAOstat!$B:$B,'Country-wise data'!$B6)=0,N6*(1+Assumptions!$C$9),SUMIFS(FAOstat!T:T,FAOstat!$B:$B,'Country-wise data'!$B6)*$G6)</f>
        <v>28.6</v>
      </c>
      <c r="P6">
        <f>IF(SUMIFS(FAOstat!U:U,FAOstat!$B:$B,'Country-wise data'!$B6)=0,O6*(1+Assumptions!$C$9),SUMIFS(FAOstat!U:U,FAOstat!$B:$B,'Country-wise data'!$B6)*$G6)</f>
        <v>25.212000000000003</v>
      </c>
      <c r="Q6">
        <f>IF(SUMIFS(FAOstat!V:V,FAOstat!$B:$B,'Country-wise data'!$B6)=0,P6*(1+Assumptions!$C$9),SUMIFS(FAOstat!V:V,FAOstat!$B:$B,'Country-wise data'!$B6)*$G6)</f>
        <v>25.716240000000003</v>
      </c>
      <c r="R6" s="36">
        <f t="shared" si="9"/>
        <v>9.5747816564428101E-2</v>
      </c>
      <c r="S6">
        <f>SUMIFS(FAOstat!CE:CE,FAOstat!$B:$B,'Country-wise data'!$B6)</f>
        <v>62.876030999999998</v>
      </c>
      <c r="T6">
        <f>SUMIFS(FAOstat!CF:CF,FAOstat!$B:$B,'Country-wise data'!$B6)</f>
        <v>67.330685000000003</v>
      </c>
      <c r="U6">
        <f>SUMIFS(FAOstat!CG:CG,FAOstat!$B:$B,'Country-wise data'!$B6)</f>
        <v>69.221851000000001</v>
      </c>
      <c r="V6">
        <f>SUMIFS(FAOstat!CH:CH,FAOstat!$B:$B,'Country-wise data'!$B6)</f>
        <v>79.236555999999993</v>
      </c>
      <c r="W6">
        <f>SUMIFS(FAOstat!CI:CI,FAOstat!$B:$B,'Country-wise data'!$B6)</f>
        <v>67.145287999999994</v>
      </c>
      <c r="X6">
        <f>SUMIFS(FAOstat!CJ:CJ,FAOstat!$B:$B,'Country-wise data'!$B6)</f>
        <v>69.886460999999997</v>
      </c>
      <c r="Y6">
        <f>SUMIFS(FAOstat!CK:CK,FAOstat!$B:$B,'Country-wise data'!$B6)</f>
        <v>82.598035999999993</v>
      </c>
      <c r="Z6">
        <f>SUMIFS(FAOstat!CL:CL,FAOstat!$B:$B,'Country-wise data'!$B6)</f>
        <v>84.740592000000007</v>
      </c>
      <c r="AA6">
        <f>SUMIFS(FAOstat!CM:CM,FAOstat!$B:$B,'Country-wise data'!$B6)</f>
        <v>78.680408</v>
      </c>
      <c r="AB6">
        <f>SUMIFS(FAOstat!CN:CN,FAOstat!$B:$B,'Country-wise data'!$B6)</f>
        <v>80.254016160000006</v>
      </c>
      <c r="AC6" s="53">
        <f>IFERROR(INDEX('ASTI data (new)'!$AF$6:$AL$130,MATCH('Country-wise data'!$B6,'ASTI data (new)'!$C$6:$C$130,),MATCH('Country-wise data'!AC$3,'ASTI data (new)'!$AF$5:$AL$5,)),(INDEX(Assumptions!$G$154:$P$345,MATCH('Country-wise data'!$B6,Assumptions!$B$154:$B$344,),MATCH('Country-wise data'!AC$3,Assumptions!$G$153:$P$153,))*S6))</f>
        <v>0.2449850593393319</v>
      </c>
      <c r="AD6" s="53">
        <f>IFERROR(INDEX('ASTI data (new)'!$AF$6:$AL$130,MATCH('Country-wise data'!$B6,'ASTI data (new)'!$C$6:$C$130,),MATCH('Country-wise data'!AD$3,'ASTI data (new)'!$AF$5:$AL$5,)),(INDEX(Assumptions!$G$154:$P$345,MATCH('Country-wise data'!$B6,Assumptions!$B$154:$B$344,),MATCH('Country-wise data'!AD$3,Assumptions!$G$153:$P$153,))*T6))</f>
        <v>0.23611723498439283</v>
      </c>
      <c r="AE6" s="53">
        <f>IFERROR(INDEX('ASTI data (new)'!$AF$6:$AL$130,MATCH('Country-wise data'!$B6,'ASTI data (new)'!$C$6:$C$130,),MATCH('Country-wise data'!AE$3,'ASTI data (new)'!$AF$5:$AL$5,)),(INDEX(Assumptions!$G$154:$P$345,MATCH('Country-wise data'!$B6,Assumptions!$B$154:$B$344,),MATCH('Country-wise data'!AE$3,Assumptions!$G$153:$P$153,))*U6))</f>
        <v>0.24935030668539601</v>
      </c>
      <c r="AF6" s="53">
        <f>IFERROR(INDEX('ASTI data (new)'!$AF$6:$AL$130,MATCH('Country-wise data'!$B6,'ASTI data (new)'!$C$6:$C$130,),MATCH('Country-wise data'!AF$3,'ASTI data (new)'!$AF$5:$AL$5,)),(INDEX(Assumptions!$G$154:$P$345,MATCH('Country-wise data'!$B6,Assumptions!$B$154:$B$344,),MATCH('Country-wise data'!AF$3,Assumptions!$G$153:$P$153,))*V6))</f>
        <v>0.23524024402111238</v>
      </c>
      <c r="AG6" s="53">
        <f>IFERROR(INDEX('ASTI data (new)'!$AF$6:$AL$130,MATCH('Country-wise data'!$B6,'ASTI data (new)'!$C$6:$C$130,),MATCH('Country-wise data'!AG$3,'ASTI data (new)'!$AF$5:$AL$5,)),(INDEX(Assumptions!$G$154:$P$345,MATCH('Country-wise data'!$B6,Assumptions!$B$154:$B$344,),MATCH('Country-wise data'!AG$3,Assumptions!$G$153:$P$153,))*W6))</f>
        <v>0.43590056686997375</v>
      </c>
      <c r="AH6" s="53">
        <f>IFERROR(INDEX('ASTI data (new)'!$AF$6:$AL$130,MATCH('Country-wise data'!$B6,'ASTI data (new)'!$C$6:$C$130,),MATCH('Country-wise data'!AH$3,'ASTI data (new)'!$AF$5:$AL$5,)),(INDEX(Assumptions!$G$154:$P$345,MATCH('Country-wise data'!$B6,Assumptions!$B$154:$B$344,),MATCH('Country-wise data'!AH$3,Assumptions!$G$153:$P$153,))*X6))</f>
        <v>0.51644423763000946</v>
      </c>
      <c r="AI6" s="53">
        <f>IFERROR(INDEX('ASTI data (new)'!$AF$6:$AL$130,MATCH('Country-wise data'!$B6,'ASTI data (new)'!$C$6:$C$130,),MATCH('Country-wise data'!AI$3,'ASTI data (new)'!$AF$5:$AL$5,)),(INDEX(Assumptions!$G$154:$P$345,MATCH('Country-wise data'!$B6,Assumptions!$B$154:$B$344,),MATCH('Country-wise data'!AI$3,Assumptions!$G$153:$P$153,))*Y6))</f>
        <v>0.54635066775335084</v>
      </c>
      <c r="AJ6" s="53">
        <f t="shared" ref="AJ6:AL6" si="26">IFERROR((1+($AI6/$AF6)^(1/3)-1)*AI6,0)</f>
        <v>0.72353258904586748</v>
      </c>
      <c r="AK6" s="53">
        <f t="shared" si="26"/>
        <v>0.9581747370495558</v>
      </c>
      <c r="AL6" s="53">
        <f t="shared" si="26"/>
        <v>1.2689115053279012</v>
      </c>
      <c r="AM6" s="55" cm="1">
        <f t="array" ref="AM6">INDEX('non-R&amp;D ex_typologies'!$J$8:$J$10,MATCH('Country-wise data'!FL6,'non-R&amp;D ex_typologies'!$F$8:$F$10,),)*'Country-wise data'!AC6</f>
        <v>0.71572989309226331</v>
      </c>
      <c r="AN6" s="55" cm="1">
        <f t="array" ref="AN6">INDEX('non-R&amp;D ex_typologies'!$J$8:$J$10,MATCH('Country-wise data'!FM6,'non-R&amp;D ex_typologies'!$F$8:$F$10,),)*'Country-wise data'!AD6</f>
        <v>0.68982232552615208</v>
      </c>
      <c r="AO6" s="55" cm="1">
        <f t="array" ref="AO6">INDEX('non-R&amp;D ex_typologies'!$J$8:$J$10,MATCH('Country-wise data'!FN6,'non-R&amp;D ex_typologies'!$F$8:$F$10,),)*'Country-wise data'!AE6</f>
        <v>0.72848307087684083</v>
      </c>
      <c r="AP6" s="55" cm="1">
        <f t="array" ref="AP6">INDEX('non-R&amp;D ex_typologies'!$J$8:$J$10,MATCH('Country-wise data'!FO6,'non-R&amp;D ex_typologies'!$F$8:$F$10,),)*'Country-wise data'!AF6</f>
        <v>0.68726017479710633</v>
      </c>
      <c r="AQ6" s="55" cm="1">
        <f t="array" ref="AQ6">INDEX('non-R&amp;D ex_typologies'!$J$8:$J$10,MATCH('Country-wise data'!FP6,'non-R&amp;D ex_typologies'!$F$8:$F$10,),)*'Country-wise data'!AG6</f>
        <v>1.2734942570214702</v>
      </c>
      <c r="AR6" s="55" cm="1">
        <f t="array" ref="AR6">INDEX('non-R&amp;D ex_typologies'!$J$8:$J$10,MATCH('Country-wise data'!FQ6,'non-R&amp;D ex_typologies'!$F$8:$F$10,),)*'Country-wise data'!AH6</f>
        <v>1.5088045776500052</v>
      </c>
      <c r="AS6" s="55" cm="1">
        <f t="array" ref="AS6">INDEX('non-R&amp;D ex_typologies'!$J$8:$J$10,MATCH('Country-wise data'!FR6,'non-R&amp;D ex_typologies'!$F$8:$F$10,),)*'Country-wise data'!AI6</f>
        <v>1.5961769508578836</v>
      </c>
      <c r="AT6" s="55" cm="1">
        <f t="array" ref="AT6">INDEX('non-R&amp;D ex_typologies'!$J$8:$J$10,MATCH('Country-wise data'!FS6,'non-R&amp;D ex_typologies'!$F$8:$F$10,),)*'Country-wise data'!AJ6</f>
        <v>2.1138183038716711</v>
      </c>
      <c r="AU6" s="55" cm="1">
        <f t="array" ref="AU6">INDEX('non-R&amp;D ex_typologies'!$J$8:$J$10,MATCH('Country-wise data'!FT6,'non-R&amp;D ex_typologies'!$F$8:$F$10,),)*'Country-wise data'!AK6</f>
        <v>1.2076860108584333</v>
      </c>
      <c r="AV6" s="55" cm="1">
        <f t="array" ref="AV6">INDEX('non-R&amp;D ex_typologies'!$J$8:$J$10,MATCH('Country-wise data'!FU6,'non-R&amp;D ex_typologies'!$F$8:$F$10,),)*'Country-wise data'!AL6</f>
        <v>1.5993394677891264</v>
      </c>
      <c r="AW6">
        <f t="shared" si="11"/>
        <v>17.535622181047845</v>
      </c>
      <c r="AX6" s="53">
        <f>INDEX('GDP deflators'!$AB$3:$AK$155,MATCH('Country-wise data'!$B6,'GDP deflators'!$B$3:$B$155,),MATCH('Country-wise data'!AX$3,'GDP deflators'!$D$2:$M$2,))</f>
        <v>86.697207863454366</v>
      </c>
      <c r="AY6" s="53">
        <f>INDEX('GDP deflators'!$AB$3:$AK$155,MATCH('Country-wise data'!$B6,'GDP deflators'!$B$3:$B$155,),MATCH('Country-wise data'!AY$3,'GDP deflators'!$D$2:$M$2,))</f>
        <v>87.056441068147308</v>
      </c>
      <c r="AZ6" s="53">
        <f>INDEX('GDP deflators'!$AB$3:$AK$155,MATCH('Country-wise data'!$B6,'GDP deflators'!$B$3:$B$155,),MATCH('Country-wise data'!AZ$3,'GDP deflators'!$D$2:$M$2,))</f>
        <v>90.22898524772134</v>
      </c>
      <c r="BA6" s="53">
        <f>INDEX('GDP deflators'!$AB$3:$AK$155,MATCH('Country-wise data'!$B6,'GDP deflators'!$B$3:$B$155,),MATCH('Country-wise data'!BA$3,'GDP deflators'!$D$2:$M$2,))</f>
        <v>91.095075332003347</v>
      </c>
      <c r="BB6" s="53">
        <f>INDEX('GDP deflators'!$AB$3:$AK$155,MATCH('Country-wise data'!$B6,'GDP deflators'!$B$3:$B$155,),MATCH('Country-wise data'!BB$3,'GDP deflators'!$D$2:$M$2,))</f>
        <v>90.951408788749205</v>
      </c>
      <c r="BC6" s="53">
        <f>INDEX('GDP deflators'!$AB$3:$AK$155,MATCH('Country-wise data'!$B6,'GDP deflators'!$B$3:$B$155,),MATCH('Country-wise data'!BC$3,'GDP deflators'!$D$2:$M$2,))</f>
        <v>94.811863653209784</v>
      </c>
      <c r="BD6" s="53">
        <f>INDEX('GDP deflators'!$AB$3:$AK$155,MATCH('Country-wise data'!$B6,'GDP deflators'!$B$3:$B$155,),MATCH('Country-wise data'!BD$3,'GDP deflators'!$D$2:$M$2,))</f>
        <v>95.936125525254724</v>
      </c>
      <c r="BE6" s="53">
        <f>INDEX('GDP deflators'!$AB$3:$AK$155,MATCH('Country-wise data'!$B6,'GDP deflators'!$B$3:$B$155,),MATCH('Country-wise data'!BE$3,'GDP deflators'!$D$2:$M$2,))</f>
        <v>95.88279291518532</v>
      </c>
      <c r="BF6" s="53">
        <f>INDEX('GDP deflators'!$AB$3:$AK$155,MATCH('Country-wise data'!$B6,'GDP deflators'!$B$3:$B$155,),MATCH('Country-wise data'!BF$3,'GDP deflators'!$D$2:$M$2,))</f>
        <v>97.837402307156651</v>
      </c>
      <c r="BG6" s="53">
        <f>INDEX('GDP deflators'!$AB$3:$AK$155,MATCH('Country-wise data'!$B6,'GDP deflators'!$B$3:$B$155,),MATCH('Country-wise data'!BG$3,'GDP deflators'!$D$2:$M$2,))</f>
        <v>100</v>
      </c>
      <c r="BH6" cm="1">
        <f t="array" ref="BH6">H6/(INDEX($AX6:$BG6,,MATCH(BH$3,$AX$3:$BG$3,))/100)</f>
        <v>23.332931357904979</v>
      </c>
      <c r="BI6" cm="1">
        <f t="array" ref="BI6">I6/(INDEX($AX6:$BG6,,MATCH(BI$3,$AX$3:$BG$3,))/100)</f>
        <v>26.066997136071809</v>
      </c>
      <c r="BJ6" cm="1">
        <f t="array" ref="BJ6">J6/(INDEX($AX6:$BG6,,MATCH(BJ$3,$AX$3:$BG$3,))/100)</f>
        <v>18.396527406828167</v>
      </c>
      <c r="BK6" cm="1">
        <f t="array" ref="BK6">K6/(INDEX($AX6:$BG6,,MATCH(BK$3,$AX$3:$BG$3,))/100)</f>
        <v>17.823136915828425</v>
      </c>
      <c r="BL6" cm="1">
        <f t="array" ref="BL6">L6/(INDEX($AX6:$BG6,,MATCH(BL$3,$AX$3:$BG$3,))/100)</f>
        <v>17.899667764149967</v>
      </c>
      <c r="BM6" cm="1">
        <f t="array" ref="BM6">M6/(INDEX($AX6:$BG6,,MATCH(BM$3,$AX$3:$BG$3,))/100)</f>
        <v>19.932104772375943</v>
      </c>
      <c r="BN6" cm="1">
        <f t="array" ref="BN6">N6/(INDEX($AX6:$BG6,,MATCH(BN$3,$AX$3:$BG$3,))/100)</f>
        <v>15.605174711854458</v>
      </c>
      <c r="BO6" cm="1">
        <f t="array" ref="BO6">O6/(INDEX($AX6:$BG6,,MATCH(BO$3,$AX$3:$BG$3,))/100)</f>
        <v>29.828083987184847</v>
      </c>
      <c r="BP6" cm="1">
        <f t="array" ref="BP6">P6/(INDEX($AX6:$BG6,,MATCH(BP$3,$AX$3:$BG$3,))/100)</f>
        <v>25.769285984155555</v>
      </c>
      <c r="BQ6" cm="1">
        <f t="array" ref="BQ6">Q6/(INDEX($AX6:$BG6,,MATCH(BQ$3,$AX$3:$BG$3,))/100)</f>
        <v>25.716240000000003</v>
      </c>
      <c r="BS6" cm="1">
        <f t="array" ref="BS6">S6/(INDEX($AX6:$BG6,,MATCH(BS$3,$AX$3:$BG$3,))/100)</f>
        <v>72.523709297568104</v>
      </c>
      <c r="BT6" cm="1">
        <f t="array" ref="BT6">T6/(INDEX($AX6:$BG6,,MATCH(BT$3,$AX$3:$BG$3,))/100)</f>
        <v>77.341416871491347</v>
      </c>
      <c r="BU6" cm="1">
        <f t="array" ref="BU6">U6/(INDEX($AX6:$BG6,,MATCH(BU$3,$AX$3:$BG$3,))/100)</f>
        <v>76.717975725819372</v>
      </c>
      <c r="BV6" cm="1">
        <f t="array" ref="BV6">V6/(INDEX($AX6:$BG6,,MATCH(BV$3,$AX$3:$BG$3,))/100)</f>
        <v>86.982260798639189</v>
      </c>
      <c r="BW6" cm="1">
        <f t="array" ref="BW6">W6/(INDEX($AX6:$BG6,,MATCH(BW$3,$AX$3:$BG$3,))/100)</f>
        <v>73.82545129779885</v>
      </c>
      <c r="BX6" cm="1">
        <f t="array" ref="BX6">X6/(INDEX($AX6:$BG6,,MATCH(BX$3,$AX$3:$BG$3,))/100)</f>
        <v>73.710671119830948</v>
      </c>
      <c r="BY6" cm="1">
        <f t="array" ref="BY6">Y6/(INDEX($AX6:$BG6,,MATCH(BY$3,$AX$3:$BG$3,))/100)</f>
        <v>86.096906194378732</v>
      </c>
      <c r="BZ6" cm="1">
        <f t="array" ref="BZ6">Z6/(INDEX($AX6:$BG6,,MATCH(BZ$3,$AX$3:$BG$3,))/100)</f>
        <v>88.379352982509246</v>
      </c>
      <c r="CA6" cm="1">
        <f t="array" ref="CA6">AA6/(INDEX($AX6:$BG6,,MATCH(CA$3,$AX$3:$BG$3,))/100)</f>
        <v>80.419559539189294</v>
      </c>
      <c r="CB6" cm="1">
        <f t="array" ref="CB6">AB6/(INDEX($AX6:$BG6,,MATCH(CB$3,$AX$3:$BG$3,))/100)</f>
        <v>80.254016160000006</v>
      </c>
      <c r="CC6" cm="1">
        <f t="array" ref="CC6">AC6/(INDEX($AX6:$BG6,,MATCH(CC$3,$AX$3:$BG$3,))/100)</f>
        <v>0.28257548931123183</v>
      </c>
      <c r="CD6" cm="1">
        <f t="array" ref="CD6">AD6/(INDEX($AX6:$BG6,,MATCH(CD$3,$AX$3:$BG$3,))/100)</f>
        <v>0.27122316521021295</v>
      </c>
      <c r="CE6" cm="1">
        <f t="array" ref="CE6">AE6/(INDEX($AX6:$BG6,,MATCH(CE$3,$AX$3:$BG$3,))/100)</f>
        <v>0.2763527773262785</v>
      </c>
      <c r="CF6" cm="1">
        <f t="array" ref="CF6">AF6/(INDEX($AX6:$BG6,,MATCH(CF$3,$AX$3:$BG$3,))/100)</f>
        <v>0.25823596189339582</v>
      </c>
      <c r="CG6" cm="1">
        <f t="array" ref="CG6">AG6/(INDEX($AX6:$BG6,,MATCH(CG$3,$AX$3:$BG$3,))/100)</f>
        <v>0.4792675261165335</v>
      </c>
      <c r="CH6" cm="1">
        <f t="array" ref="CH6">AH6/(INDEX($AX6:$BG6,,MATCH(CH$3,$AX$3:$BG$3,))/100)</f>
        <v>0.54470423608483265</v>
      </c>
      <c r="CI6" cm="1">
        <f t="array" ref="CI6">AI6/(INDEX($AX6:$BG6,,MATCH(CI$3,$AX$3:$BG$3,))/100)</f>
        <v>0.56949419706294757</v>
      </c>
      <c r="CJ6" cm="1">
        <f t="array" ref="CJ6">AJ6/(INDEX($AX6:$BG6,,MATCH(CJ$3,$AX$3:$BG$3,))/100)</f>
        <v>0.75460107809529486</v>
      </c>
      <c r="CK6" cm="1">
        <f t="array" ref="CK6">AK6/(INDEX($AX6:$BG6,,MATCH(CK$3,$AX$3:$BG$3,))/100)</f>
        <v>0.97935422901090952</v>
      </c>
      <c r="CL6" cm="1">
        <f t="array" ref="CL6">AL6/(INDEX($AX6:$BG6,,MATCH(CL$3,$AX$3:$BG$3,))/100)</f>
        <v>1.2689115053279012</v>
      </c>
      <c r="CM6" cm="1">
        <f t="array" ref="CM6">AM6/(INDEX($AX6:$BG6,,MATCH(CM$3,$AX$3:$BG$3,))/100)</f>
        <v>0.82555126137339685</v>
      </c>
      <c r="CN6" cm="1">
        <f t="array" ref="CN6">AN6/(INDEX($AX6:$BG6,,MATCH(CN$3,$AX$3:$BG$3,))/100)</f>
        <v>0.79238516652221391</v>
      </c>
      <c r="CO6" cm="1">
        <f t="array" ref="CO6">AO6/(INDEX($AX6:$BG6,,MATCH(CO$3,$AX$3:$BG$3,))/100)</f>
        <v>0.80737145483439654</v>
      </c>
      <c r="CP6" cm="1">
        <f t="array" ref="CP6">AP6/(INDEX($AX6:$BG6,,MATCH(CP$3,$AX$3:$BG$3,))/100)</f>
        <v>0.75444273171994336</v>
      </c>
      <c r="CQ6" cm="1">
        <f t="array" ref="CQ6">AQ6/(INDEX($AX6:$BG6,,MATCH(CQ$3,$AX$3:$BG$3,))/100)</f>
        <v>1.4001918980489754</v>
      </c>
      <c r="CR6" cm="1">
        <f t="array" ref="CR6">AR6/(INDEX($AX6:$BG6,,MATCH(CR$3,$AX$3:$BG$3,))/100)</f>
        <v>1.5913668601312487</v>
      </c>
      <c r="CS6" cm="1">
        <f t="array" ref="CS6">AS6/(INDEX($AX6:$BG6,,MATCH(CS$3,$AX$3:$BG$3,))/100)</f>
        <v>1.6637913425404049</v>
      </c>
      <c r="CT6" cm="1">
        <f t="array" ref="CT6">AT6/(INDEX($AX6:$BG6,,MATCH(CT$3,$AX$3:$BG$3,))/100)</f>
        <v>2.2045856608927563</v>
      </c>
      <c r="CU6" cm="1">
        <f t="array" ref="CU6">AU6/(INDEX($AX6:$BG6,,MATCH(CU$3,$AX$3:$BG$3,))/100)</f>
        <v>1.2343806993842201</v>
      </c>
      <c r="CV6" cm="1">
        <f t="array" ref="CV6">AV6/(INDEX($AX6:$BG6,,MATCH(CV$3,$AX$3:$BG$3,))/100)</f>
        <v>1.5993394677891264</v>
      </c>
      <c r="CW6">
        <f t="shared" si="12"/>
        <v>18.55812670867622</v>
      </c>
      <c r="CX6">
        <f>IFERROR(1/INDEX('exch rates'!$BC$5:$BL$268,MATCH('Country-wise data'!$B6,'exch rates'!$A$5:$A$268,),MATCH(CX$3,'exch rates'!$BC$4:$BL$4,)),1)</f>
        <v>0.40247010642391262</v>
      </c>
      <c r="CY6">
        <f>IFERROR(1/INDEX('exch rates'!$BC$5:$BL$268,MATCH('Country-wise data'!$B6,'exch rates'!$A$5:$A$268,),MATCH(CY$3,'exch rates'!$BC$4:$BL$4,)),1)</f>
        <v>0.43150467185916713</v>
      </c>
      <c r="CZ6">
        <f>IFERROR(1/INDEX('exch rates'!$BC$5:$BL$268,MATCH('Country-wise data'!$B6,'exch rates'!$A$5:$A$268,),MATCH(CZ$3,'exch rates'!$BC$4:$BL$4,)),1)</f>
        <v>0.43624080048680286</v>
      </c>
      <c r="DA6">
        <f>IFERROR(1/INDEX('exch rates'!$BC$5:$BL$268,MATCH('Country-wise data'!$B6,'exch rates'!$A$5:$A$268,),MATCH(DA$3,'exch rates'!$BC$4:$BL$4,)),1)</f>
        <v>0.43273182955981881</v>
      </c>
      <c r="DB6">
        <f>IFERROR(1/INDEX('exch rates'!$BC$5:$BL$268,MATCH('Country-wise data'!$B6,'exch rates'!$A$5:$A$268,),MATCH(DB$3,'exch rates'!$BC$4:$BL$4,)),1)</f>
        <v>0.42885897615319823</v>
      </c>
      <c r="DC6">
        <f>IFERROR(1/INDEX('exch rates'!$BC$5:$BL$268,MATCH('Country-wise data'!$B6,'exch rates'!$A$5:$A$268,),MATCH(DC$3,'exch rates'!$BC$4:$BL$4,)),1)</f>
        <v>0.39049173125856046</v>
      </c>
      <c r="DD6">
        <f>IFERROR(1/INDEX('exch rates'!$BC$5:$BL$268,MATCH('Country-wise data'!$B6,'exch rates'!$A$5:$A$268,),MATCH(DD$3,'exch rates'!$BC$4:$BL$4,)),1)</f>
        <v>0.38987423736780197</v>
      </c>
      <c r="DE6">
        <f>IFERROR(1/INDEX('exch rates'!$BC$5:$BL$268,MATCH('Country-wise data'!$B6,'exch rates'!$A$5:$A$268,),MATCH(DE$3,'exch rates'!$BC$4:$BL$4,)),1)</f>
        <v>0.39148487260380954</v>
      </c>
      <c r="DF6">
        <f>IFERROR(1/INDEX('exch rates'!$BC$5:$BL$268,MATCH('Country-wise data'!$B6,'exch rates'!$A$5:$A$268,),MATCH(DF$3,'exch rates'!$BC$4:$BL$4,)),1)</f>
        <v>0.38650629970625427</v>
      </c>
      <c r="DG6">
        <f>IFERROR(1/INDEX('exch rates'!$BC$5:$BL$268,MATCH('Country-wise data'!$B6,'exch rates'!$A$5:$A$268,),MATCH(DG$3,'exch rates'!$BC$4:$BL$4,)),1)</f>
        <v>0.37752569571851663</v>
      </c>
      <c r="DH6" cm="1">
        <f t="array" ref="DH6">(BH6/INDEX($CX6:$DG6,,MATCH(DH$3,$CX$3:$DG$3,)))*$DG6</f>
        <v>21.886796071177969</v>
      </c>
      <c r="DI6" cm="1">
        <f t="array" ref="DI6">(BI6/INDEX($CX6:$DG6,,MATCH(DI$3,$CX$3:$DG$3,)))*$DG6</f>
        <v>22.806152217744575</v>
      </c>
      <c r="DJ6" cm="1">
        <f t="array" ref="DJ6">(BJ6/INDEX($CX6:$DG6,,MATCH(DJ$3,$CX$3:$DG$3,)))*$DG6</f>
        <v>15.920477406784116</v>
      </c>
      <c r="DK6" cm="1">
        <f t="array" ref="DK6">(BK6/INDEX($CX6:$DG6,,MATCH(DK$3,$CX$3:$DG$3,)))*$DG6</f>
        <v>15.549334956199148</v>
      </c>
      <c r="DL6" cm="1">
        <f t="array" ref="DL6">(BL6/INDEX($CX6:$DG6,,MATCH(DL$3,$CX$3:$DG$3,)))*$DG6</f>
        <v>15.757125072688366</v>
      </c>
      <c r="DM6" cm="1">
        <f t="array" ref="DM6">(BM6/INDEX($CX6:$DG6,,MATCH(DM$3,$CX$3:$DG$3,)))*$DG6</f>
        <v>19.270271606194559</v>
      </c>
      <c r="DN6" cm="1">
        <f t="array" ref="DN6">(BN6/INDEX($CX6:$DG6,,MATCH(DN$3,$CX$3:$DG$3,)))*$DG6</f>
        <v>15.110909814602687</v>
      </c>
      <c r="DO6" cm="1">
        <f t="array" ref="DO6">(BO6/INDEX($CX6:$DG6,,MATCH(DO$3,$CX$3:$DG$3,)))*$DG6</f>
        <v>28.764503936806076</v>
      </c>
      <c r="DP6" cm="1">
        <f t="array" ref="DP6">(BP6/INDEX($CX6:$DG6,,MATCH(DP$3,$CX$3:$DG$3,)))*$DG6</f>
        <v>25.170527949302457</v>
      </c>
      <c r="DQ6" cm="1">
        <f t="array" ref="DQ6">(BQ6/INDEX($CX6:$DG6,,MATCH(DQ$3,$CX$3:$DG$3,)))*$DG6</f>
        <v>25.716240000000006</v>
      </c>
      <c r="DS6" cm="1">
        <f t="array" ref="DS6">(BS6/INDEX($CX6:$DG6,,MATCH(DS$3,$CX$3:$DG$3,)))*$DG6</f>
        <v>68.028813498544864</v>
      </c>
      <c r="DT6" cm="1">
        <f t="array" ref="DT6">(BT6/INDEX($CX6:$DG6,,MATCH(DT$3,$CX$3:$DG$3,)))*$DG6</f>
        <v>67.666410392412274</v>
      </c>
      <c r="DU6" cm="1">
        <f t="array" ref="DU6">(BU6/INDEX($CX6:$DG6,,MATCH(DU$3,$CX$3:$DG$3,)))*$DG6</f>
        <v>66.392247418596099</v>
      </c>
      <c r="DV6" cm="1">
        <f t="array" ref="DV6">(BV6/INDEX($CX6:$DG6,,MATCH(DV$3,$CX$3:$DG$3,)))*$DG6</f>
        <v>75.885424366816395</v>
      </c>
      <c r="DW6" cm="1">
        <f t="array" ref="DW6">(BW6/INDEX($CX6:$DG6,,MATCH(DW$3,$CX$3:$DG$3,)))*$DG6</f>
        <v>64.988740851208902</v>
      </c>
      <c r="DX6" cm="1">
        <f t="array" ref="DX6">(BX6/INDEX($CX6:$DG6,,MATCH(DX$3,$CX$3:$DG$3,)))*$DG6</f>
        <v>71.263154040942069</v>
      </c>
      <c r="DY6" cm="1">
        <f t="array" ref="DY6">(BY6/INDEX($CX6:$DG6,,MATCH(DY$3,$CX$3:$DG$3,)))*$DG6</f>
        <v>83.369946754345463</v>
      </c>
      <c r="DZ6" cm="1">
        <f t="array" ref="DZ6">(BZ6/INDEX($CX6:$DG6,,MATCH(DZ$3,$CX$3:$DG$3,)))*$DG6</f>
        <v>85.228010216478239</v>
      </c>
      <c r="EA6" cm="1">
        <f t="array" ref="EA6">(CA6/INDEX($CX6:$DG6,,MATCH(EA$3,$CX$3:$DG$3,)))*$DG6</f>
        <v>78.550984000734587</v>
      </c>
      <c r="EB6" cm="1">
        <f t="array" ref="EB6">(CB6/INDEX($CX6:$DG6,,MATCH(EB$3,$CX$3:$DG$3,)))*$DG6</f>
        <v>80.254016160000006</v>
      </c>
      <c r="EC6" s="53" cm="1">
        <f t="array" ref="EC6">(CC6/INDEX($CX6:$DG6,,MATCH(EC$3,$CX$3:$DG$3,)))*$DG6</f>
        <v>0.26506194247097686</v>
      </c>
      <c r="ED6" cm="1">
        <f t="array" ref="ED6">(CD6/INDEX($CX6:$DG6,,MATCH(ED$3,$CX$3:$DG$3,)))*$DG6</f>
        <v>0.23729456670722371</v>
      </c>
      <c r="EE6" cm="1">
        <f t="array" ref="EE6">(CE6/INDEX($CX6:$DG6,,MATCH(EE$3,$CX$3:$DG$3,)))*$DG6</f>
        <v>0.23915753502979323</v>
      </c>
      <c r="EF6" cm="1">
        <f t="array" ref="EF6">(CF6/INDEX($CX6:$DG6,,MATCH(EF$3,$CX$3:$DG$3,)))*$DG6</f>
        <v>0.2252912878456701</v>
      </c>
      <c r="EG6" cm="1">
        <f t="array" ref="EG6">(CG6/INDEX($CX6:$DG6,,MATCH(EG$3,$CX$3:$DG$3,)))*$DG6</f>
        <v>0.42190047613181414</v>
      </c>
      <c r="EH6" cm="1">
        <f t="array" ref="EH6">(CH6/INDEX($CX6:$DG6,,MATCH(EH$3,$CX$3:$DG$3,)))*$DG6</f>
        <v>0.52661767004891347</v>
      </c>
      <c r="EI6" cm="1">
        <f t="array" ref="EI6">(CI6/INDEX($CX6:$DG6,,MATCH(EI$3,$CX$3:$DG$3,)))*$DG6</f>
        <v>0.55145652712369519</v>
      </c>
      <c r="EJ6" cm="1">
        <f t="array" ref="EJ6">(CJ6/INDEX($CX6:$DG6,,MATCH(EJ$3,$CX$3:$DG$3,)))*$DG6</f>
        <v>0.72769426594466247</v>
      </c>
      <c r="EK6" cm="1">
        <f t="array" ref="EK6">(CK6/INDEX($CX6:$DG6,,MATCH(EK$3,$CX$3:$DG$3,)))*$DG6</f>
        <v>0.95659860380855843</v>
      </c>
      <c r="EL6" cm="1">
        <f t="array" ref="EL6">(CL6/INDEX($CX6:$DG6,,MATCH(EL$3,$CX$3:$DG$3,)))*$DG6</f>
        <v>1.2689115053279012</v>
      </c>
      <c r="EM6" cm="1">
        <f t="array" ref="EM6">(CM6/INDEX($CX6:$DG6,,MATCH(EM$3,$CX$3:$DG$3,)))*$DG6</f>
        <v>0.77438500233112717</v>
      </c>
      <c r="EN6" cm="1">
        <f t="array" ref="EN6">(CN6/INDEX($CX6:$DG6,,MATCH(EN$3,$CX$3:$DG$3,)))*$DG6</f>
        <v>0.69326192919173202</v>
      </c>
      <c r="EO6" cm="1">
        <f t="array" ref="EO6">(CO6/INDEX($CX6:$DG6,,MATCH(EO$3,$CX$3:$DG$3,)))*$DG6</f>
        <v>0.69870463709376807</v>
      </c>
      <c r="EP6" cm="1">
        <f t="array" ref="EP6">(CP6/INDEX($CX6:$DG6,,MATCH(EP$3,$CX$3:$DG$3,)))*$DG6</f>
        <v>0.65819405395270891</v>
      </c>
      <c r="EQ6" cm="1">
        <f t="array" ref="EQ6">(CQ6/INDEX($CX6:$DG6,,MATCH(EQ$3,$CX$3:$DG$3,)))*$DG6</f>
        <v>1.2325926466362189</v>
      </c>
      <c r="ER6" cm="1">
        <f t="array" ref="ER6">(CR6/INDEX($CX6:$DG6,,MATCH(ER$3,$CX$3:$DG$3,)))*$DG6</f>
        <v>1.5385265113760855</v>
      </c>
      <c r="ES6" cm="1">
        <f t="array" ref="ES6">(CS6/INDEX($CX6:$DG6,,MATCH(ES$3,$CX$3:$DG$3,)))*$DG6</f>
        <v>1.611093844937612</v>
      </c>
      <c r="ET6" cm="1">
        <f t="array" ref="ET6">(CT6/INDEX($CX6:$DG6,,MATCH(ET$3,$CX$3:$DG$3,)))*$DG6</f>
        <v>2.1259767455737566</v>
      </c>
      <c r="EU6" cm="1">
        <f t="array" ref="EU6">(CU6/INDEX($CX6:$DG6,,MATCH(EU$3,$CX$3:$DG$3,)))*$DG6</f>
        <v>1.2056994482902501</v>
      </c>
      <c r="EV6" cm="1">
        <f t="array" ref="EV6">(CV6/INDEX($CX6:$DG6,,MATCH(EV$3,$CX$3:$DG$3,)))*$DG6</f>
        <v>1.5993394677891266</v>
      </c>
      <c r="EW6">
        <f t="shared" si="13"/>
        <v>17.557758667611594</v>
      </c>
      <c r="EY6" s="96">
        <f t="shared" si="24"/>
        <v>3.8963187631759376E-3</v>
      </c>
      <c r="EZ6" s="96">
        <f t="shared" si="14"/>
        <v>3.5068295381874225E-3</v>
      </c>
      <c r="FA6" s="96">
        <f t="shared" si="15"/>
        <v>3.6021906823236497E-3</v>
      </c>
      <c r="FB6" s="96">
        <f t="shared" si="16"/>
        <v>2.9688347890980066E-3</v>
      </c>
      <c r="FC6" s="96">
        <f t="shared" si="17"/>
        <v>6.4919010678749908E-3</v>
      </c>
      <c r="FD6" s="96">
        <f t="shared" si="18"/>
        <v>7.3897609099137168E-3</v>
      </c>
      <c r="FE6" s="96">
        <f t="shared" si="19"/>
        <v>6.6145721401093711E-3</v>
      </c>
      <c r="FF6" s="96">
        <f t="shared" si="20"/>
        <v>8.5382055042271532E-3</v>
      </c>
      <c r="FG6" s="96">
        <f t="shared" si="21"/>
        <v>1.217806009660697E-2</v>
      </c>
      <c r="FH6" s="96">
        <f t="shared" si="22"/>
        <v>1.5811190094189315E-2</v>
      </c>
      <c r="FJ6" s="96">
        <f t="shared" si="25"/>
        <v>79.625131998722495</v>
      </c>
      <c r="FK6" s="96" t="str">
        <f>IF(AND('Country-wise data'!FJ6&gt;'non-R&amp;D ex_typologies'!$C$17,'Country-wise data'!FJ6&lt;'non-R&amp;D ex_typologies'!$D$17),"Small",IF(AND('Country-wise data'!FJ6&gt;'non-R&amp;D ex_typologies'!$E$17,'Country-wise data'!$FJ$4&lt;'non-R&amp;D ex_typologies'!$F$17),"Medium","Large"))</f>
        <v>Small</v>
      </c>
      <c r="FL6" t="str">
        <f>IF($FK6='non-R&amp;D ex_typologies'!$C$16,IF(AND('Country-wise data'!EY6&gt;'non-R&amp;D ex_typologies'!$C$21,'Country-wise data'!EY6&lt;'non-R&amp;D ex_typologies'!$D$21),'non-R&amp;D ex_typologies'!$B$21,IF(AND('Country-wise data'!EY6&gt;'non-R&amp;D ex_typologies'!$C$19,'Country-wise data'!EY6&lt;'non-R&amp;D ex_typologies'!$D$19),'non-R&amp;D ex_typologies'!$B$19,'non-R&amp;D ex_typologies'!$B$20)),IF($FK6='non-R&amp;D ex_typologies'!$E$16,IF(AND('Country-wise data'!EY6&gt;'non-R&amp;D ex_typologies'!$E$21,'Country-wise data'!EY6&lt;'non-R&amp;D ex_typologies'!$F$21),'non-R&amp;D ex_typologies'!$B$21,IF(AND('Country-wise data'!EY6&gt;'non-R&amp;D ex_typologies'!$E$19,'Country-wise data'!EY6&lt;'non-R&amp;D ex_typologies'!$F$19),'non-R&amp;D ex_typologies'!$B$19,'non-R&amp;D ex_typologies'!$B$20)),IF(AND('Country-wise data'!EY6&gt;'non-R&amp;D ex_typologies'!$G$21,'Country-wise data'!EY6&lt;'non-R&amp;D ex_typologies'!$H$21),'non-R&amp;D ex_typologies'!$B$21,IF(AND('Country-wise data'!EY6&gt;'non-R&amp;D ex_typologies'!$G$19,'Country-wise data'!EY6&lt;'non-R&amp;D ex_typologies'!$H$19),'non-R&amp;D ex_typologies'!$B$19,'non-R&amp;D ex_typologies'!$B$20))))</f>
        <v>Program heavy</v>
      </c>
      <c r="FM6" t="str">
        <f>IF($FK6='non-R&amp;D ex_typologies'!$C$16,IF(AND('Country-wise data'!EZ6&gt;'non-R&amp;D ex_typologies'!$C$21,'Country-wise data'!EZ6&lt;'non-R&amp;D ex_typologies'!$D$21),'non-R&amp;D ex_typologies'!$B$21,IF(AND('Country-wise data'!EZ6&gt;'non-R&amp;D ex_typologies'!$C$19,'Country-wise data'!EZ6&lt;'non-R&amp;D ex_typologies'!$D$19),'non-R&amp;D ex_typologies'!$B$19,'non-R&amp;D ex_typologies'!$B$20)),IF($FK6='non-R&amp;D ex_typologies'!$E$16,IF(AND('Country-wise data'!EZ6&gt;'non-R&amp;D ex_typologies'!$E$21,'Country-wise data'!EZ6&lt;'non-R&amp;D ex_typologies'!$F$21),'non-R&amp;D ex_typologies'!$B$21,IF(AND('Country-wise data'!EZ6&gt;'non-R&amp;D ex_typologies'!$E$19,'Country-wise data'!EZ6&lt;'non-R&amp;D ex_typologies'!$F$19),'non-R&amp;D ex_typologies'!$B$19,'non-R&amp;D ex_typologies'!$B$20)),IF(AND('Country-wise data'!EZ6&gt;'non-R&amp;D ex_typologies'!$G$21,'Country-wise data'!EZ6&lt;'non-R&amp;D ex_typologies'!$H$21),'non-R&amp;D ex_typologies'!$B$21,IF(AND('Country-wise data'!EZ6&gt;'non-R&amp;D ex_typologies'!$G$19,'Country-wise data'!EZ6&lt;'non-R&amp;D ex_typologies'!$H$19),'non-R&amp;D ex_typologies'!$B$19,'non-R&amp;D ex_typologies'!$B$20))))</f>
        <v>Program heavy</v>
      </c>
      <c r="FN6" t="str">
        <f>IF($FK6='non-R&amp;D ex_typologies'!$C$16,IF(AND('Country-wise data'!FA6&gt;'non-R&amp;D ex_typologies'!$C$21,'Country-wise data'!FA6&lt;'non-R&amp;D ex_typologies'!$D$21),'non-R&amp;D ex_typologies'!$B$21,IF(AND('Country-wise data'!FA6&gt;'non-R&amp;D ex_typologies'!$C$19,'Country-wise data'!FA6&lt;'non-R&amp;D ex_typologies'!$D$19),'non-R&amp;D ex_typologies'!$B$19,'non-R&amp;D ex_typologies'!$B$20)),IF($FK6='non-R&amp;D ex_typologies'!$E$16,IF(AND('Country-wise data'!FA6&gt;'non-R&amp;D ex_typologies'!$E$21,'Country-wise data'!FA6&lt;'non-R&amp;D ex_typologies'!$F$21),'non-R&amp;D ex_typologies'!$B$21,IF(AND('Country-wise data'!FA6&gt;'non-R&amp;D ex_typologies'!$E$19,'Country-wise data'!FA6&lt;'non-R&amp;D ex_typologies'!$F$19),'non-R&amp;D ex_typologies'!$B$19,'non-R&amp;D ex_typologies'!$B$20)),IF(AND('Country-wise data'!FA6&gt;'non-R&amp;D ex_typologies'!$G$21,'Country-wise data'!FA6&lt;'non-R&amp;D ex_typologies'!$H$21),'non-R&amp;D ex_typologies'!$B$21,IF(AND('Country-wise data'!FA6&gt;'non-R&amp;D ex_typologies'!$G$19,'Country-wise data'!FA6&lt;'non-R&amp;D ex_typologies'!$H$19),'non-R&amp;D ex_typologies'!$B$19,'non-R&amp;D ex_typologies'!$B$20))))</f>
        <v>Program heavy</v>
      </c>
      <c r="FO6" t="str">
        <f>IF($FK6='non-R&amp;D ex_typologies'!$C$16,IF(AND('Country-wise data'!FB6&gt;'non-R&amp;D ex_typologies'!$C$21,'Country-wise data'!FB6&lt;'non-R&amp;D ex_typologies'!$D$21),'non-R&amp;D ex_typologies'!$B$21,IF(AND('Country-wise data'!FB6&gt;'non-R&amp;D ex_typologies'!$C$19,'Country-wise data'!FB6&lt;'non-R&amp;D ex_typologies'!$D$19),'non-R&amp;D ex_typologies'!$B$19,'non-R&amp;D ex_typologies'!$B$20)),IF($FK6='non-R&amp;D ex_typologies'!$E$16,IF(AND('Country-wise data'!FB6&gt;'non-R&amp;D ex_typologies'!$E$21,'Country-wise data'!FB6&lt;'non-R&amp;D ex_typologies'!$F$21),'non-R&amp;D ex_typologies'!$B$21,IF(AND('Country-wise data'!FB6&gt;'non-R&amp;D ex_typologies'!$E$19,'Country-wise data'!FB6&lt;'non-R&amp;D ex_typologies'!$F$19),'non-R&amp;D ex_typologies'!$B$19,'non-R&amp;D ex_typologies'!$B$20)),IF(AND('Country-wise data'!FB6&gt;'non-R&amp;D ex_typologies'!$G$21,'Country-wise data'!FB6&lt;'non-R&amp;D ex_typologies'!$H$21),'non-R&amp;D ex_typologies'!$B$21,IF(AND('Country-wise data'!FB6&gt;'non-R&amp;D ex_typologies'!$G$19,'Country-wise data'!FB6&lt;'non-R&amp;D ex_typologies'!$H$19),'non-R&amp;D ex_typologies'!$B$19,'non-R&amp;D ex_typologies'!$B$20))))</f>
        <v>Program heavy</v>
      </c>
      <c r="FP6" t="str">
        <f>IF($FK6='non-R&amp;D ex_typologies'!$C$16,IF(AND('Country-wise data'!FC6&gt;'non-R&amp;D ex_typologies'!$C$21,'Country-wise data'!FC6&lt;'non-R&amp;D ex_typologies'!$D$21),'non-R&amp;D ex_typologies'!$B$21,IF(AND('Country-wise data'!FC6&gt;'non-R&amp;D ex_typologies'!$C$19,'Country-wise data'!FC6&lt;'non-R&amp;D ex_typologies'!$D$19),'non-R&amp;D ex_typologies'!$B$19,'non-R&amp;D ex_typologies'!$B$20)),IF($FK6='non-R&amp;D ex_typologies'!$E$16,IF(AND('Country-wise data'!FC6&gt;'non-R&amp;D ex_typologies'!$E$21,'Country-wise data'!FC6&lt;'non-R&amp;D ex_typologies'!$F$21),'non-R&amp;D ex_typologies'!$B$21,IF(AND('Country-wise data'!FC6&gt;'non-R&amp;D ex_typologies'!$E$19,'Country-wise data'!FC6&lt;'non-R&amp;D ex_typologies'!$F$19),'non-R&amp;D ex_typologies'!$B$19,'non-R&amp;D ex_typologies'!$B$20)),IF(AND('Country-wise data'!FC6&gt;'non-R&amp;D ex_typologies'!$G$21,'Country-wise data'!FC6&lt;'non-R&amp;D ex_typologies'!$H$21),'non-R&amp;D ex_typologies'!$B$21,IF(AND('Country-wise data'!FC6&gt;'non-R&amp;D ex_typologies'!$G$19,'Country-wise data'!FC6&lt;'non-R&amp;D ex_typologies'!$H$19),'non-R&amp;D ex_typologies'!$B$19,'non-R&amp;D ex_typologies'!$B$20))))</f>
        <v>Program heavy</v>
      </c>
      <c r="FQ6" t="str">
        <f>IF($FK6='non-R&amp;D ex_typologies'!$C$16,IF(AND('Country-wise data'!FD6&gt;'non-R&amp;D ex_typologies'!$C$21,'Country-wise data'!FD6&lt;'non-R&amp;D ex_typologies'!$D$21),'non-R&amp;D ex_typologies'!$B$21,IF(AND('Country-wise data'!FD6&gt;'non-R&amp;D ex_typologies'!$C$19,'Country-wise data'!FD6&lt;'non-R&amp;D ex_typologies'!$D$19),'non-R&amp;D ex_typologies'!$B$19,'non-R&amp;D ex_typologies'!$B$20)),IF($FK6='non-R&amp;D ex_typologies'!$E$16,IF(AND('Country-wise data'!FD6&gt;'non-R&amp;D ex_typologies'!$E$21,'Country-wise data'!FD6&lt;'non-R&amp;D ex_typologies'!$F$21),'non-R&amp;D ex_typologies'!$B$21,IF(AND('Country-wise data'!FD6&gt;'non-R&amp;D ex_typologies'!$E$19,'Country-wise data'!FD6&lt;'non-R&amp;D ex_typologies'!$F$19),'non-R&amp;D ex_typologies'!$B$19,'non-R&amp;D ex_typologies'!$B$20)),IF(AND('Country-wise data'!FD6&gt;'non-R&amp;D ex_typologies'!$G$21,'Country-wise data'!FD6&lt;'non-R&amp;D ex_typologies'!$H$21),'non-R&amp;D ex_typologies'!$B$21,IF(AND('Country-wise data'!FD6&gt;'non-R&amp;D ex_typologies'!$G$19,'Country-wise data'!FD6&lt;'non-R&amp;D ex_typologies'!$H$19),'non-R&amp;D ex_typologies'!$B$19,'non-R&amp;D ex_typologies'!$B$20))))</f>
        <v>Program heavy</v>
      </c>
      <c r="FR6" t="str">
        <f>IF($FK6='non-R&amp;D ex_typologies'!$C$16,IF(AND('Country-wise data'!FE6&gt;'non-R&amp;D ex_typologies'!$C$21,'Country-wise data'!FE6&lt;'non-R&amp;D ex_typologies'!$D$21),'non-R&amp;D ex_typologies'!$B$21,IF(AND('Country-wise data'!FE6&gt;'non-R&amp;D ex_typologies'!$C$19,'Country-wise data'!FE6&lt;'non-R&amp;D ex_typologies'!$D$19),'non-R&amp;D ex_typologies'!$B$19,'non-R&amp;D ex_typologies'!$B$20)),IF($FK6='non-R&amp;D ex_typologies'!$E$16,IF(AND('Country-wise data'!FE6&gt;'non-R&amp;D ex_typologies'!$E$21,'Country-wise data'!FE6&lt;'non-R&amp;D ex_typologies'!$F$21),'non-R&amp;D ex_typologies'!$B$21,IF(AND('Country-wise data'!FE6&gt;'non-R&amp;D ex_typologies'!$E$19,'Country-wise data'!FE6&lt;'non-R&amp;D ex_typologies'!$F$19),'non-R&amp;D ex_typologies'!$B$19,'non-R&amp;D ex_typologies'!$B$20)),IF(AND('Country-wise data'!FE6&gt;'non-R&amp;D ex_typologies'!$G$21,'Country-wise data'!FE6&lt;'non-R&amp;D ex_typologies'!$H$21),'non-R&amp;D ex_typologies'!$B$21,IF(AND('Country-wise data'!FE6&gt;'non-R&amp;D ex_typologies'!$G$19,'Country-wise data'!FE6&lt;'non-R&amp;D ex_typologies'!$H$19),'non-R&amp;D ex_typologies'!$B$19,'non-R&amp;D ex_typologies'!$B$20))))</f>
        <v>Program heavy</v>
      </c>
      <c r="FS6" t="str">
        <f>IF($FK6='non-R&amp;D ex_typologies'!$C$16,IF(AND('Country-wise data'!FF6&gt;'non-R&amp;D ex_typologies'!$C$21,'Country-wise data'!FF6&lt;'non-R&amp;D ex_typologies'!$D$21),'non-R&amp;D ex_typologies'!$B$21,IF(AND('Country-wise data'!FF6&gt;'non-R&amp;D ex_typologies'!$C$19,'Country-wise data'!FF6&lt;'non-R&amp;D ex_typologies'!$D$19),'non-R&amp;D ex_typologies'!$B$19,'non-R&amp;D ex_typologies'!$B$20)),IF($FK6='non-R&amp;D ex_typologies'!$E$16,IF(AND('Country-wise data'!FF6&gt;'non-R&amp;D ex_typologies'!$E$21,'Country-wise data'!FF6&lt;'non-R&amp;D ex_typologies'!$F$21),'non-R&amp;D ex_typologies'!$B$21,IF(AND('Country-wise data'!FF6&gt;'non-R&amp;D ex_typologies'!$E$19,'Country-wise data'!FF6&lt;'non-R&amp;D ex_typologies'!$F$19),'non-R&amp;D ex_typologies'!$B$19,'non-R&amp;D ex_typologies'!$B$20)),IF(AND('Country-wise data'!FF6&gt;'non-R&amp;D ex_typologies'!$G$21,'Country-wise data'!FF6&lt;'non-R&amp;D ex_typologies'!$H$21),'non-R&amp;D ex_typologies'!$B$21,IF(AND('Country-wise data'!FF6&gt;'non-R&amp;D ex_typologies'!$G$19,'Country-wise data'!FF6&lt;'non-R&amp;D ex_typologies'!$H$19),'non-R&amp;D ex_typologies'!$B$19,'non-R&amp;D ex_typologies'!$B$20))))</f>
        <v>Program heavy</v>
      </c>
      <c r="FT6" t="str">
        <f>IF($FK6='non-R&amp;D ex_typologies'!$C$16,IF(AND('Country-wise data'!FG6&gt;'non-R&amp;D ex_typologies'!$C$21,'Country-wise data'!FG6&lt;'non-R&amp;D ex_typologies'!$D$21),'non-R&amp;D ex_typologies'!$B$21,IF(AND('Country-wise data'!FG6&gt;'non-R&amp;D ex_typologies'!$C$19,'Country-wise data'!FG6&lt;'non-R&amp;D ex_typologies'!$D$19),'non-R&amp;D ex_typologies'!$B$19,'non-R&amp;D ex_typologies'!$B$20)),IF($FK6='non-R&amp;D ex_typologies'!$E$16,IF(AND('Country-wise data'!FG6&gt;'non-R&amp;D ex_typologies'!$E$21,'Country-wise data'!FG6&lt;'non-R&amp;D ex_typologies'!$F$21),'non-R&amp;D ex_typologies'!$B$21,IF(AND('Country-wise data'!FG6&gt;'non-R&amp;D ex_typologies'!$E$19,'Country-wise data'!FG6&lt;'non-R&amp;D ex_typologies'!$F$19),'non-R&amp;D ex_typologies'!$B$19,'non-R&amp;D ex_typologies'!$B$20)),IF(AND('Country-wise data'!FG6&gt;'non-R&amp;D ex_typologies'!$G$21,'Country-wise data'!FG6&lt;'non-R&amp;D ex_typologies'!$H$21),'non-R&amp;D ex_typologies'!$B$21,IF(AND('Country-wise data'!FG6&gt;'non-R&amp;D ex_typologies'!$G$19,'Country-wise data'!FG6&lt;'non-R&amp;D ex_typologies'!$H$19),'non-R&amp;D ex_typologies'!$B$19,'non-R&amp;D ex_typologies'!$B$20))))</f>
        <v>Balanced</v>
      </c>
      <c r="FU6" t="str">
        <f>IF($FK6='non-R&amp;D ex_typologies'!$C$16,IF(AND('Country-wise data'!FH6&gt;'non-R&amp;D ex_typologies'!$C$21,'Country-wise data'!FH6&lt;'non-R&amp;D ex_typologies'!$D$21),'non-R&amp;D ex_typologies'!$B$21,IF(AND('Country-wise data'!FH6&gt;'non-R&amp;D ex_typologies'!$C$19,'Country-wise data'!FH6&lt;'non-R&amp;D ex_typologies'!$D$19),'non-R&amp;D ex_typologies'!$B$19,'non-R&amp;D ex_typologies'!$B$20)),IF($FK6='non-R&amp;D ex_typologies'!$E$16,IF(AND('Country-wise data'!FH6&gt;'non-R&amp;D ex_typologies'!$E$21,'Country-wise data'!FH6&lt;'non-R&amp;D ex_typologies'!$F$21),'non-R&amp;D ex_typologies'!$B$21,IF(AND('Country-wise data'!FH6&gt;'non-R&amp;D ex_typologies'!$E$19,'Country-wise data'!FH6&lt;'non-R&amp;D ex_typologies'!$F$19),'non-R&amp;D ex_typologies'!$B$19,'non-R&amp;D ex_typologies'!$B$20)),IF(AND('Country-wise data'!FH6&gt;'non-R&amp;D ex_typologies'!$G$21,'Country-wise data'!FH6&lt;'non-R&amp;D ex_typologies'!$H$21),'non-R&amp;D ex_typologies'!$B$21,IF(AND('Country-wise data'!FH6&gt;'non-R&amp;D ex_typologies'!$G$19,'Country-wise data'!FH6&lt;'non-R&amp;D ex_typologies'!$H$19),'non-R&amp;D ex_typologies'!$B$19,'non-R&amp;D ex_typologies'!$B$20))))</f>
        <v>Balanced</v>
      </c>
    </row>
    <row r="7" spans="2:177" x14ac:dyDescent="0.35">
      <c r="B7" t="s">
        <v>24</v>
      </c>
      <c r="C7" t="s">
        <v>25</v>
      </c>
      <c r="D7" t="s">
        <v>373</v>
      </c>
      <c r="E7" t="s">
        <v>26</v>
      </c>
      <c r="F7" t="s">
        <v>369</v>
      </c>
      <c r="G7" s="55">
        <f>Assumptions!$C$13</f>
        <v>1.1000000000000001</v>
      </c>
      <c r="H7">
        <f>SUMIFS(FAOstat!M:M,FAOstat!$B:$B,'Country-wise data'!$B7)*G7</f>
        <v>741.67500000000007</v>
      </c>
      <c r="I7">
        <f>IF(SUMIFS(FAOstat!N:N,FAOstat!$B:$B,'Country-wise data'!$B7)=0,H7*(1+Assumptions!$C$9),SUMIFS(FAOstat!N:N,FAOstat!$B:$B,'Country-wise data'!$B7)*$G7)</f>
        <v>946.25299999999993</v>
      </c>
      <c r="J7">
        <f>IF(SUMIFS(FAOstat!O:O,FAOstat!$B:$B,'Country-wise data'!$B7)=0,I7*(1+Assumptions!$C$9),SUMIFS(FAOstat!O:O,FAOstat!$B:$B,'Country-wise data'!$B7)*$G7)</f>
        <v>1114.5310000000002</v>
      </c>
      <c r="K7">
        <f>IF(SUMIFS(FAOstat!P:P,FAOstat!$B:$B,'Country-wise data'!$B7)=0,J7*(1+Assumptions!$C$9),SUMIFS(FAOstat!P:P,FAOstat!$B:$B,'Country-wise data'!$B7)*$G7)</f>
        <v>1339.3710000000003</v>
      </c>
      <c r="L7">
        <f>IF(SUMIFS(FAOstat!Q:Q,FAOstat!$B:$B,'Country-wise data'!$B7)=0,K7*(1+Assumptions!$C$9),SUMIFS(FAOstat!Q:Q,FAOstat!$B:$B,'Country-wise data'!$B7)*$G7)</f>
        <v>981.82700000000011</v>
      </c>
      <c r="M7">
        <f>IF(SUMIFS(FAOstat!R:R,FAOstat!$B:$B,'Country-wise data'!$B7)=0,L7*(1+Assumptions!$C$9),SUMIFS(FAOstat!R:R,FAOstat!$B:$B,'Country-wise data'!$B7)*$G7)</f>
        <v>476.54200000000009</v>
      </c>
      <c r="N7">
        <f>IF(SUMIFS(FAOstat!S:S,FAOstat!$B:$B,'Country-wise data'!$B7)=0,M7*(1+Assumptions!$C$9),SUMIFS(FAOstat!S:S,FAOstat!$B:$B,'Country-wise data'!$B7)*$G7)</f>
        <v>246.13600000000005</v>
      </c>
      <c r="O7">
        <f>IF(SUMIFS(FAOstat!T:T,FAOstat!$B:$B,'Country-wise data'!$B7)=0,N7*(1+Assumptions!$C$9),SUMIFS(FAOstat!T:T,FAOstat!$B:$B,'Country-wise data'!$B7)*$G7)</f>
        <v>401.30200000000002</v>
      </c>
      <c r="P7">
        <f>IF(SUMIFS(FAOstat!U:U,FAOstat!$B:$B,'Country-wise data'!$B7)=0,O7*(1+Assumptions!$C$9),SUMIFS(FAOstat!U:U,FAOstat!$B:$B,'Country-wise data'!$B7)*$G7)</f>
        <v>189.35400000000001</v>
      </c>
      <c r="Q7">
        <f>IF(SUMIFS(FAOstat!V:V,FAOstat!$B:$B,'Country-wise data'!$B7)=0,P7*(1+Assumptions!$C$9),SUMIFS(FAOstat!V:V,FAOstat!$B:$B,'Country-wise data'!$B7)*$G7)</f>
        <v>193.14108000000002</v>
      </c>
      <c r="R7" s="36">
        <f t="shared" si="9"/>
        <v>-0.27761630164421225</v>
      </c>
      <c r="S7">
        <f>SUMIFS(FAOstat!CE:CE,FAOstat!$B:$B,'Country-wise data'!$B7)</f>
        <v>5179.0534280000002</v>
      </c>
      <c r="T7">
        <f>SUMIFS(FAOstat!CF:CF,FAOstat!$B:$B,'Country-wise data'!$B7)</f>
        <v>6534.871905</v>
      </c>
      <c r="U7">
        <f>SUMIFS(FAOstat!CG:CG,FAOstat!$B:$B,'Country-wise data'!$B7)</f>
        <v>7772.3381449999997</v>
      </c>
      <c r="V7">
        <f>SUMIFS(FAOstat!CH:CH,FAOstat!$B:$B,'Country-wise data'!$B7)</f>
        <v>8896.3860160000004</v>
      </c>
      <c r="W7">
        <f>SUMIFS(FAOstat!CI:CI,FAOstat!$B:$B,'Country-wise data'!$B7)</f>
        <v>10996.980605999999</v>
      </c>
      <c r="X7">
        <f>SUMIFS(FAOstat!CJ:CJ,FAOstat!$B:$B,'Country-wise data'!$B7)</f>
        <v>10599.805548</v>
      </c>
      <c r="Y7">
        <f>SUMIFS(FAOstat!CK:CK,FAOstat!$B:$B,'Country-wise data'!$B7)</f>
        <v>9941.6542320000008</v>
      </c>
      <c r="Z7">
        <f>SUMIFS(FAOstat!CL:CL,FAOstat!$B:$B,'Country-wise data'!$B7)</f>
        <v>12233.141927000001</v>
      </c>
      <c r="AA7">
        <f>SUMIFS(FAOstat!CM:CM,FAOstat!$B:$B,'Country-wise data'!$B7)</f>
        <v>10226.882803</v>
      </c>
      <c r="AB7">
        <f>SUMIFS(FAOstat!CN:CN,FAOstat!$B:$B,'Country-wise data'!$B7)</f>
        <v>10431.42045906</v>
      </c>
      <c r="AC7" s="53">
        <f>IFERROR(INDEX('ASTI data (new)'!$AF$6:$AL$130,MATCH('Country-wise data'!$B7,'ASTI data (new)'!$C$6:$C$130,),MATCH('Country-wise data'!AC$3,'ASTI data (new)'!$AF$5:$AL$5,)),(INDEX(Assumptions!$G$154:$P$345,MATCH('Country-wise data'!$B7,Assumptions!$B$154:$B$344,),MATCH('Country-wise data'!AC$3,Assumptions!$G$153:$P$153,))*S7))</f>
        <v>18.353429589876356</v>
      </c>
      <c r="AD7" s="53">
        <f>IFERROR(INDEX('ASTI data (new)'!$AF$6:$AL$130,MATCH('Country-wise data'!$B7,'ASTI data (new)'!$C$6:$C$130,),MATCH('Country-wise data'!AD$3,'ASTI data (new)'!$AF$5:$AL$5,)),(INDEX(Assumptions!$G$154:$P$345,MATCH('Country-wise data'!$B7,Assumptions!$B$154:$B$344,),MATCH('Country-wise data'!AD$3,Assumptions!$G$153:$P$153,))*T7))</f>
        <v>21.874556073075105</v>
      </c>
      <c r="AE7" s="53">
        <f>IFERROR(INDEX('ASTI data (new)'!$AF$6:$AL$130,MATCH('Country-wise data'!$B7,'ASTI data (new)'!$C$6:$C$130,),MATCH('Country-wise data'!AE$3,'ASTI data (new)'!$AF$5:$AL$5,)),(INDEX(Assumptions!$G$154:$P$345,MATCH('Country-wise data'!$B7,Assumptions!$B$154:$B$344,),MATCH('Country-wise data'!AE$3,Assumptions!$G$153:$P$153,))*U7))</f>
        <v>18.541249452701088</v>
      </c>
      <c r="AF7" s="53">
        <f>IFERROR(INDEX('ASTI data (new)'!$AF$6:$AL$130,MATCH('Country-wise data'!$B7,'ASTI data (new)'!$C$6:$C$130,),MATCH('Country-wise data'!AF$3,'ASTI data (new)'!$AF$5:$AL$5,)),(INDEX(Assumptions!$G$154:$P$345,MATCH('Country-wise data'!$B7,Assumptions!$B$154:$B$344,),MATCH('Country-wise data'!AF$3,Assumptions!$G$153:$P$153,))*V7))</f>
        <v>20.949683350789073</v>
      </c>
      <c r="AG7" s="53">
        <f>IFERROR(INDEX('ASTI data (new)'!$AF$6:$AL$130,MATCH('Country-wise data'!$B7,'ASTI data (new)'!$C$6:$C$130,),MATCH('Country-wise data'!AG$3,'ASTI data (new)'!$AF$5:$AL$5,)),(INDEX(Assumptions!$G$154:$P$345,MATCH('Country-wise data'!$B7,Assumptions!$B$154:$B$344,),MATCH('Country-wise data'!AG$3,Assumptions!$G$153:$P$153,))*W7))</f>
        <v>20.446150837923494</v>
      </c>
      <c r="AH7" s="53">
        <f>IFERROR(INDEX('ASTI data (new)'!$AF$6:$AL$130,MATCH('Country-wise data'!$B7,'ASTI data (new)'!$C$6:$C$130,),MATCH('Country-wise data'!AH$3,'ASTI data (new)'!$AF$5:$AL$5,)),(INDEX(Assumptions!$G$154:$P$345,MATCH('Country-wise data'!$B7,Assumptions!$B$154:$B$344,),MATCH('Country-wise data'!AH$3,Assumptions!$G$153:$P$153,))*X7))</f>
        <v>18.258086040870133</v>
      </c>
      <c r="AI7" s="53">
        <f>IFERROR(INDEX('ASTI data (new)'!$AF$6:$AL$130,MATCH('Country-wise data'!$B7,'ASTI data (new)'!$C$6:$C$130,),MATCH('Country-wise data'!AI$3,'ASTI data (new)'!$AF$5:$AL$5,)),(INDEX(Assumptions!$G$154:$P$345,MATCH('Country-wise data'!$B7,Assumptions!$B$154:$B$344,),MATCH('Country-wise data'!AI$3,Assumptions!$G$153:$P$153,))*Y7))</f>
        <v>26.7090851632328</v>
      </c>
      <c r="AJ7" s="53">
        <f t="shared" ref="AJ7:AL7" si="27">IFERROR((1+($AI7/$AF7)^(1/3)-1)*AI7,0)</f>
        <v>28.961398502224839</v>
      </c>
      <c r="AK7" s="53">
        <f t="shared" si="27"/>
        <v>31.40364404391114</v>
      </c>
      <c r="AL7" s="53">
        <f t="shared" si="27"/>
        <v>34.051838317162613</v>
      </c>
      <c r="AM7" s="55" cm="1">
        <f t="array" ref="AM7">INDEX('non-R&amp;D ex_typologies'!$J$8:$J$10,MATCH('Country-wise data'!FL7,'non-R&amp;D ex_typologies'!$F$8:$F$10,),)*'Country-wise data'!AC7</f>
        <v>53.619997209885405</v>
      </c>
      <c r="AN7" s="55" cm="1">
        <f t="array" ref="AN7">INDEX('non-R&amp;D ex_typologies'!$J$8:$J$10,MATCH('Country-wise data'!FM7,'non-R&amp;D ex_typologies'!$F$8:$F$10,),)*'Country-wise data'!AD7</f>
        <v>63.907055074477263</v>
      </c>
      <c r="AO7" s="55" cm="1">
        <f t="array" ref="AO7">INDEX('non-R&amp;D ex_typologies'!$J$8:$J$10,MATCH('Country-wise data'!FN7,'non-R&amp;D ex_typologies'!$F$8:$F$10,),)*'Country-wise data'!AE7</f>
        <v>54.168717571456312</v>
      </c>
      <c r="AP7" s="55" cm="1">
        <f t="array" ref="AP7">INDEX('non-R&amp;D ex_typologies'!$J$8:$J$10,MATCH('Country-wise data'!FO7,'non-R&amp;D ex_typologies'!$F$8:$F$10,),)*'Country-wise data'!AF7</f>
        <v>61.205016605556416</v>
      </c>
      <c r="AQ7" s="55" cm="1">
        <f t="array" ref="AQ7">INDEX('non-R&amp;D ex_typologies'!$J$8:$J$10,MATCH('Country-wise data'!FP7,'non-R&amp;D ex_typologies'!$F$8:$F$10,),)*'Country-wise data'!AG7</f>
        <v>59.733933950256301</v>
      </c>
      <c r="AR7" s="55" cm="1">
        <f t="array" ref="AR7">INDEX('non-R&amp;D ex_typologies'!$J$8:$J$10,MATCH('Country-wise data'!FQ7,'non-R&amp;D ex_typologies'!$F$8:$F$10,),)*'Country-wise data'!AH7</f>
        <v>53.341448679941216</v>
      </c>
      <c r="AS7" s="55" cm="1">
        <f t="array" ref="AS7">INDEX('non-R&amp;D ex_typologies'!$J$8:$J$10,MATCH('Country-wise data'!FR7,'non-R&amp;D ex_typologies'!$F$8:$F$10,),)*'Country-wise data'!AI7</f>
        <v>78.031251048637529</v>
      </c>
      <c r="AT7" s="55" cm="1">
        <f t="array" ref="AT7">INDEX('non-R&amp;D ex_typologies'!$J$8:$J$10,MATCH('Country-wise data'!FS7,'non-R&amp;D ex_typologies'!$F$8:$F$10,),)*'Country-wise data'!AJ7</f>
        <v>84.611440018831757</v>
      </c>
      <c r="AU7" s="55" cm="1">
        <f t="array" ref="AU7">INDEX('non-R&amp;D ex_typologies'!$J$8:$J$10,MATCH('Country-wise data'!FT7,'non-R&amp;D ex_typologies'!$F$8:$F$10,),)*'Country-wise data'!AK7</f>
        <v>91.746520603623793</v>
      </c>
      <c r="AV7" s="55" cm="1">
        <f t="array" ref="AV7">INDEX('non-R&amp;D ex_typologies'!$J$8:$J$10,MATCH('Country-wise data'!FU7,'non-R&amp;D ex_typologies'!$F$8:$F$10,),)*'Country-wise data'!AL7</f>
        <v>99.483285487136513</v>
      </c>
      <c r="AW7">
        <f t="shared" si="11"/>
        <v>939.39778762156914</v>
      </c>
      <c r="AX7" s="53">
        <f>INDEX('GDP deflators'!$AB$3:$AK$155,MATCH('Country-wise data'!$B7,'GDP deflators'!$B$3:$B$155,),MATCH('Country-wise data'!AX$3,'GDP deflators'!$D$2:$M$2,))</f>
        <v>26.292194905247225</v>
      </c>
      <c r="AY7" s="53">
        <f>INDEX('GDP deflators'!$AB$3:$AK$155,MATCH('Country-wise data'!$B7,'GDP deflators'!$B$3:$B$155,),MATCH('Country-wise data'!AY$3,'GDP deflators'!$D$2:$M$2,))</f>
        <v>34.645630857650197</v>
      </c>
      <c r="AZ7" s="53">
        <f>INDEX('GDP deflators'!$AB$3:$AK$155,MATCH('Country-wise data'!$B7,'GDP deflators'!$B$3:$B$155,),MATCH('Country-wise data'!AZ$3,'GDP deflators'!$D$2:$M$2,))</f>
        <v>37.159417457899323</v>
      </c>
      <c r="BA7" s="53">
        <f>INDEX('GDP deflators'!$AB$3:$AK$155,MATCH('Country-wise data'!$B7,'GDP deflators'!$B$3:$B$155,),MATCH('Country-wise data'!BA$3,'GDP deflators'!$D$2:$M$2,))</f>
        <v>38.214649849041024</v>
      </c>
      <c r="BB7" s="53">
        <f>INDEX('GDP deflators'!$AB$3:$AK$155,MATCH('Country-wise data'!$B7,'GDP deflators'!$B$3:$B$155,),MATCH('Country-wise data'!BB$3,'GDP deflators'!$D$2:$M$2,))</f>
        <v>39.575405810388922</v>
      </c>
      <c r="BC7" s="53">
        <f>INDEX('GDP deflators'!$AB$3:$AK$155,MATCH('Country-wise data'!$B7,'GDP deflators'!$B$3:$B$155,),MATCH('Country-wise data'!BC$3,'GDP deflators'!$D$2:$M$2,))</f>
        <v>38.182988586802146</v>
      </c>
      <c r="BD7" s="53">
        <f>INDEX('GDP deflators'!$AB$3:$AK$155,MATCH('Country-wise data'!$B7,'GDP deflators'!$B$3:$B$155,),MATCH('Country-wise data'!BD$3,'GDP deflators'!$D$2:$M$2,))</f>
        <v>46.497066886073071</v>
      </c>
      <c r="BE7" s="53">
        <f>INDEX('GDP deflators'!$AB$3:$AK$155,MATCH('Country-wise data'!$B7,'GDP deflators'!$B$3:$B$155,),MATCH('Country-wise data'!BE$3,'GDP deflators'!$D$2:$M$2,))</f>
        <v>57.01214828639197</v>
      </c>
      <c r="BF7" s="53">
        <f>INDEX('GDP deflators'!$AB$3:$AK$155,MATCH('Country-wise data'!$B7,'GDP deflators'!$B$3:$B$155,),MATCH('Country-wise data'!BF$3,'GDP deflators'!$D$2:$M$2,))</f>
        <v>73.583233584149056</v>
      </c>
      <c r="BG7" s="53">
        <f>INDEX('GDP deflators'!$AB$3:$AK$155,MATCH('Country-wise data'!$B7,'GDP deflators'!$B$3:$B$155,),MATCH('Country-wise data'!BG$3,'GDP deflators'!$D$2:$M$2,))</f>
        <v>100</v>
      </c>
      <c r="BH7" cm="1">
        <f t="array" ref="BH7">H7/(INDEX($AX7:$BG7,,MATCH(BH$3,$AX$3:$BG$3,))/100)</f>
        <v>2820.8941956838357</v>
      </c>
      <c r="BI7" cm="1">
        <f t="array" ref="BI7">I7/(INDEX($AX7:$BG7,,MATCH(BI$3,$AX$3:$BG$3,))/100)</f>
        <v>2731.2332798554171</v>
      </c>
      <c r="BJ7" cm="1">
        <f t="array" ref="BJ7">J7/(INDEX($AX7:$BG7,,MATCH(BJ$3,$AX$3:$BG$3,))/100)</f>
        <v>2999.3231224971046</v>
      </c>
      <c r="BK7" cm="1">
        <f t="array" ref="BK7">K7/(INDEX($AX7:$BG7,,MATCH(BK$3,$AX$3:$BG$3,))/100)</f>
        <v>3504.8626777712348</v>
      </c>
      <c r="BL7" cm="1">
        <f t="array" ref="BL7">L7/(INDEX($AX7:$BG7,,MATCH(BL$3,$AX$3:$BG$3,))/100)</f>
        <v>2480.9019134359987</v>
      </c>
      <c r="BM7" cm="1">
        <f t="array" ref="BM7">M7/(INDEX($AX7:$BG7,,MATCH(BM$3,$AX$3:$BG$3,))/100)</f>
        <v>1248.047933483959</v>
      </c>
      <c r="BN7" cm="1">
        <f t="array" ref="BN7">N7/(INDEX($AX7:$BG7,,MATCH(BN$3,$AX$3:$BG$3,))/100)</f>
        <v>529.35812188558373</v>
      </c>
      <c r="BO7" cm="1">
        <f t="array" ref="BO7">O7/(INDEX($AX7:$BG7,,MATCH(BO$3,$AX$3:$BG$3,))/100)</f>
        <v>703.88857824497268</v>
      </c>
      <c r="BP7" cm="1">
        <f t="array" ref="BP7">P7/(INDEX($AX7:$BG7,,MATCH(BP$3,$AX$3:$BG$3,))/100)</f>
        <v>257.33307817120686</v>
      </c>
      <c r="BQ7" cm="1">
        <f t="array" ref="BQ7">Q7/(INDEX($AX7:$BG7,,MATCH(BQ$3,$AX$3:$BG$3,))/100)</f>
        <v>193.14108000000002</v>
      </c>
      <c r="BS7" cm="1">
        <f t="array" ref="BS7">S7/(INDEX($AX7:$BG7,,MATCH(BS$3,$AX$3:$BG$3,))/100)</f>
        <v>19698.064184692314</v>
      </c>
      <c r="BT7" cm="1">
        <f t="array" ref="BT7">T7/(INDEX($AX7:$BG7,,MATCH(BT$3,$AX$3:$BG$3,))/100)</f>
        <v>18862.037559223769</v>
      </c>
      <c r="BU7" cm="1">
        <f t="array" ref="BU7">U7/(INDEX($AX7:$BG7,,MATCH(BU$3,$AX$3:$BG$3,))/100)</f>
        <v>20916.20019018291</v>
      </c>
      <c r="BV7" cm="1">
        <f t="array" ref="BV7">V7/(INDEX($AX7:$BG7,,MATCH(BV$3,$AX$3:$BG$3,))/100)</f>
        <v>23280.040641856755</v>
      </c>
      <c r="BW7" cm="1">
        <f t="array" ref="BW7">W7/(INDEX($AX7:$BG7,,MATCH(BW$3,$AX$3:$BG$3,))/100)</f>
        <v>27787.410844725153</v>
      </c>
      <c r="BX7" cm="1">
        <f t="array" ref="BX7">X7/(INDEX($AX7:$BG7,,MATCH(BX$3,$AX$3:$BG$3,))/100)</f>
        <v>27760.544526008624</v>
      </c>
      <c r="BY7" cm="1">
        <f t="array" ref="BY7">Y7/(INDEX($AX7:$BG7,,MATCH(BY$3,$AX$3:$BG$3,))/100)</f>
        <v>21381.250254685965</v>
      </c>
      <c r="BZ7" cm="1">
        <f t="array" ref="BZ7">Z7/(INDEX($AX7:$BG7,,MATCH(BZ$3,$AX$3:$BG$3,))/100)</f>
        <v>21457.07940270668</v>
      </c>
      <c r="CA7" cm="1">
        <f t="array" ref="CA7">AA7/(INDEX($AX7:$BG7,,MATCH(CA$3,$AX$3:$BG$3,))/100)</f>
        <v>13898.387315779808</v>
      </c>
      <c r="CB7" cm="1">
        <f t="array" ref="CB7">AB7/(INDEX($AX7:$BG7,,MATCH(CB$3,$AX$3:$BG$3,))/100)</f>
        <v>10431.42045906</v>
      </c>
      <c r="CC7" cm="1">
        <f t="array" ref="CC7">AC7/(INDEX($AX7:$BG7,,MATCH(CC$3,$AX$3:$BG$3,))/100)</f>
        <v>69.805619713451534</v>
      </c>
      <c r="CD7" cm="1">
        <f t="array" ref="CD7">AD7/(INDEX($AX7:$BG7,,MATCH(CD$3,$AX$3:$BG$3,))/100)</f>
        <v>63.137993252170574</v>
      </c>
      <c r="CE7" cm="1">
        <f t="array" ref="CE7">AE7/(INDEX($AX7:$BG7,,MATCH(CE$3,$AX$3:$BG$3,))/100)</f>
        <v>49.896501939805304</v>
      </c>
      <c r="CF7" cm="1">
        <f t="array" ref="CF7">AF7/(INDEX($AX7:$BG7,,MATCH(CF$3,$AX$3:$BG$3,))/100)</f>
        <v>54.821078914883202</v>
      </c>
      <c r="CG7" cm="1">
        <f t="array" ref="CG7">AG7/(INDEX($AX7:$BG7,,MATCH(CG$3,$AX$3:$BG$3,))/100)</f>
        <v>51.663780621438846</v>
      </c>
      <c r="CH7" cm="1">
        <f t="array" ref="CH7">AH7/(INDEX($AX7:$BG7,,MATCH(CH$3,$AX$3:$BG$3,))/100)</f>
        <v>47.817331006879314</v>
      </c>
      <c r="CI7" cm="1">
        <f t="array" ref="CI7">AI7/(INDEX($AX7:$BG7,,MATCH(CI$3,$AX$3:$BG$3,))/100)</f>
        <v>57.44251616704188</v>
      </c>
      <c r="CJ7" cm="1">
        <f t="array" ref="CJ7">AJ7/(INDEX($AX7:$BG7,,MATCH(CJ$3,$AX$3:$BG$3,))/100)</f>
        <v>50.79864445160284</v>
      </c>
      <c r="CK7" cm="1">
        <f t="array" ref="CK7">AK7/(INDEX($AX7:$BG7,,MATCH(CK$3,$AX$3:$BG$3,))/100)</f>
        <v>42.677716803513732</v>
      </c>
      <c r="CL7" cm="1">
        <f t="array" ref="CL7">AL7/(INDEX($AX7:$BG7,,MATCH(CL$3,$AX$3:$BG$3,))/100)</f>
        <v>34.051838317162613</v>
      </c>
      <c r="CM7" cm="1">
        <f t="array" ref="CM7">AM7/(INDEX($AX7:$BG7,,MATCH(CM$3,$AX$3:$BG$3,))/100)</f>
        <v>203.93883965611514</v>
      </c>
      <c r="CN7" cm="1">
        <f t="array" ref="CN7">AN7/(INDEX($AX7:$BG7,,MATCH(CN$3,$AX$3:$BG$3,))/100)</f>
        <v>184.45920450129651</v>
      </c>
      <c r="CO7" cm="1">
        <f t="array" ref="CO7">AO7/(INDEX($AX7:$BG7,,MATCH(CO$3,$AX$3:$BG$3,))/100)</f>
        <v>145.77386104835495</v>
      </c>
      <c r="CP7" cm="1">
        <f t="array" ref="CP7">AP7/(INDEX($AX7:$BG7,,MATCH(CP$3,$AX$3:$BG$3,))/100)</f>
        <v>160.16113413922156</v>
      </c>
      <c r="CQ7" cm="1">
        <f t="array" ref="CQ7">AQ7/(INDEX($AX7:$BG7,,MATCH(CQ$3,$AX$3:$BG$3,))/100)</f>
        <v>150.93700930433815</v>
      </c>
      <c r="CR7" cm="1">
        <f t="array" ref="CR7">AR7/(INDEX($AX7:$BG7,,MATCH(CR$3,$AX$3:$BG$3,))/100)</f>
        <v>139.6995118878111</v>
      </c>
      <c r="CS7" cm="1">
        <f t="array" ref="CS7">AS7/(INDEX($AX7:$BG7,,MATCH(CS$3,$AX$3:$BG$3,))/100)</f>
        <v>167.81972772568514</v>
      </c>
      <c r="CT7" cm="1">
        <f t="array" ref="CT7">AT7/(INDEX($AX7:$BG7,,MATCH(CT$3,$AX$3:$BG$3,))/100)</f>
        <v>148.40949264672309</v>
      </c>
      <c r="CU7" cm="1">
        <f t="array" ref="CU7">AU7/(INDEX($AX7:$BG7,,MATCH(CU$3,$AX$3:$BG$3,))/100)</f>
        <v>124.68400223089324</v>
      </c>
      <c r="CV7" cm="1">
        <f t="array" ref="CV7">AV7/(INDEX($AX7:$BG7,,MATCH(CV$3,$AX$3:$BG$3,))/100)</f>
        <v>99.483285487136513</v>
      </c>
      <c r="CW7">
        <f t="shared" si="12"/>
        <v>2047.479089815525</v>
      </c>
      <c r="CX7">
        <f>IFERROR(1/INDEX('exch rates'!$BC$5:$BL$268,MATCH('Country-wise data'!$B7,'exch rates'!$A$5:$A$268,),MATCH(CX$3,'exch rates'!$BC$4:$BL$4,)),1)</f>
        <v>1.0880715545181484E-2</v>
      </c>
      <c r="CY7">
        <f>IFERROR(1/INDEX('exch rates'!$BC$5:$BL$268,MATCH('Country-wise data'!$B7,'exch rates'!$A$5:$A$268,),MATCH(CY$3,'exch rates'!$BC$4:$BL$4,)),1)</f>
        <v>1.0645687565038498E-2</v>
      </c>
      <c r="CZ7">
        <f>IFERROR(1/INDEX('exch rates'!$BC$5:$BL$268,MATCH('Country-wise data'!$B7,'exch rates'!$A$5:$A$268,),MATCH(CZ$3,'exch rates'!$BC$4:$BL$4,)),1)</f>
        <v>1.0474718931466434E-2</v>
      </c>
      <c r="DA7">
        <f>IFERROR(1/INDEX('exch rates'!$BC$5:$BL$268,MATCH('Country-wise data'!$B7,'exch rates'!$A$5:$A$268,),MATCH(DA$3,'exch rates'!$BC$4:$BL$4,)),1)</f>
        <v>1.036073172249195E-2</v>
      </c>
      <c r="DB7">
        <f>IFERROR(1/INDEX('exch rates'!$BC$5:$BL$268,MATCH('Country-wise data'!$B7,'exch rates'!$A$5:$A$268,),MATCH(DB$3,'exch rates'!$BC$4:$BL$4,)),1)</f>
        <v>1.0172689868536963E-2</v>
      </c>
      <c r="DC7">
        <f>IFERROR(1/INDEX('exch rates'!$BC$5:$BL$268,MATCH('Country-wise data'!$B7,'exch rates'!$A$5:$A$268,),MATCH(DC$3,'exch rates'!$BC$4:$BL$4,)),1)</f>
        <v>8.3291200711961277E-3</v>
      </c>
      <c r="DD7">
        <f>IFERROR(1/INDEX('exch rates'!$BC$5:$BL$268,MATCH('Country-wise data'!$B7,'exch rates'!$A$5:$A$268,),MATCH(DD$3,'exch rates'!$BC$4:$BL$4,)),1)</f>
        <v>6.1103616573220717E-3</v>
      </c>
      <c r="DE7">
        <f>IFERROR(1/INDEX('exch rates'!$BC$5:$BL$268,MATCH('Country-wise data'!$B7,'exch rates'!$A$5:$A$268,),MATCH(DE$3,'exch rates'!$BC$4:$BL$4,)),1)</f>
        <v>6.0271480579910438E-3</v>
      </c>
      <c r="DF7">
        <f>IFERROR(1/INDEX('exch rates'!$BC$5:$BL$268,MATCH('Country-wise data'!$B7,'exch rates'!$A$5:$A$268,),MATCH(DF$3,'exch rates'!$BC$4:$BL$4,)),1)</f>
        <v>3.9548240804186631E-3</v>
      </c>
      <c r="DG7">
        <f>IFERROR(1/INDEX('exch rates'!$BC$5:$BL$268,MATCH('Country-wise data'!$B7,'exch rates'!$A$5:$A$268,),MATCH(DG$3,'exch rates'!$BC$4:$BL$4,)),1)</f>
        <v>2.7410341767145261E-3</v>
      </c>
      <c r="DH7" cm="1">
        <f t="array" ref="DH7">(BH7/INDEX($CX7:$DG7,,MATCH(DH$3,$CX$3:$DG$3,)))*$DG7</f>
        <v>710.63041462279682</v>
      </c>
      <c r="DI7" cm="1">
        <f t="array" ref="DI7">(BI7/INDEX($CX7:$DG7,,MATCH(DI$3,$CX$3:$DG$3,)))*$DG7</f>
        <v>703.23346603275365</v>
      </c>
      <c r="DJ7" cm="1">
        <f t="array" ref="DJ7">(BJ7/INDEX($CX7:$DG7,,MATCH(DJ$3,$CX$3:$DG$3,)))*$DG7</f>
        <v>784.86565983911703</v>
      </c>
      <c r="DK7" cm="1">
        <f t="array" ref="DK7">(BK7/INDEX($CX7:$DG7,,MATCH(DK$3,$CX$3:$DG$3,)))*$DG7</f>
        <v>927.24612911331087</v>
      </c>
      <c r="DL7" cm="1">
        <f t="array" ref="DL7">(BL7/INDEX($CX7:$DG7,,MATCH(DL$3,$CX$3:$DG$3,)))*$DG7</f>
        <v>668.47972578392842</v>
      </c>
      <c r="DM7" cm="1">
        <f t="array" ref="DM7">(BM7/INDEX($CX7:$DG7,,MATCH(DM$3,$CX$3:$DG$3,)))*$DG7</f>
        <v>410.72070166064907</v>
      </c>
      <c r="DN7" cm="1">
        <f t="array" ref="DN7">(BN7/INDEX($CX7:$DG7,,MATCH(DN$3,$CX$3:$DG$3,)))*$DG7</f>
        <v>237.46363720894865</v>
      </c>
      <c r="DO7" cm="1">
        <f t="array" ref="DO7">(BO7/INDEX($CX7:$DG7,,MATCH(DO$3,$CX$3:$DG$3,)))*$DG7</f>
        <v>320.11535655083355</v>
      </c>
      <c r="DP7" cm="1">
        <f t="array" ref="DP7">(BP7/INDEX($CX7:$DG7,,MATCH(DP$3,$CX$3:$DG$3,)))*$DG7</f>
        <v>178.35401720112884</v>
      </c>
      <c r="DQ7" cm="1">
        <f t="array" ref="DQ7">(BQ7/INDEX($CX7:$DG7,,MATCH(DQ$3,$CX$3:$DG$3,)))*$DG7</f>
        <v>193.14108000000002</v>
      </c>
      <c r="DS7" cm="1">
        <f t="array" ref="DS7">(BS7/INDEX($CX7:$DG7,,MATCH(DS$3,$CX$3:$DG$3,)))*$DG7</f>
        <v>4962.2717293872065</v>
      </c>
      <c r="DT7" cm="1">
        <f t="array" ref="DT7">(BT7/INDEX($CX7:$DG7,,MATCH(DT$3,$CX$3:$DG$3,)))*$DG7</f>
        <v>4856.5664994808094</v>
      </c>
      <c r="DU7" cm="1">
        <f t="array" ref="DU7">(BU7/INDEX($CX7:$DG7,,MATCH(DU$3,$CX$3:$DG$3,)))*$DG7</f>
        <v>5473.3706883596433</v>
      </c>
      <c r="DV7" cm="1">
        <f t="array" ref="DV7">(BV7/INDEX($CX7:$DG7,,MATCH(DV$3,$CX$3:$DG$3,)))*$DG7</f>
        <v>6158.965287761037</v>
      </c>
      <c r="DW7" cm="1">
        <f t="array" ref="DW7">(BW7/INDEX($CX7:$DG7,,MATCH(DW$3,$CX$3:$DG$3,)))*$DG7</f>
        <v>7487.3257508197039</v>
      </c>
      <c r="DX7" cm="1">
        <f t="array" ref="DX7">(BX7/INDEX($CX7:$DG7,,MATCH(DX$3,$CX$3:$DG$3,)))*$DG7</f>
        <v>9135.7311047945423</v>
      </c>
      <c r="DY7" cm="1">
        <f t="array" ref="DY7">(BY7/INDEX($CX7:$DG7,,MATCH(DY$3,$CX$3:$DG$3,)))*$DG7</f>
        <v>9591.3697053842461</v>
      </c>
      <c r="DZ7" cm="1">
        <f t="array" ref="DZ7">(BZ7/INDEX($CX7:$DG7,,MATCH(DZ$3,$CX$3:$DG$3,)))*$DG7</f>
        <v>9758.2782784500359</v>
      </c>
      <c r="EA7" cm="1">
        <f t="array" ref="EA7">(CA7/INDEX($CX7:$DG7,,MATCH(EA$3,$CX$3:$DG$3,)))*$DG7</f>
        <v>9632.7810944590055</v>
      </c>
      <c r="EB7" cm="1">
        <f t="array" ref="EB7">(CB7/INDEX($CX7:$DG7,,MATCH(EB$3,$CX$3:$DG$3,)))*$DG7</f>
        <v>10431.42045906</v>
      </c>
      <c r="EC7" s="53" cm="1">
        <f t="array" ref="EC7">(CC7/INDEX($CX7:$DG7,,MATCH(EC$3,$CX$3:$DG$3,)))*$DG7</f>
        <v>17.585202789906816</v>
      </c>
      <c r="ED7" cm="1">
        <f t="array" ref="ED7">(CD7/INDEX($CX7:$DG7,,MATCH(ED$3,$CX$3:$DG$3,)))*$DG7</f>
        <v>16.256666964539537</v>
      </c>
      <c r="EE7" cm="1">
        <f t="array" ref="EE7">(CE7/INDEX($CX7:$DG7,,MATCH(EE$3,$CX$3:$DG$3,)))*$DG7</f>
        <v>13.056962961044514</v>
      </c>
      <c r="EF7" cm="1">
        <f t="array" ref="EF7">(CF7/INDEX($CX7:$DG7,,MATCH(EF$3,$CX$3:$DG$3,)))*$DG7</f>
        <v>14.503459305277431</v>
      </c>
      <c r="EG7" cm="1">
        <f t="array" ref="EG7">(CG7/INDEX($CX7:$DG7,,MATCH(EG$3,$CX$3:$DG$3,)))*$DG7</f>
        <v>13.920820374131015</v>
      </c>
      <c r="EH7" cm="1">
        <f t="array" ref="EH7">(CH7/INDEX($CX7:$DG7,,MATCH(EH$3,$CX$3:$DG$3,)))*$DG7</f>
        <v>15.736228726296281</v>
      </c>
      <c r="EI7" cm="1">
        <f t="array" ref="EI7">(CI7/INDEX($CX7:$DG7,,MATCH(EI$3,$CX$3:$DG$3,)))*$DG7</f>
        <v>25.768016500572145</v>
      </c>
      <c r="EJ7" cm="1">
        <f t="array" ref="EJ7">(CJ7/INDEX($CX7:$DG7,,MATCH(EJ$3,$CX$3:$DG$3,)))*$DG7</f>
        <v>23.1022731203694</v>
      </c>
      <c r="EK7" cm="1">
        <f t="array" ref="EK7">(CK7/INDEX($CX7:$DG7,,MATCH(EK$3,$CX$3:$DG$3,)))*$DG7</f>
        <v>29.579338540436719</v>
      </c>
      <c r="EL7" cm="1">
        <f t="array" ref="EL7">(CL7/INDEX($CX7:$DG7,,MATCH(EL$3,$CX$3:$DG$3,)))*$DG7</f>
        <v>34.051838317162613</v>
      </c>
      <c r="EM7" cm="1">
        <f t="array" ref="EM7">(CM7/INDEX($CX7:$DG7,,MATCH(EM$3,$CX$3:$DG$3,)))*$DG7</f>
        <v>51.37560366647665</v>
      </c>
      <c r="EN7" cm="1">
        <f t="array" ref="EN7">(CN7/INDEX($CX7:$DG7,,MATCH(EN$3,$CX$3:$DG$3,)))*$DG7</f>
        <v>47.494253486087473</v>
      </c>
      <c r="EO7" cm="1">
        <f t="array" ref="EO7">(CO7/INDEX($CX7:$DG7,,MATCH(EO$3,$CX$3:$DG$3,)))*$DG7</f>
        <v>38.146239323410313</v>
      </c>
      <c r="EP7" cm="1">
        <f t="array" ref="EP7">(CP7/INDEX($CX7:$DG7,,MATCH(EP$3,$CX$3:$DG$3,)))*$DG7</f>
        <v>42.372214069005594</v>
      </c>
      <c r="EQ7" cm="1">
        <f t="array" ref="EQ7">(CQ7/INDEX($CX7:$DG7,,MATCH(EQ$3,$CX$3:$DG$3,)))*$DG7</f>
        <v>40.670020061642852</v>
      </c>
      <c r="ER7" cm="1">
        <f t="array" ref="ER7">(CR7/INDEX($CX7:$DG7,,MATCH(ER$3,$CX$3:$DG$3,)))*$DG7</f>
        <v>45.973780337139132</v>
      </c>
      <c r="ES7" cm="1">
        <f t="array" ref="ES7">(CS7/INDEX($CX7:$DG7,,MATCH(ES$3,$CX$3:$DG$3,)))*$DG7</f>
        <v>75.281895740460769</v>
      </c>
      <c r="ET7" cm="1">
        <f t="array" ref="ET7">(CT7/INDEX($CX7:$DG7,,MATCH(ET$3,$CX$3:$DG$3,)))*$DG7</f>
        <v>67.493860708164419</v>
      </c>
      <c r="EU7" cm="1">
        <f t="array" ref="EU7">(CU7/INDEX($CX7:$DG7,,MATCH(EU$3,$CX$3:$DG$3,)))*$DG7</f>
        <v>86.416767081141344</v>
      </c>
      <c r="EV7" cm="1">
        <f t="array" ref="EV7">(CV7/INDEX($CX7:$DG7,,MATCH(EV$3,$CX$3:$DG$3,)))*$DG7</f>
        <v>99.483285487136513</v>
      </c>
      <c r="EW7">
        <f t="shared" si="13"/>
        <v>798.26872756040154</v>
      </c>
      <c r="EY7" s="96">
        <f t="shared" si="24"/>
        <v>3.5437807014406333E-3</v>
      </c>
      <c r="EZ7" s="96">
        <f t="shared" si="14"/>
        <v>3.3473580494115447E-3</v>
      </c>
      <c r="FA7" s="96">
        <f t="shared" si="15"/>
        <v>2.3855433341675703E-3</v>
      </c>
      <c r="FB7" s="96">
        <f t="shared" si="16"/>
        <v>2.3548532306389832E-3</v>
      </c>
      <c r="FC7" s="96">
        <f t="shared" si="17"/>
        <v>1.8592513318399404E-3</v>
      </c>
      <c r="FD7" s="96">
        <f t="shared" si="18"/>
        <v>1.7224925455651512E-3</v>
      </c>
      <c r="FE7" s="96">
        <f t="shared" si="19"/>
        <v>2.6865835946358026E-3</v>
      </c>
      <c r="FF7" s="96">
        <f t="shared" si="20"/>
        <v>2.3674538131780833E-3</v>
      </c>
      <c r="FG7" s="96">
        <f t="shared" si="21"/>
        <v>3.0706956018601338E-3</v>
      </c>
      <c r="FH7" s="96">
        <f t="shared" si="22"/>
        <v>3.2643529661952773E-3</v>
      </c>
      <c r="FJ7" s="96">
        <f t="shared" si="25"/>
        <v>20547.243537892195</v>
      </c>
      <c r="FK7" s="96" t="str">
        <f>IF(AND('Country-wise data'!FJ7&gt;'non-R&amp;D ex_typologies'!$C$17,'Country-wise data'!FJ7&lt;'non-R&amp;D ex_typologies'!$D$17),"Small",IF(AND('Country-wise data'!FJ7&gt;'non-R&amp;D ex_typologies'!$E$17,'Country-wise data'!$FJ$4&lt;'non-R&amp;D ex_typologies'!$F$17),"Medium","Large"))</f>
        <v>Medium</v>
      </c>
      <c r="FL7" t="str">
        <f>IF($FK7='non-R&amp;D ex_typologies'!$C$16,IF(AND('Country-wise data'!EY7&gt;'non-R&amp;D ex_typologies'!$C$21,'Country-wise data'!EY7&lt;'non-R&amp;D ex_typologies'!$D$21),'non-R&amp;D ex_typologies'!$B$21,IF(AND('Country-wise data'!EY7&gt;'non-R&amp;D ex_typologies'!$C$19,'Country-wise data'!EY7&lt;'non-R&amp;D ex_typologies'!$D$19),'non-R&amp;D ex_typologies'!$B$19,'non-R&amp;D ex_typologies'!$B$20)),IF($FK7='non-R&amp;D ex_typologies'!$E$16,IF(AND('Country-wise data'!EY7&gt;'non-R&amp;D ex_typologies'!$E$21,'Country-wise data'!EY7&lt;'non-R&amp;D ex_typologies'!$F$21),'non-R&amp;D ex_typologies'!$B$21,IF(AND('Country-wise data'!EY7&gt;'non-R&amp;D ex_typologies'!$E$19,'Country-wise data'!EY7&lt;'non-R&amp;D ex_typologies'!$F$19),'non-R&amp;D ex_typologies'!$B$19,'non-R&amp;D ex_typologies'!$B$20)),IF(AND('Country-wise data'!EY7&gt;'non-R&amp;D ex_typologies'!$G$21,'Country-wise data'!EY7&lt;'non-R&amp;D ex_typologies'!$H$21),'non-R&amp;D ex_typologies'!$B$21,IF(AND('Country-wise data'!EY7&gt;'non-R&amp;D ex_typologies'!$G$19,'Country-wise data'!EY7&lt;'non-R&amp;D ex_typologies'!$H$19),'non-R&amp;D ex_typologies'!$B$19,'non-R&amp;D ex_typologies'!$B$20))))</f>
        <v>Program heavy</v>
      </c>
      <c r="FM7" t="str">
        <f>IF($FK7='non-R&amp;D ex_typologies'!$C$16,IF(AND('Country-wise data'!EZ7&gt;'non-R&amp;D ex_typologies'!$C$21,'Country-wise data'!EZ7&lt;'non-R&amp;D ex_typologies'!$D$21),'non-R&amp;D ex_typologies'!$B$21,IF(AND('Country-wise data'!EZ7&gt;'non-R&amp;D ex_typologies'!$C$19,'Country-wise data'!EZ7&lt;'non-R&amp;D ex_typologies'!$D$19),'non-R&amp;D ex_typologies'!$B$19,'non-R&amp;D ex_typologies'!$B$20)),IF($FK7='non-R&amp;D ex_typologies'!$E$16,IF(AND('Country-wise data'!EZ7&gt;'non-R&amp;D ex_typologies'!$E$21,'Country-wise data'!EZ7&lt;'non-R&amp;D ex_typologies'!$F$21),'non-R&amp;D ex_typologies'!$B$21,IF(AND('Country-wise data'!EZ7&gt;'non-R&amp;D ex_typologies'!$E$19,'Country-wise data'!EZ7&lt;'non-R&amp;D ex_typologies'!$F$19),'non-R&amp;D ex_typologies'!$B$19,'non-R&amp;D ex_typologies'!$B$20)),IF(AND('Country-wise data'!EZ7&gt;'non-R&amp;D ex_typologies'!$G$21,'Country-wise data'!EZ7&lt;'non-R&amp;D ex_typologies'!$H$21),'non-R&amp;D ex_typologies'!$B$21,IF(AND('Country-wise data'!EZ7&gt;'non-R&amp;D ex_typologies'!$G$19,'Country-wise data'!EZ7&lt;'non-R&amp;D ex_typologies'!$H$19),'non-R&amp;D ex_typologies'!$B$19,'non-R&amp;D ex_typologies'!$B$20))))</f>
        <v>Program heavy</v>
      </c>
      <c r="FN7" t="str">
        <f>IF($FK7='non-R&amp;D ex_typologies'!$C$16,IF(AND('Country-wise data'!FA7&gt;'non-R&amp;D ex_typologies'!$C$21,'Country-wise data'!FA7&lt;'non-R&amp;D ex_typologies'!$D$21),'non-R&amp;D ex_typologies'!$B$21,IF(AND('Country-wise data'!FA7&gt;'non-R&amp;D ex_typologies'!$C$19,'Country-wise data'!FA7&lt;'non-R&amp;D ex_typologies'!$D$19),'non-R&amp;D ex_typologies'!$B$19,'non-R&amp;D ex_typologies'!$B$20)),IF($FK7='non-R&amp;D ex_typologies'!$E$16,IF(AND('Country-wise data'!FA7&gt;'non-R&amp;D ex_typologies'!$E$21,'Country-wise data'!FA7&lt;'non-R&amp;D ex_typologies'!$F$21),'non-R&amp;D ex_typologies'!$B$21,IF(AND('Country-wise data'!FA7&gt;'non-R&amp;D ex_typologies'!$E$19,'Country-wise data'!FA7&lt;'non-R&amp;D ex_typologies'!$F$19),'non-R&amp;D ex_typologies'!$B$19,'non-R&amp;D ex_typologies'!$B$20)),IF(AND('Country-wise data'!FA7&gt;'non-R&amp;D ex_typologies'!$G$21,'Country-wise data'!FA7&lt;'non-R&amp;D ex_typologies'!$H$21),'non-R&amp;D ex_typologies'!$B$21,IF(AND('Country-wise data'!FA7&gt;'non-R&amp;D ex_typologies'!$G$19,'Country-wise data'!FA7&lt;'non-R&amp;D ex_typologies'!$H$19),'non-R&amp;D ex_typologies'!$B$19,'non-R&amp;D ex_typologies'!$B$20))))</f>
        <v>Program heavy</v>
      </c>
      <c r="FO7" t="str">
        <f>IF($FK7='non-R&amp;D ex_typologies'!$C$16,IF(AND('Country-wise data'!FB7&gt;'non-R&amp;D ex_typologies'!$C$21,'Country-wise data'!FB7&lt;'non-R&amp;D ex_typologies'!$D$21),'non-R&amp;D ex_typologies'!$B$21,IF(AND('Country-wise data'!FB7&gt;'non-R&amp;D ex_typologies'!$C$19,'Country-wise data'!FB7&lt;'non-R&amp;D ex_typologies'!$D$19),'non-R&amp;D ex_typologies'!$B$19,'non-R&amp;D ex_typologies'!$B$20)),IF($FK7='non-R&amp;D ex_typologies'!$E$16,IF(AND('Country-wise data'!FB7&gt;'non-R&amp;D ex_typologies'!$E$21,'Country-wise data'!FB7&lt;'non-R&amp;D ex_typologies'!$F$21),'non-R&amp;D ex_typologies'!$B$21,IF(AND('Country-wise data'!FB7&gt;'non-R&amp;D ex_typologies'!$E$19,'Country-wise data'!FB7&lt;'non-R&amp;D ex_typologies'!$F$19),'non-R&amp;D ex_typologies'!$B$19,'non-R&amp;D ex_typologies'!$B$20)),IF(AND('Country-wise data'!FB7&gt;'non-R&amp;D ex_typologies'!$G$21,'Country-wise data'!FB7&lt;'non-R&amp;D ex_typologies'!$H$21),'non-R&amp;D ex_typologies'!$B$21,IF(AND('Country-wise data'!FB7&gt;'non-R&amp;D ex_typologies'!$G$19,'Country-wise data'!FB7&lt;'non-R&amp;D ex_typologies'!$H$19),'non-R&amp;D ex_typologies'!$B$19,'non-R&amp;D ex_typologies'!$B$20))))</f>
        <v>Program heavy</v>
      </c>
      <c r="FP7" t="str">
        <f>IF($FK7='non-R&amp;D ex_typologies'!$C$16,IF(AND('Country-wise data'!FC7&gt;'non-R&amp;D ex_typologies'!$C$21,'Country-wise data'!FC7&lt;'non-R&amp;D ex_typologies'!$D$21),'non-R&amp;D ex_typologies'!$B$21,IF(AND('Country-wise data'!FC7&gt;'non-R&amp;D ex_typologies'!$C$19,'Country-wise data'!FC7&lt;'non-R&amp;D ex_typologies'!$D$19),'non-R&amp;D ex_typologies'!$B$19,'non-R&amp;D ex_typologies'!$B$20)),IF($FK7='non-R&amp;D ex_typologies'!$E$16,IF(AND('Country-wise data'!FC7&gt;'non-R&amp;D ex_typologies'!$E$21,'Country-wise data'!FC7&lt;'non-R&amp;D ex_typologies'!$F$21),'non-R&amp;D ex_typologies'!$B$21,IF(AND('Country-wise data'!FC7&gt;'non-R&amp;D ex_typologies'!$E$19,'Country-wise data'!FC7&lt;'non-R&amp;D ex_typologies'!$F$19),'non-R&amp;D ex_typologies'!$B$19,'non-R&amp;D ex_typologies'!$B$20)),IF(AND('Country-wise data'!FC7&gt;'non-R&amp;D ex_typologies'!$G$21,'Country-wise data'!FC7&lt;'non-R&amp;D ex_typologies'!$H$21),'non-R&amp;D ex_typologies'!$B$21,IF(AND('Country-wise data'!FC7&gt;'non-R&amp;D ex_typologies'!$G$19,'Country-wise data'!FC7&lt;'non-R&amp;D ex_typologies'!$H$19),'non-R&amp;D ex_typologies'!$B$19,'non-R&amp;D ex_typologies'!$B$20))))</f>
        <v>Program heavy</v>
      </c>
      <c r="FQ7" t="str">
        <f>IF($FK7='non-R&amp;D ex_typologies'!$C$16,IF(AND('Country-wise data'!FD7&gt;'non-R&amp;D ex_typologies'!$C$21,'Country-wise data'!FD7&lt;'non-R&amp;D ex_typologies'!$D$21),'non-R&amp;D ex_typologies'!$B$21,IF(AND('Country-wise data'!FD7&gt;'non-R&amp;D ex_typologies'!$C$19,'Country-wise data'!FD7&lt;'non-R&amp;D ex_typologies'!$D$19),'non-R&amp;D ex_typologies'!$B$19,'non-R&amp;D ex_typologies'!$B$20)),IF($FK7='non-R&amp;D ex_typologies'!$E$16,IF(AND('Country-wise data'!FD7&gt;'non-R&amp;D ex_typologies'!$E$21,'Country-wise data'!FD7&lt;'non-R&amp;D ex_typologies'!$F$21),'non-R&amp;D ex_typologies'!$B$21,IF(AND('Country-wise data'!FD7&gt;'non-R&amp;D ex_typologies'!$E$19,'Country-wise data'!FD7&lt;'non-R&amp;D ex_typologies'!$F$19),'non-R&amp;D ex_typologies'!$B$19,'non-R&amp;D ex_typologies'!$B$20)),IF(AND('Country-wise data'!FD7&gt;'non-R&amp;D ex_typologies'!$G$21,'Country-wise data'!FD7&lt;'non-R&amp;D ex_typologies'!$H$21),'non-R&amp;D ex_typologies'!$B$21,IF(AND('Country-wise data'!FD7&gt;'non-R&amp;D ex_typologies'!$G$19,'Country-wise data'!FD7&lt;'non-R&amp;D ex_typologies'!$H$19),'non-R&amp;D ex_typologies'!$B$19,'non-R&amp;D ex_typologies'!$B$20))))</f>
        <v>Program heavy</v>
      </c>
      <c r="FR7" t="str">
        <f>IF($FK7='non-R&amp;D ex_typologies'!$C$16,IF(AND('Country-wise data'!FE7&gt;'non-R&amp;D ex_typologies'!$C$21,'Country-wise data'!FE7&lt;'non-R&amp;D ex_typologies'!$D$21),'non-R&amp;D ex_typologies'!$B$21,IF(AND('Country-wise data'!FE7&gt;'non-R&amp;D ex_typologies'!$C$19,'Country-wise data'!FE7&lt;'non-R&amp;D ex_typologies'!$D$19),'non-R&amp;D ex_typologies'!$B$19,'non-R&amp;D ex_typologies'!$B$20)),IF($FK7='non-R&amp;D ex_typologies'!$E$16,IF(AND('Country-wise data'!FE7&gt;'non-R&amp;D ex_typologies'!$E$21,'Country-wise data'!FE7&lt;'non-R&amp;D ex_typologies'!$F$21),'non-R&amp;D ex_typologies'!$B$21,IF(AND('Country-wise data'!FE7&gt;'non-R&amp;D ex_typologies'!$E$19,'Country-wise data'!FE7&lt;'non-R&amp;D ex_typologies'!$F$19),'non-R&amp;D ex_typologies'!$B$19,'non-R&amp;D ex_typologies'!$B$20)),IF(AND('Country-wise data'!FE7&gt;'non-R&amp;D ex_typologies'!$G$21,'Country-wise data'!FE7&lt;'non-R&amp;D ex_typologies'!$H$21),'non-R&amp;D ex_typologies'!$B$21,IF(AND('Country-wise data'!FE7&gt;'non-R&amp;D ex_typologies'!$G$19,'Country-wise data'!FE7&lt;'non-R&amp;D ex_typologies'!$H$19),'non-R&amp;D ex_typologies'!$B$19,'non-R&amp;D ex_typologies'!$B$20))))</f>
        <v>Program heavy</v>
      </c>
      <c r="FS7" t="str">
        <f>IF($FK7='non-R&amp;D ex_typologies'!$C$16,IF(AND('Country-wise data'!FF7&gt;'non-R&amp;D ex_typologies'!$C$21,'Country-wise data'!FF7&lt;'non-R&amp;D ex_typologies'!$D$21),'non-R&amp;D ex_typologies'!$B$21,IF(AND('Country-wise data'!FF7&gt;'non-R&amp;D ex_typologies'!$C$19,'Country-wise data'!FF7&lt;'non-R&amp;D ex_typologies'!$D$19),'non-R&amp;D ex_typologies'!$B$19,'non-R&amp;D ex_typologies'!$B$20)),IF($FK7='non-R&amp;D ex_typologies'!$E$16,IF(AND('Country-wise data'!FF7&gt;'non-R&amp;D ex_typologies'!$E$21,'Country-wise data'!FF7&lt;'non-R&amp;D ex_typologies'!$F$21),'non-R&amp;D ex_typologies'!$B$21,IF(AND('Country-wise data'!FF7&gt;'non-R&amp;D ex_typologies'!$E$19,'Country-wise data'!FF7&lt;'non-R&amp;D ex_typologies'!$F$19),'non-R&amp;D ex_typologies'!$B$19,'non-R&amp;D ex_typologies'!$B$20)),IF(AND('Country-wise data'!FF7&gt;'non-R&amp;D ex_typologies'!$G$21,'Country-wise data'!FF7&lt;'non-R&amp;D ex_typologies'!$H$21),'non-R&amp;D ex_typologies'!$B$21,IF(AND('Country-wise data'!FF7&gt;'non-R&amp;D ex_typologies'!$G$19,'Country-wise data'!FF7&lt;'non-R&amp;D ex_typologies'!$H$19),'non-R&amp;D ex_typologies'!$B$19,'non-R&amp;D ex_typologies'!$B$20))))</f>
        <v>Program heavy</v>
      </c>
      <c r="FT7" t="str">
        <f>IF($FK7='non-R&amp;D ex_typologies'!$C$16,IF(AND('Country-wise data'!FG7&gt;'non-R&amp;D ex_typologies'!$C$21,'Country-wise data'!FG7&lt;'non-R&amp;D ex_typologies'!$D$21),'non-R&amp;D ex_typologies'!$B$21,IF(AND('Country-wise data'!FG7&gt;'non-R&amp;D ex_typologies'!$C$19,'Country-wise data'!FG7&lt;'non-R&amp;D ex_typologies'!$D$19),'non-R&amp;D ex_typologies'!$B$19,'non-R&amp;D ex_typologies'!$B$20)),IF($FK7='non-R&amp;D ex_typologies'!$E$16,IF(AND('Country-wise data'!FG7&gt;'non-R&amp;D ex_typologies'!$E$21,'Country-wise data'!FG7&lt;'non-R&amp;D ex_typologies'!$F$21),'non-R&amp;D ex_typologies'!$B$21,IF(AND('Country-wise data'!FG7&gt;'non-R&amp;D ex_typologies'!$E$19,'Country-wise data'!FG7&lt;'non-R&amp;D ex_typologies'!$F$19),'non-R&amp;D ex_typologies'!$B$19,'non-R&amp;D ex_typologies'!$B$20)),IF(AND('Country-wise data'!FG7&gt;'non-R&amp;D ex_typologies'!$G$21,'Country-wise data'!FG7&lt;'non-R&amp;D ex_typologies'!$H$21),'non-R&amp;D ex_typologies'!$B$21,IF(AND('Country-wise data'!FG7&gt;'non-R&amp;D ex_typologies'!$G$19,'Country-wise data'!FG7&lt;'non-R&amp;D ex_typologies'!$H$19),'non-R&amp;D ex_typologies'!$B$19,'non-R&amp;D ex_typologies'!$B$20))))</f>
        <v>Program heavy</v>
      </c>
      <c r="FU7" t="str">
        <f>IF($FK7='non-R&amp;D ex_typologies'!$C$16,IF(AND('Country-wise data'!FH7&gt;'non-R&amp;D ex_typologies'!$C$21,'Country-wise data'!FH7&lt;'non-R&amp;D ex_typologies'!$D$21),'non-R&amp;D ex_typologies'!$B$21,IF(AND('Country-wise data'!FH7&gt;'non-R&amp;D ex_typologies'!$C$19,'Country-wise data'!FH7&lt;'non-R&amp;D ex_typologies'!$D$19),'non-R&amp;D ex_typologies'!$B$19,'non-R&amp;D ex_typologies'!$B$20)),IF($FK7='non-R&amp;D ex_typologies'!$E$16,IF(AND('Country-wise data'!FH7&gt;'non-R&amp;D ex_typologies'!$E$21,'Country-wise data'!FH7&lt;'non-R&amp;D ex_typologies'!$F$21),'non-R&amp;D ex_typologies'!$B$21,IF(AND('Country-wise data'!FH7&gt;'non-R&amp;D ex_typologies'!$E$19,'Country-wise data'!FH7&lt;'non-R&amp;D ex_typologies'!$F$19),'non-R&amp;D ex_typologies'!$B$19,'non-R&amp;D ex_typologies'!$B$20)),IF(AND('Country-wise data'!FH7&gt;'non-R&amp;D ex_typologies'!$G$21,'Country-wise data'!FH7&lt;'non-R&amp;D ex_typologies'!$H$21),'non-R&amp;D ex_typologies'!$B$21,IF(AND('Country-wise data'!FH7&gt;'non-R&amp;D ex_typologies'!$G$19,'Country-wise data'!FH7&lt;'non-R&amp;D ex_typologies'!$H$19),'non-R&amp;D ex_typologies'!$B$19,'non-R&amp;D ex_typologies'!$B$20))))</f>
        <v>Program heavy</v>
      </c>
    </row>
    <row r="8" spans="2:177" x14ac:dyDescent="0.35">
      <c r="B8" t="s">
        <v>28</v>
      </c>
      <c r="C8" t="s">
        <v>29</v>
      </c>
      <c r="D8" t="s">
        <v>374</v>
      </c>
      <c r="E8" t="s">
        <v>375</v>
      </c>
      <c r="F8" t="s">
        <v>374</v>
      </c>
      <c r="G8" s="55">
        <f>Assumptions!$C$13</f>
        <v>1.1000000000000001</v>
      </c>
      <c r="H8">
        <f>SUMIFS(FAOstat!M:M,FAOstat!$B:$B,'Country-wise data'!$B8)*G8</f>
        <v>1761.3860000000002</v>
      </c>
      <c r="I8">
        <f>IF(SUMIFS(FAOstat!N:N,FAOstat!$B:$B,'Country-wise data'!$B8)=0,H8*(1+Assumptions!$C$9),SUMIFS(FAOstat!N:N,FAOstat!$B:$B,'Country-wise data'!$B8)*$G8)</f>
        <v>1364.6490000000001</v>
      </c>
      <c r="J8">
        <f>IF(SUMIFS(FAOstat!O:O,FAOstat!$B:$B,'Country-wise data'!$B8)=0,I8*(1+Assumptions!$C$9),SUMIFS(FAOstat!O:O,FAOstat!$B:$B,'Country-wise data'!$B8)*$G8)</f>
        <v>1152.393</v>
      </c>
      <c r="K8">
        <f>IF(SUMIFS(FAOstat!P:P,FAOstat!$B:$B,'Country-wise data'!$B8)=0,J8*(1+Assumptions!$C$9),SUMIFS(FAOstat!P:P,FAOstat!$B:$B,'Country-wise data'!$B8)*$G8)</f>
        <v>1443.2660000000001</v>
      </c>
      <c r="L8">
        <f>IF(SUMIFS(FAOstat!Q:Q,FAOstat!$B:$B,'Country-wise data'!$B8)=0,K8*(1+Assumptions!$C$9),SUMIFS(FAOstat!Q:Q,FAOstat!$B:$B,'Country-wise data'!$B8)*$G8)</f>
        <v>1197.625</v>
      </c>
      <c r="M8">
        <f>IF(SUMIFS(FAOstat!R:R,FAOstat!$B:$B,'Country-wise data'!$B8)=0,L8*(1+Assumptions!$C$9),SUMIFS(FAOstat!R:R,FAOstat!$B:$B,'Country-wise data'!$B8)*$G8)</f>
        <v>1257.9490000000003</v>
      </c>
      <c r="N8">
        <f>IF(SUMIFS(FAOstat!S:S,FAOstat!$B:$B,'Country-wise data'!$B8)=0,M8*(1+Assumptions!$C$9),SUMIFS(FAOstat!S:S,FAOstat!$B:$B,'Country-wise data'!$B8)*$G8)</f>
        <v>1069.211</v>
      </c>
      <c r="O8">
        <f>IF(SUMIFS(FAOstat!T:T,FAOstat!$B:$B,'Country-wise data'!$B8)=0,N8*(1+Assumptions!$C$9),SUMIFS(FAOstat!T:T,FAOstat!$B:$B,'Country-wise data'!$B8)*$G8)</f>
        <v>1247.5870000000002</v>
      </c>
      <c r="P8">
        <f>IF(SUMIFS(FAOstat!U:U,FAOstat!$B:$B,'Country-wise data'!$B8)=0,O8*(1+Assumptions!$C$9),SUMIFS(FAOstat!U:U,FAOstat!$B:$B,'Country-wise data'!$B8)*$G8)</f>
        <v>713.75700000000006</v>
      </c>
      <c r="Q8">
        <f>IF(SUMIFS(FAOstat!V:V,FAOstat!$B:$B,'Country-wise data'!$B8)=0,P8*(1+Assumptions!$C$9),SUMIFS(FAOstat!V:V,FAOstat!$B:$B,'Country-wise data'!$B8)*$G8)</f>
        <v>728.03214000000003</v>
      </c>
      <c r="R8" s="36">
        <f t="shared" si="9"/>
        <v>-9.4755406266358033E-2</v>
      </c>
      <c r="S8">
        <f>SUMIFS(FAOstat!CE:CE,FAOstat!$B:$B,'Country-wise data'!$B8)</f>
        <v>30417.797998999999</v>
      </c>
      <c r="T8">
        <f>SUMIFS(FAOstat!CF:CF,FAOstat!$B:$B,'Country-wise data'!$B8)</f>
        <v>37104.359349999999</v>
      </c>
      <c r="U8">
        <f>SUMIFS(FAOstat!CG:CG,FAOstat!$B:$B,'Country-wise data'!$B8)</f>
        <v>33616.847631999997</v>
      </c>
      <c r="V8">
        <f>SUMIFS(FAOstat!CH:CH,FAOstat!$B:$B,'Country-wise data'!$B8)</f>
        <v>37123.518897000002</v>
      </c>
      <c r="W8">
        <f>SUMIFS(FAOstat!CI:CI,FAOstat!$B:$B,'Country-wise data'!$B8)</f>
        <v>38064.395028999999</v>
      </c>
      <c r="X8">
        <f>SUMIFS(FAOstat!CJ:CJ,FAOstat!$B:$B,'Country-wise data'!$B8)</f>
        <v>33255.632426999997</v>
      </c>
      <c r="Y8">
        <f>SUMIFS(FAOstat!CK:CK,FAOstat!$B:$B,'Country-wise data'!$B8)</f>
        <v>34926.978991999997</v>
      </c>
      <c r="Z8">
        <f>SUMIFS(FAOstat!CL:CL,FAOstat!$B:$B,'Country-wise data'!$B8)</f>
        <v>35209.321323999997</v>
      </c>
      <c r="AA8">
        <f>SUMIFS(FAOstat!CM:CM,FAOstat!$B:$B,'Country-wise data'!$B8)</f>
        <v>31835.450069999999</v>
      </c>
      <c r="AB8">
        <f>SUMIFS(FAOstat!CN:CN,FAOstat!$B:$B,'Country-wise data'!$B8)</f>
        <v>32472.159071400001</v>
      </c>
      <c r="AC8" s="53">
        <f>INDEX('ASTI data (new)'!$AF$6:$AL$130,MATCH('Country-wise data'!$B8,'ASTI data (new)'!$C$6:$C$130,),MATCH('Country-wise data'!AC$3,'ASTI data (new)'!$AF$5:$AL$5,))</f>
        <v>314.58773192596527</v>
      </c>
      <c r="AD8" s="53">
        <f>IFERROR(INDEX('ASTI data (new)'!$AF$6:$AL$130,MATCH('Country-wise data'!$B8,'ASTI data (new)'!$C$6:$C$130,),MATCH('Country-wise data'!AD$3,'ASTI data (new)'!$AF$5:$AL$5,)),(INDEX(Assumptions!$G$154:$P$345,MATCH('Country-wise data'!$B8,Assumptions!$B$154:$B$344,),MATCH('Country-wise data'!AD$3,Assumptions!$G$153:$P$153,))*T8))</f>
        <v>404.40183852481306</v>
      </c>
      <c r="AE8" s="53">
        <f>IFERROR(INDEX('ASTI data (new)'!$AF$6:$AL$130,MATCH('Country-wise data'!$B8,'ASTI data (new)'!$C$6:$C$130,),MATCH('Country-wise data'!AE$3,'ASTI data (new)'!$AF$5:$AL$5,)),(INDEX(Assumptions!$G$154:$P$345,MATCH('Country-wise data'!$B8,Assumptions!$B$154:$B$344,),MATCH('Country-wise data'!AE$3,Assumptions!$G$153:$P$153,))*U8))</f>
        <v>515.60310779666554</v>
      </c>
      <c r="AF8" s="53">
        <f>IFERROR(INDEX('ASTI data (new)'!$AF$6:$AL$130,MATCH('Country-wise data'!$B8,'ASTI data (new)'!$C$6:$C$130,),MATCH('Country-wise data'!AF$3,'ASTI data (new)'!$AF$5:$AL$5,)),(INDEX(Assumptions!$G$154:$P$345,MATCH('Country-wise data'!$B8,Assumptions!$B$154:$B$344,),MATCH('Country-wise data'!AF$3,Assumptions!$G$153:$P$153,))*V8))</f>
        <v>674.29690567795512</v>
      </c>
      <c r="AG8" s="53">
        <f>IFERROR(INDEX('ASTI data (new)'!$AF$6:$AL$130,MATCH('Country-wise data'!$B8,'ASTI data (new)'!$C$6:$C$130,),MATCH('Country-wise data'!AG$3,'ASTI data (new)'!$AF$5:$AL$5,)),(INDEX(Assumptions!$G$154:$P$345,MATCH('Country-wise data'!$B8,Assumptions!$B$154:$B$344,),MATCH('Country-wise data'!AG$3,Assumptions!$G$153:$P$153,))*W8))</f>
        <v>915.98653464405731</v>
      </c>
      <c r="AH8" s="53">
        <f>IFERROR(INDEX('ASTI data (new)'!$AF$6:$AL$130,MATCH('Country-wise data'!$B8,'ASTI data (new)'!$C$6:$C$130,),MATCH('Country-wise data'!AH$3,'ASTI data (new)'!$AF$5:$AL$5,)),(INDEX(Assumptions!$G$154:$P$345,MATCH('Country-wise data'!$B8,Assumptions!$B$154:$B$344,),MATCH('Country-wise data'!AH$3,Assumptions!$G$153:$P$153,))*X8))</f>
        <v>957.88643593113193</v>
      </c>
      <c r="AI8" s="53">
        <f>IFERROR(INDEX('ASTI data (new)'!$AF$6:$AL$130,MATCH('Country-wise data'!$B8,'ASTI data (new)'!$C$6:$C$130,),MATCH('Country-wise data'!AI$3,'ASTI data (new)'!$AF$5:$AL$5,)),(INDEX(Assumptions!$G$154:$P$345,MATCH('Country-wise data'!$B8,Assumptions!$B$154:$B$344,),MATCH('Country-wise data'!AI$3,Assumptions!$G$153:$P$153,))*Y8))</f>
        <v>1273.7963973121368</v>
      </c>
      <c r="AJ8" s="53">
        <f>IFERROR((1+($AI8/$AF8)^(1/3)-1)*AI8,0)</f>
        <v>1574.6461151949131</v>
      </c>
      <c r="AK8" s="53">
        <f>IFERROR((1+($AI8/$AF8)^(1/3)-1)*AJ8,0)</f>
        <v>1946.5515786749718</v>
      </c>
      <c r="AL8" s="53">
        <f>IFERROR((1+($AI8/$AF8)^(1/3)-1)*AK8,0)</f>
        <v>2406.2949839196131</v>
      </c>
      <c r="AM8" s="55" cm="1">
        <f t="array" ref="AM8">INDEX('non-R&amp;D ex_typologies'!$J$8:$J$10,MATCH('Country-wise data'!FL8,'non-R&amp;D ex_typologies'!$F$8:$F$10,),)*'Country-wise data'!AC8</f>
        <v>396.5072218503106</v>
      </c>
      <c r="AN8" s="55" cm="1">
        <f t="array" ref="AN8">INDEX('non-R&amp;D ex_typologies'!$J$8:$J$10,MATCH('Country-wise data'!FM8,'non-R&amp;D ex_typologies'!$F$8:$F$10,),)*'Country-wise data'!AD8</f>
        <v>509.70916291919389</v>
      </c>
      <c r="AO8" s="55" cm="1">
        <f t="array" ref="AO8">INDEX('non-R&amp;D ex_typologies'!$J$8:$J$10,MATCH('Country-wise data'!FN8,'non-R&amp;D ex_typologies'!$F$8:$F$10,),)*'Country-wise data'!AE8</f>
        <v>186.25974001223264</v>
      </c>
      <c r="AP8" s="55" cm="1">
        <f t="array" ref="AP8">INDEX('non-R&amp;D ex_typologies'!$J$8:$J$10,MATCH('Country-wise data'!FO8,'non-R&amp;D ex_typologies'!$F$8:$F$10,),)*'Country-wise data'!AF8</f>
        <v>243.58729504042978</v>
      </c>
      <c r="AQ8" s="55" cm="1">
        <f t="array" ref="AQ8">INDEX('non-R&amp;D ex_typologies'!$J$8:$J$10,MATCH('Country-wise data'!FP8,'non-R&amp;D ex_typologies'!$F$8:$F$10,),)*'Country-wise data'!AG8</f>
        <v>330.89679099605189</v>
      </c>
      <c r="AR8" s="55" cm="1">
        <f t="array" ref="AR8">INDEX('non-R&amp;D ex_typologies'!$J$8:$J$10,MATCH('Country-wise data'!FQ8,'non-R&amp;D ex_typologies'!$F$8:$F$10,),)*'Country-wise data'!AH8</f>
        <v>346.0329773422103</v>
      </c>
      <c r="AS8" s="55" cm="1">
        <f t="array" ref="AS8">INDEX('non-R&amp;D ex_typologies'!$J$8:$J$10,MATCH('Country-wise data'!FR8,'non-R&amp;D ex_typologies'!$F$8:$F$10,),)*'Country-wise data'!AI8</f>
        <v>460.15429737371255</v>
      </c>
      <c r="AT8" s="55" cm="1">
        <f t="array" ref="AT8">INDEX('non-R&amp;D ex_typologies'!$J$8:$J$10,MATCH('Country-wise data'!FS8,'non-R&amp;D ex_typologies'!$F$8:$F$10,),)*'Country-wise data'!AJ8</f>
        <v>568.83515943263171</v>
      </c>
      <c r="AU8" s="55" cm="1">
        <f t="array" ref="AU8">INDEX('non-R&amp;D ex_typologies'!$J$8:$J$10,MATCH('Country-wise data'!FT8,'non-R&amp;D ex_typologies'!$F$8:$F$10,),)*'Country-wise data'!AK8</f>
        <v>703.18465013477567</v>
      </c>
      <c r="AV8" s="55" cm="1">
        <f t="array" ref="AV8">INDEX('non-R&amp;D ex_typologies'!$J$8:$J$10,MATCH('Country-wise data'!FU8,'non-R&amp;D ex_typologies'!$F$8:$F$10,),)*'Country-wise data'!AL8</f>
        <v>869.26527656687097</v>
      </c>
      <c r="AW8">
        <f t="shared" si="11"/>
        <v>15598.484201270645</v>
      </c>
      <c r="AX8" s="53">
        <f>INDEX('GDP deflators'!$AB$3:$AK$155,MATCH('Country-wise data'!$B8,'GDP deflators'!$B$3:$B$155,),MATCH('Country-wise data'!AX$3,'GDP deflators'!$D$2:$M$2,))</f>
        <v>7.9214417461828406</v>
      </c>
      <c r="AY8" s="53">
        <f>INDEX('GDP deflators'!$AB$3:$AK$155,MATCH('Country-wise data'!$B8,'GDP deflators'!$B$3:$B$155,),MATCH('Country-wise data'!AY$3,'GDP deflators'!$D$2:$M$2,))</f>
        <v>9.7990984870578313</v>
      </c>
      <c r="AZ8" s="53">
        <f>INDEX('GDP deflators'!$AB$3:$AK$155,MATCH('Country-wise data'!$B8,'GDP deflators'!$B$3:$B$155,),MATCH('Country-wise data'!AZ$3,'GDP deflators'!$D$2:$M$2,))</f>
        <v>11.985755621504412</v>
      </c>
      <c r="BA8" s="53">
        <f>INDEX('GDP deflators'!$AB$3:$AK$155,MATCH('Country-wise data'!$B8,'GDP deflators'!$B$3:$B$155,),MATCH('Country-wise data'!BA$3,'GDP deflators'!$D$2:$M$2,))</f>
        <v>14.856200073965811</v>
      </c>
      <c r="BB8" s="53">
        <f>INDEX('GDP deflators'!$AB$3:$AK$155,MATCH('Country-wise data'!$B8,'GDP deflators'!$B$3:$B$155,),MATCH('Country-wise data'!BB$3,'GDP deflators'!$D$2:$M$2,))</f>
        <v>20.84071893528786</v>
      </c>
      <c r="BC8" s="53">
        <f>INDEX('GDP deflators'!$AB$3:$AK$155,MATCH('Country-wise data'!$B8,'GDP deflators'!$B$3:$B$155,),MATCH('Country-wise data'!BC$3,'GDP deflators'!$D$2:$M$2,))</f>
        <v>26.380180278181893</v>
      </c>
      <c r="BD8" s="53">
        <f>INDEX('GDP deflators'!$AB$3:$AK$155,MATCH('Country-wise data'!$B8,'GDP deflators'!$B$3:$B$155,),MATCH('Country-wise data'!BD$3,'GDP deflators'!$D$2:$M$2,))</f>
        <v>37.22754684834706</v>
      </c>
      <c r="BE8" s="53">
        <f>INDEX('GDP deflators'!$AB$3:$AK$155,MATCH('Country-wise data'!$B8,'GDP deflators'!$B$3:$B$155,),MATCH('Country-wise data'!BE$3,'GDP deflators'!$D$2:$M$2,))</f>
        <v>46.909494820545419</v>
      </c>
      <c r="BF8" s="53">
        <f>INDEX('GDP deflators'!$AB$3:$AK$155,MATCH('Country-wise data'!$B8,'GDP deflators'!$B$3:$B$155,),MATCH('Country-wise data'!BF$3,'GDP deflators'!$D$2:$M$2,))</f>
        <v>66.002968310597993</v>
      </c>
      <c r="BG8" s="53">
        <f>INDEX('GDP deflators'!$AB$3:$AK$155,MATCH('Country-wise data'!$B8,'GDP deflators'!$B$3:$B$155,),MATCH('Country-wise data'!BG$3,'GDP deflators'!$D$2:$M$2,))</f>
        <v>100</v>
      </c>
      <c r="BH8" cm="1">
        <f t="array" ref="BH8">H8/(INDEX($AX8:$BG8,,MATCH(BH$3,$AX$3:$BG$3,))/100)</f>
        <v>22235.674469849775</v>
      </c>
      <c r="BI8" cm="1">
        <f t="array" ref="BI8">I8/(INDEX($AX8:$BG8,,MATCH(BI$3,$AX$3:$BG$3,))/100)</f>
        <v>13926.270889126808</v>
      </c>
      <c r="BJ8" cm="1">
        <f t="array" ref="BJ8">J8/(INDEX($AX8:$BG8,,MATCH(BJ$3,$AX$3:$BG$3,))/100)</f>
        <v>9614.6879378419671</v>
      </c>
      <c r="BK8" cm="1">
        <f t="array" ref="BK8">K8/(INDEX($AX8:$BG8,,MATCH(BK$3,$AX$3:$BG$3,))/100)</f>
        <v>9714.9068591853265</v>
      </c>
      <c r="BL8" cm="1">
        <f t="array" ref="BL8">L8/(INDEX($AX8:$BG8,,MATCH(BL$3,$AX$3:$BG$3,))/100)</f>
        <v>5746.5627923812208</v>
      </c>
      <c r="BM8" cm="1">
        <f t="array" ref="BM8">M8/(INDEX($AX8:$BG8,,MATCH(BM$3,$AX$3:$BG$3,))/100)</f>
        <v>4768.5382993398462</v>
      </c>
      <c r="BN8" cm="1">
        <f t="array" ref="BN8">N8/(INDEX($AX8:$BG8,,MATCH(BN$3,$AX$3:$BG$3,))/100)</f>
        <v>2872.0963117865876</v>
      </c>
      <c r="BO8" cm="1">
        <f t="array" ref="BO8">O8/(INDEX($AX8:$BG8,,MATCH(BO$3,$AX$3:$BG$3,))/100)</f>
        <v>2659.5617897244592</v>
      </c>
      <c r="BP8" cm="1">
        <f t="array" ref="BP8">P8/(INDEX($AX8:$BG8,,MATCH(BP$3,$AX$3:$BG$3,))/100)</f>
        <v>1081.4013646192229</v>
      </c>
      <c r="BQ8" cm="1">
        <f t="array" ref="BQ8">Q8/(INDEX($AX8:$BG8,,MATCH(BQ$3,$AX$3:$BG$3,))/100)</f>
        <v>728.03214000000003</v>
      </c>
      <c r="BS8" cm="1">
        <f t="array" ref="BS8">S8/(INDEX($AX8:$BG8,,MATCH(BS$3,$AX$3:$BG$3,))/100)</f>
        <v>383993.20443980582</v>
      </c>
      <c r="BT8" cm="1">
        <f t="array" ref="BT8">T8/(INDEX($AX8:$BG8,,MATCH(BT$3,$AX$3:$BG$3,))/100)</f>
        <v>378650.74423943815</v>
      </c>
      <c r="BU8" cm="1">
        <f t="array" ref="BU8">U8/(INDEX($AX8:$BG8,,MATCH(BU$3,$AX$3:$BG$3,))/100)</f>
        <v>280473.327619711</v>
      </c>
      <c r="BV8" cm="1">
        <f t="array" ref="BV8">V8/(INDEX($AX8:$BG8,,MATCH(BV$3,$AX$3:$BG$3,))/100)</f>
        <v>249885.69561644309</v>
      </c>
      <c r="BW8" cm="1">
        <f t="array" ref="BW8">W8/(INDEX($AX8:$BG8,,MATCH(BW$3,$AX$3:$BG$3,))/100)</f>
        <v>182644.34709374979</v>
      </c>
      <c r="BX8" cm="1">
        <f t="array" ref="BX8">X8/(INDEX($AX8:$BG8,,MATCH(BX$3,$AX$3:$BG$3,))/100)</f>
        <v>126062.94603113287</v>
      </c>
      <c r="BY8" cm="1">
        <f t="array" ref="BY8">Y8/(INDEX($AX8:$BG8,,MATCH(BY$3,$AX$3:$BG$3,))/100)</f>
        <v>93820.253948725585</v>
      </c>
      <c r="BZ8" cm="1">
        <f t="array" ref="BZ8">Z8/(INDEX($AX8:$BG8,,MATCH(BZ$3,$AX$3:$BG$3,))/100)</f>
        <v>75057.984441518696</v>
      </c>
      <c r="CA8" cm="1">
        <f t="array" ref="CA8">AA8/(INDEX($AX8:$BG8,,MATCH(CA$3,$AX$3:$BG$3,))/100)</f>
        <v>48233.361142468842</v>
      </c>
      <c r="CB8" cm="1">
        <f t="array" ref="CB8">AB8/(INDEX($AX8:$BG8,,MATCH(CB$3,$AX$3:$BG$3,))/100)</f>
        <v>32472.159071400001</v>
      </c>
      <c r="CC8" cm="1">
        <f t="array" ref="CC8">AC8/(INDEX($AX8:$BG8,,MATCH(CC$3,$AX$3:$BG$3,))/100)</f>
        <v>3971.3443840896493</v>
      </c>
      <c r="CD8" cm="1">
        <f t="array" ref="CD8">AD8/(INDEX($AX8:$BG8,,MATCH(CD$3,$AX$3:$BG$3,))/100)</f>
        <v>4126.9290135100409</v>
      </c>
      <c r="CE8" cm="1">
        <f t="array" ref="CE8">AE8/(INDEX($AX8:$BG8,,MATCH(CE$3,$AX$3:$BG$3,))/100)</f>
        <v>4301.7989359935636</v>
      </c>
      <c r="CF8" cm="1">
        <f t="array" ref="CF8">AF8/(INDEX($AX8:$BG8,,MATCH(CF$3,$AX$3:$BG$3,))/100)</f>
        <v>4538.8248833535927</v>
      </c>
      <c r="CG8" cm="1">
        <f t="array" ref="CG8">AG8/(INDEX($AX8:$BG8,,MATCH(CG$3,$AX$3:$BG$3,))/100)</f>
        <v>4395.1772368711008</v>
      </c>
      <c r="CH8" cm="1">
        <f t="array" ref="CH8">AH8/(INDEX($AX8:$BG8,,MATCH(CH$3,$AX$3:$BG$3,))/100)</f>
        <v>3631.0837372228489</v>
      </c>
      <c r="CI8" cm="1">
        <f t="array" ref="CI8">AI8/(INDEX($AX8:$BG8,,MATCH(CI$3,$AX$3:$BG$3,))/100)</f>
        <v>3421.6501089936701</v>
      </c>
      <c r="CJ8" cm="1">
        <f t="array" ref="CJ8">AJ8/(INDEX($AX8:$BG8,,MATCH(CJ$3,$AX$3:$BG$3,))/100)</f>
        <v>3356.7748303809271</v>
      </c>
      <c r="CK8" cm="1">
        <f t="array" ref="CK8">AK8/(INDEX($AX8:$BG8,,MATCH(CK$3,$AX$3:$BG$3,))/100)</f>
        <v>2949.1879357832108</v>
      </c>
      <c r="CL8" cm="1">
        <f t="array" ref="CL8">AL8/(INDEX($AX8:$BG8,,MATCH(CL$3,$AX$3:$BG$3,))/100)</f>
        <v>2406.2949839196131</v>
      </c>
      <c r="CM8" cm="1">
        <f t="array" ref="CM8">AM8/(INDEX($AX8:$BG8,,MATCH(CM$3,$AX$3:$BG$3,))/100)</f>
        <v>5005.4931230337997</v>
      </c>
      <c r="CN8" cm="1">
        <f t="array" ref="CN8">AN8/(INDEX($AX8:$BG8,,MATCH(CN$3,$AX$3:$BG$3,))/100)</f>
        <v>5201.592407632118</v>
      </c>
      <c r="CO8" cm="1">
        <f t="array" ref="CO8">AO8/(INDEX($AX8:$BG8,,MATCH(CO$3,$AX$3:$BG$3,))/100)</f>
        <v>1554.0091579879379</v>
      </c>
      <c r="CP8" cm="1">
        <f t="array" ref="CP8">AP8/(INDEX($AX8:$BG8,,MATCH(CP$3,$AX$3:$BG$3,))/100)</f>
        <v>1639.6339159923887</v>
      </c>
      <c r="CQ8" cm="1">
        <f t="array" ref="CQ8">AQ8/(INDEX($AX8:$BG8,,MATCH(CQ$3,$AX$3:$BG$3,))/100)</f>
        <v>1587.7417282173112</v>
      </c>
      <c r="CR8" cm="1">
        <f t="array" ref="CR8">AR8/(INDEX($AX8:$BG8,,MATCH(CR$3,$AX$3:$BG$3,))/100)</f>
        <v>1311.7157414894616</v>
      </c>
      <c r="CS8" cm="1">
        <f t="array" ref="CS8">AS8/(INDEX($AX8:$BG8,,MATCH(CS$3,$AX$3:$BG$3,))/100)</f>
        <v>1236.0586080201087</v>
      </c>
      <c r="CT8" cm="1">
        <f t="array" ref="CT8">AT8/(INDEX($AX8:$BG8,,MATCH(CT$3,$AX$3:$BG$3,))/100)</f>
        <v>1212.6226505076181</v>
      </c>
      <c r="CU8" cm="1">
        <f t="array" ref="CU8">AU8/(INDEX($AX8:$BG8,,MATCH(CU$3,$AX$3:$BG$3,))/100)</f>
        <v>1065.3833731018221</v>
      </c>
      <c r="CV8" cm="1">
        <f t="array" ref="CV8">AV8/(INDEX($AX8:$BG8,,MATCH(CV$3,$AX$3:$BG$3,))/100)</f>
        <v>869.26527656687097</v>
      </c>
      <c r="CW8">
        <f t="shared" si="12"/>
        <v>57782.582032667655</v>
      </c>
      <c r="CX8">
        <f>IFERROR(1/INDEX('exch rates'!$BC$5:$BL$268,MATCH('Country-wise data'!$B8,'exch rates'!$A$5:$A$268,),MATCH(CX$3,'exch rates'!$BC$4:$BL$4,)),1)</f>
        <v>0.25665406760897669</v>
      </c>
      <c r="CY8">
        <f>IFERROR(1/INDEX('exch rates'!$BC$5:$BL$268,MATCH('Country-wise data'!$B8,'exch rates'!$A$5:$A$268,),MATCH(CY$3,'exch rates'!$BC$4:$BL$4,)),1)</f>
        <v>0.24330073990365955</v>
      </c>
      <c r="CZ8">
        <f>IFERROR(1/INDEX('exch rates'!$BC$5:$BL$268,MATCH('Country-wise data'!$B8,'exch rates'!$A$5:$A$268,),MATCH(CZ$3,'exch rates'!$BC$4:$BL$4,)),1)</f>
        <v>0.22041315139474077</v>
      </c>
      <c r="DA8">
        <f>IFERROR(1/INDEX('exch rates'!$BC$5:$BL$268,MATCH('Country-wise data'!$B8,'exch rates'!$A$5:$A$268,),MATCH(DA$3,'exch rates'!$BC$4:$BL$4,)),1)</f>
        <v>0.18317189993492033</v>
      </c>
      <c r="DB8">
        <f>IFERROR(1/INDEX('exch rates'!$BC$5:$BL$268,MATCH('Country-wise data'!$B8,'exch rates'!$A$5:$A$268,),MATCH(DB$3,'exch rates'!$BC$4:$BL$4,)),1)</f>
        <v>0.12383477677914147</v>
      </c>
      <c r="DC8">
        <f>IFERROR(1/INDEX('exch rates'!$BC$5:$BL$268,MATCH('Country-wise data'!$B8,'exch rates'!$A$5:$A$268,),MATCH(DC$3,'exch rates'!$BC$4:$BL$4,)),1)</f>
        <v>0.10830498286016632</v>
      </c>
      <c r="DD8">
        <f>IFERROR(1/INDEX('exch rates'!$BC$5:$BL$268,MATCH('Country-wise data'!$B8,'exch rates'!$A$5:$A$268,),MATCH(DD$3,'exch rates'!$BC$4:$BL$4,)),1)</f>
        <v>6.7759055173282012E-2</v>
      </c>
      <c r="DE8">
        <f>IFERROR(1/INDEX('exch rates'!$BC$5:$BL$268,MATCH('Country-wise data'!$B8,'exch rates'!$A$5:$A$268,),MATCH(DE$3,'exch rates'!$BC$4:$BL$4,)),1)</f>
        <v>6.0376604169821164E-2</v>
      </c>
      <c r="DF8">
        <f>IFERROR(1/INDEX('exch rates'!$BC$5:$BL$268,MATCH('Country-wise data'!$B8,'exch rates'!$A$5:$A$268,),MATCH(DF$3,'exch rates'!$BC$4:$BL$4,)),1)</f>
        <v>3.5593532536492965E-2</v>
      </c>
      <c r="DG8">
        <f>IFERROR(1/INDEX('exch rates'!$BC$5:$BL$268,MATCH('Country-wise data'!$B8,'exch rates'!$A$5:$A$268,),MATCH(DG$3,'exch rates'!$BC$4:$BL$4,)),1)</f>
        <v>2.0769341405914781E-2</v>
      </c>
      <c r="DH8" cm="1">
        <f t="array" ref="DH8">(BH8/INDEX($CX8:$DG8,,MATCH(DH$3,$CX$3:$DG$3,)))*$DG8</f>
        <v>1799.3882534474221</v>
      </c>
      <c r="DI8" cm="1">
        <f t="array" ref="DI8">(BI8/INDEX($CX8:$DG8,,MATCH(DI$3,$CX$3:$DG$3,)))*$DG8</f>
        <v>1188.8146115875275</v>
      </c>
      <c r="DJ8" cm="1">
        <f t="array" ref="DJ8">(BJ8/INDEX($CX8:$DG8,,MATCH(DJ$3,$CX$3:$DG$3,)))*$DG8</f>
        <v>905.98376289598912</v>
      </c>
      <c r="DK8" cm="1">
        <f t="array" ref="DK8">(BK8/INDEX($CX8:$DG8,,MATCH(DK$3,$CX$3:$DG$3,)))*$DG8</f>
        <v>1101.5456920890788</v>
      </c>
      <c r="DL8" cm="1">
        <f t="array" ref="DL8">(BL8/INDEX($CX8:$DG8,,MATCH(DL$3,$CX$3:$DG$3,)))*$DG8</f>
        <v>963.80296108868231</v>
      </c>
      <c r="DM8" cm="1">
        <f t="array" ref="DM8">(BM8/INDEX($CX8:$DG8,,MATCH(DM$3,$CX$3:$DG$3,)))*$DG8</f>
        <v>914.44915396035196</v>
      </c>
      <c r="DN8" cm="1">
        <f t="array" ref="DN8">(BN8/INDEX($CX8:$DG8,,MATCH(DN$3,$CX$3:$DG$3,)))*$DG8</f>
        <v>880.34800216171595</v>
      </c>
      <c r="DO8" cm="1">
        <f t="array" ref="DO8">(BO8/INDEX($CX8:$DG8,,MATCH(DO$3,$CX$3:$DG$3,)))*$DG8</f>
        <v>914.87998638590284</v>
      </c>
      <c r="DP8" cm="1">
        <f t="array" ref="DP8">(BP8/INDEX($CX8:$DG8,,MATCH(DP$3,$CX$3:$DG$3,)))*$DG8</f>
        <v>631.01334815731559</v>
      </c>
      <c r="DQ8" cm="1">
        <f t="array" ref="DQ8">(BQ8/INDEX($CX8:$DG8,,MATCH(DQ$3,$CX$3:$DG$3,)))*$DG8</f>
        <v>728.03214000000003</v>
      </c>
      <c r="DS8" cm="1">
        <f t="array" ref="DS8">(BS8/INDEX($CX8:$DG8,,MATCH(DS$3,$CX$3:$DG$3,)))*$DG8</f>
        <v>31074.068043652609</v>
      </c>
      <c r="DT8" cm="1">
        <f t="array" ref="DT8">(BT8/INDEX($CX8:$DG8,,MATCH(DT$3,$CX$3:$DG$3,)))*$DG8</f>
        <v>32323.479919652807</v>
      </c>
      <c r="DU8" cm="1">
        <f t="array" ref="DU8">(BU8/INDEX($CX8:$DG8,,MATCH(DU$3,$CX$3:$DG$3,)))*$DG8</f>
        <v>26428.76007953925</v>
      </c>
      <c r="DV8" cm="1">
        <f t="array" ref="DV8">(BV8/INDEX($CX8:$DG8,,MATCH(DV$3,$CX$3:$DG$3,)))*$DG8</f>
        <v>28333.82918753567</v>
      </c>
      <c r="DW8" cm="1">
        <f t="array" ref="DW8">(BW8/INDEX($CX8:$DG8,,MATCH(DW$3,$CX$3:$DG$3,)))*$DG8</f>
        <v>30632.774567163779</v>
      </c>
      <c r="DX8" cm="1">
        <f t="array" ref="DX8">(BX8/INDEX($CX8:$DG8,,MATCH(DX$3,$CX$3:$DG$3,)))*$DG8</f>
        <v>24174.735968856119</v>
      </c>
      <c r="DY8" cm="1">
        <f t="array" ref="DY8">(BY8/INDEX($CX8:$DG8,,MATCH(DY$3,$CX$3:$DG$3,)))*$DG8</f>
        <v>28757.556906121827</v>
      </c>
      <c r="DZ8" cm="1">
        <f t="array" ref="DZ8">(BZ8/INDEX($CX8:$DG8,,MATCH(DZ$3,$CX$3:$DG$3,)))*$DG8</f>
        <v>25819.685050868593</v>
      </c>
      <c r="EA8" cm="1">
        <f t="array" ref="EA8">(CA8/INDEX($CX8:$DG8,,MATCH(EA$3,$CX$3:$DG$3,)))*$DG8</f>
        <v>28144.864342858626</v>
      </c>
      <c r="EB8" cm="1">
        <f t="array" ref="EB8">(CB8/INDEX($CX8:$DG8,,MATCH(EB$3,$CX$3:$DG$3,)))*$DG8</f>
        <v>32472.159071400001</v>
      </c>
      <c r="EC8" s="53" cm="1">
        <f t="array" ref="EC8">(CC8/INDEX($CX8:$DG8,,MATCH(EC$3,$CX$3:$DG$3,)))*$DG8</f>
        <v>321.37502484194175</v>
      </c>
      <c r="ED8" cm="1">
        <f t="array" ref="ED8">(CD8/INDEX($CX8:$DG8,,MATCH(ED$3,$CX$3:$DG$3,)))*$DG8</f>
        <v>352.29484987799617</v>
      </c>
      <c r="EE8" cm="1">
        <f t="array" ref="EE8">(CE8/INDEX($CX8:$DG8,,MATCH(EE$3,$CX$3:$DG$3,)))*$DG8</f>
        <v>405.35480843990655</v>
      </c>
      <c r="EF8" cm="1">
        <f t="array" ref="EF8">(CF8/INDEX($CX8:$DG8,,MATCH(EF$3,$CX$3:$DG$3,)))*$DG8</f>
        <v>514.64446029945088</v>
      </c>
      <c r="EG8" cm="1">
        <f t="array" ref="EG8">(CG8/INDEX($CX8:$DG8,,MATCH(EG$3,$CX$3:$DG$3,)))*$DG8</f>
        <v>737.15105680601482</v>
      </c>
      <c r="EH8" cm="1">
        <f t="array" ref="EH8">(CH8/INDEX($CX8:$DG8,,MATCH(EH$3,$CX$3:$DG$3,)))*$DG8</f>
        <v>696.32269744426878</v>
      </c>
      <c r="EI8" cm="1">
        <f t="array" ref="EI8">(CI8/INDEX($CX8:$DG8,,MATCH(EI$3,$CX$3:$DG$3,)))*$DG8</f>
        <v>1048.7959004672896</v>
      </c>
      <c r="EJ8" cm="1">
        <f t="array" ref="EJ8">(CJ8/INDEX($CX8:$DG8,,MATCH(EJ$3,$CX$3:$DG$3,)))*$DG8</f>
        <v>1154.7188423990765</v>
      </c>
      <c r="EK8" cm="1">
        <f t="array" ref="EK8">(CK8/INDEX($CX8:$DG8,,MATCH(EK$3,$CX$3:$DG$3,)))*$DG8</f>
        <v>1720.8938462538404</v>
      </c>
      <c r="EL8" cm="1">
        <f t="array" ref="EL8">(CL8/INDEX($CX8:$DG8,,MATCH(EL$3,$CX$3:$DG$3,)))*$DG8</f>
        <v>2406.2949839196131</v>
      </c>
      <c r="EM8" cm="1">
        <f t="array" ref="EM8">(CM8/INDEX($CX8:$DG8,,MATCH(EM$3,$CX$3:$DG$3,)))*$DG8</f>
        <v>405.06194406252797</v>
      </c>
      <c r="EN8" cm="1">
        <f t="array" ref="EN8">(CN8/INDEX($CX8:$DG8,,MATCH(EN$3,$CX$3:$DG$3,)))*$DG8</f>
        <v>444.03337454421256</v>
      </c>
      <c r="EO8" cm="1">
        <f t="array" ref="EO8">(CO8/INDEX($CX8:$DG8,,MATCH(EO$3,$CX$3:$DG$3,)))*$DG8</f>
        <v>146.43294443155341</v>
      </c>
      <c r="EP8" cm="1">
        <f t="array" ref="EP8">(CP8/INDEX($CX8:$DG8,,MATCH(EP$3,$CX$3:$DG$3,)))*$DG8</f>
        <v>185.91343210428073</v>
      </c>
      <c r="EQ8" cm="1">
        <f t="array" ref="EQ8">(CQ8/INDEX($CX8:$DG8,,MATCH(EQ$3,$CX$3:$DG$3,)))*$DG8</f>
        <v>266.29312762904726</v>
      </c>
      <c r="ER8" cm="1">
        <f t="array" ref="ER8">(CR8/INDEX($CX8:$DG8,,MATCH(ER$3,$CX$3:$DG$3,)))*$DG8</f>
        <v>251.54403189077283</v>
      </c>
      <c r="ES8" cm="1">
        <f t="array" ref="ES8">(CS8/INDEX($CX8:$DG8,,MATCH(ES$3,$CX$3:$DG$3,)))*$DG8</f>
        <v>378.87368945799847</v>
      </c>
      <c r="ET8" cm="1">
        <f t="array" ref="ET8">(CT8/INDEX($CX8:$DG8,,MATCH(ET$3,$CX$3:$DG$3,)))*$DG8</f>
        <v>417.13796546256799</v>
      </c>
      <c r="EU8" cm="1">
        <f t="array" ref="EU8">(CU8/INDEX($CX8:$DG8,,MATCH(EU$3,$CX$3:$DG$3,)))*$DG8</f>
        <v>621.66661826696668</v>
      </c>
      <c r="EV8" cm="1">
        <f t="array" ref="EV8">(CV8/INDEX($CX8:$DG8,,MATCH(EV$3,$CX$3:$DG$3,)))*$DG8</f>
        <v>869.26527656687097</v>
      </c>
      <c r="EW8">
        <f t="shared" si="13"/>
        <v>13344.0688751662</v>
      </c>
      <c r="EY8" s="96">
        <f t="shared" si="24"/>
        <v>1.0342225690903315E-2</v>
      </c>
      <c r="EZ8" s="96">
        <f t="shared" si="14"/>
        <v>1.0899038431310716E-2</v>
      </c>
      <c r="FA8" s="96">
        <f t="shared" si="15"/>
        <v>1.5337640026242707E-2</v>
      </c>
      <c r="FB8" s="96">
        <f t="shared" si="16"/>
        <v>1.8163604251763048E-2</v>
      </c>
      <c r="FC8" s="96">
        <f t="shared" si="17"/>
        <v>2.4064129587405701E-2</v>
      </c>
      <c r="FD8" s="96">
        <f t="shared" si="18"/>
        <v>2.880373536825092E-2</v>
      </c>
      <c r="FE8" s="96">
        <f t="shared" si="19"/>
        <v>3.6470271236567556E-2</v>
      </c>
      <c r="FF8" s="96">
        <f t="shared" si="20"/>
        <v>4.4722421676488697E-2</v>
      </c>
      <c r="FG8" s="96">
        <f t="shared" si="21"/>
        <v>6.1144151390820023E-2</v>
      </c>
      <c r="FH8" s="96">
        <f t="shared" si="22"/>
        <v>7.4103325825321184E-2</v>
      </c>
      <c r="FJ8" s="96">
        <f t="shared" si="25"/>
        <v>185129.40236443939</v>
      </c>
      <c r="FK8" s="96" t="str">
        <f>IF(AND('Country-wise data'!FJ8&gt;'non-R&amp;D ex_typologies'!$C$17,'Country-wise data'!FJ8&lt;'non-R&amp;D ex_typologies'!$D$17),"Small",IF(AND('Country-wise data'!FJ8&gt;'non-R&amp;D ex_typologies'!$E$17,'Country-wise data'!$FJ$4&lt;'non-R&amp;D ex_typologies'!$F$17),"Medium","Large"))</f>
        <v>Medium</v>
      </c>
      <c r="FL8" t="str">
        <f>IF($FK8='non-R&amp;D ex_typologies'!$C$16,IF(AND('Country-wise data'!EY8&gt;'non-R&amp;D ex_typologies'!$C$21,'Country-wise data'!EY8&lt;'non-R&amp;D ex_typologies'!$D$21),'non-R&amp;D ex_typologies'!$B$21,IF(AND('Country-wise data'!EY8&gt;'non-R&amp;D ex_typologies'!$C$19,'Country-wise data'!EY8&lt;'non-R&amp;D ex_typologies'!$D$19),'non-R&amp;D ex_typologies'!$B$19,'non-R&amp;D ex_typologies'!$B$20)),IF($FK8='non-R&amp;D ex_typologies'!$E$16,IF(AND('Country-wise data'!EY8&gt;'non-R&amp;D ex_typologies'!$E$21,'Country-wise data'!EY8&lt;'non-R&amp;D ex_typologies'!$F$21),'non-R&amp;D ex_typologies'!$B$21,IF(AND('Country-wise data'!EY8&gt;'non-R&amp;D ex_typologies'!$E$19,'Country-wise data'!EY8&lt;'non-R&amp;D ex_typologies'!$F$19),'non-R&amp;D ex_typologies'!$B$19,'non-R&amp;D ex_typologies'!$B$20)),IF(AND('Country-wise data'!EY8&gt;'non-R&amp;D ex_typologies'!$G$21,'Country-wise data'!EY8&lt;'non-R&amp;D ex_typologies'!$H$21),'non-R&amp;D ex_typologies'!$B$21,IF(AND('Country-wise data'!EY8&gt;'non-R&amp;D ex_typologies'!$G$19,'Country-wise data'!EY8&lt;'non-R&amp;D ex_typologies'!$H$19),'non-R&amp;D ex_typologies'!$B$19,'non-R&amp;D ex_typologies'!$B$20))))</f>
        <v>Balanced</v>
      </c>
      <c r="FM8" t="str">
        <f>IF($FK8='non-R&amp;D ex_typologies'!$C$16,IF(AND('Country-wise data'!EZ8&gt;'non-R&amp;D ex_typologies'!$C$21,'Country-wise data'!EZ8&lt;'non-R&amp;D ex_typologies'!$D$21),'non-R&amp;D ex_typologies'!$B$21,IF(AND('Country-wise data'!EZ8&gt;'non-R&amp;D ex_typologies'!$C$19,'Country-wise data'!EZ8&lt;'non-R&amp;D ex_typologies'!$D$19),'non-R&amp;D ex_typologies'!$B$19,'non-R&amp;D ex_typologies'!$B$20)),IF($FK8='non-R&amp;D ex_typologies'!$E$16,IF(AND('Country-wise data'!EZ8&gt;'non-R&amp;D ex_typologies'!$E$21,'Country-wise data'!EZ8&lt;'non-R&amp;D ex_typologies'!$F$21),'non-R&amp;D ex_typologies'!$B$21,IF(AND('Country-wise data'!EZ8&gt;'non-R&amp;D ex_typologies'!$E$19,'Country-wise data'!EZ8&lt;'non-R&amp;D ex_typologies'!$F$19),'non-R&amp;D ex_typologies'!$B$19,'non-R&amp;D ex_typologies'!$B$20)),IF(AND('Country-wise data'!EZ8&gt;'non-R&amp;D ex_typologies'!$G$21,'Country-wise data'!EZ8&lt;'non-R&amp;D ex_typologies'!$H$21),'non-R&amp;D ex_typologies'!$B$21,IF(AND('Country-wise data'!EZ8&gt;'non-R&amp;D ex_typologies'!$G$19,'Country-wise data'!EZ8&lt;'non-R&amp;D ex_typologies'!$H$19),'non-R&amp;D ex_typologies'!$B$19,'non-R&amp;D ex_typologies'!$B$20))))</f>
        <v>Balanced</v>
      </c>
      <c r="FN8" t="str">
        <f>IF($FK8='non-R&amp;D ex_typologies'!$C$16,IF(AND('Country-wise data'!FA8&gt;'non-R&amp;D ex_typologies'!$C$21,'Country-wise data'!FA8&lt;'non-R&amp;D ex_typologies'!$D$21),'non-R&amp;D ex_typologies'!$B$21,IF(AND('Country-wise data'!FA8&gt;'non-R&amp;D ex_typologies'!$C$19,'Country-wise data'!FA8&lt;'non-R&amp;D ex_typologies'!$D$19),'non-R&amp;D ex_typologies'!$B$19,'non-R&amp;D ex_typologies'!$B$20)),IF($FK8='non-R&amp;D ex_typologies'!$E$16,IF(AND('Country-wise data'!FA8&gt;'non-R&amp;D ex_typologies'!$E$21,'Country-wise data'!FA8&lt;'non-R&amp;D ex_typologies'!$F$21),'non-R&amp;D ex_typologies'!$B$21,IF(AND('Country-wise data'!FA8&gt;'non-R&amp;D ex_typologies'!$E$19,'Country-wise data'!FA8&lt;'non-R&amp;D ex_typologies'!$F$19),'non-R&amp;D ex_typologies'!$B$19,'non-R&amp;D ex_typologies'!$B$20)),IF(AND('Country-wise data'!FA8&gt;'non-R&amp;D ex_typologies'!$G$21,'Country-wise data'!FA8&lt;'non-R&amp;D ex_typologies'!$H$21),'non-R&amp;D ex_typologies'!$B$21,IF(AND('Country-wise data'!FA8&gt;'non-R&amp;D ex_typologies'!$G$19,'Country-wise data'!FA8&lt;'non-R&amp;D ex_typologies'!$H$19),'non-R&amp;D ex_typologies'!$B$19,'non-R&amp;D ex_typologies'!$B$20))))</f>
        <v xml:space="preserve">Research heavy </v>
      </c>
      <c r="FO8" t="str">
        <f>IF($FK8='non-R&amp;D ex_typologies'!$C$16,IF(AND('Country-wise data'!FB8&gt;'non-R&amp;D ex_typologies'!$C$21,'Country-wise data'!FB8&lt;'non-R&amp;D ex_typologies'!$D$21),'non-R&amp;D ex_typologies'!$B$21,IF(AND('Country-wise data'!FB8&gt;'non-R&amp;D ex_typologies'!$C$19,'Country-wise data'!FB8&lt;'non-R&amp;D ex_typologies'!$D$19),'non-R&amp;D ex_typologies'!$B$19,'non-R&amp;D ex_typologies'!$B$20)),IF($FK8='non-R&amp;D ex_typologies'!$E$16,IF(AND('Country-wise data'!FB8&gt;'non-R&amp;D ex_typologies'!$E$21,'Country-wise data'!FB8&lt;'non-R&amp;D ex_typologies'!$F$21),'non-R&amp;D ex_typologies'!$B$21,IF(AND('Country-wise data'!FB8&gt;'non-R&amp;D ex_typologies'!$E$19,'Country-wise data'!FB8&lt;'non-R&amp;D ex_typologies'!$F$19),'non-R&amp;D ex_typologies'!$B$19,'non-R&amp;D ex_typologies'!$B$20)),IF(AND('Country-wise data'!FB8&gt;'non-R&amp;D ex_typologies'!$G$21,'Country-wise data'!FB8&lt;'non-R&amp;D ex_typologies'!$H$21),'non-R&amp;D ex_typologies'!$B$21,IF(AND('Country-wise data'!FB8&gt;'non-R&amp;D ex_typologies'!$G$19,'Country-wise data'!FB8&lt;'non-R&amp;D ex_typologies'!$H$19),'non-R&amp;D ex_typologies'!$B$19,'non-R&amp;D ex_typologies'!$B$20))))</f>
        <v xml:space="preserve">Research heavy </v>
      </c>
      <c r="FP8" t="str">
        <f>IF($FK8='non-R&amp;D ex_typologies'!$C$16,IF(AND('Country-wise data'!FC8&gt;'non-R&amp;D ex_typologies'!$C$21,'Country-wise data'!FC8&lt;'non-R&amp;D ex_typologies'!$D$21),'non-R&amp;D ex_typologies'!$B$21,IF(AND('Country-wise data'!FC8&gt;'non-R&amp;D ex_typologies'!$C$19,'Country-wise data'!FC8&lt;'non-R&amp;D ex_typologies'!$D$19),'non-R&amp;D ex_typologies'!$B$19,'non-R&amp;D ex_typologies'!$B$20)),IF($FK8='non-R&amp;D ex_typologies'!$E$16,IF(AND('Country-wise data'!FC8&gt;'non-R&amp;D ex_typologies'!$E$21,'Country-wise data'!FC8&lt;'non-R&amp;D ex_typologies'!$F$21),'non-R&amp;D ex_typologies'!$B$21,IF(AND('Country-wise data'!FC8&gt;'non-R&amp;D ex_typologies'!$E$19,'Country-wise data'!FC8&lt;'non-R&amp;D ex_typologies'!$F$19),'non-R&amp;D ex_typologies'!$B$19,'non-R&amp;D ex_typologies'!$B$20)),IF(AND('Country-wise data'!FC8&gt;'non-R&amp;D ex_typologies'!$G$21,'Country-wise data'!FC8&lt;'non-R&amp;D ex_typologies'!$H$21),'non-R&amp;D ex_typologies'!$B$21,IF(AND('Country-wise data'!FC8&gt;'non-R&amp;D ex_typologies'!$G$19,'Country-wise data'!FC8&lt;'non-R&amp;D ex_typologies'!$H$19),'non-R&amp;D ex_typologies'!$B$19,'non-R&amp;D ex_typologies'!$B$20))))</f>
        <v xml:space="preserve">Research heavy </v>
      </c>
      <c r="FQ8" t="str">
        <f>IF($FK8='non-R&amp;D ex_typologies'!$C$16,IF(AND('Country-wise data'!FD8&gt;'non-R&amp;D ex_typologies'!$C$21,'Country-wise data'!FD8&lt;'non-R&amp;D ex_typologies'!$D$21),'non-R&amp;D ex_typologies'!$B$21,IF(AND('Country-wise data'!FD8&gt;'non-R&amp;D ex_typologies'!$C$19,'Country-wise data'!FD8&lt;'non-R&amp;D ex_typologies'!$D$19),'non-R&amp;D ex_typologies'!$B$19,'non-R&amp;D ex_typologies'!$B$20)),IF($FK8='non-R&amp;D ex_typologies'!$E$16,IF(AND('Country-wise data'!FD8&gt;'non-R&amp;D ex_typologies'!$E$21,'Country-wise data'!FD8&lt;'non-R&amp;D ex_typologies'!$F$21),'non-R&amp;D ex_typologies'!$B$21,IF(AND('Country-wise data'!FD8&gt;'non-R&amp;D ex_typologies'!$E$19,'Country-wise data'!FD8&lt;'non-R&amp;D ex_typologies'!$F$19),'non-R&amp;D ex_typologies'!$B$19,'non-R&amp;D ex_typologies'!$B$20)),IF(AND('Country-wise data'!FD8&gt;'non-R&amp;D ex_typologies'!$G$21,'Country-wise data'!FD8&lt;'non-R&amp;D ex_typologies'!$H$21),'non-R&amp;D ex_typologies'!$B$21,IF(AND('Country-wise data'!FD8&gt;'non-R&amp;D ex_typologies'!$G$19,'Country-wise data'!FD8&lt;'non-R&amp;D ex_typologies'!$H$19),'non-R&amp;D ex_typologies'!$B$19,'non-R&amp;D ex_typologies'!$B$20))))</f>
        <v xml:space="preserve">Research heavy </v>
      </c>
      <c r="FR8" t="str">
        <f>IF($FK8='non-R&amp;D ex_typologies'!$C$16,IF(AND('Country-wise data'!FE8&gt;'non-R&amp;D ex_typologies'!$C$21,'Country-wise data'!FE8&lt;'non-R&amp;D ex_typologies'!$D$21),'non-R&amp;D ex_typologies'!$B$21,IF(AND('Country-wise data'!FE8&gt;'non-R&amp;D ex_typologies'!$C$19,'Country-wise data'!FE8&lt;'non-R&amp;D ex_typologies'!$D$19),'non-R&amp;D ex_typologies'!$B$19,'non-R&amp;D ex_typologies'!$B$20)),IF($FK8='non-R&amp;D ex_typologies'!$E$16,IF(AND('Country-wise data'!FE8&gt;'non-R&amp;D ex_typologies'!$E$21,'Country-wise data'!FE8&lt;'non-R&amp;D ex_typologies'!$F$21),'non-R&amp;D ex_typologies'!$B$21,IF(AND('Country-wise data'!FE8&gt;'non-R&amp;D ex_typologies'!$E$19,'Country-wise data'!FE8&lt;'non-R&amp;D ex_typologies'!$F$19),'non-R&amp;D ex_typologies'!$B$19,'non-R&amp;D ex_typologies'!$B$20)),IF(AND('Country-wise data'!FE8&gt;'non-R&amp;D ex_typologies'!$G$21,'Country-wise data'!FE8&lt;'non-R&amp;D ex_typologies'!$H$21),'non-R&amp;D ex_typologies'!$B$21,IF(AND('Country-wise data'!FE8&gt;'non-R&amp;D ex_typologies'!$G$19,'Country-wise data'!FE8&lt;'non-R&amp;D ex_typologies'!$H$19),'non-R&amp;D ex_typologies'!$B$19,'non-R&amp;D ex_typologies'!$B$20))))</f>
        <v xml:space="preserve">Research heavy </v>
      </c>
      <c r="FS8" t="str">
        <f>IF($FK8='non-R&amp;D ex_typologies'!$C$16,IF(AND('Country-wise data'!FF8&gt;'non-R&amp;D ex_typologies'!$C$21,'Country-wise data'!FF8&lt;'non-R&amp;D ex_typologies'!$D$21),'non-R&amp;D ex_typologies'!$B$21,IF(AND('Country-wise data'!FF8&gt;'non-R&amp;D ex_typologies'!$C$19,'Country-wise data'!FF8&lt;'non-R&amp;D ex_typologies'!$D$19),'non-R&amp;D ex_typologies'!$B$19,'non-R&amp;D ex_typologies'!$B$20)),IF($FK8='non-R&amp;D ex_typologies'!$E$16,IF(AND('Country-wise data'!FF8&gt;'non-R&amp;D ex_typologies'!$E$21,'Country-wise data'!FF8&lt;'non-R&amp;D ex_typologies'!$F$21),'non-R&amp;D ex_typologies'!$B$21,IF(AND('Country-wise data'!FF8&gt;'non-R&amp;D ex_typologies'!$E$19,'Country-wise data'!FF8&lt;'non-R&amp;D ex_typologies'!$F$19),'non-R&amp;D ex_typologies'!$B$19,'non-R&amp;D ex_typologies'!$B$20)),IF(AND('Country-wise data'!FF8&gt;'non-R&amp;D ex_typologies'!$G$21,'Country-wise data'!FF8&lt;'non-R&amp;D ex_typologies'!$H$21),'non-R&amp;D ex_typologies'!$B$21,IF(AND('Country-wise data'!FF8&gt;'non-R&amp;D ex_typologies'!$G$19,'Country-wise data'!FF8&lt;'non-R&amp;D ex_typologies'!$H$19),'non-R&amp;D ex_typologies'!$B$19,'non-R&amp;D ex_typologies'!$B$20))))</f>
        <v xml:space="preserve">Research heavy </v>
      </c>
      <c r="FT8" t="str">
        <f>IF($FK8='non-R&amp;D ex_typologies'!$C$16,IF(AND('Country-wise data'!FG8&gt;'non-R&amp;D ex_typologies'!$C$21,'Country-wise data'!FG8&lt;'non-R&amp;D ex_typologies'!$D$21),'non-R&amp;D ex_typologies'!$B$21,IF(AND('Country-wise data'!FG8&gt;'non-R&amp;D ex_typologies'!$C$19,'Country-wise data'!FG8&lt;'non-R&amp;D ex_typologies'!$D$19),'non-R&amp;D ex_typologies'!$B$19,'non-R&amp;D ex_typologies'!$B$20)),IF($FK8='non-R&amp;D ex_typologies'!$E$16,IF(AND('Country-wise data'!FG8&gt;'non-R&amp;D ex_typologies'!$E$21,'Country-wise data'!FG8&lt;'non-R&amp;D ex_typologies'!$F$21),'non-R&amp;D ex_typologies'!$B$21,IF(AND('Country-wise data'!FG8&gt;'non-R&amp;D ex_typologies'!$E$19,'Country-wise data'!FG8&lt;'non-R&amp;D ex_typologies'!$F$19),'non-R&amp;D ex_typologies'!$B$19,'non-R&amp;D ex_typologies'!$B$20)),IF(AND('Country-wise data'!FG8&gt;'non-R&amp;D ex_typologies'!$G$21,'Country-wise data'!FG8&lt;'non-R&amp;D ex_typologies'!$H$21),'non-R&amp;D ex_typologies'!$B$21,IF(AND('Country-wise data'!FG8&gt;'non-R&amp;D ex_typologies'!$G$19,'Country-wise data'!FG8&lt;'non-R&amp;D ex_typologies'!$H$19),'non-R&amp;D ex_typologies'!$B$19,'non-R&amp;D ex_typologies'!$B$20))))</f>
        <v xml:space="preserve">Research heavy </v>
      </c>
      <c r="FU8" t="str">
        <f>IF($FK8='non-R&amp;D ex_typologies'!$C$16,IF(AND('Country-wise data'!FH8&gt;'non-R&amp;D ex_typologies'!$C$21,'Country-wise data'!FH8&lt;'non-R&amp;D ex_typologies'!$D$21),'non-R&amp;D ex_typologies'!$B$21,IF(AND('Country-wise data'!FH8&gt;'non-R&amp;D ex_typologies'!$C$19,'Country-wise data'!FH8&lt;'non-R&amp;D ex_typologies'!$D$19),'non-R&amp;D ex_typologies'!$B$19,'non-R&amp;D ex_typologies'!$B$20)),IF($FK8='non-R&amp;D ex_typologies'!$E$16,IF(AND('Country-wise data'!FH8&gt;'non-R&amp;D ex_typologies'!$E$21,'Country-wise data'!FH8&lt;'non-R&amp;D ex_typologies'!$F$21),'non-R&amp;D ex_typologies'!$B$21,IF(AND('Country-wise data'!FH8&gt;'non-R&amp;D ex_typologies'!$E$19,'Country-wise data'!FH8&lt;'non-R&amp;D ex_typologies'!$F$19),'non-R&amp;D ex_typologies'!$B$19,'non-R&amp;D ex_typologies'!$B$20)),IF(AND('Country-wise data'!FH8&gt;'non-R&amp;D ex_typologies'!$G$21,'Country-wise data'!FH8&lt;'non-R&amp;D ex_typologies'!$H$21),'non-R&amp;D ex_typologies'!$B$21,IF(AND('Country-wise data'!FH8&gt;'non-R&amp;D ex_typologies'!$G$19,'Country-wise data'!FH8&lt;'non-R&amp;D ex_typologies'!$H$19),'non-R&amp;D ex_typologies'!$B$19,'non-R&amp;D ex_typologies'!$B$20))))</f>
        <v xml:space="preserve">Research heavy </v>
      </c>
    </row>
    <row r="9" spans="2:177" x14ac:dyDescent="0.35">
      <c r="B9" t="s">
        <v>32</v>
      </c>
      <c r="C9" t="s">
        <v>33</v>
      </c>
      <c r="D9" t="s">
        <v>376</v>
      </c>
      <c r="E9" t="s">
        <v>376</v>
      </c>
      <c r="F9" t="s">
        <v>367</v>
      </c>
      <c r="G9" s="55">
        <f>Assumptions!$C$13</f>
        <v>1.1000000000000001</v>
      </c>
      <c r="H9">
        <f>SUMIFS(FAOstat!M:M,FAOstat!$B:$B,'Country-wise data'!$B9)*G9</f>
        <v>156.87100000000001</v>
      </c>
      <c r="I9">
        <f>IF(SUMIFS(FAOstat!N:N,FAOstat!$B:$B,'Country-wise data'!$B9)=0,H9*(1+Assumptions!$C$9),SUMIFS(FAOstat!N:N,FAOstat!$B:$B,'Country-wise data'!$B9)*$G9)</f>
        <v>171.435</v>
      </c>
      <c r="J9">
        <f>IF(SUMIFS(FAOstat!O:O,FAOstat!$B:$B,'Country-wise data'!$B9)=0,I9*(1+Assumptions!$C$9),SUMIFS(FAOstat!O:O,FAOstat!$B:$B,'Country-wise data'!$B9)*$G9)</f>
        <v>108.71300000000001</v>
      </c>
      <c r="K9">
        <f>IF(SUMIFS(FAOstat!P:P,FAOstat!$B:$B,'Country-wise data'!$B9)=0,J9*(1+Assumptions!$C$9),SUMIFS(FAOstat!P:P,FAOstat!$B:$B,'Country-wise data'!$B9)*$G9)</f>
        <v>91.135000000000005</v>
      </c>
      <c r="L9">
        <f>IF(SUMIFS(FAOstat!Q:Q,FAOstat!$B:$B,'Country-wise data'!$B9)=0,K9*(1+Assumptions!$C$9),SUMIFS(FAOstat!Q:Q,FAOstat!$B:$B,'Country-wise data'!$B9)*$G9)</f>
        <v>97.888999999999996</v>
      </c>
      <c r="M9">
        <f>IF(SUMIFS(FAOstat!R:R,FAOstat!$B:$B,'Country-wise data'!$B9)=0,L9*(1+Assumptions!$C$9),SUMIFS(FAOstat!R:R,FAOstat!$B:$B,'Country-wise data'!$B9)*$G9)</f>
        <v>120.164</v>
      </c>
      <c r="N9">
        <f>IF(SUMIFS(FAOstat!S:S,FAOstat!$B:$B,'Country-wise data'!$B9)=0,M9*(1+Assumptions!$C$9),SUMIFS(FAOstat!S:S,FAOstat!$B:$B,'Country-wise data'!$B9)*$G9)</f>
        <v>148.797</v>
      </c>
      <c r="O9">
        <f>IF(SUMIFS(FAOstat!T:T,FAOstat!$B:$B,'Country-wise data'!$B9)=0,N9*(1+Assumptions!$C$9),SUMIFS(FAOstat!T:T,FAOstat!$B:$B,'Country-wise data'!$B9)*$G9)</f>
        <v>127.32500000000002</v>
      </c>
      <c r="P9">
        <f>IF(SUMIFS(FAOstat!U:U,FAOstat!$B:$B,'Country-wise data'!$B9)=0,O9*(1+Assumptions!$C$9),SUMIFS(FAOstat!U:U,FAOstat!$B:$B,'Country-wise data'!$B9)*$G9)</f>
        <v>105.53400000000001</v>
      </c>
      <c r="Q9">
        <f>IF(SUMIFS(FAOstat!V:V,FAOstat!$B:$B,'Country-wise data'!$B9)=0,P9*(1+Assumptions!$C$9),SUMIFS(FAOstat!V:V,FAOstat!$B:$B,'Country-wise data'!$B9)*$G9)</f>
        <v>107.64468000000001</v>
      </c>
      <c r="R9" s="36">
        <f t="shared" si="9"/>
        <v>1.9181978730667959E-2</v>
      </c>
      <c r="S9">
        <f>SUMIFS(FAOstat!CE:CE,FAOstat!$B:$B,'Country-wise data'!$B9)</f>
        <v>1574.781324</v>
      </c>
      <c r="T9">
        <f>SUMIFS(FAOstat!CF:CF,FAOstat!$B:$B,'Country-wise data'!$B9)</f>
        <v>2062.2204320000001</v>
      </c>
      <c r="U9">
        <f>SUMIFS(FAOstat!CG:CG,FAOstat!$B:$B,'Country-wise data'!$B9)</f>
        <v>1902.2051409999999</v>
      </c>
      <c r="V9">
        <f>SUMIFS(FAOstat!CH:CH,FAOstat!$B:$B,'Country-wise data'!$B9)</f>
        <v>2050.2155969999999</v>
      </c>
      <c r="W9">
        <f>SUMIFS(FAOstat!CI:CI,FAOstat!$B:$B,'Country-wise data'!$B9)</f>
        <v>2098.0754529999999</v>
      </c>
      <c r="X9">
        <f>SUMIFS(FAOstat!CJ:CJ,FAOstat!$B:$B,'Country-wise data'!$B9)</f>
        <v>1817.6139900000001</v>
      </c>
      <c r="Y9">
        <f>SUMIFS(FAOstat!CK:CK,FAOstat!$B:$B,'Country-wise data'!$B9)</f>
        <v>1728.5616689999999</v>
      </c>
      <c r="Z9">
        <f>SUMIFS(FAOstat!CL:CL,FAOstat!$B:$B,'Country-wise data'!$B9)</f>
        <v>1728.4571450000001</v>
      </c>
      <c r="AA9">
        <f>SUMIFS(FAOstat!CM:CM,FAOstat!$B:$B,'Country-wise data'!$B9)</f>
        <v>1702.8259310000001</v>
      </c>
      <c r="AB9">
        <f>SUMIFS(FAOstat!CN:CN,FAOstat!$B:$B,'Country-wise data'!$B9)</f>
        <v>1736.8824496200002</v>
      </c>
      <c r="AC9" s="53">
        <f>IFERROR(INDEX('ASTI data (new)'!$AF$6:$AL$130,MATCH('Country-wise data'!$B9,'ASTI data (new)'!$C$6:$C$130,),MATCH('Country-wise data'!AC$3,'ASTI data (new)'!$AF$5:$AL$5,)),(INDEX(Assumptions!$G$154:$P$345,MATCH('Country-wise data'!$B9,Assumptions!$B$154:$B$344,),MATCH('Country-wise data'!AC$3,Assumptions!$G$153:$P$153,))*S9))</f>
        <v>1.1869957648693299</v>
      </c>
      <c r="AD9" s="53">
        <f>IFERROR(INDEX('ASTI data (new)'!$AF$6:$AL$130,MATCH('Country-wise data'!$B9,'ASTI data (new)'!$C$6:$C$130,),MATCH('Country-wise data'!AD$3,'ASTI data (new)'!$AF$5:$AL$5,)),(INDEX(Assumptions!$G$154:$P$345,MATCH('Country-wise data'!$B9,Assumptions!$B$154:$B$344,),MATCH('Country-wise data'!AD$3,Assumptions!$G$153:$P$153,))*T9))</f>
        <v>1.4263414911945653</v>
      </c>
      <c r="AE9" s="53">
        <f>IFERROR(INDEX('ASTI data (new)'!$AF$6:$AL$130,MATCH('Country-wise data'!$B9,'ASTI data (new)'!$C$6:$C$130,),MATCH('Country-wise data'!AE$3,'ASTI data (new)'!$AF$5:$AL$5,)),(INDEX(Assumptions!$G$154:$P$345,MATCH('Country-wise data'!$B9,Assumptions!$B$154:$B$344,),MATCH('Country-wise data'!AE$3,Assumptions!$G$153:$P$153,))*U9))</f>
        <v>1.4678934769226448</v>
      </c>
      <c r="AF9" s="53">
        <f>IFERROR(INDEX('ASTI data (new)'!$AF$6:$AL$130,MATCH('Country-wise data'!$B9,'ASTI data (new)'!$C$6:$C$130,),MATCH('Country-wise data'!AF$3,'ASTI data (new)'!$AF$5:$AL$5,)),(INDEX(Assumptions!$G$154:$P$345,MATCH('Country-wise data'!$B9,Assumptions!$B$154:$B$344,),MATCH('Country-wise data'!AF$3,Assumptions!$G$153:$P$153,))*V9))</f>
        <v>1.6581149599564482</v>
      </c>
      <c r="AG9" s="53">
        <f>IFERROR(INDEX('ASTI data (new)'!$AF$6:$AL$130,MATCH('Country-wise data'!$B9,'ASTI data (new)'!$C$6:$C$130,),MATCH('Country-wise data'!AG$3,'ASTI data (new)'!$AF$5:$AL$5,)),(INDEX(Assumptions!$G$154:$P$345,MATCH('Country-wise data'!$B9,Assumptions!$B$154:$B$344,),MATCH('Country-wise data'!AG$3,Assumptions!$G$153:$P$153,))*W9))</f>
        <v>1.7766442717931834</v>
      </c>
      <c r="AH9" s="53">
        <f>IFERROR(INDEX('ASTI data (new)'!$AF$6:$AL$130,MATCH('Country-wise data'!$B9,'ASTI data (new)'!$C$6:$C$130,),MATCH('Country-wise data'!AH$3,'ASTI data (new)'!$AF$5:$AL$5,)),(INDEX(Assumptions!$G$154:$P$345,MATCH('Country-wise data'!$B9,Assumptions!$B$154:$B$344,),MATCH('Country-wise data'!AH$3,Assumptions!$G$153:$P$153,))*X9))</f>
        <v>1.913224510337181</v>
      </c>
      <c r="AI9" s="53">
        <f>IFERROR(INDEX('ASTI data (new)'!$AF$6:$AL$130,MATCH('Country-wise data'!$B9,'ASTI data (new)'!$C$6:$C$130,),MATCH('Country-wise data'!AI$3,'ASTI data (new)'!$AF$5:$AL$5,)),(INDEX(Assumptions!$G$154:$P$345,MATCH('Country-wise data'!$B9,Assumptions!$B$154:$B$344,),MATCH('Country-wise data'!AI$3,Assumptions!$G$153:$P$153,))*Y9))</f>
        <v>2.0057281138075163</v>
      </c>
      <c r="AJ9" s="53">
        <f t="shared" ref="AJ9:AL9" si="28">IFERROR((1+($AI9/$AF9)^(1/3)-1)*AI9,0)</f>
        <v>2.1370984863588527</v>
      </c>
      <c r="AK9" s="53">
        <f t="shared" si="28"/>
        <v>2.2770733026857291</v>
      </c>
      <c r="AL9" s="53">
        <f t="shared" si="28"/>
        <v>2.426216133182661</v>
      </c>
      <c r="AM9" s="55" cm="1">
        <f t="array" ref="AM9">INDEX('non-R&amp;D ex_typologies'!$J$8:$J$10,MATCH('Country-wise data'!FL9,'non-R&amp;D ex_typologies'!$F$8:$F$10,),)*'Country-wise data'!AC9</f>
        <v>3.4678374027460466</v>
      </c>
      <c r="AN9" s="55" cm="1">
        <f t="array" ref="AN9">INDEX('non-R&amp;D ex_typologies'!$J$8:$J$10,MATCH('Country-wise data'!FM9,'non-R&amp;D ex_typologies'!$F$8:$F$10,),)*'Country-wise data'!AD9</f>
        <v>4.1670918453509387</v>
      </c>
      <c r="AO9" s="55" cm="1">
        <f t="array" ref="AO9">INDEX('non-R&amp;D ex_typologies'!$J$8:$J$10,MATCH('Country-wise data'!FN9,'non-R&amp;D ex_typologies'!$F$8:$F$10,),)*'Country-wise data'!AE9</f>
        <v>4.288486996480283</v>
      </c>
      <c r="AP9" s="55" cm="1">
        <f t="array" ref="AP9">INDEX('non-R&amp;D ex_typologies'!$J$8:$J$10,MATCH('Country-wise data'!FO9,'non-R&amp;D ex_typologies'!$F$8:$F$10,),)*'Country-wise data'!AF9</f>
        <v>4.8442237507247805</v>
      </c>
      <c r="AQ9" s="55" cm="1">
        <f t="array" ref="AQ9">INDEX('non-R&amp;D ex_typologies'!$J$8:$J$10,MATCH('Country-wise data'!FP9,'non-R&amp;D ex_typologies'!$F$8:$F$10,),)*'Country-wise data'!AG9</f>
        <v>5.1905100586244792</v>
      </c>
      <c r="AR9" s="55" cm="1">
        <f t="array" ref="AR9">INDEX('non-R&amp;D ex_typologies'!$J$8:$J$10,MATCH('Country-wise data'!FQ9,'non-R&amp;D ex_typologies'!$F$8:$F$10,),)*'Country-wise data'!AH9</f>
        <v>5.5895325941016747</v>
      </c>
      <c r="AS9" s="55" cm="1">
        <f t="array" ref="AS9">INDEX('non-R&amp;D ex_typologies'!$J$8:$J$10,MATCH('Country-wise data'!FR9,'non-R&amp;D ex_typologies'!$F$8:$F$10,),)*'Country-wise data'!AI9</f>
        <v>5.8597841531192678</v>
      </c>
      <c r="AT9" s="55" cm="1">
        <f t="array" ref="AT9">INDEX('non-R&amp;D ex_typologies'!$J$8:$J$10,MATCH('Country-wise data'!FS9,'non-R&amp;D ex_typologies'!$F$8:$F$10,),)*'Country-wise data'!AJ9</f>
        <v>6.2435859366044504</v>
      </c>
      <c r="AU9" s="55" cm="1">
        <f t="array" ref="AU9">INDEX('non-R&amp;D ex_typologies'!$J$8:$J$10,MATCH('Country-wise data'!FT9,'non-R&amp;D ex_typologies'!$F$8:$F$10,),)*'Country-wise data'!AK9</f>
        <v>6.6525258147970963</v>
      </c>
      <c r="AV9" s="55" cm="1">
        <f t="array" ref="AV9">INDEX('non-R&amp;D ex_typologies'!$J$8:$J$10,MATCH('Country-wise data'!FU9,'non-R&amp;D ex_typologies'!$F$8:$F$10,),)*'Country-wise data'!AL9</f>
        <v>7.0882502725045002</v>
      </c>
      <c r="AW9">
        <f t="shared" si="11"/>
        <v>71.667159336161632</v>
      </c>
      <c r="AX9" s="53">
        <f>INDEX('GDP deflators'!$AB$3:$AK$155,MATCH('Country-wise data'!$B9,'GDP deflators'!$B$3:$B$155,),MATCH('Country-wise data'!AX$3,'GDP deflators'!$D$2:$M$2,))</f>
        <v>79.61331004054901</v>
      </c>
      <c r="AY9" s="53">
        <f>INDEX('GDP deflators'!$AB$3:$AK$155,MATCH('Country-wise data'!$B9,'GDP deflators'!$B$3:$B$155,),MATCH('Country-wise data'!AY$3,'GDP deflators'!$D$2:$M$2,))</f>
        <v>83.021993714154576</v>
      </c>
      <c r="AZ9" s="53">
        <f>INDEX('GDP deflators'!$AB$3:$AK$155,MATCH('Country-wise data'!$B9,'GDP deflators'!$B$3:$B$155,),MATCH('Country-wise data'!AZ$3,'GDP deflators'!$D$2:$M$2,))</f>
        <v>87.460187122946948</v>
      </c>
      <c r="BA9" s="53">
        <f>INDEX('GDP deflators'!$AB$3:$AK$155,MATCH('Country-wise data'!$B9,'GDP deflators'!$B$3:$B$155,),MATCH('Country-wise data'!BA$3,'GDP deflators'!$D$2:$M$2,))</f>
        <v>90.404818255155604</v>
      </c>
      <c r="BB9" s="53">
        <f>INDEX('GDP deflators'!$AB$3:$AK$155,MATCH('Country-wise data'!$B9,'GDP deflators'!$B$3:$B$155,),MATCH('Country-wise data'!BB$3,'GDP deflators'!$D$2:$M$2,))</f>
        <v>92.492430434622179</v>
      </c>
      <c r="BC9" s="53">
        <f>INDEX('GDP deflators'!$AB$3:$AK$155,MATCH('Country-wise data'!$B9,'GDP deflators'!$B$3:$B$155,),MATCH('Country-wise data'!BC$3,'GDP deflators'!$D$2:$M$2,))</f>
        <v>93.615205207838073</v>
      </c>
      <c r="BD9" s="53">
        <f>INDEX('GDP deflators'!$AB$3:$AK$155,MATCH('Country-wise data'!$B9,'GDP deflators'!$B$3:$B$155,),MATCH('Country-wise data'!BD$3,'GDP deflators'!$D$2:$M$2,))</f>
        <v>93.866632316678917</v>
      </c>
      <c r="BE9" s="53">
        <f>INDEX('GDP deflators'!$AB$3:$AK$155,MATCH('Country-wise data'!$B9,'GDP deflators'!$B$3:$B$155,),MATCH('Country-wise data'!BE$3,'GDP deflators'!$D$2:$M$2,))</f>
        <v>95.885367441443563</v>
      </c>
      <c r="BF9" s="53">
        <f>INDEX('GDP deflators'!$AB$3:$AK$155,MATCH('Country-wise data'!$B9,'GDP deflators'!$B$3:$B$155,),MATCH('Country-wise data'!BF$3,'GDP deflators'!$D$2:$M$2,))</f>
        <v>98.558372952064687</v>
      </c>
      <c r="BG9" s="53">
        <f>INDEX('GDP deflators'!$AB$3:$AK$155,MATCH('Country-wise data'!$B9,'GDP deflators'!$B$3:$B$155,),MATCH('Country-wise data'!BG$3,'GDP deflators'!$D$2:$M$2,))</f>
        <v>100</v>
      </c>
      <c r="BH9" cm="1">
        <f t="array" ref="BH9">H9/(INDEX($AX9:$BG9,,MATCH(BH$3,$AX$3:$BG$3,))/100)</f>
        <v>197.04117304016347</v>
      </c>
      <c r="BI9" cm="1">
        <f t="array" ref="BI9">I9/(INDEX($AX9:$BG9,,MATCH(BI$3,$AX$3:$BG$3,))/100)</f>
        <v>206.49347519917691</v>
      </c>
      <c r="BJ9" cm="1">
        <f t="array" ref="BJ9">J9/(INDEX($AX9:$BG9,,MATCH(BJ$3,$AX$3:$BG$3,))/100)</f>
        <v>124.29998560050754</v>
      </c>
      <c r="BK9" cm="1">
        <f t="array" ref="BK9">K9/(INDEX($AX9:$BG9,,MATCH(BK$3,$AX$3:$BG$3,))/100)</f>
        <v>100.80768012030461</v>
      </c>
      <c r="BL9" cm="1">
        <f t="array" ref="BL9">L9/(INDEX($AX9:$BG9,,MATCH(BL$3,$AX$3:$BG$3,))/100)</f>
        <v>105.83460672405225</v>
      </c>
      <c r="BM9" cm="1">
        <f t="array" ref="BM9">M9/(INDEX($AX9:$BG9,,MATCH(BM$3,$AX$3:$BG$3,))/100)</f>
        <v>128.35949003500031</v>
      </c>
      <c r="BN9" cm="1">
        <f t="array" ref="BN9">N9/(INDEX($AX9:$BG9,,MATCH(BN$3,$AX$3:$BG$3,))/100)</f>
        <v>158.51958925936734</v>
      </c>
      <c r="BO9" cm="1">
        <f t="array" ref="BO9">O9/(INDEX($AX9:$BG9,,MATCH(BO$3,$AX$3:$BG$3,))/100)</f>
        <v>132.78876996300443</v>
      </c>
      <c r="BP9" cm="1">
        <f t="array" ref="BP9">P9/(INDEX($AX9:$BG9,,MATCH(BP$3,$AX$3:$BG$3,))/100)</f>
        <v>107.07766051629933</v>
      </c>
      <c r="BQ9" cm="1">
        <f t="array" ref="BQ9">Q9/(INDEX($AX9:$BG9,,MATCH(BQ$3,$AX$3:$BG$3,))/100)</f>
        <v>107.64468000000001</v>
      </c>
      <c r="BS9" cm="1">
        <f t="array" ref="BS9">S9/(INDEX($AX9:$BG9,,MATCH(BS$3,$AX$3:$BG$3,))/100)</f>
        <v>1978.0377467008032</v>
      </c>
      <c r="BT9" cm="1">
        <f t="array" ref="BT9">T9/(INDEX($AX9:$BG9,,MATCH(BT$3,$AX$3:$BG$3,))/100)</f>
        <v>2483.9447232503744</v>
      </c>
      <c r="BU9" cm="1">
        <f t="array" ref="BU9">U9/(INDEX($AX9:$BG9,,MATCH(BU$3,$AX$3:$BG$3,))/100)</f>
        <v>2174.9383388878182</v>
      </c>
      <c r="BV9" cm="1">
        <f t="array" ref="BV9">V9/(INDEX($AX9:$BG9,,MATCH(BV$3,$AX$3:$BG$3,))/100)</f>
        <v>2267.8167342956635</v>
      </c>
      <c r="BW9" cm="1">
        <f t="array" ref="BW9">W9/(INDEX($AX9:$BG9,,MATCH(BW$3,$AX$3:$BG$3,))/100)</f>
        <v>2268.3753071912347</v>
      </c>
      <c r="BX9" cm="1">
        <f t="array" ref="BX9">X9/(INDEX($AX9:$BG9,,MATCH(BX$3,$AX$3:$BG$3,))/100)</f>
        <v>1941.5798811364648</v>
      </c>
      <c r="BY9" cm="1">
        <f t="array" ref="BY9">Y9/(INDEX($AX9:$BG9,,MATCH(BY$3,$AX$3:$BG$3,))/100)</f>
        <v>1841.5081337618801</v>
      </c>
      <c r="BZ9" cm="1">
        <f t="array" ref="BZ9">Z9/(INDEX($AX9:$BG9,,MATCH(BZ$3,$AX$3:$BG$3,))/100)</f>
        <v>1802.6286920739551</v>
      </c>
      <c r="CA9" cm="1">
        <f t="array" ref="CA9">AA9/(INDEX($AX9:$BG9,,MATCH(CA$3,$AX$3:$BG$3,))/100)</f>
        <v>1727.7334030546492</v>
      </c>
      <c r="CB9" cm="1">
        <f t="array" ref="CB9">AB9/(INDEX($AX9:$BG9,,MATCH(CB$3,$AX$3:$BG$3,))/100)</f>
        <v>1736.8824496200002</v>
      </c>
      <c r="CC9" cm="1">
        <f t="array" ref="CC9">AC9/(INDEX($AX9:$BG9,,MATCH(CC$3,$AX$3:$BG$3,))/100)</f>
        <v>1.4909514053174826</v>
      </c>
      <c r="CD9" cm="1">
        <f t="array" ref="CD9">AD9/(INDEX($AX9:$BG9,,MATCH(CD$3,$AX$3:$BG$3,))/100)</f>
        <v>1.7180284734012425</v>
      </c>
      <c r="CE9" cm="1">
        <f t="array" ref="CE9">AE9/(INDEX($AX9:$BG9,,MATCH(CE$3,$AX$3:$BG$3,))/100)</f>
        <v>1.67835620435977</v>
      </c>
      <c r="CF9" cm="1">
        <f t="array" ref="CF9">AF9/(INDEX($AX9:$BG9,,MATCH(CF$3,$AX$3:$BG$3,))/100)</f>
        <v>1.8341002083280991</v>
      </c>
      <c r="CG9" cm="1">
        <f t="array" ref="CG9">AG9/(INDEX($AX9:$BG9,,MATCH(CG$3,$AX$3:$BG$3,))/100)</f>
        <v>1.9208536995348995</v>
      </c>
      <c r="CH9" cm="1">
        <f t="array" ref="CH9">AH9/(INDEX($AX9:$BG9,,MATCH(CH$3,$AX$3:$BG$3,))/100)</f>
        <v>2.0437112818260355</v>
      </c>
      <c r="CI9" cm="1">
        <f t="array" ref="CI9">AI9/(INDEX($AX9:$BG9,,MATCH(CI$3,$AX$3:$BG$3,))/100)</f>
        <v>2.1367849940975496</v>
      </c>
      <c r="CJ9" cm="1">
        <f t="array" ref="CJ9">AJ9/(INDEX($AX9:$BG9,,MATCH(CJ$3,$AX$3:$BG$3,))/100)</f>
        <v>2.2288056492706896</v>
      </c>
      <c r="CK9" cm="1">
        <f t="array" ref="CK9">AK9/(INDEX($AX9:$BG9,,MATCH(CK$3,$AX$3:$BG$3,))/100)</f>
        <v>2.3103803710246078</v>
      </c>
      <c r="CL9" cm="1">
        <f t="array" ref="CL9">AL9/(INDEX($AX9:$BG9,,MATCH(CL$3,$AX$3:$BG$3,))/100)</f>
        <v>2.426216133182661</v>
      </c>
      <c r="CM9" cm="1">
        <f t="array" ref="CM9">AM9/(INDEX($AX9:$BG9,,MATCH(CM$3,$AX$3:$BG$3,))/100)</f>
        <v>4.3558513029791026</v>
      </c>
      <c r="CN9" cm="1">
        <f t="array" ref="CN9">AN9/(INDEX($AX9:$BG9,,MATCH(CN$3,$AX$3:$BG$3,))/100)</f>
        <v>5.0192625579412979</v>
      </c>
      <c r="CO9" cm="1">
        <f t="array" ref="CO9">AO9/(INDEX($AX9:$BG9,,MATCH(CO$3,$AX$3:$BG$3,))/100)</f>
        <v>4.9033590454726017</v>
      </c>
      <c r="CP9" cm="1">
        <f t="array" ref="CP9">AP9/(INDEX($AX9:$BG9,,MATCH(CP$3,$AX$3:$BG$3,))/100)</f>
        <v>5.3583689942859039</v>
      </c>
      <c r="CQ9" cm="1">
        <f t="array" ref="CQ9">AQ9/(INDEX($AX9:$BG9,,MATCH(CQ$3,$AX$3:$BG$3,))/100)</f>
        <v>5.6118214585066681</v>
      </c>
      <c r="CR9" cm="1">
        <f t="array" ref="CR9">AR9/(INDEX($AX9:$BG9,,MATCH(CR$3,$AX$3:$BG$3,))/100)</f>
        <v>5.9707529152899648</v>
      </c>
      <c r="CS9" cm="1">
        <f t="array" ref="CS9">AS9/(INDEX($AX9:$BG9,,MATCH(CS$3,$AX$3:$BG$3,))/100)</f>
        <v>6.2426700612311814</v>
      </c>
      <c r="CT9" cm="1">
        <f t="array" ref="CT9">AT9/(INDEX($AX9:$BG9,,MATCH(CT$3,$AX$3:$BG$3,))/100)</f>
        <v>6.5115106748872389</v>
      </c>
      <c r="CU9" cm="1">
        <f t="array" ref="CU9">AU9/(INDEX($AX9:$BG9,,MATCH(CU$3,$AX$3:$BG$3,))/100)</f>
        <v>6.7498332364239104</v>
      </c>
      <c r="CV9" cm="1">
        <f t="array" ref="CV9">AV9/(INDEX($AX9:$BG9,,MATCH(CV$3,$AX$3:$BG$3,))/100)</f>
        <v>7.0882502725045002</v>
      </c>
      <c r="CW9">
        <f t="shared" si="12"/>
        <v>77.599868939865402</v>
      </c>
      <c r="CX9">
        <f>IFERROR(1/INDEX('exch rates'!$BC$5:$BL$268,MATCH('Country-wise data'!$B9,'exch rates'!$A$5:$A$268,),MATCH(CX$3,'exch rates'!$BC$4:$BL$4,)),1)</f>
        <v>2.6762263846846416E-3</v>
      </c>
      <c r="CY9">
        <f>IFERROR(1/INDEX('exch rates'!$BC$5:$BL$268,MATCH('Country-wise data'!$B9,'exch rates'!$A$5:$A$268,),MATCH(CY$3,'exch rates'!$BC$4:$BL$4,)),1)</f>
        <v>2.6845573987000909E-3</v>
      </c>
      <c r="CZ9">
        <f>IFERROR(1/INDEX('exch rates'!$BC$5:$BL$268,MATCH('Country-wise data'!$B9,'exch rates'!$A$5:$A$268,),MATCH(CZ$3,'exch rates'!$BC$4:$BL$4,)),1)</f>
        <v>2.4890235577731709E-3</v>
      </c>
      <c r="DA9">
        <f>IFERROR(1/INDEX('exch rates'!$BC$5:$BL$268,MATCH('Country-wise data'!$B9,'exch rates'!$A$5:$A$268,),MATCH(DA$3,'exch rates'!$BC$4:$BL$4,)),1)</f>
        <v>2.4412527820367718E-3</v>
      </c>
      <c r="DB9">
        <f>IFERROR(1/INDEX('exch rates'!$BC$5:$BL$268,MATCH('Country-wise data'!$B9,'exch rates'!$A$5:$A$268,),MATCH(DB$3,'exch rates'!$BC$4:$BL$4,)),1)</f>
        <v>2.4043097394129175E-3</v>
      </c>
      <c r="DC9">
        <f>IFERROR(1/INDEX('exch rates'!$BC$5:$BL$268,MATCH('Country-wise data'!$B9,'exch rates'!$A$5:$A$268,),MATCH(DC$3,'exch rates'!$BC$4:$BL$4,)),1)</f>
        <v>2.0924078158131194E-3</v>
      </c>
      <c r="DD9">
        <f>IFERROR(1/INDEX('exch rates'!$BC$5:$BL$268,MATCH('Country-wise data'!$B9,'exch rates'!$A$5:$A$268,),MATCH(DD$3,'exch rates'!$BC$4:$BL$4,)),1)</f>
        <v>2.0812167758578106E-3</v>
      </c>
      <c r="DE9">
        <f>IFERROR(1/INDEX('exch rates'!$BC$5:$BL$268,MATCH('Country-wise data'!$B9,'exch rates'!$A$5:$A$268,),MATCH(DE$3,'exch rates'!$BC$4:$BL$4,)),1)</f>
        <v>2.0716097748951653E-3</v>
      </c>
      <c r="DF9">
        <f>IFERROR(1/INDEX('exch rates'!$BC$5:$BL$268,MATCH('Country-wise data'!$B9,'exch rates'!$A$5:$A$268,),MATCH(DF$3,'exch rates'!$BC$4:$BL$4,)),1)</f>
        <v>2.0704450433178113E-3</v>
      </c>
      <c r="DG9">
        <f>IFERROR(1/INDEX('exch rates'!$BC$5:$BL$268,MATCH('Country-wise data'!$B9,'exch rates'!$A$5:$A$268,),MATCH(DG$3,'exch rates'!$BC$4:$BL$4,)),1)</f>
        <v>2.0814031408042835E-3</v>
      </c>
      <c r="DH9" cm="1">
        <f t="array" ref="DH9">(BH9/INDEX($CX9:$DG9,,MATCH(DH$3,$CX$3:$DG$3,)))*$DG9</f>
        <v>153.24642144647419</v>
      </c>
      <c r="DI9" cm="1">
        <f t="array" ref="DI9">(BI9/INDEX($CX9:$DG9,,MATCH(DI$3,$CX$3:$DG$3,)))*$DG9</f>
        <v>160.09945179167076</v>
      </c>
      <c r="DJ9" cm="1">
        <f t="array" ref="DJ9">(BJ9/INDEX($CX9:$DG9,,MATCH(DJ$3,$CX$3:$DG$3,)))*$DG9</f>
        <v>103.9437250896446</v>
      </c>
      <c r="DK9" cm="1">
        <f t="array" ref="DK9">(BK9/INDEX($CX9:$DG9,,MATCH(DK$3,$CX$3:$DG$3,)))*$DG9</f>
        <v>85.948257207735182</v>
      </c>
      <c r="DL9" cm="1">
        <f t="array" ref="DL9">(BL9/INDEX($CX9:$DG9,,MATCH(DL$3,$CX$3:$DG$3,)))*$DG9</f>
        <v>91.62067566844253</v>
      </c>
      <c r="DM9" cm="1">
        <f t="array" ref="DM9">(BM9/INDEX($CX9:$DG9,,MATCH(DM$3,$CX$3:$DG$3,)))*$DG9</f>
        <v>127.684404393731</v>
      </c>
      <c r="DN9" cm="1">
        <f t="array" ref="DN9">(BN9/INDEX($CX9:$DG9,,MATCH(DN$3,$CX$3:$DG$3,)))*$DG9</f>
        <v>158.5337840780474</v>
      </c>
      <c r="DO9" cm="1">
        <f t="array" ref="DO9">(BO9/INDEX($CX9:$DG9,,MATCH(DO$3,$CX$3:$DG$3,)))*$DG9</f>
        <v>133.41651802088143</v>
      </c>
      <c r="DP9" cm="1">
        <f t="array" ref="DP9">(BP9/INDEX($CX9:$DG9,,MATCH(DP$3,$CX$3:$DG$3,)))*$DG9</f>
        <v>107.64438284797768</v>
      </c>
      <c r="DQ9" cm="1">
        <f t="array" ref="DQ9">(BQ9/INDEX($CX9:$DG9,,MATCH(DQ$3,$CX$3:$DG$3,)))*$DG9</f>
        <v>107.64468000000001</v>
      </c>
      <c r="DS9" cm="1">
        <f t="array" ref="DS9">(BS9/INDEX($CX9:$DG9,,MATCH(DS$3,$CX$3:$DG$3,)))*$DG9</f>
        <v>1538.3952576559122</v>
      </c>
      <c r="DT9" cm="1">
        <f t="array" ref="DT9">(BT9/INDEX($CX9:$DG9,,MATCH(DT$3,$CX$3:$DG$3,)))*$DG9</f>
        <v>1925.8632171772535</v>
      </c>
      <c r="DU9" cm="1">
        <f t="array" ref="DU9">(BU9/INDEX($CX9:$DG9,,MATCH(DU$3,$CX$3:$DG$3,)))*$DG9</f>
        <v>1818.7547785472998</v>
      </c>
      <c r="DV9" cm="1">
        <f t="array" ref="DV9">(BV9/INDEX($CX9:$DG9,,MATCH(DV$3,$CX$3:$DG$3,)))*$DG9</f>
        <v>1933.5322045566061</v>
      </c>
      <c r="DW9" cm="1">
        <f t="array" ref="DW9">(BW9/INDEX($CX9:$DG9,,MATCH(DW$3,$CX$3:$DG$3,)))*$DG9</f>
        <v>1963.7251438592043</v>
      </c>
      <c r="DX9" cm="1">
        <f t="array" ref="DX9">(BX9/INDEX($CX9:$DG9,,MATCH(DX$3,$CX$3:$DG$3,)))*$DG9</f>
        <v>1931.3684608606818</v>
      </c>
      <c r="DY9" cm="1">
        <f t="array" ref="DY9">(BY9/INDEX($CX9:$DG9,,MATCH(DY$3,$CX$3:$DG$3,)))*$DG9</f>
        <v>1841.6730337226911</v>
      </c>
      <c r="DZ9" cm="1">
        <f t="array" ref="DZ9">(BZ9/INDEX($CX9:$DG9,,MATCH(DZ$3,$CX$3:$DG$3,)))*$DG9</f>
        <v>1811.1504718964356</v>
      </c>
      <c r="EA9" cm="1">
        <f t="array" ref="EA9">(CA9/INDEX($CX9:$DG9,,MATCH(EA$3,$CX$3:$DG$3,)))*$DG9</f>
        <v>1736.8776549740185</v>
      </c>
      <c r="EB9" cm="1">
        <f t="array" ref="EB9">(CB9/INDEX($CX9:$DG9,,MATCH(EB$3,$CX$3:$DG$3,)))*$DG9</f>
        <v>1736.8824496200002</v>
      </c>
      <c r="EC9" s="53" cm="1">
        <f t="array" ref="EC9">(CC9/INDEX($CX9:$DG9,,MATCH(EC$3,$CX$3:$DG$3,)))*$DG9</f>
        <v>1.1595696670407232</v>
      </c>
      <c r="ED9" cm="1">
        <f t="array" ref="ED9">(CD9/INDEX($CX9:$DG9,,MATCH(ED$3,$CX$3:$DG$3,)))*$DG9</f>
        <v>1.3320295786039265</v>
      </c>
      <c r="EE9" cm="1">
        <f t="array" ref="EE9">(CE9/INDEX($CX9:$DG9,,MATCH(EE$3,$CX$3:$DG$3,)))*$DG9</f>
        <v>1.4034965093974956</v>
      </c>
      <c r="EF9" cm="1">
        <f t="array" ref="EF9">(CF9/INDEX($CX9:$DG9,,MATCH(EF$3,$CX$3:$DG$3,)))*$DG9</f>
        <v>1.5637470901226787</v>
      </c>
      <c r="EG9" cm="1">
        <f t="array" ref="EG9">(CG9/INDEX($CX9:$DG9,,MATCH(EG$3,$CX$3:$DG$3,)))*$DG9</f>
        <v>1.662876815619319</v>
      </c>
      <c r="EH9" cm="1">
        <f t="array" ref="EH9">(CH9/INDEX($CX9:$DG9,,MATCH(EH$3,$CX$3:$DG$3,)))*$DG9</f>
        <v>2.0329627182341681</v>
      </c>
      <c r="EI9" cm="1">
        <f t="array" ref="EI9">(CI9/INDEX($CX9:$DG9,,MATCH(EI$3,$CX$3:$DG$3,)))*$DG9</f>
        <v>2.1369763349639448</v>
      </c>
      <c r="EJ9" cm="1">
        <f t="array" ref="EJ9">(CJ9/INDEX($CX9:$DG9,,MATCH(EJ$3,$CX$3:$DG$3,)))*$DG9</f>
        <v>2.2393421458291316</v>
      </c>
      <c r="EK9" cm="1">
        <f t="array" ref="EK9">(CK9/INDEX($CX9:$DG9,,MATCH(EK$3,$CX$3:$DG$3,)))*$DG9</f>
        <v>2.3226083571854717</v>
      </c>
      <c r="EL9" cm="1">
        <f t="array" ref="EL9">(CL9/INDEX($CX9:$DG9,,MATCH(EL$3,$CX$3:$DG$3,)))*$DG9</f>
        <v>2.426216133182661</v>
      </c>
      <c r="EM9" cm="1">
        <f t="array" ref="EM9">(CM9/INDEX($CX9:$DG9,,MATCH(EM$3,$CX$3:$DG$3,)))*$DG9</f>
        <v>3.3877113815113504</v>
      </c>
      <c r="EN9" cm="1">
        <f t="array" ref="EN9">(CN9/INDEX($CX9:$DG9,,MATCH(EN$3,$CX$3:$DG$3,)))*$DG9</f>
        <v>3.891557266638825</v>
      </c>
      <c r="EO9" cm="1">
        <f t="array" ref="EO9">(CO9/INDEX($CX9:$DG9,,MATCH(EO$3,$CX$3:$DG$3,)))*$DG9</f>
        <v>4.100349667589545</v>
      </c>
      <c r="EP9" cm="1">
        <f t="array" ref="EP9">(CP9/INDEX($CX9:$DG9,,MATCH(EP$3,$CX$3:$DG$3,)))*$DG9</f>
        <v>4.5685256915467498</v>
      </c>
      <c r="EQ9" cm="1">
        <f t="array" ref="EQ9">(CQ9/INDEX($CX9:$DG9,,MATCH(EQ$3,$CX$3:$DG$3,)))*$DG9</f>
        <v>4.8581356294887286</v>
      </c>
      <c r="ER9" cm="1">
        <f t="array" ref="ER9">(CR9/INDEX($CX9:$DG9,,MATCH(ER$3,$CX$3:$DG$3,)))*$DG9</f>
        <v>5.939350721657223</v>
      </c>
      <c r="ES9" cm="1">
        <f t="array" ref="ES9">(CS9/INDEX($CX9:$DG9,,MATCH(ES$3,$CX$3:$DG$3,)))*$DG9</f>
        <v>6.2432290682915248</v>
      </c>
      <c r="ET9" cm="1">
        <f t="array" ref="ET9">(CT9/INDEX($CX9:$DG9,,MATCH(ET$3,$CX$3:$DG$3,)))*$DG9</f>
        <v>6.5422933094514768</v>
      </c>
      <c r="EU9" cm="1">
        <f t="array" ref="EU9">(CU9/INDEX($CX9:$DG9,,MATCH(EU$3,$CX$3:$DG$3,)))*$DG9</f>
        <v>6.7855575995799766</v>
      </c>
      <c r="EV9" cm="1">
        <f t="array" ref="EV9">(CV9/INDEX($CX9:$DG9,,MATCH(EV$3,$CX$3:$DG$3,)))*$DG9</f>
        <v>7.0882502725045002</v>
      </c>
      <c r="EW9">
        <f t="shared" si="13"/>
        <v>71.68478595843942</v>
      </c>
      <c r="EY9" s="96">
        <f t="shared" si="24"/>
        <v>7.5375275714746148E-4</v>
      </c>
      <c r="EZ9" s="96">
        <f t="shared" si="14"/>
        <v>6.9165326318256805E-4</v>
      </c>
      <c r="FA9" s="96">
        <f t="shared" si="15"/>
        <v>7.7167990206932413E-4</v>
      </c>
      <c r="FB9" s="96">
        <f t="shared" si="16"/>
        <v>8.0875151002787358E-4</v>
      </c>
      <c r="FC9" s="96">
        <f t="shared" si="17"/>
        <v>8.4679712984239534E-4</v>
      </c>
      <c r="FD9" s="96">
        <f t="shared" si="18"/>
        <v>1.0526022141462395E-3</v>
      </c>
      <c r="FE9" s="96">
        <f t="shared" si="19"/>
        <v>1.1603451295827134E-3</v>
      </c>
      <c r="FF9" s="96">
        <f t="shared" si="20"/>
        <v>1.2364197125401409E-3</v>
      </c>
      <c r="FG9" s="96">
        <f t="shared" si="21"/>
        <v>1.3372319866825713E-3</v>
      </c>
      <c r="FH9" s="96">
        <f t="shared" si="22"/>
        <v>1.3968798715845595E-3</v>
      </c>
      <c r="FJ9" s="96">
        <f t="shared" si="25"/>
        <v>2022.344540997284</v>
      </c>
      <c r="FK9" s="96" t="str">
        <f>IF(AND('Country-wise data'!FJ9&gt;'non-R&amp;D ex_typologies'!$C$17,'Country-wise data'!FJ9&lt;'non-R&amp;D ex_typologies'!$D$17),"Small",IF(AND('Country-wise data'!FJ9&gt;'non-R&amp;D ex_typologies'!$E$17,'Country-wise data'!$FJ$4&lt;'non-R&amp;D ex_typologies'!$F$17),"Medium","Large"))</f>
        <v>Medium</v>
      </c>
      <c r="FL9" t="str">
        <f>IF($FK9='non-R&amp;D ex_typologies'!$C$16,IF(AND('Country-wise data'!EY9&gt;'non-R&amp;D ex_typologies'!$C$21,'Country-wise data'!EY9&lt;'non-R&amp;D ex_typologies'!$D$21),'non-R&amp;D ex_typologies'!$B$21,IF(AND('Country-wise data'!EY9&gt;'non-R&amp;D ex_typologies'!$C$19,'Country-wise data'!EY9&lt;'non-R&amp;D ex_typologies'!$D$19),'non-R&amp;D ex_typologies'!$B$19,'non-R&amp;D ex_typologies'!$B$20)),IF($FK9='non-R&amp;D ex_typologies'!$E$16,IF(AND('Country-wise data'!EY9&gt;'non-R&amp;D ex_typologies'!$E$21,'Country-wise data'!EY9&lt;'non-R&amp;D ex_typologies'!$F$21),'non-R&amp;D ex_typologies'!$B$21,IF(AND('Country-wise data'!EY9&gt;'non-R&amp;D ex_typologies'!$E$19,'Country-wise data'!EY9&lt;'non-R&amp;D ex_typologies'!$F$19),'non-R&amp;D ex_typologies'!$B$19,'non-R&amp;D ex_typologies'!$B$20)),IF(AND('Country-wise data'!EY9&gt;'non-R&amp;D ex_typologies'!$G$21,'Country-wise data'!EY9&lt;'non-R&amp;D ex_typologies'!$H$21),'non-R&amp;D ex_typologies'!$B$21,IF(AND('Country-wise data'!EY9&gt;'non-R&amp;D ex_typologies'!$G$19,'Country-wise data'!EY9&lt;'non-R&amp;D ex_typologies'!$H$19),'non-R&amp;D ex_typologies'!$B$19,'non-R&amp;D ex_typologies'!$B$20))))</f>
        <v>Program heavy</v>
      </c>
      <c r="FM9" t="str">
        <f>IF($FK9='non-R&amp;D ex_typologies'!$C$16,IF(AND('Country-wise data'!EZ9&gt;'non-R&amp;D ex_typologies'!$C$21,'Country-wise data'!EZ9&lt;'non-R&amp;D ex_typologies'!$D$21),'non-R&amp;D ex_typologies'!$B$21,IF(AND('Country-wise data'!EZ9&gt;'non-R&amp;D ex_typologies'!$C$19,'Country-wise data'!EZ9&lt;'non-R&amp;D ex_typologies'!$D$19),'non-R&amp;D ex_typologies'!$B$19,'non-R&amp;D ex_typologies'!$B$20)),IF($FK9='non-R&amp;D ex_typologies'!$E$16,IF(AND('Country-wise data'!EZ9&gt;'non-R&amp;D ex_typologies'!$E$21,'Country-wise data'!EZ9&lt;'non-R&amp;D ex_typologies'!$F$21),'non-R&amp;D ex_typologies'!$B$21,IF(AND('Country-wise data'!EZ9&gt;'non-R&amp;D ex_typologies'!$E$19,'Country-wise data'!EZ9&lt;'non-R&amp;D ex_typologies'!$F$19),'non-R&amp;D ex_typologies'!$B$19,'non-R&amp;D ex_typologies'!$B$20)),IF(AND('Country-wise data'!EZ9&gt;'non-R&amp;D ex_typologies'!$G$21,'Country-wise data'!EZ9&lt;'non-R&amp;D ex_typologies'!$H$21),'non-R&amp;D ex_typologies'!$B$21,IF(AND('Country-wise data'!EZ9&gt;'non-R&amp;D ex_typologies'!$G$19,'Country-wise data'!EZ9&lt;'non-R&amp;D ex_typologies'!$H$19),'non-R&amp;D ex_typologies'!$B$19,'non-R&amp;D ex_typologies'!$B$20))))</f>
        <v>Program heavy</v>
      </c>
      <c r="FN9" t="str">
        <f>IF($FK9='non-R&amp;D ex_typologies'!$C$16,IF(AND('Country-wise data'!FA9&gt;'non-R&amp;D ex_typologies'!$C$21,'Country-wise data'!FA9&lt;'non-R&amp;D ex_typologies'!$D$21),'non-R&amp;D ex_typologies'!$B$21,IF(AND('Country-wise data'!FA9&gt;'non-R&amp;D ex_typologies'!$C$19,'Country-wise data'!FA9&lt;'non-R&amp;D ex_typologies'!$D$19),'non-R&amp;D ex_typologies'!$B$19,'non-R&amp;D ex_typologies'!$B$20)),IF($FK9='non-R&amp;D ex_typologies'!$E$16,IF(AND('Country-wise data'!FA9&gt;'non-R&amp;D ex_typologies'!$E$21,'Country-wise data'!FA9&lt;'non-R&amp;D ex_typologies'!$F$21),'non-R&amp;D ex_typologies'!$B$21,IF(AND('Country-wise data'!FA9&gt;'non-R&amp;D ex_typologies'!$E$19,'Country-wise data'!FA9&lt;'non-R&amp;D ex_typologies'!$F$19),'non-R&amp;D ex_typologies'!$B$19,'non-R&amp;D ex_typologies'!$B$20)),IF(AND('Country-wise data'!FA9&gt;'non-R&amp;D ex_typologies'!$G$21,'Country-wise data'!FA9&lt;'non-R&amp;D ex_typologies'!$H$21),'non-R&amp;D ex_typologies'!$B$21,IF(AND('Country-wise data'!FA9&gt;'non-R&amp;D ex_typologies'!$G$19,'Country-wise data'!FA9&lt;'non-R&amp;D ex_typologies'!$H$19),'non-R&amp;D ex_typologies'!$B$19,'non-R&amp;D ex_typologies'!$B$20))))</f>
        <v>Program heavy</v>
      </c>
      <c r="FO9" t="str">
        <f>IF($FK9='non-R&amp;D ex_typologies'!$C$16,IF(AND('Country-wise data'!FB9&gt;'non-R&amp;D ex_typologies'!$C$21,'Country-wise data'!FB9&lt;'non-R&amp;D ex_typologies'!$D$21),'non-R&amp;D ex_typologies'!$B$21,IF(AND('Country-wise data'!FB9&gt;'non-R&amp;D ex_typologies'!$C$19,'Country-wise data'!FB9&lt;'non-R&amp;D ex_typologies'!$D$19),'non-R&amp;D ex_typologies'!$B$19,'non-R&amp;D ex_typologies'!$B$20)),IF($FK9='non-R&amp;D ex_typologies'!$E$16,IF(AND('Country-wise data'!FB9&gt;'non-R&amp;D ex_typologies'!$E$21,'Country-wise data'!FB9&lt;'non-R&amp;D ex_typologies'!$F$21),'non-R&amp;D ex_typologies'!$B$21,IF(AND('Country-wise data'!FB9&gt;'non-R&amp;D ex_typologies'!$E$19,'Country-wise data'!FB9&lt;'non-R&amp;D ex_typologies'!$F$19),'non-R&amp;D ex_typologies'!$B$19,'non-R&amp;D ex_typologies'!$B$20)),IF(AND('Country-wise data'!FB9&gt;'non-R&amp;D ex_typologies'!$G$21,'Country-wise data'!FB9&lt;'non-R&amp;D ex_typologies'!$H$21),'non-R&amp;D ex_typologies'!$B$21,IF(AND('Country-wise data'!FB9&gt;'non-R&amp;D ex_typologies'!$G$19,'Country-wise data'!FB9&lt;'non-R&amp;D ex_typologies'!$H$19),'non-R&amp;D ex_typologies'!$B$19,'non-R&amp;D ex_typologies'!$B$20))))</f>
        <v>Program heavy</v>
      </c>
      <c r="FP9" t="str">
        <f>IF($FK9='non-R&amp;D ex_typologies'!$C$16,IF(AND('Country-wise data'!FC9&gt;'non-R&amp;D ex_typologies'!$C$21,'Country-wise data'!FC9&lt;'non-R&amp;D ex_typologies'!$D$21),'non-R&amp;D ex_typologies'!$B$21,IF(AND('Country-wise data'!FC9&gt;'non-R&amp;D ex_typologies'!$C$19,'Country-wise data'!FC9&lt;'non-R&amp;D ex_typologies'!$D$19),'non-R&amp;D ex_typologies'!$B$19,'non-R&amp;D ex_typologies'!$B$20)),IF($FK9='non-R&amp;D ex_typologies'!$E$16,IF(AND('Country-wise data'!FC9&gt;'non-R&amp;D ex_typologies'!$E$21,'Country-wise data'!FC9&lt;'non-R&amp;D ex_typologies'!$F$21),'non-R&amp;D ex_typologies'!$B$21,IF(AND('Country-wise data'!FC9&gt;'non-R&amp;D ex_typologies'!$E$19,'Country-wise data'!FC9&lt;'non-R&amp;D ex_typologies'!$F$19),'non-R&amp;D ex_typologies'!$B$19,'non-R&amp;D ex_typologies'!$B$20)),IF(AND('Country-wise data'!FC9&gt;'non-R&amp;D ex_typologies'!$G$21,'Country-wise data'!FC9&lt;'non-R&amp;D ex_typologies'!$H$21),'non-R&amp;D ex_typologies'!$B$21,IF(AND('Country-wise data'!FC9&gt;'non-R&amp;D ex_typologies'!$G$19,'Country-wise data'!FC9&lt;'non-R&amp;D ex_typologies'!$H$19),'non-R&amp;D ex_typologies'!$B$19,'non-R&amp;D ex_typologies'!$B$20))))</f>
        <v>Program heavy</v>
      </c>
      <c r="FQ9" t="str">
        <f>IF($FK9='non-R&amp;D ex_typologies'!$C$16,IF(AND('Country-wise data'!FD9&gt;'non-R&amp;D ex_typologies'!$C$21,'Country-wise data'!FD9&lt;'non-R&amp;D ex_typologies'!$D$21),'non-R&amp;D ex_typologies'!$B$21,IF(AND('Country-wise data'!FD9&gt;'non-R&amp;D ex_typologies'!$C$19,'Country-wise data'!FD9&lt;'non-R&amp;D ex_typologies'!$D$19),'non-R&amp;D ex_typologies'!$B$19,'non-R&amp;D ex_typologies'!$B$20)),IF($FK9='non-R&amp;D ex_typologies'!$E$16,IF(AND('Country-wise data'!FD9&gt;'non-R&amp;D ex_typologies'!$E$21,'Country-wise data'!FD9&lt;'non-R&amp;D ex_typologies'!$F$21),'non-R&amp;D ex_typologies'!$B$21,IF(AND('Country-wise data'!FD9&gt;'non-R&amp;D ex_typologies'!$E$19,'Country-wise data'!FD9&lt;'non-R&amp;D ex_typologies'!$F$19),'non-R&amp;D ex_typologies'!$B$19,'non-R&amp;D ex_typologies'!$B$20)),IF(AND('Country-wise data'!FD9&gt;'non-R&amp;D ex_typologies'!$G$21,'Country-wise data'!FD9&lt;'non-R&amp;D ex_typologies'!$H$21),'non-R&amp;D ex_typologies'!$B$21,IF(AND('Country-wise data'!FD9&gt;'non-R&amp;D ex_typologies'!$G$19,'Country-wise data'!FD9&lt;'non-R&amp;D ex_typologies'!$H$19),'non-R&amp;D ex_typologies'!$B$19,'non-R&amp;D ex_typologies'!$B$20))))</f>
        <v>Program heavy</v>
      </c>
      <c r="FR9" t="str">
        <f>IF($FK9='non-R&amp;D ex_typologies'!$C$16,IF(AND('Country-wise data'!FE9&gt;'non-R&amp;D ex_typologies'!$C$21,'Country-wise data'!FE9&lt;'non-R&amp;D ex_typologies'!$D$21),'non-R&amp;D ex_typologies'!$B$21,IF(AND('Country-wise data'!FE9&gt;'non-R&amp;D ex_typologies'!$C$19,'Country-wise data'!FE9&lt;'non-R&amp;D ex_typologies'!$D$19),'non-R&amp;D ex_typologies'!$B$19,'non-R&amp;D ex_typologies'!$B$20)),IF($FK9='non-R&amp;D ex_typologies'!$E$16,IF(AND('Country-wise data'!FE9&gt;'non-R&amp;D ex_typologies'!$E$21,'Country-wise data'!FE9&lt;'non-R&amp;D ex_typologies'!$F$21),'non-R&amp;D ex_typologies'!$B$21,IF(AND('Country-wise data'!FE9&gt;'non-R&amp;D ex_typologies'!$E$19,'Country-wise data'!FE9&lt;'non-R&amp;D ex_typologies'!$F$19),'non-R&amp;D ex_typologies'!$B$19,'non-R&amp;D ex_typologies'!$B$20)),IF(AND('Country-wise data'!FE9&gt;'non-R&amp;D ex_typologies'!$G$21,'Country-wise data'!FE9&lt;'non-R&amp;D ex_typologies'!$H$21),'non-R&amp;D ex_typologies'!$B$21,IF(AND('Country-wise data'!FE9&gt;'non-R&amp;D ex_typologies'!$G$19,'Country-wise data'!FE9&lt;'non-R&amp;D ex_typologies'!$H$19),'non-R&amp;D ex_typologies'!$B$19,'non-R&amp;D ex_typologies'!$B$20))))</f>
        <v>Program heavy</v>
      </c>
      <c r="FS9" t="str">
        <f>IF($FK9='non-R&amp;D ex_typologies'!$C$16,IF(AND('Country-wise data'!FF9&gt;'non-R&amp;D ex_typologies'!$C$21,'Country-wise data'!FF9&lt;'non-R&amp;D ex_typologies'!$D$21),'non-R&amp;D ex_typologies'!$B$21,IF(AND('Country-wise data'!FF9&gt;'non-R&amp;D ex_typologies'!$C$19,'Country-wise data'!FF9&lt;'non-R&amp;D ex_typologies'!$D$19),'non-R&amp;D ex_typologies'!$B$19,'non-R&amp;D ex_typologies'!$B$20)),IF($FK9='non-R&amp;D ex_typologies'!$E$16,IF(AND('Country-wise data'!FF9&gt;'non-R&amp;D ex_typologies'!$E$21,'Country-wise data'!FF9&lt;'non-R&amp;D ex_typologies'!$F$21),'non-R&amp;D ex_typologies'!$B$21,IF(AND('Country-wise data'!FF9&gt;'non-R&amp;D ex_typologies'!$E$19,'Country-wise data'!FF9&lt;'non-R&amp;D ex_typologies'!$F$19),'non-R&amp;D ex_typologies'!$B$19,'non-R&amp;D ex_typologies'!$B$20)),IF(AND('Country-wise data'!FF9&gt;'non-R&amp;D ex_typologies'!$G$21,'Country-wise data'!FF9&lt;'non-R&amp;D ex_typologies'!$H$21),'non-R&amp;D ex_typologies'!$B$21,IF(AND('Country-wise data'!FF9&gt;'non-R&amp;D ex_typologies'!$G$19,'Country-wise data'!FF9&lt;'non-R&amp;D ex_typologies'!$H$19),'non-R&amp;D ex_typologies'!$B$19,'non-R&amp;D ex_typologies'!$B$20))))</f>
        <v>Program heavy</v>
      </c>
      <c r="FT9" t="str">
        <f>IF($FK9='non-R&amp;D ex_typologies'!$C$16,IF(AND('Country-wise data'!FG9&gt;'non-R&amp;D ex_typologies'!$C$21,'Country-wise data'!FG9&lt;'non-R&amp;D ex_typologies'!$D$21),'non-R&amp;D ex_typologies'!$B$21,IF(AND('Country-wise data'!FG9&gt;'non-R&amp;D ex_typologies'!$C$19,'Country-wise data'!FG9&lt;'non-R&amp;D ex_typologies'!$D$19),'non-R&amp;D ex_typologies'!$B$19,'non-R&amp;D ex_typologies'!$B$20)),IF($FK9='non-R&amp;D ex_typologies'!$E$16,IF(AND('Country-wise data'!FG9&gt;'non-R&amp;D ex_typologies'!$E$21,'Country-wise data'!FG9&lt;'non-R&amp;D ex_typologies'!$F$21),'non-R&amp;D ex_typologies'!$B$21,IF(AND('Country-wise data'!FG9&gt;'non-R&amp;D ex_typologies'!$E$19,'Country-wise data'!FG9&lt;'non-R&amp;D ex_typologies'!$F$19),'non-R&amp;D ex_typologies'!$B$19,'non-R&amp;D ex_typologies'!$B$20)),IF(AND('Country-wise data'!FG9&gt;'non-R&amp;D ex_typologies'!$G$21,'Country-wise data'!FG9&lt;'non-R&amp;D ex_typologies'!$H$21),'non-R&amp;D ex_typologies'!$B$21,IF(AND('Country-wise data'!FG9&gt;'non-R&amp;D ex_typologies'!$G$19,'Country-wise data'!FG9&lt;'non-R&amp;D ex_typologies'!$H$19),'non-R&amp;D ex_typologies'!$B$19,'non-R&amp;D ex_typologies'!$B$20))))</f>
        <v>Program heavy</v>
      </c>
      <c r="FU9" t="str">
        <f>IF($FK9='non-R&amp;D ex_typologies'!$C$16,IF(AND('Country-wise data'!FH9&gt;'non-R&amp;D ex_typologies'!$C$21,'Country-wise data'!FH9&lt;'non-R&amp;D ex_typologies'!$D$21),'non-R&amp;D ex_typologies'!$B$21,IF(AND('Country-wise data'!FH9&gt;'non-R&amp;D ex_typologies'!$C$19,'Country-wise data'!FH9&lt;'non-R&amp;D ex_typologies'!$D$19),'non-R&amp;D ex_typologies'!$B$19,'non-R&amp;D ex_typologies'!$B$20)),IF($FK9='non-R&amp;D ex_typologies'!$E$16,IF(AND('Country-wise data'!FH9&gt;'non-R&amp;D ex_typologies'!$E$21,'Country-wise data'!FH9&lt;'non-R&amp;D ex_typologies'!$F$21),'non-R&amp;D ex_typologies'!$B$21,IF(AND('Country-wise data'!FH9&gt;'non-R&amp;D ex_typologies'!$E$19,'Country-wise data'!FH9&lt;'non-R&amp;D ex_typologies'!$F$19),'non-R&amp;D ex_typologies'!$B$19,'non-R&amp;D ex_typologies'!$B$20)),IF(AND('Country-wise data'!FH9&gt;'non-R&amp;D ex_typologies'!$G$21,'Country-wise data'!FH9&lt;'non-R&amp;D ex_typologies'!$H$21),'non-R&amp;D ex_typologies'!$B$21,IF(AND('Country-wise data'!FH9&gt;'non-R&amp;D ex_typologies'!$G$19,'Country-wise data'!FH9&lt;'non-R&amp;D ex_typologies'!$H$19),'non-R&amp;D ex_typologies'!$B$19,'non-R&amp;D ex_typologies'!$B$20))))</f>
        <v>Program heavy</v>
      </c>
    </row>
    <row r="10" spans="2:177" x14ac:dyDescent="0.35">
      <c r="B10" t="s">
        <v>41</v>
      </c>
      <c r="C10" t="s">
        <v>42</v>
      </c>
      <c r="D10" t="s">
        <v>376</v>
      </c>
      <c r="E10" t="s">
        <v>376</v>
      </c>
      <c r="F10" t="s">
        <v>367</v>
      </c>
      <c r="G10" s="55">
        <f>Assumptions!$C$13</f>
        <v>1.1000000000000001</v>
      </c>
      <c r="H10">
        <f>SUMIFS(FAOstat!M:M,FAOstat!$B:$B,'Country-wise data'!$B10)*G10</f>
        <v>537.625</v>
      </c>
      <c r="I10">
        <f>IF(SUMIFS(FAOstat!N:N,FAOstat!$B:$B,'Country-wise data'!$B10)=0,H10*(1+Assumptions!$C$9),SUMIFS(FAOstat!N:N,FAOstat!$B:$B,'Country-wise data'!$B10)*$G10)</f>
        <v>649.25300000000004</v>
      </c>
      <c r="J10">
        <f>IF(SUMIFS(FAOstat!O:O,FAOstat!$B:$B,'Country-wise data'!$B10)=0,I10*(1+Assumptions!$C$9),SUMIFS(FAOstat!O:O,FAOstat!$B:$B,'Country-wise data'!$B10)*$G10)</f>
        <v>686.202</v>
      </c>
      <c r="K10">
        <f>IF(SUMIFS(FAOstat!P:P,FAOstat!$B:$B,'Country-wise data'!$B10)=0,J10*(1+Assumptions!$C$9),SUMIFS(FAOstat!P:P,FAOstat!$B:$B,'Country-wise data'!$B10)*$G10)</f>
        <v>718.43200000000002</v>
      </c>
      <c r="L10">
        <f>IF(SUMIFS(FAOstat!Q:Q,FAOstat!$B:$B,'Country-wise data'!$B10)=0,K10*(1+Assumptions!$C$9),SUMIFS(FAOstat!Q:Q,FAOstat!$B:$B,'Country-wise data'!$B10)*$G10)</f>
        <v>742.86300000000006</v>
      </c>
      <c r="M10">
        <f>IF(SUMIFS(FAOstat!R:R,FAOstat!$B:$B,'Country-wise data'!$B10)=0,L10*(1+Assumptions!$C$9),SUMIFS(FAOstat!R:R,FAOstat!$B:$B,'Country-wise data'!$B10)*$G10)</f>
        <v>610.13700000000006</v>
      </c>
      <c r="N10">
        <f>IF(SUMIFS(FAOstat!S:S,FAOstat!$B:$B,'Country-wise data'!$B10)=0,M10*(1+Assumptions!$C$9),SUMIFS(FAOstat!S:S,FAOstat!$B:$B,'Country-wise data'!$B10)*$G10)</f>
        <v>434.62100000000004</v>
      </c>
      <c r="O10">
        <f>IF(SUMIFS(FAOstat!T:T,FAOstat!$B:$B,'Country-wise data'!$B10)=0,N10*(1+Assumptions!$C$9),SUMIFS(FAOstat!T:T,FAOstat!$B:$B,'Country-wise data'!$B10)*$G10)</f>
        <v>382.62400000000002</v>
      </c>
      <c r="P10">
        <f>IF(SUMIFS(FAOstat!U:U,FAOstat!$B:$B,'Country-wise data'!$B10)=0,O10*(1+Assumptions!$C$9),SUMIFS(FAOstat!U:U,FAOstat!$B:$B,'Country-wise data'!$B10)*$G10)</f>
        <v>390.27648000000005</v>
      </c>
      <c r="Q10">
        <f>IF(SUMIFS(FAOstat!V:V,FAOstat!$B:$B,'Country-wise data'!$B10)=0,P10*(1+Assumptions!$C$9),SUMIFS(FAOstat!V:V,FAOstat!$B:$B,'Country-wise data'!$B10)*$G10)</f>
        <v>398.08200960000005</v>
      </c>
      <c r="R10" s="36">
        <f t="shared" si="9"/>
        <v>-0.11730073563997179</v>
      </c>
      <c r="S10">
        <f>SUMIFS(FAOstat!CE:CE,FAOstat!$B:$B,'Country-wise data'!$B10)</f>
        <v>2921.0739429999999</v>
      </c>
      <c r="T10">
        <f>SUMIFS(FAOstat!CF:CF,FAOstat!$B:$B,'Country-wise data'!$B10)</f>
        <v>3347.531422</v>
      </c>
      <c r="U10">
        <f>SUMIFS(FAOstat!CG:CG,FAOstat!$B:$B,'Country-wise data'!$B10)</f>
        <v>3581.3869479999998</v>
      </c>
      <c r="V10">
        <f>SUMIFS(FAOstat!CH:CH,FAOstat!$B:$B,'Country-wise data'!$B10)</f>
        <v>3979.6514149999998</v>
      </c>
      <c r="W10">
        <f>SUMIFS(FAOstat!CI:CI,FAOstat!$B:$B,'Country-wise data'!$B10)</f>
        <v>4002.3076510000001</v>
      </c>
      <c r="X10">
        <f>SUMIFS(FAOstat!CJ:CJ,FAOstat!$B:$B,'Country-wise data'!$B10)</f>
        <v>3278.85871</v>
      </c>
      <c r="Y10">
        <f>SUMIFS(FAOstat!CK:CK,FAOstat!$B:$B,'Country-wise data'!$B10)</f>
        <v>2122.4254019999998</v>
      </c>
      <c r="Z10">
        <f>SUMIFS(FAOstat!CL:CL,FAOstat!$B:$B,'Country-wise data'!$B10)</f>
        <v>2291.5428609999999</v>
      </c>
      <c r="AA10">
        <f>SUMIFS(FAOstat!CM:CM,FAOstat!$B:$B,'Country-wise data'!$B10)</f>
        <v>2464.740542</v>
      </c>
      <c r="AB10">
        <f>SUMIFS(FAOstat!CN:CN,FAOstat!$B:$B,'Country-wise data'!$B10)</f>
        <v>2514.0353528400001</v>
      </c>
      <c r="AC10" s="53">
        <f>IFERROR(INDEX('ASTI data (new)'!$AF$6:$AL$130,MATCH('Country-wise data'!$B10,'ASTI data (new)'!$C$6:$C$130,),MATCH('Country-wise data'!AC$3,'ASTI data (new)'!$AF$5:$AL$5,)),(INDEX(Assumptions!$G$154:$P$345,MATCH('Country-wise data'!$B10,Assumptions!$B$154:$B$344,),MATCH('Country-wise data'!AC$3,Assumptions!$G$153:$P$153,))*S10))</f>
        <v>7.1532204468060394</v>
      </c>
      <c r="AD10" s="53">
        <f>IFERROR(INDEX('ASTI data (new)'!$AF$6:$AL$130,MATCH('Country-wise data'!$B10,'ASTI data (new)'!$C$6:$C$130,),MATCH('Country-wise data'!AD$3,'ASTI data (new)'!$AF$5:$AL$5,)),(INDEX(Assumptions!$G$154:$P$345,MATCH('Country-wise data'!$B10,Assumptions!$B$154:$B$344,),MATCH('Country-wise data'!AD$3,Assumptions!$G$153:$P$153,))*T10))</f>
        <v>7.5175880560591821</v>
      </c>
      <c r="AE10" s="53">
        <f>IFERROR(INDEX('ASTI data (new)'!$AF$6:$AL$130,MATCH('Country-wise data'!$B10,'ASTI data (new)'!$C$6:$C$130,),MATCH('Country-wise data'!AE$3,'ASTI data (new)'!$AF$5:$AL$5,)),(INDEX(Assumptions!$G$154:$P$345,MATCH('Country-wise data'!$B10,Assumptions!$B$154:$B$344,),MATCH('Country-wise data'!AE$3,Assumptions!$G$153:$P$153,))*U10))</f>
        <v>8.1815302861009638</v>
      </c>
      <c r="AF10" s="53">
        <f>IFERROR(INDEX('ASTI data (new)'!$AF$6:$AL$130,MATCH('Country-wise data'!$B10,'ASTI data (new)'!$C$6:$C$130,),MATCH('Country-wise data'!AF$3,'ASTI data (new)'!$AF$5:$AL$5,)),(INDEX(Assumptions!$G$154:$P$345,MATCH('Country-wise data'!$B10,Assumptions!$B$154:$B$344,),MATCH('Country-wise data'!AF$3,Assumptions!$G$153:$P$153,))*V10))</f>
        <v>9.2360661032165581</v>
      </c>
      <c r="AG10" s="53">
        <f>IFERROR(INDEX('ASTI data (new)'!$AF$6:$AL$130,MATCH('Country-wise data'!$B10,'ASTI data (new)'!$C$6:$C$130,),MATCH('Country-wise data'!AG$3,'ASTI data (new)'!$AF$5:$AL$5,)),(INDEX(Assumptions!$G$154:$P$345,MATCH('Country-wise data'!$B10,Assumptions!$B$154:$B$344,),MATCH('Country-wise data'!AG$3,Assumptions!$G$153:$P$153,))*W10))</f>
        <v>8.8490725932442196</v>
      </c>
      <c r="AH10" s="53">
        <f>IFERROR(INDEX('ASTI data (new)'!$AF$6:$AL$130,MATCH('Country-wise data'!$B10,'ASTI data (new)'!$C$6:$C$130,),MATCH('Country-wise data'!AH$3,'ASTI data (new)'!$AF$5:$AL$5,)),(INDEX(Assumptions!$G$154:$P$345,MATCH('Country-wise data'!$B10,Assumptions!$B$154:$B$344,),MATCH('Country-wise data'!AH$3,Assumptions!$G$153:$P$153,))*X10))</f>
        <v>8.0140573700335871</v>
      </c>
      <c r="AI10" s="53">
        <f>IFERROR(INDEX('ASTI data (new)'!$AF$6:$AL$130,MATCH('Country-wise data'!$B10,'ASTI data (new)'!$C$6:$C$130,),MATCH('Country-wise data'!AI$3,'ASTI data (new)'!$AF$5:$AL$5,)),(INDEX(Assumptions!$G$154:$P$345,MATCH('Country-wise data'!$B10,Assumptions!$B$154:$B$344,),MATCH('Country-wise data'!AI$3,Assumptions!$G$153:$P$153,))*Y10))</f>
        <v>9.4936424926155194</v>
      </c>
      <c r="AJ10" s="53">
        <f t="shared" ref="AJ10:AL10" si="29">IFERROR((1+($AI10/$AF10)^(1/3)-1)*AI10,0)</f>
        <v>9.5810878023635908</v>
      </c>
      <c r="AK10" s="53">
        <f t="shared" si="29"/>
        <v>9.6693385650453365</v>
      </c>
      <c r="AL10" s="53">
        <f t="shared" si="29"/>
        <v>9.7584021996341743</v>
      </c>
      <c r="AM10" s="55" cm="1">
        <f t="array" ref="AM10">INDEX('non-R&amp;D ex_typologies'!$J$8:$J$10,MATCH('Country-wise data'!FL10,'non-R&amp;D ex_typologies'!$F$8:$F$10,),)*'Country-wise data'!AC10</f>
        <v>20.898309960063383</v>
      </c>
      <c r="AN10" s="55" cm="1">
        <f t="array" ref="AN10">INDEX('non-R&amp;D ex_typologies'!$J$8:$J$10,MATCH('Country-wise data'!FM10,'non-R&amp;D ex_typologies'!$F$8:$F$10,),)*'Country-wise data'!AD10</f>
        <v>21.962818917141512</v>
      </c>
      <c r="AO10" s="55" cm="1">
        <f t="array" ref="AO10">INDEX('non-R&amp;D ex_typologies'!$J$8:$J$10,MATCH('Country-wise data'!FN10,'non-R&amp;D ex_typologies'!$F$8:$F$10,),)*'Country-wise data'!AE10</f>
        <v>23.902542517465371</v>
      </c>
      <c r="AP10" s="55" cm="1">
        <f t="array" ref="AP10">INDEX('non-R&amp;D ex_typologies'!$J$8:$J$10,MATCH('Country-wise data'!FO10,'non-R&amp;D ex_typologies'!$F$8:$F$10,),)*'Country-wise data'!AF10</f>
        <v>26.983394915899495</v>
      </c>
      <c r="AQ10" s="55" cm="1">
        <f t="array" ref="AQ10">INDEX('non-R&amp;D ex_typologies'!$J$8:$J$10,MATCH('Country-wise data'!FP10,'non-R&amp;D ex_typologies'!$F$8:$F$10,),)*'Country-wise data'!AG10</f>
        <v>25.852783831832326</v>
      </c>
      <c r="AR10" s="55" cm="1">
        <f t="array" ref="AR10">INDEX('non-R&amp;D ex_typologies'!$J$8:$J$10,MATCH('Country-wise data'!FQ10,'non-R&amp;D ex_typologies'!$F$8:$F$10,),)*'Country-wise data'!AH10</f>
        <v>23.413266262676601</v>
      </c>
      <c r="AS10" s="55" cm="1">
        <f t="array" ref="AS10">INDEX('non-R&amp;D ex_typologies'!$J$8:$J$10,MATCH('Country-wise data'!FR10,'non-R&amp;D ex_typologies'!$F$8:$F$10,),)*'Country-wise data'!AI10</f>
        <v>11.965812483981171</v>
      </c>
      <c r="AT10" s="55" cm="1">
        <f t="array" ref="AT10">INDEX('non-R&amp;D ex_typologies'!$J$8:$J$10,MATCH('Country-wise data'!FS10,'non-R&amp;D ex_typologies'!$F$8:$F$10,),)*'Country-wise data'!AJ10</f>
        <v>12.076028787140149</v>
      </c>
      <c r="AU10" s="55" cm="1">
        <f t="array" ref="AU10">INDEX('non-R&amp;D ex_typologies'!$J$8:$J$10,MATCH('Country-wise data'!FT10,'non-R&amp;D ex_typologies'!$F$8:$F$10,),)*'Country-wise data'!AK10</f>
        <v>28.249211099224379</v>
      </c>
      <c r="AV10" s="55" cm="1">
        <f t="array" ref="AV10">INDEX('non-R&amp;D ex_typologies'!$J$8:$J$10,MATCH('Country-wise data'!FU10,'non-R&amp;D ex_typologies'!$F$8:$F$10,),)*'Country-wise data'!AL10</f>
        <v>28.509412704312396</v>
      </c>
      <c r="AW10">
        <f t="shared" si="11"/>
        <v>311.26758739485598</v>
      </c>
      <c r="AX10" s="53">
        <f>INDEX('GDP deflators'!$AB$3:$AK$155,MATCH('Country-wise data'!$B10,'GDP deflators'!$B$3:$B$155,),MATCH('Country-wise data'!AX$3,'GDP deflators'!$D$2:$M$2,))</f>
        <v>57.918927250667352</v>
      </c>
      <c r="AY10" s="53">
        <f>INDEX('GDP deflators'!$AB$3:$AK$155,MATCH('Country-wise data'!$B10,'GDP deflators'!$B$3:$B$155,),MATCH('Country-wise data'!AY$3,'GDP deflators'!$D$2:$M$2,))</f>
        <v>72.17100873728603</v>
      </c>
      <c r="AZ10" s="53">
        <f>INDEX('GDP deflators'!$AB$3:$AK$155,MATCH('Country-wise data'!$B10,'GDP deflators'!$B$3:$B$155,),MATCH('Country-wise data'!AZ$3,'GDP deflators'!$D$2:$M$2,))</f>
        <v>74.224261361628677</v>
      </c>
      <c r="BA10" s="53">
        <f>INDEX('GDP deflators'!$AB$3:$AK$155,MATCH('Country-wise data'!$B10,'GDP deflators'!$B$3:$B$155,),MATCH('Country-wise data'!BA$3,'GDP deflators'!$D$2:$M$2,))</f>
        <v>74.530929331355267</v>
      </c>
      <c r="BB10" s="53">
        <f>INDEX('GDP deflators'!$AB$3:$AK$155,MATCH('Country-wise data'!$B10,'GDP deflators'!$B$3:$B$155,),MATCH('Country-wise data'!BB$3,'GDP deflators'!$D$2:$M$2,))</f>
        <v>73.539515612793394</v>
      </c>
      <c r="BC10" s="53">
        <f>INDEX('GDP deflators'!$AB$3:$AK$155,MATCH('Country-wise data'!$B10,'GDP deflators'!$B$3:$B$155,),MATCH('Country-wise data'!BC$3,'GDP deflators'!$D$2:$M$2,))</f>
        <v>67.060967027405752</v>
      </c>
      <c r="BD10" s="53">
        <f>INDEX('GDP deflators'!$AB$3:$AK$155,MATCH('Country-wise data'!$B10,'GDP deflators'!$B$3:$B$155,),MATCH('Country-wise data'!BD$3,'GDP deflators'!$D$2:$M$2,))</f>
        <v>76.870872621820439</v>
      </c>
      <c r="BE10" s="53">
        <f>INDEX('GDP deflators'!$AB$3:$AK$155,MATCH('Country-wise data'!$B10,'GDP deflators'!$B$3:$B$155,),MATCH('Country-wise data'!BE$3,'GDP deflators'!$D$2:$M$2,))</f>
        <v>89.344097665603556</v>
      </c>
      <c r="BF10" s="53">
        <f>INDEX('GDP deflators'!$AB$3:$AK$155,MATCH('Country-wise data'!$B10,'GDP deflators'!$B$3:$B$155,),MATCH('Country-wise data'!BF$3,'GDP deflators'!$D$2:$M$2,))</f>
        <v>100.23016935308884</v>
      </c>
      <c r="BG10" s="53">
        <f>INDEX('GDP deflators'!$AB$3:$AK$155,MATCH('Country-wise data'!$B10,'GDP deflators'!$B$3:$B$155,),MATCH('Country-wise data'!BG$3,'GDP deflators'!$D$2:$M$2,))</f>
        <v>100</v>
      </c>
      <c r="BH10" cm="1">
        <f t="array" ref="BH10">H10/(INDEX($AX10:$BG10,,MATCH(BH$3,$AX$3:$BG$3,))/100)</f>
        <v>928.23715065234637</v>
      </c>
      <c r="BI10" cm="1">
        <f t="array" ref="BI10">I10/(INDEX($AX10:$BG10,,MATCH(BI$3,$AX$3:$BG$3,))/100)</f>
        <v>899.60361003596938</v>
      </c>
      <c r="BJ10" cm="1">
        <f t="array" ref="BJ10">J10/(INDEX($AX10:$BG10,,MATCH(BJ$3,$AX$3:$BG$3,))/100)</f>
        <v>924.49825355182611</v>
      </c>
      <c r="BK10" cm="1">
        <f t="array" ref="BK10">K10/(INDEX($AX10:$BG10,,MATCH(BK$3,$AX$3:$BG$3,))/100)</f>
        <v>963.93806765234399</v>
      </c>
      <c r="BL10" cm="1">
        <f t="array" ref="BL10">L10/(INDEX($AX10:$BG10,,MATCH(BL$3,$AX$3:$BG$3,))/100)</f>
        <v>1010.1548722613111</v>
      </c>
      <c r="BM10" cm="1">
        <f t="array" ref="BM10">M10/(INDEX($AX10:$BG10,,MATCH(BM$3,$AX$3:$BG$3,))/100)</f>
        <v>909.82433902370644</v>
      </c>
      <c r="BN10" cm="1">
        <f t="array" ref="BN10">N10/(INDEX($AX10:$BG10,,MATCH(BN$3,$AX$3:$BG$3,))/100)</f>
        <v>565.39100595123102</v>
      </c>
      <c r="BO10" cm="1">
        <f t="array" ref="BO10">O10/(INDEX($AX10:$BG10,,MATCH(BO$3,$AX$3:$BG$3,))/100)</f>
        <v>428.25884417354837</v>
      </c>
      <c r="BP10" cm="1">
        <f t="array" ref="BP10">P10/(INDEX($AX10:$BG10,,MATCH(BP$3,$AX$3:$BG$3,))/100)</f>
        <v>389.38024600671065</v>
      </c>
      <c r="BQ10" cm="1">
        <f t="array" ref="BQ10">Q10/(INDEX($AX10:$BG10,,MATCH(BQ$3,$AX$3:$BG$3,))/100)</f>
        <v>398.08200960000005</v>
      </c>
      <c r="BS10" cm="1">
        <f t="array" ref="BS10">S10/(INDEX($AX10:$BG10,,MATCH(BS$3,$AX$3:$BG$3,))/100)</f>
        <v>5043.3840570939492</v>
      </c>
      <c r="BT10" cm="1">
        <f t="array" ref="BT10">T10/(INDEX($AX10:$BG10,,MATCH(BT$3,$AX$3:$BG$3,))/100)</f>
        <v>4638.3325944432172</v>
      </c>
      <c r="BU10" cm="1">
        <f t="array" ref="BU10">U10/(INDEX($AX10:$BG10,,MATCH(BU$3,$AX$3:$BG$3,))/100)</f>
        <v>4825.0893741482896</v>
      </c>
      <c r="BV10" cm="1">
        <f t="array" ref="BV10">V10/(INDEX($AX10:$BG10,,MATCH(BV$3,$AX$3:$BG$3,))/100)</f>
        <v>5339.5971990460002</v>
      </c>
      <c r="BW10" cm="1">
        <f t="array" ref="BW10">W10/(INDEX($AX10:$BG10,,MATCH(BW$3,$AX$3:$BG$3,))/100)</f>
        <v>5442.39055377152</v>
      </c>
      <c r="BX10" cm="1">
        <f t="array" ref="BX10">X10/(INDEX($AX10:$BG10,,MATCH(BX$3,$AX$3:$BG$3,))/100)</f>
        <v>4889.3698605032514</v>
      </c>
      <c r="BY10" cm="1">
        <f t="array" ref="BY10">Y10/(INDEX($AX10:$BG10,,MATCH(BY$3,$AX$3:$BG$3,))/100)</f>
        <v>2761.0268097796143</v>
      </c>
      <c r="BZ10" cm="1">
        <f t="array" ref="BZ10">Z10/(INDEX($AX10:$BG10,,MATCH(BZ$3,$AX$3:$BG$3,))/100)</f>
        <v>2564.8508641015883</v>
      </c>
      <c r="CA10" cm="1">
        <f t="array" ref="CA10">AA10/(INDEX($AX10:$BG10,,MATCH(CA$3,$AX$3:$BG$3,))/100)</f>
        <v>2459.08049233885</v>
      </c>
      <c r="CB10" cm="1">
        <f t="array" ref="CB10">AB10/(INDEX($AX10:$BG10,,MATCH(CB$3,$AX$3:$BG$3,))/100)</f>
        <v>2514.0353528400001</v>
      </c>
      <c r="CC10" cm="1">
        <f t="array" ref="CC10">AC10/(INDEX($AX10:$BG10,,MATCH(CC$3,$AX$3:$BG$3,))/100)</f>
        <v>12.350402167926235</v>
      </c>
      <c r="CD10" cm="1">
        <f t="array" ref="CD10">AD10/(INDEX($AX10:$BG10,,MATCH(CD$3,$AX$3:$BG$3,))/100)</f>
        <v>10.41635441652811</v>
      </c>
      <c r="CE10" cm="1">
        <f t="array" ref="CE10">AE10/(INDEX($AX10:$BG10,,MATCH(CE$3,$AX$3:$BG$3,))/100)</f>
        <v>11.022717014642501</v>
      </c>
      <c r="CF10" cm="1">
        <f t="array" ref="CF10">AF10/(INDEX($AX10:$BG10,,MATCH(CF$3,$AX$3:$BG$3,))/100)</f>
        <v>12.392259409719895</v>
      </c>
      <c r="CG10" cm="1">
        <f t="array" ref="CG10">AG10/(INDEX($AX10:$BG10,,MATCH(CG$3,$AX$3:$BG$3,))/100)</f>
        <v>12.03308523248524</v>
      </c>
      <c r="CH10" cm="1">
        <f t="array" ref="CH10">AH10/(INDEX($AX10:$BG10,,MATCH(CH$3,$AX$3:$BG$3,))/100)</f>
        <v>11.950405318131617</v>
      </c>
      <c r="CI10" cm="1">
        <f t="array" ref="CI10">AI10/(INDEX($AX10:$BG10,,MATCH(CI$3,$AX$3:$BG$3,))/100)</f>
        <v>12.350116720179743</v>
      </c>
      <c r="CJ10" cm="1">
        <f t="array" ref="CJ10">AJ10/(INDEX($AX10:$BG10,,MATCH(CJ$3,$AX$3:$BG$3,))/100)</f>
        <v>10.723806107733738</v>
      </c>
      <c r="CK10" cm="1">
        <f t="array" ref="CK10">AK10/(INDEX($AX10:$BG10,,MATCH(CK$3,$AX$3:$BG$3,))/100)</f>
        <v>9.647133819541283</v>
      </c>
      <c r="CL10" cm="1">
        <f t="array" ref="CL10">AL10/(INDEX($AX10:$BG10,,MATCH(CL$3,$AX$3:$BG$3,))/100)</f>
        <v>9.7584021996341743</v>
      </c>
      <c r="CM10" cm="1">
        <f t="array" ref="CM10">AM10/(INDEX($AX10:$BG10,,MATCH(CM$3,$AX$3:$BG$3,))/100)</f>
        <v>36.082004539927986</v>
      </c>
      <c r="CN10" cm="1">
        <f t="array" ref="CN10">AN10/(INDEX($AX10:$BG10,,MATCH(CN$3,$AX$3:$BG$3,))/100)</f>
        <v>30.431636333489074</v>
      </c>
      <c r="CO10" cm="1">
        <f t="array" ref="CO10">AO10/(INDEX($AX10:$BG10,,MATCH(CO$3,$AX$3:$BG$3,))/100)</f>
        <v>32.203139619011608</v>
      </c>
      <c r="CP10" cm="1">
        <f t="array" ref="CP10">AP10/(INDEX($AX10:$BG10,,MATCH(CP$3,$AX$3:$BG$3,))/100)</f>
        <v>36.204291504181668</v>
      </c>
      <c r="CQ10" cm="1">
        <f t="array" ref="CQ10">AQ10/(INDEX($AX10:$BG10,,MATCH(CQ$3,$AX$3:$BG$3,))/100)</f>
        <v>35.154955286834678</v>
      </c>
      <c r="CR10" cm="1">
        <f t="array" ref="CR10">AR10/(INDEX($AX10:$BG10,,MATCH(CR$3,$AX$3:$BG$3,))/100)</f>
        <v>34.913403877859857</v>
      </c>
      <c r="CS10" cm="1">
        <f t="array" ref="CS10">AS10/(INDEX($AX10:$BG10,,MATCH(CS$3,$AX$3:$BG$3,))/100)</f>
        <v>15.566120268790307</v>
      </c>
      <c r="CT10" cm="1">
        <f t="array" ref="CT10">AT10/(INDEX($AX10:$BG10,,MATCH(CT$3,$AX$3:$BG$3,))/100)</f>
        <v>13.516314006928832</v>
      </c>
      <c r="CU10" cm="1">
        <f t="array" ref="CU10">AU10/(INDEX($AX10:$BG10,,MATCH(CU$3,$AX$3:$BG$3,))/100)</f>
        <v>28.184339387583616</v>
      </c>
      <c r="CV10" cm="1">
        <f t="array" ref="CV10">AV10/(INDEX($AX10:$BG10,,MATCH(CV$3,$AX$3:$BG$3,))/100)</f>
        <v>28.509412704312396</v>
      </c>
      <c r="CW10">
        <f t="shared" si="12"/>
        <v>403.41029993544259</v>
      </c>
      <c r="CX10">
        <f>IFERROR(1/INDEX('exch rates'!$BC$5:$BL$268,MATCH('Country-wise data'!$B10,'exch rates'!$A$5:$A$268,),MATCH(CX$3,'exch rates'!$BC$4:$BL$4,)),1)</f>
        <v>1.2458730455366598</v>
      </c>
      <c r="CY10">
        <f>IFERROR(1/INDEX('exch rates'!$BC$5:$BL$268,MATCH('Country-wise data'!$B10,'exch rates'!$A$5:$A$268,),MATCH(CY$3,'exch rates'!$BC$4:$BL$4,)),1)</f>
        <v>1.2663254857501447</v>
      </c>
      <c r="CZ10">
        <f>IFERROR(1/INDEX('exch rates'!$BC$5:$BL$268,MATCH('Country-wise data'!$B10,'exch rates'!$A$5:$A$268,),MATCH(CZ$3,'exch rates'!$BC$4:$BL$4,)),1)</f>
        <v>1.2728389478590072</v>
      </c>
      <c r="DA10">
        <f>IFERROR(1/INDEX('exch rates'!$BC$5:$BL$268,MATCH('Country-wise data'!$B10,'exch rates'!$A$5:$A$268,),MATCH(DA$3,'exch rates'!$BC$4:$BL$4,)),1)</f>
        <v>1.2746305216171858</v>
      </c>
      <c r="DB10">
        <f>IFERROR(1/INDEX('exch rates'!$BC$5:$BL$268,MATCH('Country-wise data'!$B10,'exch rates'!$A$5:$A$268,),MATCH(DB$3,'exch rates'!$BC$4:$BL$4,)),1)</f>
        <v>1.2749450976767314</v>
      </c>
      <c r="DC10">
        <f>IFERROR(1/INDEX('exch rates'!$BC$5:$BL$268,MATCH('Country-wise data'!$B10,'exch rates'!$A$5:$A$268,),MATCH(DC$3,'exch rates'!$BC$4:$BL$4,)),1)</f>
        <v>0.97602509662566506</v>
      </c>
      <c r="DD10">
        <f>IFERROR(1/INDEX('exch rates'!$BC$5:$BL$268,MATCH('Country-wise data'!$B10,'exch rates'!$A$5:$A$268,),MATCH(DD$3,'exch rates'!$BC$4:$BL$4,)),1)</f>
        <v>0.626675741624097</v>
      </c>
      <c r="DE10">
        <f>IFERROR(1/INDEX('exch rates'!$BC$5:$BL$268,MATCH('Country-wise data'!$B10,'exch rates'!$A$5:$A$268,),MATCH(DE$3,'exch rates'!$BC$4:$BL$4,)),1)</f>
        <v>0.58100526385302687</v>
      </c>
      <c r="DF10">
        <f>IFERROR(1/INDEX('exch rates'!$BC$5:$BL$268,MATCH('Country-wise data'!$B10,'exch rates'!$A$5:$A$268,),MATCH(DF$3,'exch rates'!$BC$4:$BL$4,)),1)</f>
        <v>0.58822952716149723</v>
      </c>
      <c r="DG10">
        <f>IFERROR(1/INDEX('exch rates'!$BC$5:$BL$268,MATCH('Country-wise data'!$B10,'exch rates'!$A$5:$A$268,),MATCH(DG$3,'exch rates'!$BC$4:$BL$4,)),1)</f>
        <v>0.58823529411764708</v>
      </c>
      <c r="DH10" cm="1">
        <f t="array" ref="DH10">(BH10/INDEX($CX10:$DG10,,MATCH(DH$3,$CX$3:$DG$3,)))*$DG10</f>
        <v>438.26444057123877</v>
      </c>
      <c r="DI10" cm="1">
        <f t="array" ref="DI10">(BI10/INDEX($CX10:$DG10,,MATCH(DI$3,$CX$3:$DG$3,)))*$DG10</f>
        <v>417.88513308277237</v>
      </c>
      <c r="DJ10" cm="1">
        <f t="array" ref="DJ10">(BJ10/INDEX($CX10:$DG10,,MATCH(DJ$3,$CX$3:$DG$3,)))*$DG10</f>
        <v>427.25161969945384</v>
      </c>
      <c r="DK10" cm="1">
        <f t="array" ref="DK10">(BK10/INDEX($CX10:$DG10,,MATCH(DK$3,$CX$3:$DG$3,)))*$DG10</f>
        <v>444.8523576991268</v>
      </c>
      <c r="DL10" cm="1">
        <f t="array" ref="DL10">(BL10/INDEX($CX10:$DG10,,MATCH(DL$3,$CX$3:$DG$3,)))*$DG10</f>
        <v>466.06614627704624</v>
      </c>
      <c r="DM10" cm="1">
        <f t="array" ref="DM10">(BM10/INDEX($CX10:$DG10,,MATCH(DM$3,$CX$3:$DG$3,)))*$DG10</f>
        <v>548.33711705905603</v>
      </c>
      <c r="DN10" cm="1">
        <f t="array" ref="DN10">(BN10/INDEX($CX10:$DG10,,MATCH(DN$3,$CX$3:$DG$3,)))*$DG10</f>
        <v>530.70977953490046</v>
      </c>
      <c r="DO10" cm="1">
        <f t="array" ref="DO10">(BO10/INDEX($CX10:$DG10,,MATCH(DO$3,$CX$3:$DG$3,)))*$DG10</f>
        <v>433.58809779154876</v>
      </c>
      <c r="DP10" cm="1">
        <f t="array" ref="DP10">(BP10/INDEX($CX10:$DG10,,MATCH(DP$3,$CX$3:$DG$3,)))*$DG10</f>
        <v>389.38406346010368</v>
      </c>
      <c r="DQ10" cm="1">
        <f t="array" ref="DQ10">(BQ10/INDEX($CX10:$DG10,,MATCH(DQ$3,$CX$3:$DG$3,)))*$DG10</f>
        <v>398.08200960000005</v>
      </c>
      <c r="DS10" cm="1">
        <f t="array" ref="DS10">(BS10/INDEX($CX10:$DG10,,MATCH(DS$3,$CX$3:$DG$3,)))*$DG10</f>
        <v>2381.2189490743872</v>
      </c>
      <c r="DT10" cm="1">
        <f t="array" ref="DT10">(BT10/INDEX($CX10:$DG10,,MATCH(DT$3,$CX$3:$DG$3,)))*$DG10</f>
        <v>2154.6047746891149</v>
      </c>
      <c r="DU10" cm="1">
        <f t="array" ref="DU10">(BU10/INDEX($CX10:$DG10,,MATCH(DU$3,$CX$3:$DG$3,)))*$DG10</f>
        <v>2229.8876632587539</v>
      </c>
      <c r="DV10" cm="1">
        <f t="array" ref="DV10">(BV10/INDEX($CX10:$DG10,,MATCH(DV$3,$CX$3:$DG$3,)))*$DG10</f>
        <v>2464.1960753187718</v>
      </c>
      <c r="DW10" cm="1">
        <f t="array" ref="DW10">(BW10/INDEX($CX10:$DG10,,MATCH(DW$3,$CX$3:$DG$3,)))*$DG10</f>
        <v>2511.0149558084163</v>
      </c>
      <c r="DX10" cm="1">
        <f t="array" ref="DX10">(BX10/INDEX($CX10:$DG10,,MATCH(DX$3,$CX$3:$DG$3,)))*$DG10</f>
        <v>2946.7479144608101</v>
      </c>
      <c r="DY10" cm="1">
        <f t="array" ref="DY10">(BY10/INDEX($CX10:$DG10,,MATCH(DY$3,$CX$3:$DG$3,)))*$DG10</f>
        <v>2591.6647312824098</v>
      </c>
      <c r="DZ10" cm="1">
        <f t="array" ref="DZ10">(BZ10/INDEX($CX10:$DG10,,MATCH(DZ$3,$CX$3:$DG$3,)))*$DG10</f>
        <v>2596.7678716149362</v>
      </c>
      <c r="EA10" cm="1">
        <f t="array" ref="EA10">(CA10/INDEX($CX10:$DG10,,MATCH(EA$3,$CX$3:$DG$3,)))*$DG10</f>
        <v>2459.1046009711331</v>
      </c>
      <c r="EB10" cm="1">
        <f t="array" ref="EB10">(CB10/INDEX($CX10:$DG10,,MATCH(EB$3,$CX$3:$DG$3,)))*$DG10</f>
        <v>2514.0353528400001</v>
      </c>
      <c r="EC10" s="53" cm="1">
        <f t="array" ref="EC10">(CC10/INDEX($CX10:$DG10,,MATCH(EC$3,$CX$3:$DG$3,)))*$DG10</f>
        <v>5.8312060588741144</v>
      </c>
      <c r="ED10" cm="1">
        <f t="array" ref="ED10">(CD10/INDEX($CX10:$DG10,,MATCH(ED$3,$CX$3:$DG$3,)))*$DG10</f>
        <v>4.8386195909264202</v>
      </c>
      <c r="EE10" cm="1">
        <f t="array" ref="EE10">(CE10/INDEX($CX10:$DG10,,MATCH(EE$3,$CX$3:$DG$3,)))*$DG10</f>
        <v>5.0940860947021038</v>
      </c>
      <c r="EF10" cm="1">
        <f t="array" ref="EF10">(CF10/INDEX($CX10:$DG10,,MATCH(EF$3,$CX$3:$DG$3,)))*$DG10</f>
        <v>5.7189626601833892</v>
      </c>
      <c r="EG10" cm="1">
        <f t="array" ref="EG10">(CG10/INDEX($CX10:$DG10,,MATCH(EG$3,$CX$3:$DG$3,)))*$DG10</f>
        <v>5.5518354819921862</v>
      </c>
      <c r="EH10" cm="1">
        <f t="array" ref="EH10">(CH10/INDEX($CX10:$DG10,,MATCH(EH$3,$CX$3:$DG$3,)))*$DG10</f>
        <v>7.2023252388071812</v>
      </c>
      <c r="EI10" cm="1">
        <f t="array" ref="EI10">(CI10/INDEX($CX10:$DG10,,MATCH(EI$3,$CX$3:$DG$3,)))*$DG10</f>
        <v>11.592557456356559</v>
      </c>
      <c r="EJ10" cm="1">
        <f t="array" ref="EJ10">(CJ10/INDEX($CX10:$DG10,,MATCH(EJ$3,$CX$3:$DG$3,)))*$DG10</f>
        <v>10.857253164988709</v>
      </c>
      <c r="EK10" cm="1">
        <f t="array" ref="EK10">(CK10/INDEX($CX10:$DG10,,MATCH(EK$3,$CX$3:$DG$3,)))*$DG10</f>
        <v>9.6472283992846304</v>
      </c>
      <c r="EL10" cm="1">
        <f t="array" ref="EL10">(CL10/INDEX($CX10:$DG10,,MATCH(EL$3,$CX$3:$DG$3,)))*$DG10</f>
        <v>9.7584021996341743</v>
      </c>
      <c r="EM10" cm="1">
        <f t="array" ref="EM10">(CM10/INDEX($CX10:$DG10,,MATCH(EM$3,$CX$3:$DG$3,)))*$DG10</f>
        <v>17.036012319984234</v>
      </c>
      <c r="EN10" cm="1">
        <f t="array" ref="EN10">(CN10/INDEX($CX10:$DG10,,MATCH(EN$3,$CX$3:$DG$3,)))*$DG10</f>
        <v>14.13614647304288</v>
      </c>
      <c r="EO10" cm="1">
        <f t="array" ref="EO10">(CO10/INDEX($CX10:$DG10,,MATCH(EO$3,$CX$3:$DG$3,)))*$DG10</f>
        <v>14.882498164566906</v>
      </c>
      <c r="EP10" cm="1">
        <f t="array" ref="EP10">(CP10/INDEX($CX10:$DG10,,MATCH(EP$3,$CX$3:$DG$3,)))*$DG10</f>
        <v>16.70809046237434</v>
      </c>
      <c r="EQ10" cm="1">
        <f t="array" ref="EQ10">(CQ10/INDEX($CX10:$DG10,,MATCH(EQ$3,$CX$3:$DG$3,)))*$DG10</f>
        <v>16.219824289317977</v>
      </c>
      <c r="ER10" cm="1">
        <f t="array" ref="ER10">(CR10/INDEX($CX10:$DG10,,MATCH(ER$3,$CX$3:$DG$3,)))*$DG10</f>
        <v>21.041770820999457</v>
      </c>
      <c r="ES10" cm="1">
        <f t="array" ref="ES10">(CS10/INDEX($CX10:$DG10,,MATCH(ES$3,$CX$3:$DG$3,)))*$DG10</f>
        <v>14.611290538951421</v>
      </c>
      <c r="ET10" cm="1">
        <f t="array" ref="ET10">(CT10/INDEX($CX10:$DG10,,MATCH(ET$3,$CX$3:$DG$3,)))*$DG10</f>
        <v>13.684511036140131</v>
      </c>
      <c r="EU10" cm="1">
        <f t="array" ref="EU10">(CU10/INDEX($CX10:$DG10,,MATCH(EU$3,$CX$3:$DG$3,)))*$DG10</f>
        <v>28.184615704636492</v>
      </c>
      <c r="EV10" cm="1">
        <f t="array" ref="EV10">(CV10/INDEX($CX10:$DG10,,MATCH(EV$3,$CX$3:$DG$3,)))*$DG10</f>
        <v>28.509412704312396</v>
      </c>
      <c r="EW10">
        <f t="shared" si="13"/>
        <v>261.10664886007572</v>
      </c>
      <c r="EY10" s="96">
        <f t="shared" si="24"/>
        <v>2.4488323768550491E-3</v>
      </c>
      <c r="EZ10" s="96">
        <f t="shared" si="14"/>
        <v>2.2457109757517257E-3</v>
      </c>
      <c r="FA10" s="96">
        <f t="shared" si="15"/>
        <v>2.2844586203314E-3</v>
      </c>
      <c r="FB10" s="96">
        <f t="shared" si="16"/>
        <v>2.3208228912723903E-3</v>
      </c>
      <c r="FC10" s="96">
        <f t="shared" si="17"/>
        <v>2.21099259849083E-3</v>
      </c>
      <c r="FD10" s="96">
        <f t="shared" si="18"/>
        <v>2.4441606299142994E-3</v>
      </c>
      <c r="FE10" s="96">
        <f t="shared" si="19"/>
        <v>4.4730158636762871E-3</v>
      </c>
      <c r="FF10" s="96">
        <f t="shared" si="20"/>
        <v>4.1810641927869183E-3</v>
      </c>
      <c r="FG10" s="96">
        <f t="shared" si="21"/>
        <v>3.9230654911852122E-3</v>
      </c>
      <c r="FH10" s="96">
        <f t="shared" si="22"/>
        <v>3.8815692025215625E-3</v>
      </c>
      <c r="FJ10" s="96">
        <f t="shared" si="25"/>
        <v>4047.7157158066279</v>
      </c>
      <c r="FK10" s="96" t="str">
        <f>IF(AND('Country-wise data'!FJ10&gt;'non-R&amp;D ex_typologies'!$C$17,'Country-wise data'!FJ10&lt;'non-R&amp;D ex_typologies'!$D$17),"Small",IF(AND('Country-wise data'!FJ10&gt;'non-R&amp;D ex_typologies'!$E$17,'Country-wise data'!$FJ$4&lt;'non-R&amp;D ex_typologies'!$F$17),"Medium","Large"))</f>
        <v>Medium</v>
      </c>
      <c r="FL10" t="str">
        <f>IF($FK10='non-R&amp;D ex_typologies'!$C$16,IF(AND('Country-wise data'!EY10&gt;'non-R&amp;D ex_typologies'!$C$21,'Country-wise data'!EY10&lt;'non-R&amp;D ex_typologies'!$D$21),'non-R&amp;D ex_typologies'!$B$21,IF(AND('Country-wise data'!EY10&gt;'non-R&amp;D ex_typologies'!$C$19,'Country-wise data'!EY10&lt;'non-R&amp;D ex_typologies'!$D$19),'non-R&amp;D ex_typologies'!$B$19,'non-R&amp;D ex_typologies'!$B$20)),IF($FK10='non-R&amp;D ex_typologies'!$E$16,IF(AND('Country-wise data'!EY10&gt;'non-R&amp;D ex_typologies'!$E$21,'Country-wise data'!EY10&lt;'non-R&amp;D ex_typologies'!$F$21),'non-R&amp;D ex_typologies'!$B$21,IF(AND('Country-wise data'!EY10&gt;'non-R&amp;D ex_typologies'!$E$19,'Country-wise data'!EY10&lt;'non-R&amp;D ex_typologies'!$F$19),'non-R&amp;D ex_typologies'!$B$19,'non-R&amp;D ex_typologies'!$B$20)),IF(AND('Country-wise data'!EY10&gt;'non-R&amp;D ex_typologies'!$G$21,'Country-wise data'!EY10&lt;'non-R&amp;D ex_typologies'!$H$21),'non-R&amp;D ex_typologies'!$B$21,IF(AND('Country-wise data'!EY10&gt;'non-R&amp;D ex_typologies'!$G$19,'Country-wise data'!EY10&lt;'non-R&amp;D ex_typologies'!$H$19),'non-R&amp;D ex_typologies'!$B$19,'non-R&amp;D ex_typologies'!$B$20))))</f>
        <v>Program heavy</v>
      </c>
      <c r="FM10" t="str">
        <f>IF($FK10='non-R&amp;D ex_typologies'!$C$16,IF(AND('Country-wise data'!EZ10&gt;'non-R&amp;D ex_typologies'!$C$21,'Country-wise data'!EZ10&lt;'non-R&amp;D ex_typologies'!$D$21),'non-R&amp;D ex_typologies'!$B$21,IF(AND('Country-wise data'!EZ10&gt;'non-R&amp;D ex_typologies'!$C$19,'Country-wise data'!EZ10&lt;'non-R&amp;D ex_typologies'!$D$19),'non-R&amp;D ex_typologies'!$B$19,'non-R&amp;D ex_typologies'!$B$20)),IF($FK10='non-R&amp;D ex_typologies'!$E$16,IF(AND('Country-wise data'!EZ10&gt;'non-R&amp;D ex_typologies'!$E$21,'Country-wise data'!EZ10&lt;'non-R&amp;D ex_typologies'!$F$21),'non-R&amp;D ex_typologies'!$B$21,IF(AND('Country-wise data'!EZ10&gt;'non-R&amp;D ex_typologies'!$E$19,'Country-wise data'!EZ10&lt;'non-R&amp;D ex_typologies'!$F$19),'non-R&amp;D ex_typologies'!$B$19,'non-R&amp;D ex_typologies'!$B$20)),IF(AND('Country-wise data'!EZ10&gt;'non-R&amp;D ex_typologies'!$G$21,'Country-wise data'!EZ10&lt;'non-R&amp;D ex_typologies'!$H$21),'non-R&amp;D ex_typologies'!$B$21,IF(AND('Country-wise data'!EZ10&gt;'non-R&amp;D ex_typologies'!$G$19,'Country-wise data'!EZ10&lt;'non-R&amp;D ex_typologies'!$H$19),'non-R&amp;D ex_typologies'!$B$19,'non-R&amp;D ex_typologies'!$B$20))))</f>
        <v>Program heavy</v>
      </c>
      <c r="FN10" t="str">
        <f>IF($FK10='non-R&amp;D ex_typologies'!$C$16,IF(AND('Country-wise data'!FA10&gt;'non-R&amp;D ex_typologies'!$C$21,'Country-wise data'!FA10&lt;'non-R&amp;D ex_typologies'!$D$21),'non-R&amp;D ex_typologies'!$B$21,IF(AND('Country-wise data'!FA10&gt;'non-R&amp;D ex_typologies'!$C$19,'Country-wise data'!FA10&lt;'non-R&amp;D ex_typologies'!$D$19),'non-R&amp;D ex_typologies'!$B$19,'non-R&amp;D ex_typologies'!$B$20)),IF($FK10='non-R&amp;D ex_typologies'!$E$16,IF(AND('Country-wise data'!FA10&gt;'non-R&amp;D ex_typologies'!$E$21,'Country-wise data'!FA10&lt;'non-R&amp;D ex_typologies'!$F$21),'non-R&amp;D ex_typologies'!$B$21,IF(AND('Country-wise data'!FA10&gt;'non-R&amp;D ex_typologies'!$E$19,'Country-wise data'!FA10&lt;'non-R&amp;D ex_typologies'!$F$19),'non-R&amp;D ex_typologies'!$B$19,'non-R&amp;D ex_typologies'!$B$20)),IF(AND('Country-wise data'!FA10&gt;'non-R&amp;D ex_typologies'!$G$21,'Country-wise data'!FA10&lt;'non-R&amp;D ex_typologies'!$H$21),'non-R&amp;D ex_typologies'!$B$21,IF(AND('Country-wise data'!FA10&gt;'non-R&amp;D ex_typologies'!$G$19,'Country-wise data'!FA10&lt;'non-R&amp;D ex_typologies'!$H$19),'non-R&amp;D ex_typologies'!$B$19,'non-R&amp;D ex_typologies'!$B$20))))</f>
        <v>Program heavy</v>
      </c>
      <c r="FO10" t="str">
        <f>IF($FK10='non-R&amp;D ex_typologies'!$C$16,IF(AND('Country-wise data'!FB10&gt;'non-R&amp;D ex_typologies'!$C$21,'Country-wise data'!FB10&lt;'non-R&amp;D ex_typologies'!$D$21),'non-R&amp;D ex_typologies'!$B$21,IF(AND('Country-wise data'!FB10&gt;'non-R&amp;D ex_typologies'!$C$19,'Country-wise data'!FB10&lt;'non-R&amp;D ex_typologies'!$D$19),'non-R&amp;D ex_typologies'!$B$19,'non-R&amp;D ex_typologies'!$B$20)),IF($FK10='non-R&amp;D ex_typologies'!$E$16,IF(AND('Country-wise data'!FB10&gt;'non-R&amp;D ex_typologies'!$E$21,'Country-wise data'!FB10&lt;'non-R&amp;D ex_typologies'!$F$21),'non-R&amp;D ex_typologies'!$B$21,IF(AND('Country-wise data'!FB10&gt;'non-R&amp;D ex_typologies'!$E$19,'Country-wise data'!FB10&lt;'non-R&amp;D ex_typologies'!$F$19),'non-R&amp;D ex_typologies'!$B$19,'non-R&amp;D ex_typologies'!$B$20)),IF(AND('Country-wise data'!FB10&gt;'non-R&amp;D ex_typologies'!$G$21,'Country-wise data'!FB10&lt;'non-R&amp;D ex_typologies'!$H$21),'non-R&amp;D ex_typologies'!$B$21,IF(AND('Country-wise data'!FB10&gt;'non-R&amp;D ex_typologies'!$G$19,'Country-wise data'!FB10&lt;'non-R&amp;D ex_typologies'!$H$19),'non-R&amp;D ex_typologies'!$B$19,'non-R&amp;D ex_typologies'!$B$20))))</f>
        <v>Program heavy</v>
      </c>
      <c r="FP10" t="str">
        <f>IF($FK10='non-R&amp;D ex_typologies'!$C$16,IF(AND('Country-wise data'!FC10&gt;'non-R&amp;D ex_typologies'!$C$21,'Country-wise data'!FC10&lt;'non-R&amp;D ex_typologies'!$D$21),'non-R&amp;D ex_typologies'!$B$21,IF(AND('Country-wise data'!FC10&gt;'non-R&amp;D ex_typologies'!$C$19,'Country-wise data'!FC10&lt;'non-R&amp;D ex_typologies'!$D$19),'non-R&amp;D ex_typologies'!$B$19,'non-R&amp;D ex_typologies'!$B$20)),IF($FK10='non-R&amp;D ex_typologies'!$E$16,IF(AND('Country-wise data'!FC10&gt;'non-R&amp;D ex_typologies'!$E$21,'Country-wise data'!FC10&lt;'non-R&amp;D ex_typologies'!$F$21),'non-R&amp;D ex_typologies'!$B$21,IF(AND('Country-wise data'!FC10&gt;'non-R&amp;D ex_typologies'!$E$19,'Country-wise data'!FC10&lt;'non-R&amp;D ex_typologies'!$F$19),'non-R&amp;D ex_typologies'!$B$19,'non-R&amp;D ex_typologies'!$B$20)),IF(AND('Country-wise data'!FC10&gt;'non-R&amp;D ex_typologies'!$G$21,'Country-wise data'!FC10&lt;'non-R&amp;D ex_typologies'!$H$21),'non-R&amp;D ex_typologies'!$B$21,IF(AND('Country-wise data'!FC10&gt;'non-R&amp;D ex_typologies'!$G$19,'Country-wise data'!FC10&lt;'non-R&amp;D ex_typologies'!$H$19),'non-R&amp;D ex_typologies'!$B$19,'non-R&amp;D ex_typologies'!$B$20))))</f>
        <v>Program heavy</v>
      </c>
      <c r="FQ10" t="str">
        <f>IF($FK10='non-R&amp;D ex_typologies'!$C$16,IF(AND('Country-wise data'!FD10&gt;'non-R&amp;D ex_typologies'!$C$21,'Country-wise data'!FD10&lt;'non-R&amp;D ex_typologies'!$D$21),'non-R&amp;D ex_typologies'!$B$21,IF(AND('Country-wise data'!FD10&gt;'non-R&amp;D ex_typologies'!$C$19,'Country-wise data'!FD10&lt;'non-R&amp;D ex_typologies'!$D$19),'non-R&amp;D ex_typologies'!$B$19,'non-R&amp;D ex_typologies'!$B$20)),IF($FK10='non-R&amp;D ex_typologies'!$E$16,IF(AND('Country-wise data'!FD10&gt;'non-R&amp;D ex_typologies'!$E$21,'Country-wise data'!FD10&lt;'non-R&amp;D ex_typologies'!$F$21),'non-R&amp;D ex_typologies'!$B$21,IF(AND('Country-wise data'!FD10&gt;'non-R&amp;D ex_typologies'!$E$19,'Country-wise data'!FD10&lt;'non-R&amp;D ex_typologies'!$F$19),'non-R&amp;D ex_typologies'!$B$19,'non-R&amp;D ex_typologies'!$B$20)),IF(AND('Country-wise data'!FD10&gt;'non-R&amp;D ex_typologies'!$G$21,'Country-wise data'!FD10&lt;'non-R&amp;D ex_typologies'!$H$21),'non-R&amp;D ex_typologies'!$B$21,IF(AND('Country-wise data'!FD10&gt;'non-R&amp;D ex_typologies'!$G$19,'Country-wise data'!FD10&lt;'non-R&amp;D ex_typologies'!$H$19),'non-R&amp;D ex_typologies'!$B$19,'non-R&amp;D ex_typologies'!$B$20))))</f>
        <v>Program heavy</v>
      </c>
      <c r="FR10" t="str">
        <f>IF($FK10='non-R&amp;D ex_typologies'!$C$16,IF(AND('Country-wise data'!FE10&gt;'non-R&amp;D ex_typologies'!$C$21,'Country-wise data'!FE10&lt;'non-R&amp;D ex_typologies'!$D$21),'non-R&amp;D ex_typologies'!$B$21,IF(AND('Country-wise data'!FE10&gt;'non-R&amp;D ex_typologies'!$C$19,'Country-wise data'!FE10&lt;'non-R&amp;D ex_typologies'!$D$19),'non-R&amp;D ex_typologies'!$B$19,'non-R&amp;D ex_typologies'!$B$20)),IF($FK10='non-R&amp;D ex_typologies'!$E$16,IF(AND('Country-wise data'!FE10&gt;'non-R&amp;D ex_typologies'!$E$21,'Country-wise data'!FE10&lt;'non-R&amp;D ex_typologies'!$F$21),'non-R&amp;D ex_typologies'!$B$21,IF(AND('Country-wise data'!FE10&gt;'non-R&amp;D ex_typologies'!$E$19,'Country-wise data'!FE10&lt;'non-R&amp;D ex_typologies'!$F$19),'non-R&amp;D ex_typologies'!$B$19,'non-R&amp;D ex_typologies'!$B$20)),IF(AND('Country-wise data'!FE10&gt;'non-R&amp;D ex_typologies'!$G$21,'Country-wise data'!FE10&lt;'non-R&amp;D ex_typologies'!$H$21),'non-R&amp;D ex_typologies'!$B$21,IF(AND('Country-wise data'!FE10&gt;'non-R&amp;D ex_typologies'!$G$19,'Country-wise data'!FE10&lt;'non-R&amp;D ex_typologies'!$H$19),'non-R&amp;D ex_typologies'!$B$19,'non-R&amp;D ex_typologies'!$B$20))))</f>
        <v>Balanced</v>
      </c>
      <c r="FS10" t="str">
        <f>IF($FK10='non-R&amp;D ex_typologies'!$C$16,IF(AND('Country-wise data'!FF10&gt;'non-R&amp;D ex_typologies'!$C$21,'Country-wise data'!FF10&lt;'non-R&amp;D ex_typologies'!$D$21),'non-R&amp;D ex_typologies'!$B$21,IF(AND('Country-wise data'!FF10&gt;'non-R&amp;D ex_typologies'!$C$19,'Country-wise data'!FF10&lt;'non-R&amp;D ex_typologies'!$D$19),'non-R&amp;D ex_typologies'!$B$19,'non-R&amp;D ex_typologies'!$B$20)),IF($FK10='non-R&amp;D ex_typologies'!$E$16,IF(AND('Country-wise data'!FF10&gt;'non-R&amp;D ex_typologies'!$E$21,'Country-wise data'!FF10&lt;'non-R&amp;D ex_typologies'!$F$21),'non-R&amp;D ex_typologies'!$B$21,IF(AND('Country-wise data'!FF10&gt;'non-R&amp;D ex_typologies'!$E$19,'Country-wise data'!FF10&lt;'non-R&amp;D ex_typologies'!$F$19),'non-R&amp;D ex_typologies'!$B$19,'non-R&amp;D ex_typologies'!$B$20)),IF(AND('Country-wise data'!FF10&gt;'non-R&amp;D ex_typologies'!$G$21,'Country-wise data'!FF10&lt;'non-R&amp;D ex_typologies'!$H$21),'non-R&amp;D ex_typologies'!$B$21,IF(AND('Country-wise data'!FF10&gt;'non-R&amp;D ex_typologies'!$G$19,'Country-wise data'!FF10&lt;'non-R&amp;D ex_typologies'!$H$19),'non-R&amp;D ex_typologies'!$B$19,'non-R&amp;D ex_typologies'!$B$20))))</f>
        <v>Balanced</v>
      </c>
      <c r="FT10" t="str">
        <f>IF($FK10='non-R&amp;D ex_typologies'!$C$16,IF(AND('Country-wise data'!FG10&gt;'non-R&amp;D ex_typologies'!$C$21,'Country-wise data'!FG10&lt;'non-R&amp;D ex_typologies'!$D$21),'non-R&amp;D ex_typologies'!$B$21,IF(AND('Country-wise data'!FG10&gt;'non-R&amp;D ex_typologies'!$C$19,'Country-wise data'!FG10&lt;'non-R&amp;D ex_typologies'!$D$19),'non-R&amp;D ex_typologies'!$B$19,'non-R&amp;D ex_typologies'!$B$20)),IF($FK10='non-R&amp;D ex_typologies'!$E$16,IF(AND('Country-wise data'!FG10&gt;'non-R&amp;D ex_typologies'!$E$21,'Country-wise data'!FG10&lt;'non-R&amp;D ex_typologies'!$F$21),'non-R&amp;D ex_typologies'!$B$21,IF(AND('Country-wise data'!FG10&gt;'non-R&amp;D ex_typologies'!$E$19,'Country-wise data'!FG10&lt;'non-R&amp;D ex_typologies'!$F$19),'non-R&amp;D ex_typologies'!$B$19,'non-R&amp;D ex_typologies'!$B$20)),IF(AND('Country-wise data'!FG10&gt;'non-R&amp;D ex_typologies'!$G$21,'Country-wise data'!FG10&lt;'non-R&amp;D ex_typologies'!$H$21),'non-R&amp;D ex_typologies'!$B$21,IF(AND('Country-wise data'!FG10&gt;'non-R&amp;D ex_typologies'!$G$19,'Country-wise data'!FG10&lt;'non-R&amp;D ex_typologies'!$H$19),'non-R&amp;D ex_typologies'!$B$19,'non-R&amp;D ex_typologies'!$B$20))))</f>
        <v>Program heavy</v>
      </c>
      <c r="FU10" t="str">
        <f>IF($FK10='non-R&amp;D ex_typologies'!$C$16,IF(AND('Country-wise data'!FH10&gt;'non-R&amp;D ex_typologies'!$C$21,'Country-wise data'!FH10&lt;'non-R&amp;D ex_typologies'!$D$21),'non-R&amp;D ex_typologies'!$B$21,IF(AND('Country-wise data'!FH10&gt;'non-R&amp;D ex_typologies'!$C$19,'Country-wise data'!FH10&lt;'non-R&amp;D ex_typologies'!$D$19),'non-R&amp;D ex_typologies'!$B$19,'non-R&amp;D ex_typologies'!$B$20)),IF($FK10='non-R&amp;D ex_typologies'!$E$16,IF(AND('Country-wise data'!FH10&gt;'non-R&amp;D ex_typologies'!$E$21,'Country-wise data'!FH10&lt;'non-R&amp;D ex_typologies'!$F$21),'non-R&amp;D ex_typologies'!$B$21,IF(AND('Country-wise data'!FH10&gt;'non-R&amp;D ex_typologies'!$E$19,'Country-wise data'!FH10&lt;'non-R&amp;D ex_typologies'!$F$19),'non-R&amp;D ex_typologies'!$B$19,'non-R&amp;D ex_typologies'!$B$20)),IF(AND('Country-wise data'!FH10&gt;'non-R&amp;D ex_typologies'!$G$21,'Country-wise data'!FH10&lt;'non-R&amp;D ex_typologies'!$H$21),'non-R&amp;D ex_typologies'!$B$21,IF(AND('Country-wise data'!FH10&gt;'non-R&amp;D ex_typologies'!$G$19,'Country-wise data'!FH10&lt;'non-R&amp;D ex_typologies'!$H$19),'non-R&amp;D ex_typologies'!$B$19,'non-R&amp;D ex_typologies'!$B$20))))</f>
        <v>Program heavy</v>
      </c>
    </row>
    <row r="11" spans="2:177" x14ac:dyDescent="0.35">
      <c r="B11" t="s">
        <v>45</v>
      </c>
      <c r="C11" t="s">
        <v>46</v>
      </c>
      <c r="D11" t="s">
        <v>376</v>
      </c>
      <c r="E11" t="s">
        <v>376</v>
      </c>
      <c r="F11" t="s">
        <v>367</v>
      </c>
      <c r="G11" s="55">
        <f>Assumptions!$C$13</f>
        <v>1.1000000000000001</v>
      </c>
      <c r="H11">
        <f>SUMIFS(FAOstat!M:M,FAOstat!$B:$B,'Country-wise data'!$B11)*G11</f>
        <v>32.791000000000004</v>
      </c>
      <c r="I11">
        <f>IF(SUMIFS(FAOstat!N:N,FAOstat!$B:$B,'Country-wise data'!$B11)=0,H11*(1+Assumptions!$C$9),SUMIFS(FAOstat!N:N,FAOstat!$B:$B,'Country-wise data'!$B11)*$G11)</f>
        <v>27.258000000000003</v>
      </c>
      <c r="J11">
        <f>IF(SUMIFS(FAOstat!O:O,FAOstat!$B:$B,'Country-wise data'!$B11)=0,I11*(1+Assumptions!$C$9),SUMIFS(FAOstat!O:O,FAOstat!$B:$B,'Country-wise data'!$B11)*$G11)</f>
        <v>27.803160000000002</v>
      </c>
      <c r="K11">
        <f>IF(SUMIFS(FAOstat!P:P,FAOstat!$B:$B,'Country-wise data'!$B11)=0,J11*(1+Assumptions!$C$9),SUMIFS(FAOstat!P:P,FAOstat!$B:$B,'Country-wise data'!$B11)*$G11)</f>
        <v>50.984999999999999</v>
      </c>
      <c r="L11">
        <f>IF(SUMIFS(FAOstat!Q:Q,FAOstat!$B:$B,'Country-wise data'!$B11)=0,K11*(1+Assumptions!$C$9),SUMIFS(FAOstat!Q:Q,FAOstat!$B:$B,'Country-wise data'!$B11)*$G11)</f>
        <v>51.777000000000001</v>
      </c>
      <c r="M11">
        <f>IF(SUMIFS(FAOstat!R:R,FAOstat!$B:$B,'Country-wise data'!$B11)=0,L11*(1+Assumptions!$C$9),SUMIFS(FAOstat!R:R,FAOstat!$B:$B,'Country-wise data'!$B11)*$G11)</f>
        <v>51.986000000000011</v>
      </c>
      <c r="N11">
        <f>IF(SUMIFS(FAOstat!S:S,FAOstat!$B:$B,'Country-wise data'!$B11)=0,M11*(1+Assumptions!$C$9),SUMIFS(FAOstat!S:S,FAOstat!$B:$B,'Country-wise data'!$B11)*$G11)</f>
        <v>43.615000000000009</v>
      </c>
      <c r="O11">
        <f>IF(SUMIFS(FAOstat!T:T,FAOstat!$B:$B,'Country-wise data'!$B11)=0,N11*(1+Assumptions!$C$9),SUMIFS(FAOstat!T:T,FAOstat!$B:$B,'Country-wise data'!$B11)*$G11)</f>
        <v>39.875</v>
      </c>
      <c r="P11">
        <f>IF(SUMIFS(FAOstat!U:U,FAOstat!$B:$B,'Country-wise data'!$B11)=0,O11*(1+Assumptions!$C$9),SUMIFS(FAOstat!U:U,FAOstat!$B:$B,'Country-wise data'!$B11)*$G11)</f>
        <v>40.672499999999999</v>
      </c>
      <c r="Q11">
        <f>IF(SUMIFS(FAOstat!V:V,FAOstat!$B:$B,'Country-wise data'!$B11)=0,P11*(1+Assumptions!$C$9),SUMIFS(FAOstat!V:V,FAOstat!$B:$B,'Country-wise data'!$B11)*$G11)</f>
        <v>41.485950000000003</v>
      </c>
      <c r="R11" s="36">
        <f t="shared" si="9"/>
        <v>-4.3350538835712271E-2</v>
      </c>
      <c r="S11">
        <f>SUMIFS(FAOstat!CE:CE,FAOstat!$B:$B,'Country-wise data'!$B11)</f>
        <v>76.535904000000002</v>
      </c>
      <c r="T11">
        <f>SUMIFS(FAOstat!CF:CF,FAOstat!$B:$B,'Country-wise data'!$B11)</f>
        <v>83.703191000000004</v>
      </c>
      <c r="U11">
        <f>SUMIFS(FAOstat!CG:CG,FAOstat!$B:$B,'Country-wise data'!$B11)</f>
        <v>84.789096000000001</v>
      </c>
      <c r="V11">
        <f>SUMIFS(FAOstat!CH:CH,FAOstat!$B:$B,'Country-wise data'!$B11)</f>
        <v>89.418927999999994</v>
      </c>
      <c r="W11">
        <f>SUMIFS(FAOstat!CI:CI,FAOstat!$B:$B,'Country-wise data'!$B11)</f>
        <v>100.131032</v>
      </c>
      <c r="X11">
        <f>SUMIFS(FAOstat!CJ:CJ,FAOstat!$B:$B,'Country-wise data'!$B11)</f>
        <v>98.193084999999996</v>
      </c>
      <c r="Y11">
        <f>SUMIFS(FAOstat!CK:CK,FAOstat!$B:$B,'Country-wise data'!$B11)</f>
        <v>107.078457</v>
      </c>
      <c r="Z11">
        <f>SUMIFS(FAOstat!CL:CL,FAOstat!$B:$B,'Country-wise data'!$B11)</f>
        <v>103.107798</v>
      </c>
      <c r="AA11">
        <f>SUMIFS(FAOstat!CM:CM,FAOstat!$B:$B,'Country-wise data'!$B11)</f>
        <v>108.892184</v>
      </c>
      <c r="AB11">
        <f>SUMIFS(FAOstat!CN:CN,FAOstat!$B:$B,'Country-wise data'!$B11)</f>
        <v>111.07002768</v>
      </c>
      <c r="AC11" s="53">
        <f>IFERROR(INDEX('ASTI data (new)'!$AF$6:$AL$130,MATCH('Country-wise data'!$B11,'ASTI data (new)'!$C$6:$C$130,),MATCH('Country-wise data'!AC$3,'ASTI data (new)'!$AF$5:$AL$5,)),(INDEX(Assumptions!$G$154:$P$345,MATCH('Country-wise data'!$B11,Assumptions!$B$154:$B$344,),MATCH('Country-wise data'!AC$3,Assumptions!$G$153:$P$153,))*S11))</f>
        <v>0.48982978560000001</v>
      </c>
      <c r="AD11" s="53">
        <f>IFERROR(INDEX('ASTI data (new)'!$AF$6:$AL$130,MATCH('Country-wise data'!$B11,'ASTI data (new)'!$C$6:$C$130,),MATCH('Country-wise data'!AD$3,'ASTI data (new)'!$AF$5:$AL$5,)),(INDEX(Assumptions!$G$154:$P$345,MATCH('Country-wise data'!$B11,Assumptions!$B$154:$B$344,),MATCH('Country-wise data'!AD$3,Assumptions!$G$153:$P$153,))*T11))</f>
        <v>0.53570042240000004</v>
      </c>
      <c r="AE11" s="53">
        <f>IFERROR(INDEX('ASTI data (new)'!$AF$6:$AL$130,MATCH('Country-wise data'!$B11,'ASTI data (new)'!$C$6:$C$130,),MATCH('Country-wise data'!AE$3,'ASTI data (new)'!$AF$5:$AL$5,)),(INDEX(Assumptions!$G$154:$P$345,MATCH('Country-wise data'!$B11,Assumptions!$B$154:$B$344,),MATCH('Country-wise data'!AE$3,Assumptions!$G$153:$P$153,))*U11))</f>
        <v>0.54265021440000005</v>
      </c>
      <c r="AF11" s="53">
        <f>IFERROR(INDEX('ASTI data (new)'!$AF$6:$AL$130,MATCH('Country-wise data'!$B11,'ASTI data (new)'!$C$6:$C$130,),MATCH('Country-wise data'!AF$3,'ASTI data (new)'!$AF$5:$AL$5,)),(INDEX(Assumptions!$G$154:$P$345,MATCH('Country-wise data'!$B11,Assumptions!$B$154:$B$344,),MATCH('Country-wise data'!AF$3,Assumptions!$G$153:$P$153,))*V11))</f>
        <v>0.57228113920000001</v>
      </c>
      <c r="AG11" s="53">
        <f>IFERROR(INDEX('ASTI data (new)'!$AF$6:$AL$130,MATCH('Country-wise data'!$B11,'ASTI data (new)'!$C$6:$C$130,),MATCH('Country-wise data'!AG$3,'ASTI data (new)'!$AF$5:$AL$5,)),(INDEX(Assumptions!$G$154:$P$345,MATCH('Country-wise data'!$B11,Assumptions!$B$154:$B$344,),MATCH('Country-wise data'!AG$3,Assumptions!$G$153:$P$153,))*W11))</f>
        <v>0.6408386048000001</v>
      </c>
      <c r="AH11" s="53">
        <f>IFERROR(INDEX('ASTI data (new)'!$AF$6:$AL$130,MATCH('Country-wise data'!$B11,'ASTI data (new)'!$C$6:$C$130,),MATCH('Country-wise data'!AH$3,'ASTI data (new)'!$AF$5:$AL$5,)),(INDEX(Assumptions!$G$154:$P$345,MATCH('Country-wise data'!$B11,Assumptions!$B$154:$B$344,),MATCH('Country-wise data'!AH$3,Assumptions!$G$153:$P$153,))*X11))</f>
        <v>0.62843574400000002</v>
      </c>
      <c r="AI11" s="53">
        <f>IFERROR(INDEX('ASTI data (new)'!$AF$6:$AL$130,MATCH('Country-wise data'!$B11,'ASTI data (new)'!$C$6:$C$130,),MATCH('Country-wise data'!AI$3,'ASTI data (new)'!$AF$5:$AL$5,)),(INDEX(Assumptions!$G$154:$P$345,MATCH('Country-wise data'!$B11,Assumptions!$B$154:$B$344,),MATCH('Country-wise data'!AI$3,Assumptions!$G$153:$P$153,))*Y11))</f>
        <v>0.68530212480000008</v>
      </c>
      <c r="AJ11" s="53">
        <f t="shared" ref="AJ11:AL11" si="30">IFERROR((1+($AI11/$AF11)^(1/3)-1)*AI11,0)</f>
        <v>0.72773449324400441</v>
      </c>
      <c r="AK11" s="53">
        <f t="shared" si="30"/>
        <v>0.77279417864298416</v>
      </c>
      <c r="AL11" s="53">
        <f t="shared" si="30"/>
        <v>0.82064385856208666</v>
      </c>
      <c r="AM11" s="55" cm="1">
        <f t="array" ref="AM11">INDEX('non-R&amp;D ex_typologies'!$J$8:$J$10,MATCH('Country-wise data'!FL11,'non-R&amp;D ex_typologies'!$F$8:$F$10,),)*'Country-wise data'!AC11</f>
        <v>1.4310497996340807</v>
      </c>
      <c r="AN11" s="55" cm="1">
        <f t="array" ref="AN11">INDEX('non-R&amp;D ex_typologies'!$J$8:$J$10,MATCH('Country-wise data'!FM11,'non-R&amp;D ex_typologies'!$F$8:$F$10,),)*'Country-wise data'!AD11</f>
        <v>1.5650619963838566</v>
      </c>
      <c r="AO11" s="55" cm="1">
        <f t="array" ref="AO11">INDEX('non-R&amp;D ex_typologies'!$J$8:$J$10,MATCH('Country-wise data'!FN11,'non-R&amp;D ex_typologies'!$F$8:$F$10,),)*'Country-wise data'!AE11</f>
        <v>1.5853659851192825</v>
      </c>
      <c r="AP11" s="55" cm="1">
        <f t="array" ref="AP11">INDEX('non-R&amp;D ex_typologies'!$J$8:$J$10,MATCH('Country-wise data'!FO11,'non-R&amp;D ex_typologies'!$F$8:$F$10,),)*'Country-wise data'!AF11</f>
        <v>1.6719334627300448</v>
      </c>
      <c r="AQ11" s="55" cm="1">
        <f t="array" ref="AQ11">INDEX('non-R&amp;D ex_typologies'!$J$8:$J$10,MATCH('Country-wise data'!FP11,'non-R&amp;D ex_typologies'!$F$8:$F$10,),)*'Country-wise data'!AG11</f>
        <v>1.8722257893596415</v>
      </c>
      <c r="AR11" s="55" cm="1">
        <f t="array" ref="AR11">INDEX('non-R&amp;D ex_typologies'!$J$8:$J$10,MATCH('Country-wise data'!FQ11,'non-R&amp;D ex_typologies'!$F$8:$F$10,),)*'Country-wise data'!AH11</f>
        <v>1.835990525632287</v>
      </c>
      <c r="AS11" s="55" cm="1">
        <f t="array" ref="AS11">INDEX('non-R&amp;D ex_typologies'!$J$8:$J$10,MATCH('Country-wise data'!FR11,'non-R&amp;D ex_typologies'!$F$8:$F$10,),)*'Country-wise data'!AI11</f>
        <v>2.0021270596735428</v>
      </c>
      <c r="AT11" s="55" cm="1">
        <f t="array" ref="AT11">INDEX('non-R&amp;D ex_typologies'!$J$8:$J$10,MATCH('Country-wise data'!FS11,'non-R&amp;D ex_typologies'!$F$8:$F$10,),)*'Country-wise data'!AJ11</f>
        <v>2.1260942706209365</v>
      </c>
      <c r="AU11" s="55" cm="1">
        <f t="array" ref="AU11">INDEX('non-R&amp;D ex_typologies'!$J$8:$J$10,MATCH('Country-wise data'!FT11,'non-R&amp;D ex_typologies'!$F$8:$F$10,),)*'Country-wise data'!AK11</f>
        <v>2.2577372528515882</v>
      </c>
      <c r="AV11" s="55" cm="1">
        <f t="array" ref="AV11">INDEX('non-R&amp;D ex_typologies'!$J$8:$J$10,MATCH('Country-wise data'!FU11,'non-R&amp;D ex_typologies'!$F$8:$F$10,),)*'Country-wise data'!AL11</f>
        <v>2.3975312728843026</v>
      </c>
      <c r="AW11">
        <f t="shared" si="11"/>
        <v>25.161327980538637</v>
      </c>
      <c r="AX11" s="53">
        <f>INDEX('GDP deflators'!$AB$3:$AK$155,MATCH('Country-wise data'!$B11,'GDP deflators'!$B$3:$B$155,),MATCH('Country-wise data'!AX$3,'GDP deflators'!$D$2:$M$2,))</f>
        <v>88.976719974351639</v>
      </c>
      <c r="AY11" s="53">
        <f>INDEX('GDP deflators'!$AB$3:$AK$155,MATCH('Country-wise data'!$B11,'GDP deflators'!$B$3:$B$155,),MATCH('Country-wise data'!AY$3,'GDP deflators'!$D$2:$M$2,))</f>
        <v>97.640163867042546</v>
      </c>
      <c r="AZ11" s="53">
        <f>INDEX('GDP deflators'!$AB$3:$AK$155,MATCH('Country-wise data'!$B11,'GDP deflators'!$B$3:$B$155,),MATCH('Country-wise data'!AZ$3,'GDP deflators'!$D$2:$M$2,))</f>
        <v>100.58378618498666</v>
      </c>
      <c r="BA11" s="53">
        <f>INDEX('GDP deflators'!$AB$3:$AK$155,MATCH('Country-wise data'!$B11,'GDP deflators'!$B$3:$B$155,),MATCH('Country-wise data'!BA$3,'GDP deflators'!$D$2:$M$2,))</f>
        <v>100.97016875210976</v>
      </c>
      <c r="BB11" s="53">
        <f>INDEX('GDP deflators'!$AB$3:$AK$155,MATCH('Country-wise data'!$B11,'GDP deflators'!$B$3:$B$155,),MATCH('Country-wise data'!BB$3,'GDP deflators'!$D$2:$M$2,))</f>
        <v>99.283075363057634</v>
      </c>
      <c r="BC11" s="53">
        <f>INDEX('GDP deflators'!$AB$3:$AK$155,MATCH('Country-wise data'!$B11,'GDP deflators'!$B$3:$B$155,),MATCH('Country-wise data'!BC$3,'GDP deflators'!$D$2:$M$2,))</f>
        <v>89.980914272476298</v>
      </c>
      <c r="BD11" s="53">
        <f>INDEX('GDP deflators'!$AB$3:$AK$155,MATCH('Country-wise data'!$B11,'GDP deflators'!$B$3:$B$155,),MATCH('Country-wise data'!BD$3,'GDP deflators'!$D$2:$M$2,))</f>
        <v>90.101385108506932</v>
      </c>
      <c r="BE11" s="53">
        <f>INDEX('GDP deflators'!$AB$3:$AK$155,MATCH('Country-wise data'!$B11,'GDP deflators'!$B$3:$B$155,),MATCH('Country-wise data'!BE$3,'GDP deflators'!$D$2:$M$2,))</f>
        <v>95.333789976227578</v>
      </c>
      <c r="BF11" s="53">
        <f>INDEX('GDP deflators'!$AB$3:$AK$155,MATCH('Country-wise data'!$B11,'GDP deflators'!$B$3:$B$155,),MATCH('Country-wise data'!BF$3,'GDP deflators'!$D$2:$M$2,))</f>
        <v>99.387008075446971</v>
      </c>
      <c r="BG11" s="53">
        <f>INDEX('GDP deflators'!$AB$3:$AK$155,MATCH('Country-wise data'!$B11,'GDP deflators'!$B$3:$B$155,),MATCH('Country-wise data'!BG$3,'GDP deflators'!$D$2:$M$2,))</f>
        <v>100</v>
      </c>
      <c r="BH11" cm="1">
        <f t="array" ref="BH11">H11/(INDEX($AX11:$BG11,,MATCH(BH$3,$AX$3:$BG$3,))/100)</f>
        <v>36.853460106702421</v>
      </c>
      <c r="BI11" cm="1">
        <f t="array" ref="BI11">I11/(INDEX($AX11:$BG11,,MATCH(BI$3,$AX$3:$BG$3,))/100)</f>
        <v>27.916790509607761</v>
      </c>
      <c r="BJ11" cm="1">
        <f t="array" ref="BJ11">J11/(INDEX($AX11:$BG11,,MATCH(BJ$3,$AX$3:$BG$3,))/100)</f>
        <v>27.641791042610361</v>
      </c>
      <c r="BK11" cm="1">
        <f t="array" ref="BK11">K11/(INDEX($AX11:$BG11,,MATCH(BK$3,$AX$3:$BG$3,))/100)</f>
        <v>50.495112200091945</v>
      </c>
      <c r="BL11" cm="1">
        <f t="array" ref="BL11">L11/(INDEX($AX11:$BG11,,MATCH(BL$3,$AX$3:$BG$3,))/100)</f>
        <v>52.150882525206072</v>
      </c>
      <c r="BM11" cm="1">
        <f t="array" ref="BM11">M11/(INDEX($AX11:$BG11,,MATCH(BM$3,$AX$3:$BG$3,))/100)</f>
        <v>57.774474087447324</v>
      </c>
      <c r="BN11" cm="1">
        <f t="array" ref="BN11">N11/(INDEX($AX11:$BG11,,MATCH(BN$3,$AX$3:$BG$3,))/100)</f>
        <v>48.406581039209897</v>
      </c>
      <c r="BO11" cm="1">
        <f t="array" ref="BO11">O11/(INDEX($AX11:$BG11,,MATCH(BO$3,$AX$3:$BG$3,))/100)</f>
        <v>41.826722728576328</v>
      </c>
      <c r="BP11" cm="1">
        <f t="array" ref="BP11">P11/(INDEX($AX11:$BG11,,MATCH(BP$3,$AX$3:$BG$3,))/100)</f>
        <v>40.923356872886814</v>
      </c>
      <c r="BQ11" cm="1">
        <f t="array" ref="BQ11">Q11/(INDEX($AX11:$BG11,,MATCH(BQ$3,$AX$3:$BG$3,))/100)</f>
        <v>41.485950000000003</v>
      </c>
      <c r="BS11" cm="1">
        <f t="array" ref="BS11">S11/(INDEX($AX11:$BG11,,MATCH(BS$3,$AX$3:$BG$3,))/100)</f>
        <v>86.017897740063006</v>
      </c>
      <c r="BT11" cm="1">
        <f t="array" ref="BT11">T11/(INDEX($AX11:$BG11,,MATCH(BT$3,$AX$3:$BG$3,))/100)</f>
        <v>85.726188573361426</v>
      </c>
      <c r="BU11" cm="1">
        <f t="array" ref="BU11">U11/(INDEX($AX11:$BG11,,MATCH(BU$3,$AX$3:$BG$3,))/100)</f>
        <v>84.296981865508442</v>
      </c>
      <c r="BV11" cm="1">
        <f t="array" ref="BV11">V11/(INDEX($AX11:$BG11,,MATCH(BV$3,$AX$3:$BG$3,))/100)</f>
        <v>88.559748988368014</v>
      </c>
      <c r="BW11" cm="1">
        <f t="array" ref="BW11">W11/(INDEX($AX11:$BG11,,MATCH(BW$3,$AX$3:$BG$3,))/100)</f>
        <v>100.8540797450538</v>
      </c>
      <c r="BX11" cm="1">
        <f t="array" ref="BX11">X11/(INDEX($AX11:$BG11,,MATCH(BX$3,$AX$3:$BG$3,))/100)</f>
        <v>109.12656955524587</v>
      </c>
      <c r="BY11" cm="1">
        <f t="array" ref="BY11">Y11/(INDEX($AX11:$BG11,,MATCH(BY$3,$AX$3:$BG$3,))/100)</f>
        <v>118.84218746587301</v>
      </c>
      <c r="BZ11" cm="1">
        <f t="array" ref="BZ11">Z11/(INDEX($AX11:$BG11,,MATCH(BZ$3,$AX$3:$BG$3,))/100)</f>
        <v>108.15451481128669</v>
      </c>
      <c r="CA11" cm="1">
        <f t="array" ref="CA11">AA11/(INDEX($AX11:$BG11,,MATCH(CA$3,$AX$3:$BG$3,))/100)</f>
        <v>109.56380125391986</v>
      </c>
      <c r="CB11" cm="1">
        <f t="array" ref="CB11">AB11/(INDEX($AX11:$BG11,,MATCH(CB$3,$AX$3:$BG$3,))/100)</f>
        <v>111.07002768</v>
      </c>
      <c r="CC11" cm="1">
        <f t="array" ref="CC11">AC11/(INDEX($AX11:$BG11,,MATCH(CC$3,$AX$3:$BG$3,))/100)</f>
        <v>0.55051454553640322</v>
      </c>
      <c r="CD11" cm="1">
        <f t="array" ref="CD11">AD11/(INDEX($AX11:$BG11,,MATCH(CD$3,$AX$3:$BG$3,))/100)</f>
        <v>0.54864760686951319</v>
      </c>
      <c r="CE11" cm="1">
        <f t="array" ref="CE11">AE11/(INDEX($AX11:$BG11,,MATCH(CE$3,$AX$3:$BG$3,))/100)</f>
        <v>0.5395006839392541</v>
      </c>
      <c r="CF11" cm="1">
        <f t="array" ref="CF11">AF11/(INDEX($AX11:$BG11,,MATCH(CF$3,$AX$3:$BG$3,))/100)</f>
        <v>0.56678239352555537</v>
      </c>
      <c r="CG11" cm="1">
        <f t="array" ref="CG11">AG11/(INDEX($AX11:$BG11,,MATCH(CG$3,$AX$3:$BG$3,))/100)</f>
        <v>0.64546611036834434</v>
      </c>
      <c r="CH11" cm="1">
        <f t="array" ref="CH11">AH11/(INDEX($AX11:$BG11,,MATCH(CH$3,$AX$3:$BG$3,))/100)</f>
        <v>0.69841004515357352</v>
      </c>
      <c r="CI11" cm="1">
        <f t="array" ref="CI11">AI11/(INDEX($AX11:$BG11,,MATCH(CI$3,$AX$3:$BG$3,))/100)</f>
        <v>0.76058999978158737</v>
      </c>
      <c r="CJ11" cm="1">
        <f t="array" ref="CJ11">AJ11/(INDEX($AX11:$BG11,,MATCH(CJ$3,$AX$3:$BG$3,))/100)</f>
        <v>0.76335420360972972</v>
      </c>
      <c r="CK11" cm="1">
        <f t="array" ref="CK11">AK11/(INDEX($AX11:$BG11,,MATCH(CK$3,$AX$3:$BG$3,))/100)</f>
        <v>0.77756056209714886</v>
      </c>
      <c r="CL11" cm="1">
        <f t="array" ref="CL11">AL11/(INDEX($AX11:$BG11,,MATCH(CL$3,$AX$3:$BG$3,))/100)</f>
        <v>0.82064385856208666</v>
      </c>
      <c r="CM11" cm="1">
        <f t="array" ref="CM11">AM11/(INDEX($AX11:$BG11,,MATCH(CM$3,$AX$3:$BG$3,))/100)</f>
        <v>1.6083418224976085</v>
      </c>
      <c r="CN11" cm="1">
        <f t="array" ref="CN11">AN11/(INDEX($AX11:$BG11,,MATCH(CN$3,$AX$3:$BG$3,))/100)</f>
        <v>1.6028875151367166</v>
      </c>
      <c r="CO11" cm="1">
        <f t="array" ref="CO11">AO11/(INDEX($AX11:$BG11,,MATCH(CO$3,$AX$3:$BG$3,))/100)</f>
        <v>1.5761645541992109</v>
      </c>
      <c r="CP11" cm="1">
        <f t="array" ref="CP11">AP11/(INDEX($AX11:$BG11,,MATCH(CP$3,$AX$3:$BG$3,))/100)</f>
        <v>1.6558687416228668</v>
      </c>
      <c r="CQ11" cm="1">
        <f t="array" ref="CQ11">AQ11/(INDEX($AX11:$BG11,,MATCH(CQ$3,$AX$3:$BG$3,))/100)</f>
        <v>1.8857451610088625</v>
      </c>
      <c r="CR11" cm="1">
        <f t="array" ref="CR11">AR11/(INDEX($AX11:$BG11,,MATCH(CR$3,$AX$3:$BG$3,))/100)</f>
        <v>2.0404221722760232</v>
      </c>
      <c r="CS11" cm="1">
        <f t="array" ref="CS11">AS11/(INDEX($AX11:$BG11,,MATCH(CS$3,$AX$3:$BG$3,))/100)</f>
        <v>2.2220824433080901</v>
      </c>
      <c r="CT11" cm="1">
        <f t="array" ref="CT11">AT11/(INDEX($AX11:$BG11,,MATCH(CT$3,$AX$3:$BG$3,))/100)</f>
        <v>2.2301581329674391</v>
      </c>
      <c r="CU11" cm="1">
        <f t="array" ref="CU11">AU11/(INDEX($AX11:$BG11,,MATCH(CU$3,$AX$3:$BG$3,))/100)</f>
        <v>2.2716623596694729</v>
      </c>
      <c r="CV11" cm="1">
        <f t="array" ref="CV11">AV11/(INDEX($AX11:$BG11,,MATCH(CV$3,$AX$3:$BG$3,))/100)</f>
        <v>2.3975312728843026</v>
      </c>
      <c r="CW11">
        <f t="shared" si="12"/>
        <v>26.16233418501379</v>
      </c>
      <c r="CX11">
        <f>IFERROR(1/INDEX('exch rates'!$BC$5:$BL$268,MATCH('Country-wise data'!$B11,'exch rates'!$A$5:$A$268,),MATCH(CX$3,'exch rates'!$BC$4:$BL$4,)),1)</f>
        <v>2.6595744680851063</v>
      </c>
      <c r="CY11">
        <f>IFERROR(1/INDEX('exch rates'!$BC$5:$BL$268,MATCH('Country-wise data'!$B11,'exch rates'!$A$5:$A$268,),MATCH(CY$3,'exch rates'!$BC$4:$BL$4,)),1)</f>
        <v>2.6595744680851063</v>
      </c>
      <c r="CZ11">
        <f>IFERROR(1/INDEX('exch rates'!$BC$5:$BL$268,MATCH('Country-wise data'!$B11,'exch rates'!$A$5:$A$268,),MATCH(CZ$3,'exch rates'!$BC$4:$BL$4,)),1)</f>
        <v>2.6595744680851063</v>
      </c>
      <c r="DA11">
        <f>IFERROR(1/INDEX('exch rates'!$BC$5:$BL$268,MATCH('Country-wise data'!$B11,'exch rates'!$A$5:$A$268,),MATCH(DA$3,'exch rates'!$BC$4:$BL$4,)),1)</f>
        <v>2.6595744680851063</v>
      </c>
      <c r="DB11">
        <f>IFERROR(1/INDEX('exch rates'!$BC$5:$BL$268,MATCH('Country-wise data'!$B11,'exch rates'!$A$5:$A$268,),MATCH(DB$3,'exch rates'!$BC$4:$BL$4,)),1)</f>
        <v>2.6595744680851063</v>
      </c>
      <c r="DC11">
        <f>IFERROR(1/INDEX('exch rates'!$BC$5:$BL$268,MATCH('Country-wise data'!$B11,'exch rates'!$A$5:$A$268,),MATCH(DC$3,'exch rates'!$BC$4:$BL$4,)),1)</f>
        <v>2.6595744680851063</v>
      </c>
      <c r="DD11">
        <f>IFERROR(1/INDEX('exch rates'!$BC$5:$BL$268,MATCH('Country-wise data'!$B11,'exch rates'!$A$5:$A$268,),MATCH(DD$3,'exch rates'!$BC$4:$BL$4,)),1)</f>
        <v>2.6595744680851063</v>
      </c>
      <c r="DE11">
        <f>IFERROR(1/INDEX('exch rates'!$BC$5:$BL$268,MATCH('Country-wise data'!$B11,'exch rates'!$A$5:$A$268,),MATCH(DE$3,'exch rates'!$BC$4:$BL$4,)),1)</f>
        <v>2.6595744680851063</v>
      </c>
      <c r="DF11">
        <f>IFERROR(1/INDEX('exch rates'!$BC$5:$BL$268,MATCH('Country-wise data'!$B11,'exch rates'!$A$5:$A$268,),MATCH(DF$3,'exch rates'!$BC$4:$BL$4,)),1)</f>
        <v>2.6595744680851063</v>
      </c>
      <c r="DG11">
        <f>IFERROR(1/INDEX('exch rates'!$BC$5:$BL$268,MATCH('Country-wise data'!$B11,'exch rates'!$A$5:$A$268,),MATCH(DG$3,'exch rates'!$BC$4:$BL$4,)),1)</f>
        <v>2.6595744680851063</v>
      </c>
      <c r="DH11" cm="1">
        <f t="array" ref="DH11">(BH11/INDEX($CX11:$DG11,,MATCH(DH$3,$CX$3:$DG$3,)))*$DG11</f>
        <v>36.853460106702421</v>
      </c>
      <c r="DI11" cm="1">
        <f t="array" ref="DI11">(BI11/INDEX($CX11:$DG11,,MATCH(DI$3,$CX$3:$DG$3,)))*$DG11</f>
        <v>27.916790509607765</v>
      </c>
      <c r="DJ11" cm="1">
        <f t="array" ref="DJ11">(BJ11/INDEX($CX11:$DG11,,MATCH(DJ$3,$CX$3:$DG$3,)))*$DG11</f>
        <v>27.641791042610357</v>
      </c>
      <c r="DK11" cm="1">
        <f t="array" ref="DK11">(BK11/INDEX($CX11:$DG11,,MATCH(DK$3,$CX$3:$DG$3,)))*$DG11</f>
        <v>50.495112200091945</v>
      </c>
      <c r="DL11" cm="1">
        <f t="array" ref="DL11">(BL11/INDEX($CX11:$DG11,,MATCH(DL$3,$CX$3:$DG$3,)))*$DG11</f>
        <v>52.150882525206072</v>
      </c>
      <c r="DM11" cm="1">
        <f t="array" ref="DM11">(BM11/INDEX($CX11:$DG11,,MATCH(DM$3,$CX$3:$DG$3,)))*$DG11</f>
        <v>57.774474087447317</v>
      </c>
      <c r="DN11" cm="1">
        <f t="array" ref="DN11">(BN11/INDEX($CX11:$DG11,,MATCH(DN$3,$CX$3:$DG$3,)))*$DG11</f>
        <v>48.406581039209897</v>
      </c>
      <c r="DO11" cm="1">
        <f t="array" ref="DO11">(BO11/INDEX($CX11:$DG11,,MATCH(DO$3,$CX$3:$DG$3,)))*$DG11</f>
        <v>41.826722728576328</v>
      </c>
      <c r="DP11" cm="1">
        <f t="array" ref="DP11">(BP11/INDEX($CX11:$DG11,,MATCH(DP$3,$CX$3:$DG$3,)))*$DG11</f>
        <v>40.923356872886814</v>
      </c>
      <c r="DQ11" cm="1">
        <f t="array" ref="DQ11">(BQ11/INDEX($CX11:$DG11,,MATCH(DQ$3,$CX$3:$DG$3,)))*$DG11</f>
        <v>41.485950000000003</v>
      </c>
      <c r="DS11" cm="1">
        <f t="array" ref="DS11">(BS11/INDEX($CX11:$DG11,,MATCH(DS$3,$CX$3:$DG$3,)))*$DG11</f>
        <v>86.017897740063006</v>
      </c>
      <c r="DT11" cm="1">
        <f t="array" ref="DT11">(BT11/INDEX($CX11:$DG11,,MATCH(DT$3,$CX$3:$DG$3,)))*$DG11</f>
        <v>85.726188573361426</v>
      </c>
      <c r="DU11" cm="1">
        <f t="array" ref="DU11">(BU11/INDEX($CX11:$DG11,,MATCH(DU$3,$CX$3:$DG$3,)))*$DG11</f>
        <v>84.296981865508442</v>
      </c>
      <c r="DV11" cm="1">
        <f t="array" ref="DV11">(BV11/INDEX($CX11:$DG11,,MATCH(DV$3,$CX$3:$DG$3,)))*$DG11</f>
        <v>88.559748988368028</v>
      </c>
      <c r="DW11" cm="1">
        <f t="array" ref="DW11">(BW11/INDEX($CX11:$DG11,,MATCH(DW$3,$CX$3:$DG$3,)))*$DG11</f>
        <v>100.8540797450538</v>
      </c>
      <c r="DX11" cm="1">
        <f t="array" ref="DX11">(BX11/INDEX($CX11:$DG11,,MATCH(DX$3,$CX$3:$DG$3,)))*$DG11</f>
        <v>109.12656955524587</v>
      </c>
      <c r="DY11" cm="1">
        <f t="array" ref="DY11">(BY11/INDEX($CX11:$DG11,,MATCH(DY$3,$CX$3:$DG$3,)))*$DG11</f>
        <v>118.84218746587301</v>
      </c>
      <c r="DZ11" cm="1">
        <f t="array" ref="DZ11">(BZ11/INDEX($CX11:$DG11,,MATCH(DZ$3,$CX$3:$DG$3,)))*$DG11</f>
        <v>108.15451481128667</v>
      </c>
      <c r="EA11" cm="1">
        <f t="array" ref="EA11">(CA11/INDEX($CX11:$DG11,,MATCH(EA$3,$CX$3:$DG$3,)))*$DG11</f>
        <v>109.56380125391986</v>
      </c>
      <c r="EB11" cm="1">
        <f t="array" ref="EB11">(CB11/INDEX($CX11:$DG11,,MATCH(EB$3,$CX$3:$DG$3,)))*$DG11</f>
        <v>111.07002768</v>
      </c>
      <c r="EC11" s="53" cm="1">
        <f t="array" ref="EC11">(CC11/INDEX($CX11:$DG11,,MATCH(EC$3,$CX$3:$DG$3,)))*$DG11</f>
        <v>0.55051454553640322</v>
      </c>
      <c r="ED11" cm="1">
        <f t="array" ref="ED11">(CD11/INDEX($CX11:$DG11,,MATCH(ED$3,$CX$3:$DG$3,)))*$DG11</f>
        <v>0.54864760686951319</v>
      </c>
      <c r="EE11" cm="1">
        <f t="array" ref="EE11">(CE11/INDEX($CX11:$DG11,,MATCH(EE$3,$CX$3:$DG$3,)))*$DG11</f>
        <v>0.5395006839392541</v>
      </c>
      <c r="EF11" cm="1">
        <f t="array" ref="EF11">(CF11/INDEX($CX11:$DG11,,MATCH(EF$3,$CX$3:$DG$3,)))*$DG11</f>
        <v>0.56678239352555537</v>
      </c>
      <c r="EG11" cm="1">
        <f t="array" ref="EG11">(CG11/INDEX($CX11:$DG11,,MATCH(EG$3,$CX$3:$DG$3,)))*$DG11</f>
        <v>0.64546611036834434</v>
      </c>
      <c r="EH11" cm="1">
        <f t="array" ref="EH11">(CH11/INDEX($CX11:$DG11,,MATCH(EH$3,$CX$3:$DG$3,)))*$DG11</f>
        <v>0.69841004515357352</v>
      </c>
      <c r="EI11" cm="1">
        <f t="array" ref="EI11">(CI11/INDEX($CX11:$DG11,,MATCH(EI$3,$CX$3:$DG$3,)))*$DG11</f>
        <v>0.76058999978158737</v>
      </c>
      <c r="EJ11" cm="1">
        <f t="array" ref="EJ11">(CJ11/INDEX($CX11:$DG11,,MATCH(EJ$3,$CX$3:$DG$3,)))*$DG11</f>
        <v>0.76335420360972972</v>
      </c>
      <c r="EK11" cm="1">
        <f t="array" ref="EK11">(CK11/INDEX($CX11:$DG11,,MATCH(EK$3,$CX$3:$DG$3,)))*$DG11</f>
        <v>0.77756056209714874</v>
      </c>
      <c r="EL11" cm="1">
        <f t="array" ref="EL11">(CL11/INDEX($CX11:$DG11,,MATCH(EL$3,$CX$3:$DG$3,)))*$DG11</f>
        <v>0.82064385856208666</v>
      </c>
      <c r="EM11" cm="1">
        <f t="array" ref="EM11">(CM11/INDEX($CX11:$DG11,,MATCH(EM$3,$CX$3:$DG$3,)))*$DG11</f>
        <v>1.6083418224976085</v>
      </c>
      <c r="EN11" cm="1">
        <f t="array" ref="EN11">(CN11/INDEX($CX11:$DG11,,MATCH(EN$3,$CX$3:$DG$3,)))*$DG11</f>
        <v>1.6028875151367166</v>
      </c>
      <c r="EO11" cm="1">
        <f t="array" ref="EO11">(CO11/INDEX($CX11:$DG11,,MATCH(EO$3,$CX$3:$DG$3,)))*$DG11</f>
        <v>1.5761645541992109</v>
      </c>
      <c r="EP11" cm="1">
        <f t="array" ref="EP11">(CP11/INDEX($CX11:$DG11,,MATCH(EP$3,$CX$3:$DG$3,)))*$DG11</f>
        <v>1.6558687416228668</v>
      </c>
      <c r="EQ11" cm="1">
        <f t="array" ref="EQ11">(CQ11/INDEX($CX11:$DG11,,MATCH(EQ$3,$CX$3:$DG$3,)))*$DG11</f>
        <v>1.8857451610088625</v>
      </c>
      <c r="ER11" cm="1">
        <f t="array" ref="ER11">(CR11/INDEX($CX11:$DG11,,MATCH(ER$3,$CX$3:$DG$3,)))*$DG11</f>
        <v>2.0404221722760232</v>
      </c>
      <c r="ES11" cm="1">
        <f t="array" ref="ES11">(CS11/INDEX($CX11:$DG11,,MATCH(ES$3,$CX$3:$DG$3,)))*$DG11</f>
        <v>2.2220824433080901</v>
      </c>
      <c r="ET11" cm="1">
        <f t="array" ref="ET11">(CT11/INDEX($CX11:$DG11,,MATCH(ET$3,$CX$3:$DG$3,)))*$DG11</f>
        <v>2.2301581329674391</v>
      </c>
      <c r="EU11" cm="1">
        <f t="array" ref="EU11">(CU11/INDEX($CX11:$DG11,,MATCH(EU$3,$CX$3:$DG$3,)))*$DG11</f>
        <v>2.2716623596694729</v>
      </c>
      <c r="EV11" cm="1">
        <f t="array" ref="EV11">(CV11/INDEX($CX11:$DG11,,MATCH(EV$3,$CX$3:$DG$3,)))*$DG11</f>
        <v>2.3975312728843026</v>
      </c>
      <c r="EW11">
        <f t="shared" si="13"/>
        <v>26.16233418501379</v>
      </c>
      <c r="EY11" s="96">
        <f t="shared" si="24"/>
        <v>6.4000000000000003E-3</v>
      </c>
      <c r="EZ11" s="96">
        <f t="shared" si="14"/>
        <v>6.4000000000000003E-3</v>
      </c>
      <c r="FA11" s="96">
        <f t="shared" si="15"/>
        <v>6.4000000000000003E-3</v>
      </c>
      <c r="FB11" s="96">
        <f t="shared" si="16"/>
        <v>6.4000000000000003E-3</v>
      </c>
      <c r="FC11" s="96">
        <f t="shared" si="17"/>
        <v>6.4000000000000003E-3</v>
      </c>
      <c r="FD11" s="96">
        <f t="shared" si="18"/>
        <v>6.4000000000000003E-3</v>
      </c>
      <c r="FE11" s="96">
        <f t="shared" si="19"/>
        <v>6.4000000000000003E-3</v>
      </c>
      <c r="FF11" s="96">
        <f t="shared" si="20"/>
        <v>7.0579966535994146E-3</v>
      </c>
      <c r="FG11" s="96">
        <f t="shared" si="21"/>
        <v>7.0968746355843512E-3</v>
      </c>
      <c r="FH11" s="96">
        <f t="shared" si="22"/>
        <v>7.3885266412862995E-3</v>
      </c>
      <c r="FJ11" s="96">
        <f t="shared" si="25"/>
        <v>100.22119976786801</v>
      </c>
      <c r="FK11" s="96" t="str">
        <f>IF(AND('Country-wise data'!FJ11&gt;'non-R&amp;D ex_typologies'!$C$17,'Country-wise data'!FJ11&lt;'non-R&amp;D ex_typologies'!$D$17),"Small",IF(AND('Country-wise data'!FJ11&gt;'non-R&amp;D ex_typologies'!$E$17,'Country-wise data'!$FJ$4&lt;'non-R&amp;D ex_typologies'!$F$17),"Medium","Large"))</f>
        <v>Small</v>
      </c>
      <c r="FL11" t="str">
        <f>IF($FK11='non-R&amp;D ex_typologies'!$C$16,IF(AND('Country-wise data'!EY11&gt;'non-R&amp;D ex_typologies'!$C$21,'Country-wise data'!EY11&lt;'non-R&amp;D ex_typologies'!$D$21),'non-R&amp;D ex_typologies'!$B$21,IF(AND('Country-wise data'!EY11&gt;'non-R&amp;D ex_typologies'!$C$19,'Country-wise data'!EY11&lt;'non-R&amp;D ex_typologies'!$D$19),'non-R&amp;D ex_typologies'!$B$19,'non-R&amp;D ex_typologies'!$B$20)),IF($FK11='non-R&amp;D ex_typologies'!$E$16,IF(AND('Country-wise data'!EY11&gt;'non-R&amp;D ex_typologies'!$E$21,'Country-wise data'!EY11&lt;'non-R&amp;D ex_typologies'!$F$21),'non-R&amp;D ex_typologies'!$B$21,IF(AND('Country-wise data'!EY11&gt;'non-R&amp;D ex_typologies'!$E$19,'Country-wise data'!EY11&lt;'non-R&amp;D ex_typologies'!$F$19),'non-R&amp;D ex_typologies'!$B$19,'non-R&amp;D ex_typologies'!$B$20)),IF(AND('Country-wise data'!EY11&gt;'non-R&amp;D ex_typologies'!$G$21,'Country-wise data'!EY11&lt;'non-R&amp;D ex_typologies'!$H$21),'non-R&amp;D ex_typologies'!$B$21,IF(AND('Country-wise data'!EY11&gt;'non-R&amp;D ex_typologies'!$G$19,'Country-wise data'!EY11&lt;'non-R&amp;D ex_typologies'!$H$19),'non-R&amp;D ex_typologies'!$B$19,'non-R&amp;D ex_typologies'!$B$20))))</f>
        <v>Program heavy</v>
      </c>
      <c r="FM11" t="str">
        <f>IF($FK11='non-R&amp;D ex_typologies'!$C$16,IF(AND('Country-wise data'!EZ11&gt;'non-R&amp;D ex_typologies'!$C$21,'Country-wise data'!EZ11&lt;'non-R&amp;D ex_typologies'!$D$21),'non-R&amp;D ex_typologies'!$B$21,IF(AND('Country-wise data'!EZ11&gt;'non-R&amp;D ex_typologies'!$C$19,'Country-wise data'!EZ11&lt;'non-R&amp;D ex_typologies'!$D$19),'non-R&amp;D ex_typologies'!$B$19,'non-R&amp;D ex_typologies'!$B$20)),IF($FK11='non-R&amp;D ex_typologies'!$E$16,IF(AND('Country-wise data'!EZ11&gt;'non-R&amp;D ex_typologies'!$E$21,'Country-wise data'!EZ11&lt;'non-R&amp;D ex_typologies'!$F$21),'non-R&amp;D ex_typologies'!$B$21,IF(AND('Country-wise data'!EZ11&gt;'non-R&amp;D ex_typologies'!$E$19,'Country-wise data'!EZ11&lt;'non-R&amp;D ex_typologies'!$F$19),'non-R&amp;D ex_typologies'!$B$19,'non-R&amp;D ex_typologies'!$B$20)),IF(AND('Country-wise data'!EZ11&gt;'non-R&amp;D ex_typologies'!$G$21,'Country-wise data'!EZ11&lt;'non-R&amp;D ex_typologies'!$H$21),'non-R&amp;D ex_typologies'!$B$21,IF(AND('Country-wise data'!EZ11&gt;'non-R&amp;D ex_typologies'!$G$19,'Country-wise data'!EZ11&lt;'non-R&amp;D ex_typologies'!$H$19),'non-R&amp;D ex_typologies'!$B$19,'non-R&amp;D ex_typologies'!$B$20))))</f>
        <v>Program heavy</v>
      </c>
      <c r="FN11" t="str">
        <f>IF($FK11='non-R&amp;D ex_typologies'!$C$16,IF(AND('Country-wise data'!FA11&gt;'non-R&amp;D ex_typologies'!$C$21,'Country-wise data'!FA11&lt;'non-R&amp;D ex_typologies'!$D$21),'non-R&amp;D ex_typologies'!$B$21,IF(AND('Country-wise data'!FA11&gt;'non-R&amp;D ex_typologies'!$C$19,'Country-wise data'!FA11&lt;'non-R&amp;D ex_typologies'!$D$19),'non-R&amp;D ex_typologies'!$B$19,'non-R&amp;D ex_typologies'!$B$20)),IF($FK11='non-R&amp;D ex_typologies'!$E$16,IF(AND('Country-wise data'!FA11&gt;'non-R&amp;D ex_typologies'!$E$21,'Country-wise data'!FA11&lt;'non-R&amp;D ex_typologies'!$F$21),'non-R&amp;D ex_typologies'!$B$21,IF(AND('Country-wise data'!FA11&gt;'non-R&amp;D ex_typologies'!$E$19,'Country-wise data'!FA11&lt;'non-R&amp;D ex_typologies'!$F$19),'non-R&amp;D ex_typologies'!$B$19,'non-R&amp;D ex_typologies'!$B$20)),IF(AND('Country-wise data'!FA11&gt;'non-R&amp;D ex_typologies'!$G$21,'Country-wise data'!FA11&lt;'non-R&amp;D ex_typologies'!$H$21),'non-R&amp;D ex_typologies'!$B$21,IF(AND('Country-wise data'!FA11&gt;'non-R&amp;D ex_typologies'!$G$19,'Country-wise data'!FA11&lt;'non-R&amp;D ex_typologies'!$H$19),'non-R&amp;D ex_typologies'!$B$19,'non-R&amp;D ex_typologies'!$B$20))))</f>
        <v>Program heavy</v>
      </c>
      <c r="FO11" t="str">
        <f>IF($FK11='non-R&amp;D ex_typologies'!$C$16,IF(AND('Country-wise data'!FB11&gt;'non-R&amp;D ex_typologies'!$C$21,'Country-wise data'!FB11&lt;'non-R&amp;D ex_typologies'!$D$21),'non-R&amp;D ex_typologies'!$B$21,IF(AND('Country-wise data'!FB11&gt;'non-R&amp;D ex_typologies'!$C$19,'Country-wise data'!FB11&lt;'non-R&amp;D ex_typologies'!$D$19),'non-R&amp;D ex_typologies'!$B$19,'non-R&amp;D ex_typologies'!$B$20)),IF($FK11='non-R&amp;D ex_typologies'!$E$16,IF(AND('Country-wise data'!FB11&gt;'non-R&amp;D ex_typologies'!$E$21,'Country-wise data'!FB11&lt;'non-R&amp;D ex_typologies'!$F$21),'non-R&amp;D ex_typologies'!$B$21,IF(AND('Country-wise data'!FB11&gt;'non-R&amp;D ex_typologies'!$E$19,'Country-wise data'!FB11&lt;'non-R&amp;D ex_typologies'!$F$19),'non-R&amp;D ex_typologies'!$B$19,'non-R&amp;D ex_typologies'!$B$20)),IF(AND('Country-wise data'!FB11&gt;'non-R&amp;D ex_typologies'!$G$21,'Country-wise data'!FB11&lt;'non-R&amp;D ex_typologies'!$H$21),'non-R&amp;D ex_typologies'!$B$21,IF(AND('Country-wise data'!FB11&gt;'non-R&amp;D ex_typologies'!$G$19,'Country-wise data'!FB11&lt;'non-R&amp;D ex_typologies'!$H$19),'non-R&amp;D ex_typologies'!$B$19,'non-R&amp;D ex_typologies'!$B$20))))</f>
        <v>Program heavy</v>
      </c>
      <c r="FP11" t="str">
        <f>IF($FK11='non-R&amp;D ex_typologies'!$C$16,IF(AND('Country-wise data'!FC11&gt;'non-R&amp;D ex_typologies'!$C$21,'Country-wise data'!FC11&lt;'non-R&amp;D ex_typologies'!$D$21),'non-R&amp;D ex_typologies'!$B$21,IF(AND('Country-wise data'!FC11&gt;'non-R&amp;D ex_typologies'!$C$19,'Country-wise data'!FC11&lt;'non-R&amp;D ex_typologies'!$D$19),'non-R&amp;D ex_typologies'!$B$19,'non-R&amp;D ex_typologies'!$B$20)),IF($FK11='non-R&amp;D ex_typologies'!$E$16,IF(AND('Country-wise data'!FC11&gt;'non-R&amp;D ex_typologies'!$E$21,'Country-wise data'!FC11&lt;'non-R&amp;D ex_typologies'!$F$21),'non-R&amp;D ex_typologies'!$B$21,IF(AND('Country-wise data'!FC11&gt;'non-R&amp;D ex_typologies'!$E$19,'Country-wise data'!FC11&lt;'non-R&amp;D ex_typologies'!$F$19),'non-R&amp;D ex_typologies'!$B$19,'non-R&amp;D ex_typologies'!$B$20)),IF(AND('Country-wise data'!FC11&gt;'non-R&amp;D ex_typologies'!$G$21,'Country-wise data'!FC11&lt;'non-R&amp;D ex_typologies'!$H$21),'non-R&amp;D ex_typologies'!$B$21,IF(AND('Country-wise data'!FC11&gt;'non-R&amp;D ex_typologies'!$G$19,'Country-wise data'!FC11&lt;'non-R&amp;D ex_typologies'!$H$19),'non-R&amp;D ex_typologies'!$B$19,'non-R&amp;D ex_typologies'!$B$20))))</f>
        <v>Program heavy</v>
      </c>
      <c r="FQ11" t="str">
        <f>IF($FK11='non-R&amp;D ex_typologies'!$C$16,IF(AND('Country-wise data'!FD11&gt;'non-R&amp;D ex_typologies'!$C$21,'Country-wise data'!FD11&lt;'non-R&amp;D ex_typologies'!$D$21),'non-R&amp;D ex_typologies'!$B$21,IF(AND('Country-wise data'!FD11&gt;'non-R&amp;D ex_typologies'!$C$19,'Country-wise data'!FD11&lt;'non-R&amp;D ex_typologies'!$D$19),'non-R&amp;D ex_typologies'!$B$19,'non-R&amp;D ex_typologies'!$B$20)),IF($FK11='non-R&amp;D ex_typologies'!$E$16,IF(AND('Country-wise data'!FD11&gt;'non-R&amp;D ex_typologies'!$E$21,'Country-wise data'!FD11&lt;'non-R&amp;D ex_typologies'!$F$21),'non-R&amp;D ex_typologies'!$B$21,IF(AND('Country-wise data'!FD11&gt;'non-R&amp;D ex_typologies'!$E$19,'Country-wise data'!FD11&lt;'non-R&amp;D ex_typologies'!$F$19),'non-R&amp;D ex_typologies'!$B$19,'non-R&amp;D ex_typologies'!$B$20)),IF(AND('Country-wise data'!FD11&gt;'non-R&amp;D ex_typologies'!$G$21,'Country-wise data'!FD11&lt;'non-R&amp;D ex_typologies'!$H$21),'non-R&amp;D ex_typologies'!$B$21,IF(AND('Country-wise data'!FD11&gt;'non-R&amp;D ex_typologies'!$G$19,'Country-wise data'!FD11&lt;'non-R&amp;D ex_typologies'!$H$19),'non-R&amp;D ex_typologies'!$B$19,'non-R&amp;D ex_typologies'!$B$20))))</f>
        <v>Program heavy</v>
      </c>
      <c r="FR11" t="str">
        <f>IF($FK11='non-R&amp;D ex_typologies'!$C$16,IF(AND('Country-wise data'!FE11&gt;'non-R&amp;D ex_typologies'!$C$21,'Country-wise data'!FE11&lt;'non-R&amp;D ex_typologies'!$D$21),'non-R&amp;D ex_typologies'!$B$21,IF(AND('Country-wise data'!FE11&gt;'non-R&amp;D ex_typologies'!$C$19,'Country-wise data'!FE11&lt;'non-R&amp;D ex_typologies'!$D$19),'non-R&amp;D ex_typologies'!$B$19,'non-R&amp;D ex_typologies'!$B$20)),IF($FK11='non-R&amp;D ex_typologies'!$E$16,IF(AND('Country-wise data'!FE11&gt;'non-R&amp;D ex_typologies'!$E$21,'Country-wise data'!FE11&lt;'non-R&amp;D ex_typologies'!$F$21),'non-R&amp;D ex_typologies'!$B$21,IF(AND('Country-wise data'!FE11&gt;'non-R&amp;D ex_typologies'!$E$19,'Country-wise data'!FE11&lt;'non-R&amp;D ex_typologies'!$F$19),'non-R&amp;D ex_typologies'!$B$19,'non-R&amp;D ex_typologies'!$B$20)),IF(AND('Country-wise data'!FE11&gt;'non-R&amp;D ex_typologies'!$G$21,'Country-wise data'!FE11&lt;'non-R&amp;D ex_typologies'!$H$21),'non-R&amp;D ex_typologies'!$B$21,IF(AND('Country-wise data'!FE11&gt;'non-R&amp;D ex_typologies'!$G$19,'Country-wise data'!FE11&lt;'non-R&amp;D ex_typologies'!$H$19),'non-R&amp;D ex_typologies'!$B$19,'non-R&amp;D ex_typologies'!$B$20))))</f>
        <v>Program heavy</v>
      </c>
      <c r="FS11" t="str">
        <f>IF($FK11='non-R&amp;D ex_typologies'!$C$16,IF(AND('Country-wise data'!FF11&gt;'non-R&amp;D ex_typologies'!$C$21,'Country-wise data'!FF11&lt;'non-R&amp;D ex_typologies'!$D$21),'non-R&amp;D ex_typologies'!$B$21,IF(AND('Country-wise data'!FF11&gt;'non-R&amp;D ex_typologies'!$C$19,'Country-wise data'!FF11&lt;'non-R&amp;D ex_typologies'!$D$19),'non-R&amp;D ex_typologies'!$B$19,'non-R&amp;D ex_typologies'!$B$20)),IF($FK11='non-R&amp;D ex_typologies'!$E$16,IF(AND('Country-wise data'!FF11&gt;'non-R&amp;D ex_typologies'!$E$21,'Country-wise data'!FF11&lt;'non-R&amp;D ex_typologies'!$F$21),'non-R&amp;D ex_typologies'!$B$21,IF(AND('Country-wise data'!FF11&gt;'non-R&amp;D ex_typologies'!$E$19,'Country-wise data'!FF11&lt;'non-R&amp;D ex_typologies'!$F$19),'non-R&amp;D ex_typologies'!$B$19,'non-R&amp;D ex_typologies'!$B$20)),IF(AND('Country-wise data'!FF11&gt;'non-R&amp;D ex_typologies'!$G$21,'Country-wise data'!FF11&lt;'non-R&amp;D ex_typologies'!$H$21),'non-R&amp;D ex_typologies'!$B$21,IF(AND('Country-wise data'!FF11&gt;'non-R&amp;D ex_typologies'!$G$19,'Country-wise data'!FF11&lt;'non-R&amp;D ex_typologies'!$H$19),'non-R&amp;D ex_typologies'!$B$19,'non-R&amp;D ex_typologies'!$B$20))))</f>
        <v>Program heavy</v>
      </c>
      <c r="FT11" t="str">
        <f>IF($FK11='non-R&amp;D ex_typologies'!$C$16,IF(AND('Country-wise data'!FG11&gt;'non-R&amp;D ex_typologies'!$C$21,'Country-wise data'!FG11&lt;'non-R&amp;D ex_typologies'!$D$21),'non-R&amp;D ex_typologies'!$B$21,IF(AND('Country-wise data'!FG11&gt;'non-R&amp;D ex_typologies'!$C$19,'Country-wise data'!FG11&lt;'non-R&amp;D ex_typologies'!$D$19),'non-R&amp;D ex_typologies'!$B$19,'non-R&amp;D ex_typologies'!$B$20)),IF($FK11='non-R&amp;D ex_typologies'!$E$16,IF(AND('Country-wise data'!FG11&gt;'non-R&amp;D ex_typologies'!$E$21,'Country-wise data'!FG11&lt;'non-R&amp;D ex_typologies'!$F$21),'non-R&amp;D ex_typologies'!$B$21,IF(AND('Country-wise data'!FG11&gt;'non-R&amp;D ex_typologies'!$E$19,'Country-wise data'!FG11&lt;'non-R&amp;D ex_typologies'!$F$19),'non-R&amp;D ex_typologies'!$B$19,'non-R&amp;D ex_typologies'!$B$20)),IF(AND('Country-wise data'!FG11&gt;'non-R&amp;D ex_typologies'!$G$21,'Country-wise data'!FG11&lt;'non-R&amp;D ex_typologies'!$H$21),'non-R&amp;D ex_typologies'!$B$21,IF(AND('Country-wise data'!FG11&gt;'non-R&amp;D ex_typologies'!$G$19,'Country-wise data'!FG11&lt;'non-R&amp;D ex_typologies'!$H$19),'non-R&amp;D ex_typologies'!$B$19,'non-R&amp;D ex_typologies'!$B$20))))</f>
        <v>Program heavy</v>
      </c>
      <c r="FU11" t="str">
        <f>IF($FK11='non-R&amp;D ex_typologies'!$C$16,IF(AND('Country-wise data'!FH11&gt;'non-R&amp;D ex_typologies'!$C$21,'Country-wise data'!FH11&lt;'non-R&amp;D ex_typologies'!$D$21),'non-R&amp;D ex_typologies'!$B$21,IF(AND('Country-wise data'!FH11&gt;'non-R&amp;D ex_typologies'!$C$19,'Country-wise data'!FH11&lt;'non-R&amp;D ex_typologies'!$D$19),'non-R&amp;D ex_typologies'!$B$19,'non-R&amp;D ex_typologies'!$B$20)),IF($FK11='non-R&amp;D ex_typologies'!$E$16,IF(AND('Country-wise data'!FH11&gt;'non-R&amp;D ex_typologies'!$E$21,'Country-wise data'!FH11&lt;'non-R&amp;D ex_typologies'!$F$21),'non-R&amp;D ex_typologies'!$B$21,IF(AND('Country-wise data'!FH11&gt;'non-R&amp;D ex_typologies'!$E$19,'Country-wise data'!FH11&lt;'non-R&amp;D ex_typologies'!$F$19),'non-R&amp;D ex_typologies'!$B$19,'non-R&amp;D ex_typologies'!$B$20)),IF(AND('Country-wise data'!FH11&gt;'non-R&amp;D ex_typologies'!$G$21,'Country-wise data'!FH11&lt;'non-R&amp;D ex_typologies'!$H$21),'non-R&amp;D ex_typologies'!$B$21,IF(AND('Country-wise data'!FH11&gt;'non-R&amp;D ex_typologies'!$G$19,'Country-wise data'!FH11&lt;'non-R&amp;D ex_typologies'!$H$19),'non-R&amp;D ex_typologies'!$B$19,'non-R&amp;D ex_typologies'!$B$20))))</f>
        <v>Program heavy</v>
      </c>
    </row>
    <row r="12" spans="2:177" x14ac:dyDescent="0.35">
      <c r="B12" t="s">
        <v>47</v>
      </c>
      <c r="C12" t="s">
        <v>48</v>
      </c>
      <c r="D12" t="s">
        <v>366</v>
      </c>
      <c r="E12" t="s">
        <v>366</v>
      </c>
      <c r="F12" t="s">
        <v>367</v>
      </c>
      <c r="G12" s="55">
        <f>Assumptions!$C$13</f>
        <v>1.1000000000000001</v>
      </c>
      <c r="H12">
        <f>SUMIFS(FAOstat!M:M,FAOstat!$B:$B,'Country-wise data'!$B12)*G12</f>
        <v>99.626999999999995</v>
      </c>
      <c r="I12">
        <f>IF(SUMIFS(FAOstat!N:N,FAOstat!$B:$B,'Country-wise data'!$B12)=0,H12*(1+Assumptions!$C$9),SUMIFS(FAOstat!N:N,FAOstat!$B:$B,'Country-wise data'!$B12)*$G12)</f>
        <v>1471.5690000000002</v>
      </c>
      <c r="J12">
        <f>IF(SUMIFS(FAOstat!O:O,FAOstat!$B:$B,'Country-wise data'!$B12)=0,I12*(1+Assumptions!$C$9),SUMIFS(FAOstat!O:O,FAOstat!$B:$B,'Country-wise data'!$B12)*$G12)</f>
        <v>1645.1710000000003</v>
      </c>
      <c r="K12">
        <f>IF(SUMIFS(FAOstat!P:P,FAOstat!$B:$B,'Country-wise data'!$B12)=0,J12*(1+Assumptions!$C$9),SUMIFS(FAOstat!P:P,FAOstat!$B:$B,'Country-wise data'!$B12)*$G12)</f>
        <v>2438.6120000000001</v>
      </c>
      <c r="L12">
        <f>IF(SUMIFS(FAOstat!Q:Q,FAOstat!$B:$B,'Country-wise data'!$B12)=0,K12*(1+Assumptions!$C$9),SUMIFS(FAOstat!Q:Q,FAOstat!$B:$B,'Country-wise data'!$B12)*$G12)</f>
        <v>2012.0320000000002</v>
      </c>
      <c r="M12">
        <f>IF(SUMIFS(FAOstat!R:R,FAOstat!$B:$B,'Country-wise data'!$B12)=0,L12*(1+Assumptions!$C$9),SUMIFS(FAOstat!R:R,FAOstat!$B:$B,'Country-wise data'!$B12)*$G12)</f>
        <v>1931.644</v>
      </c>
      <c r="N12">
        <f>IF(SUMIFS(FAOstat!S:S,FAOstat!$B:$B,'Country-wise data'!$B12)=0,M12*(1+Assumptions!$C$9),SUMIFS(FAOstat!S:S,FAOstat!$B:$B,'Country-wise data'!$B12)*$G12)</f>
        <v>1686.146</v>
      </c>
      <c r="O12">
        <f>IF(SUMIFS(FAOstat!T:T,FAOstat!$B:$B,'Country-wise data'!$B12)=0,N12*(1+Assumptions!$C$9),SUMIFS(FAOstat!T:T,FAOstat!$B:$B,'Country-wise data'!$B12)*$G12)</f>
        <v>1719.8689199999999</v>
      </c>
      <c r="P12">
        <f>IF(SUMIFS(FAOstat!U:U,FAOstat!$B:$B,'Country-wise data'!$B12)=0,O12*(1+Assumptions!$C$9),SUMIFS(FAOstat!U:U,FAOstat!$B:$B,'Country-wise data'!$B12)*$G12)</f>
        <v>1754.2662983999999</v>
      </c>
      <c r="Q12">
        <f>IF(SUMIFS(FAOstat!V:V,FAOstat!$B:$B,'Country-wise data'!$B12)=0,P12*(1+Assumptions!$C$9),SUMIFS(FAOstat!V:V,FAOstat!$B:$B,'Country-wise data'!$B12)*$G12)</f>
        <v>1789.3516243679999</v>
      </c>
      <c r="R12" s="36">
        <f t="shared" si="9"/>
        <v>-2.3185356201639973E-2</v>
      </c>
      <c r="S12">
        <f>SUMIFS(FAOstat!CE:CE,FAOstat!$B:$B,'Country-wise data'!$B12)</f>
        <v>19467.678242999998</v>
      </c>
      <c r="T12">
        <f>SUMIFS(FAOstat!CF:CF,FAOstat!$B:$B,'Country-wise data'!$B12)</f>
        <v>20761.377918999999</v>
      </c>
      <c r="U12">
        <f>SUMIFS(FAOstat!CG:CG,FAOstat!$B:$B,'Country-wise data'!$B12)</f>
        <v>20852.779945999999</v>
      </c>
      <c r="V12">
        <f>SUMIFS(FAOstat!CH:CH,FAOstat!$B:$B,'Country-wise data'!$B12)</f>
        <v>23782.932935000001</v>
      </c>
      <c r="W12">
        <f>SUMIFS(FAOstat!CI:CI,FAOstat!$B:$B,'Country-wise data'!$B12)</f>
        <v>26567.756101999999</v>
      </c>
      <c r="X12">
        <f>SUMIFS(FAOstat!CJ:CJ,FAOstat!$B:$B,'Country-wise data'!$B12)</f>
        <v>28747.900947999999</v>
      </c>
      <c r="Y12">
        <f>SUMIFS(FAOstat!CK:CK,FAOstat!$B:$B,'Country-wise data'!$B12)</f>
        <v>30944.565591999999</v>
      </c>
      <c r="Z12">
        <f>SUMIFS(FAOstat!CL:CL,FAOstat!$B:$B,'Country-wise data'!$B12)</f>
        <v>32947.961176999997</v>
      </c>
      <c r="AA12">
        <f>SUMIFS(FAOstat!CM:CM,FAOstat!$B:$B,'Country-wise data'!$B12)</f>
        <v>35252.568493999999</v>
      </c>
      <c r="AB12">
        <f>SUMIFS(FAOstat!CN:CN,FAOstat!$B:$B,'Country-wise data'!$B12)</f>
        <v>35957.619863879998</v>
      </c>
      <c r="AC12" s="53">
        <f>IFERROR(INDEX('ASTI data (new)'!$AF$6:$AL$130,MATCH('Country-wise data'!$B12,'ASTI data (new)'!$C$6:$C$130,),MATCH('Country-wise data'!AC$3,'ASTI data (new)'!$AF$5:$AL$5,)),(INDEX(Assumptions!$G$154:$P$345,MATCH('Country-wise data'!$B12,Assumptions!$B$154:$B$344,),MATCH('Country-wise data'!AC$3,Assumptions!$G$153:$P$153,))*S12))</f>
        <v>69.683088849903356</v>
      </c>
      <c r="AD12" s="53">
        <f>IFERROR(INDEX('ASTI data (new)'!$AF$6:$AL$130,MATCH('Country-wise data'!$B12,'ASTI data (new)'!$C$6:$C$130,),MATCH('Country-wise data'!AD$3,'ASTI data (new)'!$AF$5:$AL$5,)),(INDEX(Assumptions!$G$154:$P$345,MATCH('Country-wise data'!$B12,Assumptions!$B$154:$B$344,),MATCH('Country-wise data'!AD$3,Assumptions!$G$153:$P$153,))*T12))</f>
        <v>80.723826122760002</v>
      </c>
      <c r="AE12" s="53">
        <f>IFERROR(INDEX('ASTI data (new)'!$AF$6:$AL$130,MATCH('Country-wise data'!$B12,'ASTI data (new)'!$C$6:$C$130,),MATCH('Country-wise data'!AE$3,'ASTI data (new)'!$AF$5:$AL$5,)),(INDEX(Assumptions!$G$154:$P$345,MATCH('Country-wise data'!$B12,Assumptions!$B$154:$B$344,),MATCH('Country-wise data'!AE$3,Assumptions!$G$153:$P$153,))*U12))</f>
        <v>85.421280212132899</v>
      </c>
      <c r="AF12" s="53">
        <f>IFERROR(INDEX('ASTI data (new)'!$AF$6:$AL$130,MATCH('Country-wise data'!$B12,'ASTI data (new)'!$C$6:$C$130,),MATCH('Country-wise data'!AF$3,'ASTI data (new)'!$AF$5:$AL$5,)),(INDEX(Assumptions!$G$154:$P$345,MATCH('Country-wise data'!$B12,Assumptions!$B$154:$B$344,),MATCH('Country-wise data'!AF$3,Assumptions!$G$153:$P$153,))*V12))</f>
        <v>91.841835812558671</v>
      </c>
      <c r="AG12" s="53">
        <f>IFERROR(INDEX('ASTI data (new)'!$AF$6:$AL$130,MATCH('Country-wise data'!$B12,'ASTI data (new)'!$C$6:$C$130,),MATCH('Country-wise data'!AG$3,'ASTI data (new)'!$AF$5:$AL$5,)),(INDEX(Assumptions!$G$154:$P$345,MATCH('Country-wise data'!$B12,Assumptions!$B$154:$B$344,),MATCH('Country-wise data'!AG$3,Assumptions!$G$153:$P$153,))*W12))</f>
        <v>102.85760432099519</v>
      </c>
      <c r="AH12" s="53">
        <f>IFERROR(INDEX('ASTI data (new)'!$AF$6:$AL$130,MATCH('Country-wise data'!$B12,'ASTI data (new)'!$C$6:$C$130,),MATCH('Country-wise data'!AH$3,'ASTI data (new)'!$AF$5:$AL$5,)),(INDEX(Assumptions!$G$154:$P$345,MATCH('Country-wise data'!$B12,Assumptions!$B$154:$B$344,),MATCH('Country-wise data'!AH$3,Assumptions!$G$153:$P$153,))*X12))</f>
        <v>105.57234166373028</v>
      </c>
      <c r="AI12" s="53">
        <f>IFERROR(INDEX('ASTI data (new)'!$AF$6:$AL$130,MATCH('Country-wise data'!$B12,'ASTI data (new)'!$C$6:$C$130,),MATCH('Country-wise data'!AI$3,'ASTI data (new)'!$AF$5:$AL$5,)),(INDEX(Assumptions!$G$154:$P$345,MATCH('Country-wise data'!$B12,Assumptions!$B$154:$B$344,),MATCH('Country-wise data'!AI$3,Assumptions!$G$153:$P$153,))*Y12))</f>
        <v>124.39371295065666</v>
      </c>
      <c r="AJ12" s="53">
        <f t="shared" ref="AJ12:AL12" si="31">IFERROR((1+($AI12/$AF12)^(1/3)-1)*AI12,0)</f>
        <v>137.63146180307345</v>
      </c>
      <c r="AK12" s="53">
        <f t="shared" si="31"/>
        <v>152.27794740369853</v>
      </c>
      <c r="AL12" s="53">
        <f t="shared" si="31"/>
        <v>168.48308491166335</v>
      </c>
      <c r="AM12" s="55" cm="1">
        <f t="array" ref="AM12">INDEX('non-R&amp;D ex_typologies'!$J$8:$J$10,MATCH('Country-wise data'!FL12,'non-R&amp;D ex_typologies'!$F$8:$F$10,),)*'Country-wise data'!AC12</f>
        <v>203.58086271619746</v>
      </c>
      <c r="AN12" s="55" cm="1">
        <f t="array" ref="AN12">INDEX('non-R&amp;D ex_typologies'!$J$8:$J$10,MATCH('Country-wise data'!FM12,'non-R&amp;D ex_typologies'!$F$8:$F$10,),)*'Country-wise data'!AD12</f>
        <v>235.83664896402752</v>
      </c>
      <c r="AO12" s="55" cm="1">
        <f t="array" ref="AO12">INDEX('non-R&amp;D ex_typologies'!$J$8:$J$10,MATCH('Country-wise data'!FN12,'non-R&amp;D ex_typologies'!$F$8:$F$10,),)*'Country-wise data'!AE12</f>
        <v>107.66521089824536</v>
      </c>
      <c r="AP12" s="55" cm="1">
        <f t="array" ref="AP12">INDEX('non-R&amp;D ex_typologies'!$J$8:$J$10,MATCH('Country-wise data'!FO12,'non-R&amp;D ex_typologies'!$F$8:$F$10,),)*'Country-wise data'!AF12</f>
        <v>268.31818848377566</v>
      </c>
      <c r="AQ12" s="55" cm="1">
        <f t="array" ref="AQ12">INDEX('non-R&amp;D ex_typologies'!$J$8:$J$10,MATCH('Country-wise data'!FP12,'non-R&amp;D ex_typologies'!$F$8:$F$10,),)*'Country-wise data'!AG12</f>
        <v>300.50102787053078</v>
      </c>
      <c r="AR12" s="55" cm="1">
        <f t="array" ref="AR12">INDEX('non-R&amp;D ex_typologies'!$J$8:$J$10,MATCH('Country-wise data'!FQ12,'non-R&amp;D ex_typologies'!$F$8:$F$10,),)*'Country-wise data'!AH12</f>
        <v>308.43219997273667</v>
      </c>
      <c r="AS12" s="55" cm="1">
        <f t="array" ref="AS12">INDEX('non-R&amp;D ex_typologies'!$J$8:$J$10,MATCH('Country-wise data'!FR12,'non-R&amp;D ex_typologies'!$F$8:$F$10,),)*'Country-wise data'!AI12</f>
        <v>156.7861697458612</v>
      </c>
      <c r="AT12" s="55" cm="1">
        <f t="array" ref="AT12">INDEX('non-R&amp;D ex_typologies'!$J$8:$J$10,MATCH('Country-wise data'!FS12,'non-R&amp;D ex_typologies'!$F$8:$F$10,),)*'Country-wise data'!AJ12</f>
        <v>173.47106393702813</v>
      </c>
      <c r="AU12" s="55" cm="1">
        <f t="array" ref="AU12">INDEX('non-R&amp;D ex_typologies'!$J$8:$J$10,MATCH('Country-wise data'!FT12,'non-R&amp;D ex_typologies'!$F$8:$F$10,),)*'Country-wise data'!AK12</f>
        <v>191.93153370748044</v>
      </c>
      <c r="AV12" s="55" cm="1">
        <f t="array" ref="AV12">INDEX('non-R&amp;D ex_typologies'!$J$8:$J$10,MATCH('Country-wise data'!FU12,'non-R&amp;D ex_typologies'!$F$8:$F$10,),)*'Country-wise data'!AL12</f>
        <v>212.35653252624414</v>
      </c>
      <c r="AW12">
        <f t="shared" si="11"/>
        <v>3277.7656228732999</v>
      </c>
      <c r="AX12" s="53">
        <f>INDEX('GDP deflators'!$AB$3:$AK$155,MATCH('Country-wise data'!$B12,'GDP deflators'!$B$3:$B$155,),MATCH('Country-wise data'!AX$3,'GDP deflators'!$D$2:$M$2,))</f>
        <v>57.13595726556845</v>
      </c>
      <c r="AY12" s="53">
        <f>INDEX('GDP deflators'!$AB$3:$AK$155,MATCH('Country-wise data'!$B12,'GDP deflators'!$B$3:$B$155,),MATCH('Country-wise data'!AY$3,'GDP deflators'!$D$2:$M$2,))</f>
        <v>61.626526993386676</v>
      </c>
      <c r="AZ12" s="53">
        <f>INDEX('GDP deflators'!$AB$3:$AK$155,MATCH('Country-wise data'!$B12,'GDP deflators'!$B$3:$B$155,),MATCH('Country-wise data'!AZ$3,'GDP deflators'!$D$2:$M$2,))</f>
        <v>66.65808502698394</v>
      </c>
      <c r="BA12" s="53">
        <f>INDEX('GDP deflators'!$AB$3:$AK$155,MATCH('Country-wise data'!$B12,'GDP deflators'!$B$3:$B$155,),MATCH('Country-wise data'!BA$3,'GDP deflators'!$D$2:$M$2,))</f>
        <v>71.440768410751701</v>
      </c>
      <c r="BB12" s="53">
        <f>INDEX('GDP deflators'!$AB$3:$AK$155,MATCH('Country-wise data'!$B12,'GDP deflators'!$B$3:$B$155,),MATCH('Country-wise data'!BB$3,'GDP deflators'!$D$2:$M$2,))</f>
        <v>75.490594494445219</v>
      </c>
      <c r="BC12" s="53">
        <f>INDEX('GDP deflators'!$AB$3:$AK$155,MATCH('Country-wise data'!$B12,'GDP deflators'!$B$3:$B$155,),MATCH('Country-wise data'!BC$3,'GDP deflators'!$D$2:$M$2,))</f>
        <v>79.923988795649322</v>
      </c>
      <c r="BD12" s="53">
        <f>INDEX('GDP deflators'!$AB$3:$AK$155,MATCH('Country-wise data'!$B12,'GDP deflators'!$B$3:$B$155,),MATCH('Country-wise data'!BD$3,'GDP deflators'!$D$2:$M$2,))</f>
        <v>85.301127647996111</v>
      </c>
      <c r="BE12" s="53">
        <f>INDEX('GDP deflators'!$AB$3:$AK$155,MATCH('Country-wise data'!$B12,'GDP deflators'!$B$3:$B$155,),MATCH('Country-wise data'!BE$3,'GDP deflators'!$D$2:$M$2,))</f>
        <v>90.656934915890233</v>
      </c>
      <c r="BF12" s="53">
        <f>INDEX('GDP deflators'!$AB$3:$AK$155,MATCH('Country-wise data'!$B12,'GDP deflators'!$B$3:$B$155,),MATCH('Country-wise data'!BF$3,'GDP deflators'!$D$2:$M$2,))</f>
        <v>95.73138424315637</v>
      </c>
      <c r="BG12" s="53">
        <f>INDEX('GDP deflators'!$AB$3:$AK$155,MATCH('Country-wise data'!$B12,'GDP deflators'!$B$3:$B$155,),MATCH('Country-wise data'!BG$3,'GDP deflators'!$D$2:$M$2,))</f>
        <v>100</v>
      </c>
      <c r="BH12" cm="1">
        <f t="array" ref="BH12">H12/(INDEX($AX12:$BG12,,MATCH(BH$3,$AX$3:$BG$3,))/100)</f>
        <v>174.3683045983334</v>
      </c>
      <c r="BI12" cm="1">
        <f t="array" ref="BI12">I12/(INDEX($AX12:$BG12,,MATCH(BI$3,$AX$3:$BG$3,))/100)</f>
        <v>2387.8824132956879</v>
      </c>
      <c r="BJ12" cm="1">
        <f t="array" ref="BJ12">J12/(INDEX($AX12:$BG12,,MATCH(BJ$3,$AX$3:$BG$3,))/100)</f>
        <v>2468.0742018526585</v>
      </c>
      <c r="BK12" cm="1">
        <f t="array" ref="BK12">K12/(INDEX($AX12:$BG12,,MATCH(BK$3,$AX$3:$BG$3,))/100)</f>
        <v>3413.4739228714589</v>
      </c>
      <c r="BL12" cm="1">
        <f t="array" ref="BL12">L12/(INDEX($AX12:$BG12,,MATCH(BL$3,$AX$3:$BG$3,))/100)</f>
        <v>2665.2750762852324</v>
      </c>
      <c r="BM12" cm="1">
        <f t="array" ref="BM12">M12/(INDEX($AX12:$BG12,,MATCH(BM$3,$AX$3:$BG$3,))/100)</f>
        <v>2416.8513472705322</v>
      </c>
      <c r="BN12" cm="1">
        <f t="array" ref="BN12">N12/(INDEX($AX12:$BG12,,MATCH(BN$3,$AX$3:$BG$3,))/100)</f>
        <v>1976.6983702232578</v>
      </c>
      <c r="BO12" cm="1">
        <f t="array" ref="BO12">O12/(INDEX($AX12:$BG12,,MATCH(BO$3,$AX$3:$BG$3,))/100)</f>
        <v>1897.1178780703995</v>
      </c>
      <c r="BP12" cm="1">
        <f t="array" ref="BP12">P12/(INDEX($AX12:$BG12,,MATCH(BP$3,$AX$3:$BG$3,))/100)</f>
        <v>1832.4881774864846</v>
      </c>
      <c r="BQ12" cm="1">
        <f t="array" ref="BQ12">Q12/(INDEX($AX12:$BG12,,MATCH(BQ$3,$AX$3:$BG$3,))/100)</f>
        <v>1789.3516243679999</v>
      </c>
      <c r="BS12" cm="1">
        <f t="array" ref="BS12">S12/(INDEX($AX12:$BG12,,MATCH(BS$3,$AX$3:$BG$3,))/100)</f>
        <v>34072.551112627822</v>
      </c>
      <c r="BT12" cm="1">
        <f t="array" ref="BT12">T12/(INDEX($AX12:$BG12,,MATCH(BT$3,$AX$3:$BG$3,))/100)</f>
        <v>33689.027975287274</v>
      </c>
      <c r="BU12" cm="1">
        <f t="array" ref="BU12">U12/(INDEX($AX12:$BG12,,MATCH(BU$3,$AX$3:$BG$3,))/100)</f>
        <v>31283.196835850536</v>
      </c>
      <c r="BV12" cm="1">
        <f t="array" ref="BV12">V12/(INDEX($AX12:$BG12,,MATCH(BV$3,$AX$3:$BG$3,))/100)</f>
        <v>33290.421511508706</v>
      </c>
      <c r="BW12" cm="1">
        <f t="array" ref="BW12">W12/(INDEX($AX12:$BG12,,MATCH(BW$3,$AX$3:$BG$3,))/100)</f>
        <v>35193.465199104932</v>
      </c>
      <c r="BX12" cm="1">
        <f t="array" ref="BX12">X12/(INDEX($AX12:$BG12,,MATCH(BX$3,$AX$3:$BG$3,))/100)</f>
        <v>35969.051821854133</v>
      </c>
      <c r="BY12" cm="1">
        <f t="array" ref="BY12">Y12/(INDEX($AX12:$BG12,,MATCH(BY$3,$AX$3:$BG$3,))/100)</f>
        <v>36276.854064222847</v>
      </c>
      <c r="BZ12" cm="1">
        <f t="array" ref="BZ12">Z12/(INDEX($AX12:$BG12,,MATCH(BZ$3,$AX$3:$BG$3,))/100)</f>
        <v>36343.564016992728</v>
      </c>
      <c r="CA12" cm="1">
        <f t="array" ref="CA12">AA12/(INDEX($AX12:$BG12,,MATCH(CA$3,$AX$3:$BG$3,))/100)</f>
        <v>36824.463338437658</v>
      </c>
      <c r="CB12" cm="1">
        <f t="array" ref="CB12">AB12/(INDEX($AX12:$BG12,,MATCH(CB$3,$AX$3:$BG$3,))/100)</f>
        <v>35957.619863879998</v>
      </c>
      <c r="CC12" cm="1">
        <f t="array" ref="CC12">AC12/(INDEX($AX12:$BG12,,MATCH(CC$3,$AX$3:$BG$3,))/100)</f>
        <v>121.96013191135614</v>
      </c>
      <c r="CD12" cm="1">
        <f t="array" ref="CD12">AD12/(INDEX($AX12:$BG12,,MATCH(CD$3,$AX$3:$BG$3,))/100)</f>
        <v>130.98876419147021</v>
      </c>
      <c r="CE12" cm="1">
        <f t="array" ref="CE12">AE12/(INDEX($AX12:$BG12,,MATCH(CE$3,$AX$3:$BG$3,))/100)</f>
        <v>128.14841617120175</v>
      </c>
      <c r="CF12" cm="1">
        <f t="array" ref="CF12">AF12/(INDEX($AX12:$BG12,,MATCH(CF$3,$AX$3:$BG$3,))/100)</f>
        <v>128.55661809866066</v>
      </c>
      <c r="CG12" cm="1">
        <f t="array" ref="CG12">AG12/(INDEX($AX12:$BG12,,MATCH(CG$3,$AX$3:$BG$3,))/100)</f>
        <v>136.25221129840713</v>
      </c>
      <c r="CH12" cm="1">
        <f t="array" ref="CH12">AH12/(INDEX($AX12:$BG12,,MATCH(CH$3,$AX$3:$BG$3,))/100)</f>
        <v>132.09093196494359</v>
      </c>
      <c r="CI12" cm="1">
        <f t="array" ref="CI12">AI12/(INDEX($AX12:$BG12,,MATCH(CI$3,$AX$3:$BG$3,))/100)</f>
        <v>145.82891971133151</v>
      </c>
      <c r="CJ12" cm="1">
        <f t="array" ref="CJ12">AJ12/(INDEX($AX12:$BG12,,MATCH(CJ$3,$AX$3:$BG$3,))/100)</f>
        <v>151.81570161264031</v>
      </c>
      <c r="CK12" cm="1">
        <f t="array" ref="CK12">AK12/(INDEX($AX12:$BG12,,MATCH(CK$3,$AX$3:$BG$3,))/100)</f>
        <v>159.06794684689265</v>
      </c>
      <c r="CL12" cm="1">
        <f t="array" ref="CL12">AL12/(INDEX($AX12:$BG12,,MATCH(CL$3,$AX$3:$BG$3,))/100)</f>
        <v>168.48308491166335</v>
      </c>
      <c r="CM12" cm="1">
        <f t="array" ref="CM12">AM12/(INDEX($AX12:$BG12,,MATCH(CM$3,$AX$3:$BG$3,))/100)</f>
        <v>356.30953336434317</v>
      </c>
      <c r="CN12" cm="1">
        <f t="array" ref="CN12">AN12/(INDEX($AX12:$BG12,,MATCH(CN$3,$AX$3:$BG$3,))/100)</f>
        <v>382.68690524996782</v>
      </c>
      <c r="CO12" cm="1">
        <f t="array" ref="CO12">AO12/(INDEX($AX12:$BG12,,MATCH(CO$3,$AX$3:$BG$3,))/100)</f>
        <v>161.51860776477645</v>
      </c>
      <c r="CP12" cm="1">
        <f t="array" ref="CP12">AP12/(INDEX($AX12:$BG12,,MATCH(CP$3,$AX$3:$BG$3,))/100)</f>
        <v>375.58133045415883</v>
      </c>
      <c r="CQ12" cm="1">
        <f t="array" ref="CQ12">AQ12/(INDEX($AX12:$BG12,,MATCH(CQ$3,$AX$3:$BG$3,))/100)</f>
        <v>398.06419578884407</v>
      </c>
      <c r="CR12" cm="1">
        <f t="array" ref="CR12">AR12/(INDEX($AX12:$BG12,,MATCH(CR$3,$AX$3:$BG$3,))/100)</f>
        <v>385.90691558368047</v>
      </c>
      <c r="CS12" cm="1">
        <f t="array" ref="CS12">AS12/(INDEX($AX12:$BG12,,MATCH(CS$3,$AX$3:$BG$3,))/100)</f>
        <v>183.803161891195</v>
      </c>
      <c r="CT12" cm="1">
        <f t="array" ref="CT12">AT12/(INDEX($AX12:$BG12,,MATCH(CT$3,$AX$3:$BG$3,))/100)</f>
        <v>191.34891787150235</v>
      </c>
      <c r="CU12" cm="1">
        <f t="array" ref="CU12">AU12/(INDEX($AX12:$BG12,,MATCH(CU$3,$AX$3:$BG$3,))/100)</f>
        <v>200.48966723386872</v>
      </c>
      <c r="CV12" cm="1">
        <f t="array" ref="CV12">AV12/(INDEX($AX12:$BG12,,MATCH(CV$3,$AX$3:$BG$3,))/100)</f>
        <v>212.35653252624414</v>
      </c>
      <c r="CW12">
        <f t="shared" si="12"/>
        <v>4251.2584944471482</v>
      </c>
      <c r="CX12">
        <f>IFERROR(1/INDEX('exch rates'!$BC$5:$BL$268,MATCH('Country-wise data'!$B12,'exch rates'!$A$5:$A$268,),MATCH(CX$3,'exch rates'!$BC$4:$BL$4,)),1)</f>
        <v>1.4357647810488615E-2</v>
      </c>
      <c r="CY12">
        <f>IFERROR(1/INDEX('exch rates'!$BC$5:$BL$268,MATCH('Country-wise data'!$B12,'exch rates'!$A$5:$A$268,),MATCH(CY$3,'exch rates'!$BC$4:$BL$4,)),1)</f>
        <v>1.3485740178335428E-2</v>
      </c>
      <c r="CZ12">
        <f>IFERROR(1/INDEX('exch rates'!$BC$5:$BL$268,MATCH('Country-wise data'!$B12,'exch rates'!$A$5:$A$268,),MATCH(CZ$3,'exch rates'!$BC$4:$BL$4,)),1)</f>
        <v>1.2215581809329228E-2</v>
      </c>
      <c r="DA12">
        <f>IFERROR(1/INDEX('exch rates'!$BC$5:$BL$268,MATCH('Country-wise data'!$B12,'exch rates'!$A$5:$A$268,),MATCH(DA$3,'exch rates'!$BC$4:$BL$4,)),1)</f>
        <v>1.2803566971329677E-2</v>
      </c>
      <c r="DB12">
        <f>IFERROR(1/INDEX('exch rates'!$BC$5:$BL$268,MATCH('Country-wise data'!$B12,'exch rates'!$A$5:$A$268,),MATCH(DB$3,'exch rates'!$BC$4:$BL$4,)),1)</f>
        <v>1.2879725155251676E-2</v>
      </c>
      <c r="DC12">
        <f>IFERROR(1/INDEX('exch rates'!$BC$5:$BL$268,MATCH('Country-wise data'!$B12,'exch rates'!$A$5:$A$268,),MATCH(DC$3,'exch rates'!$BC$4:$BL$4,)),1)</f>
        <v>1.2829245205256704E-2</v>
      </c>
      <c r="DD12">
        <f>IFERROR(1/INDEX('exch rates'!$BC$5:$BL$268,MATCH('Country-wise data'!$B12,'exch rates'!$A$5:$A$268,),MATCH(DD$3,'exch rates'!$BC$4:$BL$4,)),1)</f>
        <v>1.2744033641700002E-2</v>
      </c>
      <c r="DE12">
        <f>IFERROR(1/INDEX('exch rates'!$BC$5:$BL$268,MATCH('Country-wise data'!$B12,'exch rates'!$A$5:$A$268,),MATCH(DE$3,'exch rates'!$BC$4:$BL$4,)),1)</f>
        <v>1.2432005992226882E-2</v>
      </c>
      <c r="DF12">
        <f>IFERROR(1/INDEX('exch rates'!$BC$5:$BL$268,MATCH('Country-wise data'!$B12,'exch rates'!$A$5:$A$268,),MATCH(DF$3,'exch rates'!$BC$4:$BL$4,)),1)</f>
        <v>1.1980897381654046E-2</v>
      </c>
      <c r="DG12">
        <f>IFERROR(1/INDEX('exch rates'!$BC$5:$BL$268,MATCH('Country-wise data'!$B12,'exch rates'!$A$5:$A$268,),MATCH(DG$3,'exch rates'!$BC$4:$BL$4,)),1)</f>
        <v>1.1840832334731804E-2</v>
      </c>
      <c r="DH12" cm="1">
        <f t="array" ref="DH12">(BH12/INDEX($CX12:$DG12,,MATCH(DH$3,$CX$3:$DG$3,)))*$DG12</f>
        <v>143.80251462443738</v>
      </c>
      <c r="DI12" cm="1">
        <f t="array" ref="DI12">(BI12/INDEX($CX12:$DG12,,MATCH(DI$3,$CX$3:$DG$3,)))*$DG12</f>
        <v>2096.6231676561174</v>
      </c>
      <c r="DJ12" cm="1">
        <f t="array" ref="DJ12">(BJ12/INDEX($CX12:$DG12,,MATCH(DJ$3,$CX$3:$DG$3,)))*$DG12</f>
        <v>2392.3586506125716</v>
      </c>
      <c r="DK12" cm="1">
        <f t="array" ref="DK12">(BK12/INDEX($CX12:$DG12,,MATCH(DK$3,$CX$3:$DG$3,)))*$DG12</f>
        <v>3156.8056378512979</v>
      </c>
      <c r="DL12" cm="1">
        <f t="array" ref="DL12">(BL12/INDEX($CX12:$DG12,,MATCH(DL$3,$CX$3:$DG$3,)))*$DG12</f>
        <v>2450.2910523183659</v>
      </c>
      <c r="DM12" cm="1">
        <f t="array" ref="DM12">(BM12/INDEX($CX12:$DG12,,MATCH(DM$3,$CX$3:$DG$3,)))*$DG12</f>
        <v>2230.6481108705589</v>
      </c>
      <c r="DN12" cm="1">
        <f t="array" ref="DN12">(BN12/INDEX($CX12:$DG12,,MATCH(DN$3,$CX$3:$DG$3,)))*$DG12</f>
        <v>1836.6048486850177</v>
      </c>
      <c r="DO12" cm="1">
        <f t="array" ref="DO12">(BO12/INDEX($CX12:$DG12,,MATCH(DO$3,$CX$3:$DG$3,)))*$DG12</f>
        <v>1806.9050744907186</v>
      </c>
      <c r="DP12" cm="1">
        <f t="array" ref="DP12">(BP12/INDEX($CX12:$DG12,,MATCH(DP$3,$CX$3:$DG$3,)))*$DG12</f>
        <v>1811.065112553375</v>
      </c>
      <c r="DQ12" cm="1">
        <f t="array" ref="DQ12">(BQ12/INDEX($CX12:$DG12,,MATCH(DQ$3,$CX$3:$DG$3,)))*$DG12</f>
        <v>1789.3516243679999</v>
      </c>
      <c r="DS12" cm="1">
        <f t="array" ref="DS12">(BS12/INDEX($CX12:$DG12,,MATCH(DS$3,$CX$3:$DG$3,)))*$DG12</f>
        <v>28099.823192938147</v>
      </c>
      <c r="DT12" cm="1">
        <f t="array" ref="DT12">(BT12/INDEX($CX12:$DG12,,MATCH(DT$3,$CX$3:$DG$3,)))*$DG12</f>
        <v>29579.847045867056</v>
      </c>
      <c r="DU12" cm="1">
        <f t="array" ref="DU12">(BU12/INDEX($CX12:$DG12,,MATCH(DU$3,$CX$3:$DG$3,)))*$DG12</f>
        <v>30323.491292475643</v>
      </c>
      <c r="DV12" cm="1">
        <f t="array" ref="DV12">(BV12/INDEX($CX12:$DG12,,MATCH(DV$3,$CX$3:$DG$3,)))*$DG12</f>
        <v>30787.225181311052</v>
      </c>
      <c r="DW12" cm="1">
        <f t="array" ref="DW12">(BW12/INDEX($CX12:$DG12,,MATCH(DW$3,$CX$3:$DG$3,)))*$DG12</f>
        <v>32354.72152376665</v>
      </c>
      <c r="DX12" cm="1">
        <f t="array" ref="DX12">(BX12/INDEX($CX12:$DG12,,MATCH(DX$3,$CX$3:$DG$3,)))*$DG12</f>
        <v>33197.861997940687</v>
      </c>
      <c r="DY12" cm="1">
        <f t="array" ref="DY12">(BY12/INDEX($CX12:$DG12,,MATCH(DY$3,$CX$3:$DG$3,)))*$DG12</f>
        <v>33705.823343126132</v>
      </c>
      <c r="DZ12" cm="1">
        <f t="array" ref="DZ12">(BZ12/INDEX($CX12:$DG12,,MATCH(DZ$3,$CX$3:$DG$3,)))*$DG12</f>
        <v>34615.334664483904</v>
      </c>
      <c r="EA12" cm="1">
        <f t="array" ref="EA12">(CA12/INDEX($CX12:$DG12,,MATCH(EA$3,$CX$3:$DG$3,)))*$DG12</f>
        <v>36393.95967739448</v>
      </c>
      <c r="EB12" cm="1">
        <f t="array" ref="EB12">(CB12/INDEX($CX12:$DG12,,MATCH(EB$3,$CX$3:$DG$3,)))*$DG12</f>
        <v>35957.619863879998</v>
      </c>
      <c r="EC12" s="53" cm="1">
        <f t="array" ref="EC12">(CC12/INDEX($CX12:$DG12,,MATCH(EC$3,$CX$3:$DG$3,)))*$DG12</f>
        <v>100.58120191729347</v>
      </c>
      <c r="ED12" cm="1">
        <f t="array" ref="ED12">(CD12/INDEX($CX12:$DG12,,MATCH(ED$3,$CX$3:$DG$3,)))*$DG12</f>
        <v>115.01155843240967</v>
      </c>
      <c r="EE12" cm="1">
        <f t="array" ref="EE12">(CE12/INDEX($CX12:$DG12,,MATCH(EE$3,$CX$3:$DG$3,)))*$DG12</f>
        <v>124.21708057210866</v>
      </c>
      <c r="EF12" cm="1">
        <f t="array" ref="EF12">(CF12/INDEX($CX12:$DG12,,MATCH(EF$3,$CX$3:$DG$3,)))*$DG12</f>
        <v>118.89010022246195</v>
      </c>
      <c r="EG12" cm="1">
        <f t="array" ref="EG12">(CG12/INDEX($CX12:$DG12,,MATCH(EG$3,$CX$3:$DG$3,)))*$DG12</f>
        <v>125.26195782703127</v>
      </c>
      <c r="EH12" cm="1">
        <f t="array" ref="EH12">(CH12/INDEX($CX12:$DG12,,MATCH(EH$3,$CX$3:$DG$3,)))*$DG12</f>
        <v>121.9141542087368</v>
      </c>
      <c r="EI12" cm="1">
        <f t="array" ref="EI12">(CI12/INDEX($CX12:$DG12,,MATCH(EI$3,$CX$3:$DG$3,)))*$DG12</f>
        <v>135.4936620856725</v>
      </c>
      <c r="EJ12" cm="1">
        <f t="array" ref="EJ12">(CJ12/INDEX($CX12:$DG12,,MATCH(EJ$3,$CX$3:$DG$3,)))*$DG12</f>
        <v>144.59647700450853</v>
      </c>
      <c r="EK12" cm="1">
        <f t="array" ref="EK12">(CK12/INDEX($CX12:$DG12,,MATCH(EK$3,$CX$3:$DG$3,)))*$DG12</f>
        <v>157.20833160028755</v>
      </c>
      <c r="EL12" cm="1">
        <f t="array" ref="EL12">(CL12/INDEX($CX12:$DG12,,MATCH(EL$3,$CX$3:$DG$3,)))*$DG12</f>
        <v>168.48308491166335</v>
      </c>
      <c r="EM12" cm="1">
        <f t="array" ref="EM12">(CM12/INDEX($CX12:$DG12,,MATCH(EM$3,$CX$3:$DG$3,)))*$DG12</f>
        <v>293.85046210366232</v>
      </c>
      <c r="EN12" cm="1">
        <f t="array" ref="EN12">(CN12/INDEX($CX12:$DG12,,MATCH(EN$3,$CX$3:$DG$3,)))*$DG12</f>
        <v>336.00910456822817</v>
      </c>
      <c r="EO12" cm="1">
        <f t="array" ref="EO12">(CO12/INDEX($CX12:$DG12,,MATCH(EO$3,$CX$3:$DG$3,)))*$DG12</f>
        <v>156.56354182175843</v>
      </c>
      <c r="EP12" cm="1">
        <f t="array" ref="EP12">(CP12/INDEX($CX12:$DG12,,MATCH(EP$3,$CX$3:$DG$3,)))*$DG12</f>
        <v>347.34036006696846</v>
      </c>
      <c r="EQ12" cm="1">
        <f t="array" ref="EQ12">(CQ12/INDEX($CX12:$DG12,,MATCH(EQ$3,$CX$3:$DG$3,)))*$DG12</f>
        <v>365.95589921215628</v>
      </c>
      <c r="ER12" cm="1">
        <f t="array" ref="ER12">(CR12/INDEX($CX12:$DG12,,MATCH(ER$3,$CX$3:$DG$3,)))*$DG12</f>
        <v>356.17520837216148</v>
      </c>
      <c r="ES12" cm="1">
        <f t="array" ref="ES12">(CS12/INDEX($CX12:$DG12,,MATCH(ES$3,$CX$3:$DG$3,)))*$DG12</f>
        <v>170.77657543415631</v>
      </c>
      <c r="ET12" cm="1">
        <f t="array" ref="ET12">(CT12/INDEX($CX12:$DG12,,MATCH(ET$3,$CX$3:$DG$3,)))*$DG12</f>
        <v>182.24978779494433</v>
      </c>
      <c r="EU12" cm="1">
        <f t="array" ref="EU12">(CU12/INDEX($CX12:$DG12,,MATCH(EU$3,$CX$3:$DG$3,)))*$DG12</f>
        <v>198.14580318479196</v>
      </c>
      <c r="EV12" cm="1">
        <f t="array" ref="EV12">(CV12/INDEX($CX12:$DG12,,MATCH(EV$3,$CX$3:$DG$3,)))*$DG12</f>
        <v>212.35653252624414</v>
      </c>
      <c r="EW12">
        <f t="shared" si="13"/>
        <v>3931.080883867246</v>
      </c>
      <c r="EY12" s="96">
        <f t="shared" si="24"/>
        <v>3.5794247254399398E-3</v>
      </c>
      <c r="EZ12" s="96">
        <f t="shared" si="14"/>
        <v>3.8881728581649064E-3</v>
      </c>
      <c r="FA12" s="96">
        <f t="shared" si="15"/>
        <v>4.0963977193131263E-3</v>
      </c>
      <c r="FB12" s="96">
        <f t="shared" si="16"/>
        <v>3.8616698816570359E-3</v>
      </c>
      <c r="FC12" s="96">
        <f t="shared" si="17"/>
        <v>3.8715201963651028E-3</v>
      </c>
      <c r="FD12" s="96">
        <f t="shared" si="18"/>
        <v>3.6723495692674211E-3</v>
      </c>
      <c r="FE12" s="96">
        <f t="shared" si="19"/>
        <v>4.0198888099051483E-3</v>
      </c>
      <c r="FF12" s="96">
        <f t="shared" si="20"/>
        <v>4.1772375857705548E-3</v>
      </c>
      <c r="FG12" s="96">
        <f t="shared" si="21"/>
        <v>4.3196270203578581E-3</v>
      </c>
      <c r="FH12" s="96">
        <f t="shared" si="22"/>
        <v>4.6856017041580472E-3</v>
      </c>
      <c r="FJ12" s="96">
        <f t="shared" si="25"/>
        <v>34890.021573976665</v>
      </c>
      <c r="FK12" s="96" t="str">
        <f>IF(AND('Country-wise data'!FJ12&gt;'non-R&amp;D ex_typologies'!$C$17,'Country-wise data'!FJ12&lt;'non-R&amp;D ex_typologies'!$D$17),"Small",IF(AND('Country-wise data'!FJ12&gt;'non-R&amp;D ex_typologies'!$E$17,'Country-wise data'!$FJ$4&lt;'non-R&amp;D ex_typologies'!$F$17),"Medium","Large"))</f>
        <v>Medium</v>
      </c>
      <c r="FL12" t="str">
        <f>IF($FK12='non-R&amp;D ex_typologies'!$C$16,IF(AND('Country-wise data'!EY12&gt;'non-R&amp;D ex_typologies'!$C$21,'Country-wise data'!EY12&lt;'non-R&amp;D ex_typologies'!$D$21),'non-R&amp;D ex_typologies'!$B$21,IF(AND('Country-wise data'!EY12&gt;'non-R&amp;D ex_typologies'!$C$19,'Country-wise data'!EY12&lt;'non-R&amp;D ex_typologies'!$D$19),'non-R&amp;D ex_typologies'!$B$19,'non-R&amp;D ex_typologies'!$B$20)),IF($FK12='non-R&amp;D ex_typologies'!$E$16,IF(AND('Country-wise data'!EY12&gt;'non-R&amp;D ex_typologies'!$E$21,'Country-wise data'!EY12&lt;'non-R&amp;D ex_typologies'!$F$21),'non-R&amp;D ex_typologies'!$B$21,IF(AND('Country-wise data'!EY12&gt;'non-R&amp;D ex_typologies'!$E$19,'Country-wise data'!EY12&lt;'non-R&amp;D ex_typologies'!$F$19),'non-R&amp;D ex_typologies'!$B$19,'non-R&amp;D ex_typologies'!$B$20)),IF(AND('Country-wise data'!EY12&gt;'non-R&amp;D ex_typologies'!$G$21,'Country-wise data'!EY12&lt;'non-R&amp;D ex_typologies'!$H$21),'non-R&amp;D ex_typologies'!$B$21,IF(AND('Country-wise data'!EY12&gt;'non-R&amp;D ex_typologies'!$G$19,'Country-wise data'!EY12&lt;'non-R&amp;D ex_typologies'!$H$19),'non-R&amp;D ex_typologies'!$B$19,'non-R&amp;D ex_typologies'!$B$20))))</f>
        <v>Program heavy</v>
      </c>
      <c r="FM12" t="str">
        <f>IF($FK12='non-R&amp;D ex_typologies'!$C$16,IF(AND('Country-wise data'!EZ12&gt;'non-R&amp;D ex_typologies'!$C$21,'Country-wise data'!EZ12&lt;'non-R&amp;D ex_typologies'!$D$21),'non-R&amp;D ex_typologies'!$B$21,IF(AND('Country-wise data'!EZ12&gt;'non-R&amp;D ex_typologies'!$C$19,'Country-wise data'!EZ12&lt;'non-R&amp;D ex_typologies'!$D$19),'non-R&amp;D ex_typologies'!$B$19,'non-R&amp;D ex_typologies'!$B$20)),IF($FK12='non-R&amp;D ex_typologies'!$E$16,IF(AND('Country-wise data'!EZ12&gt;'non-R&amp;D ex_typologies'!$E$21,'Country-wise data'!EZ12&lt;'non-R&amp;D ex_typologies'!$F$21),'non-R&amp;D ex_typologies'!$B$21,IF(AND('Country-wise data'!EZ12&gt;'non-R&amp;D ex_typologies'!$E$19,'Country-wise data'!EZ12&lt;'non-R&amp;D ex_typologies'!$F$19),'non-R&amp;D ex_typologies'!$B$19,'non-R&amp;D ex_typologies'!$B$20)),IF(AND('Country-wise data'!EZ12&gt;'non-R&amp;D ex_typologies'!$G$21,'Country-wise data'!EZ12&lt;'non-R&amp;D ex_typologies'!$H$21),'non-R&amp;D ex_typologies'!$B$21,IF(AND('Country-wise data'!EZ12&gt;'non-R&amp;D ex_typologies'!$G$19,'Country-wise data'!EZ12&lt;'non-R&amp;D ex_typologies'!$H$19),'non-R&amp;D ex_typologies'!$B$19,'non-R&amp;D ex_typologies'!$B$20))))</f>
        <v>Program heavy</v>
      </c>
      <c r="FN12" t="str">
        <f>IF($FK12='non-R&amp;D ex_typologies'!$C$16,IF(AND('Country-wise data'!FA12&gt;'non-R&amp;D ex_typologies'!$C$21,'Country-wise data'!FA12&lt;'non-R&amp;D ex_typologies'!$D$21),'non-R&amp;D ex_typologies'!$B$21,IF(AND('Country-wise data'!FA12&gt;'non-R&amp;D ex_typologies'!$C$19,'Country-wise data'!FA12&lt;'non-R&amp;D ex_typologies'!$D$19),'non-R&amp;D ex_typologies'!$B$19,'non-R&amp;D ex_typologies'!$B$20)),IF($FK12='non-R&amp;D ex_typologies'!$E$16,IF(AND('Country-wise data'!FA12&gt;'non-R&amp;D ex_typologies'!$E$21,'Country-wise data'!FA12&lt;'non-R&amp;D ex_typologies'!$F$21),'non-R&amp;D ex_typologies'!$B$21,IF(AND('Country-wise data'!FA12&gt;'non-R&amp;D ex_typologies'!$E$19,'Country-wise data'!FA12&lt;'non-R&amp;D ex_typologies'!$F$19),'non-R&amp;D ex_typologies'!$B$19,'non-R&amp;D ex_typologies'!$B$20)),IF(AND('Country-wise data'!FA12&gt;'non-R&amp;D ex_typologies'!$G$21,'Country-wise data'!FA12&lt;'non-R&amp;D ex_typologies'!$H$21),'non-R&amp;D ex_typologies'!$B$21,IF(AND('Country-wise data'!FA12&gt;'non-R&amp;D ex_typologies'!$G$19,'Country-wise data'!FA12&lt;'non-R&amp;D ex_typologies'!$H$19),'non-R&amp;D ex_typologies'!$B$19,'non-R&amp;D ex_typologies'!$B$20))))</f>
        <v>Balanced</v>
      </c>
      <c r="FO12" t="str">
        <f>IF($FK12='non-R&amp;D ex_typologies'!$C$16,IF(AND('Country-wise data'!FB12&gt;'non-R&amp;D ex_typologies'!$C$21,'Country-wise data'!FB12&lt;'non-R&amp;D ex_typologies'!$D$21),'non-R&amp;D ex_typologies'!$B$21,IF(AND('Country-wise data'!FB12&gt;'non-R&amp;D ex_typologies'!$C$19,'Country-wise data'!FB12&lt;'non-R&amp;D ex_typologies'!$D$19),'non-R&amp;D ex_typologies'!$B$19,'non-R&amp;D ex_typologies'!$B$20)),IF($FK12='non-R&amp;D ex_typologies'!$E$16,IF(AND('Country-wise data'!FB12&gt;'non-R&amp;D ex_typologies'!$E$21,'Country-wise data'!FB12&lt;'non-R&amp;D ex_typologies'!$F$21),'non-R&amp;D ex_typologies'!$B$21,IF(AND('Country-wise data'!FB12&gt;'non-R&amp;D ex_typologies'!$E$19,'Country-wise data'!FB12&lt;'non-R&amp;D ex_typologies'!$F$19),'non-R&amp;D ex_typologies'!$B$19,'non-R&amp;D ex_typologies'!$B$20)),IF(AND('Country-wise data'!FB12&gt;'non-R&amp;D ex_typologies'!$G$21,'Country-wise data'!FB12&lt;'non-R&amp;D ex_typologies'!$H$21),'non-R&amp;D ex_typologies'!$B$21,IF(AND('Country-wise data'!FB12&gt;'non-R&amp;D ex_typologies'!$G$19,'Country-wise data'!FB12&lt;'non-R&amp;D ex_typologies'!$H$19),'non-R&amp;D ex_typologies'!$B$19,'non-R&amp;D ex_typologies'!$B$20))))</f>
        <v>Program heavy</v>
      </c>
      <c r="FP12" t="str">
        <f>IF($FK12='non-R&amp;D ex_typologies'!$C$16,IF(AND('Country-wise data'!FC12&gt;'non-R&amp;D ex_typologies'!$C$21,'Country-wise data'!FC12&lt;'non-R&amp;D ex_typologies'!$D$21),'non-R&amp;D ex_typologies'!$B$21,IF(AND('Country-wise data'!FC12&gt;'non-R&amp;D ex_typologies'!$C$19,'Country-wise data'!FC12&lt;'non-R&amp;D ex_typologies'!$D$19),'non-R&amp;D ex_typologies'!$B$19,'non-R&amp;D ex_typologies'!$B$20)),IF($FK12='non-R&amp;D ex_typologies'!$E$16,IF(AND('Country-wise data'!FC12&gt;'non-R&amp;D ex_typologies'!$E$21,'Country-wise data'!FC12&lt;'non-R&amp;D ex_typologies'!$F$21),'non-R&amp;D ex_typologies'!$B$21,IF(AND('Country-wise data'!FC12&gt;'non-R&amp;D ex_typologies'!$E$19,'Country-wise data'!FC12&lt;'non-R&amp;D ex_typologies'!$F$19),'non-R&amp;D ex_typologies'!$B$19,'non-R&amp;D ex_typologies'!$B$20)),IF(AND('Country-wise data'!FC12&gt;'non-R&amp;D ex_typologies'!$G$21,'Country-wise data'!FC12&lt;'non-R&amp;D ex_typologies'!$H$21),'non-R&amp;D ex_typologies'!$B$21,IF(AND('Country-wise data'!FC12&gt;'non-R&amp;D ex_typologies'!$G$19,'Country-wise data'!FC12&lt;'non-R&amp;D ex_typologies'!$H$19),'non-R&amp;D ex_typologies'!$B$19,'non-R&amp;D ex_typologies'!$B$20))))</f>
        <v>Program heavy</v>
      </c>
      <c r="FQ12" t="str">
        <f>IF($FK12='non-R&amp;D ex_typologies'!$C$16,IF(AND('Country-wise data'!FD12&gt;'non-R&amp;D ex_typologies'!$C$21,'Country-wise data'!FD12&lt;'non-R&amp;D ex_typologies'!$D$21),'non-R&amp;D ex_typologies'!$B$21,IF(AND('Country-wise data'!FD12&gt;'non-R&amp;D ex_typologies'!$C$19,'Country-wise data'!FD12&lt;'non-R&amp;D ex_typologies'!$D$19),'non-R&amp;D ex_typologies'!$B$19,'non-R&amp;D ex_typologies'!$B$20)),IF($FK12='non-R&amp;D ex_typologies'!$E$16,IF(AND('Country-wise data'!FD12&gt;'non-R&amp;D ex_typologies'!$E$21,'Country-wise data'!FD12&lt;'non-R&amp;D ex_typologies'!$F$21),'non-R&amp;D ex_typologies'!$B$21,IF(AND('Country-wise data'!FD12&gt;'non-R&amp;D ex_typologies'!$E$19,'Country-wise data'!FD12&lt;'non-R&amp;D ex_typologies'!$F$19),'non-R&amp;D ex_typologies'!$B$19,'non-R&amp;D ex_typologies'!$B$20)),IF(AND('Country-wise data'!FD12&gt;'non-R&amp;D ex_typologies'!$G$21,'Country-wise data'!FD12&lt;'non-R&amp;D ex_typologies'!$H$21),'non-R&amp;D ex_typologies'!$B$21,IF(AND('Country-wise data'!FD12&gt;'non-R&amp;D ex_typologies'!$G$19,'Country-wise data'!FD12&lt;'non-R&amp;D ex_typologies'!$H$19),'non-R&amp;D ex_typologies'!$B$19,'non-R&amp;D ex_typologies'!$B$20))))</f>
        <v>Program heavy</v>
      </c>
      <c r="FR12" t="str">
        <f>IF($FK12='non-R&amp;D ex_typologies'!$C$16,IF(AND('Country-wise data'!FE12&gt;'non-R&amp;D ex_typologies'!$C$21,'Country-wise data'!FE12&lt;'non-R&amp;D ex_typologies'!$D$21),'non-R&amp;D ex_typologies'!$B$21,IF(AND('Country-wise data'!FE12&gt;'non-R&amp;D ex_typologies'!$C$19,'Country-wise data'!FE12&lt;'non-R&amp;D ex_typologies'!$D$19),'non-R&amp;D ex_typologies'!$B$19,'non-R&amp;D ex_typologies'!$B$20)),IF($FK12='non-R&amp;D ex_typologies'!$E$16,IF(AND('Country-wise data'!FE12&gt;'non-R&amp;D ex_typologies'!$E$21,'Country-wise data'!FE12&lt;'non-R&amp;D ex_typologies'!$F$21),'non-R&amp;D ex_typologies'!$B$21,IF(AND('Country-wise data'!FE12&gt;'non-R&amp;D ex_typologies'!$E$19,'Country-wise data'!FE12&lt;'non-R&amp;D ex_typologies'!$F$19),'non-R&amp;D ex_typologies'!$B$19,'non-R&amp;D ex_typologies'!$B$20)),IF(AND('Country-wise data'!FE12&gt;'non-R&amp;D ex_typologies'!$G$21,'Country-wise data'!FE12&lt;'non-R&amp;D ex_typologies'!$H$21),'non-R&amp;D ex_typologies'!$B$21,IF(AND('Country-wise data'!FE12&gt;'non-R&amp;D ex_typologies'!$G$19,'Country-wise data'!FE12&lt;'non-R&amp;D ex_typologies'!$H$19),'non-R&amp;D ex_typologies'!$B$19,'non-R&amp;D ex_typologies'!$B$20))))</f>
        <v>Balanced</v>
      </c>
      <c r="FS12" t="str">
        <f>IF($FK12='non-R&amp;D ex_typologies'!$C$16,IF(AND('Country-wise data'!FF12&gt;'non-R&amp;D ex_typologies'!$C$21,'Country-wise data'!FF12&lt;'non-R&amp;D ex_typologies'!$D$21),'non-R&amp;D ex_typologies'!$B$21,IF(AND('Country-wise data'!FF12&gt;'non-R&amp;D ex_typologies'!$C$19,'Country-wise data'!FF12&lt;'non-R&amp;D ex_typologies'!$D$19),'non-R&amp;D ex_typologies'!$B$19,'non-R&amp;D ex_typologies'!$B$20)),IF($FK12='non-R&amp;D ex_typologies'!$E$16,IF(AND('Country-wise data'!FF12&gt;'non-R&amp;D ex_typologies'!$E$21,'Country-wise data'!FF12&lt;'non-R&amp;D ex_typologies'!$F$21),'non-R&amp;D ex_typologies'!$B$21,IF(AND('Country-wise data'!FF12&gt;'non-R&amp;D ex_typologies'!$E$19,'Country-wise data'!FF12&lt;'non-R&amp;D ex_typologies'!$F$19),'non-R&amp;D ex_typologies'!$B$19,'non-R&amp;D ex_typologies'!$B$20)),IF(AND('Country-wise data'!FF12&gt;'non-R&amp;D ex_typologies'!$G$21,'Country-wise data'!FF12&lt;'non-R&amp;D ex_typologies'!$H$21),'non-R&amp;D ex_typologies'!$B$21,IF(AND('Country-wise data'!FF12&gt;'non-R&amp;D ex_typologies'!$G$19,'Country-wise data'!FF12&lt;'non-R&amp;D ex_typologies'!$H$19),'non-R&amp;D ex_typologies'!$B$19,'non-R&amp;D ex_typologies'!$B$20))))</f>
        <v>Balanced</v>
      </c>
      <c r="FT12" t="str">
        <f>IF($FK12='non-R&amp;D ex_typologies'!$C$16,IF(AND('Country-wise data'!FG12&gt;'non-R&amp;D ex_typologies'!$C$21,'Country-wise data'!FG12&lt;'non-R&amp;D ex_typologies'!$D$21),'non-R&amp;D ex_typologies'!$B$21,IF(AND('Country-wise data'!FG12&gt;'non-R&amp;D ex_typologies'!$C$19,'Country-wise data'!FG12&lt;'non-R&amp;D ex_typologies'!$D$19),'non-R&amp;D ex_typologies'!$B$19,'non-R&amp;D ex_typologies'!$B$20)),IF($FK12='non-R&amp;D ex_typologies'!$E$16,IF(AND('Country-wise data'!FG12&gt;'non-R&amp;D ex_typologies'!$E$21,'Country-wise data'!FG12&lt;'non-R&amp;D ex_typologies'!$F$21),'non-R&amp;D ex_typologies'!$B$21,IF(AND('Country-wise data'!FG12&gt;'non-R&amp;D ex_typologies'!$E$19,'Country-wise data'!FG12&lt;'non-R&amp;D ex_typologies'!$F$19),'non-R&amp;D ex_typologies'!$B$19,'non-R&amp;D ex_typologies'!$B$20)),IF(AND('Country-wise data'!FG12&gt;'non-R&amp;D ex_typologies'!$G$21,'Country-wise data'!FG12&lt;'non-R&amp;D ex_typologies'!$H$21),'non-R&amp;D ex_typologies'!$B$21,IF(AND('Country-wise data'!FG12&gt;'non-R&amp;D ex_typologies'!$G$19,'Country-wise data'!FG12&lt;'non-R&amp;D ex_typologies'!$H$19),'non-R&amp;D ex_typologies'!$B$19,'non-R&amp;D ex_typologies'!$B$20))))</f>
        <v>Balanced</v>
      </c>
      <c r="FU12" t="str">
        <f>IF($FK12='non-R&amp;D ex_typologies'!$C$16,IF(AND('Country-wise data'!FH12&gt;'non-R&amp;D ex_typologies'!$C$21,'Country-wise data'!FH12&lt;'non-R&amp;D ex_typologies'!$D$21),'non-R&amp;D ex_typologies'!$B$21,IF(AND('Country-wise data'!FH12&gt;'non-R&amp;D ex_typologies'!$C$19,'Country-wise data'!FH12&lt;'non-R&amp;D ex_typologies'!$D$19),'non-R&amp;D ex_typologies'!$B$19,'non-R&amp;D ex_typologies'!$B$20)),IF($FK12='non-R&amp;D ex_typologies'!$E$16,IF(AND('Country-wise data'!FH12&gt;'non-R&amp;D ex_typologies'!$E$21,'Country-wise data'!FH12&lt;'non-R&amp;D ex_typologies'!$F$21),'non-R&amp;D ex_typologies'!$B$21,IF(AND('Country-wise data'!FH12&gt;'non-R&amp;D ex_typologies'!$E$19,'Country-wise data'!FH12&lt;'non-R&amp;D ex_typologies'!$F$19),'non-R&amp;D ex_typologies'!$B$19,'non-R&amp;D ex_typologies'!$B$20)),IF(AND('Country-wise data'!FH12&gt;'non-R&amp;D ex_typologies'!$G$21,'Country-wise data'!FH12&lt;'non-R&amp;D ex_typologies'!$H$21),'non-R&amp;D ex_typologies'!$B$21,IF(AND('Country-wise data'!FH12&gt;'non-R&amp;D ex_typologies'!$G$19,'Country-wise data'!FH12&lt;'non-R&amp;D ex_typologies'!$H$19),'non-R&amp;D ex_typologies'!$B$19,'non-R&amp;D ex_typologies'!$B$20))))</f>
        <v>Balanced</v>
      </c>
    </row>
    <row r="13" spans="2:177" x14ac:dyDescent="0.35">
      <c r="B13" s="12" t="s">
        <v>55</v>
      </c>
      <c r="C13" t="s">
        <v>56</v>
      </c>
      <c r="D13" t="s">
        <v>377</v>
      </c>
      <c r="E13" t="s">
        <v>375</v>
      </c>
      <c r="F13" t="s">
        <v>84</v>
      </c>
      <c r="G13" s="55">
        <f>Assumptions!$C$13</f>
        <v>1.1000000000000001</v>
      </c>
      <c r="H13">
        <f>SUMIFS('IFPRI SPEED'!AL:AL,'IFPRI SPEED'!$A:$A,'Country-wise data'!$B13)*1000*G13</f>
        <v>0</v>
      </c>
      <c r="I13">
        <f>IF(SUMIFS('IFPRI SPEED'!AM:AM,'IFPRI SPEED'!$A:$A,'Country-wise data'!$B13)*1000=0,H13*(1+Assumptions!$C$9),SUMIFS('IFPRI SPEED'!AM:AM,'IFPRI SPEED'!$A:$A,'Country-wise data'!$B13)*1000*$G13)</f>
        <v>0</v>
      </c>
      <c r="J13">
        <f>IF(SUMIFS('IFPRI SPEED'!AN:AN,'IFPRI SPEED'!$A:$A,'Country-wise data'!$B13)*1000=0,I13*(1+Assumptions!$C$9),SUMIFS('IFPRI SPEED'!AN:AN,'IFPRI SPEED'!$A:$A,'Country-wise data'!$B13)*1000*$G13)</f>
        <v>0</v>
      </c>
      <c r="K13">
        <f>IF(SUMIFS('IFPRI SPEED'!AO:AO,'IFPRI SPEED'!$A:$A,'Country-wise data'!$B13)*1000=0,J13*(1+Assumptions!$C$9),SUMIFS('IFPRI SPEED'!AO:AO,'IFPRI SPEED'!$A:$A,'Country-wise data'!$B13)*1000*$G13)</f>
        <v>0</v>
      </c>
      <c r="L13">
        <f>IF(SUMIFS('IFPRI SPEED'!AP:AP,'IFPRI SPEED'!$A:$A,'Country-wise data'!$B13)*1000=0,K13*(1+Assumptions!$C$9),SUMIFS('IFPRI SPEED'!AP:AP,'IFPRI SPEED'!$A:$A,'Country-wise data'!$B13)*1000*$G13)</f>
        <v>0</v>
      </c>
      <c r="M13">
        <f>IF(SUMIFS('IFPRI SPEED'!AQ:AQ,'IFPRI SPEED'!$A:$A,'Country-wise data'!$B13)*1000=0,L13*(1+Assumptions!$C$9),SUMIFS('IFPRI SPEED'!AQ:AQ,'IFPRI SPEED'!$A:$A,'Country-wise data'!$B13)*1000*$G13)</f>
        <v>0</v>
      </c>
      <c r="N13">
        <f>IF(SUMIFS('IFPRI SPEED'!AR:AR,'IFPRI SPEED'!$A:$A,'Country-wise data'!$B13)*1000=0,M13*(1+Assumptions!$C$9),SUMIFS('IFPRI SPEED'!AR:AR,'IFPRI SPEED'!$A:$A,'Country-wise data'!$B13)*1000*$G13)</f>
        <v>0</v>
      </c>
      <c r="O13">
        <f>IF(SUMIFS('IFPRI SPEED'!AS:AS,'IFPRI SPEED'!$A:$A,'Country-wise data'!$B13)*1000=0,N13*(1+Assumptions!$C$9),SUMIFS('IFPRI SPEED'!AS:AS,'IFPRI SPEED'!$A:$A,'Country-wise data'!$B13)*1000*$G13)</f>
        <v>0</v>
      </c>
      <c r="P13">
        <f>IF(SUMIFS('IFPRI SPEED'!AT:AT,'IFPRI SPEED'!$A:$A,'Country-wise data'!$B13)*1000=0,O13*(1+Assumptions!$C$9),SUMIFS('IFPRI SPEED'!AT:AT,'IFPRI SPEED'!$A:$A,'Country-wise data'!$B13)*1000*$G13)</f>
        <v>0</v>
      </c>
      <c r="Q13">
        <f>IF(SUMIFS('IFPRI SPEED'!AU:AU,'IFPRI SPEED'!$A:$A,'Country-wise data'!$B13)*1000=0,P13*(1+Assumptions!$C$9),SUMIFS('IFPRI SPEED'!AU:AU,'IFPRI SPEED'!$A:$A,'Country-wise data'!$B13)*1000*$G13)</f>
        <v>0</v>
      </c>
      <c r="R13" s="36">
        <f t="shared" si="9"/>
        <v>0</v>
      </c>
      <c r="S13" s="44">
        <f>INDEX('area data'!$G$4:$P$79,MATCH('Country-wise data'!$B13,'area data'!$B$4:$B$79,),MATCH('Country-wise data'!S$3,'area data'!$G$3:$P$3,))</f>
        <v>856.61821530317548</v>
      </c>
      <c r="T13" s="44">
        <f>INDEX('area data'!$G$4:$P$79,MATCH('Country-wise data'!$B13,'area data'!$B$4:$B$79,),MATCH('Country-wise data'!T$3,'area data'!$G$3:$P$3,))</f>
        <v>902.53384718455254</v>
      </c>
      <c r="U13" s="44">
        <f>INDEX('area data'!$G$4:$P$79,MATCH('Country-wise data'!$B13,'area data'!$B$4:$B$79,),MATCH('Country-wise data'!U$3,'area data'!$G$3:$P$3,))</f>
        <v>924.88865517507838</v>
      </c>
      <c r="V13" s="44">
        <f>INDEX('area data'!$G$4:$P$79,MATCH('Country-wise data'!$B13,'area data'!$B$4:$B$79,),MATCH('Country-wise data'!V$3,'area data'!$G$3:$P$3,))</f>
        <v>967.79231521129191</v>
      </c>
      <c r="W13" s="44">
        <f>INDEX('area data'!$G$4:$P$79,MATCH('Country-wise data'!$B13,'area data'!$B$4:$B$79,),MATCH('Country-wise data'!W$3,'area data'!$G$3:$P$3,))</f>
        <v>1008.409876875152</v>
      </c>
      <c r="X13" s="44">
        <f>INDEX('area data'!$G$4:$P$79,MATCH('Country-wise data'!$B13,'area data'!$B$4:$B$79,),MATCH('Country-wise data'!X$3,'area data'!$G$3:$P$3,))</f>
        <v>1060.5612596212959</v>
      </c>
      <c r="Y13" s="44">
        <f>INDEX('area data'!$G$4:$P$79,MATCH('Country-wise data'!$B13,'area data'!$B$4:$B$79,),MATCH('Country-wise data'!Y$3,'area data'!$G$3:$P$3,))</f>
        <v>1066.7245170256699</v>
      </c>
      <c r="Z13" s="44">
        <f>INDEX('area data'!$G$4:$P$79,MATCH('Country-wise data'!$B13,'area data'!$B$4:$B$79,),MATCH('Country-wise data'!Z$3,'area data'!$G$3:$P$3,))</f>
        <v>1089.3506637248761</v>
      </c>
      <c r="AA13" s="44">
        <f>INDEX('area data'!$G$4:$P$79,MATCH('Country-wise data'!$B13,'area data'!$B$4:$B$79,),MATCH('Country-wise data'!AA$3,'area data'!$G$3:$P$3,))</f>
        <v>1115.1098910017574</v>
      </c>
      <c r="AB13" s="44">
        <f>INDEX('area data'!$G$4:$P$79,MATCH('Country-wise data'!$B13,'area data'!$B$4:$B$79,),MATCH('Country-wise data'!AB$3,'area data'!$G$3:$P$3,))</f>
        <v>1137.4120888217928</v>
      </c>
      <c r="AC13" s="53">
        <f>IFERROR(INDEX('ASTI data (new)'!$AF$6:$AL$130,MATCH('Country-wise data'!$B13,'ASTI data (new)'!$C$6:$C$130,),MATCH('Country-wise data'!AC$3,'ASTI data (new)'!$AF$5:$AL$5,)),(INDEX(Assumptions!$G$154:$P$345,MATCH('Country-wise data'!$B13,Assumptions!$B$154:$B$344,),MATCH('Country-wise data'!AC$3,Assumptions!$G$153:$P$153,))*S13))</f>
        <v>1.2446265914487211</v>
      </c>
      <c r="AD13" s="53">
        <f>IFERROR(INDEX('ASTI data (new)'!$AF$6:$AL$130,MATCH('Country-wise data'!$B13,'ASTI data (new)'!$C$6:$C$130,),MATCH('Country-wise data'!AD$3,'ASTI data (new)'!$AF$5:$AL$5,)),(INDEX(Assumptions!$G$154:$P$345,MATCH('Country-wise data'!$B13,Assumptions!$B$154:$B$344,),MATCH('Country-wise data'!AD$3,Assumptions!$G$153:$P$153,))*T13))</f>
        <v>1.1972588076506046</v>
      </c>
      <c r="AE13" s="53">
        <f>IFERROR(INDEX('ASTI data (new)'!$AF$6:$AL$130,MATCH('Country-wise data'!$B13,'ASTI data (new)'!$C$6:$C$130,),MATCH('Country-wise data'!AE$3,'ASTI data (new)'!$AF$5:$AL$5,)),(INDEX(Assumptions!$G$154:$P$345,MATCH('Country-wise data'!$B13,Assumptions!$B$154:$B$344,),MATCH('Country-wise data'!AE$3,Assumptions!$G$153:$P$153,))*U13))</f>
        <v>1.3462450866060685</v>
      </c>
      <c r="AF13" s="53">
        <f>IFERROR(INDEX('ASTI data (new)'!$AF$6:$AL$130,MATCH('Country-wise data'!$B13,'ASTI data (new)'!$C$6:$C$130,),MATCH('Country-wise data'!AF$3,'ASTI data (new)'!$AF$5:$AL$5,)),(INDEX(Assumptions!$G$154:$P$345,MATCH('Country-wise data'!$B13,Assumptions!$B$154:$B$344,),MATCH('Country-wise data'!AF$3,Assumptions!$G$153:$P$153,))*V13))</f>
        <v>1.4127205460603358</v>
      </c>
      <c r="AG13" s="53">
        <f>IFERROR(INDEX('ASTI data (new)'!$AF$6:$AL$130,MATCH('Country-wise data'!$B13,'ASTI data (new)'!$C$6:$C$130,),MATCH('Country-wise data'!AG$3,'ASTI data (new)'!$AF$5:$AL$5,)),(INDEX(Assumptions!$G$154:$P$345,MATCH('Country-wise data'!$B13,Assumptions!$B$154:$B$344,),MATCH('Country-wise data'!AG$3,Assumptions!$G$153:$P$153,))*W13))</f>
        <v>1.4937051924671807</v>
      </c>
      <c r="AH13" s="53">
        <f>IFERROR(INDEX('ASTI data (new)'!$AF$6:$AL$130,MATCH('Country-wise data'!$B13,'ASTI data (new)'!$C$6:$C$130,),MATCH('Country-wise data'!AH$3,'ASTI data (new)'!$AF$5:$AL$5,)),(INDEX(Assumptions!$G$154:$P$345,MATCH('Country-wise data'!$B13,Assumptions!$B$154:$B$344,),MATCH('Country-wise data'!AH$3,Assumptions!$G$153:$P$153,))*X13))</f>
        <v>1.4883719930130719</v>
      </c>
      <c r="AI13" s="53">
        <f>IFERROR(INDEX('ASTI data (new)'!$AF$6:$AL$130,MATCH('Country-wise data'!$B13,'ASTI data (new)'!$C$6:$C$130,),MATCH('Country-wise data'!AI$3,'ASTI data (new)'!$AF$5:$AL$5,)),(INDEX(Assumptions!$G$154:$P$345,MATCH('Country-wise data'!$B13,Assumptions!$B$154:$B$344,),MATCH('Country-wise data'!AI$3,Assumptions!$G$153:$P$153,))*Y13))</f>
        <v>1.4999419046673039</v>
      </c>
      <c r="AJ13" s="53">
        <f t="shared" ref="AJ13:AL13" si="32">IFERROR((1+($AI13/$AF13)^(1/3)-1)*AI13,0)</f>
        <v>1.5301963583551315</v>
      </c>
      <c r="AK13" s="53">
        <f t="shared" si="32"/>
        <v>1.5610610569898471</v>
      </c>
      <c r="AL13" s="53">
        <f t="shared" si="32"/>
        <v>1.5925483094664996</v>
      </c>
      <c r="AM13" s="55" cm="1">
        <f t="array" ref="AM13">INDEX('non-R&amp;D ex_typologies'!$J$8:$J$10,MATCH('Country-wise data'!FL13,'non-R&amp;D ex_typologies'!$F$8:$F$10,),)*'Country-wise data'!AC13</f>
        <v>3.6362072839858377</v>
      </c>
      <c r="AN13" s="55" cm="1">
        <f t="array" ref="AN13">INDEX('non-R&amp;D ex_typologies'!$J$8:$J$10,MATCH('Country-wise data'!FM13,'non-R&amp;D ex_typologies'!$F$8:$F$10,),)*'Country-wise data'!AD13</f>
        <v>3.4978211353559141</v>
      </c>
      <c r="AO13" s="55" cm="1">
        <f t="array" ref="AO13">INDEX('non-R&amp;D ex_typologies'!$J$8:$J$10,MATCH('Country-wise data'!FN13,'non-R&amp;D ex_typologies'!$F$8:$F$10,),)*'Country-wise data'!AE13</f>
        <v>3.9330882238737828</v>
      </c>
      <c r="AP13" s="55" cm="1">
        <f t="array" ref="AP13">INDEX('non-R&amp;D ex_typologies'!$J$8:$J$10,MATCH('Country-wise data'!FO13,'non-R&amp;D ex_typologies'!$F$8:$F$10,),)*'Country-wise data'!AF13</f>
        <v>4.1272979181986935</v>
      </c>
      <c r="AQ13" s="55" cm="1">
        <f t="array" ref="AQ13">INDEX('non-R&amp;D ex_typologies'!$J$8:$J$10,MATCH('Country-wise data'!FP13,'non-R&amp;D ex_typologies'!$F$8:$F$10,),)*'Country-wise data'!AG13</f>
        <v>4.3638965600554629</v>
      </c>
      <c r="AR13" s="55" cm="1">
        <f t="array" ref="AR13">INDEX('non-R&amp;D ex_typologies'!$J$8:$J$10,MATCH('Country-wise data'!FQ13,'non-R&amp;D ex_typologies'!$F$8:$F$10,),)*'Country-wise data'!AH13</f>
        <v>4.3483154863139744</v>
      </c>
      <c r="AS13" s="55" cm="1">
        <f t="array" ref="AS13">INDEX('non-R&amp;D ex_typologies'!$J$8:$J$10,MATCH('Country-wise data'!FR13,'non-R&amp;D ex_typologies'!$F$8:$F$10,),)*'Country-wise data'!AI13</f>
        <v>4.3821172685683791</v>
      </c>
      <c r="AT13" s="55" cm="1">
        <f t="array" ref="AT13">INDEX('non-R&amp;D ex_typologies'!$J$8:$J$10,MATCH('Country-wise data'!FS13,'non-R&amp;D ex_typologies'!$F$8:$F$10,),)*'Country-wise data'!AJ13</f>
        <v>4.4705064012034441</v>
      </c>
      <c r="AU13" s="55" cm="1">
        <f t="array" ref="AU13">INDEX('non-R&amp;D ex_typologies'!$J$8:$J$10,MATCH('Country-wise data'!FT13,'non-R&amp;D ex_typologies'!$F$8:$F$10,),)*'Country-wise data'!AK13</f>
        <v>4.5606783795017281</v>
      </c>
      <c r="AV13" s="55" cm="1">
        <f t="array" ref="AV13">INDEX('non-R&amp;D ex_typologies'!$J$8:$J$10,MATCH('Country-wise data'!FU13,'non-R&amp;D ex_typologies'!$F$8:$F$10,),)*'Country-wise data'!AL13</f>
        <v>4.6526691642036972</v>
      </c>
      <c r="AW13">
        <f t="shared" si="11"/>
        <v>56.33927366798568</v>
      </c>
      <c r="AX13" s="53">
        <f>INDEX('GDP deflators'!$AB$3:$AK$155,MATCH('Country-wise data'!$B13,'GDP deflators'!$B$3:$B$155,),MATCH('Country-wise data'!AX$3,'GDP deflators'!$D$2:$M$2,))</f>
        <v>86.18319448224635</v>
      </c>
      <c r="AY13" s="53">
        <f>INDEX('GDP deflators'!$AB$3:$AK$155,MATCH('Country-wise data'!$B13,'GDP deflators'!$B$3:$B$155,),MATCH('Country-wise data'!AY$3,'GDP deflators'!$D$2:$M$2,))</f>
        <v>89.694541678426205</v>
      </c>
      <c r="AZ13" s="53">
        <f>INDEX('GDP deflators'!$AB$3:$AK$155,MATCH('Country-wise data'!$B13,'GDP deflators'!$B$3:$B$155,),MATCH('Country-wise data'!AZ$3,'GDP deflators'!$D$2:$M$2,))</f>
        <v>91.30020238893043</v>
      </c>
      <c r="BA13" s="53">
        <f>INDEX('GDP deflators'!$AB$3:$AK$155,MATCH('Country-wise data'!$B13,'GDP deflators'!$B$3:$B$155,),MATCH('Country-wise data'!BA$3,'GDP deflators'!$D$2:$M$2,))</f>
        <v>93.470363562159534</v>
      </c>
      <c r="BB13" s="53">
        <f>INDEX('GDP deflators'!$AB$3:$AK$155,MATCH('Country-wise data'!$B13,'GDP deflators'!$B$3:$B$155,),MATCH('Country-wise data'!BB$3,'GDP deflators'!$D$2:$M$2,))</f>
        <v>94.954128860822991</v>
      </c>
      <c r="BC13" s="53">
        <f>INDEX('GDP deflators'!$AB$3:$AK$155,MATCH('Country-wise data'!$B13,'GDP deflators'!$B$3:$B$155,),MATCH('Country-wise data'!BC$3,'GDP deflators'!$D$2:$M$2,))</f>
        <v>95.710134916162886</v>
      </c>
      <c r="BD13" s="53">
        <f>INDEX('GDP deflators'!$AB$3:$AK$155,MATCH('Country-wise data'!$B13,'GDP deflators'!$B$3:$B$155,),MATCH('Country-wise data'!BD$3,'GDP deflators'!$D$2:$M$2,))</f>
        <v>98.474669113434686</v>
      </c>
      <c r="BE13" s="53">
        <f>INDEX('GDP deflators'!$AB$3:$AK$155,MATCH('Country-wise data'!$B13,'GDP deflators'!$B$3:$B$155,),MATCH('Country-wise data'!BE$3,'GDP deflators'!$D$2:$M$2,))</f>
        <v>100.01955208951121</v>
      </c>
      <c r="BF13" s="53">
        <f>INDEX('GDP deflators'!$AB$3:$AK$155,MATCH('Country-wise data'!$B13,'GDP deflators'!$B$3:$B$155,),MATCH('Country-wise data'!BF$3,'GDP deflators'!$D$2:$M$2,))</f>
        <v>99.817735866822815</v>
      </c>
      <c r="BG13" s="53">
        <f>INDEX('GDP deflators'!$AB$3:$AK$155,MATCH('Country-wise data'!$B13,'GDP deflators'!$B$3:$B$155,),MATCH('Country-wise data'!BG$3,'GDP deflators'!$D$2:$M$2,))</f>
        <v>100</v>
      </c>
      <c r="BH13" cm="1">
        <f t="array" ref="BH13">H13/(INDEX($AX13:$BG13,,MATCH(BH$3,$AX$3:$BG$3,))/100)</f>
        <v>0</v>
      </c>
      <c r="BI13" cm="1">
        <f t="array" ref="BI13">I13/(INDEX($AX13:$BG13,,MATCH(BI$3,$AX$3:$BG$3,))/100)</f>
        <v>0</v>
      </c>
      <c r="BJ13" cm="1">
        <f t="array" ref="BJ13">J13/(INDEX($AX13:$BG13,,MATCH(BJ$3,$AX$3:$BG$3,))/100)</f>
        <v>0</v>
      </c>
      <c r="BK13" cm="1">
        <f t="array" ref="BK13">K13/(INDEX($AX13:$BG13,,MATCH(BK$3,$AX$3:$BG$3,))/100)</f>
        <v>0</v>
      </c>
      <c r="BL13" cm="1">
        <f t="array" ref="BL13">L13/(INDEX($AX13:$BG13,,MATCH(BL$3,$AX$3:$BG$3,))/100)</f>
        <v>0</v>
      </c>
      <c r="BM13" cm="1">
        <f t="array" ref="BM13">M13/(INDEX($AX13:$BG13,,MATCH(BM$3,$AX$3:$BG$3,))/100)</f>
        <v>0</v>
      </c>
      <c r="BN13" cm="1">
        <f t="array" ref="BN13">N13/(INDEX($AX13:$BG13,,MATCH(BN$3,$AX$3:$BG$3,))/100)</f>
        <v>0</v>
      </c>
      <c r="BO13" cm="1">
        <f t="array" ref="BO13">O13/(INDEX($AX13:$BG13,,MATCH(BO$3,$AX$3:$BG$3,))/100)</f>
        <v>0</v>
      </c>
      <c r="BP13" cm="1">
        <f t="array" ref="BP13">P13/(INDEX($AX13:$BG13,,MATCH(BP$3,$AX$3:$BG$3,))/100)</f>
        <v>0</v>
      </c>
      <c r="BQ13" cm="1">
        <f t="array" ref="BQ13">Q13/(INDEX($AX13:$BG13,,MATCH(BQ$3,$AX$3:$BG$3,))/100)</f>
        <v>0</v>
      </c>
      <c r="BS13" cm="1">
        <f t="array" ref="BS13">S13/(INDEX($AX13:$BG13,,MATCH(BS$3,$AX$3:$BG$3,))/100)</f>
        <v>993.95041045924324</v>
      </c>
      <c r="BT13" cm="1">
        <f t="array" ref="BT13">T13/(INDEX($AX13:$BG13,,MATCH(BT$3,$AX$3:$BG$3,))/100)</f>
        <v>1006.2305133575754</v>
      </c>
      <c r="BU13" cm="1">
        <f t="array" ref="BU13">U13/(INDEX($AX13:$BG13,,MATCH(BU$3,$AX$3:$BG$3,))/100)</f>
        <v>1013.0192825149917</v>
      </c>
      <c r="BV13" cm="1">
        <f t="array" ref="BV13">V13/(INDEX($AX13:$BG13,,MATCH(BV$3,$AX$3:$BG$3,))/100)</f>
        <v>1035.4001828266048</v>
      </c>
      <c r="BW13" cm="1">
        <f t="array" ref="BW13">W13/(INDEX($AX13:$BG13,,MATCH(BW$3,$AX$3:$BG$3,))/100)</f>
        <v>1061.9968704606911</v>
      </c>
      <c r="BX13" cm="1">
        <f t="array" ref="BX13">X13/(INDEX($AX13:$BG13,,MATCH(BX$3,$AX$3:$BG$3,))/100)</f>
        <v>1108.0971315632275</v>
      </c>
      <c r="BY13" cm="1">
        <f t="array" ref="BY13">Y13/(INDEX($AX13:$BG13,,MATCH(BY$3,$AX$3:$BG$3,))/100)</f>
        <v>1083.2476276684833</v>
      </c>
      <c r="BZ13" cm="1">
        <f t="array" ref="BZ13">Z13/(INDEX($AX13:$BG13,,MATCH(BZ$3,$AX$3:$BG$3,))/100)</f>
        <v>1089.1377145440281</v>
      </c>
      <c r="CA13" cm="1">
        <f t="array" ref="CA13">AA13/(INDEX($AX13:$BG13,,MATCH(CA$3,$AX$3:$BG$3,))/100)</f>
        <v>1117.1460475616689</v>
      </c>
      <c r="CB13" cm="1">
        <f t="array" ref="CB13">AB13/(INDEX($AX13:$BG13,,MATCH(CB$3,$AX$3:$BG$3,))/100)</f>
        <v>1137.4120888217928</v>
      </c>
      <c r="CC13" cm="1">
        <f t="array" ref="CC13">AC13/(INDEX($AX13:$BG13,,MATCH(CC$3,$AX$3:$BG$3,))/100)</f>
        <v>1.4441639102912494</v>
      </c>
      <c r="CD13" cm="1">
        <f t="array" ref="CD13">AD13/(INDEX($AX13:$BG13,,MATCH(CD$3,$AX$3:$BG$3,))/100)</f>
        <v>1.3348179111534224</v>
      </c>
      <c r="CE13" cm="1">
        <f t="array" ref="CE13">AE13/(INDEX($AX13:$BG13,,MATCH(CE$3,$AX$3:$BG$3,))/100)</f>
        <v>1.4745258514008421</v>
      </c>
      <c r="CF13" cm="1">
        <f t="array" ref="CF13">AF13/(INDEX($AX13:$BG13,,MATCH(CF$3,$AX$3:$BG$3,))/100)</f>
        <v>1.5114101328180354</v>
      </c>
      <c r="CG13" cm="1">
        <f t="array" ref="CG13">AG13/(INDEX($AX13:$BG13,,MATCH(CG$3,$AX$3:$BG$3,))/100)</f>
        <v>1.5730808237486413</v>
      </c>
      <c r="CH13" cm="1">
        <f t="array" ref="CH13">AH13/(INDEX($AX13:$BG13,,MATCH(CH$3,$AX$3:$BG$3,))/100)</f>
        <v>1.5550829536671416</v>
      </c>
      <c r="CI13" cm="1">
        <f t="array" ref="CI13">AI13/(INDEX($AX13:$BG13,,MATCH(CI$3,$AX$3:$BG$3,))/100)</f>
        <v>1.5231753690276377</v>
      </c>
      <c r="CJ13" cm="1">
        <f t="array" ref="CJ13">AJ13/(INDEX($AX13:$BG13,,MATCH(CJ$3,$AX$3:$BG$3,))/100)</f>
        <v>1.5298972314790031</v>
      </c>
      <c r="CK13" cm="1">
        <f t="array" ref="CK13">AK13/(INDEX($AX13:$BG13,,MATCH(CK$3,$AX$3:$BG$3,))/100)</f>
        <v>1.5639115067412674</v>
      </c>
      <c r="CL13" cm="1">
        <f t="array" ref="CL13">AL13/(INDEX($AX13:$BG13,,MATCH(CL$3,$AX$3:$BG$3,))/100)</f>
        <v>1.5925483094664996</v>
      </c>
      <c r="CM13" cm="1">
        <f t="array" ref="CM13">AM13/(INDEX($AX13:$BG13,,MATCH(CM$3,$AX$3:$BG$3,))/100)</f>
        <v>4.2191604823082915</v>
      </c>
      <c r="CN13" cm="1">
        <f t="array" ref="CN13">AN13/(INDEX($AX13:$BG13,,MATCH(CN$3,$AX$3:$BG$3,))/100)</f>
        <v>3.8997034489527116</v>
      </c>
      <c r="CO13" cm="1">
        <f t="array" ref="CO13">AO13/(INDEX($AX13:$BG13,,MATCH(CO$3,$AX$3:$BG$3,))/100)</f>
        <v>4.3078636420970788</v>
      </c>
      <c r="CP13" cm="1">
        <f t="array" ref="CP13">AP13/(INDEX($AX13:$BG13,,MATCH(CP$3,$AX$3:$BG$3,))/100)</f>
        <v>4.4156219799594165</v>
      </c>
      <c r="CQ13" cm="1">
        <f t="array" ref="CQ13">AQ13/(INDEX($AX13:$BG13,,MATCH(CQ$3,$AX$3:$BG$3,))/100)</f>
        <v>4.595794424539192</v>
      </c>
      <c r="CR13" cm="1">
        <f t="array" ref="CR13">AR13/(INDEX($AX13:$BG13,,MATCH(CR$3,$AX$3:$BG$3,))/100)</f>
        <v>4.5432132032024333</v>
      </c>
      <c r="CS13" cm="1">
        <f t="array" ref="CS13">AS13/(INDEX($AX13:$BG13,,MATCH(CS$3,$AX$3:$BG$3,))/100)</f>
        <v>4.4499944077197577</v>
      </c>
      <c r="CT13" cm="1">
        <f t="array" ref="CT13">AT13/(INDEX($AX13:$BG13,,MATCH(CT$3,$AX$3:$BG$3,))/100)</f>
        <v>4.469632494657267</v>
      </c>
      <c r="CU13" cm="1">
        <f t="array" ref="CU13">AU13/(INDEX($AX13:$BG13,,MATCH(CU$3,$AX$3:$BG$3,))/100)</f>
        <v>4.5690060387530744</v>
      </c>
      <c r="CV13" cm="1">
        <f t="array" ref="CV13">AV13/(INDEX($AX13:$BG13,,MATCH(CV$3,$AX$3:$BG$3,))/100)</f>
        <v>4.6526691642036972</v>
      </c>
      <c r="CW13">
        <f t="shared" si="12"/>
        <v>59.225273286186663</v>
      </c>
      <c r="CX13">
        <f>IFERROR(1/INDEX('exch rates'!$BC$5:$BL$268,MATCH('Country-wise data'!$B13,'exch rates'!$A$5:$A$268,),MATCH(CX$3,'exch rates'!$BC$4:$BL$4,)),1)</f>
        <v>0.5</v>
      </c>
      <c r="CY13">
        <f>IFERROR(1/INDEX('exch rates'!$BC$5:$BL$268,MATCH('Country-wise data'!$B13,'exch rates'!$A$5:$A$268,),MATCH(CY$3,'exch rates'!$BC$4:$BL$4,)),1)</f>
        <v>0.5</v>
      </c>
      <c r="CZ13">
        <f>IFERROR(1/INDEX('exch rates'!$BC$5:$BL$268,MATCH('Country-wise data'!$B13,'exch rates'!$A$5:$A$268,),MATCH(CZ$3,'exch rates'!$BC$4:$BL$4,)),1)</f>
        <v>0.5</v>
      </c>
      <c r="DA13">
        <f>IFERROR(1/INDEX('exch rates'!$BC$5:$BL$268,MATCH('Country-wise data'!$B13,'exch rates'!$A$5:$A$268,),MATCH(DA$3,'exch rates'!$BC$4:$BL$4,)),1)</f>
        <v>0.5</v>
      </c>
      <c r="DB13">
        <f>IFERROR(1/INDEX('exch rates'!$BC$5:$BL$268,MATCH('Country-wise data'!$B13,'exch rates'!$A$5:$A$268,),MATCH(DB$3,'exch rates'!$BC$4:$BL$4,)),1)</f>
        <v>0.5</v>
      </c>
      <c r="DC13">
        <f>IFERROR(1/INDEX('exch rates'!$BC$5:$BL$268,MATCH('Country-wise data'!$B13,'exch rates'!$A$5:$A$268,),MATCH(DC$3,'exch rates'!$BC$4:$BL$4,)),1)</f>
        <v>0.5</v>
      </c>
      <c r="DD13">
        <f>IFERROR(1/INDEX('exch rates'!$BC$5:$BL$268,MATCH('Country-wise data'!$B13,'exch rates'!$A$5:$A$268,),MATCH(DD$3,'exch rates'!$BC$4:$BL$4,)),1)</f>
        <v>0.5</v>
      </c>
      <c r="DE13">
        <f>IFERROR(1/INDEX('exch rates'!$BC$5:$BL$268,MATCH('Country-wise data'!$B13,'exch rates'!$A$5:$A$268,),MATCH(DE$3,'exch rates'!$BC$4:$BL$4,)),1)</f>
        <v>0.5</v>
      </c>
      <c r="DF13">
        <f>IFERROR(1/INDEX('exch rates'!$BC$5:$BL$268,MATCH('Country-wise data'!$B13,'exch rates'!$A$5:$A$268,),MATCH(DF$3,'exch rates'!$BC$4:$BL$4,)),1)</f>
        <v>0.5</v>
      </c>
      <c r="DG13">
        <f>IFERROR(1/INDEX('exch rates'!$BC$5:$BL$268,MATCH('Country-wise data'!$B13,'exch rates'!$A$5:$A$268,),MATCH(DG$3,'exch rates'!$BC$4:$BL$4,)),1)</f>
        <v>0.5</v>
      </c>
      <c r="DH13" cm="1">
        <f t="array" ref="DH13">(BH13/INDEX($CX13:$DG13,,MATCH(DH$3,$CX$3:$DG$3,)))*$DG13</f>
        <v>0</v>
      </c>
      <c r="DI13" cm="1">
        <f t="array" ref="DI13">(BI13/INDEX($CX13:$DG13,,MATCH(DI$3,$CX$3:$DG$3,)))*$DG13</f>
        <v>0</v>
      </c>
      <c r="DJ13" cm="1">
        <f t="array" ref="DJ13">(BJ13/INDEX($CX13:$DG13,,MATCH(DJ$3,$CX$3:$DG$3,)))*$DG13</f>
        <v>0</v>
      </c>
      <c r="DK13" cm="1">
        <f t="array" ref="DK13">(BK13/INDEX($CX13:$DG13,,MATCH(DK$3,$CX$3:$DG$3,)))*$DG13</f>
        <v>0</v>
      </c>
      <c r="DL13" cm="1">
        <f t="array" ref="DL13">(BL13/INDEX($CX13:$DG13,,MATCH(DL$3,$CX$3:$DG$3,)))*$DG13</f>
        <v>0</v>
      </c>
      <c r="DM13" cm="1">
        <f t="array" ref="DM13">(BM13/INDEX($CX13:$DG13,,MATCH(DM$3,$CX$3:$DG$3,)))*$DG13</f>
        <v>0</v>
      </c>
      <c r="DN13" cm="1">
        <f t="array" ref="DN13">(BN13/INDEX($CX13:$DG13,,MATCH(DN$3,$CX$3:$DG$3,)))*$DG13</f>
        <v>0</v>
      </c>
      <c r="DO13" cm="1">
        <f t="array" ref="DO13">(BO13/INDEX($CX13:$DG13,,MATCH(DO$3,$CX$3:$DG$3,)))*$DG13</f>
        <v>0</v>
      </c>
      <c r="DP13" cm="1">
        <f t="array" ref="DP13">(BP13/INDEX($CX13:$DG13,,MATCH(DP$3,$CX$3:$DG$3,)))*$DG13</f>
        <v>0</v>
      </c>
      <c r="DQ13" cm="1">
        <f t="array" ref="DQ13">(BQ13/INDEX($CX13:$DG13,,MATCH(DQ$3,$CX$3:$DG$3,)))*$DG13</f>
        <v>0</v>
      </c>
      <c r="DS13" cm="1">
        <f t="array" ref="DS13">(BS13/INDEX($CX13:$DG13,,MATCH(DS$3,$CX$3:$DG$3,)))*$DG13</f>
        <v>993.95041045924324</v>
      </c>
      <c r="DT13" cm="1">
        <f t="array" ref="DT13">(BT13/INDEX($CX13:$DG13,,MATCH(DT$3,$CX$3:$DG$3,)))*$DG13</f>
        <v>1006.2305133575754</v>
      </c>
      <c r="DU13" cm="1">
        <f t="array" ref="DU13">(BU13/INDEX($CX13:$DG13,,MATCH(DU$3,$CX$3:$DG$3,)))*$DG13</f>
        <v>1013.0192825149917</v>
      </c>
      <c r="DV13" cm="1">
        <f t="array" ref="DV13">(BV13/INDEX($CX13:$DG13,,MATCH(DV$3,$CX$3:$DG$3,)))*$DG13</f>
        <v>1035.4001828266048</v>
      </c>
      <c r="DW13" cm="1">
        <f t="array" ref="DW13">(BW13/INDEX($CX13:$DG13,,MATCH(DW$3,$CX$3:$DG$3,)))*$DG13</f>
        <v>1061.9968704606911</v>
      </c>
      <c r="DX13" cm="1">
        <f t="array" ref="DX13">(BX13/INDEX($CX13:$DG13,,MATCH(DX$3,$CX$3:$DG$3,)))*$DG13</f>
        <v>1108.0971315632275</v>
      </c>
      <c r="DY13" cm="1">
        <f t="array" ref="DY13">(BY13/INDEX($CX13:$DG13,,MATCH(DY$3,$CX$3:$DG$3,)))*$DG13</f>
        <v>1083.2476276684833</v>
      </c>
      <c r="DZ13" cm="1">
        <f t="array" ref="DZ13">(BZ13/INDEX($CX13:$DG13,,MATCH(DZ$3,$CX$3:$DG$3,)))*$DG13</f>
        <v>1089.1377145440281</v>
      </c>
      <c r="EA13" cm="1">
        <f t="array" ref="EA13">(CA13/INDEX($CX13:$DG13,,MATCH(EA$3,$CX$3:$DG$3,)))*$DG13</f>
        <v>1117.1460475616689</v>
      </c>
      <c r="EB13" cm="1">
        <f t="array" ref="EB13">(CB13/INDEX($CX13:$DG13,,MATCH(EB$3,$CX$3:$DG$3,)))*$DG13</f>
        <v>1137.4120888217928</v>
      </c>
      <c r="EC13" s="53" cm="1">
        <f t="array" ref="EC13">(CC13/INDEX($CX13:$DG13,,MATCH(EC$3,$CX$3:$DG$3,)))*$DG13</f>
        <v>1.4441639102912494</v>
      </c>
      <c r="ED13" cm="1">
        <f t="array" ref="ED13">(CD13/INDEX($CX13:$DG13,,MATCH(ED$3,$CX$3:$DG$3,)))*$DG13</f>
        <v>1.3348179111534224</v>
      </c>
      <c r="EE13" cm="1">
        <f t="array" ref="EE13">(CE13/INDEX($CX13:$DG13,,MATCH(EE$3,$CX$3:$DG$3,)))*$DG13</f>
        <v>1.4745258514008421</v>
      </c>
      <c r="EF13" cm="1">
        <f t="array" ref="EF13">(CF13/INDEX($CX13:$DG13,,MATCH(EF$3,$CX$3:$DG$3,)))*$DG13</f>
        <v>1.5114101328180354</v>
      </c>
      <c r="EG13" cm="1">
        <f t="array" ref="EG13">(CG13/INDEX($CX13:$DG13,,MATCH(EG$3,$CX$3:$DG$3,)))*$DG13</f>
        <v>1.5730808237486413</v>
      </c>
      <c r="EH13" cm="1">
        <f t="array" ref="EH13">(CH13/INDEX($CX13:$DG13,,MATCH(EH$3,$CX$3:$DG$3,)))*$DG13</f>
        <v>1.5550829536671416</v>
      </c>
      <c r="EI13" cm="1">
        <f t="array" ref="EI13">(CI13/INDEX($CX13:$DG13,,MATCH(EI$3,$CX$3:$DG$3,)))*$DG13</f>
        <v>1.5231753690276377</v>
      </c>
      <c r="EJ13" cm="1">
        <f t="array" ref="EJ13">(CJ13/INDEX($CX13:$DG13,,MATCH(EJ$3,$CX$3:$DG$3,)))*$DG13</f>
        <v>1.5298972314790031</v>
      </c>
      <c r="EK13" cm="1">
        <f t="array" ref="EK13">(CK13/INDEX($CX13:$DG13,,MATCH(EK$3,$CX$3:$DG$3,)))*$DG13</f>
        <v>1.5639115067412674</v>
      </c>
      <c r="EL13" cm="1">
        <f t="array" ref="EL13">(CL13/INDEX($CX13:$DG13,,MATCH(EL$3,$CX$3:$DG$3,)))*$DG13</f>
        <v>1.5925483094664996</v>
      </c>
      <c r="EM13" cm="1">
        <f t="array" ref="EM13">(CM13/INDEX($CX13:$DG13,,MATCH(EM$3,$CX$3:$DG$3,)))*$DG13</f>
        <v>4.2191604823082915</v>
      </c>
      <c r="EN13" cm="1">
        <f t="array" ref="EN13">(CN13/INDEX($CX13:$DG13,,MATCH(EN$3,$CX$3:$DG$3,)))*$DG13</f>
        <v>3.8997034489527116</v>
      </c>
      <c r="EO13" cm="1">
        <f t="array" ref="EO13">(CO13/INDEX($CX13:$DG13,,MATCH(EO$3,$CX$3:$DG$3,)))*$DG13</f>
        <v>4.3078636420970788</v>
      </c>
      <c r="EP13" cm="1">
        <f t="array" ref="EP13">(CP13/INDEX($CX13:$DG13,,MATCH(EP$3,$CX$3:$DG$3,)))*$DG13</f>
        <v>4.4156219799594165</v>
      </c>
      <c r="EQ13" cm="1">
        <f t="array" ref="EQ13">(CQ13/INDEX($CX13:$DG13,,MATCH(EQ$3,$CX$3:$DG$3,)))*$DG13</f>
        <v>4.595794424539192</v>
      </c>
      <c r="ER13" cm="1">
        <f t="array" ref="ER13">(CR13/INDEX($CX13:$DG13,,MATCH(ER$3,$CX$3:$DG$3,)))*$DG13</f>
        <v>4.5432132032024333</v>
      </c>
      <c r="ES13" cm="1">
        <f t="array" ref="ES13">(CS13/INDEX($CX13:$DG13,,MATCH(ES$3,$CX$3:$DG$3,)))*$DG13</f>
        <v>4.4499944077197577</v>
      </c>
      <c r="ET13" cm="1">
        <f t="array" ref="ET13">(CT13/INDEX($CX13:$DG13,,MATCH(ET$3,$CX$3:$DG$3,)))*$DG13</f>
        <v>4.469632494657267</v>
      </c>
      <c r="EU13" cm="1">
        <f t="array" ref="EU13">(CU13/INDEX($CX13:$DG13,,MATCH(EU$3,$CX$3:$DG$3,)))*$DG13</f>
        <v>4.5690060387530744</v>
      </c>
      <c r="EV13" cm="1">
        <f t="array" ref="EV13">(CV13/INDEX($CX13:$DG13,,MATCH(EV$3,$CX$3:$DG$3,)))*$DG13</f>
        <v>4.6526691642036972</v>
      </c>
      <c r="EW13">
        <f t="shared" si="13"/>
        <v>59.225273286186663</v>
      </c>
      <c r="EY13" s="96">
        <f t="shared" si="24"/>
        <v>1.4529536836993609E-3</v>
      </c>
      <c r="EZ13" s="96">
        <f t="shared" si="14"/>
        <v>1.3265528061750197E-3</v>
      </c>
      <c r="FA13" s="96">
        <f t="shared" si="15"/>
        <v>1.4555753052795622E-3</v>
      </c>
      <c r="FB13" s="96">
        <f t="shared" si="16"/>
        <v>1.4597352384968108E-3</v>
      </c>
      <c r="FC13" s="96">
        <f t="shared" si="17"/>
        <v>1.4812480785053948E-3</v>
      </c>
      <c r="FD13" s="96">
        <f t="shared" si="18"/>
        <v>1.4033814449761612E-3</v>
      </c>
      <c r="FE13" s="96">
        <f t="shared" si="19"/>
        <v>1.4061192751522828E-3</v>
      </c>
      <c r="FF13" s="96">
        <f t="shared" si="20"/>
        <v>1.4046866718957583E-3</v>
      </c>
      <c r="FG13" s="96">
        <f t="shared" si="21"/>
        <v>1.3999167881001127E-3</v>
      </c>
      <c r="FH13" s="96">
        <f t="shared" si="22"/>
        <v>1.400150679879064E-3</v>
      </c>
      <c r="FJ13" s="96">
        <f t="shared" si="25"/>
        <v>1064.5637869778307</v>
      </c>
      <c r="FK13" s="96" t="str">
        <f>IF(AND('Country-wise data'!FJ13&gt;'non-R&amp;D ex_typologies'!$C$17,'Country-wise data'!FJ13&lt;'non-R&amp;D ex_typologies'!$D$17),"Small",IF(AND('Country-wise data'!FJ13&gt;'non-R&amp;D ex_typologies'!$E$17,'Country-wise data'!$FJ$4&lt;'non-R&amp;D ex_typologies'!$F$17),"Medium","Large"))</f>
        <v>Small</v>
      </c>
      <c r="FL13" t="str">
        <f>IF($FK13='non-R&amp;D ex_typologies'!$C$16,IF(AND('Country-wise data'!EY13&gt;'non-R&amp;D ex_typologies'!$C$21,'Country-wise data'!EY13&lt;'non-R&amp;D ex_typologies'!$D$21),'non-R&amp;D ex_typologies'!$B$21,IF(AND('Country-wise data'!EY13&gt;'non-R&amp;D ex_typologies'!$C$19,'Country-wise data'!EY13&lt;'non-R&amp;D ex_typologies'!$D$19),'non-R&amp;D ex_typologies'!$B$19,'non-R&amp;D ex_typologies'!$B$20)),IF($FK13='non-R&amp;D ex_typologies'!$E$16,IF(AND('Country-wise data'!EY13&gt;'non-R&amp;D ex_typologies'!$E$21,'Country-wise data'!EY13&lt;'non-R&amp;D ex_typologies'!$F$21),'non-R&amp;D ex_typologies'!$B$21,IF(AND('Country-wise data'!EY13&gt;'non-R&amp;D ex_typologies'!$E$19,'Country-wise data'!EY13&lt;'non-R&amp;D ex_typologies'!$F$19),'non-R&amp;D ex_typologies'!$B$19,'non-R&amp;D ex_typologies'!$B$20)),IF(AND('Country-wise data'!EY13&gt;'non-R&amp;D ex_typologies'!$G$21,'Country-wise data'!EY13&lt;'non-R&amp;D ex_typologies'!$H$21),'non-R&amp;D ex_typologies'!$B$21,IF(AND('Country-wise data'!EY13&gt;'non-R&amp;D ex_typologies'!$G$19,'Country-wise data'!EY13&lt;'non-R&amp;D ex_typologies'!$H$19),'non-R&amp;D ex_typologies'!$B$19,'non-R&amp;D ex_typologies'!$B$20))))</f>
        <v>Program heavy</v>
      </c>
      <c r="FM13" t="str">
        <f>IF($FK13='non-R&amp;D ex_typologies'!$C$16,IF(AND('Country-wise data'!EZ13&gt;'non-R&amp;D ex_typologies'!$C$21,'Country-wise data'!EZ13&lt;'non-R&amp;D ex_typologies'!$D$21),'non-R&amp;D ex_typologies'!$B$21,IF(AND('Country-wise data'!EZ13&gt;'non-R&amp;D ex_typologies'!$C$19,'Country-wise data'!EZ13&lt;'non-R&amp;D ex_typologies'!$D$19),'non-R&amp;D ex_typologies'!$B$19,'non-R&amp;D ex_typologies'!$B$20)),IF($FK13='non-R&amp;D ex_typologies'!$E$16,IF(AND('Country-wise data'!EZ13&gt;'non-R&amp;D ex_typologies'!$E$21,'Country-wise data'!EZ13&lt;'non-R&amp;D ex_typologies'!$F$21),'non-R&amp;D ex_typologies'!$B$21,IF(AND('Country-wise data'!EZ13&gt;'non-R&amp;D ex_typologies'!$E$19,'Country-wise data'!EZ13&lt;'non-R&amp;D ex_typologies'!$F$19),'non-R&amp;D ex_typologies'!$B$19,'non-R&amp;D ex_typologies'!$B$20)),IF(AND('Country-wise data'!EZ13&gt;'non-R&amp;D ex_typologies'!$G$21,'Country-wise data'!EZ13&lt;'non-R&amp;D ex_typologies'!$H$21),'non-R&amp;D ex_typologies'!$B$21,IF(AND('Country-wise data'!EZ13&gt;'non-R&amp;D ex_typologies'!$G$19,'Country-wise data'!EZ13&lt;'non-R&amp;D ex_typologies'!$H$19),'non-R&amp;D ex_typologies'!$B$19,'non-R&amp;D ex_typologies'!$B$20))))</f>
        <v>Program heavy</v>
      </c>
      <c r="FN13" t="str">
        <f>IF($FK13='non-R&amp;D ex_typologies'!$C$16,IF(AND('Country-wise data'!FA13&gt;'non-R&amp;D ex_typologies'!$C$21,'Country-wise data'!FA13&lt;'non-R&amp;D ex_typologies'!$D$21),'non-R&amp;D ex_typologies'!$B$21,IF(AND('Country-wise data'!FA13&gt;'non-R&amp;D ex_typologies'!$C$19,'Country-wise data'!FA13&lt;'non-R&amp;D ex_typologies'!$D$19),'non-R&amp;D ex_typologies'!$B$19,'non-R&amp;D ex_typologies'!$B$20)),IF($FK13='non-R&amp;D ex_typologies'!$E$16,IF(AND('Country-wise data'!FA13&gt;'non-R&amp;D ex_typologies'!$E$21,'Country-wise data'!FA13&lt;'non-R&amp;D ex_typologies'!$F$21),'non-R&amp;D ex_typologies'!$B$21,IF(AND('Country-wise data'!FA13&gt;'non-R&amp;D ex_typologies'!$E$19,'Country-wise data'!FA13&lt;'non-R&amp;D ex_typologies'!$F$19),'non-R&amp;D ex_typologies'!$B$19,'non-R&amp;D ex_typologies'!$B$20)),IF(AND('Country-wise data'!FA13&gt;'non-R&amp;D ex_typologies'!$G$21,'Country-wise data'!FA13&lt;'non-R&amp;D ex_typologies'!$H$21),'non-R&amp;D ex_typologies'!$B$21,IF(AND('Country-wise data'!FA13&gt;'non-R&amp;D ex_typologies'!$G$19,'Country-wise data'!FA13&lt;'non-R&amp;D ex_typologies'!$H$19),'non-R&amp;D ex_typologies'!$B$19,'non-R&amp;D ex_typologies'!$B$20))))</f>
        <v>Program heavy</v>
      </c>
      <c r="FO13" t="str">
        <f>IF($FK13='non-R&amp;D ex_typologies'!$C$16,IF(AND('Country-wise data'!FB13&gt;'non-R&amp;D ex_typologies'!$C$21,'Country-wise data'!FB13&lt;'non-R&amp;D ex_typologies'!$D$21),'non-R&amp;D ex_typologies'!$B$21,IF(AND('Country-wise data'!FB13&gt;'non-R&amp;D ex_typologies'!$C$19,'Country-wise data'!FB13&lt;'non-R&amp;D ex_typologies'!$D$19),'non-R&amp;D ex_typologies'!$B$19,'non-R&amp;D ex_typologies'!$B$20)),IF($FK13='non-R&amp;D ex_typologies'!$E$16,IF(AND('Country-wise data'!FB13&gt;'non-R&amp;D ex_typologies'!$E$21,'Country-wise data'!FB13&lt;'non-R&amp;D ex_typologies'!$F$21),'non-R&amp;D ex_typologies'!$B$21,IF(AND('Country-wise data'!FB13&gt;'non-R&amp;D ex_typologies'!$E$19,'Country-wise data'!FB13&lt;'non-R&amp;D ex_typologies'!$F$19),'non-R&amp;D ex_typologies'!$B$19,'non-R&amp;D ex_typologies'!$B$20)),IF(AND('Country-wise data'!FB13&gt;'non-R&amp;D ex_typologies'!$G$21,'Country-wise data'!FB13&lt;'non-R&amp;D ex_typologies'!$H$21),'non-R&amp;D ex_typologies'!$B$21,IF(AND('Country-wise data'!FB13&gt;'non-R&amp;D ex_typologies'!$G$19,'Country-wise data'!FB13&lt;'non-R&amp;D ex_typologies'!$H$19),'non-R&amp;D ex_typologies'!$B$19,'non-R&amp;D ex_typologies'!$B$20))))</f>
        <v>Program heavy</v>
      </c>
      <c r="FP13" t="str">
        <f>IF($FK13='non-R&amp;D ex_typologies'!$C$16,IF(AND('Country-wise data'!FC13&gt;'non-R&amp;D ex_typologies'!$C$21,'Country-wise data'!FC13&lt;'non-R&amp;D ex_typologies'!$D$21),'non-R&amp;D ex_typologies'!$B$21,IF(AND('Country-wise data'!FC13&gt;'non-R&amp;D ex_typologies'!$C$19,'Country-wise data'!FC13&lt;'non-R&amp;D ex_typologies'!$D$19),'non-R&amp;D ex_typologies'!$B$19,'non-R&amp;D ex_typologies'!$B$20)),IF($FK13='non-R&amp;D ex_typologies'!$E$16,IF(AND('Country-wise data'!FC13&gt;'non-R&amp;D ex_typologies'!$E$21,'Country-wise data'!FC13&lt;'non-R&amp;D ex_typologies'!$F$21),'non-R&amp;D ex_typologies'!$B$21,IF(AND('Country-wise data'!FC13&gt;'non-R&amp;D ex_typologies'!$E$19,'Country-wise data'!FC13&lt;'non-R&amp;D ex_typologies'!$F$19),'non-R&amp;D ex_typologies'!$B$19,'non-R&amp;D ex_typologies'!$B$20)),IF(AND('Country-wise data'!FC13&gt;'non-R&amp;D ex_typologies'!$G$21,'Country-wise data'!FC13&lt;'non-R&amp;D ex_typologies'!$H$21),'non-R&amp;D ex_typologies'!$B$21,IF(AND('Country-wise data'!FC13&gt;'non-R&amp;D ex_typologies'!$G$19,'Country-wise data'!FC13&lt;'non-R&amp;D ex_typologies'!$H$19),'non-R&amp;D ex_typologies'!$B$19,'non-R&amp;D ex_typologies'!$B$20))))</f>
        <v>Program heavy</v>
      </c>
      <c r="FQ13" t="str">
        <f>IF($FK13='non-R&amp;D ex_typologies'!$C$16,IF(AND('Country-wise data'!FD13&gt;'non-R&amp;D ex_typologies'!$C$21,'Country-wise data'!FD13&lt;'non-R&amp;D ex_typologies'!$D$21),'non-R&amp;D ex_typologies'!$B$21,IF(AND('Country-wise data'!FD13&gt;'non-R&amp;D ex_typologies'!$C$19,'Country-wise data'!FD13&lt;'non-R&amp;D ex_typologies'!$D$19),'non-R&amp;D ex_typologies'!$B$19,'non-R&amp;D ex_typologies'!$B$20)),IF($FK13='non-R&amp;D ex_typologies'!$E$16,IF(AND('Country-wise data'!FD13&gt;'non-R&amp;D ex_typologies'!$E$21,'Country-wise data'!FD13&lt;'non-R&amp;D ex_typologies'!$F$21),'non-R&amp;D ex_typologies'!$B$21,IF(AND('Country-wise data'!FD13&gt;'non-R&amp;D ex_typologies'!$E$19,'Country-wise data'!FD13&lt;'non-R&amp;D ex_typologies'!$F$19),'non-R&amp;D ex_typologies'!$B$19,'non-R&amp;D ex_typologies'!$B$20)),IF(AND('Country-wise data'!FD13&gt;'non-R&amp;D ex_typologies'!$G$21,'Country-wise data'!FD13&lt;'non-R&amp;D ex_typologies'!$H$21),'non-R&amp;D ex_typologies'!$B$21,IF(AND('Country-wise data'!FD13&gt;'non-R&amp;D ex_typologies'!$G$19,'Country-wise data'!FD13&lt;'non-R&amp;D ex_typologies'!$H$19),'non-R&amp;D ex_typologies'!$B$19,'non-R&amp;D ex_typologies'!$B$20))))</f>
        <v>Program heavy</v>
      </c>
      <c r="FR13" t="str">
        <f>IF($FK13='non-R&amp;D ex_typologies'!$C$16,IF(AND('Country-wise data'!FE13&gt;'non-R&amp;D ex_typologies'!$C$21,'Country-wise data'!FE13&lt;'non-R&amp;D ex_typologies'!$D$21),'non-R&amp;D ex_typologies'!$B$21,IF(AND('Country-wise data'!FE13&gt;'non-R&amp;D ex_typologies'!$C$19,'Country-wise data'!FE13&lt;'non-R&amp;D ex_typologies'!$D$19),'non-R&amp;D ex_typologies'!$B$19,'non-R&amp;D ex_typologies'!$B$20)),IF($FK13='non-R&amp;D ex_typologies'!$E$16,IF(AND('Country-wise data'!FE13&gt;'non-R&amp;D ex_typologies'!$E$21,'Country-wise data'!FE13&lt;'non-R&amp;D ex_typologies'!$F$21),'non-R&amp;D ex_typologies'!$B$21,IF(AND('Country-wise data'!FE13&gt;'non-R&amp;D ex_typologies'!$E$19,'Country-wise data'!FE13&lt;'non-R&amp;D ex_typologies'!$F$19),'non-R&amp;D ex_typologies'!$B$19,'non-R&amp;D ex_typologies'!$B$20)),IF(AND('Country-wise data'!FE13&gt;'non-R&amp;D ex_typologies'!$G$21,'Country-wise data'!FE13&lt;'non-R&amp;D ex_typologies'!$H$21),'non-R&amp;D ex_typologies'!$B$21,IF(AND('Country-wise data'!FE13&gt;'non-R&amp;D ex_typologies'!$G$19,'Country-wise data'!FE13&lt;'non-R&amp;D ex_typologies'!$H$19),'non-R&amp;D ex_typologies'!$B$19,'non-R&amp;D ex_typologies'!$B$20))))</f>
        <v>Program heavy</v>
      </c>
      <c r="FS13" t="str">
        <f>IF($FK13='non-R&amp;D ex_typologies'!$C$16,IF(AND('Country-wise data'!FF13&gt;'non-R&amp;D ex_typologies'!$C$21,'Country-wise data'!FF13&lt;'non-R&amp;D ex_typologies'!$D$21),'non-R&amp;D ex_typologies'!$B$21,IF(AND('Country-wise data'!FF13&gt;'non-R&amp;D ex_typologies'!$C$19,'Country-wise data'!FF13&lt;'non-R&amp;D ex_typologies'!$D$19),'non-R&amp;D ex_typologies'!$B$19,'non-R&amp;D ex_typologies'!$B$20)),IF($FK13='non-R&amp;D ex_typologies'!$E$16,IF(AND('Country-wise data'!FF13&gt;'non-R&amp;D ex_typologies'!$E$21,'Country-wise data'!FF13&lt;'non-R&amp;D ex_typologies'!$F$21),'non-R&amp;D ex_typologies'!$B$21,IF(AND('Country-wise data'!FF13&gt;'non-R&amp;D ex_typologies'!$E$19,'Country-wise data'!FF13&lt;'non-R&amp;D ex_typologies'!$F$19),'non-R&amp;D ex_typologies'!$B$19,'non-R&amp;D ex_typologies'!$B$20)),IF(AND('Country-wise data'!FF13&gt;'non-R&amp;D ex_typologies'!$G$21,'Country-wise data'!FF13&lt;'non-R&amp;D ex_typologies'!$H$21),'non-R&amp;D ex_typologies'!$B$21,IF(AND('Country-wise data'!FF13&gt;'non-R&amp;D ex_typologies'!$G$19,'Country-wise data'!FF13&lt;'non-R&amp;D ex_typologies'!$H$19),'non-R&amp;D ex_typologies'!$B$19,'non-R&amp;D ex_typologies'!$B$20))))</f>
        <v>Program heavy</v>
      </c>
      <c r="FT13" t="str">
        <f>IF($FK13='non-R&amp;D ex_typologies'!$C$16,IF(AND('Country-wise data'!FG13&gt;'non-R&amp;D ex_typologies'!$C$21,'Country-wise data'!FG13&lt;'non-R&amp;D ex_typologies'!$D$21),'non-R&amp;D ex_typologies'!$B$21,IF(AND('Country-wise data'!FG13&gt;'non-R&amp;D ex_typologies'!$C$19,'Country-wise data'!FG13&lt;'non-R&amp;D ex_typologies'!$D$19),'non-R&amp;D ex_typologies'!$B$19,'non-R&amp;D ex_typologies'!$B$20)),IF($FK13='non-R&amp;D ex_typologies'!$E$16,IF(AND('Country-wise data'!FG13&gt;'non-R&amp;D ex_typologies'!$E$21,'Country-wise data'!FG13&lt;'non-R&amp;D ex_typologies'!$F$21),'non-R&amp;D ex_typologies'!$B$21,IF(AND('Country-wise data'!FG13&gt;'non-R&amp;D ex_typologies'!$E$19,'Country-wise data'!FG13&lt;'non-R&amp;D ex_typologies'!$F$19),'non-R&amp;D ex_typologies'!$B$19,'non-R&amp;D ex_typologies'!$B$20)),IF(AND('Country-wise data'!FG13&gt;'non-R&amp;D ex_typologies'!$G$21,'Country-wise data'!FG13&lt;'non-R&amp;D ex_typologies'!$H$21),'non-R&amp;D ex_typologies'!$B$21,IF(AND('Country-wise data'!FG13&gt;'non-R&amp;D ex_typologies'!$G$19,'Country-wise data'!FG13&lt;'non-R&amp;D ex_typologies'!$H$19),'non-R&amp;D ex_typologies'!$B$19,'non-R&amp;D ex_typologies'!$B$20))))</f>
        <v>Program heavy</v>
      </c>
      <c r="FU13" t="str">
        <f>IF($FK13='non-R&amp;D ex_typologies'!$C$16,IF(AND('Country-wise data'!FH13&gt;'non-R&amp;D ex_typologies'!$C$21,'Country-wise data'!FH13&lt;'non-R&amp;D ex_typologies'!$D$21),'non-R&amp;D ex_typologies'!$B$21,IF(AND('Country-wise data'!FH13&gt;'non-R&amp;D ex_typologies'!$C$19,'Country-wise data'!FH13&lt;'non-R&amp;D ex_typologies'!$D$19),'non-R&amp;D ex_typologies'!$B$19,'non-R&amp;D ex_typologies'!$B$20)),IF($FK13='non-R&amp;D ex_typologies'!$E$16,IF(AND('Country-wise data'!FH13&gt;'non-R&amp;D ex_typologies'!$E$21,'Country-wise data'!FH13&lt;'non-R&amp;D ex_typologies'!$F$21),'non-R&amp;D ex_typologies'!$B$21,IF(AND('Country-wise data'!FH13&gt;'non-R&amp;D ex_typologies'!$E$19,'Country-wise data'!FH13&lt;'non-R&amp;D ex_typologies'!$F$19),'non-R&amp;D ex_typologies'!$B$19,'non-R&amp;D ex_typologies'!$B$20)),IF(AND('Country-wise data'!FH13&gt;'non-R&amp;D ex_typologies'!$G$21,'Country-wise data'!FH13&lt;'non-R&amp;D ex_typologies'!$H$21),'non-R&amp;D ex_typologies'!$B$21,IF(AND('Country-wise data'!FH13&gt;'non-R&amp;D ex_typologies'!$G$19,'Country-wise data'!FH13&lt;'non-R&amp;D ex_typologies'!$H$19),'non-R&amp;D ex_typologies'!$B$19,'non-R&amp;D ex_typologies'!$B$20))))</f>
        <v>Program heavy</v>
      </c>
    </row>
    <row r="14" spans="2:177" x14ac:dyDescent="0.35">
      <c r="B14" t="s">
        <v>57</v>
      </c>
      <c r="C14" t="s">
        <v>58</v>
      </c>
      <c r="D14" t="s">
        <v>379</v>
      </c>
      <c r="E14" t="s">
        <v>26</v>
      </c>
      <c r="F14" t="s">
        <v>369</v>
      </c>
      <c r="G14" s="55">
        <f>Assumptions!$C$13</f>
        <v>1.1000000000000001</v>
      </c>
      <c r="H14">
        <f>SUMIFS(FAOstat!M:M,FAOstat!$B:$B,'Country-wise data'!$B14)*G14</f>
        <v>26.554000000000002</v>
      </c>
      <c r="I14">
        <f>IF(SUMIFS(FAOstat!N:N,FAOstat!$B:$B,'Country-wise data'!$B14)=0,H14*(1+Assumptions!$C$9),SUMIFS(FAOstat!N:N,FAOstat!$B:$B,'Country-wise data'!$B14)*$G14)</f>
        <v>27.085080000000001</v>
      </c>
      <c r="J14">
        <f>IF(SUMIFS(FAOstat!O:O,FAOstat!$B:$B,'Country-wise data'!$B14)=0,I14*(1+Assumptions!$C$9),SUMIFS(FAOstat!O:O,FAOstat!$B:$B,'Country-wise data'!$B14)*$G14)</f>
        <v>27.626781600000001</v>
      </c>
      <c r="K14">
        <f>IF(SUMIFS(FAOstat!P:P,FAOstat!$B:$B,'Country-wise data'!$B14)=0,J14*(1+Assumptions!$C$9),SUMIFS(FAOstat!P:P,FAOstat!$B:$B,'Country-wise data'!$B14)*$G14)</f>
        <v>28.179317232000002</v>
      </c>
      <c r="L14">
        <f>IF(SUMIFS(FAOstat!Q:Q,FAOstat!$B:$B,'Country-wise data'!$B14)=0,K14*(1+Assumptions!$C$9),SUMIFS(FAOstat!Q:Q,FAOstat!$B:$B,'Country-wise data'!$B14)*$G14)</f>
        <v>28.742903576640003</v>
      </c>
      <c r="M14">
        <f>IF(SUMIFS(FAOstat!R:R,FAOstat!$B:$B,'Country-wise data'!$B14)=0,L14*(1+Assumptions!$C$9),SUMIFS(FAOstat!R:R,FAOstat!$B:$B,'Country-wise data'!$B14)*$G14)</f>
        <v>29.317761648172805</v>
      </c>
      <c r="N14">
        <f>IF(SUMIFS(FAOstat!S:S,FAOstat!$B:$B,'Country-wise data'!$B14)=0,M14*(1+Assumptions!$C$9),SUMIFS(FAOstat!S:S,FAOstat!$B:$B,'Country-wise data'!$B14)*$G14)</f>
        <v>29.904116881136261</v>
      </c>
      <c r="O14">
        <f>IF(SUMIFS(FAOstat!T:T,FAOstat!$B:$B,'Country-wise data'!$B14)=0,N14*(1+Assumptions!$C$9),SUMIFS(FAOstat!T:T,FAOstat!$B:$B,'Country-wise data'!$B14)*$G14)</f>
        <v>30.502199218758985</v>
      </c>
      <c r="P14">
        <f>IF(SUMIFS(FAOstat!U:U,FAOstat!$B:$B,'Country-wise data'!$B14)=0,O14*(1+Assumptions!$C$9),SUMIFS(FAOstat!U:U,FAOstat!$B:$B,'Country-wise data'!$B14)*$G14)</f>
        <v>31.112243203134167</v>
      </c>
      <c r="Q14">
        <f>IF(SUMIFS(FAOstat!V:V,FAOstat!$B:$B,'Country-wise data'!$B14)=0,P14*(1+Assumptions!$C$9),SUMIFS(FAOstat!V:V,FAOstat!$B:$B,'Country-wise data'!$B14)*$G14)</f>
        <v>31.73448806719685</v>
      </c>
      <c r="R14" s="36">
        <f t="shared" si="9"/>
        <v>2.0000000000000018E-2</v>
      </c>
      <c r="S14">
        <f>SUMIFS(FAOstat!CE:CE,FAOstat!$B:$B,'Country-wise data'!$B14)</f>
        <v>1584.8080279999999</v>
      </c>
      <c r="T14">
        <f>SUMIFS(FAOstat!CF:CF,FAOstat!$B:$B,'Country-wise data'!$B14)</f>
        <v>1785.2224920000001</v>
      </c>
      <c r="U14">
        <f>SUMIFS(FAOstat!CG:CG,FAOstat!$B:$B,'Country-wise data'!$B14)</f>
        <v>1818.2343989999999</v>
      </c>
      <c r="V14">
        <f>SUMIFS(FAOstat!CH:CH,FAOstat!$B:$B,'Country-wise data'!$B14)</f>
        <v>1934.873548</v>
      </c>
      <c r="W14">
        <f>SUMIFS(FAOstat!CI:CI,FAOstat!$B:$B,'Country-wise data'!$B14)</f>
        <v>1987.9657649999999</v>
      </c>
      <c r="X14">
        <f>SUMIFS(FAOstat!CJ:CJ,FAOstat!$B:$B,'Country-wise data'!$B14)</f>
        <v>1730.4704099999999</v>
      </c>
      <c r="Y14">
        <f>SUMIFS(FAOstat!CK:CK,FAOstat!$B:$B,'Country-wise data'!$B14)</f>
        <v>1993.737437</v>
      </c>
      <c r="Z14">
        <f>SUMIFS(FAOstat!CL:CL,FAOstat!$B:$B,'Country-wise data'!$B14)</f>
        <v>2133.6525750000001</v>
      </c>
      <c r="AA14">
        <f>SUMIFS(FAOstat!CM:CM,FAOstat!$B:$B,'Country-wise data'!$B14)</f>
        <v>2315.752864</v>
      </c>
      <c r="AB14">
        <f>SUMIFS(FAOstat!CN:CN,FAOstat!$B:$B,'Country-wise data'!$B14)</f>
        <v>2362.0679212800001</v>
      </c>
      <c r="AC14" s="53">
        <f>IFERROR(INDEX('ASTI data (new)'!$AF$6:$AL$130,MATCH('Country-wise data'!$B14,'ASTI data (new)'!$C$6:$C$130,),MATCH('Country-wise data'!AC$3,'ASTI data (new)'!$AF$5:$AL$5,)),(INDEX(Assumptions!$G$154:$P$345,MATCH('Country-wise data'!$B14,Assumptions!$B$154:$B$344,),MATCH('Country-wise data'!AC$3,Assumptions!$G$153:$P$153,))*S14))</f>
        <v>11.054504154419616</v>
      </c>
      <c r="AD14" s="53">
        <f>IFERROR(INDEX('ASTI data (new)'!$AF$6:$AL$130,MATCH('Country-wise data'!$B14,'ASTI data (new)'!$C$6:$C$130,),MATCH('Country-wise data'!AD$3,'ASTI data (new)'!$AF$5:$AL$5,)),(INDEX(Assumptions!$G$154:$P$345,MATCH('Country-wise data'!$B14,Assumptions!$B$154:$B$344,),MATCH('Country-wise data'!AD$3,Assumptions!$G$153:$P$153,))*T14))</f>
        <v>14.027498198421201</v>
      </c>
      <c r="AE14" s="53">
        <f>IFERROR(INDEX('ASTI data (new)'!$AF$6:$AL$130,MATCH('Country-wise data'!$B14,'ASTI data (new)'!$C$6:$C$130,),MATCH('Country-wise data'!AE$3,'ASTI data (new)'!$AF$5:$AL$5,)),(INDEX(Assumptions!$G$154:$P$345,MATCH('Country-wise data'!$B14,Assumptions!$B$154:$B$344,),MATCH('Country-wise data'!AE$3,Assumptions!$G$153:$P$153,))*U14))</f>
        <v>11.213193564963749</v>
      </c>
      <c r="AF14" s="53">
        <f>IFERROR(INDEX('ASTI data (new)'!$AF$6:$AL$130,MATCH('Country-wise data'!$B14,'ASTI data (new)'!$C$6:$C$130,),MATCH('Country-wise data'!AF$3,'ASTI data (new)'!$AF$5:$AL$5,)),(INDEX(Assumptions!$G$154:$P$345,MATCH('Country-wise data'!$B14,Assumptions!$B$154:$B$344,),MATCH('Country-wise data'!AF$3,Assumptions!$G$153:$P$153,))*V14))</f>
        <v>11.148163683161853</v>
      </c>
      <c r="AG14" s="53">
        <f>IFERROR(INDEX('ASTI data (new)'!$AF$6:$AL$130,MATCH('Country-wise data'!$B14,'ASTI data (new)'!$C$6:$C$130,),MATCH('Country-wise data'!AG$3,'ASTI data (new)'!$AF$5:$AL$5,)),(INDEX(Assumptions!$G$154:$P$345,MATCH('Country-wise data'!$B14,Assumptions!$B$154:$B$344,),MATCH('Country-wise data'!AG$3,Assumptions!$G$153:$P$153,))*W14))</f>
        <v>12.304132559986261</v>
      </c>
      <c r="AH14" s="53">
        <f>IFERROR(INDEX('ASTI data (new)'!$AF$6:$AL$130,MATCH('Country-wise data'!$B14,'ASTI data (new)'!$C$6:$C$130,),MATCH('Country-wise data'!AH$3,'ASTI data (new)'!$AF$5:$AL$5,)),(INDEX(Assumptions!$G$154:$P$345,MATCH('Country-wise data'!$B14,Assumptions!$B$154:$B$344,),MATCH('Country-wise data'!AH$3,Assumptions!$G$153:$P$153,))*X14))</f>
        <v>13.271639227153143</v>
      </c>
      <c r="AI14" s="53">
        <f>IFERROR(INDEX('ASTI data (new)'!$AF$6:$AL$130,MATCH('Country-wise data'!$B14,'ASTI data (new)'!$C$6:$C$130,),MATCH('Country-wise data'!AI$3,'ASTI data (new)'!$AF$5:$AL$5,)),(INDEX(Assumptions!$G$154:$P$345,MATCH('Country-wise data'!$B14,Assumptions!$B$154:$B$344,),MATCH('Country-wise data'!AI$3,Assumptions!$G$153:$P$153,))*Y14))</f>
        <v>15.295184292465546</v>
      </c>
      <c r="AJ14" s="53">
        <f t="shared" ref="AJ14:AL14" si="33">IFERROR((1+($AI14/$AF14)^(1/3)-1)*AI14,0)</f>
        <v>16.995678483482632</v>
      </c>
      <c r="AK14" s="53">
        <f t="shared" si="33"/>
        <v>18.88523090605743</v>
      </c>
      <c r="AL14" s="53">
        <f t="shared" si="33"/>
        <v>20.984860752792038</v>
      </c>
      <c r="AM14" s="55" cm="1">
        <f t="array" ref="AM14">INDEX('non-R&amp;D ex_typologies'!$J$8:$J$10,MATCH('Country-wise data'!FL14,'non-R&amp;D ex_typologies'!$F$8:$F$10,),)*'Country-wise data'!AC14</f>
        <v>13.933126712751704</v>
      </c>
      <c r="AN14" s="55" cm="1">
        <f t="array" ref="AN14">INDEX('non-R&amp;D ex_typologies'!$J$8:$J$10,MATCH('Country-wise data'!FM14,'non-R&amp;D ex_typologies'!$F$8:$F$10,),)*'Country-wise data'!AD14</f>
        <v>17.680296387003366</v>
      </c>
      <c r="AO14" s="55" cm="1">
        <f t="array" ref="AO14">INDEX('non-R&amp;D ex_typologies'!$J$8:$J$10,MATCH('Country-wise data'!FN14,'non-R&amp;D ex_typologies'!$F$8:$F$10,),)*'Country-wise data'!AE14</f>
        <v>14.13313927181337</v>
      </c>
      <c r="AP14" s="55" cm="1">
        <f t="array" ref="AP14">INDEX('non-R&amp;D ex_typologies'!$J$8:$J$10,MATCH('Country-wise data'!FO14,'non-R&amp;D ex_typologies'!$F$8:$F$10,),)*'Country-wise data'!AF14</f>
        <v>14.051175434213395</v>
      </c>
      <c r="AQ14" s="55" cm="1">
        <f t="array" ref="AQ14">INDEX('non-R&amp;D ex_typologies'!$J$8:$J$10,MATCH('Country-wise data'!FP14,'non-R&amp;D ex_typologies'!$F$8:$F$10,),)*'Country-wise data'!AG14</f>
        <v>15.508161709835033</v>
      </c>
      <c r="AR14" s="55" cm="1">
        <f t="array" ref="AR14">INDEX('non-R&amp;D ex_typologies'!$J$8:$J$10,MATCH('Country-wise data'!FQ14,'non-R&amp;D ex_typologies'!$F$8:$F$10,),)*'Country-wise data'!AH14</f>
        <v>16.727609710465504</v>
      </c>
      <c r="AS14" s="55" cm="1">
        <f t="array" ref="AS14">INDEX('non-R&amp;D ex_typologies'!$J$8:$J$10,MATCH('Country-wise data'!FR14,'non-R&amp;D ex_typologies'!$F$8:$F$10,),)*'Country-wise data'!AI14</f>
        <v>19.278091343121002</v>
      </c>
      <c r="AT14" s="55" cm="1">
        <f t="array" ref="AT14">INDEX('non-R&amp;D ex_typologies'!$J$8:$J$10,MATCH('Country-wise data'!FS14,'non-R&amp;D ex_typologies'!$F$8:$F$10,),)*'Country-wise data'!AJ14</f>
        <v>21.421398786564016</v>
      </c>
      <c r="AU14" s="55" cm="1">
        <f t="array" ref="AU14">INDEX('non-R&amp;D ex_typologies'!$J$8:$J$10,MATCH('Country-wise data'!FT14,'non-R&amp;D ex_typologies'!$F$8:$F$10,),)*'Country-wise data'!AK14</f>
        <v>23.802995732601243</v>
      </c>
      <c r="AV14" s="55" cm="1">
        <f t="array" ref="AV14">INDEX('non-R&amp;D ex_typologies'!$J$8:$J$10,MATCH('Country-wise data'!FU14,'non-R&amp;D ex_typologies'!$F$8:$F$10,),)*'Country-wise data'!AL14</f>
        <v>26.449374828015735</v>
      </c>
      <c r="AW14">
        <f t="shared" si="11"/>
        <v>328.16545573928784</v>
      </c>
      <c r="AX14" s="53">
        <f>INDEX('GDP deflators'!$AB$3:$AK$155,MATCH('Country-wise data'!$B14,'GDP deflators'!$B$3:$B$155,),MATCH('Country-wise data'!AX$3,'GDP deflators'!$D$2:$M$2,))</f>
        <v>87.23888292052446</v>
      </c>
      <c r="AY14" s="53">
        <f>INDEX('GDP deflators'!$AB$3:$AK$155,MATCH('Country-wise data'!$B14,'GDP deflators'!$B$3:$B$155,),MATCH('Country-wise data'!AY$3,'GDP deflators'!$D$2:$M$2,))</f>
        <v>90.49558286348811</v>
      </c>
      <c r="AZ14" s="53">
        <f>INDEX('GDP deflators'!$AB$3:$AK$155,MATCH('Country-wise data'!$B14,'GDP deflators'!$B$3:$B$155,),MATCH('Country-wise data'!AZ$3,'GDP deflators'!$D$2:$M$2,))</f>
        <v>97.462754601815817</v>
      </c>
      <c r="BA14" s="53">
        <f>INDEX('GDP deflators'!$AB$3:$AK$155,MATCH('Country-wise data'!$B14,'GDP deflators'!$B$3:$B$155,),MATCH('Country-wise data'!BA$3,'GDP deflators'!$D$2:$M$2,))</f>
        <v>98.824600107152989</v>
      </c>
      <c r="BB14" s="53">
        <f>INDEX('GDP deflators'!$AB$3:$AK$155,MATCH('Country-wise data'!$B14,'GDP deflators'!$B$3:$B$155,),MATCH('Country-wise data'!BB$3,'GDP deflators'!$D$2:$M$2,))</f>
        <v>98.57972989031893</v>
      </c>
      <c r="BC14" s="53">
        <f>INDEX('GDP deflators'!$AB$3:$AK$155,MATCH('Country-wise data'!$B14,'GDP deflators'!$B$3:$B$155,),MATCH('Country-wise data'!BC$3,'GDP deflators'!$D$2:$M$2,))</f>
        <v>99.419140490994934</v>
      </c>
      <c r="BD14" s="53">
        <f>INDEX('GDP deflators'!$AB$3:$AK$155,MATCH('Country-wise data'!$B14,'GDP deflators'!$B$3:$B$155,),MATCH('Country-wise data'!BD$3,'GDP deflators'!$D$2:$M$2,))</f>
        <v>100.09876089829703</v>
      </c>
      <c r="BE14" s="53">
        <f>INDEX('GDP deflators'!$AB$3:$AK$155,MATCH('Country-wise data'!$B14,'GDP deflators'!$B$3:$B$155,),MATCH('Country-wise data'!BE$3,'GDP deflators'!$D$2:$M$2,))</f>
        <v>99.73050595178357</v>
      </c>
      <c r="BF14" s="53">
        <f>INDEX('GDP deflators'!$AB$3:$AK$155,MATCH('Country-wise data'!$B14,'GDP deflators'!$B$3:$B$155,),MATCH('Country-wise data'!BF$3,'GDP deflators'!$D$2:$M$2,))</f>
        <v>100.318743613048</v>
      </c>
      <c r="BG14" s="53">
        <f>INDEX('GDP deflators'!$AB$3:$AK$155,MATCH('Country-wise data'!$B14,'GDP deflators'!$B$3:$B$155,),MATCH('Country-wise data'!BG$3,'GDP deflators'!$D$2:$M$2,))</f>
        <v>100</v>
      </c>
      <c r="BH14" cm="1">
        <f t="array" ref="BH14">H14/(INDEX($AX14:$BG14,,MATCH(BH$3,$AX$3:$BG$3,))/100)</f>
        <v>30.438262287460713</v>
      </c>
      <c r="BI14" cm="1">
        <f t="array" ref="BI14">I14/(INDEX($AX14:$BG14,,MATCH(BI$3,$AX$3:$BG$3,))/100)</f>
        <v>29.929726007575017</v>
      </c>
      <c r="BJ14" cm="1">
        <f t="array" ref="BJ14">J14/(INDEX($AX14:$BG14,,MATCH(BJ$3,$AX$3:$BG$3,))/100)</f>
        <v>28.345988898907326</v>
      </c>
      <c r="BK14" cm="1">
        <f t="array" ref="BK14">K14/(INDEX($AX14:$BG14,,MATCH(BK$3,$AX$3:$BG$3,))/100)</f>
        <v>28.514476356540666</v>
      </c>
      <c r="BL14" cm="1">
        <f t="array" ref="BL14">L14/(INDEX($AX14:$BG14,,MATCH(BL$3,$AX$3:$BG$3,))/100)</f>
        <v>29.157011901553926</v>
      </c>
      <c r="BM14" cm="1">
        <f t="array" ref="BM14">M14/(INDEX($AX14:$BG14,,MATCH(BM$3,$AX$3:$BG$3,))/100)</f>
        <v>29.489051608556515</v>
      </c>
      <c r="BN14" cm="1">
        <f t="array" ref="BN14">N14/(INDEX($AX14:$BG14,,MATCH(BN$3,$AX$3:$BG$3,))/100)</f>
        <v>29.874612445522306</v>
      </c>
      <c r="BO14" cm="1">
        <f t="array" ref="BO14">O14/(INDEX($AX14:$BG14,,MATCH(BO$3,$AX$3:$BG$3,))/100)</f>
        <v>30.58462295729834</v>
      </c>
      <c r="BP14" cm="1">
        <f t="array" ref="BP14">P14/(INDEX($AX14:$BG14,,MATCH(BP$3,$AX$3:$BG$3,))/100)</f>
        <v>31.013390003308952</v>
      </c>
      <c r="BQ14" cm="1">
        <f t="array" ref="BQ14">Q14/(INDEX($AX14:$BG14,,MATCH(BQ$3,$AX$3:$BG$3,))/100)</f>
        <v>31.73448806719685</v>
      </c>
      <c r="BS14" cm="1">
        <f t="array" ref="BS14">S14/(INDEX($AX14:$BG14,,MATCH(BS$3,$AX$3:$BG$3,))/100)</f>
        <v>1816.6303544301188</v>
      </c>
      <c r="BT14" cm="1">
        <f t="array" ref="BT14">T14/(INDEX($AX14:$BG14,,MATCH(BT$3,$AX$3:$BG$3,))/100)</f>
        <v>1972.7178228057767</v>
      </c>
      <c r="BU14" cm="1">
        <f t="array" ref="BU14">U14/(INDEX($AX14:$BG14,,MATCH(BU$3,$AX$3:$BG$3,))/100)</f>
        <v>1865.5684486123939</v>
      </c>
      <c r="BV14" cm="1">
        <f t="array" ref="BV14">V14/(INDEX($AX14:$BG14,,MATCH(BV$3,$AX$3:$BG$3,))/100)</f>
        <v>1957.8865443442887</v>
      </c>
      <c r="BW14" cm="1">
        <f t="array" ref="BW14">W14/(INDEX($AX14:$BG14,,MATCH(BW$3,$AX$3:$BG$3,))/100)</f>
        <v>2016.607031903857</v>
      </c>
      <c r="BX14" cm="1">
        <f t="array" ref="BX14">X14/(INDEX($AX14:$BG14,,MATCH(BX$3,$AX$3:$BG$3,))/100)</f>
        <v>1740.5807387328402</v>
      </c>
      <c r="BY14" cm="1">
        <f t="array" ref="BY14">Y14/(INDEX($AX14:$BG14,,MATCH(BY$3,$AX$3:$BG$3,))/100)</f>
        <v>1991.7703467135718</v>
      </c>
      <c r="BZ14" cm="1">
        <f t="array" ref="BZ14">Z14/(INDEX($AX14:$BG14,,MATCH(BZ$3,$AX$3:$BG$3,))/100)</f>
        <v>2139.4181796606458</v>
      </c>
      <c r="CA14" cm="1">
        <f t="array" ref="CA14">AA14/(INDEX($AX14:$BG14,,MATCH(CA$3,$AX$3:$BG$3,))/100)</f>
        <v>2308.3950023660391</v>
      </c>
      <c r="CB14" cm="1">
        <f t="array" ref="CB14">AB14/(INDEX($AX14:$BG14,,MATCH(CB$3,$AX$3:$BG$3,))/100)</f>
        <v>2362.0679212800001</v>
      </c>
      <c r="CC14" cm="1">
        <f t="array" ref="CC14">AC14/(INDEX($AX14:$BG14,,MATCH(CC$3,$AX$3:$BG$3,))/100)</f>
        <v>12.671533362583729</v>
      </c>
      <c r="CD14" cm="1">
        <f t="array" ref="CD14">AD14/(INDEX($AX14:$BG14,,MATCH(CD$3,$AX$3:$BG$3,))/100)</f>
        <v>15.500754572277383</v>
      </c>
      <c r="CE14" cm="1">
        <f t="array" ref="CE14">AE14/(INDEX($AX14:$BG14,,MATCH(CE$3,$AX$3:$BG$3,))/100)</f>
        <v>11.505106346291219</v>
      </c>
      <c r="CF14" cm="1">
        <f t="array" ref="CF14">AF14/(INDEX($AX14:$BG14,,MATCH(CF$3,$AX$3:$BG$3,))/100)</f>
        <v>11.280757697045253</v>
      </c>
      <c r="CG14" cm="1">
        <f t="array" ref="CG14">AG14/(INDEX($AX14:$BG14,,MATCH(CG$3,$AX$3:$BG$3,))/100)</f>
        <v>12.481402184481531</v>
      </c>
      <c r="CH14" cm="1">
        <f t="array" ref="CH14">AH14/(INDEX($AX14:$BG14,,MATCH(CH$3,$AX$3:$BG$3,))/100)</f>
        <v>13.349179203933316</v>
      </c>
      <c r="CI14" cm="1">
        <f t="array" ref="CI14">AI14/(INDEX($AX14:$BG14,,MATCH(CI$3,$AX$3:$BG$3,))/100)</f>
        <v>15.280093534829922</v>
      </c>
      <c r="CJ14" cm="1">
        <f t="array" ref="CJ14">AJ14/(INDEX($AX14:$BG14,,MATCH(CJ$3,$AX$3:$BG$3,))/100)</f>
        <v>17.041604593582917</v>
      </c>
      <c r="CK14" cm="1">
        <f t="array" ref="CK14">AK14/(INDEX($AX14:$BG14,,MATCH(CK$3,$AX$3:$BG$3,))/100)</f>
        <v>18.825226698314744</v>
      </c>
      <c r="CL14" cm="1">
        <f t="array" ref="CL14">AL14/(INDEX($AX14:$BG14,,MATCH(CL$3,$AX$3:$BG$3,))/100)</f>
        <v>20.984860752792038</v>
      </c>
      <c r="CM14" cm="1">
        <f t="array" ref="CM14">AM14/(INDEX($AX14:$BG14,,MATCH(CM$3,$AX$3:$BG$3,))/100)</f>
        <v>15.971234667739761</v>
      </c>
      <c r="CN14" cm="1">
        <f t="array" ref="CN14">AN14/(INDEX($AX14:$BG14,,MATCH(CN$3,$AX$3:$BG$3,))/100)</f>
        <v>19.537192675662364</v>
      </c>
      <c r="CO14" cm="1">
        <f t="array" ref="CO14">AO14/(INDEX($AX14:$BG14,,MATCH(CO$3,$AX$3:$BG$3,))/100)</f>
        <v>14.501066925056987</v>
      </c>
      <c r="CP14" cm="1">
        <f t="array" ref="CP14">AP14/(INDEX($AX14:$BG14,,MATCH(CP$3,$AX$3:$BG$3,))/100)</f>
        <v>14.218297285269117</v>
      </c>
      <c r="CQ14" cm="1">
        <f t="array" ref="CQ14">AQ14/(INDEX($AX14:$BG14,,MATCH(CQ$3,$AX$3:$BG$3,))/100)</f>
        <v>15.731592820440481</v>
      </c>
      <c r="CR14" cm="1">
        <f t="array" ref="CR14">AR14/(INDEX($AX14:$BG14,,MATCH(CR$3,$AX$3:$BG$3,))/100)</f>
        <v>16.825341305360247</v>
      </c>
      <c r="CS14" cm="1">
        <f t="array" ref="CS14">AS14/(INDEX($AX14:$BG14,,MATCH(CS$3,$AX$3:$BG$3,))/100)</f>
        <v>19.259070911684958</v>
      </c>
      <c r="CT14" cm="1">
        <f t="array" ref="CT14">AT14/(INDEX($AX14:$BG14,,MATCH(CT$3,$AX$3:$BG$3,))/100)</f>
        <v>21.479284179025985</v>
      </c>
      <c r="CU14" cm="1">
        <f t="array" ref="CU14">AU14/(INDEX($AX14:$BG14,,MATCH(CU$3,$AX$3:$BG$3,))/100)</f>
        <v>23.72736626807724</v>
      </c>
      <c r="CV14" cm="1">
        <f t="array" ref="CV14">AV14/(INDEX($AX14:$BG14,,MATCH(CV$3,$AX$3:$BG$3,))/100)</f>
        <v>26.449374828015735</v>
      </c>
      <c r="CW14">
        <f t="shared" si="12"/>
        <v>336.62034081246486</v>
      </c>
      <c r="CX14">
        <f>IFERROR(1/INDEX('exch rates'!$BC$5:$BL$268,MATCH('Country-wise data'!$B14,'exch rates'!$A$5:$A$268,),MATCH(CX$3,'exch rates'!$BC$4:$BL$4,)),1)</f>
        <v>2.0210420296858955E-3</v>
      </c>
      <c r="CY14">
        <f>IFERROR(1/INDEX('exch rates'!$BC$5:$BL$268,MATCH('Country-wise data'!$B14,'exch rates'!$A$5:$A$268,),MATCH(CY$3,'exch rates'!$BC$4:$BL$4,)),1)</f>
        <v>2.1220221034584448E-3</v>
      </c>
      <c r="CZ14">
        <f>IFERROR(1/INDEX('exch rates'!$BC$5:$BL$268,MATCH('Country-wise data'!$B14,'exch rates'!$A$5:$A$268,),MATCH(CZ$3,'exch rates'!$BC$4:$BL$4,)),1)</f>
        <v>1.9586477038510144E-3</v>
      </c>
      <c r="DA14">
        <f>IFERROR(1/INDEX('exch rates'!$BC$5:$BL$268,MATCH('Country-wise data'!$B14,'exch rates'!$A$5:$A$268,),MATCH(DA$3,'exch rates'!$BC$4:$BL$4,)),1)</f>
        <v>2.0247028985370843E-3</v>
      </c>
      <c r="DB14">
        <f>IFERROR(1/INDEX('exch rates'!$BC$5:$BL$268,MATCH('Country-wise data'!$B14,'exch rates'!$A$5:$A$268,),MATCH(DB$3,'exch rates'!$BC$4:$BL$4,)),1)</f>
        <v>2.0252863896775544E-3</v>
      </c>
      <c r="DC14">
        <f>IFERROR(1/INDEX('exch rates'!$BC$5:$BL$268,MATCH('Country-wise data'!$B14,'exch rates'!$A$5:$A$268,),MATCH(DC$3,'exch rates'!$BC$4:$BL$4,)),1)</f>
        <v>1.6914414978801962E-3</v>
      </c>
      <c r="DD14">
        <f>IFERROR(1/INDEX('exch rates'!$BC$5:$BL$268,MATCH('Country-wise data'!$B14,'exch rates'!$A$5:$A$268,),MATCH(DD$3,'exch rates'!$BC$4:$BL$4,)),1)</f>
        <v>1.6874629172955991E-3</v>
      </c>
      <c r="DE14">
        <f>IFERROR(1/INDEX('exch rates'!$BC$5:$BL$268,MATCH('Country-wise data'!$B14,'exch rates'!$A$5:$A$268,),MATCH(DE$3,'exch rates'!$BC$4:$BL$4,)),1)</f>
        <v>1.7221878514454296E-3</v>
      </c>
      <c r="DF14">
        <f>IFERROR(1/INDEX('exch rates'!$BC$5:$BL$268,MATCH('Country-wise data'!$B14,'exch rates'!$A$5:$A$268,),MATCH(DF$3,'exch rates'!$BC$4:$BL$4,)),1)</f>
        <v>1.8003535442169521E-3</v>
      </c>
      <c r="DG14">
        <f>IFERROR(1/INDEX('exch rates'!$BC$5:$BL$268,MATCH('Country-wise data'!$B14,'exch rates'!$A$5:$A$268,),MATCH(DG$3,'exch rates'!$BC$4:$BL$4,)),1)</f>
        <v>1.7066278884193928E-3</v>
      </c>
      <c r="DH14" cm="1">
        <f t="array" ref="DH14">(BH14/INDEX($CX14:$DG14,,MATCH(DH$3,$CX$3:$DG$3,)))*$DG14</f>
        <v>25.702972294385255</v>
      </c>
      <c r="DI14" cm="1">
        <f t="array" ref="DI14">(BI14/INDEX($CX14:$DG14,,MATCH(DI$3,$CX$3:$DG$3,)))*$DG14</f>
        <v>24.070863830320608</v>
      </c>
      <c r="DJ14" cm="1">
        <f t="array" ref="DJ14">(BJ14/INDEX($CX14:$DG14,,MATCH(DJ$3,$CX$3:$DG$3,)))*$DG14</f>
        <v>24.698701601409333</v>
      </c>
      <c r="DK14" cm="1">
        <f t="array" ref="DK14">(BK14/INDEX($CX14:$DG14,,MATCH(DK$3,$CX$3:$DG$3,)))*$DG14</f>
        <v>24.034934018669492</v>
      </c>
      <c r="DL14" cm="1">
        <f t="array" ref="DL14">(BL14/INDEX($CX14:$DG14,,MATCH(DL$3,$CX$3:$DG$3,)))*$DG14</f>
        <v>24.56944850258456</v>
      </c>
      <c r="DM14" cm="1">
        <f t="array" ref="DM14">(BM14/INDEX($CX14:$DG14,,MATCH(DM$3,$CX$3:$DG$3,)))*$DG14</f>
        <v>29.753815276066927</v>
      </c>
      <c r="DN14" cm="1">
        <f t="array" ref="DN14">(BN14/INDEX($CX14:$DG14,,MATCH(DN$3,$CX$3:$DG$3,)))*$DG14</f>
        <v>30.213906470288521</v>
      </c>
      <c r="DO14" cm="1">
        <f t="array" ref="DO14">(BO14/INDEX($CX14:$DG14,,MATCH(DO$3,$CX$3:$DG$3,)))*$DG14</f>
        <v>30.308290963676725</v>
      </c>
      <c r="DP14" cm="1">
        <f t="array" ref="DP14">(BP14/INDEX($CX14:$DG14,,MATCH(DP$3,$CX$3:$DG$3,)))*$DG14</f>
        <v>29.398845834524668</v>
      </c>
      <c r="DQ14" cm="1">
        <f t="array" ref="DQ14">(BQ14/INDEX($CX14:$DG14,,MATCH(DQ$3,$CX$3:$DG$3,)))*$DG14</f>
        <v>31.734488067196853</v>
      </c>
      <c r="DS14" cm="1">
        <f t="array" ref="DS14">(BS14/INDEX($CX14:$DG14,,MATCH(DS$3,$CX$3:$DG$3,)))*$DG14</f>
        <v>1534.0166014763624</v>
      </c>
      <c r="DT14" cm="1">
        <f t="array" ref="DT14">(BT14/INDEX($CX14:$DG14,,MATCH(DT$3,$CX$3:$DG$3,)))*$DG14</f>
        <v>1586.5505108996401</v>
      </c>
      <c r="DU14" cm="1">
        <f t="array" ref="DU14">(BU14/INDEX($CX14:$DG14,,MATCH(DU$3,$CX$3:$DG$3,)))*$DG14</f>
        <v>1625.5251701964021</v>
      </c>
      <c r="DV14" cm="1">
        <f t="array" ref="DV14">(BV14/INDEX($CX14:$DG14,,MATCH(DV$3,$CX$3:$DG$3,)))*$DG14</f>
        <v>1650.3081915639559</v>
      </c>
      <c r="DW14" cm="1">
        <f t="array" ref="DW14">(BW14/INDEX($CX14:$DG14,,MATCH(DW$3,$CX$3:$DG$3,)))*$DG14</f>
        <v>1699.3141405437059</v>
      </c>
      <c r="DX14" cm="1">
        <f t="array" ref="DX14">(BX14/INDEX($CX14:$DG14,,MATCH(DX$3,$CX$3:$DG$3,)))*$DG14</f>
        <v>1756.2083196432814</v>
      </c>
      <c r="DY14" cm="1">
        <f t="array" ref="DY14">(BY14/INDEX($CX14:$DG14,,MATCH(DY$3,$CX$3:$DG$3,)))*$DG14</f>
        <v>2014.3914193242638</v>
      </c>
      <c r="DZ14" cm="1">
        <f t="array" ref="DZ14">(BZ14/INDEX($CX14:$DG14,,MATCH(DZ$3,$CX$3:$DG$3,)))*$DG14</f>
        <v>2120.0885416395604</v>
      </c>
      <c r="EA14" cm="1">
        <f t="array" ref="EA14">(CA14/INDEX($CX14:$DG14,,MATCH(EA$3,$CX$3:$DG$3,)))*$DG14</f>
        <v>2188.2209198190094</v>
      </c>
      <c r="EB14" cm="1">
        <f t="array" ref="EB14">(CB14/INDEX($CX14:$DG14,,MATCH(EB$3,$CX$3:$DG$3,)))*$DG14</f>
        <v>2362.0679212800001</v>
      </c>
      <c r="EC14" s="53" cm="1">
        <f t="array" ref="EC14">(CC14/INDEX($CX14:$DG14,,MATCH(EC$3,$CX$3:$DG$3,)))*$DG14</f>
        <v>10.700218950411013</v>
      </c>
      <c r="ED14" cm="1">
        <f t="array" ref="ED14">(CD14/INDEX($CX14:$DG14,,MATCH(ED$3,$CX$3:$DG$3,)))*$DG14</f>
        <v>12.466420590755662</v>
      </c>
      <c r="EE14" cm="1">
        <f t="array" ref="EE14">(CE14/INDEX($CX14:$DG14,,MATCH(EE$3,$CX$3:$DG$3,)))*$DG14</f>
        <v>10.024740697985717</v>
      </c>
      <c r="EF14" cm="1">
        <f t="array" ref="EF14">(CF14/INDEX($CX14:$DG14,,MATCH(EF$3,$CX$3:$DG$3,)))*$DG14</f>
        <v>9.5085830628233943</v>
      </c>
      <c r="EG14" cm="1">
        <f t="array" ref="EG14">(CG14/INDEX($CX14:$DG14,,MATCH(EG$3,$CX$3:$DG$3,)))*$DG14</f>
        <v>10.517578730189491</v>
      </c>
      <c r="EH14" cm="1">
        <f t="array" ref="EH14">(CH14/INDEX($CX14:$DG14,,MATCH(EH$3,$CX$3:$DG$3,)))*$DG14</f>
        <v>13.469033097208797</v>
      </c>
      <c r="EI14" cm="1">
        <f t="array" ref="EI14">(CI14/INDEX($CX14:$DG14,,MATCH(EI$3,$CX$3:$DG$3,)))*$DG14</f>
        <v>15.453633675097539</v>
      </c>
      <c r="EJ14" cm="1">
        <f t="array" ref="EJ14">(CJ14/INDEX($CX14:$DG14,,MATCH(EJ$3,$CX$3:$DG$3,)))*$DG14</f>
        <v>16.887633737756744</v>
      </c>
      <c r="EK14" cm="1">
        <f t="array" ref="EK14">(CK14/INDEX($CX14:$DG14,,MATCH(EK$3,$CX$3:$DG$3,)))*$DG14</f>
        <v>17.845193235717993</v>
      </c>
      <c r="EL14" cm="1">
        <f t="array" ref="EL14">(CL14/INDEX($CX14:$DG14,,MATCH(EL$3,$CX$3:$DG$3,)))*$DG14</f>
        <v>20.984860752792038</v>
      </c>
      <c r="EM14" cm="1">
        <f t="array" ref="EM14">(CM14/INDEX($CX14:$DG14,,MATCH(EM$3,$CX$3:$DG$3,)))*$DG14</f>
        <v>13.486584690518043</v>
      </c>
      <c r="EN14" cm="1">
        <f t="array" ref="EN14">(CN14/INDEX($CX14:$DG14,,MATCH(EN$3,$CX$3:$DG$3,)))*$DG14</f>
        <v>15.712709979489349</v>
      </c>
      <c r="EO14" cm="1">
        <f t="array" ref="EO14">(CO14/INDEX($CX14:$DG14,,MATCH(EO$3,$CX$3:$DG$3,)))*$DG14</f>
        <v>12.635210087796764</v>
      </c>
      <c r="EP14" cm="1">
        <f t="array" ref="EP14">(CP14/INDEX($CX14:$DG14,,MATCH(EP$3,$CX$3:$DG$3,)))*$DG14</f>
        <v>11.984643618780089</v>
      </c>
      <c r="EQ14" cm="1">
        <f t="array" ref="EQ14">(CQ14/INDEX($CX14:$DG14,,MATCH(EQ$3,$CX$3:$DG$3,)))*$DG14</f>
        <v>13.256384466641521</v>
      </c>
      <c r="ER14" cm="1">
        <f t="array" ref="ER14">(CR14/INDEX($CX14:$DG14,,MATCH(ER$3,$CX$3:$DG$3,)))*$DG14</f>
        <v>16.976405474200082</v>
      </c>
      <c r="ES14" cm="1">
        <f t="array" ref="ES14">(CS14/INDEX($CX14:$DG14,,MATCH(ES$3,$CX$3:$DG$3,)))*$DG14</f>
        <v>19.477801370357835</v>
      </c>
      <c r="ET14" cm="1">
        <f t="array" ref="ET14">(CT14/INDEX($CX14:$DG14,,MATCH(ET$3,$CX$3:$DG$3,)))*$DG14</f>
        <v>21.285218898998099</v>
      </c>
      <c r="EU14" cm="1">
        <f t="array" ref="EU14">(CU14/INDEX($CX14:$DG14,,MATCH(EU$3,$CX$3:$DG$3,)))*$DG14</f>
        <v>22.492129460857981</v>
      </c>
      <c r="EV14" cm="1">
        <f t="array" ref="EV14">(CV14/INDEX($CX14:$DG14,,MATCH(EV$3,$CX$3:$DG$3,)))*$DG14</f>
        <v>26.449374828015735</v>
      </c>
      <c r="EW14">
        <f t="shared" si="13"/>
        <v>311.61435940639387</v>
      </c>
      <c r="EY14" s="96">
        <f t="shared" si="24"/>
        <v>6.9752954043085002E-3</v>
      </c>
      <c r="EZ14" s="96">
        <f t="shared" si="14"/>
        <v>7.8575629991677245E-3</v>
      </c>
      <c r="FA14" s="96">
        <f t="shared" si="15"/>
        <v>6.16707811222295E-3</v>
      </c>
      <c r="FB14" s="96">
        <f t="shared" si="16"/>
        <v>5.7617014273027073E-3</v>
      </c>
      <c r="FC14" s="96">
        <f t="shared" si="17"/>
        <v>6.1893080739175918E-3</v>
      </c>
      <c r="FD14" s="96">
        <f t="shared" si="18"/>
        <v>7.6693823543351677E-3</v>
      </c>
      <c r="FE14" s="96">
        <f t="shared" si="19"/>
        <v>7.6716141296320284E-3</v>
      </c>
      <c r="FF14" s="96">
        <f t="shared" si="20"/>
        <v>7.9655322907866716E-3</v>
      </c>
      <c r="FG14" s="96">
        <f t="shared" si="21"/>
        <v>8.1551149950590887E-3</v>
      </c>
      <c r="FH14" s="96">
        <f t="shared" si="22"/>
        <v>8.8841055601061557E-3</v>
      </c>
      <c r="FJ14" s="96">
        <f t="shared" si="25"/>
        <v>2017.1642390849531</v>
      </c>
      <c r="FK14" s="96" t="str">
        <f>IF(AND('Country-wise data'!FJ14&gt;'non-R&amp;D ex_typologies'!$C$17,'Country-wise data'!FJ14&lt;'non-R&amp;D ex_typologies'!$D$17),"Small",IF(AND('Country-wise data'!FJ14&gt;'non-R&amp;D ex_typologies'!$E$17,'Country-wise data'!$FJ$4&lt;'non-R&amp;D ex_typologies'!$F$17),"Medium","Large"))</f>
        <v>Medium</v>
      </c>
      <c r="FL14" t="str">
        <f>IF($FK14='non-R&amp;D ex_typologies'!$C$16,IF(AND('Country-wise data'!EY14&gt;'non-R&amp;D ex_typologies'!$C$21,'Country-wise data'!EY14&lt;'non-R&amp;D ex_typologies'!$D$21),'non-R&amp;D ex_typologies'!$B$21,IF(AND('Country-wise data'!EY14&gt;'non-R&amp;D ex_typologies'!$C$19,'Country-wise data'!EY14&lt;'non-R&amp;D ex_typologies'!$D$19),'non-R&amp;D ex_typologies'!$B$19,'non-R&amp;D ex_typologies'!$B$20)),IF($FK14='non-R&amp;D ex_typologies'!$E$16,IF(AND('Country-wise data'!EY14&gt;'non-R&amp;D ex_typologies'!$E$21,'Country-wise data'!EY14&lt;'non-R&amp;D ex_typologies'!$F$21),'non-R&amp;D ex_typologies'!$B$21,IF(AND('Country-wise data'!EY14&gt;'non-R&amp;D ex_typologies'!$E$19,'Country-wise data'!EY14&lt;'non-R&amp;D ex_typologies'!$F$19),'non-R&amp;D ex_typologies'!$B$19,'non-R&amp;D ex_typologies'!$B$20)),IF(AND('Country-wise data'!EY14&gt;'non-R&amp;D ex_typologies'!$G$21,'Country-wise data'!EY14&lt;'non-R&amp;D ex_typologies'!$H$21),'non-R&amp;D ex_typologies'!$B$21,IF(AND('Country-wise data'!EY14&gt;'non-R&amp;D ex_typologies'!$G$19,'Country-wise data'!EY14&lt;'non-R&amp;D ex_typologies'!$H$19),'non-R&amp;D ex_typologies'!$B$19,'non-R&amp;D ex_typologies'!$B$20))))</f>
        <v>Balanced</v>
      </c>
      <c r="FM14" t="str">
        <f>IF($FK14='non-R&amp;D ex_typologies'!$C$16,IF(AND('Country-wise data'!EZ14&gt;'non-R&amp;D ex_typologies'!$C$21,'Country-wise data'!EZ14&lt;'non-R&amp;D ex_typologies'!$D$21),'non-R&amp;D ex_typologies'!$B$21,IF(AND('Country-wise data'!EZ14&gt;'non-R&amp;D ex_typologies'!$C$19,'Country-wise data'!EZ14&lt;'non-R&amp;D ex_typologies'!$D$19),'non-R&amp;D ex_typologies'!$B$19,'non-R&amp;D ex_typologies'!$B$20)),IF($FK14='non-R&amp;D ex_typologies'!$E$16,IF(AND('Country-wise data'!EZ14&gt;'non-R&amp;D ex_typologies'!$E$21,'Country-wise data'!EZ14&lt;'non-R&amp;D ex_typologies'!$F$21),'non-R&amp;D ex_typologies'!$B$21,IF(AND('Country-wise data'!EZ14&gt;'non-R&amp;D ex_typologies'!$E$19,'Country-wise data'!EZ14&lt;'non-R&amp;D ex_typologies'!$F$19),'non-R&amp;D ex_typologies'!$B$19,'non-R&amp;D ex_typologies'!$B$20)),IF(AND('Country-wise data'!EZ14&gt;'non-R&amp;D ex_typologies'!$G$21,'Country-wise data'!EZ14&lt;'non-R&amp;D ex_typologies'!$H$21),'non-R&amp;D ex_typologies'!$B$21,IF(AND('Country-wise data'!EZ14&gt;'non-R&amp;D ex_typologies'!$G$19,'Country-wise data'!EZ14&lt;'non-R&amp;D ex_typologies'!$H$19),'non-R&amp;D ex_typologies'!$B$19,'non-R&amp;D ex_typologies'!$B$20))))</f>
        <v>Balanced</v>
      </c>
      <c r="FN14" t="str">
        <f>IF($FK14='non-R&amp;D ex_typologies'!$C$16,IF(AND('Country-wise data'!FA14&gt;'non-R&amp;D ex_typologies'!$C$21,'Country-wise data'!FA14&lt;'non-R&amp;D ex_typologies'!$D$21),'non-R&amp;D ex_typologies'!$B$21,IF(AND('Country-wise data'!FA14&gt;'non-R&amp;D ex_typologies'!$C$19,'Country-wise data'!FA14&lt;'non-R&amp;D ex_typologies'!$D$19),'non-R&amp;D ex_typologies'!$B$19,'non-R&amp;D ex_typologies'!$B$20)),IF($FK14='non-R&amp;D ex_typologies'!$E$16,IF(AND('Country-wise data'!FA14&gt;'non-R&amp;D ex_typologies'!$E$21,'Country-wise data'!FA14&lt;'non-R&amp;D ex_typologies'!$F$21),'non-R&amp;D ex_typologies'!$B$21,IF(AND('Country-wise data'!FA14&gt;'non-R&amp;D ex_typologies'!$E$19,'Country-wise data'!FA14&lt;'non-R&amp;D ex_typologies'!$F$19),'non-R&amp;D ex_typologies'!$B$19,'non-R&amp;D ex_typologies'!$B$20)),IF(AND('Country-wise data'!FA14&gt;'non-R&amp;D ex_typologies'!$G$21,'Country-wise data'!FA14&lt;'non-R&amp;D ex_typologies'!$H$21),'non-R&amp;D ex_typologies'!$B$21,IF(AND('Country-wise data'!FA14&gt;'non-R&amp;D ex_typologies'!$G$19,'Country-wise data'!FA14&lt;'non-R&amp;D ex_typologies'!$H$19),'non-R&amp;D ex_typologies'!$B$19,'non-R&amp;D ex_typologies'!$B$20))))</f>
        <v>Balanced</v>
      </c>
      <c r="FO14" t="str">
        <f>IF($FK14='non-R&amp;D ex_typologies'!$C$16,IF(AND('Country-wise data'!FB14&gt;'non-R&amp;D ex_typologies'!$C$21,'Country-wise data'!FB14&lt;'non-R&amp;D ex_typologies'!$D$21),'non-R&amp;D ex_typologies'!$B$21,IF(AND('Country-wise data'!FB14&gt;'non-R&amp;D ex_typologies'!$C$19,'Country-wise data'!FB14&lt;'non-R&amp;D ex_typologies'!$D$19),'non-R&amp;D ex_typologies'!$B$19,'non-R&amp;D ex_typologies'!$B$20)),IF($FK14='non-R&amp;D ex_typologies'!$E$16,IF(AND('Country-wise data'!FB14&gt;'non-R&amp;D ex_typologies'!$E$21,'Country-wise data'!FB14&lt;'non-R&amp;D ex_typologies'!$F$21),'non-R&amp;D ex_typologies'!$B$21,IF(AND('Country-wise data'!FB14&gt;'non-R&amp;D ex_typologies'!$E$19,'Country-wise data'!FB14&lt;'non-R&amp;D ex_typologies'!$F$19),'non-R&amp;D ex_typologies'!$B$19,'non-R&amp;D ex_typologies'!$B$20)),IF(AND('Country-wise data'!FB14&gt;'non-R&amp;D ex_typologies'!$G$21,'Country-wise data'!FB14&lt;'non-R&amp;D ex_typologies'!$H$21),'non-R&amp;D ex_typologies'!$B$21,IF(AND('Country-wise data'!FB14&gt;'non-R&amp;D ex_typologies'!$G$19,'Country-wise data'!FB14&lt;'non-R&amp;D ex_typologies'!$H$19),'non-R&amp;D ex_typologies'!$B$19,'non-R&amp;D ex_typologies'!$B$20))))</f>
        <v>Balanced</v>
      </c>
      <c r="FP14" t="str">
        <f>IF($FK14='non-R&amp;D ex_typologies'!$C$16,IF(AND('Country-wise data'!FC14&gt;'non-R&amp;D ex_typologies'!$C$21,'Country-wise data'!FC14&lt;'non-R&amp;D ex_typologies'!$D$21),'non-R&amp;D ex_typologies'!$B$21,IF(AND('Country-wise data'!FC14&gt;'non-R&amp;D ex_typologies'!$C$19,'Country-wise data'!FC14&lt;'non-R&amp;D ex_typologies'!$D$19),'non-R&amp;D ex_typologies'!$B$19,'non-R&amp;D ex_typologies'!$B$20)),IF($FK14='non-R&amp;D ex_typologies'!$E$16,IF(AND('Country-wise data'!FC14&gt;'non-R&amp;D ex_typologies'!$E$21,'Country-wise data'!FC14&lt;'non-R&amp;D ex_typologies'!$F$21),'non-R&amp;D ex_typologies'!$B$21,IF(AND('Country-wise data'!FC14&gt;'non-R&amp;D ex_typologies'!$E$19,'Country-wise data'!FC14&lt;'non-R&amp;D ex_typologies'!$F$19),'non-R&amp;D ex_typologies'!$B$19,'non-R&amp;D ex_typologies'!$B$20)),IF(AND('Country-wise data'!FC14&gt;'non-R&amp;D ex_typologies'!$G$21,'Country-wise data'!FC14&lt;'non-R&amp;D ex_typologies'!$H$21),'non-R&amp;D ex_typologies'!$B$21,IF(AND('Country-wise data'!FC14&gt;'non-R&amp;D ex_typologies'!$G$19,'Country-wise data'!FC14&lt;'non-R&amp;D ex_typologies'!$H$19),'non-R&amp;D ex_typologies'!$B$19,'non-R&amp;D ex_typologies'!$B$20))))</f>
        <v>Balanced</v>
      </c>
      <c r="FQ14" t="str">
        <f>IF($FK14='non-R&amp;D ex_typologies'!$C$16,IF(AND('Country-wise data'!FD14&gt;'non-R&amp;D ex_typologies'!$C$21,'Country-wise data'!FD14&lt;'non-R&amp;D ex_typologies'!$D$21),'non-R&amp;D ex_typologies'!$B$21,IF(AND('Country-wise data'!FD14&gt;'non-R&amp;D ex_typologies'!$C$19,'Country-wise data'!FD14&lt;'non-R&amp;D ex_typologies'!$D$19),'non-R&amp;D ex_typologies'!$B$19,'non-R&amp;D ex_typologies'!$B$20)),IF($FK14='non-R&amp;D ex_typologies'!$E$16,IF(AND('Country-wise data'!FD14&gt;'non-R&amp;D ex_typologies'!$E$21,'Country-wise data'!FD14&lt;'non-R&amp;D ex_typologies'!$F$21),'non-R&amp;D ex_typologies'!$B$21,IF(AND('Country-wise data'!FD14&gt;'non-R&amp;D ex_typologies'!$E$19,'Country-wise data'!FD14&lt;'non-R&amp;D ex_typologies'!$F$19),'non-R&amp;D ex_typologies'!$B$19,'non-R&amp;D ex_typologies'!$B$20)),IF(AND('Country-wise data'!FD14&gt;'non-R&amp;D ex_typologies'!$G$21,'Country-wise data'!FD14&lt;'non-R&amp;D ex_typologies'!$H$21),'non-R&amp;D ex_typologies'!$B$21,IF(AND('Country-wise data'!FD14&gt;'non-R&amp;D ex_typologies'!$G$19,'Country-wise data'!FD14&lt;'non-R&amp;D ex_typologies'!$H$19),'non-R&amp;D ex_typologies'!$B$19,'non-R&amp;D ex_typologies'!$B$20))))</f>
        <v>Balanced</v>
      </c>
      <c r="FR14" t="str">
        <f>IF($FK14='non-R&amp;D ex_typologies'!$C$16,IF(AND('Country-wise data'!FE14&gt;'non-R&amp;D ex_typologies'!$C$21,'Country-wise data'!FE14&lt;'non-R&amp;D ex_typologies'!$D$21),'non-R&amp;D ex_typologies'!$B$21,IF(AND('Country-wise data'!FE14&gt;'non-R&amp;D ex_typologies'!$C$19,'Country-wise data'!FE14&lt;'non-R&amp;D ex_typologies'!$D$19),'non-R&amp;D ex_typologies'!$B$19,'non-R&amp;D ex_typologies'!$B$20)),IF($FK14='non-R&amp;D ex_typologies'!$E$16,IF(AND('Country-wise data'!FE14&gt;'non-R&amp;D ex_typologies'!$E$21,'Country-wise data'!FE14&lt;'non-R&amp;D ex_typologies'!$F$21),'non-R&amp;D ex_typologies'!$B$21,IF(AND('Country-wise data'!FE14&gt;'non-R&amp;D ex_typologies'!$E$19,'Country-wise data'!FE14&lt;'non-R&amp;D ex_typologies'!$F$19),'non-R&amp;D ex_typologies'!$B$19,'non-R&amp;D ex_typologies'!$B$20)),IF(AND('Country-wise data'!FE14&gt;'non-R&amp;D ex_typologies'!$G$21,'Country-wise data'!FE14&lt;'non-R&amp;D ex_typologies'!$H$21),'non-R&amp;D ex_typologies'!$B$21,IF(AND('Country-wise data'!FE14&gt;'non-R&amp;D ex_typologies'!$G$19,'Country-wise data'!FE14&lt;'non-R&amp;D ex_typologies'!$H$19),'non-R&amp;D ex_typologies'!$B$19,'non-R&amp;D ex_typologies'!$B$20))))</f>
        <v>Balanced</v>
      </c>
      <c r="FS14" t="str">
        <f>IF($FK14='non-R&amp;D ex_typologies'!$C$16,IF(AND('Country-wise data'!FF14&gt;'non-R&amp;D ex_typologies'!$C$21,'Country-wise data'!FF14&lt;'non-R&amp;D ex_typologies'!$D$21),'non-R&amp;D ex_typologies'!$B$21,IF(AND('Country-wise data'!FF14&gt;'non-R&amp;D ex_typologies'!$C$19,'Country-wise data'!FF14&lt;'non-R&amp;D ex_typologies'!$D$19),'non-R&amp;D ex_typologies'!$B$19,'non-R&amp;D ex_typologies'!$B$20)),IF($FK14='non-R&amp;D ex_typologies'!$E$16,IF(AND('Country-wise data'!FF14&gt;'non-R&amp;D ex_typologies'!$E$21,'Country-wise data'!FF14&lt;'non-R&amp;D ex_typologies'!$F$21),'non-R&amp;D ex_typologies'!$B$21,IF(AND('Country-wise data'!FF14&gt;'non-R&amp;D ex_typologies'!$E$19,'Country-wise data'!FF14&lt;'non-R&amp;D ex_typologies'!$F$19),'non-R&amp;D ex_typologies'!$B$19,'non-R&amp;D ex_typologies'!$B$20)),IF(AND('Country-wise data'!FF14&gt;'non-R&amp;D ex_typologies'!$G$21,'Country-wise data'!FF14&lt;'non-R&amp;D ex_typologies'!$H$21),'non-R&amp;D ex_typologies'!$B$21,IF(AND('Country-wise data'!FF14&gt;'non-R&amp;D ex_typologies'!$G$19,'Country-wise data'!FF14&lt;'non-R&amp;D ex_typologies'!$H$19),'non-R&amp;D ex_typologies'!$B$19,'non-R&amp;D ex_typologies'!$B$20))))</f>
        <v>Balanced</v>
      </c>
      <c r="FT14" t="str">
        <f>IF($FK14='non-R&amp;D ex_typologies'!$C$16,IF(AND('Country-wise data'!FG14&gt;'non-R&amp;D ex_typologies'!$C$21,'Country-wise data'!FG14&lt;'non-R&amp;D ex_typologies'!$D$21),'non-R&amp;D ex_typologies'!$B$21,IF(AND('Country-wise data'!FG14&gt;'non-R&amp;D ex_typologies'!$C$19,'Country-wise data'!FG14&lt;'non-R&amp;D ex_typologies'!$D$19),'non-R&amp;D ex_typologies'!$B$19,'non-R&amp;D ex_typologies'!$B$20)),IF($FK14='non-R&amp;D ex_typologies'!$E$16,IF(AND('Country-wise data'!FG14&gt;'non-R&amp;D ex_typologies'!$E$21,'Country-wise data'!FG14&lt;'non-R&amp;D ex_typologies'!$F$21),'non-R&amp;D ex_typologies'!$B$21,IF(AND('Country-wise data'!FG14&gt;'non-R&amp;D ex_typologies'!$E$19,'Country-wise data'!FG14&lt;'non-R&amp;D ex_typologies'!$F$19),'non-R&amp;D ex_typologies'!$B$19,'non-R&amp;D ex_typologies'!$B$20)),IF(AND('Country-wise data'!FG14&gt;'non-R&amp;D ex_typologies'!$G$21,'Country-wise data'!FG14&lt;'non-R&amp;D ex_typologies'!$H$21),'non-R&amp;D ex_typologies'!$B$21,IF(AND('Country-wise data'!FG14&gt;'non-R&amp;D ex_typologies'!$G$19,'Country-wise data'!FG14&lt;'non-R&amp;D ex_typologies'!$H$19),'non-R&amp;D ex_typologies'!$B$19,'non-R&amp;D ex_typologies'!$B$20))))</f>
        <v>Balanced</v>
      </c>
      <c r="FU14" t="str">
        <f>IF($FK14='non-R&amp;D ex_typologies'!$C$16,IF(AND('Country-wise data'!FH14&gt;'non-R&amp;D ex_typologies'!$C$21,'Country-wise data'!FH14&lt;'non-R&amp;D ex_typologies'!$D$21),'non-R&amp;D ex_typologies'!$B$21,IF(AND('Country-wise data'!FH14&gt;'non-R&amp;D ex_typologies'!$C$19,'Country-wise data'!FH14&lt;'non-R&amp;D ex_typologies'!$D$19),'non-R&amp;D ex_typologies'!$B$19,'non-R&amp;D ex_typologies'!$B$20)),IF($FK14='non-R&amp;D ex_typologies'!$E$16,IF(AND('Country-wise data'!FH14&gt;'non-R&amp;D ex_typologies'!$E$21,'Country-wise data'!FH14&lt;'non-R&amp;D ex_typologies'!$F$21),'non-R&amp;D ex_typologies'!$B$21,IF(AND('Country-wise data'!FH14&gt;'non-R&amp;D ex_typologies'!$E$19,'Country-wise data'!FH14&lt;'non-R&amp;D ex_typologies'!$F$19),'non-R&amp;D ex_typologies'!$B$19,'non-R&amp;D ex_typologies'!$B$20)),IF(AND('Country-wise data'!FH14&gt;'non-R&amp;D ex_typologies'!$G$21,'Country-wise data'!FH14&lt;'non-R&amp;D ex_typologies'!$H$21),'non-R&amp;D ex_typologies'!$B$21,IF(AND('Country-wise data'!FH14&gt;'non-R&amp;D ex_typologies'!$G$19,'Country-wise data'!FH14&lt;'non-R&amp;D ex_typologies'!$H$19),'non-R&amp;D ex_typologies'!$B$19,'non-R&amp;D ex_typologies'!$B$20))))</f>
        <v>Balanced</v>
      </c>
    </row>
    <row r="15" spans="2:177" x14ac:dyDescent="0.35">
      <c r="B15" t="s">
        <v>59</v>
      </c>
      <c r="C15" t="s">
        <v>60</v>
      </c>
      <c r="D15" t="s">
        <v>366</v>
      </c>
      <c r="E15" t="s">
        <v>366</v>
      </c>
      <c r="F15" t="s">
        <v>367</v>
      </c>
      <c r="G15" s="55">
        <f>Assumptions!$C$13</f>
        <v>1.1000000000000001</v>
      </c>
      <c r="H15">
        <f>SUMIFS(FAOstat!M:M,FAOstat!$B:$B,'Country-wise data'!$B15)*G15</f>
        <v>66.814000000000007</v>
      </c>
      <c r="I15">
        <f>IF(SUMIFS(FAOstat!N:N,FAOstat!$B:$B,'Country-wise data'!$B15)=0,H15*(1+Assumptions!$C$9),SUMIFS(FAOstat!N:N,FAOstat!$B:$B,'Country-wise data'!$B15)*$G15)</f>
        <v>94.567000000000021</v>
      </c>
      <c r="J15">
        <f>IF(SUMIFS(FAOstat!O:O,FAOstat!$B:$B,'Country-wise data'!$B15)=0,I15*(1+Assumptions!$C$9),SUMIFS(FAOstat!O:O,FAOstat!$B:$B,'Country-wise data'!$B15)*$G15)</f>
        <v>101.97000000000001</v>
      </c>
      <c r="K15">
        <f>IF(SUMIFS(FAOstat!P:P,FAOstat!$B:$B,'Country-wise data'!$B15)=0,J15*(1+Assumptions!$C$9),SUMIFS(FAOstat!P:P,FAOstat!$B:$B,'Country-wise data'!$B15)*$G15)</f>
        <v>93.071000000000012</v>
      </c>
      <c r="L15">
        <f>IF(SUMIFS(FAOstat!Q:Q,FAOstat!$B:$B,'Country-wise data'!$B15)=0,K15*(1+Assumptions!$C$9),SUMIFS(FAOstat!Q:Q,FAOstat!$B:$B,'Country-wise data'!$B15)*$G15)</f>
        <v>77.725999999999999</v>
      </c>
      <c r="M15">
        <f>IF(SUMIFS(FAOstat!R:R,FAOstat!$B:$B,'Country-wise data'!$B15)=0,L15*(1+Assumptions!$C$9),SUMIFS(FAOstat!R:R,FAOstat!$B:$B,'Country-wise data'!$B15)*$G15)</f>
        <v>72.655000000000001</v>
      </c>
      <c r="N15">
        <f>IF(SUMIFS(FAOstat!S:S,FAOstat!$B:$B,'Country-wise data'!$B15)=0,M15*(1+Assumptions!$C$9),SUMIFS(FAOstat!S:S,FAOstat!$B:$B,'Country-wise data'!$B15)*$G15)</f>
        <v>98.680999999999997</v>
      </c>
      <c r="O15">
        <f>IF(SUMIFS(FAOstat!T:T,FAOstat!$B:$B,'Country-wise data'!$B15)=0,N15*(1+Assumptions!$C$9),SUMIFS(FAOstat!T:T,FAOstat!$B:$B,'Country-wise data'!$B15)*$G15)</f>
        <v>114.268</v>
      </c>
      <c r="P15">
        <f>IF(SUMIFS(FAOstat!U:U,FAOstat!$B:$B,'Country-wise data'!$B15)=0,O15*(1+Assumptions!$C$9),SUMIFS(FAOstat!U:U,FAOstat!$B:$B,'Country-wise data'!$B15)*$G15)</f>
        <v>116.55336</v>
      </c>
      <c r="Q15">
        <f>IF(SUMIFS(FAOstat!V:V,FAOstat!$B:$B,'Country-wise data'!$B15)=0,P15*(1+Assumptions!$C$9),SUMIFS(FAOstat!V:V,FAOstat!$B:$B,'Country-wise data'!$B15)*$G15)</f>
        <v>118.8844272</v>
      </c>
      <c r="R15" s="36">
        <f t="shared" si="9"/>
        <v>8.8708792361662292E-2</v>
      </c>
      <c r="S15">
        <f>SUMIFS(FAOstat!CE:CE,FAOstat!$B:$B,'Country-wise data'!$B15)</f>
        <v>266.32284499999997</v>
      </c>
      <c r="T15">
        <f>SUMIFS(FAOstat!CF:CF,FAOstat!$B:$B,'Country-wise data'!$B15)</f>
        <v>297.15505999999999</v>
      </c>
      <c r="U15">
        <f>SUMIFS(FAOstat!CG:CG,FAOstat!$B:$B,'Country-wise data'!$B15)</f>
        <v>291.15069599999998</v>
      </c>
      <c r="V15">
        <f>SUMIFS(FAOstat!CH:CH,FAOstat!$B:$B,'Country-wise data'!$B15)</f>
        <v>289.59621800000002</v>
      </c>
      <c r="W15">
        <f>SUMIFS(FAOstat!CI:CI,FAOstat!$B:$B,'Country-wise data'!$B15)</f>
        <v>328.53588999999999</v>
      </c>
      <c r="X15">
        <f>SUMIFS(FAOstat!CJ:CJ,FAOstat!$B:$B,'Country-wise data'!$B15)</f>
        <v>344.255605</v>
      </c>
      <c r="Y15">
        <f>SUMIFS(FAOstat!CK:CK,FAOstat!$B:$B,'Country-wise data'!$B15)</f>
        <v>369.45415000000003</v>
      </c>
      <c r="Z15">
        <f>SUMIFS(FAOstat!CL:CL,FAOstat!$B:$B,'Country-wise data'!$B15)</f>
        <v>439.04249700000003</v>
      </c>
      <c r="AA15">
        <f>SUMIFS(FAOstat!CM:CM,FAOstat!$B:$B,'Country-wise data'!$B15)</f>
        <v>449.47269299999999</v>
      </c>
      <c r="AB15">
        <f>SUMIFS(FAOstat!CN:CN,FAOstat!$B:$B,'Country-wise data'!$B15)</f>
        <v>458.46214686000002</v>
      </c>
      <c r="AC15" s="53">
        <f>IFERROR(INDEX('ASTI data (new)'!$AF$6:$AL$130,MATCH('Country-wise data'!$B15,'ASTI data (new)'!$C$6:$C$130,),MATCH('Country-wise data'!AC$3,'ASTI data (new)'!$AF$5:$AL$5,)),(INDEX(Assumptions!$G$154:$P$345,MATCH('Country-wise data'!$B15,Assumptions!$B$154:$B$344,),MATCH('Country-wise data'!AC$3,Assumptions!$G$153:$P$153,))*S15))</f>
        <v>0.85562559404987582</v>
      </c>
      <c r="AD15" s="53">
        <f>IFERROR(INDEX('ASTI data (new)'!$AF$6:$AL$130,MATCH('Country-wise data'!$B15,'ASTI data (new)'!$C$6:$C$130,),MATCH('Country-wise data'!AD$3,'ASTI data (new)'!$AF$5:$AL$5,)),(INDEX(Assumptions!$G$154:$P$345,MATCH('Country-wise data'!$B15,Assumptions!$B$154:$B$344,),MATCH('Country-wise data'!AD$3,Assumptions!$G$153:$P$153,))*T15))</f>
        <v>0.96705039567306494</v>
      </c>
      <c r="AE15" s="53">
        <f>IFERROR(INDEX('ASTI data (new)'!$AF$6:$AL$130,MATCH('Country-wise data'!$B15,'ASTI data (new)'!$C$6:$C$130,),MATCH('Country-wise data'!AE$3,'ASTI data (new)'!$AF$5:$AL$5,)),(INDEX(Assumptions!$G$154:$P$345,MATCH('Country-wise data'!$B15,Assumptions!$B$154:$B$344,),MATCH('Country-wise data'!AE$3,Assumptions!$G$153:$P$153,))*U15))</f>
        <v>1.1165365849080364</v>
      </c>
      <c r="AF15" s="53">
        <f>IFERROR(INDEX('ASTI data (new)'!$AF$6:$AL$130,MATCH('Country-wise data'!$B15,'ASTI data (new)'!$C$6:$C$130,),MATCH('Country-wise data'!AF$3,'ASTI data (new)'!$AF$5:$AL$5,)),(INDEX(Assumptions!$G$154:$P$345,MATCH('Country-wise data'!$B15,Assumptions!$B$154:$B$344,),MATCH('Country-wise data'!AF$3,Assumptions!$G$153:$P$153,))*V15))</f>
        <v>1.1277678866534369</v>
      </c>
      <c r="AG15" s="53">
        <f>IFERROR(INDEX('ASTI data (new)'!$AF$6:$AL$130,MATCH('Country-wise data'!$B15,'ASTI data (new)'!$C$6:$C$130,),MATCH('Country-wise data'!AG$3,'ASTI data (new)'!$AF$5:$AL$5,)),(INDEX(Assumptions!$G$154:$P$345,MATCH('Country-wise data'!$B15,Assumptions!$B$154:$B$344,),MATCH('Country-wise data'!AG$3,Assumptions!$G$153:$P$153,))*W15))</f>
        <v>1.3217434997317565</v>
      </c>
      <c r="AH15" s="53">
        <f>IFERROR(INDEX('ASTI data (new)'!$AF$6:$AL$130,MATCH('Country-wise data'!$B15,'ASTI data (new)'!$C$6:$C$130,),MATCH('Country-wise data'!AH$3,'ASTI data (new)'!$AF$5:$AL$5,)),(INDEX(Assumptions!$G$154:$P$345,MATCH('Country-wise data'!$B15,Assumptions!$B$154:$B$344,),MATCH('Country-wise data'!AH$3,Assumptions!$G$153:$P$153,))*X15))</f>
        <v>1.544229086992333</v>
      </c>
      <c r="AI15" s="53">
        <f>IFERROR(INDEX('ASTI data (new)'!$AF$6:$AL$130,MATCH('Country-wise data'!$B15,'ASTI data (new)'!$C$6:$C$130,),MATCH('Country-wise data'!AI$3,'ASTI data (new)'!$AF$5:$AL$5,)),(INDEX(Assumptions!$G$154:$P$345,MATCH('Country-wise data'!$B15,Assumptions!$B$154:$B$344,),MATCH('Country-wise data'!AI$3,Assumptions!$G$153:$P$153,))*Y15))</f>
        <v>1.5702947196333594</v>
      </c>
      <c r="AJ15" s="53">
        <f t="shared" ref="AJ15:AL15" si="34">IFERROR((1+($AI15/$AF15)^(1/3)-1)*AI15,0)</f>
        <v>1.7534833743076761</v>
      </c>
      <c r="AK15" s="53">
        <f t="shared" si="34"/>
        <v>1.9580425925977334</v>
      </c>
      <c r="AL15" s="53">
        <f t="shared" si="34"/>
        <v>2.1864654382255524</v>
      </c>
      <c r="AM15" s="55" cm="1">
        <f t="array" ref="AM15">INDEX('non-R&amp;D ex_typologies'!$J$8:$J$10,MATCH('Country-wise data'!FL15,'non-R&amp;D ex_typologies'!$F$8:$F$10,),)*'Country-wise data'!AC15</f>
        <v>2.4997312758901078</v>
      </c>
      <c r="AN15" s="55" cm="1">
        <f t="array" ref="AN15">INDEX('non-R&amp;D ex_typologies'!$J$8:$J$10,MATCH('Country-wise data'!FM15,'non-R&amp;D ex_typologies'!$F$8:$F$10,),)*'Country-wise data'!AD15</f>
        <v>2.8252615819775864</v>
      </c>
      <c r="AO15" s="55" cm="1">
        <f t="array" ref="AO15">INDEX('non-R&amp;D ex_typologies'!$J$8:$J$10,MATCH('Country-wise data'!FN15,'non-R&amp;D ex_typologies'!$F$8:$F$10,),)*'Country-wise data'!AE15</f>
        <v>3.2619891707066624</v>
      </c>
      <c r="AP15" s="55" cm="1">
        <f t="array" ref="AP15">INDEX('non-R&amp;D ex_typologies'!$J$8:$J$10,MATCH('Country-wise data'!FO15,'non-R&amp;D ex_typologies'!$F$8:$F$10,),)*'Country-wise data'!AF15</f>
        <v>3.2948016957610498</v>
      </c>
      <c r="AQ15" s="55" cm="1">
        <f t="array" ref="AQ15">INDEX('non-R&amp;D ex_typologies'!$J$8:$J$10,MATCH('Country-wise data'!FP15,'non-R&amp;D ex_typologies'!$F$8:$F$10,),)*'Country-wise data'!AG15</f>
        <v>3.8615062335212529</v>
      </c>
      <c r="AR15" s="55" cm="1">
        <f t="array" ref="AR15">INDEX('non-R&amp;D ex_typologies'!$J$8:$J$10,MATCH('Country-wise data'!FQ15,'non-R&amp;D ex_typologies'!$F$8:$F$10,),)*'Country-wise data'!AH15</f>
        <v>4.5115033640157174</v>
      </c>
      <c r="AS15" s="55" cm="1">
        <f t="array" ref="AS15">INDEX('non-R&amp;D ex_typologies'!$J$8:$J$10,MATCH('Country-wise data'!FR15,'non-R&amp;D ex_typologies'!$F$8:$F$10,),)*'Country-wise data'!AI15</f>
        <v>4.5876547526508231</v>
      </c>
      <c r="AT15" s="55" cm="1">
        <f t="array" ref="AT15">INDEX('non-R&amp;D ex_typologies'!$J$8:$J$10,MATCH('Country-wise data'!FS15,'non-R&amp;D ex_typologies'!$F$8:$F$10,),)*'Country-wise data'!AJ15</f>
        <v>5.122844925387672</v>
      </c>
      <c r="AU15" s="55" cm="1">
        <f t="array" ref="AU15">INDEX('non-R&amp;D ex_typologies'!$J$8:$J$10,MATCH('Country-wise data'!FT15,'non-R&amp;D ex_typologies'!$F$8:$F$10,),)*'Country-wise data'!AK15</f>
        <v>5.7204697268045885</v>
      </c>
      <c r="AV15" s="55" cm="1">
        <f t="array" ref="AV15">INDEX('non-R&amp;D ex_typologies'!$J$8:$J$10,MATCH('Country-wise data'!FU15,'non-R&amp;D ex_typologies'!$F$8:$F$10,),)*'Country-wise data'!AL15</f>
        <v>6.3878127040535757</v>
      </c>
      <c r="AW15">
        <f t="shared" si="11"/>
        <v>56.474814603541859</v>
      </c>
      <c r="AX15" s="53">
        <f>INDEX('GDP deflators'!$AB$3:$AK$155,MATCH('Country-wise data'!$B15,'GDP deflators'!$B$3:$B$155,),MATCH('Country-wise data'!AX$3,'GDP deflators'!$D$2:$M$2,))</f>
        <v>61.044067131740462</v>
      </c>
      <c r="AY15" s="53">
        <f>INDEX('GDP deflators'!$AB$3:$AK$155,MATCH('Country-wise data'!$B15,'GDP deflators'!$B$3:$B$155,),MATCH('Country-wise data'!AY$3,'GDP deflators'!$D$2:$M$2,))</f>
        <v>66.239099834030327</v>
      </c>
      <c r="AZ15" s="53">
        <f>INDEX('GDP deflators'!$AB$3:$AK$155,MATCH('Country-wise data'!$B15,'GDP deflators'!$B$3:$B$155,),MATCH('Country-wise data'!AZ$3,'GDP deflators'!$D$2:$M$2,))</f>
        <v>72.319802632607349</v>
      </c>
      <c r="BA15" s="53">
        <f>INDEX('GDP deflators'!$AB$3:$AK$155,MATCH('Country-wise data'!$B15,'GDP deflators'!$B$3:$B$155,),MATCH('Country-wise data'!BA$3,'GDP deflators'!$D$2:$M$2,))</f>
        <v>76.564861663799732</v>
      </c>
      <c r="BB15" s="53">
        <f>INDEX('GDP deflators'!$AB$3:$AK$155,MATCH('Country-wise data'!$B15,'GDP deflators'!$B$3:$B$155,),MATCH('Country-wise data'!BB$3,'GDP deflators'!$D$2:$M$2,))</f>
        <v>81.863885832838307</v>
      </c>
      <c r="BC15" s="53">
        <f>INDEX('GDP deflators'!$AB$3:$AK$155,MATCH('Country-wise data'!$B15,'GDP deflators'!$B$3:$B$155,),MATCH('Country-wise data'!BC$3,'GDP deflators'!$D$2:$M$2,))</f>
        <v>84.775840054373504</v>
      </c>
      <c r="BD15" s="53">
        <f>INDEX('GDP deflators'!$AB$3:$AK$155,MATCH('Country-wise data'!$B15,'GDP deflators'!$B$3:$B$155,),MATCH('Country-wise data'!BD$3,'GDP deflators'!$D$2:$M$2,))</f>
        <v>88.491913799281647</v>
      </c>
      <c r="BE15" s="53">
        <f>INDEX('GDP deflators'!$AB$3:$AK$155,MATCH('Country-wise data'!$B15,'GDP deflators'!$B$3:$B$155,),MATCH('Country-wise data'!BE$3,'GDP deflators'!$D$2:$M$2,))</f>
        <v>93.009356193864505</v>
      </c>
      <c r="BF15" s="53">
        <f>INDEX('GDP deflators'!$AB$3:$AK$155,MATCH('Country-wise data'!$B15,'GDP deflators'!$B$3:$B$155,),MATCH('Country-wise data'!BF$3,'GDP deflators'!$D$2:$M$2,))</f>
        <v>94.663510720067578</v>
      </c>
      <c r="BG15" s="53">
        <f>INDEX('GDP deflators'!$AB$3:$AK$155,MATCH('Country-wise data'!$B15,'GDP deflators'!$B$3:$B$155,),MATCH('Country-wise data'!BG$3,'GDP deflators'!$D$2:$M$2,))</f>
        <v>100</v>
      </c>
      <c r="BH15" cm="1">
        <f t="array" ref="BH15">H15/(INDEX($AX15:$BG15,,MATCH(BH$3,$AX$3:$BG$3,))/100)</f>
        <v>109.45207804684333</v>
      </c>
      <c r="BI15" cm="1">
        <f t="array" ref="BI15">I15/(INDEX($AX15:$BG15,,MATCH(BI$3,$AX$3:$BG$3,))/100)</f>
        <v>142.76613093618195</v>
      </c>
      <c r="BJ15" cm="1">
        <f t="array" ref="BJ15">J15/(INDEX($AX15:$BG15,,MATCH(BJ$3,$AX$3:$BG$3,))/100)</f>
        <v>140.99872550540405</v>
      </c>
      <c r="BK15" cm="1">
        <f t="array" ref="BK15">K15/(INDEX($AX15:$BG15,,MATCH(BK$3,$AX$3:$BG$3,))/100)</f>
        <v>121.5583728325398</v>
      </c>
      <c r="BL15" cm="1">
        <f t="array" ref="BL15">L15/(INDEX($AX15:$BG15,,MATCH(BL$3,$AX$3:$BG$3,))/100)</f>
        <v>94.94540750082686</v>
      </c>
      <c r="BM15" cm="1">
        <f t="array" ref="BM15">M15/(INDEX($AX15:$BG15,,MATCH(BM$3,$AX$3:$BG$3,))/100)</f>
        <v>85.702483105328781</v>
      </c>
      <c r="BN15" cm="1">
        <f t="array" ref="BN15">N15/(INDEX($AX15:$BG15,,MATCH(BN$3,$AX$3:$BG$3,))/100)</f>
        <v>111.51414379378137</v>
      </c>
      <c r="BO15" cm="1">
        <f t="array" ref="BO15">O15/(INDEX($AX15:$BG15,,MATCH(BO$3,$AX$3:$BG$3,))/100)</f>
        <v>122.85645732438459</v>
      </c>
      <c r="BP15" cm="1">
        <f t="array" ref="BP15">P15/(INDEX($AX15:$BG15,,MATCH(BP$3,$AX$3:$BG$3,))/100)</f>
        <v>123.12385111583657</v>
      </c>
      <c r="BQ15" cm="1">
        <f t="array" ref="BQ15">Q15/(INDEX($AX15:$BG15,,MATCH(BQ$3,$AX$3:$BG$3,))/100)</f>
        <v>118.8844272</v>
      </c>
      <c r="BS15" cm="1">
        <f t="array" ref="BS15">S15/(INDEX($AX15:$BG15,,MATCH(BS$3,$AX$3:$BG$3,))/100)</f>
        <v>436.27965421314923</v>
      </c>
      <c r="BT15" cm="1">
        <f t="array" ref="BT15">T15/(INDEX($AX15:$BG15,,MATCH(BT$3,$AX$3:$BG$3,))/100)</f>
        <v>448.60974974683552</v>
      </c>
      <c r="BU15" cm="1">
        <f t="array" ref="BU15">U15/(INDEX($AX15:$BG15,,MATCH(BU$3,$AX$3:$BG$3,))/100)</f>
        <v>402.58779117398586</v>
      </c>
      <c r="BV15" cm="1">
        <f t="array" ref="BV15">V15/(INDEX($AX15:$BG15,,MATCH(BV$3,$AX$3:$BG$3,))/100)</f>
        <v>378.23645430410625</v>
      </c>
      <c r="BW15" cm="1">
        <f t="array" ref="BW15">W15/(INDEX($AX15:$BG15,,MATCH(BW$3,$AX$3:$BG$3,))/100)</f>
        <v>401.31968652313037</v>
      </c>
      <c r="BX15" cm="1">
        <f t="array" ref="BX15">X15/(INDEX($AX15:$BG15,,MATCH(BX$3,$AX$3:$BG$3,))/100)</f>
        <v>406.07749186466503</v>
      </c>
      <c r="BY15" cm="1">
        <f t="array" ref="BY15">Y15/(INDEX($AX15:$BG15,,MATCH(BY$3,$AX$3:$BG$3,))/100)</f>
        <v>417.50046319260321</v>
      </c>
      <c r="BZ15" cm="1">
        <f t="array" ref="BZ15">Z15/(INDEX($AX15:$BG15,,MATCH(BZ$3,$AX$3:$BG$3,))/100)</f>
        <v>472.04121710602931</v>
      </c>
      <c r="CA15" cm="1">
        <f t="array" ref="CA15">AA15/(INDEX($AX15:$BG15,,MATCH(CA$3,$AX$3:$BG$3,))/100)</f>
        <v>474.81092723166557</v>
      </c>
      <c r="CB15" cm="1">
        <f t="array" ref="CB15">AB15/(INDEX($AX15:$BG15,,MATCH(CB$3,$AX$3:$BG$3,))/100)</f>
        <v>458.46214686000002</v>
      </c>
      <c r="CC15" cm="1">
        <f t="array" ref="CC15">AC15/(INDEX($AX15:$BG15,,MATCH(CC$3,$AX$3:$BG$3,))/100)</f>
        <v>1.4016523378157824</v>
      </c>
      <c r="CD15" cm="1">
        <f t="array" ref="CD15">AD15/(INDEX($AX15:$BG15,,MATCH(CD$3,$AX$3:$BG$3,))/100)</f>
        <v>1.4599389153779578</v>
      </c>
      <c r="CE15" cm="1">
        <f t="array" ref="CE15">AE15/(INDEX($AX15:$BG15,,MATCH(CE$3,$AX$3:$BG$3,))/100)</f>
        <v>1.5438877655407424</v>
      </c>
      <c r="CF15" cm="1">
        <f t="array" ref="CF15">AF15/(INDEX($AX15:$BG15,,MATCH(CF$3,$AX$3:$BG$3,))/100)</f>
        <v>1.4729575188230914</v>
      </c>
      <c r="CG15" cm="1">
        <f t="array" ref="CG15">AG15/(INDEX($AX15:$BG15,,MATCH(CG$3,$AX$3:$BG$3,))/100)</f>
        <v>1.6145623754419458</v>
      </c>
      <c r="CH15" cm="1">
        <f t="array" ref="CH15">AH15/(INDEX($AX15:$BG15,,MATCH(CH$3,$AX$3:$BG$3,))/100)</f>
        <v>1.8215438337171248</v>
      </c>
      <c r="CI15" cm="1">
        <f t="array" ref="CI15">AI15/(INDEX($AX15:$BG15,,MATCH(CI$3,$AX$3:$BG$3,))/100)</f>
        <v>1.774506451736505</v>
      </c>
      <c r="CJ15" cm="1">
        <f t="array" ref="CJ15">AJ15/(INDEX($AX15:$BG15,,MATCH(CJ$3,$AX$3:$BG$3,))/100)</f>
        <v>1.8852763270963779</v>
      </c>
      <c r="CK15" cm="1">
        <f t="array" ref="CK15">AK15/(INDEX($AX15:$BG15,,MATCH(CK$3,$AX$3:$BG$3,))/100)</f>
        <v>2.0684238073400025</v>
      </c>
      <c r="CL15" cm="1">
        <f t="array" ref="CL15">AL15/(INDEX($AX15:$BG15,,MATCH(CL$3,$AX$3:$BG$3,))/100)</f>
        <v>2.1864654382255524</v>
      </c>
      <c r="CM15" cm="1">
        <f t="array" ref="CM15">AM15/(INDEX($AX15:$BG15,,MATCH(CM$3,$AX$3:$BG$3,))/100)</f>
        <v>4.094961874829516</v>
      </c>
      <c r="CN15" cm="1">
        <f t="array" ref="CN15">AN15/(INDEX($AX15:$BG15,,MATCH(CN$3,$AX$3:$BG$3,))/100)</f>
        <v>4.265247548738742</v>
      </c>
      <c r="CO15" cm="1">
        <f t="array" ref="CO15">AO15/(INDEX($AX15:$BG15,,MATCH(CO$3,$AX$3:$BG$3,))/100)</f>
        <v>4.510506184976653</v>
      </c>
      <c r="CP15" cm="1">
        <f t="array" ref="CP15">AP15/(INDEX($AX15:$BG15,,MATCH(CP$3,$AX$3:$BG$3,))/100)</f>
        <v>4.3032817197903324</v>
      </c>
      <c r="CQ15" cm="1">
        <f t="array" ref="CQ15">AQ15/(INDEX($AX15:$BG15,,MATCH(CQ$3,$AX$3:$BG$3,))/100)</f>
        <v>4.7169838008987783</v>
      </c>
      <c r="CR15" cm="1">
        <f t="array" ref="CR15">AR15/(INDEX($AX15:$BG15,,MATCH(CR$3,$AX$3:$BG$3,))/100)</f>
        <v>5.3216852361735727</v>
      </c>
      <c r="CS15" cm="1">
        <f t="array" ref="CS15">AS15/(INDEX($AX15:$BG15,,MATCH(CS$3,$AX$3:$BG$3,))/100)</f>
        <v>5.1842643646023898</v>
      </c>
      <c r="CT15" cm="1">
        <f t="array" ref="CT15">AT15/(INDEX($AX15:$BG15,,MATCH(CT$3,$AX$3:$BG$3,))/100)</f>
        <v>5.5078812874586998</v>
      </c>
      <c r="CU15" cm="1">
        <f t="array" ref="CU15">AU15/(INDEX($AX15:$BG15,,MATCH(CU$3,$AX$3:$BG$3,))/100)</f>
        <v>6.0429511680807702</v>
      </c>
      <c r="CV15" cm="1">
        <f t="array" ref="CV15">AV15/(INDEX($AX15:$BG15,,MATCH(CV$3,$AX$3:$BG$3,))/100)</f>
        <v>6.3878127040535757</v>
      </c>
      <c r="CW15">
        <f t="shared" si="12"/>
        <v>67.564790660718117</v>
      </c>
      <c r="CX15">
        <f>IFERROR(1/INDEX('exch rates'!$BC$5:$BL$268,MATCH('Country-wise data'!$B15,'exch rates'!$A$5:$A$268,),MATCH(CX$3,'exch rates'!$BC$4:$BL$4,)),1)</f>
        <v>2.1869485824530653E-2</v>
      </c>
      <c r="CY15">
        <f>IFERROR(1/INDEX('exch rates'!$BC$5:$BL$268,MATCH('Country-wise data'!$B15,'exch rates'!$A$5:$A$268,),MATCH(CY$3,'exch rates'!$BC$4:$BL$4,)),1)</f>
        <v>2.1426826672685209E-2</v>
      </c>
      <c r="CZ15">
        <f>IFERROR(1/INDEX('exch rates'!$BC$5:$BL$268,MATCH('Country-wise data'!$B15,'exch rates'!$A$5:$A$268,),MATCH(CZ$3,'exch rates'!$BC$4:$BL$4,)),1)</f>
        <v>1.8713543677722846E-2</v>
      </c>
      <c r="DA15">
        <f>IFERROR(1/INDEX('exch rates'!$BC$5:$BL$268,MATCH('Country-wise data'!$B15,'exch rates'!$A$5:$A$268,),MATCH(DA$3,'exch rates'!$BC$4:$BL$4,)),1)</f>
        <v>1.7065473873474107E-2</v>
      </c>
      <c r="DB15">
        <f>IFERROR(1/INDEX('exch rates'!$BC$5:$BL$268,MATCH('Country-wise data'!$B15,'exch rates'!$A$5:$A$268,),MATCH(DB$3,'exch rates'!$BC$4:$BL$4,)),1)</f>
        <v>1.6385514596262592E-2</v>
      </c>
      <c r="DC15">
        <f>IFERROR(1/INDEX('exch rates'!$BC$5:$BL$268,MATCH('Country-wise data'!$B15,'exch rates'!$A$5:$A$268,),MATCH(DC$3,'exch rates'!$BC$4:$BL$4,)),1)</f>
        <v>1.5587992045547628E-2</v>
      </c>
      <c r="DD15">
        <f>IFERROR(1/INDEX('exch rates'!$BC$5:$BL$268,MATCH('Country-wise data'!$B15,'exch rates'!$A$5:$A$268,),MATCH(DD$3,'exch rates'!$BC$4:$BL$4,)),1)</f>
        <v>1.4881990398146208E-2</v>
      </c>
      <c r="DE15">
        <f>IFERROR(1/INDEX('exch rates'!$BC$5:$BL$268,MATCH('Country-wise data'!$B15,'exch rates'!$A$5:$A$268,),MATCH(DE$3,'exch rates'!$BC$4:$BL$4,)),1)</f>
        <v>1.5355895455318794E-2</v>
      </c>
      <c r="DF15">
        <f>IFERROR(1/INDEX('exch rates'!$BC$5:$BL$268,MATCH('Country-wise data'!$B15,'exch rates'!$A$5:$A$268,),MATCH(DF$3,'exch rates'!$BC$4:$BL$4,)),1)</f>
        <v>1.4622134701418493E-2</v>
      </c>
      <c r="DG15">
        <f>IFERROR(1/INDEX('exch rates'!$BC$5:$BL$268,MATCH('Country-wise data'!$B15,'exch rates'!$A$5:$A$268,),MATCH(DG$3,'exch rates'!$BC$4:$BL$4,)),1)</f>
        <v>1.4200442548121755E-2</v>
      </c>
      <c r="DH15" cm="1">
        <f t="array" ref="DH15">(BH15/INDEX($CX15:$DG15,,MATCH(DH$3,$CX$3:$DG$3,)))*$DG15</f>
        <v>71.070164088327104</v>
      </c>
      <c r="DI15" cm="1">
        <f t="array" ref="DI15">(BI15/INDEX($CX15:$DG15,,MATCH(DI$3,$CX$3:$DG$3,)))*$DG15</f>
        <v>94.61700844210047</v>
      </c>
      <c r="DJ15" cm="1">
        <f t="array" ref="DJ15">(BJ15/INDEX($CX15:$DG15,,MATCH(DJ$3,$CX$3:$DG$3,)))*$DG15</f>
        <v>106.99439589741684</v>
      </c>
      <c r="DK15" cm="1">
        <f t="array" ref="DK15">(BK15/INDEX($CX15:$DG15,,MATCH(DK$3,$CX$3:$DG$3,)))*$DG15</f>
        <v>101.1505864091331</v>
      </c>
      <c r="DL15" cm="1">
        <f t="array" ref="DL15">(BL15/INDEX($CX15:$DG15,,MATCH(DL$3,$CX$3:$DG$3,)))*$DG15</f>
        <v>82.284068437559441</v>
      </c>
      <c r="DM15" cm="1">
        <f t="array" ref="DM15">(BM15/INDEX($CX15:$DG15,,MATCH(DM$3,$CX$3:$DG$3,)))*$DG15</f>
        <v>78.07376241997828</v>
      </c>
      <c r="DN15" cm="1">
        <f t="array" ref="DN15">(BN15/INDEX($CX15:$DG15,,MATCH(DN$3,$CX$3:$DG$3,)))*$DG15</f>
        <v>106.4071505142106</v>
      </c>
      <c r="DO15" cm="1">
        <f t="array" ref="DO15">(BO15/INDEX($CX15:$DG15,,MATCH(DO$3,$CX$3:$DG$3,)))*$DG15</f>
        <v>113.61213476459402</v>
      </c>
      <c r="DP15" cm="1">
        <f t="array" ref="DP15">(BP15/INDEX($CX15:$DG15,,MATCH(DP$3,$CX$3:$DG$3,)))*$DG15</f>
        <v>119.5730452342448</v>
      </c>
      <c r="DQ15" cm="1">
        <f t="array" ref="DQ15">(BQ15/INDEX($CX15:$DG15,,MATCH(DQ$3,$CX$3:$DG$3,)))*$DG15</f>
        <v>118.8844272</v>
      </c>
      <c r="DS15" cm="1">
        <f t="array" ref="DS15">(BS15/INDEX($CX15:$DG15,,MATCH(DS$3,$CX$3:$DG$3,)))*$DG15</f>
        <v>283.28805781153801</v>
      </c>
      <c r="DT15" cm="1">
        <f t="array" ref="DT15">(BT15/INDEX($CX15:$DG15,,MATCH(DT$3,$CX$3:$DG$3,)))*$DG15</f>
        <v>297.31220003418593</v>
      </c>
      <c r="DU15" cm="1">
        <f t="array" ref="DU15">(BU15/INDEX($CX15:$DG15,,MATCH(DU$3,$CX$3:$DG$3,)))*$DG15</f>
        <v>305.49664444083999</v>
      </c>
      <c r="DV15" cm="1">
        <f t="array" ref="DV15">(BV15/INDEX($CX15:$DG15,,MATCH(DV$3,$CX$3:$DG$3,)))*$DG15</f>
        <v>314.73635474602338</v>
      </c>
      <c r="DW15" cm="1">
        <f t="array" ref="DW15">(BW15/INDEX($CX15:$DG15,,MATCH(DW$3,$CX$3:$DG$3,)))*$DG15</f>
        <v>347.80214673281142</v>
      </c>
      <c r="DX15" cm="1">
        <f t="array" ref="DX15">(BX15/INDEX($CX15:$DG15,,MATCH(DX$3,$CX$3:$DG$3,)))*$DG15</f>
        <v>369.93091069459621</v>
      </c>
      <c r="DY15" cm="1">
        <f t="array" ref="DY15">(BY15/INDEX($CX15:$DG15,,MATCH(DY$3,$CX$3:$DG$3,)))*$DG15</f>
        <v>398.38026922254278</v>
      </c>
      <c r="DZ15" cm="1">
        <f t="array" ref="DZ15">(BZ15/INDEX($CX15:$DG15,,MATCH(DZ$3,$CX$3:$DG$3,)))*$DG15</f>
        <v>436.52252018542259</v>
      </c>
      <c r="EA15" cm="1">
        <f t="array" ref="EA15">(CA15/INDEX($CX15:$DG15,,MATCH(EA$3,$CX$3:$DG$3,)))*$DG15</f>
        <v>461.117711678555</v>
      </c>
      <c r="EB15" cm="1">
        <f t="array" ref="EB15">(CB15/INDEX($CX15:$DG15,,MATCH(EB$3,$CX$3:$DG$3,)))*$DG15</f>
        <v>458.46214686000002</v>
      </c>
      <c r="EC15" s="53" cm="1">
        <f t="array" ref="EC15">(CC15/INDEX($CX15:$DG15,,MATCH(EC$3,$CX$3:$DG$3,)))*$DG15</f>
        <v>0.91013038236443</v>
      </c>
      <c r="ED15" cm="1">
        <f t="array" ref="ED15">(CD15/INDEX($CX15:$DG15,,MATCH(ED$3,$CX$3:$DG$3,)))*$DG15</f>
        <v>0.96756178636664969</v>
      </c>
      <c r="EE15" cm="1">
        <f t="array" ref="EE15">(CE15/INDEX($CX15:$DG15,,MATCH(EE$3,$CX$3:$DG$3,)))*$DG15</f>
        <v>1.1715519996038071</v>
      </c>
      <c r="EF15" cm="1">
        <f t="array" ref="EF15">(CF15/INDEX($CX15:$DG15,,MATCH(EF$3,$CX$3:$DG$3,)))*$DG15</f>
        <v>1.2256705425791479</v>
      </c>
      <c r="EG15" cm="1">
        <f t="array" ref="EG15">(CG15/INDEX($CX15:$DG15,,MATCH(EG$3,$CX$3:$DG$3,)))*$DG15</f>
        <v>1.3992542082292565</v>
      </c>
      <c r="EH15" cm="1">
        <f t="array" ref="EH15">(CH15/INDEX($CX15:$DG15,,MATCH(EH$3,$CX$3:$DG$3,)))*$DG15</f>
        <v>1.6594009340012299</v>
      </c>
      <c r="EI15" cm="1">
        <f t="array" ref="EI15">(CI15/INDEX($CX15:$DG15,,MATCH(EI$3,$CX$3:$DG$3,)))*$DG15</f>
        <v>1.6932396974462867</v>
      </c>
      <c r="EJ15" cm="1">
        <f t="array" ref="EJ15">(CJ15/INDEX($CX15:$DG15,,MATCH(EJ$3,$CX$3:$DG$3,)))*$DG15</f>
        <v>1.7434188874340915</v>
      </c>
      <c r="EK15" cm="1">
        <f t="array" ref="EK15">(CK15/INDEX($CX15:$DG15,,MATCH(EK$3,$CX$3:$DG$3,)))*$DG15</f>
        <v>2.0087719092376806</v>
      </c>
      <c r="EL15" cm="1">
        <f t="array" ref="EL15">(CL15/INDEX($CX15:$DG15,,MATCH(EL$3,$CX$3:$DG$3,)))*$DG15</f>
        <v>2.1864654382255524</v>
      </c>
      <c r="EM15" cm="1">
        <f t="array" ref="EM15">(CM15/INDEX($CX15:$DG15,,MATCH(EM$3,$CX$3:$DG$3,)))*$DG15</f>
        <v>2.6589683592395787</v>
      </c>
      <c r="EN15" cm="1">
        <f t="array" ref="EN15">(CN15/INDEX($CX15:$DG15,,MATCH(EN$3,$CX$3:$DG$3,)))*$DG15</f>
        <v>2.8267556225016697</v>
      </c>
      <c r="EO15" cm="1">
        <f t="array" ref="EO15">(CO15/INDEX($CX15:$DG15,,MATCH(EO$3,$CX$3:$DG$3,)))*$DG15</f>
        <v>3.4227180616227817</v>
      </c>
      <c r="EP15" cm="1">
        <f t="array" ref="EP15">(CP15/INDEX($CX15:$DG15,,MATCH(EP$3,$CX$3:$DG$3,)))*$DG15</f>
        <v>3.5808267196875101</v>
      </c>
      <c r="EQ15" cm="1">
        <f t="array" ref="EQ15">(CQ15/INDEX($CX15:$DG15,,MATCH(EQ$3,$CX$3:$DG$3,)))*$DG15</f>
        <v>4.0879556800957877</v>
      </c>
      <c r="ER15" cm="1">
        <f t="array" ref="ER15">(CR15/INDEX($CX15:$DG15,,MATCH(ER$3,$CX$3:$DG$3,)))*$DG15</f>
        <v>4.8479807556134586</v>
      </c>
      <c r="ES15" cm="1">
        <f t="array" ref="ES15">(CS15/INDEX($CX15:$DG15,,MATCH(ES$3,$CX$3:$DG$3,)))*$DG15</f>
        <v>4.9468415376065282</v>
      </c>
      <c r="ET15" cm="1">
        <f t="array" ref="ET15">(CT15/INDEX($CX15:$DG15,,MATCH(ET$3,$CX$3:$DG$3,)))*$DG15</f>
        <v>5.0934412787592391</v>
      </c>
      <c r="EU15" cm="1">
        <f t="array" ref="EU15">(CU15/INDEX($CX15:$DG15,,MATCH(EU$3,$CX$3:$DG$3,)))*$DG15</f>
        <v>5.8686766765396809</v>
      </c>
      <c r="EV15" cm="1">
        <f t="array" ref="EV15">(CV15/INDEX($CX15:$DG15,,MATCH(EV$3,$CX$3:$DG$3,)))*$DG15</f>
        <v>6.3878127040535757</v>
      </c>
      <c r="EW15">
        <f t="shared" si="13"/>
        <v>58.687443181207939</v>
      </c>
      <c r="EY15" s="96">
        <f t="shared" si="24"/>
        <v>3.2127382615256906E-3</v>
      </c>
      <c r="EZ15" s="96">
        <f t="shared" si="14"/>
        <v>3.2543628759781678E-3</v>
      </c>
      <c r="FA15" s="96">
        <f t="shared" si="15"/>
        <v>3.8349095511282464E-3</v>
      </c>
      <c r="FB15" s="96">
        <f t="shared" si="16"/>
        <v>3.8942769848376844E-3</v>
      </c>
      <c r="FC15" s="96">
        <f t="shared" si="17"/>
        <v>4.0231327534162448E-3</v>
      </c>
      <c r="FD15" s="96">
        <f t="shared" si="18"/>
        <v>4.4857049952529687E-3</v>
      </c>
      <c r="FE15" s="96">
        <f t="shared" si="19"/>
        <v>4.2503101389803292E-3</v>
      </c>
      <c r="FF15" s="96">
        <f t="shared" si="20"/>
        <v>3.9938807434116699E-3</v>
      </c>
      <c r="FG15" s="96">
        <f t="shared" si="21"/>
        <v>4.3563104568795979E-3</v>
      </c>
      <c r="FH15" s="96">
        <f t="shared" si="22"/>
        <v>4.7691296941320448E-3</v>
      </c>
      <c r="FJ15" s="96">
        <f t="shared" si="25"/>
        <v>429.59255822161703</v>
      </c>
      <c r="FK15" s="96" t="str">
        <f>IF(AND('Country-wise data'!FJ15&gt;'non-R&amp;D ex_typologies'!$C$17,'Country-wise data'!FJ15&lt;'non-R&amp;D ex_typologies'!$D$17),"Small",IF(AND('Country-wise data'!FJ15&gt;'non-R&amp;D ex_typologies'!$E$17,'Country-wise data'!$FJ$4&lt;'non-R&amp;D ex_typologies'!$F$17),"Medium","Large"))</f>
        <v>Small</v>
      </c>
      <c r="FL15" t="str">
        <f>IF($FK15='non-R&amp;D ex_typologies'!$C$16,IF(AND('Country-wise data'!EY15&gt;'non-R&amp;D ex_typologies'!$C$21,'Country-wise data'!EY15&lt;'non-R&amp;D ex_typologies'!$D$21),'non-R&amp;D ex_typologies'!$B$21,IF(AND('Country-wise data'!EY15&gt;'non-R&amp;D ex_typologies'!$C$19,'Country-wise data'!EY15&lt;'non-R&amp;D ex_typologies'!$D$19),'non-R&amp;D ex_typologies'!$B$19,'non-R&amp;D ex_typologies'!$B$20)),IF($FK15='non-R&amp;D ex_typologies'!$E$16,IF(AND('Country-wise data'!EY15&gt;'non-R&amp;D ex_typologies'!$E$21,'Country-wise data'!EY15&lt;'non-R&amp;D ex_typologies'!$F$21),'non-R&amp;D ex_typologies'!$B$21,IF(AND('Country-wise data'!EY15&gt;'non-R&amp;D ex_typologies'!$E$19,'Country-wise data'!EY15&lt;'non-R&amp;D ex_typologies'!$F$19),'non-R&amp;D ex_typologies'!$B$19,'non-R&amp;D ex_typologies'!$B$20)),IF(AND('Country-wise data'!EY15&gt;'non-R&amp;D ex_typologies'!$G$21,'Country-wise data'!EY15&lt;'non-R&amp;D ex_typologies'!$H$21),'non-R&amp;D ex_typologies'!$B$21,IF(AND('Country-wise data'!EY15&gt;'non-R&amp;D ex_typologies'!$G$19,'Country-wise data'!EY15&lt;'non-R&amp;D ex_typologies'!$H$19),'non-R&amp;D ex_typologies'!$B$19,'non-R&amp;D ex_typologies'!$B$20))))</f>
        <v>Program heavy</v>
      </c>
      <c r="FM15" t="str">
        <f>IF($FK15='non-R&amp;D ex_typologies'!$C$16,IF(AND('Country-wise data'!EZ15&gt;'non-R&amp;D ex_typologies'!$C$21,'Country-wise data'!EZ15&lt;'non-R&amp;D ex_typologies'!$D$21),'non-R&amp;D ex_typologies'!$B$21,IF(AND('Country-wise data'!EZ15&gt;'non-R&amp;D ex_typologies'!$C$19,'Country-wise data'!EZ15&lt;'non-R&amp;D ex_typologies'!$D$19),'non-R&amp;D ex_typologies'!$B$19,'non-R&amp;D ex_typologies'!$B$20)),IF($FK15='non-R&amp;D ex_typologies'!$E$16,IF(AND('Country-wise data'!EZ15&gt;'non-R&amp;D ex_typologies'!$E$21,'Country-wise data'!EZ15&lt;'non-R&amp;D ex_typologies'!$F$21),'non-R&amp;D ex_typologies'!$B$21,IF(AND('Country-wise data'!EZ15&gt;'non-R&amp;D ex_typologies'!$E$19,'Country-wise data'!EZ15&lt;'non-R&amp;D ex_typologies'!$F$19),'non-R&amp;D ex_typologies'!$B$19,'non-R&amp;D ex_typologies'!$B$20)),IF(AND('Country-wise data'!EZ15&gt;'non-R&amp;D ex_typologies'!$G$21,'Country-wise data'!EZ15&lt;'non-R&amp;D ex_typologies'!$H$21),'non-R&amp;D ex_typologies'!$B$21,IF(AND('Country-wise data'!EZ15&gt;'non-R&amp;D ex_typologies'!$G$19,'Country-wise data'!EZ15&lt;'non-R&amp;D ex_typologies'!$H$19),'non-R&amp;D ex_typologies'!$B$19,'non-R&amp;D ex_typologies'!$B$20))))</f>
        <v>Program heavy</v>
      </c>
      <c r="FN15" t="str">
        <f>IF($FK15='non-R&amp;D ex_typologies'!$C$16,IF(AND('Country-wise data'!FA15&gt;'non-R&amp;D ex_typologies'!$C$21,'Country-wise data'!FA15&lt;'non-R&amp;D ex_typologies'!$D$21),'non-R&amp;D ex_typologies'!$B$21,IF(AND('Country-wise data'!FA15&gt;'non-R&amp;D ex_typologies'!$C$19,'Country-wise data'!FA15&lt;'non-R&amp;D ex_typologies'!$D$19),'non-R&amp;D ex_typologies'!$B$19,'non-R&amp;D ex_typologies'!$B$20)),IF($FK15='non-R&amp;D ex_typologies'!$E$16,IF(AND('Country-wise data'!FA15&gt;'non-R&amp;D ex_typologies'!$E$21,'Country-wise data'!FA15&lt;'non-R&amp;D ex_typologies'!$F$21),'non-R&amp;D ex_typologies'!$B$21,IF(AND('Country-wise data'!FA15&gt;'non-R&amp;D ex_typologies'!$E$19,'Country-wise data'!FA15&lt;'non-R&amp;D ex_typologies'!$F$19),'non-R&amp;D ex_typologies'!$B$19,'non-R&amp;D ex_typologies'!$B$20)),IF(AND('Country-wise data'!FA15&gt;'non-R&amp;D ex_typologies'!$G$21,'Country-wise data'!FA15&lt;'non-R&amp;D ex_typologies'!$H$21),'non-R&amp;D ex_typologies'!$B$21,IF(AND('Country-wise data'!FA15&gt;'non-R&amp;D ex_typologies'!$G$19,'Country-wise data'!FA15&lt;'non-R&amp;D ex_typologies'!$H$19),'non-R&amp;D ex_typologies'!$B$19,'non-R&amp;D ex_typologies'!$B$20))))</f>
        <v>Program heavy</v>
      </c>
      <c r="FO15" t="str">
        <f>IF($FK15='non-R&amp;D ex_typologies'!$C$16,IF(AND('Country-wise data'!FB15&gt;'non-R&amp;D ex_typologies'!$C$21,'Country-wise data'!FB15&lt;'non-R&amp;D ex_typologies'!$D$21),'non-R&amp;D ex_typologies'!$B$21,IF(AND('Country-wise data'!FB15&gt;'non-R&amp;D ex_typologies'!$C$19,'Country-wise data'!FB15&lt;'non-R&amp;D ex_typologies'!$D$19),'non-R&amp;D ex_typologies'!$B$19,'non-R&amp;D ex_typologies'!$B$20)),IF($FK15='non-R&amp;D ex_typologies'!$E$16,IF(AND('Country-wise data'!FB15&gt;'non-R&amp;D ex_typologies'!$E$21,'Country-wise data'!FB15&lt;'non-R&amp;D ex_typologies'!$F$21),'non-R&amp;D ex_typologies'!$B$21,IF(AND('Country-wise data'!FB15&gt;'non-R&amp;D ex_typologies'!$E$19,'Country-wise data'!FB15&lt;'non-R&amp;D ex_typologies'!$F$19),'non-R&amp;D ex_typologies'!$B$19,'non-R&amp;D ex_typologies'!$B$20)),IF(AND('Country-wise data'!FB15&gt;'non-R&amp;D ex_typologies'!$G$21,'Country-wise data'!FB15&lt;'non-R&amp;D ex_typologies'!$H$21),'non-R&amp;D ex_typologies'!$B$21,IF(AND('Country-wise data'!FB15&gt;'non-R&amp;D ex_typologies'!$G$19,'Country-wise data'!FB15&lt;'non-R&amp;D ex_typologies'!$H$19),'non-R&amp;D ex_typologies'!$B$19,'non-R&amp;D ex_typologies'!$B$20))))</f>
        <v>Program heavy</v>
      </c>
      <c r="FP15" t="str">
        <f>IF($FK15='non-R&amp;D ex_typologies'!$C$16,IF(AND('Country-wise data'!FC15&gt;'non-R&amp;D ex_typologies'!$C$21,'Country-wise data'!FC15&lt;'non-R&amp;D ex_typologies'!$D$21),'non-R&amp;D ex_typologies'!$B$21,IF(AND('Country-wise data'!FC15&gt;'non-R&amp;D ex_typologies'!$C$19,'Country-wise data'!FC15&lt;'non-R&amp;D ex_typologies'!$D$19),'non-R&amp;D ex_typologies'!$B$19,'non-R&amp;D ex_typologies'!$B$20)),IF($FK15='non-R&amp;D ex_typologies'!$E$16,IF(AND('Country-wise data'!FC15&gt;'non-R&amp;D ex_typologies'!$E$21,'Country-wise data'!FC15&lt;'non-R&amp;D ex_typologies'!$F$21),'non-R&amp;D ex_typologies'!$B$21,IF(AND('Country-wise data'!FC15&gt;'non-R&amp;D ex_typologies'!$E$19,'Country-wise data'!FC15&lt;'non-R&amp;D ex_typologies'!$F$19),'non-R&amp;D ex_typologies'!$B$19,'non-R&amp;D ex_typologies'!$B$20)),IF(AND('Country-wise data'!FC15&gt;'non-R&amp;D ex_typologies'!$G$21,'Country-wise data'!FC15&lt;'non-R&amp;D ex_typologies'!$H$21),'non-R&amp;D ex_typologies'!$B$21,IF(AND('Country-wise data'!FC15&gt;'non-R&amp;D ex_typologies'!$G$19,'Country-wise data'!FC15&lt;'non-R&amp;D ex_typologies'!$H$19),'non-R&amp;D ex_typologies'!$B$19,'non-R&amp;D ex_typologies'!$B$20))))</f>
        <v>Program heavy</v>
      </c>
      <c r="FQ15" t="str">
        <f>IF($FK15='non-R&amp;D ex_typologies'!$C$16,IF(AND('Country-wise data'!FD15&gt;'non-R&amp;D ex_typologies'!$C$21,'Country-wise data'!FD15&lt;'non-R&amp;D ex_typologies'!$D$21),'non-R&amp;D ex_typologies'!$B$21,IF(AND('Country-wise data'!FD15&gt;'non-R&amp;D ex_typologies'!$C$19,'Country-wise data'!FD15&lt;'non-R&amp;D ex_typologies'!$D$19),'non-R&amp;D ex_typologies'!$B$19,'non-R&amp;D ex_typologies'!$B$20)),IF($FK15='non-R&amp;D ex_typologies'!$E$16,IF(AND('Country-wise data'!FD15&gt;'non-R&amp;D ex_typologies'!$E$21,'Country-wise data'!FD15&lt;'non-R&amp;D ex_typologies'!$F$21),'non-R&amp;D ex_typologies'!$B$21,IF(AND('Country-wise data'!FD15&gt;'non-R&amp;D ex_typologies'!$E$19,'Country-wise data'!FD15&lt;'non-R&amp;D ex_typologies'!$F$19),'non-R&amp;D ex_typologies'!$B$19,'non-R&amp;D ex_typologies'!$B$20)),IF(AND('Country-wise data'!FD15&gt;'non-R&amp;D ex_typologies'!$G$21,'Country-wise data'!FD15&lt;'non-R&amp;D ex_typologies'!$H$21),'non-R&amp;D ex_typologies'!$B$21,IF(AND('Country-wise data'!FD15&gt;'non-R&amp;D ex_typologies'!$G$19,'Country-wise data'!FD15&lt;'non-R&amp;D ex_typologies'!$H$19),'non-R&amp;D ex_typologies'!$B$19,'non-R&amp;D ex_typologies'!$B$20))))</f>
        <v>Program heavy</v>
      </c>
      <c r="FR15" t="str">
        <f>IF($FK15='non-R&amp;D ex_typologies'!$C$16,IF(AND('Country-wise data'!FE15&gt;'non-R&amp;D ex_typologies'!$C$21,'Country-wise data'!FE15&lt;'non-R&amp;D ex_typologies'!$D$21),'non-R&amp;D ex_typologies'!$B$21,IF(AND('Country-wise data'!FE15&gt;'non-R&amp;D ex_typologies'!$C$19,'Country-wise data'!FE15&lt;'non-R&amp;D ex_typologies'!$D$19),'non-R&amp;D ex_typologies'!$B$19,'non-R&amp;D ex_typologies'!$B$20)),IF($FK15='non-R&amp;D ex_typologies'!$E$16,IF(AND('Country-wise data'!FE15&gt;'non-R&amp;D ex_typologies'!$E$21,'Country-wise data'!FE15&lt;'non-R&amp;D ex_typologies'!$F$21),'non-R&amp;D ex_typologies'!$B$21,IF(AND('Country-wise data'!FE15&gt;'non-R&amp;D ex_typologies'!$E$19,'Country-wise data'!FE15&lt;'non-R&amp;D ex_typologies'!$F$19),'non-R&amp;D ex_typologies'!$B$19,'non-R&amp;D ex_typologies'!$B$20)),IF(AND('Country-wise data'!FE15&gt;'non-R&amp;D ex_typologies'!$G$21,'Country-wise data'!FE15&lt;'non-R&amp;D ex_typologies'!$H$21),'non-R&amp;D ex_typologies'!$B$21,IF(AND('Country-wise data'!FE15&gt;'non-R&amp;D ex_typologies'!$G$19,'Country-wise data'!FE15&lt;'non-R&amp;D ex_typologies'!$H$19),'non-R&amp;D ex_typologies'!$B$19,'non-R&amp;D ex_typologies'!$B$20))))</f>
        <v>Program heavy</v>
      </c>
      <c r="FS15" t="str">
        <f>IF($FK15='non-R&amp;D ex_typologies'!$C$16,IF(AND('Country-wise data'!FF15&gt;'non-R&amp;D ex_typologies'!$C$21,'Country-wise data'!FF15&lt;'non-R&amp;D ex_typologies'!$D$21),'non-R&amp;D ex_typologies'!$B$21,IF(AND('Country-wise data'!FF15&gt;'non-R&amp;D ex_typologies'!$C$19,'Country-wise data'!FF15&lt;'non-R&amp;D ex_typologies'!$D$19),'non-R&amp;D ex_typologies'!$B$19,'non-R&amp;D ex_typologies'!$B$20)),IF($FK15='non-R&amp;D ex_typologies'!$E$16,IF(AND('Country-wise data'!FF15&gt;'non-R&amp;D ex_typologies'!$E$21,'Country-wise data'!FF15&lt;'non-R&amp;D ex_typologies'!$F$21),'non-R&amp;D ex_typologies'!$B$21,IF(AND('Country-wise data'!FF15&gt;'non-R&amp;D ex_typologies'!$E$19,'Country-wise data'!FF15&lt;'non-R&amp;D ex_typologies'!$F$19),'non-R&amp;D ex_typologies'!$B$19,'non-R&amp;D ex_typologies'!$B$20)),IF(AND('Country-wise data'!FF15&gt;'non-R&amp;D ex_typologies'!$G$21,'Country-wise data'!FF15&lt;'non-R&amp;D ex_typologies'!$H$21),'non-R&amp;D ex_typologies'!$B$21,IF(AND('Country-wise data'!FF15&gt;'non-R&amp;D ex_typologies'!$G$19,'Country-wise data'!FF15&lt;'non-R&amp;D ex_typologies'!$H$19),'non-R&amp;D ex_typologies'!$B$19,'non-R&amp;D ex_typologies'!$B$20))))</f>
        <v>Program heavy</v>
      </c>
      <c r="FT15" t="str">
        <f>IF($FK15='non-R&amp;D ex_typologies'!$C$16,IF(AND('Country-wise data'!FG15&gt;'non-R&amp;D ex_typologies'!$C$21,'Country-wise data'!FG15&lt;'non-R&amp;D ex_typologies'!$D$21),'non-R&amp;D ex_typologies'!$B$21,IF(AND('Country-wise data'!FG15&gt;'non-R&amp;D ex_typologies'!$C$19,'Country-wise data'!FG15&lt;'non-R&amp;D ex_typologies'!$D$19),'non-R&amp;D ex_typologies'!$B$19,'non-R&amp;D ex_typologies'!$B$20)),IF($FK15='non-R&amp;D ex_typologies'!$E$16,IF(AND('Country-wise data'!FG15&gt;'non-R&amp;D ex_typologies'!$E$21,'Country-wise data'!FG15&lt;'non-R&amp;D ex_typologies'!$F$21),'non-R&amp;D ex_typologies'!$B$21,IF(AND('Country-wise data'!FG15&gt;'non-R&amp;D ex_typologies'!$E$19,'Country-wise data'!FG15&lt;'non-R&amp;D ex_typologies'!$F$19),'non-R&amp;D ex_typologies'!$B$19,'non-R&amp;D ex_typologies'!$B$20)),IF(AND('Country-wise data'!FG15&gt;'non-R&amp;D ex_typologies'!$G$21,'Country-wise data'!FG15&lt;'non-R&amp;D ex_typologies'!$H$21),'non-R&amp;D ex_typologies'!$B$21,IF(AND('Country-wise data'!FG15&gt;'non-R&amp;D ex_typologies'!$G$19,'Country-wise data'!FG15&lt;'non-R&amp;D ex_typologies'!$H$19),'non-R&amp;D ex_typologies'!$B$19,'non-R&amp;D ex_typologies'!$B$20))))</f>
        <v>Program heavy</v>
      </c>
      <c r="FU15" t="str">
        <f>IF($FK15='non-R&amp;D ex_typologies'!$C$16,IF(AND('Country-wise data'!FH15&gt;'non-R&amp;D ex_typologies'!$C$21,'Country-wise data'!FH15&lt;'non-R&amp;D ex_typologies'!$D$21),'non-R&amp;D ex_typologies'!$B$21,IF(AND('Country-wise data'!FH15&gt;'non-R&amp;D ex_typologies'!$C$19,'Country-wise data'!FH15&lt;'non-R&amp;D ex_typologies'!$D$19),'non-R&amp;D ex_typologies'!$B$19,'non-R&amp;D ex_typologies'!$B$20)),IF($FK15='non-R&amp;D ex_typologies'!$E$16,IF(AND('Country-wise data'!FH15&gt;'non-R&amp;D ex_typologies'!$E$21,'Country-wise data'!FH15&lt;'non-R&amp;D ex_typologies'!$F$21),'non-R&amp;D ex_typologies'!$B$21,IF(AND('Country-wise data'!FH15&gt;'non-R&amp;D ex_typologies'!$E$19,'Country-wise data'!FH15&lt;'non-R&amp;D ex_typologies'!$F$19),'non-R&amp;D ex_typologies'!$B$19,'non-R&amp;D ex_typologies'!$B$20)),IF(AND('Country-wise data'!FH15&gt;'non-R&amp;D ex_typologies'!$G$21,'Country-wise data'!FH15&lt;'non-R&amp;D ex_typologies'!$H$21),'non-R&amp;D ex_typologies'!$B$21,IF(AND('Country-wise data'!FH15&gt;'non-R&amp;D ex_typologies'!$G$19,'Country-wise data'!FH15&lt;'non-R&amp;D ex_typologies'!$H$19),'non-R&amp;D ex_typologies'!$B$19,'non-R&amp;D ex_typologies'!$B$20))))</f>
        <v>Program heavy</v>
      </c>
    </row>
    <row r="16" spans="2:177" x14ac:dyDescent="0.35">
      <c r="B16" t="s">
        <v>61</v>
      </c>
      <c r="C16" t="s">
        <v>62</v>
      </c>
      <c r="D16" t="s">
        <v>374</v>
      </c>
      <c r="E16" t="s">
        <v>375</v>
      </c>
      <c r="F16" t="s">
        <v>374</v>
      </c>
      <c r="G16" s="55">
        <f>Assumptions!$C$13</f>
        <v>1.1000000000000001</v>
      </c>
      <c r="H16">
        <f>SUMIFS(FAOstat!M:M,FAOstat!$B:$B,'Country-wise data'!$B16)*G16</f>
        <v>91.762000000000015</v>
      </c>
      <c r="I16">
        <f>IF(SUMIFS(FAOstat!N:N,FAOstat!$B:$B,'Country-wise data'!$B16)=0,H16*(1+Assumptions!$C$9),SUMIFS(FAOstat!N:N,FAOstat!$B:$B,'Country-wise data'!$B16)*$G16)</f>
        <v>151.09600000000003</v>
      </c>
      <c r="J16">
        <f>IF(SUMIFS(FAOstat!O:O,FAOstat!$B:$B,'Country-wise data'!$B16)=0,I16*(1+Assumptions!$C$9),SUMIFS(FAOstat!O:O,FAOstat!$B:$B,'Country-wise data'!$B16)*$G16)</f>
        <v>197.054</v>
      </c>
      <c r="K16">
        <f>IF(SUMIFS(FAOstat!P:P,FAOstat!$B:$B,'Country-wise data'!$B16)=0,J16*(1+Assumptions!$C$9),SUMIFS(FAOstat!P:P,FAOstat!$B:$B,'Country-wise data'!$B16)*$G16)</f>
        <v>243.13300000000001</v>
      </c>
      <c r="L16">
        <f>IF(SUMIFS(FAOstat!Q:Q,FAOstat!$B:$B,'Country-wise data'!$B16)=0,K16*(1+Assumptions!$C$9),SUMIFS(FAOstat!Q:Q,FAOstat!$B:$B,'Country-wise data'!$B16)*$G16)</f>
        <v>300.85000000000002</v>
      </c>
      <c r="M16">
        <f>IF(SUMIFS(FAOstat!R:R,FAOstat!$B:$B,'Country-wise data'!$B16)=0,L16*(1+Assumptions!$C$9),SUMIFS(FAOstat!R:R,FAOstat!$B:$B,'Country-wise data'!$B16)*$G16)</f>
        <v>306.86700000000002</v>
      </c>
      <c r="N16">
        <f>IF(SUMIFS(FAOstat!S:S,FAOstat!$B:$B,'Country-wise data'!$B16)=0,M16*(1+Assumptions!$C$9),SUMIFS(FAOstat!S:S,FAOstat!$B:$B,'Country-wise data'!$B16)*$G16)</f>
        <v>313.00434000000001</v>
      </c>
      <c r="O16">
        <f>IF(SUMIFS(FAOstat!T:T,FAOstat!$B:$B,'Country-wise data'!$B16)=0,N16*(1+Assumptions!$C$9),SUMIFS(FAOstat!T:T,FAOstat!$B:$B,'Country-wise data'!$B16)*$G16)</f>
        <v>319.26442680000002</v>
      </c>
      <c r="P16">
        <f>IF(SUMIFS(FAOstat!U:U,FAOstat!$B:$B,'Country-wise data'!$B16)=0,O16*(1+Assumptions!$C$9),SUMIFS(FAOstat!U:U,FAOstat!$B:$B,'Country-wise data'!$B16)*$G16)</f>
        <v>325.64971533600004</v>
      </c>
      <c r="Q16">
        <f>IF(SUMIFS(FAOstat!V:V,FAOstat!$B:$B,'Country-wise data'!$B16)=0,P16*(1+Assumptions!$C$9),SUMIFS(FAOstat!V:V,FAOstat!$B:$B,'Country-wise data'!$B16)*$G16)</f>
        <v>332.16270964272007</v>
      </c>
      <c r="R16" s="36">
        <f t="shared" si="9"/>
        <v>2.0000000000000018E-2</v>
      </c>
      <c r="S16">
        <f>SUMIFS(FAOstat!CE:CE,FAOstat!$B:$B,'Country-wise data'!$B16)</f>
        <v>2041.581948</v>
      </c>
      <c r="T16">
        <f>SUMIFS(FAOstat!CF:CF,FAOstat!$B:$B,'Country-wise data'!$B16)</f>
        <v>2341.1017860000002</v>
      </c>
      <c r="U16">
        <f>SUMIFS(FAOstat!CG:CG,FAOstat!$B:$B,'Country-wise data'!$B16)</f>
        <v>2657.57474</v>
      </c>
      <c r="V16">
        <f>SUMIFS(FAOstat!CH:CH,FAOstat!$B:$B,'Country-wise data'!$B16)</f>
        <v>3055.810019</v>
      </c>
      <c r="W16">
        <f>SUMIFS(FAOstat!CI:CI,FAOstat!$B:$B,'Country-wise data'!$B16)</f>
        <v>3213.9004970000001</v>
      </c>
      <c r="X16">
        <f>SUMIFS(FAOstat!CJ:CJ,FAOstat!$B:$B,'Country-wise data'!$B16)</f>
        <v>3379.059334</v>
      </c>
      <c r="Y16">
        <f>SUMIFS(FAOstat!CK:CK,FAOstat!$B:$B,'Country-wise data'!$B16)</f>
        <v>3791.8603309999999</v>
      </c>
      <c r="Z16">
        <f>SUMIFS(FAOstat!CL:CL,FAOstat!$B:$B,'Country-wise data'!$B16)</f>
        <v>4347.0043420000002</v>
      </c>
      <c r="AA16">
        <f>SUMIFS(FAOstat!CM:CM,FAOstat!$B:$B,'Country-wise data'!$B16)</f>
        <v>4625.7971820000002</v>
      </c>
      <c r="AB16">
        <f>SUMIFS(FAOstat!CN:CN,FAOstat!$B:$B,'Country-wise data'!$B16)</f>
        <v>4718.3131256400002</v>
      </c>
      <c r="AC16" s="53">
        <f>IFERROR(INDEX('ASTI data (new)'!$AF$6:$AL$130,MATCH('Country-wise data'!$B16,'ASTI data (new)'!$C$6:$C$130,),MATCH('Country-wise data'!AC$3,'ASTI data (new)'!$AF$5:$AL$5,)),(INDEX(Assumptions!$G$154:$P$345,MATCH('Country-wise data'!$B16,Assumptions!$B$154:$B$344,),MATCH('Country-wise data'!AC$3,Assumptions!$G$153:$P$153,))*S16))</f>
        <v>23.182021633257179</v>
      </c>
      <c r="AD16" s="53">
        <f>IFERROR(INDEX('ASTI data (new)'!$AF$6:$AL$130,MATCH('Country-wise data'!$B16,'ASTI data (new)'!$C$6:$C$130,),MATCH('Country-wise data'!AD$3,'ASTI data (new)'!$AF$5:$AL$5,)),(INDEX(Assumptions!$G$154:$P$345,MATCH('Country-wise data'!$B16,Assumptions!$B$154:$B$344,),MATCH('Country-wise data'!AD$3,Assumptions!$G$153:$P$153,))*T16))</f>
        <v>21.706843669842595</v>
      </c>
      <c r="AE16" s="53">
        <f>IFERROR(INDEX('ASTI data (new)'!$AF$6:$AL$130,MATCH('Country-wise data'!$B16,'ASTI data (new)'!$C$6:$C$130,),MATCH('Country-wise data'!AE$3,'ASTI data (new)'!$AF$5:$AL$5,)),(INDEX(Assumptions!$G$154:$P$345,MATCH('Country-wise data'!$B16,Assumptions!$B$154:$B$344,),MATCH('Country-wise data'!AE$3,Assumptions!$G$153:$P$153,))*U16))</f>
        <v>22.667834882920801</v>
      </c>
      <c r="AF16" s="53">
        <f>IFERROR(INDEX('ASTI data (new)'!$AF$6:$AL$130,MATCH('Country-wise data'!$B16,'ASTI data (new)'!$C$6:$C$130,),MATCH('Country-wise data'!AF$3,'ASTI data (new)'!$AF$5:$AL$5,)),(INDEX(Assumptions!$G$154:$P$345,MATCH('Country-wise data'!$B16,Assumptions!$B$154:$B$344,),MATCH('Country-wise data'!AF$3,Assumptions!$G$153:$P$153,))*V16))</f>
        <v>27.603581539280068</v>
      </c>
      <c r="AG16" s="53">
        <f>IFERROR(INDEX('ASTI data (new)'!$AF$6:$AL$130,MATCH('Country-wise data'!$B16,'ASTI data (new)'!$C$6:$C$130,),MATCH('Country-wise data'!AG$3,'ASTI data (new)'!$AF$5:$AL$5,)),(INDEX(Assumptions!$G$154:$P$345,MATCH('Country-wise data'!$B16,Assumptions!$B$154:$B$344,),MATCH('Country-wise data'!AG$3,Assumptions!$G$153:$P$153,))*W16))</f>
        <v>28.866758445761658</v>
      </c>
      <c r="AH16" s="53">
        <f>IFERROR(INDEX('ASTI data (new)'!$AF$6:$AL$130,MATCH('Country-wise data'!$B16,'ASTI data (new)'!$C$6:$C$130,),MATCH('Country-wise data'!AH$3,'ASTI data (new)'!$AF$5:$AL$5,)),(INDEX(Assumptions!$G$154:$P$345,MATCH('Country-wise data'!$B16,Assumptions!$B$154:$B$344,),MATCH('Country-wise data'!AH$3,Assumptions!$G$153:$P$153,))*X16))</f>
        <v>29.528166482431505</v>
      </c>
      <c r="AI16" s="53">
        <f>IFERROR(INDEX('ASTI data (new)'!$AF$6:$AL$130,MATCH('Country-wise data'!$B16,'ASTI data (new)'!$C$6:$C$130,),MATCH('Country-wise data'!AI$3,'ASTI data (new)'!$AF$5:$AL$5,)),(INDEX(Assumptions!$G$154:$P$345,MATCH('Country-wise data'!$B16,Assumptions!$B$154:$B$344,),MATCH('Country-wise data'!AI$3,Assumptions!$G$153:$P$153,))*Y16))</f>
        <v>31.628201147703422</v>
      </c>
      <c r="AJ16" s="53">
        <f t="shared" ref="AJ16:AL16" si="35">IFERROR((1+($AI16/$AF16)^(1/3)-1)*AI16,0)</f>
        <v>33.096152663924663</v>
      </c>
      <c r="AK16" s="53">
        <f t="shared" si="35"/>
        <v>34.632235834042781</v>
      </c>
      <c r="AL16" s="53">
        <f t="shared" si="35"/>
        <v>36.239612834881356</v>
      </c>
      <c r="AM16" s="55" cm="1">
        <f t="array" ref="AM16">INDEX('non-R&amp;D ex_typologies'!$J$8:$J$10,MATCH('Country-wise data'!FL16,'non-R&amp;D ex_typologies'!$F$8:$F$10,),)*'Country-wise data'!AC16</f>
        <v>29.218682300172471</v>
      </c>
      <c r="AN16" s="55" cm="1">
        <f t="array" ref="AN16">INDEX('non-R&amp;D ex_typologies'!$J$8:$J$10,MATCH('Country-wise data'!FM16,'non-R&amp;D ex_typologies'!$F$8:$F$10,),)*'Country-wise data'!AD16</f>
        <v>27.35936403487543</v>
      </c>
      <c r="AO16" s="55" cm="1">
        <f t="array" ref="AO16">INDEX('non-R&amp;D ex_typologies'!$J$8:$J$10,MATCH('Country-wise data'!FN16,'non-R&amp;D ex_typologies'!$F$8:$F$10,),)*'Country-wise data'!AE16</f>
        <v>28.570599939681383</v>
      </c>
      <c r="AP16" s="55" cm="1">
        <f t="array" ref="AP16">INDEX('non-R&amp;D ex_typologies'!$J$8:$J$10,MATCH('Country-wise data'!FO16,'non-R&amp;D ex_typologies'!$F$8:$F$10,),)*'Country-wise data'!AF16</f>
        <v>34.791628275683202</v>
      </c>
      <c r="AQ16" s="55" cm="1">
        <f t="array" ref="AQ16">INDEX('non-R&amp;D ex_typologies'!$J$8:$J$10,MATCH('Country-wise data'!FP16,'non-R&amp;D ex_typologies'!$F$8:$F$10,),)*'Country-wise data'!AG16</f>
        <v>36.383739839691536</v>
      </c>
      <c r="AR16" s="55" cm="1">
        <f t="array" ref="AR16">INDEX('non-R&amp;D ex_typologies'!$J$8:$J$10,MATCH('Country-wise data'!FQ16,'non-R&amp;D ex_typologies'!$F$8:$F$10,),)*'Country-wise data'!AH16</f>
        <v>37.21738030470226</v>
      </c>
      <c r="AS16" s="55" cm="1">
        <f t="array" ref="AS16">INDEX('non-R&amp;D ex_typologies'!$J$8:$J$10,MATCH('Country-wise data'!FR16,'non-R&amp;D ex_typologies'!$F$8:$F$10,),)*'Country-wise data'!AI16</f>
        <v>39.86426963448794</v>
      </c>
      <c r="AT16" s="55" cm="1">
        <f t="array" ref="AT16">INDEX('non-R&amp;D ex_typologies'!$J$8:$J$10,MATCH('Country-wise data'!FS16,'non-R&amp;D ex_typologies'!$F$8:$F$10,),)*'Country-wise data'!AJ16</f>
        <v>41.714479666342626</v>
      </c>
      <c r="AU16" s="55" cm="1">
        <f t="array" ref="AU16">INDEX('non-R&amp;D ex_typologies'!$J$8:$J$10,MATCH('Country-wise data'!FT16,'non-R&amp;D ex_typologies'!$F$8:$F$10,),)*'Country-wise data'!AK16</f>
        <v>43.65056301767271</v>
      </c>
      <c r="AV16" s="55" cm="1">
        <f t="array" ref="AV16">INDEX('non-R&amp;D ex_typologies'!$J$8:$J$10,MATCH('Country-wise data'!FU16,'non-R&amp;D ex_typologies'!$F$8:$F$10,),)*'Country-wise data'!AL16</f>
        <v>45.676505304635697</v>
      </c>
      <c r="AW16">
        <f t="shared" si="11"/>
        <v>653.59862145199133</v>
      </c>
      <c r="AX16" s="53">
        <f>INDEX('GDP deflators'!$AB$3:$AK$155,MATCH('Country-wise data'!$B16,'GDP deflators'!$B$3:$B$155,),MATCH('Country-wise data'!AX$3,'GDP deflators'!$D$2:$M$2,))</f>
        <v>64.417919930687134</v>
      </c>
      <c r="AY16" s="53">
        <f>INDEX('GDP deflators'!$AB$3:$AK$155,MATCH('Country-wise data'!$B16,'GDP deflators'!$B$3:$B$155,),MATCH('Country-wise data'!AY$3,'GDP deflators'!$D$2:$M$2,))</f>
        <v>70.611297354558474</v>
      </c>
      <c r="AZ16" s="53">
        <f>INDEX('GDP deflators'!$AB$3:$AK$155,MATCH('Country-wise data'!$B16,'GDP deflators'!$B$3:$B$155,),MATCH('Country-wise data'!AZ$3,'GDP deflators'!$D$2:$M$2,))</f>
        <v>74.579432688118558</v>
      </c>
      <c r="BA16" s="53">
        <f>INDEX('GDP deflators'!$AB$3:$AK$155,MATCH('Country-wise data'!$B16,'GDP deflators'!$B$3:$B$155,),MATCH('Country-wise data'!BA$3,'GDP deflators'!$D$2:$M$2,))</f>
        <v>78.061611292110626</v>
      </c>
      <c r="BB16" s="53">
        <f>INDEX('GDP deflators'!$AB$3:$AK$155,MATCH('Country-wise data'!$B16,'GDP deflators'!$B$3:$B$155,),MATCH('Country-wise data'!BB$3,'GDP deflators'!$D$2:$M$2,))</f>
        <v>81.047361870938289</v>
      </c>
      <c r="BC16" s="53">
        <f>INDEX('GDP deflators'!$AB$3:$AK$155,MATCH('Country-wise data'!$B16,'GDP deflators'!$B$3:$B$155,),MATCH('Country-wise data'!BC$3,'GDP deflators'!$D$2:$M$2,))</f>
        <v>83.136391760965225</v>
      </c>
      <c r="BD16" s="53">
        <f>INDEX('GDP deflators'!$AB$3:$AK$155,MATCH('Country-wise data'!$B16,'GDP deflators'!$B$3:$B$155,),MATCH('Country-wise data'!BD$3,'GDP deflators'!$D$2:$M$2,))</f>
        <v>85.941902297955991</v>
      </c>
      <c r="BE16" s="53">
        <f>INDEX('GDP deflators'!$AB$3:$AK$155,MATCH('Country-wise data'!$B16,'GDP deflators'!$B$3:$B$155,),MATCH('Country-wise data'!BE$3,'GDP deflators'!$D$2:$M$2,))</f>
        <v>91.849269257326256</v>
      </c>
      <c r="BF16" s="53">
        <f>INDEX('GDP deflators'!$AB$3:$AK$155,MATCH('Country-wise data'!$B16,'GDP deflators'!$B$3:$B$155,),MATCH('Country-wise data'!BF$3,'GDP deflators'!$D$2:$M$2,))</f>
        <v>98.380878956076884</v>
      </c>
      <c r="BG16" s="53">
        <f>INDEX('GDP deflators'!$AB$3:$AK$155,MATCH('Country-wise data'!$B16,'GDP deflators'!$B$3:$B$155,),MATCH('Country-wise data'!BG$3,'GDP deflators'!$D$2:$M$2,))</f>
        <v>100</v>
      </c>
      <c r="BH16" cm="1">
        <f t="array" ref="BH16">H16/(INDEX($AX16:$BG16,,MATCH(BH$3,$AX$3:$BG$3,))/100)</f>
        <v>142.44794010538493</v>
      </c>
      <c r="BI16" cm="1">
        <f t="array" ref="BI16">I16/(INDEX($AX16:$BG16,,MATCH(BI$3,$AX$3:$BG$3,))/100)</f>
        <v>213.98275582065293</v>
      </c>
      <c r="BJ16" cm="1">
        <f t="array" ref="BJ16">J16/(INDEX($AX16:$BG16,,MATCH(BJ$3,$AX$3:$BG$3,))/100)</f>
        <v>264.22029894495722</v>
      </c>
      <c r="BK16" cm="1">
        <f t="array" ref="BK16">K16/(INDEX($AX16:$BG16,,MATCH(BK$3,$AX$3:$BG$3,))/100)</f>
        <v>311.46295339739225</v>
      </c>
      <c r="BL16" cm="1">
        <f t="array" ref="BL16">L16/(INDEX($AX16:$BG16,,MATCH(BL$3,$AX$3:$BG$3,))/100)</f>
        <v>371.20270549839807</v>
      </c>
      <c r="BM16" cm="1">
        <f t="array" ref="BM16">M16/(INDEX($AX16:$BG16,,MATCH(BM$3,$AX$3:$BG$3,))/100)</f>
        <v>369.11272368219659</v>
      </c>
      <c r="BN16" cm="1">
        <f t="array" ref="BN16">N16/(INDEX($AX16:$BG16,,MATCH(BN$3,$AX$3:$BG$3,))/100)</f>
        <v>364.20457498698437</v>
      </c>
      <c r="BO16" cm="1">
        <f t="array" ref="BO16">O16/(INDEX($AX16:$BG16,,MATCH(BO$3,$AX$3:$BG$3,))/100)</f>
        <v>347.59604445577475</v>
      </c>
      <c r="BP16" cm="1">
        <f t="array" ref="BP16">P16/(INDEX($AX16:$BG16,,MATCH(BP$3,$AX$3:$BG$3,))/100)</f>
        <v>331.00915420911167</v>
      </c>
      <c r="BQ16" cm="1">
        <f t="array" ref="BQ16">Q16/(INDEX($AX16:$BG16,,MATCH(BQ$3,$AX$3:$BG$3,))/100)</f>
        <v>332.16270964272007</v>
      </c>
      <c r="BS16" cm="1">
        <f t="array" ref="BS16">S16/(INDEX($AX16:$BG16,,MATCH(BS$3,$AX$3:$BG$3,))/100)</f>
        <v>3169.2764221457578</v>
      </c>
      <c r="BT16" cm="1">
        <f t="array" ref="BT16">T16/(INDEX($AX16:$BG16,,MATCH(BT$3,$AX$3:$BG$3,))/100)</f>
        <v>3315.4776554305367</v>
      </c>
      <c r="BU16" cm="1">
        <f t="array" ref="BU16">U16/(INDEX($AX16:$BG16,,MATCH(BU$3,$AX$3:$BG$3,))/100)</f>
        <v>3563.4150652682356</v>
      </c>
      <c r="BV16" cm="1">
        <f t="array" ref="BV16">V16/(INDEX($AX16:$BG16,,MATCH(BV$3,$AX$3:$BG$3,))/100)</f>
        <v>3914.6130452841917</v>
      </c>
      <c r="BW16" cm="1">
        <f t="array" ref="BW16">W16/(INDEX($AX16:$BG16,,MATCH(BW$3,$AX$3:$BG$3,))/100)</f>
        <v>3965.4597297292544</v>
      </c>
      <c r="BX16" cm="1">
        <f t="array" ref="BX16">X16/(INDEX($AX16:$BG16,,MATCH(BX$3,$AX$3:$BG$3,))/100)</f>
        <v>4064.4767741610835</v>
      </c>
      <c r="BY16" cm="1">
        <f t="array" ref="BY16">Y16/(INDEX($AX16:$BG16,,MATCH(BY$3,$AX$3:$BG$3,))/100)</f>
        <v>4412.12054843029</v>
      </c>
      <c r="BZ16" cm="1">
        <f t="array" ref="BZ16">Z16/(INDEX($AX16:$BG16,,MATCH(BZ$3,$AX$3:$BG$3,))/100)</f>
        <v>4732.7587656918304</v>
      </c>
      <c r="CA16" cm="1">
        <f t="array" ref="CA16">AA16/(INDEX($AX16:$BG16,,MATCH(CA$3,$AX$3:$BG$3,))/100)</f>
        <v>4701.9270727040694</v>
      </c>
      <c r="CB16" cm="1">
        <f t="array" ref="CB16">AB16/(INDEX($AX16:$BG16,,MATCH(CB$3,$AX$3:$BG$3,))/100)</f>
        <v>4718.3131256400002</v>
      </c>
      <c r="CC16" cm="1">
        <f t="array" ref="CC16">AC16/(INDEX($AX16:$BG16,,MATCH(CC$3,$AX$3:$BG$3,))/100)</f>
        <v>35.986914290620909</v>
      </c>
      <c r="CD16" cm="1">
        <f t="array" ref="CD16">AD16/(INDEX($AX16:$BG16,,MATCH(CD$3,$AX$3:$BG$3,))/100)</f>
        <v>30.741318291953544</v>
      </c>
      <c r="CE16" cm="1">
        <f t="array" ref="CE16">AE16/(INDEX($AX16:$BG16,,MATCH(CE$3,$AX$3:$BG$3,))/100)</f>
        <v>30.394217367829441</v>
      </c>
      <c r="CF16" cm="1">
        <f t="array" ref="CF16">AF16/(INDEX($AX16:$BG16,,MATCH(CF$3,$AX$3:$BG$3,))/100)</f>
        <v>35.361275641603179</v>
      </c>
      <c r="CG16" cm="1">
        <f t="array" ref="CG16">AG16/(INDEX($AX16:$BG16,,MATCH(CG$3,$AX$3:$BG$3,))/100)</f>
        <v>35.617147528786639</v>
      </c>
      <c r="CH16" cm="1">
        <f t="array" ref="CH16">AH16/(INDEX($AX16:$BG16,,MATCH(CH$3,$AX$3:$BG$3,))/100)</f>
        <v>35.517738810858248</v>
      </c>
      <c r="CI16" cm="1">
        <f t="array" ref="CI16">AI16/(INDEX($AX16:$BG16,,MATCH(CI$3,$AX$3:$BG$3,))/100)</f>
        <v>36.801839733602982</v>
      </c>
      <c r="CJ16" cm="1">
        <f t="array" ref="CJ16">AJ16/(INDEX($AX16:$BG16,,MATCH(CJ$3,$AX$3:$BG$3,))/100)</f>
        <v>36.033114832086468</v>
      </c>
      <c r="CK16" cm="1">
        <f t="array" ref="CK16">AK16/(INDEX($AX16:$BG16,,MATCH(CK$3,$AX$3:$BG$3,))/100)</f>
        <v>35.202202096105161</v>
      </c>
      <c r="CL16" cm="1">
        <f t="array" ref="CL16">AL16/(INDEX($AX16:$BG16,,MATCH(CL$3,$AX$3:$BG$3,))/100)</f>
        <v>36.239612834881356</v>
      </c>
      <c r="CM16" cm="1">
        <f t="array" ref="CM16">AM16/(INDEX($AX16:$BG16,,MATCH(CM$3,$AX$3:$BG$3,))/100)</f>
        <v>45.358003381064471</v>
      </c>
      <c r="CN16" cm="1">
        <f t="array" ref="CN16">AN16/(INDEX($AX16:$BG16,,MATCH(CN$3,$AX$3:$BG$3,))/100)</f>
        <v>38.746440102207217</v>
      </c>
      <c r="CO16" cm="1">
        <f t="array" ref="CO16">AO16/(INDEX($AX16:$BG16,,MATCH(CO$3,$AX$3:$BG$3,))/100)</f>
        <v>38.30895316562664</v>
      </c>
      <c r="CP16" cm="1">
        <f t="array" ref="CP16">AP16/(INDEX($AX16:$BG16,,MATCH(CP$3,$AX$3:$BG$3,))/100)</f>
        <v>44.569446748275681</v>
      </c>
      <c r="CQ16" cm="1">
        <f t="array" ref="CQ16">AQ16/(INDEX($AX16:$BG16,,MATCH(CQ$3,$AX$3:$BG$3,))/100)</f>
        <v>44.891948361786106</v>
      </c>
      <c r="CR16" cm="1">
        <f t="array" ref="CR16">AR16/(INDEX($AX16:$BG16,,MATCH(CR$3,$AX$3:$BG$3,))/100)</f>
        <v>44.76665334684013</v>
      </c>
      <c r="CS16" cm="1">
        <f t="array" ref="CS16">AS16/(INDEX($AX16:$BG16,,MATCH(CS$3,$AX$3:$BG$3,))/100)</f>
        <v>46.385137597118387</v>
      </c>
      <c r="CT16" cm="1">
        <f t="array" ref="CT16">AT16/(INDEX($AX16:$BG16,,MATCH(CT$3,$AX$3:$BG$3,))/100)</f>
        <v>45.416234667555962</v>
      </c>
      <c r="CU16" cm="1">
        <f t="array" ref="CU16">AU16/(INDEX($AX16:$BG16,,MATCH(CU$3,$AX$3:$BG$3,))/100)</f>
        <v>44.368950024486907</v>
      </c>
      <c r="CV16" cm="1">
        <f t="array" ref="CV16">AV16/(INDEX($AX16:$BG16,,MATCH(CV$3,$AX$3:$BG$3,))/100)</f>
        <v>45.676505304635697</v>
      </c>
      <c r="CW16">
        <f t="shared" si="12"/>
        <v>786.38365412792518</v>
      </c>
      <c r="CX16">
        <f>IFERROR(1/INDEX('exch rates'!$BC$5:$BL$268,MATCH('Country-wise data'!$B16,'exch rates'!$A$5:$A$268,),MATCH(CX$3,'exch rates'!$BC$4:$BL$4,)),1)</f>
        <v>1</v>
      </c>
      <c r="CY16">
        <f>IFERROR(1/INDEX('exch rates'!$BC$5:$BL$268,MATCH('Country-wise data'!$B16,'exch rates'!$A$5:$A$268,),MATCH(CY$3,'exch rates'!$BC$4:$BL$4,)),1)</f>
        <v>1</v>
      </c>
      <c r="CZ16">
        <f>IFERROR(1/INDEX('exch rates'!$BC$5:$BL$268,MATCH('Country-wise data'!$B16,'exch rates'!$A$5:$A$268,),MATCH(CZ$3,'exch rates'!$BC$4:$BL$4,)),1)</f>
        <v>1</v>
      </c>
      <c r="DA16">
        <f>IFERROR(1/INDEX('exch rates'!$BC$5:$BL$268,MATCH('Country-wise data'!$B16,'exch rates'!$A$5:$A$268,),MATCH(DA$3,'exch rates'!$BC$4:$BL$4,)),1)</f>
        <v>1</v>
      </c>
      <c r="DB16">
        <f>IFERROR(1/INDEX('exch rates'!$BC$5:$BL$268,MATCH('Country-wise data'!$B16,'exch rates'!$A$5:$A$268,),MATCH(DB$3,'exch rates'!$BC$4:$BL$4,)),1)</f>
        <v>1</v>
      </c>
      <c r="DC16">
        <f>IFERROR(1/INDEX('exch rates'!$BC$5:$BL$268,MATCH('Country-wise data'!$B16,'exch rates'!$A$5:$A$268,),MATCH(DC$3,'exch rates'!$BC$4:$BL$4,)),1)</f>
        <v>1</v>
      </c>
      <c r="DD16">
        <f>IFERROR(1/INDEX('exch rates'!$BC$5:$BL$268,MATCH('Country-wise data'!$B16,'exch rates'!$A$5:$A$268,),MATCH(DD$3,'exch rates'!$BC$4:$BL$4,)),1)</f>
        <v>1</v>
      </c>
      <c r="DE16">
        <f>IFERROR(1/INDEX('exch rates'!$BC$5:$BL$268,MATCH('Country-wise data'!$B16,'exch rates'!$A$5:$A$268,),MATCH(DE$3,'exch rates'!$BC$4:$BL$4,)),1)</f>
        <v>1</v>
      </c>
      <c r="DF16">
        <f>IFERROR(1/INDEX('exch rates'!$BC$5:$BL$268,MATCH('Country-wise data'!$B16,'exch rates'!$A$5:$A$268,),MATCH(DF$3,'exch rates'!$BC$4:$BL$4,)),1)</f>
        <v>1</v>
      </c>
      <c r="DG16">
        <f>IFERROR(1/INDEX('exch rates'!$BC$5:$BL$268,MATCH('Country-wise data'!$B16,'exch rates'!$A$5:$A$268,),MATCH(DG$3,'exch rates'!$BC$4:$BL$4,)),1)</f>
        <v>1</v>
      </c>
      <c r="DH16" cm="1">
        <f t="array" ref="DH16">(BH16/INDEX($CX16:$DG16,,MATCH(DH$3,$CX$3:$DG$3,)))*$DG16</f>
        <v>142.44794010538493</v>
      </c>
      <c r="DI16" cm="1">
        <f t="array" ref="DI16">(BI16/INDEX($CX16:$DG16,,MATCH(DI$3,$CX$3:$DG$3,)))*$DG16</f>
        <v>213.98275582065293</v>
      </c>
      <c r="DJ16" cm="1">
        <f t="array" ref="DJ16">(BJ16/INDEX($CX16:$DG16,,MATCH(DJ$3,$CX$3:$DG$3,)))*$DG16</f>
        <v>264.22029894495722</v>
      </c>
      <c r="DK16" cm="1">
        <f t="array" ref="DK16">(BK16/INDEX($CX16:$DG16,,MATCH(DK$3,$CX$3:$DG$3,)))*$DG16</f>
        <v>311.46295339739225</v>
      </c>
      <c r="DL16" cm="1">
        <f t="array" ref="DL16">(BL16/INDEX($CX16:$DG16,,MATCH(DL$3,$CX$3:$DG$3,)))*$DG16</f>
        <v>371.20270549839807</v>
      </c>
      <c r="DM16" cm="1">
        <f t="array" ref="DM16">(BM16/INDEX($CX16:$DG16,,MATCH(DM$3,$CX$3:$DG$3,)))*$DG16</f>
        <v>369.11272368219659</v>
      </c>
      <c r="DN16" cm="1">
        <f t="array" ref="DN16">(BN16/INDEX($CX16:$DG16,,MATCH(DN$3,$CX$3:$DG$3,)))*$DG16</f>
        <v>364.20457498698437</v>
      </c>
      <c r="DO16" cm="1">
        <f t="array" ref="DO16">(BO16/INDEX($CX16:$DG16,,MATCH(DO$3,$CX$3:$DG$3,)))*$DG16</f>
        <v>347.59604445577475</v>
      </c>
      <c r="DP16" cm="1">
        <f t="array" ref="DP16">(BP16/INDEX($CX16:$DG16,,MATCH(DP$3,$CX$3:$DG$3,)))*$DG16</f>
        <v>331.00915420911167</v>
      </c>
      <c r="DQ16" cm="1">
        <f t="array" ref="DQ16">(BQ16/INDEX($CX16:$DG16,,MATCH(DQ$3,$CX$3:$DG$3,)))*$DG16</f>
        <v>332.16270964272007</v>
      </c>
      <c r="DS16" cm="1">
        <f t="array" ref="DS16">(BS16/INDEX($CX16:$DG16,,MATCH(DS$3,$CX$3:$DG$3,)))*$DG16</f>
        <v>3169.2764221457578</v>
      </c>
      <c r="DT16" cm="1">
        <f t="array" ref="DT16">(BT16/INDEX($CX16:$DG16,,MATCH(DT$3,$CX$3:$DG$3,)))*$DG16</f>
        <v>3315.4776554305367</v>
      </c>
      <c r="DU16" cm="1">
        <f t="array" ref="DU16">(BU16/INDEX($CX16:$DG16,,MATCH(DU$3,$CX$3:$DG$3,)))*$DG16</f>
        <v>3563.4150652682356</v>
      </c>
      <c r="DV16" cm="1">
        <f t="array" ref="DV16">(BV16/INDEX($CX16:$DG16,,MATCH(DV$3,$CX$3:$DG$3,)))*$DG16</f>
        <v>3914.6130452841917</v>
      </c>
      <c r="DW16" cm="1">
        <f t="array" ref="DW16">(BW16/INDEX($CX16:$DG16,,MATCH(DW$3,$CX$3:$DG$3,)))*$DG16</f>
        <v>3965.4597297292544</v>
      </c>
      <c r="DX16" cm="1">
        <f t="array" ref="DX16">(BX16/INDEX($CX16:$DG16,,MATCH(DX$3,$CX$3:$DG$3,)))*$DG16</f>
        <v>4064.4767741610835</v>
      </c>
      <c r="DY16" cm="1">
        <f t="array" ref="DY16">(BY16/INDEX($CX16:$DG16,,MATCH(DY$3,$CX$3:$DG$3,)))*$DG16</f>
        <v>4412.12054843029</v>
      </c>
      <c r="DZ16" cm="1">
        <f t="array" ref="DZ16">(BZ16/INDEX($CX16:$DG16,,MATCH(DZ$3,$CX$3:$DG$3,)))*$DG16</f>
        <v>4732.7587656918304</v>
      </c>
      <c r="EA16" cm="1">
        <f t="array" ref="EA16">(CA16/INDEX($CX16:$DG16,,MATCH(EA$3,$CX$3:$DG$3,)))*$DG16</f>
        <v>4701.9270727040694</v>
      </c>
      <c r="EB16" cm="1">
        <f t="array" ref="EB16">(CB16/INDEX($CX16:$DG16,,MATCH(EB$3,$CX$3:$DG$3,)))*$DG16</f>
        <v>4718.3131256400002</v>
      </c>
      <c r="EC16" s="53" cm="1">
        <f t="array" ref="EC16">(CC16/INDEX($CX16:$DG16,,MATCH(EC$3,$CX$3:$DG$3,)))*$DG16</f>
        <v>35.986914290620909</v>
      </c>
      <c r="ED16" cm="1">
        <f t="array" ref="ED16">(CD16/INDEX($CX16:$DG16,,MATCH(ED$3,$CX$3:$DG$3,)))*$DG16</f>
        <v>30.741318291953544</v>
      </c>
      <c r="EE16" cm="1">
        <f t="array" ref="EE16">(CE16/INDEX($CX16:$DG16,,MATCH(EE$3,$CX$3:$DG$3,)))*$DG16</f>
        <v>30.394217367829441</v>
      </c>
      <c r="EF16" cm="1">
        <f t="array" ref="EF16">(CF16/INDEX($CX16:$DG16,,MATCH(EF$3,$CX$3:$DG$3,)))*$DG16</f>
        <v>35.361275641603179</v>
      </c>
      <c r="EG16" cm="1">
        <f t="array" ref="EG16">(CG16/INDEX($CX16:$DG16,,MATCH(EG$3,$CX$3:$DG$3,)))*$DG16</f>
        <v>35.617147528786639</v>
      </c>
      <c r="EH16" cm="1">
        <f t="array" ref="EH16">(CH16/INDEX($CX16:$DG16,,MATCH(EH$3,$CX$3:$DG$3,)))*$DG16</f>
        <v>35.517738810858248</v>
      </c>
      <c r="EI16" cm="1">
        <f t="array" ref="EI16">(CI16/INDEX($CX16:$DG16,,MATCH(EI$3,$CX$3:$DG$3,)))*$DG16</f>
        <v>36.801839733602982</v>
      </c>
      <c r="EJ16" cm="1">
        <f t="array" ref="EJ16">(CJ16/INDEX($CX16:$DG16,,MATCH(EJ$3,$CX$3:$DG$3,)))*$DG16</f>
        <v>36.033114832086468</v>
      </c>
      <c r="EK16" cm="1">
        <f t="array" ref="EK16">(CK16/INDEX($CX16:$DG16,,MATCH(EK$3,$CX$3:$DG$3,)))*$DG16</f>
        <v>35.202202096105161</v>
      </c>
      <c r="EL16" cm="1">
        <f t="array" ref="EL16">(CL16/INDEX($CX16:$DG16,,MATCH(EL$3,$CX$3:$DG$3,)))*$DG16</f>
        <v>36.239612834881356</v>
      </c>
      <c r="EM16" cm="1">
        <f t="array" ref="EM16">(CM16/INDEX($CX16:$DG16,,MATCH(EM$3,$CX$3:$DG$3,)))*$DG16</f>
        <v>45.358003381064471</v>
      </c>
      <c r="EN16" cm="1">
        <f t="array" ref="EN16">(CN16/INDEX($CX16:$DG16,,MATCH(EN$3,$CX$3:$DG$3,)))*$DG16</f>
        <v>38.746440102207217</v>
      </c>
      <c r="EO16" cm="1">
        <f t="array" ref="EO16">(CO16/INDEX($CX16:$DG16,,MATCH(EO$3,$CX$3:$DG$3,)))*$DG16</f>
        <v>38.30895316562664</v>
      </c>
      <c r="EP16" cm="1">
        <f t="array" ref="EP16">(CP16/INDEX($CX16:$DG16,,MATCH(EP$3,$CX$3:$DG$3,)))*$DG16</f>
        <v>44.569446748275681</v>
      </c>
      <c r="EQ16" cm="1">
        <f t="array" ref="EQ16">(CQ16/INDEX($CX16:$DG16,,MATCH(EQ$3,$CX$3:$DG$3,)))*$DG16</f>
        <v>44.891948361786106</v>
      </c>
      <c r="ER16" cm="1">
        <f t="array" ref="ER16">(CR16/INDEX($CX16:$DG16,,MATCH(ER$3,$CX$3:$DG$3,)))*$DG16</f>
        <v>44.76665334684013</v>
      </c>
      <c r="ES16" cm="1">
        <f t="array" ref="ES16">(CS16/INDEX($CX16:$DG16,,MATCH(ES$3,$CX$3:$DG$3,)))*$DG16</f>
        <v>46.385137597118387</v>
      </c>
      <c r="ET16" cm="1">
        <f t="array" ref="ET16">(CT16/INDEX($CX16:$DG16,,MATCH(ET$3,$CX$3:$DG$3,)))*$DG16</f>
        <v>45.416234667555962</v>
      </c>
      <c r="EU16" cm="1">
        <f t="array" ref="EU16">(CU16/INDEX($CX16:$DG16,,MATCH(EU$3,$CX$3:$DG$3,)))*$DG16</f>
        <v>44.368950024486907</v>
      </c>
      <c r="EV16" cm="1">
        <f t="array" ref="EV16">(CV16/INDEX($CX16:$DG16,,MATCH(EV$3,$CX$3:$DG$3,)))*$DG16</f>
        <v>45.676505304635697</v>
      </c>
      <c r="EW16">
        <f t="shared" si="13"/>
        <v>786.38365412792518</v>
      </c>
      <c r="EY16" s="96">
        <f t="shared" si="24"/>
        <v>1.1354930746702106E-2</v>
      </c>
      <c r="EZ16" s="96">
        <f t="shared" si="14"/>
        <v>9.2720631796752613E-3</v>
      </c>
      <c r="FA16" s="96">
        <f t="shared" si="15"/>
        <v>8.5295192423904508E-3</v>
      </c>
      <c r="FB16" s="96">
        <f t="shared" si="16"/>
        <v>9.0331471418871826E-3</v>
      </c>
      <c r="FC16" s="96">
        <f t="shared" si="17"/>
        <v>8.9818457269312466E-3</v>
      </c>
      <c r="FD16" s="96">
        <f t="shared" si="18"/>
        <v>8.7385759064127471E-3</v>
      </c>
      <c r="FE16" s="96">
        <f t="shared" si="19"/>
        <v>8.3410775679499637E-3</v>
      </c>
      <c r="FF16" s="96">
        <f t="shared" si="20"/>
        <v>7.6135540846268288E-3</v>
      </c>
      <c r="FG16" s="96">
        <f t="shared" si="21"/>
        <v>7.4867605455778453E-3</v>
      </c>
      <c r="FH16" s="96">
        <f t="shared" si="22"/>
        <v>7.6806290447215186E-3</v>
      </c>
      <c r="FJ16" s="96">
        <f t="shared" si="25"/>
        <v>4055.7838204485247</v>
      </c>
      <c r="FK16" s="96" t="str">
        <f>IF(AND('Country-wise data'!FJ16&gt;'non-R&amp;D ex_typologies'!$C$17,'Country-wise data'!FJ16&lt;'non-R&amp;D ex_typologies'!$D$17),"Small",IF(AND('Country-wise data'!FJ16&gt;'non-R&amp;D ex_typologies'!$E$17,'Country-wise data'!$FJ$4&lt;'non-R&amp;D ex_typologies'!$F$17),"Medium","Large"))</f>
        <v>Medium</v>
      </c>
      <c r="FL16" t="str">
        <f>IF($FK16='non-R&amp;D ex_typologies'!$C$16,IF(AND('Country-wise data'!EY16&gt;'non-R&amp;D ex_typologies'!$C$21,'Country-wise data'!EY16&lt;'non-R&amp;D ex_typologies'!$D$21),'non-R&amp;D ex_typologies'!$B$21,IF(AND('Country-wise data'!EY16&gt;'non-R&amp;D ex_typologies'!$C$19,'Country-wise data'!EY16&lt;'non-R&amp;D ex_typologies'!$D$19),'non-R&amp;D ex_typologies'!$B$19,'non-R&amp;D ex_typologies'!$B$20)),IF($FK16='non-R&amp;D ex_typologies'!$E$16,IF(AND('Country-wise data'!EY16&gt;'non-R&amp;D ex_typologies'!$E$21,'Country-wise data'!EY16&lt;'non-R&amp;D ex_typologies'!$F$21),'non-R&amp;D ex_typologies'!$B$21,IF(AND('Country-wise data'!EY16&gt;'non-R&amp;D ex_typologies'!$E$19,'Country-wise data'!EY16&lt;'non-R&amp;D ex_typologies'!$F$19),'non-R&amp;D ex_typologies'!$B$19,'non-R&amp;D ex_typologies'!$B$20)),IF(AND('Country-wise data'!EY16&gt;'non-R&amp;D ex_typologies'!$G$21,'Country-wise data'!EY16&lt;'non-R&amp;D ex_typologies'!$H$21),'non-R&amp;D ex_typologies'!$B$21,IF(AND('Country-wise data'!EY16&gt;'non-R&amp;D ex_typologies'!$G$19,'Country-wise data'!EY16&lt;'non-R&amp;D ex_typologies'!$H$19),'non-R&amp;D ex_typologies'!$B$19,'non-R&amp;D ex_typologies'!$B$20))))</f>
        <v>Balanced</v>
      </c>
      <c r="FM16" t="str">
        <f>IF($FK16='non-R&amp;D ex_typologies'!$C$16,IF(AND('Country-wise data'!EZ16&gt;'non-R&amp;D ex_typologies'!$C$21,'Country-wise data'!EZ16&lt;'non-R&amp;D ex_typologies'!$D$21),'non-R&amp;D ex_typologies'!$B$21,IF(AND('Country-wise data'!EZ16&gt;'non-R&amp;D ex_typologies'!$C$19,'Country-wise data'!EZ16&lt;'non-R&amp;D ex_typologies'!$D$19),'non-R&amp;D ex_typologies'!$B$19,'non-R&amp;D ex_typologies'!$B$20)),IF($FK16='non-R&amp;D ex_typologies'!$E$16,IF(AND('Country-wise data'!EZ16&gt;'non-R&amp;D ex_typologies'!$E$21,'Country-wise data'!EZ16&lt;'non-R&amp;D ex_typologies'!$F$21),'non-R&amp;D ex_typologies'!$B$21,IF(AND('Country-wise data'!EZ16&gt;'non-R&amp;D ex_typologies'!$E$19,'Country-wise data'!EZ16&lt;'non-R&amp;D ex_typologies'!$F$19),'non-R&amp;D ex_typologies'!$B$19,'non-R&amp;D ex_typologies'!$B$20)),IF(AND('Country-wise data'!EZ16&gt;'non-R&amp;D ex_typologies'!$G$21,'Country-wise data'!EZ16&lt;'non-R&amp;D ex_typologies'!$H$21),'non-R&amp;D ex_typologies'!$B$21,IF(AND('Country-wise data'!EZ16&gt;'non-R&amp;D ex_typologies'!$G$19,'Country-wise data'!EZ16&lt;'non-R&amp;D ex_typologies'!$H$19),'non-R&amp;D ex_typologies'!$B$19,'non-R&amp;D ex_typologies'!$B$20))))</f>
        <v>Balanced</v>
      </c>
      <c r="FN16" t="str">
        <f>IF($FK16='non-R&amp;D ex_typologies'!$C$16,IF(AND('Country-wise data'!FA16&gt;'non-R&amp;D ex_typologies'!$C$21,'Country-wise data'!FA16&lt;'non-R&amp;D ex_typologies'!$D$21),'non-R&amp;D ex_typologies'!$B$21,IF(AND('Country-wise data'!FA16&gt;'non-R&amp;D ex_typologies'!$C$19,'Country-wise data'!FA16&lt;'non-R&amp;D ex_typologies'!$D$19),'non-R&amp;D ex_typologies'!$B$19,'non-R&amp;D ex_typologies'!$B$20)),IF($FK16='non-R&amp;D ex_typologies'!$E$16,IF(AND('Country-wise data'!FA16&gt;'non-R&amp;D ex_typologies'!$E$21,'Country-wise data'!FA16&lt;'non-R&amp;D ex_typologies'!$F$21),'non-R&amp;D ex_typologies'!$B$21,IF(AND('Country-wise data'!FA16&gt;'non-R&amp;D ex_typologies'!$E$19,'Country-wise data'!FA16&lt;'non-R&amp;D ex_typologies'!$F$19),'non-R&amp;D ex_typologies'!$B$19,'non-R&amp;D ex_typologies'!$B$20)),IF(AND('Country-wise data'!FA16&gt;'non-R&amp;D ex_typologies'!$G$21,'Country-wise data'!FA16&lt;'non-R&amp;D ex_typologies'!$H$21),'non-R&amp;D ex_typologies'!$B$21,IF(AND('Country-wise data'!FA16&gt;'non-R&amp;D ex_typologies'!$G$19,'Country-wise data'!FA16&lt;'non-R&amp;D ex_typologies'!$H$19),'non-R&amp;D ex_typologies'!$B$19,'non-R&amp;D ex_typologies'!$B$20))))</f>
        <v>Balanced</v>
      </c>
      <c r="FO16" t="str">
        <f>IF($FK16='non-R&amp;D ex_typologies'!$C$16,IF(AND('Country-wise data'!FB16&gt;'non-R&amp;D ex_typologies'!$C$21,'Country-wise data'!FB16&lt;'non-R&amp;D ex_typologies'!$D$21),'non-R&amp;D ex_typologies'!$B$21,IF(AND('Country-wise data'!FB16&gt;'non-R&amp;D ex_typologies'!$C$19,'Country-wise data'!FB16&lt;'non-R&amp;D ex_typologies'!$D$19),'non-R&amp;D ex_typologies'!$B$19,'non-R&amp;D ex_typologies'!$B$20)),IF($FK16='non-R&amp;D ex_typologies'!$E$16,IF(AND('Country-wise data'!FB16&gt;'non-R&amp;D ex_typologies'!$E$21,'Country-wise data'!FB16&lt;'non-R&amp;D ex_typologies'!$F$21),'non-R&amp;D ex_typologies'!$B$21,IF(AND('Country-wise data'!FB16&gt;'non-R&amp;D ex_typologies'!$E$19,'Country-wise data'!FB16&lt;'non-R&amp;D ex_typologies'!$F$19),'non-R&amp;D ex_typologies'!$B$19,'non-R&amp;D ex_typologies'!$B$20)),IF(AND('Country-wise data'!FB16&gt;'non-R&amp;D ex_typologies'!$G$21,'Country-wise data'!FB16&lt;'non-R&amp;D ex_typologies'!$H$21),'non-R&amp;D ex_typologies'!$B$21,IF(AND('Country-wise data'!FB16&gt;'non-R&amp;D ex_typologies'!$G$19,'Country-wise data'!FB16&lt;'non-R&amp;D ex_typologies'!$H$19),'non-R&amp;D ex_typologies'!$B$19,'non-R&amp;D ex_typologies'!$B$20))))</f>
        <v>Balanced</v>
      </c>
      <c r="FP16" t="str">
        <f>IF($FK16='non-R&amp;D ex_typologies'!$C$16,IF(AND('Country-wise data'!FC16&gt;'non-R&amp;D ex_typologies'!$C$21,'Country-wise data'!FC16&lt;'non-R&amp;D ex_typologies'!$D$21),'non-R&amp;D ex_typologies'!$B$21,IF(AND('Country-wise data'!FC16&gt;'non-R&amp;D ex_typologies'!$C$19,'Country-wise data'!FC16&lt;'non-R&amp;D ex_typologies'!$D$19),'non-R&amp;D ex_typologies'!$B$19,'non-R&amp;D ex_typologies'!$B$20)),IF($FK16='non-R&amp;D ex_typologies'!$E$16,IF(AND('Country-wise data'!FC16&gt;'non-R&amp;D ex_typologies'!$E$21,'Country-wise data'!FC16&lt;'non-R&amp;D ex_typologies'!$F$21),'non-R&amp;D ex_typologies'!$B$21,IF(AND('Country-wise data'!FC16&gt;'non-R&amp;D ex_typologies'!$E$19,'Country-wise data'!FC16&lt;'non-R&amp;D ex_typologies'!$F$19),'non-R&amp;D ex_typologies'!$B$19,'non-R&amp;D ex_typologies'!$B$20)),IF(AND('Country-wise data'!FC16&gt;'non-R&amp;D ex_typologies'!$G$21,'Country-wise data'!FC16&lt;'non-R&amp;D ex_typologies'!$H$21),'non-R&amp;D ex_typologies'!$B$21,IF(AND('Country-wise data'!FC16&gt;'non-R&amp;D ex_typologies'!$G$19,'Country-wise data'!FC16&lt;'non-R&amp;D ex_typologies'!$H$19),'non-R&amp;D ex_typologies'!$B$19,'non-R&amp;D ex_typologies'!$B$20))))</f>
        <v>Balanced</v>
      </c>
      <c r="FQ16" t="str">
        <f>IF($FK16='non-R&amp;D ex_typologies'!$C$16,IF(AND('Country-wise data'!FD16&gt;'non-R&amp;D ex_typologies'!$C$21,'Country-wise data'!FD16&lt;'non-R&amp;D ex_typologies'!$D$21),'non-R&amp;D ex_typologies'!$B$21,IF(AND('Country-wise data'!FD16&gt;'non-R&amp;D ex_typologies'!$C$19,'Country-wise data'!FD16&lt;'non-R&amp;D ex_typologies'!$D$19),'non-R&amp;D ex_typologies'!$B$19,'non-R&amp;D ex_typologies'!$B$20)),IF($FK16='non-R&amp;D ex_typologies'!$E$16,IF(AND('Country-wise data'!FD16&gt;'non-R&amp;D ex_typologies'!$E$21,'Country-wise data'!FD16&lt;'non-R&amp;D ex_typologies'!$F$21),'non-R&amp;D ex_typologies'!$B$21,IF(AND('Country-wise data'!FD16&gt;'non-R&amp;D ex_typologies'!$E$19,'Country-wise data'!FD16&lt;'non-R&amp;D ex_typologies'!$F$19),'non-R&amp;D ex_typologies'!$B$19,'non-R&amp;D ex_typologies'!$B$20)),IF(AND('Country-wise data'!FD16&gt;'non-R&amp;D ex_typologies'!$G$21,'Country-wise data'!FD16&lt;'non-R&amp;D ex_typologies'!$H$21),'non-R&amp;D ex_typologies'!$B$21,IF(AND('Country-wise data'!FD16&gt;'non-R&amp;D ex_typologies'!$G$19,'Country-wise data'!FD16&lt;'non-R&amp;D ex_typologies'!$H$19),'non-R&amp;D ex_typologies'!$B$19,'non-R&amp;D ex_typologies'!$B$20))))</f>
        <v>Balanced</v>
      </c>
      <c r="FR16" t="str">
        <f>IF($FK16='non-R&amp;D ex_typologies'!$C$16,IF(AND('Country-wise data'!FE16&gt;'non-R&amp;D ex_typologies'!$C$21,'Country-wise data'!FE16&lt;'non-R&amp;D ex_typologies'!$D$21),'non-R&amp;D ex_typologies'!$B$21,IF(AND('Country-wise data'!FE16&gt;'non-R&amp;D ex_typologies'!$C$19,'Country-wise data'!FE16&lt;'non-R&amp;D ex_typologies'!$D$19),'non-R&amp;D ex_typologies'!$B$19,'non-R&amp;D ex_typologies'!$B$20)),IF($FK16='non-R&amp;D ex_typologies'!$E$16,IF(AND('Country-wise data'!FE16&gt;'non-R&amp;D ex_typologies'!$E$21,'Country-wise data'!FE16&lt;'non-R&amp;D ex_typologies'!$F$21),'non-R&amp;D ex_typologies'!$B$21,IF(AND('Country-wise data'!FE16&gt;'non-R&amp;D ex_typologies'!$E$19,'Country-wise data'!FE16&lt;'non-R&amp;D ex_typologies'!$F$19),'non-R&amp;D ex_typologies'!$B$19,'non-R&amp;D ex_typologies'!$B$20)),IF(AND('Country-wise data'!FE16&gt;'non-R&amp;D ex_typologies'!$G$21,'Country-wise data'!FE16&lt;'non-R&amp;D ex_typologies'!$H$21),'non-R&amp;D ex_typologies'!$B$21,IF(AND('Country-wise data'!FE16&gt;'non-R&amp;D ex_typologies'!$G$19,'Country-wise data'!FE16&lt;'non-R&amp;D ex_typologies'!$H$19),'non-R&amp;D ex_typologies'!$B$19,'non-R&amp;D ex_typologies'!$B$20))))</f>
        <v>Balanced</v>
      </c>
      <c r="FS16" t="str">
        <f>IF($FK16='non-R&amp;D ex_typologies'!$C$16,IF(AND('Country-wise data'!FF16&gt;'non-R&amp;D ex_typologies'!$C$21,'Country-wise data'!FF16&lt;'non-R&amp;D ex_typologies'!$D$21),'non-R&amp;D ex_typologies'!$B$21,IF(AND('Country-wise data'!FF16&gt;'non-R&amp;D ex_typologies'!$C$19,'Country-wise data'!FF16&lt;'non-R&amp;D ex_typologies'!$D$19),'non-R&amp;D ex_typologies'!$B$19,'non-R&amp;D ex_typologies'!$B$20)),IF($FK16='non-R&amp;D ex_typologies'!$E$16,IF(AND('Country-wise data'!FF16&gt;'non-R&amp;D ex_typologies'!$E$21,'Country-wise data'!FF16&lt;'non-R&amp;D ex_typologies'!$F$21),'non-R&amp;D ex_typologies'!$B$21,IF(AND('Country-wise data'!FF16&gt;'non-R&amp;D ex_typologies'!$E$19,'Country-wise data'!FF16&lt;'non-R&amp;D ex_typologies'!$F$19),'non-R&amp;D ex_typologies'!$B$19,'non-R&amp;D ex_typologies'!$B$20)),IF(AND('Country-wise data'!FF16&gt;'non-R&amp;D ex_typologies'!$G$21,'Country-wise data'!FF16&lt;'non-R&amp;D ex_typologies'!$H$21),'non-R&amp;D ex_typologies'!$B$21,IF(AND('Country-wise data'!FF16&gt;'non-R&amp;D ex_typologies'!$G$19,'Country-wise data'!FF16&lt;'non-R&amp;D ex_typologies'!$H$19),'non-R&amp;D ex_typologies'!$B$19,'non-R&amp;D ex_typologies'!$B$20))))</f>
        <v>Balanced</v>
      </c>
      <c r="FT16" t="str">
        <f>IF($FK16='non-R&amp;D ex_typologies'!$C$16,IF(AND('Country-wise data'!FG16&gt;'non-R&amp;D ex_typologies'!$C$21,'Country-wise data'!FG16&lt;'non-R&amp;D ex_typologies'!$D$21),'non-R&amp;D ex_typologies'!$B$21,IF(AND('Country-wise data'!FG16&gt;'non-R&amp;D ex_typologies'!$C$19,'Country-wise data'!FG16&lt;'non-R&amp;D ex_typologies'!$D$19),'non-R&amp;D ex_typologies'!$B$19,'non-R&amp;D ex_typologies'!$B$20)),IF($FK16='non-R&amp;D ex_typologies'!$E$16,IF(AND('Country-wise data'!FG16&gt;'non-R&amp;D ex_typologies'!$E$21,'Country-wise data'!FG16&lt;'non-R&amp;D ex_typologies'!$F$21),'non-R&amp;D ex_typologies'!$B$21,IF(AND('Country-wise data'!FG16&gt;'non-R&amp;D ex_typologies'!$E$19,'Country-wise data'!FG16&lt;'non-R&amp;D ex_typologies'!$F$19),'non-R&amp;D ex_typologies'!$B$19,'non-R&amp;D ex_typologies'!$B$20)),IF(AND('Country-wise data'!FG16&gt;'non-R&amp;D ex_typologies'!$G$21,'Country-wise data'!FG16&lt;'non-R&amp;D ex_typologies'!$H$21),'non-R&amp;D ex_typologies'!$B$21,IF(AND('Country-wise data'!FG16&gt;'non-R&amp;D ex_typologies'!$G$19,'Country-wise data'!FG16&lt;'non-R&amp;D ex_typologies'!$H$19),'non-R&amp;D ex_typologies'!$B$19,'non-R&amp;D ex_typologies'!$B$20))))</f>
        <v>Balanced</v>
      </c>
      <c r="FU16" t="str">
        <f>IF($FK16='non-R&amp;D ex_typologies'!$C$16,IF(AND('Country-wise data'!FH16&gt;'non-R&amp;D ex_typologies'!$C$21,'Country-wise data'!FH16&lt;'non-R&amp;D ex_typologies'!$D$21),'non-R&amp;D ex_typologies'!$B$21,IF(AND('Country-wise data'!FH16&gt;'non-R&amp;D ex_typologies'!$C$19,'Country-wise data'!FH16&lt;'non-R&amp;D ex_typologies'!$D$19),'non-R&amp;D ex_typologies'!$B$19,'non-R&amp;D ex_typologies'!$B$20)),IF($FK16='non-R&amp;D ex_typologies'!$E$16,IF(AND('Country-wise data'!FH16&gt;'non-R&amp;D ex_typologies'!$E$21,'Country-wise data'!FH16&lt;'non-R&amp;D ex_typologies'!$F$21),'non-R&amp;D ex_typologies'!$B$21,IF(AND('Country-wise data'!FH16&gt;'non-R&amp;D ex_typologies'!$E$19,'Country-wise data'!FH16&lt;'non-R&amp;D ex_typologies'!$F$19),'non-R&amp;D ex_typologies'!$B$19,'non-R&amp;D ex_typologies'!$B$20)),IF(AND('Country-wise data'!FH16&gt;'non-R&amp;D ex_typologies'!$G$21,'Country-wise data'!FH16&lt;'non-R&amp;D ex_typologies'!$H$21),'non-R&amp;D ex_typologies'!$B$21,IF(AND('Country-wise data'!FH16&gt;'non-R&amp;D ex_typologies'!$G$19,'Country-wise data'!FH16&lt;'non-R&amp;D ex_typologies'!$H$19),'non-R&amp;D ex_typologies'!$B$19,'non-R&amp;D ex_typologies'!$B$20))))</f>
        <v>Balanced</v>
      </c>
    </row>
    <row r="17" spans="2:177" x14ac:dyDescent="0.35">
      <c r="B17" t="s">
        <v>65</v>
      </c>
      <c r="C17" t="s">
        <v>66</v>
      </c>
      <c r="D17" t="s">
        <v>380</v>
      </c>
      <c r="E17" t="s">
        <v>26</v>
      </c>
      <c r="F17" t="s">
        <v>369</v>
      </c>
      <c r="G17" s="55">
        <f>Assumptions!$C$13</f>
        <v>1.1000000000000001</v>
      </c>
      <c r="H17">
        <f>SUMIFS(FAOstat!M:M,FAOstat!$B:$B,'Country-wise data'!$B17)*G17</f>
        <v>239.613</v>
      </c>
      <c r="I17">
        <f>IF(SUMIFS(FAOstat!N:N,FAOstat!$B:$B,'Country-wise data'!$B17)=0,H17*(1+Assumptions!$C$9),SUMIFS(FAOstat!N:N,FAOstat!$B:$B,'Country-wise data'!$B17)*$G17)</f>
        <v>224.43300000000002</v>
      </c>
      <c r="J17">
        <f>IF(SUMIFS(FAOstat!O:O,FAOstat!$B:$B,'Country-wise data'!$B17)=0,I17*(1+Assumptions!$C$9),SUMIFS(FAOstat!O:O,FAOstat!$B:$B,'Country-wise data'!$B17)*$G17)</f>
        <v>240.21800000000002</v>
      </c>
      <c r="K17">
        <f>IF(SUMIFS(FAOstat!P:P,FAOstat!$B:$B,'Country-wise data'!$B17)=0,J17*(1+Assumptions!$C$9),SUMIFS(FAOstat!P:P,FAOstat!$B:$B,'Country-wise data'!$B17)*$G17)</f>
        <v>199.52900000000002</v>
      </c>
      <c r="L17">
        <f>IF(SUMIFS(FAOstat!Q:Q,FAOstat!$B:$B,'Country-wise data'!$B17)=0,K17*(1+Assumptions!$C$9),SUMIFS(FAOstat!Q:Q,FAOstat!$B:$B,'Country-wise data'!$B17)*$G17)</f>
        <v>254.29800000000003</v>
      </c>
      <c r="M17">
        <f>IF(SUMIFS(FAOstat!R:R,FAOstat!$B:$B,'Country-wise data'!$B17)=0,L17*(1+Assumptions!$C$9),SUMIFS(FAOstat!R:R,FAOstat!$B:$B,'Country-wise data'!$B17)*$G17)</f>
        <v>269.56600000000003</v>
      </c>
      <c r="N17">
        <f>IF(SUMIFS(FAOstat!S:S,FAOstat!$B:$B,'Country-wise data'!$B17)=0,M17*(1+Assumptions!$C$9),SUMIFS(FAOstat!S:S,FAOstat!$B:$B,'Country-wise data'!$B17)*$G17)</f>
        <v>323.76300000000003</v>
      </c>
      <c r="O17">
        <f>IF(SUMIFS(FAOstat!T:T,FAOstat!$B:$B,'Country-wise data'!$B17)=0,N17*(1+Assumptions!$C$9),SUMIFS(FAOstat!T:T,FAOstat!$B:$B,'Country-wise data'!$B17)*$G17)</f>
        <v>175.34000000000003</v>
      </c>
      <c r="P17">
        <f>IF(SUMIFS(FAOstat!U:U,FAOstat!$B:$B,'Country-wise data'!$B17)=0,O17*(1+Assumptions!$C$9),SUMIFS(FAOstat!U:U,FAOstat!$B:$B,'Country-wise data'!$B17)*$G17)</f>
        <v>278.48700000000002</v>
      </c>
      <c r="Q17">
        <f>IF(SUMIFS(FAOstat!V:V,FAOstat!$B:$B,'Country-wise data'!$B17)=0,P17*(1+Assumptions!$C$9),SUMIFS(FAOstat!V:V,FAOstat!$B:$B,'Country-wise data'!$B17)*$G17)</f>
        <v>284.05674000000005</v>
      </c>
      <c r="R17" s="36">
        <f t="shared" si="9"/>
        <v>2.2380201632931085E-2</v>
      </c>
      <c r="S17">
        <f>SUMIFS(FAOstat!CE:CE,FAOstat!$B:$B,'Country-wise data'!$B17)</f>
        <v>318.13519600000001</v>
      </c>
      <c r="T17">
        <f>SUMIFS(FAOstat!CF:CF,FAOstat!$B:$B,'Country-wise data'!$B17)</f>
        <v>385.47368999999998</v>
      </c>
      <c r="U17">
        <f>SUMIFS(FAOstat!CG:CG,FAOstat!$B:$B,'Country-wise data'!$B17)</f>
        <v>388.66582699999998</v>
      </c>
      <c r="V17">
        <f>SUMIFS(FAOstat!CH:CH,FAOstat!$B:$B,'Country-wise data'!$B17)</f>
        <v>342.52070500000002</v>
      </c>
      <c r="W17">
        <f>SUMIFS(FAOstat!CI:CI,FAOstat!$B:$B,'Country-wise data'!$B17)</f>
        <v>339.27381100000002</v>
      </c>
      <c r="X17">
        <f>SUMIFS(FAOstat!CJ:CJ,FAOstat!$B:$B,'Country-wise data'!$B17)</f>
        <v>317.35701899999998</v>
      </c>
      <c r="Y17">
        <f>SUMIFS(FAOstat!CK:CK,FAOstat!$B:$B,'Country-wise data'!$B17)</f>
        <v>320.710984</v>
      </c>
      <c r="Z17">
        <f>SUMIFS(FAOstat!CL:CL,FAOstat!$B:$B,'Country-wise data'!$B17)</f>
        <v>346.34427699999998</v>
      </c>
      <c r="AA17">
        <f>SUMIFS(FAOstat!CM:CM,FAOstat!$B:$B,'Country-wise data'!$B17)</f>
        <v>371.99309099999999</v>
      </c>
      <c r="AB17">
        <f>SUMIFS(FAOstat!CN:CN,FAOstat!$B:$B,'Country-wise data'!$B17)</f>
        <v>379.43295282000003</v>
      </c>
      <c r="AC17" s="53">
        <f>IFERROR(INDEX('ASTI data (new)'!$AF$6:$AL$130,MATCH('Country-wise data'!$B17,'ASTI data (new)'!$C$6:$C$130,),MATCH('Country-wise data'!AC$3,'ASTI data (new)'!$AF$5:$AL$5,)),(INDEX(Assumptions!$G$154:$P$345,MATCH('Country-wise data'!$B17,Assumptions!$B$154:$B$344,),MATCH('Country-wise data'!AC$3,Assumptions!$G$153:$P$153,))*S17))</f>
        <v>10.463943454738724</v>
      </c>
      <c r="AD17" s="53">
        <f>IFERROR(INDEX('ASTI data (new)'!$AF$6:$AL$130,MATCH('Country-wise data'!$B17,'ASTI data (new)'!$C$6:$C$130,),MATCH('Country-wise data'!AD$3,'ASTI data (new)'!$AF$5:$AL$5,)),(INDEX(Assumptions!$G$154:$P$345,MATCH('Country-wise data'!$B17,Assumptions!$B$154:$B$344,),MATCH('Country-wise data'!AD$3,Assumptions!$G$153:$P$153,))*T17))</f>
        <v>9.7527529188506712</v>
      </c>
      <c r="AE17" s="53">
        <f>IFERROR(INDEX('ASTI data (new)'!$AF$6:$AL$130,MATCH('Country-wise data'!$B17,'ASTI data (new)'!$C$6:$C$130,),MATCH('Country-wise data'!AE$3,'ASTI data (new)'!$AF$5:$AL$5,)),(INDEX(Assumptions!$G$154:$P$345,MATCH('Country-wise data'!$B17,Assumptions!$B$154:$B$344,),MATCH('Country-wise data'!AE$3,Assumptions!$G$153:$P$153,))*U17))</f>
        <v>9.1442906209646715</v>
      </c>
      <c r="AF17" s="53">
        <f>IFERROR(INDEX('ASTI data (new)'!$AF$6:$AL$130,MATCH('Country-wise data'!$B17,'ASTI data (new)'!$C$6:$C$130,),MATCH('Country-wise data'!AF$3,'ASTI data (new)'!$AF$5:$AL$5,)),(INDEX(Assumptions!$G$154:$P$345,MATCH('Country-wise data'!$B17,Assumptions!$B$154:$B$344,),MATCH('Country-wise data'!AF$3,Assumptions!$G$153:$P$153,))*V17))</f>
        <v>10.724493152321246</v>
      </c>
      <c r="AG17" s="53">
        <f>IFERROR(INDEX('ASTI data (new)'!$AF$6:$AL$130,MATCH('Country-wise data'!$B17,'ASTI data (new)'!$C$6:$C$130,),MATCH('Country-wise data'!AG$3,'ASTI data (new)'!$AF$5:$AL$5,)),(INDEX(Assumptions!$G$154:$P$345,MATCH('Country-wise data'!$B17,Assumptions!$B$154:$B$344,),MATCH('Country-wise data'!AG$3,Assumptions!$G$153:$P$153,))*W17))</f>
        <v>10.616786908598952</v>
      </c>
      <c r="AH17" s="53">
        <f>IFERROR(INDEX('ASTI data (new)'!$AF$6:$AL$130,MATCH('Country-wise data'!$B17,'ASTI data (new)'!$C$6:$C$130,),MATCH('Country-wise data'!AH$3,'ASTI data (new)'!$AF$5:$AL$5,)),(INDEX(Assumptions!$G$154:$P$345,MATCH('Country-wise data'!$B17,Assumptions!$B$154:$B$344,),MATCH('Country-wise data'!AH$3,Assumptions!$G$153:$P$153,))*X17))</f>
        <v>12.023463111400119</v>
      </c>
      <c r="AI17" s="53">
        <f>IFERROR(INDEX('ASTI data (new)'!$AF$6:$AL$130,MATCH('Country-wise data'!$B17,'ASTI data (new)'!$C$6:$C$130,),MATCH('Country-wise data'!AI$3,'ASTI data (new)'!$AF$5:$AL$5,)),(INDEX(Assumptions!$G$154:$P$345,MATCH('Country-wise data'!$B17,Assumptions!$B$154:$B$344,),MATCH('Country-wise data'!AI$3,Assumptions!$G$153:$P$153,))*Y17))</f>
        <v>12.593749632003059</v>
      </c>
      <c r="AJ17" s="53">
        <f t="shared" ref="AJ17:AL17" si="36">IFERROR((1+($AI17/$AF17)^(1/3)-1)*AI17,0)</f>
        <v>13.28661899500386</v>
      </c>
      <c r="AK17" s="53">
        <f t="shared" si="36"/>
        <v>14.017607898904949</v>
      </c>
      <c r="AL17" s="53">
        <f t="shared" si="36"/>
        <v>14.788813563580726</v>
      </c>
      <c r="AM17" s="55" cm="1">
        <f t="array" ref="AM17">INDEX('non-R&amp;D ex_typologies'!$J$8:$J$10,MATCH('Country-wise data'!FL17,'non-R&amp;D ex_typologies'!$F$8:$F$10,),)*'Country-wise data'!AC17</f>
        <v>3.7800613648569295</v>
      </c>
      <c r="AN17" s="55" cm="1">
        <f t="array" ref="AN17">INDEX('non-R&amp;D ex_typologies'!$J$8:$J$10,MATCH('Country-wise data'!FM17,'non-R&amp;D ex_typologies'!$F$8:$F$10,),)*'Country-wise data'!AD17</f>
        <v>12.292395960806417</v>
      </c>
      <c r="AO17" s="55" cm="1">
        <f t="array" ref="AO17">INDEX('non-R&amp;D ex_typologies'!$J$8:$J$10,MATCH('Country-wise data'!FN17,'non-R&amp;D ex_typologies'!$F$8:$F$10,),)*'Country-wise data'!AE17</f>
        <v>11.52548844709507</v>
      </c>
      <c r="AP17" s="55" cm="1">
        <f t="array" ref="AP17">INDEX('non-R&amp;D ex_typologies'!$J$8:$J$10,MATCH('Country-wise data'!FO17,'non-R&amp;D ex_typologies'!$F$8:$F$10,),)*'Country-wise data'!AF17</f>
        <v>3.874183991734355</v>
      </c>
      <c r="AQ17" s="55" cm="1">
        <f t="array" ref="AQ17">INDEX('non-R&amp;D ex_typologies'!$J$8:$J$10,MATCH('Country-wise data'!FP17,'non-R&amp;D ex_typologies'!$F$8:$F$10,),)*'Country-wise data'!AG17</f>
        <v>3.8352755044695339</v>
      </c>
      <c r="AR17" s="55" cm="1">
        <f t="array" ref="AR17">INDEX('non-R&amp;D ex_typologies'!$J$8:$J$10,MATCH('Country-wise data'!FQ17,'non-R&amp;D ex_typologies'!$F$8:$F$10,),)*'Country-wise data'!AH17</f>
        <v>4.3434321463772587</v>
      </c>
      <c r="AS17" s="55" cm="1">
        <f t="array" ref="AS17">INDEX('non-R&amp;D ex_typologies'!$J$8:$J$10,MATCH('Country-wise data'!FR17,'non-R&amp;D ex_typologies'!$F$8:$F$10,),)*'Country-wise data'!AI17</f>
        <v>4.5494460695940946</v>
      </c>
      <c r="AT17" s="55" cm="1">
        <f t="array" ref="AT17">INDEX('non-R&amp;D ex_typologies'!$J$8:$J$10,MATCH('Country-wise data'!FS17,'non-R&amp;D ex_typologies'!$F$8:$F$10,),)*'Country-wise data'!AJ17</f>
        <v>4.7997425970267109</v>
      </c>
      <c r="AU17" s="55" cm="1">
        <f t="array" ref="AU17">INDEX('non-R&amp;D ex_typologies'!$J$8:$J$10,MATCH('Country-wise data'!FT17,'non-R&amp;D ex_typologies'!$F$8:$F$10,),)*'Country-wise data'!AK17</f>
        <v>5.0638096694194124</v>
      </c>
      <c r="AV17" s="55" cm="1">
        <f t="array" ref="AV17">INDEX('non-R&amp;D ex_typologies'!$J$8:$J$10,MATCH('Country-wise data'!FU17,'non-R&amp;D ex_typologies'!$F$8:$F$10,),)*'Country-wise data'!AL17</f>
        <v>5.3424048997940119</v>
      </c>
      <c r="AW17">
        <f t="shared" si="11"/>
        <v>176.81876090754079</v>
      </c>
      <c r="AX17" s="53">
        <f>INDEX('GDP deflators'!$AB$3:$AK$155,MATCH('Country-wise data'!$B17,'GDP deflators'!$B$3:$B$155,),MATCH('Country-wise data'!AX$3,'GDP deflators'!$D$2:$M$2,))</f>
        <v>64.205881822550566</v>
      </c>
      <c r="AY17" s="53">
        <f>INDEX('GDP deflators'!$AB$3:$AK$155,MATCH('Country-wise data'!$B17,'GDP deflators'!$B$3:$B$155,),MATCH('Country-wise data'!AY$3,'GDP deflators'!$D$2:$M$2,))</f>
        <v>73.167819621048437</v>
      </c>
      <c r="AZ17" s="53">
        <f>INDEX('GDP deflators'!$AB$3:$AK$155,MATCH('Country-wise data'!$B17,'GDP deflators'!$B$3:$B$155,),MATCH('Country-wise data'!AZ$3,'GDP deflators'!$D$2:$M$2,))</f>
        <v>73.309598222730415</v>
      </c>
      <c r="BA17" s="53">
        <f>INDEX('GDP deflators'!$AB$3:$AK$155,MATCH('Country-wise data'!$B17,'GDP deflators'!$B$3:$B$155,),MATCH('Country-wise data'!BA$3,'GDP deflators'!$D$2:$M$2,))</f>
        <v>75.002404165532766</v>
      </c>
      <c r="BB17" s="53">
        <f>INDEX('GDP deflators'!$AB$3:$AK$155,MATCH('Country-wise data'!$B17,'GDP deflators'!$B$3:$B$155,),MATCH('Country-wise data'!BB$3,'GDP deflators'!$D$2:$M$2,))</f>
        <v>83.93058767790798</v>
      </c>
      <c r="BC17" s="53">
        <f>INDEX('GDP deflators'!$AB$3:$AK$155,MATCH('Country-wise data'!$B17,'GDP deflators'!$B$3:$B$155,),MATCH('Country-wise data'!BC$3,'GDP deflators'!$D$2:$M$2,))</f>
        <v>85.496175559077159</v>
      </c>
      <c r="BD17" s="53">
        <f>INDEX('GDP deflators'!$AB$3:$AK$155,MATCH('Country-wise data'!$B17,'GDP deflators'!$B$3:$B$155,),MATCH('Country-wise data'!BD$3,'GDP deflators'!$D$2:$M$2,))</f>
        <v>95.715708147155027</v>
      </c>
      <c r="BE17" s="53">
        <f>INDEX('GDP deflators'!$AB$3:$AK$155,MATCH('Country-wise data'!$B17,'GDP deflators'!$B$3:$B$155,),MATCH('Country-wise data'!BE$3,'GDP deflators'!$D$2:$M$2,))</f>
        <v>98.216218957741788</v>
      </c>
      <c r="BF17" s="53">
        <f>INDEX('GDP deflators'!$AB$3:$AK$155,MATCH('Country-wise data'!$B17,'GDP deflators'!$B$3:$B$155,),MATCH('Country-wise data'!BF$3,'GDP deflators'!$D$2:$M$2,))</f>
        <v>99.362845482767</v>
      </c>
      <c r="BG17" s="53">
        <f>INDEX('GDP deflators'!$AB$3:$AK$155,MATCH('Country-wise data'!$B17,'GDP deflators'!$B$3:$B$155,),MATCH('Country-wise data'!BG$3,'GDP deflators'!$D$2:$M$2,))</f>
        <v>100</v>
      </c>
      <c r="BH17" cm="1">
        <f t="array" ref="BH17">H17/(INDEX($AX17:$BG17,,MATCH(BH$3,$AX$3:$BG$3,))/100)</f>
        <v>373.19478091155577</v>
      </c>
      <c r="BI17" cm="1">
        <f t="array" ref="BI17">I17/(INDEX($AX17:$BG17,,MATCH(BI$3,$AX$3:$BG$3,))/100)</f>
        <v>306.7373076885246</v>
      </c>
      <c r="BJ17" cm="1">
        <f t="array" ref="BJ17">J17/(INDEX($AX17:$BG17,,MATCH(BJ$3,$AX$3:$BG$3,))/100)</f>
        <v>327.67605582855032</v>
      </c>
      <c r="BK17" cm="1">
        <f t="array" ref="BK17">K17/(INDEX($AX17:$BG17,,MATCH(BK$3,$AX$3:$BG$3,))/100)</f>
        <v>266.03013892679093</v>
      </c>
      <c r="BL17" cm="1">
        <f t="array" ref="BL17">L17/(INDEX($AX17:$BG17,,MATCH(BL$3,$AX$3:$BG$3,))/100)</f>
        <v>302.9860829473684</v>
      </c>
      <c r="BM17" cm="1">
        <f t="array" ref="BM17">M17/(INDEX($AX17:$BG17,,MATCH(BM$3,$AX$3:$BG$3,))/100)</f>
        <v>315.2959746295694</v>
      </c>
      <c r="BN17" cm="1">
        <f t="array" ref="BN17">N17/(INDEX($AX17:$BG17,,MATCH(BN$3,$AX$3:$BG$3,))/100)</f>
        <v>338.25482386051101</v>
      </c>
      <c r="BO17" cm="1">
        <f t="array" ref="BO17">O17/(INDEX($AX17:$BG17,,MATCH(BO$3,$AX$3:$BG$3,))/100)</f>
        <v>178.52448593591379</v>
      </c>
      <c r="BP17" cm="1">
        <f t="array" ref="BP17">P17/(INDEX($AX17:$BG17,,MATCH(BP$3,$AX$3:$BG$3,))/100)</f>
        <v>280.27277061857029</v>
      </c>
      <c r="BQ17" cm="1">
        <f t="array" ref="BQ17">Q17/(INDEX($AX17:$BG17,,MATCH(BQ$3,$AX$3:$BG$3,))/100)</f>
        <v>284.05674000000005</v>
      </c>
      <c r="BS17" cm="1">
        <f t="array" ref="BS17">S17/(INDEX($AX17:$BG17,,MATCH(BS$3,$AX$3:$BG$3,))/100)</f>
        <v>495.49229287006489</v>
      </c>
      <c r="BT17" cm="1">
        <f t="array" ref="BT17">T17/(INDEX($AX17:$BG17,,MATCH(BT$3,$AX$3:$BG$3,))/100)</f>
        <v>526.83501024965551</v>
      </c>
      <c r="BU17" cm="1">
        <f t="array" ref="BU17">U17/(INDEX($AX17:$BG17,,MATCH(BU$3,$AX$3:$BG$3,))/100)</f>
        <v>530.17045028558084</v>
      </c>
      <c r="BV17" cm="1">
        <f t="array" ref="BV17">V17/(INDEX($AX17:$BG17,,MATCH(BV$3,$AX$3:$BG$3,))/100)</f>
        <v>456.67963422085188</v>
      </c>
      <c r="BW17" cm="1">
        <f t="array" ref="BW17">W17/(INDEX($AX17:$BG17,,MATCH(BW$3,$AX$3:$BG$3,))/100)</f>
        <v>404.23142549888632</v>
      </c>
      <c r="BX17" cm="1">
        <f t="array" ref="BX17">X17/(INDEX($AX17:$BG17,,MATCH(BX$3,$AX$3:$BG$3,))/100)</f>
        <v>371.19440363821758</v>
      </c>
      <c r="BY17" cm="1">
        <f t="array" ref="BY17">Y17/(INDEX($AX17:$BG17,,MATCH(BY$3,$AX$3:$BG$3,))/100)</f>
        <v>335.0661978146087</v>
      </c>
      <c r="BZ17" cm="1">
        <f t="array" ref="BZ17">Z17/(INDEX($AX17:$BG17,,MATCH(BZ$3,$AX$3:$BG$3,))/100)</f>
        <v>352.63450443863758</v>
      </c>
      <c r="CA17" cm="1">
        <f t="array" ref="CA17">AA17/(INDEX($AX17:$BG17,,MATCH(CA$3,$AX$3:$BG$3,))/100)</f>
        <v>374.37846027116507</v>
      </c>
      <c r="CB17" cm="1">
        <f t="array" ref="CB17">AB17/(INDEX($AX17:$BG17,,MATCH(CB$3,$AX$3:$BG$3,))/100)</f>
        <v>379.43295282000003</v>
      </c>
      <c r="CC17" cm="1">
        <f t="array" ref="CC17">AC17/(INDEX($AX17:$BG17,,MATCH(CC$3,$AX$3:$BG$3,))/100)</f>
        <v>16.29748421438789</v>
      </c>
      <c r="CD17" cm="1">
        <f t="array" ref="CD17">AD17/(INDEX($AX17:$BG17,,MATCH(CD$3,$AX$3:$BG$3,))/100)</f>
        <v>13.329292808453545</v>
      </c>
      <c r="CE17" cm="1">
        <f t="array" ref="CE17">AE17/(INDEX($AX17:$BG17,,MATCH(CE$3,$AX$3:$BG$3,))/100)</f>
        <v>12.473524398786553</v>
      </c>
      <c r="CF17" cm="1">
        <f t="array" ref="CF17">AF17/(INDEX($AX17:$BG17,,MATCH(CF$3,$AX$3:$BG$3,))/100)</f>
        <v>14.298865845222691</v>
      </c>
      <c r="CG17" cm="1">
        <f t="array" ref="CG17">AG17/(INDEX($AX17:$BG17,,MATCH(CG$3,$AX$3:$BG$3,))/100)</f>
        <v>12.64948477346773</v>
      </c>
      <c r="CH17" cm="1">
        <f t="array" ref="CH17">AH17/(INDEX($AX17:$BG17,,MATCH(CH$3,$AX$3:$BG$3,))/100)</f>
        <v>14.063159004220024</v>
      </c>
      <c r="CI17" cm="1">
        <f t="array" ref="CI17">AI17/(INDEX($AX17:$BG17,,MATCH(CI$3,$AX$3:$BG$3,))/100)</f>
        <v>13.157453333199189</v>
      </c>
      <c r="CJ17" cm="1">
        <f t="array" ref="CJ17">AJ17/(INDEX($AX17:$BG17,,MATCH(CJ$3,$AX$3:$BG$3,))/100)</f>
        <v>13.527927602996527</v>
      </c>
      <c r="CK17" cm="1">
        <f t="array" ref="CK17">AK17/(INDEX($AX17:$BG17,,MATCH(CK$3,$AX$3:$BG$3,))/100)</f>
        <v>14.107494436978552</v>
      </c>
      <c r="CL17" cm="1">
        <f t="array" ref="CL17">AL17/(INDEX($AX17:$BG17,,MATCH(CL$3,$AX$3:$BG$3,))/100)</f>
        <v>14.788813563580726</v>
      </c>
      <c r="CM17" cm="1">
        <f t="array" ref="CM17">AM17/(INDEX($AX17:$BG17,,MATCH(CM$3,$AX$3:$BG$3,))/100)</f>
        <v>5.8874066636201636</v>
      </c>
      <c r="CN17" cm="1">
        <f t="array" ref="CN17">AN17/(INDEX($AX17:$BG17,,MATCH(CN$3,$AX$3:$BG$3,))/100)</f>
        <v>16.800276439111247</v>
      </c>
      <c r="CO17" cm="1">
        <f t="array" ref="CO17">AO17/(INDEX($AX17:$BG17,,MATCH(CO$3,$AX$3:$BG$3,))/100)</f>
        <v>15.721663638202113</v>
      </c>
      <c r="CP17" cm="1">
        <f t="array" ref="CP17">AP17/(INDEX($AX17:$BG17,,MATCH(CP$3,$AX$3:$BG$3,))/100)</f>
        <v>5.1654130755380905</v>
      </c>
      <c r="CQ17" cm="1">
        <f t="array" ref="CQ17">AQ17/(INDEX($AX17:$BG17,,MATCH(CQ$3,$AX$3:$BG$3,))/100)</f>
        <v>4.5695801859362488</v>
      </c>
      <c r="CR17" cm="1">
        <f t="array" ref="CR17">AR17/(INDEX($AX17:$BG17,,MATCH(CR$3,$AX$3:$BG$3,))/100)</f>
        <v>5.0802648398886365</v>
      </c>
      <c r="CS17" cm="1">
        <f t="array" ref="CS17">AS17/(INDEX($AX17:$BG17,,MATCH(CS$3,$AX$3:$BG$3,))/100)</f>
        <v>4.7530819733368066</v>
      </c>
      <c r="CT17" cm="1">
        <f t="array" ref="CT17">AT17/(INDEX($AX17:$BG17,,MATCH(CT$3,$AX$3:$BG$3,))/100)</f>
        <v>4.8869144505469446</v>
      </c>
      <c r="CU17" cm="1">
        <f t="array" ref="CU17">AU17/(INDEX($AX17:$BG17,,MATCH(CU$3,$AX$3:$BG$3,))/100)</f>
        <v>5.0962808530857284</v>
      </c>
      <c r="CV17" cm="1">
        <f t="array" ref="CV17">AV17/(INDEX($AX17:$BG17,,MATCH(CV$3,$AX$3:$BG$3,))/100)</f>
        <v>5.3424048997940119</v>
      </c>
      <c r="CW17">
        <f t="shared" si="12"/>
        <v>211.99678700035341</v>
      </c>
      <c r="CX17">
        <f>IFERROR(1/INDEX('exch rates'!$BC$5:$BL$268,MATCH('Country-wise data'!$B17,'exch rates'!$A$5:$A$268,),MATCH(CX$3,'exch rates'!$BC$4:$BL$4,)),1)</f>
        <v>0.14719682054867617</v>
      </c>
      <c r="CY17">
        <f>IFERROR(1/INDEX('exch rates'!$BC$5:$BL$268,MATCH('Country-wise data'!$B17,'exch rates'!$A$5:$A$268,),MATCH(CY$3,'exch rates'!$BC$4:$BL$4,)),1)</f>
        <v>0.14623660107142691</v>
      </c>
      <c r="CZ17">
        <f>IFERROR(1/INDEX('exch rates'!$BC$5:$BL$268,MATCH('Country-wise data'!$B17,'exch rates'!$A$5:$A$268,),MATCH(CZ$3,'exch rates'!$BC$4:$BL$4,)),1)</f>
        <v>0.13088105856600168</v>
      </c>
      <c r="DA17">
        <f>IFERROR(1/INDEX('exch rates'!$BC$5:$BL$268,MATCH('Country-wise data'!$B17,'exch rates'!$A$5:$A$268,),MATCH(DA$3,'exch rates'!$BC$4:$BL$4,)),1)</f>
        <v>0.11906309252492145</v>
      </c>
      <c r="DB17">
        <f>IFERROR(1/INDEX('exch rates'!$BC$5:$BL$268,MATCH('Country-wise data'!$B17,'exch rates'!$A$5:$A$268,),MATCH(DB$3,'exch rates'!$BC$4:$BL$4,)),1)</f>
        <v>0.1114071653375172</v>
      </c>
      <c r="DC17">
        <f>IFERROR(1/INDEX('exch rates'!$BC$5:$BL$268,MATCH('Country-wise data'!$B17,'exch rates'!$A$5:$A$268,),MATCH(DC$3,'exch rates'!$BC$4:$BL$4,)),1)</f>
        <v>9.8726510289358846E-2</v>
      </c>
      <c r="DD17">
        <f>IFERROR(1/INDEX('exch rates'!$BC$5:$BL$268,MATCH('Country-wise data'!$B17,'exch rates'!$A$5:$A$268,),MATCH(DD$3,'exch rates'!$BC$4:$BL$4,)),1)</f>
        <v>9.1733370842089698E-2</v>
      </c>
      <c r="DE17">
        <f>IFERROR(1/INDEX('exch rates'!$BC$5:$BL$268,MATCH('Country-wise data'!$B17,'exch rates'!$A$5:$A$268,),MATCH(DE$3,'exch rates'!$BC$4:$BL$4,)),1)</f>
        <v>9.6642479201732814E-2</v>
      </c>
      <c r="DF17">
        <f>IFERROR(1/INDEX('exch rates'!$BC$5:$BL$268,MATCH('Country-wise data'!$B17,'exch rates'!$A$5:$A$268,),MATCH(DF$3,'exch rates'!$BC$4:$BL$4,)),1)</f>
        <v>9.8039455979058776E-2</v>
      </c>
      <c r="DG17">
        <f>IFERROR(1/INDEX('exch rates'!$BC$5:$BL$268,MATCH('Country-wise data'!$B17,'exch rates'!$A$5:$A$268,),MATCH(DG$3,'exch rates'!$BC$4:$BL$4,)),1)</f>
        <v>9.2972517323878776E-2</v>
      </c>
      <c r="DH17" cm="1">
        <f t="array" ref="DH17">(BH17/INDEX($CX17:$DG17,,MATCH(DH$3,$CX$3:$DG$3,)))*$DG17</f>
        <v>235.71744351643073</v>
      </c>
      <c r="DI17" cm="1">
        <f t="array" ref="DI17">(BI17/INDEX($CX17:$DG17,,MATCH(DI$3,$CX$3:$DG$3,)))*$DG17</f>
        <v>195.01369317946649</v>
      </c>
      <c r="DJ17" cm="1">
        <f t="array" ref="DJ17">(BJ17/INDEX($CX17:$DG17,,MATCH(DJ$3,$CX$3:$DG$3,)))*$DG17</f>
        <v>232.76758387293384</v>
      </c>
      <c r="DK17" cm="1">
        <f t="array" ref="DK17">(BK17/INDEX($CX17:$DG17,,MATCH(DK$3,$CX$3:$DG$3,)))*$DG17</f>
        <v>207.73432955193826</v>
      </c>
      <c r="DL17" cm="1">
        <f t="array" ref="DL17">(BL17/INDEX($CX17:$DG17,,MATCH(DL$3,$CX$3:$DG$3,)))*$DG17</f>
        <v>252.85069196740554</v>
      </c>
      <c r="DM17" cm="1">
        <f t="array" ref="DM17">(BM17/INDEX($CX17:$DG17,,MATCH(DM$3,$CX$3:$DG$3,)))*$DG17</f>
        <v>296.91984835157751</v>
      </c>
      <c r="DN17" cm="1">
        <f t="array" ref="DN17">(BN17/INDEX($CX17:$DG17,,MATCH(DN$3,$CX$3:$DG$3,)))*$DG17</f>
        <v>342.82401466956196</v>
      </c>
      <c r="DO17" cm="1">
        <f t="array" ref="DO17">(BO17/INDEX($CX17:$DG17,,MATCH(DO$3,$CX$3:$DG$3,)))*$DG17</f>
        <v>171.74508558256952</v>
      </c>
      <c r="DP17" cm="1">
        <f t="array" ref="DP17">(BP17/INDEX($CX17:$DG17,,MATCH(DP$3,$CX$3:$DG$3,)))*$DG17</f>
        <v>265.78753178018906</v>
      </c>
      <c r="DQ17" cm="1">
        <f t="array" ref="DQ17">(BQ17/INDEX($CX17:$DG17,,MATCH(DQ$3,$CX$3:$DG$3,)))*$DG17</f>
        <v>284.05674000000005</v>
      </c>
      <c r="DS17" cm="1">
        <f t="array" ref="DS17">(BS17/INDEX($CX17:$DG17,,MATCH(DS$3,$CX$3:$DG$3,)))*$DG17</f>
        <v>312.96304914056674</v>
      </c>
      <c r="DT17" cm="1">
        <f t="array" ref="DT17">(BT17/INDEX($CX17:$DG17,,MATCH(DT$3,$CX$3:$DG$3,)))*$DG17</f>
        <v>334.94471806916437</v>
      </c>
      <c r="DU17" cm="1">
        <f t="array" ref="DU17">(BU17/INDEX($CX17:$DG17,,MATCH(DU$3,$CX$3:$DG$3,)))*$DG17</f>
        <v>376.6112676184369</v>
      </c>
      <c r="DV17" cm="1">
        <f t="array" ref="DV17">(BV17/INDEX($CX17:$DG17,,MATCH(DV$3,$CX$3:$DG$3,)))*$DG17</f>
        <v>356.60635301551258</v>
      </c>
      <c r="DW17" cm="1">
        <f t="array" ref="DW17">(BW17/INDEX($CX17:$DG17,,MATCH(DW$3,$CX$3:$DG$3,)))*$DG17</f>
        <v>337.34287284118938</v>
      </c>
      <c r="DX17" cm="1">
        <f t="array" ref="DX17">(BX17/INDEX($CX17:$DG17,,MATCH(DX$3,$CX$3:$DG$3,)))*$DG17</f>
        <v>349.56039691499927</v>
      </c>
      <c r="DY17" cm="1">
        <f t="array" ref="DY17">(BY17/INDEX($CX17:$DG17,,MATCH(DY$3,$CX$3:$DG$3,)))*$DG17</f>
        <v>339.5923162421451</v>
      </c>
      <c r="DZ17" cm="1">
        <f t="array" ref="DZ17">(BZ17/INDEX($CX17:$DG17,,MATCH(DZ$3,$CX$3:$DG$3,)))*$DG17</f>
        <v>339.24334147597898</v>
      </c>
      <c r="EA17" cm="1">
        <f t="array" ref="EA17">(CA17/INDEX($CX17:$DG17,,MATCH(EA$3,$CX$3:$DG$3,)))*$DG17</f>
        <v>355.02959023643206</v>
      </c>
      <c r="EB17" cm="1">
        <f t="array" ref="EB17">(CB17/INDEX($CX17:$DG17,,MATCH(EB$3,$CX$3:$DG$3,)))*$DG17</f>
        <v>379.43295282000003</v>
      </c>
      <c r="EC17" s="53" cm="1">
        <f t="array" ref="EC17">(CC17/INDEX($CX17:$DG17,,MATCH(EC$3,$CX$3:$DG$3,)))*$DG17</f>
        <v>10.293823791912374</v>
      </c>
      <c r="ED17" cm="1">
        <f t="array" ref="ED17">(CD17/INDEX($CX17:$DG17,,MATCH(ED$3,$CX$3:$DG$3,)))*$DG17</f>
        <v>8.4743347251602508</v>
      </c>
      <c r="EE17" cm="1">
        <f t="array" ref="EE17">(CE17/INDEX($CX17:$DG17,,MATCH(EE$3,$CX$3:$DG$3,)))*$DG17</f>
        <v>8.8606783591316063</v>
      </c>
      <c r="EF17" cm="1">
        <f t="array" ref="EF17">(CF17/INDEX($CX17:$DG17,,MATCH(EF$3,$CX$3:$DG$3,)))*$DG17</f>
        <v>11.165521777695503</v>
      </c>
      <c r="EG17" cm="1">
        <f t="array" ref="EG17">(CG17/INDEX($CX17:$DG17,,MATCH(EG$3,$CX$3:$DG$3,)))*$DG17</f>
        <v>10.556362678077441</v>
      </c>
      <c r="EH17" cm="1">
        <f t="array" ref="EH17">(CH17/INDEX($CX17:$DG17,,MATCH(EH$3,$CX$3:$DG$3,)))*$DG17</f>
        <v>13.243527906700804</v>
      </c>
      <c r="EI17" cm="1">
        <f t="array" ref="EI17">(CI17/INDEX($CX17:$DG17,,MATCH(EI$3,$CX$3:$DG$3,)))*$DG17</f>
        <v>13.335185949557566</v>
      </c>
      <c r="EJ17" cm="1">
        <f t="array" ref="EJ17">(CJ17/INDEX($CX17:$DG17,,MATCH(EJ$3,$CX$3:$DG$3,)))*$DG17</f>
        <v>13.014209629291271</v>
      </c>
      <c r="EK17" cm="1">
        <f t="array" ref="EK17">(CK17/INDEX($CX17:$DG17,,MATCH(EK$3,$CX$3:$DG$3,)))*$DG17</f>
        <v>13.378381773341047</v>
      </c>
      <c r="EL17" cm="1">
        <f t="array" ref="EL17">(CL17/INDEX($CX17:$DG17,,MATCH(EL$3,$CX$3:$DG$3,)))*$DG17</f>
        <v>14.788813563580726</v>
      </c>
      <c r="EM17" cm="1">
        <f t="array" ref="EM17">(CM17/INDEX($CX17:$DG17,,MATCH(EM$3,$CX$3:$DG$3,)))*$DG17</f>
        <v>3.7186062578378691</v>
      </c>
      <c r="EN17" cm="1">
        <f t="array" ref="EN17">(CN17/INDEX($CX17:$DG17,,MATCH(EN$3,$CX$3:$DG$3,)))*$DG17</f>
        <v>10.681074237483861</v>
      </c>
      <c r="EO17" cm="1">
        <f t="array" ref="EO17">(CO17/INDEX($CX17:$DG17,,MATCH(EO$3,$CX$3:$DG$3,)))*$DG17</f>
        <v>11.168022790905473</v>
      </c>
      <c r="EP17" cm="1">
        <f t="array" ref="EP17">(CP17/INDEX($CX17:$DG17,,MATCH(EP$3,$CX$3:$DG$3,)))*$DG17</f>
        <v>4.0335039722736434</v>
      </c>
      <c r="EQ17" cm="1">
        <f t="array" ref="EQ17">(CQ17/INDEX($CX17:$DG17,,MATCH(EQ$3,$CX$3:$DG$3,)))*$DG17</f>
        <v>3.813447471827391</v>
      </c>
      <c r="ER17" cm="1">
        <f t="array" ref="ER17">(CR17/INDEX($CX17:$DG17,,MATCH(ER$3,$CX$3:$DG$3,)))*$DG17</f>
        <v>4.7841760987205442</v>
      </c>
      <c r="ES17" cm="1">
        <f t="array" ref="ES17">(CS17/INDEX($CX17:$DG17,,MATCH(ES$3,$CX$3:$DG$3,)))*$DG17</f>
        <v>4.8172872320212834</v>
      </c>
      <c r="ET17" cm="1">
        <f t="array" ref="ET17">(CT17/INDEX($CX17:$DG17,,MATCH(ET$3,$CX$3:$DG$3,)))*$DG17</f>
        <v>4.7013357083418326</v>
      </c>
      <c r="EU17" cm="1">
        <f t="array" ref="EU17">(CU17/INDEX($CX17:$DG17,,MATCH(EU$3,$CX$3:$DG$3,)))*$DG17</f>
        <v>4.832891565637321</v>
      </c>
      <c r="EV17" cm="1">
        <f t="array" ref="EV17">(CV17/INDEX($CX17:$DG17,,MATCH(EV$3,$CX$3:$DG$3,)))*$DG17</f>
        <v>5.3424048997940119</v>
      </c>
      <c r="EW17">
        <f t="shared" si="13"/>
        <v>175.00359038929182</v>
      </c>
      <c r="EY17" s="96">
        <f t="shared" si="24"/>
        <v>3.2891498917141888E-2</v>
      </c>
      <c r="EZ17" s="96">
        <f t="shared" si="14"/>
        <v>2.5300696706046712E-2</v>
      </c>
      <c r="FA17" s="96">
        <f t="shared" si="15"/>
        <v>2.3527385187287565E-2</v>
      </c>
      <c r="FB17" s="96">
        <f t="shared" si="16"/>
        <v>3.1310495966429958E-2</v>
      </c>
      <c r="FC17" s="96">
        <f t="shared" si="17"/>
        <v>3.1292680320082089E-2</v>
      </c>
      <c r="FD17" s="96">
        <f t="shared" si="18"/>
        <v>3.7886236609123554E-2</v>
      </c>
      <c r="FE17" s="96">
        <f t="shared" si="19"/>
        <v>3.9268220486028189E-2</v>
      </c>
      <c r="FF17" s="96">
        <f t="shared" si="20"/>
        <v>3.836246150821733E-2</v>
      </c>
      <c r="FG17" s="96">
        <f t="shared" si="21"/>
        <v>3.7682441523907088E-2</v>
      </c>
      <c r="FH17" s="96">
        <f t="shared" si="22"/>
        <v>3.8976091701229815E-2</v>
      </c>
      <c r="FJ17" s="96">
        <f t="shared" si="25"/>
        <v>422.61153321076682</v>
      </c>
      <c r="FK17" s="96" t="str">
        <f>IF(AND('Country-wise data'!FJ17&gt;'non-R&amp;D ex_typologies'!$C$17,'Country-wise data'!FJ17&lt;'non-R&amp;D ex_typologies'!$D$17),"Small",IF(AND('Country-wise data'!FJ17&gt;'non-R&amp;D ex_typologies'!$E$17,'Country-wise data'!$FJ$4&lt;'non-R&amp;D ex_typologies'!$F$17),"Medium","Large"))</f>
        <v>Small</v>
      </c>
      <c r="FL17" t="str">
        <f>IF($FK17='non-R&amp;D ex_typologies'!$C$16,IF(AND('Country-wise data'!EY17&gt;'non-R&amp;D ex_typologies'!$C$21,'Country-wise data'!EY17&lt;'non-R&amp;D ex_typologies'!$D$21),'non-R&amp;D ex_typologies'!$B$21,IF(AND('Country-wise data'!EY17&gt;'non-R&amp;D ex_typologies'!$C$19,'Country-wise data'!EY17&lt;'non-R&amp;D ex_typologies'!$D$19),'non-R&amp;D ex_typologies'!$B$19,'non-R&amp;D ex_typologies'!$B$20)),IF($FK17='non-R&amp;D ex_typologies'!$E$16,IF(AND('Country-wise data'!EY17&gt;'non-R&amp;D ex_typologies'!$E$21,'Country-wise data'!EY17&lt;'non-R&amp;D ex_typologies'!$F$21),'non-R&amp;D ex_typologies'!$B$21,IF(AND('Country-wise data'!EY17&gt;'non-R&amp;D ex_typologies'!$E$19,'Country-wise data'!EY17&lt;'non-R&amp;D ex_typologies'!$F$19),'non-R&amp;D ex_typologies'!$B$19,'non-R&amp;D ex_typologies'!$B$20)),IF(AND('Country-wise data'!EY17&gt;'non-R&amp;D ex_typologies'!$G$21,'Country-wise data'!EY17&lt;'non-R&amp;D ex_typologies'!$H$21),'non-R&amp;D ex_typologies'!$B$21,IF(AND('Country-wise data'!EY17&gt;'non-R&amp;D ex_typologies'!$G$19,'Country-wise data'!EY17&lt;'non-R&amp;D ex_typologies'!$H$19),'non-R&amp;D ex_typologies'!$B$19,'non-R&amp;D ex_typologies'!$B$20))))</f>
        <v xml:space="preserve">Research heavy </v>
      </c>
      <c r="FM17" t="str">
        <f>IF($FK17='non-R&amp;D ex_typologies'!$C$16,IF(AND('Country-wise data'!EZ17&gt;'non-R&amp;D ex_typologies'!$C$21,'Country-wise data'!EZ17&lt;'non-R&amp;D ex_typologies'!$D$21),'non-R&amp;D ex_typologies'!$B$21,IF(AND('Country-wise data'!EZ17&gt;'non-R&amp;D ex_typologies'!$C$19,'Country-wise data'!EZ17&lt;'non-R&amp;D ex_typologies'!$D$19),'non-R&amp;D ex_typologies'!$B$19,'non-R&amp;D ex_typologies'!$B$20)),IF($FK17='non-R&amp;D ex_typologies'!$E$16,IF(AND('Country-wise data'!EZ17&gt;'non-R&amp;D ex_typologies'!$E$21,'Country-wise data'!EZ17&lt;'non-R&amp;D ex_typologies'!$F$21),'non-R&amp;D ex_typologies'!$B$21,IF(AND('Country-wise data'!EZ17&gt;'non-R&amp;D ex_typologies'!$E$19,'Country-wise data'!EZ17&lt;'non-R&amp;D ex_typologies'!$F$19),'non-R&amp;D ex_typologies'!$B$19,'non-R&amp;D ex_typologies'!$B$20)),IF(AND('Country-wise data'!EZ17&gt;'non-R&amp;D ex_typologies'!$G$21,'Country-wise data'!EZ17&lt;'non-R&amp;D ex_typologies'!$H$21),'non-R&amp;D ex_typologies'!$B$21,IF(AND('Country-wise data'!EZ17&gt;'non-R&amp;D ex_typologies'!$G$19,'Country-wise data'!EZ17&lt;'non-R&amp;D ex_typologies'!$H$19),'non-R&amp;D ex_typologies'!$B$19,'non-R&amp;D ex_typologies'!$B$20))))</f>
        <v>Balanced</v>
      </c>
      <c r="FN17" t="str">
        <f>IF($FK17='non-R&amp;D ex_typologies'!$C$16,IF(AND('Country-wise data'!FA17&gt;'non-R&amp;D ex_typologies'!$C$21,'Country-wise data'!FA17&lt;'non-R&amp;D ex_typologies'!$D$21),'non-R&amp;D ex_typologies'!$B$21,IF(AND('Country-wise data'!FA17&gt;'non-R&amp;D ex_typologies'!$C$19,'Country-wise data'!FA17&lt;'non-R&amp;D ex_typologies'!$D$19),'non-R&amp;D ex_typologies'!$B$19,'non-R&amp;D ex_typologies'!$B$20)),IF($FK17='non-R&amp;D ex_typologies'!$E$16,IF(AND('Country-wise data'!FA17&gt;'non-R&amp;D ex_typologies'!$E$21,'Country-wise data'!FA17&lt;'non-R&amp;D ex_typologies'!$F$21),'non-R&amp;D ex_typologies'!$B$21,IF(AND('Country-wise data'!FA17&gt;'non-R&amp;D ex_typologies'!$E$19,'Country-wise data'!FA17&lt;'non-R&amp;D ex_typologies'!$F$19),'non-R&amp;D ex_typologies'!$B$19,'non-R&amp;D ex_typologies'!$B$20)),IF(AND('Country-wise data'!FA17&gt;'non-R&amp;D ex_typologies'!$G$21,'Country-wise data'!FA17&lt;'non-R&amp;D ex_typologies'!$H$21),'non-R&amp;D ex_typologies'!$B$21,IF(AND('Country-wise data'!FA17&gt;'non-R&amp;D ex_typologies'!$G$19,'Country-wise data'!FA17&lt;'non-R&amp;D ex_typologies'!$H$19),'non-R&amp;D ex_typologies'!$B$19,'non-R&amp;D ex_typologies'!$B$20))))</f>
        <v>Balanced</v>
      </c>
      <c r="FO17" t="str">
        <f>IF($FK17='non-R&amp;D ex_typologies'!$C$16,IF(AND('Country-wise data'!FB17&gt;'non-R&amp;D ex_typologies'!$C$21,'Country-wise data'!FB17&lt;'non-R&amp;D ex_typologies'!$D$21),'non-R&amp;D ex_typologies'!$B$21,IF(AND('Country-wise data'!FB17&gt;'non-R&amp;D ex_typologies'!$C$19,'Country-wise data'!FB17&lt;'non-R&amp;D ex_typologies'!$D$19),'non-R&amp;D ex_typologies'!$B$19,'non-R&amp;D ex_typologies'!$B$20)),IF($FK17='non-R&amp;D ex_typologies'!$E$16,IF(AND('Country-wise data'!FB17&gt;'non-R&amp;D ex_typologies'!$E$21,'Country-wise data'!FB17&lt;'non-R&amp;D ex_typologies'!$F$21),'non-R&amp;D ex_typologies'!$B$21,IF(AND('Country-wise data'!FB17&gt;'non-R&amp;D ex_typologies'!$E$19,'Country-wise data'!FB17&lt;'non-R&amp;D ex_typologies'!$F$19),'non-R&amp;D ex_typologies'!$B$19,'non-R&amp;D ex_typologies'!$B$20)),IF(AND('Country-wise data'!FB17&gt;'non-R&amp;D ex_typologies'!$G$21,'Country-wise data'!FB17&lt;'non-R&amp;D ex_typologies'!$H$21),'non-R&amp;D ex_typologies'!$B$21,IF(AND('Country-wise data'!FB17&gt;'non-R&amp;D ex_typologies'!$G$19,'Country-wise data'!FB17&lt;'non-R&amp;D ex_typologies'!$H$19),'non-R&amp;D ex_typologies'!$B$19,'non-R&amp;D ex_typologies'!$B$20))))</f>
        <v xml:space="preserve">Research heavy </v>
      </c>
      <c r="FP17" t="str">
        <f>IF($FK17='non-R&amp;D ex_typologies'!$C$16,IF(AND('Country-wise data'!FC17&gt;'non-R&amp;D ex_typologies'!$C$21,'Country-wise data'!FC17&lt;'non-R&amp;D ex_typologies'!$D$21),'non-R&amp;D ex_typologies'!$B$21,IF(AND('Country-wise data'!FC17&gt;'non-R&amp;D ex_typologies'!$C$19,'Country-wise data'!FC17&lt;'non-R&amp;D ex_typologies'!$D$19),'non-R&amp;D ex_typologies'!$B$19,'non-R&amp;D ex_typologies'!$B$20)),IF($FK17='non-R&amp;D ex_typologies'!$E$16,IF(AND('Country-wise data'!FC17&gt;'non-R&amp;D ex_typologies'!$E$21,'Country-wise data'!FC17&lt;'non-R&amp;D ex_typologies'!$F$21),'non-R&amp;D ex_typologies'!$B$21,IF(AND('Country-wise data'!FC17&gt;'non-R&amp;D ex_typologies'!$E$19,'Country-wise data'!FC17&lt;'non-R&amp;D ex_typologies'!$F$19),'non-R&amp;D ex_typologies'!$B$19,'non-R&amp;D ex_typologies'!$B$20)),IF(AND('Country-wise data'!FC17&gt;'non-R&amp;D ex_typologies'!$G$21,'Country-wise data'!FC17&lt;'non-R&amp;D ex_typologies'!$H$21),'non-R&amp;D ex_typologies'!$B$21,IF(AND('Country-wise data'!FC17&gt;'non-R&amp;D ex_typologies'!$G$19,'Country-wise data'!FC17&lt;'non-R&amp;D ex_typologies'!$H$19),'non-R&amp;D ex_typologies'!$B$19,'non-R&amp;D ex_typologies'!$B$20))))</f>
        <v xml:space="preserve">Research heavy </v>
      </c>
      <c r="FQ17" t="str">
        <f>IF($FK17='non-R&amp;D ex_typologies'!$C$16,IF(AND('Country-wise data'!FD17&gt;'non-R&amp;D ex_typologies'!$C$21,'Country-wise data'!FD17&lt;'non-R&amp;D ex_typologies'!$D$21),'non-R&amp;D ex_typologies'!$B$21,IF(AND('Country-wise data'!FD17&gt;'non-R&amp;D ex_typologies'!$C$19,'Country-wise data'!FD17&lt;'non-R&amp;D ex_typologies'!$D$19),'non-R&amp;D ex_typologies'!$B$19,'non-R&amp;D ex_typologies'!$B$20)),IF($FK17='non-R&amp;D ex_typologies'!$E$16,IF(AND('Country-wise data'!FD17&gt;'non-R&amp;D ex_typologies'!$E$21,'Country-wise data'!FD17&lt;'non-R&amp;D ex_typologies'!$F$21),'non-R&amp;D ex_typologies'!$B$21,IF(AND('Country-wise data'!FD17&gt;'non-R&amp;D ex_typologies'!$E$19,'Country-wise data'!FD17&lt;'non-R&amp;D ex_typologies'!$F$19),'non-R&amp;D ex_typologies'!$B$19,'non-R&amp;D ex_typologies'!$B$20)),IF(AND('Country-wise data'!FD17&gt;'non-R&amp;D ex_typologies'!$G$21,'Country-wise data'!FD17&lt;'non-R&amp;D ex_typologies'!$H$21),'non-R&amp;D ex_typologies'!$B$21,IF(AND('Country-wise data'!FD17&gt;'non-R&amp;D ex_typologies'!$G$19,'Country-wise data'!FD17&lt;'non-R&amp;D ex_typologies'!$H$19),'non-R&amp;D ex_typologies'!$B$19,'non-R&amp;D ex_typologies'!$B$20))))</f>
        <v xml:space="preserve">Research heavy </v>
      </c>
      <c r="FR17" t="str">
        <f>IF($FK17='non-R&amp;D ex_typologies'!$C$16,IF(AND('Country-wise data'!FE17&gt;'non-R&amp;D ex_typologies'!$C$21,'Country-wise data'!FE17&lt;'non-R&amp;D ex_typologies'!$D$21),'non-R&amp;D ex_typologies'!$B$21,IF(AND('Country-wise data'!FE17&gt;'non-R&amp;D ex_typologies'!$C$19,'Country-wise data'!FE17&lt;'non-R&amp;D ex_typologies'!$D$19),'non-R&amp;D ex_typologies'!$B$19,'non-R&amp;D ex_typologies'!$B$20)),IF($FK17='non-R&amp;D ex_typologies'!$E$16,IF(AND('Country-wise data'!FE17&gt;'non-R&amp;D ex_typologies'!$E$21,'Country-wise data'!FE17&lt;'non-R&amp;D ex_typologies'!$F$21),'non-R&amp;D ex_typologies'!$B$21,IF(AND('Country-wise data'!FE17&gt;'non-R&amp;D ex_typologies'!$E$19,'Country-wise data'!FE17&lt;'non-R&amp;D ex_typologies'!$F$19),'non-R&amp;D ex_typologies'!$B$19,'non-R&amp;D ex_typologies'!$B$20)),IF(AND('Country-wise data'!FE17&gt;'non-R&amp;D ex_typologies'!$G$21,'Country-wise data'!FE17&lt;'non-R&amp;D ex_typologies'!$H$21),'non-R&amp;D ex_typologies'!$B$21,IF(AND('Country-wise data'!FE17&gt;'non-R&amp;D ex_typologies'!$G$19,'Country-wise data'!FE17&lt;'non-R&amp;D ex_typologies'!$H$19),'non-R&amp;D ex_typologies'!$B$19,'non-R&amp;D ex_typologies'!$B$20))))</f>
        <v xml:space="preserve">Research heavy </v>
      </c>
      <c r="FS17" t="str">
        <f>IF($FK17='non-R&amp;D ex_typologies'!$C$16,IF(AND('Country-wise data'!FF17&gt;'non-R&amp;D ex_typologies'!$C$21,'Country-wise data'!FF17&lt;'non-R&amp;D ex_typologies'!$D$21),'non-R&amp;D ex_typologies'!$B$21,IF(AND('Country-wise data'!FF17&gt;'non-R&amp;D ex_typologies'!$C$19,'Country-wise data'!FF17&lt;'non-R&amp;D ex_typologies'!$D$19),'non-R&amp;D ex_typologies'!$B$19,'non-R&amp;D ex_typologies'!$B$20)),IF($FK17='non-R&amp;D ex_typologies'!$E$16,IF(AND('Country-wise data'!FF17&gt;'non-R&amp;D ex_typologies'!$E$21,'Country-wise data'!FF17&lt;'non-R&amp;D ex_typologies'!$F$21),'non-R&amp;D ex_typologies'!$B$21,IF(AND('Country-wise data'!FF17&gt;'non-R&amp;D ex_typologies'!$E$19,'Country-wise data'!FF17&lt;'non-R&amp;D ex_typologies'!$F$19),'non-R&amp;D ex_typologies'!$B$19,'non-R&amp;D ex_typologies'!$B$20)),IF(AND('Country-wise data'!FF17&gt;'non-R&amp;D ex_typologies'!$G$21,'Country-wise data'!FF17&lt;'non-R&amp;D ex_typologies'!$H$21),'non-R&amp;D ex_typologies'!$B$21,IF(AND('Country-wise data'!FF17&gt;'non-R&amp;D ex_typologies'!$G$19,'Country-wise data'!FF17&lt;'non-R&amp;D ex_typologies'!$H$19),'non-R&amp;D ex_typologies'!$B$19,'non-R&amp;D ex_typologies'!$B$20))))</f>
        <v xml:space="preserve">Research heavy </v>
      </c>
      <c r="FT17" t="str">
        <f>IF($FK17='non-R&amp;D ex_typologies'!$C$16,IF(AND('Country-wise data'!FG17&gt;'non-R&amp;D ex_typologies'!$C$21,'Country-wise data'!FG17&lt;'non-R&amp;D ex_typologies'!$D$21),'non-R&amp;D ex_typologies'!$B$21,IF(AND('Country-wise data'!FG17&gt;'non-R&amp;D ex_typologies'!$C$19,'Country-wise data'!FG17&lt;'non-R&amp;D ex_typologies'!$D$19),'non-R&amp;D ex_typologies'!$B$19,'non-R&amp;D ex_typologies'!$B$20)),IF($FK17='non-R&amp;D ex_typologies'!$E$16,IF(AND('Country-wise data'!FG17&gt;'non-R&amp;D ex_typologies'!$E$21,'Country-wise data'!FG17&lt;'non-R&amp;D ex_typologies'!$F$21),'non-R&amp;D ex_typologies'!$B$21,IF(AND('Country-wise data'!FG17&gt;'non-R&amp;D ex_typologies'!$E$19,'Country-wise data'!FG17&lt;'non-R&amp;D ex_typologies'!$F$19),'non-R&amp;D ex_typologies'!$B$19,'non-R&amp;D ex_typologies'!$B$20)),IF(AND('Country-wise data'!FG17&gt;'non-R&amp;D ex_typologies'!$G$21,'Country-wise data'!FG17&lt;'non-R&amp;D ex_typologies'!$H$21),'non-R&amp;D ex_typologies'!$B$21,IF(AND('Country-wise data'!FG17&gt;'non-R&amp;D ex_typologies'!$G$19,'Country-wise data'!FG17&lt;'non-R&amp;D ex_typologies'!$H$19),'non-R&amp;D ex_typologies'!$B$19,'non-R&amp;D ex_typologies'!$B$20))))</f>
        <v xml:space="preserve">Research heavy </v>
      </c>
      <c r="FU17" t="str">
        <f>IF($FK17='non-R&amp;D ex_typologies'!$C$16,IF(AND('Country-wise data'!FH17&gt;'non-R&amp;D ex_typologies'!$C$21,'Country-wise data'!FH17&lt;'non-R&amp;D ex_typologies'!$D$21),'non-R&amp;D ex_typologies'!$B$21,IF(AND('Country-wise data'!FH17&gt;'non-R&amp;D ex_typologies'!$C$19,'Country-wise data'!FH17&lt;'non-R&amp;D ex_typologies'!$D$19),'non-R&amp;D ex_typologies'!$B$19,'non-R&amp;D ex_typologies'!$B$20)),IF($FK17='non-R&amp;D ex_typologies'!$E$16,IF(AND('Country-wise data'!FH17&gt;'non-R&amp;D ex_typologies'!$E$21,'Country-wise data'!FH17&lt;'non-R&amp;D ex_typologies'!$F$21),'non-R&amp;D ex_typologies'!$B$21,IF(AND('Country-wise data'!FH17&gt;'non-R&amp;D ex_typologies'!$E$19,'Country-wise data'!FH17&lt;'non-R&amp;D ex_typologies'!$F$19),'non-R&amp;D ex_typologies'!$B$19,'non-R&amp;D ex_typologies'!$B$20)),IF(AND('Country-wise data'!FH17&gt;'non-R&amp;D ex_typologies'!$G$21,'Country-wise data'!FH17&lt;'non-R&amp;D ex_typologies'!$H$21),'non-R&amp;D ex_typologies'!$B$21,IF(AND('Country-wise data'!FH17&gt;'non-R&amp;D ex_typologies'!$G$19,'Country-wise data'!FH17&lt;'non-R&amp;D ex_typologies'!$H$19),'non-R&amp;D ex_typologies'!$B$19,'non-R&amp;D ex_typologies'!$B$20))))</f>
        <v xml:space="preserve">Research heavy </v>
      </c>
    </row>
    <row r="18" spans="2:177" x14ac:dyDescent="0.35">
      <c r="B18" s="12" t="s">
        <v>381</v>
      </c>
      <c r="C18" t="s">
        <v>382</v>
      </c>
      <c r="D18" t="s">
        <v>374</v>
      </c>
      <c r="E18" t="s">
        <v>375</v>
      </c>
      <c r="F18" t="s">
        <v>374</v>
      </c>
      <c r="G18" s="55">
        <f>Assumptions!$C$13</f>
        <v>1.1000000000000001</v>
      </c>
      <c r="H18">
        <f>SUMIFS('IFPRI SPEED'!AL:AL,'IFPRI SPEED'!$A:$A,'Country-wise data'!$B18)*1000*G18</f>
        <v>0</v>
      </c>
      <c r="I18">
        <f>IF(SUMIFS('IFPRI SPEED'!AM:AM,'IFPRI SPEED'!$A:$A,'Country-wise data'!$B18)*1000=0,H18*(1+Assumptions!$C$9),SUMIFS('IFPRI SPEED'!AM:AM,'IFPRI SPEED'!$A:$A,'Country-wise data'!$B18)*1000*$G18)</f>
        <v>0</v>
      </c>
      <c r="J18">
        <f>IF(SUMIFS('IFPRI SPEED'!AN:AN,'IFPRI SPEED'!$A:$A,'Country-wise data'!$B18)*1000=0,I18*(1+Assumptions!$C$9),SUMIFS('IFPRI SPEED'!AN:AN,'IFPRI SPEED'!$A:$A,'Country-wise data'!$B18)*1000*$G18)</f>
        <v>0</v>
      </c>
      <c r="K18">
        <f>IF(SUMIFS('IFPRI SPEED'!AO:AO,'IFPRI SPEED'!$A:$A,'Country-wise data'!$B18)*1000=0,J18*(1+Assumptions!$C$9),SUMIFS('IFPRI SPEED'!AO:AO,'IFPRI SPEED'!$A:$A,'Country-wise data'!$B18)*1000*$G18)</f>
        <v>0</v>
      </c>
      <c r="L18">
        <f>IF(SUMIFS('IFPRI SPEED'!AP:AP,'IFPRI SPEED'!$A:$A,'Country-wise data'!$B18)*1000=0,K18*(1+Assumptions!$C$9),SUMIFS('IFPRI SPEED'!AP:AP,'IFPRI SPEED'!$A:$A,'Country-wise data'!$B18)*1000*$G18)</f>
        <v>0</v>
      </c>
      <c r="M18">
        <f>IF(SUMIFS('IFPRI SPEED'!AQ:AQ,'IFPRI SPEED'!$A:$A,'Country-wise data'!$B18)*1000=0,L18*(1+Assumptions!$C$9),SUMIFS('IFPRI SPEED'!AQ:AQ,'IFPRI SPEED'!$A:$A,'Country-wise data'!$B18)*1000*$G18)</f>
        <v>0</v>
      </c>
      <c r="N18">
        <f>IF(SUMIFS('IFPRI SPEED'!AR:AR,'IFPRI SPEED'!$A:$A,'Country-wise data'!$B18)*1000=0,M18*(1+Assumptions!$C$9),SUMIFS('IFPRI SPEED'!AR:AR,'IFPRI SPEED'!$A:$A,'Country-wise data'!$B18)*1000*$G18)</f>
        <v>0</v>
      </c>
      <c r="O18">
        <f>IF(SUMIFS('IFPRI SPEED'!AS:AS,'IFPRI SPEED'!$A:$A,'Country-wise data'!$B18)*1000=0,N18*(1+Assumptions!$C$9),SUMIFS('IFPRI SPEED'!AS:AS,'IFPRI SPEED'!$A:$A,'Country-wise data'!$B18)*1000*$G18)</f>
        <v>0</v>
      </c>
      <c r="P18">
        <f>IF(SUMIFS('IFPRI SPEED'!AT:AT,'IFPRI SPEED'!$A:$A,'Country-wise data'!$B18)*1000=0,O18*(1+Assumptions!$C$9),SUMIFS('IFPRI SPEED'!AT:AT,'IFPRI SPEED'!$A:$A,'Country-wise data'!$B18)*1000*$G18)</f>
        <v>0</v>
      </c>
      <c r="Q18">
        <f>IF(SUMIFS('IFPRI SPEED'!AU:AU,'IFPRI SPEED'!$A:$A,'Country-wise data'!$B18)*1000=0,P18*(1+Assumptions!$C$9),SUMIFS('IFPRI SPEED'!AU:AU,'IFPRI SPEED'!$A:$A,'Country-wise data'!$B18)*1000*$G18)</f>
        <v>0</v>
      </c>
      <c r="R18" s="36">
        <f t="shared" si="9"/>
        <v>0</v>
      </c>
      <c r="S18" s="44">
        <f>INDEX('area data'!$G$4:$P$79,MATCH('Country-wise data'!$B18,'area data'!$B$4:$B$79,),MATCH('Country-wise data'!S$3,'area data'!$G$3:$P$3,))</f>
        <v>0</v>
      </c>
      <c r="T18" s="44">
        <f>INDEX('area data'!$G$4:$P$79,MATCH('Country-wise data'!$B18,'area data'!$B$4:$B$79,),MATCH('Country-wise data'!T$3,'area data'!$G$3:$P$3,))</f>
        <v>0</v>
      </c>
      <c r="U18" s="44">
        <f>INDEX('area data'!$G$4:$P$79,MATCH('Country-wise data'!$B18,'area data'!$B$4:$B$79,),MATCH('Country-wise data'!U$3,'area data'!$G$3:$P$3,))</f>
        <v>0</v>
      </c>
      <c r="V18" s="44">
        <f>INDEX('area data'!$G$4:$P$79,MATCH('Country-wise data'!$B18,'area data'!$B$4:$B$79,),MATCH('Country-wise data'!V$3,'area data'!$G$3:$P$3,))</f>
        <v>0</v>
      </c>
      <c r="W18" s="44">
        <f>INDEX('area data'!$G$4:$P$79,MATCH('Country-wise data'!$B18,'area data'!$B$4:$B$79,),MATCH('Country-wise data'!W$3,'area data'!$G$3:$P$3,))</f>
        <v>0</v>
      </c>
      <c r="X18" s="44">
        <f>INDEX('area data'!$G$4:$P$79,MATCH('Country-wise data'!$B18,'area data'!$B$4:$B$79,),MATCH('Country-wise data'!X$3,'area data'!$G$3:$P$3,))</f>
        <v>0</v>
      </c>
      <c r="Y18" s="44">
        <f>INDEX('area data'!$G$4:$P$79,MATCH('Country-wise data'!$B18,'area data'!$B$4:$B$79,),MATCH('Country-wise data'!Y$3,'area data'!$G$3:$P$3,))</f>
        <v>0</v>
      </c>
      <c r="Z18" s="44">
        <f>INDEX('area data'!$G$4:$P$79,MATCH('Country-wise data'!$B18,'area data'!$B$4:$B$79,),MATCH('Country-wise data'!Z$3,'area data'!$G$3:$P$3,))</f>
        <v>0</v>
      </c>
      <c r="AA18" s="44">
        <f>INDEX('area data'!$G$4:$P$79,MATCH('Country-wise data'!$B18,'area data'!$B$4:$B$79,),MATCH('Country-wise data'!AA$3,'area data'!$G$3:$P$3,))</f>
        <v>0</v>
      </c>
      <c r="AB18" s="44">
        <f>INDEX('area data'!$G$4:$P$79,MATCH('Country-wise data'!$B18,'area data'!$B$4:$B$79,),MATCH('Country-wise data'!AB$3,'area data'!$G$3:$P$3,))</f>
        <v>0</v>
      </c>
      <c r="AC18" s="53">
        <f>IFERROR(INDEX('ASTI data (new)'!$AF$6:$AL$130,MATCH('Country-wise data'!$B18,'ASTI data (new)'!$C$6:$C$130,),MATCH('Country-wise data'!AC$3,'ASTI data (new)'!$AF$5:$AL$5,)),(INDEX(Assumptions!$G$154:$P$345,MATCH('Country-wise data'!$B18,Assumptions!$B$154:$B$344,),MATCH('Country-wise data'!AC$3,Assumptions!$G$153:$P$153,))*S18))</f>
        <v>0</v>
      </c>
      <c r="AD18" s="53">
        <f>IFERROR(INDEX('ASTI data (new)'!$AF$6:$AL$130,MATCH('Country-wise data'!$B18,'ASTI data (new)'!$C$6:$C$130,),MATCH('Country-wise data'!AD$3,'ASTI data (new)'!$AF$5:$AL$5,)),(INDEX(Assumptions!$G$154:$P$345,MATCH('Country-wise data'!$B18,Assumptions!$B$154:$B$344,),MATCH('Country-wise data'!AD$3,Assumptions!$G$153:$P$153,))*T18))</f>
        <v>0</v>
      </c>
      <c r="AE18" s="53">
        <f>IFERROR(INDEX('ASTI data (new)'!$AF$6:$AL$130,MATCH('Country-wise data'!$B18,'ASTI data (new)'!$C$6:$C$130,),MATCH('Country-wise data'!AE$3,'ASTI data (new)'!$AF$5:$AL$5,)),(INDEX(Assumptions!$G$154:$P$345,MATCH('Country-wise data'!$B18,Assumptions!$B$154:$B$344,),MATCH('Country-wise data'!AE$3,Assumptions!$G$153:$P$153,))*U18))</f>
        <v>0</v>
      </c>
      <c r="AF18" s="53">
        <f>IFERROR(INDEX('ASTI data (new)'!$AF$6:$AL$130,MATCH('Country-wise data'!$B18,'ASTI data (new)'!$C$6:$C$130,),MATCH('Country-wise data'!AF$3,'ASTI data (new)'!$AF$5:$AL$5,)),(INDEX(Assumptions!$G$154:$P$345,MATCH('Country-wise data'!$B18,Assumptions!$B$154:$B$344,),MATCH('Country-wise data'!AF$3,Assumptions!$G$153:$P$153,))*V18))</f>
        <v>0</v>
      </c>
      <c r="AG18" s="53">
        <f>IFERROR(INDEX('ASTI data (new)'!$AF$6:$AL$130,MATCH('Country-wise data'!$B18,'ASTI data (new)'!$C$6:$C$130,),MATCH('Country-wise data'!AG$3,'ASTI data (new)'!$AF$5:$AL$5,)),(INDEX(Assumptions!$G$154:$P$345,MATCH('Country-wise data'!$B18,Assumptions!$B$154:$B$344,),MATCH('Country-wise data'!AG$3,Assumptions!$G$153:$P$153,))*W18))</f>
        <v>0</v>
      </c>
      <c r="AH18" s="53">
        <f>IFERROR(INDEX('ASTI data (new)'!$AF$6:$AL$130,MATCH('Country-wise data'!$B18,'ASTI data (new)'!$C$6:$C$130,),MATCH('Country-wise data'!AH$3,'ASTI data (new)'!$AF$5:$AL$5,)),(INDEX(Assumptions!$G$154:$P$345,MATCH('Country-wise data'!$B18,Assumptions!$B$154:$B$344,),MATCH('Country-wise data'!AH$3,Assumptions!$G$153:$P$153,))*X18))</f>
        <v>0</v>
      </c>
      <c r="AI18" s="53">
        <f>IFERROR(INDEX('ASTI data (new)'!$AF$6:$AL$130,MATCH('Country-wise data'!$B18,'ASTI data (new)'!$C$6:$C$130,),MATCH('Country-wise data'!AI$3,'ASTI data (new)'!$AF$5:$AL$5,)),(INDEX(Assumptions!$G$154:$P$345,MATCH('Country-wise data'!$B18,Assumptions!$B$154:$B$344,),MATCH('Country-wise data'!AI$3,Assumptions!$G$153:$P$153,))*Y18))</f>
        <v>0</v>
      </c>
      <c r="AJ18" s="53">
        <f t="shared" ref="AJ18:AL18" si="37">IFERROR((1+($AI18/$AF18)^(1/3)-1)*AI18,0)</f>
        <v>0</v>
      </c>
      <c r="AK18" s="53">
        <f t="shared" si="37"/>
        <v>0</v>
      </c>
      <c r="AL18" s="53">
        <f t="shared" si="37"/>
        <v>0</v>
      </c>
      <c r="AM18" s="55" cm="1">
        <f t="array" ref="AM18">INDEX('non-R&amp;D ex_typologies'!$J$8:$J$10,MATCH('Country-wise data'!FL18,'non-R&amp;D ex_typologies'!$F$8:$F$10,),)*'Country-wise data'!AC18</f>
        <v>0</v>
      </c>
      <c r="AN18" s="55" cm="1">
        <f t="array" ref="AN18">INDEX('non-R&amp;D ex_typologies'!$J$8:$J$10,MATCH('Country-wise data'!FM18,'non-R&amp;D ex_typologies'!$F$8:$F$10,),)*'Country-wise data'!AD18</f>
        <v>0</v>
      </c>
      <c r="AO18" s="55" cm="1">
        <f t="array" ref="AO18">INDEX('non-R&amp;D ex_typologies'!$J$8:$J$10,MATCH('Country-wise data'!FN18,'non-R&amp;D ex_typologies'!$F$8:$F$10,),)*'Country-wise data'!AE18</f>
        <v>0</v>
      </c>
      <c r="AP18" s="55" cm="1">
        <f t="array" ref="AP18">INDEX('non-R&amp;D ex_typologies'!$J$8:$J$10,MATCH('Country-wise data'!FO18,'non-R&amp;D ex_typologies'!$F$8:$F$10,),)*'Country-wise data'!AF18</f>
        <v>0</v>
      </c>
      <c r="AQ18" s="55" cm="1">
        <f t="array" ref="AQ18">INDEX('non-R&amp;D ex_typologies'!$J$8:$J$10,MATCH('Country-wise data'!FP18,'non-R&amp;D ex_typologies'!$F$8:$F$10,),)*'Country-wise data'!AG18</f>
        <v>0</v>
      </c>
      <c r="AR18" s="55" cm="1">
        <f t="array" ref="AR18">INDEX('non-R&amp;D ex_typologies'!$J$8:$J$10,MATCH('Country-wise data'!FQ18,'non-R&amp;D ex_typologies'!$F$8:$F$10,),)*'Country-wise data'!AH18</f>
        <v>0</v>
      </c>
      <c r="AS18" s="55" cm="1">
        <f t="array" ref="AS18">INDEX('non-R&amp;D ex_typologies'!$J$8:$J$10,MATCH('Country-wise data'!FR18,'non-R&amp;D ex_typologies'!$F$8:$F$10,),)*'Country-wise data'!AI18</f>
        <v>0</v>
      </c>
      <c r="AT18" s="55" cm="1">
        <f t="array" ref="AT18">INDEX('non-R&amp;D ex_typologies'!$J$8:$J$10,MATCH('Country-wise data'!FS18,'non-R&amp;D ex_typologies'!$F$8:$F$10,),)*'Country-wise data'!AJ18</f>
        <v>0</v>
      </c>
      <c r="AU18" s="55" cm="1">
        <f t="array" ref="AU18">INDEX('non-R&amp;D ex_typologies'!$J$8:$J$10,MATCH('Country-wise data'!FT18,'non-R&amp;D ex_typologies'!$F$8:$F$10,),)*'Country-wise data'!AK18</f>
        <v>0</v>
      </c>
      <c r="AV18" s="55" cm="1">
        <f t="array" ref="AV18">INDEX('non-R&amp;D ex_typologies'!$J$8:$J$10,MATCH('Country-wise data'!FU18,'non-R&amp;D ex_typologies'!$F$8:$F$10,),)*'Country-wise data'!AL18</f>
        <v>0</v>
      </c>
      <c r="AW18">
        <f t="shared" si="11"/>
        <v>0</v>
      </c>
      <c r="AX18" s="53">
        <f>INDEX('GDP deflators'!$AB$3:$AK$155,MATCH('Country-wise data'!$B18,'GDP deflators'!$B$3:$B$155,),MATCH('Country-wise data'!AX$3,'GDP deflators'!$D$2:$M$2,))</f>
        <v>64.417919930687134</v>
      </c>
      <c r="AY18" s="53">
        <f>INDEX('GDP deflators'!$AB$3:$AK$155,MATCH('Country-wise data'!$B18,'GDP deflators'!$B$3:$B$155,),MATCH('Country-wise data'!AY$3,'GDP deflators'!$D$2:$M$2,))</f>
        <v>70.611297354558474</v>
      </c>
      <c r="AZ18" s="53">
        <f>INDEX('GDP deflators'!$AB$3:$AK$155,MATCH('Country-wise data'!$B18,'GDP deflators'!$B$3:$B$155,),MATCH('Country-wise data'!AZ$3,'GDP deflators'!$D$2:$M$2,))</f>
        <v>74.579432688118558</v>
      </c>
      <c r="BA18" s="53">
        <f>INDEX('GDP deflators'!$AB$3:$AK$155,MATCH('Country-wise data'!$B18,'GDP deflators'!$B$3:$B$155,),MATCH('Country-wise data'!BA$3,'GDP deflators'!$D$2:$M$2,))</f>
        <v>78.061611292110626</v>
      </c>
      <c r="BB18" s="53">
        <f>INDEX('GDP deflators'!$AB$3:$AK$155,MATCH('Country-wise data'!$B18,'GDP deflators'!$B$3:$B$155,),MATCH('Country-wise data'!BB$3,'GDP deflators'!$D$2:$M$2,))</f>
        <v>81.047361870938289</v>
      </c>
      <c r="BC18" s="53">
        <f>INDEX('GDP deflators'!$AB$3:$AK$155,MATCH('Country-wise data'!$B18,'GDP deflators'!$B$3:$B$155,),MATCH('Country-wise data'!BC$3,'GDP deflators'!$D$2:$M$2,))</f>
        <v>83.136391760965225</v>
      </c>
      <c r="BD18" s="53">
        <f>INDEX('GDP deflators'!$AB$3:$AK$155,MATCH('Country-wise data'!$B18,'GDP deflators'!$B$3:$B$155,),MATCH('Country-wise data'!BD$3,'GDP deflators'!$D$2:$M$2,))</f>
        <v>85.941902297955991</v>
      </c>
      <c r="BE18" s="53">
        <f>INDEX('GDP deflators'!$AB$3:$AK$155,MATCH('Country-wise data'!$B18,'GDP deflators'!$B$3:$B$155,),MATCH('Country-wise data'!BE$3,'GDP deflators'!$D$2:$M$2,))</f>
        <v>91.849269257326256</v>
      </c>
      <c r="BF18" s="53">
        <f>INDEX('GDP deflators'!$AB$3:$AK$155,MATCH('Country-wise data'!$B18,'GDP deflators'!$B$3:$B$155,),MATCH('Country-wise data'!BF$3,'GDP deflators'!$D$2:$M$2,))</f>
        <v>98.380878956076884</v>
      </c>
      <c r="BG18" s="53">
        <f>INDEX('GDP deflators'!$AB$3:$AK$155,MATCH('Country-wise data'!$B18,'GDP deflators'!$B$3:$B$155,),MATCH('Country-wise data'!BG$3,'GDP deflators'!$D$2:$M$2,))</f>
        <v>100</v>
      </c>
      <c r="BH18" cm="1">
        <f t="array" ref="BH18">H18/(INDEX($AX18:$BG18,,MATCH(BH$3,$AX$3:$BG$3,))/100)</f>
        <v>0</v>
      </c>
      <c r="BI18" cm="1">
        <f t="array" ref="BI18">I18/(INDEX($AX18:$BG18,,MATCH(BI$3,$AX$3:$BG$3,))/100)</f>
        <v>0</v>
      </c>
      <c r="BJ18" cm="1">
        <f t="array" ref="BJ18">J18/(INDEX($AX18:$BG18,,MATCH(BJ$3,$AX$3:$BG$3,))/100)</f>
        <v>0</v>
      </c>
      <c r="BK18" cm="1">
        <f t="array" ref="BK18">K18/(INDEX($AX18:$BG18,,MATCH(BK$3,$AX$3:$BG$3,))/100)</f>
        <v>0</v>
      </c>
      <c r="BL18" cm="1">
        <f t="array" ref="BL18">L18/(INDEX($AX18:$BG18,,MATCH(BL$3,$AX$3:$BG$3,))/100)</f>
        <v>0</v>
      </c>
      <c r="BM18" cm="1">
        <f t="array" ref="BM18">M18/(INDEX($AX18:$BG18,,MATCH(BM$3,$AX$3:$BG$3,))/100)</f>
        <v>0</v>
      </c>
      <c r="BN18" cm="1">
        <f t="array" ref="BN18">N18/(INDEX($AX18:$BG18,,MATCH(BN$3,$AX$3:$BG$3,))/100)</f>
        <v>0</v>
      </c>
      <c r="BO18" cm="1">
        <f t="array" ref="BO18">O18/(INDEX($AX18:$BG18,,MATCH(BO$3,$AX$3:$BG$3,))/100)</f>
        <v>0</v>
      </c>
      <c r="BP18" cm="1">
        <f t="array" ref="BP18">P18/(INDEX($AX18:$BG18,,MATCH(BP$3,$AX$3:$BG$3,))/100)</f>
        <v>0</v>
      </c>
      <c r="BQ18" cm="1">
        <f t="array" ref="BQ18">Q18/(INDEX($AX18:$BG18,,MATCH(BQ$3,$AX$3:$BG$3,))/100)</f>
        <v>0</v>
      </c>
      <c r="BS18" cm="1">
        <f t="array" ref="BS18">S18/(INDEX($AX18:$BG18,,MATCH(BS$3,$AX$3:$BG$3,))/100)</f>
        <v>0</v>
      </c>
      <c r="BT18" cm="1">
        <f t="array" ref="BT18">T18/(INDEX($AX18:$BG18,,MATCH(BT$3,$AX$3:$BG$3,))/100)</f>
        <v>0</v>
      </c>
      <c r="BU18" cm="1">
        <f t="array" ref="BU18">U18/(INDEX($AX18:$BG18,,MATCH(BU$3,$AX$3:$BG$3,))/100)</f>
        <v>0</v>
      </c>
      <c r="BV18" cm="1">
        <f t="array" ref="BV18">V18/(INDEX($AX18:$BG18,,MATCH(BV$3,$AX$3:$BG$3,))/100)</f>
        <v>0</v>
      </c>
      <c r="BW18" cm="1">
        <f t="array" ref="BW18">W18/(INDEX($AX18:$BG18,,MATCH(BW$3,$AX$3:$BG$3,))/100)</f>
        <v>0</v>
      </c>
      <c r="BX18" cm="1">
        <f t="array" ref="BX18">X18/(INDEX($AX18:$BG18,,MATCH(BX$3,$AX$3:$BG$3,))/100)</f>
        <v>0</v>
      </c>
      <c r="BY18" cm="1">
        <f t="array" ref="BY18">Y18/(INDEX($AX18:$BG18,,MATCH(BY$3,$AX$3:$BG$3,))/100)</f>
        <v>0</v>
      </c>
      <c r="BZ18" cm="1">
        <f t="array" ref="BZ18">Z18/(INDEX($AX18:$BG18,,MATCH(BZ$3,$AX$3:$BG$3,))/100)</f>
        <v>0</v>
      </c>
      <c r="CA18" cm="1">
        <f t="array" ref="CA18">AA18/(INDEX($AX18:$BG18,,MATCH(CA$3,$AX$3:$BG$3,))/100)</f>
        <v>0</v>
      </c>
      <c r="CB18" cm="1">
        <f t="array" ref="CB18">AB18/(INDEX($AX18:$BG18,,MATCH(CB$3,$AX$3:$BG$3,))/100)</f>
        <v>0</v>
      </c>
      <c r="CC18" cm="1">
        <f t="array" ref="CC18">AC18/(INDEX($AX18:$BG18,,MATCH(CC$3,$AX$3:$BG$3,))/100)</f>
        <v>0</v>
      </c>
      <c r="CD18" cm="1">
        <f t="array" ref="CD18">AD18/(INDEX($AX18:$BG18,,MATCH(CD$3,$AX$3:$BG$3,))/100)</f>
        <v>0</v>
      </c>
      <c r="CE18" cm="1">
        <f t="array" ref="CE18">AE18/(INDEX($AX18:$BG18,,MATCH(CE$3,$AX$3:$BG$3,))/100)</f>
        <v>0</v>
      </c>
      <c r="CF18" cm="1">
        <f t="array" ref="CF18">AF18/(INDEX($AX18:$BG18,,MATCH(CF$3,$AX$3:$BG$3,))/100)</f>
        <v>0</v>
      </c>
      <c r="CG18" cm="1">
        <f t="array" ref="CG18">AG18/(INDEX($AX18:$BG18,,MATCH(CG$3,$AX$3:$BG$3,))/100)</f>
        <v>0</v>
      </c>
      <c r="CH18" cm="1">
        <f t="array" ref="CH18">AH18/(INDEX($AX18:$BG18,,MATCH(CH$3,$AX$3:$BG$3,))/100)</f>
        <v>0</v>
      </c>
      <c r="CI18" cm="1">
        <f t="array" ref="CI18">AI18/(INDEX($AX18:$BG18,,MATCH(CI$3,$AX$3:$BG$3,))/100)</f>
        <v>0</v>
      </c>
      <c r="CJ18" cm="1">
        <f t="array" ref="CJ18">AJ18/(INDEX($AX18:$BG18,,MATCH(CJ$3,$AX$3:$BG$3,))/100)</f>
        <v>0</v>
      </c>
      <c r="CK18" cm="1">
        <f t="array" ref="CK18">AK18/(INDEX($AX18:$BG18,,MATCH(CK$3,$AX$3:$BG$3,))/100)</f>
        <v>0</v>
      </c>
      <c r="CL18" cm="1">
        <f t="array" ref="CL18">AL18/(INDEX($AX18:$BG18,,MATCH(CL$3,$AX$3:$BG$3,))/100)</f>
        <v>0</v>
      </c>
      <c r="CM18" cm="1">
        <f t="array" ref="CM18">AM18/(INDEX($AX18:$BG18,,MATCH(CM$3,$AX$3:$BG$3,))/100)</f>
        <v>0</v>
      </c>
      <c r="CN18" cm="1">
        <f t="array" ref="CN18">AN18/(INDEX($AX18:$BG18,,MATCH(CN$3,$AX$3:$BG$3,))/100)</f>
        <v>0</v>
      </c>
      <c r="CO18" cm="1">
        <f t="array" ref="CO18">AO18/(INDEX($AX18:$BG18,,MATCH(CO$3,$AX$3:$BG$3,))/100)</f>
        <v>0</v>
      </c>
      <c r="CP18" cm="1">
        <f t="array" ref="CP18">AP18/(INDEX($AX18:$BG18,,MATCH(CP$3,$AX$3:$BG$3,))/100)</f>
        <v>0</v>
      </c>
      <c r="CQ18" cm="1">
        <f t="array" ref="CQ18">AQ18/(INDEX($AX18:$BG18,,MATCH(CQ$3,$AX$3:$BG$3,))/100)</f>
        <v>0</v>
      </c>
      <c r="CR18" cm="1">
        <f t="array" ref="CR18">AR18/(INDEX($AX18:$BG18,,MATCH(CR$3,$AX$3:$BG$3,))/100)</f>
        <v>0</v>
      </c>
      <c r="CS18" cm="1">
        <f t="array" ref="CS18">AS18/(INDEX($AX18:$BG18,,MATCH(CS$3,$AX$3:$BG$3,))/100)</f>
        <v>0</v>
      </c>
      <c r="CT18" cm="1">
        <f t="array" ref="CT18">AT18/(INDEX($AX18:$BG18,,MATCH(CT$3,$AX$3:$BG$3,))/100)</f>
        <v>0</v>
      </c>
      <c r="CU18" cm="1">
        <f t="array" ref="CU18">AU18/(INDEX($AX18:$BG18,,MATCH(CU$3,$AX$3:$BG$3,))/100)</f>
        <v>0</v>
      </c>
      <c r="CV18" cm="1">
        <f t="array" ref="CV18">AV18/(INDEX($AX18:$BG18,,MATCH(CV$3,$AX$3:$BG$3,))/100)</f>
        <v>0</v>
      </c>
      <c r="CW18">
        <f t="shared" si="12"/>
        <v>0</v>
      </c>
      <c r="CX18">
        <f>IFERROR(1/INDEX('exch rates'!$BC$5:$BL$268,MATCH('Country-wise data'!$B18,'exch rates'!$A$5:$A$268,),MATCH(CX$3,'exch rates'!$BC$4:$BL$4,)),1)</f>
        <v>1</v>
      </c>
      <c r="CY18">
        <f>IFERROR(1/INDEX('exch rates'!$BC$5:$BL$268,MATCH('Country-wise data'!$B18,'exch rates'!$A$5:$A$268,),MATCH(CY$3,'exch rates'!$BC$4:$BL$4,)),1)</f>
        <v>1</v>
      </c>
      <c r="CZ18">
        <f>IFERROR(1/INDEX('exch rates'!$BC$5:$BL$268,MATCH('Country-wise data'!$B18,'exch rates'!$A$5:$A$268,),MATCH(CZ$3,'exch rates'!$BC$4:$BL$4,)),1)</f>
        <v>1</v>
      </c>
      <c r="DA18">
        <f>IFERROR(1/INDEX('exch rates'!$BC$5:$BL$268,MATCH('Country-wise data'!$B18,'exch rates'!$A$5:$A$268,),MATCH(DA$3,'exch rates'!$BC$4:$BL$4,)),1)</f>
        <v>1</v>
      </c>
      <c r="DB18">
        <f>IFERROR(1/INDEX('exch rates'!$BC$5:$BL$268,MATCH('Country-wise data'!$B18,'exch rates'!$A$5:$A$268,),MATCH(DB$3,'exch rates'!$BC$4:$BL$4,)),1)</f>
        <v>1</v>
      </c>
      <c r="DC18">
        <f>IFERROR(1/INDEX('exch rates'!$BC$5:$BL$268,MATCH('Country-wise data'!$B18,'exch rates'!$A$5:$A$268,),MATCH(DC$3,'exch rates'!$BC$4:$BL$4,)),1)</f>
        <v>1</v>
      </c>
      <c r="DD18">
        <f>IFERROR(1/INDEX('exch rates'!$BC$5:$BL$268,MATCH('Country-wise data'!$B18,'exch rates'!$A$5:$A$268,),MATCH(DD$3,'exch rates'!$BC$4:$BL$4,)),1)</f>
        <v>1</v>
      </c>
      <c r="DE18">
        <f>IFERROR(1/INDEX('exch rates'!$BC$5:$BL$268,MATCH('Country-wise data'!$B18,'exch rates'!$A$5:$A$268,),MATCH(DE$3,'exch rates'!$BC$4:$BL$4,)),1)</f>
        <v>1</v>
      </c>
      <c r="DF18">
        <f>IFERROR(1/INDEX('exch rates'!$BC$5:$BL$268,MATCH('Country-wise data'!$B18,'exch rates'!$A$5:$A$268,),MATCH(DF$3,'exch rates'!$BC$4:$BL$4,)),1)</f>
        <v>1</v>
      </c>
      <c r="DG18">
        <f>IFERROR(1/INDEX('exch rates'!$BC$5:$BL$268,MATCH('Country-wise data'!$B18,'exch rates'!$A$5:$A$268,),MATCH(DG$3,'exch rates'!$BC$4:$BL$4,)),1)</f>
        <v>1</v>
      </c>
      <c r="DH18" cm="1">
        <f t="array" ref="DH18">(BH18/INDEX($CX18:$DG18,,MATCH(DH$3,$CX$3:$DG$3,)))*$DG18</f>
        <v>0</v>
      </c>
      <c r="DI18" cm="1">
        <f t="array" ref="DI18">(BI18/INDEX($CX18:$DG18,,MATCH(DI$3,$CX$3:$DG$3,)))*$DG18</f>
        <v>0</v>
      </c>
      <c r="DJ18" cm="1">
        <f t="array" ref="DJ18">(BJ18/INDEX($CX18:$DG18,,MATCH(DJ$3,$CX$3:$DG$3,)))*$DG18</f>
        <v>0</v>
      </c>
      <c r="DK18" cm="1">
        <f t="array" ref="DK18">(BK18/INDEX($CX18:$DG18,,MATCH(DK$3,$CX$3:$DG$3,)))*$DG18</f>
        <v>0</v>
      </c>
      <c r="DL18" cm="1">
        <f t="array" ref="DL18">(BL18/INDEX($CX18:$DG18,,MATCH(DL$3,$CX$3:$DG$3,)))*$DG18</f>
        <v>0</v>
      </c>
      <c r="DM18" cm="1">
        <f t="array" ref="DM18">(BM18/INDEX($CX18:$DG18,,MATCH(DM$3,$CX$3:$DG$3,)))*$DG18</f>
        <v>0</v>
      </c>
      <c r="DN18" cm="1">
        <f t="array" ref="DN18">(BN18/INDEX($CX18:$DG18,,MATCH(DN$3,$CX$3:$DG$3,)))*$DG18</f>
        <v>0</v>
      </c>
      <c r="DO18" cm="1">
        <f t="array" ref="DO18">(BO18/INDEX($CX18:$DG18,,MATCH(DO$3,$CX$3:$DG$3,)))*$DG18</f>
        <v>0</v>
      </c>
      <c r="DP18" cm="1">
        <f t="array" ref="DP18">(BP18/INDEX($CX18:$DG18,,MATCH(DP$3,$CX$3:$DG$3,)))*$DG18</f>
        <v>0</v>
      </c>
      <c r="DQ18" cm="1">
        <f t="array" ref="DQ18">(BQ18/INDEX($CX18:$DG18,,MATCH(DQ$3,$CX$3:$DG$3,)))*$DG18</f>
        <v>0</v>
      </c>
      <c r="DS18" cm="1">
        <f t="array" ref="DS18">(BS18/INDEX($CX18:$DG18,,MATCH(DS$3,$CX$3:$DG$3,)))*$DG18</f>
        <v>0</v>
      </c>
      <c r="DT18" cm="1">
        <f t="array" ref="DT18">(BT18/INDEX($CX18:$DG18,,MATCH(DT$3,$CX$3:$DG$3,)))*$DG18</f>
        <v>0</v>
      </c>
      <c r="DU18" cm="1">
        <f t="array" ref="DU18">(BU18/INDEX($CX18:$DG18,,MATCH(DU$3,$CX$3:$DG$3,)))*$DG18</f>
        <v>0</v>
      </c>
      <c r="DV18" cm="1">
        <f t="array" ref="DV18">(BV18/INDEX($CX18:$DG18,,MATCH(DV$3,$CX$3:$DG$3,)))*$DG18</f>
        <v>0</v>
      </c>
      <c r="DW18" cm="1">
        <f t="array" ref="DW18">(BW18/INDEX($CX18:$DG18,,MATCH(DW$3,$CX$3:$DG$3,)))*$DG18</f>
        <v>0</v>
      </c>
      <c r="DX18" cm="1">
        <f t="array" ref="DX18">(BX18/INDEX($CX18:$DG18,,MATCH(DX$3,$CX$3:$DG$3,)))*$DG18</f>
        <v>0</v>
      </c>
      <c r="DY18" cm="1">
        <f t="array" ref="DY18">(BY18/INDEX($CX18:$DG18,,MATCH(DY$3,$CX$3:$DG$3,)))*$DG18</f>
        <v>0</v>
      </c>
      <c r="DZ18" cm="1">
        <f t="array" ref="DZ18">(BZ18/INDEX($CX18:$DG18,,MATCH(DZ$3,$CX$3:$DG$3,)))*$DG18</f>
        <v>0</v>
      </c>
      <c r="EA18" cm="1">
        <f t="array" ref="EA18">(CA18/INDEX($CX18:$DG18,,MATCH(EA$3,$CX$3:$DG$3,)))*$DG18</f>
        <v>0</v>
      </c>
      <c r="EB18" cm="1">
        <f t="array" ref="EB18">(CB18/INDEX($CX18:$DG18,,MATCH(EB$3,$CX$3:$DG$3,)))*$DG18</f>
        <v>0</v>
      </c>
      <c r="EC18" s="53" cm="1">
        <f t="array" ref="EC18">(CC18/INDEX($CX18:$DG18,,MATCH(EC$3,$CX$3:$DG$3,)))*$DG18</f>
        <v>0</v>
      </c>
      <c r="ED18" cm="1">
        <f t="array" ref="ED18">(CD18/INDEX($CX18:$DG18,,MATCH(ED$3,$CX$3:$DG$3,)))*$DG18</f>
        <v>0</v>
      </c>
      <c r="EE18" cm="1">
        <f t="array" ref="EE18">(CE18/INDEX($CX18:$DG18,,MATCH(EE$3,$CX$3:$DG$3,)))*$DG18</f>
        <v>0</v>
      </c>
      <c r="EF18" cm="1">
        <f t="array" ref="EF18">(CF18/INDEX($CX18:$DG18,,MATCH(EF$3,$CX$3:$DG$3,)))*$DG18</f>
        <v>0</v>
      </c>
      <c r="EG18" cm="1">
        <f t="array" ref="EG18">(CG18/INDEX($CX18:$DG18,,MATCH(EG$3,$CX$3:$DG$3,)))*$DG18</f>
        <v>0</v>
      </c>
      <c r="EH18" cm="1">
        <f t="array" ref="EH18">(CH18/INDEX($CX18:$DG18,,MATCH(EH$3,$CX$3:$DG$3,)))*$DG18</f>
        <v>0</v>
      </c>
      <c r="EI18" cm="1">
        <f t="array" ref="EI18">(CI18/INDEX($CX18:$DG18,,MATCH(EI$3,$CX$3:$DG$3,)))*$DG18</f>
        <v>0</v>
      </c>
      <c r="EJ18" cm="1">
        <f t="array" ref="EJ18">(CJ18/INDEX($CX18:$DG18,,MATCH(EJ$3,$CX$3:$DG$3,)))*$DG18</f>
        <v>0</v>
      </c>
      <c r="EK18" cm="1">
        <f t="array" ref="EK18">(CK18/INDEX($CX18:$DG18,,MATCH(EK$3,$CX$3:$DG$3,)))*$DG18</f>
        <v>0</v>
      </c>
      <c r="EL18" cm="1">
        <f t="array" ref="EL18">(CL18/INDEX($CX18:$DG18,,MATCH(EL$3,$CX$3:$DG$3,)))*$DG18</f>
        <v>0</v>
      </c>
      <c r="EM18" cm="1">
        <f t="array" ref="EM18">(CM18/INDEX($CX18:$DG18,,MATCH(EM$3,$CX$3:$DG$3,)))*$DG18</f>
        <v>0</v>
      </c>
      <c r="EN18" cm="1">
        <f t="array" ref="EN18">(CN18/INDEX($CX18:$DG18,,MATCH(EN$3,$CX$3:$DG$3,)))*$DG18</f>
        <v>0</v>
      </c>
      <c r="EO18" cm="1">
        <f t="array" ref="EO18">(CO18/INDEX($CX18:$DG18,,MATCH(EO$3,$CX$3:$DG$3,)))*$DG18</f>
        <v>0</v>
      </c>
      <c r="EP18" cm="1">
        <f t="array" ref="EP18">(CP18/INDEX($CX18:$DG18,,MATCH(EP$3,$CX$3:$DG$3,)))*$DG18</f>
        <v>0</v>
      </c>
      <c r="EQ18" cm="1">
        <f t="array" ref="EQ18">(CQ18/INDEX($CX18:$DG18,,MATCH(EQ$3,$CX$3:$DG$3,)))*$DG18</f>
        <v>0</v>
      </c>
      <c r="ER18" cm="1">
        <f t="array" ref="ER18">(CR18/INDEX($CX18:$DG18,,MATCH(ER$3,$CX$3:$DG$3,)))*$DG18</f>
        <v>0</v>
      </c>
      <c r="ES18" cm="1">
        <f t="array" ref="ES18">(CS18/INDEX($CX18:$DG18,,MATCH(ES$3,$CX$3:$DG$3,)))*$DG18</f>
        <v>0</v>
      </c>
      <c r="ET18" cm="1">
        <f t="array" ref="ET18">(CT18/INDEX($CX18:$DG18,,MATCH(ET$3,$CX$3:$DG$3,)))*$DG18</f>
        <v>0</v>
      </c>
      <c r="EU18" cm="1">
        <f t="array" ref="EU18">(CU18/INDEX($CX18:$DG18,,MATCH(EU$3,$CX$3:$DG$3,)))*$DG18</f>
        <v>0</v>
      </c>
      <c r="EV18" cm="1">
        <f t="array" ref="EV18">(CV18/INDEX($CX18:$DG18,,MATCH(EV$3,$CX$3:$DG$3,)))*$DG18</f>
        <v>0</v>
      </c>
      <c r="EW18">
        <f t="shared" si="13"/>
        <v>0</v>
      </c>
      <c r="EY18" s="96">
        <f t="shared" si="24"/>
        <v>0</v>
      </c>
      <c r="EZ18" s="96">
        <f t="shared" si="14"/>
        <v>0</v>
      </c>
      <c r="FA18" s="96">
        <f t="shared" si="15"/>
        <v>0</v>
      </c>
      <c r="FB18" s="96">
        <f t="shared" si="16"/>
        <v>0</v>
      </c>
      <c r="FC18" s="96">
        <f t="shared" si="17"/>
        <v>0</v>
      </c>
      <c r="FD18" s="96">
        <f t="shared" si="18"/>
        <v>0</v>
      </c>
      <c r="FE18" s="96">
        <f t="shared" si="19"/>
        <v>0</v>
      </c>
      <c r="FF18" s="96">
        <f t="shared" si="20"/>
        <v>0</v>
      </c>
      <c r="FG18" s="96">
        <f t="shared" si="21"/>
        <v>0</v>
      </c>
      <c r="FH18" s="96">
        <f t="shared" si="22"/>
        <v>0</v>
      </c>
      <c r="FJ18" s="96">
        <f t="shared" si="25"/>
        <v>0</v>
      </c>
      <c r="FK18" s="96" t="str">
        <f>IF(AND('Country-wise data'!FJ18&gt;'non-R&amp;D ex_typologies'!$C$17,'Country-wise data'!FJ18&lt;'non-R&amp;D ex_typologies'!$D$17),"Small",IF(AND('Country-wise data'!FJ18&gt;'non-R&amp;D ex_typologies'!$E$17,'Country-wise data'!$FJ$4&lt;'non-R&amp;D ex_typologies'!$F$17),"Medium","Large"))</f>
        <v>Large</v>
      </c>
      <c r="FL18" t="str">
        <f>IF($FK18='non-R&amp;D ex_typologies'!$C$16,IF(AND('Country-wise data'!EY18&gt;'non-R&amp;D ex_typologies'!$C$21,'Country-wise data'!EY18&lt;'non-R&amp;D ex_typologies'!$D$21),'non-R&amp;D ex_typologies'!$B$21,IF(AND('Country-wise data'!EY18&gt;'non-R&amp;D ex_typologies'!$C$19,'Country-wise data'!EY18&lt;'non-R&amp;D ex_typologies'!$D$19),'non-R&amp;D ex_typologies'!$B$19,'non-R&amp;D ex_typologies'!$B$20)),IF($FK18='non-R&amp;D ex_typologies'!$E$16,IF(AND('Country-wise data'!EY18&gt;'non-R&amp;D ex_typologies'!$E$21,'Country-wise data'!EY18&lt;'non-R&amp;D ex_typologies'!$F$21),'non-R&amp;D ex_typologies'!$B$21,IF(AND('Country-wise data'!EY18&gt;'non-R&amp;D ex_typologies'!$E$19,'Country-wise data'!EY18&lt;'non-R&amp;D ex_typologies'!$F$19),'non-R&amp;D ex_typologies'!$B$19,'non-R&amp;D ex_typologies'!$B$20)),IF(AND('Country-wise data'!EY18&gt;'non-R&amp;D ex_typologies'!$G$21,'Country-wise data'!EY18&lt;'non-R&amp;D ex_typologies'!$H$21),'non-R&amp;D ex_typologies'!$B$21,IF(AND('Country-wise data'!EY18&gt;'non-R&amp;D ex_typologies'!$G$19,'Country-wise data'!EY18&lt;'non-R&amp;D ex_typologies'!$H$19),'non-R&amp;D ex_typologies'!$B$19,'non-R&amp;D ex_typologies'!$B$20))))</f>
        <v xml:space="preserve">Research heavy </v>
      </c>
      <c r="FM18" t="str">
        <f>IF($FK18='non-R&amp;D ex_typologies'!$C$16,IF(AND('Country-wise data'!EZ18&gt;'non-R&amp;D ex_typologies'!$C$21,'Country-wise data'!EZ18&lt;'non-R&amp;D ex_typologies'!$D$21),'non-R&amp;D ex_typologies'!$B$21,IF(AND('Country-wise data'!EZ18&gt;'non-R&amp;D ex_typologies'!$C$19,'Country-wise data'!EZ18&lt;'non-R&amp;D ex_typologies'!$D$19),'non-R&amp;D ex_typologies'!$B$19,'non-R&amp;D ex_typologies'!$B$20)),IF($FK18='non-R&amp;D ex_typologies'!$E$16,IF(AND('Country-wise data'!EZ18&gt;'non-R&amp;D ex_typologies'!$E$21,'Country-wise data'!EZ18&lt;'non-R&amp;D ex_typologies'!$F$21),'non-R&amp;D ex_typologies'!$B$21,IF(AND('Country-wise data'!EZ18&gt;'non-R&amp;D ex_typologies'!$E$19,'Country-wise data'!EZ18&lt;'non-R&amp;D ex_typologies'!$F$19),'non-R&amp;D ex_typologies'!$B$19,'non-R&amp;D ex_typologies'!$B$20)),IF(AND('Country-wise data'!EZ18&gt;'non-R&amp;D ex_typologies'!$G$21,'Country-wise data'!EZ18&lt;'non-R&amp;D ex_typologies'!$H$21),'non-R&amp;D ex_typologies'!$B$21,IF(AND('Country-wise data'!EZ18&gt;'non-R&amp;D ex_typologies'!$G$19,'Country-wise data'!EZ18&lt;'non-R&amp;D ex_typologies'!$H$19),'non-R&amp;D ex_typologies'!$B$19,'non-R&amp;D ex_typologies'!$B$20))))</f>
        <v xml:space="preserve">Research heavy </v>
      </c>
      <c r="FN18" t="str">
        <f>IF($FK18='non-R&amp;D ex_typologies'!$C$16,IF(AND('Country-wise data'!FA18&gt;'non-R&amp;D ex_typologies'!$C$21,'Country-wise data'!FA18&lt;'non-R&amp;D ex_typologies'!$D$21),'non-R&amp;D ex_typologies'!$B$21,IF(AND('Country-wise data'!FA18&gt;'non-R&amp;D ex_typologies'!$C$19,'Country-wise data'!FA18&lt;'non-R&amp;D ex_typologies'!$D$19),'non-R&amp;D ex_typologies'!$B$19,'non-R&amp;D ex_typologies'!$B$20)),IF($FK18='non-R&amp;D ex_typologies'!$E$16,IF(AND('Country-wise data'!FA18&gt;'non-R&amp;D ex_typologies'!$E$21,'Country-wise data'!FA18&lt;'non-R&amp;D ex_typologies'!$F$21),'non-R&amp;D ex_typologies'!$B$21,IF(AND('Country-wise data'!FA18&gt;'non-R&amp;D ex_typologies'!$E$19,'Country-wise data'!FA18&lt;'non-R&amp;D ex_typologies'!$F$19),'non-R&amp;D ex_typologies'!$B$19,'non-R&amp;D ex_typologies'!$B$20)),IF(AND('Country-wise data'!FA18&gt;'non-R&amp;D ex_typologies'!$G$21,'Country-wise data'!FA18&lt;'non-R&amp;D ex_typologies'!$H$21),'non-R&amp;D ex_typologies'!$B$21,IF(AND('Country-wise data'!FA18&gt;'non-R&amp;D ex_typologies'!$G$19,'Country-wise data'!FA18&lt;'non-R&amp;D ex_typologies'!$H$19),'non-R&amp;D ex_typologies'!$B$19,'non-R&amp;D ex_typologies'!$B$20))))</f>
        <v xml:space="preserve">Research heavy </v>
      </c>
      <c r="FO18" t="str">
        <f>IF($FK18='non-R&amp;D ex_typologies'!$C$16,IF(AND('Country-wise data'!FB18&gt;'non-R&amp;D ex_typologies'!$C$21,'Country-wise data'!FB18&lt;'non-R&amp;D ex_typologies'!$D$21),'non-R&amp;D ex_typologies'!$B$21,IF(AND('Country-wise data'!FB18&gt;'non-R&amp;D ex_typologies'!$C$19,'Country-wise data'!FB18&lt;'non-R&amp;D ex_typologies'!$D$19),'non-R&amp;D ex_typologies'!$B$19,'non-R&amp;D ex_typologies'!$B$20)),IF($FK18='non-R&amp;D ex_typologies'!$E$16,IF(AND('Country-wise data'!FB18&gt;'non-R&amp;D ex_typologies'!$E$21,'Country-wise data'!FB18&lt;'non-R&amp;D ex_typologies'!$F$21),'non-R&amp;D ex_typologies'!$B$21,IF(AND('Country-wise data'!FB18&gt;'non-R&amp;D ex_typologies'!$E$19,'Country-wise data'!FB18&lt;'non-R&amp;D ex_typologies'!$F$19),'non-R&amp;D ex_typologies'!$B$19,'non-R&amp;D ex_typologies'!$B$20)),IF(AND('Country-wise data'!FB18&gt;'non-R&amp;D ex_typologies'!$G$21,'Country-wise data'!FB18&lt;'non-R&amp;D ex_typologies'!$H$21),'non-R&amp;D ex_typologies'!$B$21,IF(AND('Country-wise data'!FB18&gt;'non-R&amp;D ex_typologies'!$G$19,'Country-wise data'!FB18&lt;'non-R&amp;D ex_typologies'!$H$19),'non-R&amp;D ex_typologies'!$B$19,'non-R&amp;D ex_typologies'!$B$20))))</f>
        <v xml:space="preserve">Research heavy </v>
      </c>
      <c r="FP18" t="str">
        <f>IF($FK18='non-R&amp;D ex_typologies'!$C$16,IF(AND('Country-wise data'!FC18&gt;'non-R&amp;D ex_typologies'!$C$21,'Country-wise data'!FC18&lt;'non-R&amp;D ex_typologies'!$D$21),'non-R&amp;D ex_typologies'!$B$21,IF(AND('Country-wise data'!FC18&gt;'non-R&amp;D ex_typologies'!$C$19,'Country-wise data'!FC18&lt;'non-R&amp;D ex_typologies'!$D$19),'non-R&amp;D ex_typologies'!$B$19,'non-R&amp;D ex_typologies'!$B$20)),IF($FK18='non-R&amp;D ex_typologies'!$E$16,IF(AND('Country-wise data'!FC18&gt;'non-R&amp;D ex_typologies'!$E$21,'Country-wise data'!FC18&lt;'non-R&amp;D ex_typologies'!$F$21),'non-R&amp;D ex_typologies'!$B$21,IF(AND('Country-wise data'!FC18&gt;'non-R&amp;D ex_typologies'!$E$19,'Country-wise data'!FC18&lt;'non-R&amp;D ex_typologies'!$F$19),'non-R&amp;D ex_typologies'!$B$19,'non-R&amp;D ex_typologies'!$B$20)),IF(AND('Country-wise data'!FC18&gt;'non-R&amp;D ex_typologies'!$G$21,'Country-wise data'!FC18&lt;'non-R&amp;D ex_typologies'!$H$21),'non-R&amp;D ex_typologies'!$B$21,IF(AND('Country-wise data'!FC18&gt;'non-R&amp;D ex_typologies'!$G$19,'Country-wise data'!FC18&lt;'non-R&amp;D ex_typologies'!$H$19),'non-R&amp;D ex_typologies'!$B$19,'non-R&amp;D ex_typologies'!$B$20))))</f>
        <v xml:space="preserve">Research heavy </v>
      </c>
      <c r="FQ18" t="str">
        <f>IF($FK18='non-R&amp;D ex_typologies'!$C$16,IF(AND('Country-wise data'!FD18&gt;'non-R&amp;D ex_typologies'!$C$21,'Country-wise data'!FD18&lt;'non-R&amp;D ex_typologies'!$D$21),'non-R&amp;D ex_typologies'!$B$21,IF(AND('Country-wise data'!FD18&gt;'non-R&amp;D ex_typologies'!$C$19,'Country-wise data'!FD18&lt;'non-R&amp;D ex_typologies'!$D$19),'non-R&amp;D ex_typologies'!$B$19,'non-R&amp;D ex_typologies'!$B$20)),IF($FK18='non-R&amp;D ex_typologies'!$E$16,IF(AND('Country-wise data'!FD18&gt;'non-R&amp;D ex_typologies'!$E$21,'Country-wise data'!FD18&lt;'non-R&amp;D ex_typologies'!$F$21),'non-R&amp;D ex_typologies'!$B$21,IF(AND('Country-wise data'!FD18&gt;'non-R&amp;D ex_typologies'!$E$19,'Country-wise data'!FD18&lt;'non-R&amp;D ex_typologies'!$F$19),'non-R&amp;D ex_typologies'!$B$19,'non-R&amp;D ex_typologies'!$B$20)),IF(AND('Country-wise data'!FD18&gt;'non-R&amp;D ex_typologies'!$G$21,'Country-wise data'!FD18&lt;'non-R&amp;D ex_typologies'!$H$21),'non-R&amp;D ex_typologies'!$B$21,IF(AND('Country-wise data'!FD18&gt;'non-R&amp;D ex_typologies'!$G$19,'Country-wise data'!FD18&lt;'non-R&amp;D ex_typologies'!$H$19),'non-R&amp;D ex_typologies'!$B$19,'non-R&amp;D ex_typologies'!$B$20))))</f>
        <v xml:space="preserve">Research heavy </v>
      </c>
      <c r="FR18" t="str">
        <f>IF($FK18='non-R&amp;D ex_typologies'!$C$16,IF(AND('Country-wise data'!FE18&gt;'non-R&amp;D ex_typologies'!$C$21,'Country-wise data'!FE18&lt;'non-R&amp;D ex_typologies'!$D$21),'non-R&amp;D ex_typologies'!$B$21,IF(AND('Country-wise data'!FE18&gt;'non-R&amp;D ex_typologies'!$C$19,'Country-wise data'!FE18&lt;'non-R&amp;D ex_typologies'!$D$19),'non-R&amp;D ex_typologies'!$B$19,'non-R&amp;D ex_typologies'!$B$20)),IF($FK18='non-R&amp;D ex_typologies'!$E$16,IF(AND('Country-wise data'!FE18&gt;'non-R&amp;D ex_typologies'!$E$21,'Country-wise data'!FE18&lt;'non-R&amp;D ex_typologies'!$F$21),'non-R&amp;D ex_typologies'!$B$21,IF(AND('Country-wise data'!FE18&gt;'non-R&amp;D ex_typologies'!$E$19,'Country-wise data'!FE18&lt;'non-R&amp;D ex_typologies'!$F$19),'non-R&amp;D ex_typologies'!$B$19,'non-R&amp;D ex_typologies'!$B$20)),IF(AND('Country-wise data'!FE18&gt;'non-R&amp;D ex_typologies'!$G$21,'Country-wise data'!FE18&lt;'non-R&amp;D ex_typologies'!$H$21),'non-R&amp;D ex_typologies'!$B$21,IF(AND('Country-wise data'!FE18&gt;'non-R&amp;D ex_typologies'!$G$19,'Country-wise data'!FE18&lt;'non-R&amp;D ex_typologies'!$H$19),'non-R&amp;D ex_typologies'!$B$19,'non-R&amp;D ex_typologies'!$B$20))))</f>
        <v xml:space="preserve">Research heavy </v>
      </c>
      <c r="FS18" t="str">
        <f>IF($FK18='non-R&amp;D ex_typologies'!$C$16,IF(AND('Country-wise data'!FF18&gt;'non-R&amp;D ex_typologies'!$C$21,'Country-wise data'!FF18&lt;'non-R&amp;D ex_typologies'!$D$21),'non-R&amp;D ex_typologies'!$B$21,IF(AND('Country-wise data'!FF18&gt;'non-R&amp;D ex_typologies'!$C$19,'Country-wise data'!FF18&lt;'non-R&amp;D ex_typologies'!$D$19),'non-R&amp;D ex_typologies'!$B$19,'non-R&amp;D ex_typologies'!$B$20)),IF($FK18='non-R&amp;D ex_typologies'!$E$16,IF(AND('Country-wise data'!FF18&gt;'non-R&amp;D ex_typologies'!$E$21,'Country-wise data'!FF18&lt;'non-R&amp;D ex_typologies'!$F$21),'non-R&amp;D ex_typologies'!$B$21,IF(AND('Country-wise data'!FF18&gt;'non-R&amp;D ex_typologies'!$E$19,'Country-wise data'!FF18&lt;'non-R&amp;D ex_typologies'!$F$19),'non-R&amp;D ex_typologies'!$B$19,'non-R&amp;D ex_typologies'!$B$20)),IF(AND('Country-wise data'!FF18&gt;'non-R&amp;D ex_typologies'!$G$21,'Country-wise data'!FF18&lt;'non-R&amp;D ex_typologies'!$H$21),'non-R&amp;D ex_typologies'!$B$21,IF(AND('Country-wise data'!FF18&gt;'non-R&amp;D ex_typologies'!$G$19,'Country-wise data'!FF18&lt;'non-R&amp;D ex_typologies'!$H$19),'non-R&amp;D ex_typologies'!$B$19,'non-R&amp;D ex_typologies'!$B$20))))</f>
        <v xml:space="preserve">Research heavy </v>
      </c>
      <c r="FT18" t="str">
        <f>IF($FK18='non-R&amp;D ex_typologies'!$C$16,IF(AND('Country-wise data'!FG18&gt;'non-R&amp;D ex_typologies'!$C$21,'Country-wise data'!FG18&lt;'non-R&amp;D ex_typologies'!$D$21),'non-R&amp;D ex_typologies'!$B$21,IF(AND('Country-wise data'!FG18&gt;'non-R&amp;D ex_typologies'!$C$19,'Country-wise data'!FG18&lt;'non-R&amp;D ex_typologies'!$D$19),'non-R&amp;D ex_typologies'!$B$19,'non-R&amp;D ex_typologies'!$B$20)),IF($FK18='non-R&amp;D ex_typologies'!$E$16,IF(AND('Country-wise data'!FG18&gt;'non-R&amp;D ex_typologies'!$E$21,'Country-wise data'!FG18&lt;'non-R&amp;D ex_typologies'!$F$21),'non-R&amp;D ex_typologies'!$B$21,IF(AND('Country-wise data'!FG18&gt;'non-R&amp;D ex_typologies'!$E$19,'Country-wise data'!FG18&lt;'non-R&amp;D ex_typologies'!$F$19),'non-R&amp;D ex_typologies'!$B$19,'non-R&amp;D ex_typologies'!$B$20)),IF(AND('Country-wise data'!FG18&gt;'non-R&amp;D ex_typologies'!$G$21,'Country-wise data'!FG18&lt;'non-R&amp;D ex_typologies'!$H$21),'non-R&amp;D ex_typologies'!$B$21,IF(AND('Country-wise data'!FG18&gt;'non-R&amp;D ex_typologies'!$G$19,'Country-wise data'!FG18&lt;'non-R&amp;D ex_typologies'!$H$19),'non-R&amp;D ex_typologies'!$B$19,'non-R&amp;D ex_typologies'!$B$20))))</f>
        <v xml:space="preserve">Research heavy </v>
      </c>
      <c r="FU18" t="str">
        <f>IF($FK18='non-R&amp;D ex_typologies'!$C$16,IF(AND('Country-wise data'!FH18&gt;'non-R&amp;D ex_typologies'!$C$21,'Country-wise data'!FH18&lt;'non-R&amp;D ex_typologies'!$D$21),'non-R&amp;D ex_typologies'!$B$21,IF(AND('Country-wise data'!FH18&gt;'non-R&amp;D ex_typologies'!$C$19,'Country-wise data'!FH18&lt;'non-R&amp;D ex_typologies'!$D$19),'non-R&amp;D ex_typologies'!$B$19,'non-R&amp;D ex_typologies'!$B$20)),IF($FK18='non-R&amp;D ex_typologies'!$E$16,IF(AND('Country-wise data'!FH18&gt;'non-R&amp;D ex_typologies'!$E$21,'Country-wise data'!FH18&lt;'non-R&amp;D ex_typologies'!$F$21),'non-R&amp;D ex_typologies'!$B$21,IF(AND('Country-wise data'!FH18&gt;'non-R&amp;D ex_typologies'!$E$19,'Country-wise data'!FH18&lt;'non-R&amp;D ex_typologies'!$F$19),'non-R&amp;D ex_typologies'!$B$19,'non-R&amp;D ex_typologies'!$B$20)),IF(AND('Country-wise data'!FH18&gt;'non-R&amp;D ex_typologies'!$G$21,'Country-wise data'!FH18&lt;'non-R&amp;D ex_typologies'!$H$21),'non-R&amp;D ex_typologies'!$B$21,IF(AND('Country-wise data'!FH18&gt;'non-R&amp;D ex_typologies'!$G$19,'Country-wise data'!FH18&lt;'non-R&amp;D ex_typologies'!$H$19),'non-R&amp;D ex_typologies'!$B$19,'non-R&amp;D ex_typologies'!$B$20))))</f>
        <v xml:space="preserve">Research heavy </v>
      </c>
    </row>
    <row r="19" spans="2:177" x14ac:dyDescent="0.35">
      <c r="B19" s="12" t="s">
        <v>383</v>
      </c>
      <c r="C19" t="s">
        <v>384</v>
      </c>
      <c r="D19" t="s">
        <v>385</v>
      </c>
      <c r="E19" t="s">
        <v>26</v>
      </c>
      <c r="F19" t="s">
        <v>369</v>
      </c>
      <c r="G19" s="55">
        <f>Assumptions!$C$13</f>
        <v>1.1000000000000001</v>
      </c>
      <c r="H19">
        <f>SUMIFS('IFPRI SPEED'!AL:AL,'IFPRI SPEED'!$A:$A,'Country-wise data'!$B19)*1000*G19</f>
        <v>0</v>
      </c>
      <c r="I19">
        <f>IF(SUMIFS('IFPRI SPEED'!AM:AM,'IFPRI SPEED'!$A:$A,'Country-wise data'!$B19)*1000=0,H19*(1+Assumptions!$C$9),SUMIFS('IFPRI SPEED'!AM:AM,'IFPRI SPEED'!$A:$A,'Country-wise data'!$B19)*1000*$G19)</f>
        <v>0</v>
      </c>
      <c r="J19">
        <f>IF(SUMIFS('IFPRI SPEED'!AN:AN,'IFPRI SPEED'!$A:$A,'Country-wise data'!$B19)*1000=0,I19*(1+Assumptions!$C$9),SUMIFS('IFPRI SPEED'!AN:AN,'IFPRI SPEED'!$A:$A,'Country-wise data'!$B19)*1000*$G19)</f>
        <v>0</v>
      </c>
      <c r="K19">
        <f>IF(SUMIFS('IFPRI SPEED'!AO:AO,'IFPRI SPEED'!$A:$A,'Country-wise data'!$B19)*1000=0,J19*(1+Assumptions!$C$9),SUMIFS('IFPRI SPEED'!AO:AO,'IFPRI SPEED'!$A:$A,'Country-wise data'!$B19)*1000*$G19)</f>
        <v>0</v>
      </c>
      <c r="L19">
        <f>IF(SUMIFS('IFPRI SPEED'!AP:AP,'IFPRI SPEED'!$A:$A,'Country-wise data'!$B19)*1000=0,K19*(1+Assumptions!$C$9),SUMIFS('IFPRI SPEED'!AP:AP,'IFPRI SPEED'!$A:$A,'Country-wise data'!$B19)*1000*$G19)</f>
        <v>0</v>
      </c>
      <c r="M19">
        <f>IF(SUMIFS('IFPRI SPEED'!AQ:AQ,'IFPRI SPEED'!$A:$A,'Country-wise data'!$B19)*1000=0,L19*(1+Assumptions!$C$9),SUMIFS('IFPRI SPEED'!AQ:AQ,'IFPRI SPEED'!$A:$A,'Country-wise data'!$B19)*1000*$G19)</f>
        <v>0</v>
      </c>
      <c r="N19">
        <f>IF(SUMIFS('IFPRI SPEED'!AR:AR,'IFPRI SPEED'!$A:$A,'Country-wise data'!$B19)*1000=0,M19*(1+Assumptions!$C$9),SUMIFS('IFPRI SPEED'!AR:AR,'IFPRI SPEED'!$A:$A,'Country-wise data'!$B19)*1000*$G19)</f>
        <v>0</v>
      </c>
      <c r="O19">
        <f>IF(SUMIFS('IFPRI SPEED'!AS:AS,'IFPRI SPEED'!$A:$A,'Country-wise data'!$B19)*1000=0,N19*(1+Assumptions!$C$9),SUMIFS('IFPRI SPEED'!AS:AS,'IFPRI SPEED'!$A:$A,'Country-wise data'!$B19)*1000*$G19)</f>
        <v>0</v>
      </c>
      <c r="P19">
        <f>IF(SUMIFS('IFPRI SPEED'!AT:AT,'IFPRI SPEED'!$A:$A,'Country-wise data'!$B19)*1000=0,O19*(1+Assumptions!$C$9),SUMIFS('IFPRI SPEED'!AT:AT,'IFPRI SPEED'!$A:$A,'Country-wise data'!$B19)*1000*$G19)</f>
        <v>0</v>
      </c>
      <c r="Q19">
        <f>IF(SUMIFS('IFPRI SPEED'!AU:AU,'IFPRI SPEED'!$A:$A,'Country-wise data'!$B19)*1000=0,P19*(1+Assumptions!$C$9),SUMIFS('IFPRI SPEED'!AU:AU,'IFPRI SPEED'!$A:$A,'Country-wise data'!$B19)*1000*$G19)</f>
        <v>0</v>
      </c>
      <c r="R19" s="36">
        <f t="shared" si="9"/>
        <v>0</v>
      </c>
      <c r="S19" s="44">
        <f>INDEX('area data'!$G$4:$P$79,MATCH('Country-wise data'!$B19,'area data'!$B$4:$B$79,),MATCH('Country-wise data'!S$3,'area data'!$G$3:$P$3,))</f>
        <v>0</v>
      </c>
      <c r="T19" s="44">
        <f>INDEX('area data'!$G$4:$P$79,MATCH('Country-wise data'!$B19,'area data'!$B$4:$B$79,),MATCH('Country-wise data'!T$3,'area data'!$G$3:$P$3,))</f>
        <v>0</v>
      </c>
      <c r="U19" s="44">
        <f>INDEX('area data'!$G$4:$P$79,MATCH('Country-wise data'!$B19,'area data'!$B$4:$B$79,),MATCH('Country-wise data'!U$3,'area data'!$G$3:$P$3,))</f>
        <v>0</v>
      </c>
      <c r="V19" s="44">
        <f>INDEX('area data'!$G$4:$P$79,MATCH('Country-wise data'!$B19,'area data'!$B$4:$B$79,),MATCH('Country-wise data'!V$3,'area data'!$G$3:$P$3,))</f>
        <v>0</v>
      </c>
      <c r="W19" s="44">
        <f>INDEX('area data'!$G$4:$P$79,MATCH('Country-wise data'!$B19,'area data'!$B$4:$B$79,),MATCH('Country-wise data'!W$3,'area data'!$G$3:$P$3,))</f>
        <v>0</v>
      </c>
      <c r="X19" s="44">
        <f>INDEX('area data'!$G$4:$P$79,MATCH('Country-wise data'!$B19,'area data'!$B$4:$B$79,),MATCH('Country-wise data'!X$3,'area data'!$G$3:$P$3,))</f>
        <v>0</v>
      </c>
      <c r="Y19" s="44">
        <f>INDEX('area data'!$G$4:$P$79,MATCH('Country-wise data'!$B19,'area data'!$B$4:$B$79,),MATCH('Country-wise data'!Y$3,'area data'!$G$3:$P$3,))</f>
        <v>0</v>
      </c>
      <c r="Z19" s="44">
        <f>INDEX('area data'!$G$4:$P$79,MATCH('Country-wise data'!$B19,'area data'!$B$4:$B$79,),MATCH('Country-wise data'!Z$3,'area data'!$G$3:$P$3,))</f>
        <v>0</v>
      </c>
      <c r="AA19" s="44">
        <f>INDEX('area data'!$G$4:$P$79,MATCH('Country-wise data'!$B19,'area data'!$B$4:$B$79,),MATCH('Country-wise data'!AA$3,'area data'!$G$3:$P$3,))</f>
        <v>0</v>
      </c>
      <c r="AB19" s="44">
        <f>INDEX('area data'!$G$4:$P$79,MATCH('Country-wise data'!$B19,'area data'!$B$4:$B$79,),MATCH('Country-wise data'!AB$3,'area data'!$G$3:$P$3,))</f>
        <v>0</v>
      </c>
      <c r="AC19" s="53">
        <f>IFERROR(INDEX('ASTI data (new)'!$AF$6:$AL$130,MATCH('Country-wise data'!$B19,'ASTI data (new)'!$C$6:$C$130,),MATCH('Country-wise data'!AC$3,'ASTI data (new)'!$AF$5:$AL$5,)),(INDEX(Assumptions!$G$154:$P$345,MATCH('Country-wise data'!$B19,Assumptions!$B$154:$B$344,),MATCH('Country-wise data'!AC$3,Assumptions!$G$153:$P$153,))*S19))</f>
        <v>0</v>
      </c>
      <c r="AD19" s="53">
        <f>IFERROR(INDEX('ASTI data (new)'!$AF$6:$AL$130,MATCH('Country-wise data'!$B19,'ASTI data (new)'!$C$6:$C$130,),MATCH('Country-wise data'!AD$3,'ASTI data (new)'!$AF$5:$AL$5,)),(INDEX(Assumptions!$G$154:$P$345,MATCH('Country-wise data'!$B19,Assumptions!$B$154:$B$344,),MATCH('Country-wise data'!AD$3,Assumptions!$G$153:$P$153,))*T19))</f>
        <v>0</v>
      </c>
      <c r="AE19" s="53">
        <f>IFERROR(INDEX('ASTI data (new)'!$AF$6:$AL$130,MATCH('Country-wise data'!$B19,'ASTI data (new)'!$C$6:$C$130,),MATCH('Country-wise data'!AE$3,'ASTI data (new)'!$AF$5:$AL$5,)),(INDEX(Assumptions!$G$154:$P$345,MATCH('Country-wise data'!$B19,Assumptions!$B$154:$B$344,),MATCH('Country-wise data'!AE$3,Assumptions!$G$153:$P$153,))*U19))</f>
        <v>0</v>
      </c>
      <c r="AF19" s="53">
        <f>IFERROR(INDEX('ASTI data (new)'!$AF$6:$AL$130,MATCH('Country-wise data'!$B19,'ASTI data (new)'!$C$6:$C$130,),MATCH('Country-wise data'!AF$3,'ASTI data (new)'!$AF$5:$AL$5,)),(INDEX(Assumptions!$G$154:$P$345,MATCH('Country-wise data'!$B19,Assumptions!$B$154:$B$344,),MATCH('Country-wise data'!AF$3,Assumptions!$G$153:$P$153,))*V19))</f>
        <v>0</v>
      </c>
      <c r="AG19" s="53">
        <f>IFERROR(INDEX('ASTI data (new)'!$AF$6:$AL$130,MATCH('Country-wise data'!$B19,'ASTI data (new)'!$C$6:$C$130,),MATCH('Country-wise data'!AG$3,'ASTI data (new)'!$AF$5:$AL$5,)),(INDEX(Assumptions!$G$154:$P$345,MATCH('Country-wise data'!$B19,Assumptions!$B$154:$B$344,),MATCH('Country-wise data'!AG$3,Assumptions!$G$153:$P$153,))*W19))</f>
        <v>0</v>
      </c>
      <c r="AH19" s="53">
        <f>IFERROR(INDEX('ASTI data (new)'!$AF$6:$AL$130,MATCH('Country-wise data'!$B19,'ASTI data (new)'!$C$6:$C$130,),MATCH('Country-wise data'!AH$3,'ASTI data (new)'!$AF$5:$AL$5,)),(INDEX(Assumptions!$G$154:$P$345,MATCH('Country-wise data'!$B19,Assumptions!$B$154:$B$344,),MATCH('Country-wise data'!AH$3,Assumptions!$G$153:$P$153,))*X19))</f>
        <v>0</v>
      </c>
      <c r="AI19" s="53">
        <f>IFERROR(INDEX('ASTI data (new)'!$AF$6:$AL$130,MATCH('Country-wise data'!$B19,'ASTI data (new)'!$C$6:$C$130,),MATCH('Country-wise data'!AI$3,'ASTI data (new)'!$AF$5:$AL$5,)),(INDEX(Assumptions!$G$154:$P$345,MATCH('Country-wise data'!$B19,Assumptions!$B$154:$B$344,),MATCH('Country-wise data'!AI$3,Assumptions!$G$153:$P$153,))*Y19))</f>
        <v>0</v>
      </c>
      <c r="AJ19" s="53">
        <f t="shared" ref="AJ19:AL19" si="38">IFERROR((1+($AI19/$AF19)^(1/3)-1)*AI19,0)</f>
        <v>0</v>
      </c>
      <c r="AK19" s="53">
        <f t="shared" si="38"/>
        <v>0</v>
      </c>
      <c r="AL19" s="53">
        <f t="shared" si="38"/>
        <v>0</v>
      </c>
      <c r="AM19" s="55" cm="1">
        <f t="array" ref="AM19">INDEX('non-R&amp;D ex_typologies'!$J$8:$J$10,MATCH('Country-wise data'!FL19,'non-R&amp;D ex_typologies'!$F$8:$F$10,),)*'Country-wise data'!AC19</f>
        <v>0</v>
      </c>
      <c r="AN19" s="55" cm="1">
        <f t="array" ref="AN19">INDEX('non-R&amp;D ex_typologies'!$J$8:$J$10,MATCH('Country-wise data'!FM19,'non-R&amp;D ex_typologies'!$F$8:$F$10,),)*'Country-wise data'!AD19</f>
        <v>0</v>
      </c>
      <c r="AO19" s="55" cm="1">
        <f t="array" ref="AO19">INDEX('non-R&amp;D ex_typologies'!$J$8:$J$10,MATCH('Country-wise data'!FN19,'non-R&amp;D ex_typologies'!$F$8:$F$10,),)*'Country-wise data'!AE19</f>
        <v>0</v>
      </c>
      <c r="AP19" s="55" cm="1">
        <f t="array" ref="AP19">INDEX('non-R&amp;D ex_typologies'!$J$8:$J$10,MATCH('Country-wise data'!FO19,'non-R&amp;D ex_typologies'!$F$8:$F$10,),)*'Country-wise data'!AF19</f>
        <v>0</v>
      </c>
      <c r="AQ19" s="55" cm="1">
        <f t="array" ref="AQ19">INDEX('non-R&amp;D ex_typologies'!$J$8:$J$10,MATCH('Country-wise data'!FP19,'non-R&amp;D ex_typologies'!$F$8:$F$10,),)*'Country-wise data'!AG19</f>
        <v>0</v>
      </c>
      <c r="AR19" s="55" cm="1">
        <f t="array" ref="AR19">INDEX('non-R&amp;D ex_typologies'!$J$8:$J$10,MATCH('Country-wise data'!FQ19,'non-R&amp;D ex_typologies'!$F$8:$F$10,),)*'Country-wise data'!AH19</f>
        <v>0</v>
      </c>
      <c r="AS19" s="55" cm="1">
        <f t="array" ref="AS19">INDEX('non-R&amp;D ex_typologies'!$J$8:$J$10,MATCH('Country-wise data'!FR19,'non-R&amp;D ex_typologies'!$F$8:$F$10,),)*'Country-wise data'!AI19</f>
        <v>0</v>
      </c>
      <c r="AT19" s="55" cm="1">
        <f t="array" ref="AT19">INDEX('non-R&amp;D ex_typologies'!$J$8:$J$10,MATCH('Country-wise data'!FS19,'non-R&amp;D ex_typologies'!$F$8:$F$10,),)*'Country-wise data'!AJ19</f>
        <v>0</v>
      </c>
      <c r="AU19" s="55" cm="1">
        <f t="array" ref="AU19">INDEX('non-R&amp;D ex_typologies'!$J$8:$J$10,MATCH('Country-wise data'!FT19,'non-R&amp;D ex_typologies'!$F$8:$F$10,),)*'Country-wise data'!AK19</f>
        <v>0</v>
      </c>
      <c r="AV19" s="55" cm="1">
        <f t="array" ref="AV19">INDEX('non-R&amp;D ex_typologies'!$J$8:$J$10,MATCH('Country-wise data'!FU19,'non-R&amp;D ex_typologies'!$F$8:$F$10,),)*'Country-wise data'!AL19</f>
        <v>0</v>
      </c>
      <c r="AW19">
        <f t="shared" si="11"/>
        <v>0</v>
      </c>
      <c r="AX19" s="53">
        <f>INDEX('GDP deflators'!$AB$3:$AK$155,MATCH('Country-wise data'!$B19,'GDP deflators'!$B$3:$B$155,),MATCH('Country-wise data'!AX$3,'GDP deflators'!$D$2:$M$2,))</f>
        <v>64.417919930687134</v>
      </c>
      <c r="AY19" s="53">
        <f>INDEX('GDP deflators'!$AB$3:$AK$155,MATCH('Country-wise data'!$B19,'GDP deflators'!$B$3:$B$155,),MATCH('Country-wise data'!AY$3,'GDP deflators'!$D$2:$M$2,))</f>
        <v>70.611297354558474</v>
      </c>
      <c r="AZ19" s="53">
        <f>INDEX('GDP deflators'!$AB$3:$AK$155,MATCH('Country-wise data'!$B19,'GDP deflators'!$B$3:$B$155,),MATCH('Country-wise data'!AZ$3,'GDP deflators'!$D$2:$M$2,))</f>
        <v>74.579432688118558</v>
      </c>
      <c r="BA19" s="53">
        <f>INDEX('GDP deflators'!$AB$3:$AK$155,MATCH('Country-wise data'!$B19,'GDP deflators'!$B$3:$B$155,),MATCH('Country-wise data'!BA$3,'GDP deflators'!$D$2:$M$2,))</f>
        <v>78.061611292110626</v>
      </c>
      <c r="BB19" s="53">
        <f>INDEX('GDP deflators'!$AB$3:$AK$155,MATCH('Country-wise data'!$B19,'GDP deflators'!$B$3:$B$155,),MATCH('Country-wise data'!BB$3,'GDP deflators'!$D$2:$M$2,))</f>
        <v>81.047361870938289</v>
      </c>
      <c r="BC19" s="53">
        <f>INDEX('GDP deflators'!$AB$3:$AK$155,MATCH('Country-wise data'!$B19,'GDP deflators'!$B$3:$B$155,),MATCH('Country-wise data'!BC$3,'GDP deflators'!$D$2:$M$2,))</f>
        <v>83.136391760965225</v>
      </c>
      <c r="BD19" s="53">
        <f>INDEX('GDP deflators'!$AB$3:$AK$155,MATCH('Country-wise data'!$B19,'GDP deflators'!$B$3:$B$155,),MATCH('Country-wise data'!BD$3,'GDP deflators'!$D$2:$M$2,))</f>
        <v>85.941902297955991</v>
      </c>
      <c r="BE19" s="53">
        <f>INDEX('GDP deflators'!$AB$3:$AK$155,MATCH('Country-wise data'!$B19,'GDP deflators'!$B$3:$B$155,),MATCH('Country-wise data'!BE$3,'GDP deflators'!$D$2:$M$2,))</f>
        <v>91.849269257326256</v>
      </c>
      <c r="BF19" s="53">
        <f>INDEX('GDP deflators'!$AB$3:$AK$155,MATCH('Country-wise data'!$B19,'GDP deflators'!$B$3:$B$155,),MATCH('Country-wise data'!BF$3,'GDP deflators'!$D$2:$M$2,))</f>
        <v>98.380878956076884</v>
      </c>
      <c r="BG19" s="53">
        <f>INDEX('GDP deflators'!$AB$3:$AK$155,MATCH('Country-wise data'!$B19,'GDP deflators'!$B$3:$B$155,),MATCH('Country-wise data'!BG$3,'GDP deflators'!$D$2:$M$2,))</f>
        <v>100</v>
      </c>
      <c r="BH19" cm="1">
        <f t="array" ref="BH19">H19/(INDEX($AX19:$BG19,,MATCH(BH$3,$AX$3:$BG$3,))/100)</f>
        <v>0</v>
      </c>
      <c r="BI19" cm="1">
        <f t="array" ref="BI19">I19/(INDEX($AX19:$BG19,,MATCH(BI$3,$AX$3:$BG$3,))/100)</f>
        <v>0</v>
      </c>
      <c r="BJ19" cm="1">
        <f t="array" ref="BJ19">J19/(INDEX($AX19:$BG19,,MATCH(BJ$3,$AX$3:$BG$3,))/100)</f>
        <v>0</v>
      </c>
      <c r="BK19" cm="1">
        <f t="array" ref="BK19">K19/(INDEX($AX19:$BG19,,MATCH(BK$3,$AX$3:$BG$3,))/100)</f>
        <v>0</v>
      </c>
      <c r="BL19" cm="1">
        <f t="array" ref="BL19">L19/(INDEX($AX19:$BG19,,MATCH(BL$3,$AX$3:$BG$3,))/100)</f>
        <v>0</v>
      </c>
      <c r="BM19" cm="1">
        <f t="array" ref="BM19">M19/(INDEX($AX19:$BG19,,MATCH(BM$3,$AX$3:$BG$3,))/100)</f>
        <v>0</v>
      </c>
      <c r="BN19" cm="1">
        <f t="array" ref="BN19">N19/(INDEX($AX19:$BG19,,MATCH(BN$3,$AX$3:$BG$3,))/100)</f>
        <v>0</v>
      </c>
      <c r="BO19" cm="1">
        <f t="array" ref="BO19">O19/(INDEX($AX19:$BG19,,MATCH(BO$3,$AX$3:$BG$3,))/100)</f>
        <v>0</v>
      </c>
      <c r="BP19" cm="1">
        <f t="array" ref="BP19">P19/(INDEX($AX19:$BG19,,MATCH(BP$3,$AX$3:$BG$3,))/100)</f>
        <v>0</v>
      </c>
      <c r="BQ19" cm="1">
        <f t="array" ref="BQ19">Q19/(INDEX($AX19:$BG19,,MATCH(BQ$3,$AX$3:$BG$3,))/100)</f>
        <v>0</v>
      </c>
      <c r="BS19" cm="1">
        <f t="array" ref="BS19">S19/(INDEX($AX19:$BG19,,MATCH(BS$3,$AX$3:$BG$3,))/100)</f>
        <v>0</v>
      </c>
      <c r="BT19" cm="1">
        <f t="array" ref="BT19">T19/(INDEX($AX19:$BG19,,MATCH(BT$3,$AX$3:$BG$3,))/100)</f>
        <v>0</v>
      </c>
      <c r="BU19" cm="1">
        <f t="array" ref="BU19">U19/(INDEX($AX19:$BG19,,MATCH(BU$3,$AX$3:$BG$3,))/100)</f>
        <v>0</v>
      </c>
      <c r="BV19" cm="1">
        <f t="array" ref="BV19">V19/(INDEX($AX19:$BG19,,MATCH(BV$3,$AX$3:$BG$3,))/100)</f>
        <v>0</v>
      </c>
      <c r="BW19" cm="1">
        <f t="array" ref="BW19">W19/(INDEX($AX19:$BG19,,MATCH(BW$3,$AX$3:$BG$3,))/100)</f>
        <v>0</v>
      </c>
      <c r="BX19" cm="1">
        <f t="array" ref="BX19">X19/(INDEX($AX19:$BG19,,MATCH(BX$3,$AX$3:$BG$3,))/100)</f>
        <v>0</v>
      </c>
      <c r="BY19" cm="1">
        <f t="array" ref="BY19">Y19/(INDEX($AX19:$BG19,,MATCH(BY$3,$AX$3:$BG$3,))/100)</f>
        <v>0</v>
      </c>
      <c r="BZ19" cm="1">
        <f t="array" ref="BZ19">Z19/(INDEX($AX19:$BG19,,MATCH(BZ$3,$AX$3:$BG$3,))/100)</f>
        <v>0</v>
      </c>
      <c r="CA19" cm="1">
        <f t="array" ref="CA19">AA19/(INDEX($AX19:$BG19,,MATCH(CA$3,$AX$3:$BG$3,))/100)</f>
        <v>0</v>
      </c>
      <c r="CB19" cm="1">
        <f t="array" ref="CB19">AB19/(INDEX($AX19:$BG19,,MATCH(CB$3,$AX$3:$BG$3,))/100)</f>
        <v>0</v>
      </c>
      <c r="CC19" cm="1">
        <f t="array" ref="CC19">AC19/(INDEX($AX19:$BG19,,MATCH(CC$3,$AX$3:$BG$3,))/100)</f>
        <v>0</v>
      </c>
      <c r="CD19" cm="1">
        <f t="array" ref="CD19">AD19/(INDEX($AX19:$BG19,,MATCH(CD$3,$AX$3:$BG$3,))/100)</f>
        <v>0</v>
      </c>
      <c r="CE19" cm="1">
        <f t="array" ref="CE19">AE19/(INDEX($AX19:$BG19,,MATCH(CE$3,$AX$3:$BG$3,))/100)</f>
        <v>0</v>
      </c>
      <c r="CF19" cm="1">
        <f t="array" ref="CF19">AF19/(INDEX($AX19:$BG19,,MATCH(CF$3,$AX$3:$BG$3,))/100)</f>
        <v>0</v>
      </c>
      <c r="CG19" cm="1">
        <f t="array" ref="CG19">AG19/(INDEX($AX19:$BG19,,MATCH(CG$3,$AX$3:$BG$3,))/100)</f>
        <v>0</v>
      </c>
      <c r="CH19" cm="1">
        <f t="array" ref="CH19">AH19/(INDEX($AX19:$BG19,,MATCH(CH$3,$AX$3:$BG$3,))/100)</f>
        <v>0</v>
      </c>
      <c r="CI19" cm="1">
        <f t="array" ref="CI19">AI19/(INDEX($AX19:$BG19,,MATCH(CI$3,$AX$3:$BG$3,))/100)</f>
        <v>0</v>
      </c>
      <c r="CJ19" cm="1">
        <f t="array" ref="CJ19">AJ19/(INDEX($AX19:$BG19,,MATCH(CJ$3,$AX$3:$BG$3,))/100)</f>
        <v>0</v>
      </c>
      <c r="CK19" cm="1">
        <f t="array" ref="CK19">AK19/(INDEX($AX19:$BG19,,MATCH(CK$3,$AX$3:$BG$3,))/100)</f>
        <v>0</v>
      </c>
      <c r="CL19" cm="1">
        <f t="array" ref="CL19">AL19/(INDEX($AX19:$BG19,,MATCH(CL$3,$AX$3:$BG$3,))/100)</f>
        <v>0</v>
      </c>
      <c r="CM19" cm="1">
        <f t="array" ref="CM19">AM19/(INDEX($AX19:$BG19,,MATCH(CM$3,$AX$3:$BG$3,))/100)</f>
        <v>0</v>
      </c>
      <c r="CN19" cm="1">
        <f t="array" ref="CN19">AN19/(INDEX($AX19:$BG19,,MATCH(CN$3,$AX$3:$BG$3,))/100)</f>
        <v>0</v>
      </c>
      <c r="CO19" cm="1">
        <f t="array" ref="CO19">AO19/(INDEX($AX19:$BG19,,MATCH(CO$3,$AX$3:$BG$3,))/100)</f>
        <v>0</v>
      </c>
      <c r="CP19" cm="1">
        <f t="array" ref="CP19">AP19/(INDEX($AX19:$BG19,,MATCH(CP$3,$AX$3:$BG$3,))/100)</f>
        <v>0</v>
      </c>
      <c r="CQ19" cm="1">
        <f t="array" ref="CQ19">AQ19/(INDEX($AX19:$BG19,,MATCH(CQ$3,$AX$3:$BG$3,))/100)</f>
        <v>0</v>
      </c>
      <c r="CR19" cm="1">
        <f t="array" ref="CR19">AR19/(INDEX($AX19:$BG19,,MATCH(CR$3,$AX$3:$BG$3,))/100)</f>
        <v>0</v>
      </c>
      <c r="CS19" cm="1">
        <f t="array" ref="CS19">AS19/(INDEX($AX19:$BG19,,MATCH(CS$3,$AX$3:$BG$3,))/100)</f>
        <v>0</v>
      </c>
      <c r="CT19" cm="1">
        <f t="array" ref="CT19">AT19/(INDEX($AX19:$BG19,,MATCH(CT$3,$AX$3:$BG$3,))/100)</f>
        <v>0</v>
      </c>
      <c r="CU19" cm="1">
        <f t="array" ref="CU19">AU19/(INDEX($AX19:$BG19,,MATCH(CU$3,$AX$3:$BG$3,))/100)</f>
        <v>0</v>
      </c>
      <c r="CV19" cm="1">
        <f t="array" ref="CV19">AV19/(INDEX($AX19:$BG19,,MATCH(CV$3,$AX$3:$BG$3,))/100)</f>
        <v>0</v>
      </c>
      <c r="CW19">
        <f t="shared" si="12"/>
        <v>0</v>
      </c>
      <c r="CX19">
        <f>IFERROR(1/INDEX('exch rates'!$BC$5:$BL$268,MATCH('Country-wise data'!$B19,'exch rates'!$A$5:$A$268,),MATCH(CX$3,'exch rates'!$BC$4:$BL$4,)),1)</f>
        <v>1</v>
      </c>
      <c r="CY19">
        <f>IFERROR(1/INDEX('exch rates'!$BC$5:$BL$268,MATCH('Country-wise data'!$B19,'exch rates'!$A$5:$A$268,),MATCH(CY$3,'exch rates'!$BC$4:$BL$4,)),1)</f>
        <v>1</v>
      </c>
      <c r="CZ19">
        <f>IFERROR(1/INDEX('exch rates'!$BC$5:$BL$268,MATCH('Country-wise data'!$B19,'exch rates'!$A$5:$A$268,),MATCH(CZ$3,'exch rates'!$BC$4:$BL$4,)),1)</f>
        <v>1</v>
      </c>
      <c r="DA19">
        <f>IFERROR(1/INDEX('exch rates'!$BC$5:$BL$268,MATCH('Country-wise data'!$B19,'exch rates'!$A$5:$A$268,),MATCH(DA$3,'exch rates'!$BC$4:$BL$4,)),1)</f>
        <v>1</v>
      </c>
      <c r="DB19">
        <f>IFERROR(1/INDEX('exch rates'!$BC$5:$BL$268,MATCH('Country-wise data'!$B19,'exch rates'!$A$5:$A$268,),MATCH(DB$3,'exch rates'!$BC$4:$BL$4,)),1)</f>
        <v>1</v>
      </c>
      <c r="DC19">
        <f>IFERROR(1/INDEX('exch rates'!$BC$5:$BL$268,MATCH('Country-wise data'!$B19,'exch rates'!$A$5:$A$268,),MATCH(DC$3,'exch rates'!$BC$4:$BL$4,)),1)</f>
        <v>1</v>
      </c>
      <c r="DD19">
        <f>IFERROR(1/INDEX('exch rates'!$BC$5:$BL$268,MATCH('Country-wise data'!$B19,'exch rates'!$A$5:$A$268,),MATCH(DD$3,'exch rates'!$BC$4:$BL$4,)),1)</f>
        <v>1</v>
      </c>
      <c r="DE19">
        <f>IFERROR(1/INDEX('exch rates'!$BC$5:$BL$268,MATCH('Country-wise data'!$B19,'exch rates'!$A$5:$A$268,),MATCH(DE$3,'exch rates'!$BC$4:$BL$4,)),1)</f>
        <v>1</v>
      </c>
      <c r="DF19">
        <f>IFERROR(1/INDEX('exch rates'!$BC$5:$BL$268,MATCH('Country-wise data'!$B19,'exch rates'!$A$5:$A$268,),MATCH(DF$3,'exch rates'!$BC$4:$BL$4,)),1)</f>
        <v>1</v>
      </c>
      <c r="DG19">
        <f>IFERROR(1/INDEX('exch rates'!$BC$5:$BL$268,MATCH('Country-wise data'!$B19,'exch rates'!$A$5:$A$268,),MATCH(DG$3,'exch rates'!$BC$4:$BL$4,)),1)</f>
        <v>1</v>
      </c>
      <c r="DH19" cm="1">
        <f t="array" ref="DH19">(BH19/INDEX($CX19:$DG19,,MATCH(DH$3,$CX$3:$DG$3,)))*$DG19</f>
        <v>0</v>
      </c>
      <c r="DI19" cm="1">
        <f t="array" ref="DI19">(BI19/INDEX($CX19:$DG19,,MATCH(DI$3,$CX$3:$DG$3,)))*$DG19</f>
        <v>0</v>
      </c>
      <c r="DJ19" cm="1">
        <f t="array" ref="DJ19">(BJ19/INDEX($CX19:$DG19,,MATCH(DJ$3,$CX$3:$DG$3,)))*$DG19</f>
        <v>0</v>
      </c>
      <c r="DK19" cm="1">
        <f t="array" ref="DK19">(BK19/INDEX($CX19:$DG19,,MATCH(DK$3,$CX$3:$DG$3,)))*$DG19</f>
        <v>0</v>
      </c>
      <c r="DL19" cm="1">
        <f t="array" ref="DL19">(BL19/INDEX($CX19:$DG19,,MATCH(DL$3,$CX$3:$DG$3,)))*$DG19</f>
        <v>0</v>
      </c>
      <c r="DM19" cm="1">
        <f t="array" ref="DM19">(BM19/INDEX($CX19:$DG19,,MATCH(DM$3,$CX$3:$DG$3,)))*$DG19</f>
        <v>0</v>
      </c>
      <c r="DN19" cm="1">
        <f t="array" ref="DN19">(BN19/INDEX($CX19:$DG19,,MATCH(DN$3,$CX$3:$DG$3,)))*$DG19</f>
        <v>0</v>
      </c>
      <c r="DO19" cm="1">
        <f t="array" ref="DO19">(BO19/INDEX($CX19:$DG19,,MATCH(DO$3,$CX$3:$DG$3,)))*$DG19</f>
        <v>0</v>
      </c>
      <c r="DP19" cm="1">
        <f t="array" ref="DP19">(BP19/INDEX($CX19:$DG19,,MATCH(DP$3,$CX$3:$DG$3,)))*$DG19</f>
        <v>0</v>
      </c>
      <c r="DQ19" cm="1">
        <f t="array" ref="DQ19">(BQ19/INDEX($CX19:$DG19,,MATCH(DQ$3,$CX$3:$DG$3,)))*$DG19</f>
        <v>0</v>
      </c>
      <c r="DS19" cm="1">
        <f t="array" ref="DS19">(BS19/INDEX($CX19:$DG19,,MATCH(DS$3,$CX$3:$DG$3,)))*$DG19</f>
        <v>0</v>
      </c>
      <c r="DT19" cm="1">
        <f t="array" ref="DT19">(BT19/INDEX($CX19:$DG19,,MATCH(DT$3,$CX$3:$DG$3,)))*$DG19</f>
        <v>0</v>
      </c>
      <c r="DU19" cm="1">
        <f t="array" ref="DU19">(BU19/INDEX($CX19:$DG19,,MATCH(DU$3,$CX$3:$DG$3,)))*$DG19</f>
        <v>0</v>
      </c>
      <c r="DV19" cm="1">
        <f t="array" ref="DV19">(BV19/INDEX($CX19:$DG19,,MATCH(DV$3,$CX$3:$DG$3,)))*$DG19</f>
        <v>0</v>
      </c>
      <c r="DW19" cm="1">
        <f t="array" ref="DW19">(BW19/INDEX($CX19:$DG19,,MATCH(DW$3,$CX$3:$DG$3,)))*$DG19</f>
        <v>0</v>
      </c>
      <c r="DX19" cm="1">
        <f t="array" ref="DX19">(BX19/INDEX($CX19:$DG19,,MATCH(DX$3,$CX$3:$DG$3,)))*$DG19</f>
        <v>0</v>
      </c>
      <c r="DY19" cm="1">
        <f t="array" ref="DY19">(BY19/INDEX($CX19:$DG19,,MATCH(DY$3,$CX$3:$DG$3,)))*$DG19</f>
        <v>0</v>
      </c>
      <c r="DZ19" cm="1">
        <f t="array" ref="DZ19">(BZ19/INDEX($CX19:$DG19,,MATCH(DZ$3,$CX$3:$DG$3,)))*$DG19</f>
        <v>0</v>
      </c>
      <c r="EA19" cm="1">
        <f t="array" ref="EA19">(CA19/INDEX($CX19:$DG19,,MATCH(EA$3,$CX$3:$DG$3,)))*$DG19</f>
        <v>0</v>
      </c>
      <c r="EB19" cm="1">
        <f t="array" ref="EB19">(CB19/INDEX($CX19:$DG19,,MATCH(EB$3,$CX$3:$DG$3,)))*$DG19</f>
        <v>0</v>
      </c>
      <c r="EC19" s="53" cm="1">
        <f t="array" ref="EC19">(CC19/INDEX($CX19:$DG19,,MATCH(EC$3,$CX$3:$DG$3,)))*$DG19</f>
        <v>0</v>
      </c>
      <c r="ED19" cm="1">
        <f t="array" ref="ED19">(CD19/INDEX($CX19:$DG19,,MATCH(ED$3,$CX$3:$DG$3,)))*$DG19</f>
        <v>0</v>
      </c>
      <c r="EE19" cm="1">
        <f t="array" ref="EE19">(CE19/INDEX($CX19:$DG19,,MATCH(EE$3,$CX$3:$DG$3,)))*$DG19</f>
        <v>0</v>
      </c>
      <c r="EF19" cm="1">
        <f t="array" ref="EF19">(CF19/INDEX($CX19:$DG19,,MATCH(EF$3,$CX$3:$DG$3,)))*$DG19</f>
        <v>0</v>
      </c>
      <c r="EG19" cm="1">
        <f t="array" ref="EG19">(CG19/INDEX($CX19:$DG19,,MATCH(EG$3,$CX$3:$DG$3,)))*$DG19</f>
        <v>0</v>
      </c>
      <c r="EH19" cm="1">
        <f t="array" ref="EH19">(CH19/INDEX($CX19:$DG19,,MATCH(EH$3,$CX$3:$DG$3,)))*$DG19</f>
        <v>0</v>
      </c>
      <c r="EI19" cm="1">
        <f t="array" ref="EI19">(CI19/INDEX($CX19:$DG19,,MATCH(EI$3,$CX$3:$DG$3,)))*$DG19</f>
        <v>0</v>
      </c>
      <c r="EJ19" cm="1">
        <f t="array" ref="EJ19">(CJ19/INDEX($CX19:$DG19,,MATCH(EJ$3,$CX$3:$DG$3,)))*$DG19</f>
        <v>0</v>
      </c>
      <c r="EK19" cm="1">
        <f t="array" ref="EK19">(CK19/INDEX($CX19:$DG19,,MATCH(EK$3,$CX$3:$DG$3,)))*$DG19</f>
        <v>0</v>
      </c>
      <c r="EL19" cm="1">
        <f t="array" ref="EL19">(CL19/INDEX($CX19:$DG19,,MATCH(EL$3,$CX$3:$DG$3,)))*$DG19</f>
        <v>0</v>
      </c>
      <c r="EM19" cm="1">
        <f t="array" ref="EM19">(CM19/INDEX($CX19:$DG19,,MATCH(EM$3,$CX$3:$DG$3,)))*$DG19</f>
        <v>0</v>
      </c>
      <c r="EN19" cm="1">
        <f t="array" ref="EN19">(CN19/INDEX($CX19:$DG19,,MATCH(EN$3,$CX$3:$DG$3,)))*$DG19</f>
        <v>0</v>
      </c>
      <c r="EO19" cm="1">
        <f t="array" ref="EO19">(CO19/INDEX($CX19:$DG19,,MATCH(EO$3,$CX$3:$DG$3,)))*$DG19</f>
        <v>0</v>
      </c>
      <c r="EP19" cm="1">
        <f t="array" ref="EP19">(CP19/INDEX($CX19:$DG19,,MATCH(EP$3,$CX$3:$DG$3,)))*$DG19</f>
        <v>0</v>
      </c>
      <c r="EQ19" cm="1">
        <f t="array" ref="EQ19">(CQ19/INDEX($CX19:$DG19,,MATCH(EQ$3,$CX$3:$DG$3,)))*$DG19</f>
        <v>0</v>
      </c>
      <c r="ER19" cm="1">
        <f t="array" ref="ER19">(CR19/INDEX($CX19:$DG19,,MATCH(ER$3,$CX$3:$DG$3,)))*$DG19</f>
        <v>0</v>
      </c>
      <c r="ES19" cm="1">
        <f t="array" ref="ES19">(CS19/INDEX($CX19:$DG19,,MATCH(ES$3,$CX$3:$DG$3,)))*$DG19</f>
        <v>0</v>
      </c>
      <c r="ET19" cm="1">
        <f t="array" ref="ET19">(CT19/INDEX($CX19:$DG19,,MATCH(ET$3,$CX$3:$DG$3,)))*$DG19</f>
        <v>0</v>
      </c>
      <c r="EU19" cm="1">
        <f t="array" ref="EU19">(CU19/INDEX($CX19:$DG19,,MATCH(EU$3,$CX$3:$DG$3,)))*$DG19</f>
        <v>0</v>
      </c>
      <c r="EV19" cm="1">
        <f t="array" ref="EV19">(CV19/INDEX($CX19:$DG19,,MATCH(EV$3,$CX$3:$DG$3,)))*$DG19</f>
        <v>0</v>
      </c>
      <c r="EW19">
        <f t="shared" si="13"/>
        <v>0</v>
      </c>
      <c r="EY19" s="96">
        <f t="shared" si="24"/>
        <v>0</v>
      </c>
      <c r="EZ19" s="96">
        <f t="shared" si="14"/>
        <v>0</v>
      </c>
      <c r="FA19" s="96">
        <f t="shared" si="15"/>
        <v>0</v>
      </c>
      <c r="FB19" s="96">
        <f t="shared" si="16"/>
        <v>0</v>
      </c>
      <c r="FC19" s="96">
        <f t="shared" si="17"/>
        <v>0</v>
      </c>
      <c r="FD19" s="96">
        <f t="shared" si="18"/>
        <v>0</v>
      </c>
      <c r="FE19" s="96">
        <f t="shared" si="19"/>
        <v>0</v>
      </c>
      <c r="FF19" s="96">
        <f t="shared" si="20"/>
        <v>0</v>
      </c>
      <c r="FG19" s="96">
        <f t="shared" si="21"/>
        <v>0</v>
      </c>
      <c r="FH19" s="96">
        <f t="shared" si="22"/>
        <v>0</v>
      </c>
      <c r="FJ19" s="96">
        <f t="shared" si="25"/>
        <v>0</v>
      </c>
      <c r="FK19" s="96" t="str">
        <f>IF(AND('Country-wise data'!FJ19&gt;'non-R&amp;D ex_typologies'!$C$17,'Country-wise data'!FJ19&lt;'non-R&amp;D ex_typologies'!$D$17),"Small",IF(AND('Country-wise data'!FJ19&gt;'non-R&amp;D ex_typologies'!$E$17,'Country-wise data'!$FJ$4&lt;'non-R&amp;D ex_typologies'!$F$17),"Medium","Large"))</f>
        <v>Large</v>
      </c>
      <c r="FL19" t="str">
        <f>IF($FK19='non-R&amp;D ex_typologies'!$C$16,IF(AND('Country-wise data'!EY19&gt;'non-R&amp;D ex_typologies'!$C$21,'Country-wise data'!EY19&lt;'non-R&amp;D ex_typologies'!$D$21),'non-R&amp;D ex_typologies'!$B$21,IF(AND('Country-wise data'!EY19&gt;'non-R&amp;D ex_typologies'!$C$19,'Country-wise data'!EY19&lt;'non-R&amp;D ex_typologies'!$D$19),'non-R&amp;D ex_typologies'!$B$19,'non-R&amp;D ex_typologies'!$B$20)),IF($FK19='non-R&amp;D ex_typologies'!$E$16,IF(AND('Country-wise data'!EY19&gt;'non-R&amp;D ex_typologies'!$E$21,'Country-wise data'!EY19&lt;'non-R&amp;D ex_typologies'!$F$21),'non-R&amp;D ex_typologies'!$B$21,IF(AND('Country-wise data'!EY19&gt;'non-R&amp;D ex_typologies'!$E$19,'Country-wise data'!EY19&lt;'non-R&amp;D ex_typologies'!$F$19),'non-R&amp;D ex_typologies'!$B$19,'non-R&amp;D ex_typologies'!$B$20)),IF(AND('Country-wise data'!EY19&gt;'non-R&amp;D ex_typologies'!$G$21,'Country-wise data'!EY19&lt;'non-R&amp;D ex_typologies'!$H$21),'non-R&amp;D ex_typologies'!$B$21,IF(AND('Country-wise data'!EY19&gt;'non-R&amp;D ex_typologies'!$G$19,'Country-wise data'!EY19&lt;'non-R&amp;D ex_typologies'!$H$19),'non-R&amp;D ex_typologies'!$B$19,'non-R&amp;D ex_typologies'!$B$20))))</f>
        <v xml:space="preserve">Research heavy </v>
      </c>
      <c r="FM19" t="str">
        <f>IF($FK19='non-R&amp;D ex_typologies'!$C$16,IF(AND('Country-wise data'!EZ19&gt;'non-R&amp;D ex_typologies'!$C$21,'Country-wise data'!EZ19&lt;'non-R&amp;D ex_typologies'!$D$21),'non-R&amp;D ex_typologies'!$B$21,IF(AND('Country-wise data'!EZ19&gt;'non-R&amp;D ex_typologies'!$C$19,'Country-wise data'!EZ19&lt;'non-R&amp;D ex_typologies'!$D$19),'non-R&amp;D ex_typologies'!$B$19,'non-R&amp;D ex_typologies'!$B$20)),IF($FK19='non-R&amp;D ex_typologies'!$E$16,IF(AND('Country-wise data'!EZ19&gt;'non-R&amp;D ex_typologies'!$E$21,'Country-wise data'!EZ19&lt;'non-R&amp;D ex_typologies'!$F$21),'non-R&amp;D ex_typologies'!$B$21,IF(AND('Country-wise data'!EZ19&gt;'non-R&amp;D ex_typologies'!$E$19,'Country-wise data'!EZ19&lt;'non-R&amp;D ex_typologies'!$F$19),'non-R&amp;D ex_typologies'!$B$19,'non-R&amp;D ex_typologies'!$B$20)),IF(AND('Country-wise data'!EZ19&gt;'non-R&amp;D ex_typologies'!$G$21,'Country-wise data'!EZ19&lt;'non-R&amp;D ex_typologies'!$H$21),'non-R&amp;D ex_typologies'!$B$21,IF(AND('Country-wise data'!EZ19&gt;'non-R&amp;D ex_typologies'!$G$19,'Country-wise data'!EZ19&lt;'non-R&amp;D ex_typologies'!$H$19),'non-R&amp;D ex_typologies'!$B$19,'non-R&amp;D ex_typologies'!$B$20))))</f>
        <v xml:space="preserve">Research heavy </v>
      </c>
      <c r="FN19" t="str">
        <f>IF($FK19='non-R&amp;D ex_typologies'!$C$16,IF(AND('Country-wise data'!FA19&gt;'non-R&amp;D ex_typologies'!$C$21,'Country-wise data'!FA19&lt;'non-R&amp;D ex_typologies'!$D$21),'non-R&amp;D ex_typologies'!$B$21,IF(AND('Country-wise data'!FA19&gt;'non-R&amp;D ex_typologies'!$C$19,'Country-wise data'!FA19&lt;'non-R&amp;D ex_typologies'!$D$19),'non-R&amp;D ex_typologies'!$B$19,'non-R&amp;D ex_typologies'!$B$20)),IF($FK19='non-R&amp;D ex_typologies'!$E$16,IF(AND('Country-wise data'!FA19&gt;'non-R&amp;D ex_typologies'!$E$21,'Country-wise data'!FA19&lt;'non-R&amp;D ex_typologies'!$F$21),'non-R&amp;D ex_typologies'!$B$21,IF(AND('Country-wise data'!FA19&gt;'non-R&amp;D ex_typologies'!$E$19,'Country-wise data'!FA19&lt;'non-R&amp;D ex_typologies'!$F$19),'non-R&amp;D ex_typologies'!$B$19,'non-R&amp;D ex_typologies'!$B$20)),IF(AND('Country-wise data'!FA19&gt;'non-R&amp;D ex_typologies'!$G$21,'Country-wise data'!FA19&lt;'non-R&amp;D ex_typologies'!$H$21),'non-R&amp;D ex_typologies'!$B$21,IF(AND('Country-wise data'!FA19&gt;'non-R&amp;D ex_typologies'!$G$19,'Country-wise data'!FA19&lt;'non-R&amp;D ex_typologies'!$H$19),'non-R&amp;D ex_typologies'!$B$19,'non-R&amp;D ex_typologies'!$B$20))))</f>
        <v xml:space="preserve">Research heavy </v>
      </c>
      <c r="FO19" t="str">
        <f>IF($FK19='non-R&amp;D ex_typologies'!$C$16,IF(AND('Country-wise data'!FB19&gt;'non-R&amp;D ex_typologies'!$C$21,'Country-wise data'!FB19&lt;'non-R&amp;D ex_typologies'!$D$21),'non-R&amp;D ex_typologies'!$B$21,IF(AND('Country-wise data'!FB19&gt;'non-R&amp;D ex_typologies'!$C$19,'Country-wise data'!FB19&lt;'non-R&amp;D ex_typologies'!$D$19),'non-R&amp;D ex_typologies'!$B$19,'non-R&amp;D ex_typologies'!$B$20)),IF($FK19='non-R&amp;D ex_typologies'!$E$16,IF(AND('Country-wise data'!FB19&gt;'non-R&amp;D ex_typologies'!$E$21,'Country-wise data'!FB19&lt;'non-R&amp;D ex_typologies'!$F$21),'non-R&amp;D ex_typologies'!$B$21,IF(AND('Country-wise data'!FB19&gt;'non-R&amp;D ex_typologies'!$E$19,'Country-wise data'!FB19&lt;'non-R&amp;D ex_typologies'!$F$19),'non-R&amp;D ex_typologies'!$B$19,'non-R&amp;D ex_typologies'!$B$20)),IF(AND('Country-wise data'!FB19&gt;'non-R&amp;D ex_typologies'!$G$21,'Country-wise data'!FB19&lt;'non-R&amp;D ex_typologies'!$H$21),'non-R&amp;D ex_typologies'!$B$21,IF(AND('Country-wise data'!FB19&gt;'non-R&amp;D ex_typologies'!$G$19,'Country-wise data'!FB19&lt;'non-R&amp;D ex_typologies'!$H$19),'non-R&amp;D ex_typologies'!$B$19,'non-R&amp;D ex_typologies'!$B$20))))</f>
        <v xml:space="preserve">Research heavy </v>
      </c>
      <c r="FP19" t="str">
        <f>IF($FK19='non-R&amp;D ex_typologies'!$C$16,IF(AND('Country-wise data'!FC19&gt;'non-R&amp;D ex_typologies'!$C$21,'Country-wise data'!FC19&lt;'non-R&amp;D ex_typologies'!$D$21),'non-R&amp;D ex_typologies'!$B$21,IF(AND('Country-wise data'!FC19&gt;'non-R&amp;D ex_typologies'!$C$19,'Country-wise data'!FC19&lt;'non-R&amp;D ex_typologies'!$D$19),'non-R&amp;D ex_typologies'!$B$19,'non-R&amp;D ex_typologies'!$B$20)),IF($FK19='non-R&amp;D ex_typologies'!$E$16,IF(AND('Country-wise data'!FC19&gt;'non-R&amp;D ex_typologies'!$E$21,'Country-wise data'!FC19&lt;'non-R&amp;D ex_typologies'!$F$21),'non-R&amp;D ex_typologies'!$B$21,IF(AND('Country-wise data'!FC19&gt;'non-R&amp;D ex_typologies'!$E$19,'Country-wise data'!FC19&lt;'non-R&amp;D ex_typologies'!$F$19),'non-R&amp;D ex_typologies'!$B$19,'non-R&amp;D ex_typologies'!$B$20)),IF(AND('Country-wise data'!FC19&gt;'non-R&amp;D ex_typologies'!$G$21,'Country-wise data'!FC19&lt;'non-R&amp;D ex_typologies'!$H$21),'non-R&amp;D ex_typologies'!$B$21,IF(AND('Country-wise data'!FC19&gt;'non-R&amp;D ex_typologies'!$G$19,'Country-wise data'!FC19&lt;'non-R&amp;D ex_typologies'!$H$19),'non-R&amp;D ex_typologies'!$B$19,'non-R&amp;D ex_typologies'!$B$20))))</f>
        <v xml:space="preserve">Research heavy </v>
      </c>
      <c r="FQ19" t="str">
        <f>IF($FK19='non-R&amp;D ex_typologies'!$C$16,IF(AND('Country-wise data'!FD19&gt;'non-R&amp;D ex_typologies'!$C$21,'Country-wise data'!FD19&lt;'non-R&amp;D ex_typologies'!$D$21),'non-R&amp;D ex_typologies'!$B$21,IF(AND('Country-wise data'!FD19&gt;'non-R&amp;D ex_typologies'!$C$19,'Country-wise data'!FD19&lt;'non-R&amp;D ex_typologies'!$D$19),'non-R&amp;D ex_typologies'!$B$19,'non-R&amp;D ex_typologies'!$B$20)),IF($FK19='non-R&amp;D ex_typologies'!$E$16,IF(AND('Country-wise data'!FD19&gt;'non-R&amp;D ex_typologies'!$E$21,'Country-wise data'!FD19&lt;'non-R&amp;D ex_typologies'!$F$21),'non-R&amp;D ex_typologies'!$B$21,IF(AND('Country-wise data'!FD19&gt;'non-R&amp;D ex_typologies'!$E$19,'Country-wise data'!FD19&lt;'non-R&amp;D ex_typologies'!$F$19),'non-R&amp;D ex_typologies'!$B$19,'non-R&amp;D ex_typologies'!$B$20)),IF(AND('Country-wise data'!FD19&gt;'non-R&amp;D ex_typologies'!$G$21,'Country-wise data'!FD19&lt;'non-R&amp;D ex_typologies'!$H$21),'non-R&amp;D ex_typologies'!$B$21,IF(AND('Country-wise data'!FD19&gt;'non-R&amp;D ex_typologies'!$G$19,'Country-wise data'!FD19&lt;'non-R&amp;D ex_typologies'!$H$19),'non-R&amp;D ex_typologies'!$B$19,'non-R&amp;D ex_typologies'!$B$20))))</f>
        <v xml:space="preserve">Research heavy </v>
      </c>
      <c r="FR19" t="str">
        <f>IF($FK19='non-R&amp;D ex_typologies'!$C$16,IF(AND('Country-wise data'!FE19&gt;'non-R&amp;D ex_typologies'!$C$21,'Country-wise data'!FE19&lt;'non-R&amp;D ex_typologies'!$D$21),'non-R&amp;D ex_typologies'!$B$21,IF(AND('Country-wise data'!FE19&gt;'non-R&amp;D ex_typologies'!$C$19,'Country-wise data'!FE19&lt;'non-R&amp;D ex_typologies'!$D$19),'non-R&amp;D ex_typologies'!$B$19,'non-R&amp;D ex_typologies'!$B$20)),IF($FK19='non-R&amp;D ex_typologies'!$E$16,IF(AND('Country-wise data'!FE19&gt;'non-R&amp;D ex_typologies'!$E$21,'Country-wise data'!FE19&lt;'non-R&amp;D ex_typologies'!$F$21),'non-R&amp;D ex_typologies'!$B$21,IF(AND('Country-wise data'!FE19&gt;'non-R&amp;D ex_typologies'!$E$19,'Country-wise data'!FE19&lt;'non-R&amp;D ex_typologies'!$F$19),'non-R&amp;D ex_typologies'!$B$19,'non-R&amp;D ex_typologies'!$B$20)),IF(AND('Country-wise data'!FE19&gt;'non-R&amp;D ex_typologies'!$G$21,'Country-wise data'!FE19&lt;'non-R&amp;D ex_typologies'!$H$21),'non-R&amp;D ex_typologies'!$B$21,IF(AND('Country-wise data'!FE19&gt;'non-R&amp;D ex_typologies'!$G$19,'Country-wise data'!FE19&lt;'non-R&amp;D ex_typologies'!$H$19),'non-R&amp;D ex_typologies'!$B$19,'non-R&amp;D ex_typologies'!$B$20))))</f>
        <v xml:space="preserve">Research heavy </v>
      </c>
      <c r="FS19" t="str">
        <f>IF($FK19='non-R&amp;D ex_typologies'!$C$16,IF(AND('Country-wise data'!FF19&gt;'non-R&amp;D ex_typologies'!$C$21,'Country-wise data'!FF19&lt;'non-R&amp;D ex_typologies'!$D$21),'non-R&amp;D ex_typologies'!$B$21,IF(AND('Country-wise data'!FF19&gt;'non-R&amp;D ex_typologies'!$C$19,'Country-wise data'!FF19&lt;'non-R&amp;D ex_typologies'!$D$19),'non-R&amp;D ex_typologies'!$B$19,'non-R&amp;D ex_typologies'!$B$20)),IF($FK19='non-R&amp;D ex_typologies'!$E$16,IF(AND('Country-wise data'!FF19&gt;'non-R&amp;D ex_typologies'!$E$21,'Country-wise data'!FF19&lt;'non-R&amp;D ex_typologies'!$F$21),'non-R&amp;D ex_typologies'!$B$21,IF(AND('Country-wise data'!FF19&gt;'non-R&amp;D ex_typologies'!$E$19,'Country-wise data'!FF19&lt;'non-R&amp;D ex_typologies'!$F$19),'non-R&amp;D ex_typologies'!$B$19,'non-R&amp;D ex_typologies'!$B$20)),IF(AND('Country-wise data'!FF19&gt;'non-R&amp;D ex_typologies'!$G$21,'Country-wise data'!FF19&lt;'non-R&amp;D ex_typologies'!$H$21),'non-R&amp;D ex_typologies'!$B$21,IF(AND('Country-wise data'!FF19&gt;'non-R&amp;D ex_typologies'!$G$19,'Country-wise data'!FF19&lt;'non-R&amp;D ex_typologies'!$H$19),'non-R&amp;D ex_typologies'!$B$19,'non-R&amp;D ex_typologies'!$B$20))))</f>
        <v xml:space="preserve">Research heavy </v>
      </c>
      <c r="FT19" t="str">
        <f>IF($FK19='non-R&amp;D ex_typologies'!$C$16,IF(AND('Country-wise data'!FG19&gt;'non-R&amp;D ex_typologies'!$C$21,'Country-wise data'!FG19&lt;'non-R&amp;D ex_typologies'!$D$21),'non-R&amp;D ex_typologies'!$B$21,IF(AND('Country-wise data'!FG19&gt;'non-R&amp;D ex_typologies'!$C$19,'Country-wise data'!FG19&lt;'non-R&amp;D ex_typologies'!$D$19),'non-R&amp;D ex_typologies'!$B$19,'non-R&amp;D ex_typologies'!$B$20)),IF($FK19='non-R&amp;D ex_typologies'!$E$16,IF(AND('Country-wise data'!FG19&gt;'non-R&amp;D ex_typologies'!$E$21,'Country-wise data'!FG19&lt;'non-R&amp;D ex_typologies'!$F$21),'non-R&amp;D ex_typologies'!$B$21,IF(AND('Country-wise data'!FG19&gt;'non-R&amp;D ex_typologies'!$E$19,'Country-wise data'!FG19&lt;'non-R&amp;D ex_typologies'!$F$19),'non-R&amp;D ex_typologies'!$B$19,'non-R&amp;D ex_typologies'!$B$20)),IF(AND('Country-wise data'!FG19&gt;'non-R&amp;D ex_typologies'!$G$21,'Country-wise data'!FG19&lt;'non-R&amp;D ex_typologies'!$H$21),'non-R&amp;D ex_typologies'!$B$21,IF(AND('Country-wise data'!FG19&gt;'non-R&amp;D ex_typologies'!$G$19,'Country-wise data'!FG19&lt;'non-R&amp;D ex_typologies'!$H$19),'non-R&amp;D ex_typologies'!$B$19,'non-R&amp;D ex_typologies'!$B$20))))</f>
        <v xml:space="preserve">Research heavy </v>
      </c>
      <c r="FU19" t="str">
        <f>IF($FK19='non-R&amp;D ex_typologies'!$C$16,IF(AND('Country-wise data'!FH19&gt;'non-R&amp;D ex_typologies'!$C$21,'Country-wise data'!FH19&lt;'non-R&amp;D ex_typologies'!$D$21),'non-R&amp;D ex_typologies'!$B$21,IF(AND('Country-wise data'!FH19&gt;'non-R&amp;D ex_typologies'!$C$19,'Country-wise data'!FH19&lt;'non-R&amp;D ex_typologies'!$D$19),'non-R&amp;D ex_typologies'!$B$19,'non-R&amp;D ex_typologies'!$B$20)),IF($FK19='non-R&amp;D ex_typologies'!$E$16,IF(AND('Country-wise data'!FH19&gt;'non-R&amp;D ex_typologies'!$E$21,'Country-wise data'!FH19&lt;'non-R&amp;D ex_typologies'!$F$21),'non-R&amp;D ex_typologies'!$B$21,IF(AND('Country-wise data'!FH19&gt;'non-R&amp;D ex_typologies'!$E$19,'Country-wise data'!FH19&lt;'non-R&amp;D ex_typologies'!$F$19),'non-R&amp;D ex_typologies'!$B$19,'non-R&amp;D ex_typologies'!$B$20)),IF(AND('Country-wise data'!FH19&gt;'non-R&amp;D ex_typologies'!$G$21,'Country-wise data'!FH19&lt;'non-R&amp;D ex_typologies'!$H$21),'non-R&amp;D ex_typologies'!$B$21,IF(AND('Country-wise data'!FH19&gt;'non-R&amp;D ex_typologies'!$G$19,'Country-wise data'!FH19&lt;'non-R&amp;D ex_typologies'!$H$19),'non-R&amp;D ex_typologies'!$B$19,'non-R&amp;D ex_typologies'!$B$20))))</f>
        <v xml:space="preserve">Research heavy </v>
      </c>
    </row>
    <row r="20" spans="2:177" x14ac:dyDescent="0.35">
      <c r="B20" s="12" t="s">
        <v>386</v>
      </c>
      <c r="C20" t="s">
        <v>387</v>
      </c>
      <c r="D20" t="s">
        <v>388</v>
      </c>
      <c r="E20" t="s">
        <v>388</v>
      </c>
      <c r="F20" t="s">
        <v>367</v>
      </c>
      <c r="G20" s="55">
        <f>Assumptions!$C$13</f>
        <v>1.1000000000000001</v>
      </c>
      <c r="H20">
        <f>SUMIFS('IFPRI SPEED'!AL:AL,'IFPRI SPEED'!$A:$A,'Country-wise data'!$B20)*1000*G20</f>
        <v>0</v>
      </c>
      <c r="I20">
        <f>IF(SUMIFS('IFPRI SPEED'!AM:AM,'IFPRI SPEED'!$A:$A,'Country-wise data'!$B20)*1000=0,H20*(1+Assumptions!$C$9),SUMIFS('IFPRI SPEED'!AM:AM,'IFPRI SPEED'!$A:$A,'Country-wise data'!$B20)*1000*$G20)</f>
        <v>0</v>
      </c>
      <c r="J20">
        <f>IF(SUMIFS('IFPRI SPEED'!AN:AN,'IFPRI SPEED'!$A:$A,'Country-wise data'!$B20)*1000=0,I20*(1+Assumptions!$C$9),SUMIFS('IFPRI SPEED'!AN:AN,'IFPRI SPEED'!$A:$A,'Country-wise data'!$B20)*1000*$G20)</f>
        <v>0</v>
      </c>
      <c r="K20">
        <f>IF(SUMIFS('IFPRI SPEED'!AO:AO,'IFPRI SPEED'!$A:$A,'Country-wise data'!$B20)*1000=0,J20*(1+Assumptions!$C$9),SUMIFS('IFPRI SPEED'!AO:AO,'IFPRI SPEED'!$A:$A,'Country-wise data'!$B20)*1000*$G20)</f>
        <v>0</v>
      </c>
      <c r="L20">
        <f>IF(SUMIFS('IFPRI SPEED'!AP:AP,'IFPRI SPEED'!$A:$A,'Country-wise data'!$B20)*1000=0,K20*(1+Assumptions!$C$9),SUMIFS('IFPRI SPEED'!AP:AP,'IFPRI SPEED'!$A:$A,'Country-wise data'!$B20)*1000*$G20)</f>
        <v>0</v>
      </c>
      <c r="M20">
        <f>IF(SUMIFS('IFPRI SPEED'!AQ:AQ,'IFPRI SPEED'!$A:$A,'Country-wise data'!$B20)*1000=0,L20*(1+Assumptions!$C$9),SUMIFS('IFPRI SPEED'!AQ:AQ,'IFPRI SPEED'!$A:$A,'Country-wise data'!$B20)*1000*$G20)</f>
        <v>0</v>
      </c>
      <c r="N20">
        <f>IF(SUMIFS('IFPRI SPEED'!AR:AR,'IFPRI SPEED'!$A:$A,'Country-wise data'!$B20)*1000=0,M20*(1+Assumptions!$C$9),SUMIFS('IFPRI SPEED'!AR:AR,'IFPRI SPEED'!$A:$A,'Country-wise data'!$B20)*1000*$G20)</f>
        <v>0</v>
      </c>
      <c r="O20">
        <f>IF(SUMIFS('IFPRI SPEED'!AS:AS,'IFPRI SPEED'!$A:$A,'Country-wise data'!$B20)*1000=0,N20*(1+Assumptions!$C$9),SUMIFS('IFPRI SPEED'!AS:AS,'IFPRI SPEED'!$A:$A,'Country-wise data'!$B20)*1000*$G20)</f>
        <v>0</v>
      </c>
      <c r="P20">
        <f>IF(SUMIFS('IFPRI SPEED'!AT:AT,'IFPRI SPEED'!$A:$A,'Country-wise data'!$B20)*1000=0,O20*(1+Assumptions!$C$9),SUMIFS('IFPRI SPEED'!AT:AT,'IFPRI SPEED'!$A:$A,'Country-wise data'!$B20)*1000*$G20)</f>
        <v>0</v>
      </c>
      <c r="Q20">
        <f>IF(SUMIFS('IFPRI SPEED'!AU:AU,'IFPRI SPEED'!$A:$A,'Country-wise data'!$B20)*1000=0,P20*(1+Assumptions!$C$9),SUMIFS('IFPRI SPEED'!AU:AU,'IFPRI SPEED'!$A:$A,'Country-wise data'!$B20)*1000*$G20)</f>
        <v>0</v>
      </c>
      <c r="R20" s="36">
        <f t="shared" si="9"/>
        <v>0</v>
      </c>
      <c r="S20">
        <f>SUMIFS(FAOstat!CE:CE,FAOstat!$B:$B,'Country-wise data'!$B20)</f>
        <v>100.521145</v>
      </c>
      <c r="T20">
        <f>SUMIFS(FAOstat!CF:CF,FAOstat!$B:$B,'Country-wise data'!$B20)</f>
        <v>106.10542700000001</v>
      </c>
      <c r="U20">
        <f>SUMIFS(FAOstat!CG:CG,FAOstat!$B:$B,'Country-wise data'!$B20)</f>
        <v>124.797117</v>
      </c>
      <c r="V20">
        <f>SUMIFS(FAOstat!CH:CH,FAOstat!$B:$B,'Country-wise data'!$B20)</f>
        <v>123.933633</v>
      </c>
      <c r="W20">
        <f>SUMIFS(FAOstat!CI:CI,FAOstat!$B:$B,'Country-wise data'!$B20)</f>
        <v>147.52448699999999</v>
      </c>
      <c r="X20">
        <f>SUMIFS(FAOstat!CJ:CJ,FAOstat!$B:$B,'Country-wise data'!$B20)</f>
        <v>142.64866000000001</v>
      </c>
      <c r="Y20">
        <f>SUMIFS(FAOstat!CK:CK,FAOstat!$B:$B,'Country-wise data'!$B20)</f>
        <v>137.21968000000001</v>
      </c>
      <c r="Z20">
        <f>SUMIFS(FAOstat!CL:CL,FAOstat!$B:$B,'Country-wise data'!$B20)</f>
        <v>131.76658599999999</v>
      </c>
      <c r="AA20">
        <f>SUMIFS(FAOstat!CM:CM,FAOstat!$B:$B,'Country-wise data'!$B20)</f>
        <v>138.06256400000001</v>
      </c>
      <c r="AB20">
        <f>SUMIFS(FAOstat!CN:CN,FAOstat!$B:$B,'Country-wise data'!$B20)</f>
        <v>140.82381528000002</v>
      </c>
      <c r="AC20" s="53">
        <f>IFERROR(INDEX('ASTI data (new)'!$AF$6:$AL$130,MATCH('Country-wise data'!$B20,'ASTI data (new)'!$C$6:$C$130,),MATCH('Country-wise data'!AC$3,'ASTI data (new)'!$AF$5:$AL$5,)),(INDEX(Assumptions!$G$154:$P$345,MATCH('Country-wise data'!$B20,Assumptions!$B$154:$B$344,),MATCH('Country-wise data'!AC$3,Assumptions!$G$153:$P$153,))*S20))</f>
        <v>0.35681117106664739</v>
      </c>
      <c r="AD20" s="53">
        <f>IFERROR(INDEX('ASTI data (new)'!$AF$6:$AL$130,MATCH('Country-wise data'!$B20,'ASTI data (new)'!$C$6:$C$130,),MATCH('Country-wise data'!AD$3,'ASTI data (new)'!$AF$5:$AL$5,)),(INDEX(Assumptions!$G$154:$P$345,MATCH('Country-wise data'!$B20,Assumptions!$B$154:$B$344,),MATCH('Country-wise data'!AD$3,Assumptions!$G$153:$P$153,))*T20))</f>
        <v>0.34667311579267429</v>
      </c>
      <c r="AE20" s="53">
        <f>IFERROR(INDEX('ASTI data (new)'!$AF$6:$AL$130,MATCH('Country-wise data'!$B20,'ASTI data (new)'!$C$6:$C$130,),MATCH('Country-wise data'!AE$3,'ASTI data (new)'!$AF$5:$AL$5,)),(INDEX(Assumptions!$G$154:$P$345,MATCH('Country-wise data'!$B20,Assumptions!$B$154:$B$344,),MATCH('Country-wise data'!AE$3,Assumptions!$G$153:$P$153,))*U20))</f>
        <v>0.41536115781808824</v>
      </c>
      <c r="AF20" s="53">
        <f>IFERROR(INDEX('ASTI data (new)'!$AF$6:$AL$130,MATCH('Country-wise data'!$B20,'ASTI data (new)'!$C$6:$C$130,),MATCH('Country-wise data'!AF$3,'ASTI data (new)'!$AF$5:$AL$5,)),(INDEX(Assumptions!$G$154:$P$345,MATCH('Country-wise data'!$B20,Assumptions!$B$154:$B$344,),MATCH('Country-wise data'!AF$3,Assumptions!$G$153:$P$153,))*V20))</f>
        <v>0.38215714118362065</v>
      </c>
      <c r="AG20" s="53">
        <f>IFERROR(INDEX('ASTI data (new)'!$AF$6:$AL$130,MATCH('Country-wise data'!$B20,'ASTI data (new)'!$C$6:$C$130,),MATCH('Country-wise data'!AG$3,'ASTI data (new)'!$AF$5:$AL$5,)),(INDEX(Assumptions!$G$154:$P$345,MATCH('Country-wise data'!$B20,Assumptions!$B$154:$B$344,),MATCH('Country-wise data'!AG$3,Assumptions!$G$153:$P$153,))*W20))</f>
        <v>0.45896747410095279</v>
      </c>
      <c r="AH20" s="53">
        <f>IFERROR(INDEX('ASTI data (new)'!$AF$6:$AL$130,MATCH('Country-wise data'!$B20,'ASTI data (new)'!$C$6:$C$130,),MATCH('Country-wise data'!AH$3,'ASTI data (new)'!$AF$5:$AL$5,)),(INDEX(Assumptions!$G$154:$P$345,MATCH('Country-wise data'!$B20,Assumptions!$B$154:$B$344,),MATCH('Country-wise data'!AH$3,Assumptions!$G$153:$P$153,))*X20))</f>
        <v>0.51260872627260656</v>
      </c>
      <c r="AI20" s="53">
        <f>IFERROR(INDEX('ASTI data (new)'!$AF$6:$AL$130,MATCH('Country-wise data'!$B20,'ASTI data (new)'!$C$6:$C$130,),MATCH('Country-wise data'!AI$3,'ASTI data (new)'!$AF$5:$AL$5,)),(INDEX(Assumptions!$G$154:$P$345,MATCH('Country-wise data'!$B20,Assumptions!$B$154:$B$344,),MATCH('Country-wise data'!AI$3,Assumptions!$G$153:$P$153,))*Y20))</f>
        <v>0.54207394493419281</v>
      </c>
      <c r="AJ20" s="53">
        <f t="shared" ref="AJ20:AL20" si="39">IFERROR((1+($AI20/$AF20)^(1/3)-1)*AI20,0)</f>
        <v>0.60906557173878195</v>
      </c>
      <c r="AK20" s="53">
        <f t="shared" si="39"/>
        <v>0.68433628685570491</v>
      </c>
      <c r="AL20" s="53">
        <f t="shared" si="39"/>
        <v>0.76890925253004871</v>
      </c>
      <c r="AM20" s="55" cm="1">
        <f t="array" ref="AM20">INDEX('non-R&amp;D ex_typologies'!$J$8:$J$10,MATCH('Country-wise data'!FL20,'non-R&amp;D ex_typologies'!$F$8:$F$10,),)*'Country-wise data'!AC20</f>
        <v>1.0424326365467298</v>
      </c>
      <c r="AN20" s="55" cm="1">
        <f t="array" ref="AN20">INDEX('non-R&amp;D ex_typologies'!$J$8:$J$10,MATCH('Country-wise data'!FM20,'non-R&amp;D ex_typologies'!$F$8:$F$10,),)*'Country-wise data'!AD20</f>
        <v>1.0128140580220955</v>
      </c>
      <c r="AO20" s="55" cm="1">
        <f t="array" ref="AO20">INDEX('non-R&amp;D ex_typologies'!$J$8:$J$10,MATCH('Country-wise data'!FN20,'non-R&amp;D ex_typologies'!$F$8:$F$10,),)*'Country-wise data'!AE20</f>
        <v>1.2134878668990337</v>
      </c>
      <c r="AP20" s="55" cm="1">
        <f t="array" ref="AP20">INDEX('non-R&amp;D ex_typologies'!$J$8:$J$10,MATCH('Country-wise data'!FO20,'non-R&amp;D ex_typologies'!$F$8:$F$10,),)*'Country-wise data'!AF20</f>
        <v>1.1164815133682908</v>
      </c>
      <c r="AQ20" s="55" cm="1">
        <f t="array" ref="AQ20">INDEX('non-R&amp;D ex_typologies'!$J$8:$J$10,MATCH('Country-wise data'!FP20,'non-R&amp;D ex_typologies'!$F$8:$F$10,),)*'Country-wise data'!AG20</f>
        <v>1.3408847954115279</v>
      </c>
      <c r="AR20" s="55" cm="1">
        <f t="array" ref="AR20">INDEX('non-R&amp;D ex_typologies'!$J$8:$J$10,MATCH('Country-wise data'!FQ20,'non-R&amp;D ex_typologies'!$F$8:$F$10,),)*'Country-wise data'!AH20</f>
        <v>1.4975990366215388</v>
      </c>
      <c r="AS20" s="55" cm="1">
        <f t="array" ref="AS20">INDEX('non-R&amp;D ex_typologies'!$J$8:$J$10,MATCH('Country-wise data'!FR20,'non-R&amp;D ex_typologies'!$F$8:$F$10,),)*'Country-wise data'!AI20</f>
        <v>1.5836823996620026</v>
      </c>
      <c r="AT20" s="55" cm="1">
        <f t="array" ref="AT20">INDEX('non-R&amp;D ex_typologies'!$J$8:$J$10,MATCH('Country-wise data'!FS20,'non-R&amp;D ex_typologies'!$F$8:$F$10,),)*'Country-wise data'!AJ20</f>
        <v>1.7794000896314639</v>
      </c>
      <c r="AU20" s="55" cm="1">
        <f t="array" ref="AU20">INDEX('non-R&amp;D ex_typologies'!$J$8:$J$10,MATCH('Country-wise data'!FT20,'non-R&amp;D ex_typologies'!$F$8:$F$10,),)*'Country-wise data'!AK20</f>
        <v>1.9993053402981693</v>
      </c>
      <c r="AV20" s="55" cm="1">
        <f t="array" ref="AV20">INDEX('non-R&amp;D ex_typologies'!$J$8:$J$10,MATCH('Country-wise data'!FU20,'non-R&amp;D ex_typologies'!$F$8:$F$10,),)*'Country-wise data'!AL20</f>
        <v>2.2463873453960841</v>
      </c>
      <c r="AW20">
        <f t="shared" si="11"/>
        <v>19.909438924150255</v>
      </c>
      <c r="AX20" s="53">
        <f>INDEX('GDP deflators'!$AB$3:$AK$155,MATCH('Country-wise data'!$B20,'GDP deflators'!$B$3:$B$155,),MATCH('Country-wise data'!AX$3,'GDP deflators'!$D$2:$M$2,))</f>
        <v>103.93758276245156</v>
      </c>
      <c r="AY20" s="53">
        <f>INDEX('GDP deflators'!$AB$3:$AK$155,MATCH('Country-wise data'!$B20,'GDP deflators'!$B$3:$B$155,),MATCH('Country-wise data'!AY$3,'GDP deflators'!$D$2:$M$2,))</f>
        <v>124.91271228021705</v>
      </c>
      <c r="AZ20" s="53">
        <f>INDEX('GDP deflators'!$AB$3:$AK$155,MATCH('Country-wise data'!$B20,'GDP deflators'!$B$3:$B$155,),MATCH('Country-wise data'!AZ$3,'GDP deflators'!$D$2:$M$2,))</f>
        <v>126.43502685604497</v>
      </c>
      <c r="BA20" s="53">
        <f>INDEX('GDP deflators'!$AB$3:$AK$155,MATCH('Country-wise data'!$B20,'GDP deflators'!$B$3:$B$155,),MATCH('Country-wise data'!BA$3,'GDP deflators'!$D$2:$M$2,))</f>
        <v>122.86788868253045</v>
      </c>
      <c r="BB20" s="53">
        <f>INDEX('GDP deflators'!$AB$3:$AK$155,MATCH('Country-wise data'!$B20,'GDP deflators'!$B$3:$B$155,),MATCH('Country-wise data'!BB$3,'GDP deflators'!$D$2:$M$2,))</f>
        <v>120.59918559745277</v>
      </c>
      <c r="BC20" s="53">
        <f>INDEX('GDP deflators'!$AB$3:$AK$155,MATCH('Country-wise data'!$B20,'GDP deflators'!$B$3:$B$155,),MATCH('Country-wise data'!BC$3,'GDP deflators'!$D$2:$M$2,))</f>
        <v>99.358288195900229</v>
      </c>
      <c r="BD20" s="53">
        <f>INDEX('GDP deflators'!$AB$3:$AK$155,MATCH('Country-wise data'!$B20,'GDP deflators'!$B$3:$B$155,),MATCH('Country-wise data'!BD$3,'GDP deflators'!$D$2:$M$2,))</f>
        <v>90.249258070515779</v>
      </c>
      <c r="BE20" s="53">
        <f>INDEX('GDP deflators'!$AB$3:$AK$155,MATCH('Country-wise data'!$B20,'GDP deflators'!$B$3:$B$155,),MATCH('Country-wise data'!BE$3,'GDP deflators'!$D$2:$M$2,))</f>
        <v>94.719926803466748</v>
      </c>
      <c r="BF20" s="53">
        <f>INDEX('GDP deflators'!$AB$3:$AK$155,MATCH('Country-wise data'!$B20,'GDP deflators'!$B$3:$B$155,),MATCH('Country-wise data'!BF$3,'GDP deflators'!$D$2:$M$2,))</f>
        <v>103.45088144055484</v>
      </c>
      <c r="BG20" s="53">
        <f>INDEX('GDP deflators'!$AB$3:$AK$155,MATCH('Country-wise data'!$B20,'GDP deflators'!$B$3:$B$155,),MATCH('Country-wise data'!BG$3,'GDP deflators'!$D$2:$M$2,))</f>
        <v>100</v>
      </c>
      <c r="BH20" cm="1">
        <f t="array" ref="BH20">H20/(INDEX($AX20:$BG20,,MATCH(BH$3,$AX$3:$BG$3,))/100)</f>
        <v>0</v>
      </c>
      <c r="BI20" cm="1">
        <f t="array" ref="BI20">I20/(INDEX($AX20:$BG20,,MATCH(BI$3,$AX$3:$BG$3,))/100)</f>
        <v>0</v>
      </c>
      <c r="BJ20" cm="1">
        <f t="array" ref="BJ20">J20/(INDEX($AX20:$BG20,,MATCH(BJ$3,$AX$3:$BG$3,))/100)</f>
        <v>0</v>
      </c>
      <c r="BK20" cm="1">
        <f t="array" ref="BK20">K20/(INDEX($AX20:$BG20,,MATCH(BK$3,$AX$3:$BG$3,))/100)</f>
        <v>0</v>
      </c>
      <c r="BL20" cm="1">
        <f t="array" ref="BL20">L20/(INDEX($AX20:$BG20,,MATCH(BL$3,$AX$3:$BG$3,))/100)</f>
        <v>0</v>
      </c>
      <c r="BM20" cm="1">
        <f t="array" ref="BM20">M20/(INDEX($AX20:$BG20,,MATCH(BM$3,$AX$3:$BG$3,))/100)</f>
        <v>0</v>
      </c>
      <c r="BN20" cm="1">
        <f t="array" ref="BN20">N20/(INDEX($AX20:$BG20,,MATCH(BN$3,$AX$3:$BG$3,))/100)</f>
        <v>0</v>
      </c>
      <c r="BO20" cm="1">
        <f t="array" ref="BO20">O20/(INDEX($AX20:$BG20,,MATCH(BO$3,$AX$3:$BG$3,))/100)</f>
        <v>0</v>
      </c>
      <c r="BP20" cm="1">
        <f t="array" ref="BP20">P20/(INDEX($AX20:$BG20,,MATCH(BP$3,$AX$3:$BG$3,))/100)</f>
        <v>0</v>
      </c>
      <c r="BQ20" cm="1">
        <f t="array" ref="BQ20">Q20/(INDEX($AX20:$BG20,,MATCH(BQ$3,$AX$3:$BG$3,))/100)</f>
        <v>0</v>
      </c>
      <c r="BS20" cm="1">
        <f t="array" ref="BS20">S20/(INDEX($AX20:$BG20,,MATCH(BS$3,$AX$3:$BG$3,))/100)</f>
        <v>96.712990939706785</v>
      </c>
      <c r="BT20" cm="1">
        <f t="array" ref="BT20">T20/(INDEX($AX20:$BG20,,MATCH(BT$3,$AX$3:$BG$3,))/100)</f>
        <v>84.943657905668871</v>
      </c>
      <c r="BU20" cm="1">
        <f t="array" ref="BU20">U20/(INDEX($AX20:$BG20,,MATCH(BU$3,$AX$3:$BG$3,))/100)</f>
        <v>98.704544225778633</v>
      </c>
      <c r="BV20" cm="1">
        <f t="array" ref="BV20">V20/(INDEX($AX20:$BG20,,MATCH(BV$3,$AX$3:$BG$3,))/100)</f>
        <v>100.86739043772718</v>
      </c>
      <c r="BW20" cm="1">
        <f t="array" ref="BW20">W20/(INDEX($AX20:$BG20,,MATCH(BW$3,$AX$3:$BG$3,))/100)</f>
        <v>122.32627133355693</v>
      </c>
      <c r="BX20" cm="1">
        <f t="array" ref="BX20">X20/(INDEX($AX20:$BG20,,MATCH(BX$3,$AX$3:$BG$3,))/100)</f>
        <v>143.56996541521139</v>
      </c>
      <c r="BY20" cm="1">
        <f t="array" ref="BY20">Y20/(INDEX($AX20:$BG20,,MATCH(BY$3,$AX$3:$BG$3,))/100)</f>
        <v>152.04521669616844</v>
      </c>
      <c r="BZ20" cm="1">
        <f t="array" ref="BZ20">Z20/(INDEX($AX20:$BG20,,MATCH(BZ$3,$AX$3:$BG$3,))/100)</f>
        <v>139.1117903557938</v>
      </c>
      <c r="CA20" cm="1">
        <f t="array" ref="CA20">AA20/(INDEX($AX20:$BG20,,MATCH(CA$3,$AX$3:$BG$3,))/100)</f>
        <v>133.45711711439967</v>
      </c>
      <c r="CB20" cm="1">
        <f t="array" ref="CB20">AB20/(INDEX($AX20:$BG20,,MATCH(CB$3,$AX$3:$BG$3,))/100)</f>
        <v>140.82381528000002</v>
      </c>
      <c r="CC20" cm="1">
        <f t="array" ref="CC20">AC20/(INDEX($AX20:$BG20,,MATCH(CC$3,$AX$3:$BG$3,))/100)</f>
        <v>0.34329369760516393</v>
      </c>
      <c r="CD20" cm="1">
        <f t="array" ref="CD20">AD20/(INDEX($AX20:$BG20,,MATCH(CD$3,$AX$3:$BG$3,))/100)</f>
        <v>0.27753229392296075</v>
      </c>
      <c r="CE20" cm="1">
        <f t="array" ref="CE20">AE20/(INDEX($AX20:$BG20,,MATCH(CE$3,$AX$3:$BG$3,))/100)</f>
        <v>0.32851747505934858</v>
      </c>
      <c r="CF20" cm="1">
        <f t="array" ref="CF20">AF20/(INDEX($AX20:$BG20,,MATCH(CF$3,$AX$3:$BG$3,))/100)</f>
        <v>0.31103093353467576</v>
      </c>
      <c r="CG20" cm="1">
        <f t="array" ref="CG20">AG20/(INDEX($AX20:$BG20,,MATCH(CG$3,$AX$3:$BG$3,))/100)</f>
        <v>0.38057261483749755</v>
      </c>
      <c r="CH20" cm="1">
        <f t="array" ref="CH20">AH20/(INDEX($AX20:$BG20,,MATCH(CH$3,$AX$3:$BG$3,))/100)</f>
        <v>0.51591944223306185</v>
      </c>
      <c r="CI20" cm="1">
        <f t="array" ref="CI20">AI20/(INDEX($AX20:$BG20,,MATCH(CI$3,$AX$3:$BG$3,))/100)</f>
        <v>0.60064088782940039</v>
      </c>
      <c r="CJ20" cm="1">
        <f t="array" ref="CJ20">AJ20/(INDEX($AX20:$BG20,,MATCH(CJ$3,$AX$3:$BG$3,))/100)</f>
        <v>0.64301735895818934</v>
      </c>
      <c r="CK20" cm="1">
        <f t="array" ref="CK20">AK20/(INDEX($AX20:$BG20,,MATCH(CK$3,$AX$3:$BG$3,))/100)</f>
        <v>0.66150841571025154</v>
      </c>
      <c r="CL20" cm="1">
        <f t="array" ref="CL20">AL20/(INDEX($AX20:$BG20,,MATCH(CL$3,$AX$3:$BG$3,))/100)</f>
        <v>0.76890925253004871</v>
      </c>
      <c r="CM20" cm="1">
        <f t="array" ref="CM20">AM20/(INDEX($AX20:$BG20,,MATCH(CM$3,$AX$3:$BG$3,))/100)</f>
        <v>1.0029410044384046</v>
      </c>
      <c r="CN20" cm="1">
        <f t="array" ref="CN20">AN20/(INDEX($AX20:$BG20,,MATCH(CN$3,$AX$3:$BG$3,))/100)</f>
        <v>0.81081744166282033</v>
      </c>
      <c r="CO20" cm="1">
        <f t="array" ref="CO20">AO20/(INDEX($AX20:$BG20,,MATCH(CO$3,$AX$3:$BG$3,))/100)</f>
        <v>0.95977190583482341</v>
      </c>
      <c r="CP20" cm="1">
        <f t="array" ref="CP20">AP20/(INDEX($AX20:$BG20,,MATCH(CP$3,$AX$3:$BG$3,))/100)</f>
        <v>0.90868454348807737</v>
      </c>
      <c r="CQ20" cm="1">
        <f t="array" ref="CQ20">AQ20/(INDEX($AX20:$BG20,,MATCH(CQ$3,$AX$3:$BG$3,))/100)</f>
        <v>1.1118522805678459</v>
      </c>
      <c r="CR20" cm="1">
        <f t="array" ref="CR20">AR20/(INDEX($AX20:$BG20,,MATCH(CR$3,$AX$3:$BG$3,))/100)</f>
        <v>1.5072713749544384</v>
      </c>
      <c r="CS20" cm="1">
        <f t="array" ref="CS20">AS20/(INDEX($AX20:$BG20,,MATCH(CS$3,$AX$3:$BG$3,))/100)</f>
        <v>1.7547871678065217</v>
      </c>
      <c r="CT20" cm="1">
        <f t="array" ref="CT20">AT20/(INDEX($AX20:$BG20,,MATCH(CT$3,$AX$3:$BG$3,))/100)</f>
        <v>1.8785910733688804</v>
      </c>
      <c r="CU20" cm="1">
        <f t="array" ref="CU20">AU20/(INDEX($AX20:$BG20,,MATCH(CU$3,$AX$3:$BG$3,))/100)</f>
        <v>1.9326131517274838</v>
      </c>
      <c r="CV20" cm="1">
        <f t="array" ref="CV20">AV20/(INDEX($AX20:$BG20,,MATCH(CV$3,$AX$3:$BG$3,))/100)</f>
        <v>2.2463873453960841</v>
      </c>
      <c r="CW20">
        <f t="shared" si="12"/>
        <v>18.94465966146598</v>
      </c>
      <c r="CX20">
        <f>IFERROR(1/INDEX('exch rates'!$BC$5:$BL$268,MATCH('Country-wise data'!$B20,'exch rates'!$A$5:$A$268,),MATCH(CX$3,'exch rates'!$BC$4:$BL$4,)),1)</f>
        <v>0.73340157828019681</v>
      </c>
      <c r="CY20">
        <f>IFERROR(1/INDEX('exch rates'!$BC$5:$BL$268,MATCH('Country-wise data'!$B20,'exch rates'!$A$5:$A$268,),MATCH(CY$3,'exch rates'!$BC$4:$BL$4,)),1)</f>
        <v>0.79496752476828914</v>
      </c>
      <c r="CZ20">
        <f>IFERROR(1/INDEX('exch rates'!$BC$5:$BL$268,MATCH('Country-wise data'!$B20,'exch rates'!$A$5:$A$268,),MATCH(CZ$3,'exch rates'!$BC$4:$BL$4,)),1)</f>
        <v>0.80027720546058134</v>
      </c>
      <c r="DA20">
        <f>IFERROR(1/INDEX('exch rates'!$BC$5:$BL$268,MATCH('Country-wise data'!$B20,'exch rates'!$A$5:$A$268,),MATCH(DA$3,'exch rates'!$BC$4:$BL$4,)),1)</f>
        <v>0.79925466640349041</v>
      </c>
      <c r="DB20">
        <f>IFERROR(1/INDEX('exch rates'!$BC$5:$BL$268,MATCH('Country-wise data'!$B20,'exch rates'!$A$5:$A$268,),MATCH(DB$3,'exch rates'!$BC$4:$BL$4,)),1)</f>
        <v>0.789240989123559</v>
      </c>
      <c r="DC20">
        <f>IFERROR(1/INDEX('exch rates'!$BC$5:$BL$268,MATCH('Country-wise data'!$B20,'exch rates'!$A$5:$A$268,),MATCH(DC$3,'exch rates'!$BC$4:$BL$4,)),1)</f>
        <v>0.72731988690637595</v>
      </c>
      <c r="DD20">
        <f>IFERROR(1/INDEX('exch rates'!$BC$5:$BL$268,MATCH('Country-wise data'!$B20,'exch rates'!$A$5:$A$268,),MATCH(DD$3,'exch rates'!$BC$4:$BL$4,)),1)</f>
        <v>0.72393112601564247</v>
      </c>
      <c r="DE20">
        <f>IFERROR(1/INDEX('exch rates'!$BC$5:$BL$268,MATCH('Country-wise data'!$B20,'exch rates'!$A$5:$A$268,),MATCH(DE$3,'exch rates'!$BC$4:$BL$4,)),1)</f>
        <v>0.72417003311475781</v>
      </c>
      <c r="DF20">
        <f>IFERROR(1/INDEX('exch rates'!$BC$5:$BL$268,MATCH('Country-wise data'!$B20,'exch rates'!$A$5:$A$268,),MATCH(DF$3,'exch rates'!$BC$4:$BL$4,)),1)</f>
        <v>0.74133459619532971</v>
      </c>
      <c r="DG20">
        <f>IFERROR(1/INDEX('exch rates'!$BC$5:$BL$268,MATCH('Country-wise data'!$B20,'exch rates'!$A$5:$A$268,),MATCH(DG$3,'exch rates'!$BC$4:$BL$4,)),1)</f>
        <v>0.73302039936973551</v>
      </c>
      <c r="DH20" cm="1">
        <f t="array" ref="DH20">(BH20/INDEX($CX20:$DG20,,MATCH(DH$3,$CX$3:$DG$3,)))*$DG20</f>
        <v>0</v>
      </c>
      <c r="DI20" cm="1">
        <f t="array" ref="DI20">(BI20/INDEX($CX20:$DG20,,MATCH(DI$3,$CX$3:$DG$3,)))*$DG20</f>
        <v>0</v>
      </c>
      <c r="DJ20" cm="1">
        <f t="array" ref="DJ20">(BJ20/INDEX($CX20:$DG20,,MATCH(DJ$3,$CX$3:$DG$3,)))*$DG20</f>
        <v>0</v>
      </c>
      <c r="DK20" cm="1">
        <f t="array" ref="DK20">(BK20/INDEX($CX20:$DG20,,MATCH(DK$3,$CX$3:$DG$3,)))*$DG20</f>
        <v>0</v>
      </c>
      <c r="DL20" cm="1">
        <f t="array" ref="DL20">(BL20/INDEX($CX20:$DG20,,MATCH(DL$3,$CX$3:$DG$3,)))*$DG20</f>
        <v>0</v>
      </c>
      <c r="DM20" cm="1">
        <f t="array" ref="DM20">(BM20/INDEX($CX20:$DG20,,MATCH(DM$3,$CX$3:$DG$3,)))*$DG20</f>
        <v>0</v>
      </c>
      <c r="DN20" cm="1">
        <f t="array" ref="DN20">(BN20/INDEX($CX20:$DG20,,MATCH(DN$3,$CX$3:$DG$3,)))*$DG20</f>
        <v>0</v>
      </c>
      <c r="DO20" cm="1">
        <f t="array" ref="DO20">(BO20/INDEX($CX20:$DG20,,MATCH(DO$3,$CX$3:$DG$3,)))*$DG20</f>
        <v>0</v>
      </c>
      <c r="DP20" cm="1">
        <f t="array" ref="DP20">(BP20/INDEX($CX20:$DG20,,MATCH(DP$3,$CX$3:$DG$3,)))*$DG20</f>
        <v>0</v>
      </c>
      <c r="DQ20" cm="1">
        <f t="array" ref="DQ20">(BQ20/INDEX($CX20:$DG20,,MATCH(DQ$3,$CX$3:$DG$3,)))*$DG20</f>
        <v>0</v>
      </c>
      <c r="DS20" cm="1">
        <f t="array" ref="DS20">(BS20/INDEX($CX20:$DG20,,MATCH(DS$3,$CX$3:$DG$3,)))*$DG20</f>
        <v>96.662725227707227</v>
      </c>
      <c r="DT20" cm="1">
        <f t="array" ref="DT20">(BT20/INDEX($CX20:$DG20,,MATCH(DT$3,$CX$3:$DG$3,)))*$DG20</f>
        <v>78.324500186455069</v>
      </c>
      <c r="DU20" cm="1">
        <f t="array" ref="DU20">(BU20/INDEX($CX20:$DG20,,MATCH(DU$3,$CX$3:$DG$3,)))*$DG20</f>
        <v>90.4092281203326</v>
      </c>
      <c r="DV20" cm="1">
        <f t="array" ref="DV20">(BV20/INDEX($CX20:$DG20,,MATCH(DV$3,$CX$3:$DG$3,)))*$DG20</f>
        <v>92.508505649086217</v>
      </c>
      <c r="DW20" cm="1">
        <f t="array" ref="DW20">(BW20/INDEX($CX20:$DG20,,MATCH(DW$3,$CX$3:$DG$3,)))*$DG20</f>
        <v>113.61251316395666</v>
      </c>
      <c r="DX20" cm="1">
        <f t="array" ref="DX20">(BX20/INDEX($CX20:$DG20,,MATCH(DX$3,$CX$3:$DG$3,)))*$DG20</f>
        <v>144.69522321710463</v>
      </c>
      <c r="DY20" cm="1">
        <f t="array" ref="DY20">(BY20/INDEX($CX20:$DG20,,MATCH(DY$3,$CX$3:$DG$3,)))*$DG20</f>
        <v>153.95421119449855</v>
      </c>
      <c r="DZ20" cm="1">
        <f t="array" ref="DZ20">(BZ20/INDEX($CX20:$DG20,,MATCH(DZ$3,$CX$3:$DG$3,)))*$DG20</f>
        <v>140.81193015547444</v>
      </c>
      <c r="EA20" cm="1">
        <f t="array" ref="EA20">(CA20/INDEX($CX20:$DG20,,MATCH(EA$3,$CX$3:$DG$3,)))*$DG20</f>
        <v>131.96037226374773</v>
      </c>
      <c r="EB20" cm="1">
        <f t="array" ref="EB20">(CB20/INDEX($CX20:$DG20,,MATCH(EB$3,$CX$3:$DG$3,)))*$DG20</f>
        <v>140.82381528000002</v>
      </c>
      <c r="EC20" s="53" cm="1">
        <f t="array" ref="EC20">(CC20/INDEX($CX20:$DG20,,MATCH(EC$3,$CX$3:$DG$3,)))*$DG20</f>
        <v>0.34311527377639578</v>
      </c>
      <c r="ED20" cm="1">
        <f t="array" ref="ED20">(CD20/INDEX($CX20:$DG20,,MATCH(ED$3,$CX$3:$DG$3,)))*$DG20</f>
        <v>0.25590584091935542</v>
      </c>
      <c r="EE20" cm="1">
        <f t="array" ref="EE20">(CE20/INDEX($CX20:$DG20,,MATCH(EE$3,$CX$3:$DG$3,)))*$DG20</f>
        <v>0.30090824669852756</v>
      </c>
      <c r="EF20" cm="1">
        <f t="array" ref="EF20">(CF20/INDEX($CX20:$DG20,,MATCH(EF$3,$CX$3:$DG$3,)))*$DG20</f>
        <v>0.28525578729725137</v>
      </c>
      <c r="EG20" cm="1">
        <f t="array" ref="EG20">(CG20/INDEX($CX20:$DG20,,MATCH(EG$3,$CX$3:$DG$3,)))*$DG20</f>
        <v>0.35346300301401784</v>
      </c>
      <c r="EH20" cm="1">
        <f t="array" ref="EH20">(CH20/INDEX($CX20:$DG20,,MATCH(EH$3,$CX$3:$DG$3,)))*$DG20</f>
        <v>0.51996306219105382</v>
      </c>
      <c r="EI20" cm="1">
        <f t="array" ref="EI20">(CI20/INDEX($CX20:$DG20,,MATCH(EI$3,$CX$3:$DG$3,)))*$DG20</f>
        <v>0.60818219807416607</v>
      </c>
      <c r="EJ20" cm="1">
        <f t="array" ref="EJ20">(CJ20/INDEX($CX20:$DG20,,MATCH(EJ$3,$CX$3:$DG$3,)))*$DG20</f>
        <v>0.65087592652499526</v>
      </c>
      <c r="EK20" cm="1">
        <f t="array" ref="EK20">(CK20/INDEX($CX20:$DG20,,MATCH(EK$3,$CX$3:$DG$3,)))*$DG20</f>
        <v>0.65408948342484552</v>
      </c>
      <c r="EL20" cm="1">
        <f t="array" ref="EL20">(CL20/INDEX($CX20:$DG20,,MATCH(EL$3,$CX$3:$DG$3,)))*$DG20</f>
        <v>0.76890925253004871</v>
      </c>
      <c r="EM20" cm="1">
        <f t="array" ref="EM20">(CM20/INDEX($CX20:$DG20,,MATCH(EM$3,$CX$3:$DG$3,)))*$DG20</f>
        <v>1.0024197348220707</v>
      </c>
      <c r="EN20" cm="1">
        <f t="array" ref="EN20">(CN20/INDEX($CX20:$DG20,,MATCH(EN$3,$CX$3:$DG$3,)))*$DG20</f>
        <v>0.74763522582493291</v>
      </c>
      <c r="EO20" cm="1">
        <f t="array" ref="EO20">(CO20/INDEX($CX20:$DG20,,MATCH(EO$3,$CX$3:$DG$3,)))*$DG20</f>
        <v>0.87911086423359064</v>
      </c>
      <c r="EP20" cm="1">
        <f t="array" ref="EP20">(CP20/INDEX($CX20:$DG20,,MATCH(EP$3,$CX$3:$DG$3,)))*$DG20</f>
        <v>0.83338181804555744</v>
      </c>
      <c r="EQ20" cm="1">
        <f t="array" ref="EQ20">(CQ20/INDEX($CX20:$DG20,,MATCH(EQ$3,$CX$3:$DG$3,)))*$DG20</f>
        <v>1.032650881002837</v>
      </c>
      <c r="ER20" cm="1">
        <f t="array" ref="ER20">(CR20/INDEX($CX20:$DG20,,MATCH(ER$3,$CX$3:$DG$3,)))*$DG20</f>
        <v>1.519084910392249</v>
      </c>
      <c r="ES20" cm="1">
        <f t="array" ref="ES20">(CS20/INDEX($CX20:$DG20,,MATCH(ES$3,$CX$3:$DG$3,)))*$DG20</f>
        <v>1.7768192916830456</v>
      </c>
      <c r="ET20" cm="1">
        <f t="array" ref="ET20">(CT20/INDEX($CX20:$DG20,,MATCH(ET$3,$CX$3:$DG$3,)))*$DG20</f>
        <v>1.9015500723364771</v>
      </c>
      <c r="EU20" cm="1">
        <f t="array" ref="EU20">(CU20/INDEX($CX20:$DG20,,MATCH(EU$3,$CX$3:$DG$3,)))*$DG20</f>
        <v>1.9109385580775193</v>
      </c>
      <c r="EV20" cm="1">
        <f t="array" ref="EV20">(CV20/INDEX($CX20:$DG20,,MATCH(EV$3,$CX$3:$DG$3,)))*$DG20</f>
        <v>2.2463873453960841</v>
      </c>
      <c r="EW20">
        <f t="shared" si="13"/>
        <v>18.590646776265022</v>
      </c>
      <c r="EY20" s="96">
        <f t="shared" si="24"/>
        <v>3.5496130795828816E-3</v>
      </c>
      <c r="EZ20" s="96">
        <f t="shared" si="14"/>
        <v>3.2672515025331766E-3</v>
      </c>
      <c r="FA20" s="96">
        <f t="shared" si="15"/>
        <v>3.3282912923227885E-3</v>
      </c>
      <c r="FB20" s="96">
        <f t="shared" si="16"/>
        <v>3.0835628064225361E-3</v>
      </c>
      <c r="FC20" s="96">
        <f t="shared" si="17"/>
        <v>3.1111274028761938E-3</v>
      </c>
      <c r="FD20" s="96">
        <f t="shared" si="18"/>
        <v>3.5935053737806339E-3</v>
      </c>
      <c r="FE20" s="96">
        <f t="shared" si="19"/>
        <v>3.9504096273522337E-3</v>
      </c>
      <c r="FF20" s="96">
        <f t="shared" si="20"/>
        <v>4.622306688121843E-3</v>
      </c>
      <c r="FG20" s="96">
        <f t="shared" si="21"/>
        <v>4.9567114142230828E-3</v>
      </c>
      <c r="FH20" s="96">
        <f t="shared" si="22"/>
        <v>5.4600796818437729E-3</v>
      </c>
      <c r="FJ20" s="96">
        <f t="shared" si="25"/>
        <v>121.25627597040116</v>
      </c>
      <c r="FK20" s="96" t="str">
        <f>IF(AND('Country-wise data'!FJ20&gt;'non-R&amp;D ex_typologies'!$C$17,'Country-wise data'!FJ20&lt;'non-R&amp;D ex_typologies'!$D$17),"Small",IF(AND('Country-wise data'!FJ20&gt;'non-R&amp;D ex_typologies'!$E$17,'Country-wise data'!$FJ$4&lt;'non-R&amp;D ex_typologies'!$F$17),"Medium","Large"))</f>
        <v>Small</v>
      </c>
      <c r="FL20" t="str">
        <f>IF($FK20='non-R&amp;D ex_typologies'!$C$16,IF(AND('Country-wise data'!EY20&gt;'non-R&amp;D ex_typologies'!$C$21,'Country-wise data'!EY20&lt;'non-R&amp;D ex_typologies'!$D$21),'non-R&amp;D ex_typologies'!$B$21,IF(AND('Country-wise data'!EY20&gt;'non-R&amp;D ex_typologies'!$C$19,'Country-wise data'!EY20&lt;'non-R&amp;D ex_typologies'!$D$19),'non-R&amp;D ex_typologies'!$B$19,'non-R&amp;D ex_typologies'!$B$20)),IF($FK20='non-R&amp;D ex_typologies'!$E$16,IF(AND('Country-wise data'!EY20&gt;'non-R&amp;D ex_typologies'!$E$21,'Country-wise data'!EY20&lt;'non-R&amp;D ex_typologies'!$F$21),'non-R&amp;D ex_typologies'!$B$21,IF(AND('Country-wise data'!EY20&gt;'non-R&amp;D ex_typologies'!$E$19,'Country-wise data'!EY20&lt;'non-R&amp;D ex_typologies'!$F$19),'non-R&amp;D ex_typologies'!$B$19,'non-R&amp;D ex_typologies'!$B$20)),IF(AND('Country-wise data'!EY20&gt;'non-R&amp;D ex_typologies'!$G$21,'Country-wise data'!EY20&lt;'non-R&amp;D ex_typologies'!$H$21),'non-R&amp;D ex_typologies'!$B$21,IF(AND('Country-wise data'!EY20&gt;'non-R&amp;D ex_typologies'!$G$19,'Country-wise data'!EY20&lt;'non-R&amp;D ex_typologies'!$H$19),'non-R&amp;D ex_typologies'!$B$19,'non-R&amp;D ex_typologies'!$B$20))))</f>
        <v>Program heavy</v>
      </c>
      <c r="FM20" t="str">
        <f>IF($FK20='non-R&amp;D ex_typologies'!$C$16,IF(AND('Country-wise data'!EZ20&gt;'non-R&amp;D ex_typologies'!$C$21,'Country-wise data'!EZ20&lt;'non-R&amp;D ex_typologies'!$D$21),'non-R&amp;D ex_typologies'!$B$21,IF(AND('Country-wise data'!EZ20&gt;'non-R&amp;D ex_typologies'!$C$19,'Country-wise data'!EZ20&lt;'non-R&amp;D ex_typologies'!$D$19),'non-R&amp;D ex_typologies'!$B$19,'non-R&amp;D ex_typologies'!$B$20)),IF($FK20='non-R&amp;D ex_typologies'!$E$16,IF(AND('Country-wise data'!EZ20&gt;'non-R&amp;D ex_typologies'!$E$21,'Country-wise data'!EZ20&lt;'non-R&amp;D ex_typologies'!$F$21),'non-R&amp;D ex_typologies'!$B$21,IF(AND('Country-wise data'!EZ20&gt;'non-R&amp;D ex_typologies'!$E$19,'Country-wise data'!EZ20&lt;'non-R&amp;D ex_typologies'!$F$19),'non-R&amp;D ex_typologies'!$B$19,'non-R&amp;D ex_typologies'!$B$20)),IF(AND('Country-wise data'!EZ20&gt;'non-R&amp;D ex_typologies'!$G$21,'Country-wise data'!EZ20&lt;'non-R&amp;D ex_typologies'!$H$21),'non-R&amp;D ex_typologies'!$B$21,IF(AND('Country-wise data'!EZ20&gt;'non-R&amp;D ex_typologies'!$G$19,'Country-wise data'!EZ20&lt;'non-R&amp;D ex_typologies'!$H$19),'non-R&amp;D ex_typologies'!$B$19,'non-R&amp;D ex_typologies'!$B$20))))</f>
        <v>Program heavy</v>
      </c>
      <c r="FN20" t="str">
        <f>IF($FK20='non-R&amp;D ex_typologies'!$C$16,IF(AND('Country-wise data'!FA20&gt;'non-R&amp;D ex_typologies'!$C$21,'Country-wise data'!FA20&lt;'non-R&amp;D ex_typologies'!$D$21),'non-R&amp;D ex_typologies'!$B$21,IF(AND('Country-wise data'!FA20&gt;'non-R&amp;D ex_typologies'!$C$19,'Country-wise data'!FA20&lt;'non-R&amp;D ex_typologies'!$D$19),'non-R&amp;D ex_typologies'!$B$19,'non-R&amp;D ex_typologies'!$B$20)),IF($FK20='non-R&amp;D ex_typologies'!$E$16,IF(AND('Country-wise data'!FA20&gt;'non-R&amp;D ex_typologies'!$E$21,'Country-wise data'!FA20&lt;'non-R&amp;D ex_typologies'!$F$21),'non-R&amp;D ex_typologies'!$B$21,IF(AND('Country-wise data'!FA20&gt;'non-R&amp;D ex_typologies'!$E$19,'Country-wise data'!FA20&lt;'non-R&amp;D ex_typologies'!$F$19),'non-R&amp;D ex_typologies'!$B$19,'non-R&amp;D ex_typologies'!$B$20)),IF(AND('Country-wise data'!FA20&gt;'non-R&amp;D ex_typologies'!$G$21,'Country-wise data'!FA20&lt;'non-R&amp;D ex_typologies'!$H$21),'non-R&amp;D ex_typologies'!$B$21,IF(AND('Country-wise data'!FA20&gt;'non-R&amp;D ex_typologies'!$G$19,'Country-wise data'!FA20&lt;'non-R&amp;D ex_typologies'!$H$19),'non-R&amp;D ex_typologies'!$B$19,'non-R&amp;D ex_typologies'!$B$20))))</f>
        <v>Program heavy</v>
      </c>
      <c r="FO20" t="str">
        <f>IF($FK20='non-R&amp;D ex_typologies'!$C$16,IF(AND('Country-wise data'!FB20&gt;'non-R&amp;D ex_typologies'!$C$21,'Country-wise data'!FB20&lt;'non-R&amp;D ex_typologies'!$D$21),'non-R&amp;D ex_typologies'!$B$21,IF(AND('Country-wise data'!FB20&gt;'non-R&amp;D ex_typologies'!$C$19,'Country-wise data'!FB20&lt;'non-R&amp;D ex_typologies'!$D$19),'non-R&amp;D ex_typologies'!$B$19,'non-R&amp;D ex_typologies'!$B$20)),IF($FK20='non-R&amp;D ex_typologies'!$E$16,IF(AND('Country-wise data'!FB20&gt;'non-R&amp;D ex_typologies'!$E$21,'Country-wise data'!FB20&lt;'non-R&amp;D ex_typologies'!$F$21),'non-R&amp;D ex_typologies'!$B$21,IF(AND('Country-wise data'!FB20&gt;'non-R&amp;D ex_typologies'!$E$19,'Country-wise data'!FB20&lt;'non-R&amp;D ex_typologies'!$F$19),'non-R&amp;D ex_typologies'!$B$19,'non-R&amp;D ex_typologies'!$B$20)),IF(AND('Country-wise data'!FB20&gt;'non-R&amp;D ex_typologies'!$G$21,'Country-wise data'!FB20&lt;'non-R&amp;D ex_typologies'!$H$21),'non-R&amp;D ex_typologies'!$B$21,IF(AND('Country-wise data'!FB20&gt;'non-R&amp;D ex_typologies'!$G$19,'Country-wise data'!FB20&lt;'non-R&amp;D ex_typologies'!$H$19),'non-R&amp;D ex_typologies'!$B$19,'non-R&amp;D ex_typologies'!$B$20))))</f>
        <v>Program heavy</v>
      </c>
      <c r="FP20" t="str">
        <f>IF($FK20='non-R&amp;D ex_typologies'!$C$16,IF(AND('Country-wise data'!FC20&gt;'non-R&amp;D ex_typologies'!$C$21,'Country-wise data'!FC20&lt;'non-R&amp;D ex_typologies'!$D$21),'non-R&amp;D ex_typologies'!$B$21,IF(AND('Country-wise data'!FC20&gt;'non-R&amp;D ex_typologies'!$C$19,'Country-wise data'!FC20&lt;'non-R&amp;D ex_typologies'!$D$19),'non-R&amp;D ex_typologies'!$B$19,'non-R&amp;D ex_typologies'!$B$20)),IF($FK20='non-R&amp;D ex_typologies'!$E$16,IF(AND('Country-wise data'!FC20&gt;'non-R&amp;D ex_typologies'!$E$21,'Country-wise data'!FC20&lt;'non-R&amp;D ex_typologies'!$F$21),'non-R&amp;D ex_typologies'!$B$21,IF(AND('Country-wise data'!FC20&gt;'non-R&amp;D ex_typologies'!$E$19,'Country-wise data'!FC20&lt;'non-R&amp;D ex_typologies'!$F$19),'non-R&amp;D ex_typologies'!$B$19,'non-R&amp;D ex_typologies'!$B$20)),IF(AND('Country-wise data'!FC20&gt;'non-R&amp;D ex_typologies'!$G$21,'Country-wise data'!FC20&lt;'non-R&amp;D ex_typologies'!$H$21),'non-R&amp;D ex_typologies'!$B$21,IF(AND('Country-wise data'!FC20&gt;'non-R&amp;D ex_typologies'!$G$19,'Country-wise data'!FC20&lt;'non-R&amp;D ex_typologies'!$H$19),'non-R&amp;D ex_typologies'!$B$19,'non-R&amp;D ex_typologies'!$B$20))))</f>
        <v>Program heavy</v>
      </c>
      <c r="FQ20" t="str">
        <f>IF($FK20='non-R&amp;D ex_typologies'!$C$16,IF(AND('Country-wise data'!FD20&gt;'non-R&amp;D ex_typologies'!$C$21,'Country-wise data'!FD20&lt;'non-R&amp;D ex_typologies'!$D$21),'non-R&amp;D ex_typologies'!$B$21,IF(AND('Country-wise data'!FD20&gt;'non-R&amp;D ex_typologies'!$C$19,'Country-wise data'!FD20&lt;'non-R&amp;D ex_typologies'!$D$19),'non-R&amp;D ex_typologies'!$B$19,'non-R&amp;D ex_typologies'!$B$20)),IF($FK20='non-R&amp;D ex_typologies'!$E$16,IF(AND('Country-wise data'!FD20&gt;'non-R&amp;D ex_typologies'!$E$21,'Country-wise data'!FD20&lt;'non-R&amp;D ex_typologies'!$F$21),'non-R&amp;D ex_typologies'!$B$21,IF(AND('Country-wise data'!FD20&gt;'non-R&amp;D ex_typologies'!$E$19,'Country-wise data'!FD20&lt;'non-R&amp;D ex_typologies'!$F$19),'non-R&amp;D ex_typologies'!$B$19,'non-R&amp;D ex_typologies'!$B$20)),IF(AND('Country-wise data'!FD20&gt;'non-R&amp;D ex_typologies'!$G$21,'Country-wise data'!FD20&lt;'non-R&amp;D ex_typologies'!$H$21),'non-R&amp;D ex_typologies'!$B$21,IF(AND('Country-wise data'!FD20&gt;'non-R&amp;D ex_typologies'!$G$19,'Country-wise data'!FD20&lt;'non-R&amp;D ex_typologies'!$H$19),'non-R&amp;D ex_typologies'!$B$19,'non-R&amp;D ex_typologies'!$B$20))))</f>
        <v>Program heavy</v>
      </c>
      <c r="FR20" t="str">
        <f>IF($FK20='non-R&amp;D ex_typologies'!$C$16,IF(AND('Country-wise data'!FE20&gt;'non-R&amp;D ex_typologies'!$C$21,'Country-wise data'!FE20&lt;'non-R&amp;D ex_typologies'!$D$21),'non-R&amp;D ex_typologies'!$B$21,IF(AND('Country-wise data'!FE20&gt;'non-R&amp;D ex_typologies'!$C$19,'Country-wise data'!FE20&lt;'non-R&amp;D ex_typologies'!$D$19),'non-R&amp;D ex_typologies'!$B$19,'non-R&amp;D ex_typologies'!$B$20)),IF($FK20='non-R&amp;D ex_typologies'!$E$16,IF(AND('Country-wise data'!FE20&gt;'non-R&amp;D ex_typologies'!$E$21,'Country-wise data'!FE20&lt;'non-R&amp;D ex_typologies'!$F$21),'non-R&amp;D ex_typologies'!$B$21,IF(AND('Country-wise data'!FE20&gt;'non-R&amp;D ex_typologies'!$E$19,'Country-wise data'!FE20&lt;'non-R&amp;D ex_typologies'!$F$19),'non-R&amp;D ex_typologies'!$B$19,'non-R&amp;D ex_typologies'!$B$20)),IF(AND('Country-wise data'!FE20&gt;'non-R&amp;D ex_typologies'!$G$21,'Country-wise data'!FE20&lt;'non-R&amp;D ex_typologies'!$H$21),'non-R&amp;D ex_typologies'!$B$21,IF(AND('Country-wise data'!FE20&gt;'non-R&amp;D ex_typologies'!$G$19,'Country-wise data'!FE20&lt;'non-R&amp;D ex_typologies'!$H$19),'non-R&amp;D ex_typologies'!$B$19,'non-R&amp;D ex_typologies'!$B$20))))</f>
        <v>Program heavy</v>
      </c>
      <c r="FS20" t="str">
        <f>IF($FK20='non-R&amp;D ex_typologies'!$C$16,IF(AND('Country-wise data'!FF20&gt;'non-R&amp;D ex_typologies'!$C$21,'Country-wise data'!FF20&lt;'non-R&amp;D ex_typologies'!$D$21),'non-R&amp;D ex_typologies'!$B$21,IF(AND('Country-wise data'!FF20&gt;'non-R&amp;D ex_typologies'!$C$19,'Country-wise data'!FF20&lt;'non-R&amp;D ex_typologies'!$D$19),'non-R&amp;D ex_typologies'!$B$19,'non-R&amp;D ex_typologies'!$B$20)),IF($FK20='non-R&amp;D ex_typologies'!$E$16,IF(AND('Country-wise data'!FF20&gt;'non-R&amp;D ex_typologies'!$E$21,'Country-wise data'!FF20&lt;'non-R&amp;D ex_typologies'!$F$21),'non-R&amp;D ex_typologies'!$B$21,IF(AND('Country-wise data'!FF20&gt;'non-R&amp;D ex_typologies'!$E$19,'Country-wise data'!FF20&lt;'non-R&amp;D ex_typologies'!$F$19),'non-R&amp;D ex_typologies'!$B$19,'non-R&amp;D ex_typologies'!$B$20)),IF(AND('Country-wise data'!FF20&gt;'non-R&amp;D ex_typologies'!$G$21,'Country-wise data'!FF20&lt;'non-R&amp;D ex_typologies'!$H$21),'non-R&amp;D ex_typologies'!$B$21,IF(AND('Country-wise data'!FF20&gt;'non-R&amp;D ex_typologies'!$G$19,'Country-wise data'!FF20&lt;'non-R&amp;D ex_typologies'!$H$19),'non-R&amp;D ex_typologies'!$B$19,'non-R&amp;D ex_typologies'!$B$20))))</f>
        <v>Program heavy</v>
      </c>
      <c r="FT20" t="str">
        <f>IF($FK20='non-R&amp;D ex_typologies'!$C$16,IF(AND('Country-wise data'!FG20&gt;'non-R&amp;D ex_typologies'!$C$21,'Country-wise data'!FG20&lt;'non-R&amp;D ex_typologies'!$D$21),'non-R&amp;D ex_typologies'!$B$21,IF(AND('Country-wise data'!FG20&gt;'non-R&amp;D ex_typologies'!$C$19,'Country-wise data'!FG20&lt;'non-R&amp;D ex_typologies'!$D$19),'non-R&amp;D ex_typologies'!$B$19,'non-R&amp;D ex_typologies'!$B$20)),IF($FK20='non-R&amp;D ex_typologies'!$E$16,IF(AND('Country-wise data'!FG20&gt;'non-R&amp;D ex_typologies'!$E$21,'Country-wise data'!FG20&lt;'non-R&amp;D ex_typologies'!$F$21),'non-R&amp;D ex_typologies'!$B$21,IF(AND('Country-wise data'!FG20&gt;'non-R&amp;D ex_typologies'!$E$19,'Country-wise data'!FG20&lt;'non-R&amp;D ex_typologies'!$F$19),'non-R&amp;D ex_typologies'!$B$19,'non-R&amp;D ex_typologies'!$B$20)),IF(AND('Country-wise data'!FG20&gt;'non-R&amp;D ex_typologies'!$G$21,'Country-wise data'!FG20&lt;'non-R&amp;D ex_typologies'!$H$21),'non-R&amp;D ex_typologies'!$B$21,IF(AND('Country-wise data'!FG20&gt;'non-R&amp;D ex_typologies'!$G$19,'Country-wise data'!FG20&lt;'non-R&amp;D ex_typologies'!$H$19),'non-R&amp;D ex_typologies'!$B$19,'non-R&amp;D ex_typologies'!$B$20))))</f>
        <v>Program heavy</v>
      </c>
      <c r="FU20" t="str">
        <f>IF($FK20='non-R&amp;D ex_typologies'!$C$16,IF(AND('Country-wise data'!FH20&gt;'non-R&amp;D ex_typologies'!$C$21,'Country-wise data'!FH20&lt;'non-R&amp;D ex_typologies'!$D$21),'non-R&amp;D ex_typologies'!$B$21,IF(AND('Country-wise data'!FH20&gt;'non-R&amp;D ex_typologies'!$C$19,'Country-wise data'!FH20&lt;'non-R&amp;D ex_typologies'!$D$19),'non-R&amp;D ex_typologies'!$B$19,'non-R&amp;D ex_typologies'!$B$20)),IF($FK20='non-R&amp;D ex_typologies'!$E$16,IF(AND('Country-wise data'!FH20&gt;'non-R&amp;D ex_typologies'!$E$21,'Country-wise data'!FH20&lt;'non-R&amp;D ex_typologies'!$F$21),'non-R&amp;D ex_typologies'!$B$21,IF(AND('Country-wise data'!FH20&gt;'non-R&amp;D ex_typologies'!$E$19,'Country-wise data'!FH20&lt;'non-R&amp;D ex_typologies'!$F$19),'non-R&amp;D ex_typologies'!$B$19,'non-R&amp;D ex_typologies'!$B$20)),IF(AND('Country-wise data'!FH20&gt;'non-R&amp;D ex_typologies'!$G$21,'Country-wise data'!FH20&lt;'non-R&amp;D ex_typologies'!$H$21),'non-R&amp;D ex_typologies'!$B$21,IF(AND('Country-wise data'!FH20&gt;'non-R&amp;D ex_typologies'!$G$19,'Country-wise data'!FH20&lt;'non-R&amp;D ex_typologies'!$H$19),'non-R&amp;D ex_typologies'!$B$19,'non-R&amp;D ex_typologies'!$B$20))))</f>
        <v>Program heavy</v>
      </c>
    </row>
    <row r="21" spans="2:177" x14ac:dyDescent="0.35">
      <c r="B21" t="s">
        <v>71</v>
      </c>
      <c r="C21" t="s">
        <v>72</v>
      </c>
      <c r="D21" t="s">
        <v>379</v>
      </c>
      <c r="E21" t="s">
        <v>26</v>
      </c>
      <c r="F21" t="s">
        <v>369</v>
      </c>
      <c r="G21" s="55">
        <f>Assumptions!$C$13</f>
        <v>1.1000000000000001</v>
      </c>
      <c r="H21">
        <f>SUMIFS(FAOstat!M:M,FAOstat!$B:$B,'Country-wise data'!$B21)*G21</f>
        <v>67.177000000000007</v>
      </c>
      <c r="I21">
        <f>IF(SUMIFS(FAOstat!N:N,FAOstat!$B:$B,'Country-wise data'!$B21)=0,H21*(1+Assumptions!$C$9),SUMIFS(FAOstat!N:N,FAOstat!$B:$B,'Country-wise data'!$B21)*$G21)</f>
        <v>84.579000000000008</v>
      </c>
      <c r="J21">
        <f>IF(SUMIFS(FAOstat!O:O,FAOstat!$B:$B,'Country-wise data'!$B21)=0,I21*(1+Assumptions!$C$9),SUMIFS(FAOstat!O:O,FAOstat!$B:$B,'Country-wise data'!$B21)*$G21)</f>
        <v>86.27058000000001</v>
      </c>
      <c r="K21">
        <f>IF(SUMIFS(FAOstat!P:P,FAOstat!$B:$B,'Country-wise data'!$B21)=0,J21*(1+Assumptions!$C$9),SUMIFS(FAOstat!P:P,FAOstat!$B:$B,'Country-wise data'!$B21)*$G21)</f>
        <v>87.995991600000011</v>
      </c>
      <c r="L21">
        <f>IF(SUMIFS(FAOstat!Q:Q,FAOstat!$B:$B,'Country-wise data'!$B21)=0,K21*(1+Assumptions!$C$9),SUMIFS(FAOstat!Q:Q,FAOstat!$B:$B,'Country-wise data'!$B21)*$G21)</f>
        <v>89.755911432000019</v>
      </c>
      <c r="M21">
        <f>IF(SUMIFS(FAOstat!R:R,FAOstat!$B:$B,'Country-wise data'!$B21)=0,L21*(1+Assumptions!$C$9),SUMIFS(FAOstat!R:R,FAOstat!$B:$B,'Country-wise data'!$B21)*$G21)</f>
        <v>91.551029660640026</v>
      </c>
      <c r="N21">
        <f>IF(SUMIFS(FAOstat!S:S,FAOstat!$B:$B,'Country-wise data'!$B21)=0,M21*(1+Assumptions!$C$9),SUMIFS(FAOstat!S:S,FAOstat!$B:$B,'Country-wise data'!$B21)*$G21)</f>
        <v>93.382050253852825</v>
      </c>
      <c r="O21">
        <f>IF(SUMIFS(FAOstat!T:T,FAOstat!$B:$B,'Country-wise data'!$B21)=0,N21*(1+Assumptions!$C$9),SUMIFS(FAOstat!T:T,FAOstat!$B:$B,'Country-wise data'!$B21)*$G21)</f>
        <v>145.35400000000004</v>
      </c>
      <c r="P21">
        <f>IF(SUMIFS(FAOstat!U:U,FAOstat!$B:$B,'Country-wise data'!$B21)=0,O21*(1+Assumptions!$C$9),SUMIFS(FAOstat!U:U,FAOstat!$B:$B,'Country-wise data'!$B21)*$G21)</f>
        <v>148.26108000000005</v>
      </c>
      <c r="Q21">
        <f>IF(SUMIFS(FAOstat!V:V,FAOstat!$B:$B,'Country-wise data'!$B21)=0,P21*(1+Assumptions!$C$9),SUMIFS(FAOstat!V:V,FAOstat!$B:$B,'Country-wise data'!$B21)*$G21)</f>
        <v>151.22630160000006</v>
      </c>
      <c r="R21" s="36">
        <f t="shared" si="9"/>
        <v>0.1099741225697819</v>
      </c>
      <c r="S21">
        <f>SUMIFS(FAOstat!CE:CE,FAOstat!$B:$B,'Country-wise data'!$B21)</f>
        <v>2438.4333360000001</v>
      </c>
      <c r="T21">
        <f>SUMIFS(FAOstat!CF:CF,FAOstat!$B:$B,'Country-wise data'!$B21)</f>
        <v>2780.0258610000001</v>
      </c>
      <c r="U21">
        <f>SUMIFS(FAOstat!CG:CG,FAOstat!$B:$B,'Country-wise data'!$B21)</f>
        <v>2984.1704639999998</v>
      </c>
      <c r="V21">
        <f>SUMIFS(FAOstat!CH:CH,FAOstat!$B:$B,'Country-wise data'!$B21)</f>
        <v>3177.4752669999998</v>
      </c>
      <c r="W21">
        <f>SUMIFS(FAOstat!CI:CI,FAOstat!$B:$B,'Country-wise data'!$B21)</f>
        <v>3299.2529669999999</v>
      </c>
      <c r="X21">
        <f>SUMIFS(FAOstat!CJ:CJ,FAOstat!$B:$B,'Country-wise data'!$B21)</f>
        <v>2676.0330869999998</v>
      </c>
      <c r="Y21">
        <f>SUMIFS(FAOstat!CK:CK,FAOstat!$B:$B,'Country-wise data'!$B21)</f>
        <v>2786.1700230000001</v>
      </c>
      <c r="Z21">
        <f>SUMIFS(FAOstat!CL:CL,FAOstat!$B:$B,'Country-wise data'!$B21)</f>
        <v>3023.1285539999999</v>
      </c>
      <c r="AA21">
        <f>SUMIFS(FAOstat!CM:CM,FAOstat!$B:$B,'Country-wise data'!$B21)</f>
        <v>3506.8459330000001</v>
      </c>
      <c r="AB21">
        <f>SUMIFS(FAOstat!CN:CN,FAOstat!$B:$B,'Country-wise data'!$B21)</f>
        <v>3576.9828516600001</v>
      </c>
      <c r="AC21" s="53">
        <f>IFERROR(INDEX('ASTI data (new)'!$AF$6:$AL$130,MATCH('Country-wise data'!$B21,'ASTI data (new)'!$C$6:$C$130,),MATCH('Country-wise data'!AC$3,'ASTI data (new)'!$AF$5:$AL$5,)),(INDEX(Assumptions!$G$154:$P$345,MATCH('Country-wise data'!$B21,Assumptions!$B$154:$B$344,),MATCH('Country-wise data'!AC$3,Assumptions!$G$153:$P$153,))*S21))</f>
        <v>11.772956302167843</v>
      </c>
      <c r="AD21" s="53">
        <f>IFERROR(INDEX('ASTI data (new)'!$AF$6:$AL$130,MATCH('Country-wise data'!$B21,'ASTI data (new)'!$C$6:$C$130,),MATCH('Country-wise data'!AD$3,'ASTI data (new)'!$AF$5:$AL$5,)),(INDEX(Assumptions!$G$154:$P$345,MATCH('Country-wise data'!$B21,Assumptions!$B$154:$B$344,),MATCH('Country-wise data'!AD$3,Assumptions!$G$153:$P$153,))*T21))</f>
        <v>13.768423053733429</v>
      </c>
      <c r="AE21" s="53">
        <f>IFERROR(INDEX('ASTI data (new)'!$AF$6:$AL$130,MATCH('Country-wise data'!$B21,'ASTI data (new)'!$C$6:$C$130,),MATCH('Country-wise data'!AE$3,'ASTI data (new)'!$AF$5:$AL$5,)),(INDEX(Assumptions!$G$154:$P$345,MATCH('Country-wise data'!$B21,Assumptions!$B$154:$B$344,),MATCH('Country-wise data'!AE$3,Assumptions!$G$153:$P$153,))*U21))</f>
        <v>14.941338636797237</v>
      </c>
      <c r="AF21" s="53">
        <f>IFERROR(INDEX('ASTI data (new)'!$AF$6:$AL$130,MATCH('Country-wise data'!$B21,'ASTI data (new)'!$C$6:$C$130,),MATCH('Country-wise data'!AF$3,'ASTI data (new)'!$AF$5:$AL$5,)),(INDEX(Assumptions!$G$154:$P$345,MATCH('Country-wise data'!$B21,Assumptions!$B$154:$B$344,),MATCH('Country-wise data'!AF$3,Assumptions!$G$153:$P$153,))*V21))</f>
        <v>19.357910043085589</v>
      </c>
      <c r="AG21" s="53">
        <f>IFERROR(INDEX('ASTI data (new)'!$AF$6:$AL$130,MATCH('Country-wise data'!$B21,'ASTI data (new)'!$C$6:$C$130,),MATCH('Country-wise data'!AG$3,'ASTI data (new)'!$AF$5:$AL$5,)),(INDEX(Assumptions!$G$154:$P$345,MATCH('Country-wise data'!$B21,Assumptions!$B$154:$B$344,),MATCH('Country-wise data'!AG$3,Assumptions!$G$153:$P$153,))*W21))</f>
        <v>22.046028096904454</v>
      </c>
      <c r="AH21" s="53">
        <f>IFERROR(INDEX('ASTI data (new)'!$AF$6:$AL$130,MATCH('Country-wise data'!$B21,'ASTI data (new)'!$C$6:$C$130,),MATCH('Country-wise data'!AH$3,'ASTI data (new)'!$AF$5:$AL$5,)),(INDEX(Assumptions!$G$154:$P$345,MATCH('Country-wise data'!$B21,Assumptions!$B$154:$B$344,),MATCH('Country-wise data'!AH$3,Assumptions!$G$153:$P$153,))*X21))</f>
        <v>21.557533378607008</v>
      </c>
      <c r="AI21" s="53">
        <f>IFERROR(INDEX('ASTI data (new)'!$AF$6:$AL$130,MATCH('Country-wise data'!$B21,'ASTI data (new)'!$C$6:$C$130,),MATCH('Country-wise data'!AI$3,'ASTI data (new)'!$AF$5:$AL$5,)),(INDEX(Assumptions!$G$154:$P$345,MATCH('Country-wise data'!$B21,Assumptions!$B$154:$B$344,),MATCH('Country-wise data'!AI$3,Assumptions!$G$153:$P$153,))*Y21))</f>
        <v>22.100183344037749</v>
      </c>
      <c r="AJ21" s="53">
        <f t="shared" ref="AJ21:AL21" si="40">IFERROR((1+($AI21/$AF21)^(1/3)-1)*AI21,0)</f>
        <v>23.098033827958233</v>
      </c>
      <c r="AK21" s="53">
        <f t="shared" si="40"/>
        <v>24.140938489609283</v>
      </c>
      <c r="AL21" s="53">
        <f t="shared" si="40"/>
        <v>25.230931580578371</v>
      </c>
      <c r="AM21" s="55" cm="1">
        <f t="array" ref="AM21">INDEX('non-R&amp;D ex_typologies'!$J$8:$J$10,MATCH('Country-wise data'!FL21,'non-R&amp;D ex_typologies'!$F$8:$F$10,),)*'Country-wise data'!AC21</f>
        <v>14.838665728504168</v>
      </c>
      <c r="AN21" s="55" cm="1">
        <f t="array" ref="AN21">INDEX('non-R&amp;D ex_typologies'!$J$8:$J$10,MATCH('Country-wise data'!FM21,'non-R&amp;D ex_typologies'!$F$8:$F$10,),)*'Country-wise data'!AD21</f>
        <v>17.353757379135153</v>
      </c>
      <c r="AO21" s="55" cm="1">
        <f t="array" ref="AO21">INDEX('non-R&amp;D ex_typologies'!$J$8:$J$10,MATCH('Country-wise data'!FN21,'non-R&amp;D ex_typologies'!$F$8:$F$10,),)*'Country-wise data'!AE21</f>
        <v>18.832103328795444</v>
      </c>
      <c r="AP21" s="55" cm="1">
        <f t="array" ref="AP21">INDEX('non-R&amp;D ex_typologies'!$J$8:$J$10,MATCH('Country-wise data'!FO21,'non-R&amp;D ex_typologies'!$F$8:$F$10,),)*'Country-wise data'!AF21</f>
        <v>24.398761785848816</v>
      </c>
      <c r="AQ21" s="55" cm="1">
        <f t="array" ref="AQ21">INDEX('non-R&amp;D ex_typologies'!$J$8:$J$10,MATCH('Country-wise data'!FP21,'non-R&amp;D ex_typologies'!$F$8:$F$10,),)*'Country-wise data'!AG21</f>
        <v>27.786872997306418</v>
      </c>
      <c r="AR21" s="55" cm="1">
        <f t="array" ref="AR21">INDEX('non-R&amp;D ex_typologies'!$J$8:$J$10,MATCH('Country-wise data'!FQ21,'non-R&amp;D ex_typologies'!$F$8:$F$10,),)*'Country-wise data'!AH21</f>
        <v>27.1711729429691</v>
      </c>
      <c r="AS21" s="55" cm="1">
        <f t="array" ref="AS21">INDEX('non-R&amp;D ex_typologies'!$J$8:$J$10,MATCH('Country-wise data'!FR21,'non-R&amp;D ex_typologies'!$F$8:$F$10,),)*'Country-wise data'!AI21</f>
        <v>27.855130416176436</v>
      </c>
      <c r="AT21" s="55" cm="1">
        <f t="array" ref="AT21">INDEX('non-R&amp;D ex_typologies'!$J$8:$J$10,MATCH('Country-wise data'!FS21,'non-R&amp;D ex_typologies'!$F$8:$F$10,),)*'Country-wise data'!AJ21</f>
        <v>29.112823844903062</v>
      </c>
      <c r="AU21" s="55" cm="1">
        <f t="array" ref="AU21">INDEX('non-R&amp;D ex_typologies'!$J$8:$J$10,MATCH('Country-wise data'!FT21,'non-R&amp;D ex_typologies'!$F$8:$F$10,),)*'Country-wise data'!AK21</f>
        <v>30.427303680192104</v>
      </c>
      <c r="AV21" s="55" cm="1">
        <f t="array" ref="AV21">INDEX('non-R&amp;D ex_typologies'!$J$8:$J$10,MATCH('Country-wise data'!FU21,'non-R&amp;D ex_typologies'!$F$8:$F$10,),)*'Country-wise data'!AL21</f>
        <v>31.801133898205489</v>
      </c>
      <c r="AW21">
        <f t="shared" si="11"/>
        <v>447.59200275551541</v>
      </c>
      <c r="AX21" s="53">
        <f>INDEX('GDP deflators'!$AB$3:$AK$155,MATCH('Country-wise data'!$B21,'GDP deflators'!$B$3:$B$155,),MATCH('Country-wise data'!AX$3,'GDP deflators'!$D$2:$M$2,))</f>
        <v>89.629862331147265</v>
      </c>
      <c r="AY21" s="53">
        <f>INDEX('GDP deflators'!$AB$3:$AK$155,MATCH('Country-wise data'!$B21,'GDP deflators'!$B$3:$B$155,),MATCH('Country-wise data'!AY$3,'GDP deflators'!$D$2:$M$2,))</f>
        <v>95.669126764440136</v>
      </c>
      <c r="AZ21" s="53">
        <f>INDEX('GDP deflators'!$AB$3:$AK$155,MATCH('Country-wise data'!$B21,'GDP deflators'!$B$3:$B$155,),MATCH('Country-wise data'!AZ$3,'GDP deflators'!$D$2:$M$2,))</f>
        <v>101.24089621602943</v>
      </c>
      <c r="BA21" s="53">
        <f>INDEX('GDP deflators'!$AB$3:$AK$155,MATCH('Country-wise data'!$B21,'GDP deflators'!$B$3:$B$155,),MATCH('Country-wise data'!BA$3,'GDP deflators'!$D$2:$M$2,))</f>
        <v>99.085284802315712</v>
      </c>
      <c r="BB21" s="53">
        <f>INDEX('GDP deflators'!$AB$3:$AK$155,MATCH('Country-wise data'!$B21,'GDP deflators'!$B$3:$B$155,),MATCH('Country-wise data'!BB$3,'GDP deflators'!$D$2:$M$2,))</f>
        <v>98.470572651211242</v>
      </c>
      <c r="BC21" s="53">
        <f>INDEX('GDP deflators'!$AB$3:$AK$155,MATCH('Country-wise data'!$B21,'GDP deflators'!$B$3:$B$155,),MATCH('Country-wise data'!BC$3,'GDP deflators'!$D$2:$M$2,))</f>
        <v>96.288666938471863</v>
      </c>
      <c r="BD21" s="53">
        <f>INDEX('GDP deflators'!$AB$3:$AK$155,MATCH('Country-wise data'!$B21,'GDP deflators'!$B$3:$B$155,),MATCH('Country-wise data'!BD$3,'GDP deflators'!$D$2:$M$2,))</f>
        <v>98.712461946363874</v>
      </c>
      <c r="BE21" s="53">
        <f>INDEX('GDP deflators'!$AB$3:$AK$155,MATCH('Country-wise data'!$B21,'GDP deflators'!$B$3:$B$155,),MATCH('Country-wise data'!BE$3,'GDP deflators'!$D$2:$M$2,))</f>
        <v>100.68595490339231</v>
      </c>
      <c r="BF21" s="53">
        <f>INDEX('GDP deflators'!$AB$3:$AK$155,MATCH('Country-wise data'!$B21,'GDP deflators'!$B$3:$B$155,),MATCH('Country-wise data'!BF$3,'GDP deflators'!$D$2:$M$2,))</f>
        <v>103.07980023578128</v>
      </c>
      <c r="BG21" s="53">
        <f>INDEX('GDP deflators'!$AB$3:$AK$155,MATCH('Country-wise data'!$B21,'GDP deflators'!$B$3:$B$155,),MATCH('Country-wise data'!BG$3,'GDP deflators'!$D$2:$M$2,))</f>
        <v>100</v>
      </c>
      <c r="BH21" cm="1">
        <f t="array" ref="BH21">H21/(INDEX($AX21:$BG21,,MATCH(BH$3,$AX$3:$BG$3,))/100)</f>
        <v>74.949350866798483</v>
      </c>
      <c r="BI21" cm="1">
        <f t="array" ref="BI21">I21/(INDEX($AX21:$BG21,,MATCH(BI$3,$AX$3:$BG$3,))/100)</f>
        <v>88.407831095033799</v>
      </c>
      <c r="BJ21" cm="1">
        <f t="array" ref="BJ21">J21/(INDEX($AX21:$BG21,,MATCH(BJ$3,$AX$3:$BG$3,))/100)</f>
        <v>85.213172961166279</v>
      </c>
      <c r="BK21" cm="1">
        <f t="array" ref="BK21">K21/(INDEX($AX21:$BG21,,MATCH(BK$3,$AX$3:$BG$3,))/100)</f>
        <v>88.80833493647431</v>
      </c>
      <c r="BL21" cm="1">
        <f t="array" ref="BL21">L21/(INDEX($AX21:$BG21,,MATCH(BL$3,$AX$3:$BG$3,))/100)</f>
        <v>91.149984219063001</v>
      </c>
      <c r="BM21" cm="1">
        <f t="array" ref="BM21">M21/(INDEX($AX21:$BG21,,MATCH(BM$3,$AX$3:$BG$3,))/100)</f>
        <v>95.079756082967506</v>
      </c>
      <c r="BN21" cm="1">
        <f t="array" ref="BN21">N21/(INDEX($AX21:$BG21,,MATCH(BN$3,$AX$3:$BG$3,))/100)</f>
        <v>94.600062051529662</v>
      </c>
      <c r="BO21" cm="1">
        <f t="array" ref="BO21">O21/(INDEX($AX21:$BG21,,MATCH(BO$3,$AX$3:$BG$3,))/100)</f>
        <v>144.36372991592174</v>
      </c>
      <c r="BP21" cm="1">
        <f t="array" ref="BP21">P21/(INDEX($AX21:$BG21,,MATCH(BP$3,$AX$3:$BG$3,))/100)</f>
        <v>143.83136139270025</v>
      </c>
      <c r="BQ21" cm="1">
        <f t="array" ref="BQ21">Q21/(INDEX($AX21:$BG21,,MATCH(BQ$3,$AX$3:$BG$3,))/100)</f>
        <v>151.22630160000006</v>
      </c>
      <c r="BS21" cm="1">
        <f t="array" ref="BS21">S21/(INDEX($AX21:$BG21,,MATCH(BS$3,$AX$3:$BG$3,))/100)</f>
        <v>2720.5590554082778</v>
      </c>
      <c r="BT21" cm="1">
        <f t="array" ref="BT21">T21/(INDEX($AX21:$BG21,,MATCH(BT$3,$AX$3:$BG$3,))/100)</f>
        <v>2905.8756518652845</v>
      </c>
      <c r="BU21" cm="1">
        <f t="array" ref="BU21">U21/(INDEX($AX21:$BG21,,MATCH(BU$3,$AX$3:$BG$3,))/100)</f>
        <v>2947.5938830414239</v>
      </c>
      <c r="BV21" cm="1">
        <f t="array" ref="BV21">V21/(INDEX($AX21:$BG21,,MATCH(BV$3,$AX$3:$BG$3,))/100)</f>
        <v>3206.8084310797071</v>
      </c>
      <c r="BW21" cm="1">
        <f t="array" ref="BW21">W21/(INDEX($AX21:$BG21,,MATCH(BW$3,$AX$3:$BG$3,))/100)</f>
        <v>3350.4963748775531</v>
      </c>
      <c r="BX21" cm="1">
        <f t="array" ref="BX21">X21/(INDEX($AX21:$BG21,,MATCH(BX$3,$AX$3:$BG$3,))/100)</f>
        <v>2779.1776250365747</v>
      </c>
      <c r="BY21" cm="1">
        <f t="array" ref="BY21">Y21/(INDEX($AX21:$BG21,,MATCH(BY$3,$AX$3:$BG$3,))/100)</f>
        <v>2822.5109252303782</v>
      </c>
      <c r="BZ21" cm="1">
        <f t="array" ref="BZ21">Z21/(INDEX($AX21:$BG21,,MATCH(BZ$3,$AX$3:$BG$3,))/100)</f>
        <v>3002.5325348512383</v>
      </c>
      <c r="CA21" cm="1">
        <f t="array" ref="CA21">AA21/(INDEX($AX21:$BG21,,MATCH(CA$3,$AX$3:$BG$3,))/100)</f>
        <v>3402.06900379954</v>
      </c>
      <c r="CB21" cm="1">
        <f t="array" ref="CB21">AB21/(INDEX($AX21:$BG21,,MATCH(CB$3,$AX$3:$BG$3,))/100)</f>
        <v>3576.9828516600001</v>
      </c>
      <c r="CC21" cm="1">
        <f t="array" ref="CC21">AC21/(INDEX($AX21:$BG21,,MATCH(CC$3,$AX$3:$BG$3,))/100)</f>
        <v>13.135082433432038</v>
      </c>
      <c r="CD21" cm="1">
        <f t="array" ref="CD21">AD21/(INDEX($AX21:$BG21,,MATCH(CD$3,$AX$3:$BG$3,))/100)</f>
        <v>14.391709759862783</v>
      </c>
      <c r="CE21" cm="1">
        <f t="array" ref="CE21">AE21/(INDEX($AX21:$BG21,,MATCH(CE$3,$AX$3:$BG$3,))/100)</f>
        <v>14.758204633940785</v>
      </c>
      <c r="CF21" cm="1">
        <f t="array" ref="CF21">AF21/(INDEX($AX21:$BG21,,MATCH(CF$3,$AX$3:$BG$3,))/100)</f>
        <v>19.536614424337991</v>
      </c>
      <c r="CG21" cm="1">
        <f t="array" ref="CG21">AG21/(INDEX($AX21:$BG21,,MATCH(CG$3,$AX$3:$BG$3,))/100)</f>
        <v>22.388443068156846</v>
      </c>
      <c r="CH21" cm="1">
        <f t="array" ref="CH21">AH21/(INDEX($AX21:$BG21,,MATCH(CH$3,$AX$3:$BG$3,))/100)</f>
        <v>22.388443068156921</v>
      </c>
      <c r="CI21" cm="1">
        <f t="array" ref="CI21">AI21/(INDEX($AX21:$BG21,,MATCH(CI$3,$AX$3:$BG$3,))/100)</f>
        <v>22.388443068156928</v>
      </c>
      <c r="CJ21" cm="1">
        <f t="array" ref="CJ21">AJ21/(INDEX($AX21:$BG21,,MATCH(CJ$3,$AX$3:$BG$3,))/100)</f>
        <v>22.940671169201984</v>
      </c>
      <c r="CK21" cm="1">
        <f t="array" ref="CK21">AK21/(INDEX($AX21:$BG21,,MATCH(CK$3,$AX$3:$BG$3,))/100)</f>
        <v>23.419659753307741</v>
      </c>
      <c r="CL21" cm="1">
        <f t="array" ref="CL21">AL21/(INDEX($AX21:$BG21,,MATCH(CL$3,$AX$3:$BG$3,))/100)</f>
        <v>25.230931580578371</v>
      </c>
      <c r="CM21" cm="1">
        <f t="array" ref="CM21">AM21/(INDEX($AX21:$BG21,,MATCH(CM$3,$AX$3:$BG$3,))/100)</f>
        <v>16.555493161064003</v>
      </c>
      <c r="CN21" cm="1">
        <f t="array" ref="CN21">AN21/(INDEX($AX21:$BG21,,MATCH(CN$3,$AX$3:$BG$3,))/100)</f>
        <v>18.139349616793492</v>
      </c>
      <c r="CO21" cm="1">
        <f t="array" ref="CO21">AO21/(INDEX($AX21:$BG21,,MATCH(CO$3,$AX$3:$BG$3,))/100)</f>
        <v>18.601280739960266</v>
      </c>
      <c r="CP21" cm="1">
        <f t="array" ref="CP21">AP21/(INDEX($AX21:$BG21,,MATCH(CP$3,$AX$3:$BG$3,))/100)</f>
        <v>24.624001267722647</v>
      </c>
      <c r="CQ21" cm="1">
        <f t="array" ref="CQ21">AQ21/(INDEX($AX21:$BG21,,MATCH(CQ$3,$AX$3:$BG$3,))/100)</f>
        <v>28.218453746307755</v>
      </c>
      <c r="CR21" cm="1">
        <f t="array" ref="CR21">AR21/(INDEX($AX21:$BG21,,MATCH(CR$3,$AX$3:$BG$3,))/100)</f>
        <v>28.218453746307848</v>
      </c>
      <c r="CS21" cm="1">
        <f t="array" ref="CS21">AS21/(INDEX($AX21:$BG21,,MATCH(CS$3,$AX$3:$BG$3,))/100)</f>
        <v>28.218453746307858</v>
      </c>
      <c r="CT21" cm="1">
        <f t="array" ref="CT21">AT21/(INDEX($AX21:$BG21,,MATCH(CT$3,$AX$3:$BG$3,))/100)</f>
        <v>28.914483527356595</v>
      </c>
      <c r="CU21" cm="1">
        <f t="array" ref="CU21">AU21/(INDEX($AX21:$BG21,,MATCH(CU$3,$AX$3:$BG$3,))/100)</f>
        <v>29.518202024638882</v>
      </c>
      <c r="CV21" cm="1">
        <f t="array" ref="CV21">AV21/(INDEX($AX21:$BG21,,MATCH(CV$3,$AX$3:$BG$3,))/100)</f>
        <v>31.801133898205489</v>
      </c>
      <c r="CW21">
        <f t="shared" si="12"/>
        <v>453.38750843379717</v>
      </c>
      <c r="CX21">
        <f>IFERROR(1/INDEX('exch rates'!$BC$5:$BL$268,MATCH('Country-wise data'!$B21,'exch rates'!$A$5:$A$268,),MATCH(CX$3,'exch rates'!$BC$4:$BL$4,)),1)</f>
        <v>2.0210420296858955E-3</v>
      </c>
      <c r="CY21">
        <f>IFERROR(1/INDEX('exch rates'!$BC$5:$BL$268,MATCH('Country-wise data'!$B21,'exch rates'!$A$5:$A$268,),MATCH(CY$3,'exch rates'!$BC$4:$BL$4,)),1)</f>
        <v>2.1220221034584448E-3</v>
      </c>
      <c r="CZ21">
        <f>IFERROR(1/INDEX('exch rates'!$BC$5:$BL$268,MATCH('Country-wise data'!$B21,'exch rates'!$A$5:$A$268,),MATCH(CZ$3,'exch rates'!$BC$4:$BL$4,)),1)</f>
        <v>1.9586477038510144E-3</v>
      </c>
      <c r="DA21">
        <f>IFERROR(1/INDEX('exch rates'!$BC$5:$BL$268,MATCH('Country-wise data'!$B21,'exch rates'!$A$5:$A$268,),MATCH(DA$3,'exch rates'!$BC$4:$BL$4,)),1)</f>
        <v>2.0247028985370843E-3</v>
      </c>
      <c r="DB21">
        <f>IFERROR(1/INDEX('exch rates'!$BC$5:$BL$268,MATCH('Country-wise data'!$B21,'exch rates'!$A$5:$A$268,),MATCH(DB$3,'exch rates'!$BC$4:$BL$4,)),1)</f>
        <v>2.0252863896775544E-3</v>
      </c>
      <c r="DC21">
        <f>IFERROR(1/INDEX('exch rates'!$BC$5:$BL$268,MATCH('Country-wise data'!$B21,'exch rates'!$A$5:$A$268,),MATCH(DC$3,'exch rates'!$BC$4:$BL$4,)),1)</f>
        <v>1.6914414978801962E-3</v>
      </c>
      <c r="DD21">
        <f>IFERROR(1/INDEX('exch rates'!$BC$5:$BL$268,MATCH('Country-wise data'!$B21,'exch rates'!$A$5:$A$268,),MATCH(DD$3,'exch rates'!$BC$4:$BL$4,)),1)</f>
        <v>1.6874629172955991E-3</v>
      </c>
      <c r="DE21">
        <f>IFERROR(1/INDEX('exch rates'!$BC$5:$BL$268,MATCH('Country-wise data'!$B21,'exch rates'!$A$5:$A$268,),MATCH(DE$3,'exch rates'!$BC$4:$BL$4,)),1)</f>
        <v>1.7221878514454296E-3</v>
      </c>
      <c r="DF21">
        <f>IFERROR(1/INDEX('exch rates'!$BC$5:$BL$268,MATCH('Country-wise data'!$B21,'exch rates'!$A$5:$A$268,),MATCH(DF$3,'exch rates'!$BC$4:$BL$4,)),1)</f>
        <v>1.8003535442169521E-3</v>
      </c>
      <c r="DG21">
        <f>IFERROR(1/INDEX('exch rates'!$BC$5:$BL$268,MATCH('Country-wise data'!$B21,'exch rates'!$A$5:$A$268,),MATCH(DG$3,'exch rates'!$BC$4:$BL$4,)),1)</f>
        <v>1.7067438186080936E-3</v>
      </c>
      <c r="DH21" cm="1">
        <f t="array" ref="DH21">(BH21/INDEX($CX21:$DG21,,MATCH(DH$3,$CX$3:$DG$3,)))*$DG21</f>
        <v>63.293756102874475</v>
      </c>
      <c r="DI21" cm="1">
        <f t="array" ref="DI21">(BI21/INDEX($CX21:$DG21,,MATCH(DI$3,$CX$3:$DG$3,)))*$DG21</f>
        <v>71.106478576297349</v>
      </c>
      <c r="DJ21" cm="1">
        <f t="array" ref="DJ21">(BJ21/INDEX($CX21:$DG21,,MATCH(DJ$3,$CX$3:$DG$3,)))*$DG21</f>
        <v>74.253810896926694</v>
      </c>
      <c r="DK21" cm="1">
        <f t="array" ref="DK21">(BK21/INDEX($CX21:$DG21,,MATCH(DK$3,$CX$3:$DG$3,)))*$DG21</f>
        <v>74.861885565147034</v>
      </c>
      <c r="DL21" cm="1">
        <f t="array" ref="DL21">(BL21/INDEX($CX21:$DG21,,MATCH(DL$3,$CX$3:$DG$3,)))*$DG21</f>
        <v>76.813665921528894</v>
      </c>
      <c r="DM21" cm="1">
        <f t="array" ref="DM21">(BM21/INDEX($CX21:$DG21,,MATCH(DM$3,$CX$3:$DG$3,)))*$DG21</f>
        <v>95.939934176111862</v>
      </c>
      <c r="DN21" cm="1">
        <f t="array" ref="DN21">(BN21/INDEX($CX21:$DG21,,MATCH(DN$3,$CX$3:$DG$3,)))*$DG21</f>
        <v>95.680959558595816</v>
      </c>
      <c r="DO21" cm="1">
        <f t="array" ref="DO21">(BO21/INDEX($CX21:$DG21,,MATCH(DO$3,$CX$3:$DG$3,)))*$DG21</f>
        <v>143.06912190700416</v>
      </c>
      <c r="DP21" cm="1">
        <f t="array" ref="DP21">(BP21/INDEX($CX21:$DG21,,MATCH(DP$3,$CX$3:$DG$3,)))*$DG21</f>
        <v>136.35282234842865</v>
      </c>
      <c r="DQ21" cm="1">
        <f t="array" ref="DQ21">(BQ21/INDEX($CX21:$DG21,,MATCH(DQ$3,$CX$3:$DG$3,)))*$DG21</f>
        <v>151.22630160000006</v>
      </c>
      <c r="DS21" cm="1">
        <f t="array" ref="DS21">(BS21/INDEX($CX21:$DG21,,MATCH(DS$3,$CX$3:$DG$3,)))*$DG21</f>
        <v>2297.4768870581083</v>
      </c>
      <c r="DT21" cm="1">
        <f t="array" ref="DT21">(BT21/INDEX($CX21:$DG21,,MATCH(DT$3,$CX$3:$DG$3,)))*$DG21</f>
        <v>2337.1977598073881</v>
      </c>
      <c r="DU21" cm="1">
        <f t="array" ref="DU21">(BU21/INDEX($CX21:$DG21,,MATCH(DU$3,$CX$3:$DG$3,)))*$DG21</f>
        <v>2568.5005168395755</v>
      </c>
      <c r="DV21" cm="1">
        <f t="array" ref="DV21">(BV21/INDEX($CX21:$DG21,,MATCH(DV$3,$CX$3:$DG$3,)))*$DG21</f>
        <v>2703.2116520207383</v>
      </c>
      <c r="DW21" cm="1">
        <f t="array" ref="DW21">(BW21/INDEX($CX21:$DG21,,MATCH(DW$3,$CX$3:$DG$3,)))*$DG21</f>
        <v>2823.5211603834073</v>
      </c>
      <c r="DX21" cm="1">
        <f t="array" ref="DX21">(BX21/INDEX($CX21:$DG21,,MATCH(DX$3,$CX$3:$DG$3,)))*$DG21</f>
        <v>2804.320597720764</v>
      </c>
      <c r="DY21" cm="1">
        <f t="array" ref="DY21">(BY21/INDEX($CX21:$DG21,,MATCH(DY$3,$CX$3:$DG$3,)))*$DG21</f>
        <v>2854.7608514628441</v>
      </c>
      <c r="DZ21" cm="1">
        <f t="array" ref="DZ21">(BZ21/INDEX($CX21:$DG21,,MATCH(DZ$3,$CX$3:$DG$3,)))*$DG21</f>
        <v>2975.6067781607048</v>
      </c>
      <c r="EA21" cm="1">
        <f t="array" ref="EA21">(CA21/INDEX($CX21:$DG21,,MATCH(EA$3,$CX$3:$DG$3,)))*$DG21</f>
        <v>3225.1777776450726</v>
      </c>
      <c r="EB21" cm="1">
        <f t="array" ref="EB21">(CB21/INDEX($CX21:$DG21,,MATCH(EB$3,$CX$3:$DG$3,)))*$DG21</f>
        <v>3576.9828516600001</v>
      </c>
      <c r="EC21" s="53" cm="1">
        <f t="array" ref="EC21">(CC21/INDEX($CX21:$DG21,,MATCH(EC$3,$CX$3:$DG$3,)))*$DG21</f>
        <v>11.09240699643048</v>
      </c>
      <c r="ED21" cm="1">
        <f t="array" ref="ED21">(CD21/INDEX($CX21:$DG21,,MATCH(ED$3,$CX$3:$DG$3,)))*$DG21</f>
        <v>11.575261931445093</v>
      </c>
      <c r="EE21" cm="1">
        <f t="array" ref="EE21">(CE21/INDEX($CX21:$DG21,,MATCH(EE$3,$CX$3:$DG$3,)))*$DG21</f>
        <v>12.860135328679677</v>
      </c>
      <c r="EF21" cm="1">
        <f t="array" ref="EF21">(CF21/INDEX($CX21:$DG21,,MATCH(EF$3,$CX$3:$DG$3,)))*$DG21</f>
        <v>16.468587035342686</v>
      </c>
      <c r="EG21" cm="1">
        <f t="array" ref="EG21">(CG21/INDEX($CX21:$DG21,,MATCH(EG$3,$CX$3:$DG$3,)))*$DG21</f>
        <v>18.867127636659596</v>
      </c>
      <c r="EH21" cm="1">
        <f t="array" ref="EH21">(CH21/INDEX($CX21:$DG21,,MATCH(EH$3,$CX$3:$DG$3,)))*$DG21</f>
        <v>22.590989320484631</v>
      </c>
      <c r="EI21" cm="1">
        <f t="array" ref="EI21">(CI21/INDEX($CX21:$DG21,,MATCH(EI$3,$CX$3:$DG$3,)))*$DG21</f>
        <v>22.644252755536218</v>
      </c>
      <c r="EJ21" cm="1">
        <f t="array" ref="EJ21">(CJ21/INDEX($CX21:$DG21,,MATCH(EJ$3,$CX$3:$DG$3,)))*$DG21</f>
        <v>22.734946527403867</v>
      </c>
      <c r="EK21" cm="1">
        <f t="array" ref="EK21">(CK21/INDEX($CX21:$DG21,,MATCH(EK$3,$CX$3:$DG$3,)))*$DG21</f>
        <v>22.20195008155908</v>
      </c>
      <c r="EL21" cm="1">
        <f t="array" ref="EL21">(CL21/INDEX($CX21:$DG21,,MATCH(EL$3,$CX$3:$DG$3,)))*$DG21</f>
        <v>25.230931580578371</v>
      </c>
      <c r="EM21" cm="1">
        <f t="array" ref="EM21">(CM21/INDEX($CX21:$DG21,,MATCH(EM$3,$CX$3:$DG$3,)))*$DG21</f>
        <v>13.980899556574792</v>
      </c>
      <c r="EN21" cm="1">
        <f t="array" ref="EN21">(CN21/INDEX($CX21:$DG21,,MATCH(EN$3,$CX$3:$DG$3,)))*$DG21</f>
        <v>14.589491212922068</v>
      </c>
      <c r="EO21" cm="1">
        <f t="array" ref="EO21">(CO21/INDEX($CX21:$DG21,,MATCH(EO$3,$CX$3:$DG$3,)))*$DG21</f>
        <v>16.208949092121099</v>
      </c>
      <c r="EP21" cm="1">
        <f t="array" ref="EP21">(CP21/INDEX($CX21:$DG21,,MATCH(EP$3,$CX$3:$DG$3,)))*$DG21</f>
        <v>20.757051310317827</v>
      </c>
      <c r="EQ21" cm="1">
        <f t="array" ref="EQ21">(CQ21/INDEX($CX21:$DG21,,MATCH(EQ$3,$CX$3:$DG$3,)))*$DG21</f>
        <v>23.78017832325283</v>
      </c>
      <c r="ER21" cm="1">
        <f t="array" ref="ER21">(CR21/INDEX($CX21:$DG21,,MATCH(ER$3,$CX$3:$DG$3,)))*$DG21</f>
        <v>28.473743586490027</v>
      </c>
      <c r="ES21" cm="1">
        <f t="array" ref="ES21">(CS21/INDEX($CX21:$DG21,,MATCH(ES$3,$CX$3:$DG$3,)))*$DG21</f>
        <v>28.540876963018135</v>
      </c>
      <c r="ET21" cm="1">
        <f t="array" ref="ET21">(CT21/INDEX($CX21:$DG21,,MATCH(ET$3,$CX$3:$DG$3,)))*$DG21</f>
        <v>28.655187636553329</v>
      </c>
      <c r="EU21" cm="1">
        <f t="array" ref="EU21">(CU21/INDEX($CX21:$DG21,,MATCH(EU$3,$CX$3:$DG$3,)))*$DG21</f>
        <v>27.983397485347613</v>
      </c>
      <c r="EV21" cm="1">
        <f t="array" ref="EV21">(CV21/INDEX($CX21:$DG21,,MATCH(EV$3,$CX$3:$DG$3,)))*$DG21</f>
        <v>31.801133898205489</v>
      </c>
      <c r="EW21">
        <f t="shared" si="13"/>
        <v>421.03749825892288</v>
      </c>
      <c r="EY21" s="96">
        <f t="shared" si="24"/>
        <v>4.8280820838350951E-3</v>
      </c>
      <c r="EZ21" s="96">
        <f t="shared" si="14"/>
        <v>4.9526240913387778E-3</v>
      </c>
      <c r="FA21" s="96">
        <f t="shared" si="15"/>
        <v>5.0068649954968653E-3</v>
      </c>
      <c r="FB21" s="96">
        <f t="shared" si="16"/>
        <v>6.0922299676504739E-3</v>
      </c>
      <c r="FC21" s="96">
        <f t="shared" si="17"/>
        <v>6.6821272322597431E-3</v>
      </c>
      <c r="FD21" s="96">
        <f t="shared" si="18"/>
        <v>8.0557798344617435E-3</v>
      </c>
      <c r="FE21" s="96">
        <f t="shared" si="19"/>
        <v>7.9321014732049427E-3</v>
      </c>
      <c r="FF21" s="96">
        <f t="shared" si="20"/>
        <v>7.6404404957891954E-3</v>
      </c>
      <c r="FG21" s="96">
        <f t="shared" si="21"/>
        <v>6.883946130178991E-3</v>
      </c>
      <c r="FH21" s="96">
        <f t="shared" si="22"/>
        <v>7.0536909532203217E-3</v>
      </c>
      <c r="FJ21" s="96">
        <f t="shared" si="25"/>
        <v>3071.4606336849974</v>
      </c>
      <c r="FK21" s="96" t="str">
        <f>IF(AND('Country-wise data'!FJ21&gt;'non-R&amp;D ex_typologies'!$C$17,'Country-wise data'!FJ21&lt;'non-R&amp;D ex_typologies'!$D$17),"Small",IF(AND('Country-wise data'!FJ21&gt;'non-R&amp;D ex_typologies'!$E$17,'Country-wise data'!$FJ$4&lt;'non-R&amp;D ex_typologies'!$F$17),"Medium","Large"))</f>
        <v>Medium</v>
      </c>
      <c r="FL21" t="str">
        <f>IF($FK21='non-R&amp;D ex_typologies'!$C$16,IF(AND('Country-wise data'!EY21&gt;'non-R&amp;D ex_typologies'!$C$21,'Country-wise data'!EY21&lt;'non-R&amp;D ex_typologies'!$D$21),'non-R&amp;D ex_typologies'!$B$21,IF(AND('Country-wise data'!EY21&gt;'non-R&amp;D ex_typologies'!$C$19,'Country-wise data'!EY21&lt;'non-R&amp;D ex_typologies'!$D$19),'non-R&amp;D ex_typologies'!$B$19,'non-R&amp;D ex_typologies'!$B$20)),IF($FK21='non-R&amp;D ex_typologies'!$E$16,IF(AND('Country-wise data'!EY21&gt;'non-R&amp;D ex_typologies'!$E$21,'Country-wise data'!EY21&lt;'non-R&amp;D ex_typologies'!$F$21),'non-R&amp;D ex_typologies'!$B$21,IF(AND('Country-wise data'!EY21&gt;'non-R&amp;D ex_typologies'!$E$19,'Country-wise data'!EY21&lt;'non-R&amp;D ex_typologies'!$F$19),'non-R&amp;D ex_typologies'!$B$19,'non-R&amp;D ex_typologies'!$B$20)),IF(AND('Country-wise data'!EY21&gt;'non-R&amp;D ex_typologies'!$G$21,'Country-wise data'!EY21&lt;'non-R&amp;D ex_typologies'!$H$21),'non-R&amp;D ex_typologies'!$B$21,IF(AND('Country-wise data'!EY21&gt;'non-R&amp;D ex_typologies'!$G$19,'Country-wise data'!EY21&lt;'non-R&amp;D ex_typologies'!$H$19),'non-R&amp;D ex_typologies'!$B$19,'non-R&amp;D ex_typologies'!$B$20))))</f>
        <v>Balanced</v>
      </c>
      <c r="FM21" t="str">
        <f>IF($FK21='non-R&amp;D ex_typologies'!$C$16,IF(AND('Country-wise data'!EZ21&gt;'non-R&amp;D ex_typologies'!$C$21,'Country-wise data'!EZ21&lt;'non-R&amp;D ex_typologies'!$D$21),'non-R&amp;D ex_typologies'!$B$21,IF(AND('Country-wise data'!EZ21&gt;'non-R&amp;D ex_typologies'!$C$19,'Country-wise data'!EZ21&lt;'non-R&amp;D ex_typologies'!$D$19),'non-R&amp;D ex_typologies'!$B$19,'non-R&amp;D ex_typologies'!$B$20)),IF($FK21='non-R&amp;D ex_typologies'!$E$16,IF(AND('Country-wise data'!EZ21&gt;'non-R&amp;D ex_typologies'!$E$21,'Country-wise data'!EZ21&lt;'non-R&amp;D ex_typologies'!$F$21),'non-R&amp;D ex_typologies'!$B$21,IF(AND('Country-wise data'!EZ21&gt;'non-R&amp;D ex_typologies'!$E$19,'Country-wise data'!EZ21&lt;'non-R&amp;D ex_typologies'!$F$19),'non-R&amp;D ex_typologies'!$B$19,'non-R&amp;D ex_typologies'!$B$20)),IF(AND('Country-wise data'!EZ21&gt;'non-R&amp;D ex_typologies'!$G$21,'Country-wise data'!EZ21&lt;'non-R&amp;D ex_typologies'!$H$21),'non-R&amp;D ex_typologies'!$B$21,IF(AND('Country-wise data'!EZ21&gt;'non-R&amp;D ex_typologies'!$G$19,'Country-wise data'!EZ21&lt;'non-R&amp;D ex_typologies'!$H$19),'non-R&amp;D ex_typologies'!$B$19,'non-R&amp;D ex_typologies'!$B$20))))</f>
        <v>Balanced</v>
      </c>
      <c r="FN21" t="str">
        <f>IF($FK21='non-R&amp;D ex_typologies'!$C$16,IF(AND('Country-wise data'!FA21&gt;'non-R&amp;D ex_typologies'!$C$21,'Country-wise data'!FA21&lt;'non-R&amp;D ex_typologies'!$D$21),'non-R&amp;D ex_typologies'!$B$21,IF(AND('Country-wise data'!FA21&gt;'non-R&amp;D ex_typologies'!$C$19,'Country-wise data'!FA21&lt;'non-R&amp;D ex_typologies'!$D$19),'non-R&amp;D ex_typologies'!$B$19,'non-R&amp;D ex_typologies'!$B$20)),IF($FK21='non-R&amp;D ex_typologies'!$E$16,IF(AND('Country-wise data'!FA21&gt;'non-R&amp;D ex_typologies'!$E$21,'Country-wise data'!FA21&lt;'non-R&amp;D ex_typologies'!$F$21),'non-R&amp;D ex_typologies'!$B$21,IF(AND('Country-wise data'!FA21&gt;'non-R&amp;D ex_typologies'!$E$19,'Country-wise data'!FA21&lt;'non-R&amp;D ex_typologies'!$F$19),'non-R&amp;D ex_typologies'!$B$19,'non-R&amp;D ex_typologies'!$B$20)),IF(AND('Country-wise data'!FA21&gt;'non-R&amp;D ex_typologies'!$G$21,'Country-wise data'!FA21&lt;'non-R&amp;D ex_typologies'!$H$21),'non-R&amp;D ex_typologies'!$B$21,IF(AND('Country-wise data'!FA21&gt;'non-R&amp;D ex_typologies'!$G$19,'Country-wise data'!FA21&lt;'non-R&amp;D ex_typologies'!$H$19),'non-R&amp;D ex_typologies'!$B$19,'non-R&amp;D ex_typologies'!$B$20))))</f>
        <v>Balanced</v>
      </c>
      <c r="FO21" t="str">
        <f>IF($FK21='non-R&amp;D ex_typologies'!$C$16,IF(AND('Country-wise data'!FB21&gt;'non-R&amp;D ex_typologies'!$C$21,'Country-wise data'!FB21&lt;'non-R&amp;D ex_typologies'!$D$21),'non-R&amp;D ex_typologies'!$B$21,IF(AND('Country-wise data'!FB21&gt;'non-R&amp;D ex_typologies'!$C$19,'Country-wise data'!FB21&lt;'non-R&amp;D ex_typologies'!$D$19),'non-R&amp;D ex_typologies'!$B$19,'non-R&amp;D ex_typologies'!$B$20)),IF($FK21='non-R&amp;D ex_typologies'!$E$16,IF(AND('Country-wise data'!FB21&gt;'non-R&amp;D ex_typologies'!$E$21,'Country-wise data'!FB21&lt;'non-R&amp;D ex_typologies'!$F$21),'non-R&amp;D ex_typologies'!$B$21,IF(AND('Country-wise data'!FB21&gt;'non-R&amp;D ex_typologies'!$E$19,'Country-wise data'!FB21&lt;'non-R&amp;D ex_typologies'!$F$19),'non-R&amp;D ex_typologies'!$B$19,'non-R&amp;D ex_typologies'!$B$20)),IF(AND('Country-wise data'!FB21&gt;'non-R&amp;D ex_typologies'!$G$21,'Country-wise data'!FB21&lt;'non-R&amp;D ex_typologies'!$H$21),'non-R&amp;D ex_typologies'!$B$21,IF(AND('Country-wise data'!FB21&gt;'non-R&amp;D ex_typologies'!$G$19,'Country-wise data'!FB21&lt;'non-R&amp;D ex_typologies'!$H$19),'non-R&amp;D ex_typologies'!$B$19,'non-R&amp;D ex_typologies'!$B$20))))</f>
        <v>Balanced</v>
      </c>
      <c r="FP21" t="str">
        <f>IF($FK21='non-R&amp;D ex_typologies'!$C$16,IF(AND('Country-wise data'!FC21&gt;'non-R&amp;D ex_typologies'!$C$21,'Country-wise data'!FC21&lt;'non-R&amp;D ex_typologies'!$D$21),'non-R&amp;D ex_typologies'!$B$21,IF(AND('Country-wise data'!FC21&gt;'non-R&amp;D ex_typologies'!$C$19,'Country-wise data'!FC21&lt;'non-R&amp;D ex_typologies'!$D$19),'non-R&amp;D ex_typologies'!$B$19,'non-R&amp;D ex_typologies'!$B$20)),IF($FK21='non-R&amp;D ex_typologies'!$E$16,IF(AND('Country-wise data'!FC21&gt;'non-R&amp;D ex_typologies'!$E$21,'Country-wise data'!FC21&lt;'non-R&amp;D ex_typologies'!$F$21),'non-R&amp;D ex_typologies'!$B$21,IF(AND('Country-wise data'!FC21&gt;'non-R&amp;D ex_typologies'!$E$19,'Country-wise data'!FC21&lt;'non-R&amp;D ex_typologies'!$F$19),'non-R&amp;D ex_typologies'!$B$19,'non-R&amp;D ex_typologies'!$B$20)),IF(AND('Country-wise data'!FC21&gt;'non-R&amp;D ex_typologies'!$G$21,'Country-wise data'!FC21&lt;'non-R&amp;D ex_typologies'!$H$21),'non-R&amp;D ex_typologies'!$B$21,IF(AND('Country-wise data'!FC21&gt;'non-R&amp;D ex_typologies'!$G$19,'Country-wise data'!FC21&lt;'non-R&amp;D ex_typologies'!$H$19),'non-R&amp;D ex_typologies'!$B$19,'non-R&amp;D ex_typologies'!$B$20))))</f>
        <v>Balanced</v>
      </c>
      <c r="FQ21" t="str">
        <f>IF($FK21='non-R&amp;D ex_typologies'!$C$16,IF(AND('Country-wise data'!FD21&gt;'non-R&amp;D ex_typologies'!$C$21,'Country-wise data'!FD21&lt;'non-R&amp;D ex_typologies'!$D$21),'non-R&amp;D ex_typologies'!$B$21,IF(AND('Country-wise data'!FD21&gt;'non-R&amp;D ex_typologies'!$C$19,'Country-wise data'!FD21&lt;'non-R&amp;D ex_typologies'!$D$19),'non-R&amp;D ex_typologies'!$B$19,'non-R&amp;D ex_typologies'!$B$20)),IF($FK21='non-R&amp;D ex_typologies'!$E$16,IF(AND('Country-wise data'!FD21&gt;'non-R&amp;D ex_typologies'!$E$21,'Country-wise data'!FD21&lt;'non-R&amp;D ex_typologies'!$F$21),'non-R&amp;D ex_typologies'!$B$21,IF(AND('Country-wise data'!FD21&gt;'non-R&amp;D ex_typologies'!$E$19,'Country-wise data'!FD21&lt;'non-R&amp;D ex_typologies'!$F$19),'non-R&amp;D ex_typologies'!$B$19,'non-R&amp;D ex_typologies'!$B$20)),IF(AND('Country-wise data'!FD21&gt;'non-R&amp;D ex_typologies'!$G$21,'Country-wise data'!FD21&lt;'non-R&amp;D ex_typologies'!$H$21),'non-R&amp;D ex_typologies'!$B$21,IF(AND('Country-wise data'!FD21&gt;'non-R&amp;D ex_typologies'!$G$19,'Country-wise data'!FD21&lt;'non-R&amp;D ex_typologies'!$H$19),'non-R&amp;D ex_typologies'!$B$19,'non-R&amp;D ex_typologies'!$B$20))))</f>
        <v>Balanced</v>
      </c>
      <c r="FR21" t="str">
        <f>IF($FK21='non-R&amp;D ex_typologies'!$C$16,IF(AND('Country-wise data'!FE21&gt;'non-R&amp;D ex_typologies'!$C$21,'Country-wise data'!FE21&lt;'non-R&amp;D ex_typologies'!$D$21),'non-R&amp;D ex_typologies'!$B$21,IF(AND('Country-wise data'!FE21&gt;'non-R&amp;D ex_typologies'!$C$19,'Country-wise data'!FE21&lt;'non-R&amp;D ex_typologies'!$D$19),'non-R&amp;D ex_typologies'!$B$19,'non-R&amp;D ex_typologies'!$B$20)),IF($FK21='non-R&amp;D ex_typologies'!$E$16,IF(AND('Country-wise data'!FE21&gt;'non-R&amp;D ex_typologies'!$E$21,'Country-wise data'!FE21&lt;'non-R&amp;D ex_typologies'!$F$21),'non-R&amp;D ex_typologies'!$B$21,IF(AND('Country-wise data'!FE21&gt;'non-R&amp;D ex_typologies'!$E$19,'Country-wise data'!FE21&lt;'non-R&amp;D ex_typologies'!$F$19),'non-R&amp;D ex_typologies'!$B$19,'non-R&amp;D ex_typologies'!$B$20)),IF(AND('Country-wise data'!FE21&gt;'non-R&amp;D ex_typologies'!$G$21,'Country-wise data'!FE21&lt;'non-R&amp;D ex_typologies'!$H$21),'non-R&amp;D ex_typologies'!$B$21,IF(AND('Country-wise data'!FE21&gt;'non-R&amp;D ex_typologies'!$G$19,'Country-wise data'!FE21&lt;'non-R&amp;D ex_typologies'!$H$19),'non-R&amp;D ex_typologies'!$B$19,'non-R&amp;D ex_typologies'!$B$20))))</f>
        <v>Balanced</v>
      </c>
      <c r="FS21" t="str">
        <f>IF($FK21='non-R&amp;D ex_typologies'!$C$16,IF(AND('Country-wise data'!FF21&gt;'non-R&amp;D ex_typologies'!$C$21,'Country-wise data'!FF21&lt;'non-R&amp;D ex_typologies'!$D$21),'non-R&amp;D ex_typologies'!$B$21,IF(AND('Country-wise data'!FF21&gt;'non-R&amp;D ex_typologies'!$C$19,'Country-wise data'!FF21&lt;'non-R&amp;D ex_typologies'!$D$19),'non-R&amp;D ex_typologies'!$B$19,'non-R&amp;D ex_typologies'!$B$20)),IF($FK21='non-R&amp;D ex_typologies'!$E$16,IF(AND('Country-wise data'!FF21&gt;'non-R&amp;D ex_typologies'!$E$21,'Country-wise data'!FF21&lt;'non-R&amp;D ex_typologies'!$F$21),'non-R&amp;D ex_typologies'!$B$21,IF(AND('Country-wise data'!FF21&gt;'non-R&amp;D ex_typologies'!$E$19,'Country-wise data'!FF21&lt;'non-R&amp;D ex_typologies'!$F$19),'non-R&amp;D ex_typologies'!$B$19,'non-R&amp;D ex_typologies'!$B$20)),IF(AND('Country-wise data'!FF21&gt;'non-R&amp;D ex_typologies'!$G$21,'Country-wise data'!FF21&lt;'non-R&amp;D ex_typologies'!$H$21),'non-R&amp;D ex_typologies'!$B$21,IF(AND('Country-wise data'!FF21&gt;'non-R&amp;D ex_typologies'!$G$19,'Country-wise data'!FF21&lt;'non-R&amp;D ex_typologies'!$H$19),'non-R&amp;D ex_typologies'!$B$19,'non-R&amp;D ex_typologies'!$B$20))))</f>
        <v>Balanced</v>
      </c>
      <c r="FT21" t="str">
        <f>IF($FK21='non-R&amp;D ex_typologies'!$C$16,IF(AND('Country-wise data'!FG21&gt;'non-R&amp;D ex_typologies'!$C$21,'Country-wise data'!FG21&lt;'non-R&amp;D ex_typologies'!$D$21),'non-R&amp;D ex_typologies'!$B$21,IF(AND('Country-wise data'!FG21&gt;'non-R&amp;D ex_typologies'!$C$19,'Country-wise data'!FG21&lt;'non-R&amp;D ex_typologies'!$D$19),'non-R&amp;D ex_typologies'!$B$19,'non-R&amp;D ex_typologies'!$B$20)),IF($FK21='non-R&amp;D ex_typologies'!$E$16,IF(AND('Country-wise data'!FG21&gt;'non-R&amp;D ex_typologies'!$E$21,'Country-wise data'!FG21&lt;'non-R&amp;D ex_typologies'!$F$21),'non-R&amp;D ex_typologies'!$B$21,IF(AND('Country-wise data'!FG21&gt;'non-R&amp;D ex_typologies'!$E$19,'Country-wise data'!FG21&lt;'non-R&amp;D ex_typologies'!$F$19),'non-R&amp;D ex_typologies'!$B$19,'non-R&amp;D ex_typologies'!$B$20)),IF(AND('Country-wise data'!FG21&gt;'non-R&amp;D ex_typologies'!$G$21,'Country-wise data'!FG21&lt;'non-R&amp;D ex_typologies'!$H$21),'non-R&amp;D ex_typologies'!$B$21,IF(AND('Country-wise data'!FG21&gt;'non-R&amp;D ex_typologies'!$G$19,'Country-wise data'!FG21&lt;'non-R&amp;D ex_typologies'!$H$19),'non-R&amp;D ex_typologies'!$B$19,'non-R&amp;D ex_typologies'!$B$20))))</f>
        <v>Balanced</v>
      </c>
      <c r="FU21" t="str">
        <f>IF($FK21='non-R&amp;D ex_typologies'!$C$16,IF(AND('Country-wise data'!FH21&gt;'non-R&amp;D ex_typologies'!$C$21,'Country-wise data'!FH21&lt;'non-R&amp;D ex_typologies'!$D$21),'non-R&amp;D ex_typologies'!$B$21,IF(AND('Country-wise data'!FH21&gt;'non-R&amp;D ex_typologies'!$C$19,'Country-wise data'!FH21&lt;'non-R&amp;D ex_typologies'!$D$19),'non-R&amp;D ex_typologies'!$B$19,'non-R&amp;D ex_typologies'!$B$20)),IF($FK21='non-R&amp;D ex_typologies'!$E$16,IF(AND('Country-wise data'!FH21&gt;'non-R&amp;D ex_typologies'!$E$21,'Country-wise data'!FH21&lt;'non-R&amp;D ex_typologies'!$F$21),'non-R&amp;D ex_typologies'!$B$21,IF(AND('Country-wise data'!FH21&gt;'non-R&amp;D ex_typologies'!$E$19,'Country-wise data'!FH21&lt;'non-R&amp;D ex_typologies'!$F$19),'non-R&amp;D ex_typologies'!$B$19,'non-R&amp;D ex_typologies'!$B$20)),IF(AND('Country-wise data'!FH21&gt;'non-R&amp;D ex_typologies'!$G$21,'Country-wise data'!FH21&lt;'non-R&amp;D ex_typologies'!$H$21),'non-R&amp;D ex_typologies'!$B$21,IF(AND('Country-wise data'!FH21&gt;'non-R&amp;D ex_typologies'!$G$19,'Country-wise data'!FH21&lt;'non-R&amp;D ex_typologies'!$H$19),'non-R&amp;D ex_typologies'!$B$19,'non-R&amp;D ex_typologies'!$B$20))))</f>
        <v>Balanced</v>
      </c>
    </row>
    <row r="22" spans="2:177" x14ac:dyDescent="0.35">
      <c r="B22" t="s">
        <v>73</v>
      </c>
      <c r="C22" t="s">
        <v>74</v>
      </c>
      <c r="D22" t="s">
        <v>385</v>
      </c>
      <c r="E22" t="s">
        <v>26</v>
      </c>
      <c r="F22" t="s">
        <v>369</v>
      </c>
      <c r="G22" s="55">
        <f>Assumptions!$C$13</f>
        <v>1.1000000000000001</v>
      </c>
      <c r="H22">
        <f>SUMIFS(FAOstat!M:M,FAOstat!$B:$B,'Country-wise data'!$B22)*G22</f>
        <v>17.732000000000003</v>
      </c>
      <c r="I22">
        <f>IF(SUMIFS(FAOstat!N:N,FAOstat!$B:$B,'Country-wise data'!$B22)=0,H22*(1+Assumptions!$C$9),SUMIFS(FAOstat!N:N,FAOstat!$B:$B,'Country-wise data'!$B22)*$G22)</f>
        <v>33.407000000000004</v>
      </c>
      <c r="J22">
        <f>IF(SUMIFS(FAOstat!O:O,FAOstat!$B:$B,'Country-wise data'!$B22)=0,I22*(1+Assumptions!$C$9),SUMIFS(FAOstat!O:O,FAOstat!$B:$B,'Country-wise data'!$B22)*$G22)</f>
        <v>26.279000000000003</v>
      </c>
      <c r="K22">
        <f>IF(SUMIFS(FAOstat!P:P,FAOstat!$B:$B,'Country-wise data'!$B22)=0,J22*(1+Assumptions!$C$9),SUMIFS(FAOstat!P:P,FAOstat!$B:$B,'Country-wise data'!$B22)*$G22)</f>
        <v>25.025000000000002</v>
      </c>
      <c r="L22">
        <f>IF(SUMIFS(FAOstat!Q:Q,FAOstat!$B:$B,'Country-wise data'!$B22)=0,K22*(1+Assumptions!$C$9),SUMIFS(FAOstat!Q:Q,FAOstat!$B:$B,'Country-wise data'!$B22)*$G22)</f>
        <v>25.525500000000001</v>
      </c>
      <c r="M22">
        <f>IF(SUMIFS(FAOstat!R:R,FAOstat!$B:$B,'Country-wise data'!$B22)=0,L22*(1+Assumptions!$C$9),SUMIFS(FAOstat!R:R,FAOstat!$B:$B,'Country-wise data'!$B22)*$G22)</f>
        <v>26.036010000000001</v>
      </c>
      <c r="N22">
        <f>IF(SUMIFS(FAOstat!S:S,FAOstat!$B:$B,'Country-wise data'!$B22)=0,M22*(1+Assumptions!$C$9),SUMIFS(FAOstat!S:S,FAOstat!$B:$B,'Country-wise data'!$B22)*$G22)</f>
        <v>26.556730200000001</v>
      </c>
      <c r="O22">
        <f>IF(SUMIFS(FAOstat!T:T,FAOstat!$B:$B,'Country-wise data'!$B22)=0,N22*(1+Assumptions!$C$9),SUMIFS(FAOstat!T:T,FAOstat!$B:$B,'Country-wise data'!$B22)*$G22)</f>
        <v>27.087864804000002</v>
      </c>
      <c r="P22">
        <f>IF(SUMIFS(FAOstat!U:U,FAOstat!$B:$B,'Country-wise data'!$B22)=0,O22*(1+Assumptions!$C$9),SUMIFS(FAOstat!U:U,FAOstat!$B:$B,'Country-wise data'!$B22)*$G22)</f>
        <v>27.629622100080002</v>
      </c>
      <c r="Q22">
        <f>IF(SUMIFS(FAOstat!V:V,FAOstat!$B:$B,'Country-wise data'!$B22)=0,P22*(1+Assumptions!$C$9),SUMIFS(FAOstat!V:V,FAOstat!$B:$B,'Country-wise data'!$B22)*$G22)</f>
        <v>28.182214542081603</v>
      </c>
      <c r="R22" s="36">
        <f t="shared" si="9"/>
        <v>2.0000000000000018E-2</v>
      </c>
      <c r="S22">
        <f>SUMIFS(FAOstat!CE:CE,FAOstat!$B:$B,'Country-wise data'!$B22)</f>
        <v>780.96063500000002</v>
      </c>
      <c r="T22">
        <f>SUMIFS(FAOstat!CF:CF,FAOstat!$B:$B,'Country-wise data'!$B22)</f>
        <v>820.64220399999999</v>
      </c>
      <c r="U22">
        <f>SUMIFS(FAOstat!CG:CG,FAOstat!$B:$B,'Country-wise data'!$B22)</f>
        <v>826.47164699999996</v>
      </c>
      <c r="V22">
        <f>SUMIFS(FAOstat!CH:CH,FAOstat!$B:$B,'Country-wise data'!$B22)</f>
        <v>940.62029600000005</v>
      </c>
      <c r="W22">
        <f>SUMIFS(FAOstat!CI:CI,FAOstat!$B:$B,'Country-wise data'!$B22)</f>
        <v>945.899406</v>
      </c>
      <c r="X22">
        <f>SUMIFS(FAOstat!CJ:CJ,FAOstat!$B:$B,'Country-wise data'!$B22)</f>
        <v>990.64931000000001</v>
      </c>
      <c r="Y22">
        <f>SUMIFS(FAOstat!CK:CK,FAOstat!$B:$B,'Country-wise data'!$B22)</f>
        <v>1041.806611</v>
      </c>
      <c r="Z22">
        <f>SUMIFS(FAOstat!CL:CL,FAOstat!$B:$B,'Country-wise data'!$B22)</f>
        <v>1199.2863150000001</v>
      </c>
      <c r="AA22">
        <f>SUMIFS(FAOstat!CM:CM,FAOstat!$B:$B,'Country-wise data'!$B22)</f>
        <v>1183.5593280000001</v>
      </c>
      <c r="AB22">
        <f>SUMIFS(FAOstat!CN:CN,FAOstat!$B:$B,'Country-wise data'!$B22)</f>
        <v>1207.2305145600001</v>
      </c>
      <c r="AC22" s="53">
        <f>IFERROR(INDEX('ASTI data (new)'!$AF$6:$AL$130,MATCH('Country-wise data'!$B22,'ASTI data (new)'!$C$6:$C$130,),MATCH('Country-wise data'!AC$3,'ASTI data (new)'!$AF$5:$AL$5,)),(INDEX(Assumptions!$G$154:$P$345,MATCH('Country-wise data'!$B22,Assumptions!$B$154:$B$344,),MATCH('Country-wise data'!AC$3,Assumptions!$G$153:$P$153,))*S22))</f>
        <v>4.3963515359715446</v>
      </c>
      <c r="AD22" s="53">
        <f>IFERROR(INDEX('ASTI data (new)'!$AF$6:$AL$130,MATCH('Country-wise data'!$B22,'ASTI data (new)'!$C$6:$C$130,),MATCH('Country-wise data'!AD$3,'ASTI data (new)'!$AF$5:$AL$5,)),(INDEX(Assumptions!$G$154:$P$345,MATCH('Country-wise data'!$B22,Assumptions!$B$154:$B$344,),MATCH('Country-wise data'!AD$3,Assumptions!$G$153:$P$153,))*T22))</f>
        <v>4.7879583143239008</v>
      </c>
      <c r="AE22" s="53">
        <f>IFERROR(INDEX('ASTI data (new)'!$AF$6:$AL$130,MATCH('Country-wise data'!$B22,'ASTI data (new)'!$C$6:$C$130,),MATCH('Country-wise data'!AE$3,'ASTI data (new)'!$AF$5:$AL$5,)),(INDEX(Assumptions!$G$154:$P$345,MATCH('Country-wise data'!$B22,Assumptions!$B$154:$B$344,),MATCH('Country-wise data'!AE$3,Assumptions!$G$153:$P$153,))*U22))</f>
        <v>4.8631418569423843</v>
      </c>
      <c r="AF22" s="53">
        <f>IFERROR(INDEX('ASTI data (new)'!$AF$6:$AL$130,MATCH('Country-wise data'!$B22,'ASTI data (new)'!$C$6:$C$130,),MATCH('Country-wise data'!AF$3,'ASTI data (new)'!$AF$5:$AL$5,)),(INDEX(Assumptions!$G$154:$P$345,MATCH('Country-wise data'!$B22,Assumptions!$B$154:$B$344,),MATCH('Country-wise data'!AF$3,Assumptions!$G$153:$P$153,))*V22))</f>
        <v>5.0670461037422987</v>
      </c>
      <c r="AG22" s="53">
        <f>IFERROR(INDEX('ASTI data (new)'!$AF$6:$AL$130,MATCH('Country-wise data'!$B22,'ASTI data (new)'!$C$6:$C$130,),MATCH('Country-wise data'!AG$3,'ASTI data (new)'!$AF$5:$AL$5,)),(INDEX(Assumptions!$G$154:$P$345,MATCH('Country-wise data'!$B22,Assumptions!$B$154:$B$344,),MATCH('Country-wise data'!AG$3,Assumptions!$G$153:$P$153,))*W22))</f>
        <v>5.4876622701574673</v>
      </c>
      <c r="AH22" s="53">
        <f>IFERROR(INDEX('ASTI data (new)'!$AF$6:$AL$130,MATCH('Country-wise data'!$B22,'ASTI data (new)'!$C$6:$C$130,),MATCH('Country-wise data'!AH$3,'ASTI data (new)'!$AF$5:$AL$5,)),(INDEX(Assumptions!$G$154:$P$345,MATCH('Country-wise data'!$B22,Assumptions!$B$154:$B$344,),MATCH('Country-wise data'!AH$3,Assumptions!$G$153:$P$153,))*X22))</f>
        <v>5.7128235452164615</v>
      </c>
      <c r="AI22" s="53">
        <f>IFERROR(INDEX('ASTI data (new)'!$AF$6:$AL$130,MATCH('Country-wise data'!$B22,'ASTI data (new)'!$C$6:$C$130,),MATCH('Country-wise data'!AI$3,'ASTI data (new)'!$AF$5:$AL$5,)),(INDEX(Assumptions!$G$154:$P$345,MATCH('Country-wise data'!$B22,Assumptions!$B$154:$B$344,),MATCH('Country-wise data'!AI$3,Assumptions!$G$153:$P$153,))*Y22))</f>
        <v>5.8354852072773342</v>
      </c>
      <c r="AJ22" s="53">
        <f t="shared" ref="AJ22:AL22" si="41">IFERROR((1+($AI22/$AF22)^(1/3)-1)*AI22,0)</f>
        <v>6.116707005970035</v>
      </c>
      <c r="AK22" s="53">
        <f t="shared" si="41"/>
        <v>6.4114813538083206</v>
      </c>
      <c r="AL22" s="53">
        <f t="shared" si="41"/>
        <v>6.720461370817727</v>
      </c>
      <c r="AM22" s="55" cm="1">
        <f t="array" ref="AM22">INDEX('non-R&amp;D ex_typologies'!$J$8:$J$10,MATCH('Country-wise data'!FL22,'non-R&amp;D ex_typologies'!$F$8:$F$10,),)*'Country-wise data'!AC22</f>
        <v>12.844049442535701</v>
      </c>
      <c r="AN22" s="55" cm="1">
        <f t="array" ref="AN22">INDEX('non-R&amp;D ex_typologies'!$J$8:$J$10,MATCH('Country-wise data'!FM22,'non-R&amp;D ex_typologies'!$F$8:$F$10,),)*'Country-wise data'!AD22</f>
        <v>13.988138303955253</v>
      </c>
      <c r="AO22" s="55" cm="1">
        <f t="array" ref="AO22">INDEX('non-R&amp;D ex_typologies'!$J$8:$J$10,MATCH('Country-wise data'!FN22,'non-R&amp;D ex_typologies'!$F$8:$F$10,),)*'Country-wise data'!AE22</f>
        <v>14.207788878017773</v>
      </c>
      <c r="AP22" s="55" cm="1">
        <f t="array" ref="AP22">INDEX('non-R&amp;D ex_typologies'!$J$8:$J$10,MATCH('Country-wise data'!FO22,'non-R&amp;D ex_typologies'!$F$8:$F$10,),)*'Country-wise data'!AF22</f>
        <v>14.803500164072231</v>
      </c>
      <c r="AQ22" s="55" cm="1">
        <f t="array" ref="AQ22">INDEX('non-R&amp;D ex_typologies'!$J$8:$J$10,MATCH('Country-wise data'!FP22,'non-R&amp;D ex_typologies'!$F$8:$F$10,),)*'Country-wise data'!AG22</f>
        <v>16.03234066819547</v>
      </c>
      <c r="AR22" s="55" cm="1">
        <f t="array" ref="AR22">INDEX('non-R&amp;D ex_typologies'!$J$8:$J$10,MATCH('Country-wise data'!FQ22,'non-R&amp;D ex_typologies'!$F$8:$F$10,),)*'Country-wise data'!AH22</f>
        <v>16.690154886585312</v>
      </c>
      <c r="AS22" s="55" cm="1">
        <f t="array" ref="AS22">INDEX('non-R&amp;D ex_typologies'!$J$8:$J$10,MATCH('Country-wise data'!FR22,'non-R&amp;D ex_typologies'!$F$8:$F$10,),)*'Country-wise data'!AI22</f>
        <v>17.048513957583779</v>
      </c>
      <c r="AT22" s="55" cm="1">
        <f t="array" ref="AT22">INDEX('non-R&amp;D ex_typologies'!$J$8:$J$10,MATCH('Country-wise data'!FS22,'non-R&amp;D ex_typologies'!$F$8:$F$10,),)*'Country-wise data'!AJ22</f>
        <v>17.870110378428151</v>
      </c>
      <c r="AU22" s="55" cm="1">
        <f t="array" ref="AU22">INDEX('non-R&amp;D ex_typologies'!$J$8:$J$10,MATCH('Country-wise data'!FT22,'non-R&amp;D ex_typologies'!$F$8:$F$10,),)*'Country-wise data'!AK22</f>
        <v>18.731300905857044</v>
      </c>
      <c r="AV22" s="55" cm="1">
        <f t="array" ref="AV22">INDEX('non-R&amp;D ex_typologies'!$J$8:$J$10,MATCH('Country-wise data'!FU22,'non-R&amp;D ex_typologies'!$F$8:$F$10,),)*'Country-wise data'!AL22</f>
        <v>19.633993646133405</v>
      </c>
      <c r="AW22">
        <f t="shared" si="11"/>
        <v>217.2490097955916</v>
      </c>
      <c r="AX22" s="53">
        <f>INDEX('GDP deflators'!$AB$3:$AK$155,MATCH('Country-wise data'!$B22,'GDP deflators'!$B$3:$B$155,),MATCH('Country-wise data'!AX$3,'GDP deflators'!$D$2:$M$2,))</f>
        <v>53.112562080010548</v>
      </c>
      <c r="AY22" s="53">
        <f>INDEX('GDP deflators'!$AB$3:$AK$155,MATCH('Country-wise data'!$B22,'GDP deflators'!$B$3:$B$155,),MATCH('Country-wise data'!AY$3,'GDP deflators'!$D$2:$M$2,))</f>
        <v>57.555028271682765</v>
      </c>
      <c r="AZ22" s="53">
        <f>INDEX('GDP deflators'!$AB$3:$AK$155,MATCH('Country-wise data'!$B22,'GDP deflators'!$B$3:$B$155,),MATCH('Country-wise data'!AZ$3,'GDP deflators'!$D$2:$M$2,))</f>
        <v>65.781045971595162</v>
      </c>
      <c r="BA22" s="53">
        <f>INDEX('GDP deflators'!$AB$3:$AK$155,MATCH('Country-wise data'!$B22,'GDP deflators'!$B$3:$B$155,),MATCH('Country-wise data'!BA$3,'GDP deflators'!$D$2:$M$2,))</f>
        <v>71.014230229483005</v>
      </c>
      <c r="BB22" s="53">
        <f>INDEX('GDP deflators'!$AB$3:$AK$155,MATCH('Country-wise data'!$B22,'GDP deflators'!$B$3:$B$155,),MATCH('Country-wise data'!BB$3,'GDP deflators'!$D$2:$M$2,))</f>
        <v>74.781431157005201</v>
      </c>
      <c r="BC22" s="53">
        <f>INDEX('GDP deflators'!$AB$3:$AK$155,MATCH('Country-wise data'!$B22,'GDP deflators'!$B$3:$B$155,),MATCH('Country-wise data'!BC$3,'GDP deflators'!$D$2:$M$2,))</f>
        <v>90.735333491158258</v>
      </c>
      <c r="BD22" s="53">
        <f>INDEX('GDP deflators'!$AB$3:$AK$155,MATCH('Country-wise data'!$B22,'GDP deflators'!$B$3:$B$155,),MATCH('Country-wise data'!BD$3,'GDP deflators'!$D$2:$M$2,))</f>
        <v>91.60681932119779</v>
      </c>
      <c r="BE22" s="53">
        <f>INDEX('GDP deflators'!$AB$3:$AK$155,MATCH('Country-wise data'!$B22,'GDP deflators'!$B$3:$B$155,),MATCH('Country-wise data'!BE$3,'GDP deflators'!$D$2:$M$2,))</f>
        <v>102.09504247037766</v>
      </c>
      <c r="BF22" s="53">
        <f>INDEX('GDP deflators'!$AB$3:$AK$155,MATCH('Country-wise data'!$B22,'GDP deflators'!$B$3:$B$155,),MATCH('Country-wise data'!BF$3,'GDP deflators'!$D$2:$M$2,))</f>
        <v>99.184458738349591</v>
      </c>
      <c r="BG22" s="53">
        <f>INDEX('GDP deflators'!$AB$3:$AK$155,MATCH('Country-wise data'!$B22,'GDP deflators'!$B$3:$B$155,),MATCH('Country-wise data'!BG$3,'GDP deflators'!$D$2:$M$2,))</f>
        <v>100</v>
      </c>
      <c r="BH22" cm="1">
        <f t="array" ref="BH22">H22/(INDEX($AX22:$BG22,,MATCH(BH$3,$AX$3:$BG$3,))/100)</f>
        <v>33.385698798125993</v>
      </c>
      <c r="BI22" cm="1">
        <f t="array" ref="BI22">I22/(INDEX($AX22:$BG22,,MATCH(BI$3,$AX$3:$BG$3,))/100)</f>
        <v>58.043581947880554</v>
      </c>
      <c r="BJ22" cm="1">
        <f t="array" ref="BJ22">J22/(INDEX($AX22:$BG22,,MATCH(BJ$3,$AX$3:$BG$3,))/100)</f>
        <v>39.949197541412623</v>
      </c>
      <c r="BK22" cm="1">
        <f t="array" ref="BK22">K22/(INDEX($AX22:$BG22,,MATCH(BK$3,$AX$3:$BG$3,))/100)</f>
        <v>35.239415986248858</v>
      </c>
      <c r="BL22" cm="1">
        <f t="array" ref="BL22">L22/(INDEX($AX22:$BG22,,MATCH(BL$3,$AX$3:$BG$3,))/100)</f>
        <v>34.13347351752158</v>
      </c>
      <c r="BM22" cm="1">
        <f t="array" ref="BM22">M22/(INDEX($AX22:$BG22,,MATCH(BM$3,$AX$3:$BG$3,))/100)</f>
        <v>28.694455619692071</v>
      </c>
      <c r="BN22" cm="1">
        <f t="array" ref="BN22">N22/(INDEX($AX22:$BG22,,MATCH(BN$3,$AX$3:$BG$3,))/100)</f>
        <v>28.989905333231871</v>
      </c>
      <c r="BO22" cm="1">
        <f t="array" ref="BO22">O22/(INDEX($AX22:$BG22,,MATCH(BO$3,$AX$3:$BG$3,))/100)</f>
        <v>26.532007968809459</v>
      </c>
      <c r="BP22" cm="1">
        <f t="array" ref="BP22">P22/(INDEX($AX22:$BG22,,MATCH(BP$3,$AX$3:$BG$3,))/100)</f>
        <v>27.856805845931415</v>
      </c>
      <c r="BQ22" cm="1">
        <f t="array" ref="BQ22">Q22/(INDEX($AX22:$BG22,,MATCH(BQ$3,$AX$3:$BG$3,))/100)</f>
        <v>28.182214542081603</v>
      </c>
      <c r="BS22" cm="1">
        <f t="array" ref="BS22">S22/(INDEX($AX22:$BG22,,MATCH(BS$3,$AX$3:$BG$3,))/100)</f>
        <v>1470.3878035925563</v>
      </c>
      <c r="BT22" cm="1">
        <f t="array" ref="BT22">T22/(INDEX($AX22:$BG22,,MATCH(BT$3,$AX$3:$BG$3,))/100)</f>
        <v>1425.8392857114768</v>
      </c>
      <c r="BU22" cm="1">
        <f t="array" ref="BU22">U22/(INDEX($AX22:$BG22,,MATCH(BU$3,$AX$3:$BG$3,))/100)</f>
        <v>1256.3978495521001</v>
      </c>
      <c r="BV22" cm="1">
        <f t="array" ref="BV22">V22/(INDEX($AX22:$BG22,,MATCH(BV$3,$AX$3:$BG$3,))/100)</f>
        <v>1324.5518439901111</v>
      </c>
      <c r="BW22" cm="1">
        <f t="array" ref="BW22">W22/(INDEX($AX22:$BG22,,MATCH(BW$3,$AX$3:$BG$3,))/100)</f>
        <v>1264.8854018507136</v>
      </c>
      <c r="BX22" cm="1">
        <f t="array" ref="BX22">X22/(INDEX($AX22:$BG22,,MATCH(BX$3,$AX$3:$BG$3,))/100)</f>
        <v>1091.8010348157636</v>
      </c>
      <c r="BY22" cm="1">
        <f t="array" ref="BY22">Y22/(INDEX($AX22:$BG22,,MATCH(BY$3,$AX$3:$BG$3,))/100)</f>
        <v>1137.2587965827631</v>
      </c>
      <c r="BZ22" cm="1">
        <f t="array" ref="BZ22">Z22/(INDEX($AX22:$BG22,,MATCH(BZ$3,$AX$3:$BG$3,))/100)</f>
        <v>1174.6763466482387</v>
      </c>
      <c r="CA22" cm="1">
        <f t="array" ref="CA22">AA22/(INDEX($AX22:$BG22,,MATCH(CA$3,$AX$3:$BG$3,))/100)</f>
        <v>1193.2911093685061</v>
      </c>
      <c r="CB22" cm="1">
        <f t="array" ref="CB22">AB22/(INDEX($AX22:$BG22,,MATCH(CB$3,$AX$3:$BG$3,))/100)</f>
        <v>1207.2305145600001</v>
      </c>
      <c r="CC22" cm="1">
        <f t="array" ref="CC22">AC22/(INDEX($AX22:$BG22,,MATCH(CC$3,$AX$3:$BG$3,))/100)</f>
        <v>8.277423200463824</v>
      </c>
      <c r="CD22" cm="1">
        <f t="array" ref="CD22">AD22/(INDEX($AX22:$BG22,,MATCH(CD$3,$AX$3:$BG$3,))/100)</f>
        <v>8.3189227042384939</v>
      </c>
      <c r="CE22" cm="1">
        <f t="array" ref="CE22">AE22/(INDEX($AX22:$BG22,,MATCH(CE$3,$AX$3:$BG$3,))/100)</f>
        <v>7.3929226650520761</v>
      </c>
      <c r="CF22" cm="1">
        <f t="array" ref="CF22">AF22/(INDEX($AX22:$BG22,,MATCH(CF$3,$AX$3:$BG$3,))/100)</f>
        <v>7.1352545642867673</v>
      </c>
      <c r="CG22" cm="1">
        <f t="array" ref="CG22">AG22/(INDEX($AX22:$BG22,,MATCH(CG$3,$AX$3:$BG$3,))/100)</f>
        <v>7.3382685851999865</v>
      </c>
      <c r="CH22" cm="1">
        <f t="array" ref="CH22">AH22/(INDEX($AX22:$BG22,,MATCH(CH$3,$AX$3:$BG$3,))/100)</f>
        <v>6.2961399108905578</v>
      </c>
      <c r="CI22" cm="1">
        <f t="array" ref="CI22">AI22/(INDEX($AX22:$BG22,,MATCH(CI$3,$AX$3:$BG$3,))/100)</f>
        <v>6.3701428021603679</v>
      </c>
      <c r="CJ22" cm="1">
        <f t="array" ref="CJ22">AJ22/(INDEX($AX22:$BG22,,MATCH(CJ$3,$AX$3:$BG$3,))/100)</f>
        <v>5.9911890508736168</v>
      </c>
      <c r="CK22" cm="1">
        <f t="array" ref="CK22">AK22/(INDEX($AX22:$BG22,,MATCH(CK$3,$AX$3:$BG$3,))/100)</f>
        <v>6.4641995685250704</v>
      </c>
      <c r="CL22" cm="1">
        <f t="array" ref="CL22">AL22/(INDEX($AX22:$BG22,,MATCH(CL$3,$AX$3:$BG$3,))/100)</f>
        <v>6.720461370817727</v>
      </c>
      <c r="CM22" cm="1">
        <f t="array" ref="CM22">AM22/(INDEX($AX22:$BG22,,MATCH(CM$3,$AX$3:$BG$3,))/100)</f>
        <v>24.182696031848344</v>
      </c>
      <c r="CN22" cm="1">
        <f t="array" ref="CN22">AN22/(INDEX($AX22:$BG22,,MATCH(CN$3,$AX$3:$BG$3,))/100)</f>
        <v>24.303937855656404</v>
      </c>
      <c r="CO22" cm="1">
        <f t="array" ref="CO22">AO22/(INDEX($AX22:$BG22,,MATCH(CO$3,$AX$3:$BG$3,))/100)</f>
        <v>21.598605902607297</v>
      </c>
      <c r="CP22" cm="1">
        <f t="array" ref="CP22">AP22/(INDEX($AX22:$BG22,,MATCH(CP$3,$AX$3:$BG$3,))/100)</f>
        <v>20.845822191178602</v>
      </c>
      <c r="CQ22" cm="1">
        <f t="array" ref="CQ22">AQ22/(INDEX($AX22:$BG22,,MATCH(CQ$3,$AX$3:$BG$3,))/100)</f>
        <v>21.43893266034884</v>
      </c>
      <c r="CR22" cm="1">
        <f t="array" ref="CR22">AR22/(INDEX($AX22:$BG22,,MATCH(CR$3,$AX$3:$BG$3,))/100)</f>
        <v>18.394328035628689</v>
      </c>
      <c r="CS22" cm="1">
        <f t="array" ref="CS22">AS22/(INDEX($AX22:$BG22,,MATCH(CS$3,$AX$3:$BG$3,))/100)</f>
        <v>18.610529307656858</v>
      </c>
      <c r="CT22" cm="1">
        <f t="array" ref="CT22">AT22/(INDEX($AX22:$BG22,,MATCH(CT$3,$AX$3:$BG$3,))/100)</f>
        <v>17.503406576879645</v>
      </c>
      <c r="CU22" cm="1">
        <f t="array" ref="CU22">AU22/(INDEX($AX22:$BG22,,MATCH(CU$3,$AX$3:$BG$3,))/100)</f>
        <v>18.885318470377054</v>
      </c>
      <c r="CV22" cm="1">
        <f t="array" ref="CV22">AV22/(INDEX($AX22:$BG22,,MATCH(CV$3,$AX$3:$BG$3,))/100)</f>
        <v>19.633993646133405</v>
      </c>
      <c r="CW22">
        <f t="shared" si="12"/>
        <v>275.70249510082363</v>
      </c>
      <c r="CX22">
        <f>IFERROR(1/INDEX('exch rates'!$BC$5:$BL$268,MATCH('Country-wise data'!$B22,'exch rates'!$A$5:$A$268,),MATCH(CX$3,'exch rates'!$BC$4:$BL$4,)),1)</f>
        <v>8.1251379580716014E-4</v>
      </c>
      <c r="CY22">
        <f>IFERROR(1/INDEX('exch rates'!$BC$5:$BL$268,MATCH('Country-wise data'!$B22,'exch rates'!$A$5:$A$268,),MATCH(CY$3,'exch rates'!$BC$4:$BL$4,)),1)</f>
        <v>7.9297529617627515E-4</v>
      </c>
      <c r="CZ22">
        <f>IFERROR(1/INDEX('exch rates'!$BC$5:$BL$268,MATCH('Country-wise data'!$B22,'exch rates'!$A$5:$A$268,),MATCH(CZ$3,'exch rates'!$BC$4:$BL$4,)),1)</f>
        <v>6.9323819794463539E-4</v>
      </c>
      <c r="DA22">
        <f>IFERROR(1/INDEX('exch rates'!$BC$5:$BL$268,MATCH('Country-wise data'!$B22,'exch rates'!$A$5:$A$268,),MATCH(DA$3,'exch rates'!$BC$4:$BL$4,)),1)</f>
        <v>6.4304925382172343E-4</v>
      </c>
      <c r="DB22">
        <f>IFERROR(1/INDEX('exch rates'!$BC$5:$BL$268,MATCH('Country-wise data'!$B22,'exch rates'!$A$5:$A$268,),MATCH(DB$3,'exch rates'!$BC$4:$BL$4,)),1)</f>
        <v>6.465433636633996E-4</v>
      </c>
      <c r="DC22">
        <f>IFERROR(1/INDEX('exch rates'!$BC$5:$BL$268,MATCH('Country-wise data'!$B22,'exch rates'!$A$5:$A$268,),MATCH(DC$3,'exch rates'!$BC$4:$BL$4,)),1)</f>
        <v>6.3617345905534741E-4</v>
      </c>
      <c r="DD22">
        <f>IFERROR(1/INDEX('exch rates'!$BC$5:$BL$268,MATCH('Country-wise data'!$B22,'exch rates'!$A$5:$A$268,),MATCH(DD$3,'exch rates'!$BC$4:$BL$4,)),1)</f>
        <v>6.0436593954728843E-4</v>
      </c>
      <c r="DE22">
        <f>IFERROR(1/INDEX('exch rates'!$BC$5:$BL$268,MATCH('Country-wise data'!$B22,'exch rates'!$A$5:$A$268,),MATCH(DE$3,'exch rates'!$BC$4:$BL$4,)),1)</f>
        <v>5.7835060191838887E-4</v>
      </c>
      <c r="DF22">
        <f>IFERROR(1/INDEX('exch rates'!$BC$5:$BL$268,MATCH('Country-wise data'!$B22,'exch rates'!$A$5:$A$268,),MATCH(DF$3,'exch rates'!$BC$4:$BL$4,)),1)</f>
        <v>5.6089122811691641E-4</v>
      </c>
      <c r="DG22">
        <f>IFERROR(1/INDEX('exch rates'!$BC$5:$BL$268,MATCH('Country-wise data'!$B22,'exch rates'!$A$5:$A$268,),MATCH(DG$3,'exch rates'!$BC$4:$BL$4,)),1)</f>
        <v>5.4182249528903815E-4</v>
      </c>
      <c r="DH22" cm="1">
        <f t="array" ref="DH22">(BH22/INDEX($CX22:$DG22,,MATCH(DH$3,$CX$3:$DG$3,)))*$DG22</f>
        <v>22.263157528050257</v>
      </c>
      <c r="DI22" cm="1">
        <f t="array" ref="DI22">(BI22/INDEX($CX22:$DG22,,MATCH(DI$3,$CX$3:$DG$3,)))*$DG22</f>
        <v>39.659896793964379</v>
      </c>
      <c r="DJ22" cm="1">
        <f t="array" ref="DJ22">(BJ22/INDEX($CX22:$DG22,,MATCH(DJ$3,$CX$3:$DG$3,)))*$DG22</f>
        <v>31.223573601193245</v>
      </c>
      <c r="DK22" cm="1">
        <f t="array" ref="DK22">(BK22/INDEX($CX22:$DG22,,MATCH(DK$3,$CX$3:$DG$3,)))*$DG22</f>
        <v>29.692139736921597</v>
      </c>
      <c r="DL22" cm="1">
        <f t="array" ref="DL22">(BL22/INDEX($CX22:$DG22,,MATCH(DL$3,$CX$3:$DG$3,)))*$DG22</f>
        <v>28.604862153954844</v>
      </c>
      <c r="DM22" cm="1">
        <f t="array" ref="DM22">(BM22/INDEX($CX22:$DG22,,MATCH(DM$3,$CX$3:$DG$3,)))*$DG22</f>
        <v>24.4387773861366</v>
      </c>
      <c r="DN22" cm="1">
        <f t="array" ref="DN22">(BN22/INDEX($CX22:$DG22,,MATCH(DN$3,$CX$3:$DG$3,)))*$DG22</f>
        <v>25.989854520277227</v>
      </c>
      <c r="DO22" cm="1">
        <f t="array" ref="DO22">(BO22/INDEX($CX22:$DG22,,MATCH(DO$3,$CX$3:$DG$3,)))*$DG22</f>
        <v>24.856270080821208</v>
      </c>
      <c r="DP22" cm="1">
        <f t="array" ref="DP22">(BP22/INDEX($CX22:$DG22,,MATCH(DP$3,$CX$3:$DG$3,)))*$DG22</f>
        <v>26.909752368383682</v>
      </c>
      <c r="DQ22" cm="1">
        <f t="array" ref="DQ22">(BQ22/INDEX($CX22:$DG22,,MATCH(DQ$3,$CX$3:$DG$3,)))*$DG22</f>
        <v>28.182214542081603</v>
      </c>
      <c r="DS22" cm="1">
        <f t="array" ref="DS22">(BS22/INDEX($CX22:$DG22,,MATCH(DS$3,$CX$3:$DG$3,)))*$DG22</f>
        <v>980.52389128192851</v>
      </c>
      <c r="DT22" cm="1">
        <f t="array" ref="DT22">(BT22/INDEX($CX22:$DG22,,MATCH(DT$3,$CX$3:$DG$3,)))*$DG22</f>
        <v>974.2444731766235</v>
      </c>
      <c r="DU22" cm="1">
        <f t="array" ref="DU22">(BU22/INDEX($CX22:$DG22,,MATCH(DU$3,$CX$3:$DG$3,)))*$DG22</f>
        <v>981.97794053822065</v>
      </c>
      <c r="DV22" cm="1">
        <f t="array" ref="DV22">(BV22/INDEX($CX22:$DG22,,MATCH(DV$3,$CX$3:$DG$3,)))*$DG22</f>
        <v>1116.0451256030592</v>
      </c>
      <c r="DW22" cm="1">
        <f t="array" ref="DW22">(BW22/INDEX($CX22:$DG22,,MATCH(DW$3,$CX$3:$DG$3,)))*$DG22</f>
        <v>1060.0114442474298</v>
      </c>
      <c r="DX22" cm="1">
        <f t="array" ref="DX22">(BX22/INDEX($CX22:$DG22,,MATCH(DX$3,$CX$3:$DG$3,)))*$DG22</f>
        <v>929.87588938627005</v>
      </c>
      <c r="DY22" cm="1">
        <f t="array" ref="DY22">(BY22/INDEX($CX22:$DG22,,MATCH(DY$3,$CX$3:$DG$3,)))*$DG22</f>
        <v>1019.5683751063996</v>
      </c>
      <c r="DZ22" cm="1">
        <f t="array" ref="DZ22">(BZ22/INDEX($CX22:$DG22,,MATCH(DZ$3,$CX$3:$DG$3,)))*$DG22</f>
        <v>1100.4848394499841</v>
      </c>
      <c r="EA22" cm="1">
        <f t="array" ref="EA22">(CA22/INDEX($CX22:$DG22,,MATCH(EA$3,$CX$3:$DG$3,)))*$DG22</f>
        <v>1152.7225495305775</v>
      </c>
      <c r="EB22" cm="1">
        <f t="array" ref="EB22">(CB22/INDEX($CX22:$DG22,,MATCH(EB$3,$CX$3:$DG$3,)))*$DG22</f>
        <v>1207.2305145600001</v>
      </c>
      <c r="EC22" s="53" cm="1">
        <f t="array" ref="EC22">(CC22/INDEX($CX22:$DG22,,MATCH(EC$3,$CX$3:$DG$3,)))*$DG22</f>
        <v>5.5197759301838589</v>
      </c>
      <c r="ED22" cm="1">
        <f t="array" ref="ED22">(CD22/INDEX($CX22:$DG22,,MATCH(ED$3,$CX$3:$DG$3,)))*$DG22</f>
        <v>5.6841360373541345</v>
      </c>
      <c r="EE22" cm="1">
        <f t="array" ref="EE22">(CE22/INDEX($CX22:$DG22,,MATCH(EE$3,$CX$3:$DG$3,)))*$DG22</f>
        <v>5.7781752617407101</v>
      </c>
      <c r="EF22" cm="1">
        <f t="array" ref="EF22">(CF22/INDEX($CX22:$DG22,,MATCH(EF$3,$CX$3:$DG$3,)))*$DG22</f>
        <v>6.012045593036583</v>
      </c>
      <c r="EG22" cm="1">
        <f t="array" ref="EG22">(CG22/INDEX($CX22:$DG22,,MATCH(EG$3,$CX$3:$DG$3,)))*$DG22</f>
        <v>6.149686501158186</v>
      </c>
      <c r="EH22" cm="1">
        <f t="array" ref="EH22">(CH22/INDEX($CX22:$DG22,,MATCH(EH$3,$CX$3:$DG$3,)))*$DG22</f>
        <v>5.3623586282162572</v>
      </c>
      <c r="EI22" cm="1">
        <f t="array" ref="EI22">(CI22/INDEX($CX22:$DG22,,MATCH(EI$3,$CX$3:$DG$3,)))*$DG22</f>
        <v>5.7109218812023661</v>
      </c>
      <c r="EJ22" cm="1">
        <f t="array" ref="EJ22">(CJ22/INDEX($CX22:$DG22,,MATCH(EJ$3,$CX$3:$DG$3,)))*$DG22</f>
        <v>5.6127909100901627</v>
      </c>
      <c r="EK22" cm="1">
        <f t="array" ref="EK22">(CK22/INDEX($CX22:$DG22,,MATCH(EK$3,$CX$3:$DG$3,)))*$DG22</f>
        <v>6.2444348648905956</v>
      </c>
      <c r="EL22" cm="1">
        <f t="array" ref="EL22">(CL22/INDEX($CX22:$DG22,,MATCH(EL$3,$CX$3:$DG$3,)))*$DG22</f>
        <v>6.720461370817727</v>
      </c>
      <c r="EM22" cm="1">
        <f t="array" ref="EM22">(CM22/INDEX($CX22:$DG22,,MATCH(EM$3,$CX$3:$DG$3,)))*$DG22</f>
        <v>16.126161518003514</v>
      </c>
      <c r="EN22" cm="1">
        <f t="array" ref="EN22">(CN22/INDEX($CX22:$DG22,,MATCH(EN$3,$CX$3:$DG$3,)))*$DG22</f>
        <v>16.606343624826092</v>
      </c>
      <c r="EO22" cm="1">
        <f t="array" ref="EO22">(CO22/INDEX($CX22:$DG22,,MATCH(EO$3,$CX$3:$DG$3,)))*$DG22</f>
        <v>16.881081538224539</v>
      </c>
      <c r="EP22" cm="1">
        <f t="array" ref="EP22">(CP22/INDEX($CX22:$DG22,,MATCH(EP$3,$CX$3:$DG$3,)))*$DG22</f>
        <v>17.564339479207771</v>
      </c>
      <c r="EQ22" cm="1">
        <f t="array" ref="EQ22">(CQ22/INDEX($CX22:$DG22,,MATCH(EQ$3,$CX$3:$DG$3,)))*$DG22</f>
        <v>17.966460787015954</v>
      </c>
      <c r="ER22" cm="1">
        <f t="array" ref="ER22">(CR22/INDEX($CX22:$DG22,,MATCH(ER$3,$CX$3:$DG$3,)))*$DG22</f>
        <v>15.666262987815655</v>
      </c>
      <c r="ES22" cm="1">
        <f t="array" ref="ES22">(CS22/INDEX($CX22:$DG22,,MATCH(ES$3,$CX$3:$DG$3,)))*$DG22</f>
        <v>16.684599128266104</v>
      </c>
      <c r="ET22" cm="1">
        <f t="array" ref="ET22">(CT22/INDEX($CX22:$DG22,,MATCH(ET$3,$CX$3:$DG$3,)))*$DG22</f>
        <v>16.397907075891212</v>
      </c>
      <c r="EU22" cm="1">
        <f t="array" ref="EU22">(CU22/INDEX($CX22:$DG22,,MATCH(EU$3,$CX$3:$DG$3,)))*$DG22</f>
        <v>18.243270468503241</v>
      </c>
      <c r="EV22" cm="1">
        <f t="array" ref="EV22">(CV22/INDEX($CX22:$DG22,,MATCH(EV$3,$CX$3:$DG$3,)))*$DG22</f>
        <v>19.633993646133405</v>
      </c>
      <c r="EW22">
        <f t="shared" si="13"/>
        <v>230.56520723257805</v>
      </c>
      <c r="EY22" s="96">
        <f t="shared" si="24"/>
        <v>5.6294150293139224E-3</v>
      </c>
      <c r="EZ22" s="96">
        <f t="shared" si="14"/>
        <v>5.8344041909936927E-3</v>
      </c>
      <c r="FA22" s="96">
        <f t="shared" si="15"/>
        <v>5.8842210432687534E-3</v>
      </c>
      <c r="FB22" s="96">
        <f t="shared" si="16"/>
        <v>5.3869198073760241E-3</v>
      </c>
      <c r="FC22" s="96">
        <f t="shared" si="17"/>
        <v>5.8015284028600685E-3</v>
      </c>
      <c r="FD22" s="96">
        <f t="shared" si="18"/>
        <v>5.7667466050286362E-3</v>
      </c>
      <c r="FE22" s="96">
        <f t="shared" si="19"/>
        <v>5.6013132818153464E-3</v>
      </c>
      <c r="FF22" s="96">
        <f t="shared" si="20"/>
        <v>5.1002891715395205E-3</v>
      </c>
      <c r="FG22" s="96">
        <f t="shared" si="21"/>
        <v>5.4171186877826879E-3</v>
      </c>
      <c r="FH22" s="96">
        <f t="shared" si="22"/>
        <v>5.5668418663747388E-3</v>
      </c>
      <c r="FJ22" s="96">
        <f t="shared" si="25"/>
        <v>1254.6319986672231</v>
      </c>
      <c r="FK22" s="96" t="str">
        <f>IF(AND('Country-wise data'!FJ22&gt;'non-R&amp;D ex_typologies'!$C$17,'Country-wise data'!FJ22&lt;'non-R&amp;D ex_typologies'!$D$17),"Small",IF(AND('Country-wise data'!FJ22&gt;'non-R&amp;D ex_typologies'!$E$17,'Country-wise data'!$FJ$4&lt;'non-R&amp;D ex_typologies'!$F$17),"Medium","Large"))</f>
        <v>Small</v>
      </c>
      <c r="FL22" t="str">
        <f>IF($FK22='non-R&amp;D ex_typologies'!$C$16,IF(AND('Country-wise data'!EY22&gt;'non-R&amp;D ex_typologies'!$C$21,'Country-wise data'!EY22&lt;'non-R&amp;D ex_typologies'!$D$21),'non-R&amp;D ex_typologies'!$B$21,IF(AND('Country-wise data'!EY22&gt;'non-R&amp;D ex_typologies'!$C$19,'Country-wise data'!EY22&lt;'non-R&amp;D ex_typologies'!$D$19),'non-R&amp;D ex_typologies'!$B$19,'non-R&amp;D ex_typologies'!$B$20)),IF($FK22='non-R&amp;D ex_typologies'!$E$16,IF(AND('Country-wise data'!EY22&gt;'non-R&amp;D ex_typologies'!$E$21,'Country-wise data'!EY22&lt;'non-R&amp;D ex_typologies'!$F$21),'non-R&amp;D ex_typologies'!$B$21,IF(AND('Country-wise data'!EY22&gt;'non-R&amp;D ex_typologies'!$E$19,'Country-wise data'!EY22&lt;'non-R&amp;D ex_typologies'!$F$19),'non-R&amp;D ex_typologies'!$B$19,'non-R&amp;D ex_typologies'!$B$20)),IF(AND('Country-wise data'!EY22&gt;'non-R&amp;D ex_typologies'!$G$21,'Country-wise data'!EY22&lt;'non-R&amp;D ex_typologies'!$H$21),'non-R&amp;D ex_typologies'!$B$21,IF(AND('Country-wise data'!EY22&gt;'non-R&amp;D ex_typologies'!$G$19,'Country-wise data'!EY22&lt;'non-R&amp;D ex_typologies'!$H$19),'non-R&amp;D ex_typologies'!$B$19,'non-R&amp;D ex_typologies'!$B$20))))</f>
        <v>Program heavy</v>
      </c>
      <c r="FM22" t="str">
        <f>IF($FK22='non-R&amp;D ex_typologies'!$C$16,IF(AND('Country-wise data'!EZ22&gt;'non-R&amp;D ex_typologies'!$C$21,'Country-wise data'!EZ22&lt;'non-R&amp;D ex_typologies'!$D$21),'non-R&amp;D ex_typologies'!$B$21,IF(AND('Country-wise data'!EZ22&gt;'non-R&amp;D ex_typologies'!$C$19,'Country-wise data'!EZ22&lt;'non-R&amp;D ex_typologies'!$D$19),'non-R&amp;D ex_typologies'!$B$19,'non-R&amp;D ex_typologies'!$B$20)),IF($FK22='non-R&amp;D ex_typologies'!$E$16,IF(AND('Country-wise data'!EZ22&gt;'non-R&amp;D ex_typologies'!$E$21,'Country-wise data'!EZ22&lt;'non-R&amp;D ex_typologies'!$F$21),'non-R&amp;D ex_typologies'!$B$21,IF(AND('Country-wise data'!EZ22&gt;'non-R&amp;D ex_typologies'!$E$19,'Country-wise data'!EZ22&lt;'non-R&amp;D ex_typologies'!$F$19),'non-R&amp;D ex_typologies'!$B$19,'non-R&amp;D ex_typologies'!$B$20)),IF(AND('Country-wise data'!EZ22&gt;'non-R&amp;D ex_typologies'!$G$21,'Country-wise data'!EZ22&lt;'non-R&amp;D ex_typologies'!$H$21),'non-R&amp;D ex_typologies'!$B$21,IF(AND('Country-wise data'!EZ22&gt;'non-R&amp;D ex_typologies'!$G$19,'Country-wise data'!EZ22&lt;'non-R&amp;D ex_typologies'!$H$19),'non-R&amp;D ex_typologies'!$B$19,'non-R&amp;D ex_typologies'!$B$20))))</f>
        <v>Program heavy</v>
      </c>
      <c r="FN22" t="str">
        <f>IF($FK22='non-R&amp;D ex_typologies'!$C$16,IF(AND('Country-wise data'!FA22&gt;'non-R&amp;D ex_typologies'!$C$21,'Country-wise data'!FA22&lt;'non-R&amp;D ex_typologies'!$D$21),'non-R&amp;D ex_typologies'!$B$21,IF(AND('Country-wise data'!FA22&gt;'non-R&amp;D ex_typologies'!$C$19,'Country-wise data'!FA22&lt;'non-R&amp;D ex_typologies'!$D$19),'non-R&amp;D ex_typologies'!$B$19,'non-R&amp;D ex_typologies'!$B$20)),IF($FK22='non-R&amp;D ex_typologies'!$E$16,IF(AND('Country-wise data'!FA22&gt;'non-R&amp;D ex_typologies'!$E$21,'Country-wise data'!FA22&lt;'non-R&amp;D ex_typologies'!$F$21),'non-R&amp;D ex_typologies'!$B$21,IF(AND('Country-wise data'!FA22&gt;'non-R&amp;D ex_typologies'!$E$19,'Country-wise data'!FA22&lt;'non-R&amp;D ex_typologies'!$F$19),'non-R&amp;D ex_typologies'!$B$19,'non-R&amp;D ex_typologies'!$B$20)),IF(AND('Country-wise data'!FA22&gt;'non-R&amp;D ex_typologies'!$G$21,'Country-wise data'!FA22&lt;'non-R&amp;D ex_typologies'!$H$21),'non-R&amp;D ex_typologies'!$B$21,IF(AND('Country-wise data'!FA22&gt;'non-R&amp;D ex_typologies'!$G$19,'Country-wise data'!FA22&lt;'non-R&amp;D ex_typologies'!$H$19),'non-R&amp;D ex_typologies'!$B$19,'non-R&amp;D ex_typologies'!$B$20))))</f>
        <v>Program heavy</v>
      </c>
      <c r="FO22" t="str">
        <f>IF($FK22='non-R&amp;D ex_typologies'!$C$16,IF(AND('Country-wise data'!FB22&gt;'non-R&amp;D ex_typologies'!$C$21,'Country-wise data'!FB22&lt;'non-R&amp;D ex_typologies'!$D$21),'non-R&amp;D ex_typologies'!$B$21,IF(AND('Country-wise data'!FB22&gt;'non-R&amp;D ex_typologies'!$C$19,'Country-wise data'!FB22&lt;'non-R&amp;D ex_typologies'!$D$19),'non-R&amp;D ex_typologies'!$B$19,'non-R&amp;D ex_typologies'!$B$20)),IF($FK22='non-R&amp;D ex_typologies'!$E$16,IF(AND('Country-wise data'!FB22&gt;'non-R&amp;D ex_typologies'!$E$21,'Country-wise data'!FB22&lt;'non-R&amp;D ex_typologies'!$F$21),'non-R&amp;D ex_typologies'!$B$21,IF(AND('Country-wise data'!FB22&gt;'non-R&amp;D ex_typologies'!$E$19,'Country-wise data'!FB22&lt;'non-R&amp;D ex_typologies'!$F$19),'non-R&amp;D ex_typologies'!$B$19,'non-R&amp;D ex_typologies'!$B$20)),IF(AND('Country-wise data'!FB22&gt;'non-R&amp;D ex_typologies'!$G$21,'Country-wise data'!FB22&lt;'non-R&amp;D ex_typologies'!$H$21),'non-R&amp;D ex_typologies'!$B$21,IF(AND('Country-wise data'!FB22&gt;'non-R&amp;D ex_typologies'!$G$19,'Country-wise data'!FB22&lt;'non-R&amp;D ex_typologies'!$H$19),'non-R&amp;D ex_typologies'!$B$19,'non-R&amp;D ex_typologies'!$B$20))))</f>
        <v>Program heavy</v>
      </c>
      <c r="FP22" t="str">
        <f>IF($FK22='non-R&amp;D ex_typologies'!$C$16,IF(AND('Country-wise data'!FC22&gt;'non-R&amp;D ex_typologies'!$C$21,'Country-wise data'!FC22&lt;'non-R&amp;D ex_typologies'!$D$21),'non-R&amp;D ex_typologies'!$B$21,IF(AND('Country-wise data'!FC22&gt;'non-R&amp;D ex_typologies'!$C$19,'Country-wise data'!FC22&lt;'non-R&amp;D ex_typologies'!$D$19),'non-R&amp;D ex_typologies'!$B$19,'non-R&amp;D ex_typologies'!$B$20)),IF($FK22='non-R&amp;D ex_typologies'!$E$16,IF(AND('Country-wise data'!FC22&gt;'non-R&amp;D ex_typologies'!$E$21,'Country-wise data'!FC22&lt;'non-R&amp;D ex_typologies'!$F$21),'non-R&amp;D ex_typologies'!$B$21,IF(AND('Country-wise data'!FC22&gt;'non-R&amp;D ex_typologies'!$E$19,'Country-wise data'!FC22&lt;'non-R&amp;D ex_typologies'!$F$19),'non-R&amp;D ex_typologies'!$B$19,'non-R&amp;D ex_typologies'!$B$20)),IF(AND('Country-wise data'!FC22&gt;'non-R&amp;D ex_typologies'!$G$21,'Country-wise data'!FC22&lt;'non-R&amp;D ex_typologies'!$H$21),'non-R&amp;D ex_typologies'!$B$21,IF(AND('Country-wise data'!FC22&gt;'non-R&amp;D ex_typologies'!$G$19,'Country-wise data'!FC22&lt;'non-R&amp;D ex_typologies'!$H$19),'non-R&amp;D ex_typologies'!$B$19,'non-R&amp;D ex_typologies'!$B$20))))</f>
        <v>Program heavy</v>
      </c>
      <c r="FQ22" t="str">
        <f>IF($FK22='non-R&amp;D ex_typologies'!$C$16,IF(AND('Country-wise data'!FD22&gt;'non-R&amp;D ex_typologies'!$C$21,'Country-wise data'!FD22&lt;'non-R&amp;D ex_typologies'!$D$21),'non-R&amp;D ex_typologies'!$B$21,IF(AND('Country-wise data'!FD22&gt;'non-R&amp;D ex_typologies'!$C$19,'Country-wise data'!FD22&lt;'non-R&amp;D ex_typologies'!$D$19),'non-R&amp;D ex_typologies'!$B$19,'non-R&amp;D ex_typologies'!$B$20)),IF($FK22='non-R&amp;D ex_typologies'!$E$16,IF(AND('Country-wise data'!FD22&gt;'non-R&amp;D ex_typologies'!$E$21,'Country-wise data'!FD22&lt;'non-R&amp;D ex_typologies'!$F$21),'non-R&amp;D ex_typologies'!$B$21,IF(AND('Country-wise data'!FD22&gt;'non-R&amp;D ex_typologies'!$E$19,'Country-wise data'!FD22&lt;'non-R&amp;D ex_typologies'!$F$19),'non-R&amp;D ex_typologies'!$B$19,'non-R&amp;D ex_typologies'!$B$20)),IF(AND('Country-wise data'!FD22&gt;'non-R&amp;D ex_typologies'!$G$21,'Country-wise data'!FD22&lt;'non-R&amp;D ex_typologies'!$H$21),'non-R&amp;D ex_typologies'!$B$21,IF(AND('Country-wise data'!FD22&gt;'non-R&amp;D ex_typologies'!$G$19,'Country-wise data'!FD22&lt;'non-R&amp;D ex_typologies'!$H$19),'non-R&amp;D ex_typologies'!$B$19,'non-R&amp;D ex_typologies'!$B$20))))</f>
        <v>Program heavy</v>
      </c>
      <c r="FR22" t="str">
        <f>IF($FK22='non-R&amp;D ex_typologies'!$C$16,IF(AND('Country-wise data'!FE22&gt;'non-R&amp;D ex_typologies'!$C$21,'Country-wise data'!FE22&lt;'non-R&amp;D ex_typologies'!$D$21),'non-R&amp;D ex_typologies'!$B$21,IF(AND('Country-wise data'!FE22&gt;'non-R&amp;D ex_typologies'!$C$19,'Country-wise data'!FE22&lt;'non-R&amp;D ex_typologies'!$D$19),'non-R&amp;D ex_typologies'!$B$19,'non-R&amp;D ex_typologies'!$B$20)),IF($FK22='non-R&amp;D ex_typologies'!$E$16,IF(AND('Country-wise data'!FE22&gt;'non-R&amp;D ex_typologies'!$E$21,'Country-wise data'!FE22&lt;'non-R&amp;D ex_typologies'!$F$21),'non-R&amp;D ex_typologies'!$B$21,IF(AND('Country-wise data'!FE22&gt;'non-R&amp;D ex_typologies'!$E$19,'Country-wise data'!FE22&lt;'non-R&amp;D ex_typologies'!$F$19),'non-R&amp;D ex_typologies'!$B$19,'non-R&amp;D ex_typologies'!$B$20)),IF(AND('Country-wise data'!FE22&gt;'non-R&amp;D ex_typologies'!$G$21,'Country-wise data'!FE22&lt;'non-R&amp;D ex_typologies'!$H$21),'non-R&amp;D ex_typologies'!$B$21,IF(AND('Country-wise data'!FE22&gt;'non-R&amp;D ex_typologies'!$G$19,'Country-wise data'!FE22&lt;'non-R&amp;D ex_typologies'!$H$19),'non-R&amp;D ex_typologies'!$B$19,'non-R&amp;D ex_typologies'!$B$20))))</f>
        <v>Program heavy</v>
      </c>
      <c r="FS22" t="str">
        <f>IF($FK22='non-R&amp;D ex_typologies'!$C$16,IF(AND('Country-wise data'!FF22&gt;'non-R&amp;D ex_typologies'!$C$21,'Country-wise data'!FF22&lt;'non-R&amp;D ex_typologies'!$D$21),'non-R&amp;D ex_typologies'!$B$21,IF(AND('Country-wise data'!FF22&gt;'non-R&amp;D ex_typologies'!$C$19,'Country-wise data'!FF22&lt;'non-R&amp;D ex_typologies'!$D$19),'non-R&amp;D ex_typologies'!$B$19,'non-R&amp;D ex_typologies'!$B$20)),IF($FK22='non-R&amp;D ex_typologies'!$E$16,IF(AND('Country-wise data'!FF22&gt;'non-R&amp;D ex_typologies'!$E$21,'Country-wise data'!FF22&lt;'non-R&amp;D ex_typologies'!$F$21),'non-R&amp;D ex_typologies'!$B$21,IF(AND('Country-wise data'!FF22&gt;'non-R&amp;D ex_typologies'!$E$19,'Country-wise data'!FF22&lt;'non-R&amp;D ex_typologies'!$F$19),'non-R&amp;D ex_typologies'!$B$19,'non-R&amp;D ex_typologies'!$B$20)),IF(AND('Country-wise data'!FF22&gt;'non-R&amp;D ex_typologies'!$G$21,'Country-wise data'!FF22&lt;'non-R&amp;D ex_typologies'!$H$21),'non-R&amp;D ex_typologies'!$B$21,IF(AND('Country-wise data'!FF22&gt;'non-R&amp;D ex_typologies'!$G$19,'Country-wise data'!FF22&lt;'non-R&amp;D ex_typologies'!$H$19),'non-R&amp;D ex_typologies'!$B$19,'non-R&amp;D ex_typologies'!$B$20))))</f>
        <v>Program heavy</v>
      </c>
      <c r="FT22" t="str">
        <f>IF($FK22='non-R&amp;D ex_typologies'!$C$16,IF(AND('Country-wise data'!FG22&gt;'non-R&amp;D ex_typologies'!$C$21,'Country-wise data'!FG22&lt;'non-R&amp;D ex_typologies'!$D$21),'non-R&amp;D ex_typologies'!$B$21,IF(AND('Country-wise data'!FG22&gt;'non-R&amp;D ex_typologies'!$C$19,'Country-wise data'!FG22&lt;'non-R&amp;D ex_typologies'!$D$19),'non-R&amp;D ex_typologies'!$B$19,'non-R&amp;D ex_typologies'!$B$20)),IF($FK22='non-R&amp;D ex_typologies'!$E$16,IF(AND('Country-wise data'!FG22&gt;'non-R&amp;D ex_typologies'!$E$21,'Country-wise data'!FG22&lt;'non-R&amp;D ex_typologies'!$F$21),'non-R&amp;D ex_typologies'!$B$21,IF(AND('Country-wise data'!FG22&gt;'non-R&amp;D ex_typologies'!$E$19,'Country-wise data'!FG22&lt;'non-R&amp;D ex_typologies'!$F$19),'non-R&amp;D ex_typologies'!$B$19,'non-R&amp;D ex_typologies'!$B$20)),IF(AND('Country-wise data'!FG22&gt;'non-R&amp;D ex_typologies'!$G$21,'Country-wise data'!FG22&lt;'non-R&amp;D ex_typologies'!$H$21),'non-R&amp;D ex_typologies'!$B$21,IF(AND('Country-wise data'!FG22&gt;'non-R&amp;D ex_typologies'!$G$19,'Country-wise data'!FG22&lt;'non-R&amp;D ex_typologies'!$H$19),'non-R&amp;D ex_typologies'!$B$19,'non-R&amp;D ex_typologies'!$B$20))))</f>
        <v>Program heavy</v>
      </c>
      <c r="FU22" t="str">
        <f>IF($FK22='non-R&amp;D ex_typologies'!$C$16,IF(AND('Country-wise data'!FH22&gt;'non-R&amp;D ex_typologies'!$C$21,'Country-wise data'!FH22&lt;'non-R&amp;D ex_typologies'!$D$21),'non-R&amp;D ex_typologies'!$B$21,IF(AND('Country-wise data'!FH22&gt;'non-R&amp;D ex_typologies'!$C$19,'Country-wise data'!FH22&lt;'non-R&amp;D ex_typologies'!$D$19),'non-R&amp;D ex_typologies'!$B$19,'non-R&amp;D ex_typologies'!$B$20)),IF($FK22='non-R&amp;D ex_typologies'!$E$16,IF(AND('Country-wise data'!FH22&gt;'non-R&amp;D ex_typologies'!$E$21,'Country-wise data'!FH22&lt;'non-R&amp;D ex_typologies'!$F$21),'non-R&amp;D ex_typologies'!$B$21,IF(AND('Country-wise data'!FH22&gt;'non-R&amp;D ex_typologies'!$E$19,'Country-wise data'!FH22&lt;'non-R&amp;D ex_typologies'!$F$19),'non-R&amp;D ex_typologies'!$B$19,'non-R&amp;D ex_typologies'!$B$20)),IF(AND('Country-wise data'!FH22&gt;'non-R&amp;D ex_typologies'!$G$21,'Country-wise data'!FH22&lt;'non-R&amp;D ex_typologies'!$H$21),'non-R&amp;D ex_typologies'!$B$21,IF(AND('Country-wise data'!FH22&gt;'non-R&amp;D ex_typologies'!$G$19,'Country-wise data'!FH22&lt;'non-R&amp;D ex_typologies'!$H$19),'non-R&amp;D ex_typologies'!$B$19,'non-R&amp;D ex_typologies'!$B$20))))</f>
        <v>Program heavy</v>
      </c>
    </row>
    <row r="23" spans="2:177" x14ac:dyDescent="0.35">
      <c r="B23" t="s">
        <v>75</v>
      </c>
      <c r="C23" t="s">
        <v>76</v>
      </c>
      <c r="D23" t="s">
        <v>379</v>
      </c>
      <c r="E23" t="s">
        <v>26</v>
      </c>
      <c r="F23" t="s">
        <v>369</v>
      </c>
      <c r="G23" s="55">
        <f>Assumptions!$C$13</f>
        <v>1.1000000000000001</v>
      </c>
      <c r="H23">
        <f>SUMIFS(FAOstat!M:M,FAOstat!$B:$B,'Country-wise data'!$B23)*G23</f>
        <v>34.232000000000006</v>
      </c>
      <c r="I23">
        <f>IF(SUMIFS(FAOstat!N:N,FAOstat!$B:$B,'Country-wise data'!$B23)=0,H23*(1+Assumptions!$C$9),SUMIFS(FAOstat!N:N,FAOstat!$B:$B,'Country-wise data'!$B23)*$G23)</f>
        <v>42.042000000000002</v>
      </c>
      <c r="J23">
        <f>IF(SUMIFS(FAOstat!O:O,FAOstat!$B:$B,'Country-wise data'!$B23)=0,I23*(1+Assumptions!$C$9),SUMIFS(FAOstat!O:O,FAOstat!$B:$B,'Country-wise data'!$B23)*$G23)</f>
        <v>51.436000000000007</v>
      </c>
      <c r="K23">
        <f>IF(SUMIFS(FAOstat!P:P,FAOstat!$B:$B,'Country-wise data'!$B23)=0,J23*(1+Assumptions!$C$9),SUMIFS(FAOstat!P:P,FAOstat!$B:$B,'Country-wise data'!$B23)*$G23)</f>
        <v>48.444000000000003</v>
      </c>
      <c r="L23">
        <f>IF(SUMIFS(FAOstat!Q:Q,FAOstat!$B:$B,'Country-wise data'!$B23)=0,K23*(1+Assumptions!$C$9),SUMIFS(FAOstat!Q:Q,FAOstat!$B:$B,'Country-wise data'!$B23)*$G23)</f>
        <v>45.32</v>
      </c>
      <c r="M23">
        <f>IF(SUMIFS(FAOstat!R:R,FAOstat!$B:$B,'Country-wise data'!$B23)=0,L23*(1+Assumptions!$C$9),SUMIFS(FAOstat!R:R,FAOstat!$B:$B,'Country-wise data'!$B23)*$G23)</f>
        <v>51.557000000000009</v>
      </c>
      <c r="N23">
        <f>IF(SUMIFS(FAOstat!S:S,FAOstat!$B:$B,'Country-wise data'!$B23)=0,M23*(1+Assumptions!$C$9),SUMIFS(FAOstat!S:S,FAOstat!$B:$B,'Country-wise data'!$B23)*$G23)</f>
        <v>37.587000000000003</v>
      </c>
      <c r="O23">
        <f>IF(SUMIFS(FAOstat!T:T,FAOstat!$B:$B,'Country-wise data'!$B23)=0,N23*(1+Assumptions!$C$9),SUMIFS(FAOstat!T:T,FAOstat!$B:$B,'Country-wise data'!$B23)*$G23)</f>
        <v>47.41</v>
      </c>
      <c r="P23">
        <f>IF(SUMIFS(FAOstat!U:U,FAOstat!$B:$B,'Country-wise data'!$B23)=0,O23*(1+Assumptions!$C$9),SUMIFS(FAOstat!U:U,FAOstat!$B:$B,'Country-wise data'!$B23)*$G23)</f>
        <v>48.358199999999997</v>
      </c>
      <c r="Q23">
        <f>IF(SUMIFS(FAOstat!V:V,FAOstat!$B:$B,'Country-wise data'!$B23)=0,P23*(1+Assumptions!$C$9),SUMIFS(FAOstat!V:V,FAOstat!$B:$B,'Country-wise data'!$B23)*$G23)</f>
        <v>49.325364</v>
      </c>
      <c r="R23" s="36">
        <f t="shared" si="9"/>
        <v>1.7082260323587395E-2</v>
      </c>
      <c r="S23">
        <f>SUMIFS(FAOstat!CE:CE,FAOstat!$B:$B,'Country-wise data'!$B23)</f>
        <v>132.97471300000001</v>
      </c>
      <c r="T23">
        <f>SUMIFS(FAOstat!CF:CF,FAOstat!$B:$B,'Country-wise data'!$B23)</f>
        <v>146.26142899999999</v>
      </c>
      <c r="U23">
        <f>SUMIFS(FAOstat!CG:CG,FAOstat!$B:$B,'Country-wise data'!$B23)</f>
        <v>147.973985</v>
      </c>
      <c r="V23">
        <f>SUMIFS(FAOstat!CH:CH,FAOstat!$B:$B,'Country-wise data'!$B23)</f>
        <v>153.24158700000001</v>
      </c>
      <c r="W23">
        <f>SUMIFS(FAOstat!CI:CI,FAOstat!$B:$B,'Country-wise data'!$B23)</f>
        <v>148.94261700000001</v>
      </c>
      <c r="X23">
        <f>SUMIFS(FAOstat!CJ:CJ,FAOstat!$B:$B,'Country-wise data'!$B23)</f>
        <v>139.462287</v>
      </c>
      <c r="Y23">
        <f>SUMIFS(FAOstat!CK:CK,FAOstat!$B:$B,'Country-wise data'!$B23)</f>
        <v>132.97006500000001</v>
      </c>
      <c r="Z23">
        <f>SUMIFS(FAOstat!CL:CL,FAOstat!$B:$B,'Country-wise data'!$B23)</f>
        <v>119.260426</v>
      </c>
      <c r="AA23">
        <f>SUMIFS(FAOstat!CM:CM,FAOstat!$B:$B,'Country-wise data'!$B23)</f>
        <v>104.066953</v>
      </c>
      <c r="AB23">
        <f>SUMIFS(FAOstat!CN:CN,FAOstat!$B:$B,'Country-wise data'!$B23)</f>
        <v>106.14829206</v>
      </c>
      <c r="AC23" s="53">
        <f>IFERROR(INDEX('ASTI data (new)'!$AF$6:$AL$130,MATCH('Country-wise data'!$B23,'ASTI data (new)'!$C$6:$C$130,),MATCH('Country-wise data'!AC$3,'ASTI data (new)'!$AF$5:$AL$5,)),(INDEX(Assumptions!$G$154:$P$345,MATCH('Country-wise data'!$B23,Assumptions!$B$154:$B$344,),MATCH('Country-wise data'!AC$3,Assumptions!$G$153:$P$153,))*S23))</f>
        <v>1.5599502742455111</v>
      </c>
      <c r="AD23" s="53">
        <f>IFERROR(INDEX('ASTI data (new)'!$AF$6:$AL$130,MATCH('Country-wise data'!$B23,'ASTI data (new)'!$C$6:$C$130,),MATCH('Country-wise data'!AD$3,'ASTI data (new)'!$AF$5:$AL$5,)),(INDEX(Assumptions!$G$154:$P$345,MATCH('Country-wise data'!$B23,Assumptions!$B$154:$B$344,),MATCH('Country-wise data'!AD$3,Assumptions!$G$153:$P$153,))*T23))</f>
        <v>1.680332683622644</v>
      </c>
      <c r="AE23" s="53">
        <f>IFERROR(INDEX('ASTI data (new)'!$AF$6:$AL$130,MATCH('Country-wise data'!$B23,'ASTI data (new)'!$C$6:$C$130,),MATCH('Country-wise data'!AE$3,'ASTI data (new)'!$AF$5:$AL$5,)),(INDEX(Assumptions!$G$154:$P$345,MATCH('Country-wise data'!$B23,Assumptions!$B$154:$B$344,),MATCH('Country-wise data'!AE$3,Assumptions!$G$153:$P$153,))*U23))</f>
        <v>1.8350496271911787</v>
      </c>
      <c r="AF23" s="53">
        <f>IFERROR(INDEX('ASTI data (new)'!$AF$6:$AL$130,MATCH('Country-wise data'!$B23,'ASTI data (new)'!$C$6:$C$130,),MATCH('Country-wise data'!AF$3,'ASTI data (new)'!$AF$5:$AL$5,)),(INDEX(Assumptions!$G$154:$P$345,MATCH('Country-wise data'!$B23,Assumptions!$B$154:$B$344,),MATCH('Country-wise data'!AF$3,Assumptions!$G$153:$P$153,))*V23))</f>
        <v>1.3897875133387285</v>
      </c>
      <c r="AG23" s="53">
        <f>IFERROR(INDEX('ASTI data (new)'!$AF$6:$AL$130,MATCH('Country-wise data'!$B23,'ASTI data (new)'!$C$6:$C$130,),MATCH('Country-wise data'!AG$3,'ASTI data (new)'!$AF$5:$AL$5,)),(INDEX(Assumptions!$G$154:$P$345,MATCH('Country-wise data'!$B23,Assumptions!$B$154:$B$344,),MATCH('Country-wise data'!AG$3,Assumptions!$G$153:$P$153,))*W23))</f>
        <v>1.4249237958909757</v>
      </c>
      <c r="AH23" s="53">
        <f>IFERROR(INDEX('ASTI data (new)'!$AF$6:$AL$130,MATCH('Country-wise data'!$B23,'ASTI data (new)'!$C$6:$C$130,),MATCH('Country-wise data'!AH$3,'ASTI data (new)'!$AF$5:$AL$5,)),(INDEX(Assumptions!$G$154:$P$345,MATCH('Country-wise data'!$B23,Assumptions!$B$154:$B$344,),MATCH('Country-wise data'!AH$3,Assumptions!$G$153:$P$153,))*X23))</f>
        <v>1.9954821524136181</v>
      </c>
      <c r="AI23" s="53">
        <f>IFERROR(INDEX('ASTI data (new)'!$AF$6:$AL$130,MATCH('Country-wise data'!$B23,'ASTI data (new)'!$C$6:$C$130,),MATCH('Country-wise data'!AI$3,'ASTI data (new)'!$AF$5:$AL$5,)),(INDEX(Assumptions!$G$154:$P$345,MATCH('Country-wise data'!$B23,Assumptions!$B$154:$B$344,),MATCH('Country-wise data'!AI$3,Assumptions!$G$153:$P$153,))*Y23))</f>
        <v>2.0926694555445411</v>
      </c>
      <c r="AJ23" s="53">
        <f t="shared" ref="AJ23:AL23" si="42">IFERROR((1+($AI23/$AF23)^(1/3)-1)*AI23,0)</f>
        <v>2.3985643738306797</v>
      </c>
      <c r="AK23" s="53">
        <f t="shared" si="42"/>
        <v>2.7491733298667191</v>
      </c>
      <c r="AL23" s="53">
        <f t="shared" si="42"/>
        <v>3.1510323759123753</v>
      </c>
      <c r="AM23" s="55" cm="1">
        <f t="array" ref="AM23">INDEX('non-R&amp;D ex_typologies'!$J$8:$J$10,MATCH('Country-wise data'!FL23,'non-R&amp;D ex_typologies'!$F$8:$F$10,),)*'Country-wise data'!AC23</f>
        <v>1.9661655134450133</v>
      </c>
      <c r="AN23" s="55" cm="1">
        <f t="array" ref="AN23">INDEX('non-R&amp;D ex_typologies'!$J$8:$J$10,MATCH('Country-wise data'!FM23,'non-R&amp;D ex_typologies'!$F$8:$F$10,),)*'Country-wise data'!AD23</f>
        <v>2.1178958253982048</v>
      </c>
      <c r="AO23" s="55" cm="1">
        <f t="array" ref="AO23">INDEX('non-R&amp;D ex_typologies'!$J$8:$J$10,MATCH('Country-wise data'!FN23,'non-R&amp;D ex_typologies'!$F$8:$F$10,),)*'Country-wise data'!AE23</f>
        <v>2.3129014764194857</v>
      </c>
      <c r="AP23" s="55" cm="1">
        <f t="array" ref="AP23">INDEX('non-R&amp;D ex_typologies'!$J$8:$J$10,MATCH('Country-wise data'!FO23,'non-R&amp;D ex_typologies'!$F$8:$F$10,),)*'Country-wise data'!AF23</f>
        <v>4.0602984974896037</v>
      </c>
      <c r="AQ23" s="55" cm="1">
        <f t="array" ref="AQ23">INDEX('non-R&amp;D ex_typologies'!$J$8:$J$10,MATCH('Country-wise data'!FP23,'non-R&amp;D ex_typologies'!$F$8:$F$10,),)*'Country-wise data'!AG23</f>
        <v>4.1629500135559221</v>
      </c>
      <c r="AR23" s="55" cm="1">
        <f t="array" ref="AR23">INDEX('non-R&amp;D ex_typologies'!$J$8:$J$10,MATCH('Country-wise data'!FQ23,'non-R&amp;D ex_typologies'!$F$8:$F$10,),)*'Country-wise data'!AH23</f>
        <v>2.5151110619011909</v>
      </c>
      <c r="AS23" s="55" cm="1">
        <f t="array" ref="AS23">INDEX('non-R&amp;D ex_typologies'!$J$8:$J$10,MATCH('Country-wise data'!FR23,'non-R&amp;D ex_typologies'!$F$8:$F$10,),)*'Country-wise data'!AI23</f>
        <v>2.6376061996729181</v>
      </c>
      <c r="AT23" s="55" cm="1">
        <f t="array" ref="AT23">INDEX('non-R&amp;D ex_typologies'!$J$8:$J$10,MATCH('Country-wise data'!FS23,'non-R&amp;D ex_typologies'!$F$8:$F$10,),)*'Country-wise data'!AJ23</f>
        <v>3.0231569758751786</v>
      </c>
      <c r="AU23" s="55" cm="1">
        <f t="array" ref="AU23">INDEX('non-R&amp;D ex_typologies'!$J$8:$J$10,MATCH('Country-wise data'!FT23,'non-R&amp;D ex_typologies'!$F$8:$F$10,),)*'Country-wise data'!AK23</f>
        <v>3.4650654452950995</v>
      </c>
      <c r="AV23" s="55" cm="1">
        <f t="array" ref="AV23">INDEX('non-R&amp;D ex_typologies'!$J$8:$J$10,MATCH('Country-wise data'!FU23,'non-R&amp;D ex_typologies'!$F$8:$F$10,),)*'Country-wise data'!AL23</f>
        <v>3.9715696657472757</v>
      </c>
      <c r="AW23">
        <f t="shared" si="11"/>
        <v>50.509686256656856</v>
      </c>
      <c r="AX23" s="53">
        <f>INDEX('GDP deflators'!$AB$3:$AK$155,MATCH('Country-wise data'!$B23,'GDP deflators'!$B$3:$B$155,),MATCH('Country-wise data'!AX$3,'GDP deflators'!$D$2:$M$2,))</f>
        <v>91.658474861907152</v>
      </c>
      <c r="AY23" s="53">
        <f>INDEX('GDP deflators'!$AB$3:$AK$155,MATCH('Country-wise data'!$B23,'GDP deflators'!$B$3:$B$155,),MATCH('Country-wise data'!AY$3,'GDP deflators'!$D$2:$M$2,))</f>
        <v>94.111632279523135</v>
      </c>
      <c r="AZ23" s="53">
        <f>INDEX('GDP deflators'!$AB$3:$AK$155,MATCH('Country-wise data'!$B23,'GDP deflators'!$B$3:$B$155,),MATCH('Country-wise data'!AZ$3,'GDP deflators'!$D$2:$M$2,))</f>
        <v>94.632065880216985</v>
      </c>
      <c r="BA23" s="53">
        <f>INDEX('GDP deflators'!$AB$3:$AK$155,MATCH('Country-wise data'!$B23,'GDP deflators'!$B$3:$B$155,),MATCH('Country-wise data'!BA$3,'GDP deflators'!$D$2:$M$2,))</f>
        <v>95.983800614739422</v>
      </c>
      <c r="BB23" s="53">
        <f>INDEX('GDP deflators'!$AB$3:$AK$155,MATCH('Country-wise data'!$B23,'GDP deflators'!$B$3:$B$155,),MATCH('Country-wise data'!BB$3,'GDP deflators'!$D$2:$M$2,))</f>
        <v>95.842921165089152</v>
      </c>
      <c r="BC23" s="53">
        <f>INDEX('GDP deflators'!$AB$3:$AK$155,MATCH('Country-wise data'!$B23,'GDP deflators'!$B$3:$B$155,),MATCH('Country-wise data'!BC$3,'GDP deflators'!$D$2:$M$2,))</f>
        <v>97.507009375703731</v>
      </c>
      <c r="BD23" s="53">
        <f>INDEX('GDP deflators'!$AB$3:$AK$155,MATCH('Country-wise data'!$B23,'GDP deflators'!$B$3:$B$155,),MATCH('Country-wise data'!BD$3,'GDP deflators'!$D$2:$M$2,))</f>
        <v>97.281098469709221</v>
      </c>
      <c r="BE23" s="53">
        <f>INDEX('GDP deflators'!$AB$3:$AK$155,MATCH('Country-wise data'!$B23,'GDP deflators'!$B$3:$B$155,),MATCH('Country-wise data'!BE$3,'GDP deflators'!$D$2:$M$2,))</f>
        <v>97.947618405263952</v>
      </c>
      <c r="BF23" s="53">
        <f>INDEX('GDP deflators'!$AB$3:$AK$155,MATCH('Country-wise data'!$B23,'GDP deflators'!$B$3:$B$155,),MATCH('Country-wise data'!BF$3,'GDP deflators'!$D$2:$M$2,))</f>
        <v>99.440171130813681</v>
      </c>
      <c r="BG23" s="53">
        <f>INDEX('GDP deflators'!$AB$3:$AK$155,MATCH('Country-wise data'!$B23,'GDP deflators'!$B$3:$B$155,),MATCH('Country-wise data'!BG$3,'GDP deflators'!$D$2:$M$2,))</f>
        <v>100</v>
      </c>
      <c r="BH23" cm="1">
        <f t="array" ref="BH23">H23/(INDEX($AX23:$BG23,,MATCH(BH$3,$AX$3:$BG$3,))/100)</f>
        <v>37.347337550154542</v>
      </c>
      <c r="BI23" cm="1">
        <f t="array" ref="BI23">I23/(INDEX($AX23:$BG23,,MATCH(BI$3,$AX$3:$BG$3,))/100)</f>
        <v>44.672479885515195</v>
      </c>
      <c r="BJ23" cm="1">
        <f t="array" ref="BJ23">J23/(INDEX($AX23:$BG23,,MATCH(BJ$3,$AX$3:$BG$3,))/100)</f>
        <v>54.353669151750815</v>
      </c>
      <c r="BK23" cm="1">
        <f t="array" ref="BK23">K23/(INDEX($AX23:$BG23,,MATCH(BK$3,$AX$3:$BG$3,))/100)</f>
        <v>50.471016660868571</v>
      </c>
      <c r="BL23" cm="1">
        <f t="array" ref="BL23">L23/(INDEX($AX23:$BG23,,MATCH(BL$3,$AX$3:$BG$3,))/100)</f>
        <v>47.285703992615616</v>
      </c>
      <c r="BM23" cm="1">
        <f t="array" ref="BM23">M23/(INDEX($AX23:$BG23,,MATCH(BM$3,$AX$3:$BG$3,))/100)</f>
        <v>52.875173108167033</v>
      </c>
      <c r="BN23" cm="1">
        <f t="array" ref="BN23">N23/(INDEX($AX23:$BG23,,MATCH(BN$3,$AX$3:$BG$3,))/100)</f>
        <v>38.637516014175773</v>
      </c>
      <c r="BO23" cm="1">
        <f t="array" ref="BO23">O23/(INDEX($AX23:$BG23,,MATCH(BO$3,$AX$3:$BG$3,))/100)</f>
        <v>48.403422943719136</v>
      </c>
      <c r="BP23" cm="1">
        <f t="array" ref="BP23">P23/(INDEX($AX23:$BG23,,MATCH(BP$3,$AX$3:$BG$3,))/100)</f>
        <v>48.630447283105255</v>
      </c>
      <c r="BQ23" cm="1">
        <f t="array" ref="BQ23">Q23/(INDEX($AX23:$BG23,,MATCH(BQ$3,$AX$3:$BG$3,))/100)</f>
        <v>49.325364</v>
      </c>
      <c r="BS23" cm="1">
        <f t="array" ref="BS23">S23/(INDEX($AX23:$BG23,,MATCH(BS$3,$AX$3:$BG$3,))/100)</f>
        <v>145.07628803592902</v>
      </c>
      <c r="BT23" cm="1">
        <f t="array" ref="BT23">T23/(INDEX($AX23:$BG23,,MATCH(BT$3,$AX$3:$BG$3,))/100)</f>
        <v>155.41270027660931</v>
      </c>
      <c r="BU23" cm="1">
        <f t="array" ref="BU23">U23/(INDEX($AX23:$BG23,,MATCH(BU$3,$AX$3:$BG$3,))/100)</f>
        <v>156.36770012746203</v>
      </c>
      <c r="BV23" cm="1">
        <f t="array" ref="BV23">V23/(INDEX($AX23:$BG23,,MATCH(BV$3,$AX$3:$BG$3,))/100)</f>
        <v>159.65359364658039</v>
      </c>
      <c r="BW23" cm="1">
        <f t="array" ref="BW23">W23/(INDEX($AX23:$BG23,,MATCH(BW$3,$AX$3:$BG$3,))/100)</f>
        <v>155.40283537836538</v>
      </c>
      <c r="BX23" cm="1">
        <f t="array" ref="BX23">X23/(INDEX($AX23:$BG23,,MATCH(BX$3,$AX$3:$BG$3,))/100)</f>
        <v>143.02796064910433</v>
      </c>
      <c r="BY23" cm="1">
        <f t="array" ref="BY23">Y23/(INDEX($AX23:$BG23,,MATCH(BY$3,$AX$3:$BG$3,))/100)</f>
        <v>136.68643456097834</v>
      </c>
      <c r="BZ23" cm="1">
        <f t="array" ref="BZ23">Z23/(INDEX($AX23:$BG23,,MATCH(BZ$3,$AX$3:$BG$3,))/100)</f>
        <v>121.75939337958486</v>
      </c>
      <c r="CA23" cm="1">
        <f t="array" ref="CA23">AA23/(INDEX($AX23:$BG23,,MATCH(CA$3,$AX$3:$BG$3,))/100)</f>
        <v>104.65282975337983</v>
      </c>
      <c r="CB23" cm="1">
        <f t="array" ref="CB23">AB23/(INDEX($AX23:$BG23,,MATCH(CB$3,$AX$3:$BG$3,))/100)</f>
        <v>106.14829206</v>
      </c>
      <c r="CC23" cm="1">
        <f t="array" ref="CC23">AC23/(INDEX($AX23:$BG23,,MATCH(CC$3,$AX$3:$BG$3,))/100)</f>
        <v>1.7019160275094425</v>
      </c>
      <c r="CD23" cm="1">
        <f t="array" ref="CD23">AD23/(INDEX($AX23:$BG23,,MATCH(CD$3,$AX$3:$BG$3,))/100)</f>
        <v>1.7854675802793951</v>
      </c>
      <c r="CE23" cm="1">
        <f t="array" ref="CE23">AE23/(INDEX($AX23:$BG23,,MATCH(CE$3,$AX$3:$BG$3,))/100)</f>
        <v>1.9391414634379225</v>
      </c>
      <c r="CF23" cm="1">
        <f t="array" ref="CF23">AF23/(INDEX($AX23:$BG23,,MATCH(CF$3,$AX$3:$BG$3,))/100)</f>
        <v>1.4479396569396843</v>
      </c>
      <c r="CG23" cm="1">
        <f t="array" ref="CG23">AG23/(INDEX($AX23:$BG23,,MATCH(CG$3,$AX$3:$BG$3,))/100)</f>
        <v>1.4867282617946802</v>
      </c>
      <c r="CH23" cm="1">
        <f t="array" ref="CH23">AH23/(INDEX($AX23:$BG23,,MATCH(CH$3,$AX$3:$BG$3,))/100)</f>
        <v>2.0465012363622357</v>
      </c>
      <c r="CI23" cm="1">
        <f t="array" ref="CI23">AI23/(INDEX($AX23:$BG23,,MATCH(CI$3,$AX$3:$BG$3,))/100)</f>
        <v>2.1511573044131933</v>
      </c>
      <c r="CJ23" cm="1">
        <f t="array" ref="CJ23">AJ23/(INDEX($AX23:$BG23,,MATCH(CJ$3,$AX$3:$BG$3,))/100)</f>
        <v>2.448823578237993</v>
      </c>
      <c r="CK23" cm="1">
        <f t="array" ref="CK23">AK23/(INDEX($AX23:$BG23,,MATCH(CK$3,$AX$3:$BG$3,))/100)</f>
        <v>2.7646506422944284</v>
      </c>
      <c r="CL23" cm="1">
        <f t="array" ref="CL23">AL23/(INDEX($AX23:$BG23,,MATCH(CL$3,$AX$3:$BG$3,))/100)</f>
        <v>3.1510323759123753</v>
      </c>
      <c r="CM23" cm="1">
        <f t="array" ref="CM23">AM23/(INDEX($AX23:$BG23,,MATCH(CM$3,$AX$3:$BG$3,))/100)</f>
        <v>2.1450995299749889</v>
      </c>
      <c r="CN23" cm="1">
        <f t="array" ref="CN23">AN23/(INDEX($AX23:$BG23,,MATCH(CN$3,$AX$3:$BG$3,))/100)</f>
        <v>2.2504081313857074</v>
      </c>
      <c r="CO23" cm="1">
        <f t="array" ref="CO23">AO23/(INDEX($AX23:$BG23,,MATCH(CO$3,$AX$3:$BG$3,))/100)</f>
        <v>2.4440991062660529</v>
      </c>
      <c r="CP23" cm="1">
        <f t="array" ref="CP23">AP23/(INDEX($AX23:$BG23,,MATCH(CP$3,$AX$3:$BG$3,))/100)</f>
        <v>4.2301914192654904</v>
      </c>
      <c r="CQ23" cm="1">
        <f t="array" ref="CQ23">AQ23/(INDEX($AX23:$BG23,,MATCH(CQ$3,$AX$3:$BG$3,))/100)</f>
        <v>4.3435132850189868</v>
      </c>
      <c r="CR23" cm="1">
        <f t="array" ref="CR23">AR23/(INDEX($AX23:$BG23,,MATCH(CR$3,$AX$3:$BG$3,))/100)</f>
        <v>2.5794156522740126</v>
      </c>
      <c r="CS23" cm="1">
        <f t="array" ref="CS23">AS23/(INDEX($AX23:$BG23,,MATCH(CS$3,$AX$3:$BG$3,))/100)</f>
        <v>2.7113244414013264</v>
      </c>
      <c r="CT23" cm="1">
        <f t="array" ref="CT23">AT23/(INDEX($AX23:$BG23,,MATCH(CT$3,$AX$3:$BG$3,))/100)</f>
        <v>3.086503812034195</v>
      </c>
      <c r="CU23" cm="1">
        <f t="array" ref="CU23">AU23/(INDEX($AX23:$BG23,,MATCH(CU$3,$AX$3:$BG$3,))/100)</f>
        <v>3.4845730914288162</v>
      </c>
      <c r="CV23" cm="1">
        <f t="array" ref="CV23">AV23/(INDEX($AX23:$BG23,,MATCH(CV$3,$AX$3:$BG$3,))/100)</f>
        <v>3.9715696657472757</v>
      </c>
      <c r="CW23">
        <f t="shared" si="12"/>
        <v>52.170056261978196</v>
      </c>
      <c r="CX23">
        <f>IFERROR(1/INDEX('exch rates'!$BC$5:$BL$268,MATCH('Country-wise data'!$B23,'exch rates'!$A$5:$A$268,),MATCH(CX$3,'exch rates'!$BC$4:$BL$4,)),1)</f>
        <v>1.2007873892998211E-2</v>
      </c>
      <c r="CY23">
        <f>IFERROR(1/INDEX('exch rates'!$BC$5:$BL$268,MATCH('Country-wise data'!$B23,'exch rates'!$A$5:$A$268,),MATCH(CY$3,'exch rates'!$BC$4:$BL$4,)),1)</f>
        <v>1.2614017874823243E-2</v>
      </c>
      <c r="CZ23">
        <f>IFERROR(1/INDEX('exch rates'!$BC$5:$BL$268,MATCH('Country-wise data'!$B23,'exch rates'!$A$5:$A$268,),MATCH(CZ$3,'exch rates'!$BC$4:$BL$4,)),1)</f>
        <v>1.1584941099497252E-2</v>
      </c>
      <c r="DA23">
        <f>IFERROR(1/INDEX('exch rates'!$BC$5:$BL$268,MATCH('Country-wise data'!$B23,'exch rates'!$A$5:$A$268,),MATCH(DA$3,'exch rates'!$BC$4:$BL$4,)),1)</f>
        <v>1.203767793192693E-2</v>
      </c>
      <c r="DB23">
        <f>IFERROR(1/INDEX('exch rates'!$BC$5:$BL$268,MATCH('Country-wise data'!$B23,'exch rates'!$A$5:$A$268,),MATCH(DB$3,'exch rates'!$BC$4:$BL$4,)),1)</f>
        <v>1.204318686810904E-2</v>
      </c>
      <c r="DC23">
        <f>IFERROR(1/INDEX('exch rates'!$BC$5:$BL$268,MATCH('Country-wise data'!$B23,'exch rates'!$A$5:$A$268,),MATCH(DC$3,'exch rates'!$BC$4:$BL$4,)),1)</f>
        <v>1.0061810350718977E-2</v>
      </c>
      <c r="DD23">
        <f>IFERROR(1/INDEX('exch rates'!$BC$5:$BL$268,MATCH('Country-wise data'!$B23,'exch rates'!$A$5:$A$268,),MATCH(DD$3,'exch rates'!$BC$4:$BL$4,)),1)</f>
        <v>1.0031286213798176E-2</v>
      </c>
      <c r="DE23">
        <f>IFERROR(1/INDEX('exch rates'!$BC$5:$BL$268,MATCH('Country-wise data'!$B23,'exch rates'!$A$5:$A$268,),MATCH(DE$3,'exch rates'!$BC$4:$BL$4,)),1)</f>
        <v>1.0224223585612213E-2</v>
      </c>
      <c r="DF23">
        <f>IFERROR(1/INDEX('exch rates'!$BC$5:$BL$268,MATCH('Country-wise data'!$B23,'exch rates'!$A$5:$A$268,),MATCH(DF$3,'exch rates'!$BC$4:$BL$4,)),1)</f>
        <v>1.0705081763104444E-2</v>
      </c>
      <c r="DG23">
        <f>IFERROR(1/INDEX('exch rates'!$BC$5:$BL$268,MATCH('Country-wise data'!$B23,'exch rates'!$A$5:$A$268,),MATCH(DG$3,'exch rates'!$BC$4:$BL$4,)),1)</f>
        <v>1.01527812258099E-2</v>
      </c>
      <c r="DH23" cm="1">
        <f t="array" ref="DH23">(BH23/INDEX($CX23:$DG23,,MATCH(DH$3,$CX$3:$DG$3,)))*$DG23</f>
        <v>31.577559099308456</v>
      </c>
      <c r="DI23" cm="1">
        <f t="array" ref="DI23">(BI23/INDEX($CX23:$DG23,,MATCH(DI$3,$CX$3:$DG$3,)))*$DG23</f>
        <v>35.956022862254315</v>
      </c>
      <c r="DJ23" cm="1">
        <f t="array" ref="DJ23">(BJ23/INDEX($CX23:$DG23,,MATCH(DJ$3,$CX$3:$DG$3,)))*$DG23</f>
        <v>47.634330375812311</v>
      </c>
      <c r="DK23" cm="1">
        <f t="array" ref="DK23">(BK23/INDEX($CX23:$DG23,,MATCH(DK$3,$CX$3:$DG$3,)))*$DG23</f>
        <v>42.568109339670578</v>
      </c>
      <c r="DL23" cm="1">
        <f t="array" ref="DL23">(BL23/INDEX($CX23:$DG23,,MATCH(DL$3,$CX$3:$DG$3,)))*$DG23</f>
        <v>39.863319651438076</v>
      </c>
      <c r="DM23" cm="1">
        <f t="array" ref="DM23">(BM23/INDEX($CX23:$DG23,,MATCH(DM$3,$CX$3:$DG$3,)))*$DG23</f>
        <v>53.353228309027607</v>
      </c>
      <c r="DN23" cm="1">
        <f t="array" ref="DN23">(BN23/INDEX($CX23:$DG23,,MATCH(DN$3,$CX$3:$DG$3,)))*$DG23</f>
        <v>39.105478484012238</v>
      </c>
      <c r="DO23" cm="1">
        <f t="array" ref="DO23">(BO23/INDEX($CX23:$DG23,,MATCH(DO$3,$CX$3:$DG$3,)))*$DG23</f>
        <v>48.065201197231225</v>
      </c>
      <c r="DP23" cm="1">
        <f t="array" ref="DP23">(BP23/INDEX($CX23:$DG23,,MATCH(DP$3,$CX$3:$DG$3,)))*$DG23</f>
        <v>46.12148726227641</v>
      </c>
      <c r="DQ23" cm="1">
        <f t="array" ref="DQ23">(BQ23/INDEX($CX23:$DG23,,MATCH(DQ$3,$CX$3:$DG$3,)))*$DG23</f>
        <v>49.325364</v>
      </c>
      <c r="DS23" cm="1">
        <f t="array" ref="DS23">(BS23/INDEX($CX23:$DG23,,MATCH(DS$3,$CX$3:$DG$3,)))*$DG23</f>
        <v>122.66349785204137</v>
      </c>
      <c r="DT23" cm="1">
        <f t="array" ref="DT23">(BT23/INDEX($CX23:$DG23,,MATCH(DT$3,$CX$3:$DG$3,)))*$DG23</f>
        <v>125.0887037959656</v>
      </c>
      <c r="DU23" cm="1">
        <f t="array" ref="DU23">(BU23/INDEX($CX23:$DG23,,MATCH(DU$3,$CX$3:$DG$3,)))*$DG23</f>
        <v>137.03712746938902</v>
      </c>
      <c r="DV23" cm="1">
        <f t="array" ref="DV23">(BV23/INDEX($CX23:$DG23,,MATCH(DV$3,$CX$3:$DG$3,)))*$DG23</f>
        <v>134.65454196186607</v>
      </c>
      <c r="DW23" cm="1">
        <f t="array" ref="DW23">(BW23/INDEX($CX23:$DG23,,MATCH(DW$3,$CX$3:$DG$3,)))*$DG23</f>
        <v>131.00942522490544</v>
      </c>
      <c r="DX23" cm="1">
        <f t="array" ref="DX23">(BX23/INDEX($CX23:$DG23,,MATCH(DX$3,$CX$3:$DG$3,)))*$DG23</f>
        <v>144.3211055493945</v>
      </c>
      <c r="DY23" cm="1">
        <f t="array" ref="DY23">(BY23/INDEX($CX23:$DG23,,MATCH(DY$3,$CX$3:$DG$3,)))*$DG23</f>
        <v>138.34192715234545</v>
      </c>
      <c r="DZ23" cm="1">
        <f t="array" ref="DZ23">(BZ23/INDEX($CX23:$DG23,,MATCH(DZ$3,$CX$3:$DG$3,)))*$DG23</f>
        <v>120.9085925027949</v>
      </c>
      <c r="EA23" cm="1">
        <f t="array" ref="EA23">(CA23/INDEX($CX23:$DG23,,MATCH(EA$3,$CX$3:$DG$3,)))*$DG23</f>
        <v>99.25354225784703</v>
      </c>
      <c r="EB23" cm="1">
        <f t="array" ref="EB23">(CB23/INDEX($CX23:$DG23,,MATCH(EB$3,$CX$3:$DG$3,)))*$DG23</f>
        <v>106.14829206</v>
      </c>
      <c r="EC23" s="53" cm="1">
        <f t="array" ref="EC23">(CC23/INDEX($CX23:$DG23,,MATCH(EC$3,$CX$3:$DG$3,)))*$DG23</f>
        <v>1.4389875548308615</v>
      </c>
      <c r="ED23" cm="1">
        <f t="array" ref="ED23">(CD23/INDEX($CX23:$DG23,,MATCH(ED$3,$CX$3:$DG$3,)))*$DG23</f>
        <v>1.4370886349015013</v>
      </c>
      <c r="EE23" cm="1">
        <f t="array" ref="EE23">(CE23/INDEX($CX23:$DG23,,MATCH(EE$3,$CX$3:$DG$3,)))*$DG23</f>
        <v>1.6994198654179136</v>
      </c>
      <c r="EF23" cm="1">
        <f t="array" ref="EF23">(CF23/INDEX($CX23:$DG23,,MATCH(EF$3,$CX$3:$DG$3,)))*$DG23</f>
        <v>1.2212168034578457</v>
      </c>
      <c r="EG23" cm="1">
        <f t="array" ref="EG23">(CG23/INDEX($CX23:$DG23,,MATCH(EG$3,$CX$3:$DG$3,)))*$DG23</f>
        <v>1.253358180815147</v>
      </c>
      <c r="EH23" cm="1">
        <f t="array" ref="EH23">(CH23/INDEX($CX23:$DG23,,MATCH(EH$3,$CX$3:$DG$3,)))*$DG23</f>
        <v>2.0650040705299681</v>
      </c>
      <c r="EI23" cm="1">
        <f t="array" ref="EI23">(CI23/INDEX($CX23:$DG23,,MATCH(EI$3,$CX$3:$DG$3,)))*$DG23</f>
        <v>2.1772112796431387</v>
      </c>
      <c r="EJ23" cm="1">
        <f t="array" ref="EJ23">(CJ23/INDEX($CX23:$DG23,,MATCH(EJ$3,$CX$3:$DG$3,)))*$DG23</f>
        <v>2.4317122803771891</v>
      </c>
      <c r="EK23" cm="1">
        <f t="array" ref="EK23">(CK23/INDEX($CX23:$DG23,,MATCH(EK$3,$CX$3:$DG$3,)))*$DG23</f>
        <v>2.6220157639291353</v>
      </c>
      <c r="EL23" cm="1">
        <f t="array" ref="EL23">(CL23/INDEX($CX23:$DG23,,MATCH(EL$3,$CX$3:$DG$3,)))*$DG23</f>
        <v>3.1510323759123753</v>
      </c>
      <c r="EM23" cm="1">
        <f t="array" ref="EM23">(CM23/INDEX($CX23:$DG23,,MATCH(EM$3,$CX$3:$DG$3,)))*$DG23</f>
        <v>1.8137037771626565</v>
      </c>
      <c r="EN23" cm="1">
        <f t="array" ref="EN23">(CN23/INDEX($CX23:$DG23,,MATCH(EN$3,$CX$3:$DG$3,)))*$DG23</f>
        <v>1.8113103733859193</v>
      </c>
      <c r="EO23" cm="1">
        <f t="array" ref="EO23">(CO23/INDEX($CX23:$DG23,,MATCH(EO$3,$CX$3:$DG$3,)))*$DG23</f>
        <v>2.1419533605737193</v>
      </c>
      <c r="EP23" cm="1">
        <f t="array" ref="EP23">(CP23/INDEX($CX23:$DG23,,MATCH(EP$3,$CX$3:$DG$3,)))*$DG23</f>
        <v>3.5678150109990421</v>
      </c>
      <c r="EQ23" cm="1">
        <f t="array" ref="EQ23">(CQ23/INDEX($CX23:$DG23,,MATCH(EQ$3,$CX$3:$DG$3,)))*$DG23</f>
        <v>3.6617168376729512</v>
      </c>
      <c r="ER23" cm="1">
        <f t="array" ref="ER23">(CR23/INDEX($CX23:$DG23,,MATCH(ER$3,$CX$3:$DG$3,)))*$DG23</f>
        <v>2.6027366741310609</v>
      </c>
      <c r="ES23" cm="1">
        <f t="array" ref="ES23">(CS23/INDEX($CX23:$DG23,,MATCH(ES$3,$CX$3:$DG$3,)))*$DG23</f>
        <v>2.7441629417247069</v>
      </c>
      <c r="ET23" cm="1">
        <f t="array" ref="ET23">(CT23/INDEX($CX23:$DG23,,MATCH(ET$3,$CX$3:$DG$3,)))*$DG23</f>
        <v>3.0649366862740681</v>
      </c>
      <c r="EU23" cm="1">
        <f t="array" ref="EU23">(CU23/INDEX($CX23:$DG23,,MATCH(EU$3,$CX$3:$DG$3,)))*$DG23</f>
        <v>3.3047957078247756</v>
      </c>
      <c r="EV23" cm="1">
        <f t="array" ref="EV23">(CV23/INDEX($CX23:$DG23,,MATCH(EV$3,$CX$3:$DG$3,)))*$DG23</f>
        <v>3.9715696657472757</v>
      </c>
      <c r="EW23">
        <f t="shared" si="13"/>
        <v>48.18174784531125</v>
      </c>
      <c r="EY23" s="96">
        <f t="shared" si="24"/>
        <v>1.1731179854063765E-2</v>
      </c>
      <c r="EZ23" s="96">
        <f t="shared" si="14"/>
        <v>1.1488556450673294E-2</v>
      </c>
      <c r="FA23" s="96">
        <f t="shared" si="15"/>
        <v>1.2401163807213671E-2</v>
      </c>
      <c r="FB23" s="96">
        <f t="shared" si="16"/>
        <v>9.0692581599192672E-3</v>
      </c>
      <c r="FC23" s="96">
        <f t="shared" si="17"/>
        <v>9.5669313766050968E-3</v>
      </c>
      <c r="FD23" s="96">
        <f t="shared" si="18"/>
        <v>1.4308399749773344E-2</v>
      </c>
      <c r="FE23" s="96">
        <f t="shared" si="19"/>
        <v>1.5737899019185566E-2</v>
      </c>
      <c r="FF23" s="96">
        <f t="shared" si="20"/>
        <v>2.0111988983090499E-2</v>
      </c>
      <c r="FG23" s="96">
        <f t="shared" si="21"/>
        <v>2.641735200863159E-2</v>
      </c>
      <c r="FH23" s="96">
        <f t="shared" si="22"/>
        <v>2.9685191487878709E-2</v>
      </c>
      <c r="FJ23" s="96">
        <f t="shared" si="25"/>
        <v>138.41880278679935</v>
      </c>
      <c r="FK23" s="96" t="str">
        <f>IF(AND('Country-wise data'!FJ23&gt;'non-R&amp;D ex_typologies'!$C$17,'Country-wise data'!FJ23&lt;'non-R&amp;D ex_typologies'!$D$17),"Small",IF(AND('Country-wise data'!FJ23&gt;'non-R&amp;D ex_typologies'!$E$17,'Country-wise data'!$FJ$4&lt;'non-R&amp;D ex_typologies'!$F$17),"Medium","Large"))</f>
        <v>Small</v>
      </c>
      <c r="FL23" t="str">
        <f>IF($FK23='non-R&amp;D ex_typologies'!$C$16,IF(AND('Country-wise data'!EY23&gt;'non-R&amp;D ex_typologies'!$C$21,'Country-wise data'!EY23&lt;'non-R&amp;D ex_typologies'!$D$21),'non-R&amp;D ex_typologies'!$B$21,IF(AND('Country-wise data'!EY23&gt;'non-R&amp;D ex_typologies'!$C$19,'Country-wise data'!EY23&lt;'non-R&amp;D ex_typologies'!$D$19),'non-R&amp;D ex_typologies'!$B$19,'non-R&amp;D ex_typologies'!$B$20)),IF($FK23='non-R&amp;D ex_typologies'!$E$16,IF(AND('Country-wise data'!EY23&gt;'non-R&amp;D ex_typologies'!$E$21,'Country-wise data'!EY23&lt;'non-R&amp;D ex_typologies'!$F$21),'non-R&amp;D ex_typologies'!$B$21,IF(AND('Country-wise data'!EY23&gt;'non-R&amp;D ex_typologies'!$E$19,'Country-wise data'!EY23&lt;'non-R&amp;D ex_typologies'!$F$19),'non-R&amp;D ex_typologies'!$B$19,'non-R&amp;D ex_typologies'!$B$20)),IF(AND('Country-wise data'!EY23&gt;'non-R&amp;D ex_typologies'!$G$21,'Country-wise data'!EY23&lt;'non-R&amp;D ex_typologies'!$H$21),'non-R&amp;D ex_typologies'!$B$21,IF(AND('Country-wise data'!EY23&gt;'non-R&amp;D ex_typologies'!$G$19,'Country-wise data'!EY23&lt;'non-R&amp;D ex_typologies'!$H$19),'non-R&amp;D ex_typologies'!$B$19,'non-R&amp;D ex_typologies'!$B$20))))</f>
        <v>Balanced</v>
      </c>
      <c r="FM23" t="str">
        <f>IF($FK23='non-R&amp;D ex_typologies'!$C$16,IF(AND('Country-wise data'!EZ23&gt;'non-R&amp;D ex_typologies'!$C$21,'Country-wise data'!EZ23&lt;'non-R&amp;D ex_typologies'!$D$21),'non-R&amp;D ex_typologies'!$B$21,IF(AND('Country-wise data'!EZ23&gt;'non-R&amp;D ex_typologies'!$C$19,'Country-wise data'!EZ23&lt;'non-R&amp;D ex_typologies'!$D$19),'non-R&amp;D ex_typologies'!$B$19,'non-R&amp;D ex_typologies'!$B$20)),IF($FK23='non-R&amp;D ex_typologies'!$E$16,IF(AND('Country-wise data'!EZ23&gt;'non-R&amp;D ex_typologies'!$E$21,'Country-wise data'!EZ23&lt;'non-R&amp;D ex_typologies'!$F$21),'non-R&amp;D ex_typologies'!$B$21,IF(AND('Country-wise data'!EZ23&gt;'non-R&amp;D ex_typologies'!$E$19,'Country-wise data'!EZ23&lt;'non-R&amp;D ex_typologies'!$F$19),'non-R&amp;D ex_typologies'!$B$19,'non-R&amp;D ex_typologies'!$B$20)),IF(AND('Country-wise data'!EZ23&gt;'non-R&amp;D ex_typologies'!$G$21,'Country-wise data'!EZ23&lt;'non-R&amp;D ex_typologies'!$H$21),'non-R&amp;D ex_typologies'!$B$21,IF(AND('Country-wise data'!EZ23&gt;'non-R&amp;D ex_typologies'!$G$19,'Country-wise data'!EZ23&lt;'non-R&amp;D ex_typologies'!$H$19),'non-R&amp;D ex_typologies'!$B$19,'non-R&amp;D ex_typologies'!$B$20))))</f>
        <v>Balanced</v>
      </c>
      <c r="FN23" t="str">
        <f>IF($FK23='non-R&amp;D ex_typologies'!$C$16,IF(AND('Country-wise data'!FA23&gt;'non-R&amp;D ex_typologies'!$C$21,'Country-wise data'!FA23&lt;'non-R&amp;D ex_typologies'!$D$21),'non-R&amp;D ex_typologies'!$B$21,IF(AND('Country-wise data'!FA23&gt;'non-R&amp;D ex_typologies'!$C$19,'Country-wise data'!FA23&lt;'non-R&amp;D ex_typologies'!$D$19),'non-R&amp;D ex_typologies'!$B$19,'non-R&amp;D ex_typologies'!$B$20)),IF($FK23='non-R&amp;D ex_typologies'!$E$16,IF(AND('Country-wise data'!FA23&gt;'non-R&amp;D ex_typologies'!$E$21,'Country-wise data'!FA23&lt;'non-R&amp;D ex_typologies'!$F$21),'non-R&amp;D ex_typologies'!$B$21,IF(AND('Country-wise data'!FA23&gt;'non-R&amp;D ex_typologies'!$E$19,'Country-wise data'!FA23&lt;'non-R&amp;D ex_typologies'!$F$19),'non-R&amp;D ex_typologies'!$B$19,'non-R&amp;D ex_typologies'!$B$20)),IF(AND('Country-wise data'!FA23&gt;'non-R&amp;D ex_typologies'!$G$21,'Country-wise data'!FA23&lt;'non-R&amp;D ex_typologies'!$H$21),'non-R&amp;D ex_typologies'!$B$21,IF(AND('Country-wise data'!FA23&gt;'non-R&amp;D ex_typologies'!$G$19,'Country-wise data'!FA23&lt;'non-R&amp;D ex_typologies'!$H$19),'non-R&amp;D ex_typologies'!$B$19,'non-R&amp;D ex_typologies'!$B$20))))</f>
        <v>Balanced</v>
      </c>
      <c r="FO23" t="str">
        <f>IF($FK23='non-R&amp;D ex_typologies'!$C$16,IF(AND('Country-wise data'!FB23&gt;'non-R&amp;D ex_typologies'!$C$21,'Country-wise data'!FB23&lt;'non-R&amp;D ex_typologies'!$D$21),'non-R&amp;D ex_typologies'!$B$21,IF(AND('Country-wise data'!FB23&gt;'non-R&amp;D ex_typologies'!$C$19,'Country-wise data'!FB23&lt;'non-R&amp;D ex_typologies'!$D$19),'non-R&amp;D ex_typologies'!$B$19,'non-R&amp;D ex_typologies'!$B$20)),IF($FK23='non-R&amp;D ex_typologies'!$E$16,IF(AND('Country-wise data'!FB23&gt;'non-R&amp;D ex_typologies'!$E$21,'Country-wise data'!FB23&lt;'non-R&amp;D ex_typologies'!$F$21),'non-R&amp;D ex_typologies'!$B$21,IF(AND('Country-wise data'!FB23&gt;'non-R&amp;D ex_typologies'!$E$19,'Country-wise data'!FB23&lt;'non-R&amp;D ex_typologies'!$F$19),'non-R&amp;D ex_typologies'!$B$19,'non-R&amp;D ex_typologies'!$B$20)),IF(AND('Country-wise data'!FB23&gt;'non-R&amp;D ex_typologies'!$G$21,'Country-wise data'!FB23&lt;'non-R&amp;D ex_typologies'!$H$21),'non-R&amp;D ex_typologies'!$B$21,IF(AND('Country-wise data'!FB23&gt;'non-R&amp;D ex_typologies'!$G$19,'Country-wise data'!FB23&lt;'non-R&amp;D ex_typologies'!$H$19),'non-R&amp;D ex_typologies'!$B$19,'non-R&amp;D ex_typologies'!$B$20))))</f>
        <v>Program heavy</v>
      </c>
      <c r="FP23" t="str">
        <f>IF($FK23='non-R&amp;D ex_typologies'!$C$16,IF(AND('Country-wise data'!FC23&gt;'non-R&amp;D ex_typologies'!$C$21,'Country-wise data'!FC23&lt;'non-R&amp;D ex_typologies'!$D$21),'non-R&amp;D ex_typologies'!$B$21,IF(AND('Country-wise data'!FC23&gt;'non-R&amp;D ex_typologies'!$C$19,'Country-wise data'!FC23&lt;'non-R&amp;D ex_typologies'!$D$19),'non-R&amp;D ex_typologies'!$B$19,'non-R&amp;D ex_typologies'!$B$20)),IF($FK23='non-R&amp;D ex_typologies'!$E$16,IF(AND('Country-wise data'!FC23&gt;'non-R&amp;D ex_typologies'!$E$21,'Country-wise data'!FC23&lt;'non-R&amp;D ex_typologies'!$F$21),'non-R&amp;D ex_typologies'!$B$21,IF(AND('Country-wise data'!FC23&gt;'non-R&amp;D ex_typologies'!$E$19,'Country-wise data'!FC23&lt;'non-R&amp;D ex_typologies'!$F$19),'non-R&amp;D ex_typologies'!$B$19,'non-R&amp;D ex_typologies'!$B$20)),IF(AND('Country-wise data'!FC23&gt;'non-R&amp;D ex_typologies'!$G$21,'Country-wise data'!FC23&lt;'non-R&amp;D ex_typologies'!$H$21),'non-R&amp;D ex_typologies'!$B$21,IF(AND('Country-wise data'!FC23&gt;'non-R&amp;D ex_typologies'!$G$19,'Country-wise data'!FC23&lt;'non-R&amp;D ex_typologies'!$H$19),'non-R&amp;D ex_typologies'!$B$19,'non-R&amp;D ex_typologies'!$B$20))))</f>
        <v>Program heavy</v>
      </c>
      <c r="FQ23" t="str">
        <f>IF($FK23='non-R&amp;D ex_typologies'!$C$16,IF(AND('Country-wise data'!FD23&gt;'non-R&amp;D ex_typologies'!$C$21,'Country-wise data'!FD23&lt;'non-R&amp;D ex_typologies'!$D$21),'non-R&amp;D ex_typologies'!$B$21,IF(AND('Country-wise data'!FD23&gt;'non-R&amp;D ex_typologies'!$C$19,'Country-wise data'!FD23&lt;'non-R&amp;D ex_typologies'!$D$19),'non-R&amp;D ex_typologies'!$B$19,'non-R&amp;D ex_typologies'!$B$20)),IF($FK23='non-R&amp;D ex_typologies'!$E$16,IF(AND('Country-wise data'!FD23&gt;'non-R&amp;D ex_typologies'!$E$21,'Country-wise data'!FD23&lt;'non-R&amp;D ex_typologies'!$F$21),'non-R&amp;D ex_typologies'!$B$21,IF(AND('Country-wise data'!FD23&gt;'non-R&amp;D ex_typologies'!$E$19,'Country-wise data'!FD23&lt;'non-R&amp;D ex_typologies'!$F$19),'non-R&amp;D ex_typologies'!$B$19,'non-R&amp;D ex_typologies'!$B$20)),IF(AND('Country-wise data'!FD23&gt;'non-R&amp;D ex_typologies'!$G$21,'Country-wise data'!FD23&lt;'non-R&amp;D ex_typologies'!$H$21),'non-R&amp;D ex_typologies'!$B$21,IF(AND('Country-wise data'!FD23&gt;'non-R&amp;D ex_typologies'!$G$19,'Country-wise data'!FD23&lt;'non-R&amp;D ex_typologies'!$H$19),'non-R&amp;D ex_typologies'!$B$19,'non-R&amp;D ex_typologies'!$B$20))))</f>
        <v>Balanced</v>
      </c>
      <c r="FR23" t="str">
        <f>IF($FK23='non-R&amp;D ex_typologies'!$C$16,IF(AND('Country-wise data'!FE23&gt;'non-R&amp;D ex_typologies'!$C$21,'Country-wise data'!FE23&lt;'non-R&amp;D ex_typologies'!$D$21),'non-R&amp;D ex_typologies'!$B$21,IF(AND('Country-wise data'!FE23&gt;'non-R&amp;D ex_typologies'!$C$19,'Country-wise data'!FE23&lt;'non-R&amp;D ex_typologies'!$D$19),'non-R&amp;D ex_typologies'!$B$19,'non-R&amp;D ex_typologies'!$B$20)),IF($FK23='non-R&amp;D ex_typologies'!$E$16,IF(AND('Country-wise data'!FE23&gt;'non-R&amp;D ex_typologies'!$E$21,'Country-wise data'!FE23&lt;'non-R&amp;D ex_typologies'!$F$21),'non-R&amp;D ex_typologies'!$B$21,IF(AND('Country-wise data'!FE23&gt;'non-R&amp;D ex_typologies'!$E$19,'Country-wise data'!FE23&lt;'non-R&amp;D ex_typologies'!$F$19),'non-R&amp;D ex_typologies'!$B$19,'non-R&amp;D ex_typologies'!$B$20)),IF(AND('Country-wise data'!FE23&gt;'non-R&amp;D ex_typologies'!$G$21,'Country-wise data'!FE23&lt;'non-R&amp;D ex_typologies'!$H$21),'non-R&amp;D ex_typologies'!$B$21,IF(AND('Country-wise data'!FE23&gt;'non-R&amp;D ex_typologies'!$G$19,'Country-wise data'!FE23&lt;'non-R&amp;D ex_typologies'!$H$19),'non-R&amp;D ex_typologies'!$B$19,'non-R&amp;D ex_typologies'!$B$20))))</f>
        <v>Balanced</v>
      </c>
      <c r="FS23" t="str">
        <f>IF($FK23='non-R&amp;D ex_typologies'!$C$16,IF(AND('Country-wise data'!FF23&gt;'non-R&amp;D ex_typologies'!$C$21,'Country-wise data'!FF23&lt;'non-R&amp;D ex_typologies'!$D$21),'non-R&amp;D ex_typologies'!$B$21,IF(AND('Country-wise data'!FF23&gt;'non-R&amp;D ex_typologies'!$C$19,'Country-wise data'!FF23&lt;'non-R&amp;D ex_typologies'!$D$19),'non-R&amp;D ex_typologies'!$B$19,'non-R&amp;D ex_typologies'!$B$20)),IF($FK23='non-R&amp;D ex_typologies'!$E$16,IF(AND('Country-wise data'!FF23&gt;'non-R&amp;D ex_typologies'!$E$21,'Country-wise data'!FF23&lt;'non-R&amp;D ex_typologies'!$F$21),'non-R&amp;D ex_typologies'!$B$21,IF(AND('Country-wise data'!FF23&gt;'non-R&amp;D ex_typologies'!$E$19,'Country-wise data'!FF23&lt;'non-R&amp;D ex_typologies'!$F$19),'non-R&amp;D ex_typologies'!$B$19,'non-R&amp;D ex_typologies'!$B$20)),IF(AND('Country-wise data'!FF23&gt;'non-R&amp;D ex_typologies'!$G$21,'Country-wise data'!FF23&lt;'non-R&amp;D ex_typologies'!$H$21),'non-R&amp;D ex_typologies'!$B$21,IF(AND('Country-wise data'!FF23&gt;'non-R&amp;D ex_typologies'!$G$19,'Country-wise data'!FF23&lt;'non-R&amp;D ex_typologies'!$H$19),'non-R&amp;D ex_typologies'!$B$19,'non-R&amp;D ex_typologies'!$B$20))))</f>
        <v>Balanced</v>
      </c>
      <c r="FT23" t="str">
        <f>IF($FK23='non-R&amp;D ex_typologies'!$C$16,IF(AND('Country-wise data'!FG23&gt;'non-R&amp;D ex_typologies'!$C$21,'Country-wise data'!FG23&lt;'non-R&amp;D ex_typologies'!$D$21),'non-R&amp;D ex_typologies'!$B$21,IF(AND('Country-wise data'!FG23&gt;'non-R&amp;D ex_typologies'!$C$19,'Country-wise data'!FG23&lt;'non-R&amp;D ex_typologies'!$D$19),'non-R&amp;D ex_typologies'!$B$19,'non-R&amp;D ex_typologies'!$B$20)),IF($FK23='non-R&amp;D ex_typologies'!$E$16,IF(AND('Country-wise data'!FG23&gt;'non-R&amp;D ex_typologies'!$E$21,'Country-wise data'!FG23&lt;'non-R&amp;D ex_typologies'!$F$21),'non-R&amp;D ex_typologies'!$B$21,IF(AND('Country-wise data'!FG23&gt;'non-R&amp;D ex_typologies'!$E$19,'Country-wise data'!FG23&lt;'non-R&amp;D ex_typologies'!$F$19),'non-R&amp;D ex_typologies'!$B$19,'non-R&amp;D ex_typologies'!$B$20)),IF(AND('Country-wise data'!FG23&gt;'non-R&amp;D ex_typologies'!$G$21,'Country-wise data'!FG23&lt;'non-R&amp;D ex_typologies'!$H$21),'non-R&amp;D ex_typologies'!$B$21,IF(AND('Country-wise data'!FG23&gt;'non-R&amp;D ex_typologies'!$G$19,'Country-wise data'!FG23&lt;'non-R&amp;D ex_typologies'!$H$19),'non-R&amp;D ex_typologies'!$B$19,'non-R&amp;D ex_typologies'!$B$20))))</f>
        <v>Balanced</v>
      </c>
      <c r="FU23" t="str">
        <f>IF($FK23='non-R&amp;D ex_typologies'!$C$16,IF(AND('Country-wise data'!FH23&gt;'non-R&amp;D ex_typologies'!$C$21,'Country-wise data'!FH23&lt;'non-R&amp;D ex_typologies'!$D$21),'non-R&amp;D ex_typologies'!$B$21,IF(AND('Country-wise data'!FH23&gt;'non-R&amp;D ex_typologies'!$C$19,'Country-wise data'!FH23&lt;'non-R&amp;D ex_typologies'!$D$19),'non-R&amp;D ex_typologies'!$B$19,'non-R&amp;D ex_typologies'!$B$20)),IF($FK23='non-R&amp;D ex_typologies'!$E$16,IF(AND('Country-wise data'!FH23&gt;'non-R&amp;D ex_typologies'!$E$21,'Country-wise data'!FH23&lt;'non-R&amp;D ex_typologies'!$F$21),'non-R&amp;D ex_typologies'!$B$21,IF(AND('Country-wise data'!FH23&gt;'non-R&amp;D ex_typologies'!$E$19,'Country-wise data'!FH23&lt;'non-R&amp;D ex_typologies'!$F$19),'non-R&amp;D ex_typologies'!$B$19,'non-R&amp;D ex_typologies'!$B$20)),IF(AND('Country-wise data'!FH23&gt;'non-R&amp;D ex_typologies'!$G$21,'Country-wise data'!FH23&lt;'non-R&amp;D ex_typologies'!$H$21),'non-R&amp;D ex_typologies'!$B$21,IF(AND('Country-wise data'!FH23&gt;'non-R&amp;D ex_typologies'!$G$19,'Country-wise data'!FH23&lt;'non-R&amp;D ex_typologies'!$H$19),'non-R&amp;D ex_typologies'!$B$19,'non-R&amp;D ex_typologies'!$B$20))))</f>
        <v>Balanced</v>
      </c>
    </row>
    <row r="24" spans="2:177" x14ac:dyDescent="0.35">
      <c r="B24" s="12" t="s">
        <v>77</v>
      </c>
      <c r="C24" t="s">
        <v>78</v>
      </c>
      <c r="D24" t="s">
        <v>388</v>
      </c>
      <c r="E24" t="s">
        <v>388</v>
      </c>
      <c r="F24" t="s">
        <v>367</v>
      </c>
      <c r="G24" s="55">
        <f>Assumptions!$C$13</f>
        <v>1.1000000000000001</v>
      </c>
      <c r="H24">
        <f>SUMIFS('IFPRI SPEED'!AL:AL,'IFPRI SPEED'!$A:$A,'Country-wise data'!$B24)*1000*G24</f>
        <v>0</v>
      </c>
      <c r="I24">
        <f>IF(SUMIFS('IFPRI SPEED'!AM:AM,'IFPRI SPEED'!$A:$A,'Country-wise data'!$B24)*1000=0,H24*(1+Assumptions!$C$9),SUMIFS('IFPRI SPEED'!AM:AM,'IFPRI SPEED'!$A:$A,'Country-wise data'!$B24)*1000*$G24)</f>
        <v>0</v>
      </c>
      <c r="J24">
        <f>IF(SUMIFS('IFPRI SPEED'!AN:AN,'IFPRI SPEED'!$A:$A,'Country-wise data'!$B24)*1000=0,I24*(1+Assumptions!$C$9),SUMIFS('IFPRI SPEED'!AN:AN,'IFPRI SPEED'!$A:$A,'Country-wise data'!$B24)*1000*$G24)</f>
        <v>0</v>
      </c>
      <c r="K24">
        <f>IF(SUMIFS('IFPRI SPEED'!AO:AO,'IFPRI SPEED'!$A:$A,'Country-wise data'!$B24)*1000=0,J24*(1+Assumptions!$C$9),SUMIFS('IFPRI SPEED'!AO:AO,'IFPRI SPEED'!$A:$A,'Country-wise data'!$B24)*1000*$G24)</f>
        <v>0</v>
      </c>
      <c r="L24">
        <f>IF(SUMIFS('IFPRI SPEED'!AP:AP,'IFPRI SPEED'!$A:$A,'Country-wise data'!$B24)*1000=0,K24*(1+Assumptions!$C$9),SUMIFS('IFPRI SPEED'!AP:AP,'IFPRI SPEED'!$A:$A,'Country-wise data'!$B24)*1000*$G24)</f>
        <v>0</v>
      </c>
      <c r="M24">
        <f>IF(SUMIFS('IFPRI SPEED'!AQ:AQ,'IFPRI SPEED'!$A:$A,'Country-wise data'!$B24)*1000=0,L24*(1+Assumptions!$C$9),SUMIFS('IFPRI SPEED'!AQ:AQ,'IFPRI SPEED'!$A:$A,'Country-wise data'!$B24)*1000*$G24)</f>
        <v>0</v>
      </c>
      <c r="N24">
        <f>IF(SUMIFS('IFPRI SPEED'!AR:AR,'IFPRI SPEED'!$A:$A,'Country-wise data'!$B24)*1000=0,M24*(1+Assumptions!$C$9),SUMIFS('IFPRI SPEED'!AR:AR,'IFPRI SPEED'!$A:$A,'Country-wise data'!$B24)*1000*$G24)</f>
        <v>0</v>
      </c>
      <c r="O24">
        <f>IF(SUMIFS('IFPRI SPEED'!AS:AS,'IFPRI SPEED'!$A:$A,'Country-wise data'!$B24)*1000=0,N24*(1+Assumptions!$C$9),SUMIFS('IFPRI SPEED'!AS:AS,'IFPRI SPEED'!$A:$A,'Country-wise data'!$B24)*1000*$G24)</f>
        <v>0</v>
      </c>
      <c r="P24">
        <f>IF(SUMIFS('IFPRI SPEED'!AT:AT,'IFPRI SPEED'!$A:$A,'Country-wise data'!$B24)*1000=0,O24*(1+Assumptions!$C$9),SUMIFS('IFPRI SPEED'!AT:AT,'IFPRI SPEED'!$A:$A,'Country-wise data'!$B24)*1000*$G24)</f>
        <v>0</v>
      </c>
      <c r="Q24">
        <f>IF(SUMIFS('IFPRI SPEED'!AU:AU,'IFPRI SPEED'!$A:$A,'Country-wise data'!$B24)*1000=0,P24*(1+Assumptions!$C$9),SUMIFS('IFPRI SPEED'!AU:AU,'IFPRI SPEED'!$A:$A,'Country-wise data'!$B24)*1000*$G24)</f>
        <v>0</v>
      </c>
      <c r="R24" s="36">
        <f t="shared" si="9"/>
        <v>0</v>
      </c>
      <c r="S24" s="44">
        <f>INDEX('area data'!$G$4:$P$79,MATCH('Country-wise data'!$B24,'area data'!$B$4:$B$79,),MATCH('Country-wise data'!S$3,'area data'!$G$3:$P$3,))</f>
        <v>9166.294631288567</v>
      </c>
      <c r="T24" s="44">
        <f>INDEX('area data'!$G$4:$P$79,MATCH('Country-wise data'!$B24,'area data'!$B$4:$B$79,),MATCH('Country-wise data'!T$3,'area data'!$G$3:$P$3,))</f>
        <v>11038.242190091332</v>
      </c>
      <c r="U24" s="44">
        <f>INDEX('area data'!$G$4:$P$79,MATCH('Country-wise data'!$B24,'area data'!$B$4:$B$79,),MATCH('Country-wise data'!U$3,'area data'!$G$3:$P$3,))</f>
        <v>11454.529632392985</v>
      </c>
      <c r="V24" s="44">
        <f>INDEX('area data'!$G$4:$P$79,MATCH('Country-wise data'!$B24,'area data'!$B$4:$B$79,),MATCH('Country-wise data'!V$3,'area data'!$G$3:$P$3,))</f>
        <v>11547.230581467067</v>
      </c>
      <c r="W24" s="44">
        <f>INDEX('area data'!$G$4:$P$79,MATCH('Country-wise data'!$B24,'area data'!$B$4:$B$79,),MATCH('Country-wise data'!W$3,'area data'!$G$3:$P$3,))</f>
        <v>11647.636675807051</v>
      </c>
      <c r="X24" s="44">
        <f>INDEX('area data'!$G$4:$P$79,MATCH('Country-wise data'!$B24,'area data'!$B$4:$B$79,),MATCH('Country-wise data'!X$3,'area data'!$G$3:$P$3,))</f>
        <v>10756.598437430739</v>
      </c>
      <c r="Y24" s="44">
        <f>INDEX('area data'!$G$4:$P$79,MATCH('Country-wise data'!$B24,'area data'!$B$4:$B$79,),MATCH('Country-wise data'!Y$3,'area data'!$G$3:$P$3,))</f>
        <v>10838.176639145788</v>
      </c>
      <c r="Z24" s="44">
        <f>INDEX('area data'!$G$4:$P$79,MATCH('Country-wise data'!$B24,'area data'!$B$4:$B$79,),MATCH('Country-wise data'!Z$3,'area data'!$G$3:$P$3,))</f>
        <v>11255.470541774681</v>
      </c>
      <c r="AA24" s="44">
        <f>INDEX('area data'!$G$4:$P$79,MATCH('Country-wise data'!$B24,'area data'!$B$4:$B$79,),MATCH('Country-wise data'!AA$3,'area data'!$G$3:$P$3,))</f>
        <v>11630.672831497734</v>
      </c>
      <c r="AB24" s="44">
        <f>INDEX('area data'!$G$4:$P$79,MATCH('Country-wise data'!$B24,'area data'!$B$4:$B$79,),MATCH('Country-wise data'!AB$3,'area data'!$G$3:$P$3,))</f>
        <v>11863.286288127685</v>
      </c>
      <c r="AC24" s="53">
        <f>IFERROR(INDEX('ASTI data (new)'!$AF$6:$AL$130,MATCH('Country-wise data'!$B24,'ASTI data (new)'!$C$6:$C$130,),MATCH('Country-wise data'!AC$3,'ASTI data (new)'!$AF$5:$AL$5,)),(INDEX(Assumptions!$G$154:$P$345,MATCH('Country-wise data'!$B24,Assumptions!$B$154:$B$344,),MATCH('Country-wise data'!AC$3,Assumptions!$G$153:$P$153,))*S24))</f>
        <v>6.8941888907046742</v>
      </c>
      <c r="AD24" s="53">
        <f>IFERROR(INDEX('ASTI data (new)'!$AF$6:$AL$130,MATCH('Country-wise data'!$B24,'ASTI data (new)'!$C$6:$C$130,),MATCH('Country-wise data'!AD$3,'ASTI data (new)'!$AF$5:$AL$5,)),(INDEX(Assumptions!$G$154:$P$345,MATCH('Country-wise data'!$B24,Assumptions!$B$154:$B$344,),MATCH('Country-wise data'!AD$3,Assumptions!$G$153:$P$153,))*T24))</f>
        <v>7.8808355259637679</v>
      </c>
      <c r="AE24" s="53">
        <f>IFERROR(INDEX('ASTI data (new)'!$AF$6:$AL$130,MATCH('Country-wise data'!$B24,'ASTI data (new)'!$C$6:$C$130,),MATCH('Country-wise data'!AE$3,'ASTI data (new)'!$AF$5:$AL$5,)),(INDEX(Assumptions!$G$154:$P$345,MATCH('Country-wise data'!$B24,Assumptions!$B$154:$B$344,),MATCH('Country-wise data'!AE$3,Assumptions!$G$153:$P$153,))*U24))</f>
        <v>8.8454264276961467</v>
      </c>
      <c r="AF24" s="53">
        <f>IFERROR(INDEX('ASTI data (new)'!$AF$6:$AL$130,MATCH('Country-wise data'!$B24,'ASTI data (new)'!$C$6:$C$130,),MATCH('Country-wise data'!AF$3,'ASTI data (new)'!$AF$5:$AL$5,)),(INDEX(Assumptions!$G$154:$P$345,MATCH('Country-wise data'!$B24,Assumptions!$B$154:$B$344,),MATCH('Country-wise data'!AF$3,Assumptions!$G$153:$P$153,))*V24))</f>
        <v>9.2231487865058046</v>
      </c>
      <c r="AG24" s="53">
        <f>IFERROR(INDEX('ASTI data (new)'!$AF$6:$AL$130,MATCH('Country-wise data'!$B24,'ASTI data (new)'!$C$6:$C$130,),MATCH('Country-wise data'!AG$3,'ASTI data (new)'!$AF$5:$AL$5,)),(INDEX(Assumptions!$G$154:$P$345,MATCH('Country-wise data'!$B24,Assumptions!$B$154:$B$344,),MATCH('Country-wise data'!AG$3,Assumptions!$G$153:$P$153,))*W24))</f>
        <v>11.15169662391517</v>
      </c>
      <c r="AH24" s="53">
        <f>IFERROR(INDEX('ASTI data (new)'!$AF$6:$AL$130,MATCH('Country-wise data'!$B24,'ASTI data (new)'!$C$6:$C$130,),MATCH('Country-wise data'!AH$3,'ASTI data (new)'!$AF$5:$AL$5,)),(INDEX(Assumptions!$G$154:$P$345,MATCH('Country-wise data'!$B24,Assumptions!$B$154:$B$344,),MATCH('Country-wise data'!AH$3,Assumptions!$G$153:$P$153,))*X24))</f>
        <v>10.828053427299823</v>
      </c>
      <c r="AI24" s="53">
        <f>IFERROR(INDEX('ASTI data (new)'!$AF$6:$AL$130,MATCH('Country-wise data'!$B24,'ASTI data (new)'!$C$6:$C$130,),MATCH('Country-wise data'!AI$3,'ASTI data (new)'!$AF$5:$AL$5,)),(INDEX(Assumptions!$G$154:$P$345,MATCH('Country-wise data'!$B24,Assumptions!$B$154:$B$344,),MATCH('Country-wise data'!AI$3,Assumptions!$G$153:$P$153,))*Y24))</f>
        <v>11.950953822996489</v>
      </c>
      <c r="AJ24" s="53">
        <f t="shared" ref="AJ24:AL24" si="43">IFERROR((1+($AI24/$AF24)^(1/3)-1)*AI24,0)</f>
        <v>13.028978064233572</v>
      </c>
      <c r="AK24" s="53">
        <f t="shared" si="43"/>
        <v>14.204244440442221</v>
      </c>
      <c r="AL24" s="53">
        <f t="shared" si="43"/>
        <v>15.485524584441173</v>
      </c>
      <c r="AM24" s="55" cm="1">
        <f t="array" ref="AM24">INDEX('non-R&amp;D ex_typologies'!$J$8:$J$10,MATCH('Country-wise data'!FL24,'non-R&amp;D ex_typologies'!$F$8:$F$10,),)*'Country-wise data'!AC24</f>
        <v>20.141542880242579</v>
      </c>
      <c r="AN24" s="55" cm="1">
        <f t="array" ref="AN24">INDEX('non-R&amp;D ex_typologies'!$J$8:$J$10,MATCH('Country-wise data'!FM24,'non-R&amp;D ex_typologies'!$F$8:$F$10,),)*'Country-wise data'!AD24</f>
        <v>23.024055359486074</v>
      </c>
      <c r="AO24" s="55" cm="1">
        <f t="array" ref="AO24">INDEX('non-R&amp;D ex_typologies'!$J$8:$J$10,MATCH('Country-wise data'!FN24,'non-R&amp;D ex_typologies'!$F$8:$F$10,),)*'Country-wise data'!AE24</f>
        <v>25.842131469255783</v>
      </c>
      <c r="AP24" s="55" cm="1">
        <f t="array" ref="AP24">INDEX('non-R&amp;D ex_typologies'!$J$8:$J$10,MATCH('Country-wise data'!FO24,'non-R&amp;D ex_typologies'!$F$8:$F$10,),)*'Country-wise data'!AF24</f>
        <v>26.9456566565405</v>
      </c>
      <c r="AQ24" s="55" cm="1">
        <f t="array" ref="AQ24">INDEX('non-R&amp;D ex_typologies'!$J$8:$J$10,MATCH('Country-wise data'!FP24,'non-R&amp;D ex_typologies'!$F$8:$F$10,),)*'Country-wise data'!AG24</f>
        <v>32.579956728613148</v>
      </c>
      <c r="AR24" s="55" cm="1">
        <f t="array" ref="AR24">INDEX('non-R&amp;D ex_typologies'!$J$8:$J$10,MATCH('Country-wise data'!FQ24,'non-R&amp;D ex_typologies'!$F$8:$F$10,),)*'Country-wise data'!AH24</f>
        <v>31.634425147470107</v>
      </c>
      <c r="AS24" s="55" cm="1">
        <f t="array" ref="AS24">INDEX('non-R&amp;D ex_typologies'!$J$8:$J$10,MATCH('Country-wise data'!FR24,'non-R&amp;D ex_typologies'!$F$8:$F$10,),)*'Country-wise data'!AI24</f>
        <v>34.91500634835073</v>
      </c>
      <c r="AT24" s="55" cm="1">
        <f t="array" ref="AT24">INDEX('non-R&amp;D ex_typologies'!$J$8:$J$10,MATCH('Country-wise data'!FS24,'non-R&amp;D ex_typologies'!$F$8:$F$10,),)*'Country-wise data'!AJ24</f>
        <v>38.064480757166692</v>
      </c>
      <c r="AU24" s="55" cm="1">
        <f t="array" ref="AU24">INDEX('non-R&amp;D ex_typologies'!$J$8:$J$10,MATCH('Country-wise data'!FT24,'non-R&amp;D ex_typologies'!$F$8:$F$10,),)*'Country-wise data'!AK24</f>
        <v>41.498050461650699</v>
      </c>
      <c r="AV24" s="55" cm="1">
        <f t="array" ref="AV24">INDEX('non-R&amp;D ex_typologies'!$J$8:$J$10,MATCH('Country-wise data'!FU24,'non-R&amp;D ex_typologies'!$F$8:$F$10,),)*'Country-wise data'!AL24</f>
        <v>45.241342003423426</v>
      </c>
      <c r="AW24">
        <f t="shared" si="11"/>
        <v>429.37969840639857</v>
      </c>
      <c r="AX24" s="53">
        <f>INDEX('GDP deflators'!$AB$3:$AK$155,MATCH('Country-wise data'!$B24,'GDP deflators'!$B$3:$B$155,),MATCH('Country-wise data'!AX$3,'GDP deflators'!$D$2:$M$2,))</f>
        <v>79.582971059850067</v>
      </c>
      <c r="AY24" s="53">
        <f>INDEX('GDP deflators'!$AB$3:$AK$155,MATCH('Country-wise data'!$B24,'GDP deflators'!$B$3:$B$155,),MATCH('Country-wise data'!AY$3,'GDP deflators'!$D$2:$M$2,))</f>
        <v>82.260194929929099</v>
      </c>
      <c r="AZ24" s="53">
        <f>INDEX('GDP deflators'!$AB$3:$AK$155,MATCH('Country-wise data'!$B24,'GDP deflators'!$B$3:$B$155,),MATCH('Country-wise data'!AZ$3,'GDP deflators'!$D$2:$M$2,))</f>
        <v>83.445167949452127</v>
      </c>
      <c r="BA24" s="53">
        <f>INDEX('GDP deflators'!$AB$3:$AK$155,MATCH('Country-wise data'!$B24,'GDP deflators'!$B$3:$B$155,),MATCH('Country-wise data'!BA$3,'GDP deflators'!$D$2:$M$2,))</f>
        <v>84.097198104405834</v>
      </c>
      <c r="BB24" s="53">
        <f>INDEX('GDP deflators'!$AB$3:$AK$155,MATCH('Country-wise data'!$B24,'GDP deflators'!$B$3:$B$155,),MATCH('Country-wise data'!BB$3,'GDP deflators'!$D$2:$M$2,))</f>
        <v>86.310801086963494</v>
      </c>
      <c r="BC24" s="53">
        <f>INDEX('GDP deflators'!$AB$3:$AK$155,MATCH('Country-wise data'!$B24,'GDP deflators'!$B$3:$B$155,),MATCH('Country-wise data'!BC$3,'GDP deflators'!$D$2:$M$2,))</f>
        <v>87.794717394029746</v>
      </c>
      <c r="BD24" s="53">
        <f>INDEX('GDP deflators'!$AB$3:$AK$155,MATCH('Country-wise data'!$B24,'GDP deflators'!$B$3:$B$155,),MATCH('Country-wise data'!BD$3,'GDP deflators'!$D$2:$M$2,))</f>
        <v>90.762921532393378</v>
      </c>
      <c r="BE24" s="53">
        <f>INDEX('GDP deflators'!$AB$3:$AK$155,MATCH('Country-wise data'!$B24,'GDP deflators'!$B$3:$B$155,),MATCH('Country-wise data'!BE$3,'GDP deflators'!$D$2:$M$2,))</f>
        <v>93.942695144363697</v>
      </c>
      <c r="BF24" s="53">
        <f>INDEX('GDP deflators'!$AB$3:$AK$155,MATCH('Country-wise data'!$B24,'GDP deflators'!$B$3:$B$155,),MATCH('Country-wise data'!BF$3,'GDP deflators'!$D$2:$M$2,))</f>
        <v>96.866024005370718</v>
      </c>
      <c r="BG24" s="53">
        <f>INDEX('GDP deflators'!$AB$3:$AK$155,MATCH('Country-wise data'!$B24,'GDP deflators'!$B$3:$B$155,),MATCH('Country-wise data'!BG$3,'GDP deflators'!$D$2:$M$2,))</f>
        <v>100</v>
      </c>
      <c r="BH24" cm="1">
        <f t="array" ref="BH24">H24/(INDEX($AX24:$BG24,,MATCH(BH$3,$AX$3:$BG$3,))/100)</f>
        <v>0</v>
      </c>
      <c r="BI24" cm="1">
        <f t="array" ref="BI24">I24/(INDEX($AX24:$BG24,,MATCH(BI$3,$AX$3:$BG$3,))/100)</f>
        <v>0</v>
      </c>
      <c r="BJ24" cm="1">
        <f t="array" ref="BJ24">J24/(INDEX($AX24:$BG24,,MATCH(BJ$3,$AX$3:$BG$3,))/100)</f>
        <v>0</v>
      </c>
      <c r="BK24" cm="1">
        <f t="array" ref="BK24">K24/(INDEX($AX24:$BG24,,MATCH(BK$3,$AX$3:$BG$3,))/100)</f>
        <v>0</v>
      </c>
      <c r="BL24" cm="1">
        <f t="array" ref="BL24">L24/(INDEX($AX24:$BG24,,MATCH(BL$3,$AX$3:$BG$3,))/100)</f>
        <v>0</v>
      </c>
      <c r="BM24" cm="1">
        <f t="array" ref="BM24">M24/(INDEX($AX24:$BG24,,MATCH(BM$3,$AX$3:$BG$3,))/100)</f>
        <v>0</v>
      </c>
      <c r="BN24" cm="1">
        <f t="array" ref="BN24">N24/(INDEX($AX24:$BG24,,MATCH(BN$3,$AX$3:$BG$3,))/100)</f>
        <v>0</v>
      </c>
      <c r="BO24" cm="1">
        <f t="array" ref="BO24">O24/(INDEX($AX24:$BG24,,MATCH(BO$3,$AX$3:$BG$3,))/100)</f>
        <v>0</v>
      </c>
      <c r="BP24" cm="1">
        <f t="array" ref="BP24">P24/(INDEX($AX24:$BG24,,MATCH(BP$3,$AX$3:$BG$3,))/100)</f>
        <v>0</v>
      </c>
      <c r="BQ24" cm="1">
        <f t="array" ref="BQ24">Q24/(INDEX($AX24:$BG24,,MATCH(BQ$3,$AX$3:$BG$3,))/100)</f>
        <v>0</v>
      </c>
      <c r="BS24" cm="1">
        <f t="array" ref="BS24">S24/(INDEX($AX24:$BG24,,MATCH(BS$3,$AX$3:$BG$3,))/100)</f>
        <v>11517.909559314001</v>
      </c>
      <c r="BT24" cm="1">
        <f t="array" ref="BT24">T24/(INDEX($AX24:$BG24,,MATCH(BT$3,$AX$3:$BG$3,))/100)</f>
        <v>13418.691992517075</v>
      </c>
      <c r="BU24" cm="1">
        <f t="array" ref="BU24">U24/(INDEX($AX24:$BG24,,MATCH(BU$3,$AX$3:$BG$3,))/100)</f>
        <v>13727.013695186879</v>
      </c>
      <c r="BV24" cm="1">
        <f t="array" ref="BV24">V24/(INDEX($AX24:$BG24,,MATCH(BV$3,$AX$3:$BG$3,))/100)</f>
        <v>13730.814868684798</v>
      </c>
      <c r="BW24" cm="1">
        <f t="array" ref="BW24">W24/(INDEX($AX24:$BG24,,MATCH(BW$3,$AX$3:$BG$3,))/100)</f>
        <v>13494.993128462953</v>
      </c>
      <c r="BX24" cm="1">
        <f t="array" ref="BX24">X24/(INDEX($AX24:$BG24,,MATCH(BX$3,$AX$3:$BG$3,))/100)</f>
        <v>12251.988225161955</v>
      </c>
      <c r="BY24" cm="1">
        <f t="array" ref="BY24">Y24/(INDEX($AX24:$BG24,,MATCH(BY$3,$AX$3:$BG$3,))/100)</f>
        <v>11941.194108959606</v>
      </c>
      <c r="BZ24" cm="1">
        <f t="array" ref="BZ24">Z24/(INDEX($AX24:$BG24,,MATCH(BZ$3,$AX$3:$BG$3,))/100)</f>
        <v>11981.208889608888</v>
      </c>
      <c r="CA24" cm="1">
        <f t="array" ref="CA24">AA24/(INDEX($AX24:$BG24,,MATCH(CA$3,$AX$3:$BG$3,))/100)</f>
        <v>12006.968336857588</v>
      </c>
      <c r="CB24" cm="1">
        <f t="array" ref="CB24">AB24/(INDEX($AX24:$BG24,,MATCH(CB$3,$AX$3:$BG$3,))/100)</f>
        <v>11863.286288127685</v>
      </c>
      <c r="CC24" cm="1">
        <f t="array" ref="CC24">AC24/(INDEX($AX24:$BG24,,MATCH(CC$3,$AX$3:$BG$3,))/100)</f>
        <v>8.6628945852246773</v>
      </c>
      <c r="CD24" cm="1">
        <f t="array" ref="CD24">AD24/(INDEX($AX24:$BG24,,MATCH(CD$3,$AX$3:$BG$3,))/100)</f>
        <v>9.5803754570200361</v>
      </c>
      <c r="CE24" cm="1">
        <f t="array" ref="CE24">AE24/(INDEX($AX24:$BG24,,MATCH(CE$3,$AX$3:$BG$3,))/100)</f>
        <v>10.600285966293898</v>
      </c>
      <c r="CF24" cm="1">
        <f t="array" ref="CF24">AF24/(INDEX($AX24:$BG24,,MATCH(CF$3,$AX$3:$BG$3,))/100)</f>
        <v>10.96724860566146</v>
      </c>
      <c r="CG24" cm="1">
        <f t="array" ref="CG24">AG24/(INDEX($AX24:$BG24,,MATCH(CG$3,$AX$3:$BG$3,))/100)</f>
        <v>12.920395226872175</v>
      </c>
      <c r="CH24" cm="1">
        <f t="array" ref="CH24">AH24/(INDEX($AX24:$BG24,,MATCH(CH$3,$AX$3:$BG$3,))/100)</f>
        <v>12.333376937364751</v>
      </c>
      <c r="CI24" cm="1">
        <f t="array" ref="CI24">AI24/(INDEX($AX24:$BG24,,MATCH(CI$3,$AX$3:$BG$3,))/100)</f>
        <v>13.167220293510693</v>
      </c>
      <c r="CJ24" cm="1">
        <f t="array" ref="CJ24">AJ24/(INDEX($AX24:$BG24,,MATCH(CJ$3,$AX$3:$BG$3,))/100)</f>
        <v>13.869069909279981</v>
      </c>
      <c r="CK24" cm="1">
        <f t="array" ref="CK24">AK24/(INDEX($AX24:$BG24,,MATCH(CK$3,$AX$3:$BG$3,))/100)</f>
        <v>14.663804555098357</v>
      </c>
      <c r="CL24" cm="1">
        <f t="array" ref="CL24">AL24/(INDEX($AX24:$BG24,,MATCH(CL$3,$AX$3:$BG$3,))/100)</f>
        <v>15.485524584441173</v>
      </c>
      <c r="CM24" cm="1">
        <f t="array" ref="CM24">AM24/(INDEX($AX24:$BG24,,MATCH(CM$3,$AX$3:$BG$3,))/100)</f>
        <v>25.308860189568957</v>
      </c>
      <c r="CN24" cm="1">
        <f t="array" ref="CN24">AN24/(INDEX($AX24:$BG24,,MATCH(CN$3,$AX$3:$BG$3,))/100)</f>
        <v>27.989303184971092</v>
      </c>
      <c r="CO24" cm="1">
        <f t="array" ref="CO24">AO24/(INDEX($AX24:$BG24,,MATCH(CO$3,$AX$3:$BG$3,))/100)</f>
        <v>30.968996892558181</v>
      </c>
      <c r="CP24" cm="1">
        <f t="array" ref="CP24">AP24/(INDEX($AX24:$BG24,,MATCH(CP$3,$AX$3:$BG$3,))/100)</f>
        <v>32.041087294118569</v>
      </c>
      <c r="CQ24" cm="1">
        <f t="array" ref="CQ24">AQ24/(INDEX($AX24:$BG24,,MATCH(CQ$3,$AX$3:$BG$3,))/100)</f>
        <v>37.747253319763324</v>
      </c>
      <c r="CR24" cm="1">
        <f t="array" ref="CR24">AR24/(INDEX($AX24:$BG24,,MATCH(CR$3,$AX$3:$BG$3,))/100)</f>
        <v>36.032264908937819</v>
      </c>
      <c r="CS24" cm="1">
        <f t="array" ref="CS24">AS24/(INDEX($AX24:$BG24,,MATCH(CS$3,$AX$3:$BG$3,))/100)</f>
        <v>38.46835883956151</v>
      </c>
      <c r="CT24" cm="1">
        <f t="array" ref="CT24">AT24/(INDEX($AX24:$BG24,,MATCH(CT$3,$AX$3:$BG$3,))/100)</f>
        <v>40.518829802223806</v>
      </c>
      <c r="CU24" cm="1">
        <f t="array" ref="CU24">AU24/(INDEX($AX24:$BG24,,MATCH(CU$3,$AX$3:$BG$3,))/100)</f>
        <v>42.840666671060895</v>
      </c>
      <c r="CV24" cm="1">
        <f t="array" ref="CV24">AV24/(INDEX($AX24:$BG24,,MATCH(CV$3,$AX$3:$BG$3,))/100)</f>
        <v>45.241342003423426</v>
      </c>
      <c r="CW24">
        <f t="shared" si="12"/>
        <v>479.40715922695478</v>
      </c>
      <c r="CX24">
        <f>IFERROR(1/INDEX('exch rates'!$BC$5:$BL$268,MATCH('Country-wise data'!$B24,'exch rates'!$A$5:$A$268,),MATCH(CX$3,'exch rates'!$BC$4:$BL$4,)),1)</f>
        <v>2.3895338417730322E-4</v>
      </c>
      <c r="CY24">
        <f>IFERROR(1/INDEX('exch rates'!$BC$5:$BL$268,MATCH('Country-wise data'!$B24,'exch rates'!$A$5:$A$268,),MATCH(CY$3,'exch rates'!$BC$4:$BL$4,)),1)</f>
        <v>2.4639645189109276E-4</v>
      </c>
      <c r="CZ24">
        <f>IFERROR(1/INDEX('exch rates'!$BC$5:$BL$268,MATCH('Country-wise data'!$B24,'exch rates'!$A$5:$A$268,),MATCH(CZ$3,'exch rates'!$BC$4:$BL$4,)),1)</f>
        <v>2.4795437639474338E-4</v>
      </c>
      <c r="DA24">
        <f>IFERROR(1/INDEX('exch rates'!$BC$5:$BL$268,MATCH('Country-wise data'!$B24,'exch rates'!$A$5:$A$268,),MATCH(DA$3,'exch rates'!$BC$4:$BL$4,)),1)</f>
        <v>2.4830839903159724E-4</v>
      </c>
      <c r="DB24">
        <f>IFERROR(1/INDEX('exch rates'!$BC$5:$BL$268,MATCH('Country-wise data'!$B24,'exch rates'!$A$5:$A$268,),MATCH(DB$3,'exch rates'!$BC$4:$BL$4,)),1)</f>
        <v>2.476780185758514E-4</v>
      </c>
      <c r="DC24">
        <f>IFERROR(1/INDEX('exch rates'!$BC$5:$BL$268,MATCH('Country-wise data'!$B24,'exch rates'!$A$5:$A$268,),MATCH(DC$3,'exch rates'!$BC$4:$BL$4,)),1)</f>
        <v>2.4583615020588775E-4</v>
      </c>
      <c r="DD24">
        <f>IFERROR(1/INDEX('exch rates'!$BC$5:$BL$268,MATCH('Country-wise data'!$B24,'exch rates'!$A$5:$A$268,),MATCH(DD$3,'exch rates'!$BC$4:$BL$4,)),1)</f>
        <v>2.4638463933952646E-4</v>
      </c>
      <c r="DE24">
        <f>IFERROR(1/INDEX('exch rates'!$BC$5:$BL$268,MATCH('Country-wise data'!$B24,'exch rates'!$A$5:$A$268,),MATCH(DE$3,'exch rates'!$BC$4:$BL$4,)),1)</f>
        <v>2.4687822570502684E-4</v>
      </c>
      <c r="DF24">
        <f>IFERROR(1/INDEX('exch rates'!$BC$5:$BL$268,MATCH('Country-wise data'!$B24,'exch rates'!$A$5:$A$268,),MATCH(DF$3,'exch rates'!$BC$4:$BL$4,)),1)</f>
        <v>2.4684245912714287E-4</v>
      </c>
      <c r="DG24">
        <f>IFERROR(1/INDEX('exch rates'!$BC$5:$BL$268,MATCH('Country-wise data'!$B24,'exch rates'!$A$5:$A$268,),MATCH(DG$3,'exch rates'!$BC$4:$BL$4,)),1)</f>
        <v>2.4623573502912977E-4</v>
      </c>
      <c r="DH24" cm="1">
        <f t="array" ref="DH24">(BH24/INDEX($CX24:$DG24,,MATCH(DH$3,$CX$3:$DG$3,)))*$DG24</f>
        <v>0</v>
      </c>
      <c r="DI24" cm="1">
        <f t="array" ref="DI24">(BI24/INDEX($CX24:$DG24,,MATCH(DI$3,$CX$3:$DG$3,)))*$DG24</f>
        <v>0</v>
      </c>
      <c r="DJ24" cm="1">
        <f t="array" ref="DJ24">(BJ24/INDEX($CX24:$DG24,,MATCH(DJ$3,$CX$3:$DG$3,)))*$DG24</f>
        <v>0</v>
      </c>
      <c r="DK24" cm="1">
        <f t="array" ref="DK24">(BK24/INDEX($CX24:$DG24,,MATCH(DK$3,$CX$3:$DG$3,)))*$DG24</f>
        <v>0</v>
      </c>
      <c r="DL24" cm="1">
        <f t="array" ref="DL24">(BL24/INDEX($CX24:$DG24,,MATCH(DL$3,$CX$3:$DG$3,)))*$DG24</f>
        <v>0</v>
      </c>
      <c r="DM24" cm="1">
        <f t="array" ref="DM24">(BM24/INDEX($CX24:$DG24,,MATCH(DM$3,$CX$3:$DG$3,)))*$DG24</f>
        <v>0</v>
      </c>
      <c r="DN24" cm="1">
        <f t="array" ref="DN24">(BN24/INDEX($CX24:$DG24,,MATCH(DN$3,$CX$3:$DG$3,)))*$DG24</f>
        <v>0</v>
      </c>
      <c r="DO24" cm="1">
        <f t="array" ref="DO24">(BO24/INDEX($CX24:$DG24,,MATCH(DO$3,$CX$3:$DG$3,)))*$DG24</f>
        <v>0</v>
      </c>
      <c r="DP24" cm="1">
        <f t="array" ref="DP24">(BP24/INDEX($CX24:$DG24,,MATCH(DP$3,$CX$3:$DG$3,)))*$DG24</f>
        <v>0</v>
      </c>
      <c r="DQ24" cm="1">
        <f t="array" ref="DQ24">(BQ24/INDEX($CX24:$DG24,,MATCH(DQ$3,$CX$3:$DG$3,)))*$DG24</f>
        <v>0</v>
      </c>
      <c r="DS24" cm="1">
        <f t="array" ref="DS24">(BS24/INDEX($CX24:$DG24,,MATCH(DS$3,$CX$3:$DG$3,)))*$DG24</f>
        <v>11868.929733308667</v>
      </c>
      <c r="DT24" cm="1">
        <f t="array" ref="DT24">(BT24/INDEX($CX24:$DG24,,MATCH(DT$3,$CX$3:$DG$3,)))*$DG24</f>
        <v>13409.939390553314</v>
      </c>
      <c r="DU24" cm="1">
        <f t="array" ref="DU24">(BU24/INDEX($CX24:$DG24,,MATCH(DU$3,$CX$3:$DG$3,)))*$DG24</f>
        <v>13631.867911087733</v>
      </c>
      <c r="DV24" cm="1">
        <f t="array" ref="DV24">(BV24/INDEX($CX24:$DG24,,MATCH(DV$3,$CX$3:$DG$3,)))*$DG24</f>
        <v>13616.201888157922</v>
      </c>
      <c r="DW24" cm="1">
        <f t="array" ref="DW24">(BW24/INDEX($CX24:$DG24,,MATCH(DW$3,$CX$3:$DG$3,)))*$DG24</f>
        <v>13416.408817008027</v>
      </c>
      <c r="DX24" cm="1">
        <f t="array" ref="DX24">(BX24/INDEX($CX24:$DG24,,MATCH(DX$3,$CX$3:$DG$3,)))*$DG24</f>
        <v>12271.902743613429</v>
      </c>
      <c r="DY24" cm="1">
        <f t="array" ref="DY24">(BY24/INDEX($CX24:$DG24,,MATCH(DY$3,$CX$3:$DG$3,)))*$DG24</f>
        <v>11933.977363309899</v>
      </c>
      <c r="DZ24" cm="1">
        <f t="array" ref="DZ24">(BZ24/INDEX($CX24:$DG24,,MATCH(DZ$3,$CX$3:$DG$3,)))*$DG24</f>
        <v>11950.028274244509</v>
      </c>
      <c r="EA24" cm="1">
        <f t="array" ref="EA24">(CA24/INDEX($CX24:$DG24,,MATCH(EA$3,$CX$3:$DG$3,)))*$DG24</f>
        <v>11977.455922097941</v>
      </c>
      <c r="EB24" cm="1">
        <f t="array" ref="EB24">(CB24/INDEX($CX24:$DG24,,MATCH(EB$3,$CX$3:$DG$3,)))*$DG24</f>
        <v>11863.286288127685</v>
      </c>
      <c r="EC24" s="53" cm="1">
        <f t="array" ref="EC24">(CC24/INDEX($CX24:$DG24,,MATCH(EC$3,$CX$3:$DG$3,)))*$DG24</f>
        <v>8.9269052330721443</v>
      </c>
      <c r="ED24" cm="1">
        <f t="array" ref="ED24">(CD24/INDEX($CX24:$DG24,,MATCH(ED$3,$CX$3:$DG$3,)))*$DG24</f>
        <v>9.5741264714195449</v>
      </c>
      <c r="EE24" cm="1">
        <f t="array" ref="EE24">(CE24/INDEX($CX24:$DG24,,MATCH(EE$3,$CX$3:$DG$3,)))*$DG24</f>
        <v>10.526812409529557</v>
      </c>
      <c r="EF24" cm="1">
        <f t="array" ref="EF24">(CF24/INDEX($CX24:$DG24,,MATCH(EF$3,$CX$3:$DG$3,)))*$DG24</f>
        <v>10.875703488864289</v>
      </c>
      <c r="EG24" cm="1">
        <f t="array" ref="EG24">(CG24/INDEX($CX24:$DG24,,MATCH(EG$3,$CX$3:$DG$3,)))*$DG24</f>
        <v>12.845156925306259</v>
      </c>
      <c r="EH24" cm="1">
        <f t="array" ref="EH24">(CH24/INDEX($CX24:$DG24,,MATCH(EH$3,$CX$3:$DG$3,)))*$DG24</f>
        <v>12.353423745937723</v>
      </c>
      <c r="EI24" cm="1">
        <f t="array" ref="EI24">(CI24/INDEX($CX24:$DG24,,MATCH(EI$3,$CX$3:$DG$3,)))*$DG24</f>
        <v>13.159262590210268</v>
      </c>
      <c r="EJ24" cm="1">
        <f t="array" ref="EJ24">(CJ24/INDEX($CX24:$DG24,,MATCH(EJ$3,$CX$3:$DG$3,)))*$DG24</f>
        <v>13.832976211366242</v>
      </c>
      <c r="EK24" cm="1">
        <f t="array" ref="EK24">(CK24/INDEX($CX24:$DG24,,MATCH(EK$3,$CX$3:$DG$3,)))*$DG24</f>
        <v>14.627761794774251</v>
      </c>
      <c r="EL24" cm="1">
        <f t="array" ref="EL24">(CL24/INDEX($CX24:$DG24,,MATCH(EL$3,$CX$3:$DG$3,)))*$DG24</f>
        <v>15.485524584441173</v>
      </c>
      <c r="EM24" cm="1">
        <f t="array" ref="EM24">(CM24/INDEX($CX24:$DG24,,MATCH(EM$3,$CX$3:$DG$3,)))*$DG24</f>
        <v>26.080173808728709</v>
      </c>
      <c r="EN24" cm="1">
        <f t="array" ref="EN24">(CN24/INDEX($CX24:$DG24,,MATCH(EN$3,$CX$3:$DG$3,)))*$DG24</f>
        <v>27.971046619416295</v>
      </c>
      <c r="EO24" cm="1">
        <f t="array" ref="EO24">(CO24/INDEX($CX24:$DG24,,MATCH(EO$3,$CX$3:$DG$3,)))*$DG24</f>
        <v>30.754342084343076</v>
      </c>
      <c r="EP24" cm="1">
        <f t="array" ref="EP24">(CP24/INDEX($CX24:$DG24,,MATCH(EP$3,$CX$3:$DG$3,)))*$DG24</f>
        <v>31.773635977556431</v>
      </c>
      <c r="EQ24" cm="1">
        <f t="array" ref="EQ24">(CQ24/INDEX($CX24:$DG24,,MATCH(EQ$3,$CX$3:$DG$3,)))*$DG24</f>
        <v>37.527442766085322</v>
      </c>
      <c r="ER24" cm="1">
        <f t="array" ref="ER24">(CR24/INDEX($CX24:$DG24,,MATCH(ER$3,$CX$3:$DG$3,)))*$DG24</f>
        <v>36.090832154611775</v>
      </c>
      <c r="ES24" cm="1">
        <f t="array" ref="ES24">(CS24/INDEX($CX24:$DG24,,MATCH(ES$3,$CX$3:$DG$3,)))*$DG24</f>
        <v>38.445110213103092</v>
      </c>
      <c r="ET24" cm="1">
        <f t="array" ref="ET24">(CT24/INDEX($CX24:$DG24,,MATCH(ET$3,$CX$3:$DG$3,)))*$DG24</f>
        <v>40.413381173565504</v>
      </c>
      <c r="EU24" cm="1">
        <f t="array" ref="EU24">(CU24/INDEX($CX24:$DG24,,MATCH(EU$3,$CX$3:$DG$3,)))*$DG24</f>
        <v>42.735366857827017</v>
      </c>
      <c r="EV24" cm="1">
        <f t="array" ref="EV24">(CV24/INDEX($CX24:$DG24,,MATCH(EV$3,$CX$3:$DG$3,)))*$DG24</f>
        <v>45.241342003423426</v>
      </c>
      <c r="EW24">
        <f t="shared" si="13"/>
        <v>479.24032711358205</v>
      </c>
      <c r="EY24" s="96">
        <f t="shared" si="24"/>
        <v>7.5212385898788337E-4</v>
      </c>
      <c r="EZ24" s="96">
        <f t="shared" si="14"/>
        <v>7.139574753159643E-4</v>
      </c>
      <c r="FA24" s="96">
        <f t="shared" si="15"/>
        <v>7.7222083416516804E-4</v>
      </c>
      <c r="FB24" s="96">
        <f t="shared" si="16"/>
        <v>7.987325377661256E-4</v>
      </c>
      <c r="FC24" s="96">
        <f t="shared" si="17"/>
        <v>9.5742140095063377E-4</v>
      </c>
      <c r="FD24" s="96">
        <f t="shared" si="18"/>
        <v>1.0066428983367488E-3</v>
      </c>
      <c r="FE24" s="96">
        <f t="shared" si="19"/>
        <v>1.1026719918765234E-3</v>
      </c>
      <c r="FF24" s="96">
        <f t="shared" si="20"/>
        <v>1.1575684922168752E-3</v>
      </c>
      <c r="FG24" s="96">
        <f t="shared" si="21"/>
        <v>1.2212745252342444E-3</v>
      </c>
      <c r="FH24" s="96">
        <f t="shared" si="22"/>
        <v>1.3053317780873654E-3</v>
      </c>
      <c r="FJ24" s="96">
        <f t="shared" si="25"/>
        <v>12593.406909288144</v>
      </c>
      <c r="FK24" s="96" t="str">
        <f>IF(AND('Country-wise data'!FJ24&gt;'non-R&amp;D ex_typologies'!$C$17,'Country-wise data'!FJ24&lt;'non-R&amp;D ex_typologies'!$D$17),"Small",IF(AND('Country-wise data'!FJ24&gt;'non-R&amp;D ex_typologies'!$E$17,'Country-wise data'!$FJ$4&lt;'non-R&amp;D ex_typologies'!$F$17),"Medium","Large"))</f>
        <v>Medium</v>
      </c>
      <c r="FL24" t="str">
        <f>IF($FK24='non-R&amp;D ex_typologies'!$C$16,IF(AND('Country-wise data'!EY24&gt;'non-R&amp;D ex_typologies'!$C$21,'Country-wise data'!EY24&lt;'non-R&amp;D ex_typologies'!$D$21),'non-R&amp;D ex_typologies'!$B$21,IF(AND('Country-wise data'!EY24&gt;'non-R&amp;D ex_typologies'!$C$19,'Country-wise data'!EY24&lt;'non-R&amp;D ex_typologies'!$D$19),'non-R&amp;D ex_typologies'!$B$19,'non-R&amp;D ex_typologies'!$B$20)),IF($FK24='non-R&amp;D ex_typologies'!$E$16,IF(AND('Country-wise data'!EY24&gt;'non-R&amp;D ex_typologies'!$E$21,'Country-wise data'!EY24&lt;'non-R&amp;D ex_typologies'!$F$21),'non-R&amp;D ex_typologies'!$B$21,IF(AND('Country-wise data'!EY24&gt;'non-R&amp;D ex_typologies'!$E$19,'Country-wise data'!EY24&lt;'non-R&amp;D ex_typologies'!$F$19),'non-R&amp;D ex_typologies'!$B$19,'non-R&amp;D ex_typologies'!$B$20)),IF(AND('Country-wise data'!EY24&gt;'non-R&amp;D ex_typologies'!$G$21,'Country-wise data'!EY24&lt;'non-R&amp;D ex_typologies'!$H$21),'non-R&amp;D ex_typologies'!$B$21,IF(AND('Country-wise data'!EY24&gt;'non-R&amp;D ex_typologies'!$G$19,'Country-wise data'!EY24&lt;'non-R&amp;D ex_typologies'!$H$19),'non-R&amp;D ex_typologies'!$B$19,'non-R&amp;D ex_typologies'!$B$20))))</f>
        <v>Program heavy</v>
      </c>
      <c r="FM24" t="str">
        <f>IF($FK24='non-R&amp;D ex_typologies'!$C$16,IF(AND('Country-wise data'!EZ24&gt;'non-R&amp;D ex_typologies'!$C$21,'Country-wise data'!EZ24&lt;'non-R&amp;D ex_typologies'!$D$21),'non-R&amp;D ex_typologies'!$B$21,IF(AND('Country-wise data'!EZ24&gt;'non-R&amp;D ex_typologies'!$C$19,'Country-wise data'!EZ24&lt;'non-R&amp;D ex_typologies'!$D$19),'non-R&amp;D ex_typologies'!$B$19,'non-R&amp;D ex_typologies'!$B$20)),IF($FK24='non-R&amp;D ex_typologies'!$E$16,IF(AND('Country-wise data'!EZ24&gt;'non-R&amp;D ex_typologies'!$E$21,'Country-wise data'!EZ24&lt;'non-R&amp;D ex_typologies'!$F$21),'non-R&amp;D ex_typologies'!$B$21,IF(AND('Country-wise data'!EZ24&gt;'non-R&amp;D ex_typologies'!$E$19,'Country-wise data'!EZ24&lt;'non-R&amp;D ex_typologies'!$F$19),'non-R&amp;D ex_typologies'!$B$19,'non-R&amp;D ex_typologies'!$B$20)),IF(AND('Country-wise data'!EZ24&gt;'non-R&amp;D ex_typologies'!$G$21,'Country-wise data'!EZ24&lt;'non-R&amp;D ex_typologies'!$H$21),'non-R&amp;D ex_typologies'!$B$21,IF(AND('Country-wise data'!EZ24&gt;'non-R&amp;D ex_typologies'!$G$19,'Country-wise data'!EZ24&lt;'non-R&amp;D ex_typologies'!$H$19),'non-R&amp;D ex_typologies'!$B$19,'non-R&amp;D ex_typologies'!$B$20))))</f>
        <v>Program heavy</v>
      </c>
      <c r="FN24" t="str">
        <f>IF($FK24='non-R&amp;D ex_typologies'!$C$16,IF(AND('Country-wise data'!FA24&gt;'non-R&amp;D ex_typologies'!$C$21,'Country-wise data'!FA24&lt;'non-R&amp;D ex_typologies'!$D$21),'non-R&amp;D ex_typologies'!$B$21,IF(AND('Country-wise data'!FA24&gt;'non-R&amp;D ex_typologies'!$C$19,'Country-wise data'!FA24&lt;'non-R&amp;D ex_typologies'!$D$19),'non-R&amp;D ex_typologies'!$B$19,'non-R&amp;D ex_typologies'!$B$20)),IF($FK24='non-R&amp;D ex_typologies'!$E$16,IF(AND('Country-wise data'!FA24&gt;'non-R&amp;D ex_typologies'!$E$21,'Country-wise data'!FA24&lt;'non-R&amp;D ex_typologies'!$F$21),'non-R&amp;D ex_typologies'!$B$21,IF(AND('Country-wise data'!FA24&gt;'non-R&amp;D ex_typologies'!$E$19,'Country-wise data'!FA24&lt;'non-R&amp;D ex_typologies'!$F$19),'non-R&amp;D ex_typologies'!$B$19,'non-R&amp;D ex_typologies'!$B$20)),IF(AND('Country-wise data'!FA24&gt;'non-R&amp;D ex_typologies'!$G$21,'Country-wise data'!FA24&lt;'non-R&amp;D ex_typologies'!$H$21),'non-R&amp;D ex_typologies'!$B$21,IF(AND('Country-wise data'!FA24&gt;'non-R&amp;D ex_typologies'!$G$19,'Country-wise data'!FA24&lt;'non-R&amp;D ex_typologies'!$H$19),'non-R&amp;D ex_typologies'!$B$19,'non-R&amp;D ex_typologies'!$B$20))))</f>
        <v>Program heavy</v>
      </c>
      <c r="FO24" t="str">
        <f>IF($FK24='non-R&amp;D ex_typologies'!$C$16,IF(AND('Country-wise data'!FB24&gt;'non-R&amp;D ex_typologies'!$C$21,'Country-wise data'!FB24&lt;'non-R&amp;D ex_typologies'!$D$21),'non-R&amp;D ex_typologies'!$B$21,IF(AND('Country-wise data'!FB24&gt;'non-R&amp;D ex_typologies'!$C$19,'Country-wise data'!FB24&lt;'non-R&amp;D ex_typologies'!$D$19),'non-R&amp;D ex_typologies'!$B$19,'non-R&amp;D ex_typologies'!$B$20)),IF($FK24='non-R&amp;D ex_typologies'!$E$16,IF(AND('Country-wise data'!FB24&gt;'non-R&amp;D ex_typologies'!$E$21,'Country-wise data'!FB24&lt;'non-R&amp;D ex_typologies'!$F$21),'non-R&amp;D ex_typologies'!$B$21,IF(AND('Country-wise data'!FB24&gt;'non-R&amp;D ex_typologies'!$E$19,'Country-wise data'!FB24&lt;'non-R&amp;D ex_typologies'!$F$19),'non-R&amp;D ex_typologies'!$B$19,'non-R&amp;D ex_typologies'!$B$20)),IF(AND('Country-wise data'!FB24&gt;'non-R&amp;D ex_typologies'!$G$21,'Country-wise data'!FB24&lt;'non-R&amp;D ex_typologies'!$H$21),'non-R&amp;D ex_typologies'!$B$21,IF(AND('Country-wise data'!FB24&gt;'non-R&amp;D ex_typologies'!$G$19,'Country-wise data'!FB24&lt;'non-R&amp;D ex_typologies'!$H$19),'non-R&amp;D ex_typologies'!$B$19,'non-R&amp;D ex_typologies'!$B$20))))</f>
        <v>Program heavy</v>
      </c>
      <c r="FP24" t="str">
        <f>IF($FK24='non-R&amp;D ex_typologies'!$C$16,IF(AND('Country-wise data'!FC24&gt;'non-R&amp;D ex_typologies'!$C$21,'Country-wise data'!FC24&lt;'non-R&amp;D ex_typologies'!$D$21),'non-R&amp;D ex_typologies'!$B$21,IF(AND('Country-wise data'!FC24&gt;'non-R&amp;D ex_typologies'!$C$19,'Country-wise data'!FC24&lt;'non-R&amp;D ex_typologies'!$D$19),'non-R&amp;D ex_typologies'!$B$19,'non-R&amp;D ex_typologies'!$B$20)),IF($FK24='non-R&amp;D ex_typologies'!$E$16,IF(AND('Country-wise data'!FC24&gt;'non-R&amp;D ex_typologies'!$E$21,'Country-wise data'!FC24&lt;'non-R&amp;D ex_typologies'!$F$21),'non-R&amp;D ex_typologies'!$B$21,IF(AND('Country-wise data'!FC24&gt;'non-R&amp;D ex_typologies'!$E$19,'Country-wise data'!FC24&lt;'non-R&amp;D ex_typologies'!$F$19),'non-R&amp;D ex_typologies'!$B$19,'non-R&amp;D ex_typologies'!$B$20)),IF(AND('Country-wise data'!FC24&gt;'non-R&amp;D ex_typologies'!$G$21,'Country-wise data'!FC24&lt;'non-R&amp;D ex_typologies'!$H$21),'non-R&amp;D ex_typologies'!$B$21,IF(AND('Country-wise data'!FC24&gt;'non-R&amp;D ex_typologies'!$G$19,'Country-wise data'!FC24&lt;'non-R&amp;D ex_typologies'!$H$19),'non-R&amp;D ex_typologies'!$B$19,'non-R&amp;D ex_typologies'!$B$20))))</f>
        <v>Program heavy</v>
      </c>
      <c r="FQ24" t="str">
        <f>IF($FK24='non-R&amp;D ex_typologies'!$C$16,IF(AND('Country-wise data'!FD24&gt;'non-R&amp;D ex_typologies'!$C$21,'Country-wise data'!FD24&lt;'non-R&amp;D ex_typologies'!$D$21),'non-R&amp;D ex_typologies'!$B$21,IF(AND('Country-wise data'!FD24&gt;'non-R&amp;D ex_typologies'!$C$19,'Country-wise data'!FD24&lt;'non-R&amp;D ex_typologies'!$D$19),'non-R&amp;D ex_typologies'!$B$19,'non-R&amp;D ex_typologies'!$B$20)),IF($FK24='non-R&amp;D ex_typologies'!$E$16,IF(AND('Country-wise data'!FD24&gt;'non-R&amp;D ex_typologies'!$E$21,'Country-wise data'!FD24&lt;'non-R&amp;D ex_typologies'!$F$21),'non-R&amp;D ex_typologies'!$B$21,IF(AND('Country-wise data'!FD24&gt;'non-R&amp;D ex_typologies'!$E$19,'Country-wise data'!FD24&lt;'non-R&amp;D ex_typologies'!$F$19),'non-R&amp;D ex_typologies'!$B$19,'non-R&amp;D ex_typologies'!$B$20)),IF(AND('Country-wise data'!FD24&gt;'non-R&amp;D ex_typologies'!$G$21,'Country-wise data'!FD24&lt;'non-R&amp;D ex_typologies'!$H$21),'non-R&amp;D ex_typologies'!$B$21,IF(AND('Country-wise data'!FD24&gt;'non-R&amp;D ex_typologies'!$G$19,'Country-wise data'!FD24&lt;'non-R&amp;D ex_typologies'!$H$19),'non-R&amp;D ex_typologies'!$B$19,'non-R&amp;D ex_typologies'!$B$20))))</f>
        <v>Program heavy</v>
      </c>
      <c r="FR24" t="str">
        <f>IF($FK24='non-R&amp;D ex_typologies'!$C$16,IF(AND('Country-wise data'!FE24&gt;'non-R&amp;D ex_typologies'!$C$21,'Country-wise data'!FE24&lt;'non-R&amp;D ex_typologies'!$D$21),'non-R&amp;D ex_typologies'!$B$21,IF(AND('Country-wise data'!FE24&gt;'non-R&amp;D ex_typologies'!$C$19,'Country-wise data'!FE24&lt;'non-R&amp;D ex_typologies'!$D$19),'non-R&amp;D ex_typologies'!$B$19,'non-R&amp;D ex_typologies'!$B$20)),IF($FK24='non-R&amp;D ex_typologies'!$E$16,IF(AND('Country-wise data'!FE24&gt;'non-R&amp;D ex_typologies'!$E$21,'Country-wise data'!FE24&lt;'non-R&amp;D ex_typologies'!$F$21),'non-R&amp;D ex_typologies'!$B$21,IF(AND('Country-wise data'!FE24&gt;'non-R&amp;D ex_typologies'!$E$19,'Country-wise data'!FE24&lt;'non-R&amp;D ex_typologies'!$F$19),'non-R&amp;D ex_typologies'!$B$19,'non-R&amp;D ex_typologies'!$B$20)),IF(AND('Country-wise data'!FE24&gt;'non-R&amp;D ex_typologies'!$G$21,'Country-wise data'!FE24&lt;'non-R&amp;D ex_typologies'!$H$21),'non-R&amp;D ex_typologies'!$B$21,IF(AND('Country-wise data'!FE24&gt;'non-R&amp;D ex_typologies'!$G$19,'Country-wise data'!FE24&lt;'non-R&amp;D ex_typologies'!$H$19),'non-R&amp;D ex_typologies'!$B$19,'non-R&amp;D ex_typologies'!$B$20))))</f>
        <v>Program heavy</v>
      </c>
      <c r="FS24" t="str">
        <f>IF($FK24='non-R&amp;D ex_typologies'!$C$16,IF(AND('Country-wise data'!FF24&gt;'non-R&amp;D ex_typologies'!$C$21,'Country-wise data'!FF24&lt;'non-R&amp;D ex_typologies'!$D$21),'non-R&amp;D ex_typologies'!$B$21,IF(AND('Country-wise data'!FF24&gt;'non-R&amp;D ex_typologies'!$C$19,'Country-wise data'!FF24&lt;'non-R&amp;D ex_typologies'!$D$19),'non-R&amp;D ex_typologies'!$B$19,'non-R&amp;D ex_typologies'!$B$20)),IF($FK24='non-R&amp;D ex_typologies'!$E$16,IF(AND('Country-wise data'!FF24&gt;'non-R&amp;D ex_typologies'!$E$21,'Country-wise data'!FF24&lt;'non-R&amp;D ex_typologies'!$F$21),'non-R&amp;D ex_typologies'!$B$21,IF(AND('Country-wise data'!FF24&gt;'non-R&amp;D ex_typologies'!$E$19,'Country-wise data'!FF24&lt;'non-R&amp;D ex_typologies'!$F$19),'non-R&amp;D ex_typologies'!$B$19,'non-R&amp;D ex_typologies'!$B$20)),IF(AND('Country-wise data'!FF24&gt;'non-R&amp;D ex_typologies'!$G$21,'Country-wise data'!FF24&lt;'non-R&amp;D ex_typologies'!$H$21),'non-R&amp;D ex_typologies'!$B$21,IF(AND('Country-wise data'!FF24&gt;'non-R&amp;D ex_typologies'!$G$19,'Country-wise data'!FF24&lt;'non-R&amp;D ex_typologies'!$H$19),'non-R&amp;D ex_typologies'!$B$19,'non-R&amp;D ex_typologies'!$B$20))))</f>
        <v>Program heavy</v>
      </c>
      <c r="FT24" t="str">
        <f>IF($FK24='non-R&amp;D ex_typologies'!$C$16,IF(AND('Country-wise data'!FG24&gt;'non-R&amp;D ex_typologies'!$C$21,'Country-wise data'!FG24&lt;'non-R&amp;D ex_typologies'!$D$21),'non-R&amp;D ex_typologies'!$B$21,IF(AND('Country-wise data'!FG24&gt;'non-R&amp;D ex_typologies'!$C$19,'Country-wise data'!FG24&lt;'non-R&amp;D ex_typologies'!$D$19),'non-R&amp;D ex_typologies'!$B$19,'non-R&amp;D ex_typologies'!$B$20)),IF($FK24='non-R&amp;D ex_typologies'!$E$16,IF(AND('Country-wise data'!FG24&gt;'non-R&amp;D ex_typologies'!$E$21,'Country-wise data'!FG24&lt;'non-R&amp;D ex_typologies'!$F$21),'non-R&amp;D ex_typologies'!$B$21,IF(AND('Country-wise data'!FG24&gt;'non-R&amp;D ex_typologies'!$E$19,'Country-wise data'!FG24&lt;'non-R&amp;D ex_typologies'!$F$19),'non-R&amp;D ex_typologies'!$B$19,'non-R&amp;D ex_typologies'!$B$20)),IF(AND('Country-wise data'!FG24&gt;'non-R&amp;D ex_typologies'!$G$21,'Country-wise data'!FG24&lt;'non-R&amp;D ex_typologies'!$H$21),'non-R&amp;D ex_typologies'!$B$21,IF(AND('Country-wise data'!FG24&gt;'non-R&amp;D ex_typologies'!$G$19,'Country-wise data'!FG24&lt;'non-R&amp;D ex_typologies'!$H$19),'non-R&amp;D ex_typologies'!$B$19,'non-R&amp;D ex_typologies'!$B$20))))</f>
        <v>Program heavy</v>
      </c>
      <c r="FU24" t="str">
        <f>IF($FK24='non-R&amp;D ex_typologies'!$C$16,IF(AND('Country-wise data'!FH24&gt;'non-R&amp;D ex_typologies'!$C$21,'Country-wise data'!FH24&lt;'non-R&amp;D ex_typologies'!$D$21),'non-R&amp;D ex_typologies'!$B$21,IF(AND('Country-wise data'!FH24&gt;'non-R&amp;D ex_typologies'!$C$19,'Country-wise data'!FH24&lt;'non-R&amp;D ex_typologies'!$D$19),'non-R&amp;D ex_typologies'!$B$19,'non-R&amp;D ex_typologies'!$B$20)),IF($FK24='non-R&amp;D ex_typologies'!$E$16,IF(AND('Country-wise data'!FH24&gt;'non-R&amp;D ex_typologies'!$E$21,'Country-wise data'!FH24&lt;'non-R&amp;D ex_typologies'!$F$21),'non-R&amp;D ex_typologies'!$B$21,IF(AND('Country-wise data'!FH24&gt;'non-R&amp;D ex_typologies'!$E$19,'Country-wise data'!FH24&lt;'non-R&amp;D ex_typologies'!$F$19),'non-R&amp;D ex_typologies'!$B$19,'non-R&amp;D ex_typologies'!$B$20)),IF(AND('Country-wise data'!FH24&gt;'non-R&amp;D ex_typologies'!$G$21,'Country-wise data'!FH24&lt;'non-R&amp;D ex_typologies'!$H$21),'non-R&amp;D ex_typologies'!$B$21,IF(AND('Country-wise data'!FH24&gt;'non-R&amp;D ex_typologies'!$G$19,'Country-wise data'!FH24&lt;'non-R&amp;D ex_typologies'!$H$19),'non-R&amp;D ex_typologies'!$B$19,'non-R&amp;D ex_typologies'!$B$20))))</f>
        <v>Program heavy</v>
      </c>
    </row>
    <row r="25" spans="2:177" x14ac:dyDescent="0.35">
      <c r="B25" s="12" t="s">
        <v>80</v>
      </c>
      <c r="C25" t="s">
        <v>81</v>
      </c>
      <c r="D25" t="s">
        <v>373</v>
      </c>
      <c r="E25" t="s">
        <v>26</v>
      </c>
      <c r="F25" t="s">
        <v>369</v>
      </c>
      <c r="G25" s="55">
        <f>Assumptions!$C$13</f>
        <v>1.1000000000000001</v>
      </c>
      <c r="H25">
        <f>SUMIFS('IFPRI SPEED'!AL:AL,'IFPRI SPEED'!$A:$A,'Country-wise data'!$B25)*1000*G25</f>
        <v>0</v>
      </c>
      <c r="I25">
        <f>IF(SUMIFS('IFPRI SPEED'!AM:AM,'IFPRI SPEED'!$A:$A,'Country-wise data'!$B25)*1000=0,H25*(1+Assumptions!$C$9),SUMIFS('IFPRI SPEED'!AM:AM,'IFPRI SPEED'!$A:$A,'Country-wise data'!$B25)*1000*$G25)</f>
        <v>0</v>
      </c>
      <c r="J25">
        <f>IF(SUMIFS('IFPRI SPEED'!AN:AN,'IFPRI SPEED'!$A:$A,'Country-wise data'!$B25)*1000=0,I25*(1+Assumptions!$C$9),SUMIFS('IFPRI SPEED'!AN:AN,'IFPRI SPEED'!$A:$A,'Country-wise data'!$B25)*1000*$G25)</f>
        <v>0</v>
      </c>
      <c r="K25">
        <f>IF(SUMIFS('IFPRI SPEED'!AO:AO,'IFPRI SPEED'!$A:$A,'Country-wise data'!$B25)*1000=0,J25*(1+Assumptions!$C$9),SUMIFS('IFPRI SPEED'!AO:AO,'IFPRI SPEED'!$A:$A,'Country-wise data'!$B25)*1000*$G25)</f>
        <v>0</v>
      </c>
      <c r="L25">
        <f>IF(SUMIFS('IFPRI SPEED'!AP:AP,'IFPRI SPEED'!$A:$A,'Country-wise data'!$B25)*1000=0,K25*(1+Assumptions!$C$9),SUMIFS('IFPRI SPEED'!AP:AP,'IFPRI SPEED'!$A:$A,'Country-wise data'!$B25)*1000*$G25)</f>
        <v>0</v>
      </c>
      <c r="M25">
        <f>IF(SUMIFS('IFPRI SPEED'!AQ:AQ,'IFPRI SPEED'!$A:$A,'Country-wise data'!$B25)*1000=0,L25*(1+Assumptions!$C$9),SUMIFS('IFPRI SPEED'!AQ:AQ,'IFPRI SPEED'!$A:$A,'Country-wise data'!$B25)*1000*$G25)</f>
        <v>0</v>
      </c>
      <c r="N25">
        <f>IF(SUMIFS('IFPRI SPEED'!AR:AR,'IFPRI SPEED'!$A:$A,'Country-wise data'!$B25)*1000=0,M25*(1+Assumptions!$C$9),SUMIFS('IFPRI SPEED'!AR:AR,'IFPRI SPEED'!$A:$A,'Country-wise data'!$B25)*1000*$G25)</f>
        <v>0</v>
      </c>
      <c r="O25">
        <f>IF(SUMIFS('IFPRI SPEED'!AS:AS,'IFPRI SPEED'!$A:$A,'Country-wise data'!$B25)*1000=0,N25*(1+Assumptions!$C$9),SUMIFS('IFPRI SPEED'!AS:AS,'IFPRI SPEED'!$A:$A,'Country-wise data'!$B25)*1000*$G25)</f>
        <v>0</v>
      </c>
      <c r="P25">
        <f>IF(SUMIFS('IFPRI SPEED'!AT:AT,'IFPRI SPEED'!$A:$A,'Country-wise data'!$B25)*1000=0,O25*(1+Assumptions!$C$9),SUMIFS('IFPRI SPEED'!AT:AT,'IFPRI SPEED'!$A:$A,'Country-wise data'!$B25)*1000*$G25)</f>
        <v>0</v>
      </c>
      <c r="Q25">
        <f>IF(SUMIFS('IFPRI SPEED'!AU:AU,'IFPRI SPEED'!$A:$A,'Country-wise data'!$B25)*1000=0,P25*(1+Assumptions!$C$9),SUMIFS('IFPRI SPEED'!AU:AU,'IFPRI SPEED'!$A:$A,'Country-wise data'!$B25)*1000*$G25)</f>
        <v>0</v>
      </c>
      <c r="R25" s="36">
        <f t="shared" si="9"/>
        <v>0</v>
      </c>
      <c r="S25" s="44">
        <f>INDEX('area data'!$G$4:$P$79,MATCH('Country-wise data'!$B25,'area data'!$B$4:$B$79,),MATCH('Country-wise data'!S$3,'area data'!$G$3:$P$3,))</f>
        <v>10038.410986964576</v>
      </c>
      <c r="T25" s="44">
        <f>INDEX('area data'!$G$4:$P$79,MATCH('Country-wise data'!$B25,'area data'!$B$4:$B$79,),MATCH('Country-wise data'!T$3,'area data'!$G$3:$P$3,))</f>
        <v>11191.429399925508</v>
      </c>
      <c r="U25" s="44">
        <f>INDEX('area data'!$G$4:$P$79,MATCH('Country-wise data'!$B25,'area data'!$B$4:$B$79,),MATCH('Country-wise data'!U$3,'area data'!$G$3:$P$3,))</f>
        <v>11715.228153875625</v>
      </c>
      <c r="V25" s="44">
        <f>INDEX('area data'!$G$4:$P$79,MATCH('Country-wise data'!$B25,'area data'!$B$4:$B$79,),MATCH('Country-wise data'!V$3,'area data'!$G$3:$P$3,))</f>
        <v>12545.716593112898</v>
      </c>
      <c r="W25" s="44">
        <f>INDEX('area data'!$G$4:$P$79,MATCH('Country-wise data'!$B25,'area data'!$B$4:$B$79,),MATCH('Country-wise data'!W$3,'area data'!$G$3:$P$3,))</f>
        <v>12754.2219823131</v>
      </c>
      <c r="X25" s="44">
        <f>INDEX('area data'!$G$4:$P$79,MATCH('Country-wise data'!$B25,'area data'!$B$4:$B$79,),MATCH('Country-wise data'!X$3,'area data'!$G$3:$P$3,))</f>
        <v>11860.668962378682</v>
      </c>
      <c r="Y25" s="44">
        <f>INDEX('area data'!$G$4:$P$79,MATCH('Country-wise data'!$B25,'area data'!$B$4:$B$79,),MATCH('Country-wise data'!Y$3,'area data'!$G$3:$P$3,))</f>
        <v>11991.73180379314</v>
      </c>
      <c r="Z25" s="44">
        <f>INDEX('area data'!$G$4:$P$79,MATCH('Country-wise data'!$B25,'area data'!$B$4:$B$79,),MATCH('Country-wise data'!Z$3,'area data'!$G$3:$P$3,))</f>
        <v>12669.304220413509</v>
      </c>
      <c r="AA25" s="44">
        <f>INDEX('area data'!$G$4:$P$79,MATCH('Country-wise data'!$B25,'area data'!$B$4:$B$79,),MATCH('Country-wise data'!AA$3,'area data'!$G$3:$P$3,))</f>
        <v>12988.216780143584</v>
      </c>
      <c r="AB25" s="44">
        <f>INDEX('area data'!$G$4:$P$79,MATCH('Country-wise data'!$B25,'area data'!$B$4:$B$79,),MATCH('Country-wise data'!AB$3,'area data'!$G$3:$P$3,))</f>
        <v>13247.981115746454</v>
      </c>
      <c r="AC25" s="53">
        <f>IFERROR(INDEX('ASTI data (new)'!$AF$6:$AL$130,MATCH('Country-wise data'!$B25,'ASTI data (new)'!$C$6:$C$130,),MATCH('Country-wise data'!AC$3,'ASTI data (new)'!$AF$5:$AL$5,)),(INDEX(Assumptions!$G$154:$P$345,MATCH('Country-wise data'!$B25,Assumptions!$B$154:$B$344,),MATCH('Country-wise data'!AC$3,Assumptions!$G$153:$P$153,))*S25))</f>
        <v>19.083701970808168</v>
      </c>
      <c r="AD25" s="53">
        <f>IFERROR(INDEX('ASTI data (new)'!$AF$6:$AL$130,MATCH('Country-wise data'!$B25,'ASTI data (new)'!$C$6:$C$130,),MATCH('Country-wise data'!AD$3,'ASTI data (new)'!$AF$5:$AL$5,)),(INDEX(Assumptions!$G$154:$P$345,MATCH('Country-wise data'!$B25,Assumptions!$B$154:$B$344,),MATCH('Country-wise data'!AD$3,Assumptions!$G$153:$P$153,))*T25))</f>
        <v>20.446609415757159</v>
      </c>
      <c r="AE25" s="53">
        <f>IFERROR(INDEX('ASTI data (new)'!$AF$6:$AL$130,MATCH('Country-wise data'!$B25,'ASTI data (new)'!$C$6:$C$130,),MATCH('Country-wise data'!AE$3,'ASTI data (new)'!$AF$5:$AL$5,)),(INDEX(Assumptions!$G$154:$P$345,MATCH('Country-wise data'!$B25,Assumptions!$B$154:$B$344,),MATCH('Country-wise data'!AE$3,Assumptions!$G$153:$P$153,))*U25))</f>
        <v>21.170125766427038</v>
      </c>
      <c r="AF25" s="53">
        <f>IFERROR(INDEX('ASTI data (new)'!$AF$6:$AL$130,MATCH('Country-wise data'!$B25,'ASTI data (new)'!$C$6:$C$130,),MATCH('Country-wise data'!AF$3,'ASTI data (new)'!$AF$5:$AL$5,)),(INDEX(Assumptions!$G$154:$P$345,MATCH('Country-wise data'!$B25,Assumptions!$B$154:$B$344,),MATCH('Country-wise data'!AF$3,Assumptions!$G$153:$P$153,))*V25))</f>
        <v>18.421185682687902</v>
      </c>
      <c r="AG25" s="53">
        <f>IFERROR(INDEX('ASTI data (new)'!$AF$6:$AL$130,MATCH('Country-wise data'!$B25,'ASTI data (new)'!$C$6:$C$130,),MATCH('Country-wise data'!AG$3,'ASTI data (new)'!$AF$5:$AL$5,)),(INDEX(Assumptions!$G$154:$P$345,MATCH('Country-wise data'!$B25,Assumptions!$B$154:$B$344,),MATCH('Country-wise data'!AG$3,Assumptions!$G$153:$P$153,))*W25))</f>
        <v>24.733685498491191</v>
      </c>
      <c r="AH25" s="53">
        <f>IFERROR(INDEX('ASTI data (new)'!$AF$6:$AL$130,MATCH('Country-wise data'!$B25,'ASTI data (new)'!$C$6:$C$130,),MATCH('Country-wise data'!AH$3,'ASTI data (new)'!$AF$5:$AL$5,)),(INDEX(Assumptions!$G$154:$P$345,MATCH('Country-wise data'!$B25,Assumptions!$B$154:$B$344,),MATCH('Country-wise data'!AH$3,Assumptions!$G$153:$P$153,))*X25))</f>
        <v>28.175691643163059</v>
      </c>
      <c r="AI25" s="53">
        <f>IFERROR(INDEX('ASTI data (new)'!$AF$6:$AL$130,MATCH('Country-wise data'!$B25,'ASTI data (new)'!$C$6:$C$130,),MATCH('Country-wise data'!AI$3,'ASTI data (new)'!$AF$5:$AL$5,)),(INDEX(Assumptions!$G$154:$P$345,MATCH('Country-wise data'!$B25,Assumptions!$B$154:$B$344,),MATCH('Country-wise data'!AI$3,Assumptions!$G$153:$P$153,))*Y25))</f>
        <v>30.521136020780663</v>
      </c>
      <c r="AJ25" s="53">
        <f t="shared" ref="AJ25:AL25" si="44">IFERROR((1+($AI25/$AF25)^(1/3)-1)*AI25,0)</f>
        <v>36.1156192453806</v>
      </c>
      <c r="AK25" s="53">
        <f t="shared" si="44"/>
        <v>42.735563728336722</v>
      </c>
      <c r="AL25" s="53">
        <f t="shared" si="44"/>
        <v>50.568935140502333</v>
      </c>
      <c r="AM25" s="55" cm="1">
        <f t="array" ref="AM25">INDEX('non-R&amp;D ex_typologies'!$J$8:$J$10,MATCH('Country-wise data'!FL25,'non-R&amp;D ex_typologies'!$F$8:$F$10,),)*'Country-wise data'!AC25</f>
        <v>55.753505981979913</v>
      </c>
      <c r="AN25" s="55" cm="1">
        <f t="array" ref="AN25">INDEX('non-R&amp;D ex_typologies'!$J$8:$J$10,MATCH('Country-wise data'!FM25,'non-R&amp;D ex_typologies'!$F$8:$F$10,),)*'Country-wise data'!AD25</f>
        <v>59.735273696707573</v>
      </c>
      <c r="AO25" s="55" cm="1">
        <f t="array" ref="AO25">INDEX('non-R&amp;D ex_typologies'!$J$8:$J$10,MATCH('Country-wise data'!FN25,'non-R&amp;D ex_typologies'!$F$8:$F$10,),)*'Country-wise data'!AE25</f>
        <v>61.849044559763293</v>
      </c>
      <c r="AP25" s="55" cm="1">
        <f t="array" ref="AP25">INDEX('non-R&amp;D ex_typologies'!$J$8:$J$10,MATCH('Country-wise data'!FO25,'non-R&amp;D ex_typologies'!$F$8:$F$10,),)*'Country-wise data'!AF25</f>
        <v>53.817948306148736</v>
      </c>
      <c r="AQ25" s="55" cm="1">
        <f t="array" ref="AQ25">INDEX('non-R&amp;D ex_typologies'!$J$8:$J$10,MATCH('Country-wise data'!FP25,'non-R&amp;D ex_typologies'!$F$8:$F$10,),)*'Country-wise data'!AG25</f>
        <v>72.260072207475389</v>
      </c>
      <c r="AR25" s="55" cm="1">
        <f t="array" ref="AR25">INDEX('non-R&amp;D ex_typologies'!$J$8:$J$10,MATCH('Country-wise data'!FQ25,'non-R&amp;D ex_typologies'!$F$8:$F$10,),)*'Country-wise data'!AH25</f>
        <v>82.315978051662483</v>
      </c>
      <c r="AS25" s="55" cm="1">
        <f t="array" ref="AS25">INDEX('non-R&amp;D ex_typologies'!$J$8:$J$10,MATCH('Country-wise data'!FR25,'non-R&amp;D ex_typologies'!$F$8:$F$10,),)*'Country-wise data'!AI25</f>
        <v>89.168251648155163</v>
      </c>
      <c r="AT25" s="55" cm="1">
        <f t="array" ref="AT25">INDEX('non-R&amp;D ex_typologies'!$J$8:$J$10,MATCH('Country-wise data'!FS25,'non-R&amp;D ex_typologies'!$F$8:$F$10,),)*'Country-wise data'!AJ25</f>
        <v>105.51267236935183</v>
      </c>
      <c r="AU25" s="55" cm="1">
        <f t="array" ref="AU25">INDEX('non-R&amp;D ex_typologies'!$J$8:$J$10,MATCH('Country-wise data'!FT25,'non-R&amp;D ex_typologies'!$F$8:$F$10,),)*'Country-wise data'!AK25</f>
        <v>124.85300344848149</v>
      </c>
      <c r="AV25" s="55" cm="1">
        <f t="array" ref="AV25">INDEX('non-R&amp;D ex_typologies'!$J$8:$J$10,MATCH('Country-wise data'!FU25,'non-R&amp;D ex_typologies'!$F$8:$F$10,),)*'Country-wise data'!AL25</f>
        <v>147.73839122886667</v>
      </c>
      <c r="AW25">
        <f t="shared" si="11"/>
        <v>1144.9763956109273</v>
      </c>
      <c r="AX25" s="53">
        <f>INDEX('GDP deflators'!$AB$3:$AK$155,MATCH('Country-wise data'!$B25,'GDP deflators'!$B$3:$B$155,),MATCH('Country-wise data'!AX$3,'GDP deflators'!$D$2:$M$2,))</f>
        <v>85.843619580994527</v>
      </c>
      <c r="AY25" s="53">
        <f>INDEX('GDP deflators'!$AB$3:$AK$155,MATCH('Country-wise data'!$B25,'GDP deflators'!$B$3:$B$155,),MATCH('Country-wise data'!AY$3,'GDP deflators'!$D$2:$M$2,))</f>
        <v>88.135843846620816</v>
      </c>
      <c r="AZ25" s="53">
        <f>INDEX('GDP deflators'!$AB$3:$AK$155,MATCH('Country-wise data'!$B25,'GDP deflators'!$B$3:$B$155,),MATCH('Country-wise data'!AZ$3,'GDP deflators'!$D$2:$M$2,))</f>
        <v>90.489864128548447</v>
      </c>
      <c r="BA25" s="53">
        <f>INDEX('GDP deflators'!$AB$3:$AK$155,MATCH('Country-wise data'!$B25,'GDP deflators'!$B$3:$B$155,),MATCH('Country-wise data'!BA$3,'GDP deflators'!$D$2:$M$2,))</f>
        <v>92.336902386332611</v>
      </c>
      <c r="BB25" s="53">
        <f>INDEX('GDP deflators'!$AB$3:$AK$155,MATCH('Country-wise data'!$B25,'GDP deflators'!$B$3:$B$155,),MATCH('Country-wise data'!BB$3,'GDP deflators'!$D$2:$M$2,))</f>
        <v>94.272353056344087</v>
      </c>
      <c r="BC25" s="53">
        <f>INDEX('GDP deflators'!$AB$3:$AK$155,MATCH('Country-wise data'!$B25,'GDP deflators'!$B$3:$B$155,),MATCH('Country-wise data'!BC$3,'GDP deflators'!$D$2:$M$2,))</f>
        <v>94.441239242954921</v>
      </c>
      <c r="BD25" s="53">
        <f>INDEX('GDP deflators'!$AB$3:$AK$155,MATCH('Country-wise data'!$B25,'GDP deflators'!$B$3:$B$155,),MATCH('Country-wise data'!BD$3,'GDP deflators'!$D$2:$M$2,))</f>
        <v>95.47503046188875</v>
      </c>
      <c r="BE25" s="53">
        <f>INDEX('GDP deflators'!$AB$3:$AK$155,MATCH('Country-wise data'!$B25,'GDP deflators'!$B$3:$B$155,),MATCH('Country-wise data'!BE$3,'GDP deflators'!$D$2:$M$2,))</f>
        <v>96.890420408606346</v>
      </c>
      <c r="BF25" s="53">
        <f>INDEX('GDP deflators'!$AB$3:$AK$155,MATCH('Country-wise data'!$B25,'GDP deflators'!$B$3:$B$155,),MATCH('Country-wise data'!BF$3,'GDP deflators'!$D$2:$M$2,))</f>
        <v>98.439978108581954</v>
      </c>
      <c r="BG25" s="53">
        <f>INDEX('GDP deflators'!$AB$3:$AK$155,MATCH('Country-wise data'!$B25,'GDP deflators'!$B$3:$B$155,),MATCH('Country-wise data'!BG$3,'GDP deflators'!$D$2:$M$2,))</f>
        <v>100</v>
      </c>
      <c r="BH25" cm="1">
        <f t="array" ref="BH25">H25/(INDEX($AX25:$BG25,,MATCH(BH$3,$AX$3:$BG$3,))/100)</f>
        <v>0</v>
      </c>
      <c r="BI25" cm="1">
        <f t="array" ref="BI25">I25/(INDEX($AX25:$BG25,,MATCH(BI$3,$AX$3:$BG$3,))/100)</f>
        <v>0</v>
      </c>
      <c r="BJ25" cm="1">
        <f t="array" ref="BJ25">J25/(INDEX($AX25:$BG25,,MATCH(BJ$3,$AX$3:$BG$3,))/100)</f>
        <v>0</v>
      </c>
      <c r="BK25" cm="1">
        <f t="array" ref="BK25">K25/(INDEX($AX25:$BG25,,MATCH(BK$3,$AX$3:$BG$3,))/100)</f>
        <v>0</v>
      </c>
      <c r="BL25" cm="1">
        <f t="array" ref="BL25">L25/(INDEX($AX25:$BG25,,MATCH(BL$3,$AX$3:$BG$3,))/100)</f>
        <v>0</v>
      </c>
      <c r="BM25" cm="1">
        <f t="array" ref="BM25">M25/(INDEX($AX25:$BG25,,MATCH(BM$3,$AX$3:$BG$3,))/100)</f>
        <v>0</v>
      </c>
      <c r="BN25" cm="1">
        <f t="array" ref="BN25">N25/(INDEX($AX25:$BG25,,MATCH(BN$3,$AX$3:$BG$3,))/100)</f>
        <v>0</v>
      </c>
      <c r="BO25" cm="1">
        <f t="array" ref="BO25">O25/(INDEX($AX25:$BG25,,MATCH(BO$3,$AX$3:$BG$3,))/100)</f>
        <v>0</v>
      </c>
      <c r="BP25" cm="1">
        <f t="array" ref="BP25">P25/(INDEX($AX25:$BG25,,MATCH(BP$3,$AX$3:$BG$3,))/100)</f>
        <v>0</v>
      </c>
      <c r="BQ25" cm="1">
        <f t="array" ref="BQ25">Q25/(INDEX($AX25:$BG25,,MATCH(BQ$3,$AX$3:$BG$3,))/100)</f>
        <v>0</v>
      </c>
      <c r="BS25" cm="1">
        <f t="array" ref="BS25">S25/(INDEX($AX25:$BG25,,MATCH(BS$3,$AX$3:$BG$3,))/100)</f>
        <v>11693.834714755021</v>
      </c>
      <c r="BT25" cm="1">
        <f t="array" ref="BT25">T25/(INDEX($AX25:$BG25,,MATCH(BT$3,$AX$3:$BG$3,))/100)</f>
        <v>12697.931864590179</v>
      </c>
      <c r="BU25" cm="1">
        <f t="array" ref="BU25">U25/(INDEX($AX25:$BG25,,MATCH(BU$3,$AX$3:$BG$3,))/100)</f>
        <v>12946.453469344544</v>
      </c>
      <c r="BV25" cm="1">
        <f t="array" ref="BV25">V25/(INDEX($AX25:$BG25,,MATCH(BV$3,$AX$3:$BG$3,))/100)</f>
        <v>13586.893505071568</v>
      </c>
      <c r="BW25" cm="1">
        <f t="array" ref="BW25">W25/(INDEX($AX25:$BG25,,MATCH(BW$3,$AX$3:$BG$3,))/100)</f>
        <v>13529.122344798416</v>
      </c>
      <c r="BX25" cm="1">
        <f t="array" ref="BX25">X25/(INDEX($AX25:$BG25,,MATCH(BX$3,$AX$3:$BG$3,))/100)</f>
        <v>12558.781584670342</v>
      </c>
      <c r="BY25" cm="1">
        <f t="array" ref="BY25">Y25/(INDEX($AX25:$BG25,,MATCH(BY$3,$AX$3:$BG$3,))/100)</f>
        <v>12560.071199537286</v>
      </c>
      <c r="BZ25" cm="1">
        <f t="array" ref="BZ25">Z25/(INDEX($AX25:$BG25,,MATCH(BZ$3,$AX$3:$BG$3,))/100)</f>
        <v>13075.910050740322</v>
      </c>
      <c r="CA25" cm="1">
        <f t="array" ref="CA25">AA25/(INDEX($AX25:$BG25,,MATCH(CA$3,$AX$3:$BG$3,))/100)</f>
        <v>13194.046798565143</v>
      </c>
      <c r="CB25" cm="1">
        <f t="array" ref="CB25">AB25/(INDEX($AX25:$BG25,,MATCH(CB$3,$AX$3:$BG$3,))/100)</f>
        <v>13247.981115746454</v>
      </c>
      <c r="CC25" cm="1">
        <f t="array" ref="CC25">AC25/(INDEX($AX25:$BG25,,MATCH(CC$3,$AX$3:$BG$3,))/100)</f>
        <v>22.230775058130508</v>
      </c>
      <c r="CD25" cm="1">
        <f t="array" ref="CD25">AD25/(INDEX($AX25:$BG25,,MATCH(CD$3,$AX$3:$BG$3,))/100)</f>
        <v>23.198971636715196</v>
      </c>
      <c r="CE25" cm="1">
        <f t="array" ref="CE25">AE25/(INDEX($AX25:$BG25,,MATCH(CE$3,$AX$3:$BG$3,))/100)</f>
        <v>23.395024371296543</v>
      </c>
      <c r="CF25" cm="1">
        <f t="array" ref="CF25">AF25/(INDEX($AX25:$BG25,,MATCH(CF$3,$AX$3:$BG$3,))/100)</f>
        <v>19.949971470360417</v>
      </c>
      <c r="CG25" cm="1">
        <f t="array" ref="CG25">AG25/(INDEX($AX25:$BG25,,MATCH(CG$3,$AX$3:$BG$3,))/100)</f>
        <v>26.236414703373878</v>
      </c>
      <c r="CH25" cm="1">
        <f t="array" ref="CH25">AH25/(INDEX($AX25:$BG25,,MATCH(CH$3,$AX$3:$BG$3,))/100)</f>
        <v>29.834097761762369</v>
      </c>
      <c r="CI25" cm="1">
        <f t="array" ref="CI25">AI25/(INDEX($AX25:$BG25,,MATCH(CI$3,$AX$3:$BG$3,))/100)</f>
        <v>31.967663035168066</v>
      </c>
      <c r="CJ25" cm="1">
        <f t="array" ref="CJ25">AJ25/(INDEX($AX25:$BG25,,MATCH(CJ$3,$AX$3:$BG$3,))/100)</f>
        <v>37.274705892567901</v>
      </c>
      <c r="CK25" cm="1">
        <f t="array" ref="CK25">AK25/(INDEX($AX25:$BG25,,MATCH(CK$3,$AX$3:$BG$3,))/100)</f>
        <v>43.412813116636663</v>
      </c>
      <c r="CL25" cm="1">
        <f t="array" ref="CL25">AL25/(INDEX($AX25:$BG25,,MATCH(CL$3,$AX$3:$BG$3,))/100)</f>
        <v>50.568935140502333</v>
      </c>
      <c r="CM25" cm="1">
        <f t="array" ref="CM25">AM25/(INDEX($AX25:$BG25,,MATCH(CM$3,$AX$3:$BG$3,))/100)</f>
        <v>64.947757624986664</v>
      </c>
      <c r="CN25" cm="1">
        <f t="array" ref="CN25">AN25/(INDEX($AX25:$BG25,,MATCH(CN$3,$AX$3:$BG$3,))/100)</f>
        <v>67.776367808609635</v>
      </c>
      <c r="CO25" cm="1">
        <f t="array" ref="CO25">AO25/(INDEX($AX25:$BG25,,MATCH(CO$3,$AX$3:$BG$3,))/100)</f>
        <v>68.349140708070394</v>
      </c>
      <c r="CP25" cm="1">
        <f t="array" ref="CP25">AP25/(INDEX($AX25:$BG25,,MATCH(CP$3,$AX$3:$BG$3,))/100)</f>
        <v>58.284333690313055</v>
      </c>
      <c r="CQ25" cm="1">
        <f t="array" ref="CQ25">AQ25/(INDEX($AX25:$BG25,,MATCH(CQ$3,$AX$3:$BG$3,))/100)</f>
        <v>76.650332642368085</v>
      </c>
      <c r="CR25" cm="1">
        <f t="array" ref="CR25">AR25/(INDEX($AX25:$BG25,,MATCH(CR$3,$AX$3:$BG$3,))/100)</f>
        <v>87.161052429543432</v>
      </c>
      <c r="CS25" cm="1">
        <f t="array" ref="CS25">AS25/(INDEX($AX25:$BG25,,MATCH(CS$3,$AX$3:$BG$3,))/100)</f>
        <v>93.394315997363208</v>
      </c>
      <c r="CT25" cm="1">
        <f t="array" ref="CT25">AT25/(INDEX($AX25:$BG25,,MATCH(CT$3,$AX$3:$BG$3,))/100)</f>
        <v>108.89897259644836</v>
      </c>
      <c r="CU25" cm="1">
        <f t="array" ref="CU25">AU25/(INDEX($AX25:$BG25,,MATCH(CU$3,$AX$3:$BG$3,))/100)</f>
        <v>126.83160423986001</v>
      </c>
      <c r="CV25" cm="1">
        <f t="array" ref="CV25">AV25/(INDEX($AX25:$BG25,,MATCH(CV$3,$AX$3:$BG$3,))/100)</f>
        <v>147.73839122886667</v>
      </c>
      <c r="CW25">
        <f t="shared" si="12"/>
        <v>1208.1016411529436</v>
      </c>
      <c r="CX25">
        <f>IFERROR(1/INDEX('exch rates'!$BC$5:$BL$268,MATCH('Country-wise data'!$B25,'exch rates'!$A$5:$A$268,),MATCH(CX$3,'exch rates'!$BC$4:$BL$4,)),1)</f>
        <v>2.0210420296858955E-3</v>
      </c>
      <c r="CY25">
        <f>IFERROR(1/INDEX('exch rates'!$BC$5:$BL$268,MATCH('Country-wise data'!$B25,'exch rates'!$A$5:$A$268,),MATCH(CY$3,'exch rates'!$BC$4:$BL$4,)),1)</f>
        <v>2.1220221034584448E-3</v>
      </c>
      <c r="CZ25">
        <f>IFERROR(1/INDEX('exch rates'!$BC$5:$BL$268,MATCH('Country-wise data'!$B25,'exch rates'!$A$5:$A$268,),MATCH(CZ$3,'exch rates'!$BC$4:$BL$4,)),1)</f>
        <v>1.9586477038510144E-3</v>
      </c>
      <c r="DA25">
        <f>IFERROR(1/INDEX('exch rates'!$BC$5:$BL$268,MATCH('Country-wise data'!$B25,'exch rates'!$A$5:$A$268,),MATCH(DA$3,'exch rates'!$BC$4:$BL$4,)),1)</f>
        <v>2.0247028985370843E-3</v>
      </c>
      <c r="DB25">
        <f>IFERROR(1/INDEX('exch rates'!$BC$5:$BL$268,MATCH('Country-wise data'!$B25,'exch rates'!$A$5:$A$268,),MATCH(DB$3,'exch rates'!$BC$4:$BL$4,)),1)</f>
        <v>2.0252863896775544E-3</v>
      </c>
      <c r="DC25">
        <f>IFERROR(1/INDEX('exch rates'!$BC$5:$BL$268,MATCH('Country-wise data'!$B25,'exch rates'!$A$5:$A$268,),MATCH(DC$3,'exch rates'!$BC$4:$BL$4,)),1)</f>
        <v>1.6914414978801962E-3</v>
      </c>
      <c r="DD25">
        <f>IFERROR(1/INDEX('exch rates'!$BC$5:$BL$268,MATCH('Country-wise data'!$B25,'exch rates'!$A$5:$A$268,),MATCH(DD$3,'exch rates'!$BC$4:$BL$4,)),1)</f>
        <v>1.6874629172955991E-3</v>
      </c>
      <c r="DE25">
        <f>IFERROR(1/INDEX('exch rates'!$BC$5:$BL$268,MATCH('Country-wise data'!$B25,'exch rates'!$A$5:$A$268,),MATCH(DE$3,'exch rates'!$BC$4:$BL$4,)),1)</f>
        <v>1.7221878514454296E-3</v>
      </c>
      <c r="DF25">
        <f>IFERROR(1/INDEX('exch rates'!$BC$5:$BL$268,MATCH('Country-wise data'!$B25,'exch rates'!$A$5:$A$268,),MATCH(DF$3,'exch rates'!$BC$4:$BL$4,)),1)</f>
        <v>1.8003535442169521E-3</v>
      </c>
      <c r="DG25">
        <f>IFERROR(1/INDEX('exch rates'!$BC$5:$BL$268,MATCH('Country-wise data'!$B25,'exch rates'!$A$5:$A$268,),MATCH(DG$3,'exch rates'!$BC$4:$BL$4,)),1)</f>
        <v>1.7067438186080936E-3</v>
      </c>
      <c r="DH25" cm="1">
        <f t="array" ref="DH25">(BH25/INDEX($CX25:$DG25,,MATCH(DH$3,$CX$3:$DG$3,)))*$DG25</f>
        <v>0</v>
      </c>
      <c r="DI25" cm="1">
        <f t="array" ref="DI25">(BI25/INDEX($CX25:$DG25,,MATCH(DI$3,$CX$3:$DG$3,)))*$DG25</f>
        <v>0</v>
      </c>
      <c r="DJ25" cm="1">
        <f t="array" ref="DJ25">(BJ25/INDEX($CX25:$DG25,,MATCH(DJ$3,$CX$3:$DG$3,)))*$DG25</f>
        <v>0</v>
      </c>
      <c r="DK25" cm="1">
        <f t="array" ref="DK25">(BK25/INDEX($CX25:$DG25,,MATCH(DK$3,$CX$3:$DG$3,)))*$DG25</f>
        <v>0</v>
      </c>
      <c r="DL25" cm="1">
        <f t="array" ref="DL25">(BL25/INDEX($CX25:$DG25,,MATCH(DL$3,$CX$3:$DG$3,)))*$DG25</f>
        <v>0</v>
      </c>
      <c r="DM25" cm="1">
        <f t="array" ref="DM25">(BM25/INDEX($CX25:$DG25,,MATCH(DM$3,$CX$3:$DG$3,)))*$DG25</f>
        <v>0</v>
      </c>
      <c r="DN25" cm="1">
        <f t="array" ref="DN25">(BN25/INDEX($CX25:$DG25,,MATCH(DN$3,$CX$3:$DG$3,)))*$DG25</f>
        <v>0</v>
      </c>
      <c r="DO25" cm="1">
        <f t="array" ref="DO25">(BO25/INDEX($CX25:$DG25,,MATCH(DO$3,$CX$3:$DG$3,)))*$DG25</f>
        <v>0</v>
      </c>
      <c r="DP25" cm="1">
        <f t="array" ref="DP25">(BP25/INDEX($CX25:$DG25,,MATCH(DP$3,$CX$3:$DG$3,)))*$DG25</f>
        <v>0</v>
      </c>
      <c r="DQ25" cm="1">
        <f t="array" ref="DQ25">(BQ25/INDEX($CX25:$DG25,,MATCH(DQ$3,$CX$3:$DG$3,)))*$DG25</f>
        <v>0</v>
      </c>
      <c r="DS25" cm="1">
        <f t="array" ref="DS25">(BS25/INDEX($CX25:$DG25,,MATCH(DS$3,$CX$3:$DG$3,)))*$DG25</f>
        <v>9875.2919642817851</v>
      </c>
      <c r="DT25" cm="1">
        <f t="array" ref="DT25">(BT25/INDEX($CX25:$DG25,,MATCH(DT$3,$CX$3:$DG$3,)))*$DG25</f>
        <v>10212.955220247277</v>
      </c>
      <c r="DU25" cm="1">
        <f t="array" ref="DU25">(BU25/INDEX($CX25:$DG25,,MATCH(DU$3,$CX$3:$DG$3,)))*$DG25</f>
        <v>11281.395520111295</v>
      </c>
      <c r="DV25" cm="1">
        <f t="array" ref="DV25">(BV25/INDEX($CX25:$DG25,,MATCH(DV$3,$CX$3:$DG$3,)))*$DG25</f>
        <v>11453.209515639273</v>
      </c>
      <c r="DW25" cm="1">
        <f t="array" ref="DW25">(BW25/INDEX($CX25:$DG25,,MATCH(DW$3,$CX$3:$DG$3,)))*$DG25</f>
        <v>11401.225056794861</v>
      </c>
      <c r="DX25" cm="1">
        <f t="array" ref="DX25">(BX25/INDEX($CX25:$DG25,,MATCH(DX$3,$CX$3:$DG$3,)))*$DG25</f>
        <v>12672.399764194188</v>
      </c>
      <c r="DY25" cm="1">
        <f t="array" ref="DY25">(BY25/INDEX($CX25:$DG25,,MATCH(DY$3,$CX$3:$DG$3,)))*$DG25</f>
        <v>12703.58220104972</v>
      </c>
      <c r="DZ25" cm="1">
        <f t="array" ref="DZ25">(BZ25/INDEX($CX25:$DG25,,MATCH(DZ$3,$CX$3:$DG$3,)))*$DG25</f>
        <v>12958.649448749549</v>
      </c>
      <c r="EA25" cm="1">
        <f t="array" ref="EA25">(CA25/INDEX($CX25:$DG25,,MATCH(EA$3,$CX$3:$DG$3,)))*$DG25</f>
        <v>12508.019821002072</v>
      </c>
      <c r="EB25" cm="1">
        <f t="array" ref="EB25">(CB25/INDEX($CX25:$DG25,,MATCH(EB$3,$CX$3:$DG$3,)))*$DG25</f>
        <v>13247.981115746454</v>
      </c>
      <c r="EC25" s="53" cm="1">
        <f t="array" ref="EC25">(CC25/INDEX($CX25:$DG25,,MATCH(EC$3,$CX$3:$DG$3,)))*$DG25</f>
        <v>18.773601615414254</v>
      </c>
      <c r="ED25" cm="1">
        <f t="array" ref="ED25">(CD25/INDEX($CX25:$DG25,,MATCH(ED$3,$CX$3:$DG$3,)))*$DG25</f>
        <v>18.65894863889363</v>
      </c>
      <c r="EE25" cm="1">
        <f t="array" ref="EE25">(CE25/INDEX($CX25:$DG25,,MATCH(EE$3,$CX$3:$DG$3,)))*$DG25</f>
        <v>20.386163960669734</v>
      </c>
      <c r="EF25" cm="1">
        <f t="array" ref="EF25">(CF25/INDEX($CX25:$DG25,,MATCH(EF$3,$CX$3:$DG$3,)))*$DG25</f>
        <v>16.817030544603533</v>
      </c>
      <c r="EG25" cm="1">
        <f t="array" ref="EG25">(CG25/INDEX($CX25:$DG25,,MATCH(EG$3,$CX$3:$DG$3,)))*$DG25</f>
        <v>22.109879790655729</v>
      </c>
      <c r="EH25" cm="1">
        <f t="array" ref="EH25">(CH25/INDEX($CX25:$DG25,,MATCH(EH$3,$CX$3:$DG$3,)))*$DG25</f>
        <v>30.104004189593354</v>
      </c>
      <c r="EI25" cm="1">
        <f t="array" ref="EI25">(CI25/INDEX($CX25:$DG25,,MATCH(EI$3,$CX$3:$DG$3,)))*$DG25</f>
        <v>32.332924606166003</v>
      </c>
      <c r="EJ25" cm="1">
        <f t="array" ref="EJ25">(CJ25/INDEX($CX25:$DG25,,MATCH(EJ$3,$CX$3:$DG$3,)))*$DG25</f>
        <v>36.940438186914477</v>
      </c>
      <c r="EK25" cm="1">
        <f t="array" ref="EK25">(CK25/INDEX($CX25:$DG25,,MATCH(EK$3,$CX$3:$DG$3,)))*$DG25</f>
        <v>41.155555625845011</v>
      </c>
      <c r="EL25" cm="1">
        <f t="array" ref="EL25">(CL25/INDEX($CX25:$DG25,,MATCH(EL$3,$CX$3:$DG$3,)))*$DG25</f>
        <v>50.568935140502333</v>
      </c>
      <c r="EM25" cm="1">
        <f t="array" ref="EM25">(CM25/INDEX($CX25:$DG25,,MATCH(EM$3,$CX$3:$DG$3,)))*$DG25</f>
        <v>54.847540145481545</v>
      </c>
      <c r="EN25" cm="1">
        <f t="array" ref="EN25">(CN25/INDEX($CX25:$DG25,,MATCH(EN$3,$CX$3:$DG$3,)))*$DG25</f>
        <v>54.51257864681255</v>
      </c>
      <c r="EO25" cm="1">
        <f t="array" ref="EO25">(CO25/INDEX($CX25:$DG25,,MATCH(EO$3,$CX$3:$DG$3,)))*$DG25</f>
        <v>59.558680808862476</v>
      </c>
      <c r="EP25" cm="1">
        <f t="array" ref="EP25">(CP25/INDEX($CX25:$DG25,,MATCH(EP$3,$CX$3:$DG$3,)))*$DG25</f>
        <v>49.131369505870872</v>
      </c>
      <c r="EQ25" cm="1">
        <f t="array" ref="EQ25">(CQ25/INDEX($CX25:$DG25,,MATCH(EQ$3,$CX$3:$DG$3,)))*$DG25</f>
        <v>64.594559119337262</v>
      </c>
      <c r="ER25" cm="1">
        <f t="array" ref="ER25">(CR25/INDEX($CX25:$DG25,,MATCH(ER$3,$CX$3:$DG$3,)))*$DG25</f>
        <v>87.94959071533664</v>
      </c>
      <c r="ES25" cm="1">
        <f t="array" ref="ES25">(CS25/INDEX($CX25:$DG25,,MATCH(ES$3,$CX$3:$DG$3,)))*$DG25</f>
        <v>94.461436685727136</v>
      </c>
      <c r="ET25" cm="1">
        <f t="array" ref="ET25">(CT25/INDEX($CX25:$DG25,,MATCH(ET$3,$CX$3:$DG$3,)))*$DG25</f>
        <v>107.92240125011111</v>
      </c>
      <c r="EU25" cm="1">
        <f t="array" ref="EU25">(CU25/INDEX($CX25:$DG25,,MATCH(EU$3,$CX$3:$DG$3,)))*$DG25</f>
        <v>120.23697080824226</v>
      </c>
      <c r="EV25" cm="1">
        <f t="array" ref="EV25">(CV25/INDEX($CX25:$DG25,,MATCH(EV$3,$CX$3:$DG$3,)))*$DG25</f>
        <v>147.73839122886667</v>
      </c>
      <c r="EW25">
        <f t="shared" si="13"/>
        <v>1128.8010012139064</v>
      </c>
      <c r="EY25" s="96">
        <f t="shared" si="24"/>
        <v>1.901068007236344E-3</v>
      </c>
      <c r="EZ25" s="96">
        <f t="shared" si="14"/>
        <v>1.8269881965116319E-3</v>
      </c>
      <c r="FA25" s="96">
        <f t="shared" si="15"/>
        <v>1.8070604761908583E-3</v>
      </c>
      <c r="FB25" s="96">
        <f t="shared" si="16"/>
        <v>1.4683247103477854E-3</v>
      </c>
      <c r="FC25" s="96">
        <f t="shared" si="17"/>
        <v>1.9392547450397676E-3</v>
      </c>
      <c r="FD25" s="96">
        <f t="shared" si="18"/>
        <v>2.3755567019478102E-3</v>
      </c>
      <c r="FE25" s="96">
        <f t="shared" si="19"/>
        <v>2.5451816735199526E-3</v>
      </c>
      <c r="FF25" s="96">
        <f t="shared" si="20"/>
        <v>2.8506395155614818E-3</v>
      </c>
      <c r="FG25" s="96">
        <f t="shared" si="21"/>
        <v>3.2903334192628314E-3</v>
      </c>
      <c r="FH25" s="96">
        <f t="shared" si="22"/>
        <v>3.8171050138648271E-3</v>
      </c>
      <c r="FJ25" s="96">
        <f t="shared" si="25"/>
        <v>12909.102664781927</v>
      </c>
      <c r="FK25" s="96" t="str">
        <f>IF(AND('Country-wise data'!FJ25&gt;'non-R&amp;D ex_typologies'!$C$17,'Country-wise data'!FJ25&lt;'non-R&amp;D ex_typologies'!$D$17),"Small",IF(AND('Country-wise data'!FJ25&gt;'non-R&amp;D ex_typologies'!$E$17,'Country-wise data'!$FJ$4&lt;'non-R&amp;D ex_typologies'!$F$17),"Medium","Large"))</f>
        <v>Medium</v>
      </c>
      <c r="FL25" t="str">
        <f>IF($FK25='non-R&amp;D ex_typologies'!$C$16,IF(AND('Country-wise data'!EY25&gt;'non-R&amp;D ex_typologies'!$C$21,'Country-wise data'!EY25&lt;'non-R&amp;D ex_typologies'!$D$21),'non-R&amp;D ex_typologies'!$B$21,IF(AND('Country-wise data'!EY25&gt;'non-R&amp;D ex_typologies'!$C$19,'Country-wise data'!EY25&lt;'non-R&amp;D ex_typologies'!$D$19),'non-R&amp;D ex_typologies'!$B$19,'non-R&amp;D ex_typologies'!$B$20)),IF($FK25='non-R&amp;D ex_typologies'!$E$16,IF(AND('Country-wise data'!EY25&gt;'non-R&amp;D ex_typologies'!$E$21,'Country-wise data'!EY25&lt;'non-R&amp;D ex_typologies'!$F$21),'non-R&amp;D ex_typologies'!$B$21,IF(AND('Country-wise data'!EY25&gt;'non-R&amp;D ex_typologies'!$E$19,'Country-wise data'!EY25&lt;'non-R&amp;D ex_typologies'!$F$19),'non-R&amp;D ex_typologies'!$B$19,'non-R&amp;D ex_typologies'!$B$20)),IF(AND('Country-wise data'!EY25&gt;'non-R&amp;D ex_typologies'!$G$21,'Country-wise data'!EY25&lt;'non-R&amp;D ex_typologies'!$H$21),'non-R&amp;D ex_typologies'!$B$21,IF(AND('Country-wise data'!EY25&gt;'non-R&amp;D ex_typologies'!$G$19,'Country-wise data'!EY25&lt;'non-R&amp;D ex_typologies'!$H$19),'non-R&amp;D ex_typologies'!$B$19,'non-R&amp;D ex_typologies'!$B$20))))</f>
        <v>Program heavy</v>
      </c>
      <c r="FM25" t="str">
        <f>IF($FK25='non-R&amp;D ex_typologies'!$C$16,IF(AND('Country-wise data'!EZ25&gt;'non-R&amp;D ex_typologies'!$C$21,'Country-wise data'!EZ25&lt;'non-R&amp;D ex_typologies'!$D$21),'non-R&amp;D ex_typologies'!$B$21,IF(AND('Country-wise data'!EZ25&gt;'non-R&amp;D ex_typologies'!$C$19,'Country-wise data'!EZ25&lt;'non-R&amp;D ex_typologies'!$D$19),'non-R&amp;D ex_typologies'!$B$19,'non-R&amp;D ex_typologies'!$B$20)),IF($FK25='non-R&amp;D ex_typologies'!$E$16,IF(AND('Country-wise data'!EZ25&gt;'non-R&amp;D ex_typologies'!$E$21,'Country-wise data'!EZ25&lt;'non-R&amp;D ex_typologies'!$F$21),'non-R&amp;D ex_typologies'!$B$21,IF(AND('Country-wise data'!EZ25&gt;'non-R&amp;D ex_typologies'!$E$19,'Country-wise data'!EZ25&lt;'non-R&amp;D ex_typologies'!$F$19),'non-R&amp;D ex_typologies'!$B$19,'non-R&amp;D ex_typologies'!$B$20)),IF(AND('Country-wise data'!EZ25&gt;'non-R&amp;D ex_typologies'!$G$21,'Country-wise data'!EZ25&lt;'non-R&amp;D ex_typologies'!$H$21),'non-R&amp;D ex_typologies'!$B$21,IF(AND('Country-wise data'!EZ25&gt;'non-R&amp;D ex_typologies'!$G$19,'Country-wise data'!EZ25&lt;'non-R&amp;D ex_typologies'!$H$19),'non-R&amp;D ex_typologies'!$B$19,'non-R&amp;D ex_typologies'!$B$20))))</f>
        <v>Program heavy</v>
      </c>
      <c r="FN25" t="str">
        <f>IF($FK25='non-R&amp;D ex_typologies'!$C$16,IF(AND('Country-wise data'!FA25&gt;'non-R&amp;D ex_typologies'!$C$21,'Country-wise data'!FA25&lt;'non-R&amp;D ex_typologies'!$D$21),'non-R&amp;D ex_typologies'!$B$21,IF(AND('Country-wise data'!FA25&gt;'non-R&amp;D ex_typologies'!$C$19,'Country-wise data'!FA25&lt;'non-R&amp;D ex_typologies'!$D$19),'non-R&amp;D ex_typologies'!$B$19,'non-R&amp;D ex_typologies'!$B$20)),IF($FK25='non-R&amp;D ex_typologies'!$E$16,IF(AND('Country-wise data'!FA25&gt;'non-R&amp;D ex_typologies'!$E$21,'Country-wise data'!FA25&lt;'non-R&amp;D ex_typologies'!$F$21),'non-R&amp;D ex_typologies'!$B$21,IF(AND('Country-wise data'!FA25&gt;'non-R&amp;D ex_typologies'!$E$19,'Country-wise data'!FA25&lt;'non-R&amp;D ex_typologies'!$F$19),'non-R&amp;D ex_typologies'!$B$19,'non-R&amp;D ex_typologies'!$B$20)),IF(AND('Country-wise data'!FA25&gt;'non-R&amp;D ex_typologies'!$G$21,'Country-wise data'!FA25&lt;'non-R&amp;D ex_typologies'!$H$21),'non-R&amp;D ex_typologies'!$B$21,IF(AND('Country-wise data'!FA25&gt;'non-R&amp;D ex_typologies'!$G$19,'Country-wise data'!FA25&lt;'non-R&amp;D ex_typologies'!$H$19),'non-R&amp;D ex_typologies'!$B$19,'non-R&amp;D ex_typologies'!$B$20))))</f>
        <v>Program heavy</v>
      </c>
      <c r="FO25" t="str">
        <f>IF($FK25='non-R&amp;D ex_typologies'!$C$16,IF(AND('Country-wise data'!FB25&gt;'non-R&amp;D ex_typologies'!$C$21,'Country-wise data'!FB25&lt;'non-R&amp;D ex_typologies'!$D$21),'non-R&amp;D ex_typologies'!$B$21,IF(AND('Country-wise data'!FB25&gt;'non-R&amp;D ex_typologies'!$C$19,'Country-wise data'!FB25&lt;'non-R&amp;D ex_typologies'!$D$19),'non-R&amp;D ex_typologies'!$B$19,'non-R&amp;D ex_typologies'!$B$20)),IF($FK25='non-R&amp;D ex_typologies'!$E$16,IF(AND('Country-wise data'!FB25&gt;'non-R&amp;D ex_typologies'!$E$21,'Country-wise data'!FB25&lt;'non-R&amp;D ex_typologies'!$F$21),'non-R&amp;D ex_typologies'!$B$21,IF(AND('Country-wise data'!FB25&gt;'non-R&amp;D ex_typologies'!$E$19,'Country-wise data'!FB25&lt;'non-R&amp;D ex_typologies'!$F$19),'non-R&amp;D ex_typologies'!$B$19,'non-R&amp;D ex_typologies'!$B$20)),IF(AND('Country-wise data'!FB25&gt;'non-R&amp;D ex_typologies'!$G$21,'Country-wise data'!FB25&lt;'non-R&amp;D ex_typologies'!$H$21),'non-R&amp;D ex_typologies'!$B$21,IF(AND('Country-wise data'!FB25&gt;'non-R&amp;D ex_typologies'!$G$19,'Country-wise data'!FB25&lt;'non-R&amp;D ex_typologies'!$H$19),'non-R&amp;D ex_typologies'!$B$19,'non-R&amp;D ex_typologies'!$B$20))))</f>
        <v>Program heavy</v>
      </c>
      <c r="FP25" t="str">
        <f>IF($FK25='non-R&amp;D ex_typologies'!$C$16,IF(AND('Country-wise data'!FC25&gt;'non-R&amp;D ex_typologies'!$C$21,'Country-wise data'!FC25&lt;'non-R&amp;D ex_typologies'!$D$21),'non-R&amp;D ex_typologies'!$B$21,IF(AND('Country-wise data'!FC25&gt;'non-R&amp;D ex_typologies'!$C$19,'Country-wise data'!FC25&lt;'non-R&amp;D ex_typologies'!$D$19),'non-R&amp;D ex_typologies'!$B$19,'non-R&amp;D ex_typologies'!$B$20)),IF($FK25='non-R&amp;D ex_typologies'!$E$16,IF(AND('Country-wise data'!FC25&gt;'non-R&amp;D ex_typologies'!$E$21,'Country-wise data'!FC25&lt;'non-R&amp;D ex_typologies'!$F$21),'non-R&amp;D ex_typologies'!$B$21,IF(AND('Country-wise data'!FC25&gt;'non-R&amp;D ex_typologies'!$E$19,'Country-wise data'!FC25&lt;'non-R&amp;D ex_typologies'!$F$19),'non-R&amp;D ex_typologies'!$B$19,'non-R&amp;D ex_typologies'!$B$20)),IF(AND('Country-wise data'!FC25&gt;'non-R&amp;D ex_typologies'!$G$21,'Country-wise data'!FC25&lt;'non-R&amp;D ex_typologies'!$H$21),'non-R&amp;D ex_typologies'!$B$21,IF(AND('Country-wise data'!FC25&gt;'non-R&amp;D ex_typologies'!$G$19,'Country-wise data'!FC25&lt;'non-R&amp;D ex_typologies'!$H$19),'non-R&amp;D ex_typologies'!$B$19,'non-R&amp;D ex_typologies'!$B$20))))</f>
        <v>Program heavy</v>
      </c>
      <c r="FQ25" t="str">
        <f>IF($FK25='non-R&amp;D ex_typologies'!$C$16,IF(AND('Country-wise data'!FD25&gt;'non-R&amp;D ex_typologies'!$C$21,'Country-wise data'!FD25&lt;'non-R&amp;D ex_typologies'!$D$21),'non-R&amp;D ex_typologies'!$B$21,IF(AND('Country-wise data'!FD25&gt;'non-R&amp;D ex_typologies'!$C$19,'Country-wise data'!FD25&lt;'non-R&amp;D ex_typologies'!$D$19),'non-R&amp;D ex_typologies'!$B$19,'non-R&amp;D ex_typologies'!$B$20)),IF($FK25='non-R&amp;D ex_typologies'!$E$16,IF(AND('Country-wise data'!FD25&gt;'non-R&amp;D ex_typologies'!$E$21,'Country-wise data'!FD25&lt;'non-R&amp;D ex_typologies'!$F$21),'non-R&amp;D ex_typologies'!$B$21,IF(AND('Country-wise data'!FD25&gt;'non-R&amp;D ex_typologies'!$E$19,'Country-wise data'!FD25&lt;'non-R&amp;D ex_typologies'!$F$19),'non-R&amp;D ex_typologies'!$B$19,'non-R&amp;D ex_typologies'!$B$20)),IF(AND('Country-wise data'!FD25&gt;'non-R&amp;D ex_typologies'!$G$21,'Country-wise data'!FD25&lt;'non-R&amp;D ex_typologies'!$H$21),'non-R&amp;D ex_typologies'!$B$21,IF(AND('Country-wise data'!FD25&gt;'non-R&amp;D ex_typologies'!$G$19,'Country-wise data'!FD25&lt;'non-R&amp;D ex_typologies'!$H$19),'non-R&amp;D ex_typologies'!$B$19,'non-R&amp;D ex_typologies'!$B$20))))</f>
        <v>Program heavy</v>
      </c>
      <c r="FR25" t="str">
        <f>IF($FK25='non-R&amp;D ex_typologies'!$C$16,IF(AND('Country-wise data'!FE25&gt;'non-R&amp;D ex_typologies'!$C$21,'Country-wise data'!FE25&lt;'non-R&amp;D ex_typologies'!$D$21),'non-R&amp;D ex_typologies'!$B$21,IF(AND('Country-wise data'!FE25&gt;'non-R&amp;D ex_typologies'!$C$19,'Country-wise data'!FE25&lt;'non-R&amp;D ex_typologies'!$D$19),'non-R&amp;D ex_typologies'!$B$19,'non-R&amp;D ex_typologies'!$B$20)),IF($FK25='non-R&amp;D ex_typologies'!$E$16,IF(AND('Country-wise data'!FE25&gt;'non-R&amp;D ex_typologies'!$E$21,'Country-wise data'!FE25&lt;'non-R&amp;D ex_typologies'!$F$21),'non-R&amp;D ex_typologies'!$B$21,IF(AND('Country-wise data'!FE25&gt;'non-R&amp;D ex_typologies'!$E$19,'Country-wise data'!FE25&lt;'non-R&amp;D ex_typologies'!$F$19),'non-R&amp;D ex_typologies'!$B$19,'non-R&amp;D ex_typologies'!$B$20)),IF(AND('Country-wise data'!FE25&gt;'non-R&amp;D ex_typologies'!$G$21,'Country-wise data'!FE25&lt;'non-R&amp;D ex_typologies'!$H$21),'non-R&amp;D ex_typologies'!$B$21,IF(AND('Country-wise data'!FE25&gt;'non-R&amp;D ex_typologies'!$G$19,'Country-wise data'!FE25&lt;'non-R&amp;D ex_typologies'!$H$19),'non-R&amp;D ex_typologies'!$B$19,'non-R&amp;D ex_typologies'!$B$20))))</f>
        <v>Program heavy</v>
      </c>
      <c r="FS25" t="str">
        <f>IF($FK25='non-R&amp;D ex_typologies'!$C$16,IF(AND('Country-wise data'!FF25&gt;'non-R&amp;D ex_typologies'!$C$21,'Country-wise data'!FF25&lt;'non-R&amp;D ex_typologies'!$D$21),'non-R&amp;D ex_typologies'!$B$21,IF(AND('Country-wise data'!FF25&gt;'non-R&amp;D ex_typologies'!$C$19,'Country-wise data'!FF25&lt;'non-R&amp;D ex_typologies'!$D$19),'non-R&amp;D ex_typologies'!$B$19,'non-R&amp;D ex_typologies'!$B$20)),IF($FK25='non-R&amp;D ex_typologies'!$E$16,IF(AND('Country-wise data'!FF25&gt;'non-R&amp;D ex_typologies'!$E$21,'Country-wise data'!FF25&lt;'non-R&amp;D ex_typologies'!$F$21),'non-R&amp;D ex_typologies'!$B$21,IF(AND('Country-wise data'!FF25&gt;'non-R&amp;D ex_typologies'!$E$19,'Country-wise data'!FF25&lt;'non-R&amp;D ex_typologies'!$F$19),'non-R&amp;D ex_typologies'!$B$19,'non-R&amp;D ex_typologies'!$B$20)),IF(AND('Country-wise data'!FF25&gt;'non-R&amp;D ex_typologies'!$G$21,'Country-wise data'!FF25&lt;'non-R&amp;D ex_typologies'!$H$21),'non-R&amp;D ex_typologies'!$B$21,IF(AND('Country-wise data'!FF25&gt;'non-R&amp;D ex_typologies'!$G$19,'Country-wise data'!FF25&lt;'non-R&amp;D ex_typologies'!$H$19),'non-R&amp;D ex_typologies'!$B$19,'non-R&amp;D ex_typologies'!$B$20))))</f>
        <v>Program heavy</v>
      </c>
      <c r="FT25" t="str">
        <f>IF($FK25='non-R&amp;D ex_typologies'!$C$16,IF(AND('Country-wise data'!FG25&gt;'non-R&amp;D ex_typologies'!$C$21,'Country-wise data'!FG25&lt;'non-R&amp;D ex_typologies'!$D$21),'non-R&amp;D ex_typologies'!$B$21,IF(AND('Country-wise data'!FG25&gt;'non-R&amp;D ex_typologies'!$C$19,'Country-wise data'!FG25&lt;'non-R&amp;D ex_typologies'!$D$19),'non-R&amp;D ex_typologies'!$B$19,'non-R&amp;D ex_typologies'!$B$20)),IF($FK25='non-R&amp;D ex_typologies'!$E$16,IF(AND('Country-wise data'!FG25&gt;'non-R&amp;D ex_typologies'!$E$21,'Country-wise data'!FG25&lt;'non-R&amp;D ex_typologies'!$F$21),'non-R&amp;D ex_typologies'!$B$21,IF(AND('Country-wise data'!FG25&gt;'non-R&amp;D ex_typologies'!$E$19,'Country-wise data'!FG25&lt;'non-R&amp;D ex_typologies'!$F$19),'non-R&amp;D ex_typologies'!$B$19,'non-R&amp;D ex_typologies'!$B$20)),IF(AND('Country-wise data'!FG25&gt;'non-R&amp;D ex_typologies'!$G$21,'Country-wise data'!FG25&lt;'non-R&amp;D ex_typologies'!$H$21),'non-R&amp;D ex_typologies'!$B$21,IF(AND('Country-wise data'!FG25&gt;'non-R&amp;D ex_typologies'!$G$19,'Country-wise data'!FG25&lt;'non-R&amp;D ex_typologies'!$H$19),'non-R&amp;D ex_typologies'!$B$19,'non-R&amp;D ex_typologies'!$B$20))))</f>
        <v>Program heavy</v>
      </c>
      <c r="FU25" t="str">
        <f>IF($FK25='non-R&amp;D ex_typologies'!$C$16,IF(AND('Country-wise data'!FH25&gt;'non-R&amp;D ex_typologies'!$C$21,'Country-wise data'!FH25&lt;'non-R&amp;D ex_typologies'!$D$21),'non-R&amp;D ex_typologies'!$B$21,IF(AND('Country-wise data'!FH25&gt;'non-R&amp;D ex_typologies'!$C$19,'Country-wise data'!FH25&lt;'non-R&amp;D ex_typologies'!$D$19),'non-R&amp;D ex_typologies'!$B$19,'non-R&amp;D ex_typologies'!$B$20)),IF($FK25='non-R&amp;D ex_typologies'!$E$16,IF(AND('Country-wise data'!FH25&gt;'non-R&amp;D ex_typologies'!$E$21,'Country-wise data'!FH25&lt;'non-R&amp;D ex_typologies'!$F$21),'non-R&amp;D ex_typologies'!$B$21,IF(AND('Country-wise data'!FH25&gt;'non-R&amp;D ex_typologies'!$E$19,'Country-wise data'!FH25&lt;'non-R&amp;D ex_typologies'!$F$19),'non-R&amp;D ex_typologies'!$B$19,'non-R&amp;D ex_typologies'!$B$20)),IF(AND('Country-wise data'!FH25&gt;'non-R&amp;D ex_typologies'!$G$21,'Country-wise data'!FH25&lt;'non-R&amp;D ex_typologies'!$H$21),'non-R&amp;D ex_typologies'!$B$21,IF(AND('Country-wise data'!FH25&gt;'non-R&amp;D ex_typologies'!$G$19,'Country-wise data'!FH25&lt;'non-R&amp;D ex_typologies'!$H$19),'non-R&amp;D ex_typologies'!$B$19,'non-R&amp;D ex_typologies'!$B$20))))</f>
        <v>Program heavy</v>
      </c>
    </row>
    <row r="26" spans="2:177" x14ac:dyDescent="0.35">
      <c r="B26" t="s">
        <v>85</v>
      </c>
      <c r="C26" t="s">
        <v>86</v>
      </c>
      <c r="D26" t="s">
        <v>373</v>
      </c>
      <c r="E26" t="s">
        <v>26</v>
      </c>
      <c r="F26" t="s">
        <v>369</v>
      </c>
      <c r="G26" s="55">
        <f>Assumptions!$C$13</f>
        <v>1.1000000000000001</v>
      </c>
      <c r="H26">
        <f>SUMIFS(FAOstat!M:M,FAOstat!$B:$B,'Country-wise data'!$B26)*G26</f>
        <v>9.7350000000000012</v>
      </c>
      <c r="I26">
        <f>IF(SUMIFS(FAOstat!N:N,FAOstat!$B:$B,'Country-wise data'!$B26)=0,H26*(1+Assumptions!$C$9),SUMIFS(FAOstat!N:N,FAOstat!$B:$B,'Country-wise data'!$B26)*$G26)</f>
        <v>9.9297000000000022</v>
      </c>
      <c r="J26">
        <f>IF(SUMIFS(FAOstat!O:O,FAOstat!$B:$B,'Country-wise data'!$B26)=0,I26*(1+Assumptions!$C$9),SUMIFS(FAOstat!O:O,FAOstat!$B:$B,'Country-wise data'!$B26)*$G26)</f>
        <v>10.128294000000002</v>
      </c>
      <c r="K26">
        <f>IF(SUMIFS(FAOstat!P:P,FAOstat!$B:$B,'Country-wise data'!$B26)=0,J26*(1+Assumptions!$C$9),SUMIFS(FAOstat!P:P,FAOstat!$B:$B,'Country-wise data'!$B26)*$G26)</f>
        <v>10.330859880000002</v>
      </c>
      <c r="L26">
        <f>IF(SUMIFS(FAOstat!Q:Q,FAOstat!$B:$B,'Country-wise data'!$B26)=0,K26*(1+Assumptions!$C$9),SUMIFS(FAOstat!Q:Q,FAOstat!$B:$B,'Country-wise data'!$B26)*$G26)</f>
        <v>10.537477077600002</v>
      </c>
      <c r="M26">
        <f>IF(SUMIFS(FAOstat!R:R,FAOstat!$B:$B,'Country-wise data'!$B26)=0,L26*(1+Assumptions!$C$9),SUMIFS(FAOstat!R:R,FAOstat!$B:$B,'Country-wise data'!$B26)*$G26)</f>
        <v>10.748226619152002</v>
      </c>
      <c r="N26">
        <f>IF(SUMIFS(FAOstat!S:S,FAOstat!$B:$B,'Country-wise data'!$B26)=0,M26*(1+Assumptions!$C$9),SUMIFS(FAOstat!S:S,FAOstat!$B:$B,'Country-wise data'!$B26)*$G26)</f>
        <v>10.963191151535042</v>
      </c>
      <c r="O26">
        <f>IF(SUMIFS(FAOstat!T:T,FAOstat!$B:$B,'Country-wise data'!$B26)=0,N26*(1+Assumptions!$C$9),SUMIFS(FAOstat!T:T,FAOstat!$B:$B,'Country-wise data'!$B26)*$G26)</f>
        <v>11.182454974565744</v>
      </c>
      <c r="P26">
        <f>IF(SUMIFS(FAOstat!U:U,FAOstat!$B:$B,'Country-wise data'!$B26)=0,O26*(1+Assumptions!$C$9),SUMIFS(FAOstat!U:U,FAOstat!$B:$B,'Country-wise data'!$B26)*$G26)</f>
        <v>11.406104074057058</v>
      </c>
      <c r="Q26">
        <f>IF(SUMIFS(FAOstat!V:V,FAOstat!$B:$B,'Country-wise data'!$B26)=0,P26*(1+Assumptions!$C$9),SUMIFS(FAOstat!V:V,FAOstat!$B:$B,'Country-wise data'!$B26)*$G26)</f>
        <v>11.634226155538199</v>
      </c>
      <c r="R26" s="36">
        <f t="shared" si="9"/>
        <v>2.0000000000000018E-2</v>
      </c>
      <c r="S26">
        <f>SUMIFS(FAOstat!CE:CE,FAOstat!$B:$B,'Country-wise data'!$B26)</f>
        <v>785.36212599999999</v>
      </c>
      <c r="T26">
        <f>SUMIFS(FAOstat!CF:CF,FAOstat!$B:$B,'Country-wise data'!$B26)</f>
        <v>904.09084399999995</v>
      </c>
      <c r="U26">
        <f>SUMIFS(FAOstat!CG:CG,FAOstat!$B:$B,'Country-wise data'!$B26)</f>
        <v>880.04444999999998</v>
      </c>
      <c r="V26">
        <f>SUMIFS(FAOstat!CH:CH,FAOstat!$B:$B,'Country-wise data'!$B26)</f>
        <v>531.25558599999999</v>
      </c>
      <c r="W26">
        <f>SUMIFS(FAOstat!CI:CI,FAOstat!$B:$B,'Country-wise data'!$B26)</f>
        <v>552.48739</v>
      </c>
      <c r="X26">
        <f>SUMIFS(FAOstat!CJ:CJ,FAOstat!$B:$B,'Country-wise data'!$B26)</f>
        <v>506.11231400000003</v>
      </c>
      <c r="Y26">
        <f>SUMIFS(FAOstat!CK:CK,FAOstat!$B:$B,'Country-wise data'!$B26)</f>
        <v>568.23401899999999</v>
      </c>
      <c r="Z26">
        <f>SUMIFS(FAOstat!CL:CL,FAOstat!$B:$B,'Country-wise data'!$B26)</f>
        <v>619.04709500000001</v>
      </c>
      <c r="AA26">
        <f>SUMIFS(FAOstat!CM:CM,FAOstat!$B:$B,'Country-wise data'!$B26)</f>
        <v>698.195334</v>
      </c>
      <c r="AB26">
        <f>SUMIFS(FAOstat!CN:CN,FAOstat!$B:$B,'Country-wise data'!$B26)</f>
        <v>712.15924068000004</v>
      </c>
      <c r="AC26" s="53">
        <f>IFERROR(INDEX('ASTI data (new)'!$AF$6:$AL$130,MATCH('Country-wise data'!$B26,'ASTI data (new)'!$C$6:$C$130,),MATCH('Country-wise data'!AC$3,'ASTI data (new)'!$AF$5:$AL$5,)),(INDEX(Assumptions!$G$154:$P$345,MATCH('Country-wise data'!$B26,Assumptions!$B$154:$B$344,),MATCH('Country-wise data'!AC$3,Assumptions!$G$153:$P$153,))*S26))</f>
        <v>1.434040902002929</v>
      </c>
      <c r="AD26" s="53">
        <f>IFERROR(INDEX('ASTI data (new)'!$AF$6:$AL$130,MATCH('Country-wise data'!$B26,'ASTI data (new)'!$C$6:$C$130,),MATCH('Country-wise data'!AD$3,'ASTI data (new)'!$AF$5:$AL$5,)),(INDEX(Assumptions!$G$154:$P$345,MATCH('Country-wise data'!$B26,Assumptions!$B$154:$B$344,),MATCH('Country-wise data'!AD$3,Assumptions!$G$153:$P$153,))*T26))</f>
        <v>1.8535427397914424</v>
      </c>
      <c r="AE26" s="53">
        <f>IFERROR(INDEX('ASTI data (new)'!$AF$6:$AL$130,MATCH('Country-wise data'!$B26,'ASTI data (new)'!$C$6:$C$130,),MATCH('Country-wise data'!AE$3,'ASTI data (new)'!$AF$5:$AL$5,)),(INDEX(Assumptions!$G$154:$P$345,MATCH('Country-wise data'!$B26,Assumptions!$B$154:$B$344,),MATCH('Country-wise data'!AE$3,Assumptions!$G$153:$P$153,))*U26))</f>
        <v>2.142994818993837</v>
      </c>
      <c r="AF26" s="53">
        <f>IFERROR(INDEX('ASTI data (new)'!$AF$6:$AL$130,MATCH('Country-wise data'!$B26,'ASTI data (new)'!$C$6:$C$130,),MATCH('Country-wise data'!AF$3,'ASTI data (new)'!$AF$5:$AL$5,)),(INDEX(Assumptions!$G$154:$P$345,MATCH('Country-wise data'!$B26,Assumptions!$B$154:$B$344,),MATCH('Country-wise data'!AF$3,Assumptions!$G$153:$P$153,))*V26))</f>
        <v>2.045555415923745</v>
      </c>
      <c r="AG26" s="53">
        <f>IFERROR(INDEX('ASTI data (new)'!$AF$6:$AL$130,MATCH('Country-wise data'!$B26,'ASTI data (new)'!$C$6:$C$130,),MATCH('Country-wise data'!AG$3,'ASTI data (new)'!$AF$5:$AL$5,)),(INDEX(Assumptions!$G$154:$P$345,MATCH('Country-wise data'!$B26,Assumptions!$B$154:$B$344,),MATCH('Country-wise data'!AG$3,Assumptions!$G$153:$P$153,))*W26))</f>
        <v>2.0896728257441373</v>
      </c>
      <c r="AH26" s="53">
        <f>IFERROR(INDEX('ASTI data (new)'!$AF$6:$AL$130,MATCH('Country-wise data'!$B26,'ASTI data (new)'!$C$6:$C$130,),MATCH('Country-wise data'!AH$3,'ASTI data (new)'!$AF$5:$AL$5,)),(INDEX(Assumptions!$G$154:$P$345,MATCH('Country-wise data'!$B26,Assumptions!$B$154:$B$344,),MATCH('Country-wise data'!AH$3,Assumptions!$G$153:$P$153,))*X26))</f>
        <v>3.4949476892134883</v>
      </c>
      <c r="AI26" s="53">
        <f>IFERROR(INDEX('ASTI data (new)'!$AF$6:$AL$130,MATCH('Country-wise data'!$B26,'ASTI data (new)'!$C$6:$C$130,),MATCH('Country-wise data'!AI$3,'ASTI data (new)'!$AF$5:$AL$5,)),(INDEX(Assumptions!$G$154:$P$345,MATCH('Country-wise data'!$B26,Assumptions!$B$154:$B$344,),MATCH('Country-wise data'!AI$3,Assumptions!$G$153:$P$153,))*Y26))</f>
        <v>3.4030182515906429</v>
      </c>
      <c r="AJ26" s="53">
        <f t="shared" ref="AJ26:AL26" si="45">IFERROR((1+($AI26/$AF26)^(1/3)-1)*AI26,0)</f>
        <v>4.032260870227292</v>
      </c>
      <c r="AK26" s="53">
        <f t="shared" si="45"/>
        <v>4.7778549873972302</v>
      </c>
      <c r="AL26" s="53">
        <f t="shared" si="45"/>
        <v>5.6613148343524253</v>
      </c>
      <c r="AM26" s="55" cm="1">
        <f t="array" ref="AM26">INDEX('non-R&amp;D ex_typologies'!$J$8:$J$10,MATCH('Country-wise data'!FL26,'non-R&amp;D ex_typologies'!$F$8:$F$10,),)*'Country-wise data'!AC26</f>
        <v>4.1895858639233552</v>
      </c>
      <c r="AN26" s="55" cm="1">
        <f t="array" ref="AN26">INDEX('non-R&amp;D ex_typologies'!$J$8:$J$10,MATCH('Country-wise data'!FM26,'non-R&amp;D ex_typologies'!$F$8:$F$10,),)*'Country-wise data'!AD26</f>
        <v>5.4151708294803793</v>
      </c>
      <c r="AO26" s="55" cm="1">
        <f t="array" ref="AO26">INDEX('non-R&amp;D ex_typologies'!$J$8:$J$10,MATCH('Country-wise data'!FN26,'non-R&amp;D ex_typologies'!$F$8:$F$10,),)*'Country-wise data'!AE26</f>
        <v>6.2608122178228021</v>
      </c>
      <c r="AP26" s="55" cm="1">
        <f t="array" ref="AP26">INDEX('non-R&amp;D ex_typologies'!$J$8:$J$10,MATCH('Country-wise data'!FO26,'non-R&amp;D ex_typologies'!$F$8:$F$10,),)*'Country-wise data'!AF26</f>
        <v>5.9761405985395504</v>
      </c>
      <c r="AQ26" s="55" cm="1">
        <f t="array" ref="AQ26">INDEX('non-R&amp;D ex_typologies'!$J$8:$J$10,MATCH('Country-wise data'!FP26,'non-R&amp;D ex_typologies'!$F$8:$F$10,),)*'Country-wise data'!AG26</f>
        <v>6.1050306994273784</v>
      </c>
      <c r="AR26" s="55" cm="1">
        <f t="array" ref="AR26">INDEX('non-R&amp;D ex_typologies'!$J$8:$J$10,MATCH('Country-wise data'!FQ26,'non-R&amp;D ex_typologies'!$F$8:$F$10,),)*'Country-wise data'!AH26</f>
        <v>10.210575872298598</v>
      </c>
      <c r="AS26" s="55" cm="1">
        <f t="array" ref="AS26">INDEX('non-R&amp;D ex_typologies'!$J$8:$J$10,MATCH('Country-wise data'!FR26,'non-R&amp;D ex_typologies'!$F$8:$F$10,),)*'Country-wise data'!AI26</f>
        <v>9.9420017529654885</v>
      </c>
      <c r="AT26" s="55" cm="1">
        <f t="array" ref="AT26">INDEX('non-R&amp;D ex_typologies'!$J$8:$J$10,MATCH('Country-wise data'!FS26,'non-R&amp;D ex_typologies'!$F$8:$F$10,),)*'Country-wise data'!AJ26</f>
        <v>11.78034958274924</v>
      </c>
      <c r="AU26" s="55" cm="1">
        <f t="array" ref="AU26">INDEX('non-R&amp;D ex_typologies'!$J$8:$J$10,MATCH('Country-wise data'!FT26,'non-R&amp;D ex_typologies'!$F$8:$F$10,),)*'Country-wise data'!AK26</f>
        <v>13.958621185153792</v>
      </c>
      <c r="AV26" s="55" cm="1">
        <f t="array" ref="AV26">INDEX('non-R&amp;D ex_typologies'!$J$8:$J$10,MATCH('Country-wise data'!FU26,'non-R&amp;D ex_typologies'!$F$8:$F$10,),)*'Country-wise data'!AL26</f>
        <v>16.539670917401818</v>
      </c>
      <c r="AW26">
        <f t="shared" si="11"/>
        <v>121.31316285499958</v>
      </c>
      <c r="AX26" s="53">
        <f>INDEX('GDP deflators'!$AB$3:$AK$155,MATCH('Country-wise data'!$B26,'GDP deflators'!$B$3:$B$155,),MATCH('Country-wise data'!AX$3,'GDP deflators'!$D$2:$M$2,))</f>
        <v>69.33122994277926</v>
      </c>
      <c r="AY26" s="53">
        <f>INDEX('GDP deflators'!$AB$3:$AK$155,MATCH('Country-wise data'!$B26,'GDP deflators'!$B$3:$B$155,),MATCH('Country-wise data'!AY$3,'GDP deflators'!$D$2:$M$2,))</f>
        <v>72.110798721688198</v>
      </c>
      <c r="AZ26" s="53">
        <f>INDEX('GDP deflators'!$AB$3:$AK$155,MATCH('Country-wise data'!$B26,'GDP deflators'!$B$3:$B$155,),MATCH('Country-wise data'!AZ$3,'GDP deflators'!$D$2:$M$2,))</f>
        <v>76.567993278146147</v>
      </c>
      <c r="BA26" s="53">
        <f>INDEX('GDP deflators'!$AB$3:$AK$155,MATCH('Country-wise data'!$B26,'GDP deflators'!$B$3:$B$155,),MATCH('Country-wise data'!BA$3,'GDP deflators'!$D$2:$M$2,))</f>
        <v>78.472611986814215</v>
      </c>
      <c r="BB26" s="53">
        <f>INDEX('GDP deflators'!$AB$3:$AK$155,MATCH('Country-wise data'!$B26,'GDP deflators'!$B$3:$B$155,),MATCH('Country-wise data'!BB$3,'GDP deflators'!$D$2:$M$2,))</f>
        <v>87.805990102214636</v>
      </c>
      <c r="BC26" s="53">
        <f>INDEX('GDP deflators'!$AB$3:$AK$155,MATCH('Country-wise data'!$B26,'GDP deflators'!$B$3:$B$155,),MATCH('Country-wise data'!BC$3,'GDP deflators'!$D$2:$M$2,))</f>
        <v>90.184007338637798</v>
      </c>
      <c r="BD26" s="53">
        <f>INDEX('GDP deflators'!$AB$3:$AK$155,MATCH('Country-wise data'!$B26,'GDP deflators'!$B$3:$B$155,),MATCH('Country-wise data'!BD$3,'GDP deflators'!$D$2:$M$2,))</f>
        <v>92.871593643262784</v>
      </c>
      <c r="BE26" s="53">
        <f>INDEX('GDP deflators'!$AB$3:$AK$155,MATCH('Country-wise data'!$B26,'GDP deflators'!$B$3:$B$155,),MATCH('Country-wise data'!BE$3,'GDP deflators'!$D$2:$M$2,))</f>
        <v>98.855966362429371</v>
      </c>
      <c r="BF26" s="53">
        <f>INDEX('GDP deflators'!$AB$3:$AK$155,MATCH('Country-wise data'!$B26,'GDP deflators'!$B$3:$B$155,),MATCH('Country-wise data'!BF$3,'GDP deflators'!$D$2:$M$2,))</f>
        <v>97.645853516028325</v>
      </c>
      <c r="BG26" s="53">
        <f>INDEX('GDP deflators'!$AB$3:$AK$155,MATCH('Country-wise data'!$B26,'GDP deflators'!$B$3:$B$155,),MATCH('Country-wise data'!BG$3,'GDP deflators'!$D$2:$M$2,))</f>
        <v>100</v>
      </c>
      <c r="BH26" cm="1">
        <f t="array" ref="BH26">H26/(INDEX($AX26:$BG26,,MATCH(BH$3,$AX$3:$BG$3,))/100)</f>
        <v>14.041291360379056</v>
      </c>
      <c r="BI26" cm="1">
        <f t="array" ref="BI26">I26/(INDEX($AX26:$BG26,,MATCH(BI$3,$AX$3:$BG$3,))/100)</f>
        <v>13.770059652679349</v>
      </c>
      <c r="BJ26" cm="1">
        <f t="array" ref="BJ26">J26/(INDEX($AX26:$BG26,,MATCH(BJ$3,$AX$3:$BG$3,))/100)</f>
        <v>13.227843079558408</v>
      </c>
      <c r="BK26" cm="1">
        <f t="array" ref="BK26">K26/(INDEX($AX26:$BG26,,MATCH(BK$3,$AX$3:$BG$3,))/100)</f>
        <v>13.164924192578043</v>
      </c>
      <c r="BL26" cm="1">
        <f t="array" ref="BL26">L26/(INDEX($AX26:$BG26,,MATCH(BL$3,$AX$3:$BG$3,))/100)</f>
        <v>12.000863569026855</v>
      </c>
      <c r="BM26" cm="1">
        <f t="array" ref="BM26">M26/(INDEX($AX26:$BG26,,MATCH(BM$3,$AX$3:$BG$3,))/100)</f>
        <v>11.918107141538728</v>
      </c>
      <c r="BN26" cm="1">
        <f t="array" ref="BN26">N26/(INDEX($AX26:$BG26,,MATCH(BN$3,$AX$3:$BG$3,))/100)</f>
        <v>11.804676458602311</v>
      </c>
      <c r="BO26" cm="1">
        <f t="array" ref="BO26">O26/(INDEX($AX26:$BG26,,MATCH(BO$3,$AX$3:$BG$3,))/100)</f>
        <v>11.311866532737353</v>
      </c>
      <c r="BP26" cm="1">
        <f t="array" ref="BP26">P26/(INDEX($AX26:$BG26,,MATCH(BP$3,$AX$3:$BG$3,))/100)</f>
        <v>11.681094141068442</v>
      </c>
      <c r="BQ26" cm="1">
        <f t="array" ref="BQ26">Q26/(INDEX($AX26:$BG26,,MATCH(BQ$3,$AX$3:$BG$3,))/100)</f>
        <v>11.634226155538199</v>
      </c>
      <c r="BS26" cm="1">
        <f t="array" ref="BS26">S26/(INDEX($AX26:$BG26,,MATCH(BS$3,$AX$3:$BG$3,))/100)</f>
        <v>1132.7682007778865</v>
      </c>
      <c r="BT26" cm="1">
        <f t="array" ref="BT26">T26/(INDEX($AX26:$BG26,,MATCH(BT$3,$AX$3:$BG$3,))/100)</f>
        <v>1253.7523644542348</v>
      </c>
      <c r="BU26" cm="1">
        <f t="array" ref="BU26">U26/(INDEX($AX26:$BG26,,MATCH(BU$3,$AX$3:$BG$3,))/100)</f>
        <v>1149.3633466441913</v>
      </c>
      <c r="BV26" cm="1">
        <f t="array" ref="BV26">V26/(INDEX($AX26:$BG26,,MATCH(BV$3,$AX$3:$BG$3,))/100)</f>
        <v>676.99490631109245</v>
      </c>
      <c r="BW26" cm="1">
        <f t="array" ref="BW26">W26/(INDEX($AX26:$BG26,,MATCH(BW$3,$AX$3:$BG$3,))/100)</f>
        <v>629.21378069634136</v>
      </c>
      <c r="BX26" cm="1">
        <f t="array" ref="BX26">X26/(INDEX($AX26:$BG26,,MATCH(BX$3,$AX$3:$BG$3,))/100)</f>
        <v>561.19962833273303</v>
      </c>
      <c r="BY26" cm="1">
        <f t="array" ref="BY26">Y26/(INDEX($AX26:$BG26,,MATCH(BY$3,$AX$3:$BG$3,))/100)</f>
        <v>611.84910983943428</v>
      </c>
      <c r="BZ26" cm="1">
        <f t="array" ref="BZ26">Z26/(INDEX($AX26:$BG26,,MATCH(BZ$3,$AX$3:$BG$3,))/100)</f>
        <v>626.21116132781185</v>
      </c>
      <c r="CA26" cm="1">
        <f t="array" ref="CA26">AA26/(INDEX($AX26:$BG26,,MATCH(CA$3,$AX$3:$BG$3,))/100)</f>
        <v>715.02814390924743</v>
      </c>
      <c r="CB26" cm="1">
        <f t="array" ref="CB26">AB26/(INDEX($AX26:$BG26,,MATCH(CB$3,$AX$3:$BG$3,))/100)</f>
        <v>712.15924068000004</v>
      </c>
      <c r="CC26" cm="1">
        <f t="array" ref="CC26">AC26/(INDEX($AX26:$BG26,,MATCH(CC$3,$AX$3:$BG$3,))/100)</f>
        <v>2.0683909735720505</v>
      </c>
      <c r="CD26" cm="1">
        <f t="array" ref="CD26">AD26/(INDEX($AX26:$BG26,,MATCH(CD$3,$AX$3:$BG$3,))/100)</f>
        <v>2.5704093875664795</v>
      </c>
      <c r="CE26" cm="1">
        <f t="array" ref="CE26">AE26/(INDEX($AX26:$BG26,,MATCH(CE$3,$AX$3:$BG$3,))/100)</f>
        <v>2.798812829283702</v>
      </c>
      <c r="CF26" cm="1">
        <f t="array" ref="CF26">AF26/(INDEX($AX26:$BG26,,MATCH(CF$3,$AX$3:$BG$3,))/100)</f>
        <v>2.6067125384681482</v>
      </c>
      <c r="CG26" cm="1">
        <f t="array" ref="CG26">AG26/(INDEX($AX26:$BG26,,MATCH(CG$3,$AX$3:$BG$3,))/100)</f>
        <v>2.3798750214097657</v>
      </c>
      <c r="CH26" cm="1">
        <f t="array" ref="CH26">AH26/(INDEX($AX26:$BG26,,MATCH(CH$3,$AX$3:$BG$3,))/100)</f>
        <v>3.8753519524698894</v>
      </c>
      <c r="CI26" cm="1">
        <f t="array" ref="CI26">AI26/(INDEX($AX26:$BG26,,MATCH(CI$3,$AX$3:$BG$3,))/100)</f>
        <v>3.6642186465134587</v>
      </c>
      <c r="CJ26" cm="1">
        <f t="array" ref="CJ26">AJ26/(INDEX($AX26:$BG26,,MATCH(CJ$3,$AX$3:$BG$3,))/100)</f>
        <v>4.0789251459482667</v>
      </c>
      <c r="CK26" cm="1">
        <f t="array" ref="CK26">AK26/(INDEX($AX26:$BG26,,MATCH(CK$3,$AX$3:$BG$3,))/100)</f>
        <v>4.8930444205835704</v>
      </c>
      <c r="CL26" cm="1">
        <f t="array" ref="CL26">AL26/(INDEX($AX26:$BG26,,MATCH(CL$3,$AX$3:$BG$3,))/100)</f>
        <v>5.6613148343524253</v>
      </c>
      <c r="CM26" cm="1">
        <f t="array" ref="CM26">AM26/(INDEX($AX26:$BG26,,MATCH(CM$3,$AX$3:$BG$3,))/100)</f>
        <v>6.0428552434178968</v>
      </c>
      <c r="CN26" cm="1">
        <f t="array" ref="CN26">AN26/(INDEX($AX26:$BG26,,MATCH(CN$3,$AX$3:$BG$3,))/100)</f>
        <v>7.5095144215226961</v>
      </c>
      <c r="CO26" cm="1">
        <f t="array" ref="CO26">AO26/(INDEX($AX26:$BG26,,MATCH(CO$3,$AX$3:$BG$3,))/100)</f>
        <v>8.1768007097683046</v>
      </c>
      <c r="CP26" cm="1">
        <f t="array" ref="CP26">AP26/(INDEX($AX26:$BG26,,MATCH(CP$3,$AX$3:$BG$3,))/100)</f>
        <v>7.6155749722511139</v>
      </c>
      <c r="CQ26" cm="1">
        <f t="array" ref="CQ26">AQ26/(INDEX($AX26:$BG26,,MATCH(CQ$3,$AX$3:$BG$3,))/100)</f>
        <v>6.952863571517768</v>
      </c>
      <c r="CR26" cm="1">
        <f t="array" ref="CR26">AR26/(INDEX($AX26:$BG26,,MATCH(CR$3,$AX$3:$BG$3,))/100)</f>
        <v>11.321936309570102</v>
      </c>
      <c r="CS26" cm="1">
        <f t="array" ref="CS26">AS26/(INDEX($AX26:$BG26,,MATCH(CS$3,$AX$3:$BG$3,))/100)</f>
        <v>10.705105148894701</v>
      </c>
      <c r="CT26" cm="1">
        <f t="array" ref="CT26">AT26/(INDEX($AX26:$BG26,,MATCH(CT$3,$AX$3:$BG$3,))/100)</f>
        <v>11.916680415180698</v>
      </c>
      <c r="CU26" cm="1">
        <f t="array" ref="CU26">AU26/(INDEX($AX26:$BG26,,MATCH(CU$3,$AX$3:$BG$3,))/100)</f>
        <v>14.295149955202675</v>
      </c>
      <c r="CV26" cm="1">
        <f t="array" ref="CV26">AV26/(INDEX($AX26:$BG26,,MATCH(CV$3,$AX$3:$BG$3,))/100)</f>
        <v>16.539670917401818</v>
      </c>
      <c r="CW26">
        <f t="shared" si="12"/>
        <v>135.67320741489553</v>
      </c>
      <c r="CX26">
        <f>IFERROR(1/INDEX('exch rates'!$BC$5:$BL$268,MATCH('Country-wise data'!$B26,'exch rates'!$A$5:$A$268,),MATCH(CX$3,'exch rates'!$BC$4:$BL$4,)),1)</f>
        <v>2.0210420296858955E-3</v>
      </c>
      <c r="CY26">
        <f>IFERROR(1/INDEX('exch rates'!$BC$5:$BL$268,MATCH('Country-wise data'!$B26,'exch rates'!$A$5:$A$268,),MATCH(CY$3,'exch rates'!$BC$4:$BL$4,)),1)</f>
        <v>2.1220221034584448E-3</v>
      </c>
      <c r="CZ26">
        <f>IFERROR(1/INDEX('exch rates'!$BC$5:$BL$268,MATCH('Country-wise data'!$B26,'exch rates'!$A$5:$A$268,),MATCH(CZ$3,'exch rates'!$BC$4:$BL$4,)),1)</f>
        <v>1.9586477038510144E-3</v>
      </c>
      <c r="DA26">
        <f>IFERROR(1/INDEX('exch rates'!$BC$5:$BL$268,MATCH('Country-wise data'!$B26,'exch rates'!$A$5:$A$268,),MATCH(DA$3,'exch rates'!$BC$4:$BL$4,)),1)</f>
        <v>2.0247028985370843E-3</v>
      </c>
      <c r="DB26">
        <f>IFERROR(1/INDEX('exch rates'!$BC$5:$BL$268,MATCH('Country-wise data'!$B26,'exch rates'!$A$5:$A$268,),MATCH(DB$3,'exch rates'!$BC$4:$BL$4,)),1)</f>
        <v>2.0252863896775544E-3</v>
      </c>
      <c r="DC26">
        <f>IFERROR(1/INDEX('exch rates'!$BC$5:$BL$268,MATCH('Country-wise data'!$B26,'exch rates'!$A$5:$A$268,),MATCH(DC$3,'exch rates'!$BC$4:$BL$4,)),1)</f>
        <v>1.6914414978801962E-3</v>
      </c>
      <c r="DD26">
        <f>IFERROR(1/INDEX('exch rates'!$BC$5:$BL$268,MATCH('Country-wise data'!$B26,'exch rates'!$A$5:$A$268,),MATCH(DD$3,'exch rates'!$BC$4:$BL$4,)),1)</f>
        <v>1.6874629172955991E-3</v>
      </c>
      <c r="DE26">
        <f>IFERROR(1/INDEX('exch rates'!$BC$5:$BL$268,MATCH('Country-wise data'!$B26,'exch rates'!$A$5:$A$268,),MATCH(DE$3,'exch rates'!$BC$4:$BL$4,)),1)</f>
        <v>1.7221878514454296E-3</v>
      </c>
      <c r="DF26">
        <f>IFERROR(1/INDEX('exch rates'!$BC$5:$BL$268,MATCH('Country-wise data'!$B26,'exch rates'!$A$5:$A$268,),MATCH(DF$3,'exch rates'!$BC$4:$BL$4,)),1)</f>
        <v>1.8003535442169521E-3</v>
      </c>
      <c r="DG26">
        <f>IFERROR(1/INDEX('exch rates'!$BC$5:$BL$268,MATCH('Country-wise data'!$B26,'exch rates'!$A$5:$A$268,),MATCH(DG$3,'exch rates'!$BC$4:$BL$4,)),1)</f>
        <v>1.7067438186080936E-3</v>
      </c>
      <c r="DH26" cm="1">
        <f t="array" ref="DH26">(BH26/INDEX($CX26:$DG26,,MATCH(DH$3,$CX$3:$DG$3,)))*$DG26</f>
        <v>11.857688698501107</v>
      </c>
      <c r="DI26" cm="1">
        <f t="array" ref="DI26">(BI26/INDEX($CX26:$DG26,,MATCH(DI$3,$CX$3:$DG$3,)))*$DG26</f>
        <v>11.075268328153596</v>
      </c>
      <c r="DJ26" cm="1">
        <f t="array" ref="DJ26">(BJ26/INDEX($CX26:$DG26,,MATCH(DJ$3,$CX$3:$DG$3,)))*$DG26</f>
        <v>11.52659529591007</v>
      </c>
      <c r="DK26" cm="1">
        <f t="array" ref="DK26">(BK26/INDEX($CX26:$DG26,,MATCH(DK$3,$CX$3:$DG$3,)))*$DG26</f>
        <v>11.097506209114156</v>
      </c>
      <c r="DL26" cm="1">
        <f t="array" ref="DL26">(BL26/INDEX($CX26:$DG26,,MATCH(DL$3,$CX$3:$DG$3,)))*$DG26</f>
        <v>10.113334992418849</v>
      </c>
      <c r="DM26" cm="1">
        <f t="array" ref="DM26">(BM26/INDEX($CX26:$DG26,,MATCH(DM$3,$CX$3:$DG$3,)))*$DG26</f>
        <v>12.025929196382382</v>
      </c>
      <c r="DN26" cm="1">
        <f t="array" ref="DN26">(BN26/INDEX($CX26:$DG26,,MATCH(DN$3,$CX$3:$DG$3,)))*$DG26</f>
        <v>11.93955634217866</v>
      </c>
      <c r="DO26" cm="1">
        <f t="array" ref="DO26">(BO26/INDEX($CX26:$DG26,,MATCH(DO$3,$CX$3:$DG$3,)))*$DG26</f>
        <v>11.210425311887645</v>
      </c>
      <c r="DP26" cm="1">
        <f t="array" ref="DP26">(BP26/INDEX($CX26:$DG26,,MATCH(DP$3,$CX$3:$DG$3,)))*$DG26</f>
        <v>11.073733425241789</v>
      </c>
      <c r="DQ26" cm="1">
        <f t="array" ref="DQ26">(BQ26/INDEX($CX26:$DG26,,MATCH(DQ$3,$CX$3:$DG$3,)))*$DG26</f>
        <v>11.634226155538199</v>
      </c>
      <c r="DS26" cm="1">
        <f t="array" ref="DS26">(BS26/INDEX($CX26:$DG26,,MATCH(DS$3,$CX$3:$DG$3,)))*$DG26</f>
        <v>956.60807454555743</v>
      </c>
      <c r="DT26" cm="1">
        <f t="array" ref="DT26">(BT26/INDEX($CX26:$DG26,,MATCH(DT$3,$CX$3:$DG$3,)))*$DG26</f>
        <v>1008.39387799499</v>
      </c>
      <c r="DU26" cm="1">
        <f t="array" ref="DU26">(BU26/INDEX($CX26:$DG26,,MATCH(DU$3,$CX$3:$DG$3,)))*$DG26</f>
        <v>1001.5424332628735</v>
      </c>
      <c r="DV26" cm="1">
        <f t="array" ref="DV26">(BV26/INDEX($CX26:$DG26,,MATCH(DV$3,$CX$3:$DG$3,)))*$DG26</f>
        <v>570.67971424868244</v>
      </c>
      <c r="DW26" cm="1">
        <f t="array" ref="DW26">(BW26/INDEX($CX26:$DG26,,MATCH(DW$3,$CX$3:$DG$3,)))*$DG26</f>
        <v>530.24931992827237</v>
      </c>
      <c r="DX26" cm="1">
        <f t="array" ref="DX26">(BX26/INDEX($CX26:$DG26,,MATCH(DX$3,$CX$3:$DG$3,)))*$DG26</f>
        <v>566.27675143506133</v>
      </c>
      <c r="DY26" cm="1">
        <f t="array" ref="DY26">(BY26/INDEX($CX26:$DG26,,MATCH(DY$3,$CX$3:$DG$3,)))*$DG26</f>
        <v>618.84007964626005</v>
      </c>
      <c r="DZ26" cm="1">
        <f t="array" ref="DZ26">(BZ26/INDEX($CX26:$DG26,,MATCH(DZ$3,$CX$3:$DG$3,)))*$DG26</f>
        <v>620.5954988258751</v>
      </c>
      <c r="EA26" cm="1">
        <f t="array" ref="EA26">(CA26/INDEX($CX26:$DG26,,MATCH(EA$3,$CX$3:$DG$3,)))*$DG26</f>
        <v>677.85011931015777</v>
      </c>
      <c r="EB26" cm="1">
        <f t="array" ref="EB26">(CB26/INDEX($CX26:$DG26,,MATCH(EB$3,$CX$3:$DG$3,)))*$DG26</f>
        <v>712.15924068000004</v>
      </c>
      <c r="EC26" s="53" cm="1">
        <f t="array" ref="EC26">(CC26/INDEX($CX26:$DG26,,MATCH(EC$3,$CX$3:$DG$3,)))*$DG26</f>
        <v>1.7467293884816089</v>
      </c>
      <c r="ED26" cm="1">
        <f t="array" ref="ED26">(CD26/INDEX($CX26:$DG26,,MATCH(ED$3,$CX$3:$DG$3,)))*$DG26</f>
        <v>2.0673820156592044</v>
      </c>
      <c r="EE26" cm="1">
        <f t="array" ref="EE26">(CE26/INDEX($CX26:$DG26,,MATCH(EE$3,$CX$3:$DG$3,)))*$DG26</f>
        <v>2.4388543618277674</v>
      </c>
      <c r="EF26" cm="1">
        <f t="array" ref="EF26">(CF26/INDEX($CX26:$DG26,,MATCH(EF$3,$CX$3:$DG$3,)))*$DG26</f>
        <v>2.1973547403588292</v>
      </c>
      <c r="EG26" cm="1">
        <f t="array" ref="EG26">(CG26/INDEX($CX26:$DG26,,MATCH(EG$3,$CX$3:$DG$3,)))*$DG26</f>
        <v>2.0055617825475074</v>
      </c>
      <c r="EH26" cm="1">
        <f t="array" ref="EH26">(CH26/INDEX($CX26:$DG26,,MATCH(EH$3,$CX$3:$DG$3,)))*$DG26</f>
        <v>3.9104119167574503</v>
      </c>
      <c r="EI26" cm="1">
        <f t="array" ref="EI26">(CI26/INDEX($CX26:$DG26,,MATCH(EI$3,$CX$3:$DG$3,)))*$DG26</f>
        <v>3.7060859002389832</v>
      </c>
      <c r="EJ26" cm="1">
        <f t="array" ref="EJ26">(CJ26/INDEX($CX26:$DG26,,MATCH(EJ$3,$CX$3:$DG$3,)))*$DG26</f>
        <v>4.0423466427134489</v>
      </c>
      <c r="EK26" cm="1">
        <f t="array" ref="EK26">(CK26/INDEX($CX26:$DG26,,MATCH(EK$3,$CX$3:$DG$3,)))*$DG26</f>
        <v>4.6386296435115462</v>
      </c>
      <c r="EL26" cm="1">
        <f t="array" ref="EL26">(CL26/INDEX($CX26:$DG26,,MATCH(EL$3,$CX$3:$DG$3,)))*$DG26</f>
        <v>5.6613148343524253</v>
      </c>
      <c r="EM26" cm="1">
        <f t="array" ref="EM26">(CM26/INDEX($CX26:$DG26,,MATCH(EM$3,$CX$3:$DG$3,)))*$DG26</f>
        <v>5.1031129892186922</v>
      </c>
      <c r="EN26" cm="1">
        <f t="array" ref="EN26">(CN26/INDEX($CX26:$DG26,,MATCH(EN$3,$CX$3:$DG$3,)))*$DG26</f>
        <v>6.0399075479909037</v>
      </c>
      <c r="EO26" cm="1">
        <f t="array" ref="EO26">(CO26/INDEX($CX26:$DG26,,MATCH(EO$3,$CX$3:$DG$3,)))*$DG26</f>
        <v>7.1251731691963709</v>
      </c>
      <c r="EP26" cm="1">
        <f t="array" ref="EP26">(CP26/INDEX($CX26:$DG26,,MATCH(EP$3,$CX$3:$DG$3,)))*$DG26</f>
        <v>6.4196260688061759</v>
      </c>
      <c r="EQ26" cm="1">
        <f t="array" ref="EQ26">(CQ26/INDEX($CX26:$DG26,,MATCH(EQ$3,$CX$3:$DG$3,)))*$DG26</f>
        <v>5.8592982122408124</v>
      </c>
      <c r="ER26" cm="1">
        <f t="array" ref="ER26">(CR26/INDEX($CX26:$DG26,,MATCH(ER$3,$CX$3:$DG$3,)))*$DG26</f>
        <v>11.424364859943848</v>
      </c>
      <c r="ES26" cm="1">
        <f t="array" ref="ES26">(CS26/INDEX($CX26:$DG26,,MATCH(ES$3,$CX$3:$DG$3,)))*$DG26</f>
        <v>10.827421363254247</v>
      </c>
      <c r="ET26" cm="1">
        <f t="array" ref="ET26">(CT26/INDEX($CX26:$DG26,,MATCH(ET$3,$CX$3:$DG$3,)))*$DG26</f>
        <v>11.809815415819784</v>
      </c>
      <c r="EU26" cm="1">
        <f t="array" ref="EU26">(CU26/INDEX($CX26:$DG26,,MATCH(EU$3,$CX$3:$DG$3,)))*$DG26</f>
        <v>13.551870909182837</v>
      </c>
      <c r="EV26" cm="1">
        <f t="array" ref="EV26">(CV26/INDEX($CX26:$DG26,,MATCH(EV$3,$CX$3:$DG$3,)))*$DG26</f>
        <v>16.539670917401818</v>
      </c>
      <c r="EW26">
        <f t="shared" si="13"/>
        <v>127.11493267950426</v>
      </c>
      <c r="EY26" s="96">
        <f t="shared" si="24"/>
        <v>1.8259613680465781E-3</v>
      </c>
      <c r="EZ26" s="96">
        <f t="shared" si="14"/>
        <v>2.0501731126827366E-3</v>
      </c>
      <c r="FA26" s="96">
        <f t="shared" si="15"/>
        <v>2.4350983850802504E-3</v>
      </c>
      <c r="FB26" s="96">
        <f t="shared" si="16"/>
        <v>3.8504167670507E-3</v>
      </c>
      <c r="FC26" s="96">
        <f t="shared" si="17"/>
        <v>3.7822995846912219E-3</v>
      </c>
      <c r="FD26" s="96">
        <f t="shared" si="18"/>
        <v>6.9054784729333579E-3</v>
      </c>
      <c r="FE26" s="96">
        <f t="shared" si="19"/>
        <v>5.9887619146410925E-3</v>
      </c>
      <c r="FF26" s="96">
        <f t="shared" si="20"/>
        <v>6.5136576890443077E-3</v>
      </c>
      <c r="FG26" s="96">
        <f t="shared" si="21"/>
        <v>6.8431494092414408E-3</v>
      </c>
      <c r="FH26" s="96">
        <f t="shared" si="22"/>
        <v>7.9495069514884907E-3</v>
      </c>
      <c r="FJ26" s="96">
        <f t="shared" si="25"/>
        <v>806.85398829729741</v>
      </c>
      <c r="FK26" s="96" t="str">
        <f>IF(AND('Country-wise data'!FJ26&gt;'non-R&amp;D ex_typologies'!$C$17,'Country-wise data'!FJ26&lt;'non-R&amp;D ex_typologies'!$D$17),"Small",IF(AND('Country-wise data'!FJ26&gt;'non-R&amp;D ex_typologies'!$E$17,'Country-wise data'!$FJ$4&lt;'non-R&amp;D ex_typologies'!$F$17),"Medium","Large"))</f>
        <v>Small</v>
      </c>
      <c r="FL26" t="str">
        <f>IF($FK26='non-R&amp;D ex_typologies'!$C$16,IF(AND('Country-wise data'!EY26&gt;'non-R&amp;D ex_typologies'!$C$21,'Country-wise data'!EY26&lt;'non-R&amp;D ex_typologies'!$D$21),'non-R&amp;D ex_typologies'!$B$21,IF(AND('Country-wise data'!EY26&gt;'non-R&amp;D ex_typologies'!$C$19,'Country-wise data'!EY26&lt;'non-R&amp;D ex_typologies'!$D$19),'non-R&amp;D ex_typologies'!$B$19,'non-R&amp;D ex_typologies'!$B$20)),IF($FK26='non-R&amp;D ex_typologies'!$E$16,IF(AND('Country-wise data'!EY26&gt;'non-R&amp;D ex_typologies'!$E$21,'Country-wise data'!EY26&lt;'non-R&amp;D ex_typologies'!$F$21),'non-R&amp;D ex_typologies'!$B$21,IF(AND('Country-wise data'!EY26&gt;'non-R&amp;D ex_typologies'!$E$19,'Country-wise data'!EY26&lt;'non-R&amp;D ex_typologies'!$F$19),'non-R&amp;D ex_typologies'!$B$19,'non-R&amp;D ex_typologies'!$B$20)),IF(AND('Country-wise data'!EY26&gt;'non-R&amp;D ex_typologies'!$G$21,'Country-wise data'!EY26&lt;'non-R&amp;D ex_typologies'!$H$21),'non-R&amp;D ex_typologies'!$B$21,IF(AND('Country-wise data'!EY26&gt;'non-R&amp;D ex_typologies'!$G$19,'Country-wise data'!EY26&lt;'non-R&amp;D ex_typologies'!$H$19),'non-R&amp;D ex_typologies'!$B$19,'non-R&amp;D ex_typologies'!$B$20))))</f>
        <v>Program heavy</v>
      </c>
      <c r="FM26" t="str">
        <f>IF($FK26='non-R&amp;D ex_typologies'!$C$16,IF(AND('Country-wise data'!EZ26&gt;'non-R&amp;D ex_typologies'!$C$21,'Country-wise data'!EZ26&lt;'non-R&amp;D ex_typologies'!$D$21),'non-R&amp;D ex_typologies'!$B$21,IF(AND('Country-wise data'!EZ26&gt;'non-R&amp;D ex_typologies'!$C$19,'Country-wise data'!EZ26&lt;'non-R&amp;D ex_typologies'!$D$19),'non-R&amp;D ex_typologies'!$B$19,'non-R&amp;D ex_typologies'!$B$20)),IF($FK26='non-R&amp;D ex_typologies'!$E$16,IF(AND('Country-wise data'!EZ26&gt;'non-R&amp;D ex_typologies'!$E$21,'Country-wise data'!EZ26&lt;'non-R&amp;D ex_typologies'!$F$21),'non-R&amp;D ex_typologies'!$B$21,IF(AND('Country-wise data'!EZ26&gt;'non-R&amp;D ex_typologies'!$E$19,'Country-wise data'!EZ26&lt;'non-R&amp;D ex_typologies'!$F$19),'non-R&amp;D ex_typologies'!$B$19,'non-R&amp;D ex_typologies'!$B$20)),IF(AND('Country-wise data'!EZ26&gt;'non-R&amp;D ex_typologies'!$G$21,'Country-wise data'!EZ26&lt;'non-R&amp;D ex_typologies'!$H$21),'non-R&amp;D ex_typologies'!$B$21,IF(AND('Country-wise data'!EZ26&gt;'non-R&amp;D ex_typologies'!$G$19,'Country-wise data'!EZ26&lt;'non-R&amp;D ex_typologies'!$H$19),'non-R&amp;D ex_typologies'!$B$19,'non-R&amp;D ex_typologies'!$B$20))))</f>
        <v>Program heavy</v>
      </c>
      <c r="FN26" t="str">
        <f>IF($FK26='non-R&amp;D ex_typologies'!$C$16,IF(AND('Country-wise data'!FA26&gt;'non-R&amp;D ex_typologies'!$C$21,'Country-wise data'!FA26&lt;'non-R&amp;D ex_typologies'!$D$21),'non-R&amp;D ex_typologies'!$B$21,IF(AND('Country-wise data'!FA26&gt;'non-R&amp;D ex_typologies'!$C$19,'Country-wise data'!FA26&lt;'non-R&amp;D ex_typologies'!$D$19),'non-R&amp;D ex_typologies'!$B$19,'non-R&amp;D ex_typologies'!$B$20)),IF($FK26='non-R&amp;D ex_typologies'!$E$16,IF(AND('Country-wise data'!FA26&gt;'non-R&amp;D ex_typologies'!$E$21,'Country-wise data'!FA26&lt;'non-R&amp;D ex_typologies'!$F$21),'non-R&amp;D ex_typologies'!$B$21,IF(AND('Country-wise data'!FA26&gt;'non-R&amp;D ex_typologies'!$E$19,'Country-wise data'!FA26&lt;'non-R&amp;D ex_typologies'!$F$19),'non-R&amp;D ex_typologies'!$B$19,'non-R&amp;D ex_typologies'!$B$20)),IF(AND('Country-wise data'!FA26&gt;'non-R&amp;D ex_typologies'!$G$21,'Country-wise data'!FA26&lt;'non-R&amp;D ex_typologies'!$H$21),'non-R&amp;D ex_typologies'!$B$21,IF(AND('Country-wise data'!FA26&gt;'non-R&amp;D ex_typologies'!$G$19,'Country-wise data'!FA26&lt;'non-R&amp;D ex_typologies'!$H$19),'non-R&amp;D ex_typologies'!$B$19,'non-R&amp;D ex_typologies'!$B$20))))</f>
        <v>Program heavy</v>
      </c>
      <c r="FO26" t="str">
        <f>IF($FK26='non-R&amp;D ex_typologies'!$C$16,IF(AND('Country-wise data'!FB26&gt;'non-R&amp;D ex_typologies'!$C$21,'Country-wise data'!FB26&lt;'non-R&amp;D ex_typologies'!$D$21),'non-R&amp;D ex_typologies'!$B$21,IF(AND('Country-wise data'!FB26&gt;'non-R&amp;D ex_typologies'!$C$19,'Country-wise data'!FB26&lt;'non-R&amp;D ex_typologies'!$D$19),'non-R&amp;D ex_typologies'!$B$19,'non-R&amp;D ex_typologies'!$B$20)),IF($FK26='non-R&amp;D ex_typologies'!$E$16,IF(AND('Country-wise data'!FB26&gt;'non-R&amp;D ex_typologies'!$E$21,'Country-wise data'!FB26&lt;'non-R&amp;D ex_typologies'!$F$21),'non-R&amp;D ex_typologies'!$B$21,IF(AND('Country-wise data'!FB26&gt;'non-R&amp;D ex_typologies'!$E$19,'Country-wise data'!FB26&lt;'non-R&amp;D ex_typologies'!$F$19),'non-R&amp;D ex_typologies'!$B$19,'non-R&amp;D ex_typologies'!$B$20)),IF(AND('Country-wise data'!FB26&gt;'non-R&amp;D ex_typologies'!$G$21,'Country-wise data'!FB26&lt;'non-R&amp;D ex_typologies'!$H$21),'non-R&amp;D ex_typologies'!$B$21,IF(AND('Country-wise data'!FB26&gt;'non-R&amp;D ex_typologies'!$G$19,'Country-wise data'!FB26&lt;'non-R&amp;D ex_typologies'!$H$19),'non-R&amp;D ex_typologies'!$B$19,'non-R&amp;D ex_typologies'!$B$20))))</f>
        <v>Program heavy</v>
      </c>
      <c r="FP26" t="str">
        <f>IF($FK26='non-R&amp;D ex_typologies'!$C$16,IF(AND('Country-wise data'!FC26&gt;'non-R&amp;D ex_typologies'!$C$21,'Country-wise data'!FC26&lt;'non-R&amp;D ex_typologies'!$D$21),'non-R&amp;D ex_typologies'!$B$21,IF(AND('Country-wise data'!FC26&gt;'non-R&amp;D ex_typologies'!$C$19,'Country-wise data'!FC26&lt;'non-R&amp;D ex_typologies'!$D$19),'non-R&amp;D ex_typologies'!$B$19,'non-R&amp;D ex_typologies'!$B$20)),IF($FK26='non-R&amp;D ex_typologies'!$E$16,IF(AND('Country-wise data'!FC26&gt;'non-R&amp;D ex_typologies'!$E$21,'Country-wise data'!FC26&lt;'non-R&amp;D ex_typologies'!$F$21),'non-R&amp;D ex_typologies'!$B$21,IF(AND('Country-wise data'!FC26&gt;'non-R&amp;D ex_typologies'!$E$19,'Country-wise data'!FC26&lt;'non-R&amp;D ex_typologies'!$F$19),'non-R&amp;D ex_typologies'!$B$19,'non-R&amp;D ex_typologies'!$B$20)),IF(AND('Country-wise data'!FC26&gt;'non-R&amp;D ex_typologies'!$G$21,'Country-wise data'!FC26&lt;'non-R&amp;D ex_typologies'!$H$21),'non-R&amp;D ex_typologies'!$B$21,IF(AND('Country-wise data'!FC26&gt;'non-R&amp;D ex_typologies'!$G$19,'Country-wise data'!FC26&lt;'non-R&amp;D ex_typologies'!$H$19),'non-R&amp;D ex_typologies'!$B$19,'non-R&amp;D ex_typologies'!$B$20))))</f>
        <v>Program heavy</v>
      </c>
      <c r="FQ26" t="str">
        <f>IF($FK26='non-R&amp;D ex_typologies'!$C$16,IF(AND('Country-wise data'!FD26&gt;'non-R&amp;D ex_typologies'!$C$21,'Country-wise data'!FD26&lt;'non-R&amp;D ex_typologies'!$D$21),'non-R&amp;D ex_typologies'!$B$21,IF(AND('Country-wise data'!FD26&gt;'non-R&amp;D ex_typologies'!$C$19,'Country-wise data'!FD26&lt;'non-R&amp;D ex_typologies'!$D$19),'non-R&amp;D ex_typologies'!$B$19,'non-R&amp;D ex_typologies'!$B$20)),IF($FK26='non-R&amp;D ex_typologies'!$E$16,IF(AND('Country-wise data'!FD26&gt;'non-R&amp;D ex_typologies'!$E$21,'Country-wise data'!FD26&lt;'non-R&amp;D ex_typologies'!$F$21),'non-R&amp;D ex_typologies'!$B$21,IF(AND('Country-wise data'!FD26&gt;'non-R&amp;D ex_typologies'!$E$19,'Country-wise data'!FD26&lt;'non-R&amp;D ex_typologies'!$F$19),'non-R&amp;D ex_typologies'!$B$19,'non-R&amp;D ex_typologies'!$B$20)),IF(AND('Country-wise data'!FD26&gt;'non-R&amp;D ex_typologies'!$G$21,'Country-wise data'!FD26&lt;'non-R&amp;D ex_typologies'!$H$21),'non-R&amp;D ex_typologies'!$B$21,IF(AND('Country-wise data'!FD26&gt;'non-R&amp;D ex_typologies'!$G$19,'Country-wise data'!FD26&lt;'non-R&amp;D ex_typologies'!$H$19),'non-R&amp;D ex_typologies'!$B$19,'non-R&amp;D ex_typologies'!$B$20))))</f>
        <v>Program heavy</v>
      </c>
      <c r="FR26" t="str">
        <f>IF($FK26='non-R&amp;D ex_typologies'!$C$16,IF(AND('Country-wise data'!FE26&gt;'non-R&amp;D ex_typologies'!$C$21,'Country-wise data'!FE26&lt;'non-R&amp;D ex_typologies'!$D$21),'non-R&amp;D ex_typologies'!$B$21,IF(AND('Country-wise data'!FE26&gt;'non-R&amp;D ex_typologies'!$C$19,'Country-wise data'!FE26&lt;'non-R&amp;D ex_typologies'!$D$19),'non-R&amp;D ex_typologies'!$B$19,'non-R&amp;D ex_typologies'!$B$20)),IF($FK26='non-R&amp;D ex_typologies'!$E$16,IF(AND('Country-wise data'!FE26&gt;'non-R&amp;D ex_typologies'!$E$21,'Country-wise data'!FE26&lt;'non-R&amp;D ex_typologies'!$F$21),'non-R&amp;D ex_typologies'!$B$21,IF(AND('Country-wise data'!FE26&gt;'non-R&amp;D ex_typologies'!$E$19,'Country-wise data'!FE26&lt;'non-R&amp;D ex_typologies'!$F$19),'non-R&amp;D ex_typologies'!$B$19,'non-R&amp;D ex_typologies'!$B$20)),IF(AND('Country-wise data'!FE26&gt;'non-R&amp;D ex_typologies'!$G$21,'Country-wise data'!FE26&lt;'non-R&amp;D ex_typologies'!$H$21),'non-R&amp;D ex_typologies'!$B$21,IF(AND('Country-wise data'!FE26&gt;'non-R&amp;D ex_typologies'!$G$19,'Country-wise data'!FE26&lt;'non-R&amp;D ex_typologies'!$H$19),'non-R&amp;D ex_typologies'!$B$19,'non-R&amp;D ex_typologies'!$B$20))))</f>
        <v>Program heavy</v>
      </c>
      <c r="FS26" t="str">
        <f>IF($FK26='non-R&amp;D ex_typologies'!$C$16,IF(AND('Country-wise data'!FF26&gt;'non-R&amp;D ex_typologies'!$C$21,'Country-wise data'!FF26&lt;'non-R&amp;D ex_typologies'!$D$21),'non-R&amp;D ex_typologies'!$B$21,IF(AND('Country-wise data'!FF26&gt;'non-R&amp;D ex_typologies'!$C$19,'Country-wise data'!FF26&lt;'non-R&amp;D ex_typologies'!$D$19),'non-R&amp;D ex_typologies'!$B$19,'non-R&amp;D ex_typologies'!$B$20)),IF($FK26='non-R&amp;D ex_typologies'!$E$16,IF(AND('Country-wise data'!FF26&gt;'non-R&amp;D ex_typologies'!$E$21,'Country-wise data'!FF26&lt;'non-R&amp;D ex_typologies'!$F$21),'non-R&amp;D ex_typologies'!$B$21,IF(AND('Country-wise data'!FF26&gt;'non-R&amp;D ex_typologies'!$E$19,'Country-wise data'!FF26&lt;'non-R&amp;D ex_typologies'!$F$19),'non-R&amp;D ex_typologies'!$B$19,'non-R&amp;D ex_typologies'!$B$20)),IF(AND('Country-wise data'!FF26&gt;'non-R&amp;D ex_typologies'!$G$21,'Country-wise data'!FF26&lt;'non-R&amp;D ex_typologies'!$H$21),'non-R&amp;D ex_typologies'!$B$21,IF(AND('Country-wise data'!FF26&gt;'non-R&amp;D ex_typologies'!$G$19,'Country-wise data'!FF26&lt;'non-R&amp;D ex_typologies'!$H$19),'non-R&amp;D ex_typologies'!$B$19,'non-R&amp;D ex_typologies'!$B$20))))</f>
        <v>Program heavy</v>
      </c>
      <c r="FT26" t="str">
        <f>IF($FK26='non-R&amp;D ex_typologies'!$C$16,IF(AND('Country-wise data'!FG26&gt;'non-R&amp;D ex_typologies'!$C$21,'Country-wise data'!FG26&lt;'non-R&amp;D ex_typologies'!$D$21),'non-R&amp;D ex_typologies'!$B$21,IF(AND('Country-wise data'!FG26&gt;'non-R&amp;D ex_typologies'!$C$19,'Country-wise data'!FG26&lt;'non-R&amp;D ex_typologies'!$D$19),'non-R&amp;D ex_typologies'!$B$19,'non-R&amp;D ex_typologies'!$B$20)),IF($FK26='non-R&amp;D ex_typologies'!$E$16,IF(AND('Country-wise data'!FG26&gt;'non-R&amp;D ex_typologies'!$E$21,'Country-wise data'!FG26&lt;'non-R&amp;D ex_typologies'!$F$21),'non-R&amp;D ex_typologies'!$B$21,IF(AND('Country-wise data'!FG26&gt;'non-R&amp;D ex_typologies'!$E$19,'Country-wise data'!FG26&lt;'non-R&amp;D ex_typologies'!$F$19),'non-R&amp;D ex_typologies'!$B$19,'non-R&amp;D ex_typologies'!$B$20)),IF(AND('Country-wise data'!FG26&gt;'non-R&amp;D ex_typologies'!$G$21,'Country-wise data'!FG26&lt;'non-R&amp;D ex_typologies'!$H$21),'non-R&amp;D ex_typologies'!$B$21,IF(AND('Country-wise data'!FG26&gt;'non-R&amp;D ex_typologies'!$G$19,'Country-wise data'!FG26&lt;'non-R&amp;D ex_typologies'!$H$19),'non-R&amp;D ex_typologies'!$B$19,'non-R&amp;D ex_typologies'!$B$20))))</f>
        <v>Program heavy</v>
      </c>
      <c r="FU26" t="str">
        <f>IF($FK26='non-R&amp;D ex_typologies'!$C$16,IF(AND('Country-wise data'!FH26&gt;'non-R&amp;D ex_typologies'!$C$21,'Country-wise data'!FH26&lt;'non-R&amp;D ex_typologies'!$D$21),'non-R&amp;D ex_typologies'!$B$21,IF(AND('Country-wise data'!FH26&gt;'non-R&amp;D ex_typologies'!$C$19,'Country-wise data'!FH26&lt;'non-R&amp;D ex_typologies'!$D$19),'non-R&amp;D ex_typologies'!$B$19,'non-R&amp;D ex_typologies'!$B$20)),IF($FK26='non-R&amp;D ex_typologies'!$E$16,IF(AND('Country-wise data'!FH26&gt;'non-R&amp;D ex_typologies'!$E$21,'Country-wise data'!FH26&lt;'non-R&amp;D ex_typologies'!$F$21),'non-R&amp;D ex_typologies'!$B$21,IF(AND('Country-wise data'!FH26&gt;'non-R&amp;D ex_typologies'!$E$19,'Country-wise data'!FH26&lt;'non-R&amp;D ex_typologies'!$F$19),'non-R&amp;D ex_typologies'!$B$19,'non-R&amp;D ex_typologies'!$B$20)),IF(AND('Country-wise data'!FH26&gt;'non-R&amp;D ex_typologies'!$G$21,'Country-wise data'!FH26&lt;'non-R&amp;D ex_typologies'!$H$21),'non-R&amp;D ex_typologies'!$B$21,IF(AND('Country-wise data'!FH26&gt;'non-R&amp;D ex_typologies'!$G$19,'Country-wise data'!FH26&lt;'non-R&amp;D ex_typologies'!$H$19),'non-R&amp;D ex_typologies'!$B$19,'non-R&amp;D ex_typologies'!$B$20))))</f>
        <v>Program heavy</v>
      </c>
    </row>
    <row r="27" spans="2:177" x14ac:dyDescent="0.35">
      <c r="B27" s="12" t="s">
        <v>389</v>
      </c>
      <c r="C27" t="s">
        <v>390</v>
      </c>
      <c r="D27" t="s">
        <v>373</v>
      </c>
      <c r="E27" t="s">
        <v>26</v>
      </c>
      <c r="F27" t="s">
        <v>369</v>
      </c>
      <c r="G27" s="55">
        <f>Assumptions!$C$13</f>
        <v>1.1000000000000001</v>
      </c>
      <c r="H27">
        <f>SUMIFS('IFPRI SPEED'!AL:AL,'IFPRI SPEED'!$A:$A,'Country-wise data'!$B27)*1000*G27</f>
        <v>0</v>
      </c>
      <c r="I27">
        <f>IF(SUMIFS('IFPRI SPEED'!AM:AM,'IFPRI SPEED'!$A:$A,'Country-wise data'!$B27)*1000=0,H27*(1+Assumptions!$C$9),SUMIFS('IFPRI SPEED'!AM:AM,'IFPRI SPEED'!$A:$A,'Country-wise data'!$B27)*1000*$G27)</f>
        <v>0</v>
      </c>
      <c r="J27">
        <f>IF(SUMIFS('IFPRI SPEED'!AN:AN,'IFPRI SPEED'!$A:$A,'Country-wise data'!$B27)*1000=0,I27*(1+Assumptions!$C$9),SUMIFS('IFPRI SPEED'!AN:AN,'IFPRI SPEED'!$A:$A,'Country-wise data'!$B27)*1000*$G27)</f>
        <v>0</v>
      </c>
      <c r="K27">
        <f>IF(SUMIFS('IFPRI SPEED'!AO:AO,'IFPRI SPEED'!$A:$A,'Country-wise data'!$B27)*1000=0,J27*(1+Assumptions!$C$9),SUMIFS('IFPRI SPEED'!AO:AO,'IFPRI SPEED'!$A:$A,'Country-wise data'!$B27)*1000*$G27)</f>
        <v>0</v>
      </c>
      <c r="L27">
        <f>IF(SUMIFS('IFPRI SPEED'!AP:AP,'IFPRI SPEED'!$A:$A,'Country-wise data'!$B27)*1000=0,K27*(1+Assumptions!$C$9),SUMIFS('IFPRI SPEED'!AP:AP,'IFPRI SPEED'!$A:$A,'Country-wise data'!$B27)*1000*$G27)</f>
        <v>0</v>
      </c>
      <c r="M27">
        <f>IF(SUMIFS('IFPRI SPEED'!AQ:AQ,'IFPRI SPEED'!$A:$A,'Country-wise data'!$B27)*1000=0,L27*(1+Assumptions!$C$9),SUMIFS('IFPRI SPEED'!AQ:AQ,'IFPRI SPEED'!$A:$A,'Country-wise data'!$B27)*1000*$G27)</f>
        <v>0</v>
      </c>
      <c r="N27">
        <f>IF(SUMIFS('IFPRI SPEED'!AR:AR,'IFPRI SPEED'!$A:$A,'Country-wise data'!$B27)*1000=0,M27*(1+Assumptions!$C$9),SUMIFS('IFPRI SPEED'!AR:AR,'IFPRI SPEED'!$A:$A,'Country-wise data'!$B27)*1000*$G27)</f>
        <v>0</v>
      </c>
      <c r="O27">
        <f>IF(SUMIFS('IFPRI SPEED'!AS:AS,'IFPRI SPEED'!$A:$A,'Country-wise data'!$B27)*1000=0,N27*(1+Assumptions!$C$9),SUMIFS('IFPRI SPEED'!AS:AS,'IFPRI SPEED'!$A:$A,'Country-wise data'!$B27)*1000*$G27)</f>
        <v>0</v>
      </c>
      <c r="P27">
        <f>IF(SUMIFS('IFPRI SPEED'!AT:AT,'IFPRI SPEED'!$A:$A,'Country-wise data'!$B27)*1000=0,O27*(1+Assumptions!$C$9),SUMIFS('IFPRI SPEED'!AT:AT,'IFPRI SPEED'!$A:$A,'Country-wise data'!$B27)*1000*$G27)</f>
        <v>0</v>
      </c>
      <c r="Q27">
        <f>IF(SUMIFS('IFPRI SPEED'!AU:AU,'IFPRI SPEED'!$A:$A,'Country-wise data'!$B27)*1000=0,P27*(1+Assumptions!$C$9),SUMIFS('IFPRI SPEED'!AU:AU,'IFPRI SPEED'!$A:$A,'Country-wise data'!$B27)*1000*$G27)</f>
        <v>0</v>
      </c>
      <c r="R27" s="36">
        <f t="shared" si="9"/>
        <v>0</v>
      </c>
      <c r="S27" s="44">
        <f>INDEX('area data'!$G$4:$P$79,MATCH('Country-wise data'!$B27,'area data'!$B$4:$B$79,),MATCH('Country-wise data'!S$3,'area data'!$G$3:$P$3,))</f>
        <v>26740.215173755147</v>
      </c>
      <c r="T27" s="44">
        <f>INDEX('area data'!$G$4:$P$79,MATCH('Country-wise data'!$B27,'area data'!$B$4:$B$79,),MATCH('Country-wise data'!T$3,'area data'!$G$3:$P$3,))</f>
        <v>29811.613675162786</v>
      </c>
      <c r="U27" s="44">
        <f>INDEX('area data'!$G$4:$P$79,MATCH('Country-wise data'!$B27,'area data'!$B$4:$B$79,),MATCH('Country-wise data'!U$3,'area data'!$G$3:$P$3,))</f>
        <v>31206.903368577325</v>
      </c>
      <c r="V27" s="44">
        <f>INDEX('area data'!$G$4:$P$79,MATCH('Country-wise data'!$B27,'area data'!$B$4:$B$79,),MATCH('Country-wise data'!V$3,'area data'!$G$3:$P$3,))</f>
        <v>33419.149867884669</v>
      </c>
      <c r="W27" s="44">
        <f>INDEX('area data'!$G$4:$P$79,MATCH('Country-wise data'!$B27,'area data'!$B$4:$B$79,),MATCH('Country-wise data'!W$3,'area data'!$G$3:$P$3,))</f>
        <v>33974.564363200814</v>
      </c>
      <c r="X27" s="44">
        <f>INDEX('area data'!$G$4:$P$79,MATCH('Country-wise data'!$B27,'area data'!$B$4:$B$79,),MATCH('Country-wise data'!X$3,'area data'!$G$3:$P$3,))</f>
        <v>31594.32708727811</v>
      </c>
      <c r="Y27" s="44">
        <f>INDEX('area data'!$G$4:$P$79,MATCH('Country-wise data'!$B27,'area data'!$B$4:$B$79,),MATCH('Country-wise data'!Y$3,'area data'!$G$3:$P$3,))</f>
        <v>31943.450926226062</v>
      </c>
      <c r="Z27" s="44">
        <f>INDEX('area data'!$G$4:$P$79,MATCH('Country-wise data'!$B27,'area data'!$B$4:$B$79,),MATCH('Country-wise data'!Z$3,'area data'!$G$3:$P$3,))</f>
        <v>33748.361308930827</v>
      </c>
      <c r="AA27" s="44">
        <f>INDEX('area data'!$G$4:$P$79,MATCH('Country-wise data'!$B27,'area data'!$B$4:$B$79,),MATCH('Country-wise data'!AA$3,'area data'!$G$3:$P$3,))</f>
        <v>34597.877281116969</v>
      </c>
      <c r="AB27" s="44">
        <f>INDEX('area data'!$G$4:$P$79,MATCH('Country-wise data'!$B27,'area data'!$B$4:$B$79,),MATCH('Country-wise data'!AB$3,'area data'!$G$3:$P$3,))</f>
        <v>35289.834826739301</v>
      </c>
      <c r="AC27" s="53">
        <f>IFERROR(INDEX('ASTI data (new)'!$AF$6:$AL$130,MATCH('Country-wise data'!$B27,'ASTI data (new)'!$C$6:$C$130,),MATCH('Country-wise data'!AC$3,'ASTI data (new)'!$AF$5:$AL$5,)),(INDEX(Assumptions!$G$154:$P$345,MATCH('Country-wise data'!$B27,Assumptions!$B$154:$B$344,),MATCH('Country-wise data'!AC$3,Assumptions!$G$153:$P$153,))*S27))</f>
        <v>6.814190246910881</v>
      </c>
      <c r="AD27" s="53">
        <f>IFERROR(INDEX('ASTI data (new)'!$AF$6:$AL$130,MATCH('Country-wise data'!$B27,'ASTI data (new)'!$C$6:$C$130,),MATCH('Country-wise data'!AD$3,'ASTI data (new)'!$AF$5:$AL$5,)),(INDEX(Assumptions!$G$154:$P$345,MATCH('Country-wise data'!$B27,Assumptions!$B$154:$B$344,),MATCH('Country-wise data'!AD$3,Assumptions!$G$153:$P$153,))*T27))</f>
        <v>7.9693797137616409</v>
      </c>
      <c r="AE27" s="53">
        <f>IFERROR(INDEX('ASTI data (new)'!$AF$6:$AL$130,MATCH('Country-wise data'!$B27,'ASTI data (new)'!$C$6:$C$130,),MATCH('Country-wise data'!AE$3,'ASTI data (new)'!$AF$5:$AL$5,)),(INDEX(Assumptions!$G$154:$P$345,MATCH('Country-wise data'!$B27,Assumptions!$B$154:$B$344,),MATCH('Country-wise data'!AE$3,Assumptions!$G$153:$P$153,))*U27))</f>
        <v>8.8504093476554058</v>
      </c>
      <c r="AF27" s="53">
        <f>IFERROR(INDEX('ASTI data (new)'!$AF$6:$AL$130,MATCH('Country-wise data'!$B27,'ASTI data (new)'!$C$6:$C$130,),MATCH('Country-wise data'!AF$3,'ASTI data (new)'!$AF$5:$AL$5,)),(INDEX(Assumptions!$G$154:$P$345,MATCH('Country-wise data'!$B27,Assumptions!$B$154:$B$344,),MATCH('Country-wise data'!AF$3,Assumptions!$G$153:$P$153,))*V27))</f>
        <v>7.1029096416450868</v>
      </c>
      <c r="AG27" s="53">
        <f>IFERROR(INDEX('ASTI data (new)'!$AF$6:$AL$130,MATCH('Country-wise data'!$B27,'ASTI data (new)'!$C$6:$C$130,),MATCH('Country-wise data'!AG$3,'ASTI data (new)'!$AF$5:$AL$5,)),(INDEX(Assumptions!$G$154:$P$345,MATCH('Country-wise data'!$B27,Assumptions!$B$154:$B$344,),MATCH('Country-wise data'!AG$3,Assumptions!$G$153:$P$153,))*W27))</f>
        <v>6.5377317473592642</v>
      </c>
      <c r="AH27" s="53">
        <f>IFERROR(INDEX('ASTI data (new)'!$AF$6:$AL$130,MATCH('Country-wise data'!$B27,'ASTI data (new)'!$C$6:$C$130,),MATCH('Country-wise data'!AH$3,'ASTI data (new)'!$AF$5:$AL$5,)),(INDEX(Assumptions!$G$154:$P$345,MATCH('Country-wise data'!$B27,Assumptions!$B$154:$B$344,),MATCH('Country-wise data'!AH$3,Assumptions!$G$153:$P$153,))*X27))</f>
        <v>4.4569743491090259</v>
      </c>
      <c r="AI27" s="53">
        <f>IFERROR(INDEX('ASTI data (new)'!$AF$6:$AL$130,MATCH('Country-wise data'!$B27,'ASTI data (new)'!$C$6:$C$130,),MATCH('Country-wise data'!AI$3,'ASTI data (new)'!$AF$5:$AL$5,)),(INDEX(Assumptions!$G$154:$P$345,MATCH('Country-wise data'!$B27,Assumptions!$B$154:$B$344,),MATCH('Country-wise data'!AI$3,Assumptions!$G$153:$P$153,))*Y27))</f>
        <v>2.7770400460122957</v>
      </c>
      <c r="AJ27" s="53">
        <f t="shared" ref="AJ27:AL27" si="46">IFERROR((1+($AI27/$AF27)^(1/3)-1)*AI27,0)</f>
        <v>2.0306298221896735</v>
      </c>
      <c r="AK27" s="53">
        <f t="shared" si="46"/>
        <v>1.4848390395691857</v>
      </c>
      <c r="AL27" s="53">
        <f t="shared" si="46"/>
        <v>1.085745392555751</v>
      </c>
      <c r="AM27" s="55" cm="1">
        <f t="array" ref="AM27">INDEX('non-R&amp;D ex_typologies'!$J$8:$J$10,MATCH('Country-wise data'!FL27,'non-R&amp;D ex_typologies'!$F$8:$F$10,),)*'Country-wise data'!AC27</f>
        <v>19.907824869338292</v>
      </c>
      <c r="AN27" s="55" cm="1">
        <f t="array" ref="AN27">INDEX('non-R&amp;D ex_typologies'!$J$8:$J$10,MATCH('Country-wise data'!FM27,'non-R&amp;D ex_typologies'!$F$8:$F$10,),)*'Country-wise data'!AD27</f>
        <v>23.28273938796282</v>
      </c>
      <c r="AO27" s="55" cm="1">
        <f t="array" ref="AO27">INDEX('non-R&amp;D ex_typologies'!$J$8:$J$10,MATCH('Country-wise data'!FN27,'non-R&amp;D ex_typologies'!$F$8:$F$10,),)*'Country-wise data'!AE27</f>
        <v>25.856689192813885</v>
      </c>
      <c r="AP27" s="55" cm="1">
        <f t="array" ref="AP27">INDEX('non-R&amp;D ex_typologies'!$J$8:$J$10,MATCH('Country-wise data'!FO27,'non-R&amp;D ex_typologies'!$F$8:$F$10,),)*'Country-wise data'!AF27</f>
        <v>20.751325701936207</v>
      </c>
      <c r="AQ27" s="55" cm="1">
        <f t="array" ref="AQ27">INDEX('non-R&amp;D ex_typologies'!$J$8:$J$10,MATCH('Country-wise data'!FP27,'non-R&amp;D ex_typologies'!$F$8:$F$10,),)*'Country-wise data'!AG27</f>
        <v>19.10014454441507</v>
      </c>
      <c r="AR27" s="55" cm="1">
        <f t="array" ref="AR27">INDEX('non-R&amp;D ex_typologies'!$J$8:$J$10,MATCH('Country-wise data'!FQ27,'non-R&amp;D ex_typologies'!$F$8:$F$10,),)*'Country-wise data'!AH27</f>
        <v>13.021160486298342</v>
      </c>
      <c r="AS27" s="55" cm="1">
        <f t="array" ref="AS27">INDEX('non-R&amp;D ex_typologies'!$J$8:$J$10,MATCH('Country-wise data'!FR27,'non-R&amp;D ex_typologies'!$F$8:$F$10,),)*'Country-wise data'!AI27</f>
        <v>8.1131909864439944</v>
      </c>
      <c r="AT27" s="55" cm="1">
        <f t="array" ref="AT27">INDEX('non-R&amp;D ex_typologies'!$J$8:$J$10,MATCH('Country-wise data'!FS27,'non-R&amp;D ex_typologies'!$F$8:$F$10,),)*'Country-wise data'!AJ27</f>
        <v>5.9325351083254363</v>
      </c>
      <c r="AU27" s="55" cm="1">
        <f t="array" ref="AU27">INDEX('non-R&amp;D ex_typologies'!$J$8:$J$10,MATCH('Country-wise data'!FT27,'non-R&amp;D ex_typologies'!$F$8:$F$10,),)*'Country-wise data'!AK27</f>
        <v>4.337993875692038</v>
      </c>
      <c r="AV27" s="55" cm="1">
        <f t="array" ref="AV27">INDEX('non-R&amp;D ex_typologies'!$J$8:$J$10,MATCH('Country-wise data'!FU27,'non-R&amp;D ex_typologies'!$F$8:$F$10,),)*'Country-wise data'!AL27</f>
        <v>3.1720319428254338</v>
      </c>
      <c r="AW27">
        <f t="shared" si="11"/>
        <v>192.58548544281973</v>
      </c>
      <c r="AX27" s="53">
        <f>INDEX('GDP deflators'!$AB$3:$AK$155,MATCH('Country-wise data'!$B27,'GDP deflators'!$B$3:$B$155,),MATCH('Country-wise data'!AX$3,'GDP deflators'!$D$2:$M$2,))</f>
        <v>96.848053657211693</v>
      </c>
      <c r="AY27" s="53">
        <f>INDEX('GDP deflators'!$AB$3:$AK$155,MATCH('Country-wise data'!$B27,'GDP deflators'!$B$3:$B$155,),MATCH('Country-wise data'!AY$3,'GDP deflators'!$D$2:$M$2,))</f>
        <v>105.15800304420166</v>
      </c>
      <c r="AZ27" s="53">
        <f>INDEX('GDP deflators'!$AB$3:$AK$155,MATCH('Country-wise data'!$B27,'GDP deflators'!$B$3:$B$155,),MATCH('Country-wise data'!AZ$3,'GDP deflators'!$D$2:$M$2,))</f>
        <v>106.31184472367279</v>
      </c>
      <c r="BA27" s="53">
        <f>INDEX('GDP deflators'!$AB$3:$AK$155,MATCH('Country-wise data'!$B27,'GDP deflators'!$B$3:$B$155,),MATCH('Country-wise data'!BA$3,'GDP deflators'!$D$2:$M$2,))</f>
        <v>101.90908063950688</v>
      </c>
      <c r="BB27" s="53">
        <f>INDEX('GDP deflators'!$AB$3:$AK$155,MATCH('Country-wise data'!$B27,'GDP deflators'!$B$3:$B$155,),MATCH('Country-wise data'!BB$3,'GDP deflators'!$D$2:$M$2,))</f>
        <v>102.56719453473464</v>
      </c>
      <c r="BC27" s="53">
        <f>INDEX('GDP deflators'!$AB$3:$AK$155,MATCH('Country-wise data'!$B27,'GDP deflators'!$B$3:$B$155,),MATCH('Country-wise data'!BC$3,'GDP deflators'!$D$2:$M$2,))</f>
        <v>93.869478736807537</v>
      </c>
      <c r="BD27" s="53">
        <f>INDEX('GDP deflators'!$AB$3:$AK$155,MATCH('Country-wise data'!$B27,'GDP deflators'!$B$3:$B$155,),MATCH('Country-wise data'!BD$3,'GDP deflators'!$D$2:$M$2,))</f>
        <v>92.554518207201326</v>
      </c>
      <c r="BE27" s="53">
        <f>INDEX('GDP deflators'!$AB$3:$AK$155,MATCH('Country-wise data'!$B27,'GDP deflators'!$B$3:$B$155,),MATCH('Country-wise data'!BE$3,'GDP deflators'!$D$2:$M$2,))</f>
        <v>92.580666629639936</v>
      </c>
      <c r="BF27" s="53">
        <f>INDEX('GDP deflators'!$AB$3:$AK$155,MATCH('Country-wise data'!$B27,'GDP deflators'!$B$3:$B$155,),MATCH('Country-wise data'!BF$3,'GDP deflators'!$D$2:$M$2,))</f>
        <v>97.223270229776944</v>
      </c>
      <c r="BG27" s="53">
        <f>INDEX('GDP deflators'!$AB$3:$AK$155,MATCH('Country-wise data'!$B27,'GDP deflators'!$B$3:$B$155,),MATCH('Country-wise data'!BG$3,'GDP deflators'!$D$2:$M$2,))</f>
        <v>100</v>
      </c>
      <c r="BH27" cm="1">
        <f t="array" ref="BH27">H27/(INDEX($AX27:$BG27,,MATCH(BH$3,$AX$3:$BG$3,))/100)</f>
        <v>0</v>
      </c>
      <c r="BI27" cm="1">
        <f t="array" ref="BI27">I27/(INDEX($AX27:$BG27,,MATCH(BI$3,$AX$3:$BG$3,))/100)</f>
        <v>0</v>
      </c>
      <c r="BJ27" cm="1">
        <f t="array" ref="BJ27">J27/(INDEX($AX27:$BG27,,MATCH(BJ$3,$AX$3:$BG$3,))/100)</f>
        <v>0</v>
      </c>
      <c r="BK27" cm="1">
        <f t="array" ref="BK27">K27/(INDEX($AX27:$BG27,,MATCH(BK$3,$AX$3:$BG$3,))/100)</f>
        <v>0</v>
      </c>
      <c r="BL27" cm="1">
        <f t="array" ref="BL27">L27/(INDEX($AX27:$BG27,,MATCH(BL$3,$AX$3:$BG$3,))/100)</f>
        <v>0</v>
      </c>
      <c r="BM27" cm="1">
        <f t="array" ref="BM27">M27/(INDEX($AX27:$BG27,,MATCH(BM$3,$AX$3:$BG$3,))/100)</f>
        <v>0</v>
      </c>
      <c r="BN27" cm="1">
        <f t="array" ref="BN27">N27/(INDEX($AX27:$BG27,,MATCH(BN$3,$AX$3:$BG$3,))/100)</f>
        <v>0</v>
      </c>
      <c r="BO27" cm="1">
        <f t="array" ref="BO27">O27/(INDEX($AX27:$BG27,,MATCH(BO$3,$AX$3:$BG$3,))/100)</f>
        <v>0</v>
      </c>
      <c r="BP27" cm="1">
        <f t="array" ref="BP27">P27/(INDEX($AX27:$BG27,,MATCH(BP$3,$AX$3:$BG$3,))/100)</f>
        <v>0</v>
      </c>
      <c r="BQ27" cm="1">
        <f t="array" ref="BQ27">Q27/(INDEX($AX27:$BG27,,MATCH(BQ$3,$AX$3:$BG$3,))/100)</f>
        <v>0</v>
      </c>
      <c r="BS27" cm="1">
        <f t="array" ref="BS27">S27/(INDEX($AX27:$BG27,,MATCH(BS$3,$AX$3:$BG$3,))/100)</f>
        <v>27610.482775834247</v>
      </c>
      <c r="BT27" cm="1">
        <f t="array" ref="BT27">T27/(INDEX($AX27:$BG27,,MATCH(BT$3,$AX$3:$BG$3,))/100)</f>
        <v>28349.35317536593</v>
      </c>
      <c r="BU27" cm="1">
        <f t="array" ref="BU27">U27/(INDEX($AX27:$BG27,,MATCH(BU$3,$AX$3:$BG$3,))/100)</f>
        <v>29354.117078572701</v>
      </c>
      <c r="BV27" cm="1">
        <f t="array" ref="BV27">V27/(INDEX($AX27:$BG27,,MATCH(BV$3,$AX$3:$BG$3,))/100)</f>
        <v>32793.103085780502</v>
      </c>
      <c r="BW27" cm="1">
        <f t="array" ref="BW27">W27/(INDEX($AX27:$BG27,,MATCH(BW$3,$AX$3:$BG$3,))/100)</f>
        <v>33124.201668297792</v>
      </c>
      <c r="BX27" cm="1">
        <f t="array" ref="BX27">X27/(INDEX($AX27:$BG27,,MATCH(BX$3,$AX$3:$BG$3,))/100)</f>
        <v>33657.720818779337</v>
      </c>
      <c r="BY27" cm="1">
        <f t="array" ref="BY27">Y27/(INDEX($AX27:$BG27,,MATCH(BY$3,$AX$3:$BG$3,))/100)</f>
        <v>34513.118910861187</v>
      </c>
      <c r="BZ27" cm="1">
        <f t="array" ref="BZ27">Z27/(INDEX($AX27:$BG27,,MATCH(BZ$3,$AX$3:$BG$3,))/100)</f>
        <v>36452.925365009418</v>
      </c>
      <c r="CA27" cm="1">
        <f t="array" ref="CA27">AA27/(INDEX($AX27:$BG27,,MATCH(CA$3,$AX$3:$BG$3,))/100)</f>
        <v>35586.004461018987</v>
      </c>
      <c r="CB27" cm="1">
        <f t="array" ref="CB27">AB27/(INDEX($AX27:$BG27,,MATCH(CB$3,$AX$3:$BG$3,))/100)</f>
        <v>35289.834826739301</v>
      </c>
      <c r="CC27" cm="1">
        <f t="array" ref="CC27">AC27/(INDEX($AX27:$BG27,,MATCH(CC$3,$AX$3:$BG$3,))/100)</f>
        <v>7.0359599285591514</v>
      </c>
      <c r="CD27" cm="1">
        <f t="array" ref="CD27">AD27/(INDEX($AX27:$BG27,,MATCH(CD$3,$AX$3:$BG$3,))/100)</f>
        <v>7.5784814118349377</v>
      </c>
      <c r="CE27" cm="1">
        <f t="array" ref="CE27">AE27/(INDEX($AX27:$BG27,,MATCH(CE$3,$AX$3:$BG$3,))/100)</f>
        <v>8.3249513454117103</v>
      </c>
      <c r="CF27" cm="1">
        <f t="array" ref="CF27">AF27/(INDEX($AX27:$BG27,,MATCH(CF$3,$AX$3:$BG$3,))/100)</f>
        <v>6.9698495924724462</v>
      </c>
      <c r="CG27" cm="1">
        <f t="array" ref="CG27">AG27/(INDEX($AX27:$BG27,,MATCH(CG$3,$AX$3:$BG$3,))/100)</f>
        <v>6.3740962956193998</v>
      </c>
      <c r="CH27" cm="1">
        <f t="array" ref="CH27">AH27/(INDEX($AX27:$BG27,,MATCH(CH$3,$AX$3:$BG$3,))/100)</f>
        <v>4.7480548620127623</v>
      </c>
      <c r="CI27" cm="1">
        <f t="array" ref="CI27">AI27/(INDEX($AX27:$BG27,,MATCH(CI$3,$AX$3:$BG$3,))/100)</f>
        <v>3.000437039492065</v>
      </c>
      <c r="CJ27" cm="1">
        <f t="array" ref="CJ27">AJ27/(INDEX($AX27:$BG27,,MATCH(CJ$3,$AX$3:$BG$3,))/100)</f>
        <v>2.1933627139595062</v>
      </c>
      <c r="CK27" cm="1">
        <f t="array" ref="CK27">AK27/(INDEX($AX27:$BG27,,MATCH(CK$3,$AX$3:$BG$3,))/100)</f>
        <v>1.5272465491645417</v>
      </c>
      <c r="CL27" cm="1">
        <f t="array" ref="CL27">AL27/(INDEX($AX27:$BG27,,MATCH(CL$3,$AX$3:$BG$3,))/100)</f>
        <v>1.085745392555751</v>
      </c>
      <c r="CM27" cm="1">
        <f t="array" ref="CM27">AM27/(INDEX($AX27:$BG27,,MATCH(CM$3,$AX$3:$BG$3,))/100)</f>
        <v>20.555730463929539</v>
      </c>
      <c r="CN27" cm="1">
        <f t="array" ref="CN27">AN27/(INDEX($AX27:$BG27,,MATCH(CN$3,$AX$3:$BG$3,))/100)</f>
        <v>22.140720357894448</v>
      </c>
      <c r="CO27" cm="1">
        <f t="array" ref="CO27">AO27/(INDEX($AX27:$BG27,,MATCH(CO$3,$AX$3:$BG$3,))/100)</f>
        <v>24.321550679532415</v>
      </c>
      <c r="CP27" cm="1">
        <f t="array" ref="CP27">AP27/(INDEX($AX27:$BG27,,MATCH(CP$3,$AX$3:$BG$3,))/100)</f>
        <v>20.362587486528245</v>
      </c>
      <c r="CQ27" cm="1">
        <f t="array" ref="CQ27">AQ27/(INDEX($AX27:$BG27,,MATCH(CQ$3,$AX$3:$BG$3,))/100)</f>
        <v>18.622079536305108</v>
      </c>
      <c r="CR27" cm="1">
        <f t="array" ref="CR27">AR27/(INDEX($AX27:$BG27,,MATCH(CR$3,$AX$3:$BG$3,))/100)</f>
        <v>13.871559383862396</v>
      </c>
      <c r="CS27" cm="1">
        <f t="array" ref="CS27">AS27/(INDEX($AX27:$BG27,,MATCH(CS$3,$AX$3:$BG$3,))/100)</f>
        <v>8.7658508126864589</v>
      </c>
      <c r="CT27" cm="1">
        <f t="array" ref="CT27">AT27/(INDEX($AX27:$BG27,,MATCH(CT$3,$AX$3:$BG$3,))/100)</f>
        <v>6.4079632652225031</v>
      </c>
      <c r="CU27" cm="1">
        <f t="array" ref="CU27">AU27/(INDEX($AX27:$BG27,,MATCH(CU$3,$AX$3:$BG$3,))/100)</f>
        <v>4.4618884608999956</v>
      </c>
      <c r="CV27" cm="1">
        <f t="array" ref="CV27">AV27/(INDEX($AX27:$BG27,,MATCH(CV$3,$AX$3:$BG$3,))/100)</f>
        <v>3.1720319428254338</v>
      </c>
      <c r="CW27">
        <f t="shared" si="12"/>
        <v>191.52014752076883</v>
      </c>
      <c r="CX27">
        <f>IFERROR(1/INDEX('exch rates'!$BC$5:$BL$268,MATCH('Country-wise data'!$B27,'exch rates'!$A$5:$A$268,),MATCH(CX$3,'exch rates'!$BC$4:$BL$4,)),1)</f>
        <v>2.0210420296858955E-3</v>
      </c>
      <c r="CY27">
        <f>IFERROR(1/INDEX('exch rates'!$BC$5:$BL$268,MATCH('Country-wise data'!$B27,'exch rates'!$A$5:$A$268,),MATCH(CY$3,'exch rates'!$BC$4:$BL$4,)),1)</f>
        <v>2.1220221034584448E-3</v>
      </c>
      <c r="CZ27">
        <f>IFERROR(1/INDEX('exch rates'!$BC$5:$BL$268,MATCH('Country-wise data'!$B27,'exch rates'!$A$5:$A$268,),MATCH(CZ$3,'exch rates'!$BC$4:$BL$4,)),1)</f>
        <v>1.9586477038510144E-3</v>
      </c>
      <c r="DA27">
        <f>IFERROR(1/INDEX('exch rates'!$BC$5:$BL$268,MATCH('Country-wise data'!$B27,'exch rates'!$A$5:$A$268,),MATCH(DA$3,'exch rates'!$BC$4:$BL$4,)),1)</f>
        <v>2.0247028985370843E-3</v>
      </c>
      <c r="DB27">
        <f>IFERROR(1/INDEX('exch rates'!$BC$5:$BL$268,MATCH('Country-wise data'!$B27,'exch rates'!$A$5:$A$268,),MATCH(DB$3,'exch rates'!$BC$4:$BL$4,)),1)</f>
        <v>2.0252863896775544E-3</v>
      </c>
      <c r="DC27">
        <f>IFERROR(1/INDEX('exch rates'!$BC$5:$BL$268,MATCH('Country-wise data'!$B27,'exch rates'!$A$5:$A$268,),MATCH(DC$3,'exch rates'!$BC$4:$BL$4,)),1)</f>
        <v>1.6914414978801962E-3</v>
      </c>
      <c r="DD27">
        <f>IFERROR(1/INDEX('exch rates'!$BC$5:$BL$268,MATCH('Country-wise data'!$B27,'exch rates'!$A$5:$A$268,),MATCH(DD$3,'exch rates'!$BC$4:$BL$4,)),1)</f>
        <v>1.6874629172955991E-3</v>
      </c>
      <c r="DE27">
        <f>IFERROR(1/INDEX('exch rates'!$BC$5:$BL$268,MATCH('Country-wise data'!$B27,'exch rates'!$A$5:$A$268,),MATCH(DE$3,'exch rates'!$BC$4:$BL$4,)),1)</f>
        <v>1.7221878514454296E-3</v>
      </c>
      <c r="DF27">
        <f>IFERROR(1/INDEX('exch rates'!$BC$5:$BL$268,MATCH('Country-wise data'!$B27,'exch rates'!$A$5:$A$268,),MATCH(DF$3,'exch rates'!$BC$4:$BL$4,)),1)</f>
        <v>1.8003535442169521E-3</v>
      </c>
      <c r="DG27">
        <f>IFERROR(1/INDEX('exch rates'!$BC$5:$BL$268,MATCH('Country-wise data'!$B27,'exch rates'!$A$5:$A$268,),MATCH(DG$3,'exch rates'!$BC$4:$BL$4,)),1)</f>
        <v>1.7067438186080936E-3</v>
      </c>
      <c r="DH27" cm="1">
        <f t="array" ref="DH27">(BH27/INDEX($CX27:$DG27,,MATCH(DH$3,$CX$3:$DG$3,)))*$DG27</f>
        <v>0</v>
      </c>
      <c r="DI27" cm="1">
        <f t="array" ref="DI27">(BI27/INDEX($CX27:$DG27,,MATCH(DI$3,$CX$3:$DG$3,)))*$DG27</f>
        <v>0</v>
      </c>
      <c r="DJ27" cm="1">
        <f t="array" ref="DJ27">(BJ27/INDEX($CX27:$DG27,,MATCH(DJ$3,$CX$3:$DG$3,)))*$DG27</f>
        <v>0</v>
      </c>
      <c r="DK27" cm="1">
        <f t="array" ref="DK27">(BK27/INDEX($CX27:$DG27,,MATCH(DK$3,$CX$3:$DG$3,)))*$DG27</f>
        <v>0</v>
      </c>
      <c r="DL27" cm="1">
        <f t="array" ref="DL27">(BL27/INDEX($CX27:$DG27,,MATCH(DL$3,$CX$3:$DG$3,)))*$DG27</f>
        <v>0</v>
      </c>
      <c r="DM27" cm="1">
        <f t="array" ref="DM27">(BM27/INDEX($CX27:$DG27,,MATCH(DM$3,$CX$3:$DG$3,)))*$DG27</f>
        <v>0</v>
      </c>
      <c r="DN27" cm="1">
        <f t="array" ref="DN27">(BN27/INDEX($CX27:$DG27,,MATCH(DN$3,$CX$3:$DG$3,)))*$DG27</f>
        <v>0</v>
      </c>
      <c r="DO27" cm="1">
        <f t="array" ref="DO27">(BO27/INDEX($CX27:$DG27,,MATCH(DO$3,$CX$3:$DG$3,)))*$DG27</f>
        <v>0</v>
      </c>
      <c r="DP27" cm="1">
        <f t="array" ref="DP27">(BP27/INDEX($CX27:$DG27,,MATCH(DP$3,$CX$3:$DG$3,)))*$DG27</f>
        <v>0</v>
      </c>
      <c r="DQ27" cm="1">
        <f t="array" ref="DQ27">(BQ27/INDEX($CX27:$DG27,,MATCH(DQ$3,$CX$3:$DG$3,)))*$DG27</f>
        <v>0</v>
      </c>
      <c r="DS27" cm="1">
        <f t="array" ref="DS27">(BS27/INDEX($CX27:$DG27,,MATCH(DS$3,$CX$3:$DG$3,)))*$DG27</f>
        <v>23316.695107901451</v>
      </c>
      <c r="DT27" cm="1">
        <f t="array" ref="DT27">(BT27/INDEX($CX27:$DG27,,MATCH(DT$3,$CX$3:$DG$3,)))*$DG27</f>
        <v>22801.404007402249</v>
      </c>
      <c r="DU27" cm="1">
        <f t="array" ref="DU27">(BU27/INDEX($CX27:$DG27,,MATCH(DU$3,$CX$3:$DG$3,)))*$DG27</f>
        <v>25578.851049143603</v>
      </c>
      <c r="DV27" cm="1">
        <f t="array" ref="DV27">(BV27/INDEX($CX27:$DG27,,MATCH(DV$3,$CX$3:$DG$3,)))*$DG27</f>
        <v>27643.278441036287</v>
      </c>
      <c r="DW27" cm="1">
        <f t="array" ref="DW27">(BW27/INDEX($CX27:$DG27,,MATCH(DW$3,$CX$3:$DG$3,)))*$DG27</f>
        <v>27914.336822604142</v>
      </c>
      <c r="DX27" cm="1">
        <f t="array" ref="DX27">(BX27/INDEX($CX27:$DG27,,MATCH(DX$3,$CX$3:$DG$3,)))*$DG27</f>
        <v>33962.219224183529</v>
      </c>
      <c r="DY27" cm="1">
        <f t="array" ref="DY27">(BY27/INDEX($CX27:$DG27,,MATCH(DY$3,$CX$3:$DG$3,)))*$DG27</f>
        <v>34907.464785301599</v>
      </c>
      <c r="DZ27" cm="1">
        <f t="array" ref="DZ27">(BZ27/INDEX($CX27:$DG27,,MATCH(DZ$3,$CX$3:$DG$3,)))*$DG27</f>
        <v>36126.02712572521</v>
      </c>
      <c r="EA27" cm="1">
        <f t="array" ref="EA27">(CA27/INDEX($CX27:$DG27,,MATCH(EA$3,$CX$3:$DG$3,)))*$DG27</f>
        <v>33735.703377761209</v>
      </c>
      <c r="EB27" cm="1">
        <f t="array" ref="EB27">(CB27/INDEX($CX27:$DG27,,MATCH(EB$3,$CX$3:$DG$3,)))*$DG27</f>
        <v>35289.834826739301</v>
      </c>
      <c r="EC27" s="53" cm="1">
        <f t="array" ref="EC27">(CC27/INDEX($CX27:$DG27,,MATCH(EC$3,$CX$3:$DG$3,)))*$DG27</f>
        <v>5.9417770336566997</v>
      </c>
      <c r="ED27" cm="1">
        <f t="array" ref="ED27">(CD27/INDEX($CX27:$DG27,,MATCH(ED$3,$CX$3:$DG$3,)))*$DG27</f>
        <v>6.0953777451257878</v>
      </c>
      <c r="EE27" cm="1">
        <f t="array" ref="EE27">(CE27/INDEX($CX27:$DG27,,MATCH(EE$3,$CX$3:$DG$3,)))*$DG27</f>
        <v>7.2542699848769487</v>
      </c>
      <c r="EF27" cm="1">
        <f t="array" ref="EF27">(CF27/INDEX($CX27:$DG27,,MATCH(EF$3,$CX$3:$DG$3,)))*$DG27</f>
        <v>5.8753053187090138</v>
      </c>
      <c r="EG27" cm="1">
        <f t="array" ref="EG27">(CG27/INDEX($CX27:$DG27,,MATCH(EG$3,$CX$3:$DG$3,)))*$DG27</f>
        <v>5.3715610331500798</v>
      </c>
      <c r="EH27" cm="1">
        <f t="array" ref="EH27">(CH27/INDEX($CX27:$DG27,,MATCH(EH$3,$CX$3:$DG$3,)))*$DG27</f>
        <v>4.7910100918703886</v>
      </c>
      <c r="EI27" cm="1">
        <f t="array" ref="EI27">(CI27/INDEX($CX27:$DG27,,MATCH(EI$3,$CX$3:$DG$3,)))*$DG27</f>
        <v>3.0347199442361377</v>
      </c>
      <c r="EJ27" cm="1">
        <f t="array" ref="EJ27">(CJ27/INDEX($CX27:$DG27,,MATCH(EJ$3,$CX$3:$DG$3,)))*$DG27</f>
        <v>2.1736933348321665</v>
      </c>
      <c r="EK27" cm="1">
        <f t="array" ref="EK27">(CK27/INDEX($CX27:$DG27,,MATCH(EK$3,$CX$3:$DG$3,)))*$DG27</f>
        <v>1.4478370738069946</v>
      </c>
      <c r="EL27" cm="1">
        <f t="array" ref="EL27">(CL27/INDEX($CX27:$DG27,,MATCH(EL$3,$CX$3:$DG$3,)))*$DG27</f>
        <v>1.085745392555751</v>
      </c>
      <c r="EM27" cm="1">
        <f t="array" ref="EM27">(CM27/INDEX($CX27:$DG27,,MATCH(EM$3,$CX$3:$DG$3,)))*$DG27</f>
        <v>17.359048149898385</v>
      </c>
      <c r="EN27" cm="1">
        <f t="array" ref="EN27">(CN27/INDEX($CX27:$DG27,,MATCH(EN$3,$CX$3:$DG$3,)))*$DG27</f>
        <v>17.807796416813684</v>
      </c>
      <c r="EO27" cm="1">
        <f t="array" ref="EO27">(CO27/INDEX($CX27:$DG27,,MATCH(EO$3,$CX$3:$DG$3,)))*$DG27</f>
        <v>21.193528677790724</v>
      </c>
      <c r="EP27" cm="1">
        <f t="array" ref="EP27">(CP27/INDEX($CX27:$DG27,,MATCH(EP$3,$CX$3:$DG$3,)))*$DG27</f>
        <v>17.164849395241806</v>
      </c>
      <c r="EQ27" cm="1">
        <f t="array" ref="EQ27">(CQ27/INDEX($CX27:$DG27,,MATCH(EQ$3,$CX$3:$DG$3,)))*$DG27</f>
        <v>15.693148040794963</v>
      </c>
      <c r="ER27" cm="1">
        <f t="array" ref="ER27">(CR27/INDEX($CX27:$DG27,,MATCH(ER$3,$CX$3:$DG$3,)))*$DG27</f>
        <v>13.997054147325372</v>
      </c>
      <c r="ES27" cm="1">
        <f t="array" ref="ES27">(CS27/INDEX($CX27:$DG27,,MATCH(ES$3,$CX$3:$DG$3,)))*$DG27</f>
        <v>8.8660091644387613</v>
      </c>
      <c r="ET27" cm="1">
        <f t="array" ref="ET27">(CT27/INDEX($CX27:$DG27,,MATCH(ET$3,$CX$3:$DG$3,)))*$DG27</f>
        <v>6.3504986889827633</v>
      </c>
      <c r="EU27" cm="1">
        <f t="array" ref="EU27">(CU27/INDEX($CX27:$DG27,,MATCH(EU$3,$CX$3:$DG$3,)))*$DG27</f>
        <v>4.22989172011326</v>
      </c>
      <c r="EV27" cm="1">
        <f t="array" ref="EV27">(CV27/INDEX($CX27:$DG27,,MATCH(EV$3,$CX$3:$DG$3,)))*$DG27</f>
        <v>3.1720319428254338</v>
      </c>
      <c r="EW27">
        <f t="shared" si="13"/>
        <v>168.90515329704513</v>
      </c>
      <c r="EY27" s="96">
        <f t="shared" si="24"/>
        <v>2.5482929746948479E-4</v>
      </c>
      <c r="EZ27" s="96">
        <f t="shared" si="14"/>
        <v>2.6732466751376295E-4</v>
      </c>
      <c r="FA27" s="96">
        <f t="shared" si="15"/>
        <v>2.8360421548800669E-4</v>
      </c>
      <c r="FB27" s="96">
        <f t="shared" si="16"/>
        <v>2.1254010558990557E-4</v>
      </c>
      <c r="FC27" s="96">
        <f t="shared" si="17"/>
        <v>1.9243018622603852E-4</v>
      </c>
      <c r="FD27" s="96">
        <f t="shared" si="18"/>
        <v>1.4106881709481599E-4</v>
      </c>
      <c r="FE27" s="96">
        <f t="shared" si="19"/>
        <v>8.6936131366204504E-5</v>
      </c>
      <c r="FF27" s="96">
        <f t="shared" si="20"/>
        <v>6.0169731016015522E-5</v>
      </c>
      <c r="FG27" s="96">
        <f t="shared" si="21"/>
        <v>4.2917056081344906E-5</v>
      </c>
      <c r="FH27" s="96">
        <f t="shared" si="22"/>
        <v>3.0766519534205238E-5</v>
      </c>
      <c r="FJ27" s="96">
        <f t="shared" si="25"/>
        <v>32673.086216625943</v>
      </c>
      <c r="FK27" s="96" t="str">
        <f>IF(AND('Country-wise data'!FJ27&gt;'non-R&amp;D ex_typologies'!$C$17,'Country-wise data'!FJ27&lt;'non-R&amp;D ex_typologies'!$D$17),"Small",IF(AND('Country-wise data'!FJ27&gt;'non-R&amp;D ex_typologies'!$E$17,'Country-wise data'!$FJ$4&lt;'non-R&amp;D ex_typologies'!$F$17),"Medium","Large"))</f>
        <v>Medium</v>
      </c>
      <c r="FL27" t="str">
        <f>IF($FK27='non-R&amp;D ex_typologies'!$C$16,IF(AND('Country-wise data'!EY27&gt;'non-R&amp;D ex_typologies'!$C$21,'Country-wise data'!EY27&lt;'non-R&amp;D ex_typologies'!$D$21),'non-R&amp;D ex_typologies'!$B$21,IF(AND('Country-wise data'!EY27&gt;'non-R&amp;D ex_typologies'!$C$19,'Country-wise data'!EY27&lt;'non-R&amp;D ex_typologies'!$D$19),'non-R&amp;D ex_typologies'!$B$19,'non-R&amp;D ex_typologies'!$B$20)),IF($FK27='non-R&amp;D ex_typologies'!$E$16,IF(AND('Country-wise data'!EY27&gt;'non-R&amp;D ex_typologies'!$E$21,'Country-wise data'!EY27&lt;'non-R&amp;D ex_typologies'!$F$21),'non-R&amp;D ex_typologies'!$B$21,IF(AND('Country-wise data'!EY27&gt;'non-R&amp;D ex_typologies'!$E$19,'Country-wise data'!EY27&lt;'non-R&amp;D ex_typologies'!$F$19),'non-R&amp;D ex_typologies'!$B$19,'non-R&amp;D ex_typologies'!$B$20)),IF(AND('Country-wise data'!EY27&gt;'non-R&amp;D ex_typologies'!$G$21,'Country-wise data'!EY27&lt;'non-R&amp;D ex_typologies'!$H$21),'non-R&amp;D ex_typologies'!$B$21,IF(AND('Country-wise data'!EY27&gt;'non-R&amp;D ex_typologies'!$G$19,'Country-wise data'!EY27&lt;'non-R&amp;D ex_typologies'!$H$19),'non-R&amp;D ex_typologies'!$B$19,'non-R&amp;D ex_typologies'!$B$20))))</f>
        <v>Program heavy</v>
      </c>
      <c r="FM27" t="str">
        <f>IF($FK27='non-R&amp;D ex_typologies'!$C$16,IF(AND('Country-wise data'!EZ27&gt;'non-R&amp;D ex_typologies'!$C$21,'Country-wise data'!EZ27&lt;'non-R&amp;D ex_typologies'!$D$21),'non-R&amp;D ex_typologies'!$B$21,IF(AND('Country-wise data'!EZ27&gt;'non-R&amp;D ex_typologies'!$C$19,'Country-wise data'!EZ27&lt;'non-R&amp;D ex_typologies'!$D$19),'non-R&amp;D ex_typologies'!$B$19,'non-R&amp;D ex_typologies'!$B$20)),IF($FK27='non-R&amp;D ex_typologies'!$E$16,IF(AND('Country-wise data'!EZ27&gt;'non-R&amp;D ex_typologies'!$E$21,'Country-wise data'!EZ27&lt;'non-R&amp;D ex_typologies'!$F$21),'non-R&amp;D ex_typologies'!$B$21,IF(AND('Country-wise data'!EZ27&gt;'non-R&amp;D ex_typologies'!$E$19,'Country-wise data'!EZ27&lt;'non-R&amp;D ex_typologies'!$F$19),'non-R&amp;D ex_typologies'!$B$19,'non-R&amp;D ex_typologies'!$B$20)),IF(AND('Country-wise data'!EZ27&gt;'non-R&amp;D ex_typologies'!$G$21,'Country-wise data'!EZ27&lt;'non-R&amp;D ex_typologies'!$H$21),'non-R&amp;D ex_typologies'!$B$21,IF(AND('Country-wise data'!EZ27&gt;'non-R&amp;D ex_typologies'!$G$19,'Country-wise data'!EZ27&lt;'non-R&amp;D ex_typologies'!$H$19),'non-R&amp;D ex_typologies'!$B$19,'non-R&amp;D ex_typologies'!$B$20))))</f>
        <v>Program heavy</v>
      </c>
      <c r="FN27" t="str">
        <f>IF($FK27='non-R&amp;D ex_typologies'!$C$16,IF(AND('Country-wise data'!FA27&gt;'non-R&amp;D ex_typologies'!$C$21,'Country-wise data'!FA27&lt;'non-R&amp;D ex_typologies'!$D$21),'non-R&amp;D ex_typologies'!$B$21,IF(AND('Country-wise data'!FA27&gt;'non-R&amp;D ex_typologies'!$C$19,'Country-wise data'!FA27&lt;'non-R&amp;D ex_typologies'!$D$19),'non-R&amp;D ex_typologies'!$B$19,'non-R&amp;D ex_typologies'!$B$20)),IF($FK27='non-R&amp;D ex_typologies'!$E$16,IF(AND('Country-wise data'!FA27&gt;'non-R&amp;D ex_typologies'!$E$21,'Country-wise data'!FA27&lt;'non-R&amp;D ex_typologies'!$F$21),'non-R&amp;D ex_typologies'!$B$21,IF(AND('Country-wise data'!FA27&gt;'non-R&amp;D ex_typologies'!$E$19,'Country-wise data'!FA27&lt;'non-R&amp;D ex_typologies'!$F$19),'non-R&amp;D ex_typologies'!$B$19,'non-R&amp;D ex_typologies'!$B$20)),IF(AND('Country-wise data'!FA27&gt;'non-R&amp;D ex_typologies'!$G$21,'Country-wise data'!FA27&lt;'non-R&amp;D ex_typologies'!$H$21),'non-R&amp;D ex_typologies'!$B$21,IF(AND('Country-wise data'!FA27&gt;'non-R&amp;D ex_typologies'!$G$19,'Country-wise data'!FA27&lt;'non-R&amp;D ex_typologies'!$H$19),'non-R&amp;D ex_typologies'!$B$19,'non-R&amp;D ex_typologies'!$B$20))))</f>
        <v>Program heavy</v>
      </c>
      <c r="FO27" t="str">
        <f>IF($FK27='non-R&amp;D ex_typologies'!$C$16,IF(AND('Country-wise data'!FB27&gt;'non-R&amp;D ex_typologies'!$C$21,'Country-wise data'!FB27&lt;'non-R&amp;D ex_typologies'!$D$21),'non-R&amp;D ex_typologies'!$B$21,IF(AND('Country-wise data'!FB27&gt;'non-R&amp;D ex_typologies'!$C$19,'Country-wise data'!FB27&lt;'non-R&amp;D ex_typologies'!$D$19),'non-R&amp;D ex_typologies'!$B$19,'non-R&amp;D ex_typologies'!$B$20)),IF($FK27='non-R&amp;D ex_typologies'!$E$16,IF(AND('Country-wise data'!FB27&gt;'non-R&amp;D ex_typologies'!$E$21,'Country-wise data'!FB27&lt;'non-R&amp;D ex_typologies'!$F$21),'non-R&amp;D ex_typologies'!$B$21,IF(AND('Country-wise data'!FB27&gt;'non-R&amp;D ex_typologies'!$E$19,'Country-wise data'!FB27&lt;'non-R&amp;D ex_typologies'!$F$19),'non-R&amp;D ex_typologies'!$B$19,'non-R&amp;D ex_typologies'!$B$20)),IF(AND('Country-wise data'!FB27&gt;'non-R&amp;D ex_typologies'!$G$21,'Country-wise data'!FB27&lt;'non-R&amp;D ex_typologies'!$H$21),'non-R&amp;D ex_typologies'!$B$21,IF(AND('Country-wise data'!FB27&gt;'non-R&amp;D ex_typologies'!$G$19,'Country-wise data'!FB27&lt;'non-R&amp;D ex_typologies'!$H$19),'non-R&amp;D ex_typologies'!$B$19,'non-R&amp;D ex_typologies'!$B$20))))</f>
        <v>Program heavy</v>
      </c>
      <c r="FP27" t="str">
        <f>IF($FK27='non-R&amp;D ex_typologies'!$C$16,IF(AND('Country-wise data'!FC27&gt;'non-R&amp;D ex_typologies'!$C$21,'Country-wise data'!FC27&lt;'non-R&amp;D ex_typologies'!$D$21),'non-R&amp;D ex_typologies'!$B$21,IF(AND('Country-wise data'!FC27&gt;'non-R&amp;D ex_typologies'!$C$19,'Country-wise data'!FC27&lt;'non-R&amp;D ex_typologies'!$D$19),'non-R&amp;D ex_typologies'!$B$19,'non-R&amp;D ex_typologies'!$B$20)),IF($FK27='non-R&amp;D ex_typologies'!$E$16,IF(AND('Country-wise data'!FC27&gt;'non-R&amp;D ex_typologies'!$E$21,'Country-wise data'!FC27&lt;'non-R&amp;D ex_typologies'!$F$21),'non-R&amp;D ex_typologies'!$B$21,IF(AND('Country-wise data'!FC27&gt;'non-R&amp;D ex_typologies'!$E$19,'Country-wise data'!FC27&lt;'non-R&amp;D ex_typologies'!$F$19),'non-R&amp;D ex_typologies'!$B$19,'non-R&amp;D ex_typologies'!$B$20)),IF(AND('Country-wise data'!FC27&gt;'non-R&amp;D ex_typologies'!$G$21,'Country-wise data'!FC27&lt;'non-R&amp;D ex_typologies'!$H$21),'non-R&amp;D ex_typologies'!$B$21,IF(AND('Country-wise data'!FC27&gt;'non-R&amp;D ex_typologies'!$G$19,'Country-wise data'!FC27&lt;'non-R&amp;D ex_typologies'!$H$19),'non-R&amp;D ex_typologies'!$B$19,'non-R&amp;D ex_typologies'!$B$20))))</f>
        <v>Program heavy</v>
      </c>
      <c r="FQ27" t="str">
        <f>IF($FK27='non-R&amp;D ex_typologies'!$C$16,IF(AND('Country-wise data'!FD27&gt;'non-R&amp;D ex_typologies'!$C$21,'Country-wise data'!FD27&lt;'non-R&amp;D ex_typologies'!$D$21),'non-R&amp;D ex_typologies'!$B$21,IF(AND('Country-wise data'!FD27&gt;'non-R&amp;D ex_typologies'!$C$19,'Country-wise data'!FD27&lt;'non-R&amp;D ex_typologies'!$D$19),'non-R&amp;D ex_typologies'!$B$19,'non-R&amp;D ex_typologies'!$B$20)),IF($FK27='non-R&amp;D ex_typologies'!$E$16,IF(AND('Country-wise data'!FD27&gt;'non-R&amp;D ex_typologies'!$E$21,'Country-wise data'!FD27&lt;'non-R&amp;D ex_typologies'!$F$21),'non-R&amp;D ex_typologies'!$B$21,IF(AND('Country-wise data'!FD27&gt;'non-R&amp;D ex_typologies'!$E$19,'Country-wise data'!FD27&lt;'non-R&amp;D ex_typologies'!$F$19),'non-R&amp;D ex_typologies'!$B$19,'non-R&amp;D ex_typologies'!$B$20)),IF(AND('Country-wise data'!FD27&gt;'non-R&amp;D ex_typologies'!$G$21,'Country-wise data'!FD27&lt;'non-R&amp;D ex_typologies'!$H$21),'non-R&amp;D ex_typologies'!$B$21,IF(AND('Country-wise data'!FD27&gt;'non-R&amp;D ex_typologies'!$G$19,'Country-wise data'!FD27&lt;'non-R&amp;D ex_typologies'!$H$19),'non-R&amp;D ex_typologies'!$B$19,'non-R&amp;D ex_typologies'!$B$20))))</f>
        <v>Program heavy</v>
      </c>
      <c r="FR27" t="str">
        <f>IF($FK27='non-R&amp;D ex_typologies'!$C$16,IF(AND('Country-wise data'!FE27&gt;'non-R&amp;D ex_typologies'!$C$21,'Country-wise data'!FE27&lt;'non-R&amp;D ex_typologies'!$D$21),'non-R&amp;D ex_typologies'!$B$21,IF(AND('Country-wise data'!FE27&gt;'non-R&amp;D ex_typologies'!$C$19,'Country-wise data'!FE27&lt;'non-R&amp;D ex_typologies'!$D$19),'non-R&amp;D ex_typologies'!$B$19,'non-R&amp;D ex_typologies'!$B$20)),IF($FK27='non-R&amp;D ex_typologies'!$E$16,IF(AND('Country-wise data'!FE27&gt;'non-R&amp;D ex_typologies'!$E$21,'Country-wise data'!FE27&lt;'non-R&amp;D ex_typologies'!$F$21),'non-R&amp;D ex_typologies'!$B$21,IF(AND('Country-wise data'!FE27&gt;'non-R&amp;D ex_typologies'!$E$19,'Country-wise data'!FE27&lt;'non-R&amp;D ex_typologies'!$F$19),'non-R&amp;D ex_typologies'!$B$19,'non-R&amp;D ex_typologies'!$B$20)),IF(AND('Country-wise data'!FE27&gt;'non-R&amp;D ex_typologies'!$G$21,'Country-wise data'!FE27&lt;'non-R&amp;D ex_typologies'!$H$21),'non-R&amp;D ex_typologies'!$B$21,IF(AND('Country-wise data'!FE27&gt;'non-R&amp;D ex_typologies'!$G$19,'Country-wise data'!FE27&lt;'non-R&amp;D ex_typologies'!$H$19),'non-R&amp;D ex_typologies'!$B$19,'non-R&amp;D ex_typologies'!$B$20))))</f>
        <v>Program heavy</v>
      </c>
      <c r="FS27" t="str">
        <f>IF($FK27='non-R&amp;D ex_typologies'!$C$16,IF(AND('Country-wise data'!FF27&gt;'non-R&amp;D ex_typologies'!$C$21,'Country-wise data'!FF27&lt;'non-R&amp;D ex_typologies'!$D$21),'non-R&amp;D ex_typologies'!$B$21,IF(AND('Country-wise data'!FF27&gt;'non-R&amp;D ex_typologies'!$C$19,'Country-wise data'!FF27&lt;'non-R&amp;D ex_typologies'!$D$19),'non-R&amp;D ex_typologies'!$B$19,'non-R&amp;D ex_typologies'!$B$20)),IF($FK27='non-R&amp;D ex_typologies'!$E$16,IF(AND('Country-wise data'!FF27&gt;'non-R&amp;D ex_typologies'!$E$21,'Country-wise data'!FF27&lt;'non-R&amp;D ex_typologies'!$F$21),'non-R&amp;D ex_typologies'!$B$21,IF(AND('Country-wise data'!FF27&gt;'non-R&amp;D ex_typologies'!$E$19,'Country-wise data'!FF27&lt;'non-R&amp;D ex_typologies'!$F$19),'non-R&amp;D ex_typologies'!$B$19,'non-R&amp;D ex_typologies'!$B$20)),IF(AND('Country-wise data'!FF27&gt;'non-R&amp;D ex_typologies'!$G$21,'Country-wise data'!FF27&lt;'non-R&amp;D ex_typologies'!$H$21),'non-R&amp;D ex_typologies'!$B$21,IF(AND('Country-wise data'!FF27&gt;'non-R&amp;D ex_typologies'!$G$19,'Country-wise data'!FF27&lt;'non-R&amp;D ex_typologies'!$H$19),'non-R&amp;D ex_typologies'!$B$19,'non-R&amp;D ex_typologies'!$B$20))))</f>
        <v>Program heavy</v>
      </c>
      <c r="FT27" t="str">
        <f>IF($FK27='non-R&amp;D ex_typologies'!$C$16,IF(AND('Country-wise data'!FG27&gt;'non-R&amp;D ex_typologies'!$C$21,'Country-wise data'!FG27&lt;'non-R&amp;D ex_typologies'!$D$21),'non-R&amp;D ex_typologies'!$B$21,IF(AND('Country-wise data'!FG27&gt;'non-R&amp;D ex_typologies'!$C$19,'Country-wise data'!FG27&lt;'non-R&amp;D ex_typologies'!$D$19),'non-R&amp;D ex_typologies'!$B$19,'non-R&amp;D ex_typologies'!$B$20)),IF($FK27='non-R&amp;D ex_typologies'!$E$16,IF(AND('Country-wise data'!FG27&gt;'non-R&amp;D ex_typologies'!$E$21,'Country-wise data'!FG27&lt;'non-R&amp;D ex_typologies'!$F$21),'non-R&amp;D ex_typologies'!$B$21,IF(AND('Country-wise data'!FG27&gt;'non-R&amp;D ex_typologies'!$E$19,'Country-wise data'!FG27&lt;'non-R&amp;D ex_typologies'!$F$19),'non-R&amp;D ex_typologies'!$B$19,'non-R&amp;D ex_typologies'!$B$20)),IF(AND('Country-wise data'!FG27&gt;'non-R&amp;D ex_typologies'!$G$21,'Country-wise data'!FG27&lt;'non-R&amp;D ex_typologies'!$H$21),'non-R&amp;D ex_typologies'!$B$21,IF(AND('Country-wise data'!FG27&gt;'non-R&amp;D ex_typologies'!$G$19,'Country-wise data'!FG27&lt;'non-R&amp;D ex_typologies'!$H$19),'non-R&amp;D ex_typologies'!$B$19,'non-R&amp;D ex_typologies'!$B$20))))</f>
        <v>Program heavy</v>
      </c>
      <c r="FU27" t="str">
        <f>IF($FK27='non-R&amp;D ex_typologies'!$C$16,IF(AND('Country-wise data'!FH27&gt;'non-R&amp;D ex_typologies'!$C$21,'Country-wise data'!FH27&lt;'non-R&amp;D ex_typologies'!$D$21),'non-R&amp;D ex_typologies'!$B$21,IF(AND('Country-wise data'!FH27&gt;'non-R&amp;D ex_typologies'!$C$19,'Country-wise data'!FH27&lt;'non-R&amp;D ex_typologies'!$D$19),'non-R&amp;D ex_typologies'!$B$19,'non-R&amp;D ex_typologies'!$B$20)),IF($FK27='non-R&amp;D ex_typologies'!$E$16,IF(AND('Country-wise data'!FH27&gt;'non-R&amp;D ex_typologies'!$E$21,'Country-wise data'!FH27&lt;'non-R&amp;D ex_typologies'!$F$21),'non-R&amp;D ex_typologies'!$B$21,IF(AND('Country-wise data'!FH27&gt;'non-R&amp;D ex_typologies'!$E$19,'Country-wise data'!FH27&lt;'non-R&amp;D ex_typologies'!$F$19),'non-R&amp;D ex_typologies'!$B$19,'non-R&amp;D ex_typologies'!$B$20)),IF(AND('Country-wise data'!FH27&gt;'non-R&amp;D ex_typologies'!$G$21,'Country-wise data'!FH27&lt;'non-R&amp;D ex_typologies'!$H$21),'non-R&amp;D ex_typologies'!$B$21,IF(AND('Country-wise data'!FH27&gt;'non-R&amp;D ex_typologies'!$G$19,'Country-wise data'!FH27&lt;'non-R&amp;D ex_typologies'!$H$19),'non-R&amp;D ex_typologies'!$B$19,'non-R&amp;D ex_typologies'!$B$20))))</f>
        <v>Program heavy</v>
      </c>
    </row>
    <row r="28" spans="2:177" x14ac:dyDescent="0.35">
      <c r="B28" t="s">
        <v>87</v>
      </c>
      <c r="C28" t="s">
        <v>88</v>
      </c>
      <c r="D28" t="s">
        <v>374</v>
      </c>
      <c r="E28" t="s">
        <v>375</v>
      </c>
      <c r="F28" t="s">
        <v>374</v>
      </c>
      <c r="G28" s="55">
        <f>Assumptions!$C$13</f>
        <v>1.1000000000000001</v>
      </c>
      <c r="H28">
        <f>SUMIFS(FAOstat!M:M,FAOstat!$B:$B,'Country-wise data'!$B28)*G28</f>
        <v>1121.153</v>
      </c>
      <c r="I28">
        <f>IF(SUMIFS(FAOstat!N:N,FAOstat!$B:$B,'Country-wise data'!$B28)=0,H28*(1+Assumptions!$C$9),SUMIFS(FAOstat!N:N,FAOstat!$B:$B,'Country-wise data'!$B28)*$G28)</f>
        <v>1275.8020000000004</v>
      </c>
      <c r="J28">
        <f>IF(SUMIFS(FAOstat!O:O,FAOstat!$B:$B,'Country-wise data'!$B28)=0,I28*(1+Assumptions!$C$9),SUMIFS(FAOstat!O:O,FAOstat!$B:$B,'Country-wise data'!$B28)*$G28)</f>
        <v>1345.3000000000002</v>
      </c>
      <c r="K28">
        <f>IF(SUMIFS(FAOstat!P:P,FAOstat!$B:$B,'Country-wise data'!$B28)=0,J28*(1+Assumptions!$C$9),SUMIFS(FAOstat!P:P,FAOstat!$B:$B,'Country-wise data'!$B28)*$G28)</f>
        <v>1418.4720000000002</v>
      </c>
      <c r="L28">
        <f>IF(SUMIFS(FAOstat!Q:Q,FAOstat!$B:$B,'Country-wise data'!$B28)=0,K28*(1+Assumptions!$C$9),SUMIFS(FAOstat!Q:Q,FAOstat!$B:$B,'Country-wise data'!$B28)*$G28)</f>
        <v>1362.3829999999998</v>
      </c>
      <c r="M28">
        <f>IF(SUMIFS(FAOstat!R:R,FAOstat!$B:$B,'Country-wise data'!$B28)=0,L28*(1+Assumptions!$C$9),SUMIFS(FAOstat!R:R,FAOstat!$B:$B,'Country-wise data'!$B28)*$G28)</f>
        <v>1307.1080000000002</v>
      </c>
      <c r="N28">
        <f>IF(SUMIFS(FAOstat!S:S,FAOstat!$B:$B,'Country-wise data'!$B28)=0,M28*(1+Assumptions!$C$9),SUMIFS(FAOstat!S:S,FAOstat!$B:$B,'Country-wise data'!$B28)*$G28)</f>
        <v>1326.4350000000002</v>
      </c>
      <c r="O28">
        <f>IF(SUMIFS(FAOstat!T:T,FAOstat!$B:$B,'Country-wise data'!$B28)=0,N28*(1+Assumptions!$C$9),SUMIFS(FAOstat!T:T,FAOstat!$B:$B,'Country-wise data'!$B28)*$G28)</f>
        <v>1493.5030000000002</v>
      </c>
      <c r="P28">
        <f>IF(SUMIFS(FAOstat!U:U,FAOstat!$B:$B,'Country-wise data'!$B28)=0,O28*(1+Assumptions!$C$9),SUMIFS(FAOstat!U:U,FAOstat!$B:$B,'Country-wise data'!$B28)*$G28)</f>
        <v>1499.443</v>
      </c>
      <c r="Q28">
        <f>IF(SUMIFS(FAOstat!V:V,FAOstat!$B:$B,'Country-wise data'!$B28)=0,P28*(1+Assumptions!$C$9),SUMIFS(FAOstat!V:V,FAOstat!$B:$B,'Country-wise data'!$B28)*$G28)</f>
        <v>1529.4318599999999</v>
      </c>
      <c r="R28" s="36">
        <f t="shared" si="9"/>
        <v>2.3401816302660139E-2</v>
      </c>
      <c r="S28">
        <f>SUMIFS(FAOstat!CE:CE,FAOstat!$B:$B,'Country-wise data'!$B28)</f>
        <v>7902.0805190000001</v>
      </c>
      <c r="T28">
        <f>SUMIFS(FAOstat!CF:CF,FAOstat!$B:$B,'Country-wise data'!$B28)</f>
        <v>9260.7007909999993</v>
      </c>
      <c r="U28">
        <f>SUMIFS(FAOstat!CG:CG,FAOstat!$B:$B,'Country-wise data'!$B28)</f>
        <v>8827.8177360000009</v>
      </c>
      <c r="V28">
        <f>SUMIFS(FAOstat!CH:CH,FAOstat!$B:$B,'Country-wise data'!$B28)</f>
        <v>9414.59123</v>
      </c>
      <c r="W28">
        <f>SUMIFS(FAOstat!CI:CI,FAOstat!$B:$B,'Country-wise data'!$B28)</f>
        <v>9722.7563210000008</v>
      </c>
      <c r="X28">
        <f>SUMIFS(FAOstat!CJ:CJ,FAOstat!$B:$B,'Country-wise data'!$B28)</f>
        <v>8875.9312279999995</v>
      </c>
      <c r="Y28">
        <f>SUMIFS(FAOstat!CK:CK,FAOstat!$B:$B,'Country-wise data'!$B28)</f>
        <v>9997.2484330000007</v>
      </c>
      <c r="Z28">
        <f>SUMIFS(FAOstat!CL:CL,FAOstat!$B:$B,'Country-wise data'!$B28)</f>
        <v>10760.560642</v>
      </c>
      <c r="AA28">
        <f>SUMIFS(FAOstat!CM:CM,FAOstat!$B:$B,'Country-wise data'!$B28)</f>
        <v>10863.915541</v>
      </c>
      <c r="AB28">
        <f>SUMIFS(FAOstat!CN:CN,FAOstat!$B:$B,'Country-wise data'!$B28)</f>
        <v>11081.19385182</v>
      </c>
      <c r="AC28" s="53">
        <f>IFERROR(INDEX('ASTI data (new)'!$AF$6:$AL$130,MATCH('Country-wise data'!$B28,'ASTI data (new)'!$C$6:$C$130,),MATCH('Country-wise data'!AC$3,'ASTI data (new)'!$AF$5:$AL$5,)),(INDEX(Assumptions!$G$154:$P$345,MATCH('Country-wise data'!$B28,Assumptions!$B$154:$B$344,),MATCH('Country-wise data'!AC$3,Assumptions!$G$153:$P$153,))*S28))</f>
        <v>130.14293677513635</v>
      </c>
      <c r="AD28" s="53">
        <f>IFERROR(INDEX('ASTI data (new)'!$AF$6:$AL$130,MATCH('Country-wise data'!$B28,'ASTI data (new)'!$C$6:$C$130,),MATCH('Country-wise data'!AD$3,'ASTI data (new)'!$AF$5:$AL$5,)),(INDEX(Assumptions!$G$154:$P$345,MATCH('Country-wise data'!$B28,Assumptions!$B$154:$B$344,),MATCH('Country-wise data'!AD$3,Assumptions!$G$153:$P$153,))*T28))</f>
        <v>129.1798208415124</v>
      </c>
      <c r="AE28" s="53">
        <f>IFERROR(INDEX('ASTI data (new)'!$AF$6:$AL$130,MATCH('Country-wise data'!$B28,'ASTI data (new)'!$C$6:$C$130,),MATCH('Country-wise data'!AE$3,'ASTI data (new)'!$AF$5:$AL$5,)),(INDEX(Assumptions!$G$154:$P$345,MATCH('Country-wise data'!$B28,Assumptions!$B$154:$B$344,),MATCH('Country-wise data'!AE$3,Assumptions!$G$153:$P$153,))*U28))</f>
        <v>139.03391448165988</v>
      </c>
      <c r="AF28" s="53">
        <f>IFERROR(INDEX('ASTI data (new)'!$AF$6:$AL$130,MATCH('Country-wise data'!$B28,'ASTI data (new)'!$C$6:$C$130,),MATCH('Country-wise data'!AF$3,'ASTI data (new)'!$AF$5:$AL$5,)),(INDEX(Assumptions!$G$154:$P$345,MATCH('Country-wise data'!$B28,Assumptions!$B$154:$B$344,),MATCH('Country-wise data'!AF$3,Assumptions!$G$153:$P$153,))*V28))</f>
        <v>137.84948819259733</v>
      </c>
      <c r="AG28" s="53">
        <f>IFERROR(INDEX('ASTI data (new)'!$AF$6:$AL$130,MATCH('Country-wise data'!$B28,'ASTI data (new)'!$C$6:$C$130,),MATCH('Country-wise data'!AG$3,'ASTI data (new)'!$AF$5:$AL$5,)),(INDEX(Assumptions!$G$154:$P$345,MATCH('Country-wise data'!$B28,Assumptions!$B$154:$B$344,),MATCH('Country-wise data'!AG$3,Assumptions!$G$153:$P$153,))*W28))</f>
        <v>142.26278068043493</v>
      </c>
      <c r="AH28" s="53">
        <f>IFERROR(INDEX('ASTI data (new)'!$AF$6:$AL$130,MATCH('Country-wise data'!$B28,'ASTI data (new)'!$C$6:$C$130,),MATCH('Country-wise data'!AH$3,'ASTI data (new)'!$AF$5:$AL$5,)),(INDEX(Assumptions!$G$154:$P$345,MATCH('Country-wise data'!$B28,Assumptions!$B$154:$B$344,),MATCH('Country-wise data'!AH$3,Assumptions!$G$153:$P$153,))*X28))</f>
        <v>143.91288278016233</v>
      </c>
      <c r="AI28" s="53">
        <f>IFERROR(INDEX('ASTI data (new)'!$AF$6:$AL$130,MATCH('Country-wise data'!$B28,'ASTI data (new)'!$C$6:$C$130,),MATCH('Country-wise data'!AI$3,'ASTI data (new)'!$AF$5:$AL$5,)),(INDEX(Assumptions!$G$154:$P$345,MATCH('Country-wise data'!$B28,Assumptions!$B$154:$B$344,),MATCH('Country-wise data'!AI$3,Assumptions!$G$153:$P$153,))*Y28))</f>
        <v>149.15721746601812</v>
      </c>
      <c r="AJ28" s="53">
        <f t="shared" ref="AJ28:AL28" si="47">IFERROR((1+($AI28/$AF28)^(1/3)-1)*AI28,0)</f>
        <v>153.12895237060164</v>
      </c>
      <c r="AK28" s="53">
        <f t="shared" si="47"/>
        <v>157.20644600694672</v>
      </c>
      <c r="AL28" s="53">
        <f t="shared" si="47"/>
        <v>161.39251450191287</v>
      </c>
      <c r="AM28" s="55" cm="1">
        <f t="array" ref="AM28">INDEX('non-R&amp;D ex_typologies'!$J$8:$J$10,MATCH('Country-wise data'!FL28,'non-R&amp;D ex_typologies'!$F$8:$F$10,),)*'Country-wise data'!AC28</f>
        <v>47.01366070455267</v>
      </c>
      <c r="AN28" s="55" cm="1">
        <f t="array" ref="AN28">INDEX('non-R&amp;D ex_typologies'!$J$8:$J$10,MATCH('Country-wise data'!FM28,'non-R&amp;D ex_typologies'!$F$8:$F$10,),)*'Country-wise data'!AD28</f>
        <v>46.665738590263977</v>
      </c>
      <c r="AO28" s="55" cm="1">
        <f t="array" ref="AO28">INDEX('non-R&amp;D ex_typologies'!$J$8:$J$10,MATCH('Country-wise data'!FN28,'non-R&amp;D ex_typologies'!$F$8:$F$10,),)*'Country-wise data'!AE28</f>
        <v>50.225493936412676</v>
      </c>
      <c r="AP28" s="55" cm="1">
        <f t="array" ref="AP28">INDEX('non-R&amp;D ex_typologies'!$J$8:$J$10,MATCH('Country-wise data'!FO28,'non-R&amp;D ex_typologies'!$F$8:$F$10,),)*'Country-wise data'!AF28</f>
        <v>49.797624264317058</v>
      </c>
      <c r="AQ28" s="55" cm="1">
        <f t="array" ref="AQ28">INDEX('non-R&amp;D ex_typologies'!$J$8:$J$10,MATCH('Country-wise data'!FP28,'non-R&amp;D ex_typologies'!$F$8:$F$10,),)*'Country-wise data'!AG28</f>
        <v>51.391910060799766</v>
      </c>
      <c r="AR28" s="55" cm="1">
        <f t="array" ref="AR28">INDEX('non-R&amp;D ex_typologies'!$J$8:$J$10,MATCH('Country-wise data'!FQ28,'non-R&amp;D ex_typologies'!$F$8:$F$10,),)*'Country-wise data'!AH28</f>
        <v>51.988003419123885</v>
      </c>
      <c r="AS28" s="55" cm="1">
        <f t="array" ref="AS28">INDEX('non-R&amp;D ex_typologies'!$J$8:$J$10,MATCH('Country-wise data'!FR28,'non-R&amp;D ex_typologies'!$F$8:$F$10,),)*'Country-wise data'!AI28</f>
        <v>53.882500175163322</v>
      </c>
      <c r="AT28" s="55" cm="1">
        <f t="array" ref="AT28">INDEX('non-R&amp;D ex_typologies'!$J$8:$J$10,MATCH('Country-wise data'!FS28,'non-R&amp;D ex_typologies'!$F$8:$F$10,),)*'Country-wise data'!AJ28</f>
        <v>55.317274907004105</v>
      </c>
      <c r="AU28" s="55" cm="1">
        <f t="array" ref="AU28">INDEX('non-R&amp;D ex_typologies'!$J$8:$J$10,MATCH('Country-wise data'!FT28,'non-R&amp;D ex_typologies'!$F$8:$F$10,),)*'Country-wise data'!AK28</f>
        <v>56.790254594525059</v>
      </c>
      <c r="AV28" s="55" cm="1">
        <f t="array" ref="AV28">INDEX('non-R&amp;D ex_typologies'!$J$8:$J$10,MATCH('Country-wise data'!FU28,'non-R&amp;D ex_typologies'!$F$8:$F$10,),)*'Country-wise data'!AL28</f>
        <v>58.302456553271355</v>
      </c>
      <c r="AW28">
        <f t="shared" si="11"/>
        <v>1964.6418713024168</v>
      </c>
      <c r="AX28" s="53">
        <f>INDEX('GDP deflators'!$AB$3:$AK$155,MATCH('Country-wise data'!$B28,'GDP deflators'!$B$3:$B$155,),MATCH('Country-wise data'!AX$3,'GDP deflators'!$D$2:$M$2,))</f>
        <v>73.542513594092071</v>
      </c>
      <c r="AY28" s="53">
        <f>INDEX('GDP deflators'!$AB$3:$AK$155,MATCH('Country-wise data'!$B28,'GDP deflators'!$B$3:$B$155,),MATCH('Country-wise data'!AY$3,'GDP deflators'!$D$2:$M$2,))</f>
        <v>75.831823592504449</v>
      </c>
      <c r="AZ28" s="53">
        <f>INDEX('GDP deflators'!$AB$3:$AK$155,MATCH('Country-wise data'!$B28,'GDP deflators'!$B$3:$B$155,),MATCH('Country-wise data'!AZ$3,'GDP deflators'!$D$2:$M$2,))</f>
        <v>76.688845225862096</v>
      </c>
      <c r="BA28" s="53">
        <f>INDEX('GDP deflators'!$AB$3:$AK$155,MATCH('Country-wise data'!$B28,'GDP deflators'!$B$3:$B$155,),MATCH('Country-wise data'!BA$3,'GDP deflators'!$D$2:$M$2,))</f>
        <v>78.204711655096503</v>
      </c>
      <c r="BB28" s="53">
        <f>INDEX('GDP deflators'!$AB$3:$AK$155,MATCH('Country-wise data'!$B28,'GDP deflators'!$B$3:$B$155,),MATCH('Country-wise data'!BB$3,'GDP deflators'!$D$2:$M$2,))</f>
        <v>82.823754904437251</v>
      </c>
      <c r="BC28" s="53">
        <f>INDEX('GDP deflators'!$AB$3:$AK$155,MATCH('Country-wise data'!$B28,'GDP deflators'!$B$3:$B$155,),MATCH('Country-wise data'!BC$3,'GDP deflators'!$D$2:$M$2,))</f>
        <v>86.926461129313424</v>
      </c>
      <c r="BD28" s="53">
        <f>INDEX('GDP deflators'!$AB$3:$AK$155,MATCH('Country-wise data'!$B28,'GDP deflators'!$B$3:$B$155,),MATCH('Country-wise data'!BD$3,'GDP deflators'!$D$2:$M$2,))</f>
        <v>90.81200377708258</v>
      </c>
      <c r="BE28" s="53">
        <f>INDEX('GDP deflators'!$AB$3:$AK$155,MATCH('Country-wise data'!$B28,'GDP deflators'!$B$3:$B$155,),MATCH('Country-wise data'!BE$3,'GDP deflators'!$D$2:$M$2,))</f>
        <v>95.154646716182498</v>
      </c>
      <c r="BF28" s="53">
        <f>INDEX('GDP deflators'!$AB$3:$AK$155,MATCH('Country-wise data'!$B28,'GDP deflators'!$B$3:$B$155,),MATCH('Country-wise data'!BF$3,'GDP deflators'!$D$2:$M$2,))</f>
        <v>97.400752469908184</v>
      </c>
      <c r="BG28" s="53">
        <f>INDEX('GDP deflators'!$AB$3:$AK$155,MATCH('Country-wise data'!$B28,'GDP deflators'!$B$3:$B$155,),MATCH('Country-wise data'!BG$3,'GDP deflators'!$D$2:$M$2,))</f>
        <v>100</v>
      </c>
      <c r="BH28" cm="1">
        <f t="array" ref="BH28">H28/(INDEX($AX28:$BG28,,MATCH(BH$3,$AX$3:$BG$3,))/100)</f>
        <v>1524.4964377857029</v>
      </c>
      <c r="BI28" cm="1">
        <f t="array" ref="BI28">I28/(INDEX($AX28:$BG28,,MATCH(BI$3,$AX$3:$BG$3,))/100)</f>
        <v>1682.4097582774025</v>
      </c>
      <c r="BJ28" cm="1">
        <f t="array" ref="BJ28">J28/(INDEX($AX28:$BG28,,MATCH(BJ$3,$AX$3:$BG$3,))/100)</f>
        <v>1754.2316565569031</v>
      </c>
      <c r="BK28" cm="1">
        <f t="array" ref="BK28">K28/(INDEX($AX28:$BG28,,MATCH(BK$3,$AX$3:$BG$3,))/100)</f>
        <v>1813.7935298014236</v>
      </c>
      <c r="BL28" cm="1">
        <f t="array" ref="BL28">L28/(INDEX($AX28:$BG28,,MATCH(BL$3,$AX$3:$BG$3,))/100)</f>
        <v>1644.9181778487691</v>
      </c>
      <c r="BM28" cm="1">
        <f t="array" ref="BM28">M28/(INDEX($AX28:$BG28,,MATCH(BM$3,$AX$3:$BG$3,))/100)</f>
        <v>1503.6940225318986</v>
      </c>
      <c r="BN28" cm="1">
        <f t="array" ref="BN28">N28/(INDEX($AX28:$BG28,,MATCH(BN$3,$AX$3:$BG$3,))/100)</f>
        <v>1460.6384011259322</v>
      </c>
      <c r="BO28" cm="1">
        <f t="array" ref="BO28">O28/(INDEX($AX28:$BG28,,MATCH(BO$3,$AX$3:$BG$3,))/100)</f>
        <v>1569.5534075752153</v>
      </c>
      <c r="BP28" cm="1">
        <f t="array" ref="BP28">P28/(INDEX($AX28:$BG28,,MATCH(BP$3,$AX$3:$BG$3,))/100)</f>
        <v>1539.4573060031037</v>
      </c>
      <c r="BQ28" cm="1">
        <f t="array" ref="BQ28">Q28/(INDEX($AX28:$BG28,,MATCH(BQ$3,$AX$3:$BG$3,))/100)</f>
        <v>1529.4318599999999</v>
      </c>
      <c r="BS28" cm="1">
        <f t="array" ref="BS28">S28/(INDEX($AX28:$BG28,,MATCH(BS$3,$AX$3:$BG$3,))/100)</f>
        <v>10744.91492446731</v>
      </c>
      <c r="BT28" cm="1">
        <f t="array" ref="BT28">T28/(INDEX($AX28:$BG28,,MATCH(BT$3,$AX$3:$BG$3,))/100)</f>
        <v>12212.156258781264</v>
      </c>
      <c r="BU28" cm="1">
        <f t="array" ref="BU28">U28/(INDEX($AX28:$BG28,,MATCH(BU$3,$AX$3:$BG$3,))/100)</f>
        <v>11511.214844871545</v>
      </c>
      <c r="BV28" cm="1">
        <f t="array" ref="BV28">V28/(INDEX($AX28:$BG28,,MATCH(BV$3,$AX$3:$BG$3,))/100)</f>
        <v>12038.393890538004</v>
      </c>
      <c r="BW28" cm="1">
        <f t="array" ref="BW28">W28/(INDEX($AX28:$BG28,,MATCH(BW$3,$AX$3:$BG$3,))/100)</f>
        <v>11739.09143846255</v>
      </c>
      <c r="BX28" cm="1">
        <f t="array" ref="BX28">X28/(INDEX($AX28:$BG28,,MATCH(BX$3,$AX$3:$BG$3,))/100)</f>
        <v>10210.850772811284</v>
      </c>
      <c r="BY28" cm="1">
        <f t="array" ref="BY28">Y28/(INDEX($AX28:$BG28,,MATCH(BY$3,$AX$3:$BG$3,))/100)</f>
        <v>11008.730142702696</v>
      </c>
      <c r="BZ28" cm="1">
        <f t="array" ref="BZ28">Z28/(INDEX($AX28:$BG28,,MATCH(BZ$3,$AX$3:$BG$3,))/100)</f>
        <v>11308.497286628046</v>
      </c>
      <c r="CA28" cm="1">
        <f t="array" ref="CA28">AA28/(INDEX($AX28:$BG28,,MATCH(CA$3,$AX$3:$BG$3,))/100)</f>
        <v>11153.831223589768</v>
      </c>
      <c r="CB28" cm="1">
        <f t="array" ref="CB28">AB28/(INDEX($AX28:$BG28,,MATCH(CB$3,$AX$3:$BG$3,))/100)</f>
        <v>11081.19385182</v>
      </c>
      <c r="CC28" cm="1">
        <f t="array" ref="CC28">AC28/(INDEX($AX28:$BG28,,MATCH(CC$3,$AX$3:$BG$3,))/100)</f>
        <v>176.96286190793347</v>
      </c>
      <c r="CD28" cm="1">
        <f t="array" ref="CD28">AD28/(INDEX($AX28:$BG28,,MATCH(CD$3,$AX$3:$BG$3,))/100)</f>
        <v>170.35040794440437</v>
      </c>
      <c r="CE28" cm="1">
        <f t="array" ref="CE28">AE28/(INDEX($AX28:$BG28,,MATCH(CE$3,$AX$3:$BG$3,))/100)</f>
        <v>181.29613775273393</v>
      </c>
      <c r="CF28" cm="1">
        <f t="array" ref="CF28">AF28/(INDEX($AX28:$BG28,,MATCH(CF$3,$AX$3:$BG$3,))/100)</f>
        <v>176.26749753972638</v>
      </c>
      <c r="CG28" cm="1">
        <f t="array" ref="CG28">AG28/(INDEX($AX28:$BG28,,MATCH(CG$3,$AX$3:$BG$3,))/100)</f>
        <v>171.76567380285877</v>
      </c>
      <c r="CH28" cm="1">
        <f t="array" ref="CH28">AH28/(INDEX($AX28:$BG28,,MATCH(CH$3,$AX$3:$BG$3,))/100)</f>
        <v>165.55704777406601</v>
      </c>
      <c r="CI28" cm="1">
        <f t="array" ref="CI28">AI28/(INDEX($AX28:$BG28,,MATCH(CI$3,$AX$3:$BG$3,))/100)</f>
        <v>164.24834962584495</v>
      </c>
      <c r="CJ28" cm="1">
        <f t="array" ref="CJ28">AJ28/(INDEX($AX28:$BG28,,MATCH(CJ$3,$AX$3:$BG$3,))/100)</f>
        <v>160.92640523099092</v>
      </c>
      <c r="CK28" cm="1">
        <f t="array" ref="CK28">AK28/(INDEX($AX28:$BG28,,MATCH(CK$3,$AX$3:$BG$3,))/100)</f>
        <v>161.40167505945647</v>
      </c>
      <c r="CL28" cm="1">
        <f t="array" ref="CL28">AL28/(INDEX($AX28:$BG28,,MATCH(CL$3,$AX$3:$BG$3,))/100)</f>
        <v>161.39251450191287</v>
      </c>
      <c r="CM28" cm="1">
        <f t="array" ref="CM28">AM28/(INDEX($AX28:$BG28,,MATCH(CM$3,$AX$3:$BG$3,))/100)</f>
        <v>63.92718769994481</v>
      </c>
      <c r="CN28" cm="1">
        <f t="array" ref="CN28">AN28/(INDEX($AX28:$BG28,,MATCH(CN$3,$AX$3:$BG$3,))/100)</f>
        <v>61.538462850412884</v>
      </c>
      <c r="CO28" cm="1">
        <f t="array" ref="CO28">AO28/(INDEX($AX28:$BG28,,MATCH(CO$3,$AX$3:$BG$3,))/100)</f>
        <v>65.492567776304085</v>
      </c>
      <c r="CP28" cm="1">
        <f t="array" ref="CP28">AP28/(INDEX($AX28:$BG28,,MATCH(CP$3,$AX$3:$BG$3,))/100)</f>
        <v>63.67598986099172</v>
      </c>
      <c r="CQ28" cm="1">
        <f t="array" ref="CQ28">AQ28/(INDEX($AX28:$BG28,,MATCH(CQ$3,$AX$3:$BG$3,))/100)</f>
        <v>62.049722474060957</v>
      </c>
      <c r="CR28" cm="1">
        <f t="array" ref="CR28">AR28/(INDEX($AX28:$BG28,,MATCH(CR$3,$AX$3:$BG$3,))/100)</f>
        <v>59.806878991410407</v>
      </c>
      <c r="CS28" cm="1">
        <f t="array" ref="CS28">AS28/(INDEX($AX28:$BG28,,MATCH(CS$3,$AX$3:$BG$3,))/100)</f>
        <v>59.334116563961523</v>
      </c>
      <c r="CT28" cm="1">
        <f t="array" ref="CT28">AT28/(INDEX($AX28:$BG28,,MATCH(CT$3,$AX$3:$BG$3,))/100)</f>
        <v>58.134076281107731</v>
      </c>
      <c r="CU28" cm="1">
        <f t="array" ref="CU28">AU28/(INDEX($AX28:$BG28,,MATCH(CU$3,$AX$3:$BG$3,))/100)</f>
        <v>58.305765771235009</v>
      </c>
      <c r="CV28" cm="1">
        <f t="array" ref="CV28">AV28/(INDEX($AX28:$BG28,,MATCH(CV$3,$AX$3:$BG$3,))/100)</f>
        <v>58.302456553271355</v>
      </c>
      <c r="CW28">
        <f t="shared" si="12"/>
        <v>2300.7357959626288</v>
      </c>
      <c r="CX28">
        <f>IFERROR(1/INDEX('exch rates'!$BC$5:$BL$268,MATCH('Country-wise data'!$B28,'exch rates'!$A$5:$A$268,),MATCH(CX$3,'exch rates'!$BC$4:$BL$4,)),1)</f>
        <v>1.9598268166369686E-3</v>
      </c>
      <c r="CY28">
        <f>IFERROR(1/INDEX('exch rates'!$BC$5:$BL$268,MATCH('Country-wise data'!$B28,'exch rates'!$A$5:$A$268,),MATCH(CY$3,'exch rates'!$BC$4:$BL$4,)),1)</f>
        <v>2.0675360655822441E-3</v>
      </c>
      <c r="CZ28">
        <f>IFERROR(1/INDEX('exch rates'!$BC$5:$BL$268,MATCH('Country-wise data'!$B28,'exch rates'!$A$5:$A$268,),MATCH(CZ$3,'exch rates'!$BC$4:$BL$4,)),1)</f>
        <v>2.0556197108221688E-3</v>
      </c>
      <c r="DA28">
        <f>IFERROR(1/INDEX('exch rates'!$BC$5:$BL$268,MATCH('Country-wise data'!$B28,'exch rates'!$A$5:$A$268,),MATCH(DA$3,'exch rates'!$BC$4:$BL$4,)),1)</f>
        <v>2.01908896112773E-3</v>
      </c>
      <c r="DB28">
        <f>IFERROR(1/INDEX('exch rates'!$BC$5:$BL$268,MATCH('Country-wise data'!$B28,'exch rates'!$A$5:$A$268,),MATCH(DB$3,'exch rates'!$BC$4:$BL$4,)),1)</f>
        <v>1.753314855247233E-3</v>
      </c>
      <c r="DC28">
        <f>IFERROR(1/INDEX('exch rates'!$BC$5:$BL$268,MATCH('Country-wise data'!$B28,'exch rates'!$A$5:$A$268,),MATCH(DC$3,'exch rates'!$BC$4:$BL$4,)),1)</f>
        <v>1.5287619338159011E-3</v>
      </c>
      <c r="DD28">
        <f>IFERROR(1/INDEX('exch rates'!$BC$5:$BL$268,MATCH('Country-wise data'!$B28,'exch rates'!$A$5:$A$268,),MATCH(DD$3,'exch rates'!$BC$4:$BL$4,)),1)</f>
        <v>1.47719709334119E-3</v>
      </c>
      <c r="DE28">
        <f>IFERROR(1/INDEX('exch rates'!$BC$5:$BL$268,MATCH('Country-wise data'!$B28,'exch rates'!$A$5:$A$268,),MATCH(DE$3,'exch rates'!$BC$4:$BL$4,)),1)</f>
        <v>1.541226753920277E-3</v>
      </c>
      <c r="DF28">
        <f>IFERROR(1/INDEX('exch rates'!$BC$5:$BL$268,MATCH('Country-wise data'!$B28,'exch rates'!$A$5:$A$268,),MATCH(DF$3,'exch rates'!$BC$4:$BL$4,)),1)</f>
        <v>1.5593889871338049E-3</v>
      </c>
      <c r="DG28">
        <f>IFERROR(1/INDEX('exch rates'!$BC$5:$BL$268,MATCH('Country-wise data'!$B28,'exch rates'!$A$5:$A$268,),MATCH(DG$3,'exch rates'!$BC$4:$BL$4,)),1)</f>
        <v>1.4226826957989931E-3</v>
      </c>
      <c r="DH28" cm="1">
        <f t="array" ref="DH28">(BH28/INDEX($CX28:$DG28,,MATCH(DH$3,$CX$3:$DG$3,)))*$DG28</f>
        <v>1106.6665092207893</v>
      </c>
      <c r="DI28" cm="1">
        <f t="array" ref="DI28">(BI28/INDEX($CX28:$DG28,,MATCH(DI$3,$CX$3:$DG$3,)))*$DG28</f>
        <v>1157.67521069606</v>
      </c>
      <c r="DJ28" cm="1">
        <f t="array" ref="DJ28">(BJ28/INDEX($CX28:$DG28,,MATCH(DJ$3,$CX$3:$DG$3,)))*$DG28</f>
        <v>1214.0937397453336</v>
      </c>
      <c r="DK28" cm="1">
        <f t="array" ref="DK28">(BK28/INDEX($CX28:$DG28,,MATCH(DK$3,$CX$3:$DG$3,)))*$DG28</f>
        <v>1278.0282188058666</v>
      </c>
      <c r="DL28" cm="1">
        <f t="array" ref="DL28">(BL28/INDEX($CX28:$DG28,,MATCH(DL$3,$CX$3:$DG$3,)))*$DG28</f>
        <v>1334.7269719565945</v>
      </c>
      <c r="DM28" cm="1">
        <f t="array" ref="DM28">(BM28/INDEX($CX28:$DG28,,MATCH(DM$3,$CX$3:$DG$3,)))*$DG28</f>
        <v>1399.3542214206732</v>
      </c>
      <c r="DN28" cm="1">
        <f t="array" ref="DN28">(BN28/INDEX($CX28:$DG28,,MATCH(DN$3,$CX$3:$DG$3,)))*$DG28</f>
        <v>1406.735084619753</v>
      </c>
      <c r="DO28" cm="1">
        <f t="array" ref="DO28">(BO28/INDEX($CX28:$DG28,,MATCH(DO$3,$CX$3:$DG$3,)))*$DG28</f>
        <v>1448.8305938174155</v>
      </c>
      <c r="DP28" cm="1">
        <f t="array" ref="DP28">(BP28/INDEX($CX28:$DG28,,MATCH(DP$3,$CX$3:$DG$3,)))*$DG28</f>
        <v>1404.4983568836901</v>
      </c>
      <c r="DQ28" cm="1">
        <f t="array" ref="DQ28">(BQ28/INDEX($CX28:$DG28,,MATCH(DQ$3,$CX$3:$DG$3,)))*$DG28</f>
        <v>1529.4318599999999</v>
      </c>
      <c r="DS28" cm="1">
        <f t="array" ref="DS28">(BS28/INDEX($CX28:$DG28,,MATCH(DS$3,$CX$3:$DG$3,)))*$DG28</f>
        <v>7799.9772230403269</v>
      </c>
      <c r="DT28" cm="1">
        <f t="array" ref="DT28">(BT28/INDEX($CX28:$DG28,,MATCH(DT$3,$CX$3:$DG$3,)))*$DG28</f>
        <v>8403.250456900123</v>
      </c>
      <c r="DU28" cm="1">
        <f t="array" ref="DU28">(BU28/INDEX($CX28:$DG28,,MATCH(DU$3,$CX$3:$DG$3,)))*$DG28</f>
        <v>7966.8462416490192</v>
      </c>
      <c r="DV28" cm="1">
        <f t="array" ref="DV28">(BV28/INDEX($CX28:$DG28,,MATCH(DV$3,$CX$3:$DG$3,)))*$DG28</f>
        <v>8482.4467881369746</v>
      </c>
      <c r="DW28" cm="1">
        <f t="array" ref="DW28">(BW28/INDEX($CX28:$DG28,,MATCH(DW$3,$CX$3:$DG$3,)))*$DG28</f>
        <v>9525.3868430538059</v>
      </c>
      <c r="DX28" cm="1">
        <f t="array" ref="DX28">(BX28/INDEX($CX28:$DG28,,MATCH(DX$3,$CX$3:$DG$3,)))*$DG28</f>
        <v>9502.3302075585016</v>
      </c>
      <c r="DY28" cm="1">
        <f t="array" ref="DY28">(BY28/INDEX($CX28:$DG28,,MATCH(DY$3,$CX$3:$DG$3,)))*$DG28</f>
        <v>10602.464591450729</v>
      </c>
      <c r="DZ28" cm="1">
        <f t="array" ref="DZ28">(BZ28/INDEX($CX28:$DG28,,MATCH(DZ$3,$CX$3:$DG$3,)))*$DG28</f>
        <v>10438.699798230851</v>
      </c>
      <c r="EA28" cm="1">
        <f t="array" ref="EA28">(CA28/INDEX($CX28:$DG28,,MATCH(EA$3,$CX$3:$DG$3,)))*$DG28</f>
        <v>10176.013043948778</v>
      </c>
      <c r="EB28" cm="1">
        <f t="array" ref="EB28">(CB28/INDEX($CX28:$DG28,,MATCH(EB$3,$CX$3:$DG$3,)))*$DG28</f>
        <v>11081.19385182</v>
      </c>
      <c r="EC28" s="53" cm="1">
        <f t="array" ref="EC28">(CC28/INDEX($CX28:$DG28,,MATCH(EC$3,$CX$3:$DG$3,)))*$DG28</f>
        <v>128.4613514307878</v>
      </c>
      <c r="ED28" cm="1">
        <f t="array" ref="ED28">(CD28/INDEX($CX28:$DG28,,MATCH(ED$3,$CX$3:$DG$3,)))*$DG28</f>
        <v>117.21903266367124</v>
      </c>
      <c r="EE28" cm="1">
        <f t="array" ref="EE28">(CE28/INDEX($CX28:$DG28,,MATCH(EE$3,$CX$3:$DG$3,)))*$DG28</f>
        <v>125.47402451830172</v>
      </c>
      <c r="EF28" cm="1">
        <f t="array" ref="EF28">(CF28/INDEX($CX28:$DG28,,MATCH(EF$3,$CX$3:$DG$3,)))*$DG28</f>
        <v>124.20092596687529</v>
      </c>
      <c r="EG28" cm="1">
        <f t="array" ref="EG28">(CG28/INDEX($CX28:$DG28,,MATCH(EG$3,$CX$3:$DG$3,)))*$DG28</f>
        <v>139.37488245208732</v>
      </c>
      <c r="EH28" cm="1">
        <f t="array" ref="EH28">(CH28/INDEX($CX28:$DG28,,MATCH(EH$3,$CX$3:$DG$3,)))*$DG28</f>
        <v>154.06921236442489</v>
      </c>
      <c r="EI28" cm="1">
        <f t="array" ref="EI28">(CI28/INDEX($CX28:$DG28,,MATCH(EI$3,$CX$3:$DG$3,)))*$DG28</f>
        <v>158.18693787008476</v>
      </c>
      <c r="EJ28" cm="1">
        <f t="array" ref="EJ28">(CJ28/INDEX($CX28:$DG28,,MATCH(EJ$3,$CX$3:$DG$3,)))*$DG28</f>
        <v>148.5486878792594</v>
      </c>
      <c r="EK28" cm="1">
        <f t="array" ref="EK28">(CK28/INDEX($CX28:$DG28,,MATCH(EK$3,$CX$3:$DG$3,)))*$DG28</f>
        <v>147.25214303463434</v>
      </c>
      <c r="EL28" cm="1">
        <f t="array" ref="EL28">(CL28/INDEX($CX28:$DG28,,MATCH(EL$3,$CX$3:$DG$3,)))*$DG28</f>
        <v>161.39251450191287</v>
      </c>
      <c r="EM28" cm="1">
        <f t="array" ref="EM28">(CM28/INDEX($CX28:$DG28,,MATCH(EM$3,$CX$3:$DG$3,)))*$DG28</f>
        <v>46.406194139067452</v>
      </c>
      <c r="EN28" cm="1">
        <f t="array" ref="EN28">(CN28/INDEX($CX28:$DG28,,MATCH(EN$3,$CX$3:$DG$3,)))*$DG28</f>
        <v>42.344947534782904</v>
      </c>
      <c r="EO28" cm="1">
        <f t="array" ref="EO28">(CO28/INDEX($CX28:$DG28,,MATCH(EO$3,$CX$3:$DG$3,)))*$DG28</f>
        <v>45.327033199892838</v>
      </c>
      <c r="EP28" cm="1">
        <f t="array" ref="EP28">(CP28/INDEX($CX28:$DG28,,MATCH(EP$3,$CX$3:$DG$3,)))*$DG28</f>
        <v>44.867130996797215</v>
      </c>
      <c r="EQ28" cm="1">
        <f t="array" ref="EQ28">(CQ28/INDEX($CX28:$DG28,,MATCH(EQ$3,$CX$3:$DG$3,)))*$DG28</f>
        <v>50.348667370715091</v>
      </c>
      <c r="ER28" cm="1">
        <f t="array" ref="ER28">(CR28/INDEX($CX28:$DG28,,MATCH(ER$3,$CX$3:$DG$3,)))*$DG28</f>
        <v>55.656940396496225</v>
      </c>
      <c r="ES28" cm="1">
        <f t="array" ref="ES28">(CS28/INDEX($CX28:$DG28,,MATCH(ES$3,$CX$3:$DG$3,)))*$DG28</f>
        <v>57.144453699904041</v>
      </c>
      <c r="ET28" cm="1">
        <f t="array" ref="ET28">(CT28/INDEX($CX28:$DG28,,MATCH(ET$3,$CX$3:$DG$3,)))*$DG28</f>
        <v>53.662671083938882</v>
      </c>
      <c r="EU28" cm="1">
        <f t="array" ref="EU28">(CU28/INDEX($CX28:$DG28,,MATCH(EU$3,$CX$3:$DG$3,)))*$DG28</f>
        <v>53.194298993037343</v>
      </c>
      <c r="EV28" cm="1">
        <f t="array" ref="EV28">(CV28/INDEX($CX28:$DG28,,MATCH(EV$3,$CX$3:$DG$3,)))*$DG28</f>
        <v>58.302456553271362</v>
      </c>
      <c r="EW28">
        <f t="shared" si="13"/>
        <v>1911.4345066499429</v>
      </c>
      <c r="EY28" s="96">
        <f t="shared" si="24"/>
        <v>1.6469452122414692E-2</v>
      </c>
      <c r="EZ28" s="96">
        <f t="shared" si="14"/>
        <v>1.3949248956089332E-2</v>
      </c>
      <c r="FA28" s="96">
        <f t="shared" si="15"/>
        <v>1.5749522547874664E-2</v>
      </c>
      <c r="FB28" s="96">
        <f t="shared" si="16"/>
        <v>1.4642110828278343E-2</v>
      </c>
      <c r="FC28" s="96">
        <f t="shared" si="17"/>
        <v>1.4631939337321886E-2</v>
      </c>
      <c r="FD28" s="96">
        <f t="shared" si="18"/>
        <v>1.62138348172612E-2</v>
      </c>
      <c r="FE28" s="96">
        <f t="shared" si="19"/>
        <v>1.4919827036973875E-2</v>
      </c>
      <c r="FF28" s="96">
        <f t="shared" si="20"/>
        <v>1.423057380234609E-2</v>
      </c>
      <c r="FG28" s="96">
        <f t="shared" si="21"/>
        <v>1.447051437519517E-2</v>
      </c>
      <c r="FH28" s="96">
        <f t="shared" si="22"/>
        <v>1.4564542111625039E-2</v>
      </c>
      <c r="FJ28" s="96">
        <f t="shared" si="25"/>
        <v>11300.887463467247</v>
      </c>
      <c r="FK28" s="96" t="str">
        <f>IF(AND('Country-wise data'!FJ28&gt;'non-R&amp;D ex_typologies'!$C$17,'Country-wise data'!FJ28&lt;'non-R&amp;D ex_typologies'!$D$17),"Small",IF(AND('Country-wise data'!FJ28&gt;'non-R&amp;D ex_typologies'!$E$17,'Country-wise data'!$FJ$4&lt;'non-R&amp;D ex_typologies'!$F$17),"Medium","Large"))</f>
        <v>Medium</v>
      </c>
      <c r="FL28" t="str">
        <f>IF($FK28='non-R&amp;D ex_typologies'!$C$16,IF(AND('Country-wise data'!EY28&gt;'non-R&amp;D ex_typologies'!$C$21,'Country-wise data'!EY28&lt;'non-R&amp;D ex_typologies'!$D$21),'non-R&amp;D ex_typologies'!$B$21,IF(AND('Country-wise data'!EY28&gt;'non-R&amp;D ex_typologies'!$C$19,'Country-wise data'!EY28&lt;'non-R&amp;D ex_typologies'!$D$19),'non-R&amp;D ex_typologies'!$B$19,'non-R&amp;D ex_typologies'!$B$20)),IF($FK28='non-R&amp;D ex_typologies'!$E$16,IF(AND('Country-wise data'!EY28&gt;'non-R&amp;D ex_typologies'!$E$21,'Country-wise data'!EY28&lt;'non-R&amp;D ex_typologies'!$F$21),'non-R&amp;D ex_typologies'!$B$21,IF(AND('Country-wise data'!EY28&gt;'non-R&amp;D ex_typologies'!$E$19,'Country-wise data'!EY28&lt;'non-R&amp;D ex_typologies'!$F$19),'non-R&amp;D ex_typologies'!$B$19,'non-R&amp;D ex_typologies'!$B$20)),IF(AND('Country-wise data'!EY28&gt;'non-R&amp;D ex_typologies'!$G$21,'Country-wise data'!EY28&lt;'non-R&amp;D ex_typologies'!$H$21),'non-R&amp;D ex_typologies'!$B$21,IF(AND('Country-wise data'!EY28&gt;'non-R&amp;D ex_typologies'!$G$19,'Country-wise data'!EY28&lt;'non-R&amp;D ex_typologies'!$H$19),'non-R&amp;D ex_typologies'!$B$19,'non-R&amp;D ex_typologies'!$B$20))))</f>
        <v xml:space="preserve">Research heavy </v>
      </c>
      <c r="FM28" t="str">
        <f>IF($FK28='non-R&amp;D ex_typologies'!$C$16,IF(AND('Country-wise data'!EZ28&gt;'non-R&amp;D ex_typologies'!$C$21,'Country-wise data'!EZ28&lt;'non-R&amp;D ex_typologies'!$D$21),'non-R&amp;D ex_typologies'!$B$21,IF(AND('Country-wise data'!EZ28&gt;'non-R&amp;D ex_typologies'!$C$19,'Country-wise data'!EZ28&lt;'non-R&amp;D ex_typologies'!$D$19),'non-R&amp;D ex_typologies'!$B$19,'non-R&amp;D ex_typologies'!$B$20)),IF($FK28='non-R&amp;D ex_typologies'!$E$16,IF(AND('Country-wise data'!EZ28&gt;'non-R&amp;D ex_typologies'!$E$21,'Country-wise data'!EZ28&lt;'non-R&amp;D ex_typologies'!$F$21),'non-R&amp;D ex_typologies'!$B$21,IF(AND('Country-wise data'!EZ28&gt;'non-R&amp;D ex_typologies'!$E$19,'Country-wise data'!EZ28&lt;'non-R&amp;D ex_typologies'!$F$19),'non-R&amp;D ex_typologies'!$B$19,'non-R&amp;D ex_typologies'!$B$20)),IF(AND('Country-wise data'!EZ28&gt;'non-R&amp;D ex_typologies'!$G$21,'Country-wise data'!EZ28&lt;'non-R&amp;D ex_typologies'!$H$21),'non-R&amp;D ex_typologies'!$B$21,IF(AND('Country-wise data'!EZ28&gt;'non-R&amp;D ex_typologies'!$G$19,'Country-wise data'!EZ28&lt;'non-R&amp;D ex_typologies'!$H$19),'non-R&amp;D ex_typologies'!$B$19,'non-R&amp;D ex_typologies'!$B$20))))</f>
        <v xml:space="preserve">Research heavy </v>
      </c>
      <c r="FN28" t="str">
        <f>IF($FK28='non-R&amp;D ex_typologies'!$C$16,IF(AND('Country-wise data'!FA28&gt;'non-R&amp;D ex_typologies'!$C$21,'Country-wise data'!FA28&lt;'non-R&amp;D ex_typologies'!$D$21),'non-R&amp;D ex_typologies'!$B$21,IF(AND('Country-wise data'!FA28&gt;'non-R&amp;D ex_typologies'!$C$19,'Country-wise data'!FA28&lt;'non-R&amp;D ex_typologies'!$D$19),'non-R&amp;D ex_typologies'!$B$19,'non-R&amp;D ex_typologies'!$B$20)),IF($FK28='non-R&amp;D ex_typologies'!$E$16,IF(AND('Country-wise data'!FA28&gt;'non-R&amp;D ex_typologies'!$E$21,'Country-wise data'!FA28&lt;'non-R&amp;D ex_typologies'!$F$21),'non-R&amp;D ex_typologies'!$B$21,IF(AND('Country-wise data'!FA28&gt;'non-R&amp;D ex_typologies'!$E$19,'Country-wise data'!FA28&lt;'non-R&amp;D ex_typologies'!$F$19),'non-R&amp;D ex_typologies'!$B$19,'non-R&amp;D ex_typologies'!$B$20)),IF(AND('Country-wise data'!FA28&gt;'non-R&amp;D ex_typologies'!$G$21,'Country-wise data'!FA28&lt;'non-R&amp;D ex_typologies'!$H$21),'non-R&amp;D ex_typologies'!$B$21,IF(AND('Country-wise data'!FA28&gt;'non-R&amp;D ex_typologies'!$G$19,'Country-wise data'!FA28&lt;'non-R&amp;D ex_typologies'!$H$19),'non-R&amp;D ex_typologies'!$B$19,'non-R&amp;D ex_typologies'!$B$20))))</f>
        <v xml:space="preserve">Research heavy </v>
      </c>
      <c r="FO28" t="str">
        <f>IF($FK28='non-R&amp;D ex_typologies'!$C$16,IF(AND('Country-wise data'!FB28&gt;'non-R&amp;D ex_typologies'!$C$21,'Country-wise data'!FB28&lt;'non-R&amp;D ex_typologies'!$D$21),'non-R&amp;D ex_typologies'!$B$21,IF(AND('Country-wise data'!FB28&gt;'non-R&amp;D ex_typologies'!$C$19,'Country-wise data'!FB28&lt;'non-R&amp;D ex_typologies'!$D$19),'non-R&amp;D ex_typologies'!$B$19,'non-R&amp;D ex_typologies'!$B$20)),IF($FK28='non-R&amp;D ex_typologies'!$E$16,IF(AND('Country-wise data'!FB28&gt;'non-R&amp;D ex_typologies'!$E$21,'Country-wise data'!FB28&lt;'non-R&amp;D ex_typologies'!$F$21),'non-R&amp;D ex_typologies'!$B$21,IF(AND('Country-wise data'!FB28&gt;'non-R&amp;D ex_typologies'!$E$19,'Country-wise data'!FB28&lt;'non-R&amp;D ex_typologies'!$F$19),'non-R&amp;D ex_typologies'!$B$19,'non-R&amp;D ex_typologies'!$B$20)),IF(AND('Country-wise data'!FB28&gt;'non-R&amp;D ex_typologies'!$G$21,'Country-wise data'!FB28&lt;'non-R&amp;D ex_typologies'!$H$21),'non-R&amp;D ex_typologies'!$B$21,IF(AND('Country-wise data'!FB28&gt;'non-R&amp;D ex_typologies'!$G$19,'Country-wise data'!FB28&lt;'non-R&amp;D ex_typologies'!$H$19),'non-R&amp;D ex_typologies'!$B$19,'non-R&amp;D ex_typologies'!$B$20))))</f>
        <v xml:space="preserve">Research heavy </v>
      </c>
      <c r="FP28" t="str">
        <f>IF($FK28='non-R&amp;D ex_typologies'!$C$16,IF(AND('Country-wise data'!FC28&gt;'non-R&amp;D ex_typologies'!$C$21,'Country-wise data'!FC28&lt;'non-R&amp;D ex_typologies'!$D$21),'non-R&amp;D ex_typologies'!$B$21,IF(AND('Country-wise data'!FC28&gt;'non-R&amp;D ex_typologies'!$C$19,'Country-wise data'!FC28&lt;'non-R&amp;D ex_typologies'!$D$19),'non-R&amp;D ex_typologies'!$B$19,'non-R&amp;D ex_typologies'!$B$20)),IF($FK28='non-R&amp;D ex_typologies'!$E$16,IF(AND('Country-wise data'!FC28&gt;'non-R&amp;D ex_typologies'!$E$21,'Country-wise data'!FC28&lt;'non-R&amp;D ex_typologies'!$F$21),'non-R&amp;D ex_typologies'!$B$21,IF(AND('Country-wise data'!FC28&gt;'non-R&amp;D ex_typologies'!$E$19,'Country-wise data'!FC28&lt;'non-R&amp;D ex_typologies'!$F$19),'non-R&amp;D ex_typologies'!$B$19,'non-R&amp;D ex_typologies'!$B$20)),IF(AND('Country-wise data'!FC28&gt;'non-R&amp;D ex_typologies'!$G$21,'Country-wise data'!FC28&lt;'non-R&amp;D ex_typologies'!$H$21),'non-R&amp;D ex_typologies'!$B$21,IF(AND('Country-wise data'!FC28&gt;'non-R&amp;D ex_typologies'!$G$19,'Country-wise data'!FC28&lt;'non-R&amp;D ex_typologies'!$H$19),'non-R&amp;D ex_typologies'!$B$19,'non-R&amp;D ex_typologies'!$B$20))))</f>
        <v xml:space="preserve">Research heavy </v>
      </c>
      <c r="FQ28" t="str">
        <f>IF($FK28='non-R&amp;D ex_typologies'!$C$16,IF(AND('Country-wise data'!FD28&gt;'non-R&amp;D ex_typologies'!$C$21,'Country-wise data'!FD28&lt;'non-R&amp;D ex_typologies'!$D$21),'non-R&amp;D ex_typologies'!$B$21,IF(AND('Country-wise data'!FD28&gt;'non-R&amp;D ex_typologies'!$C$19,'Country-wise data'!FD28&lt;'non-R&amp;D ex_typologies'!$D$19),'non-R&amp;D ex_typologies'!$B$19,'non-R&amp;D ex_typologies'!$B$20)),IF($FK28='non-R&amp;D ex_typologies'!$E$16,IF(AND('Country-wise data'!FD28&gt;'non-R&amp;D ex_typologies'!$E$21,'Country-wise data'!FD28&lt;'non-R&amp;D ex_typologies'!$F$21),'non-R&amp;D ex_typologies'!$B$21,IF(AND('Country-wise data'!FD28&gt;'non-R&amp;D ex_typologies'!$E$19,'Country-wise data'!FD28&lt;'non-R&amp;D ex_typologies'!$F$19),'non-R&amp;D ex_typologies'!$B$19,'non-R&amp;D ex_typologies'!$B$20)),IF(AND('Country-wise data'!FD28&gt;'non-R&amp;D ex_typologies'!$G$21,'Country-wise data'!FD28&lt;'non-R&amp;D ex_typologies'!$H$21),'non-R&amp;D ex_typologies'!$B$21,IF(AND('Country-wise data'!FD28&gt;'non-R&amp;D ex_typologies'!$G$19,'Country-wise data'!FD28&lt;'non-R&amp;D ex_typologies'!$H$19),'non-R&amp;D ex_typologies'!$B$19,'non-R&amp;D ex_typologies'!$B$20))))</f>
        <v xml:space="preserve">Research heavy </v>
      </c>
      <c r="FR28" t="str">
        <f>IF($FK28='non-R&amp;D ex_typologies'!$C$16,IF(AND('Country-wise data'!FE28&gt;'non-R&amp;D ex_typologies'!$C$21,'Country-wise data'!FE28&lt;'non-R&amp;D ex_typologies'!$D$21),'non-R&amp;D ex_typologies'!$B$21,IF(AND('Country-wise data'!FE28&gt;'non-R&amp;D ex_typologies'!$C$19,'Country-wise data'!FE28&lt;'non-R&amp;D ex_typologies'!$D$19),'non-R&amp;D ex_typologies'!$B$19,'non-R&amp;D ex_typologies'!$B$20)),IF($FK28='non-R&amp;D ex_typologies'!$E$16,IF(AND('Country-wise data'!FE28&gt;'non-R&amp;D ex_typologies'!$E$21,'Country-wise data'!FE28&lt;'non-R&amp;D ex_typologies'!$F$21),'non-R&amp;D ex_typologies'!$B$21,IF(AND('Country-wise data'!FE28&gt;'non-R&amp;D ex_typologies'!$E$19,'Country-wise data'!FE28&lt;'non-R&amp;D ex_typologies'!$F$19),'non-R&amp;D ex_typologies'!$B$19,'non-R&amp;D ex_typologies'!$B$20)),IF(AND('Country-wise data'!FE28&gt;'non-R&amp;D ex_typologies'!$G$21,'Country-wise data'!FE28&lt;'non-R&amp;D ex_typologies'!$H$21),'non-R&amp;D ex_typologies'!$B$21,IF(AND('Country-wise data'!FE28&gt;'non-R&amp;D ex_typologies'!$G$19,'Country-wise data'!FE28&lt;'non-R&amp;D ex_typologies'!$H$19),'non-R&amp;D ex_typologies'!$B$19,'non-R&amp;D ex_typologies'!$B$20))))</f>
        <v xml:space="preserve">Research heavy </v>
      </c>
      <c r="FS28" t="str">
        <f>IF($FK28='non-R&amp;D ex_typologies'!$C$16,IF(AND('Country-wise data'!FF28&gt;'non-R&amp;D ex_typologies'!$C$21,'Country-wise data'!FF28&lt;'non-R&amp;D ex_typologies'!$D$21),'non-R&amp;D ex_typologies'!$B$21,IF(AND('Country-wise data'!FF28&gt;'non-R&amp;D ex_typologies'!$C$19,'Country-wise data'!FF28&lt;'non-R&amp;D ex_typologies'!$D$19),'non-R&amp;D ex_typologies'!$B$19,'non-R&amp;D ex_typologies'!$B$20)),IF($FK28='non-R&amp;D ex_typologies'!$E$16,IF(AND('Country-wise data'!FF28&gt;'non-R&amp;D ex_typologies'!$E$21,'Country-wise data'!FF28&lt;'non-R&amp;D ex_typologies'!$F$21),'non-R&amp;D ex_typologies'!$B$21,IF(AND('Country-wise data'!FF28&gt;'non-R&amp;D ex_typologies'!$E$19,'Country-wise data'!FF28&lt;'non-R&amp;D ex_typologies'!$F$19),'non-R&amp;D ex_typologies'!$B$19,'non-R&amp;D ex_typologies'!$B$20)),IF(AND('Country-wise data'!FF28&gt;'non-R&amp;D ex_typologies'!$G$21,'Country-wise data'!FF28&lt;'non-R&amp;D ex_typologies'!$H$21),'non-R&amp;D ex_typologies'!$B$21,IF(AND('Country-wise data'!FF28&gt;'non-R&amp;D ex_typologies'!$G$19,'Country-wise data'!FF28&lt;'non-R&amp;D ex_typologies'!$H$19),'non-R&amp;D ex_typologies'!$B$19,'non-R&amp;D ex_typologies'!$B$20))))</f>
        <v xml:space="preserve">Research heavy </v>
      </c>
      <c r="FT28" t="str">
        <f>IF($FK28='non-R&amp;D ex_typologies'!$C$16,IF(AND('Country-wise data'!FG28&gt;'non-R&amp;D ex_typologies'!$C$21,'Country-wise data'!FG28&lt;'non-R&amp;D ex_typologies'!$D$21),'non-R&amp;D ex_typologies'!$B$21,IF(AND('Country-wise data'!FG28&gt;'non-R&amp;D ex_typologies'!$C$19,'Country-wise data'!FG28&lt;'non-R&amp;D ex_typologies'!$D$19),'non-R&amp;D ex_typologies'!$B$19,'non-R&amp;D ex_typologies'!$B$20)),IF($FK28='non-R&amp;D ex_typologies'!$E$16,IF(AND('Country-wise data'!FG28&gt;'non-R&amp;D ex_typologies'!$E$21,'Country-wise data'!FG28&lt;'non-R&amp;D ex_typologies'!$F$21),'non-R&amp;D ex_typologies'!$B$21,IF(AND('Country-wise data'!FG28&gt;'non-R&amp;D ex_typologies'!$E$19,'Country-wise data'!FG28&lt;'non-R&amp;D ex_typologies'!$F$19),'non-R&amp;D ex_typologies'!$B$19,'non-R&amp;D ex_typologies'!$B$20)),IF(AND('Country-wise data'!FG28&gt;'non-R&amp;D ex_typologies'!$G$21,'Country-wise data'!FG28&lt;'non-R&amp;D ex_typologies'!$H$21),'non-R&amp;D ex_typologies'!$B$21,IF(AND('Country-wise data'!FG28&gt;'non-R&amp;D ex_typologies'!$G$19,'Country-wise data'!FG28&lt;'non-R&amp;D ex_typologies'!$H$19),'non-R&amp;D ex_typologies'!$B$19,'non-R&amp;D ex_typologies'!$B$20))))</f>
        <v xml:space="preserve">Research heavy </v>
      </c>
      <c r="FU28" t="str">
        <f>IF($FK28='non-R&amp;D ex_typologies'!$C$16,IF(AND('Country-wise data'!FH28&gt;'non-R&amp;D ex_typologies'!$C$21,'Country-wise data'!FH28&lt;'non-R&amp;D ex_typologies'!$D$21),'non-R&amp;D ex_typologies'!$B$21,IF(AND('Country-wise data'!FH28&gt;'non-R&amp;D ex_typologies'!$C$19,'Country-wise data'!FH28&lt;'non-R&amp;D ex_typologies'!$D$19),'non-R&amp;D ex_typologies'!$B$19,'non-R&amp;D ex_typologies'!$B$20)),IF($FK28='non-R&amp;D ex_typologies'!$E$16,IF(AND('Country-wise data'!FH28&gt;'non-R&amp;D ex_typologies'!$E$21,'Country-wise data'!FH28&lt;'non-R&amp;D ex_typologies'!$F$21),'non-R&amp;D ex_typologies'!$B$21,IF(AND('Country-wise data'!FH28&gt;'non-R&amp;D ex_typologies'!$E$19,'Country-wise data'!FH28&lt;'non-R&amp;D ex_typologies'!$F$19),'non-R&amp;D ex_typologies'!$B$19,'non-R&amp;D ex_typologies'!$B$20)),IF(AND('Country-wise data'!FH28&gt;'non-R&amp;D ex_typologies'!$G$21,'Country-wise data'!FH28&lt;'non-R&amp;D ex_typologies'!$H$21),'non-R&amp;D ex_typologies'!$B$21,IF(AND('Country-wise data'!FH28&gt;'non-R&amp;D ex_typologies'!$G$19,'Country-wise data'!FH28&lt;'non-R&amp;D ex_typologies'!$H$19),'non-R&amp;D ex_typologies'!$B$19,'non-R&amp;D ex_typologies'!$B$20))))</f>
        <v xml:space="preserve">Research heavy </v>
      </c>
    </row>
    <row r="29" spans="2:177" x14ac:dyDescent="0.35">
      <c r="B29" s="12" t="s">
        <v>93</v>
      </c>
      <c r="C29" t="s">
        <v>94</v>
      </c>
      <c r="D29" t="s">
        <v>374</v>
      </c>
      <c r="E29" t="s">
        <v>375</v>
      </c>
      <c r="F29" t="s">
        <v>374</v>
      </c>
      <c r="G29" s="55">
        <f>Assumptions!$C$13</f>
        <v>1.1000000000000001</v>
      </c>
      <c r="H29">
        <f>SUMIFS('IFPRI SPEED'!AL:AL,'IFPRI SPEED'!$A:$A,'Country-wise data'!$B29)*1000*G29</f>
        <v>1100</v>
      </c>
      <c r="I29">
        <f>IF(SUMIFS('IFPRI SPEED'!AM:AM,'IFPRI SPEED'!$A:$A,'Country-wise data'!$B29)*1000=0,H29*(1+Assumptions!$C$9),SUMIFS('IFPRI SPEED'!AM:AM,'IFPRI SPEED'!$A:$A,'Country-wise data'!$B29)*1000*$G29)</f>
        <v>1100</v>
      </c>
      <c r="J29">
        <f>IF(SUMIFS('IFPRI SPEED'!AN:AN,'IFPRI SPEED'!$A:$A,'Country-wise data'!$B29)*1000=0,I29*(1+Assumptions!$C$9),SUMIFS('IFPRI SPEED'!AN:AN,'IFPRI SPEED'!$A:$A,'Country-wise data'!$B29)*1000*$G29)</f>
        <v>1122</v>
      </c>
      <c r="K29">
        <f>IF(SUMIFS('IFPRI SPEED'!AO:AO,'IFPRI SPEED'!$A:$A,'Country-wise data'!$B29)*1000=0,J29*(1+Assumptions!$C$9),SUMIFS('IFPRI SPEED'!AO:AO,'IFPRI SPEED'!$A:$A,'Country-wise data'!$B29)*1000*$G29)</f>
        <v>1144.44</v>
      </c>
      <c r="L29">
        <f>IF(SUMIFS('IFPRI SPEED'!AP:AP,'IFPRI SPEED'!$A:$A,'Country-wise data'!$B29)*1000=0,K29*(1+Assumptions!$C$9),SUMIFS('IFPRI SPEED'!AP:AP,'IFPRI SPEED'!$A:$A,'Country-wise data'!$B29)*1000*$G29)</f>
        <v>1167.3288</v>
      </c>
      <c r="M29">
        <f>IF(SUMIFS('IFPRI SPEED'!AQ:AQ,'IFPRI SPEED'!$A:$A,'Country-wise data'!$B29)*1000=0,L29*(1+Assumptions!$C$9),SUMIFS('IFPRI SPEED'!AQ:AQ,'IFPRI SPEED'!$A:$A,'Country-wise data'!$B29)*1000*$G29)</f>
        <v>1190.6753759999999</v>
      </c>
      <c r="N29">
        <f>IF(SUMIFS('IFPRI SPEED'!AR:AR,'IFPRI SPEED'!$A:$A,'Country-wise data'!$B29)*1000=0,M29*(1+Assumptions!$C$9),SUMIFS('IFPRI SPEED'!AR:AR,'IFPRI SPEED'!$A:$A,'Country-wise data'!$B29)*1000*$G29)</f>
        <v>1214.4888835199999</v>
      </c>
      <c r="O29">
        <f>IF(SUMIFS('IFPRI SPEED'!AS:AS,'IFPRI SPEED'!$A:$A,'Country-wise data'!$B29)*1000=0,N29*(1+Assumptions!$C$9),SUMIFS('IFPRI SPEED'!AS:AS,'IFPRI SPEED'!$A:$A,'Country-wise data'!$B29)*1000*$G29)</f>
        <v>1238.7786611904</v>
      </c>
      <c r="P29">
        <f>IF(SUMIFS('IFPRI SPEED'!AT:AT,'IFPRI SPEED'!$A:$A,'Country-wise data'!$B29)*1000=0,O29*(1+Assumptions!$C$9),SUMIFS('IFPRI SPEED'!AT:AT,'IFPRI SPEED'!$A:$A,'Country-wise data'!$B29)*1000*$G29)</f>
        <v>1263.5542344142082</v>
      </c>
      <c r="Q29">
        <f>IF(SUMIFS('IFPRI SPEED'!AU:AU,'IFPRI SPEED'!$A:$A,'Country-wise data'!$B29)*1000=0,P29*(1+Assumptions!$C$9),SUMIFS('IFPRI SPEED'!AU:AU,'IFPRI SPEED'!$A:$A,'Country-wise data'!$B29)*1000*$G29)</f>
        <v>1288.8253191024924</v>
      </c>
      <c r="R29" s="36">
        <f t="shared" si="9"/>
        <v>2.0000000000000018E-2</v>
      </c>
      <c r="S29">
        <f>SUMIFS(FAOstat!CE:CE,FAOstat!$B:$B,'Country-wise data'!$B29)</f>
        <v>18124.068403000001</v>
      </c>
      <c r="T29">
        <f>SUMIFS(FAOstat!CF:CF,FAOstat!$B:$B,'Country-wise data'!$B29)</f>
        <v>20402.804037000002</v>
      </c>
      <c r="U29">
        <f>SUMIFS(FAOstat!CG:CG,FAOstat!$B:$B,'Country-wise data'!$B29)</f>
        <v>20707.838524999999</v>
      </c>
      <c r="V29">
        <f>SUMIFS(FAOstat!CH:CH,FAOstat!$B:$B,'Country-wise data'!$B29)</f>
        <v>20606.441144</v>
      </c>
      <c r="W29">
        <f>SUMIFS(FAOstat!CI:CI,FAOstat!$B:$B,'Country-wise data'!$B29)</f>
        <v>20759.013598000001</v>
      </c>
      <c r="X29">
        <f>SUMIFS(FAOstat!CJ:CJ,FAOstat!$B:$B,'Country-wise data'!$B29)</f>
        <v>17551.455569999998</v>
      </c>
      <c r="Y29">
        <f>SUMIFS(FAOstat!CK:CK,FAOstat!$B:$B,'Country-wise data'!$B29)</f>
        <v>18684.586308999998</v>
      </c>
      <c r="Z29">
        <f>SUMIFS(FAOstat!CL:CL,FAOstat!$B:$B,'Country-wise data'!$B29)</f>
        <v>19916.800811000001</v>
      </c>
      <c r="AA29">
        <f>SUMIFS(FAOstat!CM:CM,FAOstat!$B:$B,'Country-wise data'!$B29)</f>
        <v>20721.301105999999</v>
      </c>
      <c r="AB29">
        <f>SUMIFS(FAOstat!CN:CN,FAOstat!$B:$B,'Country-wise data'!$B29)</f>
        <v>21135.727128120001</v>
      </c>
      <c r="AC29" s="53">
        <f>IFERROR(INDEX('ASTI data (new)'!$AF$6:$AL$130,MATCH('Country-wise data'!$B29,'ASTI data (new)'!$C$6:$C$130,),MATCH('Country-wise data'!AC$3,'ASTI data (new)'!$AF$5:$AL$5,)),(INDEX(Assumptions!$G$154:$P$345,MATCH('Country-wise data'!$B29,Assumptions!$B$154:$B$344,),MATCH('Country-wise data'!AC$3,Assumptions!$G$153:$P$153,))*S29))</f>
        <v>100.29775336252204</v>
      </c>
      <c r="AD29" s="53">
        <f>IFERROR(INDEX('ASTI data (new)'!$AF$6:$AL$130,MATCH('Country-wise data'!$B29,'ASTI data (new)'!$C$6:$C$130,),MATCH('Country-wise data'!AD$3,'ASTI data (new)'!$AF$5:$AL$5,)),(INDEX(Assumptions!$G$154:$P$345,MATCH('Country-wise data'!$B29,Assumptions!$B$154:$B$344,),MATCH('Country-wise data'!AD$3,Assumptions!$G$153:$P$153,))*T29))</f>
        <v>154.56753035400811</v>
      </c>
      <c r="AE29" s="53">
        <f>IFERROR(INDEX('ASTI data (new)'!$AF$6:$AL$130,MATCH('Country-wise data'!$B29,'ASTI data (new)'!$C$6:$C$130,),MATCH('Country-wise data'!AE$3,'ASTI data (new)'!$AF$5:$AL$5,)),(INDEX(Assumptions!$G$154:$P$345,MATCH('Country-wise data'!$B29,Assumptions!$B$154:$B$344,),MATCH('Country-wise data'!AE$3,Assumptions!$G$153:$P$153,))*U29))</f>
        <v>156.23996348033478</v>
      </c>
      <c r="AF29" s="53">
        <f>IFERROR(INDEX('ASTI data (new)'!$AF$6:$AL$130,MATCH('Country-wise data'!$B29,'ASTI data (new)'!$C$6:$C$130,),MATCH('Country-wise data'!AF$3,'ASTI data (new)'!$AF$5:$AL$5,)),(INDEX(Assumptions!$G$154:$P$345,MATCH('Country-wise data'!$B29,Assumptions!$B$154:$B$344,),MATCH('Country-wise data'!AF$3,Assumptions!$G$153:$P$153,))*V29))</f>
        <v>168.26893251414981</v>
      </c>
      <c r="AG29" s="53">
        <f>IFERROR(INDEX('ASTI data (new)'!$AF$6:$AL$130,MATCH('Country-wise data'!$B29,'ASTI data (new)'!$C$6:$C$130,),MATCH('Country-wise data'!AG$3,'ASTI data (new)'!$AF$5:$AL$5,)),(INDEX(Assumptions!$G$154:$P$345,MATCH('Country-wise data'!$B29,Assumptions!$B$154:$B$344,),MATCH('Country-wise data'!AG$3,Assumptions!$G$153:$P$153,))*W29))</f>
        <v>193.48020427919977</v>
      </c>
      <c r="AH29" s="53">
        <f>IFERROR(INDEX('ASTI data (new)'!$AF$6:$AL$130,MATCH('Country-wise data'!$B29,'ASTI data (new)'!$C$6:$C$130,),MATCH('Country-wise data'!AH$3,'ASTI data (new)'!$AF$5:$AL$5,)),(INDEX(Assumptions!$G$154:$P$345,MATCH('Country-wise data'!$B29,Assumptions!$B$154:$B$344,),MATCH('Country-wise data'!AH$3,Assumptions!$G$153:$P$153,))*X29))</f>
        <v>196.82338349210806</v>
      </c>
      <c r="AI29" s="53">
        <f>IFERROR(INDEX('ASTI data (new)'!$AF$6:$AL$130,MATCH('Country-wise data'!$B29,'ASTI data (new)'!$C$6:$C$130,),MATCH('Country-wise data'!AI$3,'ASTI data (new)'!$AF$5:$AL$5,)),(INDEX(Assumptions!$G$154:$P$345,MATCH('Country-wise data'!$B29,Assumptions!$B$154:$B$344,),MATCH('Country-wise data'!AI$3,Assumptions!$G$153:$P$153,))*Y29))</f>
        <v>220.14826265656626</v>
      </c>
      <c r="AJ29" s="53">
        <f t="shared" ref="AJ29:AL29" si="48">IFERROR((1+($AI29/$AF29)^(1/3)-1)*AI29,0)</f>
        <v>240.77923860193161</v>
      </c>
      <c r="AK29" s="53">
        <f t="shared" si="48"/>
        <v>263.34362598249072</v>
      </c>
      <c r="AL29" s="53">
        <f t="shared" si="48"/>
        <v>288.02261253204915</v>
      </c>
      <c r="AM29" s="55" cm="1">
        <f t="array" ref="AM29">INDEX('non-R&amp;D ex_typologies'!$J$8:$J$10,MATCH('Country-wise data'!FL29,'non-R&amp;D ex_typologies'!$F$8:$F$10,),)*'Country-wise data'!AC29</f>
        <v>126.41555759383651</v>
      </c>
      <c r="AN29" s="55" cm="1">
        <f t="array" ref="AN29">INDEX('non-R&amp;D ex_typologies'!$J$8:$J$10,MATCH('Country-wise data'!FM29,'non-R&amp;D ex_typologies'!$F$8:$F$10,),)*'Country-wise data'!AD29</f>
        <v>194.81733020458202</v>
      </c>
      <c r="AO29" s="55" cm="1">
        <f t="array" ref="AO29">INDEX('non-R&amp;D ex_typologies'!$J$8:$J$10,MATCH('Country-wise data'!FN29,'non-R&amp;D ex_typologies'!$F$8:$F$10,),)*'Country-wise data'!AE29</f>
        <v>196.92526940675754</v>
      </c>
      <c r="AP29" s="55" cm="1">
        <f t="array" ref="AP29">INDEX('non-R&amp;D ex_typologies'!$J$8:$J$10,MATCH('Country-wise data'!FO29,'non-R&amp;D ex_typologies'!$F$8:$F$10,),)*'Country-wise data'!AF29</f>
        <v>212.0866142695123</v>
      </c>
      <c r="AQ29" s="55" cm="1">
        <f t="array" ref="AQ29">INDEX('non-R&amp;D ex_typologies'!$J$8:$J$10,MATCH('Country-wise data'!FP29,'non-R&amp;D ex_typologies'!$F$8:$F$10,),)*'Country-wise data'!AG29</f>
        <v>243.86296888344776</v>
      </c>
      <c r="AR29" s="55" cm="1">
        <f t="array" ref="AR29">INDEX('non-R&amp;D ex_typologies'!$J$8:$J$10,MATCH('Country-wise data'!FQ29,'non-R&amp;D ex_typologies'!$F$8:$F$10,),)*'Country-wise data'!AH29</f>
        <v>248.07672093837513</v>
      </c>
      <c r="AS29" s="55" cm="1">
        <f t="array" ref="AS29">INDEX('non-R&amp;D ex_typologies'!$J$8:$J$10,MATCH('Country-wise data'!FR29,'non-R&amp;D ex_typologies'!$F$8:$F$10,),)*'Country-wise data'!AI29</f>
        <v>277.4754612543835</v>
      </c>
      <c r="AT29" s="55" cm="1">
        <f t="array" ref="AT29">INDEX('non-R&amp;D ex_typologies'!$J$8:$J$10,MATCH('Country-wise data'!FS29,'non-R&amp;D ex_typologies'!$F$8:$F$10,),)*'Country-wise data'!AJ29</f>
        <v>86.980620760775693</v>
      </c>
      <c r="AU29" s="55" cm="1">
        <f t="array" ref="AU29">INDEX('non-R&amp;D ex_typologies'!$J$8:$J$10,MATCH('Country-wise data'!FT29,'non-R&amp;D ex_typologies'!$F$8:$F$10,),)*'Country-wise data'!AK29</f>
        <v>95.131923310130546</v>
      </c>
      <c r="AV29" s="55" cm="1">
        <f t="array" ref="AV29">INDEX('non-R&amp;D ex_typologies'!$J$8:$J$10,MATCH('Country-wise data'!FU29,'non-R&amp;D ex_typologies'!$F$8:$F$10,),)*'Country-wise data'!AL29</f>
        <v>104.04711708801386</v>
      </c>
      <c r="AW29">
        <f t="shared" si="11"/>
        <v>3767.791090965175</v>
      </c>
      <c r="AX29" s="53">
        <f>INDEX('GDP deflators'!$AB$3:$AK$155,MATCH('Country-wise data'!$B29,'GDP deflators'!$B$3:$B$155,),MATCH('Country-wise data'!AX$3,'GDP deflators'!$D$2:$M$2,))</f>
        <v>70.558269331551216</v>
      </c>
      <c r="AY29" s="53">
        <f>INDEX('GDP deflators'!$AB$3:$AK$155,MATCH('Country-wise data'!$B29,'GDP deflators'!$B$3:$B$155,),MATCH('Country-wise data'!AY$3,'GDP deflators'!$D$2:$M$2,))</f>
        <v>75.064687257045136</v>
      </c>
      <c r="AZ29" s="53">
        <f>INDEX('GDP deflators'!$AB$3:$AK$155,MATCH('Country-wise data'!$B29,'GDP deflators'!$B$3:$B$155,),MATCH('Country-wise data'!AZ$3,'GDP deflators'!$D$2:$M$2,))</f>
        <v>77.779518069015339</v>
      </c>
      <c r="BA29" s="53">
        <f>INDEX('GDP deflators'!$AB$3:$AK$155,MATCH('Country-wise data'!$B29,'GDP deflators'!$B$3:$B$155,),MATCH('Country-wise data'!BA$3,'GDP deflators'!$D$2:$M$2,))</f>
        <v>79.263299604305701</v>
      </c>
      <c r="BB29" s="53">
        <f>INDEX('GDP deflators'!$AB$3:$AK$155,MATCH('Country-wise data'!$B29,'GDP deflators'!$B$3:$B$155,),MATCH('Country-wise data'!BB$3,'GDP deflators'!$D$2:$M$2,))</f>
        <v>81.035335592887463</v>
      </c>
      <c r="BC29" s="53">
        <f>INDEX('GDP deflators'!$AB$3:$AK$155,MATCH('Country-wise data'!$B29,'GDP deflators'!$B$3:$B$155,),MATCH('Country-wise data'!BC$3,'GDP deflators'!$D$2:$M$2,))</f>
        <v>83.020157098227841</v>
      </c>
      <c r="BD29" s="53">
        <f>INDEX('GDP deflators'!$AB$3:$AK$155,MATCH('Country-wise data'!$B29,'GDP deflators'!$B$3:$B$155,),MATCH('Country-wise data'!BD$3,'GDP deflators'!$D$2:$M$2,))</f>
        <v>87.294312326301949</v>
      </c>
      <c r="BE29" s="53">
        <f>INDEX('GDP deflators'!$AB$3:$AK$155,MATCH('Country-wise data'!$B29,'GDP deflators'!$B$3:$B$155,),MATCH('Country-wise data'!BE$3,'GDP deflators'!$D$2:$M$2,))</f>
        <v>91.775771776535436</v>
      </c>
      <c r="BF29" s="53">
        <f>INDEX('GDP deflators'!$AB$3:$AK$155,MATCH('Country-wise data'!$B29,'GDP deflators'!$B$3:$B$155,),MATCH('Country-wise data'!BF$3,'GDP deflators'!$D$2:$M$2,))</f>
        <v>95.890518402076935</v>
      </c>
      <c r="BG29" s="53">
        <f>INDEX('GDP deflators'!$AB$3:$AK$155,MATCH('Country-wise data'!$B29,'GDP deflators'!$B$3:$B$155,),MATCH('Country-wise data'!BG$3,'GDP deflators'!$D$2:$M$2,))</f>
        <v>100</v>
      </c>
      <c r="BH29" cm="1">
        <f t="array" ref="BH29">H29/(INDEX($AX29:$BG29,,MATCH(BH$3,$AX$3:$BG$3,))/100)</f>
        <v>1558.9951545312606</v>
      </c>
      <c r="BI29" cm="1">
        <f t="array" ref="BI29">I29/(INDEX($AX29:$BG29,,MATCH(BI$3,$AX$3:$BG$3,))/100)</f>
        <v>1465.4027615318685</v>
      </c>
      <c r="BJ29" cm="1">
        <f t="array" ref="BJ29">J29/(INDEX($AX29:$BG29,,MATCH(BJ$3,$AX$3:$BG$3,))/100)</f>
        <v>1442.5391515082758</v>
      </c>
      <c r="BK29" cm="1">
        <f t="array" ref="BK29">K29/(INDEX($AX29:$BG29,,MATCH(BK$3,$AX$3:$BG$3,))/100)</f>
        <v>1443.846024217029</v>
      </c>
      <c r="BL29" cm="1">
        <f t="array" ref="BL29">L29/(INDEX($AX29:$BG29,,MATCH(BL$3,$AX$3:$BG$3,))/100)</f>
        <v>1440.5182522653211</v>
      </c>
      <c r="BM29" cm="1">
        <f t="array" ref="BM29">M29/(INDEX($AX29:$BG29,,MATCH(BM$3,$AX$3:$BG$3,))/100)</f>
        <v>1434.2003407572643</v>
      </c>
      <c r="BN29" cm="1">
        <f t="array" ref="BN29">N29/(INDEX($AX29:$BG29,,MATCH(BN$3,$AX$3:$BG$3,))/100)</f>
        <v>1391.2577476758152</v>
      </c>
      <c r="BO29" cm="1">
        <f t="array" ref="BO29">O29/(INDEX($AX29:$BG29,,MATCH(BO$3,$AX$3:$BG$3,))/100)</f>
        <v>1349.7883343402425</v>
      </c>
      <c r="BP29" cm="1">
        <f t="array" ref="BP29">P29/(INDEX($AX29:$BG29,,MATCH(BP$3,$AX$3:$BG$3,))/100)</f>
        <v>1317.7050822856331</v>
      </c>
      <c r="BQ29" cm="1">
        <f t="array" ref="BQ29">Q29/(INDEX($AX29:$BG29,,MATCH(BQ$3,$AX$3:$BG$3,))/100)</f>
        <v>1288.8253191024924</v>
      </c>
      <c r="BS29" cm="1">
        <f t="array" ref="BS29">S29/(INDEX($AX29:$BG29,,MATCH(BS$3,$AX$3:$BG$3,))/100)</f>
        <v>25686.668018791024</v>
      </c>
      <c r="BT29" cm="1">
        <f t="array" ref="BT29">T29/(INDEX($AX29:$BG29,,MATCH(BT$3,$AX$3:$BG$3,))/100)</f>
        <v>27180.295798921234</v>
      </c>
      <c r="BU29" cm="1">
        <f t="array" ref="BU29">U29/(INDEX($AX29:$BG29,,MATCH(BU$3,$AX$3:$BG$3,))/100)</f>
        <v>26623.768106438401</v>
      </c>
      <c r="BV29" cm="1">
        <f t="array" ref="BV29">V29/(INDEX($AX29:$BG29,,MATCH(BV$3,$AX$3:$BG$3,))/100)</f>
        <v>25997.455628103358</v>
      </c>
      <c r="BW29" cm="1">
        <f t="array" ref="BW29">W29/(INDEX($AX29:$BG29,,MATCH(BW$3,$AX$3:$BG$3,))/100)</f>
        <v>25617.236537762965</v>
      </c>
      <c r="BX29" cm="1">
        <f t="array" ref="BX29">X29/(INDEX($AX29:$BG29,,MATCH(BX$3,$AX$3:$BG$3,))/100)</f>
        <v>21141.197732537963</v>
      </c>
      <c r="BY29" cm="1">
        <f t="array" ref="BY29">Y29/(INDEX($AX29:$BG29,,MATCH(BY$3,$AX$3:$BG$3,))/100)</f>
        <v>21404.12795642162</v>
      </c>
      <c r="BZ29" cm="1">
        <f t="array" ref="BZ29">Z29/(INDEX($AX29:$BG29,,MATCH(BZ$3,$AX$3:$BG$3,))/100)</f>
        <v>21701.589020134164</v>
      </c>
      <c r="CA29" cm="1">
        <f t="array" ref="CA29">AA29/(INDEX($AX29:$BG29,,MATCH(CA$3,$AX$3:$BG$3,))/100)</f>
        <v>21609.332654886541</v>
      </c>
      <c r="CB29" cm="1">
        <f t="array" ref="CB29">AB29/(INDEX($AX29:$BG29,,MATCH(CB$3,$AX$3:$BG$3,))/100)</f>
        <v>21135.727128120001</v>
      </c>
      <c r="CC29" cm="1">
        <f t="array" ref="CC29">AC29/(INDEX($AX29:$BG29,,MATCH(CC$3,$AX$3:$BG$3,))/100)</f>
        <v>142.14882863867575</v>
      </c>
      <c r="CD29" cm="1">
        <f t="array" ref="CD29">AD29/(INDEX($AX29:$BG29,,MATCH(CD$3,$AX$3:$BG$3,))/100)</f>
        <v>205.91244165811307</v>
      </c>
      <c r="CE29" cm="1">
        <f t="array" ref="CE29">AE29/(INDEX($AX29:$BG29,,MATCH(CE$3,$AX$3:$BG$3,))/100)</f>
        <v>200.87545842300011</v>
      </c>
      <c r="CF29" cm="1">
        <f t="array" ref="CF29">AF29/(INDEX($AX29:$BG29,,MATCH(CF$3,$AX$3:$BG$3,))/100)</f>
        <v>212.29110238177518</v>
      </c>
      <c r="CG29" cm="1">
        <f t="array" ref="CG29">AG29/(INDEX($AX29:$BG29,,MATCH(CG$3,$AX$3:$BG$3,))/100)</f>
        <v>238.76029248675277</v>
      </c>
      <c r="CH29" cm="1">
        <f t="array" ref="CH29">AH29/(INDEX($AX29:$BG29,,MATCH(CH$3,$AX$3:$BG$3,))/100)</f>
        <v>237.07903040851929</v>
      </c>
      <c r="CI29" cm="1">
        <f t="array" ref="CI29">AI29/(INDEX($AX29:$BG29,,MATCH(CI$3,$AX$3:$BG$3,))/100)</f>
        <v>252.19084358401568</v>
      </c>
      <c r="CJ29" cm="1">
        <f t="array" ref="CJ29">AJ29/(INDEX($AX29:$BG29,,MATCH(CJ$3,$AX$3:$BG$3,))/100)</f>
        <v>262.35599433389052</v>
      </c>
      <c r="CK29" cm="1">
        <f t="array" ref="CK29">AK29/(INDEX($AX29:$BG29,,MATCH(CK$3,$AX$3:$BG$3,))/100)</f>
        <v>274.62947366523656</v>
      </c>
      <c r="CL29" cm="1">
        <f t="array" ref="CL29">AL29/(INDEX($AX29:$BG29,,MATCH(CL$3,$AX$3:$BG$3,))/100)</f>
        <v>288.02261253204915</v>
      </c>
      <c r="CM29" cm="1">
        <f t="array" ref="CM29">AM29/(INDEX($AX29:$BG29,,MATCH(CM$3,$AX$3:$BG$3,))/100)</f>
        <v>179.16476522378059</v>
      </c>
      <c r="CN29" cm="1">
        <f t="array" ref="CN29">AN29/(INDEX($AX29:$BG29,,MATCH(CN$3,$AX$3:$BG$3,))/100)</f>
        <v>259.532594250964</v>
      </c>
      <c r="CO29" cm="1">
        <f t="array" ref="CO29">AO29/(INDEX($AX29:$BG29,,MATCH(CO$3,$AX$3:$BG$3,))/100)</f>
        <v>253.183967059325</v>
      </c>
      <c r="CP29" cm="1">
        <f t="array" ref="CP29">AP29/(INDEX($AX29:$BG29,,MATCH(CP$3,$AX$3:$BG$3,))/100)</f>
        <v>267.57227535098906</v>
      </c>
      <c r="CQ29" cm="1">
        <f t="array" ref="CQ29">AQ29/(INDEX($AX29:$BG29,,MATCH(CQ$3,$AX$3:$BG$3,))/100)</f>
        <v>300.93411361753135</v>
      </c>
      <c r="CR29" cm="1">
        <f t="array" ref="CR29">AR29/(INDEX($AX29:$BG29,,MATCH(CR$3,$AX$3:$BG$3,))/100)</f>
        <v>298.81504638067059</v>
      </c>
      <c r="CS29" cm="1">
        <f t="array" ref="CS29">AS29/(INDEX($AX29:$BG29,,MATCH(CS$3,$AX$3:$BG$3,))/100)</f>
        <v>317.86201627569221</v>
      </c>
      <c r="CT29" cm="1">
        <f t="array" ref="CT29">AT29/(INDEX($AX29:$BG29,,MATCH(CT$3,$AX$3:$BG$3,))/100)</f>
        <v>94.775144983323656</v>
      </c>
      <c r="CU29" cm="1">
        <f t="array" ref="CU29">AU29/(INDEX($AX29:$BG29,,MATCH(CU$3,$AX$3:$BG$3,))/100)</f>
        <v>99.208894576244191</v>
      </c>
      <c r="CV29" cm="1">
        <f t="array" ref="CV29">AV29/(INDEX($AX29:$BG29,,MATCH(CV$3,$AX$3:$BG$3,))/100)</f>
        <v>104.04711708801386</v>
      </c>
      <c r="CW29">
        <f t="shared" si="12"/>
        <v>4489.3620129185629</v>
      </c>
      <c r="CX29">
        <f>IFERROR(1/INDEX('exch rates'!$BC$5:$BL$268,MATCH('Country-wise data'!$B29,'exch rates'!$A$5:$A$268,),MATCH(CX$3,'exch rates'!$BC$4:$BL$4,)),1)</f>
        <v>5.2671231069639053E-4</v>
      </c>
      <c r="CY29">
        <f>IFERROR(1/INDEX('exch rates'!$BC$5:$BL$268,MATCH('Country-wise data'!$B29,'exch rates'!$A$5:$A$268,),MATCH(CY$3,'exch rates'!$BC$4:$BL$4,)),1)</f>
        <v>5.4108470505533004E-4</v>
      </c>
      <c r="CZ29">
        <f>IFERROR(1/INDEX('exch rates'!$BC$5:$BL$268,MATCH('Country-wise data'!$B29,'exch rates'!$A$5:$A$268,),MATCH(CZ$3,'exch rates'!$BC$4:$BL$4,)),1)</f>
        <v>5.5651526231916969E-4</v>
      </c>
      <c r="DA29">
        <f>IFERROR(1/INDEX('exch rates'!$BC$5:$BL$268,MATCH('Country-wise data'!$B29,'exch rates'!$A$5:$A$268,),MATCH(DA$3,'exch rates'!$BC$4:$BL$4,)),1)</f>
        <v>5.351069411256204E-4</v>
      </c>
      <c r="DB29">
        <f>IFERROR(1/INDEX('exch rates'!$BC$5:$BL$268,MATCH('Country-wise data'!$B29,'exch rates'!$A$5:$A$268,),MATCH(DB$3,'exch rates'!$BC$4:$BL$4,)),1)</f>
        <v>4.9955513411978228E-4</v>
      </c>
      <c r="DC29">
        <f>IFERROR(1/INDEX('exch rates'!$BC$5:$BL$268,MATCH('Country-wise data'!$B29,'exch rates'!$A$5:$A$268,),MATCH(DC$3,'exch rates'!$BC$4:$BL$4,)),1)</f>
        <v>3.6471314873128224E-4</v>
      </c>
      <c r="DD29">
        <f>IFERROR(1/INDEX('exch rates'!$BC$5:$BL$268,MATCH('Country-wise data'!$B29,'exch rates'!$A$5:$A$268,),MATCH(DD$3,'exch rates'!$BC$4:$BL$4,)),1)</f>
        <v>3.2742637884125163E-4</v>
      </c>
      <c r="DE29">
        <f>IFERROR(1/INDEX('exch rates'!$BC$5:$BL$268,MATCH('Country-wise data'!$B29,'exch rates'!$A$5:$A$268,),MATCH(DE$3,'exch rates'!$BC$4:$BL$4,)),1)</f>
        <v>3.3883058829886555E-4</v>
      </c>
      <c r="DF29">
        <f>IFERROR(1/INDEX('exch rates'!$BC$5:$BL$268,MATCH('Country-wise data'!$B29,'exch rates'!$A$5:$A$268,),MATCH(DF$3,'exch rates'!$BC$4:$BL$4,)),1)</f>
        <v>3.3832887533973883E-4</v>
      </c>
      <c r="DG29">
        <f>IFERROR(1/INDEX('exch rates'!$BC$5:$BL$268,MATCH('Country-wise data'!$B29,'exch rates'!$A$5:$A$268,),MATCH(DG$3,'exch rates'!$BC$4:$BL$4,)),1)</f>
        <v>3.0480076773551512E-4</v>
      </c>
      <c r="DH29" cm="1">
        <f t="array" ref="DH29">(BH29/INDEX($CX29:$DG29,,MATCH(DH$3,$CX$3:$DG$3,)))*$DG29</f>
        <v>902.16786345626736</v>
      </c>
      <c r="DI29" cm="1">
        <f t="array" ref="DI29">(BI29/INDEX($CX29:$DG29,,MATCH(DI$3,$CX$3:$DG$3,)))*$DG29</f>
        <v>825.48237380131366</v>
      </c>
      <c r="DJ29" cm="1">
        <f t="array" ref="DJ29">(BJ29/INDEX($CX29:$DG29,,MATCH(DJ$3,$CX$3:$DG$3,)))*$DG29</f>
        <v>790.07184643229789</v>
      </c>
      <c r="DK29" cm="1">
        <f t="array" ref="DK29">(BK29/INDEX($CX29:$DG29,,MATCH(DK$3,$CX$3:$DG$3,)))*$DG29</f>
        <v>822.42509459414441</v>
      </c>
      <c r="DL29" cm="1">
        <f t="array" ref="DL29">(BL29/INDEX($CX29:$DG29,,MATCH(DL$3,$CX$3:$DG$3,)))*$DG29</f>
        <v>878.92414518196654</v>
      </c>
      <c r="DM29" cm="1">
        <f t="array" ref="DM29">(BM29/INDEX($CX29:$DG29,,MATCH(DM$3,$CX$3:$DG$3,)))*$DG29</f>
        <v>1198.600506919033</v>
      </c>
      <c r="DN29" cm="1">
        <f t="array" ref="DN29">(BN29/INDEX($CX29:$DG29,,MATCH(DN$3,$CX$3:$DG$3,)))*$DG29</f>
        <v>1295.1199323349883</v>
      </c>
      <c r="DO29" cm="1">
        <f t="array" ref="DO29">(BO29/INDEX($CX29:$DG29,,MATCH(DO$3,$CX$3:$DG$3,)))*$DG29</f>
        <v>1214.224850987946</v>
      </c>
      <c r="DP29" cm="1">
        <f t="array" ref="DP29">(BP29/INDEX($CX29:$DG29,,MATCH(DP$3,$CX$3:$DG$3,)))*$DG29</f>
        <v>1187.1216145129197</v>
      </c>
      <c r="DQ29" cm="1">
        <f t="array" ref="DQ29">(BQ29/INDEX($CX29:$DG29,,MATCH(DQ$3,$CX$3:$DG$3,)))*$DG29</f>
        <v>1288.8253191024924</v>
      </c>
      <c r="DS29" cm="1">
        <f t="array" ref="DS29">(BS29/INDEX($CX29:$DG29,,MATCH(DS$3,$CX$3:$DG$3,)))*$DG29</f>
        <v>14864.501880245232</v>
      </c>
      <c r="DT29" cm="1">
        <f t="array" ref="DT29">(BT29/INDEX($CX29:$DG29,,MATCH(DT$3,$CX$3:$DG$3,)))*$DG29</f>
        <v>15311.050098787078</v>
      </c>
      <c r="DU29" cm="1">
        <f t="array" ref="DU29">(BU29/INDEX($CX29:$DG29,,MATCH(DU$3,$CX$3:$DG$3,)))*$DG29</f>
        <v>14581.711425194851</v>
      </c>
      <c r="DV29" cm="1">
        <f t="array" ref="DV29">(BV29/INDEX($CX29:$DG29,,MATCH(DV$3,$CX$3:$DG$3,)))*$DG29</f>
        <v>14808.337970625693</v>
      </c>
      <c r="DW29" cm="1">
        <f t="array" ref="DW29">(BW29/INDEX($CX29:$DG29,,MATCH(DW$3,$CX$3:$DG$3,)))*$DG29</f>
        <v>15630.213425251713</v>
      </c>
      <c r="DX29" cm="1">
        <f t="array" ref="DX29">(BX29/INDEX($CX29:$DG29,,MATCH(DX$3,$CX$3:$DG$3,)))*$DG29</f>
        <v>17668.277993656004</v>
      </c>
      <c r="DY29" cm="1">
        <f t="array" ref="DY29">(BY29/INDEX($CX29:$DG29,,MATCH(DY$3,$CX$3:$DG$3,)))*$DG29</f>
        <v>19925.073407080574</v>
      </c>
      <c r="DZ29" cm="1">
        <f t="array" ref="DZ29">(BZ29/INDEX($CX29:$DG29,,MATCH(DZ$3,$CX$3:$DG$3,)))*$DG29</f>
        <v>19522.03025006425</v>
      </c>
      <c r="EA29" cm="1">
        <f t="array" ref="EA29">(CA29/INDEX($CX29:$DG29,,MATCH(EA$3,$CX$3:$DG$3,)))*$DG29</f>
        <v>19467.865924383677</v>
      </c>
      <c r="EB29" cm="1">
        <f t="array" ref="EB29">(CB29/INDEX($CX29:$DG29,,MATCH(EB$3,$CX$3:$DG$3,)))*$DG29</f>
        <v>21135.727128120005</v>
      </c>
      <c r="EC29" s="53" cm="1">
        <f t="array" ref="EC29">(CC29/INDEX($CX29:$DG29,,MATCH(EC$3,$CX$3:$DG$3,)))*$DG29</f>
        <v>82.259463509572882</v>
      </c>
      <c r="ED29" cm="1">
        <f t="array" ref="ED29">(CD29/INDEX($CX29:$DG29,,MATCH(ED$3,$CX$3:$DG$3,)))*$DG29</f>
        <v>115.99342897203019</v>
      </c>
      <c r="EE29" cm="1">
        <f t="array" ref="EE29">(CE29/INDEX($CX29:$DG29,,MATCH(EE$3,$CX$3:$DG$3,)))*$DG29</f>
        <v>110.0185351456532</v>
      </c>
      <c r="EF29" cm="1">
        <f t="array" ref="EF29">(CF29/INDEX($CX29:$DG29,,MATCH(EF$3,$CX$3:$DG$3,)))*$DG29</f>
        <v>120.92254092849373</v>
      </c>
      <c r="EG29" cm="1">
        <f t="array" ref="EG29">(CG29/INDEX($CX29:$DG29,,MATCH(EG$3,$CX$3:$DG$3,)))*$DG29</f>
        <v>145.6782554801423</v>
      </c>
      <c r="EH29" cm="1">
        <f t="array" ref="EH29">(CH29/INDEX($CX29:$DG29,,MATCH(EH$3,$CX$3:$DG$3,)))*$DG29</f>
        <v>198.13343920800119</v>
      </c>
      <c r="EI29" cm="1">
        <f t="array" ref="EI29">(CI29/INDEX($CX29:$DG29,,MATCH(EI$3,$CX$3:$DG$3,)))*$DG29</f>
        <v>234.76411098063545</v>
      </c>
      <c r="EJ29" cm="1">
        <f t="array" ref="EJ29">(CJ29/INDEX($CX29:$DG29,,MATCH(EJ$3,$CX$3:$DG$3,)))*$DG29</f>
        <v>236.00675751992614</v>
      </c>
      <c r="EK29" cm="1">
        <f t="array" ref="EK29">(CK29/INDEX($CX29:$DG29,,MATCH(EK$3,$CX$3:$DG$3,)))*$DG29</f>
        <v>247.41392330733939</v>
      </c>
      <c r="EL29" cm="1">
        <f t="array" ref="EL29">(CL29/INDEX($CX29:$DG29,,MATCH(EL$3,$CX$3:$DG$3,)))*$DG29</f>
        <v>288.02261253204915</v>
      </c>
      <c r="EM29" cm="1">
        <f t="array" ref="EM29">(CM29/INDEX($CX29:$DG29,,MATCH(EM$3,$CX$3:$DG$3,)))*$DG29</f>
        <v>103.68004863824018</v>
      </c>
      <c r="EN29" cm="1">
        <f t="array" ref="EN29">(CN29/INDEX($CX29:$DG29,,MATCH(EN$3,$CX$3:$DG$3,)))*$DG29</f>
        <v>146.19842926810247</v>
      </c>
      <c r="EO29" cm="1">
        <f t="array" ref="EO29">(CO29/INDEX($CX29:$DG29,,MATCH(EO$3,$CX$3:$DG$3,)))*$DG29</f>
        <v>138.66765704935352</v>
      </c>
      <c r="EP29" cm="1">
        <f t="array" ref="EP29">(CP29/INDEX($CX29:$DG29,,MATCH(EP$3,$CX$3:$DG$3,)))*$DG29</f>
        <v>152.4110952105444</v>
      </c>
      <c r="EQ29" cm="1">
        <f t="array" ref="EQ29">(CQ29/INDEX($CX29:$DG29,,MATCH(EQ$3,$CX$3:$DG$3,)))*$DG29</f>
        <v>183.61326428973638</v>
      </c>
      <c r="ER29" cm="1">
        <f t="array" ref="ER29">(CR29/INDEX($CX29:$DG29,,MATCH(ER$3,$CX$3:$DG$3,)))*$DG29</f>
        <v>249.72791867961493</v>
      </c>
      <c r="ES29" cm="1">
        <f t="array" ref="ES29">(CS29/INDEX($CX29:$DG29,,MATCH(ES$3,$CX$3:$DG$3,)))*$DG29</f>
        <v>295.89731571921703</v>
      </c>
      <c r="ET29" cm="1">
        <f t="array" ref="ET29">(CT29/INDEX($CX29:$DG29,,MATCH(ET$3,$CX$3:$DG$3,)))*$DG29</f>
        <v>85.256579396195335</v>
      </c>
      <c r="EU29" cm="1">
        <f t="array" ref="EU29">(CU29/INDEX($CX29:$DG29,,MATCH(EU$3,$CX$3:$DG$3,)))*$DG29</f>
        <v>89.377376384637714</v>
      </c>
      <c r="EV29" cm="1">
        <f t="array" ref="EV29">(CV29/INDEX($CX29:$DG29,,MATCH(EV$3,$CX$3:$DG$3,)))*$DG29</f>
        <v>104.04711708801386</v>
      </c>
      <c r="EW29">
        <f t="shared" si="13"/>
        <v>3328.0898693074992</v>
      </c>
      <c r="EY29" s="96">
        <f t="shared" si="24"/>
        <v>5.5339535877011025E-3</v>
      </c>
      <c r="EZ29" s="96">
        <f t="shared" si="14"/>
        <v>7.57579840857676E-3</v>
      </c>
      <c r="FA29" s="96">
        <f t="shared" si="15"/>
        <v>7.5449672495615898E-3</v>
      </c>
      <c r="FB29" s="96">
        <f t="shared" si="16"/>
        <v>8.1658415122858249E-3</v>
      </c>
      <c r="FC29" s="96">
        <f t="shared" si="17"/>
        <v>9.3202985472219339E-3</v>
      </c>
      <c r="FD29" s="96">
        <f t="shared" si="18"/>
        <v>1.1214077528050176E-2</v>
      </c>
      <c r="FE29" s="96">
        <f t="shared" si="19"/>
        <v>1.1782346101531034E-2</v>
      </c>
      <c r="FF29" s="96">
        <f t="shared" si="20"/>
        <v>1.2089252731239336E-2</v>
      </c>
      <c r="FG29" s="96">
        <f t="shared" si="21"/>
        <v>1.2708836411157488E-2</v>
      </c>
      <c r="FH29" s="96">
        <f t="shared" si="22"/>
        <v>1.3627286668971509E-2</v>
      </c>
      <c r="FJ29" s="96">
        <f t="shared" si="25"/>
        <v>23809.739858211724</v>
      </c>
      <c r="FK29" s="96" t="str">
        <f>IF(AND('Country-wise data'!FJ29&gt;'non-R&amp;D ex_typologies'!$C$17,'Country-wise data'!FJ29&lt;'non-R&amp;D ex_typologies'!$D$17),"Small",IF(AND('Country-wise data'!FJ29&gt;'non-R&amp;D ex_typologies'!$E$17,'Country-wise data'!$FJ$4&lt;'non-R&amp;D ex_typologies'!$F$17),"Medium","Large"))</f>
        <v>Medium</v>
      </c>
      <c r="FL29" t="str">
        <f>IF($FK29='non-R&amp;D ex_typologies'!$C$16,IF(AND('Country-wise data'!EY29&gt;'non-R&amp;D ex_typologies'!$C$21,'Country-wise data'!EY29&lt;'non-R&amp;D ex_typologies'!$D$21),'non-R&amp;D ex_typologies'!$B$21,IF(AND('Country-wise data'!EY29&gt;'non-R&amp;D ex_typologies'!$C$19,'Country-wise data'!EY29&lt;'non-R&amp;D ex_typologies'!$D$19),'non-R&amp;D ex_typologies'!$B$19,'non-R&amp;D ex_typologies'!$B$20)),IF($FK29='non-R&amp;D ex_typologies'!$E$16,IF(AND('Country-wise data'!EY29&gt;'non-R&amp;D ex_typologies'!$E$21,'Country-wise data'!EY29&lt;'non-R&amp;D ex_typologies'!$F$21),'non-R&amp;D ex_typologies'!$B$21,IF(AND('Country-wise data'!EY29&gt;'non-R&amp;D ex_typologies'!$E$19,'Country-wise data'!EY29&lt;'non-R&amp;D ex_typologies'!$F$19),'non-R&amp;D ex_typologies'!$B$19,'non-R&amp;D ex_typologies'!$B$20)),IF(AND('Country-wise data'!EY29&gt;'non-R&amp;D ex_typologies'!$G$21,'Country-wise data'!EY29&lt;'non-R&amp;D ex_typologies'!$H$21),'non-R&amp;D ex_typologies'!$B$21,IF(AND('Country-wise data'!EY29&gt;'non-R&amp;D ex_typologies'!$G$19,'Country-wise data'!EY29&lt;'non-R&amp;D ex_typologies'!$H$19),'non-R&amp;D ex_typologies'!$B$19,'non-R&amp;D ex_typologies'!$B$20))))</f>
        <v>Balanced</v>
      </c>
      <c r="FM29" t="str">
        <f>IF($FK29='non-R&amp;D ex_typologies'!$C$16,IF(AND('Country-wise data'!EZ29&gt;'non-R&amp;D ex_typologies'!$C$21,'Country-wise data'!EZ29&lt;'non-R&amp;D ex_typologies'!$D$21),'non-R&amp;D ex_typologies'!$B$21,IF(AND('Country-wise data'!EZ29&gt;'non-R&amp;D ex_typologies'!$C$19,'Country-wise data'!EZ29&lt;'non-R&amp;D ex_typologies'!$D$19),'non-R&amp;D ex_typologies'!$B$19,'non-R&amp;D ex_typologies'!$B$20)),IF($FK29='non-R&amp;D ex_typologies'!$E$16,IF(AND('Country-wise data'!EZ29&gt;'non-R&amp;D ex_typologies'!$E$21,'Country-wise data'!EZ29&lt;'non-R&amp;D ex_typologies'!$F$21),'non-R&amp;D ex_typologies'!$B$21,IF(AND('Country-wise data'!EZ29&gt;'non-R&amp;D ex_typologies'!$E$19,'Country-wise data'!EZ29&lt;'non-R&amp;D ex_typologies'!$F$19),'non-R&amp;D ex_typologies'!$B$19,'non-R&amp;D ex_typologies'!$B$20)),IF(AND('Country-wise data'!EZ29&gt;'non-R&amp;D ex_typologies'!$G$21,'Country-wise data'!EZ29&lt;'non-R&amp;D ex_typologies'!$H$21),'non-R&amp;D ex_typologies'!$B$21,IF(AND('Country-wise data'!EZ29&gt;'non-R&amp;D ex_typologies'!$G$19,'Country-wise data'!EZ29&lt;'non-R&amp;D ex_typologies'!$H$19),'non-R&amp;D ex_typologies'!$B$19,'non-R&amp;D ex_typologies'!$B$20))))</f>
        <v>Balanced</v>
      </c>
      <c r="FN29" t="str">
        <f>IF($FK29='non-R&amp;D ex_typologies'!$C$16,IF(AND('Country-wise data'!FA29&gt;'non-R&amp;D ex_typologies'!$C$21,'Country-wise data'!FA29&lt;'non-R&amp;D ex_typologies'!$D$21),'non-R&amp;D ex_typologies'!$B$21,IF(AND('Country-wise data'!FA29&gt;'non-R&amp;D ex_typologies'!$C$19,'Country-wise data'!FA29&lt;'non-R&amp;D ex_typologies'!$D$19),'non-R&amp;D ex_typologies'!$B$19,'non-R&amp;D ex_typologies'!$B$20)),IF($FK29='non-R&amp;D ex_typologies'!$E$16,IF(AND('Country-wise data'!FA29&gt;'non-R&amp;D ex_typologies'!$E$21,'Country-wise data'!FA29&lt;'non-R&amp;D ex_typologies'!$F$21),'non-R&amp;D ex_typologies'!$B$21,IF(AND('Country-wise data'!FA29&gt;'non-R&amp;D ex_typologies'!$E$19,'Country-wise data'!FA29&lt;'non-R&amp;D ex_typologies'!$F$19),'non-R&amp;D ex_typologies'!$B$19,'non-R&amp;D ex_typologies'!$B$20)),IF(AND('Country-wise data'!FA29&gt;'non-R&amp;D ex_typologies'!$G$21,'Country-wise data'!FA29&lt;'non-R&amp;D ex_typologies'!$H$21),'non-R&amp;D ex_typologies'!$B$21,IF(AND('Country-wise data'!FA29&gt;'non-R&amp;D ex_typologies'!$G$19,'Country-wise data'!FA29&lt;'non-R&amp;D ex_typologies'!$H$19),'non-R&amp;D ex_typologies'!$B$19,'non-R&amp;D ex_typologies'!$B$20))))</f>
        <v>Balanced</v>
      </c>
      <c r="FO29" t="str">
        <f>IF($FK29='non-R&amp;D ex_typologies'!$C$16,IF(AND('Country-wise data'!FB29&gt;'non-R&amp;D ex_typologies'!$C$21,'Country-wise data'!FB29&lt;'non-R&amp;D ex_typologies'!$D$21),'non-R&amp;D ex_typologies'!$B$21,IF(AND('Country-wise data'!FB29&gt;'non-R&amp;D ex_typologies'!$C$19,'Country-wise data'!FB29&lt;'non-R&amp;D ex_typologies'!$D$19),'non-R&amp;D ex_typologies'!$B$19,'non-R&amp;D ex_typologies'!$B$20)),IF($FK29='non-R&amp;D ex_typologies'!$E$16,IF(AND('Country-wise data'!FB29&gt;'non-R&amp;D ex_typologies'!$E$21,'Country-wise data'!FB29&lt;'non-R&amp;D ex_typologies'!$F$21),'non-R&amp;D ex_typologies'!$B$21,IF(AND('Country-wise data'!FB29&gt;'non-R&amp;D ex_typologies'!$E$19,'Country-wise data'!FB29&lt;'non-R&amp;D ex_typologies'!$F$19),'non-R&amp;D ex_typologies'!$B$19,'non-R&amp;D ex_typologies'!$B$20)),IF(AND('Country-wise data'!FB29&gt;'non-R&amp;D ex_typologies'!$G$21,'Country-wise data'!FB29&lt;'non-R&amp;D ex_typologies'!$H$21),'non-R&amp;D ex_typologies'!$B$21,IF(AND('Country-wise data'!FB29&gt;'non-R&amp;D ex_typologies'!$G$19,'Country-wise data'!FB29&lt;'non-R&amp;D ex_typologies'!$H$19),'non-R&amp;D ex_typologies'!$B$19,'non-R&amp;D ex_typologies'!$B$20))))</f>
        <v>Balanced</v>
      </c>
      <c r="FP29" t="str">
        <f>IF($FK29='non-R&amp;D ex_typologies'!$C$16,IF(AND('Country-wise data'!FC29&gt;'non-R&amp;D ex_typologies'!$C$21,'Country-wise data'!FC29&lt;'non-R&amp;D ex_typologies'!$D$21),'non-R&amp;D ex_typologies'!$B$21,IF(AND('Country-wise data'!FC29&gt;'non-R&amp;D ex_typologies'!$C$19,'Country-wise data'!FC29&lt;'non-R&amp;D ex_typologies'!$D$19),'non-R&amp;D ex_typologies'!$B$19,'non-R&amp;D ex_typologies'!$B$20)),IF($FK29='non-R&amp;D ex_typologies'!$E$16,IF(AND('Country-wise data'!FC29&gt;'non-R&amp;D ex_typologies'!$E$21,'Country-wise data'!FC29&lt;'non-R&amp;D ex_typologies'!$F$21),'non-R&amp;D ex_typologies'!$B$21,IF(AND('Country-wise data'!FC29&gt;'non-R&amp;D ex_typologies'!$E$19,'Country-wise data'!FC29&lt;'non-R&amp;D ex_typologies'!$F$19),'non-R&amp;D ex_typologies'!$B$19,'non-R&amp;D ex_typologies'!$B$20)),IF(AND('Country-wise data'!FC29&gt;'non-R&amp;D ex_typologies'!$G$21,'Country-wise data'!FC29&lt;'non-R&amp;D ex_typologies'!$H$21),'non-R&amp;D ex_typologies'!$B$21,IF(AND('Country-wise data'!FC29&gt;'non-R&amp;D ex_typologies'!$G$19,'Country-wise data'!FC29&lt;'non-R&amp;D ex_typologies'!$H$19),'non-R&amp;D ex_typologies'!$B$19,'non-R&amp;D ex_typologies'!$B$20))))</f>
        <v>Balanced</v>
      </c>
      <c r="FQ29" t="str">
        <f>IF($FK29='non-R&amp;D ex_typologies'!$C$16,IF(AND('Country-wise data'!FD29&gt;'non-R&amp;D ex_typologies'!$C$21,'Country-wise data'!FD29&lt;'non-R&amp;D ex_typologies'!$D$21),'non-R&amp;D ex_typologies'!$B$21,IF(AND('Country-wise data'!FD29&gt;'non-R&amp;D ex_typologies'!$C$19,'Country-wise data'!FD29&lt;'non-R&amp;D ex_typologies'!$D$19),'non-R&amp;D ex_typologies'!$B$19,'non-R&amp;D ex_typologies'!$B$20)),IF($FK29='non-R&amp;D ex_typologies'!$E$16,IF(AND('Country-wise data'!FD29&gt;'non-R&amp;D ex_typologies'!$E$21,'Country-wise data'!FD29&lt;'non-R&amp;D ex_typologies'!$F$21),'non-R&amp;D ex_typologies'!$B$21,IF(AND('Country-wise data'!FD29&gt;'non-R&amp;D ex_typologies'!$E$19,'Country-wise data'!FD29&lt;'non-R&amp;D ex_typologies'!$F$19),'non-R&amp;D ex_typologies'!$B$19,'non-R&amp;D ex_typologies'!$B$20)),IF(AND('Country-wise data'!FD29&gt;'non-R&amp;D ex_typologies'!$G$21,'Country-wise data'!FD29&lt;'non-R&amp;D ex_typologies'!$H$21),'non-R&amp;D ex_typologies'!$B$21,IF(AND('Country-wise data'!FD29&gt;'non-R&amp;D ex_typologies'!$G$19,'Country-wise data'!FD29&lt;'non-R&amp;D ex_typologies'!$H$19),'non-R&amp;D ex_typologies'!$B$19,'non-R&amp;D ex_typologies'!$B$20))))</f>
        <v>Balanced</v>
      </c>
      <c r="FR29" t="str">
        <f>IF($FK29='non-R&amp;D ex_typologies'!$C$16,IF(AND('Country-wise data'!FE29&gt;'non-R&amp;D ex_typologies'!$C$21,'Country-wise data'!FE29&lt;'non-R&amp;D ex_typologies'!$D$21),'non-R&amp;D ex_typologies'!$B$21,IF(AND('Country-wise data'!FE29&gt;'non-R&amp;D ex_typologies'!$C$19,'Country-wise data'!FE29&lt;'non-R&amp;D ex_typologies'!$D$19),'non-R&amp;D ex_typologies'!$B$19,'non-R&amp;D ex_typologies'!$B$20)),IF($FK29='non-R&amp;D ex_typologies'!$E$16,IF(AND('Country-wise data'!FE29&gt;'non-R&amp;D ex_typologies'!$E$21,'Country-wise data'!FE29&lt;'non-R&amp;D ex_typologies'!$F$21),'non-R&amp;D ex_typologies'!$B$21,IF(AND('Country-wise data'!FE29&gt;'non-R&amp;D ex_typologies'!$E$19,'Country-wise data'!FE29&lt;'non-R&amp;D ex_typologies'!$F$19),'non-R&amp;D ex_typologies'!$B$19,'non-R&amp;D ex_typologies'!$B$20)),IF(AND('Country-wise data'!FE29&gt;'non-R&amp;D ex_typologies'!$G$21,'Country-wise data'!FE29&lt;'non-R&amp;D ex_typologies'!$H$21),'non-R&amp;D ex_typologies'!$B$21,IF(AND('Country-wise data'!FE29&gt;'non-R&amp;D ex_typologies'!$G$19,'Country-wise data'!FE29&lt;'non-R&amp;D ex_typologies'!$H$19),'non-R&amp;D ex_typologies'!$B$19,'non-R&amp;D ex_typologies'!$B$20))))</f>
        <v>Balanced</v>
      </c>
      <c r="FS29" t="str">
        <f>IF($FK29='non-R&amp;D ex_typologies'!$C$16,IF(AND('Country-wise data'!FF29&gt;'non-R&amp;D ex_typologies'!$C$21,'Country-wise data'!FF29&lt;'non-R&amp;D ex_typologies'!$D$21),'non-R&amp;D ex_typologies'!$B$21,IF(AND('Country-wise data'!FF29&gt;'non-R&amp;D ex_typologies'!$C$19,'Country-wise data'!FF29&lt;'non-R&amp;D ex_typologies'!$D$19),'non-R&amp;D ex_typologies'!$B$19,'non-R&amp;D ex_typologies'!$B$20)),IF($FK29='non-R&amp;D ex_typologies'!$E$16,IF(AND('Country-wise data'!FF29&gt;'non-R&amp;D ex_typologies'!$E$21,'Country-wise data'!FF29&lt;'non-R&amp;D ex_typologies'!$F$21),'non-R&amp;D ex_typologies'!$B$21,IF(AND('Country-wise data'!FF29&gt;'non-R&amp;D ex_typologies'!$E$19,'Country-wise data'!FF29&lt;'non-R&amp;D ex_typologies'!$F$19),'non-R&amp;D ex_typologies'!$B$19,'non-R&amp;D ex_typologies'!$B$20)),IF(AND('Country-wise data'!FF29&gt;'non-R&amp;D ex_typologies'!$G$21,'Country-wise data'!FF29&lt;'non-R&amp;D ex_typologies'!$H$21),'non-R&amp;D ex_typologies'!$B$21,IF(AND('Country-wise data'!FF29&gt;'non-R&amp;D ex_typologies'!$G$19,'Country-wise data'!FF29&lt;'non-R&amp;D ex_typologies'!$H$19),'non-R&amp;D ex_typologies'!$B$19,'non-R&amp;D ex_typologies'!$B$20))))</f>
        <v xml:space="preserve">Research heavy </v>
      </c>
      <c r="FT29" t="str">
        <f>IF($FK29='non-R&amp;D ex_typologies'!$C$16,IF(AND('Country-wise data'!FG29&gt;'non-R&amp;D ex_typologies'!$C$21,'Country-wise data'!FG29&lt;'non-R&amp;D ex_typologies'!$D$21),'non-R&amp;D ex_typologies'!$B$21,IF(AND('Country-wise data'!FG29&gt;'non-R&amp;D ex_typologies'!$C$19,'Country-wise data'!FG29&lt;'non-R&amp;D ex_typologies'!$D$19),'non-R&amp;D ex_typologies'!$B$19,'non-R&amp;D ex_typologies'!$B$20)),IF($FK29='non-R&amp;D ex_typologies'!$E$16,IF(AND('Country-wise data'!FG29&gt;'non-R&amp;D ex_typologies'!$E$21,'Country-wise data'!FG29&lt;'non-R&amp;D ex_typologies'!$F$21),'non-R&amp;D ex_typologies'!$B$21,IF(AND('Country-wise data'!FG29&gt;'non-R&amp;D ex_typologies'!$E$19,'Country-wise data'!FG29&lt;'non-R&amp;D ex_typologies'!$F$19),'non-R&amp;D ex_typologies'!$B$19,'non-R&amp;D ex_typologies'!$B$20)),IF(AND('Country-wise data'!FG29&gt;'non-R&amp;D ex_typologies'!$G$21,'Country-wise data'!FG29&lt;'non-R&amp;D ex_typologies'!$H$21),'non-R&amp;D ex_typologies'!$B$21,IF(AND('Country-wise data'!FG29&gt;'non-R&amp;D ex_typologies'!$G$19,'Country-wise data'!FG29&lt;'non-R&amp;D ex_typologies'!$H$19),'non-R&amp;D ex_typologies'!$B$19,'non-R&amp;D ex_typologies'!$B$20))))</f>
        <v xml:space="preserve">Research heavy </v>
      </c>
      <c r="FU29" t="str">
        <f>IF($FK29='non-R&amp;D ex_typologies'!$C$16,IF(AND('Country-wise data'!FH29&gt;'non-R&amp;D ex_typologies'!$C$21,'Country-wise data'!FH29&lt;'non-R&amp;D ex_typologies'!$D$21),'non-R&amp;D ex_typologies'!$B$21,IF(AND('Country-wise data'!FH29&gt;'non-R&amp;D ex_typologies'!$C$19,'Country-wise data'!FH29&lt;'non-R&amp;D ex_typologies'!$D$19),'non-R&amp;D ex_typologies'!$B$19,'non-R&amp;D ex_typologies'!$B$20)),IF($FK29='non-R&amp;D ex_typologies'!$E$16,IF(AND('Country-wise data'!FH29&gt;'non-R&amp;D ex_typologies'!$E$21,'Country-wise data'!FH29&lt;'non-R&amp;D ex_typologies'!$F$21),'non-R&amp;D ex_typologies'!$B$21,IF(AND('Country-wise data'!FH29&gt;'non-R&amp;D ex_typologies'!$E$19,'Country-wise data'!FH29&lt;'non-R&amp;D ex_typologies'!$F$19),'non-R&amp;D ex_typologies'!$B$19,'non-R&amp;D ex_typologies'!$B$20)),IF(AND('Country-wise data'!FH29&gt;'non-R&amp;D ex_typologies'!$G$21,'Country-wise data'!FH29&lt;'non-R&amp;D ex_typologies'!$H$21),'non-R&amp;D ex_typologies'!$B$21,IF(AND('Country-wise data'!FH29&gt;'non-R&amp;D ex_typologies'!$G$19,'Country-wise data'!FH29&lt;'non-R&amp;D ex_typologies'!$H$19),'non-R&amp;D ex_typologies'!$B$19,'non-R&amp;D ex_typologies'!$B$20))))</f>
        <v xml:space="preserve">Research heavy </v>
      </c>
    </row>
    <row r="30" spans="2:177" x14ac:dyDescent="0.35">
      <c r="B30" s="12" t="s">
        <v>391</v>
      </c>
      <c r="C30" t="s">
        <v>392</v>
      </c>
      <c r="D30" t="s">
        <v>385</v>
      </c>
      <c r="E30" t="s">
        <v>26</v>
      </c>
      <c r="F30" t="s">
        <v>369</v>
      </c>
      <c r="G30" s="55">
        <f>Assumptions!$C$13</f>
        <v>1.1000000000000001</v>
      </c>
      <c r="H30">
        <f>SUMIFS('IFPRI SPEED'!AL:AL,'IFPRI SPEED'!$A:$A,'Country-wise data'!$B30)*1000*G30</f>
        <v>0</v>
      </c>
      <c r="I30">
        <f>IF(SUMIFS('IFPRI SPEED'!AM:AM,'IFPRI SPEED'!$A:$A,'Country-wise data'!$B30)*1000=0,H30*(1+Assumptions!$C$9),SUMIFS('IFPRI SPEED'!AM:AM,'IFPRI SPEED'!$A:$A,'Country-wise data'!$B30)*1000*$G30)</f>
        <v>0</v>
      </c>
      <c r="J30">
        <f>IF(SUMIFS('IFPRI SPEED'!AN:AN,'IFPRI SPEED'!$A:$A,'Country-wise data'!$B30)*1000=0,I30*(1+Assumptions!$C$9),SUMIFS('IFPRI SPEED'!AN:AN,'IFPRI SPEED'!$A:$A,'Country-wise data'!$B30)*1000*$G30)</f>
        <v>0</v>
      </c>
      <c r="K30">
        <f>IF(SUMIFS('IFPRI SPEED'!AO:AO,'IFPRI SPEED'!$A:$A,'Country-wise data'!$B30)*1000=0,J30*(1+Assumptions!$C$9),SUMIFS('IFPRI SPEED'!AO:AO,'IFPRI SPEED'!$A:$A,'Country-wise data'!$B30)*1000*$G30)</f>
        <v>0</v>
      </c>
      <c r="L30">
        <f>IF(SUMIFS('IFPRI SPEED'!AP:AP,'IFPRI SPEED'!$A:$A,'Country-wise data'!$B30)*1000=0,K30*(1+Assumptions!$C$9),SUMIFS('IFPRI SPEED'!AP:AP,'IFPRI SPEED'!$A:$A,'Country-wise data'!$B30)*1000*$G30)</f>
        <v>0</v>
      </c>
      <c r="M30">
        <f>IF(SUMIFS('IFPRI SPEED'!AQ:AQ,'IFPRI SPEED'!$A:$A,'Country-wise data'!$B30)*1000=0,L30*(1+Assumptions!$C$9),SUMIFS('IFPRI SPEED'!AQ:AQ,'IFPRI SPEED'!$A:$A,'Country-wise data'!$B30)*1000*$G30)</f>
        <v>0</v>
      </c>
      <c r="N30">
        <f>IF(SUMIFS('IFPRI SPEED'!AR:AR,'IFPRI SPEED'!$A:$A,'Country-wise data'!$B30)*1000=0,M30*(1+Assumptions!$C$9),SUMIFS('IFPRI SPEED'!AR:AR,'IFPRI SPEED'!$A:$A,'Country-wise data'!$B30)*1000*$G30)</f>
        <v>0</v>
      </c>
      <c r="O30">
        <f>IF(SUMIFS('IFPRI SPEED'!AS:AS,'IFPRI SPEED'!$A:$A,'Country-wise data'!$B30)*1000=0,N30*(1+Assumptions!$C$9),SUMIFS('IFPRI SPEED'!AS:AS,'IFPRI SPEED'!$A:$A,'Country-wise data'!$B30)*1000*$G30)</f>
        <v>0</v>
      </c>
      <c r="P30">
        <f>IF(SUMIFS('IFPRI SPEED'!AT:AT,'IFPRI SPEED'!$A:$A,'Country-wise data'!$B30)*1000=0,O30*(1+Assumptions!$C$9),SUMIFS('IFPRI SPEED'!AT:AT,'IFPRI SPEED'!$A:$A,'Country-wise data'!$B30)*1000*$G30)</f>
        <v>0</v>
      </c>
      <c r="Q30">
        <f>IF(SUMIFS('IFPRI SPEED'!AU:AU,'IFPRI SPEED'!$A:$A,'Country-wise data'!$B30)*1000=0,P30*(1+Assumptions!$C$9),SUMIFS('IFPRI SPEED'!AU:AU,'IFPRI SPEED'!$A:$A,'Country-wise data'!$B30)*1000*$G30)</f>
        <v>0</v>
      </c>
      <c r="R30" s="36">
        <f t="shared" si="9"/>
        <v>0</v>
      </c>
      <c r="S30" s="44">
        <f>INDEX('area data'!$G$4:$P$79,MATCH('Country-wise data'!$B30,'area data'!$B$4:$B$79,),MATCH('Country-wise data'!S$3,'area data'!$G$3:$P$3,))</f>
        <v>39.519966701438726</v>
      </c>
      <c r="T30" s="44">
        <f>INDEX('area data'!$G$4:$P$79,MATCH('Country-wise data'!$B30,'area data'!$B$4:$B$79,),MATCH('Country-wise data'!T$3,'area data'!$G$3:$P$3,))</f>
        <v>44.059255772740279</v>
      </c>
      <c r="U30" s="44">
        <f>INDEX('area data'!$G$4:$P$79,MATCH('Country-wise data'!$B30,'area data'!$B$4:$B$79,),MATCH('Country-wise data'!U$3,'area data'!$G$3:$P$3,))</f>
        <v>46.121385858990422</v>
      </c>
      <c r="V30" s="44">
        <f>INDEX('area data'!$G$4:$P$79,MATCH('Country-wise data'!$B30,'area data'!$B$4:$B$79,),MATCH('Country-wise data'!V$3,'area data'!$G$3:$P$3,))</f>
        <v>49.390914822011226</v>
      </c>
      <c r="W30" s="44">
        <f>INDEX('area data'!$G$4:$P$79,MATCH('Country-wise data'!$B30,'area data'!$B$4:$B$79,),MATCH('Country-wise data'!W$3,'area data'!$G$3:$P$3,))</f>
        <v>50.211774423093779</v>
      </c>
      <c r="X30" s="44">
        <f>INDEX('area data'!$G$4:$P$79,MATCH('Country-wise data'!$B30,'area data'!$B$4:$B$79,),MATCH('Country-wise data'!X$3,'area data'!$G$3:$P$3,))</f>
        <v>46.693968104978858</v>
      </c>
      <c r="Y30" s="44">
        <f>INDEX('area data'!$G$4:$P$79,MATCH('Country-wise data'!$B30,'area data'!$B$4:$B$79,),MATCH('Country-wise data'!Y$3,'area data'!$G$3:$P$3,))</f>
        <v>47.209946095441822</v>
      </c>
      <c r="Z30" s="44">
        <f>INDEX('area data'!$G$4:$P$79,MATCH('Country-wise data'!$B30,'area data'!$B$4:$B$79,),MATCH('Country-wise data'!Z$3,'area data'!$G$3:$P$3,))</f>
        <v>49.877463830810754</v>
      </c>
      <c r="AA30" s="44">
        <f>INDEX('area data'!$G$4:$P$79,MATCH('Country-wise data'!$B30,'area data'!$B$4:$B$79,),MATCH('Country-wise data'!AA$3,'area data'!$G$3:$P$3,))</f>
        <v>51.13298263329547</v>
      </c>
      <c r="AB30" s="44">
        <f>INDEX('area data'!$G$4:$P$79,MATCH('Country-wise data'!$B30,'area data'!$B$4:$B$79,),MATCH('Country-wise data'!AB$3,'area data'!$G$3:$P$3,))</f>
        <v>52.15564228596137</v>
      </c>
      <c r="AC30" s="53">
        <f>IFERROR(INDEX('ASTI data (new)'!$AF$6:$AL$130,MATCH('Country-wise data'!$B30,'ASTI data (new)'!$C$6:$C$130,),MATCH('Country-wise data'!AC$3,'ASTI data (new)'!$AF$5:$AL$5,)),(INDEX(Assumptions!$G$154:$P$345,MATCH('Country-wise data'!$B30,Assumptions!$B$154:$B$344,),MATCH('Country-wise data'!AC$3,Assumptions!$G$153:$P$153,))*S30))</f>
        <v>0.97982146866805642</v>
      </c>
      <c r="AD30" s="53">
        <f>IFERROR(INDEX('ASTI data (new)'!$AF$6:$AL$130,MATCH('Country-wise data'!$B30,'ASTI data (new)'!$C$6:$C$130,),MATCH('Country-wise data'!AD$3,'ASTI data (new)'!$AF$5:$AL$5,)),(INDEX(Assumptions!$G$154:$P$345,MATCH('Country-wise data'!$B30,Assumptions!$B$154:$B$344,),MATCH('Country-wise data'!AD$3,Assumptions!$G$153:$P$153,))*T30))</f>
        <v>1.0559627852180575</v>
      </c>
      <c r="AE30" s="53">
        <f>IFERROR(INDEX('ASTI data (new)'!$AF$6:$AL$130,MATCH('Country-wise data'!$B30,'ASTI data (new)'!$C$6:$C$130,),MATCH('Country-wise data'!AE$3,'ASTI data (new)'!$AF$5:$AL$5,)),(INDEX(Assumptions!$G$154:$P$345,MATCH('Country-wise data'!$B30,Assumptions!$B$154:$B$344,),MATCH('Country-wise data'!AE$3,Assumptions!$G$153:$P$153,))*U30))</f>
        <v>0.99488495697743717</v>
      </c>
      <c r="AF30" s="53">
        <f>IFERROR(INDEX('ASTI data (new)'!$AF$6:$AL$130,MATCH('Country-wise data'!$B30,'ASTI data (new)'!$C$6:$C$130,),MATCH('Country-wise data'!AF$3,'ASTI data (new)'!$AF$5:$AL$5,)),(INDEX(Assumptions!$G$154:$P$345,MATCH('Country-wise data'!$B30,Assumptions!$B$154:$B$344,),MATCH('Country-wise data'!AF$3,Assumptions!$G$153:$P$153,))*V30))</f>
        <v>1.0650751404466563</v>
      </c>
      <c r="AG30" s="53">
        <f>IFERROR(INDEX('ASTI data (new)'!$AF$6:$AL$130,MATCH('Country-wise data'!$B30,'ASTI data (new)'!$C$6:$C$130,),MATCH('Country-wise data'!AG$3,'ASTI data (new)'!$AF$5:$AL$5,)),(INDEX(Assumptions!$G$154:$P$345,MATCH('Country-wise data'!$B30,Assumptions!$B$154:$B$344,),MATCH('Country-wise data'!AG$3,Assumptions!$G$153:$P$153,))*W30))</f>
        <v>1.0618359206748502</v>
      </c>
      <c r="AH30" s="53">
        <f>IFERROR(INDEX('ASTI data (new)'!$AF$6:$AL$130,MATCH('Country-wise data'!$B30,'ASTI data (new)'!$C$6:$C$130,),MATCH('Country-wise data'!AH$3,'ASTI data (new)'!$AF$5:$AL$5,)),(INDEX(Assumptions!$G$154:$P$345,MATCH('Country-wise data'!$B30,Assumptions!$B$154:$B$344,),MATCH('Country-wise data'!AH$3,Assumptions!$G$153:$P$153,))*X30))</f>
        <v>0.96832077168934882</v>
      </c>
      <c r="AI30" s="53">
        <f>IFERROR(INDEX('ASTI data (new)'!$AF$6:$AL$130,MATCH('Country-wise data'!$B30,'ASTI data (new)'!$C$6:$C$130,),MATCH('Country-wise data'!AI$3,'ASTI data (new)'!$AF$5:$AL$5,)),(INDEX(Assumptions!$G$154:$P$345,MATCH('Country-wise data'!$B30,Assumptions!$B$154:$B$344,),MATCH('Country-wise data'!AI$3,Assumptions!$G$153:$P$153,))*Y30))</f>
        <v>0.95488357477375996</v>
      </c>
      <c r="AJ30" s="53">
        <f t="shared" ref="AJ30:AL30" si="49">IFERROR((1+($AI30/$AF30)^(1/3)-1)*AI30,0)</f>
        <v>0.92074735782847261</v>
      </c>
      <c r="AK30" s="53">
        <f t="shared" si="49"/>
        <v>0.88783147950678321</v>
      </c>
      <c r="AL30" s="53">
        <f t="shared" si="49"/>
        <v>0.85609231381584583</v>
      </c>
      <c r="AM30" s="55" cm="1">
        <f t="array" ref="AM30">INDEX('non-R&amp;D ex_typologies'!$J$8:$J$10,MATCH('Country-wise data'!FL30,'non-R&amp;D ex_typologies'!$F$8:$F$10,),)*'Country-wise data'!AC30</f>
        <v>1.2349696095024227</v>
      </c>
      <c r="AN30" s="55" cm="1">
        <f t="array" ref="AN30">INDEX('non-R&amp;D ex_typologies'!$J$8:$J$10,MATCH('Country-wise data'!FM30,'non-R&amp;D ex_typologies'!$F$8:$F$10,),)*'Country-wise data'!AD30</f>
        <v>1.3309383292882631</v>
      </c>
      <c r="AO30" s="55" cm="1">
        <f t="array" ref="AO30">INDEX('non-R&amp;D ex_typologies'!$J$8:$J$10,MATCH('Country-wise data'!FN30,'non-R&amp;D ex_typologies'!$F$8:$F$10,),)*'Country-wise data'!AE30</f>
        <v>1.253955670606461</v>
      </c>
      <c r="AP30" s="55" cm="1">
        <f t="array" ref="AP30">INDEX('non-R&amp;D ex_typologies'!$J$8:$J$10,MATCH('Country-wise data'!FO30,'non-R&amp;D ex_typologies'!$F$8:$F$10,),)*'Country-wise data'!AF30</f>
        <v>1.3424235662810875</v>
      </c>
      <c r="AQ30" s="55" cm="1">
        <f t="array" ref="AQ30">INDEX('non-R&amp;D ex_typologies'!$J$8:$J$10,MATCH('Country-wise data'!FP30,'non-R&amp;D ex_typologies'!$F$8:$F$10,),)*'Country-wise data'!AG30</f>
        <v>1.3383408449848111</v>
      </c>
      <c r="AR30" s="55" cm="1">
        <f t="array" ref="AR30">INDEX('non-R&amp;D ex_typologies'!$J$8:$J$10,MATCH('Country-wise data'!FQ30,'non-R&amp;D ex_typologies'!$F$8:$F$10,),)*'Country-wise data'!AH30</f>
        <v>1.2204741001561055</v>
      </c>
      <c r="AS30" s="55" cm="1">
        <f t="array" ref="AS30">INDEX('non-R&amp;D ex_typologies'!$J$8:$J$10,MATCH('Country-wise data'!FR30,'non-R&amp;D ex_typologies'!$F$8:$F$10,),)*'Country-wise data'!AI30</f>
        <v>1.2035378210906853</v>
      </c>
      <c r="AT30" s="55" cm="1">
        <f t="array" ref="AT30">INDEX('non-R&amp;D ex_typologies'!$J$8:$J$10,MATCH('Country-wise data'!FS30,'non-R&amp;D ex_typologies'!$F$8:$F$10,),)*'Country-wise data'!AJ30</f>
        <v>1.1605124416119943</v>
      </c>
      <c r="AU30" s="55" cm="1">
        <f t="array" ref="AU30">INDEX('non-R&amp;D ex_typologies'!$J$8:$J$10,MATCH('Country-wise data'!FT30,'non-R&amp;D ex_typologies'!$F$8:$F$10,),)*'Country-wise data'!AK30</f>
        <v>1.1190251802105631</v>
      </c>
      <c r="AV30" s="55" cm="1">
        <f t="array" ref="AV30">INDEX('non-R&amp;D ex_typologies'!$J$8:$J$10,MATCH('Country-wise data'!FU30,'non-R&amp;D ex_typologies'!$F$8:$F$10,),)*'Country-wise data'!AL30</f>
        <v>1.0790210505678917</v>
      </c>
      <c r="AW30">
        <f t="shared" si="11"/>
        <v>22.028654383899557</v>
      </c>
      <c r="AX30" s="53">
        <f>INDEX('GDP deflators'!$AB$3:$AK$155,MATCH('Country-wise data'!$B30,'GDP deflators'!$B$3:$B$155,),MATCH('Country-wise data'!AX$3,'GDP deflators'!$D$2:$M$2,))</f>
        <v>85.404708917633457</v>
      </c>
      <c r="AY30" s="53">
        <f>INDEX('GDP deflators'!$AB$3:$AK$155,MATCH('Country-wise data'!$B30,'GDP deflators'!$B$3:$B$155,),MATCH('Country-wise data'!AY$3,'GDP deflators'!$D$2:$M$2,))</f>
        <v>88.042780458370231</v>
      </c>
      <c r="AZ30" s="53">
        <f>INDEX('GDP deflators'!$AB$3:$AK$155,MATCH('Country-wise data'!$B30,'GDP deflators'!$B$3:$B$155,),MATCH('Country-wise data'!AZ$3,'GDP deflators'!$D$2:$M$2,))</f>
        <v>91.774288033397269</v>
      </c>
      <c r="BA30" s="53">
        <f>INDEX('GDP deflators'!$AB$3:$AK$155,MATCH('Country-wise data'!$B30,'GDP deflators'!$B$3:$B$155,),MATCH('Country-wise data'!BA$3,'GDP deflators'!$D$2:$M$2,))</f>
        <v>93.35226828384792</v>
      </c>
      <c r="BB30" s="53">
        <f>INDEX('GDP deflators'!$AB$3:$AK$155,MATCH('Country-wise data'!$B30,'GDP deflators'!$B$3:$B$155,),MATCH('Country-wise data'!BB$3,'GDP deflators'!$D$2:$M$2,))</f>
        <v>94.137933678084664</v>
      </c>
      <c r="BC30" s="53">
        <f>INDEX('GDP deflators'!$AB$3:$AK$155,MATCH('Country-wise data'!$B30,'GDP deflators'!$B$3:$B$155,),MATCH('Country-wise data'!BC$3,'GDP deflators'!$D$2:$M$2,))</f>
        <v>93.674628534554898</v>
      </c>
      <c r="BD30" s="53">
        <f>INDEX('GDP deflators'!$AB$3:$AK$155,MATCH('Country-wise data'!$B30,'GDP deflators'!$B$3:$B$155,),MATCH('Country-wise data'!BD$3,'GDP deflators'!$D$2:$M$2,))</f>
        <v>95.280920760112693</v>
      </c>
      <c r="BE30" s="53">
        <f>INDEX('GDP deflators'!$AB$3:$AK$155,MATCH('Country-wise data'!$B30,'GDP deflators'!$B$3:$B$155,),MATCH('Country-wise data'!BE$3,'GDP deflators'!$D$2:$M$2,))</f>
        <v>95.664476871074044</v>
      </c>
      <c r="BF30" s="53">
        <f>INDEX('GDP deflators'!$AB$3:$AK$155,MATCH('Country-wise data'!$B30,'GDP deflators'!$B$3:$B$155,),MATCH('Country-wise data'!BF$3,'GDP deflators'!$D$2:$M$2,))</f>
        <v>96.776869672405923</v>
      </c>
      <c r="BG30" s="53">
        <f>INDEX('GDP deflators'!$AB$3:$AK$155,MATCH('Country-wise data'!$B30,'GDP deflators'!$B$3:$B$155,),MATCH('Country-wise data'!BG$3,'GDP deflators'!$D$2:$M$2,))</f>
        <v>100</v>
      </c>
      <c r="BH30" cm="1">
        <f t="array" ref="BH30">H30/(INDEX($AX30:$BG30,,MATCH(BH$3,$AX$3:$BG$3,))/100)</f>
        <v>0</v>
      </c>
      <c r="BI30" cm="1">
        <f t="array" ref="BI30">I30/(INDEX($AX30:$BG30,,MATCH(BI$3,$AX$3:$BG$3,))/100)</f>
        <v>0</v>
      </c>
      <c r="BJ30" cm="1">
        <f t="array" ref="BJ30">J30/(INDEX($AX30:$BG30,,MATCH(BJ$3,$AX$3:$BG$3,))/100)</f>
        <v>0</v>
      </c>
      <c r="BK30" cm="1">
        <f t="array" ref="BK30">K30/(INDEX($AX30:$BG30,,MATCH(BK$3,$AX$3:$BG$3,))/100)</f>
        <v>0</v>
      </c>
      <c r="BL30" cm="1">
        <f t="array" ref="BL30">L30/(INDEX($AX30:$BG30,,MATCH(BL$3,$AX$3:$BG$3,))/100)</f>
        <v>0</v>
      </c>
      <c r="BM30" cm="1">
        <f t="array" ref="BM30">M30/(INDEX($AX30:$BG30,,MATCH(BM$3,$AX$3:$BG$3,))/100)</f>
        <v>0</v>
      </c>
      <c r="BN30" cm="1">
        <f t="array" ref="BN30">N30/(INDEX($AX30:$BG30,,MATCH(BN$3,$AX$3:$BG$3,))/100)</f>
        <v>0</v>
      </c>
      <c r="BO30" cm="1">
        <f t="array" ref="BO30">O30/(INDEX($AX30:$BG30,,MATCH(BO$3,$AX$3:$BG$3,))/100)</f>
        <v>0</v>
      </c>
      <c r="BP30" cm="1">
        <f t="array" ref="BP30">P30/(INDEX($AX30:$BG30,,MATCH(BP$3,$AX$3:$BG$3,))/100)</f>
        <v>0</v>
      </c>
      <c r="BQ30" cm="1">
        <f t="array" ref="BQ30">Q30/(INDEX($AX30:$BG30,,MATCH(BQ$3,$AX$3:$BG$3,))/100)</f>
        <v>0</v>
      </c>
      <c r="BS30" cm="1">
        <f t="array" ref="BS30">S30/(INDEX($AX30:$BG30,,MATCH(BS$3,$AX$3:$BG$3,))/100)</f>
        <v>46.273756098803432</v>
      </c>
      <c r="BT30" cm="1">
        <f t="array" ref="BT30">T30/(INDEX($AX30:$BG30,,MATCH(BT$3,$AX$3:$BG$3,))/100)</f>
        <v>50.043008118732764</v>
      </c>
      <c r="BU30" cm="1">
        <f t="array" ref="BU30">U30/(INDEX($AX30:$BG30,,MATCH(BU$3,$AX$3:$BG$3,))/100)</f>
        <v>50.25523689402695</v>
      </c>
      <c r="BV30" cm="1">
        <f t="array" ref="BV30">V30/(INDEX($AX30:$BG30,,MATCH(BV$3,$AX$3:$BG$3,))/100)</f>
        <v>52.908103605830632</v>
      </c>
      <c r="BW30" cm="1">
        <f t="array" ref="BW30">W30/(INDEX($AX30:$BG30,,MATCH(BW$3,$AX$3:$BG$3,))/100)</f>
        <v>53.338513457071016</v>
      </c>
      <c r="BX30" cm="1">
        <f t="array" ref="BX30">X30/(INDEX($AX30:$BG30,,MATCH(BX$3,$AX$3:$BG$3,))/100)</f>
        <v>49.846974400068518</v>
      </c>
      <c r="BY30" cm="1">
        <f t="array" ref="BY30">Y30/(INDEX($AX30:$BG30,,MATCH(BY$3,$AX$3:$BG$3,))/100)</f>
        <v>49.548163177706449</v>
      </c>
      <c r="BZ30" cm="1">
        <f t="array" ref="BZ30">Z30/(INDEX($AX30:$BG30,,MATCH(BZ$3,$AX$3:$BG$3,))/100)</f>
        <v>52.137915203393689</v>
      </c>
      <c r="CA30" cm="1">
        <f t="array" ref="CA30">AA30/(INDEX($AX30:$BG30,,MATCH(CA$3,$AX$3:$BG$3,))/100)</f>
        <v>52.835954300219598</v>
      </c>
      <c r="CB30" cm="1">
        <f t="array" ref="CB30">AB30/(INDEX($AX30:$BG30,,MATCH(CB$3,$AX$3:$BG$3,))/100)</f>
        <v>52.15564228596137</v>
      </c>
      <c r="CC30" cm="1">
        <f t="array" ref="CC30">AC30/(INDEX($AX30:$BG30,,MATCH(CC$3,$AX$3:$BG$3,))/100)</f>
        <v>1.1472686706455753</v>
      </c>
      <c r="CD30" cm="1">
        <f t="array" ref="CD30">AD30/(INDEX($AX30:$BG30,,MATCH(CD$3,$AX$3:$BG$3,))/100)</f>
        <v>1.1993746445994564</v>
      </c>
      <c r="CE30" cm="1">
        <f t="array" ref="CE30">AE30/(INDEX($AX30:$BG30,,MATCH(CE$3,$AX$3:$BG$3,))/100)</f>
        <v>1.0840563062885238</v>
      </c>
      <c r="CF30" cm="1">
        <f t="array" ref="CF30">AF30/(INDEX($AX30:$BG30,,MATCH(CF$3,$AX$3:$BG$3,))/100)</f>
        <v>1.1409204725568931</v>
      </c>
      <c r="CG30" cm="1">
        <f t="array" ref="CG30">AG30/(INDEX($AX30:$BG30,,MATCH(CG$3,$AX$3:$BG$3,))/100)</f>
        <v>1.127957539737295</v>
      </c>
      <c r="CH30" cm="1">
        <f t="array" ref="CH30">AH30/(INDEX($AX30:$BG30,,MATCH(CH$3,$AX$3:$BG$3,))/100)</f>
        <v>1.033706550896172</v>
      </c>
      <c r="CI30" cm="1">
        <f t="array" ref="CI30">AI30/(INDEX($AX30:$BG30,,MATCH(CI$3,$AX$3:$BG$3,))/100)</f>
        <v>1.0021771065561547</v>
      </c>
      <c r="CJ30" cm="1">
        <f t="array" ref="CJ30">AJ30/(INDEX($AX30:$BG30,,MATCH(CJ$3,$AX$3:$BG$3,))/100)</f>
        <v>0.96247571506542984</v>
      </c>
      <c r="CK30" cm="1">
        <f t="array" ref="CK30">AK30/(INDEX($AX30:$BG30,,MATCH(CK$3,$AX$3:$BG$3,))/100)</f>
        <v>0.91740049302290194</v>
      </c>
      <c r="CL30" cm="1">
        <f t="array" ref="CL30">AL30/(INDEX($AX30:$BG30,,MATCH(CL$3,$AX$3:$BG$3,))/100)</f>
        <v>0.85609231381584583</v>
      </c>
      <c r="CM30" cm="1">
        <f t="array" ref="CM30">AM30/(INDEX($AX30:$BG30,,MATCH(CM$3,$AX$3:$BG$3,))/100)</f>
        <v>1.4460205123975773</v>
      </c>
      <c r="CN30" cm="1">
        <f t="array" ref="CN30">AN30/(INDEX($AX30:$BG30,,MATCH(CN$3,$AX$3:$BG$3,))/100)</f>
        <v>1.5116950218508582</v>
      </c>
      <c r="CO30" cm="1">
        <f t="array" ref="CO30">AO30/(INDEX($AX30:$BG30,,MATCH(CO$3,$AX$3:$BG$3,))/100)</f>
        <v>1.3663474786643273</v>
      </c>
      <c r="CP30" cm="1">
        <f t="array" ref="CP30">AP30/(INDEX($AX30:$BG30,,MATCH(CP$3,$AX$3:$BG$3,))/100)</f>
        <v>1.4380192264844598</v>
      </c>
      <c r="CQ30" cm="1">
        <f t="array" ref="CQ30">AQ30/(INDEX($AX30:$BG30,,MATCH(CQ$3,$AX$3:$BG$3,))/100)</f>
        <v>1.4216807111588188</v>
      </c>
      <c r="CR30" cm="1">
        <f t="array" ref="CR30">AR30/(INDEX($AX30:$BG30,,MATCH(CR$3,$AX$3:$BG$3,))/100)</f>
        <v>1.3028865118006787</v>
      </c>
      <c r="CS30" cm="1">
        <f t="array" ref="CS30">AS30/(INDEX($AX30:$BG30,,MATCH(CS$3,$AX$3:$BG$3,))/100)</f>
        <v>1.2631467155117171</v>
      </c>
      <c r="CT30" cm="1">
        <f t="array" ref="CT30">AT30/(INDEX($AX30:$BG30,,MATCH(CT$3,$AX$3:$BG$3,))/100)</f>
        <v>1.2131069750958907</v>
      </c>
      <c r="CU30" cm="1">
        <f t="array" ref="CU30">AU30/(INDEX($AX30:$BG30,,MATCH(CU$3,$AX$3:$BG$3,))/100)</f>
        <v>1.1562940442261813</v>
      </c>
      <c r="CV30" cm="1">
        <f t="array" ref="CV30">AV30/(INDEX($AX30:$BG30,,MATCH(CV$3,$AX$3:$BG$3,))/100)</f>
        <v>1.0790210505678917</v>
      </c>
      <c r="CW30">
        <f t="shared" si="12"/>
        <v>23.669648060942649</v>
      </c>
      <c r="CX30">
        <f>IFERROR(1/INDEX('exch rates'!$BC$5:$BL$268,MATCH('Country-wise data'!$B30,'exch rates'!$A$5:$A$268,),MATCH(CX$3,'exch rates'!$BC$4:$BL$4,)),1)</f>
        <v>2.6947227062478554E-3</v>
      </c>
      <c r="CY30">
        <f>IFERROR(1/INDEX('exch rates'!$BC$5:$BL$268,MATCH('Country-wise data'!$B30,'exch rates'!$A$5:$A$268,),MATCH(CY$3,'exch rates'!$BC$4:$BL$4,)),1)</f>
        <v>2.8293628046112576E-3</v>
      </c>
      <c r="CZ30">
        <f>IFERROR(1/INDEX('exch rates'!$BC$5:$BL$268,MATCH('Country-wise data'!$B30,'exch rates'!$A$5:$A$268,),MATCH(CZ$3,'exch rates'!$BC$4:$BL$4,)),1)</f>
        <v>2.6115302718013544E-3</v>
      </c>
      <c r="DA30">
        <f>IFERROR(1/INDEX('exch rates'!$BC$5:$BL$268,MATCH('Country-wise data'!$B30,'exch rates'!$A$5:$A$268,),MATCH(DA$3,'exch rates'!$BC$4:$BL$4,)),1)</f>
        <v>2.6996038647161109E-3</v>
      </c>
      <c r="DB30">
        <f>IFERROR(1/INDEX('exch rates'!$BC$5:$BL$268,MATCH('Country-wise data'!$B30,'exch rates'!$A$5:$A$268,),MATCH(DB$3,'exch rates'!$BC$4:$BL$4,)),1)</f>
        <v>2.7003818529034063E-3</v>
      </c>
      <c r="DC30">
        <f>IFERROR(1/INDEX('exch rates'!$BC$5:$BL$268,MATCH('Country-wise data'!$B30,'exch rates'!$A$5:$A$268,),MATCH(DC$3,'exch rates'!$BC$4:$BL$4,)),1)</f>
        <v>2.2552553305069307E-3</v>
      </c>
      <c r="DD30">
        <f>IFERROR(1/INDEX('exch rates'!$BC$5:$BL$268,MATCH('Country-wise data'!$B30,'exch rates'!$A$5:$A$268,),MATCH(DD$3,'exch rates'!$BC$4:$BL$4,)),1)</f>
        <v>2.2499505563941349E-3</v>
      </c>
      <c r="DE30">
        <f>IFERROR(1/INDEX('exch rates'!$BC$5:$BL$268,MATCH('Country-wise data'!$B30,'exch rates'!$A$5:$A$268,),MATCH(DE$3,'exch rates'!$BC$4:$BL$4,)),1)</f>
        <v>2.2962504685939086E-3</v>
      </c>
      <c r="DF30">
        <f>IFERROR(1/INDEX('exch rates'!$BC$5:$BL$268,MATCH('Country-wise data'!$B30,'exch rates'!$A$5:$A$268,),MATCH(DF$3,'exch rates'!$BC$4:$BL$4,)),1)</f>
        <v>2.4004713922892722E-3</v>
      </c>
      <c r="DG30">
        <f>IFERROR(1/INDEX('exch rates'!$BC$5:$BL$268,MATCH('Country-wise data'!$B30,'exch rates'!$A$5:$A$268,),MATCH(DG$3,'exch rates'!$BC$4:$BL$4,)),1)</f>
        <v>2.2755038512258571E-3</v>
      </c>
      <c r="DH30" cm="1">
        <f t="array" ref="DH30">(BH30/INDEX($CX30:$DG30,,MATCH(DH$3,$CX$3:$DG$3,)))*$DG30</f>
        <v>0</v>
      </c>
      <c r="DI30" cm="1">
        <f t="array" ref="DI30">(BI30/INDEX($CX30:$DG30,,MATCH(DI$3,$CX$3:$DG$3,)))*$DG30</f>
        <v>0</v>
      </c>
      <c r="DJ30" cm="1">
        <f t="array" ref="DJ30">(BJ30/INDEX($CX30:$DG30,,MATCH(DJ$3,$CX$3:$DG$3,)))*$DG30</f>
        <v>0</v>
      </c>
      <c r="DK30" cm="1">
        <f t="array" ref="DK30">(BK30/INDEX($CX30:$DG30,,MATCH(DK$3,$CX$3:$DG$3,)))*$DG30</f>
        <v>0</v>
      </c>
      <c r="DL30" cm="1">
        <f t="array" ref="DL30">(BL30/INDEX($CX30:$DG30,,MATCH(DL$3,$CX$3:$DG$3,)))*$DG30</f>
        <v>0</v>
      </c>
      <c r="DM30" cm="1">
        <f t="array" ref="DM30">(BM30/INDEX($CX30:$DG30,,MATCH(DM$3,$CX$3:$DG$3,)))*$DG30</f>
        <v>0</v>
      </c>
      <c r="DN30" cm="1">
        <f t="array" ref="DN30">(BN30/INDEX($CX30:$DG30,,MATCH(DN$3,$CX$3:$DG$3,)))*$DG30</f>
        <v>0</v>
      </c>
      <c r="DO30" cm="1">
        <f t="array" ref="DO30">(BO30/INDEX($CX30:$DG30,,MATCH(DO$3,$CX$3:$DG$3,)))*$DG30</f>
        <v>0</v>
      </c>
      <c r="DP30" cm="1">
        <f t="array" ref="DP30">(BP30/INDEX($CX30:$DG30,,MATCH(DP$3,$CX$3:$DG$3,)))*$DG30</f>
        <v>0</v>
      </c>
      <c r="DQ30" cm="1">
        <f t="array" ref="DQ30">(BQ30/INDEX($CX30:$DG30,,MATCH(DQ$3,$CX$3:$DG$3,)))*$DG30</f>
        <v>0</v>
      </c>
      <c r="DS30" cm="1">
        <f t="array" ref="DS30">(BS30/INDEX($CX30:$DG30,,MATCH(DS$3,$CX$3:$DG$3,)))*$DG30</f>
        <v>39.074933376031112</v>
      </c>
      <c r="DT30" cm="1">
        <f t="array" ref="DT30">(BT30/INDEX($CX30:$DG30,,MATCH(DT$3,$CX$3:$DG$3,)))*$DG30</f>
        <v>40.24689146104361</v>
      </c>
      <c r="DU30" cm="1">
        <f t="array" ref="DU30">(BU30/INDEX($CX30:$DG30,,MATCH(DU$3,$CX$3:$DG$3,)))*$DG30</f>
        <v>43.788879773446709</v>
      </c>
      <c r="DV30" cm="1">
        <f t="array" ref="DV30">(BV30/INDEX($CX30:$DG30,,MATCH(DV$3,$CX$3:$DG$3,)))*$DG30</f>
        <v>44.596392489156806</v>
      </c>
      <c r="DW30" cm="1">
        <f t="array" ref="DW30">(BW30/INDEX($CX30:$DG30,,MATCH(DW$3,$CX$3:$DG$3,)))*$DG30</f>
        <v>44.946233311311182</v>
      </c>
      <c r="DX30" cm="1">
        <f t="array" ref="DX30">(BX30/INDEX($CX30:$DG30,,MATCH(DX$3,$CX$3:$DG$3,)))*$DG30</f>
        <v>50.294519066192287</v>
      </c>
      <c r="DY30" cm="1">
        <f t="array" ref="DY30">(BY30/INDEX($CX30:$DG30,,MATCH(DY$3,$CX$3:$DG$3,)))*$DG30</f>
        <v>50.110895020169401</v>
      </c>
      <c r="DZ30" cm="1">
        <f t="array" ref="DZ30">(BZ30/INDEX($CX30:$DG30,,MATCH(DZ$3,$CX$3:$DG$3,)))*$DG30</f>
        <v>51.666849267039154</v>
      </c>
      <c r="EA30" cm="1">
        <f t="array" ref="EA30">(CA30/INDEX($CX30:$DG30,,MATCH(EA$3,$CX$3:$DG$3,)))*$DG30</f>
        <v>50.085336521625493</v>
      </c>
      <c r="EB30" cm="1">
        <f t="array" ref="EB30">(CB30/INDEX($CX30:$DG30,,MATCH(EB$3,$CX$3:$DG$3,)))*$DG30</f>
        <v>52.15564228596137</v>
      </c>
      <c r="EC30" s="53" cm="1">
        <f t="array" ref="EC30">(CC30/INDEX($CX30:$DG30,,MATCH(EC$3,$CX$3:$DG$3,)))*$DG30</f>
        <v>0.96878772438883232</v>
      </c>
      <c r="ED30" cm="1">
        <f t="array" ref="ED30">(CD30/INDEX($CX30:$DG30,,MATCH(ED$3,$CX$3:$DG$3,)))*$DG30</f>
        <v>0.96459231682862412</v>
      </c>
      <c r="EE30" cm="1">
        <f t="array" ref="EE30">(CE30/INDEX($CX30:$DG30,,MATCH(EE$3,$CX$3:$DG$3,)))*$DG30</f>
        <v>0.94457044076448993</v>
      </c>
      <c r="EF30" cm="1">
        <f t="array" ref="EF30">(CF30/INDEX($CX30:$DG30,,MATCH(EF$3,$CX$3:$DG$3,)))*$DG30</f>
        <v>0.96168514320846366</v>
      </c>
      <c r="EG30" cm="1">
        <f t="array" ref="EG30">(CG30/INDEX($CX30:$DG30,,MATCH(EG$3,$CX$3:$DG$3,)))*$DG30</f>
        <v>0.95048473345790485</v>
      </c>
      <c r="EH30" cm="1">
        <f t="array" ref="EH30">(CH30/INDEX($CX30:$DG30,,MATCH(EH$3,$CX$3:$DG$3,)))*$DG30</f>
        <v>1.0429875525769912</v>
      </c>
      <c r="EI30" cm="1">
        <f t="array" ref="EI30">(CI30/INDEX($CX30:$DG30,,MATCH(EI$3,$CX$3:$DG$3,)))*$DG30</f>
        <v>1.0135591020425239</v>
      </c>
      <c r="EJ30" cm="1">
        <f t="array" ref="EJ30">(CJ30/INDEX($CX30:$DG30,,MATCH(EJ$3,$CX$3:$DG$3,)))*$DG30</f>
        <v>0.95377974933363774</v>
      </c>
      <c r="EK30" cm="1">
        <f t="array" ref="EK30">(CK30/INDEX($CX30:$DG30,,MATCH(EK$3,$CX$3:$DG$3,)))*$DG30</f>
        <v>0.86964100538572486</v>
      </c>
      <c r="EL30" cm="1">
        <f t="array" ref="EL30">(CL30/INDEX($CX30:$DG30,,MATCH(EL$3,$CX$3:$DG$3,)))*$DG30</f>
        <v>0.85609231381584583</v>
      </c>
      <c r="EM30" cm="1">
        <f t="array" ref="EM30">(CM30/INDEX($CX30:$DG30,,MATCH(EM$3,$CX$3:$DG$3,)))*$DG30</f>
        <v>1.2210626485920988</v>
      </c>
      <c r="EN30" cm="1">
        <f t="array" ref="EN30">(CN30/INDEX($CX30:$DG30,,MATCH(EN$3,$CX$3:$DG$3,)))*$DG30</f>
        <v>1.2157747456403729</v>
      </c>
      <c r="EO30" cm="1">
        <f t="array" ref="EO30">(CO30/INDEX($CX30:$DG30,,MATCH(EO$3,$CX$3:$DG$3,)))*$DG30</f>
        <v>1.1905391192991355</v>
      </c>
      <c r="EP30" cm="1">
        <f t="array" ref="EP30">(CP30/INDEX($CX30:$DG30,,MATCH(EP$3,$CX$3:$DG$3,)))*$DG30</f>
        <v>1.21211053620503</v>
      </c>
      <c r="EQ30" cm="1">
        <f t="array" ref="EQ30">(CQ30/INDEX($CX30:$DG30,,MATCH(EQ$3,$CX$3:$DG$3,)))*$DG30</f>
        <v>1.1979935096872116</v>
      </c>
      <c r="ER30" cm="1">
        <f t="array" ref="ER30">(CR30/INDEX($CX30:$DG30,,MATCH(ER$3,$CX$3:$DG$3,)))*$DG30</f>
        <v>1.3145843112346238</v>
      </c>
      <c r="ES30" cm="1">
        <f t="array" ref="ES30">(CS30/INDEX($CX30:$DG30,,MATCH(ES$3,$CX$3:$DG$3,)))*$DG30</f>
        <v>1.2774926131784294</v>
      </c>
      <c r="ET30" cm="1">
        <f t="array" ref="ET30">(CT30/INDEX($CX30:$DG30,,MATCH(ET$3,$CX$3:$DG$3,)))*$DG30</f>
        <v>1.2021465565426654</v>
      </c>
      <c r="EU30" cm="1">
        <f t="array" ref="EU30">(CU30/INDEX($CX30:$DG30,,MATCH(EU$3,$CX$3:$DG$3,)))*$DG30</f>
        <v>1.0960978577948937</v>
      </c>
      <c r="EV30" cm="1">
        <f t="array" ref="EV30">(CV30/INDEX($CX30:$DG30,,MATCH(EV$3,$CX$3:$DG$3,)))*$DG30</f>
        <v>1.0790210505678917</v>
      </c>
      <c r="EW30">
        <f t="shared" si="13"/>
        <v>21.533003030545391</v>
      </c>
      <c r="EY30" s="96">
        <f t="shared" si="24"/>
        <v>2.4793074247008058E-2</v>
      </c>
      <c r="EZ30" s="96">
        <f t="shared" si="14"/>
        <v>2.396687748573792E-2</v>
      </c>
      <c r="FA30" s="96">
        <f t="shared" si="15"/>
        <v>2.1571011764892678E-2</v>
      </c>
      <c r="FB30" s="96">
        <f t="shared" si="16"/>
        <v>2.1564191396025775E-2</v>
      </c>
      <c r="FC30" s="96">
        <f t="shared" si="17"/>
        <v>2.1147149904076734E-2</v>
      </c>
      <c r="FD30" s="96">
        <f t="shared" si="18"/>
        <v>2.0737598687529391E-2</v>
      </c>
      <c r="FE30" s="96">
        <f t="shared" si="19"/>
        <v>2.0226322072965788E-2</v>
      </c>
      <c r="FF30" s="96">
        <f t="shared" si="20"/>
        <v>1.8460187970898798E-2</v>
      </c>
      <c r="FG30" s="96">
        <f t="shared" si="21"/>
        <v>1.7363185830053023E-2</v>
      </c>
      <c r="FH30" s="96">
        <f t="shared" si="22"/>
        <v>1.6414184090036189E-2</v>
      </c>
      <c r="FJ30" s="96">
        <f t="shared" si="25"/>
        <v>50.934326754181441</v>
      </c>
      <c r="FK30" s="96" t="str">
        <f>IF(AND('Country-wise data'!FJ30&gt;'non-R&amp;D ex_typologies'!$C$17,'Country-wise data'!FJ30&lt;'non-R&amp;D ex_typologies'!$D$17),"Small",IF(AND('Country-wise data'!FJ30&gt;'non-R&amp;D ex_typologies'!$E$17,'Country-wise data'!$FJ$4&lt;'non-R&amp;D ex_typologies'!$F$17),"Medium","Large"))</f>
        <v>Small</v>
      </c>
      <c r="FL30" t="str">
        <f>IF($FK30='non-R&amp;D ex_typologies'!$C$16,IF(AND('Country-wise data'!EY30&gt;'non-R&amp;D ex_typologies'!$C$21,'Country-wise data'!EY30&lt;'non-R&amp;D ex_typologies'!$D$21),'non-R&amp;D ex_typologies'!$B$21,IF(AND('Country-wise data'!EY30&gt;'non-R&amp;D ex_typologies'!$C$19,'Country-wise data'!EY30&lt;'non-R&amp;D ex_typologies'!$D$19),'non-R&amp;D ex_typologies'!$B$19,'non-R&amp;D ex_typologies'!$B$20)),IF($FK30='non-R&amp;D ex_typologies'!$E$16,IF(AND('Country-wise data'!EY30&gt;'non-R&amp;D ex_typologies'!$E$21,'Country-wise data'!EY30&lt;'non-R&amp;D ex_typologies'!$F$21),'non-R&amp;D ex_typologies'!$B$21,IF(AND('Country-wise data'!EY30&gt;'non-R&amp;D ex_typologies'!$E$19,'Country-wise data'!EY30&lt;'non-R&amp;D ex_typologies'!$F$19),'non-R&amp;D ex_typologies'!$B$19,'non-R&amp;D ex_typologies'!$B$20)),IF(AND('Country-wise data'!EY30&gt;'non-R&amp;D ex_typologies'!$G$21,'Country-wise data'!EY30&lt;'non-R&amp;D ex_typologies'!$H$21),'non-R&amp;D ex_typologies'!$B$21,IF(AND('Country-wise data'!EY30&gt;'non-R&amp;D ex_typologies'!$G$19,'Country-wise data'!EY30&lt;'non-R&amp;D ex_typologies'!$H$19),'non-R&amp;D ex_typologies'!$B$19,'non-R&amp;D ex_typologies'!$B$20))))</f>
        <v>Balanced</v>
      </c>
      <c r="FM30" t="str">
        <f>IF($FK30='non-R&amp;D ex_typologies'!$C$16,IF(AND('Country-wise data'!EZ30&gt;'non-R&amp;D ex_typologies'!$C$21,'Country-wise data'!EZ30&lt;'non-R&amp;D ex_typologies'!$D$21),'non-R&amp;D ex_typologies'!$B$21,IF(AND('Country-wise data'!EZ30&gt;'non-R&amp;D ex_typologies'!$C$19,'Country-wise data'!EZ30&lt;'non-R&amp;D ex_typologies'!$D$19),'non-R&amp;D ex_typologies'!$B$19,'non-R&amp;D ex_typologies'!$B$20)),IF($FK30='non-R&amp;D ex_typologies'!$E$16,IF(AND('Country-wise data'!EZ30&gt;'non-R&amp;D ex_typologies'!$E$21,'Country-wise data'!EZ30&lt;'non-R&amp;D ex_typologies'!$F$21),'non-R&amp;D ex_typologies'!$B$21,IF(AND('Country-wise data'!EZ30&gt;'non-R&amp;D ex_typologies'!$E$19,'Country-wise data'!EZ30&lt;'non-R&amp;D ex_typologies'!$F$19),'non-R&amp;D ex_typologies'!$B$19,'non-R&amp;D ex_typologies'!$B$20)),IF(AND('Country-wise data'!EZ30&gt;'non-R&amp;D ex_typologies'!$G$21,'Country-wise data'!EZ30&lt;'non-R&amp;D ex_typologies'!$H$21),'non-R&amp;D ex_typologies'!$B$21,IF(AND('Country-wise data'!EZ30&gt;'non-R&amp;D ex_typologies'!$G$19,'Country-wise data'!EZ30&lt;'non-R&amp;D ex_typologies'!$H$19),'non-R&amp;D ex_typologies'!$B$19,'non-R&amp;D ex_typologies'!$B$20))))</f>
        <v>Balanced</v>
      </c>
      <c r="FN30" t="str">
        <f>IF($FK30='non-R&amp;D ex_typologies'!$C$16,IF(AND('Country-wise data'!FA30&gt;'non-R&amp;D ex_typologies'!$C$21,'Country-wise data'!FA30&lt;'non-R&amp;D ex_typologies'!$D$21),'non-R&amp;D ex_typologies'!$B$21,IF(AND('Country-wise data'!FA30&gt;'non-R&amp;D ex_typologies'!$C$19,'Country-wise data'!FA30&lt;'non-R&amp;D ex_typologies'!$D$19),'non-R&amp;D ex_typologies'!$B$19,'non-R&amp;D ex_typologies'!$B$20)),IF($FK30='non-R&amp;D ex_typologies'!$E$16,IF(AND('Country-wise data'!FA30&gt;'non-R&amp;D ex_typologies'!$E$21,'Country-wise data'!FA30&lt;'non-R&amp;D ex_typologies'!$F$21),'non-R&amp;D ex_typologies'!$B$21,IF(AND('Country-wise data'!FA30&gt;'non-R&amp;D ex_typologies'!$E$19,'Country-wise data'!FA30&lt;'non-R&amp;D ex_typologies'!$F$19),'non-R&amp;D ex_typologies'!$B$19,'non-R&amp;D ex_typologies'!$B$20)),IF(AND('Country-wise data'!FA30&gt;'non-R&amp;D ex_typologies'!$G$21,'Country-wise data'!FA30&lt;'non-R&amp;D ex_typologies'!$H$21),'non-R&amp;D ex_typologies'!$B$21,IF(AND('Country-wise data'!FA30&gt;'non-R&amp;D ex_typologies'!$G$19,'Country-wise data'!FA30&lt;'non-R&amp;D ex_typologies'!$H$19),'non-R&amp;D ex_typologies'!$B$19,'non-R&amp;D ex_typologies'!$B$20))))</f>
        <v>Balanced</v>
      </c>
      <c r="FO30" t="str">
        <f>IF($FK30='non-R&amp;D ex_typologies'!$C$16,IF(AND('Country-wise data'!FB30&gt;'non-R&amp;D ex_typologies'!$C$21,'Country-wise data'!FB30&lt;'non-R&amp;D ex_typologies'!$D$21),'non-R&amp;D ex_typologies'!$B$21,IF(AND('Country-wise data'!FB30&gt;'non-R&amp;D ex_typologies'!$C$19,'Country-wise data'!FB30&lt;'non-R&amp;D ex_typologies'!$D$19),'non-R&amp;D ex_typologies'!$B$19,'non-R&amp;D ex_typologies'!$B$20)),IF($FK30='non-R&amp;D ex_typologies'!$E$16,IF(AND('Country-wise data'!FB30&gt;'non-R&amp;D ex_typologies'!$E$21,'Country-wise data'!FB30&lt;'non-R&amp;D ex_typologies'!$F$21),'non-R&amp;D ex_typologies'!$B$21,IF(AND('Country-wise data'!FB30&gt;'non-R&amp;D ex_typologies'!$E$19,'Country-wise data'!FB30&lt;'non-R&amp;D ex_typologies'!$F$19),'non-R&amp;D ex_typologies'!$B$19,'non-R&amp;D ex_typologies'!$B$20)),IF(AND('Country-wise data'!FB30&gt;'non-R&amp;D ex_typologies'!$G$21,'Country-wise data'!FB30&lt;'non-R&amp;D ex_typologies'!$H$21),'non-R&amp;D ex_typologies'!$B$21,IF(AND('Country-wise data'!FB30&gt;'non-R&amp;D ex_typologies'!$G$19,'Country-wise data'!FB30&lt;'non-R&amp;D ex_typologies'!$H$19),'non-R&amp;D ex_typologies'!$B$19,'non-R&amp;D ex_typologies'!$B$20))))</f>
        <v>Balanced</v>
      </c>
      <c r="FP30" t="str">
        <f>IF($FK30='non-R&amp;D ex_typologies'!$C$16,IF(AND('Country-wise data'!FC30&gt;'non-R&amp;D ex_typologies'!$C$21,'Country-wise data'!FC30&lt;'non-R&amp;D ex_typologies'!$D$21),'non-R&amp;D ex_typologies'!$B$21,IF(AND('Country-wise data'!FC30&gt;'non-R&amp;D ex_typologies'!$C$19,'Country-wise data'!FC30&lt;'non-R&amp;D ex_typologies'!$D$19),'non-R&amp;D ex_typologies'!$B$19,'non-R&amp;D ex_typologies'!$B$20)),IF($FK30='non-R&amp;D ex_typologies'!$E$16,IF(AND('Country-wise data'!FC30&gt;'non-R&amp;D ex_typologies'!$E$21,'Country-wise data'!FC30&lt;'non-R&amp;D ex_typologies'!$F$21),'non-R&amp;D ex_typologies'!$B$21,IF(AND('Country-wise data'!FC30&gt;'non-R&amp;D ex_typologies'!$E$19,'Country-wise data'!FC30&lt;'non-R&amp;D ex_typologies'!$F$19),'non-R&amp;D ex_typologies'!$B$19,'non-R&amp;D ex_typologies'!$B$20)),IF(AND('Country-wise data'!FC30&gt;'non-R&amp;D ex_typologies'!$G$21,'Country-wise data'!FC30&lt;'non-R&amp;D ex_typologies'!$H$21),'non-R&amp;D ex_typologies'!$B$21,IF(AND('Country-wise data'!FC30&gt;'non-R&amp;D ex_typologies'!$G$19,'Country-wise data'!FC30&lt;'non-R&amp;D ex_typologies'!$H$19),'non-R&amp;D ex_typologies'!$B$19,'non-R&amp;D ex_typologies'!$B$20))))</f>
        <v>Balanced</v>
      </c>
      <c r="FQ30" t="str">
        <f>IF($FK30='non-R&amp;D ex_typologies'!$C$16,IF(AND('Country-wise data'!FD30&gt;'non-R&amp;D ex_typologies'!$C$21,'Country-wise data'!FD30&lt;'non-R&amp;D ex_typologies'!$D$21),'non-R&amp;D ex_typologies'!$B$21,IF(AND('Country-wise data'!FD30&gt;'non-R&amp;D ex_typologies'!$C$19,'Country-wise data'!FD30&lt;'non-R&amp;D ex_typologies'!$D$19),'non-R&amp;D ex_typologies'!$B$19,'non-R&amp;D ex_typologies'!$B$20)),IF($FK30='non-R&amp;D ex_typologies'!$E$16,IF(AND('Country-wise data'!FD30&gt;'non-R&amp;D ex_typologies'!$E$21,'Country-wise data'!FD30&lt;'non-R&amp;D ex_typologies'!$F$21),'non-R&amp;D ex_typologies'!$B$21,IF(AND('Country-wise data'!FD30&gt;'non-R&amp;D ex_typologies'!$E$19,'Country-wise data'!FD30&lt;'non-R&amp;D ex_typologies'!$F$19),'non-R&amp;D ex_typologies'!$B$19,'non-R&amp;D ex_typologies'!$B$20)),IF(AND('Country-wise data'!FD30&gt;'non-R&amp;D ex_typologies'!$G$21,'Country-wise data'!FD30&lt;'non-R&amp;D ex_typologies'!$H$21),'non-R&amp;D ex_typologies'!$B$21,IF(AND('Country-wise data'!FD30&gt;'non-R&amp;D ex_typologies'!$G$19,'Country-wise data'!FD30&lt;'non-R&amp;D ex_typologies'!$H$19),'non-R&amp;D ex_typologies'!$B$19,'non-R&amp;D ex_typologies'!$B$20))))</f>
        <v>Balanced</v>
      </c>
      <c r="FR30" t="str">
        <f>IF($FK30='non-R&amp;D ex_typologies'!$C$16,IF(AND('Country-wise data'!FE30&gt;'non-R&amp;D ex_typologies'!$C$21,'Country-wise data'!FE30&lt;'non-R&amp;D ex_typologies'!$D$21),'non-R&amp;D ex_typologies'!$B$21,IF(AND('Country-wise data'!FE30&gt;'non-R&amp;D ex_typologies'!$C$19,'Country-wise data'!FE30&lt;'non-R&amp;D ex_typologies'!$D$19),'non-R&amp;D ex_typologies'!$B$19,'non-R&amp;D ex_typologies'!$B$20)),IF($FK30='non-R&amp;D ex_typologies'!$E$16,IF(AND('Country-wise data'!FE30&gt;'non-R&amp;D ex_typologies'!$E$21,'Country-wise data'!FE30&lt;'non-R&amp;D ex_typologies'!$F$21),'non-R&amp;D ex_typologies'!$B$21,IF(AND('Country-wise data'!FE30&gt;'non-R&amp;D ex_typologies'!$E$19,'Country-wise data'!FE30&lt;'non-R&amp;D ex_typologies'!$F$19),'non-R&amp;D ex_typologies'!$B$19,'non-R&amp;D ex_typologies'!$B$20)),IF(AND('Country-wise data'!FE30&gt;'non-R&amp;D ex_typologies'!$G$21,'Country-wise data'!FE30&lt;'non-R&amp;D ex_typologies'!$H$21),'non-R&amp;D ex_typologies'!$B$21,IF(AND('Country-wise data'!FE30&gt;'non-R&amp;D ex_typologies'!$G$19,'Country-wise data'!FE30&lt;'non-R&amp;D ex_typologies'!$H$19),'non-R&amp;D ex_typologies'!$B$19,'non-R&amp;D ex_typologies'!$B$20))))</f>
        <v>Balanced</v>
      </c>
      <c r="FS30" t="str">
        <f>IF($FK30='non-R&amp;D ex_typologies'!$C$16,IF(AND('Country-wise data'!FF30&gt;'non-R&amp;D ex_typologies'!$C$21,'Country-wise data'!FF30&lt;'non-R&amp;D ex_typologies'!$D$21),'non-R&amp;D ex_typologies'!$B$21,IF(AND('Country-wise data'!FF30&gt;'non-R&amp;D ex_typologies'!$C$19,'Country-wise data'!FF30&lt;'non-R&amp;D ex_typologies'!$D$19),'non-R&amp;D ex_typologies'!$B$19,'non-R&amp;D ex_typologies'!$B$20)),IF($FK30='non-R&amp;D ex_typologies'!$E$16,IF(AND('Country-wise data'!FF30&gt;'non-R&amp;D ex_typologies'!$E$21,'Country-wise data'!FF30&lt;'non-R&amp;D ex_typologies'!$F$21),'non-R&amp;D ex_typologies'!$B$21,IF(AND('Country-wise data'!FF30&gt;'non-R&amp;D ex_typologies'!$E$19,'Country-wise data'!FF30&lt;'non-R&amp;D ex_typologies'!$F$19),'non-R&amp;D ex_typologies'!$B$19,'non-R&amp;D ex_typologies'!$B$20)),IF(AND('Country-wise data'!FF30&gt;'non-R&amp;D ex_typologies'!$G$21,'Country-wise data'!FF30&lt;'non-R&amp;D ex_typologies'!$H$21),'non-R&amp;D ex_typologies'!$B$21,IF(AND('Country-wise data'!FF30&gt;'non-R&amp;D ex_typologies'!$G$19,'Country-wise data'!FF30&lt;'non-R&amp;D ex_typologies'!$H$19),'non-R&amp;D ex_typologies'!$B$19,'non-R&amp;D ex_typologies'!$B$20))))</f>
        <v>Balanced</v>
      </c>
      <c r="FT30" t="str">
        <f>IF($FK30='non-R&amp;D ex_typologies'!$C$16,IF(AND('Country-wise data'!FG30&gt;'non-R&amp;D ex_typologies'!$C$21,'Country-wise data'!FG30&lt;'non-R&amp;D ex_typologies'!$D$21),'non-R&amp;D ex_typologies'!$B$21,IF(AND('Country-wise data'!FG30&gt;'non-R&amp;D ex_typologies'!$C$19,'Country-wise data'!FG30&lt;'non-R&amp;D ex_typologies'!$D$19),'non-R&amp;D ex_typologies'!$B$19,'non-R&amp;D ex_typologies'!$B$20)),IF($FK30='non-R&amp;D ex_typologies'!$E$16,IF(AND('Country-wise data'!FG30&gt;'non-R&amp;D ex_typologies'!$E$21,'Country-wise data'!FG30&lt;'non-R&amp;D ex_typologies'!$F$21),'non-R&amp;D ex_typologies'!$B$21,IF(AND('Country-wise data'!FG30&gt;'non-R&amp;D ex_typologies'!$E$19,'Country-wise data'!FG30&lt;'non-R&amp;D ex_typologies'!$F$19),'non-R&amp;D ex_typologies'!$B$19,'non-R&amp;D ex_typologies'!$B$20)),IF(AND('Country-wise data'!FG30&gt;'non-R&amp;D ex_typologies'!$G$21,'Country-wise data'!FG30&lt;'non-R&amp;D ex_typologies'!$H$21),'non-R&amp;D ex_typologies'!$B$21,IF(AND('Country-wise data'!FG30&gt;'non-R&amp;D ex_typologies'!$G$19,'Country-wise data'!FG30&lt;'non-R&amp;D ex_typologies'!$H$19),'non-R&amp;D ex_typologies'!$B$19,'non-R&amp;D ex_typologies'!$B$20))))</f>
        <v>Balanced</v>
      </c>
      <c r="FU30" t="str">
        <f>IF($FK30='non-R&amp;D ex_typologies'!$C$16,IF(AND('Country-wise data'!FH30&gt;'non-R&amp;D ex_typologies'!$C$21,'Country-wise data'!FH30&lt;'non-R&amp;D ex_typologies'!$D$21),'non-R&amp;D ex_typologies'!$B$21,IF(AND('Country-wise data'!FH30&gt;'non-R&amp;D ex_typologies'!$C$19,'Country-wise data'!FH30&lt;'non-R&amp;D ex_typologies'!$D$19),'non-R&amp;D ex_typologies'!$B$19,'non-R&amp;D ex_typologies'!$B$20)),IF($FK30='non-R&amp;D ex_typologies'!$E$16,IF(AND('Country-wise data'!FH30&gt;'non-R&amp;D ex_typologies'!$E$21,'Country-wise data'!FH30&lt;'non-R&amp;D ex_typologies'!$F$21),'non-R&amp;D ex_typologies'!$B$21,IF(AND('Country-wise data'!FH30&gt;'non-R&amp;D ex_typologies'!$E$19,'Country-wise data'!FH30&lt;'non-R&amp;D ex_typologies'!$F$19),'non-R&amp;D ex_typologies'!$B$19,'non-R&amp;D ex_typologies'!$B$20)),IF(AND('Country-wise data'!FH30&gt;'non-R&amp;D ex_typologies'!$G$21,'Country-wise data'!FH30&lt;'non-R&amp;D ex_typologies'!$H$21),'non-R&amp;D ex_typologies'!$B$21,IF(AND('Country-wise data'!FH30&gt;'non-R&amp;D ex_typologies'!$G$19,'Country-wise data'!FH30&lt;'non-R&amp;D ex_typologies'!$H$19),'non-R&amp;D ex_typologies'!$B$19,'non-R&amp;D ex_typologies'!$B$20))))</f>
        <v>Balanced</v>
      </c>
    </row>
    <row r="31" spans="2:177" x14ac:dyDescent="0.35">
      <c r="B31" t="s">
        <v>95</v>
      </c>
      <c r="C31" t="s">
        <v>96</v>
      </c>
      <c r="D31" t="s">
        <v>373</v>
      </c>
      <c r="E31" t="s">
        <v>26</v>
      </c>
      <c r="F31" t="s">
        <v>369</v>
      </c>
      <c r="G31" s="55">
        <f>Assumptions!$C$13</f>
        <v>1.1000000000000001</v>
      </c>
      <c r="H31">
        <f>SUMIFS(FAOstat!M:M,FAOstat!$B:$B,'Country-wise data'!$B31)*G31</f>
        <v>67.111000000000004</v>
      </c>
      <c r="I31">
        <f>IF(SUMIFS(FAOstat!N:N,FAOstat!$B:$B,'Country-wise data'!$B31)=0,H31*(1+Assumptions!$C$9),SUMIFS(FAOstat!N:N,FAOstat!$B:$B,'Country-wise data'!$B31)*$G31)</f>
        <v>130.38300000000001</v>
      </c>
      <c r="J31">
        <f>IF(SUMIFS(FAOstat!O:O,FAOstat!$B:$B,'Country-wise data'!$B31)=0,I31*(1+Assumptions!$C$9),SUMIFS(FAOstat!O:O,FAOstat!$B:$B,'Country-wise data'!$B31)*$G31)</f>
        <v>121.47300000000001</v>
      </c>
      <c r="K31">
        <f>IF(SUMIFS(FAOstat!P:P,FAOstat!$B:$B,'Country-wise data'!$B31)=0,J31*(1+Assumptions!$C$9),SUMIFS(FAOstat!P:P,FAOstat!$B:$B,'Country-wise data'!$B31)*$G31)</f>
        <v>123.90246000000002</v>
      </c>
      <c r="L31">
        <f>IF(SUMIFS(FAOstat!Q:Q,FAOstat!$B:$B,'Country-wise data'!$B31)=0,K31*(1+Assumptions!$C$9),SUMIFS(FAOstat!Q:Q,FAOstat!$B:$B,'Country-wise data'!$B31)*$G31)</f>
        <v>126.38050920000002</v>
      </c>
      <c r="M31">
        <f>IF(SUMIFS(FAOstat!R:R,FAOstat!$B:$B,'Country-wise data'!$B31)=0,L31*(1+Assumptions!$C$9),SUMIFS(FAOstat!R:R,FAOstat!$B:$B,'Country-wise data'!$B31)*$G31)</f>
        <v>128.90811938400003</v>
      </c>
      <c r="N31">
        <f>IF(SUMIFS(FAOstat!S:S,FAOstat!$B:$B,'Country-wise data'!$B31)=0,M31*(1+Assumptions!$C$9),SUMIFS(FAOstat!S:S,FAOstat!$B:$B,'Country-wise data'!$B31)*$G31)</f>
        <v>131.48628177168004</v>
      </c>
      <c r="O31">
        <f>IF(SUMIFS(FAOstat!T:T,FAOstat!$B:$B,'Country-wise data'!$B31)=0,N31*(1+Assumptions!$C$9),SUMIFS(FAOstat!T:T,FAOstat!$B:$B,'Country-wise data'!$B31)*$G31)</f>
        <v>134.11600740711364</v>
      </c>
      <c r="P31">
        <f>IF(SUMIFS(FAOstat!U:U,FAOstat!$B:$B,'Country-wise data'!$B31)=0,O31*(1+Assumptions!$C$9),SUMIFS(FAOstat!U:U,FAOstat!$B:$B,'Country-wise data'!$B31)*$G31)</f>
        <v>136.79832755525592</v>
      </c>
      <c r="Q31">
        <f>IF(SUMIFS(FAOstat!V:V,FAOstat!$B:$B,'Country-wise data'!$B31)=0,P31*(1+Assumptions!$C$9),SUMIFS(FAOstat!V:V,FAOstat!$B:$B,'Country-wise data'!$B31)*$G31)</f>
        <v>139.53429410636105</v>
      </c>
      <c r="R31" s="36">
        <f t="shared" si="9"/>
        <v>2.0000000000000018E-2</v>
      </c>
      <c r="S31">
        <f>SUMIFS(FAOstat!CE:CE,FAOstat!$B:$B,'Country-wise data'!$B31)</f>
        <v>535.625495</v>
      </c>
      <c r="T31">
        <f>SUMIFS(FAOstat!CF:CF,FAOstat!$B:$B,'Country-wise data'!$B31)</f>
        <v>561.70594200000005</v>
      </c>
      <c r="U31">
        <f>SUMIFS(FAOstat!CG:CG,FAOstat!$B:$B,'Country-wise data'!$B31)</f>
        <v>672.15232200000003</v>
      </c>
      <c r="V31">
        <f>SUMIFS(FAOstat!CH:CH,FAOstat!$B:$B,'Country-wise data'!$B31)</f>
        <v>812.49690199999998</v>
      </c>
      <c r="W31">
        <f>SUMIFS(FAOstat!CI:CI,FAOstat!$B:$B,'Country-wise data'!$B31)</f>
        <v>861.78623300000004</v>
      </c>
      <c r="X31">
        <f>SUMIFS(FAOstat!CJ:CJ,FAOstat!$B:$B,'Country-wise data'!$B31)</f>
        <v>790.11681099999998</v>
      </c>
      <c r="Y31">
        <f>SUMIFS(FAOstat!CK:CK,FAOstat!$B:$B,'Country-wise data'!$B31)</f>
        <v>853.72123899999997</v>
      </c>
      <c r="Z31">
        <f>SUMIFS(FAOstat!CL:CL,FAOstat!$B:$B,'Country-wise data'!$B31)</f>
        <v>963.11633400000005</v>
      </c>
      <c r="AA31">
        <f>SUMIFS(FAOstat!CM:CM,FAOstat!$B:$B,'Country-wise data'!$B31)</f>
        <v>1383.8257189999999</v>
      </c>
      <c r="AB31">
        <f>SUMIFS(FAOstat!CN:CN,FAOstat!$B:$B,'Country-wise data'!$B31)</f>
        <v>1411.50223338</v>
      </c>
      <c r="AC31" s="53">
        <f>IFERROR(INDEX('ASTI data (new)'!$AF$6:$AL$130,MATCH('Country-wise data'!$B31,'ASTI data (new)'!$C$6:$C$130,),MATCH('Country-wise data'!AC$3,'ASTI data (new)'!$AF$5:$AL$5,)),(INDEX(Assumptions!$G$154:$P$345,MATCH('Country-wise data'!$B31,Assumptions!$B$154:$B$344,),MATCH('Country-wise data'!AC$3,Assumptions!$G$153:$P$153,))*S31))</f>
        <v>4.5161272922286004</v>
      </c>
      <c r="AD31" s="53">
        <f>IFERROR(INDEX('ASTI data (new)'!$AF$6:$AL$130,MATCH('Country-wise data'!$B31,'ASTI data (new)'!$C$6:$C$130,),MATCH('Country-wise data'!AD$3,'ASTI data (new)'!$AF$5:$AL$5,)),(INDEX(Assumptions!$G$154:$P$345,MATCH('Country-wise data'!$B31,Assumptions!$B$154:$B$344,),MATCH('Country-wise data'!AD$3,Assumptions!$G$153:$P$153,))*T31))</f>
        <v>4.7963232874009938</v>
      </c>
      <c r="AE31" s="53">
        <f>IFERROR(INDEX('ASTI data (new)'!$AF$6:$AL$130,MATCH('Country-wise data'!$B31,'ASTI data (new)'!$C$6:$C$130,),MATCH('Country-wise data'!AE$3,'ASTI data (new)'!$AF$5:$AL$5,)),(INDEX(Assumptions!$G$154:$P$345,MATCH('Country-wise data'!$B31,Assumptions!$B$154:$B$344,),MATCH('Country-wise data'!AE$3,Assumptions!$G$153:$P$153,))*U31))</f>
        <v>3.5819570515717318</v>
      </c>
      <c r="AF31" s="53">
        <f>IFERROR(INDEX('ASTI data (new)'!$AF$6:$AL$130,MATCH('Country-wise data'!$B31,'ASTI data (new)'!$C$6:$C$130,),MATCH('Country-wise data'!AF$3,'ASTI data (new)'!$AF$5:$AL$5,)),(INDEX(Assumptions!$G$154:$P$345,MATCH('Country-wise data'!$B31,Assumptions!$B$154:$B$344,),MATCH('Country-wise data'!AF$3,Assumptions!$G$153:$P$153,))*V31))</f>
        <v>4.1154942841461812</v>
      </c>
      <c r="AG31" s="53">
        <f>IFERROR(INDEX('ASTI data (new)'!$AF$6:$AL$130,MATCH('Country-wise data'!$B31,'ASTI data (new)'!$C$6:$C$130,),MATCH('Country-wise data'!AG$3,'ASTI data (new)'!$AF$5:$AL$5,)),(INDEX(Assumptions!$G$154:$P$345,MATCH('Country-wise data'!$B31,Assumptions!$B$154:$B$344,),MATCH('Country-wise data'!AG$3,Assumptions!$G$153:$P$153,))*W31))</f>
        <v>3.9512318957867314</v>
      </c>
      <c r="AH31" s="53">
        <f>IFERROR(INDEX('ASTI data (new)'!$AF$6:$AL$130,MATCH('Country-wise data'!$B31,'ASTI data (new)'!$C$6:$C$130,),MATCH('Country-wise data'!AH$3,'ASTI data (new)'!$AF$5:$AL$5,)),(INDEX(Assumptions!$G$154:$P$345,MATCH('Country-wise data'!$B31,Assumptions!$B$154:$B$344,),MATCH('Country-wise data'!AH$3,Assumptions!$G$153:$P$153,))*X31))</f>
        <v>3.4739675698490036</v>
      </c>
      <c r="AI31" s="53">
        <f>IFERROR(INDEX('ASTI data (new)'!$AF$6:$AL$130,MATCH('Country-wise data'!$B31,'ASTI data (new)'!$C$6:$C$130,),MATCH('Country-wise data'!AI$3,'ASTI data (new)'!$AF$5:$AL$5,)),(INDEX(Assumptions!$G$154:$P$345,MATCH('Country-wise data'!$B31,Assumptions!$B$154:$B$344,),MATCH('Country-wise data'!AI$3,Assumptions!$G$153:$P$153,))*Y31))</f>
        <v>4.6888007314192901</v>
      </c>
      <c r="AJ31" s="53">
        <f t="shared" ref="AJ31:AL31" si="50">IFERROR((1+($AI31/$AF31)^(1/3)-1)*AI31,0)</f>
        <v>4.8971307613772277</v>
      </c>
      <c r="AK31" s="53">
        <f t="shared" si="50"/>
        <v>5.1147171884115954</v>
      </c>
      <c r="AL31" s="53">
        <f t="shared" si="50"/>
        <v>5.3419712873004652</v>
      </c>
      <c r="AM31" s="55" cm="1">
        <f t="array" ref="AM31">INDEX('non-R&amp;D ex_typologies'!$J$8:$J$10,MATCH('Country-wise data'!FL31,'non-R&amp;D ex_typologies'!$F$8:$F$10,),)*'Country-wise data'!AC31</f>
        <v>13.193977268551269</v>
      </c>
      <c r="AN31" s="55" cm="1">
        <f t="array" ref="AN31">INDEX('non-R&amp;D ex_typologies'!$J$8:$J$10,MATCH('Country-wise data'!FM31,'non-R&amp;D ex_typologies'!$F$8:$F$10,),)*'Country-wise data'!AD31</f>
        <v>14.012576779110974</v>
      </c>
      <c r="AO31" s="55" cm="1">
        <f t="array" ref="AO31">INDEX('non-R&amp;D ex_typologies'!$J$8:$J$10,MATCH('Country-wise data'!FN31,'non-R&amp;D ex_typologies'!$F$8:$F$10,),)*'Country-wise data'!AE31</f>
        <v>10.464775870399027</v>
      </c>
      <c r="AP31" s="55" cm="1">
        <f t="array" ref="AP31">INDEX('non-R&amp;D ex_typologies'!$J$8:$J$10,MATCH('Country-wise data'!FO31,'non-R&amp;D ex_typologies'!$F$8:$F$10,),)*'Country-wise data'!AF31</f>
        <v>12.023518054355323</v>
      </c>
      <c r="AQ31" s="55" cm="1">
        <f t="array" ref="AQ31">INDEX('non-R&amp;D ex_typologies'!$J$8:$J$10,MATCH('Country-wise data'!FP31,'non-R&amp;D ex_typologies'!$F$8:$F$10,),)*'Country-wise data'!AG31</f>
        <v>11.54362143544868</v>
      </c>
      <c r="AR31" s="55" cm="1">
        <f t="array" ref="AR31">INDEX('non-R&amp;D ex_typologies'!$J$8:$J$10,MATCH('Country-wise data'!FQ31,'non-R&amp;D ex_typologies'!$F$8:$F$10,),)*'Country-wise data'!AH31</f>
        <v>10.149281936128366</v>
      </c>
      <c r="AS31" s="55" cm="1">
        <f t="array" ref="AS31">INDEX('non-R&amp;D ex_typologies'!$J$8:$J$10,MATCH('Country-wise data'!FR31,'non-R&amp;D ex_typologies'!$F$8:$F$10,),)*'Country-wise data'!AI31</f>
        <v>13.698446979908823</v>
      </c>
      <c r="AT31" s="55" cm="1">
        <f t="array" ref="AT31">INDEX('non-R&amp;D ex_typologies'!$J$8:$J$10,MATCH('Country-wise data'!FS31,'non-R&amp;D ex_typologies'!$F$8:$F$10,),)*'Country-wise data'!AJ31</f>
        <v>14.307088300615533</v>
      </c>
      <c r="AU31" s="55" cm="1">
        <f t="array" ref="AU31">INDEX('non-R&amp;D ex_typologies'!$J$8:$J$10,MATCH('Country-wise data'!FT31,'non-R&amp;D ex_typologies'!$F$8:$F$10,),)*'Country-wise data'!AK31</f>
        <v>14.942772413677822</v>
      </c>
      <c r="AV31" s="55" cm="1">
        <f t="array" ref="AV31">INDEX('non-R&amp;D ex_typologies'!$J$8:$J$10,MATCH('Country-wise data'!FU31,'non-R&amp;D ex_typologies'!$F$8:$F$10,),)*'Country-wise data'!AL31</f>
        <v>15.606700868503376</v>
      </c>
      <c r="AW31">
        <f t="shared" si="11"/>
        <v>174.42048125619101</v>
      </c>
      <c r="AX31" s="53">
        <f>INDEX('GDP deflators'!$AB$3:$AK$155,MATCH('Country-wise data'!$B31,'GDP deflators'!$B$3:$B$155,),MATCH('Country-wise data'!AX$3,'GDP deflators'!$D$2:$M$2,))</f>
        <v>64.417919930687134</v>
      </c>
      <c r="AY31" s="53">
        <f>INDEX('GDP deflators'!$AB$3:$AK$155,MATCH('Country-wise data'!$B31,'GDP deflators'!$B$3:$B$155,),MATCH('Country-wise data'!AY$3,'GDP deflators'!$D$2:$M$2,))</f>
        <v>70.611297354558474</v>
      </c>
      <c r="AZ31" s="53">
        <f>INDEX('GDP deflators'!$AB$3:$AK$155,MATCH('Country-wise data'!$B31,'GDP deflators'!$B$3:$B$155,),MATCH('Country-wise data'!AZ$3,'GDP deflators'!$D$2:$M$2,))</f>
        <v>74.579432688118558</v>
      </c>
      <c r="BA31" s="53">
        <f>INDEX('GDP deflators'!$AB$3:$AK$155,MATCH('Country-wise data'!$B31,'GDP deflators'!$B$3:$B$155,),MATCH('Country-wise data'!BA$3,'GDP deflators'!$D$2:$M$2,))</f>
        <v>78.061611292110626</v>
      </c>
      <c r="BB31" s="53">
        <f>INDEX('GDP deflators'!$AB$3:$AK$155,MATCH('Country-wise data'!$B31,'GDP deflators'!$B$3:$B$155,),MATCH('Country-wise data'!BB$3,'GDP deflators'!$D$2:$M$2,))</f>
        <v>81.047361870938289</v>
      </c>
      <c r="BC31" s="53">
        <f>INDEX('GDP deflators'!$AB$3:$AK$155,MATCH('Country-wise data'!$B31,'GDP deflators'!$B$3:$B$155,),MATCH('Country-wise data'!BC$3,'GDP deflators'!$D$2:$M$2,))</f>
        <v>83.136391760965225</v>
      </c>
      <c r="BD31" s="53">
        <f>INDEX('GDP deflators'!$AB$3:$AK$155,MATCH('Country-wise data'!$B31,'GDP deflators'!$B$3:$B$155,),MATCH('Country-wise data'!BD$3,'GDP deflators'!$D$2:$M$2,))</f>
        <v>85.941902297955991</v>
      </c>
      <c r="BE31" s="53">
        <f>INDEX('GDP deflators'!$AB$3:$AK$155,MATCH('Country-wise data'!$B31,'GDP deflators'!$B$3:$B$155,),MATCH('Country-wise data'!BE$3,'GDP deflators'!$D$2:$M$2,))</f>
        <v>91.849269257326256</v>
      </c>
      <c r="BF31" s="53">
        <f>INDEX('GDP deflators'!$AB$3:$AK$155,MATCH('Country-wise data'!$B31,'GDP deflators'!$B$3:$B$155,),MATCH('Country-wise data'!BF$3,'GDP deflators'!$D$2:$M$2,))</f>
        <v>98.380878956076884</v>
      </c>
      <c r="BG31" s="53">
        <f>INDEX('GDP deflators'!$AB$3:$AK$155,MATCH('Country-wise data'!$B31,'GDP deflators'!$B$3:$B$155,),MATCH('Country-wise data'!BG$3,'GDP deflators'!$D$2:$M$2,))</f>
        <v>100</v>
      </c>
      <c r="BH31" cm="1">
        <f t="array" ref="BH31">H31/(INDEX($AX31:$BG31,,MATCH(BH$3,$AX$3:$BG$3,))/100)</f>
        <v>104.18063804638615</v>
      </c>
      <c r="BI31" cm="1">
        <f t="array" ref="BI31">I31/(INDEX($AX31:$BG31,,MATCH(BI$3,$AX$3:$BG$3,))/100)</f>
        <v>184.64892288455147</v>
      </c>
      <c r="BJ31" cm="1">
        <f t="array" ref="BJ31">J31/(INDEX($AX31:$BG31,,MATCH(BJ$3,$AX$3:$BG$3,))/100)</f>
        <v>162.87734516295427</v>
      </c>
      <c r="BK31" cm="1">
        <f t="array" ref="BK31">K31/(INDEX($AX31:$BG31,,MATCH(BK$3,$AX$3:$BG$3,))/100)</f>
        <v>158.72393350471663</v>
      </c>
      <c r="BL31" cm="1">
        <f t="array" ref="BL31">L31/(INDEX($AX31:$BG31,,MATCH(BL$3,$AX$3:$BG$3,))/100)</f>
        <v>155.93414305236894</v>
      </c>
      <c r="BM31" cm="1">
        <f t="array" ref="BM31">M31/(INDEX($AX31:$BG31,,MATCH(BM$3,$AX$3:$BG$3,))/100)</f>
        <v>155.05618737295967</v>
      </c>
      <c r="BN31" cm="1">
        <f t="array" ref="BN31">N31/(INDEX($AX31:$BG31,,MATCH(BN$3,$AX$3:$BG$3,))/100)</f>
        <v>152.99438138549004</v>
      </c>
      <c r="BO31" cm="1">
        <f t="array" ref="BO31">O31/(INDEX($AX31:$BG31,,MATCH(BO$3,$AX$3:$BG$3,))/100)</f>
        <v>146.01750072869089</v>
      </c>
      <c r="BP31" cm="1">
        <f t="array" ref="BP31">P31/(INDEX($AX31:$BG31,,MATCH(BP$3,$AX$3:$BG$3,))/100)</f>
        <v>139.04971068242935</v>
      </c>
      <c r="BQ31" cm="1">
        <f t="array" ref="BQ31">Q31/(INDEX($AX31:$BG31,,MATCH(BQ$3,$AX$3:$BG$3,))/100)</f>
        <v>139.53429410636105</v>
      </c>
      <c r="BS31" cm="1">
        <f t="array" ref="BS31">S31/(INDEX($AX31:$BG31,,MATCH(BS$3,$AX$3:$BG$3,))/100)</f>
        <v>831.48523823235257</v>
      </c>
      <c r="BT31" cm="1">
        <f t="array" ref="BT31">T31/(INDEX($AX31:$BG31,,MATCH(BT$3,$AX$3:$BG$3,))/100)</f>
        <v>795.4901878937618</v>
      </c>
      <c r="BU31" cm="1">
        <f t="array" ref="BU31">U31/(INDEX($AX31:$BG31,,MATCH(BU$3,$AX$3:$BG$3,))/100)</f>
        <v>901.25695218258522</v>
      </c>
      <c r="BV31" cm="1">
        <f t="array" ref="BV31">V31/(INDEX($AX31:$BG31,,MATCH(BV$3,$AX$3:$BG$3,))/100)</f>
        <v>1040.8405470386645</v>
      </c>
      <c r="BW31" cm="1">
        <f t="array" ref="BW31">W31/(INDEX($AX31:$BG31,,MATCH(BW$3,$AX$3:$BG$3,))/100)</f>
        <v>1063.3118871559677</v>
      </c>
      <c r="BX31" cm="1">
        <f t="array" ref="BX31">X31/(INDEX($AX31:$BG31,,MATCH(BX$3,$AX$3:$BG$3,))/100)</f>
        <v>950.38621987799706</v>
      </c>
      <c r="BY31" cm="1">
        <f t="array" ref="BY31">Y31/(INDEX($AX31:$BG31,,MATCH(BY$3,$AX$3:$BG$3,))/100)</f>
        <v>993.3701909927405</v>
      </c>
      <c r="BZ31" cm="1">
        <f t="array" ref="BZ31">Z31/(INDEX($AX31:$BG31,,MATCH(BZ$3,$AX$3:$BG$3,))/100)</f>
        <v>1048.5835562847203</v>
      </c>
      <c r="CA31" cm="1">
        <f t="array" ref="CA31">AA31/(INDEX($AX31:$BG31,,MATCH(CA$3,$AX$3:$BG$3,))/100)</f>
        <v>1406.6002801396219</v>
      </c>
      <c r="CB31" cm="1">
        <f t="array" ref="CB31">AB31/(INDEX($AX31:$BG31,,MATCH(CB$3,$AX$3:$BG$3,))/100)</f>
        <v>1411.50223338</v>
      </c>
      <c r="CC31" cm="1">
        <f t="array" ref="CC31">AC31/(INDEX($AX31:$BG31,,MATCH(CC$3,$AX$3:$BG$3,))/100)</f>
        <v>7.0106692316173769</v>
      </c>
      <c r="CD31" cm="1">
        <f t="array" ref="CD31">AD31/(INDEX($AX31:$BG31,,MATCH(CD$3,$AX$3:$BG$3,))/100)</f>
        <v>6.7925721054484436</v>
      </c>
      <c r="CE31" cm="1">
        <f t="array" ref="CE31">AE31/(INDEX($AX31:$BG31,,MATCH(CE$3,$AX$3:$BG$3,))/100)</f>
        <v>4.8028751660675777</v>
      </c>
      <c r="CF31" cm="1">
        <f t="array" ref="CF31">AF31/(INDEX($AX31:$BG31,,MATCH(CF$3,$AX$3:$BG$3,))/100)</f>
        <v>5.2721103446683761</v>
      </c>
      <c r="CG31" cm="1">
        <f t="array" ref="CG31">AG31/(INDEX($AX31:$BG31,,MATCH(CG$3,$AX$3:$BG$3,))/100)</f>
        <v>4.875213461085588</v>
      </c>
      <c r="CH31" cm="1">
        <f t="array" ref="CH31">AH31/(INDEX($AX31:$BG31,,MATCH(CH$3,$AX$3:$BG$3,))/100)</f>
        <v>4.1786364506140679</v>
      </c>
      <c r="CI31" cm="1">
        <f t="array" ref="CI31">AI31/(INDEX($AX31:$BG31,,MATCH(CI$3,$AX$3:$BG$3,))/100)</f>
        <v>5.455779551124512</v>
      </c>
      <c r="CJ31" cm="1">
        <f t="array" ref="CJ31">AJ31/(INDEX($AX31:$BG31,,MATCH(CJ$3,$AX$3:$BG$3,))/100)</f>
        <v>5.3317035627766991</v>
      </c>
      <c r="CK31" cm="1">
        <f t="array" ref="CK31">AK31/(INDEX($AX31:$BG31,,MATCH(CK$3,$AX$3:$BG$3,))/100)</f>
        <v>5.1988935682259063</v>
      </c>
      <c r="CL31" cm="1">
        <f t="array" ref="CL31">AL31/(INDEX($AX31:$BG31,,MATCH(CL$3,$AX$3:$BG$3,))/100)</f>
        <v>5.3419712873004652</v>
      </c>
      <c r="CM31" cm="1">
        <f t="array" ref="CM31">AM31/(INDEX($AX31:$BG31,,MATCH(CM$3,$AX$3:$BG$3,))/100)</f>
        <v>20.481843069052559</v>
      </c>
      <c r="CN31" cm="1">
        <f t="array" ref="CN31">AN31/(INDEX($AX31:$BG31,,MATCH(CN$3,$AX$3:$BG$3,))/100)</f>
        <v>19.844666935872919</v>
      </c>
      <c r="CO31" cm="1">
        <f t="array" ref="CO31">AO31/(INDEX($AX31:$BG31,,MATCH(CO$3,$AX$3:$BG$3,))/100)</f>
        <v>14.031718254228819</v>
      </c>
      <c r="CP31" cm="1">
        <f t="array" ref="CP31">AP31/(INDEX($AX31:$BG31,,MATCH(CP$3,$AX$3:$BG$3,))/100)</f>
        <v>15.402600401575995</v>
      </c>
      <c r="CQ31" cm="1">
        <f t="array" ref="CQ31">AQ31/(INDEX($AX31:$BG31,,MATCH(CQ$3,$AX$3:$BG$3,))/100)</f>
        <v>14.24305636725229</v>
      </c>
      <c r="CR31" cm="1">
        <f t="array" ref="CR31">AR31/(INDEX($AX31:$BG31,,MATCH(CR$3,$AX$3:$BG$3,))/100)</f>
        <v>12.20798945100926</v>
      </c>
      <c r="CS31" cm="1">
        <f t="array" ref="CS31">AS31/(INDEX($AX31:$BG31,,MATCH(CS$3,$AX$3:$BG$3,))/100)</f>
        <v>15.939194518195603</v>
      </c>
      <c r="CT31" cm="1">
        <f t="array" ref="CT31">AT31/(INDEX($AX31:$BG31,,MATCH(CT$3,$AX$3:$BG$3,))/100)</f>
        <v>15.576703458067351</v>
      </c>
      <c r="CU31" cm="1">
        <f t="array" ref="CU31">AU31/(INDEX($AX31:$BG31,,MATCH(CU$3,$AX$3:$BG$3,))/100)</f>
        <v>15.188695783404384</v>
      </c>
      <c r="CV31" cm="1">
        <f t="array" ref="CV31">AV31/(INDEX($AX31:$BG31,,MATCH(CV$3,$AX$3:$BG$3,))/100)</f>
        <v>15.606700868503376</v>
      </c>
      <c r="CW31">
        <f t="shared" si="12"/>
        <v>212.7835938360916</v>
      </c>
      <c r="CX31">
        <f>IFERROR(1/INDEX('exch rates'!$BC$5:$BL$268,MATCH('Country-wise data'!$B31,'exch rates'!$A$5:$A$268,),MATCH(CX$3,'exch rates'!$BC$4:$BL$4,)),1)</f>
        <v>1</v>
      </c>
      <c r="CY31">
        <f>IFERROR(1/INDEX('exch rates'!$BC$5:$BL$268,MATCH('Country-wise data'!$B31,'exch rates'!$A$5:$A$268,),MATCH(CY$3,'exch rates'!$BC$4:$BL$4,)),1)</f>
        <v>1</v>
      </c>
      <c r="CZ31">
        <f>IFERROR(1/INDEX('exch rates'!$BC$5:$BL$268,MATCH('Country-wise data'!$B31,'exch rates'!$A$5:$A$268,),MATCH(CZ$3,'exch rates'!$BC$4:$BL$4,)),1)</f>
        <v>1</v>
      </c>
      <c r="DA31">
        <f>IFERROR(1/INDEX('exch rates'!$BC$5:$BL$268,MATCH('Country-wise data'!$B31,'exch rates'!$A$5:$A$268,),MATCH(DA$3,'exch rates'!$BC$4:$BL$4,)),1)</f>
        <v>1</v>
      </c>
      <c r="DB31">
        <f>IFERROR(1/INDEX('exch rates'!$BC$5:$BL$268,MATCH('Country-wise data'!$B31,'exch rates'!$A$5:$A$268,),MATCH(DB$3,'exch rates'!$BC$4:$BL$4,)),1)</f>
        <v>1</v>
      </c>
      <c r="DC31">
        <f>IFERROR(1/INDEX('exch rates'!$BC$5:$BL$268,MATCH('Country-wise data'!$B31,'exch rates'!$A$5:$A$268,),MATCH(DC$3,'exch rates'!$BC$4:$BL$4,)),1)</f>
        <v>1</v>
      </c>
      <c r="DD31">
        <f>IFERROR(1/INDEX('exch rates'!$BC$5:$BL$268,MATCH('Country-wise data'!$B31,'exch rates'!$A$5:$A$268,),MATCH(DD$3,'exch rates'!$BC$4:$BL$4,)),1)</f>
        <v>1</v>
      </c>
      <c r="DE31">
        <f>IFERROR(1/INDEX('exch rates'!$BC$5:$BL$268,MATCH('Country-wise data'!$B31,'exch rates'!$A$5:$A$268,),MATCH(DE$3,'exch rates'!$BC$4:$BL$4,)),1)</f>
        <v>1</v>
      </c>
      <c r="DF31">
        <f>IFERROR(1/INDEX('exch rates'!$BC$5:$BL$268,MATCH('Country-wise data'!$B31,'exch rates'!$A$5:$A$268,),MATCH(DF$3,'exch rates'!$BC$4:$BL$4,)),1)</f>
        <v>1</v>
      </c>
      <c r="DG31">
        <f>IFERROR(1/INDEX('exch rates'!$BC$5:$BL$268,MATCH('Country-wise data'!$B31,'exch rates'!$A$5:$A$268,),MATCH(DG$3,'exch rates'!$BC$4:$BL$4,)),1)</f>
        <v>1</v>
      </c>
      <c r="DH31" cm="1">
        <f t="array" ref="DH31">(BH31/INDEX($CX31:$DG31,,MATCH(DH$3,$CX$3:$DG$3,)))*$DG31</f>
        <v>104.18063804638615</v>
      </c>
      <c r="DI31" cm="1">
        <f t="array" ref="DI31">(BI31/INDEX($CX31:$DG31,,MATCH(DI$3,$CX$3:$DG$3,)))*$DG31</f>
        <v>184.64892288455147</v>
      </c>
      <c r="DJ31" cm="1">
        <f t="array" ref="DJ31">(BJ31/INDEX($CX31:$DG31,,MATCH(DJ$3,$CX$3:$DG$3,)))*$DG31</f>
        <v>162.87734516295427</v>
      </c>
      <c r="DK31" cm="1">
        <f t="array" ref="DK31">(BK31/INDEX($CX31:$DG31,,MATCH(DK$3,$CX$3:$DG$3,)))*$DG31</f>
        <v>158.72393350471663</v>
      </c>
      <c r="DL31" cm="1">
        <f t="array" ref="DL31">(BL31/INDEX($CX31:$DG31,,MATCH(DL$3,$CX$3:$DG$3,)))*$DG31</f>
        <v>155.93414305236894</v>
      </c>
      <c r="DM31" cm="1">
        <f t="array" ref="DM31">(BM31/INDEX($CX31:$DG31,,MATCH(DM$3,$CX$3:$DG$3,)))*$DG31</f>
        <v>155.05618737295967</v>
      </c>
      <c r="DN31" cm="1">
        <f t="array" ref="DN31">(BN31/INDEX($CX31:$DG31,,MATCH(DN$3,$CX$3:$DG$3,)))*$DG31</f>
        <v>152.99438138549004</v>
      </c>
      <c r="DO31" cm="1">
        <f t="array" ref="DO31">(BO31/INDEX($CX31:$DG31,,MATCH(DO$3,$CX$3:$DG$3,)))*$DG31</f>
        <v>146.01750072869089</v>
      </c>
      <c r="DP31" cm="1">
        <f t="array" ref="DP31">(BP31/INDEX($CX31:$DG31,,MATCH(DP$3,$CX$3:$DG$3,)))*$DG31</f>
        <v>139.04971068242935</v>
      </c>
      <c r="DQ31" cm="1">
        <f t="array" ref="DQ31">(BQ31/INDEX($CX31:$DG31,,MATCH(DQ$3,$CX$3:$DG$3,)))*$DG31</f>
        <v>139.53429410636105</v>
      </c>
      <c r="DS31" cm="1">
        <f t="array" ref="DS31">(BS31/INDEX($CX31:$DG31,,MATCH(DS$3,$CX$3:$DG$3,)))*$DG31</f>
        <v>831.48523823235257</v>
      </c>
      <c r="DT31" cm="1">
        <f t="array" ref="DT31">(BT31/INDEX($CX31:$DG31,,MATCH(DT$3,$CX$3:$DG$3,)))*$DG31</f>
        <v>795.4901878937618</v>
      </c>
      <c r="DU31" cm="1">
        <f t="array" ref="DU31">(BU31/INDEX($CX31:$DG31,,MATCH(DU$3,$CX$3:$DG$3,)))*$DG31</f>
        <v>901.25695218258522</v>
      </c>
      <c r="DV31" cm="1">
        <f t="array" ref="DV31">(BV31/INDEX($CX31:$DG31,,MATCH(DV$3,$CX$3:$DG$3,)))*$DG31</f>
        <v>1040.8405470386645</v>
      </c>
      <c r="DW31" cm="1">
        <f t="array" ref="DW31">(BW31/INDEX($CX31:$DG31,,MATCH(DW$3,$CX$3:$DG$3,)))*$DG31</f>
        <v>1063.3118871559677</v>
      </c>
      <c r="DX31" cm="1">
        <f t="array" ref="DX31">(BX31/INDEX($CX31:$DG31,,MATCH(DX$3,$CX$3:$DG$3,)))*$DG31</f>
        <v>950.38621987799706</v>
      </c>
      <c r="DY31" cm="1">
        <f t="array" ref="DY31">(BY31/INDEX($CX31:$DG31,,MATCH(DY$3,$CX$3:$DG$3,)))*$DG31</f>
        <v>993.3701909927405</v>
      </c>
      <c r="DZ31" cm="1">
        <f t="array" ref="DZ31">(BZ31/INDEX($CX31:$DG31,,MATCH(DZ$3,$CX$3:$DG$3,)))*$DG31</f>
        <v>1048.5835562847203</v>
      </c>
      <c r="EA31" cm="1">
        <f t="array" ref="EA31">(CA31/INDEX($CX31:$DG31,,MATCH(EA$3,$CX$3:$DG$3,)))*$DG31</f>
        <v>1406.6002801396219</v>
      </c>
      <c r="EB31" cm="1">
        <f t="array" ref="EB31">(CB31/INDEX($CX31:$DG31,,MATCH(EB$3,$CX$3:$DG$3,)))*$DG31</f>
        <v>1411.50223338</v>
      </c>
      <c r="EC31" s="53" cm="1">
        <f t="array" ref="EC31">(CC31/INDEX($CX31:$DG31,,MATCH(EC$3,$CX$3:$DG$3,)))*$DG31</f>
        <v>7.0106692316173769</v>
      </c>
      <c r="ED31" cm="1">
        <f t="array" ref="ED31">(CD31/INDEX($CX31:$DG31,,MATCH(ED$3,$CX$3:$DG$3,)))*$DG31</f>
        <v>6.7925721054484436</v>
      </c>
      <c r="EE31" cm="1">
        <f t="array" ref="EE31">(CE31/INDEX($CX31:$DG31,,MATCH(EE$3,$CX$3:$DG$3,)))*$DG31</f>
        <v>4.8028751660675777</v>
      </c>
      <c r="EF31" cm="1">
        <f t="array" ref="EF31">(CF31/INDEX($CX31:$DG31,,MATCH(EF$3,$CX$3:$DG$3,)))*$DG31</f>
        <v>5.2721103446683761</v>
      </c>
      <c r="EG31" cm="1">
        <f t="array" ref="EG31">(CG31/INDEX($CX31:$DG31,,MATCH(EG$3,$CX$3:$DG$3,)))*$DG31</f>
        <v>4.875213461085588</v>
      </c>
      <c r="EH31" cm="1">
        <f t="array" ref="EH31">(CH31/INDEX($CX31:$DG31,,MATCH(EH$3,$CX$3:$DG$3,)))*$DG31</f>
        <v>4.1786364506140679</v>
      </c>
      <c r="EI31" cm="1">
        <f t="array" ref="EI31">(CI31/INDEX($CX31:$DG31,,MATCH(EI$3,$CX$3:$DG$3,)))*$DG31</f>
        <v>5.455779551124512</v>
      </c>
      <c r="EJ31" cm="1">
        <f t="array" ref="EJ31">(CJ31/INDEX($CX31:$DG31,,MATCH(EJ$3,$CX$3:$DG$3,)))*$DG31</f>
        <v>5.3317035627766991</v>
      </c>
      <c r="EK31" cm="1">
        <f t="array" ref="EK31">(CK31/INDEX($CX31:$DG31,,MATCH(EK$3,$CX$3:$DG$3,)))*$DG31</f>
        <v>5.1988935682259063</v>
      </c>
      <c r="EL31" cm="1">
        <f t="array" ref="EL31">(CL31/INDEX($CX31:$DG31,,MATCH(EL$3,$CX$3:$DG$3,)))*$DG31</f>
        <v>5.3419712873004652</v>
      </c>
      <c r="EM31" cm="1">
        <f t="array" ref="EM31">(CM31/INDEX($CX31:$DG31,,MATCH(EM$3,$CX$3:$DG$3,)))*$DG31</f>
        <v>20.481843069052559</v>
      </c>
      <c r="EN31" cm="1">
        <f t="array" ref="EN31">(CN31/INDEX($CX31:$DG31,,MATCH(EN$3,$CX$3:$DG$3,)))*$DG31</f>
        <v>19.844666935872919</v>
      </c>
      <c r="EO31" cm="1">
        <f t="array" ref="EO31">(CO31/INDEX($CX31:$DG31,,MATCH(EO$3,$CX$3:$DG$3,)))*$DG31</f>
        <v>14.031718254228819</v>
      </c>
      <c r="EP31" cm="1">
        <f t="array" ref="EP31">(CP31/INDEX($CX31:$DG31,,MATCH(EP$3,$CX$3:$DG$3,)))*$DG31</f>
        <v>15.402600401575995</v>
      </c>
      <c r="EQ31" cm="1">
        <f t="array" ref="EQ31">(CQ31/INDEX($CX31:$DG31,,MATCH(EQ$3,$CX$3:$DG$3,)))*$DG31</f>
        <v>14.24305636725229</v>
      </c>
      <c r="ER31" cm="1">
        <f t="array" ref="ER31">(CR31/INDEX($CX31:$DG31,,MATCH(ER$3,$CX$3:$DG$3,)))*$DG31</f>
        <v>12.20798945100926</v>
      </c>
      <c r="ES31" cm="1">
        <f t="array" ref="ES31">(CS31/INDEX($CX31:$DG31,,MATCH(ES$3,$CX$3:$DG$3,)))*$DG31</f>
        <v>15.939194518195603</v>
      </c>
      <c r="ET31" cm="1">
        <f t="array" ref="ET31">(CT31/INDEX($CX31:$DG31,,MATCH(ET$3,$CX$3:$DG$3,)))*$DG31</f>
        <v>15.576703458067351</v>
      </c>
      <c r="EU31" cm="1">
        <f t="array" ref="EU31">(CU31/INDEX($CX31:$DG31,,MATCH(EU$3,$CX$3:$DG$3,)))*$DG31</f>
        <v>15.188695783404384</v>
      </c>
      <c r="EV31" cm="1">
        <f t="array" ref="EV31">(CV31/INDEX($CX31:$DG31,,MATCH(EV$3,$CX$3:$DG$3,)))*$DG31</f>
        <v>15.606700868503376</v>
      </c>
      <c r="EW31">
        <f t="shared" si="13"/>
        <v>212.7835938360916</v>
      </c>
      <c r="EY31" s="96">
        <f t="shared" si="24"/>
        <v>8.4315017384088489E-3</v>
      </c>
      <c r="EZ31" s="96">
        <f t="shared" si="14"/>
        <v>8.5388508982534375E-3</v>
      </c>
      <c r="FA31" s="96">
        <f t="shared" si="15"/>
        <v>5.3290852896461941E-3</v>
      </c>
      <c r="FB31" s="96">
        <f t="shared" si="16"/>
        <v>5.0652430477158682E-3</v>
      </c>
      <c r="FC31" s="96">
        <f t="shared" si="17"/>
        <v>4.5849327182124191E-3</v>
      </c>
      <c r="FD31" s="96">
        <f t="shared" si="18"/>
        <v>4.3967771872265651E-3</v>
      </c>
      <c r="FE31" s="96">
        <f t="shared" si="19"/>
        <v>5.4921917333478568E-3</v>
      </c>
      <c r="FF31" s="96">
        <f t="shared" si="20"/>
        <v>5.0846721091714221E-3</v>
      </c>
      <c r="FG31" s="96">
        <f t="shared" si="21"/>
        <v>3.6960703347150288E-3</v>
      </c>
      <c r="FH31" s="96">
        <f t="shared" si="22"/>
        <v>3.7845999538438685E-3</v>
      </c>
      <c r="FJ31" s="96">
        <f t="shared" si="25"/>
        <v>1044.2827293178411</v>
      </c>
      <c r="FK31" s="96" t="str">
        <f>IF(AND('Country-wise data'!FJ31&gt;'non-R&amp;D ex_typologies'!$C$17,'Country-wise data'!FJ31&lt;'non-R&amp;D ex_typologies'!$D$17),"Small",IF(AND('Country-wise data'!FJ31&gt;'non-R&amp;D ex_typologies'!$E$17,'Country-wise data'!$FJ$4&lt;'non-R&amp;D ex_typologies'!$F$17),"Medium","Large"))</f>
        <v>Small</v>
      </c>
      <c r="FL31" t="str">
        <f>IF($FK31='non-R&amp;D ex_typologies'!$C$16,IF(AND('Country-wise data'!EY31&gt;'non-R&amp;D ex_typologies'!$C$21,'Country-wise data'!EY31&lt;'non-R&amp;D ex_typologies'!$D$21),'non-R&amp;D ex_typologies'!$B$21,IF(AND('Country-wise data'!EY31&gt;'non-R&amp;D ex_typologies'!$C$19,'Country-wise data'!EY31&lt;'non-R&amp;D ex_typologies'!$D$19),'non-R&amp;D ex_typologies'!$B$19,'non-R&amp;D ex_typologies'!$B$20)),IF($FK31='non-R&amp;D ex_typologies'!$E$16,IF(AND('Country-wise data'!EY31&gt;'non-R&amp;D ex_typologies'!$E$21,'Country-wise data'!EY31&lt;'non-R&amp;D ex_typologies'!$F$21),'non-R&amp;D ex_typologies'!$B$21,IF(AND('Country-wise data'!EY31&gt;'non-R&amp;D ex_typologies'!$E$19,'Country-wise data'!EY31&lt;'non-R&amp;D ex_typologies'!$F$19),'non-R&amp;D ex_typologies'!$B$19,'non-R&amp;D ex_typologies'!$B$20)),IF(AND('Country-wise data'!EY31&gt;'non-R&amp;D ex_typologies'!$G$21,'Country-wise data'!EY31&lt;'non-R&amp;D ex_typologies'!$H$21),'non-R&amp;D ex_typologies'!$B$21,IF(AND('Country-wise data'!EY31&gt;'non-R&amp;D ex_typologies'!$G$19,'Country-wise data'!EY31&lt;'non-R&amp;D ex_typologies'!$H$19),'non-R&amp;D ex_typologies'!$B$19,'non-R&amp;D ex_typologies'!$B$20))))</f>
        <v>Program heavy</v>
      </c>
      <c r="FM31" t="str">
        <f>IF($FK31='non-R&amp;D ex_typologies'!$C$16,IF(AND('Country-wise data'!EZ31&gt;'non-R&amp;D ex_typologies'!$C$21,'Country-wise data'!EZ31&lt;'non-R&amp;D ex_typologies'!$D$21),'non-R&amp;D ex_typologies'!$B$21,IF(AND('Country-wise data'!EZ31&gt;'non-R&amp;D ex_typologies'!$C$19,'Country-wise data'!EZ31&lt;'non-R&amp;D ex_typologies'!$D$19),'non-R&amp;D ex_typologies'!$B$19,'non-R&amp;D ex_typologies'!$B$20)),IF($FK31='non-R&amp;D ex_typologies'!$E$16,IF(AND('Country-wise data'!EZ31&gt;'non-R&amp;D ex_typologies'!$E$21,'Country-wise data'!EZ31&lt;'non-R&amp;D ex_typologies'!$F$21),'non-R&amp;D ex_typologies'!$B$21,IF(AND('Country-wise data'!EZ31&gt;'non-R&amp;D ex_typologies'!$E$19,'Country-wise data'!EZ31&lt;'non-R&amp;D ex_typologies'!$F$19),'non-R&amp;D ex_typologies'!$B$19,'non-R&amp;D ex_typologies'!$B$20)),IF(AND('Country-wise data'!EZ31&gt;'non-R&amp;D ex_typologies'!$G$21,'Country-wise data'!EZ31&lt;'non-R&amp;D ex_typologies'!$H$21),'non-R&amp;D ex_typologies'!$B$21,IF(AND('Country-wise data'!EZ31&gt;'non-R&amp;D ex_typologies'!$G$19,'Country-wise data'!EZ31&lt;'non-R&amp;D ex_typologies'!$H$19),'non-R&amp;D ex_typologies'!$B$19,'non-R&amp;D ex_typologies'!$B$20))))</f>
        <v>Program heavy</v>
      </c>
      <c r="FN31" t="str">
        <f>IF($FK31='non-R&amp;D ex_typologies'!$C$16,IF(AND('Country-wise data'!FA31&gt;'non-R&amp;D ex_typologies'!$C$21,'Country-wise data'!FA31&lt;'non-R&amp;D ex_typologies'!$D$21),'non-R&amp;D ex_typologies'!$B$21,IF(AND('Country-wise data'!FA31&gt;'non-R&amp;D ex_typologies'!$C$19,'Country-wise data'!FA31&lt;'non-R&amp;D ex_typologies'!$D$19),'non-R&amp;D ex_typologies'!$B$19,'non-R&amp;D ex_typologies'!$B$20)),IF($FK31='non-R&amp;D ex_typologies'!$E$16,IF(AND('Country-wise data'!FA31&gt;'non-R&amp;D ex_typologies'!$E$21,'Country-wise data'!FA31&lt;'non-R&amp;D ex_typologies'!$F$21),'non-R&amp;D ex_typologies'!$B$21,IF(AND('Country-wise data'!FA31&gt;'non-R&amp;D ex_typologies'!$E$19,'Country-wise data'!FA31&lt;'non-R&amp;D ex_typologies'!$F$19),'non-R&amp;D ex_typologies'!$B$19,'non-R&amp;D ex_typologies'!$B$20)),IF(AND('Country-wise data'!FA31&gt;'non-R&amp;D ex_typologies'!$G$21,'Country-wise data'!FA31&lt;'non-R&amp;D ex_typologies'!$H$21),'non-R&amp;D ex_typologies'!$B$21,IF(AND('Country-wise data'!FA31&gt;'non-R&amp;D ex_typologies'!$G$19,'Country-wise data'!FA31&lt;'non-R&amp;D ex_typologies'!$H$19),'non-R&amp;D ex_typologies'!$B$19,'non-R&amp;D ex_typologies'!$B$20))))</f>
        <v>Program heavy</v>
      </c>
      <c r="FO31" t="str">
        <f>IF($FK31='non-R&amp;D ex_typologies'!$C$16,IF(AND('Country-wise data'!FB31&gt;'non-R&amp;D ex_typologies'!$C$21,'Country-wise data'!FB31&lt;'non-R&amp;D ex_typologies'!$D$21),'non-R&amp;D ex_typologies'!$B$21,IF(AND('Country-wise data'!FB31&gt;'non-R&amp;D ex_typologies'!$C$19,'Country-wise data'!FB31&lt;'non-R&amp;D ex_typologies'!$D$19),'non-R&amp;D ex_typologies'!$B$19,'non-R&amp;D ex_typologies'!$B$20)),IF($FK31='non-R&amp;D ex_typologies'!$E$16,IF(AND('Country-wise data'!FB31&gt;'non-R&amp;D ex_typologies'!$E$21,'Country-wise data'!FB31&lt;'non-R&amp;D ex_typologies'!$F$21),'non-R&amp;D ex_typologies'!$B$21,IF(AND('Country-wise data'!FB31&gt;'non-R&amp;D ex_typologies'!$E$19,'Country-wise data'!FB31&lt;'non-R&amp;D ex_typologies'!$F$19),'non-R&amp;D ex_typologies'!$B$19,'non-R&amp;D ex_typologies'!$B$20)),IF(AND('Country-wise data'!FB31&gt;'non-R&amp;D ex_typologies'!$G$21,'Country-wise data'!FB31&lt;'non-R&amp;D ex_typologies'!$H$21),'non-R&amp;D ex_typologies'!$B$21,IF(AND('Country-wise data'!FB31&gt;'non-R&amp;D ex_typologies'!$G$19,'Country-wise data'!FB31&lt;'non-R&amp;D ex_typologies'!$H$19),'non-R&amp;D ex_typologies'!$B$19,'non-R&amp;D ex_typologies'!$B$20))))</f>
        <v>Program heavy</v>
      </c>
      <c r="FP31" t="str">
        <f>IF($FK31='non-R&amp;D ex_typologies'!$C$16,IF(AND('Country-wise data'!FC31&gt;'non-R&amp;D ex_typologies'!$C$21,'Country-wise data'!FC31&lt;'non-R&amp;D ex_typologies'!$D$21),'non-R&amp;D ex_typologies'!$B$21,IF(AND('Country-wise data'!FC31&gt;'non-R&amp;D ex_typologies'!$C$19,'Country-wise data'!FC31&lt;'non-R&amp;D ex_typologies'!$D$19),'non-R&amp;D ex_typologies'!$B$19,'non-R&amp;D ex_typologies'!$B$20)),IF($FK31='non-R&amp;D ex_typologies'!$E$16,IF(AND('Country-wise data'!FC31&gt;'non-R&amp;D ex_typologies'!$E$21,'Country-wise data'!FC31&lt;'non-R&amp;D ex_typologies'!$F$21),'non-R&amp;D ex_typologies'!$B$21,IF(AND('Country-wise data'!FC31&gt;'non-R&amp;D ex_typologies'!$E$19,'Country-wise data'!FC31&lt;'non-R&amp;D ex_typologies'!$F$19),'non-R&amp;D ex_typologies'!$B$19,'non-R&amp;D ex_typologies'!$B$20)),IF(AND('Country-wise data'!FC31&gt;'non-R&amp;D ex_typologies'!$G$21,'Country-wise data'!FC31&lt;'non-R&amp;D ex_typologies'!$H$21),'non-R&amp;D ex_typologies'!$B$21,IF(AND('Country-wise data'!FC31&gt;'non-R&amp;D ex_typologies'!$G$19,'Country-wise data'!FC31&lt;'non-R&amp;D ex_typologies'!$H$19),'non-R&amp;D ex_typologies'!$B$19,'non-R&amp;D ex_typologies'!$B$20))))</f>
        <v>Program heavy</v>
      </c>
      <c r="FQ31" t="str">
        <f>IF($FK31='non-R&amp;D ex_typologies'!$C$16,IF(AND('Country-wise data'!FD31&gt;'non-R&amp;D ex_typologies'!$C$21,'Country-wise data'!FD31&lt;'non-R&amp;D ex_typologies'!$D$21),'non-R&amp;D ex_typologies'!$B$21,IF(AND('Country-wise data'!FD31&gt;'non-R&amp;D ex_typologies'!$C$19,'Country-wise data'!FD31&lt;'non-R&amp;D ex_typologies'!$D$19),'non-R&amp;D ex_typologies'!$B$19,'non-R&amp;D ex_typologies'!$B$20)),IF($FK31='non-R&amp;D ex_typologies'!$E$16,IF(AND('Country-wise data'!FD31&gt;'non-R&amp;D ex_typologies'!$E$21,'Country-wise data'!FD31&lt;'non-R&amp;D ex_typologies'!$F$21),'non-R&amp;D ex_typologies'!$B$21,IF(AND('Country-wise data'!FD31&gt;'non-R&amp;D ex_typologies'!$E$19,'Country-wise data'!FD31&lt;'non-R&amp;D ex_typologies'!$F$19),'non-R&amp;D ex_typologies'!$B$19,'non-R&amp;D ex_typologies'!$B$20)),IF(AND('Country-wise data'!FD31&gt;'non-R&amp;D ex_typologies'!$G$21,'Country-wise data'!FD31&lt;'non-R&amp;D ex_typologies'!$H$21),'non-R&amp;D ex_typologies'!$B$21,IF(AND('Country-wise data'!FD31&gt;'non-R&amp;D ex_typologies'!$G$19,'Country-wise data'!FD31&lt;'non-R&amp;D ex_typologies'!$H$19),'non-R&amp;D ex_typologies'!$B$19,'non-R&amp;D ex_typologies'!$B$20))))</f>
        <v>Program heavy</v>
      </c>
      <c r="FR31" t="str">
        <f>IF($FK31='non-R&amp;D ex_typologies'!$C$16,IF(AND('Country-wise data'!FE31&gt;'non-R&amp;D ex_typologies'!$C$21,'Country-wise data'!FE31&lt;'non-R&amp;D ex_typologies'!$D$21),'non-R&amp;D ex_typologies'!$B$21,IF(AND('Country-wise data'!FE31&gt;'non-R&amp;D ex_typologies'!$C$19,'Country-wise data'!FE31&lt;'non-R&amp;D ex_typologies'!$D$19),'non-R&amp;D ex_typologies'!$B$19,'non-R&amp;D ex_typologies'!$B$20)),IF($FK31='non-R&amp;D ex_typologies'!$E$16,IF(AND('Country-wise data'!FE31&gt;'non-R&amp;D ex_typologies'!$E$21,'Country-wise data'!FE31&lt;'non-R&amp;D ex_typologies'!$F$21),'non-R&amp;D ex_typologies'!$B$21,IF(AND('Country-wise data'!FE31&gt;'non-R&amp;D ex_typologies'!$E$19,'Country-wise data'!FE31&lt;'non-R&amp;D ex_typologies'!$F$19),'non-R&amp;D ex_typologies'!$B$19,'non-R&amp;D ex_typologies'!$B$20)),IF(AND('Country-wise data'!FE31&gt;'non-R&amp;D ex_typologies'!$G$21,'Country-wise data'!FE31&lt;'non-R&amp;D ex_typologies'!$H$21),'non-R&amp;D ex_typologies'!$B$21,IF(AND('Country-wise data'!FE31&gt;'non-R&amp;D ex_typologies'!$G$19,'Country-wise data'!FE31&lt;'non-R&amp;D ex_typologies'!$H$19),'non-R&amp;D ex_typologies'!$B$19,'non-R&amp;D ex_typologies'!$B$20))))</f>
        <v>Program heavy</v>
      </c>
      <c r="FS31" t="str">
        <f>IF($FK31='non-R&amp;D ex_typologies'!$C$16,IF(AND('Country-wise data'!FF31&gt;'non-R&amp;D ex_typologies'!$C$21,'Country-wise data'!FF31&lt;'non-R&amp;D ex_typologies'!$D$21),'non-R&amp;D ex_typologies'!$B$21,IF(AND('Country-wise data'!FF31&gt;'non-R&amp;D ex_typologies'!$C$19,'Country-wise data'!FF31&lt;'non-R&amp;D ex_typologies'!$D$19),'non-R&amp;D ex_typologies'!$B$19,'non-R&amp;D ex_typologies'!$B$20)),IF($FK31='non-R&amp;D ex_typologies'!$E$16,IF(AND('Country-wise data'!FF31&gt;'non-R&amp;D ex_typologies'!$E$21,'Country-wise data'!FF31&lt;'non-R&amp;D ex_typologies'!$F$21),'non-R&amp;D ex_typologies'!$B$21,IF(AND('Country-wise data'!FF31&gt;'non-R&amp;D ex_typologies'!$E$19,'Country-wise data'!FF31&lt;'non-R&amp;D ex_typologies'!$F$19),'non-R&amp;D ex_typologies'!$B$19,'non-R&amp;D ex_typologies'!$B$20)),IF(AND('Country-wise data'!FF31&gt;'non-R&amp;D ex_typologies'!$G$21,'Country-wise data'!FF31&lt;'non-R&amp;D ex_typologies'!$H$21),'non-R&amp;D ex_typologies'!$B$21,IF(AND('Country-wise data'!FF31&gt;'non-R&amp;D ex_typologies'!$G$19,'Country-wise data'!FF31&lt;'non-R&amp;D ex_typologies'!$H$19),'non-R&amp;D ex_typologies'!$B$19,'non-R&amp;D ex_typologies'!$B$20))))</f>
        <v>Program heavy</v>
      </c>
      <c r="FT31" t="str">
        <f>IF($FK31='non-R&amp;D ex_typologies'!$C$16,IF(AND('Country-wise data'!FG31&gt;'non-R&amp;D ex_typologies'!$C$21,'Country-wise data'!FG31&lt;'non-R&amp;D ex_typologies'!$D$21),'non-R&amp;D ex_typologies'!$B$21,IF(AND('Country-wise data'!FG31&gt;'non-R&amp;D ex_typologies'!$C$19,'Country-wise data'!FG31&lt;'non-R&amp;D ex_typologies'!$D$19),'non-R&amp;D ex_typologies'!$B$19,'non-R&amp;D ex_typologies'!$B$20)),IF($FK31='non-R&amp;D ex_typologies'!$E$16,IF(AND('Country-wise data'!FG31&gt;'non-R&amp;D ex_typologies'!$E$21,'Country-wise data'!FG31&lt;'non-R&amp;D ex_typologies'!$F$21),'non-R&amp;D ex_typologies'!$B$21,IF(AND('Country-wise data'!FG31&gt;'non-R&amp;D ex_typologies'!$E$19,'Country-wise data'!FG31&lt;'non-R&amp;D ex_typologies'!$F$19),'non-R&amp;D ex_typologies'!$B$19,'non-R&amp;D ex_typologies'!$B$20)),IF(AND('Country-wise data'!FG31&gt;'non-R&amp;D ex_typologies'!$G$21,'Country-wise data'!FG31&lt;'non-R&amp;D ex_typologies'!$H$21),'non-R&amp;D ex_typologies'!$B$21,IF(AND('Country-wise data'!FG31&gt;'non-R&amp;D ex_typologies'!$G$19,'Country-wise data'!FG31&lt;'non-R&amp;D ex_typologies'!$H$19),'non-R&amp;D ex_typologies'!$B$19,'non-R&amp;D ex_typologies'!$B$20))))</f>
        <v>Program heavy</v>
      </c>
      <c r="FU31" t="str">
        <f>IF($FK31='non-R&amp;D ex_typologies'!$C$16,IF(AND('Country-wise data'!FH31&gt;'non-R&amp;D ex_typologies'!$C$21,'Country-wise data'!FH31&lt;'non-R&amp;D ex_typologies'!$D$21),'non-R&amp;D ex_typologies'!$B$21,IF(AND('Country-wise data'!FH31&gt;'non-R&amp;D ex_typologies'!$C$19,'Country-wise data'!FH31&lt;'non-R&amp;D ex_typologies'!$D$19),'non-R&amp;D ex_typologies'!$B$19,'non-R&amp;D ex_typologies'!$B$20)),IF($FK31='non-R&amp;D ex_typologies'!$E$16,IF(AND('Country-wise data'!FH31&gt;'non-R&amp;D ex_typologies'!$E$21,'Country-wise data'!FH31&lt;'non-R&amp;D ex_typologies'!$F$21),'non-R&amp;D ex_typologies'!$B$21,IF(AND('Country-wise data'!FH31&gt;'non-R&amp;D ex_typologies'!$E$19,'Country-wise data'!FH31&lt;'non-R&amp;D ex_typologies'!$F$19),'non-R&amp;D ex_typologies'!$B$19,'non-R&amp;D ex_typologies'!$B$20)),IF(AND('Country-wise data'!FH31&gt;'non-R&amp;D ex_typologies'!$G$21,'Country-wise data'!FH31&lt;'non-R&amp;D ex_typologies'!$H$21),'non-R&amp;D ex_typologies'!$B$21,IF(AND('Country-wise data'!FH31&gt;'non-R&amp;D ex_typologies'!$G$19,'Country-wise data'!FH31&lt;'non-R&amp;D ex_typologies'!$H$19),'non-R&amp;D ex_typologies'!$B$19,'non-R&amp;D ex_typologies'!$B$20))))</f>
        <v>Program heavy</v>
      </c>
    </row>
    <row r="32" spans="2:177" x14ac:dyDescent="0.35">
      <c r="B32" t="s">
        <v>393</v>
      </c>
      <c r="C32" t="s">
        <v>394</v>
      </c>
      <c r="D32" t="s">
        <v>371</v>
      </c>
      <c r="E32" t="s">
        <v>371</v>
      </c>
      <c r="F32" t="s">
        <v>372</v>
      </c>
      <c r="G32" s="55">
        <f>Assumptions!$C$13</f>
        <v>1.1000000000000001</v>
      </c>
      <c r="H32">
        <f>SUMIFS(FAOstat!M:M,FAOstat!$B:$B,'Country-wise data'!$B32)*G32</f>
        <v>4.0260000000000007</v>
      </c>
      <c r="I32">
        <f>IF(SUMIFS(FAOstat!N:N,FAOstat!$B:$B,'Country-wise data'!$B32)=0,H32*(1+Assumptions!$C$9),SUMIFS(FAOstat!N:N,FAOstat!$B:$B,'Country-wise data'!$B32)*$G32)</f>
        <v>4.7409999999999997</v>
      </c>
      <c r="J32">
        <f>IF(SUMIFS(FAOstat!O:O,FAOstat!$B:$B,'Country-wise data'!$B32)=0,I32*(1+Assumptions!$C$9),SUMIFS(FAOstat!O:O,FAOstat!$B:$B,'Country-wise data'!$B32)*$G32)</f>
        <v>5.4890000000000008</v>
      </c>
      <c r="K32">
        <f>IF(SUMIFS(FAOstat!P:P,FAOstat!$B:$B,'Country-wise data'!$B32)=0,J32*(1+Assumptions!$C$9),SUMIFS(FAOstat!P:P,FAOstat!$B:$B,'Country-wise data'!$B32)*$G32)</f>
        <v>5.742</v>
      </c>
      <c r="L32">
        <f>IF(SUMIFS(FAOstat!Q:Q,FAOstat!$B:$B,'Country-wise data'!$B32)=0,K32*(1+Assumptions!$C$9),SUMIFS(FAOstat!Q:Q,FAOstat!$B:$B,'Country-wise data'!$B32)*$G32)</f>
        <v>5.85684</v>
      </c>
      <c r="M32">
        <f>IF(SUMIFS(FAOstat!R:R,FAOstat!$B:$B,'Country-wise data'!$B32)=0,L32*(1+Assumptions!$C$9),SUMIFS(FAOstat!R:R,FAOstat!$B:$B,'Country-wise data'!$B32)*$G32)</f>
        <v>5.9739768</v>
      </c>
      <c r="N32">
        <f>IF(SUMIFS(FAOstat!S:S,FAOstat!$B:$B,'Country-wise data'!$B32)=0,M32*(1+Assumptions!$C$9),SUMIFS(FAOstat!S:S,FAOstat!$B:$B,'Country-wise data'!$B32)*$G32)</f>
        <v>6.093456336</v>
      </c>
      <c r="O32">
        <f>IF(SUMIFS(FAOstat!T:T,FAOstat!$B:$B,'Country-wise data'!$B32)=0,N32*(1+Assumptions!$C$9),SUMIFS(FAOstat!T:T,FAOstat!$B:$B,'Country-wise data'!$B32)*$G32)</f>
        <v>6.2153254627200001</v>
      </c>
      <c r="P32">
        <f>IF(SUMIFS(FAOstat!U:U,FAOstat!$B:$B,'Country-wise data'!$B32)=0,O32*(1+Assumptions!$C$9),SUMIFS(FAOstat!U:U,FAOstat!$B:$B,'Country-wise data'!$B32)*$G32)</f>
        <v>6.3396319719744003</v>
      </c>
      <c r="Q32">
        <f>IF(SUMIFS(FAOstat!V:V,FAOstat!$B:$B,'Country-wise data'!$B32)=0,P32*(1+Assumptions!$C$9),SUMIFS(FAOstat!V:V,FAOstat!$B:$B,'Country-wise data'!$B32)*$G32)</f>
        <v>6.4664246114138884</v>
      </c>
      <c r="R32" s="36">
        <f t="shared" si="9"/>
        <v>2.0000000000000018E-2</v>
      </c>
      <c r="S32">
        <f>SUMIFS(FAOstat!CE:CE,FAOstat!$B:$B,'Country-wise data'!$B32)</f>
        <v>7.5182630000000001</v>
      </c>
      <c r="T32">
        <f>SUMIFS(FAOstat!CF:CF,FAOstat!$B:$B,'Country-wise data'!$B32)</f>
        <v>8.0778230000000004</v>
      </c>
      <c r="U32">
        <f>SUMIFS(FAOstat!CG:CG,FAOstat!$B:$B,'Country-wise data'!$B32)</f>
        <v>9.6271520000000006</v>
      </c>
      <c r="V32">
        <f>SUMIFS(FAOstat!CH:CH,FAOstat!$B:$B,'Country-wise data'!$B32)</f>
        <v>9.5212540000000008</v>
      </c>
      <c r="W32">
        <f>SUMIFS(FAOstat!CI:CI,FAOstat!$B:$B,'Country-wise data'!$B32)</f>
        <v>10.405976000000001</v>
      </c>
      <c r="X32">
        <f>SUMIFS(FAOstat!CJ:CJ,FAOstat!$B:$B,'Country-wise data'!$B32)</f>
        <v>8.6384709999999991</v>
      </c>
      <c r="Y32">
        <f>SUMIFS(FAOstat!CK:CK,FAOstat!$B:$B,'Country-wise data'!$B32)</f>
        <v>8.2144220000000008</v>
      </c>
      <c r="Z32">
        <f>SUMIFS(FAOstat!CL:CL,FAOstat!$B:$B,'Country-wise data'!$B32)</f>
        <v>10.096174</v>
      </c>
      <c r="AA32">
        <f>SUMIFS(FAOstat!CM:CM,FAOstat!$B:$B,'Country-wise data'!$B32)</f>
        <v>9.6990370000000006</v>
      </c>
      <c r="AB32">
        <f>SUMIFS(FAOstat!CN:CN,FAOstat!$B:$B,'Country-wise data'!$B32)</f>
        <v>9.8930177400000012</v>
      </c>
      <c r="AC32" s="53">
        <f>IFERROR(INDEX('ASTI data (new)'!$AF$6:$AL$130,MATCH('Country-wise data'!$B32,'ASTI data (new)'!$C$6:$C$130,),MATCH('Country-wise data'!AC$3,'ASTI data (new)'!$AF$5:$AL$5,)),(INDEX(Assumptions!$G$154:$P$345,MATCH('Country-wise data'!$B32,Assumptions!$B$154:$B$344,),MATCH('Country-wise data'!AC$3,Assumptions!$G$153:$P$153,))*S32))</f>
        <v>2.6313920499999997E-2</v>
      </c>
      <c r="AD32" s="53">
        <f>IFERROR(INDEX('ASTI data (new)'!$AF$6:$AL$130,MATCH('Country-wise data'!$B32,'ASTI data (new)'!$C$6:$C$130,),MATCH('Country-wise data'!AD$3,'ASTI data (new)'!$AF$5:$AL$5,)),(INDEX(Assumptions!$G$154:$P$345,MATCH('Country-wise data'!$B32,Assumptions!$B$154:$B$344,),MATCH('Country-wise data'!AD$3,Assumptions!$G$153:$P$153,))*T32))</f>
        <v>2.8272380499999999E-2</v>
      </c>
      <c r="AE32" s="53">
        <f>IFERROR(INDEX('ASTI data (new)'!$AF$6:$AL$130,MATCH('Country-wise data'!$B32,'ASTI data (new)'!$C$6:$C$130,),MATCH('Country-wise data'!AE$3,'ASTI data (new)'!$AF$5:$AL$5,)),(INDEX(Assumptions!$G$154:$P$345,MATCH('Country-wise data'!$B32,Assumptions!$B$154:$B$344,),MATCH('Country-wise data'!AE$3,Assumptions!$G$153:$P$153,))*U32))</f>
        <v>3.3695032E-2</v>
      </c>
      <c r="AF32" s="53">
        <f>IFERROR(INDEX('ASTI data (new)'!$AF$6:$AL$130,MATCH('Country-wise data'!$B32,'ASTI data (new)'!$C$6:$C$130,),MATCH('Country-wise data'!AF$3,'ASTI data (new)'!$AF$5:$AL$5,)),(INDEX(Assumptions!$G$154:$P$345,MATCH('Country-wise data'!$B32,Assumptions!$B$154:$B$344,),MATCH('Country-wise data'!AF$3,Assumptions!$G$153:$P$153,))*V32))</f>
        <v>3.3324388999999996E-2</v>
      </c>
      <c r="AG32" s="53">
        <f>IFERROR(INDEX('ASTI data (new)'!$AF$6:$AL$130,MATCH('Country-wise data'!$B32,'ASTI data (new)'!$C$6:$C$130,),MATCH('Country-wise data'!AG$3,'ASTI data (new)'!$AF$5:$AL$5,)),(INDEX(Assumptions!$G$154:$P$345,MATCH('Country-wise data'!$B32,Assumptions!$B$154:$B$344,),MATCH('Country-wise data'!AG$3,Assumptions!$G$153:$P$153,))*W32))</f>
        <v>3.6420915999999998E-2</v>
      </c>
      <c r="AH32" s="53">
        <f>IFERROR(INDEX('ASTI data (new)'!$AF$6:$AL$130,MATCH('Country-wise data'!$B32,'ASTI data (new)'!$C$6:$C$130,),MATCH('Country-wise data'!AH$3,'ASTI data (new)'!$AF$5:$AL$5,)),(INDEX(Assumptions!$G$154:$P$345,MATCH('Country-wise data'!$B32,Assumptions!$B$154:$B$344,),MATCH('Country-wise data'!AH$3,Assumptions!$G$153:$P$153,))*X32))</f>
        <v>3.0234648499999992E-2</v>
      </c>
      <c r="AI32" s="53">
        <f>IFERROR(INDEX('ASTI data (new)'!$AF$6:$AL$130,MATCH('Country-wise data'!$B32,'ASTI data (new)'!$C$6:$C$130,),MATCH('Country-wise data'!AI$3,'ASTI data (new)'!$AF$5:$AL$5,)),(INDEX(Assumptions!$G$154:$P$345,MATCH('Country-wise data'!$B32,Assumptions!$B$154:$B$344,),MATCH('Country-wise data'!AI$3,Assumptions!$G$153:$P$153,))*Y32))</f>
        <v>2.8750477E-2</v>
      </c>
      <c r="AJ32" s="53">
        <f t="shared" ref="AJ32:AL32" si="51">IFERROR((1+($AI32/$AF32)^(1/3)-1)*AI32,0)</f>
        <v>2.7369866189943352E-2</v>
      </c>
      <c r="AK32" s="53">
        <f t="shared" si="51"/>
        <v>2.6055552930666307E-2</v>
      </c>
      <c r="AL32" s="53">
        <f t="shared" si="51"/>
        <v>2.4804353584023085E-2</v>
      </c>
      <c r="AM32" s="55" cm="1">
        <f t="array" ref="AM32">INDEX('non-R&amp;D ex_typologies'!$J$8:$J$10,MATCH('Country-wise data'!FL32,'non-R&amp;D ex_typologies'!$F$8:$F$10,),)*'Country-wise data'!AC32</f>
        <v>7.6876767738789223E-2</v>
      </c>
      <c r="AN32" s="55" cm="1">
        <f t="array" ref="AN32">INDEX('non-R&amp;D ex_typologies'!$J$8:$J$10,MATCH('Country-wise data'!FM32,'non-R&amp;D ex_typologies'!$F$8:$F$10,),)*'Country-wise data'!AD32</f>
        <v>8.2598456931614342E-2</v>
      </c>
      <c r="AO32" s="55" cm="1">
        <f t="array" ref="AO32">INDEX('non-R&amp;D ex_typologies'!$J$8:$J$10,MATCH('Country-wise data'!FN32,'non-R&amp;D ex_typologies'!$F$8:$F$10,),)*'Country-wise data'!AE32</f>
        <v>9.8440867031390128E-2</v>
      </c>
      <c r="AP32" s="55" cm="1">
        <f t="array" ref="AP32">INDEX('non-R&amp;D ex_typologies'!$J$8:$J$10,MATCH('Country-wise data'!FO32,'non-R&amp;D ex_typologies'!$F$8:$F$10,),)*'Country-wise data'!AF32</f>
        <v>9.7358024365470835E-2</v>
      </c>
      <c r="AQ32" s="55" cm="1">
        <f t="array" ref="AQ32">INDEX('non-R&amp;D ex_typologies'!$J$8:$J$10,MATCH('Country-wise data'!FP32,'non-R&amp;D ex_typologies'!$F$8:$F$10,),)*'Country-wise data'!AG32</f>
        <v>0.106404604367713</v>
      </c>
      <c r="AR32" s="55" cm="1">
        <f t="array" ref="AR32">INDEX('non-R&amp;D ex_typologies'!$J$8:$J$10,MATCH('Country-wise data'!FQ32,'non-R&amp;D ex_typologies'!$F$8:$F$10,),)*'Country-wise data'!AH32</f>
        <v>8.8331271290358712E-2</v>
      </c>
      <c r="AS32" s="55" cm="1">
        <f t="array" ref="AS32">INDEX('non-R&amp;D ex_typologies'!$J$8:$J$10,MATCH('Country-wise data'!FR32,'non-R&amp;D ex_typologies'!$F$8:$F$10,),)*'Country-wise data'!AI32</f>
        <v>8.3995227647982063E-2</v>
      </c>
      <c r="AT32" s="55" cm="1">
        <f t="array" ref="AT32">INDEX('non-R&amp;D ex_typologies'!$J$8:$J$10,MATCH('Country-wise data'!FS32,'non-R&amp;D ex_typologies'!$F$8:$F$10,),)*'Country-wise data'!AJ32</f>
        <v>7.9961739115462296E-2</v>
      </c>
      <c r="AU32" s="55" cm="1">
        <f t="array" ref="AU32">INDEX('non-R&amp;D ex_typologies'!$J$8:$J$10,MATCH('Country-wise data'!FT32,'non-R&amp;D ex_typologies'!$F$8:$F$10,),)*'Country-wise data'!AK32</f>
        <v>7.6121940512686545E-2</v>
      </c>
      <c r="AV32" s="55" cm="1">
        <f t="array" ref="AV32">INDEX('non-R&amp;D ex_typologies'!$J$8:$J$10,MATCH('Country-wise data'!FU32,'non-R&amp;D ex_typologies'!$F$8:$F$10,),)*'Country-wise data'!AL32</f>
        <v>7.2466530762291648E-2</v>
      </c>
      <c r="AW32">
        <f t="shared" si="11"/>
        <v>1.1577969659683913</v>
      </c>
      <c r="AX32" s="53">
        <f>INDEX('GDP deflators'!$AB$3:$AK$155,MATCH('Country-wise data'!$B32,'GDP deflators'!$B$3:$B$155,),MATCH('Country-wise data'!AX$3,'GDP deflators'!$D$2:$M$2,))</f>
        <v>64.417919930687134</v>
      </c>
      <c r="AY32" s="53">
        <f>INDEX('GDP deflators'!$AB$3:$AK$155,MATCH('Country-wise data'!$B32,'GDP deflators'!$B$3:$B$155,),MATCH('Country-wise data'!AY$3,'GDP deflators'!$D$2:$M$2,))</f>
        <v>70.611297354558474</v>
      </c>
      <c r="AZ32" s="53">
        <f>INDEX('GDP deflators'!$AB$3:$AK$155,MATCH('Country-wise data'!$B32,'GDP deflators'!$B$3:$B$155,),MATCH('Country-wise data'!AZ$3,'GDP deflators'!$D$2:$M$2,))</f>
        <v>74.579432688118558</v>
      </c>
      <c r="BA32" s="53">
        <f>INDEX('GDP deflators'!$AB$3:$AK$155,MATCH('Country-wise data'!$B32,'GDP deflators'!$B$3:$B$155,),MATCH('Country-wise data'!BA$3,'GDP deflators'!$D$2:$M$2,))</f>
        <v>78.061611292110626</v>
      </c>
      <c r="BB32" s="53">
        <f>INDEX('GDP deflators'!$AB$3:$AK$155,MATCH('Country-wise data'!$B32,'GDP deflators'!$B$3:$B$155,),MATCH('Country-wise data'!BB$3,'GDP deflators'!$D$2:$M$2,))</f>
        <v>81.047361870938289</v>
      </c>
      <c r="BC32" s="53">
        <f>INDEX('GDP deflators'!$AB$3:$AK$155,MATCH('Country-wise data'!$B32,'GDP deflators'!$B$3:$B$155,),MATCH('Country-wise data'!BC$3,'GDP deflators'!$D$2:$M$2,))</f>
        <v>83.136391760965225</v>
      </c>
      <c r="BD32" s="53">
        <f>INDEX('GDP deflators'!$AB$3:$AK$155,MATCH('Country-wise data'!$B32,'GDP deflators'!$B$3:$B$155,),MATCH('Country-wise data'!BD$3,'GDP deflators'!$D$2:$M$2,))</f>
        <v>85.941902297955991</v>
      </c>
      <c r="BE32" s="53">
        <f>INDEX('GDP deflators'!$AB$3:$AK$155,MATCH('Country-wise data'!$B32,'GDP deflators'!$B$3:$B$155,),MATCH('Country-wise data'!BE$3,'GDP deflators'!$D$2:$M$2,))</f>
        <v>91.849269257326256</v>
      </c>
      <c r="BF32" s="53">
        <f>INDEX('GDP deflators'!$AB$3:$AK$155,MATCH('Country-wise data'!$B32,'GDP deflators'!$B$3:$B$155,),MATCH('Country-wise data'!BF$3,'GDP deflators'!$D$2:$M$2,))</f>
        <v>98.380878956076884</v>
      </c>
      <c r="BG32" s="53">
        <f>INDEX('GDP deflators'!$AB$3:$AK$155,MATCH('Country-wise data'!$B32,'GDP deflators'!$B$3:$B$155,),MATCH('Country-wise data'!BG$3,'GDP deflators'!$D$2:$M$2,))</f>
        <v>100</v>
      </c>
      <c r="BH32" cm="1">
        <f t="array" ref="BH32">H32/(INDEX($AX32:$BG32,,MATCH(BH$3,$AX$3:$BG$3,))/100)</f>
        <v>6.2498137231564233</v>
      </c>
      <c r="BI32" cm="1">
        <f t="array" ref="BI32">I32/(INDEX($AX32:$BG32,,MATCH(BI$3,$AX$3:$BG$3,))/100)</f>
        <v>6.7142230459159427</v>
      </c>
      <c r="BJ32" cm="1">
        <f t="array" ref="BJ32">J32/(INDEX($AX32:$BG32,,MATCH(BJ$3,$AX$3:$BG$3,))/100)</f>
        <v>7.3599379911540508</v>
      </c>
      <c r="BK32" cm="1">
        <f t="array" ref="BK32">K32/(INDEX($AX32:$BG32,,MATCH(BK$3,$AX$3:$BG$3,))/100)</f>
        <v>7.3557282574057261</v>
      </c>
      <c r="BL32" cm="1">
        <f t="array" ref="BL32">L32/(INDEX($AX32:$BG32,,MATCH(BL$3,$AX$3:$BG$3,))/100)</f>
        <v>7.2264412619951397</v>
      </c>
      <c r="BM32" cm="1">
        <f t="array" ref="BM32">M32/(INDEX($AX32:$BG32,,MATCH(BM$3,$AX$3:$BG$3,))/100)</f>
        <v>7.18575424487564</v>
      </c>
      <c r="BN32" cm="1">
        <f t="array" ref="BN32">N32/(INDEX($AX32:$BG32,,MATCH(BN$3,$AX$3:$BG$3,))/100)</f>
        <v>7.0902041647557574</v>
      </c>
      <c r="BO32" cm="1">
        <f t="array" ref="BO32">O32/(INDEX($AX32:$BG32,,MATCH(BO$3,$AX$3:$BG$3,))/100)</f>
        <v>6.76687524351125</v>
      </c>
      <c r="BP32" cm="1">
        <f t="array" ref="BP32">P32/(INDEX($AX32:$BG32,,MATCH(BP$3,$AX$3:$BG$3,))/100)</f>
        <v>6.4439676075721906</v>
      </c>
      <c r="BQ32" cm="1">
        <f t="array" ref="BQ32">Q32/(INDEX($AX32:$BG32,,MATCH(BQ$3,$AX$3:$BG$3,))/100)</f>
        <v>6.4664246114138884</v>
      </c>
      <c r="BS32" cm="1">
        <f t="array" ref="BS32">S32/(INDEX($AX32:$BG32,,MATCH(BS$3,$AX$3:$BG$3,))/100)</f>
        <v>11.671073837977936</v>
      </c>
      <c r="BT32" cm="1">
        <f t="array" ref="BT32">T32/(INDEX($AX32:$BG32,,MATCH(BT$3,$AX$3:$BG$3,))/100)</f>
        <v>11.439845042697714</v>
      </c>
      <c r="BU32" cm="1">
        <f t="array" ref="BU32">U32/(INDEX($AX32:$BG32,,MATCH(BU$3,$AX$3:$BG$3,))/100)</f>
        <v>12.908588404338621</v>
      </c>
      <c r="BV32" cm="1">
        <f t="array" ref="BV32">V32/(INDEX($AX32:$BG32,,MATCH(BV$3,$AX$3:$BG$3,))/100)</f>
        <v>12.197101548891903</v>
      </c>
      <c r="BW32" cm="1">
        <f t="array" ref="BW32">W32/(INDEX($AX32:$BG32,,MATCH(BW$3,$AX$3:$BG$3,))/100)</f>
        <v>12.839376581523679</v>
      </c>
      <c r="BX32" cm="1">
        <f t="array" ref="BX32">X32/(INDEX($AX32:$BG32,,MATCH(BX$3,$AX$3:$BG$3,))/100)</f>
        <v>10.390721580553361</v>
      </c>
      <c r="BY32" cm="1">
        <f t="array" ref="BY32">Y32/(INDEX($AX32:$BG32,,MATCH(BY$3,$AX$3:$BG$3,))/100)</f>
        <v>9.5581105146137411</v>
      </c>
      <c r="BZ32" cm="1">
        <f t="array" ref="BZ32">Z32/(INDEX($AX32:$BG32,,MATCH(BZ$3,$AX$3:$BG$3,))/100)</f>
        <v>10.992111403428165</v>
      </c>
      <c r="CA32" cm="1">
        <f t="array" ref="CA32">AA32/(INDEX($AX32:$BG32,,MATCH(CA$3,$AX$3:$BG$3,))/100)</f>
        <v>9.8586606492204965</v>
      </c>
      <c r="CB32" cm="1">
        <f t="array" ref="CB32">AB32/(INDEX($AX32:$BG32,,MATCH(CB$3,$AX$3:$BG$3,))/100)</f>
        <v>9.8930177400000012</v>
      </c>
      <c r="CC32" cm="1">
        <f t="array" ref="CC32">AC32/(INDEX($AX32:$BG32,,MATCH(CC$3,$AX$3:$BG$3,))/100)</f>
        <v>4.0848758432922773E-2</v>
      </c>
      <c r="CD32" cm="1">
        <f t="array" ref="CD32">AD32/(INDEX($AX32:$BG32,,MATCH(CD$3,$AX$3:$BG$3,))/100)</f>
        <v>4.0039457649442001E-2</v>
      </c>
      <c r="CE32" cm="1">
        <f t="array" ref="CE32">AE32/(INDEX($AX32:$BG32,,MATCH(CE$3,$AX$3:$BG$3,))/100)</f>
        <v>4.5180059415185173E-2</v>
      </c>
      <c r="CF32" cm="1">
        <f t="array" ref="CF32">AF32/(INDEX($AX32:$BG32,,MATCH(CF$3,$AX$3:$BG$3,))/100)</f>
        <v>4.268985542112165E-2</v>
      </c>
      <c r="CG32" cm="1">
        <f t="array" ref="CG32">AG32/(INDEX($AX32:$BG32,,MATCH(CG$3,$AX$3:$BG$3,))/100)</f>
        <v>4.4937818035332866E-2</v>
      </c>
      <c r="CH32" cm="1">
        <f t="array" ref="CH32">AH32/(INDEX($AX32:$BG32,,MATCH(CH$3,$AX$3:$BG$3,))/100)</f>
        <v>3.6367525531936756E-2</v>
      </c>
      <c r="CI32" cm="1">
        <f t="array" ref="CI32">AI32/(INDEX($AX32:$BG32,,MATCH(CI$3,$AX$3:$BG$3,))/100)</f>
        <v>3.3453386801148094E-2</v>
      </c>
      <c r="CJ32" cm="1">
        <f t="array" ref="CJ32">AJ32/(INDEX($AX32:$BG32,,MATCH(CJ$3,$AX$3:$BG$3,))/100)</f>
        <v>2.9798676038742925E-2</v>
      </c>
      <c r="CK32" cm="1">
        <f t="array" ref="CK32">AK32/(INDEX($AX32:$BG32,,MATCH(CK$3,$AX$3:$BG$3,))/100)</f>
        <v>2.6484366888304651E-2</v>
      </c>
      <c r="CL32" cm="1">
        <f t="array" ref="CL32">AL32/(INDEX($AX32:$BG32,,MATCH(CL$3,$AX$3:$BG$3,))/100)</f>
        <v>2.4804353584023085E-2</v>
      </c>
      <c r="CM32" cm="1">
        <f t="array" ref="CM32">AM32/(INDEX($AX32:$BG32,,MATCH(CM$3,$AX$3:$BG$3,))/100)</f>
        <v>0.11934065524237301</v>
      </c>
      <c r="CN32" cm="1">
        <f t="array" ref="CN32">AN32/(INDEX($AX32:$BG32,,MATCH(CN$3,$AX$3:$BG$3,))/100)</f>
        <v>0.11697626304310071</v>
      </c>
      <c r="CO32" cm="1">
        <f t="array" ref="CO32">AO32/(INDEX($AX32:$BG32,,MATCH(CO$3,$AX$3:$BG$3,))/100)</f>
        <v>0.13199465788786161</v>
      </c>
      <c r="CP32" cm="1">
        <f t="array" ref="CP32">AP32/(INDEX($AX32:$BG32,,MATCH(CP$3,$AX$3:$BG$3,))/100)</f>
        <v>0.12471946550161772</v>
      </c>
      <c r="CQ32" cm="1">
        <f t="array" ref="CQ32">AQ32/(INDEX($AX32:$BG32,,MATCH(CQ$3,$AX$3:$BG$3,))/100)</f>
        <v>0.13128694372205993</v>
      </c>
      <c r="CR32" cm="1">
        <f t="array" ref="CR32">AR32/(INDEX($AX32:$BG32,,MATCH(CR$3,$AX$3:$BG$3,))/100)</f>
        <v>0.10624862279846095</v>
      </c>
      <c r="CS32" cm="1">
        <f t="array" ref="CS32">AS32/(INDEX($AX32:$BG32,,MATCH(CS$3,$AX$3:$BG$3,))/100)</f>
        <v>9.7734894623085114E-2</v>
      </c>
      <c r="CT32" cm="1">
        <f t="array" ref="CT32">AT32/(INDEX($AX32:$BG32,,MATCH(CT$3,$AX$3:$BG$3,))/100)</f>
        <v>8.7057566992112173E-2</v>
      </c>
      <c r="CU32" cm="1">
        <f t="array" ref="CU32">AU32/(INDEX($AX32:$BG32,,MATCH(CU$3,$AX$3:$BG$3,))/100)</f>
        <v>7.7374731066055968E-2</v>
      </c>
      <c r="CV32" cm="1">
        <f t="array" ref="CV32">AV32/(INDEX($AX32:$BG32,,MATCH(CV$3,$AX$3:$BG$3,))/100)</f>
        <v>7.2466530762291648E-2</v>
      </c>
      <c r="CW32">
        <f t="shared" si="12"/>
        <v>1.4298045894371787</v>
      </c>
      <c r="CX32">
        <f>IFERROR(1/INDEX('exch rates'!$BC$5:$BL$268,MATCH('Country-wise data'!$B32,'exch rates'!$A$5:$A$268,),MATCH(CX$3,'exch rates'!$BC$4:$BL$4,)),1)</f>
        <v>1</v>
      </c>
      <c r="CY32">
        <f>IFERROR(1/INDEX('exch rates'!$BC$5:$BL$268,MATCH('Country-wise data'!$B32,'exch rates'!$A$5:$A$268,),MATCH(CY$3,'exch rates'!$BC$4:$BL$4,)),1)</f>
        <v>1</v>
      </c>
      <c r="CZ32">
        <f>IFERROR(1/INDEX('exch rates'!$BC$5:$BL$268,MATCH('Country-wise data'!$B32,'exch rates'!$A$5:$A$268,),MATCH(CZ$3,'exch rates'!$BC$4:$BL$4,)),1)</f>
        <v>1</v>
      </c>
      <c r="DA32">
        <f>IFERROR(1/INDEX('exch rates'!$BC$5:$BL$268,MATCH('Country-wise data'!$B32,'exch rates'!$A$5:$A$268,),MATCH(DA$3,'exch rates'!$BC$4:$BL$4,)),1)</f>
        <v>1</v>
      </c>
      <c r="DB32">
        <f>IFERROR(1/INDEX('exch rates'!$BC$5:$BL$268,MATCH('Country-wise data'!$B32,'exch rates'!$A$5:$A$268,),MATCH(DB$3,'exch rates'!$BC$4:$BL$4,)),1)</f>
        <v>1</v>
      </c>
      <c r="DC32">
        <f>IFERROR(1/INDEX('exch rates'!$BC$5:$BL$268,MATCH('Country-wise data'!$B32,'exch rates'!$A$5:$A$268,),MATCH(DC$3,'exch rates'!$BC$4:$BL$4,)),1)</f>
        <v>1</v>
      </c>
      <c r="DD32">
        <f>IFERROR(1/INDEX('exch rates'!$BC$5:$BL$268,MATCH('Country-wise data'!$B32,'exch rates'!$A$5:$A$268,),MATCH(DD$3,'exch rates'!$BC$4:$BL$4,)),1)</f>
        <v>1</v>
      </c>
      <c r="DE32">
        <f>IFERROR(1/INDEX('exch rates'!$BC$5:$BL$268,MATCH('Country-wise data'!$B32,'exch rates'!$A$5:$A$268,),MATCH(DE$3,'exch rates'!$BC$4:$BL$4,)),1)</f>
        <v>1</v>
      </c>
      <c r="DF32">
        <f>IFERROR(1/INDEX('exch rates'!$BC$5:$BL$268,MATCH('Country-wise data'!$B32,'exch rates'!$A$5:$A$268,),MATCH(DF$3,'exch rates'!$BC$4:$BL$4,)),1)</f>
        <v>1</v>
      </c>
      <c r="DG32">
        <f>IFERROR(1/INDEX('exch rates'!$BC$5:$BL$268,MATCH('Country-wise data'!$B32,'exch rates'!$A$5:$A$268,),MATCH(DG$3,'exch rates'!$BC$4:$BL$4,)),1)</f>
        <v>1</v>
      </c>
      <c r="DH32" cm="1">
        <f t="array" ref="DH32">(BH32/INDEX($CX32:$DG32,,MATCH(DH$3,$CX$3:$DG$3,)))*$DG32</f>
        <v>6.2498137231564233</v>
      </c>
      <c r="DI32" cm="1">
        <f t="array" ref="DI32">(BI32/INDEX($CX32:$DG32,,MATCH(DI$3,$CX$3:$DG$3,)))*$DG32</f>
        <v>6.7142230459159427</v>
      </c>
      <c r="DJ32" cm="1">
        <f t="array" ref="DJ32">(BJ32/INDEX($CX32:$DG32,,MATCH(DJ$3,$CX$3:$DG$3,)))*$DG32</f>
        <v>7.3599379911540508</v>
      </c>
      <c r="DK32" cm="1">
        <f t="array" ref="DK32">(BK32/INDEX($CX32:$DG32,,MATCH(DK$3,$CX$3:$DG$3,)))*$DG32</f>
        <v>7.3557282574057261</v>
      </c>
      <c r="DL32" cm="1">
        <f t="array" ref="DL32">(BL32/INDEX($CX32:$DG32,,MATCH(DL$3,$CX$3:$DG$3,)))*$DG32</f>
        <v>7.2264412619951397</v>
      </c>
      <c r="DM32" cm="1">
        <f t="array" ref="DM32">(BM32/INDEX($CX32:$DG32,,MATCH(DM$3,$CX$3:$DG$3,)))*$DG32</f>
        <v>7.18575424487564</v>
      </c>
      <c r="DN32" cm="1">
        <f t="array" ref="DN32">(BN32/INDEX($CX32:$DG32,,MATCH(DN$3,$CX$3:$DG$3,)))*$DG32</f>
        <v>7.0902041647557574</v>
      </c>
      <c r="DO32" cm="1">
        <f t="array" ref="DO32">(BO32/INDEX($CX32:$DG32,,MATCH(DO$3,$CX$3:$DG$3,)))*$DG32</f>
        <v>6.76687524351125</v>
      </c>
      <c r="DP32" cm="1">
        <f t="array" ref="DP32">(BP32/INDEX($CX32:$DG32,,MATCH(DP$3,$CX$3:$DG$3,)))*$DG32</f>
        <v>6.4439676075721906</v>
      </c>
      <c r="DQ32" cm="1">
        <f t="array" ref="DQ32">(BQ32/INDEX($CX32:$DG32,,MATCH(DQ$3,$CX$3:$DG$3,)))*$DG32</f>
        <v>6.4664246114138884</v>
      </c>
      <c r="DS32" cm="1">
        <f t="array" ref="DS32">(BS32/INDEX($CX32:$DG32,,MATCH(DS$3,$CX$3:$DG$3,)))*$DG32</f>
        <v>11.671073837977936</v>
      </c>
      <c r="DT32" cm="1">
        <f t="array" ref="DT32">(BT32/INDEX($CX32:$DG32,,MATCH(DT$3,$CX$3:$DG$3,)))*$DG32</f>
        <v>11.439845042697714</v>
      </c>
      <c r="DU32" cm="1">
        <f t="array" ref="DU32">(BU32/INDEX($CX32:$DG32,,MATCH(DU$3,$CX$3:$DG$3,)))*$DG32</f>
        <v>12.908588404338621</v>
      </c>
      <c r="DV32" cm="1">
        <f t="array" ref="DV32">(BV32/INDEX($CX32:$DG32,,MATCH(DV$3,$CX$3:$DG$3,)))*$DG32</f>
        <v>12.197101548891903</v>
      </c>
      <c r="DW32" cm="1">
        <f t="array" ref="DW32">(BW32/INDEX($CX32:$DG32,,MATCH(DW$3,$CX$3:$DG$3,)))*$DG32</f>
        <v>12.839376581523679</v>
      </c>
      <c r="DX32" cm="1">
        <f t="array" ref="DX32">(BX32/INDEX($CX32:$DG32,,MATCH(DX$3,$CX$3:$DG$3,)))*$DG32</f>
        <v>10.390721580553361</v>
      </c>
      <c r="DY32" cm="1">
        <f t="array" ref="DY32">(BY32/INDEX($CX32:$DG32,,MATCH(DY$3,$CX$3:$DG$3,)))*$DG32</f>
        <v>9.5581105146137411</v>
      </c>
      <c r="DZ32" cm="1">
        <f t="array" ref="DZ32">(BZ32/INDEX($CX32:$DG32,,MATCH(DZ$3,$CX$3:$DG$3,)))*$DG32</f>
        <v>10.992111403428165</v>
      </c>
      <c r="EA32" cm="1">
        <f t="array" ref="EA32">(CA32/INDEX($CX32:$DG32,,MATCH(EA$3,$CX$3:$DG$3,)))*$DG32</f>
        <v>9.8586606492204965</v>
      </c>
      <c r="EB32" cm="1">
        <f t="array" ref="EB32">(CB32/INDEX($CX32:$DG32,,MATCH(EB$3,$CX$3:$DG$3,)))*$DG32</f>
        <v>9.8930177400000012</v>
      </c>
      <c r="EC32" s="53" cm="1">
        <f t="array" ref="EC32">(CC32/INDEX($CX32:$DG32,,MATCH(EC$3,$CX$3:$DG$3,)))*$DG32</f>
        <v>4.0848758432922773E-2</v>
      </c>
      <c r="ED32" cm="1">
        <f t="array" ref="ED32">(CD32/INDEX($CX32:$DG32,,MATCH(ED$3,$CX$3:$DG$3,)))*$DG32</f>
        <v>4.0039457649442001E-2</v>
      </c>
      <c r="EE32" cm="1">
        <f t="array" ref="EE32">(CE32/INDEX($CX32:$DG32,,MATCH(EE$3,$CX$3:$DG$3,)))*$DG32</f>
        <v>4.5180059415185173E-2</v>
      </c>
      <c r="EF32" cm="1">
        <f t="array" ref="EF32">(CF32/INDEX($CX32:$DG32,,MATCH(EF$3,$CX$3:$DG$3,)))*$DG32</f>
        <v>4.268985542112165E-2</v>
      </c>
      <c r="EG32" cm="1">
        <f t="array" ref="EG32">(CG32/INDEX($CX32:$DG32,,MATCH(EG$3,$CX$3:$DG$3,)))*$DG32</f>
        <v>4.4937818035332866E-2</v>
      </c>
      <c r="EH32" cm="1">
        <f t="array" ref="EH32">(CH32/INDEX($CX32:$DG32,,MATCH(EH$3,$CX$3:$DG$3,)))*$DG32</f>
        <v>3.6367525531936756E-2</v>
      </c>
      <c r="EI32" cm="1">
        <f t="array" ref="EI32">(CI32/INDEX($CX32:$DG32,,MATCH(EI$3,$CX$3:$DG$3,)))*$DG32</f>
        <v>3.3453386801148094E-2</v>
      </c>
      <c r="EJ32" cm="1">
        <f t="array" ref="EJ32">(CJ32/INDEX($CX32:$DG32,,MATCH(EJ$3,$CX$3:$DG$3,)))*$DG32</f>
        <v>2.9798676038742925E-2</v>
      </c>
      <c r="EK32" cm="1">
        <f t="array" ref="EK32">(CK32/INDEX($CX32:$DG32,,MATCH(EK$3,$CX$3:$DG$3,)))*$DG32</f>
        <v>2.6484366888304651E-2</v>
      </c>
      <c r="EL32" cm="1">
        <f t="array" ref="EL32">(CL32/INDEX($CX32:$DG32,,MATCH(EL$3,$CX$3:$DG$3,)))*$DG32</f>
        <v>2.4804353584023085E-2</v>
      </c>
      <c r="EM32" cm="1">
        <f t="array" ref="EM32">(CM32/INDEX($CX32:$DG32,,MATCH(EM$3,$CX$3:$DG$3,)))*$DG32</f>
        <v>0.11934065524237301</v>
      </c>
      <c r="EN32" cm="1">
        <f t="array" ref="EN32">(CN32/INDEX($CX32:$DG32,,MATCH(EN$3,$CX$3:$DG$3,)))*$DG32</f>
        <v>0.11697626304310071</v>
      </c>
      <c r="EO32" cm="1">
        <f t="array" ref="EO32">(CO32/INDEX($CX32:$DG32,,MATCH(EO$3,$CX$3:$DG$3,)))*$DG32</f>
        <v>0.13199465788786161</v>
      </c>
      <c r="EP32" cm="1">
        <f t="array" ref="EP32">(CP32/INDEX($CX32:$DG32,,MATCH(EP$3,$CX$3:$DG$3,)))*$DG32</f>
        <v>0.12471946550161772</v>
      </c>
      <c r="EQ32" cm="1">
        <f t="array" ref="EQ32">(CQ32/INDEX($CX32:$DG32,,MATCH(EQ$3,$CX$3:$DG$3,)))*$DG32</f>
        <v>0.13128694372205993</v>
      </c>
      <c r="ER32" cm="1">
        <f t="array" ref="ER32">(CR32/INDEX($CX32:$DG32,,MATCH(ER$3,$CX$3:$DG$3,)))*$DG32</f>
        <v>0.10624862279846095</v>
      </c>
      <c r="ES32" cm="1">
        <f t="array" ref="ES32">(CS32/INDEX($CX32:$DG32,,MATCH(ES$3,$CX$3:$DG$3,)))*$DG32</f>
        <v>9.7734894623085114E-2</v>
      </c>
      <c r="ET32" cm="1">
        <f t="array" ref="ET32">(CT32/INDEX($CX32:$DG32,,MATCH(ET$3,$CX$3:$DG$3,)))*$DG32</f>
        <v>8.7057566992112173E-2</v>
      </c>
      <c r="EU32" cm="1">
        <f t="array" ref="EU32">(CU32/INDEX($CX32:$DG32,,MATCH(EU$3,$CX$3:$DG$3,)))*$DG32</f>
        <v>7.7374731066055968E-2</v>
      </c>
      <c r="EV32" cm="1">
        <f t="array" ref="EV32">(CV32/INDEX($CX32:$DG32,,MATCH(EV$3,$CX$3:$DG$3,)))*$DG32</f>
        <v>7.2466530762291648E-2</v>
      </c>
      <c r="EW32">
        <f t="shared" si="13"/>
        <v>1.4298045894371787</v>
      </c>
      <c r="EY32" s="96">
        <f t="shared" si="24"/>
        <v>3.4999999999999996E-3</v>
      </c>
      <c r="EZ32" s="96">
        <f t="shared" si="14"/>
        <v>3.4999999999999996E-3</v>
      </c>
      <c r="FA32" s="96">
        <f t="shared" si="15"/>
        <v>3.4999999999999996E-3</v>
      </c>
      <c r="FB32" s="96">
        <f t="shared" si="16"/>
        <v>3.4999999999999992E-3</v>
      </c>
      <c r="FC32" s="96">
        <f t="shared" si="17"/>
        <v>3.4999999999999996E-3</v>
      </c>
      <c r="FD32" s="96">
        <f t="shared" si="18"/>
        <v>3.4999999999999996E-3</v>
      </c>
      <c r="FE32" s="96">
        <f t="shared" si="19"/>
        <v>3.4999999999999996E-3</v>
      </c>
      <c r="FF32" s="96">
        <f t="shared" si="20"/>
        <v>2.7109146682637755E-3</v>
      </c>
      <c r="FG32" s="96">
        <f t="shared" si="21"/>
        <v>2.6864061793625805E-3</v>
      </c>
      <c r="FH32" s="96">
        <f t="shared" si="22"/>
        <v>2.5072585773027313E-3</v>
      </c>
      <c r="FJ32" s="96">
        <f t="shared" si="25"/>
        <v>11.174860730324564</v>
      </c>
      <c r="FK32" s="96" t="str">
        <f>IF(AND('Country-wise data'!FJ32&gt;'non-R&amp;D ex_typologies'!$C$17,'Country-wise data'!FJ32&lt;'non-R&amp;D ex_typologies'!$D$17),"Small",IF(AND('Country-wise data'!FJ32&gt;'non-R&amp;D ex_typologies'!$E$17,'Country-wise data'!$FJ$4&lt;'non-R&amp;D ex_typologies'!$F$17),"Medium","Large"))</f>
        <v>Small</v>
      </c>
      <c r="FL32" t="str">
        <f>IF($FK32='non-R&amp;D ex_typologies'!$C$16,IF(AND('Country-wise data'!EY32&gt;'non-R&amp;D ex_typologies'!$C$21,'Country-wise data'!EY32&lt;'non-R&amp;D ex_typologies'!$D$21),'non-R&amp;D ex_typologies'!$B$21,IF(AND('Country-wise data'!EY32&gt;'non-R&amp;D ex_typologies'!$C$19,'Country-wise data'!EY32&lt;'non-R&amp;D ex_typologies'!$D$19),'non-R&amp;D ex_typologies'!$B$19,'non-R&amp;D ex_typologies'!$B$20)),IF($FK32='non-R&amp;D ex_typologies'!$E$16,IF(AND('Country-wise data'!EY32&gt;'non-R&amp;D ex_typologies'!$E$21,'Country-wise data'!EY32&lt;'non-R&amp;D ex_typologies'!$F$21),'non-R&amp;D ex_typologies'!$B$21,IF(AND('Country-wise data'!EY32&gt;'non-R&amp;D ex_typologies'!$E$19,'Country-wise data'!EY32&lt;'non-R&amp;D ex_typologies'!$F$19),'non-R&amp;D ex_typologies'!$B$19,'non-R&amp;D ex_typologies'!$B$20)),IF(AND('Country-wise data'!EY32&gt;'non-R&amp;D ex_typologies'!$G$21,'Country-wise data'!EY32&lt;'non-R&amp;D ex_typologies'!$H$21),'non-R&amp;D ex_typologies'!$B$21,IF(AND('Country-wise data'!EY32&gt;'non-R&amp;D ex_typologies'!$G$19,'Country-wise data'!EY32&lt;'non-R&amp;D ex_typologies'!$H$19),'non-R&amp;D ex_typologies'!$B$19,'non-R&amp;D ex_typologies'!$B$20))))</f>
        <v>Program heavy</v>
      </c>
      <c r="FM32" t="str">
        <f>IF($FK32='non-R&amp;D ex_typologies'!$C$16,IF(AND('Country-wise data'!EZ32&gt;'non-R&amp;D ex_typologies'!$C$21,'Country-wise data'!EZ32&lt;'non-R&amp;D ex_typologies'!$D$21),'non-R&amp;D ex_typologies'!$B$21,IF(AND('Country-wise data'!EZ32&gt;'non-R&amp;D ex_typologies'!$C$19,'Country-wise data'!EZ32&lt;'non-R&amp;D ex_typologies'!$D$19),'non-R&amp;D ex_typologies'!$B$19,'non-R&amp;D ex_typologies'!$B$20)),IF($FK32='non-R&amp;D ex_typologies'!$E$16,IF(AND('Country-wise data'!EZ32&gt;'non-R&amp;D ex_typologies'!$E$21,'Country-wise data'!EZ32&lt;'non-R&amp;D ex_typologies'!$F$21),'non-R&amp;D ex_typologies'!$B$21,IF(AND('Country-wise data'!EZ32&gt;'non-R&amp;D ex_typologies'!$E$19,'Country-wise data'!EZ32&lt;'non-R&amp;D ex_typologies'!$F$19),'non-R&amp;D ex_typologies'!$B$19,'non-R&amp;D ex_typologies'!$B$20)),IF(AND('Country-wise data'!EZ32&gt;'non-R&amp;D ex_typologies'!$G$21,'Country-wise data'!EZ32&lt;'non-R&amp;D ex_typologies'!$H$21),'non-R&amp;D ex_typologies'!$B$21,IF(AND('Country-wise data'!EZ32&gt;'non-R&amp;D ex_typologies'!$G$19,'Country-wise data'!EZ32&lt;'non-R&amp;D ex_typologies'!$H$19),'non-R&amp;D ex_typologies'!$B$19,'non-R&amp;D ex_typologies'!$B$20))))</f>
        <v>Program heavy</v>
      </c>
      <c r="FN32" t="str">
        <f>IF($FK32='non-R&amp;D ex_typologies'!$C$16,IF(AND('Country-wise data'!FA32&gt;'non-R&amp;D ex_typologies'!$C$21,'Country-wise data'!FA32&lt;'non-R&amp;D ex_typologies'!$D$21),'non-R&amp;D ex_typologies'!$B$21,IF(AND('Country-wise data'!FA32&gt;'non-R&amp;D ex_typologies'!$C$19,'Country-wise data'!FA32&lt;'non-R&amp;D ex_typologies'!$D$19),'non-R&amp;D ex_typologies'!$B$19,'non-R&amp;D ex_typologies'!$B$20)),IF($FK32='non-R&amp;D ex_typologies'!$E$16,IF(AND('Country-wise data'!FA32&gt;'non-R&amp;D ex_typologies'!$E$21,'Country-wise data'!FA32&lt;'non-R&amp;D ex_typologies'!$F$21),'non-R&amp;D ex_typologies'!$B$21,IF(AND('Country-wise data'!FA32&gt;'non-R&amp;D ex_typologies'!$E$19,'Country-wise data'!FA32&lt;'non-R&amp;D ex_typologies'!$F$19),'non-R&amp;D ex_typologies'!$B$19,'non-R&amp;D ex_typologies'!$B$20)),IF(AND('Country-wise data'!FA32&gt;'non-R&amp;D ex_typologies'!$G$21,'Country-wise data'!FA32&lt;'non-R&amp;D ex_typologies'!$H$21),'non-R&amp;D ex_typologies'!$B$21,IF(AND('Country-wise data'!FA32&gt;'non-R&amp;D ex_typologies'!$G$19,'Country-wise data'!FA32&lt;'non-R&amp;D ex_typologies'!$H$19),'non-R&amp;D ex_typologies'!$B$19,'non-R&amp;D ex_typologies'!$B$20))))</f>
        <v>Program heavy</v>
      </c>
      <c r="FO32" t="str">
        <f>IF($FK32='non-R&amp;D ex_typologies'!$C$16,IF(AND('Country-wise data'!FB32&gt;'non-R&amp;D ex_typologies'!$C$21,'Country-wise data'!FB32&lt;'non-R&amp;D ex_typologies'!$D$21),'non-R&amp;D ex_typologies'!$B$21,IF(AND('Country-wise data'!FB32&gt;'non-R&amp;D ex_typologies'!$C$19,'Country-wise data'!FB32&lt;'non-R&amp;D ex_typologies'!$D$19),'non-R&amp;D ex_typologies'!$B$19,'non-R&amp;D ex_typologies'!$B$20)),IF($FK32='non-R&amp;D ex_typologies'!$E$16,IF(AND('Country-wise data'!FB32&gt;'non-R&amp;D ex_typologies'!$E$21,'Country-wise data'!FB32&lt;'non-R&amp;D ex_typologies'!$F$21),'non-R&amp;D ex_typologies'!$B$21,IF(AND('Country-wise data'!FB32&gt;'non-R&amp;D ex_typologies'!$E$19,'Country-wise data'!FB32&lt;'non-R&amp;D ex_typologies'!$F$19),'non-R&amp;D ex_typologies'!$B$19,'non-R&amp;D ex_typologies'!$B$20)),IF(AND('Country-wise data'!FB32&gt;'non-R&amp;D ex_typologies'!$G$21,'Country-wise data'!FB32&lt;'non-R&amp;D ex_typologies'!$H$21),'non-R&amp;D ex_typologies'!$B$21,IF(AND('Country-wise data'!FB32&gt;'non-R&amp;D ex_typologies'!$G$19,'Country-wise data'!FB32&lt;'non-R&amp;D ex_typologies'!$H$19),'non-R&amp;D ex_typologies'!$B$19,'non-R&amp;D ex_typologies'!$B$20))))</f>
        <v>Program heavy</v>
      </c>
      <c r="FP32" t="str">
        <f>IF($FK32='non-R&amp;D ex_typologies'!$C$16,IF(AND('Country-wise data'!FC32&gt;'non-R&amp;D ex_typologies'!$C$21,'Country-wise data'!FC32&lt;'non-R&amp;D ex_typologies'!$D$21),'non-R&amp;D ex_typologies'!$B$21,IF(AND('Country-wise data'!FC32&gt;'non-R&amp;D ex_typologies'!$C$19,'Country-wise data'!FC32&lt;'non-R&amp;D ex_typologies'!$D$19),'non-R&amp;D ex_typologies'!$B$19,'non-R&amp;D ex_typologies'!$B$20)),IF($FK32='non-R&amp;D ex_typologies'!$E$16,IF(AND('Country-wise data'!FC32&gt;'non-R&amp;D ex_typologies'!$E$21,'Country-wise data'!FC32&lt;'non-R&amp;D ex_typologies'!$F$21),'non-R&amp;D ex_typologies'!$B$21,IF(AND('Country-wise data'!FC32&gt;'non-R&amp;D ex_typologies'!$E$19,'Country-wise data'!FC32&lt;'non-R&amp;D ex_typologies'!$F$19),'non-R&amp;D ex_typologies'!$B$19,'non-R&amp;D ex_typologies'!$B$20)),IF(AND('Country-wise data'!FC32&gt;'non-R&amp;D ex_typologies'!$G$21,'Country-wise data'!FC32&lt;'non-R&amp;D ex_typologies'!$H$21),'non-R&amp;D ex_typologies'!$B$21,IF(AND('Country-wise data'!FC32&gt;'non-R&amp;D ex_typologies'!$G$19,'Country-wise data'!FC32&lt;'non-R&amp;D ex_typologies'!$H$19),'non-R&amp;D ex_typologies'!$B$19,'non-R&amp;D ex_typologies'!$B$20))))</f>
        <v>Program heavy</v>
      </c>
      <c r="FQ32" t="str">
        <f>IF($FK32='non-R&amp;D ex_typologies'!$C$16,IF(AND('Country-wise data'!FD32&gt;'non-R&amp;D ex_typologies'!$C$21,'Country-wise data'!FD32&lt;'non-R&amp;D ex_typologies'!$D$21),'non-R&amp;D ex_typologies'!$B$21,IF(AND('Country-wise data'!FD32&gt;'non-R&amp;D ex_typologies'!$C$19,'Country-wise data'!FD32&lt;'non-R&amp;D ex_typologies'!$D$19),'non-R&amp;D ex_typologies'!$B$19,'non-R&amp;D ex_typologies'!$B$20)),IF($FK32='non-R&amp;D ex_typologies'!$E$16,IF(AND('Country-wise data'!FD32&gt;'non-R&amp;D ex_typologies'!$E$21,'Country-wise data'!FD32&lt;'non-R&amp;D ex_typologies'!$F$21),'non-R&amp;D ex_typologies'!$B$21,IF(AND('Country-wise data'!FD32&gt;'non-R&amp;D ex_typologies'!$E$19,'Country-wise data'!FD32&lt;'non-R&amp;D ex_typologies'!$F$19),'non-R&amp;D ex_typologies'!$B$19,'non-R&amp;D ex_typologies'!$B$20)),IF(AND('Country-wise data'!FD32&gt;'non-R&amp;D ex_typologies'!$G$21,'Country-wise data'!FD32&lt;'non-R&amp;D ex_typologies'!$H$21),'non-R&amp;D ex_typologies'!$B$21,IF(AND('Country-wise data'!FD32&gt;'non-R&amp;D ex_typologies'!$G$19,'Country-wise data'!FD32&lt;'non-R&amp;D ex_typologies'!$H$19),'non-R&amp;D ex_typologies'!$B$19,'non-R&amp;D ex_typologies'!$B$20))))</f>
        <v>Program heavy</v>
      </c>
      <c r="FR32" t="str">
        <f>IF($FK32='non-R&amp;D ex_typologies'!$C$16,IF(AND('Country-wise data'!FE32&gt;'non-R&amp;D ex_typologies'!$C$21,'Country-wise data'!FE32&lt;'non-R&amp;D ex_typologies'!$D$21),'non-R&amp;D ex_typologies'!$B$21,IF(AND('Country-wise data'!FE32&gt;'non-R&amp;D ex_typologies'!$C$19,'Country-wise data'!FE32&lt;'non-R&amp;D ex_typologies'!$D$19),'non-R&amp;D ex_typologies'!$B$19,'non-R&amp;D ex_typologies'!$B$20)),IF($FK32='non-R&amp;D ex_typologies'!$E$16,IF(AND('Country-wise data'!FE32&gt;'non-R&amp;D ex_typologies'!$E$21,'Country-wise data'!FE32&lt;'non-R&amp;D ex_typologies'!$F$21),'non-R&amp;D ex_typologies'!$B$21,IF(AND('Country-wise data'!FE32&gt;'non-R&amp;D ex_typologies'!$E$19,'Country-wise data'!FE32&lt;'non-R&amp;D ex_typologies'!$F$19),'non-R&amp;D ex_typologies'!$B$19,'non-R&amp;D ex_typologies'!$B$20)),IF(AND('Country-wise data'!FE32&gt;'non-R&amp;D ex_typologies'!$G$21,'Country-wise data'!FE32&lt;'non-R&amp;D ex_typologies'!$H$21),'non-R&amp;D ex_typologies'!$B$21,IF(AND('Country-wise data'!FE32&gt;'non-R&amp;D ex_typologies'!$G$19,'Country-wise data'!FE32&lt;'non-R&amp;D ex_typologies'!$H$19),'non-R&amp;D ex_typologies'!$B$19,'non-R&amp;D ex_typologies'!$B$20))))</f>
        <v>Program heavy</v>
      </c>
      <c r="FS32" t="str">
        <f>IF($FK32='non-R&amp;D ex_typologies'!$C$16,IF(AND('Country-wise data'!FF32&gt;'non-R&amp;D ex_typologies'!$C$21,'Country-wise data'!FF32&lt;'non-R&amp;D ex_typologies'!$D$21),'non-R&amp;D ex_typologies'!$B$21,IF(AND('Country-wise data'!FF32&gt;'non-R&amp;D ex_typologies'!$C$19,'Country-wise data'!FF32&lt;'non-R&amp;D ex_typologies'!$D$19),'non-R&amp;D ex_typologies'!$B$19,'non-R&amp;D ex_typologies'!$B$20)),IF($FK32='non-R&amp;D ex_typologies'!$E$16,IF(AND('Country-wise data'!FF32&gt;'non-R&amp;D ex_typologies'!$E$21,'Country-wise data'!FF32&lt;'non-R&amp;D ex_typologies'!$F$21),'non-R&amp;D ex_typologies'!$B$21,IF(AND('Country-wise data'!FF32&gt;'non-R&amp;D ex_typologies'!$E$19,'Country-wise data'!FF32&lt;'non-R&amp;D ex_typologies'!$F$19),'non-R&amp;D ex_typologies'!$B$19,'non-R&amp;D ex_typologies'!$B$20)),IF(AND('Country-wise data'!FF32&gt;'non-R&amp;D ex_typologies'!$G$21,'Country-wise data'!FF32&lt;'non-R&amp;D ex_typologies'!$H$21),'non-R&amp;D ex_typologies'!$B$21,IF(AND('Country-wise data'!FF32&gt;'non-R&amp;D ex_typologies'!$G$19,'Country-wise data'!FF32&lt;'non-R&amp;D ex_typologies'!$H$19),'non-R&amp;D ex_typologies'!$B$19,'non-R&amp;D ex_typologies'!$B$20))))</f>
        <v>Program heavy</v>
      </c>
      <c r="FT32" t="str">
        <f>IF($FK32='non-R&amp;D ex_typologies'!$C$16,IF(AND('Country-wise data'!FG32&gt;'non-R&amp;D ex_typologies'!$C$21,'Country-wise data'!FG32&lt;'non-R&amp;D ex_typologies'!$D$21),'non-R&amp;D ex_typologies'!$B$21,IF(AND('Country-wise data'!FG32&gt;'non-R&amp;D ex_typologies'!$C$19,'Country-wise data'!FG32&lt;'non-R&amp;D ex_typologies'!$D$19),'non-R&amp;D ex_typologies'!$B$19,'non-R&amp;D ex_typologies'!$B$20)),IF($FK32='non-R&amp;D ex_typologies'!$E$16,IF(AND('Country-wise data'!FG32&gt;'non-R&amp;D ex_typologies'!$E$21,'Country-wise data'!FG32&lt;'non-R&amp;D ex_typologies'!$F$21),'non-R&amp;D ex_typologies'!$B$21,IF(AND('Country-wise data'!FG32&gt;'non-R&amp;D ex_typologies'!$E$19,'Country-wise data'!FG32&lt;'non-R&amp;D ex_typologies'!$F$19),'non-R&amp;D ex_typologies'!$B$19,'non-R&amp;D ex_typologies'!$B$20)),IF(AND('Country-wise data'!FG32&gt;'non-R&amp;D ex_typologies'!$G$21,'Country-wise data'!FG32&lt;'non-R&amp;D ex_typologies'!$H$21),'non-R&amp;D ex_typologies'!$B$21,IF(AND('Country-wise data'!FG32&gt;'non-R&amp;D ex_typologies'!$G$19,'Country-wise data'!FG32&lt;'non-R&amp;D ex_typologies'!$H$19),'non-R&amp;D ex_typologies'!$B$19,'non-R&amp;D ex_typologies'!$B$20))))</f>
        <v>Program heavy</v>
      </c>
      <c r="FU32" t="str">
        <f>IF($FK32='non-R&amp;D ex_typologies'!$C$16,IF(AND('Country-wise data'!FH32&gt;'non-R&amp;D ex_typologies'!$C$21,'Country-wise data'!FH32&lt;'non-R&amp;D ex_typologies'!$D$21),'non-R&amp;D ex_typologies'!$B$21,IF(AND('Country-wise data'!FH32&gt;'non-R&amp;D ex_typologies'!$C$19,'Country-wise data'!FH32&lt;'non-R&amp;D ex_typologies'!$D$19),'non-R&amp;D ex_typologies'!$B$19,'non-R&amp;D ex_typologies'!$B$20)),IF($FK32='non-R&amp;D ex_typologies'!$E$16,IF(AND('Country-wise data'!FH32&gt;'non-R&amp;D ex_typologies'!$E$21,'Country-wise data'!FH32&lt;'non-R&amp;D ex_typologies'!$F$21),'non-R&amp;D ex_typologies'!$B$21,IF(AND('Country-wise data'!FH32&gt;'non-R&amp;D ex_typologies'!$E$19,'Country-wise data'!FH32&lt;'non-R&amp;D ex_typologies'!$F$19),'non-R&amp;D ex_typologies'!$B$19,'non-R&amp;D ex_typologies'!$B$20)),IF(AND('Country-wise data'!FH32&gt;'non-R&amp;D ex_typologies'!$G$21,'Country-wise data'!FH32&lt;'non-R&amp;D ex_typologies'!$H$21),'non-R&amp;D ex_typologies'!$B$21,IF(AND('Country-wise data'!FH32&gt;'non-R&amp;D ex_typologies'!$G$19,'Country-wise data'!FH32&lt;'non-R&amp;D ex_typologies'!$H$19),'non-R&amp;D ex_typologies'!$B$19,'non-R&amp;D ex_typologies'!$B$20))))</f>
        <v>Program heavy</v>
      </c>
    </row>
    <row r="33" spans="2:177" x14ac:dyDescent="0.35">
      <c r="B33" t="s">
        <v>97</v>
      </c>
      <c r="C33" t="s">
        <v>98</v>
      </c>
      <c r="D33" t="s">
        <v>377</v>
      </c>
      <c r="E33" t="s">
        <v>375</v>
      </c>
      <c r="F33" t="s">
        <v>84</v>
      </c>
      <c r="G33" s="55">
        <f>Assumptions!$C$13</f>
        <v>1.1000000000000001</v>
      </c>
      <c r="H33">
        <f>SUMIFS(FAOstat!M:M,FAOstat!$B:$B,'Country-wise data'!$B33)*G33</f>
        <v>966.03100000000006</v>
      </c>
      <c r="I33">
        <f>IF(SUMIFS(FAOstat!N:N,FAOstat!$B:$B,'Country-wise data'!$B33)=0,H33*(1+Assumptions!$C$9),SUMIFS(FAOstat!N:N,FAOstat!$B:$B,'Country-wise data'!$B33)*$G33)</f>
        <v>1039.0820000000001</v>
      </c>
      <c r="J33">
        <f>IF(SUMIFS(FAOstat!O:O,FAOstat!$B:$B,'Country-wise data'!$B33)=0,I33*(1+Assumptions!$C$9),SUMIFS(FAOstat!O:O,FAOstat!$B:$B,'Country-wise data'!$B33)*$G33)</f>
        <v>1004.9490000000001</v>
      </c>
      <c r="K33">
        <f>IF(SUMIFS(FAOstat!P:P,FAOstat!$B:$B,'Country-wise data'!$B33)=0,J33*(1+Assumptions!$C$9),SUMIFS(FAOstat!P:P,FAOstat!$B:$B,'Country-wise data'!$B33)*$G33)</f>
        <v>529.07800000000009</v>
      </c>
      <c r="L33">
        <f>IF(SUMIFS(FAOstat!Q:Q,FAOstat!$B:$B,'Country-wise data'!$B33)=0,K33*(1+Assumptions!$C$9),SUMIFS(FAOstat!Q:Q,FAOstat!$B:$B,'Country-wise data'!$B33)*$G33)</f>
        <v>314.77600000000001</v>
      </c>
      <c r="M33">
        <f>IF(SUMIFS(FAOstat!R:R,FAOstat!$B:$B,'Country-wise data'!$B33)=0,L33*(1+Assumptions!$C$9),SUMIFS(FAOstat!R:R,FAOstat!$B:$B,'Country-wise data'!$B33)*$G33)</f>
        <v>339.58100000000007</v>
      </c>
      <c r="N33">
        <f>IF(SUMIFS(FAOstat!S:S,FAOstat!$B:$B,'Country-wise data'!$B33)=0,M33*(1+Assumptions!$C$9),SUMIFS(FAOstat!S:S,FAOstat!$B:$B,'Country-wise data'!$B33)*$G33)</f>
        <v>337.238</v>
      </c>
      <c r="O33">
        <f>IF(SUMIFS(FAOstat!T:T,FAOstat!$B:$B,'Country-wise data'!$B33)=0,N33*(1+Assumptions!$C$9),SUMIFS(FAOstat!T:T,FAOstat!$B:$B,'Country-wise data'!$B33)*$G33)</f>
        <v>297.75900000000001</v>
      </c>
      <c r="P33">
        <f>IF(SUMIFS(FAOstat!U:U,FAOstat!$B:$B,'Country-wise data'!$B33)=0,O33*(1+Assumptions!$C$9),SUMIFS(FAOstat!U:U,FAOstat!$B:$B,'Country-wise data'!$B33)*$G33)</f>
        <v>304.45799999999997</v>
      </c>
      <c r="Q33">
        <f>IF(SUMIFS(FAOstat!V:V,FAOstat!$B:$B,'Country-wise data'!$B33)=0,P33*(1+Assumptions!$C$9),SUMIFS(FAOstat!V:V,FAOstat!$B:$B,'Country-wise data'!$B33)*$G33)</f>
        <v>310.54715999999996</v>
      </c>
      <c r="R33" s="36">
        <f t="shared" si="9"/>
        <v>-2.7014446847865026E-3</v>
      </c>
      <c r="S33">
        <f>SUMIFS(FAOstat!CE:CE,FAOstat!$B:$B,'Country-wise data'!$B33)</f>
        <v>2454.9513780000002</v>
      </c>
      <c r="T33">
        <f>SUMIFS(FAOstat!CF:CF,FAOstat!$B:$B,'Country-wise data'!$B33)</f>
        <v>2467.4972889999999</v>
      </c>
      <c r="U33">
        <f>SUMIFS(FAOstat!CG:CG,FAOstat!$B:$B,'Country-wise data'!$B33)</f>
        <v>2513.884986</v>
      </c>
      <c r="V33">
        <f>SUMIFS(FAOstat!CH:CH,FAOstat!$B:$B,'Country-wise data'!$B33)</f>
        <v>2508.9143490000001</v>
      </c>
      <c r="W33">
        <f>SUMIFS(FAOstat!CI:CI,FAOstat!$B:$B,'Country-wise data'!$B33)</f>
        <v>2592.010409</v>
      </c>
      <c r="X33">
        <f>SUMIFS(FAOstat!CJ:CJ,FAOstat!$B:$B,'Country-wise data'!$B33)</f>
        <v>2715.0681479999998</v>
      </c>
      <c r="Y33">
        <f>SUMIFS(FAOstat!CK:CK,FAOstat!$B:$B,'Country-wise data'!$B33)</f>
        <v>2932.6702</v>
      </c>
      <c r="Z33">
        <f>SUMIFS(FAOstat!CL:CL,FAOstat!$B:$B,'Country-wise data'!$B33)</f>
        <v>2916.7431029999998</v>
      </c>
      <c r="AA33">
        <f>SUMIFS(FAOstat!CM:CM,FAOstat!$B:$B,'Country-wise data'!$B33)</f>
        <v>2754.3129669999998</v>
      </c>
      <c r="AB33">
        <f>SUMIFS(FAOstat!CN:CN,FAOstat!$B:$B,'Country-wise data'!$B33)</f>
        <v>2809.39922634</v>
      </c>
      <c r="AC33" s="53">
        <f>IFERROR(INDEX('ASTI data (new)'!$AF$6:$AL$130,MATCH('Country-wise data'!$B33,'ASTI data (new)'!$C$6:$C$130,),MATCH('Country-wise data'!AC$3,'ASTI data (new)'!$AF$5:$AL$5,)),(INDEX(Assumptions!$G$154:$P$345,MATCH('Country-wise data'!$B33,Assumptions!$B$154:$B$344,),MATCH('Country-wise data'!AC$3,Assumptions!$G$153:$P$153,))*S33))</f>
        <v>24.340456874681564</v>
      </c>
      <c r="AD33" s="53">
        <f>IFERROR(INDEX('ASTI data (new)'!$AF$6:$AL$130,MATCH('Country-wise data'!$B33,'ASTI data (new)'!$C$6:$C$130,),MATCH('Country-wise data'!AD$3,'ASTI data (new)'!$AF$5:$AL$5,)),(INDEX(Assumptions!$G$154:$P$345,MATCH('Country-wise data'!$B33,Assumptions!$B$154:$B$344,),MATCH('Country-wise data'!AD$3,Assumptions!$G$153:$P$153,))*T33))</f>
        <v>26.16118739491996</v>
      </c>
      <c r="AE33" s="53">
        <f>IFERROR(INDEX('ASTI data (new)'!$AF$6:$AL$130,MATCH('Country-wise data'!$B33,'ASTI data (new)'!$C$6:$C$130,),MATCH('Country-wise data'!AE$3,'ASTI data (new)'!$AF$5:$AL$5,)),(INDEX(Assumptions!$G$154:$P$345,MATCH('Country-wise data'!$B33,Assumptions!$B$154:$B$344,),MATCH('Country-wise data'!AE$3,Assumptions!$G$153:$P$153,))*U33))</f>
        <v>26.445151184886782</v>
      </c>
      <c r="AF33" s="53">
        <f>IFERROR(INDEX('ASTI data (new)'!$AF$6:$AL$130,MATCH('Country-wise data'!$B33,'ASTI data (new)'!$C$6:$C$130,),MATCH('Country-wise data'!AF$3,'ASTI data (new)'!$AF$5:$AL$5,)),(INDEX(Assumptions!$G$154:$P$345,MATCH('Country-wise data'!$B33,Assumptions!$B$154:$B$344,),MATCH('Country-wise data'!AF$3,Assumptions!$G$153:$P$153,))*V33))</f>
        <v>28.19451543844318</v>
      </c>
      <c r="AG33" s="53">
        <f>IFERROR(INDEX('ASTI data (new)'!$AF$6:$AL$130,MATCH('Country-wise data'!$B33,'ASTI data (new)'!$C$6:$C$130,),MATCH('Country-wise data'!AG$3,'ASTI data (new)'!$AF$5:$AL$5,)),(INDEX(Assumptions!$G$154:$P$345,MATCH('Country-wise data'!$B33,Assumptions!$B$154:$B$344,),MATCH('Country-wise data'!AG$3,Assumptions!$G$153:$P$153,))*W33))</f>
        <v>31.046236474829353</v>
      </c>
      <c r="AH33" s="53">
        <f>IFERROR(INDEX('ASTI data (new)'!$AF$6:$AL$130,MATCH('Country-wise data'!$B33,'ASTI data (new)'!$C$6:$C$130,),MATCH('Country-wise data'!AH$3,'ASTI data (new)'!$AF$5:$AL$5,)),(INDEX(Assumptions!$G$154:$P$345,MATCH('Country-wise data'!$B33,Assumptions!$B$154:$B$344,),MATCH('Country-wise data'!AH$3,Assumptions!$G$153:$P$153,))*X33))</f>
        <v>31.850205594354694</v>
      </c>
      <c r="AI33" s="53">
        <f>IFERROR(INDEX('ASTI data (new)'!$AF$6:$AL$130,MATCH('Country-wise data'!$B33,'ASTI data (new)'!$C$6:$C$130,),MATCH('Country-wise data'!AI$3,'ASTI data (new)'!$AF$5:$AL$5,)),(INDEX(Assumptions!$G$154:$P$345,MATCH('Country-wise data'!$B33,Assumptions!$B$154:$B$344,),MATCH('Country-wise data'!AI$3,Assumptions!$G$153:$P$153,))*Y33))</f>
        <v>31.821712169302035</v>
      </c>
      <c r="AJ33" s="53">
        <f t="shared" ref="AJ33:AL33" si="52">IFERROR((1+($AI33/$AF33)^(1/3)-1)*AI33,0)</f>
        <v>33.131658725057498</v>
      </c>
      <c r="AK33" s="53">
        <f t="shared" si="52"/>
        <v>34.495529468480996</v>
      </c>
      <c r="AL33" s="53">
        <f t="shared" si="52"/>
        <v>35.915544198542861</v>
      </c>
      <c r="AM33" s="55" cm="1">
        <f t="array" ref="AM33">INDEX('non-R&amp;D ex_typologies'!$J$8:$J$10,MATCH('Country-wise data'!FL33,'non-R&amp;D ex_typologies'!$F$8:$F$10,),)*'Country-wise data'!AC33</f>
        <v>30.678777188357031</v>
      </c>
      <c r="AN33" s="55" cm="1">
        <f t="array" ref="AN33">INDEX('non-R&amp;D ex_typologies'!$J$8:$J$10,MATCH('Country-wise data'!FM33,'non-R&amp;D ex_typologies'!$F$8:$F$10,),)*'Country-wise data'!AD33</f>
        <v>32.973630823932673</v>
      </c>
      <c r="AO33" s="55" cm="1">
        <f t="array" ref="AO33">INDEX('non-R&amp;D ex_typologies'!$J$8:$J$10,MATCH('Country-wise data'!FN33,'non-R&amp;D ex_typologies'!$F$8:$F$10,),)*'Country-wise data'!AE33</f>
        <v>33.331539547125757</v>
      </c>
      <c r="AP33" s="55" cm="1">
        <f t="array" ref="AP33">INDEX('non-R&amp;D ex_typologies'!$J$8:$J$10,MATCH('Country-wise data'!FO33,'non-R&amp;D ex_typologies'!$F$8:$F$10,),)*'Country-wise data'!AF33</f>
        <v>35.536442948588117</v>
      </c>
      <c r="AQ33" s="55" cm="1">
        <f t="array" ref="AQ33">INDEX('non-R&amp;D ex_typologies'!$J$8:$J$10,MATCH('Country-wise data'!FP33,'non-R&amp;D ex_typologies'!$F$8:$F$10,),)*'Country-wise data'!AG33</f>
        <v>39.130759798476191</v>
      </c>
      <c r="AR33" s="55" cm="1">
        <f t="array" ref="AR33">INDEX('non-R&amp;D ex_typologies'!$J$8:$J$10,MATCH('Country-wise data'!FQ33,'non-R&amp;D ex_typologies'!$F$8:$F$10,),)*'Country-wise data'!AH33</f>
        <v>40.144084635032293</v>
      </c>
      <c r="AS33" s="55" cm="1">
        <f t="array" ref="AS33">INDEX('non-R&amp;D ex_typologies'!$J$8:$J$10,MATCH('Country-wise data'!FR33,'non-R&amp;D ex_typologies'!$F$8:$F$10,),)*'Country-wise data'!AI33</f>
        <v>40.108171445603503</v>
      </c>
      <c r="AT33" s="55" cm="1">
        <f t="array" ref="AT33">INDEX('non-R&amp;D ex_typologies'!$J$8:$J$10,MATCH('Country-wise data'!FS33,'non-R&amp;D ex_typologies'!$F$8:$F$10,),)*'Country-wise data'!AJ33</f>
        <v>41.759231601112738</v>
      </c>
      <c r="AU33" s="55" cm="1">
        <f t="array" ref="AU33">INDEX('non-R&amp;D ex_typologies'!$J$8:$J$10,MATCH('Country-wise data'!FT33,'non-R&amp;D ex_typologies'!$F$8:$F$10,),)*'Country-wise data'!AK33</f>
        <v>12.461384063102678</v>
      </c>
      <c r="AV33" s="55" cm="1">
        <f t="array" ref="AV33">INDEX('non-R&amp;D ex_typologies'!$J$8:$J$10,MATCH('Country-wise data'!FU33,'non-R&amp;D ex_typologies'!$F$8:$F$10,),)*'Country-wise data'!AL33</f>
        <v>12.974359199278872</v>
      </c>
      <c r="AW33">
        <f t="shared" si="11"/>
        <v>622.5005787741087</v>
      </c>
      <c r="AX33" s="53">
        <f>INDEX('GDP deflators'!$AB$3:$AK$155,MATCH('Country-wise data'!$B33,'GDP deflators'!$B$3:$B$155,),MATCH('Country-wise data'!AX$3,'GDP deflators'!$D$2:$M$2,))</f>
        <v>73.502019222000001</v>
      </c>
      <c r="AY33" s="53">
        <f>INDEX('GDP deflators'!$AB$3:$AK$155,MATCH('Country-wise data'!$B33,'GDP deflators'!$B$3:$B$155,),MATCH('Country-wise data'!AY$3,'GDP deflators'!$D$2:$M$2,))</f>
        <v>76.845179088125192</v>
      </c>
      <c r="AZ33" s="53">
        <f>INDEX('GDP deflators'!$AB$3:$AK$155,MATCH('Country-wise data'!$B33,'GDP deflators'!$B$3:$B$155,),MATCH('Country-wise data'!AZ$3,'GDP deflators'!$D$2:$M$2,))</f>
        <v>80.192457507962843</v>
      </c>
      <c r="BA33" s="53">
        <f>INDEX('GDP deflators'!$AB$3:$AK$155,MATCH('Country-wise data'!$B33,'GDP deflators'!$B$3:$B$155,),MATCH('Country-wise data'!BA$3,'GDP deflators'!$D$2:$M$2,))</f>
        <v>83.41077666154527</v>
      </c>
      <c r="BB33" s="53">
        <f>INDEX('GDP deflators'!$AB$3:$AK$155,MATCH('Country-wise data'!$B33,'GDP deflators'!$B$3:$B$155,),MATCH('Country-wise data'!BB$3,'GDP deflators'!$D$2:$M$2,))</f>
        <v>88.246559764741292</v>
      </c>
      <c r="BC33" s="53">
        <f>INDEX('GDP deflators'!$AB$3:$AK$155,MATCH('Country-wise data'!$B33,'GDP deflators'!$B$3:$B$155,),MATCH('Country-wise data'!BC$3,'GDP deflators'!$D$2:$M$2,))</f>
        <v>91.579557085908775</v>
      </c>
      <c r="BD33" s="53">
        <f>INDEX('GDP deflators'!$AB$3:$AK$155,MATCH('Country-wise data'!$B33,'GDP deflators'!$B$3:$B$155,),MATCH('Country-wise data'!BD$3,'GDP deflators'!$D$2:$M$2,))</f>
        <v>93.41432811725906</v>
      </c>
      <c r="BE33" s="53">
        <f>INDEX('GDP deflators'!$AB$3:$AK$155,MATCH('Country-wise data'!$B33,'GDP deflators'!$B$3:$B$155,),MATCH('Country-wise data'!BE$3,'GDP deflators'!$D$2:$M$2,))</f>
        <v>95.872851541189206</v>
      </c>
      <c r="BF33" s="53">
        <f>INDEX('GDP deflators'!$AB$3:$AK$155,MATCH('Country-wise data'!$B33,'GDP deflators'!$B$3:$B$155,),MATCH('Country-wise data'!BF$3,'GDP deflators'!$D$2:$M$2,))</f>
        <v>98.308934156128842</v>
      </c>
      <c r="BG33" s="53">
        <f>INDEX('GDP deflators'!$AB$3:$AK$155,MATCH('Country-wise data'!$B33,'GDP deflators'!$B$3:$B$155,),MATCH('Country-wise data'!BG$3,'GDP deflators'!$D$2:$M$2,))</f>
        <v>100</v>
      </c>
      <c r="BH33" cm="1">
        <f t="array" ref="BH33">H33/(INDEX($AX33:$BG33,,MATCH(BH$3,$AX$3:$BG$3,))/100)</f>
        <v>1314.2917843961161</v>
      </c>
      <c r="BI33" cm="1">
        <f t="array" ref="BI33">I33/(INDEX($AX33:$BG33,,MATCH(BI$3,$AX$3:$BG$3,))/100)</f>
        <v>1352.1759104867106</v>
      </c>
      <c r="BJ33" cm="1">
        <f t="array" ref="BJ33">J33/(INDEX($AX33:$BG33,,MATCH(BJ$3,$AX$3:$BG$3,))/100)</f>
        <v>1253.1714717686659</v>
      </c>
      <c r="BK33" cm="1">
        <f t="array" ref="BK33">K33/(INDEX($AX33:$BG33,,MATCH(BK$3,$AX$3:$BG$3,))/100)</f>
        <v>634.30412852626034</v>
      </c>
      <c r="BL33" cm="1">
        <f t="array" ref="BL33">L33/(INDEX($AX33:$BG33,,MATCH(BL$3,$AX$3:$BG$3,))/100)</f>
        <v>356.70059075296444</v>
      </c>
      <c r="BM33" cm="1">
        <f t="array" ref="BM33">M33/(INDEX($AX33:$BG33,,MATCH(BM$3,$AX$3:$BG$3,))/100)</f>
        <v>370.80437032627992</v>
      </c>
      <c r="BN33" cm="1">
        <f t="array" ref="BN33">N33/(INDEX($AX33:$BG33,,MATCH(BN$3,$AX$3:$BG$3,))/100)</f>
        <v>361.01314091418544</v>
      </c>
      <c r="BO33" cm="1">
        <f t="array" ref="BO33">O33/(INDEX($AX33:$BG33,,MATCH(BO$3,$AX$3:$BG$3,))/100)</f>
        <v>310.57697274402631</v>
      </c>
      <c r="BP33" cm="1">
        <f t="array" ref="BP33">P33/(INDEX($AX33:$BG33,,MATCH(BP$3,$AX$3:$BG$3,))/100)</f>
        <v>309.69514888288433</v>
      </c>
      <c r="BQ33" cm="1">
        <f t="array" ref="BQ33">Q33/(INDEX($AX33:$BG33,,MATCH(BQ$3,$AX$3:$BG$3,))/100)</f>
        <v>310.54715999999996</v>
      </c>
      <c r="BS33" cm="1">
        <f t="array" ref="BS33">S33/(INDEX($AX33:$BG33,,MATCH(BS$3,$AX$3:$BG$3,))/100)</f>
        <v>3339.9781447979663</v>
      </c>
      <c r="BT33" cm="1">
        <f t="array" ref="BT33">T33/(INDEX($AX33:$BG33,,MATCH(BT$3,$AX$3:$BG$3,))/100)</f>
        <v>3210.9981631642781</v>
      </c>
      <c r="BU33" cm="1">
        <f t="array" ref="BU33">U33/(INDEX($AX33:$BG33,,MATCH(BU$3,$AX$3:$BG$3,))/100)</f>
        <v>3134.8147495671642</v>
      </c>
      <c r="BV33" cm="1">
        <f t="array" ref="BV33">V33/(INDEX($AX33:$BG33,,MATCH(BV$3,$AX$3:$BG$3,))/100)</f>
        <v>3007.9019155766723</v>
      </c>
      <c r="BW33" cm="1">
        <f t="array" ref="BW33">W33/(INDEX($AX33:$BG33,,MATCH(BW$3,$AX$3:$BG$3,))/100)</f>
        <v>2937.236778306265</v>
      </c>
      <c r="BX33" cm="1">
        <f t="array" ref="BX33">X33/(INDEX($AX33:$BG33,,MATCH(BX$3,$AX$3:$BG$3,))/100)</f>
        <v>2964.7098483486375</v>
      </c>
      <c r="BY33" cm="1">
        <f t="array" ref="BY33">Y33/(INDEX($AX33:$BG33,,MATCH(BY$3,$AX$3:$BG$3,))/100)</f>
        <v>3139.4222482858763</v>
      </c>
      <c r="BZ33" cm="1">
        <f t="array" ref="BZ33">Z33/(INDEX($AX33:$BG33,,MATCH(BZ$3,$AX$3:$BG$3,))/100)</f>
        <v>3042.3034843674168</v>
      </c>
      <c r="CA33" cm="1">
        <f t="array" ref="CA33">AA33/(INDEX($AX33:$BG33,,MATCH(CA$3,$AX$3:$BG$3,))/100)</f>
        <v>2801.6914135451325</v>
      </c>
      <c r="CB33" cm="1">
        <f t="array" ref="CB33">AB33/(INDEX($AX33:$BG33,,MATCH(CB$3,$AX$3:$BG$3,))/100)</f>
        <v>2809.39922634</v>
      </c>
      <c r="CC33" cm="1">
        <f t="array" ref="CC33">AC33/(INDEX($AX33:$BG33,,MATCH(CC$3,$AX$3:$BG$3,))/100)</f>
        <v>33.115358098075468</v>
      </c>
      <c r="CD33" cm="1">
        <f t="array" ref="CD33">AD33/(INDEX($AX33:$BG33,,MATCH(CD$3,$AX$3:$BG$3,))/100)</f>
        <v>34.044019033280669</v>
      </c>
      <c r="CE33" cm="1">
        <f t="array" ref="CE33">AE33/(INDEX($AX33:$BG33,,MATCH(CE$3,$AX$3:$BG$3,))/100)</f>
        <v>32.977105337195667</v>
      </c>
      <c r="CF33" cm="1">
        <f t="array" ref="CF33">AF33/(INDEX($AX33:$BG33,,MATCH(CF$3,$AX$3:$BG$3,))/100)</f>
        <v>33.802005648320076</v>
      </c>
      <c r="CG33" cm="1">
        <f t="array" ref="CG33">AG33/(INDEX($AX33:$BG33,,MATCH(CG$3,$AX$3:$BG$3,))/100)</f>
        <v>35.181242824192005</v>
      </c>
      <c r="CH33" cm="1">
        <f t="array" ref="CH33">AH33/(INDEX($AX33:$BG33,,MATCH(CH$3,$AX$3:$BG$3,))/100)</f>
        <v>34.778728580742879</v>
      </c>
      <c r="CI33" cm="1">
        <f t="array" ref="CI33">AI33/(INDEX($AX33:$BG33,,MATCH(CI$3,$AX$3:$BG$3,))/100)</f>
        <v>34.065129847487192</v>
      </c>
      <c r="CJ33" cm="1">
        <f t="array" ref="CJ33">AJ33/(INDEX($AX33:$BG33,,MATCH(CJ$3,$AX$3:$BG$3,))/100)</f>
        <v>34.557915189185088</v>
      </c>
      <c r="CK33" cm="1">
        <f t="array" ref="CK33">AK33/(INDEX($AX33:$BG33,,MATCH(CK$3,$AX$3:$BG$3,))/100)</f>
        <v>35.088905972367769</v>
      </c>
      <c r="CL33" cm="1">
        <f t="array" ref="CL33">AL33/(INDEX($AX33:$BG33,,MATCH(CL$3,$AX$3:$BG$3,))/100)</f>
        <v>35.915544198542861</v>
      </c>
      <c r="CM33" cm="1">
        <f t="array" ref="CM33">AM33/(INDEX($AX33:$BG33,,MATCH(CM$3,$AX$3:$BG$3,))/100)</f>
        <v>41.738686247104511</v>
      </c>
      <c r="CN33" cm="1">
        <f t="array" ref="CN33">AN33/(INDEX($AX33:$BG33,,MATCH(CN$3,$AX$3:$BG$3,))/100)</f>
        <v>42.909172982886645</v>
      </c>
      <c r="CO33" cm="1">
        <f t="array" ref="CO33">AO33/(INDEX($AX33:$BG33,,MATCH(CO$3,$AX$3:$BG$3,))/100)</f>
        <v>41.564432096143264</v>
      </c>
      <c r="CP33" cm="1">
        <f t="array" ref="CP33">AP33/(INDEX($AX33:$BG33,,MATCH(CP$3,$AX$3:$BG$3,))/100)</f>
        <v>42.604138662781956</v>
      </c>
      <c r="CQ33" cm="1">
        <f t="array" ref="CQ33">AQ33/(INDEX($AX33:$BG33,,MATCH(CQ$3,$AX$3:$BG$3,))/100)</f>
        <v>44.342532901901059</v>
      </c>
      <c r="CR33" cm="1">
        <f t="array" ref="CR33">AR33/(INDEX($AX33:$BG33,,MATCH(CR$3,$AX$3:$BG$3,))/100)</f>
        <v>43.835202868882639</v>
      </c>
      <c r="CS33" cm="1">
        <f t="array" ref="CS33">AS33/(INDEX($AX33:$BG33,,MATCH(CS$3,$AX$3:$BG$3,))/100)</f>
        <v>42.935781109785864</v>
      </c>
      <c r="CT33" cm="1">
        <f t="array" ref="CT33">AT33/(INDEX($AX33:$BG33,,MATCH(CT$3,$AX$3:$BG$3,))/100)</f>
        <v>43.556889077375573</v>
      </c>
      <c r="CU33" cm="1">
        <f t="array" ref="CU33">AU33/(INDEX($AX33:$BG33,,MATCH(CU$3,$AX$3:$BG$3,))/100)</f>
        <v>12.67573915846976</v>
      </c>
      <c r="CV33" cm="1">
        <f t="array" ref="CV33">AV33/(INDEX($AX33:$BG33,,MATCH(CV$3,$AX$3:$BG$3,))/100)</f>
        <v>12.974359199278872</v>
      </c>
      <c r="CW33">
        <f t="shared" si="12"/>
        <v>712.66288903399993</v>
      </c>
      <c r="CX33">
        <f>IFERROR(1/INDEX('exch rates'!$BC$5:$BL$268,MATCH('Country-wise data'!$B33,'exch rates'!$A$5:$A$268,),MATCH(CX$3,'exch rates'!$BC$4:$BL$4,)),1)</f>
        <v>1.9017582109109427E-3</v>
      </c>
      <c r="CY33">
        <f>IFERROR(1/INDEX('exch rates'!$BC$5:$BL$268,MATCH('Country-wise data'!$B33,'exch rates'!$A$5:$A$268,),MATCH(CY$3,'exch rates'!$BC$4:$BL$4,)),1)</f>
        <v>1.9775968341354004E-3</v>
      </c>
      <c r="CZ33">
        <f>IFERROR(1/INDEX('exch rates'!$BC$5:$BL$268,MATCH('Country-wise data'!$B33,'exch rates'!$A$5:$A$268,),MATCH(CZ$3,'exch rates'!$BC$4:$BL$4,)),1)</f>
        <v>1.9884611113670878E-3</v>
      </c>
      <c r="DA33">
        <f>IFERROR(1/INDEX('exch rates'!$BC$5:$BL$268,MATCH('Country-wise data'!$B33,'exch rates'!$A$5:$A$268,),MATCH(DA$3,'exch rates'!$BC$4:$BL$4,)),1)</f>
        <v>2.0009331048782054E-3</v>
      </c>
      <c r="DB33">
        <f>IFERROR(1/INDEX('exch rates'!$BC$5:$BL$268,MATCH('Country-wise data'!$B33,'exch rates'!$A$5:$A$268,),MATCH(DB$3,'exch rates'!$BC$4:$BL$4,)),1)</f>
        <v>1.8576408100681352E-3</v>
      </c>
      <c r="DC33">
        <f>IFERROR(1/INDEX('exch rates'!$BC$5:$BL$268,MATCH('Country-wise data'!$B33,'exch rates'!$A$5:$A$268,),MATCH(DC$3,'exch rates'!$BC$4:$BL$4,)),1)</f>
        <v>1.8706772041492126E-3</v>
      </c>
      <c r="DD33">
        <f>IFERROR(1/INDEX('exch rates'!$BC$5:$BL$268,MATCH('Country-wise data'!$B33,'exch rates'!$A$5:$A$268,),MATCH(DD$3,'exch rates'!$BC$4:$BL$4,)),1)</f>
        <v>1.8357402827095086E-3</v>
      </c>
      <c r="DE33">
        <f>IFERROR(1/INDEX('exch rates'!$BC$5:$BL$268,MATCH('Country-wise data'!$B33,'exch rates'!$A$5:$A$268,),MATCH(DE$3,'exch rates'!$BC$4:$BL$4,)),1)</f>
        <v>1.7620738923469499E-3</v>
      </c>
      <c r="DF33">
        <f>IFERROR(1/INDEX('exch rates'!$BC$5:$BL$268,MATCH('Country-wise data'!$B33,'exch rates'!$A$5:$A$268,),MATCH(DF$3,'exch rates'!$BC$4:$BL$4,)),1)</f>
        <v>1.7331848534147584E-3</v>
      </c>
      <c r="DG33">
        <f>IFERROR(1/INDEX('exch rates'!$BC$5:$BL$268,MATCH('Country-wise data'!$B33,'exch rates'!$A$5:$A$268,),MATCH(DG$3,'exch rates'!$BC$4:$BL$4,)),1)</f>
        <v>1.7027229730110507E-3</v>
      </c>
      <c r="DH33" cm="1">
        <f t="array" ref="DH33">(BH33/INDEX($CX33:$DG33,,MATCH(DH$3,$CX$3:$DG$3,)))*$DG33</f>
        <v>1176.7399250291712</v>
      </c>
      <c r="DI33" cm="1">
        <f t="array" ref="DI33">(BI33/INDEX($CX33:$DG33,,MATCH(DI$3,$CX$3:$DG$3,)))*$DG33</f>
        <v>1164.2317314613069</v>
      </c>
      <c r="DJ33" cm="1">
        <f t="array" ref="DJ33">(BJ33/INDEX($CX33:$DG33,,MATCH(DJ$3,$CX$3:$DG$3,)))*$DG33</f>
        <v>1073.0930778100881</v>
      </c>
      <c r="DK33" cm="1">
        <f t="array" ref="DK33">(BK33/INDEX($CX33:$DG33,,MATCH(DK$3,$CX$3:$DG$3,)))*$DG33</f>
        <v>539.77027462052945</v>
      </c>
      <c r="DL33" cm="1">
        <f t="array" ref="DL33">(BL33/INDEX($CX33:$DG33,,MATCH(DL$3,$CX$3:$DG$3,)))*$DG33</f>
        <v>326.95356770257899</v>
      </c>
      <c r="DM33" cm="1">
        <f t="array" ref="DM33">(BM33/INDEX($CX33:$DG33,,MATCH(DM$3,$CX$3:$DG$3,)))*$DG33</f>
        <v>337.51259621223932</v>
      </c>
      <c r="DN33" cm="1">
        <f t="array" ref="DN33">(BN33/INDEX($CX33:$DG33,,MATCH(DN$3,$CX$3:$DG$3,)))*$DG33</f>
        <v>334.85421351988248</v>
      </c>
      <c r="DO33" cm="1">
        <f t="array" ref="DO33">(BO33/INDEX($CX33:$DG33,,MATCH(DO$3,$CX$3:$DG$3,)))*$DG33</f>
        <v>300.11598757366716</v>
      </c>
      <c r="DP33" cm="1">
        <f t="array" ref="DP33">(BP33/INDEX($CX33:$DG33,,MATCH(DP$3,$CX$3:$DG$3,)))*$DG33</f>
        <v>304.25204997263711</v>
      </c>
      <c r="DQ33" cm="1">
        <f t="array" ref="DQ33">(BQ33/INDEX($CX33:$DG33,,MATCH(DQ$3,$CX$3:$DG$3,)))*$DG33</f>
        <v>310.54715999999996</v>
      </c>
      <c r="DS33" cm="1">
        <f t="array" ref="DS33">(BS33/INDEX($CX33:$DG33,,MATCH(DS$3,$CX$3:$DG$3,)))*$DG33</f>
        <v>2990.4209083331498</v>
      </c>
      <c r="DT33" cm="1">
        <f t="array" ref="DT33">(BT33/INDEX($CX33:$DG33,,MATCH(DT$3,$CX$3:$DG$3,)))*$DG33</f>
        <v>2764.6890631812989</v>
      </c>
      <c r="DU33" cm="1">
        <f t="array" ref="DU33">(BU33/INDEX($CX33:$DG33,,MATCH(DU$3,$CX$3:$DG$3,)))*$DG33</f>
        <v>2684.3477399224344</v>
      </c>
      <c r="DV33" cm="1">
        <f t="array" ref="DV33">(BV33/INDEX($CX33:$DG33,,MATCH(DV$3,$CX$3:$DG$3,)))*$DG33</f>
        <v>2559.6176502502785</v>
      </c>
      <c r="DW33" cm="1">
        <f t="array" ref="DW33">(BW33/INDEX($CX33:$DG33,,MATCH(DW$3,$CX$3:$DG$3,)))*$DG33</f>
        <v>2692.2861042289464</v>
      </c>
      <c r="DX33" cm="1">
        <f t="array" ref="DX33">(BX33/INDEX($CX33:$DG33,,MATCH(DX$3,$CX$3:$DG$3,)))*$DG33</f>
        <v>2698.5305406504963</v>
      </c>
      <c r="DY33" cm="1">
        <f t="array" ref="DY33">(BY33/INDEX($CX33:$DG33,,MATCH(DY$3,$CX$3:$DG$3,)))*$DG33</f>
        <v>2911.9404495762533</v>
      </c>
      <c r="DZ33" cm="1">
        <f t="array" ref="DZ33">(BZ33/INDEX($CX33:$DG33,,MATCH(DZ$3,$CX$3:$DG$3,)))*$DG33</f>
        <v>2939.8313295501639</v>
      </c>
      <c r="EA33" cm="1">
        <f t="array" ref="EA33">(CA33/INDEX($CX33:$DG33,,MATCH(EA$3,$CX$3:$DG$3,)))*$DG33</f>
        <v>2752.4498173014549</v>
      </c>
      <c r="EB33" cm="1">
        <f t="array" ref="EB33">(CB33/INDEX($CX33:$DG33,,MATCH(EB$3,$CX$3:$DG$3,)))*$DG33</f>
        <v>2809.39922634</v>
      </c>
      <c r="EC33" s="53" cm="1">
        <f t="array" ref="EC33">(CC33/INDEX($CX33:$DG33,,MATCH(EC$3,$CX$3:$DG$3,)))*$DG33</f>
        <v>29.649553065987075</v>
      </c>
      <c r="ED33" cm="1">
        <f t="array" ref="ED33">(CD33/INDEX($CX33:$DG33,,MATCH(ED$3,$CX$3:$DG$3,)))*$DG33</f>
        <v>29.312108666949648</v>
      </c>
      <c r="EE33" cm="1">
        <f t="array" ref="EE33">(CE33/INDEX($CX33:$DG33,,MATCH(EE$3,$CX$3:$DG$3,)))*$DG33</f>
        <v>28.238357049107222</v>
      </c>
      <c r="EF33" cm="1">
        <f t="array" ref="EF33">(CF33/INDEX($CX33:$DG33,,MATCH(EF$3,$CX$3:$DG$3,)))*$DG33</f>
        <v>28.764305718629824</v>
      </c>
      <c r="EG33" cm="1">
        <f t="array" ref="EG33">(CG33/INDEX($CX33:$DG33,,MATCH(EG$3,$CX$3:$DG$3,)))*$DG33</f>
        <v>32.247305319285445</v>
      </c>
      <c r="EH33" cm="1">
        <f t="array" ref="EH33">(CH33/INDEX($CX33:$DG33,,MATCH(EH$3,$CX$3:$DG$3,)))*$DG33</f>
        <v>31.656204499204133</v>
      </c>
      <c r="EI33" cm="1">
        <f t="array" ref="EI33">(CI33/INDEX($CX33:$DG33,,MATCH(EI$3,$CX$3:$DG$3,)))*$DG33</f>
        <v>31.596778540104335</v>
      </c>
      <c r="EJ33" cm="1">
        <f t="array" ref="EJ33">(CJ33/INDEX($CX33:$DG33,,MATCH(EJ$3,$CX$3:$DG$3,)))*$DG33</f>
        <v>33.393920849493504</v>
      </c>
      <c r="EK33" cm="1">
        <f t="array" ref="EK33">(CK33/INDEX($CX33:$DG33,,MATCH(EK$3,$CX$3:$DG$3,)))*$DG33</f>
        <v>34.472195034050202</v>
      </c>
      <c r="EL33" cm="1">
        <f t="array" ref="EL33">(CL33/INDEX($CX33:$DG33,,MATCH(EL$3,$CX$3:$DG$3,)))*$DG33</f>
        <v>35.915544198542861</v>
      </c>
      <c r="EM33" cm="1">
        <f t="array" ref="EM33">(CM33/INDEX($CX33:$DG33,,MATCH(EM$3,$CX$3:$DG$3,)))*$DG33</f>
        <v>37.370376280485715</v>
      </c>
      <c r="EN33" cm="1">
        <f t="array" ref="EN33">(CN33/INDEX($CX33:$DG33,,MATCH(EN$3,$CX$3:$DG$3,)))*$DG33</f>
        <v>36.945060454047955</v>
      </c>
      <c r="EO33" cm="1">
        <f t="array" ref="EO33">(CO33/INDEX($CX33:$DG33,,MATCH(EO$3,$CX$3:$DG$3,)))*$DG33</f>
        <v>35.591701032364675</v>
      </c>
      <c r="EP33" cm="1">
        <f t="array" ref="EP33">(CP33/INDEX($CX33:$DG33,,MATCH(EP$3,$CX$3:$DG$3,)))*$DG33</f>
        <v>36.254608147373702</v>
      </c>
      <c r="EQ33" cm="1">
        <f t="array" ref="EQ33">(CQ33/INDEX($CX33:$DG33,,MATCH(EQ$3,$CX$3:$DG$3,)))*$DG33</f>
        <v>40.644590194374537</v>
      </c>
      <c r="ER33" cm="1">
        <f t="array" ref="ER33">(CR33/INDEX($CX33:$DG33,,MATCH(ER$3,$CX$3:$DG$3,)))*$DG33</f>
        <v>39.899565133896225</v>
      </c>
      <c r="ES33" cm="1">
        <f t="array" ref="ES33">(CS33/INDEX($CX33:$DG33,,MATCH(ES$3,$CX$3:$DG$3,)))*$DG33</f>
        <v>39.82466449551405</v>
      </c>
      <c r="ET33" cm="1">
        <f t="array" ref="ET33">(CT33/INDEX($CX33:$DG33,,MATCH(ET$3,$CX$3:$DG$3,)))*$DG33</f>
        <v>42.089787486811275</v>
      </c>
      <c r="EU33" cm="1">
        <f t="array" ref="EU33">(CU33/INDEX($CX33:$DG33,,MATCH(EU$3,$CX$3:$DG$3,)))*$DG33</f>
        <v>12.452954583868184</v>
      </c>
      <c r="EV33" cm="1">
        <f t="array" ref="EV33">(CV33/INDEX($CX33:$DG33,,MATCH(EV$3,$CX$3:$DG$3,)))*$DG33</f>
        <v>12.974359199278872</v>
      </c>
      <c r="EW33">
        <f t="shared" si="13"/>
        <v>649.29393994936947</v>
      </c>
      <c r="EY33" s="96">
        <f t="shared" si="24"/>
        <v>9.9148427511877024E-3</v>
      </c>
      <c r="EZ33" s="96">
        <f t="shared" si="14"/>
        <v>1.0602316570537056E-2</v>
      </c>
      <c r="FA33" s="96">
        <f t="shared" si="15"/>
        <v>1.0519634482946382E-2</v>
      </c>
      <c r="FB33" s="96">
        <f t="shared" si="16"/>
        <v>1.1237735337470134E-2</v>
      </c>
      <c r="FC33" s="96">
        <f t="shared" si="17"/>
        <v>1.1977666589235273E-2</v>
      </c>
      <c r="FD33" s="96">
        <f t="shared" si="18"/>
        <v>1.1730904661754625E-2</v>
      </c>
      <c r="FE33" s="96">
        <f t="shared" si="19"/>
        <v>1.0850763979291649E-2</v>
      </c>
      <c r="FF33" s="96">
        <f t="shared" si="20"/>
        <v>1.1359128162840298E-2</v>
      </c>
      <c r="FG33" s="96">
        <f t="shared" si="21"/>
        <v>1.2524186569129635E-2</v>
      </c>
      <c r="FH33" s="96">
        <f t="shared" si="22"/>
        <v>1.2784065668492599E-2</v>
      </c>
      <c r="FJ33" s="96">
        <f t="shared" si="25"/>
        <v>3038.8455972299407</v>
      </c>
      <c r="FK33" s="96" t="str">
        <f>IF(AND('Country-wise data'!FJ33&gt;'non-R&amp;D ex_typologies'!$C$17,'Country-wise data'!FJ33&lt;'non-R&amp;D ex_typologies'!$D$17),"Small",IF(AND('Country-wise data'!FJ33&gt;'non-R&amp;D ex_typologies'!$E$17,'Country-wise data'!$FJ$4&lt;'non-R&amp;D ex_typologies'!$F$17),"Medium","Large"))</f>
        <v>Medium</v>
      </c>
      <c r="FL33" t="str">
        <f>IF($FK33='non-R&amp;D ex_typologies'!$C$16,IF(AND('Country-wise data'!EY33&gt;'non-R&amp;D ex_typologies'!$C$21,'Country-wise data'!EY33&lt;'non-R&amp;D ex_typologies'!$D$21),'non-R&amp;D ex_typologies'!$B$21,IF(AND('Country-wise data'!EY33&gt;'non-R&amp;D ex_typologies'!$C$19,'Country-wise data'!EY33&lt;'non-R&amp;D ex_typologies'!$D$19),'non-R&amp;D ex_typologies'!$B$19,'non-R&amp;D ex_typologies'!$B$20)),IF($FK33='non-R&amp;D ex_typologies'!$E$16,IF(AND('Country-wise data'!EY33&gt;'non-R&amp;D ex_typologies'!$E$21,'Country-wise data'!EY33&lt;'non-R&amp;D ex_typologies'!$F$21),'non-R&amp;D ex_typologies'!$B$21,IF(AND('Country-wise data'!EY33&gt;'non-R&amp;D ex_typologies'!$E$19,'Country-wise data'!EY33&lt;'non-R&amp;D ex_typologies'!$F$19),'non-R&amp;D ex_typologies'!$B$19,'non-R&amp;D ex_typologies'!$B$20)),IF(AND('Country-wise data'!EY33&gt;'non-R&amp;D ex_typologies'!$G$21,'Country-wise data'!EY33&lt;'non-R&amp;D ex_typologies'!$H$21),'non-R&amp;D ex_typologies'!$B$21,IF(AND('Country-wise data'!EY33&gt;'non-R&amp;D ex_typologies'!$G$19,'Country-wise data'!EY33&lt;'non-R&amp;D ex_typologies'!$H$19),'non-R&amp;D ex_typologies'!$B$19,'non-R&amp;D ex_typologies'!$B$20))))</f>
        <v>Balanced</v>
      </c>
      <c r="FM33" t="str">
        <f>IF($FK33='non-R&amp;D ex_typologies'!$C$16,IF(AND('Country-wise data'!EZ33&gt;'non-R&amp;D ex_typologies'!$C$21,'Country-wise data'!EZ33&lt;'non-R&amp;D ex_typologies'!$D$21),'non-R&amp;D ex_typologies'!$B$21,IF(AND('Country-wise data'!EZ33&gt;'non-R&amp;D ex_typologies'!$C$19,'Country-wise data'!EZ33&lt;'non-R&amp;D ex_typologies'!$D$19),'non-R&amp;D ex_typologies'!$B$19,'non-R&amp;D ex_typologies'!$B$20)),IF($FK33='non-R&amp;D ex_typologies'!$E$16,IF(AND('Country-wise data'!EZ33&gt;'non-R&amp;D ex_typologies'!$E$21,'Country-wise data'!EZ33&lt;'non-R&amp;D ex_typologies'!$F$21),'non-R&amp;D ex_typologies'!$B$21,IF(AND('Country-wise data'!EZ33&gt;'non-R&amp;D ex_typologies'!$E$19,'Country-wise data'!EZ33&lt;'non-R&amp;D ex_typologies'!$F$19),'non-R&amp;D ex_typologies'!$B$19,'non-R&amp;D ex_typologies'!$B$20)),IF(AND('Country-wise data'!EZ33&gt;'non-R&amp;D ex_typologies'!$G$21,'Country-wise data'!EZ33&lt;'non-R&amp;D ex_typologies'!$H$21),'non-R&amp;D ex_typologies'!$B$21,IF(AND('Country-wise data'!EZ33&gt;'non-R&amp;D ex_typologies'!$G$19,'Country-wise data'!EZ33&lt;'non-R&amp;D ex_typologies'!$H$19),'non-R&amp;D ex_typologies'!$B$19,'non-R&amp;D ex_typologies'!$B$20))))</f>
        <v>Balanced</v>
      </c>
      <c r="FN33" t="str">
        <f>IF($FK33='non-R&amp;D ex_typologies'!$C$16,IF(AND('Country-wise data'!FA33&gt;'non-R&amp;D ex_typologies'!$C$21,'Country-wise data'!FA33&lt;'non-R&amp;D ex_typologies'!$D$21),'non-R&amp;D ex_typologies'!$B$21,IF(AND('Country-wise data'!FA33&gt;'non-R&amp;D ex_typologies'!$C$19,'Country-wise data'!FA33&lt;'non-R&amp;D ex_typologies'!$D$19),'non-R&amp;D ex_typologies'!$B$19,'non-R&amp;D ex_typologies'!$B$20)),IF($FK33='non-R&amp;D ex_typologies'!$E$16,IF(AND('Country-wise data'!FA33&gt;'non-R&amp;D ex_typologies'!$E$21,'Country-wise data'!FA33&lt;'non-R&amp;D ex_typologies'!$F$21),'non-R&amp;D ex_typologies'!$B$21,IF(AND('Country-wise data'!FA33&gt;'non-R&amp;D ex_typologies'!$E$19,'Country-wise data'!FA33&lt;'non-R&amp;D ex_typologies'!$F$19),'non-R&amp;D ex_typologies'!$B$19,'non-R&amp;D ex_typologies'!$B$20)),IF(AND('Country-wise data'!FA33&gt;'non-R&amp;D ex_typologies'!$G$21,'Country-wise data'!FA33&lt;'non-R&amp;D ex_typologies'!$H$21),'non-R&amp;D ex_typologies'!$B$21,IF(AND('Country-wise data'!FA33&gt;'non-R&amp;D ex_typologies'!$G$19,'Country-wise data'!FA33&lt;'non-R&amp;D ex_typologies'!$H$19),'non-R&amp;D ex_typologies'!$B$19,'non-R&amp;D ex_typologies'!$B$20))))</f>
        <v>Balanced</v>
      </c>
      <c r="FO33" t="str">
        <f>IF($FK33='non-R&amp;D ex_typologies'!$C$16,IF(AND('Country-wise data'!FB33&gt;'non-R&amp;D ex_typologies'!$C$21,'Country-wise data'!FB33&lt;'non-R&amp;D ex_typologies'!$D$21),'non-R&amp;D ex_typologies'!$B$21,IF(AND('Country-wise data'!FB33&gt;'non-R&amp;D ex_typologies'!$C$19,'Country-wise data'!FB33&lt;'non-R&amp;D ex_typologies'!$D$19),'non-R&amp;D ex_typologies'!$B$19,'non-R&amp;D ex_typologies'!$B$20)),IF($FK33='non-R&amp;D ex_typologies'!$E$16,IF(AND('Country-wise data'!FB33&gt;'non-R&amp;D ex_typologies'!$E$21,'Country-wise data'!FB33&lt;'non-R&amp;D ex_typologies'!$F$21),'non-R&amp;D ex_typologies'!$B$21,IF(AND('Country-wise data'!FB33&gt;'non-R&amp;D ex_typologies'!$E$19,'Country-wise data'!FB33&lt;'non-R&amp;D ex_typologies'!$F$19),'non-R&amp;D ex_typologies'!$B$19,'non-R&amp;D ex_typologies'!$B$20)),IF(AND('Country-wise data'!FB33&gt;'non-R&amp;D ex_typologies'!$G$21,'Country-wise data'!FB33&lt;'non-R&amp;D ex_typologies'!$H$21),'non-R&amp;D ex_typologies'!$B$21,IF(AND('Country-wise data'!FB33&gt;'non-R&amp;D ex_typologies'!$G$19,'Country-wise data'!FB33&lt;'non-R&amp;D ex_typologies'!$H$19),'non-R&amp;D ex_typologies'!$B$19,'non-R&amp;D ex_typologies'!$B$20))))</f>
        <v>Balanced</v>
      </c>
      <c r="FP33" t="str">
        <f>IF($FK33='non-R&amp;D ex_typologies'!$C$16,IF(AND('Country-wise data'!FC33&gt;'non-R&amp;D ex_typologies'!$C$21,'Country-wise data'!FC33&lt;'non-R&amp;D ex_typologies'!$D$21),'non-R&amp;D ex_typologies'!$B$21,IF(AND('Country-wise data'!FC33&gt;'non-R&amp;D ex_typologies'!$C$19,'Country-wise data'!FC33&lt;'non-R&amp;D ex_typologies'!$D$19),'non-R&amp;D ex_typologies'!$B$19,'non-R&amp;D ex_typologies'!$B$20)),IF($FK33='non-R&amp;D ex_typologies'!$E$16,IF(AND('Country-wise data'!FC33&gt;'non-R&amp;D ex_typologies'!$E$21,'Country-wise data'!FC33&lt;'non-R&amp;D ex_typologies'!$F$21),'non-R&amp;D ex_typologies'!$B$21,IF(AND('Country-wise data'!FC33&gt;'non-R&amp;D ex_typologies'!$E$19,'Country-wise data'!FC33&lt;'non-R&amp;D ex_typologies'!$F$19),'non-R&amp;D ex_typologies'!$B$19,'non-R&amp;D ex_typologies'!$B$20)),IF(AND('Country-wise data'!FC33&gt;'non-R&amp;D ex_typologies'!$G$21,'Country-wise data'!FC33&lt;'non-R&amp;D ex_typologies'!$H$21),'non-R&amp;D ex_typologies'!$B$21,IF(AND('Country-wise data'!FC33&gt;'non-R&amp;D ex_typologies'!$G$19,'Country-wise data'!FC33&lt;'non-R&amp;D ex_typologies'!$H$19),'non-R&amp;D ex_typologies'!$B$19,'non-R&amp;D ex_typologies'!$B$20))))</f>
        <v>Balanced</v>
      </c>
      <c r="FQ33" t="str">
        <f>IF($FK33='non-R&amp;D ex_typologies'!$C$16,IF(AND('Country-wise data'!FD33&gt;'non-R&amp;D ex_typologies'!$C$21,'Country-wise data'!FD33&lt;'non-R&amp;D ex_typologies'!$D$21),'non-R&amp;D ex_typologies'!$B$21,IF(AND('Country-wise data'!FD33&gt;'non-R&amp;D ex_typologies'!$C$19,'Country-wise data'!FD33&lt;'non-R&amp;D ex_typologies'!$D$19),'non-R&amp;D ex_typologies'!$B$19,'non-R&amp;D ex_typologies'!$B$20)),IF($FK33='non-R&amp;D ex_typologies'!$E$16,IF(AND('Country-wise data'!FD33&gt;'non-R&amp;D ex_typologies'!$E$21,'Country-wise data'!FD33&lt;'non-R&amp;D ex_typologies'!$F$21),'non-R&amp;D ex_typologies'!$B$21,IF(AND('Country-wise data'!FD33&gt;'non-R&amp;D ex_typologies'!$E$19,'Country-wise data'!FD33&lt;'non-R&amp;D ex_typologies'!$F$19),'non-R&amp;D ex_typologies'!$B$19,'non-R&amp;D ex_typologies'!$B$20)),IF(AND('Country-wise data'!FD33&gt;'non-R&amp;D ex_typologies'!$G$21,'Country-wise data'!FD33&lt;'non-R&amp;D ex_typologies'!$H$21),'non-R&amp;D ex_typologies'!$B$21,IF(AND('Country-wise data'!FD33&gt;'non-R&amp;D ex_typologies'!$G$19,'Country-wise data'!FD33&lt;'non-R&amp;D ex_typologies'!$H$19),'non-R&amp;D ex_typologies'!$B$19,'non-R&amp;D ex_typologies'!$B$20))))</f>
        <v>Balanced</v>
      </c>
      <c r="FR33" t="str">
        <f>IF($FK33='non-R&amp;D ex_typologies'!$C$16,IF(AND('Country-wise data'!FE33&gt;'non-R&amp;D ex_typologies'!$C$21,'Country-wise data'!FE33&lt;'non-R&amp;D ex_typologies'!$D$21),'non-R&amp;D ex_typologies'!$B$21,IF(AND('Country-wise data'!FE33&gt;'non-R&amp;D ex_typologies'!$C$19,'Country-wise data'!FE33&lt;'non-R&amp;D ex_typologies'!$D$19),'non-R&amp;D ex_typologies'!$B$19,'non-R&amp;D ex_typologies'!$B$20)),IF($FK33='non-R&amp;D ex_typologies'!$E$16,IF(AND('Country-wise data'!FE33&gt;'non-R&amp;D ex_typologies'!$E$21,'Country-wise data'!FE33&lt;'non-R&amp;D ex_typologies'!$F$21),'non-R&amp;D ex_typologies'!$B$21,IF(AND('Country-wise data'!FE33&gt;'non-R&amp;D ex_typologies'!$E$19,'Country-wise data'!FE33&lt;'non-R&amp;D ex_typologies'!$F$19),'non-R&amp;D ex_typologies'!$B$19,'non-R&amp;D ex_typologies'!$B$20)),IF(AND('Country-wise data'!FE33&gt;'non-R&amp;D ex_typologies'!$G$21,'Country-wise data'!FE33&lt;'non-R&amp;D ex_typologies'!$H$21),'non-R&amp;D ex_typologies'!$B$21,IF(AND('Country-wise data'!FE33&gt;'non-R&amp;D ex_typologies'!$G$19,'Country-wise data'!FE33&lt;'non-R&amp;D ex_typologies'!$H$19),'non-R&amp;D ex_typologies'!$B$19,'non-R&amp;D ex_typologies'!$B$20))))</f>
        <v>Balanced</v>
      </c>
      <c r="FS33" t="str">
        <f>IF($FK33='non-R&amp;D ex_typologies'!$C$16,IF(AND('Country-wise data'!FF33&gt;'non-R&amp;D ex_typologies'!$C$21,'Country-wise data'!FF33&lt;'non-R&amp;D ex_typologies'!$D$21),'non-R&amp;D ex_typologies'!$B$21,IF(AND('Country-wise data'!FF33&gt;'non-R&amp;D ex_typologies'!$C$19,'Country-wise data'!FF33&lt;'non-R&amp;D ex_typologies'!$D$19),'non-R&amp;D ex_typologies'!$B$19,'non-R&amp;D ex_typologies'!$B$20)),IF($FK33='non-R&amp;D ex_typologies'!$E$16,IF(AND('Country-wise data'!FF33&gt;'non-R&amp;D ex_typologies'!$E$21,'Country-wise data'!FF33&lt;'non-R&amp;D ex_typologies'!$F$21),'non-R&amp;D ex_typologies'!$B$21,IF(AND('Country-wise data'!FF33&gt;'non-R&amp;D ex_typologies'!$E$19,'Country-wise data'!FF33&lt;'non-R&amp;D ex_typologies'!$F$19),'non-R&amp;D ex_typologies'!$B$19,'non-R&amp;D ex_typologies'!$B$20)),IF(AND('Country-wise data'!FF33&gt;'non-R&amp;D ex_typologies'!$G$21,'Country-wise data'!FF33&lt;'non-R&amp;D ex_typologies'!$H$21),'non-R&amp;D ex_typologies'!$B$21,IF(AND('Country-wise data'!FF33&gt;'non-R&amp;D ex_typologies'!$G$19,'Country-wise data'!FF33&lt;'non-R&amp;D ex_typologies'!$H$19),'non-R&amp;D ex_typologies'!$B$19,'non-R&amp;D ex_typologies'!$B$20))))</f>
        <v>Balanced</v>
      </c>
      <c r="FT33" t="str">
        <f>IF($FK33='non-R&amp;D ex_typologies'!$C$16,IF(AND('Country-wise data'!FG33&gt;'non-R&amp;D ex_typologies'!$C$21,'Country-wise data'!FG33&lt;'non-R&amp;D ex_typologies'!$D$21),'non-R&amp;D ex_typologies'!$B$21,IF(AND('Country-wise data'!FG33&gt;'non-R&amp;D ex_typologies'!$C$19,'Country-wise data'!FG33&lt;'non-R&amp;D ex_typologies'!$D$19),'non-R&amp;D ex_typologies'!$B$19,'non-R&amp;D ex_typologies'!$B$20)),IF($FK33='non-R&amp;D ex_typologies'!$E$16,IF(AND('Country-wise data'!FG33&gt;'non-R&amp;D ex_typologies'!$E$21,'Country-wise data'!FG33&lt;'non-R&amp;D ex_typologies'!$F$21),'non-R&amp;D ex_typologies'!$B$21,IF(AND('Country-wise data'!FG33&gt;'non-R&amp;D ex_typologies'!$E$19,'Country-wise data'!FG33&lt;'non-R&amp;D ex_typologies'!$F$19),'non-R&amp;D ex_typologies'!$B$19,'non-R&amp;D ex_typologies'!$B$20)),IF(AND('Country-wise data'!FG33&gt;'non-R&amp;D ex_typologies'!$G$21,'Country-wise data'!FG33&lt;'non-R&amp;D ex_typologies'!$H$21),'non-R&amp;D ex_typologies'!$B$21,IF(AND('Country-wise data'!FG33&gt;'non-R&amp;D ex_typologies'!$G$19,'Country-wise data'!FG33&lt;'non-R&amp;D ex_typologies'!$H$19),'non-R&amp;D ex_typologies'!$B$19,'non-R&amp;D ex_typologies'!$B$20))))</f>
        <v xml:space="preserve">Research heavy </v>
      </c>
      <c r="FU33" t="str">
        <f>IF($FK33='non-R&amp;D ex_typologies'!$C$16,IF(AND('Country-wise data'!FH33&gt;'non-R&amp;D ex_typologies'!$C$21,'Country-wise data'!FH33&lt;'non-R&amp;D ex_typologies'!$D$21),'non-R&amp;D ex_typologies'!$B$21,IF(AND('Country-wise data'!FH33&gt;'non-R&amp;D ex_typologies'!$C$19,'Country-wise data'!FH33&lt;'non-R&amp;D ex_typologies'!$D$19),'non-R&amp;D ex_typologies'!$B$19,'non-R&amp;D ex_typologies'!$B$20)),IF($FK33='non-R&amp;D ex_typologies'!$E$16,IF(AND('Country-wise data'!FH33&gt;'non-R&amp;D ex_typologies'!$E$21,'Country-wise data'!FH33&lt;'non-R&amp;D ex_typologies'!$F$21),'non-R&amp;D ex_typologies'!$B$21,IF(AND('Country-wise data'!FH33&gt;'non-R&amp;D ex_typologies'!$E$19,'Country-wise data'!FH33&lt;'non-R&amp;D ex_typologies'!$F$19),'non-R&amp;D ex_typologies'!$B$19,'non-R&amp;D ex_typologies'!$B$20)),IF(AND('Country-wise data'!FH33&gt;'non-R&amp;D ex_typologies'!$G$21,'Country-wise data'!FH33&lt;'non-R&amp;D ex_typologies'!$H$21),'non-R&amp;D ex_typologies'!$B$21,IF(AND('Country-wise data'!FH33&gt;'non-R&amp;D ex_typologies'!$G$19,'Country-wise data'!FH33&lt;'non-R&amp;D ex_typologies'!$H$19),'non-R&amp;D ex_typologies'!$B$19,'non-R&amp;D ex_typologies'!$B$20))))</f>
        <v xml:space="preserve">Research heavy </v>
      </c>
    </row>
    <row r="34" spans="2:177" x14ac:dyDescent="0.35">
      <c r="B34" s="12" t="s">
        <v>395</v>
      </c>
      <c r="C34" t="s">
        <v>106</v>
      </c>
      <c r="D34" t="s">
        <v>379</v>
      </c>
      <c r="E34" t="s">
        <v>26</v>
      </c>
      <c r="F34" t="s">
        <v>369</v>
      </c>
      <c r="G34" s="55">
        <f>Assumptions!$C$13</f>
        <v>1.1000000000000001</v>
      </c>
      <c r="H34">
        <f>SUMIFS('IFPRI SPEED'!AL:AL,'IFPRI SPEED'!$A:$A,'Country-wise data'!$B34)*1000*G34</f>
        <v>0</v>
      </c>
      <c r="I34">
        <f>IF(SUMIFS('IFPRI SPEED'!AM:AM,'IFPRI SPEED'!$A:$A,'Country-wise data'!$B34)*1000=0,H34*(1+Assumptions!$C$9),SUMIFS('IFPRI SPEED'!AM:AM,'IFPRI SPEED'!$A:$A,'Country-wise data'!$B34)*1000*$G34)</f>
        <v>0</v>
      </c>
      <c r="J34">
        <f>IF(SUMIFS('IFPRI SPEED'!AN:AN,'IFPRI SPEED'!$A:$A,'Country-wise data'!$B34)*1000=0,I34*(1+Assumptions!$C$9),SUMIFS('IFPRI SPEED'!AN:AN,'IFPRI SPEED'!$A:$A,'Country-wise data'!$B34)*1000*$G34)</f>
        <v>0</v>
      </c>
      <c r="K34">
        <f>IF(SUMIFS('IFPRI SPEED'!AO:AO,'IFPRI SPEED'!$A:$A,'Country-wise data'!$B34)*1000=0,J34*(1+Assumptions!$C$9),SUMIFS('IFPRI SPEED'!AO:AO,'IFPRI SPEED'!$A:$A,'Country-wise data'!$B34)*1000*$G34)</f>
        <v>0</v>
      </c>
      <c r="L34">
        <f>IF(SUMIFS('IFPRI SPEED'!AP:AP,'IFPRI SPEED'!$A:$A,'Country-wise data'!$B34)*1000=0,K34*(1+Assumptions!$C$9),SUMIFS('IFPRI SPEED'!AP:AP,'IFPRI SPEED'!$A:$A,'Country-wise data'!$B34)*1000*$G34)</f>
        <v>0</v>
      </c>
      <c r="M34">
        <f>IF(SUMIFS('IFPRI SPEED'!AQ:AQ,'IFPRI SPEED'!$A:$A,'Country-wise data'!$B34)*1000=0,L34*(1+Assumptions!$C$9),SUMIFS('IFPRI SPEED'!AQ:AQ,'IFPRI SPEED'!$A:$A,'Country-wise data'!$B34)*1000*$G34)</f>
        <v>0</v>
      </c>
      <c r="N34">
        <f>IF(SUMIFS('IFPRI SPEED'!AR:AR,'IFPRI SPEED'!$A:$A,'Country-wise data'!$B34)*1000=0,M34*(1+Assumptions!$C$9),SUMIFS('IFPRI SPEED'!AR:AR,'IFPRI SPEED'!$A:$A,'Country-wise data'!$B34)*1000*$G34)</f>
        <v>0</v>
      </c>
      <c r="O34">
        <f>IF(SUMIFS('IFPRI SPEED'!AS:AS,'IFPRI SPEED'!$A:$A,'Country-wise data'!$B34)*1000=0,N34*(1+Assumptions!$C$9),SUMIFS('IFPRI SPEED'!AS:AS,'IFPRI SPEED'!$A:$A,'Country-wise data'!$B34)*1000*$G34)</f>
        <v>0</v>
      </c>
      <c r="P34">
        <f>IF(SUMIFS('IFPRI SPEED'!AT:AT,'IFPRI SPEED'!$A:$A,'Country-wise data'!$B34)*1000=0,O34*(1+Assumptions!$C$9),SUMIFS('IFPRI SPEED'!AT:AT,'IFPRI SPEED'!$A:$A,'Country-wise data'!$B34)*1000*$G34)</f>
        <v>0</v>
      </c>
      <c r="Q34">
        <f>IF(SUMIFS('IFPRI SPEED'!AU:AU,'IFPRI SPEED'!$A:$A,'Country-wise data'!$B34)*1000=0,P34*(1+Assumptions!$C$9),SUMIFS('IFPRI SPEED'!AU:AU,'IFPRI SPEED'!$A:$A,'Country-wise data'!$B34)*1000*$G34)</f>
        <v>0</v>
      </c>
      <c r="R34" s="36">
        <f t="shared" si="9"/>
        <v>0</v>
      </c>
      <c r="S34" s="44">
        <f>INDEX('area data'!$G$4:$P$79,MATCH('Country-wise data'!$B34,'area data'!$B$4:$B$79,),MATCH('Country-wise data'!S$3,'area data'!$G$3:$P$3,))</f>
        <v>6753.0085969299053</v>
      </c>
      <c r="T34" s="44">
        <f>INDEX('area data'!$G$4:$P$79,MATCH('Country-wise data'!$B34,'area data'!$B$4:$B$79,),MATCH('Country-wise data'!T$3,'area data'!$G$3:$P$3,))</f>
        <v>7528.6635551951758</v>
      </c>
      <c r="U34" s="44">
        <f>INDEX('area data'!$G$4:$P$79,MATCH('Country-wise data'!$B34,'area data'!$B$4:$B$79,),MATCH('Country-wise data'!U$3,'area data'!$G$3:$P$3,))</f>
        <v>7881.0318227506268</v>
      </c>
      <c r="V34" s="44">
        <f>INDEX('area data'!$G$4:$P$79,MATCH('Country-wise data'!$B34,'area data'!$B$4:$B$79,),MATCH('Country-wise data'!V$3,'area data'!$G$3:$P$3,))</f>
        <v>8439.7154208920947</v>
      </c>
      <c r="W34" s="44">
        <f>INDEX('area data'!$G$4:$P$79,MATCH('Country-wise data'!$B34,'area data'!$B$4:$B$79,),MATCH('Country-wise data'!W$3,'area data'!$G$3:$P$3,))</f>
        <v>8579.9805173902932</v>
      </c>
      <c r="X34" s="44">
        <f>INDEX('area data'!$G$4:$P$79,MATCH('Country-wise data'!$B34,'area data'!$B$4:$B$79,),MATCH('Country-wise data'!X$3,'area data'!$G$3:$P$3,))</f>
        <v>7978.8723107960923</v>
      </c>
      <c r="Y34" s="44">
        <f>INDEX('area data'!$G$4:$P$79,MATCH('Country-wise data'!$B34,'area data'!$B$4:$B$79,),MATCH('Country-wise data'!Y$3,'area data'!$G$3:$P$3,))</f>
        <v>8067.0404975697966</v>
      </c>
      <c r="Z34" s="44">
        <f>INDEX('area data'!$G$4:$P$79,MATCH('Country-wise data'!$B34,'area data'!$B$4:$B$79,),MATCH('Country-wise data'!Z$3,'area data'!$G$3:$P$3,))</f>
        <v>8522.8549048919958</v>
      </c>
      <c r="AA34" s="44">
        <f>INDEX('area data'!$G$4:$P$79,MATCH('Country-wise data'!$B34,'area data'!$B$4:$B$79,),MATCH('Country-wise data'!AA$3,'area data'!$G$3:$P$3,))</f>
        <v>8737.3927695323982</v>
      </c>
      <c r="AB34" s="44">
        <f>INDEX('area data'!$G$4:$P$79,MATCH('Country-wise data'!$B34,'area data'!$B$4:$B$79,),MATCH('Country-wise data'!AB$3,'area data'!$G$3:$P$3,))</f>
        <v>8912.140624923044</v>
      </c>
      <c r="AC34" s="53">
        <f>IFERROR(INDEX('ASTI data (new)'!$AF$6:$AL$130,MATCH('Country-wise data'!$B34,'ASTI data (new)'!$C$6:$C$130,),MATCH('Country-wise data'!AC$3,'ASTI data (new)'!$AF$5:$AL$5,)),(INDEX(Assumptions!$G$154:$P$345,MATCH('Country-wise data'!$B34,Assumptions!$B$154:$B$344,),MATCH('Country-wise data'!AC$3,Assumptions!$G$153:$P$153,))*S34))</f>
        <v>30.663885529728923</v>
      </c>
      <c r="AD34" s="53">
        <f>IFERROR(INDEX('ASTI data (new)'!$AF$6:$AL$130,MATCH('Country-wise data'!$B34,'ASTI data (new)'!$C$6:$C$130,),MATCH('Country-wise data'!AD$3,'ASTI data (new)'!$AF$5:$AL$5,)),(INDEX(Assumptions!$G$154:$P$345,MATCH('Country-wise data'!$B34,Assumptions!$B$154:$B$344,),MATCH('Country-wise data'!AD$3,Assumptions!$G$153:$P$153,))*T34))</f>
        <v>36.756491126272415</v>
      </c>
      <c r="AE34" s="53">
        <f>IFERROR(INDEX('ASTI data (new)'!$AF$6:$AL$130,MATCH('Country-wise data'!$B34,'ASTI data (new)'!$C$6:$C$130,),MATCH('Country-wise data'!AE$3,'ASTI data (new)'!$AF$5:$AL$5,)),(INDEX(Assumptions!$G$154:$P$345,MATCH('Country-wise data'!$B34,Assumptions!$B$154:$B$344,),MATCH('Country-wise data'!AE$3,Assumptions!$G$153:$P$153,))*U34))</f>
        <v>38.301472251701291</v>
      </c>
      <c r="AF34" s="53">
        <f>IFERROR(INDEX('ASTI data (new)'!$AF$6:$AL$130,MATCH('Country-wise data'!$B34,'ASTI data (new)'!$C$6:$C$130,),MATCH('Country-wise data'!AF$3,'ASTI data (new)'!$AF$5:$AL$5,)),(INDEX(Assumptions!$G$154:$P$345,MATCH('Country-wise data'!$B34,Assumptions!$B$154:$B$344,),MATCH('Country-wise data'!AF$3,Assumptions!$G$153:$P$153,))*V34))</f>
        <v>41.711111148338937</v>
      </c>
      <c r="AG34" s="53">
        <f>IFERROR(INDEX('ASTI data (new)'!$AF$6:$AL$130,MATCH('Country-wise data'!$B34,'ASTI data (new)'!$C$6:$C$130,),MATCH('Country-wise data'!AG$3,'ASTI data (new)'!$AF$5:$AL$5,)),(INDEX(Assumptions!$G$154:$P$345,MATCH('Country-wise data'!$B34,Assumptions!$B$154:$B$344,),MATCH('Country-wise data'!AG$3,Assumptions!$G$153:$P$153,))*W34))</f>
        <v>45.381883086059162</v>
      </c>
      <c r="AH34" s="53">
        <f>IFERROR(INDEX('ASTI data (new)'!$AF$6:$AL$130,MATCH('Country-wise data'!$B34,'ASTI data (new)'!$C$6:$C$130,),MATCH('Country-wise data'!AH$3,'ASTI data (new)'!$AF$5:$AL$5,)),(INDEX(Assumptions!$G$154:$P$345,MATCH('Country-wise data'!$B34,Assumptions!$B$154:$B$344,),MATCH('Country-wise data'!AH$3,Assumptions!$G$153:$P$153,))*X34))</f>
        <v>46.787877377826049</v>
      </c>
      <c r="AI34" s="53">
        <f>IFERROR(INDEX('ASTI data (new)'!$AF$6:$AL$130,MATCH('Country-wise data'!$B34,'ASTI data (new)'!$C$6:$C$130,),MATCH('Country-wise data'!AI$3,'ASTI data (new)'!$AF$5:$AL$5,)),(INDEX(Assumptions!$G$154:$P$345,MATCH('Country-wise data'!$B34,Assumptions!$B$154:$B$344,),MATCH('Country-wise data'!AI$3,Assumptions!$G$153:$P$153,))*Y34))</f>
        <v>45.715823630993214</v>
      </c>
      <c r="AJ34" s="53">
        <f t="shared" ref="AJ34:AL34" si="53">IFERROR((1+($AI34/$AF34)^(1/3)-1)*AI34,0)</f>
        <v>47.134417574459079</v>
      </c>
      <c r="AK34" s="53">
        <f t="shared" si="53"/>
        <v>48.597031478993166</v>
      </c>
      <c r="AL34" s="53">
        <f t="shared" si="53"/>
        <v>50.105031314738923</v>
      </c>
      <c r="AM34" s="55" cm="1">
        <f t="array" ref="AM34">INDEX('non-R&amp;D ex_typologies'!$J$8:$J$10,MATCH('Country-wise data'!FL34,'non-R&amp;D ex_typologies'!$F$8:$F$10,),)*'Country-wise data'!AC34</f>
        <v>38.648843640826115</v>
      </c>
      <c r="AN34" s="55" cm="1">
        <f t="array" ref="AN34">INDEX('non-R&amp;D ex_typologies'!$J$8:$J$10,MATCH('Country-wise data'!FM34,'non-R&amp;D ex_typologies'!$F$8:$F$10,),)*'Country-wise data'!AD34</f>
        <v>46.327980090697714</v>
      </c>
      <c r="AO34" s="55" cm="1">
        <f t="array" ref="AO34">INDEX('non-R&amp;D ex_typologies'!$J$8:$J$10,MATCH('Country-wise data'!FN34,'non-R&amp;D ex_typologies'!$F$8:$F$10,),)*'Country-wise data'!AE34</f>
        <v>48.275278448788605</v>
      </c>
      <c r="AP34" s="55" cm="1">
        <f t="array" ref="AP34">INDEX('non-R&amp;D ex_typologies'!$J$8:$J$10,MATCH('Country-wise data'!FO34,'non-R&amp;D ex_typologies'!$F$8:$F$10,),)*'Country-wise data'!AF34</f>
        <v>52.572796467503707</v>
      </c>
      <c r="AQ34" s="55" cm="1">
        <f t="array" ref="AQ34">INDEX('non-R&amp;D ex_typologies'!$J$8:$J$10,MATCH('Country-wise data'!FP34,'non-R&amp;D ex_typologies'!$F$8:$F$10,),)*'Country-wise data'!AG34</f>
        <v>57.199447272227587</v>
      </c>
      <c r="AR34" s="55" cm="1">
        <f t="array" ref="AR34">INDEX('non-R&amp;D ex_typologies'!$J$8:$J$10,MATCH('Country-wise data'!FQ34,'non-R&amp;D ex_typologies'!$F$8:$F$10,),)*'Country-wise data'!AH34</f>
        <v>58.971566252051893</v>
      </c>
      <c r="AS34" s="55" cm="1">
        <f t="array" ref="AS34">INDEX('non-R&amp;D ex_typologies'!$J$8:$J$10,MATCH('Country-wise data'!FR34,'non-R&amp;D ex_typologies'!$F$8:$F$10,),)*'Country-wise data'!AI34</f>
        <v>57.620346831547153</v>
      </c>
      <c r="AT34" s="55" cm="1">
        <f t="array" ref="AT34">INDEX('non-R&amp;D ex_typologies'!$J$8:$J$10,MATCH('Country-wise data'!FS34,'non-R&amp;D ex_typologies'!$F$8:$F$10,),)*'Country-wise data'!AJ34</f>
        <v>59.408346446197413</v>
      </c>
      <c r="AU34" s="55" cm="1">
        <f t="array" ref="AU34">INDEX('non-R&amp;D ex_typologies'!$J$8:$J$10,MATCH('Country-wise data'!FT34,'non-R&amp;D ex_typologies'!$F$8:$F$10,),)*'Country-wise data'!AK34</f>
        <v>61.25182893795246</v>
      </c>
      <c r="AV34" s="55" cm="1">
        <f t="array" ref="AV34">INDEX('non-R&amp;D ex_typologies'!$J$8:$J$10,MATCH('Country-wise data'!FU34,'non-R&amp;D ex_typologies'!$F$8:$F$10,),)*'Country-wise data'!AL34</f>
        <v>63.152515979248122</v>
      </c>
      <c r="AW34">
        <f t="shared" si="11"/>
        <v>974.58397488615219</v>
      </c>
      <c r="AX34" s="53">
        <f>INDEX('GDP deflators'!$AB$3:$AK$155,MATCH('Country-wise data'!$B34,'GDP deflators'!$B$3:$B$155,),MATCH('Country-wise data'!AX$3,'GDP deflators'!$D$2:$M$2,))</f>
        <v>64.417919930687134</v>
      </c>
      <c r="AY34" s="53">
        <f>INDEX('GDP deflators'!$AB$3:$AK$155,MATCH('Country-wise data'!$B34,'GDP deflators'!$B$3:$B$155,),MATCH('Country-wise data'!AY$3,'GDP deflators'!$D$2:$M$2,))</f>
        <v>70.611297354558474</v>
      </c>
      <c r="AZ34" s="53">
        <f>INDEX('GDP deflators'!$AB$3:$AK$155,MATCH('Country-wise data'!$B34,'GDP deflators'!$B$3:$B$155,),MATCH('Country-wise data'!AZ$3,'GDP deflators'!$D$2:$M$2,))</f>
        <v>74.579432688118558</v>
      </c>
      <c r="BA34" s="53">
        <f>INDEX('GDP deflators'!$AB$3:$AK$155,MATCH('Country-wise data'!$B34,'GDP deflators'!$B$3:$B$155,),MATCH('Country-wise data'!BA$3,'GDP deflators'!$D$2:$M$2,))</f>
        <v>78.061611292110626</v>
      </c>
      <c r="BB34" s="53">
        <f>INDEX('GDP deflators'!$AB$3:$AK$155,MATCH('Country-wise data'!$B34,'GDP deflators'!$B$3:$B$155,),MATCH('Country-wise data'!BB$3,'GDP deflators'!$D$2:$M$2,))</f>
        <v>81.047361870938289</v>
      </c>
      <c r="BC34" s="53">
        <f>INDEX('GDP deflators'!$AB$3:$AK$155,MATCH('Country-wise data'!$B34,'GDP deflators'!$B$3:$B$155,),MATCH('Country-wise data'!BC$3,'GDP deflators'!$D$2:$M$2,))</f>
        <v>83.136391760965225</v>
      </c>
      <c r="BD34" s="53">
        <f>INDEX('GDP deflators'!$AB$3:$AK$155,MATCH('Country-wise data'!$B34,'GDP deflators'!$B$3:$B$155,),MATCH('Country-wise data'!BD$3,'GDP deflators'!$D$2:$M$2,))</f>
        <v>85.941902297955991</v>
      </c>
      <c r="BE34" s="53">
        <f>INDEX('GDP deflators'!$AB$3:$AK$155,MATCH('Country-wise data'!$B34,'GDP deflators'!$B$3:$B$155,),MATCH('Country-wise data'!BE$3,'GDP deflators'!$D$2:$M$2,))</f>
        <v>91.849269257326256</v>
      </c>
      <c r="BF34" s="53">
        <f>INDEX('GDP deflators'!$AB$3:$AK$155,MATCH('Country-wise data'!$B34,'GDP deflators'!$B$3:$B$155,),MATCH('Country-wise data'!BF$3,'GDP deflators'!$D$2:$M$2,))</f>
        <v>98.380878956076884</v>
      </c>
      <c r="BG34" s="53">
        <f>INDEX('GDP deflators'!$AB$3:$AK$155,MATCH('Country-wise data'!$B34,'GDP deflators'!$B$3:$B$155,),MATCH('Country-wise data'!BG$3,'GDP deflators'!$D$2:$M$2,))</f>
        <v>100</v>
      </c>
      <c r="BH34" cm="1">
        <f t="array" ref="BH34">H34/(INDEX($AX34:$BG34,,MATCH(BH$3,$AX$3:$BG$3,))/100)</f>
        <v>0</v>
      </c>
      <c r="BI34" cm="1">
        <f t="array" ref="BI34">I34/(INDEX($AX34:$BG34,,MATCH(BI$3,$AX$3:$BG$3,))/100)</f>
        <v>0</v>
      </c>
      <c r="BJ34" cm="1">
        <f t="array" ref="BJ34">J34/(INDEX($AX34:$BG34,,MATCH(BJ$3,$AX$3:$BG$3,))/100)</f>
        <v>0</v>
      </c>
      <c r="BK34" cm="1">
        <f t="array" ref="BK34">K34/(INDEX($AX34:$BG34,,MATCH(BK$3,$AX$3:$BG$3,))/100)</f>
        <v>0</v>
      </c>
      <c r="BL34" cm="1">
        <f t="array" ref="BL34">L34/(INDEX($AX34:$BG34,,MATCH(BL$3,$AX$3:$BG$3,))/100)</f>
        <v>0</v>
      </c>
      <c r="BM34" cm="1">
        <f t="array" ref="BM34">M34/(INDEX($AX34:$BG34,,MATCH(BM$3,$AX$3:$BG$3,))/100)</f>
        <v>0</v>
      </c>
      <c r="BN34" cm="1">
        <f t="array" ref="BN34">N34/(INDEX($AX34:$BG34,,MATCH(BN$3,$AX$3:$BG$3,))/100)</f>
        <v>0</v>
      </c>
      <c r="BO34" cm="1">
        <f t="array" ref="BO34">O34/(INDEX($AX34:$BG34,,MATCH(BO$3,$AX$3:$BG$3,))/100)</f>
        <v>0</v>
      </c>
      <c r="BP34" cm="1">
        <f t="array" ref="BP34">P34/(INDEX($AX34:$BG34,,MATCH(BP$3,$AX$3:$BG$3,))/100)</f>
        <v>0</v>
      </c>
      <c r="BQ34" cm="1">
        <f t="array" ref="BQ34">Q34/(INDEX($AX34:$BG34,,MATCH(BQ$3,$AX$3:$BG$3,))/100)</f>
        <v>0</v>
      </c>
      <c r="BS34" cm="1">
        <f t="array" ref="BS34">S34/(INDEX($AX34:$BG34,,MATCH(BS$3,$AX$3:$BG$3,))/100)</f>
        <v>10483.121162862846</v>
      </c>
      <c r="BT34" cm="1">
        <f t="array" ref="BT34">T34/(INDEX($AX34:$BG34,,MATCH(BT$3,$AX$3:$BG$3,))/100)</f>
        <v>10662.123254005253</v>
      </c>
      <c r="BU34" cm="1">
        <f t="array" ref="BU34">U34/(INDEX($AX34:$BG34,,MATCH(BU$3,$AX$3:$BG$3,))/100)</f>
        <v>10567.299238796937</v>
      </c>
      <c r="BV34" cm="1">
        <f t="array" ref="BV34">V34/(INDEX($AX34:$BG34,,MATCH(BV$3,$AX$3:$BG$3,))/100)</f>
        <v>10811.608012176739</v>
      </c>
      <c r="BW34" cm="1">
        <f t="array" ref="BW34">W34/(INDEX($AX34:$BG34,,MATCH(BW$3,$AX$3:$BG$3,))/100)</f>
        <v>10586.378531423707</v>
      </c>
      <c r="BX34" cm="1">
        <f t="array" ref="BX34">X34/(INDEX($AX34:$BG34,,MATCH(BX$3,$AX$3:$BG$3,))/100)</f>
        <v>9597.328127659237</v>
      </c>
      <c r="BY34" cm="1">
        <f t="array" ref="BY34">Y34/(INDEX($AX34:$BG34,,MATCH(BY$3,$AX$3:$BG$3,))/100)</f>
        <v>9386.620823916368</v>
      </c>
      <c r="BZ34" cm="1">
        <f t="array" ref="BZ34">Z34/(INDEX($AX34:$BG34,,MATCH(BZ$3,$AX$3:$BG$3,))/100)</f>
        <v>9279.1755163715461</v>
      </c>
      <c r="CA34" cm="1">
        <f t="array" ref="CA34">AA34/(INDEX($AX34:$BG34,,MATCH(CA$3,$AX$3:$BG$3,))/100)</f>
        <v>8881.1899855390529</v>
      </c>
      <c r="CB34" cm="1">
        <f t="array" ref="CB34">AB34/(INDEX($AX34:$BG34,,MATCH(CB$3,$AX$3:$BG$3,))/100)</f>
        <v>8912.140624923044</v>
      </c>
      <c r="CC34" cm="1">
        <f t="array" ref="CC34">AC34/(INDEX($AX34:$BG34,,MATCH(CC$3,$AX$3:$BG$3,))/100)</f>
        <v>47.601483504470302</v>
      </c>
      <c r="CD34" cm="1">
        <f t="array" ref="CD34">AD34/(INDEX($AX34:$BG34,,MATCH(CD$3,$AX$3:$BG$3,))/100)</f>
        <v>52.054688843497807</v>
      </c>
      <c r="CE34" cm="1">
        <f t="array" ref="CE34">AE34/(INDEX($AX34:$BG34,,MATCH(CE$3,$AX$3:$BG$3,))/100)</f>
        <v>51.356615183535979</v>
      </c>
      <c r="CF34" cm="1">
        <f t="array" ref="CF34">AF34/(INDEX($AX34:$BG34,,MATCH(CF$3,$AX$3:$BG$3,))/100)</f>
        <v>53.433576963014232</v>
      </c>
      <c r="CG34" cm="1">
        <f t="array" ref="CG34">AG34/(INDEX($AX34:$BG34,,MATCH(CG$3,$AX$3:$BG$3,))/100)</f>
        <v>55.994275493292839</v>
      </c>
      <c r="CH34" cm="1">
        <f t="array" ref="CH34">AH34/(INDEX($AX34:$BG34,,MATCH(CH$3,$AX$3:$BG$3,))/100)</f>
        <v>56.278455663978214</v>
      </c>
      <c r="CI34" cm="1">
        <f t="array" ref="CI34">AI34/(INDEX($AX34:$BG34,,MATCH(CI$3,$AX$3:$BG$3,))/100)</f>
        <v>53.193869822079208</v>
      </c>
      <c r="CJ34" cm="1">
        <f t="array" ref="CJ34">AJ34/(INDEX($AX34:$BG34,,MATCH(CJ$3,$AX$3:$BG$3,))/100)</f>
        <v>51.317139434617168</v>
      </c>
      <c r="CK34" cm="1">
        <f t="array" ref="CK34">AK34/(INDEX($AX34:$BG34,,MATCH(CK$3,$AX$3:$BG$3,))/100)</f>
        <v>49.396825881876687</v>
      </c>
      <c r="CL34" cm="1">
        <f t="array" ref="CL34">AL34/(INDEX($AX34:$BG34,,MATCH(CL$3,$AX$3:$BG$3,))/100)</f>
        <v>50.105031314738923</v>
      </c>
      <c r="CM34" cm="1">
        <f t="array" ref="CM34">AM34/(INDEX($AX34:$BG34,,MATCH(CM$3,$AX$3:$BG$3,))/100)</f>
        <v>59.997037598251829</v>
      </c>
      <c r="CN34" cm="1">
        <f t="array" ref="CN34">AN34/(INDEX($AX34:$BG34,,MATCH(CN$3,$AX$3:$BG$3,))/100)</f>
        <v>65.609869562475765</v>
      </c>
      <c r="CO34" cm="1">
        <f t="array" ref="CO34">AO34/(INDEX($AX34:$BG34,,MATCH(CO$3,$AX$3:$BG$3,))/100)</f>
        <v>64.730015647436616</v>
      </c>
      <c r="CP34" cm="1">
        <f t="array" ref="CP34">AP34/(INDEX($AX34:$BG34,,MATCH(CP$3,$AX$3:$BG$3,))/100)</f>
        <v>67.347823850027339</v>
      </c>
      <c r="CQ34" cm="1">
        <f t="array" ref="CQ34">AQ34/(INDEX($AX34:$BG34,,MATCH(CQ$3,$AX$3:$BG$3,))/100)</f>
        <v>70.575335151948963</v>
      </c>
      <c r="CR34" cm="1">
        <f t="array" ref="CR34">AR34/(INDEX($AX34:$BG34,,MATCH(CR$3,$AX$3:$BG$3,))/100)</f>
        <v>70.9335166019806</v>
      </c>
      <c r="CS34" cm="1">
        <f t="array" ref="CS34">AS34/(INDEX($AX34:$BG34,,MATCH(CS$3,$AX$3:$BG$3,))/100)</f>
        <v>67.045696326083728</v>
      </c>
      <c r="CT34" cm="1">
        <f t="array" ref="CT34">AT34/(INDEX($AX34:$BG34,,MATCH(CT$3,$AX$3:$BG$3,))/100)</f>
        <v>64.680260307524193</v>
      </c>
      <c r="CU34" cm="1">
        <f t="array" ref="CU34">AU34/(INDEX($AX34:$BG34,,MATCH(CU$3,$AX$3:$BG$3,))/100)</f>
        <v>62.259891950445919</v>
      </c>
      <c r="CV34" cm="1">
        <f t="array" ref="CV34">AV34/(INDEX($AX34:$BG34,,MATCH(CV$3,$AX$3:$BG$3,))/100)</f>
        <v>63.152515979248122</v>
      </c>
      <c r="CW34">
        <f t="shared" si="12"/>
        <v>1177.0639250805245</v>
      </c>
      <c r="CX34">
        <f>IFERROR(1/INDEX('exch rates'!$BC$5:$BL$268,MATCH('Country-wise data'!$B34,'exch rates'!$A$5:$A$268,),MATCH(CX$3,'exch rates'!$BC$4:$BL$4,)),1)</f>
        <v>1</v>
      </c>
      <c r="CY34">
        <f>IFERROR(1/INDEX('exch rates'!$BC$5:$BL$268,MATCH('Country-wise data'!$B34,'exch rates'!$A$5:$A$268,),MATCH(CY$3,'exch rates'!$BC$4:$BL$4,)),1)</f>
        <v>1</v>
      </c>
      <c r="CZ34">
        <f>IFERROR(1/INDEX('exch rates'!$BC$5:$BL$268,MATCH('Country-wise data'!$B34,'exch rates'!$A$5:$A$268,),MATCH(CZ$3,'exch rates'!$BC$4:$BL$4,)),1)</f>
        <v>1</v>
      </c>
      <c r="DA34">
        <f>IFERROR(1/INDEX('exch rates'!$BC$5:$BL$268,MATCH('Country-wise data'!$B34,'exch rates'!$A$5:$A$268,),MATCH(DA$3,'exch rates'!$BC$4:$BL$4,)),1)</f>
        <v>1</v>
      </c>
      <c r="DB34">
        <f>IFERROR(1/INDEX('exch rates'!$BC$5:$BL$268,MATCH('Country-wise data'!$B34,'exch rates'!$A$5:$A$268,),MATCH(DB$3,'exch rates'!$BC$4:$BL$4,)),1)</f>
        <v>1</v>
      </c>
      <c r="DC34">
        <f>IFERROR(1/INDEX('exch rates'!$BC$5:$BL$268,MATCH('Country-wise data'!$B34,'exch rates'!$A$5:$A$268,),MATCH(DC$3,'exch rates'!$BC$4:$BL$4,)),1)</f>
        <v>1</v>
      </c>
      <c r="DD34">
        <f>IFERROR(1/INDEX('exch rates'!$BC$5:$BL$268,MATCH('Country-wise data'!$B34,'exch rates'!$A$5:$A$268,),MATCH(DD$3,'exch rates'!$BC$4:$BL$4,)),1)</f>
        <v>1</v>
      </c>
      <c r="DE34">
        <f>IFERROR(1/INDEX('exch rates'!$BC$5:$BL$268,MATCH('Country-wise data'!$B34,'exch rates'!$A$5:$A$268,),MATCH(DE$3,'exch rates'!$BC$4:$BL$4,)),1)</f>
        <v>1</v>
      </c>
      <c r="DF34">
        <f>IFERROR(1/INDEX('exch rates'!$BC$5:$BL$268,MATCH('Country-wise data'!$B34,'exch rates'!$A$5:$A$268,),MATCH(DF$3,'exch rates'!$BC$4:$BL$4,)),1)</f>
        <v>1</v>
      </c>
      <c r="DG34">
        <f>IFERROR(1/INDEX('exch rates'!$BC$5:$BL$268,MATCH('Country-wise data'!$B34,'exch rates'!$A$5:$A$268,),MATCH(DG$3,'exch rates'!$BC$4:$BL$4,)),1)</f>
        <v>1</v>
      </c>
      <c r="DH34" cm="1">
        <f t="array" ref="DH34">(BH34/INDEX($CX34:$DG34,,MATCH(DH$3,$CX$3:$DG$3,)))*$DG34</f>
        <v>0</v>
      </c>
      <c r="DI34" cm="1">
        <f t="array" ref="DI34">(BI34/INDEX($CX34:$DG34,,MATCH(DI$3,$CX$3:$DG$3,)))*$DG34</f>
        <v>0</v>
      </c>
      <c r="DJ34" cm="1">
        <f t="array" ref="DJ34">(BJ34/INDEX($CX34:$DG34,,MATCH(DJ$3,$CX$3:$DG$3,)))*$DG34</f>
        <v>0</v>
      </c>
      <c r="DK34" cm="1">
        <f t="array" ref="DK34">(BK34/INDEX($CX34:$DG34,,MATCH(DK$3,$CX$3:$DG$3,)))*$DG34</f>
        <v>0</v>
      </c>
      <c r="DL34" cm="1">
        <f t="array" ref="DL34">(BL34/INDEX($CX34:$DG34,,MATCH(DL$3,$CX$3:$DG$3,)))*$DG34</f>
        <v>0</v>
      </c>
      <c r="DM34" cm="1">
        <f t="array" ref="DM34">(BM34/INDEX($CX34:$DG34,,MATCH(DM$3,$CX$3:$DG$3,)))*$DG34</f>
        <v>0</v>
      </c>
      <c r="DN34" cm="1">
        <f t="array" ref="DN34">(BN34/INDEX($CX34:$DG34,,MATCH(DN$3,$CX$3:$DG$3,)))*$DG34</f>
        <v>0</v>
      </c>
      <c r="DO34" cm="1">
        <f t="array" ref="DO34">(BO34/INDEX($CX34:$DG34,,MATCH(DO$3,$CX$3:$DG$3,)))*$DG34</f>
        <v>0</v>
      </c>
      <c r="DP34" cm="1">
        <f t="array" ref="DP34">(BP34/INDEX($CX34:$DG34,,MATCH(DP$3,$CX$3:$DG$3,)))*$DG34</f>
        <v>0</v>
      </c>
      <c r="DQ34" cm="1">
        <f t="array" ref="DQ34">(BQ34/INDEX($CX34:$DG34,,MATCH(DQ$3,$CX$3:$DG$3,)))*$DG34</f>
        <v>0</v>
      </c>
      <c r="DS34" cm="1">
        <f t="array" ref="DS34">(BS34/INDEX($CX34:$DG34,,MATCH(DS$3,$CX$3:$DG$3,)))*$DG34</f>
        <v>10483.121162862846</v>
      </c>
      <c r="DT34" cm="1">
        <f t="array" ref="DT34">(BT34/INDEX($CX34:$DG34,,MATCH(DT$3,$CX$3:$DG$3,)))*$DG34</f>
        <v>10662.123254005253</v>
      </c>
      <c r="DU34" cm="1">
        <f t="array" ref="DU34">(BU34/INDEX($CX34:$DG34,,MATCH(DU$3,$CX$3:$DG$3,)))*$DG34</f>
        <v>10567.299238796937</v>
      </c>
      <c r="DV34" cm="1">
        <f t="array" ref="DV34">(BV34/INDEX($CX34:$DG34,,MATCH(DV$3,$CX$3:$DG$3,)))*$DG34</f>
        <v>10811.608012176739</v>
      </c>
      <c r="DW34" cm="1">
        <f t="array" ref="DW34">(BW34/INDEX($CX34:$DG34,,MATCH(DW$3,$CX$3:$DG$3,)))*$DG34</f>
        <v>10586.378531423707</v>
      </c>
      <c r="DX34" cm="1">
        <f t="array" ref="DX34">(BX34/INDEX($CX34:$DG34,,MATCH(DX$3,$CX$3:$DG$3,)))*$DG34</f>
        <v>9597.328127659237</v>
      </c>
      <c r="DY34" cm="1">
        <f t="array" ref="DY34">(BY34/INDEX($CX34:$DG34,,MATCH(DY$3,$CX$3:$DG$3,)))*$DG34</f>
        <v>9386.620823916368</v>
      </c>
      <c r="DZ34" cm="1">
        <f t="array" ref="DZ34">(BZ34/INDEX($CX34:$DG34,,MATCH(DZ$3,$CX$3:$DG$3,)))*$DG34</f>
        <v>9279.1755163715461</v>
      </c>
      <c r="EA34" cm="1">
        <f t="array" ref="EA34">(CA34/INDEX($CX34:$DG34,,MATCH(EA$3,$CX$3:$DG$3,)))*$DG34</f>
        <v>8881.1899855390529</v>
      </c>
      <c r="EB34" cm="1">
        <f t="array" ref="EB34">(CB34/INDEX($CX34:$DG34,,MATCH(EB$3,$CX$3:$DG$3,)))*$DG34</f>
        <v>8912.140624923044</v>
      </c>
      <c r="EC34" s="53" cm="1">
        <f t="array" ref="EC34">(CC34/INDEX($CX34:$DG34,,MATCH(EC$3,$CX$3:$DG$3,)))*$DG34</f>
        <v>47.601483504470302</v>
      </c>
      <c r="ED34" cm="1">
        <f t="array" ref="ED34">(CD34/INDEX($CX34:$DG34,,MATCH(ED$3,$CX$3:$DG$3,)))*$DG34</f>
        <v>52.054688843497807</v>
      </c>
      <c r="EE34" cm="1">
        <f t="array" ref="EE34">(CE34/INDEX($CX34:$DG34,,MATCH(EE$3,$CX$3:$DG$3,)))*$DG34</f>
        <v>51.356615183535979</v>
      </c>
      <c r="EF34" cm="1">
        <f t="array" ref="EF34">(CF34/INDEX($CX34:$DG34,,MATCH(EF$3,$CX$3:$DG$3,)))*$DG34</f>
        <v>53.433576963014232</v>
      </c>
      <c r="EG34" cm="1">
        <f t="array" ref="EG34">(CG34/INDEX($CX34:$DG34,,MATCH(EG$3,$CX$3:$DG$3,)))*$DG34</f>
        <v>55.994275493292839</v>
      </c>
      <c r="EH34" cm="1">
        <f t="array" ref="EH34">(CH34/INDEX($CX34:$DG34,,MATCH(EH$3,$CX$3:$DG$3,)))*$DG34</f>
        <v>56.278455663978214</v>
      </c>
      <c r="EI34" cm="1">
        <f t="array" ref="EI34">(CI34/INDEX($CX34:$DG34,,MATCH(EI$3,$CX$3:$DG$3,)))*$DG34</f>
        <v>53.193869822079208</v>
      </c>
      <c r="EJ34" cm="1">
        <f t="array" ref="EJ34">(CJ34/INDEX($CX34:$DG34,,MATCH(EJ$3,$CX$3:$DG$3,)))*$DG34</f>
        <v>51.317139434617168</v>
      </c>
      <c r="EK34" cm="1">
        <f t="array" ref="EK34">(CK34/INDEX($CX34:$DG34,,MATCH(EK$3,$CX$3:$DG$3,)))*$DG34</f>
        <v>49.396825881876687</v>
      </c>
      <c r="EL34" cm="1">
        <f t="array" ref="EL34">(CL34/INDEX($CX34:$DG34,,MATCH(EL$3,$CX$3:$DG$3,)))*$DG34</f>
        <v>50.105031314738923</v>
      </c>
      <c r="EM34" cm="1">
        <f t="array" ref="EM34">(CM34/INDEX($CX34:$DG34,,MATCH(EM$3,$CX$3:$DG$3,)))*$DG34</f>
        <v>59.997037598251829</v>
      </c>
      <c r="EN34" cm="1">
        <f t="array" ref="EN34">(CN34/INDEX($CX34:$DG34,,MATCH(EN$3,$CX$3:$DG$3,)))*$DG34</f>
        <v>65.609869562475765</v>
      </c>
      <c r="EO34" cm="1">
        <f t="array" ref="EO34">(CO34/INDEX($CX34:$DG34,,MATCH(EO$3,$CX$3:$DG$3,)))*$DG34</f>
        <v>64.730015647436616</v>
      </c>
      <c r="EP34" cm="1">
        <f t="array" ref="EP34">(CP34/INDEX($CX34:$DG34,,MATCH(EP$3,$CX$3:$DG$3,)))*$DG34</f>
        <v>67.347823850027339</v>
      </c>
      <c r="EQ34" cm="1">
        <f t="array" ref="EQ34">(CQ34/INDEX($CX34:$DG34,,MATCH(EQ$3,$CX$3:$DG$3,)))*$DG34</f>
        <v>70.575335151948963</v>
      </c>
      <c r="ER34" cm="1">
        <f t="array" ref="ER34">(CR34/INDEX($CX34:$DG34,,MATCH(ER$3,$CX$3:$DG$3,)))*$DG34</f>
        <v>70.9335166019806</v>
      </c>
      <c r="ES34" cm="1">
        <f t="array" ref="ES34">(CS34/INDEX($CX34:$DG34,,MATCH(ES$3,$CX$3:$DG$3,)))*$DG34</f>
        <v>67.045696326083728</v>
      </c>
      <c r="ET34" cm="1">
        <f t="array" ref="ET34">(CT34/INDEX($CX34:$DG34,,MATCH(ET$3,$CX$3:$DG$3,)))*$DG34</f>
        <v>64.680260307524193</v>
      </c>
      <c r="EU34" cm="1">
        <f t="array" ref="EU34">(CU34/INDEX($CX34:$DG34,,MATCH(EU$3,$CX$3:$DG$3,)))*$DG34</f>
        <v>62.259891950445919</v>
      </c>
      <c r="EV34" cm="1">
        <f t="array" ref="EV34">(CV34/INDEX($CX34:$DG34,,MATCH(EV$3,$CX$3:$DG$3,)))*$DG34</f>
        <v>63.152515979248122</v>
      </c>
      <c r="EW34">
        <f t="shared" si="13"/>
        <v>1177.0639250805245</v>
      </c>
      <c r="EY34" s="96">
        <f t="shared" si="24"/>
        <v>4.5407739512829184E-3</v>
      </c>
      <c r="EZ34" s="96">
        <f t="shared" si="14"/>
        <v>4.8822066302735088E-3</v>
      </c>
      <c r="FA34" s="96">
        <f t="shared" si="15"/>
        <v>4.8599565530409649E-3</v>
      </c>
      <c r="FB34" s="96">
        <f t="shared" si="16"/>
        <v>4.9422414226296257E-3</v>
      </c>
      <c r="FC34" s="96">
        <f t="shared" si="17"/>
        <v>5.2892757733047418E-3</v>
      </c>
      <c r="FD34" s="96">
        <f t="shared" si="18"/>
        <v>5.8639711923347956E-3</v>
      </c>
      <c r="FE34" s="96">
        <f t="shared" si="19"/>
        <v>5.6669882399580304E-3</v>
      </c>
      <c r="FF34" s="96">
        <f t="shared" si="20"/>
        <v>5.5303555088570856E-3</v>
      </c>
      <c r="FG34" s="96">
        <f t="shared" si="21"/>
        <v>5.5619602736016122E-3</v>
      </c>
      <c r="FH34" s="96">
        <f t="shared" si="22"/>
        <v>5.6221095944804598E-3</v>
      </c>
      <c r="FJ34" s="96">
        <f t="shared" si="25"/>
        <v>9916.6985277674739</v>
      </c>
      <c r="FK34" s="96" t="str">
        <f>IF(AND('Country-wise data'!FJ34&gt;'non-R&amp;D ex_typologies'!$C$17,'Country-wise data'!FJ34&lt;'non-R&amp;D ex_typologies'!$D$17),"Small",IF(AND('Country-wise data'!FJ34&gt;'non-R&amp;D ex_typologies'!$E$17,'Country-wise data'!$FJ$4&lt;'non-R&amp;D ex_typologies'!$F$17),"Medium","Large"))</f>
        <v>Medium</v>
      </c>
      <c r="FL34" t="str">
        <f>IF($FK34='non-R&amp;D ex_typologies'!$C$16,IF(AND('Country-wise data'!EY34&gt;'non-R&amp;D ex_typologies'!$C$21,'Country-wise data'!EY34&lt;'non-R&amp;D ex_typologies'!$D$21),'non-R&amp;D ex_typologies'!$B$21,IF(AND('Country-wise data'!EY34&gt;'non-R&amp;D ex_typologies'!$C$19,'Country-wise data'!EY34&lt;'non-R&amp;D ex_typologies'!$D$19),'non-R&amp;D ex_typologies'!$B$19,'non-R&amp;D ex_typologies'!$B$20)),IF($FK34='non-R&amp;D ex_typologies'!$E$16,IF(AND('Country-wise data'!EY34&gt;'non-R&amp;D ex_typologies'!$E$21,'Country-wise data'!EY34&lt;'non-R&amp;D ex_typologies'!$F$21),'non-R&amp;D ex_typologies'!$B$21,IF(AND('Country-wise data'!EY34&gt;'non-R&amp;D ex_typologies'!$E$19,'Country-wise data'!EY34&lt;'non-R&amp;D ex_typologies'!$F$19),'non-R&amp;D ex_typologies'!$B$19,'non-R&amp;D ex_typologies'!$B$20)),IF(AND('Country-wise data'!EY34&gt;'non-R&amp;D ex_typologies'!$G$21,'Country-wise data'!EY34&lt;'non-R&amp;D ex_typologies'!$H$21),'non-R&amp;D ex_typologies'!$B$21,IF(AND('Country-wise data'!EY34&gt;'non-R&amp;D ex_typologies'!$G$19,'Country-wise data'!EY34&lt;'non-R&amp;D ex_typologies'!$H$19),'non-R&amp;D ex_typologies'!$B$19,'non-R&amp;D ex_typologies'!$B$20))))</f>
        <v>Balanced</v>
      </c>
      <c r="FM34" t="str">
        <f>IF($FK34='non-R&amp;D ex_typologies'!$C$16,IF(AND('Country-wise data'!EZ34&gt;'non-R&amp;D ex_typologies'!$C$21,'Country-wise data'!EZ34&lt;'non-R&amp;D ex_typologies'!$D$21),'non-R&amp;D ex_typologies'!$B$21,IF(AND('Country-wise data'!EZ34&gt;'non-R&amp;D ex_typologies'!$C$19,'Country-wise data'!EZ34&lt;'non-R&amp;D ex_typologies'!$D$19),'non-R&amp;D ex_typologies'!$B$19,'non-R&amp;D ex_typologies'!$B$20)),IF($FK34='non-R&amp;D ex_typologies'!$E$16,IF(AND('Country-wise data'!EZ34&gt;'non-R&amp;D ex_typologies'!$E$21,'Country-wise data'!EZ34&lt;'non-R&amp;D ex_typologies'!$F$21),'non-R&amp;D ex_typologies'!$B$21,IF(AND('Country-wise data'!EZ34&gt;'non-R&amp;D ex_typologies'!$E$19,'Country-wise data'!EZ34&lt;'non-R&amp;D ex_typologies'!$F$19),'non-R&amp;D ex_typologies'!$B$19,'non-R&amp;D ex_typologies'!$B$20)),IF(AND('Country-wise data'!EZ34&gt;'non-R&amp;D ex_typologies'!$G$21,'Country-wise data'!EZ34&lt;'non-R&amp;D ex_typologies'!$H$21),'non-R&amp;D ex_typologies'!$B$21,IF(AND('Country-wise data'!EZ34&gt;'non-R&amp;D ex_typologies'!$G$19,'Country-wise data'!EZ34&lt;'non-R&amp;D ex_typologies'!$H$19),'non-R&amp;D ex_typologies'!$B$19,'non-R&amp;D ex_typologies'!$B$20))))</f>
        <v>Balanced</v>
      </c>
      <c r="FN34" t="str">
        <f>IF($FK34='non-R&amp;D ex_typologies'!$C$16,IF(AND('Country-wise data'!FA34&gt;'non-R&amp;D ex_typologies'!$C$21,'Country-wise data'!FA34&lt;'non-R&amp;D ex_typologies'!$D$21),'non-R&amp;D ex_typologies'!$B$21,IF(AND('Country-wise data'!FA34&gt;'non-R&amp;D ex_typologies'!$C$19,'Country-wise data'!FA34&lt;'non-R&amp;D ex_typologies'!$D$19),'non-R&amp;D ex_typologies'!$B$19,'non-R&amp;D ex_typologies'!$B$20)),IF($FK34='non-R&amp;D ex_typologies'!$E$16,IF(AND('Country-wise data'!FA34&gt;'non-R&amp;D ex_typologies'!$E$21,'Country-wise data'!FA34&lt;'non-R&amp;D ex_typologies'!$F$21),'non-R&amp;D ex_typologies'!$B$21,IF(AND('Country-wise data'!FA34&gt;'non-R&amp;D ex_typologies'!$E$19,'Country-wise data'!FA34&lt;'non-R&amp;D ex_typologies'!$F$19),'non-R&amp;D ex_typologies'!$B$19,'non-R&amp;D ex_typologies'!$B$20)),IF(AND('Country-wise data'!FA34&gt;'non-R&amp;D ex_typologies'!$G$21,'Country-wise data'!FA34&lt;'non-R&amp;D ex_typologies'!$H$21),'non-R&amp;D ex_typologies'!$B$21,IF(AND('Country-wise data'!FA34&gt;'non-R&amp;D ex_typologies'!$G$19,'Country-wise data'!FA34&lt;'non-R&amp;D ex_typologies'!$H$19),'non-R&amp;D ex_typologies'!$B$19,'non-R&amp;D ex_typologies'!$B$20))))</f>
        <v>Balanced</v>
      </c>
      <c r="FO34" t="str">
        <f>IF($FK34='non-R&amp;D ex_typologies'!$C$16,IF(AND('Country-wise data'!FB34&gt;'non-R&amp;D ex_typologies'!$C$21,'Country-wise data'!FB34&lt;'non-R&amp;D ex_typologies'!$D$21),'non-R&amp;D ex_typologies'!$B$21,IF(AND('Country-wise data'!FB34&gt;'non-R&amp;D ex_typologies'!$C$19,'Country-wise data'!FB34&lt;'non-R&amp;D ex_typologies'!$D$19),'non-R&amp;D ex_typologies'!$B$19,'non-R&amp;D ex_typologies'!$B$20)),IF($FK34='non-R&amp;D ex_typologies'!$E$16,IF(AND('Country-wise data'!FB34&gt;'non-R&amp;D ex_typologies'!$E$21,'Country-wise data'!FB34&lt;'non-R&amp;D ex_typologies'!$F$21),'non-R&amp;D ex_typologies'!$B$21,IF(AND('Country-wise data'!FB34&gt;'non-R&amp;D ex_typologies'!$E$19,'Country-wise data'!FB34&lt;'non-R&amp;D ex_typologies'!$F$19),'non-R&amp;D ex_typologies'!$B$19,'non-R&amp;D ex_typologies'!$B$20)),IF(AND('Country-wise data'!FB34&gt;'non-R&amp;D ex_typologies'!$G$21,'Country-wise data'!FB34&lt;'non-R&amp;D ex_typologies'!$H$21),'non-R&amp;D ex_typologies'!$B$21,IF(AND('Country-wise data'!FB34&gt;'non-R&amp;D ex_typologies'!$G$19,'Country-wise data'!FB34&lt;'non-R&amp;D ex_typologies'!$H$19),'non-R&amp;D ex_typologies'!$B$19,'non-R&amp;D ex_typologies'!$B$20))))</f>
        <v>Balanced</v>
      </c>
      <c r="FP34" t="str">
        <f>IF($FK34='non-R&amp;D ex_typologies'!$C$16,IF(AND('Country-wise data'!FC34&gt;'non-R&amp;D ex_typologies'!$C$21,'Country-wise data'!FC34&lt;'non-R&amp;D ex_typologies'!$D$21),'non-R&amp;D ex_typologies'!$B$21,IF(AND('Country-wise data'!FC34&gt;'non-R&amp;D ex_typologies'!$C$19,'Country-wise data'!FC34&lt;'non-R&amp;D ex_typologies'!$D$19),'non-R&amp;D ex_typologies'!$B$19,'non-R&amp;D ex_typologies'!$B$20)),IF($FK34='non-R&amp;D ex_typologies'!$E$16,IF(AND('Country-wise data'!FC34&gt;'non-R&amp;D ex_typologies'!$E$21,'Country-wise data'!FC34&lt;'non-R&amp;D ex_typologies'!$F$21),'non-R&amp;D ex_typologies'!$B$21,IF(AND('Country-wise data'!FC34&gt;'non-R&amp;D ex_typologies'!$E$19,'Country-wise data'!FC34&lt;'non-R&amp;D ex_typologies'!$F$19),'non-R&amp;D ex_typologies'!$B$19,'non-R&amp;D ex_typologies'!$B$20)),IF(AND('Country-wise data'!FC34&gt;'non-R&amp;D ex_typologies'!$G$21,'Country-wise data'!FC34&lt;'non-R&amp;D ex_typologies'!$H$21),'non-R&amp;D ex_typologies'!$B$21,IF(AND('Country-wise data'!FC34&gt;'non-R&amp;D ex_typologies'!$G$19,'Country-wise data'!FC34&lt;'non-R&amp;D ex_typologies'!$H$19),'non-R&amp;D ex_typologies'!$B$19,'non-R&amp;D ex_typologies'!$B$20))))</f>
        <v>Balanced</v>
      </c>
      <c r="FQ34" t="str">
        <f>IF($FK34='non-R&amp;D ex_typologies'!$C$16,IF(AND('Country-wise data'!FD34&gt;'non-R&amp;D ex_typologies'!$C$21,'Country-wise data'!FD34&lt;'non-R&amp;D ex_typologies'!$D$21),'non-R&amp;D ex_typologies'!$B$21,IF(AND('Country-wise data'!FD34&gt;'non-R&amp;D ex_typologies'!$C$19,'Country-wise data'!FD34&lt;'non-R&amp;D ex_typologies'!$D$19),'non-R&amp;D ex_typologies'!$B$19,'non-R&amp;D ex_typologies'!$B$20)),IF($FK34='non-R&amp;D ex_typologies'!$E$16,IF(AND('Country-wise data'!FD34&gt;'non-R&amp;D ex_typologies'!$E$21,'Country-wise data'!FD34&lt;'non-R&amp;D ex_typologies'!$F$21),'non-R&amp;D ex_typologies'!$B$21,IF(AND('Country-wise data'!FD34&gt;'non-R&amp;D ex_typologies'!$E$19,'Country-wise data'!FD34&lt;'non-R&amp;D ex_typologies'!$F$19),'non-R&amp;D ex_typologies'!$B$19,'non-R&amp;D ex_typologies'!$B$20)),IF(AND('Country-wise data'!FD34&gt;'non-R&amp;D ex_typologies'!$G$21,'Country-wise data'!FD34&lt;'non-R&amp;D ex_typologies'!$H$21),'non-R&amp;D ex_typologies'!$B$21,IF(AND('Country-wise data'!FD34&gt;'non-R&amp;D ex_typologies'!$G$19,'Country-wise data'!FD34&lt;'non-R&amp;D ex_typologies'!$H$19),'non-R&amp;D ex_typologies'!$B$19,'non-R&amp;D ex_typologies'!$B$20))))</f>
        <v>Balanced</v>
      </c>
      <c r="FR34" t="str">
        <f>IF($FK34='non-R&amp;D ex_typologies'!$C$16,IF(AND('Country-wise data'!FE34&gt;'non-R&amp;D ex_typologies'!$C$21,'Country-wise data'!FE34&lt;'non-R&amp;D ex_typologies'!$D$21),'non-R&amp;D ex_typologies'!$B$21,IF(AND('Country-wise data'!FE34&gt;'non-R&amp;D ex_typologies'!$C$19,'Country-wise data'!FE34&lt;'non-R&amp;D ex_typologies'!$D$19),'non-R&amp;D ex_typologies'!$B$19,'non-R&amp;D ex_typologies'!$B$20)),IF($FK34='non-R&amp;D ex_typologies'!$E$16,IF(AND('Country-wise data'!FE34&gt;'non-R&amp;D ex_typologies'!$E$21,'Country-wise data'!FE34&lt;'non-R&amp;D ex_typologies'!$F$21),'non-R&amp;D ex_typologies'!$B$21,IF(AND('Country-wise data'!FE34&gt;'non-R&amp;D ex_typologies'!$E$19,'Country-wise data'!FE34&lt;'non-R&amp;D ex_typologies'!$F$19),'non-R&amp;D ex_typologies'!$B$19,'non-R&amp;D ex_typologies'!$B$20)),IF(AND('Country-wise data'!FE34&gt;'non-R&amp;D ex_typologies'!$G$21,'Country-wise data'!FE34&lt;'non-R&amp;D ex_typologies'!$H$21),'non-R&amp;D ex_typologies'!$B$21,IF(AND('Country-wise data'!FE34&gt;'non-R&amp;D ex_typologies'!$G$19,'Country-wise data'!FE34&lt;'non-R&amp;D ex_typologies'!$H$19),'non-R&amp;D ex_typologies'!$B$19,'non-R&amp;D ex_typologies'!$B$20))))</f>
        <v>Balanced</v>
      </c>
      <c r="FS34" t="str">
        <f>IF($FK34='non-R&amp;D ex_typologies'!$C$16,IF(AND('Country-wise data'!FF34&gt;'non-R&amp;D ex_typologies'!$C$21,'Country-wise data'!FF34&lt;'non-R&amp;D ex_typologies'!$D$21),'non-R&amp;D ex_typologies'!$B$21,IF(AND('Country-wise data'!FF34&gt;'non-R&amp;D ex_typologies'!$C$19,'Country-wise data'!FF34&lt;'non-R&amp;D ex_typologies'!$D$19),'non-R&amp;D ex_typologies'!$B$19,'non-R&amp;D ex_typologies'!$B$20)),IF($FK34='non-R&amp;D ex_typologies'!$E$16,IF(AND('Country-wise data'!FF34&gt;'non-R&amp;D ex_typologies'!$E$21,'Country-wise data'!FF34&lt;'non-R&amp;D ex_typologies'!$F$21),'non-R&amp;D ex_typologies'!$B$21,IF(AND('Country-wise data'!FF34&gt;'non-R&amp;D ex_typologies'!$E$19,'Country-wise data'!FF34&lt;'non-R&amp;D ex_typologies'!$F$19),'non-R&amp;D ex_typologies'!$B$19,'non-R&amp;D ex_typologies'!$B$20)),IF(AND('Country-wise data'!FF34&gt;'non-R&amp;D ex_typologies'!$G$21,'Country-wise data'!FF34&lt;'non-R&amp;D ex_typologies'!$H$21),'non-R&amp;D ex_typologies'!$B$21,IF(AND('Country-wise data'!FF34&gt;'non-R&amp;D ex_typologies'!$G$19,'Country-wise data'!FF34&lt;'non-R&amp;D ex_typologies'!$H$19),'non-R&amp;D ex_typologies'!$B$19,'non-R&amp;D ex_typologies'!$B$20))))</f>
        <v>Balanced</v>
      </c>
      <c r="FT34" t="str">
        <f>IF($FK34='non-R&amp;D ex_typologies'!$C$16,IF(AND('Country-wise data'!FG34&gt;'non-R&amp;D ex_typologies'!$C$21,'Country-wise data'!FG34&lt;'non-R&amp;D ex_typologies'!$D$21),'non-R&amp;D ex_typologies'!$B$21,IF(AND('Country-wise data'!FG34&gt;'non-R&amp;D ex_typologies'!$C$19,'Country-wise data'!FG34&lt;'non-R&amp;D ex_typologies'!$D$19),'non-R&amp;D ex_typologies'!$B$19,'non-R&amp;D ex_typologies'!$B$20)),IF($FK34='non-R&amp;D ex_typologies'!$E$16,IF(AND('Country-wise data'!FG34&gt;'non-R&amp;D ex_typologies'!$E$21,'Country-wise data'!FG34&lt;'non-R&amp;D ex_typologies'!$F$21),'non-R&amp;D ex_typologies'!$B$21,IF(AND('Country-wise data'!FG34&gt;'non-R&amp;D ex_typologies'!$E$19,'Country-wise data'!FG34&lt;'non-R&amp;D ex_typologies'!$F$19),'non-R&amp;D ex_typologies'!$B$19,'non-R&amp;D ex_typologies'!$B$20)),IF(AND('Country-wise data'!FG34&gt;'non-R&amp;D ex_typologies'!$G$21,'Country-wise data'!FG34&lt;'non-R&amp;D ex_typologies'!$H$21),'non-R&amp;D ex_typologies'!$B$21,IF(AND('Country-wise data'!FG34&gt;'non-R&amp;D ex_typologies'!$G$19,'Country-wise data'!FG34&lt;'non-R&amp;D ex_typologies'!$H$19),'non-R&amp;D ex_typologies'!$B$19,'non-R&amp;D ex_typologies'!$B$20))))</f>
        <v>Balanced</v>
      </c>
      <c r="FU34" t="str">
        <f>IF($FK34='non-R&amp;D ex_typologies'!$C$16,IF(AND('Country-wise data'!FH34&gt;'non-R&amp;D ex_typologies'!$C$21,'Country-wise data'!FH34&lt;'non-R&amp;D ex_typologies'!$D$21),'non-R&amp;D ex_typologies'!$B$21,IF(AND('Country-wise data'!FH34&gt;'non-R&amp;D ex_typologies'!$C$19,'Country-wise data'!FH34&lt;'non-R&amp;D ex_typologies'!$D$19),'non-R&amp;D ex_typologies'!$B$19,'non-R&amp;D ex_typologies'!$B$20)),IF($FK34='non-R&amp;D ex_typologies'!$E$16,IF(AND('Country-wise data'!FH34&gt;'non-R&amp;D ex_typologies'!$E$21,'Country-wise data'!FH34&lt;'non-R&amp;D ex_typologies'!$F$21),'non-R&amp;D ex_typologies'!$B$21,IF(AND('Country-wise data'!FH34&gt;'non-R&amp;D ex_typologies'!$E$19,'Country-wise data'!FH34&lt;'non-R&amp;D ex_typologies'!$F$19),'non-R&amp;D ex_typologies'!$B$19,'non-R&amp;D ex_typologies'!$B$20)),IF(AND('Country-wise data'!FH34&gt;'non-R&amp;D ex_typologies'!$G$21,'Country-wise data'!FH34&lt;'non-R&amp;D ex_typologies'!$H$21),'non-R&amp;D ex_typologies'!$B$21,IF(AND('Country-wise data'!FH34&gt;'non-R&amp;D ex_typologies'!$G$19,'Country-wise data'!FH34&lt;'non-R&amp;D ex_typologies'!$H$19),'non-R&amp;D ex_typologies'!$B$19,'non-R&amp;D ex_typologies'!$B$20))))</f>
        <v>Balanced</v>
      </c>
    </row>
    <row r="35" spans="2:177" x14ac:dyDescent="0.35">
      <c r="B35" t="s">
        <v>101</v>
      </c>
      <c r="C35" t="s">
        <v>102</v>
      </c>
      <c r="D35" t="s">
        <v>376</v>
      </c>
      <c r="E35" t="s">
        <v>376</v>
      </c>
      <c r="F35" t="s">
        <v>367</v>
      </c>
      <c r="G35" s="55">
        <f>Assumptions!$C$13</f>
        <v>1.1000000000000001</v>
      </c>
      <c r="H35">
        <f>SUMIFS(FAOstat!M:M,FAOstat!$B:$B,'Country-wise data'!$B35)*G35</f>
        <v>329.42800000000005</v>
      </c>
      <c r="I35">
        <f>IF(SUMIFS(FAOstat!N:N,FAOstat!$B:$B,'Country-wise data'!$B35)=0,H35*(1+Assumptions!$C$9),SUMIFS(FAOstat!N:N,FAOstat!$B:$B,'Country-wise data'!$B35)*$G35)</f>
        <v>326.74399999999997</v>
      </c>
      <c r="J35">
        <f>IF(SUMIFS(FAOstat!O:O,FAOstat!$B:$B,'Country-wise data'!$B35)=0,I35*(1+Assumptions!$C$9),SUMIFS(FAOstat!O:O,FAOstat!$B:$B,'Country-wise data'!$B35)*$G35)</f>
        <v>271.63400000000001</v>
      </c>
      <c r="K35">
        <f>IF(SUMIFS(FAOstat!P:P,FAOstat!$B:$B,'Country-wise data'!$B35)=0,J35*(1+Assumptions!$C$9),SUMIFS(FAOstat!P:P,FAOstat!$B:$B,'Country-wise data'!$B35)*$G35)</f>
        <v>318.197</v>
      </c>
      <c r="L35">
        <f>IF(SUMIFS(FAOstat!Q:Q,FAOstat!$B:$B,'Country-wise data'!$B35)=0,K35*(1+Assumptions!$C$9),SUMIFS(FAOstat!Q:Q,FAOstat!$B:$B,'Country-wise data'!$B35)*$G35)</f>
        <v>253.11</v>
      </c>
      <c r="M35">
        <f>IF(SUMIFS(FAOstat!R:R,FAOstat!$B:$B,'Country-wise data'!$B35)=0,L35*(1+Assumptions!$C$9),SUMIFS(FAOstat!R:R,FAOstat!$B:$B,'Country-wise data'!$B35)*$G35)</f>
        <v>219.68100000000004</v>
      </c>
      <c r="N35">
        <f>IF(SUMIFS(FAOstat!S:S,FAOstat!$B:$B,'Country-wise data'!$B35)=0,M35*(1+Assumptions!$C$9),SUMIFS(FAOstat!S:S,FAOstat!$B:$B,'Country-wise data'!$B35)*$G35)</f>
        <v>224.89500000000001</v>
      </c>
      <c r="O35">
        <f>IF(SUMIFS(FAOstat!T:T,FAOstat!$B:$B,'Country-wise data'!$B35)=0,N35*(1+Assumptions!$C$9),SUMIFS(FAOstat!T:T,FAOstat!$B:$B,'Country-wise data'!$B35)*$G35)</f>
        <v>199.44100000000003</v>
      </c>
      <c r="P35">
        <f>IF(SUMIFS(FAOstat!U:U,FAOstat!$B:$B,'Country-wise data'!$B35)=0,O35*(1+Assumptions!$C$9),SUMIFS(FAOstat!U:U,FAOstat!$B:$B,'Country-wise data'!$B35)*$G35)</f>
        <v>203.42982000000003</v>
      </c>
      <c r="Q35">
        <f>IF(SUMIFS(FAOstat!V:V,FAOstat!$B:$B,'Country-wise data'!$B35)=0,P35*(1+Assumptions!$C$9),SUMIFS(FAOstat!V:V,FAOstat!$B:$B,'Country-wise data'!$B35)*$G35)</f>
        <v>207.49841640000005</v>
      </c>
      <c r="R35" s="36">
        <f t="shared" si="9"/>
        <v>-3.8960813263640426E-2</v>
      </c>
      <c r="S35">
        <f>SUMIFS(FAOstat!CE:CE,FAOstat!$B:$B,'Country-wise data'!$B35)</f>
        <v>530.29955199999995</v>
      </c>
      <c r="T35">
        <f>SUMIFS(FAOstat!CF:CF,FAOstat!$B:$B,'Country-wise data'!$B35)</f>
        <v>592.19696799999997</v>
      </c>
      <c r="U35">
        <f>SUMIFS(FAOstat!CG:CG,FAOstat!$B:$B,'Country-wise data'!$B35)</f>
        <v>501.35321599999997</v>
      </c>
      <c r="V35">
        <f>SUMIFS(FAOstat!CH:CH,FAOstat!$B:$B,'Country-wise data'!$B35)</f>
        <v>487.81188500000002</v>
      </c>
      <c r="W35">
        <f>SUMIFS(FAOstat!CI:CI,FAOstat!$B:$B,'Country-wise data'!$B35)</f>
        <v>426.41222399999998</v>
      </c>
      <c r="X35">
        <f>SUMIFS(FAOstat!CJ:CJ,FAOstat!$B:$B,'Country-wise data'!$B35)</f>
        <v>368.210171</v>
      </c>
      <c r="Y35">
        <f>SUMIFS(FAOstat!CK:CK,FAOstat!$B:$B,'Country-wise data'!$B35)</f>
        <v>446.55344400000001</v>
      </c>
      <c r="Z35">
        <f>SUMIFS(FAOstat!CL:CL,FAOstat!$B:$B,'Country-wise data'!$B35)</f>
        <v>457.40790800000002</v>
      </c>
      <c r="AA35">
        <f>SUMIFS(FAOstat!CM:CM,FAOstat!$B:$B,'Country-wise data'!$B35)</f>
        <v>505.44853000000001</v>
      </c>
      <c r="AB35">
        <f>SUMIFS(FAOstat!CN:CN,FAOstat!$B:$B,'Country-wise data'!$B35)</f>
        <v>515.55750060000003</v>
      </c>
      <c r="AC35" s="53">
        <f>IFERROR(INDEX('ASTI data (new)'!$AF$6:$AL$130,MATCH('Country-wise data'!$B35,'ASTI data (new)'!$C$6:$C$130,),MATCH('Country-wise data'!AC$3,'ASTI data (new)'!$AF$5:$AL$5,)),(INDEX(Assumptions!$G$154:$P$345,MATCH('Country-wise data'!$B35,Assumptions!$B$154:$B$344,),MATCH('Country-wise data'!AC$3,Assumptions!$G$153:$P$153,))*S35))</f>
        <v>3.3939171328</v>
      </c>
      <c r="AD35" s="53">
        <f>IFERROR(INDEX('ASTI data (new)'!$AF$6:$AL$130,MATCH('Country-wise data'!$B35,'ASTI data (new)'!$C$6:$C$130,),MATCH('Country-wise data'!AD$3,'ASTI data (new)'!$AF$5:$AL$5,)),(INDEX(Assumptions!$G$154:$P$345,MATCH('Country-wise data'!$B35,Assumptions!$B$154:$B$344,),MATCH('Country-wise data'!AD$3,Assumptions!$G$153:$P$153,))*T35))</f>
        <v>3.7900605951999999</v>
      </c>
      <c r="AE35" s="53">
        <f>IFERROR(INDEX('ASTI data (new)'!$AF$6:$AL$130,MATCH('Country-wise data'!$B35,'ASTI data (new)'!$C$6:$C$130,),MATCH('Country-wise data'!AE$3,'ASTI data (new)'!$AF$5:$AL$5,)),(INDEX(Assumptions!$G$154:$P$345,MATCH('Country-wise data'!$B35,Assumptions!$B$154:$B$344,),MATCH('Country-wise data'!AE$3,Assumptions!$G$153:$P$153,))*U35))</f>
        <v>3.2086605823999998</v>
      </c>
      <c r="AF35" s="53">
        <f>IFERROR(INDEX('ASTI data (new)'!$AF$6:$AL$130,MATCH('Country-wise data'!$B35,'ASTI data (new)'!$C$6:$C$130,),MATCH('Country-wise data'!AF$3,'ASTI data (new)'!$AF$5:$AL$5,)),(INDEX(Assumptions!$G$154:$P$345,MATCH('Country-wise data'!$B35,Assumptions!$B$154:$B$344,),MATCH('Country-wise data'!AF$3,Assumptions!$G$153:$P$153,))*V35))</f>
        <v>3.1219960640000002</v>
      </c>
      <c r="AG35" s="53">
        <f>IFERROR(INDEX('ASTI data (new)'!$AF$6:$AL$130,MATCH('Country-wise data'!$B35,'ASTI data (new)'!$C$6:$C$130,),MATCH('Country-wise data'!AG$3,'ASTI data (new)'!$AF$5:$AL$5,)),(INDEX(Assumptions!$G$154:$P$345,MATCH('Country-wise data'!$B35,Assumptions!$B$154:$B$344,),MATCH('Country-wise data'!AG$3,Assumptions!$G$153:$P$153,))*W35))</f>
        <v>2.7290382335999999</v>
      </c>
      <c r="AH35" s="53">
        <f>IFERROR(INDEX('ASTI data (new)'!$AF$6:$AL$130,MATCH('Country-wise data'!$B35,'ASTI data (new)'!$C$6:$C$130,),MATCH('Country-wise data'!AH$3,'ASTI data (new)'!$AF$5:$AL$5,)),(INDEX(Assumptions!$G$154:$P$345,MATCH('Country-wise data'!$B35,Assumptions!$B$154:$B$344,),MATCH('Country-wise data'!AH$3,Assumptions!$G$153:$P$153,))*X35))</f>
        <v>2.3565450943999999</v>
      </c>
      <c r="AI35" s="53">
        <f>IFERROR(INDEX('ASTI data (new)'!$AF$6:$AL$130,MATCH('Country-wise data'!$B35,'ASTI data (new)'!$C$6:$C$130,),MATCH('Country-wise data'!AI$3,'ASTI data (new)'!$AF$5:$AL$5,)),(INDEX(Assumptions!$G$154:$P$345,MATCH('Country-wise data'!$B35,Assumptions!$B$154:$B$344,),MATCH('Country-wise data'!AI$3,Assumptions!$G$153:$P$153,))*Y35))</f>
        <v>2.8579420416000003</v>
      </c>
      <c r="AJ35" s="53">
        <f t="shared" ref="AJ35:AL35" si="54">IFERROR((1+($AI35/$AF35)^(1/3)-1)*AI35,0)</f>
        <v>2.7749837171118932</v>
      </c>
      <c r="AK35" s="53">
        <f t="shared" si="54"/>
        <v>2.6944334483162038</v>
      </c>
      <c r="AL35" s="53">
        <f t="shared" si="54"/>
        <v>2.616221335871864</v>
      </c>
      <c r="AM35" s="55" cm="1">
        <f t="array" ref="AM35">INDEX('non-R&amp;D ex_typologies'!$J$8:$J$10,MATCH('Country-wise data'!FL35,'non-R&amp;D ex_typologies'!$F$8:$F$10,),)*'Country-wise data'!AC35</f>
        <v>9.9154126099515683</v>
      </c>
      <c r="AN35" s="55" cm="1">
        <f t="array" ref="AN35">INDEX('non-R&amp;D ex_typologies'!$J$8:$J$10,MATCH('Country-wise data'!FM35,'non-R&amp;D ex_typologies'!$F$8:$F$10,),)*'Country-wise data'!AD35</f>
        <v>11.072755505707622</v>
      </c>
      <c r="AO35" s="55" cm="1">
        <f t="array" ref="AO35">INDEX('non-R&amp;D ex_typologies'!$J$8:$J$10,MATCH('Country-wise data'!FN35,'non-R&amp;D ex_typologies'!$F$8:$F$10,),)*'Country-wise data'!AE35</f>
        <v>9.3741810288502236</v>
      </c>
      <c r="AP35" s="55" cm="1">
        <f t="array" ref="AP35">INDEX('non-R&amp;D ex_typologies'!$J$8:$J$10,MATCH('Country-wise data'!FO35,'non-R&amp;D ex_typologies'!$F$8:$F$10,),)*'Country-wise data'!AF35</f>
        <v>9.1209885008789247</v>
      </c>
      <c r="AQ35" s="55" cm="1">
        <f t="array" ref="AQ35">INDEX('non-R&amp;D ex_typologies'!$J$8:$J$10,MATCH('Country-wise data'!FP35,'non-R&amp;D ex_typologies'!$F$8:$F$10,),)*'Country-wise data'!AG35</f>
        <v>7.9729525075802687</v>
      </c>
      <c r="AR35" s="55" cm="1">
        <f t="array" ref="AR35">INDEX('non-R&amp;D ex_typologies'!$J$8:$J$10,MATCH('Country-wise data'!FQ35,'non-R&amp;D ex_typologies'!$F$8:$F$10,),)*'Country-wise data'!AH35</f>
        <v>6.8847046143569504</v>
      </c>
      <c r="AS35" s="55" cm="1">
        <f t="array" ref="AS35">INDEX('non-R&amp;D ex_typologies'!$J$8:$J$10,MATCH('Country-wise data'!FR35,'non-R&amp;D ex_typologies'!$F$8:$F$10,),)*'Country-wise data'!AI35</f>
        <v>8.3495481618941714</v>
      </c>
      <c r="AT35" s="55" cm="1">
        <f t="array" ref="AT35">INDEX('non-R&amp;D ex_typologies'!$J$8:$J$10,MATCH('Country-wise data'!FS35,'non-R&amp;D ex_typologies'!$F$8:$F$10,),)*'Country-wise data'!AJ35</f>
        <v>8.1071833708448349</v>
      </c>
      <c r="AU35" s="55" cm="1">
        <f t="array" ref="AU35">INDEX('non-R&amp;D ex_typologies'!$J$8:$J$10,MATCH('Country-wise data'!FT35,'non-R&amp;D ex_typologies'!$F$8:$F$10,),)*'Country-wise data'!AK35</f>
        <v>7.8718537738924068</v>
      </c>
      <c r="AV35" s="55" cm="1">
        <f t="array" ref="AV35">INDEX('non-R&amp;D ex_typologies'!$J$8:$J$10,MATCH('Country-wise data'!FU35,'non-R&amp;D ex_typologies'!$F$8:$F$10,),)*'Country-wise data'!AL35</f>
        <v>7.6433551583879789</v>
      </c>
      <c r="AW35">
        <f t="shared" si="11"/>
        <v>115.85673347764494</v>
      </c>
      <c r="AX35" s="53">
        <f>INDEX('GDP deflators'!$AB$3:$AK$155,MATCH('Country-wise data'!$B35,'GDP deflators'!$B$3:$B$155,),MATCH('Country-wise data'!AX$3,'GDP deflators'!$D$2:$M$2,))</f>
        <v>97.275110281478007</v>
      </c>
      <c r="AY35" s="53">
        <f>INDEX('GDP deflators'!$AB$3:$AK$155,MATCH('Country-wise data'!$B35,'GDP deflators'!$B$3:$B$155,),MATCH('Country-wise data'!AY$3,'GDP deflators'!$D$2:$M$2,))</f>
        <v>98.848147397863002</v>
      </c>
      <c r="AZ35" s="53">
        <f>INDEX('GDP deflators'!$AB$3:$AK$155,MATCH('Country-wise data'!$B35,'GDP deflators'!$B$3:$B$155,),MATCH('Country-wise data'!AZ$3,'GDP deflators'!$D$2:$M$2,))</f>
        <v>100.50411019637984</v>
      </c>
      <c r="BA35" s="53">
        <f>INDEX('GDP deflators'!$AB$3:$AK$155,MATCH('Country-wise data'!$B35,'GDP deflators'!$B$3:$B$155,),MATCH('Country-wise data'!BA$3,'GDP deflators'!$D$2:$M$2,))</f>
        <v>99.553436450633598</v>
      </c>
      <c r="BB35" s="53">
        <f>INDEX('GDP deflators'!$AB$3:$AK$155,MATCH('Country-wise data'!$B35,'GDP deflators'!$B$3:$B$155,),MATCH('Country-wise data'!BB$3,'GDP deflators'!$D$2:$M$2,))</f>
        <v>98.138122729967833</v>
      </c>
      <c r="BC35" s="53">
        <f>INDEX('GDP deflators'!$AB$3:$AK$155,MATCH('Country-wise data'!$B35,'GDP deflators'!$B$3:$B$155,),MATCH('Country-wise data'!BC$3,'GDP deflators'!$D$2:$M$2,))</f>
        <v>97.216160268388236</v>
      </c>
      <c r="BD35" s="53">
        <f>INDEX('GDP deflators'!$AB$3:$AK$155,MATCH('Country-wise data'!$B35,'GDP deflators'!$B$3:$B$155,),MATCH('Country-wise data'!BD$3,'GDP deflators'!$D$2:$M$2,))</f>
        <v>96.415179030734947</v>
      </c>
      <c r="BE35" s="53">
        <f>INDEX('GDP deflators'!$AB$3:$AK$155,MATCH('Country-wise data'!$B35,'GDP deflators'!$B$3:$B$155,),MATCH('Country-wise data'!BE$3,'GDP deflators'!$D$2:$M$2,))</f>
        <v>98.097812805414236</v>
      </c>
      <c r="BF35" s="53">
        <f>INDEX('GDP deflators'!$AB$3:$AK$155,MATCH('Country-wise data'!$B35,'GDP deflators'!$B$3:$B$155,),MATCH('Country-wise data'!BF$3,'GDP deflators'!$D$2:$M$2,))</f>
        <v>99.439420204104906</v>
      </c>
      <c r="BG35" s="53">
        <f>INDEX('GDP deflators'!$AB$3:$AK$155,MATCH('Country-wise data'!$B35,'GDP deflators'!$B$3:$B$155,),MATCH('Country-wise data'!BG$3,'GDP deflators'!$D$2:$M$2,))</f>
        <v>100</v>
      </c>
      <c r="BH35" cm="1">
        <f t="array" ref="BH35">H35/(INDEX($AX35:$BG35,,MATCH(BH$3,$AX$3:$BG$3,))/100)</f>
        <v>338.65600259589314</v>
      </c>
      <c r="BI35" cm="1">
        <f t="array" ref="BI35">I35/(INDEX($AX35:$BG35,,MATCH(BI$3,$AX$3:$BG$3,))/100)</f>
        <v>330.55146565859042</v>
      </c>
      <c r="BJ35" cm="1">
        <f t="array" ref="BJ35">J35/(INDEX($AX35:$BG35,,MATCH(BJ$3,$AX$3:$BG$3,))/100)</f>
        <v>270.27153364100354</v>
      </c>
      <c r="BK35" cm="1">
        <f t="array" ref="BK35">K35/(INDEX($AX35:$BG35,,MATCH(BK$3,$AX$3:$BG$3,))/100)</f>
        <v>319.62432573363458</v>
      </c>
      <c r="BL35" cm="1">
        <f t="array" ref="BL35">L35/(INDEX($AX35:$BG35,,MATCH(BL$3,$AX$3:$BG$3,))/100)</f>
        <v>257.91200499773709</v>
      </c>
      <c r="BM35" cm="1">
        <f t="array" ref="BM35">M35/(INDEX($AX35:$BG35,,MATCH(BM$3,$AX$3:$BG$3,))/100)</f>
        <v>225.97168967949216</v>
      </c>
      <c r="BN35" cm="1">
        <f t="array" ref="BN35">N35/(INDEX($AX35:$BG35,,MATCH(BN$3,$AX$3:$BG$3,))/100)</f>
        <v>233.25684011675034</v>
      </c>
      <c r="BO35" cm="1">
        <f t="array" ref="BO35">O35/(INDEX($AX35:$BG35,,MATCH(BO$3,$AX$3:$BG$3,))/100)</f>
        <v>203.3083045343825</v>
      </c>
      <c r="BP35" cm="1">
        <f t="array" ref="BP35">P35/(INDEX($AX35:$BG35,,MATCH(BP$3,$AX$3:$BG$3,))/100)</f>
        <v>204.5766352845271</v>
      </c>
      <c r="BQ35" cm="1">
        <f t="array" ref="BQ35">Q35/(INDEX($AX35:$BG35,,MATCH(BQ$3,$AX$3:$BG$3,))/100)</f>
        <v>207.49841640000005</v>
      </c>
      <c r="BS35" cm="1">
        <f t="array" ref="BS35">S35/(INDEX($AX35:$BG35,,MATCH(BS$3,$AX$3:$BG$3,))/100)</f>
        <v>545.1544084252489</v>
      </c>
      <c r="BT35" cm="1">
        <f t="array" ref="BT35">T35/(INDEX($AX35:$BG35,,MATCH(BT$3,$AX$3:$BG$3,))/100)</f>
        <v>599.09769033547173</v>
      </c>
      <c r="BU35" cm="1">
        <f t="array" ref="BU35">U35/(INDEX($AX35:$BG35,,MATCH(BU$3,$AX$3:$BG$3,))/100)</f>
        <v>498.83852015642117</v>
      </c>
      <c r="BV35" cm="1">
        <f t="array" ref="BV35">V35/(INDEX($AX35:$BG35,,MATCH(BV$3,$AX$3:$BG$3,))/100)</f>
        <v>490.00004659999399</v>
      </c>
      <c r="BW35" cm="1">
        <f t="array" ref="BW35">W35/(INDEX($AX35:$BG35,,MATCH(BW$3,$AX$3:$BG$3,))/100)</f>
        <v>434.50212021407367</v>
      </c>
      <c r="BX35" cm="1">
        <f t="array" ref="BX35">X35/(INDEX($AX35:$BG35,,MATCH(BX$3,$AX$3:$BG$3,))/100)</f>
        <v>378.75407749438835</v>
      </c>
      <c r="BY35" cm="1">
        <f t="array" ref="BY35">Y35/(INDEX($AX35:$BG35,,MATCH(BY$3,$AX$3:$BG$3,))/100)</f>
        <v>463.15678556967572</v>
      </c>
      <c r="BZ35" cm="1">
        <f t="array" ref="BZ35">Z35/(INDEX($AX35:$BG35,,MATCH(BZ$3,$AX$3:$BG$3,))/100)</f>
        <v>466.27737654794549</v>
      </c>
      <c r="CA35" cm="1">
        <f t="array" ref="CA35">AA35/(INDEX($AX35:$BG35,,MATCH(CA$3,$AX$3:$BG$3,))/100)</f>
        <v>508.29794558590447</v>
      </c>
      <c r="CB35" cm="1">
        <f t="array" ref="CB35">AB35/(INDEX($AX35:$BG35,,MATCH(CB$3,$AX$3:$BG$3,))/100)</f>
        <v>515.55750060000003</v>
      </c>
      <c r="CC35" cm="1">
        <f t="array" ref="CC35">AC35/(INDEX($AX35:$BG35,,MATCH(CC$3,$AX$3:$BG$3,))/100)</f>
        <v>3.4889882139215938</v>
      </c>
      <c r="CD35" cm="1">
        <f t="array" ref="CD35">AD35/(INDEX($AX35:$BG35,,MATCH(CD$3,$AX$3:$BG$3,))/100)</f>
        <v>3.8342252181470191</v>
      </c>
      <c r="CE35" cm="1">
        <f t="array" ref="CE35">AE35/(INDEX($AX35:$BG35,,MATCH(CE$3,$AX$3:$BG$3,))/100)</f>
        <v>3.1925665290010956</v>
      </c>
      <c r="CF35" cm="1">
        <f t="array" ref="CF35">AF35/(INDEX($AX35:$BG35,,MATCH(CF$3,$AX$3:$BG$3,))/100)</f>
        <v>3.1360002982399617</v>
      </c>
      <c r="CG35" cm="1">
        <f t="array" ref="CG35">AG35/(INDEX($AX35:$BG35,,MATCH(CG$3,$AX$3:$BG$3,))/100)</f>
        <v>2.7808135693700713</v>
      </c>
      <c r="CH35" cm="1">
        <f t="array" ref="CH35">AH35/(INDEX($AX35:$BG35,,MATCH(CH$3,$AX$3:$BG$3,))/100)</f>
        <v>2.4240260959640856</v>
      </c>
      <c r="CI35" cm="1">
        <f t="array" ref="CI35">AI35/(INDEX($AX35:$BG35,,MATCH(CI$3,$AX$3:$BG$3,))/100)</f>
        <v>2.9642034276459248</v>
      </c>
      <c r="CJ35" cm="1">
        <f t="array" ref="CJ35">AJ35/(INDEX($AX35:$BG35,,MATCH(CJ$3,$AX$3:$BG$3,))/100)</f>
        <v>2.8287926486356234</v>
      </c>
      <c r="CK35" cm="1">
        <f t="array" ref="CK35">AK35/(INDEX($AX35:$BG35,,MATCH(CK$3,$AX$3:$BG$3,))/100)</f>
        <v>2.7096230476663385</v>
      </c>
      <c r="CL35" cm="1">
        <f t="array" ref="CL35">AL35/(INDEX($AX35:$BG35,,MATCH(CL$3,$AX$3:$BG$3,))/100)</f>
        <v>2.616221335871864</v>
      </c>
      <c r="CM35" cm="1">
        <f t="array" ref="CM35">AM35/(INDEX($AX35:$BG35,,MATCH(CM$3,$AX$3:$BG$3,))/100)</f>
        <v>10.193165118250754</v>
      </c>
      <c r="CN35" cm="1">
        <f t="array" ref="CN35">AN35/(INDEX($AX35:$BG35,,MATCH(CN$3,$AX$3:$BG$3,))/100)</f>
        <v>11.201783540909339</v>
      </c>
      <c r="CO35" cm="1">
        <f t="array" ref="CO35">AO35/(INDEX($AX35:$BG35,,MATCH(CO$3,$AX$3:$BG$3,))/100)</f>
        <v>9.3271618549067874</v>
      </c>
      <c r="CP35" cm="1">
        <f t="array" ref="CP35">AP35/(INDEX($AX35:$BG35,,MATCH(CP$3,$AX$3:$BG$3,))/100)</f>
        <v>9.1619022166068831</v>
      </c>
      <c r="CQ35" cm="1">
        <f t="array" ref="CQ35">AQ35/(INDEX($AX35:$BG35,,MATCH(CQ$3,$AX$3:$BG$3,))/100)</f>
        <v>8.1242154280026977</v>
      </c>
      <c r="CR35" cm="1">
        <f t="array" ref="CR35">AR35/(INDEX($AX35:$BG35,,MATCH(CR$3,$AX$3:$BG$3,))/100)</f>
        <v>7.0818520247560617</v>
      </c>
      <c r="CS35" cm="1">
        <f t="array" ref="CS35">AS35/(INDEX($AX35:$BG35,,MATCH(CS$3,$AX$3:$BG$3,))/100)</f>
        <v>8.6599934220238577</v>
      </c>
      <c r="CT35" cm="1">
        <f t="array" ref="CT35">AT35/(INDEX($AX35:$BG35,,MATCH(CT$3,$AX$3:$BG$3,))/100)</f>
        <v>8.2643874914175264</v>
      </c>
      <c r="CU35" cm="1">
        <f t="array" ref="CU35">AU35/(INDEX($AX35:$BG35,,MATCH(CU$3,$AX$3:$BG$3,))/100)</f>
        <v>7.9162305630251986</v>
      </c>
      <c r="CV35" cm="1">
        <f t="array" ref="CV35">AV35/(INDEX($AX35:$BG35,,MATCH(CV$3,$AX$3:$BG$3,))/100)</f>
        <v>7.6433551583879789</v>
      </c>
      <c r="CW35">
        <f t="shared" si="12"/>
        <v>117.54950720275066</v>
      </c>
      <c r="CX35">
        <f>IFERROR(1/INDEX('exch rates'!$BC$5:$BL$268,MATCH('Country-wise data'!$B35,'exch rates'!$A$5:$A$268,),MATCH(CX$3,'exch rates'!$BC$4:$BL$4,)),1)</f>
        <v>1</v>
      </c>
      <c r="CY35">
        <f>IFERROR(1/INDEX('exch rates'!$BC$5:$BL$268,MATCH('Country-wise data'!$B35,'exch rates'!$A$5:$A$268,),MATCH(CY$3,'exch rates'!$BC$4:$BL$4,)),1)</f>
        <v>1</v>
      </c>
      <c r="CZ35">
        <f>IFERROR(1/INDEX('exch rates'!$BC$5:$BL$268,MATCH('Country-wise data'!$B35,'exch rates'!$A$5:$A$268,),MATCH(CZ$3,'exch rates'!$BC$4:$BL$4,)),1)</f>
        <v>1</v>
      </c>
      <c r="DA35">
        <f>IFERROR(1/INDEX('exch rates'!$BC$5:$BL$268,MATCH('Country-wise data'!$B35,'exch rates'!$A$5:$A$268,),MATCH(DA$3,'exch rates'!$BC$4:$BL$4,)),1)</f>
        <v>1</v>
      </c>
      <c r="DB35">
        <f>IFERROR(1/INDEX('exch rates'!$BC$5:$BL$268,MATCH('Country-wise data'!$B35,'exch rates'!$A$5:$A$268,),MATCH(DB$3,'exch rates'!$BC$4:$BL$4,)),1)</f>
        <v>1</v>
      </c>
      <c r="DC35">
        <f>IFERROR(1/INDEX('exch rates'!$BC$5:$BL$268,MATCH('Country-wise data'!$B35,'exch rates'!$A$5:$A$268,),MATCH(DC$3,'exch rates'!$BC$4:$BL$4,)),1)</f>
        <v>1</v>
      </c>
      <c r="DD35">
        <f>IFERROR(1/INDEX('exch rates'!$BC$5:$BL$268,MATCH('Country-wise data'!$B35,'exch rates'!$A$5:$A$268,),MATCH(DD$3,'exch rates'!$BC$4:$BL$4,)),1)</f>
        <v>1</v>
      </c>
      <c r="DE35">
        <f>IFERROR(1/INDEX('exch rates'!$BC$5:$BL$268,MATCH('Country-wise data'!$B35,'exch rates'!$A$5:$A$268,),MATCH(DE$3,'exch rates'!$BC$4:$BL$4,)),1)</f>
        <v>1</v>
      </c>
      <c r="DF35">
        <f>IFERROR(1/INDEX('exch rates'!$BC$5:$BL$268,MATCH('Country-wise data'!$B35,'exch rates'!$A$5:$A$268,),MATCH(DF$3,'exch rates'!$BC$4:$BL$4,)),1)</f>
        <v>1</v>
      </c>
      <c r="DG35">
        <f>IFERROR(1/INDEX('exch rates'!$BC$5:$BL$268,MATCH('Country-wise data'!$B35,'exch rates'!$A$5:$A$268,),MATCH(DG$3,'exch rates'!$BC$4:$BL$4,)),1)</f>
        <v>1</v>
      </c>
      <c r="DH35" cm="1">
        <f t="array" ref="DH35">(BH35/INDEX($CX35:$DG35,,MATCH(DH$3,$CX$3:$DG$3,)))*$DG35</f>
        <v>338.65600259589314</v>
      </c>
      <c r="DI35" cm="1">
        <f t="array" ref="DI35">(BI35/INDEX($CX35:$DG35,,MATCH(DI$3,$CX$3:$DG$3,)))*$DG35</f>
        <v>330.55146565859042</v>
      </c>
      <c r="DJ35" cm="1">
        <f t="array" ref="DJ35">(BJ35/INDEX($CX35:$DG35,,MATCH(DJ$3,$CX$3:$DG$3,)))*$DG35</f>
        <v>270.27153364100354</v>
      </c>
      <c r="DK35" cm="1">
        <f t="array" ref="DK35">(BK35/INDEX($CX35:$DG35,,MATCH(DK$3,$CX$3:$DG$3,)))*$DG35</f>
        <v>319.62432573363458</v>
      </c>
      <c r="DL35" cm="1">
        <f t="array" ref="DL35">(BL35/INDEX($CX35:$DG35,,MATCH(DL$3,$CX$3:$DG$3,)))*$DG35</f>
        <v>257.91200499773709</v>
      </c>
      <c r="DM35" cm="1">
        <f t="array" ref="DM35">(BM35/INDEX($CX35:$DG35,,MATCH(DM$3,$CX$3:$DG$3,)))*$DG35</f>
        <v>225.97168967949216</v>
      </c>
      <c r="DN35" cm="1">
        <f t="array" ref="DN35">(BN35/INDEX($CX35:$DG35,,MATCH(DN$3,$CX$3:$DG$3,)))*$DG35</f>
        <v>233.25684011675034</v>
      </c>
      <c r="DO35" cm="1">
        <f t="array" ref="DO35">(BO35/INDEX($CX35:$DG35,,MATCH(DO$3,$CX$3:$DG$3,)))*$DG35</f>
        <v>203.3083045343825</v>
      </c>
      <c r="DP35" cm="1">
        <f t="array" ref="DP35">(BP35/INDEX($CX35:$DG35,,MATCH(DP$3,$CX$3:$DG$3,)))*$DG35</f>
        <v>204.5766352845271</v>
      </c>
      <c r="DQ35" cm="1">
        <f t="array" ref="DQ35">(BQ35/INDEX($CX35:$DG35,,MATCH(DQ$3,$CX$3:$DG$3,)))*$DG35</f>
        <v>207.49841640000005</v>
      </c>
      <c r="DS35" cm="1">
        <f t="array" ref="DS35">(BS35/INDEX($CX35:$DG35,,MATCH(DS$3,$CX$3:$DG$3,)))*$DG35</f>
        <v>545.1544084252489</v>
      </c>
      <c r="DT35" cm="1">
        <f t="array" ref="DT35">(BT35/INDEX($CX35:$DG35,,MATCH(DT$3,$CX$3:$DG$3,)))*$DG35</f>
        <v>599.09769033547173</v>
      </c>
      <c r="DU35" cm="1">
        <f t="array" ref="DU35">(BU35/INDEX($CX35:$DG35,,MATCH(DU$3,$CX$3:$DG$3,)))*$DG35</f>
        <v>498.83852015642117</v>
      </c>
      <c r="DV35" cm="1">
        <f t="array" ref="DV35">(BV35/INDEX($CX35:$DG35,,MATCH(DV$3,$CX$3:$DG$3,)))*$DG35</f>
        <v>490.00004659999399</v>
      </c>
      <c r="DW35" cm="1">
        <f t="array" ref="DW35">(BW35/INDEX($CX35:$DG35,,MATCH(DW$3,$CX$3:$DG$3,)))*$DG35</f>
        <v>434.50212021407367</v>
      </c>
      <c r="DX35" cm="1">
        <f t="array" ref="DX35">(BX35/INDEX($CX35:$DG35,,MATCH(DX$3,$CX$3:$DG$3,)))*$DG35</f>
        <v>378.75407749438835</v>
      </c>
      <c r="DY35" cm="1">
        <f t="array" ref="DY35">(BY35/INDEX($CX35:$DG35,,MATCH(DY$3,$CX$3:$DG$3,)))*$DG35</f>
        <v>463.15678556967572</v>
      </c>
      <c r="DZ35" cm="1">
        <f t="array" ref="DZ35">(BZ35/INDEX($CX35:$DG35,,MATCH(DZ$3,$CX$3:$DG$3,)))*$DG35</f>
        <v>466.27737654794549</v>
      </c>
      <c r="EA35" cm="1">
        <f t="array" ref="EA35">(CA35/INDEX($CX35:$DG35,,MATCH(EA$3,$CX$3:$DG$3,)))*$DG35</f>
        <v>508.29794558590447</v>
      </c>
      <c r="EB35" cm="1">
        <f t="array" ref="EB35">(CB35/INDEX($CX35:$DG35,,MATCH(EB$3,$CX$3:$DG$3,)))*$DG35</f>
        <v>515.55750060000003</v>
      </c>
      <c r="EC35" s="53" cm="1">
        <f t="array" ref="EC35">(CC35/INDEX($CX35:$DG35,,MATCH(EC$3,$CX$3:$DG$3,)))*$DG35</f>
        <v>3.4889882139215938</v>
      </c>
      <c r="ED35" cm="1">
        <f t="array" ref="ED35">(CD35/INDEX($CX35:$DG35,,MATCH(ED$3,$CX$3:$DG$3,)))*$DG35</f>
        <v>3.8342252181470191</v>
      </c>
      <c r="EE35" cm="1">
        <f t="array" ref="EE35">(CE35/INDEX($CX35:$DG35,,MATCH(EE$3,$CX$3:$DG$3,)))*$DG35</f>
        <v>3.1925665290010956</v>
      </c>
      <c r="EF35" cm="1">
        <f t="array" ref="EF35">(CF35/INDEX($CX35:$DG35,,MATCH(EF$3,$CX$3:$DG$3,)))*$DG35</f>
        <v>3.1360002982399617</v>
      </c>
      <c r="EG35" cm="1">
        <f t="array" ref="EG35">(CG35/INDEX($CX35:$DG35,,MATCH(EG$3,$CX$3:$DG$3,)))*$DG35</f>
        <v>2.7808135693700713</v>
      </c>
      <c r="EH35" cm="1">
        <f t="array" ref="EH35">(CH35/INDEX($CX35:$DG35,,MATCH(EH$3,$CX$3:$DG$3,)))*$DG35</f>
        <v>2.4240260959640856</v>
      </c>
      <c r="EI35" cm="1">
        <f t="array" ref="EI35">(CI35/INDEX($CX35:$DG35,,MATCH(EI$3,$CX$3:$DG$3,)))*$DG35</f>
        <v>2.9642034276459248</v>
      </c>
      <c r="EJ35" cm="1">
        <f t="array" ref="EJ35">(CJ35/INDEX($CX35:$DG35,,MATCH(EJ$3,$CX$3:$DG$3,)))*$DG35</f>
        <v>2.8287926486356234</v>
      </c>
      <c r="EK35" cm="1">
        <f t="array" ref="EK35">(CK35/INDEX($CX35:$DG35,,MATCH(EK$3,$CX$3:$DG$3,)))*$DG35</f>
        <v>2.7096230476663385</v>
      </c>
      <c r="EL35" cm="1">
        <f t="array" ref="EL35">(CL35/INDEX($CX35:$DG35,,MATCH(EL$3,$CX$3:$DG$3,)))*$DG35</f>
        <v>2.616221335871864</v>
      </c>
      <c r="EM35" cm="1">
        <f t="array" ref="EM35">(CM35/INDEX($CX35:$DG35,,MATCH(EM$3,$CX$3:$DG$3,)))*$DG35</f>
        <v>10.193165118250754</v>
      </c>
      <c r="EN35" cm="1">
        <f t="array" ref="EN35">(CN35/INDEX($CX35:$DG35,,MATCH(EN$3,$CX$3:$DG$3,)))*$DG35</f>
        <v>11.201783540909339</v>
      </c>
      <c r="EO35" cm="1">
        <f t="array" ref="EO35">(CO35/INDEX($CX35:$DG35,,MATCH(EO$3,$CX$3:$DG$3,)))*$DG35</f>
        <v>9.3271618549067874</v>
      </c>
      <c r="EP35" cm="1">
        <f t="array" ref="EP35">(CP35/INDEX($CX35:$DG35,,MATCH(EP$3,$CX$3:$DG$3,)))*$DG35</f>
        <v>9.1619022166068831</v>
      </c>
      <c r="EQ35" cm="1">
        <f t="array" ref="EQ35">(CQ35/INDEX($CX35:$DG35,,MATCH(EQ$3,$CX$3:$DG$3,)))*$DG35</f>
        <v>8.1242154280026977</v>
      </c>
      <c r="ER35" cm="1">
        <f t="array" ref="ER35">(CR35/INDEX($CX35:$DG35,,MATCH(ER$3,$CX$3:$DG$3,)))*$DG35</f>
        <v>7.0818520247560617</v>
      </c>
      <c r="ES35" cm="1">
        <f t="array" ref="ES35">(CS35/INDEX($CX35:$DG35,,MATCH(ES$3,$CX$3:$DG$3,)))*$DG35</f>
        <v>8.6599934220238577</v>
      </c>
      <c r="ET35" cm="1">
        <f t="array" ref="ET35">(CT35/INDEX($CX35:$DG35,,MATCH(ET$3,$CX$3:$DG$3,)))*$DG35</f>
        <v>8.2643874914175264</v>
      </c>
      <c r="EU35" cm="1">
        <f t="array" ref="EU35">(CU35/INDEX($CX35:$DG35,,MATCH(EU$3,$CX$3:$DG$3,)))*$DG35</f>
        <v>7.9162305630251986</v>
      </c>
      <c r="EV35" cm="1">
        <f t="array" ref="EV35">(CV35/INDEX($CX35:$DG35,,MATCH(EV$3,$CX$3:$DG$3,)))*$DG35</f>
        <v>7.6433551583879789</v>
      </c>
      <c r="EW35">
        <f t="shared" si="13"/>
        <v>117.54950720275066</v>
      </c>
      <c r="EY35" s="96">
        <f t="shared" si="24"/>
        <v>6.4000000000000003E-3</v>
      </c>
      <c r="EZ35" s="96">
        <f t="shared" si="14"/>
        <v>6.4000000000000003E-3</v>
      </c>
      <c r="FA35" s="96">
        <f t="shared" si="15"/>
        <v>6.4000000000000003E-3</v>
      </c>
      <c r="FB35" s="96">
        <f t="shared" si="16"/>
        <v>6.4000000000000003E-3</v>
      </c>
      <c r="FC35" s="96">
        <f t="shared" si="17"/>
        <v>6.4000000000000003E-3</v>
      </c>
      <c r="FD35" s="96">
        <f t="shared" si="18"/>
        <v>6.3999999999999994E-3</v>
      </c>
      <c r="FE35" s="96">
        <f t="shared" si="19"/>
        <v>6.4000000000000003E-3</v>
      </c>
      <c r="FF35" s="96">
        <f t="shared" si="20"/>
        <v>6.0667593816762198E-3</v>
      </c>
      <c r="FG35" s="96">
        <f t="shared" si="21"/>
        <v>5.3307770987408029E-3</v>
      </c>
      <c r="FH35" s="96">
        <f t="shared" si="22"/>
        <v>5.074548101476819E-3</v>
      </c>
      <c r="FJ35" s="96">
        <f t="shared" si="25"/>
        <v>489.96364715291236</v>
      </c>
      <c r="FK35" s="96" t="str">
        <f>IF(AND('Country-wise data'!FJ35&gt;'non-R&amp;D ex_typologies'!$C$17,'Country-wise data'!FJ35&lt;'non-R&amp;D ex_typologies'!$D$17),"Small",IF(AND('Country-wise data'!FJ35&gt;'non-R&amp;D ex_typologies'!$E$17,'Country-wise data'!$FJ$4&lt;'non-R&amp;D ex_typologies'!$F$17),"Medium","Large"))</f>
        <v>Small</v>
      </c>
      <c r="FL35" t="str">
        <f>IF($FK35='non-R&amp;D ex_typologies'!$C$16,IF(AND('Country-wise data'!EY35&gt;'non-R&amp;D ex_typologies'!$C$21,'Country-wise data'!EY35&lt;'non-R&amp;D ex_typologies'!$D$21),'non-R&amp;D ex_typologies'!$B$21,IF(AND('Country-wise data'!EY35&gt;'non-R&amp;D ex_typologies'!$C$19,'Country-wise data'!EY35&lt;'non-R&amp;D ex_typologies'!$D$19),'non-R&amp;D ex_typologies'!$B$19,'non-R&amp;D ex_typologies'!$B$20)),IF($FK35='non-R&amp;D ex_typologies'!$E$16,IF(AND('Country-wise data'!EY35&gt;'non-R&amp;D ex_typologies'!$E$21,'Country-wise data'!EY35&lt;'non-R&amp;D ex_typologies'!$F$21),'non-R&amp;D ex_typologies'!$B$21,IF(AND('Country-wise data'!EY35&gt;'non-R&amp;D ex_typologies'!$E$19,'Country-wise data'!EY35&lt;'non-R&amp;D ex_typologies'!$F$19),'non-R&amp;D ex_typologies'!$B$19,'non-R&amp;D ex_typologies'!$B$20)),IF(AND('Country-wise data'!EY35&gt;'non-R&amp;D ex_typologies'!$G$21,'Country-wise data'!EY35&lt;'non-R&amp;D ex_typologies'!$H$21),'non-R&amp;D ex_typologies'!$B$21,IF(AND('Country-wise data'!EY35&gt;'non-R&amp;D ex_typologies'!$G$19,'Country-wise data'!EY35&lt;'non-R&amp;D ex_typologies'!$H$19),'non-R&amp;D ex_typologies'!$B$19,'non-R&amp;D ex_typologies'!$B$20))))</f>
        <v>Program heavy</v>
      </c>
      <c r="FM35" t="str">
        <f>IF($FK35='non-R&amp;D ex_typologies'!$C$16,IF(AND('Country-wise data'!EZ35&gt;'non-R&amp;D ex_typologies'!$C$21,'Country-wise data'!EZ35&lt;'non-R&amp;D ex_typologies'!$D$21),'non-R&amp;D ex_typologies'!$B$21,IF(AND('Country-wise data'!EZ35&gt;'non-R&amp;D ex_typologies'!$C$19,'Country-wise data'!EZ35&lt;'non-R&amp;D ex_typologies'!$D$19),'non-R&amp;D ex_typologies'!$B$19,'non-R&amp;D ex_typologies'!$B$20)),IF($FK35='non-R&amp;D ex_typologies'!$E$16,IF(AND('Country-wise data'!EZ35&gt;'non-R&amp;D ex_typologies'!$E$21,'Country-wise data'!EZ35&lt;'non-R&amp;D ex_typologies'!$F$21),'non-R&amp;D ex_typologies'!$B$21,IF(AND('Country-wise data'!EZ35&gt;'non-R&amp;D ex_typologies'!$E$19,'Country-wise data'!EZ35&lt;'non-R&amp;D ex_typologies'!$F$19),'non-R&amp;D ex_typologies'!$B$19,'non-R&amp;D ex_typologies'!$B$20)),IF(AND('Country-wise data'!EZ35&gt;'non-R&amp;D ex_typologies'!$G$21,'Country-wise data'!EZ35&lt;'non-R&amp;D ex_typologies'!$H$21),'non-R&amp;D ex_typologies'!$B$21,IF(AND('Country-wise data'!EZ35&gt;'non-R&amp;D ex_typologies'!$G$19,'Country-wise data'!EZ35&lt;'non-R&amp;D ex_typologies'!$H$19),'non-R&amp;D ex_typologies'!$B$19,'non-R&amp;D ex_typologies'!$B$20))))</f>
        <v>Program heavy</v>
      </c>
      <c r="FN35" t="str">
        <f>IF($FK35='non-R&amp;D ex_typologies'!$C$16,IF(AND('Country-wise data'!FA35&gt;'non-R&amp;D ex_typologies'!$C$21,'Country-wise data'!FA35&lt;'non-R&amp;D ex_typologies'!$D$21),'non-R&amp;D ex_typologies'!$B$21,IF(AND('Country-wise data'!FA35&gt;'non-R&amp;D ex_typologies'!$C$19,'Country-wise data'!FA35&lt;'non-R&amp;D ex_typologies'!$D$19),'non-R&amp;D ex_typologies'!$B$19,'non-R&amp;D ex_typologies'!$B$20)),IF($FK35='non-R&amp;D ex_typologies'!$E$16,IF(AND('Country-wise data'!FA35&gt;'non-R&amp;D ex_typologies'!$E$21,'Country-wise data'!FA35&lt;'non-R&amp;D ex_typologies'!$F$21),'non-R&amp;D ex_typologies'!$B$21,IF(AND('Country-wise data'!FA35&gt;'non-R&amp;D ex_typologies'!$E$19,'Country-wise data'!FA35&lt;'non-R&amp;D ex_typologies'!$F$19),'non-R&amp;D ex_typologies'!$B$19,'non-R&amp;D ex_typologies'!$B$20)),IF(AND('Country-wise data'!FA35&gt;'non-R&amp;D ex_typologies'!$G$21,'Country-wise data'!FA35&lt;'non-R&amp;D ex_typologies'!$H$21),'non-R&amp;D ex_typologies'!$B$21,IF(AND('Country-wise data'!FA35&gt;'non-R&amp;D ex_typologies'!$G$19,'Country-wise data'!FA35&lt;'non-R&amp;D ex_typologies'!$H$19),'non-R&amp;D ex_typologies'!$B$19,'non-R&amp;D ex_typologies'!$B$20))))</f>
        <v>Program heavy</v>
      </c>
      <c r="FO35" t="str">
        <f>IF($FK35='non-R&amp;D ex_typologies'!$C$16,IF(AND('Country-wise data'!FB35&gt;'non-R&amp;D ex_typologies'!$C$21,'Country-wise data'!FB35&lt;'non-R&amp;D ex_typologies'!$D$21),'non-R&amp;D ex_typologies'!$B$21,IF(AND('Country-wise data'!FB35&gt;'non-R&amp;D ex_typologies'!$C$19,'Country-wise data'!FB35&lt;'non-R&amp;D ex_typologies'!$D$19),'non-R&amp;D ex_typologies'!$B$19,'non-R&amp;D ex_typologies'!$B$20)),IF($FK35='non-R&amp;D ex_typologies'!$E$16,IF(AND('Country-wise data'!FB35&gt;'non-R&amp;D ex_typologies'!$E$21,'Country-wise data'!FB35&lt;'non-R&amp;D ex_typologies'!$F$21),'non-R&amp;D ex_typologies'!$B$21,IF(AND('Country-wise data'!FB35&gt;'non-R&amp;D ex_typologies'!$E$19,'Country-wise data'!FB35&lt;'non-R&amp;D ex_typologies'!$F$19),'non-R&amp;D ex_typologies'!$B$19,'non-R&amp;D ex_typologies'!$B$20)),IF(AND('Country-wise data'!FB35&gt;'non-R&amp;D ex_typologies'!$G$21,'Country-wise data'!FB35&lt;'non-R&amp;D ex_typologies'!$H$21),'non-R&amp;D ex_typologies'!$B$21,IF(AND('Country-wise data'!FB35&gt;'non-R&amp;D ex_typologies'!$G$19,'Country-wise data'!FB35&lt;'non-R&amp;D ex_typologies'!$H$19),'non-R&amp;D ex_typologies'!$B$19,'non-R&amp;D ex_typologies'!$B$20))))</f>
        <v>Program heavy</v>
      </c>
      <c r="FP35" t="str">
        <f>IF($FK35='non-R&amp;D ex_typologies'!$C$16,IF(AND('Country-wise data'!FC35&gt;'non-R&amp;D ex_typologies'!$C$21,'Country-wise data'!FC35&lt;'non-R&amp;D ex_typologies'!$D$21),'non-R&amp;D ex_typologies'!$B$21,IF(AND('Country-wise data'!FC35&gt;'non-R&amp;D ex_typologies'!$C$19,'Country-wise data'!FC35&lt;'non-R&amp;D ex_typologies'!$D$19),'non-R&amp;D ex_typologies'!$B$19,'non-R&amp;D ex_typologies'!$B$20)),IF($FK35='non-R&amp;D ex_typologies'!$E$16,IF(AND('Country-wise data'!FC35&gt;'non-R&amp;D ex_typologies'!$E$21,'Country-wise data'!FC35&lt;'non-R&amp;D ex_typologies'!$F$21),'non-R&amp;D ex_typologies'!$B$21,IF(AND('Country-wise data'!FC35&gt;'non-R&amp;D ex_typologies'!$E$19,'Country-wise data'!FC35&lt;'non-R&amp;D ex_typologies'!$F$19),'non-R&amp;D ex_typologies'!$B$19,'non-R&amp;D ex_typologies'!$B$20)),IF(AND('Country-wise data'!FC35&gt;'non-R&amp;D ex_typologies'!$G$21,'Country-wise data'!FC35&lt;'non-R&amp;D ex_typologies'!$H$21),'non-R&amp;D ex_typologies'!$B$21,IF(AND('Country-wise data'!FC35&gt;'non-R&amp;D ex_typologies'!$G$19,'Country-wise data'!FC35&lt;'non-R&amp;D ex_typologies'!$H$19),'non-R&amp;D ex_typologies'!$B$19,'non-R&amp;D ex_typologies'!$B$20))))</f>
        <v>Program heavy</v>
      </c>
      <c r="FQ35" t="str">
        <f>IF($FK35='non-R&amp;D ex_typologies'!$C$16,IF(AND('Country-wise data'!FD35&gt;'non-R&amp;D ex_typologies'!$C$21,'Country-wise data'!FD35&lt;'non-R&amp;D ex_typologies'!$D$21),'non-R&amp;D ex_typologies'!$B$21,IF(AND('Country-wise data'!FD35&gt;'non-R&amp;D ex_typologies'!$C$19,'Country-wise data'!FD35&lt;'non-R&amp;D ex_typologies'!$D$19),'non-R&amp;D ex_typologies'!$B$19,'non-R&amp;D ex_typologies'!$B$20)),IF($FK35='non-R&amp;D ex_typologies'!$E$16,IF(AND('Country-wise data'!FD35&gt;'non-R&amp;D ex_typologies'!$E$21,'Country-wise data'!FD35&lt;'non-R&amp;D ex_typologies'!$F$21),'non-R&amp;D ex_typologies'!$B$21,IF(AND('Country-wise data'!FD35&gt;'non-R&amp;D ex_typologies'!$E$19,'Country-wise data'!FD35&lt;'non-R&amp;D ex_typologies'!$F$19),'non-R&amp;D ex_typologies'!$B$19,'non-R&amp;D ex_typologies'!$B$20)),IF(AND('Country-wise data'!FD35&gt;'non-R&amp;D ex_typologies'!$G$21,'Country-wise data'!FD35&lt;'non-R&amp;D ex_typologies'!$H$21),'non-R&amp;D ex_typologies'!$B$21,IF(AND('Country-wise data'!FD35&gt;'non-R&amp;D ex_typologies'!$G$19,'Country-wise data'!FD35&lt;'non-R&amp;D ex_typologies'!$H$19),'non-R&amp;D ex_typologies'!$B$19,'non-R&amp;D ex_typologies'!$B$20))))</f>
        <v>Program heavy</v>
      </c>
      <c r="FR35" t="str">
        <f>IF($FK35='non-R&amp;D ex_typologies'!$C$16,IF(AND('Country-wise data'!FE35&gt;'non-R&amp;D ex_typologies'!$C$21,'Country-wise data'!FE35&lt;'non-R&amp;D ex_typologies'!$D$21),'non-R&amp;D ex_typologies'!$B$21,IF(AND('Country-wise data'!FE35&gt;'non-R&amp;D ex_typologies'!$C$19,'Country-wise data'!FE35&lt;'non-R&amp;D ex_typologies'!$D$19),'non-R&amp;D ex_typologies'!$B$19,'non-R&amp;D ex_typologies'!$B$20)),IF($FK35='non-R&amp;D ex_typologies'!$E$16,IF(AND('Country-wise data'!FE35&gt;'non-R&amp;D ex_typologies'!$E$21,'Country-wise data'!FE35&lt;'non-R&amp;D ex_typologies'!$F$21),'non-R&amp;D ex_typologies'!$B$21,IF(AND('Country-wise data'!FE35&gt;'non-R&amp;D ex_typologies'!$E$19,'Country-wise data'!FE35&lt;'non-R&amp;D ex_typologies'!$F$19),'non-R&amp;D ex_typologies'!$B$19,'non-R&amp;D ex_typologies'!$B$20)),IF(AND('Country-wise data'!FE35&gt;'non-R&amp;D ex_typologies'!$G$21,'Country-wise data'!FE35&lt;'non-R&amp;D ex_typologies'!$H$21),'non-R&amp;D ex_typologies'!$B$21,IF(AND('Country-wise data'!FE35&gt;'non-R&amp;D ex_typologies'!$G$19,'Country-wise data'!FE35&lt;'non-R&amp;D ex_typologies'!$H$19),'non-R&amp;D ex_typologies'!$B$19,'non-R&amp;D ex_typologies'!$B$20))))</f>
        <v>Program heavy</v>
      </c>
      <c r="FS35" t="str">
        <f>IF($FK35='non-R&amp;D ex_typologies'!$C$16,IF(AND('Country-wise data'!FF35&gt;'non-R&amp;D ex_typologies'!$C$21,'Country-wise data'!FF35&lt;'non-R&amp;D ex_typologies'!$D$21),'non-R&amp;D ex_typologies'!$B$21,IF(AND('Country-wise data'!FF35&gt;'non-R&amp;D ex_typologies'!$C$19,'Country-wise data'!FF35&lt;'non-R&amp;D ex_typologies'!$D$19),'non-R&amp;D ex_typologies'!$B$19,'non-R&amp;D ex_typologies'!$B$20)),IF($FK35='non-R&amp;D ex_typologies'!$E$16,IF(AND('Country-wise data'!FF35&gt;'non-R&amp;D ex_typologies'!$E$21,'Country-wise data'!FF35&lt;'non-R&amp;D ex_typologies'!$F$21),'non-R&amp;D ex_typologies'!$B$21,IF(AND('Country-wise data'!FF35&gt;'non-R&amp;D ex_typologies'!$E$19,'Country-wise data'!FF35&lt;'non-R&amp;D ex_typologies'!$F$19),'non-R&amp;D ex_typologies'!$B$19,'non-R&amp;D ex_typologies'!$B$20)),IF(AND('Country-wise data'!FF35&gt;'non-R&amp;D ex_typologies'!$G$21,'Country-wise data'!FF35&lt;'non-R&amp;D ex_typologies'!$H$21),'non-R&amp;D ex_typologies'!$B$21,IF(AND('Country-wise data'!FF35&gt;'non-R&amp;D ex_typologies'!$G$19,'Country-wise data'!FF35&lt;'non-R&amp;D ex_typologies'!$H$19),'non-R&amp;D ex_typologies'!$B$19,'non-R&amp;D ex_typologies'!$B$20))))</f>
        <v>Program heavy</v>
      </c>
      <c r="FT35" t="str">
        <f>IF($FK35='non-R&amp;D ex_typologies'!$C$16,IF(AND('Country-wise data'!FG35&gt;'non-R&amp;D ex_typologies'!$C$21,'Country-wise data'!FG35&lt;'non-R&amp;D ex_typologies'!$D$21),'non-R&amp;D ex_typologies'!$B$21,IF(AND('Country-wise data'!FG35&gt;'non-R&amp;D ex_typologies'!$C$19,'Country-wise data'!FG35&lt;'non-R&amp;D ex_typologies'!$D$19),'non-R&amp;D ex_typologies'!$B$19,'non-R&amp;D ex_typologies'!$B$20)),IF($FK35='non-R&amp;D ex_typologies'!$E$16,IF(AND('Country-wise data'!FG35&gt;'non-R&amp;D ex_typologies'!$E$21,'Country-wise data'!FG35&lt;'non-R&amp;D ex_typologies'!$F$21),'non-R&amp;D ex_typologies'!$B$21,IF(AND('Country-wise data'!FG35&gt;'non-R&amp;D ex_typologies'!$E$19,'Country-wise data'!FG35&lt;'non-R&amp;D ex_typologies'!$F$19),'non-R&amp;D ex_typologies'!$B$19,'non-R&amp;D ex_typologies'!$B$20)),IF(AND('Country-wise data'!FG35&gt;'non-R&amp;D ex_typologies'!$G$21,'Country-wise data'!FG35&lt;'non-R&amp;D ex_typologies'!$H$21),'non-R&amp;D ex_typologies'!$B$21,IF(AND('Country-wise data'!FG35&gt;'non-R&amp;D ex_typologies'!$G$19,'Country-wise data'!FG35&lt;'non-R&amp;D ex_typologies'!$H$19),'non-R&amp;D ex_typologies'!$B$19,'non-R&amp;D ex_typologies'!$B$20))))</f>
        <v>Program heavy</v>
      </c>
      <c r="FU35" t="str">
        <f>IF($FK35='non-R&amp;D ex_typologies'!$C$16,IF(AND('Country-wise data'!FH35&gt;'non-R&amp;D ex_typologies'!$C$21,'Country-wise data'!FH35&lt;'non-R&amp;D ex_typologies'!$D$21),'non-R&amp;D ex_typologies'!$B$21,IF(AND('Country-wise data'!FH35&gt;'non-R&amp;D ex_typologies'!$C$19,'Country-wise data'!FH35&lt;'non-R&amp;D ex_typologies'!$D$19),'non-R&amp;D ex_typologies'!$B$19,'non-R&amp;D ex_typologies'!$B$20)),IF($FK35='non-R&amp;D ex_typologies'!$E$16,IF(AND('Country-wise data'!FH35&gt;'non-R&amp;D ex_typologies'!$E$21,'Country-wise data'!FH35&lt;'non-R&amp;D ex_typologies'!$F$21),'non-R&amp;D ex_typologies'!$B$21,IF(AND('Country-wise data'!FH35&gt;'non-R&amp;D ex_typologies'!$E$19,'Country-wise data'!FH35&lt;'non-R&amp;D ex_typologies'!$F$19),'non-R&amp;D ex_typologies'!$B$19,'non-R&amp;D ex_typologies'!$B$20)),IF(AND('Country-wise data'!FH35&gt;'non-R&amp;D ex_typologies'!$G$21,'Country-wise data'!FH35&lt;'non-R&amp;D ex_typologies'!$H$21),'non-R&amp;D ex_typologies'!$B$21,IF(AND('Country-wise data'!FH35&gt;'non-R&amp;D ex_typologies'!$G$19,'Country-wise data'!FH35&lt;'non-R&amp;D ex_typologies'!$H$19),'non-R&amp;D ex_typologies'!$B$19,'non-R&amp;D ex_typologies'!$B$20))))</f>
        <v>Program heavy</v>
      </c>
    </row>
    <row r="36" spans="2:177" x14ac:dyDescent="0.35">
      <c r="B36" s="12" t="s">
        <v>471</v>
      </c>
      <c r="C36" t="s">
        <v>396</v>
      </c>
      <c r="D36" t="s">
        <v>397</v>
      </c>
      <c r="E36" t="s">
        <v>397</v>
      </c>
      <c r="F36" t="s">
        <v>367</v>
      </c>
      <c r="G36" s="55">
        <f>Assumptions!$C$13</f>
        <v>1.1000000000000001</v>
      </c>
      <c r="H36">
        <f>SUMIFS('IFPRI SPEED'!AL:AL,'IFPRI SPEED'!$A:$A,'Country-wise data'!$B36)*1000*G36</f>
        <v>0</v>
      </c>
      <c r="I36">
        <f>IF(SUMIFS('IFPRI SPEED'!AM:AM,'IFPRI SPEED'!$A:$A,'Country-wise data'!$B36)*1000=0,H36*(1+Assumptions!$C$9),SUMIFS('IFPRI SPEED'!AM:AM,'IFPRI SPEED'!$A:$A,'Country-wise data'!$B36)*1000*$G36)</f>
        <v>0</v>
      </c>
      <c r="J36">
        <f>IF(SUMIFS('IFPRI SPEED'!AN:AN,'IFPRI SPEED'!$A:$A,'Country-wise data'!$B36)*1000=0,I36*(1+Assumptions!$C$9),SUMIFS('IFPRI SPEED'!AN:AN,'IFPRI SPEED'!$A:$A,'Country-wise data'!$B36)*1000*$G36)</f>
        <v>0</v>
      </c>
      <c r="K36">
        <f>IF(SUMIFS('IFPRI SPEED'!AO:AO,'IFPRI SPEED'!$A:$A,'Country-wise data'!$B36)*1000=0,J36*(1+Assumptions!$C$9),SUMIFS('IFPRI SPEED'!AO:AO,'IFPRI SPEED'!$A:$A,'Country-wise data'!$B36)*1000*$G36)</f>
        <v>0</v>
      </c>
      <c r="L36">
        <f>IF(SUMIFS('IFPRI SPEED'!AP:AP,'IFPRI SPEED'!$A:$A,'Country-wise data'!$B36)*1000=0,K36*(1+Assumptions!$C$9),SUMIFS('IFPRI SPEED'!AP:AP,'IFPRI SPEED'!$A:$A,'Country-wise data'!$B36)*1000*$G36)</f>
        <v>0</v>
      </c>
      <c r="M36">
        <f>IF(SUMIFS('IFPRI SPEED'!AQ:AQ,'IFPRI SPEED'!$A:$A,'Country-wise data'!$B36)*1000=0,L36*(1+Assumptions!$C$9),SUMIFS('IFPRI SPEED'!AQ:AQ,'IFPRI SPEED'!$A:$A,'Country-wise data'!$B36)*1000*$G36)</f>
        <v>0</v>
      </c>
      <c r="N36">
        <f>IF(SUMIFS('IFPRI SPEED'!AR:AR,'IFPRI SPEED'!$A:$A,'Country-wise data'!$B36)*1000=0,M36*(1+Assumptions!$C$9),SUMIFS('IFPRI SPEED'!AR:AR,'IFPRI SPEED'!$A:$A,'Country-wise data'!$B36)*1000*$G36)</f>
        <v>0</v>
      </c>
      <c r="O36">
        <f>IF(SUMIFS('IFPRI SPEED'!AS:AS,'IFPRI SPEED'!$A:$A,'Country-wise data'!$B36)*1000=0,N36*(1+Assumptions!$C$9),SUMIFS('IFPRI SPEED'!AS:AS,'IFPRI SPEED'!$A:$A,'Country-wise data'!$B36)*1000*$G36)</f>
        <v>0</v>
      </c>
      <c r="P36">
        <f>IF(SUMIFS('IFPRI SPEED'!AT:AT,'IFPRI SPEED'!$A:$A,'Country-wise data'!$B36)*1000=0,O36*(1+Assumptions!$C$9),SUMIFS('IFPRI SPEED'!AT:AT,'IFPRI SPEED'!$A:$A,'Country-wise data'!$B36)*1000*$G36)</f>
        <v>0</v>
      </c>
      <c r="Q36">
        <f>IF(SUMIFS('IFPRI SPEED'!AU:AU,'IFPRI SPEED'!$A:$A,'Country-wise data'!$B36)*1000=0,P36*(1+Assumptions!$C$9),SUMIFS('IFPRI SPEED'!AU:AU,'IFPRI SPEED'!$A:$A,'Country-wise data'!$B36)*1000*$G36)</f>
        <v>0</v>
      </c>
      <c r="R36" s="36">
        <f t="shared" ref="R36:R67" si="55">IFERROR(((Q36/L36)^(1/5))-1,0)</f>
        <v>0</v>
      </c>
      <c r="S36" s="44">
        <f>INDEX('area data'!$G$4:$P$79,MATCH('Country-wise data'!$B36,'area data'!$B$4:$B$79,),MATCH('Country-wise data'!S$3,'area data'!$G$3:$P$3,))</f>
        <v>0</v>
      </c>
      <c r="T36" s="44">
        <f>INDEX('area data'!$G$4:$P$79,MATCH('Country-wise data'!$B36,'area data'!$B$4:$B$79,),MATCH('Country-wise data'!T$3,'area data'!$G$3:$P$3,))</f>
        <v>0</v>
      </c>
      <c r="U36" s="44">
        <f>INDEX('area data'!$G$4:$P$79,MATCH('Country-wise data'!$B36,'area data'!$B$4:$B$79,),MATCH('Country-wise data'!U$3,'area data'!$G$3:$P$3,))</f>
        <v>0</v>
      </c>
      <c r="V36" s="44">
        <f>INDEX('area data'!$G$4:$P$79,MATCH('Country-wise data'!$B36,'area data'!$B$4:$B$79,),MATCH('Country-wise data'!V$3,'area data'!$G$3:$P$3,))</f>
        <v>0</v>
      </c>
      <c r="W36" s="44">
        <f>INDEX('area data'!$G$4:$P$79,MATCH('Country-wise data'!$B36,'area data'!$B$4:$B$79,),MATCH('Country-wise data'!W$3,'area data'!$G$3:$P$3,))</f>
        <v>0</v>
      </c>
      <c r="X36" s="44">
        <f>INDEX('area data'!$G$4:$P$79,MATCH('Country-wise data'!$B36,'area data'!$B$4:$B$79,),MATCH('Country-wise data'!X$3,'area data'!$G$3:$P$3,))</f>
        <v>0</v>
      </c>
      <c r="Y36" s="44">
        <f>INDEX('area data'!$G$4:$P$79,MATCH('Country-wise data'!$B36,'area data'!$B$4:$B$79,),MATCH('Country-wise data'!Y$3,'area data'!$G$3:$P$3,))</f>
        <v>0</v>
      </c>
      <c r="Z36" s="44">
        <f>INDEX('area data'!$G$4:$P$79,MATCH('Country-wise data'!$B36,'area data'!$B$4:$B$79,),MATCH('Country-wise data'!Z$3,'area data'!$G$3:$P$3,))</f>
        <v>0</v>
      </c>
      <c r="AA36" s="44">
        <f>INDEX('area data'!$G$4:$P$79,MATCH('Country-wise data'!$B36,'area data'!$B$4:$B$79,),MATCH('Country-wise data'!AA$3,'area data'!$G$3:$P$3,))</f>
        <v>0</v>
      </c>
      <c r="AB36" s="44">
        <f>INDEX('area data'!$G$4:$P$79,MATCH('Country-wise data'!$B36,'area data'!$B$4:$B$79,),MATCH('Country-wise data'!AB$3,'area data'!$G$3:$P$3,))</f>
        <v>0</v>
      </c>
      <c r="AC36" s="53">
        <f>IFERROR(INDEX('ASTI data (new)'!$AF$6:$AL$130,MATCH('Country-wise data'!$B36,'ASTI data (new)'!$C$6:$C$130,),MATCH('Country-wise data'!AC$3,'ASTI data (new)'!$AF$5:$AL$5,)),(INDEX(Assumptions!$G$154:$P$345,MATCH('Country-wise data'!$B36,Assumptions!$B$154:$B$344,),MATCH('Country-wise data'!AC$3,Assumptions!$G$153:$P$153,))*S36))</f>
        <v>0</v>
      </c>
      <c r="AD36" s="53">
        <f>IFERROR(INDEX('ASTI data (new)'!$AF$6:$AL$130,MATCH('Country-wise data'!$B36,'ASTI data (new)'!$C$6:$C$130,),MATCH('Country-wise data'!AD$3,'ASTI data (new)'!$AF$5:$AL$5,)),(INDEX(Assumptions!$G$154:$P$345,MATCH('Country-wise data'!$B36,Assumptions!$B$154:$B$344,),MATCH('Country-wise data'!AD$3,Assumptions!$G$153:$P$153,))*T36))</f>
        <v>0</v>
      </c>
      <c r="AE36" s="53">
        <f>IFERROR(INDEX('ASTI data (new)'!$AF$6:$AL$130,MATCH('Country-wise data'!$B36,'ASTI data (new)'!$C$6:$C$130,),MATCH('Country-wise data'!AE$3,'ASTI data (new)'!$AF$5:$AL$5,)),(INDEX(Assumptions!$G$154:$P$345,MATCH('Country-wise data'!$B36,Assumptions!$B$154:$B$344,),MATCH('Country-wise data'!AE$3,Assumptions!$G$153:$P$153,))*U36))</f>
        <v>0</v>
      </c>
      <c r="AF36" s="53">
        <f>IFERROR(INDEX('ASTI data (new)'!$AF$6:$AL$130,MATCH('Country-wise data'!$B36,'ASTI data (new)'!$C$6:$C$130,),MATCH('Country-wise data'!AF$3,'ASTI data (new)'!$AF$5:$AL$5,)),(INDEX(Assumptions!$G$154:$P$345,MATCH('Country-wise data'!$B36,Assumptions!$B$154:$B$344,),MATCH('Country-wise data'!AF$3,Assumptions!$G$153:$P$153,))*V36))</f>
        <v>0</v>
      </c>
      <c r="AG36" s="53">
        <f>IFERROR(INDEX('ASTI data (new)'!$AF$6:$AL$130,MATCH('Country-wise data'!$B36,'ASTI data (new)'!$C$6:$C$130,),MATCH('Country-wise data'!AG$3,'ASTI data (new)'!$AF$5:$AL$5,)),(INDEX(Assumptions!$G$154:$P$345,MATCH('Country-wise data'!$B36,Assumptions!$B$154:$B$344,),MATCH('Country-wise data'!AG$3,Assumptions!$G$153:$P$153,))*W36))</f>
        <v>0</v>
      </c>
      <c r="AH36" s="53">
        <f>IFERROR(INDEX('ASTI data (new)'!$AF$6:$AL$130,MATCH('Country-wise data'!$B36,'ASTI data (new)'!$C$6:$C$130,),MATCH('Country-wise data'!AH$3,'ASTI data (new)'!$AF$5:$AL$5,)),(INDEX(Assumptions!$G$154:$P$345,MATCH('Country-wise data'!$B36,Assumptions!$B$154:$B$344,),MATCH('Country-wise data'!AH$3,Assumptions!$G$153:$P$153,))*X36))</f>
        <v>0</v>
      </c>
      <c r="AI36" s="53">
        <f>IFERROR(INDEX('ASTI data (new)'!$AF$6:$AL$130,MATCH('Country-wise data'!$B36,'ASTI data (new)'!$C$6:$C$130,),MATCH('Country-wise data'!AI$3,'ASTI data (new)'!$AF$5:$AL$5,)),(INDEX(Assumptions!$G$154:$P$345,MATCH('Country-wise data'!$B36,Assumptions!$B$154:$B$344,),MATCH('Country-wise data'!AI$3,Assumptions!$G$153:$P$153,))*Y36))</f>
        <v>0</v>
      </c>
      <c r="AJ36" s="53">
        <f t="shared" ref="AJ36:AL36" si="56">IFERROR((1+($AI36/$AF36)^(1/3)-1)*AI36,0)</f>
        <v>0</v>
      </c>
      <c r="AK36" s="53">
        <f t="shared" si="56"/>
        <v>0</v>
      </c>
      <c r="AL36" s="53">
        <f t="shared" si="56"/>
        <v>0</v>
      </c>
      <c r="AM36" s="55" cm="1">
        <f t="array" ref="AM36">INDEX('non-R&amp;D ex_typologies'!$J$8:$J$10,MATCH('Country-wise data'!FL36,'non-R&amp;D ex_typologies'!$F$8:$F$10,),)*'Country-wise data'!AC36</f>
        <v>0</v>
      </c>
      <c r="AN36" s="55" cm="1">
        <f t="array" ref="AN36">INDEX('non-R&amp;D ex_typologies'!$J$8:$J$10,MATCH('Country-wise data'!FM36,'non-R&amp;D ex_typologies'!$F$8:$F$10,),)*'Country-wise data'!AD36</f>
        <v>0</v>
      </c>
      <c r="AO36" s="55" cm="1">
        <f t="array" ref="AO36">INDEX('non-R&amp;D ex_typologies'!$J$8:$J$10,MATCH('Country-wise data'!FN36,'non-R&amp;D ex_typologies'!$F$8:$F$10,),)*'Country-wise data'!AE36</f>
        <v>0</v>
      </c>
      <c r="AP36" s="55" cm="1">
        <f t="array" ref="AP36">INDEX('non-R&amp;D ex_typologies'!$J$8:$J$10,MATCH('Country-wise data'!FO36,'non-R&amp;D ex_typologies'!$F$8:$F$10,),)*'Country-wise data'!AF36</f>
        <v>0</v>
      </c>
      <c r="AQ36" s="55" cm="1">
        <f t="array" ref="AQ36">INDEX('non-R&amp;D ex_typologies'!$J$8:$J$10,MATCH('Country-wise data'!FP36,'non-R&amp;D ex_typologies'!$F$8:$F$10,),)*'Country-wise data'!AG36</f>
        <v>0</v>
      </c>
      <c r="AR36" s="55" cm="1">
        <f t="array" ref="AR36">INDEX('non-R&amp;D ex_typologies'!$J$8:$J$10,MATCH('Country-wise data'!FQ36,'non-R&amp;D ex_typologies'!$F$8:$F$10,),)*'Country-wise data'!AH36</f>
        <v>0</v>
      </c>
      <c r="AS36" s="55" cm="1">
        <f t="array" ref="AS36">INDEX('non-R&amp;D ex_typologies'!$J$8:$J$10,MATCH('Country-wise data'!FR36,'non-R&amp;D ex_typologies'!$F$8:$F$10,),)*'Country-wise data'!AI36</f>
        <v>0</v>
      </c>
      <c r="AT36" s="55" cm="1">
        <f t="array" ref="AT36">INDEX('non-R&amp;D ex_typologies'!$J$8:$J$10,MATCH('Country-wise data'!FS36,'non-R&amp;D ex_typologies'!$F$8:$F$10,),)*'Country-wise data'!AJ36</f>
        <v>0</v>
      </c>
      <c r="AU36" s="55" cm="1">
        <f t="array" ref="AU36">INDEX('non-R&amp;D ex_typologies'!$J$8:$J$10,MATCH('Country-wise data'!FT36,'non-R&amp;D ex_typologies'!$F$8:$F$10,),)*'Country-wise data'!AK36</f>
        <v>0</v>
      </c>
      <c r="AV36" s="55" cm="1">
        <f t="array" ref="AV36">INDEX('non-R&amp;D ex_typologies'!$J$8:$J$10,MATCH('Country-wise data'!FU36,'non-R&amp;D ex_typologies'!$F$8:$F$10,),)*'Country-wise data'!AL36</f>
        <v>0</v>
      </c>
      <c r="AW36">
        <f t="shared" ref="AW36:AW67" si="57">SUM(AC36:AV36)</f>
        <v>0</v>
      </c>
      <c r="AX36" s="53">
        <f>INDEX('GDP deflators'!$AB$3:$AK$155,MATCH('Country-wise data'!$B36,'GDP deflators'!$B$3:$B$155,),MATCH('Country-wise data'!AX$3,'GDP deflators'!$D$2:$M$2,))</f>
        <v>64.417919930687134</v>
      </c>
      <c r="AY36" s="53">
        <f>INDEX('GDP deflators'!$AB$3:$AK$155,MATCH('Country-wise data'!$B36,'GDP deflators'!$B$3:$B$155,),MATCH('Country-wise data'!AY$3,'GDP deflators'!$D$2:$M$2,))</f>
        <v>70.611297354558474</v>
      </c>
      <c r="AZ36" s="53">
        <f>INDEX('GDP deflators'!$AB$3:$AK$155,MATCH('Country-wise data'!$B36,'GDP deflators'!$B$3:$B$155,),MATCH('Country-wise data'!AZ$3,'GDP deflators'!$D$2:$M$2,))</f>
        <v>74.579432688118558</v>
      </c>
      <c r="BA36" s="53">
        <f>INDEX('GDP deflators'!$AB$3:$AK$155,MATCH('Country-wise data'!$B36,'GDP deflators'!$B$3:$B$155,),MATCH('Country-wise data'!BA$3,'GDP deflators'!$D$2:$M$2,))</f>
        <v>78.061611292110626</v>
      </c>
      <c r="BB36" s="53">
        <f>INDEX('GDP deflators'!$AB$3:$AK$155,MATCH('Country-wise data'!$B36,'GDP deflators'!$B$3:$B$155,),MATCH('Country-wise data'!BB$3,'GDP deflators'!$D$2:$M$2,))</f>
        <v>81.047361870938289</v>
      </c>
      <c r="BC36" s="53">
        <f>INDEX('GDP deflators'!$AB$3:$AK$155,MATCH('Country-wise data'!$B36,'GDP deflators'!$B$3:$B$155,),MATCH('Country-wise data'!BC$3,'GDP deflators'!$D$2:$M$2,))</f>
        <v>83.136391760965225</v>
      </c>
      <c r="BD36" s="53">
        <f>INDEX('GDP deflators'!$AB$3:$AK$155,MATCH('Country-wise data'!$B36,'GDP deflators'!$B$3:$B$155,),MATCH('Country-wise data'!BD$3,'GDP deflators'!$D$2:$M$2,))</f>
        <v>85.941902297955991</v>
      </c>
      <c r="BE36" s="53">
        <f>INDEX('GDP deflators'!$AB$3:$AK$155,MATCH('Country-wise data'!$B36,'GDP deflators'!$B$3:$B$155,),MATCH('Country-wise data'!BE$3,'GDP deflators'!$D$2:$M$2,))</f>
        <v>91.849269257326256</v>
      </c>
      <c r="BF36" s="53">
        <f>INDEX('GDP deflators'!$AB$3:$AK$155,MATCH('Country-wise data'!$B36,'GDP deflators'!$B$3:$B$155,),MATCH('Country-wise data'!BF$3,'GDP deflators'!$D$2:$M$2,))</f>
        <v>98.380878956076884</v>
      </c>
      <c r="BG36" s="53">
        <f>INDEX('GDP deflators'!$AB$3:$AK$155,MATCH('Country-wise data'!$B36,'GDP deflators'!$B$3:$B$155,),MATCH('Country-wise data'!BG$3,'GDP deflators'!$D$2:$M$2,))</f>
        <v>100</v>
      </c>
      <c r="BH36" cm="1">
        <f t="array" ref="BH36">H36/(INDEX($AX36:$BG36,,MATCH(BH$3,$AX$3:$BG$3,))/100)</f>
        <v>0</v>
      </c>
      <c r="BI36" cm="1">
        <f t="array" ref="BI36">I36/(INDEX($AX36:$BG36,,MATCH(BI$3,$AX$3:$BG$3,))/100)</f>
        <v>0</v>
      </c>
      <c r="BJ36" cm="1">
        <f t="array" ref="BJ36">J36/(INDEX($AX36:$BG36,,MATCH(BJ$3,$AX$3:$BG$3,))/100)</f>
        <v>0</v>
      </c>
      <c r="BK36" cm="1">
        <f t="array" ref="BK36">K36/(INDEX($AX36:$BG36,,MATCH(BK$3,$AX$3:$BG$3,))/100)</f>
        <v>0</v>
      </c>
      <c r="BL36" cm="1">
        <f t="array" ref="BL36">L36/(INDEX($AX36:$BG36,,MATCH(BL$3,$AX$3:$BG$3,))/100)</f>
        <v>0</v>
      </c>
      <c r="BM36" cm="1">
        <f t="array" ref="BM36">M36/(INDEX($AX36:$BG36,,MATCH(BM$3,$AX$3:$BG$3,))/100)</f>
        <v>0</v>
      </c>
      <c r="BN36" cm="1">
        <f t="array" ref="BN36">N36/(INDEX($AX36:$BG36,,MATCH(BN$3,$AX$3:$BG$3,))/100)</f>
        <v>0</v>
      </c>
      <c r="BO36" cm="1">
        <f t="array" ref="BO36">O36/(INDEX($AX36:$BG36,,MATCH(BO$3,$AX$3:$BG$3,))/100)</f>
        <v>0</v>
      </c>
      <c r="BP36" cm="1">
        <f t="array" ref="BP36">P36/(INDEX($AX36:$BG36,,MATCH(BP$3,$AX$3:$BG$3,))/100)</f>
        <v>0</v>
      </c>
      <c r="BQ36" cm="1">
        <f t="array" ref="BQ36">Q36/(INDEX($AX36:$BG36,,MATCH(BQ$3,$AX$3:$BG$3,))/100)</f>
        <v>0</v>
      </c>
      <c r="BS36" cm="1">
        <f t="array" ref="BS36">S36/(INDEX($AX36:$BG36,,MATCH(BS$3,$AX$3:$BG$3,))/100)</f>
        <v>0</v>
      </c>
      <c r="BT36" cm="1">
        <f t="array" ref="BT36">T36/(INDEX($AX36:$BG36,,MATCH(BT$3,$AX$3:$BG$3,))/100)</f>
        <v>0</v>
      </c>
      <c r="BU36" cm="1">
        <f t="array" ref="BU36">U36/(INDEX($AX36:$BG36,,MATCH(BU$3,$AX$3:$BG$3,))/100)</f>
        <v>0</v>
      </c>
      <c r="BV36" cm="1">
        <f t="array" ref="BV36">V36/(INDEX($AX36:$BG36,,MATCH(BV$3,$AX$3:$BG$3,))/100)</f>
        <v>0</v>
      </c>
      <c r="BW36" cm="1">
        <f t="array" ref="BW36">W36/(INDEX($AX36:$BG36,,MATCH(BW$3,$AX$3:$BG$3,))/100)</f>
        <v>0</v>
      </c>
      <c r="BX36" cm="1">
        <f t="array" ref="BX36">X36/(INDEX($AX36:$BG36,,MATCH(BX$3,$AX$3:$BG$3,))/100)</f>
        <v>0</v>
      </c>
      <c r="BY36" cm="1">
        <f t="array" ref="BY36">Y36/(INDEX($AX36:$BG36,,MATCH(BY$3,$AX$3:$BG$3,))/100)</f>
        <v>0</v>
      </c>
      <c r="BZ36" cm="1">
        <f t="array" ref="BZ36">Z36/(INDEX($AX36:$BG36,,MATCH(BZ$3,$AX$3:$BG$3,))/100)</f>
        <v>0</v>
      </c>
      <c r="CA36" cm="1">
        <f t="array" ref="CA36">AA36/(INDEX($AX36:$BG36,,MATCH(CA$3,$AX$3:$BG$3,))/100)</f>
        <v>0</v>
      </c>
      <c r="CB36" cm="1">
        <f t="array" ref="CB36">AB36/(INDEX($AX36:$BG36,,MATCH(CB$3,$AX$3:$BG$3,))/100)</f>
        <v>0</v>
      </c>
      <c r="CC36" cm="1">
        <f t="array" ref="CC36">AC36/(INDEX($AX36:$BG36,,MATCH(CC$3,$AX$3:$BG$3,))/100)</f>
        <v>0</v>
      </c>
      <c r="CD36" cm="1">
        <f t="array" ref="CD36">AD36/(INDEX($AX36:$BG36,,MATCH(CD$3,$AX$3:$BG$3,))/100)</f>
        <v>0</v>
      </c>
      <c r="CE36" cm="1">
        <f t="array" ref="CE36">AE36/(INDEX($AX36:$BG36,,MATCH(CE$3,$AX$3:$BG$3,))/100)</f>
        <v>0</v>
      </c>
      <c r="CF36" cm="1">
        <f t="array" ref="CF36">AF36/(INDEX($AX36:$BG36,,MATCH(CF$3,$AX$3:$BG$3,))/100)</f>
        <v>0</v>
      </c>
      <c r="CG36" cm="1">
        <f t="array" ref="CG36">AG36/(INDEX($AX36:$BG36,,MATCH(CG$3,$AX$3:$BG$3,))/100)</f>
        <v>0</v>
      </c>
      <c r="CH36" cm="1">
        <f t="array" ref="CH36">AH36/(INDEX($AX36:$BG36,,MATCH(CH$3,$AX$3:$BG$3,))/100)</f>
        <v>0</v>
      </c>
      <c r="CI36" cm="1">
        <f t="array" ref="CI36">AI36/(INDEX($AX36:$BG36,,MATCH(CI$3,$AX$3:$BG$3,))/100)</f>
        <v>0</v>
      </c>
      <c r="CJ36" cm="1">
        <f t="array" ref="CJ36">AJ36/(INDEX($AX36:$BG36,,MATCH(CJ$3,$AX$3:$BG$3,))/100)</f>
        <v>0</v>
      </c>
      <c r="CK36" cm="1">
        <f t="array" ref="CK36">AK36/(INDEX($AX36:$BG36,,MATCH(CK$3,$AX$3:$BG$3,))/100)</f>
        <v>0</v>
      </c>
      <c r="CL36" cm="1">
        <f t="array" ref="CL36">AL36/(INDEX($AX36:$BG36,,MATCH(CL$3,$AX$3:$BG$3,))/100)</f>
        <v>0</v>
      </c>
      <c r="CM36" cm="1">
        <f t="array" ref="CM36">AM36/(INDEX($AX36:$BG36,,MATCH(CM$3,$AX$3:$BG$3,))/100)</f>
        <v>0</v>
      </c>
      <c r="CN36" cm="1">
        <f t="array" ref="CN36">AN36/(INDEX($AX36:$BG36,,MATCH(CN$3,$AX$3:$BG$3,))/100)</f>
        <v>0</v>
      </c>
      <c r="CO36" cm="1">
        <f t="array" ref="CO36">AO36/(INDEX($AX36:$BG36,,MATCH(CO$3,$AX$3:$BG$3,))/100)</f>
        <v>0</v>
      </c>
      <c r="CP36" cm="1">
        <f t="array" ref="CP36">AP36/(INDEX($AX36:$BG36,,MATCH(CP$3,$AX$3:$BG$3,))/100)</f>
        <v>0</v>
      </c>
      <c r="CQ36" cm="1">
        <f t="array" ref="CQ36">AQ36/(INDEX($AX36:$BG36,,MATCH(CQ$3,$AX$3:$BG$3,))/100)</f>
        <v>0</v>
      </c>
      <c r="CR36" cm="1">
        <f t="array" ref="CR36">AR36/(INDEX($AX36:$BG36,,MATCH(CR$3,$AX$3:$BG$3,))/100)</f>
        <v>0</v>
      </c>
      <c r="CS36" cm="1">
        <f t="array" ref="CS36">AS36/(INDEX($AX36:$BG36,,MATCH(CS$3,$AX$3:$BG$3,))/100)</f>
        <v>0</v>
      </c>
      <c r="CT36" cm="1">
        <f t="array" ref="CT36">AT36/(INDEX($AX36:$BG36,,MATCH(CT$3,$AX$3:$BG$3,))/100)</f>
        <v>0</v>
      </c>
      <c r="CU36" cm="1">
        <f t="array" ref="CU36">AU36/(INDEX($AX36:$BG36,,MATCH(CU$3,$AX$3:$BG$3,))/100)</f>
        <v>0</v>
      </c>
      <c r="CV36" cm="1">
        <f t="array" ref="CV36">AV36/(INDEX($AX36:$BG36,,MATCH(CV$3,$AX$3:$BG$3,))/100)</f>
        <v>0</v>
      </c>
      <c r="CW36">
        <f t="shared" ref="CW36:CW67" si="58">SUM(CC36:CV36)</f>
        <v>0</v>
      </c>
      <c r="CX36">
        <f>IFERROR(1/INDEX('exch rates'!$BC$5:$BL$268,MATCH('Country-wise data'!$B36,'exch rates'!$A$5:$A$268,),MATCH(CX$3,'exch rates'!$BC$4:$BL$4,)),1)</f>
        <v>1</v>
      </c>
      <c r="CY36">
        <f>IFERROR(1/INDEX('exch rates'!$BC$5:$BL$268,MATCH('Country-wise data'!$B36,'exch rates'!$A$5:$A$268,),MATCH(CY$3,'exch rates'!$BC$4:$BL$4,)),1)</f>
        <v>1</v>
      </c>
      <c r="CZ36">
        <f>IFERROR(1/INDEX('exch rates'!$BC$5:$BL$268,MATCH('Country-wise data'!$B36,'exch rates'!$A$5:$A$268,),MATCH(CZ$3,'exch rates'!$BC$4:$BL$4,)),1)</f>
        <v>1</v>
      </c>
      <c r="DA36">
        <f>IFERROR(1/INDEX('exch rates'!$BC$5:$BL$268,MATCH('Country-wise data'!$B36,'exch rates'!$A$5:$A$268,),MATCH(DA$3,'exch rates'!$BC$4:$BL$4,)),1)</f>
        <v>1</v>
      </c>
      <c r="DB36">
        <f>IFERROR(1/INDEX('exch rates'!$BC$5:$BL$268,MATCH('Country-wise data'!$B36,'exch rates'!$A$5:$A$268,),MATCH(DB$3,'exch rates'!$BC$4:$BL$4,)),1)</f>
        <v>1</v>
      </c>
      <c r="DC36">
        <f>IFERROR(1/INDEX('exch rates'!$BC$5:$BL$268,MATCH('Country-wise data'!$B36,'exch rates'!$A$5:$A$268,),MATCH(DC$3,'exch rates'!$BC$4:$BL$4,)),1)</f>
        <v>1</v>
      </c>
      <c r="DD36">
        <f>IFERROR(1/INDEX('exch rates'!$BC$5:$BL$268,MATCH('Country-wise data'!$B36,'exch rates'!$A$5:$A$268,),MATCH(DD$3,'exch rates'!$BC$4:$BL$4,)),1)</f>
        <v>1</v>
      </c>
      <c r="DE36">
        <f>IFERROR(1/INDEX('exch rates'!$BC$5:$BL$268,MATCH('Country-wise data'!$B36,'exch rates'!$A$5:$A$268,),MATCH(DE$3,'exch rates'!$BC$4:$BL$4,)),1)</f>
        <v>1</v>
      </c>
      <c r="DF36">
        <f>IFERROR(1/INDEX('exch rates'!$BC$5:$BL$268,MATCH('Country-wise data'!$B36,'exch rates'!$A$5:$A$268,),MATCH(DF$3,'exch rates'!$BC$4:$BL$4,)),1)</f>
        <v>1</v>
      </c>
      <c r="DG36">
        <f>IFERROR(1/INDEX('exch rates'!$BC$5:$BL$268,MATCH('Country-wise data'!$B36,'exch rates'!$A$5:$A$268,),MATCH(DG$3,'exch rates'!$BC$4:$BL$4,)),1)</f>
        <v>1</v>
      </c>
      <c r="DH36" cm="1">
        <f t="array" ref="DH36">(BH36/INDEX($CX36:$DG36,,MATCH(DH$3,$CX$3:$DG$3,)))*$DG36</f>
        <v>0</v>
      </c>
      <c r="DI36" cm="1">
        <f t="array" ref="DI36">(BI36/INDEX($CX36:$DG36,,MATCH(DI$3,$CX$3:$DG$3,)))*$DG36</f>
        <v>0</v>
      </c>
      <c r="DJ36" cm="1">
        <f t="array" ref="DJ36">(BJ36/INDEX($CX36:$DG36,,MATCH(DJ$3,$CX$3:$DG$3,)))*$DG36</f>
        <v>0</v>
      </c>
      <c r="DK36" cm="1">
        <f t="array" ref="DK36">(BK36/INDEX($CX36:$DG36,,MATCH(DK$3,$CX$3:$DG$3,)))*$DG36</f>
        <v>0</v>
      </c>
      <c r="DL36" cm="1">
        <f t="array" ref="DL36">(BL36/INDEX($CX36:$DG36,,MATCH(DL$3,$CX$3:$DG$3,)))*$DG36</f>
        <v>0</v>
      </c>
      <c r="DM36" cm="1">
        <f t="array" ref="DM36">(BM36/INDEX($CX36:$DG36,,MATCH(DM$3,$CX$3:$DG$3,)))*$DG36</f>
        <v>0</v>
      </c>
      <c r="DN36" cm="1">
        <f t="array" ref="DN36">(BN36/INDEX($CX36:$DG36,,MATCH(DN$3,$CX$3:$DG$3,)))*$DG36</f>
        <v>0</v>
      </c>
      <c r="DO36" cm="1">
        <f t="array" ref="DO36">(BO36/INDEX($CX36:$DG36,,MATCH(DO$3,$CX$3:$DG$3,)))*$DG36</f>
        <v>0</v>
      </c>
      <c r="DP36" cm="1">
        <f t="array" ref="DP36">(BP36/INDEX($CX36:$DG36,,MATCH(DP$3,$CX$3:$DG$3,)))*$DG36</f>
        <v>0</v>
      </c>
      <c r="DQ36" cm="1">
        <f t="array" ref="DQ36">(BQ36/INDEX($CX36:$DG36,,MATCH(DQ$3,$CX$3:$DG$3,)))*$DG36</f>
        <v>0</v>
      </c>
      <c r="DS36" cm="1">
        <f t="array" ref="DS36">(BS36/INDEX($CX36:$DG36,,MATCH(DS$3,$CX$3:$DG$3,)))*$DG36</f>
        <v>0</v>
      </c>
      <c r="DT36" cm="1">
        <f t="array" ref="DT36">(BT36/INDEX($CX36:$DG36,,MATCH(DT$3,$CX$3:$DG$3,)))*$DG36</f>
        <v>0</v>
      </c>
      <c r="DU36" cm="1">
        <f t="array" ref="DU36">(BU36/INDEX($CX36:$DG36,,MATCH(DU$3,$CX$3:$DG$3,)))*$DG36</f>
        <v>0</v>
      </c>
      <c r="DV36" cm="1">
        <f t="array" ref="DV36">(BV36/INDEX($CX36:$DG36,,MATCH(DV$3,$CX$3:$DG$3,)))*$DG36</f>
        <v>0</v>
      </c>
      <c r="DW36" cm="1">
        <f t="array" ref="DW36">(BW36/INDEX($CX36:$DG36,,MATCH(DW$3,$CX$3:$DG$3,)))*$DG36</f>
        <v>0</v>
      </c>
      <c r="DX36" cm="1">
        <f t="array" ref="DX36">(BX36/INDEX($CX36:$DG36,,MATCH(DX$3,$CX$3:$DG$3,)))*$DG36</f>
        <v>0</v>
      </c>
      <c r="DY36" cm="1">
        <f t="array" ref="DY36">(BY36/INDEX($CX36:$DG36,,MATCH(DY$3,$CX$3:$DG$3,)))*$DG36</f>
        <v>0</v>
      </c>
      <c r="DZ36" cm="1">
        <f t="array" ref="DZ36">(BZ36/INDEX($CX36:$DG36,,MATCH(DZ$3,$CX$3:$DG$3,)))*$DG36</f>
        <v>0</v>
      </c>
      <c r="EA36" cm="1">
        <f t="array" ref="EA36">(CA36/INDEX($CX36:$DG36,,MATCH(EA$3,$CX$3:$DG$3,)))*$DG36</f>
        <v>0</v>
      </c>
      <c r="EB36" cm="1">
        <f t="array" ref="EB36">(CB36/INDEX($CX36:$DG36,,MATCH(EB$3,$CX$3:$DG$3,)))*$DG36</f>
        <v>0</v>
      </c>
      <c r="EC36" s="53" cm="1">
        <f t="array" ref="EC36">(CC36/INDEX($CX36:$DG36,,MATCH(EC$3,$CX$3:$DG$3,)))*$DG36</f>
        <v>0</v>
      </c>
      <c r="ED36" cm="1">
        <f t="array" ref="ED36">(CD36/INDEX($CX36:$DG36,,MATCH(ED$3,$CX$3:$DG$3,)))*$DG36</f>
        <v>0</v>
      </c>
      <c r="EE36" cm="1">
        <f t="array" ref="EE36">(CE36/INDEX($CX36:$DG36,,MATCH(EE$3,$CX$3:$DG$3,)))*$DG36</f>
        <v>0</v>
      </c>
      <c r="EF36" cm="1">
        <f t="array" ref="EF36">(CF36/INDEX($CX36:$DG36,,MATCH(EF$3,$CX$3:$DG$3,)))*$DG36</f>
        <v>0</v>
      </c>
      <c r="EG36" cm="1">
        <f t="array" ref="EG36">(CG36/INDEX($CX36:$DG36,,MATCH(EG$3,$CX$3:$DG$3,)))*$DG36</f>
        <v>0</v>
      </c>
      <c r="EH36" cm="1">
        <f t="array" ref="EH36">(CH36/INDEX($CX36:$DG36,,MATCH(EH$3,$CX$3:$DG$3,)))*$DG36</f>
        <v>0</v>
      </c>
      <c r="EI36" cm="1">
        <f t="array" ref="EI36">(CI36/INDEX($CX36:$DG36,,MATCH(EI$3,$CX$3:$DG$3,)))*$DG36</f>
        <v>0</v>
      </c>
      <c r="EJ36" cm="1">
        <f t="array" ref="EJ36">(CJ36/INDEX($CX36:$DG36,,MATCH(EJ$3,$CX$3:$DG$3,)))*$DG36</f>
        <v>0</v>
      </c>
      <c r="EK36" cm="1">
        <f t="array" ref="EK36">(CK36/INDEX($CX36:$DG36,,MATCH(EK$3,$CX$3:$DG$3,)))*$DG36</f>
        <v>0</v>
      </c>
      <c r="EL36" cm="1">
        <f t="array" ref="EL36">(CL36/INDEX($CX36:$DG36,,MATCH(EL$3,$CX$3:$DG$3,)))*$DG36</f>
        <v>0</v>
      </c>
      <c r="EM36" cm="1">
        <f t="array" ref="EM36">(CM36/INDEX($CX36:$DG36,,MATCH(EM$3,$CX$3:$DG$3,)))*$DG36</f>
        <v>0</v>
      </c>
      <c r="EN36" cm="1">
        <f t="array" ref="EN36">(CN36/INDEX($CX36:$DG36,,MATCH(EN$3,$CX$3:$DG$3,)))*$DG36</f>
        <v>0</v>
      </c>
      <c r="EO36" cm="1">
        <f t="array" ref="EO36">(CO36/INDEX($CX36:$DG36,,MATCH(EO$3,$CX$3:$DG$3,)))*$DG36</f>
        <v>0</v>
      </c>
      <c r="EP36" cm="1">
        <f t="array" ref="EP36">(CP36/INDEX($CX36:$DG36,,MATCH(EP$3,$CX$3:$DG$3,)))*$DG36</f>
        <v>0</v>
      </c>
      <c r="EQ36" cm="1">
        <f t="array" ref="EQ36">(CQ36/INDEX($CX36:$DG36,,MATCH(EQ$3,$CX$3:$DG$3,)))*$DG36</f>
        <v>0</v>
      </c>
      <c r="ER36" cm="1">
        <f t="array" ref="ER36">(CR36/INDEX($CX36:$DG36,,MATCH(ER$3,$CX$3:$DG$3,)))*$DG36</f>
        <v>0</v>
      </c>
      <c r="ES36" cm="1">
        <f t="array" ref="ES36">(CS36/INDEX($CX36:$DG36,,MATCH(ES$3,$CX$3:$DG$3,)))*$DG36</f>
        <v>0</v>
      </c>
      <c r="ET36" cm="1">
        <f t="array" ref="ET36">(CT36/INDEX($CX36:$DG36,,MATCH(ET$3,$CX$3:$DG$3,)))*$DG36</f>
        <v>0</v>
      </c>
      <c r="EU36" cm="1">
        <f t="array" ref="EU36">(CU36/INDEX($CX36:$DG36,,MATCH(EU$3,$CX$3:$DG$3,)))*$DG36</f>
        <v>0</v>
      </c>
      <c r="EV36" cm="1">
        <f t="array" ref="EV36">(CV36/INDEX($CX36:$DG36,,MATCH(EV$3,$CX$3:$DG$3,)))*$DG36</f>
        <v>0</v>
      </c>
      <c r="EW36">
        <f t="shared" si="13"/>
        <v>0</v>
      </c>
      <c r="EY36" s="96">
        <f t="shared" si="24"/>
        <v>0</v>
      </c>
      <c r="EZ36" s="96">
        <f t="shared" si="14"/>
        <v>0</v>
      </c>
      <c r="FA36" s="96">
        <f t="shared" si="15"/>
        <v>0</v>
      </c>
      <c r="FB36" s="96">
        <f t="shared" si="16"/>
        <v>0</v>
      </c>
      <c r="FC36" s="96">
        <f t="shared" si="17"/>
        <v>0</v>
      </c>
      <c r="FD36" s="96">
        <f t="shared" si="18"/>
        <v>0</v>
      </c>
      <c r="FE36" s="96">
        <f t="shared" si="19"/>
        <v>0</v>
      </c>
      <c r="FF36" s="96">
        <f t="shared" si="20"/>
        <v>0</v>
      </c>
      <c r="FG36" s="96">
        <f t="shared" si="21"/>
        <v>0</v>
      </c>
      <c r="FH36" s="96">
        <f t="shared" si="22"/>
        <v>0</v>
      </c>
      <c r="FJ36" s="96">
        <f t="shared" si="25"/>
        <v>0</v>
      </c>
      <c r="FK36" s="96" t="str">
        <f>IF(AND('Country-wise data'!FJ36&gt;'non-R&amp;D ex_typologies'!$C$17,'Country-wise data'!FJ36&lt;'non-R&amp;D ex_typologies'!$D$17),"Small",IF(AND('Country-wise data'!FJ36&gt;'non-R&amp;D ex_typologies'!$E$17,'Country-wise data'!$FJ$4&lt;'non-R&amp;D ex_typologies'!$F$17),"Medium","Large"))</f>
        <v>Large</v>
      </c>
      <c r="FL36" t="str">
        <f>IF($FK36='non-R&amp;D ex_typologies'!$C$16,IF(AND('Country-wise data'!EY36&gt;'non-R&amp;D ex_typologies'!$C$21,'Country-wise data'!EY36&lt;'non-R&amp;D ex_typologies'!$D$21),'non-R&amp;D ex_typologies'!$B$21,IF(AND('Country-wise data'!EY36&gt;'non-R&amp;D ex_typologies'!$C$19,'Country-wise data'!EY36&lt;'non-R&amp;D ex_typologies'!$D$19),'non-R&amp;D ex_typologies'!$B$19,'non-R&amp;D ex_typologies'!$B$20)),IF($FK36='non-R&amp;D ex_typologies'!$E$16,IF(AND('Country-wise data'!EY36&gt;'non-R&amp;D ex_typologies'!$E$21,'Country-wise data'!EY36&lt;'non-R&amp;D ex_typologies'!$F$21),'non-R&amp;D ex_typologies'!$B$21,IF(AND('Country-wise data'!EY36&gt;'non-R&amp;D ex_typologies'!$E$19,'Country-wise data'!EY36&lt;'non-R&amp;D ex_typologies'!$F$19),'non-R&amp;D ex_typologies'!$B$19,'non-R&amp;D ex_typologies'!$B$20)),IF(AND('Country-wise data'!EY36&gt;'non-R&amp;D ex_typologies'!$G$21,'Country-wise data'!EY36&lt;'non-R&amp;D ex_typologies'!$H$21),'non-R&amp;D ex_typologies'!$B$21,IF(AND('Country-wise data'!EY36&gt;'non-R&amp;D ex_typologies'!$G$19,'Country-wise data'!EY36&lt;'non-R&amp;D ex_typologies'!$H$19),'non-R&amp;D ex_typologies'!$B$19,'non-R&amp;D ex_typologies'!$B$20))))</f>
        <v xml:space="preserve">Research heavy </v>
      </c>
      <c r="FM36" t="str">
        <f>IF($FK36='non-R&amp;D ex_typologies'!$C$16,IF(AND('Country-wise data'!EZ36&gt;'non-R&amp;D ex_typologies'!$C$21,'Country-wise data'!EZ36&lt;'non-R&amp;D ex_typologies'!$D$21),'non-R&amp;D ex_typologies'!$B$21,IF(AND('Country-wise data'!EZ36&gt;'non-R&amp;D ex_typologies'!$C$19,'Country-wise data'!EZ36&lt;'non-R&amp;D ex_typologies'!$D$19),'non-R&amp;D ex_typologies'!$B$19,'non-R&amp;D ex_typologies'!$B$20)),IF($FK36='non-R&amp;D ex_typologies'!$E$16,IF(AND('Country-wise data'!EZ36&gt;'non-R&amp;D ex_typologies'!$E$21,'Country-wise data'!EZ36&lt;'non-R&amp;D ex_typologies'!$F$21),'non-R&amp;D ex_typologies'!$B$21,IF(AND('Country-wise data'!EZ36&gt;'non-R&amp;D ex_typologies'!$E$19,'Country-wise data'!EZ36&lt;'non-R&amp;D ex_typologies'!$F$19),'non-R&amp;D ex_typologies'!$B$19,'non-R&amp;D ex_typologies'!$B$20)),IF(AND('Country-wise data'!EZ36&gt;'non-R&amp;D ex_typologies'!$G$21,'Country-wise data'!EZ36&lt;'non-R&amp;D ex_typologies'!$H$21),'non-R&amp;D ex_typologies'!$B$21,IF(AND('Country-wise data'!EZ36&gt;'non-R&amp;D ex_typologies'!$G$19,'Country-wise data'!EZ36&lt;'non-R&amp;D ex_typologies'!$H$19),'non-R&amp;D ex_typologies'!$B$19,'non-R&amp;D ex_typologies'!$B$20))))</f>
        <v xml:space="preserve">Research heavy </v>
      </c>
      <c r="FN36" t="str">
        <f>IF($FK36='non-R&amp;D ex_typologies'!$C$16,IF(AND('Country-wise data'!FA36&gt;'non-R&amp;D ex_typologies'!$C$21,'Country-wise data'!FA36&lt;'non-R&amp;D ex_typologies'!$D$21),'non-R&amp;D ex_typologies'!$B$21,IF(AND('Country-wise data'!FA36&gt;'non-R&amp;D ex_typologies'!$C$19,'Country-wise data'!FA36&lt;'non-R&amp;D ex_typologies'!$D$19),'non-R&amp;D ex_typologies'!$B$19,'non-R&amp;D ex_typologies'!$B$20)),IF($FK36='non-R&amp;D ex_typologies'!$E$16,IF(AND('Country-wise data'!FA36&gt;'non-R&amp;D ex_typologies'!$E$21,'Country-wise data'!FA36&lt;'non-R&amp;D ex_typologies'!$F$21),'non-R&amp;D ex_typologies'!$B$21,IF(AND('Country-wise data'!FA36&gt;'non-R&amp;D ex_typologies'!$E$19,'Country-wise data'!FA36&lt;'non-R&amp;D ex_typologies'!$F$19),'non-R&amp;D ex_typologies'!$B$19,'non-R&amp;D ex_typologies'!$B$20)),IF(AND('Country-wise data'!FA36&gt;'non-R&amp;D ex_typologies'!$G$21,'Country-wise data'!FA36&lt;'non-R&amp;D ex_typologies'!$H$21),'non-R&amp;D ex_typologies'!$B$21,IF(AND('Country-wise data'!FA36&gt;'non-R&amp;D ex_typologies'!$G$19,'Country-wise data'!FA36&lt;'non-R&amp;D ex_typologies'!$H$19),'non-R&amp;D ex_typologies'!$B$19,'non-R&amp;D ex_typologies'!$B$20))))</f>
        <v xml:space="preserve">Research heavy </v>
      </c>
      <c r="FO36" t="str">
        <f>IF($FK36='non-R&amp;D ex_typologies'!$C$16,IF(AND('Country-wise data'!FB36&gt;'non-R&amp;D ex_typologies'!$C$21,'Country-wise data'!FB36&lt;'non-R&amp;D ex_typologies'!$D$21),'non-R&amp;D ex_typologies'!$B$21,IF(AND('Country-wise data'!FB36&gt;'non-R&amp;D ex_typologies'!$C$19,'Country-wise data'!FB36&lt;'non-R&amp;D ex_typologies'!$D$19),'non-R&amp;D ex_typologies'!$B$19,'non-R&amp;D ex_typologies'!$B$20)),IF($FK36='non-R&amp;D ex_typologies'!$E$16,IF(AND('Country-wise data'!FB36&gt;'non-R&amp;D ex_typologies'!$E$21,'Country-wise data'!FB36&lt;'non-R&amp;D ex_typologies'!$F$21),'non-R&amp;D ex_typologies'!$B$21,IF(AND('Country-wise data'!FB36&gt;'non-R&amp;D ex_typologies'!$E$19,'Country-wise data'!FB36&lt;'non-R&amp;D ex_typologies'!$F$19),'non-R&amp;D ex_typologies'!$B$19,'non-R&amp;D ex_typologies'!$B$20)),IF(AND('Country-wise data'!FB36&gt;'non-R&amp;D ex_typologies'!$G$21,'Country-wise data'!FB36&lt;'non-R&amp;D ex_typologies'!$H$21),'non-R&amp;D ex_typologies'!$B$21,IF(AND('Country-wise data'!FB36&gt;'non-R&amp;D ex_typologies'!$G$19,'Country-wise data'!FB36&lt;'non-R&amp;D ex_typologies'!$H$19),'non-R&amp;D ex_typologies'!$B$19,'non-R&amp;D ex_typologies'!$B$20))))</f>
        <v xml:space="preserve">Research heavy </v>
      </c>
      <c r="FP36" t="str">
        <f>IF($FK36='non-R&amp;D ex_typologies'!$C$16,IF(AND('Country-wise data'!FC36&gt;'non-R&amp;D ex_typologies'!$C$21,'Country-wise data'!FC36&lt;'non-R&amp;D ex_typologies'!$D$21),'non-R&amp;D ex_typologies'!$B$21,IF(AND('Country-wise data'!FC36&gt;'non-R&amp;D ex_typologies'!$C$19,'Country-wise data'!FC36&lt;'non-R&amp;D ex_typologies'!$D$19),'non-R&amp;D ex_typologies'!$B$19,'non-R&amp;D ex_typologies'!$B$20)),IF($FK36='non-R&amp;D ex_typologies'!$E$16,IF(AND('Country-wise data'!FC36&gt;'non-R&amp;D ex_typologies'!$E$21,'Country-wise data'!FC36&lt;'non-R&amp;D ex_typologies'!$F$21),'non-R&amp;D ex_typologies'!$B$21,IF(AND('Country-wise data'!FC36&gt;'non-R&amp;D ex_typologies'!$E$19,'Country-wise data'!FC36&lt;'non-R&amp;D ex_typologies'!$F$19),'non-R&amp;D ex_typologies'!$B$19,'non-R&amp;D ex_typologies'!$B$20)),IF(AND('Country-wise data'!FC36&gt;'non-R&amp;D ex_typologies'!$G$21,'Country-wise data'!FC36&lt;'non-R&amp;D ex_typologies'!$H$21),'non-R&amp;D ex_typologies'!$B$21,IF(AND('Country-wise data'!FC36&gt;'non-R&amp;D ex_typologies'!$G$19,'Country-wise data'!FC36&lt;'non-R&amp;D ex_typologies'!$H$19),'non-R&amp;D ex_typologies'!$B$19,'non-R&amp;D ex_typologies'!$B$20))))</f>
        <v xml:space="preserve">Research heavy </v>
      </c>
      <c r="FQ36" t="str">
        <f>IF($FK36='non-R&amp;D ex_typologies'!$C$16,IF(AND('Country-wise data'!FD36&gt;'non-R&amp;D ex_typologies'!$C$21,'Country-wise data'!FD36&lt;'non-R&amp;D ex_typologies'!$D$21),'non-R&amp;D ex_typologies'!$B$21,IF(AND('Country-wise data'!FD36&gt;'non-R&amp;D ex_typologies'!$C$19,'Country-wise data'!FD36&lt;'non-R&amp;D ex_typologies'!$D$19),'non-R&amp;D ex_typologies'!$B$19,'non-R&amp;D ex_typologies'!$B$20)),IF($FK36='non-R&amp;D ex_typologies'!$E$16,IF(AND('Country-wise data'!FD36&gt;'non-R&amp;D ex_typologies'!$E$21,'Country-wise data'!FD36&lt;'non-R&amp;D ex_typologies'!$F$21),'non-R&amp;D ex_typologies'!$B$21,IF(AND('Country-wise data'!FD36&gt;'non-R&amp;D ex_typologies'!$E$19,'Country-wise data'!FD36&lt;'non-R&amp;D ex_typologies'!$F$19),'non-R&amp;D ex_typologies'!$B$19,'non-R&amp;D ex_typologies'!$B$20)),IF(AND('Country-wise data'!FD36&gt;'non-R&amp;D ex_typologies'!$G$21,'Country-wise data'!FD36&lt;'non-R&amp;D ex_typologies'!$H$21),'non-R&amp;D ex_typologies'!$B$21,IF(AND('Country-wise data'!FD36&gt;'non-R&amp;D ex_typologies'!$G$19,'Country-wise data'!FD36&lt;'non-R&amp;D ex_typologies'!$H$19),'non-R&amp;D ex_typologies'!$B$19,'non-R&amp;D ex_typologies'!$B$20))))</f>
        <v xml:space="preserve">Research heavy </v>
      </c>
      <c r="FR36" t="str">
        <f>IF($FK36='non-R&amp;D ex_typologies'!$C$16,IF(AND('Country-wise data'!FE36&gt;'non-R&amp;D ex_typologies'!$C$21,'Country-wise data'!FE36&lt;'non-R&amp;D ex_typologies'!$D$21),'non-R&amp;D ex_typologies'!$B$21,IF(AND('Country-wise data'!FE36&gt;'non-R&amp;D ex_typologies'!$C$19,'Country-wise data'!FE36&lt;'non-R&amp;D ex_typologies'!$D$19),'non-R&amp;D ex_typologies'!$B$19,'non-R&amp;D ex_typologies'!$B$20)),IF($FK36='non-R&amp;D ex_typologies'!$E$16,IF(AND('Country-wise data'!FE36&gt;'non-R&amp;D ex_typologies'!$E$21,'Country-wise data'!FE36&lt;'non-R&amp;D ex_typologies'!$F$21),'non-R&amp;D ex_typologies'!$B$21,IF(AND('Country-wise data'!FE36&gt;'non-R&amp;D ex_typologies'!$E$19,'Country-wise data'!FE36&lt;'non-R&amp;D ex_typologies'!$F$19),'non-R&amp;D ex_typologies'!$B$19,'non-R&amp;D ex_typologies'!$B$20)),IF(AND('Country-wise data'!FE36&gt;'non-R&amp;D ex_typologies'!$G$21,'Country-wise data'!FE36&lt;'non-R&amp;D ex_typologies'!$H$21),'non-R&amp;D ex_typologies'!$B$21,IF(AND('Country-wise data'!FE36&gt;'non-R&amp;D ex_typologies'!$G$19,'Country-wise data'!FE36&lt;'non-R&amp;D ex_typologies'!$H$19),'non-R&amp;D ex_typologies'!$B$19,'non-R&amp;D ex_typologies'!$B$20))))</f>
        <v xml:space="preserve">Research heavy </v>
      </c>
      <c r="FS36" t="str">
        <f>IF($FK36='non-R&amp;D ex_typologies'!$C$16,IF(AND('Country-wise data'!FF36&gt;'non-R&amp;D ex_typologies'!$C$21,'Country-wise data'!FF36&lt;'non-R&amp;D ex_typologies'!$D$21),'non-R&amp;D ex_typologies'!$B$21,IF(AND('Country-wise data'!FF36&gt;'non-R&amp;D ex_typologies'!$C$19,'Country-wise data'!FF36&lt;'non-R&amp;D ex_typologies'!$D$19),'non-R&amp;D ex_typologies'!$B$19,'non-R&amp;D ex_typologies'!$B$20)),IF($FK36='non-R&amp;D ex_typologies'!$E$16,IF(AND('Country-wise data'!FF36&gt;'non-R&amp;D ex_typologies'!$E$21,'Country-wise data'!FF36&lt;'non-R&amp;D ex_typologies'!$F$21),'non-R&amp;D ex_typologies'!$B$21,IF(AND('Country-wise data'!FF36&gt;'non-R&amp;D ex_typologies'!$E$19,'Country-wise data'!FF36&lt;'non-R&amp;D ex_typologies'!$F$19),'non-R&amp;D ex_typologies'!$B$19,'non-R&amp;D ex_typologies'!$B$20)),IF(AND('Country-wise data'!FF36&gt;'non-R&amp;D ex_typologies'!$G$21,'Country-wise data'!FF36&lt;'non-R&amp;D ex_typologies'!$H$21),'non-R&amp;D ex_typologies'!$B$21,IF(AND('Country-wise data'!FF36&gt;'non-R&amp;D ex_typologies'!$G$19,'Country-wise data'!FF36&lt;'non-R&amp;D ex_typologies'!$H$19),'non-R&amp;D ex_typologies'!$B$19,'non-R&amp;D ex_typologies'!$B$20))))</f>
        <v xml:space="preserve">Research heavy </v>
      </c>
      <c r="FT36" t="str">
        <f>IF($FK36='non-R&amp;D ex_typologies'!$C$16,IF(AND('Country-wise data'!FG36&gt;'non-R&amp;D ex_typologies'!$C$21,'Country-wise data'!FG36&lt;'non-R&amp;D ex_typologies'!$D$21),'non-R&amp;D ex_typologies'!$B$21,IF(AND('Country-wise data'!FG36&gt;'non-R&amp;D ex_typologies'!$C$19,'Country-wise data'!FG36&lt;'non-R&amp;D ex_typologies'!$D$19),'non-R&amp;D ex_typologies'!$B$19,'non-R&amp;D ex_typologies'!$B$20)),IF($FK36='non-R&amp;D ex_typologies'!$E$16,IF(AND('Country-wise data'!FG36&gt;'non-R&amp;D ex_typologies'!$E$21,'Country-wise data'!FG36&lt;'non-R&amp;D ex_typologies'!$F$21),'non-R&amp;D ex_typologies'!$B$21,IF(AND('Country-wise data'!FG36&gt;'non-R&amp;D ex_typologies'!$E$19,'Country-wise data'!FG36&lt;'non-R&amp;D ex_typologies'!$F$19),'non-R&amp;D ex_typologies'!$B$19,'non-R&amp;D ex_typologies'!$B$20)),IF(AND('Country-wise data'!FG36&gt;'non-R&amp;D ex_typologies'!$G$21,'Country-wise data'!FG36&lt;'non-R&amp;D ex_typologies'!$H$21),'non-R&amp;D ex_typologies'!$B$21,IF(AND('Country-wise data'!FG36&gt;'non-R&amp;D ex_typologies'!$G$19,'Country-wise data'!FG36&lt;'non-R&amp;D ex_typologies'!$H$19),'non-R&amp;D ex_typologies'!$B$19,'non-R&amp;D ex_typologies'!$B$20))))</f>
        <v xml:space="preserve">Research heavy </v>
      </c>
      <c r="FU36" t="str">
        <f>IF($FK36='non-R&amp;D ex_typologies'!$C$16,IF(AND('Country-wise data'!FH36&gt;'non-R&amp;D ex_typologies'!$C$21,'Country-wise data'!FH36&lt;'non-R&amp;D ex_typologies'!$D$21),'non-R&amp;D ex_typologies'!$B$21,IF(AND('Country-wise data'!FH36&gt;'non-R&amp;D ex_typologies'!$C$19,'Country-wise data'!FH36&lt;'non-R&amp;D ex_typologies'!$D$19),'non-R&amp;D ex_typologies'!$B$19,'non-R&amp;D ex_typologies'!$B$20)),IF($FK36='non-R&amp;D ex_typologies'!$E$16,IF(AND('Country-wise data'!FH36&gt;'non-R&amp;D ex_typologies'!$E$21,'Country-wise data'!FH36&lt;'non-R&amp;D ex_typologies'!$F$21),'non-R&amp;D ex_typologies'!$B$21,IF(AND('Country-wise data'!FH36&gt;'non-R&amp;D ex_typologies'!$E$19,'Country-wise data'!FH36&lt;'non-R&amp;D ex_typologies'!$F$19),'non-R&amp;D ex_typologies'!$B$19,'non-R&amp;D ex_typologies'!$B$20)),IF(AND('Country-wise data'!FH36&gt;'non-R&amp;D ex_typologies'!$G$21,'Country-wise data'!FH36&lt;'non-R&amp;D ex_typologies'!$H$21),'non-R&amp;D ex_typologies'!$B$21,IF(AND('Country-wise data'!FH36&gt;'non-R&amp;D ex_typologies'!$G$19,'Country-wise data'!FH36&lt;'non-R&amp;D ex_typologies'!$H$19),'non-R&amp;D ex_typologies'!$B$19,'non-R&amp;D ex_typologies'!$B$20))))</f>
        <v xml:space="preserve">Research heavy </v>
      </c>
    </row>
    <row r="37" spans="2:177" x14ac:dyDescent="0.35">
      <c r="B37" t="s">
        <v>107</v>
      </c>
      <c r="C37" t="s">
        <v>108</v>
      </c>
      <c r="D37" t="s">
        <v>373</v>
      </c>
      <c r="E37" t="s">
        <v>26</v>
      </c>
      <c r="F37" t="s">
        <v>369</v>
      </c>
      <c r="G37" s="55">
        <f>Assumptions!$C$13</f>
        <v>1.1000000000000001</v>
      </c>
      <c r="H37">
        <f>SUMIFS(FAOstat!M:M,FAOstat!$B:$B,'Country-wise data'!$B37)*G37</f>
        <v>220.47300000000001</v>
      </c>
      <c r="I37">
        <f>IF(SUMIFS(FAOstat!N:N,FAOstat!$B:$B,'Country-wise data'!$B37)=0,H37*(1+Assumptions!$C$9),SUMIFS(FAOstat!N:N,FAOstat!$B:$B,'Country-wise data'!$B37)*$G37)</f>
        <v>385.30799999999999</v>
      </c>
      <c r="J37">
        <f>IF(SUMIFS(FAOstat!O:O,FAOstat!$B:$B,'Country-wise data'!$B37)=0,I37*(1+Assumptions!$C$9),SUMIFS(FAOstat!O:O,FAOstat!$B:$B,'Country-wise data'!$B37)*$G37)</f>
        <v>550.83600000000001</v>
      </c>
      <c r="K37">
        <f>IF(SUMIFS(FAOstat!P:P,FAOstat!$B:$B,'Country-wise data'!$B37)=0,J37*(1+Assumptions!$C$9),SUMIFS(FAOstat!P:P,FAOstat!$B:$B,'Country-wise data'!$B37)*$G37)</f>
        <v>358.14900000000006</v>
      </c>
      <c r="L37">
        <f>IF(SUMIFS(FAOstat!Q:Q,FAOstat!$B:$B,'Country-wise data'!$B37)=0,K37*(1+Assumptions!$C$9),SUMIFS(FAOstat!Q:Q,FAOstat!$B:$B,'Country-wise data'!$B37)*$G37)</f>
        <v>697.19100000000003</v>
      </c>
      <c r="M37">
        <f>IF(SUMIFS(FAOstat!R:R,FAOstat!$B:$B,'Country-wise data'!$B37)=0,L37*(1+Assumptions!$C$9),SUMIFS(FAOstat!R:R,FAOstat!$B:$B,'Country-wise data'!$B37)*$G37)</f>
        <v>383.03100000000006</v>
      </c>
      <c r="N37">
        <f>IF(SUMIFS(FAOstat!S:S,FAOstat!$B:$B,'Country-wise data'!$B37)=0,M37*(1+Assumptions!$C$9),SUMIFS(FAOstat!S:S,FAOstat!$B:$B,'Country-wise data'!$B37)*$G37)</f>
        <v>471.46</v>
      </c>
      <c r="O37">
        <f>IF(SUMIFS(FAOstat!T:T,FAOstat!$B:$B,'Country-wise data'!$B37)=0,N37*(1+Assumptions!$C$9),SUMIFS(FAOstat!T:T,FAOstat!$B:$B,'Country-wise data'!$B37)*$G37)</f>
        <v>935.50599999999997</v>
      </c>
      <c r="P37">
        <f>IF(SUMIFS(FAOstat!U:U,FAOstat!$B:$B,'Country-wise data'!$B37)=0,O37*(1+Assumptions!$C$9),SUMIFS(FAOstat!U:U,FAOstat!$B:$B,'Country-wise data'!$B37)*$G37)</f>
        <v>142.37300000000002</v>
      </c>
      <c r="Q37">
        <f>IF(SUMIFS(FAOstat!V:V,FAOstat!$B:$B,'Country-wise data'!$B37)=0,P37*(1+Assumptions!$C$9),SUMIFS(FAOstat!V:V,FAOstat!$B:$B,'Country-wise data'!$B37)*$G37)</f>
        <v>145.22046000000003</v>
      </c>
      <c r="R37" s="36">
        <f t="shared" si="55"/>
        <v>-0.26930656199337344</v>
      </c>
      <c r="S37">
        <f>SUMIFS(FAOstat!CE:CE,FAOstat!$B:$B,'Country-wise data'!$B37)</f>
        <v>4621.1919710000002</v>
      </c>
      <c r="T37">
        <f>SUMIFS(FAOstat!CF:CF,FAOstat!$B:$B,'Country-wise data'!$B37)</f>
        <v>5404.9451040000004</v>
      </c>
      <c r="U37">
        <f>SUMIFS(FAOstat!CG:CG,FAOstat!$B:$B,'Country-wise data'!$B37)</f>
        <v>5990.505682</v>
      </c>
      <c r="V37">
        <f>SUMIFS(FAOstat!CH:CH,FAOstat!$B:$B,'Country-wise data'!$B37)</f>
        <v>6311.0954599999995</v>
      </c>
      <c r="W37">
        <f>SUMIFS(FAOstat!CI:CI,FAOstat!$B:$B,'Country-wise data'!$B37)</f>
        <v>6665.6126359999998</v>
      </c>
      <c r="X37">
        <f>SUMIFS(FAOstat!CJ:CJ,FAOstat!$B:$B,'Country-wise data'!$B37)</f>
        <v>6965.6638819999998</v>
      </c>
      <c r="Y37">
        <f>SUMIFS(FAOstat!CK:CK,FAOstat!$B:$B,'Country-wise data'!$B37)</f>
        <v>7772.4226170000002</v>
      </c>
      <c r="Z37">
        <f>SUMIFS(FAOstat!CL:CL,FAOstat!$B:$B,'Country-wise data'!$B37)</f>
        <v>7488.2311689999997</v>
      </c>
      <c r="AA37">
        <f>SUMIFS(FAOstat!CM:CM,FAOstat!$B:$B,'Country-wise data'!$B37)</f>
        <v>9034.0133659999992</v>
      </c>
      <c r="AB37">
        <f>SUMIFS(FAOstat!CN:CN,FAOstat!$B:$B,'Country-wise data'!$B37)</f>
        <v>9214.6936333199992</v>
      </c>
      <c r="AC37" s="53">
        <f>IFERROR(INDEX('ASTI data (new)'!$AF$6:$AL$130,MATCH('Country-wise data'!$B37,'ASTI data (new)'!$C$6:$C$130,),MATCH('Country-wise data'!AC$3,'ASTI data (new)'!$AF$5:$AL$5,)),(INDEX(Assumptions!$G$154:$P$345,MATCH('Country-wise data'!$B37,Assumptions!$B$154:$B$344,),MATCH('Country-wise data'!AC$3,Assumptions!$G$153:$P$153,))*S37))</f>
        <v>10.945004736908235</v>
      </c>
      <c r="AD37" s="53">
        <f>IFERROR(INDEX('ASTI data (new)'!$AF$6:$AL$130,MATCH('Country-wise data'!$B37,'ASTI data (new)'!$C$6:$C$130,),MATCH('Country-wise data'!AD$3,'ASTI data (new)'!$AF$5:$AL$5,)),(INDEX(Assumptions!$G$154:$P$345,MATCH('Country-wise data'!$B37,Assumptions!$B$154:$B$344,),MATCH('Country-wise data'!AD$3,Assumptions!$G$153:$P$153,))*T37))</f>
        <v>13.170458851462008</v>
      </c>
      <c r="AE37" s="53">
        <f>IFERROR(INDEX('ASTI data (new)'!$AF$6:$AL$130,MATCH('Country-wise data'!$B37,'ASTI data (new)'!$C$6:$C$130,),MATCH('Country-wise data'!AE$3,'ASTI data (new)'!$AF$5:$AL$5,)),(INDEX(Assumptions!$G$154:$P$345,MATCH('Country-wise data'!$B37,Assumptions!$B$154:$B$344,),MATCH('Country-wise data'!AE$3,Assumptions!$G$153:$P$153,))*U37))</f>
        <v>13.89144926144866</v>
      </c>
      <c r="AF37" s="53">
        <f>IFERROR(INDEX('ASTI data (new)'!$AF$6:$AL$130,MATCH('Country-wise data'!$B37,'ASTI data (new)'!$C$6:$C$130,),MATCH('Country-wise data'!AF$3,'ASTI data (new)'!$AF$5:$AL$5,)),(INDEX(Assumptions!$G$154:$P$345,MATCH('Country-wise data'!$B37,Assumptions!$B$154:$B$344,),MATCH('Country-wise data'!AF$3,Assumptions!$G$153:$P$153,))*V37))</f>
        <v>20.3465618393213</v>
      </c>
      <c r="AG37" s="53">
        <f>IFERROR(INDEX('ASTI data (new)'!$AF$6:$AL$130,MATCH('Country-wise data'!$B37,'ASTI data (new)'!$C$6:$C$130,),MATCH('Country-wise data'!AG$3,'ASTI data (new)'!$AF$5:$AL$5,)),(INDEX(Assumptions!$G$154:$P$345,MATCH('Country-wise data'!$B37,Assumptions!$B$154:$B$344,),MATCH('Country-wise data'!AG$3,Assumptions!$G$153:$P$153,))*W37))</f>
        <v>21.014318958014911</v>
      </c>
      <c r="AH37" s="53">
        <f>IFERROR(INDEX('ASTI data (new)'!$AF$6:$AL$130,MATCH('Country-wise data'!$B37,'ASTI data (new)'!$C$6:$C$130,),MATCH('Country-wise data'!AH$3,'ASTI data (new)'!$AF$5:$AL$5,)),(INDEX(Assumptions!$G$154:$P$345,MATCH('Country-wise data'!$B37,Assumptions!$B$154:$B$344,),MATCH('Country-wise data'!AH$3,Assumptions!$G$153:$P$153,))*X37))</f>
        <v>20.623864757362718</v>
      </c>
      <c r="AI37" s="53">
        <f>IFERROR(INDEX('ASTI data (new)'!$AF$6:$AL$130,MATCH('Country-wise data'!$B37,'ASTI data (new)'!$C$6:$C$130,),MATCH('Country-wise data'!AI$3,'ASTI data (new)'!$AF$5:$AL$5,)),(INDEX(Assumptions!$G$154:$P$345,MATCH('Country-wise data'!$B37,Assumptions!$B$154:$B$344,),MATCH('Country-wise data'!AI$3,Assumptions!$G$153:$P$153,))*Y37))</f>
        <v>19.115460890770901</v>
      </c>
      <c r="AJ37" s="53">
        <f t="shared" ref="AJ37:AL37" si="59">IFERROR((1+($AI37/$AF37)^(1/3)-1)*AI37,0)</f>
        <v>18.721875550516142</v>
      </c>
      <c r="AK37" s="53">
        <f t="shared" si="59"/>
        <v>18.336394091248017</v>
      </c>
      <c r="AL37" s="53">
        <f t="shared" si="59"/>
        <v>17.958849654904679</v>
      </c>
      <c r="AM37" s="55" cm="1">
        <f t="array" ref="AM37">INDEX('non-R&amp;D ex_typologies'!$J$8:$J$10,MATCH('Country-wise data'!FL37,'non-R&amp;D ex_typologies'!$F$8:$F$10,),)*'Country-wise data'!AC37</f>
        <v>31.976101282940423</v>
      </c>
      <c r="AN37" s="55" cm="1">
        <f t="array" ref="AN37">INDEX('non-R&amp;D ex_typologies'!$J$8:$J$10,MATCH('Country-wise data'!FM37,'non-R&amp;D ex_typologies'!$F$8:$F$10,),)*'Country-wise data'!AD37</f>
        <v>38.477820366491024</v>
      </c>
      <c r="AO37" s="55" cm="1">
        <f t="array" ref="AO37">INDEX('non-R&amp;D ex_typologies'!$J$8:$J$10,MATCH('Country-wise data'!FN37,'non-R&amp;D ex_typologies'!$F$8:$F$10,),)*'Country-wise data'!AE37</f>
        <v>40.584211631541713</v>
      </c>
      <c r="AP37" s="55" cm="1">
        <f t="array" ref="AP37">INDEX('non-R&amp;D ex_typologies'!$J$8:$J$10,MATCH('Country-wise data'!FO37,'non-R&amp;D ex_typologies'!$F$8:$F$10,),)*'Country-wise data'!AF37</f>
        <v>59.44298223460909</v>
      </c>
      <c r="AQ37" s="55" cm="1">
        <f t="array" ref="AQ37">INDEX('non-R&amp;D ex_typologies'!$J$8:$J$10,MATCH('Country-wise data'!FP37,'non-R&amp;D ex_typologies'!$F$8:$F$10,),)*'Country-wise data'!AG37</f>
        <v>61.393851126218451</v>
      </c>
      <c r="AR37" s="55" cm="1">
        <f t="array" ref="AR37">INDEX('non-R&amp;D ex_typologies'!$J$8:$J$10,MATCH('Country-wise data'!FQ37,'non-R&amp;D ex_typologies'!$F$8:$F$10,),)*'Country-wise data'!AH37</f>
        <v>60.253129548976723</v>
      </c>
      <c r="AS37" s="55" cm="1">
        <f t="array" ref="AS37">INDEX('non-R&amp;D ex_typologies'!$J$8:$J$10,MATCH('Country-wise data'!FR37,'non-R&amp;D ex_typologies'!$F$8:$F$10,),)*'Country-wise data'!AI37</f>
        <v>55.846290449942785</v>
      </c>
      <c r="AT37" s="55" cm="1">
        <f t="array" ref="AT37">INDEX('non-R&amp;D ex_typologies'!$J$8:$J$10,MATCH('Country-wise data'!FS37,'non-R&amp;D ex_typologies'!$F$8:$F$10,),)*'Country-wise data'!AJ37</f>
        <v>54.696421171126751</v>
      </c>
      <c r="AU37" s="55" cm="1">
        <f t="array" ref="AU37">INDEX('non-R&amp;D ex_typologies'!$J$8:$J$10,MATCH('Country-wise data'!FT37,'non-R&amp;D ex_typologies'!$F$8:$F$10,),)*'Country-wise data'!AK37</f>
        <v>53.570227580484676</v>
      </c>
      <c r="AV37" s="55" cm="1">
        <f t="array" ref="AV37">INDEX('non-R&amp;D ex_typologies'!$J$8:$J$10,MATCH('Country-wise data'!FU37,'non-R&amp;D ex_typologies'!$F$8:$F$10,),)*'Country-wise data'!AL37</f>
        <v>52.467222198073536</v>
      </c>
      <c r="AW37">
        <f t="shared" si="57"/>
        <v>682.83249618236277</v>
      </c>
      <c r="AX37" s="53">
        <f>INDEX('GDP deflators'!$AB$3:$AK$155,MATCH('Country-wise data'!$B37,'GDP deflators'!$B$3:$B$155,),MATCH('Country-wise data'!AX$3,'GDP deflators'!$D$2:$M$2,))</f>
        <v>64.417919930687134</v>
      </c>
      <c r="AY37" s="53">
        <f>INDEX('GDP deflators'!$AB$3:$AK$155,MATCH('Country-wise data'!$B37,'GDP deflators'!$B$3:$B$155,),MATCH('Country-wise data'!AY$3,'GDP deflators'!$D$2:$M$2,))</f>
        <v>70.611297354558474</v>
      </c>
      <c r="AZ37" s="53">
        <f>INDEX('GDP deflators'!$AB$3:$AK$155,MATCH('Country-wise data'!$B37,'GDP deflators'!$B$3:$B$155,),MATCH('Country-wise data'!AZ$3,'GDP deflators'!$D$2:$M$2,))</f>
        <v>74.579432688118558</v>
      </c>
      <c r="BA37" s="53">
        <f>INDEX('GDP deflators'!$AB$3:$AK$155,MATCH('Country-wise data'!$B37,'GDP deflators'!$B$3:$B$155,),MATCH('Country-wise data'!BA$3,'GDP deflators'!$D$2:$M$2,))</f>
        <v>78.061611292110626</v>
      </c>
      <c r="BB37" s="53">
        <f>INDEX('GDP deflators'!$AB$3:$AK$155,MATCH('Country-wise data'!$B37,'GDP deflators'!$B$3:$B$155,),MATCH('Country-wise data'!BB$3,'GDP deflators'!$D$2:$M$2,))</f>
        <v>81.047361870938289</v>
      </c>
      <c r="BC37" s="53">
        <f>INDEX('GDP deflators'!$AB$3:$AK$155,MATCH('Country-wise data'!$B37,'GDP deflators'!$B$3:$B$155,),MATCH('Country-wise data'!BC$3,'GDP deflators'!$D$2:$M$2,))</f>
        <v>83.136391760965225</v>
      </c>
      <c r="BD37" s="53">
        <f>INDEX('GDP deflators'!$AB$3:$AK$155,MATCH('Country-wise data'!$B37,'GDP deflators'!$B$3:$B$155,),MATCH('Country-wise data'!BD$3,'GDP deflators'!$D$2:$M$2,))</f>
        <v>85.941902297955991</v>
      </c>
      <c r="BE37" s="53">
        <f>INDEX('GDP deflators'!$AB$3:$AK$155,MATCH('Country-wise data'!$B37,'GDP deflators'!$B$3:$B$155,),MATCH('Country-wise data'!BE$3,'GDP deflators'!$D$2:$M$2,))</f>
        <v>91.849269257326256</v>
      </c>
      <c r="BF37" s="53">
        <f>INDEX('GDP deflators'!$AB$3:$AK$155,MATCH('Country-wise data'!$B37,'GDP deflators'!$B$3:$B$155,),MATCH('Country-wise data'!BF$3,'GDP deflators'!$D$2:$M$2,))</f>
        <v>98.380878956076884</v>
      </c>
      <c r="BG37" s="53">
        <f>INDEX('GDP deflators'!$AB$3:$AK$155,MATCH('Country-wise data'!$B37,'GDP deflators'!$B$3:$B$155,),MATCH('Country-wise data'!BG$3,'GDP deflators'!$D$2:$M$2,))</f>
        <v>100</v>
      </c>
      <c r="BH37" cm="1">
        <f t="array" ref="BH37">H37/(INDEX($AX37:$BG37,,MATCH(BH$3,$AX$3:$BG$3,))/100)</f>
        <v>342.25414331482017</v>
      </c>
      <c r="BI37" cm="1">
        <f t="array" ref="BI37">I37/(INDEX($AX37:$BG37,,MATCH(BI$3,$AX$3:$BG$3,))/100)</f>
        <v>545.67472123513608</v>
      </c>
      <c r="BJ37" cm="1">
        <f t="array" ref="BJ37">J37/(INDEX($AX37:$BG37,,MATCH(BJ$3,$AX$3:$BG$3,))/100)</f>
        <v>738.58968906819678</v>
      </c>
      <c r="BK37" cm="1">
        <f t="array" ref="BK37">K37/(INDEX($AX37:$BG37,,MATCH(BK$3,$AX$3:$BG$3,))/100)</f>
        <v>458.80298148059973</v>
      </c>
      <c r="BL37" cm="1">
        <f t="array" ref="BL37">L37/(INDEX($AX37:$BG37,,MATCH(BL$3,$AX$3:$BG$3,))/100)</f>
        <v>860.22664267619632</v>
      </c>
      <c r="BM37" cm="1">
        <f t="array" ref="BM37">M37/(INDEX($AX37:$BG37,,MATCH(BM$3,$AX$3:$BG$3,))/100)</f>
        <v>460.72603331317953</v>
      </c>
      <c r="BN37" cm="1">
        <f t="array" ref="BN37">N37/(INDEX($AX37:$BG37,,MATCH(BN$3,$AX$3:$BG$3,))/100)</f>
        <v>548.57989804027522</v>
      </c>
      <c r="BO37" cm="1">
        <f t="array" ref="BO37">O37/(INDEX($AX37:$BG37,,MATCH(BO$3,$AX$3:$BG$3,))/100)</f>
        <v>1018.5230732528449</v>
      </c>
      <c r="BP37" cm="1">
        <f t="array" ref="BP37">P37/(INDEX($AX37:$BG37,,MATCH(BP$3,$AX$3:$BG$3,))/100)</f>
        <v>144.71612930350403</v>
      </c>
      <c r="BQ37" cm="1">
        <f t="array" ref="BQ37">Q37/(INDEX($AX37:$BG37,,MATCH(BQ$3,$AX$3:$BG$3,))/100)</f>
        <v>145.22046000000003</v>
      </c>
      <c r="BS37" cm="1">
        <f t="array" ref="BS37">S37/(INDEX($AX37:$BG37,,MATCH(BS$3,$AX$3:$BG$3,))/100)</f>
        <v>7173.7677589905798</v>
      </c>
      <c r="BT37" cm="1">
        <f t="array" ref="BT37">T37/(INDEX($AX37:$BG37,,MATCH(BT$3,$AX$3:$BG$3,))/100)</f>
        <v>7654.5047414442834</v>
      </c>
      <c r="BU37" cm="1">
        <f t="array" ref="BU37">U37/(INDEX($AX37:$BG37,,MATCH(BU$3,$AX$3:$BG$3,))/100)</f>
        <v>8032.3830124204769</v>
      </c>
      <c r="BV37" cm="1">
        <f t="array" ref="BV37">V37/(INDEX($AX37:$BG37,,MATCH(BV$3,$AX$3:$BG$3,))/100)</f>
        <v>8084.761966267326</v>
      </c>
      <c r="BW37" cm="1">
        <f t="array" ref="BW37">W37/(INDEX($AX37:$BG37,,MATCH(BW$3,$AX$3:$BG$3,))/100)</f>
        <v>8224.3425105119113</v>
      </c>
      <c r="BX37" cm="1">
        <f t="array" ref="BX37">X37/(INDEX($AX37:$BG37,,MATCH(BX$3,$AX$3:$BG$3,))/100)</f>
        <v>8378.5977890738413</v>
      </c>
      <c r="BY37" cm="1">
        <f t="array" ref="BY37">Y37/(INDEX($AX37:$BG37,,MATCH(BY$3,$AX$3:$BG$3,))/100)</f>
        <v>9043.8103057731078</v>
      </c>
      <c r="BZ37" cm="1">
        <f t="array" ref="BZ37">Z37/(INDEX($AX37:$BG37,,MATCH(BZ$3,$AX$3:$BG$3,))/100)</f>
        <v>8152.7389706507747</v>
      </c>
      <c r="CA37" cm="1">
        <f t="array" ref="CA37">AA37/(INDEX($AX37:$BG37,,MATCH(CA$3,$AX$3:$BG$3,))/100)</f>
        <v>9182.6922689248622</v>
      </c>
      <c r="CB37" cm="1">
        <f t="array" ref="CB37">AB37/(INDEX($AX37:$BG37,,MATCH(CB$3,$AX$3:$BG$3,))/100)</f>
        <v>9214.6936333199992</v>
      </c>
      <c r="CC37" cm="1">
        <f t="array" ref="CC37">AC37/(INDEX($AX37:$BG37,,MATCH(CC$3,$AX$3:$BG$3,))/100)</f>
        <v>16.990621163621739</v>
      </c>
      <c r="CD37" cm="1">
        <f t="array" ref="CD37">AD37/(INDEX($AX37:$BG37,,MATCH(CD$3,$AX$3:$BG$3,))/100)</f>
        <v>18.652056179239366</v>
      </c>
      <c r="CE37" cm="1">
        <f t="array" ref="CE37">AE37/(INDEX($AX37:$BG37,,MATCH(CE$3,$AX$3:$BG$3,))/100)</f>
        <v>18.626380974954429</v>
      </c>
      <c r="CF37" cm="1">
        <f t="array" ref="CF37">AF37/(INDEX($AX37:$BG37,,MATCH(CF$3,$AX$3:$BG$3,))/100)</f>
        <v>26.064747450809598</v>
      </c>
      <c r="CG37" cm="1">
        <f t="array" ref="CG37">AG37/(INDEX($AX37:$BG37,,MATCH(CG$3,$AX$3:$BG$3,))/100)</f>
        <v>25.928442916474697</v>
      </c>
      <c r="CH37" cm="1">
        <f t="array" ref="CH37">AH37/(INDEX($AX37:$BG37,,MATCH(CH$3,$AX$3:$BG$3,))/100)</f>
        <v>24.80726468940426</v>
      </c>
      <c r="CI37" cm="1">
        <f t="array" ref="CI37">AI37/(INDEX($AX37:$BG37,,MATCH(CI$3,$AX$3:$BG$3,))/100)</f>
        <v>22.242305999346648</v>
      </c>
      <c r="CJ37" cm="1">
        <f t="array" ref="CJ37">AJ37/(INDEX($AX37:$BG37,,MATCH(CJ$3,$AX$3:$BG$3,))/100)</f>
        <v>20.383260206528874</v>
      </c>
      <c r="CK37" cm="1">
        <f t="array" ref="CK37">AK37/(INDEX($AX37:$BG37,,MATCH(CK$3,$AX$3:$BG$3,))/100)</f>
        <v>18.638168601273101</v>
      </c>
      <c r="CL37" cm="1">
        <f t="array" ref="CL37">AL37/(INDEX($AX37:$BG37,,MATCH(CL$3,$AX$3:$BG$3,))/100)</f>
        <v>17.958849654904679</v>
      </c>
      <c r="CM37" cm="1">
        <f t="array" ref="CM37">AM37/(INDEX($AX37:$BG37,,MATCH(CM$3,$AX$3:$BG$3,))/100)</f>
        <v>49.638518780715529</v>
      </c>
      <c r="CN37" cm="1">
        <f t="array" ref="CN37">AN37/(INDEX($AX37:$BG37,,MATCH(CN$3,$AX$3:$BG$3,))/100)</f>
        <v>54.492442155939223</v>
      </c>
      <c r="CO37" cm="1">
        <f t="array" ref="CO37">AO37/(INDEX($AX37:$BG37,,MATCH(CO$3,$AX$3:$BG$3,))/100)</f>
        <v>54.41743141337583</v>
      </c>
      <c r="CP37" cm="1">
        <f t="array" ref="CP37">AP37/(INDEX($AX37:$BG37,,MATCH(CP$3,$AX$3:$BG$3,))/100)</f>
        <v>76.148802530055846</v>
      </c>
      <c r="CQ37" cm="1">
        <f t="array" ref="CQ37">AQ37/(INDEX($AX37:$BG37,,MATCH(CQ$3,$AX$3:$BG$3,))/100)</f>
        <v>75.750585471225406</v>
      </c>
      <c r="CR37" cm="1">
        <f t="array" ref="CR37">AR37/(INDEX($AX37:$BG37,,MATCH(CR$3,$AX$3:$BG$3,))/100)</f>
        <v>72.475035628461313</v>
      </c>
      <c r="CS37" cm="1">
        <f t="array" ref="CS37">AS37/(INDEX($AX37:$BG37,,MATCH(CS$3,$AX$3:$BG$3,))/100)</f>
        <v>64.981445554145026</v>
      </c>
      <c r="CT37" cm="1">
        <f t="array" ref="CT37">AT37/(INDEX($AX37:$BG37,,MATCH(CT$3,$AX$3:$BG$3,))/100)</f>
        <v>59.550197419522689</v>
      </c>
      <c r="CU37" cm="1">
        <f t="array" ref="CU37">AU37/(INDEX($AX37:$BG37,,MATCH(CU$3,$AX$3:$BG$3,))/100)</f>
        <v>54.451869254392037</v>
      </c>
      <c r="CV37" cm="1">
        <f t="array" ref="CV37">AV37/(INDEX($AX37:$BG37,,MATCH(CV$3,$AX$3:$BG$3,))/100)</f>
        <v>52.467222198073536</v>
      </c>
      <c r="CW37">
        <f t="shared" si="58"/>
        <v>824.6656482424637</v>
      </c>
      <c r="CX37">
        <f>IFERROR(1/INDEX('exch rates'!$BC$5:$BL$268,MATCH('Country-wise data'!$B37,'exch rates'!$A$5:$A$268,),MATCH(CX$3,'exch rates'!$BC$4:$BL$4,)),1)</f>
        <v>1</v>
      </c>
      <c r="CY37">
        <f>IFERROR(1/INDEX('exch rates'!$BC$5:$BL$268,MATCH('Country-wise data'!$B37,'exch rates'!$A$5:$A$268,),MATCH(CY$3,'exch rates'!$BC$4:$BL$4,)),1)</f>
        <v>1</v>
      </c>
      <c r="CZ37">
        <f>IFERROR(1/INDEX('exch rates'!$BC$5:$BL$268,MATCH('Country-wise data'!$B37,'exch rates'!$A$5:$A$268,),MATCH(CZ$3,'exch rates'!$BC$4:$BL$4,)),1)</f>
        <v>1</v>
      </c>
      <c r="DA37">
        <f>IFERROR(1/INDEX('exch rates'!$BC$5:$BL$268,MATCH('Country-wise data'!$B37,'exch rates'!$A$5:$A$268,),MATCH(DA$3,'exch rates'!$BC$4:$BL$4,)),1)</f>
        <v>1</v>
      </c>
      <c r="DB37">
        <f>IFERROR(1/INDEX('exch rates'!$BC$5:$BL$268,MATCH('Country-wise data'!$B37,'exch rates'!$A$5:$A$268,),MATCH(DB$3,'exch rates'!$BC$4:$BL$4,)),1)</f>
        <v>1</v>
      </c>
      <c r="DC37">
        <f>IFERROR(1/INDEX('exch rates'!$BC$5:$BL$268,MATCH('Country-wise data'!$B37,'exch rates'!$A$5:$A$268,),MATCH(DC$3,'exch rates'!$BC$4:$BL$4,)),1)</f>
        <v>1</v>
      </c>
      <c r="DD37">
        <f>IFERROR(1/INDEX('exch rates'!$BC$5:$BL$268,MATCH('Country-wise data'!$B37,'exch rates'!$A$5:$A$268,),MATCH(DD$3,'exch rates'!$BC$4:$BL$4,)),1)</f>
        <v>1</v>
      </c>
      <c r="DE37">
        <f>IFERROR(1/INDEX('exch rates'!$BC$5:$BL$268,MATCH('Country-wise data'!$B37,'exch rates'!$A$5:$A$268,),MATCH(DE$3,'exch rates'!$BC$4:$BL$4,)),1)</f>
        <v>1</v>
      </c>
      <c r="DF37">
        <f>IFERROR(1/INDEX('exch rates'!$BC$5:$BL$268,MATCH('Country-wise data'!$B37,'exch rates'!$A$5:$A$268,),MATCH(DF$3,'exch rates'!$BC$4:$BL$4,)),1)</f>
        <v>1</v>
      </c>
      <c r="DG37">
        <f>IFERROR(1/INDEX('exch rates'!$BC$5:$BL$268,MATCH('Country-wise data'!$B37,'exch rates'!$A$5:$A$268,),MATCH(DG$3,'exch rates'!$BC$4:$BL$4,)),1)</f>
        <v>1</v>
      </c>
      <c r="DH37" cm="1">
        <f t="array" ref="DH37">(BH37/INDEX($CX37:$DG37,,MATCH(DH$3,$CX$3:$DG$3,)))*$DG37</f>
        <v>342.25414331482017</v>
      </c>
      <c r="DI37" cm="1">
        <f t="array" ref="DI37">(BI37/INDEX($CX37:$DG37,,MATCH(DI$3,$CX$3:$DG$3,)))*$DG37</f>
        <v>545.67472123513608</v>
      </c>
      <c r="DJ37" cm="1">
        <f t="array" ref="DJ37">(BJ37/INDEX($CX37:$DG37,,MATCH(DJ$3,$CX$3:$DG$3,)))*$DG37</f>
        <v>738.58968906819678</v>
      </c>
      <c r="DK37" cm="1">
        <f t="array" ref="DK37">(BK37/INDEX($CX37:$DG37,,MATCH(DK$3,$CX$3:$DG$3,)))*$DG37</f>
        <v>458.80298148059973</v>
      </c>
      <c r="DL37" cm="1">
        <f t="array" ref="DL37">(BL37/INDEX($CX37:$DG37,,MATCH(DL$3,$CX$3:$DG$3,)))*$DG37</f>
        <v>860.22664267619632</v>
      </c>
      <c r="DM37" cm="1">
        <f t="array" ref="DM37">(BM37/INDEX($CX37:$DG37,,MATCH(DM$3,$CX$3:$DG$3,)))*$DG37</f>
        <v>460.72603331317953</v>
      </c>
      <c r="DN37" cm="1">
        <f t="array" ref="DN37">(BN37/INDEX($CX37:$DG37,,MATCH(DN$3,$CX$3:$DG$3,)))*$DG37</f>
        <v>548.57989804027522</v>
      </c>
      <c r="DO37" cm="1">
        <f t="array" ref="DO37">(BO37/INDEX($CX37:$DG37,,MATCH(DO$3,$CX$3:$DG$3,)))*$DG37</f>
        <v>1018.5230732528449</v>
      </c>
      <c r="DP37" cm="1">
        <f t="array" ref="DP37">(BP37/INDEX($CX37:$DG37,,MATCH(DP$3,$CX$3:$DG$3,)))*$DG37</f>
        <v>144.71612930350403</v>
      </c>
      <c r="DQ37" cm="1">
        <f t="array" ref="DQ37">(BQ37/INDEX($CX37:$DG37,,MATCH(DQ$3,$CX$3:$DG$3,)))*$DG37</f>
        <v>145.22046000000003</v>
      </c>
      <c r="DS37" cm="1">
        <f t="array" ref="DS37">(BS37/INDEX($CX37:$DG37,,MATCH(DS$3,$CX$3:$DG$3,)))*$DG37</f>
        <v>7173.7677589905798</v>
      </c>
      <c r="DT37" cm="1">
        <f t="array" ref="DT37">(BT37/INDEX($CX37:$DG37,,MATCH(DT$3,$CX$3:$DG$3,)))*$DG37</f>
        <v>7654.5047414442834</v>
      </c>
      <c r="DU37" cm="1">
        <f t="array" ref="DU37">(BU37/INDEX($CX37:$DG37,,MATCH(DU$3,$CX$3:$DG$3,)))*$DG37</f>
        <v>8032.3830124204769</v>
      </c>
      <c r="DV37" cm="1">
        <f t="array" ref="DV37">(BV37/INDEX($CX37:$DG37,,MATCH(DV$3,$CX$3:$DG$3,)))*$DG37</f>
        <v>8084.761966267326</v>
      </c>
      <c r="DW37" cm="1">
        <f t="array" ref="DW37">(BW37/INDEX($CX37:$DG37,,MATCH(DW$3,$CX$3:$DG$3,)))*$DG37</f>
        <v>8224.3425105119113</v>
      </c>
      <c r="DX37" cm="1">
        <f t="array" ref="DX37">(BX37/INDEX($CX37:$DG37,,MATCH(DX$3,$CX$3:$DG$3,)))*$DG37</f>
        <v>8378.5977890738413</v>
      </c>
      <c r="DY37" cm="1">
        <f t="array" ref="DY37">(BY37/INDEX($CX37:$DG37,,MATCH(DY$3,$CX$3:$DG$3,)))*$DG37</f>
        <v>9043.8103057731078</v>
      </c>
      <c r="DZ37" cm="1">
        <f t="array" ref="DZ37">(BZ37/INDEX($CX37:$DG37,,MATCH(DZ$3,$CX$3:$DG$3,)))*$DG37</f>
        <v>8152.7389706507747</v>
      </c>
      <c r="EA37" cm="1">
        <f t="array" ref="EA37">(CA37/INDEX($CX37:$DG37,,MATCH(EA$3,$CX$3:$DG$3,)))*$DG37</f>
        <v>9182.6922689248622</v>
      </c>
      <c r="EB37" cm="1">
        <f t="array" ref="EB37">(CB37/INDEX($CX37:$DG37,,MATCH(EB$3,$CX$3:$DG$3,)))*$DG37</f>
        <v>9214.6936333199992</v>
      </c>
      <c r="EC37" s="53" cm="1">
        <f t="array" ref="EC37">(CC37/INDEX($CX37:$DG37,,MATCH(EC$3,$CX$3:$DG$3,)))*$DG37</f>
        <v>16.990621163621739</v>
      </c>
      <c r="ED37" cm="1">
        <f t="array" ref="ED37">(CD37/INDEX($CX37:$DG37,,MATCH(ED$3,$CX$3:$DG$3,)))*$DG37</f>
        <v>18.652056179239366</v>
      </c>
      <c r="EE37" cm="1">
        <f t="array" ref="EE37">(CE37/INDEX($CX37:$DG37,,MATCH(EE$3,$CX$3:$DG$3,)))*$DG37</f>
        <v>18.626380974954429</v>
      </c>
      <c r="EF37" cm="1">
        <f t="array" ref="EF37">(CF37/INDEX($CX37:$DG37,,MATCH(EF$3,$CX$3:$DG$3,)))*$DG37</f>
        <v>26.064747450809598</v>
      </c>
      <c r="EG37" cm="1">
        <f t="array" ref="EG37">(CG37/INDEX($CX37:$DG37,,MATCH(EG$3,$CX$3:$DG$3,)))*$DG37</f>
        <v>25.928442916474697</v>
      </c>
      <c r="EH37" cm="1">
        <f t="array" ref="EH37">(CH37/INDEX($CX37:$DG37,,MATCH(EH$3,$CX$3:$DG$3,)))*$DG37</f>
        <v>24.80726468940426</v>
      </c>
      <c r="EI37" cm="1">
        <f t="array" ref="EI37">(CI37/INDEX($CX37:$DG37,,MATCH(EI$3,$CX$3:$DG$3,)))*$DG37</f>
        <v>22.242305999346648</v>
      </c>
      <c r="EJ37" cm="1">
        <f t="array" ref="EJ37">(CJ37/INDEX($CX37:$DG37,,MATCH(EJ$3,$CX$3:$DG$3,)))*$DG37</f>
        <v>20.383260206528874</v>
      </c>
      <c r="EK37" cm="1">
        <f t="array" ref="EK37">(CK37/INDEX($CX37:$DG37,,MATCH(EK$3,$CX$3:$DG$3,)))*$DG37</f>
        <v>18.638168601273101</v>
      </c>
      <c r="EL37" cm="1">
        <f t="array" ref="EL37">(CL37/INDEX($CX37:$DG37,,MATCH(EL$3,$CX$3:$DG$3,)))*$DG37</f>
        <v>17.958849654904679</v>
      </c>
      <c r="EM37" cm="1">
        <f t="array" ref="EM37">(CM37/INDEX($CX37:$DG37,,MATCH(EM$3,$CX$3:$DG$3,)))*$DG37</f>
        <v>49.638518780715529</v>
      </c>
      <c r="EN37" cm="1">
        <f t="array" ref="EN37">(CN37/INDEX($CX37:$DG37,,MATCH(EN$3,$CX$3:$DG$3,)))*$DG37</f>
        <v>54.492442155939223</v>
      </c>
      <c r="EO37" cm="1">
        <f t="array" ref="EO37">(CO37/INDEX($CX37:$DG37,,MATCH(EO$3,$CX$3:$DG$3,)))*$DG37</f>
        <v>54.41743141337583</v>
      </c>
      <c r="EP37" cm="1">
        <f t="array" ref="EP37">(CP37/INDEX($CX37:$DG37,,MATCH(EP$3,$CX$3:$DG$3,)))*$DG37</f>
        <v>76.148802530055846</v>
      </c>
      <c r="EQ37" cm="1">
        <f t="array" ref="EQ37">(CQ37/INDEX($CX37:$DG37,,MATCH(EQ$3,$CX$3:$DG$3,)))*$DG37</f>
        <v>75.750585471225406</v>
      </c>
      <c r="ER37" cm="1">
        <f t="array" ref="ER37">(CR37/INDEX($CX37:$DG37,,MATCH(ER$3,$CX$3:$DG$3,)))*$DG37</f>
        <v>72.475035628461313</v>
      </c>
      <c r="ES37" cm="1">
        <f t="array" ref="ES37">(CS37/INDEX($CX37:$DG37,,MATCH(ES$3,$CX$3:$DG$3,)))*$DG37</f>
        <v>64.981445554145026</v>
      </c>
      <c r="ET37" cm="1">
        <f t="array" ref="ET37">(CT37/INDEX($CX37:$DG37,,MATCH(ET$3,$CX$3:$DG$3,)))*$DG37</f>
        <v>59.550197419522689</v>
      </c>
      <c r="EU37" cm="1">
        <f t="array" ref="EU37">(CU37/INDEX($CX37:$DG37,,MATCH(EU$3,$CX$3:$DG$3,)))*$DG37</f>
        <v>54.451869254392037</v>
      </c>
      <c r="EV37" cm="1">
        <f t="array" ref="EV37">(CV37/INDEX($CX37:$DG37,,MATCH(EV$3,$CX$3:$DG$3,)))*$DG37</f>
        <v>52.467222198073536</v>
      </c>
      <c r="EW37">
        <f t="shared" si="13"/>
        <v>824.6656482424637</v>
      </c>
      <c r="EY37" s="96">
        <f t="shared" si="24"/>
        <v>2.3684375818171857E-3</v>
      </c>
      <c r="EZ37" s="96">
        <f t="shared" si="14"/>
        <v>2.4367423901706306E-3</v>
      </c>
      <c r="FA37" s="96">
        <f t="shared" si="15"/>
        <v>2.318910956580687E-3</v>
      </c>
      <c r="FB37" s="96">
        <f t="shared" si="16"/>
        <v>3.223935047137015E-3</v>
      </c>
      <c r="FC37" s="96">
        <f t="shared" si="17"/>
        <v>3.1526462915831091E-3</v>
      </c>
      <c r="FD37" s="96">
        <f t="shared" si="18"/>
        <v>2.9607895394804982E-3</v>
      </c>
      <c r="FE37" s="96">
        <f t="shared" si="19"/>
        <v>2.459395459140523E-3</v>
      </c>
      <c r="FF37" s="96">
        <f t="shared" si="20"/>
        <v>2.5001732889899974E-3</v>
      </c>
      <c r="FG37" s="96">
        <f t="shared" si="21"/>
        <v>2.029706327451101E-3</v>
      </c>
      <c r="FH37" s="96">
        <f t="shared" si="22"/>
        <v>1.9489361632128634E-3</v>
      </c>
      <c r="FJ37" s="96">
        <f t="shared" si="25"/>
        <v>8314.2292957377176</v>
      </c>
      <c r="FK37" s="96" t="str">
        <f>IF(AND('Country-wise data'!FJ37&gt;'non-R&amp;D ex_typologies'!$C$17,'Country-wise data'!FJ37&lt;'non-R&amp;D ex_typologies'!$D$17),"Small",IF(AND('Country-wise data'!FJ37&gt;'non-R&amp;D ex_typologies'!$E$17,'Country-wise data'!$FJ$4&lt;'non-R&amp;D ex_typologies'!$F$17),"Medium","Large"))</f>
        <v>Medium</v>
      </c>
      <c r="FL37" t="str">
        <f>IF($FK37='non-R&amp;D ex_typologies'!$C$16,IF(AND('Country-wise data'!EY37&gt;'non-R&amp;D ex_typologies'!$C$21,'Country-wise data'!EY37&lt;'non-R&amp;D ex_typologies'!$D$21),'non-R&amp;D ex_typologies'!$B$21,IF(AND('Country-wise data'!EY37&gt;'non-R&amp;D ex_typologies'!$C$19,'Country-wise data'!EY37&lt;'non-R&amp;D ex_typologies'!$D$19),'non-R&amp;D ex_typologies'!$B$19,'non-R&amp;D ex_typologies'!$B$20)),IF($FK37='non-R&amp;D ex_typologies'!$E$16,IF(AND('Country-wise data'!EY37&gt;'non-R&amp;D ex_typologies'!$E$21,'Country-wise data'!EY37&lt;'non-R&amp;D ex_typologies'!$F$21),'non-R&amp;D ex_typologies'!$B$21,IF(AND('Country-wise data'!EY37&gt;'non-R&amp;D ex_typologies'!$E$19,'Country-wise data'!EY37&lt;'non-R&amp;D ex_typologies'!$F$19),'non-R&amp;D ex_typologies'!$B$19,'non-R&amp;D ex_typologies'!$B$20)),IF(AND('Country-wise data'!EY37&gt;'non-R&amp;D ex_typologies'!$G$21,'Country-wise data'!EY37&lt;'non-R&amp;D ex_typologies'!$H$21),'non-R&amp;D ex_typologies'!$B$21,IF(AND('Country-wise data'!EY37&gt;'non-R&amp;D ex_typologies'!$G$19,'Country-wise data'!EY37&lt;'non-R&amp;D ex_typologies'!$H$19),'non-R&amp;D ex_typologies'!$B$19,'non-R&amp;D ex_typologies'!$B$20))))</f>
        <v>Program heavy</v>
      </c>
      <c r="FM37" t="str">
        <f>IF($FK37='non-R&amp;D ex_typologies'!$C$16,IF(AND('Country-wise data'!EZ37&gt;'non-R&amp;D ex_typologies'!$C$21,'Country-wise data'!EZ37&lt;'non-R&amp;D ex_typologies'!$D$21),'non-R&amp;D ex_typologies'!$B$21,IF(AND('Country-wise data'!EZ37&gt;'non-R&amp;D ex_typologies'!$C$19,'Country-wise data'!EZ37&lt;'non-R&amp;D ex_typologies'!$D$19),'non-R&amp;D ex_typologies'!$B$19,'non-R&amp;D ex_typologies'!$B$20)),IF($FK37='non-R&amp;D ex_typologies'!$E$16,IF(AND('Country-wise data'!EZ37&gt;'non-R&amp;D ex_typologies'!$E$21,'Country-wise data'!EZ37&lt;'non-R&amp;D ex_typologies'!$F$21),'non-R&amp;D ex_typologies'!$B$21,IF(AND('Country-wise data'!EZ37&gt;'non-R&amp;D ex_typologies'!$E$19,'Country-wise data'!EZ37&lt;'non-R&amp;D ex_typologies'!$F$19),'non-R&amp;D ex_typologies'!$B$19,'non-R&amp;D ex_typologies'!$B$20)),IF(AND('Country-wise data'!EZ37&gt;'non-R&amp;D ex_typologies'!$G$21,'Country-wise data'!EZ37&lt;'non-R&amp;D ex_typologies'!$H$21),'non-R&amp;D ex_typologies'!$B$21,IF(AND('Country-wise data'!EZ37&gt;'non-R&amp;D ex_typologies'!$G$19,'Country-wise data'!EZ37&lt;'non-R&amp;D ex_typologies'!$H$19),'non-R&amp;D ex_typologies'!$B$19,'non-R&amp;D ex_typologies'!$B$20))))</f>
        <v>Program heavy</v>
      </c>
      <c r="FN37" t="str">
        <f>IF($FK37='non-R&amp;D ex_typologies'!$C$16,IF(AND('Country-wise data'!FA37&gt;'non-R&amp;D ex_typologies'!$C$21,'Country-wise data'!FA37&lt;'non-R&amp;D ex_typologies'!$D$21),'non-R&amp;D ex_typologies'!$B$21,IF(AND('Country-wise data'!FA37&gt;'non-R&amp;D ex_typologies'!$C$19,'Country-wise data'!FA37&lt;'non-R&amp;D ex_typologies'!$D$19),'non-R&amp;D ex_typologies'!$B$19,'non-R&amp;D ex_typologies'!$B$20)),IF($FK37='non-R&amp;D ex_typologies'!$E$16,IF(AND('Country-wise data'!FA37&gt;'non-R&amp;D ex_typologies'!$E$21,'Country-wise data'!FA37&lt;'non-R&amp;D ex_typologies'!$F$21),'non-R&amp;D ex_typologies'!$B$21,IF(AND('Country-wise data'!FA37&gt;'non-R&amp;D ex_typologies'!$E$19,'Country-wise data'!FA37&lt;'non-R&amp;D ex_typologies'!$F$19),'non-R&amp;D ex_typologies'!$B$19,'non-R&amp;D ex_typologies'!$B$20)),IF(AND('Country-wise data'!FA37&gt;'non-R&amp;D ex_typologies'!$G$21,'Country-wise data'!FA37&lt;'non-R&amp;D ex_typologies'!$H$21),'non-R&amp;D ex_typologies'!$B$21,IF(AND('Country-wise data'!FA37&gt;'non-R&amp;D ex_typologies'!$G$19,'Country-wise data'!FA37&lt;'non-R&amp;D ex_typologies'!$H$19),'non-R&amp;D ex_typologies'!$B$19,'non-R&amp;D ex_typologies'!$B$20))))</f>
        <v>Program heavy</v>
      </c>
      <c r="FO37" t="str">
        <f>IF($FK37='non-R&amp;D ex_typologies'!$C$16,IF(AND('Country-wise data'!FB37&gt;'non-R&amp;D ex_typologies'!$C$21,'Country-wise data'!FB37&lt;'non-R&amp;D ex_typologies'!$D$21),'non-R&amp;D ex_typologies'!$B$21,IF(AND('Country-wise data'!FB37&gt;'non-R&amp;D ex_typologies'!$C$19,'Country-wise data'!FB37&lt;'non-R&amp;D ex_typologies'!$D$19),'non-R&amp;D ex_typologies'!$B$19,'non-R&amp;D ex_typologies'!$B$20)),IF($FK37='non-R&amp;D ex_typologies'!$E$16,IF(AND('Country-wise data'!FB37&gt;'non-R&amp;D ex_typologies'!$E$21,'Country-wise data'!FB37&lt;'non-R&amp;D ex_typologies'!$F$21),'non-R&amp;D ex_typologies'!$B$21,IF(AND('Country-wise data'!FB37&gt;'non-R&amp;D ex_typologies'!$E$19,'Country-wise data'!FB37&lt;'non-R&amp;D ex_typologies'!$F$19),'non-R&amp;D ex_typologies'!$B$19,'non-R&amp;D ex_typologies'!$B$20)),IF(AND('Country-wise data'!FB37&gt;'non-R&amp;D ex_typologies'!$G$21,'Country-wise data'!FB37&lt;'non-R&amp;D ex_typologies'!$H$21),'non-R&amp;D ex_typologies'!$B$21,IF(AND('Country-wise data'!FB37&gt;'non-R&amp;D ex_typologies'!$G$19,'Country-wise data'!FB37&lt;'non-R&amp;D ex_typologies'!$H$19),'non-R&amp;D ex_typologies'!$B$19,'non-R&amp;D ex_typologies'!$B$20))))</f>
        <v>Program heavy</v>
      </c>
      <c r="FP37" t="str">
        <f>IF($FK37='non-R&amp;D ex_typologies'!$C$16,IF(AND('Country-wise data'!FC37&gt;'non-R&amp;D ex_typologies'!$C$21,'Country-wise data'!FC37&lt;'non-R&amp;D ex_typologies'!$D$21),'non-R&amp;D ex_typologies'!$B$21,IF(AND('Country-wise data'!FC37&gt;'non-R&amp;D ex_typologies'!$C$19,'Country-wise data'!FC37&lt;'non-R&amp;D ex_typologies'!$D$19),'non-R&amp;D ex_typologies'!$B$19,'non-R&amp;D ex_typologies'!$B$20)),IF($FK37='non-R&amp;D ex_typologies'!$E$16,IF(AND('Country-wise data'!FC37&gt;'non-R&amp;D ex_typologies'!$E$21,'Country-wise data'!FC37&lt;'non-R&amp;D ex_typologies'!$F$21),'non-R&amp;D ex_typologies'!$B$21,IF(AND('Country-wise data'!FC37&gt;'non-R&amp;D ex_typologies'!$E$19,'Country-wise data'!FC37&lt;'non-R&amp;D ex_typologies'!$F$19),'non-R&amp;D ex_typologies'!$B$19,'non-R&amp;D ex_typologies'!$B$20)),IF(AND('Country-wise data'!FC37&gt;'non-R&amp;D ex_typologies'!$G$21,'Country-wise data'!FC37&lt;'non-R&amp;D ex_typologies'!$H$21),'non-R&amp;D ex_typologies'!$B$21,IF(AND('Country-wise data'!FC37&gt;'non-R&amp;D ex_typologies'!$G$19,'Country-wise data'!FC37&lt;'non-R&amp;D ex_typologies'!$H$19),'non-R&amp;D ex_typologies'!$B$19,'non-R&amp;D ex_typologies'!$B$20))))</f>
        <v>Program heavy</v>
      </c>
      <c r="FQ37" t="str">
        <f>IF($FK37='non-R&amp;D ex_typologies'!$C$16,IF(AND('Country-wise data'!FD37&gt;'non-R&amp;D ex_typologies'!$C$21,'Country-wise data'!FD37&lt;'non-R&amp;D ex_typologies'!$D$21),'non-R&amp;D ex_typologies'!$B$21,IF(AND('Country-wise data'!FD37&gt;'non-R&amp;D ex_typologies'!$C$19,'Country-wise data'!FD37&lt;'non-R&amp;D ex_typologies'!$D$19),'non-R&amp;D ex_typologies'!$B$19,'non-R&amp;D ex_typologies'!$B$20)),IF($FK37='non-R&amp;D ex_typologies'!$E$16,IF(AND('Country-wise data'!FD37&gt;'non-R&amp;D ex_typologies'!$E$21,'Country-wise data'!FD37&lt;'non-R&amp;D ex_typologies'!$F$21),'non-R&amp;D ex_typologies'!$B$21,IF(AND('Country-wise data'!FD37&gt;'non-R&amp;D ex_typologies'!$E$19,'Country-wise data'!FD37&lt;'non-R&amp;D ex_typologies'!$F$19),'non-R&amp;D ex_typologies'!$B$19,'non-R&amp;D ex_typologies'!$B$20)),IF(AND('Country-wise data'!FD37&gt;'non-R&amp;D ex_typologies'!$G$21,'Country-wise data'!FD37&lt;'non-R&amp;D ex_typologies'!$H$21),'non-R&amp;D ex_typologies'!$B$21,IF(AND('Country-wise data'!FD37&gt;'non-R&amp;D ex_typologies'!$G$19,'Country-wise data'!FD37&lt;'non-R&amp;D ex_typologies'!$H$19),'non-R&amp;D ex_typologies'!$B$19,'non-R&amp;D ex_typologies'!$B$20))))</f>
        <v>Program heavy</v>
      </c>
      <c r="FR37" t="str">
        <f>IF($FK37='non-R&amp;D ex_typologies'!$C$16,IF(AND('Country-wise data'!FE37&gt;'non-R&amp;D ex_typologies'!$C$21,'Country-wise data'!FE37&lt;'non-R&amp;D ex_typologies'!$D$21),'non-R&amp;D ex_typologies'!$B$21,IF(AND('Country-wise data'!FE37&gt;'non-R&amp;D ex_typologies'!$C$19,'Country-wise data'!FE37&lt;'non-R&amp;D ex_typologies'!$D$19),'non-R&amp;D ex_typologies'!$B$19,'non-R&amp;D ex_typologies'!$B$20)),IF($FK37='non-R&amp;D ex_typologies'!$E$16,IF(AND('Country-wise data'!FE37&gt;'non-R&amp;D ex_typologies'!$E$21,'Country-wise data'!FE37&lt;'non-R&amp;D ex_typologies'!$F$21),'non-R&amp;D ex_typologies'!$B$21,IF(AND('Country-wise data'!FE37&gt;'non-R&amp;D ex_typologies'!$E$19,'Country-wise data'!FE37&lt;'non-R&amp;D ex_typologies'!$F$19),'non-R&amp;D ex_typologies'!$B$19,'non-R&amp;D ex_typologies'!$B$20)),IF(AND('Country-wise data'!FE37&gt;'non-R&amp;D ex_typologies'!$G$21,'Country-wise data'!FE37&lt;'non-R&amp;D ex_typologies'!$H$21),'non-R&amp;D ex_typologies'!$B$21,IF(AND('Country-wise data'!FE37&gt;'non-R&amp;D ex_typologies'!$G$19,'Country-wise data'!FE37&lt;'non-R&amp;D ex_typologies'!$H$19),'non-R&amp;D ex_typologies'!$B$19,'non-R&amp;D ex_typologies'!$B$20))))</f>
        <v>Program heavy</v>
      </c>
      <c r="FS37" t="str">
        <f>IF($FK37='non-R&amp;D ex_typologies'!$C$16,IF(AND('Country-wise data'!FF37&gt;'non-R&amp;D ex_typologies'!$C$21,'Country-wise data'!FF37&lt;'non-R&amp;D ex_typologies'!$D$21),'non-R&amp;D ex_typologies'!$B$21,IF(AND('Country-wise data'!FF37&gt;'non-R&amp;D ex_typologies'!$C$19,'Country-wise data'!FF37&lt;'non-R&amp;D ex_typologies'!$D$19),'non-R&amp;D ex_typologies'!$B$19,'non-R&amp;D ex_typologies'!$B$20)),IF($FK37='non-R&amp;D ex_typologies'!$E$16,IF(AND('Country-wise data'!FF37&gt;'non-R&amp;D ex_typologies'!$E$21,'Country-wise data'!FF37&lt;'non-R&amp;D ex_typologies'!$F$21),'non-R&amp;D ex_typologies'!$B$21,IF(AND('Country-wise data'!FF37&gt;'non-R&amp;D ex_typologies'!$E$19,'Country-wise data'!FF37&lt;'non-R&amp;D ex_typologies'!$F$19),'non-R&amp;D ex_typologies'!$B$19,'non-R&amp;D ex_typologies'!$B$20)),IF(AND('Country-wise data'!FF37&gt;'non-R&amp;D ex_typologies'!$G$21,'Country-wise data'!FF37&lt;'non-R&amp;D ex_typologies'!$H$21),'non-R&amp;D ex_typologies'!$B$21,IF(AND('Country-wise data'!FF37&gt;'non-R&amp;D ex_typologies'!$G$19,'Country-wise data'!FF37&lt;'non-R&amp;D ex_typologies'!$H$19),'non-R&amp;D ex_typologies'!$B$19,'non-R&amp;D ex_typologies'!$B$20))))</f>
        <v>Program heavy</v>
      </c>
      <c r="FT37" t="str">
        <f>IF($FK37='non-R&amp;D ex_typologies'!$C$16,IF(AND('Country-wise data'!FG37&gt;'non-R&amp;D ex_typologies'!$C$21,'Country-wise data'!FG37&lt;'non-R&amp;D ex_typologies'!$D$21),'non-R&amp;D ex_typologies'!$B$21,IF(AND('Country-wise data'!FG37&gt;'non-R&amp;D ex_typologies'!$C$19,'Country-wise data'!FG37&lt;'non-R&amp;D ex_typologies'!$D$19),'non-R&amp;D ex_typologies'!$B$19,'non-R&amp;D ex_typologies'!$B$20)),IF($FK37='non-R&amp;D ex_typologies'!$E$16,IF(AND('Country-wise data'!FG37&gt;'non-R&amp;D ex_typologies'!$E$21,'Country-wise data'!FG37&lt;'non-R&amp;D ex_typologies'!$F$21),'non-R&amp;D ex_typologies'!$B$21,IF(AND('Country-wise data'!FG37&gt;'non-R&amp;D ex_typologies'!$E$19,'Country-wise data'!FG37&lt;'non-R&amp;D ex_typologies'!$F$19),'non-R&amp;D ex_typologies'!$B$19,'non-R&amp;D ex_typologies'!$B$20)),IF(AND('Country-wise data'!FG37&gt;'non-R&amp;D ex_typologies'!$G$21,'Country-wise data'!FG37&lt;'non-R&amp;D ex_typologies'!$H$21),'non-R&amp;D ex_typologies'!$B$21,IF(AND('Country-wise data'!FG37&gt;'non-R&amp;D ex_typologies'!$G$19,'Country-wise data'!FG37&lt;'non-R&amp;D ex_typologies'!$H$19),'non-R&amp;D ex_typologies'!$B$19,'non-R&amp;D ex_typologies'!$B$20))))</f>
        <v>Program heavy</v>
      </c>
      <c r="FU37" t="str">
        <f>IF($FK37='non-R&amp;D ex_typologies'!$C$16,IF(AND('Country-wise data'!FH37&gt;'non-R&amp;D ex_typologies'!$C$21,'Country-wise data'!FH37&lt;'non-R&amp;D ex_typologies'!$D$21),'non-R&amp;D ex_typologies'!$B$21,IF(AND('Country-wise data'!FH37&gt;'non-R&amp;D ex_typologies'!$C$19,'Country-wise data'!FH37&lt;'non-R&amp;D ex_typologies'!$D$19),'non-R&amp;D ex_typologies'!$B$19,'non-R&amp;D ex_typologies'!$B$20)),IF($FK37='non-R&amp;D ex_typologies'!$E$16,IF(AND('Country-wise data'!FH37&gt;'non-R&amp;D ex_typologies'!$E$21,'Country-wise data'!FH37&lt;'non-R&amp;D ex_typologies'!$F$21),'non-R&amp;D ex_typologies'!$B$21,IF(AND('Country-wise data'!FH37&gt;'non-R&amp;D ex_typologies'!$E$19,'Country-wise data'!FH37&lt;'non-R&amp;D ex_typologies'!$F$19),'non-R&amp;D ex_typologies'!$B$19,'non-R&amp;D ex_typologies'!$B$20)),IF(AND('Country-wise data'!FH37&gt;'non-R&amp;D ex_typologies'!$G$21,'Country-wise data'!FH37&lt;'non-R&amp;D ex_typologies'!$H$21),'non-R&amp;D ex_typologies'!$B$21,IF(AND('Country-wise data'!FH37&gt;'non-R&amp;D ex_typologies'!$G$19,'Country-wise data'!FH37&lt;'non-R&amp;D ex_typologies'!$H$19),'non-R&amp;D ex_typologies'!$B$19,'non-R&amp;D ex_typologies'!$B$20))))</f>
        <v>Program heavy</v>
      </c>
    </row>
    <row r="38" spans="2:177" x14ac:dyDescent="0.35">
      <c r="B38" s="12" t="s">
        <v>398</v>
      </c>
      <c r="C38" t="s">
        <v>399</v>
      </c>
      <c r="D38" t="s">
        <v>385</v>
      </c>
      <c r="E38" t="s">
        <v>26</v>
      </c>
      <c r="F38" t="s">
        <v>369</v>
      </c>
      <c r="G38" s="55">
        <f>Assumptions!$C$13</f>
        <v>1.1000000000000001</v>
      </c>
      <c r="H38">
        <f>SUMIFS('IFPRI SPEED'!AL:AL,'IFPRI SPEED'!$A:$A,'Country-wise data'!$B38)*1000*G38</f>
        <v>0</v>
      </c>
      <c r="I38">
        <f>IF(SUMIFS('IFPRI SPEED'!AM:AM,'IFPRI SPEED'!$A:$A,'Country-wise data'!$B38)*1000=0,H38*(1+Assumptions!$C$9),SUMIFS('IFPRI SPEED'!AM:AM,'IFPRI SPEED'!$A:$A,'Country-wise data'!$B38)*1000*$G38)</f>
        <v>0</v>
      </c>
      <c r="J38">
        <f>IF(SUMIFS('IFPRI SPEED'!AN:AN,'IFPRI SPEED'!$A:$A,'Country-wise data'!$B38)*1000=0,I38*(1+Assumptions!$C$9),SUMIFS('IFPRI SPEED'!AN:AN,'IFPRI SPEED'!$A:$A,'Country-wise data'!$B38)*1000*$G38)</f>
        <v>0</v>
      </c>
      <c r="K38">
        <f>IF(SUMIFS('IFPRI SPEED'!AO:AO,'IFPRI SPEED'!$A:$A,'Country-wise data'!$B38)*1000=0,J38*(1+Assumptions!$C$9),SUMIFS('IFPRI SPEED'!AO:AO,'IFPRI SPEED'!$A:$A,'Country-wise data'!$B38)*1000*$G38)</f>
        <v>0</v>
      </c>
      <c r="L38">
        <f>IF(SUMIFS('IFPRI SPEED'!AP:AP,'IFPRI SPEED'!$A:$A,'Country-wise data'!$B38)*1000=0,K38*(1+Assumptions!$C$9),SUMIFS('IFPRI SPEED'!AP:AP,'IFPRI SPEED'!$A:$A,'Country-wise data'!$B38)*1000*$G38)</f>
        <v>0</v>
      </c>
      <c r="M38">
        <f>IF(SUMIFS('IFPRI SPEED'!AQ:AQ,'IFPRI SPEED'!$A:$A,'Country-wise data'!$B38)*1000=0,L38*(1+Assumptions!$C$9),SUMIFS('IFPRI SPEED'!AQ:AQ,'IFPRI SPEED'!$A:$A,'Country-wise data'!$B38)*1000*$G38)</f>
        <v>0</v>
      </c>
      <c r="N38">
        <f>IF(SUMIFS('IFPRI SPEED'!AR:AR,'IFPRI SPEED'!$A:$A,'Country-wise data'!$B38)*1000=0,M38*(1+Assumptions!$C$9),SUMIFS('IFPRI SPEED'!AR:AR,'IFPRI SPEED'!$A:$A,'Country-wise data'!$B38)*1000*$G38)</f>
        <v>0</v>
      </c>
      <c r="O38">
        <f>IF(SUMIFS('IFPRI SPEED'!AS:AS,'IFPRI SPEED'!$A:$A,'Country-wise data'!$B38)*1000=0,N38*(1+Assumptions!$C$9),SUMIFS('IFPRI SPEED'!AS:AS,'IFPRI SPEED'!$A:$A,'Country-wise data'!$B38)*1000*$G38)</f>
        <v>0</v>
      </c>
      <c r="P38">
        <f>IF(SUMIFS('IFPRI SPEED'!AT:AT,'IFPRI SPEED'!$A:$A,'Country-wise data'!$B38)*1000=0,O38*(1+Assumptions!$C$9),SUMIFS('IFPRI SPEED'!AT:AT,'IFPRI SPEED'!$A:$A,'Country-wise data'!$B38)*1000*$G38)</f>
        <v>0</v>
      </c>
      <c r="Q38">
        <f>IF(SUMIFS('IFPRI SPEED'!AU:AU,'IFPRI SPEED'!$A:$A,'Country-wise data'!$B38)*1000=0,P38*(1+Assumptions!$C$9),SUMIFS('IFPRI SPEED'!AU:AU,'IFPRI SPEED'!$A:$A,'Country-wise data'!$B38)*1000*$G38)</f>
        <v>0</v>
      </c>
      <c r="R38" s="36">
        <f t="shared" si="55"/>
        <v>0</v>
      </c>
      <c r="S38" s="44">
        <f>INDEX('area data'!$G$4:$P$79,MATCH('Country-wise data'!$B38,'area data'!$B$4:$B$79,),MATCH('Country-wise data'!S$3,'area data'!$G$3:$P$3,))</f>
        <v>492.24760778878994</v>
      </c>
      <c r="T38" s="44">
        <f>INDEX('area data'!$G$4:$P$79,MATCH('Country-wise data'!$B38,'area data'!$B$4:$B$79,),MATCH('Country-wise data'!T$3,'area data'!$G$3:$P$3,))</f>
        <v>548.78748807995032</v>
      </c>
      <c r="U38" s="44">
        <f>INDEX('area data'!$G$4:$P$79,MATCH('Country-wise data'!$B38,'area data'!$B$4:$B$79,),MATCH('Country-wise data'!U$3,'area data'!$G$3:$P$3,))</f>
        <v>574.47269701685389</v>
      </c>
      <c r="V38" s="44">
        <f>INDEX('area data'!$G$4:$P$79,MATCH('Country-wise data'!$B38,'area data'!$B$4:$B$79,),MATCH('Country-wise data'!V$3,'area data'!$G$3:$P$3,))</f>
        <v>615.19686621471305</v>
      </c>
      <c r="W38" s="44">
        <f>INDEX('area data'!$G$4:$P$79,MATCH('Country-wise data'!$B38,'area data'!$B$4:$B$79,),MATCH('Country-wise data'!W$3,'area data'!$G$3:$P$3,))</f>
        <v>625.42122136197167</v>
      </c>
      <c r="X38" s="44">
        <f>INDEX('area data'!$G$4:$P$79,MATCH('Country-wise data'!$B38,'area data'!$B$4:$B$79,),MATCH('Country-wise data'!X$3,'area data'!$G$3:$P$3,))</f>
        <v>581.60459171148875</v>
      </c>
      <c r="Y38" s="44">
        <f>INDEX('area data'!$G$4:$P$79,MATCH('Country-wise data'!$B38,'area data'!$B$4:$B$79,),MATCH('Country-wise data'!Y$3,'area data'!$G$3:$P$3,))</f>
        <v>588.03144255870404</v>
      </c>
      <c r="Z38" s="44">
        <f>INDEX('area data'!$G$4:$P$79,MATCH('Country-wise data'!$B38,'area data'!$B$4:$B$79,),MATCH('Country-wise data'!Z$3,'area data'!$G$3:$P$3,))</f>
        <v>621.25715941948579</v>
      </c>
      <c r="AA38" s="44">
        <f>INDEX('area data'!$G$4:$P$79,MATCH('Country-wise data'!$B38,'area data'!$B$4:$B$79,),MATCH('Country-wise data'!AA$3,'area data'!$G$3:$P$3,))</f>
        <v>636.89548552755025</v>
      </c>
      <c r="AB38" s="44">
        <f>INDEX('area data'!$G$4:$P$79,MATCH('Country-wise data'!$B38,'area data'!$B$4:$B$79,),MATCH('Country-wise data'!AB$3,'area data'!$G$3:$P$3,))</f>
        <v>649.63339523810112</v>
      </c>
      <c r="AC38" s="53">
        <f>IFERROR(INDEX('ASTI data (new)'!$AF$6:$AL$130,MATCH('Country-wise data'!$B38,'ASTI data (new)'!$C$6:$C$130,),MATCH('Country-wise data'!AC$3,'ASTI data (new)'!$AF$5:$AL$5,)),(INDEX(Assumptions!$G$154:$P$345,MATCH('Country-wise data'!$B38,Assumptions!$B$154:$B$344,),MATCH('Country-wise data'!AC$3,Assumptions!$G$153:$P$153,))*S38))</f>
        <v>0.16410809533215562</v>
      </c>
      <c r="AD38" s="53">
        <f>IFERROR(INDEX('ASTI data (new)'!$AF$6:$AL$130,MATCH('Country-wise data'!$B38,'ASTI data (new)'!$C$6:$C$130,),MATCH('Country-wise data'!AD$3,'ASTI data (new)'!$AF$5:$AL$5,)),(INDEX(Assumptions!$G$154:$P$345,MATCH('Country-wise data'!$B38,Assumptions!$B$154:$B$344,),MATCH('Country-wise data'!AD$3,Assumptions!$G$153:$P$153,))*T38))</f>
        <v>0.18227372650311977</v>
      </c>
      <c r="AE38" s="53">
        <f>IFERROR(INDEX('ASTI data (new)'!$AF$6:$AL$130,MATCH('Country-wise data'!$B38,'ASTI data (new)'!$C$6:$C$130,),MATCH('Country-wise data'!AE$3,'ASTI data (new)'!$AF$5:$AL$5,)),(INDEX(Assumptions!$G$154:$P$345,MATCH('Country-wise data'!$B38,Assumptions!$B$154:$B$344,),MATCH('Country-wise data'!AE$3,Assumptions!$G$153:$P$153,))*U38))</f>
        <v>0.23156622235945476</v>
      </c>
      <c r="AF38" s="53">
        <f>IFERROR(INDEX('ASTI data (new)'!$AF$6:$AL$130,MATCH('Country-wise data'!$B38,'ASTI data (new)'!$C$6:$C$130,),MATCH('Country-wise data'!AF$3,'ASTI data (new)'!$AF$5:$AL$5,)),(INDEX(Assumptions!$G$154:$P$345,MATCH('Country-wise data'!$B38,Assumptions!$B$154:$B$344,),MATCH('Country-wise data'!AF$3,Assumptions!$G$153:$P$153,))*V38))</f>
        <v>0.27436912231453969</v>
      </c>
      <c r="AG38" s="53">
        <f>IFERROR(INDEX('ASTI data (new)'!$AF$6:$AL$130,MATCH('Country-wise data'!$B38,'ASTI data (new)'!$C$6:$C$130,),MATCH('Country-wise data'!AG$3,'ASTI data (new)'!$AF$5:$AL$5,)),(INDEX(Assumptions!$G$154:$P$345,MATCH('Country-wise data'!$B38,Assumptions!$B$154:$B$344,),MATCH('Country-wise data'!AG$3,Assumptions!$G$153:$P$153,))*W38))</f>
        <v>0.30500162146519327</v>
      </c>
      <c r="AH38" s="53">
        <f>IFERROR(INDEX('ASTI data (new)'!$AF$6:$AL$130,MATCH('Country-wise data'!$B38,'ASTI data (new)'!$C$6:$C$130,),MATCH('Country-wise data'!AH$3,'ASTI data (new)'!$AF$5:$AL$5,)),(INDEX(Assumptions!$G$154:$P$345,MATCH('Country-wise data'!$B38,Assumptions!$B$154:$B$344,),MATCH('Country-wise data'!AH$3,Assumptions!$G$153:$P$153,))*X38))</f>
        <v>0.34523683635560659</v>
      </c>
      <c r="AI38" s="53">
        <f>IFERROR(INDEX('ASTI data (new)'!$AF$6:$AL$130,MATCH('Country-wise data'!$B38,'ASTI data (new)'!$C$6:$C$130,),MATCH('Country-wise data'!AI$3,'ASTI data (new)'!$AF$5:$AL$5,)),(INDEX(Assumptions!$G$154:$P$345,MATCH('Country-wise data'!$B38,Assumptions!$B$154:$B$344,),MATCH('Country-wise data'!AI$3,Assumptions!$G$153:$P$153,))*Y38))</f>
        <v>0.40014210521571925</v>
      </c>
      <c r="AJ38" s="53">
        <f t="shared" ref="AJ38:AL38" si="60">IFERROR((1+($AI38/$AF38)^(1/3)-1)*AI38,0)</f>
        <v>0.45377502802414182</v>
      </c>
      <c r="AK38" s="53">
        <f t="shared" si="60"/>
        <v>0.51459662298548237</v>
      </c>
      <c r="AL38" s="53">
        <f t="shared" si="60"/>
        <v>0.58357042153931449</v>
      </c>
      <c r="AM38" s="55" cm="1">
        <f t="array" ref="AM38">INDEX('non-R&amp;D ex_typologies'!$J$8:$J$10,MATCH('Country-wise data'!FL38,'non-R&amp;D ex_typologies'!$F$8:$F$10,),)*'Country-wise data'!AC38</f>
        <v>0.47944584802197032</v>
      </c>
      <c r="AN38" s="55" cm="1">
        <f t="array" ref="AN38">INDEX('non-R&amp;D ex_typologies'!$J$8:$J$10,MATCH('Country-wise data'!FM38,'non-R&amp;D ex_typologies'!$F$8:$F$10,),)*'Country-wise data'!AD38</f>
        <v>0.53251718751920418</v>
      </c>
      <c r="AO38" s="55" cm="1">
        <f t="array" ref="AO38">INDEX('non-R&amp;D ex_typologies'!$J$8:$J$10,MATCH('Country-wise data'!FN38,'non-R&amp;D ex_typologies'!$F$8:$F$10,),)*'Country-wise data'!AE38</f>
        <v>0.67652642989768952</v>
      </c>
      <c r="AP38" s="55" cm="1">
        <f t="array" ref="AP38">INDEX('non-R&amp;D ex_typologies'!$J$8:$J$10,MATCH('Country-wise data'!FO38,'non-R&amp;D ex_typologies'!$F$8:$F$10,),)*'Country-wise data'!AF38</f>
        <v>0.80157615779337488</v>
      </c>
      <c r="AQ38" s="55" cm="1">
        <f t="array" ref="AQ38">INDEX('non-R&amp;D ex_typologies'!$J$8:$J$10,MATCH('Country-wise data'!FP38,'non-R&amp;D ex_typologies'!$F$8:$F$10,),)*'Country-wise data'!AG38</f>
        <v>0.89106975957207812</v>
      </c>
      <c r="AR38" s="55" cm="1">
        <f t="array" ref="AR38">INDEX('non-R&amp;D ex_typologies'!$J$8:$J$10,MATCH('Country-wise data'!FQ38,'non-R&amp;D ex_typologies'!$F$8:$F$10,),)*'Country-wise data'!AH38</f>
        <v>1.00861793222277</v>
      </c>
      <c r="AS38" s="55" cm="1">
        <f t="array" ref="AS38">INDEX('non-R&amp;D ex_typologies'!$J$8:$J$10,MATCH('Country-wise data'!FR38,'non-R&amp;D ex_typologies'!$F$8:$F$10,),)*'Country-wise data'!AI38</f>
        <v>1.169025029363413</v>
      </c>
      <c r="AT38" s="55" cm="1">
        <f t="array" ref="AT38">INDEX('non-R&amp;D ex_typologies'!$J$8:$J$10,MATCH('Country-wise data'!FS38,'non-R&amp;D ex_typologies'!$F$8:$F$10,),)*'Country-wise data'!AJ38</f>
        <v>1.3257149361333112</v>
      </c>
      <c r="AU38" s="55" cm="1">
        <f t="array" ref="AU38">INDEX('non-R&amp;D ex_typologies'!$J$8:$J$10,MATCH('Country-wise data'!FT38,'non-R&amp;D ex_typologies'!$F$8:$F$10,),)*'Country-wise data'!AK38</f>
        <v>1.5034067258970483</v>
      </c>
      <c r="AV38" s="55" cm="1">
        <f t="array" ref="AV38">INDEX('non-R&amp;D ex_typologies'!$J$8:$J$10,MATCH('Country-wise data'!FU38,'non-R&amp;D ex_typologies'!$F$8:$F$10,),)*'Country-wise data'!AL38</f>
        <v>1.7049153795195666</v>
      </c>
      <c r="AW38">
        <f t="shared" si="57"/>
        <v>13.547455188035151</v>
      </c>
      <c r="AX38" s="53">
        <f>INDEX('GDP deflators'!$AB$3:$AK$155,MATCH('Country-wise data'!$B38,'GDP deflators'!$B$3:$B$155,),MATCH('Country-wise data'!AX$3,'GDP deflators'!$D$2:$M$2,))</f>
        <v>64.417919930687134</v>
      </c>
      <c r="AY38" s="53">
        <f>INDEX('GDP deflators'!$AB$3:$AK$155,MATCH('Country-wise data'!$B38,'GDP deflators'!$B$3:$B$155,),MATCH('Country-wise data'!AY$3,'GDP deflators'!$D$2:$M$2,))</f>
        <v>70.611297354558474</v>
      </c>
      <c r="AZ38" s="53">
        <f>INDEX('GDP deflators'!$AB$3:$AK$155,MATCH('Country-wise data'!$B38,'GDP deflators'!$B$3:$B$155,),MATCH('Country-wise data'!AZ$3,'GDP deflators'!$D$2:$M$2,))</f>
        <v>74.579432688118558</v>
      </c>
      <c r="BA38" s="53">
        <f>INDEX('GDP deflators'!$AB$3:$AK$155,MATCH('Country-wise data'!$B38,'GDP deflators'!$B$3:$B$155,),MATCH('Country-wise data'!BA$3,'GDP deflators'!$D$2:$M$2,))</f>
        <v>78.061611292110626</v>
      </c>
      <c r="BB38" s="53">
        <f>INDEX('GDP deflators'!$AB$3:$AK$155,MATCH('Country-wise data'!$B38,'GDP deflators'!$B$3:$B$155,),MATCH('Country-wise data'!BB$3,'GDP deflators'!$D$2:$M$2,))</f>
        <v>81.047361870938289</v>
      </c>
      <c r="BC38" s="53">
        <f>INDEX('GDP deflators'!$AB$3:$AK$155,MATCH('Country-wise data'!$B38,'GDP deflators'!$B$3:$B$155,),MATCH('Country-wise data'!BC$3,'GDP deflators'!$D$2:$M$2,))</f>
        <v>83.136391760965225</v>
      </c>
      <c r="BD38" s="53">
        <f>INDEX('GDP deflators'!$AB$3:$AK$155,MATCH('Country-wise data'!$B38,'GDP deflators'!$B$3:$B$155,),MATCH('Country-wise data'!BD$3,'GDP deflators'!$D$2:$M$2,))</f>
        <v>85.941902297955991</v>
      </c>
      <c r="BE38" s="53">
        <f>INDEX('GDP deflators'!$AB$3:$AK$155,MATCH('Country-wise data'!$B38,'GDP deflators'!$B$3:$B$155,),MATCH('Country-wise data'!BE$3,'GDP deflators'!$D$2:$M$2,))</f>
        <v>91.849269257326256</v>
      </c>
      <c r="BF38" s="53">
        <f>INDEX('GDP deflators'!$AB$3:$AK$155,MATCH('Country-wise data'!$B38,'GDP deflators'!$B$3:$B$155,),MATCH('Country-wise data'!BF$3,'GDP deflators'!$D$2:$M$2,))</f>
        <v>98.380878956076884</v>
      </c>
      <c r="BG38" s="53">
        <f>INDEX('GDP deflators'!$AB$3:$AK$155,MATCH('Country-wise data'!$B38,'GDP deflators'!$B$3:$B$155,),MATCH('Country-wise data'!BG$3,'GDP deflators'!$D$2:$M$2,))</f>
        <v>100</v>
      </c>
      <c r="BH38" cm="1">
        <f t="array" ref="BH38">H38/(INDEX($AX38:$BG38,,MATCH(BH$3,$AX$3:$BG$3,))/100)</f>
        <v>0</v>
      </c>
      <c r="BI38" cm="1">
        <f t="array" ref="BI38">I38/(INDEX($AX38:$BG38,,MATCH(BI$3,$AX$3:$BG$3,))/100)</f>
        <v>0</v>
      </c>
      <c r="BJ38" cm="1">
        <f t="array" ref="BJ38">J38/(INDEX($AX38:$BG38,,MATCH(BJ$3,$AX$3:$BG$3,))/100)</f>
        <v>0</v>
      </c>
      <c r="BK38" cm="1">
        <f t="array" ref="BK38">K38/(INDEX($AX38:$BG38,,MATCH(BK$3,$AX$3:$BG$3,))/100)</f>
        <v>0</v>
      </c>
      <c r="BL38" cm="1">
        <f t="array" ref="BL38">L38/(INDEX($AX38:$BG38,,MATCH(BL$3,$AX$3:$BG$3,))/100)</f>
        <v>0</v>
      </c>
      <c r="BM38" cm="1">
        <f t="array" ref="BM38">M38/(INDEX($AX38:$BG38,,MATCH(BM$3,$AX$3:$BG$3,))/100)</f>
        <v>0</v>
      </c>
      <c r="BN38" cm="1">
        <f t="array" ref="BN38">N38/(INDEX($AX38:$BG38,,MATCH(BN$3,$AX$3:$BG$3,))/100)</f>
        <v>0</v>
      </c>
      <c r="BO38" cm="1">
        <f t="array" ref="BO38">O38/(INDEX($AX38:$BG38,,MATCH(BO$3,$AX$3:$BG$3,))/100)</f>
        <v>0</v>
      </c>
      <c r="BP38" cm="1">
        <f t="array" ref="BP38">P38/(INDEX($AX38:$BG38,,MATCH(BP$3,$AX$3:$BG$3,))/100)</f>
        <v>0</v>
      </c>
      <c r="BQ38" cm="1">
        <f t="array" ref="BQ38">Q38/(INDEX($AX38:$BG38,,MATCH(BQ$3,$AX$3:$BG$3,))/100)</f>
        <v>0</v>
      </c>
      <c r="BS38" cm="1">
        <f t="array" ref="BS38">S38/(INDEX($AX38:$BG38,,MATCH(BS$3,$AX$3:$BG$3,))/100)</f>
        <v>764.14700803509675</v>
      </c>
      <c r="BT38" cm="1">
        <f t="array" ref="BT38">T38/(INDEX($AX38:$BG38,,MATCH(BT$3,$AX$3:$BG$3,))/100)</f>
        <v>777.1950221001315</v>
      </c>
      <c r="BU38" cm="1">
        <f t="array" ref="BU38">U38/(INDEX($AX38:$BG38,,MATCH(BU$3,$AX$3:$BG$3,))/100)</f>
        <v>770.28300740664463</v>
      </c>
      <c r="BV38" cm="1">
        <f t="array" ref="BV38">V38/(INDEX($AX38:$BG38,,MATCH(BV$3,$AX$3:$BG$3,))/100)</f>
        <v>788.09142679954971</v>
      </c>
      <c r="BW38" cm="1">
        <f t="array" ref="BW38">W38/(INDEX($AX38:$BG38,,MATCH(BW$3,$AX$3:$BG$3,))/100)</f>
        <v>771.67375584402987</v>
      </c>
      <c r="BX38" cm="1">
        <f t="array" ref="BX38">X38/(INDEX($AX38:$BG38,,MATCH(BX$3,$AX$3:$BG$3,))/100)</f>
        <v>699.5788238966702</v>
      </c>
      <c r="BY38" cm="1">
        <f t="array" ref="BY38">Y38/(INDEX($AX38:$BG38,,MATCH(BY$3,$AX$3:$BG$3,))/100)</f>
        <v>684.21971917730002</v>
      </c>
      <c r="BZ38" cm="1">
        <f t="array" ref="BZ38">Z38/(INDEX($AX38:$BG38,,MATCH(BZ$3,$AX$3:$BG$3,))/100)</f>
        <v>676.38769958959892</v>
      </c>
      <c r="CA38" cm="1">
        <f t="array" ref="CA38">AA38/(INDEX($AX38:$BG38,,MATCH(CA$3,$AX$3:$BG$3,))/100)</f>
        <v>647.37730775092837</v>
      </c>
      <c r="CB38" cm="1">
        <f t="array" ref="CB38">AB38/(INDEX($AX38:$BG38,,MATCH(CB$3,$AX$3:$BG$3,))/100)</f>
        <v>649.63339523810112</v>
      </c>
      <c r="CC38" cm="1">
        <f t="array" ref="CC38">AC38/(INDEX($AX38:$BG38,,MATCH(CC$3,$AX$3:$BG$3,))/100)</f>
        <v>0.25475534681767725</v>
      </c>
      <c r="CD38" cm="1">
        <f t="array" ref="CD38">AD38/(INDEX($AX38:$BG38,,MATCH(CD$3,$AX$3:$BG$3,))/100)</f>
        <v>0.25813677602873369</v>
      </c>
      <c r="CE38" cm="1">
        <f t="array" ref="CE38">AE38/(INDEX($AX38:$BG38,,MATCH(CE$3,$AX$3:$BG$3,))/100)</f>
        <v>0.31049608989094141</v>
      </c>
      <c r="CF38" cm="1">
        <f t="array" ref="CF38">AF38/(INDEX($AX38:$BG38,,MATCH(CF$3,$AX$3:$BG$3,))/100)</f>
        <v>0.35147765690851052</v>
      </c>
      <c r="CG38" cm="1">
        <f t="array" ref="CG38">AG38/(INDEX($AX38:$BG38,,MATCH(CG$3,$AX$3:$BG$3,))/100)</f>
        <v>0.37632516891898959</v>
      </c>
      <c r="CH38" cm="1">
        <f t="array" ref="CH38">AH38/(INDEX($AX38:$BG38,,MATCH(CH$3,$AX$3:$BG$3,))/100)</f>
        <v>0.41526560035012799</v>
      </c>
      <c r="CI38" cm="1">
        <f t="array" ref="CI38">AI38/(INDEX($AX38:$BG38,,MATCH(CI$3,$AX$3:$BG$3,))/100)</f>
        <v>0.46559605328312131</v>
      </c>
      <c r="CJ38" cm="1">
        <f t="array" ref="CJ38">AJ38/(INDEX($AX38:$BG38,,MATCH(CJ$3,$AX$3:$BG$3,))/100)</f>
        <v>0.49404315537104498</v>
      </c>
      <c r="CK38" cm="1">
        <f t="array" ref="CK38">AK38/(INDEX($AX38:$BG38,,MATCH(CK$3,$AX$3:$BG$3,))/100)</f>
        <v>0.5230656896399849</v>
      </c>
      <c r="CL38" cm="1">
        <f t="array" ref="CL38">AL38/(INDEX($AX38:$BG38,,MATCH(CL$3,$AX$3:$BG$3,))/100)</f>
        <v>0.58357042153931449</v>
      </c>
      <c r="CM38" cm="1">
        <f t="array" ref="CM38">AM38/(INDEX($AX38:$BG38,,MATCH(CM$3,$AX$3:$BG$3,))/100)</f>
        <v>0.7442740289314651</v>
      </c>
      <c r="CN38" cm="1">
        <f t="array" ref="CN38">AN38/(INDEX($AX38:$BG38,,MATCH(CN$3,$AX$3:$BG$3,))/100)</f>
        <v>0.75415295777004487</v>
      </c>
      <c r="CO38" cm="1">
        <f t="array" ref="CO38">AO38/(INDEX($AX38:$BG38,,MATCH(CO$3,$AX$3:$BG$3,))/100)</f>
        <v>0.90712198459169646</v>
      </c>
      <c r="CP38" cm="1">
        <f t="array" ref="CP38">AP38/(INDEX($AX38:$BG38,,MATCH(CP$3,$AX$3:$BG$3,))/100)</f>
        <v>1.0268506433896618</v>
      </c>
      <c r="CQ38" cm="1">
        <f t="array" ref="CQ38">AQ38/(INDEX($AX38:$BG38,,MATCH(CQ$3,$AX$3:$BG$3,))/100)</f>
        <v>1.0994432625592903</v>
      </c>
      <c r="CR38" cm="1">
        <f t="array" ref="CR38">AR38/(INDEX($AX38:$BG38,,MATCH(CR$3,$AX$3:$BG$3,))/100)</f>
        <v>1.2132086933995894</v>
      </c>
      <c r="CS38" cm="1">
        <f t="array" ref="CS38">AS38/(INDEX($AX38:$BG38,,MATCH(CS$3,$AX$3:$BG$3,))/100)</f>
        <v>1.3602503529773702</v>
      </c>
      <c r="CT38" cm="1">
        <f t="array" ref="CT38">AT38/(INDEX($AX38:$BG38,,MATCH(CT$3,$AX$3:$BG$3,))/100)</f>
        <v>1.4433592633373802</v>
      </c>
      <c r="CU38" cm="1">
        <f t="array" ref="CU38">AU38/(INDEX($AX38:$BG38,,MATCH(CU$3,$AX$3:$BG$3,))/100)</f>
        <v>1.5281493130065029</v>
      </c>
      <c r="CV38" cm="1">
        <f t="array" ref="CV38">AV38/(INDEX($AX38:$BG38,,MATCH(CV$3,$AX$3:$BG$3,))/100)</f>
        <v>1.7049153795195666</v>
      </c>
      <c r="CW38">
        <f t="shared" si="58"/>
        <v>15.814457838231014</v>
      </c>
      <c r="CX38">
        <f>IFERROR(1/INDEX('exch rates'!$BC$5:$BL$268,MATCH('Country-wise data'!$B38,'exch rates'!$A$5:$A$268,),MATCH(CX$3,'exch rates'!$BC$4:$BL$4,)),1)</f>
        <v>5.6267970583104981E-3</v>
      </c>
      <c r="CY38">
        <f>IFERROR(1/INDEX('exch rates'!$BC$5:$BL$268,MATCH('Country-wise data'!$B38,'exch rates'!$A$5:$A$268,),MATCH(CY$3,'exch rates'!$BC$4:$BL$4,)),1)</f>
        <v>5.6267970583104981E-3</v>
      </c>
      <c r="CZ38">
        <f>IFERROR(1/INDEX('exch rates'!$BC$5:$BL$268,MATCH('Country-wise data'!$B38,'exch rates'!$A$5:$A$268,),MATCH(CZ$3,'exch rates'!$BC$4:$BL$4,)),1)</f>
        <v>5.6267970583104981E-3</v>
      </c>
      <c r="DA38">
        <f>IFERROR(1/INDEX('exch rates'!$BC$5:$BL$268,MATCH('Country-wise data'!$B38,'exch rates'!$A$5:$A$268,),MATCH(DA$3,'exch rates'!$BC$4:$BL$4,)),1)</f>
        <v>5.6267970583104981E-3</v>
      </c>
      <c r="DB38">
        <f>IFERROR(1/INDEX('exch rates'!$BC$5:$BL$268,MATCH('Country-wise data'!$B38,'exch rates'!$A$5:$A$268,),MATCH(DB$3,'exch rates'!$BC$4:$BL$4,)),1)</f>
        <v>5.6268023351229799E-3</v>
      </c>
      <c r="DC38">
        <f>IFERROR(1/INDEX('exch rates'!$BC$5:$BL$268,MATCH('Country-wise data'!$B38,'exch rates'!$A$5:$A$268,),MATCH(DC$3,'exch rates'!$BC$4:$BL$4,)),1)</f>
        <v>5.6268287193337839E-3</v>
      </c>
      <c r="DD38">
        <f>IFERROR(1/INDEX('exch rates'!$BC$5:$BL$268,MATCH('Country-wise data'!$B38,'exch rates'!$A$5:$A$268,),MATCH(DD$3,'exch rates'!$BC$4:$BL$4,)),1)</f>
        <v>5.6268287193337839E-3</v>
      </c>
      <c r="DE38">
        <f>IFERROR(1/INDEX('exch rates'!$BC$5:$BL$268,MATCH('Country-wise data'!$B38,'exch rates'!$A$5:$A$268,),MATCH(DE$3,'exch rates'!$BC$4:$BL$4,)),1)</f>
        <v>5.6268287193337839E-3</v>
      </c>
      <c r="DF38">
        <f>IFERROR(1/INDEX('exch rates'!$BC$5:$BL$268,MATCH('Country-wise data'!$B38,'exch rates'!$A$5:$A$268,),MATCH(DF$3,'exch rates'!$BC$4:$BL$4,)),1)</f>
        <v>5.6268287193337839E-3</v>
      </c>
      <c r="DG38">
        <f>IFERROR(1/INDEX('exch rates'!$BC$5:$BL$268,MATCH('Country-wise data'!$B38,'exch rates'!$A$5:$A$268,),MATCH(DG$3,'exch rates'!$BC$4:$BL$4,)),1)</f>
        <v>5.6268287193337839E-3</v>
      </c>
      <c r="DH38" cm="1">
        <f t="array" ref="DH38">(BH38/INDEX($CX38:$DG38,,MATCH(DH$3,$CX$3:$DG$3,)))*$DG38</f>
        <v>0</v>
      </c>
      <c r="DI38" cm="1">
        <f t="array" ref="DI38">(BI38/INDEX($CX38:$DG38,,MATCH(DI$3,$CX$3:$DG$3,)))*$DG38</f>
        <v>0</v>
      </c>
      <c r="DJ38" cm="1">
        <f t="array" ref="DJ38">(BJ38/INDEX($CX38:$DG38,,MATCH(DJ$3,$CX$3:$DG$3,)))*$DG38</f>
        <v>0</v>
      </c>
      <c r="DK38" cm="1">
        <f t="array" ref="DK38">(BK38/INDEX($CX38:$DG38,,MATCH(DK$3,$CX$3:$DG$3,)))*$DG38</f>
        <v>0</v>
      </c>
      <c r="DL38" cm="1">
        <f t="array" ref="DL38">(BL38/INDEX($CX38:$DG38,,MATCH(DL$3,$CX$3:$DG$3,)))*$DG38</f>
        <v>0</v>
      </c>
      <c r="DM38" cm="1">
        <f t="array" ref="DM38">(BM38/INDEX($CX38:$DG38,,MATCH(DM$3,$CX$3:$DG$3,)))*$DG38</f>
        <v>0</v>
      </c>
      <c r="DN38" cm="1">
        <f t="array" ref="DN38">(BN38/INDEX($CX38:$DG38,,MATCH(DN$3,$CX$3:$DG$3,)))*$DG38</f>
        <v>0</v>
      </c>
      <c r="DO38" cm="1">
        <f t="array" ref="DO38">(BO38/INDEX($CX38:$DG38,,MATCH(DO$3,$CX$3:$DG$3,)))*$DG38</f>
        <v>0</v>
      </c>
      <c r="DP38" cm="1">
        <f t="array" ref="DP38">(BP38/INDEX($CX38:$DG38,,MATCH(DP$3,$CX$3:$DG$3,)))*$DG38</f>
        <v>0</v>
      </c>
      <c r="DQ38" cm="1">
        <f t="array" ref="DQ38">(BQ38/INDEX($CX38:$DG38,,MATCH(DQ$3,$CX$3:$DG$3,)))*$DG38</f>
        <v>0</v>
      </c>
      <c r="DS38" cm="1">
        <f t="array" ref="DS38">(BS38/INDEX($CX38:$DG38,,MATCH(DS$3,$CX$3:$DG$3,)))*$DG38</f>
        <v>764.15130775942737</v>
      </c>
      <c r="DT38" cm="1">
        <f t="array" ref="DT38">(BT38/INDEX($CX38:$DG38,,MATCH(DT$3,$CX$3:$DG$3,)))*$DG38</f>
        <v>777.19939524340236</v>
      </c>
      <c r="DU38" cm="1">
        <f t="array" ref="DU38">(BU38/INDEX($CX38:$DG38,,MATCH(DU$3,$CX$3:$DG$3,)))*$DG38</f>
        <v>770.28734165719277</v>
      </c>
      <c r="DV38" cm="1">
        <f t="array" ref="DV38">(BV38/INDEX($CX38:$DG38,,MATCH(DV$3,$CX$3:$DG$3,)))*$DG38</f>
        <v>788.09586125502346</v>
      </c>
      <c r="DW38" cm="1">
        <f t="array" ref="DW38">(BW38/INDEX($CX38:$DG38,,MATCH(DW$3,$CX$3:$DG$3,)))*$DG38</f>
        <v>771.67737424073789</v>
      </c>
      <c r="DX38" cm="1">
        <f t="array" ref="DX38">(BX38/INDEX($CX38:$DG38,,MATCH(DX$3,$CX$3:$DG$3,)))*$DG38</f>
        <v>699.5788238966702</v>
      </c>
      <c r="DY38" cm="1">
        <f t="array" ref="DY38">(BY38/INDEX($CX38:$DG38,,MATCH(DY$3,$CX$3:$DG$3,)))*$DG38</f>
        <v>684.21971917730002</v>
      </c>
      <c r="DZ38" cm="1">
        <f t="array" ref="DZ38">(BZ38/INDEX($CX38:$DG38,,MATCH(DZ$3,$CX$3:$DG$3,)))*$DG38</f>
        <v>676.38769958959892</v>
      </c>
      <c r="EA38" cm="1">
        <f t="array" ref="EA38">(CA38/INDEX($CX38:$DG38,,MATCH(EA$3,$CX$3:$DG$3,)))*$DG38</f>
        <v>647.37730775092837</v>
      </c>
      <c r="EB38" cm="1">
        <f t="array" ref="EB38">(CB38/INDEX($CX38:$DG38,,MATCH(EB$3,$CX$3:$DG$3,)))*$DG38</f>
        <v>649.63339523810112</v>
      </c>
      <c r="EC38" s="53" cm="1">
        <f t="array" ref="EC38">(CC38/INDEX($CX38:$DG38,,MATCH(EC$3,$CX$3:$DG$3,)))*$DG38</f>
        <v>0.25475678028237914</v>
      </c>
      <c r="ED38" cm="1">
        <f t="array" ref="ED38">(CD38/INDEX($CX38:$DG38,,MATCH(ED$3,$CX$3:$DG$3,)))*$DG38</f>
        <v>0.25813822852015855</v>
      </c>
      <c r="EE38" cm="1">
        <f t="array" ref="EE38">(CE38/INDEX($CX38:$DG38,,MATCH(EE$3,$CX$3:$DG$3,)))*$DG38</f>
        <v>0.31049783699925726</v>
      </c>
      <c r="EF38" cm="1">
        <f t="array" ref="EF38">(CF38/INDEX($CX38:$DG38,,MATCH(EF$3,$CX$3:$DG$3,)))*$DG38</f>
        <v>0.35147963461308462</v>
      </c>
      <c r="EG38" cm="1">
        <f t="array" ref="EG38">(CG38/INDEX($CX38:$DG38,,MATCH(EG$3,$CX$3:$DG$3,)))*$DG38</f>
        <v>0.37632693351671248</v>
      </c>
      <c r="EH38" cm="1">
        <f t="array" ref="EH38">(CH38/INDEX($CX38:$DG38,,MATCH(EH$3,$CX$3:$DG$3,)))*$DG38</f>
        <v>0.41526560035012805</v>
      </c>
      <c r="EI38" cm="1">
        <f t="array" ref="EI38">(CI38/INDEX($CX38:$DG38,,MATCH(EI$3,$CX$3:$DG$3,)))*$DG38</f>
        <v>0.46559605328312131</v>
      </c>
      <c r="EJ38" cm="1">
        <f t="array" ref="EJ38">(CJ38/INDEX($CX38:$DG38,,MATCH(EJ$3,$CX$3:$DG$3,)))*$DG38</f>
        <v>0.49404315537104498</v>
      </c>
      <c r="EK38" cm="1">
        <f t="array" ref="EK38">(CK38/INDEX($CX38:$DG38,,MATCH(EK$3,$CX$3:$DG$3,)))*$DG38</f>
        <v>0.5230656896399849</v>
      </c>
      <c r="EL38" cm="1">
        <f t="array" ref="EL38">(CL38/INDEX($CX38:$DG38,,MATCH(EL$3,$CX$3:$DG$3,)))*$DG38</f>
        <v>0.58357042153931449</v>
      </c>
      <c r="EM38" cm="1">
        <f t="array" ref="EM38">(CM38/INDEX($CX38:$DG38,,MATCH(EM$3,$CX$3:$DG$3,)))*$DG38</f>
        <v>0.74427821683394624</v>
      </c>
      <c r="EN38" cm="1">
        <f t="array" ref="EN38">(CN38/INDEX($CX38:$DG38,,MATCH(EN$3,$CX$3:$DG$3,)))*$DG38</f>
        <v>0.75415720125956653</v>
      </c>
      <c r="EO38" cm="1">
        <f t="array" ref="EO38">(CO38/INDEX($CX38:$DG38,,MATCH(EO$3,$CX$3:$DG$3,)))*$DG38</f>
        <v>0.90712708881173132</v>
      </c>
      <c r="EP38" cm="1">
        <f t="array" ref="EP38">(CP38/INDEX($CX38:$DG38,,MATCH(EP$3,$CX$3:$DG$3,)))*$DG38</f>
        <v>1.0268564213023526</v>
      </c>
      <c r="EQ38" cm="1">
        <f t="array" ref="EQ38">(CQ38/INDEX($CX38:$DG38,,MATCH(EQ$3,$CX$3:$DG$3,)))*$DG38</f>
        <v>1.099448417875059</v>
      </c>
      <c r="ER38" cm="1">
        <f t="array" ref="ER38">(CR38/INDEX($CX38:$DG38,,MATCH(ER$3,$CX$3:$DG$3,)))*$DG38</f>
        <v>1.2132086933995894</v>
      </c>
      <c r="ES38" cm="1">
        <f t="array" ref="ES38">(CS38/INDEX($CX38:$DG38,,MATCH(ES$3,$CX$3:$DG$3,)))*$DG38</f>
        <v>1.3602503529773702</v>
      </c>
      <c r="ET38" cm="1">
        <f t="array" ref="ET38">(CT38/INDEX($CX38:$DG38,,MATCH(ET$3,$CX$3:$DG$3,)))*$DG38</f>
        <v>1.4433592633373804</v>
      </c>
      <c r="EU38" cm="1">
        <f t="array" ref="EU38">(CU38/INDEX($CX38:$DG38,,MATCH(EU$3,$CX$3:$DG$3,)))*$DG38</f>
        <v>1.5281493130065031</v>
      </c>
      <c r="EV38" cm="1">
        <f t="array" ref="EV38">(CV38/INDEX($CX38:$DG38,,MATCH(EV$3,$CX$3:$DG$3,)))*$DG38</f>
        <v>1.7049153795195668</v>
      </c>
      <c r="EW38">
        <f t="shared" si="13"/>
        <v>15.814490682438255</v>
      </c>
      <c r="EY38" s="96">
        <f t="shared" si="24"/>
        <v>3.3338525720691756E-4</v>
      </c>
      <c r="EZ38" s="96">
        <f t="shared" si="14"/>
        <v>3.3213899817731478E-4</v>
      </c>
      <c r="FA38" s="96">
        <f t="shared" si="15"/>
        <v>4.0309352134912873E-4</v>
      </c>
      <c r="FB38" s="96">
        <f t="shared" si="16"/>
        <v>4.4598589066736352E-4</v>
      </c>
      <c r="FC38" s="96">
        <f t="shared" si="17"/>
        <v>4.876739244648514E-4</v>
      </c>
      <c r="FD38" s="96">
        <f t="shared" si="18"/>
        <v>5.9359372548912928E-4</v>
      </c>
      <c r="FE38" s="96">
        <f t="shared" si="19"/>
        <v>6.8047739670956881E-4</v>
      </c>
      <c r="FF38" s="96">
        <f t="shared" si="20"/>
        <v>7.3041416286962011E-4</v>
      </c>
      <c r="FG38" s="96">
        <f t="shared" si="21"/>
        <v>8.0797655922970493E-4</v>
      </c>
      <c r="FH38" s="96">
        <f t="shared" si="22"/>
        <v>8.9830730042045716E-4</v>
      </c>
      <c r="FJ38" s="96">
        <f t="shared" si="25"/>
        <v>722.85871658380518</v>
      </c>
      <c r="FK38" s="96" t="str">
        <f>IF(AND('Country-wise data'!FJ38&gt;'non-R&amp;D ex_typologies'!$C$17,'Country-wise data'!FJ38&lt;'non-R&amp;D ex_typologies'!$D$17),"Small",IF(AND('Country-wise data'!FJ38&gt;'non-R&amp;D ex_typologies'!$E$17,'Country-wise data'!$FJ$4&lt;'non-R&amp;D ex_typologies'!$F$17),"Medium","Large"))</f>
        <v>Small</v>
      </c>
      <c r="FL38" t="str">
        <f>IF($FK38='non-R&amp;D ex_typologies'!$C$16,IF(AND('Country-wise data'!EY38&gt;'non-R&amp;D ex_typologies'!$C$21,'Country-wise data'!EY38&lt;'non-R&amp;D ex_typologies'!$D$21),'non-R&amp;D ex_typologies'!$B$21,IF(AND('Country-wise data'!EY38&gt;'non-R&amp;D ex_typologies'!$C$19,'Country-wise data'!EY38&lt;'non-R&amp;D ex_typologies'!$D$19),'non-R&amp;D ex_typologies'!$B$19,'non-R&amp;D ex_typologies'!$B$20)),IF($FK38='non-R&amp;D ex_typologies'!$E$16,IF(AND('Country-wise data'!EY38&gt;'non-R&amp;D ex_typologies'!$E$21,'Country-wise data'!EY38&lt;'non-R&amp;D ex_typologies'!$F$21),'non-R&amp;D ex_typologies'!$B$21,IF(AND('Country-wise data'!EY38&gt;'non-R&amp;D ex_typologies'!$E$19,'Country-wise data'!EY38&lt;'non-R&amp;D ex_typologies'!$F$19),'non-R&amp;D ex_typologies'!$B$19,'non-R&amp;D ex_typologies'!$B$20)),IF(AND('Country-wise data'!EY38&gt;'non-R&amp;D ex_typologies'!$G$21,'Country-wise data'!EY38&lt;'non-R&amp;D ex_typologies'!$H$21),'non-R&amp;D ex_typologies'!$B$21,IF(AND('Country-wise data'!EY38&gt;'non-R&amp;D ex_typologies'!$G$19,'Country-wise data'!EY38&lt;'non-R&amp;D ex_typologies'!$H$19),'non-R&amp;D ex_typologies'!$B$19,'non-R&amp;D ex_typologies'!$B$20))))</f>
        <v>Program heavy</v>
      </c>
      <c r="FM38" t="str">
        <f>IF($FK38='non-R&amp;D ex_typologies'!$C$16,IF(AND('Country-wise data'!EZ38&gt;'non-R&amp;D ex_typologies'!$C$21,'Country-wise data'!EZ38&lt;'non-R&amp;D ex_typologies'!$D$21),'non-R&amp;D ex_typologies'!$B$21,IF(AND('Country-wise data'!EZ38&gt;'non-R&amp;D ex_typologies'!$C$19,'Country-wise data'!EZ38&lt;'non-R&amp;D ex_typologies'!$D$19),'non-R&amp;D ex_typologies'!$B$19,'non-R&amp;D ex_typologies'!$B$20)),IF($FK38='non-R&amp;D ex_typologies'!$E$16,IF(AND('Country-wise data'!EZ38&gt;'non-R&amp;D ex_typologies'!$E$21,'Country-wise data'!EZ38&lt;'non-R&amp;D ex_typologies'!$F$21),'non-R&amp;D ex_typologies'!$B$21,IF(AND('Country-wise data'!EZ38&gt;'non-R&amp;D ex_typologies'!$E$19,'Country-wise data'!EZ38&lt;'non-R&amp;D ex_typologies'!$F$19),'non-R&amp;D ex_typologies'!$B$19,'non-R&amp;D ex_typologies'!$B$20)),IF(AND('Country-wise data'!EZ38&gt;'non-R&amp;D ex_typologies'!$G$21,'Country-wise data'!EZ38&lt;'non-R&amp;D ex_typologies'!$H$21),'non-R&amp;D ex_typologies'!$B$21,IF(AND('Country-wise data'!EZ38&gt;'non-R&amp;D ex_typologies'!$G$19,'Country-wise data'!EZ38&lt;'non-R&amp;D ex_typologies'!$H$19),'non-R&amp;D ex_typologies'!$B$19,'non-R&amp;D ex_typologies'!$B$20))))</f>
        <v>Program heavy</v>
      </c>
      <c r="FN38" t="str">
        <f>IF($FK38='non-R&amp;D ex_typologies'!$C$16,IF(AND('Country-wise data'!FA38&gt;'non-R&amp;D ex_typologies'!$C$21,'Country-wise data'!FA38&lt;'non-R&amp;D ex_typologies'!$D$21),'non-R&amp;D ex_typologies'!$B$21,IF(AND('Country-wise data'!FA38&gt;'non-R&amp;D ex_typologies'!$C$19,'Country-wise data'!FA38&lt;'non-R&amp;D ex_typologies'!$D$19),'non-R&amp;D ex_typologies'!$B$19,'non-R&amp;D ex_typologies'!$B$20)),IF($FK38='non-R&amp;D ex_typologies'!$E$16,IF(AND('Country-wise data'!FA38&gt;'non-R&amp;D ex_typologies'!$E$21,'Country-wise data'!FA38&lt;'non-R&amp;D ex_typologies'!$F$21),'non-R&amp;D ex_typologies'!$B$21,IF(AND('Country-wise data'!FA38&gt;'non-R&amp;D ex_typologies'!$E$19,'Country-wise data'!FA38&lt;'non-R&amp;D ex_typologies'!$F$19),'non-R&amp;D ex_typologies'!$B$19,'non-R&amp;D ex_typologies'!$B$20)),IF(AND('Country-wise data'!FA38&gt;'non-R&amp;D ex_typologies'!$G$21,'Country-wise data'!FA38&lt;'non-R&amp;D ex_typologies'!$H$21),'non-R&amp;D ex_typologies'!$B$21,IF(AND('Country-wise data'!FA38&gt;'non-R&amp;D ex_typologies'!$G$19,'Country-wise data'!FA38&lt;'non-R&amp;D ex_typologies'!$H$19),'non-R&amp;D ex_typologies'!$B$19,'non-R&amp;D ex_typologies'!$B$20))))</f>
        <v>Program heavy</v>
      </c>
      <c r="FO38" t="str">
        <f>IF($FK38='non-R&amp;D ex_typologies'!$C$16,IF(AND('Country-wise data'!FB38&gt;'non-R&amp;D ex_typologies'!$C$21,'Country-wise data'!FB38&lt;'non-R&amp;D ex_typologies'!$D$21),'non-R&amp;D ex_typologies'!$B$21,IF(AND('Country-wise data'!FB38&gt;'non-R&amp;D ex_typologies'!$C$19,'Country-wise data'!FB38&lt;'non-R&amp;D ex_typologies'!$D$19),'non-R&amp;D ex_typologies'!$B$19,'non-R&amp;D ex_typologies'!$B$20)),IF($FK38='non-R&amp;D ex_typologies'!$E$16,IF(AND('Country-wise data'!FB38&gt;'non-R&amp;D ex_typologies'!$E$21,'Country-wise data'!FB38&lt;'non-R&amp;D ex_typologies'!$F$21),'non-R&amp;D ex_typologies'!$B$21,IF(AND('Country-wise data'!FB38&gt;'non-R&amp;D ex_typologies'!$E$19,'Country-wise data'!FB38&lt;'non-R&amp;D ex_typologies'!$F$19),'non-R&amp;D ex_typologies'!$B$19,'non-R&amp;D ex_typologies'!$B$20)),IF(AND('Country-wise data'!FB38&gt;'non-R&amp;D ex_typologies'!$G$21,'Country-wise data'!FB38&lt;'non-R&amp;D ex_typologies'!$H$21),'non-R&amp;D ex_typologies'!$B$21,IF(AND('Country-wise data'!FB38&gt;'non-R&amp;D ex_typologies'!$G$19,'Country-wise data'!FB38&lt;'non-R&amp;D ex_typologies'!$H$19),'non-R&amp;D ex_typologies'!$B$19,'non-R&amp;D ex_typologies'!$B$20))))</f>
        <v>Program heavy</v>
      </c>
      <c r="FP38" t="str">
        <f>IF($FK38='non-R&amp;D ex_typologies'!$C$16,IF(AND('Country-wise data'!FC38&gt;'non-R&amp;D ex_typologies'!$C$21,'Country-wise data'!FC38&lt;'non-R&amp;D ex_typologies'!$D$21),'non-R&amp;D ex_typologies'!$B$21,IF(AND('Country-wise data'!FC38&gt;'non-R&amp;D ex_typologies'!$C$19,'Country-wise data'!FC38&lt;'non-R&amp;D ex_typologies'!$D$19),'non-R&amp;D ex_typologies'!$B$19,'non-R&amp;D ex_typologies'!$B$20)),IF($FK38='non-R&amp;D ex_typologies'!$E$16,IF(AND('Country-wise data'!FC38&gt;'non-R&amp;D ex_typologies'!$E$21,'Country-wise data'!FC38&lt;'non-R&amp;D ex_typologies'!$F$21),'non-R&amp;D ex_typologies'!$B$21,IF(AND('Country-wise data'!FC38&gt;'non-R&amp;D ex_typologies'!$E$19,'Country-wise data'!FC38&lt;'non-R&amp;D ex_typologies'!$F$19),'non-R&amp;D ex_typologies'!$B$19,'non-R&amp;D ex_typologies'!$B$20)),IF(AND('Country-wise data'!FC38&gt;'non-R&amp;D ex_typologies'!$G$21,'Country-wise data'!FC38&lt;'non-R&amp;D ex_typologies'!$H$21),'non-R&amp;D ex_typologies'!$B$21,IF(AND('Country-wise data'!FC38&gt;'non-R&amp;D ex_typologies'!$G$19,'Country-wise data'!FC38&lt;'non-R&amp;D ex_typologies'!$H$19),'non-R&amp;D ex_typologies'!$B$19,'non-R&amp;D ex_typologies'!$B$20))))</f>
        <v>Program heavy</v>
      </c>
      <c r="FQ38" t="str">
        <f>IF($FK38='non-R&amp;D ex_typologies'!$C$16,IF(AND('Country-wise data'!FD38&gt;'non-R&amp;D ex_typologies'!$C$21,'Country-wise data'!FD38&lt;'non-R&amp;D ex_typologies'!$D$21),'non-R&amp;D ex_typologies'!$B$21,IF(AND('Country-wise data'!FD38&gt;'non-R&amp;D ex_typologies'!$C$19,'Country-wise data'!FD38&lt;'non-R&amp;D ex_typologies'!$D$19),'non-R&amp;D ex_typologies'!$B$19,'non-R&amp;D ex_typologies'!$B$20)),IF($FK38='non-R&amp;D ex_typologies'!$E$16,IF(AND('Country-wise data'!FD38&gt;'non-R&amp;D ex_typologies'!$E$21,'Country-wise data'!FD38&lt;'non-R&amp;D ex_typologies'!$F$21),'non-R&amp;D ex_typologies'!$B$21,IF(AND('Country-wise data'!FD38&gt;'non-R&amp;D ex_typologies'!$E$19,'Country-wise data'!FD38&lt;'non-R&amp;D ex_typologies'!$F$19),'non-R&amp;D ex_typologies'!$B$19,'non-R&amp;D ex_typologies'!$B$20)),IF(AND('Country-wise data'!FD38&gt;'non-R&amp;D ex_typologies'!$G$21,'Country-wise data'!FD38&lt;'non-R&amp;D ex_typologies'!$H$21),'non-R&amp;D ex_typologies'!$B$21,IF(AND('Country-wise data'!FD38&gt;'non-R&amp;D ex_typologies'!$G$19,'Country-wise data'!FD38&lt;'non-R&amp;D ex_typologies'!$H$19),'non-R&amp;D ex_typologies'!$B$19,'non-R&amp;D ex_typologies'!$B$20))))</f>
        <v>Program heavy</v>
      </c>
      <c r="FR38" t="str">
        <f>IF($FK38='non-R&amp;D ex_typologies'!$C$16,IF(AND('Country-wise data'!FE38&gt;'non-R&amp;D ex_typologies'!$C$21,'Country-wise data'!FE38&lt;'non-R&amp;D ex_typologies'!$D$21),'non-R&amp;D ex_typologies'!$B$21,IF(AND('Country-wise data'!FE38&gt;'non-R&amp;D ex_typologies'!$C$19,'Country-wise data'!FE38&lt;'non-R&amp;D ex_typologies'!$D$19),'non-R&amp;D ex_typologies'!$B$19,'non-R&amp;D ex_typologies'!$B$20)),IF($FK38='non-R&amp;D ex_typologies'!$E$16,IF(AND('Country-wise data'!FE38&gt;'non-R&amp;D ex_typologies'!$E$21,'Country-wise data'!FE38&lt;'non-R&amp;D ex_typologies'!$F$21),'non-R&amp;D ex_typologies'!$B$21,IF(AND('Country-wise data'!FE38&gt;'non-R&amp;D ex_typologies'!$E$19,'Country-wise data'!FE38&lt;'non-R&amp;D ex_typologies'!$F$19),'non-R&amp;D ex_typologies'!$B$19,'non-R&amp;D ex_typologies'!$B$20)),IF(AND('Country-wise data'!FE38&gt;'non-R&amp;D ex_typologies'!$G$21,'Country-wise data'!FE38&lt;'non-R&amp;D ex_typologies'!$H$21),'non-R&amp;D ex_typologies'!$B$21,IF(AND('Country-wise data'!FE38&gt;'non-R&amp;D ex_typologies'!$G$19,'Country-wise data'!FE38&lt;'non-R&amp;D ex_typologies'!$H$19),'non-R&amp;D ex_typologies'!$B$19,'non-R&amp;D ex_typologies'!$B$20))))</f>
        <v>Program heavy</v>
      </c>
      <c r="FS38" t="str">
        <f>IF($FK38='non-R&amp;D ex_typologies'!$C$16,IF(AND('Country-wise data'!FF38&gt;'non-R&amp;D ex_typologies'!$C$21,'Country-wise data'!FF38&lt;'non-R&amp;D ex_typologies'!$D$21),'non-R&amp;D ex_typologies'!$B$21,IF(AND('Country-wise data'!FF38&gt;'non-R&amp;D ex_typologies'!$C$19,'Country-wise data'!FF38&lt;'non-R&amp;D ex_typologies'!$D$19),'non-R&amp;D ex_typologies'!$B$19,'non-R&amp;D ex_typologies'!$B$20)),IF($FK38='non-R&amp;D ex_typologies'!$E$16,IF(AND('Country-wise data'!FF38&gt;'non-R&amp;D ex_typologies'!$E$21,'Country-wise data'!FF38&lt;'non-R&amp;D ex_typologies'!$F$21),'non-R&amp;D ex_typologies'!$B$21,IF(AND('Country-wise data'!FF38&gt;'non-R&amp;D ex_typologies'!$E$19,'Country-wise data'!FF38&lt;'non-R&amp;D ex_typologies'!$F$19),'non-R&amp;D ex_typologies'!$B$19,'non-R&amp;D ex_typologies'!$B$20)),IF(AND('Country-wise data'!FF38&gt;'non-R&amp;D ex_typologies'!$G$21,'Country-wise data'!FF38&lt;'non-R&amp;D ex_typologies'!$H$21),'non-R&amp;D ex_typologies'!$B$21,IF(AND('Country-wise data'!FF38&gt;'non-R&amp;D ex_typologies'!$G$19,'Country-wise data'!FF38&lt;'non-R&amp;D ex_typologies'!$H$19),'non-R&amp;D ex_typologies'!$B$19,'non-R&amp;D ex_typologies'!$B$20))))</f>
        <v>Program heavy</v>
      </c>
      <c r="FT38" t="str">
        <f>IF($FK38='non-R&amp;D ex_typologies'!$C$16,IF(AND('Country-wise data'!FG38&gt;'non-R&amp;D ex_typologies'!$C$21,'Country-wise data'!FG38&lt;'non-R&amp;D ex_typologies'!$D$21),'non-R&amp;D ex_typologies'!$B$21,IF(AND('Country-wise data'!FG38&gt;'non-R&amp;D ex_typologies'!$C$19,'Country-wise data'!FG38&lt;'non-R&amp;D ex_typologies'!$D$19),'non-R&amp;D ex_typologies'!$B$19,'non-R&amp;D ex_typologies'!$B$20)),IF($FK38='non-R&amp;D ex_typologies'!$E$16,IF(AND('Country-wise data'!FG38&gt;'non-R&amp;D ex_typologies'!$E$21,'Country-wise data'!FG38&lt;'non-R&amp;D ex_typologies'!$F$21),'non-R&amp;D ex_typologies'!$B$21,IF(AND('Country-wise data'!FG38&gt;'non-R&amp;D ex_typologies'!$E$19,'Country-wise data'!FG38&lt;'non-R&amp;D ex_typologies'!$F$19),'non-R&amp;D ex_typologies'!$B$19,'non-R&amp;D ex_typologies'!$B$20)),IF(AND('Country-wise data'!FG38&gt;'non-R&amp;D ex_typologies'!$G$21,'Country-wise data'!FG38&lt;'non-R&amp;D ex_typologies'!$H$21),'non-R&amp;D ex_typologies'!$B$21,IF(AND('Country-wise data'!FG38&gt;'non-R&amp;D ex_typologies'!$G$19,'Country-wise data'!FG38&lt;'non-R&amp;D ex_typologies'!$H$19),'non-R&amp;D ex_typologies'!$B$19,'non-R&amp;D ex_typologies'!$B$20))))</f>
        <v>Program heavy</v>
      </c>
      <c r="FU38" t="str">
        <f>IF($FK38='non-R&amp;D ex_typologies'!$C$16,IF(AND('Country-wise data'!FH38&gt;'non-R&amp;D ex_typologies'!$C$21,'Country-wise data'!FH38&lt;'non-R&amp;D ex_typologies'!$D$21),'non-R&amp;D ex_typologies'!$B$21,IF(AND('Country-wise data'!FH38&gt;'non-R&amp;D ex_typologies'!$C$19,'Country-wise data'!FH38&lt;'non-R&amp;D ex_typologies'!$D$19),'non-R&amp;D ex_typologies'!$B$19,'non-R&amp;D ex_typologies'!$B$20)),IF($FK38='non-R&amp;D ex_typologies'!$E$16,IF(AND('Country-wise data'!FH38&gt;'non-R&amp;D ex_typologies'!$E$21,'Country-wise data'!FH38&lt;'non-R&amp;D ex_typologies'!$F$21),'non-R&amp;D ex_typologies'!$B$21,IF(AND('Country-wise data'!FH38&gt;'non-R&amp;D ex_typologies'!$E$19,'Country-wise data'!FH38&lt;'non-R&amp;D ex_typologies'!$F$19),'non-R&amp;D ex_typologies'!$B$19,'non-R&amp;D ex_typologies'!$B$20)),IF(AND('Country-wise data'!FH38&gt;'non-R&amp;D ex_typologies'!$G$21,'Country-wise data'!FH38&lt;'non-R&amp;D ex_typologies'!$H$21),'non-R&amp;D ex_typologies'!$B$21,IF(AND('Country-wise data'!FH38&gt;'non-R&amp;D ex_typologies'!$G$19,'Country-wise data'!FH38&lt;'non-R&amp;D ex_typologies'!$H$19),'non-R&amp;D ex_typologies'!$B$19,'non-R&amp;D ex_typologies'!$B$20))))</f>
        <v>Program heavy</v>
      </c>
    </row>
    <row r="39" spans="2:177" x14ac:dyDescent="0.35">
      <c r="B39" t="s">
        <v>115</v>
      </c>
      <c r="C39" t="s">
        <v>116</v>
      </c>
      <c r="D39" t="s">
        <v>374</v>
      </c>
      <c r="E39" t="s">
        <v>375</v>
      </c>
      <c r="F39" t="s">
        <v>374</v>
      </c>
      <c r="G39" s="55">
        <f>Assumptions!$C$13</f>
        <v>1.1000000000000001</v>
      </c>
      <c r="H39">
        <f>SUMIFS(FAOstat!M:M,FAOstat!$B:$B,'Country-wise data'!$B39)*G39</f>
        <v>448.58000000000004</v>
      </c>
      <c r="I39">
        <f>IF(SUMIFS(FAOstat!N:N,FAOstat!$B:$B,'Country-wise data'!$B39)=0,H39*(1+Assumptions!$C$9),SUMIFS(FAOstat!N:N,FAOstat!$B:$B,'Country-wise data'!$B39)*$G39)</f>
        <v>358.24800000000005</v>
      </c>
      <c r="J39">
        <f>IF(SUMIFS(FAOstat!O:O,FAOstat!$B:$B,'Country-wise data'!$B39)=0,I39*(1+Assumptions!$C$9),SUMIFS(FAOstat!O:O,FAOstat!$B:$B,'Country-wise data'!$B39)*$G39)</f>
        <v>433.40000000000003</v>
      </c>
      <c r="K39">
        <f>IF(SUMIFS(FAOstat!P:P,FAOstat!$B:$B,'Country-wise data'!$B39)=0,J39*(1+Assumptions!$C$9),SUMIFS(FAOstat!P:P,FAOstat!$B:$B,'Country-wise data'!$B39)*$G39)</f>
        <v>448.8</v>
      </c>
      <c r="L39">
        <f>IF(SUMIFS(FAOstat!Q:Q,FAOstat!$B:$B,'Country-wise data'!$B39)=0,K39*(1+Assumptions!$C$9),SUMIFS(FAOstat!Q:Q,FAOstat!$B:$B,'Country-wise data'!$B39)*$G39)</f>
        <v>639.1</v>
      </c>
      <c r="M39">
        <f>IF(SUMIFS(FAOstat!R:R,FAOstat!$B:$B,'Country-wise data'!$B39)=0,L39*(1+Assumptions!$C$9),SUMIFS(FAOstat!R:R,FAOstat!$B:$B,'Country-wise data'!$B39)*$G39)</f>
        <v>756.45900000000017</v>
      </c>
      <c r="N39">
        <f>IF(SUMIFS(FAOstat!S:S,FAOstat!$B:$B,'Country-wise data'!$B39)=0,M39*(1+Assumptions!$C$9),SUMIFS(FAOstat!S:S,FAOstat!$B:$B,'Country-wise data'!$B39)*$G39)</f>
        <v>474.04500000000002</v>
      </c>
      <c r="O39">
        <f>IF(SUMIFS(FAOstat!T:T,FAOstat!$B:$B,'Country-wise data'!$B39)=0,N39*(1+Assumptions!$C$9),SUMIFS(FAOstat!T:T,FAOstat!$B:$B,'Country-wise data'!$B39)*$G39)</f>
        <v>483.52590000000004</v>
      </c>
      <c r="P39">
        <f>IF(SUMIFS(FAOstat!U:U,FAOstat!$B:$B,'Country-wise data'!$B39)=0,O39*(1+Assumptions!$C$9),SUMIFS(FAOstat!U:U,FAOstat!$B:$B,'Country-wise data'!$B39)*$G39)</f>
        <v>493.19641800000005</v>
      </c>
      <c r="Q39">
        <f>IF(SUMIFS(FAOstat!V:V,FAOstat!$B:$B,'Country-wise data'!$B39)=0,P39*(1+Assumptions!$C$9),SUMIFS(FAOstat!V:V,FAOstat!$B:$B,'Country-wise data'!$B39)*$G39)</f>
        <v>503.06034636000004</v>
      </c>
      <c r="R39" s="36">
        <f t="shared" si="55"/>
        <v>-4.6742450162925775E-2</v>
      </c>
      <c r="S39">
        <f>SUMIFS(FAOstat!CE:CE,FAOstat!$B:$B,'Country-wise data'!$B39)</f>
        <v>6769.9059999999999</v>
      </c>
      <c r="T39">
        <f>SUMIFS(FAOstat!CF:CF,FAOstat!$B:$B,'Country-wise data'!$B39)</f>
        <v>7611.4449999999997</v>
      </c>
      <c r="U39">
        <f>SUMIFS(FAOstat!CG:CG,FAOstat!$B:$B,'Country-wise data'!$B39)</f>
        <v>7598.8019999999997</v>
      </c>
      <c r="V39">
        <f>SUMIFS(FAOstat!CH:CH,FAOstat!$B:$B,'Country-wise data'!$B39)</f>
        <v>8342.2459999999992</v>
      </c>
      <c r="W39">
        <f>SUMIFS(FAOstat!CI:CI,FAOstat!$B:$B,'Country-wise data'!$B39)</f>
        <v>9284.0619999999999</v>
      </c>
      <c r="X39">
        <f>SUMIFS(FAOstat!CJ:CJ,FAOstat!$B:$B,'Country-wise data'!$B39)</f>
        <v>9387.7579999999998</v>
      </c>
      <c r="Y39">
        <f>SUMIFS(FAOstat!CK:CK,FAOstat!$B:$B,'Country-wise data'!$B39)</f>
        <v>9513.0859999999993</v>
      </c>
      <c r="Z39">
        <f>SUMIFS(FAOstat!CL:CL,FAOstat!$B:$B,'Country-wise data'!$B39)</f>
        <v>9730.0310000000009</v>
      </c>
      <c r="AA39">
        <f>SUMIFS(FAOstat!CM:CM,FAOstat!$B:$B,'Country-wise data'!$B39)</f>
        <v>10020.207</v>
      </c>
      <c r="AB39">
        <f>SUMIFS(FAOstat!CN:CN,FAOstat!$B:$B,'Country-wise data'!$B39)</f>
        <v>10220.611140000001</v>
      </c>
      <c r="AC39" s="53">
        <f>IFERROR(INDEX('ASTI data (new)'!$AF$6:$AL$130,MATCH('Country-wise data'!$B39,'ASTI data (new)'!$C$6:$C$130,),MATCH('Country-wise data'!AC$3,'ASTI data (new)'!$AF$5:$AL$5,)),(INDEX(Assumptions!$G$154:$P$345,MATCH('Country-wise data'!$B39,Assumptions!$B$154:$B$344,),MATCH('Country-wise data'!AC$3,Assumptions!$G$153:$P$153,))*S39))</f>
        <v>12.420014025970344</v>
      </c>
      <c r="AD39" s="53">
        <f>IFERROR(INDEX('ASTI data (new)'!$AF$6:$AL$130,MATCH('Country-wise data'!$B39,'ASTI data (new)'!$C$6:$C$130,),MATCH('Country-wise data'!AD$3,'ASTI data (new)'!$AF$5:$AL$5,)),(INDEX(Assumptions!$G$154:$P$345,MATCH('Country-wise data'!$B39,Assumptions!$B$154:$B$344,),MATCH('Country-wise data'!AD$3,Assumptions!$G$153:$P$153,))*T39))</f>
        <v>12.4085240214345</v>
      </c>
      <c r="AE39" s="53">
        <f>IFERROR(INDEX('ASTI data (new)'!$AF$6:$AL$130,MATCH('Country-wise data'!$B39,'ASTI data (new)'!$C$6:$C$130,),MATCH('Country-wise data'!AE$3,'ASTI data (new)'!$AF$5:$AL$5,)),(INDEX(Assumptions!$G$154:$P$345,MATCH('Country-wise data'!$B39,Assumptions!$B$154:$B$344,),MATCH('Country-wise data'!AE$3,Assumptions!$G$153:$P$153,))*U39))</f>
        <v>14.490833242732972</v>
      </c>
      <c r="AF39" s="53">
        <f>IFERROR(INDEX('ASTI data (new)'!$AF$6:$AL$130,MATCH('Country-wise data'!$B39,'ASTI data (new)'!$C$6:$C$130,),MATCH('Country-wise data'!AF$3,'ASTI data (new)'!$AF$5:$AL$5,)),(INDEX(Assumptions!$G$154:$P$345,MATCH('Country-wise data'!$B39,Assumptions!$B$154:$B$344,),MATCH('Country-wise data'!AF$3,Assumptions!$G$153:$P$153,))*V39))</f>
        <v>15.546790518364041</v>
      </c>
      <c r="AG39" s="53">
        <f>IFERROR(INDEX('ASTI data (new)'!$AF$6:$AL$130,MATCH('Country-wise data'!$B39,'ASTI data (new)'!$C$6:$C$130,),MATCH('Country-wise data'!AG$3,'ASTI data (new)'!$AF$5:$AL$5,)),(INDEX(Assumptions!$G$154:$P$345,MATCH('Country-wise data'!$B39,Assumptions!$B$154:$B$344,),MATCH('Country-wise data'!AG$3,Assumptions!$G$153:$P$153,))*W39))</f>
        <v>17.135413583581681</v>
      </c>
      <c r="AH39" s="53">
        <f>IFERROR(INDEX('ASTI data (new)'!$AF$6:$AL$130,MATCH('Country-wise data'!$B39,'ASTI data (new)'!$C$6:$C$130,),MATCH('Country-wise data'!AH$3,'ASTI data (new)'!$AF$5:$AL$5,)),(INDEX(Assumptions!$G$154:$P$345,MATCH('Country-wise data'!$B39,Assumptions!$B$154:$B$344,),MATCH('Country-wise data'!AH$3,Assumptions!$G$153:$P$153,))*X39))</f>
        <v>17.40639966850199</v>
      </c>
      <c r="AI39" s="53">
        <f>IFERROR(INDEX('ASTI data (new)'!$AF$6:$AL$130,MATCH('Country-wise data'!$B39,'ASTI data (new)'!$C$6:$C$130,),MATCH('Country-wise data'!AI$3,'ASTI data (new)'!$AF$5:$AL$5,)),(INDEX(Assumptions!$G$154:$P$345,MATCH('Country-wise data'!$B39,Assumptions!$B$154:$B$344,),MATCH('Country-wise data'!AI$3,Assumptions!$G$153:$P$153,))*Y39))</f>
        <v>18.878636516604448</v>
      </c>
      <c r="AJ39" s="53">
        <f t="shared" ref="AJ39:AL39" si="61">IFERROR((1+($AI39/$AF39)^(1/3)-1)*AI39,0)</f>
        <v>20.140979345921668</v>
      </c>
      <c r="AK39" s="53">
        <f t="shared" si="61"/>
        <v>21.487730252979411</v>
      </c>
      <c r="AL39" s="53">
        <f t="shared" si="61"/>
        <v>22.924533285830535</v>
      </c>
      <c r="AM39" s="55" cm="1">
        <f t="array" ref="AM39">INDEX('non-R&amp;D ex_typologies'!$J$8:$J$10,MATCH('Country-wise data'!FL39,'non-R&amp;D ex_typologies'!$F$8:$F$10,),)*'Country-wise data'!AC39</f>
        <v>36.28537730008825</v>
      </c>
      <c r="AN39" s="55" cm="1">
        <f t="array" ref="AN39">INDEX('non-R&amp;D ex_typologies'!$J$8:$J$10,MATCH('Country-wise data'!FM39,'non-R&amp;D ex_typologies'!$F$8:$F$10,),)*'Country-wise data'!AD39</f>
        <v>36.251808968451016</v>
      </c>
      <c r="AO39" s="55" cm="1">
        <f t="array" ref="AO39">INDEX('non-R&amp;D ex_typologies'!$J$8:$J$10,MATCH('Country-wise data'!FN39,'non-R&amp;D ex_typologies'!$F$8:$F$10,),)*'Country-wise data'!AE39</f>
        <v>42.335326715876818</v>
      </c>
      <c r="AP39" s="55" cm="1">
        <f t="array" ref="AP39">INDEX('non-R&amp;D ex_typologies'!$J$8:$J$10,MATCH('Country-wise data'!FO39,'non-R&amp;D ex_typologies'!$F$8:$F$10,),)*'Country-wise data'!AF39</f>
        <v>45.420331940422301</v>
      </c>
      <c r="AQ39" s="55" cm="1">
        <f t="array" ref="AQ39">INDEX('non-R&amp;D ex_typologies'!$J$8:$J$10,MATCH('Country-wise data'!FP39,'non-R&amp;D ex_typologies'!$F$8:$F$10,),)*'Country-wise data'!AG39</f>
        <v>50.061533406741994</v>
      </c>
      <c r="AR39" s="55" cm="1">
        <f t="array" ref="AR39">INDEX('non-R&amp;D ex_typologies'!$J$8:$J$10,MATCH('Country-wise data'!FQ39,'non-R&amp;D ex_typologies'!$F$8:$F$10,),)*'Country-wise data'!AH39</f>
        <v>50.853225937349983</v>
      </c>
      <c r="AS39" s="55" cm="1">
        <f t="array" ref="AS39">INDEX('non-R&amp;D ex_typologies'!$J$8:$J$10,MATCH('Country-wise data'!FR39,'non-R&amp;D ex_typologies'!$F$8:$F$10,),)*'Country-wise data'!AI39</f>
        <v>55.154402199855596</v>
      </c>
      <c r="AT39" s="55" cm="1">
        <f t="array" ref="AT39">INDEX('non-R&amp;D ex_typologies'!$J$8:$J$10,MATCH('Country-wise data'!FS39,'non-R&amp;D ex_typologies'!$F$8:$F$10,),)*'Country-wise data'!AJ39</f>
        <v>58.842367909721823</v>
      </c>
      <c r="AU39" s="55" cm="1">
        <f t="array" ref="AU39">INDEX('non-R&amp;D ex_typologies'!$J$8:$J$10,MATCH('Country-wise data'!FT39,'non-R&amp;D ex_typologies'!$F$8:$F$10,),)*'Country-wise data'!AK39</f>
        <v>62.776933900520561</v>
      </c>
      <c r="AV39" s="55" cm="1">
        <f t="array" ref="AV39">INDEX('non-R&amp;D ex_typologies'!$J$8:$J$10,MATCH('Country-wise data'!FU39,'non-R&amp;D ex_typologies'!$F$8:$F$10,),)*'Country-wise data'!AL39</f>
        <v>66.974589397841228</v>
      </c>
      <c r="AW39">
        <f t="shared" si="57"/>
        <v>677.79575213879127</v>
      </c>
      <c r="AX39" s="53">
        <f>INDEX('GDP deflators'!$AB$3:$AK$155,MATCH('Country-wise data'!$B39,'GDP deflators'!$B$3:$B$155,),MATCH('Country-wise data'!AX$3,'GDP deflators'!$D$2:$M$2,))</f>
        <v>82.425838554325352</v>
      </c>
      <c r="AY39" s="53">
        <f>INDEX('GDP deflators'!$AB$3:$AK$155,MATCH('Country-wise data'!$B39,'GDP deflators'!$B$3:$B$155,),MATCH('Country-wise data'!AY$3,'GDP deflators'!$D$2:$M$2,))</f>
        <v>87.093330862701023</v>
      </c>
      <c r="AZ39" s="53">
        <f>INDEX('GDP deflators'!$AB$3:$AK$155,MATCH('Country-wise data'!$B39,'GDP deflators'!$B$3:$B$155,),MATCH('Country-wise data'!AZ$3,'GDP deflators'!$D$2:$M$2,))</f>
        <v>91.43515380567078</v>
      </c>
      <c r="BA39" s="53">
        <f>INDEX('GDP deflators'!$AB$3:$AK$155,MATCH('Country-wise data'!$B39,'GDP deflators'!$B$3:$B$155,),MATCH('Country-wise data'!BA$3,'GDP deflators'!$D$2:$M$2,))</f>
        <v>94.265116630942842</v>
      </c>
      <c r="BB39" s="53">
        <f>INDEX('GDP deflators'!$AB$3:$AK$155,MATCH('Country-wise data'!$B39,'GDP deflators'!$B$3:$B$155,),MATCH('Country-wise data'!BB$3,'GDP deflators'!$D$2:$M$2,))</f>
        <v>97.122012413780752</v>
      </c>
      <c r="BC39" s="53">
        <f>INDEX('GDP deflators'!$AB$3:$AK$155,MATCH('Country-wise data'!$B39,'GDP deflators'!$B$3:$B$155,),MATCH('Country-wise data'!BC$3,'GDP deflators'!$D$2:$M$2,))</f>
        <v>94.70268292432219</v>
      </c>
      <c r="BD39" s="53">
        <f>INDEX('GDP deflators'!$AB$3:$AK$155,MATCH('Country-wise data'!$B39,'GDP deflators'!$B$3:$B$155,),MATCH('Country-wise data'!BD$3,'GDP deflators'!$D$2:$M$2,))</f>
        <v>96.503593440432695</v>
      </c>
      <c r="BE39" s="53">
        <f>INDEX('GDP deflators'!$AB$3:$AK$155,MATCH('Country-wise data'!$B39,'GDP deflators'!$B$3:$B$155,),MATCH('Country-wise data'!BE$3,'GDP deflators'!$D$2:$M$2,))</f>
        <v>98.381937688979221</v>
      </c>
      <c r="BF39" s="53">
        <f>INDEX('GDP deflators'!$AB$3:$AK$155,MATCH('Country-wise data'!$B39,'GDP deflators'!$B$3:$B$155,),MATCH('Country-wise data'!BF$3,'GDP deflators'!$D$2:$M$2,))</f>
        <v>100.17138075233581</v>
      </c>
      <c r="BG39" s="53">
        <f>INDEX('GDP deflators'!$AB$3:$AK$155,MATCH('Country-wise data'!$B39,'GDP deflators'!$B$3:$B$155,),MATCH('Country-wise data'!BG$3,'GDP deflators'!$D$2:$M$2,))</f>
        <v>100</v>
      </c>
      <c r="BH39" cm="1">
        <f t="array" ref="BH39">H39/(INDEX($AX39:$BG39,,MATCH(BH$3,$AX$3:$BG$3,))/100)</f>
        <v>544.22254946711791</v>
      </c>
      <c r="BI39" cm="1">
        <f t="array" ref="BI39">I39/(INDEX($AX39:$BG39,,MATCH(BI$3,$AX$3:$BG$3,))/100)</f>
        <v>411.33803983770349</v>
      </c>
      <c r="BJ39" cm="1">
        <f t="array" ref="BJ39">J39/(INDEX($AX39:$BG39,,MATCH(BJ$3,$AX$3:$BG$3,))/100)</f>
        <v>473.9971246957324</v>
      </c>
      <c r="BK39" cm="1">
        <f t="array" ref="BK39">K39/(INDEX($AX39:$BG39,,MATCH(BK$3,$AX$3:$BG$3,))/100)</f>
        <v>476.10400966997781</v>
      </c>
      <c r="BL39" cm="1">
        <f t="array" ref="BL39">L39/(INDEX($AX39:$BG39,,MATCH(BL$3,$AX$3:$BG$3,))/100)</f>
        <v>658.0382594186417</v>
      </c>
      <c r="BM39" cm="1">
        <f t="array" ref="BM39">M39/(INDEX($AX39:$BG39,,MATCH(BM$3,$AX$3:$BG$3,))/100)</f>
        <v>798.77251271169769</v>
      </c>
      <c r="BN39" cm="1">
        <f t="array" ref="BN39">N39/(INDEX($AX39:$BG39,,MATCH(BN$3,$AX$3:$BG$3,))/100)</f>
        <v>491.22005005192528</v>
      </c>
      <c r="BO39" cm="1">
        <f t="array" ref="BO39">O39/(INDEX($AX39:$BG39,,MATCH(BO$3,$AX$3:$BG$3,))/100)</f>
        <v>491.47832555260266</v>
      </c>
      <c r="BP39" cm="1">
        <f t="array" ref="BP39">P39/(INDEX($AX39:$BG39,,MATCH(BP$3,$AX$3:$BG$3,))/100)</f>
        <v>492.35262037505623</v>
      </c>
      <c r="BQ39" cm="1">
        <f t="array" ref="BQ39">Q39/(INDEX($AX39:$BG39,,MATCH(BQ$3,$AX$3:$BG$3,))/100)</f>
        <v>503.06034636000004</v>
      </c>
      <c r="BS39" cm="1">
        <f t="array" ref="BS39">S39/(INDEX($AX39:$BG39,,MATCH(BS$3,$AX$3:$BG$3,))/100)</f>
        <v>8213.3298474580643</v>
      </c>
      <c r="BT39" cm="1">
        <f t="array" ref="BT39">T39/(INDEX($AX39:$BG39,,MATCH(BT$3,$AX$3:$BG$3,))/100)</f>
        <v>8739.4119901087761</v>
      </c>
      <c r="BU39" cm="1">
        <f t="array" ref="BU39">U39/(INDEX($AX39:$BG39,,MATCH(BU$3,$AX$3:$BG$3,))/100)</f>
        <v>8310.5913685560226</v>
      </c>
      <c r="BV39" cm="1">
        <f t="array" ref="BV39">V39/(INDEX($AX39:$BG39,,MATCH(BV$3,$AX$3:$BG$3,))/100)</f>
        <v>8849.7699871954846</v>
      </c>
      <c r="BW39" cm="1">
        <f t="array" ref="BW39">W39/(INDEX($AX39:$BG39,,MATCH(BW$3,$AX$3:$BG$3,))/100)</f>
        <v>9559.1738363554268</v>
      </c>
      <c r="BX39" cm="1">
        <f t="array" ref="BX39">X39/(INDEX($AX39:$BG39,,MATCH(BX$3,$AX$3:$BG$3,))/100)</f>
        <v>9912.874387626216</v>
      </c>
      <c r="BY39" cm="1">
        <f t="array" ref="BY39">Y39/(INDEX($AX39:$BG39,,MATCH(BY$3,$AX$3:$BG$3,))/100)</f>
        <v>9857.7531269568699</v>
      </c>
      <c r="BZ39" cm="1">
        <f t="array" ref="BZ39">Z39/(INDEX($AX39:$BG39,,MATCH(BZ$3,$AX$3:$BG$3,))/100)</f>
        <v>9890.0583059871587</v>
      </c>
      <c r="CA39" cm="1">
        <f t="array" ref="CA39">AA39/(INDEX($AX39:$BG39,,MATCH(CA$3,$AX$3:$BG$3,))/100)</f>
        <v>10003.063674218496</v>
      </c>
      <c r="CB39" cm="1">
        <f t="array" ref="CB39">AB39/(INDEX($AX39:$BG39,,MATCH(CB$3,$AX$3:$BG$3,))/100)</f>
        <v>10220.611140000001</v>
      </c>
      <c r="CC39" cm="1">
        <f t="array" ref="CC39">AC39/(INDEX($AX39:$BG39,,MATCH(CC$3,$AX$3:$BG$3,))/100)</f>
        <v>15.068107578650283</v>
      </c>
      <c r="CD39" cm="1">
        <f t="array" ref="CD39">AD39/(INDEX($AX39:$BG39,,MATCH(CD$3,$AX$3:$BG$3,))/100)</f>
        <v>14.247387140349492</v>
      </c>
      <c r="CE39" cm="1">
        <f t="array" ref="CE39">AE39/(INDEX($AX39:$BG39,,MATCH(CE$3,$AX$3:$BG$3,))/100)</f>
        <v>15.848207871483075</v>
      </c>
      <c r="CF39" cm="1">
        <f t="array" ref="CF39">AF39/(INDEX($AX39:$BG39,,MATCH(CF$3,$AX$3:$BG$3,))/100)</f>
        <v>16.492623224804618</v>
      </c>
      <c r="CG39" cm="1">
        <f t="array" ref="CG39">AG39/(INDEX($AX39:$BG39,,MATCH(CG$3,$AX$3:$BG$3,))/100)</f>
        <v>17.643182176433481</v>
      </c>
      <c r="CH39" cm="1">
        <f t="array" ref="CH39">AH39/(INDEX($AX39:$BG39,,MATCH(CH$3,$AX$3:$BG$3,))/100)</f>
        <v>18.380049150678875</v>
      </c>
      <c r="CI39" cm="1">
        <f t="array" ref="CI39">AI39/(INDEX($AX39:$BG39,,MATCH(CI$3,$AX$3:$BG$3,))/100)</f>
        <v>19.562625435556839</v>
      </c>
      <c r="CJ39" cm="1">
        <f t="array" ref="CJ39">AJ39/(INDEX($AX39:$BG39,,MATCH(CJ$3,$AX$3:$BG$3,))/100)</f>
        <v>20.472232829561221</v>
      </c>
      <c r="CK39" cm="1">
        <f t="array" ref="CK39">AK39/(INDEX($AX39:$BG39,,MATCH(CK$3,$AX$3:$BG$3,))/100)</f>
        <v>21.450967423625492</v>
      </c>
      <c r="CL39" cm="1">
        <f t="array" ref="CL39">AL39/(INDEX($AX39:$BG39,,MATCH(CL$3,$AX$3:$BG$3,))/100)</f>
        <v>22.924533285830535</v>
      </c>
      <c r="CM39" cm="1">
        <f t="array" ref="CM39">AM39/(INDEX($AX39:$BG39,,MATCH(CM$3,$AX$3:$BG$3,))/100)</f>
        <v>44.02184792596708</v>
      </c>
      <c r="CN39" cm="1">
        <f t="array" ref="CN39">AN39/(INDEX($AX39:$BG39,,MATCH(CN$3,$AX$3:$BG$3,))/100)</f>
        <v>41.62409292348741</v>
      </c>
      <c r="CO39" cm="1">
        <f t="array" ref="CO39">AO39/(INDEX($AX39:$BG39,,MATCH(CO$3,$AX$3:$BG$3,))/100)</f>
        <v>46.300930171619832</v>
      </c>
      <c r="CP39" cm="1">
        <f t="array" ref="CP39">AP39/(INDEX($AX39:$BG39,,MATCH(CP$3,$AX$3:$BG$3,))/100)</f>
        <v>48.183605520000938</v>
      </c>
      <c r="CQ39" cm="1">
        <f t="array" ref="CQ39">AQ39/(INDEX($AX39:$BG39,,MATCH(CQ$3,$AX$3:$BG$3,))/100)</f>
        <v>51.544991874199162</v>
      </c>
      <c r="CR39" cm="1">
        <f t="array" ref="CR39">AR39/(INDEX($AX39:$BG39,,MATCH(CR$3,$AX$3:$BG$3,))/100)</f>
        <v>53.697766913306225</v>
      </c>
      <c r="CS39" cm="1">
        <f t="array" ref="CS39">AS39/(INDEX($AX39:$BG39,,MATCH(CS$3,$AX$3:$BG$3,))/100)</f>
        <v>57.152692696256864</v>
      </c>
      <c r="CT39" cm="1">
        <f t="array" ref="CT39">AT39/(INDEX($AX39:$BG39,,MATCH(CT$3,$AX$3:$BG$3,))/100)</f>
        <v>59.810133132103743</v>
      </c>
      <c r="CU39" cm="1">
        <f t="array" ref="CU39">AU39/(INDEX($AX39:$BG39,,MATCH(CU$3,$AX$3:$BG$3,))/100)</f>
        <v>62.66953038785654</v>
      </c>
      <c r="CV39" cm="1">
        <f t="array" ref="CV39">AV39/(INDEX($AX39:$BG39,,MATCH(CV$3,$AX$3:$BG$3,))/100)</f>
        <v>66.974589397841228</v>
      </c>
      <c r="CW39">
        <f t="shared" si="58"/>
        <v>714.07009705961286</v>
      </c>
      <c r="CX39">
        <f>IFERROR(1/INDEX('exch rates'!$BC$5:$BL$268,MATCH('Country-wise data'!$B39,'exch rates'!$A$5:$A$268,),MATCH(CX$3,'exch rates'!$BC$4:$BL$4,)),1)</f>
        <v>1</v>
      </c>
      <c r="CY39">
        <f>IFERROR(1/INDEX('exch rates'!$BC$5:$BL$268,MATCH('Country-wise data'!$B39,'exch rates'!$A$5:$A$268,),MATCH(CY$3,'exch rates'!$BC$4:$BL$4,)),1)</f>
        <v>1</v>
      </c>
      <c r="CZ39">
        <f>IFERROR(1/INDEX('exch rates'!$BC$5:$BL$268,MATCH('Country-wise data'!$B39,'exch rates'!$A$5:$A$268,),MATCH(CZ$3,'exch rates'!$BC$4:$BL$4,)),1)</f>
        <v>1</v>
      </c>
      <c r="DA39">
        <f>IFERROR(1/INDEX('exch rates'!$BC$5:$BL$268,MATCH('Country-wise data'!$B39,'exch rates'!$A$5:$A$268,),MATCH(DA$3,'exch rates'!$BC$4:$BL$4,)),1)</f>
        <v>1</v>
      </c>
      <c r="DB39">
        <f>IFERROR(1/INDEX('exch rates'!$BC$5:$BL$268,MATCH('Country-wise data'!$B39,'exch rates'!$A$5:$A$268,),MATCH(DB$3,'exch rates'!$BC$4:$BL$4,)),1)</f>
        <v>1</v>
      </c>
      <c r="DC39">
        <f>IFERROR(1/INDEX('exch rates'!$BC$5:$BL$268,MATCH('Country-wise data'!$B39,'exch rates'!$A$5:$A$268,),MATCH(DC$3,'exch rates'!$BC$4:$BL$4,)),1)</f>
        <v>1</v>
      </c>
      <c r="DD39">
        <f>IFERROR(1/INDEX('exch rates'!$BC$5:$BL$268,MATCH('Country-wise data'!$B39,'exch rates'!$A$5:$A$268,),MATCH(DD$3,'exch rates'!$BC$4:$BL$4,)),1)</f>
        <v>1</v>
      </c>
      <c r="DE39">
        <f>IFERROR(1/INDEX('exch rates'!$BC$5:$BL$268,MATCH('Country-wise data'!$B39,'exch rates'!$A$5:$A$268,),MATCH(DE$3,'exch rates'!$BC$4:$BL$4,)),1)</f>
        <v>1</v>
      </c>
      <c r="DF39">
        <f>IFERROR(1/INDEX('exch rates'!$BC$5:$BL$268,MATCH('Country-wise data'!$B39,'exch rates'!$A$5:$A$268,),MATCH(DF$3,'exch rates'!$BC$4:$BL$4,)),1)</f>
        <v>1</v>
      </c>
      <c r="DG39">
        <f>IFERROR(1/INDEX('exch rates'!$BC$5:$BL$268,MATCH('Country-wise data'!$B39,'exch rates'!$A$5:$A$268,),MATCH(DG$3,'exch rates'!$BC$4:$BL$4,)),1)</f>
        <v>1</v>
      </c>
      <c r="DH39" cm="1">
        <f t="array" ref="DH39">(BH39/INDEX($CX39:$DG39,,MATCH(DH$3,$CX$3:$DG$3,)))*$DG39</f>
        <v>544.22254946711791</v>
      </c>
      <c r="DI39" cm="1">
        <f t="array" ref="DI39">(BI39/INDEX($CX39:$DG39,,MATCH(DI$3,$CX$3:$DG$3,)))*$DG39</f>
        <v>411.33803983770349</v>
      </c>
      <c r="DJ39" cm="1">
        <f t="array" ref="DJ39">(BJ39/INDEX($CX39:$DG39,,MATCH(DJ$3,$CX$3:$DG$3,)))*$DG39</f>
        <v>473.9971246957324</v>
      </c>
      <c r="DK39" cm="1">
        <f t="array" ref="DK39">(BK39/INDEX($CX39:$DG39,,MATCH(DK$3,$CX$3:$DG$3,)))*$DG39</f>
        <v>476.10400966997781</v>
      </c>
      <c r="DL39" cm="1">
        <f t="array" ref="DL39">(BL39/INDEX($CX39:$DG39,,MATCH(DL$3,$CX$3:$DG$3,)))*$DG39</f>
        <v>658.0382594186417</v>
      </c>
      <c r="DM39" cm="1">
        <f t="array" ref="DM39">(BM39/INDEX($CX39:$DG39,,MATCH(DM$3,$CX$3:$DG$3,)))*$DG39</f>
        <v>798.77251271169769</v>
      </c>
      <c r="DN39" cm="1">
        <f t="array" ref="DN39">(BN39/INDEX($CX39:$DG39,,MATCH(DN$3,$CX$3:$DG$3,)))*$DG39</f>
        <v>491.22005005192528</v>
      </c>
      <c r="DO39" cm="1">
        <f t="array" ref="DO39">(BO39/INDEX($CX39:$DG39,,MATCH(DO$3,$CX$3:$DG$3,)))*$DG39</f>
        <v>491.47832555260266</v>
      </c>
      <c r="DP39" cm="1">
        <f t="array" ref="DP39">(BP39/INDEX($CX39:$DG39,,MATCH(DP$3,$CX$3:$DG$3,)))*$DG39</f>
        <v>492.35262037505623</v>
      </c>
      <c r="DQ39" cm="1">
        <f t="array" ref="DQ39">(BQ39/INDEX($CX39:$DG39,,MATCH(DQ$3,$CX$3:$DG$3,)))*$DG39</f>
        <v>503.06034636000004</v>
      </c>
      <c r="DS39" cm="1">
        <f t="array" ref="DS39">(BS39/INDEX($CX39:$DG39,,MATCH(DS$3,$CX$3:$DG$3,)))*$DG39</f>
        <v>8213.3298474580643</v>
      </c>
      <c r="DT39" cm="1">
        <f t="array" ref="DT39">(BT39/INDEX($CX39:$DG39,,MATCH(DT$3,$CX$3:$DG$3,)))*$DG39</f>
        <v>8739.4119901087761</v>
      </c>
      <c r="DU39" cm="1">
        <f t="array" ref="DU39">(BU39/INDEX($CX39:$DG39,,MATCH(DU$3,$CX$3:$DG$3,)))*$DG39</f>
        <v>8310.5913685560226</v>
      </c>
      <c r="DV39" cm="1">
        <f t="array" ref="DV39">(BV39/INDEX($CX39:$DG39,,MATCH(DV$3,$CX$3:$DG$3,)))*$DG39</f>
        <v>8849.7699871954846</v>
      </c>
      <c r="DW39" cm="1">
        <f t="array" ref="DW39">(BW39/INDEX($CX39:$DG39,,MATCH(DW$3,$CX$3:$DG$3,)))*$DG39</f>
        <v>9559.1738363554268</v>
      </c>
      <c r="DX39" cm="1">
        <f t="array" ref="DX39">(BX39/INDEX($CX39:$DG39,,MATCH(DX$3,$CX$3:$DG$3,)))*$DG39</f>
        <v>9912.874387626216</v>
      </c>
      <c r="DY39" cm="1">
        <f t="array" ref="DY39">(BY39/INDEX($CX39:$DG39,,MATCH(DY$3,$CX$3:$DG$3,)))*$DG39</f>
        <v>9857.7531269568699</v>
      </c>
      <c r="DZ39" cm="1">
        <f t="array" ref="DZ39">(BZ39/INDEX($CX39:$DG39,,MATCH(DZ$3,$CX$3:$DG$3,)))*$DG39</f>
        <v>9890.0583059871587</v>
      </c>
      <c r="EA39" cm="1">
        <f t="array" ref="EA39">(CA39/INDEX($CX39:$DG39,,MATCH(EA$3,$CX$3:$DG$3,)))*$DG39</f>
        <v>10003.063674218496</v>
      </c>
      <c r="EB39" cm="1">
        <f t="array" ref="EB39">(CB39/INDEX($CX39:$DG39,,MATCH(EB$3,$CX$3:$DG$3,)))*$DG39</f>
        <v>10220.611140000001</v>
      </c>
      <c r="EC39" s="53" cm="1">
        <f t="array" ref="EC39">(CC39/INDEX($CX39:$DG39,,MATCH(EC$3,$CX$3:$DG$3,)))*$DG39</f>
        <v>15.068107578650283</v>
      </c>
      <c r="ED39" cm="1">
        <f t="array" ref="ED39">(CD39/INDEX($CX39:$DG39,,MATCH(ED$3,$CX$3:$DG$3,)))*$DG39</f>
        <v>14.247387140349492</v>
      </c>
      <c r="EE39" cm="1">
        <f t="array" ref="EE39">(CE39/INDEX($CX39:$DG39,,MATCH(EE$3,$CX$3:$DG$3,)))*$DG39</f>
        <v>15.848207871483075</v>
      </c>
      <c r="EF39" cm="1">
        <f t="array" ref="EF39">(CF39/INDEX($CX39:$DG39,,MATCH(EF$3,$CX$3:$DG$3,)))*$DG39</f>
        <v>16.492623224804618</v>
      </c>
      <c r="EG39" cm="1">
        <f t="array" ref="EG39">(CG39/INDEX($CX39:$DG39,,MATCH(EG$3,$CX$3:$DG$3,)))*$DG39</f>
        <v>17.643182176433481</v>
      </c>
      <c r="EH39" cm="1">
        <f t="array" ref="EH39">(CH39/INDEX($CX39:$DG39,,MATCH(EH$3,$CX$3:$DG$3,)))*$DG39</f>
        <v>18.380049150678875</v>
      </c>
      <c r="EI39" cm="1">
        <f t="array" ref="EI39">(CI39/INDEX($CX39:$DG39,,MATCH(EI$3,$CX$3:$DG$3,)))*$DG39</f>
        <v>19.562625435556839</v>
      </c>
      <c r="EJ39" cm="1">
        <f t="array" ref="EJ39">(CJ39/INDEX($CX39:$DG39,,MATCH(EJ$3,$CX$3:$DG$3,)))*$DG39</f>
        <v>20.472232829561221</v>
      </c>
      <c r="EK39" cm="1">
        <f t="array" ref="EK39">(CK39/INDEX($CX39:$DG39,,MATCH(EK$3,$CX$3:$DG$3,)))*$DG39</f>
        <v>21.450967423625492</v>
      </c>
      <c r="EL39" cm="1">
        <f t="array" ref="EL39">(CL39/INDEX($CX39:$DG39,,MATCH(EL$3,$CX$3:$DG$3,)))*$DG39</f>
        <v>22.924533285830535</v>
      </c>
      <c r="EM39" cm="1">
        <f t="array" ref="EM39">(CM39/INDEX($CX39:$DG39,,MATCH(EM$3,$CX$3:$DG$3,)))*$DG39</f>
        <v>44.02184792596708</v>
      </c>
      <c r="EN39" cm="1">
        <f t="array" ref="EN39">(CN39/INDEX($CX39:$DG39,,MATCH(EN$3,$CX$3:$DG$3,)))*$DG39</f>
        <v>41.62409292348741</v>
      </c>
      <c r="EO39" cm="1">
        <f t="array" ref="EO39">(CO39/INDEX($CX39:$DG39,,MATCH(EO$3,$CX$3:$DG$3,)))*$DG39</f>
        <v>46.300930171619832</v>
      </c>
      <c r="EP39" cm="1">
        <f t="array" ref="EP39">(CP39/INDEX($CX39:$DG39,,MATCH(EP$3,$CX$3:$DG$3,)))*$DG39</f>
        <v>48.183605520000938</v>
      </c>
      <c r="EQ39" cm="1">
        <f t="array" ref="EQ39">(CQ39/INDEX($CX39:$DG39,,MATCH(EQ$3,$CX$3:$DG$3,)))*$DG39</f>
        <v>51.544991874199162</v>
      </c>
      <c r="ER39" cm="1">
        <f t="array" ref="ER39">(CR39/INDEX($CX39:$DG39,,MATCH(ER$3,$CX$3:$DG$3,)))*$DG39</f>
        <v>53.697766913306225</v>
      </c>
      <c r="ES39" cm="1">
        <f t="array" ref="ES39">(CS39/INDEX($CX39:$DG39,,MATCH(ES$3,$CX$3:$DG$3,)))*$DG39</f>
        <v>57.152692696256864</v>
      </c>
      <c r="ET39" cm="1">
        <f t="array" ref="ET39">(CT39/INDEX($CX39:$DG39,,MATCH(ET$3,$CX$3:$DG$3,)))*$DG39</f>
        <v>59.810133132103743</v>
      </c>
      <c r="EU39" cm="1">
        <f t="array" ref="EU39">(CU39/INDEX($CX39:$DG39,,MATCH(EU$3,$CX$3:$DG$3,)))*$DG39</f>
        <v>62.66953038785654</v>
      </c>
      <c r="EV39" cm="1">
        <f t="array" ref="EV39">(CV39/INDEX($CX39:$DG39,,MATCH(EV$3,$CX$3:$DG$3,)))*$DG39</f>
        <v>66.974589397841228</v>
      </c>
      <c r="EW39">
        <f t="shared" si="13"/>
        <v>714.07009705961286</v>
      </c>
      <c r="EY39" s="96">
        <f t="shared" si="24"/>
        <v>1.8345917987591474E-3</v>
      </c>
      <c r="EZ39" s="96">
        <f t="shared" si="14"/>
        <v>1.630245508104506E-3</v>
      </c>
      <c r="FA39" s="96">
        <f t="shared" si="15"/>
        <v>1.9069891862865979E-3</v>
      </c>
      <c r="FB39" s="96">
        <f t="shared" si="16"/>
        <v>1.8636216815428415E-3</v>
      </c>
      <c r="FC39" s="96">
        <f t="shared" si="17"/>
        <v>1.8456806496533178E-3</v>
      </c>
      <c r="FD39" s="96">
        <f t="shared" si="18"/>
        <v>1.8541593923173127E-3</v>
      </c>
      <c r="FE39" s="96">
        <f t="shared" si="19"/>
        <v>1.9844913119259565E-3</v>
      </c>
      <c r="FF39" s="96">
        <f t="shared" si="20"/>
        <v>2.0699810047801149E-3</v>
      </c>
      <c r="FG39" s="96">
        <f t="shared" si="21"/>
        <v>2.1444397558832277E-3</v>
      </c>
      <c r="FH39" s="96">
        <f t="shared" si="22"/>
        <v>2.2429708920351835E-3</v>
      </c>
      <c r="FJ39" s="96">
        <f t="shared" si="25"/>
        <v>9355.6637664462523</v>
      </c>
      <c r="FK39" s="96" t="str">
        <f>IF(AND('Country-wise data'!FJ39&gt;'non-R&amp;D ex_typologies'!$C$17,'Country-wise data'!FJ39&lt;'non-R&amp;D ex_typologies'!$D$17),"Small",IF(AND('Country-wise data'!FJ39&gt;'non-R&amp;D ex_typologies'!$E$17,'Country-wise data'!$FJ$4&lt;'non-R&amp;D ex_typologies'!$F$17),"Medium","Large"))</f>
        <v>Medium</v>
      </c>
      <c r="FL39" t="str">
        <f>IF($FK39='non-R&amp;D ex_typologies'!$C$16,IF(AND('Country-wise data'!EY39&gt;'non-R&amp;D ex_typologies'!$C$21,'Country-wise data'!EY39&lt;'non-R&amp;D ex_typologies'!$D$21),'non-R&amp;D ex_typologies'!$B$21,IF(AND('Country-wise data'!EY39&gt;'non-R&amp;D ex_typologies'!$C$19,'Country-wise data'!EY39&lt;'non-R&amp;D ex_typologies'!$D$19),'non-R&amp;D ex_typologies'!$B$19,'non-R&amp;D ex_typologies'!$B$20)),IF($FK39='non-R&amp;D ex_typologies'!$E$16,IF(AND('Country-wise data'!EY39&gt;'non-R&amp;D ex_typologies'!$E$21,'Country-wise data'!EY39&lt;'non-R&amp;D ex_typologies'!$F$21),'non-R&amp;D ex_typologies'!$B$21,IF(AND('Country-wise data'!EY39&gt;'non-R&amp;D ex_typologies'!$E$19,'Country-wise data'!EY39&lt;'non-R&amp;D ex_typologies'!$F$19),'non-R&amp;D ex_typologies'!$B$19,'non-R&amp;D ex_typologies'!$B$20)),IF(AND('Country-wise data'!EY39&gt;'non-R&amp;D ex_typologies'!$G$21,'Country-wise data'!EY39&lt;'non-R&amp;D ex_typologies'!$H$21),'non-R&amp;D ex_typologies'!$B$21,IF(AND('Country-wise data'!EY39&gt;'non-R&amp;D ex_typologies'!$G$19,'Country-wise data'!EY39&lt;'non-R&amp;D ex_typologies'!$H$19),'non-R&amp;D ex_typologies'!$B$19,'non-R&amp;D ex_typologies'!$B$20))))</f>
        <v>Program heavy</v>
      </c>
      <c r="FM39" t="str">
        <f>IF($FK39='non-R&amp;D ex_typologies'!$C$16,IF(AND('Country-wise data'!EZ39&gt;'non-R&amp;D ex_typologies'!$C$21,'Country-wise data'!EZ39&lt;'non-R&amp;D ex_typologies'!$D$21),'non-R&amp;D ex_typologies'!$B$21,IF(AND('Country-wise data'!EZ39&gt;'non-R&amp;D ex_typologies'!$C$19,'Country-wise data'!EZ39&lt;'non-R&amp;D ex_typologies'!$D$19),'non-R&amp;D ex_typologies'!$B$19,'non-R&amp;D ex_typologies'!$B$20)),IF($FK39='non-R&amp;D ex_typologies'!$E$16,IF(AND('Country-wise data'!EZ39&gt;'non-R&amp;D ex_typologies'!$E$21,'Country-wise data'!EZ39&lt;'non-R&amp;D ex_typologies'!$F$21),'non-R&amp;D ex_typologies'!$B$21,IF(AND('Country-wise data'!EZ39&gt;'non-R&amp;D ex_typologies'!$E$19,'Country-wise data'!EZ39&lt;'non-R&amp;D ex_typologies'!$F$19),'non-R&amp;D ex_typologies'!$B$19,'non-R&amp;D ex_typologies'!$B$20)),IF(AND('Country-wise data'!EZ39&gt;'non-R&amp;D ex_typologies'!$G$21,'Country-wise data'!EZ39&lt;'non-R&amp;D ex_typologies'!$H$21),'non-R&amp;D ex_typologies'!$B$21,IF(AND('Country-wise data'!EZ39&gt;'non-R&amp;D ex_typologies'!$G$19,'Country-wise data'!EZ39&lt;'non-R&amp;D ex_typologies'!$H$19),'non-R&amp;D ex_typologies'!$B$19,'non-R&amp;D ex_typologies'!$B$20))))</f>
        <v>Program heavy</v>
      </c>
      <c r="FN39" t="str">
        <f>IF($FK39='non-R&amp;D ex_typologies'!$C$16,IF(AND('Country-wise data'!FA39&gt;'non-R&amp;D ex_typologies'!$C$21,'Country-wise data'!FA39&lt;'non-R&amp;D ex_typologies'!$D$21),'non-R&amp;D ex_typologies'!$B$21,IF(AND('Country-wise data'!FA39&gt;'non-R&amp;D ex_typologies'!$C$19,'Country-wise data'!FA39&lt;'non-R&amp;D ex_typologies'!$D$19),'non-R&amp;D ex_typologies'!$B$19,'non-R&amp;D ex_typologies'!$B$20)),IF($FK39='non-R&amp;D ex_typologies'!$E$16,IF(AND('Country-wise data'!FA39&gt;'non-R&amp;D ex_typologies'!$E$21,'Country-wise data'!FA39&lt;'non-R&amp;D ex_typologies'!$F$21),'non-R&amp;D ex_typologies'!$B$21,IF(AND('Country-wise data'!FA39&gt;'non-R&amp;D ex_typologies'!$E$19,'Country-wise data'!FA39&lt;'non-R&amp;D ex_typologies'!$F$19),'non-R&amp;D ex_typologies'!$B$19,'non-R&amp;D ex_typologies'!$B$20)),IF(AND('Country-wise data'!FA39&gt;'non-R&amp;D ex_typologies'!$G$21,'Country-wise data'!FA39&lt;'non-R&amp;D ex_typologies'!$H$21),'non-R&amp;D ex_typologies'!$B$21,IF(AND('Country-wise data'!FA39&gt;'non-R&amp;D ex_typologies'!$G$19,'Country-wise data'!FA39&lt;'non-R&amp;D ex_typologies'!$H$19),'non-R&amp;D ex_typologies'!$B$19,'non-R&amp;D ex_typologies'!$B$20))))</f>
        <v>Program heavy</v>
      </c>
      <c r="FO39" t="str">
        <f>IF($FK39='non-R&amp;D ex_typologies'!$C$16,IF(AND('Country-wise data'!FB39&gt;'non-R&amp;D ex_typologies'!$C$21,'Country-wise data'!FB39&lt;'non-R&amp;D ex_typologies'!$D$21),'non-R&amp;D ex_typologies'!$B$21,IF(AND('Country-wise data'!FB39&gt;'non-R&amp;D ex_typologies'!$C$19,'Country-wise data'!FB39&lt;'non-R&amp;D ex_typologies'!$D$19),'non-R&amp;D ex_typologies'!$B$19,'non-R&amp;D ex_typologies'!$B$20)),IF($FK39='non-R&amp;D ex_typologies'!$E$16,IF(AND('Country-wise data'!FB39&gt;'non-R&amp;D ex_typologies'!$E$21,'Country-wise data'!FB39&lt;'non-R&amp;D ex_typologies'!$F$21),'non-R&amp;D ex_typologies'!$B$21,IF(AND('Country-wise data'!FB39&gt;'non-R&amp;D ex_typologies'!$E$19,'Country-wise data'!FB39&lt;'non-R&amp;D ex_typologies'!$F$19),'non-R&amp;D ex_typologies'!$B$19,'non-R&amp;D ex_typologies'!$B$20)),IF(AND('Country-wise data'!FB39&gt;'non-R&amp;D ex_typologies'!$G$21,'Country-wise data'!FB39&lt;'non-R&amp;D ex_typologies'!$H$21),'non-R&amp;D ex_typologies'!$B$21,IF(AND('Country-wise data'!FB39&gt;'non-R&amp;D ex_typologies'!$G$19,'Country-wise data'!FB39&lt;'non-R&amp;D ex_typologies'!$H$19),'non-R&amp;D ex_typologies'!$B$19,'non-R&amp;D ex_typologies'!$B$20))))</f>
        <v>Program heavy</v>
      </c>
      <c r="FP39" t="str">
        <f>IF($FK39='non-R&amp;D ex_typologies'!$C$16,IF(AND('Country-wise data'!FC39&gt;'non-R&amp;D ex_typologies'!$C$21,'Country-wise data'!FC39&lt;'non-R&amp;D ex_typologies'!$D$21),'non-R&amp;D ex_typologies'!$B$21,IF(AND('Country-wise data'!FC39&gt;'non-R&amp;D ex_typologies'!$C$19,'Country-wise data'!FC39&lt;'non-R&amp;D ex_typologies'!$D$19),'non-R&amp;D ex_typologies'!$B$19,'non-R&amp;D ex_typologies'!$B$20)),IF($FK39='non-R&amp;D ex_typologies'!$E$16,IF(AND('Country-wise data'!FC39&gt;'non-R&amp;D ex_typologies'!$E$21,'Country-wise data'!FC39&lt;'non-R&amp;D ex_typologies'!$F$21),'non-R&amp;D ex_typologies'!$B$21,IF(AND('Country-wise data'!FC39&gt;'non-R&amp;D ex_typologies'!$E$19,'Country-wise data'!FC39&lt;'non-R&amp;D ex_typologies'!$F$19),'non-R&amp;D ex_typologies'!$B$19,'non-R&amp;D ex_typologies'!$B$20)),IF(AND('Country-wise data'!FC39&gt;'non-R&amp;D ex_typologies'!$G$21,'Country-wise data'!FC39&lt;'non-R&amp;D ex_typologies'!$H$21),'non-R&amp;D ex_typologies'!$B$21,IF(AND('Country-wise data'!FC39&gt;'non-R&amp;D ex_typologies'!$G$19,'Country-wise data'!FC39&lt;'non-R&amp;D ex_typologies'!$H$19),'non-R&amp;D ex_typologies'!$B$19,'non-R&amp;D ex_typologies'!$B$20))))</f>
        <v>Program heavy</v>
      </c>
      <c r="FQ39" t="str">
        <f>IF($FK39='non-R&amp;D ex_typologies'!$C$16,IF(AND('Country-wise data'!FD39&gt;'non-R&amp;D ex_typologies'!$C$21,'Country-wise data'!FD39&lt;'non-R&amp;D ex_typologies'!$D$21),'non-R&amp;D ex_typologies'!$B$21,IF(AND('Country-wise data'!FD39&gt;'non-R&amp;D ex_typologies'!$C$19,'Country-wise data'!FD39&lt;'non-R&amp;D ex_typologies'!$D$19),'non-R&amp;D ex_typologies'!$B$19,'non-R&amp;D ex_typologies'!$B$20)),IF($FK39='non-R&amp;D ex_typologies'!$E$16,IF(AND('Country-wise data'!FD39&gt;'non-R&amp;D ex_typologies'!$E$21,'Country-wise data'!FD39&lt;'non-R&amp;D ex_typologies'!$F$21),'non-R&amp;D ex_typologies'!$B$21,IF(AND('Country-wise data'!FD39&gt;'non-R&amp;D ex_typologies'!$E$19,'Country-wise data'!FD39&lt;'non-R&amp;D ex_typologies'!$F$19),'non-R&amp;D ex_typologies'!$B$19,'non-R&amp;D ex_typologies'!$B$20)),IF(AND('Country-wise data'!FD39&gt;'non-R&amp;D ex_typologies'!$G$21,'Country-wise data'!FD39&lt;'non-R&amp;D ex_typologies'!$H$21),'non-R&amp;D ex_typologies'!$B$21,IF(AND('Country-wise data'!FD39&gt;'non-R&amp;D ex_typologies'!$G$19,'Country-wise data'!FD39&lt;'non-R&amp;D ex_typologies'!$H$19),'non-R&amp;D ex_typologies'!$B$19,'non-R&amp;D ex_typologies'!$B$20))))</f>
        <v>Program heavy</v>
      </c>
      <c r="FR39" t="str">
        <f>IF($FK39='non-R&amp;D ex_typologies'!$C$16,IF(AND('Country-wise data'!FE39&gt;'non-R&amp;D ex_typologies'!$C$21,'Country-wise data'!FE39&lt;'non-R&amp;D ex_typologies'!$D$21),'non-R&amp;D ex_typologies'!$B$21,IF(AND('Country-wise data'!FE39&gt;'non-R&amp;D ex_typologies'!$C$19,'Country-wise data'!FE39&lt;'non-R&amp;D ex_typologies'!$D$19),'non-R&amp;D ex_typologies'!$B$19,'non-R&amp;D ex_typologies'!$B$20)),IF($FK39='non-R&amp;D ex_typologies'!$E$16,IF(AND('Country-wise data'!FE39&gt;'non-R&amp;D ex_typologies'!$E$21,'Country-wise data'!FE39&lt;'non-R&amp;D ex_typologies'!$F$21),'non-R&amp;D ex_typologies'!$B$21,IF(AND('Country-wise data'!FE39&gt;'non-R&amp;D ex_typologies'!$E$19,'Country-wise data'!FE39&lt;'non-R&amp;D ex_typologies'!$F$19),'non-R&amp;D ex_typologies'!$B$19,'non-R&amp;D ex_typologies'!$B$20)),IF(AND('Country-wise data'!FE39&gt;'non-R&amp;D ex_typologies'!$G$21,'Country-wise data'!FE39&lt;'non-R&amp;D ex_typologies'!$H$21),'non-R&amp;D ex_typologies'!$B$21,IF(AND('Country-wise data'!FE39&gt;'non-R&amp;D ex_typologies'!$G$19,'Country-wise data'!FE39&lt;'non-R&amp;D ex_typologies'!$H$19),'non-R&amp;D ex_typologies'!$B$19,'non-R&amp;D ex_typologies'!$B$20))))</f>
        <v>Program heavy</v>
      </c>
      <c r="FS39" t="str">
        <f>IF($FK39='non-R&amp;D ex_typologies'!$C$16,IF(AND('Country-wise data'!FF39&gt;'non-R&amp;D ex_typologies'!$C$21,'Country-wise data'!FF39&lt;'non-R&amp;D ex_typologies'!$D$21),'non-R&amp;D ex_typologies'!$B$21,IF(AND('Country-wise data'!FF39&gt;'non-R&amp;D ex_typologies'!$C$19,'Country-wise data'!FF39&lt;'non-R&amp;D ex_typologies'!$D$19),'non-R&amp;D ex_typologies'!$B$19,'non-R&amp;D ex_typologies'!$B$20)),IF($FK39='non-R&amp;D ex_typologies'!$E$16,IF(AND('Country-wise data'!FF39&gt;'non-R&amp;D ex_typologies'!$E$21,'Country-wise data'!FF39&lt;'non-R&amp;D ex_typologies'!$F$21),'non-R&amp;D ex_typologies'!$B$21,IF(AND('Country-wise data'!FF39&gt;'non-R&amp;D ex_typologies'!$E$19,'Country-wise data'!FF39&lt;'non-R&amp;D ex_typologies'!$F$19),'non-R&amp;D ex_typologies'!$B$19,'non-R&amp;D ex_typologies'!$B$20)),IF(AND('Country-wise data'!FF39&gt;'non-R&amp;D ex_typologies'!$G$21,'Country-wise data'!FF39&lt;'non-R&amp;D ex_typologies'!$H$21),'non-R&amp;D ex_typologies'!$B$21,IF(AND('Country-wise data'!FF39&gt;'non-R&amp;D ex_typologies'!$G$19,'Country-wise data'!FF39&lt;'non-R&amp;D ex_typologies'!$H$19),'non-R&amp;D ex_typologies'!$B$19,'non-R&amp;D ex_typologies'!$B$20))))</f>
        <v>Program heavy</v>
      </c>
      <c r="FT39" t="str">
        <f>IF($FK39='non-R&amp;D ex_typologies'!$C$16,IF(AND('Country-wise data'!FG39&gt;'non-R&amp;D ex_typologies'!$C$21,'Country-wise data'!FG39&lt;'non-R&amp;D ex_typologies'!$D$21),'non-R&amp;D ex_typologies'!$B$21,IF(AND('Country-wise data'!FG39&gt;'non-R&amp;D ex_typologies'!$C$19,'Country-wise data'!FG39&lt;'non-R&amp;D ex_typologies'!$D$19),'non-R&amp;D ex_typologies'!$B$19,'non-R&amp;D ex_typologies'!$B$20)),IF($FK39='non-R&amp;D ex_typologies'!$E$16,IF(AND('Country-wise data'!FG39&gt;'non-R&amp;D ex_typologies'!$E$21,'Country-wise data'!FG39&lt;'non-R&amp;D ex_typologies'!$F$21),'non-R&amp;D ex_typologies'!$B$21,IF(AND('Country-wise data'!FG39&gt;'non-R&amp;D ex_typologies'!$E$19,'Country-wise data'!FG39&lt;'non-R&amp;D ex_typologies'!$F$19),'non-R&amp;D ex_typologies'!$B$19,'non-R&amp;D ex_typologies'!$B$20)),IF(AND('Country-wise data'!FG39&gt;'non-R&amp;D ex_typologies'!$G$21,'Country-wise data'!FG39&lt;'non-R&amp;D ex_typologies'!$H$21),'non-R&amp;D ex_typologies'!$B$21,IF(AND('Country-wise data'!FG39&gt;'non-R&amp;D ex_typologies'!$G$19,'Country-wise data'!FG39&lt;'non-R&amp;D ex_typologies'!$H$19),'non-R&amp;D ex_typologies'!$B$19,'non-R&amp;D ex_typologies'!$B$20))))</f>
        <v>Program heavy</v>
      </c>
      <c r="FU39" t="str">
        <f>IF($FK39='non-R&amp;D ex_typologies'!$C$16,IF(AND('Country-wise data'!FH39&gt;'non-R&amp;D ex_typologies'!$C$21,'Country-wise data'!FH39&lt;'non-R&amp;D ex_typologies'!$D$21),'non-R&amp;D ex_typologies'!$B$21,IF(AND('Country-wise data'!FH39&gt;'non-R&amp;D ex_typologies'!$C$19,'Country-wise data'!FH39&lt;'non-R&amp;D ex_typologies'!$D$19),'non-R&amp;D ex_typologies'!$B$19,'non-R&amp;D ex_typologies'!$B$20)),IF($FK39='non-R&amp;D ex_typologies'!$E$16,IF(AND('Country-wise data'!FH39&gt;'non-R&amp;D ex_typologies'!$E$21,'Country-wise data'!FH39&lt;'non-R&amp;D ex_typologies'!$F$21),'non-R&amp;D ex_typologies'!$B$21,IF(AND('Country-wise data'!FH39&gt;'non-R&amp;D ex_typologies'!$E$19,'Country-wise data'!FH39&lt;'non-R&amp;D ex_typologies'!$F$19),'non-R&amp;D ex_typologies'!$B$19,'non-R&amp;D ex_typologies'!$B$20)),IF(AND('Country-wise data'!FH39&gt;'non-R&amp;D ex_typologies'!$G$21,'Country-wise data'!FH39&lt;'non-R&amp;D ex_typologies'!$H$21),'non-R&amp;D ex_typologies'!$B$21,IF(AND('Country-wise data'!FH39&gt;'non-R&amp;D ex_typologies'!$G$19,'Country-wise data'!FH39&lt;'non-R&amp;D ex_typologies'!$H$19),'non-R&amp;D ex_typologies'!$B$19,'non-R&amp;D ex_typologies'!$B$20))))</f>
        <v>Program heavy</v>
      </c>
    </row>
    <row r="40" spans="2:177" x14ac:dyDescent="0.35">
      <c r="B40" t="s">
        <v>117</v>
      </c>
      <c r="C40" t="s">
        <v>118</v>
      </c>
      <c r="D40" t="s">
        <v>368</v>
      </c>
      <c r="E40" t="s">
        <v>368</v>
      </c>
      <c r="F40" t="s">
        <v>369</v>
      </c>
      <c r="G40" s="55">
        <f>Assumptions!$C$13</f>
        <v>1.1000000000000001</v>
      </c>
      <c r="H40">
        <f>SUMIFS(FAOstat!M:M,FAOstat!$B:$B,'Country-wise data'!$B40)*G40</f>
        <v>1761.5510000000002</v>
      </c>
      <c r="I40">
        <f>IF(SUMIFS(FAOstat!N:N,FAOstat!$B:$B,'Country-wise data'!$B40)=0,H40*(1+Assumptions!$C$9),SUMIFS(FAOstat!N:N,FAOstat!$B:$B,'Country-wise data'!$B40)*$G40)</f>
        <v>1789.5680000000002</v>
      </c>
      <c r="J40">
        <f>IF(SUMIFS(FAOstat!O:O,FAOstat!$B:$B,'Country-wise data'!$B40)=0,I40*(1+Assumptions!$C$9),SUMIFS(FAOstat!O:O,FAOstat!$B:$B,'Country-wise data'!$B40)*$G40)</f>
        <v>2295.8870000000002</v>
      </c>
      <c r="K40">
        <f>IF(SUMIFS(FAOstat!P:P,FAOstat!$B:$B,'Country-wise data'!$B40)=0,J40*(1+Assumptions!$C$9),SUMIFS(FAOstat!P:P,FAOstat!$B:$B,'Country-wise data'!$B40)*$G40)</f>
        <v>2624.0280000000002</v>
      </c>
      <c r="L40">
        <f>IF(SUMIFS(FAOstat!Q:Q,FAOstat!$B:$B,'Country-wise data'!$B40)=0,K40*(1+Assumptions!$C$9),SUMIFS(FAOstat!Q:Q,FAOstat!$B:$B,'Country-wise data'!$B40)*$G40)</f>
        <v>2527.1289999999999</v>
      </c>
      <c r="M40">
        <f>IF(SUMIFS(FAOstat!R:R,FAOstat!$B:$B,'Country-wise data'!$B40)=0,L40*(1+Assumptions!$C$9),SUMIFS(FAOstat!R:R,FAOstat!$B:$B,'Country-wise data'!$B40)*$G40)</f>
        <v>2447.7860000000001</v>
      </c>
      <c r="N40">
        <f>IF(SUMIFS(FAOstat!S:S,FAOstat!$B:$B,'Country-wise data'!$B40)=0,M40*(1+Assumptions!$C$9),SUMIFS(FAOstat!S:S,FAOstat!$B:$B,'Country-wise data'!$B40)*$G40)</f>
        <v>1897.4120000000003</v>
      </c>
      <c r="O40">
        <f>IF(SUMIFS(FAOstat!T:T,FAOstat!$B:$B,'Country-wise data'!$B40)=0,N40*(1+Assumptions!$C$9),SUMIFS(FAOstat!T:T,FAOstat!$B:$B,'Country-wise data'!$B40)*$G40)</f>
        <v>1295.9320000000002</v>
      </c>
      <c r="P40">
        <f>IF(SUMIFS(FAOstat!U:U,FAOstat!$B:$B,'Country-wise data'!$B40)=0,O40*(1+Assumptions!$C$9),SUMIFS(FAOstat!U:U,FAOstat!$B:$B,'Country-wise data'!$B40)*$G40)</f>
        <v>1321.8506400000003</v>
      </c>
      <c r="Q40">
        <f>IF(SUMIFS(FAOstat!V:V,FAOstat!$B:$B,'Country-wise data'!$B40)=0,P40*(1+Assumptions!$C$9),SUMIFS(FAOstat!V:V,FAOstat!$B:$B,'Country-wise data'!$B40)*$G40)</f>
        <v>1348.2876528000004</v>
      </c>
      <c r="R40" s="36">
        <f t="shared" si="55"/>
        <v>-0.11807626833857576</v>
      </c>
      <c r="S40">
        <f>SUMIFS(FAOstat!CE:CE,FAOstat!$B:$B,'Country-wise data'!$B40)</f>
        <v>28632.378940999999</v>
      </c>
      <c r="T40">
        <f>SUMIFS(FAOstat!CF:CF,FAOstat!$B:$B,'Country-wise data'!$B40)</f>
        <v>32052.051933999999</v>
      </c>
      <c r="U40">
        <f>SUMIFS(FAOstat!CG:CG,FAOstat!$B:$B,'Country-wise data'!$B40)</f>
        <v>31172.916377000001</v>
      </c>
      <c r="V40">
        <f>SUMIFS(FAOstat!CH:CH,FAOstat!$B:$B,'Country-wise data'!$B40)</f>
        <v>30529.560100999999</v>
      </c>
      <c r="W40">
        <f>SUMIFS(FAOstat!CI:CI,FAOstat!$B:$B,'Country-wise data'!$B40)</f>
        <v>34120.723819999999</v>
      </c>
      <c r="X40">
        <f>SUMIFS(FAOstat!CJ:CJ,FAOstat!$B:$B,'Country-wise data'!$B40)</f>
        <v>36204.673921000001</v>
      </c>
      <c r="Y40">
        <f>SUMIFS(FAOstat!CK:CK,FAOstat!$B:$B,'Country-wise data'!$B40)</f>
        <v>31806.997717999999</v>
      </c>
      <c r="Z40">
        <f>SUMIFS(FAOstat!CL:CL,FAOstat!$B:$B,'Country-wise data'!$B40)</f>
        <v>22411.845851999999</v>
      </c>
      <c r="AA40">
        <f>SUMIFS(FAOstat!CM:CM,FAOstat!$B:$B,'Country-wise data'!$B40)</f>
        <v>28034.561723999999</v>
      </c>
      <c r="AB40">
        <f>SUMIFS(FAOstat!CN:CN,FAOstat!$B:$B,'Country-wise data'!$B40)</f>
        <v>28595.25295848</v>
      </c>
      <c r="AC40" s="53">
        <f>IFERROR(INDEX('ASTI data (new)'!$AF$6:$AL$130,MATCH('Country-wise data'!$B40,'ASTI data (new)'!$C$6:$C$130,),MATCH('Country-wise data'!AC$3,'ASTI data (new)'!$AF$5:$AL$5,)),(INDEX(Assumptions!$G$154:$P$345,MATCH('Country-wise data'!$B40,Assumptions!$B$154:$B$344,),MATCH('Country-wise data'!AC$3,Assumptions!$G$153:$P$153,))*S40))</f>
        <v>112.65157279140558</v>
      </c>
      <c r="AD40" s="53">
        <f>IFERROR(INDEX('ASTI data (new)'!$AF$6:$AL$130,MATCH('Country-wise data'!$B40,'ASTI data (new)'!$C$6:$C$130,),MATCH('Country-wise data'!AD$3,'ASTI data (new)'!$AF$5:$AL$5,)),(INDEX(Assumptions!$G$154:$P$345,MATCH('Country-wise data'!$B40,Assumptions!$B$154:$B$344,),MATCH('Country-wise data'!AD$3,Assumptions!$G$153:$P$153,))*T40))</f>
        <v>123.10145317228306</v>
      </c>
      <c r="AE40" s="53">
        <f>IFERROR(INDEX('ASTI data (new)'!$AF$6:$AL$130,MATCH('Country-wise data'!$B40,'ASTI data (new)'!$C$6:$C$130,),MATCH('Country-wise data'!AE$3,'ASTI data (new)'!$AF$5:$AL$5,)),(INDEX(Assumptions!$G$154:$P$345,MATCH('Country-wise data'!$B40,Assumptions!$B$154:$B$344,),MATCH('Country-wise data'!AE$3,Assumptions!$G$153:$P$153,))*U40))</f>
        <v>143.78662643787763</v>
      </c>
      <c r="AF40" s="53">
        <f>IFERROR(INDEX('ASTI data (new)'!$AF$6:$AL$130,MATCH('Country-wise data'!$B40,'ASTI data (new)'!$C$6:$C$130,),MATCH('Country-wise data'!AF$3,'ASTI data (new)'!$AF$5:$AL$5,)),(INDEX(Assumptions!$G$154:$P$345,MATCH('Country-wise data'!$B40,Assumptions!$B$154:$B$344,),MATCH('Country-wise data'!AF$3,Assumptions!$G$153:$P$153,))*V40))</f>
        <v>166.43603475199623</v>
      </c>
      <c r="AG40" s="53">
        <f>IFERROR(INDEX('ASTI data (new)'!$AF$6:$AL$130,MATCH('Country-wise data'!$B40,'ASTI data (new)'!$C$6:$C$130,),MATCH('Country-wise data'!AG$3,'ASTI data (new)'!$AF$5:$AL$5,)),(INDEX(Assumptions!$G$154:$P$345,MATCH('Country-wise data'!$B40,Assumptions!$B$154:$B$344,),MATCH('Country-wise data'!AG$3,Assumptions!$G$153:$P$153,))*W40))</f>
        <v>184.58400618615858</v>
      </c>
      <c r="AH40" s="53">
        <f>IFERROR(INDEX('ASTI data (new)'!$AF$6:$AL$130,MATCH('Country-wise data'!$B40,'ASTI data (new)'!$C$6:$C$130,),MATCH('Country-wise data'!AH$3,'ASTI data (new)'!$AF$5:$AL$5,)),(INDEX(Assumptions!$G$154:$P$345,MATCH('Country-wise data'!$B40,Assumptions!$B$154:$B$344,),MATCH('Country-wise data'!AH$3,Assumptions!$G$153:$P$153,))*X40))</f>
        <v>202.59734666936507</v>
      </c>
      <c r="AI40" s="53">
        <f>IFERROR(INDEX('ASTI data (new)'!$AF$6:$AL$130,MATCH('Country-wise data'!$B40,'ASTI data (new)'!$C$6:$C$130,),MATCH('Country-wise data'!AI$3,'ASTI data (new)'!$AF$5:$AL$5,)),(INDEX(Assumptions!$G$154:$P$345,MATCH('Country-wise data'!$B40,Assumptions!$B$154:$B$344,),MATCH('Country-wise data'!AI$3,Assumptions!$G$153:$P$153,))*Y40))</f>
        <v>227.40922278136978</v>
      </c>
      <c r="AJ40" s="53">
        <f t="shared" ref="AJ40:AL40" si="62">IFERROR((1+($AI40/$AF40)^(1/3)-1)*AI40,0)</f>
        <v>252.34515945005268</v>
      </c>
      <c r="AK40" s="53">
        <f t="shared" si="62"/>
        <v>280.01537808821558</v>
      </c>
      <c r="AL40" s="53">
        <f t="shared" si="62"/>
        <v>310.71969891067374</v>
      </c>
      <c r="AM40" s="55" cm="1">
        <f t="array" ref="AM40">INDEX('non-R&amp;D ex_typologies'!$J$8:$J$10,MATCH('Country-wise data'!FL40,'non-R&amp;D ex_typologies'!$F$8:$F$10,),)*'Country-wise data'!AC40</f>
        <v>329.11434831211091</v>
      </c>
      <c r="AN40" s="55" cm="1">
        <f t="array" ref="AN40">INDEX('non-R&amp;D ex_typologies'!$J$8:$J$10,MATCH('Country-wise data'!FM40,'non-R&amp;D ex_typologies'!$F$8:$F$10,),)*'Country-wise data'!AD40</f>
        <v>359.64393157732025</v>
      </c>
      <c r="AO40" s="55" cm="1">
        <f t="array" ref="AO40">INDEX('non-R&amp;D ex_typologies'!$J$8:$J$10,MATCH('Country-wise data'!FN40,'non-R&amp;D ex_typologies'!$F$8:$F$10,),)*'Country-wise data'!AE40</f>
        <v>181.22904996666725</v>
      </c>
      <c r="AP40" s="55" cm="1">
        <f t="array" ref="AP40">INDEX('non-R&amp;D ex_typologies'!$J$8:$J$10,MATCH('Country-wise data'!FO40,'non-R&amp;D ex_typologies'!$F$8:$F$10,),)*'Country-wise data'!AF40</f>
        <v>209.77642500956304</v>
      </c>
      <c r="AQ40" s="55" cm="1">
        <f t="array" ref="AQ40">INDEX('non-R&amp;D ex_typologies'!$J$8:$J$10,MATCH('Country-wise data'!FP40,'non-R&amp;D ex_typologies'!$F$8:$F$10,),)*'Country-wise data'!AG40</f>
        <v>232.65017692456766</v>
      </c>
      <c r="AR40" s="55" cm="1">
        <f t="array" ref="AR40">INDEX('non-R&amp;D ex_typologies'!$J$8:$J$10,MATCH('Country-wise data'!FQ40,'non-R&amp;D ex_typologies'!$F$8:$F$10,),)*'Country-wise data'!AH40</f>
        <v>255.35423962756215</v>
      </c>
      <c r="AS40" s="55" cm="1">
        <f t="array" ref="AS40">INDEX('non-R&amp;D ex_typologies'!$J$8:$J$10,MATCH('Country-wise data'!FR40,'non-R&amp;D ex_typologies'!$F$8:$F$10,),)*'Country-wise data'!AI40</f>
        <v>286.62719488819624</v>
      </c>
      <c r="AT40" s="55" cm="1">
        <f t="array" ref="AT40">INDEX('non-R&amp;D ex_typologies'!$J$8:$J$10,MATCH('Country-wise data'!FS40,'non-R&amp;D ex_typologies'!$F$8:$F$10,),)*'Country-wise data'!AJ40</f>
        <v>318.05651640751603</v>
      </c>
      <c r="AU40" s="55" cm="1">
        <f t="array" ref="AU40">INDEX('non-R&amp;D ex_typologies'!$J$8:$J$10,MATCH('Country-wise data'!FT40,'non-R&amp;D ex_typologies'!$F$8:$F$10,),)*'Country-wise data'!AK40</f>
        <v>352.93213426152272</v>
      </c>
      <c r="AV40" s="55" cm="1">
        <f t="array" ref="AV40">INDEX('non-R&amp;D ex_typologies'!$J$8:$J$10,MATCH('Country-wise data'!FU40,'non-R&amp;D ex_typologies'!$F$8:$F$10,),)*'Country-wise data'!AL40</f>
        <v>391.6319426538559</v>
      </c>
      <c r="AW40">
        <f t="shared" si="57"/>
        <v>4920.6624588682807</v>
      </c>
      <c r="AX40" s="53">
        <f>INDEX('GDP deflators'!$AB$3:$AK$155,MATCH('Country-wise data'!$B40,'GDP deflators'!$B$3:$B$155,),MATCH('Country-wise data'!AX$3,'GDP deflators'!$D$2:$M$2,))</f>
        <v>64.417919930687134</v>
      </c>
      <c r="AY40" s="53">
        <f>INDEX('GDP deflators'!$AB$3:$AK$155,MATCH('Country-wise data'!$B40,'GDP deflators'!$B$3:$B$155,),MATCH('Country-wise data'!AY$3,'GDP deflators'!$D$2:$M$2,))</f>
        <v>70.611297354558474</v>
      </c>
      <c r="AZ40" s="53">
        <f>INDEX('GDP deflators'!$AB$3:$AK$155,MATCH('Country-wise data'!$B40,'GDP deflators'!$B$3:$B$155,),MATCH('Country-wise data'!AZ$3,'GDP deflators'!$D$2:$M$2,))</f>
        <v>74.579432688118558</v>
      </c>
      <c r="BA40" s="53">
        <f>INDEX('GDP deflators'!$AB$3:$AK$155,MATCH('Country-wise data'!$B40,'GDP deflators'!$B$3:$B$155,),MATCH('Country-wise data'!BA$3,'GDP deflators'!$D$2:$M$2,))</f>
        <v>78.061611292110626</v>
      </c>
      <c r="BB40" s="53">
        <f>INDEX('GDP deflators'!$AB$3:$AK$155,MATCH('Country-wise data'!$B40,'GDP deflators'!$B$3:$B$155,),MATCH('Country-wise data'!BB$3,'GDP deflators'!$D$2:$M$2,))</f>
        <v>81.047361870938289</v>
      </c>
      <c r="BC40" s="53">
        <f>INDEX('GDP deflators'!$AB$3:$AK$155,MATCH('Country-wise data'!$B40,'GDP deflators'!$B$3:$B$155,),MATCH('Country-wise data'!BC$3,'GDP deflators'!$D$2:$M$2,))</f>
        <v>83.136391760965225</v>
      </c>
      <c r="BD40" s="53">
        <f>INDEX('GDP deflators'!$AB$3:$AK$155,MATCH('Country-wise data'!$B40,'GDP deflators'!$B$3:$B$155,),MATCH('Country-wise data'!BD$3,'GDP deflators'!$D$2:$M$2,))</f>
        <v>85.941902297955991</v>
      </c>
      <c r="BE40" s="53">
        <f>INDEX('GDP deflators'!$AB$3:$AK$155,MATCH('Country-wise data'!$B40,'GDP deflators'!$B$3:$B$155,),MATCH('Country-wise data'!BE$3,'GDP deflators'!$D$2:$M$2,))</f>
        <v>91.849269257326256</v>
      </c>
      <c r="BF40" s="53">
        <f>INDEX('GDP deflators'!$AB$3:$AK$155,MATCH('Country-wise data'!$B40,'GDP deflators'!$B$3:$B$155,),MATCH('Country-wise data'!BF$3,'GDP deflators'!$D$2:$M$2,))</f>
        <v>98.380878956076884</v>
      </c>
      <c r="BG40" s="53">
        <f>INDEX('GDP deflators'!$AB$3:$AK$155,MATCH('Country-wise data'!$B40,'GDP deflators'!$B$3:$B$155,),MATCH('Country-wise data'!BG$3,'GDP deflators'!$D$2:$M$2,))</f>
        <v>100</v>
      </c>
      <c r="BH40" cm="1">
        <f t="array" ref="BH40">H40/(INDEX($AX40:$BG40,,MATCH(BH$3,$AX$3:$BG$3,))/100)</f>
        <v>2734.5667197814005</v>
      </c>
      <c r="BI40" cm="1">
        <f t="array" ref="BI40">I40/(INDEX($AX40:$BG40,,MATCH(BI$3,$AX$3:$BG$3,))/100)</f>
        <v>2534.3933152992413</v>
      </c>
      <c r="BJ40" cm="1">
        <f t="array" ref="BJ40">J40/(INDEX($AX40:$BG40,,MATCH(BJ$3,$AX$3:$BG$3,))/100)</f>
        <v>3078.4452458911819</v>
      </c>
      <c r="BK40" cm="1">
        <f t="array" ref="BK40">K40/(INDEX($AX40:$BG40,,MATCH(BK$3,$AX$3:$BG$3,))/100)</f>
        <v>3361.4832650337571</v>
      </c>
      <c r="BL40" cm="1">
        <f t="array" ref="BL40">L40/(INDEX($AX40:$BG40,,MATCH(BL$3,$AX$3:$BG$3,))/100)</f>
        <v>3118.0891538755563</v>
      </c>
      <c r="BM40" cm="1">
        <f t="array" ref="BM40">M40/(INDEX($AX40:$BG40,,MATCH(BM$3,$AX$3:$BG$3,))/100)</f>
        <v>2944.3014643189044</v>
      </c>
      <c r="BN40" cm="1">
        <f t="array" ref="BN40">N40/(INDEX($AX40:$BG40,,MATCH(BN$3,$AX$3:$BG$3,))/100)</f>
        <v>2207.7845023976474</v>
      </c>
      <c r="BO40" cm="1">
        <f t="array" ref="BO40">O40/(INDEX($AX40:$BG40,,MATCH(BO$3,$AX$3:$BG$3,))/100)</f>
        <v>1410.9333808299532</v>
      </c>
      <c r="BP40" cm="1">
        <f t="array" ref="BP40">P40/(INDEX($AX40:$BG40,,MATCH(BP$3,$AX$3:$BG$3,))/100)</f>
        <v>1343.6052351089011</v>
      </c>
      <c r="BQ40" cm="1">
        <f t="array" ref="BQ40">Q40/(INDEX($AX40:$BG40,,MATCH(BQ$3,$AX$3:$BG$3,))/100)</f>
        <v>1348.2876528000004</v>
      </c>
      <c r="BS40" cm="1">
        <f t="array" ref="BS40">S40/(INDEX($AX40:$BG40,,MATCH(BS$3,$AX$3:$BG$3,))/100)</f>
        <v>44447.847697982295</v>
      </c>
      <c r="BT40" cm="1">
        <f t="array" ref="BT40">T40/(INDEX($AX40:$BG40,,MATCH(BT$3,$AX$3:$BG$3,))/100)</f>
        <v>45392.243358818283</v>
      </c>
      <c r="BU40" cm="1">
        <f t="array" ref="BU40">U40/(INDEX($AX40:$BG40,,MATCH(BU$3,$AX$3:$BG$3,))/100)</f>
        <v>41798.275011504928</v>
      </c>
      <c r="BV40" cm="1">
        <f t="array" ref="BV40">V40/(INDEX($AX40:$BG40,,MATCH(BV$3,$AX$3:$BG$3,))/100)</f>
        <v>39109.569474241049</v>
      </c>
      <c r="BW40" cm="1">
        <f t="array" ref="BW40">W40/(INDEX($AX40:$BG40,,MATCH(BW$3,$AX$3:$BG$3,))/100)</f>
        <v>42099.73407195491</v>
      </c>
      <c r="BX40" cm="1">
        <f t="array" ref="BX40">X40/(INDEX($AX40:$BG40,,MATCH(BX$3,$AX$3:$BG$3,))/100)</f>
        <v>43548.526889519242</v>
      </c>
      <c r="BY40" cm="1">
        <f t="array" ref="BY40">Y40/(INDEX($AX40:$BG40,,MATCH(BY$3,$AX$3:$BG$3,))/100)</f>
        <v>37009.88326710157</v>
      </c>
      <c r="BZ40" cm="1">
        <f t="array" ref="BZ40">Z40/(INDEX($AX40:$BG40,,MATCH(BZ$3,$AX$3:$BG$3,))/100)</f>
        <v>24400.679540749141</v>
      </c>
      <c r="CA40" cm="1">
        <f t="array" ref="CA40">AA40/(INDEX($AX40:$BG40,,MATCH(CA$3,$AX$3:$BG$3,))/100)</f>
        <v>28495.945575477432</v>
      </c>
      <c r="CB40" cm="1">
        <f t="array" ref="CB40">AB40/(INDEX($AX40:$BG40,,MATCH(CB$3,$AX$3:$BG$3,))/100)</f>
        <v>28595.25295848</v>
      </c>
      <c r="CC40" cm="1">
        <f t="array" ref="CC40">AC40/(INDEX($AX40:$BG40,,MATCH(CC$3,$AX$3:$BG$3,))/100)</f>
        <v>174.87614147215132</v>
      </c>
      <c r="CD40" cm="1">
        <f t="array" ref="CD40">AD40/(INDEX($AX40:$BG40,,MATCH(CD$3,$AX$3:$BG$3,))/100)</f>
        <v>174.33676732231285</v>
      </c>
      <c r="CE40" cm="1">
        <f t="array" ref="CE40">AE40/(INDEX($AX40:$BG40,,MATCH(CE$3,$AX$3:$BG$3,))/100)</f>
        <v>192.79662134086553</v>
      </c>
      <c r="CF40" cm="1">
        <f t="array" ref="CF40">AF40/(INDEX($AX40:$BG40,,MATCH(CF$3,$AX$3:$BG$3,))/100)</f>
        <v>213.21111875231975</v>
      </c>
      <c r="CG40" cm="1">
        <f t="array" ref="CG40">AG40/(INDEX($AX40:$BG40,,MATCH(CG$3,$AX$3:$BG$3,))/100)</f>
        <v>227.74832138286558</v>
      </c>
      <c r="CH40" cm="1">
        <f t="array" ref="CH40">AH40/(INDEX($AX40:$BG40,,MATCH(CH$3,$AX$3:$BG$3,))/100)</f>
        <v>243.69273476755578</v>
      </c>
      <c r="CI40" cm="1">
        <f t="array" ref="CI40">AI40/(INDEX($AX40:$BG40,,MATCH(CI$3,$AX$3:$BG$3,))/100)</f>
        <v>264.60808604509839</v>
      </c>
      <c r="CJ40" cm="1">
        <f t="array" ref="CJ40">AJ40/(INDEX($AX40:$BG40,,MATCH(CJ$3,$AX$3:$BG$3,))/100)</f>
        <v>274.73834194921983</v>
      </c>
      <c r="CK40" cm="1">
        <f t="array" ref="CK40">AK40/(INDEX($AX40:$BG40,,MATCH(CK$3,$AX$3:$BG$3,))/100)</f>
        <v>284.62378163263941</v>
      </c>
      <c r="CL40" cm="1">
        <f t="array" ref="CL40">AL40/(INDEX($AX40:$BG40,,MATCH(CL$3,$AX$3:$BG$3,))/100)</f>
        <v>310.71969891067374</v>
      </c>
      <c r="CM40" cm="1">
        <f t="array" ref="CM40">AM40/(INDEX($AX40:$BG40,,MATCH(CM$3,$AX$3:$BG$3,))/100)</f>
        <v>510.90496039958106</v>
      </c>
      <c r="CN40" cm="1">
        <f t="array" ref="CN40">AN40/(INDEX($AX40:$BG40,,MATCH(CN$3,$AX$3:$BG$3,))/100)</f>
        <v>509.3291655178781</v>
      </c>
      <c r="CO40" cm="1">
        <f t="array" ref="CO40">AO40/(INDEX($AX40:$BG40,,MATCH(CO$3,$AX$3:$BG$3,))/100)</f>
        <v>243.00137911284929</v>
      </c>
      <c r="CP40" cm="1">
        <f t="array" ref="CP40">AP40/(INDEX($AX40:$BG40,,MATCH(CP$3,$AX$3:$BG$3,))/100)</f>
        <v>268.73186645426614</v>
      </c>
      <c r="CQ40" cm="1">
        <f t="array" ref="CQ40">AQ40/(INDEX($AX40:$BG40,,MATCH(CQ$3,$AX$3:$BG$3,))/100)</f>
        <v>287.05459567585342</v>
      </c>
      <c r="CR40" cm="1">
        <f t="array" ref="CR40">AR40/(INDEX($AX40:$BG40,,MATCH(CR$3,$AX$3:$BG$3,))/100)</f>
        <v>307.15097710971122</v>
      </c>
      <c r="CS40" cm="1">
        <f t="array" ref="CS40">AS40/(INDEX($AX40:$BG40,,MATCH(CS$3,$AX$3:$BG$3,))/100)</f>
        <v>333.51274200851992</v>
      </c>
      <c r="CT40" cm="1">
        <f t="array" ref="CT40">AT40/(INDEX($AX40:$BG40,,MATCH(CT$3,$AX$3:$BG$3,))/100)</f>
        <v>346.28094374539251</v>
      </c>
      <c r="CU40" cm="1">
        <f t="array" ref="CU40">AU40/(INDEX($AX40:$BG40,,MATCH(CU$3,$AX$3:$BG$3,))/100)</f>
        <v>358.74057846046765</v>
      </c>
      <c r="CV40" cm="1">
        <f t="array" ref="CV40">AV40/(INDEX($AX40:$BG40,,MATCH(CV$3,$AX$3:$BG$3,))/100)</f>
        <v>391.6319426538559</v>
      </c>
      <c r="CW40">
        <f t="shared" si="58"/>
        <v>5917.6907647140779</v>
      </c>
      <c r="CX40">
        <f>IFERROR(1/INDEX('exch rates'!$BC$5:$BL$268,MATCH('Country-wise data'!$B40,'exch rates'!$A$5:$A$268,),MATCH(CX$3,'exch rates'!$BC$4:$BL$4,)),1)</f>
        <v>1</v>
      </c>
      <c r="CY40">
        <f>IFERROR(1/INDEX('exch rates'!$BC$5:$BL$268,MATCH('Country-wise data'!$B40,'exch rates'!$A$5:$A$268,),MATCH(CY$3,'exch rates'!$BC$4:$BL$4,)),1)</f>
        <v>1</v>
      </c>
      <c r="CZ40">
        <f>IFERROR(1/INDEX('exch rates'!$BC$5:$BL$268,MATCH('Country-wise data'!$B40,'exch rates'!$A$5:$A$268,),MATCH(CZ$3,'exch rates'!$BC$4:$BL$4,)),1)</f>
        <v>1</v>
      </c>
      <c r="DA40">
        <f>IFERROR(1/INDEX('exch rates'!$BC$5:$BL$268,MATCH('Country-wise data'!$B40,'exch rates'!$A$5:$A$268,),MATCH(DA$3,'exch rates'!$BC$4:$BL$4,)),1)</f>
        <v>1</v>
      </c>
      <c r="DB40">
        <f>IFERROR(1/INDEX('exch rates'!$BC$5:$BL$268,MATCH('Country-wise data'!$B40,'exch rates'!$A$5:$A$268,),MATCH(DB$3,'exch rates'!$BC$4:$BL$4,)),1)</f>
        <v>1</v>
      </c>
      <c r="DC40">
        <f>IFERROR(1/INDEX('exch rates'!$BC$5:$BL$268,MATCH('Country-wise data'!$B40,'exch rates'!$A$5:$A$268,),MATCH(DC$3,'exch rates'!$BC$4:$BL$4,)),1)</f>
        <v>1</v>
      </c>
      <c r="DD40">
        <f>IFERROR(1/INDEX('exch rates'!$BC$5:$BL$268,MATCH('Country-wise data'!$B40,'exch rates'!$A$5:$A$268,),MATCH(DD$3,'exch rates'!$BC$4:$BL$4,)),1)</f>
        <v>1</v>
      </c>
      <c r="DE40">
        <f>IFERROR(1/INDEX('exch rates'!$BC$5:$BL$268,MATCH('Country-wise data'!$B40,'exch rates'!$A$5:$A$268,),MATCH(DE$3,'exch rates'!$BC$4:$BL$4,)),1)</f>
        <v>1</v>
      </c>
      <c r="DF40">
        <f>IFERROR(1/INDEX('exch rates'!$BC$5:$BL$268,MATCH('Country-wise data'!$B40,'exch rates'!$A$5:$A$268,),MATCH(DF$3,'exch rates'!$BC$4:$BL$4,)),1)</f>
        <v>1</v>
      </c>
      <c r="DG40">
        <f>IFERROR(1/INDEX('exch rates'!$BC$5:$BL$268,MATCH('Country-wise data'!$B40,'exch rates'!$A$5:$A$268,),MATCH(DG$3,'exch rates'!$BC$4:$BL$4,)),1)</f>
        <v>1</v>
      </c>
      <c r="DH40" cm="1">
        <f t="array" ref="DH40">(BH40/INDEX($CX40:$DG40,,MATCH(DH$3,$CX$3:$DG$3,)))*$DG40</f>
        <v>2734.5667197814005</v>
      </c>
      <c r="DI40" cm="1">
        <f t="array" ref="DI40">(BI40/INDEX($CX40:$DG40,,MATCH(DI$3,$CX$3:$DG$3,)))*$DG40</f>
        <v>2534.3933152992413</v>
      </c>
      <c r="DJ40" cm="1">
        <f t="array" ref="DJ40">(BJ40/INDEX($CX40:$DG40,,MATCH(DJ$3,$CX$3:$DG$3,)))*$DG40</f>
        <v>3078.4452458911819</v>
      </c>
      <c r="DK40" cm="1">
        <f t="array" ref="DK40">(BK40/INDEX($CX40:$DG40,,MATCH(DK$3,$CX$3:$DG$3,)))*$DG40</f>
        <v>3361.4832650337571</v>
      </c>
      <c r="DL40" cm="1">
        <f t="array" ref="DL40">(BL40/INDEX($CX40:$DG40,,MATCH(DL$3,$CX$3:$DG$3,)))*$DG40</f>
        <v>3118.0891538755563</v>
      </c>
      <c r="DM40" cm="1">
        <f t="array" ref="DM40">(BM40/INDEX($CX40:$DG40,,MATCH(DM$3,$CX$3:$DG$3,)))*$DG40</f>
        <v>2944.3014643189044</v>
      </c>
      <c r="DN40" cm="1">
        <f t="array" ref="DN40">(BN40/INDEX($CX40:$DG40,,MATCH(DN$3,$CX$3:$DG$3,)))*$DG40</f>
        <v>2207.7845023976474</v>
      </c>
      <c r="DO40" cm="1">
        <f t="array" ref="DO40">(BO40/INDEX($CX40:$DG40,,MATCH(DO$3,$CX$3:$DG$3,)))*$DG40</f>
        <v>1410.9333808299532</v>
      </c>
      <c r="DP40" cm="1">
        <f t="array" ref="DP40">(BP40/INDEX($CX40:$DG40,,MATCH(DP$3,$CX$3:$DG$3,)))*$DG40</f>
        <v>1343.6052351089011</v>
      </c>
      <c r="DQ40" cm="1">
        <f t="array" ref="DQ40">(BQ40/INDEX($CX40:$DG40,,MATCH(DQ$3,$CX$3:$DG$3,)))*$DG40</f>
        <v>1348.2876528000004</v>
      </c>
      <c r="DS40" cm="1">
        <f t="array" ref="DS40">(BS40/INDEX($CX40:$DG40,,MATCH(DS$3,$CX$3:$DG$3,)))*$DG40</f>
        <v>44447.847697982295</v>
      </c>
      <c r="DT40" cm="1">
        <f t="array" ref="DT40">(BT40/INDEX($CX40:$DG40,,MATCH(DT$3,$CX$3:$DG$3,)))*$DG40</f>
        <v>45392.243358818283</v>
      </c>
      <c r="DU40" cm="1">
        <f t="array" ref="DU40">(BU40/INDEX($CX40:$DG40,,MATCH(DU$3,$CX$3:$DG$3,)))*$DG40</f>
        <v>41798.275011504928</v>
      </c>
      <c r="DV40" cm="1">
        <f t="array" ref="DV40">(BV40/INDEX($CX40:$DG40,,MATCH(DV$3,$CX$3:$DG$3,)))*$DG40</f>
        <v>39109.569474241049</v>
      </c>
      <c r="DW40" cm="1">
        <f t="array" ref="DW40">(BW40/INDEX($CX40:$DG40,,MATCH(DW$3,$CX$3:$DG$3,)))*$DG40</f>
        <v>42099.73407195491</v>
      </c>
      <c r="DX40" cm="1">
        <f t="array" ref="DX40">(BX40/INDEX($CX40:$DG40,,MATCH(DX$3,$CX$3:$DG$3,)))*$DG40</f>
        <v>43548.526889519242</v>
      </c>
      <c r="DY40" cm="1">
        <f t="array" ref="DY40">(BY40/INDEX($CX40:$DG40,,MATCH(DY$3,$CX$3:$DG$3,)))*$DG40</f>
        <v>37009.88326710157</v>
      </c>
      <c r="DZ40" cm="1">
        <f t="array" ref="DZ40">(BZ40/INDEX($CX40:$DG40,,MATCH(DZ$3,$CX$3:$DG$3,)))*$DG40</f>
        <v>24400.679540749141</v>
      </c>
      <c r="EA40" cm="1">
        <f t="array" ref="EA40">(CA40/INDEX($CX40:$DG40,,MATCH(EA$3,$CX$3:$DG$3,)))*$DG40</f>
        <v>28495.945575477432</v>
      </c>
      <c r="EB40" cm="1">
        <f t="array" ref="EB40">(CB40/INDEX($CX40:$DG40,,MATCH(EB$3,$CX$3:$DG$3,)))*$DG40</f>
        <v>28595.25295848</v>
      </c>
      <c r="EC40" s="53" cm="1">
        <f t="array" ref="EC40">(CC40/INDEX($CX40:$DG40,,MATCH(EC$3,$CX$3:$DG$3,)))*$DG40</f>
        <v>174.87614147215132</v>
      </c>
      <c r="ED40" cm="1">
        <f t="array" ref="ED40">(CD40/INDEX($CX40:$DG40,,MATCH(ED$3,$CX$3:$DG$3,)))*$DG40</f>
        <v>174.33676732231285</v>
      </c>
      <c r="EE40" cm="1">
        <f t="array" ref="EE40">(CE40/INDEX($CX40:$DG40,,MATCH(EE$3,$CX$3:$DG$3,)))*$DG40</f>
        <v>192.79662134086553</v>
      </c>
      <c r="EF40" cm="1">
        <f t="array" ref="EF40">(CF40/INDEX($CX40:$DG40,,MATCH(EF$3,$CX$3:$DG$3,)))*$DG40</f>
        <v>213.21111875231975</v>
      </c>
      <c r="EG40" cm="1">
        <f t="array" ref="EG40">(CG40/INDEX($CX40:$DG40,,MATCH(EG$3,$CX$3:$DG$3,)))*$DG40</f>
        <v>227.74832138286558</v>
      </c>
      <c r="EH40" cm="1">
        <f t="array" ref="EH40">(CH40/INDEX($CX40:$DG40,,MATCH(EH$3,$CX$3:$DG$3,)))*$DG40</f>
        <v>243.69273476755578</v>
      </c>
      <c r="EI40" cm="1">
        <f t="array" ref="EI40">(CI40/INDEX($CX40:$DG40,,MATCH(EI$3,$CX$3:$DG$3,)))*$DG40</f>
        <v>264.60808604509839</v>
      </c>
      <c r="EJ40" cm="1">
        <f t="array" ref="EJ40">(CJ40/INDEX($CX40:$DG40,,MATCH(EJ$3,$CX$3:$DG$3,)))*$DG40</f>
        <v>274.73834194921983</v>
      </c>
      <c r="EK40" cm="1">
        <f t="array" ref="EK40">(CK40/INDEX($CX40:$DG40,,MATCH(EK$3,$CX$3:$DG$3,)))*$DG40</f>
        <v>284.62378163263941</v>
      </c>
      <c r="EL40" cm="1">
        <f t="array" ref="EL40">(CL40/INDEX($CX40:$DG40,,MATCH(EL$3,$CX$3:$DG$3,)))*$DG40</f>
        <v>310.71969891067374</v>
      </c>
      <c r="EM40" cm="1">
        <f t="array" ref="EM40">(CM40/INDEX($CX40:$DG40,,MATCH(EM$3,$CX$3:$DG$3,)))*$DG40</f>
        <v>510.90496039958106</v>
      </c>
      <c r="EN40" cm="1">
        <f t="array" ref="EN40">(CN40/INDEX($CX40:$DG40,,MATCH(EN$3,$CX$3:$DG$3,)))*$DG40</f>
        <v>509.3291655178781</v>
      </c>
      <c r="EO40" cm="1">
        <f t="array" ref="EO40">(CO40/INDEX($CX40:$DG40,,MATCH(EO$3,$CX$3:$DG$3,)))*$DG40</f>
        <v>243.00137911284929</v>
      </c>
      <c r="EP40" cm="1">
        <f t="array" ref="EP40">(CP40/INDEX($CX40:$DG40,,MATCH(EP$3,$CX$3:$DG$3,)))*$DG40</f>
        <v>268.73186645426614</v>
      </c>
      <c r="EQ40" cm="1">
        <f t="array" ref="EQ40">(CQ40/INDEX($CX40:$DG40,,MATCH(EQ$3,$CX$3:$DG$3,)))*$DG40</f>
        <v>287.05459567585342</v>
      </c>
      <c r="ER40" cm="1">
        <f t="array" ref="ER40">(CR40/INDEX($CX40:$DG40,,MATCH(ER$3,$CX$3:$DG$3,)))*$DG40</f>
        <v>307.15097710971122</v>
      </c>
      <c r="ES40" cm="1">
        <f t="array" ref="ES40">(CS40/INDEX($CX40:$DG40,,MATCH(ES$3,$CX$3:$DG$3,)))*$DG40</f>
        <v>333.51274200851992</v>
      </c>
      <c r="ET40" cm="1">
        <f t="array" ref="ET40">(CT40/INDEX($CX40:$DG40,,MATCH(ET$3,$CX$3:$DG$3,)))*$DG40</f>
        <v>346.28094374539251</v>
      </c>
      <c r="EU40" cm="1">
        <f t="array" ref="EU40">(CU40/INDEX($CX40:$DG40,,MATCH(EU$3,$CX$3:$DG$3,)))*$DG40</f>
        <v>358.74057846046765</v>
      </c>
      <c r="EV40" cm="1">
        <f t="array" ref="EV40">(CV40/INDEX($CX40:$DG40,,MATCH(EV$3,$CX$3:$DG$3,)))*$DG40</f>
        <v>391.6319426538559</v>
      </c>
      <c r="EW40">
        <f t="shared" si="13"/>
        <v>5917.6907647140779</v>
      </c>
      <c r="EY40" s="96">
        <f t="shared" si="24"/>
        <v>3.9344119125950339E-3</v>
      </c>
      <c r="EZ40" s="96">
        <f t="shared" si="14"/>
        <v>3.8406730846988358E-3</v>
      </c>
      <c r="FA40" s="96">
        <f t="shared" si="15"/>
        <v>4.6125497113887705E-3</v>
      </c>
      <c r="FB40" s="96">
        <f t="shared" si="16"/>
        <v>5.4516355362272187E-3</v>
      </c>
      <c r="FC40" s="96">
        <f t="shared" si="17"/>
        <v>5.4097330162135634E-3</v>
      </c>
      <c r="FD40" s="96">
        <f t="shared" si="18"/>
        <v>5.5958892796946691E-3</v>
      </c>
      <c r="FE40" s="96">
        <f t="shared" si="19"/>
        <v>7.1496601093122315E-3</v>
      </c>
      <c r="FF40" s="96">
        <f t="shared" si="20"/>
        <v>1.125945453651841E-2</v>
      </c>
      <c r="FG40" s="96">
        <f t="shared" si="21"/>
        <v>9.988220284838565E-3</v>
      </c>
      <c r="FH40" s="96">
        <f t="shared" si="22"/>
        <v>1.0866128701915504E-2</v>
      </c>
      <c r="FJ40" s="96">
        <f t="shared" si="25"/>
        <v>37489.795784582886</v>
      </c>
      <c r="FK40" s="96" t="str">
        <f>IF(AND('Country-wise data'!FJ40&gt;'non-R&amp;D ex_typologies'!$C$17,'Country-wise data'!FJ40&lt;'non-R&amp;D ex_typologies'!$D$17),"Small",IF(AND('Country-wise data'!FJ40&gt;'non-R&amp;D ex_typologies'!$E$17,'Country-wise data'!$FJ$4&lt;'non-R&amp;D ex_typologies'!$F$17),"Medium","Large"))</f>
        <v>Medium</v>
      </c>
      <c r="FL40" t="str">
        <f>IF($FK40='non-R&amp;D ex_typologies'!$C$16,IF(AND('Country-wise data'!EY40&gt;'non-R&amp;D ex_typologies'!$C$21,'Country-wise data'!EY40&lt;'non-R&amp;D ex_typologies'!$D$21),'non-R&amp;D ex_typologies'!$B$21,IF(AND('Country-wise data'!EY40&gt;'non-R&amp;D ex_typologies'!$C$19,'Country-wise data'!EY40&lt;'non-R&amp;D ex_typologies'!$D$19),'non-R&amp;D ex_typologies'!$B$19,'non-R&amp;D ex_typologies'!$B$20)),IF($FK40='non-R&amp;D ex_typologies'!$E$16,IF(AND('Country-wise data'!EY40&gt;'non-R&amp;D ex_typologies'!$E$21,'Country-wise data'!EY40&lt;'non-R&amp;D ex_typologies'!$F$21),'non-R&amp;D ex_typologies'!$B$21,IF(AND('Country-wise data'!EY40&gt;'non-R&amp;D ex_typologies'!$E$19,'Country-wise data'!EY40&lt;'non-R&amp;D ex_typologies'!$F$19),'non-R&amp;D ex_typologies'!$B$19,'non-R&amp;D ex_typologies'!$B$20)),IF(AND('Country-wise data'!EY40&gt;'non-R&amp;D ex_typologies'!$G$21,'Country-wise data'!EY40&lt;'non-R&amp;D ex_typologies'!$H$21),'non-R&amp;D ex_typologies'!$B$21,IF(AND('Country-wise data'!EY40&gt;'non-R&amp;D ex_typologies'!$G$19,'Country-wise data'!EY40&lt;'non-R&amp;D ex_typologies'!$H$19),'non-R&amp;D ex_typologies'!$B$19,'non-R&amp;D ex_typologies'!$B$20))))</f>
        <v>Program heavy</v>
      </c>
      <c r="FM40" t="str">
        <f>IF($FK40='non-R&amp;D ex_typologies'!$C$16,IF(AND('Country-wise data'!EZ40&gt;'non-R&amp;D ex_typologies'!$C$21,'Country-wise data'!EZ40&lt;'non-R&amp;D ex_typologies'!$D$21),'non-R&amp;D ex_typologies'!$B$21,IF(AND('Country-wise data'!EZ40&gt;'non-R&amp;D ex_typologies'!$C$19,'Country-wise data'!EZ40&lt;'non-R&amp;D ex_typologies'!$D$19),'non-R&amp;D ex_typologies'!$B$19,'non-R&amp;D ex_typologies'!$B$20)),IF($FK40='non-R&amp;D ex_typologies'!$E$16,IF(AND('Country-wise data'!EZ40&gt;'non-R&amp;D ex_typologies'!$E$21,'Country-wise data'!EZ40&lt;'non-R&amp;D ex_typologies'!$F$21),'non-R&amp;D ex_typologies'!$B$21,IF(AND('Country-wise data'!EZ40&gt;'non-R&amp;D ex_typologies'!$E$19,'Country-wise data'!EZ40&lt;'non-R&amp;D ex_typologies'!$F$19),'non-R&amp;D ex_typologies'!$B$19,'non-R&amp;D ex_typologies'!$B$20)),IF(AND('Country-wise data'!EZ40&gt;'non-R&amp;D ex_typologies'!$G$21,'Country-wise data'!EZ40&lt;'non-R&amp;D ex_typologies'!$H$21),'non-R&amp;D ex_typologies'!$B$21,IF(AND('Country-wise data'!EZ40&gt;'non-R&amp;D ex_typologies'!$G$19,'Country-wise data'!EZ40&lt;'non-R&amp;D ex_typologies'!$H$19),'non-R&amp;D ex_typologies'!$B$19,'non-R&amp;D ex_typologies'!$B$20))))</f>
        <v>Program heavy</v>
      </c>
      <c r="FN40" t="str">
        <f>IF($FK40='non-R&amp;D ex_typologies'!$C$16,IF(AND('Country-wise data'!FA40&gt;'non-R&amp;D ex_typologies'!$C$21,'Country-wise data'!FA40&lt;'non-R&amp;D ex_typologies'!$D$21),'non-R&amp;D ex_typologies'!$B$21,IF(AND('Country-wise data'!FA40&gt;'non-R&amp;D ex_typologies'!$C$19,'Country-wise data'!FA40&lt;'non-R&amp;D ex_typologies'!$D$19),'non-R&amp;D ex_typologies'!$B$19,'non-R&amp;D ex_typologies'!$B$20)),IF($FK40='non-R&amp;D ex_typologies'!$E$16,IF(AND('Country-wise data'!FA40&gt;'non-R&amp;D ex_typologies'!$E$21,'Country-wise data'!FA40&lt;'non-R&amp;D ex_typologies'!$F$21),'non-R&amp;D ex_typologies'!$B$21,IF(AND('Country-wise data'!FA40&gt;'non-R&amp;D ex_typologies'!$E$19,'Country-wise data'!FA40&lt;'non-R&amp;D ex_typologies'!$F$19),'non-R&amp;D ex_typologies'!$B$19,'non-R&amp;D ex_typologies'!$B$20)),IF(AND('Country-wise data'!FA40&gt;'non-R&amp;D ex_typologies'!$G$21,'Country-wise data'!FA40&lt;'non-R&amp;D ex_typologies'!$H$21),'non-R&amp;D ex_typologies'!$B$21,IF(AND('Country-wise data'!FA40&gt;'non-R&amp;D ex_typologies'!$G$19,'Country-wise data'!FA40&lt;'non-R&amp;D ex_typologies'!$H$19),'non-R&amp;D ex_typologies'!$B$19,'non-R&amp;D ex_typologies'!$B$20))))</f>
        <v>Balanced</v>
      </c>
      <c r="FO40" t="str">
        <f>IF($FK40='non-R&amp;D ex_typologies'!$C$16,IF(AND('Country-wise data'!FB40&gt;'non-R&amp;D ex_typologies'!$C$21,'Country-wise data'!FB40&lt;'non-R&amp;D ex_typologies'!$D$21),'non-R&amp;D ex_typologies'!$B$21,IF(AND('Country-wise data'!FB40&gt;'non-R&amp;D ex_typologies'!$C$19,'Country-wise data'!FB40&lt;'non-R&amp;D ex_typologies'!$D$19),'non-R&amp;D ex_typologies'!$B$19,'non-R&amp;D ex_typologies'!$B$20)),IF($FK40='non-R&amp;D ex_typologies'!$E$16,IF(AND('Country-wise data'!FB40&gt;'non-R&amp;D ex_typologies'!$E$21,'Country-wise data'!FB40&lt;'non-R&amp;D ex_typologies'!$F$21),'non-R&amp;D ex_typologies'!$B$21,IF(AND('Country-wise data'!FB40&gt;'non-R&amp;D ex_typologies'!$E$19,'Country-wise data'!FB40&lt;'non-R&amp;D ex_typologies'!$F$19),'non-R&amp;D ex_typologies'!$B$19,'non-R&amp;D ex_typologies'!$B$20)),IF(AND('Country-wise data'!FB40&gt;'non-R&amp;D ex_typologies'!$G$21,'Country-wise data'!FB40&lt;'non-R&amp;D ex_typologies'!$H$21),'non-R&amp;D ex_typologies'!$B$21,IF(AND('Country-wise data'!FB40&gt;'non-R&amp;D ex_typologies'!$G$19,'Country-wise data'!FB40&lt;'non-R&amp;D ex_typologies'!$H$19),'non-R&amp;D ex_typologies'!$B$19,'non-R&amp;D ex_typologies'!$B$20))))</f>
        <v>Balanced</v>
      </c>
      <c r="FP40" t="str">
        <f>IF($FK40='non-R&amp;D ex_typologies'!$C$16,IF(AND('Country-wise data'!FC40&gt;'non-R&amp;D ex_typologies'!$C$21,'Country-wise data'!FC40&lt;'non-R&amp;D ex_typologies'!$D$21),'non-R&amp;D ex_typologies'!$B$21,IF(AND('Country-wise data'!FC40&gt;'non-R&amp;D ex_typologies'!$C$19,'Country-wise data'!FC40&lt;'non-R&amp;D ex_typologies'!$D$19),'non-R&amp;D ex_typologies'!$B$19,'non-R&amp;D ex_typologies'!$B$20)),IF($FK40='non-R&amp;D ex_typologies'!$E$16,IF(AND('Country-wise data'!FC40&gt;'non-R&amp;D ex_typologies'!$E$21,'Country-wise data'!FC40&lt;'non-R&amp;D ex_typologies'!$F$21),'non-R&amp;D ex_typologies'!$B$21,IF(AND('Country-wise data'!FC40&gt;'non-R&amp;D ex_typologies'!$E$19,'Country-wise data'!FC40&lt;'non-R&amp;D ex_typologies'!$F$19),'non-R&amp;D ex_typologies'!$B$19,'non-R&amp;D ex_typologies'!$B$20)),IF(AND('Country-wise data'!FC40&gt;'non-R&amp;D ex_typologies'!$G$21,'Country-wise data'!FC40&lt;'non-R&amp;D ex_typologies'!$H$21),'non-R&amp;D ex_typologies'!$B$21,IF(AND('Country-wise data'!FC40&gt;'non-R&amp;D ex_typologies'!$G$19,'Country-wise data'!FC40&lt;'non-R&amp;D ex_typologies'!$H$19),'non-R&amp;D ex_typologies'!$B$19,'non-R&amp;D ex_typologies'!$B$20))))</f>
        <v>Balanced</v>
      </c>
      <c r="FQ40" t="str">
        <f>IF($FK40='non-R&amp;D ex_typologies'!$C$16,IF(AND('Country-wise data'!FD40&gt;'non-R&amp;D ex_typologies'!$C$21,'Country-wise data'!FD40&lt;'non-R&amp;D ex_typologies'!$D$21),'non-R&amp;D ex_typologies'!$B$21,IF(AND('Country-wise data'!FD40&gt;'non-R&amp;D ex_typologies'!$C$19,'Country-wise data'!FD40&lt;'non-R&amp;D ex_typologies'!$D$19),'non-R&amp;D ex_typologies'!$B$19,'non-R&amp;D ex_typologies'!$B$20)),IF($FK40='non-R&amp;D ex_typologies'!$E$16,IF(AND('Country-wise data'!FD40&gt;'non-R&amp;D ex_typologies'!$E$21,'Country-wise data'!FD40&lt;'non-R&amp;D ex_typologies'!$F$21),'non-R&amp;D ex_typologies'!$B$21,IF(AND('Country-wise data'!FD40&gt;'non-R&amp;D ex_typologies'!$E$19,'Country-wise data'!FD40&lt;'non-R&amp;D ex_typologies'!$F$19),'non-R&amp;D ex_typologies'!$B$19,'non-R&amp;D ex_typologies'!$B$20)),IF(AND('Country-wise data'!FD40&gt;'non-R&amp;D ex_typologies'!$G$21,'Country-wise data'!FD40&lt;'non-R&amp;D ex_typologies'!$H$21),'non-R&amp;D ex_typologies'!$B$21,IF(AND('Country-wise data'!FD40&gt;'non-R&amp;D ex_typologies'!$G$19,'Country-wise data'!FD40&lt;'non-R&amp;D ex_typologies'!$H$19),'non-R&amp;D ex_typologies'!$B$19,'non-R&amp;D ex_typologies'!$B$20))))</f>
        <v>Balanced</v>
      </c>
      <c r="FR40" t="str">
        <f>IF($FK40='non-R&amp;D ex_typologies'!$C$16,IF(AND('Country-wise data'!FE40&gt;'non-R&amp;D ex_typologies'!$C$21,'Country-wise data'!FE40&lt;'non-R&amp;D ex_typologies'!$D$21),'non-R&amp;D ex_typologies'!$B$21,IF(AND('Country-wise data'!FE40&gt;'non-R&amp;D ex_typologies'!$C$19,'Country-wise data'!FE40&lt;'non-R&amp;D ex_typologies'!$D$19),'non-R&amp;D ex_typologies'!$B$19,'non-R&amp;D ex_typologies'!$B$20)),IF($FK40='non-R&amp;D ex_typologies'!$E$16,IF(AND('Country-wise data'!FE40&gt;'non-R&amp;D ex_typologies'!$E$21,'Country-wise data'!FE40&lt;'non-R&amp;D ex_typologies'!$F$21),'non-R&amp;D ex_typologies'!$B$21,IF(AND('Country-wise data'!FE40&gt;'non-R&amp;D ex_typologies'!$E$19,'Country-wise data'!FE40&lt;'non-R&amp;D ex_typologies'!$F$19),'non-R&amp;D ex_typologies'!$B$19,'non-R&amp;D ex_typologies'!$B$20)),IF(AND('Country-wise data'!FE40&gt;'non-R&amp;D ex_typologies'!$G$21,'Country-wise data'!FE40&lt;'non-R&amp;D ex_typologies'!$H$21),'non-R&amp;D ex_typologies'!$B$21,IF(AND('Country-wise data'!FE40&gt;'non-R&amp;D ex_typologies'!$G$19,'Country-wise data'!FE40&lt;'non-R&amp;D ex_typologies'!$H$19),'non-R&amp;D ex_typologies'!$B$19,'non-R&amp;D ex_typologies'!$B$20))))</f>
        <v>Balanced</v>
      </c>
      <c r="FS40" t="str">
        <f>IF($FK40='non-R&amp;D ex_typologies'!$C$16,IF(AND('Country-wise data'!FF40&gt;'non-R&amp;D ex_typologies'!$C$21,'Country-wise data'!FF40&lt;'non-R&amp;D ex_typologies'!$D$21),'non-R&amp;D ex_typologies'!$B$21,IF(AND('Country-wise data'!FF40&gt;'non-R&amp;D ex_typologies'!$C$19,'Country-wise data'!FF40&lt;'non-R&amp;D ex_typologies'!$D$19),'non-R&amp;D ex_typologies'!$B$19,'non-R&amp;D ex_typologies'!$B$20)),IF($FK40='non-R&amp;D ex_typologies'!$E$16,IF(AND('Country-wise data'!FF40&gt;'non-R&amp;D ex_typologies'!$E$21,'Country-wise data'!FF40&lt;'non-R&amp;D ex_typologies'!$F$21),'non-R&amp;D ex_typologies'!$B$21,IF(AND('Country-wise data'!FF40&gt;'non-R&amp;D ex_typologies'!$E$19,'Country-wise data'!FF40&lt;'non-R&amp;D ex_typologies'!$F$19),'non-R&amp;D ex_typologies'!$B$19,'non-R&amp;D ex_typologies'!$B$20)),IF(AND('Country-wise data'!FF40&gt;'non-R&amp;D ex_typologies'!$G$21,'Country-wise data'!FF40&lt;'non-R&amp;D ex_typologies'!$H$21),'non-R&amp;D ex_typologies'!$B$21,IF(AND('Country-wise data'!FF40&gt;'non-R&amp;D ex_typologies'!$G$19,'Country-wise data'!FF40&lt;'non-R&amp;D ex_typologies'!$H$19),'non-R&amp;D ex_typologies'!$B$19,'non-R&amp;D ex_typologies'!$B$20))))</f>
        <v>Balanced</v>
      </c>
      <c r="FT40" t="str">
        <f>IF($FK40='non-R&amp;D ex_typologies'!$C$16,IF(AND('Country-wise data'!FG40&gt;'non-R&amp;D ex_typologies'!$C$21,'Country-wise data'!FG40&lt;'non-R&amp;D ex_typologies'!$D$21),'non-R&amp;D ex_typologies'!$B$21,IF(AND('Country-wise data'!FG40&gt;'non-R&amp;D ex_typologies'!$C$19,'Country-wise data'!FG40&lt;'non-R&amp;D ex_typologies'!$D$19),'non-R&amp;D ex_typologies'!$B$19,'non-R&amp;D ex_typologies'!$B$20)),IF($FK40='non-R&amp;D ex_typologies'!$E$16,IF(AND('Country-wise data'!FG40&gt;'non-R&amp;D ex_typologies'!$E$21,'Country-wise data'!FG40&lt;'non-R&amp;D ex_typologies'!$F$21),'non-R&amp;D ex_typologies'!$B$21,IF(AND('Country-wise data'!FG40&gt;'non-R&amp;D ex_typologies'!$E$19,'Country-wise data'!FG40&lt;'non-R&amp;D ex_typologies'!$F$19),'non-R&amp;D ex_typologies'!$B$19,'non-R&amp;D ex_typologies'!$B$20)),IF(AND('Country-wise data'!FG40&gt;'non-R&amp;D ex_typologies'!$G$21,'Country-wise data'!FG40&lt;'non-R&amp;D ex_typologies'!$H$21),'non-R&amp;D ex_typologies'!$B$21,IF(AND('Country-wise data'!FG40&gt;'non-R&amp;D ex_typologies'!$G$19,'Country-wise data'!FG40&lt;'non-R&amp;D ex_typologies'!$H$19),'non-R&amp;D ex_typologies'!$B$19,'non-R&amp;D ex_typologies'!$B$20))))</f>
        <v>Balanced</v>
      </c>
      <c r="FU40" t="str">
        <f>IF($FK40='non-R&amp;D ex_typologies'!$C$16,IF(AND('Country-wise data'!FH40&gt;'non-R&amp;D ex_typologies'!$C$21,'Country-wise data'!FH40&lt;'non-R&amp;D ex_typologies'!$D$21),'non-R&amp;D ex_typologies'!$B$21,IF(AND('Country-wise data'!FH40&gt;'non-R&amp;D ex_typologies'!$C$19,'Country-wise data'!FH40&lt;'non-R&amp;D ex_typologies'!$D$19),'non-R&amp;D ex_typologies'!$B$19,'non-R&amp;D ex_typologies'!$B$20)),IF($FK40='non-R&amp;D ex_typologies'!$E$16,IF(AND('Country-wise data'!FH40&gt;'non-R&amp;D ex_typologies'!$E$21,'Country-wise data'!FH40&lt;'non-R&amp;D ex_typologies'!$F$21),'non-R&amp;D ex_typologies'!$B$21,IF(AND('Country-wise data'!FH40&gt;'non-R&amp;D ex_typologies'!$E$19,'Country-wise data'!FH40&lt;'non-R&amp;D ex_typologies'!$F$19),'non-R&amp;D ex_typologies'!$B$19,'non-R&amp;D ex_typologies'!$B$20)),IF(AND('Country-wise data'!FH40&gt;'non-R&amp;D ex_typologies'!$G$21,'Country-wise data'!FH40&lt;'non-R&amp;D ex_typologies'!$H$21),'non-R&amp;D ex_typologies'!$B$21,IF(AND('Country-wise data'!FH40&gt;'non-R&amp;D ex_typologies'!$G$19,'Country-wise data'!FH40&lt;'non-R&amp;D ex_typologies'!$H$19),'non-R&amp;D ex_typologies'!$B$19,'non-R&amp;D ex_typologies'!$B$20))))</f>
        <v>Balanced</v>
      </c>
    </row>
    <row r="41" spans="2:177" x14ac:dyDescent="0.35">
      <c r="B41" t="s">
        <v>119</v>
      </c>
      <c r="C41" t="s">
        <v>120</v>
      </c>
      <c r="D41" t="s">
        <v>377</v>
      </c>
      <c r="E41" t="s">
        <v>375</v>
      </c>
      <c r="F41" t="s">
        <v>84</v>
      </c>
      <c r="G41" s="55">
        <f>Assumptions!$C$13</f>
        <v>1.1000000000000001</v>
      </c>
      <c r="H41">
        <f>SUMIFS(FAOstat!M:M,FAOstat!$B:$B,'Country-wise data'!$B41)*G41</f>
        <v>116.60000000000001</v>
      </c>
      <c r="I41">
        <f>IF(SUMIFS(FAOstat!N:N,FAOstat!$B:$B,'Country-wise data'!$B41)=0,H41*(1+Assumptions!$C$9),SUMIFS(FAOstat!N:N,FAOstat!$B:$B,'Country-wise data'!$B41)*$G41)</f>
        <v>78.98</v>
      </c>
      <c r="J41">
        <f>IF(SUMIFS(FAOstat!O:O,FAOstat!$B:$B,'Country-wise data'!$B41)=0,I41*(1+Assumptions!$C$9),SUMIFS(FAOstat!O:O,FAOstat!$B:$B,'Country-wise data'!$B41)*$G41)</f>
        <v>100.74900000000001</v>
      </c>
      <c r="K41">
        <f>IF(SUMIFS(FAOstat!P:P,FAOstat!$B:$B,'Country-wise data'!$B41)=0,J41*(1+Assumptions!$C$9),SUMIFS(FAOstat!P:P,FAOstat!$B:$B,'Country-wise data'!$B41)*$G41)</f>
        <v>105.38000000000001</v>
      </c>
      <c r="L41">
        <f>IF(SUMIFS(FAOstat!Q:Q,FAOstat!$B:$B,'Country-wise data'!$B41)=0,K41*(1+Assumptions!$C$9),SUMIFS(FAOstat!Q:Q,FAOstat!$B:$B,'Country-wise data'!$B41)*$G41)</f>
        <v>136.18000000000004</v>
      </c>
      <c r="M41">
        <f>IF(SUMIFS(FAOstat!R:R,FAOstat!$B:$B,'Country-wise data'!$B41)=0,L41*(1+Assumptions!$C$9),SUMIFS(FAOstat!R:R,FAOstat!$B:$B,'Country-wise data'!$B41)*$G41)</f>
        <v>129.91000000000003</v>
      </c>
      <c r="N41">
        <f>IF(SUMIFS(FAOstat!S:S,FAOstat!$B:$B,'Country-wise data'!$B41)=0,M41*(1+Assumptions!$C$9),SUMIFS(FAOstat!S:S,FAOstat!$B:$B,'Country-wise data'!$B41)*$G41)</f>
        <v>97.460000000000008</v>
      </c>
      <c r="O41">
        <f>IF(SUMIFS(FAOstat!T:T,FAOstat!$B:$B,'Country-wise data'!$B41)=0,N41*(1+Assumptions!$C$9),SUMIFS(FAOstat!T:T,FAOstat!$B:$B,'Country-wise data'!$B41)*$G41)</f>
        <v>122.86999999999999</v>
      </c>
      <c r="P41">
        <f>IF(SUMIFS(FAOstat!U:U,FAOstat!$B:$B,'Country-wise data'!$B41)=0,O41*(1+Assumptions!$C$9),SUMIFS(FAOstat!U:U,FAOstat!$B:$B,'Country-wise data'!$B41)*$G41)</f>
        <v>137.83000000000001</v>
      </c>
      <c r="Q41">
        <f>IF(SUMIFS(FAOstat!V:V,FAOstat!$B:$B,'Country-wise data'!$B41)=0,P41*(1+Assumptions!$C$9),SUMIFS(FAOstat!V:V,FAOstat!$B:$B,'Country-wise data'!$B41)*$G41)</f>
        <v>140.5866</v>
      </c>
      <c r="R41" s="36">
        <f t="shared" si="55"/>
        <v>6.389552440214441E-3</v>
      </c>
      <c r="S41">
        <f>SUMIFS(FAOstat!CE:CE,FAOstat!$B:$B,'Country-wise data'!$B41)</f>
        <v>1287.984864</v>
      </c>
      <c r="T41">
        <f>SUMIFS(FAOstat!CF:CF,FAOstat!$B:$B,'Country-wise data'!$B41)</f>
        <v>1486.8355220000001</v>
      </c>
      <c r="U41">
        <f>SUMIFS(FAOstat!CG:CG,FAOstat!$B:$B,'Country-wise data'!$B41)</f>
        <v>1393.1685359999999</v>
      </c>
      <c r="V41">
        <f>SUMIFS(FAOstat!CH:CH,FAOstat!$B:$B,'Country-wise data'!$B41)</f>
        <v>1234.420028</v>
      </c>
      <c r="W41">
        <f>SUMIFS(FAOstat!CI:CI,FAOstat!$B:$B,'Country-wise data'!$B41)</f>
        <v>1325.527703</v>
      </c>
      <c r="X41">
        <f>SUMIFS(FAOstat!CJ:CJ,FAOstat!$B:$B,'Country-wise data'!$B41)</f>
        <v>1296.083885</v>
      </c>
      <c r="Y41">
        <f>SUMIFS(FAOstat!CK:CK,FAOstat!$B:$B,'Country-wise data'!$B41)</f>
        <v>1360.0943420000001</v>
      </c>
      <c r="Z41">
        <f>SUMIFS(FAOstat!CL:CL,FAOstat!$B:$B,'Country-wise data'!$B41)</f>
        <v>1256.8869609999999</v>
      </c>
      <c r="AA41">
        <f>SUMIFS(FAOstat!CM:CM,FAOstat!$B:$B,'Country-wise data'!$B41)</f>
        <v>1270.759763</v>
      </c>
      <c r="AB41">
        <f>SUMIFS(FAOstat!CN:CN,FAOstat!$B:$B,'Country-wise data'!$B41)</f>
        <v>1296.17495826</v>
      </c>
      <c r="AC41" s="53">
        <f>IFERROR(INDEX('ASTI data (new)'!$AF$6:$AL$130,MATCH('Country-wise data'!$B41,'ASTI data (new)'!$C$6:$C$130,),MATCH('Country-wise data'!AC$3,'ASTI data (new)'!$AF$5:$AL$5,)),(INDEX(Assumptions!$G$154:$P$345,MATCH('Country-wise data'!$B41,Assumptions!$B$154:$B$344,),MATCH('Country-wise data'!AC$3,Assumptions!$G$153:$P$153,))*S41))</f>
        <v>0.46440036452508449</v>
      </c>
      <c r="AD41" s="53">
        <f>IFERROR(INDEX('ASTI data (new)'!$AF$6:$AL$130,MATCH('Country-wise data'!$B41,'ASTI data (new)'!$C$6:$C$130,),MATCH('Country-wise data'!AD$3,'ASTI data (new)'!$AF$5:$AL$5,)),(INDEX(Assumptions!$G$154:$P$345,MATCH('Country-wise data'!$B41,Assumptions!$B$154:$B$344,),MATCH('Country-wise data'!AD$3,Assumptions!$G$153:$P$153,))*T41))</f>
        <v>0.47833761533468094</v>
      </c>
      <c r="AE41" s="53">
        <f>IFERROR(INDEX('ASTI data (new)'!$AF$6:$AL$130,MATCH('Country-wise data'!$B41,'ASTI data (new)'!$C$6:$C$130,),MATCH('Country-wise data'!AE$3,'ASTI data (new)'!$AF$5:$AL$5,)),(INDEX(Assumptions!$G$154:$P$345,MATCH('Country-wise data'!$B41,Assumptions!$B$154:$B$344,),MATCH('Country-wise data'!AE$3,Assumptions!$G$153:$P$153,))*U41))</f>
        <v>0.5296259725813377</v>
      </c>
      <c r="AF41" s="53">
        <f>IFERROR(INDEX('ASTI data (new)'!$AF$6:$AL$130,MATCH('Country-wise data'!$B41,'ASTI data (new)'!$C$6:$C$130,),MATCH('Country-wise data'!AF$3,'ASTI data (new)'!$AF$5:$AL$5,)),(INDEX(Assumptions!$G$154:$P$345,MATCH('Country-wise data'!$B41,Assumptions!$B$154:$B$344,),MATCH('Country-wise data'!AF$3,Assumptions!$G$153:$P$153,))*V41))</f>
        <v>0.54603405511964909</v>
      </c>
      <c r="AG41" s="53">
        <f>IFERROR(INDEX('ASTI data (new)'!$AF$6:$AL$130,MATCH('Country-wise data'!$B41,'ASTI data (new)'!$C$6:$C$130,),MATCH('Country-wise data'!AG$3,'ASTI data (new)'!$AF$5:$AL$5,)),(INDEX(Assumptions!$G$154:$P$345,MATCH('Country-wise data'!$B41,Assumptions!$B$154:$B$344,),MATCH('Country-wise data'!AG$3,Assumptions!$G$153:$P$153,))*W41))</f>
        <v>0.57406134313561186</v>
      </c>
      <c r="AH41" s="53">
        <f>IFERROR(INDEX('ASTI data (new)'!$AF$6:$AL$130,MATCH('Country-wise data'!$B41,'ASTI data (new)'!$C$6:$C$130,),MATCH('Country-wise data'!AH$3,'ASTI data (new)'!$AF$5:$AL$5,)),(INDEX(Assumptions!$G$154:$P$345,MATCH('Country-wise data'!$B41,Assumptions!$B$154:$B$344,),MATCH('Country-wise data'!AH$3,Assumptions!$G$153:$P$153,))*X41))</f>
        <v>0.57494172047047398</v>
      </c>
      <c r="AI41" s="53">
        <f>IFERROR(INDEX('ASTI data (new)'!$AF$6:$AL$130,MATCH('Country-wise data'!$B41,'ASTI data (new)'!$C$6:$C$130,),MATCH('Country-wise data'!AI$3,'ASTI data (new)'!$AF$5:$AL$5,)),(INDEX(Assumptions!$G$154:$P$345,MATCH('Country-wise data'!$B41,Assumptions!$B$154:$B$344,),MATCH('Country-wise data'!AI$3,Assumptions!$G$153:$P$153,))*Y41))</f>
        <v>0.56680792365948662</v>
      </c>
      <c r="AJ41" s="53">
        <f t="shared" ref="AJ41:AL41" si="63">IFERROR((1+($AI41/$AF41)^(1/3)-1)*AI41,0)</f>
        <v>0.57390671625233525</v>
      </c>
      <c r="AK41" s="53">
        <f t="shared" si="63"/>
        <v>0.58109441525275651</v>
      </c>
      <c r="AL41" s="53">
        <f t="shared" si="63"/>
        <v>0.58837213413874034</v>
      </c>
      <c r="AM41" s="55" cm="1">
        <f t="array" ref="AM41">INDEX('non-R&amp;D ex_typologies'!$J$8:$J$10,MATCH('Country-wise data'!FL41,'non-R&amp;D ex_typologies'!$F$8:$F$10,),)*'Country-wise data'!AC41</f>
        <v>1.3567571187806839</v>
      </c>
      <c r="AN41" s="55" cm="1">
        <f t="array" ref="AN41">INDEX('non-R&amp;D ex_typologies'!$J$8:$J$10,MATCH('Country-wise data'!FM41,'non-R&amp;D ex_typologies'!$F$8:$F$10,),)*'Country-wise data'!AD41</f>
        <v>1.3974751407647741</v>
      </c>
      <c r="AO41" s="55" cm="1">
        <f t="array" ref="AO41">INDEX('non-R&amp;D ex_typologies'!$J$8:$J$10,MATCH('Country-wise data'!FN41,'non-R&amp;D ex_typologies'!$F$8:$F$10,),)*'Country-wise data'!AE41</f>
        <v>1.5473153414203655</v>
      </c>
      <c r="AP41" s="55" cm="1">
        <f t="array" ref="AP41">INDEX('non-R&amp;D ex_typologies'!$J$8:$J$10,MATCH('Country-wise data'!FO41,'non-R&amp;D ex_typologies'!$F$8:$F$10,),)*'Country-wise data'!AF41</f>
        <v>1.5952519592396923</v>
      </c>
      <c r="AQ41" s="55" cm="1">
        <f t="array" ref="AQ41">INDEX('non-R&amp;D ex_typologies'!$J$8:$J$10,MATCH('Country-wise data'!FP41,'non-R&amp;D ex_typologies'!$F$8:$F$10,),)*'Country-wise data'!AG41</f>
        <v>1.67713437243431</v>
      </c>
      <c r="AR41" s="55" cm="1">
        <f t="array" ref="AR41">INDEX('non-R&amp;D ex_typologies'!$J$8:$J$10,MATCH('Country-wise data'!FQ41,'non-R&amp;D ex_typologies'!$F$8:$F$10,),)*'Country-wise data'!AH41</f>
        <v>1.6797064165314519</v>
      </c>
      <c r="AS41" s="55" cm="1">
        <f t="array" ref="AS41">INDEX('non-R&amp;D ex_typologies'!$J$8:$J$10,MATCH('Country-wise data'!FR41,'non-R&amp;D ex_typologies'!$F$8:$F$10,),)*'Country-wise data'!AI41</f>
        <v>1.6559433285388141</v>
      </c>
      <c r="AT41" s="55" cm="1">
        <f t="array" ref="AT41">INDEX('non-R&amp;D ex_typologies'!$J$8:$J$10,MATCH('Country-wise data'!FS41,'non-R&amp;D ex_typologies'!$F$8:$F$10,),)*'Country-wise data'!AJ41</f>
        <v>1.6766826261811498</v>
      </c>
      <c r="AU41" s="55" cm="1">
        <f t="array" ref="AU41">INDEX('non-R&amp;D ex_typologies'!$J$8:$J$10,MATCH('Country-wise data'!FT41,'non-R&amp;D ex_typologies'!$F$8:$F$10,),)*'Country-wise data'!AK41</f>
        <v>1.6976816660859679</v>
      </c>
      <c r="AV41" s="55" cm="1">
        <f t="array" ref="AV41">INDEX('non-R&amp;D ex_typologies'!$J$8:$J$10,MATCH('Country-wise data'!FU41,'non-R&amp;D ex_typologies'!$F$8:$F$10,),)*'Country-wise data'!AL41</f>
        <v>1.7189437013066786</v>
      </c>
      <c r="AW41">
        <f t="shared" si="57"/>
        <v>21.480473931754048</v>
      </c>
      <c r="AX41" s="53">
        <f>INDEX('GDP deflators'!$AB$3:$AK$155,MATCH('Country-wise data'!$B41,'GDP deflators'!$B$3:$B$155,),MATCH('Country-wise data'!AX$3,'GDP deflators'!$D$2:$M$2,))</f>
        <v>85.316165276088313</v>
      </c>
      <c r="AY41" s="53">
        <f>INDEX('GDP deflators'!$AB$3:$AK$155,MATCH('Country-wise data'!$B41,'GDP deflators'!$B$3:$B$155,),MATCH('Country-wise data'!AY$3,'GDP deflators'!$D$2:$M$2,))</f>
        <v>90.358066240102602</v>
      </c>
      <c r="AZ41" s="53">
        <f>INDEX('GDP deflators'!$AB$3:$AK$155,MATCH('Country-wise data'!$B41,'GDP deflators'!$B$3:$B$155,),MATCH('Country-wise data'!AZ$3,'GDP deflators'!$D$2:$M$2,))</f>
        <v>92.658291696062008</v>
      </c>
      <c r="BA41" s="53">
        <f>INDEX('GDP deflators'!$AB$3:$AK$155,MATCH('Country-wise data'!$B41,'GDP deflators'!$B$3:$B$155,),MATCH('Country-wise data'!BA$3,'GDP deflators'!$D$2:$M$2,))</f>
        <v>93.197616530966997</v>
      </c>
      <c r="BB41" s="53">
        <f>INDEX('GDP deflators'!$AB$3:$AK$155,MATCH('Country-wise data'!$B41,'GDP deflators'!$B$3:$B$155,),MATCH('Country-wise data'!BB$3,'GDP deflators'!$D$2:$M$2,))</f>
        <v>94.140103481767554</v>
      </c>
      <c r="BC41" s="53">
        <f>INDEX('GDP deflators'!$AB$3:$AK$155,MATCH('Country-wise data'!$B41,'GDP deflators'!$B$3:$B$155,),MATCH('Country-wise data'!BC$3,'GDP deflators'!$D$2:$M$2,))</f>
        <v>95.375684740075798</v>
      </c>
      <c r="BD41" s="53">
        <f>INDEX('GDP deflators'!$AB$3:$AK$155,MATCH('Country-wise data'!$B41,'GDP deflators'!$B$3:$B$155,),MATCH('Country-wise data'!BD$3,'GDP deflators'!$D$2:$M$2,))</f>
        <v>95.996060356042094</v>
      </c>
      <c r="BE41" s="53">
        <f>INDEX('GDP deflators'!$AB$3:$AK$155,MATCH('Country-wise data'!$B41,'GDP deflators'!$B$3:$B$155,),MATCH('Country-wise data'!BE$3,'GDP deflators'!$D$2:$M$2,))</f>
        <v>96.94092142612844</v>
      </c>
      <c r="BF41" s="53">
        <f>INDEX('GDP deflators'!$AB$3:$AK$155,MATCH('Country-wise data'!$B41,'GDP deflators'!$B$3:$B$155,),MATCH('Country-wise data'!BF$3,'GDP deflators'!$D$2:$M$2,))</f>
        <v>98.952623615345487</v>
      </c>
      <c r="BG41" s="53">
        <f>INDEX('GDP deflators'!$AB$3:$AK$155,MATCH('Country-wise data'!$B41,'GDP deflators'!$B$3:$B$155,),MATCH('Country-wise data'!BG$3,'GDP deflators'!$D$2:$M$2,))</f>
        <v>100</v>
      </c>
      <c r="BH41" cm="1">
        <f t="array" ref="BH41">H41/(INDEX($AX41:$BG41,,MATCH(BH$3,$AX$3:$BG$3,))/100)</f>
        <v>136.668121009278</v>
      </c>
      <c r="BI41" cm="1">
        <f t="array" ref="BI41">I41/(INDEX($AX41:$BG41,,MATCH(BI$3,$AX$3:$BG$3,))/100)</f>
        <v>87.407802409285296</v>
      </c>
      <c r="BJ41" cm="1">
        <f t="array" ref="BJ41">J41/(INDEX($AX41:$BG41,,MATCH(BJ$3,$AX$3:$BG$3,))/100)</f>
        <v>108.7317693385468</v>
      </c>
      <c r="BK41" cm="1">
        <f t="array" ref="BK41">K41/(INDEX($AX41:$BG41,,MATCH(BK$3,$AX$3:$BG$3,))/100)</f>
        <v>113.07156118631546</v>
      </c>
      <c r="BL41" cm="1">
        <f t="array" ref="BL41">L41/(INDEX($AX41:$BG41,,MATCH(BL$3,$AX$3:$BG$3,))/100)</f>
        <v>144.65673497626278</v>
      </c>
      <c r="BM41" cm="1">
        <f t="array" ref="BM41">M41/(INDEX($AX41:$BG41,,MATCH(BM$3,$AX$3:$BG$3,))/100)</f>
        <v>136.20872065457718</v>
      </c>
      <c r="BN41" cm="1">
        <f t="array" ref="BN41">N41/(INDEX($AX41:$BG41,,MATCH(BN$3,$AX$3:$BG$3,))/100)</f>
        <v>101.5249997119968</v>
      </c>
      <c r="BO41" cm="1">
        <f t="array" ref="BO41">O41/(INDEX($AX41:$BG41,,MATCH(BO$3,$AX$3:$BG$3,))/100)</f>
        <v>126.7472994813962</v>
      </c>
      <c r="BP41" cm="1">
        <f t="array" ref="BP41">P41/(INDEX($AX41:$BG41,,MATCH(BP$3,$AX$3:$BG$3,))/100)</f>
        <v>139.28887882324472</v>
      </c>
      <c r="BQ41" cm="1">
        <f t="array" ref="BQ41">Q41/(INDEX($AX41:$BG41,,MATCH(BQ$3,$AX$3:$BG$3,))/100)</f>
        <v>140.5866</v>
      </c>
      <c r="BS41" cm="1">
        <f t="array" ref="BS41">S41/(INDEX($AX41:$BG41,,MATCH(BS$3,$AX$3:$BG$3,))/100)</f>
        <v>1509.6609884328514</v>
      </c>
      <c r="BT41" cm="1">
        <f t="array" ref="BT41">T41/(INDEX($AX41:$BG41,,MATCH(BT$3,$AX$3:$BG$3,))/100)</f>
        <v>1645.4928529005135</v>
      </c>
      <c r="BU41" cm="1">
        <f t="array" ref="BU41">U41/(INDEX($AX41:$BG41,,MATCH(BU$3,$AX$3:$BG$3,))/100)</f>
        <v>1503.5551708312034</v>
      </c>
      <c r="BV41" cm="1">
        <f t="array" ref="BV41">V41/(INDEX($AX41:$BG41,,MATCH(BV$3,$AX$3:$BG$3,))/100)</f>
        <v>1324.5188814349519</v>
      </c>
      <c r="BW41" cm="1">
        <f t="array" ref="BW41">W41/(INDEX($AX41:$BG41,,MATCH(BW$3,$AX$3:$BG$3,))/100)</f>
        <v>1408.0372274678023</v>
      </c>
      <c r="BX41" cm="1">
        <f t="array" ref="BX41">X41/(INDEX($AX41:$BG41,,MATCH(BX$3,$AX$3:$BG$3,))/100)</f>
        <v>1358.9248544135485</v>
      </c>
      <c r="BY41" cm="1">
        <f t="array" ref="BY41">Y41/(INDEX($AX41:$BG41,,MATCH(BY$3,$AX$3:$BG$3,))/100)</f>
        <v>1416.8230831093626</v>
      </c>
      <c r="BZ41" cm="1">
        <f t="array" ref="BZ41">Z41/(INDEX($AX41:$BG41,,MATCH(BZ$3,$AX$3:$BG$3,))/100)</f>
        <v>1296.5494267122076</v>
      </c>
      <c r="CA41" cm="1">
        <f t="array" ref="CA41">AA41/(INDEX($AX41:$BG41,,MATCH(CA$3,$AX$3:$BG$3,))/100)</f>
        <v>1284.2102781829947</v>
      </c>
      <c r="CB41" cm="1">
        <f t="array" ref="CB41">AB41/(INDEX($AX41:$BG41,,MATCH(CB$3,$AX$3:$BG$3,))/100)</f>
        <v>1296.17495826</v>
      </c>
      <c r="CC41" cm="1">
        <f t="array" ref="CC41">AC41/(INDEX($AX41:$BG41,,MATCH(CC$3,$AX$3:$BG$3,))/100)</f>
        <v>0.54432868967124404</v>
      </c>
      <c r="CD41" cm="1">
        <f t="array" ref="CD41">AD41/(INDEX($AX41:$BG41,,MATCH(CD$3,$AX$3:$BG$3,))/100)</f>
        <v>0.52938009326541535</v>
      </c>
      <c r="CE41" cm="1">
        <f t="array" ref="CE41">AE41/(INDEX($AX41:$BG41,,MATCH(CE$3,$AX$3:$BG$3,))/100)</f>
        <v>0.57159047818258757</v>
      </c>
      <c r="CF41" cm="1">
        <f t="array" ref="CF41">AF41/(INDEX($AX41:$BG41,,MATCH(CF$3,$AX$3:$BG$3,))/100)</f>
        <v>0.58588843303542748</v>
      </c>
      <c r="CG41" cm="1">
        <f t="array" ref="CG41">AG41/(INDEX($AX41:$BG41,,MATCH(CG$3,$AX$3:$BG$3,))/100)</f>
        <v>0.6097946803795391</v>
      </c>
      <c r="CH41" cm="1">
        <f t="array" ref="CH41">AH41/(INDEX($AX41:$BG41,,MATCH(CH$3,$AX$3:$BG$3,))/100)</f>
        <v>0.60281792160899672</v>
      </c>
      <c r="CI41" cm="1">
        <f t="array" ref="CI41">AI41/(INDEX($AX41:$BG41,,MATCH(CI$3,$AX$3:$BG$3,))/100)</f>
        <v>0.59044915130604225</v>
      </c>
      <c r="CJ41" cm="1">
        <f t="array" ref="CJ41">AJ41/(INDEX($AX41:$BG41,,MATCH(CJ$3,$AX$3:$BG$3,))/100)</f>
        <v>0.59201698086774157</v>
      </c>
      <c r="CK41" cm="1">
        <f t="array" ref="CK41">AK41/(INDEX($AX41:$BG41,,MATCH(CK$3,$AX$3:$BG$3,))/100)</f>
        <v>0.58724508155702992</v>
      </c>
      <c r="CL41" cm="1">
        <f t="array" ref="CL41">AL41/(INDEX($AX41:$BG41,,MATCH(CL$3,$AX$3:$BG$3,))/100)</f>
        <v>0.58837213413874034</v>
      </c>
      <c r="CM41" cm="1">
        <f t="array" ref="CM41">AM41/(INDEX($AX41:$BG41,,MATCH(CM$3,$AX$3:$BG$3,))/100)</f>
        <v>1.5902696920215942</v>
      </c>
      <c r="CN41" cm="1">
        <f t="array" ref="CN41">AN41/(INDEX($AX41:$BG41,,MATCH(CN$3,$AX$3:$BG$3,))/100)</f>
        <v>1.5465969989346104</v>
      </c>
      <c r="CO41" cm="1">
        <f t="array" ref="CO41">AO41/(INDEX($AX41:$BG41,,MATCH(CO$3,$AX$3:$BG$3,))/100)</f>
        <v>1.6699156795334342</v>
      </c>
      <c r="CP41" cm="1">
        <f t="array" ref="CP41">AP41/(INDEX($AX41:$BG41,,MATCH(CP$3,$AX$3:$BG$3,))/100)</f>
        <v>1.7116875072761482</v>
      </c>
      <c r="CQ41" cm="1">
        <f t="array" ref="CQ41">AQ41/(INDEX($AX41:$BG41,,MATCH(CQ$3,$AX$3:$BG$3,))/100)</f>
        <v>1.7815301985079361</v>
      </c>
      <c r="CR41" cm="1">
        <f t="array" ref="CR41">AR41/(INDEX($AX41:$BG41,,MATCH(CR$3,$AX$3:$BG$3,))/100)</f>
        <v>1.7611474256872708</v>
      </c>
      <c r="CS41" cm="1">
        <f t="array" ref="CS41">AS41/(INDEX($AX41:$BG41,,MATCH(CS$3,$AX$3:$BG$3,))/100)</f>
        <v>1.7250117581878321</v>
      </c>
      <c r="CT41" cm="1">
        <f t="array" ref="CT41">AT41/(INDEX($AX41:$BG41,,MATCH(CT$3,$AX$3:$BG$3,))/100)</f>
        <v>1.7295922109207786</v>
      </c>
      <c r="CU41" cm="1">
        <f t="array" ref="CU41">AU41/(INDEX($AX41:$BG41,,MATCH(CU$3,$AX$3:$BG$3,))/100)</f>
        <v>1.7156509893919507</v>
      </c>
      <c r="CV41" cm="1">
        <f t="array" ref="CV41">AV41/(INDEX($AX41:$BG41,,MATCH(CV$3,$AX$3:$BG$3,))/100)</f>
        <v>1.7189437013066786</v>
      </c>
      <c r="CW41">
        <f t="shared" si="58"/>
        <v>22.752229805780996</v>
      </c>
      <c r="CX41">
        <f>IFERROR(1/INDEX('exch rates'!$BC$5:$BL$268,MATCH('Country-wise data'!$B41,'exch rates'!$A$5:$A$268,),MATCH(CX$3,'exch rates'!$BC$4:$BL$4,)),1)</f>
        <v>1</v>
      </c>
      <c r="CY41">
        <f>IFERROR(1/INDEX('exch rates'!$BC$5:$BL$268,MATCH('Country-wise data'!$B41,'exch rates'!$A$5:$A$268,),MATCH(CY$3,'exch rates'!$BC$4:$BL$4,)),1)</f>
        <v>1</v>
      </c>
      <c r="CZ41">
        <f>IFERROR(1/INDEX('exch rates'!$BC$5:$BL$268,MATCH('Country-wise data'!$B41,'exch rates'!$A$5:$A$268,),MATCH(CZ$3,'exch rates'!$BC$4:$BL$4,)),1)</f>
        <v>1</v>
      </c>
      <c r="DA41">
        <f>IFERROR(1/INDEX('exch rates'!$BC$5:$BL$268,MATCH('Country-wise data'!$B41,'exch rates'!$A$5:$A$268,),MATCH(DA$3,'exch rates'!$BC$4:$BL$4,)),1)</f>
        <v>1</v>
      </c>
      <c r="DB41">
        <f>IFERROR(1/INDEX('exch rates'!$BC$5:$BL$268,MATCH('Country-wise data'!$B41,'exch rates'!$A$5:$A$268,),MATCH(DB$3,'exch rates'!$BC$4:$BL$4,)),1)</f>
        <v>1</v>
      </c>
      <c r="DC41">
        <f>IFERROR(1/INDEX('exch rates'!$BC$5:$BL$268,MATCH('Country-wise data'!$B41,'exch rates'!$A$5:$A$268,),MATCH(DC$3,'exch rates'!$BC$4:$BL$4,)),1)</f>
        <v>1</v>
      </c>
      <c r="DD41">
        <f>IFERROR(1/INDEX('exch rates'!$BC$5:$BL$268,MATCH('Country-wise data'!$B41,'exch rates'!$A$5:$A$268,),MATCH(DD$3,'exch rates'!$BC$4:$BL$4,)),1)</f>
        <v>1</v>
      </c>
      <c r="DE41">
        <f>IFERROR(1/INDEX('exch rates'!$BC$5:$BL$268,MATCH('Country-wise data'!$B41,'exch rates'!$A$5:$A$268,),MATCH(DE$3,'exch rates'!$BC$4:$BL$4,)),1)</f>
        <v>1</v>
      </c>
      <c r="DF41">
        <f>IFERROR(1/INDEX('exch rates'!$BC$5:$BL$268,MATCH('Country-wise data'!$B41,'exch rates'!$A$5:$A$268,),MATCH(DF$3,'exch rates'!$BC$4:$BL$4,)),1)</f>
        <v>1</v>
      </c>
      <c r="DG41">
        <f>IFERROR(1/INDEX('exch rates'!$BC$5:$BL$268,MATCH('Country-wise data'!$B41,'exch rates'!$A$5:$A$268,),MATCH(DG$3,'exch rates'!$BC$4:$BL$4,)),1)</f>
        <v>1</v>
      </c>
      <c r="DH41" cm="1">
        <f t="array" ref="DH41">(BH41/INDEX($CX41:$DG41,,MATCH(DH$3,$CX$3:$DG$3,)))*$DG41</f>
        <v>136.668121009278</v>
      </c>
      <c r="DI41" cm="1">
        <f t="array" ref="DI41">(BI41/INDEX($CX41:$DG41,,MATCH(DI$3,$CX$3:$DG$3,)))*$DG41</f>
        <v>87.407802409285296</v>
      </c>
      <c r="DJ41" cm="1">
        <f t="array" ref="DJ41">(BJ41/INDEX($CX41:$DG41,,MATCH(DJ$3,$CX$3:$DG$3,)))*$DG41</f>
        <v>108.7317693385468</v>
      </c>
      <c r="DK41" cm="1">
        <f t="array" ref="DK41">(BK41/INDEX($CX41:$DG41,,MATCH(DK$3,$CX$3:$DG$3,)))*$DG41</f>
        <v>113.07156118631546</v>
      </c>
      <c r="DL41" cm="1">
        <f t="array" ref="DL41">(BL41/INDEX($CX41:$DG41,,MATCH(DL$3,$CX$3:$DG$3,)))*$DG41</f>
        <v>144.65673497626278</v>
      </c>
      <c r="DM41" cm="1">
        <f t="array" ref="DM41">(BM41/INDEX($CX41:$DG41,,MATCH(DM$3,$CX$3:$DG$3,)))*$DG41</f>
        <v>136.20872065457718</v>
      </c>
      <c r="DN41" cm="1">
        <f t="array" ref="DN41">(BN41/INDEX($CX41:$DG41,,MATCH(DN$3,$CX$3:$DG$3,)))*$DG41</f>
        <v>101.5249997119968</v>
      </c>
      <c r="DO41" cm="1">
        <f t="array" ref="DO41">(BO41/INDEX($CX41:$DG41,,MATCH(DO$3,$CX$3:$DG$3,)))*$DG41</f>
        <v>126.7472994813962</v>
      </c>
      <c r="DP41" cm="1">
        <f t="array" ref="DP41">(BP41/INDEX($CX41:$DG41,,MATCH(DP$3,$CX$3:$DG$3,)))*$DG41</f>
        <v>139.28887882324472</v>
      </c>
      <c r="DQ41" cm="1">
        <f t="array" ref="DQ41">(BQ41/INDEX($CX41:$DG41,,MATCH(DQ$3,$CX$3:$DG$3,)))*$DG41</f>
        <v>140.5866</v>
      </c>
      <c r="DS41" cm="1">
        <f t="array" ref="DS41">(BS41/INDEX($CX41:$DG41,,MATCH(DS$3,$CX$3:$DG$3,)))*$DG41</f>
        <v>1509.6609884328514</v>
      </c>
      <c r="DT41" cm="1">
        <f t="array" ref="DT41">(BT41/INDEX($CX41:$DG41,,MATCH(DT$3,$CX$3:$DG$3,)))*$DG41</f>
        <v>1645.4928529005135</v>
      </c>
      <c r="DU41" cm="1">
        <f t="array" ref="DU41">(BU41/INDEX($CX41:$DG41,,MATCH(DU$3,$CX$3:$DG$3,)))*$DG41</f>
        <v>1503.5551708312034</v>
      </c>
      <c r="DV41" cm="1">
        <f t="array" ref="DV41">(BV41/INDEX($CX41:$DG41,,MATCH(DV$3,$CX$3:$DG$3,)))*$DG41</f>
        <v>1324.5188814349519</v>
      </c>
      <c r="DW41" cm="1">
        <f t="array" ref="DW41">(BW41/INDEX($CX41:$DG41,,MATCH(DW$3,$CX$3:$DG$3,)))*$DG41</f>
        <v>1408.0372274678023</v>
      </c>
      <c r="DX41" cm="1">
        <f t="array" ref="DX41">(BX41/INDEX($CX41:$DG41,,MATCH(DX$3,$CX$3:$DG$3,)))*$DG41</f>
        <v>1358.9248544135485</v>
      </c>
      <c r="DY41" cm="1">
        <f t="array" ref="DY41">(BY41/INDEX($CX41:$DG41,,MATCH(DY$3,$CX$3:$DG$3,)))*$DG41</f>
        <v>1416.8230831093626</v>
      </c>
      <c r="DZ41" cm="1">
        <f t="array" ref="DZ41">(BZ41/INDEX($CX41:$DG41,,MATCH(DZ$3,$CX$3:$DG$3,)))*$DG41</f>
        <v>1296.5494267122076</v>
      </c>
      <c r="EA41" cm="1">
        <f t="array" ref="EA41">(CA41/INDEX($CX41:$DG41,,MATCH(EA$3,$CX$3:$DG$3,)))*$DG41</f>
        <v>1284.2102781829947</v>
      </c>
      <c r="EB41" cm="1">
        <f t="array" ref="EB41">(CB41/INDEX($CX41:$DG41,,MATCH(EB$3,$CX$3:$DG$3,)))*$DG41</f>
        <v>1296.17495826</v>
      </c>
      <c r="EC41" s="53" cm="1">
        <f t="array" ref="EC41">(CC41/INDEX($CX41:$DG41,,MATCH(EC$3,$CX$3:$DG$3,)))*$DG41</f>
        <v>0.54432868967124404</v>
      </c>
      <c r="ED41" cm="1">
        <f t="array" ref="ED41">(CD41/INDEX($CX41:$DG41,,MATCH(ED$3,$CX$3:$DG$3,)))*$DG41</f>
        <v>0.52938009326541535</v>
      </c>
      <c r="EE41" cm="1">
        <f t="array" ref="EE41">(CE41/INDEX($CX41:$DG41,,MATCH(EE$3,$CX$3:$DG$3,)))*$DG41</f>
        <v>0.57159047818258757</v>
      </c>
      <c r="EF41" cm="1">
        <f t="array" ref="EF41">(CF41/INDEX($CX41:$DG41,,MATCH(EF$3,$CX$3:$DG$3,)))*$DG41</f>
        <v>0.58588843303542748</v>
      </c>
      <c r="EG41" cm="1">
        <f t="array" ref="EG41">(CG41/INDEX($CX41:$DG41,,MATCH(EG$3,$CX$3:$DG$3,)))*$DG41</f>
        <v>0.6097946803795391</v>
      </c>
      <c r="EH41" cm="1">
        <f t="array" ref="EH41">(CH41/INDEX($CX41:$DG41,,MATCH(EH$3,$CX$3:$DG$3,)))*$DG41</f>
        <v>0.60281792160899672</v>
      </c>
      <c r="EI41" cm="1">
        <f t="array" ref="EI41">(CI41/INDEX($CX41:$DG41,,MATCH(EI$3,$CX$3:$DG$3,)))*$DG41</f>
        <v>0.59044915130604225</v>
      </c>
      <c r="EJ41" cm="1">
        <f t="array" ref="EJ41">(CJ41/INDEX($CX41:$DG41,,MATCH(EJ$3,$CX$3:$DG$3,)))*$DG41</f>
        <v>0.59201698086774157</v>
      </c>
      <c r="EK41" cm="1">
        <f t="array" ref="EK41">(CK41/INDEX($CX41:$DG41,,MATCH(EK$3,$CX$3:$DG$3,)))*$DG41</f>
        <v>0.58724508155702992</v>
      </c>
      <c r="EL41" cm="1">
        <f t="array" ref="EL41">(CL41/INDEX($CX41:$DG41,,MATCH(EL$3,$CX$3:$DG$3,)))*$DG41</f>
        <v>0.58837213413874034</v>
      </c>
      <c r="EM41" cm="1">
        <f t="array" ref="EM41">(CM41/INDEX($CX41:$DG41,,MATCH(EM$3,$CX$3:$DG$3,)))*$DG41</f>
        <v>1.5902696920215942</v>
      </c>
      <c r="EN41" cm="1">
        <f t="array" ref="EN41">(CN41/INDEX($CX41:$DG41,,MATCH(EN$3,$CX$3:$DG$3,)))*$DG41</f>
        <v>1.5465969989346104</v>
      </c>
      <c r="EO41" cm="1">
        <f t="array" ref="EO41">(CO41/INDEX($CX41:$DG41,,MATCH(EO$3,$CX$3:$DG$3,)))*$DG41</f>
        <v>1.6699156795334342</v>
      </c>
      <c r="EP41" cm="1">
        <f t="array" ref="EP41">(CP41/INDEX($CX41:$DG41,,MATCH(EP$3,$CX$3:$DG$3,)))*$DG41</f>
        <v>1.7116875072761482</v>
      </c>
      <c r="EQ41" cm="1">
        <f t="array" ref="EQ41">(CQ41/INDEX($CX41:$DG41,,MATCH(EQ$3,$CX$3:$DG$3,)))*$DG41</f>
        <v>1.7815301985079361</v>
      </c>
      <c r="ER41" cm="1">
        <f t="array" ref="ER41">(CR41/INDEX($CX41:$DG41,,MATCH(ER$3,$CX$3:$DG$3,)))*$DG41</f>
        <v>1.7611474256872708</v>
      </c>
      <c r="ES41" cm="1">
        <f t="array" ref="ES41">(CS41/INDEX($CX41:$DG41,,MATCH(ES$3,$CX$3:$DG$3,)))*$DG41</f>
        <v>1.7250117581878321</v>
      </c>
      <c r="ET41" cm="1">
        <f t="array" ref="ET41">(CT41/INDEX($CX41:$DG41,,MATCH(ET$3,$CX$3:$DG$3,)))*$DG41</f>
        <v>1.7295922109207786</v>
      </c>
      <c r="EU41" cm="1">
        <f t="array" ref="EU41">(CU41/INDEX($CX41:$DG41,,MATCH(EU$3,$CX$3:$DG$3,)))*$DG41</f>
        <v>1.7156509893919507</v>
      </c>
      <c r="EV41" cm="1">
        <f t="array" ref="EV41">(CV41/INDEX($CX41:$DG41,,MATCH(EV$3,$CX$3:$DG$3,)))*$DG41</f>
        <v>1.7189437013066786</v>
      </c>
      <c r="EW41">
        <f t="shared" si="13"/>
        <v>22.752229805780996</v>
      </c>
      <c r="EY41" s="96">
        <f t="shared" si="24"/>
        <v>3.6056352640886663E-4</v>
      </c>
      <c r="EZ41" s="96">
        <f t="shared" si="14"/>
        <v>3.2171521883688284E-4</v>
      </c>
      <c r="FA41" s="96">
        <f t="shared" si="15"/>
        <v>3.8015929795685377E-4</v>
      </c>
      <c r="FB41" s="96">
        <f t="shared" si="16"/>
        <v>4.4234056701456003E-4</v>
      </c>
      <c r="FC41" s="96">
        <f t="shared" si="17"/>
        <v>4.3308136211440003E-4</v>
      </c>
      <c r="FD41" s="96">
        <f t="shared" si="18"/>
        <v>4.4359915829867292E-4</v>
      </c>
      <c r="FE41" s="96">
        <f t="shared" si="19"/>
        <v>4.1674162310388217E-4</v>
      </c>
      <c r="FF41" s="96">
        <f t="shared" si="20"/>
        <v>4.566096507165017E-4</v>
      </c>
      <c r="FG41" s="96">
        <f t="shared" si="21"/>
        <v>4.5728109448548576E-4</v>
      </c>
      <c r="FH41" s="96">
        <f t="shared" si="22"/>
        <v>4.539295643611089E-4</v>
      </c>
      <c r="FJ41" s="96">
        <f t="shared" si="25"/>
        <v>1404.3947721745437</v>
      </c>
      <c r="FK41" s="96" t="str">
        <f>IF(AND('Country-wise data'!FJ41&gt;'non-R&amp;D ex_typologies'!$C$17,'Country-wise data'!FJ41&lt;'non-R&amp;D ex_typologies'!$D$17),"Small",IF(AND('Country-wise data'!FJ41&gt;'non-R&amp;D ex_typologies'!$E$17,'Country-wise data'!$FJ$4&lt;'non-R&amp;D ex_typologies'!$F$17),"Medium","Large"))</f>
        <v>Small</v>
      </c>
      <c r="FL41" t="str">
        <f>IF($FK41='non-R&amp;D ex_typologies'!$C$16,IF(AND('Country-wise data'!EY41&gt;'non-R&amp;D ex_typologies'!$C$21,'Country-wise data'!EY41&lt;'non-R&amp;D ex_typologies'!$D$21),'non-R&amp;D ex_typologies'!$B$21,IF(AND('Country-wise data'!EY41&gt;'non-R&amp;D ex_typologies'!$C$19,'Country-wise data'!EY41&lt;'non-R&amp;D ex_typologies'!$D$19),'non-R&amp;D ex_typologies'!$B$19,'non-R&amp;D ex_typologies'!$B$20)),IF($FK41='non-R&amp;D ex_typologies'!$E$16,IF(AND('Country-wise data'!EY41&gt;'non-R&amp;D ex_typologies'!$E$21,'Country-wise data'!EY41&lt;'non-R&amp;D ex_typologies'!$F$21),'non-R&amp;D ex_typologies'!$B$21,IF(AND('Country-wise data'!EY41&gt;'non-R&amp;D ex_typologies'!$E$19,'Country-wise data'!EY41&lt;'non-R&amp;D ex_typologies'!$F$19),'non-R&amp;D ex_typologies'!$B$19,'non-R&amp;D ex_typologies'!$B$20)),IF(AND('Country-wise data'!EY41&gt;'non-R&amp;D ex_typologies'!$G$21,'Country-wise data'!EY41&lt;'non-R&amp;D ex_typologies'!$H$21),'non-R&amp;D ex_typologies'!$B$21,IF(AND('Country-wise data'!EY41&gt;'non-R&amp;D ex_typologies'!$G$19,'Country-wise data'!EY41&lt;'non-R&amp;D ex_typologies'!$H$19),'non-R&amp;D ex_typologies'!$B$19,'non-R&amp;D ex_typologies'!$B$20))))</f>
        <v>Program heavy</v>
      </c>
      <c r="FM41" t="str">
        <f>IF($FK41='non-R&amp;D ex_typologies'!$C$16,IF(AND('Country-wise data'!EZ41&gt;'non-R&amp;D ex_typologies'!$C$21,'Country-wise data'!EZ41&lt;'non-R&amp;D ex_typologies'!$D$21),'non-R&amp;D ex_typologies'!$B$21,IF(AND('Country-wise data'!EZ41&gt;'non-R&amp;D ex_typologies'!$C$19,'Country-wise data'!EZ41&lt;'non-R&amp;D ex_typologies'!$D$19),'non-R&amp;D ex_typologies'!$B$19,'non-R&amp;D ex_typologies'!$B$20)),IF($FK41='non-R&amp;D ex_typologies'!$E$16,IF(AND('Country-wise data'!EZ41&gt;'non-R&amp;D ex_typologies'!$E$21,'Country-wise data'!EZ41&lt;'non-R&amp;D ex_typologies'!$F$21),'non-R&amp;D ex_typologies'!$B$21,IF(AND('Country-wise data'!EZ41&gt;'non-R&amp;D ex_typologies'!$E$19,'Country-wise data'!EZ41&lt;'non-R&amp;D ex_typologies'!$F$19),'non-R&amp;D ex_typologies'!$B$19,'non-R&amp;D ex_typologies'!$B$20)),IF(AND('Country-wise data'!EZ41&gt;'non-R&amp;D ex_typologies'!$G$21,'Country-wise data'!EZ41&lt;'non-R&amp;D ex_typologies'!$H$21),'non-R&amp;D ex_typologies'!$B$21,IF(AND('Country-wise data'!EZ41&gt;'non-R&amp;D ex_typologies'!$G$19,'Country-wise data'!EZ41&lt;'non-R&amp;D ex_typologies'!$H$19),'non-R&amp;D ex_typologies'!$B$19,'non-R&amp;D ex_typologies'!$B$20))))</f>
        <v>Program heavy</v>
      </c>
      <c r="FN41" t="str">
        <f>IF($FK41='non-R&amp;D ex_typologies'!$C$16,IF(AND('Country-wise data'!FA41&gt;'non-R&amp;D ex_typologies'!$C$21,'Country-wise data'!FA41&lt;'non-R&amp;D ex_typologies'!$D$21),'non-R&amp;D ex_typologies'!$B$21,IF(AND('Country-wise data'!FA41&gt;'non-R&amp;D ex_typologies'!$C$19,'Country-wise data'!FA41&lt;'non-R&amp;D ex_typologies'!$D$19),'non-R&amp;D ex_typologies'!$B$19,'non-R&amp;D ex_typologies'!$B$20)),IF($FK41='non-R&amp;D ex_typologies'!$E$16,IF(AND('Country-wise data'!FA41&gt;'non-R&amp;D ex_typologies'!$E$21,'Country-wise data'!FA41&lt;'non-R&amp;D ex_typologies'!$F$21),'non-R&amp;D ex_typologies'!$B$21,IF(AND('Country-wise data'!FA41&gt;'non-R&amp;D ex_typologies'!$E$19,'Country-wise data'!FA41&lt;'non-R&amp;D ex_typologies'!$F$19),'non-R&amp;D ex_typologies'!$B$19,'non-R&amp;D ex_typologies'!$B$20)),IF(AND('Country-wise data'!FA41&gt;'non-R&amp;D ex_typologies'!$G$21,'Country-wise data'!FA41&lt;'non-R&amp;D ex_typologies'!$H$21),'non-R&amp;D ex_typologies'!$B$21,IF(AND('Country-wise data'!FA41&gt;'non-R&amp;D ex_typologies'!$G$19,'Country-wise data'!FA41&lt;'non-R&amp;D ex_typologies'!$H$19),'non-R&amp;D ex_typologies'!$B$19,'non-R&amp;D ex_typologies'!$B$20))))</f>
        <v>Program heavy</v>
      </c>
      <c r="FO41" t="str">
        <f>IF($FK41='non-R&amp;D ex_typologies'!$C$16,IF(AND('Country-wise data'!FB41&gt;'non-R&amp;D ex_typologies'!$C$21,'Country-wise data'!FB41&lt;'non-R&amp;D ex_typologies'!$D$21),'non-R&amp;D ex_typologies'!$B$21,IF(AND('Country-wise data'!FB41&gt;'non-R&amp;D ex_typologies'!$C$19,'Country-wise data'!FB41&lt;'non-R&amp;D ex_typologies'!$D$19),'non-R&amp;D ex_typologies'!$B$19,'non-R&amp;D ex_typologies'!$B$20)),IF($FK41='non-R&amp;D ex_typologies'!$E$16,IF(AND('Country-wise data'!FB41&gt;'non-R&amp;D ex_typologies'!$E$21,'Country-wise data'!FB41&lt;'non-R&amp;D ex_typologies'!$F$21),'non-R&amp;D ex_typologies'!$B$21,IF(AND('Country-wise data'!FB41&gt;'non-R&amp;D ex_typologies'!$E$19,'Country-wise data'!FB41&lt;'non-R&amp;D ex_typologies'!$F$19),'non-R&amp;D ex_typologies'!$B$19,'non-R&amp;D ex_typologies'!$B$20)),IF(AND('Country-wise data'!FB41&gt;'non-R&amp;D ex_typologies'!$G$21,'Country-wise data'!FB41&lt;'non-R&amp;D ex_typologies'!$H$21),'non-R&amp;D ex_typologies'!$B$21,IF(AND('Country-wise data'!FB41&gt;'non-R&amp;D ex_typologies'!$G$19,'Country-wise data'!FB41&lt;'non-R&amp;D ex_typologies'!$H$19),'non-R&amp;D ex_typologies'!$B$19,'non-R&amp;D ex_typologies'!$B$20))))</f>
        <v>Program heavy</v>
      </c>
      <c r="FP41" t="str">
        <f>IF($FK41='non-R&amp;D ex_typologies'!$C$16,IF(AND('Country-wise data'!FC41&gt;'non-R&amp;D ex_typologies'!$C$21,'Country-wise data'!FC41&lt;'non-R&amp;D ex_typologies'!$D$21),'non-R&amp;D ex_typologies'!$B$21,IF(AND('Country-wise data'!FC41&gt;'non-R&amp;D ex_typologies'!$C$19,'Country-wise data'!FC41&lt;'non-R&amp;D ex_typologies'!$D$19),'non-R&amp;D ex_typologies'!$B$19,'non-R&amp;D ex_typologies'!$B$20)),IF($FK41='non-R&amp;D ex_typologies'!$E$16,IF(AND('Country-wise data'!FC41&gt;'non-R&amp;D ex_typologies'!$E$21,'Country-wise data'!FC41&lt;'non-R&amp;D ex_typologies'!$F$21),'non-R&amp;D ex_typologies'!$B$21,IF(AND('Country-wise data'!FC41&gt;'non-R&amp;D ex_typologies'!$E$19,'Country-wise data'!FC41&lt;'non-R&amp;D ex_typologies'!$F$19),'non-R&amp;D ex_typologies'!$B$19,'non-R&amp;D ex_typologies'!$B$20)),IF(AND('Country-wise data'!FC41&gt;'non-R&amp;D ex_typologies'!$G$21,'Country-wise data'!FC41&lt;'non-R&amp;D ex_typologies'!$H$21),'non-R&amp;D ex_typologies'!$B$21,IF(AND('Country-wise data'!FC41&gt;'non-R&amp;D ex_typologies'!$G$19,'Country-wise data'!FC41&lt;'non-R&amp;D ex_typologies'!$H$19),'non-R&amp;D ex_typologies'!$B$19,'non-R&amp;D ex_typologies'!$B$20))))</f>
        <v>Program heavy</v>
      </c>
      <c r="FQ41" t="str">
        <f>IF($FK41='non-R&amp;D ex_typologies'!$C$16,IF(AND('Country-wise data'!FD41&gt;'non-R&amp;D ex_typologies'!$C$21,'Country-wise data'!FD41&lt;'non-R&amp;D ex_typologies'!$D$21),'non-R&amp;D ex_typologies'!$B$21,IF(AND('Country-wise data'!FD41&gt;'non-R&amp;D ex_typologies'!$C$19,'Country-wise data'!FD41&lt;'non-R&amp;D ex_typologies'!$D$19),'non-R&amp;D ex_typologies'!$B$19,'non-R&amp;D ex_typologies'!$B$20)),IF($FK41='non-R&amp;D ex_typologies'!$E$16,IF(AND('Country-wise data'!FD41&gt;'non-R&amp;D ex_typologies'!$E$21,'Country-wise data'!FD41&lt;'non-R&amp;D ex_typologies'!$F$21),'non-R&amp;D ex_typologies'!$B$21,IF(AND('Country-wise data'!FD41&gt;'non-R&amp;D ex_typologies'!$E$19,'Country-wise data'!FD41&lt;'non-R&amp;D ex_typologies'!$F$19),'non-R&amp;D ex_typologies'!$B$19,'non-R&amp;D ex_typologies'!$B$20)),IF(AND('Country-wise data'!FD41&gt;'non-R&amp;D ex_typologies'!$G$21,'Country-wise data'!FD41&lt;'non-R&amp;D ex_typologies'!$H$21),'non-R&amp;D ex_typologies'!$B$21,IF(AND('Country-wise data'!FD41&gt;'non-R&amp;D ex_typologies'!$G$19,'Country-wise data'!FD41&lt;'non-R&amp;D ex_typologies'!$H$19),'non-R&amp;D ex_typologies'!$B$19,'non-R&amp;D ex_typologies'!$B$20))))</f>
        <v>Program heavy</v>
      </c>
      <c r="FR41" t="str">
        <f>IF($FK41='non-R&amp;D ex_typologies'!$C$16,IF(AND('Country-wise data'!FE41&gt;'non-R&amp;D ex_typologies'!$C$21,'Country-wise data'!FE41&lt;'non-R&amp;D ex_typologies'!$D$21),'non-R&amp;D ex_typologies'!$B$21,IF(AND('Country-wise data'!FE41&gt;'non-R&amp;D ex_typologies'!$C$19,'Country-wise data'!FE41&lt;'non-R&amp;D ex_typologies'!$D$19),'non-R&amp;D ex_typologies'!$B$19,'non-R&amp;D ex_typologies'!$B$20)),IF($FK41='non-R&amp;D ex_typologies'!$E$16,IF(AND('Country-wise data'!FE41&gt;'non-R&amp;D ex_typologies'!$E$21,'Country-wise data'!FE41&lt;'non-R&amp;D ex_typologies'!$F$21),'non-R&amp;D ex_typologies'!$B$21,IF(AND('Country-wise data'!FE41&gt;'non-R&amp;D ex_typologies'!$E$19,'Country-wise data'!FE41&lt;'non-R&amp;D ex_typologies'!$F$19),'non-R&amp;D ex_typologies'!$B$19,'non-R&amp;D ex_typologies'!$B$20)),IF(AND('Country-wise data'!FE41&gt;'non-R&amp;D ex_typologies'!$G$21,'Country-wise data'!FE41&lt;'non-R&amp;D ex_typologies'!$H$21),'non-R&amp;D ex_typologies'!$B$21,IF(AND('Country-wise data'!FE41&gt;'non-R&amp;D ex_typologies'!$G$19,'Country-wise data'!FE41&lt;'non-R&amp;D ex_typologies'!$H$19),'non-R&amp;D ex_typologies'!$B$19,'non-R&amp;D ex_typologies'!$B$20))))</f>
        <v>Program heavy</v>
      </c>
      <c r="FS41" t="str">
        <f>IF($FK41='non-R&amp;D ex_typologies'!$C$16,IF(AND('Country-wise data'!FF41&gt;'non-R&amp;D ex_typologies'!$C$21,'Country-wise data'!FF41&lt;'non-R&amp;D ex_typologies'!$D$21),'non-R&amp;D ex_typologies'!$B$21,IF(AND('Country-wise data'!FF41&gt;'non-R&amp;D ex_typologies'!$C$19,'Country-wise data'!FF41&lt;'non-R&amp;D ex_typologies'!$D$19),'non-R&amp;D ex_typologies'!$B$19,'non-R&amp;D ex_typologies'!$B$20)),IF($FK41='non-R&amp;D ex_typologies'!$E$16,IF(AND('Country-wise data'!FF41&gt;'non-R&amp;D ex_typologies'!$E$21,'Country-wise data'!FF41&lt;'non-R&amp;D ex_typologies'!$F$21),'non-R&amp;D ex_typologies'!$B$21,IF(AND('Country-wise data'!FF41&gt;'non-R&amp;D ex_typologies'!$E$19,'Country-wise data'!FF41&lt;'non-R&amp;D ex_typologies'!$F$19),'non-R&amp;D ex_typologies'!$B$19,'non-R&amp;D ex_typologies'!$B$20)),IF(AND('Country-wise data'!FF41&gt;'non-R&amp;D ex_typologies'!$G$21,'Country-wise data'!FF41&lt;'non-R&amp;D ex_typologies'!$H$21),'non-R&amp;D ex_typologies'!$B$21,IF(AND('Country-wise data'!FF41&gt;'non-R&amp;D ex_typologies'!$G$19,'Country-wise data'!FF41&lt;'non-R&amp;D ex_typologies'!$H$19),'non-R&amp;D ex_typologies'!$B$19,'non-R&amp;D ex_typologies'!$B$20))))</f>
        <v>Program heavy</v>
      </c>
      <c r="FT41" t="str">
        <f>IF($FK41='non-R&amp;D ex_typologies'!$C$16,IF(AND('Country-wise data'!FG41&gt;'non-R&amp;D ex_typologies'!$C$21,'Country-wise data'!FG41&lt;'non-R&amp;D ex_typologies'!$D$21),'non-R&amp;D ex_typologies'!$B$21,IF(AND('Country-wise data'!FG41&gt;'non-R&amp;D ex_typologies'!$C$19,'Country-wise data'!FG41&lt;'non-R&amp;D ex_typologies'!$D$19),'non-R&amp;D ex_typologies'!$B$19,'non-R&amp;D ex_typologies'!$B$20)),IF($FK41='non-R&amp;D ex_typologies'!$E$16,IF(AND('Country-wise data'!FG41&gt;'non-R&amp;D ex_typologies'!$E$21,'Country-wise data'!FG41&lt;'non-R&amp;D ex_typologies'!$F$21),'non-R&amp;D ex_typologies'!$B$21,IF(AND('Country-wise data'!FG41&gt;'non-R&amp;D ex_typologies'!$E$19,'Country-wise data'!FG41&lt;'non-R&amp;D ex_typologies'!$F$19),'non-R&amp;D ex_typologies'!$B$19,'non-R&amp;D ex_typologies'!$B$20)),IF(AND('Country-wise data'!FG41&gt;'non-R&amp;D ex_typologies'!$G$21,'Country-wise data'!FG41&lt;'non-R&amp;D ex_typologies'!$H$21),'non-R&amp;D ex_typologies'!$B$21,IF(AND('Country-wise data'!FG41&gt;'non-R&amp;D ex_typologies'!$G$19,'Country-wise data'!FG41&lt;'non-R&amp;D ex_typologies'!$H$19),'non-R&amp;D ex_typologies'!$B$19,'non-R&amp;D ex_typologies'!$B$20))))</f>
        <v>Program heavy</v>
      </c>
      <c r="FU41" t="str">
        <f>IF($FK41='non-R&amp;D ex_typologies'!$C$16,IF(AND('Country-wise data'!FH41&gt;'non-R&amp;D ex_typologies'!$C$21,'Country-wise data'!FH41&lt;'non-R&amp;D ex_typologies'!$D$21),'non-R&amp;D ex_typologies'!$B$21,IF(AND('Country-wise data'!FH41&gt;'non-R&amp;D ex_typologies'!$C$19,'Country-wise data'!FH41&lt;'non-R&amp;D ex_typologies'!$D$19),'non-R&amp;D ex_typologies'!$B$19,'non-R&amp;D ex_typologies'!$B$20)),IF($FK41='non-R&amp;D ex_typologies'!$E$16,IF(AND('Country-wise data'!FH41&gt;'non-R&amp;D ex_typologies'!$E$21,'Country-wise data'!FH41&lt;'non-R&amp;D ex_typologies'!$F$21),'non-R&amp;D ex_typologies'!$B$21,IF(AND('Country-wise data'!FH41&gt;'non-R&amp;D ex_typologies'!$E$19,'Country-wise data'!FH41&lt;'non-R&amp;D ex_typologies'!$F$19),'non-R&amp;D ex_typologies'!$B$19,'non-R&amp;D ex_typologies'!$B$20)),IF(AND('Country-wise data'!FH41&gt;'non-R&amp;D ex_typologies'!$G$21,'Country-wise data'!FH41&lt;'non-R&amp;D ex_typologies'!$H$21),'non-R&amp;D ex_typologies'!$B$21,IF(AND('Country-wise data'!FH41&gt;'non-R&amp;D ex_typologies'!$G$19,'Country-wise data'!FH41&lt;'non-R&amp;D ex_typologies'!$H$19),'non-R&amp;D ex_typologies'!$B$19,'non-R&amp;D ex_typologies'!$B$20))))</f>
        <v>Program heavy</v>
      </c>
    </row>
    <row r="42" spans="2:177" x14ac:dyDescent="0.35">
      <c r="B42" s="12" t="s">
        <v>121</v>
      </c>
      <c r="C42" t="s">
        <v>122</v>
      </c>
      <c r="D42" t="s">
        <v>373</v>
      </c>
      <c r="E42" t="s">
        <v>26</v>
      </c>
      <c r="F42" t="s">
        <v>369</v>
      </c>
      <c r="G42" s="55">
        <f>Assumptions!$C$13</f>
        <v>1.1000000000000001</v>
      </c>
      <c r="H42">
        <f>SUMIFS('IFPRI SPEED'!AL:AL,'IFPRI SPEED'!$A:$A,'Country-wise data'!$B42)*1000*G42</f>
        <v>0</v>
      </c>
      <c r="I42">
        <f>IF(SUMIFS('IFPRI SPEED'!AM:AM,'IFPRI SPEED'!$A:$A,'Country-wise data'!$B42)*1000=0,H42*(1+Assumptions!$C$9),SUMIFS('IFPRI SPEED'!AM:AM,'IFPRI SPEED'!$A:$A,'Country-wise data'!$B42)*1000*$G42)</f>
        <v>0</v>
      </c>
      <c r="J42">
        <f>IF(SUMIFS('IFPRI SPEED'!AN:AN,'IFPRI SPEED'!$A:$A,'Country-wise data'!$B42)*1000=0,I42*(1+Assumptions!$C$9),SUMIFS('IFPRI SPEED'!AN:AN,'IFPRI SPEED'!$A:$A,'Country-wise data'!$B42)*1000*$G42)</f>
        <v>0</v>
      </c>
      <c r="K42">
        <f>IF(SUMIFS('IFPRI SPEED'!AO:AO,'IFPRI SPEED'!$A:$A,'Country-wise data'!$B42)*1000=0,J42*(1+Assumptions!$C$9),SUMIFS('IFPRI SPEED'!AO:AO,'IFPRI SPEED'!$A:$A,'Country-wise data'!$B42)*1000*$G42)</f>
        <v>0</v>
      </c>
      <c r="L42">
        <f>IF(SUMIFS('IFPRI SPEED'!AP:AP,'IFPRI SPEED'!$A:$A,'Country-wise data'!$B42)*1000=0,K42*(1+Assumptions!$C$9),SUMIFS('IFPRI SPEED'!AP:AP,'IFPRI SPEED'!$A:$A,'Country-wise data'!$B42)*1000*$G42)</f>
        <v>0</v>
      </c>
      <c r="M42">
        <f>IF(SUMIFS('IFPRI SPEED'!AQ:AQ,'IFPRI SPEED'!$A:$A,'Country-wise data'!$B42)*1000=0,L42*(1+Assumptions!$C$9),SUMIFS('IFPRI SPEED'!AQ:AQ,'IFPRI SPEED'!$A:$A,'Country-wise data'!$B42)*1000*$G42)</f>
        <v>0</v>
      </c>
      <c r="N42">
        <f>IF(SUMIFS('IFPRI SPEED'!AR:AR,'IFPRI SPEED'!$A:$A,'Country-wise data'!$B42)*1000=0,M42*(1+Assumptions!$C$9),SUMIFS('IFPRI SPEED'!AR:AR,'IFPRI SPEED'!$A:$A,'Country-wise data'!$B42)*1000*$G42)</f>
        <v>0</v>
      </c>
      <c r="O42">
        <f>IF(SUMIFS('IFPRI SPEED'!AS:AS,'IFPRI SPEED'!$A:$A,'Country-wise data'!$B42)*1000=0,N42*(1+Assumptions!$C$9),SUMIFS('IFPRI SPEED'!AS:AS,'IFPRI SPEED'!$A:$A,'Country-wise data'!$B42)*1000*$G42)</f>
        <v>0</v>
      </c>
      <c r="P42">
        <f>IF(SUMIFS('IFPRI SPEED'!AT:AT,'IFPRI SPEED'!$A:$A,'Country-wise data'!$B42)*1000=0,O42*(1+Assumptions!$C$9),SUMIFS('IFPRI SPEED'!AT:AT,'IFPRI SPEED'!$A:$A,'Country-wise data'!$B42)*1000*$G42)</f>
        <v>0</v>
      </c>
      <c r="Q42">
        <f>IF(SUMIFS('IFPRI SPEED'!AU:AU,'IFPRI SPEED'!$A:$A,'Country-wise data'!$B42)*1000=0,P42*(1+Assumptions!$C$9),SUMIFS('IFPRI SPEED'!AU:AU,'IFPRI SPEED'!$A:$A,'Country-wise data'!$B42)*1000*$G42)</f>
        <v>0</v>
      </c>
      <c r="R42" s="36">
        <f t="shared" si="55"/>
        <v>0</v>
      </c>
      <c r="S42">
        <f>SUMIFS(FAOstat!CE:CE,FAOstat!$B:$B,'Country-wise data'!$B42)</f>
        <v>172.98803799999999</v>
      </c>
      <c r="T42">
        <f>SUMIFS(FAOstat!CF:CF,FAOstat!$B:$B,'Country-wise data'!$B42)</f>
        <v>224.70568800000001</v>
      </c>
      <c r="U42">
        <f>SUMIFS(FAOstat!CG:CG,FAOstat!$B:$B,'Country-wise data'!$B42)</f>
        <v>236.357662</v>
      </c>
      <c r="V42">
        <f>SUMIFS(FAOstat!CH:CH,FAOstat!$B:$B,'Country-wise data'!$B42)</f>
        <v>261.55370099999999</v>
      </c>
      <c r="W42">
        <f>SUMIFS(FAOstat!CI:CI,FAOstat!$B:$B,'Country-wise data'!$B42)</f>
        <v>281.32441999999998</v>
      </c>
      <c r="X42">
        <f>SUMIFS(FAOstat!CJ:CJ,FAOstat!$B:$B,'Country-wise data'!$B42)</f>
        <v>248.80533</v>
      </c>
      <c r="Y42">
        <f>SUMIFS(FAOstat!CK:CK,FAOstat!$B:$B,'Country-wise data'!$B42)</f>
        <v>267.29750100000001</v>
      </c>
      <c r="Z42">
        <f>SUMIFS(FAOstat!CL:CL,FAOstat!$B:$B,'Country-wise data'!$B42)</f>
        <v>286.336119</v>
      </c>
      <c r="AA42">
        <f>SUMIFS(FAOstat!CM:CM,FAOstat!$B:$B,'Country-wise data'!$B42)</f>
        <v>311.38914899999997</v>
      </c>
      <c r="AB42">
        <f>SUMIFS(FAOstat!CN:CN,FAOstat!$B:$B,'Country-wise data'!$B42)</f>
        <v>317.61693198</v>
      </c>
      <c r="AC42" s="53">
        <f>IFERROR(INDEX('ASTI data (new)'!$AF$6:$AL$130,MATCH('Country-wise data'!$B42,'ASTI data (new)'!$C$6:$C$130,),MATCH('Country-wise data'!AC$3,'ASTI data (new)'!$AF$5:$AL$5,)),(INDEX(Assumptions!$G$154:$P$345,MATCH('Country-wise data'!$B42,Assumptions!$B$154:$B$344,),MATCH('Country-wise data'!AC$3,Assumptions!$G$153:$P$153,))*S42))</f>
        <v>0.81102600276569015</v>
      </c>
      <c r="AD42" s="53">
        <f>IFERROR(INDEX('ASTI data (new)'!$AF$6:$AL$130,MATCH('Country-wise data'!$B42,'ASTI data (new)'!$C$6:$C$130,),MATCH('Country-wise data'!AD$3,'ASTI data (new)'!$AF$5:$AL$5,)),(INDEX(Assumptions!$G$154:$P$345,MATCH('Country-wise data'!$B42,Assumptions!$B$154:$B$344,),MATCH('Country-wise data'!AD$3,Assumptions!$G$153:$P$153,))*T42))</f>
        <v>1.0434483462304995</v>
      </c>
      <c r="AE42" s="53">
        <f>IFERROR(INDEX('ASTI data (new)'!$AF$6:$AL$130,MATCH('Country-wise data'!$B42,'ASTI data (new)'!$C$6:$C$130,),MATCH('Country-wise data'!AE$3,'ASTI data (new)'!$AF$5:$AL$5,)),(INDEX(Assumptions!$G$154:$P$345,MATCH('Country-wise data'!$B42,Assumptions!$B$154:$B$344,),MATCH('Country-wise data'!AE$3,Assumptions!$G$153:$P$153,))*U42))</f>
        <v>1.0962783232135027</v>
      </c>
      <c r="AF42" s="53">
        <f>IFERROR(INDEX('ASTI data (new)'!$AF$6:$AL$130,MATCH('Country-wise data'!$B42,'ASTI data (new)'!$C$6:$C$130,),MATCH('Country-wise data'!AF$3,'ASTI data (new)'!$AF$5:$AL$5,)),(INDEX(Assumptions!$G$154:$P$345,MATCH('Country-wise data'!$B42,Assumptions!$B$154:$B$344,),MATCH('Country-wise data'!AF$3,Assumptions!$G$153:$P$153,))*V42))</f>
        <v>1.2260829108353331</v>
      </c>
      <c r="AG42" s="53">
        <f>IFERROR(INDEX('ASTI data (new)'!$AF$6:$AL$130,MATCH('Country-wise data'!$B42,'ASTI data (new)'!$C$6:$C$130,),MATCH('Country-wise data'!AG$3,'ASTI data (new)'!$AF$5:$AL$5,)),(INDEX(Assumptions!$G$154:$P$345,MATCH('Country-wise data'!$B42,Assumptions!$B$154:$B$344,),MATCH('Country-wise data'!AG$3,Assumptions!$G$153:$P$153,))*W42))</f>
        <v>1.3228870966251296</v>
      </c>
      <c r="AH42" s="53">
        <f>IFERROR(INDEX('ASTI data (new)'!$AF$6:$AL$130,MATCH('Country-wise data'!$B42,'ASTI data (new)'!$C$6:$C$130,),MATCH('Country-wise data'!AH$3,'ASTI data (new)'!$AF$5:$AL$5,)),(INDEX(Assumptions!$G$154:$P$345,MATCH('Country-wise data'!$B42,Assumptions!$B$154:$B$344,),MATCH('Country-wise data'!AH$3,Assumptions!$G$153:$P$153,))*X42))</f>
        <v>1.4164091652569675</v>
      </c>
      <c r="AI42" s="53">
        <f>IFERROR(INDEX('ASTI data (new)'!$AF$6:$AL$130,MATCH('Country-wise data'!$B42,'ASTI data (new)'!$C$6:$C$130,),MATCH('Country-wise data'!AI$3,'ASTI data (new)'!$AF$5:$AL$5,)),(INDEX(Assumptions!$G$154:$P$345,MATCH('Country-wise data'!$B42,Assumptions!$B$154:$B$344,),MATCH('Country-wise data'!AI$3,Assumptions!$G$153:$P$153,))*Y42))</f>
        <v>1.4581886021813091</v>
      </c>
      <c r="AJ42" s="53">
        <f t="shared" ref="AJ42:AL42" si="64">IFERROR((1+($AI42/$AF42)^(1/3)-1)*AI42,0)</f>
        <v>1.5449401244825067</v>
      </c>
      <c r="AK42" s="53">
        <f t="shared" si="64"/>
        <v>1.6368527258171828</v>
      </c>
      <c r="AL42" s="53">
        <f t="shared" si="64"/>
        <v>1.7342334525181651</v>
      </c>
      <c r="AM42" s="55" cm="1">
        <f t="array" ref="AM42">INDEX('non-R&amp;D ex_typologies'!$J$8:$J$10,MATCH('Country-wise data'!FL42,'non-R&amp;D ex_typologies'!$F$8:$F$10,),)*'Country-wise data'!AC42</f>
        <v>2.3694324699634399</v>
      </c>
      <c r="AN42" s="55" cm="1">
        <f t="array" ref="AN42">INDEX('non-R&amp;D ex_typologies'!$J$8:$J$10,MATCH('Country-wise data'!FM42,'non-R&amp;D ex_typologies'!$F$8:$F$10,),)*'Country-wise data'!AD42</f>
        <v>3.0484600787855176</v>
      </c>
      <c r="AO42" s="55" cm="1">
        <f t="array" ref="AO42">INDEX('non-R&amp;D ex_typologies'!$J$8:$J$10,MATCH('Country-wise data'!FN42,'non-R&amp;D ex_typologies'!$F$8:$F$10,),)*'Country-wise data'!AE42</f>
        <v>3.2028041595228562</v>
      </c>
      <c r="AP42" s="55" cm="1">
        <f t="array" ref="AP42">INDEX('non-R&amp;D ex_typologies'!$J$8:$J$10,MATCH('Country-wise data'!FO42,'non-R&amp;D ex_typologies'!$F$8:$F$10,),)*'Country-wise data'!AF42</f>
        <v>3.5820314637184727</v>
      </c>
      <c r="AQ42" s="55" cm="1">
        <f t="array" ref="AQ42">INDEX('non-R&amp;D ex_typologies'!$J$8:$J$10,MATCH('Country-wise data'!FP42,'non-R&amp;D ex_typologies'!$F$8:$F$10,),)*'Country-wise data'!AG42</f>
        <v>3.8648472800505465</v>
      </c>
      <c r="AR42" s="55" cm="1">
        <f t="array" ref="AR42">INDEX('non-R&amp;D ex_typologies'!$J$8:$J$10,MATCH('Country-wise data'!FQ42,'non-R&amp;D ex_typologies'!$F$8:$F$10,),)*'Country-wise data'!AH42</f>
        <v>4.1380743101565667</v>
      </c>
      <c r="AS42" s="55" cm="1">
        <f t="array" ref="AS42">INDEX('non-R&amp;D ex_typologies'!$J$8:$J$10,MATCH('Country-wise data'!FR42,'non-R&amp;D ex_typologies'!$F$8:$F$10,),)*'Country-wise data'!AI42</f>
        <v>4.260133965565573</v>
      </c>
      <c r="AT42" s="55" cm="1">
        <f t="array" ref="AT42">INDEX('non-R&amp;D ex_typologies'!$J$8:$J$10,MATCH('Country-wise data'!FS42,'non-R&amp;D ex_typologies'!$F$8:$F$10,),)*'Country-wise data'!AJ42</f>
        <v>4.5135806775800589</v>
      </c>
      <c r="AU42" s="55" cm="1">
        <f t="array" ref="AU42">INDEX('non-R&amp;D ex_typologies'!$J$8:$J$10,MATCH('Country-wise data'!FT42,'non-R&amp;D ex_typologies'!$F$8:$F$10,),)*'Country-wise data'!AK42</f>
        <v>4.7821056092820386</v>
      </c>
      <c r="AV42" s="55" cm="1">
        <f t="array" ref="AV42">INDEX('non-R&amp;D ex_typologies'!$J$8:$J$10,MATCH('Country-wise data'!FU42,'non-R&amp;D ex_typologies'!$F$8:$F$10,),)*'Country-wise data'!AL42</f>
        <v>5.0666058041057598</v>
      </c>
      <c r="AW42">
        <f t="shared" si="57"/>
        <v>52.118422568657124</v>
      </c>
      <c r="AX42" s="53">
        <f>INDEX('GDP deflators'!$AB$3:$AK$155,MATCH('Country-wise data'!$B42,'GDP deflators'!$B$3:$B$155,),MATCH('Country-wise data'!AX$3,'GDP deflators'!$D$2:$M$2,))</f>
        <v>95.932187213380431</v>
      </c>
      <c r="AY42" s="53">
        <f>INDEX('GDP deflators'!$AB$3:$AK$155,MATCH('Country-wise data'!$B42,'GDP deflators'!$B$3:$B$155,),MATCH('Country-wise data'!AY$3,'GDP deflators'!$D$2:$M$2,))</f>
        <v>112.28393075980185</v>
      </c>
      <c r="AZ42" s="53">
        <f>INDEX('GDP deflators'!$AB$3:$AK$155,MATCH('Country-wise data'!$B42,'GDP deflators'!$B$3:$B$155,),MATCH('Country-wise data'!AZ$3,'GDP deflators'!$D$2:$M$2,))</f>
        <v>117.73507086736768</v>
      </c>
      <c r="BA42" s="53">
        <f>INDEX('GDP deflators'!$AB$3:$AK$155,MATCH('Country-wise data'!$B42,'GDP deflators'!$B$3:$B$155,),MATCH('Country-wise data'!BA$3,'GDP deflators'!$D$2:$M$2,))</f>
        <v>116.47215765930777</v>
      </c>
      <c r="BB42" s="53">
        <f>INDEX('GDP deflators'!$AB$3:$AK$155,MATCH('Country-wise data'!$B42,'GDP deflators'!$B$3:$B$155,),MATCH('Country-wise data'!BB$3,'GDP deflators'!$D$2:$M$2,))</f>
        <v>114.98848564336231</v>
      </c>
      <c r="BC42" s="53">
        <f>INDEX('GDP deflators'!$AB$3:$AK$155,MATCH('Country-wise data'!$B42,'GDP deflators'!$B$3:$B$155,),MATCH('Country-wise data'!BC$3,'GDP deflators'!$D$2:$M$2,))</f>
        <v>91.76914778557142</v>
      </c>
      <c r="BD42" s="53">
        <f>INDEX('GDP deflators'!$AB$3:$AK$155,MATCH('Country-wise data'!$B42,'GDP deflators'!$B$3:$B$155,),MATCH('Country-wise data'!BD$3,'GDP deflators'!$D$2:$M$2,))</f>
        <v>86.001069479333154</v>
      </c>
      <c r="BE42" s="53">
        <f>INDEX('GDP deflators'!$AB$3:$AK$155,MATCH('Country-wise data'!$B42,'GDP deflators'!$B$3:$B$155,),MATCH('Country-wise data'!BE$3,'GDP deflators'!$D$2:$M$2,))</f>
        <v>96.959649570773294</v>
      </c>
      <c r="BF42" s="53">
        <f>INDEX('GDP deflators'!$AB$3:$AK$155,MATCH('Country-wise data'!$B42,'GDP deflators'!$B$3:$B$155,),MATCH('Country-wise data'!BF$3,'GDP deflators'!$D$2:$M$2,))</f>
        <v>107.79328109757674</v>
      </c>
      <c r="BG42" s="53">
        <f>INDEX('GDP deflators'!$AB$3:$AK$155,MATCH('Country-wise data'!$B42,'GDP deflators'!$B$3:$B$155,),MATCH('Country-wise data'!BG$3,'GDP deflators'!$D$2:$M$2,))</f>
        <v>100</v>
      </c>
      <c r="BH42" cm="1">
        <f t="array" ref="BH42">H42/(INDEX($AX42:$BG42,,MATCH(BH$3,$AX$3:$BG$3,))/100)</f>
        <v>0</v>
      </c>
      <c r="BI42" cm="1">
        <f t="array" ref="BI42">I42/(INDEX($AX42:$BG42,,MATCH(BI$3,$AX$3:$BG$3,))/100)</f>
        <v>0</v>
      </c>
      <c r="BJ42" cm="1">
        <f t="array" ref="BJ42">J42/(INDEX($AX42:$BG42,,MATCH(BJ$3,$AX$3:$BG$3,))/100)</f>
        <v>0</v>
      </c>
      <c r="BK42" cm="1">
        <f t="array" ref="BK42">K42/(INDEX($AX42:$BG42,,MATCH(BK$3,$AX$3:$BG$3,))/100)</f>
        <v>0</v>
      </c>
      <c r="BL42" cm="1">
        <f t="array" ref="BL42">L42/(INDEX($AX42:$BG42,,MATCH(BL$3,$AX$3:$BG$3,))/100)</f>
        <v>0</v>
      </c>
      <c r="BM42" cm="1">
        <f t="array" ref="BM42">M42/(INDEX($AX42:$BG42,,MATCH(BM$3,$AX$3:$BG$3,))/100)</f>
        <v>0</v>
      </c>
      <c r="BN42" cm="1">
        <f t="array" ref="BN42">N42/(INDEX($AX42:$BG42,,MATCH(BN$3,$AX$3:$BG$3,))/100)</f>
        <v>0</v>
      </c>
      <c r="BO42" cm="1">
        <f t="array" ref="BO42">O42/(INDEX($AX42:$BG42,,MATCH(BO$3,$AX$3:$BG$3,))/100)</f>
        <v>0</v>
      </c>
      <c r="BP42" cm="1">
        <f t="array" ref="BP42">P42/(INDEX($AX42:$BG42,,MATCH(BP$3,$AX$3:$BG$3,))/100)</f>
        <v>0</v>
      </c>
      <c r="BQ42" cm="1">
        <f t="array" ref="BQ42">Q42/(INDEX($AX42:$BG42,,MATCH(BQ$3,$AX$3:$BG$3,))/100)</f>
        <v>0</v>
      </c>
      <c r="BS42" cm="1">
        <f t="array" ref="BS42">S42/(INDEX($AX42:$BG42,,MATCH(BS$3,$AX$3:$BG$3,))/100)</f>
        <v>180.32325023010836</v>
      </c>
      <c r="BT42" cm="1">
        <f t="array" ref="BT42">T42/(INDEX($AX42:$BG42,,MATCH(BT$3,$AX$3:$BG$3,))/100)</f>
        <v>200.12274817907038</v>
      </c>
      <c r="BU42" cm="1">
        <f t="array" ref="BU42">U42/(INDEX($AX42:$BG42,,MATCH(BU$3,$AX$3:$BG$3,))/100)</f>
        <v>200.75382828474659</v>
      </c>
      <c r="BV42" cm="1">
        <f t="array" ref="BV42">V42/(INDEX($AX42:$BG42,,MATCH(BV$3,$AX$3:$BG$3,))/100)</f>
        <v>224.56328298224685</v>
      </c>
      <c r="BW42" cm="1">
        <f t="array" ref="BW42">W42/(INDEX($AX42:$BG42,,MATCH(BW$3,$AX$3:$BG$3,))/100)</f>
        <v>244.65442642016339</v>
      </c>
      <c r="BX42" cm="1">
        <f t="array" ref="BX42">X42/(INDEX($AX42:$BG42,,MATCH(BX$3,$AX$3:$BG$3,))/100)</f>
        <v>271.12088975846291</v>
      </c>
      <c r="BY42" cm="1">
        <f t="array" ref="BY42">Y42/(INDEX($AX42:$BG42,,MATCH(BY$3,$AX$3:$BG$3,))/100)</f>
        <v>310.80718253653117</v>
      </c>
      <c r="BZ42" cm="1">
        <f t="array" ref="BZ42">Z42/(INDEX($AX42:$BG42,,MATCH(BZ$3,$AX$3:$BG$3,))/100)</f>
        <v>295.3147213996437</v>
      </c>
      <c r="CA42" cm="1">
        <f t="array" ref="CA42">AA42/(INDEX($AX42:$BG42,,MATCH(CA$3,$AX$3:$BG$3,))/100)</f>
        <v>288.87621364649249</v>
      </c>
      <c r="CB42" cm="1">
        <f t="array" ref="CB42">AB42/(INDEX($AX42:$BG42,,MATCH(CB$3,$AX$3:$BG$3,))/100)</f>
        <v>317.61693198</v>
      </c>
      <c r="CC42" cm="1">
        <f t="array" ref="CC42">AC42/(INDEX($AX42:$BG42,,MATCH(CC$3,$AX$3:$BG$3,))/100)</f>
        <v>0.84541594049319235</v>
      </c>
      <c r="CD42" cm="1">
        <f t="array" ref="CD42">AD42/(INDEX($AX42:$BG42,,MATCH(CD$3,$AX$3:$BG$3,))/100)</f>
        <v>0.92929445840531499</v>
      </c>
      <c r="CE42" cm="1">
        <f t="array" ref="CE42">AE42/(INDEX($AX42:$BG42,,MATCH(CE$3,$AX$3:$BG$3,))/100)</f>
        <v>0.93113998669818221</v>
      </c>
      <c r="CF42" cm="1">
        <f t="array" ref="CF42">AF42/(INDEX($AX42:$BG42,,MATCH(CF$3,$AX$3:$BG$3,))/100)</f>
        <v>1.0526832639451424</v>
      </c>
      <c r="CG42" cm="1">
        <f t="array" ref="CG42">AG42/(INDEX($AX42:$BG42,,MATCH(CG$3,$AX$3:$BG$3,))/100)</f>
        <v>1.1504517945632178</v>
      </c>
      <c r="CH42" cm="1">
        <f t="array" ref="CH42">AH42/(INDEX($AX42:$BG42,,MATCH(CH$3,$AX$3:$BG$3,))/100)</f>
        <v>1.5434480971388786</v>
      </c>
      <c r="CI42" cm="1">
        <f t="array" ref="CI42">AI42/(INDEX($AX42:$BG42,,MATCH(CI$3,$AX$3:$BG$3,))/100)</f>
        <v>1.6955470565766919</v>
      </c>
      <c r="CJ42" cm="1">
        <f t="array" ref="CJ42">AJ42/(INDEX($AX42:$BG42,,MATCH(CJ$3,$AX$3:$BG$3,))/100)</f>
        <v>1.5933846000080847</v>
      </c>
      <c r="CK42" cm="1">
        <f t="array" ref="CK42">AK42/(INDEX($AX42:$BG42,,MATCH(CK$3,$AX$3:$BG$3,))/100)</f>
        <v>1.5185109026744157</v>
      </c>
      <c r="CL42" cm="1">
        <f t="array" ref="CL42">AL42/(INDEX($AX42:$BG42,,MATCH(CL$3,$AX$3:$BG$3,))/100)</f>
        <v>1.7342334525181651</v>
      </c>
      <c r="CM42" cm="1">
        <f t="array" ref="CM42">AM42/(INDEX($AX42:$BG42,,MATCH(CM$3,$AX$3:$BG$3,))/100)</f>
        <v>2.4699035212166582</v>
      </c>
      <c r="CN42" cm="1">
        <f t="array" ref="CN42">AN42/(INDEX($AX42:$BG42,,MATCH(CN$3,$AX$3:$BG$3,))/100)</f>
        <v>2.7149566800496086</v>
      </c>
      <c r="CO42" cm="1">
        <f t="array" ref="CO42">AO42/(INDEX($AX42:$BG42,,MATCH(CO$3,$AX$3:$BG$3,))/100)</f>
        <v>2.7203484364747337</v>
      </c>
      <c r="CP42" cm="1">
        <f t="array" ref="CP42">AP42/(INDEX($AX42:$BG42,,MATCH(CP$3,$AX$3:$BG$3,))/100)</f>
        <v>3.0754401186558753</v>
      </c>
      <c r="CQ42" cm="1">
        <f t="array" ref="CQ42">AQ42/(INDEX($AX42:$BG42,,MATCH(CQ$3,$AX$3:$BG$3,))/100)</f>
        <v>3.3610732921880553</v>
      </c>
      <c r="CR42" cm="1">
        <f t="array" ref="CR42">AR42/(INDEX($AX42:$BG42,,MATCH(CR$3,$AX$3:$BG$3,))/100)</f>
        <v>4.5092216828967695</v>
      </c>
      <c r="CS42" cm="1">
        <f t="array" ref="CS42">AS42/(INDEX($AX42:$BG42,,MATCH(CS$3,$AX$3:$BG$3,))/100)</f>
        <v>4.9535825442139672</v>
      </c>
      <c r="CT42" cm="1">
        <f t="array" ref="CT42">AT42/(INDEX($AX42:$BG42,,MATCH(CT$3,$AX$3:$BG$3,))/100)</f>
        <v>4.6551124076469383</v>
      </c>
      <c r="CU42" cm="1">
        <f t="array" ref="CU42">AU42/(INDEX($AX42:$BG42,,MATCH(CU$3,$AX$3:$BG$3,))/100)</f>
        <v>4.4363670542259275</v>
      </c>
      <c r="CV42" cm="1">
        <f t="array" ref="CV42">AV42/(INDEX($AX42:$BG42,,MATCH(CV$3,$AX$3:$BG$3,))/100)</f>
        <v>5.0666058041057598</v>
      </c>
      <c r="CW42">
        <f t="shared" si="58"/>
        <v>50.956721094695581</v>
      </c>
      <c r="CX42">
        <f>IFERROR(1/INDEX('exch rates'!$BC$5:$BL$268,MATCH('Country-wise data'!$B42,'exch rates'!$A$5:$A$268,),MATCH(CX$3,'exch rates'!$BC$4:$BL$4,)),1)</f>
        <v>2.0210420296858955E-3</v>
      </c>
      <c r="CY42">
        <f>IFERROR(1/INDEX('exch rates'!$BC$5:$BL$268,MATCH('Country-wise data'!$B42,'exch rates'!$A$5:$A$268,),MATCH(CY$3,'exch rates'!$BC$4:$BL$4,)),1)</f>
        <v>2.1220221034584448E-3</v>
      </c>
      <c r="CZ42">
        <f>IFERROR(1/INDEX('exch rates'!$BC$5:$BL$268,MATCH('Country-wise data'!$B42,'exch rates'!$A$5:$A$268,),MATCH(CZ$3,'exch rates'!$BC$4:$BL$4,)),1)</f>
        <v>1.9586477038510144E-3</v>
      </c>
      <c r="DA42">
        <f>IFERROR(1/INDEX('exch rates'!$BC$5:$BL$268,MATCH('Country-wise data'!$B42,'exch rates'!$A$5:$A$268,),MATCH(DA$3,'exch rates'!$BC$4:$BL$4,)),1)</f>
        <v>2.0247028985370843E-3</v>
      </c>
      <c r="DB42">
        <f>IFERROR(1/INDEX('exch rates'!$BC$5:$BL$268,MATCH('Country-wise data'!$B42,'exch rates'!$A$5:$A$268,),MATCH(DB$3,'exch rates'!$BC$4:$BL$4,)),1)</f>
        <v>2.0252863896775544E-3</v>
      </c>
      <c r="DC42">
        <f>IFERROR(1/INDEX('exch rates'!$BC$5:$BL$268,MATCH('Country-wise data'!$B42,'exch rates'!$A$5:$A$268,),MATCH(DC$3,'exch rates'!$BC$4:$BL$4,)),1)</f>
        <v>1.6914414978801962E-3</v>
      </c>
      <c r="DD42">
        <f>IFERROR(1/INDEX('exch rates'!$BC$5:$BL$268,MATCH('Country-wise data'!$B42,'exch rates'!$A$5:$A$268,),MATCH(DD$3,'exch rates'!$BC$4:$BL$4,)),1)</f>
        <v>1.6874629172955991E-3</v>
      </c>
      <c r="DE42">
        <f>IFERROR(1/INDEX('exch rates'!$BC$5:$BL$268,MATCH('Country-wise data'!$B42,'exch rates'!$A$5:$A$268,),MATCH(DE$3,'exch rates'!$BC$4:$BL$4,)),1)</f>
        <v>1.7221878514454296E-3</v>
      </c>
      <c r="DF42">
        <f>IFERROR(1/INDEX('exch rates'!$BC$5:$BL$268,MATCH('Country-wise data'!$B42,'exch rates'!$A$5:$A$268,),MATCH(DF$3,'exch rates'!$BC$4:$BL$4,)),1)</f>
        <v>1.8003535442169521E-3</v>
      </c>
      <c r="DG42">
        <f>IFERROR(1/INDEX('exch rates'!$BC$5:$BL$268,MATCH('Country-wise data'!$B42,'exch rates'!$A$5:$A$268,),MATCH(DG$3,'exch rates'!$BC$4:$BL$4,)),1)</f>
        <v>1.7067438186080936E-3</v>
      </c>
      <c r="DH42" cm="1">
        <f t="array" ref="DH42">(BH42/INDEX($CX42:$DG42,,MATCH(DH$3,$CX$3:$DG$3,)))*$DG42</f>
        <v>0</v>
      </c>
      <c r="DI42" cm="1">
        <f t="array" ref="DI42">(BI42/INDEX($CX42:$DG42,,MATCH(DI$3,$CX$3:$DG$3,)))*$DG42</f>
        <v>0</v>
      </c>
      <c r="DJ42" cm="1">
        <f t="array" ref="DJ42">(BJ42/INDEX($CX42:$DG42,,MATCH(DJ$3,$CX$3:$DG$3,)))*$DG42</f>
        <v>0</v>
      </c>
      <c r="DK42" cm="1">
        <f t="array" ref="DK42">(BK42/INDEX($CX42:$DG42,,MATCH(DK$3,$CX$3:$DG$3,)))*$DG42</f>
        <v>0</v>
      </c>
      <c r="DL42" cm="1">
        <f t="array" ref="DL42">(BL42/INDEX($CX42:$DG42,,MATCH(DL$3,$CX$3:$DG$3,)))*$DG42</f>
        <v>0</v>
      </c>
      <c r="DM42" cm="1">
        <f t="array" ref="DM42">(BM42/INDEX($CX42:$DG42,,MATCH(DM$3,$CX$3:$DG$3,)))*$DG42</f>
        <v>0</v>
      </c>
      <c r="DN42" cm="1">
        <f t="array" ref="DN42">(BN42/INDEX($CX42:$DG42,,MATCH(DN$3,$CX$3:$DG$3,)))*$DG42</f>
        <v>0</v>
      </c>
      <c r="DO42" cm="1">
        <f t="array" ref="DO42">(BO42/INDEX($CX42:$DG42,,MATCH(DO$3,$CX$3:$DG$3,)))*$DG42</f>
        <v>0</v>
      </c>
      <c r="DP42" cm="1">
        <f t="array" ref="DP42">(BP42/INDEX($CX42:$DG42,,MATCH(DP$3,$CX$3:$DG$3,)))*$DG42</f>
        <v>0</v>
      </c>
      <c r="DQ42" cm="1">
        <f t="array" ref="DQ42">(BQ42/INDEX($CX42:$DG42,,MATCH(DQ$3,$CX$3:$DG$3,)))*$DG42</f>
        <v>0</v>
      </c>
      <c r="DS42" cm="1">
        <f t="array" ref="DS42">(BS42/INDEX($CX42:$DG42,,MATCH(DS$3,$CX$3:$DG$3,)))*$DG42</f>
        <v>152.28064936847949</v>
      </c>
      <c r="DT42" cm="1">
        <f t="array" ref="DT42">(BT42/INDEX($CX42:$DG42,,MATCH(DT$3,$CX$3:$DG$3,)))*$DG42</f>
        <v>160.95886223844002</v>
      </c>
      <c r="DU42" cm="1">
        <f t="array" ref="DU42">(BU42/INDEX($CX42:$DG42,,MATCH(DU$3,$CX$3:$DG$3,)))*$DG42</f>
        <v>174.93465252236328</v>
      </c>
      <c r="DV42" cm="1">
        <f t="array" ref="DV42">(BV42/INDEX($CX42:$DG42,,MATCH(DV$3,$CX$3:$DG$3,)))*$DG42</f>
        <v>189.29789422103201</v>
      </c>
      <c r="DW42" cm="1">
        <f t="array" ref="DW42">(BW42/INDEX($CX42:$DG42,,MATCH(DW$3,$CX$3:$DG$3,)))*$DG42</f>
        <v>206.17451048698479</v>
      </c>
      <c r="DX42" cm="1">
        <f t="array" ref="DX42">(BX42/INDEX($CX42:$DG42,,MATCH(DX$3,$CX$3:$DG$3,)))*$DG42</f>
        <v>273.57369632393761</v>
      </c>
      <c r="DY42" cm="1">
        <f t="array" ref="DY42">(BY42/INDEX($CX42:$DG42,,MATCH(DY$3,$CX$3:$DG$3,)))*$DG42</f>
        <v>314.35845619847652</v>
      </c>
      <c r="DZ42" cm="1">
        <f t="array" ref="DZ42">(BZ42/INDEX($CX42:$DG42,,MATCH(DZ$3,$CX$3:$DG$3,)))*$DG42</f>
        <v>292.66643291542465</v>
      </c>
      <c r="EA42" cm="1">
        <f t="array" ref="EA42">(CA42/INDEX($CX42:$DG42,,MATCH(EA$3,$CX$3:$DG$3,)))*$DG42</f>
        <v>273.8560398693827</v>
      </c>
      <c r="EB42" cm="1">
        <f t="array" ref="EB42">(CB42/INDEX($CX42:$DG42,,MATCH(EB$3,$CX$3:$DG$3,)))*$DG42</f>
        <v>317.61693198</v>
      </c>
      <c r="EC42" s="53" cm="1">
        <f t="array" ref="EC42">(CC42/INDEX($CX42:$DG42,,MATCH(EC$3,$CX$3:$DG$3,)))*$DG42</f>
        <v>0.71394281236880386</v>
      </c>
      <c r="ED42" cm="1">
        <f t="array" ref="ED42">(CD42/INDEX($CX42:$DG42,,MATCH(ED$3,$CX$3:$DG$3,)))*$DG42</f>
        <v>0.74743216386157085</v>
      </c>
      <c r="EE42" cm="1">
        <f t="array" ref="EE42">(CE42/INDEX($CX42:$DG42,,MATCH(EE$3,$CX$3:$DG$3,)))*$DG42</f>
        <v>0.81138502520452738</v>
      </c>
      <c r="EF42" cm="1">
        <f t="array" ref="EF42">(CF42/INDEX($CX42:$DG42,,MATCH(EF$3,$CX$3:$DG$3,)))*$DG42</f>
        <v>0.88737002104788387</v>
      </c>
      <c r="EG42" cm="1">
        <f t="array" ref="EG42">(CG42/INDEX($CX42:$DG42,,MATCH(EG$3,$CX$3:$DG$3,)))*$DG42</f>
        <v>0.9695055963369078</v>
      </c>
      <c r="EH42" cm="1">
        <f t="array" ref="EH42">(CH42/INDEX($CX42:$DG42,,MATCH(EH$3,$CX$3:$DG$3,)))*$DG42</f>
        <v>1.5574115347386313</v>
      </c>
      <c r="EI42" cm="1">
        <f t="array" ref="EI42">(CI42/INDEX($CX42:$DG42,,MATCH(EI$3,$CX$3:$DG$3,)))*$DG42</f>
        <v>1.7149203270251701</v>
      </c>
      <c r="EJ42" cm="1">
        <f t="array" ref="EJ42">(CJ42/INDEX($CX42:$DG42,,MATCH(EJ$3,$CX$3:$DG$3,)))*$DG42</f>
        <v>1.5790956337583364</v>
      </c>
      <c r="EK42" cm="1">
        <f t="array" ref="EK42">(CK42/INDEX($CX42:$DG42,,MATCH(EK$3,$CX$3:$DG$3,)))*$DG42</f>
        <v>1.4395556389207966</v>
      </c>
      <c r="EL42" cm="1">
        <f t="array" ref="EL42">(CL42/INDEX($CX42:$DG42,,MATCH(EL$3,$CX$3:$DG$3,)))*$DG42</f>
        <v>1.7342334525181651</v>
      </c>
      <c r="EM42" cm="1">
        <f t="array" ref="EM42">(CM42/INDEX($CX42:$DG42,,MATCH(EM$3,$CX$3:$DG$3,)))*$DG42</f>
        <v>2.0858015347904741</v>
      </c>
      <c r="EN42" cm="1">
        <f t="array" ref="EN42">(CN42/INDEX($CX42:$DG42,,MATCH(EN$3,$CX$3:$DG$3,)))*$DG42</f>
        <v>2.1836415011471448</v>
      </c>
      <c r="EO42" cm="1">
        <f t="array" ref="EO42">(CO42/INDEX($CX42:$DG42,,MATCH(EO$3,$CX$3:$DG$3,)))*$DG42</f>
        <v>2.3704813628733161</v>
      </c>
      <c r="EP42" cm="1">
        <f t="array" ref="EP42">(CP42/INDEX($CX42:$DG42,,MATCH(EP$3,$CX$3:$DG$3,)))*$DG42</f>
        <v>2.5924734022990865</v>
      </c>
      <c r="EQ42" cm="1">
        <f t="array" ref="EQ42">(CQ42/INDEX($CX42:$DG42,,MATCH(EQ$3,$CX$3:$DG$3,)))*$DG42</f>
        <v>2.8324345112712797</v>
      </c>
      <c r="ER42" cm="1">
        <f t="array" ref="ER42">(CR42/INDEX($CX42:$DG42,,MATCH(ER$3,$CX$3:$DG$3,)))*$DG42</f>
        <v>4.5500162102341628</v>
      </c>
      <c r="ES42" cm="1">
        <f t="array" ref="ES42">(CS42/INDEX($CX42:$DG42,,MATCH(ES$3,$CX$3:$DG$3,)))*$DG42</f>
        <v>5.0101820316452832</v>
      </c>
      <c r="ET42" cm="1">
        <f t="array" ref="ET42">(CT42/INDEX($CX42:$DG42,,MATCH(ET$3,$CX$3:$DG$3,)))*$DG42</f>
        <v>4.6133668403298485</v>
      </c>
      <c r="EU42" cm="1">
        <f t="array" ref="EU42">(CU42/INDEX($CX42:$DG42,,MATCH(EU$3,$CX$3:$DG$3,)))*$DG42</f>
        <v>4.2056973038425971</v>
      </c>
      <c r="EV42" cm="1">
        <f t="array" ref="EV42">(CV42/INDEX($CX42:$DG42,,MATCH(EV$3,$CX$3:$DG$3,)))*$DG42</f>
        <v>5.0666058041057598</v>
      </c>
      <c r="EW42">
        <f t="shared" si="13"/>
        <v>47.665552708319751</v>
      </c>
      <c r="EY42" s="96">
        <f t="shared" si="24"/>
        <v>4.6883357493521611E-3</v>
      </c>
      <c r="EZ42" s="96">
        <f t="shared" si="14"/>
        <v>4.6436223111116772E-3</v>
      </c>
      <c r="FA42" s="96">
        <f t="shared" si="15"/>
        <v>4.6382178345185298E-3</v>
      </c>
      <c r="FB42" s="96">
        <f t="shared" si="16"/>
        <v>4.6876909259843851E-3</v>
      </c>
      <c r="FC42" s="96">
        <f t="shared" si="17"/>
        <v>4.7023543019305957E-3</v>
      </c>
      <c r="FD42" s="96">
        <f t="shared" si="18"/>
        <v>5.6928409261046272E-3</v>
      </c>
      <c r="FE42" s="96">
        <f t="shared" si="19"/>
        <v>5.4553020388369029E-3</v>
      </c>
      <c r="FF42" s="96">
        <f t="shared" si="20"/>
        <v>5.3955474771330081E-3</v>
      </c>
      <c r="FG42" s="96">
        <f t="shared" si="21"/>
        <v>5.2566145322462182E-3</v>
      </c>
      <c r="FH42" s="96">
        <f t="shared" si="22"/>
        <v>5.460141692406272E-3</v>
      </c>
      <c r="FJ42" s="96">
        <f t="shared" si="25"/>
        <v>253.41534754174663</v>
      </c>
      <c r="FK42" s="96" t="str">
        <f>IF(AND('Country-wise data'!FJ42&gt;'non-R&amp;D ex_typologies'!$C$17,'Country-wise data'!FJ42&lt;'non-R&amp;D ex_typologies'!$D$17),"Small",IF(AND('Country-wise data'!FJ42&gt;'non-R&amp;D ex_typologies'!$E$17,'Country-wise data'!$FJ$4&lt;'non-R&amp;D ex_typologies'!$F$17),"Medium","Large"))</f>
        <v>Small</v>
      </c>
      <c r="FL42" t="str">
        <f>IF($FK42='non-R&amp;D ex_typologies'!$C$16,IF(AND('Country-wise data'!EY42&gt;'non-R&amp;D ex_typologies'!$C$21,'Country-wise data'!EY42&lt;'non-R&amp;D ex_typologies'!$D$21),'non-R&amp;D ex_typologies'!$B$21,IF(AND('Country-wise data'!EY42&gt;'non-R&amp;D ex_typologies'!$C$19,'Country-wise data'!EY42&lt;'non-R&amp;D ex_typologies'!$D$19),'non-R&amp;D ex_typologies'!$B$19,'non-R&amp;D ex_typologies'!$B$20)),IF($FK42='non-R&amp;D ex_typologies'!$E$16,IF(AND('Country-wise data'!EY42&gt;'non-R&amp;D ex_typologies'!$E$21,'Country-wise data'!EY42&lt;'non-R&amp;D ex_typologies'!$F$21),'non-R&amp;D ex_typologies'!$B$21,IF(AND('Country-wise data'!EY42&gt;'non-R&amp;D ex_typologies'!$E$19,'Country-wise data'!EY42&lt;'non-R&amp;D ex_typologies'!$F$19),'non-R&amp;D ex_typologies'!$B$19,'non-R&amp;D ex_typologies'!$B$20)),IF(AND('Country-wise data'!EY42&gt;'non-R&amp;D ex_typologies'!$G$21,'Country-wise data'!EY42&lt;'non-R&amp;D ex_typologies'!$H$21),'non-R&amp;D ex_typologies'!$B$21,IF(AND('Country-wise data'!EY42&gt;'non-R&amp;D ex_typologies'!$G$19,'Country-wise data'!EY42&lt;'non-R&amp;D ex_typologies'!$H$19),'non-R&amp;D ex_typologies'!$B$19,'non-R&amp;D ex_typologies'!$B$20))))</f>
        <v>Program heavy</v>
      </c>
      <c r="FM42" t="str">
        <f>IF($FK42='non-R&amp;D ex_typologies'!$C$16,IF(AND('Country-wise data'!EZ42&gt;'non-R&amp;D ex_typologies'!$C$21,'Country-wise data'!EZ42&lt;'non-R&amp;D ex_typologies'!$D$21),'non-R&amp;D ex_typologies'!$B$21,IF(AND('Country-wise data'!EZ42&gt;'non-R&amp;D ex_typologies'!$C$19,'Country-wise data'!EZ42&lt;'non-R&amp;D ex_typologies'!$D$19),'non-R&amp;D ex_typologies'!$B$19,'non-R&amp;D ex_typologies'!$B$20)),IF($FK42='non-R&amp;D ex_typologies'!$E$16,IF(AND('Country-wise data'!EZ42&gt;'non-R&amp;D ex_typologies'!$E$21,'Country-wise data'!EZ42&lt;'non-R&amp;D ex_typologies'!$F$21),'non-R&amp;D ex_typologies'!$B$21,IF(AND('Country-wise data'!EZ42&gt;'non-R&amp;D ex_typologies'!$E$19,'Country-wise data'!EZ42&lt;'non-R&amp;D ex_typologies'!$F$19),'non-R&amp;D ex_typologies'!$B$19,'non-R&amp;D ex_typologies'!$B$20)),IF(AND('Country-wise data'!EZ42&gt;'non-R&amp;D ex_typologies'!$G$21,'Country-wise data'!EZ42&lt;'non-R&amp;D ex_typologies'!$H$21),'non-R&amp;D ex_typologies'!$B$21,IF(AND('Country-wise data'!EZ42&gt;'non-R&amp;D ex_typologies'!$G$19,'Country-wise data'!EZ42&lt;'non-R&amp;D ex_typologies'!$H$19),'non-R&amp;D ex_typologies'!$B$19,'non-R&amp;D ex_typologies'!$B$20))))</f>
        <v>Program heavy</v>
      </c>
      <c r="FN42" t="str">
        <f>IF($FK42='non-R&amp;D ex_typologies'!$C$16,IF(AND('Country-wise data'!FA42&gt;'non-R&amp;D ex_typologies'!$C$21,'Country-wise data'!FA42&lt;'non-R&amp;D ex_typologies'!$D$21),'non-R&amp;D ex_typologies'!$B$21,IF(AND('Country-wise data'!FA42&gt;'non-R&amp;D ex_typologies'!$C$19,'Country-wise data'!FA42&lt;'non-R&amp;D ex_typologies'!$D$19),'non-R&amp;D ex_typologies'!$B$19,'non-R&amp;D ex_typologies'!$B$20)),IF($FK42='non-R&amp;D ex_typologies'!$E$16,IF(AND('Country-wise data'!FA42&gt;'non-R&amp;D ex_typologies'!$E$21,'Country-wise data'!FA42&lt;'non-R&amp;D ex_typologies'!$F$21),'non-R&amp;D ex_typologies'!$B$21,IF(AND('Country-wise data'!FA42&gt;'non-R&amp;D ex_typologies'!$E$19,'Country-wise data'!FA42&lt;'non-R&amp;D ex_typologies'!$F$19),'non-R&amp;D ex_typologies'!$B$19,'non-R&amp;D ex_typologies'!$B$20)),IF(AND('Country-wise data'!FA42&gt;'non-R&amp;D ex_typologies'!$G$21,'Country-wise data'!FA42&lt;'non-R&amp;D ex_typologies'!$H$21),'non-R&amp;D ex_typologies'!$B$21,IF(AND('Country-wise data'!FA42&gt;'non-R&amp;D ex_typologies'!$G$19,'Country-wise data'!FA42&lt;'non-R&amp;D ex_typologies'!$H$19),'non-R&amp;D ex_typologies'!$B$19,'non-R&amp;D ex_typologies'!$B$20))))</f>
        <v>Program heavy</v>
      </c>
      <c r="FO42" t="str">
        <f>IF($FK42='non-R&amp;D ex_typologies'!$C$16,IF(AND('Country-wise data'!FB42&gt;'non-R&amp;D ex_typologies'!$C$21,'Country-wise data'!FB42&lt;'non-R&amp;D ex_typologies'!$D$21),'non-R&amp;D ex_typologies'!$B$21,IF(AND('Country-wise data'!FB42&gt;'non-R&amp;D ex_typologies'!$C$19,'Country-wise data'!FB42&lt;'non-R&amp;D ex_typologies'!$D$19),'non-R&amp;D ex_typologies'!$B$19,'non-R&amp;D ex_typologies'!$B$20)),IF($FK42='non-R&amp;D ex_typologies'!$E$16,IF(AND('Country-wise data'!FB42&gt;'non-R&amp;D ex_typologies'!$E$21,'Country-wise data'!FB42&lt;'non-R&amp;D ex_typologies'!$F$21),'non-R&amp;D ex_typologies'!$B$21,IF(AND('Country-wise data'!FB42&gt;'non-R&amp;D ex_typologies'!$E$19,'Country-wise data'!FB42&lt;'non-R&amp;D ex_typologies'!$F$19),'non-R&amp;D ex_typologies'!$B$19,'non-R&amp;D ex_typologies'!$B$20)),IF(AND('Country-wise data'!FB42&gt;'non-R&amp;D ex_typologies'!$G$21,'Country-wise data'!FB42&lt;'non-R&amp;D ex_typologies'!$H$21),'non-R&amp;D ex_typologies'!$B$21,IF(AND('Country-wise data'!FB42&gt;'non-R&amp;D ex_typologies'!$G$19,'Country-wise data'!FB42&lt;'non-R&amp;D ex_typologies'!$H$19),'non-R&amp;D ex_typologies'!$B$19,'non-R&amp;D ex_typologies'!$B$20))))</f>
        <v>Program heavy</v>
      </c>
      <c r="FP42" t="str">
        <f>IF($FK42='non-R&amp;D ex_typologies'!$C$16,IF(AND('Country-wise data'!FC42&gt;'non-R&amp;D ex_typologies'!$C$21,'Country-wise data'!FC42&lt;'non-R&amp;D ex_typologies'!$D$21),'non-R&amp;D ex_typologies'!$B$21,IF(AND('Country-wise data'!FC42&gt;'non-R&amp;D ex_typologies'!$C$19,'Country-wise data'!FC42&lt;'non-R&amp;D ex_typologies'!$D$19),'non-R&amp;D ex_typologies'!$B$19,'non-R&amp;D ex_typologies'!$B$20)),IF($FK42='non-R&amp;D ex_typologies'!$E$16,IF(AND('Country-wise data'!FC42&gt;'non-R&amp;D ex_typologies'!$E$21,'Country-wise data'!FC42&lt;'non-R&amp;D ex_typologies'!$F$21),'non-R&amp;D ex_typologies'!$B$21,IF(AND('Country-wise data'!FC42&gt;'non-R&amp;D ex_typologies'!$E$19,'Country-wise data'!FC42&lt;'non-R&amp;D ex_typologies'!$F$19),'non-R&amp;D ex_typologies'!$B$19,'non-R&amp;D ex_typologies'!$B$20)),IF(AND('Country-wise data'!FC42&gt;'non-R&amp;D ex_typologies'!$G$21,'Country-wise data'!FC42&lt;'non-R&amp;D ex_typologies'!$H$21),'non-R&amp;D ex_typologies'!$B$21,IF(AND('Country-wise data'!FC42&gt;'non-R&amp;D ex_typologies'!$G$19,'Country-wise data'!FC42&lt;'non-R&amp;D ex_typologies'!$H$19),'non-R&amp;D ex_typologies'!$B$19,'non-R&amp;D ex_typologies'!$B$20))))</f>
        <v>Program heavy</v>
      </c>
      <c r="FQ42" t="str">
        <f>IF($FK42='non-R&amp;D ex_typologies'!$C$16,IF(AND('Country-wise data'!FD42&gt;'non-R&amp;D ex_typologies'!$C$21,'Country-wise data'!FD42&lt;'non-R&amp;D ex_typologies'!$D$21),'non-R&amp;D ex_typologies'!$B$21,IF(AND('Country-wise data'!FD42&gt;'non-R&amp;D ex_typologies'!$C$19,'Country-wise data'!FD42&lt;'non-R&amp;D ex_typologies'!$D$19),'non-R&amp;D ex_typologies'!$B$19,'non-R&amp;D ex_typologies'!$B$20)),IF($FK42='non-R&amp;D ex_typologies'!$E$16,IF(AND('Country-wise data'!FD42&gt;'non-R&amp;D ex_typologies'!$E$21,'Country-wise data'!FD42&lt;'non-R&amp;D ex_typologies'!$F$21),'non-R&amp;D ex_typologies'!$B$21,IF(AND('Country-wise data'!FD42&gt;'non-R&amp;D ex_typologies'!$E$19,'Country-wise data'!FD42&lt;'non-R&amp;D ex_typologies'!$F$19),'non-R&amp;D ex_typologies'!$B$19,'non-R&amp;D ex_typologies'!$B$20)),IF(AND('Country-wise data'!FD42&gt;'non-R&amp;D ex_typologies'!$G$21,'Country-wise data'!FD42&lt;'non-R&amp;D ex_typologies'!$H$21),'non-R&amp;D ex_typologies'!$B$21,IF(AND('Country-wise data'!FD42&gt;'non-R&amp;D ex_typologies'!$G$19,'Country-wise data'!FD42&lt;'non-R&amp;D ex_typologies'!$H$19),'non-R&amp;D ex_typologies'!$B$19,'non-R&amp;D ex_typologies'!$B$20))))</f>
        <v>Program heavy</v>
      </c>
      <c r="FR42" t="str">
        <f>IF($FK42='non-R&amp;D ex_typologies'!$C$16,IF(AND('Country-wise data'!FE42&gt;'non-R&amp;D ex_typologies'!$C$21,'Country-wise data'!FE42&lt;'non-R&amp;D ex_typologies'!$D$21),'non-R&amp;D ex_typologies'!$B$21,IF(AND('Country-wise data'!FE42&gt;'non-R&amp;D ex_typologies'!$C$19,'Country-wise data'!FE42&lt;'non-R&amp;D ex_typologies'!$D$19),'non-R&amp;D ex_typologies'!$B$19,'non-R&amp;D ex_typologies'!$B$20)),IF($FK42='non-R&amp;D ex_typologies'!$E$16,IF(AND('Country-wise data'!FE42&gt;'non-R&amp;D ex_typologies'!$E$21,'Country-wise data'!FE42&lt;'non-R&amp;D ex_typologies'!$F$21),'non-R&amp;D ex_typologies'!$B$21,IF(AND('Country-wise data'!FE42&gt;'non-R&amp;D ex_typologies'!$E$19,'Country-wise data'!FE42&lt;'non-R&amp;D ex_typologies'!$F$19),'non-R&amp;D ex_typologies'!$B$19,'non-R&amp;D ex_typologies'!$B$20)),IF(AND('Country-wise data'!FE42&gt;'non-R&amp;D ex_typologies'!$G$21,'Country-wise data'!FE42&lt;'non-R&amp;D ex_typologies'!$H$21),'non-R&amp;D ex_typologies'!$B$21,IF(AND('Country-wise data'!FE42&gt;'non-R&amp;D ex_typologies'!$G$19,'Country-wise data'!FE42&lt;'non-R&amp;D ex_typologies'!$H$19),'non-R&amp;D ex_typologies'!$B$19,'non-R&amp;D ex_typologies'!$B$20))))</f>
        <v>Program heavy</v>
      </c>
      <c r="FS42" t="str">
        <f>IF($FK42='non-R&amp;D ex_typologies'!$C$16,IF(AND('Country-wise data'!FF42&gt;'non-R&amp;D ex_typologies'!$C$21,'Country-wise data'!FF42&lt;'non-R&amp;D ex_typologies'!$D$21),'non-R&amp;D ex_typologies'!$B$21,IF(AND('Country-wise data'!FF42&gt;'non-R&amp;D ex_typologies'!$C$19,'Country-wise data'!FF42&lt;'non-R&amp;D ex_typologies'!$D$19),'non-R&amp;D ex_typologies'!$B$19,'non-R&amp;D ex_typologies'!$B$20)),IF($FK42='non-R&amp;D ex_typologies'!$E$16,IF(AND('Country-wise data'!FF42&gt;'non-R&amp;D ex_typologies'!$E$21,'Country-wise data'!FF42&lt;'non-R&amp;D ex_typologies'!$F$21),'non-R&amp;D ex_typologies'!$B$21,IF(AND('Country-wise data'!FF42&gt;'non-R&amp;D ex_typologies'!$E$19,'Country-wise data'!FF42&lt;'non-R&amp;D ex_typologies'!$F$19),'non-R&amp;D ex_typologies'!$B$19,'non-R&amp;D ex_typologies'!$B$20)),IF(AND('Country-wise data'!FF42&gt;'non-R&amp;D ex_typologies'!$G$21,'Country-wise data'!FF42&lt;'non-R&amp;D ex_typologies'!$H$21),'non-R&amp;D ex_typologies'!$B$21,IF(AND('Country-wise data'!FF42&gt;'non-R&amp;D ex_typologies'!$G$19,'Country-wise data'!FF42&lt;'non-R&amp;D ex_typologies'!$H$19),'non-R&amp;D ex_typologies'!$B$19,'non-R&amp;D ex_typologies'!$B$20))))</f>
        <v>Program heavy</v>
      </c>
      <c r="FT42" t="str">
        <f>IF($FK42='non-R&amp;D ex_typologies'!$C$16,IF(AND('Country-wise data'!FG42&gt;'non-R&amp;D ex_typologies'!$C$21,'Country-wise data'!FG42&lt;'non-R&amp;D ex_typologies'!$D$21),'non-R&amp;D ex_typologies'!$B$21,IF(AND('Country-wise data'!FG42&gt;'non-R&amp;D ex_typologies'!$C$19,'Country-wise data'!FG42&lt;'non-R&amp;D ex_typologies'!$D$19),'non-R&amp;D ex_typologies'!$B$19,'non-R&amp;D ex_typologies'!$B$20)),IF($FK42='non-R&amp;D ex_typologies'!$E$16,IF(AND('Country-wise data'!FG42&gt;'non-R&amp;D ex_typologies'!$E$21,'Country-wise data'!FG42&lt;'non-R&amp;D ex_typologies'!$F$21),'non-R&amp;D ex_typologies'!$B$21,IF(AND('Country-wise data'!FG42&gt;'non-R&amp;D ex_typologies'!$E$19,'Country-wise data'!FG42&lt;'non-R&amp;D ex_typologies'!$F$19),'non-R&amp;D ex_typologies'!$B$19,'non-R&amp;D ex_typologies'!$B$20)),IF(AND('Country-wise data'!FG42&gt;'non-R&amp;D ex_typologies'!$G$21,'Country-wise data'!FG42&lt;'non-R&amp;D ex_typologies'!$H$21),'non-R&amp;D ex_typologies'!$B$21,IF(AND('Country-wise data'!FG42&gt;'non-R&amp;D ex_typologies'!$G$19,'Country-wise data'!FG42&lt;'non-R&amp;D ex_typologies'!$H$19),'non-R&amp;D ex_typologies'!$B$19,'non-R&amp;D ex_typologies'!$B$20))))</f>
        <v>Program heavy</v>
      </c>
      <c r="FU42" t="str">
        <f>IF($FK42='non-R&amp;D ex_typologies'!$C$16,IF(AND('Country-wise data'!FH42&gt;'non-R&amp;D ex_typologies'!$C$21,'Country-wise data'!FH42&lt;'non-R&amp;D ex_typologies'!$D$21),'non-R&amp;D ex_typologies'!$B$21,IF(AND('Country-wise data'!FH42&gt;'non-R&amp;D ex_typologies'!$C$19,'Country-wise data'!FH42&lt;'non-R&amp;D ex_typologies'!$D$19),'non-R&amp;D ex_typologies'!$B$19,'non-R&amp;D ex_typologies'!$B$20)),IF($FK42='non-R&amp;D ex_typologies'!$E$16,IF(AND('Country-wise data'!FH42&gt;'non-R&amp;D ex_typologies'!$E$21,'Country-wise data'!FH42&lt;'non-R&amp;D ex_typologies'!$F$21),'non-R&amp;D ex_typologies'!$B$21,IF(AND('Country-wise data'!FH42&gt;'non-R&amp;D ex_typologies'!$E$19,'Country-wise data'!FH42&lt;'non-R&amp;D ex_typologies'!$F$19),'non-R&amp;D ex_typologies'!$B$19,'non-R&amp;D ex_typologies'!$B$20)),IF(AND('Country-wise data'!FH42&gt;'non-R&amp;D ex_typologies'!$G$21,'Country-wise data'!FH42&lt;'non-R&amp;D ex_typologies'!$H$21),'non-R&amp;D ex_typologies'!$B$21,IF(AND('Country-wise data'!FH42&gt;'non-R&amp;D ex_typologies'!$G$19,'Country-wise data'!FH42&lt;'non-R&amp;D ex_typologies'!$H$19),'non-R&amp;D ex_typologies'!$B$19,'non-R&amp;D ex_typologies'!$B$20))))</f>
        <v>Program heavy</v>
      </c>
    </row>
    <row r="43" spans="2:177" x14ac:dyDescent="0.35">
      <c r="B43" s="12" t="s">
        <v>401</v>
      </c>
      <c r="C43" t="s">
        <v>402</v>
      </c>
      <c r="D43" t="s">
        <v>385</v>
      </c>
      <c r="E43" t="s">
        <v>26</v>
      </c>
      <c r="F43" t="s">
        <v>369</v>
      </c>
      <c r="G43" s="55">
        <f>Assumptions!$C$13</f>
        <v>1.1000000000000001</v>
      </c>
      <c r="H43">
        <f>SUMIFS('IFPRI SPEED'!AL:AL,'IFPRI SPEED'!$A:$A,'Country-wise data'!$B43)*1000*G43</f>
        <v>0</v>
      </c>
      <c r="I43">
        <f>IF(SUMIFS('IFPRI SPEED'!AM:AM,'IFPRI SPEED'!$A:$A,'Country-wise data'!$B43)*1000=0,H43*(1+Assumptions!$C$9),SUMIFS('IFPRI SPEED'!AM:AM,'IFPRI SPEED'!$A:$A,'Country-wise data'!$B43)*1000*$G43)</f>
        <v>0</v>
      </c>
      <c r="J43">
        <f>IF(SUMIFS('IFPRI SPEED'!AN:AN,'IFPRI SPEED'!$A:$A,'Country-wise data'!$B43)*1000=0,I43*(1+Assumptions!$C$9),SUMIFS('IFPRI SPEED'!AN:AN,'IFPRI SPEED'!$A:$A,'Country-wise data'!$B43)*1000*$G43)</f>
        <v>0</v>
      </c>
      <c r="K43">
        <f>IF(SUMIFS('IFPRI SPEED'!AO:AO,'IFPRI SPEED'!$A:$A,'Country-wise data'!$B43)*1000=0,J43*(1+Assumptions!$C$9),SUMIFS('IFPRI SPEED'!AO:AO,'IFPRI SPEED'!$A:$A,'Country-wise data'!$B43)*1000*$G43)</f>
        <v>0</v>
      </c>
      <c r="L43">
        <f>IF(SUMIFS('IFPRI SPEED'!AP:AP,'IFPRI SPEED'!$A:$A,'Country-wise data'!$B43)*1000=0,K43*(1+Assumptions!$C$9),SUMIFS('IFPRI SPEED'!AP:AP,'IFPRI SPEED'!$A:$A,'Country-wise data'!$B43)*1000*$G43)</f>
        <v>0</v>
      </c>
      <c r="M43">
        <f>IF(SUMIFS('IFPRI SPEED'!AQ:AQ,'IFPRI SPEED'!$A:$A,'Country-wise data'!$B43)*1000=0,L43*(1+Assumptions!$C$9),SUMIFS('IFPRI SPEED'!AQ:AQ,'IFPRI SPEED'!$A:$A,'Country-wise data'!$B43)*1000*$G43)</f>
        <v>0</v>
      </c>
      <c r="N43">
        <f>IF(SUMIFS('IFPRI SPEED'!AR:AR,'IFPRI SPEED'!$A:$A,'Country-wise data'!$B43)*1000=0,M43*(1+Assumptions!$C$9),SUMIFS('IFPRI SPEED'!AR:AR,'IFPRI SPEED'!$A:$A,'Country-wise data'!$B43)*1000*$G43)</f>
        <v>0</v>
      </c>
      <c r="O43">
        <f>IF(SUMIFS('IFPRI SPEED'!AS:AS,'IFPRI SPEED'!$A:$A,'Country-wise data'!$B43)*1000=0,N43*(1+Assumptions!$C$9),SUMIFS('IFPRI SPEED'!AS:AS,'IFPRI SPEED'!$A:$A,'Country-wise data'!$B43)*1000*$G43)</f>
        <v>0</v>
      </c>
      <c r="P43">
        <f>IF(SUMIFS('IFPRI SPEED'!AT:AT,'IFPRI SPEED'!$A:$A,'Country-wise data'!$B43)*1000=0,O43*(1+Assumptions!$C$9),SUMIFS('IFPRI SPEED'!AT:AT,'IFPRI SPEED'!$A:$A,'Country-wise data'!$B43)*1000*$G43)</f>
        <v>0</v>
      </c>
      <c r="Q43">
        <f>IF(SUMIFS('IFPRI SPEED'!AU:AU,'IFPRI SPEED'!$A:$A,'Country-wise data'!$B43)*1000=0,P43*(1+Assumptions!$C$9),SUMIFS('IFPRI SPEED'!AU:AU,'IFPRI SPEED'!$A:$A,'Country-wise data'!$B43)*1000*$G43)</f>
        <v>0</v>
      </c>
      <c r="R43" s="36">
        <f t="shared" si="55"/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53">
        <f>IFERROR(INDEX('ASTI data (new)'!$AF$6:$AL$130,MATCH('Country-wise data'!$B43,'ASTI data (new)'!$C$6:$C$130,),MATCH('Country-wise data'!AC$3,'ASTI data (new)'!$AF$5:$AL$5,)),(INDEX(Assumptions!$G$154:$P$345,MATCH('Country-wise data'!$B43,Assumptions!$B$154:$B$344,),MATCH('Country-wise data'!AC$3,Assumptions!$G$153:$P$153,))*S43))</f>
        <v>0.56970097598466618</v>
      </c>
      <c r="AD43" s="53">
        <f>IFERROR(INDEX('ASTI data (new)'!$AF$6:$AL$130,MATCH('Country-wise data'!$B43,'ASTI data (new)'!$C$6:$C$130,),MATCH('Country-wise data'!AD$3,'ASTI data (new)'!$AF$5:$AL$5,)),(INDEX(Assumptions!$G$154:$P$345,MATCH('Country-wise data'!$B43,Assumptions!$B$154:$B$344,),MATCH('Country-wise data'!AD$3,Assumptions!$G$153:$P$153,))*T43))</f>
        <v>0.55284552845528667</v>
      </c>
      <c r="AE43" s="53">
        <f>IFERROR(INDEX('ASTI data (new)'!$AF$6:$AL$130,MATCH('Country-wise data'!$B43,'ASTI data (new)'!$C$6:$C$130,),MATCH('Country-wise data'!AE$3,'ASTI data (new)'!$AF$5:$AL$5,)),(INDEX(Assumptions!$G$154:$P$345,MATCH('Country-wise data'!$B43,Assumptions!$B$154:$B$344,),MATCH('Country-wise data'!AE$3,Assumptions!$G$153:$P$153,))*U43))</f>
        <v>0.66086175009936721</v>
      </c>
      <c r="AF43" s="53">
        <f>IFERROR(INDEX('ASTI data (new)'!$AF$6:$AL$130,MATCH('Country-wise data'!$B43,'ASTI data (new)'!$C$6:$C$130,),MATCH('Country-wise data'!AF$3,'ASTI data (new)'!$AF$5:$AL$5,)),(INDEX(Assumptions!$G$154:$P$345,MATCH('Country-wise data'!$B43,Assumptions!$B$154:$B$344,),MATCH('Country-wise data'!AF$3,Assumptions!$G$153:$P$153,))*V43))</f>
        <v>0.78998242775824923</v>
      </c>
      <c r="AG43" s="53">
        <f>IFERROR(INDEX('ASTI data (new)'!$AF$6:$AL$130,MATCH('Country-wise data'!$B43,'ASTI data (new)'!$C$6:$C$130,),MATCH('Country-wise data'!AG$3,'ASTI data (new)'!$AF$5:$AL$5,)),(INDEX(Assumptions!$G$154:$P$345,MATCH('Country-wise data'!$B43,Assumptions!$B$154:$B$344,),MATCH('Country-wise data'!AG$3,Assumptions!$G$153:$P$153,))*W43))</f>
        <v>0.94433099823522881</v>
      </c>
      <c r="AH43" s="53">
        <f>IFERROR(INDEX('ASTI data (new)'!$AF$6:$AL$130,MATCH('Country-wise data'!$B43,'ASTI data (new)'!$C$6:$C$130,),MATCH('Country-wise data'!AH$3,'ASTI data (new)'!$AF$5:$AL$5,)),(INDEX(Assumptions!$G$154:$P$345,MATCH('Country-wise data'!$B43,Assumptions!$B$154:$B$344,),MATCH('Country-wise data'!AH$3,Assumptions!$G$153:$P$153,))*X43))</f>
        <v>1.1288365448311539</v>
      </c>
      <c r="AI43" s="53">
        <f>IFERROR(INDEX('ASTI data (new)'!$AF$6:$AL$130,MATCH('Country-wise data'!$B43,'ASTI data (new)'!$C$6:$C$130,),MATCH('Country-wise data'!AI$3,'ASTI data (new)'!$AF$5:$AL$5,)),(INDEX(Assumptions!$G$154:$P$345,MATCH('Country-wise data'!$B43,Assumptions!$B$154:$B$344,),MATCH('Country-wise data'!AI$3,Assumptions!$G$153:$P$153,))*Y43))</f>
        <v>1.3493912063965929</v>
      </c>
      <c r="AJ43" s="53">
        <f t="shared" ref="AJ43:AL43" si="65">IFERROR((1+($AI43/$AF43)^(1/3)-1)*AI43,0)</f>
        <v>1.6130383413240821</v>
      </c>
      <c r="AK43" s="53">
        <f t="shared" si="65"/>
        <v>1.928197455450763</v>
      </c>
      <c r="AL43" s="53">
        <f t="shared" si="65"/>
        <v>2.3049330768882261</v>
      </c>
      <c r="AM43" s="55" cm="1">
        <f t="array" ref="AM43">INDEX('non-R&amp;D ex_typologies'!$J$8:$J$10,MATCH('Country-wise data'!FL43,'non-R&amp;D ex_typologies'!$F$8:$F$10,),)*'Country-wise data'!AC43</f>
        <v>0.20580239736154934</v>
      </c>
      <c r="AN43" s="55" cm="1">
        <f t="array" ref="AN43">INDEX('non-R&amp;D ex_typologies'!$J$8:$J$10,MATCH('Country-wise data'!FM43,'non-R&amp;D ex_typologies'!$F$8:$F$10,),)*'Country-wise data'!AD43</f>
        <v>0.19971342848774232</v>
      </c>
      <c r="AO43" s="55" cm="1">
        <f t="array" ref="AO43">INDEX('non-R&amp;D ex_typologies'!$J$8:$J$10,MATCH('Country-wise data'!FN43,'non-R&amp;D ex_typologies'!$F$8:$F$10,),)*'Country-wise data'!AE43</f>
        <v>0.23873389414495155</v>
      </c>
      <c r="AP43" s="55" cm="1">
        <f t="array" ref="AP43">INDEX('non-R&amp;D ex_typologies'!$J$8:$J$10,MATCH('Country-wise data'!FO43,'non-R&amp;D ex_typologies'!$F$8:$F$10,),)*'Country-wise data'!AF43</f>
        <v>0.28537826747644646</v>
      </c>
      <c r="AQ43" s="55" cm="1">
        <f t="array" ref="AQ43">INDEX('non-R&amp;D ex_typologies'!$J$8:$J$10,MATCH('Country-wise data'!FP43,'non-R&amp;D ex_typologies'!$F$8:$F$10,),)*'Country-wise data'!AG43</f>
        <v>0.3411361249710515</v>
      </c>
      <c r="AR43" s="55" cm="1">
        <f t="array" ref="AR43">INDEX('non-R&amp;D ex_typologies'!$J$8:$J$10,MATCH('Country-wise data'!FQ43,'non-R&amp;D ex_typologies'!$F$8:$F$10,),)*'Country-wise data'!AH43</f>
        <v>0.40778807997308486</v>
      </c>
      <c r="AS43" s="55" cm="1">
        <f t="array" ref="AS43">INDEX('non-R&amp;D ex_typologies'!$J$8:$J$10,MATCH('Country-wise data'!FR43,'non-R&amp;D ex_typologies'!$F$8:$F$10,),)*'Country-wise data'!AI43</f>
        <v>0.48746264612768841</v>
      </c>
      <c r="AT43" s="55" cm="1">
        <f t="array" ref="AT43">INDEX('non-R&amp;D ex_typologies'!$J$8:$J$10,MATCH('Country-wise data'!FS43,'non-R&amp;D ex_typologies'!$F$8:$F$10,),)*'Country-wise data'!AJ43</f>
        <v>0.58270421093596347</v>
      </c>
      <c r="AU43" s="55" cm="1">
        <f t="array" ref="AU43">INDEX('non-R&amp;D ex_typologies'!$J$8:$J$10,MATCH('Country-wise data'!FT43,'non-R&amp;D ex_typologies'!$F$8:$F$10,),)*'Country-wise data'!AK43</f>
        <v>0.69655429013849379</v>
      </c>
      <c r="AV43" s="55" cm="1">
        <f t="array" ref="AV43">INDEX('non-R&amp;D ex_typologies'!$J$8:$J$10,MATCH('Country-wise data'!FU43,'non-R&amp;D ex_typologies'!$F$8:$F$10,),)*'Country-wise data'!AL43</f>
        <v>0.83264865776585395</v>
      </c>
      <c r="AW43">
        <f t="shared" si="57"/>
        <v>16.120040302806441</v>
      </c>
      <c r="AX43" s="53">
        <f>INDEX('GDP deflators'!$AB$3:$AK$155,MATCH('Country-wise data'!$B43,'GDP deflators'!$B$3:$B$155,),MATCH('Country-wise data'!AX$3,'GDP deflators'!$D$2:$M$2,))</f>
        <v>20.064976993320126</v>
      </c>
      <c r="AY43" s="53">
        <f>INDEX('GDP deflators'!$AB$3:$AK$155,MATCH('Country-wise data'!$B43,'GDP deflators'!$B$3:$B$155,),MATCH('Country-wise data'!AY$3,'GDP deflators'!$D$2:$M$2,))</f>
        <v>23.98531801199433</v>
      </c>
      <c r="AZ43" s="53">
        <f>INDEX('GDP deflators'!$AB$3:$AK$155,MATCH('Country-wise data'!$B43,'GDP deflators'!$B$3:$B$155,),MATCH('Country-wise data'!AZ$3,'GDP deflators'!$D$2:$M$2,))</f>
        <v>28.671624210086179</v>
      </c>
      <c r="BA43" s="53">
        <f>INDEX('GDP deflators'!$AB$3:$AK$155,MATCH('Country-wise data'!$B43,'GDP deflators'!$B$3:$B$155,),MATCH('Country-wise data'!BA$3,'GDP deflators'!$D$2:$M$2,))</f>
        <v>34.273551613254064</v>
      </c>
      <c r="BB43" s="53">
        <f>INDEX('GDP deflators'!$AB$3:$AK$155,MATCH('Country-wise data'!$B43,'GDP deflators'!$B$3:$B$155,),MATCH('Country-wise data'!BB$3,'GDP deflators'!$D$2:$M$2,))</f>
        <v>40.969996383154303</v>
      </c>
      <c r="BC43" s="53">
        <f>INDEX('GDP deflators'!$AB$3:$AK$155,MATCH('Country-wise data'!$B43,'GDP deflators'!$B$3:$B$155,),MATCH('Country-wise data'!BC$3,'GDP deflators'!$D$2:$M$2,))</f>
        <v>48.97480782197551</v>
      </c>
      <c r="BD43" s="53">
        <f>INDEX('GDP deflators'!$AB$3:$AK$155,MATCH('Country-wise data'!$B43,'GDP deflators'!$B$3:$B$155,),MATCH('Country-wise data'!BD$3,'GDP deflators'!$D$2:$M$2,))</f>
        <v>58.543617596843177</v>
      </c>
      <c r="BE43" s="53">
        <f>INDEX('GDP deflators'!$AB$3:$AK$155,MATCH('Country-wise data'!$B43,'GDP deflators'!$B$3:$B$155,),MATCH('Country-wise data'!BE$3,'GDP deflators'!$D$2:$M$2,))</f>
        <v>69.982003273681372</v>
      </c>
      <c r="BF43" s="53">
        <f>INDEX('GDP deflators'!$AB$3:$AK$155,MATCH('Country-wise data'!$B43,'GDP deflators'!$B$3:$B$155,),MATCH('Country-wise data'!BF$3,'GDP deflators'!$D$2:$M$2,))</f>
        <v>83.655246860959878</v>
      </c>
      <c r="BG43" s="53">
        <f>INDEX('GDP deflators'!$AB$3:$AK$155,MATCH('Country-wise data'!$B43,'GDP deflators'!$B$3:$B$155,),MATCH('Country-wise data'!BG$3,'GDP deflators'!$D$2:$M$2,))</f>
        <v>100</v>
      </c>
      <c r="BH43" cm="1">
        <f t="array" ref="BH43">H43/(INDEX($AX43:$BG43,,MATCH(BH$3,$AX$3:$BG$3,))/100)</f>
        <v>0</v>
      </c>
      <c r="BI43" cm="1">
        <f t="array" ref="BI43">I43/(INDEX($AX43:$BG43,,MATCH(BI$3,$AX$3:$BG$3,))/100)</f>
        <v>0</v>
      </c>
      <c r="BJ43" cm="1">
        <f t="array" ref="BJ43">J43/(INDEX($AX43:$BG43,,MATCH(BJ$3,$AX$3:$BG$3,))/100)</f>
        <v>0</v>
      </c>
      <c r="BK43" cm="1">
        <f t="array" ref="BK43">K43/(INDEX($AX43:$BG43,,MATCH(BK$3,$AX$3:$BG$3,))/100)</f>
        <v>0</v>
      </c>
      <c r="BL43" cm="1">
        <f t="array" ref="BL43">L43/(INDEX($AX43:$BG43,,MATCH(BL$3,$AX$3:$BG$3,))/100)</f>
        <v>0</v>
      </c>
      <c r="BM43" cm="1">
        <f t="array" ref="BM43">M43/(INDEX($AX43:$BG43,,MATCH(BM$3,$AX$3:$BG$3,))/100)</f>
        <v>0</v>
      </c>
      <c r="BN43" cm="1">
        <f t="array" ref="BN43">N43/(INDEX($AX43:$BG43,,MATCH(BN$3,$AX$3:$BG$3,))/100)</f>
        <v>0</v>
      </c>
      <c r="BO43" cm="1">
        <f t="array" ref="BO43">O43/(INDEX($AX43:$BG43,,MATCH(BO$3,$AX$3:$BG$3,))/100)</f>
        <v>0</v>
      </c>
      <c r="BP43" cm="1">
        <f t="array" ref="BP43">P43/(INDEX($AX43:$BG43,,MATCH(BP$3,$AX$3:$BG$3,))/100)</f>
        <v>0</v>
      </c>
      <c r="BQ43" cm="1">
        <f t="array" ref="BQ43">Q43/(INDEX($AX43:$BG43,,MATCH(BQ$3,$AX$3:$BG$3,))/100)</f>
        <v>0</v>
      </c>
      <c r="BS43" cm="1">
        <f t="array" ref="BS43">S43/(INDEX($AX43:$BG43,,MATCH(BS$3,$AX$3:$BG$3,))/100)</f>
        <v>0</v>
      </c>
      <c r="BT43" cm="1">
        <f t="array" ref="BT43">T43/(INDEX($AX43:$BG43,,MATCH(BT$3,$AX$3:$BG$3,))/100)</f>
        <v>0</v>
      </c>
      <c r="BU43" cm="1">
        <f t="array" ref="BU43">U43/(INDEX($AX43:$BG43,,MATCH(BU$3,$AX$3:$BG$3,))/100)</f>
        <v>0</v>
      </c>
      <c r="BV43" cm="1">
        <f t="array" ref="BV43">V43/(INDEX($AX43:$BG43,,MATCH(BV$3,$AX$3:$BG$3,))/100)</f>
        <v>0</v>
      </c>
      <c r="BW43" cm="1">
        <f t="array" ref="BW43">W43/(INDEX($AX43:$BG43,,MATCH(BW$3,$AX$3:$BG$3,))/100)</f>
        <v>0</v>
      </c>
      <c r="BX43" cm="1">
        <f t="array" ref="BX43">X43/(INDEX($AX43:$BG43,,MATCH(BX$3,$AX$3:$BG$3,))/100)</f>
        <v>0</v>
      </c>
      <c r="BY43" cm="1">
        <f t="array" ref="BY43">Y43/(INDEX($AX43:$BG43,,MATCH(BY$3,$AX$3:$BG$3,))/100)</f>
        <v>0</v>
      </c>
      <c r="BZ43" cm="1">
        <f t="array" ref="BZ43">Z43/(INDEX($AX43:$BG43,,MATCH(BZ$3,$AX$3:$BG$3,))/100)</f>
        <v>0</v>
      </c>
      <c r="CA43" cm="1">
        <f t="array" ref="CA43">AA43/(INDEX($AX43:$BG43,,MATCH(CA$3,$AX$3:$BG$3,))/100)</f>
        <v>0</v>
      </c>
      <c r="CB43" cm="1">
        <f t="array" ref="CB43">AB43/(INDEX($AX43:$BG43,,MATCH(CB$3,$AX$3:$BG$3,))/100)</f>
        <v>0</v>
      </c>
      <c r="CC43" cm="1">
        <f t="array" ref="CC43">AC43/(INDEX($AX43:$BG43,,MATCH(CC$3,$AX$3:$BG$3,))/100)</f>
        <v>2.8392804844696631</v>
      </c>
      <c r="CD43" cm="1">
        <f t="array" ref="CD43">AD43/(INDEX($AX43:$BG43,,MATCH(CD$3,$AX$3:$BG$3,))/100)</f>
        <v>2.3049330768882257</v>
      </c>
      <c r="CE43" cm="1">
        <f t="array" ref="CE43">AE43/(INDEX($AX43:$BG43,,MATCH(CE$3,$AX$3:$BG$3,))/100)</f>
        <v>2.3049330768882204</v>
      </c>
      <c r="CF43" cm="1">
        <f t="array" ref="CF43">AF43/(INDEX($AX43:$BG43,,MATCH(CF$3,$AX$3:$BG$3,))/100)</f>
        <v>2.3049330768882204</v>
      </c>
      <c r="CG43" cm="1">
        <f t="array" ref="CG43">AG43/(INDEX($AX43:$BG43,,MATCH(CG$3,$AX$3:$BG$3,))/100)</f>
        <v>2.3049330768882146</v>
      </c>
      <c r="CH43" cm="1">
        <f t="array" ref="CH43">AH43/(INDEX($AX43:$BG43,,MATCH(CH$3,$AX$3:$BG$3,))/100)</f>
        <v>2.3049330768882226</v>
      </c>
      <c r="CI43" cm="1">
        <f t="array" ref="CI43">AI43/(INDEX($AX43:$BG43,,MATCH(CI$3,$AX$3:$BG$3,))/100)</f>
        <v>2.3049330768882235</v>
      </c>
      <c r="CJ43" cm="1">
        <f t="array" ref="CJ43">AJ43/(INDEX($AX43:$BG43,,MATCH(CJ$3,$AX$3:$BG$3,))/100)</f>
        <v>2.3049330768882248</v>
      </c>
      <c r="CK43" cm="1">
        <f t="array" ref="CK43">AK43/(INDEX($AX43:$BG43,,MATCH(CK$3,$AX$3:$BG$3,))/100)</f>
        <v>2.3049330768882252</v>
      </c>
      <c r="CL43" cm="1">
        <f t="array" ref="CL43">AL43/(INDEX($AX43:$BG43,,MATCH(CL$3,$AX$3:$BG$3,))/100)</f>
        <v>2.3049330768882261</v>
      </c>
      <c r="CM43" cm="1">
        <f t="array" ref="CM43">AM43/(INDEX($AX43:$BG43,,MATCH(CM$3,$AX$3:$BG$3,))/100)</f>
        <v>1.0256797076321764</v>
      </c>
      <c r="CN43" cm="1">
        <f t="array" ref="CN43">AN43/(INDEX($AX43:$BG43,,MATCH(CN$3,$AX$3:$BG$3,))/100)</f>
        <v>0.83264865776585362</v>
      </c>
      <c r="CO43" cm="1">
        <f t="array" ref="CO43">AO43/(INDEX($AX43:$BG43,,MATCH(CO$3,$AX$3:$BG$3,))/100)</f>
        <v>0.83264865776585173</v>
      </c>
      <c r="CP43" cm="1">
        <f t="array" ref="CP43">AP43/(INDEX($AX43:$BG43,,MATCH(CP$3,$AX$3:$BG$3,))/100)</f>
        <v>0.83264865776585184</v>
      </c>
      <c r="CQ43" cm="1">
        <f t="array" ref="CQ43">AQ43/(INDEX($AX43:$BG43,,MATCH(CQ$3,$AX$3:$BG$3,))/100)</f>
        <v>0.83264865776584973</v>
      </c>
      <c r="CR43" cm="1">
        <f t="array" ref="CR43">AR43/(INDEX($AX43:$BG43,,MATCH(CR$3,$AX$3:$BG$3,))/100)</f>
        <v>0.83264865776585262</v>
      </c>
      <c r="CS43" cm="1">
        <f t="array" ref="CS43">AS43/(INDEX($AX43:$BG43,,MATCH(CS$3,$AX$3:$BG$3,))/100)</f>
        <v>0.83264865776585295</v>
      </c>
      <c r="CT43" cm="1">
        <f t="array" ref="CT43">AT43/(INDEX($AX43:$BG43,,MATCH(CT$3,$AX$3:$BG$3,))/100)</f>
        <v>0.83264865776585339</v>
      </c>
      <c r="CU43" cm="1">
        <f t="array" ref="CU43">AU43/(INDEX($AX43:$BG43,,MATCH(CU$3,$AX$3:$BG$3,))/100)</f>
        <v>0.83264865776585362</v>
      </c>
      <c r="CV43" cm="1">
        <f t="array" ref="CV43">AV43/(INDEX($AX43:$BG43,,MATCH(CV$3,$AX$3:$BG$3,))/100)</f>
        <v>0.83264865776585395</v>
      </c>
      <c r="CW43">
        <f t="shared" si="58"/>
        <v>32.10319580398852</v>
      </c>
      <c r="CX43">
        <f>IFERROR(1/INDEX('exch rates'!$BC$5:$BL$268,MATCH('Country-wise data'!$B43,'exch rates'!$A$5:$A$268,),MATCH(CX$3,'exch rates'!$BC$4:$BL$4,)),1)</f>
        <v>6.5040650406504072E-2</v>
      </c>
      <c r="CY43">
        <f>IFERROR(1/INDEX('exch rates'!$BC$5:$BL$268,MATCH('Country-wise data'!$B43,'exch rates'!$A$5:$A$268,),MATCH(CY$3,'exch rates'!$BC$4:$BL$4,)),1)</f>
        <v>6.5040650406504072E-2</v>
      </c>
      <c r="CZ43">
        <f>IFERROR(1/INDEX('exch rates'!$BC$5:$BL$268,MATCH('Country-wise data'!$B43,'exch rates'!$A$5:$A$268,),MATCH(CZ$3,'exch rates'!$BC$4:$BL$4,)),1)</f>
        <v>6.5040650406504072E-2</v>
      </c>
      <c r="DA43">
        <f>IFERROR(1/INDEX('exch rates'!$BC$5:$BL$268,MATCH('Country-wise data'!$B43,'exch rates'!$A$5:$A$268,),MATCH(DA$3,'exch rates'!$BC$4:$BL$4,)),1)</f>
        <v>6.5040650406504072E-2</v>
      </c>
      <c r="DB43">
        <f>IFERROR(1/INDEX('exch rates'!$BC$5:$BL$268,MATCH('Country-wise data'!$B43,'exch rates'!$A$5:$A$268,),MATCH(DB$3,'exch rates'!$BC$4:$BL$4,)),1)</f>
        <v>6.5040650406504072E-2</v>
      </c>
      <c r="DC43">
        <f>IFERROR(1/INDEX('exch rates'!$BC$5:$BL$268,MATCH('Country-wise data'!$B43,'exch rates'!$A$5:$A$268,),MATCH(DC$3,'exch rates'!$BC$4:$BL$4,)),1)</f>
        <v>6.5040650406504072E-2</v>
      </c>
      <c r="DD43">
        <f>IFERROR(1/INDEX('exch rates'!$BC$5:$BL$268,MATCH('Country-wise data'!$B43,'exch rates'!$A$5:$A$268,),MATCH(DD$3,'exch rates'!$BC$4:$BL$4,)),1)</f>
        <v>6.5146579804560262E-2</v>
      </c>
      <c r="DE43">
        <f>IFERROR(1/INDEX('exch rates'!$BC$5:$BL$268,MATCH('Country-wise data'!$B43,'exch rates'!$A$5:$A$268,),MATCH(DE$3,'exch rates'!$BC$4:$BL$4,)),1)</f>
        <v>6.633499170812604E-2</v>
      </c>
      <c r="DF43">
        <f>IFERROR(1/INDEX('exch rates'!$BC$5:$BL$268,MATCH('Country-wise data'!$B43,'exch rates'!$A$5:$A$268,),MATCH(DF$3,'exch rates'!$BC$4:$BL$4,)),1)</f>
        <v>6.633499170812604E-2</v>
      </c>
      <c r="DG43">
        <f>IFERROR(1/INDEX('exch rates'!$BC$5:$BL$268,MATCH('Country-wise data'!$B43,'exch rates'!$A$5:$A$268,),MATCH(DG$3,'exch rates'!$BC$4:$BL$4,)),1)</f>
        <v>6.633499170812604E-2</v>
      </c>
      <c r="DH43" cm="1">
        <f t="array" ref="DH43">(BH43/INDEX($CX43:$DG43,,MATCH(DH$3,$CX$3:$DG$3,)))*$DG43</f>
        <v>0</v>
      </c>
      <c r="DI43" cm="1">
        <f t="array" ref="DI43">(BI43/INDEX($CX43:$DG43,,MATCH(DI$3,$CX$3:$DG$3,)))*$DG43</f>
        <v>0</v>
      </c>
      <c r="DJ43" cm="1">
        <f t="array" ref="DJ43">(BJ43/INDEX($CX43:$DG43,,MATCH(DJ$3,$CX$3:$DG$3,)))*$DG43</f>
        <v>0</v>
      </c>
      <c r="DK43" cm="1">
        <f t="array" ref="DK43">(BK43/INDEX($CX43:$DG43,,MATCH(DK$3,$CX$3:$DG$3,)))*$DG43</f>
        <v>0</v>
      </c>
      <c r="DL43" cm="1">
        <f t="array" ref="DL43">(BL43/INDEX($CX43:$DG43,,MATCH(DL$3,$CX$3:$DG$3,)))*$DG43</f>
        <v>0</v>
      </c>
      <c r="DM43" cm="1">
        <f t="array" ref="DM43">(BM43/INDEX($CX43:$DG43,,MATCH(DM$3,$CX$3:$DG$3,)))*$DG43</f>
        <v>0</v>
      </c>
      <c r="DN43" cm="1">
        <f t="array" ref="DN43">(BN43/INDEX($CX43:$DG43,,MATCH(DN$3,$CX$3:$DG$3,)))*$DG43</f>
        <v>0</v>
      </c>
      <c r="DO43" cm="1">
        <f t="array" ref="DO43">(BO43/INDEX($CX43:$DG43,,MATCH(DO$3,$CX$3:$DG$3,)))*$DG43</f>
        <v>0</v>
      </c>
      <c r="DP43" cm="1">
        <f t="array" ref="DP43">(BP43/INDEX($CX43:$DG43,,MATCH(DP$3,$CX$3:$DG$3,)))*$DG43</f>
        <v>0</v>
      </c>
      <c r="DQ43" cm="1">
        <f t="array" ref="DQ43">(BQ43/INDEX($CX43:$DG43,,MATCH(DQ$3,$CX$3:$DG$3,)))*$DG43</f>
        <v>0</v>
      </c>
      <c r="DS43" cm="1">
        <f t="array" ref="DS43">(BS43/INDEX($CX43:$DG43,,MATCH(DS$3,$CX$3:$DG$3,)))*$DG43</f>
        <v>0</v>
      </c>
      <c r="DT43" cm="1">
        <f t="array" ref="DT43">(BT43/INDEX($CX43:$DG43,,MATCH(DT$3,$CX$3:$DG$3,)))*$DG43</f>
        <v>0</v>
      </c>
      <c r="DU43" cm="1">
        <f t="array" ref="DU43">(BU43/INDEX($CX43:$DG43,,MATCH(DU$3,$CX$3:$DG$3,)))*$DG43</f>
        <v>0</v>
      </c>
      <c r="DV43" cm="1">
        <f t="array" ref="DV43">(BV43/INDEX($CX43:$DG43,,MATCH(DV$3,$CX$3:$DG$3,)))*$DG43</f>
        <v>0</v>
      </c>
      <c r="DW43" cm="1">
        <f t="array" ref="DW43">(BW43/INDEX($CX43:$DG43,,MATCH(DW$3,$CX$3:$DG$3,)))*$DG43</f>
        <v>0</v>
      </c>
      <c r="DX43" cm="1">
        <f t="array" ref="DX43">(BX43/INDEX($CX43:$DG43,,MATCH(DX$3,$CX$3:$DG$3,)))*$DG43</f>
        <v>0</v>
      </c>
      <c r="DY43" cm="1">
        <f t="array" ref="DY43">(BY43/INDEX($CX43:$DG43,,MATCH(DY$3,$CX$3:$DG$3,)))*$DG43</f>
        <v>0</v>
      </c>
      <c r="DZ43" cm="1">
        <f t="array" ref="DZ43">(BZ43/INDEX($CX43:$DG43,,MATCH(DZ$3,$CX$3:$DG$3,)))*$DG43</f>
        <v>0</v>
      </c>
      <c r="EA43" cm="1">
        <f t="array" ref="EA43">(CA43/INDEX($CX43:$DG43,,MATCH(EA$3,$CX$3:$DG$3,)))*$DG43</f>
        <v>0</v>
      </c>
      <c r="EB43" cm="1">
        <f t="array" ref="EB43">(CB43/INDEX($CX43:$DG43,,MATCH(EB$3,$CX$3:$DG$3,)))*$DG43</f>
        <v>0</v>
      </c>
      <c r="EC43" s="53" cm="1">
        <f t="array" ref="EC43">(CC43/INDEX($CX43:$DG43,,MATCH(EC$3,$CX$3:$DG$3,)))*$DG43</f>
        <v>2.8957835786879649</v>
      </c>
      <c r="ED43" cm="1">
        <f t="array" ref="ED43">(CD43/INDEX($CX43:$DG43,,MATCH(ED$3,$CX$3:$DG$3,)))*$DG43</f>
        <v>2.3508023918511753</v>
      </c>
      <c r="EE43" cm="1">
        <f t="array" ref="EE43">(CE43/INDEX($CX43:$DG43,,MATCH(EE$3,$CX$3:$DG$3,)))*$DG43</f>
        <v>2.35080239185117</v>
      </c>
      <c r="EF43" cm="1">
        <f t="array" ref="EF43">(CF43/INDEX($CX43:$DG43,,MATCH(EF$3,$CX$3:$DG$3,)))*$DG43</f>
        <v>2.35080239185117</v>
      </c>
      <c r="EG43" cm="1">
        <f t="array" ref="EG43">(CG43/INDEX($CX43:$DG43,,MATCH(EG$3,$CX$3:$DG$3,)))*$DG43</f>
        <v>2.3508023918511638</v>
      </c>
      <c r="EH43" cm="1">
        <f t="array" ref="EH43">(CH43/INDEX($CX43:$DG43,,MATCH(EH$3,$CX$3:$DG$3,)))*$DG43</f>
        <v>2.3508023918511718</v>
      </c>
      <c r="EI43" cm="1">
        <f t="array" ref="EI43">(CI43/INDEX($CX43:$DG43,,MATCH(EI$3,$CX$3:$DG$3,)))*$DG43</f>
        <v>2.3469799489375944</v>
      </c>
      <c r="EJ43" cm="1">
        <f t="array" ref="EJ43">(CJ43/INDEX($CX43:$DG43,,MATCH(EJ$3,$CX$3:$DG$3,)))*$DG43</f>
        <v>2.3049330768882248</v>
      </c>
      <c r="EK43" cm="1">
        <f t="array" ref="EK43">(CK43/INDEX($CX43:$DG43,,MATCH(EK$3,$CX$3:$DG$3,)))*$DG43</f>
        <v>2.3049330768882252</v>
      </c>
      <c r="EL43" cm="1">
        <f t="array" ref="EL43">(CL43/INDEX($CX43:$DG43,,MATCH(EL$3,$CX$3:$DG$3,)))*$DG43</f>
        <v>2.3049330768882261</v>
      </c>
      <c r="EM43" cm="1">
        <f t="array" ref="EM43">(CM43/INDEX($CX43:$DG43,,MATCH(EM$3,$CX$3:$DG$3,)))*$DG43</f>
        <v>1.0460912441024683</v>
      </c>
      <c r="EN43" cm="1">
        <f t="array" ref="EN43">(CN43/INDEX($CX43:$DG43,,MATCH(EN$3,$CX$3:$DG$3,)))*$DG43</f>
        <v>0.84921878030845765</v>
      </c>
      <c r="EO43" cm="1">
        <f t="array" ref="EO43">(CO43/INDEX($CX43:$DG43,,MATCH(EO$3,$CX$3:$DG$3,)))*$DG43</f>
        <v>0.84921878030845577</v>
      </c>
      <c r="EP43" cm="1">
        <f t="array" ref="EP43">(CP43/INDEX($CX43:$DG43,,MATCH(EP$3,$CX$3:$DG$3,)))*$DG43</f>
        <v>0.84921878030845588</v>
      </c>
      <c r="EQ43" cm="1">
        <f t="array" ref="EQ43">(CQ43/INDEX($CX43:$DG43,,MATCH(EQ$3,$CX$3:$DG$3,)))*$DG43</f>
        <v>0.84921878030845366</v>
      </c>
      <c r="ER43" cm="1">
        <f t="array" ref="ER43">(CR43/INDEX($CX43:$DG43,,MATCH(ER$3,$CX$3:$DG$3,)))*$DG43</f>
        <v>0.84921878030845654</v>
      </c>
      <c r="ES43" cm="1">
        <f t="array" ref="ES43">(CS43/INDEX($CX43:$DG43,,MATCH(ES$3,$CX$3:$DG$3,)))*$DG43</f>
        <v>0.84783793676324004</v>
      </c>
      <c r="ET43" cm="1">
        <f t="array" ref="ET43">(CT43/INDEX($CX43:$DG43,,MATCH(ET$3,$CX$3:$DG$3,)))*$DG43</f>
        <v>0.83264865776585339</v>
      </c>
      <c r="EU43" cm="1">
        <f t="array" ref="EU43">(CU43/INDEX($CX43:$DG43,,MATCH(EU$3,$CX$3:$DG$3,)))*$DG43</f>
        <v>0.83264865776585362</v>
      </c>
      <c r="EV43" cm="1">
        <f t="array" ref="EV43">(CV43/INDEX($CX43:$DG43,,MATCH(EV$3,$CX$3:$DG$3,)))*$DG43</f>
        <v>0.83264865776585395</v>
      </c>
      <c r="EW43">
        <f t="shared" si="13"/>
        <v>32.549543773251635</v>
      </c>
      <c r="EY43" s="96">
        <f t="shared" si="24"/>
        <v>0</v>
      </c>
      <c r="EZ43" s="96">
        <f t="shared" si="14"/>
        <v>0</v>
      </c>
      <c r="FA43" s="96">
        <f t="shared" si="15"/>
        <v>0</v>
      </c>
      <c r="FB43" s="96">
        <f t="shared" si="16"/>
        <v>0</v>
      </c>
      <c r="FC43" s="96">
        <f t="shared" si="17"/>
        <v>0</v>
      </c>
      <c r="FD43" s="96">
        <f t="shared" si="18"/>
        <v>0</v>
      </c>
      <c r="FE43" s="96">
        <f t="shared" si="19"/>
        <v>0</v>
      </c>
      <c r="FF43" s="96">
        <f t="shared" si="20"/>
        <v>0</v>
      </c>
      <c r="FG43" s="96">
        <f t="shared" si="21"/>
        <v>0</v>
      </c>
      <c r="FH43" s="96">
        <f t="shared" si="22"/>
        <v>0</v>
      </c>
      <c r="FJ43" s="96">
        <f t="shared" si="25"/>
        <v>0</v>
      </c>
      <c r="FK43" s="96" t="str">
        <f>IF(AND('Country-wise data'!FJ43&gt;'non-R&amp;D ex_typologies'!$C$17,'Country-wise data'!FJ43&lt;'non-R&amp;D ex_typologies'!$D$17),"Small",IF(AND('Country-wise data'!FJ43&gt;'non-R&amp;D ex_typologies'!$E$17,'Country-wise data'!$FJ$4&lt;'non-R&amp;D ex_typologies'!$F$17),"Medium","Large"))</f>
        <v>Large</v>
      </c>
      <c r="FL43" t="str">
        <f>IF($FK43='non-R&amp;D ex_typologies'!$C$16,IF(AND('Country-wise data'!EY43&gt;'non-R&amp;D ex_typologies'!$C$21,'Country-wise data'!EY43&lt;'non-R&amp;D ex_typologies'!$D$21),'non-R&amp;D ex_typologies'!$B$21,IF(AND('Country-wise data'!EY43&gt;'non-R&amp;D ex_typologies'!$C$19,'Country-wise data'!EY43&lt;'non-R&amp;D ex_typologies'!$D$19),'non-R&amp;D ex_typologies'!$B$19,'non-R&amp;D ex_typologies'!$B$20)),IF($FK43='non-R&amp;D ex_typologies'!$E$16,IF(AND('Country-wise data'!EY43&gt;'non-R&amp;D ex_typologies'!$E$21,'Country-wise data'!EY43&lt;'non-R&amp;D ex_typologies'!$F$21),'non-R&amp;D ex_typologies'!$B$21,IF(AND('Country-wise data'!EY43&gt;'non-R&amp;D ex_typologies'!$E$19,'Country-wise data'!EY43&lt;'non-R&amp;D ex_typologies'!$F$19),'non-R&amp;D ex_typologies'!$B$19,'non-R&amp;D ex_typologies'!$B$20)),IF(AND('Country-wise data'!EY43&gt;'non-R&amp;D ex_typologies'!$G$21,'Country-wise data'!EY43&lt;'non-R&amp;D ex_typologies'!$H$21),'non-R&amp;D ex_typologies'!$B$21,IF(AND('Country-wise data'!EY43&gt;'non-R&amp;D ex_typologies'!$G$19,'Country-wise data'!EY43&lt;'non-R&amp;D ex_typologies'!$H$19),'non-R&amp;D ex_typologies'!$B$19,'non-R&amp;D ex_typologies'!$B$20))))</f>
        <v xml:space="preserve">Research heavy </v>
      </c>
      <c r="FM43" t="str">
        <f>IF($FK43='non-R&amp;D ex_typologies'!$C$16,IF(AND('Country-wise data'!EZ43&gt;'non-R&amp;D ex_typologies'!$C$21,'Country-wise data'!EZ43&lt;'non-R&amp;D ex_typologies'!$D$21),'non-R&amp;D ex_typologies'!$B$21,IF(AND('Country-wise data'!EZ43&gt;'non-R&amp;D ex_typologies'!$C$19,'Country-wise data'!EZ43&lt;'non-R&amp;D ex_typologies'!$D$19),'non-R&amp;D ex_typologies'!$B$19,'non-R&amp;D ex_typologies'!$B$20)),IF($FK43='non-R&amp;D ex_typologies'!$E$16,IF(AND('Country-wise data'!EZ43&gt;'non-R&amp;D ex_typologies'!$E$21,'Country-wise data'!EZ43&lt;'non-R&amp;D ex_typologies'!$F$21),'non-R&amp;D ex_typologies'!$B$21,IF(AND('Country-wise data'!EZ43&gt;'non-R&amp;D ex_typologies'!$E$19,'Country-wise data'!EZ43&lt;'non-R&amp;D ex_typologies'!$F$19),'non-R&amp;D ex_typologies'!$B$19,'non-R&amp;D ex_typologies'!$B$20)),IF(AND('Country-wise data'!EZ43&gt;'non-R&amp;D ex_typologies'!$G$21,'Country-wise data'!EZ43&lt;'non-R&amp;D ex_typologies'!$H$21),'non-R&amp;D ex_typologies'!$B$21,IF(AND('Country-wise data'!EZ43&gt;'non-R&amp;D ex_typologies'!$G$19,'Country-wise data'!EZ43&lt;'non-R&amp;D ex_typologies'!$H$19),'non-R&amp;D ex_typologies'!$B$19,'non-R&amp;D ex_typologies'!$B$20))))</f>
        <v xml:space="preserve">Research heavy </v>
      </c>
      <c r="FN43" t="str">
        <f>IF($FK43='non-R&amp;D ex_typologies'!$C$16,IF(AND('Country-wise data'!FA43&gt;'non-R&amp;D ex_typologies'!$C$21,'Country-wise data'!FA43&lt;'non-R&amp;D ex_typologies'!$D$21),'non-R&amp;D ex_typologies'!$B$21,IF(AND('Country-wise data'!FA43&gt;'non-R&amp;D ex_typologies'!$C$19,'Country-wise data'!FA43&lt;'non-R&amp;D ex_typologies'!$D$19),'non-R&amp;D ex_typologies'!$B$19,'non-R&amp;D ex_typologies'!$B$20)),IF($FK43='non-R&amp;D ex_typologies'!$E$16,IF(AND('Country-wise data'!FA43&gt;'non-R&amp;D ex_typologies'!$E$21,'Country-wise data'!FA43&lt;'non-R&amp;D ex_typologies'!$F$21),'non-R&amp;D ex_typologies'!$B$21,IF(AND('Country-wise data'!FA43&gt;'non-R&amp;D ex_typologies'!$E$19,'Country-wise data'!FA43&lt;'non-R&amp;D ex_typologies'!$F$19),'non-R&amp;D ex_typologies'!$B$19,'non-R&amp;D ex_typologies'!$B$20)),IF(AND('Country-wise data'!FA43&gt;'non-R&amp;D ex_typologies'!$G$21,'Country-wise data'!FA43&lt;'non-R&amp;D ex_typologies'!$H$21),'non-R&amp;D ex_typologies'!$B$21,IF(AND('Country-wise data'!FA43&gt;'non-R&amp;D ex_typologies'!$G$19,'Country-wise data'!FA43&lt;'non-R&amp;D ex_typologies'!$H$19),'non-R&amp;D ex_typologies'!$B$19,'non-R&amp;D ex_typologies'!$B$20))))</f>
        <v xml:space="preserve">Research heavy </v>
      </c>
      <c r="FO43" t="str">
        <f>IF($FK43='non-R&amp;D ex_typologies'!$C$16,IF(AND('Country-wise data'!FB43&gt;'non-R&amp;D ex_typologies'!$C$21,'Country-wise data'!FB43&lt;'non-R&amp;D ex_typologies'!$D$21),'non-R&amp;D ex_typologies'!$B$21,IF(AND('Country-wise data'!FB43&gt;'non-R&amp;D ex_typologies'!$C$19,'Country-wise data'!FB43&lt;'non-R&amp;D ex_typologies'!$D$19),'non-R&amp;D ex_typologies'!$B$19,'non-R&amp;D ex_typologies'!$B$20)),IF($FK43='non-R&amp;D ex_typologies'!$E$16,IF(AND('Country-wise data'!FB43&gt;'non-R&amp;D ex_typologies'!$E$21,'Country-wise data'!FB43&lt;'non-R&amp;D ex_typologies'!$F$21),'non-R&amp;D ex_typologies'!$B$21,IF(AND('Country-wise data'!FB43&gt;'non-R&amp;D ex_typologies'!$E$19,'Country-wise data'!FB43&lt;'non-R&amp;D ex_typologies'!$F$19),'non-R&amp;D ex_typologies'!$B$19,'non-R&amp;D ex_typologies'!$B$20)),IF(AND('Country-wise data'!FB43&gt;'non-R&amp;D ex_typologies'!$G$21,'Country-wise data'!FB43&lt;'non-R&amp;D ex_typologies'!$H$21),'non-R&amp;D ex_typologies'!$B$21,IF(AND('Country-wise data'!FB43&gt;'non-R&amp;D ex_typologies'!$G$19,'Country-wise data'!FB43&lt;'non-R&amp;D ex_typologies'!$H$19),'non-R&amp;D ex_typologies'!$B$19,'non-R&amp;D ex_typologies'!$B$20))))</f>
        <v xml:space="preserve">Research heavy </v>
      </c>
      <c r="FP43" t="str">
        <f>IF($FK43='non-R&amp;D ex_typologies'!$C$16,IF(AND('Country-wise data'!FC43&gt;'non-R&amp;D ex_typologies'!$C$21,'Country-wise data'!FC43&lt;'non-R&amp;D ex_typologies'!$D$21),'non-R&amp;D ex_typologies'!$B$21,IF(AND('Country-wise data'!FC43&gt;'non-R&amp;D ex_typologies'!$C$19,'Country-wise data'!FC43&lt;'non-R&amp;D ex_typologies'!$D$19),'non-R&amp;D ex_typologies'!$B$19,'non-R&amp;D ex_typologies'!$B$20)),IF($FK43='non-R&amp;D ex_typologies'!$E$16,IF(AND('Country-wise data'!FC43&gt;'non-R&amp;D ex_typologies'!$E$21,'Country-wise data'!FC43&lt;'non-R&amp;D ex_typologies'!$F$21),'non-R&amp;D ex_typologies'!$B$21,IF(AND('Country-wise data'!FC43&gt;'non-R&amp;D ex_typologies'!$E$19,'Country-wise data'!FC43&lt;'non-R&amp;D ex_typologies'!$F$19),'non-R&amp;D ex_typologies'!$B$19,'non-R&amp;D ex_typologies'!$B$20)),IF(AND('Country-wise data'!FC43&gt;'non-R&amp;D ex_typologies'!$G$21,'Country-wise data'!FC43&lt;'non-R&amp;D ex_typologies'!$H$21),'non-R&amp;D ex_typologies'!$B$21,IF(AND('Country-wise data'!FC43&gt;'non-R&amp;D ex_typologies'!$G$19,'Country-wise data'!FC43&lt;'non-R&amp;D ex_typologies'!$H$19),'non-R&amp;D ex_typologies'!$B$19,'non-R&amp;D ex_typologies'!$B$20))))</f>
        <v xml:space="preserve">Research heavy </v>
      </c>
      <c r="FQ43" t="str">
        <f>IF($FK43='non-R&amp;D ex_typologies'!$C$16,IF(AND('Country-wise data'!FD43&gt;'non-R&amp;D ex_typologies'!$C$21,'Country-wise data'!FD43&lt;'non-R&amp;D ex_typologies'!$D$21),'non-R&amp;D ex_typologies'!$B$21,IF(AND('Country-wise data'!FD43&gt;'non-R&amp;D ex_typologies'!$C$19,'Country-wise data'!FD43&lt;'non-R&amp;D ex_typologies'!$D$19),'non-R&amp;D ex_typologies'!$B$19,'non-R&amp;D ex_typologies'!$B$20)),IF($FK43='non-R&amp;D ex_typologies'!$E$16,IF(AND('Country-wise data'!FD43&gt;'non-R&amp;D ex_typologies'!$E$21,'Country-wise data'!FD43&lt;'non-R&amp;D ex_typologies'!$F$21),'non-R&amp;D ex_typologies'!$B$21,IF(AND('Country-wise data'!FD43&gt;'non-R&amp;D ex_typologies'!$E$19,'Country-wise data'!FD43&lt;'non-R&amp;D ex_typologies'!$F$19),'non-R&amp;D ex_typologies'!$B$19,'non-R&amp;D ex_typologies'!$B$20)),IF(AND('Country-wise data'!FD43&gt;'non-R&amp;D ex_typologies'!$G$21,'Country-wise data'!FD43&lt;'non-R&amp;D ex_typologies'!$H$21),'non-R&amp;D ex_typologies'!$B$21,IF(AND('Country-wise data'!FD43&gt;'non-R&amp;D ex_typologies'!$G$19,'Country-wise data'!FD43&lt;'non-R&amp;D ex_typologies'!$H$19),'non-R&amp;D ex_typologies'!$B$19,'non-R&amp;D ex_typologies'!$B$20))))</f>
        <v xml:space="preserve">Research heavy </v>
      </c>
      <c r="FR43" t="str">
        <f>IF($FK43='non-R&amp;D ex_typologies'!$C$16,IF(AND('Country-wise data'!FE43&gt;'non-R&amp;D ex_typologies'!$C$21,'Country-wise data'!FE43&lt;'non-R&amp;D ex_typologies'!$D$21),'non-R&amp;D ex_typologies'!$B$21,IF(AND('Country-wise data'!FE43&gt;'non-R&amp;D ex_typologies'!$C$19,'Country-wise data'!FE43&lt;'non-R&amp;D ex_typologies'!$D$19),'non-R&amp;D ex_typologies'!$B$19,'non-R&amp;D ex_typologies'!$B$20)),IF($FK43='non-R&amp;D ex_typologies'!$E$16,IF(AND('Country-wise data'!FE43&gt;'non-R&amp;D ex_typologies'!$E$21,'Country-wise data'!FE43&lt;'non-R&amp;D ex_typologies'!$F$21),'non-R&amp;D ex_typologies'!$B$21,IF(AND('Country-wise data'!FE43&gt;'non-R&amp;D ex_typologies'!$E$19,'Country-wise data'!FE43&lt;'non-R&amp;D ex_typologies'!$F$19),'non-R&amp;D ex_typologies'!$B$19,'non-R&amp;D ex_typologies'!$B$20)),IF(AND('Country-wise data'!FE43&gt;'non-R&amp;D ex_typologies'!$G$21,'Country-wise data'!FE43&lt;'non-R&amp;D ex_typologies'!$H$21),'non-R&amp;D ex_typologies'!$B$21,IF(AND('Country-wise data'!FE43&gt;'non-R&amp;D ex_typologies'!$G$19,'Country-wise data'!FE43&lt;'non-R&amp;D ex_typologies'!$H$19),'non-R&amp;D ex_typologies'!$B$19,'non-R&amp;D ex_typologies'!$B$20))))</f>
        <v xml:space="preserve">Research heavy </v>
      </c>
      <c r="FS43" t="str">
        <f>IF($FK43='non-R&amp;D ex_typologies'!$C$16,IF(AND('Country-wise data'!FF43&gt;'non-R&amp;D ex_typologies'!$C$21,'Country-wise data'!FF43&lt;'non-R&amp;D ex_typologies'!$D$21),'non-R&amp;D ex_typologies'!$B$21,IF(AND('Country-wise data'!FF43&gt;'non-R&amp;D ex_typologies'!$C$19,'Country-wise data'!FF43&lt;'non-R&amp;D ex_typologies'!$D$19),'non-R&amp;D ex_typologies'!$B$19,'non-R&amp;D ex_typologies'!$B$20)),IF($FK43='non-R&amp;D ex_typologies'!$E$16,IF(AND('Country-wise data'!FF43&gt;'non-R&amp;D ex_typologies'!$E$21,'Country-wise data'!FF43&lt;'non-R&amp;D ex_typologies'!$F$21),'non-R&amp;D ex_typologies'!$B$21,IF(AND('Country-wise data'!FF43&gt;'non-R&amp;D ex_typologies'!$E$19,'Country-wise data'!FF43&lt;'non-R&amp;D ex_typologies'!$F$19),'non-R&amp;D ex_typologies'!$B$19,'non-R&amp;D ex_typologies'!$B$20)),IF(AND('Country-wise data'!FF43&gt;'non-R&amp;D ex_typologies'!$G$21,'Country-wise data'!FF43&lt;'non-R&amp;D ex_typologies'!$H$21),'non-R&amp;D ex_typologies'!$B$21,IF(AND('Country-wise data'!FF43&gt;'non-R&amp;D ex_typologies'!$G$19,'Country-wise data'!FF43&lt;'non-R&amp;D ex_typologies'!$H$19),'non-R&amp;D ex_typologies'!$B$19,'non-R&amp;D ex_typologies'!$B$20))))</f>
        <v xml:space="preserve">Research heavy </v>
      </c>
      <c r="FT43" t="str">
        <f>IF($FK43='non-R&amp;D ex_typologies'!$C$16,IF(AND('Country-wise data'!FG43&gt;'non-R&amp;D ex_typologies'!$C$21,'Country-wise data'!FG43&lt;'non-R&amp;D ex_typologies'!$D$21),'non-R&amp;D ex_typologies'!$B$21,IF(AND('Country-wise data'!FG43&gt;'non-R&amp;D ex_typologies'!$C$19,'Country-wise data'!FG43&lt;'non-R&amp;D ex_typologies'!$D$19),'non-R&amp;D ex_typologies'!$B$19,'non-R&amp;D ex_typologies'!$B$20)),IF($FK43='non-R&amp;D ex_typologies'!$E$16,IF(AND('Country-wise data'!FG43&gt;'non-R&amp;D ex_typologies'!$E$21,'Country-wise data'!FG43&lt;'non-R&amp;D ex_typologies'!$F$21),'non-R&amp;D ex_typologies'!$B$21,IF(AND('Country-wise data'!FG43&gt;'non-R&amp;D ex_typologies'!$E$19,'Country-wise data'!FG43&lt;'non-R&amp;D ex_typologies'!$F$19),'non-R&amp;D ex_typologies'!$B$19,'non-R&amp;D ex_typologies'!$B$20)),IF(AND('Country-wise data'!FG43&gt;'non-R&amp;D ex_typologies'!$G$21,'Country-wise data'!FG43&lt;'non-R&amp;D ex_typologies'!$H$21),'non-R&amp;D ex_typologies'!$B$21,IF(AND('Country-wise data'!FG43&gt;'non-R&amp;D ex_typologies'!$G$19,'Country-wise data'!FG43&lt;'non-R&amp;D ex_typologies'!$H$19),'non-R&amp;D ex_typologies'!$B$19,'non-R&amp;D ex_typologies'!$B$20))))</f>
        <v xml:space="preserve">Research heavy </v>
      </c>
      <c r="FU43" t="str">
        <f>IF($FK43='non-R&amp;D ex_typologies'!$C$16,IF(AND('Country-wise data'!FH43&gt;'non-R&amp;D ex_typologies'!$C$21,'Country-wise data'!FH43&lt;'non-R&amp;D ex_typologies'!$D$21),'non-R&amp;D ex_typologies'!$B$21,IF(AND('Country-wise data'!FH43&gt;'non-R&amp;D ex_typologies'!$C$19,'Country-wise data'!FH43&lt;'non-R&amp;D ex_typologies'!$D$19),'non-R&amp;D ex_typologies'!$B$19,'non-R&amp;D ex_typologies'!$B$20)),IF($FK43='non-R&amp;D ex_typologies'!$E$16,IF(AND('Country-wise data'!FH43&gt;'non-R&amp;D ex_typologies'!$E$21,'Country-wise data'!FH43&lt;'non-R&amp;D ex_typologies'!$F$21),'non-R&amp;D ex_typologies'!$B$21,IF(AND('Country-wise data'!FH43&gt;'non-R&amp;D ex_typologies'!$E$19,'Country-wise data'!FH43&lt;'non-R&amp;D ex_typologies'!$F$19),'non-R&amp;D ex_typologies'!$B$19,'non-R&amp;D ex_typologies'!$B$20)),IF(AND('Country-wise data'!FH43&gt;'non-R&amp;D ex_typologies'!$G$21,'Country-wise data'!FH43&lt;'non-R&amp;D ex_typologies'!$H$21),'non-R&amp;D ex_typologies'!$B$21,IF(AND('Country-wise data'!FH43&gt;'non-R&amp;D ex_typologies'!$G$19,'Country-wise data'!FH43&lt;'non-R&amp;D ex_typologies'!$H$19),'non-R&amp;D ex_typologies'!$B$19,'non-R&amp;D ex_typologies'!$B$20))))</f>
        <v xml:space="preserve">Research heavy </v>
      </c>
    </row>
    <row r="44" spans="2:177" x14ac:dyDescent="0.35">
      <c r="B44" t="s">
        <v>125</v>
      </c>
      <c r="C44" t="s">
        <v>126</v>
      </c>
      <c r="D44" t="s">
        <v>380</v>
      </c>
      <c r="E44" t="s">
        <v>26</v>
      </c>
      <c r="F44" t="s">
        <v>369</v>
      </c>
      <c r="G44" s="55">
        <f>Assumptions!$C$13</f>
        <v>1.1000000000000001</v>
      </c>
      <c r="H44">
        <f>SUMIFS(FAOstat!M:M,FAOstat!$B:$B,'Country-wise data'!$B44)*G44</f>
        <v>80.531000000000006</v>
      </c>
      <c r="I44">
        <f>IF(SUMIFS(FAOstat!N:N,FAOstat!$B:$B,'Country-wise data'!$B44)=0,H44*(1+Assumptions!$C$9),SUMIFS(FAOstat!N:N,FAOstat!$B:$B,'Country-wise data'!$B44)*$G44)</f>
        <v>45.991000000000007</v>
      </c>
      <c r="J44">
        <f>IF(SUMIFS(FAOstat!O:O,FAOstat!$B:$B,'Country-wise data'!$B44)=0,I44*(1+Assumptions!$C$9),SUMIFS(FAOstat!O:O,FAOstat!$B:$B,'Country-wise data'!$B44)*$G44)</f>
        <v>59.004000000000005</v>
      </c>
      <c r="K44">
        <f>IF(SUMIFS(FAOstat!P:P,FAOstat!$B:$B,'Country-wise data'!$B44)=0,J44*(1+Assumptions!$C$9),SUMIFS(FAOstat!P:P,FAOstat!$B:$B,'Country-wise data'!$B44)*$G44)</f>
        <v>60.184080000000009</v>
      </c>
      <c r="L44">
        <f>IF(SUMIFS(FAOstat!Q:Q,FAOstat!$B:$B,'Country-wise data'!$B44)=0,K44*(1+Assumptions!$C$9),SUMIFS(FAOstat!Q:Q,FAOstat!$B:$B,'Country-wise data'!$B44)*$G44)</f>
        <v>31.361000000000004</v>
      </c>
      <c r="M44">
        <f>IF(SUMIFS(FAOstat!R:R,FAOstat!$B:$B,'Country-wise data'!$B44)=0,L44*(1+Assumptions!$C$9),SUMIFS(FAOstat!R:R,FAOstat!$B:$B,'Country-wise data'!$B44)*$G44)</f>
        <v>27.467000000000002</v>
      </c>
      <c r="N44">
        <f>IF(SUMIFS(FAOstat!S:S,FAOstat!$B:$B,'Country-wise data'!$B44)=0,M44*(1+Assumptions!$C$9),SUMIFS(FAOstat!S:S,FAOstat!$B:$B,'Country-wise data'!$B44)*$G44)</f>
        <v>32.031999999999996</v>
      </c>
      <c r="O44">
        <f>IF(SUMIFS(FAOstat!T:T,FAOstat!$B:$B,'Country-wise data'!$B44)=0,N44*(1+Assumptions!$C$9),SUMIFS(FAOstat!T:T,FAOstat!$B:$B,'Country-wise data'!$B44)*$G44)</f>
        <v>28.611000000000004</v>
      </c>
      <c r="P44">
        <f>IF(SUMIFS(FAOstat!U:U,FAOstat!$B:$B,'Country-wise data'!$B44)=0,O44*(1+Assumptions!$C$9),SUMIFS(FAOstat!U:U,FAOstat!$B:$B,'Country-wise data'!$B44)*$G44)</f>
        <v>41.800000000000004</v>
      </c>
      <c r="Q44">
        <f>IF(SUMIFS(FAOstat!V:V,FAOstat!$B:$B,'Country-wise data'!$B44)=0,P44*(1+Assumptions!$C$9),SUMIFS(FAOstat!V:V,FAOstat!$B:$B,'Country-wise data'!$B44)*$G44)</f>
        <v>42.636000000000003</v>
      </c>
      <c r="R44" s="36">
        <f t="shared" si="55"/>
        <v>6.3352631616499178E-2</v>
      </c>
      <c r="S44">
        <f>SUMIFS(FAOstat!CE:CE,FAOstat!$B:$B,'Country-wise data'!$B44)</f>
        <v>450.80999000000003</v>
      </c>
      <c r="T44">
        <f>SUMIFS(FAOstat!CF:CF,FAOstat!$B:$B,'Country-wise data'!$B44)</f>
        <v>468.52197899999999</v>
      </c>
      <c r="U44">
        <f>SUMIFS(FAOstat!CG:CG,FAOstat!$B:$B,'Country-wise data'!$B44)</f>
        <v>498.54027300000001</v>
      </c>
      <c r="V44">
        <f>SUMIFS(FAOstat!CH:CH,FAOstat!$B:$B,'Country-wise data'!$B44)</f>
        <v>465.04131799999999</v>
      </c>
      <c r="W44">
        <f>SUMIFS(FAOstat!CI:CI,FAOstat!$B:$B,'Country-wise data'!$B44)</f>
        <v>408.47145399999999</v>
      </c>
      <c r="X44">
        <f>SUMIFS(FAOstat!CJ:CJ,FAOstat!$B:$B,'Country-wise data'!$B44)</f>
        <v>379.73401100000001</v>
      </c>
      <c r="Y44">
        <f>SUMIFS(FAOstat!CK:CK,FAOstat!$B:$B,'Country-wise data'!$B44)</f>
        <v>341.88531799999998</v>
      </c>
      <c r="Z44">
        <f>SUMIFS(FAOstat!CL:CL,FAOstat!$B:$B,'Country-wise data'!$B44)</f>
        <v>370.93753299999997</v>
      </c>
      <c r="AA44">
        <f>SUMIFS(FAOstat!CM:CM,FAOstat!$B:$B,'Country-wise data'!$B44)</f>
        <v>404.65493300000003</v>
      </c>
      <c r="AB44">
        <f>SUMIFS(FAOstat!CN:CN,FAOstat!$B:$B,'Country-wise data'!$B44)</f>
        <v>412.74803166000004</v>
      </c>
      <c r="AC44" s="53">
        <f>IFERROR(INDEX('ASTI data (new)'!$AF$6:$AL$130,MATCH('Country-wise data'!$B44,'ASTI data (new)'!$C$6:$C$130,),MATCH('Country-wise data'!AC$3,'ASTI data (new)'!$AF$5:$AL$5,)),(INDEX(Assumptions!$G$154:$P$345,MATCH('Country-wise data'!$B44,Assumptions!$B$154:$B$344,),MATCH('Country-wise data'!AC$3,Assumptions!$G$153:$P$153,))*S44))</f>
        <v>4.5494382436223866</v>
      </c>
      <c r="AD44" s="53">
        <f>IFERROR(INDEX('ASTI data (new)'!$AF$6:$AL$130,MATCH('Country-wise data'!$B44,'ASTI data (new)'!$C$6:$C$130,),MATCH('Country-wise data'!AD$3,'ASTI data (new)'!$AF$5:$AL$5,)),(INDEX(Assumptions!$G$154:$P$345,MATCH('Country-wise data'!$B44,Assumptions!$B$154:$B$344,),MATCH('Country-wise data'!AD$3,Assumptions!$G$153:$P$153,))*T44))</f>
        <v>3.4748017384516809</v>
      </c>
      <c r="AE44" s="53">
        <f>IFERROR(INDEX('ASTI data (new)'!$AF$6:$AL$130,MATCH('Country-wise data'!$B44,'ASTI data (new)'!$C$6:$C$130,),MATCH('Country-wise data'!AE$3,'ASTI data (new)'!$AF$5:$AL$5,)),(INDEX(Assumptions!$G$154:$P$345,MATCH('Country-wise data'!$B44,Assumptions!$B$154:$B$344,),MATCH('Country-wise data'!AE$3,Assumptions!$G$153:$P$153,))*U44))</f>
        <v>2.7068087945043864</v>
      </c>
      <c r="AF44" s="53">
        <f>IFERROR(INDEX('ASTI data (new)'!$AF$6:$AL$130,MATCH('Country-wise data'!$B44,'ASTI data (new)'!$C$6:$C$130,),MATCH('Country-wise data'!AF$3,'ASTI data (new)'!$AF$5:$AL$5,)),(INDEX(Assumptions!$G$154:$P$345,MATCH('Country-wise data'!$B44,Assumptions!$B$154:$B$344,),MATCH('Country-wise data'!AF$3,Assumptions!$G$153:$P$153,))*V44))</f>
        <v>3.9297023114815026</v>
      </c>
      <c r="AG44" s="53">
        <f>IFERROR(INDEX('ASTI data (new)'!$AF$6:$AL$130,MATCH('Country-wise data'!$B44,'ASTI data (new)'!$C$6:$C$130,),MATCH('Country-wise data'!AG$3,'ASTI data (new)'!$AF$5:$AL$5,)),(INDEX(Assumptions!$G$154:$P$345,MATCH('Country-wise data'!$B44,Assumptions!$B$154:$B$344,),MATCH('Country-wise data'!AG$3,Assumptions!$G$153:$P$153,))*W44))</f>
        <v>4.7353429218380843</v>
      </c>
      <c r="AH44" s="53">
        <f>IFERROR(INDEX('ASTI data (new)'!$AF$6:$AL$130,MATCH('Country-wise data'!$B44,'ASTI data (new)'!$C$6:$C$130,),MATCH('Country-wise data'!AH$3,'ASTI data (new)'!$AF$5:$AL$5,)),(INDEX(Assumptions!$G$154:$P$345,MATCH('Country-wise data'!$B44,Assumptions!$B$154:$B$344,),MATCH('Country-wise data'!AH$3,Assumptions!$G$153:$P$153,))*X44))</f>
        <v>5.2818593117894093</v>
      </c>
      <c r="AI44" s="53">
        <f>IFERROR(INDEX('ASTI data (new)'!$AF$6:$AL$130,MATCH('Country-wise data'!$B44,'ASTI data (new)'!$C$6:$C$130,),MATCH('Country-wise data'!AI$3,'ASTI data (new)'!$AF$5:$AL$5,)),(INDEX(Assumptions!$G$154:$P$345,MATCH('Country-wise data'!$B44,Assumptions!$B$154:$B$344,),MATCH('Country-wise data'!AI$3,Assumptions!$G$153:$P$153,))*Y44))</f>
        <v>5.1074972344500589</v>
      </c>
      <c r="AJ44" s="53">
        <f t="shared" ref="AJ44:AL44" si="66">IFERROR((1+($AI44/$AF44)^(1/3)-1)*AI44,0)</f>
        <v>5.5738802763875581</v>
      </c>
      <c r="AK44" s="53">
        <f t="shared" si="66"/>
        <v>6.0828503490805019</v>
      </c>
      <c r="AL44" s="53">
        <f t="shared" si="66"/>
        <v>6.6382962199699858</v>
      </c>
      <c r="AM44" s="55" cm="1">
        <f t="array" ref="AM44">INDEX('non-R&amp;D ex_typologies'!$J$8:$J$10,MATCH('Country-wise data'!FL44,'non-R&amp;D ex_typologies'!$F$8:$F$10,),)*'Country-wise data'!AC44</f>
        <v>5.7341241755186863</v>
      </c>
      <c r="AN44" s="55" cm="1">
        <f t="array" ref="AN44">INDEX('non-R&amp;D ex_typologies'!$J$8:$J$10,MATCH('Country-wise data'!FM44,'non-R&amp;D ex_typologies'!$F$8:$F$10,),)*'Country-wise data'!AD44</f>
        <v>10.151718980274753</v>
      </c>
      <c r="AO44" s="55" cm="1">
        <f t="array" ref="AO44">INDEX('non-R&amp;D ex_typologies'!$J$8:$J$10,MATCH('Country-wise data'!FN44,'non-R&amp;D ex_typologies'!$F$8:$F$10,),)*'Country-wise data'!AE44</f>
        <v>7.9080086530027245</v>
      </c>
      <c r="AP44" s="55" cm="1">
        <f t="array" ref="AP44">INDEX('non-R&amp;D ex_typologies'!$J$8:$J$10,MATCH('Country-wise data'!FO44,'non-R&amp;D ex_typologies'!$F$8:$F$10,),)*'Country-wise data'!AF44</f>
        <v>11.480722223902237</v>
      </c>
      <c r="AQ44" s="55" cm="1">
        <f t="array" ref="AQ44">INDEX('non-R&amp;D ex_typologies'!$J$8:$J$10,MATCH('Country-wise data'!FP44,'non-R&amp;D ex_typologies'!$F$8:$F$10,),)*'Country-wise data'!AG44</f>
        <v>5.9684389310147132</v>
      </c>
      <c r="AR44" s="55" cm="1">
        <f t="array" ref="AR44">INDEX('non-R&amp;D ex_typologies'!$J$8:$J$10,MATCH('Country-wise data'!FQ44,'non-R&amp;D ex_typologies'!$F$8:$F$10,),)*'Country-wise data'!AH44</f>
        <v>6.6572696560674567</v>
      </c>
      <c r="AS44" s="55" cm="1">
        <f t="array" ref="AS44">INDEX('non-R&amp;D ex_typologies'!$J$8:$J$10,MATCH('Country-wise data'!FR44,'non-R&amp;D ex_typologies'!$F$8:$F$10,),)*'Country-wise data'!AI44</f>
        <v>6.4375032257028257</v>
      </c>
      <c r="AT44" s="55" cm="1">
        <f t="array" ref="AT44">INDEX('non-R&amp;D ex_typologies'!$J$8:$J$10,MATCH('Country-wise data'!FS44,'non-R&amp;D ex_typologies'!$F$8:$F$10,),)*'Country-wise data'!AJ44</f>
        <v>7.0253336637958617</v>
      </c>
      <c r="AU44" s="55" cm="1">
        <f t="array" ref="AU44">INDEX('non-R&amp;D ex_typologies'!$J$8:$J$10,MATCH('Country-wise data'!FT44,'non-R&amp;D ex_typologies'!$F$8:$F$10,),)*'Country-wise data'!AK44</f>
        <v>7.6668409097806594</v>
      </c>
      <c r="AV44" s="55" cm="1">
        <f t="array" ref="AV44">INDEX('non-R&amp;D ex_typologies'!$J$8:$J$10,MATCH('Country-wise data'!FU44,'non-R&amp;D ex_typologies'!$F$8:$F$10,),)*'Country-wise data'!AL44</f>
        <v>8.3669263765796202</v>
      </c>
      <c r="AW44">
        <f t="shared" si="57"/>
        <v>125.47736419721508</v>
      </c>
      <c r="AX44" s="53">
        <f>INDEX('GDP deflators'!$AB$3:$AK$155,MATCH('Country-wise data'!$B44,'GDP deflators'!$B$3:$B$155,),MATCH('Country-wise data'!AX$3,'GDP deflators'!$D$2:$M$2,))</f>
        <v>62.555383239670718</v>
      </c>
      <c r="AY44" s="53">
        <f>INDEX('GDP deflators'!$AB$3:$AK$155,MATCH('Country-wise data'!$B44,'GDP deflators'!$B$3:$B$155,),MATCH('Country-wise data'!AY$3,'GDP deflators'!$D$2:$M$2,))</f>
        <v>65.896424276504334</v>
      </c>
      <c r="AZ44" s="53">
        <f>INDEX('GDP deflators'!$AB$3:$AK$155,MATCH('Country-wise data'!$B44,'GDP deflators'!$B$3:$B$155,),MATCH('Country-wise data'!AZ$3,'GDP deflators'!$D$2:$M$2,))</f>
        <v>71.666758814782966</v>
      </c>
      <c r="BA44" s="53">
        <f>INDEX('GDP deflators'!$AB$3:$AK$155,MATCH('Country-wise data'!$B44,'GDP deflators'!$B$3:$B$155,),MATCH('Country-wise data'!BA$3,'GDP deflators'!$D$2:$M$2,))</f>
        <v>76.348841568343445</v>
      </c>
      <c r="BB44" s="53">
        <f>INDEX('GDP deflators'!$AB$3:$AK$155,MATCH('Country-wise data'!$B44,'GDP deflators'!$B$3:$B$155,),MATCH('Country-wise data'!BB$3,'GDP deflators'!$D$2:$M$2,))</f>
        <v>81.798115039417112</v>
      </c>
      <c r="BC44" s="53">
        <f>INDEX('GDP deflators'!$AB$3:$AK$155,MATCH('Country-wise data'!$B44,'GDP deflators'!$B$3:$B$155,),MATCH('Country-wise data'!BC$3,'GDP deflators'!$D$2:$M$2,))</f>
        <v>86.576014554522544</v>
      </c>
      <c r="BD44" s="53">
        <f>INDEX('GDP deflators'!$AB$3:$AK$155,MATCH('Country-wise data'!$B44,'GDP deflators'!$B$3:$B$155,),MATCH('Country-wise data'!BD$3,'GDP deflators'!$D$2:$M$2,))</f>
        <v>92.934144455069827</v>
      </c>
      <c r="BE44" s="53">
        <f>INDEX('GDP deflators'!$AB$3:$AK$155,MATCH('Country-wise data'!$B44,'GDP deflators'!$B$3:$B$155,),MATCH('Country-wise data'!BE$3,'GDP deflators'!$D$2:$M$2,))</f>
        <v>95.586375162296989</v>
      </c>
      <c r="BF44" s="53">
        <f>INDEX('GDP deflators'!$AB$3:$AK$155,MATCH('Country-wise data'!$B44,'GDP deflators'!$B$3:$B$155,),MATCH('Country-wise data'!BF$3,'GDP deflators'!$D$2:$M$2,))</f>
        <v>98.254310275822789</v>
      </c>
      <c r="BG44" s="53">
        <f>INDEX('GDP deflators'!$AB$3:$AK$155,MATCH('Country-wise data'!$B44,'GDP deflators'!$B$3:$B$155,),MATCH('Country-wise data'!BG$3,'GDP deflators'!$D$2:$M$2,))</f>
        <v>100</v>
      </c>
      <c r="BH44" cm="1">
        <f t="array" ref="BH44">H44/(INDEX($AX44:$BG44,,MATCH(BH$3,$AX$3:$BG$3,))/100)</f>
        <v>128.73552335449477</v>
      </c>
      <c r="BI44" cm="1">
        <f t="array" ref="BI44">I44/(INDEX($AX44:$BG44,,MATCH(BI$3,$AX$3:$BG$3,))/100)</f>
        <v>69.792861304613012</v>
      </c>
      <c r="BJ44" cm="1">
        <f t="array" ref="BJ44">J44/(INDEX($AX44:$BG44,,MATCH(BJ$3,$AX$3:$BG$3,))/100)</f>
        <v>82.331056930439871</v>
      </c>
      <c r="BK44" cm="1">
        <f t="array" ref="BK44">K44/(INDEX($AX44:$BG44,,MATCH(BK$3,$AX$3:$BG$3,))/100)</f>
        <v>78.82775791185567</v>
      </c>
      <c r="BL44" cm="1">
        <f t="array" ref="BL44">L44/(INDEX($AX44:$BG44,,MATCH(BL$3,$AX$3:$BG$3,))/100)</f>
        <v>38.339514284513371</v>
      </c>
      <c r="BM44" cm="1">
        <f t="array" ref="BM44">M44/(INDEX($AX44:$BG44,,MATCH(BM$3,$AX$3:$BG$3,))/100)</f>
        <v>31.725877128130271</v>
      </c>
      <c r="BN44" cm="1">
        <f t="array" ref="BN44">N44/(INDEX($AX44:$BG44,,MATCH(BN$3,$AX$3:$BG$3,))/100)</f>
        <v>34.467417963358201</v>
      </c>
      <c r="BO44" cm="1">
        <f t="array" ref="BO44">O44/(INDEX($AX44:$BG44,,MATCH(BO$3,$AX$3:$BG$3,))/100)</f>
        <v>29.932090166010713</v>
      </c>
      <c r="BP44" cm="1">
        <f t="array" ref="BP44">P44/(INDEX($AX44:$BG44,,MATCH(BP$3,$AX$3:$BG$3,))/100)</f>
        <v>42.542662894541365</v>
      </c>
      <c r="BQ44" cm="1">
        <f t="array" ref="BQ44">Q44/(INDEX($AX44:$BG44,,MATCH(BQ$3,$AX$3:$BG$3,))/100)</f>
        <v>42.636000000000003</v>
      </c>
      <c r="BS44" cm="1">
        <f t="array" ref="BS44">S44/(INDEX($AX44:$BG44,,MATCH(BS$3,$AX$3:$BG$3,))/100)</f>
        <v>720.65738654784559</v>
      </c>
      <c r="BT44" cm="1">
        <f t="array" ref="BT44">T44/(INDEX($AX44:$BG44,,MATCH(BT$3,$AX$3:$BG$3,))/100)</f>
        <v>710.99757558021804</v>
      </c>
      <c r="BU44" cm="1">
        <f t="array" ref="BU44">U44/(INDEX($AX44:$BG44,,MATCH(BU$3,$AX$3:$BG$3,))/100)</f>
        <v>695.63669579147233</v>
      </c>
      <c r="BV44" cm="1">
        <f t="array" ref="BV44">V44/(INDEX($AX44:$BG44,,MATCH(BV$3,$AX$3:$BG$3,))/100)</f>
        <v>609.10068633290211</v>
      </c>
      <c r="BW44" cm="1">
        <f t="array" ref="BW44">W44/(INDEX($AX44:$BG44,,MATCH(BW$3,$AX$3:$BG$3,))/100)</f>
        <v>499.3653628853973</v>
      </c>
      <c r="BX44" cm="1">
        <f t="array" ref="BX44">X44/(INDEX($AX44:$BG44,,MATCH(BX$3,$AX$3:$BG$3,))/100)</f>
        <v>438.61341152503252</v>
      </c>
      <c r="BY44" cm="1">
        <f t="array" ref="BY44">Y44/(INDEX($AX44:$BG44,,MATCH(BY$3,$AX$3:$BG$3,))/100)</f>
        <v>367.87912559445653</v>
      </c>
      <c r="BZ44" cm="1">
        <f t="array" ref="BZ44">Z44/(INDEX($AX44:$BG44,,MATCH(BZ$3,$AX$3:$BG$3,))/100)</f>
        <v>388.0652785192259</v>
      </c>
      <c r="CA44" cm="1">
        <f t="array" ref="CA44">AA44/(INDEX($AX44:$BG44,,MATCH(CA$3,$AX$3:$BG$3,))/100)</f>
        <v>411.8444594074694</v>
      </c>
      <c r="CB44" cm="1">
        <f t="array" ref="CB44">AB44/(INDEX($AX44:$BG44,,MATCH(CB$3,$AX$3:$BG$3,))/100)</f>
        <v>412.74803166000004</v>
      </c>
      <c r="CC44" cm="1">
        <f t="array" ref="CC44">AC44/(INDEX($AX44:$BG44,,MATCH(CC$3,$AX$3:$BG$3,))/100)</f>
        <v>7.2726566572087945</v>
      </c>
      <c r="CD44" cm="1">
        <f t="array" ref="CD44">AD44/(INDEX($AX44:$BG44,,MATCH(CD$3,$AX$3:$BG$3,))/100)</f>
        <v>5.2731263897890095</v>
      </c>
      <c r="CE44" cm="1">
        <f t="array" ref="CE44">AE44/(INDEX($AX44:$BG44,,MATCH(CE$3,$AX$3:$BG$3,))/100)</f>
        <v>3.7769376476197536</v>
      </c>
      <c r="CF44" cm="1">
        <f t="array" ref="CF44">AF44/(INDEX($AX44:$BG44,,MATCH(CF$3,$AX$3:$BG$3,))/100)</f>
        <v>5.1470359350034682</v>
      </c>
      <c r="CG44" cm="1">
        <f t="array" ref="CG44">AG44/(INDEX($AX44:$BG44,,MATCH(CG$3,$AX$3:$BG$3,))/100)</f>
        <v>5.7890611777009822</v>
      </c>
      <c r="CH44" cm="1">
        <f t="array" ref="CH44">AH44/(INDEX($AX44:$BG44,,MATCH(CH$3,$AX$3:$BG$3,))/100)</f>
        <v>6.1008344389231262</v>
      </c>
      <c r="CI44" cm="1">
        <f t="array" ref="CI44">AI44/(INDEX($AX44:$BG44,,MATCH(CI$3,$AX$3:$BG$3,))/100)</f>
        <v>5.4958242359667304</v>
      </c>
      <c r="CJ44" cm="1">
        <f t="array" ref="CJ44">AJ44/(INDEX($AX44:$BG44,,MATCH(CJ$3,$AX$3:$BG$3,))/100)</f>
        <v>5.8312497643347339</v>
      </c>
      <c r="CK44" cm="1">
        <f t="array" ref="CK44">AK44/(INDEX($AX44:$BG44,,MATCH(CK$3,$AX$3:$BG$3,))/100)</f>
        <v>6.1909246851405513</v>
      </c>
      <c r="CL44" cm="1">
        <f t="array" ref="CL44">AL44/(INDEX($AX44:$BG44,,MATCH(CL$3,$AX$3:$BG$3,))/100)</f>
        <v>6.6382962199699858</v>
      </c>
      <c r="CM44" cm="1">
        <f t="array" ref="CM44">AM44/(INDEX($AX44:$BG44,,MATCH(CM$3,$AX$3:$BG$3,))/100)</f>
        <v>9.1664759746564535</v>
      </c>
      <c r="CN44" cm="1">
        <f t="array" ref="CN44">AN44/(INDEX($AX44:$BG44,,MATCH(CN$3,$AX$3:$BG$3,))/100)</f>
        <v>15.405568802455333</v>
      </c>
      <c r="CO44" cm="1">
        <f t="array" ref="CO44">AO44/(INDEX($AX44:$BG44,,MATCH(CO$3,$AX$3:$BG$3,))/100)</f>
        <v>11.03441649069179</v>
      </c>
      <c r="CP44" cm="1">
        <f t="array" ref="CP44">AP44/(INDEX($AX44:$BG44,,MATCH(CP$3,$AX$3:$BG$3,))/100)</f>
        <v>15.037192428945108</v>
      </c>
      <c r="CQ44" cm="1">
        <f t="array" ref="CQ44">AQ44/(INDEX($AX44:$BG44,,MATCH(CQ$3,$AX$3:$BG$3,))/100)</f>
        <v>7.2965482494781515</v>
      </c>
      <c r="CR44" cm="1">
        <f t="array" ref="CR44">AR44/(INDEX($AX44:$BG44,,MATCH(CR$3,$AX$3:$BG$3,))/100)</f>
        <v>7.6895081048977385</v>
      </c>
      <c r="CS44" cm="1">
        <f t="array" ref="CS44">AS44/(INDEX($AX44:$BG44,,MATCH(CS$3,$AX$3:$BG$3,))/100)</f>
        <v>6.9269516209030337</v>
      </c>
      <c r="CT44" cm="1">
        <f t="array" ref="CT44">AT44/(INDEX($AX44:$BG44,,MATCH(CT$3,$AX$3:$BG$3,))/100)</f>
        <v>7.3497228573292821</v>
      </c>
      <c r="CU44" cm="1">
        <f t="array" ref="CU44">AU44/(INDEX($AX44:$BG44,,MATCH(CU$3,$AX$3:$BG$3,))/100)</f>
        <v>7.803058093083191</v>
      </c>
      <c r="CV44" cm="1">
        <f t="array" ref="CV44">AV44/(INDEX($AX44:$BG44,,MATCH(CV$3,$AX$3:$BG$3,))/100)</f>
        <v>8.3669263765796202</v>
      </c>
      <c r="CW44">
        <f t="shared" si="58"/>
        <v>153.59231615067685</v>
      </c>
      <c r="CX44">
        <f>IFERROR(1/INDEX('exch rates'!$BC$5:$BL$268,MATCH('Country-wise data'!$B44,'exch rates'!$A$5:$A$268,),MATCH(CX$3,'exch rates'!$BC$4:$BL$4,)),1)</f>
        <v>0.13658922039327556</v>
      </c>
      <c r="CY44">
        <f>IFERROR(1/INDEX('exch rates'!$BC$5:$BL$268,MATCH('Country-wise data'!$B44,'exch rates'!$A$5:$A$268,),MATCH(CY$3,'exch rates'!$BC$4:$BL$4,)),1)</f>
        <v>0.1377195706917233</v>
      </c>
      <c r="CZ44">
        <f>IFERROR(1/INDEX('exch rates'!$BC$5:$BL$268,MATCH('Country-wise data'!$B44,'exch rates'!$A$5:$A$268,),MATCH(CZ$3,'exch rates'!$BC$4:$BL$4,)),1)</f>
        <v>0.12180314511322871</v>
      </c>
      <c r="DA44">
        <f>IFERROR(1/INDEX('exch rates'!$BC$5:$BL$268,MATCH('Country-wise data'!$B44,'exch rates'!$A$5:$A$268,),MATCH(DA$3,'exch rates'!$BC$4:$BL$4,)),1)</f>
        <v>0.10357267662036099</v>
      </c>
      <c r="DB44">
        <f>IFERROR(1/INDEX('exch rates'!$BC$5:$BL$268,MATCH('Country-wise data'!$B44,'exch rates'!$A$5:$A$268,),MATCH(DB$3,'exch rates'!$BC$4:$BL$4,)),1)</f>
        <v>9.2143346267841555E-2</v>
      </c>
      <c r="DC44">
        <f>IFERROR(1/INDEX('exch rates'!$BC$5:$BL$268,MATCH('Country-wise data'!$B44,'exch rates'!$A$5:$A$268,),MATCH(DC$3,'exch rates'!$BC$4:$BL$4,)),1)</f>
        <v>7.8376472865470878E-2</v>
      </c>
      <c r="DD44">
        <f>IFERROR(1/INDEX('exch rates'!$BC$5:$BL$268,MATCH('Country-wise data'!$B44,'exch rates'!$A$5:$A$268,),MATCH(DD$3,'exch rates'!$BC$4:$BL$4,)),1)</f>
        <v>6.7982763635436122E-2</v>
      </c>
      <c r="DE44">
        <f>IFERROR(1/INDEX('exch rates'!$BC$5:$BL$268,MATCH('Country-wise data'!$B44,'exch rates'!$A$5:$A$268,),MATCH(DE$3,'exch rates'!$BC$4:$BL$4,)),1)</f>
        <v>7.5053655345031292E-2</v>
      </c>
      <c r="DF44">
        <f>IFERROR(1/INDEX('exch rates'!$BC$5:$BL$268,MATCH('Country-wise data'!$B44,'exch rates'!$A$5:$A$268,),MATCH(DF$3,'exch rates'!$BC$4:$BL$4,)),1)</f>
        <v>7.5563363764130129E-2</v>
      </c>
      <c r="DG44">
        <f>IFERROR(1/INDEX('exch rates'!$BC$5:$BL$268,MATCH('Country-wise data'!$B44,'exch rates'!$A$5:$A$268,),MATCH(DG$3,'exch rates'!$BC$4:$BL$4,)),1)</f>
        <v>6.9195584308790317E-2</v>
      </c>
      <c r="DH44" cm="1">
        <f t="array" ref="DH44">(BH44/INDEX($CX44:$DG44,,MATCH(DH$3,$CX$3:$DG$3,)))*$DG44</f>
        <v>65.216930985944302</v>
      </c>
      <c r="DI44" cm="1">
        <f t="array" ref="DI44">(BI44/INDEX($CX44:$DG44,,MATCH(DI$3,$CX$3:$DG$3,)))*$DG44</f>
        <v>35.066605234816457</v>
      </c>
      <c r="DJ44" cm="1">
        <f t="array" ref="DJ44">(BJ44/INDEX($CX44:$DG44,,MATCH(DJ$3,$CX$3:$DG$3,)))*$DG44</f>
        <v>46.771744570028659</v>
      </c>
      <c r="DK44" cm="1">
        <f t="array" ref="DK44">(BK44/INDEX($CX44:$DG44,,MATCH(DK$3,$CX$3:$DG$3,)))*$DG44</f>
        <v>52.663819710443157</v>
      </c>
      <c r="DL44" cm="1">
        <f t="array" ref="DL44">(BL44/INDEX($CX44:$DG44,,MATCH(DL$3,$CX$3:$DG$3,)))*$DG44</f>
        <v>28.791282284459406</v>
      </c>
      <c r="DM44" cm="1">
        <f t="array" ref="DM44">(BM44/INDEX($CX44:$DG44,,MATCH(DM$3,$CX$3:$DG$3,)))*$DG44</f>
        <v>28.009561100790567</v>
      </c>
      <c r="DN44" cm="1">
        <f t="array" ref="DN44">(BN44/INDEX($CX44:$DG44,,MATCH(DN$3,$CX$3:$DG$3,)))*$DG44</f>
        <v>35.08232084208305</v>
      </c>
      <c r="DO44" cm="1">
        <f t="array" ref="DO44">(BO44/INDEX($CX44:$DG44,,MATCH(DO$3,$CX$3:$DG$3,)))*$DG44</f>
        <v>27.59583739258375</v>
      </c>
      <c r="DP44" cm="1">
        <f t="array" ref="DP44">(BP44/INDEX($CX44:$DG44,,MATCH(DP$3,$CX$3:$DG$3,)))*$DG44</f>
        <v>38.957561844766438</v>
      </c>
      <c r="DQ44" cm="1">
        <f t="array" ref="DQ44">(BQ44/INDEX($CX44:$DG44,,MATCH(DQ$3,$CX$3:$DG$3,)))*$DG44</f>
        <v>42.636000000000003</v>
      </c>
      <c r="DS44" cm="1">
        <f t="array" ref="DS44">(BS44/INDEX($CX44:$DG44,,MATCH(DS$3,$CX$3:$DG$3,)))*$DG44</f>
        <v>365.08231619630004</v>
      </c>
      <c r="DT44" cm="1">
        <f t="array" ref="DT44">(BT44/INDEX($CX44:$DG44,,MATCH(DT$3,$CX$3:$DG$3,)))*$DG44</f>
        <v>357.2323994135366</v>
      </c>
      <c r="DU44" cm="1">
        <f t="array" ref="DU44">(BU44/INDEX($CX44:$DG44,,MATCH(DU$3,$CX$3:$DG$3,)))*$DG44</f>
        <v>395.18673829957896</v>
      </c>
      <c r="DV44" cm="1">
        <f t="array" ref="DV44">(BV44/INDEX($CX44:$DG44,,MATCH(DV$3,$CX$3:$DG$3,)))*$DG44</f>
        <v>406.93240021379177</v>
      </c>
      <c r="DW44" cm="1">
        <f t="array" ref="DW44">(BW44/INDEX($CX44:$DG44,,MATCH(DW$3,$CX$3:$DG$3,)))*$DG44</f>
        <v>375.00133724235752</v>
      </c>
      <c r="DX44" cm="1">
        <f t="array" ref="DX44">(BX44/INDEX($CX44:$DG44,,MATCH(DX$3,$CX$3:$DG$3,)))*$DG44</f>
        <v>387.23497226318045</v>
      </c>
      <c r="DY44" cm="1">
        <f t="array" ref="DY44">(BY44/INDEX($CX44:$DG44,,MATCH(DY$3,$CX$3:$DG$3,)))*$DG44</f>
        <v>374.44213340639334</v>
      </c>
      <c r="DZ44" cm="1">
        <f t="array" ref="DZ44">(BZ44/INDEX($CX44:$DG44,,MATCH(DZ$3,$CX$3:$DG$3,)))*$DG44</f>
        <v>357.77609463053255</v>
      </c>
      <c r="EA44" cm="1">
        <f t="array" ref="EA44">(CA44/INDEX($CX44:$DG44,,MATCH(EA$3,$CX$3:$DG$3,)))*$DG44</f>
        <v>377.13802818510328</v>
      </c>
      <c r="EB44" cm="1">
        <f t="array" ref="EB44">(CB44/INDEX($CX44:$DG44,,MATCH(EB$3,$CX$3:$DG$3,)))*$DG44</f>
        <v>412.74803166000004</v>
      </c>
      <c r="EC44" s="53" cm="1">
        <f t="array" ref="EC44">(CC44/INDEX($CX44:$DG44,,MATCH(EC$3,$CX$3:$DG$3,)))*$DG44</f>
        <v>3.684300455217703</v>
      </c>
      <c r="ED44" cm="1">
        <f t="array" ref="ED44">(CD44/INDEX($CX44:$DG44,,MATCH(ED$3,$CX$3:$DG$3,)))*$DG44</f>
        <v>2.6494205568815428</v>
      </c>
      <c r="EE44" cm="1">
        <f t="array" ref="EE44">(CE44/INDEX($CX44:$DG44,,MATCH(EE$3,$CX$3:$DG$3,)))*$DG44</f>
        <v>2.145654015600067</v>
      </c>
      <c r="EF44" cm="1">
        <f t="array" ref="EF44">(CF44/INDEX($CX44:$DG44,,MATCH(EF$3,$CX$3:$DG$3,)))*$DG44</f>
        <v>3.4386690641042215</v>
      </c>
      <c r="EG44" cm="1">
        <f t="array" ref="EG44">(CG44/INDEX($CX44:$DG44,,MATCH(EG$3,$CX$3:$DG$3,)))*$DG44</f>
        <v>4.3473293191019762</v>
      </c>
      <c r="EH44" cm="1">
        <f t="array" ref="EH44">(CH44/INDEX($CX44:$DG44,,MATCH(EH$3,$CX$3:$DG$3,)))*$DG44</f>
        <v>5.3861929267610247</v>
      </c>
      <c r="EI44" cm="1">
        <f t="array" ref="EI44">(CI44/INDEX($CX44:$DG44,,MATCH(EI$3,$CX$3:$DG$3,)))*$DG44</f>
        <v>5.5938704008188331</v>
      </c>
      <c r="EJ44" cm="1">
        <f t="array" ref="EJ44">(CJ44/INDEX($CX44:$DG44,,MATCH(EJ$3,$CX$3:$DG$3,)))*$DG44</f>
        <v>5.376110368491867</v>
      </c>
      <c r="EK44" cm="1">
        <f t="array" ref="EK44">(CK44/INDEX($CX44:$DG44,,MATCH(EK$3,$CX$3:$DG$3,)))*$DG44</f>
        <v>5.6692109728890614</v>
      </c>
      <c r="EL44" cm="1">
        <f t="array" ref="EL44">(CL44/INDEX($CX44:$DG44,,MATCH(EL$3,$CX$3:$DG$3,)))*$DG44</f>
        <v>6.6382962199699858</v>
      </c>
      <c r="EM44" cm="1">
        <f t="array" ref="EM44">(CM44/INDEX($CX44:$DG44,,MATCH(EM$3,$CX$3:$DG$3,)))*$DG44</f>
        <v>4.6437021844958695</v>
      </c>
      <c r="EN44" cm="1">
        <f t="array" ref="EN44">(CN44/INDEX($CX44:$DG44,,MATCH(EN$3,$CX$3:$DG$3,)))*$DG44</f>
        <v>7.7403475013826224</v>
      </c>
      <c r="EO44" cm="1">
        <f t="array" ref="EO44">(CO44/INDEX($CX44:$DG44,,MATCH(EO$3,$CX$3:$DG$3,)))*$DG44</f>
        <v>6.2685811262934683</v>
      </c>
      <c r="EP44" cm="1">
        <f t="array" ref="EP44">(CP44/INDEX($CX44:$DG44,,MATCH(EP$3,$CX$3:$DG$3,)))*$DG44</f>
        <v>10.046156481004036</v>
      </c>
      <c r="EQ44" cm="1">
        <f t="array" ref="EQ44">(CQ44/INDEX($CX44:$DG44,,MATCH(EQ$3,$CX$3:$DG$3,)))*$DG44</f>
        <v>5.4793855444788679</v>
      </c>
      <c r="ER44" cm="1">
        <f t="array" ref="ER44">(CR44/INDEX($CX44:$DG44,,MATCH(ER$3,$CX$3:$DG$3,)))*$DG44</f>
        <v>6.7887720244679217</v>
      </c>
      <c r="ES44" cm="1">
        <f t="array" ref="ES44">(CS44/INDEX($CX44:$DG44,,MATCH(ES$3,$CX$3:$DG$3,)))*$DG44</f>
        <v>7.0505292702938043</v>
      </c>
      <c r="ET44" cm="1">
        <f t="array" ref="ET44">(CT44/INDEX($CX44:$DG44,,MATCH(ET$3,$CX$3:$DG$3,)))*$DG44</f>
        <v>6.7760639409582053</v>
      </c>
      <c r="EU44" cm="1">
        <f t="array" ref="EU44">(CU44/INDEX($CX44:$DG44,,MATCH(EU$3,$CX$3:$DG$3,)))*$DG44</f>
        <v>7.1454887295876883</v>
      </c>
      <c r="EV44" cm="1">
        <f t="array" ref="EV44">(CV44/INDEX($CX44:$DG44,,MATCH(EV$3,$CX$3:$DG$3,)))*$DG44</f>
        <v>8.3669263765796202</v>
      </c>
      <c r="EW44">
        <f t="shared" si="13"/>
        <v>115.2350074793784</v>
      </c>
      <c r="EY44" s="96">
        <f t="shared" si="24"/>
        <v>1.0091697931588399E-2</v>
      </c>
      <c r="EZ44" s="96">
        <f t="shared" si="14"/>
        <v>7.4165181020284235E-3</v>
      </c>
      <c r="FA44" s="96">
        <f t="shared" si="15"/>
        <v>5.4294686730441662E-3</v>
      </c>
      <c r="FB44" s="96">
        <f t="shared" si="16"/>
        <v>8.4502218606766957E-3</v>
      </c>
      <c r="FC44" s="96">
        <f t="shared" si="17"/>
        <v>1.1592836844452011E-2</v>
      </c>
      <c r="FD44" s="96">
        <f t="shared" si="18"/>
        <v>1.3909365921372287E-2</v>
      </c>
      <c r="FE44" s="96">
        <f t="shared" si="19"/>
        <v>1.4939211968295342E-2</v>
      </c>
      <c r="FF44" s="96">
        <f t="shared" si="20"/>
        <v>1.502646613112499E-2</v>
      </c>
      <c r="FG44" s="96">
        <f t="shared" si="21"/>
        <v>1.5032191264749766E-2</v>
      </c>
      <c r="FH44" s="96">
        <f t="shared" si="22"/>
        <v>1.6083168690767403E-2</v>
      </c>
      <c r="FJ44" s="96">
        <f t="shared" si="25"/>
        <v>525.49080138440195</v>
      </c>
      <c r="FK44" s="96" t="str">
        <f>IF(AND('Country-wise data'!FJ44&gt;'non-R&amp;D ex_typologies'!$C$17,'Country-wise data'!FJ44&lt;'non-R&amp;D ex_typologies'!$D$17),"Small",IF(AND('Country-wise data'!FJ44&gt;'non-R&amp;D ex_typologies'!$E$17,'Country-wise data'!$FJ$4&lt;'non-R&amp;D ex_typologies'!$F$17),"Medium","Large"))</f>
        <v>Small</v>
      </c>
      <c r="FL44" t="str">
        <f>IF($FK44='non-R&amp;D ex_typologies'!$C$16,IF(AND('Country-wise data'!EY44&gt;'non-R&amp;D ex_typologies'!$C$21,'Country-wise data'!EY44&lt;'non-R&amp;D ex_typologies'!$D$21),'non-R&amp;D ex_typologies'!$B$21,IF(AND('Country-wise data'!EY44&gt;'non-R&amp;D ex_typologies'!$C$19,'Country-wise data'!EY44&lt;'non-R&amp;D ex_typologies'!$D$19),'non-R&amp;D ex_typologies'!$B$19,'non-R&amp;D ex_typologies'!$B$20)),IF($FK44='non-R&amp;D ex_typologies'!$E$16,IF(AND('Country-wise data'!EY44&gt;'non-R&amp;D ex_typologies'!$E$21,'Country-wise data'!EY44&lt;'non-R&amp;D ex_typologies'!$F$21),'non-R&amp;D ex_typologies'!$B$21,IF(AND('Country-wise data'!EY44&gt;'non-R&amp;D ex_typologies'!$E$19,'Country-wise data'!EY44&lt;'non-R&amp;D ex_typologies'!$F$19),'non-R&amp;D ex_typologies'!$B$19,'non-R&amp;D ex_typologies'!$B$20)),IF(AND('Country-wise data'!EY44&gt;'non-R&amp;D ex_typologies'!$G$21,'Country-wise data'!EY44&lt;'non-R&amp;D ex_typologies'!$H$21),'non-R&amp;D ex_typologies'!$B$21,IF(AND('Country-wise data'!EY44&gt;'non-R&amp;D ex_typologies'!$G$19,'Country-wise data'!EY44&lt;'non-R&amp;D ex_typologies'!$H$19),'non-R&amp;D ex_typologies'!$B$19,'non-R&amp;D ex_typologies'!$B$20))))</f>
        <v>Balanced</v>
      </c>
      <c r="FM44" t="str">
        <f>IF($FK44='non-R&amp;D ex_typologies'!$C$16,IF(AND('Country-wise data'!EZ44&gt;'non-R&amp;D ex_typologies'!$C$21,'Country-wise data'!EZ44&lt;'non-R&amp;D ex_typologies'!$D$21),'non-R&amp;D ex_typologies'!$B$21,IF(AND('Country-wise data'!EZ44&gt;'non-R&amp;D ex_typologies'!$C$19,'Country-wise data'!EZ44&lt;'non-R&amp;D ex_typologies'!$D$19),'non-R&amp;D ex_typologies'!$B$19,'non-R&amp;D ex_typologies'!$B$20)),IF($FK44='non-R&amp;D ex_typologies'!$E$16,IF(AND('Country-wise data'!EZ44&gt;'non-R&amp;D ex_typologies'!$E$21,'Country-wise data'!EZ44&lt;'non-R&amp;D ex_typologies'!$F$21),'non-R&amp;D ex_typologies'!$B$21,IF(AND('Country-wise data'!EZ44&gt;'non-R&amp;D ex_typologies'!$E$19,'Country-wise data'!EZ44&lt;'non-R&amp;D ex_typologies'!$F$19),'non-R&amp;D ex_typologies'!$B$19,'non-R&amp;D ex_typologies'!$B$20)),IF(AND('Country-wise data'!EZ44&gt;'non-R&amp;D ex_typologies'!$G$21,'Country-wise data'!EZ44&lt;'non-R&amp;D ex_typologies'!$H$21),'non-R&amp;D ex_typologies'!$B$21,IF(AND('Country-wise data'!EZ44&gt;'non-R&amp;D ex_typologies'!$G$19,'Country-wise data'!EZ44&lt;'non-R&amp;D ex_typologies'!$H$19),'non-R&amp;D ex_typologies'!$B$19,'non-R&amp;D ex_typologies'!$B$20))))</f>
        <v>Program heavy</v>
      </c>
      <c r="FN44" t="str">
        <f>IF($FK44='non-R&amp;D ex_typologies'!$C$16,IF(AND('Country-wise data'!FA44&gt;'non-R&amp;D ex_typologies'!$C$21,'Country-wise data'!FA44&lt;'non-R&amp;D ex_typologies'!$D$21),'non-R&amp;D ex_typologies'!$B$21,IF(AND('Country-wise data'!FA44&gt;'non-R&amp;D ex_typologies'!$C$19,'Country-wise data'!FA44&lt;'non-R&amp;D ex_typologies'!$D$19),'non-R&amp;D ex_typologies'!$B$19,'non-R&amp;D ex_typologies'!$B$20)),IF($FK44='non-R&amp;D ex_typologies'!$E$16,IF(AND('Country-wise data'!FA44&gt;'non-R&amp;D ex_typologies'!$E$21,'Country-wise data'!FA44&lt;'non-R&amp;D ex_typologies'!$F$21),'non-R&amp;D ex_typologies'!$B$21,IF(AND('Country-wise data'!FA44&gt;'non-R&amp;D ex_typologies'!$E$19,'Country-wise data'!FA44&lt;'non-R&amp;D ex_typologies'!$F$19),'non-R&amp;D ex_typologies'!$B$19,'non-R&amp;D ex_typologies'!$B$20)),IF(AND('Country-wise data'!FA44&gt;'non-R&amp;D ex_typologies'!$G$21,'Country-wise data'!FA44&lt;'non-R&amp;D ex_typologies'!$H$21),'non-R&amp;D ex_typologies'!$B$21,IF(AND('Country-wise data'!FA44&gt;'non-R&amp;D ex_typologies'!$G$19,'Country-wise data'!FA44&lt;'non-R&amp;D ex_typologies'!$H$19),'non-R&amp;D ex_typologies'!$B$19,'non-R&amp;D ex_typologies'!$B$20))))</f>
        <v>Program heavy</v>
      </c>
      <c r="FO44" t="str">
        <f>IF($FK44='non-R&amp;D ex_typologies'!$C$16,IF(AND('Country-wise data'!FB44&gt;'non-R&amp;D ex_typologies'!$C$21,'Country-wise data'!FB44&lt;'non-R&amp;D ex_typologies'!$D$21),'non-R&amp;D ex_typologies'!$B$21,IF(AND('Country-wise data'!FB44&gt;'non-R&amp;D ex_typologies'!$C$19,'Country-wise data'!FB44&lt;'non-R&amp;D ex_typologies'!$D$19),'non-R&amp;D ex_typologies'!$B$19,'non-R&amp;D ex_typologies'!$B$20)),IF($FK44='non-R&amp;D ex_typologies'!$E$16,IF(AND('Country-wise data'!FB44&gt;'non-R&amp;D ex_typologies'!$E$21,'Country-wise data'!FB44&lt;'non-R&amp;D ex_typologies'!$F$21),'non-R&amp;D ex_typologies'!$B$21,IF(AND('Country-wise data'!FB44&gt;'non-R&amp;D ex_typologies'!$E$19,'Country-wise data'!FB44&lt;'non-R&amp;D ex_typologies'!$F$19),'non-R&amp;D ex_typologies'!$B$19,'non-R&amp;D ex_typologies'!$B$20)),IF(AND('Country-wise data'!FB44&gt;'non-R&amp;D ex_typologies'!$G$21,'Country-wise data'!FB44&lt;'non-R&amp;D ex_typologies'!$H$21),'non-R&amp;D ex_typologies'!$B$21,IF(AND('Country-wise data'!FB44&gt;'non-R&amp;D ex_typologies'!$G$19,'Country-wise data'!FB44&lt;'non-R&amp;D ex_typologies'!$H$19),'non-R&amp;D ex_typologies'!$B$19,'non-R&amp;D ex_typologies'!$B$20))))</f>
        <v>Program heavy</v>
      </c>
      <c r="FP44" t="str">
        <f>IF($FK44='non-R&amp;D ex_typologies'!$C$16,IF(AND('Country-wise data'!FC44&gt;'non-R&amp;D ex_typologies'!$C$21,'Country-wise data'!FC44&lt;'non-R&amp;D ex_typologies'!$D$21),'non-R&amp;D ex_typologies'!$B$21,IF(AND('Country-wise data'!FC44&gt;'non-R&amp;D ex_typologies'!$C$19,'Country-wise data'!FC44&lt;'non-R&amp;D ex_typologies'!$D$19),'non-R&amp;D ex_typologies'!$B$19,'non-R&amp;D ex_typologies'!$B$20)),IF($FK44='non-R&amp;D ex_typologies'!$E$16,IF(AND('Country-wise data'!FC44&gt;'non-R&amp;D ex_typologies'!$E$21,'Country-wise data'!FC44&lt;'non-R&amp;D ex_typologies'!$F$21),'non-R&amp;D ex_typologies'!$B$21,IF(AND('Country-wise data'!FC44&gt;'non-R&amp;D ex_typologies'!$E$19,'Country-wise data'!FC44&lt;'non-R&amp;D ex_typologies'!$F$19),'non-R&amp;D ex_typologies'!$B$19,'non-R&amp;D ex_typologies'!$B$20)),IF(AND('Country-wise data'!FC44&gt;'non-R&amp;D ex_typologies'!$G$21,'Country-wise data'!FC44&lt;'non-R&amp;D ex_typologies'!$H$21),'non-R&amp;D ex_typologies'!$B$21,IF(AND('Country-wise data'!FC44&gt;'non-R&amp;D ex_typologies'!$G$19,'Country-wise data'!FC44&lt;'non-R&amp;D ex_typologies'!$H$19),'non-R&amp;D ex_typologies'!$B$19,'non-R&amp;D ex_typologies'!$B$20))))</f>
        <v>Balanced</v>
      </c>
      <c r="FQ44" t="str">
        <f>IF($FK44='non-R&amp;D ex_typologies'!$C$16,IF(AND('Country-wise data'!FD44&gt;'non-R&amp;D ex_typologies'!$C$21,'Country-wise data'!FD44&lt;'non-R&amp;D ex_typologies'!$D$21),'non-R&amp;D ex_typologies'!$B$21,IF(AND('Country-wise data'!FD44&gt;'non-R&amp;D ex_typologies'!$C$19,'Country-wise data'!FD44&lt;'non-R&amp;D ex_typologies'!$D$19),'non-R&amp;D ex_typologies'!$B$19,'non-R&amp;D ex_typologies'!$B$20)),IF($FK44='non-R&amp;D ex_typologies'!$E$16,IF(AND('Country-wise data'!FD44&gt;'non-R&amp;D ex_typologies'!$E$21,'Country-wise data'!FD44&lt;'non-R&amp;D ex_typologies'!$F$21),'non-R&amp;D ex_typologies'!$B$21,IF(AND('Country-wise data'!FD44&gt;'non-R&amp;D ex_typologies'!$E$19,'Country-wise data'!FD44&lt;'non-R&amp;D ex_typologies'!$F$19),'non-R&amp;D ex_typologies'!$B$19,'non-R&amp;D ex_typologies'!$B$20)),IF(AND('Country-wise data'!FD44&gt;'non-R&amp;D ex_typologies'!$G$21,'Country-wise data'!FD44&lt;'non-R&amp;D ex_typologies'!$H$21),'non-R&amp;D ex_typologies'!$B$21,IF(AND('Country-wise data'!FD44&gt;'non-R&amp;D ex_typologies'!$G$19,'Country-wise data'!FD44&lt;'non-R&amp;D ex_typologies'!$H$19),'non-R&amp;D ex_typologies'!$B$19,'non-R&amp;D ex_typologies'!$B$20))))</f>
        <v>Balanced</v>
      </c>
      <c r="FR44" t="str">
        <f>IF($FK44='non-R&amp;D ex_typologies'!$C$16,IF(AND('Country-wise data'!FE44&gt;'non-R&amp;D ex_typologies'!$C$21,'Country-wise data'!FE44&lt;'non-R&amp;D ex_typologies'!$D$21),'non-R&amp;D ex_typologies'!$B$21,IF(AND('Country-wise data'!FE44&gt;'non-R&amp;D ex_typologies'!$C$19,'Country-wise data'!FE44&lt;'non-R&amp;D ex_typologies'!$D$19),'non-R&amp;D ex_typologies'!$B$19,'non-R&amp;D ex_typologies'!$B$20)),IF($FK44='non-R&amp;D ex_typologies'!$E$16,IF(AND('Country-wise data'!FE44&gt;'non-R&amp;D ex_typologies'!$E$21,'Country-wise data'!FE44&lt;'non-R&amp;D ex_typologies'!$F$21),'non-R&amp;D ex_typologies'!$B$21,IF(AND('Country-wise data'!FE44&gt;'non-R&amp;D ex_typologies'!$E$19,'Country-wise data'!FE44&lt;'non-R&amp;D ex_typologies'!$F$19),'non-R&amp;D ex_typologies'!$B$19,'non-R&amp;D ex_typologies'!$B$20)),IF(AND('Country-wise data'!FE44&gt;'non-R&amp;D ex_typologies'!$G$21,'Country-wise data'!FE44&lt;'non-R&amp;D ex_typologies'!$H$21),'non-R&amp;D ex_typologies'!$B$21,IF(AND('Country-wise data'!FE44&gt;'non-R&amp;D ex_typologies'!$G$19,'Country-wise data'!FE44&lt;'non-R&amp;D ex_typologies'!$H$19),'non-R&amp;D ex_typologies'!$B$19,'non-R&amp;D ex_typologies'!$B$20))))</f>
        <v>Balanced</v>
      </c>
      <c r="FS44" t="str">
        <f>IF($FK44='non-R&amp;D ex_typologies'!$C$16,IF(AND('Country-wise data'!FF44&gt;'non-R&amp;D ex_typologies'!$C$21,'Country-wise data'!FF44&lt;'non-R&amp;D ex_typologies'!$D$21),'non-R&amp;D ex_typologies'!$B$21,IF(AND('Country-wise data'!FF44&gt;'non-R&amp;D ex_typologies'!$C$19,'Country-wise data'!FF44&lt;'non-R&amp;D ex_typologies'!$D$19),'non-R&amp;D ex_typologies'!$B$19,'non-R&amp;D ex_typologies'!$B$20)),IF($FK44='non-R&amp;D ex_typologies'!$E$16,IF(AND('Country-wise data'!FF44&gt;'non-R&amp;D ex_typologies'!$E$21,'Country-wise data'!FF44&lt;'non-R&amp;D ex_typologies'!$F$21),'non-R&amp;D ex_typologies'!$B$21,IF(AND('Country-wise data'!FF44&gt;'non-R&amp;D ex_typologies'!$E$19,'Country-wise data'!FF44&lt;'non-R&amp;D ex_typologies'!$F$19),'non-R&amp;D ex_typologies'!$B$19,'non-R&amp;D ex_typologies'!$B$20)),IF(AND('Country-wise data'!FF44&gt;'non-R&amp;D ex_typologies'!$G$21,'Country-wise data'!FF44&lt;'non-R&amp;D ex_typologies'!$H$21),'non-R&amp;D ex_typologies'!$B$21,IF(AND('Country-wise data'!FF44&gt;'non-R&amp;D ex_typologies'!$G$19,'Country-wise data'!FF44&lt;'non-R&amp;D ex_typologies'!$H$19),'non-R&amp;D ex_typologies'!$B$19,'non-R&amp;D ex_typologies'!$B$20))))</f>
        <v>Balanced</v>
      </c>
      <c r="FT44" t="str">
        <f>IF($FK44='non-R&amp;D ex_typologies'!$C$16,IF(AND('Country-wise data'!FG44&gt;'non-R&amp;D ex_typologies'!$C$21,'Country-wise data'!FG44&lt;'non-R&amp;D ex_typologies'!$D$21),'non-R&amp;D ex_typologies'!$B$21,IF(AND('Country-wise data'!FG44&gt;'non-R&amp;D ex_typologies'!$C$19,'Country-wise data'!FG44&lt;'non-R&amp;D ex_typologies'!$D$19),'non-R&amp;D ex_typologies'!$B$19,'non-R&amp;D ex_typologies'!$B$20)),IF($FK44='non-R&amp;D ex_typologies'!$E$16,IF(AND('Country-wise data'!FG44&gt;'non-R&amp;D ex_typologies'!$E$21,'Country-wise data'!FG44&lt;'non-R&amp;D ex_typologies'!$F$21),'non-R&amp;D ex_typologies'!$B$21,IF(AND('Country-wise data'!FG44&gt;'non-R&amp;D ex_typologies'!$E$19,'Country-wise data'!FG44&lt;'non-R&amp;D ex_typologies'!$F$19),'non-R&amp;D ex_typologies'!$B$19,'non-R&amp;D ex_typologies'!$B$20)),IF(AND('Country-wise data'!FG44&gt;'non-R&amp;D ex_typologies'!$G$21,'Country-wise data'!FG44&lt;'non-R&amp;D ex_typologies'!$H$21),'non-R&amp;D ex_typologies'!$B$21,IF(AND('Country-wise data'!FG44&gt;'non-R&amp;D ex_typologies'!$G$19,'Country-wise data'!FG44&lt;'non-R&amp;D ex_typologies'!$H$19),'non-R&amp;D ex_typologies'!$B$19,'non-R&amp;D ex_typologies'!$B$20))))</f>
        <v>Balanced</v>
      </c>
      <c r="FU44" t="str">
        <f>IF($FK44='non-R&amp;D ex_typologies'!$C$16,IF(AND('Country-wise data'!FH44&gt;'non-R&amp;D ex_typologies'!$C$21,'Country-wise data'!FH44&lt;'non-R&amp;D ex_typologies'!$D$21),'non-R&amp;D ex_typologies'!$B$21,IF(AND('Country-wise data'!FH44&gt;'non-R&amp;D ex_typologies'!$C$19,'Country-wise data'!FH44&lt;'non-R&amp;D ex_typologies'!$D$19),'non-R&amp;D ex_typologies'!$B$19,'non-R&amp;D ex_typologies'!$B$20)),IF($FK44='non-R&amp;D ex_typologies'!$E$16,IF(AND('Country-wise data'!FH44&gt;'non-R&amp;D ex_typologies'!$E$21,'Country-wise data'!FH44&lt;'non-R&amp;D ex_typologies'!$F$21),'non-R&amp;D ex_typologies'!$B$21,IF(AND('Country-wise data'!FH44&gt;'non-R&amp;D ex_typologies'!$E$19,'Country-wise data'!FH44&lt;'non-R&amp;D ex_typologies'!$F$19),'non-R&amp;D ex_typologies'!$B$19,'non-R&amp;D ex_typologies'!$B$20)),IF(AND('Country-wise data'!FH44&gt;'non-R&amp;D ex_typologies'!$G$21,'Country-wise data'!FH44&lt;'non-R&amp;D ex_typologies'!$H$21),'non-R&amp;D ex_typologies'!$B$21,IF(AND('Country-wise data'!FH44&gt;'non-R&amp;D ex_typologies'!$G$19,'Country-wise data'!FH44&lt;'non-R&amp;D ex_typologies'!$H$19),'non-R&amp;D ex_typologies'!$B$19,'non-R&amp;D ex_typologies'!$B$20))))</f>
        <v>Balanced</v>
      </c>
    </row>
    <row r="45" spans="2:177" x14ac:dyDescent="0.35">
      <c r="B45" s="12" t="s">
        <v>127</v>
      </c>
      <c r="C45" t="s">
        <v>128</v>
      </c>
      <c r="D45" t="s">
        <v>385</v>
      </c>
      <c r="E45" t="s">
        <v>26</v>
      </c>
      <c r="F45" t="s">
        <v>369</v>
      </c>
      <c r="G45" s="55">
        <f>Assumptions!$C$13</f>
        <v>1.1000000000000001</v>
      </c>
      <c r="H45">
        <f>SUMIFS('IFPRI SPEED'!AL:AL,'IFPRI SPEED'!$A:$A,'Country-wise data'!$B45)*1000*G45</f>
        <v>0</v>
      </c>
      <c r="I45">
        <f>IF(SUMIFS('IFPRI SPEED'!AM:AM,'IFPRI SPEED'!$A:$A,'Country-wise data'!$B45)*1000=0,H45*(1+Assumptions!$C$9),SUMIFS('IFPRI SPEED'!AM:AM,'IFPRI SPEED'!$A:$A,'Country-wise data'!$B45)*1000*$G45)</f>
        <v>0</v>
      </c>
      <c r="J45">
        <f>IF(SUMIFS('IFPRI SPEED'!AN:AN,'IFPRI SPEED'!$A:$A,'Country-wise data'!$B45)*1000=0,I45*(1+Assumptions!$C$9),SUMIFS('IFPRI SPEED'!AN:AN,'IFPRI SPEED'!$A:$A,'Country-wise data'!$B45)*1000*$G45)</f>
        <v>0</v>
      </c>
      <c r="K45">
        <f>IF(SUMIFS('IFPRI SPEED'!AO:AO,'IFPRI SPEED'!$A:$A,'Country-wise data'!$B45)*1000=0,J45*(1+Assumptions!$C$9),SUMIFS('IFPRI SPEED'!AO:AO,'IFPRI SPEED'!$A:$A,'Country-wise data'!$B45)*1000*$G45)</f>
        <v>0</v>
      </c>
      <c r="L45">
        <f>IF(SUMIFS('IFPRI SPEED'!AP:AP,'IFPRI SPEED'!$A:$A,'Country-wise data'!$B45)*1000=0,K45*(1+Assumptions!$C$9),SUMIFS('IFPRI SPEED'!AP:AP,'IFPRI SPEED'!$A:$A,'Country-wise data'!$B45)*1000*$G45)</f>
        <v>0</v>
      </c>
      <c r="M45">
        <f>IF(SUMIFS('IFPRI SPEED'!AQ:AQ,'IFPRI SPEED'!$A:$A,'Country-wise data'!$B45)*1000=0,L45*(1+Assumptions!$C$9),SUMIFS('IFPRI SPEED'!AQ:AQ,'IFPRI SPEED'!$A:$A,'Country-wise data'!$B45)*1000*$G45)</f>
        <v>0</v>
      </c>
      <c r="N45">
        <f>IF(SUMIFS('IFPRI SPEED'!AR:AR,'IFPRI SPEED'!$A:$A,'Country-wise data'!$B45)*1000=0,M45*(1+Assumptions!$C$9),SUMIFS('IFPRI SPEED'!AR:AR,'IFPRI SPEED'!$A:$A,'Country-wise data'!$B45)*1000*$G45)</f>
        <v>1100</v>
      </c>
      <c r="O45">
        <f>IF(SUMIFS('IFPRI SPEED'!AS:AS,'IFPRI SPEED'!$A:$A,'Country-wise data'!$B45)*1000=0,N45*(1+Assumptions!$C$9),SUMIFS('IFPRI SPEED'!AS:AS,'IFPRI SPEED'!$A:$A,'Country-wise data'!$B45)*1000*$G45)</f>
        <v>1100</v>
      </c>
      <c r="P45">
        <f>IF(SUMIFS('IFPRI SPEED'!AT:AT,'IFPRI SPEED'!$A:$A,'Country-wise data'!$B45)*1000=0,O45*(1+Assumptions!$C$9),SUMIFS('IFPRI SPEED'!AT:AT,'IFPRI SPEED'!$A:$A,'Country-wise data'!$B45)*1000*$G45)</f>
        <v>1122</v>
      </c>
      <c r="Q45">
        <f>IF(SUMIFS('IFPRI SPEED'!AU:AU,'IFPRI SPEED'!$A:$A,'Country-wise data'!$B45)*1000=0,P45*(1+Assumptions!$C$9),SUMIFS('IFPRI SPEED'!AU:AU,'IFPRI SPEED'!$A:$A,'Country-wise data'!$B45)*1000*$G45)</f>
        <v>1144.44</v>
      </c>
      <c r="R45" s="36">
        <f t="shared" si="55"/>
        <v>0</v>
      </c>
      <c r="S45">
        <f>SUMIFS(FAOstat!CE:CE,FAOstat!$B:$B,'Country-wise data'!$B45)</f>
        <v>11105.035059</v>
      </c>
      <c r="T45">
        <f>SUMIFS(FAOstat!CF:CF,FAOstat!$B:$B,'Country-wise data'!$B45)</f>
        <v>12572.743096</v>
      </c>
      <c r="U45">
        <f>SUMIFS(FAOstat!CG:CG,FAOstat!$B:$B,'Country-wise data'!$B45)</f>
        <v>18712.305347000001</v>
      </c>
      <c r="V45">
        <f>SUMIFS(FAOstat!CH:CH,FAOstat!$B:$B,'Country-wise data'!$B45)</f>
        <v>19193.681519999998</v>
      </c>
      <c r="W45">
        <f>SUMIFS(FAOstat!CI:CI,FAOstat!$B:$B,'Country-wise data'!$B45)</f>
        <v>20863.619454</v>
      </c>
      <c r="X45">
        <f>SUMIFS(FAOstat!CJ:CJ,FAOstat!$B:$B,'Country-wise data'!$B45)</f>
        <v>22744.298977999999</v>
      </c>
      <c r="Y45">
        <f>SUMIFS(FAOstat!CK:CK,FAOstat!$B:$B,'Country-wise data'!$B45)</f>
        <v>25036.509548999999</v>
      </c>
      <c r="Z45">
        <f>SUMIFS(FAOstat!CL:CL,FAOstat!$B:$B,'Country-wise data'!$B45)</f>
        <v>25940.633521</v>
      </c>
      <c r="AA45">
        <f>SUMIFS(FAOstat!CM:CM,FAOstat!$B:$B,'Country-wise data'!$B45)</f>
        <v>25045.974513000001</v>
      </c>
      <c r="AB45">
        <f>SUMIFS(FAOstat!CN:CN,FAOstat!$B:$B,'Country-wise data'!$B45)</f>
        <v>25546.89400326</v>
      </c>
      <c r="AC45" s="53">
        <f>IFERROR(INDEX('ASTI data (new)'!$AF$6:$AL$130,MATCH('Country-wise data'!$B45,'ASTI data (new)'!$C$6:$C$130,),MATCH('Country-wise data'!AC$3,'ASTI data (new)'!$AF$5:$AL$5,)),(INDEX(Assumptions!$G$154:$P$345,MATCH('Country-wise data'!$B45,Assumptions!$B$154:$B$344,),MATCH('Country-wise data'!AC$3,Assumptions!$G$153:$P$153,))*S45))</f>
        <v>25.246118864151857</v>
      </c>
      <c r="AD45" s="53">
        <f>IFERROR(INDEX('ASTI data (new)'!$AF$6:$AL$130,MATCH('Country-wise data'!$B45,'ASTI data (new)'!$C$6:$C$130,),MATCH('Country-wise data'!AD$3,'ASTI data (new)'!$AF$5:$AL$5,)),(INDEX(Assumptions!$G$154:$P$345,MATCH('Country-wise data'!$B45,Assumptions!$B$154:$B$344,),MATCH('Country-wise data'!AD$3,Assumptions!$G$153:$P$153,))*T45))</f>
        <v>29.331861603908521</v>
      </c>
      <c r="AE45" s="53">
        <f>IFERROR(INDEX('ASTI data (new)'!$AF$6:$AL$130,MATCH('Country-wise data'!$B45,'ASTI data (new)'!$C$6:$C$130,),MATCH('Country-wise data'!AE$3,'ASTI data (new)'!$AF$5:$AL$5,)),(INDEX(Assumptions!$G$154:$P$345,MATCH('Country-wise data'!$B45,Assumptions!$B$154:$B$344,),MATCH('Country-wise data'!AE$3,Assumptions!$G$153:$P$153,))*U45))</f>
        <v>39.167643059348563</v>
      </c>
      <c r="AF45" s="53">
        <f>IFERROR(INDEX('ASTI data (new)'!$AF$6:$AL$130,MATCH('Country-wise data'!$B45,'ASTI data (new)'!$C$6:$C$130,),MATCH('Country-wise data'!AF$3,'ASTI data (new)'!$AF$5:$AL$5,)),(INDEX(Assumptions!$G$154:$P$345,MATCH('Country-wise data'!$B45,Assumptions!$B$154:$B$344,),MATCH('Country-wise data'!AF$3,Assumptions!$G$153:$P$153,))*V45))</f>
        <v>49.820446077528814</v>
      </c>
      <c r="AG45" s="53">
        <f>IFERROR(INDEX('ASTI data (new)'!$AF$6:$AL$130,MATCH('Country-wise data'!$B45,'ASTI data (new)'!$C$6:$C$130,),MATCH('Country-wise data'!AG$3,'ASTI data (new)'!$AF$5:$AL$5,)),(INDEX(Assumptions!$G$154:$P$345,MATCH('Country-wise data'!$B45,Assumptions!$B$154:$B$344,),MATCH('Country-wise data'!AG$3,Assumptions!$G$153:$P$153,))*W45))</f>
        <v>57.096830413017322</v>
      </c>
      <c r="AH45" s="53">
        <f>IFERROR(INDEX('ASTI data (new)'!$AF$6:$AL$130,MATCH('Country-wise data'!$B45,'ASTI data (new)'!$C$6:$C$130,),MATCH('Country-wise data'!AH$3,'ASTI data (new)'!$AF$5:$AL$5,)),(INDEX(Assumptions!$G$154:$P$345,MATCH('Country-wise data'!$B45,Assumptions!$B$154:$B$344,),MATCH('Country-wise data'!AH$3,Assumptions!$G$153:$P$153,))*X45))</f>
        <v>67.266216361913578</v>
      </c>
      <c r="AI45" s="53">
        <f>IFERROR(INDEX('ASTI data (new)'!$AF$6:$AL$130,MATCH('Country-wise data'!$B45,'ASTI data (new)'!$C$6:$C$130,),MATCH('Country-wise data'!AI$3,'ASTI data (new)'!$AF$5:$AL$5,)),(INDEX(Assumptions!$G$154:$P$345,MATCH('Country-wise data'!$B45,Assumptions!$B$154:$B$344,),MATCH('Country-wise data'!AI$3,Assumptions!$G$153:$P$153,))*Y45))</f>
        <v>89.790797344662849</v>
      </c>
      <c r="AJ45" s="53">
        <f t="shared" ref="AJ45:AL45" si="67">IFERROR((1+($AI45/$AF45)^(1/3)-1)*AI45,0)</f>
        <v>109.27141498531358</v>
      </c>
      <c r="AK45" s="53">
        <f t="shared" si="67"/>
        <v>132.97846200273597</v>
      </c>
      <c r="AL45" s="53">
        <f t="shared" si="67"/>
        <v>161.82888598074601</v>
      </c>
      <c r="AM45" s="55" cm="1">
        <f t="array" ref="AM45">INDEX('non-R&amp;D ex_typologies'!$J$8:$J$10,MATCH('Country-wise data'!FL45,'non-R&amp;D ex_typologies'!$F$8:$F$10,),)*'Country-wise data'!AC45</f>
        <v>73.7571589237441</v>
      </c>
      <c r="AN45" s="55" cm="1">
        <f t="array" ref="AN45">INDEX('non-R&amp;D ex_typologies'!$J$8:$J$10,MATCH('Country-wise data'!FM45,'non-R&amp;D ex_typologies'!$F$8:$F$10,),)*'Country-wise data'!AD45</f>
        <v>85.693757107382964</v>
      </c>
      <c r="AO45" s="55" cm="1">
        <f t="array" ref="AO45">INDEX('non-R&amp;D ex_typologies'!$J$8:$J$10,MATCH('Country-wise data'!FN45,'non-R&amp;D ex_typologies'!$F$8:$F$10,),)*'Country-wise data'!AE45</f>
        <v>114.42923521598918</v>
      </c>
      <c r="AP45" s="55" cm="1">
        <f t="array" ref="AP45">INDEX('non-R&amp;D ex_typologies'!$J$8:$J$10,MATCH('Country-wise data'!FO45,'non-R&amp;D ex_typologies'!$F$8:$F$10,),)*'Country-wise data'!AF45</f>
        <v>145.55166197089696</v>
      </c>
      <c r="AQ45" s="55" cm="1">
        <f t="array" ref="AQ45">INDEX('non-R&amp;D ex_typologies'!$J$8:$J$10,MATCH('Country-wise data'!FP45,'non-R&amp;D ex_typologies'!$F$8:$F$10,),)*'Country-wise data'!AG45</f>
        <v>166.80979826942055</v>
      </c>
      <c r="AR45" s="55" cm="1">
        <f t="array" ref="AR45">INDEX('non-R&amp;D ex_typologies'!$J$8:$J$10,MATCH('Country-wise data'!FQ45,'non-R&amp;D ex_typologies'!$F$8:$F$10,),)*'Country-wise data'!AH45</f>
        <v>196.51991013357261</v>
      </c>
      <c r="AS45" s="55" cm="1">
        <f t="array" ref="AS45">INDEX('non-R&amp;D ex_typologies'!$J$8:$J$10,MATCH('Country-wise data'!FR45,'non-R&amp;D ex_typologies'!$F$8:$F$10,),)*'Country-wise data'!AI45</f>
        <v>262.32602901366744</v>
      </c>
      <c r="AT45" s="55" cm="1">
        <f t="array" ref="AT45">INDEX('non-R&amp;D ex_typologies'!$J$8:$J$10,MATCH('Country-wise data'!FS45,'non-R&amp;D ex_typologies'!$F$8:$F$10,),)*'Country-wise data'!AJ45</f>
        <v>137.72598479356972</v>
      </c>
      <c r="AU45" s="55" cm="1">
        <f t="array" ref="AU45">INDEX('non-R&amp;D ex_typologies'!$J$8:$J$10,MATCH('Country-wise data'!FT45,'non-R&amp;D ex_typologies'!$F$8:$F$10,),)*'Country-wise data'!AK45</f>
        <v>167.60641049740815</v>
      </c>
      <c r="AV45" s="55" cm="1">
        <f t="array" ref="AV45">INDEX('non-R&amp;D ex_typologies'!$J$8:$J$10,MATCH('Country-wise data'!FU45,'non-R&amp;D ex_typologies'!$F$8:$F$10,),)*'Country-wise data'!AL45</f>
        <v>203.96956233009462</v>
      </c>
      <c r="AW45">
        <f t="shared" si="57"/>
        <v>2316.1881849490733</v>
      </c>
      <c r="AX45" s="53">
        <f>INDEX('GDP deflators'!$AB$3:$AK$155,MATCH('Country-wise data'!$B45,'GDP deflators'!$B$3:$B$155,),MATCH('Country-wise data'!AX$3,'GDP deflators'!$D$2:$M$2,))</f>
        <v>32.268294792216636</v>
      </c>
      <c r="AY45" s="53">
        <f>INDEX('GDP deflators'!$AB$3:$AK$155,MATCH('Country-wise data'!$B45,'GDP deflators'!$B$3:$B$155,),MATCH('Country-wise data'!AY$3,'GDP deflators'!$D$2:$M$2,))</f>
        <v>38.741919784508774</v>
      </c>
      <c r="AZ45" s="53">
        <f>INDEX('GDP deflators'!$AB$3:$AK$155,MATCH('Country-wise data'!$B45,'GDP deflators'!$B$3:$B$155,),MATCH('Country-wise data'!AZ$3,'GDP deflators'!$D$2:$M$2,))</f>
        <v>51.736504011178198</v>
      </c>
      <c r="BA45" s="53">
        <f>INDEX('GDP deflators'!$AB$3:$AK$155,MATCH('Country-wise data'!$B45,'GDP deflators'!$B$3:$B$155,),MATCH('Country-wise data'!BA$3,'GDP deflators'!$D$2:$M$2,))</f>
        <v>54.272616727873</v>
      </c>
      <c r="BB45" s="53">
        <f>INDEX('GDP deflators'!$AB$3:$AK$155,MATCH('Country-wise data'!$B45,'GDP deflators'!$B$3:$B$155,),MATCH('Country-wise data'!BB$3,'GDP deflators'!$D$2:$M$2,))</f>
        <v>60.232720596842547</v>
      </c>
      <c r="BC45" s="53">
        <f>INDEX('GDP deflators'!$AB$3:$AK$155,MATCH('Country-wise data'!$B45,'GDP deflators'!$B$3:$B$155,),MATCH('Country-wise data'!BC$3,'GDP deflators'!$D$2:$M$2,))</f>
        <v>66.759865131259531</v>
      </c>
      <c r="BD45" s="53">
        <f>INDEX('GDP deflators'!$AB$3:$AK$155,MATCH('Country-wise data'!$B45,'GDP deflators'!$B$3:$B$155,),MATCH('Country-wise data'!BD$3,'GDP deflators'!$D$2:$M$2,))</f>
        <v>73.701506198643997</v>
      </c>
      <c r="BE45" s="53">
        <f>INDEX('GDP deflators'!$AB$3:$AK$155,MATCH('Country-wise data'!$B45,'GDP deflators'!$B$3:$B$155,),MATCH('Country-wise data'!BE$3,'GDP deflators'!$D$2:$M$2,))</f>
        <v>78.622448961658264</v>
      </c>
      <c r="BF45" s="53">
        <f>INDEX('GDP deflators'!$AB$3:$AK$155,MATCH('Country-wise data'!$B45,'GDP deflators'!$B$3:$B$155,),MATCH('Country-wise data'!BF$3,'GDP deflators'!$D$2:$M$2,))</f>
        <v>88.35771238080973</v>
      </c>
      <c r="BG45" s="53">
        <f>INDEX('GDP deflators'!$AB$3:$AK$155,MATCH('Country-wise data'!$B45,'GDP deflators'!$B$3:$B$155,),MATCH('Country-wise data'!BG$3,'GDP deflators'!$D$2:$M$2,))</f>
        <v>100</v>
      </c>
      <c r="BH45" cm="1">
        <f t="array" ref="BH45">H45/(INDEX($AX45:$BG45,,MATCH(BH$3,$AX$3:$BG$3,))/100)</f>
        <v>0</v>
      </c>
      <c r="BI45" cm="1">
        <f t="array" ref="BI45">I45/(INDEX($AX45:$BG45,,MATCH(BI$3,$AX$3:$BG$3,))/100)</f>
        <v>0</v>
      </c>
      <c r="BJ45" cm="1">
        <f t="array" ref="BJ45">J45/(INDEX($AX45:$BG45,,MATCH(BJ$3,$AX$3:$BG$3,))/100)</f>
        <v>0</v>
      </c>
      <c r="BK45" cm="1">
        <f t="array" ref="BK45">K45/(INDEX($AX45:$BG45,,MATCH(BK$3,$AX$3:$BG$3,))/100)</f>
        <v>0</v>
      </c>
      <c r="BL45" cm="1">
        <f t="array" ref="BL45">L45/(INDEX($AX45:$BG45,,MATCH(BL$3,$AX$3:$BG$3,))/100)</f>
        <v>0</v>
      </c>
      <c r="BM45" cm="1">
        <f t="array" ref="BM45">M45/(INDEX($AX45:$BG45,,MATCH(BM$3,$AX$3:$BG$3,))/100)</f>
        <v>0</v>
      </c>
      <c r="BN45" cm="1">
        <f t="array" ref="BN45">N45/(INDEX($AX45:$BG45,,MATCH(BN$3,$AX$3:$BG$3,))/100)</f>
        <v>1492.5068112383278</v>
      </c>
      <c r="BO45" cm="1">
        <f t="array" ref="BO45">O45/(INDEX($AX45:$BG45,,MATCH(BO$3,$AX$3:$BG$3,))/100)</f>
        <v>1399.0914993457352</v>
      </c>
      <c r="BP45" cm="1">
        <f t="array" ref="BP45">P45/(INDEX($AX45:$BG45,,MATCH(BP$3,$AX$3:$BG$3,))/100)</f>
        <v>1269.8382175902568</v>
      </c>
      <c r="BQ45" cm="1">
        <f t="array" ref="BQ45">Q45/(INDEX($AX45:$BG45,,MATCH(BQ$3,$AX$3:$BG$3,))/100)</f>
        <v>1144.44</v>
      </c>
      <c r="BS45" cm="1">
        <f t="array" ref="BS45">S45/(INDEX($AX45:$BG45,,MATCH(BS$3,$AX$3:$BG$3,))/100)</f>
        <v>34414.694456301491</v>
      </c>
      <c r="BT45" cm="1">
        <f t="array" ref="BT45">T45/(INDEX($AX45:$BG45,,MATCH(BT$3,$AX$3:$BG$3,))/100)</f>
        <v>32452.555696600506</v>
      </c>
      <c r="BU45" cm="1">
        <f t="array" ref="BU45">U45/(INDEX($AX45:$BG45,,MATCH(BU$3,$AX$3:$BG$3,))/100)</f>
        <v>36168.476600113951</v>
      </c>
      <c r="BV45" cm="1">
        <f t="array" ref="BV45">V45/(INDEX($AX45:$BG45,,MATCH(BV$3,$AX$3:$BG$3,))/100)</f>
        <v>35365.314365140279</v>
      </c>
      <c r="BW45" cm="1">
        <f t="array" ref="BW45">W45/(INDEX($AX45:$BG45,,MATCH(BW$3,$AX$3:$BG$3,))/100)</f>
        <v>34638.348139123722</v>
      </c>
      <c r="BX45" cm="1">
        <f t="array" ref="BX45">X45/(INDEX($AX45:$BG45,,MATCH(BX$3,$AX$3:$BG$3,))/100)</f>
        <v>34068.821039828981</v>
      </c>
      <c r="BY45" cm="1">
        <f t="array" ref="BY45">Y45/(INDEX($AX45:$BG45,,MATCH(BY$3,$AX$3:$BG$3,))/100)</f>
        <v>33970.146392287214</v>
      </c>
      <c r="BZ45" cm="1">
        <f t="array" ref="BZ45">Z45/(INDEX($AX45:$BG45,,MATCH(BZ$3,$AX$3:$BG$3,))/100)</f>
        <v>32993.927133521931</v>
      </c>
      <c r="CA45" cm="1">
        <f t="array" ref="CA45">AA45/(INDEX($AX45:$BG45,,MATCH(CA$3,$AX$3:$BG$3,))/100)</f>
        <v>28346.110190195119</v>
      </c>
      <c r="CB45" cm="1">
        <f t="array" ref="CB45">AB45/(INDEX($AX45:$BG45,,MATCH(CB$3,$AX$3:$BG$3,))/100)</f>
        <v>25546.89400326</v>
      </c>
      <c r="CC45" cm="1">
        <f t="array" ref="CC45">AC45/(INDEX($AX45:$BG45,,MATCH(CC$3,$AX$3:$BG$3,))/100)</f>
        <v>78.238156142795063</v>
      </c>
      <c r="CD45" cm="1">
        <f t="array" ref="CD45">AD45/(INDEX($AX45:$BG45,,MATCH(CD$3,$AX$3:$BG$3,))/100)</f>
        <v>75.710914087528181</v>
      </c>
      <c r="CE45" cm="1">
        <f t="array" ref="CE45">AE45/(INDEX($AX45:$BG45,,MATCH(CE$3,$AX$3:$BG$3,))/100)</f>
        <v>75.70601030731801</v>
      </c>
      <c r="CF45" cm="1">
        <f t="array" ref="CF45">AF45/(INDEX($AX45:$BG45,,MATCH(CF$3,$AX$3:$BG$3,))/100)</f>
        <v>91.796653784600608</v>
      </c>
      <c r="CG45" cm="1">
        <f t="array" ref="CG45">AG45/(INDEX($AX45:$BG45,,MATCH(CG$3,$AX$3:$BG$3,))/100)</f>
        <v>94.793709876041007</v>
      </c>
      <c r="CH45" cm="1">
        <f t="array" ref="CH45">AH45/(INDEX($AX45:$BG45,,MATCH(CH$3,$AX$3:$BG$3,))/100)</f>
        <v>100.75846652724431</v>
      </c>
      <c r="CI45" cm="1">
        <f t="array" ref="CI45">AI45/(INDEX($AX45:$BG45,,MATCH(CI$3,$AX$3:$BG$3,))/100)</f>
        <v>121.83034238493606</v>
      </c>
      <c r="CJ45" cm="1">
        <f t="array" ref="CJ45">AJ45/(INDEX($AX45:$BG45,,MATCH(CJ$3,$AX$3:$BG$3,))/100)</f>
        <v>138.98246166130218</v>
      </c>
      <c r="CK45" cm="1">
        <f t="array" ref="CK45">AK45/(INDEX($AX45:$BG45,,MATCH(CK$3,$AX$3:$BG$3,))/100)</f>
        <v>150.50011868756502</v>
      </c>
      <c r="CL45" cm="1">
        <f t="array" ref="CL45">AL45/(INDEX($AX45:$BG45,,MATCH(CL$3,$AX$3:$BG$3,))/100)</f>
        <v>161.82888598074601</v>
      </c>
      <c r="CM45" cm="1">
        <f t="array" ref="CM45">AM45/(INDEX($AX45:$BG45,,MATCH(CM$3,$AX$3:$BG$3,))/100)</f>
        <v>228.57470281179812</v>
      </c>
      <c r="CN45" cm="1">
        <f t="array" ref="CN45">AN45/(INDEX($AX45:$BG45,,MATCH(CN$3,$AX$3:$BG$3,))/100)</f>
        <v>221.19130281625388</v>
      </c>
      <c r="CO45" cm="1">
        <f t="array" ref="CO45">AO45/(INDEX($AX45:$BG45,,MATCH(CO$3,$AX$3:$BG$3,))/100)</f>
        <v>221.17697630142459</v>
      </c>
      <c r="CP45" cm="1">
        <f t="array" ref="CP45">AP45/(INDEX($AX45:$BG45,,MATCH(CP$3,$AX$3:$BG$3,))/100)</f>
        <v>268.18618807474121</v>
      </c>
      <c r="CQ45" cm="1">
        <f t="array" ref="CQ45">AQ45/(INDEX($AX45:$BG45,,MATCH(CQ$3,$AX$3:$BG$3,))/100)</f>
        <v>276.94216136430816</v>
      </c>
      <c r="CR45" cm="1">
        <f t="array" ref="CR45">AR45/(INDEX($AX45:$BG45,,MATCH(CR$3,$AX$3:$BG$3,))/100)</f>
        <v>294.36834503363076</v>
      </c>
      <c r="CS45" cm="1">
        <f t="array" ref="CS45">AS45/(INDEX($AX45:$BG45,,MATCH(CS$3,$AX$3:$BG$3,))/100)</f>
        <v>355.93035006181987</v>
      </c>
      <c r="CT45" cm="1">
        <f t="array" ref="CT45">AT45/(INDEX($AX45:$BG45,,MATCH(CT$3,$AX$3:$BG$3,))/100)</f>
        <v>175.17386778518488</v>
      </c>
      <c r="CU45" cm="1">
        <f t="array" ref="CU45">AU45/(INDEX($AX45:$BG45,,MATCH(CU$3,$AX$3:$BG$3,))/100)</f>
        <v>189.69075362097121</v>
      </c>
      <c r="CV45" cm="1">
        <f t="array" ref="CV45">AV45/(INDEX($AX45:$BG45,,MATCH(CV$3,$AX$3:$BG$3,))/100)</f>
        <v>203.96956233009462</v>
      </c>
      <c r="CW45">
        <f t="shared" si="58"/>
        <v>3525.3499296403038</v>
      </c>
      <c r="CX45">
        <f>IFERROR(1/INDEX('exch rates'!$BC$5:$BL$268,MATCH('Country-wise data'!$B45,'exch rates'!$A$5:$A$268,),MATCH(CX$3,'exch rates'!$BC$4:$BL$4,)),1)</f>
        <v>6.9398228077551249E-2</v>
      </c>
      <c r="CY45">
        <f>IFERROR(1/INDEX('exch rates'!$BC$5:$BL$268,MATCH('Country-wise data'!$B45,'exch rates'!$A$5:$A$268,),MATCH(CY$3,'exch rates'!$BC$4:$BL$4,)),1)</f>
        <v>5.9174308588440319E-2</v>
      </c>
      <c r="CZ45">
        <f>IFERROR(1/INDEX('exch rates'!$BC$5:$BL$268,MATCH('Country-wise data'!$B45,'exch rates'!$A$5:$A$268,),MATCH(CZ$3,'exch rates'!$BC$4:$BL$4,)),1)</f>
        <v>5.6481981238532833E-2</v>
      </c>
      <c r="DA45">
        <f>IFERROR(1/INDEX('exch rates'!$BC$5:$BL$268,MATCH('Country-wise data'!$B45,'exch rates'!$A$5:$A$268,),MATCH(DA$3,'exch rates'!$BC$4:$BL$4,)),1)</f>
        <v>5.3686579696149705E-2</v>
      </c>
      <c r="DB45">
        <f>IFERROR(1/INDEX('exch rates'!$BC$5:$BL$268,MATCH('Country-wise data'!$B45,'exch rates'!$A$5:$A$268,),MATCH(DB$3,'exch rates'!$BC$4:$BL$4,)),1)</f>
        <v>5.1057425036868859E-2</v>
      </c>
      <c r="DC45">
        <f>IFERROR(1/INDEX('exch rates'!$BC$5:$BL$268,MATCH('Country-wise data'!$B45,'exch rates'!$A$5:$A$268,),MATCH(DC$3,'exch rates'!$BC$4:$BL$4,)),1)</f>
        <v>4.8598306385471197E-2</v>
      </c>
      <c r="DD45">
        <f>IFERROR(1/INDEX('exch rates'!$BC$5:$BL$268,MATCH('Country-wise data'!$B45,'exch rates'!$A$5:$A$268,),MATCH(DD$3,'exch rates'!$BC$4:$BL$4,)),1)</f>
        <v>4.6016051677048656E-2</v>
      </c>
      <c r="DE45">
        <f>IFERROR(1/INDEX('exch rates'!$BC$5:$BL$268,MATCH('Country-wise data'!$B45,'exch rates'!$A$5:$A$268,),MATCH(DE$3,'exch rates'!$BC$4:$BL$4,)),1)</f>
        <v>4.190042835790124E-2</v>
      </c>
      <c r="DF45">
        <f>IFERROR(1/INDEX('exch rates'!$BC$5:$BL$268,MATCH('Country-wise data'!$B45,'exch rates'!$A$5:$A$268,),MATCH(DF$3,'exch rates'!$BC$4:$BL$4,)),1)</f>
        <v>3.6457249839216825E-2</v>
      </c>
      <c r="DG45">
        <f>IFERROR(1/INDEX('exch rates'!$BC$5:$BL$268,MATCH('Country-wise data'!$B45,'exch rates'!$A$5:$A$268,),MATCH(DG$3,'exch rates'!$BC$4:$BL$4,)),1)</f>
        <v>3.4400020640012387E-2</v>
      </c>
      <c r="DH45" cm="1">
        <f t="array" ref="DH45">(BH45/INDEX($CX45:$DG45,,MATCH(DH$3,$CX$3:$DG$3,)))*$DG45</f>
        <v>0</v>
      </c>
      <c r="DI45" cm="1">
        <f t="array" ref="DI45">(BI45/INDEX($CX45:$DG45,,MATCH(DI$3,$CX$3:$DG$3,)))*$DG45</f>
        <v>0</v>
      </c>
      <c r="DJ45" cm="1">
        <f t="array" ref="DJ45">(BJ45/INDEX($CX45:$DG45,,MATCH(DJ$3,$CX$3:$DG$3,)))*$DG45</f>
        <v>0</v>
      </c>
      <c r="DK45" cm="1">
        <f t="array" ref="DK45">(BK45/INDEX($CX45:$DG45,,MATCH(DK$3,$CX$3:$DG$3,)))*$DG45</f>
        <v>0</v>
      </c>
      <c r="DL45" cm="1">
        <f t="array" ref="DL45">(BL45/INDEX($CX45:$DG45,,MATCH(DL$3,$CX$3:$DG$3,)))*$DG45</f>
        <v>0</v>
      </c>
      <c r="DM45" cm="1">
        <f t="array" ref="DM45">(BM45/INDEX($CX45:$DG45,,MATCH(DM$3,$CX$3:$DG$3,)))*$DG45</f>
        <v>0</v>
      </c>
      <c r="DN45" cm="1">
        <f t="array" ref="DN45">(BN45/INDEX($CX45:$DG45,,MATCH(DN$3,$CX$3:$DG$3,)))*$DG45</f>
        <v>1115.7468587763569</v>
      </c>
      <c r="DO45" cm="1">
        <f t="array" ref="DO45">(BO45/INDEX($CX45:$DG45,,MATCH(DO$3,$CX$3:$DG$3,)))*$DG45</f>
        <v>1148.6464062767377</v>
      </c>
      <c r="DP45" cm="1">
        <f t="array" ref="DP45">(BP45/INDEX($CX45:$DG45,,MATCH(DP$3,$CX$3:$DG$3,)))*$DG45</f>
        <v>1198.1831072620416</v>
      </c>
      <c r="DQ45" cm="1">
        <f t="array" ref="DQ45">(BQ45/INDEX($CX45:$DG45,,MATCH(DQ$3,$CX$3:$DG$3,)))*$DG45</f>
        <v>1144.44</v>
      </c>
      <c r="DS45" cm="1">
        <f t="array" ref="DS45">(BS45/INDEX($CX45:$DG45,,MATCH(DS$3,$CX$3:$DG$3,)))*$DG45</f>
        <v>17059.026324037299</v>
      </c>
      <c r="DT45" cm="1">
        <f t="array" ref="DT45">(BT45/INDEX($CX45:$DG45,,MATCH(DT$3,$CX$3:$DG$3,)))*$DG45</f>
        <v>18865.76476201179</v>
      </c>
      <c r="DU45" cm="1">
        <f t="array" ref="DU45">(BU45/INDEX($CX45:$DG45,,MATCH(DU$3,$CX$3:$DG$3,)))*$DG45</f>
        <v>22028.199335063622</v>
      </c>
      <c r="DV45" cm="1">
        <f t="array" ref="DV45">(BV45/INDEX($CX45:$DG45,,MATCH(DV$3,$CX$3:$DG$3,)))*$DG45</f>
        <v>22660.552245771058</v>
      </c>
      <c r="DW45" cm="1">
        <f t="array" ref="DW45">(BW45/INDEX($CX45:$DG45,,MATCH(DW$3,$CX$3:$DG$3,)))*$DG45</f>
        <v>23337.641686030162</v>
      </c>
      <c r="DX45" cm="1">
        <f t="array" ref="DX45">(BX45/INDEX($CX45:$DG45,,MATCH(DX$3,$CX$3:$DG$3,)))*$DG45</f>
        <v>24115.411299628606</v>
      </c>
      <c r="DY45" cm="1">
        <f t="array" ref="DY45">(BY45/INDEX($CX45:$DG45,,MATCH(DY$3,$CX$3:$DG$3,)))*$DG45</f>
        <v>25394.915349110011</v>
      </c>
      <c r="DZ45" cm="1">
        <f t="array" ref="DZ45">(BZ45/INDEX($CX45:$DG45,,MATCH(DZ$3,$CX$3:$DG$3,)))*$DG45</f>
        <v>27087.832245853202</v>
      </c>
      <c r="EA45" cm="1">
        <f t="array" ref="EA45">(CA45/INDEX($CX45:$DG45,,MATCH(EA$3,$CX$3:$DG$3,)))*$DG45</f>
        <v>26746.580718709658</v>
      </c>
      <c r="EB45" cm="1">
        <f t="array" ref="EB45">(CB45/INDEX($CX45:$DG45,,MATCH(EB$3,$CX$3:$DG$3,)))*$DG45</f>
        <v>25546.89400326</v>
      </c>
      <c r="EC45" s="53" cm="1">
        <f t="array" ref="EC45">(CC45/INDEX($CX45:$DG45,,MATCH(EC$3,$CX$3:$DG$3,)))*$DG45</f>
        <v>38.781886234055982</v>
      </c>
      <c r="ED45" cm="1">
        <f t="array" ref="ED45">(CD45/INDEX($CX45:$DG45,,MATCH(ED$3,$CX$3:$DG$3,)))*$DG45</f>
        <v>44.013306947095515</v>
      </c>
      <c r="EE45" cm="1">
        <f t="array" ref="EE45">(CE45/INDEX($CX45:$DG45,,MATCH(EE$3,$CX$3:$DG$3,)))*$DG45</f>
        <v>46.108303215257017</v>
      </c>
      <c r="EF45" cm="1">
        <f t="array" ref="EF45">(CF45/INDEX($CX45:$DG45,,MATCH(EF$3,$CX$3:$DG$3,)))*$DG45</f>
        <v>58.819295301481155</v>
      </c>
      <c r="EG45" cm="1">
        <f t="array" ref="EG45">(CG45/INDEX($CX45:$DG45,,MATCH(EG$3,$CX$3:$DG$3,)))*$DG45</f>
        <v>63.867411525834648</v>
      </c>
      <c r="EH45" cm="1">
        <f t="array" ref="EH45">(CH45/INDEX($CX45:$DG45,,MATCH(EH$3,$CX$3:$DG$3,)))*$DG45</f>
        <v>71.321278167615617</v>
      </c>
      <c r="EI45" cm="1">
        <f t="array" ref="EI45">(CI45/INDEX($CX45:$DG45,,MATCH(EI$3,$CX$3:$DG$3,)))*$DG45</f>
        <v>91.076181894847295</v>
      </c>
      <c r="EJ45" cm="1">
        <f t="array" ref="EJ45">(CJ45/INDEX($CX45:$DG45,,MATCH(EJ$3,$CX$3:$DG$3,)))*$DG45</f>
        <v>114.10383466514044</v>
      </c>
      <c r="EK45" cm="1">
        <f t="array" ref="EK45">(CK45/INDEX($CX45:$DG45,,MATCH(EK$3,$CX$3:$DG$3,)))*$DG45</f>
        <v>142.00761747002272</v>
      </c>
      <c r="EL45" cm="1">
        <f t="array" ref="EL45">(CL45/INDEX($CX45:$DG45,,MATCH(EL$3,$CX$3:$DG$3,)))*$DG45</f>
        <v>161.82888598074604</v>
      </c>
      <c r="EM45" cm="1">
        <f t="array" ref="EM45">(CM45/INDEX($CX45:$DG45,,MATCH(EM$3,$CX$3:$DG$3,)))*$DG45</f>
        <v>113.30223713671512</v>
      </c>
      <c r="EN45" cm="1">
        <f t="array" ref="EN45">(CN45/INDEX($CX45:$DG45,,MATCH(EN$3,$CX$3:$DG$3,)))*$DG45</f>
        <v>128.58596177593151</v>
      </c>
      <c r="EO45" cm="1">
        <f t="array" ref="EO45">(CO45/INDEX($CX45:$DG45,,MATCH(EO$3,$CX$3:$DG$3,)))*$DG45</f>
        <v>134.7065450436769</v>
      </c>
      <c r="EP45" cm="1">
        <f t="array" ref="EP45">(CP45/INDEX($CX45:$DG45,,MATCH(EP$3,$CX$3:$DG$3,)))*$DG45</f>
        <v>171.84202192338552</v>
      </c>
      <c r="EQ45" cm="1">
        <f t="array" ref="EQ45">(CQ45/INDEX($CX45:$DG45,,MATCH(EQ$3,$CX$3:$DG$3,)))*$DG45</f>
        <v>186.59021797794293</v>
      </c>
      <c r="ER45" cm="1">
        <f t="array" ref="ER45">(CR45/INDEX($CX45:$DG45,,MATCH(ER$3,$CX$3:$DG$3,)))*$DG45</f>
        <v>208.36687321166622</v>
      </c>
      <c r="ES45" cm="1">
        <f t="array" ref="ES45">(CS45/INDEX($CX45:$DG45,,MATCH(ES$3,$CX$3:$DG$3,)))*$DG45</f>
        <v>266.08131167934084</v>
      </c>
      <c r="ET45" cm="1">
        <f t="array" ref="ET45">(CT45/INDEX($CX45:$DG45,,MATCH(ET$3,$CX$3:$DG$3,)))*$DG45</f>
        <v>143.81677953096224</v>
      </c>
      <c r="EU45" cm="1">
        <f t="array" ref="EU45">(CU45/INDEX($CX45:$DG45,,MATCH(EU$3,$CX$3:$DG$3,)))*$DG45</f>
        <v>178.98678228771993</v>
      </c>
      <c r="EV45" cm="1">
        <f t="array" ref="EV45">(CV45/INDEX($CX45:$DG45,,MATCH(EV$3,$CX$3:$DG$3,)))*$DG45</f>
        <v>203.96956233009459</v>
      </c>
      <c r="EW45">
        <f t="shared" si="13"/>
        <v>2568.1762942995324</v>
      </c>
      <c r="EY45" s="96">
        <f t="shared" si="24"/>
        <v>2.2733938911513219E-3</v>
      </c>
      <c r="EZ45" s="96">
        <f t="shared" si="14"/>
        <v>2.3329723179693704E-3</v>
      </c>
      <c r="FA45" s="96">
        <f t="shared" si="15"/>
        <v>2.0931489911598738E-3</v>
      </c>
      <c r="FB45" s="96">
        <f t="shared" si="16"/>
        <v>2.595669102126939E-3</v>
      </c>
      <c r="FC45" s="96">
        <f t="shared" si="17"/>
        <v>2.7366694709373952E-3</v>
      </c>
      <c r="FD45" s="96">
        <f t="shared" si="18"/>
        <v>2.9574978954936592E-3</v>
      </c>
      <c r="FE45" s="96">
        <f t="shared" si="19"/>
        <v>3.5863943881206577E-3</v>
      </c>
      <c r="FF45" s="96">
        <f t="shared" si="20"/>
        <v>4.2123649330635627E-3</v>
      </c>
      <c r="FG45" s="96">
        <f t="shared" si="21"/>
        <v>5.3093746435665373E-3</v>
      </c>
      <c r="FH45" s="96">
        <f t="shared" si="22"/>
        <v>6.3345816505167036E-3</v>
      </c>
      <c r="FJ45" s="96">
        <f t="shared" si="25"/>
        <v>32796.528801637323</v>
      </c>
      <c r="FK45" s="96" t="str">
        <f>IF(AND('Country-wise data'!FJ45&gt;'non-R&amp;D ex_typologies'!$C$17,'Country-wise data'!FJ45&lt;'non-R&amp;D ex_typologies'!$D$17),"Small",IF(AND('Country-wise data'!FJ45&gt;'non-R&amp;D ex_typologies'!$E$17,'Country-wise data'!$FJ$4&lt;'non-R&amp;D ex_typologies'!$F$17),"Medium","Large"))</f>
        <v>Medium</v>
      </c>
      <c r="FL45" t="str">
        <f>IF($FK45='non-R&amp;D ex_typologies'!$C$16,IF(AND('Country-wise data'!EY45&gt;'non-R&amp;D ex_typologies'!$C$21,'Country-wise data'!EY45&lt;'non-R&amp;D ex_typologies'!$D$21),'non-R&amp;D ex_typologies'!$B$21,IF(AND('Country-wise data'!EY45&gt;'non-R&amp;D ex_typologies'!$C$19,'Country-wise data'!EY45&lt;'non-R&amp;D ex_typologies'!$D$19),'non-R&amp;D ex_typologies'!$B$19,'non-R&amp;D ex_typologies'!$B$20)),IF($FK45='non-R&amp;D ex_typologies'!$E$16,IF(AND('Country-wise data'!EY45&gt;'non-R&amp;D ex_typologies'!$E$21,'Country-wise data'!EY45&lt;'non-R&amp;D ex_typologies'!$F$21),'non-R&amp;D ex_typologies'!$B$21,IF(AND('Country-wise data'!EY45&gt;'non-R&amp;D ex_typologies'!$E$19,'Country-wise data'!EY45&lt;'non-R&amp;D ex_typologies'!$F$19),'non-R&amp;D ex_typologies'!$B$19,'non-R&amp;D ex_typologies'!$B$20)),IF(AND('Country-wise data'!EY45&gt;'non-R&amp;D ex_typologies'!$G$21,'Country-wise data'!EY45&lt;'non-R&amp;D ex_typologies'!$H$21),'non-R&amp;D ex_typologies'!$B$21,IF(AND('Country-wise data'!EY45&gt;'non-R&amp;D ex_typologies'!$G$19,'Country-wise data'!EY45&lt;'non-R&amp;D ex_typologies'!$H$19),'non-R&amp;D ex_typologies'!$B$19,'non-R&amp;D ex_typologies'!$B$20))))</f>
        <v>Program heavy</v>
      </c>
      <c r="FM45" t="str">
        <f>IF($FK45='non-R&amp;D ex_typologies'!$C$16,IF(AND('Country-wise data'!EZ45&gt;'non-R&amp;D ex_typologies'!$C$21,'Country-wise data'!EZ45&lt;'non-R&amp;D ex_typologies'!$D$21),'non-R&amp;D ex_typologies'!$B$21,IF(AND('Country-wise data'!EZ45&gt;'non-R&amp;D ex_typologies'!$C$19,'Country-wise data'!EZ45&lt;'non-R&amp;D ex_typologies'!$D$19),'non-R&amp;D ex_typologies'!$B$19,'non-R&amp;D ex_typologies'!$B$20)),IF($FK45='non-R&amp;D ex_typologies'!$E$16,IF(AND('Country-wise data'!EZ45&gt;'non-R&amp;D ex_typologies'!$E$21,'Country-wise data'!EZ45&lt;'non-R&amp;D ex_typologies'!$F$21),'non-R&amp;D ex_typologies'!$B$21,IF(AND('Country-wise data'!EZ45&gt;'non-R&amp;D ex_typologies'!$E$19,'Country-wise data'!EZ45&lt;'non-R&amp;D ex_typologies'!$F$19),'non-R&amp;D ex_typologies'!$B$19,'non-R&amp;D ex_typologies'!$B$20)),IF(AND('Country-wise data'!EZ45&gt;'non-R&amp;D ex_typologies'!$G$21,'Country-wise data'!EZ45&lt;'non-R&amp;D ex_typologies'!$H$21),'non-R&amp;D ex_typologies'!$B$21,IF(AND('Country-wise data'!EZ45&gt;'non-R&amp;D ex_typologies'!$G$19,'Country-wise data'!EZ45&lt;'non-R&amp;D ex_typologies'!$H$19),'non-R&amp;D ex_typologies'!$B$19,'non-R&amp;D ex_typologies'!$B$20))))</f>
        <v>Program heavy</v>
      </c>
      <c r="FN45" t="str">
        <f>IF($FK45='non-R&amp;D ex_typologies'!$C$16,IF(AND('Country-wise data'!FA45&gt;'non-R&amp;D ex_typologies'!$C$21,'Country-wise data'!FA45&lt;'non-R&amp;D ex_typologies'!$D$21),'non-R&amp;D ex_typologies'!$B$21,IF(AND('Country-wise data'!FA45&gt;'non-R&amp;D ex_typologies'!$C$19,'Country-wise data'!FA45&lt;'non-R&amp;D ex_typologies'!$D$19),'non-R&amp;D ex_typologies'!$B$19,'non-R&amp;D ex_typologies'!$B$20)),IF($FK45='non-R&amp;D ex_typologies'!$E$16,IF(AND('Country-wise data'!FA45&gt;'non-R&amp;D ex_typologies'!$E$21,'Country-wise data'!FA45&lt;'non-R&amp;D ex_typologies'!$F$21),'non-R&amp;D ex_typologies'!$B$21,IF(AND('Country-wise data'!FA45&gt;'non-R&amp;D ex_typologies'!$E$19,'Country-wise data'!FA45&lt;'non-R&amp;D ex_typologies'!$F$19),'non-R&amp;D ex_typologies'!$B$19,'non-R&amp;D ex_typologies'!$B$20)),IF(AND('Country-wise data'!FA45&gt;'non-R&amp;D ex_typologies'!$G$21,'Country-wise data'!FA45&lt;'non-R&amp;D ex_typologies'!$H$21),'non-R&amp;D ex_typologies'!$B$21,IF(AND('Country-wise data'!FA45&gt;'non-R&amp;D ex_typologies'!$G$19,'Country-wise data'!FA45&lt;'non-R&amp;D ex_typologies'!$H$19),'non-R&amp;D ex_typologies'!$B$19,'non-R&amp;D ex_typologies'!$B$20))))</f>
        <v>Program heavy</v>
      </c>
      <c r="FO45" t="str">
        <f>IF($FK45='non-R&amp;D ex_typologies'!$C$16,IF(AND('Country-wise data'!FB45&gt;'non-R&amp;D ex_typologies'!$C$21,'Country-wise data'!FB45&lt;'non-R&amp;D ex_typologies'!$D$21),'non-R&amp;D ex_typologies'!$B$21,IF(AND('Country-wise data'!FB45&gt;'non-R&amp;D ex_typologies'!$C$19,'Country-wise data'!FB45&lt;'non-R&amp;D ex_typologies'!$D$19),'non-R&amp;D ex_typologies'!$B$19,'non-R&amp;D ex_typologies'!$B$20)),IF($FK45='non-R&amp;D ex_typologies'!$E$16,IF(AND('Country-wise data'!FB45&gt;'non-R&amp;D ex_typologies'!$E$21,'Country-wise data'!FB45&lt;'non-R&amp;D ex_typologies'!$F$21),'non-R&amp;D ex_typologies'!$B$21,IF(AND('Country-wise data'!FB45&gt;'non-R&amp;D ex_typologies'!$E$19,'Country-wise data'!FB45&lt;'non-R&amp;D ex_typologies'!$F$19),'non-R&amp;D ex_typologies'!$B$19,'non-R&amp;D ex_typologies'!$B$20)),IF(AND('Country-wise data'!FB45&gt;'non-R&amp;D ex_typologies'!$G$21,'Country-wise data'!FB45&lt;'non-R&amp;D ex_typologies'!$H$21),'non-R&amp;D ex_typologies'!$B$21,IF(AND('Country-wise data'!FB45&gt;'non-R&amp;D ex_typologies'!$G$19,'Country-wise data'!FB45&lt;'non-R&amp;D ex_typologies'!$H$19),'non-R&amp;D ex_typologies'!$B$19,'non-R&amp;D ex_typologies'!$B$20))))</f>
        <v>Program heavy</v>
      </c>
      <c r="FP45" t="str">
        <f>IF($FK45='non-R&amp;D ex_typologies'!$C$16,IF(AND('Country-wise data'!FC45&gt;'non-R&amp;D ex_typologies'!$C$21,'Country-wise data'!FC45&lt;'non-R&amp;D ex_typologies'!$D$21),'non-R&amp;D ex_typologies'!$B$21,IF(AND('Country-wise data'!FC45&gt;'non-R&amp;D ex_typologies'!$C$19,'Country-wise data'!FC45&lt;'non-R&amp;D ex_typologies'!$D$19),'non-R&amp;D ex_typologies'!$B$19,'non-R&amp;D ex_typologies'!$B$20)),IF($FK45='non-R&amp;D ex_typologies'!$E$16,IF(AND('Country-wise data'!FC45&gt;'non-R&amp;D ex_typologies'!$E$21,'Country-wise data'!FC45&lt;'non-R&amp;D ex_typologies'!$F$21),'non-R&amp;D ex_typologies'!$B$21,IF(AND('Country-wise data'!FC45&gt;'non-R&amp;D ex_typologies'!$E$19,'Country-wise data'!FC45&lt;'non-R&amp;D ex_typologies'!$F$19),'non-R&amp;D ex_typologies'!$B$19,'non-R&amp;D ex_typologies'!$B$20)),IF(AND('Country-wise data'!FC45&gt;'non-R&amp;D ex_typologies'!$G$21,'Country-wise data'!FC45&lt;'non-R&amp;D ex_typologies'!$H$21),'non-R&amp;D ex_typologies'!$B$21,IF(AND('Country-wise data'!FC45&gt;'non-R&amp;D ex_typologies'!$G$19,'Country-wise data'!FC45&lt;'non-R&amp;D ex_typologies'!$H$19),'non-R&amp;D ex_typologies'!$B$19,'non-R&amp;D ex_typologies'!$B$20))))</f>
        <v>Program heavy</v>
      </c>
      <c r="FQ45" t="str">
        <f>IF($FK45='non-R&amp;D ex_typologies'!$C$16,IF(AND('Country-wise data'!FD45&gt;'non-R&amp;D ex_typologies'!$C$21,'Country-wise data'!FD45&lt;'non-R&amp;D ex_typologies'!$D$21),'non-R&amp;D ex_typologies'!$B$21,IF(AND('Country-wise data'!FD45&gt;'non-R&amp;D ex_typologies'!$C$19,'Country-wise data'!FD45&lt;'non-R&amp;D ex_typologies'!$D$19),'non-R&amp;D ex_typologies'!$B$19,'non-R&amp;D ex_typologies'!$B$20)),IF($FK45='non-R&amp;D ex_typologies'!$E$16,IF(AND('Country-wise data'!FD45&gt;'non-R&amp;D ex_typologies'!$E$21,'Country-wise data'!FD45&lt;'non-R&amp;D ex_typologies'!$F$21),'non-R&amp;D ex_typologies'!$B$21,IF(AND('Country-wise data'!FD45&gt;'non-R&amp;D ex_typologies'!$E$19,'Country-wise data'!FD45&lt;'non-R&amp;D ex_typologies'!$F$19),'non-R&amp;D ex_typologies'!$B$19,'non-R&amp;D ex_typologies'!$B$20)),IF(AND('Country-wise data'!FD45&gt;'non-R&amp;D ex_typologies'!$G$21,'Country-wise data'!FD45&lt;'non-R&amp;D ex_typologies'!$H$21),'non-R&amp;D ex_typologies'!$B$21,IF(AND('Country-wise data'!FD45&gt;'non-R&amp;D ex_typologies'!$G$19,'Country-wise data'!FD45&lt;'non-R&amp;D ex_typologies'!$H$19),'non-R&amp;D ex_typologies'!$B$19,'non-R&amp;D ex_typologies'!$B$20))))</f>
        <v>Program heavy</v>
      </c>
      <c r="FR45" t="str">
        <f>IF($FK45='non-R&amp;D ex_typologies'!$C$16,IF(AND('Country-wise data'!FE45&gt;'non-R&amp;D ex_typologies'!$C$21,'Country-wise data'!FE45&lt;'non-R&amp;D ex_typologies'!$D$21),'non-R&amp;D ex_typologies'!$B$21,IF(AND('Country-wise data'!FE45&gt;'non-R&amp;D ex_typologies'!$C$19,'Country-wise data'!FE45&lt;'non-R&amp;D ex_typologies'!$D$19),'non-R&amp;D ex_typologies'!$B$19,'non-R&amp;D ex_typologies'!$B$20)),IF($FK45='non-R&amp;D ex_typologies'!$E$16,IF(AND('Country-wise data'!FE45&gt;'non-R&amp;D ex_typologies'!$E$21,'Country-wise data'!FE45&lt;'non-R&amp;D ex_typologies'!$F$21),'non-R&amp;D ex_typologies'!$B$21,IF(AND('Country-wise data'!FE45&gt;'non-R&amp;D ex_typologies'!$E$19,'Country-wise data'!FE45&lt;'non-R&amp;D ex_typologies'!$F$19),'non-R&amp;D ex_typologies'!$B$19,'non-R&amp;D ex_typologies'!$B$20)),IF(AND('Country-wise data'!FE45&gt;'non-R&amp;D ex_typologies'!$G$21,'Country-wise data'!FE45&lt;'non-R&amp;D ex_typologies'!$H$21),'non-R&amp;D ex_typologies'!$B$21,IF(AND('Country-wise data'!FE45&gt;'non-R&amp;D ex_typologies'!$G$19,'Country-wise data'!FE45&lt;'non-R&amp;D ex_typologies'!$H$19),'non-R&amp;D ex_typologies'!$B$19,'non-R&amp;D ex_typologies'!$B$20))))</f>
        <v>Program heavy</v>
      </c>
      <c r="FS45" t="str">
        <f>IF($FK45='non-R&amp;D ex_typologies'!$C$16,IF(AND('Country-wise data'!FF45&gt;'non-R&amp;D ex_typologies'!$C$21,'Country-wise data'!FF45&lt;'non-R&amp;D ex_typologies'!$D$21),'non-R&amp;D ex_typologies'!$B$21,IF(AND('Country-wise data'!FF45&gt;'non-R&amp;D ex_typologies'!$C$19,'Country-wise data'!FF45&lt;'non-R&amp;D ex_typologies'!$D$19),'non-R&amp;D ex_typologies'!$B$19,'non-R&amp;D ex_typologies'!$B$20)),IF($FK45='non-R&amp;D ex_typologies'!$E$16,IF(AND('Country-wise data'!FF45&gt;'non-R&amp;D ex_typologies'!$E$21,'Country-wise data'!FF45&lt;'non-R&amp;D ex_typologies'!$F$21),'non-R&amp;D ex_typologies'!$B$21,IF(AND('Country-wise data'!FF45&gt;'non-R&amp;D ex_typologies'!$E$19,'Country-wise data'!FF45&lt;'non-R&amp;D ex_typologies'!$F$19),'non-R&amp;D ex_typologies'!$B$19,'non-R&amp;D ex_typologies'!$B$20)),IF(AND('Country-wise data'!FF45&gt;'non-R&amp;D ex_typologies'!$G$21,'Country-wise data'!FF45&lt;'non-R&amp;D ex_typologies'!$H$21),'non-R&amp;D ex_typologies'!$B$21,IF(AND('Country-wise data'!FF45&gt;'non-R&amp;D ex_typologies'!$G$19,'Country-wise data'!FF45&lt;'non-R&amp;D ex_typologies'!$H$19),'non-R&amp;D ex_typologies'!$B$19,'non-R&amp;D ex_typologies'!$B$20))))</f>
        <v>Balanced</v>
      </c>
      <c r="FT45" t="str">
        <f>IF($FK45='non-R&amp;D ex_typologies'!$C$16,IF(AND('Country-wise data'!FG45&gt;'non-R&amp;D ex_typologies'!$C$21,'Country-wise data'!FG45&lt;'non-R&amp;D ex_typologies'!$D$21),'non-R&amp;D ex_typologies'!$B$21,IF(AND('Country-wise data'!FG45&gt;'non-R&amp;D ex_typologies'!$C$19,'Country-wise data'!FG45&lt;'non-R&amp;D ex_typologies'!$D$19),'non-R&amp;D ex_typologies'!$B$19,'non-R&amp;D ex_typologies'!$B$20)),IF($FK45='non-R&amp;D ex_typologies'!$E$16,IF(AND('Country-wise data'!FG45&gt;'non-R&amp;D ex_typologies'!$E$21,'Country-wise data'!FG45&lt;'non-R&amp;D ex_typologies'!$F$21),'non-R&amp;D ex_typologies'!$B$21,IF(AND('Country-wise data'!FG45&gt;'non-R&amp;D ex_typologies'!$E$19,'Country-wise data'!FG45&lt;'non-R&amp;D ex_typologies'!$F$19),'non-R&amp;D ex_typologies'!$B$19,'non-R&amp;D ex_typologies'!$B$20)),IF(AND('Country-wise data'!FG45&gt;'non-R&amp;D ex_typologies'!$G$21,'Country-wise data'!FG45&lt;'non-R&amp;D ex_typologies'!$H$21),'non-R&amp;D ex_typologies'!$B$21,IF(AND('Country-wise data'!FG45&gt;'non-R&amp;D ex_typologies'!$G$19,'Country-wise data'!FG45&lt;'non-R&amp;D ex_typologies'!$H$19),'non-R&amp;D ex_typologies'!$B$19,'non-R&amp;D ex_typologies'!$B$20))))</f>
        <v>Balanced</v>
      </c>
      <c r="FU45" t="str">
        <f>IF($FK45='non-R&amp;D ex_typologies'!$C$16,IF(AND('Country-wise data'!FH45&gt;'non-R&amp;D ex_typologies'!$C$21,'Country-wise data'!FH45&lt;'non-R&amp;D ex_typologies'!$D$21),'non-R&amp;D ex_typologies'!$B$21,IF(AND('Country-wise data'!FH45&gt;'non-R&amp;D ex_typologies'!$C$19,'Country-wise data'!FH45&lt;'non-R&amp;D ex_typologies'!$D$19),'non-R&amp;D ex_typologies'!$B$19,'non-R&amp;D ex_typologies'!$B$20)),IF($FK45='non-R&amp;D ex_typologies'!$E$16,IF(AND('Country-wise data'!FH45&gt;'non-R&amp;D ex_typologies'!$E$21,'Country-wise data'!FH45&lt;'non-R&amp;D ex_typologies'!$F$21),'non-R&amp;D ex_typologies'!$B$21,IF(AND('Country-wise data'!FH45&gt;'non-R&amp;D ex_typologies'!$E$19,'Country-wise data'!FH45&lt;'non-R&amp;D ex_typologies'!$F$19),'non-R&amp;D ex_typologies'!$B$19,'non-R&amp;D ex_typologies'!$B$20)),IF(AND('Country-wise data'!FH45&gt;'non-R&amp;D ex_typologies'!$G$21,'Country-wise data'!FH45&lt;'non-R&amp;D ex_typologies'!$H$21),'non-R&amp;D ex_typologies'!$B$21,IF(AND('Country-wise data'!FH45&gt;'non-R&amp;D ex_typologies'!$G$19,'Country-wise data'!FH45&lt;'non-R&amp;D ex_typologies'!$H$19),'non-R&amp;D ex_typologies'!$B$19,'non-R&amp;D ex_typologies'!$B$20))))</f>
        <v>Balanced</v>
      </c>
    </row>
    <row r="46" spans="2:177" x14ac:dyDescent="0.35">
      <c r="B46" s="12" t="s">
        <v>403</v>
      </c>
      <c r="C46" t="s">
        <v>404</v>
      </c>
      <c r="D46" t="s">
        <v>374</v>
      </c>
      <c r="E46" t="s">
        <v>375</v>
      </c>
      <c r="F46" t="s">
        <v>374</v>
      </c>
      <c r="G46" s="55">
        <f>Assumptions!$C$13</f>
        <v>1.1000000000000001</v>
      </c>
      <c r="H46">
        <f>SUMIFS('IFPRI SPEED'!AL:AL,'IFPRI SPEED'!$A:$A,'Country-wise data'!$B46)*1000*G46</f>
        <v>0</v>
      </c>
      <c r="I46">
        <f>IF(SUMIFS('IFPRI SPEED'!AM:AM,'IFPRI SPEED'!$A:$A,'Country-wise data'!$B46)*1000=0,H46*(1+Assumptions!$C$9),SUMIFS('IFPRI SPEED'!AM:AM,'IFPRI SPEED'!$A:$A,'Country-wise data'!$B46)*1000*$G46)</f>
        <v>0</v>
      </c>
      <c r="J46">
        <f>IF(SUMIFS('IFPRI SPEED'!AN:AN,'IFPRI SPEED'!$A:$A,'Country-wise data'!$B46)*1000=0,I46*(1+Assumptions!$C$9),SUMIFS('IFPRI SPEED'!AN:AN,'IFPRI SPEED'!$A:$A,'Country-wise data'!$B46)*1000*$G46)</f>
        <v>0</v>
      </c>
      <c r="K46">
        <f>IF(SUMIFS('IFPRI SPEED'!AO:AO,'IFPRI SPEED'!$A:$A,'Country-wise data'!$B46)*1000=0,J46*(1+Assumptions!$C$9),SUMIFS('IFPRI SPEED'!AO:AO,'IFPRI SPEED'!$A:$A,'Country-wise data'!$B46)*1000*$G46)</f>
        <v>0</v>
      </c>
      <c r="L46">
        <f>IF(SUMIFS('IFPRI SPEED'!AP:AP,'IFPRI SPEED'!$A:$A,'Country-wise data'!$B46)*1000=0,K46*(1+Assumptions!$C$9),SUMIFS('IFPRI SPEED'!AP:AP,'IFPRI SPEED'!$A:$A,'Country-wise data'!$B46)*1000*$G46)</f>
        <v>0</v>
      </c>
      <c r="M46">
        <f>IF(SUMIFS('IFPRI SPEED'!AQ:AQ,'IFPRI SPEED'!$A:$A,'Country-wise data'!$B46)*1000=0,L46*(1+Assumptions!$C$9),SUMIFS('IFPRI SPEED'!AQ:AQ,'IFPRI SPEED'!$A:$A,'Country-wise data'!$B46)*1000*$G46)</f>
        <v>0</v>
      </c>
      <c r="N46">
        <f>IF(SUMIFS('IFPRI SPEED'!AR:AR,'IFPRI SPEED'!$A:$A,'Country-wise data'!$B46)*1000=0,M46*(1+Assumptions!$C$9),SUMIFS('IFPRI SPEED'!AR:AR,'IFPRI SPEED'!$A:$A,'Country-wise data'!$B46)*1000*$G46)</f>
        <v>0</v>
      </c>
      <c r="O46">
        <f>IF(SUMIFS('IFPRI SPEED'!AS:AS,'IFPRI SPEED'!$A:$A,'Country-wise data'!$B46)*1000=0,N46*(1+Assumptions!$C$9),SUMIFS('IFPRI SPEED'!AS:AS,'IFPRI SPEED'!$A:$A,'Country-wise data'!$B46)*1000*$G46)</f>
        <v>0</v>
      </c>
      <c r="P46">
        <f>IF(SUMIFS('IFPRI SPEED'!AT:AT,'IFPRI SPEED'!$A:$A,'Country-wise data'!$B46)*1000=0,O46*(1+Assumptions!$C$9),SUMIFS('IFPRI SPEED'!AT:AT,'IFPRI SPEED'!$A:$A,'Country-wise data'!$B46)*1000*$G46)</f>
        <v>0</v>
      </c>
      <c r="Q46">
        <f>IF(SUMIFS('IFPRI SPEED'!AU:AU,'IFPRI SPEED'!$A:$A,'Country-wise data'!$B46)*1000=0,P46*(1+Assumptions!$C$9),SUMIFS('IFPRI SPEED'!AU:AU,'IFPRI SPEED'!$A:$A,'Country-wise data'!$B46)*1000*$G46)</f>
        <v>0</v>
      </c>
      <c r="R46" s="36">
        <f t="shared" si="55"/>
        <v>0</v>
      </c>
      <c r="S46" s="44">
        <f>INDEX('area data'!$G$4:$P$79,MATCH('Country-wise data'!$B46,'area data'!$B$4:$B$79,),MATCH('Country-wise data'!S$3,'area data'!$G$3:$P$3,))</f>
        <v>0</v>
      </c>
      <c r="T46" s="44">
        <f>INDEX('area data'!$G$4:$P$79,MATCH('Country-wise data'!$B46,'area data'!$B$4:$B$79,),MATCH('Country-wise data'!T$3,'area data'!$G$3:$P$3,))</f>
        <v>0</v>
      </c>
      <c r="U46" s="44">
        <f>INDEX('area data'!$G$4:$P$79,MATCH('Country-wise data'!$B46,'area data'!$B$4:$B$79,),MATCH('Country-wise data'!U$3,'area data'!$G$3:$P$3,))</f>
        <v>0</v>
      </c>
      <c r="V46" s="44">
        <f>INDEX('area data'!$G$4:$P$79,MATCH('Country-wise data'!$B46,'area data'!$B$4:$B$79,),MATCH('Country-wise data'!V$3,'area data'!$G$3:$P$3,))</f>
        <v>0</v>
      </c>
      <c r="W46" s="44">
        <f>INDEX('area data'!$G$4:$P$79,MATCH('Country-wise data'!$B46,'area data'!$B$4:$B$79,),MATCH('Country-wise data'!W$3,'area data'!$G$3:$P$3,))</f>
        <v>0</v>
      </c>
      <c r="X46" s="44">
        <f>INDEX('area data'!$G$4:$P$79,MATCH('Country-wise data'!$B46,'area data'!$B$4:$B$79,),MATCH('Country-wise data'!X$3,'area data'!$G$3:$P$3,))</f>
        <v>0</v>
      </c>
      <c r="Y46" s="44">
        <f>INDEX('area data'!$G$4:$P$79,MATCH('Country-wise data'!$B46,'area data'!$B$4:$B$79,),MATCH('Country-wise data'!Y$3,'area data'!$G$3:$P$3,))</f>
        <v>0</v>
      </c>
      <c r="Z46" s="44">
        <f>INDEX('area data'!$G$4:$P$79,MATCH('Country-wise data'!$B46,'area data'!$B$4:$B$79,),MATCH('Country-wise data'!Z$3,'area data'!$G$3:$P$3,))</f>
        <v>0</v>
      </c>
      <c r="AA46" s="44">
        <f>INDEX('area data'!$G$4:$P$79,MATCH('Country-wise data'!$B46,'area data'!$B$4:$B$79,),MATCH('Country-wise data'!AA$3,'area data'!$G$3:$P$3,))</f>
        <v>0</v>
      </c>
      <c r="AB46" s="44">
        <f>INDEX('area data'!$G$4:$P$79,MATCH('Country-wise data'!$B46,'area data'!$B$4:$B$79,),MATCH('Country-wise data'!AB$3,'area data'!$G$3:$P$3,))</f>
        <v>0</v>
      </c>
      <c r="AC46" s="53">
        <f>IFERROR(INDEX('ASTI data (new)'!$AF$6:$AL$130,MATCH('Country-wise data'!$B46,'ASTI data (new)'!$C$6:$C$130,),MATCH('Country-wise data'!AC$3,'ASTI data (new)'!$AF$5:$AL$5,)),(INDEX(Assumptions!$G$154:$P$345,MATCH('Country-wise data'!$B46,Assumptions!$B$154:$B$344,),MATCH('Country-wise data'!AC$3,Assumptions!$G$153:$P$153,))*S46))</f>
        <v>0</v>
      </c>
      <c r="AD46" s="53">
        <f>IFERROR(INDEX('ASTI data (new)'!$AF$6:$AL$130,MATCH('Country-wise data'!$B46,'ASTI data (new)'!$C$6:$C$130,),MATCH('Country-wise data'!AD$3,'ASTI data (new)'!$AF$5:$AL$5,)),(INDEX(Assumptions!$G$154:$P$345,MATCH('Country-wise data'!$B46,Assumptions!$B$154:$B$344,),MATCH('Country-wise data'!AD$3,Assumptions!$G$153:$P$153,))*T46))</f>
        <v>0</v>
      </c>
      <c r="AE46" s="53">
        <f>IFERROR(INDEX('ASTI data (new)'!$AF$6:$AL$130,MATCH('Country-wise data'!$B46,'ASTI data (new)'!$C$6:$C$130,),MATCH('Country-wise data'!AE$3,'ASTI data (new)'!$AF$5:$AL$5,)),(INDEX(Assumptions!$G$154:$P$345,MATCH('Country-wise data'!$B46,Assumptions!$B$154:$B$344,),MATCH('Country-wise data'!AE$3,Assumptions!$G$153:$P$153,))*U46))</f>
        <v>0</v>
      </c>
      <c r="AF46" s="53">
        <f>IFERROR(INDEX('ASTI data (new)'!$AF$6:$AL$130,MATCH('Country-wise data'!$B46,'ASTI data (new)'!$C$6:$C$130,),MATCH('Country-wise data'!AF$3,'ASTI data (new)'!$AF$5:$AL$5,)),(INDEX(Assumptions!$G$154:$P$345,MATCH('Country-wise data'!$B46,Assumptions!$B$154:$B$344,),MATCH('Country-wise data'!AF$3,Assumptions!$G$153:$P$153,))*V46))</f>
        <v>0</v>
      </c>
      <c r="AG46" s="53">
        <f>IFERROR(INDEX('ASTI data (new)'!$AF$6:$AL$130,MATCH('Country-wise data'!$B46,'ASTI data (new)'!$C$6:$C$130,),MATCH('Country-wise data'!AG$3,'ASTI data (new)'!$AF$5:$AL$5,)),(INDEX(Assumptions!$G$154:$P$345,MATCH('Country-wise data'!$B46,Assumptions!$B$154:$B$344,),MATCH('Country-wise data'!AG$3,Assumptions!$G$153:$P$153,))*W46))</f>
        <v>0</v>
      </c>
      <c r="AH46" s="53">
        <f>IFERROR(INDEX('ASTI data (new)'!$AF$6:$AL$130,MATCH('Country-wise data'!$B46,'ASTI data (new)'!$C$6:$C$130,),MATCH('Country-wise data'!AH$3,'ASTI data (new)'!$AF$5:$AL$5,)),(INDEX(Assumptions!$G$154:$P$345,MATCH('Country-wise data'!$B46,Assumptions!$B$154:$B$344,),MATCH('Country-wise data'!AH$3,Assumptions!$G$153:$P$153,))*X46))</f>
        <v>0</v>
      </c>
      <c r="AI46" s="53">
        <f>IFERROR(INDEX('ASTI data (new)'!$AF$6:$AL$130,MATCH('Country-wise data'!$B46,'ASTI data (new)'!$C$6:$C$130,),MATCH('Country-wise data'!AI$3,'ASTI data (new)'!$AF$5:$AL$5,)),(INDEX(Assumptions!$G$154:$P$345,MATCH('Country-wise data'!$B46,Assumptions!$B$154:$B$344,),MATCH('Country-wise data'!AI$3,Assumptions!$G$153:$P$153,))*Y46))</f>
        <v>0</v>
      </c>
      <c r="AJ46" s="53">
        <f t="shared" ref="AJ46:AL46" si="68">IFERROR((1+($AI46/$AF46)^(1/3)-1)*AI46,0)</f>
        <v>0</v>
      </c>
      <c r="AK46" s="53">
        <f t="shared" si="68"/>
        <v>0</v>
      </c>
      <c r="AL46" s="53">
        <f t="shared" si="68"/>
        <v>0</v>
      </c>
      <c r="AM46" s="55" cm="1">
        <f t="array" ref="AM46">INDEX('non-R&amp;D ex_typologies'!$J$8:$J$10,MATCH('Country-wise data'!FL46,'non-R&amp;D ex_typologies'!$F$8:$F$10,),)*'Country-wise data'!AC46</f>
        <v>0</v>
      </c>
      <c r="AN46" s="55" cm="1">
        <f t="array" ref="AN46">INDEX('non-R&amp;D ex_typologies'!$J$8:$J$10,MATCH('Country-wise data'!FM46,'non-R&amp;D ex_typologies'!$F$8:$F$10,),)*'Country-wise data'!AD46</f>
        <v>0</v>
      </c>
      <c r="AO46" s="55" cm="1">
        <f t="array" ref="AO46">INDEX('non-R&amp;D ex_typologies'!$J$8:$J$10,MATCH('Country-wise data'!FN46,'non-R&amp;D ex_typologies'!$F$8:$F$10,),)*'Country-wise data'!AE46</f>
        <v>0</v>
      </c>
      <c r="AP46" s="55" cm="1">
        <f t="array" ref="AP46">INDEX('non-R&amp;D ex_typologies'!$J$8:$J$10,MATCH('Country-wise data'!FO46,'non-R&amp;D ex_typologies'!$F$8:$F$10,),)*'Country-wise data'!AF46</f>
        <v>0</v>
      </c>
      <c r="AQ46" s="55" cm="1">
        <f t="array" ref="AQ46">INDEX('non-R&amp;D ex_typologies'!$J$8:$J$10,MATCH('Country-wise data'!FP46,'non-R&amp;D ex_typologies'!$F$8:$F$10,),)*'Country-wise data'!AG46</f>
        <v>0</v>
      </c>
      <c r="AR46" s="55" cm="1">
        <f t="array" ref="AR46">INDEX('non-R&amp;D ex_typologies'!$J$8:$J$10,MATCH('Country-wise data'!FQ46,'non-R&amp;D ex_typologies'!$F$8:$F$10,),)*'Country-wise data'!AH46</f>
        <v>0</v>
      </c>
      <c r="AS46" s="55" cm="1">
        <f t="array" ref="AS46">INDEX('non-R&amp;D ex_typologies'!$J$8:$J$10,MATCH('Country-wise data'!FR46,'non-R&amp;D ex_typologies'!$F$8:$F$10,),)*'Country-wise data'!AI46</f>
        <v>0</v>
      </c>
      <c r="AT46" s="55" cm="1">
        <f t="array" ref="AT46">INDEX('non-R&amp;D ex_typologies'!$J$8:$J$10,MATCH('Country-wise data'!FS46,'non-R&amp;D ex_typologies'!$F$8:$F$10,),)*'Country-wise data'!AJ46</f>
        <v>0</v>
      </c>
      <c r="AU46" s="55" cm="1">
        <f t="array" ref="AU46">INDEX('non-R&amp;D ex_typologies'!$J$8:$J$10,MATCH('Country-wise data'!FT46,'non-R&amp;D ex_typologies'!$F$8:$F$10,),)*'Country-wise data'!AK46</f>
        <v>0</v>
      </c>
      <c r="AV46" s="55" cm="1">
        <f t="array" ref="AV46">INDEX('non-R&amp;D ex_typologies'!$J$8:$J$10,MATCH('Country-wise data'!FU46,'non-R&amp;D ex_typologies'!$F$8:$F$10,),)*'Country-wise data'!AL46</f>
        <v>0</v>
      </c>
      <c r="AW46">
        <f t="shared" si="57"/>
        <v>0</v>
      </c>
      <c r="AX46" s="53">
        <f>INDEX('GDP deflators'!$AB$3:$AK$155,MATCH('Country-wise data'!$B46,'GDP deflators'!$B$3:$B$155,),MATCH('Country-wise data'!AX$3,'GDP deflators'!$D$2:$M$2,))</f>
        <v>64.417919930687134</v>
      </c>
      <c r="AY46" s="53">
        <f>INDEX('GDP deflators'!$AB$3:$AK$155,MATCH('Country-wise data'!$B46,'GDP deflators'!$B$3:$B$155,),MATCH('Country-wise data'!AY$3,'GDP deflators'!$D$2:$M$2,))</f>
        <v>70.611297354558474</v>
      </c>
      <c r="AZ46" s="53">
        <f>INDEX('GDP deflators'!$AB$3:$AK$155,MATCH('Country-wise data'!$B46,'GDP deflators'!$B$3:$B$155,),MATCH('Country-wise data'!AZ$3,'GDP deflators'!$D$2:$M$2,))</f>
        <v>74.579432688118558</v>
      </c>
      <c r="BA46" s="53">
        <f>INDEX('GDP deflators'!$AB$3:$AK$155,MATCH('Country-wise data'!$B46,'GDP deflators'!$B$3:$B$155,),MATCH('Country-wise data'!BA$3,'GDP deflators'!$D$2:$M$2,))</f>
        <v>78.061611292110626</v>
      </c>
      <c r="BB46" s="53">
        <f>INDEX('GDP deflators'!$AB$3:$AK$155,MATCH('Country-wise data'!$B46,'GDP deflators'!$B$3:$B$155,),MATCH('Country-wise data'!BB$3,'GDP deflators'!$D$2:$M$2,))</f>
        <v>81.047361870938289</v>
      </c>
      <c r="BC46" s="53">
        <f>INDEX('GDP deflators'!$AB$3:$AK$155,MATCH('Country-wise data'!$B46,'GDP deflators'!$B$3:$B$155,),MATCH('Country-wise data'!BC$3,'GDP deflators'!$D$2:$M$2,))</f>
        <v>83.136391760965225</v>
      </c>
      <c r="BD46" s="53">
        <f>INDEX('GDP deflators'!$AB$3:$AK$155,MATCH('Country-wise data'!$B46,'GDP deflators'!$B$3:$B$155,),MATCH('Country-wise data'!BD$3,'GDP deflators'!$D$2:$M$2,))</f>
        <v>85.941902297955991</v>
      </c>
      <c r="BE46" s="53">
        <f>INDEX('GDP deflators'!$AB$3:$AK$155,MATCH('Country-wise data'!$B46,'GDP deflators'!$B$3:$B$155,),MATCH('Country-wise data'!BE$3,'GDP deflators'!$D$2:$M$2,))</f>
        <v>91.849269257326256</v>
      </c>
      <c r="BF46" s="53">
        <f>INDEX('GDP deflators'!$AB$3:$AK$155,MATCH('Country-wise data'!$B46,'GDP deflators'!$B$3:$B$155,),MATCH('Country-wise data'!BF$3,'GDP deflators'!$D$2:$M$2,))</f>
        <v>98.380878956076884</v>
      </c>
      <c r="BG46" s="53">
        <f>INDEX('GDP deflators'!$AB$3:$AK$155,MATCH('Country-wise data'!$B46,'GDP deflators'!$B$3:$B$155,),MATCH('Country-wise data'!BG$3,'GDP deflators'!$D$2:$M$2,))</f>
        <v>100</v>
      </c>
      <c r="BH46" cm="1">
        <f t="array" ref="BH46">H46/(INDEX($AX46:$BG46,,MATCH(BH$3,$AX$3:$BG$3,))/100)</f>
        <v>0</v>
      </c>
      <c r="BI46" cm="1">
        <f t="array" ref="BI46">I46/(INDEX($AX46:$BG46,,MATCH(BI$3,$AX$3:$BG$3,))/100)</f>
        <v>0</v>
      </c>
      <c r="BJ46" cm="1">
        <f t="array" ref="BJ46">J46/(INDEX($AX46:$BG46,,MATCH(BJ$3,$AX$3:$BG$3,))/100)</f>
        <v>0</v>
      </c>
      <c r="BK46" cm="1">
        <f t="array" ref="BK46">K46/(INDEX($AX46:$BG46,,MATCH(BK$3,$AX$3:$BG$3,))/100)</f>
        <v>0</v>
      </c>
      <c r="BL46" cm="1">
        <f t="array" ref="BL46">L46/(INDEX($AX46:$BG46,,MATCH(BL$3,$AX$3:$BG$3,))/100)</f>
        <v>0</v>
      </c>
      <c r="BM46" cm="1">
        <f t="array" ref="BM46">M46/(INDEX($AX46:$BG46,,MATCH(BM$3,$AX$3:$BG$3,))/100)</f>
        <v>0</v>
      </c>
      <c r="BN46" cm="1">
        <f t="array" ref="BN46">N46/(INDEX($AX46:$BG46,,MATCH(BN$3,$AX$3:$BG$3,))/100)</f>
        <v>0</v>
      </c>
      <c r="BO46" cm="1">
        <f t="array" ref="BO46">O46/(INDEX($AX46:$BG46,,MATCH(BO$3,$AX$3:$BG$3,))/100)</f>
        <v>0</v>
      </c>
      <c r="BP46" cm="1">
        <f t="array" ref="BP46">P46/(INDEX($AX46:$BG46,,MATCH(BP$3,$AX$3:$BG$3,))/100)</f>
        <v>0</v>
      </c>
      <c r="BQ46" cm="1">
        <f t="array" ref="BQ46">Q46/(INDEX($AX46:$BG46,,MATCH(BQ$3,$AX$3:$BG$3,))/100)</f>
        <v>0</v>
      </c>
      <c r="BS46" cm="1">
        <f t="array" ref="BS46">S46/(INDEX($AX46:$BG46,,MATCH(BS$3,$AX$3:$BG$3,))/100)</f>
        <v>0</v>
      </c>
      <c r="BT46" cm="1">
        <f t="array" ref="BT46">T46/(INDEX($AX46:$BG46,,MATCH(BT$3,$AX$3:$BG$3,))/100)</f>
        <v>0</v>
      </c>
      <c r="BU46" cm="1">
        <f t="array" ref="BU46">U46/(INDEX($AX46:$BG46,,MATCH(BU$3,$AX$3:$BG$3,))/100)</f>
        <v>0</v>
      </c>
      <c r="BV46" cm="1">
        <f t="array" ref="BV46">V46/(INDEX($AX46:$BG46,,MATCH(BV$3,$AX$3:$BG$3,))/100)</f>
        <v>0</v>
      </c>
      <c r="BW46" cm="1">
        <f t="array" ref="BW46">W46/(INDEX($AX46:$BG46,,MATCH(BW$3,$AX$3:$BG$3,))/100)</f>
        <v>0</v>
      </c>
      <c r="BX46" cm="1">
        <f t="array" ref="BX46">X46/(INDEX($AX46:$BG46,,MATCH(BX$3,$AX$3:$BG$3,))/100)</f>
        <v>0</v>
      </c>
      <c r="BY46" cm="1">
        <f t="array" ref="BY46">Y46/(INDEX($AX46:$BG46,,MATCH(BY$3,$AX$3:$BG$3,))/100)</f>
        <v>0</v>
      </c>
      <c r="BZ46" cm="1">
        <f t="array" ref="BZ46">Z46/(INDEX($AX46:$BG46,,MATCH(BZ$3,$AX$3:$BG$3,))/100)</f>
        <v>0</v>
      </c>
      <c r="CA46" cm="1">
        <f t="array" ref="CA46">AA46/(INDEX($AX46:$BG46,,MATCH(CA$3,$AX$3:$BG$3,))/100)</f>
        <v>0</v>
      </c>
      <c r="CB46" cm="1">
        <f t="array" ref="CB46">AB46/(INDEX($AX46:$BG46,,MATCH(CB$3,$AX$3:$BG$3,))/100)</f>
        <v>0</v>
      </c>
      <c r="CC46" cm="1">
        <f t="array" ref="CC46">AC46/(INDEX($AX46:$BG46,,MATCH(CC$3,$AX$3:$BG$3,))/100)</f>
        <v>0</v>
      </c>
      <c r="CD46" cm="1">
        <f t="array" ref="CD46">AD46/(INDEX($AX46:$BG46,,MATCH(CD$3,$AX$3:$BG$3,))/100)</f>
        <v>0</v>
      </c>
      <c r="CE46" cm="1">
        <f t="array" ref="CE46">AE46/(INDEX($AX46:$BG46,,MATCH(CE$3,$AX$3:$BG$3,))/100)</f>
        <v>0</v>
      </c>
      <c r="CF46" cm="1">
        <f t="array" ref="CF46">AF46/(INDEX($AX46:$BG46,,MATCH(CF$3,$AX$3:$BG$3,))/100)</f>
        <v>0</v>
      </c>
      <c r="CG46" cm="1">
        <f t="array" ref="CG46">AG46/(INDEX($AX46:$BG46,,MATCH(CG$3,$AX$3:$BG$3,))/100)</f>
        <v>0</v>
      </c>
      <c r="CH46" cm="1">
        <f t="array" ref="CH46">AH46/(INDEX($AX46:$BG46,,MATCH(CH$3,$AX$3:$BG$3,))/100)</f>
        <v>0</v>
      </c>
      <c r="CI46" cm="1">
        <f t="array" ref="CI46">AI46/(INDEX($AX46:$BG46,,MATCH(CI$3,$AX$3:$BG$3,))/100)</f>
        <v>0</v>
      </c>
      <c r="CJ46" cm="1">
        <f t="array" ref="CJ46">AJ46/(INDEX($AX46:$BG46,,MATCH(CJ$3,$AX$3:$BG$3,))/100)</f>
        <v>0</v>
      </c>
      <c r="CK46" cm="1">
        <f t="array" ref="CK46">AK46/(INDEX($AX46:$BG46,,MATCH(CK$3,$AX$3:$BG$3,))/100)</f>
        <v>0</v>
      </c>
      <c r="CL46" cm="1">
        <f t="array" ref="CL46">AL46/(INDEX($AX46:$BG46,,MATCH(CL$3,$AX$3:$BG$3,))/100)</f>
        <v>0</v>
      </c>
      <c r="CM46" cm="1">
        <f t="array" ref="CM46">AM46/(INDEX($AX46:$BG46,,MATCH(CM$3,$AX$3:$BG$3,))/100)</f>
        <v>0</v>
      </c>
      <c r="CN46" cm="1">
        <f t="array" ref="CN46">AN46/(INDEX($AX46:$BG46,,MATCH(CN$3,$AX$3:$BG$3,))/100)</f>
        <v>0</v>
      </c>
      <c r="CO46" cm="1">
        <f t="array" ref="CO46">AO46/(INDEX($AX46:$BG46,,MATCH(CO$3,$AX$3:$BG$3,))/100)</f>
        <v>0</v>
      </c>
      <c r="CP46" cm="1">
        <f t="array" ref="CP46">AP46/(INDEX($AX46:$BG46,,MATCH(CP$3,$AX$3:$BG$3,))/100)</f>
        <v>0</v>
      </c>
      <c r="CQ46" cm="1">
        <f t="array" ref="CQ46">AQ46/(INDEX($AX46:$BG46,,MATCH(CQ$3,$AX$3:$BG$3,))/100)</f>
        <v>0</v>
      </c>
      <c r="CR46" cm="1">
        <f t="array" ref="CR46">AR46/(INDEX($AX46:$BG46,,MATCH(CR$3,$AX$3:$BG$3,))/100)</f>
        <v>0</v>
      </c>
      <c r="CS46" cm="1">
        <f t="array" ref="CS46">AS46/(INDEX($AX46:$BG46,,MATCH(CS$3,$AX$3:$BG$3,))/100)</f>
        <v>0</v>
      </c>
      <c r="CT46" cm="1">
        <f t="array" ref="CT46">AT46/(INDEX($AX46:$BG46,,MATCH(CT$3,$AX$3:$BG$3,))/100)</f>
        <v>0</v>
      </c>
      <c r="CU46" cm="1">
        <f t="array" ref="CU46">AU46/(INDEX($AX46:$BG46,,MATCH(CU$3,$AX$3:$BG$3,))/100)</f>
        <v>0</v>
      </c>
      <c r="CV46" cm="1">
        <f t="array" ref="CV46">AV46/(INDEX($AX46:$BG46,,MATCH(CV$3,$AX$3:$BG$3,))/100)</f>
        <v>0</v>
      </c>
      <c r="CW46">
        <f t="shared" si="58"/>
        <v>0</v>
      </c>
      <c r="CX46">
        <f>IFERROR(1/INDEX('exch rates'!$BC$5:$BL$268,MATCH('Country-wise data'!$B46,'exch rates'!$A$5:$A$268,),MATCH(CX$3,'exch rates'!$BC$4:$BL$4,)),1)</f>
        <v>1</v>
      </c>
      <c r="CY46">
        <f>IFERROR(1/INDEX('exch rates'!$BC$5:$BL$268,MATCH('Country-wise data'!$B46,'exch rates'!$A$5:$A$268,),MATCH(CY$3,'exch rates'!$BC$4:$BL$4,)),1)</f>
        <v>1</v>
      </c>
      <c r="CZ46">
        <f>IFERROR(1/INDEX('exch rates'!$BC$5:$BL$268,MATCH('Country-wise data'!$B46,'exch rates'!$A$5:$A$268,),MATCH(CZ$3,'exch rates'!$BC$4:$BL$4,)),1)</f>
        <v>1</v>
      </c>
      <c r="DA46">
        <f>IFERROR(1/INDEX('exch rates'!$BC$5:$BL$268,MATCH('Country-wise data'!$B46,'exch rates'!$A$5:$A$268,),MATCH(DA$3,'exch rates'!$BC$4:$BL$4,)),1)</f>
        <v>1</v>
      </c>
      <c r="DB46">
        <f>IFERROR(1/INDEX('exch rates'!$BC$5:$BL$268,MATCH('Country-wise data'!$B46,'exch rates'!$A$5:$A$268,),MATCH(DB$3,'exch rates'!$BC$4:$BL$4,)),1)</f>
        <v>1</v>
      </c>
      <c r="DC46">
        <f>IFERROR(1/INDEX('exch rates'!$BC$5:$BL$268,MATCH('Country-wise data'!$B46,'exch rates'!$A$5:$A$268,),MATCH(DC$3,'exch rates'!$BC$4:$BL$4,)),1)</f>
        <v>1</v>
      </c>
      <c r="DD46">
        <f>IFERROR(1/INDEX('exch rates'!$BC$5:$BL$268,MATCH('Country-wise data'!$B46,'exch rates'!$A$5:$A$268,),MATCH(DD$3,'exch rates'!$BC$4:$BL$4,)),1)</f>
        <v>1</v>
      </c>
      <c r="DE46">
        <f>IFERROR(1/INDEX('exch rates'!$BC$5:$BL$268,MATCH('Country-wise data'!$B46,'exch rates'!$A$5:$A$268,),MATCH(DE$3,'exch rates'!$BC$4:$BL$4,)),1)</f>
        <v>1</v>
      </c>
      <c r="DF46">
        <f>IFERROR(1/INDEX('exch rates'!$BC$5:$BL$268,MATCH('Country-wise data'!$B46,'exch rates'!$A$5:$A$268,),MATCH(DF$3,'exch rates'!$BC$4:$BL$4,)),1)</f>
        <v>1</v>
      </c>
      <c r="DG46">
        <f>IFERROR(1/INDEX('exch rates'!$BC$5:$BL$268,MATCH('Country-wise data'!$B46,'exch rates'!$A$5:$A$268,),MATCH(DG$3,'exch rates'!$BC$4:$BL$4,)),1)</f>
        <v>1</v>
      </c>
      <c r="DH46" cm="1">
        <f t="array" ref="DH46">(BH46/INDEX($CX46:$DG46,,MATCH(DH$3,$CX$3:$DG$3,)))*$DG46</f>
        <v>0</v>
      </c>
      <c r="DI46" cm="1">
        <f t="array" ref="DI46">(BI46/INDEX($CX46:$DG46,,MATCH(DI$3,$CX$3:$DG$3,)))*$DG46</f>
        <v>0</v>
      </c>
      <c r="DJ46" cm="1">
        <f t="array" ref="DJ46">(BJ46/INDEX($CX46:$DG46,,MATCH(DJ$3,$CX$3:$DG$3,)))*$DG46</f>
        <v>0</v>
      </c>
      <c r="DK46" cm="1">
        <f t="array" ref="DK46">(BK46/INDEX($CX46:$DG46,,MATCH(DK$3,$CX$3:$DG$3,)))*$DG46</f>
        <v>0</v>
      </c>
      <c r="DL46" cm="1">
        <f t="array" ref="DL46">(BL46/INDEX($CX46:$DG46,,MATCH(DL$3,$CX$3:$DG$3,)))*$DG46</f>
        <v>0</v>
      </c>
      <c r="DM46" cm="1">
        <f t="array" ref="DM46">(BM46/INDEX($CX46:$DG46,,MATCH(DM$3,$CX$3:$DG$3,)))*$DG46</f>
        <v>0</v>
      </c>
      <c r="DN46" cm="1">
        <f t="array" ref="DN46">(BN46/INDEX($CX46:$DG46,,MATCH(DN$3,$CX$3:$DG$3,)))*$DG46</f>
        <v>0</v>
      </c>
      <c r="DO46" cm="1">
        <f t="array" ref="DO46">(BO46/INDEX($CX46:$DG46,,MATCH(DO$3,$CX$3:$DG$3,)))*$DG46</f>
        <v>0</v>
      </c>
      <c r="DP46" cm="1">
        <f t="array" ref="DP46">(BP46/INDEX($CX46:$DG46,,MATCH(DP$3,$CX$3:$DG$3,)))*$DG46</f>
        <v>0</v>
      </c>
      <c r="DQ46" cm="1">
        <f t="array" ref="DQ46">(BQ46/INDEX($CX46:$DG46,,MATCH(DQ$3,$CX$3:$DG$3,)))*$DG46</f>
        <v>0</v>
      </c>
      <c r="DS46" cm="1">
        <f t="array" ref="DS46">(BS46/INDEX($CX46:$DG46,,MATCH(DS$3,$CX$3:$DG$3,)))*$DG46</f>
        <v>0</v>
      </c>
      <c r="DT46" cm="1">
        <f t="array" ref="DT46">(BT46/INDEX($CX46:$DG46,,MATCH(DT$3,$CX$3:$DG$3,)))*$DG46</f>
        <v>0</v>
      </c>
      <c r="DU46" cm="1">
        <f t="array" ref="DU46">(BU46/INDEX($CX46:$DG46,,MATCH(DU$3,$CX$3:$DG$3,)))*$DG46</f>
        <v>0</v>
      </c>
      <c r="DV46" cm="1">
        <f t="array" ref="DV46">(BV46/INDEX($CX46:$DG46,,MATCH(DV$3,$CX$3:$DG$3,)))*$DG46</f>
        <v>0</v>
      </c>
      <c r="DW46" cm="1">
        <f t="array" ref="DW46">(BW46/INDEX($CX46:$DG46,,MATCH(DW$3,$CX$3:$DG$3,)))*$DG46</f>
        <v>0</v>
      </c>
      <c r="DX46" cm="1">
        <f t="array" ref="DX46">(BX46/INDEX($CX46:$DG46,,MATCH(DX$3,$CX$3:$DG$3,)))*$DG46</f>
        <v>0</v>
      </c>
      <c r="DY46" cm="1">
        <f t="array" ref="DY46">(BY46/INDEX($CX46:$DG46,,MATCH(DY$3,$CX$3:$DG$3,)))*$DG46</f>
        <v>0</v>
      </c>
      <c r="DZ46" cm="1">
        <f t="array" ref="DZ46">(BZ46/INDEX($CX46:$DG46,,MATCH(DZ$3,$CX$3:$DG$3,)))*$DG46</f>
        <v>0</v>
      </c>
      <c r="EA46" cm="1">
        <f t="array" ref="EA46">(CA46/INDEX($CX46:$DG46,,MATCH(EA$3,$CX$3:$DG$3,)))*$DG46</f>
        <v>0</v>
      </c>
      <c r="EB46" cm="1">
        <f t="array" ref="EB46">(CB46/INDEX($CX46:$DG46,,MATCH(EB$3,$CX$3:$DG$3,)))*$DG46</f>
        <v>0</v>
      </c>
      <c r="EC46" s="53" cm="1">
        <f t="array" ref="EC46">(CC46/INDEX($CX46:$DG46,,MATCH(EC$3,$CX$3:$DG$3,)))*$DG46</f>
        <v>0</v>
      </c>
      <c r="ED46" cm="1">
        <f t="array" ref="ED46">(CD46/INDEX($CX46:$DG46,,MATCH(ED$3,$CX$3:$DG$3,)))*$DG46</f>
        <v>0</v>
      </c>
      <c r="EE46" cm="1">
        <f t="array" ref="EE46">(CE46/INDEX($CX46:$DG46,,MATCH(EE$3,$CX$3:$DG$3,)))*$DG46</f>
        <v>0</v>
      </c>
      <c r="EF46" cm="1">
        <f t="array" ref="EF46">(CF46/INDEX($CX46:$DG46,,MATCH(EF$3,$CX$3:$DG$3,)))*$DG46</f>
        <v>0</v>
      </c>
      <c r="EG46" cm="1">
        <f t="array" ref="EG46">(CG46/INDEX($CX46:$DG46,,MATCH(EG$3,$CX$3:$DG$3,)))*$DG46</f>
        <v>0</v>
      </c>
      <c r="EH46" cm="1">
        <f t="array" ref="EH46">(CH46/INDEX($CX46:$DG46,,MATCH(EH$3,$CX$3:$DG$3,)))*$DG46</f>
        <v>0</v>
      </c>
      <c r="EI46" cm="1">
        <f t="array" ref="EI46">(CI46/INDEX($CX46:$DG46,,MATCH(EI$3,$CX$3:$DG$3,)))*$DG46</f>
        <v>0</v>
      </c>
      <c r="EJ46" cm="1">
        <f t="array" ref="EJ46">(CJ46/INDEX($CX46:$DG46,,MATCH(EJ$3,$CX$3:$DG$3,)))*$DG46</f>
        <v>0</v>
      </c>
      <c r="EK46" cm="1">
        <f t="array" ref="EK46">(CK46/INDEX($CX46:$DG46,,MATCH(EK$3,$CX$3:$DG$3,)))*$DG46</f>
        <v>0</v>
      </c>
      <c r="EL46" cm="1">
        <f t="array" ref="EL46">(CL46/INDEX($CX46:$DG46,,MATCH(EL$3,$CX$3:$DG$3,)))*$DG46</f>
        <v>0</v>
      </c>
      <c r="EM46" cm="1">
        <f t="array" ref="EM46">(CM46/INDEX($CX46:$DG46,,MATCH(EM$3,$CX$3:$DG$3,)))*$DG46</f>
        <v>0</v>
      </c>
      <c r="EN46" cm="1">
        <f t="array" ref="EN46">(CN46/INDEX($CX46:$DG46,,MATCH(EN$3,$CX$3:$DG$3,)))*$DG46</f>
        <v>0</v>
      </c>
      <c r="EO46" cm="1">
        <f t="array" ref="EO46">(CO46/INDEX($CX46:$DG46,,MATCH(EO$3,$CX$3:$DG$3,)))*$DG46</f>
        <v>0</v>
      </c>
      <c r="EP46" cm="1">
        <f t="array" ref="EP46">(CP46/INDEX($CX46:$DG46,,MATCH(EP$3,$CX$3:$DG$3,)))*$DG46</f>
        <v>0</v>
      </c>
      <c r="EQ46" cm="1">
        <f t="array" ref="EQ46">(CQ46/INDEX($CX46:$DG46,,MATCH(EQ$3,$CX$3:$DG$3,)))*$DG46</f>
        <v>0</v>
      </c>
      <c r="ER46" cm="1">
        <f t="array" ref="ER46">(CR46/INDEX($CX46:$DG46,,MATCH(ER$3,$CX$3:$DG$3,)))*$DG46</f>
        <v>0</v>
      </c>
      <c r="ES46" cm="1">
        <f t="array" ref="ES46">(CS46/INDEX($CX46:$DG46,,MATCH(ES$3,$CX$3:$DG$3,)))*$DG46</f>
        <v>0</v>
      </c>
      <c r="ET46" cm="1">
        <f t="array" ref="ET46">(CT46/INDEX($CX46:$DG46,,MATCH(ET$3,$CX$3:$DG$3,)))*$DG46</f>
        <v>0</v>
      </c>
      <c r="EU46" cm="1">
        <f t="array" ref="EU46">(CU46/INDEX($CX46:$DG46,,MATCH(EU$3,$CX$3:$DG$3,)))*$DG46</f>
        <v>0</v>
      </c>
      <c r="EV46" cm="1">
        <f t="array" ref="EV46">(CV46/INDEX($CX46:$DG46,,MATCH(EV$3,$CX$3:$DG$3,)))*$DG46</f>
        <v>0</v>
      </c>
      <c r="EW46">
        <f t="shared" si="13"/>
        <v>0</v>
      </c>
      <c r="EY46" s="96">
        <f t="shared" si="24"/>
        <v>0</v>
      </c>
      <c r="EZ46" s="96">
        <f t="shared" si="14"/>
        <v>0</v>
      </c>
      <c r="FA46" s="96">
        <f t="shared" si="15"/>
        <v>0</v>
      </c>
      <c r="FB46" s="96">
        <f t="shared" si="16"/>
        <v>0</v>
      </c>
      <c r="FC46" s="96">
        <f t="shared" si="17"/>
        <v>0</v>
      </c>
      <c r="FD46" s="96">
        <f t="shared" si="18"/>
        <v>0</v>
      </c>
      <c r="FE46" s="96">
        <f t="shared" si="19"/>
        <v>0</v>
      </c>
      <c r="FF46" s="96">
        <f t="shared" si="20"/>
        <v>0</v>
      </c>
      <c r="FG46" s="96">
        <f t="shared" si="21"/>
        <v>0</v>
      </c>
      <c r="FH46" s="96">
        <f t="shared" si="22"/>
        <v>0</v>
      </c>
      <c r="FJ46" s="96">
        <f t="shared" si="25"/>
        <v>0</v>
      </c>
      <c r="FK46" s="96" t="str">
        <f>IF(AND('Country-wise data'!FJ46&gt;'non-R&amp;D ex_typologies'!$C$17,'Country-wise data'!FJ46&lt;'non-R&amp;D ex_typologies'!$D$17),"Small",IF(AND('Country-wise data'!FJ46&gt;'non-R&amp;D ex_typologies'!$E$17,'Country-wise data'!$FJ$4&lt;'non-R&amp;D ex_typologies'!$F$17),"Medium","Large"))</f>
        <v>Large</v>
      </c>
      <c r="FL46" t="str">
        <f>IF($FK46='non-R&amp;D ex_typologies'!$C$16,IF(AND('Country-wise data'!EY46&gt;'non-R&amp;D ex_typologies'!$C$21,'Country-wise data'!EY46&lt;'non-R&amp;D ex_typologies'!$D$21),'non-R&amp;D ex_typologies'!$B$21,IF(AND('Country-wise data'!EY46&gt;'non-R&amp;D ex_typologies'!$C$19,'Country-wise data'!EY46&lt;'non-R&amp;D ex_typologies'!$D$19),'non-R&amp;D ex_typologies'!$B$19,'non-R&amp;D ex_typologies'!$B$20)),IF($FK46='non-R&amp;D ex_typologies'!$E$16,IF(AND('Country-wise data'!EY46&gt;'non-R&amp;D ex_typologies'!$E$21,'Country-wise data'!EY46&lt;'non-R&amp;D ex_typologies'!$F$21),'non-R&amp;D ex_typologies'!$B$21,IF(AND('Country-wise data'!EY46&gt;'non-R&amp;D ex_typologies'!$E$19,'Country-wise data'!EY46&lt;'non-R&amp;D ex_typologies'!$F$19),'non-R&amp;D ex_typologies'!$B$19,'non-R&amp;D ex_typologies'!$B$20)),IF(AND('Country-wise data'!EY46&gt;'non-R&amp;D ex_typologies'!$G$21,'Country-wise data'!EY46&lt;'non-R&amp;D ex_typologies'!$H$21),'non-R&amp;D ex_typologies'!$B$21,IF(AND('Country-wise data'!EY46&gt;'non-R&amp;D ex_typologies'!$G$19,'Country-wise data'!EY46&lt;'non-R&amp;D ex_typologies'!$H$19),'non-R&amp;D ex_typologies'!$B$19,'non-R&amp;D ex_typologies'!$B$20))))</f>
        <v xml:space="preserve">Research heavy </v>
      </c>
      <c r="FM46" t="str">
        <f>IF($FK46='non-R&amp;D ex_typologies'!$C$16,IF(AND('Country-wise data'!EZ46&gt;'non-R&amp;D ex_typologies'!$C$21,'Country-wise data'!EZ46&lt;'non-R&amp;D ex_typologies'!$D$21),'non-R&amp;D ex_typologies'!$B$21,IF(AND('Country-wise data'!EZ46&gt;'non-R&amp;D ex_typologies'!$C$19,'Country-wise data'!EZ46&lt;'non-R&amp;D ex_typologies'!$D$19),'non-R&amp;D ex_typologies'!$B$19,'non-R&amp;D ex_typologies'!$B$20)),IF($FK46='non-R&amp;D ex_typologies'!$E$16,IF(AND('Country-wise data'!EZ46&gt;'non-R&amp;D ex_typologies'!$E$21,'Country-wise data'!EZ46&lt;'non-R&amp;D ex_typologies'!$F$21),'non-R&amp;D ex_typologies'!$B$21,IF(AND('Country-wise data'!EZ46&gt;'non-R&amp;D ex_typologies'!$E$19,'Country-wise data'!EZ46&lt;'non-R&amp;D ex_typologies'!$F$19),'non-R&amp;D ex_typologies'!$B$19,'non-R&amp;D ex_typologies'!$B$20)),IF(AND('Country-wise data'!EZ46&gt;'non-R&amp;D ex_typologies'!$G$21,'Country-wise data'!EZ46&lt;'non-R&amp;D ex_typologies'!$H$21),'non-R&amp;D ex_typologies'!$B$21,IF(AND('Country-wise data'!EZ46&gt;'non-R&amp;D ex_typologies'!$G$19,'Country-wise data'!EZ46&lt;'non-R&amp;D ex_typologies'!$H$19),'non-R&amp;D ex_typologies'!$B$19,'non-R&amp;D ex_typologies'!$B$20))))</f>
        <v xml:space="preserve">Research heavy </v>
      </c>
      <c r="FN46" t="str">
        <f>IF($FK46='non-R&amp;D ex_typologies'!$C$16,IF(AND('Country-wise data'!FA46&gt;'non-R&amp;D ex_typologies'!$C$21,'Country-wise data'!FA46&lt;'non-R&amp;D ex_typologies'!$D$21),'non-R&amp;D ex_typologies'!$B$21,IF(AND('Country-wise data'!FA46&gt;'non-R&amp;D ex_typologies'!$C$19,'Country-wise data'!FA46&lt;'non-R&amp;D ex_typologies'!$D$19),'non-R&amp;D ex_typologies'!$B$19,'non-R&amp;D ex_typologies'!$B$20)),IF($FK46='non-R&amp;D ex_typologies'!$E$16,IF(AND('Country-wise data'!FA46&gt;'non-R&amp;D ex_typologies'!$E$21,'Country-wise data'!FA46&lt;'non-R&amp;D ex_typologies'!$F$21),'non-R&amp;D ex_typologies'!$B$21,IF(AND('Country-wise data'!FA46&gt;'non-R&amp;D ex_typologies'!$E$19,'Country-wise data'!FA46&lt;'non-R&amp;D ex_typologies'!$F$19),'non-R&amp;D ex_typologies'!$B$19,'non-R&amp;D ex_typologies'!$B$20)),IF(AND('Country-wise data'!FA46&gt;'non-R&amp;D ex_typologies'!$G$21,'Country-wise data'!FA46&lt;'non-R&amp;D ex_typologies'!$H$21),'non-R&amp;D ex_typologies'!$B$21,IF(AND('Country-wise data'!FA46&gt;'non-R&amp;D ex_typologies'!$G$19,'Country-wise data'!FA46&lt;'non-R&amp;D ex_typologies'!$H$19),'non-R&amp;D ex_typologies'!$B$19,'non-R&amp;D ex_typologies'!$B$20))))</f>
        <v xml:space="preserve">Research heavy </v>
      </c>
      <c r="FO46" t="str">
        <f>IF($FK46='non-R&amp;D ex_typologies'!$C$16,IF(AND('Country-wise data'!FB46&gt;'non-R&amp;D ex_typologies'!$C$21,'Country-wise data'!FB46&lt;'non-R&amp;D ex_typologies'!$D$21),'non-R&amp;D ex_typologies'!$B$21,IF(AND('Country-wise data'!FB46&gt;'non-R&amp;D ex_typologies'!$C$19,'Country-wise data'!FB46&lt;'non-R&amp;D ex_typologies'!$D$19),'non-R&amp;D ex_typologies'!$B$19,'non-R&amp;D ex_typologies'!$B$20)),IF($FK46='non-R&amp;D ex_typologies'!$E$16,IF(AND('Country-wise data'!FB46&gt;'non-R&amp;D ex_typologies'!$E$21,'Country-wise data'!FB46&lt;'non-R&amp;D ex_typologies'!$F$21),'non-R&amp;D ex_typologies'!$B$21,IF(AND('Country-wise data'!FB46&gt;'non-R&amp;D ex_typologies'!$E$19,'Country-wise data'!FB46&lt;'non-R&amp;D ex_typologies'!$F$19),'non-R&amp;D ex_typologies'!$B$19,'non-R&amp;D ex_typologies'!$B$20)),IF(AND('Country-wise data'!FB46&gt;'non-R&amp;D ex_typologies'!$G$21,'Country-wise data'!FB46&lt;'non-R&amp;D ex_typologies'!$H$21),'non-R&amp;D ex_typologies'!$B$21,IF(AND('Country-wise data'!FB46&gt;'non-R&amp;D ex_typologies'!$G$19,'Country-wise data'!FB46&lt;'non-R&amp;D ex_typologies'!$H$19),'non-R&amp;D ex_typologies'!$B$19,'non-R&amp;D ex_typologies'!$B$20))))</f>
        <v xml:space="preserve">Research heavy </v>
      </c>
      <c r="FP46" t="str">
        <f>IF($FK46='non-R&amp;D ex_typologies'!$C$16,IF(AND('Country-wise data'!FC46&gt;'non-R&amp;D ex_typologies'!$C$21,'Country-wise data'!FC46&lt;'non-R&amp;D ex_typologies'!$D$21),'non-R&amp;D ex_typologies'!$B$21,IF(AND('Country-wise data'!FC46&gt;'non-R&amp;D ex_typologies'!$C$19,'Country-wise data'!FC46&lt;'non-R&amp;D ex_typologies'!$D$19),'non-R&amp;D ex_typologies'!$B$19,'non-R&amp;D ex_typologies'!$B$20)),IF($FK46='non-R&amp;D ex_typologies'!$E$16,IF(AND('Country-wise data'!FC46&gt;'non-R&amp;D ex_typologies'!$E$21,'Country-wise data'!FC46&lt;'non-R&amp;D ex_typologies'!$F$21),'non-R&amp;D ex_typologies'!$B$21,IF(AND('Country-wise data'!FC46&gt;'non-R&amp;D ex_typologies'!$E$19,'Country-wise data'!FC46&lt;'non-R&amp;D ex_typologies'!$F$19),'non-R&amp;D ex_typologies'!$B$19,'non-R&amp;D ex_typologies'!$B$20)),IF(AND('Country-wise data'!FC46&gt;'non-R&amp;D ex_typologies'!$G$21,'Country-wise data'!FC46&lt;'non-R&amp;D ex_typologies'!$H$21),'non-R&amp;D ex_typologies'!$B$21,IF(AND('Country-wise data'!FC46&gt;'non-R&amp;D ex_typologies'!$G$19,'Country-wise data'!FC46&lt;'non-R&amp;D ex_typologies'!$H$19),'non-R&amp;D ex_typologies'!$B$19,'non-R&amp;D ex_typologies'!$B$20))))</f>
        <v xml:space="preserve">Research heavy </v>
      </c>
      <c r="FQ46" t="str">
        <f>IF($FK46='non-R&amp;D ex_typologies'!$C$16,IF(AND('Country-wise data'!FD46&gt;'non-R&amp;D ex_typologies'!$C$21,'Country-wise data'!FD46&lt;'non-R&amp;D ex_typologies'!$D$21),'non-R&amp;D ex_typologies'!$B$21,IF(AND('Country-wise data'!FD46&gt;'non-R&amp;D ex_typologies'!$C$19,'Country-wise data'!FD46&lt;'non-R&amp;D ex_typologies'!$D$19),'non-R&amp;D ex_typologies'!$B$19,'non-R&amp;D ex_typologies'!$B$20)),IF($FK46='non-R&amp;D ex_typologies'!$E$16,IF(AND('Country-wise data'!FD46&gt;'non-R&amp;D ex_typologies'!$E$21,'Country-wise data'!FD46&lt;'non-R&amp;D ex_typologies'!$F$21),'non-R&amp;D ex_typologies'!$B$21,IF(AND('Country-wise data'!FD46&gt;'non-R&amp;D ex_typologies'!$E$19,'Country-wise data'!FD46&lt;'non-R&amp;D ex_typologies'!$F$19),'non-R&amp;D ex_typologies'!$B$19,'non-R&amp;D ex_typologies'!$B$20)),IF(AND('Country-wise data'!FD46&gt;'non-R&amp;D ex_typologies'!$G$21,'Country-wise data'!FD46&lt;'non-R&amp;D ex_typologies'!$H$21),'non-R&amp;D ex_typologies'!$B$21,IF(AND('Country-wise data'!FD46&gt;'non-R&amp;D ex_typologies'!$G$19,'Country-wise data'!FD46&lt;'non-R&amp;D ex_typologies'!$H$19),'non-R&amp;D ex_typologies'!$B$19,'non-R&amp;D ex_typologies'!$B$20))))</f>
        <v xml:space="preserve">Research heavy </v>
      </c>
      <c r="FR46" t="str">
        <f>IF($FK46='non-R&amp;D ex_typologies'!$C$16,IF(AND('Country-wise data'!FE46&gt;'non-R&amp;D ex_typologies'!$C$21,'Country-wise data'!FE46&lt;'non-R&amp;D ex_typologies'!$D$21),'non-R&amp;D ex_typologies'!$B$21,IF(AND('Country-wise data'!FE46&gt;'non-R&amp;D ex_typologies'!$C$19,'Country-wise data'!FE46&lt;'non-R&amp;D ex_typologies'!$D$19),'non-R&amp;D ex_typologies'!$B$19,'non-R&amp;D ex_typologies'!$B$20)),IF($FK46='non-R&amp;D ex_typologies'!$E$16,IF(AND('Country-wise data'!FE46&gt;'non-R&amp;D ex_typologies'!$E$21,'Country-wise data'!FE46&lt;'non-R&amp;D ex_typologies'!$F$21),'non-R&amp;D ex_typologies'!$B$21,IF(AND('Country-wise data'!FE46&gt;'non-R&amp;D ex_typologies'!$E$19,'Country-wise data'!FE46&lt;'non-R&amp;D ex_typologies'!$F$19),'non-R&amp;D ex_typologies'!$B$19,'non-R&amp;D ex_typologies'!$B$20)),IF(AND('Country-wise data'!FE46&gt;'non-R&amp;D ex_typologies'!$G$21,'Country-wise data'!FE46&lt;'non-R&amp;D ex_typologies'!$H$21),'non-R&amp;D ex_typologies'!$B$21,IF(AND('Country-wise data'!FE46&gt;'non-R&amp;D ex_typologies'!$G$19,'Country-wise data'!FE46&lt;'non-R&amp;D ex_typologies'!$H$19),'non-R&amp;D ex_typologies'!$B$19,'non-R&amp;D ex_typologies'!$B$20))))</f>
        <v xml:space="preserve">Research heavy </v>
      </c>
      <c r="FS46" t="str">
        <f>IF($FK46='non-R&amp;D ex_typologies'!$C$16,IF(AND('Country-wise data'!FF46&gt;'non-R&amp;D ex_typologies'!$C$21,'Country-wise data'!FF46&lt;'non-R&amp;D ex_typologies'!$D$21),'non-R&amp;D ex_typologies'!$B$21,IF(AND('Country-wise data'!FF46&gt;'non-R&amp;D ex_typologies'!$C$19,'Country-wise data'!FF46&lt;'non-R&amp;D ex_typologies'!$D$19),'non-R&amp;D ex_typologies'!$B$19,'non-R&amp;D ex_typologies'!$B$20)),IF($FK46='non-R&amp;D ex_typologies'!$E$16,IF(AND('Country-wise data'!FF46&gt;'non-R&amp;D ex_typologies'!$E$21,'Country-wise data'!FF46&lt;'non-R&amp;D ex_typologies'!$F$21),'non-R&amp;D ex_typologies'!$B$21,IF(AND('Country-wise data'!FF46&gt;'non-R&amp;D ex_typologies'!$E$19,'Country-wise data'!FF46&lt;'non-R&amp;D ex_typologies'!$F$19),'non-R&amp;D ex_typologies'!$B$19,'non-R&amp;D ex_typologies'!$B$20)),IF(AND('Country-wise data'!FF46&gt;'non-R&amp;D ex_typologies'!$G$21,'Country-wise data'!FF46&lt;'non-R&amp;D ex_typologies'!$H$21),'non-R&amp;D ex_typologies'!$B$21,IF(AND('Country-wise data'!FF46&gt;'non-R&amp;D ex_typologies'!$G$19,'Country-wise data'!FF46&lt;'non-R&amp;D ex_typologies'!$H$19),'non-R&amp;D ex_typologies'!$B$19,'non-R&amp;D ex_typologies'!$B$20))))</f>
        <v xml:space="preserve">Research heavy </v>
      </c>
      <c r="FT46" t="str">
        <f>IF($FK46='non-R&amp;D ex_typologies'!$C$16,IF(AND('Country-wise data'!FG46&gt;'non-R&amp;D ex_typologies'!$C$21,'Country-wise data'!FG46&lt;'non-R&amp;D ex_typologies'!$D$21),'non-R&amp;D ex_typologies'!$B$21,IF(AND('Country-wise data'!FG46&gt;'non-R&amp;D ex_typologies'!$C$19,'Country-wise data'!FG46&lt;'non-R&amp;D ex_typologies'!$D$19),'non-R&amp;D ex_typologies'!$B$19,'non-R&amp;D ex_typologies'!$B$20)),IF($FK46='non-R&amp;D ex_typologies'!$E$16,IF(AND('Country-wise data'!FG46&gt;'non-R&amp;D ex_typologies'!$E$21,'Country-wise data'!FG46&lt;'non-R&amp;D ex_typologies'!$F$21),'non-R&amp;D ex_typologies'!$B$21,IF(AND('Country-wise data'!FG46&gt;'non-R&amp;D ex_typologies'!$E$19,'Country-wise data'!FG46&lt;'non-R&amp;D ex_typologies'!$F$19),'non-R&amp;D ex_typologies'!$B$19,'non-R&amp;D ex_typologies'!$B$20)),IF(AND('Country-wise data'!FG46&gt;'non-R&amp;D ex_typologies'!$G$21,'Country-wise data'!FG46&lt;'non-R&amp;D ex_typologies'!$H$21),'non-R&amp;D ex_typologies'!$B$21,IF(AND('Country-wise data'!FG46&gt;'non-R&amp;D ex_typologies'!$G$19,'Country-wise data'!FG46&lt;'non-R&amp;D ex_typologies'!$H$19),'non-R&amp;D ex_typologies'!$B$19,'non-R&amp;D ex_typologies'!$B$20))))</f>
        <v xml:space="preserve">Research heavy </v>
      </c>
      <c r="FU46" t="str">
        <f>IF($FK46='non-R&amp;D ex_typologies'!$C$16,IF(AND('Country-wise data'!FH46&gt;'non-R&amp;D ex_typologies'!$C$21,'Country-wise data'!FH46&lt;'non-R&amp;D ex_typologies'!$D$21),'non-R&amp;D ex_typologies'!$B$21,IF(AND('Country-wise data'!FH46&gt;'non-R&amp;D ex_typologies'!$C$19,'Country-wise data'!FH46&lt;'non-R&amp;D ex_typologies'!$D$19),'non-R&amp;D ex_typologies'!$B$19,'non-R&amp;D ex_typologies'!$B$20)),IF($FK46='non-R&amp;D ex_typologies'!$E$16,IF(AND('Country-wise data'!FH46&gt;'non-R&amp;D ex_typologies'!$E$21,'Country-wise data'!FH46&lt;'non-R&amp;D ex_typologies'!$F$21),'non-R&amp;D ex_typologies'!$B$21,IF(AND('Country-wise data'!FH46&gt;'non-R&amp;D ex_typologies'!$E$19,'Country-wise data'!FH46&lt;'non-R&amp;D ex_typologies'!$F$19),'non-R&amp;D ex_typologies'!$B$19,'non-R&amp;D ex_typologies'!$B$20)),IF(AND('Country-wise data'!FH46&gt;'non-R&amp;D ex_typologies'!$G$21,'Country-wise data'!FH46&lt;'non-R&amp;D ex_typologies'!$H$21),'non-R&amp;D ex_typologies'!$B$21,IF(AND('Country-wise data'!FH46&gt;'non-R&amp;D ex_typologies'!$G$19,'Country-wise data'!FH46&lt;'non-R&amp;D ex_typologies'!$H$19),'non-R&amp;D ex_typologies'!$B$19,'non-R&amp;D ex_typologies'!$B$20))))</f>
        <v xml:space="preserve">Research heavy </v>
      </c>
    </row>
    <row r="47" spans="2:177" x14ac:dyDescent="0.35">
      <c r="B47" t="s">
        <v>129</v>
      </c>
      <c r="C47" t="s">
        <v>130</v>
      </c>
      <c r="D47" t="s">
        <v>405</v>
      </c>
      <c r="E47" t="s">
        <v>405</v>
      </c>
      <c r="F47" t="s">
        <v>372</v>
      </c>
      <c r="G47" s="55">
        <f>Assumptions!$C$13</f>
        <v>1.1000000000000001</v>
      </c>
      <c r="H47">
        <f>SUMIFS(FAOstat!M:M,FAOstat!$B:$B,'Country-wise data'!$B47)*G47</f>
        <v>12.716000000000001</v>
      </c>
      <c r="I47">
        <f>IF(SUMIFS(FAOstat!N:N,FAOstat!$B:$B,'Country-wise data'!$B47)=0,H47*(1+Assumptions!$C$9),SUMIFS(FAOstat!N:N,FAOstat!$B:$B,'Country-wise data'!$B47)*$G47)</f>
        <v>13.519</v>
      </c>
      <c r="J47">
        <f>IF(SUMIFS(FAOstat!O:O,FAOstat!$B:$B,'Country-wise data'!$B47)=0,I47*(1+Assumptions!$C$9),SUMIFS(FAOstat!O:O,FAOstat!$B:$B,'Country-wise data'!$B47)*$G47)</f>
        <v>15.301000000000002</v>
      </c>
      <c r="K47">
        <f>IF(SUMIFS(FAOstat!P:P,FAOstat!$B:$B,'Country-wise data'!$B47)=0,J47*(1+Assumptions!$C$9),SUMIFS(FAOstat!P:P,FAOstat!$B:$B,'Country-wise data'!$B47)*$G47)</f>
        <v>28.611000000000001</v>
      </c>
      <c r="L47">
        <f>IF(SUMIFS(FAOstat!Q:Q,FAOstat!$B:$B,'Country-wise data'!$B47)=0,K47*(1+Assumptions!$C$9),SUMIFS(FAOstat!Q:Q,FAOstat!$B:$B,'Country-wise data'!$B47)*$G47)</f>
        <v>28.974000000000004</v>
      </c>
      <c r="M47">
        <f>IF(SUMIFS(FAOstat!R:R,FAOstat!$B:$B,'Country-wise data'!$B47)=0,L47*(1+Assumptions!$C$9),SUMIFS(FAOstat!R:R,FAOstat!$B:$B,'Country-wise data'!$B47)*$G47)</f>
        <v>29.315000000000001</v>
      </c>
      <c r="N47">
        <f>IF(SUMIFS(FAOstat!S:S,FAOstat!$B:$B,'Country-wise data'!$B47)=0,M47*(1+Assumptions!$C$9),SUMIFS(FAOstat!S:S,FAOstat!$B:$B,'Country-wise data'!$B47)*$G47)</f>
        <v>27.94</v>
      </c>
      <c r="O47">
        <f>IF(SUMIFS(FAOstat!T:T,FAOstat!$B:$B,'Country-wise data'!$B47)=0,N47*(1+Assumptions!$C$9),SUMIFS(FAOstat!T:T,FAOstat!$B:$B,'Country-wise data'!$B47)*$G47)</f>
        <v>31.779000000000003</v>
      </c>
      <c r="P47">
        <f>IF(SUMIFS(FAOstat!U:U,FAOstat!$B:$B,'Country-wise data'!$B47)=0,O47*(1+Assumptions!$C$9),SUMIFS(FAOstat!U:U,FAOstat!$B:$B,'Country-wise data'!$B47)*$G47)</f>
        <v>32.414580000000001</v>
      </c>
      <c r="Q47">
        <f>IF(SUMIFS(FAOstat!V:V,FAOstat!$B:$B,'Country-wise data'!$B47)=0,P47*(1+Assumptions!$C$9),SUMIFS(FAOstat!V:V,FAOstat!$B:$B,'Country-wise data'!$B47)*$G47)</f>
        <v>33.062871600000001</v>
      </c>
      <c r="R47" s="36">
        <f t="shared" si="55"/>
        <v>2.6754046118147468E-2</v>
      </c>
      <c r="S47">
        <f>SUMIFS(FAOstat!CE:CE,FAOstat!$B:$B,'Country-wise data'!$B47)</f>
        <v>286.62157200000001</v>
      </c>
      <c r="T47">
        <f>SUMIFS(FAOstat!CF:CF,FAOstat!$B:$B,'Country-wise data'!$B47)</f>
        <v>347.90593000000001</v>
      </c>
      <c r="U47">
        <f>SUMIFS(FAOstat!CG:CG,FAOstat!$B:$B,'Country-wise data'!$B47)</f>
        <v>384.32923599999998</v>
      </c>
      <c r="V47">
        <f>SUMIFS(FAOstat!CH:CH,FAOstat!$B:$B,'Country-wise data'!$B47)</f>
        <v>423.77382299999999</v>
      </c>
      <c r="W47">
        <f>SUMIFS(FAOstat!CI:CI,FAOstat!$B:$B,'Country-wise data'!$B47)</f>
        <v>393.352755</v>
      </c>
      <c r="X47">
        <f>SUMIFS(FAOstat!CJ:CJ,FAOstat!$B:$B,'Country-wise data'!$B47)</f>
        <v>368.58840199999997</v>
      </c>
      <c r="Y47">
        <f>SUMIFS(FAOstat!CK:CK,FAOstat!$B:$B,'Country-wise data'!$B47)</f>
        <v>525.77766599999995</v>
      </c>
      <c r="Z47">
        <f>SUMIFS(FAOstat!CL:CL,FAOstat!$B:$B,'Country-wise data'!$B47)</f>
        <v>563.81806600000004</v>
      </c>
      <c r="AA47">
        <f>SUMIFS(FAOstat!CM:CM,FAOstat!$B:$B,'Country-wise data'!$B47)</f>
        <v>594.94427700000006</v>
      </c>
      <c r="AB47">
        <f>SUMIFS(FAOstat!CN:CN,FAOstat!$B:$B,'Country-wise data'!$B47)</f>
        <v>606.84316254000009</v>
      </c>
      <c r="AC47" s="53">
        <f>IFERROR(INDEX('ASTI data (new)'!$AF$6:$AL$130,MATCH('Country-wise data'!$B47,'ASTI data (new)'!$C$6:$C$130,),MATCH('Country-wise data'!AC$3,'ASTI data (new)'!$AF$5:$AL$5,)),(INDEX(Assumptions!$G$154:$P$345,MATCH('Country-wise data'!$B47,Assumptions!$B$154:$B$344,),MATCH('Country-wise data'!AC$3,Assumptions!$G$153:$P$153,))*S47))</f>
        <v>1.0326386437703068</v>
      </c>
      <c r="AD47" s="53">
        <f>IFERROR(INDEX('ASTI data (new)'!$AF$6:$AL$130,MATCH('Country-wise data'!$B47,'ASTI data (new)'!$C$6:$C$130,),MATCH('Country-wise data'!AD$3,'ASTI data (new)'!$AF$5:$AL$5,)),(INDEX(Assumptions!$G$154:$P$345,MATCH('Country-wise data'!$B47,Assumptions!$B$154:$B$344,),MATCH('Country-wise data'!AD$3,Assumptions!$G$153:$P$153,))*T47))</f>
        <v>1.1322121159231702</v>
      </c>
      <c r="AE47" s="53">
        <f>IFERROR(INDEX('ASTI data (new)'!$AF$6:$AL$130,MATCH('Country-wise data'!$B47,'ASTI data (new)'!$C$6:$C$130,),MATCH('Country-wise data'!AE$3,'ASTI data (new)'!$AF$5:$AL$5,)),(INDEX(Assumptions!$G$154:$P$345,MATCH('Country-wise data'!$B47,Assumptions!$B$154:$B$344,),MATCH('Country-wise data'!AE$3,Assumptions!$G$153:$P$153,))*U47))</f>
        <v>1.2908782949619662</v>
      </c>
      <c r="AF47" s="53">
        <f>IFERROR(INDEX('ASTI data (new)'!$AF$6:$AL$130,MATCH('Country-wise data'!$B47,'ASTI data (new)'!$C$6:$C$130,),MATCH('Country-wise data'!AF$3,'ASTI data (new)'!$AF$5:$AL$5,)),(INDEX(Assumptions!$G$154:$P$345,MATCH('Country-wise data'!$B47,Assumptions!$B$154:$B$344,),MATCH('Country-wise data'!AF$3,Assumptions!$G$153:$P$153,))*V47))</f>
        <v>1.3733374022645362</v>
      </c>
      <c r="AG47" s="53">
        <f>IFERROR(INDEX('ASTI data (new)'!$AF$6:$AL$130,MATCH('Country-wise data'!$B47,'ASTI data (new)'!$C$6:$C$130,),MATCH('Country-wise data'!AG$3,'ASTI data (new)'!$AF$5:$AL$5,)),(INDEX(Assumptions!$G$154:$P$345,MATCH('Country-wise data'!$B47,Assumptions!$B$154:$B$344,),MATCH('Country-wise data'!AG$3,Assumptions!$G$153:$P$153,))*W47))</f>
        <v>0.40870377342390191</v>
      </c>
      <c r="AH47" s="53">
        <f>IFERROR(INDEX('ASTI data (new)'!$AF$6:$AL$130,MATCH('Country-wise data'!$B47,'ASTI data (new)'!$C$6:$C$130,),MATCH('Country-wise data'!AH$3,'ASTI data (new)'!$AF$5:$AL$5,)),(INDEX(Assumptions!$G$154:$P$345,MATCH('Country-wise data'!$B47,Assumptions!$B$154:$B$344,),MATCH('Country-wise data'!AH$3,Assumptions!$G$153:$P$153,))*X47))</f>
        <v>0.47552231845095633</v>
      </c>
      <c r="AI47" s="53">
        <f>IFERROR(INDEX('ASTI data (new)'!$AF$6:$AL$130,MATCH('Country-wise data'!$B47,'ASTI data (new)'!$C$6:$C$130,),MATCH('Country-wise data'!AI$3,'ASTI data (new)'!$AF$5:$AL$5,)),(INDEX(Assumptions!$G$154:$P$345,MATCH('Country-wise data'!$B47,Assumptions!$B$154:$B$344,),MATCH('Country-wise data'!AI$3,Assumptions!$G$153:$P$153,))*Y47))</f>
        <v>0.50993646254458658</v>
      </c>
      <c r="AJ47" s="53">
        <f t="shared" ref="AJ47:AL47" si="69">IFERROR((1+($AI47/$AF47)^(1/3)-1)*AI47,0)</f>
        <v>0.36651830815604031</v>
      </c>
      <c r="AK47" s="53">
        <f t="shared" si="69"/>
        <v>0.26343609465232232</v>
      </c>
      <c r="AL47" s="53">
        <f t="shared" si="69"/>
        <v>0.18934545538751588</v>
      </c>
      <c r="AM47" s="55" cm="1">
        <f t="array" ref="AM47">INDEX('non-R&amp;D ex_typologies'!$J$8:$J$10,MATCH('Country-wise data'!FL47,'non-R&amp;D ex_typologies'!$F$8:$F$10,),)*'Country-wise data'!AC47</f>
        <v>3.0168792664410531</v>
      </c>
      <c r="AN47" s="55" cm="1">
        <f t="array" ref="AN47">INDEX('non-R&amp;D ex_typologies'!$J$8:$J$10,MATCH('Country-wise data'!FM47,'non-R&amp;D ex_typologies'!$F$8:$F$10,),)*'Country-wise data'!AD47</f>
        <v>3.3077856211836112</v>
      </c>
      <c r="AO47" s="55" cm="1">
        <f t="array" ref="AO47">INDEX('non-R&amp;D ex_typologies'!$J$8:$J$10,MATCH('Country-wise data'!FN47,'non-R&amp;D ex_typologies'!$F$8:$F$10,),)*'Country-wise data'!AE47</f>
        <v>3.7713327765368652</v>
      </c>
      <c r="AP47" s="55" cm="1">
        <f t="array" ref="AP47">INDEX('non-R&amp;D ex_typologies'!$J$8:$J$10,MATCH('Country-wise data'!FO47,'non-R&amp;D ex_typologies'!$F$8:$F$10,),)*'Country-wise data'!AF47</f>
        <v>4.012239092266122</v>
      </c>
      <c r="AQ47" s="55" cm="1">
        <f t="array" ref="AQ47">INDEX('non-R&amp;D ex_typologies'!$J$8:$J$10,MATCH('Country-wise data'!FP47,'non-R&amp;D ex_typologies'!$F$8:$F$10,),)*'Country-wise data'!AG47</f>
        <v>1.1940381541958389</v>
      </c>
      <c r="AR47" s="55" cm="1">
        <f t="array" ref="AR47">INDEX('non-R&amp;D ex_typologies'!$J$8:$J$10,MATCH('Country-wise data'!FQ47,'non-R&amp;D ex_typologies'!$F$8:$F$10,),)*'Country-wise data'!AH47</f>
        <v>1.3892501814833993</v>
      </c>
      <c r="AS47" s="55" cm="1">
        <f t="array" ref="AS47">INDEX('non-R&amp;D ex_typologies'!$J$8:$J$10,MATCH('Country-wise data'!FR47,'non-R&amp;D ex_typologies'!$F$8:$F$10,),)*'Country-wise data'!AI47</f>
        <v>1.4897919522322787</v>
      </c>
      <c r="AT47" s="55" cm="1">
        <f t="array" ref="AT47">INDEX('non-R&amp;D ex_typologies'!$J$8:$J$10,MATCH('Country-wise data'!FS47,'non-R&amp;D ex_typologies'!$F$8:$F$10,),)*'Country-wise data'!AJ47</f>
        <v>1.0707922769670863</v>
      </c>
      <c r="AU47" s="55" cm="1">
        <f t="array" ref="AU47">INDEX('non-R&amp;D ex_typologies'!$J$8:$J$10,MATCH('Country-wise data'!FT47,'non-R&amp;D ex_typologies'!$F$8:$F$10,),)*'Country-wise data'!AK47</f>
        <v>0.76963504782954251</v>
      </c>
      <c r="AV47" s="55" cm="1">
        <f t="array" ref="AV47">INDEX('non-R&amp;D ex_typologies'!$J$8:$J$10,MATCH('Country-wise data'!FU47,'non-R&amp;D ex_typologies'!$F$8:$F$10,),)*'Country-wise data'!AL47</f>
        <v>0.55317741786980534</v>
      </c>
      <c r="AW47">
        <f t="shared" si="57"/>
        <v>27.6174506565409</v>
      </c>
      <c r="AX47" s="53">
        <f>INDEX('GDP deflators'!$AB$3:$AK$155,MATCH('Country-wise data'!$B47,'GDP deflators'!$B$3:$B$155,),MATCH('Country-wise data'!AX$3,'GDP deflators'!$D$2:$M$2,))</f>
        <v>68.678277132303904</v>
      </c>
      <c r="AY47" s="53">
        <f>INDEX('GDP deflators'!$AB$3:$AK$155,MATCH('Country-wise data'!$B47,'GDP deflators'!$B$3:$B$155,),MATCH('Country-wise data'!AY$3,'GDP deflators'!$D$2:$M$2,))</f>
        <v>75.128088000099979</v>
      </c>
      <c r="AZ47" s="53">
        <f>INDEX('GDP deflators'!$AB$3:$AK$155,MATCH('Country-wise data'!$B47,'GDP deflators'!$B$3:$B$155,),MATCH('Country-wise data'!AZ$3,'GDP deflators'!$D$2:$M$2,))</f>
        <v>77.815054225445849</v>
      </c>
      <c r="BA47" s="53">
        <f>INDEX('GDP deflators'!$AB$3:$AK$155,MATCH('Country-wise data'!$B47,'GDP deflators'!$B$3:$B$155,),MATCH('Country-wise data'!BA$3,'GDP deflators'!$D$2:$M$2,))</f>
        <v>80.632968093286621</v>
      </c>
      <c r="BB47" s="53">
        <f>INDEX('GDP deflators'!$AB$3:$AK$155,MATCH('Country-wise data'!$B47,'GDP deflators'!$B$3:$B$155,),MATCH('Country-wise data'!BB$3,'GDP deflators'!$D$2:$M$2,))</f>
        <v>90.716447863533759</v>
      </c>
      <c r="BC47" s="53">
        <f>INDEX('GDP deflators'!$AB$3:$AK$155,MATCH('Country-wise data'!$B47,'GDP deflators'!$B$3:$B$155,),MATCH('Country-wise data'!BC$3,'GDP deflators'!$D$2:$M$2,))</f>
        <v>92.867882844740905</v>
      </c>
      <c r="BD47" s="53">
        <f>INDEX('GDP deflators'!$AB$3:$AK$155,MATCH('Country-wise data'!$B47,'GDP deflators'!$B$3:$B$155,),MATCH('Country-wise data'!BD$3,'GDP deflators'!$D$2:$M$2,))</f>
        <v>95.25376621500908</v>
      </c>
      <c r="BE47" s="53">
        <f>INDEX('GDP deflators'!$AB$3:$AK$155,MATCH('Country-wise data'!$B47,'GDP deflators'!$B$3:$B$155,),MATCH('Country-wise data'!BE$3,'GDP deflators'!$D$2:$M$2,))</f>
        <v>96.805107169821014</v>
      </c>
      <c r="BF47" s="53">
        <f>INDEX('GDP deflators'!$AB$3:$AK$155,MATCH('Country-wise data'!$B47,'GDP deflators'!$B$3:$B$155,),MATCH('Country-wise data'!BF$3,'GDP deflators'!$D$2:$M$2,))</f>
        <v>97.669685528425944</v>
      </c>
      <c r="BG47" s="53">
        <f>INDEX('GDP deflators'!$AB$3:$AK$155,MATCH('Country-wise data'!$B47,'GDP deflators'!$B$3:$B$155,),MATCH('Country-wise data'!BG$3,'GDP deflators'!$D$2:$M$2,))</f>
        <v>100</v>
      </c>
      <c r="BH47" cm="1">
        <f t="array" ref="BH47">H47/(INDEX($AX47:$BG47,,MATCH(BH$3,$AX$3:$BG$3,))/100)</f>
        <v>18.515315949908754</v>
      </c>
      <c r="BI47" cm="1">
        <f t="array" ref="BI47">I47/(INDEX($AX47:$BG47,,MATCH(BI$3,$AX$3:$BG$3,))/100)</f>
        <v>17.994601433197673</v>
      </c>
      <c r="BJ47" cm="1">
        <f t="array" ref="BJ47">J47/(INDEX($AX47:$BG47,,MATCH(BJ$3,$AX$3:$BG$3,))/100)</f>
        <v>19.663290287853467</v>
      </c>
      <c r="BK47" cm="1">
        <f t="array" ref="BK47">K47/(INDEX($AX47:$BG47,,MATCH(BK$3,$AX$3:$BG$3,))/100)</f>
        <v>35.483004875746488</v>
      </c>
      <c r="BL47" cm="1">
        <f t="array" ref="BL47">L47/(INDEX($AX47:$BG47,,MATCH(BL$3,$AX$3:$BG$3,))/100)</f>
        <v>31.939081260750054</v>
      </c>
      <c r="BM47" cm="1">
        <f t="array" ref="BM47">M47/(INDEX($AX47:$BG47,,MATCH(BM$3,$AX$3:$BG$3,))/100)</f>
        <v>31.566348991727992</v>
      </c>
      <c r="BN47" cm="1">
        <f t="array" ref="BN47">N47/(INDEX($AX47:$BG47,,MATCH(BN$3,$AX$3:$BG$3,))/100)</f>
        <v>29.332173529950683</v>
      </c>
      <c r="BO47" cm="1">
        <f t="array" ref="BO47">O47/(INDEX($AX47:$BG47,,MATCH(BO$3,$AX$3:$BG$3,))/100)</f>
        <v>32.827813458489828</v>
      </c>
      <c r="BP47" cm="1">
        <f t="array" ref="BP47">P47/(INDEX($AX47:$BG47,,MATCH(BP$3,$AX$3:$BG$3,))/100)</f>
        <v>33.18796392619285</v>
      </c>
      <c r="BQ47" cm="1">
        <f t="array" ref="BQ47">Q47/(INDEX($AX47:$BG47,,MATCH(BQ$3,$AX$3:$BG$3,))/100)</f>
        <v>33.062871600000001</v>
      </c>
      <c r="BS47" cm="1">
        <f t="array" ref="BS47">S47/(INDEX($AX47:$BG47,,MATCH(BS$3,$AX$3:$BG$3,))/100)</f>
        <v>417.33949069200384</v>
      </c>
      <c r="BT47" cm="1">
        <f t="array" ref="BT47">T47/(INDEX($AX47:$BG47,,MATCH(BT$3,$AX$3:$BG$3,))/100)</f>
        <v>463.0837004657127</v>
      </c>
      <c r="BU47" cm="1">
        <f t="array" ref="BU47">U47/(INDEX($AX47:$BG47,,MATCH(BU$3,$AX$3:$BG$3,))/100)</f>
        <v>493.90087795418219</v>
      </c>
      <c r="BV47" cm="1">
        <f t="array" ref="BV47">V47/(INDEX($AX47:$BG47,,MATCH(BV$3,$AX$3:$BG$3,))/100)</f>
        <v>525.55900275148474</v>
      </c>
      <c r="BW47" cm="1">
        <f t="array" ref="BW47">W47/(INDEX($AX47:$BG47,,MATCH(BW$3,$AX$3:$BG$3,))/100)</f>
        <v>433.606875339439</v>
      </c>
      <c r="BX47" cm="1">
        <f t="array" ref="BX47">X47/(INDEX($AX47:$BG47,,MATCH(BX$3,$AX$3:$BG$3,))/100)</f>
        <v>396.89545051459424</v>
      </c>
      <c r="BY47" cm="1">
        <f t="array" ref="BY47">Y47/(INDEX($AX47:$BG47,,MATCH(BY$3,$AX$3:$BG$3,))/100)</f>
        <v>551.9757243122566</v>
      </c>
      <c r="BZ47" cm="1">
        <f t="array" ref="BZ47">Z47/(INDEX($AX47:$BG47,,MATCH(BZ$3,$AX$3:$BG$3,))/100)</f>
        <v>582.42595094793751</v>
      </c>
      <c r="CA47" cm="1">
        <f t="array" ref="CA47">AA47/(INDEX($AX47:$BG47,,MATCH(CA$3,$AX$3:$BG$3,))/100)</f>
        <v>609.13913440096678</v>
      </c>
      <c r="CB47" cm="1">
        <f t="array" ref="CB47">AB47/(INDEX($AX47:$BG47,,MATCH(CB$3,$AX$3:$BG$3,))/100)</f>
        <v>606.84316254000009</v>
      </c>
      <c r="CC47" cm="1">
        <f t="array" ref="CC47">AC47/(INDEX($AX47:$BG47,,MATCH(CC$3,$AX$3:$BG$3,))/100)</f>
        <v>1.5035884516744655</v>
      </c>
      <c r="CD47" cm="1">
        <f t="array" ref="CD47">AD47/(INDEX($AX47:$BG47,,MATCH(CD$3,$AX$3:$BG$3,))/100)</f>
        <v>1.5070423673256046</v>
      </c>
      <c r="CE47" cm="1">
        <f t="array" ref="CE47">AE47/(INDEX($AX47:$BG47,,MATCH(CE$3,$AX$3:$BG$3,))/100)</f>
        <v>1.6589056035635885</v>
      </c>
      <c r="CF47" cm="1">
        <f t="array" ref="CF47">AF47/(INDEX($AX47:$BG47,,MATCH(CF$3,$AX$3:$BG$3,))/100)</f>
        <v>1.7031958946068837</v>
      </c>
      <c r="CG47" cm="1">
        <f t="array" ref="CG47">AG47/(INDEX($AX47:$BG47,,MATCH(CG$3,$AX$3:$BG$3,))/100)</f>
        <v>0.45052885452340652</v>
      </c>
      <c r="CH47" cm="1">
        <f t="array" ref="CH47">AH47/(INDEX($AX47:$BG47,,MATCH(CH$3,$AX$3:$BG$3,))/100)</f>
        <v>0.51204173486537607</v>
      </c>
      <c r="CI47" cm="1">
        <f t="array" ref="CI47">AI47/(INDEX($AX47:$BG47,,MATCH(CI$3,$AX$3:$BG$3,))/100)</f>
        <v>0.53534519715844697</v>
      </c>
      <c r="CJ47" cm="1">
        <f t="array" ref="CJ47">AJ47/(INDEX($AX47:$BG47,,MATCH(CJ$3,$AX$3:$BG$3,))/100)</f>
        <v>0.37861464014814122</v>
      </c>
      <c r="CK47" cm="1">
        <f t="array" ref="CK47">AK47/(INDEX($AX47:$BG47,,MATCH(CK$3,$AX$3:$BG$3,))/100)</f>
        <v>0.26972145269747128</v>
      </c>
      <c r="CL47" cm="1">
        <f t="array" ref="CL47">AL47/(INDEX($AX47:$BG47,,MATCH(CL$3,$AX$3:$BG$3,))/100)</f>
        <v>0.18934545538751588</v>
      </c>
      <c r="CM47" cm="1">
        <f t="array" ref="CM47">AM47/(INDEX($AX47:$BG47,,MATCH(CM$3,$AX$3:$BG$3,))/100)</f>
        <v>4.3927707455870593</v>
      </c>
      <c r="CN47" cm="1">
        <f t="array" ref="CN47">AN47/(INDEX($AX47:$BG47,,MATCH(CN$3,$AX$3:$BG$3,))/100)</f>
        <v>4.4028614453481225</v>
      </c>
      <c r="CO47" cm="1">
        <f t="array" ref="CO47">AO47/(INDEX($AX47:$BG47,,MATCH(CO$3,$AX$3:$BG$3,))/100)</f>
        <v>4.8465336355232198</v>
      </c>
      <c r="CP47" cm="1">
        <f t="array" ref="CP47">AP47/(INDEX($AX47:$BG47,,MATCH(CP$3,$AX$3:$BG$3,))/100)</f>
        <v>4.975928813167644</v>
      </c>
      <c r="CQ47" cm="1">
        <f t="array" ref="CQ47">AQ47/(INDEX($AX47:$BG47,,MATCH(CQ$3,$AX$3:$BG$3,))/100)</f>
        <v>1.3162311601883379</v>
      </c>
      <c r="CR47" cm="1">
        <f t="array" ref="CR47">AR47/(INDEX($AX47:$BG47,,MATCH(CR$3,$AX$3:$BG$3,))/100)</f>
        <v>1.4959425572412222</v>
      </c>
      <c r="CS47" cm="1">
        <f t="array" ref="CS47">AS47/(INDEX($AX47:$BG47,,MATCH(CS$3,$AX$3:$BG$3,))/100)</f>
        <v>1.5640241970794988</v>
      </c>
      <c r="CT47" cm="1">
        <f t="array" ref="CT47">AT47/(INDEX($AX47:$BG47,,MATCH(CT$3,$AX$3:$BG$3,))/100)</f>
        <v>1.1061320092220359</v>
      </c>
      <c r="CU47" cm="1">
        <f t="array" ref="CU47">AU47/(INDEX($AX47:$BG47,,MATCH(CU$3,$AX$3:$BG$3,))/100)</f>
        <v>0.78799787637848662</v>
      </c>
      <c r="CV47" cm="1">
        <f t="array" ref="CV47">AV47/(INDEX($AX47:$BG47,,MATCH(CV$3,$AX$3:$BG$3,))/100)</f>
        <v>0.55317741786980534</v>
      </c>
      <c r="CW47">
        <f t="shared" si="58"/>
        <v>34.149929509556323</v>
      </c>
      <c r="CX47">
        <f>IFERROR(1/INDEX('exch rates'!$BC$5:$BL$268,MATCH('Country-wise data'!$B47,'exch rates'!$A$5:$A$268,),MATCH(CX$3,'exch rates'!$BC$4:$BL$4,)),1)</f>
        <v>0.52123819472370214</v>
      </c>
      <c r="CY47">
        <f>IFERROR(1/INDEX('exch rates'!$BC$5:$BL$268,MATCH('Country-wise data'!$B47,'exch rates'!$A$5:$A$268,),MATCH(CY$3,'exch rates'!$BC$4:$BL$4,)),1)</f>
        <v>0.55838351016680388</v>
      </c>
      <c r="CZ47">
        <f>IFERROR(1/INDEX('exch rates'!$BC$5:$BL$268,MATCH('Country-wise data'!$B47,'exch rates'!$A$5:$A$268,),MATCH(CZ$3,'exch rates'!$BC$4:$BL$4,)),1)</f>
        <v>0.55869267157934255</v>
      </c>
      <c r="DA47">
        <f>IFERROR(1/INDEX('exch rates'!$BC$5:$BL$268,MATCH('Country-wise data'!$B47,'exch rates'!$A$5:$A$268,),MATCH(DA$3,'exch rates'!$BC$4:$BL$4,)),1)</f>
        <v>0.54304246425548197</v>
      </c>
      <c r="DB47">
        <f>IFERROR(1/INDEX('exch rates'!$BC$5:$BL$268,MATCH('Country-wise data'!$B47,'exch rates'!$A$5:$A$268,),MATCH(DB$3,'exch rates'!$BC$4:$BL$4,)),1)</f>
        <v>0.52984473434716395</v>
      </c>
      <c r="DC47">
        <f>IFERROR(1/INDEX('exch rates'!$BC$5:$BL$268,MATCH('Country-wise data'!$B47,'exch rates'!$A$5:$A$268,),MATCH(DC$3,'exch rates'!$BC$4:$BL$4,)),1)</f>
        <v>0.4767285400953693</v>
      </c>
      <c r="DD47">
        <f>IFERROR(1/INDEX('exch rates'!$BC$5:$BL$268,MATCH('Country-wise data'!$B47,'exch rates'!$A$5:$A$268,),MATCH(DD$3,'exch rates'!$BC$4:$BL$4,)),1)</f>
        <v>0.47739625656076828</v>
      </c>
      <c r="DE47">
        <f>IFERROR(1/INDEX('exch rates'!$BC$5:$BL$268,MATCH('Country-wise data'!$B47,'exch rates'!$A$5:$A$268,),MATCH(DE$3,'exch rates'!$BC$4:$BL$4,)),1)</f>
        <v>0.48382212422512427</v>
      </c>
      <c r="DF47">
        <f>IFERROR(1/INDEX('exch rates'!$BC$5:$BL$268,MATCH('Country-wise data'!$B47,'exch rates'!$A$5:$A$268,),MATCH(DF$3,'exch rates'!$BC$4:$BL$4,)),1)</f>
        <v>0.47906950385838337</v>
      </c>
      <c r="DG47">
        <f>IFERROR(1/INDEX('exch rates'!$BC$5:$BL$268,MATCH('Country-wise data'!$B47,'exch rates'!$A$5:$A$268,),MATCH(DG$3,'exch rates'!$BC$4:$BL$4,)),1)</f>
        <v>0.46287872003996822</v>
      </c>
      <c r="DH47" cm="1">
        <f t="array" ref="DH47">(BH47/INDEX($CX47:$DG47,,MATCH(DH$3,$CX$3:$DG$3,)))*$DG47</f>
        <v>16.442282692987106</v>
      </c>
      <c r="DI47" cm="1">
        <f t="array" ref="DI47">(BI47/INDEX($CX47:$DG47,,MATCH(DI$3,$CX$3:$DG$3,)))*$DG47</f>
        <v>14.9168410731537</v>
      </c>
      <c r="DJ47" cm="1">
        <f t="array" ref="DJ47">(BJ47/INDEX($CX47:$DG47,,MATCH(DJ$3,$CX$3:$DG$3,)))*$DG47</f>
        <v>16.291100820217888</v>
      </c>
      <c r="DK47" cm="1">
        <f t="array" ref="DK47">(BK47/INDEX($CX47:$DG47,,MATCH(DK$3,$CX$3:$DG$3,)))*$DG47</f>
        <v>30.245015742139877</v>
      </c>
      <c r="DL47" cm="1">
        <f t="array" ref="DL47">(BL47/INDEX($CX47:$DG47,,MATCH(DL$3,$CX$3:$DG$3,)))*$DG47</f>
        <v>27.902364777568639</v>
      </c>
      <c r="DM47" cm="1">
        <f t="array" ref="DM47">(BM47/INDEX($CX47:$DG47,,MATCH(DM$3,$CX$3:$DG$3,)))*$DG47</f>
        <v>30.649289876169341</v>
      </c>
      <c r="DN47" cm="1">
        <f t="array" ref="DN47">(BN47/INDEX($CX47:$DG47,,MATCH(DN$3,$CX$3:$DG$3,)))*$DG47</f>
        <v>28.440187271987014</v>
      </c>
      <c r="DO47" cm="1">
        <f t="array" ref="DO47">(BO47/INDEX($CX47:$DG47,,MATCH(DO$3,$CX$3:$DG$3,)))*$DG47</f>
        <v>31.406782605720995</v>
      </c>
      <c r="DP47" cm="1">
        <f t="array" ref="DP47">(BP47/INDEX($CX47:$DG47,,MATCH(DP$3,$CX$3:$DG$3,)))*$DG47</f>
        <v>32.06633304596636</v>
      </c>
      <c r="DQ47" cm="1">
        <f t="array" ref="DQ47">(BQ47/INDEX($CX47:$DG47,,MATCH(DQ$3,$CX$3:$DG$3,)))*$DG47</f>
        <v>33.062871600000001</v>
      </c>
      <c r="DS47" cm="1">
        <f t="array" ref="DS47">(BS47/INDEX($CX47:$DG47,,MATCH(DS$3,$CX$3:$DG$3,)))*$DG47</f>
        <v>370.61284308999365</v>
      </c>
      <c r="DT47" cm="1">
        <f t="array" ref="DT47">(BT47/INDEX($CX47:$DG47,,MATCH(DT$3,$CX$3:$DG$3,)))*$DG47</f>
        <v>383.87879770824293</v>
      </c>
      <c r="DU47" cm="1">
        <f t="array" ref="DU47">(BU47/INDEX($CX47:$DG47,,MATCH(DU$3,$CX$3:$DG$3,)))*$DG47</f>
        <v>409.19850544626587</v>
      </c>
      <c r="DV47" cm="1">
        <f t="array" ref="DV47">(BV47/INDEX($CX47:$DG47,,MATCH(DV$3,$CX$3:$DG$3,)))*$DG47</f>
        <v>447.97616118771799</v>
      </c>
      <c r="DW47" cm="1">
        <f t="array" ref="DW47">(BW47/INDEX($CX47:$DG47,,MATCH(DW$3,$CX$3:$DG$3,)))*$DG47</f>
        <v>378.80417119733499</v>
      </c>
      <c r="DX47" cm="1">
        <f t="array" ref="DX47">(BX47/INDEX($CX47:$DG47,,MATCH(DX$3,$CX$3:$DG$3,)))*$DG47</f>
        <v>385.36492505174942</v>
      </c>
      <c r="DY47" cm="1">
        <f t="array" ref="DY47">(BY47/INDEX($CX47:$DG47,,MATCH(DY$3,$CX$3:$DG$3,)))*$DG47</f>
        <v>535.19023924367343</v>
      </c>
      <c r="DZ47" cm="1">
        <f t="array" ref="DZ47">(BZ47/INDEX($CX47:$DG47,,MATCH(DZ$3,$CX$3:$DG$3,)))*$DG47</f>
        <v>557.21424299191449</v>
      </c>
      <c r="EA47" cm="1">
        <f t="array" ref="EA47">(CA47/INDEX($CX47:$DG47,,MATCH(EA$3,$CX$3:$DG$3,)))*$DG47</f>
        <v>588.55247638789899</v>
      </c>
      <c r="EB47" cm="1">
        <f t="array" ref="EB47">(CB47/INDEX($CX47:$DG47,,MATCH(EB$3,$CX$3:$DG$3,)))*$DG47</f>
        <v>606.84316254000009</v>
      </c>
      <c r="EC47" s="53" cm="1">
        <f t="array" ref="EC47">(CC47/INDEX($CX47:$DG47,,MATCH(EC$3,$CX$3:$DG$3,)))*$DG47</f>
        <v>1.3352419393342398</v>
      </c>
      <c r="ED47" cm="1">
        <f t="array" ref="ED47">(CD47/INDEX($CX47:$DG47,,MATCH(ED$3,$CX$3:$DG$3,)))*$DG47</f>
        <v>1.2492808783434428</v>
      </c>
      <c r="EE47" cm="1">
        <f t="array" ref="EE47">(CE47/INDEX($CX47:$DG47,,MATCH(EE$3,$CX$3:$DG$3,)))*$DG47</f>
        <v>1.374408760855915</v>
      </c>
      <c r="EF47" cm="1">
        <f t="array" ref="EF47">(CF47/INDEX($CX47:$DG47,,MATCH(EF$3,$CX$3:$DG$3,)))*$DG47</f>
        <v>1.4517706948642266</v>
      </c>
      <c r="EG47" cm="1">
        <f t="array" ref="EG47">(CG47/INDEX($CX47:$DG47,,MATCH(EG$3,$CX$3:$DG$3,)))*$DG47</f>
        <v>0.39358741533935504</v>
      </c>
      <c r="EH47" cm="1">
        <f t="array" ref="EH47">(CH47/INDEX($CX47:$DG47,,MATCH(EH$3,$CX$3:$DG$3,)))*$DG47</f>
        <v>0.49716600309709941</v>
      </c>
      <c r="EI47" cm="1">
        <f t="array" ref="EI47">(CI47/INDEX($CX47:$DG47,,MATCH(EI$3,$CX$3:$DG$3,)))*$DG47</f>
        <v>0.51906544350689443</v>
      </c>
      <c r="EJ47" cm="1">
        <f t="array" ref="EJ47">(CJ47/INDEX($CX47:$DG47,,MATCH(EJ$3,$CX$3:$DG$3,)))*$DG47</f>
        <v>0.36222539492348443</v>
      </c>
      <c r="EK47" cm="1">
        <f t="array" ref="EK47">(CK47/INDEX($CX47:$DG47,,MATCH(EK$3,$CX$3:$DG$3,)))*$DG47</f>
        <v>0.26060586154286386</v>
      </c>
      <c r="EL47" cm="1">
        <f t="array" ref="EL47">(CL47/INDEX($CX47:$DG47,,MATCH(EL$3,$CX$3:$DG$3,)))*$DG47</f>
        <v>0.18934545538751588</v>
      </c>
      <c r="EM47" cm="1">
        <f t="array" ref="EM47">(CM47/INDEX($CX47:$DG47,,MATCH(EM$3,$CX$3:$DG$3,)))*$DG47</f>
        <v>3.9009422577410637</v>
      </c>
      <c r="EN47" cm="1">
        <f t="array" ref="EN47">(CN47/INDEX($CX47:$DG47,,MATCH(EN$3,$CX$3:$DG$3,)))*$DG47</f>
        <v>3.6498048979405961</v>
      </c>
      <c r="EO47" cm="1">
        <f t="array" ref="EO47">(CO47/INDEX($CX47:$DG47,,MATCH(EO$3,$CX$3:$DG$3,)))*$DG47</f>
        <v>4.0153690928144776</v>
      </c>
      <c r="EP47" cm="1">
        <f t="array" ref="EP47">(CP47/INDEX($CX47:$DG47,,MATCH(EP$3,$CX$3:$DG$3,)))*$DG47</f>
        <v>4.2413838910495221</v>
      </c>
      <c r="EQ47" cm="1">
        <f t="array" ref="EQ47">(CQ47/INDEX($CX47:$DG47,,MATCH(EQ$3,$CX$3:$DG$3,)))*$DG47</f>
        <v>1.1498753412268601</v>
      </c>
      <c r="ER47" cm="1">
        <f t="array" ref="ER47">(CR47/INDEX($CX47:$DG47,,MATCH(ER$3,$CX$3:$DG$3,)))*$DG47</f>
        <v>1.4524827399899565</v>
      </c>
      <c r="ES47" cm="1">
        <f t="array" ref="ES47">(CS47/INDEX($CX47:$DG47,,MATCH(ES$3,$CX$3:$DG$3,)))*$DG47</f>
        <v>1.5164624952679002</v>
      </c>
      <c r="ET47" cm="1">
        <f t="array" ref="ET47">(CT47/INDEX($CX47:$DG47,,MATCH(ET$3,$CX$3:$DG$3,)))*$DG47</f>
        <v>1.0582504250791485</v>
      </c>
      <c r="EU47" cm="1">
        <f t="array" ref="EU47">(CU47/INDEX($CX47:$DG47,,MATCH(EU$3,$CX$3:$DG$3,)))*$DG47</f>
        <v>0.76136645199630393</v>
      </c>
      <c r="EV47" cm="1">
        <f t="array" ref="EV47">(CV47/INDEX($CX47:$DG47,,MATCH(EV$3,$CX$3:$DG$3,)))*$DG47</f>
        <v>0.55317741786980534</v>
      </c>
      <c r="EW47">
        <f t="shared" si="13"/>
        <v>29.93181285817067</v>
      </c>
      <c r="EY47" s="96">
        <f t="shared" si="24"/>
        <v>3.6027945718276459E-3</v>
      </c>
      <c r="EZ47" s="96">
        <f t="shared" si="14"/>
        <v>3.2543627983667024E-3</v>
      </c>
      <c r="FA47" s="96">
        <f t="shared" si="15"/>
        <v>3.358782455368465E-3</v>
      </c>
      <c r="FB47" s="96">
        <f t="shared" si="16"/>
        <v>3.2407320313990609E-3</v>
      </c>
      <c r="FC47" s="96">
        <f t="shared" si="17"/>
        <v>1.0390260859464474E-3</v>
      </c>
      <c r="FD47" s="96">
        <f t="shared" si="18"/>
        <v>1.2901174205990247E-3</v>
      </c>
      <c r="FE47" s="96">
        <f t="shared" si="19"/>
        <v>9.6987090840900542E-4</v>
      </c>
      <c r="FF47" s="96">
        <f t="shared" si="20"/>
        <v>6.5006485293438664E-4</v>
      </c>
      <c r="FG47" s="96">
        <f t="shared" si="21"/>
        <v>4.4279120723825753E-4</v>
      </c>
      <c r="FH47" s="96">
        <f t="shared" si="22"/>
        <v>3.1201711920917486E-4</v>
      </c>
      <c r="FJ47" s="96">
        <f t="shared" si="25"/>
        <v>508.07693699185774</v>
      </c>
      <c r="FK47" s="96" t="str">
        <f>IF(AND('Country-wise data'!FJ47&gt;'non-R&amp;D ex_typologies'!$C$17,'Country-wise data'!FJ47&lt;'non-R&amp;D ex_typologies'!$D$17),"Small",IF(AND('Country-wise data'!FJ47&gt;'non-R&amp;D ex_typologies'!$E$17,'Country-wise data'!$FJ$4&lt;'non-R&amp;D ex_typologies'!$F$17),"Medium","Large"))</f>
        <v>Small</v>
      </c>
      <c r="FL47" t="str">
        <f>IF($FK47='non-R&amp;D ex_typologies'!$C$16,IF(AND('Country-wise data'!EY47&gt;'non-R&amp;D ex_typologies'!$C$21,'Country-wise data'!EY47&lt;'non-R&amp;D ex_typologies'!$D$21),'non-R&amp;D ex_typologies'!$B$21,IF(AND('Country-wise data'!EY47&gt;'non-R&amp;D ex_typologies'!$C$19,'Country-wise data'!EY47&lt;'non-R&amp;D ex_typologies'!$D$19),'non-R&amp;D ex_typologies'!$B$19,'non-R&amp;D ex_typologies'!$B$20)),IF($FK47='non-R&amp;D ex_typologies'!$E$16,IF(AND('Country-wise data'!EY47&gt;'non-R&amp;D ex_typologies'!$E$21,'Country-wise data'!EY47&lt;'non-R&amp;D ex_typologies'!$F$21),'non-R&amp;D ex_typologies'!$B$21,IF(AND('Country-wise data'!EY47&gt;'non-R&amp;D ex_typologies'!$E$19,'Country-wise data'!EY47&lt;'non-R&amp;D ex_typologies'!$F$19),'non-R&amp;D ex_typologies'!$B$19,'non-R&amp;D ex_typologies'!$B$20)),IF(AND('Country-wise data'!EY47&gt;'non-R&amp;D ex_typologies'!$G$21,'Country-wise data'!EY47&lt;'non-R&amp;D ex_typologies'!$H$21),'non-R&amp;D ex_typologies'!$B$21,IF(AND('Country-wise data'!EY47&gt;'non-R&amp;D ex_typologies'!$G$19,'Country-wise data'!EY47&lt;'non-R&amp;D ex_typologies'!$H$19),'non-R&amp;D ex_typologies'!$B$19,'non-R&amp;D ex_typologies'!$B$20))))</f>
        <v>Program heavy</v>
      </c>
      <c r="FM47" t="str">
        <f>IF($FK47='non-R&amp;D ex_typologies'!$C$16,IF(AND('Country-wise data'!EZ47&gt;'non-R&amp;D ex_typologies'!$C$21,'Country-wise data'!EZ47&lt;'non-R&amp;D ex_typologies'!$D$21),'non-R&amp;D ex_typologies'!$B$21,IF(AND('Country-wise data'!EZ47&gt;'non-R&amp;D ex_typologies'!$C$19,'Country-wise data'!EZ47&lt;'non-R&amp;D ex_typologies'!$D$19),'non-R&amp;D ex_typologies'!$B$19,'non-R&amp;D ex_typologies'!$B$20)),IF($FK47='non-R&amp;D ex_typologies'!$E$16,IF(AND('Country-wise data'!EZ47&gt;'non-R&amp;D ex_typologies'!$E$21,'Country-wise data'!EZ47&lt;'non-R&amp;D ex_typologies'!$F$21),'non-R&amp;D ex_typologies'!$B$21,IF(AND('Country-wise data'!EZ47&gt;'non-R&amp;D ex_typologies'!$E$19,'Country-wise data'!EZ47&lt;'non-R&amp;D ex_typologies'!$F$19),'non-R&amp;D ex_typologies'!$B$19,'non-R&amp;D ex_typologies'!$B$20)),IF(AND('Country-wise data'!EZ47&gt;'non-R&amp;D ex_typologies'!$G$21,'Country-wise data'!EZ47&lt;'non-R&amp;D ex_typologies'!$H$21),'non-R&amp;D ex_typologies'!$B$21,IF(AND('Country-wise data'!EZ47&gt;'non-R&amp;D ex_typologies'!$G$19,'Country-wise data'!EZ47&lt;'non-R&amp;D ex_typologies'!$H$19),'non-R&amp;D ex_typologies'!$B$19,'non-R&amp;D ex_typologies'!$B$20))))</f>
        <v>Program heavy</v>
      </c>
      <c r="FN47" t="str">
        <f>IF($FK47='non-R&amp;D ex_typologies'!$C$16,IF(AND('Country-wise data'!FA47&gt;'non-R&amp;D ex_typologies'!$C$21,'Country-wise data'!FA47&lt;'non-R&amp;D ex_typologies'!$D$21),'non-R&amp;D ex_typologies'!$B$21,IF(AND('Country-wise data'!FA47&gt;'non-R&amp;D ex_typologies'!$C$19,'Country-wise data'!FA47&lt;'non-R&amp;D ex_typologies'!$D$19),'non-R&amp;D ex_typologies'!$B$19,'non-R&amp;D ex_typologies'!$B$20)),IF($FK47='non-R&amp;D ex_typologies'!$E$16,IF(AND('Country-wise data'!FA47&gt;'non-R&amp;D ex_typologies'!$E$21,'Country-wise data'!FA47&lt;'non-R&amp;D ex_typologies'!$F$21),'non-R&amp;D ex_typologies'!$B$21,IF(AND('Country-wise data'!FA47&gt;'non-R&amp;D ex_typologies'!$E$19,'Country-wise data'!FA47&lt;'non-R&amp;D ex_typologies'!$F$19),'non-R&amp;D ex_typologies'!$B$19,'non-R&amp;D ex_typologies'!$B$20)),IF(AND('Country-wise data'!FA47&gt;'non-R&amp;D ex_typologies'!$G$21,'Country-wise data'!FA47&lt;'non-R&amp;D ex_typologies'!$H$21),'non-R&amp;D ex_typologies'!$B$21,IF(AND('Country-wise data'!FA47&gt;'non-R&amp;D ex_typologies'!$G$19,'Country-wise data'!FA47&lt;'non-R&amp;D ex_typologies'!$H$19),'non-R&amp;D ex_typologies'!$B$19,'non-R&amp;D ex_typologies'!$B$20))))</f>
        <v>Program heavy</v>
      </c>
      <c r="FO47" t="str">
        <f>IF($FK47='non-R&amp;D ex_typologies'!$C$16,IF(AND('Country-wise data'!FB47&gt;'non-R&amp;D ex_typologies'!$C$21,'Country-wise data'!FB47&lt;'non-R&amp;D ex_typologies'!$D$21),'non-R&amp;D ex_typologies'!$B$21,IF(AND('Country-wise data'!FB47&gt;'non-R&amp;D ex_typologies'!$C$19,'Country-wise data'!FB47&lt;'non-R&amp;D ex_typologies'!$D$19),'non-R&amp;D ex_typologies'!$B$19,'non-R&amp;D ex_typologies'!$B$20)),IF($FK47='non-R&amp;D ex_typologies'!$E$16,IF(AND('Country-wise data'!FB47&gt;'non-R&amp;D ex_typologies'!$E$21,'Country-wise data'!FB47&lt;'non-R&amp;D ex_typologies'!$F$21),'non-R&amp;D ex_typologies'!$B$21,IF(AND('Country-wise data'!FB47&gt;'non-R&amp;D ex_typologies'!$E$19,'Country-wise data'!FB47&lt;'non-R&amp;D ex_typologies'!$F$19),'non-R&amp;D ex_typologies'!$B$19,'non-R&amp;D ex_typologies'!$B$20)),IF(AND('Country-wise data'!FB47&gt;'non-R&amp;D ex_typologies'!$G$21,'Country-wise data'!FB47&lt;'non-R&amp;D ex_typologies'!$H$21),'non-R&amp;D ex_typologies'!$B$21,IF(AND('Country-wise data'!FB47&gt;'non-R&amp;D ex_typologies'!$G$19,'Country-wise data'!FB47&lt;'non-R&amp;D ex_typologies'!$H$19),'non-R&amp;D ex_typologies'!$B$19,'non-R&amp;D ex_typologies'!$B$20))))</f>
        <v>Program heavy</v>
      </c>
      <c r="FP47" t="str">
        <f>IF($FK47='non-R&amp;D ex_typologies'!$C$16,IF(AND('Country-wise data'!FC47&gt;'non-R&amp;D ex_typologies'!$C$21,'Country-wise data'!FC47&lt;'non-R&amp;D ex_typologies'!$D$21),'non-R&amp;D ex_typologies'!$B$21,IF(AND('Country-wise data'!FC47&gt;'non-R&amp;D ex_typologies'!$C$19,'Country-wise data'!FC47&lt;'non-R&amp;D ex_typologies'!$D$19),'non-R&amp;D ex_typologies'!$B$19,'non-R&amp;D ex_typologies'!$B$20)),IF($FK47='non-R&amp;D ex_typologies'!$E$16,IF(AND('Country-wise data'!FC47&gt;'non-R&amp;D ex_typologies'!$E$21,'Country-wise data'!FC47&lt;'non-R&amp;D ex_typologies'!$F$21),'non-R&amp;D ex_typologies'!$B$21,IF(AND('Country-wise data'!FC47&gt;'non-R&amp;D ex_typologies'!$E$19,'Country-wise data'!FC47&lt;'non-R&amp;D ex_typologies'!$F$19),'non-R&amp;D ex_typologies'!$B$19,'non-R&amp;D ex_typologies'!$B$20)),IF(AND('Country-wise data'!FC47&gt;'non-R&amp;D ex_typologies'!$G$21,'Country-wise data'!FC47&lt;'non-R&amp;D ex_typologies'!$H$21),'non-R&amp;D ex_typologies'!$B$21,IF(AND('Country-wise data'!FC47&gt;'non-R&amp;D ex_typologies'!$G$19,'Country-wise data'!FC47&lt;'non-R&amp;D ex_typologies'!$H$19),'non-R&amp;D ex_typologies'!$B$19,'non-R&amp;D ex_typologies'!$B$20))))</f>
        <v>Program heavy</v>
      </c>
      <c r="FQ47" t="str">
        <f>IF($FK47='non-R&amp;D ex_typologies'!$C$16,IF(AND('Country-wise data'!FD47&gt;'non-R&amp;D ex_typologies'!$C$21,'Country-wise data'!FD47&lt;'non-R&amp;D ex_typologies'!$D$21),'non-R&amp;D ex_typologies'!$B$21,IF(AND('Country-wise data'!FD47&gt;'non-R&amp;D ex_typologies'!$C$19,'Country-wise data'!FD47&lt;'non-R&amp;D ex_typologies'!$D$19),'non-R&amp;D ex_typologies'!$B$19,'non-R&amp;D ex_typologies'!$B$20)),IF($FK47='non-R&amp;D ex_typologies'!$E$16,IF(AND('Country-wise data'!FD47&gt;'non-R&amp;D ex_typologies'!$E$21,'Country-wise data'!FD47&lt;'non-R&amp;D ex_typologies'!$F$21),'non-R&amp;D ex_typologies'!$B$21,IF(AND('Country-wise data'!FD47&gt;'non-R&amp;D ex_typologies'!$E$19,'Country-wise data'!FD47&lt;'non-R&amp;D ex_typologies'!$F$19),'non-R&amp;D ex_typologies'!$B$19,'non-R&amp;D ex_typologies'!$B$20)),IF(AND('Country-wise data'!FD47&gt;'non-R&amp;D ex_typologies'!$G$21,'Country-wise data'!FD47&lt;'non-R&amp;D ex_typologies'!$H$21),'non-R&amp;D ex_typologies'!$B$21,IF(AND('Country-wise data'!FD47&gt;'non-R&amp;D ex_typologies'!$G$19,'Country-wise data'!FD47&lt;'non-R&amp;D ex_typologies'!$H$19),'non-R&amp;D ex_typologies'!$B$19,'non-R&amp;D ex_typologies'!$B$20))))</f>
        <v>Program heavy</v>
      </c>
      <c r="FR47" t="str">
        <f>IF($FK47='non-R&amp;D ex_typologies'!$C$16,IF(AND('Country-wise data'!FE47&gt;'non-R&amp;D ex_typologies'!$C$21,'Country-wise data'!FE47&lt;'non-R&amp;D ex_typologies'!$D$21),'non-R&amp;D ex_typologies'!$B$21,IF(AND('Country-wise data'!FE47&gt;'non-R&amp;D ex_typologies'!$C$19,'Country-wise data'!FE47&lt;'non-R&amp;D ex_typologies'!$D$19),'non-R&amp;D ex_typologies'!$B$19,'non-R&amp;D ex_typologies'!$B$20)),IF($FK47='non-R&amp;D ex_typologies'!$E$16,IF(AND('Country-wise data'!FE47&gt;'non-R&amp;D ex_typologies'!$E$21,'Country-wise data'!FE47&lt;'non-R&amp;D ex_typologies'!$F$21),'non-R&amp;D ex_typologies'!$B$21,IF(AND('Country-wise data'!FE47&gt;'non-R&amp;D ex_typologies'!$E$19,'Country-wise data'!FE47&lt;'non-R&amp;D ex_typologies'!$F$19),'non-R&amp;D ex_typologies'!$B$19,'non-R&amp;D ex_typologies'!$B$20)),IF(AND('Country-wise data'!FE47&gt;'non-R&amp;D ex_typologies'!$G$21,'Country-wise data'!FE47&lt;'non-R&amp;D ex_typologies'!$H$21),'non-R&amp;D ex_typologies'!$B$21,IF(AND('Country-wise data'!FE47&gt;'non-R&amp;D ex_typologies'!$G$19,'Country-wise data'!FE47&lt;'non-R&amp;D ex_typologies'!$H$19),'non-R&amp;D ex_typologies'!$B$19,'non-R&amp;D ex_typologies'!$B$20))))</f>
        <v>Program heavy</v>
      </c>
      <c r="FS47" t="str">
        <f>IF($FK47='non-R&amp;D ex_typologies'!$C$16,IF(AND('Country-wise data'!FF47&gt;'non-R&amp;D ex_typologies'!$C$21,'Country-wise data'!FF47&lt;'non-R&amp;D ex_typologies'!$D$21),'non-R&amp;D ex_typologies'!$B$21,IF(AND('Country-wise data'!FF47&gt;'non-R&amp;D ex_typologies'!$C$19,'Country-wise data'!FF47&lt;'non-R&amp;D ex_typologies'!$D$19),'non-R&amp;D ex_typologies'!$B$19,'non-R&amp;D ex_typologies'!$B$20)),IF($FK47='non-R&amp;D ex_typologies'!$E$16,IF(AND('Country-wise data'!FF47&gt;'non-R&amp;D ex_typologies'!$E$21,'Country-wise data'!FF47&lt;'non-R&amp;D ex_typologies'!$F$21),'non-R&amp;D ex_typologies'!$B$21,IF(AND('Country-wise data'!FF47&gt;'non-R&amp;D ex_typologies'!$E$19,'Country-wise data'!FF47&lt;'non-R&amp;D ex_typologies'!$F$19),'non-R&amp;D ex_typologies'!$B$19,'non-R&amp;D ex_typologies'!$B$20)),IF(AND('Country-wise data'!FF47&gt;'non-R&amp;D ex_typologies'!$G$21,'Country-wise data'!FF47&lt;'non-R&amp;D ex_typologies'!$H$21),'non-R&amp;D ex_typologies'!$B$21,IF(AND('Country-wise data'!FF47&gt;'non-R&amp;D ex_typologies'!$G$19,'Country-wise data'!FF47&lt;'non-R&amp;D ex_typologies'!$H$19),'non-R&amp;D ex_typologies'!$B$19,'non-R&amp;D ex_typologies'!$B$20))))</f>
        <v>Program heavy</v>
      </c>
      <c r="FT47" t="str">
        <f>IF($FK47='non-R&amp;D ex_typologies'!$C$16,IF(AND('Country-wise data'!FG47&gt;'non-R&amp;D ex_typologies'!$C$21,'Country-wise data'!FG47&lt;'non-R&amp;D ex_typologies'!$D$21),'non-R&amp;D ex_typologies'!$B$21,IF(AND('Country-wise data'!FG47&gt;'non-R&amp;D ex_typologies'!$C$19,'Country-wise data'!FG47&lt;'non-R&amp;D ex_typologies'!$D$19),'non-R&amp;D ex_typologies'!$B$19,'non-R&amp;D ex_typologies'!$B$20)),IF($FK47='non-R&amp;D ex_typologies'!$E$16,IF(AND('Country-wise data'!FG47&gt;'non-R&amp;D ex_typologies'!$E$21,'Country-wise data'!FG47&lt;'non-R&amp;D ex_typologies'!$F$21),'non-R&amp;D ex_typologies'!$B$21,IF(AND('Country-wise data'!FG47&gt;'non-R&amp;D ex_typologies'!$E$19,'Country-wise data'!FG47&lt;'non-R&amp;D ex_typologies'!$F$19),'non-R&amp;D ex_typologies'!$B$19,'non-R&amp;D ex_typologies'!$B$20)),IF(AND('Country-wise data'!FG47&gt;'non-R&amp;D ex_typologies'!$G$21,'Country-wise data'!FG47&lt;'non-R&amp;D ex_typologies'!$H$21),'non-R&amp;D ex_typologies'!$B$21,IF(AND('Country-wise data'!FG47&gt;'non-R&amp;D ex_typologies'!$G$19,'Country-wise data'!FG47&lt;'non-R&amp;D ex_typologies'!$H$19),'non-R&amp;D ex_typologies'!$B$19,'non-R&amp;D ex_typologies'!$B$20))))</f>
        <v>Program heavy</v>
      </c>
      <c r="FU47" t="str">
        <f>IF($FK47='non-R&amp;D ex_typologies'!$C$16,IF(AND('Country-wise data'!FH47&gt;'non-R&amp;D ex_typologies'!$C$21,'Country-wise data'!FH47&lt;'non-R&amp;D ex_typologies'!$D$21),'non-R&amp;D ex_typologies'!$B$21,IF(AND('Country-wise data'!FH47&gt;'non-R&amp;D ex_typologies'!$C$19,'Country-wise data'!FH47&lt;'non-R&amp;D ex_typologies'!$D$19),'non-R&amp;D ex_typologies'!$B$19,'non-R&amp;D ex_typologies'!$B$20)),IF($FK47='non-R&amp;D ex_typologies'!$E$16,IF(AND('Country-wise data'!FH47&gt;'non-R&amp;D ex_typologies'!$E$21,'Country-wise data'!FH47&lt;'non-R&amp;D ex_typologies'!$F$21),'non-R&amp;D ex_typologies'!$B$21,IF(AND('Country-wise data'!FH47&gt;'non-R&amp;D ex_typologies'!$E$19,'Country-wise data'!FH47&lt;'non-R&amp;D ex_typologies'!$F$19),'non-R&amp;D ex_typologies'!$B$19,'non-R&amp;D ex_typologies'!$B$20)),IF(AND('Country-wise data'!FH47&gt;'non-R&amp;D ex_typologies'!$G$21,'Country-wise data'!FH47&lt;'non-R&amp;D ex_typologies'!$H$21),'non-R&amp;D ex_typologies'!$B$21,IF(AND('Country-wise data'!FH47&gt;'non-R&amp;D ex_typologies'!$G$19,'Country-wise data'!FH47&lt;'non-R&amp;D ex_typologies'!$H$19),'non-R&amp;D ex_typologies'!$B$19,'non-R&amp;D ex_typologies'!$B$20))))</f>
        <v>Program heavy</v>
      </c>
    </row>
    <row r="48" spans="2:177" x14ac:dyDescent="0.35">
      <c r="B48" s="12" t="s">
        <v>406</v>
      </c>
      <c r="C48" t="s">
        <v>407</v>
      </c>
      <c r="D48" t="s">
        <v>374</v>
      </c>
      <c r="E48" t="s">
        <v>375</v>
      </c>
      <c r="F48" t="s">
        <v>374</v>
      </c>
      <c r="G48" s="55">
        <f>Assumptions!$C$13</f>
        <v>1.1000000000000001</v>
      </c>
      <c r="H48">
        <f>SUMIFS('IFPRI SPEED'!AL:AL,'IFPRI SPEED'!$A:$A,'Country-wise data'!$B48)*1000*G48</f>
        <v>0</v>
      </c>
      <c r="I48">
        <f>IF(SUMIFS('IFPRI SPEED'!AM:AM,'IFPRI SPEED'!$A:$A,'Country-wise data'!$B48)*1000=0,H48*(1+Assumptions!$C$9),SUMIFS('IFPRI SPEED'!AM:AM,'IFPRI SPEED'!$A:$A,'Country-wise data'!$B48)*1000*$G48)</f>
        <v>0</v>
      </c>
      <c r="J48">
        <f>IF(SUMIFS('IFPRI SPEED'!AN:AN,'IFPRI SPEED'!$A:$A,'Country-wise data'!$B48)*1000=0,I48*(1+Assumptions!$C$9),SUMIFS('IFPRI SPEED'!AN:AN,'IFPRI SPEED'!$A:$A,'Country-wise data'!$B48)*1000*$G48)</f>
        <v>0</v>
      </c>
      <c r="K48">
        <f>IF(SUMIFS('IFPRI SPEED'!AO:AO,'IFPRI SPEED'!$A:$A,'Country-wise data'!$B48)*1000=0,J48*(1+Assumptions!$C$9),SUMIFS('IFPRI SPEED'!AO:AO,'IFPRI SPEED'!$A:$A,'Country-wise data'!$B48)*1000*$G48)</f>
        <v>0</v>
      </c>
      <c r="L48">
        <f>IF(SUMIFS('IFPRI SPEED'!AP:AP,'IFPRI SPEED'!$A:$A,'Country-wise data'!$B48)*1000=0,K48*(1+Assumptions!$C$9),SUMIFS('IFPRI SPEED'!AP:AP,'IFPRI SPEED'!$A:$A,'Country-wise data'!$B48)*1000*$G48)</f>
        <v>0</v>
      </c>
      <c r="M48">
        <f>IF(SUMIFS('IFPRI SPEED'!AQ:AQ,'IFPRI SPEED'!$A:$A,'Country-wise data'!$B48)*1000=0,L48*(1+Assumptions!$C$9),SUMIFS('IFPRI SPEED'!AQ:AQ,'IFPRI SPEED'!$A:$A,'Country-wise data'!$B48)*1000*$G48)</f>
        <v>0</v>
      </c>
      <c r="N48">
        <f>IF(SUMIFS('IFPRI SPEED'!AR:AR,'IFPRI SPEED'!$A:$A,'Country-wise data'!$B48)*1000=0,M48*(1+Assumptions!$C$9),SUMIFS('IFPRI SPEED'!AR:AR,'IFPRI SPEED'!$A:$A,'Country-wise data'!$B48)*1000*$G48)</f>
        <v>0</v>
      </c>
      <c r="O48">
        <f>IF(SUMIFS('IFPRI SPEED'!AS:AS,'IFPRI SPEED'!$A:$A,'Country-wise data'!$B48)*1000=0,N48*(1+Assumptions!$C$9),SUMIFS('IFPRI SPEED'!AS:AS,'IFPRI SPEED'!$A:$A,'Country-wise data'!$B48)*1000*$G48)</f>
        <v>0</v>
      </c>
      <c r="P48">
        <f>IF(SUMIFS('IFPRI SPEED'!AT:AT,'IFPRI SPEED'!$A:$A,'Country-wise data'!$B48)*1000=0,O48*(1+Assumptions!$C$9),SUMIFS('IFPRI SPEED'!AT:AT,'IFPRI SPEED'!$A:$A,'Country-wise data'!$B48)*1000*$G48)</f>
        <v>0</v>
      </c>
      <c r="Q48">
        <f>IF(SUMIFS('IFPRI SPEED'!AU:AU,'IFPRI SPEED'!$A:$A,'Country-wise data'!$B48)*1000=0,P48*(1+Assumptions!$C$9),SUMIFS('IFPRI SPEED'!AU:AU,'IFPRI SPEED'!$A:$A,'Country-wise data'!$B48)*1000*$G48)</f>
        <v>0</v>
      </c>
      <c r="R48" s="36">
        <f t="shared" si="55"/>
        <v>0</v>
      </c>
      <c r="S48" s="44">
        <f>INDEX('area data'!$G$4:$P$79,MATCH('Country-wise data'!$B48,'area data'!$B$4:$B$79,),MATCH('Country-wise data'!S$3,'area data'!$G$3:$P$3,))</f>
        <v>0</v>
      </c>
      <c r="T48" s="44">
        <f>INDEX('area data'!$G$4:$P$79,MATCH('Country-wise data'!$B48,'area data'!$B$4:$B$79,),MATCH('Country-wise data'!T$3,'area data'!$G$3:$P$3,))</f>
        <v>0</v>
      </c>
      <c r="U48" s="44">
        <f>INDEX('area data'!$G$4:$P$79,MATCH('Country-wise data'!$B48,'area data'!$B$4:$B$79,),MATCH('Country-wise data'!U$3,'area data'!$G$3:$P$3,))</f>
        <v>0</v>
      </c>
      <c r="V48" s="44">
        <f>INDEX('area data'!$G$4:$P$79,MATCH('Country-wise data'!$B48,'area data'!$B$4:$B$79,),MATCH('Country-wise data'!V$3,'area data'!$G$3:$P$3,))</f>
        <v>0</v>
      </c>
      <c r="W48" s="44">
        <f>INDEX('area data'!$G$4:$P$79,MATCH('Country-wise data'!$B48,'area data'!$B$4:$B$79,),MATCH('Country-wise data'!W$3,'area data'!$G$3:$P$3,))</f>
        <v>0</v>
      </c>
      <c r="X48" s="44">
        <f>INDEX('area data'!$G$4:$P$79,MATCH('Country-wise data'!$B48,'area data'!$B$4:$B$79,),MATCH('Country-wise data'!X$3,'area data'!$G$3:$P$3,))</f>
        <v>0</v>
      </c>
      <c r="Y48" s="44">
        <f>INDEX('area data'!$G$4:$P$79,MATCH('Country-wise data'!$B48,'area data'!$B$4:$B$79,),MATCH('Country-wise data'!Y$3,'area data'!$G$3:$P$3,))</f>
        <v>0</v>
      </c>
      <c r="Z48" s="44">
        <f>INDEX('area data'!$G$4:$P$79,MATCH('Country-wise data'!$B48,'area data'!$B$4:$B$79,),MATCH('Country-wise data'!Z$3,'area data'!$G$3:$P$3,))</f>
        <v>0</v>
      </c>
      <c r="AA48" s="44">
        <f>INDEX('area data'!$G$4:$P$79,MATCH('Country-wise data'!$B48,'area data'!$B$4:$B$79,),MATCH('Country-wise data'!AA$3,'area data'!$G$3:$P$3,))</f>
        <v>0</v>
      </c>
      <c r="AB48" s="44">
        <f>INDEX('area data'!$G$4:$P$79,MATCH('Country-wise data'!$B48,'area data'!$B$4:$B$79,),MATCH('Country-wise data'!AB$3,'area data'!$G$3:$P$3,))</f>
        <v>0</v>
      </c>
      <c r="AC48" s="53">
        <f>IFERROR(INDEX('ASTI data (new)'!$AF$6:$AL$130,MATCH('Country-wise data'!$B48,'ASTI data (new)'!$C$6:$C$130,),MATCH('Country-wise data'!AC$3,'ASTI data (new)'!$AF$5:$AL$5,)),(INDEX(Assumptions!$G$154:$P$345,MATCH('Country-wise data'!$B48,Assumptions!$B$154:$B$344,),MATCH('Country-wise data'!AC$3,Assumptions!$G$153:$P$153,))*S48))</f>
        <v>0</v>
      </c>
      <c r="AD48" s="53">
        <f>IFERROR(INDEX('ASTI data (new)'!$AF$6:$AL$130,MATCH('Country-wise data'!$B48,'ASTI data (new)'!$C$6:$C$130,),MATCH('Country-wise data'!AD$3,'ASTI data (new)'!$AF$5:$AL$5,)),(INDEX(Assumptions!$G$154:$P$345,MATCH('Country-wise data'!$B48,Assumptions!$B$154:$B$344,),MATCH('Country-wise data'!AD$3,Assumptions!$G$153:$P$153,))*T48))</f>
        <v>0</v>
      </c>
      <c r="AE48" s="53">
        <f>IFERROR(INDEX('ASTI data (new)'!$AF$6:$AL$130,MATCH('Country-wise data'!$B48,'ASTI data (new)'!$C$6:$C$130,),MATCH('Country-wise data'!AE$3,'ASTI data (new)'!$AF$5:$AL$5,)),(INDEX(Assumptions!$G$154:$P$345,MATCH('Country-wise data'!$B48,Assumptions!$B$154:$B$344,),MATCH('Country-wise data'!AE$3,Assumptions!$G$153:$P$153,))*U48))</f>
        <v>0</v>
      </c>
      <c r="AF48" s="53">
        <f>IFERROR(INDEX('ASTI data (new)'!$AF$6:$AL$130,MATCH('Country-wise data'!$B48,'ASTI data (new)'!$C$6:$C$130,),MATCH('Country-wise data'!AF$3,'ASTI data (new)'!$AF$5:$AL$5,)),(INDEX(Assumptions!$G$154:$P$345,MATCH('Country-wise data'!$B48,Assumptions!$B$154:$B$344,),MATCH('Country-wise data'!AF$3,Assumptions!$G$153:$P$153,))*V48))</f>
        <v>0</v>
      </c>
      <c r="AG48" s="53">
        <f>IFERROR(INDEX('ASTI data (new)'!$AF$6:$AL$130,MATCH('Country-wise data'!$B48,'ASTI data (new)'!$C$6:$C$130,),MATCH('Country-wise data'!AG$3,'ASTI data (new)'!$AF$5:$AL$5,)),(INDEX(Assumptions!$G$154:$P$345,MATCH('Country-wise data'!$B48,Assumptions!$B$154:$B$344,),MATCH('Country-wise data'!AG$3,Assumptions!$G$153:$P$153,))*W48))</f>
        <v>0</v>
      </c>
      <c r="AH48" s="53">
        <f>IFERROR(INDEX('ASTI data (new)'!$AF$6:$AL$130,MATCH('Country-wise data'!$B48,'ASTI data (new)'!$C$6:$C$130,),MATCH('Country-wise data'!AH$3,'ASTI data (new)'!$AF$5:$AL$5,)),(INDEX(Assumptions!$G$154:$P$345,MATCH('Country-wise data'!$B48,Assumptions!$B$154:$B$344,),MATCH('Country-wise data'!AH$3,Assumptions!$G$153:$P$153,))*X48))</f>
        <v>0</v>
      </c>
      <c r="AI48" s="53">
        <f>IFERROR(INDEX('ASTI data (new)'!$AF$6:$AL$130,MATCH('Country-wise data'!$B48,'ASTI data (new)'!$C$6:$C$130,),MATCH('Country-wise data'!AI$3,'ASTI data (new)'!$AF$5:$AL$5,)),(INDEX(Assumptions!$G$154:$P$345,MATCH('Country-wise data'!$B48,Assumptions!$B$154:$B$344,),MATCH('Country-wise data'!AI$3,Assumptions!$G$153:$P$153,))*Y48))</f>
        <v>0</v>
      </c>
      <c r="AJ48" s="53">
        <f t="shared" ref="AJ48:AL48" si="70">IFERROR((1+($AI48/$AF48)^(1/3)-1)*AI48,0)</f>
        <v>0</v>
      </c>
      <c r="AK48" s="53">
        <f t="shared" si="70"/>
        <v>0</v>
      </c>
      <c r="AL48" s="53">
        <f t="shared" si="70"/>
        <v>0</v>
      </c>
      <c r="AM48" s="55" cm="1">
        <f t="array" ref="AM48">INDEX('non-R&amp;D ex_typologies'!$J$8:$J$10,MATCH('Country-wise data'!FL48,'non-R&amp;D ex_typologies'!$F$8:$F$10,),)*'Country-wise data'!AC48</f>
        <v>0</v>
      </c>
      <c r="AN48" s="55" cm="1">
        <f t="array" ref="AN48">INDEX('non-R&amp;D ex_typologies'!$J$8:$J$10,MATCH('Country-wise data'!FM48,'non-R&amp;D ex_typologies'!$F$8:$F$10,),)*'Country-wise data'!AD48</f>
        <v>0</v>
      </c>
      <c r="AO48" s="55" cm="1">
        <f t="array" ref="AO48">INDEX('non-R&amp;D ex_typologies'!$J$8:$J$10,MATCH('Country-wise data'!FN48,'non-R&amp;D ex_typologies'!$F$8:$F$10,),)*'Country-wise data'!AE48</f>
        <v>0</v>
      </c>
      <c r="AP48" s="55" cm="1">
        <f t="array" ref="AP48">INDEX('non-R&amp;D ex_typologies'!$J$8:$J$10,MATCH('Country-wise data'!FO48,'non-R&amp;D ex_typologies'!$F$8:$F$10,),)*'Country-wise data'!AF48</f>
        <v>0</v>
      </c>
      <c r="AQ48" s="55" cm="1">
        <f t="array" ref="AQ48">INDEX('non-R&amp;D ex_typologies'!$J$8:$J$10,MATCH('Country-wise data'!FP48,'non-R&amp;D ex_typologies'!$F$8:$F$10,),)*'Country-wise data'!AG48</f>
        <v>0</v>
      </c>
      <c r="AR48" s="55" cm="1">
        <f t="array" ref="AR48">INDEX('non-R&amp;D ex_typologies'!$J$8:$J$10,MATCH('Country-wise data'!FQ48,'non-R&amp;D ex_typologies'!$F$8:$F$10,),)*'Country-wise data'!AH48</f>
        <v>0</v>
      </c>
      <c r="AS48" s="55" cm="1">
        <f t="array" ref="AS48">INDEX('non-R&amp;D ex_typologies'!$J$8:$J$10,MATCH('Country-wise data'!FR48,'non-R&amp;D ex_typologies'!$F$8:$F$10,),)*'Country-wise data'!AI48</f>
        <v>0</v>
      </c>
      <c r="AT48" s="55" cm="1">
        <f t="array" ref="AT48">INDEX('non-R&amp;D ex_typologies'!$J$8:$J$10,MATCH('Country-wise data'!FS48,'non-R&amp;D ex_typologies'!$F$8:$F$10,),)*'Country-wise data'!AJ48</f>
        <v>0</v>
      </c>
      <c r="AU48" s="55" cm="1">
        <f t="array" ref="AU48">INDEX('non-R&amp;D ex_typologies'!$J$8:$J$10,MATCH('Country-wise data'!FT48,'non-R&amp;D ex_typologies'!$F$8:$F$10,),)*'Country-wise data'!AK48</f>
        <v>0</v>
      </c>
      <c r="AV48" s="55" cm="1">
        <f t="array" ref="AV48">INDEX('non-R&amp;D ex_typologies'!$J$8:$J$10,MATCH('Country-wise data'!FU48,'non-R&amp;D ex_typologies'!$F$8:$F$10,),)*'Country-wise data'!AL48</f>
        <v>0</v>
      </c>
      <c r="AW48">
        <f t="shared" si="57"/>
        <v>0</v>
      </c>
      <c r="AX48" s="53">
        <f>INDEX('GDP deflators'!$AB$3:$AK$155,MATCH('Country-wise data'!$B48,'GDP deflators'!$B$3:$B$155,),MATCH('Country-wise data'!AX$3,'GDP deflators'!$D$2:$M$2,))</f>
        <v>64.417919930687134</v>
      </c>
      <c r="AY48" s="53">
        <f>INDEX('GDP deflators'!$AB$3:$AK$155,MATCH('Country-wise data'!$B48,'GDP deflators'!$B$3:$B$155,),MATCH('Country-wise data'!AY$3,'GDP deflators'!$D$2:$M$2,))</f>
        <v>70.611297354558474</v>
      </c>
      <c r="AZ48" s="53">
        <f>INDEX('GDP deflators'!$AB$3:$AK$155,MATCH('Country-wise data'!$B48,'GDP deflators'!$B$3:$B$155,),MATCH('Country-wise data'!AZ$3,'GDP deflators'!$D$2:$M$2,))</f>
        <v>74.579432688118558</v>
      </c>
      <c r="BA48" s="53">
        <f>INDEX('GDP deflators'!$AB$3:$AK$155,MATCH('Country-wise data'!$B48,'GDP deflators'!$B$3:$B$155,),MATCH('Country-wise data'!BA$3,'GDP deflators'!$D$2:$M$2,))</f>
        <v>78.061611292110626</v>
      </c>
      <c r="BB48" s="53">
        <f>INDEX('GDP deflators'!$AB$3:$AK$155,MATCH('Country-wise data'!$B48,'GDP deflators'!$B$3:$B$155,),MATCH('Country-wise data'!BB$3,'GDP deflators'!$D$2:$M$2,))</f>
        <v>81.047361870938289</v>
      </c>
      <c r="BC48" s="53">
        <f>INDEX('GDP deflators'!$AB$3:$AK$155,MATCH('Country-wise data'!$B48,'GDP deflators'!$B$3:$B$155,),MATCH('Country-wise data'!BC$3,'GDP deflators'!$D$2:$M$2,))</f>
        <v>83.136391760965225</v>
      </c>
      <c r="BD48" s="53">
        <f>INDEX('GDP deflators'!$AB$3:$AK$155,MATCH('Country-wise data'!$B48,'GDP deflators'!$B$3:$B$155,),MATCH('Country-wise data'!BD$3,'GDP deflators'!$D$2:$M$2,))</f>
        <v>85.941902297955991</v>
      </c>
      <c r="BE48" s="53">
        <f>INDEX('GDP deflators'!$AB$3:$AK$155,MATCH('Country-wise data'!$B48,'GDP deflators'!$B$3:$B$155,),MATCH('Country-wise data'!BE$3,'GDP deflators'!$D$2:$M$2,))</f>
        <v>91.849269257326256</v>
      </c>
      <c r="BF48" s="53">
        <f>INDEX('GDP deflators'!$AB$3:$AK$155,MATCH('Country-wise data'!$B48,'GDP deflators'!$B$3:$B$155,),MATCH('Country-wise data'!BF$3,'GDP deflators'!$D$2:$M$2,))</f>
        <v>98.380878956076884</v>
      </c>
      <c r="BG48" s="53">
        <f>INDEX('GDP deflators'!$AB$3:$AK$155,MATCH('Country-wise data'!$B48,'GDP deflators'!$B$3:$B$155,),MATCH('Country-wise data'!BG$3,'GDP deflators'!$D$2:$M$2,))</f>
        <v>100</v>
      </c>
      <c r="BH48" cm="1">
        <f t="array" ref="BH48">H48/(INDEX($AX48:$BG48,,MATCH(BH$3,$AX$3:$BG$3,))/100)</f>
        <v>0</v>
      </c>
      <c r="BI48" cm="1">
        <f t="array" ref="BI48">I48/(INDEX($AX48:$BG48,,MATCH(BI$3,$AX$3:$BG$3,))/100)</f>
        <v>0</v>
      </c>
      <c r="BJ48" cm="1">
        <f t="array" ref="BJ48">J48/(INDEX($AX48:$BG48,,MATCH(BJ$3,$AX$3:$BG$3,))/100)</f>
        <v>0</v>
      </c>
      <c r="BK48" cm="1">
        <f t="array" ref="BK48">K48/(INDEX($AX48:$BG48,,MATCH(BK$3,$AX$3:$BG$3,))/100)</f>
        <v>0</v>
      </c>
      <c r="BL48" cm="1">
        <f t="array" ref="BL48">L48/(INDEX($AX48:$BG48,,MATCH(BL$3,$AX$3:$BG$3,))/100)</f>
        <v>0</v>
      </c>
      <c r="BM48" cm="1">
        <f t="array" ref="BM48">M48/(INDEX($AX48:$BG48,,MATCH(BM$3,$AX$3:$BG$3,))/100)</f>
        <v>0</v>
      </c>
      <c r="BN48" cm="1">
        <f t="array" ref="BN48">N48/(INDEX($AX48:$BG48,,MATCH(BN$3,$AX$3:$BG$3,))/100)</f>
        <v>0</v>
      </c>
      <c r="BO48" cm="1">
        <f t="array" ref="BO48">O48/(INDEX($AX48:$BG48,,MATCH(BO$3,$AX$3:$BG$3,))/100)</f>
        <v>0</v>
      </c>
      <c r="BP48" cm="1">
        <f t="array" ref="BP48">P48/(INDEX($AX48:$BG48,,MATCH(BP$3,$AX$3:$BG$3,))/100)</f>
        <v>0</v>
      </c>
      <c r="BQ48" cm="1">
        <f t="array" ref="BQ48">Q48/(INDEX($AX48:$BG48,,MATCH(BQ$3,$AX$3:$BG$3,))/100)</f>
        <v>0</v>
      </c>
      <c r="BS48" cm="1">
        <f t="array" ref="BS48">S48/(INDEX($AX48:$BG48,,MATCH(BS$3,$AX$3:$BG$3,))/100)</f>
        <v>0</v>
      </c>
      <c r="BT48" cm="1">
        <f t="array" ref="BT48">T48/(INDEX($AX48:$BG48,,MATCH(BT$3,$AX$3:$BG$3,))/100)</f>
        <v>0</v>
      </c>
      <c r="BU48" cm="1">
        <f t="array" ref="BU48">U48/(INDEX($AX48:$BG48,,MATCH(BU$3,$AX$3:$BG$3,))/100)</f>
        <v>0</v>
      </c>
      <c r="BV48" cm="1">
        <f t="array" ref="BV48">V48/(INDEX($AX48:$BG48,,MATCH(BV$3,$AX$3:$BG$3,))/100)</f>
        <v>0</v>
      </c>
      <c r="BW48" cm="1">
        <f t="array" ref="BW48">W48/(INDEX($AX48:$BG48,,MATCH(BW$3,$AX$3:$BG$3,))/100)</f>
        <v>0</v>
      </c>
      <c r="BX48" cm="1">
        <f t="array" ref="BX48">X48/(INDEX($AX48:$BG48,,MATCH(BX$3,$AX$3:$BG$3,))/100)</f>
        <v>0</v>
      </c>
      <c r="BY48" cm="1">
        <f t="array" ref="BY48">Y48/(INDEX($AX48:$BG48,,MATCH(BY$3,$AX$3:$BG$3,))/100)</f>
        <v>0</v>
      </c>
      <c r="BZ48" cm="1">
        <f t="array" ref="BZ48">Z48/(INDEX($AX48:$BG48,,MATCH(BZ$3,$AX$3:$BG$3,))/100)</f>
        <v>0</v>
      </c>
      <c r="CA48" cm="1">
        <f t="array" ref="CA48">AA48/(INDEX($AX48:$BG48,,MATCH(CA$3,$AX$3:$BG$3,))/100)</f>
        <v>0</v>
      </c>
      <c r="CB48" cm="1">
        <f t="array" ref="CB48">AB48/(INDEX($AX48:$BG48,,MATCH(CB$3,$AX$3:$BG$3,))/100)</f>
        <v>0</v>
      </c>
      <c r="CC48" cm="1">
        <f t="array" ref="CC48">AC48/(INDEX($AX48:$BG48,,MATCH(CC$3,$AX$3:$BG$3,))/100)</f>
        <v>0</v>
      </c>
      <c r="CD48" cm="1">
        <f t="array" ref="CD48">AD48/(INDEX($AX48:$BG48,,MATCH(CD$3,$AX$3:$BG$3,))/100)</f>
        <v>0</v>
      </c>
      <c r="CE48" cm="1">
        <f t="array" ref="CE48">AE48/(INDEX($AX48:$BG48,,MATCH(CE$3,$AX$3:$BG$3,))/100)</f>
        <v>0</v>
      </c>
      <c r="CF48" cm="1">
        <f t="array" ref="CF48">AF48/(INDEX($AX48:$BG48,,MATCH(CF$3,$AX$3:$BG$3,))/100)</f>
        <v>0</v>
      </c>
      <c r="CG48" cm="1">
        <f t="array" ref="CG48">AG48/(INDEX($AX48:$BG48,,MATCH(CG$3,$AX$3:$BG$3,))/100)</f>
        <v>0</v>
      </c>
      <c r="CH48" cm="1">
        <f t="array" ref="CH48">AH48/(INDEX($AX48:$BG48,,MATCH(CH$3,$AX$3:$BG$3,))/100)</f>
        <v>0</v>
      </c>
      <c r="CI48" cm="1">
        <f t="array" ref="CI48">AI48/(INDEX($AX48:$BG48,,MATCH(CI$3,$AX$3:$BG$3,))/100)</f>
        <v>0</v>
      </c>
      <c r="CJ48" cm="1">
        <f t="array" ref="CJ48">AJ48/(INDEX($AX48:$BG48,,MATCH(CJ$3,$AX$3:$BG$3,))/100)</f>
        <v>0</v>
      </c>
      <c r="CK48" cm="1">
        <f t="array" ref="CK48">AK48/(INDEX($AX48:$BG48,,MATCH(CK$3,$AX$3:$BG$3,))/100)</f>
        <v>0</v>
      </c>
      <c r="CL48" cm="1">
        <f t="array" ref="CL48">AL48/(INDEX($AX48:$BG48,,MATCH(CL$3,$AX$3:$BG$3,))/100)</f>
        <v>0</v>
      </c>
      <c r="CM48" cm="1">
        <f t="array" ref="CM48">AM48/(INDEX($AX48:$BG48,,MATCH(CM$3,$AX$3:$BG$3,))/100)</f>
        <v>0</v>
      </c>
      <c r="CN48" cm="1">
        <f t="array" ref="CN48">AN48/(INDEX($AX48:$BG48,,MATCH(CN$3,$AX$3:$BG$3,))/100)</f>
        <v>0</v>
      </c>
      <c r="CO48" cm="1">
        <f t="array" ref="CO48">AO48/(INDEX($AX48:$BG48,,MATCH(CO$3,$AX$3:$BG$3,))/100)</f>
        <v>0</v>
      </c>
      <c r="CP48" cm="1">
        <f t="array" ref="CP48">AP48/(INDEX($AX48:$BG48,,MATCH(CP$3,$AX$3:$BG$3,))/100)</f>
        <v>0</v>
      </c>
      <c r="CQ48" cm="1">
        <f t="array" ref="CQ48">AQ48/(INDEX($AX48:$BG48,,MATCH(CQ$3,$AX$3:$BG$3,))/100)</f>
        <v>0</v>
      </c>
      <c r="CR48" cm="1">
        <f t="array" ref="CR48">AR48/(INDEX($AX48:$BG48,,MATCH(CR$3,$AX$3:$BG$3,))/100)</f>
        <v>0</v>
      </c>
      <c r="CS48" cm="1">
        <f t="array" ref="CS48">AS48/(INDEX($AX48:$BG48,,MATCH(CS$3,$AX$3:$BG$3,))/100)</f>
        <v>0</v>
      </c>
      <c r="CT48" cm="1">
        <f t="array" ref="CT48">AT48/(INDEX($AX48:$BG48,,MATCH(CT$3,$AX$3:$BG$3,))/100)</f>
        <v>0</v>
      </c>
      <c r="CU48" cm="1">
        <f t="array" ref="CU48">AU48/(INDEX($AX48:$BG48,,MATCH(CU$3,$AX$3:$BG$3,))/100)</f>
        <v>0</v>
      </c>
      <c r="CV48" cm="1">
        <f t="array" ref="CV48">AV48/(INDEX($AX48:$BG48,,MATCH(CV$3,$AX$3:$BG$3,))/100)</f>
        <v>0</v>
      </c>
      <c r="CW48">
        <f t="shared" si="58"/>
        <v>0</v>
      </c>
      <c r="CX48">
        <f>IFERROR(1/INDEX('exch rates'!$BC$5:$BL$268,MATCH('Country-wise data'!$B48,'exch rates'!$A$5:$A$268,),MATCH(CX$3,'exch rates'!$BC$4:$BL$4,)),1)</f>
        <v>1</v>
      </c>
      <c r="CY48">
        <f>IFERROR(1/INDEX('exch rates'!$BC$5:$BL$268,MATCH('Country-wise data'!$B48,'exch rates'!$A$5:$A$268,),MATCH(CY$3,'exch rates'!$BC$4:$BL$4,)),1)</f>
        <v>1</v>
      </c>
      <c r="CZ48">
        <f>IFERROR(1/INDEX('exch rates'!$BC$5:$BL$268,MATCH('Country-wise data'!$B48,'exch rates'!$A$5:$A$268,),MATCH(CZ$3,'exch rates'!$BC$4:$BL$4,)),1)</f>
        <v>1</v>
      </c>
      <c r="DA48">
        <f>IFERROR(1/INDEX('exch rates'!$BC$5:$BL$268,MATCH('Country-wise data'!$B48,'exch rates'!$A$5:$A$268,),MATCH(DA$3,'exch rates'!$BC$4:$BL$4,)),1)</f>
        <v>1</v>
      </c>
      <c r="DB48">
        <f>IFERROR(1/INDEX('exch rates'!$BC$5:$BL$268,MATCH('Country-wise data'!$B48,'exch rates'!$A$5:$A$268,),MATCH(DB$3,'exch rates'!$BC$4:$BL$4,)),1)</f>
        <v>1</v>
      </c>
      <c r="DC48">
        <f>IFERROR(1/INDEX('exch rates'!$BC$5:$BL$268,MATCH('Country-wise data'!$B48,'exch rates'!$A$5:$A$268,),MATCH(DC$3,'exch rates'!$BC$4:$BL$4,)),1)</f>
        <v>1</v>
      </c>
      <c r="DD48">
        <f>IFERROR(1/INDEX('exch rates'!$BC$5:$BL$268,MATCH('Country-wise data'!$B48,'exch rates'!$A$5:$A$268,),MATCH(DD$3,'exch rates'!$BC$4:$BL$4,)),1)</f>
        <v>1</v>
      </c>
      <c r="DE48">
        <f>IFERROR(1/INDEX('exch rates'!$BC$5:$BL$268,MATCH('Country-wise data'!$B48,'exch rates'!$A$5:$A$268,),MATCH(DE$3,'exch rates'!$BC$4:$BL$4,)),1)</f>
        <v>1</v>
      </c>
      <c r="DF48">
        <f>IFERROR(1/INDEX('exch rates'!$BC$5:$BL$268,MATCH('Country-wise data'!$B48,'exch rates'!$A$5:$A$268,),MATCH(DF$3,'exch rates'!$BC$4:$BL$4,)),1)</f>
        <v>1</v>
      </c>
      <c r="DG48">
        <f>IFERROR(1/INDEX('exch rates'!$BC$5:$BL$268,MATCH('Country-wise data'!$B48,'exch rates'!$A$5:$A$268,),MATCH(DG$3,'exch rates'!$BC$4:$BL$4,)),1)</f>
        <v>1</v>
      </c>
      <c r="DH48" cm="1">
        <f t="array" ref="DH48">(BH48/INDEX($CX48:$DG48,,MATCH(DH$3,$CX$3:$DG$3,)))*$DG48</f>
        <v>0</v>
      </c>
      <c r="DI48" cm="1">
        <f t="array" ref="DI48">(BI48/INDEX($CX48:$DG48,,MATCH(DI$3,$CX$3:$DG$3,)))*$DG48</f>
        <v>0</v>
      </c>
      <c r="DJ48" cm="1">
        <f t="array" ref="DJ48">(BJ48/INDEX($CX48:$DG48,,MATCH(DJ$3,$CX$3:$DG$3,)))*$DG48</f>
        <v>0</v>
      </c>
      <c r="DK48" cm="1">
        <f t="array" ref="DK48">(BK48/INDEX($CX48:$DG48,,MATCH(DK$3,$CX$3:$DG$3,)))*$DG48</f>
        <v>0</v>
      </c>
      <c r="DL48" cm="1">
        <f t="array" ref="DL48">(BL48/INDEX($CX48:$DG48,,MATCH(DL$3,$CX$3:$DG$3,)))*$DG48</f>
        <v>0</v>
      </c>
      <c r="DM48" cm="1">
        <f t="array" ref="DM48">(BM48/INDEX($CX48:$DG48,,MATCH(DM$3,$CX$3:$DG$3,)))*$DG48</f>
        <v>0</v>
      </c>
      <c r="DN48" cm="1">
        <f t="array" ref="DN48">(BN48/INDEX($CX48:$DG48,,MATCH(DN$3,$CX$3:$DG$3,)))*$DG48</f>
        <v>0</v>
      </c>
      <c r="DO48" cm="1">
        <f t="array" ref="DO48">(BO48/INDEX($CX48:$DG48,,MATCH(DO$3,$CX$3:$DG$3,)))*$DG48</f>
        <v>0</v>
      </c>
      <c r="DP48" cm="1">
        <f t="array" ref="DP48">(BP48/INDEX($CX48:$DG48,,MATCH(DP$3,$CX$3:$DG$3,)))*$DG48</f>
        <v>0</v>
      </c>
      <c r="DQ48" cm="1">
        <f t="array" ref="DQ48">(BQ48/INDEX($CX48:$DG48,,MATCH(DQ$3,$CX$3:$DG$3,)))*$DG48</f>
        <v>0</v>
      </c>
      <c r="DS48" cm="1">
        <f t="array" ref="DS48">(BS48/INDEX($CX48:$DG48,,MATCH(DS$3,$CX$3:$DG$3,)))*$DG48</f>
        <v>0</v>
      </c>
      <c r="DT48" cm="1">
        <f t="array" ref="DT48">(BT48/INDEX($CX48:$DG48,,MATCH(DT$3,$CX$3:$DG$3,)))*$DG48</f>
        <v>0</v>
      </c>
      <c r="DU48" cm="1">
        <f t="array" ref="DU48">(BU48/INDEX($CX48:$DG48,,MATCH(DU$3,$CX$3:$DG$3,)))*$DG48</f>
        <v>0</v>
      </c>
      <c r="DV48" cm="1">
        <f t="array" ref="DV48">(BV48/INDEX($CX48:$DG48,,MATCH(DV$3,$CX$3:$DG$3,)))*$DG48</f>
        <v>0</v>
      </c>
      <c r="DW48" cm="1">
        <f t="array" ref="DW48">(BW48/INDEX($CX48:$DG48,,MATCH(DW$3,$CX$3:$DG$3,)))*$DG48</f>
        <v>0</v>
      </c>
      <c r="DX48" cm="1">
        <f t="array" ref="DX48">(BX48/INDEX($CX48:$DG48,,MATCH(DX$3,$CX$3:$DG$3,)))*$DG48</f>
        <v>0</v>
      </c>
      <c r="DY48" cm="1">
        <f t="array" ref="DY48">(BY48/INDEX($CX48:$DG48,,MATCH(DY$3,$CX$3:$DG$3,)))*$DG48</f>
        <v>0</v>
      </c>
      <c r="DZ48" cm="1">
        <f t="array" ref="DZ48">(BZ48/INDEX($CX48:$DG48,,MATCH(DZ$3,$CX$3:$DG$3,)))*$DG48</f>
        <v>0</v>
      </c>
      <c r="EA48" cm="1">
        <f t="array" ref="EA48">(CA48/INDEX($CX48:$DG48,,MATCH(EA$3,$CX$3:$DG$3,)))*$DG48</f>
        <v>0</v>
      </c>
      <c r="EB48" cm="1">
        <f t="array" ref="EB48">(CB48/INDEX($CX48:$DG48,,MATCH(EB$3,$CX$3:$DG$3,)))*$DG48</f>
        <v>0</v>
      </c>
      <c r="EC48" s="53" cm="1">
        <f t="array" ref="EC48">(CC48/INDEX($CX48:$DG48,,MATCH(EC$3,$CX$3:$DG$3,)))*$DG48</f>
        <v>0</v>
      </c>
      <c r="ED48" cm="1">
        <f t="array" ref="ED48">(CD48/INDEX($CX48:$DG48,,MATCH(ED$3,$CX$3:$DG$3,)))*$DG48</f>
        <v>0</v>
      </c>
      <c r="EE48" cm="1">
        <f t="array" ref="EE48">(CE48/INDEX($CX48:$DG48,,MATCH(EE$3,$CX$3:$DG$3,)))*$DG48</f>
        <v>0</v>
      </c>
      <c r="EF48" cm="1">
        <f t="array" ref="EF48">(CF48/INDEX($CX48:$DG48,,MATCH(EF$3,$CX$3:$DG$3,)))*$DG48</f>
        <v>0</v>
      </c>
      <c r="EG48" cm="1">
        <f t="array" ref="EG48">(CG48/INDEX($CX48:$DG48,,MATCH(EG$3,$CX$3:$DG$3,)))*$DG48</f>
        <v>0</v>
      </c>
      <c r="EH48" cm="1">
        <f t="array" ref="EH48">(CH48/INDEX($CX48:$DG48,,MATCH(EH$3,$CX$3:$DG$3,)))*$DG48</f>
        <v>0</v>
      </c>
      <c r="EI48" cm="1">
        <f t="array" ref="EI48">(CI48/INDEX($CX48:$DG48,,MATCH(EI$3,$CX$3:$DG$3,)))*$DG48</f>
        <v>0</v>
      </c>
      <c r="EJ48" cm="1">
        <f t="array" ref="EJ48">(CJ48/INDEX($CX48:$DG48,,MATCH(EJ$3,$CX$3:$DG$3,)))*$DG48</f>
        <v>0</v>
      </c>
      <c r="EK48" cm="1">
        <f t="array" ref="EK48">(CK48/INDEX($CX48:$DG48,,MATCH(EK$3,$CX$3:$DG$3,)))*$DG48</f>
        <v>0</v>
      </c>
      <c r="EL48" cm="1">
        <f t="array" ref="EL48">(CL48/INDEX($CX48:$DG48,,MATCH(EL$3,$CX$3:$DG$3,)))*$DG48</f>
        <v>0</v>
      </c>
      <c r="EM48" cm="1">
        <f t="array" ref="EM48">(CM48/INDEX($CX48:$DG48,,MATCH(EM$3,$CX$3:$DG$3,)))*$DG48</f>
        <v>0</v>
      </c>
      <c r="EN48" cm="1">
        <f t="array" ref="EN48">(CN48/INDEX($CX48:$DG48,,MATCH(EN$3,$CX$3:$DG$3,)))*$DG48</f>
        <v>0</v>
      </c>
      <c r="EO48" cm="1">
        <f t="array" ref="EO48">(CO48/INDEX($CX48:$DG48,,MATCH(EO$3,$CX$3:$DG$3,)))*$DG48</f>
        <v>0</v>
      </c>
      <c r="EP48" cm="1">
        <f t="array" ref="EP48">(CP48/INDEX($CX48:$DG48,,MATCH(EP$3,$CX$3:$DG$3,)))*$DG48</f>
        <v>0</v>
      </c>
      <c r="EQ48" cm="1">
        <f t="array" ref="EQ48">(CQ48/INDEX($CX48:$DG48,,MATCH(EQ$3,$CX$3:$DG$3,)))*$DG48</f>
        <v>0</v>
      </c>
      <c r="ER48" cm="1">
        <f t="array" ref="ER48">(CR48/INDEX($CX48:$DG48,,MATCH(ER$3,$CX$3:$DG$3,)))*$DG48</f>
        <v>0</v>
      </c>
      <c r="ES48" cm="1">
        <f t="array" ref="ES48">(CS48/INDEX($CX48:$DG48,,MATCH(ES$3,$CX$3:$DG$3,)))*$DG48</f>
        <v>0</v>
      </c>
      <c r="ET48" cm="1">
        <f t="array" ref="ET48">(CT48/INDEX($CX48:$DG48,,MATCH(ET$3,$CX$3:$DG$3,)))*$DG48</f>
        <v>0</v>
      </c>
      <c r="EU48" cm="1">
        <f t="array" ref="EU48">(CU48/INDEX($CX48:$DG48,,MATCH(EU$3,$CX$3:$DG$3,)))*$DG48</f>
        <v>0</v>
      </c>
      <c r="EV48" cm="1">
        <f t="array" ref="EV48">(CV48/INDEX($CX48:$DG48,,MATCH(EV$3,$CX$3:$DG$3,)))*$DG48</f>
        <v>0</v>
      </c>
      <c r="EW48">
        <f t="shared" si="13"/>
        <v>0</v>
      </c>
      <c r="EY48" s="96">
        <f t="shared" si="24"/>
        <v>0</v>
      </c>
      <c r="EZ48" s="96">
        <f t="shared" si="14"/>
        <v>0</v>
      </c>
      <c r="FA48" s="96">
        <f t="shared" si="15"/>
        <v>0</v>
      </c>
      <c r="FB48" s="96">
        <f t="shared" si="16"/>
        <v>0</v>
      </c>
      <c r="FC48" s="96">
        <f t="shared" si="17"/>
        <v>0</v>
      </c>
      <c r="FD48" s="96">
        <f t="shared" si="18"/>
        <v>0</v>
      </c>
      <c r="FE48" s="96">
        <f t="shared" si="19"/>
        <v>0</v>
      </c>
      <c r="FF48" s="96">
        <f t="shared" si="20"/>
        <v>0</v>
      </c>
      <c r="FG48" s="96">
        <f t="shared" si="21"/>
        <v>0</v>
      </c>
      <c r="FH48" s="96">
        <f t="shared" si="22"/>
        <v>0</v>
      </c>
      <c r="FJ48" s="96">
        <f t="shared" si="25"/>
        <v>0</v>
      </c>
      <c r="FK48" s="96" t="str">
        <f>IF(AND('Country-wise data'!FJ48&gt;'non-R&amp;D ex_typologies'!$C$17,'Country-wise data'!FJ48&lt;'non-R&amp;D ex_typologies'!$D$17),"Small",IF(AND('Country-wise data'!FJ48&gt;'non-R&amp;D ex_typologies'!$E$17,'Country-wise data'!$FJ$4&lt;'non-R&amp;D ex_typologies'!$F$17),"Medium","Large"))</f>
        <v>Large</v>
      </c>
      <c r="FL48" t="str">
        <f>IF($FK48='non-R&amp;D ex_typologies'!$C$16,IF(AND('Country-wise data'!EY48&gt;'non-R&amp;D ex_typologies'!$C$21,'Country-wise data'!EY48&lt;'non-R&amp;D ex_typologies'!$D$21),'non-R&amp;D ex_typologies'!$B$21,IF(AND('Country-wise data'!EY48&gt;'non-R&amp;D ex_typologies'!$C$19,'Country-wise data'!EY48&lt;'non-R&amp;D ex_typologies'!$D$19),'non-R&amp;D ex_typologies'!$B$19,'non-R&amp;D ex_typologies'!$B$20)),IF($FK48='non-R&amp;D ex_typologies'!$E$16,IF(AND('Country-wise data'!EY48&gt;'non-R&amp;D ex_typologies'!$E$21,'Country-wise data'!EY48&lt;'non-R&amp;D ex_typologies'!$F$21),'non-R&amp;D ex_typologies'!$B$21,IF(AND('Country-wise data'!EY48&gt;'non-R&amp;D ex_typologies'!$E$19,'Country-wise data'!EY48&lt;'non-R&amp;D ex_typologies'!$F$19),'non-R&amp;D ex_typologies'!$B$19,'non-R&amp;D ex_typologies'!$B$20)),IF(AND('Country-wise data'!EY48&gt;'non-R&amp;D ex_typologies'!$G$21,'Country-wise data'!EY48&lt;'non-R&amp;D ex_typologies'!$H$21),'non-R&amp;D ex_typologies'!$B$21,IF(AND('Country-wise data'!EY48&gt;'non-R&amp;D ex_typologies'!$G$19,'Country-wise data'!EY48&lt;'non-R&amp;D ex_typologies'!$H$19),'non-R&amp;D ex_typologies'!$B$19,'non-R&amp;D ex_typologies'!$B$20))))</f>
        <v xml:space="preserve">Research heavy </v>
      </c>
      <c r="FM48" t="str">
        <f>IF($FK48='non-R&amp;D ex_typologies'!$C$16,IF(AND('Country-wise data'!EZ48&gt;'non-R&amp;D ex_typologies'!$C$21,'Country-wise data'!EZ48&lt;'non-R&amp;D ex_typologies'!$D$21),'non-R&amp;D ex_typologies'!$B$21,IF(AND('Country-wise data'!EZ48&gt;'non-R&amp;D ex_typologies'!$C$19,'Country-wise data'!EZ48&lt;'non-R&amp;D ex_typologies'!$D$19),'non-R&amp;D ex_typologies'!$B$19,'non-R&amp;D ex_typologies'!$B$20)),IF($FK48='non-R&amp;D ex_typologies'!$E$16,IF(AND('Country-wise data'!EZ48&gt;'non-R&amp;D ex_typologies'!$E$21,'Country-wise data'!EZ48&lt;'non-R&amp;D ex_typologies'!$F$21),'non-R&amp;D ex_typologies'!$B$21,IF(AND('Country-wise data'!EZ48&gt;'non-R&amp;D ex_typologies'!$E$19,'Country-wise data'!EZ48&lt;'non-R&amp;D ex_typologies'!$F$19),'non-R&amp;D ex_typologies'!$B$19,'non-R&amp;D ex_typologies'!$B$20)),IF(AND('Country-wise data'!EZ48&gt;'non-R&amp;D ex_typologies'!$G$21,'Country-wise data'!EZ48&lt;'non-R&amp;D ex_typologies'!$H$21),'non-R&amp;D ex_typologies'!$B$21,IF(AND('Country-wise data'!EZ48&gt;'non-R&amp;D ex_typologies'!$G$19,'Country-wise data'!EZ48&lt;'non-R&amp;D ex_typologies'!$H$19),'non-R&amp;D ex_typologies'!$B$19,'non-R&amp;D ex_typologies'!$B$20))))</f>
        <v xml:space="preserve">Research heavy </v>
      </c>
      <c r="FN48" t="str">
        <f>IF($FK48='non-R&amp;D ex_typologies'!$C$16,IF(AND('Country-wise data'!FA48&gt;'non-R&amp;D ex_typologies'!$C$21,'Country-wise data'!FA48&lt;'non-R&amp;D ex_typologies'!$D$21),'non-R&amp;D ex_typologies'!$B$21,IF(AND('Country-wise data'!FA48&gt;'non-R&amp;D ex_typologies'!$C$19,'Country-wise data'!FA48&lt;'non-R&amp;D ex_typologies'!$D$19),'non-R&amp;D ex_typologies'!$B$19,'non-R&amp;D ex_typologies'!$B$20)),IF($FK48='non-R&amp;D ex_typologies'!$E$16,IF(AND('Country-wise data'!FA48&gt;'non-R&amp;D ex_typologies'!$E$21,'Country-wise data'!FA48&lt;'non-R&amp;D ex_typologies'!$F$21),'non-R&amp;D ex_typologies'!$B$21,IF(AND('Country-wise data'!FA48&gt;'non-R&amp;D ex_typologies'!$E$19,'Country-wise data'!FA48&lt;'non-R&amp;D ex_typologies'!$F$19),'non-R&amp;D ex_typologies'!$B$19,'non-R&amp;D ex_typologies'!$B$20)),IF(AND('Country-wise data'!FA48&gt;'non-R&amp;D ex_typologies'!$G$21,'Country-wise data'!FA48&lt;'non-R&amp;D ex_typologies'!$H$21),'non-R&amp;D ex_typologies'!$B$21,IF(AND('Country-wise data'!FA48&gt;'non-R&amp;D ex_typologies'!$G$19,'Country-wise data'!FA48&lt;'non-R&amp;D ex_typologies'!$H$19),'non-R&amp;D ex_typologies'!$B$19,'non-R&amp;D ex_typologies'!$B$20))))</f>
        <v xml:space="preserve">Research heavy </v>
      </c>
      <c r="FO48" t="str">
        <f>IF($FK48='non-R&amp;D ex_typologies'!$C$16,IF(AND('Country-wise data'!FB48&gt;'non-R&amp;D ex_typologies'!$C$21,'Country-wise data'!FB48&lt;'non-R&amp;D ex_typologies'!$D$21),'non-R&amp;D ex_typologies'!$B$21,IF(AND('Country-wise data'!FB48&gt;'non-R&amp;D ex_typologies'!$C$19,'Country-wise data'!FB48&lt;'non-R&amp;D ex_typologies'!$D$19),'non-R&amp;D ex_typologies'!$B$19,'non-R&amp;D ex_typologies'!$B$20)),IF($FK48='non-R&amp;D ex_typologies'!$E$16,IF(AND('Country-wise data'!FB48&gt;'non-R&amp;D ex_typologies'!$E$21,'Country-wise data'!FB48&lt;'non-R&amp;D ex_typologies'!$F$21),'non-R&amp;D ex_typologies'!$B$21,IF(AND('Country-wise data'!FB48&gt;'non-R&amp;D ex_typologies'!$E$19,'Country-wise data'!FB48&lt;'non-R&amp;D ex_typologies'!$F$19),'non-R&amp;D ex_typologies'!$B$19,'non-R&amp;D ex_typologies'!$B$20)),IF(AND('Country-wise data'!FB48&gt;'non-R&amp;D ex_typologies'!$G$21,'Country-wise data'!FB48&lt;'non-R&amp;D ex_typologies'!$H$21),'non-R&amp;D ex_typologies'!$B$21,IF(AND('Country-wise data'!FB48&gt;'non-R&amp;D ex_typologies'!$G$19,'Country-wise data'!FB48&lt;'non-R&amp;D ex_typologies'!$H$19),'non-R&amp;D ex_typologies'!$B$19,'non-R&amp;D ex_typologies'!$B$20))))</f>
        <v xml:space="preserve">Research heavy </v>
      </c>
      <c r="FP48" t="str">
        <f>IF($FK48='non-R&amp;D ex_typologies'!$C$16,IF(AND('Country-wise data'!FC48&gt;'non-R&amp;D ex_typologies'!$C$21,'Country-wise data'!FC48&lt;'non-R&amp;D ex_typologies'!$D$21),'non-R&amp;D ex_typologies'!$B$21,IF(AND('Country-wise data'!FC48&gt;'non-R&amp;D ex_typologies'!$C$19,'Country-wise data'!FC48&lt;'non-R&amp;D ex_typologies'!$D$19),'non-R&amp;D ex_typologies'!$B$19,'non-R&amp;D ex_typologies'!$B$20)),IF($FK48='non-R&amp;D ex_typologies'!$E$16,IF(AND('Country-wise data'!FC48&gt;'non-R&amp;D ex_typologies'!$E$21,'Country-wise data'!FC48&lt;'non-R&amp;D ex_typologies'!$F$21),'non-R&amp;D ex_typologies'!$B$21,IF(AND('Country-wise data'!FC48&gt;'non-R&amp;D ex_typologies'!$E$19,'Country-wise data'!FC48&lt;'non-R&amp;D ex_typologies'!$F$19),'non-R&amp;D ex_typologies'!$B$19,'non-R&amp;D ex_typologies'!$B$20)),IF(AND('Country-wise data'!FC48&gt;'non-R&amp;D ex_typologies'!$G$21,'Country-wise data'!FC48&lt;'non-R&amp;D ex_typologies'!$H$21),'non-R&amp;D ex_typologies'!$B$21,IF(AND('Country-wise data'!FC48&gt;'non-R&amp;D ex_typologies'!$G$19,'Country-wise data'!FC48&lt;'non-R&amp;D ex_typologies'!$H$19),'non-R&amp;D ex_typologies'!$B$19,'non-R&amp;D ex_typologies'!$B$20))))</f>
        <v xml:space="preserve">Research heavy </v>
      </c>
      <c r="FQ48" t="str">
        <f>IF($FK48='non-R&amp;D ex_typologies'!$C$16,IF(AND('Country-wise data'!FD48&gt;'non-R&amp;D ex_typologies'!$C$21,'Country-wise data'!FD48&lt;'non-R&amp;D ex_typologies'!$D$21),'non-R&amp;D ex_typologies'!$B$21,IF(AND('Country-wise data'!FD48&gt;'non-R&amp;D ex_typologies'!$C$19,'Country-wise data'!FD48&lt;'non-R&amp;D ex_typologies'!$D$19),'non-R&amp;D ex_typologies'!$B$19,'non-R&amp;D ex_typologies'!$B$20)),IF($FK48='non-R&amp;D ex_typologies'!$E$16,IF(AND('Country-wise data'!FD48&gt;'non-R&amp;D ex_typologies'!$E$21,'Country-wise data'!FD48&lt;'non-R&amp;D ex_typologies'!$F$21),'non-R&amp;D ex_typologies'!$B$21,IF(AND('Country-wise data'!FD48&gt;'non-R&amp;D ex_typologies'!$E$19,'Country-wise data'!FD48&lt;'non-R&amp;D ex_typologies'!$F$19),'non-R&amp;D ex_typologies'!$B$19,'non-R&amp;D ex_typologies'!$B$20)),IF(AND('Country-wise data'!FD48&gt;'non-R&amp;D ex_typologies'!$G$21,'Country-wise data'!FD48&lt;'non-R&amp;D ex_typologies'!$H$21),'non-R&amp;D ex_typologies'!$B$21,IF(AND('Country-wise data'!FD48&gt;'non-R&amp;D ex_typologies'!$G$19,'Country-wise data'!FD48&lt;'non-R&amp;D ex_typologies'!$H$19),'non-R&amp;D ex_typologies'!$B$19,'non-R&amp;D ex_typologies'!$B$20))))</f>
        <v xml:space="preserve">Research heavy </v>
      </c>
      <c r="FR48" t="str">
        <f>IF($FK48='non-R&amp;D ex_typologies'!$C$16,IF(AND('Country-wise data'!FE48&gt;'non-R&amp;D ex_typologies'!$C$21,'Country-wise data'!FE48&lt;'non-R&amp;D ex_typologies'!$D$21),'non-R&amp;D ex_typologies'!$B$21,IF(AND('Country-wise data'!FE48&gt;'non-R&amp;D ex_typologies'!$C$19,'Country-wise data'!FE48&lt;'non-R&amp;D ex_typologies'!$D$19),'non-R&amp;D ex_typologies'!$B$19,'non-R&amp;D ex_typologies'!$B$20)),IF($FK48='non-R&amp;D ex_typologies'!$E$16,IF(AND('Country-wise data'!FE48&gt;'non-R&amp;D ex_typologies'!$E$21,'Country-wise data'!FE48&lt;'non-R&amp;D ex_typologies'!$F$21),'non-R&amp;D ex_typologies'!$B$21,IF(AND('Country-wise data'!FE48&gt;'non-R&amp;D ex_typologies'!$E$19,'Country-wise data'!FE48&lt;'non-R&amp;D ex_typologies'!$F$19),'non-R&amp;D ex_typologies'!$B$19,'non-R&amp;D ex_typologies'!$B$20)),IF(AND('Country-wise data'!FE48&gt;'non-R&amp;D ex_typologies'!$G$21,'Country-wise data'!FE48&lt;'non-R&amp;D ex_typologies'!$H$21),'non-R&amp;D ex_typologies'!$B$21,IF(AND('Country-wise data'!FE48&gt;'non-R&amp;D ex_typologies'!$G$19,'Country-wise data'!FE48&lt;'non-R&amp;D ex_typologies'!$H$19),'non-R&amp;D ex_typologies'!$B$19,'non-R&amp;D ex_typologies'!$B$20))))</f>
        <v xml:space="preserve">Research heavy </v>
      </c>
      <c r="FS48" t="str">
        <f>IF($FK48='non-R&amp;D ex_typologies'!$C$16,IF(AND('Country-wise data'!FF48&gt;'non-R&amp;D ex_typologies'!$C$21,'Country-wise data'!FF48&lt;'non-R&amp;D ex_typologies'!$D$21),'non-R&amp;D ex_typologies'!$B$21,IF(AND('Country-wise data'!FF48&gt;'non-R&amp;D ex_typologies'!$C$19,'Country-wise data'!FF48&lt;'non-R&amp;D ex_typologies'!$D$19),'non-R&amp;D ex_typologies'!$B$19,'non-R&amp;D ex_typologies'!$B$20)),IF($FK48='non-R&amp;D ex_typologies'!$E$16,IF(AND('Country-wise data'!FF48&gt;'non-R&amp;D ex_typologies'!$E$21,'Country-wise data'!FF48&lt;'non-R&amp;D ex_typologies'!$F$21),'non-R&amp;D ex_typologies'!$B$21,IF(AND('Country-wise data'!FF48&gt;'non-R&amp;D ex_typologies'!$E$19,'Country-wise data'!FF48&lt;'non-R&amp;D ex_typologies'!$F$19),'non-R&amp;D ex_typologies'!$B$19,'non-R&amp;D ex_typologies'!$B$20)),IF(AND('Country-wise data'!FF48&gt;'non-R&amp;D ex_typologies'!$G$21,'Country-wise data'!FF48&lt;'non-R&amp;D ex_typologies'!$H$21),'non-R&amp;D ex_typologies'!$B$21,IF(AND('Country-wise data'!FF48&gt;'non-R&amp;D ex_typologies'!$G$19,'Country-wise data'!FF48&lt;'non-R&amp;D ex_typologies'!$H$19),'non-R&amp;D ex_typologies'!$B$19,'non-R&amp;D ex_typologies'!$B$20))))</f>
        <v xml:space="preserve">Research heavy </v>
      </c>
      <c r="FT48" t="str">
        <f>IF($FK48='non-R&amp;D ex_typologies'!$C$16,IF(AND('Country-wise data'!FG48&gt;'non-R&amp;D ex_typologies'!$C$21,'Country-wise data'!FG48&lt;'non-R&amp;D ex_typologies'!$D$21),'non-R&amp;D ex_typologies'!$B$21,IF(AND('Country-wise data'!FG48&gt;'non-R&amp;D ex_typologies'!$C$19,'Country-wise data'!FG48&lt;'non-R&amp;D ex_typologies'!$D$19),'non-R&amp;D ex_typologies'!$B$19,'non-R&amp;D ex_typologies'!$B$20)),IF($FK48='non-R&amp;D ex_typologies'!$E$16,IF(AND('Country-wise data'!FG48&gt;'non-R&amp;D ex_typologies'!$E$21,'Country-wise data'!FG48&lt;'non-R&amp;D ex_typologies'!$F$21),'non-R&amp;D ex_typologies'!$B$21,IF(AND('Country-wise data'!FG48&gt;'non-R&amp;D ex_typologies'!$E$19,'Country-wise data'!FG48&lt;'non-R&amp;D ex_typologies'!$F$19),'non-R&amp;D ex_typologies'!$B$19,'non-R&amp;D ex_typologies'!$B$20)),IF(AND('Country-wise data'!FG48&gt;'non-R&amp;D ex_typologies'!$G$21,'Country-wise data'!FG48&lt;'non-R&amp;D ex_typologies'!$H$21),'non-R&amp;D ex_typologies'!$B$21,IF(AND('Country-wise data'!FG48&gt;'non-R&amp;D ex_typologies'!$G$19,'Country-wise data'!FG48&lt;'non-R&amp;D ex_typologies'!$H$19),'non-R&amp;D ex_typologies'!$B$19,'non-R&amp;D ex_typologies'!$B$20))))</f>
        <v xml:space="preserve">Research heavy </v>
      </c>
      <c r="FU48" t="str">
        <f>IF($FK48='non-R&amp;D ex_typologies'!$C$16,IF(AND('Country-wise data'!FH48&gt;'non-R&amp;D ex_typologies'!$C$21,'Country-wise data'!FH48&lt;'non-R&amp;D ex_typologies'!$D$21),'non-R&amp;D ex_typologies'!$B$21,IF(AND('Country-wise data'!FH48&gt;'non-R&amp;D ex_typologies'!$C$19,'Country-wise data'!FH48&lt;'non-R&amp;D ex_typologies'!$D$19),'non-R&amp;D ex_typologies'!$B$19,'non-R&amp;D ex_typologies'!$B$20)),IF($FK48='non-R&amp;D ex_typologies'!$E$16,IF(AND('Country-wise data'!FH48&gt;'non-R&amp;D ex_typologies'!$E$21,'Country-wise data'!FH48&lt;'non-R&amp;D ex_typologies'!$F$21),'non-R&amp;D ex_typologies'!$B$21,IF(AND('Country-wise data'!FH48&gt;'non-R&amp;D ex_typologies'!$E$19,'Country-wise data'!FH48&lt;'non-R&amp;D ex_typologies'!$F$19),'non-R&amp;D ex_typologies'!$B$19,'non-R&amp;D ex_typologies'!$B$20)),IF(AND('Country-wise data'!FH48&gt;'non-R&amp;D ex_typologies'!$G$21,'Country-wise data'!FH48&lt;'non-R&amp;D ex_typologies'!$H$21),'non-R&amp;D ex_typologies'!$B$21,IF(AND('Country-wise data'!FH48&gt;'non-R&amp;D ex_typologies'!$G$19,'Country-wise data'!FH48&lt;'non-R&amp;D ex_typologies'!$H$19),'non-R&amp;D ex_typologies'!$B$19,'non-R&amp;D ex_typologies'!$B$20))))</f>
        <v xml:space="preserve">Research heavy </v>
      </c>
    </row>
    <row r="49" spans="2:177" x14ac:dyDescent="0.35">
      <c r="B49" s="12" t="s">
        <v>408</v>
      </c>
      <c r="C49" t="s">
        <v>409</v>
      </c>
      <c r="D49" t="s">
        <v>371</v>
      </c>
      <c r="E49" t="s">
        <v>371</v>
      </c>
      <c r="F49" t="s">
        <v>372</v>
      </c>
      <c r="G49" s="55">
        <f>Assumptions!$C$13</f>
        <v>1.1000000000000001</v>
      </c>
      <c r="H49">
        <f>SUMIFS('IFPRI SPEED'!AL:AL,'IFPRI SPEED'!$A:$A,'Country-wise data'!$B49)*1000*G49</f>
        <v>0</v>
      </c>
      <c r="I49">
        <f>IF(SUMIFS('IFPRI SPEED'!AM:AM,'IFPRI SPEED'!$A:$A,'Country-wise data'!$B49)*1000=0,H49*(1+Assumptions!$C$9),SUMIFS('IFPRI SPEED'!AM:AM,'IFPRI SPEED'!$A:$A,'Country-wise data'!$B49)*1000*$G49)</f>
        <v>0</v>
      </c>
      <c r="J49">
        <f>IF(SUMIFS('IFPRI SPEED'!AN:AN,'IFPRI SPEED'!$A:$A,'Country-wise data'!$B49)*1000=0,I49*(1+Assumptions!$C$9),SUMIFS('IFPRI SPEED'!AN:AN,'IFPRI SPEED'!$A:$A,'Country-wise data'!$B49)*1000*$G49)</f>
        <v>0</v>
      </c>
      <c r="K49">
        <f>IF(SUMIFS('IFPRI SPEED'!AO:AO,'IFPRI SPEED'!$A:$A,'Country-wise data'!$B49)*1000=0,J49*(1+Assumptions!$C$9),SUMIFS('IFPRI SPEED'!AO:AO,'IFPRI SPEED'!$A:$A,'Country-wise data'!$B49)*1000*$G49)</f>
        <v>0</v>
      </c>
      <c r="L49">
        <f>IF(SUMIFS('IFPRI SPEED'!AP:AP,'IFPRI SPEED'!$A:$A,'Country-wise data'!$B49)*1000=0,K49*(1+Assumptions!$C$9),SUMIFS('IFPRI SPEED'!AP:AP,'IFPRI SPEED'!$A:$A,'Country-wise data'!$B49)*1000*$G49)</f>
        <v>0</v>
      </c>
      <c r="M49">
        <f>IF(SUMIFS('IFPRI SPEED'!AQ:AQ,'IFPRI SPEED'!$A:$A,'Country-wise data'!$B49)*1000=0,L49*(1+Assumptions!$C$9),SUMIFS('IFPRI SPEED'!AQ:AQ,'IFPRI SPEED'!$A:$A,'Country-wise data'!$B49)*1000*$G49)</f>
        <v>0</v>
      </c>
      <c r="N49">
        <f>IF(SUMIFS('IFPRI SPEED'!AR:AR,'IFPRI SPEED'!$A:$A,'Country-wise data'!$B49)*1000=0,M49*(1+Assumptions!$C$9),SUMIFS('IFPRI SPEED'!AR:AR,'IFPRI SPEED'!$A:$A,'Country-wise data'!$B49)*1000*$G49)</f>
        <v>0</v>
      </c>
      <c r="O49">
        <f>IF(SUMIFS('IFPRI SPEED'!AS:AS,'IFPRI SPEED'!$A:$A,'Country-wise data'!$B49)*1000=0,N49*(1+Assumptions!$C$9),SUMIFS('IFPRI SPEED'!AS:AS,'IFPRI SPEED'!$A:$A,'Country-wise data'!$B49)*1000*$G49)</f>
        <v>0</v>
      </c>
      <c r="P49">
        <f>IF(SUMIFS('IFPRI SPEED'!AT:AT,'IFPRI SPEED'!$A:$A,'Country-wise data'!$B49)*1000=0,O49*(1+Assumptions!$C$9),SUMIFS('IFPRI SPEED'!AT:AT,'IFPRI SPEED'!$A:$A,'Country-wise data'!$B49)*1000*$G49)</f>
        <v>0</v>
      </c>
      <c r="Q49">
        <f>IF(SUMIFS('IFPRI SPEED'!AU:AU,'IFPRI SPEED'!$A:$A,'Country-wise data'!$B49)*1000=0,P49*(1+Assumptions!$C$9),SUMIFS('IFPRI SPEED'!AU:AU,'IFPRI SPEED'!$A:$A,'Country-wise data'!$B49)*1000*$G49)</f>
        <v>0</v>
      </c>
      <c r="R49" s="36">
        <f t="shared" si="55"/>
        <v>0</v>
      </c>
      <c r="S49" s="44">
        <f>INDEX('area data'!$G$4:$P$79,MATCH('Country-wise data'!$B49,'area data'!$B$4:$B$79,),MATCH('Country-wise data'!S$3,'area data'!$G$3:$P$3,))</f>
        <v>92.961794739189173</v>
      </c>
      <c r="T49" s="44">
        <f>INDEX('area data'!$G$4:$P$79,MATCH('Country-wise data'!$B49,'area data'!$B$4:$B$79,),MATCH('Country-wise data'!T$3,'area data'!$G$3:$P$3,))</f>
        <v>99.686642676883707</v>
      </c>
      <c r="U49" s="44">
        <f>INDEX('area data'!$G$4:$P$79,MATCH('Country-wise data'!$B49,'area data'!$B$4:$B$79,),MATCH('Country-wise data'!U$3,'area data'!$G$3:$P$3,))</f>
        <v>109.302745788377</v>
      </c>
      <c r="V49" s="44">
        <f>INDEX('area data'!$G$4:$P$79,MATCH('Country-wise data'!$B49,'area data'!$B$4:$B$79,),MATCH('Country-wise data'!V$3,'area data'!$G$3:$P$3,))</f>
        <v>117.39151257512826</v>
      </c>
      <c r="W49" s="44">
        <f>INDEX('area data'!$G$4:$P$79,MATCH('Country-wise data'!$B49,'area data'!$B$4:$B$79,),MATCH('Country-wise data'!W$3,'area data'!$G$3:$P$3,))</f>
        <v>111.52656973823524</v>
      </c>
      <c r="X49" s="44">
        <f>INDEX('area data'!$G$4:$P$79,MATCH('Country-wise data'!$B49,'area data'!$B$4:$B$79,),MATCH('Country-wise data'!X$3,'area data'!$G$3:$P$3,))</f>
        <v>104.77990322205352</v>
      </c>
      <c r="Y49" s="44">
        <f>INDEX('area data'!$G$4:$P$79,MATCH('Country-wise data'!$B49,'area data'!$B$4:$B$79,),MATCH('Country-wise data'!Y$3,'area data'!$G$3:$P$3,))</f>
        <v>113.55407150577207</v>
      </c>
      <c r="Z49" s="44">
        <f>INDEX('area data'!$G$4:$P$79,MATCH('Country-wise data'!$B49,'area data'!$B$4:$B$79,),MATCH('Country-wise data'!Z$3,'area data'!$G$3:$P$3,))</f>
        <v>125.10029660006478</v>
      </c>
      <c r="AA49" s="44">
        <f>INDEX('area data'!$G$4:$P$79,MATCH('Country-wise data'!$B49,'area data'!$B$4:$B$79,),MATCH('Country-wise data'!AA$3,'area data'!$G$3:$P$3,))</f>
        <v>117.82833666355259</v>
      </c>
      <c r="AB49" s="44">
        <f>INDEX('area data'!$G$4:$P$79,MATCH('Country-wise data'!$B49,'area data'!$B$4:$B$79,),MATCH('Country-wise data'!AB$3,'area data'!$G$3:$P$3,))</f>
        <v>120.18490339682366</v>
      </c>
      <c r="AC49" s="53">
        <f>IFERROR(INDEX('ASTI data (new)'!$AF$6:$AL$130,MATCH('Country-wise data'!$B49,'ASTI data (new)'!$C$6:$C$130,),MATCH('Country-wise data'!AC$3,'ASTI data (new)'!$AF$5:$AL$5,)),(INDEX(Assumptions!$G$154:$P$345,MATCH('Country-wise data'!$B49,Assumptions!$B$154:$B$344,),MATCH('Country-wise data'!AC$3,Assumptions!$G$153:$P$153,))*S49))</f>
        <v>0.32536628158716208</v>
      </c>
      <c r="AD49" s="53">
        <f>IFERROR(INDEX('ASTI data (new)'!$AF$6:$AL$130,MATCH('Country-wise data'!$B49,'ASTI data (new)'!$C$6:$C$130,),MATCH('Country-wise data'!AD$3,'ASTI data (new)'!$AF$5:$AL$5,)),(INDEX(Assumptions!$G$154:$P$345,MATCH('Country-wise data'!$B49,Assumptions!$B$154:$B$344,),MATCH('Country-wise data'!AD$3,Assumptions!$G$153:$P$153,))*T49))</f>
        <v>0.34890324936909295</v>
      </c>
      <c r="AE49" s="53">
        <f>IFERROR(INDEX('ASTI data (new)'!$AF$6:$AL$130,MATCH('Country-wise data'!$B49,'ASTI data (new)'!$C$6:$C$130,),MATCH('Country-wise data'!AE$3,'ASTI data (new)'!$AF$5:$AL$5,)),(INDEX(Assumptions!$G$154:$P$345,MATCH('Country-wise data'!$B49,Assumptions!$B$154:$B$344,),MATCH('Country-wise data'!AE$3,Assumptions!$G$153:$P$153,))*U49))</f>
        <v>0.38255961025931945</v>
      </c>
      <c r="AF49" s="53">
        <f>IFERROR(INDEX('ASTI data (new)'!$AF$6:$AL$130,MATCH('Country-wise data'!$B49,'ASTI data (new)'!$C$6:$C$130,),MATCH('Country-wise data'!AF$3,'ASTI data (new)'!$AF$5:$AL$5,)),(INDEX(Assumptions!$G$154:$P$345,MATCH('Country-wise data'!$B49,Assumptions!$B$154:$B$344,),MATCH('Country-wise data'!AF$3,Assumptions!$G$153:$P$153,))*V49))</f>
        <v>0.41087029401294889</v>
      </c>
      <c r="AG49" s="53">
        <f>IFERROR(INDEX('ASTI data (new)'!$AF$6:$AL$130,MATCH('Country-wise data'!$B49,'ASTI data (new)'!$C$6:$C$130,),MATCH('Country-wise data'!AG$3,'ASTI data (new)'!$AF$5:$AL$5,)),(INDEX(Assumptions!$G$154:$P$345,MATCH('Country-wise data'!$B49,Assumptions!$B$154:$B$344,),MATCH('Country-wise data'!AG$3,Assumptions!$G$153:$P$153,))*W49))</f>
        <v>0.39034299408382328</v>
      </c>
      <c r="AH49" s="53">
        <f>IFERROR(INDEX('ASTI data (new)'!$AF$6:$AL$130,MATCH('Country-wise data'!$B49,'ASTI data (new)'!$C$6:$C$130,),MATCH('Country-wise data'!AH$3,'ASTI data (new)'!$AF$5:$AL$5,)),(INDEX(Assumptions!$G$154:$P$345,MATCH('Country-wise data'!$B49,Assumptions!$B$154:$B$344,),MATCH('Country-wise data'!AH$3,Assumptions!$G$153:$P$153,))*X49))</f>
        <v>0.36672966127718726</v>
      </c>
      <c r="AI49" s="53">
        <f>IFERROR(INDEX('ASTI data (new)'!$AF$6:$AL$130,MATCH('Country-wise data'!$B49,'ASTI data (new)'!$C$6:$C$130,),MATCH('Country-wise data'!AI$3,'ASTI data (new)'!$AF$5:$AL$5,)),(INDEX(Assumptions!$G$154:$P$345,MATCH('Country-wise data'!$B49,Assumptions!$B$154:$B$344,),MATCH('Country-wise data'!AI$3,Assumptions!$G$153:$P$153,))*Y49))</f>
        <v>0.39743925027020222</v>
      </c>
      <c r="AJ49" s="53">
        <f t="shared" ref="AJ49:AL49" si="71">IFERROR((1+($AI49/$AF49)^(1/3)-1)*AI49,0)</f>
        <v>0.39306052111440015</v>
      </c>
      <c r="AK49" s="53">
        <f t="shared" si="71"/>
        <v>0.38873003397044475</v>
      </c>
      <c r="AL49" s="53">
        <f t="shared" si="71"/>
        <v>0.38444725733898449</v>
      </c>
      <c r="AM49" s="55" cm="1">
        <f t="array" ref="AM49">INDEX('non-R&amp;D ex_typologies'!$J$8:$J$10,MATCH('Country-wise data'!FL49,'non-R&amp;D ex_typologies'!$F$8:$F$10,),)*'Country-wise data'!AC49</f>
        <v>0.95056561638581205</v>
      </c>
      <c r="AN49" s="55" cm="1">
        <f t="array" ref="AN49">INDEX('non-R&amp;D ex_typologies'!$J$8:$J$10,MATCH('Country-wise data'!FM49,'non-R&amp;D ex_typologies'!$F$8:$F$10,),)*'Country-wise data'!AD49</f>
        <v>1.019329448268897</v>
      </c>
      <c r="AO49" s="55" cm="1">
        <f t="array" ref="AO49">INDEX('non-R&amp;D ex_typologies'!$J$8:$J$10,MATCH('Country-wise data'!FN49,'non-R&amp;D ex_typologies'!$F$8:$F$10,),)*'Country-wise data'!AE49</f>
        <v>1.1176573366993121</v>
      </c>
      <c r="AP49" s="55" cm="1">
        <f t="array" ref="AP49">INDEX('non-R&amp;D ex_typologies'!$J$8:$J$10,MATCH('Country-wise data'!FO49,'non-R&amp;D ex_typologies'!$F$8:$F$10,),)*'Country-wise data'!AF49</f>
        <v>1.2003676975311039</v>
      </c>
      <c r="AQ49" s="55" cm="1">
        <f t="array" ref="AQ49">INDEX('non-R&amp;D ex_typologies'!$J$8:$J$10,MATCH('Country-wise data'!FP49,'non-R&amp;D ex_typologies'!$F$8:$F$10,),)*'Country-wise data'!AG49</f>
        <v>1.1403966845094657</v>
      </c>
      <c r="AR49" s="55" cm="1">
        <f t="array" ref="AR49">INDEX('non-R&amp;D ex_typologies'!$J$8:$J$10,MATCH('Country-wise data'!FQ49,'non-R&amp;D ex_typologies'!$F$8:$F$10,),)*'Country-wise data'!AH49</f>
        <v>1.0714097503232622</v>
      </c>
      <c r="AS49" s="55" cm="1">
        <f t="array" ref="AS49">INDEX('non-R&amp;D ex_typologies'!$J$8:$J$10,MATCH('Country-wise data'!FR49,'non-R&amp;D ex_typologies'!$F$8:$F$10,),)*'Country-wise data'!AI49</f>
        <v>1.1611285719777431</v>
      </c>
      <c r="AT49" s="55" cm="1">
        <f t="array" ref="AT49">INDEX('non-R&amp;D ex_typologies'!$J$8:$J$10,MATCH('Country-wise data'!FS49,'non-R&amp;D ex_typologies'!$F$8:$F$10,),)*'Country-wise data'!AJ49</f>
        <v>1.1483360067535053</v>
      </c>
      <c r="AU49" s="55" cm="1">
        <f t="array" ref="AU49">INDEX('non-R&amp;D ex_typologies'!$J$8:$J$10,MATCH('Country-wise data'!FT49,'non-R&amp;D ex_typologies'!$F$8:$F$10,),)*'Country-wise data'!AK49</f>
        <v>1.1356843817567028</v>
      </c>
      <c r="AV49" s="55" cm="1">
        <f t="array" ref="AV49">INDEX('non-R&amp;D ex_typologies'!$J$8:$J$10,MATCH('Country-wise data'!FU49,'non-R&amp;D ex_typologies'!$F$8:$F$10,),)*'Country-wise data'!AL49</f>
        <v>1.1231721441988718</v>
      </c>
      <c r="AW49">
        <f t="shared" si="57"/>
        <v>14.85649679168824</v>
      </c>
      <c r="AX49" s="53">
        <f>INDEX('GDP deflators'!$AB$3:$AK$155,MATCH('Country-wise data'!$B49,'GDP deflators'!$B$3:$B$155,),MATCH('Country-wise data'!AX$3,'GDP deflators'!$D$2:$M$2,))</f>
        <v>64.417919930687134</v>
      </c>
      <c r="AY49" s="53">
        <f>INDEX('GDP deflators'!$AB$3:$AK$155,MATCH('Country-wise data'!$B49,'GDP deflators'!$B$3:$B$155,),MATCH('Country-wise data'!AY$3,'GDP deflators'!$D$2:$M$2,))</f>
        <v>70.611297354558474</v>
      </c>
      <c r="AZ49" s="53">
        <f>INDEX('GDP deflators'!$AB$3:$AK$155,MATCH('Country-wise data'!$B49,'GDP deflators'!$B$3:$B$155,),MATCH('Country-wise data'!AZ$3,'GDP deflators'!$D$2:$M$2,))</f>
        <v>74.579432688118558</v>
      </c>
      <c r="BA49" s="53">
        <f>INDEX('GDP deflators'!$AB$3:$AK$155,MATCH('Country-wise data'!$B49,'GDP deflators'!$B$3:$B$155,),MATCH('Country-wise data'!BA$3,'GDP deflators'!$D$2:$M$2,))</f>
        <v>78.061611292110626</v>
      </c>
      <c r="BB49" s="53">
        <f>INDEX('GDP deflators'!$AB$3:$AK$155,MATCH('Country-wise data'!$B49,'GDP deflators'!$B$3:$B$155,),MATCH('Country-wise data'!BB$3,'GDP deflators'!$D$2:$M$2,))</f>
        <v>81.047361870938289</v>
      </c>
      <c r="BC49" s="53">
        <f>INDEX('GDP deflators'!$AB$3:$AK$155,MATCH('Country-wise data'!$B49,'GDP deflators'!$B$3:$B$155,),MATCH('Country-wise data'!BC$3,'GDP deflators'!$D$2:$M$2,))</f>
        <v>83.136391760965225</v>
      </c>
      <c r="BD49" s="53">
        <f>INDEX('GDP deflators'!$AB$3:$AK$155,MATCH('Country-wise data'!$B49,'GDP deflators'!$B$3:$B$155,),MATCH('Country-wise data'!BD$3,'GDP deflators'!$D$2:$M$2,))</f>
        <v>85.941902297955991</v>
      </c>
      <c r="BE49" s="53">
        <f>INDEX('GDP deflators'!$AB$3:$AK$155,MATCH('Country-wise data'!$B49,'GDP deflators'!$B$3:$B$155,),MATCH('Country-wise data'!BE$3,'GDP deflators'!$D$2:$M$2,))</f>
        <v>91.849269257326256</v>
      </c>
      <c r="BF49" s="53">
        <f>INDEX('GDP deflators'!$AB$3:$AK$155,MATCH('Country-wise data'!$B49,'GDP deflators'!$B$3:$B$155,),MATCH('Country-wise data'!BF$3,'GDP deflators'!$D$2:$M$2,))</f>
        <v>98.380878956076884</v>
      </c>
      <c r="BG49" s="53">
        <f>INDEX('GDP deflators'!$AB$3:$AK$155,MATCH('Country-wise data'!$B49,'GDP deflators'!$B$3:$B$155,),MATCH('Country-wise data'!BG$3,'GDP deflators'!$D$2:$M$2,))</f>
        <v>100</v>
      </c>
      <c r="BH49" cm="1">
        <f t="array" ref="BH49">H49/(INDEX($AX49:$BG49,,MATCH(BH$3,$AX$3:$BG$3,))/100)</f>
        <v>0</v>
      </c>
      <c r="BI49" cm="1">
        <f t="array" ref="BI49">I49/(INDEX($AX49:$BG49,,MATCH(BI$3,$AX$3:$BG$3,))/100)</f>
        <v>0</v>
      </c>
      <c r="BJ49" cm="1">
        <f t="array" ref="BJ49">J49/(INDEX($AX49:$BG49,,MATCH(BJ$3,$AX$3:$BG$3,))/100)</f>
        <v>0</v>
      </c>
      <c r="BK49" cm="1">
        <f t="array" ref="BK49">K49/(INDEX($AX49:$BG49,,MATCH(BK$3,$AX$3:$BG$3,))/100)</f>
        <v>0</v>
      </c>
      <c r="BL49" cm="1">
        <f t="array" ref="BL49">L49/(INDEX($AX49:$BG49,,MATCH(BL$3,$AX$3:$BG$3,))/100)</f>
        <v>0</v>
      </c>
      <c r="BM49" cm="1">
        <f t="array" ref="BM49">M49/(INDEX($AX49:$BG49,,MATCH(BM$3,$AX$3:$BG$3,))/100)</f>
        <v>0</v>
      </c>
      <c r="BN49" cm="1">
        <f t="array" ref="BN49">N49/(INDEX($AX49:$BG49,,MATCH(BN$3,$AX$3:$BG$3,))/100)</f>
        <v>0</v>
      </c>
      <c r="BO49" cm="1">
        <f t="array" ref="BO49">O49/(INDEX($AX49:$BG49,,MATCH(BO$3,$AX$3:$BG$3,))/100)</f>
        <v>0</v>
      </c>
      <c r="BP49" cm="1">
        <f t="array" ref="BP49">P49/(INDEX($AX49:$BG49,,MATCH(BP$3,$AX$3:$BG$3,))/100)</f>
        <v>0</v>
      </c>
      <c r="BQ49" cm="1">
        <f t="array" ref="BQ49">Q49/(INDEX($AX49:$BG49,,MATCH(BQ$3,$AX$3:$BG$3,))/100)</f>
        <v>0</v>
      </c>
      <c r="BS49" cm="1">
        <f t="array" ref="BS49">S49/(INDEX($AX49:$BG49,,MATCH(BS$3,$AX$3:$BG$3,))/100)</f>
        <v>144.31045715107675</v>
      </c>
      <c r="BT49" cm="1">
        <f t="array" ref="BT49">T49/(INDEX($AX49:$BG49,,MATCH(BT$3,$AX$3:$BG$3,))/100)</f>
        <v>141.17661962267883</v>
      </c>
      <c r="BU49" cm="1">
        <f t="array" ref="BU49">U49/(INDEX($AX49:$BG49,,MATCH(BU$3,$AX$3:$BG$3,))/100)</f>
        <v>146.55883244039518</v>
      </c>
      <c r="BV49" cm="1">
        <f t="array" ref="BV49">V49/(INDEX($AX49:$BG49,,MATCH(BV$3,$AX$3:$BG$3,))/100)</f>
        <v>150.38315329649436</v>
      </c>
      <c r="BW49" cm="1">
        <f t="array" ref="BW49">W49/(INDEX($AX49:$BG49,,MATCH(BW$3,$AX$3:$BG$3,))/100)</f>
        <v>137.60666252879736</v>
      </c>
      <c r="BX49" cm="1">
        <f t="array" ref="BX49">X49/(INDEX($AX49:$BG49,,MATCH(BX$3,$AX$3:$BG$3,))/100)</f>
        <v>126.03373925983941</v>
      </c>
      <c r="BY49" cm="1">
        <f t="array" ref="BY49">Y49/(INDEX($AX49:$BG49,,MATCH(BY$3,$AX$3:$BG$3,))/100)</f>
        <v>132.12887831140409</v>
      </c>
      <c r="BZ49" cm="1">
        <f t="array" ref="BZ49">Z49/(INDEX($AX49:$BG49,,MATCH(BZ$3,$AX$3:$BG$3,))/100)</f>
        <v>136.20173313473182</v>
      </c>
      <c r="CA49" cm="1">
        <f t="array" ref="CA49">AA49/(INDEX($AX49:$BG49,,MATCH(CA$3,$AX$3:$BG$3,))/100)</f>
        <v>119.76751774718156</v>
      </c>
      <c r="CB49" cm="1">
        <f t="array" ref="CB49">AB49/(INDEX($AX49:$BG49,,MATCH(CB$3,$AX$3:$BG$3,))/100)</f>
        <v>120.18490339682366</v>
      </c>
      <c r="CC49" cm="1">
        <f t="array" ref="CC49">AC49/(INDEX($AX49:$BG49,,MATCH(CC$3,$AX$3:$BG$3,))/100)</f>
        <v>0.5050866000287686</v>
      </c>
      <c r="CD49" cm="1">
        <f t="array" ref="CD49">AD49/(INDEX($AX49:$BG49,,MATCH(CD$3,$AX$3:$BG$3,))/100)</f>
        <v>0.49411816867937591</v>
      </c>
      <c r="CE49" cm="1">
        <f t="array" ref="CE49">AE49/(INDEX($AX49:$BG49,,MATCH(CE$3,$AX$3:$BG$3,))/100)</f>
        <v>0.51295591354138304</v>
      </c>
      <c r="CF49" cm="1">
        <f t="array" ref="CF49">AF49/(INDEX($AX49:$BG49,,MATCH(CF$3,$AX$3:$BG$3,))/100)</f>
        <v>0.52634103653773023</v>
      </c>
      <c r="CG49" cm="1">
        <f t="array" ref="CG49">AG49/(INDEX($AX49:$BG49,,MATCH(CG$3,$AX$3:$BG$3,))/100)</f>
        <v>0.48162331885079074</v>
      </c>
      <c r="CH49" cm="1">
        <f t="array" ref="CH49">AH49/(INDEX($AX49:$BG49,,MATCH(CH$3,$AX$3:$BG$3,))/100)</f>
        <v>0.44111808740943786</v>
      </c>
      <c r="CI49" cm="1">
        <f t="array" ref="CI49">AI49/(INDEX($AX49:$BG49,,MATCH(CI$3,$AX$3:$BG$3,))/100)</f>
        <v>0.46245107408991426</v>
      </c>
      <c r="CJ49" cm="1">
        <f t="array" ref="CJ49">AJ49/(INDEX($AX49:$BG49,,MATCH(CJ$3,$AX$3:$BG$3,))/100)</f>
        <v>0.42794082554233071</v>
      </c>
      <c r="CK49" cm="1">
        <f t="array" ref="CK49">AK49/(INDEX($AX49:$BG49,,MATCH(CK$3,$AX$3:$BG$3,))/100)</f>
        <v>0.39512762855472872</v>
      </c>
      <c r="CL49" cm="1">
        <f t="array" ref="CL49">AL49/(INDEX($AX49:$BG49,,MATCH(CL$3,$AX$3:$BG$3,))/100)</f>
        <v>0.38444725733898449</v>
      </c>
      <c r="CM49" cm="1">
        <f t="array" ref="CM49">AM49/(INDEX($AX49:$BG49,,MATCH(CM$3,$AX$3:$BG$3,))/100)</f>
        <v>1.475622959276873</v>
      </c>
      <c r="CN49" cm="1">
        <f t="array" ref="CN49">AN49/(INDEX($AX49:$BG49,,MATCH(CN$3,$AX$3:$BG$3,))/100)</f>
        <v>1.443578416567773</v>
      </c>
      <c r="CO49" cm="1">
        <f t="array" ref="CO49">AO49/(INDEX($AX49:$BG49,,MATCH(CO$3,$AX$3:$BG$3,))/100)</f>
        <v>1.4986133527901842</v>
      </c>
      <c r="CP49" cm="1">
        <f t="array" ref="CP49">AP49/(INDEX($AX49:$BG49,,MATCH(CP$3,$AX$3:$BG$3,))/100)</f>
        <v>1.5377183197503641</v>
      </c>
      <c r="CQ49" cm="1">
        <f t="array" ref="CQ49">AQ49/(INDEX($AX49:$BG49,,MATCH(CQ$3,$AX$3:$BG$3,))/100)</f>
        <v>1.4070744046246195</v>
      </c>
      <c r="CR49" cm="1">
        <f t="array" ref="CR49">AR49/(INDEX($AX49:$BG49,,MATCH(CR$3,$AX$3:$BG$3,))/100)</f>
        <v>1.2887373719607567</v>
      </c>
      <c r="CS49" cm="1">
        <f t="array" ref="CS49">AS49/(INDEX($AX49:$BG49,,MATCH(CS$3,$AX$3:$BG$3,))/100)</f>
        <v>1.3510622186976642</v>
      </c>
      <c r="CT49" cm="1">
        <f t="array" ref="CT49">AT49/(INDEX($AX49:$BG49,,MATCH(CT$3,$AX$3:$BG$3,))/100)</f>
        <v>1.2502396764162711</v>
      </c>
      <c r="CU49" cm="1">
        <f t="array" ref="CU49">AU49/(INDEX($AX49:$BG49,,MATCH(CU$3,$AX$3:$BG$3,))/100)</f>
        <v>1.1543751121228956</v>
      </c>
      <c r="CV49" cm="1">
        <f t="array" ref="CV49">AV49/(INDEX($AX49:$BG49,,MATCH(CV$3,$AX$3:$BG$3,))/100)</f>
        <v>1.1231721441988718</v>
      </c>
      <c r="CW49">
        <f t="shared" si="58"/>
        <v>18.161403886979716</v>
      </c>
      <c r="CX49">
        <f>IFERROR(1/INDEX('exch rates'!$BC$5:$BL$268,MATCH('Country-wise data'!$B49,'exch rates'!$A$5:$A$268,),MATCH(CX$3,'exch rates'!$BC$4:$BL$4,)),1)</f>
        <v>1.1109509599433092E-2</v>
      </c>
      <c r="CY49">
        <f>IFERROR(1/INDEX('exch rates'!$BC$5:$BL$268,MATCH('Country-wise data'!$B49,'exch rates'!$A$5:$A$268,),MATCH(CY$3,'exch rates'!$BC$4:$BL$4,)),1)</f>
        <v>1.1664589148719824E-2</v>
      </c>
      <c r="CZ49">
        <f>IFERROR(1/INDEX('exch rates'!$BC$5:$BL$268,MATCH('Country-wise data'!$B49,'exch rates'!$A$5:$A$268,),MATCH(CZ$3,'exch rates'!$BC$4:$BL$4,)),1)</f>
        <v>1.0766532881665141E-2</v>
      </c>
      <c r="DA49">
        <f>IFERROR(1/INDEX('exch rates'!$BC$5:$BL$268,MATCH('Country-wise data'!$B49,'exch rates'!$A$5:$A$268,),MATCH(DA$3,'exch rates'!$BC$4:$BL$4,)),1)</f>
        <v>1.1129633108517601E-2</v>
      </c>
      <c r="DB49">
        <f>IFERROR(1/INDEX('exch rates'!$BC$5:$BL$268,MATCH('Country-wise data'!$B49,'exch rates'!$A$5:$A$268,),MATCH(DB$3,'exch rates'!$BC$4:$BL$4,)),1)</f>
        <v>1.1132840513574519E-2</v>
      </c>
      <c r="DC49">
        <f>IFERROR(1/INDEX('exch rates'!$BC$5:$BL$268,MATCH('Country-wise data'!$B49,'exch rates'!$A$5:$A$268,),MATCH(DC$3,'exch rates'!$BC$4:$BL$4,)),1)</f>
        <v>9.2977213148308663E-3</v>
      </c>
      <c r="DD49">
        <f>IFERROR(1/INDEX('exch rates'!$BC$5:$BL$268,MATCH('Country-wise data'!$B49,'exch rates'!$A$5:$A$268,),MATCH(DD$3,'exch rates'!$BC$4:$BL$4,)),1)</f>
        <v>9.2758513692545036E-3</v>
      </c>
      <c r="DE49">
        <f>IFERROR(1/INDEX('exch rates'!$BC$5:$BL$268,MATCH('Country-wise data'!$B49,'exch rates'!$A$5:$A$268,),MATCH(DE$3,'exch rates'!$BC$4:$BL$4,)),1)</f>
        <v>9.4667316100465523E-3</v>
      </c>
      <c r="DF49">
        <f>IFERROR(1/INDEX('exch rates'!$BC$5:$BL$268,MATCH('Country-wise data'!$B49,'exch rates'!$A$5:$A$268,),MATCH(DF$3,'exch rates'!$BC$4:$BL$4,)),1)</f>
        <v>9.8964022954832857E-3</v>
      </c>
      <c r="DG49">
        <f>IFERROR(1/INDEX('exch rates'!$BC$5:$BL$268,MATCH('Country-wise data'!$B49,'exch rates'!$A$5:$A$268,),MATCH(DG$3,'exch rates'!$BC$4:$BL$4,)),1)</f>
        <v>9.3818369722605578E-3</v>
      </c>
      <c r="DH49" cm="1">
        <f t="array" ref="DH49">(BH49/INDEX($CX49:$DG49,,MATCH(DH$3,$CX$3:$DG$3,)))*$DG49</f>
        <v>0</v>
      </c>
      <c r="DI49" cm="1">
        <f t="array" ref="DI49">(BI49/INDEX($CX49:$DG49,,MATCH(DI$3,$CX$3:$DG$3,)))*$DG49</f>
        <v>0</v>
      </c>
      <c r="DJ49" cm="1">
        <f t="array" ref="DJ49">(BJ49/INDEX($CX49:$DG49,,MATCH(DJ$3,$CX$3:$DG$3,)))*$DG49</f>
        <v>0</v>
      </c>
      <c r="DK49" cm="1">
        <f t="array" ref="DK49">(BK49/INDEX($CX49:$DG49,,MATCH(DK$3,$CX$3:$DG$3,)))*$DG49</f>
        <v>0</v>
      </c>
      <c r="DL49" cm="1">
        <f t="array" ref="DL49">(BL49/INDEX($CX49:$DG49,,MATCH(DL$3,$CX$3:$DG$3,)))*$DG49</f>
        <v>0</v>
      </c>
      <c r="DM49" cm="1">
        <f t="array" ref="DM49">(BM49/INDEX($CX49:$DG49,,MATCH(DM$3,$CX$3:$DG$3,)))*$DG49</f>
        <v>0</v>
      </c>
      <c r="DN49" cm="1">
        <f t="array" ref="DN49">(BN49/INDEX($CX49:$DG49,,MATCH(DN$3,$CX$3:$DG$3,)))*$DG49</f>
        <v>0</v>
      </c>
      <c r="DO49" cm="1">
        <f t="array" ref="DO49">(BO49/INDEX($CX49:$DG49,,MATCH(DO$3,$CX$3:$DG$3,)))*$DG49</f>
        <v>0</v>
      </c>
      <c r="DP49" cm="1">
        <f t="array" ref="DP49">(BP49/INDEX($CX49:$DG49,,MATCH(DP$3,$CX$3:$DG$3,)))*$DG49</f>
        <v>0</v>
      </c>
      <c r="DQ49" cm="1">
        <f t="array" ref="DQ49">(BQ49/INDEX($CX49:$DG49,,MATCH(DQ$3,$CX$3:$DG$3,)))*$DG49</f>
        <v>0</v>
      </c>
      <c r="DS49" cm="1">
        <f t="array" ref="DS49">(BS49/INDEX($CX49:$DG49,,MATCH(DS$3,$CX$3:$DG$3,)))*$DG49</f>
        <v>121.86831203178249</v>
      </c>
      <c r="DT49" cm="1">
        <f t="array" ref="DT49">(BT49/INDEX($CX49:$DG49,,MATCH(DT$3,$CX$3:$DG$3,)))*$DG49</f>
        <v>113.54845101768335</v>
      </c>
      <c r="DU49" cm="1">
        <f t="array" ref="DU49">(BU49/INDEX($CX49:$DG49,,MATCH(DU$3,$CX$3:$DG$3,)))*$DG49</f>
        <v>127.70973607875007</v>
      </c>
      <c r="DV49" cm="1">
        <f t="array" ref="DV49">(BV49/INDEX($CX49:$DG49,,MATCH(DV$3,$CX$3:$DG$3,)))*$DG49</f>
        <v>126.76700245603131</v>
      </c>
      <c r="DW49" cm="1">
        <f t="array" ref="DW49">(BW49/INDEX($CX49:$DG49,,MATCH(DW$3,$CX$3:$DG$3,)))*$DG49</f>
        <v>115.96351107050386</v>
      </c>
      <c r="DX49" cm="1">
        <f t="array" ref="DX49">(BX49/INDEX($CX49:$DG49,,MATCH(DX$3,$CX$3:$DG$3,)))*$DG49</f>
        <v>127.17395528451777</v>
      </c>
      <c r="DY49" cm="1">
        <f t="array" ref="DY49">(BY49/INDEX($CX49:$DG49,,MATCH(DY$3,$CX$3:$DG$3,)))*$DG49</f>
        <v>133.63857896149906</v>
      </c>
      <c r="DZ49" cm="1">
        <f t="array" ref="DZ49">(BZ49/INDEX($CX49:$DG49,,MATCH(DZ$3,$CX$3:$DG$3,)))*$DG49</f>
        <v>134.98031931668012</v>
      </c>
      <c r="EA49" cm="1">
        <f t="array" ref="EA49">(CA49/INDEX($CX49:$DG49,,MATCH(EA$3,$CX$3:$DG$3,)))*$DG49</f>
        <v>113.54018283888975</v>
      </c>
      <c r="EB49" cm="1">
        <f t="array" ref="EB49">(CB49/INDEX($CX49:$DG49,,MATCH(EB$3,$CX$3:$DG$3,)))*$DG49</f>
        <v>120.18490339682366</v>
      </c>
      <c r="EC49" s="53" cm="1">
        <f t="array" ref="EC49">(CC49/INDEX($CX49:$DG49,,MATCH(EC$3,$CX$3:$DG$3,)))*$DG49</f>
        <v>0.42653909211123869</v>
      </c>
      <c r="ED49" cm="1">
        <f t="array" ref="ED49">(CD49/INDEX($CX49:$DG49,,MATCH(ED$3,$CX$3:$DG$3,)))*$DG49</f>
        <v>0.3974195785618917</v>
      </c>
      <c r="EE49" cm="1">
        <f t="array" ref="EE49">(CE49/INDEX($CX49:$DG49,,MATCH(EE$3,$CX$3:$DG$3,)))*$DG49</f>
        <v>0.4469840762756252</v>
      </c>
      <c r="EF49" cm="1">
        <f t="array" ref="EF49">(CF49/INDEX($CX49:$DG49,,MATCH(EF$3,$CX$3:$DG$3,)))*$DG49</f>
        <v>0.44368450859610953</v>
      </c>
      <c r="EG49" cm="1">
        <f t="array" ref="EG49">(CG49/INDEX($CX49:$DG49,,MATCH(EG$3,$CX$3:$DG$3,)))*$DG49</f>
        <v>0.40587228874676345</v>
      </c>
      <c r="EH49" cm="1">
        <f t="array" ref="EH49">(CH49/INDEX($CX49:$DG49,,MATCH(EH$3,$CX$3:$DG$3,)))*$DG49</f>
        <v>0.44510884349581209</v>
      </c>
      <c r="EI49" cm="1">
        <f t="array" ref="EI49">(CI49/INDEX($CX49:$DG49,,MATCH(EI$3,$CX$3:$DG$3,)))*$DG49</f>
        <v>0.46773502636524661</v>
      </c>
      <c r="EJ49" cm="1">
        <f t="array" ref="EJ49">(CJ49/INDEX($CX49:$DG49,,MATCH(EJ$3,$CX$3:$DG$3,)))*$DG49</f>
        <v>0.42410318834347943</v>
      </c>
      <c r="EK49" cm="1">
        <f t="array" ref="EK49">(CK49/INDEX($CX49:$DG49,,MATCH(EK$3,$CX$3:$DG$3,)))*$DG49</f>
        <v>0.37458289221207935</v>
      </c>
      <c r="EL49" cm="1">
        <f t="array" ref="EL49">(CL49/INDEX($CX49:$DG49,,MATCH(EL$3,$CX$3:$DG$3,)))*$DG49</f>
        <v>0.38444725733898449</v>
      </c>
      <c r="EM49" cm="1">
        <f t="array" ref="EM49">(CM49/INDEX($CX49:$DG49,,MATCH(EM$3,$CX$3:$DG$3,)))*$DG49</f>
        <v>1.2461444776254347</v>
      </c>
      <c r="EN49" cm="1">
        <f t="array" ref="EN49">(CN49/INDEX($CX49:$DG49,,MATCH(EN$3,$CX$3:$DG$3,)))*$DG49</f>
        <v>1.1610711005967373</v>
      </c>
      <c r="EO49" cm="1">
        <f t="array" ref="EO49">(CO49/INDEX($CX49:$DG49,,MATCH(EO$3,$CX$3:$DG$3,)))*$DG49</f>
        <v>1.3058750031101785</v>
      </c>
      <c r="EP49" cm="1">
        <f t="array" ref="EP49">(CP49/INDEX($CX49:$DG49,,MATCH(EP$3,$CX$3:$DG$3,)))*$DG49</f>
        <v>1.2962352347550012</v>
      </c>
      <c r="EQ49" cm="1">
        <f t="array" ref="EQ49">(CQ49/INDEX($CX49:$DG49,,MATCH(EQ$3,$CX$3:$DG$3,)))*$DG49</f>
        <v>1.185765901876755</v>
      </c>
      <c r="ER49" cm="1">
        <f t="array" ref="ER49">(CR49/INDEX($CX49:$DG49,,MATCH(ER$3,$CX$3:$DG$3,)))*$DG49</f>
        <v>1.3003964642938186</v>
      </c>
      <c r="ES49" cm="1">
        <f t="array" ref="ES49">(CS49/INDEX($CX49:$DG49,,MATCH(ES$3,$CX$3:$DG$3,)))*$DG49</f>
        <v>1.3664994155917405</v>
      </c>
      <c r="ET49" cm="1">
        <f t="array" ref="ET49">(CT49/INDEX($CX49:$DG49,,MATCH(ET$3,$CX$3:$DG$3,)))*$DG49</f>
        <v>1.2390279246895826</v>
      </c>
      <c r="EU49" cm="1">
        <f t="array" ref="EU49">(CU49/INDEX($CX49:$DG49,,MATCH(EU$3,$CX$3:$DG$3,)))*$DG49</f>
        <v>1.0943531581891017</v>
      </c>
      <c r="EV49" cm="1">
        <f t="array" ref="EV49">(CV49/INDEX($CX49:$DG49,,MATCH(EV$3,$CX$3:$DG$3,)))*$DG49</f>
        <v>1.1231721441988718</v>
      </c>
      <c r="EW49">
        <f t="shared" si="13"/>
        <v>16.53501757697445</v>
      </c>
      <c r="EY49" s="96">
        <f t="shared" si="24"/>
        <v>3.4999999999999996E-3</v>
      </c>
      <c r="EZ49" s="96">
        <f t="shared" si="14"/>
        <v>3.4999999999999996E-3</v>
      </c>
      <c r="FA49" s="96">
        <f t="shared" si="15"/>
        <v>3.4999999999999996E-3</v>
      </c>
      <c r="FB49" s="96">
        <f t="shared" si="16"/>
        <v>3.4999999999999996E-3</v>
      </c>
      <c r="FC49" s="96">
        <f t="shared" si="17"/>
        <v>3.4999999999999996E-3</v>
      </c>
      <c r="FD49" s="96">
        <f t="shared" si="18"/>
        <v>3.4999999999999992E-3</v>
      </c>
      <c r="FE49" s="96">
        <f t="shared" si="19"/>
        <v>3.4999999999999996E-3</v>
      </c>
      <c r="FF49" s="96">
        <f t="shared" si="20"/>
        <v>3.1419631431489079E-3</v>
      </c>
      <c r="FG49" s="96">
        <f t="shared" si="21"/>
        <v>3.2991217985230982E-3</v>
      </c>
      <c r="FH49" s="96">
        <f t="shared" si="22"/>
        <v>3.1987982389903471E-3</v>
      </c>
      <c r="FJ49" s="96">
        <f t="shared" si="25"/>
        <v>135.43524968894229</v>
      </c>
      <c r="FK49" s="96" t="str">
        <f>IF(AND('Country-wise data'!FJ49&gt;'non-R&amp;D ex_typologies'!$C$17,'Country-wise data'!FJ49&lt;'non-R&amp;D ex_typologies'!$D$17),"Small",IF(AND('Country-wise data'!FJ49&gt;'non-R&amp;D ex_typologies'!$E$17,'Country-wise data'!$FJ$4&lt;'non-R&amp;D ex_typologies'!$F$17),"Medium","Large"))</f>
        <v>Small</v>
      </c>
      <c r="FL49" t="str">
        <f>IF($FK49='non-R&amp;D ex_typologies'!$C$16,IF(AND('Country-wise data'!EY49&gt;'non-R&amp;D ex_typologies'!$C$21,'Country-wise data'!EY49&lt;'non-R&amp;D ex_typologies'!$D$21),'non-R&amp;D ex_typologies'!$B$21,IF(AND('Country-wise data'!EY49&gt;'non-R&amp;D ex_typologies'!$C$19,'Country-wise data'!EY49&lt;'non-R&amp;D ex_typologies'!$D$19),'non-R&amp;D ex_typologies'!$B$19,'non-R&amp;D ex_typologies'!$B$20)),IF($FK49='non-R&amp;D ex_typologies'!$E$16,IF(AND('Country-wise data'!EY49&gt;'non-R&amp;D ex_typologies'!$E$21,'Country-wise data'!EY49&lt;'non-R&amp;D ex_typologies'!$F$21),'non-R&amp;D ex_typologies'!$B$21,IF(AND('Country-wise data'!EY49&gt;'non-R&amp;D ex_typologies'!$E$19,'Country-wise data'!EY49&lt;'non-R&amp;D ex_typologies'!$F$19),'non-R&amp;D ex_typologies'!$B$19,'non-R&amp;D ex_typologies'!$B$20)),IF(AND('Country-wise data'!EY49&gt;'non-R&amp;D ex_typologies'!$G$21,'Country-wise data'!EY49&lt;'non-R&amp;D ex_typologies'!$H$21),'non-R&amp;D ex_typologies'!$B$21,IF(AND('Country-wise data'!EY49&gt;'non-R&amp;D ex_typologies'!$G$19,'Country-wise data'!EY49&lt;'non-R&amp;D ex_typologies'!$H$19),'non-R&amp;D ex_typologies'!$B$19,'non-R&amp;D ex_typologies'!$B$20))))</f>
        <v>Program heavy</v>
      </c>
      <c r="FM49" t="str">
        <f>IF($FK49='non-R&amp;D ex_typologies'!$C$16,IF(AND('Country-wise data'!EZ49&gt;'non-R&amp;D ex_typologies'!$C$21,'Country-wise data'!EZ49&lt;'non-R&amp;D ex_typologies'!$D$21),'non-R&amp;D ex_typologies'!$B$21,IF(AND('Country-wise data'!EZ49&gt;'non-R&amp;D ex_typologies'!$C$19,'Country-wise data'!EZ49&lt;'non-R&amp;D ex_typologies'!$D$19),'non-R&amp;D ex_typologies'!$B$19,'non-R&amp;D ex_typologies'!$B$20)),IF($FK49='non-R&amp;D ex_typologies'!$E$16,IF(AND('Country-wise data'!EZ49&gt;'non-R&amp;D ex_typologies'!$E$21,'Country-wise data'!EZ49&lt;'non-R&amp;D ex_typologies'!$F$21),'non-R&amp;D ex_typologies'!$B$21,IF(AND('Country-wise data'!EZ49&gt;'non-R&amp;D ex_typologies'!$E$19,'Country-wise data'!EZ49&lt;'non-R&amp;D ex_typologies'!$F$19),'non-R&amp;D ex_typologies'!$B$19,'non-R&amp;D ex_typologies'!$B$20)),IF(AND('Country-wise data'!EZ49&gt;'non-R&amp;D ex_typologies'!$G$21,'Country-wise data'!EZ49&lt;'non-R&amp;D ex_typologies'!$H$21),'non-R&amp;D ex_typologies'!$B$21,IF(AND('Country-wise data'!EZ49&gt;'non-R&amp;D ex_typologies'!$G$19,'Country-wise data'!EZ49&lt;'non-R&amp;D ex_typologies'!$H$19),'non-R&amp;D ex_typologies'!$B$19,'non-R&amp;D ex_typologies'!$B$20))))</f>
        <v>Program heavy</v>
      </c>
      <c r="FN49" t="str">
        <f>IF($FK49='non-R&amp;D ex_typologies'!$C$16,IF(AND('Country-wise data'!FA49&gt;'non-R&amp;D ex_typologies'!$C$21,'Country-wise data'!FA49&lt;'non-R&amp;D ex_typologies'!$D$21),'non-R&amp;D ex_typologies'!$B$21,IF(AND('Country-wise data'!FA49&gt;'non-R&amp;D ex_typologies'!$C$19,'Country-wise data'!FA49&lt;'non-R&amp;D ex_typologies'!$D$19),'non-R&amp;D ex_typologies'!$B$19,'non-R&amp;D ex_typologies'!$B$20)),IF($FK49='non-R&amp;D ex_typologies'!$E$16,IF(AND('Country-wise data'!FA49&gt;'non-R&amp;D ex_typologies'!$E$21,'Country-wise data'!FA49&lt;'non-R&amp;D ex_typologies'!$F$21),'non-R&amp;D ex_typologies'!$B$21,IF(AND('Country-wise data'!FA49&gt;'non-R&amp;D ex_typologies'!$E$19,'Country-wise data'!FA49&lt;'non-R&amp;D ex_typologies'!$F$19),'non-R&amp;D ex_typologies'!$B$19,'non-R&amp;D ex_typologies'!$B$20)),IF(AND('Country-wise data'!FA49&gt;'non-R&amp;D ex_typologies'!$G$21,'Country-wise data'!FA49&lt;'non-R&amp;D ex_typologies'!$H$21),'non-R&amp;D ex_typologies'!$B$21,IF(AND('Country-wise data'!FA49&gt;'non-R&amp;D ex_typologies'!$G$19,'Country-wise data'!FA49&lt;'non-R&amp;D ex_typologies'!$H$19),'non-R&amp;D ex_typologies'!$B$19,'non-R&amp;D ex_typologies'!$B$20))))</f>
        <v>Program heavy</v>
      </c>
      <c r="FO49" t="str">
        <f>IF($FK49='non-R&amp;D ex_typologies'!$C$16,IF(AND('Country-wise data'!FB49&gt;'non-R&amp;D ex_typologies'!$C$21,'Country-wise data'!FB49&lt;'non-R&amp;D ex_typologies'!$D$21),'non-R&amp;D ex_typologies'!$B$21,IF(AND('Country-wise data'!FB49&gt;'non-R&amp;D ex_typologies'!$C$19,'Country-wise data'!FB49&lt;'non-R&amp;D ex_typologies'!$D$19),'non-R&amp;D ex_typologies'!$B$19,'non-R&amp;D ex_typologies'!$B$20)),IF($FK49='non-R&amp;D ex_typologies'!$E$16,IF(AND('Country-wise data'!FB49&gt;'non-R&amp;D ex_typologies'!$E$21,'Country-wise data'!FB49&lt;'non-R&amp;D ex_typologies'!$F$21),'non-R&amp;D ex_typologies'!$B$21,IF(AND('Country-wise data'!FB49&gt;'non-R&amp;D ex_typologies'!$E$19,'Country-wise data'!FB49&lt;'non-R&amp;D ex_typologies'!$F$19),'non-R&amp;D ex_typologies'!$B$19,'non-R&amp;D ex_typologies'!$B$20)),IF(AND('Country-wise data'!FB49&gt;'non-R&amp;D ex_typologies'!$G$21,'Country-wise data'!FB49&lt;'non-R&amp;D ex_typologies'!$H$21),'non-R&amp;D ex_typologies'!$B$21,IF(AND('Country-wise data'!FB49&gt;'non-R&amp;D ex_typologies'!$G$19,'Country-wise data'!FB49&lt;'non-R&amp;D ex_typologies'!$H$19),'non-R&amp;D ex_typologies'!$B$19,'non-R&amp;D ex_typologies'!$B$20))))</f>
        <v>Program heavy</v>
      </c>
      <c r="FP49" t="str">
        <f>IF($FK49='non-R&amp;D ex_typologies'!$C$16,IF(AND('Country-wise data'!FC49&gt;'non-R&amp;D ex_typologies'!$C$21,'Country-wise data'!FC49&lt;'non-R&amp;D ex_typologies'!$D$21),'non-R&amp;D ex_typologies'!$B$21,IF(AND('Country-wise data'!FC49&gt;'non-R&amp;D ex_typologies'!$C$19,'Country-wise data'!FC49&lt;'non-R&amp;D ex_typologies'!$D$19),'non-R&amp;D ex_typologies'!$B$19,'non-R&amp;D ex_typologies'!$B$20)),IF($FK49='non-R&amp;D ex_typologies'!$E$16,IF(AND('Country-wise data'!FC49&gt;'non-R&amp;D ex_typologies'!$E$21,'Country-wise data'!FC49&lt;'non-R&amp;D ex_typologies'!$F$21),'non-R&amp;D ex_typologies'!$B$21,IF(AND('Country-wise data'!FC49&gt;'non-R&amp;D ex_typologies'!$E$19,'Country-wise data'!FC49&lt;'non-R&amp;D ex_typologies'!$F$19),'non-R&amp;D ex_typologies'!$B$19,'non-R&amp;D ex_typologies'!$B$20)),IF(AND('Country-wise data'!FC49&gt;'non-R&amp;D ex_typologies'!$G$21,'Country-wise data'!FC49&lt;'non-R&amp;D ex_typologies'!$H$21),'non-R&amp;D ex_typologies'!$B$21,IF(AND('Country-wise data'!FC49&gt;'non-R&amp;D ex_typologies'!$G$19,'Country-wise data'!FC49&lt;'non-R&amp;D ex_typologies'!$H$19),'non-R&amp;D ex_typologies'!$B$19,'non-R&amp;D ex_typologies'!$B$20))))</f>
        <v>Program heavy</v>
      </c>
      <c r="FQ49" t="str">
        <f>IF($FK49='non-R&amp;D ex_typologies'!$C$16,IF(AND('Country-wise data'!FD49&gt;'non-R&amp;D ex_typologies'!$C$21,'Country-wise data'!FD49&lt;'non-R&amp;D ex_typologies'!$D$21),'non-R&amp;D ex_typologies'!$B$21,IF(AND('Country-wise data'!FD49&gt;'non-R&amp;D ex_typologies'!$C$19,'Country-wise data'!FD49&lt;'non-R&amp;D ex_typologies'!$D$19),'non-R&amp;D ex_typologies'!$B$19,'non-R&amp;D ex_typologies'!$B$20)),IF($FK49='non-R&amp;D ex_typologies'!$E$16,IF(AND('Country-wise data'!FD49&gt;'non-R&amp;D ex_typologies'!$E$21,'Country-wise data'!FD49&lt;'non-R&amp;D ex_typologies'!$F$21),'non-R&amp;D ex_typologies'!$B$21,IF(AND('Country-wise data'!FD49&gt;'non-R&amp;D ex_typologies'!$E$19,'Country-wise data'!FD49&lt;'non-R&amp;D ex_typologies'!$F$19),'non-R&amp;D ex_typologies'!$B$19,'non-R&amp;D ex_typologies'!$B$20)),IF(AND('Country-wise data'!FD49&gt;'non-R&amp;D ex_typologies'!$G$21,'Country-wise data'!FD49&lt;'non-R&amp;D ex_typologies'!$H$21),'non-R&amp;D ex_typologies'!$B$21,IF(AND('Country-wise data'!FD49&gt;'non-R&amp;D ex_typologies'!$G$19,'Country-wise data'!FD49&lt;'non-R&amp;D ex_typologies'!$H$19),'non-R&amp;D ex_typologies'!$B$19,'non-R&amp;D ex_typologies'!$B$20))))</f>
        <v>Program heavy</v>
      </c>
      <c r="FR49" t="str">
        <f>IF($FK49='non-R&amp;D ex_typologies'!$C$16,IF(AND('Country-wise data'!FE49&gt;'non-R&amp;D ex_typologies'!$C$21,'Country-wise data'!FE49&lt;'non-R&amp;D ex_typologies'!$D$21),'non-R&amp;D ex_typologies'!$B$21,IF(AND('Country-wise data'!FE49&gt;'non-R&amp;D ex_typologies'!$C$19,'Country-wise data'!FE49&lt;'non-R&amp;D ex_typologies'!$D$19),'non-R&amp;D ex_typologies'!$B$19,'non-R&amp;D ex_typologies'!$B$20)),IF($FK49='non-R&amp;D ex_typologies'!$E$16,IF(AND('Country-wise data'!FE49&gt;'non-R&amp;D ex_typologies'!$E$21,'Country-wise data'!FE49&lt;'non-R&amp;D ex_typologies'!$F$21),'non-R&amp;D ex_typologies'!$B$21,IF(AND('Country-wise data'!FE49&gt;'non-R&amp;D ex_typologies'!$E$19,'Country-wise data'!FE49&lt;'non-R&amp;D ex_typologies'!$F$19),'non-R&amp;D ex_typologies'!$B$19,'non-R&amp;D ex_typologies'!$B$20)),IF(AND('Country-wise data'!FE49&gt;'non-R&amp;D ex_typologies'!$G$21,'Country-wise data'!FE49&lt;'non-R&amp;D ex_typologies'!$H$21),'non-R&amp;D ex_typologies'!$B$21,IF(AND('Country-wise data'!FE49&gt;'non-R&amp;D ex_typologies'!$G$19,'Country-wise data'!FE49&lt;'non-R&amp;D ex_typologies'!$H$19),'non-R&amp;D ex_typologies'!$B$19,'non-R&amp;D ex_typologies'!$B$20))))</f>
        <v>Program heavy</v>
      </c>
      <c r="FS49" t="str">
        <f>IF($FK49='non-R&amp;D ex_typologies'!$C$16,IF(AND('Country-wise data'!FF49&gt;'non-R&amp;D ex_typologies'!$C$21,'Country-wise data'!FF49&lt;'non-R&amp;D ex_typologies'!$D$21),'non-R&amp;D ex_typologies'!$B$21,IF(AND('Country-wise data'!FF49&gt;'non-R&amp;D ex_typologies'!$C$19,'Country-wise data'!FF49&lt;'non-R&amp;D ex_typologies'!$D$19),'non-R&amp;D ex_typologies'!$B$19,'non-R&amp;D ex_typologies'!$B$20)),IF($FK49='non-R&amp;D ex_typologies'!$E$16,IF(AND('Country-wise data'!FF49&gt;'non-R&amp;D ex_typologies'!$E$21,'Country-wise data'!FF49&lt;'non-R&amp;D ex_typologies'!$F$21),'non-R&amp;D ex_typologies'!$B$21,IF(AND('Country-wise data'!FF49&gt;'non-R&amp;D ex_typologies'!$E$19,'Country-wise data'!FF49&lt;'non-R&amp;D ex_typologies'!$F$19),'non-R&amp;D ex_typologies'!$B$19,'non-R&amp;D ex_typologies'!$B$20)),IF(AND('Country-wise data'!FF49&gt;'non-R&amp;D ex_typologies'!$G$21,'Country-wise data'!FF49&lt;'non-R&amp;D ex_typologies'!$H$21),'non-R&amp;D ex_typologies'!$B$21,IF(AND('Country-wise data'!FF49&gt;'non-R&amp;D ex_typologies'!$G$19,'Country-wise data'!FF49&lt;'non-R&amp;D ex_typologies'!$H$19),'non-R&amp;D ex_typologies'!$B$19,'non-R&amp;D ex_typologies'!$B$20))))</f>
        <v>Program heavy</v>
      </c>
      <c r="FT49" t="str">
        <f>IF($FK49='non-R&amp;D ex_typologies'!$C$16,IF(AND('Country-wise data'!FG49&gt;'non-R&amp;D ex_typologies'!$C$21,'Country-wise data'!FG49&lt;'non-R&amp;D ex_typologies'!$D$21),'non-R&amp;D ex_typologies'!$B$21,IF(AND('Country-wise data'!FG49&gt;'non-R&amp;D ex_typologies'!$C$19,'Country-wise data'!FG49&lt;'non-R&amp;D ex_typologies'!$D$19),'non-R&amp;D ex_typologies'!$B$19,'non-R&amp;D ex_typologies'!$B$20)),IF($FK49='non-R&amp;D ex_typologies'!$E$16,IF(AND('Country-wise data'!FG49&gt;'non-R&amp;D ex_typologies'!$E$21,'Country-wise data'!FG49&lt;'non-R&amp;D ex_typologies'!$F$21),'non-R&amp;D ex_typologies'!$B$21,IF(AND('Country-wise data'!FG49&gt;'non-R&amp;D ex_typologies'!$E$19,'Country-wise data'!FG49&lt;'non-R&amp;D ex_typologies'!$F$19),'non-R&amp;D ex_typologies'!$B$19,'non-R&amp;D ex_typologies'!$B$20)),IF(AND('Country-wise data'!FG49&gt;'non-R&amp;D ex_typologies'!$G$21,'Country-wise data'!FG49&lt;'non-R&amp;D ex_typologies'!$H$21),'non-R&amp;D ex_typologies'!$B$21,IF(AND('Country-wise data'!FG49&gt;'non-R&amp;D ex_typologies'!$G$19,'Country-wise data'!FG49&lt;'non-R&amp;D ex_typologies'!$H$19),'non-R&amp;D ex_typologies'!$B$19,'non-R&amp;D ex_typologies'!$B$20))))</f>
        <v>Program heavy</v>
      </c>
      <c r="FU49" t="str">
        <f>IF($FK49='non-R&amp;D ex_typologies'!$C$16,IF(AND('Country-wise data'!FH49&gt;'non-R&amp;D ex_typologies'!$C$21,'Country-wise data'!FH49&lt;'non-R&amp;D ex_typologies'!$D$21),'non-R&amp;D ex_typologies'!$B$21,IF(AND('Country-wise data'!FH49&gt;'non-R&amp;D ex_typologies'!$C$19,'Country-wise data'!FH49&lt;'non-R&amp;D ex_typologies'!$D$19),'non-R&amp;D ex_typologies'!$B$19,'non-R&amp;D ex_typologies'!$B$20)),IF($FK49='non-R&amp;D ex_typologies'!$E$16,IF(AND('Country-wise data'!FH49&gt;'non-R&amp;D ex_typologies'!$E$21,'Country-wise data'!FH49&lt;'non-R&amp;D ex_typologies'!$F$21),'non-R&amp;D ex_typologies'!$B$21,IF(AND('Country-wise data'!FH49&gt;'non-R&amp;D ex_typologies'!$E$19,'Country-wise data'!FH49&lt;'non-R&amp;D ex_typologies'!$F$19),'non-R&amp;D ex_typologies'!$B$19,'non-R&amp;D ex_typologies'!$B$20)),IF(AND('Country-wise data'!FH49&gt;'non-R&amp;D ex_typologies'!$G$21,'Country-wise data'!FH49&lt;'non-R&amp;D ex_typologies'!$H$21),'non-R&amp;D ex_typologies'!$B$21,IF(AND('Country-wise data'!FH49&gt;'non-R&amp;D ex_typologies'!$G$19,'Country-wise data'!FH49&lt;'non-R&amp;D ex_typologies'!$H$19),'non-R&amp;D ex_typologies'!$B$19,'non-R&amp;D ex_typologies'!$B$20))))</f>
        <v>Program heavy</v>
      </c>
    </row>
    <row r="50" spans="2:177" x14ac:dyDescent="0.35">
      <c r="B50" s="12" t="s">
        <v>410</v>
      </c>
      <c r="C50" t="s">
        <v>411</v>
      </c>
      <c r="D50" t="s">
        <v>385</v>
      </c>
      <c r="E50" t="s">
        <v>26</v>
      </c>
      <c r="F50" t="s">
        <v>369</v>
      </c>
      <c r="G50" s="55">
        <f>Assumptions!$C$13</f>
        <v>1.1000000000000001</v>
      </c>
      <c r="H50">
        <f>SUMIFS('IFPRI SPEED'!AL:AL,'IFPRI SPEED'!$A:$A,'Country-wise data'!$B50)*1000*G50</f>
        <v>0</v>
      </c>
      <c r="I50">
        <f>IF(SUMIFS('IFPRI SPEED'!AM:AM,'IFPRI SPEED'!$A:$A,'Country-wise data'!$B50)*1000=0,H50*(1+Assumptions!$C$9),SUMIFS('IFPRI SPEED'!AM:AM,'IFPRI SPEED'!$A:$A,'Country-wise data'!$B50)*1000*$G50)</f>
        <v>0</v>
      </c>
      <c r="J50">
        <f>IF(SUMIFS('IFPRI SPEED'!AN:AN,'IFPRI SPEED'!$A:$A,'Country-wise data'!$B50)*1000=0,I50*(1+Assumptions!$C$9),SUMIFS('IFPRI SPEED'!AN:AN,'IFPRI SPEED'!$A:$A,'Country-wise data'!$B50)*1000*$G50)</f>
        <v>0</v>
      </c>
      <c r="K50">
        <f>IF(SUMIFS('IFPRI SPEED'!AO:AO,'IFPRI SPEED'!$A:$A,'Country-wise data'!$B50)*1000=0,J50*(1+Assumptions!$C$9),SUMIFS('IFPRI SPEED'!AO:AO,'IFPRI SPEED'!$A:$A,'Country-wise data'!$B50)*1000*$G50)</f>
        <v>0</v>
      </c>
      <c r="L50">
        <f>IF(SUMIFS('IFPRI SPEED'!AP:AP,'IFPRI SPEED'!$A:$A,'Country-wise data'!$B50)*1000=0,K50*(1+Assumptions!$C$9),SUMIFS('IFPRI SPEED'!AP:AP,'IFPRI SPEED'!$A:$A,'Country-wise data'!$B50)*1000*$G50)</f>
        <v>0</v>
      </c>
      <c r="M50">
        <f>IF(SUMIFS('IFPRI SPEED'!AQ:AQ,'IFPRI SPEED'!$A:$A,'Country-wise data'!$B50)*1000=0,L50*(1+Assumptions!$C$9),SUMIFS('IFPRI SPEED'!AQ:AQ,'IFPRI SPEED'!$A:$A,'Country-wise data'!$B50)*1000*$G50)</f>
        <v>0</v>
      </c>
      <c r="N50">
        <f>IF(SUMIFS('IFPRI SPEED'!AR:AR,'IFPRI SPEED'!$A:$A,'Country-wise data'!$B50)*1000=0,M50*(1+Assumptions!$C$9),SUMIFS('IFPRI SPEED'!AR:AR,'IFPRI SPEED'!$A:$A,'Country-wise data'!$B50)*1000*$G50)</f>
        <v>0</v>
      </c>
      <c r="O50">
        <f>IF(SUMIFS('IFPRI SPEED'!AS:AS,'IFPRI SPEED'!$A:$A,'Country-wise data'!$B50)*1000=0,N50*(1+Assumptions!$C$9),SUMIFS('IFPRI SPEED'!AS:AS,'IFPRI SPEED'!$A:$A,'Country-wise data'!$B50)*1000*$G50)</f>
        <v>0</v>
      </c>
      <c r="P50">
        <f>IF(SUMIFS('IFPRI SPEED'!AT:AT,'IFPRI SPEED'!$A:$A,'Country-wise data'!$B50)*1000=0,O50*(1+Assumptions!$C$9),SUMIFS('IFPRI SPEED'!AT:AT,'IFPRI SPEED'!$A:$A,'Country-wise data'!$B50)*1000*$G50)</f>
        <v>0</v>
      </c>
      <c r="Q50">
        <f>IF(SUMIFS('IFPRI SPEED'!AU:AU,'IFPRI SPEED'!$A:$A,'Country-wise data'!$B50)*1000=0,P50*(1+Assumptions!$C$9),SUMIFS('IFPRI SPEED'!AU:AU,'IFPRI SPEED'!$A:$A,'Country-wise data'!$B50)*1000*$G50)</f>
        <v>0</v>
      </c>
      <c r="R50" s="36">
        <f t="shared" si="55"/>
        <v>0</v>
      </c>
      <c r="S50" s="44">
        <f>INDEX('area data'!$G$4:$P$79,MATCH('Country-wise data'!$B50,'area data'!$B$4:$B$79,),MATCH('Country-wise data'!S$3,'area data'!$G$3:$P$3,))</f>
        <v>0</v>
      </c>
      <c r="T50" s="44">
        <f>INDEX('area data'!$G$4:$P$79,MATCH('Country-wise data'!$B50,'area data'!$B$4:$B$79,),MATCH('Country-wise data'!T$3,'area data'!$G$3:$P$3,))</f>
        <v>0</v>
      </c>
      <c r="U50" s="44">
        <f>INDEX('area data'!$G$4:$P$79,MATCH('Country-wise data'!$B50,'area data'!$B$4:$B$79,),MATCH('Country-wise data'!U$3,'area data'!$G$3:$P$3,))</f>
        <v>0</v>
      </c>
      <c r="V50" s="44">
        <f>INDEX('area data'!$G$4:$P$79,MATCH('Country-wise data'!$B50,'area data'!$B$4:$B$79,),MATCH('Country-wise data'!V$3,'area data'!$G$3:$P$3,))</f>
        <v>0</v>
      </c>
      <c r="W50" s="44">
        <f>INDEX('area data'!$G$4:$P$79,MATCH('Country-wise data'!$B50,'area data'!$B$4:$B$79,),MATCH('Country-wise data'!W$3,'area data'!$G$3:$P$3,))</f>
        <v>0</v>
      </c>
      <c r="X50" s="44">
        <f>INDEX('area data'!$G$4:$P$79,MATCH('Country-wise data'!$B50,'area data'!$B$4:$B$79,),MATCH('Country-wise data'!X$3,'area data'!$G$3:$P$3,))</f>
        <v>0</v>
      </c>
      <c r="Y50" s="44">
        <f>INDEX('area data'!$G$4:$P$79,MATCH('Country-wise data'!$B50,'area data'!$B$4:$B$79,),MATCH('Country-wise data'!Y$3,'area data'!$G$3:$P$3,))</f>
        <v>0</v>
      </c>
      <c r="Z50" s="44">
        <f>INDEX('area data'!$G$4:$P$79,MATCH('Country-wise data'!$B50,'area data'!$B$4:$B$79,),MATCH('Country-wise data'!Z$3,'area data'!$G$3:$P$3,))</f>
        <v>0</v>
      </c>
      <c r="AA50" s="44">
        <f>INDEX('area data'!$G$4:$P$79,MATCH('Country-wise data'!$B50,'area data'!$B$4:$B$79,),MATCH('Country-wise data'!AA$3,'area data'!$G$3:$P$3,))</f>
        <v>0</v>
      </c>
      <c r="AB50" s="44">
        <f>INDEX('area data'!$G$4:$P$79,MATCH('Country-wise data'!$B50,'area data'!$B$4:$B$79,),MATCH('Country-wise data'!AB$3,'area data'!$G$3:$P$3,))</f>
        <v>0</v>
      </c>
      <c r="AC50" s="53">
        <f>IFERROR(INDEX('ASTI data (new)'!$AF$6:$AL$130,MATCH('Country-wise data'!$B50,'ASTI data (new)'!$C$6:$C$130,),MATCH('Country-wise data'!AC$3,'ASTI data (new)'!$AF$5:$AL$5,)),(INDEX(Assumptions!$G$154:$P$345,MATCH('Country-wise data'!$B50,Assumptions!$B$154:$B$344,),MATCH('Country-wise data'!AC$3,Assumptions!$G$153:$P$153,))*S50))</f>
        <v>0</v>
      </c>
      <c r="AD50" s="53">
        <f>IFERROR(INDEX('ASTI data (new)'!$AF$6:$AL$130,MATCH('Country-wise data'!$B50,'ASTI data (new)'!$C$6:$C$130,),MATCH('Country-wise data'!AD$3,'ASTI data (new)'!$AF$5:$AL$5,)),(INDEX(Assumptions!$G$154:$P$345,MATCH('Country-wise data'!$B50,Assumptions!$B$154:$B$344,),MATCH('Country-wise data'!AD$3,Assumptions!$G$153:$P$153,))*T50))</f>
        <v>0</v>
      </c>
      <c r="AE50" s="53">
        <f>IFERROR(INDEX('ASTI data (new)'!$AF$6:$AL$130,MATCH('Country-wise data'!$B50,'ASTI data (new)'!$C$6:$C$130,),MATCH('Country-wise data'!AE$3,'ASTI data (new)'!$AF$5:$AL$5,)),(INDEX(Assumptions!$G$154:$P$345,MATCH('Country-wise data'!$B50,Assumptions!$B$154:$B$344,),MATCH('Country-wise data'!AE$3,Assumptions!$G$153:$P$153,))*U50))</f>
        <v>0</v>
      </c>
      <c r="AF50" s="53">
        <f>IFERROR(INDEX('ASTI data (new)'!$AF$6:$AL$130,MATCH('Country-wise data'!$B50,'ASTI data (new)'!$C$6:$C$130,),MATCH('Country-wise data'!AF$3,'ASTI data (new)'!$AF$5:$AL$5,)),(INDEX(Assumptions!$G$154:$P$345,MATCH('Country-wise data'!$B50,Assumptions!$B$154:$B$344,),MATCH('Country-wise data'!AF$3,Assumptions!$G$153:$P$153,))*V50))</f>
        <v>0</v>
      </c>
      <c r="AG50" s="53">
        <f>IFERROR(INDEX('ASTI data (new)'!$AF$6:$AL$130,MATCH('Country-wise data'!$B50,'ASTI data (new)'!$C$6:$C$130,),MATCH('Country-wise data'!AG$3,'ASTI data (new)'!$AF$5:$AL$5,)),(INDEX(Assumptions!$G$154:$P$345,MATCH('Country-wise data'!$B50,Assumptions!$B$154:$B$344,),MATCH('Country-wise data'!AG$3,Assumptions!$G$153:$P$153,))*W50))</f>
        <v>0</v>
      </c>
      <c r="AH50" s="53">
        <f>IFERROR(INDEX('ASTI data (new)'!$AF$6:$AL$130,MATCH('Country-wise data'!$B50,'ASTI data (new)'!$C$6:$C$130,),MATCH('Country-wise data'!AH$3,'ASTI data (new)'!$AF$5:$AL$5,)),(INDEX(Assumptions!$G$154:$P$345,MATCH('Country-wise data'!$B50,Assumptions!$B$154:$B$344,),MATCH('Country-wise data'!AH$3,Assumptions!$G$153:$P$153,))*X50))</f>
        <v>0</v>
      </c>
      <c r="AI50" s="53">
        <f>IFERROR(INDEX('ASTI data (new)'!$AF$6:$AL$130,MATCH('Country-wise data'!$B50,'ASTI data (new)'!$C$6:$C$130,),MATCH('Country-wise data'!AI$3,'ASTI data (new)'!$AF$5:$AL$5,)),(INDEX(Assumptions!$G$154:$P$345,MATCH('Country-wise data'!$B50,Assumptions!$B$154:$B$344,),MATCH('Country-wise data'!AI$3,Assumptions!$G$153:$P$153,))*Y50))</f>
        <v>0</v>
      </c>
      <c r="AJ50" s="53">
        <f t="shared" ref="AJ50:AL50" si="72">IFERROR((1+($AI50/$AF50)^(1/3)-1)*AI50,0)</f>
        <v>0</v>
      </c>
      <c r="AK50" s="53">
        <f t="shared" si="72"/>
        <v>0</v>
      </c>
      <c r="AL50" s="53">
        <f t="shared" si="72"/>
        <v>0</v>
      </c>
      <c r="AM50" s="55" cm="1">
        <f t="array" ref="AM50">INDEX('non-R&amp;D ex_typologies'!$J$8:$J$10,MATCH('Country-wise data'!FL50,'non-R&amp;D ex_typologies'!$F$8:$F$10,),)*'Country-wise data'!AC50</f>
        <v>0</v>
      </c>
      <c r="AN50" s="55" cm="1">
        <f t="array" ref="AN50">INDEX('non-R&amp;D ex_typologies'!$J$8:$J$10,MATCH('Country-wise data'!FM50,'non-R&amp;D ex_typologies'!$F$8:$F$10,),)*'Country-wise data'!AD50</f>
        <v>0</v>
      </c>
      <c r="AO50" s="55" cm="1">
        <f t="array" ref="AO50">INDEX('non-R&amp;D ex_typologies'!$J$8:$J$10,MATCH('Country-wise data'!FN50,'non-R&amp;D ex_typologies'!$F$8:$F$10,),)*'Country-wise data'!AE50</f>
        <v>0</v>
      </c>
      <c r="AP50" s="55" cm="1">
        <f t="array" ref="AP50">INDEX('non-R&amp;D ex_typologies'!$J$8:$J$10,MATCH('Country-wise data'!FO50,'non-R&amp;D ex_typologies'!$F$8:$F$10,),)*'Country-wise data'!AF50</f>
        <v>0</v>
      </c>
      <c r="AQ50" s="55" cm="1">
        <f t="array" ref="AQ50">INDEX('non-R&amp;D ex_typologies'!$J$8:$J$10,MATCH('Country-wise data'!FP50,'non-R&amp;D ex_typologies'!$F$8:$F$10,),)*'Country-wise data'!AG50</f>
        <v>0</v>
      </c>
      <c r="AR50" s="55" cm="1">
        <f t="array" ref="AR50">INDEX('non-R&amp;D ex_typologies'!$J$8:$J$10,MATCH('Country-wise data'!FQ50,'non-R&amp;D ex_typologies'!$F$8:$F$10,),)*'Country-wise data'!AH50</f>
        <v>0</v>
      </c>
      <c r="AS50" s="55" cm="1">
        <f t="array" ref="AS50">INDEX('non-R&amp;D ex_typologies'!$J$8:$J$10,MATCH('Country-wise data'!FR50,'non-R&amp;D ex_typologies'!$F$8:$F$10,),)*'Country-wise data'!AI50</f>
        <v>0</v>
      </c>
      <c r="AT50" s="55" cm="1">
        <f t="array" ref="AT50">INDEX('non-R&amp;D ex_typologies'!$J$8:$J$10,MATCH('Country-wise data'!FS50,'non-R&amp;D ex_typologies'!$F$8:$F$10,),)*'Country-wise data'!AJ50</f>
        <v>0</v>
      </c>
      <c r="AU50" s="55" cm="1">
        <f t="array" ref="AU50">INDEX('non-R&amp;D ex_typologies'!$J$8:$J$10,MATCH('Country-wise data'!FT50,'non-R&amp;D ex_typologies'!$F$8:$F$10,),)*'Country-wise data'!AK50</f>
        <v>0</v>
      </c>
      <c r="AV50" s="55" cm="1">
        <f t="array" ref="AV50">INDEX('non-R&amp;D ex_typologies'!$J$8:$J$10,MATCH('Country-wise data'!FU50,'non-R&amp;D ex_typologies'!$F$8:$F$10,),)*'Country-wise data'!AL50</f>
        <v>0</v>
      </c>
      <c r="AW50">
        <f t="shared" si="57"/>
        <v>0</v>
      </c>
      <c r="AX50" s="53">
        <f>INDEX('GDP deflators'!$AB$3:$AK$155,MATCH('Country-wise data'!$B50,'GDP deflators'!$B$3:$B$155,),MATCH('Country-wise data'!AX$3,'GDP deflators'!$D$2:$M$2,))</f>
        <v>64.417919930687134</v>
      </c>
      <c r="AY50" s="53">
        <f>INDEX('GDP deflators'!$AB$3:$AK$155,MATCH('Country-wise data'!$B50,'GDP deflators'!$B$3:$B$155,),MATCH('Country-wise data'!AY$3,'GDP deflators'!$D$2:$M$2,))</f>
        <v>70.611297354558474</v>
      </c>
      <c r="AZ50" s="53">
        <f>INDEX('GDP deflators'!$AB$3:$AK$155,MATCH('Country-wise data'!$B50,'GDP deflators'!$B$3:$B$155,),MATCH('Country-wise data'!AZ$3,'GDP deflators'!$D$2:$M$2,))</f>
        <v>74.579432688118558</v>
      </c>
      <c r="BA50" s="53">
        <f>INDEX('GDP deflators'!$AB$3:$AK$155,MATCH('Country-wise data'!$B50,'GDP deflators'!$B$3:$B$155,),MATCH('Country-wise data'!BA$3,'GDP deflators'!$D$2:$M$2,))</f>
        <v>78.061611292110626</v>
      </c>
      <c r="BB50" s="53">
        <f>INDEX('GDP deflators'!$AB$3:$AK$155,MATCH('Country-wise data'!$B50,'GDP deflators'!$B$3:$B$155,),MATCH('Country-wise data'!BB$3,'GDP deflators'!$D$2:$M$2,))</f>
        <v>81.047361870938289</v>
      </c>
      <c r="BC50" s="53">
        <f>INDEX('GDP deflators'!$AB$3:$AK$155,MATCH('Country-wise data'!$B50,'GDP deflators'!$B$3:$B$155,),MATCH('Country-wise data'!BC$3,'GDP deflators'!$D$2:$M$2,))</f>
        <v>83.136391760965225</v>
      </c>
      <c r="BD50" s="53">
        <f>INDEX('GDP deflators'!$AB$3:$AK$155,MATCH('Country-wise data'!$B50,'GDP deflators'!$B$3:$B$155,),MATCH('Country-wise data'!BD$3,'GDP deflators'!$D$2:$M$2,))</f>
        <v>85.941902297955991</v>
      </c>
      <c r="BE50" s="53">
        <f>INDEX('GDP deflators'!$AB$3:$AK$155,MATCH('Country-wise data'!$B50,'GDP deflators'!$B$3:$B$155,),MATCH('Country-wise data'!BE$3,'GDP deflators'!$D$2:$M$2,))</f>
        <v>91.849269257326256</v>
      </c>
      <c r="BF50" s="53">
        <f>INDEX('GDP deflators'!$AB$3:$AK$155,MATCH('Country-wise data'!$B50,'GDP deflators'!$B$3:$B$155,),MATCH('Country-wise data'!BF$3,'GDP deflators'!$D$2:$M$2,))</f>
        <v>98.380878956076884</v>
      </c>
      <c r="BG50" s="53">
        <f>INDEX('GDP deflators'!$AB$3:$AK$155,MATCH('Country-wise data'!$B50,'GDP deflators'!$B$3:$B$155,),MATCH('Country-wise data'!BG$3,'GDP deflators'!$D$2:$M$2,))</f>
        <v>100</v>
      </c>
      <c r="BH50" cm="1">
        <f t="array" ref="BH50">H50/(INDEX($AX50:$BG50,,MATCH(BH$3,$AX$3:$BG$3,))/100)</f>
        <v>0</v>
      </c>
      <c r="BI50" cm="1">
        <f t="array" ref="BI50">I50/(INDEX($AX50:$BG50,,MATCH(BI$3,$AX$3:$BG$3,))/100)</f>
        <v>0</v>
      </c>
      <c r="BJ50" cm="1">
        <f t="array" ref="BJ50">J50/(INDEX($AX50:$BG50,,MATCH(BJ$3,$AX$3:$BG$3,))/100)</f>
        <v>0</v>
      </c>
      <c r="BK50" cm="1">
        <f t="array" ref="BK50">K50/(INDEX($AX50:$BG50,,MATCH(BK$3,$AX$3:$BG$3,))/100)</f>
        <v>0</v>
      </c>
      <c r="BL50" cm="1">
        <f t="array" ref="BL50">L50/(INDEX($AX50:$BG50,,MATCH(BL$3,$AX$3:$BG$3,))/100)</f>
        <v>0</v>
      </c>
      <c r="BM50" cm="1">
        <f t="array" ref="BM50">M50/(INDEX($AX50:$BG50,,MATCH(BM$3,$AX$3:$BG$3,))/100)</f>
        <v>0</v>
      </c>
      <c r="BN50" cm="1">
        <f t="array" ref="BN50">N50/(INDEX($AX50:$BG50,,MATCH(BN$3,$AX$3:$BG$3,))/100)</f>
        <v>0</v>
      </c>
      <c r="BO50" cm="1">
        <f t="array" ref="BO50">O50/(INDEX($AX50:$BG50,,MATCH(BO$3,$AX$3:$BG$3,))/100)</f>
        <v>0</v>
      </c>
      <c r="BP50" cm="1">
        <f t="array" ref="BP50">P50/(INDEX($AX50:$BG50,,MATCH(BP$3,$AX$3:$BG$3,))/100)</f>
        <v>0</v>
      </c>
      <c r="BQ50" cm="1">
        <f t="array" ref="BQ50">Q50/(INDEX($AX50:$BG50,,MATCH(BQ$3,$AX$3:$BG$3,))/100)</f>
        <v>0</v>
      </c>
      <c r="BS50" cm="1">
        <f t="array" ref="BS50">S50/(INDEX($AX50:$BG50,,MATCH(BS$3,$AX$3:$BG$3,))/100)</f>
        <v>0</v>
      </c>
      <c r="BT50" cm="1">
        <f t="array" ref="BT50">T50/(INDEX($AX50:$BG50,,MATCH(BT$3,$AX$3:$BG$3,))/100)</f>
        <v>0</v>
      </c>
      <c r="BU50" cm="1">
        <f t="array" ref="BU50">U50/(INDEX($AX50:$BG50,,MATCH(BU$3,$AX$3:$BG$3,))/100)</f>
        <v>0</v>
      </c>
      <c r="BV50" cm="1">
        <f t="array" ref="BV50">V50/(INDEX($AX50:$BG50,,MATCH(BV$3,$AX$3:$BG$3,))/100)</f>
        <v>0</v>
      </c>
      <c r="BW50" cm="1">
        <f t="array" ref="BW50">W50/(INDEX($AX50:$BG50,,MATCH(BW$3,$AX$3:$BG$3,))/100)</f>
        <v>0</v>
      </c>
      <c r="BX50" cm="1">
        <f t="array" ref="BX50">X50/(INDEX($AX50:$BG50,,MATCH(BX$3,$AX$3:$BG$3,))/100)</f>
        <v>0</v>
      </c>
      <c r="BY50" cm="1">
        <f t="array" ref="BY50">Y50/(INDEX($AX50:$BG50,,MATCH(BY$3,$AX$3:$BG$3,))/100)</f>
        <v>0</v>
      </c>
      <c r="BZ50" cm="1">
        <f t="array" ref="BZ50">Z50/(INDEX($AX50:$BG50,,MATCH(BZ$3,$AX$3:$BG$3,))/100)</f>
        <v>0</v>
      </c>
      <c r="CA50" cm="1">
        <f t="array" ref="CA50">AA50/(INDEX($AX50:$BG50,,MATCH(CA$3,$AX$3:$BG$3,))/100)</f>
        <v>0</v>
      </c>
      <c r="CB50" cm="1">
        <f t="array" ref="CB50">AB50/(INDEX($AX50:$BG50,,MATCH(CB$3,$AX$3:$BG$3,))/100)</f>
        <v>0</v>
      </c>
      <c r="CC50" cm="1">
        <f t="array" ref="CC50">AC50/(INDEX($AX50:$BG50,,MATCH(CC$3,$AX$3:$BG$3,))/100)</f>
        <v>0</v>
      </c>
      <c r="CD50" cm="1">
        <f t="array" ref="CD50">AD50/(INDEX($AX50:$BG50,,MATCH(CD$3,$AX$3:$BG$3,))/100)</f>
        <v>0</v>
      </c>
      <c r="CE50" cm="1">
        <f t="array" ref="CE50">AE50/(INDEX($AX50:$BG50,,MATCH(CE$3,$AX$3:$BG$3,))/100)</f>
        <v>0</v>
      </c>
      <c r="CF50" cm="1">
        <f t="array" ref="CF50">AF50/(INDEX($AX50:$BG50,,MATCH(CF$3,$AX$3:$BG$3,))/100)</f>
        <v>0</v>
      </c>
      <c r="CG50" cm="1">
        <f t="array" ref="CG50">AG50/(INDEX($AX50:$BG50,,MATCH(CG$3,$AX$3:$BG$3,))/100)</f>
        <v>0</v>
      </c>
      <c r="CH50" cm="1">
        <f t="array" ref="CH50">AH50/(INDEX($AX50:$BG50,,MATCH(CH$3,$AX$3:$BG$3,))/100)</f>
        <v>0</v>
      </c>
      <c r="CI50" cm="1">
        <f t="array" ref="CI50">AI50/(INDEX($AX50:$BG50,,MATCH(CI$3,$AX$3:$BG$3,))/100)</f>
        <v>0</v>
      </c>
      <c r="CJ50" cm="1">
        <f t="array" ref="CJ50">AJ50/(INDEX($AX50:$BG50,,MATCH(CJ$3,$AX$3:$BG$3,))/100)</f>
        <v>0</v>
      </c>
      <c r="CK50" cm="1">
        <f t="array" ref="CK50">AK50/(INDEX($AX50:$BG50,,MATCH(CK$3,$AX$3:$BG$3,))/100)</f>
        <v>0</v>
      </c>
      <c r="CL50" cm="1">
        <f t="array" ref="CL50">AL50/(INDEX($AX50:$BG50,,MATCH(CL$3,$AX$3:$BG$3,))/100)</f>
        <v>0</v>
      </c>
      <c r="CM50" cm="1">
        <f t="array" ref="CM50">AM50/(INDEX($AX50:$BG50,,MATCH(CM$3,$AX$3:$BG$3,))/100)</f>
        <v>0</v>
      </c>
      <c r="CN50" cm="1">
        <f t="array" ref="CN50">AN50/(INDEX($AX50:$BG50,,MATCH(CN$3,$AX$3:$BG$3,))/100)</f>
        <v>0</v>
      </c>
      <c r="CO50" cm="1">
        <f t="array" ref="CO50">AO50/(INDEX($AX50:$BG50,,MATCH(CO$3,$AX$3:$BG$3,))/100)</f>
        <v>0</v>
      </c>
      <c r="CP50" cm="1">
        <f t="array" ref="CP50">AP50/(INDEX($AX50:$BG50,,MATCH(CP$3,$AX$3:$BG$3,))/100)</f>
        <v>0</v>
      </c>
      <c r="CQ50" cm="1">
        <f t="array" ref="CQ50">AQ50/(INDEX($AX50:$BG50,,MATCH(CQ$3,$AX$3:$BG$3,))/100)</f>
        <v>0</v>
      </c>
      <c r="CR50" cm="1">
        <f t="array" ref="CR50">AR50/(INDEX($AX50:$BG50,,MATCH(CR$3,$AX$3:$BG$3,))/100)</f>
        <v>0</v>
      </c>
      <c r="CS50" cm="1">
        <f t="array" ref="CS50">AS50/(INDEX($AX50:$BG50,,MATCH(CS$3,$AX$3:$BG$3,))/100)</f>
        <v>0</v>
      </c>
      <c r="CT50" cm="1">
        <f t="array" ref="CT50">AT50/(INDEX($AX50:$BG50,,MATCH(CT$3,$AX$3:$BG$3,))/100)</f>
        <v>0</v>
      </c>
      <c r="CU50" cm="1">
        <f t="array" ref="CU50">AU50/(INDEX($AX50:$BG50,,MATCH(CU$3,$AX$3:$BG$3,))/100)</f>
        <v>0</v>
      </c>
      <c r="CV50" cm="1">
        <f t="array" ref="CV50">AV50/(INDEX($AX50:$BG50,,MATCH(CV$3,$AX$3:$BG$3,))/100)</f>
        <v>0</v>
      </c>
      <c r="CW50">
        <f t="shared" si="58"/>
        <v>0</v>
      </c>
      <c r="CX50">
        <f>IFERROR(1/INDEX('exch rates'!$BC$5:$BL$268,MATCH('Country-wise data'!$B50,'exch rates'!$A$5:$A$268,),MATCH(CX$3,'exch rates'!$BC$4:$BL$4,)),1)</f>
        <v>1</v>
      </c>
      <c r="CY50">
        <f>IFERROR(1/INDEX('exch rates'!$BC$5:$BL$268,MATCH('Country-wise data'!$B50,'exch rates'!$A$5:$A$268,),MATCH(CY$3,'exch rates'!$BC$4:$BL$4,)),1)</f>
        <v>1</v>
      </c>
      <c r="CZ50">
        <f>IFERROR(1/INDEX('exch rates'!$BC$5:$BL$268,MATCH('Country-wise data'!$B50,'exch rates'!$A$5:$A$268,),MATCH(CZ$3,'exch rates'!$BC$4:$BL$4,)),1)</f>
        <v>1</v>
      </c>
      <c r="DA50">
        <f>IFERROR(1/INDEX('exch rates'!$BC$5:$BL$268,MATCH('Country-wise data'!$B50,'exch rates'!$A$5:$A$268,),MATCH(DA$3,'exch rates'!$BC$4:$BL$4,)),1)</f>
        <v>1</v>
      </c>
      <c r="DB50">
        <f>IFERROR(1/INDEX('exch rates'!$BC$5:$BL$268,MATCH('Country-wise data'!$B50,'exch rates'!$A$5:$A$268,),MATCH(DB$3,'exch rates'!$BC$4:$BL$4,)),1)</f>
        <v>1</v>
      </c>
      <c r="DC50">
        <f>IFERROR(1/INDEX('exch rates'!$BC$5:$BL$268,MATCH('Country-wise data'!$B50,'exch rates'!$A$5:$A$268,),MATCH(DC$3,'exch rates'!$BC$4:$BL$4,)),1)</f>
        <v>1</v>
      </c>
      <c r="DD50">
        <f>IFERROR(1/INDEX('exch rates'!$BC$5:$BL$268,MATCH('Country-wise data'!$B50,'exch rates'!$A$5:$A$268,),MATCH(DD$3,'exch rates'!$BC$4:$BL$4,)),1)</f>
        <v>1</v>
      </c>
      <c r="DE50">
        <f>IFERROR(1/INDEX('exch rates'!$BC$5:$BL$268,MATCH('Country-wise data'!$B50,'exch rates'!$A$5:$A$268,),MATCH(DE$3,'exch rates'!$BC$4:$BL$4,)),1)</f>
        <v>1</v>
      </c>
      <c r="DF50">
        <f>IFERROR(1/INDEX('exch rates'!$BC$5:$BL$268,MATCH('Country-wise data'!$B50,'exch rates'!$A$5:$A$268,),MATCH(DF$3,'exch rates'!$BC$4:$BL$4,)),1)</f>
        <v>1</v>
      </c>
      <c r="DG50">
        <f>IFERROR(1/INDEX('exch rates'!$BC$5:$BL$268,MATCH('Country-wise data'!$B50,'exch rates'!$A$5:$A$268,),MATCH(DG$3,'exch rates'!$BC$4:$BL$4,)),1)</f>
        <v>1</v>
      </c>
      <c r="DH50" cm="1">
        <f t="array" ref="DH50">(BH50/INDEX($CX50:$DG50,,MATCH(DH$3,$CX$3:$DG$3,)))*$DG50</f>
        <v>0</v>
      </c>
      <c r="DI50" cm="1">
        <f t="array" ref="DI50">(BI50/INDEX($CX50:$DG50,,MATCH(DI$3,$CX$3:$DG$3,)))*$DG50</f>
        <v>0</v>
      </c>
      <c r="DJ50" cm="1">
        <f t="array" ref="DJ50">(BJ50/INDEX($CX50:$DG50,,MATCH(DJ$3,$CX$3:$DG$3,)))*$DG50</f>
        <v>0</v>
      </c>
      <c r="DK50" cm="1">
        <f t="array" ref="DK50">(BK50/INDEX($CX50:$DG50,,MATCH(DK$3,$CX$3:$DG$3,)))*$DG50</f>
        <v>0</v>
      </c>
      <c r="DL50" cm="1">
        <f t="array" ref="DL50">(BL50/INDEX($CX50:$DG50,,MATCH(DL$3,$CX$3:$DG$3,)))*$DG50</f>
        <v>0</v>
      </c>
      <c r="DM50" cm="1">
        <f t="array" ref="DM50">(BM50/INDEX($CX50:$DG50,,MATCH(DM$3,$CX$3:$DG$3,)))*$DG50</f>
        <v>0</v>
      </c>
      <c r="DN50" cm="1">
        <f t="array" ref="DN50">(BN50/INDEX($CX50:$DG50,,MATCH(DN$3,$CX$3:$DG$3,)))*$DG50</f>
        <v>0</v>
      </c>
      <c r="DO50" cm="1">
        <f t="array" ref="DO50">(BO50/INDEX($CX50:$DG50,,MATCH(DO$3,$CX$3:$DG$3,)))*$DG50</f>
        <v>0</v>
      </c>
      <c r="DP50" cm="1">
        <f t="array" ref="DP50">(BP50/INDEX($CX50:$DG50,,MATCH(DP$3,$CX$3:$DG$3,)))*$DG50</f>
        <v>0</v>
      </c>
      <c r="DQ50" cm="1">
        <f t="array" ref="DQ50">(BQ50/INDEX($CX50:$DG50,,MATCH(DQ$3,$CX$3:$DG$3,)))*$DG50</f>
        <v>0</v>
      </c>
      <c r="DS50" cm="1">
        <f t="array" ref="DS50">(BS50/INDEX($CX50:$DG50,,MATCH(DS$3,$CX$3:$DG$3,)))*$DG50</f>
        <v>0</v>
      </c>
      <c r="DT50" cm="1">
        <f t="array" ref="DT50">(BT50/INDEX($CX50:$DG50,,MATCH(DT$3,$CX$3:$DG$3,)))*$DG50</f>
        <v>0</v>
      </c>
      <c r="DU50" cm="1">
        <f t="array" ref="DU50">(BU50/INDEX($CX50:$DG50,,MATCH(DU$3,$CX$3:$DG$3,)))*$DG50</f>
        <v>0</v>
      </c>
      <c r="DV50" cm="1">
        <f t="array" ref="DV50">(BV50/INDEX($CX50:$DG50,,MATCH(DV$3,$CX$3:$DG$3,)))*$DG50</f>
        <v>0</v>
      </c>
      <c r="DW50" cm="1">
        <f t="array" ref="DW50">(BW50/INDEX($CX50:$DG50,,MATCH(DW$3,$CX$3:$DG$3,)))*$DG50</f>
        <v>0</v>
      </c>
      <c r="DX50" cm="1">
        <f t="array" ref="DX50">(BX50/INDEX($CX50:$DG50,,MATCH(DX$3,$CX$3:$DG$3,)))*$DG50</f>
        <v>0</v>
      </c>
      <c r="DY50" cm="1">
        <f t="array" ref="DY50">(BY50/INDEX($CX50:$DG50,,MATCH(DY$3,$CX$3:$DG$3,)))*$DG50</f>
        <v>0</v>
      </c>
      <c r="DZ50" cm="1">
        <f t="array" ref="DZ50">(BZ50/INDEX($CX50:$DG50,,MATCH(DZ$3,$CX$3:$DG$3,)))*$DG50</f>
        <v>0</v>
      </c>
      <c r="EA50" cm="1">
        <f t="array" ref="EA50">(CA50/INDEX($CX50:$DG50,,MATCH(EA$3,$CX$3:$DG$3,)))*$DG50</f>
        <v>0</v>
      </c>
      <c r="EB50" cm="1">
        <f t="array" ref="EB50">(CB50/INDEX($CX50:$DG50,,MATCH(EB$3,$CX$3:$DG$3,)))*$DG50</f>
        <v>0</v>
      </c>
      <c r="EC50" s="53" cm="1">
        <f t="array" ref="EC50">(CC50/INDEX($CX50:$DG50,,MATCH(EC$3,$CX$3:$DG$3,)))*$DG50</f>
        <v>0</v>
      </c>
      <c r="ED50" cm="1">
        <f t="array" ref="ED50">(CD50/INDEX($CX50:$DG50,,MATCH(ED$3,$CX$3:$DG$3,)))*$DG50</f>
        <v>0</v>
      </c>
      <c r="EE50" cm="1">
        <f t="array" ref="EE50">(CE50/INDEX($CX50:$DG50,,MATCH(EE$3,$CX$3:$DG$3,)))*$DG50</f>
        <v>0</v>
      </c>
      <c r="EF50" cm="1">
        <f t="array" ref="EF50">(CF50/INDEX($CX50:$DG50,,MATCH(EF$3,$CX$3:$DG$3,)))*$DG50</f>
        <v>0</v>
      </c>
      <c r="EG50" cm="1">
        <f t="array" ref="EG50">(CG50/INDEX($CX50:$DG50,,MATCH(EG$3,$CX$3:$DG$3,)))*$DG50</f>
        <v>0</v>
      </c>
      <c r="EH50" cm="1">
        <f t="array" ref="EH50">(CH50/INDEX($CX50:$DG50,,MATCH(EH$3,$CX$3:$DG$3,)))*$DG50</f>
        <v>0</v>
      </c>
      <c r="EI50" cm="1">
        <f t="array" ref="EI50">(CI50/INDEX($CX50:$DG50,,MATCH(EI$3,$CX$3:$DG$3,)))*$DG50</f>
        <v>0</v>
      </c>
      <c r="EJ50" cm="1">
        <f t="array" ref="EJ50">(CJ50/INDEX($CX50:$DG50,,MATCH(EJ$3,$CX$3:$DG$3,)))*$DG50</f>
        <v>0</v>
      </c>
      <c r="EK50" cm="1">
        <f t="array" ref="EK50">(CK50/INDEX($CX50:$DG50,,MATCH(EK$3,$CX$3:$DG$3,)))*$DG50</f>
        <v>0</v>
      </c>
      <c r="EL50" cm="1">
        <f t="array" ref="EL50">(CL50/INDEX($CX50:$DG50,,MATCH(EL$3,$CX$3:$DG$3,)))*$DG50</f>
        <v>0</v>
      </c>
      <c r="EM50" cm="1">
        <f t="array" ref="EM50">(CM50/INDEX($CX50:$DG50,,MATCH(EM$3,$CX$3:$DG$3,)))*$DG50</f>
        <v>0</v>
      </c>
      <c r="EN50" cm="1">
        <f t="array" ref="EN50">(CN50/INDEX($CX50:$DG50,,MATCH(EN$3,$CX$3:$DG$3,)))*$DG50</f>
        <v>0</v>
      </c>
      <c r="EO50" cm="1">
        <f t="array" ref="EO50">(CO50/INDEX($CX50:$DG50,,MATCH(EO$3,$CX$3:$DG$3,)))*$DG50</f>
        <v>0</v>
      </c>
      <c r="EP50" cm="1">
        <f t="array" ref="EP50">(CP50/INDEX($CX50:$DG50,,MATCH(EP$3,$CX$3:$DG$3,)))*$DG50</f>
        <v>0</v>
      </c>
      <c r="EQ50" cm="1">
        <f t="array" ref="EQ50">(CQ50/INDEX($CX50:$DG50,,MATCH(EQ$3,$CX$3:$DG$3,)))*$DG50</f>
        <v>0</v>
      </c>
      <c r="ER50" cm="1">
        <f t="array" ref="ER50">(CR50/INDEX($CX50:$DG50,,MATCH(ER$3,$CX$3:$DG$3,)))*$DG50</f>
        <v>0</v>
      </c>
      <c r="ES50" cm="1">
        <f t="array" ref="ES50">(CS50/INDEX($CX50:$DG50,,MATCH(ES$3,$CX$3:$DG$3,)))*$DG50</f>
        <v>0</v>
      </c>
      <c r="ET50" cm="1">
        <f t="array" ref="ET50">(CT50/INDEX($CX50:$DG50,,MATCH(ET$3,$CX$3:$DG$3,)))*$DG50</f>
        <v>0</v>
      </c>
      <c r="EU50" cm="1">
        <f t="array" ref="EU50">(CU50/INDEX($CX50:$DG50,,MATCH(EU$3,$CX$3:$DG$3,)))*$DG50</f>
        <v>0</v>
      </c>
      <c r="EV50" cm="1">
        <f t="array" ref="EV50">(CV50/INDEX($CX50:$DG50,,MATCH(EV$3,$CX$3:$DG$3,)))*$DG50</f>
        <v>0</v>
      </c>
      <c r="EW50">
        <f t="shared" si="13"/>
        <v>0</v>
      </c>
      <c r="EY50" s="96">
        <f t="shared" si="24"/>
        <v>0</v>
      </c>
      <c r="EZ50" s="96">
        <f t="shared" si="14"/>
        <v>0</v>
      </c>
      <c r="FA50" s="96">
        <f t="shared" si="15"/>
        <v>0</v>
      </c>
      <c r="FB50" s="96">
        <f t="shared" si="16"/>
        <v>0</v>
      </c>
      <c r="FC50" s="96">
        <f t="shared" si="17"/>
        <v>0</v>
      </c>
      <c r="FD50" s="96">
        <f t="shared" si="18"/>
        <v>0</v>
      </c>
      <c r="FE50" s="96">
        <f t="shared" si="19"/>
        <v>0</v>
      </c>
      <c r="FF50" s="96">
        <f t="shared" si="20"/>
        <v>0</v>
      </c>
      <c r="FG50" s="96">
        <f t="shared" si="21"/>
        <v>0</v>
      </c>
      <c r="FH50" s="96">
        <f t="shared" si="22"/>
        <v>0</v>
      </c>
      <c r="FJ50" s="96">
        <f t="shared" si="25"/>
        <v>0</v>
      </c>
      <c r="FK50" s="96" t="str">
        <f>IF(AND('Country-wise data'!FJ50&gt;'non-R&amp;D ex_typologies'!$C$17,'Country-wise data'!FJ50&lt;'non-R&amp;D ex_typologies'!$D$17),"Small",IF(AND('Country-wise data'!FJ50&gt;'non-R&amp;D ex_typologies'!$E$17,'Country-wise data'!$FJ$4&lt;'non-R&amp;D ex_typologies'!$F$17),"Medium","Large"))</f>
        <v>Large</v>
      </c>
      <c r="FL50" t="str">
        <f>IF($FK50='non-R&amp;D ex_typologies'!$C$16,IF(AND('Country-wise data'!EY50&gt;'non-R&amp;D ex_typologies'!$C$21,'Country-wise data'!EY50&lt;'non-R&amp;D ex_typologies'!$D$21),'non-R&amp;D ex_typologies'!$B$21,IF(AND('Country-wise data'!EY50&gt;'non-R&amp;D ex_typologies'!$C$19,'Country-wise data'!EY50&lt;'non-R&amp;D ex_typologies'!$D$19),'non-R&amp;D ex_typologies'!$B$19,'non-R&amp;D ex_typologies'!$B$20)),IF($FK50='non-R&amp;D ex_typologies'!$E$16,IF(AND('Country-wise data'!EY50&gt;'non-R&amp;D ex_typologies'!$E$21,'Country-wise data'!EY50&lt;'non-R&amp;D ex_typologies'!$F$21),'non-R&amp;D ex_typologies'!$B$21,IF(AND('Country-wise data'!EY50&gt;'non-R&amp;D ex_typologies'!$E$19,'Country-wise data'!EY50&lt;'non-R&amp;D ex_typologies'!$F$19),'non-R&amp;D ex_typologies'!$B$19,'non-R&amp;D ex_typologies'!$B$20)),IF(AND('Country-wise data'!EY50&gt;'non-R&amp;D ex_typologies'!$G$21,'Country-wise data'!EY50&lt;'non-R&amp;D ex_typologies'!$H$21),'non-R&amp;D ex_typologies'!$B$21,IF(AND('Country-wise data'!EY50&gt;'non-R&amp;D ex_typologies'!$G$19,'Country-wise data'!EY50&lt;'non-R&amp;D ex_typologies'!$H$19),'non-R&amp;D ex_typologies'!$B$19,'non-R&amp;D ex_typologies'!$B$20))))</f>
        <v xml:space="preserve">Research heavy </v>
      </c>
      <c r="FM50" t="str">
        <f>IF($FK50='non-R&amp;D ex_typologies'!$C$16,IF(AND('Country-wise data'!EZ50&gt;'non-R&amp;D ex_typologies'!$C$21,'Country-wise data'!EZ50&lt;'non-R&amp;D ex_typologies'!$D$21),'non-R&amp;D ex_typologies'!$B$21,IF(AND('Country-wise data'!EZ50&gt;'non-R&amp;D ex_typologies'!$C$19,'Country-wise data'!EZ50&lt;'non-R&amp;D ex_typologies'!$D$19),'non-R&amp;D ex_typologies'!$B$19,'non-R&amp;D ex_typologies'!$B$20)),IF($FK50='non-R&amp;D ex_typologies'!$E$16,IF(AND('Country-wise data'!EZ50&gt;'non-R&amp;D ex_typologies'!$E$21,'Country-wise data'!EZ50&lt;'non-R&amp;D ex_typologies'!$F$21),'non-R&amp;D ex_typologies'!$B$21,IF(AND('Country-wise data'!EZ50&gt;'non-R&amp;D ex_typologies'!$E$19,'Country-wise data'!EZ50&lt;'non-R&amp;D ex_typologies'!$F$19),'non-R&amp;D ex_typologies'!$B$19,'non-R&amp;D ex_typologies'!$B$20)),IF(AND('Country-wise data'!EZ50&gt;'non-R&amp;D ex_typologies'!$G$21,'Country-wise data'!EZ50&lt;'non-R&amp;D ex_typologies'!$H$21),'non-R&amp;D ex_typologies'!$B$21,IF(AND('Country-wise data'!EZ50&gt;'non-R&amp;D ex_typologies'!$G$19,'Country-wise data'!EZ50&lt;'non-R&amp;D ex_typologies'!$H$19),'non-R&amp;D ex_typologies'!$B$19,'non-R&amp;D ex_typologies'!$B$20))))</f>
        <v xml:space="preserve">Research heavy </v>
      </c>
      <c r="FN50" t="str">
        <f>IF($FK50='non-R&amp;D ex_typologies'!$C$16,IF(AND('Country-wise data'!FA50&gt;'non-R&amp;D ex_typologies'!$C$21,'Country-wise data'!FA50&lt;'non-R&amp;D ex_typologies'!$D$21),'non-R&amp;D ex_typologies'!$B$21,IF(AND('Country-wise data'!FA50&gt;'non-R&amp;D ex_typologies'!$C$19,'Country-wise data'!FA50&lt;'non-R&amp;D ex_typologies'!$D$19),'non-R&amp;D ex_typologies'!$B$19,'non-R&amp;D ex_typologies'!$B$20)),IF($FK50='non-R&amp;D ex_typologies'!$E$16,IF(AND('Country-wise data'!FA50&gt;'non-R&amp;D ex_typologies'!$E$21,'Country-wise data'!FA50&lt;'non-R&amp;D ex_typologies'!$F$21),'non-R&amp;D ex_typologies'!$B$21,IF(AND('Country-wise data'!FA50&gt;'non-R&amp;D ex_typologies'!$E$19,'Country-wise data'!FA50&lt;'non-R&amp;D ex_typologies'!$F$19),'non-R&amp;D ex_typologies'!$B$19,'non-R&amp;D ex_typologies'!$B$20)),IF(AND('Country-wise data'!FA50&gt;'non-R&amp;D ex_typologies'!$G$21,'Country-wise data'!FA50&lt;'non-R&amp;D ex_typologies'!$H$21),'non-R&amp;D ex_typologies'!$B$21,IF(AND('Country-wise data'!FA50&gt;'non-R&amp;D ex_typologies'!$G$19,'Country-wise data'!FA50&lt;'non-R&amp;D ex_typologies'!$H$19),'non-R&amp;D ex_typologies'!$B$19,'non-R&amp;D ex_typologies'!$B$20))))</f>
        <v xml:space="preserve">Research heavy </v>
      </c>
      <c r="FO50" t="str">
        <f>IF($FK50='non-R&amp;D ex_typologies'!$C$16,IF(AND('Country-wise data'!FB50&gt;'non-R&amp;D ex_typologies'!$C$21,'Country-wise data'!FB50&lt;'non-R&amp;D ex_typologies'!$D$21),'non-R&amp;D ex_typologies'!$B$21,IF(AND('Country-wise data'!FB50&gt;'non-R&amp;D ex_typologies'!$C$19,'Country-wise data'!FB50&lt;'non-R&amp;D ex_typologies'!$D$19),'non-R&amp;D ex_typologies'!$B$19,'non-R&amp;D ex_typologies'!$B$20)),IF($FK50='non-R&amp;D ex_typologies'!$E$16,IF(AND('Country-wise data'!FB50&gt;'non-R&amp;D ex_typologies'!$E$21,'Country-wise data'!FB50&lt;'non-R&amp;D ex_typologies'!$F$21),'non-R&amp;D ex_typologies'!$B$21,IF(AND('Country-wise data'!FB50&gt;'non-R&amp;D ex_typologies'!$E$19,'Country-wise data'!FB50&lt;'non-R&amp;D ex_typologies'!$F$19),'non-R&amp;D ex_typologies'!$B$19,'non-R&amp;D ex_typologies'!$B$20)),IF(AND('Country-wise data'!FB50&gt;'non-R&amp;D ex_typologies'!$G$21,'Country-wise data'!FB50&lt;'non-R&amp;D ex_typologies'!$H$21),'non-R&amp;D ex_typologies'!$B$21,IF(AND('Country-wise data'!FB50&gt;'non-R&amp;D ex_typologies'!$G$19,'Country-wise data'!FB50&lt;'non-R&amp;D ex_typologies'!$H$19),'non-R&amp;D ex_typologies'!$B$19,'non-R&amp;D ex_typologies'!$B$20))))</f>
        <v xml:space="preserve">Research heavy </v>
      </c>
      <c r="FP50" t="str">
        <f>IF($FK50='non-R&amp;D ex_typologies'!$C$16,IF(AND('Country-wise data'!FC50&gt;'non-R&amp;D ex_typologies'!$C$21,'Country-wise data'!FC50&lt;'non-R&amp;D ex_typologies'!$D$21),'non-R&amp;D ex_typologies'!$B$21,IF(AND('Country-wise data'!FC50&gt;'non-R&amp;D ex_typologies'!$C$19,'Country-wise data'!FC50&lt;'non-R&amp;D ex_typologies'!$D$19),'non-R&amp;D ex_typologies'!$B$19,'non-R&amp;D ex_typologies'!$B$20)),IF($FK50='non-R&amp;D ex_typologies'!$E$16,IF(AND('Country-wise data'!FC50&gt;'non-R&amp;D ex_typologies'!$E$21,'Country-wise data'!FC50&lt;'non-R&amp;D ex_typologies'!$F$21),'non-R&amp;D ex_typologies'!$B$21,IF(AND('Country-wise data'!FC50&gt;'non-R&amp;D ex_typologies'!$E$19,'Country-wise data'!FC50&lt;'non-R&amp;D ex_typologies'!$F$19),'non-R&amp;D ex_typologies'!$B$19,'non-R&amp;D ex_typologies'!$B$20)),IF(AND('Country-wise data'!FC50&gt;'non-R&amp;D ex_typologies'!$G$21,'Country-wise data'!FC50&lt;'non-R&amp;D ex_typologies'!$H$21),'non-R&amp;D ex_typologies'!$B$21,IF(AND('Country-wise data'!FC50&gt;'non-R&amp;D ex_typologies'!$G$19,'Country-wise data'!FC50&lt;'non-R&amp;D ex_typologies'!$H$19),'non-R&amp;D ex_typologies'!$B$19,'non-R&amp;D ex_typologies'!$B$20))))</f>
        <v xml:space="preserve">Research heavy </v>
      </c>
      <c r="FQ50" t="str">
        <f>IF($FK50='non-R&amp;D ex_typologies'!$C$16,IF(AND('Country-wise data'!FD50&gt;'non-R&amp;D ex_typologies'!$C$21,'Country-wise data'!FD50&lt;'non-R&amp;D ex_typologies'!$D$21),'non-R&amp;D ex_typologies'!$B$21,IF(AND('Country-wise data'!FD50&gt;'non-R&amp;D ex_typologies'!$C$19,'Country-wise data'!FD50&lt;'non-R&amp;D ex_typologies'!$D$19),'non-R&amp;D ex_typologies'!$B$19,'non-R&amp;D ex_typologies'!$B$20)),IF($FK50='non-R&amp;D ex_typologies'!$E$16,IF(AND('Country-wise data'!FD50&gt;'non-R&amp;D ex_typologies'!$E$21,'Country-wise data'!FD50&lt;'non-R&amp;D ex_typologies'!$F$21),'non-R&amp;D ex_typologies'!$B$21,IF(AND('Country-wise data'!FD50&gt;'non-R&amp;D ex_typologies'!$E$19,'Country-wise data'!FD50&lt;'non-R&amp;D ex_typologies'!$F$19),'non-R&amp;D ex_typologies'!$B$19,'non-R&amp;D ex_typologies'!$B$20)),IF(AND('Country-wise data'!FD50&gt;'non-R&amp;D ex_typologies'!$G$21,'Country-wise data'!FD50&lt;'non-R&amp;D ex_typologies'!$H$21),'non-R&amp;D ex_typologies'!$B$21,IF(AND('Country-wise data'!FD50&gt;'non-R&amp;D ex_typologies'!$G$19,'Country-wise data'!FD50&lt;'non-R&amp;D ex_typologies'!$H$19),'non-R&amp;D ex_typologies'!$B$19,'non-R&amp;D ex_typologies'!$B$20))))</f>
        <v xml:space="preserve">Research heavy </v>
      </c>
      <c r="FR50" t="str">
        <f>IF($FK50='non-R&amp;D ex_typologies'!$C$16,IF(AND('Country-wise data'!FE50&gt;'non-R&amp;D ex_typologies'!$C$21,'Country-wise data'!FE50&lt;'non-R&amp;D ex_typologies'!$D$21),'non-R&amp;D ex_typologies'!$B$21,IF(AND('Country-wise data'!FE50&gt;'non-R&amp;D ex_typologies'!$C$19,'Country-wise data'!FE50&lt;'non-R&amp;D ex_typologies'!$D$19),'non-R&amp;D ex_typologies'!$B$19,'non-R&amp;D ex_typologies'!$B$20)),IF($FK50='non-R&amp;D ex_typologies'!$E$16,IF(AND('Country-wise data'!FE50&gt;'non-R&amp;D ex_typologies'!$E$21,'Country-wise data'!FE50&lt;'non-R&amp;D ex_typologies'!$F$21),'non-R&amp;D ex_typologies'!$B$21,IF(AND('Country-wise data'!FE50&gt;'non-R&amp;D ex_typologies'!$E$19,'Country-wise data'!FE50&lt;'non-R&amp;D ex_typologies'!$F$19),'non-R&amp;D ex_typologies'!$B$19,'non-R&amp;D ex_typologies'!$B$20)),IF(AND('Country-wise data'!FE50&gt;'non-R&amp;D ex_typologies'!$G$21,'Country-wise data'!FE50&lt;'non-R&amp;D ex_typologies'!$H$21),'non-R&amp;D ex_typologies'!$B$21,IF(AND('Country-wise data'!FE50&gt;'non-R&amp;D ex_typologies'!$G$19,'Country-wise data'!FE50&lt;'non-R&amp;D ex_typologies'!$H$19),'non-R&amp;D ex_typologies'!$B$19,'non-R&amp;D ex_typologies'!$B$20))))</f>
        <v xml:space="preserve">Research heavy </v>
      </c>
      <c r="FS50" t="str">
        <f>IF($FK50='non-R&amp;D ex_typologies'!$C$16,IF(AND('Country-wise data'!FF50&gt;'non-R&amp;D ex_typologies'!$C$21,'Country-wise data'!FF50&lt;'non-R&amp;D ex_typologies'!$D$21),'non-R&amp;D ex_typologies'!$B$21,IF(AND('Country-wise data'!FF50&gt;'non-R&amp;D ex_typologies'!$C$19,'Country-wise data'!FF50&lt;'non-R&amp;D ex_typologies'!$D$19),'non-R&amp;D ex_typologies'!$B$19,'non-R&amp;D ex_typologies'!$B$20)),IF($FK50='non-R&amp;D ex_typologies'!$E$16,IF(AND('Country-wise data'!FF50&gt;'non-R&amp;D ex_typologies'!$E$21,'Country-wise data'!FF50&lt;'non-R&amp;D ex_typologies'!$F$21),'non-R&amp;D ex_typologies'!$B$21,IF(AND('Country-wise data'!FF50&gt;'non-R&amp;D ex_typologies'!$E$19,'Country-wise data'!FF50&lt;'non-R&amp;D ex_typologies'!$F$19),'non-R&amp;D ex_typologies'!$B$19,'non-R&amp;D ex_typologies'!$B$20)),IF(AND('Country-wise data'!FF50&gt;'non-R&amp;D ex_typologies'!$G$21,'Country-wise data'!FF50&lt;'non-R&amp;D ex_typologies'!$H$21),'non-R&amp;D ex_typologies'!$B$21,IF(AND('Country-wise data'!FF50&gt;'non-R&amp;D ex_typologies'!$G$19,'Country-wise data'!FF50&lt;'non-R&amp;D ex_typologies'!$H$19),'non-R&amp;D ex_typologies'!$B$19,'non-R&amp;D ex_typologies'!$B$20))))</f>
        <v xml:space="preserve">Research heavy </v>
      </c>
      <c r="FT50" t="str">
        <f>IF($FK50='non-R&amp;D ex_typologies'!$C$16,IF(AND('Country-wise data'!FG50&gt;'non-R&amp;D ex_typologies'!$C$21,'Country-wise data'!FG50&lt;'non-R&amp;D ex_typologies'!$D$21),'non-R&amp;D ex_typologies'!$B$21,IF(AND('Country-wise data'!FG50&gt;'non-R&amp;D ex_typologies'!$C$19,'Country-wise data'!FG50&lt;'non-R&amp;D ex_typologies'!$D$19),'non-R&amp;D ex_typologies'!$B$19,'non-R&amp;D ex_typologies'!$B$20)),IF($FK50='non-R&amp;D ex_typologies'!$E$16,IF(AND('Country-wise data'!FG50&gt;'non-R&amp;D ex_typologies'!$E$21,'Country-wise data'!FG50&lt;'non-R&amp;D ex_typologies'!$F$21),'non-R&amp;D ex_typologies'!$B$21,IF(AND('Country-wise data'!FG50&gt;'non-R&amp;D ex_typologies'!$E$19,'Country-wise data'!FG50&lt;'non-R&amp;D ex_typologies'!$F$19),'non-R&amp;D ex_typologies'!$B$19,'non-R&amp;D ex_typologies'!$B$20)),IF(AND('Country-wise data'!FG50&gt;'non-R&amp;D ex_typologies'!$G$21,'Country-wise data'!FG50&lt;'non-R&amp;D ex_typologies'!$H$21),'non-R&amp;D ex_typologies'!$B$21,IF(AND('Country-wise data'!FG50&gt;'non-R&amp;D ex_typologies'!$G$19,'Country-wise data'!FG50&lt;'non-R&amp;D ex_typologies'!$H$19),'non-R&amp;D ex_typologies'!$B$19,'non-R&amp;D ex_typologies'!$B$20))))</f>
        <v xml:space="preserve">Research heavy </v>
      </c>
      <c r="FU50" t="str">
        <f>IF($FK50='non-R&amp;D ex_typologies'!$C$16,IF(AND('Country-wise data'!FH50&gt;'non-R&amp;D ex_typologies'!$C$21,'Country-wise data'!FH50&lt;'non-R&amp;D ex_typologies'!$D$21),'non-R&amp;D ex_typologies'!$B$21,IF(AND('Country-wise data'!FH50&gt;'non-R&amp;D ex_typologies'!$C$19,'Country-wise data'!FH50&lt;'non-R&amp;D ex_typologies'!$D$19),'non-R&amp;D ex_typologies'!$B$19,'non-R&amp;D ex_typologies'!$B$20)),IF($FK50='non-R&amp;D ex_typologies'!$E$16,IF(AND('Country-wise data'!FH50&gt;'non-R&amp;D ex_typologies'!$E$21,'Country-wise data'!FH50&lt;'non-R&amp;D ex_typologies'!$F$21),'non-R&amp;D ex_typologies'!$B$21,IF(AND('Country-wise data'!FH50&gt;'non-R&amp;D ex_typologies'!$E$19,'Country-wise data'!FH50&lt;'non-R&amp;D ex_typologies'!$F$19),'non-R&amp;D ex_typologies'!$B$19,'non-R&amp;D ex_typologies'!$B$20)),IF(AND('Country-wise data'!FH50&gt;'non-R&amp;D ex_typologies'!$G$21,'Country-wise data'!FH50&lt;'non-R&amp;D ex_typologies'!$H$21),'non-R&amp;D ex_typologies'!$B$21,IF(AND('Country-wise data'!FH50&gt;'non-R&amp;D ex_typologies'!$G$19,'Country-wise data'!FH50&lt;'non-R&amp;D ex_typologies'!$H$19),'non-R&amp;D ex_typologies'!$B$19,'non-R&amp;D ex_typologies'!$B$20))))</f>
        <v xml:space="preserve">Research heavy </v>
      </c>
    </row>
    <row r="51" spans="2:177" x14ac:dyDescent="0.35">
      <c r="B51" s="12" t="s">
        <v>412</v>
      </c>
      <c r="C51" t="s">
        <v>413</v>
      </c>
      <c r="D51" t="s">
        <v>373</v>
      </c>
      <c r="E51" t="s">
        <v>26</v>
      </c>
      <c r="F51" t="s">
        <v>369</v>
      </c>
      <c r="G51" s="55">
        <f>Assumptions!$C$13</f>
        <v>1.1000000000000001</v>
      </c>
      <c r="H51">
        <f>SUMIFS('IFPRI SPEED'!AL:AL,'IFPRI SPEED'!$A:$A,'Country-wise data'!$B51)*1000*G51</f>
        <v>0</v>
      </c>
      <c r="I51">
        <f>IF(SUMIFS('IFPRI SPEED'!AM:AM,'IFPRI SPEED'!$A:$A,'Country-wise data'!$B51)*1000=0,H51*(1+Assumptions!$C$9),SUMIFS('IFPRI SPEED'!AM:AM,'IFPRI SPEED'!$A:$A,'Country-wise data'!$B51)*1000*$G51)</f>
        <v>0</v>
      </c>
      <c r="J51">
        <f>IF(SUMIFS('IFPRI SPEED'!AN:AN,'IFPRI SPEED'!$A:$A,'Country-wise data'!$B51)*1000=0,I51*(1+Assumptions!$C$9),SUMIFS('IFPRI SPEED'!AN:AN,'IFPRI SPEED'!$A:$A,'Country-wise data'!$B51)*1000*$G51)</f>
        <v>0</v>
      </c>
      <c r="K51">
        <f>IF(SUMIFS('IFPRI SPEED'!AO:AO,'IFPRI SPEED'!$A:$A,'Country-wise data'!$B51)*1000=0,J51*(1+Assumptions!$C$9),SUMIFS('IFPRI SPEED'!AO:AO,'IFPRI SPEED'!$A:$A,'Country-wise data'!$B51)*1000*$G51)</f>
        <v>0</v>
      </c>
      <c r="L51">
        <f>IF(SUMIFS('IFPRI SPEED'!AP:AP,'IFPRI SPEED'!$A:$A,'Country-wise data'!$B51)*1000=0,K51*(1+Assumptions!$C$9),SUMIFS('IFPRI SPEED'!AP:AP,'IFPRI SPEED'!$A:$A,'Country-wise data'!$B51)*1000*$G51)</f>
        <v>0</v>
      </c>
      <c r="M51">
        <f>IF(SUMIFS('IFPRI SPEED'!AQ:AQ,'IFPRI SPEED'!$A:$A,'Country-wise data'!$B51)*1000=0,L51*(1+Assumptions!$C$9),SUMIFS('IFPRI SPEED'!AQ:AQ,'IFPRI SPEED'!$A:$A,'Country-wise data'!$B51)*1000*$G51)</f>
        <v>0</v>
      </c>
      <c r="N51">
        <f>IF(SUMIFS('IFPRI SPEED'!AR:AR,'IFPRI SPEED'!$A:$A,'Country-wise data'!$B51)*1000=0,M51*(1+Assumptions!$C$9),SUMIFS('IFPRI SPEED'!AR:AR,'IFPRI SPEED'!$A:$A,'Country-wise data'!$B51)*1000*$G51)</f>
        <v>0</v>
      </c>
      <c r="O51">
        <f>IF(SUMIFS('IFPRI SPEED'!AS:AS,'IFPRI SPEED'!$A:$A,'Country-wise data'!$B51)*1000=0,N51*(1+Assumptions!$C$9),SUMIFS('IFPRI SPEED'!AS:AS,'IFPRI SPEED'!$A:$A,'Country-wise data'!$B51)*1000*$G51)</f>
        <v>0</v>
      </c>
      <c r="P51">
        <f>IF(SUMIFS('IFPRI SPEED'!AT:AT,'IFPRI SPEED'!$A:$A,'Country-wise data'!$B51)*1000=0,O51*(1+Assumptions!$C$9),SUMIFS('IFPRI SPEED'!AT:AT,'IFPRI SPEED'!$A:$A,'Country-wise data'!$B51)*1000*$G51)</f>
        <v>0</v>
      </c>
      <c r="Q51">
        <f>IF(SUMIFS('IFPRI SPEED'!AU:AU,'IFPRI SPEED'!$A:$A,'Country-wise data'!$B51)*1000=0,P51*(1+Assumptions!$C$9),SUMIFS('IFPRI SPEED'!AU:AU,'IFPRI SPEED'!$A:$A,'Country-wise data'!$B51)*1000*$G51)</f>
        <v>0</v>
      </c>
      <c r="R51" s="36">
        <f t="shared" si="55"/>
        <v>0</v>
      </c>
      <c r="S51" s="44">
        <f>INDEX('area data'!$G$4:$P$79,MATCH('Country-wise data'!$B51,'area data'!$B$4:$B$79,),MATCH('Country-wise data'!S$3,'area data'!$G$3:$P$3,))</f>
        <v>5471.8481923614108</v>
      </c>
      <c r="T51" s="44">
        <f>INDEX('area data'!$G$4:$P$79,MATCH('Country-wise data'!$B51,'area data'!$B$4:$B$79,),MATCH('Country-wise data'!T$3,'area data'!$G$3:$P$3,))</f>
        <v>6100.3482335444687</v>
      </c>
      <c r="U51" s="44">
        <f>INDEX('area data'!$G$4:$P$79,MATCH('Country-wise data'!$B51,'area data'!$B$4:$B$79,),MATCH('Country-wise data'!U$3,'area data'!$G$3:$P$3,))</f>
        <v>6385.8662571325594</v>
      </c>
      <c r="V51" s="44">
        <f>INDEX('area data'!$G$4:$P$79,MATCH('Country-wise data'!$B51,'area data'!$B$4:$B$79,),MATCH('Country-wise data'!V$3,'area data'!$G$3:$P$3,))</f>
        <v>6838.5580896266229</v>
      </c>
      <c r="W51" s="44">
        <f>INDEX('area data'!$G$4:$P$79,MATCH('Country-wise data'!$B51,'area data'!$B$4:$B$79,),MATCH('Country-wise data'!W$3,'area data'!$G$3:$P$3,))</f>
        <v>6952.2125154589839</v>
      </c>
      <c r="X51" s="44">
        <f>INDEX('area data'!$G$4:$P$79,MATCH('Country-wise data'!$B51,'area data'!$B$4:$B$79,),MATCH('Country-wise data'!X$3,'area data'!$G$3:$P$3,))</f>
        <v>6465.1447431535507</v>
      </c>
      <c r="Y51" s="44">
        <f>INDEX('area data'!$G$4:$P$79,MATCH('Country-wise data'!$B51,'area data'!$B$4:$B$79,),MATCH('Country-wise data'!Y$3,'area data'!$G$3:$P$3,))</f>
        <v>6536.5859277006584</v>
      </c>
      <c r="Z51" s="44">
        <f>INDEX('area data'!$G$4:$P$79,MATCH('Country-wise data'!$B51,'area data'!$B$4:$B$79,),MATCH('Country-wise data'!Z$3,'area data'!$G$3:$P$3,))</f>
        <v>6905.9246017091846</v>
      </c>
      <c r="AA51" s="44">
        <f>INDEX('area data'!$G$4:$P$79,MATCH('Country-wise data'!$B51,'area data'!$B$4:$B$79,),MATCH('Country-wise data'!AA$3,'area data'!$G$3:$P$3,))</f>
        <v>7079.7609903314869</v>
      </c>
      <c r="AB51" s="44">
        <f>INDEX('area data'!$G$4:$P$79,MATCH('Country-wise data'!$B51,'area data'!$B$4:$B$79,),MATCH('Country-wise data'!AB$3,'area data'!$G$3:$P$3,))</f>
        <v>7221.3562101381158</v>
      </c>
      <c r="AC51" s="53">
        <f>IFERROR(INDEX('ASTI data (new)'!$AF$6:$AL$130,MATCH('Country-wise data'!$B51,'ASTI data (new)'!$C$6:$C$130,),MATCH('Country-wise data'!AC$3,'ASTI data (new)'!$AF$5:$AL$5,)),(INDEX(Assumptions!$G$154:$P$345,MATCH('Country-wise data'!$B51,Assumptions!$B$154:$B$344,),MATCH('Country-wise data'!AC$3,Assumptions!$G$153:$P$153,))*S51))</f>
        <v>0.95753797277717589</v>
      </c>
      <c r="AD51" s="53">
        <f>IFERROR(INDEX('ASTI data (new)'!$AF$6:$AL$130,MATCH('Country-wise data'!$B51,'ASTI data (new)'!$C$6:$C$130,),MATCH('Country-wise data'!AD$3,'ASTI data (new)'!$AF$5:$AL$5,)),(INDEX(Assumptions!$G$154:$P$345,MATCH('Country-wise data'!$B51,Assumptions!$B$154:$B$344,),MATCH('Country-wise data'!AD$3,Assumptions!$G$153:$P$153,))*T51))</f>
        <v>0.57313841199007876</v>
      </c>
      <c r="AE51" s="53">
        <f>IFERROR(INDEX('ASTI data (new)'!$AF$6:$AL$130,MATCH('Country-wise data'!$B51,'ASTI data (new)'!$C$6:$C$130,),MATCH('Country-wise data'!AE$3,'ASTI data (new)'!$AF$5:$AL$5,)),(INDEX(Assumptions!$G$154:$P$345,MATCH('Country-wise data'!$B51,Assumptions!$B$154:$B$344,),MATCH('Country-wise data'!AE$3,Assumptions!$G$153:$P$153,))*U51))</f>
        <v>0.71165397658748553</v>
      </c>
      <c r="AF51" s="53">
        <f>IFERROR(INDEX('ASTI data (new)'!$AF$6:$AL$130,MATCH('Country-wise data'!$B51,'ASTI data (new)'!$C$6:$C$130,),MATCH('Country-wise data'!AF$3,'ASTI data (new)'!$AF$5:$AL$5,)),(INDEX(Assumptions!$G$154:$P$345,MATCH('Country-wise data'!$B51,Assumptions!$B$154:$B$344,),MATCH('Country-wise data'!AF$3,Assumptions!$G$153:$P$153,))*V51))</f>
        <v>0.72029010561306583</v>
      </c>
      <c r="AG51" s="53">
        <f>IFERROR(INDEX('ASTI data (new)'!$AF$6:$AL$130,MATCH('Country-wise data'!$B51,'ASTI data (new)'!$C$6:$C$130,),MATCH('Country-wise data'!AG$3,'ASTI data (new)'!$AF$5:$AL$5,)),(INDEX(Assumptions!$G$154:$P$345,MATCH('Country-wise data'!$B51,Assumptions!$B$154:$B$344,),MATCH('Country-wise data'!AG$3,Assumptions!$G$153:$P$153,))*W51))</f>
        <v>0.69717578980634642</v>
      </c>
      <c r="AH51" s="53">
        <f>IFERROR(INDEX('ASTI data (new)'!$AF$6:$AL$130,MATCH('Country-wise data'!$B51,'ASTI data (new)'!$C$6:$C$130,),MATCH('Country-wise data'!AH$3,'ASTI data (new)'!$AF$5:$AL$5,)),(INDEX(Assumptions!$G$154:$P$345,MATCH('Country-wise data'!$B51,Assumptions!$B$154:$B$344,),MATCH('Country-wise data'!AH$3,Assumptions!$G$153:$P$153,))*X51))</f>
        <v>0.88483818545609061</v>
      </c>
      <c r="AI51" s="53">
        <f>IFERROR(INDEX('ASTI data (new)'!$AF$6:$AL$130,MATCH('Country-wise data'!$B51,'ASTI data (new)'!$C$6:$C$130,),MATCH('Country-wise data'!AI$3,'ASTI data (new)'!$AF$5:$AL$5,)),(INDEX(Assumptions!$G$154:$P$345,MATCH('Country-wise data'!$B51,Assumptions!$B$154:$B$344,),MATCH('Country-wise data'!AI$3,Assumptions!$G$153:$P$153,))*Y51))</f>
        <v>0.84897851419990078</v>
      </c>
      <c r="AJ51" s="53">
        <f t="shared" ref="AJ51:AL51" si="73">IFERROR((1+($AI51/$AF51)^(1/3)-1)*AI51,0)</f>
        <v>0.89679487170273009</v>
      </c>
      <c r="AK51" s="53">
        <f t="shared" si="73"/>
        <v>0.9473043527729953</v>
      </c>
      <c r="AL51" s="53">
        <f t="shared" si="73"/>
        <v>1.0006586401177919</v>
      </c>
      <c r="AM51" s="55" cm="1">
        <f t="array" ref="AM51">INDEX('non-R&amp;D ex_typologies'!$J$8:$J$10,MATCH('Country-wise data'!FL51,'non-R&amp;D ex_typologies'!$F$8:$F$10,),)*'Country-wise data'!AC51</f>
        <v>2.7974708038759197</v>
      </c>
      <c r="AN51" s="55" cm="1">
        <f t="array" ref="AN51">INDEX('non-R&amp;D ex_typologies'!$J$8:$J$10,MATCH('Country-wise data'!FM51,'non-R&amp;D ex_typologies'!$F$8:$F$10,),)*'Country-wise data'!AD51</f>
        <v>1.6744380063297593</v>
      </c>
      <c r="AO51" s="55" cm="1">
        <f t="array" ref="AO51">INDEX('non-R&amp;D ex_typologies'!$J$8:$J$10,MATCH('Country-wise data'!FN51,'non-R&amp;D ex_typologies'!$F$8:$F$10,),)*'Country-wise data'!AE51</f>
        <v>2.0791146446042457</v>
      </c>
      <c r="AP51" s="55" cm="1">
        <f t="array" ref="AP51">INDEX('non-R&amp;D ex_typologies'!$J$8:$J$10,MATCH('Country-wise data'!FO51,'non-R&amp;D ex_typologies'!$F$8:$F$10,),)*'Country-wise data'!AF51</f>
        <v>2.1043453085511765</v>
      </c>
      <c r="AQ51" s="55" cm="1">
        <f t="array" ref="AQ51">INDEX('non-R&amp;D ex_typologies'!$J$8:$J$10,MATCH('Country-wise data'!FP51,'non-R&amp;D ex_typologies'!$F$8:$F$10,),)*'Country-wise data'!AG51</f>
        <v>2.0368162648378236</v>
      </c>
      <c r="AR51" s="55" cm="1">
        <f t="array" ref="AR51">INDEX('non-R&amp;D ex_typologies'!$J$8:$J$10,MATCH('Country-wise data'!FQ51,'non-R&amp;D ex_typologies'!$F$8:$F$10,),)*'Country-wise data'!AH51</f>
        <v>2.5850765821732868</v>
      </c>
      <c r="AS51" s="55" cm="1">
        <f t="array" ref="AS51">INDEX('non-R&amp;D ex_typologies'!$J$8:$J$10,MATCH('Country-wise data'!FR51,'non-R&amp;D ex_typologies'!$F$8:$F$10,),)*'Country-wise data'!AI51</f>
        <v>2.4803116681669746</v>
      </c>
      <c r="AT51" s="55" cm="1">
        <f t="array" ref="AT51">INDEX('non-R&amp;D ex_typologies'!$J$8:$J$10,MATCH('Country-wise data'!FS51,'non-R&amp;D ex_typologies'!$F$8:$F$10,),)*'Country-wise data'!AJ51</f>
        <v>2.6200083359386932</v>
      </c>
      <c r="AU51" s="55" cm="1">
        <f t="array" ref="AU51">INDEX('non-R&amp;D ex_typologies'!$J$8:$J$10,MATCH('Country-wise data'!FT51,'non-R&amp;D ex_typologies'!$F$8:$F$10,),)*'Country-wise data'!AK51</f>
        <v>2.7675730306350061</v>
      </c>
      <c r="AV51" s="55" cm="1">
        <f t="array" ref="AV51">INDEX('non-R&amp;D ex_typologies'!$J$8:$J$10,MATCH('Country-wise data'!FU51,'non-R&amp;D ex_typologies'!$F$8:$F$10,),)*'Country-wise data'!AL51</f>
        <v>2.9234488970257462</v>
      </c>
      <c r="AW51">
        <f t="shared" si="57"/>
        <v>32.30697436316229</v>
      </c>
      <c r="AX51" s="53">
        <f>INDEX('GDP deflators'!$AB$3:$AK$155,MATCH('Country-wise data'!$B51,'GDP deflators'!$B$3:$B$155,),MATCH('Country-wise data'!AX$3,'GDP deflators'!$D$2:$M$2,))</f>
        <v>100.54590621635529</v>
      </c>
      <c r="AY51" s="53">
        <f>INDEX('GDP deflators'!$AB$3:$AK$155,MATCH('Country-wise data'!$B51,'GDP deflators'!$B$3:$B$155,),MATCH('Country-wise data'!AY$3,'GDP deflators'!$D$2:$M$2,))</f>
        <v>113.29636160018882</v>
      </c>
      <c r="AZ51" s="53">
        <f>INDEX('GDP deflators'!$AB$3:$AK$155,MATCH('Country-wise data'!$B51,'GDP deflators'!$B$3:$B$155,),MATCH('Country-wise data'!AZ$3,'GDP deflators'!$D$2:$M$2,))</f>
        <v>109.96329287518552</v>
      </c>
      <c r="BA51" s="53">
        <f>INDEX('GDP deflators'!$AB$3:$AK$155,MATCH('Country-wise data'!$B51,'GDP deflators'!$B$3:$B$155,),MATCH('Country-wise data'!BA$3,'GDP deflators'!$D$2:$M$2,))</f>
        <v>103.19183584448781</v>
      </c>
      <c r="BB51" s="53">
        <f>INDEX('GDP deflators'!$AB$3:$AK$155,MATCH('Country-wise data'!$B51,'GDP deflators'!$B$3:$B$155,),MATCH('Country-wise data'!BB$3,'GDP deflators'!$D$2:$M$2,))</f>
        <v>102.31327052933088</v>
      </c>
      <c r="BC51" s="53">
        <f>INDEX('GDP deflators'!$AB$3:$AK$155,MATCH('Country-wise data'!$B51,'GDP deflators'!$B$3:$B$155,),MATCH('Country-wise data'!BC$3,'GDP deflators'!$D$2:$M$2,))</f>
        <v>93.17958842658706</v>
      </c>
      <c r="BD51" s="53">
        <f>INDEX('GDP deflators'!$AB$3:$AK$155,MATCH('Country-wise data'!$B51,'GDP deflators'!$B$3:$B$155,),MATCH('Country-wise data'!BD$3,'GDP deflators'!$D$2:$M$2,))</f>
        <v>89.201049241432173</v>
      </c>
      <c r="BE51" s="53">
        <f>INDEX('GDP deflators'!$AB$3:$AK$155,MATCH('Country-wise data'!$B51,'GDP deflators'!$B$3:$B$155,),MATCH('Country-wise data'!BE$3,'GDP deflators'!$D$2:$M$2,))</f>
        <v>92.602236354319771</v>
      </c>
      <c r="BF51" s="53">
        <f>INDEX('GDP deflators'!$AB$3:$AK$155,MATCH('Country-wise data'!$B51,'GDP deflators'!$B$3:$B$155,),MATCH('Country-wise data'!BF$3,'GDP deflators'!$D$2:$M$2,))</f>
        <v>99.220387916068617</v>
      </c>
      <c r="BG51" s="53">
        <f>INDEX('GDP deflators'!$AB$3:$AK$155,MATCH('Country-wise data'!$B51,'GDP deflators'!$B$3:$B$155,),MATCH('Country-wise data'!BG$3,'GDP deflators'!$D$2:$M$2,))</f>
        <v>100</v>
      </c>
      <c r="BH51" cm="1">
        <f t="array" ref="BH51">H51/(INDEX($AX51:$BG51,,MATCH(BH$3,$AX$3:$BG$3,))/100)</f>
        <v>0</v>
      </c>
      <c r="BI51" cm="1">
        <f t="array" ref="BI51">I51/(INDEX($AX51:$BG51,,MATCH(BI$3,$AX$3:$BG$3,))/100)</f>
        <v>0</v>
      </c>
      <c r="BJ51" cm="1">
        <f t="array" ref="BJ51">J51/(INDEX($AX51:$BG51,,MATCH(BJ$3,$AX$3:$BG$3,))/100)</f>
        <v>0</v>
      </c>
      <c r="BK51" cm="1">
        <f t="array" ref="BK51">K51/(INDEX($AX51:$BG51,,MATCH(BK$3,$AX$3:$BG$3,))/100)</f>
        <v>0</v>
      </c>
      <c r="BL51" cm="1">
        <f t="array" ref="BL51">L51/(INDEX($AX51:$BG51,,MATCH(BL$3,$AX$3:$BG$3,))/100)</f>
        <v>0</v>
      </c>
      <c r="BM51" cm="1">
        <f t="array" ref="BM51">M51/(INDEX($AX51:$BG51,,MATCH(BM$3,$AX$3:$BG$3,))/100)</f>
        <v>0</v>
      </c>
      <c r="BN51" cm="1">
        <f t="array" ref="BN51">N51/(INDEX($AX51:$BG51,,MATCH(BN$3,$AX$3:$BG$3,))/100)</f>
        <v>0</v>
      </c>
      <c r="BO51" cm="1">
        <f t="array" ref="BO51">O51/(INDEX($AX51:$BG51,,MATCH(BO$3,$AX$3:$BG$3,))/100)</f>
        <v>0</v>
      </c>
      <c r="BP51" cm="1">
        <f t="array" ref="BP51">P51/(INDEX($AX51:$BG51,,MATCH(BP$3,$AX$3:$BG$3,))/100)</f>
        <v>0</v>
      </c>
      <c r="BQ51" cm="1">
        <f t="array" ref="BQ51">Q51/(INDEX($AX51:$BG51,,MATCH(BQ$3,$AX$3:$BG$3,))/100)</f>
        <v>0</v>
      </c>
      <c r="BS51" cm="1">
        <f t="array" ref="BS51">S51/(INDEX($AX51:$BG51,,MATCH(BS$3,$AX$3:$BG$3,))/100)</f>
        <v>5442.1392160781315</v>
      </c>
      <c r="BT51" cm="1">
        <f t="array" ref="BT51">T51/(INDEX($AX51:$BG51,,MATCH(BT$3,$AX$3:$BG$3,))/100)</f>
        <v>5384.4167168156464</v>
      </c>
      <c r="BU51" cm="1">
        <f t="array" ref="BU51">U51/(INDEX($AX51:$BG51,,MATCH(BU$3,$AX$3:$BG$3,))/100)</f>
        <v>5807.2708539029245</v>
      </c>
      <c r="BV51" cm="1">
        <f t="array" ref="BV51">V51/(INDEX($AX51:$BG51,,MATCH(BV$3,$AX$3:$BG$3,))/100)</f>
        <v>6627.0340416585559</v>
      </c>
      <c r="BW51" cm="1">
        <f t="array" ref="BW51">W51/(INDEX($AX51:$BG51,,MATCH(BW$3,$AX$3:$BG$3,))/100)</f>
        <v>6795.0252000457194</v>
      </c>
      <c r="BX51" cm="1">
        <f t="array" ref="BX51">X51/(INDEX($AX51:$BG51,,MATCH(BX$3,$AX$3:$BG$3,))/100)</f>
        <v>6938.3701434217137</v>
      </c>
      <c r="BY51" cm="1">
        <f t="array" ref="BY51">Y51/(INDEX($AX51:$BG51,,MATCH(BY$3,$AX$3:$BG$3,))/100)</f>
        <v>7327.9249328207898</v>
      </c>
      <c r="BZ51" cm="1">
        <f t="array" ref="BZ51">Z51/(INDEX($AX51:$BG51,,MATCH(BZ$3,$AX$3:$BG$3,))/100)</f>
        <v>7457.621838942805</v>
      </c>
      <c r="CA51" cm="1">
        <f t="array" ref="CA51">AA51/(INDEX($AX51:$BG51,,MATCH(CA$3,$AX$3:$BG$3,))/100)</f>
        <v>7135.3893479234503</v>
      </c>
      <c r="CB51" cm="1">
        <f t="array" ref="CB51">AB51/(INDEX($AX51:$BG51,,MATCH(CB$3,$AX$3:$BG$3,))/100)</f>
        <v>7221.3562101381158</v>
      </c>
      <c r="CC51" cm="1">
        <f t="array" ref="CC51">AC51/(INDEX($AX51:$BG51,,MATCH(CC$3,$AX$3:$BG$3,))/100)</f>
        <v>0.95233909445973852</v>
      </c>
      <c r="CD51" cm="1">
        <f t="array" ref="CD51">AD51/(INDEX($AX51:$BG51,,MATCH(CD$3,$AX$3:$BG$3,))/100)</f>
        <v>0.50587539078494437</v>
      </c>
      <c r="CE51" cm="1">
        <f t="array" ref="CE51">AE51/(INDEX($AX51:$BG51,,MATCH(CE$3,$AX$3:$BG$3,))/100)</f>
        <v>0.64717412327334778</v>
      </c>
      <c r="CF51" cm="1">
        <f t="array" ref="CF51">AF51/(INDEX($AX51:$BG51,,MATCH(CF$3,$AX$3:$BG$3,))/100)</f>
        <v>0.69801074834888843</v>
      </c>
      <c r="CG51" cm="1">
        <f t="array" ref="CG51">AG51/(INDEX($AX51:$BG51,,MATCH(CG$3,$AX$3:$BG$3,))/100)</f>
        <v>0.68141286677614521</v>
      </c>
      <c r="CH51" cm="1">
        <f t="array" ref="CH51">AH51/(INDEX($AX51:$BG51,,MATCH(CH$3,$AX$3:$BG$3,))/100)</f>
        <v>0.9496051661069782</v>
      </c>
      <c r="CI51" cm="1">
        <f t="array" ref="CI51">AI51/(INDEX($AX51:$BG51,,MATCH(CI$3,$AX$3:$BG$3,))/100)</f>
        <v>0.95175843941257876</v>
      </c>
      <c r="CJ51" cm="1">
        <f t="array" ref="CJ51">AJ51/(INDEX($AX51:$BG51,,MATCH(CJ$3,$AX$3:$BG$3,))/100)</f>
        <v>0.9684375961195627</v>
      </c>
      <c r="CK51" cm="1">
        <f t="array" ref="CK51">AK51/(INDEX($AX51:$BG51,,MATCH(CK$3,$AX$3:$BG$3,))/100)</f>
        <v>0.95474768106563768</v>
      </c>
      <c r="CL51" cm="1">
        <f t="array" ref="CL51">AL51/(INDEX($AX51:$BG51,,MATCH(CL$3,$AX$3:$BG$3,))/100)</f>
        <v>1.0006586401177919</v>
      </c>
      <c r="CM51" cm="1">
        <f t="array" ref="CM51">AM51/(INDEX($AX51:$BG51,,MATCH(CM$3,$AX$3:$BG$3,))/100)</f>
        <v>2.7822821526480701</v>
      </c>
      <c r="CN51" cm="1">
        <f t="array" ref="CN51">AN51/(INDEX($AX51:$BG51,,MATCH(CN$3,$AX$3:$BG$3,))/100)</f>
        <v>1.4779274309255213</v>
      </c>
      <c r="CO51" cm="1">
        <f t="array" ref="CO51">AO51/(INDEX($AX51:$BG51,,MATCH(CO$3,$AX$3:$BG$3,))/100)</f>
        <v>1.8907351628367086</v>
      </c>
      <c r="CP51" cm="1">
        <f t="array" ref="CP51">AP51/(INDEX($AX51:$BG51,,MATCH(CP$3,$AX$3:$BG$3,))/100)</f>
        <v>2.039255616813008</v>
      </c>
      <c r="CQ51" cm="1">
        <f t="array" ref="CQ51">AQ51/(INDEX($AX51:$BG51,,MATCH(CQ$3,$AX$3:$BG$3,))/100)</f>
        <v>1.9907644964334463</v>
      </c>
      <c r="CR51" cm="1">
        <f t="array" ref="CR51">AR51/(INDEX($AX51:$BG51,,MATCH(CR$3,$AX$3:$BG$3,))/100)</f>
        <v>2.7742949135367541</v>
      </c>
      <c r="CS51" cm="1">
        <f t="array" ref="CS51">AS51/(INDEX($AX51:$BG51,,MATCH(CS$3,$AX$3:$BG$3,))/100)</f>
        <v>2.7805857546067041</v>
      </c>
      <c r="CT51" cm="1">
        <f t="array" ref="CT51">AT51/(INDEX($AX51:$BG51,,MATCH(CT$3,$AX$3:$BG$3,))/100)</f>
        <v>2.8293143222954931</v>
      </c>
      <c r="CU51" cm="1">
        <f t="array" ref="CU51">AU51/(INDEX($AX51:$BG51,,MATCH(CU$3,$AX$3:$BG$3,))/100)</f>
        <v>2.7893188978218064</v>
      </c>
      <c r="CV51" cm="1">
        <f t="array" ref="CV51">AV51/(INDEX($AX51:$BG51,,MATCH(CV$3,$AX$3:$BG$3,))/100)</f>
        <v>2.9234488970257462</v>
      </c>
      <c r="CW51">
        <f t="shared" si="58"/>
        <v>32.587947391408868</v>
      </c>
      <c r="CX51">
        <f>IFERROR(1/INDEX('exch rates'!$BC$5:$BL$268,MATCH('Country-wise data'!$B51,'exch rates'!$A$5:$A$268,),MATCH(CX$3,'exch rates'!$BC$4:$BL$4,)),1)</f>
        <v>2.0210420296858955E-3</v>
      </c>
      <c r="CY51">
        <f>IFERROR(1/INDEX('exch rates'!$BC$5:$BL$268,MATCH('Country-wise data'!$B51,'exch rates'!$A$5:$A$268,),MATCH(CY$3,'exch rates'!$BC$4:$BL$4,)),1)</f>
        <v>2.1220221034584448E-3</v>
      </c>
      <c r="CZ51">
        <f>IFERROR(1/INDEX('exch rates'!$BC$5:$BL$268,MATCH('Country-wise data'!$B51,'exch rates'!$A$5:$A$268,),MATCH(CZ$3,'exch rates'!$BC$4:$BL$4,)),1)</f>
        <v>1.9586477038510144E-3</v>
      </c>
      <c r="DA51">
        <f>IFERROR(1/INDEX('exch rates'!$BC$5:$BL$268,MATCH('Country-wise data'!$B51,'exch rates'!$A$5:$A$268,),MATCH(DA$3,'exch rates'!$BC$4:$BL$4,)),1)</f>
        <v>2.0247028985370843E-3</v>
      </c>
      <c r="DB51">
        <f>IFERROR(1/INDEX('exch rates'!$BC$5:$BL$268,MATCH('Country-wise data'!$B51,'exch rates'!$A$5:$A$268,),MATCH(DB$3,'exch rates'!$BC$4:$BL$4,)),1)</f>
        <v>2.0252863896775544E-3</v>
      </c>
      <c r="DC51">
        <f>IFERROR(1/INDEX('exch rates'!$BC$5:$BL$268,MATCH('Country-wise data'!$B51,'exch rates'!$A$5:$A$268,),MATCH(DC$3,'exch rates'!$BC$4:$BL$4,)),1)</f>
        <v>1.6914414978801962E-3</v>
      </c>
      <c r="DD51">
        <f>IFERROR(1/INDEX('exch rates'!$BC$5:$BL$268,MATCH('Country-wise data'!$B51,'exch rates'!$A$5:$A$268,),MATCH(DD$3,'exch rates'!$BC$4:$BL$4,)),1)</f>
        <v>1.6874629172955991E-3</v>
      </c>
      <c r="DE51">
        <f>IFERROR(1/INDEX('exch rates'!$BC$5:$BL$268,MATCH('Country-wise data'!$B51,'exch rates'!$A$5:$A$268,),MATCH(DE$3,'exch rates'!$BC$4:$BL$4,)),1)</f>
        <v>1.7221878514454296E-3</v>
      </c>
      <c r="DF51">
        <f>IFERROR(1/INDEX('exch rates'!$BC$5:$BL$268,MATCH('Country-wise data'!$B51,'exch rates'!$A$5:$A$268,),MATCH(DF$3,'exch rates'!$BC$4:$BL$4,)),1)</f>
        <v>1.8003535442169521E-3</v>
      </c>
      <c r="DG51">
        <f>IFERROR(1/INDEX('exch rates'!$BC$5:$BL$268,MATCH('Country-wise data'!$B51,'exch rates'!$A$5:$A$268,),MATCH(DG$3,'exch rates'!$BC$4:$BL$4,)),1)</f>
        <v>1.7067438186080936E-3</v>
      </c>
      <c r="DH51" cm="1">
        <f t="array" ref="DH51">(BH51/INDEX($CX51:$DG51,,MATCH(DH$3,$CX$3:$DG$3,)))*$DG51</f>
        <v>0</v>
      </c>
      <c r="DI51" cm="1">
        <f t="array" ref="DI51">(BI51/INDEX($CX51:$DG51,,MATCH(DI$3,$CX$3:$DG$3,)))*$DG51</f>
        <v>0</v>
      </c>
      <c r="DJ51" cm="1">
        <f t="array" ref="DJ51">(BJ51/INDEX($CX51:$DG51,,MATCH(DJ$3,$CX$3:$DG$3,)))*$DG51</f>
        <v>0</v>
      </c>
      <c r="DK51" cm="1">
        <f t="array" ref="DK51">(BK51/INDEX($CX51:$DG51,,MATCH(DK$3,$CX$3:$DG$3,)))*$DG51</f>
        <v>0</v>
      </c>
      <c r="DL51" cm="1">
        <f t="array" ref="DL51">(BL51/INDEX($CX51:$DG51,,MATCH(DL$3,$CX$3:$DG$3,)))*$DG51</f>
        <v>0</v>
      </c>
      <c r="DM51" cm="1">
        <f t="array" ref="DM51">(BM51/INDEX($CX51:$DG51,,MATCH(DM$3,$CX$3:$DG$3,)))*$DG51</f>
        <v>0</v>
      </c>
      <c r="DN51" cm="1">
        <f t="array" ref="DN51">(BN51/INDEX($CX51:$DG51,,MATCH(DN$3,$CX$3:$DG$3,)))*$DG51</f>
        <v>0</v>
      </c>
      <c r="DO51" cm="1">
        <f t="array" ref="DO51">(BO51/INDEX($CX51:$DG51,,MATCH(DO$3,$CX$3:$DG$3,)))*$DG51</f>
        <v>0</v>
      </c>
      <c r="DP51" cm="1">
        <f t="array" ref="DP51">(BP51/INDEX($CX51:$DG51,,MATCH(DP$3,$CX$3:$DG$3,)))*$DG51</f>
        <v>0</v>
      </c>
      <c r="DQ51" cm="1">
        <f t="array" ref="DQ51">(BQ51/INDEX($CX51:$DG51,,MATCH(DQ$3,$CX$3:$DG$3,)))*$DG51</f>
        <v>0</v>
      </c>
      <c r="DS51" cm="1">
        <f t="array" ref="DS51">(BS51/INDEX($CX51:$DG51,,MATCH(DS$3,$CX$3:$DG$3,)))*$DG51</f>
        <v>4595.8160842848047</v>
      </c>
      <c r="DT51" cm="1">
        <f t="array" ref="DT51">(BT51/INDEX($CX51:$DG51,,MATCH(DT$3,$CX$3:$DG$3,)))*$DG51</f>
        <v>4330.6900212103055</v>
      </c>
      <c r="DU51" cm="1">
        <f t="array" ref="DU51">(BU51/INDEX($CX51:$DG51,,MATCH(DU$3,$CX$3:$DG$3,)))*$DG51</f>
        <v>5060.391214506888</v>
      </c>
      <c r="DV51" cm="1">
        <f t="array" ref="DV51">(BV51/INDEX($CX51:$DG51,,MATCH(DV$3,$CX$3:$DG$3,)))*$DG51</f>
        <v>5586.3254774211437</v>
      </c>
      <c r="DW51" cm="1">
        <f t="array" ref="DW51">(BW51/INDEX($CX51:$DG51,,MATCH(DW$3,$CX$3:$DG$3,)))*$DG51</f>
        <v>5726.2850906289223</v>
      </c>
      <c r="DX51" cm="1">
        <f t="array" ref="DX51">(BX51/INDEX($CX51:$DG51,,MATCH(DX$3,$CX$3:$DG$3,)))*$DG51</f>
        <v>7001.1409607373398</v>
      </c>
      <c r="DY51" cm="1">
        <f t="array" ref="DY51">(BY51/INDEX($CX51:$DG51,,MATCH(DY$3,$CX$3:$DG$3,)))*$DG51</f>
        <v>7411.6535860592985</v>
      </c>
      <c r="DZ51" cm="1">
        <f t="array" ref="DZ51">(BZ51/INDEX($CX51:$DG51,,MATCH(DZ$3,$CX$3:$DG$3,)))*$DG51</f>
        <v>7390.7442585020881</v>
      </c>
      <c r="EA51" cm="1">
        <f t="array" ref="EA51">(CA51/INDEX($CX51:$DG51,,MATCH(EA$3,$CX$3:$DG$3,)))*$DG51</f>
        <v>6764.3834190507396</v>
      </c>
      <c r="EB51" cm="1">
        <f t="array" ref="EB51">(CB51/INDEX($CX51:$DG51,,MATCH(EB$3,$CX$3:$DG$3,)))*$DG51</f>
        <v>7221.3562101381167</v>
      </c>
      <c r="EC51" s="53" cm="1">
        <f t="array" ref="EC51">(CC51/INDEX($CX51:$DG51,,MATCH(EC$3,$CX$3:$DG$3,)))*$DG51</f>
        <v>0.80423803108172021</v>
      </c>
      <c r="ED51" cm="1">
        <f t="array" ref="ED51">(CD51/INDEX($CX51:$DG51,,MATCH(ED$3,$CX$3:$DG$3,)))*$DG51</f>
        <v>0.40687592028424191</v>
      </c>
      <c r="EE51" cm="1">
        <f t="array" ref="EE51">(CE51/INDEX($CX51:$DG51,,MATCH(EE$3,$CX$3:$DG$3,)))*$DG51</f>
        <v>0.56394033101928254</v>
      </c>
      <c r="EF51" cm="1">
        <f t="array" ref="EF51">(CF51/INDEX($CX51:$DG51,,MATCH(EF$3,$CX$3:$DG$3,)))*$DG51</f>
        <v>0.58839523118539883</v>
      </c>
      <c r="EG51" cm="1">
        <f t="array" ref="EG51">(CG51/INDEX($CX51:$DG51,,MATCH(EG$3,$CX$3:$DG$3,)))*$DG51</f>
        <v>0.57423839128024101</v>
      </c>
      <c r="EH51" cm="1">
        <f t="array" ref="EH51">(CH51/INDEX($CX51:$DG51,,MATCH(EH$3,$CX$3:$DG$3,)))*$DG51</f>
        <v>0.95819615954946402</v>
      </c>
      <c r="EI51" cm="1">
        <f t="array" ref="EI51">(CI51/INDEX($CX51:$DG51,,MATCH(EI$3,$CX$3:$DG$3,)))*$DG51</f>
        <v>0.96263320315142131</v>
      </c>
      <c r="EJ51" cm="1">
        <f t="array" ref="EJ51">(CJ51/INDEX($CX51:$DG51,,MATCH(EJ$3,$CX$3:$DG$3,)))*$DG51</f>
        <v>0.95975295580995412</v>
      </c>
      <c r="EK51" cm="1">
        <f t="array" ref="EK51">(CK51/INDEX($CX51:$DG51,,MATCH(EK$3,$CX$3:$DG$3,)))*$DG51</f>
        <v>0.90510539345088992</v>
      </c>
      <c r="EL51" cm="1">
        <f t="array" ref="EL51">(CL51/INDEX($CX51:$DG51,,MATCH(EL$3,$CX$3:$DG$3,)))*$DG51</f>
        <v>1.0006586401177919</v>
      </c>
      <c r="EM51" cm="1">
        <f t="array" ref="EM51">(CM51/INDEX($CX51:$DG51,,MATCH(EM$3,$CX$3:$DG$3,)))*$DG51</f>
        <v>2.3496012432723798</v>
      </c>
      <c r="EN51" cm="1">
        <f t="array" ref="EN51">(CN51/INDEX($CX51:$DG51,,MATCH(EN$3,$CX$3:$DG$3,)))*$DG51</f>
        <v>1.1886980361667427</v>
      </c>
      <c r="EO51" cm="1">
        <f t="array" ref="EO51">(CO51/INDEX($CX51:$DG51,,MATCH(EO$3,$CX$3:$DG$3,)))*$DG51</f>
        <v>1.6475655859150786</v>
      </c>
      <c r="EP51" cm="1">
        <f t="array" ref="EP51">(CP51/INDEX($CX51:$DG51,,MATCH(EP$3,$CX$3:$DG$3,)))*$DG51</f>
        <v>1.7190111798981496</v>
      </c>
      <c r="EQ51" cm="1">
        <f t="array" ref="EQ51">(CQ51/INDEX($CX51:$DG51,,MATCH(EQ$3,$CX$3:$DG$3,)))*$DG51</f>
        <v>1.6776516229555021</v>
      </c>
      <c r="ER51" cm="1">
        <f t="array" ref="ER51">(CR51/INDEX($CX51:$DG51,,MATCH(ER$3,$CX$3:$DG$3,)))*$DG51</f>
        <v>2.799393712764465</v>
      </c>
      <c r="ES51" cm="1">
        <f t="array" ref="ES51">(CS51/INDEX($CX51:$DG51,,MATCH(ES$3,$CX$3:$DG$3,)))*$DG51</f>
        <v>2.8123566450813944</v>
      </c>
      <c r="ET51" cm="1">
        <f t="array" ref="ET51">(CT51/INDEX($CX51:$DG51,,MATCH(ET$3,$CX$3:$DG$3,)))*$DG51</f>
        <v>2.8039419314358067</v>
      </c>
      <c r="EU51" cm="1">
        <f t="array" ref="EU51">(CU51/INDEX($CX51:$DG51,,MATCH(EU$3,$CX$3:$DG$3,)))*$DG51</f>
        <v>2.6442877301939673</v>
      </c>
      <c r="EV51" cm="1">
        <f t="array" ref="EV51">(CV51/INDEX($CX51:$DG51,,MATCH(EV$3,$CX$3:$DG$3,)))*$DG51</f>
        <v>2.9234488970257462</v>
      </c>
      <c r="EW51">
        <f t="shared" si="13"/>
        <v>30.289990841639639</v>
      </c>
      <c r="EY51" s="96">
        <f t="shared" si="24"/>
        <v>1.7499351939512494E-4</v>
      </c>
      <c r="EZ51" s="96">
        <f t="shared" si="14"/>
        <v>9.3951753252136835E-5</v>
      </c>
      <c r="FA51" s="96">
        <f t="shared" si="15"/>
        <v>1.1144204214935109E-4</v>
      </c>
      <c r="FB51" s="96">
        <f t="shared" si="16"/>
        <v>1.0532777468186906E-4</v>
      </c>
      <c r="FC51" s="96">
        <f t="shared" si="17"/>
        <v>1.0028113902676334E-4</v>
      </c>
      <c r="FD51" s="96">
        <f t="shared" si="18"/>
        <v>1.3686285777176377E-4</v>
      </c>
      <c r="FE51" s="96">
        <f t="shared" si="19"/>
        <v>1.2988103018765664E-4</v>
      </c>
      <c r="FF51" s="96">
        <f t="shared" si="20"/>
        <v>1.2985876959629381E-4</v>
      </c>
      <c r="FG51" s="96">
        <f t="shared" si="21"/>
        <v>1.3380456685849798E-4</v>
      </c>
      <c r="FH51" s="96">
        <f t="shared" si="22"/>
        <v>1.3856935054844128E-4</v>
      </c>
      <c r="FJ51" s="96">
        <f t="shared" si="25"/>
        <v>6613.6548501747839</v>
      </c>
      <c r="FK51" s="96" t="str">
        <f>IF(AND('Country-wise data'!FJ51&gt;'non-R&amp;D ex_typologies'!$C$17,'Country-wise data'!FJ51&lt;'non-R&amp;D ex_typologies'!$D$17),"Small",IF(AND('Country-wise data'!FJ51&gt;'non-R&amp;D ex_typologies'!$E$17,'Country-wise data'!$FJ$4&lt;'non-R&amp;D ex_typologies'!$F$17),"Medium","Large"))</f>
        <v>Medium</v>
      </c>
      <c r="FL51" t="str">
        <f>IF($FK51='non-R&amp;D ex_typologies'!$C$16,IF(AND('Country-wise data'!EY51&gt;'non-R&amp;D ex_typologies'!$C$21,'Country-wise data'!EY51&lt;'non-R&amp;D ex_typologies'!$D$21),'non-R&amp;D ex_typologies'!$B$21,IF(AND('Country-wise data'!EY51&gt;'non-R&amp;D ex_typologies'!$C$19,'Country-wise data'!EY51&lt;'non-R&amp;D ex_typologies'!$D$19),'non-R&amp;D ex_typologies'!$B$19,'non-R&amp;D ex_typologies'!$B$20)),IF($FK51='non-R&amp;D ex_typologies'!$E$16,IF(AND('Country-wise data'!EY51&gt;'non-R&amp;D ex_typologies'!$E$21,'Country-wise data'!EY51&lt;'non-R&amp;D ex_typologies'!$F$21),'non-R&amp;D ex_typologies'!$B$21,IF(AND('Country-wise data'!EY51&gt;'non-R&amp;D ex_typologies'!$E$19,'Country-wise data'!EY51&lt;'non-R&amp;D ex_typologies'!$F$19),'non-R&amp;D ex_typologies'!$B$19,'non-R&amp;D ex_typologies'!$B$20)),IF(AND('Country-wise data'!EY51&gt;'non-R&amp;D ex_typologies'!$G$21,'Country-wise data'!EY51&lt;'non-R&amp;D ex_typologies'!$H$21),'non-R&amp;D ex_typologies'!$B$21,IF(AND('Country-wise data'!EY51&gt;'non-R&amp;D ex_typologies'!$G$19,'Country-wise data'!EY51&lt;'non-R&amp;D ex_typologies'!$H$19),'non-R&amp;D ex_typologies'!$B$19,'non-R&amp;D ex_typologies'!$B$20))))</f>
        <v>Program heavy</v>
      </c>
      <c r="FM51" t="str">
        <f>IF($FK51='non-R&amp;D ex_typologies'!$C$16,IF(AND('Country-wise data'!EZ51&gt;'non-R&amp;D ex_typologies'!$C$21,'Country-wise data'!EZ51&lt;'non-R&amp;D ex_typologies'!$D$21),'non-R&amp;D ex_typologies'!$B$21,IF(AND('Country-wise data'!EZ51&gt;'non-R&amp;D ex_typologies'!$C$19,'Country-wise data'!EZ51&lt;'non-R&amp;D ex_typologies'!$D$19),'non-R&amp;D ex_typologies'!$B$19,'non-R&amp;D ex_typologies'!$B$20)),IF($FK51='non-R&amp;D ex_typologies'!$E$16,IF(AND('Country-wise data'!EZ51&gt;'non-R&amp;D ex_typologies'!$E$21,'Country-wise data'!EZ51&lt;'non-R&amp;D ex_typologies'!$F$21),'non-R&amp;D ex_typologies'!$B$21,IF(AND('Country-wise data'!EZ51&gt;'non-R&amp;D ex_typologies'!$E$19,'Country-wise data'!EZ51&lt;'non-R&amp;D ex_typologies'!$F$19),'non-R&amp;D ex_typologies'!$B$19,'non-R&amp;D ex_typologies'!$B$20)),IF(AND('Country-wise data'!EZ51&gt;'non-R&amp;D ex_typologies'!$G$21,'Country-wise data'!EZ51&lt;'non-R&amp;D ex_typologies'!$H$21),'non-R&amp;D ex_typologies'!$B$21,IF(AND('Country-wise data'!EZ51&gt;'non-R&amp;D ex_typologies'!$G$19,'Country-wise data'!EZ51&lt;'non-R&amp;D ex_typologies'!$H$19),'non-R&amp;D ex_typologies'!$B$19,'non-R&amp;D ex_typologies'!$B$20))))</f>
        <v>Program heavy</v>
      </c>
      <c r="FN51" t="str">
        <f>IF($FK51='non-R&amp;D ex_typologies'!$C$16,IF(AND('Country-wise data'!FA51&gt;'non-R&amp;D ex_typologies'!$C$21,'Country-wise data'!FA51&lt;'non-R&amp;D ex_typologies'!$D$21),'non-R&amp;D ex_typologies'!$B$21,IF(AND('Country-wise data'!FA51&gt;'non-R&amp;D ex_typologies'!$C$19,'Country-wise data'!FA51&lt;'non-R&amp;D ex_typologies'!$D$19),'non-R&amp;D ex_typologies'!$B$19,'non-R&amp;D ex_typologies'!$B$20)),IF($FK51='non-R&amp;D ex_typologies'!$E$16,IF(AND('Country-wise data'!FA51&gt;'non-R&amp;D ex_typologies'!$E$21,'Country-wise data'!FA51&lt;'non-R&amp;D ex_typologies'!$F$21),'non-R&amp;D ex_typologies'!$B$21,IF(AND('Country-wise data'!FA51&gt;'non-R&amp;D ex_typologies'!$E$19,'Country-wise data'!FA51&lt;'non-R&amp;D ex_typologies'!$F$19),'non-R&amp;D ex_typologies'!$B$19,'non-R&amp;D ex_typologies'!$B$20)),IF(AND('Country-wise data'!FA51&gt;'non-R&amp;D ex_typologies'!$G$21,'Country-wise data'!FA51&lt;'non-R&amp;D ex_typologies'!$H$21),'non-R&amp;D ex_typologies'!$B$21,IF(AND('Country-wise data'!FA51&gt;'non-R&amp;D ex_typologies'!$G$19,'Country-wise data'!FA51&lt;'non-R&amp;D ex_typologies'!$H$19),'non-R&amp;D ex_typologies'!$B$19,'non-R&amp;D ex_typologies'!$B$20))))</f>
        <v>Program heavy</v>
      </c>
      <c r="FO51" t="str">
        <f>IF($FK51='non-R&amp;D ex_typologies'!$C$16,IF(AND('Country-wise data'!FB51&gt;'non-R&amp;D ex_typologies'!$C$21,'Country-wise data'!FB51&lt;'non-R&amp;D ex_typologies'!$D$21),'non-R&amp;D ex_typologies'!$B$21,IF(AND('Country-wise data'!FB51&gt;'non-R&amp;D ex_typologies'!$C$19,'Country-wise data'!FB51&lt;'non-R&amp;D ex_typologies'!$D$19),'non-R&amp;D ex_typologies'!$B$19,'non-R&amp;D ex_typologies'!$B$20)),IF($FK51='non-R&amp;D ex_typologies'!$E$16,IF(AND('Country-wise data'!FB51&gt;'non-R&amp;D ex_typologies'!$E$21,'Country-wise data'!FB51&lt;'non-R&amp;D ex_typologies'!$F$21),'non-R&amp;D ex_typologies'!$B$21,IF(AND('Country-wise data'!FB51&gt;'non-R&amp;D ex_typologies'!$E$19,'Country-wise data'!FB51&lt;'non-R&amp;D ex_typologies'!$F$19),'non-R&amp;D ex_typologies'!$B$19,'non-R&amp;D ex_typologies'!$B$20)),IF(AND('Country-wise data'!FB51&gt;'non-R&amp;D ex_typologies'!$G$21,'Country-wise data'!FB51&lt;'non-R&amp;D ex_typologies'!$H$21),'non-R&amp;D ex_typologies'!$B$21,IF(AND('Country-wise data'!FB51&gt;'non-R&amp;D ex_typologies'!$G$19,'Country-wise data'!FB51&lt;'non-R&amp;D ex_typologies'!$H$19),'non-R&amp;D ex_typologies'!$B$19,'non-R&amp;D ex_typologies'!$B$20))))</f>
        <v>Program heavy</v>
      </c>
      <c r="FP51" t="str">
        <f>IF($FK51='non-R&amp;D ex_typologies'!$C$16,IF(AND('Country-wise data'!FC51&gt;'non-R&amp;D ex_typologies'!$C$21,'Country-wise data'!FC51&lt;'non-R&amp;D ex_typologies'!$D$21),'non-R&amp;D ex_typologies'!$B$21,IF(AND('Country-wise data'!FC51&gt;'non-R&amp;D ex_typologies'!$C$19,'Country-wise data'!FC51&lt;'non-R&amp;D ex_typologies'!$D$19),'non-R&amp;D ex_typologies'!$B$19,'non-R&amp;D ex_typologies'!$B$20)),IF($FK51='non-R&amp;D ex_typologies'!$E$16,IF(AND('Country-wise data'!FC51&gt;'non-R&amp;D ex_typologies'!$E$21,'Country-wise data'!FC51&lt;'non-R&amp;D ex_typologies'!$F$21),'non-R&amp;D ex_typologies'!$B$21,IF(AND('Country-wise data'!FC51&gt;'non-R&amp;D ex_typologies'!$E$19,'Country-wise data'!FC51&lt;'non-R&amp;D ex_typologies'!$F$19),'non-R&amp;D ex_typologies'!$B$19,'non-R&amp;D ex_typologies'!$B$20)),IF(AND('Country-wise data'!FC51&gt;'non-R&amp;D ex_typologies'!$G$21,'Country-wise data'!FC51&lt;'non-R&amp;D ex_typologies'!$H$21),'non-R&amp;D ex_typologies'!$B$21,IF(AND('Country-wise data'!FC51&gt;'non-R&amp;D ex_typologies'!$G$19,'Country-wise data'!FC51&lt;'non-R&amp;D ex_typologies'!$H$19),'non-R&amp;D ex_typologies'!$B$19,'non-R&amp;D ex_typologies'!$B$20))))</f>
        <v>Program heavy</v>
      </c>
      <c r="FQ51" t="str">
        <f>IF($FK51='non-R&amp;D ex_typologies'!$C$16,IF(AND('Country-wise data'!FD51&gt;'non-R&amp;D ex_typologies'!$C$21,'Country-wise data'!FD51&lt;'non-R&amp;D ex_typologies'!$D$21),'non-R&amp;D ex_typologies'!$B$21,IF(AND('Country-wise data'!FD51&gt;'non-R&amp;D ex_typologies'!$C$19,'Country-wise data'!FD51&lt;'non-R&amp;D ex_typologies'!$D$19),'non-R&amp;D ex_typologies'!$B$19,'non-R&amp;D ex_typologies'!$B$20)),IF($FK51='non-R&amp;D ex_typologies'!$E$16,IF(AND('Country-wise data'!FD51&gt;'non-R&amp;D ex_typologies'!$E$21,'Country-wise data'!FD51&lt;'non-R&amp;D ex_typologies'!$F$21),'non-R&amp;D ex_typologies'!$B$21,IF(AND('Country-wise data'!FD51&gt;'non-R&amp;D ex_typologies'!$E$19,'Country-wise data'!FD51&lt;'non-R&amp;D ex_typologies'!$F$19),'non-R&amp;D ex_typologies'!$B$19,'non-R&amp;D ex_typologies'!$B$20)),IF(AND('Country-wise data'!FD51&gt;'non-R&amp;D ex_typologies'!$G$21,'Country-wise data'!FD51&lt;'non-R&amp;D ex_typologies'!$H$21),'non-R&amp;D ex_typologies'!$B$21,IF(AND('Country-wise data'!FD51&gt;'non-R&amp;D ex_typologies'!$G$19,'Country-wise data'!FD51&lt;'non-R&amp;D ex_typologies'!$H$19),'non-R&amp;D ex_typologies'!$B$19,'non-R&amp;D ex_typologies'!$B$20))))</f>
        <v>Program heavy</v>
      </c>
      <c r="FR51" t="str">
        <f>IF($FK51='non-R&amp;D ex_typologies'!$C$16,IF(AND('Country-wise data'!FE51&gt;'non-R&amp;D ex_typologies'!$C$21,'Country-wise data'!FE51&lt;'non-R&amp;D ex_typologies'!$D$21),'non-R&amp;D ex_typologies'!$B$21,IF(AND('Country-wise data'!FE51&gt;'non-R&amp;D ex_typologies'!$C$19,'Country-wise data'!FE51&lt;'non-R&amp;D ex_typologies'!$D$19),'non-R&amp;D ex_typologies'!$B$19,'non-R&amp;D ex_typologies'!$B$20)),IF($FK51='non-R&amp;D ex_typologies'!$E$16,IF(AND('Country-wise data'!FE51&gt;'non-R&amp;D ex_typologies'!$E$21,'Country-wise data'!FE51&lt;'non-R&amp;D ex_typologies'!$F$21),'non-R&amp;D ex_typologies'!$B$21,IF(AND('Country-wise data'!FE51&gt;'non-R&amp;D ex_typologies'!$E$19,'Country-wise data'!FE51&lt;'non-R&amp;D ex_typologies'!$F$19),'non-R&amp;D ex_typologies'!$B$19,'non-R&amp;D ex_typologies'!$B$20)),IF(AND('Country-wise data'!FE51&gt;'non-R&amp;D ex_typologies'!$G$21,'Country-wise data'!FE51&lt;'non-R&amp;D ex_typologies'!$H$21),'non-R&amp;D ex_typologies'!$B$21,IF(AND('Country-wise data'!FE51&gt;'non-R&amp;D ex_typologies'!$G$19,'Country-wise data'!FE51&lt;'non-R&amp;D ex_typologies'!$H$19),'non-R&amp;D ex_typologies'!$B$19,'non-R&amp;D ex_typologies'!$B$20))))</f>
        <v>Program heavy</v>
      </c>
      <c r="FS51" t="str">
        <f>IF($FK51='non-R&amp;D ex_typologies'!$C$16,IF(AND('Country-wise data'!FF51&gt;'non-R&amp;D ex_typologies'!$C$21,'Country-wise data'!FF51&lt;'non-R&amp;D ex_typologies'!$D$21),'non-R&amp;D ex_typologies'!$B$21,IF(AND('Country-wise data'!FF51&gt;'non-R&amp;D ex_typologies'!$C$19,'Country-wise data'!FF51&lt;'non-R&amp;D ex_typologies'!$D$19),'non-R&amp;D ex_typologies'!$B$19,'non-R&amp;D ex_typologies'!$B$20)),IF($FK51='non-R&amp;D ex_typologies'!$E$16,IF(AND('Country-wise data'!FF51&gt;'non-R&amp;D ex_typologies'!$E$21,'Country-wise data'!FF51&lt;'non-R&amp;D ex_typologies'!$F$21),'non-R&amp;D ex_typologies'!$B$21,IF(AND('Country-wise data'!FF51&gt;'non-R&amp;D ex_typologies'!$E$19,'Country-wise data'!FF51&lt;'non-R&amp;D ex_typologies'!$F$19),'non-R&amp;D ex_typologies'!$B$19,'non-R&amp;D ex_typologies'!$B$20)),IF(AND('Country-wise data'!FF51&gt;'non-R&amp;D ex_typologies'!$G$21,'Country-wise data'!FF51&lt;'non-R&amp;D ex_typologies'!$H$21),'non-R&amp;D ex_typologies'!$B$21,IF(AND('Country-wise data'!FF51&gt;'non-R&amp;D ex_typologies'!$G$19,'Country-wise data'!FF51&lt;'non-R&amp;D ex_typologies'!$H$19),'non-R&amp;D ex_typologies'!$B$19,'non-R&amp;D ex_typologies'!$B$20))))</f>
        <v>Program heavy</v>
      </c>
      <c r="FT51" t="str">
        <f>IF($FK51='non-R&amp;D ex_typologies'!$C$16,IF(AND('Country-wise data'!FG51&gt;'non-R&amp;D ex_typologies'!$C$21,'Country-wise data'!FG51&lt;'non-R&amp;D ex_typologies'!$D$21),'non-R&amp;D ex_typologies'!$B$21,IF(AND('Country-wise data'!FG51&gt;'non-R&amp;D ex_typologies'!$C$19,'Country-wise data'!FG51&lt;'non-R&amp;D ex_typologies'!$D$19),'non-R&amp;D ex_typologies'!$B$19,'non-R&amp;D ex_typologies'!$B$20)),IF($FK51='non-R&amp;D ex_typologies'!$E$16,IF(AND('Country-wise data'!FG51&gt;'non-R&amp;D ex_typologies'!$E$21,'Country-wise data'!FG51&lt;'non-R&amp;D ex_typologies'!$F$21),'non-R&amp;D ex_typologies'!$B$21,IF(AND('Country-wise data'!FG51&gt;'non-R&amp;D ex_typologies'!$E$19,'Country-wise data'!FG51&lt;'non-R&amp;D ex_typologies'!$F$19),'non-R&amp;D ex_typologies'!$B$19,'non-R&amp;D ex_typologies'!$B$20)),IF(AND('Country-wise data'!FG51&gt;'non-R&amp;D ex_typologies'!$G$21,'Country-wise data'!FG51&lt;'non-R&amp;D ex_typologies'!$H$21),'non-R&amp;D ex_typologies'!$B$21,IF(AND('Country-wise data'!FG51&gt;'non-R&amp;D ex_typologies'!$G$19,'Country-wise data'!FG51&lt;'non-R&amp;D ex_typologies'!$H$19),'non-R&amp;D ex_typologies'!$B$19,'non-R&amp;D ex_typologies'!$B$20))))</f>
        <v>Program heavy</v>
      </c>
      <c r="FU51" t="str">
        <f>IF($FK51='non-R&amp;D ex_typologies'!$C$16,IF(AND('Country-wise data'!FH51&gt;'non-R&amp;D ex_typologies'!$C$21,'Country-wise data'!FH51&lt;'non-R&amp;D ex_typologies'!$D$21),'non-R&amp;D ex_typologies'!$B$21,IF(AND('Country-wise data'!FH51&gt;'non-R&amp;D ex_typologies'!$C$19,'Country-wise data'!FH51&lt;'non-R&amp;D ex_typologies'!$D$19),'non-R&amp;D ex_typologies'!$B$19,'non-R&amp;D ex_typologies'!$B$20)),IF($FK51='non-R&amp;D ex_typologies'!$E$16,IF(AND('Country-wise data'!FH51&gt;'non-R&amp;D ex_typologies'!$E$21,'Country-wise data'!FH51&lt;'non-R&amp;D ex_typologies'!$F$21),'non-R&amp;D ex_typologies'!$B$21,IF(AND('Country-wise data'!FH51&gt;'non-R&amp;D ex_typologies'!$E$19,'Country-wise data'!FH51&lt;'non-R&amp;D ex_typologies'!$F$19),'non-R&amp;D ex_typologies'!$B$19,'non-R&amp;D ex_typologies'!$B$20)),IF(AND('Country-wise data'!FH51&gt;'non-R&amp;D ex_typologies'!$G$21,'Country-wise data'!FH51&lt;'non-R&amp;D ex_typologies'!$H$21),'non-R&amp;D ex_typologies'!$B$21,IF(AND('Country-wise data'!FH51&gt;'non-R&amp;D ex_typologies'!$G$19,'Country-wise data'!FH51&lt;'non-R&amp;D ex_typologies'!$H$19),'non-R&amp;D ex_typologies'!$B$19,'non-R&amp;D ex_typologies'!$B$20))))</f>
        <v>Program heavy</v>
      </c>
    </row>
    <row r="52" spans="2:177" x14ac:dyDescent="0.35">
      <c r="B52" s="12" t="s">
        <v>135</v>
      </c>
      <c r="C52" t="s">
        <v>136</v>
      </c>
      <c r="D52" t="s">
        <v>379</v>
      </c>
      <c r="E52" t="s">
        <v>26</v>
      </c>
      <c r="F52" t="s">
        <v>369</v>
      </c>
      <c r="G52" s="55">
        <f>Assumptions!$C$13</f>
        <v>1.1000000000000001</v>
      </c>
      <c r="H52">
        <f>SUMIFS('IFPRI SPEED'!AL:AL,'IFPRI SPEED'!$A:$A,'Country-wise data'!$B52)*1000*G52</f>
        <v>0</v>
      </c>
      <c r="I52">
        <f>IF(SUMIFS('IFPRI SPEED'!AM:AM,'IFPRI SPEED'!$A:$A,'Country-wise data'!$B52)*1000=0,H52*(1+Assumptions!$C$9),SUMIFS('IFPRI SPEED'!AM:AM,'IFPRI SPEED'!$A:$A,'Country-wise data'!$B52)*1000*$G52)</f>
        <v>0</v>
      </c>
      <c r="J52">
        <f>IF(SUMIFS('IFPRI SPEED'!AN:AN,'IFPRI SPEED'!$A:$A,'Country-wise data'!$B52)*1000=0,I52*(1+Assumptions!$C$9),SUMIFS('IFPRI SPEED'!AN:AN,'IFPRI SPEED'!$A:$A,'Country-wise data'!$B52)*1000*$G52)</f>
        <v>0</v>
      </c>
      <c r="K52">
        <f>IF(SUMIFS('IFPRI SPEED'!AO:AO,'IFPRI SPEED'!$A:$A,'Country-wise data'!$B52)*1000=0,J52*(1+Assumptions!$C$9),SUMIFS('IFPRI SPEED'!AO:AO,'IFPRI SPEED'!$A:$A,'Country-wise data'!$B52)*1000*$G52)</f>
        <v>0</v>
      </c>
      <c r="L52">
        <f>IF(SUMIFS('IFPRI SPEED'!AP:AP,'IFPRI SPEED'!$A:$A,'Country-wise data'!$B52)*1000=0,K52*(1+Assumptions!$C$9),SUMIFS('IFPRI SPEED'!AP:AP,'IFPRI SPEED'!$A:$A,'Country-wise data'!$B52)*1000*$G52)</f>
        <v>0</v>
      </c>
      <c r="M52">
        <f>IF(SUMIFS('IFPRI SPEED'!AQ:AQ,'IFPRI SPEED'!$A:$A,'Country-wise data'!$B52)*1000=0,L52*(1+Assumptions!$C$9),SUMIFS('IFPRI SPEED'!AQ:AQ,'IFPRI SPEED'!$A:$A,'Country-wise data'!$B52)*1000*$G52)</f>
        <v>0</v>
      </c>
      <c r="N52">
        <f>IF(SUMIFS('IFPRI SPEED'!AR:AR,'IFPRI SPEED'!$A:$A,'Country-wise data'!$B52)*1000=0,M52*(1+Assumptions!$C$9),SUMIFS('IFPRI SPEED'!AR:AR,'IFPRI SPEED'!$A:$A,'Country-wise data'!$B52)*1000*$G52)</f>
        <v>0</v>
      </c>
      <c r="O52">
        <f>IF(SUMIFS('IFPRI SPEED'!AS:AS,'IFPRI SPEED'!$A:$A,'Country-wise data'!$B52)*1000=0,N52*(1+Assumptions!$C$9),SUMIFS('IFPRI SPEED'!AS:AS,'IFPRI SPEED'!$A:$A,'Country-wise data'!$B52)*1000*$G52)</f>
        <v>0</v>
      </c>
      <c r="P52">
        <f>IF(SUMIFS('IFPRI SPEED'!AT:AT,'IFPRI SPEED'!$A:$A,'Country-wise data'!$B52)*1000=0,O52*(1+Assumptions!$C$9),SUMIFS('IFPRI SPEED'!AT:AT,'IFPRI SPEED'!$A:$A,'Country-wise data'!$B52)*1000*$G52)</f>
        <v>0</v>
      </c>
      <c r="Q52">
        <f>IF(SUMIFS('IFPRI SPEED'!AU:AU,'IFPRI SPEED'!$A:$A,'Country-wise data'!$B52)*1000=0,P52*(1+Assumptions!$C$9),SUMIFS('IFPRI SPEED'!AU:AU,'IFPRI SPEED'!$A:$A,'Country-wise data'!$B52)*1000*$G52)</f>
        <v>0</v>
      </c>
      <c r="R52" s="36">
        <f t="shared" si="55"/>
        <v>0</v>
      </c>
      <c r="S52" s="44">
        <f>INDEX('area data'!$G$4:$P$79,MATCH('Country-wise data'!$B52,'area data'!$B$4:$B$79,),MATCH('Country-wise data'!S$3,'area data'!$G$3:$P$3,))</f>
        <v>214.90706604066239</v>
      </c>
      <c r="T52" s="44">
        <f>INDEX('area data'!$G$4:$P$79,MATCH('Country-wise data'!$B52,'area data'!$B$4:$B$79,),MATCH('Country-wise data'!T$3,'area data'!$G$3:$P$3,))</f>
        <v>239.59143137916723</v>
      </c>
      <c r="U52" s="44">
        <f>INDEX('area data'!$G$4:$P$79,MATCH('Country-wise data'!$B52,'area data'!$B$4:$B$79,),MATCH('Country-wise data'!U$3,'area data'!$G$3:$P$3,))</f>
        <v>250.80516366740989</v>
      </c>
      <c r="V52" s="44">
        <f>INDEX('area data'!$G$4:$P$79,MATCH('Country-wise data'!$B52,'area data'!$B$4:$B$79,),MATCH('Country-wise data'!V$3,'area data'!$G$3:$P$3,))</f>
        <v>268.58465427493081</v>
      </c>
      <c r="W52" s="44">
        <f>INDEX('area data'!$G$4:$P$79,MATCH('Country-wise data'!$B52,'area data'!$B$4:$B$79,),MATCH('Country-wise data'!W$3,'area data'!$G$3:$P$3,))</f>
        <v>273.04843659116278</v>
      </c>
      <c r="X52" s="44">
        <f>INDEX('area data'!$G$4:$P$79,MATCH('Country-wise data'!$B52,'area data'!$B$4:$B$79,),MATCH('Country-wise data'!X$3,'area data'!$G$3:$P$3,))</f>
        <v>253.91882951338508</v>
      </c>
      <c r="Y52" s="44">
        <f>INDEX('area data'!$G$4:$P$79,MATCH('Country-wise data'!$B52,'area data'!$B$4:$B$79,),MATCH('Country-wise data'!Y$3,'area data'!$G$3:$P$3,))</f>
        <v>256.72468501700109</v>
      </c>
      <c r="Z52" s="44">
        <f>INDEX('area data'!$G$4:$P$79,MATCH('Country-wise data'!$B52,'area data'!$B$4:$B$79,),MATCH('Country-wise data'!Z$3,'area data'!$G$3:$P$3,))</f>
        <v>271.23047684750628</v>
      </c>
      <c r="AA52" s="44">
        <f>INDEX('area data'!$G$4:$P$79,MATCH('Country-wise data'!$B52,'area data'!$B$4:$B$79,),MATCH('Country-wise data'!AA$3,'area data'!$G$3:$P$3,))</f>
        <v>278.05790826310653</v>
      </c>
      <c r="AB52" s="44">
        <f>INDEX('area data'!$G$4:$P$79,MATCH('Country-wise data'!$B52,'area data'!$B$4:$B$79,),MATCH('Country-wise data'!AB$3,'area data'!$G$3:$P$3,))</f>
        <v>283.61906642836857</v>
      </c>
      <c r="AC52" s="53">
        <f>IFERROR(INDEX('ASTI data (new)'!$AF$6:$AL$130,MATCH('Country-wise data'!$B52,'ASTI data (new)'!$C$6:$C$130,),MATCH('Country-wise data'!AC$3,'ASTI data (new)'!$AF$5:$AL$5,)),(INDEX(Assumptions!$G$154:$P$345,MATCH('Country-wise data'!$B52,Assumptions!$B$154:$B$344,),MATCH('Country-wise data'!AC$3,Assumptions!$G$153:$P$153,))*S52))</f>
        <v>0.8596569773367696</v>
      </c>
      <c r="AD52" s="53">
        <f>IFERROR(INDEX('ASTI data (new)'!$AF$6:$AL$130,MATCH('Country-wise data'!$B52,'ASTI data (new)'!$C$6:$C$130,),MATCH('Country-wise data'!AD$3,'ASTI data (new)'!$AF$5:$AL$5,)),(INDEX(Assumptions!$G$154:$P$345,MATCH('Country-wise data'!$B52,Assumptions!$B$154:$B$344,),MATCH('Country-wise data'!AD$3,Assumptions!$G$153:$P$153,))*T52))</f>
        <v>1.568262305136138</v>
      </c>
      <c r="AE52" s="53">
        <f>IFERROR(INDEX('ASTI data (new)'!$AF$6:$AL$130,MATCH('Country-wise data'!$B52,'ASTI data (new)'!$C$6:$C$130,),MATCH('Country-wise data'!AE$3,'ASTI data (new)'!$AF$5:$AL$5,)),(INDEX(Assumptions!$G$154:$P$345,MATCH('Country-wise data'!$B52,Assumptions!$B$154:$B$344,),MATCH('Country-wise data'!AE$3,Assumptions!$G$153:$P$153,))*U52))</f>
        <v>2.2817985121343773</v>
      </c>
      <c r="AF52" s="53">
        <f>IFERROR(INDEX('ASTI data (new)'!$AF$6:$AL$130,MATCH('Country-wise data'!$B52,'ASTI data (new)'!$C$6:$C$130,),MATCH('Country-wise data'!AF$3,'ASTI data (new)'!$AF$5:$AL$5,)),(INDEX(Assumptions!$G$154:$P$345,MATCH('Country-wise data'!$B52,Assumptions!$B$154:$B$344,),MATCH('Country-wise data'!AF$3,Assumptions!$G$153:$P$153,))*V52))</f>
        <v>1.7576347909143062</v>
      </c>
      <c r="AG52" s="53">
        <f>IFERROR(INDEX('ASTI data (new)'!$AF$6:$AL$130,MATCH('Country-wise data'!$B52,'ASTI data (new)'!$C$6:$C$130,),MATCH('Country-wise data'!AG$3,'ASTI data (new)'!$AF$5:$AL$5,)),(INDEX(Assumptions!$G$154:$P$345,MATCH('Country-wise data'!$B52,Assumptions!$B$154:$B$344,),MATCH('Country-wise data'!AG$3,Assumptions!$G$153:$P$153,))*W52))</f>
        <v>1.9429894549061391</v>
      </c>
      <c r="AH52" s="53">
        <f>IFERROR(INDEX('ASTI data (new)'!$AF$6:$AL$130,MATCH('Country-wise data'!$B52,'ASTI data (new)'!$C$6:$C$130,),MATCH('Country-wise data'!AH$3,'ASTI data (new)'!$AF$5:$AL$5,)),(INDEX(Assumptions!$G$154:$P$345,MATCH('Country-wise data'!$B52,Assumptions!$B$154:$B$344,),MATCH('Country-wise data'!AH$3,Assumptions!$G$153:$P$153,))*X52))</f>
        <v>1.7397971950546063</v>
      </c>
      <c r="AI52" s="53">
        <f>IFERROR(INDEX('ASTI data (new)'!$AF$6:$AL$130,MATCH('Country-wise data'!$B52,'ASTI data (new)'!$C$6:$C$130,),MATCH('Country-wise data'!AI$3,'ASTI data (new)'!$AF$5:$AL$5,)),(INDEX(Assumptions!$G$154:$P$345,MATCH('Country-wise data'!$B52,Assumptions!$B$154:$B$344,),MATCH('Country-wise data'!AI$3,Assumptions!$G$153:$P$153,))*Y52))</f>
        <v>1.963250246850762</v>
      </c>
      <c r="AJ52" s="53">
        <f t="shared" ref="AJ52:AL52" si="74">IFERROR((1+($AI52/$AF52)^(1/3)-1)*AI52,0)</f>
        <v>2.0370014312310429</v>
      </c>
      <c r="AK52" s="53">
        <f t="shared" si="74"/>
        <v>2.1135231422959473</v>
      </c>
      <c r="AL52" s="53">
        <f t="shared" si="74"/>
        <v>2.1929194572636885</v>
      </c>
      <c r="AM52" s="55" cm="1">
        <f t="array" ref="AM52">INDEX('non-R&amp;D ex_typologies'!$J$8:$J$10,MATCH('Country-wise data'!FL52,'non-R&amp;D ex_typologies'!$F$8:$F$10,),)*'Country-wise data'!AC52</f>
        <v>2.5115090615915041</v>
      </c>
      <c r="AN52" s="55" cm="1">
        <f t="array" ref="AN52">INDEX('non-R&amp;D ex_typologies'!$J$8:$J$10,MATCH('Country-wise data'!FM52,'non-R&amp;D ex_typologies'!$F$8:$F$10,),)*'Country-wise data'!AD52</f>
        <v>4.5817170035703763</v>
      </c>
      <c r="AO52" s="55" cm="1">
        <f t="array" ref="AO52">INDEX('non-R&amp;D ex_typologies'!$J$8:$J$10,MATCH('Country-wise data'!FN52,'non-R&amp;D ex_typologies'!$F$8:$F$10,),)*'Country-wise data'!AE52</f>
        <v>6.6663306307423627</v>
      </c>
      <c r="AP52" s="55" cm="1">
        <f t="array" ref="AP52">INDEX('non-R&amp;D ex_typologies'!$J$8:$J$10,MATCH('Country-wise data'!FO52,'non-R&amp;D ex_typologies'!$F$8:$F$10,),)*'Country-wise data'!AF52</f>
        <v>5.1349733913931406</v>
      </c>
      <c r="AQ52" s="55" cm="1">
        <f t="array" ref="AQ52">INDEX('non-R&amp;D ex_typologies'!$J$8:$J$10,MATCH('Country-wise data'!FP52,'non-R&amp;D ex_typologies'!$F$8:$F$10,),)*'Country-wise data'!AG52</f>
        <v>5.6764916137728676</v>
      </c>
      <c r="AR52" s="55" cm="1">
        <f t="array" ref="AR52">INDEX('non-R&amp;D ex_typologies'!$J$8:$J$10,MATCH('Country-wise data'!FQ52,'non-R&amp;D ex_typologies'!$F$8:$F$10,),)*'Country-wise data'!AH52</f>
        <v>5.082860415148323</v>
      </c>
      <c r="AS52" s="55" cm="1">
        <f t="array" ref="AS52">INDEX('non-R&amp;D ex_typologies'!$J$8:$J$10,MATCH('Country-wise data'!FR52,'non-R&amp;D ex_typologies'!$F$8:$F$10,),)*'Country-wise data'!AI52</f>
        <v>5.735684017144715</v>
      </c>
      <c r="AT52" s="55" cm="1">
        <f t="array" ref="AT52">INDEX('non-R&amp;D ex_typologies'!$J$8:$J$10,MATCH('Country-wise data'!FS52,'non-R&amp;D ex_typologies'!$F$8:$F$10,),)*'Country-wise data'!AJ52</f>
        <v>5.9511499212871053</v>
      </c>
      <c r="AU52" s="55" cm="1">
        <f t="array" ref="AU52">INDEX('non-R&amp;D ex_typologies'!$J$8:$J$10,MATCH('Country-wise data'!FT52,'non-R&amp;D ex_typologies'!$F$8:$F$10,),)*'Country-wise data'!AK52</f>
        <v>6.1747099874699982</v>
      </c>
      <c r="AV52" s="55" cm="1">
        <f t="array" ref="AV52">INDEX('non-R&amp;D ex_typologies'!$J$8:$J$10,MATCH('Country-wise data'!FU52,'non-R&amp;D ex_typologies'!$F$8:$F$10,),)*'Country-wise data'!AL52</f>
        <v>6.4066682798533323</v>
      </c>
      <c r="AW52">
        <f t="shared" si="57"/>
        <v>72.3789278350975</v>
      </c>
      <c r="AX52" s="53">
        <f>INDEX('GDP deflators'!$AB$3:$AK$155,MATCH('Country-wise data'!$B52,'GDP deflators'!$B$3:$B$155,),MATCH('Country-wise data'!AX$3,'GDP deflators'!$D$2:$M$2,))</f>
        <v>64.417919930687134</v>
      </c>
      <c r="AY52" s="53">
        <f>INDEX('GDP deflators'!$AB$3:$AK$155,MATCH('Country-wise data'!$B52,'GDP deflators'!$B$3:$B$155,),MATCH('Country-wise data'!AY$3,'GDP deflators'!$D$2:$M$2,))</f>
        <v>70.611297354558474</v>
      </c>
      <c r="AZ52" s="53">
        <f>INDEX('GDP deflators'!$AB$3:$AK$155,MATCH('Country-wise data'!$B52,'GDP deflators'!$B$3:$B$155,),MATCH('Country-wise data'!AZ$3,'GDP deflators'!$D$2:$M$2,))</f>
        <v>74.579432688118558</v>
      </c>
      <c r="BA52" s="53">
        <f>INDEX('GDP deflators'!$AB$3:$AK$155,MATCH('Country-wise data'!$B52,'GDP deflators'!$B$3:$B$155,),MATCH('Country-wise data'!BA$3,'GDP deflators'!$D$2:$M$2,))</f>
        <v>78.061611292110626</v>
      </c>
      <c r="BB52" s="53">
        <f>INDEX('GDP deflators'!$AB$3:$AK$155,MATCH('Country-wise data'!$B52,'GDP deflators'!$B$3:$B$155,),MATCH('Country-wise data'!BB$3,'GDP deflators'!$D$2:$M$2,))</f>
        <v>81.047361870938289</v>
      </c>
      <c r="BC52" s="53">
        <f>INDEX('GDP deflators'!$AB$3:$AK$155,MATCH('Country-wise data'!$B52,'GDP deflators'!$B$3:$B$155,),MATCH('Country-wise data'!BC$3,'GDP deflators'!$D$2:$M$2,))</f>
        <v>83.136391760965225</v>
      </c>
      <c r="BD52" s="53">
        <f>INDEX('GDP deflators'!$AB$3:$AK$155,MATCH('Country-wise data'!$B52,'GDP deflators'!$B$3:$B$155,),MATCH('Country-wise data'!BD$3,'GDP deflators'!$D$2:$M$2,))</f>
        <v>85.941902297955991</v>
      </c>
      <c r="BE52" s="53">
        <f>INDEX('GDP deflators'!$AB$3:$AK$155,MATCH('Country-wise data'!$B52,'GDP deflators'!$B$3:$B$155,),MATCH('Country-wise data'!BE$3,'GDP deflators'!$D$2:$M$2,))</f>
        <v>91.849269257326256</v>
      </c>
      <c r="BF52" s="53">
        <f>INDEX('GDP deflators'!$AB$3:$AK$155,MATCH('Country-wise data'!$B52,'GDP deflators'!$B$3:$B$155,),MATCH('Country-wise data'!BF$3,'GDP deflators'!$D$2:$M$2,))</f>
        <v>98.380878956076884</v>
      </c>
      <c r="BG52" s="53">
        <f>INDEX('GDP deflators'!$AB$3:$AK$155,MATCH('Country-wise data'!$B52,'GDP deflators'!$B$3:$B$155,),MATCH('Country-wise data'!BG$3,'GDP deflators'!$D$2:$M$2,))</f>
        <v>100</v>
      </c>
      <c r="BH52" cm="1">
        <f t="array" ref="BH52">H52/(INDEX($AX52:$BG52,,MATCH(BH$3,$AX$3:$BG$3,))/100)</f>
        <v>0</v>
      </c>
      <c r="BI52" cm="1">
        <f t="array" ref="BI52">I52/(INDEX($AX52:$BG52,,MATCH(BI$3,$AX$3:$BG$3,))/100)</f>
        <v>0</v>
      </c>
      <c r="BJ52" cm="1">
        <f t="array" ref="BJ52">J52/(INDEX($AX52:$BG52,,MATCH(BJ$3,$AX$3:$BG$3,))/100)</f>
        <v>0</v>
      </c>
      <c r="BK52" cm="1">
        <f t="array" ref="BK52">K52/(INDEX($AX52:$BG52,,MATCH(BK$3,$AX$3:$BG$3,))/100)</f>
        <v>0</v>
      </c>
      <c r="BL52" cm="1">
        <f t="array" ref="BL52">L52/(INDEX($AX52:$BG52,,MATCH(BL$3,$AX$3:$BG$3,))/100)</f>
        <v>0</v>
      </c>
      <c r="BM52" cm="1">
        <f t="array" ref="BM52">M52/(INDEX($AX52:$BG52,,MATCH(BM$3,$AX$3:$BG$3,))/100)</f>
        <v>0</v>
      </c>
      <c r="BN52" cm="1">
        <f t="array" ref="BN52">N52/(INDEX($AX52:$BG52,,MATCH(BN$3,$AX$3:$BG$3,))/100)</f>
        <v>0</v>
      </c>
      <c r="BO52" cm="1">
        <f t="array" ref="BO52">O52/(INDEX($AX52:$BG52,,MATCH(BO$3,$AX$3:$BG$3,))/100)</f>
        <v>0</v>
      </c>
      <c r="BP52" cm="1">
        <f t="array" ref="BP52">P52/(INDEX($AX52:$BG52,,MATCH(BP$3,$AX$3:$BG$3,))/100)</f>
        <v>0</v>
      </c>
      <c r="BQ52" cm="1">
        <f t="array" ref="BQ52">Q52/(INDEX($AX52:$BG52,,MATCH(BQ$3,$AX$3:$BG$3,))/100)</f>
        <v>0</v>
      </c>
      <c r="BS52" cm="1">
        <f t="array" ref="BS52">S52/(INDEX($AX52:$BG52,,MATCH(BS$3,$AX$3:$BG$3,))/100)</f>
        <v>333.61379298167293</v>
      </c>
      <c r="BT52" cm="1">
        <f t="array" ref="BT52">T52/(INDEX($AX52:$BG52,,MATCH(BT$3,$AX$3:$BG$3,))/100)</f>
        <v>339.31033751739989</v>
      </c>
      <c r="BU52" cm="1">
        <f t="array" ref="BU52">U52/(INDEX($AX52:$BG52,,MATCH(BU$3,$AX$3:$BG$3,))/100)</f>
        <v>336.29266759944971</v>
      </c>
      <c r="BV52" cm="1">
        <f t="array" ref="BV52">V52/(INDEX($AX52:$BG52,,MATCH(BV$3,$AX$3:$BG$3,))/100)</f>
        <v>344.06752541895787</v>
      </c>
      <c r="BW52" cm="1">
        <f t="array" ref="BW52">W52/(INDEX($AX52:$BG52,,MATCH(BW$3,$AX$3:$BG$3,))/100)</f>
        <v>336.89984508807515</v>
      </c>
      <c r="BX52" cm="1">
        <f t="array" ref="BX52">X52/(INDEX($AX52:$BG52,,MATCH(BX$3,$AX$3:$BG$3,))/100)</f>
        <v>305.4244045657594</v>
      </c>
      <c r="BY52" cm="1">
        <f t="array" ref="BY52">Y52/(INDEX($AX52:$BG52,,MATCH(BY$3,$AX$3:$BG$3,))/100)</f>
        <v>298.71887653469702</v>
      </c>
      <c r="BZ52" cm="1">
        <f t="array" ref="BZ52">Z52/(INDEX($AX52:$BG52,,MATCH(BZ$3,$AX$3:$BG$3,))/100)</f>
        <v>295.29954787949703</v>
      </c>
      <c r="CA52" cm="1">
        <f t="array" ref="CA52">AA52/(INDEX($AX52:$BG52,,MATCH(CA$3,$AX$3:$BG$3,))/100)</f>
        <v>282.63409639514219</v>
      </c>
      <c r="CB52" cm="1">
        <f t="array" ref="CB52">AB52/(INDEX($AX52:$BG52,,MATCH(CB$3,$AX$3:$BG$3,))/100)</f>
        <v>283.61906642836857</v>
      </c>
      <c r="CC52" cm="1">
        <f t="array" ref="CC52">AC52/(INDEX($AX52:$BG52,,MATCH(CC$3,$AX$3:$BG$3,))/100)</f>
        <v>1.334499745197842</v>
      </c>
      <c r="CD52" cm="1">
        <f t="array" ref="CD52">AD52/(INDEX($AX52:$BG52,,MATCH(CD$3,$AX$3:$BG$3,))/100)</f>
        <v>2.2209793105223197</v>
      </c>
      <c r="CE52" cm="1">
        <f t="array" ref="CE52">AE52/(INDEX($AX52:$BG52,,MATCH(CE$3,$AX$3:$BG$3,))/100)</f>
        <v>3.0595546652608103</v>
      </c>
      <c r="CF52" cm="1">
        <f t="array" ref="CF52">AF52/(INDEX($AX52:$BG52,,MATCH(CF$3,$AX$3:$BG$3,))/100)</f>
        <v>2.2515994248916349</v>
      </c>
      <c r="CG52" cm="1">
        <f t="array" ref="CG52">AG52/(INDEX($AX52:$BG52,,MATCH(CG$3,$AX$3:$BG$3,))/100)</f>
        <v>2.3973506478843825</v>
      </c>
      <c r="CH52" cm="1">
        <f t="array" ref="CH52">AH52/(INDEX($AX52:$BG52,,MATCH(CH$3,$AX$3:$BG$3,))/100)</f>
        <v>2.0927023150786872</v>
      </c>
      <c r="CI52" cm="1">
        <f t="array" ref="CI52">AI52/(INDEX($AX52:$BG52,,MATCH(CI$3,$AX$3:$BG$3,))/100)</f>
        <v>2.2843923561806649</v>
      </c>
      <c r="CJ52" cm="1">
        <f t="array" ref="CJ52">AJ52/(INDEX($AX52:$BG52,,MATCH(CJ$3,$AX$3:$BG$3,))/100)</f>
        <v>2.2177655279152519</v>
      </c>
      <c r="CK52" cm="1">
        <f t="array" ref="CK52">AK52/(INDEX($AX52:$BG52,,MATCH(CK$3,$AX$3:$BG$3,))/100)</f>
        <v>2.1483068302729338</v>
      </c>
      <c r="CL52" cm="1">
        <f t="array" ref="CL52">AL52/(INDEX($AX52:$BG52,,MATCH(CL$3,$AX$3:$BG$3,))/100)</f>
        <v>2.1929194572636885</v>
      </c>
      <c r="CM52" cm="1">
        <f t="array" ref="CM52">AM52/(INDEX($AX52:$BG52,,MATCH(CM$3,$AX$3:$BG$3,))/100)</f>
        <v>3.8987739192663411</v>
      </c>
      <c r="CN52" cm="1">
        <f t="array" ref="CN52">AN52/(INDEX($AX52:$BG52,,MATCH(CN$3,$AX$3:$BG$3,))/100)</f>
        <v>6.4886458332075847</v>
      </c>
      <c r="CO52" cm="1">
        <f t="array" ref="CO52">AO52/(INDEX($AX52:$BG52,,MATCH(CO$3,$AX$3:$BG$3,))/100)</f>
        <v>8.9385644144278835</v>
      </c>
      <c r="CP52" cm="1">
        <f t="array" ref="CP52">AP52/(INDEX($AX52:$BG52,,MATCH(CP$3,$AX$3:$BG$3,))/100)</f>
        <v>6.5781032525421521</v>
      </c>
      <c r="CQ52" cm="1">
        <f t="array" ref="CQ52">AQ52/(INDEX($AX52:$BG52,,MATCH(CQ$3,$AX$3:$BG$3,))/100)</f>
        <v>7.0039190452765698</v>
      </c>
      <c r="CR52" cm="1">
        <f t="array" ref="CR52">AR52/(INDEX($AX52:$BG52,,MATCH(CR$3,$AX$3:$BG$3,))/100)</f>
        <v>6.1138814272366133</v>
      </c>
      <c r="CS52" cm="1">
        <f t="array" ref="CS52">AS52/(INDEX($AX52:$BG52,,MATCH(CS$3,$AX$3:$BG$3,))/100)</f>
        <v>6.6739086100973237</v>
      </c>
      <c r="CT52" cm="1">
        <f t="array" ref="CT52">AT52/(INDEX($AX52:$BG52,,MATCH(CT$3,$AX$3:$BG$3,))/100)</f>
        <v>6.4792566880573395</v>
      </c>
      <c r="CU52" cm="1">
        <f t="array" ref="CU52">AU52/(INDEX($AX52:$BG52,,MATCH(CU$3,$AX$3:$BG$3,))/100)</f>
        <v>6.2763313897884139</v>
      </c>
      <c r="CV52" cm="1">
        <f t="array" ref="CV52">AV52/(INDEX($AX52:$BG52,,MATCH(CV$3,$AX$3:$BG$3,))/100)</f>
        <v>6.4066682798533323</v>
      </c>
      <c r="CW52">
        <f t="shared" si="58"/>
        <v>87.058123140221767</v>
      </c>
      <c r="CX52">
        <f>IFERROR(1/INDEX('exch rates'!$BC$5:$BL$268,MATCH('Country-wise data'!$B52,'exch rates'!$A$5:$A$268,),MATCH(CX$3,'exch rates'!$BC$4:$BL$4,)),1)</f>
        <v>1</v>
      </c>
      <c r="CY52">
        <f>IFERROR(1/INDEX('exch rates'!$BC$5:$BL$268,MATCH('Country-wise data'!$B52,'exch rates'!$A$5:$A$268,),MATCH(CY$3,'exch rates'!$BC$4:$BL$4,)),1)</f>
        <v>1</v>
      </c>
      <c r="CZ52">
        <f>IFERROR(1/INDEX('exch rates'!$BC$5:$BL$268,MATCH('Country-wise data'!$B52,'exch rates'!$A$5:$A$268,),MATCH(CZ$3,'exch rates'!$BC$4:$BL$4,)),1)</f>
        <v>1</v>
      </c>
      <c r="DA52">
        <f>IFERROR(1/INDEX('exch rates'!$BC$5:$BL$268,MATCH('Country-wise data'!$B52,'exch rates'!$A$5:$A$268,),MATCH(DA$3,'exch rates'!$BC$4:$BL$4,)),1)</f>
        <v>1</v>
      </c>
      <c r="DB52">
        <f>IFERROR(1/INDEX('exch rates'!$BC$5:$BL$268,MATCH('Country-wise data'!$B52,'exch rates'!$A$5:$A$268,),MATCH(DB$3,'exch rates'!$BC$4:$BL$4,)),1)</f>
        <v>1</v>
      </c>
      <c r="DC52">
        <f>IFERROR(1/INDEX('exch rates'!$BC$5:$BL$268,MATCH('Country-wise data'!$B52,'exch rates'!$A$5:$A$268,),MATCH(DC$3,'exch rates'!$BC$4:$BL$4,)),1)</f>
        <v>1</v>
      </c>
      <c r="DD52">
        <f>IFERROR(1/INDEX('exch rates'!$BC$5:$BL$268,MATCH('Country-wise data'!$B52,'exch rates'!$A$5:$A$268,),MATCH(DD$3,'exch rates'!$BC$4:$BL$4,)),1)</f>
        <v>1</v>
      </c>
      <c r="DE52">
        <f>IFERROR(1/INDEX('exch rates'!$BC$5:$BL$268,MATCH('Country-wise data'!$B52,'exch rates'!$A$5:$A$268,),MATCH(DE$3,'exch rates'!$BC$4:$BL$4,)),1)</f>
        <v>1</v>
      </c>
      <c r="DF52">
        <f>IFERROR(1/INDEX('exch rates'!$BC$5:$BL$268,MATCH('Country-wise data'!$B52,'exch rates'!$A$5:$A$268,),MATCH(DF$3,'exch rates'!$BC$4:$BL$4,)),1)</f>
        <v>1</v>
      </c>
      <c r="DG52">
        <f>IFERROR(1/INDEX('exch rates'!$BC$5:$BL$268,MATCH('Country-wise data'!$B52,'exch rates'!$A$5:$A$268,),MATCH(DG$3,'exch rates'!$BC$4:$BL$4,)),1)</f>
        <v>1</v>
      </c>
      <c r="DH52" cm="1">
        <f t="array" ref="DH52">(BH52/INDEX($CX52:$DG52,,MATCH(DH$3,$CX$3:$DG$3,)))*$DG52</f>
        <v>0</v>
      </c>
      <c r="DI52" cm="1">
        <f t="array" ref="DI52">(BI52/INDEX($CX52:$DG52,,MATCH(DI$3,$CX$3:$DG$3,)))*$DG52</f>
        <v>0</v>
      </c>
      <c r="DJ52" cm="1">
        <f t="array" ref="DJ52">(BJ52/INDEX($CX52:$DG52,,MATCH(DJ$3,$CX$3:$DG$3,)))*$DG52</f>
        <v>0</v>
      </c>
      <c r="DK52" cm="1">
        <f t="array" ref="DK52">(BK52/INDEX($CX52:$DG52,,MATCH(DK$3,$CX$3:$DG$3,)))*$DG52</f>
        <v>0</v>
      </c>
      <c r="DL52" cm="1">
        <f t="array" ref="DL52">(BL52/INDEX($CX52:$DG52,,MATCH(DL$3,$CX$3:$DG$3,)))*$DG52</f>
        <v>0</v>
      </c>
      <c r="DM52" cm="1">
        <f t="array" ref="DM52">(BM52/INDEX($CX52:$DG52,,MATCH(DM$3,$CX$3:$DG$3,)))*$DG52</f>
        <v>0</v>
      </c>
      <c r="DN52" cm="1">
        <f t="array" ref="DN52">(BN52/INDEX($CX52:$DG52,,MATCH(DN$3,$CX$3:$DG$3,)))*$DG52</f>
        <v>0</v>
      </c>
      <c r="DO52" cm="1">
        <f t="array" ref="DO52">(BO52/INDEX($CX52:$DG52,,MATCH(DO$3,$CX$3:$DG$3,)))*$DG52</f>
        <v>0</v>
      </c>
      <c r="DP52" cm="1">
        <f t="array" ref="DP52">(BP52/INDEX($CX52:$DG52,,MATCH(DP$3,$CX$3:$DG$3,)))*$DG52</f>
        <v>0</v>
      </c>
      <c r="DQ52" cm="1">
        <f t="array" ref="DQ52">(BQ52/INDEX($CX52:$DG52,,MATCH(DQ$3,$CX$3:$DG$3,)))*$DG52</f>
        <v>0</v>
      </c>
      <c r="DS52" cm="1">
        <f t="array" ref="DS52">(BS52/INDEX($CX52:$DG52,,MATCH(DS$3,$CX$3:$DG$3,)))*$DG52</f>
        <v>333.61379298167293</v>
      </c>
      <c r="DT52" cm="1">
        <f t="array" ref="DT52">(BT52/INDEX($CX52:$DG52,,MATCH(DT$3,$CX$3:$DG$3,)))*$DG52</f>
        <v>339.31033751739989</v>
      </c>
      <c r="DU52" cm="1">
        <f t="array" ref="DU52">(BU52/INDEX($CX52:$DG52,,MATCH(DU$3,$CX$3:$DG$3,)))*$DG52</f>
        <v>336.29266759944971</v>
      </c>
      <c r="DV52" cm="1">
        <f t="array" ref="DV52">(BV52/INDEX($CX52:$DG52,,MATCH(DV$3,$CX$3:$DG$3,)))*$DG52</f>
        <v>344.06752541895787</v>
      </c>
      <c r="DW52" cm="1">
        <f t="array" ref="DW52">(BW52/INDEX($CX52:$DG52,,MATCH(DW$3,$CX$3:$DG$3,)))*$DG52</f>
        <v>336.89984508807515</v>
      </c>
      <c r="DX52" cm="1">
        <f t="array" ref="DX52">(BX52/INDEX($CX52:$DG52,,MATCH(DX$3,$CX$3:$DG$3,)))*$DG52</f>
        <v>305.4244045657594</v>
      </c>
      <c r="DY52" cm="1">
        <f t="array" ref="DY52">(BY52/INDEX($CX52:$DG52,,MATCH(DY$3,$CX$3:$DG$3,)))*$DG52</f>
        <v>298.71887653469702</v>
      </c>
      <c r="DZ52" cm="1">
        <f t="array" ref="DZ52">(BZ52/INDEX($CX52:$DG52,,MATCH(DZ$3,$CX$3:$DG$3,)))*$DG52</f>
        <v>295.29954787949703</v>
      </c>
      <c r="EA52" cm="1">
        <f t="array" ref="EA52">(CA52/INDEX($CX52:$DG52,,MATCH(EA$3,$CX$3:$DG$3,)))*$DG52</f>
        <v>282.63409639514219</v>
      </c>
      <c r="EB52" cm="1">
        <f t="array" ref="EB52">(CB52/INDEX($CX52:$DG52,,MATCH(EB$3,$CX$3:$DG$3,)))*$DG52</f>
        <v>283.61906642836857</v>
      </c>
      <c r="EC52" s="53" cm="1">
        <f t="array" ref="EC52">(CC52/INDEX($CX52:$DG52,,MATCH(EC$3,$CX$3:$DG$3,)))*$DG52</f>
        <v>1.334499745197842</v>
      </c>
      <c r="ED52" cm="1">
        <f t="array" ref="ED52">(CD52/INDEX($CX52:$DG52,,MATCH(ED$3,$CX$3:$DG$3,)))*$DG52</f>
        <v>2.2209793105223197</v>
      </c>
      <c r="EE52" cm="1">
        <f t="array" ref="EE52">(CE52/INDEX($CX52:$DG52,,MATCH(EE$3,$CX$3:$DG$3,)))*$DG52</f>
        <v>3.0595546652608103</v>
      </c>
      <c r="EF52" cm="1">
        <f t="array" ref="EF52">(CF52/INDEX($CX52:$DG52,,MATCH(EF$3,$CX$3:$DG$3,)))*$DG52</f>
        <v>2.2515994248916349</v>
      </c>
      <c r="EG52" cm="1">
        <f t="array" ref="EG52">(CG52/INDEX($CX52:$DG52,,MATCH(EG$3,$CX$3:$DG$3,)))*$DG52</f>
        <v>2.3973506478843825</v>
      </c>
      <c r="EH52" cm="1">
        <f t="array" ref="EH52">(CH52/INDEX($CX52:$DG52,,MATCH(EH$3,$CX$3:$DG$3,)))*$DG52</f>
        <v>2.0927023150786872</v>
      </c>
      <c r="EI52" cm="1">
        <f t="array" ref="EI52">(CI52/INDEX($CX52:$DG52,,MATCH(EI$3,$CX$3:$DG$3,)))*$DG52</f>
        <v>2.2843923561806649</v>
      </c>
      <c r="EJ52" cm="1">
        <f t="array" ref="EJ52">(CJ52/INDEX($CX52:$DG52,,MATCH(EJ$3,$CX$3:$DG$3,)))*$DG52</f>
        <v>2.2177655279152519</v>
      </c>
      <c r="EK52" cm="1">
        <f t="array" ref="EK52">(CK52/INDEX($CX52:$DG52,,MATCH(EK$3,$CX$3:$DG$3,)))*$DG52</f>
        <v>2.1483068302729338</v>
      </c>
      <c r="EL52" cm="1">
        <f t="array" ref="EL52">(CL52/INDEX($CX52:$DG52,,MATCH(EL$3,$CX$3:$DG$3,)))*$DG52</f>
        <v>2.1929194572636885</v>
      </c>
      <c r="EM52" cm="1">
        <f t="array" ref="EM52">(CM52/INDEX($CX52:$DG52,,MATCH(EM$3,$CX$3:$DG$3,)))*$DG52</f>
        <v>3.8987739192663411</v>
      </c>
      <c r="EN52" cm="1">
        <f t="array" ref="EN52">(CN52/INDEX($CX52:$DG52,,MATCH(EN$3,$CX$3:$DG$3,)))*$DG52</f>
        <v>6.4886458332075847</v>
      </c>
      <c r="EO52" cm="1">
        <f t="array" ref="EO52">(CO52/INDEX($CX52:$DG52,,MATCH(EO$3,$CX$3:$DG$3,)))*$DG52</f>
        <v>8.9385644144278835</v>
      </c>
      <c r="EP52" cm="1">
        <f t="array" ref="EP52">(CP52/INDEX($CX52:$DG52,,MATCH(EP$3,$CX$3:$DG$3,)))*$DG52</f>
        <v>6.5781032525421521</v>
      </c>
      <c r="EQ52" cm="1">
        <f t="array" ref="EQ52">(CQ52/INDEX($CX52:$DG52,,MATCH(EQ$3,$CX$3:$DG$3,)))*$DG52</f>
        <v>7.0039190452765698</v>
      </c>
      <c r="ER52" cm="1">
        <f t="array" ref="ER52">(CR52/INDEX($CX52:$DG52,,MATCH(ER$3,$CX$3:$DG$3,)))*$DG52</f>
        <v>6.1138814272366133</v>
      </c>
      <c r="ES52" cm="1">
        <f t="array" ref="ES52">(CS52/INDEX($CX52:$DG52,,MATCH(ES$3,$CX$3:$DG$3,)))*$DG52</f>
        <v>6.6739086100973237</v>
      </c>
      <c r="ET52" cm="1">
        <f t="array" ref="ET52">(CT52/INDEX($CX52:$DG52,,MATCH(ET$3,$CX$3:$DG$3,)))*$DG52</f>
        <v>6.4792566880573395</v>
      </c>
      <c r="EU52" cm="1">
        <f t="array" ref="EU52">(CU52/INDEX($CX52:$DG52,,MATCH(EU$3,$CX$3:$DG$3,)))*$DG52</f>
        <v>6.2763313897884139</v>
      </c>
      <c r="EV52" cm="1">
        <f t="array" ref="EV52">(CV52/INDEX($CX52:$DG52,,MATCH(EV$3,$CX$3:$DG$3,)))*$DG52</f>
        <v>6.4066682798533323</v>
      </c>
      <c r="EW52">
        <f t="shared" si="13"/>
        <v>87.058123140221767</v>
      </c>
      <c r="EY52" s="96">
        <f t="shared" si="24"/>
        <v>4.0001336073989986E-3</v>
      </c>
      <c r="EZ52" s="96">
        <f t="shared" si="14"/>
        <v>6.5455692472335229E-3</v>
      </c>
      <c r="FA52" s="96">
        <f t="shared" si="15"/>
        <v>9.0978928773581651E-3</v>
      </c>
      <c r="FB52" s="96">
        <f t="shared" si="16"/>
        <v>6.5440625997758668E-3</v>
      </c>
      <c r="FC52" s="96">
        <f t="shared" si="17"/>
        <v>7.1159149605950316E-3</v>
      </c>
      <c r="FD52" s="96">
        <f t="shared" si="18"/>
        <v>6.851784873098175E-3</v>
      </c>
      <c r="FE52" s="96">
        <f t="shared" si="19"/>
        <v>7.6472982982557737E-3</v>
      </c>
      <c r="FF52" s="96">
        <f t="shared" si="20"/>
        <v>7.5102232422660405E-3</v>
      </c>
      <c r="FG52" s="96">
        <f t="shared" si="21"/>
        <v>7.6010179156496775E-3</v>
      </c>
      <c r="FH52" s="96">
        <f t="shared" si="22"/>
        <v>7.7319183257996407E-3</v>
      </c>
      <c r="FJ52" s="96">
        <f t="shared" si="25"/>
        <v>315.58801604090195</v>
      </c>
      <c r="FK52" s="96" t="str">
        <f>IF(AND('Country-wise data'!FJ52&gt;'non-R&amp;D ex_typologies'!$C$17,'Country-wise data'!FJ52&lt;'non-R&amp;D ex_typologies'!$D$17),"Small",IF(AND('Country-wise data'!FJ52&gt;'non-R&amp;D ex_typologies'!$E$17,'Country-wise data'!$FJ$4&lt;'non-R&amp;D ex_typologies'!$F$17),"Medium","Large"))</f>
        <v>Small</v>
      </c>
      <c r="FL52" t="str">
        <f>IF($FK52='non-R&amp;D ex_typologies'!$C$16,IF(AND('Country-wise data'!EY52&gt;'non-R&amp;D ex_typologies'!$C$21,'Country-wise data'!EY52&lt;'non-R&amp;D ex_typologies'!$D$21),'non-R&amp;D ex_typologies'!$B$21,IF(AND('Country-wise data'!EY52&gt;'non-R&amp;D ex_typologies'!$C$19,'Country-wise data'!EY52&lt;'non-R&amp;D ex_typologies'!$D$19),'non-R&amp;D ex_typologies'!$B$19,'non-R&amp;D ex_typologies'!$B$20)),IF($FK52='non-R&amp;D ex_typologies'!$E$16,IF(AND('Country-wise data'!EY52&gt;'non-R&amp;D ex_typologies'!$E$21,'Country-wise data'!EY52&lt;'non-R&amp;D ex_typologies'!$F$21),'non-R&amp;D ex_typologies'!$B$21,IF(AND('Country-wise data'!EY52&gt;'non-R&amp;D ex_typologies'!$E$19,'Country-wise data'!EY52&lt;'non-R&amp;D ex_typologies'!$F$19),'non-R&amp;D ex_typologies'!$B$19,'non-R&amp;D ex_typologies'!$B$20)),IF(AND('Country-wise data'!EY52&gt;'non-R&amp;D ex_typologies'!$G$21,'Country-wise data'!EY52&lt;'non-R&amp;D ex_typologies'!$H$21),'non-R&amp;D ex_typologies'!$B$21,IF(AND('Country-wise data'!EY52&gt;'non-R&amp;D ex_typologies'!$G$19,'Country-wise data'!EY52&lt;'non-R&amp;D ex_typologies'!$H$19),'non-R&amp;D ex_typologies'!$B$19,'non-R&amp;D ex_typologies'!$B$20))))</f>
        <v>Program heavy</v>
      </c>
      <c r="FM52" t="str">
        <f>IF($FK52='non-R&amp;D ex_typologies'!$C$16,IF(AND('Country-wise data'!EZ52&gt;'non-R&amp;D ex_typologies'!$C$21,'Country-wise data'!EZ52&lt;'non-R&amp;D ex_typologies'!$D$21),'non-R&amp;D ex_typologies'!$B$21,IF(AND('Country-wise data'!EZ52&gt;'non-R&amp;D ex_typologies'!$C$19,'Country-wise data'!EZ52&lt;'non-R&amp;D ex_typologies'!$D$19),'non-R&amp;D ex_typologies'!$B$19,'non-R&amp;D ex_typologies'!$B$20)),IF($FK52='non-R&amp;D ex_typologies'!$E$16,IF(AND('Country-wise data'!EZ52&gt;'non-R&amp;D ex_typologies'!$E$21,'Country-wise data'!EZ52&lt;'non-R&amp;D ex_typologies'!$F$21),'non-R&amp;D ex_typologies'!$B$21,IF(AND('Country-wise data'!EZ52&gt;'non-R&amp;D ex_typologies'!$E$19,'Country-wise data'!EZ52&lt;'non-R&amp;D ex_typologies'!$F$19),'non-R&amp;D ex_typologies'!$B$19,'non-R&amp;D ex_typologies'!$B$20)),IF(AND('Country-wise data'!EZ52&gt;'non-R&amp;D ex_typologies'!$G$21,'Country-wise data'!EZ52&lt;'non-R&amp;D ex_typologies'!$H$21),'non-R&amp;D ex_typologies'!$B$21,IF(AND('Country-wise data'!EZ52&gt;'non-R&amp;D ex_typologies'!$G$19,'Country-wise data'!EZ52&lt;'non-R&amp;D ex_typologies'!$H$19),'non-R&amp;D ex_typologies'!$B$19,'non-R&amp;D ex_typologies'!$B$20))))</f>
        <v>Program heavy</v>
      </c>
      <c r="FN52" t="str">
        <f>IF($FK52='non-R&amp;D ex_typologies'!$C$16,IF(AND('Country-wise data'!FA52&gt;'non-R&amp;D ex_typologies'!$C$21,'Country-wise data'!FA52&lt;'non-R&amp;D ex_typologies'!$D$21),'non-R&amp;D ex_typologies'!$B$21,IF(AND('Country-wise data'!FA52&gt;'non-R&amp;D ex_typologies'!$C$19,'Country-wise data'!FA52&lt;'non-R&amp;D ex_typologies'!$D$19),'non-R&amp;D ex_typologies'!$B$19,'non-R&amp;D ex_typologies'!$B$20)),IF($FK52='non-R&amp;D ex_typologies'!$E$16,IF(AND('Country-wise data'!FA52&gt;'non-R&amp;D ex_typologies'!$E$21,'Country-wise data'!FA52&lt;'non-R&amp;D ex_typologies'!$F$21),'non-R&amp;D ex_typologies'!$B$21,IF(AND('Country-wise data'!FA52&gt;'non-R&amp;D ex_typologies'!$E$19,'Country-wise data'!FA52&lt;'non-R&amp;D ex_typologies'!$F$19),'non-R&amp;D ex_typologies'!$B$19,'non-R&amp;D ex_typologies'!$B$20)),IF(AND('Country-wise data'!FA52&gt;'non-R&amp;D ex_typologies'!$G$21,'Country-wise data'!FA52&lt;'non-R&amp;D ex_typologies'!$H$21),'non-R&amp;D ex_typologies'!$B$21,IF(AND('Country-wise data'!FA52&gt;'non-R&amp;D ex_typologies'!$G$19,'Country-wise data'!FA52&lt;'non-R&amp;D ex_typologies'!$H$19),'non-R&amp;D ex_typologies'!$B$19,'non-R&amp;D ex_typologies'!$B$20))))</f>
        <v>Program heavy</v>
      </c>
      <c r="FO52" t="str">
        <f>IF($FK52='non-R&amp;D ex_typologies'!$C$16,IF(AND('Country-wise data'!FB52&gt;'non-R&amp;D ex_typologies'!$C$21,'Country-wise data'!FB52&lt;'non-R&amp;D ex_typologies'!$D$21),'non-R&amp;D ex_typologies'!$B$21,IF(AND('Country-wise data'!FB52&gt;'non-R&amp;D ex_typologies'!$C$19,'Country-wise data'!FB52&lt;'non-R&amp;D ex_typologies'!$D$19),'non-R&amp;D ex_typologies'!$B$19,'non-R&amp;D ex_typologies'!$B$20)),IF($FK52='non-R&amp;D ex_typologies'!$E$16,IF(AND('Country-wise data'!FB52&gt;'non-R&amp;D ex_typologies'!$E$21,'Country-wise data'!FB52&lt;'non-R&amp;D ex_typologies'!$F$21),'non-R&amp;D ex_typologies'!$B$21,IF(AND('Country-wise data'!FB52&gt;'non-R&amp;D ex_typologies'!$E$19,'Country-wise data'!FB52&lt;'non-R&amp;D ex_typologies'!$F$19),'non-R&amp;D ex_typologies'!$B$19,'non-R&amp;D ex_typologies'!$B$20)),IF(AND('Country-wise data'!FB52&gt;'non-R&amp;D ex_typologies'!$G$21,'Country-wise data'!FB52&lt;'non-R&amp;D ex_typologies'!$H$21),'non-R&amp;D ex_typologies'!$B$21,IF(AND('Country-wise data'!FB52&gt;'non-R&amp;D ex_typologies'!$G$19,'Country-wise data'!FB52&lt;'non-R&amp;D ex_typologies'!$H$19),'non-R&amp;D ex_typologies'!$B$19,'non-R&amp;D ex_typologies'!$B$20))))</f>
        <v>Program heavy</v>
      </c>
      <c r="FP52" t="str">
        <f>IF($FK52='non-R&amp;D ex_typologies'!$C$16,IF(AND('Country-wise data'!FC52&gt;'non-R&amp;D ex_typologies'!$C$21,'Country-wise data'!FC52&lt;'non-R&amp;D ex_typologies'!$D$21),'non-R&amp;D ex_typologies'!$B$21,IF(AND('Country-wise data'!FC52&gt;'non-R&amp;D ex_typologies'!$C$19,'Country-wise data'!FC52&lt;'non-R&amp;D ex_typologies'!$D$19),'non-R&amp;D ex_typologies'!$B$19,'non-R&amp;D ex_typologies'!$B$20)),IF($FK52='non-R&amp;D ex_typologies'!$E$16,IF(AND('Country-wise data'!FC52&gt;'non-R&amp;D ex_typologies'!$E$21,'Country-wise data'!FC52&lt;'non-R&amp;D ex_typologies'!$F$21),'non-R&amp;D ex_typologies'!$B$21,IF(AND('Country-wise data'!FC52&gt;'non-R&amp;D ex_typologies'!$E$19,'Country-wise data'!FC52&lt;'non-R&amp;D ex_typologies'!$F$19),'non-R&amp;D ex_typologies'!$B$19,'non-R&amp;D ex_typologies'!$B$20)),IF(AND('Country-wise data'!FC52&gt;'non-R&amp;D ex_typologies'!$G$21,'Country-wise data'!FC52&lt;'non-R&amp;D ex_typologies'!$H$21),'non-R&amp;D ex_typologies'!$B$21,IF(AND('Country-wise data'!FC52&gt;'non-R&amp;D ex_typologies'!$G$19,'Country-wise data'!FC52&lt;'non-R&amp;D ex_typologies'!$H$19),'non-R&amp;D ex_typologies'!$B$19,'non-R&amp;D ex_typologies'!$B$20))))</f>
        <v>Program heavy</v>
      </c>
      <c r="FQ52" t="str">
        <f>IF($FK52='non-R&amp;D ex_typologies'!$C$16,IF(AND('Country-wise data'!FD52&gt;'non-R&amp;D ex_typologies'!$C$21,'Country-wise data'!FD52&lt;'non-R&amp;D ex_typologies'!$D$21),'non-R&amp;D ex_typologies'!$B$21,IF(AND('Country-wise data'!FD52&gt;'non-R&amp;D ex_typologies'!$C$19,'Country-wise data'!FD52&lt;'non-R&amp;D ex_typologies'!$D$19),'non-R&amp;D ex_typologies'!$B$19,'non-R&amp;D ex_typologies'!$B$20)),IF($FK52='non-R&amp;D ex_typologies'!$E$16,IF(AND('Country-wise data'!FD52&gt;'non-R&amp;D ex_typologies'!$E$21,'Country-wise data'!FD52&lt;'non-R&amp;D ex_typologies'!$F$21),'non-R&amp;D ex_typologies'!$B$21,IF(AND('Country-wise data'!FD52&gt;'non-R&amp;D ex_typologies'!$E$19,'Country-wise data'!FD52&lt;'non-R&amp;D ex_typologies'!$F$19),'non-R&amp;D ex_typologies'!$B$19,'non-R&amp;D ex_typologies'!$B$20)),IF(AND('Country-wise data'!FD52&gt;'non-R&amp;D ex_typologies'!$G$21,'Country-wise data'!FD52&lt;'non-R&amp;D ex_typologies'!$H$21),'non-R&amp;D ex_typologies'!$B$21,IF(AND('Country-wise data'!FD52&gt;'non-R&amp;D ex_typologies'!$G$19,'Country-wise data'!FD52&lt;'non-R&amp;D ex_typologies'!$H$19),'non-R&amp;D ex_typologies'!$B$19,'non-R&amp;D ex_typologies'!$B$20))))</f>
        <v>Program heavy</v>
      </c>
      <c r="FR52" t="str">
        <f>IF($FK52='non-R&amp;D ex_typologies'!$C$16,IF(AND('Country-wise data'!FE52&gt;'non-R&amp;D ex_typologies'!$C$21,'Country-wise data'!FE52&lt;'non-R&amp;D ex_typologies'!$D$21),'non-R&amp;D ex_typologies'!$B$21,IF(AND('Country-wise data'!FE52&gt;'non-R&amp;D ex_typologies'!$C$19,'Country-wise data'!FE52&lt;'non-R&amp;D ex_typologies'!$D$19),'non-R&amp;D ex_typologies'!$B$19,'non-R&amp;D ex_typologies'!$B$20)),IF($FK52='non-R&amp;D ex_typologies'!$E$16,IF(AND('Country-wise data'!FE52&gt;'non-R&amp;D ex_typologies'!$E$21,'Country-wise data'!FE52&lt;'non-R&amp;D ex_typologies'!$F$21),'non-R&amp;D ex_typologies'!$B$21,IF(AND('Country-wise data'!FE52&gt;'non-R&amp;D ex_typologies'!$E$19,'Country-wise data'!FE52&lt;'non-R&amp;D ex_typologies'!$F$19),'non-R&amp;D ex_typologies'!$B$19,'non-R&amp;D ex_typologies'!$B$20)),IF(AND('Country-wise data'!FE52&gt;'non-R&amp;D ex_typologies'!$G$21,'Country-wise data'!FE52&lt;'non-R&amp;D ex_typologies'!$H$21),'non-R&amp;D ex_typologies'!$B$21,IF(AND('Country-wise data'!FE52&gt;'non-R&amp;D ex_typologies'!$G$19,'Country-wise data'!FE52&lt;'non-R&amp;D ex_typologies'!$H$19),'non-R&amp;D ex_typologies'!$B$19,'non-R&amp;D ex_typologies'!$B$20))))</f>
        <v>Program heavy</v>
      </c>
      <c r="FS52" t="str">
        <f>IF($FK52='non-R&amp;D ex_typologies'!$C$16,IF(AND('Country-wise data'!FF52&gt;'non-R&amp;D ex_typologies'!$C$21,'Country-wise data'!FF52&lt;'non-R&amp;D ex_typologies'!$D$21),'non-R&amp;D ex_typologies'!$B$21,IF(AND('Country-wise data'!FF52&gt;'non-R&amp;D ex_typologies'!$C$19,'Country-wise data'!FF52&lt;'non-R&amp;D ex_typologies'!$D$19),'non-R&amp;D ex_typologies'!$B$19,'non-R&amp;D ex_typologies'!$B$20)),IF($FK52='non-R&amp;D ex_typologies'!$E$16,IF(AND('Country-wise data'!FF52&gt;'non-R&amp;D ex_typologies'!$E$21,'Country-wise data'!FF52&lt;'non-R&amp;D ex_typologies'!$F$21),'non-R&amp;D ex_typologies'!$B$21,IF(AND('Country-wise data'!FF52&gt;'non-R&amp;D ex_typologies'!$E$19,'Country-wise data'!FF52&lt;'non-R&amp;D ex_typologies'!$F$19),'non-R&amp;D ex_typologies'!$B$19,'non-R&amp;D ex_typologies'!$B$20)),IF(AND('Country-wise data'!FF52&gt;'non-R&amp;D ex_typologies'!$G$21,'Country-wise data'!FF52&lt;'non-R&amp;D ex_typologies'!$H$21),'non-R&amp;D ex_typologies'!$B$21,IF(AND('Country-wise data'!FF52&gt;'non-R&amp;D ex_typologies'!$G$19,'Country-wise data'!FF52&lt;'non-R&amp;D ex_typologies'!$H$19),'non-R&amp;D ex_typologies'!$B$19,'non-R&amp;D ex_typologies'!$B$20))))</f>
        <v>Program heavy</v>
      </c>
      <c r="FT52" t="str">
        <f>IF($FK52='non-R&amp;D ex_typologies'!$C$16,IF(AND('Country-wise data'!FG52&gt;'non-R&amp;D ex_typologies'!$C$21,'Country-wise data'!FG52&lt;'non-R&amp;D ex_typologies'!$D$21),'non-R&amp;D ex_typologies'!$B$21,IF(AND('Country-wise data'!FG52&gt;'non-R&amp;D ex_typologies'!$C$19,'Country-wise data'!FG52&lt;'non-R&amp;D ex_typologies'!$D$19),'non-R&amp;D ex_typologies'!$B$19,'non-R&amp;D ex_typologies'!$B$20)),IF($FK52='non-R&amp;D ex_typologies'!$E$16,IF(AND('Country-wise data'!FG52&gt;'non-R&amp;D ex_typologies'!$E$21,'Country-wise data'!FG52&lt;'non-R&amp;D ex_typologies'!$F$21),'non-R&amp;D ex_typologies'!$B$21,IF(AND('Country-wise data'!FG52&gt;'non-R&amp;D ex_typologies'!$E$19,'Country-wise data'!FG52&lt;'non-R&amp;D ex_typologies'!$F$19),'non-R&amp;D ex_typologies'!$B$19,'non-R&amp;D ex_typologies'!$B$20)),IF(AND('Country-wise data'!FG52&gt;'non-R&amp;D ex_typologies'!$G$21,'Country-wise data'!FG52&lt;'non-R&amp;D ex_typologies'!$H$21),'non-R&amp;D ex_typologies'!$B$21,IF(AND('Country-wise data'!FG52&gt;'non-R&amp;D ex_typologies'!$G$19,'Country-wise data'!FG52&lt;'non-R&amp;D ex_typologies'!$H$19),'non-R&amp;D ex_typologies'!$B$19,'non-R&amp;D ex_typologies'!$B$20))))</f>
        <v>Program heavy</v>
      </c>
      <c r="FU52" t="str">
        <f>IF($FK52='non-R&amp;D ex_typologies'!$C$16,IF(AND('Country-wise data'!FH52&gt;'non-R&amp;D ex_typologies'!$C$21,'Country-wise data'!FH52&lt;'non-R&amp;D ex_typologies'!$D$21),'non-R&amp;D ex_typologies'!$B$21,IF(AND('Country-wise data'!FH52&gt;'non-R&amp;D ex_typologies'!$C$19,'Country-wise data'!FH52&lt;'non-R&amp;D ex_typologies'!$D$19),'non-R&amp;D ex_typologies'!$B$19,'non-R&amp;D ex_typologies'!$B$20)),IF($FK52='non-R&amp;D ex_typologies'!$E$16,IF(AND('Country-wise data'!FH52&gt;'non-R&amp;D ex_typologies'!$E$21,'Country-wise data'!FH52&lt;'non-R&amp;D ex_typologies'!$F$21),'non-R&amp;D ex_typologies'!$B$21,IF(AND('Country-wise data'!FH52&gt;'non-R&amp;D ex_typologies'!$E$19,'Country-wise data'!FH52&lt;'non-R&amp;D ex_typologies'!$F$19),'non-R&amp;D ex_typologies'!$B$19,'non-R&amp;D ex_typologies'!$B$20)),IF(AND('Country-wise data'!FH52&gt;'non-R&amp;D ex_typologies'!$G$21,'Country-wise data'!FH52&lt;'non-R&amp;D ex_typologies'!$H$21),'non-R&amp;D ex_typologies'!$B$21,IF(AND('Country-wise data'!FH52&gt;'non-R&amp;D ex_typologies'!$G$19,'Country-wise data'!FH52&lt;'non-R&amp;D ex_typologies'!$H$19),'non-R&amp;D ex_typologies'!$B$19,'non-R&amp;D ex_typologies'!$B$20))))</f>
        <v>Program heavy</v>
      </c>
    </row>
    <row r="53" spans="2:177" x14ac:dyDescent="0.35">
      <c r="B53" t="s">
        <v>137</v>
      </c>
      <c r="C53" t="s">
        <v>138</v>
      </c>
      <c r="D53" t="s">
        <v>376</v>
      </c>
      <c r="E53" t="s">
        <v>376</v>
      </c>
      <c r="F53" t="s">
        <v>367</v>
      </c>
      <c r="G53" s="55">
        <f>Assumptions!$C$13</f>
        <v>1.1000000000000001</v>
      </c>
      <c r="H53">
        <f>SUMIFS(FAOstat!M:M,FAOstat!$B:$B,'Country-wise data'!$B53)*G53</f>
        <v>29.480000000000008</v>
      </c>
      <c r="I53">
        <f>IF(SUMIFS(FAOstat!N:N,FAOstat!$B:$B,'Country-wise data'!$B53)=0,H53*(1+Assumptions!$C$9),SUMIFS(FAOstat!N:N,FAOstat!$B:$B,'Country-wise data'!$B53)*$G53)</f>
        <v>64.921999999999997</v>
      </c>
      <c r="J53">
        <f>IF(SUMIFS(FAOstat!O:O,FAOstat!$B:$B,'Country-wise data'!$B53)=0,I53*(1+Assumptions!$C$9),SUMIFS(FAOstat!O:O,FAOstat!$B:$B,'Country-wise data'!$B53)*$G53)</f>
        <v>200.97</v>
      </c>
      <c r="K53">
        <f>IF(SUMIFS(FAOstat!P:P,FAOstat!$B:$B,'Country-wise data'!$B53)=0,J53*(1+Assumptions!$C$9),SUMIFS(FAOstat!P:P,FAOstat!$B:$B,'Country-wise data'!$B53)*$G53)</f>
        <v>205.50200000000004</v>
      </c>
      <c r="L53">
        <f>IF(SUMIFS(FAOstat!Q:Q,FAOstat!$B:$B,'Country-wise data'!$B53)=0,K53*(1+Assumptions!$C$9),SUMIFS(FAOstat!Q:Q,FAOstat!$B:$B,'Country-wise data'!$B53)*$G53)</f>
        <v>239.63500000000002</v>
      </c>
      <c r="M53">
        <f>IF(SUMIFS(FAOstat!R:R,FAOstat!$B:$B,'Country-wise data'!$B53)=0,L53*(1+Assumptions!$C$9),SUMIFS(FAOstat!R:R,FAOstat!$B:$B,'Country-wise data'!$B53)*$G53)</f>
        <v>162.51400000000001</v>
      </c>
      <c r="N53">
        <f>IF(SUMIFS(FAOstat!S:S,FAOstat!$B:$B,'Country-wise data'!$B53)=0,M53*(1+Assumptions!$C$9),SUMIFS(FAOstat!S:S,FAOstat!$B:$B,'Country-wise data'!$B53)*$G53)</f>
        <v>173.61300000000003</v>
      </c>
      <c r="O53">
        <f>IF(SUMIFS(FAOstat!T:T,FAOstat!$B:$B,'Country-wise data'!$B53)=0,N53*(1+Assumptions!$C$9),SUMIFS(FAOstat!T:T,FAOstat!$B:$B,'Country-wise data'!$B53)*$G53)</f>
        <v>152.00900000000001</v>
      </c>
      <c r="P53">
        <f>IF(SUMIFS(FAOstat!U:U,FAOstat!$B:$B,'Country-wise data'!$B53)=0,O53*(1+Assumptions!$C$9),SUMIFS(FAOstat!U:U,FAOstat!$B:$B,'Country-wise data'!$B53)*$G53)</f>
        <v>152.52600000000001</v>
      </c>
      <c r="Q53">
        <f>IF(SUMIFS(FAOstat!V:V,FAOstat!$B:$B,'Country-wise data'!$B53)=0,P53*(1+Assumptions!$C$9),SUMIFS(FAOstat!V:V,FAOstat!$B:$B,'Country-wise data'!$B53)*$G53)</f>
        <v>155.57652000000002</v>
      </c>
      <c r="R53" s="36">
        <f t="shared" si="55"/>
        <v>-8.2768923226172575E-2</v>
      </c>
      <c r="S53">
        <f>SUMIFS(FAOstat!CE:CE,FAOstat!$B:$B,'Country-wise data'!$B53)</f>
        <v>1034.663196</v>
      </c>
      <c r="T53">
        <f>SUMIFS(FAOstat!CF:CF,FAOstat!$B:$B,'Country-wise data'!$B53)</f>
        <v>1379.5813310000001</v>
      </c>
      <c r="U53">
        <f>SUMIFS(FAOstat!CG:CG,FAOstat!$B:$B,'Country-wise data'!$B53)</f>
        <v>1348.0443330000001</v>
      </c>
      <c r="V53">
        <f>SUMIFS(FAOstat!CH:CH,FAOstat!$B:$B,'Country-wise data'!$B53)</f>
        <v>1481.19219</v>
      </c>
      <c r="W53">
        <f>SUMIFS(FAOstat!CI:CI,FAOstat!$B:$B,'Country-wise data'!$B53)</f>
        <v>1502.9526470000001</v>
      </c>
      <c r="X53">
        <f>SUMIFS(FAOstat!CJ:CJ,FAOstat!$B:$B,'Country-wise data'!$B53)</f>
        <v>1168.4403359999999</v>
      </c>
      <c r="Y53">
        <f>SUMIFS(FAOstat!CK:CK,FAOstat!$B:$B,'Country-wise data'!$B53)</f>
        <v>1104.833975</v>
      </c>
      <c r="Z53">
        <f>SUMIFS(FAOstat!CL:CL,FAOstat!$B:$B,'Country-wise data'!$B53)</f>
        <v>1013.564309</v>
      </c>
      <c r="AA53">
        <f>SUMIFS(FAOstat!CM:CM,FAOstat!$B:$B,'Country-wise data'!$B53)</f>
        <v>1190.102124</v>
      </c>
      <c r="AB53">
        <f>SUMIFS(FAOstat!CN:CN,FAOstat!$B:$B,'Country-wise data'!$B53)</f>
        <v>1213.90416648</v>
      </c>
      <c r="AC53" s="53">
        <f>IFERROR(INDEX('ASTI data (new)'!$AF$6:$AL$130,MATCH('Country-wise data'!$B53,'ASTI data (new)'!$C$6:$C$130,),MATCH('Country-wise data'!AC$3,'ASTI data (new)'!$AF$5:$AL$5,)),(INDEX(Assumptions!$G$154:$P$345,MATCH('Country-wise data'!$B53,Assumptions!$B$154:$B$344,),MATCH('Country-wise data'!AC$3,Assumptions!$G$153:$P$153,))*S53))</f>
        <v>0.66074527286480378</v>
      </c>
      <c r="AD53" s="53">
        <f>IFERROR(INDEX('ASTI data (new)'!$AF$6:$AL$130,MATCH('Country-wise data'!$B53,'ASTI data (new)'!$C$6:$C$130,),MATCH('Country-wise data'!AD$3,'ASTI data (new)'!$AF$5:$AL$5,)),(INDEX(Assumptions!$G$154:$P$345,MATCH('Country-wise data'!$B53,Assumptions!$B$154:$B$344,),MATCH('Country-wise data'!AD$3,Assumptions!$G$153:$P$153,))*T53))</f>
        <v>0.74214796695062135</v>
      </c>
      <c r="AE53" s="53">
        <f>IFERROR(INDEX('ASTI data (new)'!$AF$6:$AL$130,MATCH('Country-wise data'!$B53,'ASTI data (new)'!$C$6:$C$130,),MATCH('Country-wise data'!AE$3,'ASTI data (new)'!$AF$5:$AL$5,)),(INDEX(Assumptions!$G$154:$P$345,MATCH('Country-wise data'!$B53,Assumptions!$B$154:$B$344,),MATCH('Country-wise data'!AE$3,Assumptions!$G$153:$P$153,))*U53))</f>
        <v>0.79504318533803742</v>
      </c>
      <c r="AF53" s="53">
        <f>IFERROR(INDEX('ASTI data (new)'!$AF$6:$AL$130,MATCH('Country-wise data'!$B53,'ASTI data (new)'!$C$6:$C$130,),MATCH('Country-wise data'!AF$3,'ASTI data (new)'!$AF$5:$AL$5,)),(INDEX(Assumptions!$G$154:$P$345,MATCH('Country-wise data'!$B53,Assumptions!$B$154:$B$344,),MATCH('Country-wise data'!AF$3,Assumptions!$G$153:$P$153,))*V53))</f>
        <v>0.94757597685657491</v>
      </c>
      <c r="AG53" s="53">
        <f>IFERROR(INDEX('ASTI data (new)'!$AF$6:$AL$130,MATCH('Country-wise data'!$B53,'ASTI data (new)'!$C$6:$C$130,),MATCH('Country-wise data'!AG$3,'ASTI data (new)'!$AF$5:$AL$5,)),(INDEX(Assumptions!$G$154:$P$345,MATCH('Country-wise data'!$B53,Assumptions!$B$154:$B$344,),MATCH('Country-wise data'!AG$3,Assumptions!$G$153:$P$153,))*W53))</f>
        <v>0.99478248811449754</v>
      </c>
      <c r="AH53" s="53">
        <f>IFERROR(INDEX('ASTI data (new)'!$AF$6:$AL$130,MATCH('Country-wise data'!$B53,'ASTI data (new)'!$C$6:$C$130,),MATCH('Country-wise data'!AH$3,'ASTI data (new)'!$AF$5:$AL$5,)),(INDEX(Assumptions!$G$154:$P$345,MATCH('Country-wise data'!$B53,Assumptions!$B$154:$B$344,),MATCH('Country-wise data'!AH$3,Assumptions!$G$153:$P$153,))*X53))</f>
        <v>1.1252696115641871</v>
      </c>
      <c r="AI53" s="53">
        <f>IFERROR(INDEX('ASTI data (new)'!$AF$6:$AL$130,MATCH('Country-wise data'!$B53,'ASTI data (new)'!$C$6:$C$130,),MATCH('Country-wise data'!AI$3,'ASTI data (new)'!$AF$5:$AL$5,)),(INDEX(Assumptions!$G$154:$P$345,MATCH('Country-wise data'!$B53,Assumptions!$B$154:$B$344,),MATCH('Country-wise data'!AI$3,Assumptions!$G$153:$P$153,))*Y53))</f>
        <v>1.2429157815633525</v>
      </c>
      <c r="AJ53" s="53">
        <f t="shared" ref="AJ53:AL53" si="75">IFERROR((1+($AI53/$AF53)^(1/3)-1)*AI53,0)</f>
        <v>1.3605596570120015</v>
      </c>
      <c r="AK53" s="53">
        <f t="shared" si="75"/>
        <v>1.4893387047996558</v>
      </c>
      <c r="AL53" s="53">
        <f t="shared" si="75"/>
        <v>1.6303068859807814</v>
      </c>
      <c r="AM53" s="55" cm="1">
        <f t="array" ref="AM53">INDEX('non-R&amp;D ex_typologies'!$J$8:$J$10,MATCH('Country-wise data'!FL53,'non-R&amp;D ex_typologies'!$F$8:$F$10,),)*'Country-wise data'!AC53</f>
        <v>1.9303836110825994</v>
      </c>
      <c r="AN53" s="55" cm="1">
        <f t="array" ref="AN53">INDEX('non-R&amp;D ex_typologies'!$J$8:$J$10,MATCH('Country-wise data'!FM53,'non-R&amp;D ex_typologies'!$F$8:$F$10,),)*'Country-wise data'!AD53</f>
        <v>2.1682035895440799</v>
      </c>
      <c r="AO53" s="55" cm="1">
        <f t="array" ref="AO53">INDEX('non-R&amp;D ex_typologies'!$J$8:$J$10,MATCH('Country-wise data'!FN53,'non-R&amp;D ex_typologies'!$F$8:$F$10,),)*'Country-wise data'!AE53</f>
        <v>2.3227382746535037</v>
      </c>
      <c r="AP53" s="55" cm="1">
        <f t="array" ref="AP53">INDEX('non-R&amp;D ex_typologies'!$J$8:$J$10,MATCH('Country-wise data'!FO53,'non-R&amp;D ex_typologies'!$F$8:$F$10,),)*'Country-wise data'!AF53</f>
        <v>2.768366587094433</v>
      </c>
      <c r="AQ53" s="55" cm="1">
        <f t="array" ref="AQ53">INDEX('non-R&amp;D ex_typologies'!$J$8:$J$10,MATCH('Country-wise data'!FP53,'non-R&amp;D ex_typologies'!$F$8:$F$10,),)*'Country-wise data'!AG53</f>
        <v>2.9062815740206061</v>
      </c>
      <c r="AR53" s="55" cm="1">
        <f t="array" ref="AR53">INDEX('non-R&amp;D ex_typologies'!$J$8:$J$10,MATCH('Country-wise data'!FQ53,'non-R&amp;D ex_typologies'!$F$8:$F$10,),)*'Country-wise data'!AH53</f>
        <v>3.2875029234711564</v>
      </c>
      <c r="AS53" s="55" cm="1">
        <f t="array" ref="AS53">INDEX('non-R&amp;D ex_typologies'!$J$8:$J$10,MATCH('Country-wise data'!FR53,'non-R&amp;D ex_typologies'!$F$8:$F$10,),)*'Country-wise data'!AI53</f>
        <v>3.6312091107108704</v>
      </c>
      <c r="AT53" s="55" cm="1">
        <f t="array" ref="AT53">INDEX('non-R&amp;D ex_typologies'!$J$8:$J$10,MATCH('Country-wise data'!FS53,'non-R&amp;D ex_typologies'!$F$8:$F$10,),)*'Country-wise data'!AJ53</f>
        <v>3.9749085943646589</v>
      </c>
      <c r="AU53" s="55" cm="1">
        <f t="array" ref="AU53">INDEX('non-R&amp;D ex_typologies'!$J$8:$J$10,MATCH('Country-wise data'!FT53,'non-R&amp;D ex_typologies'!$F$8:$F$10,),)*'Country-wise data'!AK53</f>
        <v>4.3511397586411471</v>
      </c>
      <c r="AV53" s="55" cm="1">
        <f t="array" ref="AV53">INDEX('non-R&amp;D ex_typologies'!$J$8:$J$10,MATCH('Country-wise data'!FU53,'non-R&amp;D ex_typologies'!$F$8:$F$10,),)*'Country-wise data'!AL53</f>
        <v>4.7629817767555114</v>
      </c>
      <c r="AW53">
        <f t="shared" si="57"/>
        <v>43.092401331383073</v>
      </c>
      <c r="AX53" s="53">
        <f>INDEX('GDP deflators'!$AB$3:$AK$155,MATCH('Country-wise data'!$B53,'GDP deflators'!$B$3:$B$155,),MATCH('Country-wise data'!AX$3,'GDP deflators'!$D$2:$M$2,))</f>
        <v>66.117600301467093</v>
      </c>
      <c r="AY53" s="53">
        <f>INDEX('GDP deflators'!$AB$3:$AK$155,MATCH('Country-wise data'!$B53,'GDP deflators'!$B$3:$B$155,),MATCH('Country-wise data'!AY$3,'GDP deflators'!$D$2:$M$2,))</f>
        <v>71.87923989212392</v>
      </c>
      <c r="AZ53" s="53">
        <f>INDEX('GDP deflators'!$AB$3:$AK$155,MATCH('Country-wise data'!$B53,'GDP deflators'!$B$3:$B$155,),MATCH('Country-wise data'!AZ$3,'GDP deflators'!$D$2:$M$2,))</f>
        <v>72.213048118889205</v>
      </c>
      <c r="BA53" s="53">
        <f>INDEX('GDP deflators'!$AB$3:$AK$155,MATCH('Country-wise data'!$B53,'GDP deflators'!$B$3:$B$155,),MATCH('Country-wise data'!BA$3,'GDP deflators'!$D$2:$M$2,))</f>
        <v>73.185203472449672</v>
      </c>
      <c r="BB53" s="53">
        <f>INDEX('GDP deflators'!$AB$3:$AK$155,MATCH('Country-wise data'!$B53,'GDP deflators'!$B$3:$B$155,),MATCH('Country-wise data'!BB$3,'GDP deflators'!$D$2:$M$2,))</f>
        <v>76.282367858396285</v>
      </c>
      <c r="BC53" s="53">
        <f>INDEX('GDP deflators'!$AB$3:$AK$155,MATCH('Country-wise data'!$B53,'GDP deflators'!$B$3:$B$155,),MATCH('Country-wise data'!BC$3,'GDP deflators'!$D$2:$M$2,))</f>
        <v>80.73200925561126</v>
      </c>
      <c r="BD53" s="53">
        <f>INDEX('GDP deflators'!$AB$3:$AK$155,MATCH('Country-wise data'!$B53,'GDP deflators'!$B$3:$B$155,),MATCH('Country-wise data'!BD$3,'GDP deflators'!$D$2:$M$2,))</f>
        <v>82.846637544538311</v>
      </c>
      <c r="BE53" s="53">
        <f>INDEX('GDP deflators'!$AB$3:$AK$155,MATCH('Country-wise data'!$B53,'GDP deflators'!$B$3:$B$155,),MATCH('Country-wise data'!BE$3,'GDP deflators'!$D$2:$M$2,))</f>
        <v>89.881184201896744</v>
      </c>
      <c r="BF53" s="53">
        <f>INDEX('GDP deflators'!$AB$3:$AK$155,MATCH('Country-wise data'!$B53,'GDP deflators'!$B$3:$B$155,),MATCH('Country-wise data'!BF$3,'GDP deflators'!$D$2:$M$2,))</f>
        <v>93.776837162647325</v>
      </c>
      <c r="BG53" s="53">
        <f>INDEX('GDP deflators'!$AB$3:$AK$155,MATCH('Country-wise data'!$B53,'GDP deflators'!$B$3:$B$155,),MATCH('Country-wise data'!BG$3,'GDP deflators'!$D$2:$M$2,))</f>
        <v>100</v>
      </c>
      <c r="BH53" cm="1">
        <f t="array" ref="BH53">H53/(INDEX($AX53:$BG53,,MATCH(BH$3,$AX$3:$BG$3,))/100)</f>
        <v>44.587220143478</v>
      </c>
      <c r="BI53" cm="1">
        <f t="array" ref="BI53">I53/(INDEX($AX53:$BG53,,MATCH(BI$3,$AX$3:$BG$3,))/100)</f>
        <v>90.320932855487442</v>
      </c>
      <c r="BJ53" cm="1">
        <f t="array" ref="BJ53">J53/(INDEX($AX53:$BG53,,MATCH(BJ$3,$AX$3:$BG$3,))/100)</f>
        <v>278.30150538602049</v>
      </c>
      <c r="BK53" cm="1">
        <f t="array" ref="BK53">K53/(INDEX($AX53:$BG53,,MATCH(BK$3,$AX$3:$BG$3,))/100)</f>
        <v>280.79719704183185</v>
      </c>
      <c r="BL53" cm="1">
        <f t="array" ref="BL53">L53/(INDEX($AX53:$BG53,,MATCH(BL$3,$AX$3:$BG$3,))/100)</f>
        <v>314.14205763098079</v>
      </c>
      <c r="BM53" cm="1">
        <f t="array" ref="BM53">M53/(INDEX($AX53:$BG53,,MATCH(BM$3,$AX$3:$BG$3,))/100)</f>
        <v>201.30057643611107</v>
      </c>
      <c r="BN53" cm="1">
        <f t="array" ref="BN53">N53/(INDEX($AX53:$BG53,,MATCH(BN$3,$AX$3:$BG$3,))/100)</f>
        <v>209.55950071801738</v>
      </c>
      <c r="BO53" cm="1">
        <f t="array" ref="BO53">O53/(INDEX($AX53:$BG53,,MATCH(BO$3,$AX$3:$BG$3,))/100)</f>
        <v>169.12215982663054</v>
      </c>
      <c r="BP53" cm="1">
        <f t="array" ref="BP53">P53/(INDEX($AX53:$BG53,,MATCH(BP$3,$AX$3:$BG$3,))/100)</f>
        <v>162.64783993029926</v>
      </c>
      <c r="BQ53" cm="1">
        <f t="array" ref="BQ53">Q53/(INDEX($AX53:$BG53,,MATCH(BQ$3,$AX$3:$BG$3,))/100)</f>
        <v>155.57652000000002</v>
      </c>
      <c r="BS53" cm="1">
        <f t="array" ref="BS53">S53/(INDEX($AX53:$BG53,,MATCH(BS$3,$AX$3:$BG$3,))/100)</f>
        <v>1564.8831646677922</v>
      </c>
      <c r="BT53" cm="1">
        <f t="array" ref="BT53">T53/(INDEX($AX53:$BG53,,MATCH(BT$3,$AX$3:$BG$3,))/100)</f>
        <v>1919.3042846174642</v>
      </c>
      <c r="BU53" cm="1">
        <f t="array" ref="BU53">U53/(INDEX($AX53:$BG53,,MATCH(BU$3,$AX$3:$BG$3,))/100)</f>
        <v>1866.7600497636161</v>
      </c>
      <c r="BV53" cm="1">
        <f t="array" ref="BV53">V53/(INDEX($AX53:$BG53,,MATCH(BV$3,$AX$3:$BG$3,))/100)</f>
        <v>2023.8957053082322</v>
      </c>
      <c r="BW53" cm="1">
        <f t="array" ref="BW53">W53/(INDEX($AX53:$BG53,,MATCH(BW$3,$AX$3:$BG$3,))/100)</f>
        <v>1970.2490748451148</v>
      </c>
      <c r="BX53" cm="1">
        <f t="array" ref="BX53">X53/(INDEX($AX53:$BG53,,MATCH(BX$3,$AX$3:$BG$3,))/100)</f>
        <v>1447.3073899356564</v>
      </c>
      <c r="BY53" cm="1">
        <f t="array" ref="BY53">Y53/(INDEX($AX53:$BG53,,MATCH(BY$3,$AX$3:$BG$3,))/100)</f>
        <v>1333.5893981286106</v>
      </c>
      <c r="BZ53" cm="1">
        <f t="array" ref="BZ53">Z53/(INDEX($AX53:$BG53,,MATCH(BZ$3,$AX$3:$BG$3,))/100)</f>
        <v>1127.6712896030256</v>
      </c>
      <c r="CA53" cm="1">
        <f t="array" ref="CA53">AA53/(INDEX($AX53:$BG53,,MATCH(CA$3,$AX$3:$BG$3,))/100)</f>
        <v>1269.0789751587345</v>
      </c>
      <c r="CB53" cm="1">
        <f t="array" ref="CB53">AB53/(INDEX($AX53:$BG53,,MATCH(CB$3,$AX$3:$BG$3,))/100)</f>
        <v>1213.90416648</v>
      </c>
      <c r="CC53" cm="1">
        <f t="array" ref="CC53">AC53/(INDEX($AX53:$BG53,,MATCH(CC$3,$AX$3:$BG$3,))/100)</f>
        <v>0.9993485393482171</v>
      </c>
      <c r="CD53" cm="1">
        <f t="array" ref="CD53">AD53/(INDEX($AX53:$BG53,,MATCH(CD$3,$AX$3:$BG$3,))/100)</f>
        <v>1.0324927866021316</v>
      </c>
      <c r="CE53" cm="1">
        <f t="array" ref="CE53">AE53/(INDEX($AX53:$BG53,,MATCH(CE$3,$AX$3:$BG$3,))/100)</f>
        <v>1.1009688775761193</v>
      </c>
      <c r="CF53" cm="1">
        <f t="array" ref="CF53">AF53/(INDEX($AX53:$BG53,,MATCH(CF$3,$AX$3:$BG$3,))/100)</f>
        <v>1.2947644221735159</v>
      </c>
      <c r="CG53" cm="1">
        <f t="array" ref="CG53">AG53/(INDEX($AX53:$BG53,,MATCH(CG$3,$AX$3:$BG$3,))/100)</f>
        <v>1.3040791942393846</v>
      </c>
      <c r="CH53" cm="1">
        <f t="array" ref="CH53">AH53/(INDEX($AX53:$BG53,,MATCH(CH$3,$AX$3:$BG$3,))/100)</f>
        <v>1.3938332786954333</v>
      </c>
      <c r="CI53" cm="1">
        <f t="array" ref="CI53">AI53/(INDEX($AX53:$BG53,,MATCH(CI$3,$AX$3:$BG$3,))/100)</f>
        <v>1.5002609863256811</v>
      </c>
      <c r="CJ53" cm="1">
        <f t="array" ref="CJ53">AJ53/(INDEX($AX53:$BG53,,MATCH(CJ$3,$AX$3:$BG$3,))/100)</f>
        <v>1.5137313433207857</v>
      </c>
      <c r="CK53" cm="1">
        <f t="array" ref="CK53">AK53/(INDEX($AX53:$BG53,,MATCH(CK$3,$AX$3:$BG$3,))/100)</f>
        <v>1.588173316419847</v>
      </c>
      <c r="CL53" cm="1">
        <f t="array" ref="CL53">AL53/(INDEX($AX53:$BG53,,MATCH(CL$3,$AX$3:$BG$3,))/100)</f>
        <v>1.6303068859807814</v>
      </c>
      <c r="CM53" cm="1">
        <f t="array" ref="CM53">AM53/(INDEX($AX53:$BG53,,MATCH(CM$3,$AX$3:$BG$3,))/100)</f>
        <v>2.9196214053155312</v>
      </c>
      <c r="CN53" cm="1">
        <f t="array" ref="CN53">AN53/(INDEX($AX53:$BG53,,MATCH(CN$3,$AX$3:$BG$3,))/100)</f>
        <v>3.0164531411268554</v>
      </c>
      <c r="CO53" cm="1">
        <f t="array" ref="CO53">AO53/(INDEX($AX53:$BG53,,MATCH(CO$3,$AX$3:$BG$3,))/100)</f>
        <v>3.216507729779559</v>
      </c>
      <c r="CP53" cm="1">
        <f t="array" ref="CP53">AP53/(INDEX($AX53:$BG53,,MATCH(CP$3,$AX$3:$BG$3,))/100)</f>
        <v>3.7826861930315951</v>
      </c>
      <c r="CQ53" cm="1">
        <f t="array" ref="CQ53">AQ53/(INDEX($AX53:$BG53,,MATCH(CQ$3,$AX$3:$BG$3,))/100)</f>
        <v>3.8098995293585607</v>
      </c>
      <c r="CR53" cm="1">
        <f t="array" ref="CR53">AR53/(INDEX($AX53:$BG53,,MATCH(CR$3,$AX$3:$BG$3,))/100)</f>
        <v>4.0721183007626669</v>
      </c>
      <c r="CS53" cm="1">
        <f t="array" ref="CS53">AS53/(INDEX($AX53:$BG53,,MATCH(CS$3,$AX$3:$BG$3,))/100)</f>
        <v>4.3830494735030543</v>
      </c>
      <c r="CT53" cm="1">
        <f t="array" ref="CT53">AT53/(INDEX($AX53:$BG53,,MATCH(CT$3,$AX$3:$BG$3,))/100)</f>
        <v>4.4224034536927883</v>
      </c>
      <c r="CU53" cm="1">
        <f t="array" ref="CU53">AU53/(INDEX($AX53:$BG53,,MATCH(CU$3,$AX$3:$BG$3,))/100)</f>
        <v>4.639887514114486</v>
      </c>
      <c r="CV53" cm="1">
        <f t="array" ref="CV53">AV53/(INDEX($AX53:$BG53,,MATCH(CV$3,$AX$3:$BG$3,))/100)</f>
        <v>4.7629817767555114</v>
      </c>
      <c r="CW53">
        <f t="shared" si="58"/>
        <v>52.3835681481225</v>
      </c>
      <c r="CX53">
        <f>IFERROR(1/INDEX('exch rates'!$BC$5:$BL$268,MATCH('Country-wise data'!$B53,'exch rates'!$A$5:$A$268,),MATCH(CX$3,'exch rates'!$BC$4:$BL$4,)),1)</f>
        <v>0.56105965466778152</v>
      </c>
      <c r="CY53">
        <f>IFERROR(1/INDEX('exch rates'!$BC$5:$BL$268,MATCH('Country-wise data'!$B53,'exch rates'!$A$5:$A$268,),MATCH(CY$3,'exch rates'!$BC$4:$BL$4,)),1)</f>
        <v>0.59294557349392918</v>
      </c>
      <c r="CZ53">
        <f>IFERROR(1/INDEX('exch rates'!$BC$5:$BL$268,MATCH('Country-wise data'!$B53,'exch rates'!$A$5:$A$268,),MATCH(CZ$3,'exch rates'!$BC$4:$BL$4,)),1)</f>
        <v>0.60559876054120465</v>
      </c>
      <c r="DA53">
        <f>IFERROR(1/INDEX('exch rates'!$BC$5:$BL$268,MATCH('Country-wise data'!$B53,'exch rates'!$A$5:$A$268,),MATCH(DA$3,'exch rates'!$BC$4:$BL$4,)),1)</f>
        <v>0.60119638079778759</v>
      </c>
      <c r="DB53">
        <f>IFERROR(1/INDEX('exch rates'!$BC$5:$BL$268,MATCH('Country-wise data'!$B53,'exch rates'!$A$5:$A$268,),MATCH(DB$3,'exch rates'!$BC$4:$BL$4,)),1)</f>
        <v>0.56635831602793929</v>
      </c>
      <c r="DC53">
        <f>IFERROR(1/INDEX('exch rates'!$BC$5:$BL$268,MATCH('Country-wise data'!$B53,'exch rates'!$A$5:$A$268,),MATCH(DC$3,'exch rates'!$BC$4:$BL$4,)),1)</f>
        <v>0.44065643119700582</v>
      </c>
      <c r="DD53">
        <f>IFERROR(1/INDEX('exch rates'!$BC$5:$BL$268,MATCH('Country-wise data'!$B53,'exch rates'!$A$5:$A$268,),MATCH(DD$3,'exch rates'!$BC$4:$BL$4,)),1)</f>
        <v>0.42252479692401945</v>
      </c>
      <c r="DE53">
        <f>IFERROR(1/INDEX('exch rates'!$BC$5:$BL$268,MATCH('Country-wise data'!$B53,'exch rates'!$A$5:$A$268,),MATCH(DE$3,'exch rates'!$BC$4:$BL$4,)),1)</f>
        <v>0.39847913795679774</v>
      </c>
      <c r="DF53">
        <f>IFERROR(1/INDEX('exch rates'!$BC$5:$BL$268,MATCH('Country-wise data'!$B53,'exch rates'!$A$5:$A$268,),MATCH(DF$3,'exch rates'!$BC$4:$BL$4,)),1)</f>
        <v>0.39461573142190293</v>
      </c>
      <c r="DG53">
        <f>IFERROR(1/INDEX('exch rates'!$BC$5:$BL$268,MATCH('Country-wise data'!$B53,'exch rates'!$A$5:$A$268,),MATCH(DG$3,'exch rates'!$BC$4:$BL$4,)),1)</f>
        <v>0.35484334553403035</v>
      </c>
      <c r="DH53" cm="1">
        <f t="array" ref="DH53">(BH53/INDEX($CX53:$DG53,,MATCH(DH$3,$CX$3:$DG$3,)))*$DG53</f>
        <v>28.199280116019686</v>
      </c>
      <c r="DI53" cm="1">
        <f t="array" ref="DI53">(BI53/INDEX($CX53:$DG53,,MATCH(DI$3,$CX$3:$DG$3,)))*$DG53</f>
        <v>54.05181085566165</v>
      </c>
      <c r="DJ53" cm="1">
        <f t="array" ref="DJ53">(BJ53/INDEX($CX53:$DG53,,MATCH(DJ$3,$CX$3:$DG$3,)))*$DG53</f>
        <v>163.06743618510652</v>
      </c>
      <c r="DK53" cm="1">
        <f t="array" ref="DK53">(BK53/INDEX($CX53:$DG53,,MATCH(DK$3,$CX$3:$DG$3,)))*$DG53</f>
        <v>165.73455861906714</v>
      </c>
      <c r="DL53" cm="1">
        <f t="array" ref="DL53">(BL53/INDEX($CX53:$DG53,,MATCH(DL$3,$CX$3:$DG$3,)))*$DG53</f>
        <v>196.82101515610543</v>
      </c>
      <c r="DM53" cm="1">
        <f t="array" ref="DM53">(BM53/INDEX($CX53:$DG53,,MATCH(DM$3,$CX$3:$DG$3,)))*$DG53</f>
        <v>162.09946103926009</v>
      </c>
      <c r="DN53" cm="1">
        <f t="array" ref="DN53">(BN53/INDEX($CX53:$DG53,,MATCH(DN$3,$CX$3:$DG$3,)))*$DG53</f>
        <v>175.99155094462836</v>
      </c>
      <c r="DO53" cm="1">
        <f t="array" ref="DO53">(BO53/INDEX($CX53:$DG53,,MATCH(DO$3,$CX$3:$DG$3,)))*$DG53</f>
        <v>150.60229578023461</v>
      </c>
      <c r="DP53" cm="1">
        <f t="array" ref="DP53">(BP53/INDEX($CX53:$DG53,,MATCH(DP$3,$CX$3:$DG$3,)))*$DG53</f>
        <v>146.25494897730127</v>
      </c>
      <c r="DQ53" cm="1">
        <f t="array" ref="DQ53">(BQ53/INDEX($CX53:$DG53,,MATCH(DQ$3,$CX$3:$DG$3,)))*$DG53</f>
        <v>155.57652000000002</v>
      </c>
      <c r="DS53" cm="1">
        <f t="array" ref="DS53">(BS53/INDEX($CX53:$DG53,,MATCH(DS$3,$CX$3:$DG$3,)))*$DG53</f>
        <v>989.71361227069769</v>
      </c>
      <c r="DT53" cm="1">
        <f t="array" ref="DT53">(BT53/INDEX($CX53:$DG53,,MATCH(DT$3,$CX$3:$DG$3,)))*$DG53</f>
        <v>1148.591681759865</v>
      </c>
      <c r="DU53" cm="1">
        <f t="array" ref="DU53">(BU53/INDEX($CX53:$DG53,,MATCH(DU$3,$CX$3:$DG$3,)))*$DG53</f>
        <v>1093.8057085444193</v>
      </c>
      <c r="DV53" cm="1">
        <f t="array" ref="DV53">(BV53/INDEX($CX53:$DG53,,MATCH(DV$3,$CX$3:$DG$3,)))*$DG53</f>
        <v>1194.5612881609882</v>
      </c>
      <c r="DW53" cm="1">
        <f t="array" ref="DW53">(BW53/INDEX($CX53:$DG53,,MATCH(DW$3,$CX$3:$DG$3,)))*$DG53</f>
        <v>1234.4301363077004</v>
      </c>
      <c r="DX53" cm="1">
        <f t="array" ref="DX53">(BX53/INDEX($CX53:$DG53,,MATCH(DX$3,$CX$3:$DG$3,)))*$DG53</f>
        <v>1165.4598909763588</v>
      </c>
      <c r="DY53" cm="1">
        <f t="array" ref="DY53">(BY53/INDEX($CX53:$DG53,,MATCH(DY$3,$CX$3:$DG$3,)))*$DG53</f>
        <v>1119.9705367487961</v>
      </c>
      <c r="DZ53" cm="1">
        <f t="array" ref="DZ53">(BZ53/INDEX($CX53:$DG53,,MATCH(DZ$3,$CX$3:$DG$3,)))*$DG53</f>
        <v>1004.1846986448638</v>
      </c>
      <c r="EA53" cm="1">
        <f t="array" ref="EA53">(CA53/INDEX($CX53:$DG53,,MATCH(EA$3,$CX$3:$DG$3,)))*$DG53</f>
        <v>1141.1715079619071</v>
      </c>
      <c r="EB53" cm="1">
        <f t="array" ref="EB53">(CB53/INDEX($CX53:$DG53,,MATCH(EB$3,$CX$3:$DG$3,)))*$DG53</f>
        <v>1213.90416648</v>
      </c>
      <c r="EC53" s="53" cm="1">
        <f t="array" ref="EC53">(CC53/INDEX($CX53:$DG53,,MATCH(EC$3,$CX$3:$DG$3,)))*$DG53</f>
        <v>0.63204006224051756</v>
      </c>
      <c r="ED53" cm="1">
        <f t="array" ref="ED53">(CD53/INDEX($CX53:$DG53,,MATCH(ED$3,$CX$3:$DG$3,)))*$DG53</f>
        <v>0.61788671847030008</v>
      </c>
      <c r="EE53" cm="1">
        <f t="array" ref="EE53">(CE53/INDEX($CX53:$DG53,,MATCH(EE$3,$CX$3:$DG$3,)))*$DG53</f>
        <v>0.64509953669460218</v>
      </c>
      <c r="EF53" cm="1">
        <f t="array" ref="EF53">(CF53/INDEX($CX53:$DG53,,MATCH(EF$3,$CX$3:$DG$3,)))*$DG53</f>
        <v>0.76420709424898925</v>
      </c>
      <c r="EG53" cm="1">
        <f t="array" ref="EG53">(CG53/INDEX($CX53:$DG53,,MATCH(EG$3,$CX$3:$DG$3,)))*$DG53</f>
        <v>0.81705134546377534</v>
      </c>
      <c r="EH53" cm="1">
        <f t="array" ref="EH53">(CH53/INDEX($CX53:$DG53,,MATCH(EH$3,$CX$3:$DG$3,)))*$DG53</f>
        <v>1.1223992859594392</v>
      </c>
      <c r="EI53" cm="1">
        <f t="array" ref="EI53">(CI53/INDEX($CX53:$DG53,,MATCH(EI$3,$CX$3:$DG$3,)))*$DG53</f>
        <v>1.2599441060916481</v>
      </c>
      <c r="EJ53" cm="1">
        <f t="array" ref="EJ53">(CJ53/INDEX($CX53:$DG53,,MATCH(EJ$3,$CX$3:$DG$3,)))*$DG53</f>
        <v>1.3479689221820812</v>
      </c>
      <c r="EK53" cm="1">
        <f t="array" ref="EK53">(CK53/INDEX($CX53:$DG53,,MATCH(EK$3,$CX$3:$DG$3,)))*$DG53</f>
        <v>1.4281050855617639</v>
      </c>
      <c r="EL53" cm="1">
        <f t="array" ref="EL53">(CL53/INDEX($CX53:$DG53,,MATCH(EL$3,$CX$3:$DG$3,)))*$DG53</f>
        <v>1.6303068859807814</v>
      </c>
      <c r="EM53" cm="1">
        <f t="array" ref="EM53">(CM53/INDEX($CX53:$DG53,,MATCH(EM$3,$CX$3:$DG$3,)))*$DG53</f>
        <v>1.8465206302677004</v>
      </c>
      <c r="EN53" cm="1">
        <f t="array" ref="EN53">(CN53/INDEX($CX53:$DG53,,MATCH(EN$3,$CX$3:$DG$3,)))*$DG53</f>
        <v>1.8051712873695092</v>
      </c>
      <c r="EO53" cm="1">
        <f t="array" ref="EO53">(CO53/INDEX($CX53:$DG53,,MATCH(EO$3,$CX$3:$DG$3,)))*$DG53</f>
        <v>1.8846742069799698</v>
      </c>
      <c r="EP53" cm="1">
        <f t="array" ref="EP53">(CP53/INDEX($CX53:$DG53,,MATCH(EP$3,$CX$3:$DG$3,)))*$DG53</f>
        <v>2.2326498740054554</v>
      </c>
      <c r="EQ53" cm="1">
        <f t="array" ref="EQ53">(CQ53/INDEX($CX53:$DG53,,MATCH(EQ$3,$CX$3:$DG$3,)))*$DG53</f>
        <v>2.3870356572630023</v>
      </c>
      <c r="ER53" cm="1">
        <f t="array" ref="ER53">(CR53/INDEX($CX53:$DG53,,MATCH(ER$3,$CX$3:$DG$3,)))*$DG53</f>
        <v>3.2791171964241013</v>
      </c>
      <c r="ES53" cm="1">
        <f t="array" ref="ES53">(CS53/INDEX($CX53:$DG53,,MATCH(ES$3,$CX$3:$DG$3,)))*$DG53</f>
        <v>3.6809577808013842</v>
      </c>
      <c r="ET53" cm="1">
        <f t="array" ref="ET53">(CT53/INDEX($CX53:$DG53,,MATCH(ET$3,$CX$3:$DG$3,)))*$DG53</f>
        <v>3.9381244520252277</v>
      </c>
      <c r="EU53" cm="1">
        <f t="array" ref="EU53">(CU53/INDEX($CX53:$DG53,,MATCH(EU$3,$CX$3:$DG$3,)))*$DG53</f>
        <v>4.1722442297914313</v>
      </c>
      <c r="EV53" cm="1">
        <f t="array" ref="EV53">(CV53/INDEX($CX53:$DG53,,MATCH(EV$3,$CX$3:$DG$3,)))*$DG53</f>
        <v>4.7629817767555114</v>
      </c>
      <c r="EW53">
        <f t="shared" si="13"/>
        <v>40.254486134577192</v>
      </c>
      <c r="EY53" s="96">
        <f t="shared" si="24"/>
        <v>6.3860904245868603E-4</v>
      </c>
      <c r="EZ53" s="96">
        <f t="shared" si="14"/>
        <v>5.3795158739403191E-4</v>
      </c>
      <c r="FA53" s="96">
        <f t="shared" si="15"/>
        <v>5.8977525135891606E-4</v>
      </c>
      <c r="FB53" s="96">
        <f t="shared" si="16"/>
        <v>6.397387072751004E-4</v>
      </c>
      <c r="FC53" s="96">
        <f t="shared" si="17"/>
        <v>6.6188544935208296E-4</v>
      </c>
      <c r="FD53" s="96">
        <f t="shared" si="18"/>
        <v>9.6305269246044515E-4</v>
      </c>
      <c r="FE53" s="96">
        <f t="shared" si="19"/>
        <v>1.1249796889739496E-3</v>
      </c>
      <c r="FF53" s="96">
        <f t="shared" si="20"/>
        <v>1.3423515853220533E-3</v>
      </c>
      <c r="FG53" s="96">
        <f t="shared" si="21"/>
        <v>1.2514377335903788E-3</v>
      </c>
      <c r="FH53" s="96">
        <f t="shared" si="22"/>
        <v>1.3430276713756069E-3</v>
      </c>
      <c r="FJ53" s="96">
        <f t="shared" si="25"/>
        <v>1573.6643498508247</v>
      </c>
      <c r="FK53" s="96" t="str">
        <f>IF(AND('Country-wise data'!FJ53&gt;'non-R&amp;D ex_typologies'!$C$17,'Country-wise data'!FJ53&lt;'non-R&amp;D ex_typologies'!$D$17),"Small",IF(AND('Country-wise data'!FJ53&gt;'non-R&amp;D ex_typologies'!$E$17,'Country-wise data'!$FJ$4&lt;'non-R&amp;D ex_typologies'!$F$17),"Medium","Large"))</f>
        <v>Small</v>
      </c>
      <c r="FL53" t="str">
        <f>IF($FK53='non-R&amp;D ex_typologies'!$C$16,IF(AND('Country-wise data'!EY53&gt;'non-R&amp;D ex_typologies'!$C$21,'Country-wise data'!EY53&lt;'non-R&amp;D ex_typologies'!$D$21),'non-R&amp;D ex_typologies'!$B$21,IF(AND('Country-wise data'!EY53&gt;'non-R&amp;D ex_typologies'!$C$19,'Country-wise data'!EY53&lt;'non-R&amp;D ex_typologies'!$D$19),'non-R&amp;D ex_typologies'!$B$19,'non-R&amp;D ex_typologies'!$B$20)),IF($FK53='non-R&amp;D ex_typologies'!$E$16,IF(AND('Country-wise data'!EY53&gt;'non-R&amp;D ex_typologies'!$E$21,'Country-wise data'!EY53&lt;'non-R&amp;D ex_typologies'!$F$21),'non-R&amp;D ex_typologies'!$B$21,IF(AND('Country-wise data'!EY53&gt;'non-R&amp;D ex_typologies'!$E$19,'Country-wise data'!EY53&lt;'non-R&amp;D ex_typologies'!$F$19),'non-R&amp;D ex_typologies'!$B$19,'non-R&amp;D ex_typologies'!$B$20)),IF(AND('Country-wise data'!EY53&gt;'non-R&amp;D ex_typologies'!$G$21,'Country-wise data'!EY53&lt;'non-R&amp;D ex_typologies'!$H$21),'non-R&amp;D ex_typologies'!$B$21,IF(AND('Country-wise data'!EY53&gt;'non-R&amp;D ex_typologies'!$G$19,'Country-wise data'!EY53&lt;'non-R&amp;D ex_typologies'!$H$19),'non-R&amp;D ex_typologies'!$B$19,'non-R&amp;D ex_typologies'!$B$20))))</f>
        <v>Program heavy</v>
      </c>
      <c r="FM53" t="str">
        <f>IF($FK53='non-R&amp;D ex_typologies'!$C$16,IF(AND('Country-wise data'!EZ53&gt;'non-R&amp;D ex_typologies'!$C$21,'Country-wise data'!EZ53&lt;'non-R&amp;D ex_typologies'!$D$21),'non-R&amp;D ex_typologies'!$B$21,IF(AND('Country-wise data'!EZ53&gt;'non-R&amp;D ex_typologies'!$C$19,'Country-wise data'!EZ53&lt;'non-R&amp;D ex_typologies'!$D$19),'non-R&amp;D ex_typologies'!$B$19,'non-R&amp;D ex_typologies'!$B$20)),IF($FK53='non-R&amp;D ex_typologies'!$E$16,IF(AND('Country-wise data'!EZ53&gt;'non-R&amp;D ex_typologies'!$E$21,'Country-wise data'!EZ53&lt;'non-R&amp;D ex_typologies'!$F$21),'non-R&amp;D ex_typologies'!$B$21,IF(AND('Country-wise data'!EZ53&gt;'non-R&amp;D ex_typologies'!$E$19,'Country-wise data'!EZ53&lt;'non-R&amp;D ex_typologies'!$F$19),'non-R&amp;D ex_typologies'!$B$19,'non-R&amp;D ex_typologies'!$B$20)),IF(AND('Country-wise data'!EZ53&gt;'non-R&amp;D ex_typologies'!$G$21,'Country-wise data'!EZ53&lt;'non-R&amp;D ex_typologies'!$H$21),'non-R&amp;D ex_typologies'!$B$21,IF(AND('Country-wise data'!EZ53&gt;'non-R&amp;D ex_typologies'!$G$19,'Country-wise data'!EZ53&lt;'non-R&amp;D ex_typologies'!$H$19),'non-R&amp;D ex_typologies'!$B$19,'non-R&amp;D ex_typologies'!$B$20))))</f>
        <v>Program heavy</v>
      </c>
      <c r="FN53" t="str">
        <f>IF($FK53='non-R&amp;D ex_typologies'!$C$16,IF(AND('Country-wise data'!FA53&gt;'non-R&amp;D ex_typologies'!$C$21,'Country-wise data'!FA53&lt;'non-R&amp;D ex_typologies'!$D$21),'non-R&amp;D ex_typologies'!$B$21,IF(AND('Country-wise data'!FA53&gt;'non-R&amp;D ex_typologies'!$C$19,'Country-wise data'!FA53&lt;'non-R&amp;D ex_typologies'!$D$19),'non-R&amp;D ex_typologies'!$B$19,'non-R&amp;D ex_typologies'!$B$20)),IF($FK53='non-R&amp;D ex_typologies'!$E$16,IF(AND('Country-wise data'!FA53&gt;'non-R&amp;D ex_typologies'!$E$21,'Country-wise data'!FA53&lt;'non-R&amp;D ex_typologies'!$F$21),'non-R&amp;D ex_typologies'!$B$21,IF(AND('Country-wise data'!FA53&gt;'non-R&amp;D ex_typologies'!$E$19,'Country-wise data'!FA53&lt;'non-R&amp;D ex_typologies'!$F$19),'non-R&amp;D ex_typologies'!$B$19,'non-R&amp;D ex_typologies'!$B$20)),IF(AND('Country-wise data'!FA53&gt;'non-R&amp;D ex_typologies'!$G$21,'Country-wise data'!FA53&lt;'non-R&amp;D ex_typologies'!$H$21),'non-R&amp;D ex_typologies'!$B$21,IF(AND('Country-wise data'!FA53&gt;'non-R&amp;D ex_typologies'!$G$19,'Country-wise data'!FA53&lt;'non-R&amp;D ex_typologies'!$H$19),'non-R&amp;D ex_typologies'!$B$19,'non-R&amp;D ex_typologies'!$B$20))))</f>
        <v>Program heavy</v>
      </c>
      <c r="FO53" t="str">
        <f>IF($FK53='non-R&amp;D ex_typologies'!$C$16,IF(AND('Country-wise data'!FB53&gt;'non-R&amp;D ex_typologies'!$C$21,'Country-wise data'!FB53&lt;'non-R&amp;D ex_typologies'!$D$21),'non-R&amp;D ex_typologies'!$B$21,IF(AND('Country-wise data'!FB53&gt;'non-R&amp;D ex_typologies'!$C$19,'Country-wise data'!FB53&lt;'non-R&amp;D ex_typologies'!$D$19),'non-R&amp;D ex_typologies'!$B$19,'non-R&amp;D ex_typologies'!$B$20)),IF($FK53='non-R&amp;D ex_typologies'!$E$16,IF(AND('Country-wise data'!FB53&gt;'non-R&amp;D ex_typologies'!$E$21,'Country-wise data'!FB53&lt;'non-R&amp;D ex_typologies'!$F$21),'non-R&amp;D ex_typologies'!$B$21,IF(AND('Country-wise data'!FB53&gt;'non-R&amp;D ex_typologies'!$E$19,'Country-wise data'!FB53&lt;'non-R&amp;D ex_typologies'!$F$19),'non-R&amp;D ex_typologies'!$B$19,'non-R&amp;D ex_typologies'!$B$20)),IF(AND('Country-wise data'!FB53&gt;'non-R&amp;D ex_typologies'!$G$21,'Country-wise data'!FB53&lt;'non-R&amp;D ex_typologies'!$H$21),'non-R&amp;D ex_typologies'!$B$21,IF(AND('Country-wise data'!FB53&gt;'non-R&amp;D ex_typologies'!$G$19,'Country-wise data'!FB53&lt;'non-R&amp;D ex_typologies'!$H$19),'non-R&amp;D ex_typologies'!$B$19,'non-R&amp;D ex_typologies'!$B$20))))</f>
        <v>Program heavy</v>
      </c>
      <c r="FP53" t="str">
        <f>IF($FK53='non-R&amp;D ex_typologies'!$C$16,IF(AND('Country-wise data'!FC53&gt;'non-R&amp;D ex_typologies'!$C$21,'Country-wise data'!FC53&lt;'non-R&amp;D ex_typologies'!$D$21),'non-R&amp;D ex_typologies'!$B$21,IF(AND('Country-wise data'!FC53&gt;'non-R&amp;D ex_typologies'!$C$19,'Country-wise data'!FC53&lt;'non-R&amp;D ex_typologies'!$D$19),'non-R&amp;D ex_typologies'!$B$19,'non-R&amp;D ex_typologies'!$B$20)),IF($FK53='non-R&amp;D ex_typologies'!$E$16,IF(AND('Country-wise data'!FC53&gt;'non-R&amp;D ex_typologies'!$E$21,'Country-wise data'!FC53&lt;'non-R&amp;D ex_typologies'!$F$21),'non-R&amp;D ex_typologies'!$B$21,IF(AND('Country-wise data'!FC53&gt;'non-R&amp;D ex_typologies'!$E$19,'Country-wise data'!FC53&lt;'non-R&amp;D ex_typologies'!$F$19),'non-R&amp;D ex_typologies'!$B$19,'non-R&amp;D ex_typologies'!$B$20)),IF(AND('Country-wise data'!FC53&gt;'non-R&amp;D ex_typologies'!$G$21,'Country-wise data'!FC53&lt;'non-R&amp;D ex_typologies'!$H$21),'non-R&amp;D ex_typologies'!$B$21,IF(AND('Country-wise data'!FC53&gt;'non-R&amp;D ex_typologies'!$G$19,'Country-wise data'!FC53&lt;'non-R&amp;D ex_typologies'!$H$19),'non-R&amp;D ex_typologies'!$B$19,'non-R&amp;D ex_typologies'!$B$20))))</f>
        <v>Program heavy</v>
      </c>
      <c r="FQ53" t="str">
        <f>IF($FK53='non-R&amp;D ex_typologies'!$C$16,IF(AND('Country-wise data'!FD53&gt;'non-R&amp;D ex_typologies'!$C$21,'Country-wise data'!FD53&lt;'non-R&amp;D ex_typologies'!$D$21),'non-R&amp;D ex_typologies'!$B$21,IF(AND('Country-wise data'!FD53&gt;'non-R&amp;D ex_typologies'!$C$19,'Country-wise data'!FD53&lt;'non-R&amp;D ex_typologies'!$D$19),'non-R&amp;D ex_typologies'!$B$19,'non-R&amp;D ex_typologies'!$B$20)),IF($FK53='non-R&amp;D ex_typologies'!$E$16,IF(AND('Country-wise data'!FD53&gt;'non-R&amp;D ex_typologies'!$E$21,'Country-wise data'!FD53&lt;'non-R&amp;D ex_typologies'!$F$21),'non-R&amp;D ex_typologies'!$B$21,IF(AND('Country-wise data'!FD53&gt;'non-R&amp;D ex_typologies'!$E$19,'Country-wise data'!FD53&lt;'non-R&amp;D ex_typologies'!$F$19),'non-R&amp;D ex_typologies'!$B$19,'non-R&amp;D ex_typologies'!$B$20)),IF(AND('Country-wise data'!FD53&gt;'non-R&amp;D ex_typologies'!$G$21,'Country-wise data'!FD53&lt;'non-R&amp;D ex_typologies'!$H$21),'non-R&amp;D ex_typologies'!$B$21,IF(AND('Country-wise data'!FD53&gt;'non-R&amp;D ex_typologies'!$G$19,'Country-wise data'!FD53&lt;'non-R&amp;D ex_typologies'!$H$19),'non-R&amp;D ex_typologies'!$B$19,'non-R&amp;D ex_typologies'!$B$20))))</f>
        <v>Program heavy</v>
      </c>
      <c r="FR53" t="str">
        <f>IF($FK53='non-R&amp;D ex_typologies'!$C$16,IF(AND('Country-wise data'!FE53&gt;'non-R&amp;D ex_typologies'!$C$21,'Country-wise data'!FE53&lt;'non-R&amp;D ex_typologies'!$D$21),'non-R&amp;D ex_typologies'!$B$21,IF(AND('Country-wise data'!FE53&gt;'non-R&amp;D ex_typologies'!$C$19,'Country-wise data'!FE53&lt;'non-R&amp;D ex_typologies'!$D$19),'non-R&amp;D ex_typologies'!$B$19,'non-R&amp;D ex_typologies'!$B$20)),IF($FK53='non-R&amp;D ex_typologies'!$E$16,IF(AND('Country-wise data'!FE53&gt;'non-R&amp;D ex_typologies'!$E$21,'Country-wise data'!FE53&lt;'non-R&amp;D ex_typologies'!$F$21),'non-R&amp;D ex_typologies'!$B$21,IF(AND('Country-wise data'!FE53&gt;'non-R&amp;D ex_typologies'!$E$19,'Country-wise data'!FE53&lt;'non-R&amp;D ex_typologies'!$F$19),'non-R&amp;D ex_typologies'!$B$19,'non-R&amp;D ex_typologies'!$B$20)),IF(AND('Country-wise data'!FE53&gt;'non-R&amp;D ex_typologies'!$G$21,'Country-wise data'!FE53&lt;'non-R&amp;D ex_typologies'!$H$21),'non-R&amp;D ex_typologies'!$B$21,IF(AND('Country-wise data'!FE53&gt;'non-R&amp;D ex_typologies'!$G$19,'Country-wise data'!FE53&lt;'non-R&amp;D ex_typologies'!$H$19),'non-R&amp;D ex_typologies'!$B$19,'non-R&amp;D ex_typologies'!$B$20))))</f>
        <v>Program heavy</v>
      </c>
      <c r="FS53" t="str">
        <f>IF($FK53='non-R&amp;D ex_typologies'!$C$16,IF(AND('Country-wise data'!FF53&gt;'non-R&amp;D ex_typologies'!$C$21,'Country-wise data'!FF53&lt;'non-R&amp;D ex_typologies'!$D$21),'non-R&amp;D ex_typologies'!$B$21,IF(AND('Country-wise data'!FF53&gt;'non-R&amp;D ex_typologies'!$C$19,'Country-wise data'!FF53&lt;'non-R&amp;D ex_typologies'!$D$19),'non-R&amp;D ex_typologies'!$B$19,'non-R&amp;D ex_typologies'!$B$20)),IF($FK53='non-R&amp;D ex_typologies'!$E$16,IF(AND('Country-wise data'!FF53&gt;'non-R&amp;D ex_typologies'!$E$21,'Country-wise data'!FF53&lt;'non-R&amp;D ex_typologies'!$F$21),'non-R&amp;D ex_typologies'!$B$21,IF(AND('Country-wise data'!FF53&gt;'non-R&amp;D ex_typologies'!$E$19,'Country-wise data'!FF53&lt;'non-R&amp;D ex_typologies'!$F$19),'non-R&amp;D ex_typologies'!$B$19,'non-R&amp;D ex_typologies'!$B$20)),IF(AND('Country-wise data'!FF53&gt;'non-R&amp;D ex_typologies'!$G$21,'Country-wise data'!FF53&lt;'non-R&amp;D ex_typologies'!$H$21),'non-R&amp;D ex_typologies'!$B$21,IF(AND('Country-wise data'!FF53&gt;'non-R&amp;D ex_typologies'!$G$19,'Country-wise data'!FF53&lt;'non-R&amp;D ex_typologies'!$H$19),'non-R&amp;D ex_typologies'!$B$19,'non-R&amp;D ex_typologies'!$B$20))))</f>
        <v>Program heavy</v>
      </c>
      <c r="FT53" t="str">
        <f>IF($FK53='non-R&amp;D ex_typologies'!$C$16,IF(AND('Country-wise data'!FG53&gt;'non-R&amp;D ex_typologies'!$C$21,'Country-wise data'!FG53&lt;'non-R&amp;D ex_typologies'!$D$21),'non-R&amp;D ex_typologies'!$B$21,IF(AND('Country-wise data'!FG53&gt;'non-R&amp;D ex_typologies'!$C$19,'Country-wise data'!FG53&lt;'non-R&amp;D ex_typologies'!$D$19),'non-R&amp;D ex_typologies'!$B$19,'non-R&amp;D ex_typologies'!$B$20)),IF($FK53='non-R&amp;D ex_typologies'!$E$16,IF(AND('Country-wise data'!FG53&gt;'non-R&amp;D ex_typologies'!$E$21,'Country-wise data'!FG53&lt;'non-R&amp;D ex_typologies'!$F$21),'non-R&amp;D ex_typologies'!$B$21,IF(AND('Country-wise data'!FG53&gt;'non-R&amp;D ex_typologies'!$E$19,'Country-wise data'!FG53&lt;'non-R&amp;D ex_typologies'!$F$19),'non-R&amp;D ex_typologies'!$B$19,'non-R&amp;D ex_typologies'!$B$20)),IF(AND('Country-wise data'!FG53&gt;'non-R&amp;D ex_typologies'!$G$21,'Country-wise data'!FG53&lt;'non-R&amp;D ex_typologies'!$H$21),'non-R&amp;D ex_typologies'!$B$21,IF(AND('Country-wise data'!FG53&gt;'non-R&amp;D ex_typologies'!$G$19,'Country-wise data'!FG53&lt;'non-R&amp;D ex_typologies'!$H$19),'non-R&amp;D ex_typologies'!$B$19,'non-R&amp;D ex_typologies'!$B$20))))</f>
        <v>Program heavy</v>
      </c>
      <c r="FU53" t="str">
        <f>IF($FK53='non-R&amp;D ex_typologies'!$C$16,IF(AND('Country-wise data'!FH53&gt;'non-R&amp;D ex_typologies'!$C$21,'Country-wise data'!FH53&lt;'non-R&amp;D ex_typologies'!$D$21),'non-R&amp;D ex_typologies'!$B$21,IF(AND('Country-wise data'!FH53&gt;'non-R&amp;D ex_typologies'!$C$19,'Country-wise data'!FH53&lt;'non-R&amp;D ex_typologies'!$D$19),'non-R&amp;D ex_typologies'!$B$19,'non-R&amp;D ex_typologies'!$B$20)),IF($FK53='non-R&amp;D ex_typologies'!$E$16,IF(AND('Country-wise data'!FH53&gt;'non-R&amp;D ex_typologies'!$E$21,'Country-wise data'!FH53&lt;'non-R&amp;D ex_typologies'!$F$21),'non-R&amp;D ex_typologies'!$B$21,IF(AND('Country-wise data'!FH53&gt;'non-R&amp;D ex_typologies'!$E$19,'Country-wise data'!FH53&lt;'non-R&amp;D ex_typologies'!$F$19),'non-R&amp;D ex_typologies'!$B$19,'non-R&amp;D ex_typologies'!$B$20)),IF(AND('Country-wise data'!FH53&gt;'non-R&amp;D ex_typologies'!$G$21,'Country-wise data'!FH53&lt;'non-R&amp;D ex_typologies'!$H$21),'non-R&amp;D ex_typologies'!$B$21,IF(AND('Country-wise data'!FH53&gt;'non-R&amp;D ex_typologies'!$G$19,'Country-wise data'!FH53&lt;'non-R&amp;D ex_typologies'!$H$19),'non-R&amp;D ex_typologies'!$B$19,'non-R&amp;D ex_typologies'!$B$20))))</f>
        <v>Program heavy</v>
      </c>
    </row>
    <row r="54" spans="2:177" x14ac:dyDescent="0.35">
      <c r="B54" s="13" t="s">
        <v>141</v>
      </c>
      <c r="C54" t="s">
        <v>142</v>
      </c>
      <c r="D54" t="s">
        <v>379</v>
      </c>
      <c r="E54" t="s">
        <v>26</v>
      </c>
      <c r="F54" t="s">
        <v>369</v>
      </c>
      <c r="G54" s="55">
        <f>Assumptions!$C$13</f>
        <v>1.1000000000000001</v>
      </c>
      <c r="H54">
        <f>SUMIFS(FAOstat!M:M,FAOstat!$B:$B,'Country-wise data'!$B54)</f>
        <v>0</v>
      </c>
      <c r="I54">
        <f>IF(SUMIFS(FAOstat!N:N,FAOstat!$B:$B,'Country-wise data'!$B54)=0,H54*(1+Assumptions!$C$9),SUMIFS(FAOstat!N:N,FAOstat!$B:$B,'Country-wise data'!$B54))</f>
        <v>0</v>
      </c>
      <c r="J54">
        <f>IF(SUMIFS(FAOstat!O:O,FAOstat!$B:$B,'Country-wise data'!$B54)=0,I54*(1+Assumptions!$C$9),SUMIFS(FAOstat!O:O,FAOstat!$B:$B,'Country-wise data'!$B54))</f>
        <v>186.37</v>
      </c>
      <c r="K54">
        <f>IF(SUMIFS(FAOstat!P:P,FAOstat!$B:$B,'Country-wise data'!$B54)=0,J54*(1+Assumptions!$C$9),SUMIFS(FAOstat!P:P,FAOstat!$B:$B,'Country-wise data'!$B54))</f>
        <v>190.09740000000002</v>
      </c>
      <c r="L54">
        <f>IF(SUMIFS(FAOstat!Q:Q,FAOstat!$B:$B,'Country-wise data'!$B54)=0,K54*(1+Assumptions!$C$9),SUMIFS(FAOstat!Q:Q,FAOstat!$B:$B,'Country-wise data'!$B54))</f>
        <v>95.6</v>
      </c>
      <c r="M54">
        <f>IF(SUMIFS(FAOstat!R:R,FAOstat!$B:$B,'Country-wise data'!$B54)=0,L54*(1+Assumptions!$C$9),SUMIFS(FAOstat!R:R,FAOstat!$B:$B,'Country-wise data'!$B54))</f>
        <v>49.42</v>
      </c>
      <c r="N54">
        <f>IF(SUMIFS(FAOstat!S:S,FAOstat!$B:$B,'Country-wise data'!$B54)=0,M54*(1+Assumptions!$C$9),SUMIFS(FAOstat!S:S,FAOstat!$B:$B,'Country-wise data'!$B54))</f>
        <v>65.64</v>
      </c>
      <c r="O54">
        <f>IF(SUMIFS(FAOstat!T:T,FAOstat!$B:$B,'Country-wise data'!$B54)=0,N54*(1+Assumptions!$C$9),SUMIFS(FAOstat!T:T,FAOstat!$B:$B,'Country-wise data'!$B54))</f>
        <v>76.95</v>
      </c>
      <c r="P54">
        <f>IF(SUMIFS(FAOstat!U:U,FAOstat!$B:$B,'Country-wise data'!$B54)=0,O54*(1+Assumptions!$C$9),SUMIFS(FAOstat!U:U,FAOstat!$B:$B,'Country-wise data'!$B54))</f>
        <v>10.48</v>
      </c>
      <c r="Q54">
        <f>IF(SUMIFS(FAOstat!V:V,FAOstat!$B:$B,'Country-wise data'!$B54)=0,P54*(1+Assumptions!$C$9),SUMIFS(FAOstat!V:V,FAOstat!$B:$B,'Country-wise data'!$B54))</f>
        <v>10.6896</v>
      </c>
      <c r="R54" s="36">
        <f t="shared" si="55"/>
        <v>-0.35479056068241965</v>
      </c>
      <c r="S54">
        <f>SUMIFS(FAOstat!CE:CE,FAOstat!$B:$B,'Country-wise data'!$B54)</f>
        <v>11276.315486</v>
      </c>
      <c r="T54">
        <f>SUMIFS(FAOstat!CF:CF,FAOstat!$B:$B,'Country-wise data'!$B54)</f>
        <v>11702.986014</v>
      </c>
      <c r="U54">
        <f>SUMIFS(FAOstat!CG:CG,FAOstat!$B:$B,'Country-wise data'!$B54)</f>
        <v>11602.154412</v>
      </c>
      <c r="V54">
        <f>SUMIFS(FAOstat!CH:CH,FAOstat!$B:$B,'Country-wise data'!$B54)</f>
        <v>12942.101366999999</v>
      </c>
      <c r="W54">
        <f>SUMIFS(FAOstat!CI:CI,FAOstat!$B:$B,'Country-wise data'!$B54)</f>
        <v>10720.156836</v>
      </c>
      <c r="X54">
        <f>SUMIFS(FAOstat!CJ:CJ,FAOstat!$B:$B,'Country-wise data'!$B54)</f>
        <v>9957.8685740000001</v>
      </c>
      <c r="Y54">
        <f>SUMIFS(FAOstat!CK:CK,FAOstat!$B:$B,'Country-wise data'!$B54)</f>
        <v>11539.331405999999</v>
      </c>
      <c r="Z54">
        <f>SUMIFS(FAOstat!CL:CL,FAOstat!$B:$B,'Country-wise data'!$B54)</f>
        <v>11619.718214</v>
      </c>
      <c r="AA54">
        <f>SUMIFS(FAOstat!CM:CM,FAOstat!$B:$B,'Country-wise data'!$B54)</f>
        <v>11974.211207</v>
      </c>
      <c r="AB54">
        <f>SUMIFS(FAOstat!CN:CN,FAOstat!$B:$B,'Country-wise data'!$B54)</f>
        <v>12213.69543114</v>
      </c>
      <c r="AC54" s="53">
        <f>IFERROR(INDEX('ASTI data (new)'!$AF$6:$AL$130,MATCH('Country-wise data'!$B54,'ASTI data (new)'!$C$6:$C$130,),MATCH('Country-wise data'!AC$3,'ASTI data (new)'!$AF$5:$AL$5,)),(INDEX(Assumptions!$G$154:$P$345,MATCH('Country-wise data'!$B54,Assumptions!$B$154:$B$344,),MATCH('Country-wise data'!AC$3,Assumptions!$G$153:$P$153,))*S54))</f>
        <v>56.109432528365836</v>
      </c>
      <c r="AD54" s="53">
        <f>IFERROR(INDEX('ASTI data (new)'!$AF$6:$AL$130,MATCH('Country-wise data'!$B54,'ASTI data (new)'!$C$6:$C$130,),MATCH('Country-wise data'!AD$3,'ASTI data (new)'!$AF$5:$AL$5,)),(INDEX(Assumptions!$G$154:$P$345,MATCH('Country-wise data'!$B54,Assumptions!$B$154:$B$344,),MATCH('Country-wise data'!AD$3,Assumptions!$G$153:$P$153,))*T54))</f>
        <v>62.850011902408824</v>
      </c>
      <c r="AE54" s="53">
        <f>IFERROR(INDEX('ASTI data (new)'!$AF$6:$AL$130,MATCH('Country-wise data'!$B54,'ASTI data (new)'!$C$6:$C$130,),MATCH('Country-wise data'!AE$3,'ASTI data (new)'!$AF$5:$AL$5,)),(INDEX(Assumptions!$G$154:$P$345,MATCH('Country-wise data'!$B54,Assumptions!$B$154:$B$344,),MATCH('Country-wise data'!AE$3,Assumptions!$G$153:$P$153,))*U54))</f>
        <v>82.010427502611506</v>
      </c>
      <c r="AF54" s="53">
        <f>IFERROR(INDEX('ASTI data (new)'!$AF$6:$AL$130,MATCH('Country-wise data'!$B54,'ASTI data (new)'!$C$6:$C$130,),MATCH('Country-wise data'!AF$3,'ASTI data (new)'!$AF$5:$AL$5,)),(INDEX(Assumptions!$G$154:$P$345,MATCH('Country-wise data'!$B54,Assumptions!$B$154:$B$344,),MATCH('Country-wise data'!AF$3,Assumptions!$G$153:$P$153,))*V54))</f>
        <v>168.42628298121022</v>
      </c>
      <c r="AG54" s="53">
        <f>IFERROR(INDEX('ASTI data (new)'!$AF$6:$AL$130,MATCH('Country-wise data'!$B54,'ASTI data (new)'!$C$6:$C$130,),MATCH('Country-wise data'!AG$3,'ASTI data (new)'!$AF$5:$AL$5,)),(INDEX(Assumptions!$G$154:$P$345,MATCH('Country-wise data'!$B54,Assumptions!$B$154:$B$344,),MATCH('Country-wise data'!AG$3,Assumptions!$G$153:$P$153,))*W54))</f>
        <v>196.77203561735459</v>
      </c>
      <c r="AH54" s="53">
        <f>IFERROR(INDEX('ASTI data (new)'!$AF$6:$AL$130,MATCH('Country-wise data'!$B54,'ASTI data (new)'!$C$6:$C$130,),MATCH('Country-wise data'!AH$3,'ASTI data (new)'!$AF$5:$AL$5,)),(INDEX(Assumptions!$G$154:$P$345,MATCH('Country-wise data'!$B54,Assumptions!$B$154:$B$344,),MATCH('Country-wise data'!AH$3,Assumptions!$G$153:$P$153,))*X54))</f>
        <v>223.595066722269</v>
      </c>
      <c r="AI54" s="53">
        <f>IFERROR(INDEX('ASTI data (new)'!$AF$6:$AL$130,MATCH('Country-wise data'!$B54,'ASTI data (new)'!$C$6:$C$130,),MATCH('Country-wise data'!AI$3,'ASTI data (new)'!$AF$5:$AL$5,)),(INDEX(Assumptions!$G$154:$P$345,MATCH('Country-wise data'!$B54,Assumptions!$B$154:$B$344,),MATCH('Country-wise data'!AI$3,Assumptions!$G$153:$P$153,))*Y54))</f>
        <v>232.90038626714437</v>
      </c>
      <c r="AJ54" s="53">
        <f t="shared" ref="AJ54:AL54" si="76">IFERROR((1+($AI54/$AF54)^(1/3)-1)*AI54,0)</f>
        <v>259.47189502866496</v>
      </c>
      <c r="AK54" s="53">
        <f t="shared" si="76"/>
        <v>289.074936237082</v>
      </c>
      <c r="AL54" s="53">
        <f t="shared" si="76"/>
        <v>322.0553761756791</v>
      </c>
      <c r="AM54" s="55" cm="1">
        <f t="array" ref="AM54">INDEX('non-R&amp;D ex_typologies'!$J$8:$J$10,MATCH('Country-wise data'!FL54,'non-R&amp;D ex_typologies'!$F$8:$F$10,),)*'Country-wise data'!AC54</f>
        <v>70.720479388101367</v>
      </c>
      <c r="AN54" s="55" cm="1">
        <f t="array" ref="AN54">INDEX('non-R&amp;D ex_typologies'!$J$8:$J$10,MATCH('Country-wise data'!FM54,'non-R&amp;D ex_typologies'!$F$8:$F$10,),)*'Country-wise data'!AD54</f>
        <v>79.216323726660249</v>
      </c>
      <c r="AO54" s="55" cm="1">
        <f t="array" ref="AO54">INDEX('non-R&amp;D ex_typologies'!$J$8:$J$10,MATCH('Country-wise data'!FN54,'non-R&amp;D ex_typologies'!$F$8:$F$10,),)*'Country-wise data'!AE54</f>
        <v>103.36616298651302</v>
      </c>
      <c r="AP54" s="55" cm="1">
        <f t="array" ref="AP54">INDEX('non-R&amp;D ex_typologies'!$J$8:$J$10,MATCH('Country-wise data'!FO54,'non-R&amp;D ex_typologies'!$F$8:$F$10,),)*'Country-wise data'!AF54</f>
        <v>60.843379733231743</v>
      </c>
      <c r="AQ54" s="55" cm="1">
        <f t="array" ref="AQ54">INDEX('non-R&amp;D ex_typologies'!$J$8:$J$10,MATCH('Country-wise data'!FP54,'non-R&amp;D ex_typologies'!$F$8:$F$10,),)*'Country-wise data'!AG54</f>
        <v>71.083179371020989</v>
      </c>
      <c r="AR54" s="55" cm="1">
        <f t="array" ref="AR54">INDEX('non-R&amp;D ex_typologies'!$J$8:$J$10,MATCH('Country-wise data'!FQ54,'non-R&amp;D ex_typologies'!$F$8:$F$10,),)*'Country-wise data'!AH54</f>
        <v>80.772901415736911</v>
      </c>
      <c r="AS54" s="55" cm="1">
        <f t="array" ref="AS54">INDEX('non-R&amp;D ex_typologies'!$J$8:$J$10,MATCH('Country-wise data'!FR54,'non-R&amp;D ex_typologies'!$F$8:$F$10,),)*'Country-wise data'!AI54</f>
        <v>84.134414123768806</v>
      </c>
      <c r="AT54" s="55" cm="1">
        <f t="array" ref="AT54">INDEX('non-R&amp;D ex_typologies'!$J$8:$J$10,MATCH('Country-wise data'!FS54,'non-R&amp;D ex_typologies'!$F$8:$F$10,),)*'Country-wise data'!AJ54</f>
        <v>93.733274640345385</v>
      </c>
      <c r="AU54" s="55" cm="1">
        <f t="array" ref="AU54">INDEX('non-R&amp;D ex_typologies'!$J$8:$J$10,MATCH('Country-wise data'!FT54,'non-R&amp;D ex_typologies'!$F$8:$F$10,),)*'Country-wise data'!AK54</f>
        <v>104.4272651839897</v>
      </c>
      <c r="AV54" s="55" cm="1">
        <f t="array" ref="AV54">INDEX('non-R&amp;D ex_typologies'!$J$8:$J$10,MATCH('Country-wise data'!FU54,'non-R&amp;D ex_typologies'!$F$8:$F$10,),)*'Country-wise data'!AL54</f>
        <v>116.34132868663774</v>
      </c>
      <c r="AW54">
        <f t="shared" si="57"/>
        <v>2757.9045602187962</v>
      </c>
      <c r="AX54" s="53">
        <f>INDEX('GDP deflators'!$AB$3:$AK$155,MATCH('Country-wise data'!$B54,'GDP deflators'!$B$3:$B$155,),MATCH('Country-wise data'!AX$3,'GDP deflators'!$D$2:$M$2,))</f>
        <v>23.452457366384618</v>
      </c>
      <c r="AY54" s="53">
        <f>INDEX('GDP deflators'!$AB$3:$AK$155,MATCH('Country-wise data'!$B54,'GDP deflators'!$B$3:$B$155,),MATCH('Country-wise data'!AY$3,'GDP deflators'!$D$2:$M$2,))</f>
        <v>26.715825093101415</v>
      </c>
      <c r="AZ54" s="53">
        <f>INDEX('GDP deflators'!$AB$3:$AK$155,MATCH('Country-wise data'!$B54,'GDP deflators'!$B$3:$B$155,),MATCH('Country-wise data'!AZ$3,'GDP deflators'!$D$2:$M$2,))</f>
        <v>30.778040766587448</v>
      </c>
      <c r="BA54" s="53">
        <f>INDEX('GDP deflators'!$AB$3:$AK$155,MATCH('Country-wise data'!$B54,'GDP deflators'!$B$3:$B$155,),MATCH('Country-wise data'!BA$3,'GDP deflators'!$D$2:$M$2,))</f>
        <v>47.087011141258429</v>
      </c>
      <c r="BB54" s="53">
        <f>INDEX('GDP deflators'!$AB$3:$AK$155,MATCH('Country-wise data'!$B54,'GDP deflators'!$B$3:$B$155,),MATCH('Country-wise data'!BB$3,'GDP deflators'!$D$2:$M$2,))</f>
        <v>57.523376299296558</v>
      </c>
      <c r="BC54" s="53">
        <f>INDEX('GDP deflators'!$AB$3:$AK$155,MATCH('Country-wise data'!$B54,'GDP deflators'!$B$3:$B$155,),MATCH('Country-wise data'!BC$3,'GDP deflators'!$D$2:$M$2,))</f>
        <v>65.339883937139803</v>
      </c>
      <c r="BD54" s="53">
        <f>INDEX('GDP deflators'!$AB$3:$AK$155,MATCH('Country-wise data'!$B54,'GDP deflators'!$B$3:$B$155,),MATCH('Country-wise data'!BD$3,'GDP deflators'!$D$2:$M$2,))</f>
        <v>75.30381160062511</v>
      </c>
      <c r="BE54" s="53">
        <f>INDEX('GDP deflators'!$AB$3:$AK$155,MATCH('Country-wise data'!$B54,'GDP deflators'!$B$3:$B$155,),MATCH('Country-wise data'!BE$3,'GDP deflators'!$D$2:$M$2,))</f>
        <v>83.099828774061038</v>
      </c>
      <c r="BF54" s="53">
        <f>INDEX('GDP deflators'!$AB$3:$AK$155,MATCH('Country-wise data'!$B54,'GDP deflators'!$B$3:$B$155,),MATCH('Country-wise data'!BF$3,'GDP deflators'!$D$2:$M$2,))</f>
        <v>91.584489916220662</v>
      </c>
      <c r="BG54" s="53">
        <f>INDEX('GDP deflators'!$AB$3:$AK$155,MATCH('Country-wise data'!$B54,'GDP deflators'!$B$3:$B$155,),MATCH('Country-wise data'!BG$3,'GDP deflators'!$D$2:$M$2,))</f>
        <v>100</v>
      </c>
      <c r="BH54" cm="1">
        <f t="array" ref="BH54">H54/(INDEX($AX54:$BG54,,MATCH(BH$3,$AX$3:$BG$3,))/100)</f>
        <v>0</v>
      </c>
      <c r="BI54" cm="1">
        <f t="array" ref="BI54">I54/(INDEX($AX54:$BG54,,MATCH(BI$3,$AX$3:$BG$3,))/100)</f>
        <v>0</v>
      </c>
      <c r="BJ54" cm="1">
        <f t="array" ref="BJ54">J54/(INDEX($AX54:$BG54,,MATCH(BJ$3,$AX$3:$BG$3,))/100)</f>
        <v>605.52912192618419</v>
      </c>
      <c r="BK54" cm="1">
        <f t="array" ref="BK54">K54/(INDEX($AX54:$BG54,,MATCH(BK$3,$AX$3:$BG$3,))/100)</f>
        <v>403.71515497069527</v>
      </c>
      <c r="BL54" cm="1">
        <f t="array" ref="BL54">L54/(INDEX($AX54:$BG54,,MATCH(BL$3,$AX$3:$BG$3,))/100)</f>
        <v>166.19330461861131</v>
      </c>
      <c r="BM54" cm="1">
        <f t="array" ref="BM54">M54/(INDEX($AX54:$BG54,,MATCH(BM$3,$AX$3:$BG$3,))/100)</f>
        <v>75.635273621765975</v>
      </c>
      <c r="BN54" cm="1">
        <f t="array" ref="BN54">N54/(INDEX($AX54:$BG54,,MATCH(BN$3,$AX$3:$BG$3,))/100)</f>
        <v>87.166902451263311</v>
      </c>
      <c r="BO54" cm="1">
        <f t="array" ref="BO54">O54/(INDEX($AX54:$BG54,,MATCH(BO$3,$AX$3:$BG$3,))/100)</f>
        <v>92.599468777749578</v>
      </c>
      <c r="BP54" cm="1">
        <f t="array" ref="BP54">P54/(INDEX($AX54:$BG54,,MATCH(BP$3,$AX$3:$BG$3,))/100)</f>
        <v>11.442985607701543</v>
      </c>
      <c r="BQ54" cm="1">
        <f t="array" ref="BQ54">Q54/(INDEX($AX54:$BG54,,MATCH(BQ$3,$AX$3:$BG$3,))/100)</f>
        <v>10.6896</v>
      </c>
      <c r="BS54" cm="1">
        <f t="array" ref="BS54">S54/(INDEX($AX54:$BG54,,MATCH(BS$3,$AX$3:$BG$3,))/100)</f>
        <v>48081.5946484261</v>
      </c>
      <c r="BT54" cm="1">
        <f t="array" ref="BT54">T54/(INDEX($AX54:$BG54,,MATCH(BT$3,$AX$3:$BG$3,))/100)</f>
        <v>43805.444799913581</v>
      </c>
      <c r="BU54" cm="1">
        <f t="array" ref="BU54">U54/(INDEX($AX54:$BG54,,MATCH(BU$3,$AX$3:$BG$3,))/100)</f>
        <v>37696.208475346699</v>
      </c>
      <c r="BV54" cm="1">
        <f t="array" ref="BV54">V54/(INDEX($AX54:$BG54,,MATCH(BV$3,$AX$3:$BG$3,))/100)</f>
        <v>27485.501953339979</v>
      </c>
      <c r="BW54" cm="1">
        <f t="array" ref="BW54">W54/(INDEX($AX54:$BG54,,MATCH(BW$3,$AX$3:$BG$3,))/100)</f>
        <v>18636.174587914607</v>
      </c>
      <c r="BX54" cm="1">
        <f t="array" ref="BX54">X54/(INDEX($AX54:$BG54,,MATCH(BX$3,$AX$3:$BG$3,))/100)</f>
        <v>15240.107533065046</v>
      </c>
      <c r="BY54" cm="1">
        <f t="array" ref="BY54">Y54/(INDEX($AX54:$BG54,,MATCH(BY$3,$AX$3:$BG$3,))/100)</f>
        <v>15323.701630402211</v>
      </c>
      <c r="BZ54" cm="1">
        <f t="array" ref="BZ54">Z54/(INDEX($AX54:$BG54,,MATCH(BZ$3,$AX$3:$BG$3,))/100)</f>
        <v>13982.842546634711</v>
      </c>
      <c r="CA54" cm="1">
        <f t="array" ref="CA54">AA54/(INDEX($AX54:$BG54,,MATCH(CA$3,$AX$3:$BG$3,))/100)</f>
        <v>13074.496803938886</v>
      </c>
      <c r="CB54" cm="1">
        <f t="array" ref="CB54">AB54/(INDEX($AX54:$BG54,,MATCH(CB$3,$AX$3:$BG$3,))/100)</f>
        <v>12213.69543114</v>
      </c>
      <c r="CC54" cm="1">
        <f t="array" ref="CC54">AC54/(INDEX($AX54:$BG54,,MATCH(CC$3,$AX$3:$BG$3,))/100)</f>
        <v>239.24756221405531</v>
      </c>
      <c r="CD54" cm="1">
        <f t="array" ref="CD54">AD54/(INDEX($AX54:$BG54,,MATCH(CD$3,$AX$3:$BG$3,))/100)</f>
        <v>235.25386801038016</v>
      </c>
      <c r="CE54" cm="1">
        <f t="array" ref="CE54">AE54/(INDEX($AX54:$BG54,,MATCH(CE$3,$AX$3:$BG$3,))/100)</f>
        <v>266.45759593522206</v>
      </c>
      <c r="CF54" cm="1">
        <f t="array" ref="CF54">AF54/(INDEX($AX54:$BG54,,MATCH(CF$3,$AX$3:$BG$3,))/100)</f>
        <v>357.69159880617752</v>
      </c>
      <c r="CG54" cm="1">
        <f t="array" ref="CG54">AG54/(INDEX($AX54:$BG54,,MATCH(CG$3,$AX$3:$BG$3,))/100)</f>
        <v>342.07316794748169</v>
      </c>
      <c r="CH54" cm="1">
        <f t="array" ref="CH54">AH54/(INDEX($AX54:$BG54,,MATCH(CH$3,$AX$3:$BG$3,))/100)</f>
        <v>342.20303626094363</v>
      </c>
      <c r="CI54" cm="1">
        <f t="array" ref="CI54">AI54/(INDEX($AX54:$BG54,,MATCH(CI$3,$AX$3:$BG$3,))/100)</f>
        <v>309.28100625548018</v>
      </c>
      <c r="CJ54" cm="1">
        <f t="array" ref="CJ54">AJ54/(INDEX($AX54:$BG54,,MATCH(CJ$3,$AX$3:$BG$3,))/100)</f>
        <v>312.24119093450781</v>
      </c>
      <c r="CK54" cm="1">
        <f t="array" ref="CK54">AK54/(INDEX($AX54:$BG54,,MATCH(CK$3,$AX$3:$BG$3,))/100)</f>
        <v>315.63743653703915</v>
      </c>
      <c r="CL54" cm="1">
        <f t="array" ref="CL54">AL54/(INDEX($AX54:$BG54,,MATCH(CL$3,$AX$3:$BG$3,))/100)</f>
        <v>322.0553761756791</v>
      </c>
      <c r="CM54" cm="1">
        <f t="array" ref="CM54">AM54/(INDEX($AX54:$BG54,,MATCH(CM$3,$AX$3:$BG$3,))/100)</f>
        <v>301.54826968993012</v>
      </c>
      <c r="CN54" cm="1">
        <f t="array" ref="CN54">AN54/(INDEX($AX54:$BG54,,MATCH(CN$3,$AX$3:$BG$3,))/100)</f>
        <v>296.51460679429124</v>
      </c>
      <c r="CO54" cm="1">
        <f t="array" ref="CO54">AO54/(INDEX($AX54:$BG54,,MATCH(CO$3,$AX$3:$BG$3,))/100)</f>
        <v>335.84386923915906</v>
      </c>
      <c r="CP54" cm="1">
        <f t="array" ref="CP54">AP54/(INDEX($AX54:$BG54,,MATCH(CP$3,$AX$3:$BG$3,))/100)</f>
        <v>129.21478398937867</v>
      </c>
      <c r="CQ54" cm="1">
        <f t="array" ref="CQ54">AQ54/(INDEX($AX54:$BG54,,MATCH(CQ$3,$AX$3:$BG$3,))/100)</f>
        <v>123.57268287099875</v>
      </c>
      <c r="CR54" cm="1">
        <f t="array" ref="CR54">AR54/(INDEX($AX54:$BG54,,MATCH(CR$3,$AX$3:$BG$3,))/100)</f>
        <v>123.61959732503419</v>
      </c>
      <c r="CS54" cm="1">
        <f t="array" ref="CS54">AS54/(INDEX($AX54:$BG54,,MATCH(CS$3,$AX$3:$BG$3,))/100)</f>
        <v>111.72663419745194</v>
      </c>
      <c r="CT54" cm="1">
        <f t="array" ref="CT54">AT54/(INDEX($AX54:$BG54,,MATCH(CT$3,$AX$3:$BG$3,))/100)</f>
        <v>112.79599010389718</v>
      </c>
      <c r="CU54" cm="1">
        <f t="array" ref="CU54">AU54/(INDEX($AX54:$BG54,,MATCH(CU$3,$AX$3:$BG$3,))/100)</f>
        <v>114.02287142672009</v>
      </c>
      <c r="CV54" cm="1">
        <f t="array" ref="CV54">AV54/(INDEX($AX54:$BG54,,MATCH(CV$3,$AX$3:$BG$3,))/100)</f>
        <v>116.34132868663774</v>
      </c>
      <c r="CW54">
        <f t="shared" si="58"/>
        <v>4807.3424734004666</v>
      </c>
      <c r="CX54">
        <f>IFERROR(1/INDEX('exch rates'!$BC$5:$BL$268,MATCH('Country-wise data'!$B54,'exch rates'!$A$5:$A$268,),MATCH(CX$3,'exch rates'!$BC$4:$BL$4,)),1)</f>
        <v>0.69930884975349528</v>
      </c>
      <c r="CY54">
        <f>IFERROR(1/INDEX('exch rates'!$BC$5:$BL$268,MATCH('Country-wise data'!$B54,'exch rates'!$A$5:$A$268,),MATCH(CY$3,'exch rates'!$BC$4:$BL$4,)),1)</f>
        <v>0.65762433210028781</v>
      </c>
      <c r="CZ54">
        <f>IFERROR(1/INDEX('exch rates'!$BC$5:$BL$268,MATCH('Country-wise data'!$B54,'exch rates'!$A$5:$A$268,),MATCH(CZ$3,'exch rates'!$BC$4:$BL$4,)),1)</f>
        <v>0.54798524093084322</v>
      </c>
      <c r="DA54">
        <f>IFERROR(1/INDEX('exch rates'!$BC$5:$BL$268,MATCH('Country-wise data'!$B54,'exch rates'!$A$5:$A$268,),MATCH(DA$3,'exch rates'!$BC$4:$BL$4,)),1)</f>
        <v>0.50470638705932824</v>
      </c>
      <c r="DB54">
        <f>IFERROR(1/INDEX('exch rates'!$BC$5:$BL$268,MATCH('Country-wise data'!$B54,'exch rates'!$A$5:$A$268,),MATCH(DB$3,'exch rates'!$BC$4:$BL$4,)),1)</f>
        <v>0.34523532102569415</v>
      </c>
      <c r="DC54">
        <f>IFERROR(1/INDEX('exch rates'!$BC$5:$BL$268,MATCH('Country-wise data'!$B54,'exch rates'!$A$5:$A$268,),MATCH(DC$3,'exch rates'!$BC$4:$BL$4,)),1)</f>
        <v>0.26920497042110364</v>
      </c>
      <c r="DD54">
        <f>IFERROR(1/INDEX('exch rates'!$BC$5:$BL$268,MATCH('Country-wise data'!$B54,'exch rates'!$A$5:$A$268,),MATCH(DD$3,'exch rates'!$BC$4:$BL$4,)),1)</f>
        <v>0.25576646816346865</v>
      </c>
      <c r="DE54">
        <f>IFERROR(1/INDEX('exch rates'!$BC$5:$BL$268,MATCH('Country-wise data'!$B54,'exch rates'!$A$5:$A$268,),MATCH(DE$3,'exch rates'!$BC$4:$BL$4,)),1)</f>
        <v>0.2298568757853445</v>
      </c>
      <c r="DF54">
        <f>IFERROR(1/INDEX('exch rates'!$BC$5:$BL$268,MATCH('Country-wise data'!$B54,'exch rates'!$A$5:$A$268,),MATCH(DF$3,'exch rates'!$BC$4:$BL$4,)),1)</f>
        <v>0.21808704944578627</v>
      </c>
      <c r="DG54">
        <f>IFERROR(1/INDEX('exch rates'!$BC$5:$BL$268,MATCH('Country-wise data'!$B54,'exch rates'!$A$5:$A$268,),MATCH(DG$3,'exch rates'!$BC$4:$BL$4,)),1)</f>
        <v>0.19166757176353322</v>
      </c>
      <c r="DH54" cm="1">
        <f t="array" ref="DH54">(BH54/INDEX($CX54:$DG54,,MATCH(DH$3,$CX$3:$DG$3,)))*$DG54</f>
        <v>0</v>
      </c>
      <c r="DI54" cm="1">
        <f t="array" ref="DI54">(BI54/INDEX($CX54:$DG54,,MATCH(DI$3,$CX$3:$DG$3,)))*$DG54</f>
        <v>0</v>
      </c>
      <c r="DJ54" cm="1">
        <f t="array" ref="DJ54">(BJ54/INDEX($CX54:$DG54,,MATCH(DJ$3,$CX$3:$DG$3,)))*$DG54</f>
        <v>211.79456628165499</v>
      </c>
      <c r="DK54" cm="1">
        <f t="array" ref="DK54">(BK54/INDEX($CX54:$DG54,,MATCH(DK$3,$CX$3:$DG$3,)))*$DG54</f>
        <v>153.31508659563636</v>
      </c>
      <c r="DL54" cm="1">
        <f t="array" ref="DL54">(BL54/INDEX($CX54:$DG54,,MATCH(DL$3,$CX$3:$DG$3,)))*$DG54</f>
        <v>92.267115209905455</v>
      </c>
      <c r="DM54" cm="1">
        <f t="array" ref="DM54">(BM54/INDEX($CX54:$DG54,,MATCH(DM$3,$CX$3:$DG$3,)))*$DG54</f>
        <v>53.850525909969825</v>
      </c>
      <c r="DN54" cm="1">
        <f t="array" ref="DN54">(BN54/INDEX($CX54:$DG54,,MATCH(DN$3,$CX$3:$DG$3,)))*$DG54</f>
        <v>65.321574993577272</v>
      </c>
      <c r="DO54" cm="1">
        <f t="array" ref="DO54">(BO54/INDEX($CX54:$DG54,,MATCH(DO$3,$CX$3:$DG$3,)))*$DG54</f>
        <v>77.214637441600473</v>
      </c>
      <c r="DP54" cm="1">
        <f t="array" ref="DP54">(BP54/INDEX($CX54:$DG54,,MATCH(DP$3,$CX$3:$DG$3,)))*$DG54</f>
        <v>10.056760686738658</v>
      </c>
      <c r="DQ54" cm="1">
        <f t="array" ref="DQ54">(BQ54/INDEX($CX54:$DG54,,MATCH(DQ$3,$CX$3:$DG$3,)))*$DG54</f>
        <v>10.6896</v>
      </c>
      <c r="DS54" cm="1">
        <f t="array" ref="DS54">(BS54/INDEX($CX54:$DG54,,MATCH(DS$3,$CX$3:$DG$3,)))*$DG54</f>
        <v>13178.272369970478</v>
      </c>
      <c r="DT54" cm="1">
        <f t="array" ref="DT54">(BT54/INDEX($CX54:$DG54,,MATCH(DT$3,$CX$3:$DG$3,)))*$DG54</f>
        <v>12767.294068949574</v>
      </c>
      <c r="DU54" cm="1">
        <f t="array" ref="DU54">(BU54/INDEX($CX54:$DG54,,MATCH(DU$3,$CX$3:$DG$3,)))*$DG54</f>
        <v>13184.918504170899</v>
      </c>
      <c r="DV54" cm="1">
        <f t="array" ref="DV54">(BV54/INDEX($CX54:$DG54,,MATCH(DV$3,$CX$3:$DG$3,)))*$DG54</f>
        <v>10437.909155049509</v>
      </c>
      <c r="DW54" cm="1">
        <f t="array" ref="DW54">(BW54/INDEX($CX54:$DG54,,MATCH(DW$3,$CX$3:$DG$3,)))*$DG54</f>
        <v>10346.422027776858</v>
      </c>
      <c r="DX54" cm="1">
        <f t="array" ref="DX54">(BX54/INDEX($CX54:$DG54,,MATCH(DX$3,$CX$3:$DG$3,)))*$DG54</f>
        <v>10850.596107896828</v>
      </c>
      <c r="DY54" cm="1">
        <f t="array" ref="DY54">(BY54/INDEX($CX54:$DG54,,MATCH(DY$3,$CX$3:$DG$3,)))*$DG54</f>
        <v>11483.353165947143</v>
      </c>
      <c r="DZ54" cm="1">
        <f t="array" ref="DZ54">(BZ54/INDEX($CX54:$DG54,,MATCH(DZ$3,$CX$3:$DG$3,)))*$DG54</f>
        <v>11659.679390091895</v>
      </c>
      <c r="EA54" cm="1">
        <f t="array" ref="EA54">(CA54/INDEX($CX54:$DG54,,MATCH(EA$3,$CX$3:$DG$3,)))*$DG54</f>
        <v>11490.627530654872</v>
      </c>
      <c r="EB54" cm="1">
        <f t="array" ref="EB54">(CB54/INDEX($CX54:$DG54,,MATCH(EB$3,$CX$3:$DG$3,)))*$DG54</f>
        <v>12213.69543114</v>
      </c>
      <c r="EC54" s="53" cm="1">
        <f t="array" ref="EC54">(CC54/INDEX($CX54:$DG54,,MATCH(EC$3,$CX$3:$DG$3,)))*$DG54</f>
        <v>65.573314732220183</v>
      </c>
      <c r="ED54" cm="1">
        <f t="array" ref="ED54">(CD54/INDEX($CX54:$DG54,,MATCH(ED$3,$CX$3:$DG$3,)))*$DG54</f>
        <v>68.565798782901481</v>
      </c>
      <c r="EE54" cm="1">
        <f t="array" ref="EE54">(CE54/INDEX($CX54:$DG54,,MATCH(EE$3,$CX$3:$DG$3,)))*$DG54</f>
        <v>93.198277209254258</v>
      </c>
      <c r="EF54" cm="1">
        <f t="array" ref="EF54">(CF54/INDEX($CX54:$DG54,,MATCH(EF$3,$CX$3:$DG$3,)))*$DG54</f>
        <v>135.8371559013716</v>
      </c>
      <c r="EG54" cm="1">
        <f t="array" ref="EG54">(CG54/INDEX($CX54:$DG54,,MATCH(EG$3,$CX$3:$DG$3,)))*$DG54</f>
        <v>189.91200920914309</v>
      </c>
      <c r="EH54" cm="1">
        <f t="array" ref="EH54">(CH54/INDEX($CX54:$DG54,,MATCH(EH$3,$CX$3:$DG$3,)))*$DG54</f>
        <v>243.64046810742568</v>
      </c>
      <c r="EI54" cm="1">
        <f t="array" ref="EI54">(CI54/INDEX($CX54:$DG54,,MATCH(EI$3,$CX$3:$DG$3,)))*$DG54</f>
        <v>231.77056745250431</v>
      </c>
      <c r="EJ54" cm="1">
        <f t="array" ref="EJ54">(CJ54/INDEX($CX54:$DG54,,MATCH(EJ$3,$CX$3:$DG$3,)))*$DG54</f>
        <v>260.36424042785421</v>
      </c>
      <c r="EK54" cm="1">
        <f t="array" ref="EK54">(CK54/INDEX($CX54:$DG54,,MATCH(EK$3,$CX$3:$DG$3,)))*$DG54</f>
        <v>277.40052044566511</v>
      </c>
      <c r="EL54" cm="1">
        <f t="array" ref="EL54">(CL54/INDEX($CX54:$DG54,,MATCH(EL$3,$CX$3:$DG$3,)))*$DG54</f>
        <v>322.0553761756791</v>
      </c>
      <c r="EM54" cm="1">
        <f t="array" ref="EM54">(CM54/INDEX($CX54:$DG54,,MATCH(EM$3,$CX$3:$DG$3,)))*$DG54</f>
        <v>82.648781924234569</v>
      </c>
      <c r="EN54" cm="1">
        <f t="array" ref="EN54">(CN54/INDEX($CX54:$DG54,,MATCH(EN$3,$CX$3:$DG$3,)))*$DG54</f>
        <v>86.420516855227504</v>
      </c>
      <c r="EO54" cm="1">
        <f t="array" ref="EO54">(CO54/INDEX($CX54:$DG54,,MATCH(EO$3,$CX$3:$DG$3,)))*$DG54</f>
        <v>117.4673587912614</v>
      </c>
      <c r="EP54" cm="1">
        <f t="array" ref="EP54">(CP54/INDEX($CX54:$DG54,,MATCH(EP$3,$CX$3:$DG$3,)))*$DG54</f>
        <v>49.070676571965798</v>
      </c>
      <c r="EQ54" cm="1">
        <f t="array" ref="EQ54">(CQ54/INDEX($CX54:$DG54,,MATCH(EQ$3,$CX$3:$DG$3,)))*$DG54</f>
        <v>68.605019879836505</v>
      </c>
      <c r="ER54" cm="1">
        <f t="array" ref="ER54">(CR54/INDEX($CX54:$DG54,,MATCH(ER$3,$CX$3:$DG$3,)))*$DG54</f>
        <v>88.014229472108028</v>
      </c>
      <c r="ES54" cm="1">
        <f t="array" ref="ES54">(CS54/INDEX($CX54:$DG54,,MATCH(ES$3,$CX$3:$DG$3,)))*$DG54</f>
        <v>83.726271202413926</v>
      </c>
      <c r="ET54" cm="1">
        <f t="array" ref="ET54">(CT54/INDEX($CX54:$DG54,,MATCH(ET$3,$CX$3:$DG$3,)))*$DG54</f>
        <v>94.055631157481898</v>
      </c>
      <c r="EU54" cm="1">
        <f t="array" ref="EU54">(CU54/INDEX($CX54:$DG54,,MATCH(EU$3,$CX$3:$DG$3,)))*$DG54</f>
        <v>100.20992510744085</v>
      </c>
      <c r="EV54" cm="1">
        <f t="array" ref="EV54">(CV54/INDEX($CX54:$DG54,,MATCH(EV$3,$CX$3:$DG$3,)))*$DG54</f>
        <v>116.34132868663772</v>
      </c>
      <c r="EW54">
        <f t="shared" si="13"/>
        <v>2774.8774680926267</v>
      </c>
      <c r="EY54" s="96">
        <f t="shared" si="24"/>
        <v>4.9758657957049857E-3</v>
      </c>
      <c r="EZ54" s="96">
        <f t="shared" si="14"/>
        <v>5.3704252766962951E-3</v>
      </c>
      <c r="FA54" s="96">
        <f t="shared" si="15"/>
        <v>7.0685516319097504E-3</v>
      </c>
      <c r="FB54" s="96">
        <f t="shared" si="16"/>
        <v>1.3013828141592722E-2</v>
      </c>
      <c r="FC54" s="96">
        <f t="shared" si="17"/>
        <v>1.8355331794826232E-2</v>
      </c>
      <c r="FD54" s="96">
        <f t="shared" si="18"/>
        <v>2.2454109035549619E-2</v>
      </c>
      <c r="FE54" s="96">
        <f t="shared" si="19"/>
        <v>2.0183178563191739E-2</v>
      </c>
      <c r="FF54" s="96">
        <f t="shared" si="20"/>
        <v>2.2330308726079141E-2</v>
      </c>
      <c r="FG54" s="96">
        <f t="shared" si="21"/>
        <v>2.4141459611810738E-2</v>
      </c>
      <c r="FH54" s="96">
        <f t="shared" si="22"/>
        <v>2.636838113340928E-2</v>
      </c>
      <c r="FJ54" s="96">
        <f t="shared" si="25"/>
        <v>24553.976841012183</v>
      </c>
      <c r="FK54" s="96" t="str">
        <f>IF(AND('Country-wise data'!FJ54&gt;'non-R&amp;D ex_typologies'!$C$17,'Country-wise data'!FJ54&lt;'non-R&amp;D ex_typologies'!$D$17),"Small",IF(AND('Country-wise data'!FJ54&gt;'non-R&amp;D ex_typologies'!$E$17,'Country-wise data'!$FJ$4&lt;'non-R&amp;D ex_typologies'!$F$17),"Medium","Large"))</f>
        <v>Medium</v>
      </c>
      <c r="FL54" t="str">
        <f>IF($FK54='non-R&amp;D ex_typologies'!$C$16,IF(AND('Country-wise data'!EY54&gt;'non-R&amp;D ex_typologies'!$C$21,'Country-wise data'!EY54&lt;'non-R&amp;D ex_typologies'!$D$21),'non-R&amp;D ex_typologies'!$B$21,IF(AND('Country-wise data'!EY54&gt;'non-R&amp;D ex_typologies'!$C$19,'Country-wise data'!EY54&lt;'non-R&amp;D ex_typologies'!$D$19),'non-R&amp;D ex_typologies'!$B$19,'non-R&amp;D ex_typologies'!$B$20)),IF($FK54='non-R&amp;D ex_typologies'!$E$16,IF(AND('Country-wise data'!EY54&gt;'non-R&amp;D ex_typologies'!$E$21,'Country-wise data'!EY54&lt;'non-R&amp;D ex_typologies'!$F$21),'non-R&amp;D ex_typologies'!$B$21,IF(AND('Country-wise data'!EY54&gt;'non-R&amp;D ex_typologies'!$E$19,'Country-wise data'!EY54&lt;'non-R&amp;D ex_typologies'!$F$19),'non-R&amp;D ex_typologies'!$B$19,'non-R&amp;D ex_typologies'!$B$20)),IF(AND('Country-wise data'!EY54&gt;'non-R&amp;D ex_typologies'!$G$21,'Country-wise data'!EY54&lt;'non-R&amp;D ex_typologies'!$H$21),'non-R&amp;D ex_typologies'!$B$21,IF(AND('Country-wise data'!EY54&gt;'non-R&amp;D ex_typologies'!$G$19,'Country-wise data'!EY54&lt;'non-R&amp;D ex_typologies'!$H$19),'non-R&amp;D ex_typologies'!$B$19,'non-R&amp;D ex_typologies'!$B$20))))</f>
        <v>Balanced</v>
      </c>
      <c r="FM54" t="str">
        <f>IF($FK54='non-R&amp;D ex_typologies'!$C$16,IF(AND('Country-wise data'!EZ54&gt;'non-R&amp;D ex_typologies'!$C$21,'Country-wise data'!EZ54&lt;'non-R&amp;D ex_typologies'!$D$21),'non-R&amp;D ex_typologies'!$B$21,IF(AND('Country-wise data'!EZ54&gt;'non-R&amp;D ex_typologies'!$C$19,'Country-wise data'!EZ54&lt;'non-R&amp;D ex_typologies'!$D$19),'non-R&amp;D ex_typologies'!$B$19,'non-R&amp;D ex_typologies'!$B$20)),IF($FK54='non-R&amp;D ex_typologies'!$E$16,IF(AND('Country-wise data'!EZ54&gt;'non-R&amp;D ex_typologies'!$E$21,'Country-wise data'!EZ54&lt;'non-R&amp;D ex_typologies'!$F$21),'non-R&amp;D ex_typologies'!$B$21,IF(AND('Country-wise data'!EZ54&gt;'non-R&amp;D ex_typologies'!$E$19,'Country-wise data'!EZ54&lt;'non-R&amp;D ex_typologies'!$F$19),'non-R&amp;D ex_typologies'!$B$19,'non-R&amp;D ex_typologies'!$B$20)),IF(AND('Country-wise data'!EZ54&gt;'non-R&amp;D ex_typologies'!$G$21,'Country-wise data'!EZ54&lt;'non-R&amp;D ex_typologies'!$H$21),'non-R&amp;D ex_typologies'!$B$21,IF(AND('Country-wise data'!EZ54&gt;'non-R&amp;D ex_typologies'!$G$19,'Country-wise data'!EZ54&lt;'non-R&amp;D ex_typologies'!$H$19),'non-R&amp;D ex_typologies'!$B$19,'non-R&amp;D ex_typologies'!$B$20))))</f>
        <v>Balanced</v>
      </c>
      <c r="FN54" t="str">
        <f>IF($FK54='non-R&amp;D ex_typologies'!$C$16,IF(AND('Country-wise data'!FA54&gt;'non-R&amp;D ex_typologies'!$C$21,'Country-wise data'!FA54&lt;'non-R&amp;D ex_typologies'!$D$21),'non-R&amp;D ex_typologies'!$B$21,IF(AND('Country-wise data'!FA54&gt;'non-R&amp;D ex_typologies'!$C$19,'Country-wise data'!FA54&lt;'non-R&amp;D ex_typologies'!$D$19),'non-R&amp;D ex_typologies'!$B$19,'non-R&amp;D ex_typologies'!$B$20)),IF($FK54='non-R&amp;D ex_typologies'!$E$16,IF(AND('Country-wise data'!FA54&gt;'non-R&amp;D ex_typologies'!$E$21,'Country-wise data'!FA54&lt;'non-R&amp;D ex_typologies'!$F$21),'non-R&amp;D ex_typologies'!$B$21,IF(AND('Country-wise data'!FA54&gt;'non-R&amp;D ex_typologies'!$E$19,'Country-wise data'!FA54&lt;'non-R&amp;D ex_typologies'!$F$19),'non-R&amp;D ex_typologies'!$B$19,'non-R&amp;D ex_typologies'!$B$20)),IF(AND('Country-wise data'!FA54&gt;'non-R&amp;D ex_typologies'!$G$21,'Country-wise data'!FA54&lt;'non-R&amp;D ex_typologies'!$H$21),'non-R&amp;D ex_typologies'!$B$21,IF(AND('Country-wise data'!FA54&gt;'non-R&amp;D ex_typologies'!$G$19,'Country-wise data'!FA54&lt;'non-R&amp;D ex_typologies'!$H$19),'non-R&amp;D ex_typologies'!$B$19,'non-R&amp;D ex_typologies'!$B$20))))</f>
        <v>Balanced</v>
      </c>
      <c r="FO54" t="str">
        <f>IF($FK54='non-R&amp;D ex_typologies'!$C$16,IF(AND('Country-wise data'!FB54&gt;'non-R&amp;D ex_typologies'!$C$21,'Country-wise data'!FB54&lt;'non-R&amp;D ex_typologies'!$D$21),'non-R&amp;D ex_typologies'!$B$21,IF(AND('Country-wise data'!FB54&gt;'non-R&amp;D ex_typologies'!$C$19,'Country-wise data'!FB54&lt;'non-R&amp;D ex_typologies'!$D$19),'non-R&amp;D ex_typologies'!$B$19,'non-R&amp;D ex_typologies'!$B$20)),IF($FK54='non-R&amp;D ex_typologies'!$E$16,IF(AND('Country-wise data'!FB54&gt;'non-R&amp;D ex_typologies'!$E$21,'Country-wise data'!FB54&lt;'non-R&amp;D ex_typologies'!$F$21),'non-R&amp;D ex_typologies'!$B$21,IF(AND('Country-wise data'!FB54&gt;'non-R&amp;D ex_typologies'!$E$19,'Country-wise data'!FB54&lt;'non-R&amp;D ex_typologies'!$F$19),'non-R&amp;D ex_typologies'!$B$19,'non-R&amp;D ex_typologies'!$B$20)),IF(AND('Country-wise data'!FB54&gt;'non-R&amp;D ex_typologies'!$G$21,'Country-wise data'!FB54&lt;'non-R&amp;D ex_typologies'!$H$21),'non-R&amp;D ex_typologies'!$B$21,IF(AND('Country-wise data'!FB54&gt;'non-R&amp;D ex_typologies'!$G$19,'Country-wise data'!FB54&lt;'non-R&amp;D ex_typologies'!$H$19),'non-R&amp;D ex_typologies'!$B$19,'non-R&amp;D ex_typologies'!$B$20))))</f>
        <v xml:space="preserve">Research heavy </v>
      </c>
      <c r="FP54" t="str">
        <f>IF($FK54='non-R&amp;D ex_typologies'!$C$16,IF(AND('Country-wise data'!FC54&gt;'non-R&amp;D ex_typologies'!$C$21,'Country-wise data'!FC54&lt;'non-R&amp;D ex_typologies'!$D$21),'non-R&amp;D ex_typologies'!$B$21,IF(AND('Country-wise data'!FC54&gt;'non-R&amp;D ex_typologies'!$C$19,'Country-wise data'!FC54&lt;'non-R&amp;D ex_typologies'!$D$19),'non-R&amp;D ex_typologies'!$B$19,'non-R&amp;D ex_typologies'!$B$20)),IF($FK54='non-R&amp;D ex_typologies'!$E$16,IF(AND('Country-wise data'!FC54&gt;'non-R&amp;D ex_typologies'!$E$21,'Country-wise data'!FC54&lt;'non-R&amp;D ex_typologies'!$F$21),'non-R&amp;D ex_typologies'!$B$21,IF(AND('Country-wise data'!FC54&gt;'non-R&amp;D ex_typologies'!$E$19,'Country-wise data'!FC54&lt;'non-R&amp;D ex_typologies'!$F$19),'non-R&amp;D ex_typologies'!$B$19,'non-R&amp;D ex_typologies'!$B$20)),IF(AND('Country-wise data'!FC54&gt;'non-R&amp;D ex_typologies'!$G$21,'Country-wise data'!FC54&lt;'non-R&amp;D ex_typologies'!$H$21),'non-R&amp;D ex_typologies'!$B$21,IF(AND('Country-wise data'!FC54&gt;'non-R&amp;D ex_typologies'!$G$19,'Country-wise data'!FC54&lt;'non-R&amp;D ex_typologies'!$H$19),'non-R&amp;D ex_typologies'!$B$19,'non-R&amp;D ex_typologies'!$B$20))))</f>
        <v xml:space="preserve">Research heavy </v>
      </c>
      <c r="FQ54" t="str">
        <f>IF($FK54='non-R&amp;D ex_typologies'!$C$16,IF(AND('Country-wise data'!FD54&gt;'non-R&amp;D ex_typologies'!$C$21,'Country-wise data'!FD54&lt;'non-R&amp;D ex_typologies'!$D$21),'non-R&amp;D ex_typologies'!$B$21,IF(AND('Country-wise data'!FD54&gt;'non-R&amp;D ex_typologies'!$C$19,'Country-wise data'!FD54&lt;'non-R&amp;D ex_typologies'!$D$19),'non-R&amp;D ex_typologies'!$B$19,'non-R&amp;D ex_typologies'!$B$20)),IF($FK54='non-R&amp;D ex_typologies'!$E$16,IF(AND('Country-wise data'!FD54&gt;'non-R&amp;D ex_typologies'!$E$21,'Country-wise data'!FD54&lt;'non-R&amp;D ex_typologies'!$F$21),'non-R&amp;D ex_typologies'!$B$21,IF(AND('Country-wise data'!FD54&gt;'non-R&amp;D ex_typologies'!$E$19,'Country-wise data'!FD54&lt;'non-R&amp;D ex_typologies'!$F$19),'non-R&amp;D ex_typologies'!$B$19,'non-R&amp;D ex_typologies'!$B$20)),IF(AND('Country-wise data'!FD54&gt;'non-R&amp;D ex_typologies'!$G$21,'Country-wise data'!FD54&lt;'non-R&amp;D ex_typologies'!$H$21),'non-R&amp;D ex_typologies'!$B$21,IF(AND('Country-wise data'!FD54&gt;'non-R&amp;D ex_typologies'!$G$19,'Country-wise data'!FD54&lt;'non-R&amp;D ex_typologies'!$H$19),'non-R&amp;D ex_typologies'!$B$19,'non-R&amp;D ex_typologies'!$B$20))))</f>
        <v xml:space="preserve">Research heavy </v>
      </c>
      <c r="FR54" t="str">
        <f>IF($FK54='non-R&amp;D ex_typologies'!$C$16,IF(AND('Country-wise data'!FE54&gt;'non-R&amp;D ex_typologies'!$C$21,'Country-wise data'!FE54&lt;'non-R&amp;D ex_typologies'!$D$21),'non-R&amp;D ex_typologies'!$B$21,IF(AND('Country-wise data'!FE54&gt;'non-R&amp;D ex_typologies'!$C$19,'Country-wise data'!FE54&lt;'non-R&amp;D ex_typologies'!$D$19),'non-R&amp;D ex_typologies'!$B$19,'non-R&amp;D ex_typologies'!$B$20)),IF($FK54='non-R&amp;D ex_typologies'!$E$16,IF(AND('Country-wise data'!FE54&gt;'non-R&amp;D ex_typologies'!$E$21,'Country-wise data'!FE54&lt;'non-R&amp;D ex_typologies'!$F$21),'non-R&amp;D ex_typologies'!$B$21,IF(AND('Country-wise data'!FE54&gt;'non-R&amp;D ex_typologies'!$E$19,'Country-wise data'!FE54&lt;'non-R&amp;D ex_typologies'!$F$19),'non-R&amp;D ex_typologies'!$B$19,'non-R&amp;D ex_typologies'!$B$20)),IF(AND('Country-wise data'!FE54&gt;'non-R&amp;D ex_typologies'!$G$21,'Country-wise data'!FE54&lt;'non-R&amp;D ex_typologies'!$H$21),'non-R&amp;D ex_typologies'!$B$21,IF(AND('Country-wise data'!FE54&gt;'non-R&amp;D ex_typologies'!$G$19,'Country-wise data'!FE54&lt;'non-R&amp;D ex_typologies'!$H$19),'non-R&amp;D ex_typologies'!$B$19,'non-R&amp;D ex_typologies'!$B$20))))</f>
        <v xml:space="preserve">Research heavy </v>
      </c>
      <c r="FS54" t="str">
        <f>IF($FK54='non-R&amp;D ex_typologies'!$C$16,IF(AND('Country-wise data'!FF54&gt;'non-R&amp;D ex_typologies'!$C$21,'Country-wise data'!FF54&lt;'non-R&amp;D ex_typologies'!$D$21),'non-R&amp;D ex_typologies'!$B$21,IF(AND('Country-wise data'!FF54&gt;'non-R&amp;D ex_typologies'!$C$19,'Country-wise data'!FF54&lt;'non-R&amp;D ex_typologies'!$D$19),'non-R&amp;D ex_typologies'!$B$19,'non-R&amp;D ex_typologies'!$B$20)),IF($FK54='non-R&amp;D ex_typologies'!$E$16,IF(AND('Country-wise data'!FF54&gt;'non-R&amp;D ex_typologies'!$E$21,'Country-wise data'!FF54&lt;'non-R&amp;D ex_typologies'!$F$21),'non-R&amp;D ex_typologies'!$B$21,IF(AND('Country-wise data'!FF54&gt;'non-R&amp;D ex_typologies'!$E$19,'Country-wise data'!FF54&lt;'non-R&amp;D ex_typologies'!$F$19),'non-R&amp;D ex_typologies'!$B$19,'non-R&amp;D ex_typologies'!$B$20)),IF(AND('Country-wise data'!FF54&gt;'non-R&amp;D ex_typologies'!$G$21,'Country-wise data'!FF54&lt;'non-R&amp;D ex_typologies'!$H$21),'non-R&amp;D ex_typologies'!$B$21,IF(AND('Country-wise data'!FF54&gt;'non-R&amp;D ex_typologies'!$G$19,'Country-wise data'!FF54&lt;'non-R&amp;D ex_typologies'!$H$19),'non-R&amp;D ex_typologies'!$B$19,'non-R&amp;D ex_typologies'!$B$20))))</f>
        <v xml:space="preserve">Research heavy </v>
      </c>
      <c r="FT54" t="str">
        <f>IF($FK54='non-R&amp;D ex_typologies'!$C$16,IF(AND('Country-wise data'!FG54&gt;'non-R&amp;D ex_typologies'!$C$21,'Country-wise data'!FG54&lt;'non-R&amp;D ex_typologies'!$D$21),'non-R&amp;D ex_typologies'!$B$21,IF(AND('Country-wise data'!FG54&gt;'non-R&amp;D ex_typologies'!$C$19,'Country-wise data'!FG54&lt;'non-R&amp;D ex_typologies'!$D$19),'non-R&amp;D ex_typologies'!$B$19,'non-R&amp;D ex_typologies'!$B$20)),IF($FK54='non-R&amp;D ex_typologies'!$E$16,IF(AND('Country-wise data'!FG54&gt;'non-R&amp;D ex_typologies'!$E$21,'Country-wise data'!FG54&lt;'non-R&amp;D ex_typologies'!$F$21),'non-R&amp;D ex_typologies'!$B$21,IF(AND('Country-wise data'!FG54&gt;'non-R&amp;D ex_typologies'!$E$19,'Country-wise data'!FG54&lt;'non-R&amp;D ex_typologies'!$F$19),'non-R&amp;D ex_typologies'!$B$19,'non-R&amp;D ex_typologies'!$B$20)),IF(AND('Country-wise data'!FG54&gt;'non-R&amp;D ex_typologies'!$G$21,'Country-wise data'!FG54&lt;'non-R&amp;D ex_typologies'!$H$21),'non-R&amp;D ex_typologies'!$B$21,IF(AND('Country-wise data'!FG54&gt;'non-R&amp;D ex_typologies'!$G$19,'Country-wise data'!FG54&lt;'non-R&amp;D ex_typologies'!$H$19),'non-R&amp;D ex_typologies'!$B$19,'non-R&amp;D ex_typologies'!$B$20))))</f>
        <v xml:space="preserve">Research heavy </v>
      </c>
      <c r="FU54" t="str">
        <f>IF($FK54='non-R&amp;D ex_typologies'!$C$16,IF(AND('Country-wise data'!FH54&gt;'non-R&amp;D ex_typologies'!$C$21,'Country-wise data'!FH54&lt;'non-R&amp;D ex_typologies'!$D$21),'non-R&amp;D ex_typologies'!$B$21,IF(AND('Country-wise data'!FH54&gt;'non-R&amp;D ex_typologies'!$C$19,'Country-wise data'!FH54&lt;'non-R&amp;D ex_typologies'!$D$19),'non-R&amp;D ex_typologies'!$B$19,'non-R&amp;D ex_typologies'!$B$20)),IF($FK54='non-R&amp;D ex_typologies'!$E$16,IF(AND('Country-wise data'!FH54&gt;'non-R&amp;D ex_typologies'!$E$21,'Country-wise data'!FH54&lt;'non-R&amp;D ex_typologies'!$F$21),'non-R&amp;D ex_typologies'!$B$21,IF(AND('Country-wise data'!FH54&gt;'non-R&amp;D ex_typologies'!$E$19,'Country-wise data'!FH54&lt;'non-R&amp;D ex_typologies'!$F$19),'non-R&amp;D ex_typologies'!$B$19,'non-R&amp;D ex_typologies'!$B$20)),IF(AND('Country-wise data'!FH54&gt;'non-R&amp;D ex_typologies'!$G$21,'Country-wise data'!FH54&lt;'non-R&amp;D ex_typologies'!$H$21),'non-R&amp;D ex_typologies'!$B$21,IF(AND('Country-wise data'!FH54&gt;'non-R&amp;D ex_typologies'!$G$19,'Country-wise data'!FH54&lt;'non-R&amp;D ex_typologies'!$H$19),'non-R&amp;D ex_typologies'!$B$19,'non-R&amp;D ex_typologies'!$B$20))))</f>
        <v xml:space="preserve">Research heavy </v>
      </c>
    </row>
    <row r="55" spans="2:177" x14ac:dyDescent="0.35">
      <c r="B55" s="12" t="s">
        <v>414</v>
      </c>
      <c r="C55" t="s">
        <v>415</v>
      </c>
      <c r="D55" t="s">
        <v>416</v>
      </c>
      <c r="E55" t="s">
        <v>416</v>
      </c>
      <c r="F55" t="s">
        <v>372</v>
      </c>
      <c r="G55" s="55">
        <f>Assumptions!$C$13</f>
        <v>1.1000000000000001</v>
      </c>
      <c r="H55">
        <f>SUMIFS('IFPRI SPEED'!AL:AL,'IFPRI SPEED'!$A:$A,'Country-wise data'!$B55)*1000*G55</f>
        <v>0</v>
      </c>
      <c r="I55">
        <f>IF(SUMIFS('IFPRI SPEED'!AM:AM,'IFPRI SPEED'!$A:$A,'Country-wise data'!$B55)*1000=0,H55*(1+Assumptions!$C$9),SUMIFS('IFPRI SPEED'!AM:AM,'IFPRI SPEED'!$A:$A,'Country-wise data'!$B55)*1000*$G55)</f>
        <v>0</v>
      </c>
      <c r="J55">
        <f>IF(SUMIFS('IFPRI SPEED'!AN:AN,'IFPRI SPEED'!$A:$A,'Country-wise data'!$B55)*1000=0,I55*(1+Assumptions!$C$9),SUMIFS('IFPRI SPEED'!AN:AN,'IFPRI SPEED'!$A:$A,'Country-wise data'!$B55)*1000*$G55)</f>
        <v>0</v>
      </c>
      <c r="K55">
        <f>IF(SUMIFS('IFPRI SPEED'!AO:AO,'IFPRI SPEED'!$A:$A,'Country-wise data'!$B55)*1000=0,J55*(1+Assumptions!$C$9),SUMIFS('IFPRI SPEED'!AO:AO,'IFPRI SPEED'!$A:$A,'Country-wise data'!$B55)*1000*$G55)</f>
        <v>0</v>
      </c>
      <c r="L55">
        <f>IF(SUMIFS('IFPRI SPEED'!AP:AP,'IFPRI SPEED'!$A:$A,'Country-wise data'!$B55)*1000=0,K55*(1+Assumptions!$C$9),SUMIFS('IFPRI SPEED'!AP:AP,'IFPRI SPEED'!$A:$A,'Country-wise data'!$B55)*1000*$G55)</f>
        <v>0</v>
      </c>
      <c r="M55">
        <f>IF(SUMIFS('IFPRI SPEED'!AQ:AQ,'IFPRI SPEED'!$A:$A,'Country-wise data'!$B55)*1000=0,L55*(1+Assumptions!$C$9),SUMIFS('IFPRI SPEED'!AQ:AQ,'IFPRI SPEED'!$A:$A,'Country-wise data'!$B55)*1000*$G55)</f>
        <v>0</v>
      </c>
      <c r="N55">
        <f>IF(SUMIFS('IFPRI SPEED'!AR:AR,'IFPRI SPEED'!$A:$A,'Country-wise data'!$B55)*1000=0,M55*(1+Assumptions!$C$9),SUMIFS('IFPRI SPEED'!AR:AR,'IFPRI SPEED'!$A:$A,'Country-wise data'!$B55)*1000*$G55)</f>
        <v>0</v>
      </c>
      <c r="O55">
        <f>IF(SUMIFS('IFPRI SPEED'!AS:AS,'IFPRI SPEED'!$A:$A,'Country-wise data'!$B55)*1000=0,N55*(1+Assumptions!$C$9),SUMIFS('IFPRI SPEED'!AS:AS,'IFPRI SPEED'!$A:$A,'Country-wise data'!$B55)*1000*$G55)</f>
        <v>0</v>
      </c>
      <c r="P55">
        <f>IF(SUMIFS('IFPRI SPEED'!AT:AT,'IFPRI SPEED'!$A:$A,'Country-wise data'!$B55)*1000=0,O55*(1+Assumptions!$C$9),SUMIFS('IFPRI SPEED'!AT:AT,'IFPRI SPEED'!$A:$A,'Country-wise data'!$B55)*1000*$G55)</f>
        <v>0</v>
      </c>
      <c r="Q55">
        <f>IF(SUMIFS('IFPRI SPEED'!AU:AU,'IFPRI SPEED'!$A:$A,'Country-wise data'!$B55)*1000=0,P55*(1+Assumptions!$C$9),SUMIFS('IFPRI SPEED'!AU:AU,'IFPRI SPEED'!$A:$A,'Country-wise data'!$B55)*1000*$G55)</f>
        <v>0</v>
      </c>
      <c r="R55" s="36">
        <f t="shared" si="55"/>
        <v>0</v>
      </c>
      <c r="S55" s="44">
        <f>INDEX('area data'!$G$4:$P$79,MATCH('Country-wise data'!$B55,'area data'!$B$4:$B$79,),MATCH('Country-wise data'!S$3,'area data'!$G$3:$P$3,))</f>
        <v>41.13090657971015</v>
      </c>
      <c r="T55" s="44">
        <f>INDEX('area data'!$G$4:$P$79,MATCH('Country-wise data'!$B55,'area data'!$B$4:$B$79,),MATCH('Country-wise data'!T$3,'area data'!$G$3:$P$3,))</f>
        <v>45.279382702380957</v>
      </c>
      <c r="U55" s="44">
        <f>INDEX('area data'!$G$4:$P$79,MATCH('Country-wise data'!$B55,'area data'!$B$4:$B$79,),MATCH('Country-wise data'!U$3,'area data'!$G$3:$P$3,))</f>
        <v>57.001661198757766</v>
      </c>
      <c r="V55" s="44">
        <f>INDEX('area data'!$G$4:$P$79,MATCH('Country-wise data'!$B55,'area data'!$B$4:$B$79,),MATCH('Country-wise data'!V$3,'area data'!$G$3:$P$3,))</f>
        <v>54.657447996894412</v>
      </c>
      <c r="W55" s="44">
        <f>INDEX('area data'!$G$4:$P$79,MATCH('Country-wise data'!$B55,'area data'!$B$4:$B$79,),MATCH('Country-wise data'!W$3,'area data'!$G$3:$P$3,))</f>
        <v>46.207138777432711</v>
      </c>
      <c r="X55" s="44">
        <f>INDEX('area data'!$G$4:$P$79,MATCH('Country-wise data'!$B55,'area data'!$B$4:$B$79,),MATCH('Country-wise data'!X$3,'area data'!$G$3:$P$3,))</f>
        <v>43.894160591097311</v>
      </c>
      <c r="Y55" s="44">
        <f>INDEX('area data'!$G$4:$P$79,MATCH('Country-wise data'!$B55,'area data'!$B$4:$B$79,),MATCH('Country-wise data'!Y$3,'area data'!$G$3:$P$3,))</f>
        <v>50.954222065734996</v>
      </c>
      <c r="Z55" s="44">
        <f>INDEX('area data'!$G$4:$P$79,MATCH('Country-wise data'!$B55,'area data'!$B$4:$B$79,),MATCH('Country-wise data'!Z$3,'area data'!$G$3:$P$3,))</f>
        <v>54.078328168840578</v>
      </c>
      <c r="AA55" s="44">
        <f>INDEX('area data'!$G$4:$P$79,MATCH('Country-wise data'!$B55,'area data'!$B$4:$B$79,),MATCH('Country-wise data'!AA$3,'area data'!$G$3:$P$3,))</f>
        <v>53.971990945031045</v>
      </c>
      <c r="AB55" s="44">
        <f>INDEX('area data'!$G$4:$P$79,MATCH('Country-wise data'!$B55,'area data'!$B$4:$B$79,),MATCH('Country-wise data'!AB$3,'area data'!$G$3:$P$3,))</f>
        <v>55.051430763931677</v>
      </c>
      <c r="AC55" s="53">
        <f>IFERROR(INDEX('ASTI data (new)'!$AF$6:$AL$130,MATCH('Country-wise data'!$B55,'ASTI data (new)'!$C$6:$C$130,),MATCH('Country-wise data'!AC$3,'ASTI data (new)'!$AF$5:$AL$5,)),(INDEX(Assumptions!$G$154:$P$345,MATCH('Country-wise data'!$B55,Assumptions!$B$154:$B$344,),MATCH('Country-wise data'!AC$3,Assumptions!$G$153:$P$153,))*S55))</f>
        <v>0.1439581730289855</v>
      </c>
      <c r="AD55" s="53">
        <f>IFERROR(INDEX('ASTI data (new)'!$AF$6:$AL$130,MATCH('Country-wise data'!$B55,'ASTI data (new)'!$C$6:$C$130,),MATCH('Country-wise data'!AD$3,'ASTI data (new)'!$AF$5:$AL$5,)),(INDEX(Assumptions!$G$154:$P$345,MATCH('Country-wise data'!$B55,Assumptions!$B$154:$B$344,),MATCH('Country-wise data'!AD$3,Assumptions!$G$153:$P$153,))*T55))</f>
        <v>0.15847783945833332</v>
      </c>
      <c r="AE55" s="53">
        <f>IFERROR(INDEX('ASTI data (new)'!$AF$6:$AL$130,MATCH('Country-wise data'!$B55,'ASTI data (new)'!$C$6:$C$130,),MATCH('Country-wise data'!AE$3,'ASTI data (new)'!$AF$5:$AL$5,)),(INDEX(Assumptions!$G$154:$P$345,MATCH('Country-wise data'!$B55,Assumptions!$B$154:$B$344,),MATCH('Country-wise data'!AE$3,Assumptions!$G$153:$P$153,))*U55))</f>
        <v>0.19950581419565216</v>
      </c>
      <c r="AF55" s="53">
        <f>IFERROR(INDEX('ASTI data (new)'!$AF$6:$AL$130,MATCH('Country-wise data'!$B55,'ASTI data (new)'!$C$6:$C$130,),MATCH('Country-wise data'!AF$3,'ASTI data (new)'!$AF$5:$AL$5,)),(INDEX(Assumptions!$G$154:$P$345,MATCH('Country-wise data'!$B55,Assumptions!$B$154:$B$344,),MATCH('Country-wise data'!AF$3,Assumptions!$G$153:$P$153,))*V55))</f>
        <v>0.19130106798913041</v>
      </c>
      <c r="AG55" s="53">
        <f>IFERROR(INDEX('ASTI data (new)'!$AF$6:$AL$130,MATCH('Country-wise data'!$B55,'ASTI data (new)'!$C$6:$C$130,),MATCH('Country-wise data'!AG$3,'ASTI data (new)'!$AF$5:$AL$5,)),(INDEX(Assumptions!$G$154:$P$345,MATCH('Country-wise data'!$B55,Assumptions!$B$154:$B$344,),MATCH('Country-wise data'!AG$3,Assumptions!$G$153:$P$153,))*W55))</f>
        <v>0.16172498572101446</v>
      </c>
      <c r="AH55" s="53">
        <f>IFERROR(INDEX('ASTI data (new)'!$AF$6:$AL$130,MATCH('Country-wise data'!$B55,'ASTI data (new)'!$C$6:$C$130,),MATCH('Country-wise data'!AH$3,'ASTI data (new)'!$AF$5:$AL$5,)),(INDEX(Assumptions!$G$154:$P$345,MATCH('Country-wise data'!$B55,Assumptions!$B$154:$B$344,),MATCH('Country-wise data'!AH$3,Assumptions!$G$153:$P$153,))*X55))</f>
        <v>0.15362956206884057</v>
      </c>
      <c r="AI55" s="53">
        <f>IFERROR(INDEX('ASTI data (new)'!$AF$6:$AL$130,MATCH('Country-wise data'!$B55,'ASTI data (new)'!$C$6:$C$130,),MATCH('Country-wise data'!AI$3,'ASTI data (new)'!$AF$5:$AL$5,)),(INDEX(Assumptions!$G$154:$P$345,MATCH('Country-wise data'!$B55,Assumptions!$B$154:$B$344,),MATCH('Country-wise data'!AI$3,Assumptions!$G$153:$P$153,))*Y55))</f>
        <v>0.17833977723007247</v>
      </c>
      <c r="AJ55" s="53">
        <f t="shared" ref="AJ55:AL55" si="77">IFERROR((1+($AI55/$AF55)^(1/3)-1)*AI55,0)</f>
        <v>0.17421752039675317</v>
      </c>
      <c r="AK55" s="53">
        <f t="shared" si="77"/>
        <v>0.17019054797874369</v>
      </c>
      <c r="AL55" s="53">
        <f t="shared" si="77"/>
        <v>0.16625665751264398</v>
      </c>
      <c r="AM55" s="55" cm="1">
        <f t="array" ref="AM55">INDEX('non-R&amp;D ex_typologies'!$J$8:$J$10,MATCH('Country-wise data'!FL55,'non-R&amp;D ex_typologies'!$F$8:$F$10,),)*'Country-wise data'!AC55</f>
        <v>0.42057735304208094</v>
      </c>
      <c r="AN55" s="55" cm="1">
        <f t="array" ref="AN55">INDEX('non-R&amp;D ex_typologies'!$J$8:$J$10,MATCH('Country-wise data'!FM55,'non-R&amp;D ex_typologies'!$F$8:$F$10,),)*'Country-wise data'!AD55</f>
        <v>0.46299691662378545</v>
      </c>
      <c r="AO55" s="55" cm="1">
        <f t="array" ref="AO55">INDEX('non-R&amp;D ex_typologies'!$J$8:$J$10,MATCH('Country-wise data'!FN55,'non-R&amp;D ex_typologies'!$F$8:$F$10,),)*'Country-wise data'!AE55</f>
        <v>0.58286115671958472</v>
      </c>
      <c r="AP55" s="55" cm="1">
        <f t="array" ref="AP55">INDEX('non-R&amp;D ex_typologies'!$J$8:$J$10,MATCH('Country-wise data'!FO55,'non-R&amp;D ex_typologies'!$F$8:$F$10,),)*'Country-wise data'!AF55</f>
        <v>0.55889078831801997</v>
      </c>
      <c r="AQ55" s="55" cm="1">
        <f t="array" ref="AQ55">INDEX('non-R&amp;D ex_typologies'!$J$8:$J$10,MATCH('Country-wise data'!FP55,'non-R&amp;D ex_typologies'!$F$8:$F$10,),)*'Country-wise data'!AG55</f>
        <v>0.47248353451677538</v>
      </c>
      <c r="AR55" s="55" cm="1">
        <f t="array" ref="AR55">INDEX('non-R&amp;D ex_typologies'!$J$8:$J$10,MATCH('Country-wise data'!FQ55,'non-R&amp;D ex_typologies'!$F$8:$F$10,),)*'Country-wise data'!AH55</f>
        <v>0.44883255465403421</v>
      </c>
      <c r="AS55" s="55" cm="1">
        <f t="array" ref="AS55">INDEX('non-R&amp;D ex_typologies'!$J$8:$J$10,MATCH('Country-wise data'!FR55,'non-R&amp;D ex_typologies'!$F$8:$F$10,),)*'Country-wise data'!AI55</f>
        <v>0.52102405769234172</v>
      </c>
      <c r="AT55" s="55" cm="1">
        <f t="array" ref="AT55">INDEX('non-R&amp;D ex_typologies'!$J$8:$J$10,MATCH('Country-wise data'!FS55,'non-R&amp;D ex_typologies'!$F$8:$F$10,),)*'Country-wise data'!AJ55</f>
        <v>0.50898078268378788</v>
      </c>
      <c r="AU55" s="55" cm="1">
        <f t="array" ref="AU55">INDEX('non-R&amp;D ex_typologies'!$J$8:$J$10,MATCH('Country-wise data'!FT55,'non-R&amp;D ex_typologies'!$F$8:$F$10,),)*'Country-wise data'!AK55</f>
        <v>0.49721588344462564</v>
      </c>
      <c r="AV55" s="55" cm="1">
        <f t="array" ref="AV55">INDEX('non-R&amp;D ex_typologies'!$J$8:$J$10,MATCH('Country-wise data'!FU55,'non-R&amp;D ex_typologies'!$F$8:$F$10,),)*'Country-wise data'!AL55</f>
        <v>0.48572292542371098</v>
      </c>
      <c r="AW55">
        <f t="shared" si="57"/>
        <v>6.6571878986989175</v>
      </c>
      <c r="AX55" s="53">
        <f>INDEX('GDP deflators'!$AB$3:$AK$155,MATCH('Country-wise data'!$B55,'GDP deflators'!$B$3:$B$155,),MATCH('Country-wise data'!AX$3,'GDP deflators'!$D$2:$M$2,))</f>
        <v>86.76069226777274</v>
      </c>
      <c r="AY55" s="53">
        <f>INDEX('GDP deflators'!$AB$3:$AK$155,MATCH('Country-wise data'!$B55,'GDP deflators'!$B$3:$B$155,),MATCH('Country-wise data'!AY$3,'GDP deflators'!$D$2:$M$2,))</f>
        <v>87.238357510584791</v>
      </c>
      <c r="AZ55" s="53">
        <f>INDEX('GDP deflators'!$AB$3:$AK$155,MATCH('Country-wise data'!$B55,'GDP deflators'!$B$3:$B$155,),MATCH('Country-wise data'!AZ$3,'GDP deflators'!$D$2:$M$2,))</f>
        <v>90.208334251034032</v>
      </c>
      <c r="BA55" s="53">
        <f>INDEX('GDP deflators'!$AB$3:$AK$155,MATCH('Country-wise data'!$B55,'GDP deflators'!$B$3:$B$155,),MATCH('Country-wise data'!BA$3,'GDP deflators'!$D$2:$M$2,))</f>
        <v>90.925935417259296</v>
      </c>
      <c r="BB55" s="53">
        <f>INDEX('GDP deflators'!$AB$3:$AK$155,MATCH('Country-wise data'!$B55,'GDP deflators'!$B$3:$B$155,),MATCH('Country-wise data'!BB$3,'GDP deflators'!$D$2:$M$2,))</f>
        <v>92.760214809348113</v>
      </c>
      <c r="BC55" s="53">
        <f>INDEX('GDP deflators'!$AB$3:$AK$155,MATCH('Country-wise data'!$B55,'GDP deflators'!$B$3:$B$155,),MATCH('Country-wise data'!BC$3,'GDP deflators'!$D$2:$M$2,))</f>
        <v>95.198818332245722</v>
      </c>
      <c r="BD55" s="53">
        <f>INDEX('GDP deflators'!$AB$3:$AK$155,MATCH('Country-wise data'!$B55,'GDP deflators'!$B$3:$B$155,),MATCH('Country-wise data'!BD$3,'GDP deflators'!$D$2:$M$2,))</f>
        <v>96.33747793860924</v>
      </c>
      <c r="BE55" s="53">
        <f>INDEX('GDP deflators'!$AB$3:$AK$155,MATCH('Country-wise data'!$B55,'GDP deflators'!$B$3:$B$155,),MATCH('Country-wise data'!BE$3,'GDP deflators'!$D$2:$M$2,))</f>
        <v>97.026056750867369</v>
      </c>
      <c r="BF55" s="53">
        <f>INDEX('GDP deflators'!$AB$3:$AK$155,MATCH('Country-wise data'!$B55,'GDP deflators'!$B$3:$B$155,),MATCH('Country-wise data'!BF$3,'GDP deflators'!$D$2:$M$2,))</f>
        <v>98.434423239255295</v>
      </c>
      <c r="BG55" s="53">
        <f>INDEX('GDP deflators'!$AB$3:$AK$155,MATCH('Country-wise data'!$B55,'GDP deflators'!$B$3:$B$155,),MATCH('Country-wise data'!BG$3,'GDP deflators'!$D$2:$M$2,))</f>
        <v>100</v>
      </c>
      <c r="BH55" cm="1">
        <f t="array" ref="BH55">H55/(INDEX($AX55:$BG55,,MATCH(BH$3,$AX$3:$BG$3,))/100)</f>
        <v>0</v>
      </c>
      <c r="BI55" cm="1">
        <f t="array" ref="BI55">I55/(INDEX($AX55:$BG55,,MATCH(BI$3,$AX$3:$BG$3,))/100)</f>
        <v>0</v>
      </c>
      <c r="BJ55" cm="1">
        <f t="array" ref="BJ55">J55/(INDEX($AX55:$BG55,,MATCH(BJ$3,$AX$3:$BG$3,))/100)</f>
        <v>0</v>
      </c>
      <c r="BK55" cm="1">
        <f t="array" ref="BK55">K55/(INDEX($AX55:$BG55,,MATCH(BK$3,$AX$3:$BG$3,))/100)</f>
        <v>0</v>
      </c>
      <c r="BL55" cm="1">
        <f t="array" ref="BL55">L55/(INDEX($AX55:$BG55,,MATCH(BL$3,$AX$3:$BG$3,))/100)</f>
        <v>0</v>
      </c>
      <c r="BM55" cm="1">
        <f t="array" ref="BM55">M55/(INDEX($AX55:$BG55,,MATCH(BM$3,$AX$3:$BG$3,))/100)</f>
        <v>0</v>
      </c>
      <c r="BN55" cm="1">
        <f t="array" ref="BN55">N55/(INDEX($AX55:$BG55,,MATCH(BN$3,$AX$3:$BG$3,))/100)</f>
        <v>0</v>
      </c>
      <c r="BO55" cm="1">
        <f t="array" ref="BO55">O55/(INDEX($AX55:$BG55,,MATCH(BO$3,$AX$3:$BG$3,))/100)</f>
        <v>0</v>
      </c>
      <c r="BP55" cm="1">
        <f t="array" ref="BP55">P55/(INDEX($AX55:$BG55,,MATCH(BP$3,$AX$3:$BG$3,))/100)</f>
        <v>0</v>
      </c>
      <c r="BQ55" cm="1">
        <f t="array" ref="BQ55">Q55/(INDEX($AX55:$BG55,,MATCH(BQ$3,$AX$3:$BG$3,))/100)</f>
        <v>0</v>
      </c>
      <c r="BS55" cm="1">
        <f t="array" ref="BS55">S55/(INDEX($AX55:$BG55,,MATCH(BS$3,$AX$3:$BG$3,))/100)</f>
        <v>47.407305664143742</v>
      </c>
      <c r="BT55" cm="1">
        <f t="array" ref="BT55">T55/(INDEX($AX55:$BG55,,MATCH(BT$3,$AX$3:$BG$3,))/100)</f>
        <v>51.903066488714124</v>
      </c>
      <c r="BU55" cm="1">
        <f t="array" ref="BU55">U55/(INDEX($AX55:$BG55,,MATCH(BU$3,$AX$3:$BG$3,))/100)</f>
        <v>63.18890784540163</v>
      </c>
      <c r="BV55" cm="1">
        <f t="array" ref="BV55">V55/(INDEX($AX55:$BG55,,MATCH(BV$3,$AX$3:$BG$3,))/100)</f>
        <v>60.112054658630981</v>
      </c>
      <c r="BW55" cm="1">
        <f t="array" ref="BW55">W55/(INDEX($AX55:$BG55,,MATCH(BW$3,$AX$3:$BG$3,))/100)</f>
        <v>49.813531450313207</v>
      </c>
      <c r="BX55" cm="1">
        <f t="array" ref="BX55">X55/(INDEX($AX55:$BG55,,MATCH(BX$3,$AX$3:$BG$3,))/100)</f>
        <v>46.107883858291011</v>
      </c>
      <c r="BY55" cm="1">
        <f t="array" ref="BY55">Y55/(INDEX($AX55:$BG55,,MATCH(BY$3,$AX$3:$BG$3,))/100)</f>
        <v>52.891380546837041</v>
      </c>
      <c r="BZ55" cm="1">
        <f t="array" ref="BZ55">Z55/(INDEX($AX55:$BG55,,MATCH(BZ$3,$AX$3:$BG$3,))/100)</f>
        <v>55.735881658776307</v>
      </c>
      <c r="CA55" cm="1">
        <f t="array" ref="CA55">AA55/(INDEX($AX55:$BG55,,MATCH(CA$3,$AX$3:$BG$3,))/100)</f>
        <v>54.830402992098001</v>
      </c>
      <c r="CB55" cm="1">
        <f t="array" ref="CB55">AB55/(INDEX($AX55:$BG55,,MATCH(CB$3,$AX$3:$BG$3,))/100)</f>
        <v>55.051430763931677</v>
      </c>
      <c r="CC55" cm="1">
        <f t="array" ref="CC55">AC55/(INDEX($AX55:$BG55,,MATCH(CC$3,$AX$3:$BG$3,))/100)</f>
        <v>0.16592556982450307</v>
      </c>
      <c r="CD55" cm="1">
        <f t="array" ref="CD55">AD55/(INDEX($AX55:$BG55,,MATCH(CD$3,$AX$3:$BG$3,))/100)</f>
        <v>0.1816607327104994</v>
      </c>
      <c r="CE55" cm="1">
        <f t="array" ref="CE55">AE55/(INDEX($AX55:$BG55,,MATCH(CE$3,$AX$3:$BG$3,))/100)</f>
        <v>0.22116117745890568</v>
      </c>
      <c r="CF55" cm="1">
        <f t="array" ref="CF55">AF55/(INDEX($AX55:$BG55,,MATCH(CF$3,$AX$3:$BG$3,))/100)</f>
        <v>0.21039219130520839</v>
      </c>
      <c r="CG55" cm="1">
        <f t="array" ref="CG55">AG55/(INDEX($AX55:$BG55,,MATCH(CG$3,$AX$3:$BG$3,))/100)</f>
        <v>0.17434736007609619</v>
      </c>
      <c r="CH55" cm="1">
        <f t="array" ref="CH55">AH55/(INDEX($AX55:$BG55,,MATCH(CH$3,$AX$3:$BG$3,))/100)</f>
        <v>0.16137759350401851</v>
      </c>
      <c r="CI55" cm="1">
        <f t="array" ref="CI55">AI55/(INDEX($AX55:$BG55,,MATCH(CI$3,$AX$3:$BG$3,))/100)</f>
        <v>0.18511983191392964</v>
      </c>
      <c r="CJ55" cm="1">
        <f t="array" ref="CJ55">AJ55/(INDEX($AX55:$BG55,,MATCH(CJ$3,$AX$3:$BG$3,))/100)</f>
        <v>0.17955745727571862</v>
      </c>
      <c r="CK55" cm="1">
        <f t="array" ref="CK55">AK55/(INDEX($AX55:$BG55,,MATCH(CK$3,$AX$3:$BG$3,))/100)</f>
        <v>0.17289738932596529</v>
      </c>
      <c r="CL55" cm="1">
        <f t="array" ref="CL55">AL55/(INDEX($AX55:$BG55,,MATCH(CL$3,$AX$3:$BG$3,))/100)</f>
        <v>0.16625665751264398</v>
      </c>
      <c r="CM55" cm="1">
        <f t="array" ref="CM55">AM55/(INDEX($AX55:$BG55,,MATCH(CM$3,$AX$3:$BG$3,))/100)</f>
        <v>0.48475564457696746</v>
      </c>
      <c r="CN55" cm="1">
        <f t="array" ref="CN55">AN55/(INDEX($AX55:$BG55,,MATCH(CN$3,$AX$3:$BG$3,))/100)</f>
        <v>0.5307263110353827</v>
      </c>
      <c r="CO55" cm="1">
        <f t="array" ref="CO55">AO55/(INDEX($AX55:$BG55,,MATCH(CO$3,$AX$3:$BG$3,))/100)</f>
        <v>0.64612783459406753</v>
      </c>
      <c r="CP55" cm="1">
        <f t="array" ref="CP55">AP55/(INDEX($AX55:$BG55,,MATCH(CP$3,$AX$3:$BG$3,))/100)</f>
        <v>0.61466597594324335</v>
      </c>
      <c r="CQ55" cm="1">
        <f t="array" ref="CQ55">AQ55/(INDEX($AX55:$BG55,,MATCH(CQ$3,$AX$3:$BG$3,))/100)</f>
        <v>0.50936011250931235</v>
      </c>
      <c r="CR55" cm="1">
        <f t="array" ref="CR55">AR55/(INDEX($AX55:$BG55,,MATCH(CR$3,$AX$3:$BG$3,))/100)</f>
        <v>0.47146861958685227</v>
      </c>
      <c r="CS55" cm="1">
        <f t="array" ref="CS55">AS55/(INDEX($AX55:$BG55,,MATCH(CS$3,$AX$3:$BG$3,))/100)</f>
        <v>0.54083215467231005</v>
      </c>
      <c r="CT55" cm="1">
        <f t="array" ref="CT55">AT55/(INDEX($AX55:$BG55,,MATCH(CT$3,$AX$3:$BG$3,))/100)</f>
        <v>0.52458153997816448</v>
      </c>
      <c r="CU55" cm="1">
        <f t="array" ref="CU55">AU55/(INDEX($AX55:$BG55,,MATCH(CU$3,$AX$3:$BG$3,))/100)</f>
        <v>0.50512398720119456</v>
      </c>
      <c r="CV55" cm="1">
        <f t="array" ref="CV55">AV55/(INDEX($AX55:$BG55,,MATCH(CV$3,$AX$3:$BG$3,))/100)</f>
        <v>0.48572292542371098</v>
      </c>
      <c r="CW55">
        <f t="shared" si="58"/>
        <v>7.1320610664286948</v>
      </c>
      <c r="CX55">
        <f>IFERROR(1/INDEX('exch rates'!$BC$5:$BL$268,MATCH('Country-wise data'!$B55,'exch rates'!$A$5:$A$268,),MATCH(CX$3,'exch rates'!$BC$4:$BL$4,)),1)</f>
        <v>1</v>
      </c>
      <c r="CY55">
        <f>IFERROR(1/INDEX('exch rates'!$BC$5:$BL$268,MATCH('Country-wise data'!$B55,'exch rates'!$A$5:$A$268,),MATCH(CY$3,'exch rates'!$BC$4:$BL$4,)),1)</f>
        <v>1</v>
      </c>
      <c r="CZ55">
        <f>IFERROR(1/INDEX('exch rates'!$BC$5:$BL$268,MATCH('Country-wise data'!$B55,'exch rates'!$A$5:$A$268,),MATCH(CZ$3,'exch rates'!$BC$4:$BL$4,)),1)</f>
        <v>1</v>
      </c>
      <c r="DA55">
        <f>IFERROR(1/INDEX('exch rates'!$BC$5:$BL$268,MATCH('Country-wise data'!$B55,'exch rates'!$A$5:$A$268,),MATCH(DA$3,'exch rates'!$BC$4:$BL$4,)),1)</f>
        <v>1</v>
      </c>
      <c r="DB55">
        <f>IFERROR(1/INDEX('exch rates'!$BC$5:$BL$268,MATCH('Country-wise data'!$B55,'exch rates'!$A$5:$A$268,),MATCH(DB$3,'exch rates'!$BC$4:$BL$4,)),1)</f>
        <v>1</v>
      </c>
      <c r="DC55">
        <f>IFERROR(1/INDEX('exch rates'!$BC$5:$BL$268,MATCH('Country-wise data'!$B55,'exch rates'!$A$5:$A$268,),MATCH(DC$3,'exch rates'!$BC$4:$BL$4,)),1)</f>
        <v>1</v>
      </c>
      <c r="DD55">
        <f>IFERROR(1/INDEX('exch rates'!$BC$5:$BL$268,MATCH('Country-wise data'!$B55,'exch rates'!$A$5:$A$268,),MATCH(DD$3,'exch rates'!$BC$4:$BL$4,)),1)</f>
        <v>1</v>
      </c>
      <c r="DE55">
        <f>IFERROR(1/INDEX('exch rates'!$BC$5:$BL$268,MATCH('Country-wise data'!$B55,'exch rates'!$A$5:$A$268,),MATCH(DE$3,'exch rates'!$BC$4:$BL$4,)),1)</f>
        <v>1</v>
      </c>
      <c r="DF55">
        <f>IFERROR(1/INDEX('exch rates'!$BC$5:$BL$268,MATCH('Country-wise data'!$B55,'exch rates'!$A$5:$A$268,),MATCH(DF$3,'exch rates'!$BC$4:$BL$4,)),1)</f>
        <v>1</v>
      </c>
      <c r="DG55">
        <f>IFERROR(1/INDEX('exch rates'!$BC$5:$BL$268,MATCH('Country-wise data'!$B55,'exch rates'!$A$5:$A$268,),MATCH(DG$3,'exch rates'!$BC$4:$BL$4,)),1)</f>
        <v>1</v>
      </c>
      <c r="DH55" cm="1">
        <f t="array" ref="DH55">(BH55/INDEX($CX55:$DG55,,MATCH(DH$3,$CX$3:$DG$3,)))*$DG55</f>
        <v>0</v>
      </c>
      <c r="DI55" cm="1">
        <f t="array" ref="DI55">(BI55/INDEX($CX55:$DG55,,MATCH(DI$3,$CX$3:$DG$3,)))*$DG55</f>
        <v>0</v>
      </c>
      <c r="DJ55" cm="1">
        <f t="array" ref="DJ55">(BJ55/INDEX($CX55:$DG55,,MATCH(DJ$3,$CX$3:$DG$3,)))*$DG55</f>
        <v>0</v>
      </c>
      <c r="DK55" cm="1">
        <f t="array" ref="DK55">(BK55/INDEX($CX55:$DG55,,MATCH(DK$3,$CX$3:$DG$3,)))*$DG55</f>
        <v>0</v>
      </c>
      <c r="DL55" cm="1">
        <f t="array" ref="DL55">(BL55/INDEX($CX55:$DG55,,MATCH(DL$3,$CX$3:$DG$3,)))*$DG55</f>
        <v>0</v>
      </c>
      <c r="DM55" cm="1">
        <f t="array" ref="DM55">(BM55/INDEX($CX55:$DG55,,MATCH(DM$3,$CX$3:$DG$3,)))*$DG55</f>
        <v>0</v>
      </c>
      <c r="DN55" cm="1">
        <f t="array" ref="DN55">(BN55/INDEX($CX55:$DG55,,MATCH(DN$3,$CX$3:$DG$3,)))*$DG55</f>
        <v>0</v>
      </c>
      <c r="DO55" cm="1">
        <f t="array" ref="DO55">(BO55/INDEX($CX55:$DG55,,MATCH(DO$3,$CX$3:$DG$3,)))*$DG55</f>
        <v>0</v>
      </c>
      <c r="DP55" cm="1">
        <f t="array" ref="DP55">(BP55/INDEX($CX55:$DG55,,MATCH(DP$3,$CX$3:$DG$3,)))*$DG55</f>
        <v>0</v>
      </c>
      <c r="DQ55" cm="1">
        <f t="array" ref="DQ55">(BQ55/INDEX($CX55:$DG55,,MATCH(DQ$3,$CX$3:$DG$3,)))*$DG55</f>
        <v>0</v>
      </c>
      <c r="DS55" cm="1">
        <f t="array" ref="DS55">(BS55/INDEX($CX55:$DG55,,MATCH(DS$3,$CX$3:$DG$3,)))*$DG55</f>
        <v>47.407305664143742</v>
      </c>
      <c r="DT55" cm="1">
        <f t="array" ref="DT55">(BT55/INDEX($CX55:$DG55,,MATCH(DT$3,$CX$3:$DG$3,)))*$DG55</f>
        <v>51.903066488714124</v>
      </c>
      <c r="DU55" cm="1">
        <f t="array" ref="DU55">(BU55/INDEX($CX55:$DG55,,MATCH(DU$3,$CX$3:$DG$3,)))*$DG55</f>
        <v>63.18890784540163</v>
      </c>
      <c r="DV55" cm="1">
        <f t="array" ref="DV55">(BV55/INDEX($CX55:$DG55,,MATCH(DV$3,$CX$3:$DG$3,)))*$DG55</f>
        <v>60.112054658630981</v>
      </c>
      <c r="DW55" cm="1">
        <f t="array" ref="DW55">(BW55/INDEX($CX55:$DG55,,MATCH(DW$3,$CX$3:$DG$3,)))*$DG55</f>
        <v>49.813531450313207</v>
      </c>
      <c r="DX55" cm="1">
        <f t="array" ref="DX55">(BX55/INDEX($CX55:$DG55,,MATCH(DX$3,$CX$3:$DG$3,)))*$DG55</f>
        <v>46.107883858291011</v>
      </c>
      <c r="DY55" cm="1">
        <f t="array" ref="DY55">(BY55/INDEX($CX55:$DG55,,MATCH(DY$3,$CX$3:$DG$3,)))*$DG55</f>
        <v>52.891380546837041</v>
      </c>
      <c r="DZ55" cm="1">
        <f t="array" ref="DZ55">(BZ55/INDEX($CX55:$DG55,,MATCH(DZ$3,$CX$3:$DG$3,)))*$DG55</f>
        <v>55.735881658776307</v>
      </c>
      <c r="EA55" cm="1">
        <f t="array" ref="EA55">(CA55/INDEX($CX55:$DG55,,MATCH(EA$3,$CX$3:$DG$3,)))*$DG55</f>
        <v>54.830402992098001</v>
      </c>
      <c r="EB55" cm="1">
        <f t="array" ref="EB55">(CB55/INDEX($CX55:$DG55,,MATCH(EB$3,$CX$3:$DG$3,)))*$DG55</f>
        <v>55.051430763931677</v>
      </c>
      <c r="EC55" s="53" cm="1">
        <f t="array" ref="EC55">(CC55/INDEX($CX55:$DG55,,MATCH(EC$3,$CX$3:$DG$3,)))*$DG55</f>
        <v>0.16592556982450307</v>
      </c>
      <c r="ED55" cm="1">
        <f t="array" ref="ED55">(CD55/INDEX($CX55:$DG55,,MATCH(ED$3,$CX$3:$DG$3,)))*$DG55</f>
        <v>0.1816607327104994</v>
      </c>
      <c r="EE55" cm="1">
        <f t="array" ref="EE55">(CE55/INDEX($CX55:$DG55,,MATCH(EE$3,$CX$3:$DG$3,)))*$DG55</f>
        <v>0.22116117745890568</v>
      </c>
      <c r="EF55" cm="1">
        <f t="array" ref="EF55">(CF55/INDEX($CX55:$DG55,,MATCH(EF$3,$CX$3:$DG$3,)))*$DG55</f>
        <v>0.21039219130520839</v>
      </c>
      <c r="EG55" cm="1">
        <f t="array" ref="EG55">(CG55/INDEX($CX55:$DG55,,MATCH(EG$3,$CX$3:$DG$3,)))*$DG55</f>
        <v>0.17434736007609619</v>
      </c>
      <c r="EH55" cm="1">
        <f t="array" ref="EH55">(CH55/INDEX($CX55:$DG55,,MATCH(EH$3,$CX$3:$DG$3,)))*$DG55</f>
        <v>0.16137759350401851</v>
      </c>
      <c r="EI55" cm="1">
        <f t="array" ref="EI55">(CI55/INDEX($CX55:$DG55,,MATCH(EI$3,$CX$3:$DG$3,)))*$DG55</f>
        <v>0.18511983191392964</v>
      </c>
      <c r="EJ55" cm="1">
        <f t="array" ref="EJ55">(CJ55/INDEX($CX55:$DG55,,MATCH(EJ$3,$CX$3:$DG$3,)))*$DG55</f>
        <v>0.17955745727571862</v>
      </c>
      <c r="EK55" cm="1">
        <f t="array" ref="EK55">(CK55/INDEX($CX55:$DG55,,MATCH(EK$3,$CX$3:$DG$3,)))*$DG55</f>
        <v>0.17289738932596529</v>
      </c>
      <c r="EL55" cm="1">
        <f t="array" ref="EL55">(CL55/INDEX($CX55:$DG55,,MATCH(EL$3,$CX$3:$DG$3,)))*$DG55</f>
        <v>0.16625665751264398</v>
      </c>
      <c r="EM55" cm="1">
        <f t="array" ref="EM55">(CM55/INDEX($CX55:$DG55,,MATCH(EM$3,$CX$3:$DG$3,)))*$DG55</f>
        <v>0.48475564457696746</v>
      </c>
      <c r="EN55" cm="1">
        <f t="array" ref="EN55">(CN55/INDEX($CX55:$DG55,,MATCH(EN$3,$CX$3:$DG$3,)))*$DG55</f>
        <v>0.5307263110353827</v>
      </c>
      <c r="EO55" cm="1">
        <f t="array" ref="EO55">(CO55/INDEX($CX55:$DG55,,MATCH(EO$3,$CX$3:$DG$3,)))*$DG55</f>
        <v>0.64612783459406753</v>
      </c>
      <c r="EP55" cm="1">
        <f t="array" ref="EP55">(CP55/INDEX($CX55:$DG55,,MATCH(EP$3,$CX$3:$DG$3,)))*$DG55</f>
        <v>0.61466597594324335</v>
      </c>
      <c r="EQ55" cm="1">
        <f t="array" ref="EQ55">(CQ55/INDEX($CX55:$DG55,,MATCH(EQ$3,$CX$3:$DG$3,)))*$DG55</f>
        <v>0.50936011250931235</v>
      </c>
      <c r="ER55" cm="1">
        <f t="array" ref="ER55">(CR55/INDEX($CX55:$DG55,,MATCH(ER$3,$CX$3:$DG$3,)))*$DG55</f>
        <v>0.47146861958685227</v>
      </c>
      <c r="ES55" cm="1">
        <f t="array" ref="ES55">(CS55/INDEX($CX55:$DG55,,MATCH(ES$3,$CX$3:$DG$3,)))*$DG55</f>
        <v>0.54083215467231005</v>
      </c>
      <c r="ET55" cm="1">
        <f t="array" ref="ET55">(CT55/INDEX($CX55:$DG55,,MATCH(ET$3,$CX$3:$DG$3,)))*$DG55</f>
        <v>0.52458153997816448</v>
      </c>
      <c r="EU55" cm="1">
        <f t="array" ref="EU55">(CU55/INDEX($CX55:$DG55,,MATCH(EU$3,$CX$3:$DG$3,)))*$DG55</f>
        <v>0.50512398720119456</v>
      </c>
      <c r="EV55" cm="1">
        <f t="array" ref="EV55">(CV55/INDEX($CX55:$DG55,,MATCH(EV$3,$CX$3:$DG$3,)))*$DG55</f>
        <v>0.48572292542371098</v>
      </c>
      <c r="EW55">
        <f t="shared" si="13"/>
        <v>7.1320610664286948</v>
      </c>
      <c r="EY55" s="96">
        <f t="shared" si="24"/>
        <v>3.4999999999999996E-3</v>
      </c>
      <c r="EZ55" s="96">
        <f t="shared" si="14"/>
        <v>3.4999999999999996E-3</v>
      </c>
      <c r="FA55" s="96">
        <f t="shared" si="15"/>
        <v>3.4999999999999996E-3</v>
      </c>
      <c r="FB55" s="96">
        <f t="shared" si="16"/>
        <v>3.4999999999999992E-3</v>
      </c>
      <c r="FC55" s="96">
        <f t="shared" si="17"/>
        <v>3.4999999999999992E-3</v>
      </c>
      <c r="FD55" s="96">
        <f t="shared" si="18"/>
        <v>3.4999999999999996E-3</v>
      </c>
      <c r="FE55" s="96">
        <f t="shared" si="19"/>
        <v>3.4999999999999996E-3</v>
      </c>
      <c r="FF55" s="96">
        <f t="shared" si="20"/>
        <v>3.2215774099528405E-3</v>
      </c>
      <c r="FG55" s="96">
        <f t="shared" si="21"/>
        <v>3.1533123940541306E-3</v>
      </c>
      <c r="FH55" s="96">
        <f t="shared" si="22"/>
        <v>3.0200242792158493E-3</v>
      </c>
      <c r="FJ55" s="96">
        <f t="shared" si="25"/>
        <v>53.704184592713773</v>
      </c>
      <c r="FK55" s="96" t="str">
        <f>IF(AND('Country-wise data'!FJ55&gt;'non-R&amp;D ex_typologies'!$C$17,'Country-wise data'!FJ55&lt;'non-R&amp;D ex_typologies'!$D$17),"Small",IF(AND('Country-wise data'!FJ55&gt;'non-R&amp;D ex_typologies'!$E$17,'Country-wise data'!$FJ$4&lt;'non-R&amp;D ex_typologies'!$F$17),"Medium","Large"))</f>
        <v>Small</v>
      </c>
      <c r="FL55" t="str">
        <f>IF($FK55='non-R&amp;D ex_typologies'!$C$16,IF(AND('Country-wise data'!EY55&gt;'non-R&amp;D ex_typologies'!$C$21,'Country-wise data'!EY55&lt;'non-R&amp;D ex_typologies'!$D$21),'non-R&amp;D ex_typologies'!$B$21,IF(AND('Country-wise data'!EY55&gt;'non-R&amp;D ex_typologies'!$C$19,'Country-wise data'!EY55&lt;'non-R&amp;D ex_typologies'!$D$19),'non-R&amp;D ex_typologies'!$B$19,'non-R&amp;D ex_typologies'!$B$20)),IF($FK55='non-R&amp;D ex_typologies'!$E$16,IF(AND('Country-wise data'!EY55&gt;'non-R&amp;D ex_typologies'!$E$21,'Country-wise data'!EY55&lt;'non-R&amp;D ex_typologies'!$F$21),'non-R&amp;D ex_typologies'!$B$21,IF(AND('Country-wise data'!EY55&gt;'non-R&amp;D ex_typologies'!$E$19,'Country-wise data'!EY55&lt;'non-R&amp;D ex_typologies'!$F$19),'non-R&amp;D ex_typologies'!$B$19,'non-R&amp;D ex_typologies'!$B$20)),IF(AND('Country-wise data'!EY55&gt;'non-R&amp;D ex_typologies'!$G$21,'Country-wise data'!EY55&lt;'non-R&amp;D ex_typologies'!$H$21),'non-R&amp;D ex_typologies'!$B$21,IF(AND('Country-wise data'!EY55&gt;'non-R&amp;D ex_typologies'!$G$19,'Country-wise data'!EY55&lt;'non-R&amp;D ex_typologies'!$H$19),'non-R&amp;D ex_typologies'!$B$19,'non-R&amp;D ex_typologies'!$B$20))))</f>
        <v>Program heavy</v>
      </c>
      <c r="FM55" t="str">
        <f>IF($FK55='non-R&amp;D ex_typologies'!$C$16,IF(AND('Country-wise data'!EZ55&gt;'non-R&amp;D ex_typologies'!$C$21,'Country-wise data'!EZ55&lt;'non-R&amp;D ex_typologies'!$D$21),'non-R&amp;D ex_typologies'!$B$21,IF(AND('Country-wise data'!EZ55&gt;'non-R&amp;D ex_typologies'!$C$19,'Country-wise data'!EZ55&lt;'non-R&amp;D ex_typologies'!$D$19),'non-R&amp;D ex_typologies'!$B$19,'non-R&amp;D ex_typologies'!$B$20)),IF($FK55='non-R&amp;D ex_typologies'!$E$16,IF(AND('Country-wise data'!EZ55&gt;'non-R&amp;D ex_typologies'!$E$21,'Country-wise data'!EZ55&lt;'non-R&amp;D ex_typologies'!$F$21),'non-R&amp;D ex_typologies'!$B$21,IF(AND('Country-wise data'!EZ55&gt;'non-R&amp;D ex_typologies'!$E$19,'Country-wise data'!EZ55&lt;'non-R&amp;D ex_typologies'!$F$19),'non-R&amp;D ex_typologies'!$B$19,'non-R&amp;D ex_typologies'!$B$20)),IF(AND('Country-wise data'!EZ55&gt;'non-R&amp;D ex_typologies'!$G$21,'Country-wise data'!EZ55&lt;'non-R&amp;D ex_typologies'!$H$21),'non-R&amp;D ex_typologies'!$B$21,IF(AND('Country-wise data'!EZ55&gt;'non-R&amp;D ex_typologies'!$G$19,'Country-wise data'!EZ55&lt;'non-R&amp;D ex_typologies'!$H$19),'non-R&amp;D ex_typologies'!$B$19,'non-R&amp;D ex_typologies'!$B$20))))</f>
        <v>Program heavy</v>
      </c>
      <c r="FN55" t="str">
        <f>IF($FK55='non-R&amp;D ex_typologies'!$C$16,IF(AND('Country-wise data'!FA55&gt;'non-R&amp;D ex_typologies'!$C$21,'Country-wise data'!FA55&lt;'non-R&amp;D ex_typologies'!$D$21),'non-R&amp;D ex_typologies'!$B$21,IF(AND('Country-wise data'!FA55&gt;'non-R&amp;D ex_typologies'!$C$19,'Country-wise data'!FA55&lt;'non-R&amp;D ex_typologies'!$D$19),'non-R&amp;D ex_typologies'!$B$19,'non-R&amp;D ex_typologies'!$B$20)),IF($FK55='non-R&amp;D ex_typologies'!$E$16,IF(AND('Country-wise data'!FA55&gt;'non-R&amp;D ex_typologies'!$E$21,'Country-wise data'!FA55&lt;'non-R&amp;D ex_typologies'!$F$21),'non-R&amp;D ex_typologies'!$B$21,IF(AND('Country-wise data'!FA55&gt;'non-R&amp;D ex_typologies'!$E$19,'Country-wise data'!FA55&lt;'non-R&amp;D ex_typologies'!$F$19),'non-R&amp;D ex_typologies'!$B$19,'non-R&amp;D ex_typologies'!$B$20)),IF(AND('Country-wise data'!FA55&gt;'non-R&amp;D ex_typologies'!$G$21,'Country-wise data'!FA55&lt;'non-R&amp;D ex_typologies'!$H$21),'non-R&amp;D ex_typologies'!$B$21,IF(AND('Country-wise data'!FA55&gt;'non-R&amp;D ex_typologies'!$G$19,'Country-wise data'!FA55&lt;'non-R&amp;D ex_typologies'!$H$19),'non-R&amp;D ex_typologies'!$B$19,'non-R&amp;D ex_typologies'!$B$20))))</f>
        <v>Program heavy</v>
      </c>
      <c r="FO55" t="str">
        <f>IF($FK55='non-R&amp;D ex_typologies'!$C$16,IF(AND('Country-wise data'!FB55&gt;'non-R&amp;D ex_typologies'!$C$21,'Country-wise data'!FB55&lt;'non-R&amp;D ex_typologies'!$D$21),'non-R&amp;D ex_typologies'!$B$21,IF(AND('Country-wise data'!FB55&gt;'non-R&amp;D ex_typologies'!$C$19,'Country-wise data'!FB55&lt;'non-R&amp;D ex_typologies'!$D$19),'non-R&amp;D ex_typologies'!$B$19,'non-R&amp;D ex_typologies'!$B$20)),IF($FK55='non-R&amp;D ex_typologies'!$E$16,IF(AND('Country-wise data'!FB55&gt;'non-R&amp;D ex_typologies'!$E$21,'Country-wise data'!FB55&lt;'non-R&amp;D ex_typologies'!$F$21),'non-R&amp;D ex_typologies'!$B$21,IF(AND('Country-wise data'!FB55&gt;'non-R&amp;D ex_typologies'!$E$19,'Country-wise data'!FB55&lt;'non-R&amp;D ex_typologies'!$F$19),'non-R&amp;D ex_typologies'!$B$19,'non-R&amp;D ex_typologies'!$B$20)),IF(AND('Country-wise data'!FB55&gt;'non-R&amp;D ex_typologies'!$G$21,'Country-wise data'!FB55&lt;'non-R&amp;D ex_typologies'!$H$21),'non-R&amp;D ex_typologies'!$B$21,IF(AND('Country-wise data'!FB55&gt;'non-R&amp;D ex_typologies'!$G$19,'Country-wise data'!FB55&lt;'non-R&amp;D ex_typologies'!$H$19),'non-R&amp;D ex_typologies'!$B$19,'non-R&amp;D ex_typologies'!$B$20))))</f>
        <v>Program heavy</v>
      </c>
      <c r="FP55" t="str">
        <f>IF($FK55='non-R&amp;D ex_typologies'!$C$16,IF(AND('Country-wise data'!FC55&gt;'non-R&amp;D ex_typologies'!$C$21,'Country-wise data'!FC55&lt;'non-R&amp;D ex_typologies'!$D$21),'non-R&amp;D ex_typologies'!$B$21,IF(AND('Country-wise data'!FC55&gt;'non-R&amp;D ex_typologies'!$C$19,'Country-wise data'!FC55&lt;'non-R&amp;D ex_typologies'!$D$19),'non-R&amp;D ex_typologies'!$B$19,'non-R&amp;D ex_typologies'!$B$20)),IF($FK55='non-R&amp;D ex_typologies'!$E$16,IF(AND('Country-wise data'!FC55&gt;'non-R&amp;D ex_typologies'!$E$21,'Country-wise data'!FC55&lt;'non-R&amp;D ex_typologies'!$F$21),'non-R&amp;D ex_typologies'!$B$21,IF(AND('Country-wise data'!FC55&gt;'non-R&amp;D ex_typologies'!$E$19,'Country-wise data'!FC55&lt;'non-R&amp;D ex_typologies'!$F$19),'non-R&amp;D ex_typologies'!$B$19,'non-R&amp;D ex_typologies'!$B$20)),IF(AND('Country-wise data'!FC55&gt;'non-R&amp;D ex_typologies'!$G$21,'Country-wise data'!FC55&lt;'non-R&amp;D ex_typologies'!$H$21),'non-R&amp;D ex_typologies'!$B$21,IF(AND('Country-wise data'!FC55&gt;'non-R&amp;D ex_typologies'!$G$19,'Country-wise data'!FC55&lt;'non-R&amp;D ex_typologies'!$H$19),'non-R&amp;D ex_typologies'!$B$19,'non-R&amp;D ex_typologies'!$B$20))))</f>
        <v>Program heavy</v>
      </c>
      <c r="FQ55" t="str">
        <f>IF($FK55='non-R&amp;D ex_typologies'!$C$16,IF(AND('Country-wise data'!FD55&gt;'non-R&amp;D ex_typologies'!$C$21,'Country-wise data'!FD55&lt;'non-R&amp;D ex_typologies'!$D$21),'non-R&amp;D ex_typologies'!$B$21,IF(AND('Country-wise data'!FD55&gt;'non-R&amp;D ex_typologies'!$C$19,'Country-wise data'!FD55&lt;'non-R&amp;D ex_typologies'!$D$19),'non-R&amp;D ex_typologies'!$B$19,'non-R&amp;D ex_typologies'!$B$20)),IF($FK55='non-R&amp;D ex_typologies'!$E$16,IF(AND('Country-wise data'!FD55&gt;'non-R&amp;D ex_typologies'!$E$21,'Country-wise data'!FD55&lt;'non-R&amp;D ex_typologies'!$F$21),'non-R&amp;D ex_typologies'!$B$21,IF(AND('Country-wise data'!FD55&gt;'non-R&amp;D ex_typologies'!$E$19,'Country-wise data'!FD55&lt;'non-R&amp;D ex_typologies'!$F$19),'non-R&amp;D ex_typologies'!$B$19,'non-R&amp;D ex_typologies'!$B$20)),IF(AND('Country-wise data'!FD55&gt;'non-R&amp;D ex_typologies'!$G$21,'Country-wise data'!FD55&lt;'non-R&amp;D ex_typologies'!$H$21),'non-R&amp;D ex_typologies'!$B$21,IF(AND('Country-wise data'!FD55&gt;'non-R&amp;D ex_typologies'!$G$19,'Country-wise data'!FD55&lt;'non-R&amp;D ex_typologies'!$H$19),'non-R&amp;D ex_typologies'!$B$19,'non-R&amp;D ex_typologies'!$B$20))))</f>
        <v>Program heavy</v>
      </c>
      <c r="FR55" t="str">
        <f>IF($FK55='non-R&amp;D ex_typologies'!$C$16,IF(AND('Country-wise data'!FE55&gt;'non-R&amp;D ex_typologies'!$C$21,'Country-wise data'!FE55&lt;'non-R&amp;D ex_typologies'!$D$21),'non-R&amp;D ex_typologies'!$B$21,IF(AND('Country-wise data'!FE55&gt;'non-R&amp;D ex_typologies'!$C$19,'Country-wise data'!FE55&lt;'non-R&amp;D ex_typologies'!$D$19),'non-R&amp;D ex_typologies'!$B$19,'non-R&amp;D ex_typologies'!$B$20)),IF($FK55='non-R&amp;D ex_typologies'!$E$16,IF(AND('Country-wise data'!FE55&gt;'non-R&amp;D ex_typologies'!$E$21,'Country-wise data'!FE55&lt;'non-R&amp;D ex_typologies'!$F$21),'non-R&amp;D ex_typologies'!$B$21,IF(AND('Country-wise data'!FE55&gt;'non-R&amp;D ex_typologies'!$E$19,'Country-wise data'!FE55&lt;'non-R&amp;D ex_typologies'!$F$19),'non-R&amp;D ex_typologies'!$B$19,'non-R&amp;D ex_typologies'!$B$20)),IF(AND('Country-wise data'!FE55&gt;'non-R&amp;D ex_typologies'!$G$21,'Country-wise data'!FE55&lt;'non-R&amp;D ex_typologies'!$H$21),'non-R&amp;D ex_typologies'!$B$21,IF(AND('Country-wise data'!FE55&gt;'non-R&amp;D ex_typologies'!$G$19,'Country-wise data'!FE55&lt;'non-R&amp;D ex_typologies'!$H$19),'non-R&amp;D ex_typologies'!$B$19,'non-R&amp;D ex_typologies'!$B$20))))</f>
        <v>Program heavy</v>
      </c>
      <c r="FS55" t="str">
        <f>IF($FK55='non-R&amp;D ex_typologies'!$C$16,IF(AND('Country-wise data'!FF55&gt;'non-R&amp;D ex_typologies'!$C$21,'Country-wise data'!FF55&lt;'non-R&amp;D ex_typologies'!$D$21),'non-R&amp;D ex_typologies'!$B$21,IF(AND('Country-wise data'!FF55&gt;'non-R&amp;D ex_typologies'!$C$19,'Country-wise data'!FF55&lt;'non-R&amp;D ex_typologies'!$D$19),'non-R&amp;D ex_typologies'!$B$19,'non-R&amp;D ex_typologies'!$B$20)),IF($FK55='non-R&amp;D ex_typologies'!$E$16,IF(AND('Country-wise data'!FF55&gt;'non-R&amp;D ex_typologies'!$E$21,'Country-wise data'!FF55&lt;'non-R&amp;D ex_typologies'!$F$21),'non-R&amp;D ex_typologies'!$B$21,IF(AND('Country-wise data'!FF55&gt;'non-R&amp;D ex_typologies'!$E$19,'Country-wise data'!FF55&lt;'non-R&amp;D ex_typologies'!$F$19),'non-R&amp;D ex_typologies'!$B$19,'non-R&amp;D ex_typologies'!$B$20)),IF(AND('Country-wise data'!FF55&gt;'non-R&amp;D ex_typologies'!$G$21,'Country-wise data'!FF55&lt;'non-R&amp;D ex_typologies'!$H$21),'non-R&amp;D ex_typologies'!$B$21,IF(AND('Country-wise data'!FF55&gt;'non-R&amp;D ex_typologies'!$G$19,'Country-wise data'!FF55&lt;'non-R&amp;D ex_typologies'!$H$19),'non-R&amp;D ex_typologies'!$B$19,'non-R&amp;D ex_typologies'!$B$20))))</f>
        <v>Program heavy</v>
      </c>
      <c r="FT55" t="str">
        <f>IF($FK55='non-R&amp;D ex_typologies'!$C$16,IF(AND('Country-wise data'!FG55&gt;'non-R&amp;D ex_typologies'!$C$21,'Country-wise data'!FG55&lt;'non-R&amp;D ex_typologies'!$D$21),'non-R&amp;D ex_typologies'!$B$21,IF(AND('Country-wise data'!FG55&gt;'non-R&amp;D ex_typologies'!$C$19,'Country-wise data'!FG55&lt;'non-R&amp;D ex_typologies'!$D$19),'non-R&amp;D ex_typologies'!$B$19,'non-R&amp;D ex_typologies'!$B$20)),IF($FK55='non-R&amp;D ex_typologies'!$E$16,IF(AND('Country-wise data'!FG55&gt;'non-R&amp;D ex_typologies'!$E$21,'Country-wise data'!FG55&lt;'non-R&amp;D ex_typologies'!$F$21),'non-R&amp;D ex_typologies'!$B$21,IF(AND('Country-wise data'!FG55&gt;'non-R&amp;D ex_typologies'!$E$19,'Country-wise data'!FG55&lt;'non-R&amp;D ex_typologies'!$F$19),'non-R&amp;D ex_typologies'!$B$19,'non-R&amp;D ex_typologies'!$B$20)),IF(AND('Country-wise data'!FG55&gt;'non-R&amp;D ex_typologies'!$G$21,'Country-wise data'!FG55&lt;'non-R&amp;D ex_typologies'!$H$21),'non-R&amp;D ex_typologies'!$B$21,IF(AND('Country-wise data'!FG55&gt;'non-R&amp;D ex_typologies'!$G$19,'Country-wise data'!FG55&lt;'non-R&amp;D ex_typologies'!$H$19),'non-R&amp;D ex_typologies'!$B$19,'non-R&amp;D ex_typologies'!$B$20))))</f>
        <v>Program heavy</v>
      </c>
      <c r="FU55" t="str">
        <f>IF($FK55='non-R&amp;D ex_typologies'!$C$16,IF(AND('Country-wise data'!FH55&gt;'non-R&amp;D ex_typologies'!$C$21,'Country-wise data'!FH55&lt;'non-R&amp;D ex_typologies'!$D$21),'non-R&amp;D ex_typologies'!$B$21,IF(AND('Country-wise data'!FH55&gt;'non-R&amp;D ex_typologies'!$C$19,'Country-wise data'!FH55&lt;'non-R&amp;D ex_typologies'!$D$19),'non-R&amp;D ex_typologies'!$B$19,'non-R&amp;D ex_typologies'!$B$20)),IF($FK55='non-R&amp;D ex_typologies'!$E$16,IF(AND('Country-wise data'!FH55&gt;'non-R&amp;D ex_typologies'!$E$21,'Country-wise data'!FH55&lt;'non-R&amp;D ex_typologies'!$F$21),'non-R&amp;D ex_typologies'!$B$21,IF(AND('Country-wise data'!FH55&gt;'non-R&amp;D ex_typologies'!$E$19,'Country-wise data'!FH55&lt;'non-R&amp;D ex_typologies'!$F$19),'non-R&amp;D ex_typologies'!$B$19,'non-R&amp;D ex_typologies'!$B$20)),IF(AND('Country-wise data'!FH55&gt;'non-R&amp;D ex_typologies'!$G$21,'Country-wise data'!FH55&lt;'non-R&amp;D ex_typologies'!$H$21),'non-R&amp;D ex_typologies'!$B$21,IF(AND('Country-wise data'!FH55&gt;'non-R&amp;D ex_typologies'!$G$19,'Country-wise data'!FH55&lt;'non-R&amp;D ex_typologies'!$H$19),'non-R&amp;D ex_typologies'!$B$19,'non-R&amp;D ex_typologies'!$B$20))))</f>
        <v>Program heavy</v>
      </c>
    </row>
    <row r="56" spans="2:177" x14ac:dyDescent="0.35">
      <c r="B56" t="s">
        <v>147</v>
      </c>
      <c r="C56" t="s">
        <v>148</v>
      </c>
      <c r="D56" t="s">
        <v>377</v>
      </c>
      <c r="E56" t="s">
        <v>375</v>
      </c>
      <c r="F56" t="s">
        <v>84</v>
      </c>
      <c r="G56" s="55">
        <f>Assumptions!$C$13</f>
        <v>1.1000000000000001</v>
      </c>
      <c r="H56">
        <f>SUMIFS(FAOstat!M:M,FAOstat!$B:$B,'Country-wise data'!$B56)*G56</f>
        <v>179.41</v>
      </c>
      <c r="I56">
        <f>IF(SUMIFS(FAOstat!N:N,FAOstat!$B:$B,'Country-wise data'!$B56)=0,H56*(1+Assumptions!$C$9),SUMIFS(FAOstat!N:N,FAOstat!$B:$B,'Country-wise data'!$B56)*$G56)</f>
        <v>239.8</v>
      </c>
      <c r="J56">
        <f>IF(SUMIFS(FAOstat!O:O,FAOstat!$B:$B,'Country-wise data'!$B56)=0,I56*(1+Assumptions!$C$9),SUMIFS(FAOstat!O:O,FAOstat!$B:$B,'Country-wise data'!$B56)*$G56)</f>
        <v>294.536</v>
      </c>
      <c r="K56">
        <f>IF(SUMIFS(FAOstat!P:P,FAOstat!$B:$B,'Country-wise data'!$B56)=0,J56*(1+Assumptions!$C$9),SUMIFS(FAOstat!P:P,FAOstat!$B:$B,'Country-wise data'!$B56)*$G56)</f>
        <v>274.41699999999997</v>
      </c>
      <c r="L56">
        <f>IF(SUMIFS(FAOstat!Q:Q,FAOstat!$B:$B,'Country-wise data'!$B56)=0,K56*(1+Assumptions!$C$9),SUMIFS(FAOstat!Q:Q,FAOstat!$B:$B,'Country-wise data'!$B56)*$G56)</f>
        <v>357.47800000000007</v>
      </c>
      <c r="M56">
        <f>IF(SUMIFS(FAOstat!R:R,FAOstat!$B:$B,'Country-wise data'!$B56)=0,L56*(1+Assumptions!$C$9),SUMIFS(FAOstat!R:R,FAOstat!$B:$B,'Country-wise data'!$B56)*$G56)</f>
        <v>234.13500000000002</v>
      </c>
      <c r="N56">
        <f>IF(SUMIFS(FAOstat!S:S,FAOstat!$B:$B,'Country-wise data'!$B56)=0,M56*(1+Assumptions!$C$9),SUMIFS(FAOstat!S:S,FAOstat!$B:$B,'Country-wise data'!$B56)*$G56)</f>
        <v>260.43600000000004</v>
      </c>
      <c r="O56">
        <f>IF(SUMIFS(FAOstat!T:T,FAOstat!$B:$B,'Country-wise data'!$B56)=0,N56*(1+Assumptions!$C$9),SUMIFS(FAOstat!T:T,FAOstat!$B:$B,'Country-wise data'!$B56)*$G56)</f>
        <v>343.42</v>
      </c>
      <c r="P56">
        <f>IF(SUMIFS(FAOstat!U:U,FAOstat!$B:$B,'Country-wise data'!$B56)=0,O56*(1+Assumptions!$C$9),SUMIFS(FAOstat!U:U,FAOstat!$B:$B,'Country-wise data'!$B56)*$G56)</f>
        <v>350.28840000000002</v>
      </c>
      <c r="Q56">
        <f>IF(SUMIFS(FAOstat!V:V,FAOstat!$B:$B,'Country-wise data'!$B56)=0,P56*(1+Assumptions!$C$9),SUMIFS(FAOstat!V:V,FAOstat!$B:$B,'Country-wise data'!$B56)*$G56)</f>
        <v>357.29416800000001</v>
      </c>
      <c r="R56" s="36">
        <f t="shared" si="55"/>
        <v>-1.0287056864799471E-4</v>
      </c>
      <c r="S56">
        <f>SUMIFS(FAOstat!CE:CE,FAOstat!$B:$B,'Country-wise data'!$B56)</f>
        <v>4569.6633430000002</v>
      </c>
      <c r="T56">
        <f>SUMIFS(FAOstat!CF:CF,FAOstat!$B:$B,'Country-wise data'!$B56)</f>
        <v>5277.648322</v>
      </c>
      <c r="U56">
        <f>SUMIFS(FAOstat!CG:CG,FAOstat!$B:$B,'Country-wise data'!$B56)</f>
        <v>5317.8323110000001</v>
      </c>
      <c r="V56">
        <f>SUMIFS(FAOstat!CH:CH,FAOstat!$B:$B,'Country-wise data'!$B56)</f>
        <v>5725.979695</v>
      </c>
      <c r="W56">
        <f>SUMIFS(FAOstat!CI:CI,FAOstat!$B:$B,'Country-wise data'!$B56)</f>
        <v>6283.450965</v>
      </c>
      <c r="X56">
        <f>SUMIFS(FAOstat!CJ:CJ,FAOstat!$B:$B,'Country-wise data'!$B56)</f>
        <v>6683.4920240000001</v>
      </c>
      <c r="Y56">
        <f>SUMIFS(FAOstat!CK:CK,FAOstat!$B:$B,'Country-wise data'!$B56)</f>
        <v>6872.8017650000002</v>
      </c>
      <c r="Z56">
        <f>SUMIFS(FAOstat!CL:CL,FAOstat!$B:$B,'Country-wise data'!$B56)</f>
        <v>7605.9549349999998</v>
      </c>
      <c r="AA56">
        <f>SUMIFS(FAOstat!CM:CM,FAOstat!$B:$B,'Country-wise data'!$B56)</f>
        <v>7828.0586020000001</v>
      </c>
      <c r="AB56">
        <f>SUMIFS(FAOstat!CN:CN,FAOstat!$B:$B,'Country-wise data'!$B56)</f>
        <v>7984.6197740400003</v>
      </c>
      <c r="AC56" s="53">
        <f>IFERROR(INDEX('ASTI data (new)'!$AF$6:$AL$130,MATCH('Country-wise data'!$B56,'ASTI data (new)'!$C$6:$C$130,),MATCH('Country-wise data'!AC$3,'ASTI data (new)'!$AF$5:$AL$5,)),(INDEX(Assumptions!$G$154:$P$345,MATCH('Country-wise data'!$B56,Assumptions!$B$154:$B$344,),MATCH('Country-wise data'!AC$3,Assumptions!$G$153:$P$153,))*S56))</f>
        <v>5.6385526653571789</v>
      </c>
      <c r="AD56" s="53">
        <f>IFERROR(INDEX('ASTI data (new)'!$AF$6:$AL$130,MATCH('Country-wise data'!$B56,'ASTI data (new)'!$C$6:$C$130,),MATCH('Country-wise data'!AD$3,'ASTI data (new)'!$AF$5:$AL$5,)),(INDEX(Assumptions!$G$154:$P$345,MATCH('Country-wise data'!$B56,Assumptions!$B$154:$B$344,),MATCH('Country-wise data'!AD$3,Assumptions!$G$153:$P$153,))*T56))</f>
        <v>5.981674693529718</v>
      </c>
      <c r="AE56" s="53">
        <f>IFERROR(INDEX('ASTI data (new)'!$AF$6:$AL$130,MATCH('Country-wise data'!$B56,'ASTI data (new)'!$C$6:$C$130,),MATCH('Country-wise data'!AE$3,'ASTI data (new)'!$AF$5:$AL$5,)),(INDEX(Assumptions!$G$154:$P$345,MATCH('Country-wise data'!$B56,Assumptions!$B$154:$B$344,),MATCH('Country-wise data'!AE$3,Assumptions!$G$153:$P$153,))*U56))</f>
        <v>7.4928692275580948</v>
      </c>
      <c r="AF56" s="53">
        <f>IFERROR(INDEX('ASTI data (new)'!$AF$6:$AL$130,MATCH('Country-wise data'!$B56,'ASTI data (new)'!$C$6:$C$130,),MATCH('Country-wise data'!AF$3,'ASTI data (new)'!$AF$5:$AL$5,)),(INDEX(Assumptions!$G$154:$P$345,MATCH('Country-wise data'!$B56,Assumptions!$B$154:$B$344,),MATCH('Country-wise data'!AF$3,Assumptions!$G$153:$P$153,))*V56))</f>
        <v>7.8128624570665819</v>
      </c>
      <c r="AG56" s="53">
        <f>IFERROR(INDEX('ASTI data (new)'!$AF$6:$AL$130,MATCH('Country-wise data'!$B56,'ASTI data (new)'!$C$6:$C$130,),MATCH('Country-wise data'!AG$3,'ASTI data (new)'!$AF$5:$AL$5,)),(INDEX(Assumptions!$G$154:$P$345,MATCH('Country-wise data'!$B56,Assumptions!$B$154:$B$344,),MATCH('Country-wise data'!AG$3,Assumptions!$G$153:$P$153,))*W56))</f>
        <v>8.3642445083456121</v>
      </c>
      <c r="AH56" s="53">
        <f>IFERROR(INDEX('ASTI data (new)'!$AF$6:$AL$130,MATCH('Country-wise data'!$B56,'ASTI data (new)'!$C$6:$C$130,),MATCH('Country-wise data'!AH$3,'ASTI data (new)'!$AF$5:$AL$5,)),(INDEX(Assumptions!$G$154:$P$345,MATCH('Country-wise data'!$B56,Assumptions!$B$154:$B$344,),MATCH('Country-wise data'!AH$3,Assumptions!$G$153:$P$153,))*X56))</f>
        <v>8.4530705714741039</v>
      </c>
      <c r="AI56" s="53">
        <f>IFERROR(INDEX('ASTI data (new)'!$AF$6:$AL$130,MATCH('Country-wise data'!$B56,'ASTI data (new)'!$C$6:$C$130,),MATCH('Country-wise data'!AI$3,'ASTI data (new)'!$AF$5:$AL$5,)),(INDEX(Assumptions!$G$154:$P$345,MATCH('Country-wise data'!$B56,Assumptions!$B$154:$B$344,),MATCH('Country-wise data'!AI$3,Assumptions!$G$153:$P$153,))*Y56))</f>
        <v>8.5037737131169759</v>
      </c>
      <c r="AJ56" s="53">
        <f t="shared" ref="AJ56:AL56" si="78">IFERROR((1+($AI56/$AF56)^(1/3)-1)*AI56,0)</f>
        <v>8.747397598328627</v>
      </c>
      <c r="AK56" s="53">
        <f t="shared" si="78"/>
        <v>8.9980010433742912</v>
      </c>
      <c r="AL56" s="53">
        <f t="shared" si="78"/>
        <v>9.2557840050662268</v>
      </c>
      <c r="AM56" s="55" cm="1">
        <f t="array" ref="AM56">INDEX('non-R&amp;D ex_typologies'!$J$8:$J$10,MATCH('Country-wise data'!FL56,'non-R&amp;D ex_typologies'!$F$8:$F$10,),)*'Country-wise data'!AC56</f>
        <v>16.473170679283417</v>
      </c>
      <c r="AN56" s="55" cm="1">
        <f t="array" ref="AN56">INDEX('non-R&amp;D ex_typologies'!$J$8:$J$10,MATCH('Country-wise data'!FM56,'non-R&amp;D ex_typologies'!$F$8:$F$10,),)*'Country-wise data'!AD56</f>
        <v>17.47561014724041</v>
      </c>
      <c r="AO56" s="55" cm="1">
        <f t="array" ref="AO56">INDEX('non-R&amp;D ex_typologies'!$J$8:$J$10,MATCH('Country-wise data'!FN56,'non-R&amp;D ex_typologies'!$F$8:$F$10,),)*'Country-wise data'!AE56</f>
        <v>21.890602250018379</v>
      </c>
      <c r="AP56" s="55" cm="1">
        <f t="array" ref="AP56">INDEX('non-R&amp;D ex_typologies'!$J$8:$J$10,MATCH('Country-wise data'!FO56,'non-R&amp;D ex_typologies'!$F$8:$F$10,),)*'Country-wise data'!AF56</f>
        <v>22.82547036223712</v>
      </c>
      <c r="AQ56" s="55" cm="1">
        <f t="array" ref="AQ56">INDEX('non-R&amp;D ex_typologies'!$J$8:$J$10,MATCH('Country-wise data'!FP56,'non-R&amp;D ex_typologies'!$F$8:$F$10,),)*'Country-wise data'!AG56</f>
        <v>24.436346624157697</v>
      </c>
      <c r="AR56" s="55" cm="1">
        <f t="array" ref="AR56">INDEX('non-R&amp;D ex_typologies'!$J$8:$J$10,MATCH('Country-wise data'!FQ56,'non-R&amp;D ex_typologies'!$F$8:$F$10,),)*'Country-wise data'!AH56</f>
        <v>24.695854158364927</v>
      </c>
      <c r="AS56" s="55" cm="1">
        <f t="array" ref="AS56">INDEX('non-R&amp;D ex_typologies'!$J$8:$J$10,MATCH('Country-wise data'!FR56,'non-R&amp;D ex_typologies'!$F$8:$F$10,),)*'Country-wise data'!AI56</f>
        <v>24.843984637200492</v>
      </c>
      <c r="AT56" s="55" cm="1">
        <f t="array" ref="AT56">INDEX('non-R&amp;D ex_typologies'!$J$8:$J$10,MATCH('Country-wise data'!FS56,'non-R&amp;D ex_typologies'!$F$8:$F$10,),)*'Country-wise data'!AJ56</f>
        <v>25.555737826507176</v>
      </c>
      <c r="AU56" s="55" cm="1">
        <f t="array" ref="AU56">INDEX('non-R&amp;D ex_typologies'!$J$8:$J$10,MATCH('Country-wise data'!FT56,'non-R&amp;D ex_typologies'!$F$8:$F$10,),)*'Country-wise data'!AK56</f>
        <v>26.287881972010542</v>
      </c>
      <c r="AV56" s="55" cm="1">
        <f t="array" ref="AV56">INDEX('non-R&amp;D ex_typologies'!$J$8:$J$10,MATCH('Country-wise data'!FU56,'non-R&amp;D ex_typologies'!$F$8:$F$10,),)*'Country-wise data'!AL56</f>
        <v>27.041001252469268</v>
      </c>
      <c r="AW56">
        <f t="shared" si="57"/>
        <v>310.77389039270685</v>
      </c>
      <c r="AX56" s="53">
        <f>INDEX('GDP deflators'!$AB$3:$AK$155,MATCH('Country-wise data'!$B56,'GDP deflators'!$B$3:$B$155,),MATCH('Country-wise data'!AX$3,'GDP deflators'!$D$2:$M$2,))</f>
        <v>77.346703756077119</v>
      </c>
      <c r="AY56" s="53">
        <f>INDEX('GDP deflators'!$AB$3:$AK$155,MATCH('Country-wise data'!$B56,'GDP deflators'!$B$3:$B$155,),MATCH('Country-wise data'!AY$3,'GDP deflators'!$D$2:$M$2,))</f>
        <v>82.70917632722481</v>
      </c>
      <c r="AZ56" s="53">
        <f>INDEX('GDP deflators'!$AB$3:$AK$155,MATCH('Country-wise data'!$B56,'GDP deflators'!$B$3:$B$155,),MATCH('Country-wise data'!AZ$3,'GDP deflators'!$D$2:$M$2,))</f>
        <v>85.457195238781892</v>
      </c>
      <c r="BA56" s="53">
        <f>INDEX('GDP deflators'!$AB$3:$AK$155,MATCH('Country-wise data'!$B56,'GDP deflators'!$B$3:$B$155,),MATCH('Country-wise data'!BA$3,'GDP deflators'!$D$2:$M$2,))</f>
        <v>86.932210351789308</v>
      </c>
      <c r="BB56" s="53">
        <f>INDEX('GDP deflators'!$AB$3:$AK$155,MATCH('Country-wise data'!$B56,'GDP deflators'!$B$3:$B$155,),MATCH('Country-wise data'!BB$3,'GDP deflators'!$D$2:$M$2,))</f>
        <v>89.418742048843541</v>
      </c>
      <c r="BC56" s="53">
        <f>INDEX('GDP deflators'!$AB$3:$AK$155,MATCH('Country-wise data'!$B56,'GDP deflators'!$B$3:$B$155,),MATCH('Country-wise data'!BC$3,'GDP deflators'!$D$2:$M$2,))</f>
        <v>91.414230300128878</v>
      </c>
      <c r="BD56" s="53">
        <f>INDEX('GDP deflators'!$AB$3:$AK$155,MATCH('Country-wise data'!$B56,'GDP deflators'!$B$3:$B$155,),MATCH('Country-wise data'!BD$3,'GDP deflators'!$D$2:$M$2,))</f>
        <v>93.88898838669688</v>
      </c>
      <c r="BE56" s="53">
        <f>INDEX('GDP deflators'!$AB$3:$AK$155,MATCH('Country-wise data'!$B56,'GDP deflators'!$B$3:$B$155,),MATCH('Country-wise data'!BE$3,'GDP deflators'!$D$2:$M$2,))</f>
        <v>95.526670138898169</v>
      </c>
      <c r="BF56" s="53">
        <f>INDEX('GDP deflators'!$AB$3:$AK$155,MATCH('Country-wise data'!$B56,'GDP deflators'!$B$3:$B$155,),MATCH('Country-wise data'!BF$3,'GDP deflators'!$D$2:$M$2,))</f>
        <v>96.700307580003766</v>
      </c>
      <c r="BG56" s="53">
        <f>INDEX('GDP deflators'!$AB$3:$AK$155,MATCH('Country-wise data'!$B56,'GDP deflators'!$B$3:$B$155,),MATCH('Country-wise data'!BG$3,'GDP deflators'!$D$2:$M$2,))</f>
        <v>100</v>
      </c>
      <c r="BH56" cm="1">
        <f t="array" ref="BH56">H56/(INDEX($AX56:$BG56,,MATCH(BH$3,$AX$3:$BG$3,))/100)</f>
        <v>231.95558606581704</v>
      </c>
      <c r="BI56" cm="1">
        <f t="array" ref="BI56">I56/(INDEX($AX56:$BG56,,MATCH(BI$3,$AX$3:$BG$3,))/100)</f>
        <v>289.9315537266047</v>
      </c>
      <c r="BJ56" cm="1">
        <f t="array" ref="BJ56">J56/(INDEX($AX56:$BG56,,MATCH(BJ$3,$AX$3:$BG$3,))/100)</f>
        <v>344.65910000558347</v>
      </c>
      <c r="BK56" cm="1">
        <f t="array" ref="BK56">K56/(INDEX($AX56:$BG56,,MATCH(BK$3,$AX$3:$BG$3,))/100)</f>
        <v>315.66780470612031</v>
      </c>
      <c r="BL56" cm="1">
        <f t="array" ref="BL56">L56/(INDEX($AX56:$BG56,,MATCH(BL$3,$AX$3:$BG$3,))/100)</f>
        <v>399.77972381308331</v>
      </c>
      <c r="BM56" cm="1">
        <f t="array" ref="BM56">M56/(INDEX($AX56:$BG56,,MATCH(BM$3,$AX$3:$BG$3,))/100)</f>
        <v>256.12533106858086</v>
      </c>
      <c r="BN56" cm="1">
        <f t="array" ref="BN56">N56/(INDEX($AX56:$BG56,,MATCH(BN$3,$AX$3:$BG$3,))/100)</f>
        <v>277.38716166304033</v>
      </c>
      <c r="BO56" cm="1">
        <f t="array" ref="BO56">O56/(INDEX($AX56:$BG56,,MATCH(BO$3,$AX$3:$BG$3,))/100)</f>
        <v>359.50169675197378</v>
      </c>
      <c r="BP56" cm="1">
        <f t="array" ref="BP56">P56/(INDEX($AX56:$BG56,,MATCH(BP$3,$AX$3:$BG$3,))/100)</f>
        <v>362.24124696831331</v>
      </c>
      <c r="BQ56" cm="1">
        <f t="array" ref="BQ56">Q56/(INDEX($AX56:$BG56,,MATCH(BQ$3,$AX$3:$BG$3,))/100)</f>
        <v>357.29416800000001</v>
      </c>
      <c r="BS56" cm="1">
        <f t="array" ref="BS56">S56/(INDEX($AX56:$BG56,,MATCH(BS$3,$AX$3:$BG$3,))/100)</f>
        <v>5908.0259676107562</v>
      </c>
      <c r="BT56" cm="1">
        <f t="array" ref="BT56">T56/(INDEX($AX56:$BG56,,MATCH(BT$3,$AX$3:$BG$3,))/100)</f>
        <v>6380.9707173480738</v>
      </c>
      <c r="BU56" cm="1">
        <f t="array" ref="BU56">U56/(INDEX($AX56:$BG56,,MATCH(BU$3,$AX$3:$BG$3,))/100)</f>
        <v>6222.80230019377</v>
      </c>
      <c r="BV56" cm="1">
        <f t="array" ref="BV56">V56/(INDEX($AX56:$BG56,,MATCH(BV$3,$AX$3:$BG$3,))/100)</f>
        <v>6586.71817020254</v>
      </c>
      <c r="BW56" cm="1">
        <f t="array" ref="BW56">W56/(INDEX($AX56:$BG56,,MATCH(BW$3,$AX$3:$BG$3,))/100)</f>
        <v>7026.9954833045704</v>
      </c>
      <c r="BX56" cm="1">
        <f t="array" ref="BX56">X56/(INDEX($AX56:$BG56,,MATCH(BX$3,$AX$3:$BG$3,))/100)</f>
        <v>7311.2162100549658</v>
      </c>
      <c r="BY56" cm="1">
        <f t="array" ref="BY56">Y56/(INDEX($AX56:$BG56,,MATCH(BY$3,$AX$3:$BG$3,))/100)</f>
        <v>7320.1361342751525</v>
      </c>
      <c r="BZ56" cm="1">
        <f t="array" ref="BZ56">Z56/(INDEX($AX56:$BG56,,MATCH(BZ$3,$AX$3:$BG$3,))/100)</f>
        <v>7962.1271462103205</v>
      </c>
      <c r="CA56" cm="1">
        <f t="array" ref="CA56">AA56/(INDEX($AX56:$BG56,,MATCH(CA$3,$AX$3:$BG$3,))/100)</f>
        <v>8095.1744600435277</v>
      </c>
      <c r="CB56" cm="1">
        <f t="array" ref="CB56">AB56/(INDEX($AX56:$BG56,,MATCH(CB$3,$AX$3:$BG$3,))/100)</f>
        <v>7984.6197740400003</v>
      </c>
      <c r="CC56" cm="1">
        <f t="array" ref="CC56">AC56/(INDEX($AX56:$BG56,,MATCH(CC$3,$AX$3:$BG$3,))/100)</f>
        <v>7.2899715069165554</v>
      </c>
      <c r="CD56" cm="1">
        <f t="array" ref="CD56">AD56/(INDEX($AX56:$BG56,,MATCH(CD$3,$AX$3:$BG$3,))/100)</f>
        <v>7.232177805597094</v>
      </c>
      <c r="CE56" cm="1">
        <f t="array" ref="CE56">AE56/(INDEX($AX56:$BG56,,MATCH(CE$3,$AX$3:$BG$3,))/100)</f>
        <v>8.7679793452403256</v>
      </c>
      <c r="CF56" cm="1">
        <f t="array" ref="CF56">AF56/(INDEX($AX56:$BG56,,MATCH(CF$3,$AX$3:$BG$3,))/100)</f>
        <v>8.9873045047977111</v>
      </c>
      <c r="CG56" cm="1">
        <f t="array" ref="CG56">AG56/(INDEX($AX56:$BG56,,MATCH(CG$3,$AX$3:$BG$3,))/100)</f>
        <v>9.3540171967268115</v>
      </c>
      <c r="CH56" cm="1">
        <f t="array" ref="CH56">AH56/(INDEX($AX56:$BG56,,MATCH(CH$3,$AX$3:$BG$3,))/100)</f>
        <v>9.2469963852686803</v>
      </c>
      <c r="CI56" cm="1">
        <f t="array" ref="CI56">AI56/(INDEX($AX56:$BG56,,MATCH(CI$3,$AX$3:$BG$3,))/100)</f>
        <v>9.0572641789395121</v>
      </c>
      <c r="CJ56" cm="1">
        <f t="array" ref="CJ56">AJ56/(INDEX($AX56:$BG56,,MATCH(CJ$3,$AX$3:$BG$3,))/100)</f>
        <v>9.1570213696444061</v>
      </c>
      <c r="CK56" cm="1">
        <f t="array" ref="CK56">AK56/(INDEX($AX56:$BG56,,MATCH(CK$3,$AX$3:$BG$3,))/100)</f>
        <v>9.305038700037132</v>
      </c>
      <c r="CL56" cm="1">
        <f t="array" ref="CL56">AL56/(INDEX($AX56:$BG56,,MATCH(CL$3,$AX$3:$BG$3,))/100)</f>
        <v>9.2557840050662268</v>
      </c>
      <c r="CM56" cm="1">
        <f t="array" ref="CM56">AM56/(INDEX($AX56:$BG56,,MATCH(CM$3,$AX$3:$BG$3,))/100)</f>
        <v>21.297831554960251</v>
      </c>
      <c r="CN56" cm="1">
        <f t="array" ref="CN56">AN56/(INDEX($AX56:$BG56,,MATCH(CN$3,$AX$3:$BG$3,))/100)</f>
        <v>21.128985831150253</v>
      </c>
      <c r="CO56" cm="1">
        <f t="array" ref="CO56">AO56/(INDEX($AX56:$BG56,,MATCH(CO$3,$AX$3:$BG$3,))/100)</f>
        <v>25.615867907731264</v>
      </c>
      <c r="CP56" cm="1">
        <f t="array" ref="CP56">AP56/(INDEX($AX56:$BG56,,MATCH(CP$3,$AX$3:$BG$3,))/100)</f>
        <v>26.256631770743084</v>
      </c>
      <c r="CQ56" cm="1">
        <f t="array" ref="CQ56">AQ56/(INDEX($AX56:$BG56,,MATCH(CQ$3,$AX$3:$BG$3,))/100)</f>
        <v>27.327991944697388</v>
      </c>
      <c r="CR56" cm="1">
        <f t="array" ref="CR56">AR56/(INDEX($AX56:$BG56,,MATCH(CR$3,$AX$3:$BG$3,))/100)</f>
        <v>27.015328004495721</v>
      </c>
      <c r="CS56" cm="1">
        <f t="array" ref="CS56">AS56/(INDEX($AX56:$BG56,,MATCH(CS$3,$AX$3:$BG$3,))/100)</f>
        <v>26.461020684211178</v>
      </c>
      <c r="CT56" cm="1">
        <f t="array" ref="CT56">AT56/(INDEX($AX56:$BG56,,MATCH(CT$3,$AX$3:$BG$3,))/100)</f>
        <v>26.752463777234663</v>
      </c>
      <c r="CU56" cm="1">
        <f t="array" ref="CU56">AU56/(INDEX($AX56:$BG56,,MATCH(CU$3,$AX$3:$BG$3,))/100)</f>
        <v>27.184900058628664</v>
      </c>
      <c r="CV56" cm="1">
        <f t="array" ref="CV56">AV56/(INDEX($AX56:$BG56,,MATCH(CV$3,$AX$3:$BG$3,))/100)</f>
        <v>27.041001252469268</v>
      </c>
      <c r="CW56">
        <f t="shared" si="58"/>
        <v>343.7355777845562</v>
      </c>
      <c r="CX56">
        <f>IFERROR(1/INDEX('exch rates'!$BC$5:$BL$268,MATCH('Country-wise data'!$B56,'exch rates'!$A$5:$A$268,),MATCH(CX$3,'exch rates'!$BC$4:$BL$4,)),1)</f>
        <v>0.12410380248879838</v>
      </c>
      <c r="CY56">
        <f>IFERROR(1/INDEX('exch rates'!$BC$5:$BL$268,MATCH('Country-wise data'!$B56,'exch rates'!$A$5:$A$268,),MATCH(CY$3,'exch rates'!$BC$4:$BL$4,)),1)</f>
        <v>0.12844524946315244</v>
      </c>
      <c r="CZ56">
        <f>IFERROR(1/INDEX('exch rates'!$BC$5:$BL$268,MATCH('Country-wise data'!$B56,'exch rates'!$A$5:$A$268,),MATCH(CZ$3,'exch rates'!$BC$4:$BL$4,)),1)</f>
        <v>0.12765514048900317</v>
      </c>
      <c r="DA56">
        <f>IFERROR(1/INDEX('exch rates'!$BC$5:$BL$268,MATCH('Country-wise data'!$B56,'exch rates'!$A$5:$A$268,),MATCH(DA$3,'exch rates'!$BC$4:$BL$4,)),1)</f>
        <v>0.12727805848776802</v>
      </c>
      <c r="DB56">
        <f>IFERROR(1/INDEX('exch rates'!$BC$5:$BL$268,MATCH('Country-wise data'!$B56,'exch rates'!$A$5:$A$268,),MATCH(DB$3,'exch rates'!$BC$4:$BL$4,)),1)</f>
        <v>0.12932874072605161</v>
      </c>
      <c r="DC56">
        <f>IFERROR(1/INDEX('exch rates'!$BC$5:$BL$268,MATCH('Country-wise data'!$B56,'exch rates'!$A$5:$A$268,),MATCH(DC$3,'exch rates'!$BC$4:$BL$4,)),1)</f>
        <v>0.13063672995363049</v>
      </c>
      <c r="DD56">
        <f>IFERROR(1/INDEX('exch rates'!$BC$5:$BL$268,MATCH('Country-wise data'!$B56,'exch rates'!$A$5:$A$268,),MATCH(DD$3,'exch rates'!$BC$4:$BL$4,)),1)</f>
        <v>0.13158003665490878</v>
      </c>
      <c r="DE56">
        <f>IFERROR(1/INDEX('exch rates'!$BC$5:$BL$268,MATCH('Country-wise data'!$B56,'exch rates'!$A$5:$A$268,),MATCH(DE$3,'exch rates'!$BC$4:$BL$4,)),1)</f>
        <v>0.13609258787030581</v>
      </c>
      <c r="DF56">
        <f>IFERROR(1/INDEX('exch rates'!$BC$5:$BL$268,MATCH('Country-wise data'!$B56,'exch rates'!$A$5:$A$268,),MATCH(DF$3,'exch rates'!$BC$4:$BL$4,)),1)</f>
        <v>0.13299349800329663</v>
      </c>
      <c r="DG56">
        <f>IFERROR(1/INDEX('exch rates'!$BC$5:$BL$268,MATCH('Country-wise data'!$B56,'exch rates'!$A$5:$A$268,),MATCH(DG$3,'exch rates'!$BC$4:$BL$4,)),1)</f>
        <v>0.12992584049567579</v>
      </c>
      <c r="DH56" cm="1">
        <f t="array" ref="DH56">(BH56/INDEX($CX56:$DG56,,MATCH(DH$3,$CX$3:$DG$3,)))*$DG56</f>
        <v>242.83723683638553</v>
      </c>
      <c r="DI56" cm="1">
        <f t="array" ref="DI56">(BI56/INDEX($CX56:$DG56,,MATCH(DI$3,$CX$3:$DG$3,)))*$DG56</f>
        <v>293.27360070994848</v>
      </c>
      <c r="DJ56" cm="1">
        <f t="array" ref="DJ56">(BJ56/INDEX($CX56:$DG56,,MATCH(DJ$3,$CX$3:$DG$3,)))*$DG56</f>
        <v>350.7898160714193</v>
      </c>
      <c r="DK56" cm="1">
        <f t="array" ref="DK56">(BK56/INDEX($CX56:$DG56,,MATCH(DK$3,$CX$3:$DG$3,)))*$DG56</f>
        <v>322.23468311161497</v>
      </c>
      <c r="DL56" cm="1">
        <f t="array" ref="DL56">(BL56/INDEX($CX56:$DG56,,MATCH(DL$3,$CX$3:$DG$3,)))*$DG56</f>
        <v>401.62547271351417</v>
      </c>
      <c r="DM56" cm="1">
        <f t="array" ref="DM56">(BM56/INDEX($CX56:$DG56,,MATCH(DM$3,$CX$3:$DG$3,)))*$DG56</f>
        <v>254.73156686584522</v>
      </c>
      <c r="DN56" cm="1">
        <f t="array" ref="DN56">(BN56/INDEX($CX56:$DG56,,MATCH(DN$3,$CX$3:$DG$3,)))*$DG56</f>
        <v>273.89990942395667</v>
      </c>
      <c r="DO56" cm="1">
        <f t="array" ref="DO56">(BO56/INDEX($CX56:$DG56,,MATCH(DO$3,$CX$3:$DG$3,)))*$DG56</f>
        <v>343.21163878986783</v>
      </c>
      <c r="DP56" cm="1">
        <f t="array" ref="DP56">(BP56/INDEX($CX56:$DG56,,MATCH(DP$3,$CX$3:$DG$3,)))*$DG56</f>
        <v>353.88571006225544</v>
      </c>
      <c r="DQ56" cm="1">
        <f t="array" ref="DQ56">(BQ56/INDEX($CX56:$DG56,,MATCH(DQ$3,$CX$3:$DG$3,)))*$DG56</f>
        <v>357.29416800000001</v>
      </c>
      <c r="DS56" cm="1">
        <f t="array" ref="DS56">(BS56/INDEX($CX56:$DG56,,MATCH(DS$3,$CX$3:$DG$3,)))*$DG56</f>
        <v>6185.1871104544916</v>
      </c>
      <c r="DT56" cm="1">
        <f t="array" ref="DT56">(BT56/INDEX($CX56:$DG56,,MATCH(DT$3,$CX$3:$DG$3,)))*$DG56</f>
        <v>6454.5242980557032</v>
      </c>
      <c r="DU56" cm="1">
        <f t="array" ref="DU56">(BU56/INDEX($CX56:$DG56,,MATCH(DU$3,$CX$3:$DG$3,)))*$DG56</f>
        <v>6333.4920630223151</v>
      </c>
      <c r="DV56" cm="1">
        <f t="array" ref="DV56">(BV56/INDEX($CX56:$DG56,,MATCH(DV$3,$CX$3:$DG$3,)))*$DG56</f>
        <v>6723.7425251419072</v>
      </c>
      <c r="DW56" cm="1">
        <f t="array" ref="DW56">(BW56/INDEX($CX56:$DG56,,MATCH(DW$3,$CX$3:$DG$3,)))*$DG56</f>
        <v>7059.4385223435038</v>
      </c>
      <c r="DX56" cm="1">
        <f t="array" ref="DX56">(BX56/INDEX($CX56:$DG56,,MATCH(DX$3,$CX$3:$DG$3,)))*$DG56</f>
        <v>7271.430565310181</v>
      </c>
      <c r="DY56" cm="1">
        <f t="array" ref="DY56">(BY56/INDEX($CX56:$DG56,,MATCH(DY$3,$CX$3:$DG$3,)))*$DG56</f>
        <v>7228.1089439336702</v>
      </c>
      <c r="DZ56" cm="1">
        <f t="array" ref="DZ56">(BZ56/INDEX($CX56:$DG56,,MATCH(DZ$3,$CX$3:$DG$3,)))*$DG56</f>
        <v>7601.3402184008883</v>
      </c>
      <c r="EA56" cm="1">
        <f t="array" ref="EA56">(CA56/INDEX($CX56:$DG56,,MATCH(EA$3,$CX$3:$DG$3,)))*$DG56</f>
        <v>7908.4493713686106</v>
      </c>
      <c r="EB56" cm="1">
        <f t="array" ref="EB56">(CB56/INDEX($CX56:$DG56,,MATCH(EB$3,$CX$3:$DG$3,)))*$DG56</f>
        <v>7984.6197740400003</v>
      </c>
      <c r="EC56" s="53" cm="1">
        <f t="array" ref="EC56">(CC56/INDEX($CX56:$DG56,,MATCH(EC$3,$CX$3:$DG$3,)))*$DG56</f>
        <v>7.631963374459473</v>
      </c>
      <c r="ED56" cm="1">
        <f t="array" ref="ED56">(CD56/INDEX($CX56:$DG56,,MATCH(ED$3,$CX$3:$DG$3,)))*$DG56</f>
        <v>7.3155432679192582</v>
      </c>
      <c r="EE56" cm="1">
        <f t="array" ref="EE56">(CE56/INDEX($CX56:$DG56,,MATCH(EE$3,$CX$3:$DG$3,)))*$DG56</f>
        <v>8.9239421265390373</v>
      </c>
      <c r="EF56" cm="1">
        <f t="array" ref="EF56">(CF56/INDEX($CX56:$DG56,,MATCH(EF$3,$CX$3:$DG$3,)))*$DG56</f>
        <v>9.174268569540093</v>
      </c>
      <c r="EG56" cm="1">
        <f t="array" ref="EG56">(CG56/INDEX($CX56:$DG56,,MATCH(EG$3,$CX$3:$DG$3,)))*$DG56</f>
        <v>9.3972038966194305</v>
      </c>
      <c r="EH56" cm="1">
        <f t="array" ref="EH56">(CH56/INDEX($CX56:$DG56,,MATCH(EH$3,$CX$3:$DG$3,)))*$DG56</f>
        <v>9.1966767527245565</v>
      </c>
      <c r="EI56" cm="1">
        <f t="array" ref="EI56">(CI56/INDEX($CX56:$DG56,,MATCH(EI$3,$CX$3:$DG$3,)))*$DG56</f>
        <v>8.9433981852914446</v>
      </c>
      <c r="EJ56" cm="1">
        <f t="array" ref="EJ56">(CJ56/INDEX($CX56:$DG56,,MATCH(EJ$3,$CX$3:$DG$3,)))*$DG56</f>
        <v>8.7420903408913926</v>
      </c>
      <c r="EK56" cm="1">
        <f t="array" ref="EK56">(CK56/INDEX($CX56:$DG56,,MATCH(EK$3,$CX$3:$DG$3,)))*$DG56</f>
        <v>9.0904066145936486</v>
      </c>
      <c r="EL56" cm="1">
        <f t="array" ref="EL56">(CL56/INDEX($CX56:$DG56,,MATCH(EL$3,$CX$3:$DG$3,)))*$DG56</f>
        <v>9.2557840050662268</v>
      </c>
      <c r="EM56" cm="1">
        <f t="array" ref="EM56">(CM56/INDEX($CX56:$DG56,,MATCH(EM$3,$CX$3:$DG$3,)))*$DG56</f>
        <v>22.296969230763889</v>
      </c>
      <c r="EN56" cm="1">
        <f t="array" ref="EN56">(CN56/INDEX($CX56:$DG56,,MATCH(EN$3,$CX$3:$DG$3,)))*$DG56</f>
        <v>21.372540085423303</v>
      </c>
      <c r="EO56" cm="1">
        <f t="array" ref="EO56">(CO56/INDEX($CX56:$DG56,,MATCH(EO$3,$CX$3:$DG$3,)))*$DG56</f>
        <v>26.071517019911131</v>
      </c>
      <c r="EP56" cm="1">
        <f t="array" ref="EP56">(CP56/INDEX($CX56:$DG56,,MATCH(EP$3,$CX$3:$DG$3,)))*$DG56</f>
        <v>26.802851897109285</v>
      </c>
      <c r="EQ56" cm="1">
        <f t="array" ref="EQ56">(CQ56/INDEX($CX56:$DG56,,MATCH(EQ$3,$CX$3:$DG$3,)))*$DG56</f>
        <v>27.454162953576496</v>
      </c>
      <c r="ER56" cm="1">
        <f t="array" ref="ER56">(CR56/INDEX($CX56:$DG56,,MATCH(ER$3,$CX$3:$DG$3,)))*$DG56</f>
        <v>26.868317956950893</v>
      </c>
      <c r="ES56" cm="1">
        <f t="array" ref="ES56">(CS56/INDEX($CX56:$DG56,,MATCH(ES$3,$CX$3:$DG$3,)))*$DG56</f>
        <v>26.128358375414248</v>
      </c>
      <c r="ET56" cm="1">
        <f t="array" ref="ET56">(CT56/INDEX($CX56:$DG56,,MATCH(ET$3,$CX$3:$DG$3,)))*$DG56</f>
        <v>25.540232543007818</v>
      </c>
      <c r="EU56" cm="1">
        <f t="array" ref="EU56">(CU56/INDEX($CX56:$DG56,,MATCH(EU$3,$CX$3:$DG$3,)))*$DG56</f>
        <v>26.557847127389067</v>
      </c>
      <c r="EV56" cm="1">
        <f t="array" ref="EV56">(CV56/INDEX($CX56:$DG56,,MATCH(EV$3,$CX$3:$DG$3,)))*$DG56</f>
        <v>27.041001252469268</v>
      </c>
      <c r="EW56">
        <f t="shared" si="13"/>
        <v>343.80507557565994</v>
      </c>
      <c r="EY56" s="96">
        <f t="shared" si="24"/>
        <v>1.2339098620896324E-3</v>
      </c>
      <c r="EZ56" s="96">
        <f t="shared" si="14"/>
        <v>1.1333977424367152E-3</v>
      </c>
      <c r="FA56" s="96">
        <f t="shared" si="15"/>
        <v>1.409008180280338E-3</v>
      </c>
      <c r="FB56" s="96">
        <f t="shared" si="16"/>
        <v>1.3644586382115318E-3</v>
      </c>
      <c r="FC56" s="96">
        <f t="shared" si="17"/>
        <v>1.3311545765115416E-3</v>
      </c>
      <c r="FD56" s="96">
        <f t="shared" si="18"/>
        <v>1.2647685582805603E-3</v>
      </c>
      <c r="FE56" s="96">
        <f t="shared" si="19"/>
        <v>1.2373081610505283E-3</v>
      </c>
      <c r="FF56" s="96">
        <f t="shared" si="20"/>
        <v>1.1500722359103258E-3</v>
      </c>
      <c r="FG56" s="96">
        <f t="shared" si="21"/>
        <v>1.1494549927200828E-3</v>
      </c>
      <c r="FH56" s="96">
        <f t="shared" si="22"/>
        <v>1.1592015984479437E-3</v>
      </c>
      <c r="FJ56" s="96">
        <f t="shared" si="25"/>
        <v>7079.878636328368</v>
      </c>
      <c r="FK56" s="96" t="str">
        <f>IF(AND('Country-wise data'!FJ56&gt;'non-R&amp;D ex_typologies'!$C$17,'Country-wise data'!FJ56&lt;'non-R&amp;D ex_typologies'!$D$17),"Small",IF(AND('Country-wise data'!FJ56&gt;'non-R&amp;D ex_typologies'!$E$17,'Country-wise data'!$FJ$4&lt;'non-R&amp;D ex_typologies'!$F$17),"Medium","Large"))</f>
        <v>Medium</v>
      </c>
      <c r="FL56" t="str">
        <f>IF($FK56='non-R&amp;D ex_typologies'!$C$16,IF(AND('Country-wise data'!EY56&gt;'non-R&amp;D ex_typologies'!$C$21,'Country-wise data'!EY56&lt;'non-R&amp;D ex_typologies'!$D$21),'non-R&amp;D ex_typologies'!$B$21,IF(AND('Country-wise data'!EY56&gt;'non-R&amp;D ex_typologies'!$C$19,'Country-wise data'!EY56&lt;'non-R&amp;D ex_typologies'!$D$19),'non-R&amp;D ex_typologies'!$B$19,'non-R&amp;D ex_typologies'!$B$20)),IF($FK56='non-R&amp;D ex_typologies'!$E$16,IF(AND('Country-wise data'!EY56&gt;'non-R&amp;D ex_typologies'!$E$21,'Country-wise data'!EY56&lt;'non-R&amp;D ex_typologies'!$F$21),'non-R&amp;D ex_typologies'!$B$21,IF(AND('Country-wise data'!EY56&gt;'non-R&amp;D ex_typologies'!$E$19,'Country-wise data'!EY56&lt;'non-R&amp;D ex_typologies'!$F$19),'non-R&amp;D ex_typologies'!$B$19,'non-R&amp;D ex_typologies'!$B$20)),IF(AND('Country-wise data'!EY56&gt;'non-R&amp;D ex_typologies'!$G$21,'Country-wise data'!EY56&lt;'non-R&amp;D ex_typologies'!$H$21),'non-R&amp;D ex_typologies'!$B$21,IF(AND('Country-wise data'!EY56&gt;'non-R&amp;D ex_typologies'!$G$19,'Country-wise data'!EY56&lt;'non-R&amp;D ex_typologies'!$H$19),'non-R&amp;D ex_typologies'!$B$19,'non-R&amp;D ex_typologies'!$B$20))))</f>
        <v>Program heavy</v>
      </c>
      <c r="FM56" t="str">
        <f>IF($FK56='non-R&amp;D ex_typologies'!$C$16,IF(AND('Country-wise data'!EZ56&gt;'non-R&amp;D ex_typologies'!$C$21,'Country-wise data'!EZ56&lt;'non-R&amp;D ex_typologies'!$D$21),'non-R&amp;D ex_typologies'!$B$21,IF(AND('Country-wise data'!EZ56&gt;'non-R&amp;D ex_typologies'!$C$19,'Country-wise data'!EZ56&lt;'non-R&amp;D ex_typologies'!$D$19),'non-R&amp;D ex_typologies'!$B$19,'non-R&amp;D ex_typologies'!$B$20)),IF($FK56='non-R&amp;D ex_typologies'!$E$16,IF(AND('Country-wise data'!EZ56&gt;'non-R&amp;D ex_typologies'!$E$21,'Country-wise data'!EZ56&lt;'non-R&amp;D ex_typologies'!$F$21),'non-R&amp;D ex_typologies'!$B$21,IF(AND('Country-wise data'!EZ56&gt;'non-R&amp;D ex_typologies'!$E$19,'Country-wise data'!EZ56&lt;'non-R&amp;D ex_typologies'!$F$19),'non-R&amp;D ex_typologies'!$B$19,'non-R&amp;D ex_typologies'!$B$20)),IF(AND('Country-wise data'!EZ56&gt;'non-R&amp;D ex_typologies'!$G$21,'Country-wise data'!EZ56&lt;'non-R&amp;D ex_typologies'!$H$21),'non-R&amp;D ex_typologies'!$B$21,IF(AND('Country-wise data'!EZ56&gt;'non-R&amp;D ex_typologies'!$G$19,'Country-wise data'!EZ56&lt;'non-R&amp;D ex_typologies'!$H$19),'non-R&amp;D ex_typologies'!$B$19,'non-R&amp;D ex_typologies'!$B$20))))</f>
        <v>Program heavy</v>
      </c>
      <c r="FN56" t="str">
        <f>IF($FK56='non-R&amp;D ex_typologies'!$C$16,IF(AND('Country-wise data'!FA56&gt;'non-R&amp;D ex_typologies'!$C$21,'Country-wise data'!FA56&lt;'non-R&amp;D ex_typologies'!$D$21),'non-R&amp;D ex_typologies'!$B$21,IF(AND('Country-wise data'!FA56&gt;'non-R&amp;D ex_typologies'!$C$19,'Country-wise data'!FA56&lt;'non-R&amp;D ex_typologies'!$D$19),'non-R&amp;D ex_typologies'!$B$19,'non-R&amp;D ex_typologies'!$B$20)),IF($FK56='non-R&amp;D ex_typologies'!$E$16,IF(AND('Country-wise data'!FA56&gt;'non-R&amp;D ex_typologies'!$E$21,'Country-wise data'!FA56&lt;'non-R&amp;D ex_typologies'!$F$21),'non-R&amp;D ex_typologies'!$B$21,IF(AND('Country-wise data'!FA56&gt;'non-R&amp;D ex_typologies'!$E$19,'Country-wise data'!FA56&lt;'non-R&amp;D ex_typologies'!$F$19),'non-R&amp;D ex_typologies'!$B$19,'non-R&amp;D ex_typologies'!$B$20)),IF(AND('Country-wise data'!FA56&gt;'non-R&amp;D ex_typologies'!$G$21,'Country-wise data'!FA56&lt;'non-R&amp;D ex_typologies'!$H$21),'non-R&amp;D ex_typologies'!$B$21,IF(AND('Country-wise data'!FA56&gt;'non-R&amp;D ex_typologies'!$G$19,'Country-wise data'!FA56&lt;'non-R&amp;D ex_typologies'!$H$19),'non-R&amp;D ex_typologies'!$B$19,'non-R&amp;D ex_typologies'!$B$20))))</f>
        <v>Program heavy</v>
      </c>
      <c r="FO56" t="str">
        <f>IF($FK56='non-R&amp;D ex_typologies'!$C$16,IF(AND('Country-wise data'!FB56&gt;'non-R&amp;D ex_typologies'!$C$21,'Country-wise data'!FB56&lt;'non-R&amp;D ex_typologies'!$D$21),'non-R&amp;D ex_typologies'!$B$21,IF(AND('Country-wise data'!FB56&gt;'non-R&amp;D ex_typologies'!$C$19,'Country-wise data'!FB56&lt;'non-R&amp;D ex_typologies'!$D$19),'non-R&amp;D ex_typologies'!$B$19,'non-R&amp;D ex_typologies'!$B$20)),IF($FK56='non-R&amp;D ex_typologies'!$E$16,IF(AND('Country-wise data'!FB56&gt;'non-R&amp;D ex_typologies'!$E$21,'Country-wise data'!FB56&lt;'non-R&amp;D ex_typologies'!$F$21),'non-R&amp;D ex_typologies'!$B$21,IF(AND('Country-wise data'!FB56&gt;'non-R&amp;D ex_typologies'!$E$19,'Country-wise data'!FB56&lt;'non-R&amp;D ex_typologies'!$F$19),'non-R&amp;D ex_typologies'!$B$19,'non-R&amp;D ex_typologies'!$B$20)),IF(AND('Country-wise data'!FB56&gt;'non-R&amp;D ex_typologies'!$G$21,'Country-wise data'!FB56&lt;'non-R&amp;D ex_typologies'!$H$21),'non-R&amp;D ex_typologies'!$B$21,IF(AND('Country-wise data'!FB56&gt;'non-R&amp;D ex_typologies'!$G$19,'Country-wise data'!FB56&lt;'non-R&amp;D ex_typologies'!$H$19),'non-R&amp;D ex_typologies'!$B$19,'non-R&amp;D ex_typologies'!$B$20))))</f>
        <v>Program heavy</v>
      </c>
      <c r="FP56" t="str">
        <f>IF($FK56='non-R&amp;D ex_typologies'!$C$16,IF(AND('Country-wise data'!FC56&gt;'non-R&amp;D ex_typologies'!$C$21,'Country-wise data'!FC56&lt;'non-R&amp;D ex_typologies'!$D$21),'non-R&amp;D ex_typologies'!$B$21,IF(AND('Country-wise data'!FC56&gt;'non-R&amp;D ex_typologies'!$C$19,'Country-wise data'!FC56&lt;'non-R&amp;D ex_typologies'!$D$19),'non-R&amp;D ex_typologies'!$B$19,'non-R&amp;D ex_typologies'!$B$20)),IF($FK56='non-R&amp;D ex_typologies'!$E$16,IF(AND('Country-wise data'!FC56&gt;'non-R&amp;D ex_typologies'!$E$21,'Country-wise data'!FC56&lt;'non-R&amp;D ex_typologies'!$F$21),'non-R&amp;D ex_typologies'!$B$21,IF(AND('Country-wise data'!FC56&gt;'non-R&amp;D ex_typologies'!$E$19,'Country-wise data'!FC56&lt;'non-R&amp;D ex_typologies'!$F$19),'non-R&amp;D ex_typologies'!$B$19,'non-R&amp;D ex_typologies'!$B$20)),IF(AND('Country-wise data'!FC56&gt;'non-R&amp;D ex_typologies'!$G$21,'Country-wise data'!FC56&lt;'non-R&amp;D ex_typologies'!$H$21),'non-R&amp;D ex_typologies'!$B$21,IF(AND('Country-wise data'!FC56&gt;'non-R&amp;D ex_typologies'!$G$19,'Country-wise data'!FC56&lt;'non-R&amp;D ex_typologies'!$H$19),'non-R&amp;D ex_typologies'!$B$19,'non-R&amp;D ex_typologies'!$B$20))))</f>
        <v>Program heavy</v>
      </c>
      <c r="FQ56" t="str">
        <f>IF($FK56='non-R&amp;D ex_typologies'!$C$16,IF(AND('Country-wise data'!FD56&gt;'non-R&amp;D ex_typologies'!$C$21,'Country-wise data'!FD56&lt;'non-R&amp;D ex_typologies'!$D$21),'non-R&amp;D ex_typologies'!$B$21,IF(AND('Country-wise data'!FD56&gt;'non-R&amp;D ex_typologies'!$C$19,'Country-wise data'!FD56&lt;'non-R&amp;D ex_typologies'!$D$19),'non-R&amp;D ex_typologies'!$B$19,'non-R&amp;D ex_typologies'!$B$20)),IF($FK56='non-R&amp;D ex_typologies'!$E$16,IF(AND('Country-wise data'!FD56&gt;'non-R&amp;D ex_typologies'!$E$21,'Country-wise data'!FD56&lt;'non-R&amp;D ex_typologies'!$F$21),'non-R&amp;D ex_typologies'!$B$21,IF(AND('Country-wise data'!FD56&gt;'non-R&amp;D ex_typologies'!$E$19,'Country-wise data'!FD56&lt;'non-R&amp;D ex_typologies'!$F$19),'non-R&amp;D ex_typologies'!$B$19,'non-R&amp;D ex_typologies'!$B$20)),IF(AND('Country-wise data'!FD56&gt;'non-R&amp;D ex_typologies'!$G$21,'Country-wise data'!FD56&lt;'non-R&amp;D ex_typologies'!$H$21),'non-R&amp;D ex_typologies'!$B$21,IF(AND('Country-wise data'!FD56&gt;'non-R&amp;D ex_typologies'!$G$19,'Country-wise data'!FD56&lt;'non-R&amp;D ex_typologies'!$H$19),'non-R&amp;D ex_typologies'!$B$19,'non-R&amp;D ex_typologies'!$B$20))))</f>
        <v>Program heavy</v>
      </c>
      <c r="FR56" t="str">
        <f>IF($FK56='non-R&amp;D ex_typologies'!$C$16,IF(AND('Country-wise data'!FE56&gt;'non-R&amp;D ex_typologies'!$C$21,'Country-wise data'!FE56&lt;'non-R&amp;D ex_typologies'!$D$21),'non-R&amp;D ex_typologies'!$B$21,IF(AND('Country-wise data'!FE56&gt;'non-R&amp;D ex_typologies'!$C$19,'Country-wise data'!FE56&lt;'non-R&amp;D ex_typologies'!$D$19),'non-R&amp;D ex_typologies'!$B$19,'non-R&amp;D ex_typologies'!$B$20)),IF($FK56='non-R&amp;D ex_typologies'!$E$16,IF(AND('Country-wise data'!FE56&gt;'non-R&amp;D ex_typologies'!$E$21,'Country-wise data'!FE56&lt;'non-R&amp;D ex_typologies'!$F$21),'non-R&amp;D ex_typologies'!$B$21,IF(AND('Country-wise data'!FE56&gt;'non-R&amp;D ex_typologies'!$E$19,'Country-wise data'!FE56&lt;'non-R&amp;D ex_typologies'!$F$19),'non-R&amp;D ex_typologies'!$B$19,'non-R&amp;D ex_typologies'!$B$20)),IF(AND('Country-wise data'!FE56&gt;'non-R&amp;D ex_typologies'!$G$21,'Country-wise data'!FE56&lt;'non-R&amp;D ex_typologies'!$H$21),'non-R&amp;D ex_typologies'!$B$21,IF(AND('Country-wise data'!FE56&gt;'non-R&amp;D ex_typologies'!$G$19,'Country-wise data'!FE56&lt;'non-R&amp;D ex_typologies'!$H$19),'non-R&amp;D ex_typologies'!$B$19,'non-R&amp;D ex_typologies'!$B$20))))</f>
        <v>Program heavy</v>
      </c>
      <c r="FS56" t="str">
        <f>IF($FK56='non-R&amp;D ex_typologies'!$C$16,IF(AND('Country-wise data'!FF56&gt;'non-R&amp;D ex_typologies'!$C$21,'Country-wise data'!FF56&lt;'non-R&amp;D ex_typologies'!$D$21),'non-R&amp;D ex_typologies'!$B$21,IF(AND('Country-wise data'!FF56&gt;'non-R&amp;D ex_typologies'!$C$19,'Country-wise data'!FF56&lt;'non-R&amp;D ex_typologies'!$D$19),'non-R&amp;D ex_typologies'!$B$19,'non-R&amp;D ex_typologies'!$B$20)),IF($FK56='non-R&amp;D ex_typologies'!$E$16,IF(AND('Country-wise data'!FF56&gt;'non-R&amp;D ex_typologies'!$E$21,'Country-wise data'!FF56&lt;'non-R&amp;D ex_typologies'!$F$21),'non-R&amp;D ex_typologies'!$B$21,IF(AND('Country-wise data'!FF56&gt;'non-R&amp;D ex_typologies'!$E$19,'Country-wise data'!FF56&lt;'non-R&amp;D ex_typologies'!$F$19),'non-R&amp;D ex_typologies'!$B$19,'non-R&amp;D ex_typologies'!$B$20)),IF(AND('Country-wise data'!FF56&gt;'non-R&amp;D ex_typologies'!$G$21,'Country-wise data'!FF56&lt;'non-R&amp;D ex_typologies'!$H$21),'non-R&amp;D ex_typologies'!$B$21,IF(AND('Country-wise data'!FF56&gt;'non-R&amp;D ex_typologies'!$G$19,'Country-wise data'!FF56&lt;'non-R&amp;D ex_typologies'!$H$19),'non-R&amp;D ex_typologies'!$B$19,'non-R&amp;D ex_typologies'!$B$20))))</f>
        <v>Program heavy</v>
      </c>
      <c r="FT56" t="str">
        <f>IF($FK56='non-R&amp;D ex_typologies'!$C$16,IF(AND('Country-wise data'!FG56&gt;'non-R&amp;D ex_typologies'!$C$21,'Country-wise data'!FG56&lt;'non-R&amp;D ex_typologies'!$D$21),'non-R&amp;D ex_typologies'!$B$21,IF(AND('Country-wise data'!FG56&gt;'non-R&amp;D ex_typologies'!$C$19,'Country-wise data'!FG56&lt;'non-R&amp;D ex_typologies'!$D$19),'non-R&amp;D ex_typologies'!$B$19,'non-R&amp;D ex_typologies'!$B$20)),IF($FK56='non-R&amp;D ex_typologies'!$E$16,IF(AND('Country-wise data'!FG56&gt;'non-R&amp;D ex_typologies'!$E$21,'Country-wise data'!FG56&lt;'non-R&amp;D ex_typologies'!$F$21),'non-R&amp;D ex_typologies'!$B$21,IF(AND('Country-wise data'!FG56&gt;'non-R&amp;D ex_typologies'!$E$19,'Country-wise data'!FG56&lt;'non-R&amp;D ex_typologies'!$F$19),'non-R&amp;D ex_typologies'!$B$19,'non-R&amp;D ex_typologies'!$B$20)),IF(AND('Country-wise data'!FG56&gt;'non-R&amp;D ex_typologies'!$G$21,'Country-wise data'!FG56&lt;'non-R&amp;D ex_typologies'!$H$21),'non-R&amp;D ex_typologies'!$B$21,IF(AND('Country-wise data'!FG56&gt;'non-R&amp;D ex_typologies'!$G$19,'Country-wise data'!FG56&lt;'non-R&amp;D ex_typologies'!$H$19),'non-R&amp;D ex_typologies'!$B$19,'non-R&amp;D ex_typologies'!$B$20))))</f>
        <v>Program heavy</v>
      </c>
      <c r="FU56" t="str">
        <f>IF($FK56='non-R&amp;D ex_typologies'!$C$16,IF(AND('Country-wise data'!FH56&gt;'non-R&amp;D ex_typologies'!$C$21,'Country-wise data'!FH56&lt;'non-R&amp;D ex_typologies'!$D$21),'non-R&amp;D ex_typologies'!$B$21,IF(AND('Country-wise data'!FH56&gt;'non-R&amp;D ex_typologies'!$C$19,'Country-wise data'!FH56&lt;'non-R&amp;D ex_typologies'!$D$19),'non-R&amp;D ex_typologies'!$B$19,'non-R&amp;D ex_typologies'!$B$20)),IF($FK56='non-R&amp;D ex_typologies'!$E$16,IF(AND('Country-wise data'!FH56&gt;'non-R&amp;D ex_typologies'!$E$21,'Country-wise data'!FH56&lt;'non-R&amp;D ex_typologies'!$F$21),'non-R&amp;D ex_typologies'!$B$21,IF(AND('Country-wise data'!FH56&gt;'non-R&amp;D ex_typologies'!$E$19,'Country-wise data'!FH56&lt;'non-R&amp;D ex_typologies'!$F$19),'non-R&amp;D ex_typologies'!$B$19,'non-R&amp;D ex_typologies'!$B$20)),IF(AND('Country-wise data'!FH56&gt;'non-R&amp;D ex_typologies'!$G$21,'Country-wise data'!FH56&lt;'non-R&amp;D ex_typologies'!$H$21),'non-R&amp;D ex_typologies'!$B$21,IF(AND('Country-wise data'!FH56&gt;'non-R&amp;D ex_typologies'!$G$19,'Country-wise data'!FH56&lt;'non-R&amp;D ex_typologies'!$H$19),'non-R&amp;D ex_typologies'!$B$19,'non-R&amp;D ex_typologies'!$B$20))))</f>
        <v>Program heavy</v>
      </c>
    </row>
    <row r="57" spans="2:177" x14ac:dyDescent="0.35">
      <c r="B57" s="12" t="s">
        <v>400</v>
      </c>
      <c r="C57" t="s">
        <v>417</v>
      </c>
      <c r="D57" t="s">
        <v>379</v>
      </c>
      <c r="E57" t="s">
        <v>26</v>
      </c>
      <c r="F57" t="s">
        <v>369</v>
      </c>
      <c r="G57" s="55">
        <f>Assumptions!$C$13</f>
        <v>1.1000000000000001</v>
      </c>
      <c r="H57">
        <f>SUMIFS('IFPRI SPEED'!AL:AL,'IFPRI SPEED'!$A:$A,'Country-wise data'!$B57)*1000*G57</f>
        <v>0</v>
      </c>
      <c r="I57">
        <f>IF(SUMIFS('IFPRI SPEED'!AM:AM,'IFPRI SPEED'!$A:$A,'Country-wise data'!$B57)*1000=0,H57*(1+Assumptions!$C$9),SUMIFS('IFPRI SPEED'!AM:AM,'IFPRI SPEED'!$A:$A,'Country-wise data'!$B57)*1000*$G57)</f>
        <v>0</v>
      </c>
      <c r="J57">
        <f>IF(SUMIFS('IFPRI SPEED'!AN:AN,'IFPRI SPEED'!$A:$A,'Country-wise data'!$B57)*1000=0,I57*(1+Assumptions!$C$9),SUMIFS('IFPRI SPEED'!AN:AN,'IFPRI SPEED'!$A:$A,'Country-wise data'!$B57)*1000*$G57)</f>
        <v>0</v>
      </c>
      <c r="K57">
        <f>IF(SUMIFS('IFPRI SPEED'!AO:AO,'IFPRI SPEED'!$A:$A,'Country-wise data'!$B57)*1000=0,J57*(1+Assumptions!$C$9),SUMIFS('IFPRI SPEED'!AO:AO,'IFPRI SPEED'!$A:$A,'Country-wise data'!$B57)*1000*$G57)</f>
        <v>0</v>
      </c>
      <c r="L57">
        <f>IF(SUMIFS('IFPRI SPEED'!AP:AP,'IFPRI SPEED'!$A:$A,'Country-wise data'!$B57)*1000=0,K57*(1+Assumptions!$C$9),SUMIFS('IFPRI SPEED'!AP:AP,'IFPRI SPEED'!$A:$A,'Country-wise data'!$B57)*1000*$G57)</f>
        <v>0</v>
      </c>
      <c r="M57">
        <f>IF(SUMIFS('IFPRI SPEED'!AQ:AQ,'IFPRI SPEED'!$A:$A,'Country-wise data'!$B57)*1000=0,L57*(1+Assumptions!$C$9),SUMIFS('IFPRI SPEED'!AQ:AQ,'IFPRI SPEED'!$A:$A,'Country-wise data'!$B57)*1000*$G57)</f>
        <v>0</v>
      </c>
      <c r="N57">
        <f>IF(SUMIFS('IFPRI SPEED'!AR:AR,'IFPRI SPEED'!$A:$A,'Country-wise data'!$B57)*1000=0,M57*(1+Assumptions!$C$9),SUMIFS('IFPRI SPEED'!AR:AR,'IFPRI SPEED'!$A:$A,'Country-wise data'!$B57)*1000*$G57)</f>
        <v>0</v>
      </c>
      <c r="O57">
        <f>IF(SUMIFS('IFPRI SPEED'!AS:AS,'IFPRI SPEED'!$A:$A,'Country-wise data'!$B57)*1000=0,N57*(1+Assumptions!$C$9),SUMIFS('IFPRI SPEED'!AS:AS,'IFPRI SPEED'!$A:$A,'Country-wise data'!$B57)*1000*$G57)</f>
        <v>0</v>
      </c>
      <c r="P57">
        <f>IF(SUMIFS('IFPRI SPEED'!AT:AT,'IFPRI SPEED'!$A:$A,'Country-wise data'!$B57)*1000=0,O57*(1+Assumptions!$C$9),SUMIFS('IFPRI SPEED'!AT:AT,'IFPRI SPEED'!$A:$A,'Country-wise data'!$B57)*1000*$G57)</f>
        <v>0</v>
      </c>
      <c r="Q57">
        <f>IF(SUMIFS('IFPRI SPEED'!AU:AU,'IFPRI SPEED'!$A:$A,'Country-wise data'!$B57)*1000=0,P57*(1+Assumptions!$C$9),SUMIFS('IFPRI SPEED'!AU:AU,'IFPRI SPEED'!$A:$A,'Country-wise data'!$B57)*1000*$G57)</f>
        <v>0</v>
      </c>
      <c r="R57" s="36">
        <f t="shared" si="55"/>
        <v>0</v>
      </c>
      <c r="S57">
        <f>SUMIFS(FAOstat!CE:CE,FAOstat!$B:$B,'Country-wise data'!$B57)</f>
        <v>1198.3260379999999</v>
      </c>
      <c r="T57">
        <f>SUMIFS(FAOstat!CF:CF,FAOstat!$B:$B,'Country-wise data'!$B57)</f>
        <v>1090.3545630000001</v>
      </c>
      <c r="U57">
        <f>SUMIFS(FAOstat!CG:CG,FAOstat!$B:$B,'Country-wise data'!$B57)</f>
        <v>1285.6108099999999</v>
      </c>
      <c r="V57">
        <f>SUMIFS(FAOstat!CH:CH,FAOstat!$B:$B,'Country-wise data'!$B57)</f>
        <v>1469.6996999999999</v>
      </c>
      <c r="W57">
        <f>SUMIFS(FAOstat!CI:CI,FAOstat!$B:$B,'Country-wise data'!$B57)</f>
        <v>1538.3236019999999</v>
      </c>
      <c r="X57">
        <f>SUMIFS(FAOstat!CJ:CJ,FAOstat!$B:$B,'Country-wise data'!$B57)</f>
        <v>1625.013872</v>
      </c>
      <c r="Y57">
        <f>SUMIFS(FAOstat!CK:CK,FAOstat!$B:$B,'Country-wise data'!$B57)</f>
        <v>1513.40967</v>
      </c>
      <c r="Z57">
        <f>SUMIFS(FAOstat!CL:CL,FAOstat!$B:$B,'Country-wise data'!$B57)</f>
        <v>1768.2306599999999</v>
      </c>
      <c r="AA57">
        <f>SUMIFS(FAOstat!CM:CM,FAOstat!$B:$B,'Country-wise data'!$B57)</f>
        <v>1956.8014029999999</v>
      </c>
      <c r="AB57">
        <f>SUMIFS(FAOstat!CN:CN,FAOstat!$B:$B,'Country-wise data'!$B57)</f>
        <v>1995.9374310599999</v>
      </c>
      <c r="AC57" s="53">
        <f>IFERROR(INDEX('ASTI data (new)'!$AF$6:$AL$130,MATCH('Country-wise data'!$B57,'ASTI data (new)'!$C$6:$C$130,),MATCH('Country-wise data'!AC$3,'ASTI data (new)'!$AF$5:$AL$5,)),(INDEX(Assumptions!$G$154:$P$345,MATCH('Country-wise data'!$B57,Assumptions!$B$154:$B$344,),MATCH('Country-wise data'!AC$3,Assumptions!$G$153:$P$153,))*S57))</f>
        <v>1.1157638016956877</v>
      </c>
      <c r="AD57" s="53">
        <f>IFERROR(INDEX('ASTI data (new)'!$AF$6:$AL$130,MATCH('Country-wise data'!$B57,'ASTI data (new)'!$C$6:$C$130,),MATCH('Country-wise data'!AD$3,'ASTI data (new)'!$AF$5:$AL$5,)),(INDEX(Assumptions!$G$154:$P$345,MATCH('Country-wise data'!$B57,Assumptions!$B$154:$B$344,),MATCH('Country-wise data'!AD$3,Assumptions!$G$153:$P$153,))*T57))</f>
        <v>2.2533048930764163</v>
      </c>
      <c r="AE57" s="53">
        <f>IFERROR(INDEX('ASTI data (new)'!$AF$6:$AL$130,MATCH('Country-wise data'!$B57,'ASTI data (new)'!$C$6:$C$130,),MATCH('Country-wise data'!AE$3,'ASTI data (new)'!$AF$5:$AL$5,)),(INDEX(Assumptions!$G$154:$P$345,MATCH('Country-wise data'!$B57,Assumptions!$B$154:$B$344,),MATCH('Country-wise data'!AE$3,Assumptions!$G$153:$P$153,))*U57))</f>
        <v>3.9769072408706387</v>
      </c>
      <c r="AF57" s="53">
        <f>IFERROR(INDEX('ASTI data (new)'!$AF$6:$AL$130,MATCH('Country-wise data'!$B57,'ASTI data (new)'!$C$6:$C$130,),MATCH('Country-wise data'!AF$3,'ASTI data (new)'!$AF$5:$AL$5,)),(INDEX(Assumptions!$G$154:$P$345,MATCH('Country-wise data'!$B57,Assumptions!$B$154:$B$344,),MATCH('Country-wise data'!AF$3,Assumptions!$G$153:$P$153,))*V57))</f>
        <v>3.2979477280252323</v>
      </c>
      <c r="AG57" s="53">
        <f>IFERROR(INDEX('ASTI data (new)'!$AF$6:$AL$130,MATCH('Country-wise data'!$B57,'ASTI data (new)'!$C$6:$C$130,),MATCH('Country-wise data'!AG$3,'ASTI data (new)'!$AF$5:$AL$5,)),(INDEX(Assumptions!$G$154:$P$345,MATCH('Country-wise data'!$B57,Assumptions!$B$154:$B$344,),MATCH('Country-wise data'!AG$3,Assumptions!$G$153:$P$153,))*W57))</f>
        <v>3.3586773601169866</v>
      </c>
      <c r="AH57" s="53">
        <f>IFERROR(INDEX('ASTI data (new)'!$AF$6:$AL$130,MATCH('Country-wise data'!$B57,'ASTI data (new)'!$C$6:$C$130,),MATCH('Country-wise data'!AH$3,'ASTI data (new)'!$AF$5:$AL$5,)),(INDEX(Assumptions!$G$154:$P$345,MATCH('Country-wise data'!$B57,Assumptions!$B$154:$B$344,),MATCH('Country-wise data'!AH$3,Assumptions!$G$153:$P$153,))*X57))</f>
        <v>2.3236167204540896</v>
      </c>
      <c r="AI57" s="53">
        <f>IFERROR(INDEX('ASTI data (new)'!$AF$6:$AL$130,MATCH('Country-wise data'!$B57,'ASTI data (new)'!$C$6:$C$130,),MATCH('Country-wise data'!AI$3,'ASTI data (new)'!$AF$5:$AL$5,)),(INDEX(Assumptions!$G$154:$P$345,MATCH('Country-wise data'!$B57,Assumptions!$B$154:$B$344,),MATCH('Country-wise data'!AI$3,Assumptions!$G$153:$P$153,))*Y57))</f>
        <v>1.9156678866262968</v>
      </c>
      <c r="AJ57" s="53">
        <f t="shared" ref="AJ57:AL57" si="79">IFERROR((1+($AI57/$AF57)^(1/3)-1)*AI57,0)</f>
        <v>1.5983763170081042</v>
      </c>
      <c r="AK57" s="53">
        <f t="shared" si="79"/>
        <v>1.3336376668461511</v>
      </c>
      <c r="AL57" s="53">
        <f t="shared" si="79"/>
        <v>1.1127476098745448</v>
      </c>
      <c r="AM57" s="55" cm="1">
        <f t="array" ref="AM57">INDEX('non-R&amp;D ex_typologies'!$J$8:$J$10,MATCH('Country-wise data'!FL57,'non-R&amp;D ex_typologies'!$F$8:$F$10,),)*'Country-wise data'!AC57</f>
        <v>3.2597314654921097</v>
      </c>
      <c r="AN57" s="55" cm="1">
        <f t="array" ref="AN57">INDEX('non-R&amp;D ex_typologies'!$J$8:$J$10,MATCH('Country-wise data'!FM57,'non-R&amp;D ex_typologies'!$F$8:$F$10,),)*'Country-wise data'!AD57</f>
        <v>6.5830858199071081</v>
      </c>
      <c r="AO57" s="55" cm="1">
        <f t="array" ref="AO57">INDEX('non-R&amp;D ex_typologies'!$J$8:$J$10,MATCH('Country-wise data'!FN57,'non-R&amp;D ex_typologies'!$F$8:$F$10,),)*'Country-wise data'!AE57</f>
        <v>11.618632589359736</v>
      </c>
      <c r="AP57" s="55" cm="1">
        <f t="array" ref="AP57">INDEX('non-R&amp;D ex_typologies'!$J$8:$J$10,MATCH('Country-wise data'!FO57,'non-R&amp;D ex_typologies'!$F$8:$F$10,),)*'Country-wise data'!AF57</f>
        <v>9.6350356269436723</v>
      </c>
      <c r="AQ57" s="55" cm="1">
        <f t="array" ref="AQ57">INDEX('non-R&amp;D ex_typologies'!$J$8:$J$10,MATCH('Country-wise data'!FP57,'non-R&amp;D ex_typologies'!$F$8:$F$10,),)*'Country-wise data'!AG57</f>
        <v>9.8124587449157694</v>
      </c>
      <c r="AR57" s="55" cm="1">
        <f t="array" ref="AR57">INDEX('non-R&amp;D ex_typologies'!$J$8:$J$10,MATCH('Country-wise data'!FQ57,'non-R&amp;D ex_typologies'!$F$8:$F$10,),)*'Country-wise data'!AH57</f>
        <v>6.7885035577391895</v>
      </c>
      <c r="AS57" s="55" cm="1">
        <f t="array" ref="AS57">INDEX('non-R&amp;D ex_typologies'!$J$8:$J$10,MATCH('Country-wise data'!FR57,'non-R&amp;D ex_typologies'!$F$8:$F$10,),)*'Country-wise data'!AI57</f>
        <v>5.5966709781929698</v>
      </c>
      <c r="AT57" s="55" cm="1">
        <f t="array" ref="AT57">INDEX('non-R&amp;D ex_typologies'!$J$8:$J$10,MATCH('Country-wise data'!FS57,'non-R&amp;D ex_typologies'!$F$8:$F$10,),)*'Country-wise data'!AJ57</f>
        <v>4.6696958319765915</v>
      </c>
      <c r="AU57" s="55" cm="1">
        <f t="array" ref="AU57">INDEX('non-R&amp;D ex_typologies'!$J$8:$J$10,MATCH('Country-wise data'!FT57,'non-R&amp;D ex_typologies'!$F$8:$F$10,),)*'Country-wise data'!AK57</f>
        <v>3.8962553360998542</v>
      </c>
      <c r="AV57" s="55" cm="1">
        <f t="array" ref="AV57">INDEX('non-R&amp;D ex_typologies'!$J$8:$J$10,MATCH('Country-wise data'!FU57,'non-R&amp;D ex_typologies'!$F$8:$F$10,),)*'Country-wise data'!AL57</f>
        <v>3.2509195866962597</v>
      </c>
      <c r="AW57">
        <f t="shared" si="57"/>
        <v>87.397636761917425</v>
      </c>
      <c r="AX57" s="53">
        <f>INDEX('GDP deflators'!$AB$3:$AK$155,MATCH('Country-wise data'!$B57,'GDP deflators'!$B$3:$B$155,),MATCH('Country-wise data'!AX$3,'GDP deflators'!$D$2:$M$2,))</f>
        <v>53.953969191628126</v>
      </c>
      <c r="AY57" s="53">
        <f>INDEX('GDP deflators'!$AB$3:$AK$155,MATCH('Country-wise data'!$B57,'GDP deflators'!$B$3:$B$155,),MATCH('Country-wise data'!AY$3,'GDP deflators'!$D$2:$M$2,))</f>
        <v>58.809440456548813</v>
      </c>
      <c r="AZ57" s="53">
        <f>INDEX('GDP deflators'!$AB$3:$AK$155,MATCH('Country-wise data'!$B57,'GDP deflators'!$B$3:$B$155,),MATCH('Country-wise data'!AZ$3,'GDP deflators'!$D$2:$M$2,))</f>
        <v>65.581917214813402</v>
      </c>
      <c r="BA57" s="53">
        <f>INDEX('GDP deflators'!$AB$3:$AK$155,MATCH('Country-wise data'!$B57,'GDP deflators'!$B$3:$B$155,),MATCH('Country-wise data'!BA$3,'GDP deflators'!$D$2:$M$2,))</f>
        <v>68.421190070664736</v>
      </c>
      <c r="BB57" s="53">
        <f>INDEX('GDP deflators'!$AB$3:$AK$155,MATCH('Country-wise data'!$B57,'GDP deflators'!$B$3:$B$155,),MATCH('Country-wise data'!BB$3,'GDP deflators'!$D$2:$M$2,))</f>
        <v>70.211025793098827</v>
      </c>
      <c r="BC57" s="53">
        <f>INDEX('GDP deflators'!$AB$3:$AK$155,MATCH('Country-wise data'!$B57,'GDP deflators'!$B$3:$B$155,),MATCH('Country-wise data'!BC$3,'GDP deflators'!$D$2:$M$2,))</f>
        <v>72.297892410577177</v>
      </c>
      <c r="BD57" s="53">
        <f>INDEX('GDP deflators'!$AB$3:$AK$155,MATCH('Country-wise data'!$B57,'GDP deflators'!$B$3:$B$155,),MATCH('Country-wise data'!BD$3,'GDP deflators'!$D$2:$M$2,))</f>
        <v>76.396250725307794</v>
      </c>
      <c r="BE57" s="53">
        <f>INDEX('GDP deflators'!$AB$3:$AK$155,MATCH('Country-wise data'!$B57,'GDP deflators'!$B$3:$B$155,),MATCH('Country-wise data'!BE$3,'GDP deflators'!$D$2:$M$2,))</f>
        <v>84.378668898553414</v>
      </c>
      <c r="BF57" s="53">
        <f>INDEX('GDP deflators'!$AB$3:$AK$155,MATCH('Country-wise data'!$B57,'GDP deflators'!$B$3:$B$155,),MATCH('Country-wise data'!BF$3,'GDP deflators'!$D$2:$M$2,))</f>
        <v>93.049769758217963</v>
      </c>
      <c r="BG57" s="53">
        <f>INDEX('GDP deflators'!$AB$3:$AK$155,MATCH('Country-wise data'!$B57,'GDP deflators'!$B$3:$B$155,),MATCH('Country-wise data'!BG$3,'GDP deflators'!$D$2:$M$2,))</f>
        <v>100</v>
      </c>
      <c r="BH57" cm="1">
        <f t="array" ref="BH57">H57/(INDEX($AX57:$BG57,,MATCH(BH$3,$AX$3:$BG$3,))/100)</f>
        <v>0</v>
      </c>
      <c r="BI57" cm="1">
        <f t="array" ref="BI57">I57/(INDEX($AX57:$BG57,,MATCH(BI$3,$AX$3:$BG$3,))/100)</f>
        <v>0</v>
      </c>
      <c r="BJ57" cm="1">
        <f t="array" ref="BJ57">J57/(INDEX($AX57:$BG57,,MATCH(BJ$3,$AX$3:$BG$3,))/100)</f>
        <v>0</v>
      </c>
      <c r="BK57" cm="1">
        <f t="array" ref="BK57">K57/(INDEX($AX57:$BG57,,MATCH(BK$3,$AX$3:$BG$3,))/100)</f>
        <v>0</v>
      </c>
      <c r="BL57" cm="1">
        <f t="array" ref="BL57">L57/(INDEX($AX57:$BG57,,MATCH(BL$3,$AX$3:$BG$3,))/100)</f>
        <v>0</v>
      </c>
      <c r="BM57" cm="1">
        <f t="array" ref="BM57">M57/(INDEX($AX57:$BG57,,MATCH(BM$3,$AX$3:$BG$3,))/100)</f>
        <v>0</v>
      </c>
      <c r="BN57" cm="1">
        <f t="array" ref="BN57">N57/(INDEX($AX57:$BG57,,MATCH(BN$3,$AX$3:$BG$3,))/100)</f>
        <v>0</v>
      </c>
      <c r="BO57" cm="1">
        <f t="array" ref="BO57">O57/(INDEX($AX57:$BG57,,MATCH(BO$3,$AX$3:$BG$3,))/100)</f>
        <v>0</v>
      </c>
      <c r="BP57" cm="1">
        <f t="array" ref="BP57">P57/(INDEX($AX57:$BG57,,MATCH(BP$3,$AX$3:$BG$3,))/100)</f>
        <v>0</v>
      </c>
      <c r="BQ57" cm="1">
        <f t="array" ref="BQ57">Q57/(INDEX($AX57:$BG57,,MATCH(BQ$3,$AX$3:$BG$3,))/100)</f>
        <v>0</v>
      </c>
      <c r="BS57" cm="1">
        <f t="array" ref="BS57">S57/(INDEX($AX57:$BG57,,MATCH(BS$3,$AX$3:$BG$3,))/100)</f>
        <v>2221.0155359356595</v>
      </c>
      <c r="BT57" cm="1">
        <f t="array" ref="BT57">T57/(INDEX($AX57:$BG57,,MATCH(BT$3,$AX$3:$BG$3,))/100)</f>
        <v>1854.0468240054172</v>
      </c>
      <c r="BU57" cm="1">
        <f t="array" ref="BU57">U57/(INDEX($AX57:$BG57,,MATCH(BU$3,$AX$3:$BG$3,))/100)</f>
        <v>1960.312940820234</v>
      </c>
      <c r="BV57" cm="1">
        <f t="array" ref="BV57">V57/(INDEX($AX57:$BG57,,MATCH(BV$3,$AX$3:$BG$3,))/100)</f>
        <v>2148.0183236832163</v>
      </c>
      <c r="BW57" cm="1">
        <f t="array" ref="BW57">W57/(INDEX($AX57:$BG57,,MATCH(BW$3,$AX$3:$BG$3,))/100)</f>
        <v>2191.0000382749067</v>
      </c>
      <c r="BX57" cm="1">
        <f t="array" ref="BX57">X57/(INDEX($AX57:$BG57,,MATCH(BX$3,$AX$3:$BG$3,))/100)</f>
        <v>2247.6642372527313</v>
      </c>
      <c r="BY57" cm="1">
        <f t="array" ref="BY57">Y57/(INDEX($AX57:$BG57,,MATCH(BY$3,$AX$3:$BG$3,))/100)</f>
        <v>1980.9999255613375</v>
      </c>
      <c r="BZ57" cm="1">
        <f t="array" ref="BZ57">Z57/(INDEX($AX57:$BG57,,MATCH(BZ$3,$AX$3:$BG$3,))/100)</f>
        <v>2095.589659189699</v>
      </c>
      <c r="CA57" cm="1">
        <f t="array" ref="CA57">AA57/(INDEX($AX57:$BG57,,MATCH(CA$3,$AX$3:$BG$3,))/100)</f>
        <v>2102.9621116576482</v>
      </c>
      <c r="CB57" cm="1">
        <f t="array" ref="CB57">AB57/(INDEX($AX57:$BG57,,MATCH(CB$3,$AX$3:$BG$3,))/100)</f>
        <v>1995.9374310599999</v>
      </c>
      <c r="CC57" cm="1">
        <f t="array" ref="CC57">AC57/(INDEX($AX57:$BG57,,MATCH(CC$3,$AX$3:$BG$3,))/100)</f>
        <v>2.0679920651117127</v>
      </c>
      <c r="CD57" cm="1">
        <f t="array" ref="CD57">AD57/(INDEX($AX57:$BG57,,MATCH(CD$3,$AX$3:$BG$3,))/100)</f>
        <v>3.8315360179991242</v>
      </c>
      <c r="CE57" cm="1">
        <f t="array" ref="CE57">AE57/(INDEX($AX57:$BG57,,MATCH(CE$3,$AX$3:$BG$3,))/100)</f>
        <v>6.0640301622233599</v>
      </c>
      <c r="CF57" cm="1">
        <f t="array" ref="CF57">AF57/(INDEX($AX57:$BG57,,MATCH(CF$3,$AX$3:$BG$3,))/100)</f>
        <v>4.8200677664611566</v>
      </c>
      <c r="CG57" cm="1">
        <f t="array" ref="CG57">AG57/(INDEX($AX57:$BG57,,MATCH(CG$3,$AX$3:$BG$3,))/100)</f>
        <v>4.7836893453380043</v>
      </c>
      <c r="CH57" cm="1">
        <f t="array" ref="CH57">AH57/(INDEX($AX57:$BG57,,MATCH(CH$3,$AX$3:$BG$3,))/100)</f>
        <v>3.213948073698127</v>
      </c>
      <c r="CI57" cm="1">
        <f t="array" ref="CI57">AI57/(INDEX($AX57:$BG57,,MATCH(CI$3,$AX$3:$BG$3,))/100)</f>
        <v>2.5075417555690249</v>
      </c>
      <c r="CJ57" cm="1">
        <f t="array" ref="CJ57">AJ57/(INDEX($AX57:$BG57,,MATCH(CJ$3,$AX$3:$BG$3,))/100)</f>
        <v>1.8942895614172301</v>
      </c>
      <c r="CK57" cm="1">
        <f t="array" ref="CK57">AK57/(INDEX($AX57:$BG57,,MATCH(CK$3,$AX$3:$BG$3,))/100)</f>
        <v>1.4332519793563134</v>
      </c>
      <c r="CL57" cm="1">
        <f t="array" ref="CL57">AL57/(INDEX($AX57:$BG57,,MATCH(CL$3,$AX$3:$BG$3,))/100)</f>
        <v>1.1127476098745448</v>
      </c>
      <c r="CM57" cm="1">
        <f t="array" ref="CM57">AM57/(INDEX($AX57:$BG57,,MATCH(CM$3,$AX$3:$BG$3,))/100)</f>
        <v>6.0416898225124696</v>
      </c>
      <c r="CN57" cm="1">
        <f t="array" ref="CN57">AN57/(INDEX($AX57:$BG57,,MATCH(CN$3,$AX$3:$BG$3,))/100)</f>
        <v>11.193926976351701</v>
      </c>
      <c r="CO57" cm="1">
        <f t="array" ref="CO57">AO57/(INDEX($AX57:$BG57,,MATCH(CO$3,$AX$3:$BG$3,))/100)</f>
        <v>17.716213680217574</v>
      </c>
      <c r="CP57" cm="1">
        <f t="array" ref="CP57">AP57/(INDEX($AX57:$BG57,,MATCH(CP$3,$AX$3:$BG$3,))/100)</f>
        <v>14.081946860311405</v>
      </c>
      <c r="CQ57" cm="1">
        <f t="array" ref="CQ57">AQ57/(INDEX($AX57:$BG57,,MATCH(CQ$3,$AX$3:$BG$3,))/100)</f>
        <v>13.975666405774483</v>
      </c>
      <c r="CR57" cm="1">
        <f t="array" ref="CR57">AR57/(INDEX($AX57:$BG57,,MATCH(CR$3,$AX$3:$BG$3,))/100)</f>
        <v>9.3896285650866798</v>
      </c>
      <c r="CS57" cm="1">
        <f t="array" ref="CS57">AS57/(INDEX($AX57:$BG57,,MATCH(CS$3,$AX$3:$BG$3,))/100)</f>
        <v>7.325845084095155</v>
      </c>
      <c r="CT57" cm="1">
        <f t="array" ref="CT57">AT57/(INDEX($AX57:$BG57,,MATCH(CT$3,$AX$3:$BG$3,))/100)</f>
        <v>5.5342136738265717</v>
      </c>
      <c r="CU57" cm="1">
        <f t="array" ref="CU57">AU57/(INDEX($AX57:$BG57,,MATCH(CU$3,$AX$3:$BG$3,))/100)</f>
        <v>4.1872810069535342</v>
      </c>
      <c r="CV57" cm="1">
        <f t="array" ref="CV57">AV57/(INDEX($AX57:$BG57,,MATCH(CV$3,$AX$3:$BG$3,))/100)</f>
        <v>3.2509195866962597</v>
      </c>
      <c r="CW57">
        <f t="shared" si="58"/>
        <v>124.42642599887445</v>
      </c>
      <c r="CX57">
        <f>IFERROR(1/INDEX('exch rates'!$BC$5:$BL$268,MATCH('Country-wise data'!$B57,'exch rates'!$A$5:$A$268,),MATCH(CX$3,'exch rates'!$BC$4:$BL$4,)),1)</f>
        <v>1.7463981783698998E-4</v>
      </c>
      <c r="CY57">
        <f>IFERROR(1/INDEX('exch rates'!$BC$5:$BL$268,MATCH('Country-wise data'!$B57,'exch rates'!$A$5:$A$268,),MATCH(CY$3,'exch rates'!$BC$4:$BL$4,)),1)</f>
        <v>1.5019454868860511E-4</v>
      </c>
      <c r="CZ57">
        <f>IFERROR(1/INDEX('exch rates'!$BC$5:$BL$268,MATCH('Country-wise data'!$B57,'exch rates'!$A$5:$A$268,),MATCH(CZ$3,'exch rates'!$BC$4:$BL$4,)),1)</f>
        <v>1.4314693305983651E-4</v>
      </c>
      <c r="DA57">
        <f>IFERROR(1/INDEX('exch rates'!$BC$5:$BL$268,MATCH('Country-wise data'!$B57,'exch rates'!$A$5:$A$268,),MATCH(DA$3,'exch rates'!$BC$4:$BL$4,)),1)</f>
        <v>1.4476225404371987E-4</v>
      </c>
      <c r="DB57">
        <f>IFERROR(1/INDEX('exch rates'!$BC$5:$BL$268,MATCH('Country-wise data'!$B57,'exch rates'!$A$5:$A$268,),MATCH(DB$3,'exch rates'!$BC$4:$BL$4,)),1)</f>
        <v>1.4256958454188972E-4</v>
      </c>
      <c r="DC57">
        <f>IFERROR(1/INDEX('exch rates'!$BC$5:$BL$268,MATCH('Country-wise data'!$B57,'exch rates'!$A$5:$A$268,),MATCH(DC$3,'exch rates'!$BC$4:$BL$4,)),1)</f>
        <v>1.3359131166372189E-4</v>
      </c>
      <c r="DD57">
        <f>IFERROR(1/INDEX('exch rates'!$BC$5:$BL$268,MATCH('Country-wise data'!$B57,'exch rates'!$A$5:$A$268,),MATCH(DD$3,'exch rates'!$BC$4:$BL$4,)),1)</f>
        <v>1.1150848921113909E-4</v>
      </c>
      <c r="DE57">
        <f>IFERROR(1/INDEX('exch rates'!$BC$5:$BL$268,MATCH('Country-wise data'!$B57,'exch rates'!$A$5:$A$268,),MATCH(DE$3,'exch rates'!$BC$4:$BL$4,)),1)</f>
        <v>1.1003134302382697E-4</v>
      </c>
      <c r="DF57">
        <f>IFERROR(1/INDEX('exch rates'!$BC$5:$BL$268,MATCH('Country-wise data'!$B57,'exch rates'!$A$5:$A$268,),MATCH(DF$3,'exch rates'!$BC$4:$BL$4,)),1)</f>
        <v>1.1097382197730882E-4</v>
      </c>
      <c r="DG57">
        <f>IFERROR(1/INDEX('exch rates'!$BC$5:$BL$268,MATCH('Country-wise data'!$B57,'exch rates'!$A$5:$A$268,),MATCH(DG$3,'exch rates'!$BC$4:$BL$4,)),1)</f>
        <v>1.0888648919240414E-4</v>
      </c>
      <c r="DH57" cm="1">
        <f t="array" ref="DH57">(BH57/INDEX($CX57:$DG57,,MATCH(DH$3,$CX$3:$DG$3,)))*$DG57</f>
        <v>0</v>
      </c>
      <c r="DI57" cm="1">
        <f t="array" ref="DI57">(BI57/INDEX($CX57:$DG57,,MATCH(DI$3,$CX$3:$DG$3,)))*$DG57</f>
        <v>0</v>
      </c>
      <c r="DJ57" cm="1">
        <f t="array" ref="DJ57">(BJ57/INDEX($CX57:$DG57,,MATCH(DJ$3,$CX$3:$DG$3,)))*$DG57</f>
        <v>0</v>
      </c>
      <c r="DK57" cm="1">
        <f t="array" ref="DK57">(BK57/INDEX($CX57:$DG57,,MATCH(DK$3,$CX$3:$DG$3,)))*$DG57</f>
        <v>0</v>
      </c>
      <c r="DL57" cm="1">
        <f t="array" ref="DL57">(BL57/INDEX($CX57:$DG57,,MATCH(DL$3,$CX$3:$DG$3,)))*$DG57</f>
        <v>0</v>
      </c>
      <c r="DM57" cm="1">
        <f t="array" ref="DM57">(BM57/INDEX($CX57:$DG57,,MATCH(DM$3,$CX$3:$DG$3,)))*$DG57</f>
        <v>0</v>
      </c>
      <c r="DN57" cm="1">
        <f t="array" ref="DN57">(BN57/INDEX($CX57:$DG57,,MATCH(DN$3,$CX$3:$DG$3,)))*$DG57</f>
        <v>0</v>
      </c>
      <c r="DO57" cm="1">
        <f t="array" ref="DO57">(BO57/INDEX($CX57:$DG57,,MATCH(DO$3,$CX$3:$DG$3,)))*$DG57</f>
        <v>0</v>
      </c>
      <c r="DP57" cm="1">
        <f t="array" ref="DP57">(BP57/INDEX($CX57:$DG57,,MATCH(DP$3,$CX$3:$DG$3,)))*$DG57</f>
        <v>0</v>
      </c>
      <c r="DQ57" cm="1">
        <f t="array" ref="DQ57">(BQ57/INDEX($CX57:$DG57,,MATCH(DQ$3,$CX$3:$DG$3,)))*$DG57</f>
        <v>0</v>
      </c>
      <c r="DS57" cm="1">
        <f t="array" ref="DS57">(BS57/INDEX($CX57:$DG57,,MATCH(DS$3,$CX$3:$DG$3,)))*$DG57</f>
        <v>1384.7849084196462</v>
      </c>
      <c r="DT57" cm="1">
        <f t="array" ref="DT57">(BT57/INDEX($CX57:$DG57,,MATCH(DT$3,$CX$3:$DG$3,)))*$DG57</f>
        <v>1344.1276745857906</v>
      </c>
      <c r="DU57" cm="1">
        <f t="array" ref="DU57">(BU57/INDEX($CX57:$DG57,,MATCH(DU$3,$CX$3:$DG$3,)))*$DG57</f>
        <v>1491.1363399949896</v>
      </c>
      <c r="DV57" cm="1">
        <f t="array" ref="DV57">(BV57/INDEX($CX57:$DG57,,MATCH(DV$3,$CX$3:$DG$3,)))*$DG57</f>
        <v>1615.6848035550834</v>
      </c>
      <c r="DW57" cm="1">
        <f t="array" ref="DW57">(BW57/INDEX($CX57:$DG57,,MATCH(DW$3,$CX$3:$DG$3,)))*$DG57</f>
        <v>1673.3604348694801</v>
      </c>
      <c r="DX57" cm="1">
        <f t="array" ref="DX57">(BX57/INDEX($CX57:$DG57,,MATCH(DX$3,$CX$3:$DG$3,)))*$DG57</f>
        <v>1832.0073710619506</v>
      </c>
      <c r="DY57" cm="1">
        <f t="array" ref="DY57">(BY57/INDEX($CX57:$DG57,,MATCH(DY$3,$CX$3:$DG$3,)))*$DG57</f>
        <v>1934.4188815647617</v>
      </c>
      <c r="DZ57" cm="1">
        <f t="array" ref="DZ57">(BZ57/INDEX($CX57:$DG57,,MATCH(DZ$3,$CX$3:$DG$3,)))*$DG57</f>
        <v>2073.7854733597228</v>
      </c>
      <c r="EA57" cm="1">
        <f t="array" ref="EA57">(CA57/INDEX($CX57:$DG57,,MATCH(EA$3,$CX$3:$DG$3,)))*$DG57</f>
        <v>2063.4070014265803</v>
      </c>
      <c r="EB57" cm="1">
        <f t="array" ref="EB57">(CB57/INDEX($CX57:$DG57,,MATCH(EB$3,$CX$3:$DG$3,)))*$DG57</f>
        <v>1995.9374310599999</v>
      </c>
      <c r="EC57" s="53" cm="1">
        <f t="array" ref="EC57">(CC57/INDEX($CX57:$DG57,,MATCH(EC$3,$CX$3:$DG$3,)))*$DG57</f>
        <v>1.2893760336943618</v>
      </c>
      <c r="ED57" cm="1">
        <f t="array" ref="ED57">(CD57/INDEX($CX57:$DG57,,MATCH(ED$3,$CX$3:$DG$3,)))*$DG57</f>
        <v>2.77774732077091</v>
      </c>
      <c r="EE57" cm="1">
        <f t="array" ref="EE57">(CE57/INDEX($CX57:$DG57,,MATCH(EE$3,$CX$3:$DG$3,)))*$DG57</f>
        <v>4.6126797173177296</v>
      </c>
      <c r="EF57" cm="1">
        <f t="array" ref="EF57">(CF57/INDEX($CX57:$DG57,,MATCH(EF$3,$CX$3:$DG$3,)))*$DG57</f>
        <v>3.6255324996592035</v>
      </c>
      <c r="EG57" cm="1">
        <f t="array" ref="EG57">(CG57/INDEX($CX57:$DG57,,MATCH(EG$3,$CX$3:$DG$3,)))*$DG57</f>
        <v>3.6535081439331893</v>
      </c>
      <c r="EH57" cm="1">
        <f t="array" ref="EH57">(CH57/INDEX($CX57:$DG57,,MATCH(EH$3,$CX$3:$DG$3,)))*$DG57</f>
        <v>2.6195979202045163</v>
      </c>
      <c r="EI57" cm="1">
        <f t="array" ref="EI57">(CI57/INDEX($CX57:$DG57,,MATCH(EI$3,$CX$3:$DG$3,)))*$DG57</f>
        <v>2.4485796570185596</v>
      </c>
      <c r="EJ57" cm="1">
        <f t="array" ref="EJ57">(CJ57/INDEX($CX57:$DG57,,MATCH(EJ$3,$CX$3:$DG$3,)))*$DG57</f>
        <v>1.8745798623204633</v>
      </c>
      <c r="EK57" cm="1">
        <f t="array" ref="EK57">(CK57/INDEX($CX57:$DG57,,MATCH(EK$3,$CX$3:$DG$3,)))*$DG57</f>
        <v>1.4062936049195778</v>
      </c>
      <c r="EL57" cm="1">
        <f t="array" ref="EL57">(CL57/INDEX($CX57:$DG57,,MATCH(EL$3,$CX$3:$DG$3,)))*$DG57</f>
        <v>1.1127476098745448</v>
      </c>
      <c r="EM57" cm="1">
        <f t="array" ref="EM57">(CM57/INDEX($CX57:$DG57,,MATCH(EM$3,$CX$3:$DG$3,)))*$DG57</f>
        <v>3.7669438831922726</v>
      </c>
      <c r="EN57" cm="1">
        <f t="array" ref="EN57">(CN57/INDEX($CX57:$DG57,,MATCH(EN$3,$CX$3:$DG$3,)))*$DG57</f>
        <v>8.1152573070952805</v>
      </c>
      <c r="EO57" cm="1">
        <f t="array" ref="EO57">(CO57/INDEX($CX57:$DG57,,MATCH(EO$3,$CX$3:$DG$3,)))*$DG57</f>
        <v>13.476057559787</v>
      </c>
      <c r="EP57" cm="1">
        <f t="array" ref="EP57">(CP57/INDEX($CX57:$DG57,,MATCH(EP$3,$CX$3:$DG$3,)))*$DG57</f>
        <v>10.592082616717358</v>
      </c>
      <c r="EQ57" cm="1">
        <f t="array" ref="EQ57">(CQ57/INDEX($CX57:$DG57,,MATCH(EQ$3,$CX$3:$DG$3,)))*$DG57</f>
        <v>10.673814151446066</v>
      </c>
      <c r="ER57" cm="1">
        <f t="array" ref="ER57">(CR57/INDEX($CX57:$DG57,,MATCH(ER$3,$CX$3:$DG$3,)))*$DG57</f>
        <v>7.6532199327948085</v>
      </c>
      <c r="ES57" cm="1">
        <f t="array" ref="ES57">(CS57/INDEX($CX57:$DG57,,MATCH(ES$3,$CX$3:$DG$3,)))*$DG57</f>
        <v>7.1535858589578094</v>
      </c>
      <c r="ET57" cm="1">
        <f t="array" ref="ET57">(CT57/INDEX($CX57:$DG57,,MATCH(ET$3,$CX$3:$DG$3,)))*$DG57</f>
        <v>5.4766313018017119</v>
      </c>
      <c r="EU57" cm="1">
        <f t="array" ref="EU57">(CU57/INDEX($CX57:$DG57,,MATCH(EU$3,$CX$3:$DG$3,)))*$DG57</f>
        <v>4.1085214511439681</v>
      </c>
      <c r="EV57" cm="1">
        <f t="array" ref="EV57">(CV57/INDEX($CX57:$DG57,,MATCH(EV$3,$CX$3:$DG$3,)))*$DG57</f>
        <v>3.2509195866962597</v>
      </c>
      <c r="EW57">
        <f t="shared" si="13"/>
        <v>99.687676019345602</v>
      </c>
      <c r="EY57" s="96">
        <f t="shared" si="24"/>
        <v>9.3110202592100206E-4</v>
      </c>
      <c r="EZ57" s="96">
        <f t="shared" si="14"/>
        <v>2.0665799635640322E-3</v>
      </c>
      <c r="FA57" s="96">
        <f t="shared" si="15"/>
        <v>3.0933990364242808E-3</v>
      </c>
      <c r="FB57" s="96">
        <f t="shared" si="16"/>
        <v>2.2439602648250062E-3</v>
      </c>
      <c r="FC57" s="96">
        <f t="shared" si="17"/>
        <v>2.1833360391469744E-3</v>
      </c>
      <c r="FD57" s="96">
        <f t="shared" si="18"/>
        <v>1.4299057752622617E-3</v>
      </c>
      <c r="FE57" s="96">
        <f t="shared" si="19"/>
        <v>1.2657959867709164E-3</v>
      </c>
      <c r="FF57" s="96">
        <f t="shared" si="20"/>
        <v>9.0394107124468952E-4</v>
      </c>
      <c r="FG57" s="96">
        <f t="shared" si="21"/>
        <v>6.8153961091888644E-4</v>
      </c>
      <c r="FH57" s="96">
        <f t="shared" si="22"/>
        <v>5.5750625874258404E-4</v>
      </c>
      <c r="FJ57" s="96">
        <f t="shared" si="25"/>
        <v>2079.7547027440851</v>
      </c>
      <c r="FK57" s="96" t="str">
        <f>IF(AND('Country-wise data'!FJ57&gt;'non-R&amp;D ex_typologies'!$C$17,'Country-wise data'!FJ57&lt;'non-R&amp;D ex_typologies'!$D$17),"Small",IF(AND('Country-wise data'!FJ57&gt;'non-R&amp;D ex_typologies'!$E$17,'Country-wise data'!$FJ$4&lt;'non-R&amp;D ex_typologies'!$F$17),"Medium","Large"))</f>
        <v>Medium</v>
      </c>
      <c r="FL57" t="str">
        <f>IF($FK57='non-R&amp;D ex_typologies'!$C$16,IF(AND('Country-wise data'!EY57&gt;'non-R&amp;D ex_typologies'!$C$21,'Country-wise data'!EY57&lt;'non-R&amp;D ex_typologies'!$D$21),'non-R&amp;D ex_typologies'!$B$21,IF(AND('Country-wise data'!EY57&gt;'non-R&amp;D ex_typologies'!$C$19,'Country-wise data'!EY57&lt;'non-R&amp;D ex_typologies'!$D$19),'non-R&amp;D ex_typologies'!$B$19,'non-R&amp;D ex_typologies'!$B$20)),IF($FK57='non-R&amp;D ex_typologies'!$E$16,IF(AND('Country-wise data'!EY57&gt;'non-R&amp;D ex_typologies'!$E$21,'Country-wise data'!EY57&lt;'non-R&amp;D ex_typologies'!$F$21),'non-R&amp;D ex_typologies'!$B$21,IF(AND('Country-wise data'!EY57&gt;'non-R&amp;D ex_typologies'!$E$19,'Country-wise data'!EY57&lt;'non-R&amp;D ex_typologies'!$F$19),'non-R&amp;D ex_typologies'!$B$19,'non-R&amp;D ex_typologies'!$B$20)),IF(AND('Country-wise data'!EY57&gt;'non-R&amp;D ex_typologies'!$G$21,'Country-wise data'!EY57&lt;'non-R&amp;D ex_typologies'!$H$21),'non-R&amp;D ex_typologies'!$B$21,IF(AND('Country-wise data'!EY57&gt;'non-R&amp;D ex_typologies'!$G$19,'Country-wise data'!EY57&lt;'non-R&amp;D ex_typologies'!$H$19),'non-R&amp;D ex_typologies'!$B$19,'non-R&amp;D ex_typologies'!$B$20))))</f>
        <v>Program heavy</v>
      </c>
      <c r="FM57" t="str">
        <f>IF($FK57='non-R&amp;D ex_typologies'!$C$16,IF(AND('Country-wise data'!EZ57&gt;'non-R&amp;D ex_typologies'!$C$21,'Country-wise data'!EZ57&lt;'non-R&amp;D ex_typologies'!$D$21),'non-R&amp;D ex_typologies'!$B$21,IF(AND('Country-wise data'!EZ57&gt;'non-R&amp;D ex_typologies'!$C$19,'Country-wise data'!EZ57&lt;'non-R&amp;D ex_typologies'!$D$19),'non-R&amp;D ex_typologies'!$B$19,'non-R&amp;D ex_typologies'!$B$20)),IF($FK57='non-R&amp;D ex_typologies'!$E$16,IF(AND('Country-wise data'!EZ57&gt;'non-R&amp;D ex_typologies'!$E$21,'Country-wise data'!EZ57&lt;'non-R&amp;D ex_typologies'!$F$21),'non-R&amp;D ex_typologies'!$B$21,IF(AND('Country-wise data'!EZ57&gt;'non-R&amp;D ex_typologies'!$E$19,'Country-wise data'!EZ57&lt;'non-R&amp;D ex_typologies'!$F$19),'non-R&amp;D ex_typologies'!$B$19,'non-R&amp;D ex_typologies'!$B$20)),IF(AND('Country-wise data'!EZ57&gt;'non-R&amp;D ex_typologies'!$G$21,'Country-wise data'!EZ57&lt;'non-R&amp;D ex_typologies'!$H$21),'non-R&amp;D ex_typologies'!$B$21,IF(AND('Country-wise data'!EZ57&gt;'non-R&amp;D ex_typologies'!$G$19,'Country-wise data'!EZ57&lt;'non-R&amp;D ex_typologies'!$H$19),'non-R&amp;D ex_typologies'!$B$19,'non-R&amp;D ex_typologies'!$B$20))))</f>
        <v>Program heavy</v>
      </c>
      <c r="FN57" t="str">
        <f>IF($FK57='non-R&amp;D ex_typologies'!$C$16,IF(AND('Country-wise data'!FA57&gt;'non-R&amp;D ex_typologies'!$C$21,'Country-wise data'!FA57&lt;'non-R&amp;D ex_typologies'!$D$21),'non-R&amp;D ex_typologies'!$B$21,IF(AND('Country-wise data'!FA57&gt;'non-R&amp;D ex_typologies'!$C$19,'Country-wise data'!FA57&lt;'non-R&amp;D ex_typologies'!$D$19),'non-R&amp;D ex_typologies'!$B$19,'non-R&amp;D ex_typologies'!$B$20)),IF($FK57='non-R&amp;D ex_typologies'!$E$16,IF(AND('Country-wise data'!FA57&gt;'non-R&amp;D ex_typologies'!$E$21,'Country-wise data'!FA57&lt;'non-R&amp;D ex_typologies'!$F$21),'non-R&amp;D ex_typologies'!$B$21,IF(AND('Country-wise data'!FA57&gt;'non-R&amp;D ex_typologies'!$E$19,'Country-wise data'!FA57&lt;'non-R&amp;D ex_typologies'!$F$19),'non-R&amp;D ex_typologies'!$B$19,'non-R&amp;D ex_typologies'!$B$20)),IF(AND('Country-wise data'!FA57&gt;'non-R&amp;D ex_typologies'!$G$21,'Country-wise data'!FA57&lt;'non-R&amp;D ex_typologies'!$H$21),'non-R&amp;D ex_typologies'!$B$21,IF(AND('Country-wise data'!FA57&gt;'non-R&amp;D ex_typologies'!$G$19,'Country-wise data'!FA57&lt;'non-R&amp;D ex_typologies'!$H$19),'non-R&amp;D ex_typologies'!$B$19,'non-R&amp;D ex_typologies'!$B$20))))</f>
        <v>Program heavy</v>
      </c>
      <c r="FO57" t="str">
        <f>IF($FK57='non-R&amp;D ex_typologies'!$C$16,IF(AND('Country-wise data'!FB57&gt;'non-R&amp;D ex_typologies'!$C$21,'Country-wise data'!FB57&lt;'non-R&amp;D ex_typologies'!$D$21),'non-R&amp;D ex_typologies'!$B$21,IF(AND('Country-wise data'!FB57&gt;'non-R&amp;D ex_typologies'!$C$19,'Country-wise data'!FB57&lt;'non-R&amp;D ex_typologies'!$D$19),'non-R&amp;D ex_typologies'!$B$19,'non-R&amp;D ex_typologies'!$B$20)),IF($FK57='non-R&amp;D ex_typologies'!$E$16,IF(AND('Country-wise data'!FB57&gt;'non-R&amp;D ex_typologies'!$E$21,'Country-wise data'!FB57&lt;'non-R&amp;D ex_typologies'!$F$21),'non-R&amp;D ex_typologies'!$B$21,IF(AND('Country-wise data'!FB57&gt;'non-R&amp;D ex_typologies'!$E$19,'Country-wise data'!FB57&lt;'non-R&amp;D ex_typologies'!$F$19),'non-R&amp;D ex_typologies'!$B$19,'non-R&amp;D ex_typologies'!$B$20)),IF(AND('Country-wise data'!FB57&gt;'non-R&amp;D ex_typologies'!$G$21,'Country-wise data'!FB57&lt;'non-R&amp;D ex_typologies'!$H$21),'non-R&amp;D ex_typologies'!$B$21,IF(AND('Country-wise data'!FB57&gt;'non-R&amp;D ex_typologies'!$G$19,'Country-wise data'!FB57&lt;'non-R&amp;D ex_typologies'!$H$19),'non-R&amp;D ex_typologies'!$B$19,'non-R&amp;D ex_typologies'!$B$20))))</f>
        <v>Program heavy</v>
      </c>
      <c r="FP57" t="str">
        <f>IF($FK57='non-R&amp;D ex_typologies'!$C$16,IF(AND('Country-wise data'!FC57&gt;'non-R&amp;D ex_typologies'!$C$21,'Country-wise data'!FC57&lt;'non-R&amp;D ex_typologies'!$D$21),'non-R&amp;D ex_typologies'!$B$21,IF(AND('Country-wise data'!FC57&gt;'non-R&amp;D ex_typologies'!$C$19,'Country-wise data'!FC57&lt;'non-R&amp;D ex_typologies'!$D$19),'non-R&amp;D ex_typologies'!$B$19,'non-R&amp;D ex_typologies'!$B$20)),IF($FK57='non-R&amp;D ex_typologies'!$E$16,IF(AND('Country-wise data'!FC57&gt;'non-R&amp;D ex_typologies'!$E$21,'Country-wise data'!FC57&lt;'non-R&amp;D ex_typologies'!$F$21),'non-R&amp;D ex_typologies'!$B$21,IF(AND('Country-wise data'!FC57&gt;'non-R&amp;D ex_typologies'!$E$19,'Country-wise data'!FC57&lt;'non-R&amp;D ex_typologies'!$F$19),'non-R&amp;D ex_typologies'!$B$19,'non-R&amp;D ex_typologies'!$B$20)),IF(AND('Country-wise data'!FC57&gt;'non-R&amp;D ex_typologies'!$G$21,'Country-wise data'!FC57&lt;'non-R&amp;D ex_typologies'!$H$21),'non-R&amp;D ex_typologies'!$B$21,IF(AND('Country-wise data'!FC57&gt;'non-R&amp;D ex_typologies'!$G$19,'Country-wise data'!FC57&lt;'non-R&amp;D ex_typologies'!$H$19),'non-R&amp;D ex_typologies'!$B$19,'non-R&amp;D ex_typologies'!$B$20))))</f>
        <v>Program heavy</v>
      </c>
      <c r="FQ57" t="str">
        <f>IF($FK57='non-R&amp;D ex_typologies'!$C$16,IF(AND('Country-wise data'!FD57&gt;'non-R&amp;D ex_typologies'!$C$21,'Country-wise data'!FD57&lt;'non-R&amp;D ex_typologies'!$D$21),'non-R&amp;D ex_typologies'!$B$21,IF(AND('Country-wise data'!FD57&gt;'non-R&amp;D ex_typologies'!$C$19,'Country-wise data'!FD57&lt;'non-R&amp;D ex_typologies'!$D$19),'non-R&amp;D ex_typologies'!$B$19,'non-R&amp;D ex_typologies'!$B$20)),IF($FK57='non-R&amp;D ex_typologies'!$E$16,IF(AND('Country-wise data'!FD57&gt;'non-R&amp;D ex_typologies'!$E$21,'Country-wise data'!FD57&lt;'non-R&amp;D ex_typologies'!$F$21),'non-R&amp;D ex_typologies'!$B$21,IF(AND('Country-wise data'!FD57&gt;'non-R&amp;D ex_typologies'!$E$19,'Country-wise data'!FD57&lt;'non-R&amp;D ex_typologies'!$F$19),'non-R&amp;D ex_typologies'!$B$19,'non-R&amp;D ex_typologies'!$B$20)),IF(AND('Country-wise data'!FD57&gt;'non-R&amp;D ex_typologies'!$G$21,'Country-wise data'!FD57&lt;'non-R&amp;D ex_typologies'!$H$21),'non-R&amp;D ex_typologies'!$B$21,IF(AND('Country-wise data'!FD57&gt;'non-R&amp;D ex_typologies'!$G$19,'Country-wise data'!FD57&lt;'non-R&amp;D ex_typologies'!$H$19),'non-R&amp;D ex_typologies'!$B$19,'non-R&amp;D ex_typologies'!$B$20))))</f>
        <v>Program heavy</v>
      </c>
      <c r="FR57" t="str">
        <f>IF($FK57='non-R&amp;D ex_typologies'!$C$16,IF(AND('Country-wise data'!FE57&gt;'non-R&amp;D ex_typologies'!$C$21,'Country-wise data'!FE57&lt;'non-R&amp;D ex_typologies'!$D$21),'non-R&amp;D ex_typologies'!$B$21,IF(AND('Country-wise data'!FE57&gt;'non-R&amp;D ex_typologies'!$C$19,'Country-wise data'!FE57&lt;'non-R&amp;D ex_typologies'!$D$19),'non-R&amp;D ex_typologies'!$B$19,'non-R&amp;D ex_typologies'!$B$20)),IF($FK57='non-R&amp;D ex_typologies'!$E$16,IF(AND('Country-wise data'!FE57&gt;'non-R&amp;D ex_typologies'!$E$21,'Country-wise data'!FE57&lt;'non-R&amp;D ex_typologies'!$F$21),'non-R&amp;D ex_typologies'!$B$21,IF(AND('Country-wise data'!FE57&gt;'non-R&amp;D ex_typologies'!$E$19,'Country-wise data'!FE57&lt;'non-R&amp;D ex_typologies'!$F$19),'non-R&amp;D ex_typologies'!$B$19,'non-R&amp;D ex_typologies'!$B$20)),IF(AND('Country-wise data'!FE57&gt;'non-R&amp;D ex_typologies'!$G$21,'Country-wise data'!FE57&lt;'non-R&amp;D ex_typologies'!$H$21),'non-R&amp;D ex_typologies'!$B$21,IF(AND('Country-wise data'!FE57&gt;'non-R&amp;D ex_typologies'!$G$19,'Country-wise data'!FE57&lt;'non-R&amp;D ex_typologies'!$H$19),'non-R&amp;D ex_typologies'!$B$19,'non-R&amp;D ex_typologies'!$B$20))))</f>
        <v>Program heavy</v>
      </c>
      <c r="FS57" t="str">
        <f>IF($FK57='non-R&amp;D ex_typologies'!$C$16,IF(AND('Country-wise data'!FF57&gt;'non-R&amp;D ex_typologies'!$C$21,'Country-wise data'!FF57&lt;'non-R&amp;D ex_typologies'!$D$21),'non-R&amp;D ex_typologies'!$B$21,IF(AND('Country-wise data'!FF57&gt;'non-R&amp;D ex_typologies'!$C$19,'Country-wise data'!FF57&lt;'non-R&amp;D ex_typologies'!$D$19),'non-R&amp;D ex_typologies'!$B$19,'non-R&amp;D ex_typologies'!$B$20)),IF($FK57='non-R&amp;D ex_typologies'!$E$16,IF(AND('Country-wise data'!FF57&gt;'non-R&amp;D ex_typologies'!$E$21,'Country-wise data'!FF57&lt;'non-R&amp;D ex_typologies'!$F$21),'non-R&amp;D ex_typologies'!$B$21,IF(AND('Country-wise data'!FF57&gt;'non-R&amp;D ex_typologies'!$E$19,'Country-wise data'!FF57&lt;'non-R&amp;D ex_typologies'!$F$19),'non-R&amp;D ex_typologies'!$B$19,'non-R&amp;D ex_typologies'!$B$20)),IF(AND('Country-wise data'!FF57&gt;'non-R&amp;D ex_typologies'!$G$21,'Country-wise data'!FF57&lt;'non-R&amp;D ex_typologies'!$H$21),'non-R&amp;D ex_typologies'!$B$21,IF(AND('Country-wise data'!FF57&gt;'non-R&amp;D ex_typologies'!$G$19,'Country-wise data'!FF57&lt;'non-R&amp;D ex_typologies'!$H$19),'non-R&amp;D ex_typologies'!$B$19,'non-R&amp;D ex_typologies'!$B$20))))</f>
        <v>Program heavy</v>
      </c>
      <c r="FT57" t="str">
        <f>IF($FK57='non-R&amp;D ex_typologies'!$C$16,IF(AND('Country-wise data'!FG57&gt;'non-R&amp;D ex_typologies'!$C$21,'Country-wise data'!FG57&lt;'non-R&amp;D ex_typologies'!$D$21),'non-R&amp;D ex_typologies'!$B$21,IF(AND('Country-wise data'!FG57&gt;'non-R&amp;D ex_typologies'!$C$19,'Country-wise data'!FG57&lt;'non-R&amp;D ex_typologies'!$D$19),'non-R&amp;D ex_typologies'!$B$19,'non-R&amp;D ex_typologies'!$B$20)),IF($FK57='non-R&amp;D ex_typologies'!$E$16,IF(AND('Country-wise data'!FG57&gt;'non-R&amp;D ex_typologies'!$E$21,'Country-wise data'!FG57&lt;'non-R&amp;D ex_typologies'!$F$21),'non-R&amp;D ex_typologies'!$B$21,IF(AND('Country-wise data'!FG57&gt;'non-R&amp;D ex_typologies'!$E$19,'Country-wise data'!FG57&lt;'non-R&amp;D ex_typologies'!$F$19),'non-R&amp;D ex_typologies'!$B$19,'non-R&amp;D ex_typologies'!$B$20)),IF(AND('Country-wise data'!FG57&gt;'non-R&amp;D ex_typologies'!$G$21,'Country-wise data'!FG57&lt;'non-R&amp;D ex_typologies'!$H$21),'non-R&amp;D ex_typologies'!$B$21,IF(AND('Country-wise data'!FG57&gt;'non-R&amp;D ex_typologies'!$G$19,'Country-wise data'!FG57&lt;'non-R&amp;D ex_typologies'!$H$19),'non-R&amp;D ex_typologies'!$B$19,'non-R&amp;D ex_typologies'!$B$20))))</f>
        <v>Program heavy</v>
      </c>
      <c r="FU57" t="str">
        <f>IF($FK57='non-R&amp;D ex_typologies'!$C$16,IF(AND('Country-wise data'!FH57&gt;'non-R&amp;D ex_typologies'!$C$21,'Country-wise data'!FH57&lt;'non-R&amp;D ex_typologies'!$D$21),'non-R&amp;D ex_typologies'!$B$21,IF(AND('Country-wise data'!FH57&gt;'non-R&amp;D ex_typologies'!$C$19,'Country-wise data'!FH57&lt;'non-R&amp;D ex_typologies'!$D$19),'non-R&amp;D ex_typologies'!$B$19,'non-R&amp;D ex_typologies'!$B$20)),IF($FK57='non-R&amp;D ex_typologies'!$E$16,IF(AND('Country-wise data'!FH57&gt;'non-R&amp;D ex_typologies'!$E$21,'Country-wise data'!FH57&lt;'non-R&amp;D ex_typologies'!$F$21),'non-R&amp;D ex_typologies'!$B$21,IF(AND('Country-wise data'!FH57&gt;'non-R&amp;D ex_typologies'!$E$19,'Country-wise data'!FH57&lt;'non-R&amp;D ex_typologies'!$F$19),'non-R&amp;D ex_typologies'!$B$19,'non-R&amp;D ex_typologies'!$B$20)),IF(AND('Country-wise data'!FH57&gt;'non-R&amp;D ex_typologies'!$G$21,'Country-wise data'!FH57&lt;'non-R&amp;D ex_typologies'!$H$21),'non-R&amp;D ex_typologies'!$B$21,IF(AND('Country-wise data'!FH57&gt;'non-R&amp;D ex_typologies'!$G$19,'Country-wise data'!FH57&lt;'non-R&amp;D ex_typologies'!$H$19),'non-R&amp;D ex_typologies'!$B$19,'non-R&amp;D ex_typologies'!$B$20))))</f>
        <v>Program heavy</v>
      </c>
    </row>
    <row r="58" spans="2:177" x14ac:dyDescent="0.35">
      <c r="B58" t="s">
        <v>149</v>
      </c>
      <c r="C58" t="s">
        <v>150</v>
      </c>
      <c r="D58" t="s">
        <v>379</v>
      </c>
      <c r="E58" t="s">
        <v>26</v>
      </c>
      <c r="F58" t="s">
        <v>369</v>
      </c>
      <c r="G58" s="55">
        <f>Assumptions!$C$13</f>
        <v>1.1000000000000001</v>
      </c>
      <c r="H58">
        <f>SUMIFS(FAOstat!M:M,FAOstat!$B:$B,'Country-wise data'!$B58)*G58</f>
        <v>15.796000000000001</v>
      </c>
      <c r="I58">
        <f>IF(SUMIFS(FAOstat!N:N,FAOstat!$B:$B,'Country-wise data'!$B58)=0,H58*(1+Assumptions!$C$9),SUMIFS(FAOstat!N:N,FAOstat!$B:$B,'Country-wise data'!$B58)*$G58)</f>
        <v>16.368000000000002</v>
      </c>
      <c r="J58">
        <f>IF(SUMIFS(FAOstat!O:O,FAOstat!$B:$B,'Country-wise data'!$B58)=0,I58*(1+Assumptions!$C$9),SUMIFS(FAOstat!O:O,FAOstat!$B:$B,'Country-wise data'!$B58)*$G58)</f>
        <v>4.0040000000000004</v>
      </c>
      <c r="K58">
        <f>IF(SUMIFS(FAOstat!P:P,FAOstat!$B:$B,'Country-wise data'!$B58)=0,J58*(1+Assumptions!$C$9),SUMIFS(FAOstat!P:P,FAOstat!$B:$B,'Country-wise data'!$B58)*$G58)</f>
        <v>6.5780000000000012</v>
      </c>
      <c r="L58">
        <f>IF(SUMIFS(FAOstat!Q:Q,FAOstat!$B:$B,'Country-wise data'!$B58)=0,K58*(1+Assumptions!$C$9),SUMIFS(FAOstat!Q:Q,FAOstat!$B:$B,'Country-wise data'!$B58)*$G58)</f>
        <v>4.8510000000000009</v>
      </c>
      <c r="M58">
        <f>IF(SUMIFS(FAOstat!R:R,FAOstat!$B:$B,'Country-wise data'!$B58)=0,L58*(1+Assumptions!$C$9),SUMIFS(FAOstat!R:R,FAOstat!$B:$B,'Country-wise data'!$B58)*$G58)</f>
        <v>7.4470000000000001</v>
      </c>
      <c r="N58">
        <f>IF(SUMIFS(FAOstat!S:S,FAOstat!$B:$B,'Country-wise data'!$B58)=0,M58*(1+Assumptions!$C$9),SUMIFS(FAOstat!S:S,FAOstat!$B:$B,'Country-wise data'!$B58)*$G58)</f>
        <v>7.5959400000000006</v>
      </c>
      <c r="O58">
        <f>IF(SUMIFS(FAOstat!T:T,FAOstat!$B:$B,'Country-wise data'!$B58)=0,N58*(1+Assumptions!$C$9),SUMIFS(FAOstat!T:T,FAOstat!$B:$B,'Country-wise data'!$B58)*$G58)</f>
        <v>7.7478588000000004</v>
      </c>
      <c r="P58">
        <f>IF(SUMIFS(FAOstat!U:U,FAOstat!$B:$B,'Country-wise data'!$B58)=0,O58*(1+Assumptions!$C$9),SUMIFS(FAOstat!U:U,FAOstat!$B:$B,'Country-wise data'!$B58)*$G58)</f>
        <v>7.9028159760000003</v>
      </c>
      <c r="Q58">
        <f>IF(SUMIFS(FAOstat!V:V,FAOstat!$B:$B,'Country-wise data'!$B58)=0,P58*(1+Assumptions!$C$9),SUMIFS(FAOstat!V:V,FAOstat!$B:$B,'Country-wise data'!$B58)*$G58)</f>
        <v>8.0608722955200012</v>
      </c>
      <c r="R58" s="36">
        <f t="shared" si="55"/>
        <v>0.10690450057664869</v>
      </c>
      <c r="S58">
        <f>SUMIFS(FAOstat!CE:CE,FAOstat!$B:$B,'Country-wise data'!$B58)</f>
        <v>382.82010200000002</v>
      </c>
      <c r="T58">
        <f>SUMIFS(FAOstat!CF:CF,FAOstat!$B:$B,'Country-wise data'!$B58)</f>
        <v>494.51739199999997</v>
      </c>
      <c r="U58">
        <f>SUMIFS(FAOstat!CG:CG,FAOstat!$B:$B,'Country-wise data'!$B58)</f>
        <v>463.92049200000002</v>
      </c>
      <c r="V58">
        <f>SUMIFS(FAOstat!CH:CH,FAOstat!$B:$B,'Country-wise data'!$B58)</f>
        <v>461.56583000000001</v>
      </c>
      <c r="W58">
        <f>SUMIFS(FAOstat!CI:CI,FAOstat!$B:$B,'Country-wise data'!$B58)</f>
        <v>433.33438599999999</v>
      </c>
      <c r="X58">
        <f>SUMIFS(FAOstat!CJ:CJ,FAOstat!$B:$B,'Country-wise data'!$B58)</f>
        <v>490.075919</v>
      </c>
      <c r="Y58">
        <f>SUMIFS(FAOstat!CK:CK,FAOstat!$B:$B,'Country-wise data'!$B58)</f>
        <v>546.44942900000001</v>
      </c>
      <c r="Z58">
        <f>SUMIFS(FAOstat!CL:CL,FAOstat!$B:$B,'Country-wise data'!$B58)</f>
        <v>663.71741999999995</v>
      </c>
      <c r="AA58">
        <f>SUMIFS(FAOstat!CM:CM,FAOstat!$B:$B,'Country-wise data'!$B58)</f>
        <v>692.38778500000001</v>
      </c>
      <c r="AB58">
        <f>SUMIFS(FAOstat!CN:CN,FAOstat!$B:$B,'Country-wise data'!$B58)</f>
        <v>706.2355407</v>
      </c>
      <c r="AC58" s="53">
        <f>IFERROR(INDEX('ASTI data (new)'!$AF$6:$AL$130,MATCH('Country-wise data'!$B58,'ASTI data (new)'!$C$6:$C$130,),MATCH('Country-wise data'!AC$3,'ASTI data (new)'!$AF$5:$AL$5,)),(INDEX(Assumptions!$G$154:$P$345,MATCH('Country-wise data'!$B58,Assumptions!$B$154:$B$344,),MATCH('Country-wise data'!AC$3,Assumptions!$G$153:$P$153,))*S58))</f>
        <v>7.8184338718694568E-2</v>
      </c>
      <c r="AD58" s="53">
        <f>IFERROR(INDEX('ASTI data (new)'!$AF$6:$AL$130,MATCH('Country-wise data'!$B58,'ASTI data (new)'!$C$6:$C$130,),MATCH('Country-wise data'!AD$3,'ASTI data (new)'!$AF$5:$AL$5,)),(INDEX(Assumptions!$G$154:$P$345,MATCH('Country-wise data'!$B58,Assumptions!$B$154:$B$344,),MATCH('Country-wise data'!AD$3,Assumptions!$G$153:$P$153,))*T58))</f>
        <v>8.8923528829293622E-2</v>
      </c>
      <c r="AE58" s="53">
        <f>IFERROR(INDEX('ASTI data (new)'!$AF$6:$AL$130,MATCH('Country-wise data'!$B58,'ASTI data (new)'!$C$6:$C$130,),MATCH('Country-wise data'!AE$3,'ASTI data (new)'!$AF$5:$AL$5,)),(INDEX(Assumptions!$G$154:$P$345,MATCH('Country-wise data'!$B58,Assumptions!$B$154:$B$344,),MATCH('Country-wise data'!AE$3,Assumptions!$G$153:$P$153,))*U58))</f>
        <v>8.8167205051871811E-2</v>
      </c>
      <c r="AF58" s="53">
        <f>IFERROR(INDEX('ASTI data (new)'!$AF$6:$AL$130,MATCH('Country-wise data'!$B58,'ASTI data (new)'!$C$6:$C$130,),MATCH('Country-wise data'!AF$3,'ASTI data (new)'!$AF$5:$AL$5,)),(INDEX(Assumptions!$G$154:$P$345,MATCH('Country-wise data'!$B58,Assumptions!$B$154:$B$344,),MATCH('Country-wise data'!AF$3,Assumptions!$G$153:$P$153,))*V58))</f>
        <v>8.7345354898391958E-2</v>
      </c>
      <c r="AG58" s="53">
        <f>IFERROR(INDEX('ASTI data (new)'!$AF$6:$AL$130,MATCH('Country-wise data'!$B58,'ASTI data (new)'!$C$6:$C$130,),MATCH('Country-wise data'!AG$3,'ASTI data (new)'!$AF$5:$AL$5,)),(INDEX(Assumptions!$G$154:$P$345,MATCH('Country-wise data'!$B58,Assumptions!$B$154:$B$344,),MATCH('Country-wise data'!AG$3,Assumptions!$G$153:$P$153,))*W58))</f>
        <v>8.7215859169642904E-2</v>
      </c>
      <c r="AH58" s="53">
        <f>IFERROR(INDEX('ASTI data (new)'!$AF$6:$AL$130,MATCH('Country-wise data'!$B58,'ASTI data (new)'!$C$6:$C$130,),MATCH('Country-wise data'!AH$3,'ASTI data (new)'!$AF$5:$AL$5,)),(INDEX(Assumptions!$G$154:$P$345,MATCH('Country-wise data'!$B58,Assumptions!$B$154:$B$344,),MATCH('Country-wise data'!AH$3,Assumptions!$G$153:$P$153,))*X58))</f>
        <v>9.7770712554543587E-2</v>
      </c>
      <c r="AI58" s="53">
        <f>IFERROR(INDEX('ASTI data (new)'!$AF$6:$AL$130,MATCH('Country-wise data'!$B58,'ASTI data (new)'!$C$6:$C$130,),MATCH('Country-wise data'!AI$3,'ASTI data (new)'!$AF$5:$AL$5,)),(INDEX(Assumptions!$G$154:$P$345,MATCH('Country-wise data'!$B58,Assumptions!$B$154:$B$344,),MATCH('Country-wise data'!AI$3,Assumptions!$G$153:$P$153,))*Y58))</f>
        <v>0.10373120595486017</v>
      </c>
      <c r="AJ58" s="53">
        <f t="shared" ref="AJ58:AL58" si="80">IFERROR((1+($AI58/$AF58)^(1/3)-1)*AI58,0)</f>
        <v>0.10984980693858733</v>
      </c>
      <c r="AK58" s="53">
        <f t="shared" si="80"/>
        <v>0.11632931453333334</v>
      </c>
      <c r="AL58" s="53">
        <f t="shared" si="80"/>
        <v>0.12319101687052293</v>
      </c>
      <c r="AM58" s="55" cm="1">
        <f t="array" ref="AM58">INDEX('non-R&amp;D ex_typologies'!$J$8:$J$10,MATCH('Country-wise data'!FL58,'non-R&amp;D ex_typologies'!$F$8:$F$10,),)*'Country-wise data'!AC58</f>
        <v>0.22841747387995295</v>
      </c>
      <c r="AN58" s="55" cm="1">
        <f t="array" ref="AN58">INDEX('non-R&amp;D ex_typologies'!$J$8:$J$10,MATCH('Country-wise data'!FM58,'non-R&amp;D ex_typologies'!$F$8:$F$10,),)*'Country-wise data'!AD58</f>
        <v>0.25979228265598564</v>
      </c>
      <c r="AO58" s="55" cm="1">
        <f t="array" ref="AO58">INDEX('non-R&amp;D ex_typologies'!$J$8:$J$10,MATCH('Country-wise data'!FN58,'non-R&amp;D ex_typologies'!$F$8:$F$10,),)*'Country-wise data'!AE58</f>
        <v>0.25758266408652236</v>
      </c>
      <c r="AP58" s="55" cm="1">
        <f t="array" ref="AP58">INDEX('non-R&amp;D ex_typologies'!$J$8:$J$10,MATCH('Country-wise data'!FO58,'non-R&amp;D ex_typologies'!$F$8:$F$10,),)*'Country-wise data'!AF58</f>
        <v>0.25518160859328409</v>
      </c>
      <c r="AQ58" s="55" cm="1">
        <f t="array" ref="AQ58">INDEX('non-R&amp;D ex_typologies'!$J$8:$J$10,MATCH('Country-wise data'!FP58,'non-R&amp;D ex_typologies'!$F$8:$F$10,),)*'Country-wise data'!AG58</f>
        <v>0.25480328362790289</v>
      </c>
      <c r="AR58" s="55" cm="1">
        <f t="array" ref="AR58">INDEX('non-R&amp;D ex_typologies'!$J$8:$J$10,MATCH('Country-wise data'!FQ58,'non-R&amp;D ex_typologies'!$F$8:$F$10,),)*'Country-wise data'!AH58</f>
        <v>0.28563954811338632</v>
      </c>
      <c r="AS58" s="55" cm="1">
        <f t="array" ref="AS58">INDEX('non-R&amp;D ex_typologies'!$J$8:$J$10,MATCH('Country-wise data'!FR58,'non-R&amp;D ex_typologies'!$F$8:$F$10,),)*'Country-wise data'!AI58</f>
        <v>0.30305327659009595</v>
      </c>
      <c r="AT58" s="55" cm="1">
        <f t="array" ref="AT58">INDEX('non-R&amp;D ex_typologies'!$J$8:$J$10,MATCH('Country-wise data'!FS58,'non-R&amp;D ex_typologies'!$F$8:$F$10,),)*'Country-wise data'!AJ58</f>
        <v>0.32092892027125397</v>
      </c>
      <c r="AU58" s="55" cm="1">
        <f t="array" ref="AU58">INDEX('non-R&amp;D ex_typologies'!$J$8:$J$10,MATCH('Country-wise data'!FT58,'non-R&amp;D ex_typologies'!$F$8:$F$10,),)*'Country-wise data'!AK58</f>
        <v>0.33985896151778777</v>
      </c>
      <c r="AV58" s="55" cm="1">
        <f t="array" ref="AV58">INDEX('non-R&amp;D ex_typologies'!$J$8:$J$10,MATCH('Country-wise data'!FU58,'non-R&amp;D ex_typologies'!$F$8:$F$10,),)*'Country-wise data'!AL58</f>
        <v>0.35990559413069817</v>
      </c>
      <c r="AW58">
        <f t="shared" si="57"/>
        <v>3.8458719569866129</v>
      </c>
      <c r="AX58" s="53">
        <f>INDEX('GDP deflators'!$AB$3:$AK$155,MATCH('Country-wise data'!$B58,'GDP deflators'!$B$3:$B$155,),MATCH('Country-wise data'!AX$3,'GDP deflators'!$D$2:$M$2,))</f>
        <v>76.967903191475258</v>
      </c>
      <c r="AY58" s="53">
        <f>INDEX('GDP deflators'!$AB$3:$AK$155,MATCH('Country-wise data'!$B58,'GDP deflators'!$B$3:$B$155,),MATCH('Country-wise data'!AY$3,'GDP deflators'!$D$2:$M$2,))</f>
        <v>87.767711661560099</v>
      </c>
      <c r="AZ58" s="53">
        <f>INDEX('GDP deflators'!$AB$3:$AK$155,MATCH('Country-wise data'!$B58,'GDP deflators'!$B$3:$B$155,),MATCH('Country-wise data'!AZ$3,'GDP deflators'!$D$2:$M$2,))</f>
        <v>87.02121848822965</v>
      </c>
      <c r="BA58" s="53">
        <f>INDEX('GDP deflators'!$AB$3:$AK$155,MATCH('Country-wise data'!$B58,'GDP deflators'!$B$3:$B$155,),MATCH('Country-wise data'!BA$3,'GDP deflators'!$D$2:$M$2,))</f>
        <v>86.210050642674375</v>
      </c>
      <c r="BB58" s="53">
        <f>INDEX('GDP deflators'!$AB$3:$AK$155,MATCH('Country-wise data'!$B58,'GDP deflators'!$B$3:$B$155,),MATCH('Country-wise data'!BB$3,'GDP deflators'!$D$2:$M$2,))</f>
        <v>86.082238083592827</v>
      </c>
      <c r="BC58" s="53">
        <f>INDEX('GDP deflators'!$AB$3:$AK$155,MATCH('Country-wise data'!$B58,'GDP deflators'!$B$3:$B$155,),MATCH('Country-wise data'!BC$3,'GDP deflators'!$D$2:$M$2,))</f>
        <v>96.499900773231971</v>
      </c>
      <c r="BD58" s="53">
        <f>INDEX('GDP deflators'!$AB$3:$AK$155,MATCH('Country-wise data'!$B58,'GDP deflators'!$B$3:$B$155,),MATCH('Country-wise data'!BD$3,'GDP deflators'!$D$2:$M$2,))</f>
        <v>102.38292040827011</v>
      </c>
      <c r="BE58" s="53">
        <f>INDEX('GDP deflators'!$AB$3:$AK$155,MATCH('Country-wise data'!$B58,'GDP deflators'!$B$3:$B$155,),MATCH('Country-wise data'!BE$3,'GDP deflators'!$D$2:$M$2,))</f>
        <v>108.46302912063861</v>
      </c>
      <c r="BF58" s="53">
        <f>INDEX('GDP deflators'!$AB$3:$AK$155,MATCH('Country-wise data'!$B58,'GDP deflators'!$B$3:$B$155,),MATCH('Country-wise data'!BF$3,'GDP deflators'!$D$2:$M$2,))</f>
        <v>108.00217264584701</v>
      </c>
      <c r="BG58" s="53">
        <f>INDEX('GDP deflators'!$AB$3:$AK$155,MATCH('Country-wise data'!$B58,'GDP deflators'!$B$3:$B$155,),MATCH('Country-wise data'!BG$3,'GDP deflators'!$D$2:$M$2,))</f>
        <v>100</v>
      </c>
      <c r="BH58" cm="1">
        <f t="array" ref="BH58">H58/(INDEX($AX58:$BG58,,MATCH(BH$3,$AX$3:$BG$3,))/100)</f>
        <v>20.522840489371056</v>
      </c>
      <c r="BI58" cm="1">
        <f t="array" ref="BI58">I58/(INDEX($AX58:$BG58,,MATCH(BI$3,$AX$3:$BG$3,))/100)</f>
        <v>18.649227250126366</v>
      </c>
      <c r="BJ58" cm="1">
        <f t="array" ref="BJ58">J58/(INDEX($AX58:$BG58,,MATCH(BJ$3,$AX$3:$BG$3,))/100)</f>
        <v>4.6011766665179197</v>
      </c>
      <c r="BK58" cm="1">
        <f t="array" ref="BK58">K58/(INDEX($AX58:$BG58,,MATCH(BK$3,$AX$3:$BG$3,))/100)</f>
        <v>7.6302008303703062</v>
      </c>
      <c r="BL58" cm="1">
        <f t="array" ref="BL58">L58/(INDEX($AX58:$BG58,,MATCH(BL$3,$AX$3:$BG$3,))/100)</f>
        <v>5.6353088720686912</v>
      </c>
      <c r="BM58" cm="1">
        <f t="array" ref="BM58">M58/(INDEX($AX58:$BG58,,MATCH(BM$3,$AX$3:$BG$3,))/100)</f>
        <v>7.7171063807619138</v>
      </c>
      <c r="BN58" cm="1">
        <f t="array" ref="BN58">N58/(INDEX($AX58:$BG58,,MATCH(BN$3,$AX$3:$BG$3,))/100)</f>
        <v>7.4191476173074946</v>
      </c>
      <c r="BO58" cm="1">
        <f t="array" ref="BO58">O58/(INDEX($AX58:$BG58,,MATCH(BO$3,$AX$3:$BG$3,))/100)</f>
        <v>7.1433177395243144</v>
      </c>
      <c r="BP58" cm="1">
        <f t="array" ref="BP58">P58/(INDEX($AX58:$BG58,,MATCH(BP$3,$AX$3:$BG$3,))/100)</f>
        <v>7.3172749977117109</v>
      </c>
      <c r="BQ58" cm="1">
        <f t="array" ref="BQ58">Q58/(INDEX($AX58:$BG58,,MATCH(BQ$3,$AX$3:$BG$3,))/100)</f>
        <v>8.0608722955200012</v>
      </c>
      <c r="BS58" cm="1">
        <f t="array" ref="BS58">S58/(INDEX($AX58:$BG58,,MATCH(BS$3,$AX$3:$BG$3,))/100)</f>
        <v>497.37629079961744</v>
      </c>
      <c r="BT58" cm="1">
        <f t="array" ref="BT58">T58/(INDEX($AX58:$BG58,,MATCH(BT$3,$AX$3:$BG$3,))/100)</f>
        <v>563.43885768254029</v>
      </c>
      <c r="BU58" cm="1">
        <f t="array" ref="BU58">U58/(INDEX($AX58:$BG58,,MATCH(BU$3,$AX$3:$BG$3,))/100)</f>
        <v>533.11192380367459</v>
      </c>
      <c r="BV58" cm="1">
        <f t="array" ref="BV58">V58/(INDEX($AX58:$BG58,,MATCH(BV$3,$AX$3:$BG$3,))/100)</f>
        <v>535.3967739946122</v>
      </c>
      <c r="BW58" cm="1">
        <f t="array" ref="BW58">W58/(INDEX($AX58:$BG58,,MATCH(BW$3,$AX$3:$BG$3,))/100)</f>
        <v>503.39581735688279</v>
      </c>
      <c r="BX58" cm="1">
        <f t="array" ref="BX58">X58/(INDEX($AX58:$BG58,,MATCH(BX$3,$AX$3:$BG$3,))/100)</f>
        <v>507.85121546564505</v>
      </c>
      <c r="BY58" cm="1">
        <f t="array" ref="BY58">Y58/(INDEX($AX58:$BG58,,MATCH(BY$3,$AX$3:$BG$3,))/100)</f>
        <v>533.73104304989124</v>
      </c>
      <c r="BZ58" cm="1">
        <f t="array" ref="BZ58">Z58/(INDEX($AX58:$BG58,,MATCH(BZ$3,$AX$3:$BG$3,))/100)</f>
        <v>611.92963665229797</v>
      </c>
      <c r="CA58" cm="1">
        <f t="array" ref="CA58">AA58/(INDEX($AX58:$BG58,,MATCH(CA$3,$AX$3:$BG$3,))/100)</f>
        <v>641.08690412222393</v>
      </c>
      <c r="CB58" cm="1">
        <f t="array" ref="CB58">AB58/(INDEX($AX58:$BG58,,MATCH(CB$3,$AX$3:$BG$3,))/100)</f>
        <v>706.2355407</v>
      </c>
      <c r="CC58" cm="1">
        <f t="array" ref="CC58">AC58/(INDEX($AX58:$BG58,,MATCH(CC$3,$AX$3:$BG$3,))/100)</f>
        <v>0.10158044519439895</v>
      </c>
      <c r="CD58" cm="1">
        <f t="array" ref="CD58">AD58/(INDEX($AX58:$BG58,,MATCH(CD$3,$AX$3:$BG$3,))/100)</f>
        <v>0.10131690475443914</v>
      </c>
      <c r="CE58" cm="1">
        <f t="array" ref="CE58">AE58/(INDEX($AX58:$BG58,,MATCH(CE$3,$AX$3:$BG$3,))/100)</f>
        <v>0.10131690475443891</v>
      </c>
      <c r="CF58" cm="1">
        <f t="array" ref="CF58">AF58/(INDEX($AX58:$BG58,,MATCH(CF$3,$AX$3:$BG$3,))/100)</f>
        <v>0.10131690475443893</v>
      </c>
      <c r="CG58" cm="1">
        <f t="array" ref="CG58">AG58/(INDEX($AX58:$BG58,,MATCH(CG$3,$AX$3:$BG$3,))/100)</f>
        <v>0.10131690475443869</v>
      </c>
      <c r="CH58" cm="1">
        <f t="array" ref="CH58">AH58/(INDEX($AX58:$BG58,,MATCH(CH$3,$AX$3:$BG$3,))/100)</f>
        <v>0.10131690475443901</v>
      </c>
      <c r="CI58" cm="1">
        <f t="array" ref="CI58">AI58/(INDEX($AX58:$BG58,,MATCH(CI$3,$AX$3:$BG$3,))/100)</f>
        <v>0.10131690475443905</v>
      </c>
      <c r="CJ58" cm="1">
        <f t="array" ref="CJ58">AJ58/(INDEX($AX58:$BG58,,MATCH(CJ$3,$AX$3:$BG$3,))/100)</f>
        <v>0.10127857190527684</v>
      </c>
      <c r="CK58" cm="1">
        <f t="array" ref="CK58">AK58/(INDEX($AX58:$BG58,,MATCH(CK$3,$AX$3:$BG$3,))/100)</f>
        <v>0.10771016145646634</v>
      </c>
      <c r="CL58" cm="1">
        <f t="array" ref="CL58">AL58/(INDEX($AX58:$BG58,,MATCH(CL$3,$AX$3:$BG$3,))/100)</f>
        <v>0.12319101687052293</v>
      </c>
      <c r="CM58" cm="1">
        <f t="array" ref="CM58">AM58/(INDEX($AX58:$BG58,,MATCH(CM$3,$AX$3:$BG$3,))/100)</f>
        <v>0.29676977598273951</v>
      </c>
      <c r="CN58" cm="1">
        <f t="array" ref="CN58">AN58/(INDEX($AX58:$BG58,,MATCH(CN$3,$AX$3:$BG$3,))/100)</f>
        <v>0.29599983608752067</v>
      </c>
      <c r="CO58" cm="1">
        <f t="array" ref="CO58">AO58/(INDEX($AX58:$BG58,,MATCH(CO$3,$AX$3:$BG$3,))/100)</f>
        <v>0.29599983608751995</v>
      </c>
      <c r="CP58" cm="1">
        <f t="array" ref="CP58">AP58/(INDEX($AX58:$BG58,,MATCH(CP$3,$AX$3:$BG$3,))/100)</f>
        <v>0.29599983608751995</v>
      </c>
      <c r="CQ58" cm="1">
        <f t="array" ref="CQ58">AQ58/(INDEX($AX58:$BG58,,MATCH(CQ$3,$AX$3:$BG$3,))/100)</f>
        <v>0.29599983608751929</v>
      </c>
      <c r="CR58" cm="1">
        <f t="array" ref="CR58">AR58/(INDEX($AX58:$BG58,,MATCH(CR$3,$AX$3:$BG$3,))/100)</f>
        <v>0.29599983608752023</v>
      </c>
      <c r="CS58" cm="1">
        <f t="array" ref="CS58">AS58/(INDEX($AX58:$BG58,,MATCH(CS$3,$AX$3:$BG$3,))/100)</f>
        <v>0.2959998360875204</v>
      </c>
      <c r="CT58" cm="1">
        <f t="array" ref="CT58">AT58/(INDEX($AX58:$BG58,,MATCH(CT$3,$AX$3:$BG$3,))/100)</f>
        <v>0.29588784572326388</v>
      </c>
      <c r="CU58" cm="1">
        <f t="array" ref="CU58">AU58/(INDEX($AX58:$BG58,,MATCH(CU$3,$AX$3:$BG$3,))/100)</f>
        <v>0.3146778932237122</v>
      </c>
      <c r="CV58" cm="1">
        <f t="array" ref="CV58">AV58/(INDEX($AX58:$BG58,,MATCH(CV$3,$AX$3:$BG$3,))/100)</f>
        <v>0.35990559413069817</v>
      </c>
      <c r="CW58">
        <f t="shared" si="58"/>
        <v>4.0849017495388331</v>
      </c>
      <c r="CX58">
        <f>IFERROR(1/INDEX('exch rates'!$BC$5:$BL$268,MATCH('Country-wise data'!$B58,'exch rates'!$A$5:$A$268,),MATCH(CX$3,'exch rates'!$BC$4:$BL$4,)),1)</f>
        <v>2.0210420296858955E-3</v>
      </c>
      <c r="CY58">
        <f>IFERROR(1/INDEX('exch rates'!$BC$5:$BL$268,MATCH('Country-wise data'!$B58,'exch rates'!$A$5:$A$268,),MATCH(CY$3,'exch rates'!$BC$4:$BL$4,)),1)</f>
        <v>2.1220221034584448E-3</v>
      </c>
      <c r="CZ58">
        <f>IFERROR(1/INDEX('exch rates'!$BC$5:$BL$268,MATCH('Country-wise data'!$B58,'exch rates'!$A$5:$A$268,),MATCH(CZ$3,'exch rates'!$BC$4:$BL$4,)),1)</f>
        <v>1.9586477038510144E-3</v>
      </c>
      <c r="DA58">
        <f>IFERROR(1/INDEX('exch rates'!$BC$5:$BL$268,MATCH('Country-wise data'!$B58,'exch rates'!$A$5:$A$268,),MATCH(DA$3,'exch rates'!$BC$4:$BL$4,)),1)</f>
        <v>2.0247028985370843E-3</v>
      </c>
      <c r="DB58">
        <f>IFERROR(1/INDEX('exch rates'!$BC$5:$BL$268,MATCH('Country-wise data'!$B58,'exch rates'!$A$5:$A$268,),MATCH(DB$3,'exch rates'!$BC$4:$BL$4,)),1)</f>
        <v>2.0252863896775544E-3</v>
      </c>
      <c r="DC58">
        <f>IFERROR(1/INDEX('exch rates'!$BC$5:$BL$268,MATCH('Country-wise data'!$B58,'exch rates'!$A$5:$A$268,),MATCH(DC$3,'exch rates'!$BC$4:$BL$4,)),1)</f>
        <v>1.6914414978801962E-3</v>
      </c>
      <c r="DD58">
        <f>IFERROR(1/INDEX('exch rates'!$BC$5:$BL$268,MATCH('Country-wise data'!$B58,'exch rates'!$A$5:$A$268,),MATCH(DD$3,'exch rates'!$BC$4:$BL$4,)),1)</f>
        <v>1.6874629172955991E-3</v>
      </c>
      <c r="DE58">
        <f>IFERROR(1/INDEX('exch rates'!$BC$5:$BL$268,MATCH('Country-wise data'!$B58,'exch rates'!$A$5:$A$268,),MATCH(DE$3,'exch rates'!$BC$4:$BL$4,)),1)</f>
        <v>1.7221878514454296E-3</v>
      </c>
      <c r="DF58">
        <f>IFERROR(1/INDEX('exch rates'!$BC$5:$BL$268,MATCH('Country-wise data'!$B58,'exch rates'!$A$5:$A$268,),MATCH(DF$3,'exch rates'!$BC$4:$BL$4,)),1)</f>
        <v>1.8003535442169521E-3</v>
      </c>
      <c r="DG58">
        <f>IFERROR(1/INDEX('exch rates'!$BC$5:$BL$268,MATCH('Country-wise data'!$B58,'exch rates'!$A$5:$A$268,),MATCH(DG$3,'exch rates'!$BC$4:$BL$4,)),1)</f>
        <v>1.7067438186080936E-3</v>
      </c>
      <c r="DH58" cm="1">
        <f t="array" ref="DH58">(BH58/INDEX($CX58:$DG58,,MATCH(DH$3,$CX$3:$DG$3,)))*$DG58</f>
        <v>17.331272992357206</v>
      </c>
      <c r="DI58" cm="1">
        <f t="array" ref="DI58">(BI58/INDEX($CX58:$DG58,,MATCH(DI$3,$CX$3:$DG$3,)))*$DG58</f>
        <v>14.999586139605027</v>
      </c>
      <c r="DJ58" cm="1">
        <f t="array" ref="DJ58">(BJ58/INDEX($CX58:$DG58,,MATCH(DJ$3,$CX$3:$DG$3,)))*$DG58</f>
        <v>4.0094141577696396</v>
      </c>
      <c r="DK58" cm="1">
        <f t="array" ref="DK58">(BK58/INDEX($CX58:$DG58,,MATCH(DK$3,$CX$3:$DG$3,)))*$DG58</f>
        <v>6.4319550840680231</v>
      </c>
      <c r="DL58" cm="1">
        <f t="array" ref="DL58">(BL58/INDEX($CX58:$DG58,,MATCH(DL$3,$CX$3:$DG$3,)))*$DG58</f>
        <v>4.748972111979616</v>
      </c>
      <c r="DM58" cm="1">
        <f t="array" ref="DM58">(BM58/INDEX($CX58:$DG58,,MATCH(DM$3,$CX$3:$DG$3,)))*$DG58</f>
        <v>7.7869223555252853</v>
      </c>
      <c r="DN58" cm="1">
        <f t="array" ref="DN58">(BN58/INDEX($CX58:$DG58,,MATCH(DN$3,$CX$3:$DG$3,)))*$DG58</f>
        <v>7.5039185782370472</v>
      </c>
      <c r="DO58" cm="1">
        <f t="array" ref="DO58">(BO58/INDEX($CX58:$DG58,,MATCH(DO$3,$CX$3:$DG$3,)))*$DG58</f>
        <v>7.0792587382695178</v>
      </c>
      <c r="DP58" cm="1">
        <f t="array" ref="DP58">(BP58/INDEX($CX58:$DG58,,MATCH(DP$3,$CX$3:$DG$3,)))*$DG58</f>
        <v>6.9368118898179363</v>
      </c>
      <c r="DQ58" cm="1">
        <f t="array" ref="DQ58">(BQ58/INDEX($CX58:$DG58,,MATCH(DQ$3,$CX$3:$DG$3,)))*$DG58</f>
        <v>8.0608722955200012</v>
      </c>
      <c r="DS58" cm="1">
        <f t="array" ref="DS58">(BS58/INDEX($CX58:$DG58,,MATCH(DS$3,$CX$3:$DG$3,)))*$DG58</f>
        <v>420.02783582704672</v>
      </c>
      <c r="DT58" cm="1">
        <f t="array" ref="DT58">(BT58/INDEX($CX58:$DG58,,MATCH(DT$3,$CX$3:$DG$3,)))*$DG58</f>
        <v>453.17425579403857</v>
      </c>
      <c r="DU58" cm="1">
        <f t="array" ref="DU58">(BU58/INDEX($CX58:$DG58,,MATCH(DU$3,$CX$3:$DG$3,)))*$DG58</f>
        <v>464.54779937668746</v>
      </c>
      <c r="DV58" cm="1">
        <f t="array" ref="DV58">(BV58/INDEX($CX58:$DG58,,MATCH(DV$3,$CX$3:$DG$3,)))*$DG58</f>
        <v>451.31813422021537</v>
      </c>
      <c r="DW58" cm="1">
        <f t="array" ref="DW58">(BW58/INDEX($CX58:$DG58,,MATCH(DW$3,$CX$3:$DG$3,)))*$DG58</f>
        <v>424.22034926320549</v>
      </c>
      <c r="DX58" cm="1">
        <f t="array" ref="DX58">(BX58/INDEX($CX58:$DG58,,MATCH(DX$3,$CX$3:$DG$3,)))*$DG58</f>
        <v>512.44570022367373</v>
      </c>
      <c r="DY58" cm="1">
        <f t="array" ref="DY58">(BY58/INDEX($CX58:$DG58,,MATCH(DY$3,$CX$3:$DG$3,)))*$DG58</f>
        <v>539.82943813933844</v>
      </c>
      <c r="DZ58" cm="1">
        <f t="array" ref="DZ58">(BZ58/INDEX($CX58:$DG58,,MATCH(DZ$3,$CX$3:$DG$3,)))*$DG58</f>
        <v>606.44204632081039</v>
      </c>
      <c r="EA58" cm="1">
        <f t="array" ref="EA58">(CA58/INDEX($CX58:$DG58,,MATCH(EA$3,$CX$3:$DG$3,)))*$DG58</f>
        <v>607.75346837618235</v>
      </c>
      <c r="EB58" cm="1">
        <f t="array" ref="EB58">(CB58/INDEX($CX58:$DG58,,MATCH(EB$3,$CX$3:$DG$3,)))*$DG58</f>
        <v>706.2355407</v>
      </c>
      <c r="EC58" s="53" cm="1">
        <f t="array" ref="EC58">(CC58/INDEX($CX58:$DG58,,MATCH(EC$3,$CX$3:$DG$3,)))*$DG58</f>
        <v>8.5783370350760876E-2</v>
      </c>
      <c r="ED58" cm="1">
        <f t="array" ref="ED58">(CD58/INDEX($CX58:$DG58,,MATCH(ED$3,$CX$3:$DG$3,)))*$DG58</f>
        <v>8.1489255285474113E-2</v>
      </c>
      <c r="EE58" cm="1">
        <f t="array" ref="EE58">(CE58/INDEX($CX58:$DG58,,MATCH(EE$3,$CX$3:$DG$3,)))*$DG58</f>
        <v>8.8286423622865554E-2</v>
      </c>
      <c r="EF58" cm="1">
        <f t="array" ref="EF58">(CF58/INDEX($CX58:$DG58,,MATCH(EF$3,$CX$3:$DG$3,)))*$DG58</f>
        <v>8.540611120529612E-2</v>
      </c>
      <c r="EG58" cm="1">
        <f t="array" ref="EG58">(CG58/INDEX($CX58:$DG58,,MATCH(EG$3,$CX$3:$DG$3,)))*$DG58</f>
        <v>8.5381505446088593E-2</v>
      </c>
      <c r="EH58" cm="1">
        <f t="array" ref="EH58">(CH58/INDEX($CX58:$DG58,,MATCH(EH$3,$CX$3:$DG$3,)))*$DG58</f>
        <v>0.10223350977663652</v>
      </c>
      <c r="EI58" cm="1">
        <f t="array" ref="EI58">(CI58/INDEX($CX58:$DG58,,MATCH(EI$3,$CX$3:$DG$3,)))*$DG58</f>
        <v>0.10247454870728423</v>
      </c>
      <c r="EJ58" cm="1">
        <f t="array" ref="EJ58">(CJ58/INDEX($CX58:$DG58,,MATCH(EJ$3,$CX$3:$DG$3,)))*$DG58</f>
        <v>0.10037033788834843</v>
      </c>
      <c r="EK58" cm="1">
        <f t="array" ref="EK58">(CK58/INDEX($CX58:$DG58,,MATCH(EK$3,$CX$3:$DG$3,)))*$DG58</f>
        <v>0.10210975108617373</v>
      </c>
      <c r="EL58" cm="1">
        <f t="array" ref="EL58">(CL58/INDEX($CX58:$DG58,,MATCH(EL$3,$CX$3:$DG$3,)))*$DG58</f>
        <v>0.12319101687052293</v>
      </c>
      <c r="EM58" cm="1">
        <f t="array" ref="EM58">(CM58/INDEX($CX58:$DG58,,MATCH(EM$3,$CX$3:$DG$3,)))*$DG58</f>
        <v>0.25061823221309737</v>
      </c>
      <c r="EN58" cm="1">
        <f t="array" ref="EN58">(CN58/INDEX($CX58:$DG58,,MATCH(EN$3,$CX$3:$DG$3,)))*$DG58</f>
        <v>0.23807286914119458</v>
      </c>
      <c r="EO58" cm="1">
        <f t="array" ref="EO58">(CO58/INDEX($CX58:$DG58,,MATCH(EO$3,$CX$3:$DG$3,)))*$DG58</f>
        <v>0.25793096408204891</v>
      </c>
      <c r="EP58" cm="1">
        <f t="array" ref="EP58">(CP58/INDEX($CX58:$DG58,,MATCH(EP$3,$CX$3:$DG$3,)))*$DG58</f>
        <v>0.24951606031502427</v>
      </c>
      <c r="EQ58" cm="1">
        <f t="array" ref="EQ58">(CQ58/INDEX($CX58:$DG58,,MATCH(EQ$3,$CX$3:$DG$3,)))*$DG58</f>
        <v>0.249444173982631</v>
      </c>
      <c r="ER58" cm="1">
        <f t="array" ref="ER58">(CR58/INDEX($CX58:$DG58,,MATCH(ER$3,$CX$3:$DG$3,)))*$DG58</f>
        <v>0.29867772026672057</v>
      </c>
      <c r="ES58" cm="1">
        <f t="array" ref="ES58">(CS58/INDEX($CX58:$DG58,,MATCH(ES$3,$CX$3:$DG$3,)))*$DG58</f>
        <v>0.2993819214475143</v>
      </c>
      <c r="ET58" cm="1">
        <f t="array" ref="ET58">(CT58/INDEX($CX58:$DG58,,MATCH(ET$3,$CX$3:$DG$3,)))*$DG58</f>
        <v>0.29323441764241698</v>
      </c>
      <c r="EU58" cm="1">
        <f t="array" ref="EU58">(CU58/INDEX($CX58:$DG58,,MATCH(EU$3,$CX$3:$DG$3,)))*$DG58</f>
        <v>0.2983161562001892</v>
      </c>
      <c r="EV58" cm="1">
        <f t="array" ref="EV58">(CV58/INDEX($CX58:$DG58,,MATCH(EV$3,$CX$3:$DG$3,)))*$DG58</f>
        <v>0.35990559413069817</v>
      </c>
      <c r="EW58">
        <f t="shared" si="13"/>
        <v>3.7518239396609863</v>
      </c>
      <c r="EY58" s="96">
        <f t="shared" si="24"/>
        <v>2.0423258420921314E-4</v>
      </c>
      <c r="EZ58" s="96">
        <f t="shared" si="14"/>
        <v>1.7981880974834072E-4</v>
      </c>
      <c r="FA58" s="96">
        <f t="shared" si="15"/>
        <v>1.9004809352519787E-4</v>
      </c>
      <c r="FB58" s="96">
        <f t="shared" si="16"/>
        <v>1.8923704750499395E-4</v>
      </c>
      <c r="FC58" s="96">
        <f t="shared" si="17"/>
        <v>2.0126687839086674E-4</v>
      </c>
      <c r="FD58" s="96">
        <f t="shared" si="18"/>
        <v>1.9950115638010688E-4</v>
      </c>
      <c r="FE58" s="96">
        <f t="shared" si="19"/>
        <v>1.8982764085724788E-4</v>
      </c>
      <c r="FF58" s="96">
        <f t="shared" si="20"/>
        <v>1.6550689137944779E-4</v>
      </c>
      <c r="FG58" s="96">
        <f t="shared" si="21"/>
        <v>1.6801179491249016E-4</v>
      </c>
      <c r="FH58" s="96">
        <f t="shared" si="22"/>
        <v>1.744333296345007E-4</v>
      </c>
      <c r="FJ58" s="96">
        <f t="shared" si="25"/>
        <v>563.35540036273846</v>
      </c>
      <c r="FK58" s="96" t="str">
        <f>IF(AND('Country-wise data'!FJ58&gt;'non-R&amp;D ex_typologies'!$C$17,'Country-wise data'!FJ58&lt;'non-R&amp;D ex_typologies'!$D$17),"Small",IF(AND('Country-wise data'!FJ58&gt;'non-R&amp;D ex_typologies'!$E$17,'Country-wise data'!$FJ$4&lt;'non-R&amp;D ex_typologies'!$F$17),"Medium","Large"))</f>
        <v>Small</v>
      </c>
      <c r="FL58" t="str">
        <f>IF($FK58='non-R&amp;D ex_typologies'!$C$16,IF(AND('Country-wise data'!EY58&gt;'non-R&amp;D ex_typologies'!$C$21,'Country-wise data'!EY58&lt;'non-R&amp;D ex_typologies'!$D$21),'non-R&amp;D ex_typologies'!$B$21,IF(AND('Country-wise data'!EY58&gt;'non-R&amp;D ex_typologies'!$C$19,'Country-wise data'!EY58&lt;'non-R&amp;D ex_typologies'!$D$19),'non-R&amp;D ex_typologies'!$B$19,'non-R&amp;D ex_typologies'!$B$20)),IF($FK58='non-R&amp;D ex_typologies'!$E$16,IF(AND('Country-wise data'!EY58&gt;'non-R&amp;D ex_typologies'!$E$21,'Country-wise data'!EY58&lt;'non-R&amp;D ex_typologies'!$F$21),'non-R&amp;D ex_typologies'!$B$21,IF(AND('Country-wise data'!EY58&gt;'non-R&amp;D ex_typologies'!$E$19,'Country-wise data'!EY58&lt;'non-R&amp;D ex_typologies'!$F$19),'non-R&amp;D ex_typologies'!$B$19,'non-R&amp;D ex_typologies'!$B$20)),IF(AND('Country-wise data'!EY58&gt;'non-R&amp;D ex_typologies'!$G$21,'Country-wise data'!EY58&lt;'non-R&amp;D ex_typologies'!$H$21),'non-R&amp;D ex_typologies'!$B$21,IF(AND('Country-wise data'!EY58&gt;'non-R&amp;D ex_typologies'!$G$19,'Country-wise data'!EY58&lt;'non-R&amp;D ex_typologies'!$H$19),'non-R&amp;D ex_typologies'!$B$19,'non-R&amp;D ex_typologies'!$B$20))))</f>
        <v>Program heavy</v>
      </c>
      <c r="FM58" t="str">
        <f>IF($FK58='non-R&amp;D ex_typologies'!$C$16,IF(AND('Country-wise data'!EZ58&gt;'non-R&amp;D ex_typologies'!$C$21,'Country-wise data'!EZ58&lt;'non-R&amp;D ex_typologies'!$D$21),'non-R&amp;D ex_typologies'!$B$21,IF(AND('Country-wise data'!EZ58&gt;'non-R&amp;D ex_typologies'!$C$19,'Country-wise data'!EZ58&lt;'non-R&amp;D ex_typologies'!$D$19),'non-R&amp;D ex_typologies'!$B$19,'non-R&amp;D ex_typologies'!$B$20)),IF($FK58='non-R&amp;D ex_typologies'!$E$16,IF(AND('Country-wise data'!EZ58&gt;'non-R&amp;D ex_typologies'!$E$21,'Country-wise data'!EZ58&lt;'non-R&amp;D ex_typologies'!$F$21),'non-R&amp;D ex_typologies'!$B$21,IF(AND('Country-wise data'!EZ58&gt;'non-R&amp;D ex_typologies'!$E$19,'Country-wise data'!EZ58&lt;'non-R&amp;D ex_typologies'!$F$19),'non-R&amp;D ex_typologies'!$B$19,'non-R&amp;D ex_typologies'!$B$20)),IF(AND('Country-wise data'!EZ58&gt;'non-R&amp;D ex_typologies'!$G$21,'Country-wise data'!EZ58&lt;'non-R&amp;D ex_typologies'!$H$21),'non-R&amp;D ex_typologies'!$B$21,IF(AND('Country-wise data'!EZ58&gt;'non-R&amp;D ex_typologies'!$G$19,'Country-wise data'!EZ58&lt;'non-R&amp;D ex_typologies'!$H$19),'non-R&amp;D ex_typologies'!$B$19,'non-R&amp;D ex_typologies'!$B$20))))</f>
        <v>Program heavy</v>
      </c>
      <c r="FN58" t="str">
        <f>IF($FK58='non-R&amp;D ex_typologies'!$C$16,IF(AND('Country-wise data'!FA58&gt;'non-R&amp;D ex_typologies'!$C$21,'Country-wise data'!FA58&lt;'non-R&amp;D ex_typologies'!$D$21),'non-R&amp;D ex_typologies'!$B$21,IF(AND('Country-wise data'!FA58&gt;'non-R&amp;D ex_typologies'!$C$19,'Country-wise data'!FA58&lt;'non-R&amp;D ex_typologies'!$D$19),'non-R&amp;D ex_typologies'!$B$19,'non-R&amp;D ex_typologies'!$B$20)),IF($FK58='non-R&amp;D ex_typologies'!$E$16,IF(AND('Country-wise data'!FA58&gt;'non-R&amp;D ex_typologies'!$E$21,'Country-wise data'!FA58&lt;'non-R&amp;D ex_typologies'!$F$21),'non-R&amp;D ex_typologies'!$B$21,IF(AND('Country-wise data'!FA58&gt;'non-R&amp;D ex_typologies'!$E$19,'Country-wise data'!FA58&lt;'non-R&amp;D ex_typologies'!$F$19),'non-R&amp;D ex_typologies'!$B$19,'non-R&amp;D ex_typologies'!$B$20)),IF(AND('Country-wise data'!FA58&gt;'non-R&amp;D ex_typologies'!$G$21,'Country-wise data'!FA58&lt;'non-R&amp;D ex_typologies'!$H$21),'non-R&amp;D ex_typologies'!$B$21,IF(AND('Country-wise data'!FA58&gt;'non-R&amp;D ex_typologies'!$G$19,'Country-wise data'!FA58&lt;'non-R&amp;D ex_typologies'!$H$19),'non-R&amp;D ex_typologies'!$B$19,'non-R&amp;D ex_typologies'!$B$20))))</f>
        <v>Program heavy</v>
      </c>
      <c r="FO58" t="str">
        <f>IF($FK58='non-R&amp;D ex_typologies'!$C$16,IF(AND('Country-wise data'!FB58&gt;'non-R&amp;D ex_typologies'!$C$21,'Country-wise data'!FB58&lt;'non-R&amp;D ex_typologies'!$D$21),'non-R&amp;D ex_typologies'!$B$21,IF(AND('Country-wise data'!FB58&gt;'non-R&amp;D ex_typologies'!$C$19,'Country-wise data'!FB58&lt;'non-R&amp;D ex_typologies'!$D$19),'non-R&amp;D ex_typologies'!$B$19,'non-R&amp;D ex_typologies'!$B$20)),IF($FK58='non-R&amp;D ex_typologies'!$E$16,IF(AND('Country-wise data'!FB58&gt;'non-R&amp;D ex_typologies'!$E$21,'Country-wise data'!FB58&lt;'non-R&amp;D ex_typologies'!$F$21),'non-R&amp;D ex_typologies'!$B$21,IF(AND('Country-wise data'!FB58&gt;'non-R&amp;D ex_typologies'!$E$19,'Country-wise data'!FB58&lt;'non-R&amp;D ex_typologies'!$F$19),'non-R&amp;D ex_typologies'!$B$19,'non-R&amp;D ex_typologies'!$B$20)),IF(AND('Country-wise data'!FB58&gt;'non-R&amp;D ex_typologies'!$G$21,'Country-wise data'!FB58&lt;'non-R&amp;D ex_typologies'!$H$21),'non-R&amp;D ex_typologies'!$B$21,IF(AND('Country-wise data'!FB58&gt;'non-R&amp;D ex_typologies'!$G$19,'Country-wise data'!FB58&lt;'non-R&amp;D ex_typologies'!$H$19),'non-R&amp;D ex_typologies'!$B$19,'non-R&amp;D ex_typologies'!$B$20))))</f>
        <v>Program heavy</v>
      </c>
      <c r="FP58" t="str">
        <f>IF($FK58='non-R&amp;D ex_typologies'!$C$16,IF(AND('Country-wise data'!FC58&gt;'non-R&amp;D ex_typologies'!$C$21,'Country-wise data'!FC58&lt;'non-R&amp;D ex_typologies'!$D$21),'non-R&amp;D ex_typologies'!$B$21,IF(AND('Country-wise data'!FC58&gt;'non-R&amp;D ex_typologies'!$C$19,'Country-wise data'!FC58&lt;'non-R&amp;D ex_typologies'!$D$19),'non-R&amp;D ex_typologies'!$B$19,'non-R&amp;D ex_typologies'!$B$20)),IF($FK58='non-R&amp;D ex_typologies'!$E$16,IF(AND('Country-wise data'!FC58&gt;'non-R&amp;D ex_typologies'!$E$21,'Country-wise data'!FC58&lt;'non-R&amp;D ex_typologies'!$F$21),'non-R&amp;D ex_typologies'!$B$21,IF(AND('Country-wise data'!FC58&gt;'non-R&amp;D ex_typologies'!$E$19,'Country-wise data'!FC58&lt;'non-R&amp;D ex_typologies'!$F$19),'non-R&amp;D ex_typologies'!$B$19,'non-R&amp;D ex_typologies'!$B$20)),IF(AND('Country-wise data'!FC58&gt;'non-R&amp;D ex_typologies'!$G$21,'Country-wise data'!FC58&lt;'non-R&amp;D ex_typologies'!$H$21),'non-R&amp;D ex_typologies'!$B$21,IF(AND('Country-wise data'!FC58&gt;'non-R&amp;D ex_typologies'!$G$19,'Country-wise data'!FC58&lt;'non-R&amp;D ex_typologies'!$H$19),'non-R&amp;D ex_typologies'!$B$19,'non-R&amp;D ex_typologies'!$B$20))))</f>
        <v>Program heavy</v>
      </c>
      <c r="FQ58" t="str">
        <f>IF($FK58='non-R&amp;D ex_typologies'!$C$16,IF(AND('Country-wise data'!FD58&gt;'non-R&amp;D ex_typologies'!$C$21,'Country-wise data'!FD58&lt;'non-R&amp;D ex_typologies'!$D$21),'non-R&amp;D ex_typologies'!$B$21,IF(AND('Country-wise data'!FD58&gt;'non-R&amp;D ex_typologies'!$C$19,'Country-wise data'!FD58&lt;'non-R&amp;D ex_typologies'!$D$19),'non-R&amp;D ex_typologies'!$B$19,'non-R&amp;D ex_typologies'!$B$20)),IF($FK58='non-R&amp;D ex_typologies'!$E$16,IF(AND('Country-wise data'!FD58&gt;'non-R&amp;D ex_typologies'!$E$21,'Country-wise data'!FD58&lt;'non-R&amp;D ex_typologies'!$F$21),'non-R&amp;D ex_typologies'!$B$21,IF(AND('Country-wise data'!FD58&gt;'non-R&amp;D ex_typologies'!$E$19,'Country-wise data'!FD58&lt;'non-R&amp;D ex_typologies'!$F$19),'non-R&amp;D ex_typologies'!$B$19,'non-R&amp;D ex_typologies'!$B$20)),IF(AND('Country-wise data'!FD58&gt;'non-R&amp;D ex_typologies'!$G$21,'Country-wise data'!FD58&lt;'non-R&amp;D ex_typologies'!$H$21),'non-R&amp;D ex_typologies'!$B$21,IF(AND('Country-wise data'!FD58&gt;'non-R&amp;D ex_typologies'!$G$19,'Country-wise data'!FD58&lt;'non-R&amp;D ex_typologies'!$H$19),'non-R&amp;D ex_typologies'!$B$19,'non-R&amp;D ex_typologies'!$B$20))))</f>
        <v>Program heavy</v>
      </c>
      <c r="FR58" t="str">
        <f>IF($FK58='non-R&amp;D ex_typologies'!$C$16,IF(AND('Country-wise data'!FE58&gt;'non-R&amp;D ex_typologies'!$C$21,'Country-wise data'!FE58&lt;'non-R&amp;D ex_typologies'!$D$21),'non-R&amp;D ex_typologies'!$B$21,IF(AND('Country-wise data'!FE58&gt;'non-R&amp;D ex_typologies'!$C$19,'Country-wise data'!FE58&lt;'non-R&amp;D ex_typologies'!$D$19),'non-R&amp;D ex_typologies'!$B$19,'non-R&amp;D ex_typologies'!$B$20)),IF($FK58='non-R&amp;D ex_typologies'!$E$16,IF(AND('Country-wise data'!FE58&gt;'non-R&amp;D ex_typologies'!$E$21,'Country-wise data'!FE58&lt;'non-R&amp;D ex_typologies'!$F$21),'non-R&amp;D ex_typologies'!$B$21,IF(AND('Country-wise data'!FE58&gt;'non-R&amp;D ex_typologies'!$E$19,'Country-wise data'!FE58&lt;'non-R&amp;D ex_typologies'!$F$19),'non-R&amp;D ex_typologies'!$B$19,'non-R&amp;D ex_typologies'!$B$20)),IF(AND('Country-wise data'!FE58&gt;'non-R&amp;D ex_typologies'!$G$21,'Country-wise data'!FE58&lt;'non-R&amp;D ex_typologies'!$H$21),'non-R&amp;D ex_typologies'!$B$21,IF(AND('Country-wise data'!FE58&gt;'non-R&amp;D ex_typologies'!$G$19,'Country-wise data'!FE58&lt;'non-R&amp;D ex_typologies'!$H$19),'non-R&amp;D ex_typologies'!$B$19,'non-R&amp;D ex_typologies'!$B$20))))</f>
        <v>Program heavy</v>
      </c>
      <c r="FS58" t="str">
        <f>IF($FK58='non-R&amp;D ex_typologies'!$C$16,IF(AND('Country-wise data'!FF58&gt;'non-R&amp;D ex_typologies'!$C$21,'Country-wise data'!FF58&lt;'non-R&amp;D ex_typologies'!$D$21),'non-R&amp;D ex_typologies'!$B$21,IF(AND('Country-wise data'!FF58&gt;'non-R&amp;D ex_typologies'!$C$19,'Country-wise data'!FF58&lt;'non-R&amp;D ex_typologies'!$D$19),'non-R&amp;D ex_typologies'!$B$19,'non-R&amp;D ex_typologies'!$B$20)),IF($FK58='non-R&amp;D ex_typologies'!$E$16,IF(AND('Country-wise data'!FF58&gt;'non-R&amp;D ex_typologies'!$E$21,'Country-wise data'!FF58&lt;'non-R&amp;D ex_typologies'!$F$21),'non-R&amp;D ex_typologies'!$B$21,IF(AND('Country-wise data'!FF58&gt;'non-R&amp;D ex_typologies'!$E$19,'Country-wise data'!FF58&lt;'non-R&amp;D ex_typologies'!$F$19),'non-R&amp;D ex_typologies'!$B$19,'non-R&amp;D ex_typologies'!$B$20)),IF(AND('Country-wise data'!FF58&gt;'non-R&amp;D ex_typologies'!$G$21,'Country-wise data'!FF58&lt;'non-R&amp;D ex_typologies'!$H$21),'non-R&amp;D ex_typologies'!$B$21,IF(AND('Country-wise data'!FF58&gt;'non-R&amp;D ex_typologies'!$G$19,'Country-wise data'!FF58&lt;'non-R&amp;D ex_typologies'!$H$19),'non-R&amp;D ex_typologies'!$B$19,'non-R&amp;D ex_typologies'!$B$20))))</f>
        <v>Program heavy</v>
      </c>
      <c r="FT58" t="str">
        <f>IF($FK58='non-R&amp;D ex_typologies'!$C$16,IF(AND('Country-wise data'!FG58&gt;'non-R&amp;D ex_typologies'!$C$21,'Country-wise data'!FG58&lt;'non-R&amp;D ex_typologies'!$D$21),'non-R&amp;D ex_typologies'!$B$21,IF(AND('Country-wise data'!FG58&gt;'non-R&amp;D ex_typologies'!$C$19,'Country-wise data'!FG58&lt;'non-R&amp;D ex_typologies'!$D$19),'non-R&amp;D ex_typologies'!$B$19,'non-R&amp;D ex_typologies'!$B$20)),IF($FK58='non-R&amp;D ex_typologies'!$E$16,IF(AND('Country-wise data'!FG58&gt;'non-R&amp;D ex_typologies'!$E$21,'Country-wise data'!FG58&lt;'non-R&amp;D ex_typologies'!$F$21),'non-R&amp;D ex_typologies'!$B$21,IF(AND('Country-wise data'!FG58&gt;'non-R&amp;D ex_typologies'!$E$19,'Country-wise data'!FG58&lt;'non-R&amp;D ex_typologies'!$F$19),'non-R&amp;D ex_typologies'!$B$19,'non-R&amp;D ex_typologies'!$B$20)),IF(AND('Country-wise data'!FG58&gt;'non-R&amp;D ex_typologies'!$G$21,'Country-wise data'!FG58&lt;'non-R&amp;D ex_typologies'!$H$21),'non-R&amp;D ex_typologies'!$B$21,IF(AND('Country-wise data'!FG58&gt;'non-R&amp;D ex_typologies'!$G$19,'Country-wise data'!FG58&lt;'non-R&amp;D ex_typologies'!$H$19),'non-R&amp;D ex_typologies'!$B$19,'non-R&amp;D ex_typologies'!$B$20))))</f>
        <v>Program heavy</v>
      </c>
      <c r="FU58" t="str">
        <f>IF($FK58='non-R&amp;D ex_typologies'!$C$16,IF(AND('Country-wise data'!FH58&gt;'non-R&amp;D ex_typologies'!$C$21,'Country-wise data'!FH58&lt;'non-R&amp;D ex_typologies'!$D$21),'non-R&amp;D ex_typologies'!$B$21,IF(AND('Country-wise data'!FH58&gt;'non-R&amp;D ex_typologies'!$C$19,'Country-wise data'!FH58&lt;'non-R&amp;D ex_typologies'!$D$19),'non-R&amp;D ex_typologies'!$B$19,'non-R&amp;D ex_typologies'!$B$20)),IF($FK58='non-R&amp;D ex_typologies'!$E$16,IF(AND('Country-wise data'!FH58&gt;'non-R&amp;D ex_typologies'!$E$21,'Country-wise data'!FH58&lt;'non-R&amp;D ex_typologies'!$F$21),'non-R&amp;D ex_typologies'!$B$21,IF(AND('Country-wise data'!FH58&gt;'non-R&amp;D ex_typologies'!$E$19,'Country-wise data'!FH58&lt;'non-R&amp;D ex_typologies'!$F$19),'non-R&amp;D ex_typologies'!$B$19,'non-R&amp;D ex_typologies'!$B$20)),IF(AND('Country-wise data'!FH58&gt;'non-R&amp;D ex_typologies'!$G$21,'Country-wise data'!FH58&lt;'non-R&amp;D ex_typologies'!$H$21),'non-R&amp;D ex_typologies'!$B$21,IF(AND('Country-wise data'!FH58&gt;'non-R&amp;D ex_typologies'!$G$19,'Country-wise data'!FH58&lt;'non-R&amp;D ex_typologies'!$H$19),'non-R&amp;D ex_typologies'!$B$19,'non-R&amp;D ex_typologies'!$B$20))))</f>
        <v>Program heavy</v>
      </c>
    </row>
    <row r="59" spans="2:177" x14ac:dyDescent="0.35">
      <c r="B59" t="s">
        <v>418</v>
      </c>
      <c r="C59" t="s">
        <v>419</v>
      </c>
      <c r="D59" t="s">
        <v>374</v>
      </c>
      <c r="E59" t="s">
        <v>375</v>
      </c>
      <c r="F59" t="s">
        <v>374</v>
      </c>
      <c r="G59" s="55">
        <f>Assumptions!$C$13</f>
        <v>1.1000000000000001</v>
      </c>
      <c r="H59">
        <f>SUMIFS(FAOstat!M:M,FAOstat!$B:$B,'Country-wise data'!$B59)*G59</f>
        <v>46.794000000000004</v>
      </c>
      <c r="I59">
        <f>IF(SUMIFS(FAOstat!N:N,FAOstat!$B:$B,'Country-wise data'!$B59)=0,H59*(1+Assumptions!$C$9),SUMIFS(FAOstat!N:N,FAOstat!$B:$B,'Country-wise data'!$B59)*$G59)</f>
        <v>58.542000000000002</v>
      </c>
      <c r="J59">
        <f>IF(SUMIFS(FAOstat!O:O,FAOstat!$B:$B,'Country-wise data'!$B59)=0,I59*(1+Assumptions!$C$9),SUMIFS(FAOstat!O:O,FAOstat!$B:$B,'Country-wise data'!$B59)*$G59)</f>
        <v>82.236000000000018</v>
      </c>
      <c r="K59">
        <f>IF(SUMIFS(FAOstat!P:P,FAOstat!$B:$B,'Country-wise data'!$B59)=0,J59*(1+Assumptions!$C$9),SUMIFS(FAOstat!P:P,FAOstat!$B:$B,'Country-wise data'!$B59)*$G59)</f>
        <v>91.090999999999994</v>
      </c>
      <c r="L59">
        <f>IF(SUMIFS(FAOstat!Q:Q,FAOstat!$B:$B,'Country-wise data'!$B59)=0,K59*(1+Assumptions!$C$9),SUMIFS(FAOstat!Q:Q,FAOstat!$B:$B,'Country-wise data'!$B59)*$G59)</f>
        <v>92.972000000000008</v>
      </c>
      <c r="M59">
        <f>IF(SUMIFS(FAOstat!R:R,FAOstat!$B:$B,'Country-wise data'!$B59)=0,L59*(1+Assumptions!$C$9),SUMIFS(FAOstat!R:R,FAOstat!$B:$B,'Country-wise data'!$B59)*$G59)</f>
        <v>120.54900000000001</v>
      </c>
      <c r="N59">
        <f>IF(SUMIFS(FAOstat!S:S,FAOstat!$B:$B,'Country-wise data'!$B59)=0,M59*(1+Assumptions!$C$9),SUMIFS(FAOstat!S:S,FAOstat!$B:$B,'Country-wise data'!$B59)*$G59)</f>
        <v>117.17200000000001</v>
      </c>
      <c r="O59">
        <f>IF(SUMIFS(FAOstat!T:T,FAOstat!$B:$B,'Country-wise data'!$B59)=0,N59*(1+Assumptions!$C$9),SUMIFS(FAOstat!T:T,FAOstat!$B:$B,'Country-wise data'!$B59)*$G59)</f>
        <v>114.69700000000002</v>
      </c>
      <c r="P59">
        <f>IF(SUMIFS(FAOstat!U:U,FAOstat!$B:$B,'Country-wise data'!$B59)=0,O59*(1+Assumptions!$C$9),SUMIFS(FAOstat!U:U,FAOstat!$B:$B,'Country-wise data'!$B59)*$G59)</f>
        <v>135.44300000000001</v>
      </c>
      <c r="Q59">
        <f>IF(SUMIFS(FAOstat!V:V,FAOstat!$B:$B,'Country-wise data'!$B59)=0,P59*(1+Assumptions!$C$9),SUMIFS(FAOstat!V:V,FAOstat!$B:$B,'Country-wise data'!$B59)*$G59)</f>
        <v>138.15186000000003</v>
      </c>
      <c r="R59" s="36">
        <f t="shared" si="55"/>
        <v>8.243272209190633E-2</v>
      </c>
      <c r="S59">
        <f>SUMIFS(FAOstat!CE:CE,FAOstat!$B:$B,'Country-wise data'!$B59)</f>
        <v>359.86766899999998</v>
      </c>
      <c r="T59">
        <f>SUMIFS(FAOstat!CF:CF,FAOstat!$B:$B,'Country-wise data'!$B59)</f>
        <v>420.492142</v>
      </c>
      <c r="U59">
        <f>SUMIFS(FAOstat!CG:CG,FAOstat!$B:$B,'Country-wise data'!$B59)</f>
        <v>436.64869700000003</v>
      </c>
      <c r="V59">
        <f>SUMIFS(FAOstat!CH:CH,FAOstat!$B:$B,'Country-wise data'!$B59)</f>
        <v>494.42981600000002</v>
      </c>
      <c r="W59">
        <f>SUMIFS(FAOstat!CI:CI,FAOstat!$B:$B,'Country-wise data'!$B59)</f>
        <v>499.537013</v>
      </c>
      <c r="X59">
        <f>SUMIFS(FAOstat!CJ:CJ,FAOstat!$B:$B,'Country-wise data'!$B59)</f>
        <v>542.94430999999997</v>
      </c>
      <c r="Y59">
        <f>SUMIFS(FAOstat!CK:CK,FAOstat!$B:$B,'Country-wise data'!$B59)</f>
        <v>453.86973399999999</v>
      </c>
      <c r="Z59">
        <f>SUMIFS(FAOstat!CL:CL,FAOstat!$B:$B,'Country-wise data'!$B59)</f>
        <v>469.53237100000001</v>
      </c>
      <c r="AA59">
        <f>SUMIFS(FAOstat!CM:CM,FAOstat!$B:$B,'Country-wise data'!$B59)</f>
        <v>493.27586400000001</v>
      </c>
      <c r="AB59">
        <f>SUMIFS(FAOstat!CN:CN,FAOstat!$B:$B,'Country-wise data'!$B59)</f>
        <v>503.14138128000002</v>
      </c>
      <c r="AC59" s="53">
        <f>IFERROR(INDEX('ASTI data (new)'!$AF$6:$AL$130,MATCH('Country-wise data'!$B59,'ASTI data (new)'!$C$6:$C$130,),MATCH('Country-wise data'!AC$3,'ASTI data (new)'!$AF$5:$AL$5,)),(INDEX(Assumptions!$G$154:$P$345,MATCH('Country-wise data'!$B59,Assumptions!$B$154:$B$344,),MATCH('Country-wise data'!AC$3,Assumptions!$G$153:$P$153,))*S59))</f>
        <v>5.5149705339315025</v>
      </c>
      <c r="AD59" s="53">
        <f>IFERROR(INDEX('ASTI data (new)'!$AF$6:$AL$130,MATCH('Country-wise data'!$B59,'ASTI data (new)'!$C$6:$C$130,),MATCH('Country-wise data'!AD$3,'ASTI data (new)'!$AF$5:$AL$5,)),(INDEX(Assumptions!$G$154:$P$345,MATCH('Country-wise data'!$B59,Assumptions!$B$154:$B$344,),MATCH('Country-wise data'!AD$3,Assumptions!$G$153:$P$153,))*T59))</f>
        <v>6.20979605935905</v>
      </c>
      <c r="AE59" s="53">
        <f>IFERROR(INDEX('ASTI data (new)'!$AF$6:$AL$130,MATCH('Country-wise data'!$B59,'ASTI data (new)'!$C$6:$C$130,),MATCH('Country-wise data'!AE$3,'ASTI data (new)'!$AF$5:$AL$5,)),(INDEX(Assumptions!$G$154:$P$345,MATCH('Country-wise data'!$B59,Assumptions!$B$154:$B$344,),MATCH('Country-wise data'!AE$3,Assumptions!$G$153:$P$153,))*U59))</f>
        <v>7.4187623683420876</v>
      </c>
      <c r="AF59" s="53">
        <f>IFERROR(INDEX('ASTI data (new)'!$AF$6:$AL$130,MATCH('Country-wise data'!$B59,'ASTI data (new)'!$C$6:$C$130,),MATCH('Country-wise data'!AF$3,'ASTI data (new)'!$AF$5:$AL$5,)),(INDEX(Assumptions!$G$154:$P$345,MATCH('Country-wise data'!$B59,Assumptions!$B$154:$B$344,),MATCH('Country-wise data'!AF$3,Assumptions!$G$153:$P$153,))*V59))</f>
        <v>7.5984703515123417</v>
      </c>
      <c r="AG59" s="53">
        <f>IFERROR(INDEX('ASTI data (new)'!$AF$6:$AL$130,MATCH('Country-wise data'!$B59,'ASTI data (new)'!$C$6:$C$130,),MATCH('Country-wise data'!AG$3,'ASTI data (new)'!$AF$5:$AL$5,)),(INDEX(Assumptions!$G$154:$P$345,MATCH('Country-wise data'!$B59,Assumptions!$B$154:$B$344,),MATCH('Country-wise data'!AG$3,Assumptions!$G$153:$P$153,))*W59))</f>
        <v>7.8812536397821704</v>
      </c>
      <c r="AH59" s="53">
        <f>IFERROR(INDEX('ASTI data (new)'!$AF$6:$AL$130,MATCH('Country-wise data'!$B59,'ASTI data (new)'!$C$6:$C$130,),MATCH('Country-wise data'!AH$3,'ASTI data (new)'!$AF$5:$AL$5,)),(INDEX(Assumptions!$G$154:$P$345,MATCH('Country-wise data'!$B59,Assumptions!$B$154:$B$344,),MATCH('Country-wise data'!AH$3,Assumptions!$G$153:$P$153,))*X59))</f>
        <v>7.8558008430025934</v>
      </c>
      <c r="AI59" s="53">
        <f>IFERROR(INDEX('ASTI data (new)'!$AF$6:$AL$130,MATCH('Country-wise data'!$B59,'ASTI data (new)'!$C$6:$C$130,),MATCH('Country-wise data'!AI$3,'ASTI data (new)'!$AF$5:$AL$5,)),(INDEX(Assumptions!$G$154:$P$345,MATCH('Country-wise data'!$B59,Assumptions!$B$154:$B$344,),MATCH('Country-wise data'!AI$3,Assumptions!$G$153:$P$153,))*Y59))</f>
        <v>8.1585941546895384</v>
      </c>
      <c r="AJ59" s="53">
        <f t="shared" ref="AJ59:AL59" si="81">IFERROR((1+($AI59/$AF59)^(1/3)-1)*AI59,0)</f>
        <v>8.3543317187328565</v>
      </c>
      <c r="AK59" s="53">
        <f t="shared" si="81"/>
        <v>8.5547653361955724</v>
      </c>
      <c r="AL59" s="53">
        <f t="shared" si="81"/>
        <v>8.7600076728188068</v>
      </c>
      <c r="AM59" s="55" cm="1">
        <f t="array" ref="AM59">INDEX('non-R&amp;D ex_typologies'!$J$8:$J$10,MATCH('Country-wise data'!FL59,'non-R&amp;D ex_typologies'!$F$8:$F$10,),)*'Country-wise data'!AC59</f>
        <v>6.9510836662572899</v>
      </c>
      <c r="AN59" s="55" cm="1">
        <f t="array" ref="AN59">INDEX('non-R&amp;D ex_typologies'!$J$8:$J$10,MATCH('Country-wise data'!FM59,'non-R&amp;D ex_typologies'!$F$8:$F$10,),)*'Country-wise data'!AD59</f>
        <v>7.8268436238095944</v>
      </c>
      <c r="AO59" s="55" cm="1">
        <f t="array" ref="AO59">INDEX('non-R&amp;D ex_typologies'!$J$8:$J$10,MATCH('Country-wise data'!FN59,'non-R&amp;D ex_typologies'!$F$8:$F$10,),)*'Country-wise data'!AE59</f>
        <v>9.3506280051989528</v>
      </c>
      <c r="AP59" s="55" cm="1">
        <f t="array" ref="AP59">INDEX('non-R&amp;D ex_typologies'!$J$8:$J$10,MATCH('Country-wise data'!FO59,'non-R&amp;D ex_typologies'!$F$8:$F$10,),)*'Country-wise data'!AF59</f>
        <v>9.5771324296242799</v>
      </c>
      <c r="AQ59" s="55" cm="1">
        <f t="array" ref="AQ59">INDEX('non-R&amp;D ex_typologies'!$J$8:$J$10,MATCH('Country-wise data'!FP59,'non-R&amp;D ex_typologies'!$F$8:$F$10,),)*'Country-wise data'!AG59</f>
        <v>9.9335532453093389</v>
      </c>
      <c r="AR59" s="55" cm="1">
        <f t="array" ref="AR59">INDEX('non-R&amp;D ex_typologies'!$J$8:$J$10,MATCH('Country-wise data'!FQ59,'non-R&amp;D ex_typologies'!$F$8:$F$10,),)*'Country-wise data'!AH59</f>
        <v>9.9014724719187051</v>
      </c>
      <c r="AS59" s="55" cm="1">
        <f t="array" ref="AS59">INDEX('non-R&amp;D ex_typologies'!$J$8:$J$10,MATCH('Country-wise data'!FR59,'non-R&amp;D ex_typologies'!$F$8:$F$10,),)*'Country-wise data'!AI59</f>
        <v>10.283113974836882</v>
      </c>
      <c r="AT59" s="55" cm="1">
        <f t="array" ref="AT59">INDEX('non-R&amp;D ex_typologies'!$J$8:$J$10,MATCH('Country-wise data'!FS59,'non-R&amp;D ex_typologies'!$F$8:$F$10,),)*'Country-wise data'!AJ59</f>
        <v>10.529822126027049</v>
      </c>
      <c r="AU59" s="55" cm="1">
        <f t="array" ref="AU59">INDEX('non-R&amp;D ex_typologies'!$J$8:$J$10,MATCH('Country-wise data'!FT59,'non-R&amp;D ex_typologies'!$F$8:$F$10,),)*'Country-wise data'!AK59</f>
        <v>10.782449195553882</v>
      </c>
      <c r="AV59" s="55" cm="1">
        <f t="array" ref="AV59">INDEX('non-R&amp;D ex_typologies'!$J$8:$J$10,MATCH('Country-wise data'!FU59,'non-R&amp;D ex_typologies'!$F$8:$F$10,),)*'Country-wise data'!AL59</f>
        <v>11.041137187619945</v>
      </c>
      <c r="AW59">
        <f t="shared" si="57"/>
        <v>172.48398860452244</v>
      </c>
      <c r="AX59" s="53">
        <f>INDEX('GDP deflators'!$AB$3:$AK$155,MATCH('Country-wise data'!$B59,'GDP deflators'!$B$3:$B$155,),MATCH('Country-wise data'!AX$3,'GDP deflators'!$D$2:$M$2,))</f>
        <v>74.292293029679286</v>
      </c>
      <c r="AY59" s="53">
        <f>INDEX('GDP deflators'!$AB$3:$AK$155,MATCH('Country-wise data'!$B59,'GDP deflators'!$B$3:$B$155,),MATCH('Country-wise data'!AY$3,'GDP deflators'!$D$2:$M$2,))</f>
        <v>80.179819666142535</v>
      </c>
      <c r="AZ59" s="53">
        <f>INDEX('GDP deflators'!$AB$3:$AK$155,MATCH('Country-wise data'!$B59,'GDP deflators'!$B$3:$B$155,),MATCH('Country-wise data'!AZ$3,'GDP deflators'!$D$2:$M$2,))</f>
        <v>84.744611278975995</v>
      </c>
      <c r="BA59" s="53">
        <f>INDEX('GDP deflators'!$AB$3:$AK$155,MATCH('Country-wise data'!$B59,'GDP deflators'!$B$3:$B$155,),MATCH('Country-wise data'!BA$3,'GDP deflators'!$D$2:$M$2,))</f>
        <v>84.679223385257401</v>
      </c>
      <c r="BB59" s="53">
        <f>INDEX('GDP deflators'!$AB$3:$AK$155,MATCH('Country-wise data'!$B59,'GDP deflators'!$B$3:$B$155,),MATCH('Country-wise data'!BB$3,'GDP deflators'!$D$2:$M$2,))</f>
        <v>84.38733856017403</v>
      </c>
      <c r="BC59" s="53">
        <f>INDEX('GDP deflators'!$AB$3:$AK$155,MATCH('Country-wise data'!$B59,'GDP deflators'!$B$3:$B$155,),MATCH('Country-wise data'!BC$3,'GDP deflators'!$D$2:$M$2,))</f>
        <v>85.088315635286961</v>
      </c>
      <c r="BD59" s="53">
        <f>INDEX('GDP deflators'!$AB$3:$AK$155,MATCH('Country-wise data'!$B59,'GDP deflators'!$B$3:$B$155,),MATCH('Country-wise data'!BD$3,'GDP deflators'!$D$2:$M$2,))</f>
        <v>90.219090425182131</v>
      </c>
      <c r="BE59" s="53">
        <f>INDEX('GDP deflators'!$AB$3:$AK$155,MATCH('Country-wise data'!$B59,'GDP deflators'!$B$3:$B$155,),MATCH('Country-wise data'!BE$3,'GDP deflators'!$D$2:$M$2,))</f>
        <v>89.654137404362046</v>
      </c>
      <c r="BF59" s="53">
        <f>INDEX('GDP deflators'!$AB$3:$AK$155,MATCH('Country-wise data'!$B59,'GDP deflators'!$B$3:$B$155,),MATCH('Country-wise data'!BF$3,'GDP deflators'!$D$2:$M$2,))</f>
        <v>94.512274846173881</v>
      </c>
      <c r="BG59" s="53">
        <f>INDEX('GDP deflators'!$AB$3:$AK$155,MATCH('Country-wise data'!$B59,'GDP deflators'!$B$3:$B$155,),MATCH('Country-wise data'!BG$3,'GDP deflators'!$D$2:$M$2,))</f>
        <v>100</v>
      </c>
      <c r="BH59" cm="1">
        <f t="array" ref="BH59">H59/(INDEX($AX59:$BG59,,MATCH(BH$3,$AX$3:$BG$3,))/100)</f>
        <v>62.986345005270067</v>
      </c>
      <c r="BI59" cm="1">
        <f t="array" ref="BI59">I59/(INDEX($AX59:$BG59,,MATCH(BI$3,$AX$3:$BG$3,))/100)</f>
        <v>73.01338446975889</v>
      </c>
      <c r="BJ59" cm="1">
        <f t="array" ref="BJ59">J59/(INDEX($AX59:$BG59,,MATCH(BJ$3,$AX$3:$BG$3,))/100)</f>
        <v>97.039798470822262</v>
      </c>
      <c r="BK59" cm="1">
        <f t="array" ref="BK59">K59/(INDEX($AX59:$BG59,,MATCH(BK$3,$AX$3:$BG$3,))/100)</f>
        <v>107.57184154319829</v>
      </c>
      <c r="BL59" cm="1">
        <f t="array" ref="BL59">L59/(INDEX($AX59:$BG59,,MATCH(BL$3,$AX$3:$BG$3,))/100)</f>
        <v>110.17292592265429</v>
      </c>
      <c r="BM59" cm="1">
        <f t="array" ref="BM59">M59/(INDEX($AX59:$BG59,,MATCH(BM$3,$AX$3:$BG$3,))/100)</f>
        <v>141.67515139999688</v>
      </c>
      <c r="BN59" cm="1">
        <f t="array" ref="BN59">N59/(INDEX($AX59:$BG59,,MATCH(BN$3,$AX$3:$BG$3,))/100)</f>
        <v>129.87495157376884</v>
      </c>
      <c r="BO59" cm="1">
        <f t="array" ref="BO59">O59/(INDEX($AX59:$BG59,,MATCH(BO$3,$AX$3:$BG$3,))/100)</f>
        <v>127.93274612937108</v>
      </c>
      <c r="BP59" cm="1">
        <f t="array" ref="BP59">P59/(INDEX($AX59:$BG59,,MATCH(BP$3,$AX$3:$BG$3,))/100)</f>
        <v>143.3073113735164</v>
      </c>
      <c r="BQ59" cm="1">
        <f t="array" ref="BQ59">Q59/(INDEX($AX59:$BG59,,MATCH(BQ$3,$AX$3:$BG$3,))/100)</f>
        <v>138.15186000000003</v>
      </c>
      <c r="BS59" cm="1">
        <f t="array" ref="BS59">S59/(INDEX($AX59:$BG59,,MATCH(BS$3,$AX$3:$BG$3,))/100)</f>
        <v>484.394348760019</v>
      </c>
      <c r="BT59" cm="1">
        <f t="array" ref="BT59">T59/(INDEX($AX59:$BG59,,MATCH(BT$3,$AX$3:$BG$3,))/100)</f>
        <v>524.43637782034182</v>
      </c>
      <c r="BU59" cm="1">
        <f t="array" ref="BU59">U59/(INDEX($AX59:$BG59,,MATCH(BU$3,$AX$3:$BG$3,))/100)</f>
        <v>515.25246314785647</v>
      </c>
      <c r="BV59" cm="1">
        <f t="array" ref="BV59">V59/(INDEX($AX59:$BG59,,MATCH(BV$3,$AX$3:$BG$3,))/100)</f>
        <v>583.88562888742786</v>
      </c>
      <c r="BW59" cm="1">
        <f t="array" ref="BW59">W59/(INDEX($AX59:$BG59,,MATCH(BW$3,$AX$3:$BG$3,))/100)</f>
        <v>591.95730250906706</v>
      </c>
      <c r="BX59" cm="1">
        <f t="array" ref="BX59">X59/(INDEX($AX59:$BG59,,MATCH(BX$3,$AX$3:$BG$3,))/100)</f>
        <v>638.09502626331891</v>
      </c>
      <c r="BY59" cm="1">
        <f t="array" ref="BY59">Y59/(INDEX($AX59:$BG59,,MATCH(BY$3,$AX$3:$BG$3,))/100)</f>
        <v>503.07504970512866</v>
      </c>
      <c r="BZ59" cm="1">
        <f t="array" ref="BZ59">Z59/(INDEX($AX59:$BG59,,MATCH(BZ$3,$AX$3:$BG$3,))/100)</f>
        <v>523.71522898301328</v>
      </c>
      <c r="CA59" cm="1">
        <f t="array" ref="CA59">AA59/(INDEX($AX59:$BG59,,MATCH(CA$3,$AX$3:$BG$3,))/100)</f>
        <v>521.91724810649737</v>
      </c>
      <c r="CB59" cm="1">
        <f t="array" ref="CB59">AB59/(INDEX($AX59:$BG59,,MATCH(CB$3,$AX$3:$BG$3,))/100)</f>
        <v>503.14138128000002</v>
      </c>
      <c r="CC59" cm="1">
        <f t="array" ref="CC59">AC59/(INDEX($AX59:$BG59,,MATCH(CC$3,$AX$3:$BG$3,))/100)</f>
        <v>7.4233413844533072</v>
      </c>
      <c r="CD59" cm="1">
        <f t="array" ref="CD59">AD59/(INDEX($AX59:$BG59,,MATCH(CD$3,$AX$3:$BG$3,))/100)</f>
        <v>7.7448366499398045</v>
      </c>
      <c r="CE59" cm="1">
        <f t="array" ref="CE59">AE59/(INDEX($AX59:$BG59,,MATCH(CE$3,$AX$3:$BG$3,))/100)</f>
        <v>8.7542585379497559</v>
      </c>
      <c r="CF59" cm="1">
        <f t="array" ref="CF59">AF59/(INDEX($AX59:$BG59,,MATCH(CF$3,$AX$3:$BG$3,))/100)</f>
        <v>8.9732404806575392</v>
      </c>
      <c r="CG59" cm="1">
        <f t="array" ref="CG59">AG59/(INDEX($AX59:$BG59,,MATCH(CG$3,$AX$3:$BG$3,))/100)</f>
        <v>9.3393793124098696</v>
      </c>
      <c r="CH59" cm="1">
        <f t="array" ref="CH59">AH59/(INDEX($AX59:$BG59,,MATCH(CH$3,$AX$3:$BG$3,))/100)</f>
        <v>9.2325259753346387</v>
      </c>
      <c r="CI59" cm="1">
        <f t="array" ref="CI59">AI59/(INDEX($AX59:$BG59,,MATCH(CI$3,$AX$3:$BG$3,))/100)</f>
        <v>9.0430906765296921</v>
      </c>
      <c r="CJ59" cm="1">
        <f t="array" ref="CJ59">AJ59/(INDEX($AX59:$BG59,,MATCH(CJ$3,$AX$3:$BG$3,))/100)</f>
        <v>9.3184006456420203</v>
      </c>
      <c r="CK59" cm="1">
        <f t="array" ref="CK59">AK59/(INDEX($AX59:$BG59,,MATCH(CK$3,$AX$3:$BG$3,))/100)</f>
        <v>9.0514860108056041</v>
      </c>
      <c r="CL59" cm="1">
        <f t="array" ref="CL59">AL59/(INDEX($AX59:$BG59,,MATCH(CL$3,$AX$3:$BG$3,))/100)</f>
        <v>8.7600076728188068</v>
      </c>
      <c r="CM59" cm="1">
        <f t="array" ref="CM59">AM59/(INDEX($AX59:$BG59,,MATCH(CM$3,$AX$3:$BG$3,))/100)</f>
        <v>9.356399409398195</v>
      </c>
      <c r="CN59" cm="1">
        <f t="array" ref="CN59">AN59/(INDEX($AX59:$BG59,,MATCH(CN$3,$AX$3:$BG$3,))/100)</f>
        <v>9.7616129050919138</v>
      </c>
      <c r="CO59" cm="1">
        <f t="array" ref="CO59">AO59/(INDEX($AX59:$BG59,,MATCH(CO$3,$AX$3:$BG$3,))/100)</f>
        <v>11.033890962597074</v>
      </c>
      <c r="CP59" cm="1">
        <f t="array" ref="CP59">AP59/(INDEX($AX59:$BG59,,MATCH(CP$3,$AX$3:$BG$3,))/100)</f>
        <v>11.309896391056951</v>
      </c>
      <c r="CQ59" cm="1">
        <f t="array" ref="CQ59">AQ59/(INDEX($AX59:$BG59,,MATCH(CQ$3,$AX$3:$BG$3,))/100)</f>
        <v>11.771378757520628</v>
      </c>
      <c r="CR59" cm="1">
        <f t="array" ref="CR59">AR59/(INDEX($AX59:$BG59,,MATCH(CR$3,$AX$3:$BG$3,))/100)</f>
        <v>11.63670052461641</v>
      </c>
      <c r="CS59" cm="1">
        <f t="array" ref="CS59">AS59/(INDEX($AX59:$BG59,,MATCH(CS$3,$AX$3:$BG$3,))/100)</f>
        <v>11.397935765451519</v>
      </c>
      <c r="CT59" cm="1">
        <f t="array" ref="CT59">AT59/(INDEX($AX59:$BG59,,MATCH(CT$3,$AX$3:$BG$3,))/100)</f>
        <v>11.74493718960786</v>
      </c>
      <c r="CU59" cm="1">
        <f t="array" ref="CU59">AU59/(INDEX($AX59:$BG59,,MATCH(CU$3,$AX$3:$BG$3,))/100)</f>
        <v>11.408517267310687</v>
      </c>
      <c r="CV59" cm="1">
        <f t="array" ref="CV59">AV59/(INDEX($AX59:$BG59,,MATCH(CV$3,$AX$3:$BG$3,))/100)</f>
        <v>11.041137187619945</v>
      </c>
      <c r="CW59">
        <f t="shared" si="58"/>
        <v>198.10297370681218</v>
      </c>
      <c r="CX59">
        <f>IFERROR(1/INDEX('exch rates'!$BC$5:$BL$268,MATCH('Country-wise data'!$B59,'exch rates'!$A$5:$A$268,),MATCH(CX$3,'exch rates'!$BC$4:$BL$4,)),1)</f>
        <v>4.9107270740660486E-3</v>
      </c>
      <c r="CY59">
        <f>IFERROR(1/INDEX('exch rates'!$BC$5:$BL$268,MATCH('Country-wise data'!$B59,'exch rates'!$A$5:$A$268,),MATCH(CY$3,'exch rates'!$BC$4:$BL$4,)),1)</f>
        <v>4.9015403090421159E-3</v>
      </c>
      <c r="CZ59">
        <f>IFERROR(1/INDEX('exch rates'!$BC$5:$BL$268,MATCH('Country-wise data'!$B59,'exch rates'!$A$5:$A$268,),MATCH(CZ$3,'exch rates'!$BC$4:$BL$4,)),1)</f>
        <v>4.8933654120621537E-3</v>
      </c>
      <c r="DA59">
        <f>IFERROR(1/INDEX('exch rates'!$BC$5:$BL$268,MATCH('Country-wise data'!$B59,'exch rates'!$A$5:$A$268,),MATCH(DA$3,'exch rates'!$BC$4:$BL$4,)),1)</f>
        <v>4.8686874424379066E-3</v>
      </c>
      <c r="DB59">
        <f>IFERROR(1/INDEX('exch rates'!$BC$5:$BL$268,MATCH('Country-wise data'!$B59,'exch rates'!$A$5:$A$268,),MATCH(DB$3,'exch rates'!$BC$4:$BL$4,)),1)</f>
        <v>4.8438073940719794E-3</v>
      </c>
      <c r="DC59">
        <f>IFERROR(1/INDEX('exch rates'!$BC$5:$BL$268,MATCH('Country-wise data'!$B59,'exch rates'!$A$5:$A$268,),MATCH(DC$3,'exch rates'!$BC$4:$BL$4,)),1)</f>
        <v>4.8426150121065378E-3</v>
      </c>
      <c r="DD59">
        <f>IFERROR(1/INDEX('exch rates'!$BC$5:$BL$268,MATCH('Country-wise data'!$B59,'exch rates'!$A$5:$A$268,),MATCH(DD$3,'exch rates'!$BC$4:$BL$4,)),1)</f>
        <v>4.8426150121065378E-3</v>
      </c>
      <c r="DE59">
        <f>IFERROR(1/INDEX('exch rates'!$BC$5:$BL$268,MATCH('Country-wise data'!$B59,'exch rates'!$A$5:$A$268,),MATCH(DE$3,'exch rates'!$BC$4:$BL$4,)),1)</f>
        <v>4.8426150121065378E-3</v>
      </c>
      <c r="DF59">
        <f>IFERROR(1/INDEX('exch rates'!$BC$5:$BL$268,MATCH('Country-wise data'!$B59,'exch rates'!$A$5:$A$268,),MATCH(DF$3,'exch rates'!$BC$4:$BL$4,)),1)</f>
        <v>4.8142501805343739E-3</v>
      </c>
      <c r="DG59">
        <f>IFERROR(1/INDEX('exch rates'!$BC$5:$BL$268,MATCH('Country-wise data'!$B59,'exch rates'!$A$5:$A$268,),MATCH(DG$3,'exch rates'!$BC$4:$BL$4,)),1)</f>
        <v>4.7961630695443642E-3</v>
      </c>
      <c r="DH59" cm="1">
        <f t="array" ref="DH59">(BH59/INDEX($CX59:$DG59,,MATCH(DH$3,$CX$3:$DG$3,)))*$DG59</f>
        <v>61.516915365798496</v>
      </c>
      <c r="DI59" cm="1">
        <f t="array" ref="DI59">(BI59/INDEX($CX59:$DG59,,MATCH(DI$3,$CX$3:$DG$3,)))*$DG59</f>
        <v>71.443684249683628</v>
      </c>
      <c r="DJ59" cm="1">
        <f t="array" ref="DJ59">(BJ59/INDEX($CX59:$DG59,,MATCH(DJ$3,$CX$3:$DG$3,)))*$DG59</f>
        <v>95.112189364507216</v>
      </c>
      <c r="DK59" cm="1">
        <f t="array" ref="DK59">(BK59/INDEX($CX59:$DG59,,MATCH(DK$3,$CX$3:$DG$3,)))*$DG59</f>
        <v>105.969442448748</v>
      </c>
      <c r="DL59" cm="1">
        <f t="array" ref="DL59">(BL59/INDEX($CX59:$DG59,,MATCH(DL$3,$CX$3:$DG$3,)))*$DG59</f>
        <v>109.08925058014584</v>
      </c>
      <c r="DM59" cm="1">
        <f t="array" ref="DM59">(BM59/INDEX($CX59:$DG59,,MATCH(DM$3,$CX$3:$DG$3,)))*$DG59</f>
        <v>140.31615714196332</v>
      </c>
      <c r="DN59" cm="1">
        <f t="array" ref="DN59">(BN59/INDEX($CX59:$DG59,,MATCH(DN$3,$CX$3:$DG$3,)))*$DG59</f>
        <v>128.62914868097488</v>
      </c>
      <c r="DO59" cm="1">
        <f t="array" ref="DO59">(BO59/INDEX($CX59:$DG59,,MATCH(DO$3,$CX$3:$DG$3,)))*$DG59</f>
        <v>126.70557350462889</v>
      </c>
      <c r="DP59" cm="1">
        <f t="array" ref="DP59">(BP59/INDEX($CX59:$DG59,,MATCH(DP$3,$CX$3:$DG$3,)))*$DG59</f>
        <v>142.76890660656576</v>
      </c>
      <c r="DQ59" cm="1">
        <f t="array" ref="DQ59">(BQ59/INDEX($CX59:$DG59,,MATCH(DQ$3,$CX$3:$DG$3,)))*$DG59</f>
        <v>138.15186000000003</v>
      </c>
      <c r="DS59" cm="1">
        <f t="array" ref="DS59">(BS59/INDEX($CX59:$DG59,,MATCH(DS$3,$CX$3:$DG$3,)))*$DG59</f>
        <v>473.09374998418997</v>
      </c>
      <c r="DT59" cm="1">
        <f t="array" ref="DT59">(BT59/INDEX($CX59:$DG59,,MATCH(DT$3,$CX$3:$DG$3,)))*$DG59</f>
        <v>513.16162451780133</v>
      </c>
      <c r="DU59" cm="1">
        <f t="array" ref="DU59">(BU59/INDEX($CX59:$DG59,,MATCH(DU$3,$CX$3:$DG$3,)))*$DG59</f>
        <v>505.01743220523031</v>
      </c>
      <c r="DV59" cm="1">
        <f t="array" ref="DV59">(BV59/INDEX($CX59:$DG59,,MATCH(DV$3,$CX$3:$DG$3,)))*$DG59</f>
        <v>575.18802001906965</v>
      </c>
      <c r="DW59" cm="1">
        <f t="array" ref="DW59">(BW59/INDEX($CX59:$DG59,,MATCH(DW$3,$CX$3:$DG$3,)))*$DG59</f>
        <v>586.13473287887291</v>
      </c>
      <c r="DX59" cm="1">
        <f t="array" ref="DX59">(BX59/INDEX($CX59:$DG59,,MATCH(DX$3,$CX$3:$DG$3,)))*$DG59</f>
        <v>631.97421066367065</v>
      </c>
      <c r="DY59" cm="1">
        <f t="array" ref="DY59">(BY59/INDEX($CX59:$DG59,,MATCH(DY$3,$CX$3:$DG$3,)))*$DG59</f>
        <v>498.24938975591874</v>
      </c>
      <c r="DZ59" cm="1">
        <f t="array" ref="DZ59">(BZ59/INDEX($CX59:$DG59,,MATCH(DZ$3,$CX$3:$DG$3,)))*$DG59</f>
        <v>518.69158170260062</v>
      </c>
      <c r="EA59" cm="1">
        <f t="array" ref="EA59">(CA59/INDEX($CX59:$DG59,,MATCH(EA$3,$CX$3:$DG$3,)))*$DG59</f>
        <v>519.95640792576228</v>
      </c>
      <c r="EB59" cm="1">
        <f t="array" ref="EB59">(CB59/INDEX($CX59:$DG59,,MATCH(EB$3,$CX$3:$DG$3,)))*$DG59</f>
        <v>503.14138128000002</v>
      </c>
      <c r="EC59" s="53" cm="1">
        <f t="array" ref="EC59">(CC59/INDEX($CX59:$DG59,,MATCH(EC$3,$CX$3:$DG$3,)))*$DG59</f>
        <v>7.250159755112553</v>
      </c>
      <c r="ED59" cm="1">
        <f t="array" ref="ED59">(CD59/INDEX($CX59:$DG59,,MATCH(ED$3,$CX$3:$DG$3,)))*$DG59</f>
        <v>7.5783319483409795</v>
      </c>
      <c r="EE59" cm="1">
        <f t="array" ref="EE59">(CE59/INDEX($CX59:$DG59,,MATCH(EE$3,$CX$3:$DG$3,)))*$DG59</f>
        <v>8.5803629946499402</v>
      </c>
      <c r="EF59" cm="1">
        <f t="array" ref="EF59">(CF59/INDEX($CX59:$DG59,,MATCH(EF$3,$CX$3:$DG$3,)))*$DG59</f>
        <v>8.8395743444808517</v>
      </c>
      <c r="EG59" cm="1">
        <f t="array" ref="EG59">(CG59/INDEX($CX59:$DG59,,MATCH(EG$3,$CX$3:$DG$3,)))*$DG59</f>
        <v>9.2475159531459319</v>
      </c>
      <c r="EH59" cm="1">
        <f t="array" ref="EH59">(CH59/INDEX($CX59:$DG59,,MATCH(EH$3,$CX$3:$DG$3,)))*$DG59</f>
        <v>9.1439645750916192</v>
      </c>
      <c r="EI59" cm="1">
        <f t="array" ref="EI59">(CI59/INDEX($CX59:$DG59,,MATCH(EI$3,$CX$3:$DG$3,)))*$DG59</f>
        <v>8.9563464014550664</v>
      </c>
      <c r="EJ59" cm="1">
        <f t="array" ref="EJ59">(CJ59/INDEX($CX59:$DG59,,MATCH(EJ$3,$CX$3:$DG$3,)))*$DG59</f>
        <v>9.2290155075543261</v>
      </c>
      <c r="EK59" cm="1">
        <f t="array" ref="EK59">(CK59/INDEX($CX59:$DG59,,MATCH(EK$3,$CX$3:$DG$3,)))*$DG59</f>
        <v>9.0174796285108254</v>
      </c>
      <c r="EL59" cm="1">
        <f t="array" ref="EL59">(CL59/INDEX($CX59:$DG59,,MATCH(EL$3,$CX$3:$DG$3,)))*$DG59</f>
        <v>8.7600076728188068</v>
      </c>
      <c r="EM59" cm="1">
        <f t="array" ref="EM59">(CM59/INDEX($CX59:$DG59,,MATCH(EM$3,$CX$3:$DG$3,)))*$DG59</f>
        <v>9.1381208188599832</v>
      </c>
      <c r="EN59" cm="1">
        <f t="array" ref="EN59">(CN59/INDEX($CX59:$DG59,,MATCH(EN$3,$CX$3:$DG$3,)))*$DG59</f>
        <v>9.5517499322042667</v>
      </c>
      <c r="EO59" cm="1">
        <f t="array" ref="EO59">(CO59/INDEX($CX59:$DG59,,MATCH(EO$3,$CX$3:$DG$3,)))*$DG59</f>
        <v>10.814712552988313</v>
      </c>
      <c r="EP59" cm="1">
        <f t="array" ref="EP59">(CP59/INDEX($CX59:$DG59,,MATCH(EP$3,$CX$3:$DG$3,)))*$DG59</f>
        <v>11.141423234184588</v>
      </c>
      <c r="EQ59" cm="1">
        <f t="array" ref="EQ59">(CQ59/INDEX($CX59:$DG59,,MATCH(EQ$3,$CX$3:$DG$3,)))*$DG59</f>
        <v>11.655593932891316</v>
      </c>
      <c r="ER59" cm="1">
        <f t="array" ref="ER59">(CR59/INDEX($CX59:$DG59,,MATCH(ER$3,$CX$3:$DG$3,)))*$DG59</f>
        <v>11.525077498001382</v>
      </c>
      <c r="ES59" cm="1">
        <f t="array" ref="ES59">(CS59/INDEX($CX59:$DG59,,MATCH(ES$3,$CX$3:$DG$3,)))*$DG59</f>
        <v>11.288603048276924</v>
      </c>
      <c r="ET59" cm="1">
        <f t="array" ref="ET59">(CT59/INDEX($CX59:$DG59,,MATCH(ET$3,$CX$3:$DG$3,)))*$DG59</f>
        <v>11.632275921602028</v>
      </c>
      <c r="EU59" cm="1">
        <f t="array" ref="EU59">(CU59/INDEX($CX59:$DG59,,MATCH(EU$3,$CX$3:$DG$3,)))*$DG59</f>
        <v>11.365655531774047</v>
      </c>
      <c r="EV59" cm="1">
        <f t="array" ref="EV59">(CV59/INDEX($CX59:$DG59,,MATCH(EV$3,$CX$3:$DG$3,)))*$DG59</f>
        <v>11.041137187619945</v>
      </c>
      <c r="EW59">
        <f t="shared" si="13"/>
        <v>195.75710843956367</v>
      </c>
      <c r="EY59" s="96">
        <f t="shared" si="24"/>
        <v>1.5324995849881427E-2</v>
      </c>
      <c r="EZ59" s="96">
        <f t="shared" si="14"/>
        <v>1.476792415150305E-2</v>
      </c>
      <c r="FA59" s="96">
        <f t="shared" si="15"/>
        <v>1.6990231321684413E-2</v>
      </c>
      <c r="FB59" s="96">
        <f t="shared" si="16"/>
        <v>1.5368147521896903E-2</v>
      </c>
      <c r="FC59" s="96">
        <f t="shared" si="17"/>
        <v>1.5777116479219068E-2</v>
      </c>
      <c r="FD59" s="96">
        <f t="shared" si="18"/>
        <v>1.4468888794511161E-2</v>
      </c>
      <c r="FE59" s="96">
        <f t="shared" si="19"/>
        <v>1.7975629445010622E-2</v>
      </c>
      <c r="FF59" s="96">
        <f t="shared" si="20"/>
        <v>1.7792876987245798E-2</v>
      </c>
      <c r="FG59" s="96">
        <f t="shared" si="21"/>
        <v>1.7342760837362949E-2</v>
      </c>
      <c r="FH59" s="96">
        <f t="shared" si="22"/>
        <v>1.7410628500747049E-2</v>
      </c>
      <c r="FJ59" s="96">
        <f t="shared" si="25"/>
        <v>538.98700554626714</v>
      </c>
      <c r="FK59" s="96" t="str">
        <f>IF(AND('Country-wise data'!FJ59&gt;'non-R&amp;D ex_typologies'!$C$17,'Country-wise data'!FJ59&lt;'non-R&amp;D ex_typologies'!$D$17),"Small",IF(AND('Country-wise data'!FJ59&gt;'non-R&amp;D ex_typologies'!$E$17,'Country-wise data'!$FJ$4&lt;'non-R&amp;D ex_typologies'!$F$17),"Medium","Large"))</f>
        <v>Small</v>
      </c>
      <c r="FL59" t="str">
        <f>IF($FK59='non-R&amp;D ex_typologies'!$C$16,IF(AND('Country-wise data'!EY59&gt;'non-R&amp;D ex_typologies'!$C$21,'Country-wise data'!EY59&lt;'non-R&amp;D ex_typologies'!$D$21),'non-R&amp;D ex_typologies'!$B$21,IF(AND('Country-wise data'!EY59&gt;'non-R&amp;D ex_typologies'!$C$19,'Country-wise data'!EY59&lt;'non-R&amp;D ex_typologies'!$D$19),'non-R&amp;D ex_typologies'!$B$19,'non-R&amp;D ex_typologies'!$B$20)),IF($FK59='non-R&amp;D ex_typologies'!$E$16,IF(AND('Country-wise data'!EY59&gt;'non-R&amp;D ex_typologies'!$E$21,'Country-wise data'!EY59&lt;'non-R&amp;D ex_typologies'!$F$21),'non-R&amp;D ex_typologies'!$B$21,IF(AND('Country-wise data'!EY59&gt;'non-R&amp;D ex_typologies'!$E$19,'Country-wise data'!EY59&lt;'non-R&amp;D ex_typologies'!$F$19),'non-R&amp;D ex_typologies'!$B$19,'non-R&amp;D ex_typologies'!$B$20)),IF(AND('Country-wise data'!EY59&gt;'non-R&amp;D ex_typologies'!$G$21,'Country-wise data'!EY59&lt;'non-R&amp;D ex_typologies'!$H$21),'non-R&amp;D ex_typologies'!$B$21,IF(AND('Country-wise data'!EY59&gt;'non-R&amp;D ex_typologies'!$G$19,'Country-wise data'!EY59&lt;'non-R&amp;D ex_typologies'!$H$19),'non-R&amp;D ex_typologies'!$B$19,'non-R&amp;D ex_typologies'!$B$20))))</f>
        <v>Balanced</v>
      </c>
      <c r="FM59" t="str">
        <f>IF($FK59='non-R&amp;D ex_typologies'!$C$16,IF(AND('Country-wise data'!EZ59&gt;'non-R&amp;D ex_typologies'!$C$21,'Country-wise data'!EZ59&lt;'non-R&amp;D ex_typologies'!$D$21),'non-R&amp;D ex_typologies'!$B$21,IF(AND('Country-wise data'!EZ59&gt;'non-R&amp;D ex_typologies'!$C$19,'Country-wise data'!EZ59&lt;'non-R&amp;D ex_typologies'!$D$19),'non-R&amp;D ex_typologies'!$B$19,'non-R&amp;D ex_typologies'!$B$20)),IF($FK59='non-R&amp;D ex_typologies'!$E$16,IF(AND('Country-wise data'!EZ59&gt;'non-R&amp;D ex_typologies'!$E$21,'Country-wise data'!EZ59&lt;'non-R&amp;D ex_typologies'!$F$21),'non-R&amp;D ex_typologies'!$B$21,IF(AND('Country-wise data'!EZ59&gt;'non-R&amp;D ex_typologies'!$E$19,'Country-wise data'!EZ59&lt;'non-R&amp;D ex_typologies'!$F$19),'non-R&amp;D ex_typologies'!$B$19,'non-R&amp;D ex_typologies'!$B$20)),IF(AND('Country-wise data'!EZ59&gt;'non-R&amp;D ex_typologies'!$G$21,'Country-wise data'!EZ59&lt;'non-R&amp;D ex_typologies'!$H$21),'non-R&amp;D ex_typologies'!$B$21,IF(AND('Country-wise data'!EZ59&gt;'non-R&amp;D ex_typologies'!$G$19,'Country-wise data'!EZ59&lt;'non-R&amp;D ex_typologies'!$H$19),'non-R&amp;D ex_typologies'!$B$19,'non-R&amp;D ex_typologies'!$B$20))))</f>
        <v>Balanced</v>
      </c>
      <c r="FN59" t="str">
        <f>IF($FK59='non-R&amp;D ex_typologies'!$C$16,IF(AND('Country-wise data'!FA59&gt;'non-R&amp;D ex_typologies'!$C$21,'Country-wise data'!FA59&lt;'non-R&amp;D ex_typologies'!$D$21),'non-R&amp;D ex_typologies'!$B$21,IF(AND('Country-wise data'!FA59&gt;'non-R&amp;D ex_typologies'!$C$19,'Country-wise data'!FA59&lt;'non-R&amp;D ex_typologies'!$D$19),'non-R&amp;D ex_typologies'!$B$19,'non-R&amp;D ex_typologies'!$B$20)),IF($FK59='non-R&amp;D ex_typologies'!$E$16,IF(AND('Country-wise data'!FA59&gt;'non-R&amp;D ex_typologies'!$E$21,'Country-wise data'!FA59&lt;'non-R&amp;D ex_typologies'!$F$21),'non-R&amp;D ex_typologies'!$B$21,IF(AND('Country-wise data'!FA59&gt;'non-R&amp;D ex_typologies'!$E$19,'Country-wise data'!FA59&lt;'non-R&amp;D ex_typologies'!$F$19),'non-R&amp;D ex_typologies'!$B$19,'non-R&amp;D ex_typologies'!$B$20)),IF(AND('Country-wise data'!FA59&gt;'non-R&amp;D ex_typologies'!$G$21,'Country-wise data'!FA59&lt;'non-R&amp;D ex_typologies'!$H$21),'non-R&amp;D ex_typologies'!$B$21,IF(AND('Country-wise data'!FA59&gt;'non-R&amp;D ex_typologies'!$G$19,'Country-wise data'!FA59&lt;'non-R&amp;D ex_typologies'!$H$19),'non-R&amp;D ex_typologies'!$B$19,'non-R&amp;D ex_typologies'!$B$20))))</f>
        <v>Balanced</v>
      </c>
      <c r="FO59" t="str">
        <f>IF($FK59='non-R&amp;D ex_typologies'!$C$16,IF(AND('Country-wise data'!FB59&gt;'non-R&amp;D ex_typologies'!$C$21,'Country-wise data'!FB59&lt;'non-R&amp;D ex_typologies'!$D$21),'non-R&amp;D ex_typologies'!$B$21,IF(AND('Country-wise data'!FB59&gt;'non-R&amp;D ex_typologies'!$C$19,'Country-wise data'!FB59&lt;'non-R&amp;D ex_typologies'!$D$19),'non-R&amp;D ex_typologies'!$B$19,'non-R&amp;D ex_typologies'!$B$20)),IF($FK59='non-R&amp;D ex_typologies'!$E$16,IF(AND('Country-wise data'!FB59&gt;'non-R&amp;D ex_typologies'!$E$21,'Country-wise data'!FB59&lt;'non-R&amp;D ex_typologies'!$F$21),'non-R&amp;D ex_typologies'!$B$21,IF(AND('Country-wise data'!FB59&gt;'non-R&amp;D ex_typologies'!$E$19,'Country-wise data'!FB59&lt;'non-R&amp;D ex_typologies'!$F$19),'non-R&amp;D ex_typologies'!$B$19,'non-R&amp;D ex_typologies'!$B$20)),IF(AND('Country-wise data'!FB59&gt;'non-R&amp;D ex_typologies'!$G$21,'Country-wise data'!FB59&lt;'non-R&amp;D ex_typologies'!$H$21),'non-R&amp;D ex_typologies'!$B$21,IF(AND('Country-wise data'!FB59&gt;'non-R&amp;D ex_typologies'!$G$19,'Country-wise data'!FB59&lt;'non-R&amp;D ex_typologies'!$H$19),'non-R&amp;D ex_typologies'!$B$19,'non-R&amp;D ex_typologies'!$B$20))))</f>
        <v>Balanced</v>
      </c>
      <c r="FP59" t="str">
        <f>IF($FK59='non-R&amp;D ex_typologies'!$C$16,IF(AND('Country-wise data'!FC59&gt;'non-R&amp;D ex_typologies'!$C$21,'Country-wise data'!FC59&lt;'non-R&amp;D ex_typologies'!$D$21),'non-R&amp;D ex_typologies'!$B$21,IF(AND('Country-wise data'!FC59&gt;'non-R&amp;D ex_typologies'!$C$19,'Country-wise data'!FC59&lt;'non-R&amp;D ex_typologies'!$D$19),'non-R&amp;D ex_typologies'!$B$19,'non-R&amp;D ex_typologies'!$B$20)),IF($FK59='non-R&amp;D ex_typologies'!$E$16,IF(AND('Country-wise data'!FC59&gt;'non-R&amp;D ex_typologies'!$E$21,'Country-wise data'!FC59&lt;'non-R&amp;D ex_typologies'!$F$21),'non-R&amp;D ex_typologies'!$B$21,IF(AND('Country-wise data'!FC59&gt;'non-R&amp;D ex_typologies'!$E$19,'Country-wise data'!FC59&lt;'non-R&amp;D ex_typologies'!$F$19),'non-R&amp;D ex_typologies'!$B$19,'non-R&amp;D ex_typologies'!$B$20)),IF(AND('Country-wise data'!FC59&gt;'non-R&amp;D ex_typologies'!$G$21,'Country-wise data'!FC59&lt;'non-R&amp;D ex_typologies'!$H$21),'non-R&amp;D ex_typologies'!$B$21,IF(AND('Country-wise data'!FC59&gt;'non-R&amp;D ex_typologies'!$G$19,'Country-wise data'!FC59&lt;'non-R&amp;D ex_typologies'!$H$19),'non-R&amp;D ex_typologies'!$B$19,'non-R&amp;D ex_typologies'!$B$20))))</f>
        <v>Balanced</v>
      </c>
      <c r="FQ59" t="str">
        <f>IF($FK59='non-R&amp;D ex_typologies'!$C$16,IF(AND('Country-wise data'!FD59&gt;'non-R&amp;D ex_typologies'!$C$21,'Country-wise data'!FD59&lt;'non-R&amp;D ex_typologies'!$D$21),'non-R&amp;D ex_typologies'!$B$21,IF(AND('Country-wise data'!FD59&gt;'non-R&amp;D ex_typologies'!$C$19,'Country-wise data'!FD59&lt;'non-R&amp;D ex_typologies'!$D$19),'non-R&amp;D ex_typologies'!$B$19,'non-R&amp;D ex_typologies'!$B$20)),IF($FK59='non-R&amp;D ex_typologies'!$E$16,IF(AND('Country-wise data'!FD59&gt;'non-R&amp;D ex_typologies'!$E$21,'Country-wise data'!FD59&lt;'non-R&amp;D ex_typologies'!$F$21),'non-R&amp;D ex_typologies'!$B$21,IF(AND('Country-wise data'!FD59&gt;'non-R&amp;D ex_typologies'!$E$19,'Country-wise data'!FD59&lt;'non-R&amp;D ex_typologies'!$F$19),'non-R&amp;D ex_typologies'!$B$19,'non-R&amp;D ex_typologies'!$B$20)),IF(AND('Country-wise data'!FD59&gt;'non-R&amp;D ex_typologies'!$G$21,'Country-wise data'!FD59&lt;'non-R&amp;D ex_typologies'!$H$21),'non-R&amp;D ex_typologies'!$B$21,IF(AND('Country-wise data'!FD59&gt;'non-R&amp;D ex_typologies'!$G$19,'Country-wise data'!FD59&lt;'non-R&amp;D ex_typologies'!$H$19),'non-R&amp;D ex_typologies'!$B$19,'non-R&amp;D ex_typologies'!$B$20))))</f>
        <v>Balanced</v>
      </c>
      <c r="FR59" t="str">
        <f>IF($FK59='non-R&amp;D ex_typologies'!$C$16,IF(AND('Country-wise data'!FE59&gt;'non-R&amp;D ex_typologies'!$C$21,'Country-wise data'!FE59&lt;'non-R&amp;D ex_typologies'!$D$21),'non-R&amp;D ex_typologies'!$B$21,IF(AND('Country-wise data'!FE59&gt;'non-R&amp;D ex_typologies'!$C$19,'Country-wise data'!FE59&lt;'non-R&amp;D ex_typologies'!$D$19),'non-R&amp;D ex_typologies'!$B$19,'non-R&amp;D ex_typologies'!$B$20)),IF($FK59='non-R&amp;D ex_typologies'!$E$16,IF(AND('Country-wise data'!FE59&gt;'non-R&amp;D ex_typologies'!$E$21,'Country-wise data'!FE59&lt;'non-R&amp;D ex_typologies'!$F$21),'non-R&amp;D ex_typologies'!$B$21,IF(AND('Country-wise data'!FE59&gt;'non-R&amp;D ex_typologies'!$E$19,'Country-wise data'!FE59&lt;'non-R&amp;D ex_typologies'!$F$19),'non-R&amp;D ex_typologies'!$B$19,'non-R&amp;D ex_typologies'!$B$20)),IF(AND('Country-wise data'!FE59&gt;'non-R&amp;D ex_typologies'!$G$21,'Country-wise data'!FE59&lt;'non-R&amp;D ex_typologies'!$H$21),'non-R&amp;D ex_typologies'!$B$21,IF(AND('Country-wise data'!FE59&gt;'non-R&amp;D ex_typologies'!$G$19,'Country-wise data'!FE59&lt;'non-R&amp;D ex_typologies'!$H$19),'non-R&amp;D ex_typologies'!$B$19,'non-R&amp;D ex_typologies'!$B$20))))</f>
        <v>Balanced</v>
      </c>
      <c r="FS59" t="str">
        <f>IF($FK59='non-R&amp;D ex_typologies'!$C$16,IF(AND('Country-wise data'!FF59&gt;'non-R&amp;D ex_typologies'!$C$21,'Country-wise data'!FF59&lt;'non-R&amp;D ex_typologies'!$D$21),'non-R&amp;D ex_typologies'!$B$21,IF(AND('Country-wise data'!FF59&gt;'non-R&amp;D ex_typologies'!$C$19,'Country-wise data'!FF59&lt;'non-R&amp;D ex_typologies'!$D$19),'non-R&amp;D ex_typologies'!$B$19,'non-R&amp;D ex_typologies'!$B$20)),IF($FK59='non-R&amp;D ex_typologies'!$E$16,IF(AND('Country-wise data'!FF59&gt;'non-R&amp;D ex_typologies'!$E$21,'Country-wise data'!FF59&lt;'non-R&amp;D ex_typologies'!$F$21),'non-R&amp;D ex_typologies'!$B$21,IF(AND('Country-wise data'!FF59&gt;'non-R&amp;D ex_typologies'!$E$19,'Country-wise data'!FF59&lt;'non-R&amp;D ex_typologies'!$F$19),'non-R&amp;D ex_typologies'!$B$19,'non-R&amp;D ex_typologies'!$B$20)),IF(AND('Country-wise data'!FF59&gt;'non-R&amp;D ex_typologies'!$G$21,'Country-wise data'!FF59&lt;'non-R&amp;D ex_typologies'!$H$21),'non-R&amp;D ex_typologies'!$B$21,IF(AND('Country-wise data'!FF59&gt;'non-R&amp;D ex_typologies'!$G$19,'Country-wise data'!FF59&lt;'non-R&amp;D ex_typologies'!$H$19),'non-R&amp;D ex_typologies'!$B$19,'non-R&amp;D ex_typologies'!$B$20))))</f>
        <v>Balanced</v>
      </c>
      <c r="FT59" t="str">
        <f>IF($FK59='non-R&amp;D ex_typologies'!$C$16,IF(AND('Country-wise data'!FG59&gt;'non-R&amp;D ex_typologies'!$C$21,'Country-wise data'!FG59&lt;'non-R&amp;D ex_typologies'!$D$21),'non-R&amp;D ex_typologies'!$B$21,IF(AND('Country-wise data'!FG59&gt;'non-R&amp;D ex_typologies'!$C$19,'Country-wise data'!FG59&lt;'non-R&amp;D ex_typologies'!$D$19),'non-R&amp;D ex_typologies'!$B$19,'non-R&amp;D ex_typologies'!$B$20)),IF($FK59='non-R&amp;D ex_typologies'!$E$16,IF(AND('Country-wise data'!FG59&gt;'non-R&amp;D ex_typologies'!$E$21,'Country-wise data'!FG59&lt;'non-R&amp;D ex_typologies'!$F$21),'non-R&amp;D ex_typologies'!$B$21,IF(AND('Country-wise data'!FG59&gt;'non-R&amp;D ex_typologies'!$E$19,'Country-wise data'!FG59&lt;'non-R&amp;D ex_typologies'!$F$19),'non-R&amp;D ex_typologies'!$B$19,'non-R&amp;D ex_typologies'!$B$20)),IF(AND('Country-wise data'!FG59&gt;'non-R&amp;D ex_typologies'!$G$21,'Country-wise data'!FG59&lt;'non-R&amp;D ex_typologies'!$H$21),'non-R&amp;D ex_typologies'!$B$21,IF(AND('Country-wise data'!FG59&gt;'non-R&amp;D ex_typologies'!$G$19,'Country-wise data'!FG59&lt;'non-R&amp;D ex_typologies'!$H$19),'non-R&amp;D ex_typologies'!$B$19,'non-R&amp;D ex_typologies'!$B$20))))</f>
        <v>Balanced</v>
      </c>
      <c r="FU59" t="str">
        <f>IF($FK59='non-R&amp;D ex_typologies'!$C$16,IF(AND('Country-wise data'!FH59&gt;'non-R&amp;D ex_typologies'!$C$21,'Country-wise data'!FH59&lt;'non-R&amp;D ex_typologies'!$D$21),'non-R&amp;D ex_typologies'!$B$21,IF(AND('Country-wise data'!FH59&gt;'non-R&amp;D ex_typologies'!$C$19,'Country-wise data'!FH59&lt;'non-R&amp;D ex_typologies'!$D$19),'non-R&amp;D ex_typologies'!$B$19,'non-R&amp;D ex_typologies'!$B$20)),IF($FK59='non-R&amp;D ex_typologies'!$E$16,IF(AND('Country-wise data'!FH59&gt;'non-R&amp;D ex_typologies'!$E$21,'Country-wise data'!FH59&lt;'non-R&amp;D ex_typologies'!$F$21),'non-R&amp;D ex_typologies'!$B$21,IF(AND('Country-wise data'!FH59&gt;'non-R&amp;D ex_typologies'!$E$19,'Country-wise data'!FH59&lt;'non-R&amp;D ex_typologies'!$F$19),'non-R&amp;D ex_typologies'!$B$19,'non-R&amp;D ex_typologies'!$B$20)),IF(AND('Country-wise data'!FH59&gt;'non-R&amp;D ex_typologies'!$G$21,'Country-wise data'!FH59&lt;'non-R&amp;D ex_typologies'!$H$21),'non-R&amp;D ex_typologies'!$B$21,IF(AND('Country-wise data'!FH59&gt;'non-R&amp;D ex_typologies'!$G$19,'Country-wise data'!FH59&lt;'non-R&amp;D ex_typologies'!$H$19),'non-R&amp;D ex_typologies'!$B$19,'non-R&amp;D ex_typologies'!$B$20))))</f>
        <v>Balanced</v>
      </c>
    </row>
    <row r="60" spans="2:177" x14ac:dyDescent="0.35">
      <c r="B60" s="12" t="s">
        <v>151</v>
      </c>
      <c r="C60" t="s">
        <v>152</v>
      </c>
      <c r="D60" t="s">
        <v>377</v>
      </c>
      <c r="E60" t="s">
        <v>375</v>
      </c>
      <c r="F60" t="s">
        <v>84</v>
      </c>
      <c r="G60" s="55">
        <f>Assumptions!$C$13</f>
        <v>1.1000000000000001</v>
      </c>
      <c r="H60">
        <f>SUMIFS('IFPRI SPEED'!AL:AL,'IFPRI SPEED'!$A:$A,'Country-wise data'!$B60)*1000*G60</f>
        <v>0</v>
      </c>
      <c r="I60">
        <f>IF(SUMIFS('IFPRI SPEED'!AM:AM,'IFPRI SPEED'!$A:$A,'Country-wise data'!$B60)*1000=0,H60*(1+Assumptions!$C$9),SUMIFS('IFPRI SPEED'!AM:AM,'IFPRI SPEED'!$A:$A,'Country-wise data'!$B60)*1000*$G60)</f>
        <v>0</v>
      </c>
      <c r="J60">
        <f>IF(SUMIFS('IFPRI SPEED'!AN:AN,'IFPRI SPEED'!$A:$A,'Country-wise data'!$B60)*1000=0,I60*(1+Assumptions!$C$9),SUMIFS('IFPRI SPEED'!AN:AN,'IFPRI SPEED'!$A:$A,'Country-wise data'!$B60)*1000*$G60)</f>
        <v>0</v>
      </c>
      <c r="K60">
        <f>IF(SUMIFS('IFPRI SPEED'!AO:AO,'IFPRI SPEED'!$A:$A,'Country-wise data'!$B60)*1000=0,J60*(1+Assumptions!$C$9),SUMIFS('IFPRI SPEED'!AO:AO,'IFPRI SPEED'!$A:$A,'Country-wise data'!$B60)*1000*$G60)</f>
        <v>0</v>
      </c>
      <c r="L60">
        <f>IF(SUMIFS('IFPRI SPEED'!AP:AP,'IFPRI SPEED'!$A:$A,'Country-wise data'!$B60)*1000=0,K60*(1+Assumptions!$C$9),SUMIFS('IFPRI SPEED'!AP:AP,'IFPRI SPEED'!$A:$A,'Country-wise data'!$B60)*1000*$G60)</f>
        <v>0</v>
      </c>
      <c r="M60">
        <f>IF(SUMIFS('IFPRI SPEED'!AQ:AQ,'IFPRI SPEED'!$A:$A,'Country-wise data'!$B60)*1000=0,L60*(1+Assumptions!$C$9),SUMIFS('IFPRI SPEED'!AQ:AQ,'IFPRI SPEED'!$A:$A,'Country-wise data'!$B60)*1000*$G60)</f>
        <v>0</v>
      </c>
      <c r="N60">
        <f>IF(SUMIFS('IFPRI SPEED'!AR:AR,'IFPRI SPEED'!$A:$A,'Country-wise data'!$B60)*1000=0,M60*(1+Assumptions!$C$9),SUMIFS('IFPRI SPEED'!AR:AR,'IFPRI SPEED'!$A:$A,'Country-wise data'!$B60)*1000*$G60)</f>
        <v>0</v>
      </c>
      <c r="O60">
        <f>IF(SUMIFS('IFPRI SPEED'!AS:AS,'IFPRI SPEED'!$A:$A,'Country-wise data'!$B60)*1000=0,N60*(1+Assumptions!$C$9),SUMIFS('IFPRI SPEED'!AS:AS,'IFPRI SPEED'!$A:$A,'Country-wise data'!$B60)*1000*$G60)</f>
        <v>0</v>
      </c>
      <c r="P60">
        <f>IF(SUMIFS('IFPRI SPEED'!AT:AT,'IFPRI SPEED'!$A:$A,'Country-wise data'!$B60)*1000=0,O60*(1+Assumptions!$C$9),SUMIFS('IFPRI SPEED'!AT:AT,'IFPRI SPEED'!$A:$A,'Country-wise data'!$B60)*1000*$G60)</f>
        <v>0</v>
      </c>
      <c r="Q60">
        <f>IF(SUMIFS('IFPRI SPEED'!AU:AU,'IFPRI SPEED'!$A:$A,'Country-wise data'!$B60)*1000=0,P60*(1+Assumptions!$C$9),SUMIFS('IFPRI SPEED'!AU:AU,'IFPRI SPEED'!$A:$A,'Country-wise data'!$B60)*1000*$G60)</f>
        <v>0</v>
      </c>
      <c r="R60" s="36">
        <f t="shared" si="55"/>
        <v>0</v>
      </c>
      <c r="S60" s="44">
        <f>INDEX('area data'!$G$4:$P$79,MATCH('Country-wise data'!$B60,'area data'!$B$4:$B$79,),MATCH('Country-wise data'!S$3,'area data'!$G$3:$P$3,))</f>
        <v>4201.9733498584965</v>
      </c>
      <c r="T60" s="44">
        <f>INDEX('area data'!$G$4:$P$79,MATCH('Country-wise data'!$B60,'area data'!$B$4:$B$79,),MATCH('Country-wise data'!T$3,'area data'!$G$3:$P$3,))</f>
        <v>4427.2035143130024</v>
      </c>
      <c r="U60" s="44">
        <f>INDEX('area data'!$G$4:$P$79,MATCH('Country-wise data'!$B60,'area data'!$B$4:$B$79,),MATCH('Country-wise data'!U$3,'area data'!$G$3:$P$3,))</f>
        <v>4536.8606588136572</v>
      </c>
      <c r="V60" s="44">
        <f>INDEX('area data'!$G$4:$P$79,MATCH('Country-wise data'!$B60,'area data'!$B$4:$B$79,),MATCH('Country-wise data'!V$3,'area data'!$G$3:$P$3,))</f>
        <v>4747.3161836471481</v>
      </c>
      <c r="W60" s="44">
        <f>INDEX('area data'!$G$4:$P$79,MATCH('Country-wise data'!$B60,'area data'!$B$4:$B$79,),MATCH('Country-wise data'!W$3,'area data'!$G$3:$P$3,))</f>
        <v>4946.5576994108178</v>
      </c>
      <c r="X60" s="44">
        <f>INDEX('area data'!$G$4:$P$79,MATCH('Country-wise data'!$B60,'area data'!$B$4:$B$79,),MATCH('Country-wise data'!X$3,'area data'!$G$3:$P$3,))</f>
        <v>5202.376121833704</v>
      </c>
      <c r="Y60" s="44">
        <f>INDEX('area data'!$G$4:$P$79,MATCH('Country-wise data'!$B60,'area data'!$B$4:$B$79,),MATCH('Country-wise data'!Y$3,'area data'!$G$3:$P$3,))</f>
        <v>5232.6087772907586</v>
      </c>
      <c r="Z60" s="44">
        <f>INDEX('area data'!$G$4:$P$79,MATCH('Country-wise data'!$B60,'area data'!$B$4:$B$79,),MATCH('Country-wise data'!Z$3,'area data'!$G$3:$P$3,))</f>
        <v>5343.5969208319329</v>
      </c>
      <c r="AA60" s="44">
        <f>INDEX('area data'!$G$4:$P$79,MATCH('Country-wise data'!$B60,'area data'!$B$4:$B$79,),MATCH('Country-wise data'!AA$3,'area data'!$G$3:$P$3,))</f>
        <v>5469.9537792278234</v>
      </c>
      <c r="AB60" s="44">
        <f>INDEX('area data'!$G$4:$P$79,MATCH('Country-wise data'!$B60,'area data'!$B$4:$B$79,),MATCH('Country-wise data'!AB$3,'area data'!$G$3:$P$3,))</f>
        <v>5579.3528548123804</v>
      </c>
      <c r="AC60" s="53">
        <f>IFERROR(INDEX('ASTI data (new)'!$AF$6:$AL$130,MATCH('Country-wise data'!$B60,'ASTI data (new)'!$C$6:$C$130,),MATCH('Country-wise data'!AC$3,'ASTI data (new)'!$AF$5:$AL$5,)),(INDEX(Assumptions!$G$154:$P$345,MATCH('Country-wise data'!$B60,Assumptions!$B$154:$B$344,),MATCH('Country-wise data'!AC$3,Assumptions!$G$153:$P$153,))*S60))</f>
        <v>3.6473234212389234</v>
      </c>
      <c r="AD60" s="53">
        <f>IFERROR(INDEX('ASTI data (new)'!$AF$6:$AL$130,MATCH('Country-wise data'!$B60,'ASTI data (new)'!$C$6:$C$130,),MATCH('Country-wise data'!AD$3,'ASTI data (new)'!$AF$5:$AL$5,)),(INDEX(Assumptions!$G$154:$P$345,MATCH('Country-wise data'!$B60,Assumptions!$B$154:$B$344,),MATCH('Country-wise data'!AD$3,Assumptions!$G$153:$P$153,))*T60))</f>
        <v>4.1033896366818574</v>
      </c>
      <c r="AE60" s="53">
        <f>IFERROR(INDEX('ASTI data (new)'!$AF$6:$AL$130,MATCH('Country-wise data'!$B60,'ASTI data (new)'!$C$6:$C$130,),MATCH('Country-wise data'!AE$3,'ASTI data (new)'!$AF$5:$AL$5,)),(INDEX(Assumptions!$G$154:$P$345,MATCH('Country-wise data'!$B60,Assumptions!$B$154:$B$344,),MATCH('Country-wise data'!AE$3,Assumptions!$G$153:$P$153,))*U60))</f>
        <v>4.3806178949022376</v>
      </c>
      <c r="AF60" s="53">
        <f>IFERROR(INDEX('ASTI data (new)'!$AF$6:$AL$130,MATCH('Country-wise data'!$B60,'ASTI data (new)'!$C$6:$C$130,),MATCH('Country-wise data'!AF$3,'ASTI data (new)'!$AF$5:$AL$5,)),(INDEX(Assumptions!$G$154:$P$345,MATCH('Country-wise data'!$B60,Assumptions!$B$154:$B$344,),MATCH('Country-wise data'!AF$3,Assumptions!$G$153:$P$153,))*V60))</f>
        <v>4.5518927971044176</v>
      </c>
      <c r="AG60" s="53">
        <f>IFERROR(INDEX('ASTI data (new)'!$AF$6:$AL$130,MATCH('Country-wise data'!$B60,'ASTI data (new)'!$C$6:$C$130,),MATCH('Country-wise data'!AG$3,'ASTI data (new)'!$AF$5:$AL$5,)),(INDEX(Assumptions!$G$154:$P$345,MATCH('Country-wise data'!$B60,Assumptions!$B$154:$B$344,),MATCH('Country-wise data'!AG$3,Assumptions!$G$153:$P$153,))*W60))</f>
        <v>5.0621224306500627</v>
      </c>
      <c r="AH60" s="53">
        <f>IFERROR(INDEX('ASTI data (new)'!$AF$6:$AL$130,MATCH('Country-wise data'!$B60,'ASTI data (new)'!$C$6:$C$130,),MATCH('Country-wise data'!AH$3,'ASTI data (new)'!$AF$5:$AL$5,)),(INDEX(Assumptions!$G$154:$P$345,MATCH('Country-wise data'!$B60,Assumptions!$B$154:$B$344,),MATCH('Country-wise data'!AH$3,Assumptions!$G$153:$P$153,))*X60))</f>
        <v>5.3511359779631738</v>
      </c>
      <c r="AI60" s="53">
        <f>IFERROR(INDEX('ASTI data (new)'!$AF$6:$AL$130,MATCH('Country-wise data'!$B60,'ASTI data (new)'!$C$6:$C$130,),MATCH('Country-wise data'!AI$3,'ASTI data (new)'!$AF$5:$AL$5,)),(INDEX(Assumptions!$G$154:$P$345,MATCH('Country-wise data'!$B60,Assumptions!$B$154:$B$344,),MATCH('Country-wise data'!AI$3,Assumptions!$G$153:$P$153,))*Y60))</f>
        <v>5.4341200765917543</v>
      </c>
      <c r="AJ60" s="53">
        <f t="shared" ref="AJ60:AL60" si="82">IFERROR((1+($AI60/$AF60)^(1/3)-1)*AI60,0)</f>
        <v>5.764676833062123</v>
      </c>
      <c r="AK60" s="53">
        <f t="shared" si="82"/>
        <v>6.1153413103241059</v>
      </c>
      <c r="AL60" s="53">
        <f t="shared" si="82"/>
        <v>6.4873366581924294</v>
      </c>
      <c r="AM60" s="55" cm="1">
        <f t="array" ref="AM60">INDEX('non-R&amp;D ex_typologies'!$J$8:$J$10,MATCH('Country-wise data'!FL60,'non-R&amp;D ex_typologies'!$F$8:$F$10,),)*'Country-wise data'!AC60</f>
        <v>10.655745331556764</v>
      </c>
      <c r="AN60" s="55" cm="1">
        <f t="array" ref="AN60">INDEX('non-R&amp;D ex_typologies'!$J$8:$J$10,MATCH('Country-wise data'!FM60,'non-R&amp;D ex_typologies'!$F$8:$F$10,),)*'Country-wise data'!AD60</f>
        <v>11.988154028243184</v>
      </c>
      <c r="AO60" s="55" cm="1">
        <f t="array" ref="AO60">INDEX('non-R&amp;D ex_typologies'!$J$8:$J$10,MATCH('Country-wise data'!FN60,'non-R&amp;D ex_typologies'!$F$8:$F$10,),)*'Country-wise data'!AE60</f>
        <v>12.798083222102276</v>
      </c>
      <c r="AP60" s="55" cm="1">
        <f t="array" ref="AP60">INDEX('non-R&amp;D ex_typologies'!$J$8:$J$10,MATCH('Country-wise data'!FO60,'non-R&amp;D ex_typologies'!$F$8:$F$10,),)*'Country-wise data'!AF60</f>
        <v>13.298467073154834</v>
      </c>
      <c r="AQ60" s="55" cm="1">
        <f t="array" ref="AQ60">INDEX('non-R&amp;D ex_typologies'!$J$8:$J$10,MATCH('Country-wise data'!FP60,'non-R&amp;D ex_typologies'!$F$8:$F$10,),)*'Country-wise data'!AG60</f>
        <v>14.78911553169738</v>
      </c>
      <c r="AR60" s="55" cm="1">
        <f t="array" ref="AR60">INDEX('non-R&amp;D ex_typologies'!$J$8:$J$10,MATCH('Country-wise data'!FQ60,'non-R&amp;D ex_typologies'!$F$8:$F$10,),)*'Country-wise data'!AH60</f>
        <v>15.633475738309452</v>
      </c>
      <c r="AS60" s="55" cm="1">
        <f t="array" ref="AS60">INDEX('non-R&amp;D ex_typologies'!$J$8:$J$10,MATCH('Country-wise data'!FR60,'non-R&amp;D ex_typologies'!$F$8:$F$10,),)*'Country-wise data'!AI60</f>
        <v>15.875915829145864</v>
      </c>
      <c r="AT60" s="55" cm="1">
        <f t="array" ref="AT60">INDEX('non-R&amp;D ex_typologies'!$J$8:$J$10,MATCH('Country-wise data'!FS60,'non-R&amp;D ex_typologies'!$F$8:$F$10,),)*'Country-wise data'!AJ60</f>
        <v>16.84164554591916</v>
      </c>
      <c r="AU60" s="55" cm="1">
        <f t="array" ref="AU60">INDEX('non-R&amp;D ex_typologies'!$J$8:$J$10,MATCH('Country-wise data'!FT60,'non-R&amp;D ex_typologies'!$F$8:$F$10,),)*'Country-wise data'!AK60</f>
        <v>17.866120464915493</v>
      </c>
      <c r="AV60" s="55" cm="1">
        <f t="array" ref="AV60">INDEX('non-R&amp;D ex_typologies'!$J$8:$J$10,MATCH('Country-wise data'!FU60,'non-R&amp;D ex_typologies'!$F$8:$F$10,),)*'Country-wise data'!AL60</f>
        <v>18.952914048485955</v>
      </c>
      <c r="AW60">
        <f t="shared" si="57"/>
        <v>199.59759385024145</v>
      </c>
      <c r="AX60" s="53">
        <f>INDEX('GDP deflators'!$AB$3:$AK$155,MATCH('Country-wise data'!$B60,'GDP deflators'!$B$3:$B$155,),MATCH('Country-wise data'!AX$3,'GDP deflators'!$D$2:$M$2,))</f>
        <v>67.105504500029326</v>
      </c>
      <c r="AY60" s="53">
        <f>INDEX('GDP deflators'!$AB$3:$AK$155,MATCH('Country-wise data'!$B60,'GDP deflators'!$B$3:$B$155,),MATCH('Country-wise data'!AY$3,'GDP deflators'!$D$2:$M$2,))</f>
        <v>72.34456896143115</v>
      </c>
      <c r="AZ60" s="53">
        <f>INDEX('GDP deflators'!$AB$3:$AK$155,MATCH('Country-wise data'!$B60,'GDP deflators'!$B$3:$B$155,),MATCH('Country-wise data'!AZ$3,'GDP deflators'!$D$2:$M$2,))</f>
        <v>74.934350744605894</v>
      </c>
      <c r="BA60" s="53">
        <f>INDEX('GDP deflators'!$AB$3:$AK$155,MATCH('Country-wise data'!$B60,'GDP deflators'!$B$3:$B$155,),MATCH('Country-wise data'!BA$3,'GDP deflators'!$D$2:$M$2,))</f>
        <v>75.963971592725287</v>
      </c>
      <c r="BB60" s="53">
        <f>INDEX('GDP deflators'!$AB$3:$AK$155,MATCH('Country-wise data'!$B60,'GDP deflators'!$B$3:$B$155,),MATCH('Country-wise data'!BB$3,'GDP deflators'!$D$2:$M$2,))</f>
        <v>81.167014989438144</v>
      </c>
      <c r="BC60" s="53">
        <f>INDEX('GDP deflators'!$AB$3:$AK$155,MATCH('Country-wise data'!$B60,'GDP deflators'!$B$3:$B$155,),MATCH('Country-wise data'!BC$3,'GDP deflators'!$D$2:$M$2,))</f>
        <v>86.794137754404105</v>
      </c>
      <c r="BD60" s="53">
        <f>INDEX('GDP deflators'!$AB$3:$AK$155,MATCH('Country-wise data'!$B60,'GDP deflators'!$B$3:$B$155,),MATCH('Country-wise data'!BD$3,'GDP deflators'!$D$2:$M$2,))</f>
        <v>89.986485286234313</v>
      </c>
      <c r="BE60" s="53">
        <f>INDEX('GDP deflators'!$AB$3:$AK$155,MATCH('Country-wise data'!$B60,'GDP deflators'!$B$3:$B$155,),MATCH('Country-wise data'!BE$3,'GDP deflators'!$D$2:$M$2,))</f>
        <v>94.047434067140259</v>
      </c>
      <c r="BF60" s="53">
        <f>INDEX('GDP deflators'!$AB$3:$AK$155,MATCH('Country-wise data'!$B60,'GDP deflators'!$B$3:$B$155,),MATCH('Country-wise data'!BF$3,'GDP deflators'!$D$2:$M$2,))</f>
        <v>95.841934161379797</v>
      </c>
      <c r="BG60" s="53">
        <f>INDEX('GDP deflators'!$AB$3:$AK$155,MATCH('Country-wise data'!$B60,'GDP deflators'!$B$3:$B$155,),MATCH('Country-wise data'!BG$3,'GDP deflators'!$D$2:$M$2,))</f>
        <v>100</v>
      </c>
      <c r="BH60" cm="1">
        <f t="array" ref="BH60">H60/(INDEX($AX60:$BG60,,MATCH(BH$3,$AX$3:$BG$3,))/100)</f>
        <v>0</v>
      </c>
      <c r="BI60" cm="1">
        <f t="array" ref="BI60">I60/(INDEX($AX60:$BG60,,MATCH(BI$3,$AX$3:$BG$3,))/100)</f>
        <v>0</v>
      </c>
      <c r="BJ60" cm="1">
        <f t="array" ref="BJ60">J60/(INDEX($AX60:$BG60,,MATCH(BJ$3,$AX$3:$BG$3,))/100)</f>
        <v>0</v>
      </c>
      <c r="BK60" cm="1">
        <f t="array" ref="BK60">K60/(INDEX($AX60:$BG60,,MATCH(BK$3,$AX$3:$BG$3,))/100)</f>
        <v>0</v>
      </c>
      <c r="BL60" cm="1">
        <f t="array" ref="BL60">L60/(INDEX($AX60:$BG60,,MATCH(BL$3,$AX$3:$BG$3,))/100)</f>
        <v>0</v>
      </c>
      <c r="BM60" cm="1">
        <f t="array" ref="BM60">M60/(INDEX($AX60:$BG60,,MATCH(BM$3,$AX$3:$BG$3,))/100)</f>
        <v>0</v>
      </c>
      <c r="BN60" cm="1">
        <f t="array" ref="BN60">N60/(INDEX($AX60:$BG60,,MATCH(BN$3,$AX$3:$BG$3,))/100)</f>
        <v>0</v>
      </c>
      <c r="BO60" cm="1">
        <f t="array" ref="BO60">O60/(INDEX($AX60:$BG60,,MATCH(BO$3,$AX$3:$BG$3,))/100)</f>
        <v>0</v>
      </c>
      <c r="BP60" cm="1">
        <f t="array" ref="BP60">P60/(INDEX($AX60:$BG60,,MATCH(BP$3,$AX$3:$BG$3,))/100)</f>
        <v>0</v>
      </c>
      <c r="BQ60" cm="1">
        <f t="array" ref="BQ60">Q60/(INDEX($AX60:$BG60,,MATCH(BQ$3,$AX$3:$BG$3,))/100)</f>
        <v>0</v>
      </c>
      <c r="BS60" cm="1">
        <f t="array" ref="BS60">S60/(INDEX($AX60:$BG60,,MATCH(BS$3,$AX$3:$BG$3,))/100)</f>
        <v>6261.7416874597229</v>
      </c>
      <c r="BT60" cm="1">
        <f t="array" ref="BT60">T60/(INDEX($AX60:$BG60,,MATCH(BT$3,$AX$3:$BG$3,))/100)</f>
        <v>6119.6072875536302</v>
      </c>
      <c r="BU60" cm="1">
        <f t="array" ref="BU60">U60/(INDEX($AX60:$BG60,,MATCH(BU$3,$AX$3:$BG$3,))/100)</f>
        <v>6054.4471443762268</v>
      </c>
      <c r="BV60" cm="1">
        <f t="array" ref="BV60">V60/(INDEX($AX60:$BG60,,MATCH(BV$3,$AX$3:$BG$3,))/100)</f>
        <v>6249.4312555161032</v>
      </c>
      <c r="BW60" cm="1">
        <f t="array" ref="BW60">W60/(INDEX($AX60:$BG60,,MATCH(BW$3,$AX$3:$BG$3,))/100)</f>
        <v>6094.2954475466277</v>
      </c>
      <c r="BX60" cm="1">
        <f t="array" ref="BX60">X60/(INDEX($AX60:$BG60,,MATCH(BX$3,$AX$3:$BG$3,))/100)</f>
        <v>5993.9256917956136</v>
      </c>
      <c r="BY60" cm="1">
        <f t="array" ref="BY60">Y60/(INDEX($AX60:$BG60,,MATCH(BY$3,$AX$3:$BG$3,))/100)</f>
        <v>5814.8829356392444</v>
      </c>
      <c r="BZ60" cm="1">
        <f t="array" ref="BZ60">Z60/(INDEX($AX60:$BG60,,MATCH(BZ$3,$AX$3:$BG$3,))/100)</f>
        <v>5681.8104330386632</v>
      </c>
      <c r="CA60" cm="1">
        <f t="array" ref="CA60">AA60/(INDEX($AX60:$BG60,,MATCH(CA$3,$AX$3:$BG$3,))/100)</f>
        <v>5707.2656422161199</v>
      </c>
      <c r="CB60" cm="1">
        <f t="array" ref="CB60">AB60/(INDEX($AX60:$BG60,,MATCH(CB$3,$AX$3:$BG$3,))/100)</f>
        <v>5579.3528548123804</v>
      </c>
      <c r="CC60" cm="1">
        <f t="array" ref="CC60">AC60/(INDEX($AX60:$BG60,,MATCH(CC$3,$AX$3:$BG$3,))/100)</f>
        <v>5.4352075115348093</v>
      </c>
      <c r="CD60" cm="1">
        <f t="array" ref="CD60">AD60/(INDEX($AX60:$BG60,,MATCH(CD$3,$AX$3:$BG$3,))/100)</f>
        <v>5.6720078584882927</v>
      </c>
      <c r="CE60" cm="1">
        <f t="array" ref="CE60">AE60/(INDEX($AX60:$BG60,,MATCH(CE$3,$AX$3:$BG$3,))/100)</f>
        <v>5.8459409488078791</v>
      </c>
      <c r="CF60" cm="1">
        <f t="array" ref="CF60">AF60/(INDEX($AX60:$BG60,,MATCH(CF$3,$AX$3:$BG$3,))/100)</f>
        <v>5.9921732653856274</v>
      </c>
      <c r="CG60" cm="1">
        <f t="array" ref="CG60">AG60/(INDEX($AX60:$BG60,,MATCH(CG$3,$AX$3:$BG$3,))/100)</f>
        <v>6.2366743822090429</v>
      </c>
      <c r="CH60" cm="1">
        <f t="array" ref="CH60">AH60/(INDEX($AX60:$BG60,,MATCH(CH$3,$AX$3:$BG$3,))/100)</f>
        <v>6.1653195900222499</v>
      </c>
      <c r="CI60" cm="1">
        <f t="array" ref="CI60">AI60/(INDEX($AX60:$BG60,,MATCH(CI$3,$AX$3:$BG$3,))/100)</f>
        <v>6.0388180061779115</v>
      </c>
      <c r="CJ60" cm="1">
        <f t="array" ref="CJ60">AJ60/(INDEX($AX60:$BG60,,MATCH(CJ$3,$AX$3:$BG$3,))/100)</f>
        <v>6.129541853259636</v>
      </c>
      <c r="CK60" cm="1">
        <f t="array" ref="CK60">AK60/(INDEX($AX60:$BG60,,MATCH(CK$3,$AX$3:$BG$3,))/100)</f>
        <v>6.3806530657311455</v>
      </c>
      <c r="CL60" cm="1">
        <f t="array" ref="CL60">AL60/(INDEX($AX60:$BG60,,MATCH(CL$3,$AX$3:$BG$3,))/100)</f>
        <v>6.4873366581924294</v>
      </c>
      <c r="CM60" cm="1">
        <f t="array" ref="CM60">AM60/(INDEX($AX60:$BG60,,MATCH(CM$3,$AX$3:$BG$3,))/100)</f>
        <v>15.879092797152143</v>
      </c>
      <c r="CN60" cm="1">
        <f t="array" ref="CN60">AN60/(INDEX($AX60:$BG60,,MATCH(CN$3,$AX$3:$BG$3,))/100)</f>
        <v>16.570910851144045</v>
      </c>
      <c r="CO60" cm="1">
        <f t="array" ref="CO60">AO60/(INDEX($AX60:$BG60,,MATCH(CO$3,$AX$3:$BG$3,))/100)</f>
        <v>17.0790606643423</v>
      </c>
      <c r="CP60" cm="1">
        <f t="array" ref="CP60">AP60/(INDEX($AX60:$BG60,,MATCH(CP$3,$AX$3:$BG$3,))/100)</f>
        <v>17.506281983850837</v>
      </c>
      <c r="CQ60" cm="1">
        <f t="array" ref="CQ60">AQ60/(INDEX($AX60:$BG60,,MATCH(CQ$3,$AX$3:$BG$3,))/100)</f>
        <v>18.220598026947044</v>
      </c>
      <c r="CR60" cm="1">
        <f t="array" ref="CR60">AR60/(INDEX($AX60:$BG60,,MATCH(CR$3,$AX$3:$BG$3,))/100)</f>
        <v>18.012133241701775</v>
      </c>
      <c r="CS60" cm="1">
        <f t="array" ref="CS60">AS60/(INDEX($AX60:$BG60,,MATCH(CS$3,$AX$3:$BG$3,))/100)</f>
        <v>17.642555744506318</v>
      </c>
      <c r="CT60" cm="1">
        <f t="array" ref="CT60">AT60/(INDEX($AX60:$BG60,,MATCH(CT$3,$AX$3:$BG$3,))/100)</f>
        <v>17.907607701339249</v>
      </c>
      <c r="CU60" cm="1">
        <f t="array" ref="CU60">AU60/(INDEX($AX60:$BG60,,MATCH(CU$3,$AX$3:$BG$3,))/100)</f>
        <v>18.641235301900632</v>
      </c>
      <c r="CV60" cm="1">
        <f t="array" ref="CV60">AV60/(INDEX($AX60:$BG60,,MATCH(CV$3,$AX$3:$BG$3,))/100)</f>
        <v>18.952914048485955</v>
      </c>
      <c r="CW60">
        <f t="shared" si="58"/>
        <v>236.79606350117933</v>
      </c>
      <c r="CX60">
        <f>IFERROR(1/INDEX('exch rates'!$BC$5:$BL$268,MATCH('Country-wise data'!$B60,'exch rates'!$A$5:$A$268,),MATCH(CX$3,'exch rates'!$BC$4:$BL$4,)),1)</f>
        <v>5.2923773888468438E-2</v>
      </c>
      <c r="CY60">
        <f>IFERROR(1/INDEX('exch rates'!$BC$5:$BL$268,MATCH('Country-wise data'!$B60,'exch rates'!$A$5:$A$268,),MATCH(CY$3,'exch rates'!$BC$4:$BL$4,)),1)</f>
        <v>5.2862108748811053E-2</v>
      </c>
      <c r="CZ60">
        <f>IFERROR(1/INDEX('exch rates'!$BC$5:$BL$268,MATCH('Country-wise data'!$B60,'exch rates'!$A$5:$A$268,),MATCH(CZ$3,'exch rates'!$BC$4:$BL$4,)),1)</f>
        <v>5.1276136087603903E-2</v>
      </c>
      <c r="DA60">
        <f>IFERROR(1/INDEX('exch rates'!$BC$5:$BL$268,MATCH('Country-wise data'!$B60,'exch rates'!$A$5:$A$268,),MATCH(DA$3,'exch rates'!$BC$4:$BL$4,)),1)</f>
        <v>4.9130925112801448E-2</v>
      </c>
      <c r="DB60">
        <f>IFERROR(1/INDEX('exch rates'!$BC$5:$BL$268,MATCH('Country-wise data'!$B60,'exch rates'!$A$5:$A$268,),MATCH(DB$3,'exch rates'!$BC$4:$BL$4,)),1)</f>
        <v>4.7648184862251156E-2</v>
      </c>
      <c r="DC60">
        <f>IFERROR(1/INDEX('exch rates'!$BC$5:$BL$268,MATCH('Country-wise data'!$B60,'exch rates'!$A$5:$A$268,),MATCH(DC$3,'exch rates'!$BC$4:$BL$4,)),1)</f>
        <v>4.5568103239094701E-2</v>
      </c>
      <c r="DD60">
        <f>IFERROR(1/INDEX('exch rates'!$BC$5:$BL$268,MATCH('Country-wise data'!$B60,'exch rates'!$A$5:$A$268,),MATCH(DD$3,'exch rates'!$BC$4:$BL$4,)),1)</f>
        <v>4.3792388641967037E-2</v>
      </c>
      <c r="DE60">
        <f>IFERROR(1/INDEX('exch rates'!$BC$5:$BL$268,MATCH('Country-wise data'!$B60,'exch rates'!$A$5:$A$268,),MATCH(DE$3,'exch rates'!$BC$4:$BL$4,)),1)</f>
        <v>4.2576592411705298E-2</v>
      </c>
      <c r="DF60">
        <f>IFERROR(1/INDEX('exch rates'!$BC$5:$BL$268,MATCH('Country-wise data'!$B60,'exch rates'!$A$5:$A$268,),MATCH(DF$3,'exch rates'!$BC$4:$BL$4,)),1)</f>
        <v>4.1836228390378538E-2</v>
      </c>
      <c r="DG60">
        <f>IFERROR(1/INDEX('exch rates'!$BC$5:$BL$268,MATCH('Country-wise data'!$B60,'exch rates'!$A$5:$A$268,),MATCH(DG$3,'exch rates'!$BC$4:$BL$4,)),1)</f>
        <v>4.0802105889402918E-2</v>
      </c>
      <c r="DH60" cm="1">
        <f t="array" ref="DH60">(BH60/INDEX($CX60:$DG60,,MATCH(DH$3,$CX$3:$DG$3,)))*$DG60</f>
        <v>0</v>
      </c>
      <c r="DI60" cm="1">
        <f t="array" ref="DI60">(BI60/INDEX($CX60:$DG60,,MATCH(DI$3,$CX$3:$DG$3,)))*$DG60</f>
        <v>0</v>
      </c>
      <c r="DJ60" cm="1">
        <f t="array" ref="DJ60">(BJ60/INDEX($CX60:$DG60,,MATCH(DJ$3,$CX$3:$DG$3,)))*$DG60</f>
        <v>0</v>
      </c>
      <c r="DK60" cm="1">
        <f t="array" ref="DK60">(BK60/INDEX($CX60:$DG60,,MATCH(DK$3,$CX$3:$DG$3,)))*$DG60</f>
        <v>0</v>
      </c>
      <c r="DL60" cm="1">
        <f t="array" ref="DL60">(BL60/INDEX($CX60:$DG60,,MATCH(DL$3,$CX$3:$DG$3,)))*$DG60</f>
        <v>0</v>
      </c>
      <c r="DM60" cm="1">
        <f t="array" ref="DM60">(BM60/INDEX($CX60:$DG60,,MATCH(DM$3,$CX$3:$DG$3,)))*$DG60</f>
        <v>0</v>
      </c>
      <c r="DN60" cm="1">
        <f t="array" ref="DN60">(BN60/INDEX($CX60:$DG60,,MATCH(DN$3,$CX$3:$DG$3,)))*$DG60</f>
        <v>0</v>
      </c>
      <c r="DO60" cm="1">
        <f t="array" ref="DO60">(BO60/INDEX($CX60:$DG60,,MATCH(DO$3,$CX$3:$DG$3,)))*$DG60</f>
        <v>0</v>
      </c>
      <c r="DP60" cm="1">
        <f t="array" ref="DP60">(BP60/INDEX($CX60:$DG60,,MATCH(DP$3,$CX$3:$DG$3,)))*$DG60</f>
        <v>0</v>
      </c>
      <c r="DQ60" cm="1">
        <f t="array" ref="DQ60">(BQ60/INDEX($CX60:$DG60,,MATCH(DQ$3,$CX$3:$DG$3,)))*$DG60</f>
        <v>0</v>
      </c>
      <c r="DS60" cm="1">
        <f t="array" ref="DS60">(BS60/INDEX($CX60:$DG60,,MATCH(DS$3,$CX$3:$DG$3,)))*$DG60</f>
        <v>4827.5515635420197</v>
      </c>
      <c r="DT60" cm="1">
        <f t="array" ref="DT60">(BT60/INDEX($CX60:$DG60,,MATCH(DT$3,$CX$3:$DG$3,)))*$DG60</f>
        <v>4723.4752918164841</v>
      </c>
      <c r="DU60" cm="1">
        <f t="array" ref="DU60">(BU60/INDEX($CX60:$DG60,,MATCH(DU$3,$CX$3:$DG$3,)))*$DG60</f>
        <v>4817.7224794118774</v>
      </c>
      <c r="DV60" cm="1">
        <f t="array" ref="DV60">(BV60/INDEX($CX60:$DG60,,MATCH(DV$3,$CX$3:$DG$3,)))*$DG60</f>
        <v>5190.0092508063244</v>
      </c>
      <c r="DW60" cm="1">
        <f t="array" ref="DW60">(BW60/INDEX($CX60:$DG60,,MATCH(DW$3,$CX$3:$DG$3,)))*$DG60</f>
        <v>5218.6686416485582</v>
      </c>
      <c r="DX60" cm="1">
        <f t="array" ref="DX60">(BX60/INDEX($CX60:$DG60,,MATCH(DX$3,$CX$3:$DG$3,)))*$DG60</f>
        <v>5367.0171322829019</v>
      </c>
      <c r="DY60" cm="1">
        <f t="array" ref="DY60">(BY60/INDEX($CX60:$DG60,,MATCH(DY$3,$CX$3:$DG$3,)))*$DG60</f>
        <v>5417.8243441844252</v>
      </c>
      <c r="DZ60" cm="1">
        <f t="array" ref="DZ60">(BZ60/INDEX($CX60:$DG60,,MATCH(DZ$3,$CX$3:$DG$3,)))*$DG60</f>
        <v>5445.0066997053145</v>
      </c>
      <c r="EA60" cm="1">
        <f t="array" ref="EA60">(CA60/INDEX($CX60:$DG60,,MATCH(EA$3,$CX$3:$DG$3,)))*$DG60</f>
        <v>5566.19145731139</v>
      </c>
      <c r="EB60" cm="1">
        <f t="array" ref="EB60">(CB60/INDEX($CX60:$DG60,,MATCH(EB$3,$CX$3:$DG$3,)))*$DG60</f>
        <v>5579.3528548123804</v>
      </c>
      <c r="EC60" s="53" cm="1">
        <f t="array" ref="EC60">(CC60/INDEX($CX60:$DG60,,MATCH(EC$3,$CX$3:$DG$3,)))*$DG60</f>
        <v>4.1903268819014139</v>
      </c>
      <c r="ED60" cm="1">
        <f t="array" ref="ED60">(CD60/INDEX($CX60:$DG60,,MATCH(ED$3,$CX$3:$DG$3,)))*$DG60</f>
        <v>4.3779915467857684</v>
      </c>
      <c r="EE60" cm="1">
        <f t="array" ref="EE60">(CE60/INDEX($CX60:$DG60,,MATCH(EE$3,$CX$3:$DG$3,)))*$DG60</f>
        <v>4.651807250237014</v>
      </c>
      <c r="EF60" cm="1">
        <f t="array" ref="EF60">(CF60/INDEX($CX60:$DG60,,MATCH(EF$3,$CX$3:$DG$3,)))*$DG60</f>
        <v>4.9763623933514936</v>
      </c>
      <c r="EG60" cm="1">
        <f t="array" ref="EG60">(CG60/INDEX($CX60:$DG60,,MATCH(EG$3,$CX$3:$DG$3,)))*$DG60</f>
        <v>5.340590607518001</v>
      </c>
      <c r="EH60" cm="1">
        <f t="array" ref="EH60">(CH60/INDEX($CX60:$DG60,,MATCH(EH$3,$CX$3:$DG$3,)))*$DG60</f>
        <v>5.5204848319926629</v>
      </c>
      <c r="EI60" cm="1">
        <f t="array" ref="EI60">(CI60/INDEX($CX60:$DG60,,MATCH(EI$3,$CX$3:$DG$3,)))*$DG60</f>
        <v>5.6264684201029844</v>
      </c>
      <c r="EJ60" cm="1">
        <f t="array" ref="EJ60">(CJ60/INDEX($CX60:$DG60,,MATCH(EJ$3,$CX$3:$DG$3,)))*$DG60</f>
        <v>5.8740777874339427</v>
      </c>
      <c r="EK60" cm="1">
        <f t="array" ref="EK60">(CK60/INDEX($CX60:$DG60,,MATCH(EK$3,$CX$3:$DG$3,)))*$DG60</f>
        <v>6.2229338553706546</v>
      </c>
      <c r="EL60" cm="1">
        <f t="array" ref="EL60">(CL60/INDEX($CX60:$DG60,,MATCH(EL$3,$CX$3:$DG$3,)))*$DG60</f>
        <v>6.4873366581924294</v>
      </c>
      <c r="EM60" cm="1">
        <f t="array" ref="EM60">(CM60/INDEX($CX60:$DG60,,MATCH(EM$3,$CX$3:$DG$3,)))*$DG60</f>
        <v>12.242143334344263</v>
      </c>
      <c r="EN60" cm="1">
        <f t="array" ref="EN60">(CN60/INDEX($CX60:$DG60,,MATCH(EN$3,$CX$3:$DG$3,)))*$DG60</f>
        <v>12.790410281304608</v>
      </c>
      <c r="EO60" cm="1">
        <f t="array" ref="EO60">(CO60/INDEX($CX60:$DG60,,MATCH(EO$3,$CX$3:$DG$3,)))*$DG60</f>
        <v>13.590369612239527</v>
      </c>
      <c r="EP60" cm="1">
        <f t="array" ref="EP60">(CP60/INDEX($CX60:$DG60,,MATCH(EP$3,$CX$3:$DG$3,)))*$DG60</f>
        <v>14.538565467571742</v>
      </c>
      <c r="EQ60" cm="1">
        <f t="array" ref="EQ60">(CQ60/INDEX($CX60:$DG60,,MATCH(EQ$3,$CX$3:$DG$3,)))*$DG60</f>
        <v>15.602667178466264</v>
      </c>
      <c r="ER60" cm="1">
        <f t="array" ref="ER60">(CR60/INDEX($CX60:$DG60,,MATCH(ER$3,$CX$3:$DG$3,)))*$DG60</f>
        <v>16.128232592122064</v>
      </c>
      <c r="ES60" cm="1">
        <f t="array" ref="ES60">(CS60/INDEX($CX60:$DG60,,MATCH(ES$3,$CX$3:$DG$3,)))*$DG60</f>
        <v>16.437866258731361</v>
      </c>
      <c r="ET60" cm="1">
        <f t="array" ref="ET60">(CT60/INDEX($CX60:$DG60,,MATCH(ET$3,$CX$3:$DG$3,)))*$DG60</f>
        <v>17.161263132346249</v>
      </c>
      <c r="EU60" cm="1">
        <f t="array" ref="EU60">(CU60/INDEX($CX60:$DG60,,MATCH(EU$3,$CX$3:$DG$3,)))*$DG60</f>
        <v>18.180454738896778</v>
      </c>
      <c r="EV60" cm="1">
        <f t="array" ref="EV60">(CV60/INDEX($CX60:$DG60,,MATCH(EV$3,$CX$3:$DG$3,)))*$DG60</f>
        <v>18.952914048485955</v>
      </c>
      <c r="EW60">
        <f t="shared" si="13"/>
        <v>208.89326687739515</v>
      </c>
      <c r="EY60" s="96">
        <f t="shared" si="24"/>
        <v>8.6800251157274683E-4</v>
      </c>
      <c r="EZ60" s="96">
        <f t="shared" si="14"/>
        <v>9.268581449702356E-4</v>
      </c>
      <c r="FA60" s="96">
        <f t="shared" si="15"/>
        <v>9.6556148057845017E-4</v>
      </c>
      <c r="FB60" s="96">
        <f t="shared" si="16"/>
        <v>9.5883497559823467E-4</v>
      </c>
      <c r="FC60" s="96">
        <f t="shared" si="17"/>
        <v>1.0233626570762553E-3</v>
      </c>
      <c r="FD60" s="96">
        <f t="shared" si="18"/>
        <v>1.0285945984384219E-3</v>
      </c>
      <c r="FE60" s="96">
        <f t="shared" si="19"/>
        <v>1.0385106756261894E-3</v>
      </c>
      <c r="FF60" s="96">
        <f t="shared" si="20"/>
        <v>1.0788008374263067E-3</v>
      </c>
      <c r="FG60" s="96">
        <f t="shared" si="21"/>
        <v>1.1179877485523087E-3</v>
      </c>
      <c r="FH60" s="96">
        <f t="shared" si="22"/>
        <v>1.1627399856234011E-3</v>
      </c>
      <c r="FJ60" s="96">
        <f t="shared" si="25"/>
        <v>5955.6760379954339</v>
      </c>
      <c r="FK60" s="96" t="str">
        <f>IF(AND('Country-wise data'!FJ60&gt;'non-R&amp;D ex_typologies'!$C$17,'Country-wise data'!FJ60&lt;'non-R&amp;D ex_typologies'!$D$17),"Small",IF(AND('Country-wise data'!FJ60&gt;'non-R&amp;D ex_typologies'!$E$17,'Country-wise data'!$FJ$4&lt;'non-R&amp;D ex_typologies'!$F$17),"Medium","Large"))</f>
        <v>Medium</v>
      </c>
      <c r="FL60" t="str">
        <f>IF($FK60='non-R&amp;D ex_typologies'!$C$16,IF(AND('Country-wise data'!EY60&gt;'non-R&amp;D ex_typologies'!$C$21,'Country-wise data'!EY60&lt;'non-R&amp;D ex_typologies'!$D$21),'non-R&amp;D ex_typologies'!$B$21,IF(AND('Country-wise data'!EY60&gt;'non-R&amp;D ex_typologies'!$C$19,'Country-wise data'!EY60&lt;'non-R&amp;D ex_typologies'!$D$19),'non-R&amp;D ex_typologies'!$B$19,'non-R&amp;D ex_typologies'!$B$20)),IF($FK60='non-R&amp;D ex_typologies'!$E$16,IF(AND('Country-wise data'!EY60&gt;'non-R&amp;D ex_typologies'!$E$21,'Country-wise data'!EY60&lt;'non-R&amp;D ex_typologies'!$F$21),'non-R&amp;D ex_typologies'!$B$21,IF(AND('Country-wise data'!EY60&gt;'non-R&amp;D ex_typologies'!$E$19,'Country-wise data'!EY60&lt;'non-R&amp;D ex_typologies'!$F$19),'non-R&amp;D ex_typologies'!$B$19,'non-R&amp;D ex_typologies'!$B$20)),IF(AND('Country-wise data'!EY60&gt;'non-R&amp;D ex_typologies'!$G$21,'Country-wise data'!EY60&lt;'non-R&amp;D ex_typologies'!$H$21),'non-R&amp;D ex_typologies'!$B$21,IF(AND('Country-wise data'!EY60&gt;'non-R&amp;D ex_typologies'!$G$19,'Country-wise data'!EY60&lt;'non-R&amp;D ex_typologies'!$H$19),'non-R&amp;D ex_typologies'!$B$19,'non-R&amp;D ex_typologies'!$B$20))))</f>
        <v>Program heavy</v>
      </c>
      <c r="FM60" t="str">
        <f>IF($FK60='non-R&amp;D ex_typologies'!$C$16,IF(AND('Country-wise data'!EZ60&gt;'non-R&amp;D ex_typologies'!$C$21,'Country-wise data'!EZ60&lt;'non-R&amp;D ex_typologies'!$D$21),'non-R&amp;D ex_typologies'!$B$21,IF(AND('Country-wise data'!EZ60&gt;'non-R&amp;D ex_typologies'!$C$19,'Country-wise data'!EZ60&lt;'non-R&amp;D ex_typologies'!$D$19),'non-R&amp;D ex_typologies'!$B$19,'non-R&amp;D ex_typologies'!$B$20)),IF($FK60='non-R&amp;D ex_typologies'!$E$16,IF(AND('Country-wise data'!EZ60&gt;'non-R&amp;D ex_typologies'!$E$21,'Country-wise data'!EZ60&lt;'non-R&amp;D ex_typologies'!$F$21),'non-R&amp;D ex_typologies'!$B$21,IF(AND('Country-wise data'!EZ60&gt;'non-R&amp;D ex_typologies'!$E$19,'Country-wise data'!EZ60&lt;'non-R&amp;D ex_typologies'!$F$19),'non-R&amp;D ex_typologies'!$B$19,'non-R&amp;D ex_typologies'!$B$20)),IF(AND('Country-wise data'!EZ60&gt;'non-R&amp;D ex_typologies'!$G$21,'Country-wise data'!EZ60&lt;'non-R&amp;D ex_typologies'!$H$21),'non-R&amp;D ex_typologies'!$B$21,IF(AND('Country-wise data'!EZ60&gt;'non-R&amp;D ex_typologies'!$G$19,'Country-wise data'!EZ60&lt;'non-R&amp;D ex_typologies'!$H$19),'non-R&amp;D ex_typologies'!$B$19,'non-R&amp;D ex_typologies'!$B$20))))</f>
        <v>Program heavy</v>
      </c>
      <c r="FN60" t="str">
        <f>IF($FK60='non-R&amp;D ex_typologies'!$C$16,IF(AND('Country-wise data'!FA60&gt;'non-R&amp;D ex_typologies'!$C$21,'Country-wise data'!FA60&lt;'non-R&amp;D ex_typologies'!$D$21),'non-R&amp;D ex_typologies'!$B$21,IF(AND('Country-wise data'!FA60&gt;'non-R&amp;D ex_typologies'!$C$19,'Country-wise data'!FA60&lt;'non-R&amp;D ex_typologies'!$D$19),'non-R&amp;D ex_typologies'!$B$19,'non-R&amp;D ex_typologies'!$B$20)),IF($FK60='non-R&amp;D ex_typologies'!$E$16,IF(AND('Country-wise data'!FA60&gt;'non-R&amp;D ex_typologies'!$E$21,'Country-wise data'!FA60&lt;'non-R&amp;D ex_typologies'!$F$21),'non-R&amp;D ex_typologies'!$B$21,IF(AND('Country-wise data'!FA60&gt;'non-R&amp;D ex_typologies'!$E$19,'Country-wise data'!FA60&lt;'non-R&amp;D ex_typologies'!$F$19),'non-R&amp;D ex_typologies'!$B$19,'non-R&amp;D ex_typologies'!$B$20)),IF(AND('Country-wise data'!FA60&gt;'non-R&amp;D ex_typologies'!$G$21,'Country-wise data'!FA60&lt;'non-R&amp;D ex_typologies'!$H$21),'non-R&amp;D ex_typologies'!$B$21,IF(AND('Country-wise data'!FA60&gt;'non-R&amp;D ex_typologies'!$G$19,'Country-wise data'!FA60&lt;'non-R&amp;D ex_typologies'!$H$19),'non-R&amp;D ex_typologies'!$B$19,'non-R&amp;D ex_typologies'!$B$20))))</f>
        <v>Program heavy</v>
      </c>
      <c r="FO60" t="str">
        <f>IF($FK60='non-R&amp;D ex_typologies'!$C$16,IF(AND('Country-wise data'!FB60&gt;'non-R&amp;D ex_typologies'!$C$21,'Country-wise data'!FB60&lt;'non-R&amp;D ex_typologies'!$D$21),'non-R&amp;D ex_typologies'!$B$21,IF(AND('Country-wise data'!FB60&gt;'non-R&amp;D ex_typologies'!$C$19,'Country-wise data'!FB60&lt;'non-R&amp;D ex_typologies'!$D$19),'non-R&amp;D ex_typologies'!$B$19,'non-R&amp;D ex_typologies'!$B$20)),IF($FK60='non-R&amp;D ex_typologies'!$E$16,IF(AND('Country-wise data'!FB60&gt;'non-R&amp;D ex_typologies'!$E$21,'Country-wise data'!FB60&lt;'non-R&amp;D ex_typologies'!$F$21),'non-R&amp;D ex_typologies'!$B$21,IF(AND('Country-wise data'!FB60&gt;'non-R&amp;D ex_typologies'!$E$19,'Country-wise data'!FB60&lt;'non-R&amp;D ex_typologies'!$F$19),'non-R&amp;D ex_typologies'!$B$19,'non-R&amp;D ex_typologies'!$B$20)),IF(AND('Country-wise data'!FB60&gt;'non-R&amp;D ex_typologies'!$G$21,'Country-wise data'!FB60&lt;'non-R&amp;D ex_typologies'!$H$21),'non-R&amp;D ex_typologies'!$B$21,IF(AND('Country-wise data'!FB60&gt;'non-R&amp;D ex_typologies'!$G$19,'Country-wise data'!FB60&lt;'non-R&amp;D ex_typologies'!$H$19),'non-R&amp;D ex_typologies'!$B$19,'non-R&amp;D ex_typologies'!$B$20))))</f>
        <v>Program heavy</v>
      </c>
      <c r="FP60" t="str">
        <f>IF($FK60='non-R&amp;D ex_typologies'!$C$16,IF(AND('Country-wise data'!FC60&gt;'non-R&amp;D ex_typologies'!$C$21,'Country-wise data'!FC60&lt;'non-R&amp;D ex_typologies'!$D$21),'non-R&amp;D ex_typologies'!$B$21,IF(AND('Country-wise data'!FC60&gt;'non-R&amp;D ex_typologies'!$C$19,'Country-wise data'!FC60&lt;'non-R&amp;D ex_typologies'!$D$19),'non-R&amp;D ex_typologies'!$B$19,'non-R&amp;D ex_typologies'!$B$20)),IF($FK60='non-R&amp;D ex_typologies'!$E$16,IF(AND('Country-wise data'!FC60&gt;'non-R&amp;D ex_typologies'!$E$21,'Country-wise data'!FC60&lt;'non-R&amp;D ex_typologies'!$F$21),'non-R&amp;D ex_typologies'!$B$21,IF(AND('Country-wise data'!FC60&gt;'non-R&amp;D ex_typologies'!$E$19,'Country-wise data'!FC60&lt;'non-R&amp;D ex_typologies'!$F$19),'non-R&amp;D ex_typologies'!$B$19,'non-R&amp;D ex_typologies'!$B$20)),IF(AND('Country-wise data'!FC60&gt;'non-R&amp;D ex_typologies'!$G$21,'Country-wise data'!FC60&lt;'non-R&amp;D ex_typologies'!$H$21),'non-R&amp;D ex_typologies'!$B$21,IF(AND('Country-wise data'!FC60&gt;'non-R&amp;D ex_typologies'!$G$19,'Country-wise data'!FC60&lt;'non-R&amp;D ex_typologies'!$H$19),'non-R&amp;D ex_typologies'!$B$19,'non-R&amp;D ex_typologies'!$B$20))))</f>
        <v>Program heavy</v>
      </c>
      <c r="FQ60" t="str">
        <f>IF($FK60='non-R&amp;D ex_typologies'!$C$16,IF(AND('Country-wise data'!FD60&gt;'non-R&amp;D ex_typologies'!$C$21,'Country-wise data'!FD60&lt;'non-R&amp;D ex_typologies'!$D$21),'non-R&amp;D ex_typologies'!$B$21,IF(AND('Country-wise data'!FD60&gt;'non-R&amp;D ex_typologies'!$C$19,'Country-wise data'!FD60&lt;'non-R&amp;D ex_typologies'!$D$19),'non-R&amp;D ex_typologies'!$B$19,'non-R&amp;D ex_typologies'!$B$20)),IF($FK60='non-R&amp;D ex_typologies'!$E$16,IF(AND('Country-wise data'!FD60&gt;'non-R&amp;D ex_typologies'!$E$21,'Country-wise data'!FD60&lt;'non-R&amp;D ex_typologies'!$F$21),'non-R&amp;D ex_typologies'!$B$21,IF(AND('Country-wise data'!FD60&gt;'non-R&amp;D ex_typologies'!$E$19,'Country-wise data'!FD60&lt;'non-R&amp;D ex_typologies'!$F$19),'non-R&amp;D ex_typologies'!$B$19,'non-R&amp;D ex_typologies'!$B$20)),IF(AND('Country-wise data'!FD60&gt;'non-R&amp;D ex_typologies'!$G$21,'Country-wise data'!FD60&lt;'non-R&amp;D ex_typologies'!$H$21),'non-R&amp;D ex_typologies'!$B$21,IF(AND('Country-wise data'!FD60&gt;'non-R&amp;D ex_typologies'!$G$19,'Country-wise data'!FD60&lt;'non-R&amp;D ex_typologies'!$H$19),'non-R&amp;D ex_typologies'!$B$19,'non-R&amp;D ex_typologies'!$B$20))))</f>
        <v>Program heavy</v>
      </c>
      <c r="FR60" t="str">
        <f>IF($FK60='non-R&amp;D ex_typologies'!$C$16,IF(AND('Country-wise data'!FE60&gt;'non-R&amp;D ex_typologies'!$C$21,'Country-wise data'!FE60&lt;'non-R&amp;D ex_typologies'!$D$21),'non-R&amp;D ex_typologies'!$B$21,IF(AND('Country-wise data'!FE60&gt;'non-R&amp;D ex_typologies'!$C$19,'Country-wise data'!FE60&lt;'non-R&amp;D ex_typologies'!$D$19),'non-R&amp;D ex_typologies'!$B$19,'non-R&amp;D ex_typologies'!$B$20)),IF($FK60='non-R&amp;D ex_typologies'!$E$16,IF(AND('Country-wise data'!FE60&gt;'non-R&amp;D ex_typologies'!$E$21,'Country-wise data'!FE60&lt;'non-R&amp;D ex_typologies'!$F$21),'non-R&amp;D ex_typologies'!$B$21,IF(AND('Country-wise data'!FE60&gt;'non-R&amp;D ex_typologies'!$E$19,'Country-wise data'!FE60&lt;'non-R&amp;D ex_typologies'!$F$19),'non-R&amp;D ex_typologies'!$B$19,'non-R&amp;D ex_typologies'!$B$20)),IF(AND('Country-wise data'!FE60&gt;'non-R&amp;D ex_typologies'!$G$21,'Country-wise data'!FE60&lt;'non-R&amp;D ex_typologies'!$H$21),'non-R&amp;D ex_typologies'!$B$21,IF(AND('Country-wise data'!FE60&gt;'non-R&amp;D ex_typologies'!$G$19,'Country-wise data'!FE60&lt;'non-R&amp;D ex_typologies'!$H$19),'non-R&amp;D ex_typologies'!$B$19,'non-R&amp;D ex_typologies'!$B$20))))</f>
        <v>Program heavy</v>
      </c>
      <c r="FS60" t="str">
        <f>IF($FK60='non-R&amp;D ex_typologies'!$C$16,IF(AND('Country-wise data'!FF60&gt;'non-R&amp;D ex_typologies'!$C$21,'Country-wise data'!FF60&lt;'non-R&amp;D ex_typologies'!$D$21),'non-R&amp;D ex_typologies'!$B$21,IF(AND('Country-wise data'!FF60&gt;'non-R&amp;D ex_typologies'!$C$19,'Country-wise data'!FF60&lt;'non-R&amp;D ex_typologies'!$D$19),'non-R&amp;D ex_typologies'!$B$19,'non-R&amp;D ex_typologies'!$B$20)),IF($FK60='non-R&amp;D ex_typologies'!$E$16,IF(AND('Country-wise data'!FF60&gt;'non-R&amp;D ex_typologies'!$E$21,'Country-wise data'!FF60&lt;'non-R&amp;D ex_typologies'!$F$21),'non-R&amp;D ex_typologies'!$B$21,IF(AND('Country-wise data'!FF60&gt;'non-R&amp;D ex_typologies'!$E$19,'Country-wise data'!FF60&lt;'non-R&amp;D ex_typologies'!$F$19),'non-R&amp;D ex_typologies'!$B$19,'non-R&amp;D ex_typologies'!$B$20)),IF(AND('Country-wise data'!FF60&gt;'non-R&amp;D ex_typologies'!$G$21,'Country-wise data'!FF60&lt;'non-R&amp;D ex_typologies'!$H$21),'non-R&amp;D ex_typologies'!$B$21,IF(AND('Country-wise data'!FF60&gt;'non-R&amp;D ex_typologies'!$G$19,'Country-wise data'!FF60&lt;'non-R&amp;D ex_typologies'!$H$19),'non-R&amp;D ex_typologies'!$B$19,'non-R&amp;D ex_typologies'!$B$20))))</f>
        <v>Program heavy</v>
      </c>
      <c r="FT60" t="str">
        <f>IF($FK60='non-R&amp;D ex_typologies'!$C$16,IF(AND('Country-wise data'!FG60&gt;'non-R&amp;D ex_typologies'!$C$21,'Country-wise data'!FG60&lt;'non-R&amp;D ex_typologies'!$D$21),'non-R&amp;D ex_typologies'!$B$21,IF(AND('Country-wise data'!FG60&gt;'non-R&amp;D ex_typologies'!$C$19,'Country-wise data'!FG60&lt;'non-R&amp;D ex_typologies'!$D$19),'non-R&amp;D ex_typologies'!$B$19,'non-R&amp;D ex_typologies'!$B$20)),IF($FK60='non-R&amp;D ex_typologies'!$E$16,IF(AND('Country-wise data'!FG60&gt;'non-R&amp;D ex_typologies'!$E$21,'Country-wise data'!FG60&lt;'non-R&amp;D ex_typologies'!$F$21),'non-R&amp;D ex_typologies'!$B$21,IF(AND('Country-wise data'!FG60&gt;'non-R&amp;D ex_typologies'!$E$19,'Country-wise data'!FG60&lt;'non-R&amp;D ex_typologies'!$F$19),'non-R&amp;D ex_typologies'!$B$19,'non-R&amp;D ex_typologies'!$B$20)),IF(AND('Country-wise data'!FG60&gt;'non-R&amp;D ex_typologies'!$G$21,'Country-wise data'!FG60&lt;'non-R&amp;D ex_typologies'!$H$21),'non-R&amp;D ex_typologies'!$B$21,IF(AND('Country-wise data'!FG60&gt;'non-R&amp;D ex_typologies'!$G$19,'Country-wise data'!FG60&lt;'non-R&amp;D ex_typologies'!$H$19),'non-R&amp;D ex_typologies'!$B$19,'non-R&amp;D ex_typologies'!$B$20))))</f>
        <v>Program heavy</v>
      </c>
      <c r="FU60" t="str">
        <f>IF($FK60='non-R&amp;D ex_typologies'!$C$16,IF(AND('Country-wise data'!FH60&gt;'non-R&amp;D ex_typologies'!$C$21,'Country-wise data'!FH60&lt;'non-R&amp;D ex_typologies'!$D$21),'non-R&amp;D ex_typologies'!$B$21,IF(AND('Country-wise data'!FH60&gt;'non-R&amp;D ex_typologies'!$C$19,'Country-wise data'!FH60&lt;'non-R&amp;D ex_typologies'!$D$19),'non-R&amp;D ex_typologies'!$B$19,'non-R&amp;D ex_typologies'!$B$20)),IF($FK60='non-R&amp;D ex_typologies'!$E$16,IF(AND('Country-wise data'!FH60&gt;'non-R&amp;D ex_typologies'!$E$21,'Country-wise data'!FH60&lt;'non-R&amp;D ex_typologies'!$F$21),'non-R&amp;D ex_typologies'!$B$21,IF(AND('Country-wise data'!FH60&gt;'non-R&amp;D ex_typologies'!$E$19,'Country-wise data'!FH60&lt;'non-R&amp;D ex_typologies'!$F$19),'non-R&amp;D ex_typologies'!$B$19,'non-R&amp;D ex_typologies'!$B$20)),IF(AND('Country-wise data'!FH60&gt;'non-R&amp;D ex_typologies'!$G$21,'Country-wise data'!FH60&lt;'non-R&amp;D ex_typologies'!$H$21),'non-R&amp;D ex_typologies'!$B$21,IF(AND('Country-wise data'!FH60&gt;'non-R&amp;D ex_typologies'!$G$19,'Country-wise data'!FH60&lt;'non-R&amp;D ex_typologies'!$H$19),'non-R&amp;D ex_typologies'!$B$19,'non-R&amp;D ex_typologies'!$B$20))))</f>
        <v>Program heavy</v>
      </c>
    </row>
    <row r="61" spans="2:177" x14ac:dyDescent="0.35">
      <c r="B61" t="s">
        <v>159</v>
      </c>
      <c r="C61" t="s">
        <v>160</v>
      </c>
      <c r="D61" t="s">
        <v>388</v>
      </c>
      <c r="E61" t="s">
        <v>388</v>
      </c>
      <c r="F61" t="s">
        <v>367</v>
      </c>
      <c r="G61" s="55">
        <f>Assumptions!$C$13</f>
        <v>1.1000000000000001</v>
      </c>
      <c r="H61">
        <f>SUMIFS(FAOstat!M:M,FAOstat!$B:$B,'Country-wise data'!$B61)*G61</f>
        <v>2923.8440000000001</v>
      </c>
      <c r="I61">
        <f>IF(SUMIFS(FAOstat!N:N,FAOstat!$B:$B,'Country-wise data'!$B61)=0,H61*(1+Assumptions!$C$9),SUMIFS(FAOstat!N:N,FAOstat!$B:$B,'Country-wise data'!$B61)*$G61)</f>
        <v>2309.9450000000002</v>
      </c>
      <c r="J61">
        <f>IF(SUMIFS(FAOstat!O:O,FAOstat!$B:$B,'Country-wise data'!$B61)=0,I61*(1+Assumptions!$C$9),SUMIFS(FAOstat!O:O,FAOstat!$B:$B,'Country-wise data'!$B61)*$G61)</f>
        <v>2435.9720000000002</v>
      </c>
      <c r="K61">
        <f>IF(SUMIFS(FAOstat!P:P,FAOstat!$B:$B,'Country-wise data'!$B61)=0,J61*(1+Assumptions!$C$9),SUMIFS(FAOstat!P:P,FAOstat!$B:$B,'Country-wise data'!$B61)*$G61)</f>
        <v>4655.8710000000001</v>
      </c>
      <c r="L61">
        <f>IF(SUMIFS(FAOstat!Q:Q,FAOstat!$B:$B,'Country-wise data'!$B61)=0,K61*(1+Assumptions!$C$9),SUMIFS(FAOstat!Q:Q,FAOstat!$B:$B,'Country-wise data'!$B61)*$G61)</f>
        <v>2213.4860000000003</v>
      </c>
      <c r="M61">
        <f>IF(SUMIFS(FAOstat!R:R,FAOstat!$B:$B,'Country-wise data'!$B61)=0,L61*(1+Assumptions!$C$9),SUMIFS(FAOstat!R:R,FAOstat!$B:$B,'Country-wise data'!$B61)*$G61)</f>
        <v>2293.7750000000001</v>
      </c>
      <c r="N61">
        <f>IF(SUMIFS(FAOstat!S:S,FAOstat!$B:$B,'Country-wise data'!$B61)=0,M61*(1+Assumptions!$C$9),SUMIFS(FAOstat!S:S,FAOstat!$B:$B,'Country-wise data'!$B61)*$G61)</f>
        <v>3058.1320000000001</v>
      </c>
      <c r="O61">
        <f>IF(SUMIFS(FAOstat!T:T,FAOstat!$B:$B,'Country-wise data'!$B61)=0,N61*(1+Assumptions!$C$9),SUMIFS(FAOstat!T:T,FAOstat!$B:$B,'Country-wise data'!$B61)*$G61)</f>
        <v>2175.261</v>
      </c>
      <c r="P61">
        <f>IF(SUMIFS(FAOstat!U:U,FAOstat!$B:$B,'Country-wise data'!$B61)=0,O61*(1+Assumptions!$C$9),SUMIFS(FAOstat!U:U,FAOstat!$B:$B,'Country-wise data'!$B61)*$G61)</f>
        <v>2434.1460000000002</v>
      </c>
      <c r="Q61">
        <f>IF(SUMIFS(FAOstat!V:V,FAOstat!$B:$B,'Country-wise data'!$B61)=0,P61*(1+Assumptions!$C$9),SUMIFS(FAOstat!V:V,FAOstat!$B:$B,'Country-wise data'!$B61)*$G61)</f>
        <v>2482.8289200000004</v>
      </c>
      <c r="R61" s="36">
        <f t="shared" si="55"/>
        <v>2.323173992526617E-2</v>
      </c>
      <c r="S61">
        <f>SUMIFS(FAOstat!CE:CE,FAOstat!$B:$B,'Country-wise data'!$B61)</f>
        <v>105178.704352</v>
      </c>
      <c r="T61">
        <f>SUMIFS(FAOstat!CF:CF,FAOstat!$B:$B,'Country-wise data'!$B61)</f>
        <v>120661.084781</v>
      </c>
      <c r="U61">
        <f>SUMIFS(FAOstat!CG:CG,FAOstat!$B:$B,'Country-wise data'!$B61)</f>
        <v>122755.462002</v>
      </c>
      <c r="V61">
        <f>SUMIFS(FAOstat!CH:CH,FAOstat!$B:$B,'Country-wise data'!$B61)</f>
        <v>121883.25666899999</v>
      </c>
      <c r="W61">
        <f>SUMIFS(FAOstat!CI:CI,FAOstat!$B:$B,'Country-wise data'!$B61)</f>
        <v>118806.143843</v>
      </c>
      <c r="X61">
        <f>SUMIFS(FAOstat!CJ:CJ,FAOstat!$B:$B,'Country-wise data'!$B61)</f>
        <v>116151.993174</v>
      </c>
      <c r="Y61">
        <f>SUMIFS(FAOstat!CK:CK,FAOstat!$B:$B,'Country-wise data'!$B61)</f>
        <v>125605.406665</v>
      </c>
      <c r="Z61">
        <f>SUMIFS(FAOstat!CL:CL,FAOstat!$B:$B,'Country-wise data'!$B61)</f>
        <v>133570.53948800001</v>
      </c>
      <c r="AA61">
        <f>SUMIFS(FAOstat!CM:CM,FAOstat!$B:$B,'Country-wise data'!$B61)</f>
        <v>133480.13433500001</v>
      </c>
      <c r="AB61">
        <f>SUMIFS(FAOstat!CN:CN,FAOstat!$B:$B,'Country-wise data'!$B61)</f>
        <v>136149.73702170001</v>
      </c>
      <c r="AC61" s="53">
        <f>IFERROR(INDEX('ASTI data (new)'!$AF$6:$AL$130,MATCH('Country-wise data'!$B61,'ASTI data (new)'!$C$6:$C$130,),MATCH('Country-wise data'!AC$3,'ASTI data (new)'!$AF$5:$AL$5,)),(INDEX(Assumptions!$G$154:$P$345,MATCH('Country-wise data'!$B61,Assumptions!$B$154:$B$344,),MATCH('Country-wise data'!AC$3,Assumptions!$G$153:$P$153,))*S61))</f>
        <v>323.75740249304681</v>
      </c>
      <c r="AD61" s="53">
        <f>IFERROR(INDEX('ASTI data (new)'!$AF$6:$AL$130,MATCH('Country-wise data'!$B61,'ASTI data (new)'!$C$6:$C$130,),MATCH('Country-wise data'!AD$3,'ASTI data (new)'!$AF$5:$AL$5,)),(INDEX(Assumptions!$G$154:$P$345,MATCH('Country-wise data'!$B61,Assumptions!$B$154:$B$344,),MATCH('Country-wise data'!AD$3,Assumptions!$G$153:$P$153,))*T61))</f>
        <v>333.78480538514395</v>
      </c>
      <c r="AE61" s="53">
        <f>IFERROR(INDEX('ASTI data (new)'!$AF$6:$AL$130,MATCH('Country-wise data'!$B61,'ASTI data (new)'!$C$6:$C$130,),MATCH('Country-wise data'!AE$3,'ASTI data (new)'!$AF$5:$AL$5,)),(INDEX(Assumptions!$G$154:$P$345,MATCH('Country-wise data'!$B61,Assumptions!$B$154:$B$344,),MATCH('Country-wise data'!AE$3,Assumptions!$G$153:$P$153,))*U61))</f>
        <v>343.24374219381968</v>
      </c>
      <c r="AF61" s="53">
        <f>IFERROR(INDEX('ASTI data (new)'!$AF$6:$AL$130,MATCH('Country-wise data'!$B61,'ASTI data (new)'!$C$6:$C$130,),MATCH('Country-wise data'!AF$3,'ASTI data (new)'!$AF$5:$AL$5,)),(INDEX(Assumptions!$G$154:$P$345,MATCH('Country-wise data'!$B61,Assumptions!$B$154:$B$344,),MATCH('Country-wise data'!AF$3,Assumptions!$G$153:$P$153,))*V61))</f>
        <v>325.55010451086821</v>
      </c>
      <c r="AG61" s="53">
        <f>IFERROR(INDEX('ASTI data (new)'!$AF$6:$AL$130,MATCH('Country-wise data'!$B61,'ASTI data (new)'!$C$6:$C$130,),MATCH('Country-wise data'!AG$3,'ASTI data (new)'!$AF$5:$AL$5,)),(INDEX(Assumptions!$G$154:$P$345,MATCH('Country-wise data'!$B61,Assumptions!$B$154:$B$344,),MATCH('Country-wise data'!AG$3,Assumptions!$G$153:$P$153,))*W61))</f>
        <v>285.86914904570085</v>
      </c>
      <c r="AH61" s="53">
        <f>IFERROR(INDEX('ASTI data (new)'!$AF$6:$AL$130,MATCH('Country-wise data'!$B61,'ASTI data (new)'!$C$6:$C$130,),MATCH('Country-wise data'!AH$3,'ASTI data (new)'!$AF$5:$AL$5,)),(INDEX(Assumptions!$G$154:$P$345,MATCH('Country-wise data'!$B61,Assumptions!$B$154:$B$344,),MATCH('Country-wise data'!AH$3,Assumptions!$G$153:$P$153,))*X61))</f>
        <v>337.04499986096727</v>
      </c>
      <c r="AI61" s="53">
        <f>IFERROR(INDEX('ASTI data (new)'!$AF$6:$AL$130,MATCH('Country-wise data'!$B61,'ASTI data (new)'!$C$6:$C$130,),MATCH('Country-wise data'!AI$3,'ASTI data (new)'!$AF$5:$AL$5,)),(INDEX(Assumptions!$G$154:$P$345,MATCH('Country-wise data'!$B61,Assumptions!$B$154:$B$344,),MATCH('Country-wise data'!AI$3,Assumptions!$G$153:$P$153,))*Y61))</f>
        <v>378.75491836960157</v>
      </c>
      <c r="AJ61" s="53">
        <f t="shared" ref="AJ61:AL61" si="83">IFERROR((1+($AI61/$AF61)^(1/3)-1)*AI61,0)</f>
        <v>398.35636594196995</v>
      </c>
      <c r="AK61" s="53">
        <f t="shared" si="83"/>
        <v>418.97223399654945</v>
      </c>
      <c r="AL61" s="53">
        <f t="shared" si="83"/>
        <v>440.65502115166549</v>
      </c>
      <c r="AM61" s="55" cm="1">
        <f t="array" ref="AM61">INDEX('non-R&amp;D ex_typologies'!$J$8:$J$10,MATCH('Country-wise data'!FL61,'non-R&amp;D ex_typologies'!$F$8:$F$10,),)*'Country-wise data'!AC61</f>
        <v>945.86523643147973</v>
      </c>
      <c r="AN61" s="55" cm="1">
        <f t="array" ref="AN61">INDEX('non-R&amp;D ex_typologies'!$J$8:$J$10,MATCH('Country-wise data'!FM61,'non-R&amp;D ex_typologies'!$F$8:$F$10,),)*'Country-wise data'!AD61</f>
        <v>975.16054129336896</v>
      </c>
      <c r="AO61" s="55" cm="1">
        <f t="array" ref="AO61">INDEX('non-R&amp;D ex_typologies'!$J$8:$J$10,MATCH('Country-wise data'!FN61,'non-R&amp;D ex_typologies'!$F$8:$F$10,),)*'Country-wise data'!AE61</f>
        <v>1002.7950584720785</v>
      </c>
      <c r="AP61" s="55" cm="1">
        <f t="array" ref="AP61">INDEX('non-R&amp;D ex_typologies'!$J$8:$J$10,MATCH('Country-wise data'!FO61,'non-R&amp;D ex_typologies'!$F$8:$F$10,),)*'Country-wise data'!AF61</f>
        <v>951.10265959116873</v>
      </c>
      <c r="AQ61" s="55" cm="1">
        <f t="array" ref="AQ61">INDEX('non-R&amp;D ex_typologies'!$J$8:$J$10,MATCH('Country-wise data'!FP61,'non-R&amp;D ex_typologies'!$F$8:$F$10,),)*'Country-wise data'!AG61</f>
        <v>835.17376952140853</v>
      </c>
      <c r="AR61" s="55" cm="1">
        <f t="array" ref="AR61">INDEX('non-R&amp;D ex_typologies'!$J$8:$J$10,MATCH('Country-wise data'!FQ61,'non-R&amp;D ex_typologies'!$F$8:$F$10,),)*'Country-wise data'!AH61</f>
        <v>984.68527986287074</v>
      </c>
      <c r="AS61" s="55" cm="1">
        <f t="array" ref="AS61">INDEX('non-R&amp;D ex_typologies'!$J$8:$J$10,MATCH('Country-wise data'!FR61,'non-R&amp;D ex_typologies'!$F$8:$F$10,),)*'Country-wise data'!AI61</f>
        <v>1106.5418355058091</v>
      </c>
      <c r="AT61" s="55" cm="1">
        <f t="array" ref="AT61">INDEX('non-R&amp;D ex_typologies'!$J$8:$J$10,MATCH('Country-wise data'!FS61,'non-R&amp;D ex_typologies'!$F$8:$F$10,),)*'Country-wise data'!AJ61</f>
        <v>1163.8079480322574</v>
      </c>
      <c r="AU61" s="55" cm="1">
        <f t="array" ref="AU61">INDEX('non-R&amp;D ex_typologies'!$J$8:$J$10,MATCH('Country-wise data'!FT61,'non-R&amp;D ex_typologies'!$F$8:$F$10,),)*'Country-wise data'!AK61</f>
        <v>1224.0377150168249</v>
      </c>
      <c r="AV61" s="55" cm="1">
        <f t="array" ref="AV61">INDEX('non-R&amp;D ex_typologies'!$J$8:$J$10,MATCH('Country-wise data'!FU61,'non-R&amp;D ex_typologies'!$F$8:$F$10,),)*'Country-wise data'!AL61</f>
        <v>1287.3845124677582</v>
      </c>
      <c r="AW61">
        <f t="shared" si="57"/>
        <v>14062.543299144359</v>
      </c>
      <c r="AX61" s="53">
        <f>INDEX('GDP deflators'!$AB$3:$AK$155,MATCH('Country-wise data'!$B61,'GDP deflators'!$B$3:$B$155,),MATCH('Country-wise data'!AX$3,'GDP deflators'!$D$2:$M$2,))</f>
        <v>69.150453701887059</v>
      </c>
      <c r="AY61" s="53">
        <f>INDEX('GDP deflators'!$AB$3:$AK$155,MATCH('Country-wise data'!$B61,'GDP deflators'!$B$3:$B$155,),MATCH('Country-wise data'!AY$3,'GDP deflators'!$D$2:$M$2,))</f>
        <v>74.313187182797833</v>
      </c>
      <c r="AZ61" s="53">
        <f>INDEX('GDP deflators'!$AB$3:$AK$155,MATCH('Country-wise data'!$B61,'GDP deflators'!$B$3:$B$155,),MATCH('Country-wise data'!AZ$3,'GDP deflators'!$D$2:$M$2,))</f>
        <v>77.102814127305791</v>
      </c>
      <c r="BA61" s="53">
        <f>INDEX('GDP deflators'!$AB$3:$AK$155,MATCH('Country-wise data'!$B61,'GDP deflators'!$B$3:$B$155,),MATCH('Country-wise data'!BA$3,'GDP deflators'!$D$2:$M$2,))</f>
        <v>80.931732391199802</v>
      </c>
      <c r="BB61" s="53">
        <f>INDEX('GDP deflators'!$AB$3:$AK$155,MATCH('Country-wise data'!$B61,'GDP deflators'!$B$3:$B$155,),MATCH('Country-wise data'!BB$3,'GDP deflators'!$D$2:$M$2,))</f>
        <v>85.336987851070589</v>
      </c>
      <c r="BC61" s="53">
        <f>INDEX('GDP deflators'!$AB$3:$AK$155,MATCH('Country-wise data'!$B61,'GDP deflators'!$B$3:$B$155,),MATCH('Country-wise data'!BC$3,'GDP deflators'!$D$2:$M$2,))</f>
        <v>88.733607046397083</v>
      </c>
      <c r="BD61" s="53">
        <f>INDEX('GDP deflators'!$AB$3:$AK$155,MATCH('Country-wise data'!$B61,'GDP deflators'!$B$3:$B$155,),MATCH('Country-wise data'!BD$3,'GDP deflators'!$D$2:$M$2,))</f>
        <v>90.89775236181093</v>
      </c>
      <c r="BE61" s="53">
        <f>INDEX('GDP deflators'!$AB$3:$AK$155,MATCH('Country-wise data'!$B61,'GDP deflators'!$B$3:$B$155,),MATCH('Country-wise data'!BE$3,'GDP deflators'!$D$2:$M$2,))</f>
        <v>94.799700290831808</v>
      </c>
      <c r="BF61" s="53">
        <f>INDEX('GDP deflators'!$AB$3:$AK$155,MATCH('Country-wise data'!$B61,'GDP deflators'!$B$3:$B$155,),MATCH('Country-wise data'!BF$3,'GDP deflators'!$D$2:$M$2,))</f>
        <v>98.420802859467827</v>
      </c>
      <c r="BG61" s="53">
        <f>INDEX('GDP deflators'!$AB$3:$AK$155,MATCH('Country-wise data'!$B61,'GDP deflators'!$B$3:$B$155,),MATCH('Country-wise data'!BG$3,'GDP deflators'!$D$2:$M$2,))</f>
        <v>100</v>
      </c>
      <c r="BH61" cm="1">
        <f t="array" ref="BH61">H61/(INDEX($AX61:$BG61,,MATCH(BH$3,$AX$3:$BG$3,))/100)</f>
        <v>4228.2354539637836</v>
      </c>
      <c r="BI61" cm="1">
        <f t="array" ref="BI61">I61/(INDEX($AX61:$BG61,,MATCH(BI$3,$AX$3:$BG$3,))/100)</f>
        <v>3108.3917775157825</v>
      </c>
      <c r="BJ61" cm="1">
        <f t="array" ref="BJ61">J61/(INDEX($AX61:$BG61,,MATCH(BJ$3,$AX$3:$BG$3,))/100)</f>
        <v>3159.3814409652086</v>
      </c>
      <c r="BK61" cm="1">
        <f t="array" ref="BK61">K61/(INDEX($AX61:$BG61,,MATCH(BK$3,$AX$3:$BG$3,))/100)</f>
        <v>5752.8374377245646</v>
      </c>
      <c r="BL61" cm="1">
        <f t="array" ref="BL61">L61/(INDEX($AX61:$BG61,,MATCH(BL$3,$AX$3:$BG$3,))/100)</f>
        <v>2593.8178224229778</v>
      </c>
      <c r="BM61" cm="1">
        <f t="array" ref="BM61">M61/(INDEX($AX61:$BG61,,MATCH(BM$3,$AX$3:$BG$3,))/100)</f>
        <v>2585.0126872455771</v>
      </c>
      <c r="BN61" cm="1">
        <f t="array" ref="BN61">N61/(INDEX($AX61:$BG61,,MATCH(BN$3,$AX$3:$BG$3,))/100)</f>
        <v>3364.364817105004</v>
      </c>
      <c r="BO61" cm="1">
        <f t="array" ref="BO61">O61/(INDEX($AX61:$BG61,,MATCH(BO$3,$AX$3:$BG$3,))/100)</f>
        <v>2294.5863682338791</v>
      </c>
      <c r="BP61" cm="1">
        <f t="array" ref="BP61">P61/(INDEX($AX61:$BG61,,MATCH(BP$3,$AX$3:$BG$3,))/100)</f>
        <v>2473.2027470611529</v>
      </c>
      <c r="BQ61" cm="1">
        <f t="array" ref="BQ61">Q61/(INDEX($AX61:$BG61,,MATCH(BQ$3,$AX$3:$BG$3,))/100)</f>
        <v>2482.8289200000004</v>
      </c>
      <c r="BS61" cm="1">
        <f t="array" ref="BS61">S61/(INDEX($AX61:$BG61,,MATCH(BS$3,$AX$3:$BG$3,))/100)</f>
        <v>152101.24984202348</v>
      </c>
      <c r="BT61" cm="1">
        <f t="array" ref="BT61">T61/(INDEX($AX61:$BG61,,MATCH(BT$3,$AX$3:$BG$3,))/100)</f>
        <v>162368.33508996753</v>
      </c>
      <c r="BU61" cm="1">
        <f t="array" ref="BU61">U61/(INDEX($AX61:$BG61,,MATCH(BU$3,$AX$3:$BG$3,))/100)</f>
        <v>159210.09290181851</v>
      </c>
      <c r="BV61" cm="1">
        <f t="array" ref="BV61">V61/(INDEX($AX61:$BG61,,MATCH(BV$3,$AX$3:$BG$3,))/100)</f>
        <v>150600.08363573975</v>
      </c>
      <c r="BW61" cm="1">
        <f t="array" ref="BW61">W61/(INDEX($AX61:$BG61,,MATCH(BW$3,$AX$3:$BG$3,))/100)</f>
        <v>139219.98752796327</v>
      </c>
      <c r="BX61" cm="1">
        <f t="array" ref="BX61">X61/(INDEX($AX61:$BG61,,MATCH(BX$3,$AX$3:$BG$3,))/100)</f>
        <v>130899.66365648404</v>
      </c>
      <c r="BY61" cm="1">
        <f t="array" ref="BY61">Y61/(INDEX($AX61:$BG61,,MATCH(BY$3,$AX$3:$BG$3,))/100)</f>
        <v>138183.1820934781</v>
      </c>
      <c r="BZ61" cm="1">
        <f t="array" ref="BZ61">Z61/(INDEX($AX61:$BG61,,MATCH(BZ$3,$AX$3:$BG$3,))/100)</f>
        <v>140897.63899909478</v>
      </c>
      <c r="CA61" cm="1">
        <f t="array" ref="CA61">AA61/(INDEX($AX61:$BG61,,MATCH(CA$3,$AX$3:$BG$3,))/100)</f>
        <v>135621.87104447052</v>
      </c>
      <c r="CB61" cm="1">
        <f t="array" ref="CB61">AB61/(INDEX($AX61:$BG61,,MATCH(CB$3,$AX$3:$BG$3,))/100)</f>
        <v>136149.73702170001</v>
      </c>
      <c r="CC61" cm="1">
        <f t="array" ref="CC61">AC61/(INDEX($AX61:$BG61,,MATCH(CC$3,$AX$3:$BG$3,))/100)</f>
        <v>468.1927379519301</v>
      </c>
      <c r="CD61" cm="1">
        <f t="array" ref="CD61">AD61/(INDEX($AX61:$BG61,,MATCH(CD$3,$AX$3:$BG$3,))/100)</f>
        <v>449.15958800702487</v>
      </c>
      <c r="CE61" cm="1">
        <f t="array" ref="CE61">AE61/(INDEX($AX61:$BG61,,MATCH(CE$3,$AX$3:$BG$3,))/100)</f>
        <v>445.17667231585602</v>
      </c>
      <c r="CF61" cm="1">
        <f t="array" ref="CF61">AF61/(INDEX($AX61:$BG61,,MATCH(CF$3,$AX$3:$BG$3,))/100)</f>
        <v>402.25273189168411</v>
      </c>
      <c r="CG61" cm="1">
        <f t="array" ref="CG61">AG61/(INDEX($AX61:$BG61,,MATCH(CG$3,$AX$3:$BG$3,))/100)</f>
        <v>334.98856269053852</v>
      </c>
      <c r="CH61" cm="1">
        <f t="array" ref="CH61">AH61/(INDEX($AX61:$BG61,,MATCH(CH$3,$AX$3:$BG$3,))/100)</f>
        <v>379.83917376956509</v>
      </c>
      <c r="CI61" cm="1">
        <f t="array" ref="CI61">AI61/(INDEX($AX61:$BG61,,MATCH(CI$3,$AX$3:$BG$3,))/100)</f>
        <v>416.68238050815506</v>
      </c>
      <c r="CJ61" cm="1">
        <f t="array" ref="CJ61">AJ61/(INDEX($AX61:$BG61,,MATCH(CJ$3,$AX$3:$BG$3,))/100)</f>
        <v>420.20846555407883</v>
      </c>
      <c r="CK61" cm="1">
        <f t="array" ref="CK61">AK61/(INDEX($AX61:$BG61,,MATCH(CK$3,$AX$3:$BG$3,))/100)</f>
        <v>425.69479401096493</v>
      </c>
      <c r="CL61" cm="1">
        <f t="array" ref="CL61">AL61/(INDEX($AX61:$BG61,,MATCH(CL$3,$AX$3:$BG$3,))/100)</f>
        <v>440.65502115166549</v>
      </c>
      <c r="CM61" cm="1">
        <f t="array" ref="CM61">AM61/(INDEX($AX61:$BG61,,MATCH(CM$3,$AX$3:$BG$3,))/100)</f>
        <v>1367.836631281087</v>
      </c>
      <c r="CN61" cm="1">
        <f t="array" ref="CN61">AN61/(INDEX($AX61:$BG61,,MATCH(CN$3,$AX$3:$BG$3,))/100)</f>
        <v>1312.2308142895815</v>
      </c>
      <c r="CO61" cm="1">
        <f t="array" ref="CO61">AO61/(INDEX($AX61:$BG61,,MATCH(CO$3,$AX$3:$BG$3,))/100)</f>
        <v>1300.5946278644851</v>
      </c>
      <c r="CP61" cm="1">
        <f t="array" ref="CP61">AP61/(INDEX($AX61:$BG61,,MATCH(CP$3,$AX$3:$BG$3,))/100)</f>
        <v>1175.1912772530591</v>
      </c>
      <c r="CQ61" cm="1">
        <f t="array" ref="CQ61">AQ61/(INDEX($AX61:$BG61,,MATCH(CQ$3,$AX$3:$BG$3,))/100)</f>
        <v>978.67734795016077</v>
      </c>
      <c r="CR61" cm="1">
        <f t="array" ref="CR61">AR61/(INDEX($AX61:$BG61,,MATCH(CR$3,$AX$3:$BG$3,))/100)</f>
        <v>1109.7095143985277</v>
      </c>
      <c r="CS61" cm="1">
        <f t="array" ref="CS61">AS61/(INDEX($AX61:$BG61,,MATCH(CS$3,$AX$3:$BG$3,))/100)</f>
        <v>1217.3478515742738</v>
      </c>
      <c r="CT61" cm="1">
        <f t="array" ref="CT61">AT61/(INDEX($AX61:$BG61,,MATCH(CT$3,$AX$3:$BG$3,))/100)</f>
        <v>1227.6493960021628</v>
      </c>
      <c r="CU61" cm="1">
        <f t="array" ref="CU61">AU61/(INDEX($AX61:$BG61,,MATCH(CU$3,$AX$3:$BG$3,))/100)</f>
        <v>1243.6778399019895</v>
      </c>
      <c r="CV61" cm="1">
        <f t="array" ref="CV61">AV61/(INDEX($AX61:$BG61,,MATCH(CV$3,$AX$3:$BG$3,))/100)</f>
        <v>1287.3845124677582</v>
      </c>
      <c r="CW61">
        <f t="shared" si="58"/>
        <v>16403.149940834548</v>
      </c>
      <c r="CX61">
        <f>IFERROR(1/INDEX('exch rates'!$BC$5:$BL$268,MATCH('Country-wise data'!$B61,'exch rates'!$A$5:$A$268,),MATCH(CX$3,'exch rates'!$BC$4:$BL$4,)),1)</f>
        <v>1.1000575696794803E-4</v>
      </c>
      <c r="CY61">
        <f>IFERROR(1/INDEX('exch rates'!$BC$5:$BL$268,MATCH('Country-wise data'!$B61,'exch rates'!$A$5:$A$268,),MATCH(CY$3,'exch rates'!$BC$4:$BL$4,)),1)</f>
        <v>1.1401945171846321E-4</v>
      </c>
      <c r="CZ61">
        <f>IFERROR(1/INDEX('exch rates'!$BC$5:$BL$268,MATCH('Country-wise data'!$B61,'exch rates'!$A$5:$A$268,),MATCH(CZ$3,'exch rates'!$BC$4:$BL$4,)),1)</f>
        <v>1.0653451651751091E-4</v>
      </c>
      <c r="DA61">
        <f>IFERROR(1/INDEX('exch rates'!$BC$5:$BL$268,MATCH('Country-wise data'!$B61,'exch rates'!$A$5:$A$268,),MATCH(DA$3,'exch rates'!$BC$4:$BL$4,)),1)</f>
        <v>9.559096244804632E-5</v>
      </c>
      <c r="DB61">
        <f>IFERROR(1/INDEX('exch rates'!$BC$5:$BL$268,MATCH('Country-wise data'!$B61,'exch rates'!$A$5:$A$268,),MATCH(DB$3,'exch rates'!$BC$4:$BL$4,)),1)</f>
        <v>8.4279999321389904E-5</v>
      </c>
      <c r="DC61">
        <f>IFERROR(1/INDEX('exch rates'!$BC$5:$BL$268,MATCH('Country-wise data'!$B61,'exch rates'!$A$5:$A$268,),MATCH(DC$3,'exch rates'!$BC$4:$BL$4,)),1)</f>
        <v>7.468587343910916E-5</v>
      </c>
      <c r="DD61">
        <f>IFERROR(1/INDEX('exch rates'!$BC$5:$BL$268,MATCH('Country-wise data'!$B61,'exch rates'!$A$5:$A$268,),MATCH(DD$3,'exch rates'!$BC$4:$BL$4,)),1)</f>
        <v>7.5140926043809319E-5</v>
      </c>
      <c r="DE61">
        <f>IFERROR(1/INDEX('exch rates'!$BC$5:$BL$268,MATCH('Country-wise data'!$B61,'exch rates'!$A$5:$A$268,),MATCH(DE$3,'exch rates'!$BC$4:$BL$4,)),1)</f>
        <v>7.4733757929518644E-5</v>
      </c>
      <c r="DF61">
        <f>IFERROR(1/INDEX('exch rates'!$BC$5:$BL$268,MATCH('Country-wise data'!$B61,'exch rates'!$A$5:$A$268,),MATCH(DF$3,'exch rates'!$BC$4:$BL$4,)),1)</f>
        <v>7.0239818819944184E-5</v>
      </c>
      <c r="DG61">
        <f>IFERROR(1/INDEX('exch rates'!$BC$5:$BL$268,MATCH('Country-wise data'!$B61,'exch rates'!$A$5:$A$268,),MATCH(DG$3,'exch rates'!$BC$4:$BL$4,)),1)</f>
        <v>7.0683010264768365E-5</v>
      </c>
      <c r="DH61" cm="1">
        <f t="array" ref="DH61">(BH61/INDEX($CX61:$DG61,,MATCH(DH$3,$CX$3:$DG$3,)))*$DG61</f>
        <v>2716.8069947599079</v>
      </c>
      <c r="DI61" cm="1">
        <f t="array" ref="DI61">(BI61/INDEX($CX61:$DG61,,MATCH(DI$3,$CX$3:$DG$3,)))*$DG61</f>
        <v>1926.9561869107974</v>
      </c>
      <c r="DJ61" cm="1">
        <f t="array" ref="DJ61">(BJ61/INDEX($CX61:$DG61,,MATCH(DJ$3,$CX$3:$DG$3,)))*$DG61</f>
        <v>2096.1712515526051</v>
      </c>
      <c r="DK61" cm="1">
        <f t="array" ref="DK61">(BK61/INDEX($CX61:$DG61,,MATCH(DK$3,$CX$3:$DG$3,)))*$DG61</f>
        <v>4253.8317143028171</v>
      </c>
      <c r="DL61" cm="1">
        <f t="array" ref="DL61">(BL61/INDEX($CX61:$DG61,,MATCH(DL$3,$CX$3:$DG$3,)))*$DG61</f>
        <v>2175.3542150389153</v>
      </c>
      <c r="DM61" cm="1">
        <f t="array" ref="DM61">(BM61/INDEX($CX61:$DG61,,MATCH(DM$3,$CX$3:$DG$3,)))*$DG61</f>
        <v>2446.4663783587266</v>
      </c>
      <c r="DN61" cm="1">
        <f t="array" ref="DN61">(BN61/INDEX($CX61:$DG61,,MATCH(DN$3,$CX$3:$DG$3,)))*$DG61</f>
        <v>3164.7657997083015</v>
      </c>
      <c r="DO61" cm="1">
        <f t="array" ref="DO61">(BO61/INDEX($CX61:$DG61,,MATCH(DO$3,$CX$3:$DG$3,)))*$DG61</f>
        <v>2170.2143223178</v>
      </c>
      <c r="DP61" cm="1">
        <f t="array" ref="DP61">(BP61/INDEX($CX61:$DG61,,MATCH(DP$3,$CX$3:$DG$3,)))*$DG61</f>
        <v>2488.8078883788285</v>
      </c>
      <c r="DQ61" cm="1">
        <f t="array" ref="DQ61">(BQ61/INDEX($CX61:$DG61,,MATCH(DQ$3,$CX$3:$DG$3,)))*$DG61</f>
        <v>2482.8289200000004</v>
      </c>
      <c r="DS61" cm="1">
        <f t="array" ref="DS61">(BS61/INDEX($CX61:$DG61,,MATCH(DS$3,$CX$3:$DG$3,)))*$DG61</f>
        <v>97731.014268646992</v>
      </c>
      <c r="DT61" cm="1">
        <f t="array" ref="DT61">(BT61/INDEX($CX61:$DG61,,MATCH(DT$3,$CX$3:$DG$3,)))*$DG61</f>
        <v>100655.48047166325</v>
      </c>
      <c r="DU61" cm="1">
        <f t="array" ref="DU61">(BU61/INDEX($CX61:$DG61,,MATCH(DU$3,$CX$3:$DG$3,)))*$DG61</f>
        <v>105631.94914377117</v>
      </c>
      <c r="DV61" cm="1">
        <f t="array" ref="DV61">(BV61/INDEX($CX61:$DG61,,MATCH(DV$3,$CX$3:$DG$3,)))*$DG61</f>
        <v>111358.51114884895</v>
      </c>
      <c r="DW61" cm="1">
        <f t="array" ref="DW61">(BW61/INDEX($CX61:$DG61,,MATCH(DW$3,$CX$3:$DG$3,)))*$DG61</f>
        <v>116759.46709461443</v>
      </c>
      <c r="DX61" cm="1">
        <f t="array" ref="DX61">(BX61/INDEX($CX61:$DG61,,MATCH(DX$3,$CX$3:$DG$3,)))*$DG61</f>
        <v>123883.96685792778</v>
      </c>
      <c r="DY61" cm="1">
        <f t="array" ref="DY61">(BY61/INDEX($CX61:$DG61,,MATCH(DY$3,$CX$3:$DG$3,)))*$DG61</f>
        <v>129985.13317013299</v>
      </c>
      <c r="DZ61" cm="1">
        <f t="array" ref="DZ61">(BZ61/INDEX($CX61:$DG61,,MATCH(DZ$3,$CX$3:$DG$3,)))*$DG61</f>
        <v>133260.65140531317</v>
      </c>
      <c r="EA61" cm="1">
        <f t="array" ref="EA61">(CA61/INDEX($CX61:$DG61,,MATCH(EA$3,$CX$3:$DG$3,)))*$DG61</f>
        <v>136477.60293540885</v>
      </c>
      <c r="EB61" cm="1">
        <f t="array" ref="EB61">(CB61/INDEX($CX61:$DG61,,MATCH(EB$3,$CX$3:$DG$3,)))*$DG61</f>
        <v>136149.73702170001</v>
      </c>
      <c r="EC61" s="53" cm="1">
        <f t="array" ref="EC61">(CC61/INDEX($CX61:$DG61,,MATCH(EC$3,$CX$3:$DG$3,)))*$DG61</f>
        <v>300.83218383005669</v>
      </c>
      <c r="ED61" cm="1">
        <f t="array" ref="ED61">(CD61/INDEX($CX61:$DG61,,MATCH(ED$3,$CX$3:$DG$3,)))*$DG61</f>
        <v>278.44329446533123</v>
      </c>
      <c r="EE61" cm="1">
        <f t="array" ref="EE61">(CE61/INDEX($CX61:$DG61,,MATCH(EE$3,$CX$3:$DG$3,)))*$DG61</f>
        <v>295.36368425499904</v>
      </c>
      <c r="EF61" cm="1">
        <f t="array" ref="EF61">(CF61/INDEX($CX61:$DG61,,MATCH(EF$3,$CX$3:$DG$3,)))*$DG61</f>
        <v>297.43851562101435</v>
      </c>
      <c r="EG61" cm="1">
        <f t="array" ref="EG61">(CG61/INDEX($CX61:$DG61,,MATCH(EG$3,$CX$3:$DG$3,)))*$DG61</f>
        <v>280.94447325447425</v>
      </c>
      <c r="EH61" cm="1">
        <f t="array" ref="EH61">(CH61/INDEX($CX61:$DG61,,MATCH(EH$3,$CX$3:$DG$3,)))*$DG61</f>
        <v>359.4813179818326</v>
      </c>
      <c r="EI61" cm="1">
        <f t="array" ref="EI61">(CI61/INDEX($CX61:$DG61,,MATCH(EI$3,$CX$3:$DG$3,)))*$DG61</f>
        <v>391.96169822866528</v>
      </c>
      <c r="EJ61" cm="1">
        <f t="array" ref="EJ61">(CJ61/INDEX($CX61:$DG61,,MATCH(EJ$3,$CX$3:$DG$3,)))*$DG61</f>
        <v>397.43216595789386</v>
      </c>
      <c r="EK61" cm="1">
        <f t="array" ref="EK61">(CK61/INDEX($CX61:$DG61,,MATCH(EK$3,$CX$3:$DG$3,)))*$DG61</f>
        <v>428.38079596799565</v>
      </c>
      <c r="EL61" cm="1">
        <f t="array" ref="EL61">(CL61/INDEX($CX61:$DG61,,MATCH(EL$3,$CX$3:$DG$3,)))*$DG61</f>
        <v>440.65502115166549</v>
      </c>
      <c r="EM61" cm="1">
        <f t="array" ref="EM61">(CM61/INDEX($CX61:$DG61,,MATCH(EM$3,$CX$3:$DG$3,)))*$DG61</f>
        <v>878.88864468736278</v>
      </c>
      <c r="EN61" cm="1">
        <f t="array" ref="EN61">(CN61/INDEX($CX61:$DG61,,MATCH(EN$3,$CX$3:$DG$3,)))*$DG61</f>
        <v>813.47895221597889</v>
      </c>
      <c r="EO61" cm="1">
        <f t="array" ref="EO61">(CO61/INDEX($CX61:$DG61,,MATCH(EO$3,$CX$3:$DG$3,)))*$DG61</f>
        <v>862.91228830552416</v>
      </c>
      <c r="EP61" cm="1">
        <f t="array" ref="EP61">(CP61/INDEX($CX61:$DG61,,MATCH(EP$3,$CX$3:$DG$3,)))*$DG61</f>
        <v>868.97395931430867</v>
      </c>
      <c r="EQ61" cm="1">
        <f t="array" ref="EQ61">(CQ61/INDEX($CX61:$DG61,,MATCH(EQ$3,$CX$3:$DG$3,)))*$DG61</f>
        <v>820.7862077367264</v>
      </c>
      <c r="ER61" cm="1">
        <f t="array" ref="ER61">(CR61/INDEX($CX61:$DG61,,MATCH(ER$3,$CX$3:$DG$3,)))*$DG61</f>
        <v>1050.2335366150849</v>
      </c>
      <c r="ES61" cm="1">
        <f t="array" ref="ES61">(CS61/INDEX($CX61:$DG61,,MATCH(ES$3,$CX$3:$DG$3,)))*$DG61</f>
        <v>1145.1257685918181</v>
      </c>
      <c r="ET61" cm="1">
        <f t="array" ref="ET61">(CT61/INDEX($CX61:$DG61,,MATCH(ET$3,$CX$3:$DG$3,)))*$DG61</f>
        <v>1161.1078749846088</v>
      </c>
      <c r="EU61" cm="1">
        <f t="array" ref="EU61">(CU61/INDEX($CX61:$DG61,,MATCH(EU$3,$CX$3:$DG$3,)))*$DG61</f>
        <v>1251.5250608661397</v>
      </c>
      <c r="EV61" cm="1">
        <f t="array" ref="EV61">(CV61/INDEX($CX61:$DG61,,MATCH(EV$3,$CX$3:$DG$3,)))*$DG61</f>
        <v>1287.384512467758</v>
      </c>
      <c r="EW61">
        <f t="shared" si="13"/>
        <v>13611.34995649924</v>
      </c>
      <c r="EY61" s="96">
        <f t="shared" si="24"/>
        <v>3.0781649620776155E-3</v>
      </c>
      <c r="EZ61" s="96">
        <f t="shared" si="14"/>
        <v>2.7663003858366081E-3</v>
      </c>
      <c r="FA61" s="96">
        <f t="shared" si="15"/>
        <v>2.7961586115673401E-3</v>
      </c>
      <c r="FB61" s="96">
        <f t="shared" si="16"/>
        <v>2.6709993924347543E-3</v>
      </c>
      <c r="FC61" s="96">
        <f t="shared" si="17"/>
        <v>2.4061815306746373E-3</v>
      </c>
      <c r="FD61" s="96">
        <f t="shared" si="18"/>
        <v>2.9017582105204283E-3</v>
      </c>
      <c r="FE61" s="96">
        <f t="shared" si="19"/>
        <v>3.0154348321945424E-3</v>
      </c>
      <c r="FF61" s="96">
        <f t="shared" si="20"/>
        <v>2.9823669760483248E-3</v>
      </c>
      <c r="FG61" s="96">
        <f t="shared" si="21"/>
        <v>3.1388358730973362E-3</v>
      </c>
      <c r="FH61" s="96">
        <f t="shared" si="22"/>
        <v>3.2365469870972454E-3</v>
      </c>
      <c r="FJ61" s="96">
        <f t="shared" si="25"/>
        <v>144525.18418127397</v>
      </c>
      <c r="FK61" s="96" t="str">
        <f>IF(AND('Country-wise data'!FJ61&gt;'non-R&amp;D ex_typologies'!$C$17,'Country-wise data'!FJ61&lt;'non-R&amp;D ex_typologies'!$D$17),"Small",IF(AND('Country-wise data'!FJ61&gt;'non-R&amp;D ex_typologies'!$E$17,'Country-wise data'!$FJ$4&lt;'non-R&amp;D ex_typologies'!$F$17),"Medium","Large"))</f>
        <v>Medium</v>
      </c>
      <c r="FL61" t="str">
        <f>IF($FK61='non-R&amp;D ex_typologies'!$C$16,IF(AND('Country-wise data'!EY61&gt;'non-R&amp;D ex_typologies'!$C$21,'Country-wise data'!EY61&lt;'non-R&amp;D ex_typologies'!$D$21),'non-R&amp;D ex_typologies'!$B$21,IF(AND('Country-wise data'!EY61&gt;'non-R&amp;D ex_typologies'!$C$19,'Country-wise data'!EY61&lt;'non-R&amp;D ex_typologies'!$D$19),'non-R&amp;D ex_typologies'!$B$19,'non-R&amp;D ex_typologies'!$B$20)),IF($FK61='non-R&amp;D ex_typologies'!$E$16,IF(AND('Country-wise data'!EY61&gt;'non-R&amp;D ex_typologies'!$E$21,'Country-wise data'!EY61&lt;'non-R&amp;D ex_typologies'!$F$21),'non-R&amp;D ex_typologies'!$B$21,IF(AND('Country-wise data'!EY61&gt;'non-R&amp;D ex_typologies'!$E$19,'Country-wise data'!EY61&lt;'non-R&amp;D ex_typologies'!$F$19),'non-R&amp;D ex_typologies'!$B$19,'non-R&amp;D ex_typologies'!$B$20)),IF(AND('Country-wise data'!EY61&gt;'non-R&amp;D ex_typologies'!$G$21,'Country-wise data'!EY61&lt;'non-R&amp;D ex_typologies'!$H$21),'non-R&amp;D ex_typologies'!$B$21,IF(AND('Country-wise data'!EY61&gt;'non-R&amp;D ex_typologies'!$G$19,'Country-wise data'!EY61&lt;'non-R&amp;D ex_typologies'!$H$19),'non-R&amp;D ex_typologies'!$B$19,'non-R&amp;D ex_typologies'!$B$20))))</f>
        <v>Program heavy</v>
      </c>
      <c r="FM61" t="str">
        <f>IF($FK61='non-R&amp;D ex_typologies'!$C$16,IF(AND('Country-wise data'!EZ61&gt;'non-R&amp;D ex_typologies'!$C$21,'Country-wise data'!EZ61&lt;'non-R&amp;D ex_typologies'!$D$21),'non-R&amp;D ex_typologies'!$B$21,IF(AND('Country-wise data'!EZ61&gt;'non-R&amp;D ex_typologies'!$C$19,'Country-wise data'!EZ61&lt;'non-R&amp;D ex_typologies'!$D$19),'non-R&amp;D ex_typologies'!$B$19,'non-R&amp;D ex_typologies'!$B$20)),IF($FK61='non-R&amp;D ex_typologies'!$E$16,IF(AND('Country-wise data'!EZ61&gt;'non-R&amp;D ex_typologies'!$E$21,'Country-wise data'!EZ61&lt;'non-R&amp;D ex_typologies'!$F$21),'non-R&amp;D ex_typologies'!$B$21,IF(AND('Country-wise data'!EZ61&gt;'non-R&amp;D ex_typologies'!$E$19,'Country-wise data'!EZ61&lt;'non-R&amp;D ex_typologies'!$F$19),'non-R&amp;D ex_typologies'!$B$19,'non-R&amp;D ex_typologies'!$B$20)),IF(AND('Country-wise data'!EZ61&gt;'non-R&amp;D ex_typologies'!$G$21,'Country-wise data'!EZ61&lt;'non-R&amp;D ex_typologies'!$H$21),'non-R&amp;D ex_typologies'!$B$21,IF(AND('Country-wise data'!EZ61&gt;'non-R&amp;D ex_typologies'!$G$19,'Country-wise data'!EZ61&lt;'non-R&amp;D ex_typologies'!$H$19),'non-R&amp;D ex_typologies'!$B$19,'non-R&amp;D ex_typologies'!$B$20))))</f>
        <v>Program heavy</v>
      </c>
      <c r="FN61" t="str">
        <f>IF($FK61='non-R&amp;D ex_typologies'!$C$16,IF(AND('Country-wise data'!FA61&gt;'non-R&amp;D ex_typologies'!$C$21,'Country-wise data'!FA61&lt;'non-R&amp;D ex_typologies'!$D$21),'non-R&amp;D ex_typologies'!$B$21,IF(AND('Country-wise data'!FA61&gt;'non-R&amp;D ex_typologies'!$C$19,'Country-wise data'!FA61&lt;'non-R&amp;D ex_typologies'!$D$19),'non-R&amp;D ex_typologies'!$B$19,'non-R&amp;D ex_typologies'!$B$20)),IF($FK61='non-R&amp;D ex_typologies'!$E$16,IF(AND('Country-wise data'!FA61&gt;'non-R&amp;D ex_typologies'!$E$21,'Country-wise data'!FA61&lt;'non-R&amp;D ex_typologies'!$F$21),'non-R&amp;D ex_typologies'!$B$21,IF(AND('Country-wise data'!FA61&gt;'non-R&amp;D ex_typologies'!$E$19,'Country-wise data'!FA61&lt;'non-R&amp;D ex_typologies'!$F$19),'non-R&amp;D ex_typologies'!$B$19,'non-R&amp;D ex_typologies'!$B$20)),IF(AND('Country-wise data'!FA61&gt;'non-R&amp;D ex_typologies'!$G$21,'Country-wise data'!FA61&lt;'non-R&amp;D ex_typologies'!$H$21),'non-R&amp;D ex_typologies'!$B$21,IF(AND('Country-wise data'!FA61&gt;'non-R&amp;D ex_typologies'!$G$19,'Country-wise data'!FA61&lt;'non-R&amp;D ex_typologies'!$H$19),'non-R&amp;D ex_typologies'!$B$19,'non-R&amp;D ex_typologies'!$B$20))))</f>
        <v>Program heavy</v>
      </c>
      <c r="FO61" t="str">
        <f>IF($FK61='non-R&amp;D ex_typologies'!$C$16,IF(AND('Country-wise data'!FB61&gt;'non-R&amp;D ex_typologies'!$C$21,'Country-wise data'!FB61&lt;'non-R&amp;D ex_typologies'!$D$21),'non-R&amp;D ex_typologies'!$B$21,IF(AND('Country-wise data'!FB61&gt;'non-R&amp;D ex_typologies'!$C$19,'Country-wise data'!FB61&lt;'non-R&amp;D ex_typologies'!$D$19),'non-R&amp;D ex_typologies'!$B$19,'non-R&amp;D ex_typologies'!$B$20)),IF($FK61='non-R&amp;D ex_typologies'!$E$16,IF(AND('Country-wise data'!FB61&gt;'non-R&amp;D ex_typologies'!$E$21,'Country-wise data'!FB61&lt;'non-R&amp;D ex_typologies'!$F$21),'non-R&amp;D ex_typologies'!$B$21,IF(AND('Country-wise data'!FB61&gt;'non-R&amp;D ex_typologies'!$E$19,'Country-wise data'!FB61&lt;'non-R&amp;D ex_typologies'!$F$19),'non-R&amp;D ex_typologies'!$B$19,'non-R&amp;D ex_typologies'!$B$20)),IF(AND('Country-wise data'!FB61&gt;'non-R&amp;D ex_typologies'!$G$21,'Country-wise data'!FB61&lt;'non-R&amp;D ex_typologies'!$H$21),'non-R&amp;D ex_typologies'!$B$21,IF(AND('Country-wise data'!FB61&gt;'non-R&amp;D ex_typologies'!$G$19,'Country-wise data'!FB61&lt;'non-R&amp;D ex_typologies'!$H$19),'non-R&amp;D ex_typologies'!$B$19,'non-R&amp;D ex_typologies'!$B$20))))</f>
        <v>Program heavy</v>
      </c>
      <c r="FP61" t="str">
        <f>IF($FK61='non-R&amp;D ex_typologies'!$C$16,IF(AND('Country-wise data'!FC61&gt;'non-R&amp;D ex_typologies'!$C$21,'Country-wise data'!FC61&lt;'non-R&amp;D ex_typologies'!$D$21),'non-R&amp;D ex_typologies'!$B$21,IF(AND('Country-wise data'!FC61&gt;'non-R&amp;D ex_typologies'!$C$19,'Country-wise data'!FC61&lt;'non-R&amp;D ex_typologies'!$D$19),'non-R&amp;D ex_typologies'!$B$19,'non-R&amp;D ex_typologies'!$B$20)),IF($FK61='non-R&amp;D ex_typologies'!$E$16,IF(AND('Country-wise data'!FC61&gt;'non-R&amp;D ex_typologies'!$E$21,'Country-wise data'!FC61&lt;'non-R&amp;D ex_typologies'!$F$21),'non-R&amp;D ex_typologies'!$B$21,IF(AND('Country-wise data'!FC61&gt;'non-R&amp;D ex_typologies'!$E$19,'Country-wise data'!FC61&lt;'non-R&amp;D ex_typologies'!$F$19),'non-R&amp;D ex_typologies'!$B$19,'non-R&amp;D ex_typologies'!$B$20)),IF(AND('Country-wise data'!FC61&gt;'non-R&amp;D ex_typologies'!$G$21,'Country-wise data'!FC61&lt;'non-R&amp;D ex_typologies'!$H$21),'non-R&amp;D ex_typologies'!$B$21,IF(AND('Country-wise data'!FC61&gt;'non-R&amp;D ex_typologies'!$G$19,'Country-wise data'!FC61&lt;'non-R&amp;D ex_typologies'!$H$19),'non-R&amp;D ex_typologies'!$B$19,'non-R&amp;D ex_typologies'!$B$20))))</f>
        <v>Program heavy</v>
      </c>
      <c r="FQ61" t="str">
        <f>IF($FK61='non-R&amp;D ex_typologies'!$C$16,IF(AND('Country-wise data'!FD61&gt;'non-R&amp;D ex_typologies'!$C$21,'Country-wise data'!FD61&lt;'non-R&amp;D ex_typologies'!$D$21),'non-R&amp;D ex_typologies'!$B$21,IF(AND('Country-wise data'!FD61&gt;'non-R&amp;D ex_typologies'!$C$19,'Country-wise data'!FD61&lt;'non-R&amp;D ex_typologies'!$D$19),'non-R&amp;D ex_typologies'!$B$19,'non-R&amp;D ex_typologies'!$B$20)),IF($FK61='non-R&amp;D ex_typologies'!$E$16,IF(AND('Country-wise data'!FD61&gt;'non-R&amp;D ex_typologies'!$E$21,'Country-wise data'!FD61&lt;'non-R&amp;D ex_typologies'!$F$21),'non-R&amp;D ex_typologies'!$B$21,IF(AND('Country-wise data'!FD61&gt;'non-R&amp;D ex_typologies'!$E$19,'Country-wise data'!FD61&lt;'non-R&amp;D ex_typologies'!$F$19),'non-R&amp;D ex_typologies'!$B$19,'non-R&amp;D ex_typologies'!$B$20)),IF(AND('Country-wise data'!FD61&gt;'non-R&amp;D ex_typologies'!$G$21,'Country-wise data'!FD61&lt;'non-R&amp;D ex_typologies'!$H$21),'non-R&amp;D ex_typologies'!$B$21,IF(AND('Country-wise data'!FD61&gt;'non-R&amp;D ex_typologies'!$G$19,'Country-wise data'!FD61&lt;'non-R&amp;D ex_typologies'!$H$19),'non-R&amp;D ex_typologies'!$B$19,'non-R&amp;D ex_typologies'!$B$20))))</f>
        <v>Program heavy</v>
      </c>
      <c r="FR61" t="str">
        <f>IF($FK61='non-R&amp;D ex_typologies'!$C$16,IF(AND('Country-wise data'!FE61&gt;'non-R&amp;D ex_typologies'!$C$21,'Country-wise data'!FE61&lt;'non-R&amp;D ex_typologies'!$D$21),'non-R&amp;D ex_typologies'!$B$21,IF(AND('Country-wise data'!FE61&gt;'non-R&amp;D ex_typologies'!$C$19,'Country-wise data'!FE61&lt;'non-R&amp;D ex_typologies'!$D$19),'non-R&amp;D ex_typologies'!$B$19,'non-R&amp;D ex_typologies'!$B$20)),IF($FK61='non-R&amp;D ex_typologies'!$E$16,IF(AND('Country-wise data'!FE61&gt;'non-R&amp;D ex_typologies'!$E$21,'Country-wise data'!FE61&lt;'non-R&amp;D ex_typologies'!$F$21),'non-R&amp;D ex_typologies'!$B$21,IF(AND('Country-wise data'!FE61&gt;'non-R&amp;D ex_typologies'!$E$19,'Country-wise data'!FE61&lt;'non-R&amp;D ex_typologies'!$F$19),'non-R&amp;D ex_typologies'!$B$19,'non-R&amp;D ex_typologies'!$B$20)),IF(AND('Country-wise data'!FE61&gt;'non-R&amp;D ex_typologies'!$G$21,'Country-wise data'!FE61&lt;'non-R&amp;D ex_typologies'!$H$21),'non-R&amp;D ex_typologies'!$B$21,IF(AND('Country-wise data'!FE61&gt;'non-R&amp;D ex_typologies'!$G$19,'Country-wise data'!FE61&lt;'non-R&amp;D ex_typologies'!$H$19),'non-R&amp;D ex_typologies'!$B$19,'non-R&amp;D ex_typologies'!$B$20))))</f>
        <v>Program heavy</v>
      </c>
      <c r="FS61" t="str">
        <f>IF($FK61='non-R&amp;D ex_typologies'!$C$16,IF(AND('Country-wise data'!FF61&gt;'non-R&amp;D ex_typologies'!$C$21,'Country-wise data'!FF61&lt;'non-R&amp;D ex_typologies'!$D$21),'non-R&amp;D ex_typologies'!$B$21,IF(AND('Country-wise data'!FF61&gt;'non-R&amp;D ex_typologies'!$C$19,'Country-wise data'!FF61&lt;'non-R&amp;D ex_typologies'!$D$19),'non-R&amp;D ex_typologies'!$B$19,'non-R&amp;D ex_typologies'!$B$20)),IF($FK61='non-R&amp;D ex_typologies'!$E$16,IF(AND('Country-wise data'!FF61&gt;'non-R&amp;D ex_typologies'!$E$21,'Country-wise data'!FF61&lt;'non-R&amp;D ex_typologies'!$F$21),'non-R&amp;D ex_typologies'!$B$21,IF(AND('Country-wise data'!FF61&gt;'non-R&amp;D ex_typologies'!$E$19,'Country-wise data'!FF61&lt;'non-R&amp;D ex_typologies'!$F$19),'non-R&amp;D ex_typologies'!$B$19,'non-R&amp;D ex_typologies'!$B$20)),IF(AND('Country-wise data'!FF61&gt;'non-R&amp;D ex_typologies'!$G$21,'Country-wise data'!FF61&lt;'non-R&amp;D ex_typologies'!$H$21),'non-R&amp;D ex_typologies'!$B$21,IF(AND('Country-wise data'!FF61&gt;'non-R&amp;D ex_typologies'!$G$19,'Country-wise data'!FF61&lt;'non-R&amp;D ex_typologies'!$H$19),'non-R&amp;D ex_typologies'!$B$19,'non-R&amp;D ex_typologies'!$B$20))))</f>
        <v>Program heavy</v>
      </c>
      <c r="FT61" t="str">
        <f>IF($FK61='non-R&amp;D ex_typologies'!$C$16,IF(AND('Country-wise data'!FG61&gt;'non-R&amp;D ex_typologies'!$C$21,'Country-wise data'!FG61&lt;'non-R&amp;D ex_typologies'!$D$21),'non-R&amp;D ex_typologies'!$B$21,IF(AND('Country-wise data'!FG61&gt;'non-R&amp;D ex_typologies'!$C$19,'Country-wise data'!FG61&lt;'non-R&amp;D ex_typologies'!$D$19),'non-R&amp;D ex_typologies'!$B$19,'non-R&amp;D ex_typologies'!$B$20)),IF($FK61='non-R&amp;D ex_typologies'!$E$16,IF(AND('Country-wise data'!FG61&gt;'non-R&amp;D ex_typologies'!$E$21,'Country-wise data'!FG61&lt;'non-R&amp;D ex_typologies'!$F$21),'non-R&amp;D ex_typologies'!$B$21,IF(AND('Country-wise data'!FG61&gt;'non-R&amp;D ex_typologies'!$E$19,'Country-wise data'!FG61&lt;'non-R&amp;D ex_typologies'!$F$19),'non-R&amp;D ex_typologies'!$B$19,'non-R&amp;D ex_typologies'!$B$20)),IF(AND('Country-wise data'!FG61&gt;'non-R&amp;D ex_typologies'!$G$21,'Country-wise data'!FG61&lt;'non-R&amp;D ex_typologies'!$H$21),'non-R&amp;D ex_typologies'!$B$21,IF(AND('Country-wise data'!FG61&gt;'non-R&amp;D ex_typologies'!$G$19,'Country-wise data'!FG61&lt;'non-R&amp;D ex_typologies'!$H$19),'non-R&amp;D ex_typologies'!$B$19,'non-R&amp;D ex_typologies'!$B$20))))</f>
        <v>Program heavy</v>
      </c>
      <c r="FU61" t="str">
        <f>IF($FK61='non-R&amp;D ex_typologies'!$C$16,IF(AND('Country-wise data'!FH61&gt;'non-R&amp;D ex_typologies'!$C$21,'Country-wise data'!FH61&lt;'non-R&amp;D ex_typologies'!$D$21),'non-R&amp;D ex_typologies'!$B$21,IF(AND('Country-wise data'!FH61&gt;'non-R&amp;D ex_typologies'!$C$19,'Country-wise data'!FH61&lt;'non-R&amp;D ex_typologies'!$D$19),'non-R&amp;D ex_typologies'!$B$19,'non-R&amp;D ex_typologies'!$B$20)),IF($FK61='non-R&amp;D ex_typologies'!$E$16,IF(AND('Country-wise data'!FH61&gt;'non-R&amp;D ex_typologies'!$E$21,'Country-wise data'!FH61&lt;'non-R&amp;D ex_typologies'!$F$21),'non-R&amp;D ex_typologies'!$B$21,IF(AND('Country-wise data'!FH61&gt;'non-R&amp;D ex_typologies'!$E$19,'Country-wise data'!FH61&lt;'non-R&amp;D ex_typologies'!$F$19),'non-R&amp;D ex_typologies'!$B$19,'non-R&amp;D ex_typologies'!$B$20)),IF(AND('Country-wise data'!FH61&gt;'non-R&amp;D ex_typologies'!$G$21,'Country-wise data'!FH61&lt;'non-R&amp;D ex_typologies'!$H$21),'non-R&amp;D ex_typologies'!$B$21,IF(AND('Country-wise data'!FH61&gt;'non-R&amp;D ex_typologies'!$G$19,'Country-wise data'!FH61&lt;'non-R&amp;D ex_typologies'!$H$19),'non-R&amp;D ex_typologies'!$B$19,'non-R&amp;D ex_typologies'!$B$20))))</f>
        <v>Program heavy</v>
      </c>
    </row>
    <row r="62" spans="2:177" x14ac:dyDescent="0.35">
      <c r="B62" s="12" t="s">
        <v>161</v>
      </c>
      <c r="C62" t="s">
        <v>162</v>
      </c>
      <c r="D62" t="s">
        <v>366</v>
      </c>
      <c r="E62" t="s">
        <v>366</v>
      </c>
      <c r="F62" t="s">
        <v>367</v>
      </c>
      <c r="G62" s="55">
        <f>Assumptions!$C$13</f>
        <v>1.1000000000000001</v>
      </c>
      <c r="H62">
        <f>SUMIFS('IFPRI SPEED'!AL:AL,'IFPRI SPEED'!$A:$A,'Country-wise data'!$B62)*1000*G62</f>
        <v>0</v>
      </c>
      <c r="I62">
        <f>IF(SUMIFS('IFPRI SPEED'!AM:AM,'IFPRI SPEED'!$A:$A,'Country-wise data'!$B62)*1000=0,H62*(1+Assumptions!$C$9),SUMIFS('IFPRI SPEED'!AM:AM,'IFPRI SPEED'!$A:$A,'Country-wise data'!$B62)*1000*$G62)</f>
        <v>0</v>
      </c>
      <c r="J62">
        <f>IF(SUMIFS('IFPRI SPEED'!AN:AN,'IFPRI SPEED'!$A:$A,'Country-wise data'!$B62)*1000=0,I62*(1+Assumptions!$C$9),SUMIFS('IFPRI SPEED'!AN:AN,'IFPRI SPEED'!$A:$A,'Country-wise data'!$B62)*1000*$G62)</f>
        <v>0</v>
      </c>
      <c r="K62">
        <f>IF(SUMIFS('IFPRI SPEED'!AO:AO,'IFPRI SPEED'!$A:$A,'Country-wise data'!$B62)*1000=0,J62*(1+Assumptions!$C$9),SUMIFS('IFPRI SPEED'!AO:AO,'IFPRI SPEED'!$A:$A,'Country-wise data'!$B62)*1000*$G62)</f>
        <v>0</v>
      </c>
      <c r="L62">
        <f>IF(SUMIFS('IFPRI SPEED'!AP:AP,'IFPRI SPEED'!$A:$A,'Country-wise data'!$B62)*1000=0,K62*(1+Assumptions!$C$9),SUMIFS('IFPRI SPEED'!AP:AP,'IFPRI SPEED'!$A:$A,'Country-wise data'!$B62)*1000*$G62)</f>
        <v>0</v>
      </c>
      <c r="M62">
        <f>IF(SUMIFS('IFPRI SPEED'!AQ:AQ,'IFPRI SPEED'!$A:$A,'Country-wise data'!$B62)*1000=0,L62*(1+Assumptions!$C$9),SUMIFS('IFPRI SPEED'!AQ:AQ,'IFPRI SPEED'!$A:$A,'Country-wise data'!$B62)*1000*$G62)</f>
        <v>0</v>
      </c>
      <c r="N62">
        <f>IF(SUMIFS('IFPRI SPEED'!AR:AR,'IFPRI SPEED'!$A:$A,'Country-wise data'!$B62)*1000=0,M62*(1+Assumptions!$C$9),SUMIFS('IFPRI SPEED'!AR:AR,'IFPRI SPEED'!$A:$A,'Country-wise data'!$B62)*1000*$G62)</f>
        <v>0</v>
      </c>
      <c r="O62">
        <f>IF(SUMIFS('IFPRI SPEED'!AS:AS,'IFPRI SPEED'!$A:$A,'Country-wise data'!$B62)*1000=0,N62*(1+Assumptions!$C$9),SUMIFS('IFPRI SPEED'!AS:AS,'IFPRI SPEED'!$A:$A,'Country-wise data'!$B62)*1000*$G62)</f>
        <v>0</v>
      </c>
      <c r="P62">
        <f>IF(SUMIFS('IFPRI SPEED'!AT:AT,'IFPRI SPEED'!$A:$A,'Country-wise data'!$B62)*1000=0,O62*(1+Assumptions!$C$9),SUMIFS('IFPRI SPEED'!AT:AT,'IFPRI SPEED'!$A:$A,'Country-wise data'!$B62)*1000*$G62)</f>
        <v>0</v>
      </c>
      <c r="Q62">
        <f>IF(SUMIFS('IFPRI SPEED'!AU:AU,'IFPRI SPEED'!$A:$A,'Country-wise data'!$B62)*1000=0,P62*(1+Assumptions!$C$9),SUMIFS('IFPRI SPEED'!AU:AU,'IFPRI SPEED'!$A:$A,'Country-wise data'!$B62)*1000*$G62)</f>
        <v>0</v>
      </c>
      <c r="R62" s="36">
        <f t="shared" si="55"/>
        <v>0</v>
      </c>
      <c r="S62">
        <f>SUMIFS(FAOstat!CE:CE,FAOstat!$B:$B,'Country-wise data'!$B62)</f>
        <v>31918.418894999999</v>
      </c>
      <c r="T62">
        <f>SUMIFS(FAOstat!CF:CF,FAOstat!$B:$B,'Country-wise data'!$B62)</f>
        <v>32819.813112999997</v>
      </c>
      <c r="U62">
        <f>SUMIFS(FAOstat!CG:CG,FAOstat!$B:$B,'Country-wise data'!$B62)</f>
        <v>45939.282218</v>
      </c>
      <c r="V62">
        <f>SUMIFS(FAOstat!CH:CH,FAOstat!$B:$B,'Country-wise data'!$B62)</f>
        <v>52617.705372999997</v>
      </c>
      <c r="W62">
        <f>SUMIFS(FAOstat!CI:CI,FAOstat!$B:$B,'Country-wise data'!$B62)</f>
        <v>43430.918452999998</v>
      </c>
      <c r="X62">
        <f>SUMIFS(FAOstat!CJ:CJ,FAOstat!$B:$B,'Country-wise data'!$B62)</f>
        <v>41250.605990999997</v>
      </c>
      <c r="Y62">
        <f>SUMIFS(FAOstat!CK:CK,FAOstat!$B:$B,'Country-wise data'!$B62)</f>
        <v>40997.607949999998</v>
      </c>
      <c r="Z62">
        <f>SUMIFS(FAOstat!CL:CL,FAOstat!$B:$B,'Country-wise data'!$B62)</f>
        <v>43791.556113999999</v>
      </c>
      <c r="AA62">
        <f>SUMIFS(FAOstat!CM:CM,FAOstat!$B:$B,'Country-wise data'!$B62)</f>
        <v>46712.710909000001</v>
      </c>
      <c r="AB62">
        <f>SUMIFS(FAOstat!CN:CN,FAOstat!$B:$B,'Country-wise data'!$B62)</f>
        <v>47646.965127180003</v>
      </c>
      <c r="AC62" s="53">
        <f>IFERROR(INDEX('ASTI data (new)'!$AF$6:$AL$130,MATCH('Country-wise data'!$B62,'ASTI data (new)'!$C$6:$C$130,),MATCH('Country-wise data'!AC$3,'ASTI data (new)'!$AF$5:$AL$5,)),(INDEX(Assumptions!$G$154:$P$345,MATCH('Country-wise data'!$B62,Assumptions!$B$154:$B$344,),MATCH('Country-wise data'!AC$3,Assumptions!$G$153:$P$153,))*S62))</f>
        <v>497.80425769218135</v>
      </c>
      <c r="AD62" s="53">
        <f>IFERROR(INDEX('ASTI data (new)'!$AF$6:$AL$130,MATCH('Country-wise data'!$B62,'ASTI data (new)'!$C$6:$C$130,),MATCH('Country-wise data'!AD$3,'ASTI data (new)'!$AF$5:$AL$5,)),(INDEX(Assumptions!$G$154:$P$345,MATCH('Country-wise data'!$B62,Assumptions!$B$154:$B$344,),MATCH('Country-wise data'!AD$3,Assumptions!$G$153:$P$153,))*T62))</f>
        <v>487.96491016270375</v>
      </c>
      <c r="AE62" s="53">
        <f>IFERROR(INDEX('ASTI data (new)'!$AF$6:$AL$130,MATCH('Country-wise data'!$B62,'ASTI data (new)'!$C$6:$C$130,),MATCH('Country-wise data'!AE$3,'ASTI data (new)'!$AF$5:$AL$5,)),(INDEX(Assumptions!$G$154:$P$345,MATCH('Country-wise data'!$B62,Assumptions!$B$154:$B$344,),MATCH('Country-wise data'!AE$3,Assumptions!$G$153:$P$153,))*U62))</f>
        <v>643.55602595874461</v>
      </c>
      <c r="AF62" s="53">
        <f>IFERROR(INDEX('ASTI data (new)'!$AF$6:$AL$130,MATCH('Country-wise data'!$B62,'ASTI data (new)'!$C$6:$C$130,),MATCH('Country-wise data'!AF$3,'ASTI data (new)'!$AF$5:$AL$5,)),(INDEX(Assumptions!$G$154:$P$345,MATCH('Country-wise data'!$B62,Assumptions!$B$154:$B$344,),MATCH('Country-wise data'!AF$3,Assumptions!$G$153:$P$153,))*V62))</f>
        <v>757.45095884513</v>
      </c>
      <c r="AG62" s="53">
        <f>IFERROR(INDEX('ASTI data (new)'!$AF$6:$AL$130,MATCH('Country-wise data'!$B62,'ASTI data (new)'!$C$6:$C$130,),MATCH('Country-wise data'!AG$3,'ASTI data (new)'!$AF$5:$AL$5,)),(INDEX(Assumptions!$G$154:$P$345,MATCH('Country-wise data'!$B62,Assumptions!$B$154:$B$344,),MATCH('Country-wise data'!AG$3,Assumptions!$G$153:$P$153,))*W62))</f>
        <v>820.61737876315544</v>
      </c>
      <c r="AH62" s="53">
        <f>IFERROR(INDEX('ASTI data (new)'!$AF$6:$AL$130,MATCH('Country-wise data'!$B62,'ASTI data (new)'!$C$6:$C$130,),MATCH('Country-wise data'!AH$3,'ASTI data (new)'!$AF$5:$AL$5,)),(INDEX(Assumptions!$G$154:$P$345,MATCH('Country-wise data'!$B62,Assumptions!$B$154:$B$344,),MATCH('Country-wise data'!AH$3,Assumptions!$G$153:$P$153,))*X62))</f>
        <v>902.977495278118</v>
      </c>
      <c r="AI62" s="53">
        <f>IFERROR(INDEX('ASTI data (new)'!$AF$6:$AL$130,MATCH('Country-wise data'!$B62,'ASTI data (new)'!$C$6:$C$130,),MATCH('Country-wise data'!AI$3,'ASTI data (new)'!$AF$5:$AL$5,)),(INDEX(Assumptions!$G$154:$P$345,MATCH('Country-wise data'!$B62,Assumptions!$B$154:$B$344,),MATCH('Country-wise data'!AI$3,Assumptions!$G$153:$P$153,))*Y62))</f>
        <v>1037.7208641903821</v>
      </c>
      <c r="AJ62" s="53">
        <f t="shared" ref="AJ62:AL62" si="84">IFERROR((1+($AI62/$AF62)^(1/3)-1)*AI62,0)</f>
        <v>1152.5396940448773</v>
      </c>
      <c r="AK62" s="53">
        <f t="shared" si="84"/>
        <v>1280.0626759927591</v>
      </c>
      <c r="AL62" s="53">
        <f t="shared" si="84"/>
        <v>1421.6954634500785</v>
      </c>
      <c r="AM62" s="55" cm="1">
        <f t="array" ref="AM62">INDEX('non-R&amp;D ex_typologies'!$J$8:$J$10,MATCH('Country-wise data'!FL62,'non-R&amp;D ex_typologies'!$F$8:$F$10,),)*'Country-wise data'!AC62</f>
        <v>179.82997040292045</v>
      </c>
      <c r="AN62" s="55" cm="1">
        <f t="array" ref="AN62">INDEX('non-R&amp;D ex_typologies'!$J$8:$J$10,MATCH('Country-wise data'!FM62,'non-R&amp;D ex_typologies'!$F$8:$F$10,),)*'Country-wise data'!AD62</f>
        <v>176.27554203540711</v>
      </c>
      <c r="AO62" s="55" cm="1">
        <f t="array" ref="AO62">INDEX('non-R&amp;D ex_typologies'!$J$8:$J$10,MATCH('Country-wise data'!FN62,'non-R&amp;D ex_typologies'!$F$8:$F$10,),)*'Country-wise data'!AE62</f>
        <v>232.48226448947835</v>
      </c>
      <c r="AP62" s="55" cm="1">
        <f t="array" ref="AP62">INDEX('non-R&amp;D ex_typologies'!$J$8:$J$10,MATCH('Country-wise data'!FO62,'non-R&amp;D ex_typologies'!$F$8:$F$10,),)*'Country-wise data'!AF62</f>
        <v>273.62639311737416</v>
      </c>
      <c r="AQ62" s="55" cm="1">
        <f t="array" ref="AQ62">INDEX('non-R&amp;D ex_typologies'!$J$8:$J$10,MATCH('Country-wise data'!FP62,'non-R&amp;D ex_typologies'!$F$8:$F$10,),)*'Country-wise data'!AG62</f>
        <v>296.44503166614476</v>
      </c>
      <c r="AR62" s="55" cm="1">
        <f t="array" ref="AR62">INDEX('non-R&amp;D ex_typologies'!$J$8:$J$10,MATCH('Country-wise data'!FQ62,'non-R&amp;D ex_typologies'!$F$8:$F$10,),)*'Country-wise data'!AH62</f>
        <v>326.19732302646719</v>
      </c>
      <c r="AS62" s="55" cm="1">
        <f t="array" ref="AS62">INDEX('non-R&amp;D ex_typologies'!$J$8:$J$10,MATCH('Country-wise data'!FR62,'non-R&amp;D ex_typologies'!$F$8:$F$10,),)*'Country-wise data'!AI62</f>
        <v>374.87287304248474</v>
      </c>
      <c r="AT62" s="55" cm="1">
        <f t="array" ref="AT62">INDEX('non-R&amp;D ex_typologies'!$J$8:$J$10,MATCH('Country-wise data'!FS62,'non-R&amp;D ex_typologies'!$F$8:$F$10,),)*'Country-wise data'!AJ62</f>
        <v>416.35075607658177</v>
      </c>
      <c r="AU62" s="55" cm="1">
        <f t="array" ref="AU62">INDEX('non-R&amp;D ex_typologies'!$J$8:$J$10,MATCH('Country-wise data'!FT62,'non-R&amp;D ex_typologies'!$F$8:$F$10,),)*'Country-wise data'!AK62</f>
        <v>462.41796766632291</v>
      </c>
      <c r="AV62" s="55" cm="1">
        <f t="array" ref="AV62">INDEX('non-R&amp;D ex_typologies'!$J$8:$J$10,MATCH('Country-wise data'!FU62,'non-R&amp;D ex_typologies'!$F$8:$F$10,),)*'Country-wise data'!AL62</f>
        <v>513.58229497563696</v>
      </c>
      <c r="AW62">
        <f t="shared" si="57"/>
        <v>12254.470140876945</v>
      </c>
      <c r="AX62" s="53">
        <f>INDEX('GDP deflators'!$AB$3:$AK$155,MATCH('Country-wise data'!$B62,'GDP deflators'!$B$3:$B$155,),MATCH('Country-wise data'!AX$3,'GDP deflators'!$D$2:$M$2,))</f>
        <v>64.417919930687134</v>
      </c>
      <c r="AY62" s="53">
        <f>INDEX('GDP deflators'!$AB$3:$AK$155,MATCH('Country-wise data'!$B62,'GDP deflators'!$B$3:$B$155,),MATCH('Country-wise data'!AY$3,'GDP deflators'!$D$2:$M$2,))</f>
        <v>70.611297354558474</v>
      </c>
      <c r="AZ62" s="53">
        <f>INDEX('GDP deflators'!$AB$3:$AK$155,MATCH('Country-wise data'!$B62,'GDP deflators'!$B$3:$B$155,),MATCH('Country-wise data'!AZ$3,'GDP deflators'!$D$2:$M$2,))</f>
        <v>74.579432688118558</v>
      </c>
      <c r="BA62" s="53">
        <f>INDEX('GDP deflators'!$AB$3:$AK$155,MATCH('Country-wise data'!$B62,'GDP deflators'!$B$3:$B$155,),MATCH('Country-wise data'!BA$3,'GDP deflators'!$D$2:$M$2,))</f>
        <v>78.061611292110626</v>
      </c>
      <c r="BB62" s="53">
        <f>INDEX('GDP deflators'!$AB$3:$AK$155,MATCH('Country-wise data'!$B62,'GDP deflators'!$B$3:$B$155,),MATCH('Country-wise data'!BB$3,'GDP deflators'!$D$2:$M$2,))</f>
        <v>81.047361870938289</v>
      </c>
      <c r="BC62" s="53">
        <f>INDEX('GDP deflators'!$AB$3:$AK$155,MATCH('Country-wise data'!$B62,'GDP deflators'!$B$3:$B$155,),MATCH('Country-wise data'!BC$3,'GDP deflators'!$D$2:$M$2,))</f>
        <v>83.136391760965225</v>
      </c>
      <c r="BD62" s="53">
        <f>INDEX('GDP deflators'!$AB$3:$AK$155,MATCH('Country-wise data'!$B62,'GDP deflators'!$B$3:$B$155,),MATCH('Country-wise data'!BD$3,'GDP deflators'!$D$2:$M$2,))</f>
        <v>85.941902297955991</v>
      </c>
      <c r="BE62" s="53">
        <f>INDEX('GDP deflators'!$AB$3:$AK$155,MATCH('Country-wise data'!$B62,'GDP deflators'!$B$3:$B$155,),MATCH('Country-wise data'!BE$3,'GDP deflators'!$D$2:$M$2,))</f>
        <v>91.849269257326256</v>
      </c>
      <c r="BF62" s="53">
        <f>INDEX('GDP deflators'!$AB$3:$AK$155,MATCH('Country-wise data'!$B62,'GDP deflators'!$B$3:$B$155,),MATCH('Country-wise data'!BF$3,'GDP deflators'!$D$2:$M$2,))</f>
        <v>98.380878956076884</v>
      </c>
      <c r="BG62" s="53">
        <f>INDEX('GDP deflators'!$AB$3:$AK$155,MATCH('Country-wise data'!$B62,'GDP deflators'!$B$3:$B$155,),MATCH('Country-wise data'!BG$3,'GDP deflators'!$D$2:$M$2,))</f>
        <v>100</v>
      </c>
      <c r="BH62" cm="1">
        <f t="array" ref="BH62">H62/(INDEX($AX62:$BG62,,MATCH(BH$3,$AX$3:$BG$3,))/100)</f>
        <v>0</v>
      </c>
      <c r="BI62" cm="1">
        <f t="array" ref="BI62">I62/(INDEX($AX62:$BG62,,MATCH(BI$3,$AX$3:$BG$3,))/100)</f>
        <v>0</v>
      </c>
      <c r="BJ62" cm="1">
        <f t="array" ref="BJ62">J62/(INDEX($AX62:$BG62,,MATCH(BJ$3,$AX$3:$BG$3,))/100)</f>
        <v>0</v>
      </c>
      <c r="BK62" cm="1">
        <f t="array" ref="BK62">K62/(INDEX($AX62:$BG62,,MATCH(BK$3,$AX$3:$BG$3,))/100)</f>
        <v>0</v>
      </c>
      <c r="BL62" cm="1">
        <f t="array" ref="BL62">L62/(INDEX($AX62:$BG62,,MATCH(BL$3,$AX$3:$BG$3,))/100)</f>
        <v>0</v>
      </c>
      <c r="BM62" cm="1">
        <f t="array" ref="BM62">M62/(INDEX($AX62:$BG62,,MATCH(BM$3,$AX$3:$BG$3,))/100)</f>
        <v>0</v>
      </c>
      <c r="BN62" cm="1">
        <f t="array" ref="BN62">N62/(INDEX($AX62:$BG62,,MATCH(BN$3,$AX$3:$BG$3,))/100)</f>
        <v>0</v>
      </c>
      <c r="BO62" cm="1">
        <f t="array" ref="BO62">O62/(INDEX($AX62:$BG62,,MATCH(BO$3,$AX$3:$BG$3,))/100)</f>
        <v>0</v>
      </c>
      <c r="BP62" cm="1">
        <f t="array" ref="BP62">P62/(INDEX($AX62:$BG62,,MATCH(BP$3,$AX$3:$BG$3,))/100)</f>
        <v>0</v>
      </c>
      <c r="BQ62" cm="1">
        <f t="array" ref="BQ62">Q62/(INDEX($AX62:$BG62,,MATCH(BQ$3,$AX$3:$BG$3,))/100)</f>
        <v>0</v>
      </c>
      <c r="BS62" cm="1">
        <f t="array" ref="BS62">S62/(INDEX($AX62:$BG62,,MATCH(BS$3,$AX$3:$BG$3,))/100)</f>
        <v>49548.974771839603</v>
      </c>
      <c r="BT62" cm="1">
        <f t="array" ref="BT62">T62/(INDEX($AX62:$BG62,,MATCH(BT$3,$AX$3:$BG$3,))/100)</f>
        <v>46479.549792440172</v>
      </c>
      <c r="BU62" cm="1">
        <f t="array" ref="BU62">U62/(INDEX($AX62:$BG62,,MATCH(BU$3,$AX$3:$BG$3,))/100)</f>
        <v>61597.78984926323</v>
      </c>
      <c r="BV62" cm="1">
        <f t="array" ref="BV62">V62/(INDEX($AX62:$BG62,,MATCH(BV$3,$AX$3:$BG$3,))/100)</f>
        <v>67405.353927555756</v>
      </c>
      <c r="BW62" cm="1">
        <f t="array" ref="BW62">W62/(INDEX($AX62:$BG62,,MATCH(BW$3,$AX$3:$BG$3,))/100)</f>
        <v>53587.0847001293</v>
      </c>
      <c r="BX62" cm="1">
        <f t="array" ref="BX62">X62/(INDEX($AX62:$BG62,,MATCH(BX$3,$AX$3:$BG$3,))/100)</f>
        <v>49617.989327230185</v>
      </c>
      <c r="BY62" cm="1">
        <f t="array" ref="BY62">Y62/(INDEX($AX62:$BG62,,MATCH(BY$3,$AX$3:$BG$3,))/100)</f>
        <v>47703.863719310604</v>
      </c>
      <c r="BZ62" cm="1">
        <f t="array" ref="BZ62">Z62/(INDEX($AX62:$BG62,,MATCH(BZ$3,$AX$3:$BG$3,))/100)</f>
        <v>47677.631480456235</v>
      </c>
      <c r="CA62" cm="1">
        <f t="array" ref="CA62">AA62/(INDEX($AX62:$BG62,,MATCH(CA$3,$AX$3:$BG$3,))/100)</f>
        <v>47481.493766543143</v>
      </c>
      <c r="CB62" cm="1">
        <f t="array" ref="CB62">AB62/(INDEX($AX62:$BG62,,MATCH(CB$3,$AX$3:$BG$3,))/100)</f>
        <v>47646.965127180003</v>
      </c>
      <c r="CC62" cm="1">
        <f t="array" ref="CC62">AC62/(INDEX($AX62:$BG62,,MATCH(CC$3,$AX$3:$BG$3,))/100)</f>
        <v>772.77294614264554</v>
      </c>
      <c r="CD62" cm="1">
        <f t="array" ref="CD62">AD62/(INDEX($AX62:$BG62,,MATCH(CD$3,$AX$3:$BG$3,))/100)</f>
        <v>691.05784547832275</v>
      </c>
      <c r="CE62" cm="1">
        <f t="array" ref="CE62">AE62/(INDEX($AX62:$BG62,,MATCH(CE$3,$AX$3:$BG$3,))/100)</f>
        <v>862.91354434138941</v>
      </c>
      <c r="CF62" cm="1">
        <f t="array" ref="CF62">AF62/(INDEX($AX62:$BG62,,MATCH(CF$3,$AX$3:$BG$3,))/100)</f>
        <v>970.32452483040481</v>
      </c>
      <c r="CG62" cm="1">
        <f t="array" ref="CG62">AG62/(INDEX($AX62:$BG62,,MATCH(CG$3,$AX$3:$BG$3,))/100)</f>
        <v>1012.5158423662522</v>
      </c>
      <c r="CH62" cm="1">
        <f t="array" ref="CH62">AH62/(INDEX($AX62:$BG62,,MATCH(CH$3,$AX$3:$BG$3,))/100)</f>
        <v>1086.1398674534373</v>
      </c>
      <c r="CI62" cm="1">
        <f t="array" ref="CI62">AI62/(INDEX($AX62:$BG62,,MATCH(CI$3,$AX$3:$BG$3,))/100)</f>
        <v>1207.4678782332037</v>
      </c>
      <c r="CJ62" cm="1">
        <f t="array" ref="CJ62">AJ62/(INDEX($AX62:$BG62,,MATCH(CJ$3,$AX$3:$BG$3,))/100)</f>
        <v>1254.8164001347743</v>
      </c>
      <c r="CK62" cm="1">
        <f t="array" ref="CK62">AK62/(INDEX($AX62:$BG62,,MATCH(CK$3,$AX$3:$BG$3,))/100)</f>
        <v>1301.1295381537052</v>
      </c>
      <c r="CL62" cm="1">
        <f t="array" ref="CL62">AL62/(INDEX($AX62:$BG62,,MATCH(CL$3,$AX$3:$BG$3,))/100)</f>
        <v>1421.6954634500785</v>
      </c>
      <c r="CM62" cm="1">
        <f t="array" ref="CM62">AM62/(INDEX($AX62:$BG62,,MATCH(CM$3,$AX$3:$BG$3,))/100)</f>
        <v>279.1614050817152</v>
      </c>
      <c r="CN62" cm="1">
        <f t="array" ref="CN62">AN62/(INDEX($AX62:$BG62,,MATCH(CN$3,$AX$3:$BG$3,))/100)</f>
        <v>249.6421233422179</v>
      </c>
      <c r="CO62" cm="1">
        <f t="array" ref="CO62">AO62/(INDEX($AX62:$BG62,,MATCH(CO$3,$AX$3:$BG$3,))/100)</f>
        <v>311.72436704056037</v>
      </c>
      <c r="CP62" cm="1">
        <f t="array" ref="CP62">AP62/(INDEX($AX62:$BG62,,MATCH(CP$3,$AX$3:$BG$3,))/100)</f>
        <v>350.52619154048705</v>
      </c>
      <c r="CQ62" cm="1">
        <f t="array" ref="CQ62">AQ62/(INDEX($AX62:$BG62,,MATCH(CQ$3,$AX$3:$BG$3,))/100)</f>
        <v>365.76765094243382</v>
      </c>
      <c r="CR62" cm="1">
        <f t="array" ref="CR62">AR62/(INDEX($AX62:$BG62,,MATCH(CR$3,$AX$3:$BG$3,))/100)</f>
        <v>392.36406117353965</v>
      </c>
      <c r="CS62" cm="1">
        <f t="array" ref="CS62">AS62/(INDEX($AX62:$BG62,,MATCH(CS$3,$AX$3:$BG$3,))/100)</f>
        <v>436.19336204919045</v>
      </c>
      <c r="CT62" cm="1">
        <f t="array" ref="CT62">AT62/(INDEX($AX62:$BG62,,MATCH(CT$3,$AX$3:$BG$3,))/100)</f>
        <v>453.29784269717749</v>
      </c>
      <c r="CU62" cm="1">
        <f t="array" ref="CU62">AU62/(INDEX($AX62:$BG62,,MATCH(CU$3,$AX$3:$BG$3,))/100)</f>
        <v>470.02829469817397</v>
      </c>
      <c r="CV62" cm="1">
        <f t="array" ref="CV62">AV62/(INDEX($AX62:$BG62,,MATCH(CV$3,$AX$3:$BG$3,))/100)</f>
        <v>513.58229497563696</v>
      </c>
      <c r="CW62">
        <f t="shared" si="58"/>
        <v>14403.121444125343</v>
      </c>
      <c r="CX62">
        <f>IFERROR(1/INDEX('exch rates'!$BC$5:$BL$268,MATCH('Country-wise data'!$B62,'exch rates'!$A$5:$A$268,),MATCH(CX$3,'exch rates'!$BC$4:$BL$4,)),1)</f>
        <v>1</v>
      </c>
      <c r="CY62">
        <f>IFERROR(1/INDEX('exch rates'!$BC$5:$BL$268,MATCH('Country-wise data'!$B62,'exch rates'!$A$5:$A$268,),MATCH(CY$3,'exch rates'!$BC$4:$BL$4,)),1)</f>
        <v>1</v>
      </c>
      <c r="CZ62">
        <f>IFERROR(1/INDEX('exch rates'!$BC$5:$BL$268,MATCH('Country-wise data'!$B62,'exch rates'!$A$5:$A$268,),MATCH(CZ$3,'exch rates'!$BC$4:$BL$4,)),1)</f>
        <v>1</v>
      </c>
      <c r="DA62">
        <f>IFERROR(1/INDEX('exch rates'!$BC$5:$BL$268,MATCH('Country-wise data'!$B62,'exch rates'!$A$5:$A$268,),MATCH(DA$3,'exch rates'!$BC$4:$BL$4,)),1)</f>
        <v>1</v>
      </c>
      <c r="DB62">
        <f>IFERROR(1/INDEX('exch rates'!$BC$5:$BL$268,MATCH('Country-wise data'!$B62,'exch rates'!$A$5:$A$268,),MATCH(DB$3,'exch rates'!$BC$4:$BL$4,)),1)</f>
        <v>1</v>
      </c>
      <c r="DC62">
        <f>IFERROR(1/INDEX('exch rates'!$BC$5:$BL$268,MATCH('Country-wise data'!$B62,'exch rates'!$A$5:$A$268,),MATCH(DC$3,'exch rates'!$BC$4:$BL$4,)),1)</f>
        <v>1</v>
      </c>
      <c r="DD62">
        <f>IFERROR(1/INDEX('exch rates'!$BC$5:$BL$268,MATCH('Country-wise data'!$B62,'exch rates'!$A$5:$A$268,),MATCH(DD$3,'exch rates'!$BC$4:$BL$4,)),1)</f>
        <v>1</v>
      </c>
      <c r="DE62">
        <f>IFERROR(1/INDEX('exch rates'!$BC$5:$BL$268,MATCH('Country-wise data'!$B62,'exch rates'!$A$5:$A$268,),MATCH(DE$3,'exch rates'!$BC$4:$BL$4,)),1)</f>
        <v>1</v>
      </c>
      <c r="DF62">
        <f>IFERROR(1/INDEX('exch rates'!$BC$5:$BL$268,MATCH('Country-wise data'!$B62,'exch rates'!$A$5:$A$268,),MATCH(DF$3,'exch rates'!$BC$4:$BL$4,)),1)</f>
        <v>1</v>
      </c>
      <c r="DG62">
        <f>IFERROR(1/INDEX('exch rates'!$BC$5:$BL$268,MATCH('Country-wise data'!$B62,'exch rates'!$A$5:$A$268,),MATCH(DG$3,'exch rates'!$BC$4:$BL$4,)),1)</f>
        <v>1</v>
      </c>
      <c r="DH62" cm="1">
        <f t="array" ref="DH62">(BH62/INDEX($CX62:$DG62,,MATCH(DH$3,$CX$3:$DG$3,)))*$DG62</f>
        <v>0</v>
      </c>
      <c r="DI62" cm="1">
        <f t="array" ref="DI62">(BI62/INDEX($CX62:$DG62,,MATCH(DI$3,$CX$3:$DG$3,)))*$DG62</f>
        <v>0</v>
      </c>
      <c r="DJ62" cm="1">
        <f t="array" ref="DJ62">(BJ62/INDEX($CX62:$DG62,,MATCH(DJ$3,$CX$3:$DG$3,)))*$DG62</f>
        <v>0</v>
      </c>
      <c r="DK62" cm="1">
        <f t="array" ref="DK62">(BK62/INDEX($CX62:$DG62,,MATCH(DK$3,$CX$3:$DG$3,)))*$DG62</f>
        <v>0</v>
      </c>
      <c r="DL62" cm="1">
        <f t="array" ref="DL62">(BL62/INDEX($CX62:$DG62,,MATCH(DL$3,$CX$3:$DG$3,)))*$DG62</f>
        <v>0</v>
      </c>
      <c r="DM62" cm="1">
        <f t="array" ref="DM62">(BM62/INDEX($CX62:$DG62,,MATCH(DM$3,$CX$3:$DG$3,)))*$DG62</f>
        <v>0</v>
      </c>
      <c r="DN62" cm="1">
        <f t="array" ref="DN62">(BN62/INDEX($CX62:$DG62,,MATCH(DN$3,$CX$3:$DG$3,)))*$DG62</f>
        <v>0</v>
      </c>
      <c r="DO62" cm="1">
        <f t="array" ref="DO62">(BO62/INDEX($CX62:$DG62,,MATCH(DO$3,$CX$3:$DG$3,)))*$DG62</f>
        <v>0</v>
      </c>
      <c r="DP62" cm="1">
        <f t="array" ref="DP62">(BP62/INDEX($CX62:$DG62,,MATCH(DP$3,$CX$3:$DG$3,)))*$DG62</f>
        <v>0</v>
      </c>
      <c r="DQ62" cm="1">
        <f t="array" ref="DQ62">(BQ62/INDEX($CX62:$DG62,,MATCH(DQ$3,$CX$3:$DG$3,)))*$DG62</f>
        <v>0</v>
      </c>
      <c r="DS62" cm="1">
        <f t="array" ref="DS62">(BS62/INDEX($CX62:$DG62,,MATCH(DS$3,$CX$3:$DG$3,)))*$DG62</f>
        <v>49548.974771839603</v>
      </c>
      <c r="DT62" cm="1">
        <f t="array" ref="DT62">(BT62/INDEX($CX62:$DG62,,MATCH(DT$3,$CX$3:$DG$3,)))*$DG62</f>
        <v>46479.549792440172</v>
      </c>
      <c r="DU62" cm="1">
        <f t="array" ref="DU62">(BU62/INDEX($CX62:$DG62,,MATCH(DU$3,$CX$3:$DG$3,)))*$DG62</f>
        <v>61597.78984926323</v>
      </c>
      <c r="DV62" cm="1">
        <f t="array" ref="DV62">(BV62/INDEX($CX62:$DG62,,MATCH(DV$3,$CX$3:$DG$3,)))*$DG62</f>
        <v>67405.353927555756</v>
      </c>
      <c r="DW62" cm="1">
        <f t="array" ref="DW62">(BW62/INDEX($CX62:$DG62,,MATCH(DW$3,$CX$3:$DG$3,)))*$DG62</f>
        <v>53587.0847001293</v>
      </c>
      <c r="DX62" cm="1">
        <f t="array" ref="DX62">(BX62/INDEX($CX62:$DG62,,MATCH(DX$3,$CX$3:$DG$3,)))*$DG62</f>
        <v>49617.989327230185</v>
      </c>
      <c r="DY62" cm="1">
        <f t="array" ref="DY62">(BY62/INDEX($CX62:$DG62,,MATCH(DY$3,$CX$3:$DG$3,)))*$DG62</f>
        <v>47703.863719310604</v>
      </c>
      <c r="DZ62" cm="1">
        <f t="array" ref="DZ62">(BZ62/INDEX($CX62:$DG62,,MATCH(DZ$3,$CX$3:$DG$3,)))*$DG62</f>
        <v>47677.631480456235</v>
      </c>
      <c r="EA62" cm="1">
        <f t="array" ref="EA62">(CA62/INDEX($CX62:$DG62,,MATCH(EA$3,$CX$3:$DG$3,)))*$DG62</f>
        <v>47481.493766543143</v>
      </c>
      <c r="EB62" cm="1">
        <f t="array" ref="EB62">(CB62/INDEX($CX62:$DG62,,MATCH(EB$3,$CX$3:$DG$3,)))*$DG62</f>
        <v>47646.965127180003</v>
      </c>
      <c r="EC62" s="53" cm="1">
        <f t="array" ref="EC62">(CC62/INDEX($CX62:$DG62,,MATCH(EC$3,$CX$3:$DG$3,)))*$DG62</f>
        <v>772.77294614264554</v>
      </c>
      <c r="ED62" cm="1">
        <f t="array" ref="ED62">(CD62/INDEX($CX62:$DG62,,MATCH(ED$3,$CX$3:$DG$3,)))*$DG62</f>
        <v>691.05784547832275</v>
      </c>
      <c r="EE62" cm="1">
        <f t="array" ref="EE62">(CE62/INDEX($CX62:$DG62,,MATCH(EE$3,$CX$3:$DG$3,)))*$DG62</f>
        <v>862.91354434138941</v>
      </c>
      <c r="EF62" cm="1">
        <f t="array" ref="EF62">(CF62/INDEX($CX62:$DG62,,MATCH(EF$3,$CX$3:$DG$3,)))*$DG62</f>
        <v>970.32452483040481</v>
      </c>
      <c r="EG62" cm="1">
        <f t="array" ref="EG62">(CG62/INDEX($CX62:$DG62,,MATCH(EG$3,$CX$3:$DG$3,)))*$DG62</f>
        <v>1012.5158423662522</v>
      </c>
      <c r="EH62" cm="1">
        <f t="array" ref="EH62">(CH62/INDEX($CX62:$DG62,,MATCH(EH$3,$CX$3:$DG$3,)))*$DG62</f>
        <v>1086.1398674534373</v>
      </c>
      <c r="EI62" cm="1">
        <f t="array" ref="EI62">(CI62/INDEX($CX62:$DG62,,MATCH(EI$3,$CX$3:$DG$3,)))*$DG62</f>
        <v>1207.4678782332037</v>
      </c>
      <c r="EJ62" cm="1">
        <f t="array" ref="EJ62">(CJ62/INDEX($CX62:$DG62,,MATCH(EJ$3,$CX$3:$DG$3,)))*$DG62</f>
        <v>1254.8164001347743</v>
      </c>
      <c r="EK62" cm="1">
        <f t="array" ref="EK62">(CK62/INDEX($CX62:$DG62,,MATCH(EK$3,$CX$3:$DG$3,)))*$DG62</f>
        <v>1301.1295381537052</v>
      </c>
      <c r="EL62" cm="1">
        <f t="array" ref="EL62">(CL62/INDEX($CX62:$DG62,,MATCH(EL$3,$CX$3:$DG$3,)))*$DG62</f>
        <v>1421.6954634500785</v>
      </c>
      <c r="EM62" cm="1">
        <f t="array" ref="EM62">(CM62/INDEX($CX62:$DG62,,MATCH(EM$3,$CX$3:$DG$3,)))*$DG62</f>
        <v>279.1614050817152</v>
      </c>
      <c r="EN62" cm="1">
        <f t="array" ref="EN62">(CN62/INDEX($CX62:$DG62,,MATCH(EN$3,$CX$3:$DG$3,)))*$DG62</f>
        <v>249.6421233422179</v>
      </c>
      <c r="EO62" cm="1">
        <f t="array" ref="EO62">(CO62/INDEX($CX62:$DG62,,MATCH(EO$3,$CX$3:$DG$3,)))*$DG62</f>
        <v>311.72436704056037</v>
      </c>
      <c r="EP62" cm="1">
        <f t="array" ref="EP62">(CP62/INDEX($CX62:$DG62,,MATCH(EP$3,$CX$3:$DG$3,)))*$DG62</f>
        <v>350.52619154048705</v>
      </c>
      <c r="EQ62" cm="1">
        <f t="array" ref="EQ62">(CQ62/INDEX($CX62:$DG62,,MATCH(EQ$3,$CX$3:$DG$3,)))*$DG62</f>
        <v>365.76765094243382</v>
      </c>
      <c r="ER62" cm="1">
        <f t="array" ref="ER62">(CR62/INDEX($CX62:$DG62,,MATCH(ER$3,$CX$3:$DG$3,)))*$DG62</f>
        <v>392.36406117353965</v>
      </c>
      <c r="ES62" cm="1">
        <f t="array" ref="ES62">(CS62/INDEX($CX62:$DG62,,MATCH(ES$3,$CX$3:$DG$3,)))*$DG62</f>
        <v>436.19336204919045</v>
      </c>
      <c r="ET62" cm="1">
        <f t="array" ref="ET62">(CT62/INDEX($CX62:$DG62,,MATCH(ET$3,$CX$3:$DG$3,)))*$DG62</f>
        <v>453.29784269717749</v>
      </c>
      <c r="EU62" cm="1">
        <f t="array" ref="EU62">(CU62/INDEX($CX62:$DG62,,MATCH(EU$3,$CX$3:$DG$3,)))*$DG62</f>
        <v>470.02829469817397</v>
      </c>
      <c r="EV62" cm="1">
        <f t="array" ref="EV62">(CV62/INDEX($CX62:$DG62,,MATCH(EV$3,$CX$3:$DG$3,)))*$DG62</f>
        <v>513.58229497563696</v>
      </c>
      <c r="EW62">
        <f t="shared" si="13"/>
        <v>14403.121444125343</v>
      </c>
      <c r="EY62" s="96">
        <f t="shared" si="24"/>
        <v>1.5596144011073246E-2</v>
      </c>
      <c r="EZ62" s="96">
        <f t="shared" si="14"/>
        <v>1.4867997830536696E-2</v>
      </c>
      <c r="FA62" s="96">
        <f t="shared" si="15"/>
        <v>1.4008839382923259E-2</v>
      </c>
      <c r="FB62" s="96">
        <f t="shared" si="16"/>
        <v>1.4395362805649918E-2</v>
      </c>
      <c r="FC62" s="96">
        <f t="shared" si="17"/>
        <v>1.8894773769318505E-2</v>
      </c>
      <c r="FD62" s="96">
        <f t="shared" si="18"/>
        <v>2.1890041942053615E-2</v>
      </c>
      <c r="FE62" s="96">
        <f t="shared" si="19"/>
        <v>2.5311741735175607E-2</v>
      </c>
      <c r="FF62" s="96">
        <f t="shared" si="20"/>
        <v>2.6318765449771596E-2</v>
      </c>
      <c r="FG62" s="96">
        <f t="shared" si="21"/>
        <v>2.7402877098835494E-2</v>
      </c>
      <c r="FH62" s="96">
        <f t="shared" si="22"/>
        <v>2.9838111612256257E-2</v>
      </c>
      <c r="FJ62" s="96">
        <f t="shared" si="25"/>
        <v>51874.669646194823</v>
      </c>
      <c r="FK62" s="96" t="str">
        <f>IF(AND('Country-wise data'!FJ62&gt;'non-R&amp;D ex_typologies'!$C$17,'Country-wise data'!FJ62&lt;'non-R&amp;D ex_typologies'!$D$17),"Small",IF(AND('Country-wise data'!FJ62&gt;'non-R&amp;D ex_typologies'!$E$17,'Country-wise data'!$FJ$4&lt;'non-R&amp;D ex_typologies'!$F$17),"Medium","Large"))</f>
        <v>Medium</v>
      </c>
      <c r="FL62" t="str">
        <f>IF($FK62='non-R&amp;D ex_typologies'!$C$16,IF(AND('Country-wise data'!EY62&gt;'non-R&amp;D ex_typologies'!$C$21,'Country-wise data'!EY62&lt;'non-R&amp;D ex_typologies'!$D$21),'non-R&amp;D ex_typologies'!$B$21,IF(AND('Country-wise data'!EY62&gt;'non-R&amp;D ex_typologies'!$C$19,'Country-wise data'!EY62&lt;'non-R&amp;D ex_typologies'!$D$19),'non-R&amp;D ex_typologies'!$B$19,'non-R&amp;D ex_typologies'!$B$20)),IF($FK62='non-R&amp;D ex_typologies'!$E$16,IF(AND('Country-wise data'!EY62&gt;'non-R&amp;D ex_typologies'!$E$21,'Country-wise data'!EY62&lt;'non-R&amp;D ex_typologies'!$F$21),'non-R&amp;D ex_typologies'!$B$21,IF(AND('Country-wise data'!EY62&gt;'non-R&amp;D ex_typologies'!$E$19,'Country-wise data'!EY62&lt;'non-R&amp;D ex_typologies'!$F$19),'non-R&amp;D ex_typologies'!$B$19,'non-R&amp;D ex_typologies'!$B$20)),IF(AND('Country-wise data'!EY62&gt;'non-R&amp;D ex_typologies'!$G$21,'Country-wise data'!EY62&lt;'non-R&amp;D ex_typologies'!$H$21),'non-R&amp;D ex_typologies'!$B$21,IF(AND('Country-wise data'!EY62&gt;'non-R&amp;D ex_typologies'!$G$19,'Country-wise data'!EY62&lt;'non-R&amp;D ex_typologies'!$H$19),'non-R&amp;D ex_typologies'!$B$19,'non-R&amp;D ex_typologies'!$B$20))))</f>
        <v xml:space="preserve">Research heavy </v>
      </c>
      <c r="FM62" t="str">
        <f>IF($FK62='non-R&amp;D ex_typologies'!$C$16,IF(AND('Country-wise data'!EZ62&gt;'non-R&amp;D ex_typologies'!$C$21,'Country-wise data'!EZ62&lt;'non-R&amp;D ex_typologies'!$D$21),'non-R&amp;D ex_typologies'!$B$21,IF(AND('Country-wise data'!EZ62&gt;'non-R&amp;D ex_typologies'!$C$19,'Country-wise data'!EZ62&lt;'non-R&amp;D ex_typologies'!$D$19),'non-R&amp;D ex_typologies'!$B$19,'non-R&amp;D ex_typologies'!$B$20)),IF($FK62='non-R&amp;D ex_typologies'!$E$16,IF(AND('Country-wise data'!EZ62&gt;'non-R&amp;D ex_typologies'!$E$21,'Country-wise data'!EZ62&lt;'non-R&amp;D ex_typologies'!$F$21),'non-R&amp;D ex_typologies'!$B$21,IF(AND('Country-wise data'!EZ62&gt;'non-R&amp;D ex_typologies'!$E$19,'Country-wise data'!EZ62&lt;'non-R&amp;D ex_typologies'!$F$19),'non-R&amp;D ex_typologies'!$B$19,'non-R&amp;D ex_typologies'!$B$20)),IF(AND('Country-wise data'!EZ62&gt;'non-R&amp;D ex_typologies'!$G$21,'Country-wise data'!EZ62&lt;'non-R&amp;D ex_typologies'!$H$21),'non-R&amp;D ex_typologies'!$B$21,IF(AND('Country-wise data'!EZ62&gt;'non-R&amp;D ex_typologies'!$G$19,'Country-wise data'!EZ62&lt;'non-R&amp;D ex_typologies'!$H$19),'non-R&amp;D ex_typologies'!$B$19,'non-R&amp;D ex_typologies'!$B$20))))</f>
        <v xml:space="preserve">Research heavy </v>
      </c>
      <c r="FN62" t="str">
        <f>IF($FK62='non-R&amp;D ex_typologies'!$C$16,IF(AND('Country-wise data'!FA62&gt;'non-R&amp;D ex_typologies'!$C$21,'Country-wise data'!FA62&lt;'non-R&amp;D ex_typologies'!$D$21),'non-R&amp;D ex_typologies'!$B$21,IF(AND('Country-wise data'!FA62&gt;'non-R&amp;D ex_typologies'!$C$19,'Country-wise data'!FA62&lt;'non-R&amp;D ex_typologies'!$D$19),'non-R&amp;D ex_typologies'!$B$19,'non-R&amp;D ex_typologies'!$B$20)),IF($FK62='non-R&amp;D ex_typologies'!$E$16,IF(AND('Country-wise data'!FA62&gt;'non-R&amp;D ex_typologies'!$E$21,'Country-wise data'!FA62&lt;'non-R&amp;D ex_typologies'!$F$21),'non-R&amp;D ex_typologies'!$B$21,IF(AND('Country-wise data'!FA62&gt;'non-R&amp;D ex_typologies'!$E$19,'Country-wise data'!FA62&lt;'non-R&amp;D ex_typologies'!$F$19),'non-R&amp;D ex_typologies'!$B$19,'non-R&amp;D ex_typologies'!$B$20)),IF(AND('Country-wise data'!FA62&gt;'non-R&amp;D ex_typologies'!$G$21,'Country-wise data'!FA62&lt;'non-R&amp;D ex_typologies'!$H$21),'non-R&amp;D ex_typologies'!$B$21,IF(AND('Country-wise data'!FA62&gt;'non-R&amp;D ex_typologies'!$G$19,'Country-wise data'!FA62&lt;'non-R&amp;D ex_typologies'!$H$19),'non-R&amp;D ex_typologies'!$B$19,'non-R&amp;D ex_typologies'!$B$20))))</f>
        <v xml:space="preserve">Research heavy </v>
      </c>
      <c r="FO62" t="str">
        <f>IF($FK62='non-R&amp;D ex_typologies'!$C$16,IF(AND('Country-wise data'!FB62&gt;'non-R&amp;D ex_typologies'!$C$21,'Country-wise data'!FB62&lt;'non-R&amp;D ex_typologies'!$D$21),'non-R&amp;D ex_typologies'!$B$21,IF(AND('Country-wise data'!FB62&gt;'non-R&amp;D ex_typologies'!$C$19,'Country-wise data'!FB62&lt;'non-R&amp;D ex_typologies'!$D$19),'non-R&amp;D ex_typologies'!$B$19,'non-R&amp;D ex_typologies'!$B$20)),IF($FK62='non-R&amp;D ex_typologies'!$E$16,IF(AND('Country-wise data'!FB62&gt;'non-R&amp;D ex_typologies'!$E$21,'Country-wise data'!FB62&lt;'non-R&amp;D ex_typologies'!$F$21),'non-R&amp;D ex_typologies'!$B$21,IF(AND('Country-wise data'!FB62&gt;'non-R&amp;D ex_typologies'!$E$19,'Country-wise data'!FB62&lt;'non-R&amp;D ex_typologies'!$F$19),'non-R&amp;D ex_typologies'!$B$19,'non-R&amp;D ex_typologies'!$B$20)),IF(AND('Country-wise data'!FB62&gt;'non-R&amp;D ex_typologies'!$G$21,'Country-wise data'!FB62&lt;'non-R&amp;D ex_typologies'!$H$21),'non-R&amp;D ex_typologies'!$B$21,IF(AND('Country-wise data'!FB62&gt;'non-R&amp;D ex_typologies'!$G$19,'Country-wise data'!FB62&lt;'non-R&amp;D ex_typologies'!$H$19),'non-R&amp;D ex_typologies'!$B$19,'non-R&amp;D ex_typologies'!$B$20))))</f>
        <v xml:space="preserve">Research heavy </v>
      </c>
      <c r="FP62" t="str">
        <f>IF($FK62='non-R&amp;D ex_typologies'!$C$16,IF(AND('Country-wise data'!FC62&gt;'non-R&amp;D ex_typologies'!$C$21,'Country-wise data'!FC62&lt;'non-R&amp;D ex_typologies'!$D$21),'non-R&amp;D ex_typologies'!$B$21,IF(AND('Country-wise data'!FC62&gt;'non-R&amp;D ex_typologies'!$C$19,'Country-wise data'!FC62&lt;'non-R&amp;D ex_typologies'!$D$19),'non-R&amp;D ex_typologies'!$B$19,'non-R&amp;D ex_typologies'!$B$20)),IF($FK62='non-R&amp;D ex_typologies'!$E$16,IF(AND('Country-wise data'!FC62&gt;'non-R&amp;D ex_typologies'!$E$21,'Country-wise data'!FC62&lt;'non-R&amp;D ex_typologies'!$F$21),'non-R&amp;D ex_typologies'!$B$21,IF(AND('Country-wise data'!FC62&gt;'non-R&amp;D ex_typologies'!$E$19,'Country-wise data'!FC62&lt;'non-R&amp;D ex_typologies'!$F$19),'non-R&amp;D ex_typologies'!$B$19,'non-R&amp;D ex_typologies'!$B$20)),IF(AND('Country-wise data'!FC62&gt;'non-R&amp;D ex_typologies'!$G$21,'Country-wise data'!FC62&lt;'non-R&amp;D ex_typologies'!$H$21),'non-R&amp;D ex_typologies'!$B$21,IF(AND('Country-wise data'!FC62&gt;'non-R&amp;D ex_typologies'!$G$19,'Country-wise data'!FC62&lt;'non-R&amp;D ex_typologies'!$H$19),'non-R&amp;D ex_typologies'!$B$19,'non-R&amp;D ex_typologies'!$B$20))))</f>
        <v xml:space="preserve">Research heavy </v>
      </c>
      <c r="FQ62" t="str">
        <f>IF($FK62='non-R&amp;D ex_typologies'!$C$16,IF(AND('Country-wise data'!FD62&gt;'non-R&amp;D ex_typologies'!$C$21,'Country-wise data'!FD62&lt;'non-R&amp;D ex_typologies'!$D$21),'non-R&amp;D ex_typologies'!$B$21,IF(AND('Country-wise data'!FD62&gt;'non-R&amp;D ex_typologies'!$C$19,'Country-wise data'!FD62&lt;'non-R&amp;D ex_typologies'!$D$19),'non-R&amp;D ex_typologies'!$B$19,'non-R&amp;D ex_typologies'!$B$20)),IF($FK62='non-R&amp;D ex_typologies'!$E$16,IF(AND('Country-wise data'!FD62&gt;'non-R&amp;D ex_typologies'!$E$21,'Country-wise data'!FD62&lt;'non-R&amp;D ex_typologies'!$F$21),'non-R&amp;D ex_typologies'!$B$21,IF(AND('Country-wise data'!FD62&gt;'non-R&amp;D ex_typologies'!$E$19,'Country-wise data'!FD62&lt;'non-R&amp;D ex_typologies'!$F$19),'non-R&amp;D ex_typologies'!$B$19,'non-R&amp;D ex_typologies'!$B$20)),IF(AND('Country-wise data'!FD62&gt;'non-R&amp;D ex_typologies'!$G$21,'Country-wise data'!FD62&lt;'non-R&amp;D ex_typologies'!$H$21),'non-R&amp;D ex_typologies'!$B$21,IF(AND('Country-wise data'!FD62&gt;'non-R&amp;D ex_typologies'!$G$19,'Country-wise data'!FD62&lt;'non-R&amp;D ex_typologies'!$H$19),'non-R&amp;D ex_typologies'!$B$19,'non-R&amp;D ex_typologies'!$B$20))))</f>
        <v xml:space="preserve">Research heavy </v>
      </c>
      <c r="FR62" t="str">
        <f>IF($FK62='non-R&amp;D ex_typologies'!$C$16,IF(AND('Country-wise data'!FE62&gt;'non-R&amp;D ex_typologies'!$C$21,'Country-wise data'!FE62&lt;'non-R&amp;D ex_typologies'!$D$21),'non-R&amp;D ex_typologies'!$B$21,IF(AND('Country-wise data'!FE62&gt;'non-R&amp;D ex_typologies'!$C$19,'Country-wise data'!FE62&lt;'non-R&amp;D ex_typologies'!$D$19),'non-R&amp;D ex_typologies'!$B$19,'non-R&amp;D ex_typologies'!$B$20)),IF($FK62='non-R&amp;D ex_typologies'!$E$16,IF(AND('Country-wise data'!FE62&gt;'non-R&amp;D ex_typologies'!$E$21,'Country-wise data'!FE62&lt;'non-R&amp;D ex_typologies'!$F$21),'non-R&amp;D ex_typologies'!$B$21,IF(AND('Country-wise data'!FE62&gt;'non-R&amp;D ex_typologies'!$E$19,'Country-wise data'!FE62&lt;'non-R&amp;D ex_typologies'!$F$19),'non-R&amp;D ex_typologies'!$B$19,'non-R&amp;D ex_typologies'!$B$20)),IF(AND('Country-wise data'!FE62&gt;'non-R&amp;D ex_typologies'!$G$21,'Country-wise data'!FE62&lt;'non-R&amp;D ex_typologies'!$H$21),'non-R&amp;D ex_typologies'!$B$21,IF(AND('Country-wise data'!FE62&gt;'non-R&amp;D ex_typologies'!$G$19,'Country-wise data'!FE62&lt;'non-R&amp;D ex_typologies'!$H$19),'non-R&amp;D ex_typologies'!$B$19,'non-R&amp;D ex_typologies'!$B$20))))</f>
        <v xml:space="preserve">Research heavy </v>
      </c>
      <c r="FS62" t="str">
        <f>IF($FK62='non-R&amp;D ex_typologies'!$C$16,IF(AND('Country-wise data'!FF62&gt;'non-R&amp;D ex_typologies'!$C$21,'Country-wise data'!FF62&lt;'non-R&amp;D ex_typologies'!$D$21),'non-R&amp;D ex_typologies'!$B$21,IF(AND('Country-wise data'!FF62&gt;'non-R&amp;D ex_typologies'!$C$19,'Country-wise data'!FF62&lt;'non-R&amp;D ex_typologies'!$D$19),'non-R&amp;D ex_typologies'!$B$19,'non-R&amp;D ex_typologies'!$B$20)),IF($FK62='non-R&amp;D ex_typologies'!$E$16,IF(AND('Country-wise data'!FF62&gt;'non-R&amp;D ex_typologies'!$E$21,'Country-wise data'!FF62&lt;'non-R&amp;D ex_typologies'!$F$21),'non-R&amp;D ex_typologies'!$B$21,IF(AND('Country-wise data'!FF62&gt;'non-R&amp;D ex_typologies'!$E$19,'Country-wise data'!FF62&lt;'non-R&amp;D ex_typologies'!$F$19),'non-R&amp;D ex_typologies'!$B$19,'non-R&amp;D ex_typologies'!$B$20)),IF(AND('Country-wise data'!FF62&gt;'non-R&amp;D ex_typologies'!$G$21,'Country-wise data'!FF62&lt;'non-R&amp;D ex_typologies'!$H$21),'non-R&amp;D ex_typologies'!$B$21,IF(AND('Country-wise data'!FF62&gt;'non-R&amp;D ex_typologies'!$G$19,'Country-wise data'!FF62&lt;'non-R&amp;D ex_typologies'!$H$19),'non-R&amp;D ex_typologies'!$B$19,'non-R&amp;D ex_typologies'!$B$20))))</f>
        <v xml:space="preserve">Research heavy </v>
      </c>
      <c r="FT62" t="str">
        <f>IF($FK62='non-R&amp;D ex_typologies'!$C$16,IF(AND('Country-wise data'!FG62&gt;'non-R&amp;D ex_typologies'!$C$21,'Country-wise data'!FG62&lt;'non-R&amp;D ex_typologies'!$D$21),'non-R&amp;D ex_typologies'!$B$21,IF(AND('Country-wise data'!FG62&gt;'non-R&amp;D ex_typologies'!$C$19,'Country-wise data'!FG62&lt;'non-R&amp;D ex_typologies'!$D$19),'non-R&amp;D ex_typologies'!$B$19,'non-R&amp;D ex_typologies'!$B$20)),IF($FK62='non-R&amp;D ex_typologies'!$E$16,IF(AND('Country-wise data'!FG62&gt;'non-R&amp;D ex_typologies'!$E$21,'Country-wise data'!FG62&lt;'non-R&amp;D ex_typologies'!$F$21),'non-R&amp;D ex_typologies'!$B$21,IF(AND('Country-wise data'!FG62&gt;'non-R&amp;D ex_typologies'!$E$19,'Country-wise data'!FG62&lt;'non-R&amp;D ex_typologies'!$F$19),'non-R&amp;D ex_typologies'!$B$19,'non-R&amp;D ex_typologies'!$B$20)),IF(AND('Country-wise data'!FG62&gt;'non-R&amp;D ex_typologies'!$G$21,'Country-wise data'!FG62&lt;'non-R&amp;D ex_typologies'!$H$21),'non-R&amp;D ex_typologies'!$B$21,IF(AND('Country-wise data'!FG62&gt;'non-R&amp;D ex_typologies'!$G$19,'Country-wise data'!FG62&lt;'non-R&amp;D ex_typologies'!$H$19),'non-R&amp;D ex_typologies'!$B$19,'non-R&amp;D ex_typologies'!$B$20))))</f>
        <v xml:space="preserve">Research heavy </v>
      </c>
      <c r="FU62" t="str">
        <f>IF($FK62='non-R&amp;D ex_typologies'!$C$16,IF(AND('Country-wise data'!FH62&gt;'non-R&amp;D ex_typologies'!$C$21,'Country-wise data'!FH62&lt;'non-R&amp;D ex_typologies'!$D$21),'non-R&amp;D ex_typologies'!$B$21,IF(AND('Country-wise data'!FH62&gt;'non-R&amp;D ex_typologies'!$C$19,'Country-wise data'!FH62&lt;'non-R&amp;D ex_typologies'!$D$19),'non-R&amp;D ex_typologies'!$B$19,'non-R&amp;D ex_typologies'!$B$20)),IF($FK62='non-R&amp;D ex_typologies'!$E$16,IF(AND('Country-wise data'!FH62&gt;'non-R&amp;D ex_typologies'!$E$21,'Country-wise data'!FH62&lt;'non-R&amp;D ex_typologies'!$F$21),'non-R&amp;D ex_typologies'!$B$21,IF(AND('Country-wise data'!FH62&gt;'non-R&amp;D ex_typologies'!$E$19,'Country-wise data'!FH62&lt;'non-R&amp;D ex_typologies'!$F$19),'non-R&amp;D ex_typologies'!$B$19,'non-R&amp;D ex_typologies'!$B$20)),IF(AND('Country-wise data'!FH62&gt;'non-R&amp;D ex_typologies'!$G$21,'Country-wise data'!FH62&lt;'non-R&amp;D ex_typologies'!$H$21),'non-R&amp;D ex_typologies'!$B$21,IF(AND('Country-wise data'!FH62&gt;'non-R&amp;D ex_typologies'!$G$19,'Country-wise data'!FH62&lt;'non-R&amp;D ex_typologies'!$H$19),'non-R&amp;D ex_typologies'!$B$19,'non-R&amp;D ex_typologies'!$B$20))))</f>
        <v xml:space="preserve">Research heavy </v>
      </c>
    </row>
    <row r="63" spans="2:177" x14ac:dyDescent="0.35">
      <c r="B63" s="12" t="s">
        <v>163</v>
      </c>
      <c r="C63" t="s">
        <v>164</v>
      </c>
      <c r="D63" t="s">
        <v>376</v>
      </c>
      <c r="E63" t="s">
        <v>376</v>
      </c>
      <c r="F63" t="s">
        <v>367</v>
      </c>
      <c r="G63" s="55">
        <f>Assumptions!$C$13</f>
        <v>1.1000000000000001</v>
      </c>
      <c r="H63">
        <f>SUMIFS('IFPRI SPEED'!AL:AL,'IFPRI SPEED'!$A:$A,'Country-wise data'!$B63)*1000*G63</f>
        <v>0</v>
      </c>
      <c r="I63">
        <f>IF(SUMIFS('IFPRI SPEED'!AM:AM,'IFPRI SPEED'!$A:$A,'Country-wise data'!$B63)*1000=0,H63*(1+Assumptions!$C$9),SUMIFS('IFPRI SPEED'!AM:AM,'IFPRI SPEED'!$A:$A,'Country-wise data'!$B63)*1000*$G63)</f>
        <v>0</v>
      </c>
      <c r="J63">
        <f>IF(SUMIFS('IFPRI SPEED'!AN:AN,'IFPRI SPEED'!$A:$A,'Country-wise data'!$B63)*1000=0,I63*(1+Assumptions!$C$9),SUMIFS('IFPRI SPEED'!AN:AN,'IFPRI SPEED'!$A:$A,'Country-wise data'!$B63)*1000*$G63)</f>
        <v>0</v>
      </c>
      <c r="K63">
        <f>IF(SUMIFS('IFPRI SPEED'!AO:AO,'IFPRI SPEED'!$A:$A,'Country-wise data'!$B63)*1000=0,J63*(1+Assumptions!$C$9),SUMIFS('IFPRI SPEED'!AO:AO,'IFPRI SPEED'!$A:$A,'Country-wise data'!$B63)*1000*$G63)</f>
        <v>0</v>
      </c>
      <c r="L63">
        <f>IF(SUMIFS('IFPRI SPEED'!AP:AP,'IFPRI SPEED'!$A:$A,'Country-wise data'!$B63)*1000=0,K63*(1+Assumptions!$C$9),SUMIFS('IFPRI SPEED'!AP:AP,'IFPRI SPEED'!$A:$A,'Country-wise data'!$B63)*1000*$G63)</f>
        <v>0</v>
      </c>
      <c r="M63">
        <f>IF(SUMIFS('IFPRI SPEED'!AQ:AQ,'IFPRI SPEED'!$A:$A,'Country-wise data'!$B63)*1000=0,L63*(1+Assumptions!$C$9),SUMIFS('IFPRI SPEED'!AQ:AQ,'IFPRI SPEED'!$A:$A,'Country-wise data'!$B63)*1000*$G63)</f>
        <v>0</v>
      </c>
      <c r="N63">
        <f>IF(SUMIFS('IFPRI SPEED'!AR:AR,'IFPRI SPEED'!$A:$A,'Country-wise data'!$B63)*1000=0,M63*(1+Assumptions!$C$9),SUMIFS('IFPRI SPEED'!AR:AR,'IFPRI SPEED'!$A:$A,'Country-wise data'!$B63)*1000*$G63)</f>
        <v>0</v>
      </c>
      <c r="O63">
        <f>IF(SUMIFS('IFPRI SPEED'!AS:AS,'IFPRI SPEED'!$A:$A,'Country-wise data'!$B63)*1000=0,N63*(1+Assumptions!$C$9),SUMIFS('IFPRI SPEED'!AS:AS,'IFPRI SPEED'!$A:$A,'Country-wise data'!$B63)*1000*$G63)</f>
        <v>0</v>
      </c>
      <c r="P63">
        <f>IF(SUMIFS('IFPRI SPEED'!AT:AT,'IFPRI SPEED'!$A:$A,'Country-wise data'!$B63)*1000=0,O63*(1+Assumptions!$C$9),SUMIFS('IFPRI SPEED'!AT:AT,'IFPRI SPEED'!$A:$A,'Country-wise data'!$B63)*1000*$G63)</f>
        <v>0</v>
      </c>
      <c r="Q63">
        <f>IF(SUMIFS('IFPRI SPEED'!AU:AU,'IFPRI SPEED'!$A:$A,'Country-wise data'!$B63)*1000=0,P63*(1+Assumptions!$C$9),SUMIFS('IFPRI SPEED'!AU:AU,'IFPRI SPEED'!$A:$A,'Country-wise data'!$B63)*1000*$G63)</f>
        <v>0</v>
      </c>
      <c r="R63" s="36">
        <f t="shared" si="55"/>
        <v>0</v>
      </c>
      <c r="S63" s="44">
        <f>INDEX('area data'!$G$4:$P$79,MATCH('Country-wise data'!$B63,'area data'!$B$4:$B$79,),MATCH('Country-wise data'!S$3,'area data'!$G$3:$P$3,))</f>
        <v>19532.227254482375</v>
      </c>
      <c r="T63" s="44">
        <f>INDEX('area data'!$G$4:$P$79,MATCH('Country-wise data'!$B63,'area data'!$B$4:$B$79,),MATCH('Country-wise data'!T$3,'area data'!$G$3:$P$3,))</f>
        <v>21712.899539115449</v>
      </c>
      <c r="U63" s="44">
        <f>INDEX('area data'!$G$4:$P$79,MATCH('Country-wise data'!$B63,'area data'!$B$4:$B$79,),MATCH('Country-wise data'!U$3,'area data'!$G$3:$P$3,))</f>
        <v>21084.631913933044</v>
      </c>
      <c r="V63" s="44">
        <f>INDEX('area data'!$G$4:$P$79,MATCH('Country-wise data'!$B63,'area data'!$B$4:$B$79,),MATCH('Country-wise data'!V$3,'area data'!$G$3:$P$3,))</f>
        <v>21573.904106384027</v>
      </c>
      <c r="W63" s="44">
        <f>INDEX('area data'!$G$4:$P$79,MATCH('Country-wise data'!$B63,'area data'!$B$4:$B$79,),MATCH('Country-wise data'!W$3,'area data'!$G$3:$P$3,))</f>
        <v>22283.699116986129</v>
      </c>
      <c r="X63" s="44">
        <f>INDEX('area data'!$G$4:$P$79,MATCH('Country-wise data'!$B63,'area data'!$B$4:$B$79,),MATCH('Country-wise data'!X$3,'area data'!$G$3:$P$3,))</f>
        <v>20316.996250130411</v>
      </c>
      <c r="Y63" s="44">
        <f>INDEX('area data'!$G$4:$P$79,MATCH('Country-wise data'!$B63,'area data'!$B$4:$B$79,),MATCH('Country-wise data'!Y$3,'area data'!$G$3:$P$3,))</f>
        <v>19361.947834197847</v>
      </c>
      <c r="Z63" s="44">
        <f>INDEX('area data'!$G$4:$P$79,MATCH('Country-wise data'!$B63,'area data'!$B$4:$B$79,),MATCH('Country-wise data'!Z$3,'area data'!$G$3:$P$3,))</f>
        <v>19773.286476009554</v>
      </c>
      <c r="AA63" s="44">
        <f>INDEX('area data'!$G$4:$P$79,MATCH('Country-wise data'!$B63,'area data'!$B$4:$B$79,),MATCH('Country-wise data'!AA$3,'area data'!$G$3:$P$3,))</f>
        <v>21008.858651613595</v>
      </c>
      <c r="AB63" s="44">
        <f>INDEX('area data'!$G$4:$P$79,MATCH('Country-wise data'!$B63,'area data'!$B$4:$B$79,),MATCH('Country-wise data'!AB$3,'area data'!$G$3:$P$3,))</f>
        <v>21429.03582464586</v>
      </c>
      <c r="AC63" s="53">
        <f>IFERROR(INDEX('ASTI data (new)'!$AF$6:$AL$130,MATCH('Country-wise data'!$B63,'ASTI data (new)'!$C$6:$C$130,),MATCH('Country-wise data'!AC$3,'ASTI data (new)'!$AF$5:$AL$5,)),(INDEX(Assumptions!$G$154:$P$345,MATCH('Country-wise data'!$B63,Assumptions!$B$154:$B$344,),MATCH('Country-wise data'!AC$3,Assumptions!$G$153:$P$153,))*S63))</f>
        <v>31.917141371331315</v>
      </c>
      <c r="AD63" s="53">
        <f>IFERROR(INDEX('ASTI data (new)'!$AF$6:$AL$130,MATCH('Country-wise data'!$B63,'ASTI data (new)'!$C$6:$C$130,),MATCH('Country-wise data'!AD$3,'ASTI data (new)'!$AF$5:$AL$5,)),(INDEX(Assumptions!$G$154:$P$345,MATCH('Country-wise data'!$B63,Assumptions!$B$154:$B$344,),MATCH('Country-wise data'!AD$3,Assumptions!$G$153:$P$153,))*T63))</f>
        <v>36.700953758355226</v>
      </c>
      <c r="AE63" s="53">
        <f>IFERROR(INDEX('ASTI data (new)'!$AF$6:$AL$130,MATCH('Country-wise data'!$B63,'ASTI data (new)'!$C$6:$C$130,),MATCH('Country-wise data'!AE$3,'ASTI data (new)'!$AF$5:$AL$5,)),(INDEX(Assumptions!$G$154:$P$345,MATCH('Country-wise data'!$B63,Assumptions!$B$154:$B$344,),MATCH('Country-wise data'!AE$3,Assumptions!$G$153:$P$153,))*U63))</f>
        <v>44.511793518024014</v>
      </c>
      <c r="AF63" s="53">
        <f>IFERROR(INDEX('ASTI data (new)'!$AF$6:$AL$130,MATCH('Country-wise data'!$B63,'ASTI data (new)'!$C$6:$C$130,),MATCH('Country-wise data'!AF$3,'ASTI data (new)'!$AF$5:$AL$5,)),(INDEX(Assumptions!$G$154:$P$345,MATCH('Country-wise data'!$B63,Assumptions!$B$154:$B$344,),MATCH('Country-wise data'!AF$3,Assumptions!$G$153:$P$153,))*V63))</f>
        <v>59.132395408845817</v>
      </c>
      <c r="AG63" s="53">
        <f>IFERROR(INDEX('ASTI data (new)'!$AF$6:$AL$130,MATCH('Country-wise data'!$B63,'ASTI data (new)'!$C$6:$C$130,),MATCH('Country-wise data'!AG$3,'ASTI data (new)'!$AF$5:$AL$5,)),(INDEX(Assumptions!$G$154:$P$345,MATCH('Country-wise data'!$B63,Assumptions!$B$154:$B$344,),MATCH('Country-wise data'!AG$3,Assumptions!$G$153:$P$153,))*W63))</f>
        <v>64.31479374332406</v>
      </c>
      <c r="AH63" s="53">
        <f>IFERROR(INDEX('ASTI data (new)'!$AF$6:$AL$130,MATCH('Country-wise data'!$B63,'ASTI data (new)'!$C$6:$C$130,),MATCH('Country-wise data'!AH$3,'ASTI data (new)'!$AF$5:$AL$5,)),(INDEX(Assumptions!$G$154:$P$345,MATCH('Country-wise data'!$B63,Assumptions!$B$154:$B$344,),MATCH('Country-wise data'!AH$3,Assumptions!$G$153:$P$153,))*X63))</f>
        <v>53.762062164905899</v>
      </c>
      <c r="AI63" s="53">
        <f>IFERROR(INDEX('ASTI data (new)'!$AF$6:$AL$130,MATCH('Country-wise data'!$B63,'ASTI data (new)'!$C$6:$C$130,),MATCH('Country-wise data'!AI$3,'ASTI data (new)'!$AF$5:$AL$5,)),(INDEX(Assumptions!$G$154:$P$345,MATCH('Country-wise data'!$B63,Assumptions!$B$154:$B$344,),MATCH('Country-wise data'!AI$3,Assumptions!$G$153:$P$153,))*Y63))</f>
        <v>54.58651622547989</v>
      </c>
      <c r="AJ63" s="53">
        <f t="shared" ref="AJ63:AL63" si="85">IFERROR((1+($AI63/$AF63)^(1/3)-1)*AI63,0)</f>
        <v>53.150254277921341</v>
      </c>
      <c r="AK63" s="53">
        <f t="shared" si="85"/>
        <v>51.751782768819858</v>
      </c>
      <c r="AL63" s="53">
        <f t="shared" si="85"/>
        <v>50.390107368943781</v>
      </c>
      <c r="AM63" s="55" cm="1">
        <f t="array" ref="AM63">INDEX('non-R&amp;D ex_typologies'!$J$8:$J$10,MATCH('Country-wise data'!FL63,'non-R&amp;D ex_typologies'!$F$8:$F$10,),)*'Country-wise data'!AC63</f>
        <v>93.246715710414136</v>
      </c>
      <c r="AN63" s="55" cm="1">
        <f t="array" ref="AN63">INDEX('non-R&amp;D ex_typologies'!$J$8:$J$10,MATCH('Country-wise data'!FM63,'non-R&amp;D ex_typologies'!$F$8:$F$10,),)*'Country-wise data'!AD63</f>
        <v>107.22274158550864</v>
      </c>
      <c r="AO63" s="55" cm="1">
        <f t="array" ref="AO63">INDEX('non-R&amp;D ex_typologies'!$J$8:$J$10,MATCH('Country-wise data'!FN63,'non-R&amp;D ex_typologies'!$F$8:$F$10,),)*'Country-wise data'!AE63</f>
        <v>130.04230258741097</v>
      </c>
      <c r="AP63" s="55" cm="1">
        <f t="array" ref="AP63">INDEX('non-R&amp;D ex_typologies'!$J$8:$J$10,MATCH('Country-wise data'!FO63,'non-R&amp;D ex_typologies'!$F$8:$F$10,),)*'Country-wise data'!AF63</f>
        <v>172.75675160925132</v>
      </c>
      <c r="AQ63" s="55" cm="1">
        <f t="array" ref="AQ63">INDEX('non-R&amp;D ex_typologies'!$J$8:$J$10,MATCH('Country-wise data'!FP63,'non-R&amp;D ex_typologies'!$F$8:$F$10,),)*'Country-wise data'!AG63</f>
        <v>187.89725616042881</v>
      </c>
      <c r="AR63" s="55" cm="1">
        <f t="array" ref="AR63">INDEX('non-R&amp;D ex_typologies'!$J$8:$J$10,MATCH('Country-wise data'!FQ63,'non-R&amp;D ex_typologies'!$F$8:$F$10,),)*'Country-wise data'!AH63</f>
        <v>157.06719058491566</v>
      </c>
      <c r="AS63" s="55" cm="1">
        <f t="array" ref="AS63">INDEX('non-R&amp;D ex_typologies'!$J$8:$J$10,MATCH('Country-wise data'!FR63,'non-R&amp;D ex_typologies'!$F$8:$F$10,),)*'Country-wise data'!AI63</f>
        <v>159.47585345695134</v>
      </c>
      <c r="AT63" s="55" cm="1">
        <f t="array" ref="AT63">INDEX('non-R&amp;D ex_typologies'!$J$8:$J$10,MATCH('Country-wise data'!FS63,'non-R&amp;D ex_typologies'!$F$8:$F$10,),)*'Country-wise data'!AJ63</f>
        <v>155.27977875365809</v>
      </c>
      <c r="AU63" s="55" cm="1">
        <f t="array" ref="AU63">INDEX('non-R&amp;D ex_typologies'!$J$8:$J$10,MATCH('Country-wise data'!FT63,'non-R&amp;D ex_typologies'!$F$8:$F$10,),)*'Country-wise data'!AK63</f>
        <v>151.19410974836833</v>
      </c>
      <c r="AV63" s="55" cm="1">
        <f t="array" ref="AV63">INDEX('non-R&amp;D ex_typologies'!$J$8:$J$10,MATCH('Country-wise data'!FU63,'non-R&amp;D ex_typologies'!$F$8:$F$10,),)*'Country-wise data'!AL63</f>
        <v>147.21594148370795</v>
      </c>
      <c r="AW63">
        <f t="shared" si="57"/>
        <v>1961.6164422865666</v>
      </c>
      <c r="AX63" s="53">
        <f>INDEX('GDP deflators'!$AB$3:$AK$155,MATCH('Country-wise data'!$B63,'GDP deflators'!$B$3:$B$155,),MATCH('Country-wise data'!AX$3,'GDP deflators'!$D$2:$M$2,))</f>
        <v>92.936759493602352</v>
      </c>
      <c r="AY63" s="53">
        <f>INDEX('GDP deflators'!$AB$3:$AK$155,MATCH('Country-wise data'!$B63,'GDP deflators'!$B$3:$B$155,),MATCH('Country-wise data'!AY$3,'GDP deflators'!$D$2:$M$2,))</f>
        <v>115.88232257226376</v>
      </c>
      <c r="AZ63" s="53">
        <f>INDEX('GDP deflators'!$AB$3:$AK$155,MATCH('Country-wise data'!$B63,'GDP deflators'!$B$3:$B$155,),MATCH('Country-wise data'!AZ$3,'GDP deflators'!$D$2:$M$2,))</f>
        <v>118.97611334033884</v>
      </c>
      <c r="BA63" s="53">
        <f>INDEX('GDP deflators'!$AB$3:$AK$155,MATCH('Country-wise data'!$B63,'GDP deflators'!$B$3:$B$155,),MATCH('Country-wise data'!BA$3,'GDP deflators'!$D$2:$M$2,))</f>
        <v>118.99390278580364</v>
      </c>
      <c r="BB63" s="53">
        <f>INDEX('GDP deflators'!$AB$3:$AK$155,MATCH('Country-wise data'!$B63,'GDP deflators'!$B$3:$B$155,),MATCH('Country-wise data'!BB$3,'GDP deflators'!$D$2:$M$2,))</f>
        <v>118.17212205643636</v>
      </c>
      <c r="BC63" s="53">
        <f>INDEX('GDP deflators'!$AB$3:$AK$155,MATCH('Country-wise data'!$B63,'GDP deflators'!$B$3:$B$155,),MATCH('Country-wise data'!BC$3,'GDP deflators'!$D$2:$M$2,))</f>
        <v>87.329198199707207</v>
      </c>
      <c r="BD63" s="53">
        <f>INDEX('GDP deflators'!$AB$3:$AK$155,MATCH('Country-wise data'!$B63,'GDP deflators'!$B$3:$B$155,),MATCH('Country-wise data'!BD$3,'GDP deflators'!$D$2:$M$2,))</f>
        <v>75.618026686528395</v>
      </c>
      <c r="BE63" s="53">
        <f>INDEX('GDP deflators'!$AB$3:$AK$155,MATCH('Country-wise data'!$B63,'GDP deflators'!$B$3:$B$155,),MATCH('Country-wise data'!BE$3,'GDP deflators'!$D$2:$M$2,))</f>
        <v>86.685438479705184</v>
      </c>
      <c r="BF63" s="53">
        <f>INDEX('GDP deflators'!$AB$3:$AK$155,MATCH('Country-wise data'!$B63,'GDP deflators'!$B$3:$B$155,),MATCH('Country-wise data'!BF$3,'GDP deflators'!$D$2:$M$2,))</f>
        <v>100.000874899585</v>
      </c>
      <c r="BG63" s="53">
        <f>INDEX('GDP deflators'!$AB$3:$AK$155,MATCH('Country-wise data'!$B63,'GDP deflators'!$B$3:$B$155,),MATCH('Country-wise data'!BG$3,'GDP deflators'!$D$2:$M$2,))</f>
        <v>100</v>
      </c>
      <c r="BH63" cm="1">
        <f t="array" ref="BH63">H63/(INDEX($AX63:$BG63,,MATCH(BH$3,$AX$3:$BG$3,))/100)</f>
        <v>0</v>
      </c>
      <c r="BI63" cm="1">
        <f t="array" ref="BI63">I63/(INDEX($AX63:$BG63,,MATCH(BI$3,$AX$3:$BG$3,))/100)</f>
        <v>0</v>
      </c>
      <c r="BJ63" cm="1">
        <f t="array" ref="BJ63">J63/(INDEX($AX63:$BG63,,MATCH(BJ$3,$AX$3:$BG$3,))/100)</f>
        <v>0</v>
      </c>
      <c r="BK63" cm="1">
        <f t="array" ref="BK63">K63/(INDEX($AX63:$BG63,,MATCH(BK$3,$AX$3:$BG$3,))/100)</f>
        <v>0</v>
      </c>
      <c r="BL63" cm="1">
        <f t="array" ref="BL63">L63/(INDEX($AX63:$BG63,,MATCH(BL$3,$AX$3:$BG$3,))/100)</f>
        <v>0</v>
      </c>
      <c r="BM63" cm="1">
        <f t="array" ref="BM63">M63/(INDEX($AX63:$BG63,,MATCH(BM$3,$AX$3:$BG$3,))/100)</f>
        <v>0</v>
      </c>
      <c r="BN63" cm="1">
        <f t="array" ref="BN63">N63/(INDEX($AX63:$BG63,,MATCH(BN$3,$AX$3:$BG$3,))/100)</f>
        <v>0</v>
      </c>
      <c r="BO63" cm="1">
        <f t="array" ref="BO63">O63/(INDEX($AX63:$BG63,,MATCH(BO$3,$AX$3:$BG$3,))/100)</f>
        <v>0</v>
      </c>
      <c r="BP63" cm="1">
        <f t="array" ref="BP63">P63/(INDEX($AX63:$BG63,,MATCH(BP$3,$AX$3:$BG$3,))/100)</f>
        <v>0</v>
      </c>
      <c r="BQ63" cm="1">
        <f t="array" ref="BQ63">Q63/(INDEX($AX63:$BG63,,MATCH(BQ$3,$AX$3:$BG$3,))/100)</f>
        <v>0</v>
      </c>
      <c r="BS63" cm="1">
        <f t="array" ref="BS63">S63/(INDEX($AX63:$BG63,,MATCH(BS$3,$AX$3:$BG$3,))/100)</f>
        <v>21016.686358455343</v>
      </c>
      <c r="BT63" cm="1">
        <f t="array" ref="BT63">T63/(INDEX($AX63:$BG63,,MATCH(BT$3,$AX$3:$BG$3,))/100)</f>
        <v>18737.024817202269</v>
      </c>
      <c r="BU63" cm="1">
        <f t="array" ref="BU63">U63/(INDEX($AX63:$BG63,,MATCH(BU$3,$AX$3:$BG$3,))/100)</f>
        <v>17721.735331544322</v>
      </c>
      <c r="BV63" cm="1">
        <f t="array" ref="BV63">V63/(INDEX($AX63:$BG63,,MATCH(BV$3,$AX$3:$BG$3,))/100)</f>
        <v>18130.260123679098</v>
      </c>
      <c r="BW63" cm="1">
        <f t="array" ref="BW63">W63/(INDEX($AX63:$BG63,,MATCH(BW$3,$AX$3:$BG$3,))/100)</f>
        <v>18856.984819434765</v>
      </c>
      <c r="BX63" cm="1">
        <f t="array" ref="BX63">X63/(INDEX($AX63:$BG63,,MATCH(BX$3,$AX$3:$BG$3,))/100)</f>
        <v>23264.837727776743</v>
      </c>
      <c r="BY63" cm="1">
        <f t="array" ref="BY63">Y63/(INDEX($AX63:$BG63,,MATCH(BY$3,$AX$3:$BG$3,))/100)</f>
        <v>25604.936656786947</v>
      </c>
      <c r="BZ63" cm="1">
        <f t="array" ref="BZ63">Z63/(INDEX($AX63:$BG63,,MATCH(BZ$3,$AX$3:$BG$3,))/100)</f>
        <v>22810.389868004051</v>
      </c>
      <c r="CA63" cm="1">
        <f t="array" ref="CA63">AA63/(INDEX($AX63:$BG63,,MATCH(CA$3,$AX$3:$BG$3,))/100)</f>
        <v>21008.674846804544</v>
      </c>
      <c r="CB63" cm="1">
        <f t="array" ref="CB63">AB63/(INDEX($AX63:$BG63,,MATCH(CB$3,$AX$3:$BG$3,))/100)</f>
        <v>21429.03582464586</v>
      </c>
      <c r="CC63" cm="1">
        <f t="array" ref="CC63">AC63/(INDEX($AX63:$BG63,,MATCH(CC$3,$AX$3:$BG$3,))/100)</f>
        <v>34.342860182819749</v>
      </c>
      <c r="CD63" cm="1">
        <f t="array" ref="CD63">AD63/(INDEX($AX63:$BG63,,MATCH(CD$3,$AX$3:$BG$3,))/100)</f>
        <v>31.670882101511776</v>
      </c>
      <c r="CE63" cm="1">
        <f t="array" ref="CE63">AE63/(INDEX($AX63:$BG63,,MATCH(CE$3,$AX$3:$BG$3,))/100)</f>
        <v>37.41237822309354</v>
      </c>
      <c r="CF63" cm="1">
        <f t="array" ref="CF63">AF63/(INDEX($AX63:$BG63,,MATCH(CF$3,$AX$3:$BG$3,))/100)</f>
        <v>49.693634736300545</v>
      </c>
      <c r="CG63" cm="1">
        <f t="array" ref="CG63">AG63/(INDEX($AX63:$BG63,,MATCH(CG$3,$AX$3:$BG$3,))/100)</f>
        <v>54.424675316068836</v>
      </c>
      <c r="CH63" cm="1">
        <f t="array" ref="CH63">AH63/(INDEX($AX63:$BG63,,MATCH(CH$3,$AX$3:$BG$3,))/100)</f>
        <v>61.562528081342386</v>
      </c>
      <c r="CI63" cm="1">
        <f t="array" ref="CI63">AI63/(INDEX($AX63:$BG63,,MATCH(CI$3,$AX$3:$BG$3,))/100)</f>
        <v>72.187173637532467</v>
      </c>
      <c r="CJ63" cm="1">
        <f t="array" ref="CJ63">AJ63/(INDEX($AX63:$BG63,,MATCH(CJ$3,$AX$3:$BG$3,))/100)</f>
        <v>61.313936008254601</v>
      </c>
      <c r="CK63" cm="1">
        <f t="array" ref="CK63">AK63/(INDEX($AX63:$BG63,,MATCH(CK$3,$AX$3:$BG$3,))/100)</f>
        <v>51.751329996648487</v>
      </c>
      <c r="CL63" cm="1">
        <f t="array" ref="CL63">AL63/(INDEX($AX63:$BG63,,MATCH(CL$3,$AX$3:$BG$3,))/100)</f>
        <v>50.390107368943781</v>
      </c>
      <c r="CM63" cm="1">
        <f t="array" ref="CM63">AM63/(INDEX($AX63:$BG63,,MATCH(CM$3,$AX$3:$BG$3,))/100)</f>
        <v>100.33351304532317</v>
      </c>
      <c r="CN63" cm="1">
        <f t="array" ref="CN63">AN63/(INDEX($AX63:$BG63,,MATCH(CN$3,$AX$3:$BG$3,))/100)</f>
        <v>92.527263179977226</v>
      </c>
      <c r="CO63" cm="1">
        <f t="array" ref="CO63">AO63/(INDEX($AX63:$BG63,,MATCH(CO$3,$AX$3:$BG$3,))/100)</f>
        <v>109.30118570558494</v>
      </c>
      <c r="CP63" cm="1">
        <f t="array" ref="CP63">AP63/(INDEX($AX63:$BG63,,MATCH(CP$3,$AX$3:$BG$3,))/100)</f>
        <v>145.18117950986456</v>
      </c>
      <c r="CQ63" cm="1">
        <f t="array" ref="CQ63">AQ63/(INDEX($AX63:$BG63,,MATCH(CQ$3,$AX$3:$BG$3,))/100)</f>
        <v>159.00303124851501</v>
      </c>
      <c r="CR63" cm="1">
        <f t="array" ref="CR63">AR63/(INDEX($AX63:$BG63,,MATCH(CR$3,$AX$3:$BG$3,))/100)</f>
        <v>179.85644414795769</v>
      </c>
      <c r="CS63" cm="1">
        <f t="array" ref="CS63">AS63/(INDEX($AX63:$BG63,,MATCH(CS$3,$AX$3:$BG$3,))/100)</f>
        <v>210.89660818319464</v>
      </c>
      <c r="CT63" cm="1">
        <f t="array" ref="CT63">AT63/(INDEX($AX63:$BG63,,MATCH(CT$3,$AX$3:$BG$3,))/100)</f>
        <v>179.13017627523709</v>
      </c>
      <c r="CU63" cm="1">
        <f t="array" ref="CU63">AU63/(INDEX($AX63:$BG63,,MATCH(CU$3,$AX$3:$BG$3,))/100)</f>
        <v>151.19278696330264</v>
      </c>
      <c r="CV63" cm="1">
        <f t="array" ref="CV63">AV63/(INDEX($AX63:$BG63,,MATCH(CV$3,$AX$3:$BG$3,))/100)</f>
        <v>147.21594148370795</v>
      </c>
      <c r="CW63">
        <f t="shared" si="58"/>
        <v>1979.387635395181</v>
      </c>
      <c r="CX63">
        <f>IFERROR(1/INDEX('exch rates'!$BC$5:$BL$268,MATCH('Country-wise data'!$B63,'exch rates'!$A$5:$A$268,),MATCH(CX$3,'exch rates'!$BC$4:$BL$4,)),1)</f>
        <v>8.547008547008547E-4</v>
      </c>
      <c r="CY63">
        <f>IFERROR(1/INDEX('exch rates'!$BC$5:$BL$268,MATCH('Country-wise data'!$B63,'exch rates'!$A$5:$A$268,),MATCH(CY$3,'exch rates'!$BC$4:$BL$4,)),1)</f>
        <v>8.547008547008547E-4</v>
      </c>
      <c r="CZ63">
        <f>IFERROR(1/INDEX('exch rates'!$BC$5:$BL$268,MATCH('Country-wise data'!$B63,'exch rates'!$A$5:$A$268,),MATCH(CZ$3,'exch rates'!$BC$4:$BL$4,)),1)</f>
        <v>8.5751036158353343E-4</v>
      </c>
      <c r="DA63">
        <f>IFERROR(1/INDEX('exch rates'!$BC$5:$BL$268,MATCH('Country-wise data'!$B63,'exch rates'!$A$5:$A$268,),MATCH(DA$3,'exch rates'!$BC$4:$BL$4,)),1)</f>
        <v>8.576329331046312E-4</v>
      </c>
      <c r="DB63">
        <f>IFERROR(1/INDEX('exch rates'!$BC$5:$BL$268,MATCH('Country-wise data'!$B63,'exch rates'!$A$5:$A$268,),MATCH(DB$3,'exch rates'!$BC$4:$BL$4,)),1)</f>
        <v>8.576329331046312E-4</v>
      </c>
      <c r="DC63">
        <f>IFERROR(1/INDEX('exch rates'!$BC$5:$BL$268,MATCH('Country-wise data'!$B63,'exch rates'!$A$5:$A$268,),MATCH(DC$3,'exch rates'!$BC$4:$BL$4,)),1)</f>
        <v>8.5665334094803204E-4</v>
      </c>
      <c r="DD63">
        <f>IFERROR(1/INDEX('exch rates'!$BC$5:$BL$268,MATCH('Country-wise data'!$B63,'exch rates'!$A$5:$A$268,),MATCH(DD$3,'exch rates'!$BC$4:$BL$4,)),1)</f>
        <v>8.4602368866328254E-4</v>
      </c>
      <c r="DE63">
        <f>IFERROR(1/INDEX('exch rates'!$BC$5:$BL$268,MATCH('Country-wise data'!$B63,'exch rates'!$A$5:$A$268,),MATCH(DE$3,'exch rates'!$BC$4:$BL$4,)),1)</f>
        <v>8.4459459459459464E-4</v>
      </c>
      <c r="DF63">
        <f>IFERROR(1/INDEX('exch rates'!$BC$5:$BL$268,MATCH('Country-wise data'!$B63,'exch rates'!$A$5:$A$268,),MATCH(DF$3,'exch rates'!$BC$4:$BL$4,)),1)</f>
        <v>8.4548721200591837E-4</v>
      </c>
      <c r="DG63">
        <f>IFERROR(1/INDEX('exch rates'!$BC$5:$BL$268,MATCH('Country-wise data'!$B63,'exch rates'!$A$5:$A$268,),MATCH(DG$3,'exch rates'!$BC$4:$BL$4,)),1)</f>
        <v>8.4602368866328254E-4</v>
      </c>
      <c r="DH63" cm="1">
        <f t="array" ref="DH63">(BH63/INDEX($CX63:$DG63,,MATCH(DH$3,$CX$3:$DG$3,)))*$DG63</f>
        <v>0</v>
      </c>
      <c r="DI63" cm="1">
        <f t="array" ref="DI63">(BI63/INDEX($CX63:$DG63,,MATCH(DI$3,$CX$3:$DG$3,)))*$DG63</f>
        <v>0</v>
      </c>
      <c r="DJ63" cm="1">
        <f t="array" ref="DJ63">(BJ63/INDEX($CX63:$DG63,,MATCH(DJ$3,$CX$3:$DG$3,)))*$DG63</f>
        <v>0</v>
      </c>
      <c r="DK63" cm="1">
        <f t="array" ref="DK63">(BK63/INDEX($CX63:$DG63,,MATCH(DK$3,$CX$3:$DG$3,)))*$DG63</f>
        <v>0</v>
      </c>
      <c r="DL63" cm="1">
        <f t="array" ref="DL63">(BL63/INDEX($CX63:$DG63,,MATCH(DL$3,$CX$3:$DG$3,)))*$DG63</f>
        <v>0</v>
      </c>
      <c r="DM63" cm="1">
        <f t="array" ref="DM63">(BM63/INDEX($CX63:$DG63,,MATCH(DM$3,$CX$3:$DG$3,)))*$DG63</f>
        <v>0</v>
      </c>
      <c r="DN63" cm="1">
        <f t="array" ref="DN63">(BN63/INDEX($CX63:$DG63,,MATCH(DN$3,$CX$3:$DG$3,)))*$DG63</f>
        <v>0</v>
      </c>
      <c r="DO63" cm="1">
        <f t="array" ref="DO63">(BO63/INDEX($CX63:$DG63,,MATCH(DO$3,$CX$3:$DG$3,)))*$DG63</f>
        <v>0</v>
      </c>
      <c r="DP63" cm="1">
        <f t="array" ref="DP63">(BP63/INDEX($CX63:$DG63,,MATCH(DP$3,$CX$3:$DG$3,)))*$DG63</f>
        <v>0</v>
      </c>
      <c r="DQ63" cm="1">
        <f t="array" ref="DQ63">(BQ63/INDEX($CX63:$DG63,,MATCH(DQ$3,$CX$3:$DG$3,)))*$DG63</f>
        <v>0</v>
      </c>
      <c r="DS63" cm="1">
        <f t="array" ref="DS63">(BS63/INDEX($CX63:$DG63,,MATCH(DS$3,$CX$3:$DG$3,)))*$DG63</f>
        <v>20803.318984257825</v>
      </c>
      <c r="DT63" cm="1">
        <f t="array" ref="DT63">(BT63/INDEX($CX63:$DG63,,MATCH(DT$3,$CX$3:$DG$3,)))*$DG63</f>
        <v>18546.801214997169</v>
      </c>
      <c r="DU63" cm="1">
        <f t="array" ref="DU63">(BU63/INDEX($CX63:$DG63,,MATCH(DU$3,$CX$3:$DG$3,)))*$DG63</f>
        <v>17484.346039878164</v>
      </c>
      <c r="DV63" cm="1">
        <f t="array" ref="DV63">(BV63/INDEX($CX63:$DG63,,MATCH(DV$3,$CX$3:$DG$3,)))*$DG63</f>
        <v>17884.84205093894</v>
      </c>
      <c r="DW63" cm="1">
        <f t="array" ref="DW63">(BW63/INDEX($CX63:$DG63,,MATCH(DW$3,$CX$3:$DG$3,)))*$DG63</f>
        <v>18601.729525770672</v>
      </c>
      <c r="DX63" cm="1">
        <f t="array" ref="DX63">(BX63/INDEX($CX63:$DG63,,MATCH(DX$3,$CX$3:$DG$3,)))*$DG63</f>
        <v>22976.159538261119</v>
      </c>
      <c r="DY63" cm="1">
        <f t="array" ref="DY63">(BY63/INDEX($CX63:$DG63,,MATCH(DY$3,$CX$3:$DG$3,)))*$DG63</f>
        <v>25604.936656786947</v>
      </c>
      <c r="DZ63" cm="1">
        <f t="array" ref="DZ63">(BZ63/INDEX($CX63:$DG63,,MATCH(DZ$3,$CX$3:$DG$3,)))*$DG63</f>
        <v>22848.986128356002</v>
      </c>
      <c r="EA63" cm="1">
        <f t="array" ref="EA63">(CA63/INDEX($CX63:$DG63,,MATCH(EA$3,$CX$3:$DG$3,)))*$DG63</f>
        <v>21022.005224245408</v>
      </c>
      <c r="EB63" cm="1">
        <f t="array" ref="EB63">(CB63/INDEX($CX63:$DG63,,MATCH(EB$3,$CX$3:$DG$3,)))*$DG63</f>
        <v>21429.03582464586</v>
      </c>
      <c r="EC63" s="53" cm="1">
        <f t="array" ref="EC63">(CC63/INDEX($CX63:$DG63,,MATCH(EC$3,$CX$3:$DG$3,)))*$DG63</f>
        <v>33.994201703806347</v>
      </c>
      <c r="ED63" cm="1">
        <f t="array" ref="ED63">(CD63/INDEX($CX63:$DG63,,MATCH(ED$3,$CX$3:$DG$3,)))*$DG63</f>
        <v>31.349350303526883</v>
      </c>
      <c r="EE63" cm="1">
        <f t="array" ref="EE63">(CE63/INDEX($CX63:$DG63,,MATCH(EE$3,$CX$3:$DG$3,)))*$DG63</f>
        <v>36.911225384515824</v>
      </c>
      <c r="EF63" cm="1">
        <f t="array" ref="EF63">(CF63/INDEX($CX63:$DG63,,MATCH(EF$3,$CX$3:$DG$3,)))*$DG63</f>
        <v>49.020962861697491</v>
      </c>
      <c r="EG63" cm="1">
        <f t="array" ref="EG63">(CG63/INDEX($CX63:$DG63,,MATCH(EG$3,$CX$3:$DG$3,)))*$DG63</f>
        <v>53.687962283025605</v>
      </c>
      <c r="EH63" cm="1">
        <f t="array" ref="EH63">(CH63/INDEX($CX63:$DG63,,MATCH(EH$3,$CX$3:$DG$3,)))*$DG63</f>
        <v>60.798638844010284</v>
      </c>
      <c r="EI63" cm="1">
        <f t="array" ref="EI63">(CI63/INDEX($CX63:$DG63,,MATCH(EI$3,$CX$3:$DG$3,)))*$DG63</f>
        <v>72.187173637532467</v>
      </c>
      <c r="EJ63" cm="1">
        <f t="array" ref="EJ63">(CJ63/INDEX($CX63:$DG63,,MATCH(EJ$3,$CX$3:$DG$3,)))*$DG63</f>
        <v>61.417682092870933</v>
      </c>
      <c r="EK63" cm="1">
        <f t="array" ref="EK63">(CK63/INDEX($CX63:$DG63,,MATCH(EK$3,$CX$3:$DG$3,)))*$DG63</f>
        <v>51.784167134971234</v>
      </c>
      <c r="EL63" cm="1">
        <f t="array" ref="EL63">(CL63/INDEX($CX63:$DG63,,MATCH(EL$3,$CX$3:$DG$3,)))*$DG63</f>
        <v>50.390107368943781</v>
      </c>
      <c r="EM63" cm="1">
        <f t="array" ref="EM63">(CM63/INDEX($CX63:$DG63,,MATCH(EM$3,$CX$3:$DG$3,)))*$DG63</f>
        <v>99.314898699685372</v>
      </c>
      <c r="EN63" cm="1">
        <f t="array" ref="EN63">(CN63/INDEX($CX63:$DG63,,MATCH(EN$3,$CX$3:$DG$3,)))*$DG63</f>
        <v>91.587900102007907</v>
      </c>
      <c r="EO63" cm="1">
        <f t="array" ref="EO63">(CO63/INDEX($CX63:$DG63,,MATCH(EO$3,$CX$3:$DG$3,)))*$DG63</f>
        <v>107.83705532740834</v>
      </c>
      <c r="EP63" cm="1">
        <f t="array" ref="EP63">(CP63/INDEX($CX63:$DG63,,MATCH(EP$3,$CX$3:$DG$3,)))*$DG63</f>
        <v>143.21595203764983</v>
      </c>
      <c r="EQ63" cm="1">
        <f t="array" ref="EQ63">(CQ63/INDEX($CX63:$DG63,,MATCH(EQ$3,$CX$3:$DG$3,)))*$DG63</f>
        <v>156.85070595242684</v>
      </c>
      <c r="ER63" cm="1">
        <f t="array" ref="ER63">(CR63/INDEX($CX63:$DG63,,MATCH(ER$3,$CX$3:$DG$3,)))*$DG63</f>
        <v>177.62472290077443</v>
      </c>
      <c r="ES63" cm="1">
        <f t="array" ref="ES63">(CS63/INDEX($CX63:$DG63,,MATCH(ES$3,$CX$3:$DG$3,)))*$DG63</f>
        <v>210.89660818319464</v>
      </c>
      <c r="ET63" cm="1">
        <f t="array" ref="ET63">(CT63/INDEX($CX63:$DG63,,MATCH(ET$3,$CX$3:$DG$3,)))*$DG63</f>
        <v>179.43327302020361</v>
      </c>
      <c r="EU63" cm="1">
        <f t="array" ref="EU63">(CU63/INDEX($CX63:$DG63,,MATCH(EU$3,$CX$3:$DG$3,)))*$DG63</f>
        <v>151.28872147279714</v>
      </c>
      <c r="EV63" cm="1">
        <f t="array" ref="EV63">(CV63/INDEX($CX63:$DG63,,MATCH(EV$3,$CX$3:$DG$3,)))*$DG63</f>
        <v>147.21594148370795</v>
      </c>
      <c r="EW63">
        <f t="shared" si="13"/>
        <v>1966.8072507947568</v>
      </c>
      <c r="EY63" s="96">
        <f t="shared" si="24"/>
        <v>1.6340758765238498E-3</v>
      </c>
      <c r="EZ63" s="96">
        <f t="shared" si="14"/>
        <v>1.6902834046755952E-3</v>
      </c>
      <c r="FA63" s="96">
        <f t="shared" si="15"/>
        <v>2.1111012845621436E-3</v>
      </c>
      <c r="FB63" s="96">
        <f t="shared" si="16"/>
        <v>2.7409223252896396E-3</v>
      </c>
      <c r="FC63" s="96">
        <f t="shared" si="17"/>
        <v>2.8861812128085601E-3</v>
      </c>
      <c r="FD63" s="96">
        <f t="shared" si="18"/>
        <v>2.6461619376713136E-3</v>
      </c>
      <c r="FE63" s="96">
        <f t="shared" si="19"/>
        <v>2.8192678078115159E-3</v>
      </c>
      <c r="FF63" s="96">
        <f t="shared" si="20"/>
        <v>2.6879828167364716E-3</v>
      </c>
      <c r="FG63" s="96">
        <f t="shared" si="21"/>
        <v>2.4633314749273653E-3</v>
      </c>
      <c r="FH63" s="96">
        <f t="shared" si="22"/>
        <v>2.3514873828802576E-3</v>
      </c>
      <c r="FJ63" s="96">
        <f t="shared" si="25"/>
        <v>20858.056637433394</v>
      </c>
      <c r="FK63" s="96" t="str">
        <f>IF(AND('Country-wise data'!FJ63&gt;'non-R&amp;D ex_typologies'!$C$17,'Country-wise data'!FJ63&lt;'non-R&amp;D ex_typologies'!$D$17),"Small",IF(AND('Country-wise data'!FJ63&gt;'non-R&amp;D ex_typologies'!$E$17,'Country-wise data'!$FJ$4&lt;'non-R&amp;D ex_typologies'!$F$17),"Medium","Large"))</f>
        <v>Medium</v>
      </c>
      <c r="FL63" t="str">
        <f>IF($FK63='non-R&amp;D ex_typologies'!$C$16,IF(AND('Country-wise data'!EY63&gt;'non-R&amp;D ex_typologies'!$C$21,'Country-wise data'!EY63&lt;'non-R&amp;D ex_typologies'!$D$21),'non-R&amp;D ex_typologies'!$B$21,IF(AND('Country-wise data'!EY63&gt;'non-R&amp;D ex_typologies'!$C$19,'Country-wise data'!EY63&lt;'non-R&amp;D ex_typologies'!$D$19),'non-R&amp;D ex_typologies'!$B$19,'non-R&amp;D ex_typologies'!$B$20)),IF($FK63='non-R&amp;D ex_typologies'!$E$16,IF(AND('Country-wise data'!EY63&gt;'non-R&amp;D ex_typologies'!$E$21,'Country-wise data'!EY63&lt;'non-R&amp;D ex_typologies'!$F$21),'non-R&amp;D ex_typologies'!$B$21,IF(AND('Country-wise data'!EY63&gt;'non-R&amp;D ex_typologies'!$E$19,'Country-wise data'!EY63&lt;'non-R&amp;D ex_typologies'!$F$19),'non-R&amp;D ex_typologies'!$B$19,'non-R&amp;D ex_typologies'!$B$20)),IF(AND('Country-wise data'!EY63&gt;'non-R&amp;D ex_typologies'!$G$21,'Country-wise data'!EY63&lt;'non-R&amp;D ex_typologies'!$H$21),'non-R&amp;D ex_typologies'!$B$21,IF(AND('Country-wise data'!EY63&gt;'non-R&amp;D ex_typologies'!$G$19,'Country-wise data'!EY63&lt;'non-R&amp;D ex_typologies'!$H$19),'non-R&amp;D ex_typologies'!$B$19,'non-R&amp;D ex_typologies'!$B$20))))</f>
        <v>Program heavy</v>
      </c>
      <c r="FM63" t="str">
        <f>IF($FK63='non-R&amp;D ex_typologies'!$C$16,IF(AND('Country-wise data'!EZ63&gt;'non-R&amp;D ex_typologies'!$C$21,'Country-wise data'!EZ63&lt;'non-R&amp;D ex_typologies'!$D$21),'non-R&amp;D ex_typologies'!$B$21,IF(AND('Country-wise data'!EZ63&gt;'non-R&amp;D ex_typologies'!$C$19,'Country-wise data'!EZ63&lt;'non-R&amp;D ex_typologies'!$D$19),'non-R&amp;D ex_typologies'!$B$19,'non-R&amp;D ex_typologies'!$B$20)),IF($FK63='non-R&amp;D ex_typologies'!$E$16,IF(AND('Country-wise data'!EZ63&gt;'non-R&amp;D ex_typologies'!$E$21,'Country-wise data'!EZ63&lt;'non-R&amp;D ex_typologies'!$F$21),'non-R&amp;D ex_typologies'!$B$21,IF(AND('Country-wise data'!EZ63&gt;'non-R&amp;D ex_typologies'!$E$19,'Country-wise data'!EZ63&lt;'non-R&amp;D ex_typologies'!$F$19),'non-R&amp;D ex_typologies'!$B$19,'non-R&amp;D ex_typologies'!$B$20)),IF(AND('Country-wise data'!EZ63&gt;'non-R&amp;D ex_typologies'!$G$21,'Country-wise data'!EZ63&lt;'non-R&amp;D ex_typologies'!$H$21),'non-R&amp;D ex_typologies'!$B$21,IF(AND('Country-wise data'!EZ63&gt;'non-R&amp;D ex_typologies'!$G$19,'Country-wise data'!EZ63&lt;'non-R&amp;D ex_typologies'!$H$19),'non-R&amp;D ex_typologies'!$B$19,'non-R&amp;D ex_typologies'!$B$20))))</f>
        <v>Program heavy</v>
      </c>
      <c r="FN63" t="str">
        <f>IF($FK63='non-R&amp;D ex_typologies'!$C$16,IF(AND('Country-wise data'!FA63&gt;'non-R&amp;D ex_typologies'!$C$21,'Country-wise data'!FA63&lt;'non-R&amp;D ex_typologies'!$D$21),'non-R&amp;D ex_typologies'!$B$21,IF(AND('Country-wise data'!FA63&gt;'non-R&amp;D ex_typologies'!$C$19,'Country-wise data'!FA63&lt;'non-R&amp;D ex_typologies'!$D$19),'non-R&amp;D ex_typologies'!$B$19,'non-R&amp;D ex_typologies'!$B$20)),IF($FK63='non-R&amp;D ex_typologies'!$E$16,IF(AND('Country-wise data'!FA63&gt;'non-R&amp;D ex_typologies'!$E$21,'Country-wise data'!FA63&lt;'non-R&amp;D ex_typologies'!$F$21),'non-R&amp;D ex_typologies'!$B$21,IF(AND('Country-wise data'!FA63&gt;'non-R&amp;D ex_typologies'!$E$19,'Country-wise data'!FA63&lt;'non-R&amp;D ex_typologies'!$F$19),'non-R&amp;D ex_typologies'!$B$19,'non-R&amp;D ex_typologies'!$B$20)),IF(AND('Country-wise data'!FA63&gt;'non-R&amp;D ex_typologies'!$G$21,'Country-wise data'!FA63&lt;'non-R&amp;D ex_typologies'!$H$21),'non-R&amp;D ex_typologies'!$B$21,IF(AND('Country-wise data'!FA63&gt;'non-R&amp;D ex_typologies'!$G$19,'Country-wise data'!FA63&lt;'non-R&amp;D ex_typologies'!$H$19),'non-R&amp;D ex_typologies'!$B$19,'non-R&amp;D ex_typologies'!$B$20))))</f>
        <v>Program heavy</v>
      </c>
      <c r="FO63" t="str">
        <f>IF($FK63='non-R&amp;D ex_typologies'!$C$16,IF(AND('Country-wise data'!FB63&gt;'non-R&amp;D ex_typologies'!$C$21,'Country-wise data'!FB63&lt;'non-R&amp;D ex_typologies'!$D$21),'non-R&amp;D ex_typologies'!$B$21,IF(AND('Country-wise data'!FB63&gt;'non-R&amp;D ex_typologies'!$C$19,'Country-wise data'!FB63&lt;'non-R&amp;D ex_typologies'!$D$19),'non-R&amp;D ex_typologies'!$B$19,'non-R&amp;D ex_typologies'!$B$20)),IF($FK63='non-R&amp;D ex_typologies'!$E$16,IF(AND('Country-wise data'!FB63&gt;'non-R&amp;D ex_typologies'!$E$21,'Country-wise data'!FB63&lt;'non-R&amp;D ex_typologies'!$F$21),'non-R&amp;D ex_typologies'!$B$21,IF(AND('Country-wise data'!FB63&gt;'non-R&amp;D ex_typologies'!$E$19,'Country-wise data'!FB63&lt;'non-R&amp;D ex_typologies'!$F$19),'non-R&amp;D ex_typologies'!$B$19,'non-R&amp;D ex_typologies'!$B$20)),IF(AND('Country-wise data'!FB63&gt;'non-R&amp;D ex_typologies'!$G$21,'Country-wise data'!FB63&lt;'non-R&amp;D ex_typologies'!$H$21),'non-R&amp;D ex_typologies'!$B$21,IF(AND('Country-wise data'!FB63&gt;'non-R&amp;D ex_typologies'!$G$19,'Country-wise data'!FB63&lt;'non-R&amp;D ex_typologies'!$H$19),'non-R&amp;D ex_typologies'!$B$19,'non-R&amp;D ex_typologies'!$B$20))))</f>
        <v>Program heavy</v>
      </c>
      <c r="FP63" t="str">
        <f>IF($FK63='non-R&amp;D ex_typologies'!$C$16,IF(AND('Country-wise data'!FC63&gt;'non-R&amp;D ex_typologies'!$C$21,'Country-wise data'!FC63&lt;'non-R&amp;D ex_typologies'!$D$21),'non-R&amp;D ex_typologies'!$B$21,IF(AND('Country-wise data'!FC63&gt;'non-R&amp;D ex_typologies'!$C$19,'Country-wise data'!FC63&lt;'non-R&amp;D ex_typologies'!$D$19),'non-R&amp;D ex_typologies'!$B$19,'non-R&amp;D ex_typologies'!$B$20)),IF($FK63='non-R&amp;D ex_typologies'!$E$16,IF(AND('Country-wise data'!FC63&gt;'non-R&amp;D ex_typologies'!$E$21,'Country-wise data'!FC63&lt;'non-R&amp;D ex_typologies'!$F$21),'non-R&amp;D ex_typologies'!$B$21,IF(AND('Country-wise data'!FC63&gt;'non-R&amp;D ex_typologies'!$E$19,'Country-wise data'!FC63&lt;'non-R&amp;D ex_typologies'!$F$19),'non-R&amp;D ex_typologies'!$B$19,'non-R&amp;D ex_typologies'!$B$20)),IF(AND('Country-wise data'!FC63&gt;'non-R&amp;D ex_typologies'!$G$21,'Country-wise data'!FC63&lt;'non-R&amp;D ex_typologies'!$H$21),'non-R&amp;D ex_typologies'!$B$21,IF(AND('Country-wise data'!FC63&gt;'non-R&amp;D ex_typologies'!$G$19,'Country-wise data'!FC63&lt;'non-R&amp;D ex_typologies'!$H$19),'non-R&amp;D ex_typologies'!$B$19,'non-R&amp;D ex_typologies'!$B$20))))</f>
        <v>Program heavy</v>
      </c>
      <c r="FQ63" t="str">
        <f>IF($FK63='non-R&amp;D ex_typologies'!$C$16,IF(AND('Country-wise data'!FD63&gt;'non-R&amp;D ex_typologies'!$C$21,'Country-wise data'!FD63&lt;'non-R&amp;D ex_typologies'!$D$21),'non-R&amp;D ex_typologies'!$B$21,IF(AND('Country-wise data'!FD63&gt;'non-R&amp;D ex_typologies'!$C$19,'Country-wise data'!FD63&lt;'non-R&amp;D ex_typologies'!$D$19),'non-R&amp;D ex_typologies'!$B$19,'non-R&amp;D ex_typologies'!$B$20)),IF($FK63='non-R&amp;D ex_typologies'!$E$16,IF(AND('Country-wise data'!FD63&gt;'non-R&amp;D ex_typologies'!$E$21,'Country-wise data'!FD63&lt;'non-R&amp;D ex_typologies'!$F$21),'non-R&amp;D ex_typologies'!$B$21,IF(AND('Country-wise data'!FD63&gt;'non-R&amp;D ex_typologies'!$E$19,'Country-wise data'!FD63&lt;'non-R&amp;D ex_typologies'!$F$19),'non-R&amp;D ex_typologies'!$B$19,'non-R&amp;D ex_typologies'!$B$20)),IF(AND('Country-wise data'!FD63&gt;'non-R&amp;D ex_typologies'!$G$21,'Country-wise data'!FD63&lt;'non-R&amp;D ex_typologies'!$H$21),'non-R&amp;D ex_typologies'!$B$21,IF(AND('Country-wise data'!FD63&gt;'non-R&amp;D ex_typologies'!$G$19,'Country-wise data'!FD63&lt;'non-R&amp;D ex_typologies'!$H$19),'non-R&amp;D ex_typologies'!$B$19,'non-R&amp;D ex_typologies'!$B$20))))</f>
        <v>Program heavy</v>
      </c>
      <c r="FR63" t="str">
        <f>IF($FK63='non-R&amp;D ex_typologies'!$C$16,IF(AND('Country-wise data'!FE63&gt;'non-R&amp;D ex_typologies'!$C$21,'Country-wise data'!FE63&lt;'non-R&amp;D ex_typologies'!$D$21),'non-R&amp;D ex_typologies'!$B$21,IF(AND('Country-wise data'!FE63&gt;'non-R&amp;D ex_typologies'!$C$19,'Country-wise data'!FE63&lt;'non-R&amp;D ex_typologies'!$D$19),'non-R&amp;D ex_typologies'!$B$19,'non-R&amp;D ex_typologies'!$B$20)),IF($FK63='non-R&amp;D ex_typologies'!$E$16,IF(AND('Country-wise data'!FE63&gt;'non-R&amp;D ex_typologies'!$E$21,'Country-wise data'!FE63&lt;'non-R&amp;D ex_typologies'!$F$21),'non-R&amp;D ex_typologies'!$B$21,IF(AND('Country-wise data'!FE63&gt;'non-R&amp;D ex_typologies'!$E$19,'Country-wise data'!FE63&lt;'non-R&amp;D ex_typologies'!$F$19),'non-R&amp;D ex_typologies'!$B$19,'non-R&amp;D ex_typologies'!$B$20)),IF(AND('Country-wise data'!FE63&gt;'non-R&amp;D ex_typologies'!$G$21,'Country-wise data'!FE63&lt;'non-R&amp;D ex_typologies'!$H$21),'non-R&amp;D ex_typologies'!$B$21,IF(AND('Country-wise data'!FE63&gt;'non-R&amp;D ex_typologies'!$G$19,'Country-wise data'!FE63&lt;'non-R&amp;D ex_typologies'!$H$19),'non-R&amp;D ex_typologies'!$B$19,'non-R&amp;D ex_typologies'!$B$20))))</f>
        <v>Program heavy</v>
      </c>
      <c r="FS63" t="str">
        <f>IF($FK63='non-R&amp;D ex_typologies'!$C$16,IF(AND('Country-wise data'!FF63&gt;'non-R&amp;D ex_typologies'!$C$21,'Country-wise data'!FF63&lt;'non-R&amp;D ex_typologies'!$D$21),'non-R&amp;D ex_typologies'!$B$21,IF(AND('Country-wise data'!FF63&gt;'non-R&amp;D ex_typologies'!$C$19,'Country-wise data'!FF63&lt;'non-R&amp;D ex_typologies'!$D$19),'non-R&amp;D ex_typologies'!$B$19,'non-R&amp;D ex_typologies'!$B$20)),IF($FK63='non-R&amp;D ex_typologies'!$E$16,IF(AND('Country-wise data'!FF63&gt;'non-R&amp;D ex_typologies'!$E$21,'Country-wise data'!FF63&lt;'non-R&amp;D ex_typologies'!$F$21),'non-R&amp;D ex_typologies'!$B$21,IF(AND('Country-wise data'!FF63&gt;'non-R&amp;D ex_typologies'!$E$19,'Country-wise data'!FF63&lt;'non-R&amp;D ex_typologies'!$F$19),'non-R&amp;D ex_typologies'!$B$19,'non-R&amp;D ex_typologies'!$B$20)),IF(AND('Country-wise data'!FF63&gt;'non-R&amp;D ex_typologies'!$G$21,'Country-wise data'!FF63&lt;'non-R&amp;D ex_typologies'!$H$21),'non-R&amp;D ex_typologies'!$B$21,IF(AND('Country-wise data'!FF63&gt;'non-R&amp;D ex_typologies'!$G$19,'Country-wise data'!FF63&lt;'non-R&amp;D ex_typologies'!$H$19),'non-R&amp;D ex_typologies'!$B$19,'non-R&amp;D ex_typologies'!$B$20))))</f>
        <v>Program heavy</v>
      </c>
      <c r="FT63" t="str">
        <f>IF($FK63='non-R&amp;D ex_typologies'!$C$16,IF(AND('Country-wise data'!FG63&gt;'non-R&amp;D ex_typologies'!$C$21,'Country-wise data'!FG63&lt;'non-R&amp;D ex_typologies'!$D$21),'non-R&amp;D ex_typologies'!$B$21,IF(AND('Country-wise data'!FG63&gt;'non-R&amp;D ex_typologies'!$C$19,'Country-wise data'!FG63&lt;'non-R&amp;D ex_typologies'!$D$19),'non-R&amp;D ex_typologies'!$B$19,'non-R&amp;D ex_typologies'!$B$20)),IF($FK63='non-R&amp;D ex_typologies'!$E$16,IF(AND('Country-wise data'!FG63&gt;'non-R&amp;D ex_typologies'!$E$21,'Country-wise data'!FG63&lt;'non-R&amp;D ex_typologies'!$F$21),'non-R&amp;D ex_typologies'!$B$21,IF(AND('Country-wise data'!FG63&gt;'non-R&amp;D ex_typologies'!$E$19,'Country-wise data'!FG63&lt;'non-R&amp;D ex_typologies'!$F$19),'non-R&amp;D ex_typologies'!$B$19,'non-R&amp;D ex_typologies'!$B$20)),IF(AND('Country-wise data'!FG63&gt;'non-R&amp;D ex_typologies'!$G$21,'Country-wise data'!FG63&lt;'non-R&amp;D ex_typologies'!$H$21),'non-R&amp;D ex_typologies'!$B$21,IF(AND('Country-wise data'!FG63&gt;'non-R&amp;D ex_typologies'!$G$19,'Country-wise data'!FG63&lt;'non-R&amp;D ex_typologies'!$H$19),'non-R&amp;D ex_typologies'!$B$19,'non-R&amp;D ex_typologies'!$B$20))))</f>
        <v>Program heavy</v>
      </c>
      <c r="FU63" t="str">
        <f>IF($FK63='non-R&amp;D ex_typologies'!$C$16,IF(AND('Country-wise data'!FH63&gt;'non-R&amp;D ex_typologies'!$C$21,'Country-wise data'!FH63&lt;'non-R&amp;D ex_typologies'!$D$21),'non-R&amp;D ex_typologies'!$B$21,IF(AND('Country-wise data'!FH63&gt;'non-R&amp;D ex_typologies'!$C$19,'Country-wise data'!FH63&lt;'non-R&amp;D ex_typologies'!$D$19),'non-R&amp;D ex_typologies'!$B$19,'non-R&amp;D ex_typologies'!$B$20)),IF($FK63='non-R&amp;D ex_typologies'!$E$16,IF(AND('Country-wise data'!FH63&gt;'non-R&amp;D ex_typologies'!$E$21,'Country-wise data'!FH63&lt;'non-R&amp;D ex_typologies'!$F$21),'non-R&amp;D ex_typologies'!$B$21,IF(AND('Country-wise data'!FH63&gt;'non-R&amp;D ex_typologies'!$E$19,'Country-wise data'!FH63&lt;'non-R&amp;D ex_typologies'!$F$19),'non-R&amp;D ex_typologies'!$B$19,'non-R&amp;D ex_typologies'!$B$20)),IF(AND('Country-wise data'!FH63&gt;'non-R&amp;D ex_typologies'!$G$21,'Country-wise data'!FH63&lt;'non-R&amp;D ex_typologies'!$H$21),'non-R&amp;D ex_typologies'!$B$21,IF(AND('Country-wise data'!FH63&gt;'non-R&amp;D ex_typologies'!$G$19,'Country-wise data'!FH63&lt;'non-R&amp;D ex_typologies'!$H$19),'non-R&amp;D ex_typologies'!$B$19,'non-R&amp;D ex_typologies'!$B$20))))</f>
        <v>Program heavy</v>
      </c>
    </row>
    <row r="64" spans="2:177" x14ac:dyDescent="0.35">
      <c r="B64" t="s">
        <v>175</v>
      </c>
      <c r="C64" t="s">
        <v>176</v>
      </c>
      <c r="D64" t="s">
        <v>376</v>
      </c>
      <c r="E64" t="s">
        <v>376</v>
      </c>
      <c r="F64" t="s">
        <v>367</v>
      </c>
      <c r="G64" s="55">
        <f>Assumptions!$C$13</f>
        <v>1.1000000000000001</v>
      </c>
      <c r="H64">
        <f>SUMIFS(FAOstat!M:M,FAOstat!$B:$B,'Country-wise data'!$B64)*G64</f>
        <v>12.551000000000002</v>
      </c>
      <c r="I64">
        <f>IF(SUMIFS(FAOstat!N:N,FAOstat!$B:$B,'Country-wise data'!$B64)=0,H64*(1+Assumptions!$C$9),SUMIFS(FAOstat!N:N,FAOstat!$B:$B,'Country-wise data'!$B64)*$G64)</f>
        <v>37.960999999999999</v>
      </c>
      <c r="J64">
        <f>IF(SUMIFS(FAOstat!O:O,FAOstat!$B:$B,'Country-wise data'!$B64)=0,I64*(1+Assumptions!$C$9),SUMIFS(FAOstat!O:O,FAOstat!$B:$B,'Country-wise data'!$B64)*$G64)</f>
        <v>268.79600000000005</v>
      </c>
      <c r="K64">
        <f>IF(SUMIFS(FAOstat!P:P,FAOstat!$B:$B,'Country-wise data'!$B64)=0,J64*(1+Assumptions!$C$9),SUMIFS(FAOstat!P:P,FAOstat!$B:$B,'Country-wise data'!$B64)*$G64)</f>
        <v>351.67</v>
      </c>
      <c r="L64">
        <f>IF(SUMIFS(FAOstat!Q:Q,FAOstat!$B:$B,'Country-wise data'!$B64)=0,K64*(1+Assumptions!$C$9),SUMIFS(FAOstat!Q:Q,FAOstat!$B:$B,'Country-wise data'!$B64)*$G64)</f>
        <v>475.72800000000001</v>
      </c>
      <c r="M64">
        <f>IF(SUMIFS(FAOstat!R:R,FAOstat!$B:$B,'Country-wise data'!$B64)=0,L64*(1+Assumptions!$C$9),SUMIFS(FAOstat!R:R,FAOstat!$B:$B,'Country-wise data'!$B64)*$G64)</f>
        <v>644.67700000000013</v>
      </c>
      <c r="N64">
        <f>IF(SUMIFS(FAOstat!S:S,FAOstat!$B:$B,'Country-wise data'!$B64)=0,M64*(1+Assumptions!$C$9),SUMIFS(FAOstat!S:S,FAOstat!$B:$B,'Country-wise data'!$B64)*$G64)</f>
        <v>108.867</v>
      </c>
      <c r="O64">
        <f>IF(SUMIFS(FAOstat!T:T,FAOstat!$B:$B,'Country-wise data'!$B64)=0,N64*(1+Assumptions!$C$9),SUMIFS(FAOstat!T:T,FAOstat!$B:$B,'Country-wise data'!$B64)*$G64)</f>
        <v>117.59000000000002</v>
      </c>
      <c r="P64">
        <f>IF(SUMIFS(FAOstat!U:U,FAOstat!$B:$B,'Country-wise data'!$B64)=0,O64*(1+Assumptions!$C$9),SUMIFS(FAOstat!U:U,FAOstat!$B:$B,'Country-wise data'!$B64)*$G64)</f>
        <v>119.94180000000001</v>
      </c>
      <c r="Q64">
        <f>IF(SUMIFS(FAOstat!V:V,FAOstat!$B:$B,'Country-wise data'!$B64)=0,P64*(1+Assumptions!$C$9),SUMIFS(FAOstat!V:V,FAOstat!$B:$B,'Country-wise data'!$B64)*$G64)</f>
        <v>122.34063600000002</v>
      </c>
      <c r="R64" s="36">
        <f t="shared" si="55"/>
        <v>-0.23784657771525441</v>
      </c>
      <c r="S64">
        <f>SUMIFS(FAOstat!CE:CE,FAOstat!$B:$B,'Country-wise data'!$B64)</f>
        <v>1109.7787269999999</v>
      </c>
      <c r="T64">
        <f>SUMIFS(FAOstat!CF:CF,FAOstat!$B:$B,'Country-wise data'!$B64)</f>
        <v>1183.838058</v>
      </c>
      <c r="U64">
        <f>SUMIFS(FAOstat!CG:CG,FAOstat!$B:$B,'Country-wise data'!$B64)</f>
        <v>1196.1214319999999</v>
      </c>
      <c r="V64">
        <f>SUMIFS(FAOstat!CH:CH,FAOstat!$B:$B,'Country-wise data'!$B64)</f>
        <v>1412.2794919999999</v>
      </c>
      <c r="W64">
        <f>SUMIFS(FAOstat!CI:CI,FAOstat!$B:$B,'Country-wise data'!$B64)</f>
        <v>1672.847792</v>
      </c>
      <c r="X64">
        <f>SUMIFS(FAOstat!CJ:CJ,FAOstat!$B:$B,'Country-wise data'!$B64)</f>
        <v>1938.9048680000001</v>
      </c>
      <c r="Y64">
        <f>SUMIFS(FAOstat!CK:CK,FAOstat!$B:$B,'Country-wise data'!$B64)</f>
        <v>2056.5641310000001</v>
      </c>
      <c r="Z64">
        <f>SUMIFS(FAOstat!CL:CL,FAOstat!$B:$B,'Country-wise data'!$B64)</f>
        <v>2256.3380280000001</v>
      </c>
      <c r="AA64">
        <f>SUMIFS(FAOstat!CM:CM,FAOstat!$B:$B,'Country-wise data'!$B64)</f>
        <v>2377.4647890000001</v>
      </c>
      <c r="AB64">
        <f>SUMIFS(FAOstat!CN:CN,FAOstat!$B:$B,'Country-wise data'!$B64)</f>
        <v>2425.0140847800003</v>
      </c>
      <c r="AC64" s="53">
        <f>IFERROR(INDEX('ASTI data (new)'!$AF$6:$AL$130,MATCH('Country-wise data'!$B64,'ASTI data (new)'!$C$6:$C$130,),MATCH('Country-wise data'!AC$3,'ASTI data (new)'!$AF$5:$AL$5,)),(INDEX(Assumptions!$G$154:$P$345,MATCH('Country-wise data'!$B64,Assumptions!$B$154:$B$344,),MATCH('Country-wise data'!AC$3,Assumptions!$G$153:$P$153,))*S64))</f>
        <v>14.058320341628635</v>
      </c>
      <c r="AD64" s="53">
        <f>IFERROR(INDEX('ASTI data (new)'!$AF$6:$AL$130,MATCH('Country-wise data'!$B64,'ASTI data (new)'!$C$6:$C$130,),MATCH('Country-wise data'!AD$3,'ASTI data (new)'!$AF$5:$AL$5,)),(INDEX(Assumptions!$G$154:$P$345,MATCH('Country-wise data'!$B64,Assumptions!$B$154:$B$344,),MATCH('Country-wise data'!AD$3,Assumptions!$G$153:$P$153,))*T64))</f>
        <v>13.869323403249254</v>
      </c>
      <c r="AE64" s="53">
        <f>IFERROR(INDEX('ASTI data (new)'!$AF$6:$AL$130,MATCH('Country-wise data'!$B64,'ASTI data (new)'!$C$6:$C$130,),MATCH('Country-wise data'!AE$3,'ASTI data (new)'!$AF$5:$AL$5,)),(INDEX(Assumptions!$G$154:$P$345,MATCH('Country-wise data'!$B64,Assumptions!$B$154:$B$344,),MATCH('Country-wise data'!AE$3,Assumptions!$G$153:$P$153,))*U64))</f>
        <v>15.623773652816906</v>
      </c>
      <c r="AF64" s="53">
        <f>IFERROR(INDEX('ASTI data (new)'!$AF$6:$AL$130,MATCH('Country-wise data'!$B64,'ASTI data (new)'!$C$6:$C$130,),MATCH('Country-wise data'!AF$3,'ASTI data (new)'!$AF$5:$AL$5,)),(INDEX(Assumptions!$G$154:$P$345,MATCH('Country-wise data'!$B64,Assumptions!$B$154:$B$344,),MATCH('Country-wise data'!AF$3,Assumptions!$G$153:$P$153,))*V64))</f>
        <v>17.785282615883929</v>
      </c>
      <c r="AG64" s="53">
        <f>IFERROR(INDEX('ASTI data (new)'!$AF$6:$AL$130,MATCH('Country-wise data'!$B64,'ASTI data (new)'!$C$6:$C$130,),MATCH('Country-wise data'!AG$3,'ASTI data (new)'!$AF$5:$AL$5,)),(INDEX(Assumptions!$G$154:$P$345,MATCH('Country-wise data'!$B64,Assumptions!$B$154:$B$344,),MATCH('Country-wise data'!AG$3,Assumptions!$G$153:$P$153,))*W64))</f>
        <v>18.51143458197544</v>
      </c>
      <c r="AH64" s="53">
        <f>IFERROR(INDEX('ASTI data (new)'!$AF$6:$AL$130,MATCH('Country-wise data'!$B64,'ASTI data (new)'!$C$6:$C$130,),MATCH('Country-wise data'!AH$3,'ASTI data (new)'!$AF$5:$AL$5,)),(INDEX(Assumptions!$G$154:$P$345,MATCH('Country-wise data'!$B64,Assumptions!$B$154:$B$344,),MATCH('Country-wise data'!AH$3,Assumptions!$G$153:$P$153,))*X64))</f>
        <v>19.330417296865583</v>
      </c>
      <c r="AI64" s="53">
        <f>IFERROR(INDEX('ASTI data (new)'!$AF$6:$AL$130,MATCH('Country-wise data'!$B64,'ASTI data (new)'!$C$6:$C$130,),MATCH('Country-wise data'!AI$3,'ASTI data (new)'!$AF$5:$AL$5,)),(INDEX(Assumptions!$G$154:$P$345,MATCH('Country-wise data'!$B64,Assumptions!$B$154:$B$344,),MATCH('Country-wise data'!AI$3,Assumptions!$G$153:$P$153,))*Y64))</f>
        <v>20.383435076108483</v>
      </c>
      <c r="AJ64" s="53">
        <f t="shared" ref="AJ64:AL64" si="86">IFERROR((1+($AI64/$AF64)^(1/3)-1)*AI64,0)</f>
        <v>21.331246890654263</v>
      </c>
      <c r="AK64" s="53">
        <f t="shared" si="86"/>
        <v>22.323131121475232</v>
      </c>
      <c r="AL64" s="53">
        <f t="shared" si="86"/>
        <v>23.361137097189715</v>
      </c>
      <c r="AM64" s="55" cm="1">
        <f t="array" ref="AM64">INDEX('non-R&amp;D ex_typologies'!$J$8:$J$10,MATCH('Country-wise data'!FL64,'non-R&amp;D ex_typologies'!$F$8:$F$10,),)*'Country-wise data'!AC64</f>
        <v>17.719144699046023</v>
      </c>
      <c r="AN64" s="55" cm="1">
        <f t="array" ref="AN64">INDEX('non-R&amp;D ex_typologies'!$J$8:$J$10,MATCH('Country-wise data'!FM64,'non-R&amp;D ex_typologies'!$F$8:$F$10,),)*'Country-wise data'!AD64</f>
        <v>17.480932450538322</v>
      </c>
      <c r="AO64" s="55" cm="1">
        <f t="array" ref="AO64">INDEX('non-R&amp;D ex_typologies'!$J$8:$J$10,MATCH('Country-wise data'!FN64,'non-R&amp;D ex_typologies'!$F$8:$F$10,),)*'Country-wise data'!AE64</f>
        <v>19.692246255026944</v>
      </c>
      <c r="AP64" s="55" cm="1">
        <f t="array" ref="AP64">INDEX('non-R&amp;D ex_typologies'!$J$8:$J$10,MATCH('Country-wise data'!FO64,'non-R&amp;D ex_typologies'!$F$8:$F$10,),)*'Country-wise data'!AF64</f>
        <v>22.416617954785249</v>
      </c>
      <c r="AQ64" s="55" cm="1">
        <f t="array" ref="AQ64">INDEX('non-R&amp;D ex_typologies'!$J$8:$J$10,MATCH('Country-wise data'!FP64,'non-R&amp;D ex_typologies'!$F$8:$F$10,),)*'Country-wise data'!AG64</f>
        <v>23.331861842248237</v>
      </c>
      <c r="AR64" s="55" cm="1">
        <f t="array" ref="AR64">INDEX('non-R&amp;D ex_typologies'!$J$8:$J$10,MATCH('Country-wise data'!FQ64,'non-R&amp;D ex_typologies'!$F$8:$F$10,),)*'Country-wise data'!AH64</f>
        <v>56.474290891963797</v>
      </c>
      <c r="AS64" s="55" cm="1">
        <f t="array" ref="AS64">INDEX('non-R&amp;D ex_typologies'!$J$8:$J$10,MATCH('Country-wise data'!FR64,'non-R&amp;D ex_typologies'!$F$8:$F$10,),)*'Country-wise data'!AI64</f>
        <v>59.550708305312448</v>
      </c>
      <c r="AT64" s="55" cm="1">
        <f t="array" ref="AT64">INDEX('non-R&amp;D ex_typologies'!$J$8:$J$10,MATCH('Country-wise data'!FS64,'non-R&amp;D ex_typologies'!$F$8:$F$10,),)*'Country-wise data'!AJ64</f>
        <v>62.319763898032519</v>
      </c>
      <c r="AU64" s="55" cm="1">
        <f t="array" ref="AU64">INDEX('non-R&amp;D ex_typologies'!$J$8:$J$10,MATCH('Country-wise data'!FT64,'non-R&amp;D ex_typologies'!$F$8:$F$10,),)*'Country-wise data'!AK64</f>
        <v>65.217578141888396</v>
      </c>
      <c r="AV64" s="55" cm="1">
        <f t="array" ref="AV64">INDEX('non-R&amp;D ex_typologies'!$J$8:$J$10,MATCH('Country-wise data'!FU64,'non-R&amp;D ex_typologies'!$F$8:$F$10,),)*'Country-wise data'!AL64</f>
        <v>68.250138200982505</v>
      </c>
      <c r="AW64">
        <f t="shared" si="57"/>
        <v>599.03078471767196</v>
      </c>
      <c r="AX64" s="53">
        <f>INDEX('GDP deflators'!$AB$3:$AK$155,MATCH('Country-wise data'!$B64,'GDP deflators'!$B$3:$B$155,),MATCH('Country-wise data'!AX$3,'GDP deflators'!$D$2:$M$2,))</f>
        <v>75.837830677171851</v>
      </c>
      <c r="AY64" s="53">
        <f>INDEX('GDP deflators'!$AB$3:$AK$155,MATCH('Country-wise data'!$B64,'GDP deflators'!$B$3:$B$155,),MATCH('Country-wise data'!AY$3,'GDP deflators'!$D$2:$M$2,))</f>
        <v>80.681229923051134</v>
      </c>
      <c r="AZ64" s="53">
        <f>INDEX('GDP deflators'!$AB$3:$AK$155,MATCH('Country-wise data'!$B64,'GDP deflators'!$B$3:$B$155,),MATCH('Country-wise data'!AZ$3,'GDP deflators'!$D$2:$M$2,))</f>
        <v>84.3123800428707</v>
      </c>
      <c r="BA64" s="53">
        <f>INDEX('GDP deflators'!$AB$3:$AK$155,MATCH('Country-wise data'!$B64,'GDP deflators'!$B$3:$B$155,),MATCH('Country-wise data'!BA$3,'GDP deflators'!$D$2:$M$2,))</f>
        <v>89.033686677529374</v>
      </c>
      <c r="BB64" s="53">
        <f>INDEX('GDP deflators'!$AB$3:$AK$155,MATCH('Country-wise data'!$B64,'GDP deflators'!$B$3:$B$155,),MATCH('Country-wise data'!BB$3,'GDP deflators'!$D$2:$M$2,))</f>
        <v>92.100293711829323</v>
      </c>
      <c r="BC64" s="53">
        <f>INDEX('GDP deflators'!$AB$3:$AK$155,MATCH('Country-wise data'!$B64,'GDP deflators'!$B$3:$B$155,),MATCH('Country-wise data'!BC$3,'GDP deflators'!$D$2:$M$2,))</f>
        <v>94.193197224363061</v>
      </c>
      <c r="BD64" s="53">
        <f>INDEX('GDP deflators'!$AB$3:$AK$155,MATCH('Country-wise data'!$B64,'GDP deflators'!$B$3:$B$155,),MATCH('Country-wise data'!BD$3,'GDP deflators'!$D$2:$M$2,))</f>
        <v>95.142116271515249</v>
      </c>
      <c r="BE64" s="53">
        <f>INDEX('GDP deflators'!$AB$3:$AK$155,MATCH('Country-wise data'!$B64,'GDP deflators'!$B$3:$B$155,),MATCH('Country-wise data'!BE$3,'GDP deflators'!$D$2:$M$2,))</f>
        <v>96.765543937115581</v>
      </c>
      <c r="BF64" s="53">
        <f>INDEX('GDP deflators'!$AB$3:$AK$155,MATCH('Country-wise data'!$B64,'GDP deflators'!$B$3:$B$155,),MATCH('Country-wise data'!BF$3,'GDP deflators'!$D$2:$M$2,))</f>
        <v>98.473515358361766</v>
      </c>
      <c r="BG64" s="53">
        <f>INDEX('GDP deflators'!$AB$3:$AK$155,MATCH('Country-wise data'!$B64,'GDP deflators'!$B$3:$B$155,),MATCH('Country-wise data'!BG$3,'GDP deflators'!$D$2:$M$2,))</f>
        <v>100</v>
      </c>
      <c r="BH64" cm="1">
        <f t="array" ref="BH64">H64/(INDEX($AX64:$BG64,,MATCH(BH$3,$AX$3:$BG$3,))/100)</f>
        <v>16.549787735131002</v>
      </c>
      <c r="BI64" cm="1">
        <f t="array" ref="BI64">I64/(INDEX($AX64:$BG64,,MATCH(BI$3,$AX$3:$BG$3,))/100)</f>
        <v>47.050596571476291</v>
      </c>
      <c r="BJ64" cm="1">
        <f t="array" ref="BJ64">J64/(INDEX($AX64:$BG64,,MATCH(BJ$3,$AX$3:$BG$3,))/100)</f>
        <v>318.80964558624026</v>
      </c>
      <c r="BK64" cm="1">
        <f t="array" ref="BK64">K64/(INDEX($AX64:$BG64,,MATCH(BK$3,$AX$3:$BG$3,))/100)</f>
        <v>394.98532872586941</v>
      </c>
      <c r="BL64" cm="1">
        <f t="array" ref="BL64">L64/(INDEX($AX64:$BG64,,MATCH(BL$3,$AX$3:$BG$3,))/100)</f>
        <v>516.53255470443492</v>
      </c>
      <c r="BM64" cm="1">
        <f t="array" ref="BM64">M64/(INDEX($AX64:$BG64,,MATCH(BM$3,$AX$3:$BG$3,))/100)</f>
        <v>684.41991459788198</v>
      </c>
      <c r="BN64" cm="1">
        <f t="array" ref="BN64">N64/(INDEX($AX64:$BG64,,MATCH(BN$3,$AX$3:$BG$3,))/100)</f>
        <v>114.42566580011407</v>
      </c>
      <c r="BO64" cm="1">
        <f t="array" ref="BO64">O64/(INDEX($AX64:$BG64,,MATCH(BO$3,$AX$3:$BG$3,))/100)</f>
        <v>121.52052808840457</v>
      </c>
      <c r="BP64" cm="1">
        <f t="array" ref="BP64">P64/(INDEX($AX64:$BG64,,MATCH(BP$3,$AX$3:$BG$3,))/100)</f>
        <v>121.80107469862484</v>
      </c>
      <c r="BQ64" cm="1">
        <f t="array" ref="BQ64">Q64/(INDEX($AX64:$BG64,,MATCH(BQ$3,$AX$3:$BG$3,))/100)</f>
        <v>122.34063600000002</v>
      </c>
      <c r="BS64" cm="1">
        <f t="array" ref="BS64">S64/(INDEX($AX64:$BG64,,MATCH(BS$3,$AX$3:$BG$3,))/100)</f>
        <v>1463.3576898106837</v>
      </c>
      <c r="BT64" cm="1">
        <f t="array" ref="BT64">T64/(INDEX($AX64:$BG64,,MATCH(BT$3,$AX$3:$BG$3,))/100)</f>
        <v>1467.3029391459118</v>
      </c>
      <c r="BU64" cm="1">
        <f t="array" ref="BU64">U64/(INDEX($AX64:$BG64,,MATCH(BU$3,$AX$3:$BG$3,))/100)</f>
        <v>1418.6782906517435</v>
      </c>
      <c r="BV64" cm="1">
        <f t="array" ref="BV64">V64/(INDEX($AX64:$BG64,,MATCH(BV$3,$AX$3:$BG$3,))/100)</f>
        <v>1586.2304984798925</v>
      </c>
      <c r="BW64" cm="1">
        <f t="array" ref="BW64">W64/(INDEX($AX64:$BG64,,MATCH(BW$3,$AX$3:$BG$3,))/100)</f>
        <v>1816.3327439911736</v>
      </c>
      <c r="BX64" cm="1">
        <f t="array" ref="BX64">X64/(INDEX($AX64:$BG64,,MATCH(BX$3,$AX$3:$BG$3,))/100)</f>
        <v>2058.434075001865</v>
      </c>
      <c r="BY64" cm="1">
        <f t="array" ref="BY64">Y64/(INDEX($AX64:$BG64,,MATCH(BY$3,$AX$3:$BG$3,))/100)</f>
        <v>2161.5707234543806</v>
      </c>
      <c r="BZ64" cm="1">
        <f t="array" ref="BZ64">Z64/(INDEX($AX64:$BG64,,MATCH(BZ$3,$AX$3:$BG$3,))/100)</f>
        <v>2331.7577065099872</v>
      </c>
      <c r="CA64" cm="1">
        <f t="array" ref="CA64">AA64/(INDEX($AX64:$BG64,,MATCH(CA$3,$AX$3:$BG$3,))/100)</f>
        <v>2414.3189977000457</v>
      </c>
      <c r="CB64" cm="1">
        <f t="array" ref="CB64">AB64/(INDEX($AX64:$BG64,,MATCH(CB$3,$AX$3:$BG$3,))/100)</f>
        <v>2425.0140847800003</v>
      </c>
      <c r="CC64" cm="1">
        <f t="array" ref="CC64">AC64/(INDEX($AX64:$BG64,,MATCH(CC$3,$AX$3:$BG$3,))/100)</f>
        <v>18.537345037561007</v>
      </c>
      <c r="CD64" cm="1">
        <f t="array" ref="CD64">AD64/(INDEX($AX64:$BG64,,MATCH(CD$3,$AX$3:$BG$3,))/100)</f>
        <v>17.190272652607025</v>
      </c>
      <c r="CE64" cm="1">
        <f t="array" ref="CE64">AE64/(INDEX($AX64:$BG64,,MATCH(CE$3,$AX$3:$BG$3,))/100)</f>
        <v>18.530817947343692</v>
      </c>
      <c r="CF64" cm="1">
        <f t="array" ref="CF64">AF64/(INDEX($AX64:$BG64,,MATCH(CF$3,$AX$3:$BG$3,))/100)</f>
        <v>19.975902694336749</v>
      </c>
      <c r="CG64" cm="1">
        <f t="array" ref="CG64">AG64/(INDEX($AX64:$BG64,,MATCH(CG$3,$AX$3:$BG$3,))/100)</f>
        <v>20.099213407392032</v>
      </c>
      <c r="CH64" cm="1">
        <f t="array" ref="CH64">AH64/(INDEX($AX64:$BG64,,MATCH(CH$3,$AX$3:$BG$3,))/100)</f>
        <v>20.522094871481624</v>
      </c>
      <c r="CI64" cm="1">
        <f t="array" ref="CI64">AI64/(INDEX($AX64:$BG64,,MATCH(CI$3,$AX$3:$BG$3,))/100)</f>
        <v>21.424197689631498</v>
      </c>
      <c r="CJ64" cm="1">
        <f t="array" ref="CJ64">AJ64/(INDEX($AX64:$BG64,,MATCH(CJ$3,$AX$3:$BG$3,))/100)</f>
        <v>22.044258754455683</v>
      </c>
      <c r="CK64" cm="1">
        <f t="array" ref="CK64">AK64/(INDEX($AX64:$BG64,,MATCH(CK$3,$AX$3:$BG$3,))/100)</f>
        <v>22.669172558974445</v>
      </c>
      <c r="CL64" cm="1">
        <f t="array" ref="CL64">AL64/(INDEX($AX64:$BG64,,MATCH(CL$3,$AX$3:$BG$3,))/100)</f>
        <v>23.361137097189715</v>
      </c>
      <c r="CM64" cm="1">
        <f t="array" ref="CM64">AM64/(INDEX($AX64:$BG64,,MATCH(CM$3,$AX$3:$BG$3,))/100)</f>
        <v>23.364519450026556</v>
      </c>
      <c r="CN64" cm="1">
        <f t="array" ref="CN64">AN64/(INDEX($AX64:$BG64,,MATCH(CN$3,$AX$3:$BG$3,))/100)</f>
        <v>21.666665799728854</v>
      </c>
      <c r="CO64" cm="1">
        <f t="array" ref="CO64">AO64/(INDEX($AX64:$BG64,,MATCH(CO$3,$AX$3:$BG$3,))/100)</f>
        <v>23.356292687994262</v>
      </c>
      <c r="CP64" cm="1">
        <f t="array" ref="CP64">AP64/(INDEX($AX64:$BG64,,MATCH(CP$3,$AX$3:$BG$3,))/100)</f>
        <v>25.177681382526451</v>
      </c>
      <c r="CQ64" cm="1">
        <f t="array" ref="CQ64">AQ64/(INDEX($AX64:$BG64,,MATCH(CQ$3,$AX$3:$BG$3,))/100)</f>
        <v>25.333102536296799</v>
      </c>
      <c r="CR64" cm="1">
        <f t="array" ref="CR64">AR64/(INDEX($AX64:$BG64,,MATCH(CR$3,$AX$3:$BG$3,))/100)</f>
        <v>59.95580631735551</v>
      </c>
      <c r="CS64" cm="1">
        <f t="array" ref="CS64">AS64/(INDEX($AX64:$BG64,,MATCH(CS$3,$AX$3:$BG$3,))/100)</f>
        <v>62.591321949753002</v>
      </c>
      <c r="CT64" cm="1">
        <f t="array" ref="CT64">AT64/(INDEX($AX64:$BG64,,MATCH(CT$3,$AX$3:$BG$3,))/100)</f>
        <v>64.402845643622769</v>
      </c>
      <c r="CU64" cm="1">
        <f t="array" ref="CU64">AU64/(INDEX($AX64:$BG64,,MATCH(CU$3,$AX$3:$BG$3,))/100)</f>
        <v>66.228546736196634</v>
      </c>
      <c r="CV64" cm="1">
        <f t="array" ref="CV64">AV64/(INDEX($AX64:$BG64,,MATCH(CV$3,$AX$3:$BG$3,))/100)</f>
        <v>68.250138200982505</v>
      </c>
      <c r="CW64">
        <f t="shared" si="58"/>
        <v>644.68133341545683</v>
      </c>
      <c r="CX64">
        <f>IFERROR(1/INDEX('exch rates'!$BC$5:$BL$268,MATCH('Country-wise data'!$B64,'exch rates'!$A$5:$A$268,),MATCH(CX$3,'exch rates'!$BC$4:$BL$4,)),1)</f>
        <v>1.4084507042253522</v>
      </c>
      <c r="CY64">
        <f>IFERROR(1/INDEX('exch rates'!$BC$5:$BL$268,MATCH('Country-wise data'!$B64,'exch rates'!$A$5:$A$268,),MATCH(CY$3,'exch rates'!$BC$4:$BL$4,)),1)</f>
        <v>1.4084507042253522</v>
      </c>
      <c r="CZ64">
        <f>IFERROR(1/INDEX('exch rates'!$BC$5:$BL$268,MATCH('Country-wise data'!$B64,'exch rates'!$A$5:$A$268,),MATCH(CZ$3,'exch rates'!$BC$4:$BL$4,)),1)</f>
        <v>1.4084507042253522</v>
      </c>
      <c r="DA64">
        <f>IFERROR(1/INDEX('exch rates'!$BC$5:$BL$268,MATCH('Country-wise data'!$B64,'exch rates'!$A$5:$A$268,),MATCH(DA$3,'exch rates'!$BC$4:$BL$4,)),1)</f>
        <v>1.4084507042253522</v>
      </c>
      <c r="DB64">
        <f>IFERROR(1/INDEX('exch rates'!$BC$5:$BL$268,MATCH('Country-wise data'!$B64,'exch rates'!$A$5:$A$268,),MATCH(DB$3,'exch rates'!$BC$4:$BL$4,)),1)</f>
        <v>1.4084507042253522</v>
      </c>
      <c r="DC64">
        <f>IFERROR(1/INDEX('exch rates'!$BC$5:$BL$268,MATCH('Country-wise data'!$B64,'exch rates'!$A$5:$A$268,),MATCH(DC$3,'exch rates'!$BC$4:$BL$4,)),1)</f>
        <v>1.4084507042253522</v>
      </c>
      <c r="DD64">
        <f>IFERROR(1/INDEX('exch rates'!$BC$5:$BL$268,MATCH('Country-wise data'!$B64,'exch rates'!$A$5:$A$268,),MATCH(DD$3,'exch rates'!$BC$4:$BL$4,)),1)</f>
        <v>1.4084507042253522</v>
      </c>
      <c r="DE64">
        <f>IFERROR(1/INDEX('exch rates'!$BC$5:$BL$268,MATCH('Country-wise data'!$B64,'exch rates'!$A$5:$A$268,),MATCH(DE$3,'exch rates'!$BC$4:$BL$4,)),1)</f>
        <v>1.4084507042253522</v>
      </c>
      <c r="DF64">
        <f>IFERROR(1/INDEX('exch rates'!$BC$5:$BL$268,MATCH('Country-wise data'!$B64,'exch rates'!$A$5:$A$268,),MATCH(DF$3,'exch rates'!$BC$4:$BL$4,)),1)</f>
        <v>1.4084507042253522</v>
      </c>
      <c r="DG64">
        <f>IFERROR(1/INDEX('exch rates'!$BC$5:$BL$268,MATCH('Country-wise data'!$B64,'exch rates'!$A$5:$A$268,),MATCH(DG$3,'exch rates'!$BC$4:$BL$4,)),1)</f>
        <v>1.4084507042253522</v>
      </c>
      <c r="DH64" cm="1">
        <f t="array" ref="DH64">(BH64/INDEX($CX64:$DG64,,MATCH(DH$3,$CX$3:$DG$3,)))*$DG64</f>
        <v>16.549787735131002</v>
      </c>
      <c r="DI64" cm="1">
        <f t="array" ref="DI64">(BI64/INDEX($CX64:$DG64,,MATCH(DI$3,$CX$3:$DG$3,)))*$DG64</f>
        <v>47.050596571476284</v>
      </c>
      <c r="DJ64" cm="1">
        <f t="array" ref="DJ64">(BJ64/INDEX($CX64:$DG64,,MATCH(DJ$3,$CX$3:$DG$3,)))*$DG64</f>
        <v>318.80964558624026</v>
      </c>
      <c r="DK64" cm="1">
        <f t="array" ref="DK64">(BK64/INDEX($CX64:$DG64,,MATCH(DK$3,$CX$3:$DG$3,)))*$DG64</f>
        <v>394.98532872586941</v>
      </c>
      <c r="DL64" cm="1">
        <f t="array" ref="DL64">(BL64/INDEX($CX64:$DG64,,MATCH(DL$3,$CX$3:$DG$3,)))*$DG64</f>
        <v>516.53255470443492</v>
      </c>
      <c r="DM64" cm="1">
        <f t="array" ref="DM64">(BM64/INDEX($CX64:$DG64,,MATCH(DM$3,$CX$3:$DG$3,)))*$DG64</f>
        <v>684.41991459788198</v>
      </c>
      <c r="DN64" cm="1">
        <f t="array" ref="DN64">(BN64/INDEX($CX64:$DG64,,MATCH(DN$3,$CX$3:$DG$3,)))*$DG64</f>
        <v>114.42566580011407</v>
      </c>
      <c r="DO64" cm="1">
        <f t="array" ref="DO64">(BO64/INDEX($CX64:$DG64,,MATCH(DO$3,$CX$3:$DG$3,)))*$DG64</f>
        <v>121.52052808840457</v>
      </c>
      <c r="DP64" cm="1">
        <f t="array" ref="DP64">(BP64/INDEX($CX64:$DG64,,MATCH(DP$3,$CX$3:$DG$3,)))*$DG64</f>
        <v>121.80107469862484</v>
      </c>
      <c r="DQ64" cm="1">
        <f t="array" ref="DQ64">(BQ64/INDEX($CX64:$DG64,,MATCH(DQ$3,$CX$3:$DG$3,)))*$DG64</f>
        <v>122.34063600000002</v>
      </c>
      <c r="DS64" cm="1">
        <f t="array" ref="DS64">(BS64/INDEX($CX64:$DG64,,MATCH(DS$3,$CX$3:$DG$3,)))*$DG64</f>
        <v>1463.3576898106835</v>
      </c>
      <c r="DT64" cm="1">
        <f t="array" ref="DT64">(BT64/INDEX($CX64:$DG64,,MATCH(DT$3,$CX$3:$DG$3,)))*$DG64</f>
        <v>1467.3029391459118</v>
      </c>
      <c r="DU64" cm="1">
        <f t="array" ref="DU64">(BU64/INDEX($CX64:$DG64,,MATCH(DU$3,$CX$3:$DG$3,)))*$DG64</f>
        <v>1418.6782906517435</v>
      </c>
      <c r="DV64" cm="1">
        <f t="array" ref="DV64">(BV64/INDEX($CX64:$DG64,,MATCH(DV$3,$CX$3:$DG$3,)))*$DG64</f>
        <v>1586.2304984798925</v>
      </c>
      <c r="DW64" cm="1">
        <f t="array" ref="DW64">(BW64/INDEX($CX64:$DG64,,MATCH(DW$3,$CX$3:$DG$3,)))*$DG64</f>
        <v>1816.3327439911736</v>
      </c>
      <c r="DX64" cm="1">
        <f t="array" ref="DX64">(BX64/INDEX($CX64:$DG64,,MATCH(DX$3,$CX$3:$DG$3,)))*$DG64</f>
        <v>2058.434075001865</v>
      </c>
      <c r="DY64" cm="1">
        <f t="array" ref="DY64">(BY64/INDEX($CX64:$DG64,,MATCH(DY$3,$CX$3:$DG$3,)))*$DG64</f>
        <v>2161.5707234543806</v>
      </c>
      <c r="DZ64" cm="1">
        <f t="array" ref="DZ64">(BZ64/INDEX($CX64:$DG64,,MATCH(DZ$3,$CX$3:$DG$3,)))*$DG64</f>
        <v>2331.7577065099872</v>
      </c>
      <c r="EA64" cm="1">
        <f t="array" ref="EA64">(CA64/INDEX($CX64:$DG64,,MATCH(EA$3,$CX$3:$DG$3,)))*$DG64</f>
        <v>2414.3189977000457</v>
      </c>
      <c r="EB64" cm="1">
        <f t="array" ref="EB64">(CB64/INDEX($CX64:$DG64,,MATCH(EB$3,$CX$3:$DG$3,)))*$DG64</f>
        <v>2425.0140847800003</v>
      </c>
      <c r="EC64" s="53" cm="1">
        <f t="array" ref="EC64">(CC64/INDEX($CX64:$DG64,,MATCH(EC$3,$CX$3:$DG$3,)))*$DG64</f>
        <v>18.537345037561007</v>
      </c>
      <c r="ED64" cm="1">
        <f t="array" ref="ED64">(CD64/INDEX($CX64:$DG64,,MATCH(ED$3,$CX$3:$DG$3,)))*$DG64</f>
        <v>17.190272652607025</v>
      </c>
      <c r="EE64" cm="1">
        <f t="array" ref="EE64">(CE64/INDEX($CX64:$DG64,,MATCH(EE$3,$CX$3:$DG$3,)))*$DG64</f>
        <v>18.530817947343692</v>
      </c>
      <c r="EF64" cm="1">
        <f t="array" ref="EF64">(CF64/INDEX($CX64:$DG64,,MATCH(EF$3,$CX$3:$DG$3,)))*$DG64</f>
        <v>19.975902694336749</v>
      </c>
      <c r="EG64" cm="1">
        <f t="array" ref="EG64">(CG64/INDEX($CX64:$DG64,,MATCH(EG$3,$CX$3:$DG$3,)))*$DG64</f>
        <v>20.099213407392032</v>
      </c>
      <c r="EH64" cm="1">
        <f t="array" ref="EH64">(CH64/INDEX($CX64:$DG64,,MATCH(EH$3,$CX$3:$DG$3,)))*$DG64</f>
        <v>20.522094871481624</v>
      </c>
      <c r="EI64" cm="1">
        <f t="array" ref="EI64">(CI64/INDEX($CX64:$DG64,,MATCH(EI$3,$CX$3:$DG$3,)))*$DG64</f>
        <v>21.424197689631498</v>
      </c>
      <c r="EJ64" cm="1">
        <f t="array" ref="EJ64">(CJ64/INDEX($CX64:$DG64,,MATCH(EJ$3,$CX$3:$DG$3,)))*$DG64</f>
        <v>22.044258754455683</v>
      </c>
      <c r="EK64" cm="1">
        <f t="array" ref="EK64">(CK64/INDEX($CX64:$DG64,,MATCH(EK$3,$CX$3:$DG$3,)))*$DG64</f>
        <v>22.669172558974445</v>
      </c>
      <c r="EL64" cm="1">
        <f t="array" ref="EL64">(CL64/INDEX($CX64:$DG64,,MATCH(EL$3,$CX$3:$DG$3,)))*$DG64</f>
        <v>23.361137097189715</v>
      </c>
      <c r="EM64" cm="1">
        <f t="array" ref="EM64">(CM64/INDEX($CX64:$DG64,,MATCH(EM$3,$CX$3:$DG$3,)))*$DG64</f>
        <v>23.364519450026556</v>
      </c>
      <c r="EN64" cm="1">
        <f t="array" ref="EN64">(CN64/INDEX($CX64:$DG64,,MATCH(EN$3,$CX$3:$DG$3,)))*$DG64</f>
        <v>21.666665799728854</v>
      </c>
      <c r="EO64" cm="1">
        <f t="array" ref="EO64">(CO64/INDEX($CX64:$DG64,,MATCH(EO$3,$CX$3:$DG$3,)))*$DG64</f>
        <v>23.356292687994262</v>
      </c>
      <c r="EP64" cm="1">
        <f t="array" ref="EP64">(CP64/INDEX($CX64:$DG64,,MATCH(EP$3,$CX$3:$DG$3,)))*$DG64</f>
        <v>25.177681382526451</v>
      </c>
      <c r="EQ64" cm="1">
        <f t="array" ref="EQ64">(CQ64/INDEX($CX64:$DG64,,MATCH(EQ$3,$CX$3:$DG$3,)))*$DG64</f>
        <v>25.333102536296799</v>
      </c>
      <c r="ER64" cm="1">
        <f t="array" ref="ER64">(CR64/INDEX($CX64:$DG64,,MATCH(ER$3,$CX$3:$DG$3,)))*$DG64</f>
        <v>59.95580631735551</v>
      </c>
      <c r="ES64" cm="1">
        <f t="array" ref="ES64">(CS64/INDEX($CX64:$DG64,,MATCH(ES$3,$CX$3:$DG$3,)))*$DG64</f>
        <v>62.591321949753002</v>
      </c>
      <c r="ET64" cm="1">
        <f t="array" ref="ET64">(CT64/INDEX($CX64:$DG64,,MATCH(ET$3,$CX$3:$DG$3,)))*$DG64</f>
        <v>64.402845643622769</v>
      </c>
      <c r="EU64" cm="1">
        <f t="array" ref="EU64">(CU64/INDEX($CX64:$DG64,,MATCH(EU$3,$CX$3:$DG$3,)))*$DG64</f>
        <v>66.228546736196634</v>
      </c>
      <c r="EV64" cm="1">
        <f t="array" ref="EV64">(CV64/INDEX($CX64:$DG64,,MATCH(EV$3,$CX$3:$DG$3,)))*$DG64</f>
        <v>68.250138200982505</v>
      </c>
      <c r="EW64">
        <f t="shared" si="13"/>
        <v>644.68133341545683</v>
      </c>
      <c r="EY64" s="96">
        <f t="shared" si="24"/>
        <v>1.2667678699907748E-2</v>
      </c>
      <c r="EZ64" s="96">
        <f t="shared" si="14"/>
        <v>1.1715557976468817E-2</v>
      </c>
      <c r="FA64" s="96">
        <f t="shared" si="15"/>
        <v>1.3062029685976655E-2</v>
      </c>
      <c r="FB64" s="96">
        <f t="shared" si="16"/>
        <v>1.2593316490560447E-2</v>
      </c>
      <c r="FC64" s="96">
        <f t="shared" si="17"/>
        <v>1.1065821212486881E-2</v>
      </c>
      <c r="FD64" s="96">
        <f t="shared" si="18"/>
        <v>9.9697605673686844E-3</v>
      </c>
      <c r="FE64" s="96">
        <f t="shared" si="19"/>
        <v>9.9114026005097545E-3</v>
      </c>
      <c r="FF64" s="96">
        <f t="shared" si="20"/>
        <v>9.453923404181646E-3</v>
      </c>
      <c r="FG64" s="96">
        <f t="shared" si="21"/>
        <v>9.3894686578574731E-3</v>
      </c>
      <c r="FH64" s="96">
        <f t="shared" si="22"/>
        <v>9.6334026444671404E-3</v>
      </c>
      <c r="FJ64" s="96">
        <f t="shared" si="25"/>
        <v>1914.2997749525682</v>
      </c>
      <c r="FK64" s="96" t="str">
        <f>IF(AND('Country-wise data'!FJ64&gt;'non-R&amp;D ex_typologies'!$C$17,'Country-wise data'!FJ64&lt;'non-R&amp;D ex_typologies'!$D$17),"Small",IF(AND('Country-wise data'!FJ64&gt;'non-R&amp;D ex_typologies'!$E$17,'Country-wise data'!$FJ$4&lt;'non-R&amp;D ex_typologies'!$F$17),"Medium","Large"))</f>
        <v>Small</v>
      </c>
      <c r="FL64" t="str">
        <f>IF($FK64='non-R&amp;D ex_typologies'!$C$16,IF(AND('Country-wise data'!EY64&gt;'non-R&amp;D ex_typologies'!$C$21,'Country-wise data'!EY64&lt;'non-R&amp;D ex_typologies'!$D$21),'non-R&amp;D ex_typologies'!$B$21,IF(AND('Country-wise data'!EY64&gt;'non-R&amp;D ex_typologies'!$C$19,'Country-wise data'!EY64&lt;'non-R&amp;D ex_typologies'!$D$19),'non-R&amp;D ex_typologies'!$B$19,'non-R&amp;D ex_typologies'!$B$20)),IF($FK64='non-R&amp;D ex_typologies'!$E$16,IF(AND('Country-wise data'!EY64&gt;'non-R&amp;D ex_typologies'!$E$21,'Country-wise data'!EY64&lt;'non-R&amp;D ex_typologies'!$F$21),'non-R&amp;D ex_typologies'!$B$21,IF(AND('Country-wise data'!EY64&gt;'non-R&amp;D ex_typologies'!$E$19,'Country-wise data'!EY64&lt;'non-R&amp;D ex_typologies'!$F$19),'non-R&amp;D ex_typologies'!$B$19,'non-R&amp;D ex_typologies'!$B$20)),IF(AND('Country-wise data'!EY64&gt;'non-R&amp;D ex_typologies'!$G$21,'Country-wise data'!EY64&lt;'non-R&amp;D ex_typologies'!$H$21),'non-R&amp;D ex_typologies'!$B$21,IF(AND('Country-wise data'!EY64&gt;'non-R&amp;D ex_typologies'!$G$19,'Country-wise data'!EY64&lt;'non-R&amp;D ex_typologies'!$H$19),'non-R&amp;D ex_typologies'!$B$19,'non-R&amp;D ex_typologies'!$B$20))))</f>
        <v>Balanced</v>
      </c>
      <c r="FM64" t="str">
        <f>IF($FK64='non-R&amp;D ex_typologies'!$C$16,IF(AND('Country-wise data'!EZ64&gt;'non-R&amp;D ex_typologies'!$C$21,'Country-wise data'!EZ64&lt;'non-R&amp;D ex_typologies'!$D$21),'non-R&amp;D ex_typologies'!$B$21,IF(AND('Country-wise data'!EZ64&gt;'non-R&amp;D ex_typologies'!$C$19,'Country-wise data'!EZ64&lt;'non-R&amp;D ex_typologies'!$D$19),'non-R&amp;D ex_typologies'!$B$19,'non-R&amp;D ex_typologies'!$B$20)),IF($FK64='non-R&amp;D ex_typologies'!$E$16,IF(AND('Country-wise data'!EZ64&gt;'non-R&amp;D ex_typologies'!$E$21,'Country-wise data'!EZ64&lt;'non-R&amp;D ex_typologies'!$F$21),'non-R&amp;D ex_typologies'!$B$21,IF(AND('Country-wise data'!EZ64&gt;'non-R&amp;D ex_typologies'!$E$19,'Country-wise data'!EZ64&lt;'non-R&amp;D ex_typologies'!$F$19),'non-R&amp;D ex_typologies'!$B$19,'non-R&amp;D ex_typologies'!$B$20)),IF(AND('Country-wise data'!EZ64&gt;'non-R&amp;D ex_typologies'!$G$21,'Country-wise data'!EZ64&lt;'non-R&amp;D ex_typologies'!$H$21),'non-R&amp;D ex_typologies'!$B$21,IF(AND('Country-wise data'!EZ64&gt;'non-R&amp;D ex_typologies'!$G$19,'Country-wise data'!EZ64&lt;'non-R&amp;D ex_typologies'!$H$19),'non-R&amp;D ex_typologies'!$B$19,'non-R&amp;D ex_typologies'!$B$20))))</f>
        <v>Balanced</v>
      </c>
      <c r="FN64" t="str">
        <f>IF($FK64='non-R&amp;D ex_typologies'!$C$16,IF(AND('Country-wise data'!FA64&gt;'non-R&amp;D ex_typologies'!$C$21,'Country-wise data'!FA64&lt;'non-R&amp;D ex_typologies'!$D$21),'non-R&amp;D ex_typologies'!$B$21,IF(AND('Country-wise data'!FA64&gt;'non-R&amp;D ex_typologies'!$C$19,'Country-wise data'!FA64&lt;'non-R&amp;D ex_typologies'!$D$19),'non-R&amp;D ex_typologies'!$B$19,'non-R&amp;D ex_typologies'!$B$20)),IF($FK64='non-R&amp;D ex_typologies'!$E$16,IF(AND('Country-wise data'!FA64&gt;'non-R&amp;D ex_typologies'!$E$21,'Country-wise data'!FA64&lt;'non-R&amp;D ex_typologies'!$F$21),'non-R&amp;D ex_typologies'!$B$21,IF(AND('Country-wise data'!FA64&gt;'non-R&amp;D ex_typologies'!$E$19,'Country-wise data'!FA64&lt;'non-R&amp;D ex_typologies'!$F$19),'non-R&amp;D ex_typologies'!$B$19,'non-R&amp;D ex_typologies'!$B$20)),IF(AND('Country-wise data'!FA64&gt;'non-R&amp;D ex_typologies'!$G$21,'Country-wise data'!FA64&lt;'non-R&amp;D ex_typologies'!$H$21),'non-R&amp;D ex_typologies'!$B$21,IF(AND('Country-wise data'!FA64&gt;'non-R&amp;D ex_typologies'!$G$19,'Country-wise data'!FA64&lt;'non-R&amp;D ex_typologies'!$H$19),'non-R&amp;D ex_typologies'!$B$19,'non-R&amp;D ex_typologies'!$B$20))))</f>
        <v>Balanced</v>
      </c>
      <c r="FO64" t="str">
        <f>IF($FK64='non-R&amp;D ex_typologies'!$C$16,IF(AND('Country-wise data'!FB64&gt;'non-R&amp;D ex_typologies'!$C$21,'Country-wise data'!FB64&lt;'non-R&amp;D ex_typologies'!$D$21),'non-R&amp;D ex_typologies'!$B$21,IF(AND('Country-wise data'!FB64&gt;'non-R&amp;D ex_typologies'!$C$19,'Country-wise data'!FB64&lt;'non-R&amp;D ex_typologies'!$D$19),'non-R&amp;D ex_typologies'!$B$19,'non-R&amp;D ex_typologies'!$B$20)),IF($FK64='non-R&amp;D ex_typologies'!$E$16,IF(AND('Country-wise data'!FB64&gt;'non-R&amp;D ex_typologies'!$E$21,'Country-wise data'!FB64&lt;'non-R&amp;D ex_typologies'!$F$21),'non-R&amp;D ex_typologies'!$B$21,IF(AND('Country-wise data'!FB64&gt;'non-R&amp;D ex_typologies'!$E$19,'Country-wise data'!FB64&lt;'non-R&amp;D ex_typologies'!$F$19),'non-R&amp;D ex_typologies'!$B$19,'non-R&amp;D ex_typologies'!$B$20)),IF(AND('Country-wise data'!FB64&gt;'non-R&amp;D ex_typologies'!$G$21,'Country-wise data'!FB64&lt;'non-R&amp;D ex_typologies'!$H$21),'non-R&amp;D ex_typologies'!$B$21,IF(AND('Country-wise data'!FB64&gt;'non-R&amp;D ex_typologies'!$G$19,'Country-wise data'!FB64&lt;'non-R&amp;D ex_typologies'!$H$19),'non-R&amp;D ex_typologies'!$B$19,'non-R&amp;D ex_typologies'!$B$20))))</f>
        <v>Balanced</v>
      </c>
      <c r="FP64" t="str">
        <f>IF($FK64='non-R&amp;D ex_typologies'!$C$16,IF(AND('Country-wise data'!FC64&gt;'non-R&amp;D ex_typologies'!$C$21,'Country-wise data'!FC64&lt;'non-R&amp;D ex_typologies'!$D$21),'non-R&amp;D ex_typologies'!$B$21,IF(AND('Country-wise data'!FC64&gt;'non-R&amp;D ex_typologies'!$C$19,'Country-wise data'!FC64&lt;'non-R&amp;D ex_typologies'!$D$19),'non-R&amp;D ex_typologies'!$B$19,'non-R&amp;D ex_typologies'!$B$20)),IF($FK64='non-R&amp;D ex_typologies'!$E$16,IF(AND('Country-wise data'!FC64&gt;'non-R&amp;D ex_typologies'!$E$21,'Country-wise data'!FC64&lt;'non-R&amp;D ex_typologies'!$F$21),'non-R&amp;D ex_typologies'!$B$21,IF(AND('Country-wise data'!FC64&gt;'non-R&amp;D ex_typologies'!$E$19,'Country-wise data'!FC64&lt;'non-R&amp;D ex_typologies'!$F$19),'non-R&amp;D ex_typologies'!$B$19,'non-R&amp;D ex_typologies'!$B$20)),IF(AND('Country-wise data'!FC64&gt;'non-R&amp;D ex_typologies'!$G$21,'Country-wise data'!FC64&lt;'non-R&amp;D ex_typologies'!$H$21),'non-R&amp;D ex_typologies'!$B$21,IF(AND('Country-wise data'!FC64&gt;'non-R&amp;D ex_typologies'!$G$19,'Country-wise data'!FC64&lt;'non-R&amp;D ex_typologies'!$H$19),'non-R&amp;D ex_typologies'!$B$19,'non-R&amp;D ex_typologies'!$B$20))))</f>
        <v>Balanced</v>
      </c>
      <c r="FQ64" t="str">
        <f>IF($FK64='non-R&amp;D ex_typologies'!$C$16,IF(AND('Country-wise data'!FD64&gt;'non-R&amp;D ex_typologies'!$C$21,'Country-wise data'!FD64&lt;'non-R&amp;D ex_typologies'!$D$21),'non-R&amp;D ex_typologies'!$B$21,IF(AND('Country-wise data'!FD64&gt;'non-R&amp;D ex_typologies'!$C$19,'Country-wise data'!FD64&lt;'non-R&amp;D ex_typologies'!$D$19),'non-R&amp;D ex_typologies'!$B$19,'non-R&amp;D ex_typologies'!$B$20)),IF($FK64='non-R&amp;D ex_typologies'!$E$16,IF(AND('Country-wise data'!FD64&gt;'non-R&amp;D ex_typologies'!$E$21,'Country-wise data'!FD64&lt;'non-R&amp;D ex_typologies'!$F$21),'non-R&amp;D ex_typologies'!$B$21,IF(AND('Country-wise data'!FD64&gt;'non-R&amp;D ex_typologies'!$E$19,'Country-wise data'!FD64&lt;'non-R&amp;D ex_typologies'!$F$19),'non-R&amp;D ex_typologies'!$B$19,'non-R&amp;D ex_typologies'!$B$20)),IF(AND('Country-wise data'!FD64&gt;'non-R&amp;D ex_typologies'!$G$21,'Country-wise data'!FD64&lt;'non-R&amp;D ex_typologies'!$H$21),'non-R&amp;D ex_typologies'!$B$21,IF(AND('Country-wise data'!FD64&gt;'non-R&amp;D ex_typologies'!$G$19,'Country-wise data'!FD64&lt;'non-R&amp;D ex_typologies'!$H$19),'non-R&amp;D ex_typologies'!$B$19,'non-R&amp;D ex_typologies'!$B$20))))</f>
        <v>Program heavy</v>
      </c>
      <c r="FR64" t="str">
        <f>IF($FK64='non-R&amp;D ex_typologies'!$C$16,IF(AND('Country-wise data'!FE64&gt;'non-R&amp;D ex_typologies'!$C$21,'Country-wise data'!FE64&lt;'non-R&amp;D ex_typologies'!$D$21),'non-R&amp;D ex_typologies'!$B$21,IF(AND('Country-wise data'!FE64&gt;'non-R&amp;D ex_typologies'!$C$19,'Country-wise data'!FE64&lt;'non-R&amp;D ex_typologies'!$D$19),'non-R&amp;D ex_typologies'!$B$19,'non-R&amp;D ex_typologies'!$B$20)),IF($FK64='non-R&amp;D ex_typologies'!$E$16,IF(AND('Country-wise data'!FE64&gt;'non-R&amp;D ex_typologies'!$E$21,'Country-wise data'!FE64&lt;'non-R&amp;D ex_typologies'!$F$21),'non-R&amp;D ex_typologies'!$B$21,IF(AND('Country-wise data'!FE64&gt;'non-R&amp;D ex_typologies'!$E$19,'Country-wise data'!FE64&lt;'non-R&amp;D ex_typologies'!$F$19),'non-R&amp;D ex_typologies'!$B$19,'non-R&amp;D ex_typologies'!$B$20)),IF(AND('Country-wise data'!FE64&gt;'non-R&amp;D ex_typologies'!$G$21,'Country-wise data'!FE64&lt;'non-R&amp;D ex_typologies'!$H$21),'non-R&amp;D ex_typologies'!$B$21,IF(AND('Country-wise data'!FE64&gt;'non-R&amp;D ex_typologies'!$G$19,'Country-wise data'!FE64&lt;'non-R&amp;D ex_typologies'!$H$19),'non-R&amp;D ex_typologies'!$B$19,'non-R&amp;D ex_typologies'!$B$20))))</f>
        <v>Program heavy</v>
      </c>
      <c r="FS64" t="str">
        <f>IF($FK64='non-R&amp;D ex_typologies'!$C$16,IF(AND('Country-wise data'!FF64&gt;'non-R&amp;D ex_typologies'!$C$21,'Country-wise data'!FF64&lt;'non-R&amp;D ex_typologies'!$D$21),'non-R&amp;D ex_typologies'!$B$21,IF(AND('Country-wise data'!FF64&gt;'non-R&amp;D ex_typologies'!$C$19,'Country-wise data'!FF64&lt;'non-R&amp;D ex_typologies'!$D$19),'non-R&amp;D ex_typologies'!$B$19,'non-R&amp;D ex_typologies'!$B$20)),IF($FK64='non-R&amp;D ex_typologies'!$E$16,IF(AND('Country-wise data'!FF64&gt;'non-R&amp;D ex_typologies'!$E$21,'Country-wise data'!FF64&lt;'non-R&amp;D ex_typologies'!$F$21),'non-R&amp;D ex_typologies'!$B$21,IF(AND('Country-wise data'!FF64&gt;'non-R&amp;D ex_typologies'!$E$19,'Country-wise data'!FF64&lt;'non-R&amp;D ex_typologies'!$F$19),'non-R&amp;D ex_typologies'!$B$19,'non-R&amp;D ex_typologies'!$B$20)),IF(AND('Country-wise data'!FF64&gt;'non-R&amp;D ex_typologies'!$G$21,'Country-wise data'!FF64&lt;'non-R&amp;D ex_typologies'!$H$21),'non-R&amp;D ex_typologies'!$B$21,IF(AND('Country-wise data'!FF64&gt;'non-R&amp;D ex_typologies'!$G$19,'Country-wise data'!FF64&lt;'non-R&amp;D ex_typologies'!$H$19),'non-R&amp;D ex_typologies'!$B$19,'non-R&amp;D ex_typologies'!$B$20))))</f>
        <v>Program heavy</v>
      </c>
      <c r="FT64" t="str">
        <f>IF($FK64='non-R&amp;D ex_typologies'!$C$16,IF(AND('Country-wise data'!FG64&gt;'non-R&amp;D ex_typologies'!$C$21,'Country-wise data'!FG64&lt;'non-R&amp;D ex_typologies'!$D$21),'non-R&amp;D ex_typologies'!$B$21,IF(AND('Country-wise data'!FG64&gt;'non-R&amp;D ex_typologies'!$C$19,'Country-wise data'!FG64&lt;'non-R&amp;D ex_typologies'!$D$19),'non-R&amp;D ex_typologies'!$B$19,'non-R&amp;D ex_typologies'!$B$20)),IF($FK64='non-R&amp;D ex_typologies'!$E$16,IF(AND('Country-wise data'!FG64&gt;'non-R&amp;D ex_typologies'!$E$21,'Country-wise data'!FG64&lt;'non-R&amp;D ex_typologies'!$F$21),'non-R&amp;D ex_typologies'!$B$21,IF(AND('Country-wise data'!FG64&gt;'non-R&amp;D ex_typologies'!$E$19,'Country-wise data'!FG64&lt;'non-R&amp;D ex_typologies'!$F$19),'non-R&amp;D ex_typologies'!$B$19,'non-R&amp;D ex_typologies'!$B$20)),IF(AND('Country-wise data'!FG64&gt;'non-R&amp;D ex_typologies'!$G$21,'Country-wise data'!FG64&lt;'non-R&amp;D ex_typologies'!$H$21),'non-R&amp;D ex_typologies'!$B$21,IF(AND('Country-wise data'!FG64&gt;'non-R&amp;D ex_typologies'!$G$19,'Country-wise data'!FG64&lt;'non-R&amp;D ex_typologies'!$H$19),'non-R&amp;D ex_typologies'!$B$19,'non-R&amp;D ex_typologies'!$B$20))))</f>
        <v>Program heavy</v>
      </c>
      <c r="FU64" t="str">
        <f>IF($FK64='non-R&amp;D ex_typologies'!$C$16,IF(AND('Country-wise data'!FH64&gt;'non-R&amp;D ex_typologies'!$C$21,'Country-wise data'!FH64&lt;'non-R&amp;D ex_typologies'!$D$21),'non-R&amp;D ex_typologies'!$B$21,IF(AND('Country-wise data'!FH64&gt;'non-R&amp;D ex_typologies'!$C$19,'Country-wise data'!FH64&lt;'non-R&amp;D ex_typologies'!$D$19),'non-R&amp;D ex_typologies'!$B$19,'non-R&amp;D ex_typologies'!$B$20)),IF($FK64='non-R&amp;D ex_typologies'!$E$16,IF(AND('Country-wise data'!FH64&gt;'non-R&amp;D ex_typologies'!$E$21,'Country-wise data'!FH64&lt;'non-R&amp;D ex_typologies'!$F$21),'non-R&amp;D ex_typologies'!$B$21,IF(AND('Country-wise data'!FH64&gt;'non-R&amp;D ex_typologies'!$E$19,'Country-wise data'!FH64&lt;'non-R&amp;D ex_typologies'!$F$19),'non-R&amp;D ex_typologies'!$B$19,'non-R&amp;D ex_typologies'!$B$20)),IF(AND('Country-wise data'!FH64&gt;'non-R&amp;D ex_typologies'!$G$21,'Country-wise data'!FH64&lt;'non-R&amp;D ex_typologies'!$H$21),'non-R&amp;D ex_typologies'!$B$21,IF(AND('Country-wise data'!FH64&gt;'non-R&amp;D ex_typologies'!$G$19,'Country-wise data'!FH64&lt;'non-R&amp;D ex_typologies'!$H$19),'non-R&amp;D ex_typologies'!$B$19,'non-R&amp;D ex_typologies'!$B$20))))</f>
        <v>Program heavy</v>
      </c>
    </row>
    <row r="65" spans="2:177" x14ac:dyDescent="0.35">
      <c r="B65" t="s">
        <v>177</v>
      </c>
      <c r="C65" t="s">
        <v>178</v>
      </c>
      <c r="D65" t="s">
        <v>420</v>
      </c>
      <c r="E65" t="s">
        <v>420</v>
      </c>
      <c r="F65" t="s">
        <v>367</v>
      </c>
      <c r="G65" s="55">
        <f>Assumptions!$C$13</f>
        <v>1.1000000000000001</v>
      </c>
      <c r="H65">
        <f>SUMIFS(FAOstat!M:M,FAOstat!$B:$B,'Country-wise data'!$B65)*G65</f>
        <v>1448.81</v>
      </c>
      <c r="I65">
        <f>IF(SUMIFS(FAOstat!N:N,FAOstat!$B:$B,'Country-wise data'!$B65)=0,H65*(1+Assumptions!$C$9),SUMIFS(FAOstat!N:N,FAOstat!$B:$B,'Country-wise data'!$B65)*$G65)</f>
        <v>1967.0530000000001</v>
      </c>
      <c r="J65">
        <f>IF(SUMIFS(FAOstat!O:O,FAOstat!$B:$B,'Country-wise data'!$B65)=0,I65*(1+Assumptions!$C$9),SUMIFS(FAOstat!O:O,FAOstat!$B:$B,'Country-wise data'!$B65)*$G65)</f>
        <v>2086.8320000000003</v>
      </c>
      <c r="K65">
        <f>IF(SUMIFS(FAOstat!P:P,FAOstat!$B:$B,'Country-wise data'!$B65)=0,J65*(1+Assumptions!$C$9),SUMIFS(FAOstat!P:P,FAOstat!$B:$B,'Country-wise data'!$B65)*$G65)</f>
        <v>1807.432</v>
      </c>
      <c r="L65">
        <f>IF(SUMIFS(FAOstat!Q:Q,FAOstat!$B:$B,'Country-wise data'!$B65)=0,K65*(1+Assumptions!$C$9),SUMIFS(FAOstat!Q:Q,FAOstat!$B:$B,'Country-wise data'!$B65)*$G65)</f>
        <v>2083.0260000000003</v>
      </c>
      <c r="M65">
        <f>IF(SUMIFS(FAOstat!R:R,FAOstat!$B:$B,'Country-wise data'!$B65)=0,L65*(1+Assumptions!$C$9),SUMIFS(FAOstat!R:R,FAOstat!$B:$B,'Country-wise data'!$B65)*$G65)</f>
        <v>1819.5430000000003</v>
      </c>
      <c r="N65">
        <f>IF(SUMIFS(FAOstat!S:S,FAOstat!$B:$B,'Country-wise data'!$B65)=0,M65*(1+Assumptions!$C$9),SUMIFS(FAOstat!S:S,FAOstat!$B:$B,'Country-wise data'!$B65)*$G65)</f>
        <v>1671.4170000000001</v>
      </c>
      <c r="O65">
        <f>IF(SUMIFS(FAOstat!T:T,FAOstat!$B:$B,'Country-wise data'!$B65)=0,N65*(1+Assumptions!$C$9),SUMIFS(FAOstat!T:T,FAOstat!$B:$B,'Country-wise data'!$B65)*$G65)</f>
        <v>2267.1220000000003</v>
      </c>
      <c r="P65">
        <f>IF(SUMIFS(FAOstat!U:U,FAOstat!$B:$B,'Country-wise data'!$B65)=0,O65*(1+Assumptions!$C$9),SUMIFS(FAOstat!U:U,FAOstat!$B:$B,'Country-wise data'!$B65)*$G65)</f>
        <v>2312.4644400000002</v>
      </c>
      <c r="Q65">
        <f>IF(SUMIFS(FAOstat!V:V,FAOstat!$B:$B,'Country-wise data'!$B65)=0,P65*(1+Assumptions!$C$9),SUMIFS(FAOstat!V:V,FAOstat!$B:$B,'Country-wise data'!$B65)*$G65)</f>
        <v>2358.7137288000004</v>
      </c>
      <c r="R65" s="36">
        <f t="shared" si="55"/>
        <v>2.5170519474988717E-2</v>
      </c>
      <c r="S65">
        <f>SUMIFS(FAOstat!CE:CE,FAOstat!$B:$B,'Country-wise data'!$B65)</f>
        <v>6677.7170779999997</v>
      </c>
      <c r="T65">
        <f>SUMIFS(FAOstat!CF:CF,FAOstat!$B:$B,'Country-wise data'!$B65)</f>
        <v>9610.0845150000005</v>
      </c>
      <c r="U65">
        <f>SUMIFS(FAOstat!CG:CG,FAOstat!$B:$B,'Country-wise data'!$B65)</f>
        <v>8919.6653530000003</v>
      </c>
      <c r="V65">
        <f>SUMIFS(FAOstat!CH:CH,FAOstat!$B:$B,'Country-wise data'!$B65)</f>
        <v>10656.947221</v>
      </c>
      <c r="W65">
        <f>SUMIFS(FAOstat!CI:CI,FAOstat!$B:$B,'Country-wise data'!$B65)</f>
        <v>9586.3051670000004</v>
      </c>
      <c r="X65">
        <f>SUMIFS(FAOstat!CJ:CJ,FAOstat!$B:$B,'Country-wise data'!$B65)</f>
        <v>8685.7190109999992</v>
      </c>
      <c r="Y65">
        <f>SUMIFS(FAOstat!CK:CK,FAOstat!$B:$B,'Country-wise data'!$B65)</f>
        <v>6254.4061259999999</v>
      </c>
      <c r="Z65">
        <f>SUMIFS(FAOstat!CL:CL,FAOstat!$B:$B,'Country-wise data'!$B65)</f>
        <v>7534.5916999999999</v>
      </c>
      <c r="AA65">
        <f>SUMIFS(FAOstat!CM:CM,FAOstat!$B:$B,'Country-wise data'!$B65)</f>
        <v>7883.530933</v>
      </c>
      <c r="AB65">
        <f>SUMIFS(FAOstat!CN:CN,FAOstat!$B:$B,'Country-wise data'!$B65)</f>
        <v>8041.2015516600004</v>
      </c>
      <c r="AC65" s="53">
        <f>IFERROR(INDEX('ASTI data (new)'!$AF$6:$AL$130,MATCH('Country-wise data'!$B65,'ASTI data (new)'!$C$6:$C$130,),MATCH('Country-wise data'!AC$3,'ASTI data (new)'!$AF$5:$AL$5,)),(INDEX(Assumptions!$G$154:$P$345,MATCH('Country-wise data'!$B65,Assumptions!$B$154:$B$344,),MATCH('Country-wise data'!AC$3,Assumptions!$G$153:$P$153,))*S65))</f>
        <v>35.529634113297099</v>
      </c>
      <c r="AD65" s="53">
        <f>IFERROR(INDEX('ASTI data (new)'!$AF$6:$AL$130,MATCH('Country-wise data'!$B65,'ASTI data (new)'!$C$6:$C$130,),MATCH('Country-wise data'!AD$3,'ASTI data (new)'!$AF$5:$AL$5,)),(INDEX(Assumptions!$G$154:$P$345,MATCH('Country-wise data'!$B65,Assumptions!$B$154:$B$344,),MATCH('Country-wise data'!AD$3,Assumptions!$G$153:$P$153,))*T65))</f>
        <v>46.830645151220395</v>
      </c>
      <c r="AE65" s="53">
        <f>IFERROR(INDEX('ASTI data (new)'!$AF$6:$AL$130,MATCH('Country-wise data'!$B65,'ASTI data (new)'!$C$6:$C$130,),MATCH('Country-wise data'!AE$3,'ASTI data (new)'!$AF$5:$AL$5,)),(INDEX(Assumptions!$G$154:$P$345,MATCH('Country-wise data'!$B65,Assumptions!$B$154:$B$344,),MATCH('Country-wise data'!AE$3,Assumptions!$G$153:$P$153,))*U65))</f>
        <v>45.709475613799817</v>
      </c>
      <c r="AF65" s="53">
        <f>IFERROR(INDEX('ASTI data (new)'!$AF$6:$AL$130,MATCH('Country-wise data'!$B65,'ASTI data (new)'!$C$6:$C$130,),MATCH('Country-wise data'!AF$3,'ASTI data (new)'!$AF$5:$AL$5,)),(INDEX(Assumptions!$G$154:$P$345,MATCH('Country-wise data'!$B65,Assumptions!$B$154:$B$344,),MATCH('Country-wise data'!AF$3,Assumptions!$G$153:$P$153,))*V65))</f>
        <v>57.273086344120394</v>
      </c>
      <c r="AG65" s="53">
        <f>IFERROR(INDEX('ASTI data (new)'!$AF$6:$AL$130,MATCH('Country-wise data'!$B65,'ASTI data (new)'!$C$6:$C$130,),MATCH('Country-wise data'!AG$3,'ASTI data (new)'!$AF$5:$AL$5,)),(INDEX(Assumptions!$G$154:$P$345,MATCH('Country-wise data'!$B65,Assumptions!$B$154:$B$344,),MATCH('Country-wise data'!AG$3,Assumptions!$G$153:$P$153,))*W65))</f>
        <v>59.805050636179715</v>
      </c>
      <c r="AH65" s="53">
        <f>IFERROR(INDEX('ASTI data (new)'!$AF$6:$AL$130,MATCH('Country-wise data'!$B65,'ASTI data (new)'!$C$6:$C$130,),MATCH('Country-wise data'!AH$3,'ASTI data (new)'!$AF$5:$AL$5,)),(INDEX(Assumptions!$G$154:$P$345,MATCH('Country-wise data'!$B65,Assumptions!$B$154:$B$344,),MATCH('Country-wise data'!AH$3,Assumptions!$G$153:$P$153,))*X65))</f>
        <v>63.039680616098259</v>
      </c>
      <c r="AI65" s="53">
        <f>IFERROR(INDEX('ASTI data (new)'!$AF$6:$AL$130,MATCH('Country-wise data'!$B65,'ASTI data (new)'!$C$6:$C$130,),MATCH('Country-wise data'!AI$3,'ASTI data (new)'!$AF$5:$AL$5,)),(INDEX(Assumptions!$G$154:$P$345,MATCH('Country-wise data'!$B65,Assumptions!$B$154:$B$344,),MATCH('Country-wise data'!AI$3,Assumptions!$G$153:$P$153,))*Y65))</f>
        <v>73.21738684064394</v>
      </c>
      <c r="AJ65" s="53">
        <f t="shared" ref="AJ65:AL65" si="87">IFERROR((1+($AI65/$AF65)^(1/3)-1)*AI65,0)</f>
        <v>79.463697741369884</v>
      </c>
      <c r="AK65" s="53">
        <f t="shared" si="87"/>
        <v>86.242892995827901</v>
      </c>
      <c r="AL65" s="53">
        <f t="shared" si="87"/>
        <v>93.600433955360501</v>
      </c>
      <c r="AM65" s="55" cm="1">
        <f t="array" ref="AM65">INDEX('non-R&amp;D ex_typologies'!$J$8:$J$10,MATCH('Country-wise data'!FL65,'non-R&amp;D ex_typologies'!$F$8:$F$10,),)*'Country-wise data'!AC65</f>
        <v>44.781646217967754</v>
      </c>
      <c r="AN65" s="55" cm="1">
        <f t="array" ref="AN65">INDEX('non-R&amp;D ex_typologies'!$J$8:$J$10,MATCH('Country-wise data'!FM65,'non-R&amp;D ex_typologies'!$F$8:$F$10,),)*'Country-wise data'!AD65</f>
        <v>59.025470868450938</v>
      </c>
      <c r="AO65" s="55" cm="1">
        <f t="array" ref="AO65">INDEX('non-R&amp;D ex_typologies'!$J$8:$J$10,MATCH('Country-wise data'!FN65,'non-R&amp;D ex_typologies'!$F$8:$F$10,),)*'Country-wise data'!AE65</f>
        <v>57.612345773634935</v>
      </c>
      <c r="AP65" s="55" cm="1">
        <f t="array" ref="AP65">INDEX('non-R&amp;D ex_typologies'!$J$8:$J$10,MATCH('Country-wise data'!FO65,'non-R&amp;D ex_typologies'!$F$8:$F$10,),)*'Country-wise data'!AF65</f>
        <v>72.187151781381274</v>
      </c>
      <c r="AQ65" s="55" cm="1">
        <f t="array" ref="AQ65">INDEX('non-R&amp;D ex_typologies'!$J$8:$J$10,MATCH('Country-wise data'!FP65,'non-R&amp;D ex_typologies'!$F$8:$F$10,),)*'Country-wise data'!AG65</f>
        <v>75.378446372312425</v>
      </c>
      <c r="AR65" s="55" cm="1">
        <f t="array" ref="AR65">INDEX('non-R&amp;D ex_typologies'!$J$8:$J$10,MATCH('Country-wise data'!FQ65,'non-R&amp;D ex_typologies'!$F$8:$F$10,),)*'Country-wise data'!AH65</f>
        <v>79.455382682572164</v>
      </c>
      <c r="AS65" s="55" cm="1">
        <f t="array" ref="AS65">INDEX('non-R&amp;D ex_typologies'!$J$8:$J$10,MATCH('Country-wise data'!FR65,'non-R&amp;D ex_typologies'!$F$8:$F$10,),)*'Country-wise data'!AI65</f>
        <v>92.283390930690814</v>
      </c>
      <c r="AT65" s="55" cm="1">
        <f t="array" ref="AT65">INDEX('non-R&amp;D ex_typologies'!$J$8:$J$10,MATCH('Country-wise data'!FS65,'non-R&amp;D ex_typologies'!$F$8:$F$10,),)*'Country-wise data'!AJ65</f>
        <v>100.15625795858567</v>
      </c>
      <c r="AU65" s="55" cm="1">
        <f t="array" ref="AU65">INDEX('non-R&amp;D ex_typologies'!$J$8:$J$10,MATCH('Country-wise data'!FT65,'non-R&amp;D ex_typologies'!$F$8:$F$10,),)*'Country-wise data'!AK65</f>
        <v>108.70077385648644</v>
      </c>
      <c r="AV65" s="55" cm="1">
        <f t="array" ref="AV65">INDEX('non-R&amp;D ex_typologies'!$J$8:$J$10,MATCH('Country-wise data'!FU65,'non-R&amp;D ex_typologies'!$F$8:$F$10,),)*'Country-wise data'!AL65</f>
        <v>117.97423823366914</v>
      </c>
      <c r="AW65">
        <f t="shared" si="57"/>
        <v>1448.2670886836695</v>
      </c>
      <c r="AX65" s="53">
        <f>INDEX('GDP deflators'!$AB$3:$AK$155,MATCH('Country-wise data'!$B65,'GDP deflators'!$B$3:$B$155,),MATCH('Country-wise data'!AX$3,'GDP deflators'!$D$2:$M$2,))</f>
        <v>45.57003574846771</v>
      </c>
      <c r="AY65" s="53">
        <f>INDEX('GDP deflators'!$AB$3:$AK$155,MATCH('Country-wise data'!$B65,'GDP deflators'!$B$3:$B$155,),MATCH('Country-wise data'!AY$3,'GDP deflators'!$D$2:$M$2,))</f>
        <v>54.93146917425014</v>
      </c>
      <c r="AZ65" s="53">
        <f>INDEX('GDP deflators'!$AB$3:$AK$155,MATCH('Country-wise data'!$B65,'GDP deflators'!$B$3:$B$155,),MATCH('Country-wise data'!AZ$3,'GDP deflators'!$D$2:$M$2,))</f>
        <v>57.560252977022444</v>
      </c>
      <c r="BA65" s="53">
        <f>INDEX('GDP deflators'!$AB$3:$AK$155,MATCH('Country-wise data'!$B65,'GDP deflators'!$B$3:$B$155,),MATCH('Country-wise data'!BA$3,'GDP deflators'!$D$2:$M$2,))</f>
        <v>63.027948284934332</v>
      </c>
      <c r="BB65" s="53">
        <f>INDEX('GDP deflators'!$AB$3:$AK$155,MATCH('Country-wise data'!$B65,'GDP deflators'!$B$3:$B$155,),MATCH('Country-wise data'!BB$3,'GDP deflators'!$D$2:$M$2,))</f>
        <v>66.665442151236448</v>
      </c>
      <c r="BC65" s="53">
        <f>INDEX('GDP deflators'!$AB$3:$AK$155,MATCH('Country-wise data'!$B65,'GDP deflators'!$B$3:$B$155,),MATCH('Country-wise data'!BC$3,'GDP deflators'!$D$2:$M$2,))</f>
        <v>67.881119739624154</v>
      </c>
      <c r="BD65" s="53">
        <f>INDEX('GDP deflators'!$AB$3:$AK$155,MATCH('Country-wise data'!$B65,'GDP deflators'!$B$3:$B$155,),MATCH('Country-wise data'!BD$3,'GDP deflators'!$D$2:$M$2,))</f>
        <v>77.139041193614943</v>
      </c>
      <c r="BE65" s="53">
        <f>INDEX('GDP deflators'!$AB$3:$AK$155,MATCH('Country-wise data'!$B65,'GDP deflators'!$B$3:$B$155,),MATCH('Country-wise data'!BE$3,'GDP deflators'!$D$2:$M$2,))</f>
        <v>85.787180603946453</v>
      </c>
      <c r="BF65" s="53">
        <f>INDEX('GDP deflators'!$AB$3:$AK$155,MATCH('Country-wise data'!$B65,'GDP deflators'!$B$3:$B$155,),MATCH('Country-wise data'!BF$3,'GDP deflators'!$D$2:$M$2,))</f>
        <v>93.68441044075729</v>
      </c>
      <c r="BG65" s="53">
        <f>INDEX('GDP deflators'!$AB$3:$AK$155,MATCH('Country-wise data'!$B65,'GDP deflators'!$B$3:$B$155,),MATCH('Country-wise data'!BG$3,'GDP deflators'!$D$2:$M$2,))</f>
        <v>100</v>
      </c>
      <c r="BH65" cm="1">
        <f t="array" ref="BH65">H65/(INDEX($AX65:$BG65,,MATCH(BH$3,$AX$3:$BG$3,))/100)</f>
        <v>3179.3040672537022</v>
      </c>
      <c r="BI65" cm="1">
        <f t="array" ref="BI65">I65/(INDEX($AX65:$BG65,,MATCH(BI$3,$AX$3:$BG$3,))/100)</f>
        <v>3580.9218824281556</v>
      </c>
      <c r="BJ65" cm="1">
        <f t="array" ref="BJ65">J65/(INDEX($AX65:$BG65,,MATCH(BJ$3,$AX$3:$BG$3,))/100)</f>
        <v>3625.4739895480407</v>
      </c>
      <c r="BK65" cm="1">
        <f t="array" ref="BK65">K65/(INDEX($AX65:$BG65,,MATCH(BK$3,$AX$3:$BG$3,))/100)</f>
        <v>2867.6675176368281</v>
      </c>
      <c r="BL65" cm="1">
        <f t="array" ref="BL65">L65/(INDEX($AX65:$BG65,,MATCH(BL$3,$AX$3:$BG$3,))/100)</f>
        <v>3124.5963917474241</v>
      </c>
      <c r="BM65" cm="1">
        <f t="array" ref="BM65">M65/(INDEX($AX65:$BG65,,MATCH(BM$3,$AX$3:$BG$3,))/100)</f>
        <v>2680.4846575591787</v>
      </c>
      <c r="BN65" cm="1">
        <f t="array" ref="BN65">N65/(INDEX($AX65:$BG65,,MATCH(BN$3,$AX$3:$BG$3,))/100)</f>
        <v>2166.7588475786615</v>
      </c>
      <c r="BO65" cm="1">
        <f t="array" ref="BO65">O65/(INDEX($AX65:$BG65,,MATCH(BO$3,$AX$3:$BG$3,))/100)</f>
        <v>2642.7281839073589</v>
      </c>
      <c r="BP65" cm="1">
        <f t="array" ref="BP65">P65/(INDEX($AX65:$BG65,,MATCH(BP$3,$AX$3:$BG$3,))/100)</f>
        <v>2468.3556518320847</v>
      </c>
      <c r="BQ65" cm="1">
        <f t="array" ref="BQ65">Q65/(INDEX($AX65:$BG65,,MATCH(BQ$3,$AX$3:$BG$3,))/100)</f>
        <v>2358.7137288000004</v>
      </c>
      <c r="BS65" cm="1">
        <f t="array" ref="BS65">S65/(INDEX($AX65:$BG65,,MATCH(BS$3,$AX$3:$BG$3,))/100)</f>
        <v>14653.745533268619</v>
      </c>
      <c r="BT65" cm="1">
        <f t="array" ref="BT65">T65/(INDEX($AX65:$BG65,,MATCH(BT$3,$AX$3:$BG$3,))/100)</f>
        <v>17494.679569766278</v>
      </c>
      <c r="BU65" cm="1">
        <f t="array" ref="BU65">U65/(INDEX($AX65:$BG65,,MATCH(BU$3,$AX$3:$BG$3,))/100)</f>
        <v>15496.223334113305</v>
      </c>
      <c r="BV65" cm="1">
        <f t="array" ref="BV65">V65/(INDEX($AX65:$BG65,,MATCH(BV$3,$AX$3:$BG$3,))/100)</f>
        <v>16908.28832444693</v>
      </c>
      <c r="BW65" cm="1">
        <f t="array" ref="BW65">W65/(INDEX($AX65:$BG65,,MATCH(BW$3,$AX$3:$BG$3,))/100)</f>
        <v>14379.721873369745</v>
      </c>
      <c r="BX65" cm="1">
        <f t="array" ref="BX65">X65/(INDEX($AX65:$BG65,,MATCH(BX$3,$AX$3:$BG$3,))/100)</f>
        <v>12795.485761455253</v>
      </c>
      <c r="BY65" cm="1">
        <f t="array" ref="BY65">Y65/(INDEX($AX65:$BG65,,MATCH(BY$3,$AX$3:$BG$3,))/100)</f>
        <v>8107.9645653123544</v>
      </c>
      <c r="BZ65" cm="1">
        <f t="array" ref="BZ65">Z65/(INDEX($AX65:$BG65,,MATCH(BZ$3,$AX$3:$BG$3,))/100)</f>
        <v>8782.8876610188854</v>
      </c>
      <c r="CA65" cm="1">
        <f t="array" ref="CA65">AA65/(INDEX($AX65:$BG65,,MATCH(CA$3,$AX$3:$BG$3,))/100)</f>
        <v>8414.9869715893292</v>
      </c>
      <c r="CB65" cm="1">
        <f t="array" ref="CB65">AB65/(INDEX($AX65:$BG65,,MATCH(CB$3,$AX$3:$BG$3,))/100)</f>
        <v>8041.2015516600004</v>
      </c>
      <c r="CC65" cm="1">
        <f t="array" ref="CC65">AC65/(INDEX($AX65:$BG65,,MATCH(CC$3,$AX$3:$BG$3,))/100)</f>
        <v>77.967097303608725</v>
      </c>
      <c r="CD65" cm="1">
        <f t="array" ref="CD65">AD65/(INDEX($AX65:$BG65,,MATCH(CD$3,$AX$3:$BG$3,))/100)</f>
        <v>85.252853883567511</v>
      </c>
      <c r="CE65" cm="1">
        <f t="array" ref="CE65">AE65/(INDEX($AX65:$BG65,,MATCH(CE$3,$AX$3:$BG$3,))/100)</f>
        <v>79.411526617241677</v>
      </c>
      <c r="CF65" cm="1">
        <f t="array" ref="CF65">AF65/(INDEX($AX65:$BG65,,MATCH(CF$3,$AX$3:$BG$3,))/100)</f>
        <v>90.869349078606248</v>
      </c>
      <c r="CG65" cm="1">
        <f t="array" ref="CG65">AG65/(INDEX($AX65:$BG65,,MATCH(CG$3,$AX$3:$BG$3,))/100)</f>
        <v>89.709223709199549</v>
      </c>
      <c r="CH65" cm="1">
        <f t="array" ref="CH65">AH65/(INDEX($AX65:$BG65,,MATCH(CH$3,$AX$3:$BG$3,))/100)</f>
        <v>92.867767735569913</v>
      </c>
      <c r="CI65" cm="1">
        <f t="array" ref="CI65">AI65/(INDEX($AX65:$BG65,,MATCH(CI$3,$AX$3:$BG$3,))/100)</f>
        <v>94.916122507761202</v>
      </c>
      <c r="CJ65" cm="1">
        <f t="array" ref="CJ65">AJ65/(INDEX($AX65:$BG65,,MATCH(CJ$3,$AX$3:$BG$3,))/100)</f>
        <v>92.628872031859643</v>
      </c>
      <c r="CK65" cm="1">
        <f t="array" ref="CK65">AK65/(INDEX($AX65:$BG65,,MATCH(CK$3,$AX$3:$BG$3,))/100)</f>
        <v>92.056824171792016</v>
      </c>
      <c r="CL65" cm="1">
        <f t="array" ref="CL65">AL65/(INDEX($AX65:$BG65,,MATCH(CL$3,$AX$3:$BG$3,))/100)</f>
        <v>93.600433955360501</v>
      </c>
      <c r="CM65" cm="1">
        <f t="array" ref="CM65">AM65/(INDEX($AX65:$BG65,,MATCH(CM$3,$AX$3:$BG$3,))/100)</f>
        <v>98.269938749112214</v>
      </c>
      <c r="CN65" cm="1">
        <f t="array" ref="CN65">AN65/(INDEX($AX65:$BG65,,MATCH(CN$3,$AX$3:$BG$3,))/100)</f>
        <v>107.45292590157031</v>
      </c>
      <c r="CO65" cm="1">
        <f t="array" ref="CO65">AO65/(INDEX($AX65:$BG65,,MATCH(CO$3,$AX$3:$BG$3,))/100)</f>
        <v>100.09050133367775</v>
      </c>
      <c r="CP65" cm="1">
        <f t="array" ref="CP65">AP65/(INDEX($AX65:$BG65,,MATCH(CP$3,$AX$3:$BG$3,))/100)</f>
        <v>114.53197152323659</v>
      </c>
      <c r="CQ65" cm="1">
        <f t="array" ref="CQ65">AQ65/(INDEX($AX65:$BG65,,MATCH(CQ$3,$AX$3:$BG$3,))/100)</f>
        <v>113.06974639320589</v>
      </c>
      <c r="CR65" cm="1">
        <f t="array" ref="CR65">AR65/(INDEX($AX65:$BG65,,MATCH(CR$3,$AX$3:$BG$3,))/100)</f>
        <v>117.05078376335589</v>
      </c>
      <c r="CS65" cm="1">
        <f t="array" ref="CS65">AS65/(INDEX($AX65:$BG65,,MATCH(CS$3,$AX$3:$BG$3,))/100)</f>
        <v>119.63253561716479</v>
      </c>
      <c r="CT65" cm="1">
        <f t="array" ref="CT65">AT65/(INDEX($AX65:$BG65,,MATCH(CT$3,$AX$3:$BG$3,))/100)</f>
        <v>116.74967897706874</v>
      </c>
      <c r="CU65" cm="1">
        <f t="array" ref="CU65">AU65/(INDEX($AX65:$BG65,,MATCH(CU$3,$AX$3:$BG$3,))/100)</f>
        <v>116.02866831854053</v>
      </c>
      <c r="CV65" cm="1">
        <f t="array" ref="CV65">AV65/(INDEX($AX65:$BG65,,MATCH(CV$3,$AX$3:$BG$3,))/100)</f>
        <v>117.97423823366914</v>
      </c>
      <c r="CW65">
        <f t="shared" si="58"/>
        <v>2010.1310598051687</v>
      </c>
      <c r="CX65">
        <f>IFERROR(1/INDEX('exch rates'!$BC$5:$BL$268,MATCH('Country-wise data'!$B65,'exch rates'!$A$5:$A$268,),MATCH(CX$3,'exch rates'!$BC$4:$BL$4,)),1)</f>
        <v>6.786332326694039E-3</v>
      </c>
      <c r="CY65">
        <f>IFERROR(1/INDEX('exch rates'!$BC$5:$BL$268,MATCH('Country-wise data'!$B65,'exch rates'!$A$5:$A$268,),MATCH(CY$3,'exch rates'!$BC$4:$BL$4,)),1)</f>
        <v>6.8203131660462234E-3</v>
      </c>
      <c r="CZ65">
        <f>IFERROR(1/INDEX('exch rates'!$BC$5:$BL$268,MATCH('Country-wise data'!$B65,'exch rates'!$A$5:$A$268,),MATCH(CZ$3,'exch rates'!$BC$4:$BL$4,)),1)</f>
        <v>6.7063458797887495E-3</v>
      </c>
      <c r="DA65">
        <f>IFERROR(1/INDEX('exch rates'!$BC$5:$BL$268,MATCH('Country-wise data'!$B65,'exch rates'!$A$5:$A$268,),MATCH(DA$3,'exch rates'!$BC$4:$BL$4,)),1)</f>
        <v>6.5733614527128661E-3</v>
      </c>
      <c r="DB65">
        <f>IFERROR(1/INDEX('exch rates'!$BC$5:$BL$268,MATCH('Country-wise data'!$B65,'exch rates'!$A$5:$A$268,),MATCH(DB$3,'exch rates'!$BC$4:$BL$4,)),1)</f>
        <v>5.5806166581407139E-3</v>
      </c>
      <c r="DC65">
        <f>IFERROR(1/INDEX('exch rates'!$BC$5:$BL$268,MATCH('Country-wise data'!$B65,'exch rates'!$A$5:$A$268,),MATCH(DC$3,'exch rates'!$BC$4:$BL$4,)),1)</f>
        <v>4.5100235272894076E-3</v>
      </c>
      <c r="DD65">
        <f>IFERROR(1/INDEX('exch rates'!$BC$5:$BL$268,MATCH('Country-wise data'!$B65,'exch rates'!$A$5:$A$268,),MATCH(DD$3,'exch rates'!$BC$4:$BL$4,)),1)</f>
        <v>2.9226093055880289E-3</v>
      </c>
      <c r="DE65">
        <f>IFERROR(1/INDEX('exch rates'!$BC$5:$BL$268,MATCH('Country-wise data'!$B65,'exch rates'!$A$5:$A$268,),MATCH(DE$3,'exch rates'!$BC$4:$BL$4,)),1)</f>
        <v>3.067475039293307E-3</v>
      </c>
      <c r="DF65">
        <f>IFERROR(1/INDEX('exch rates'!$BC$5:$BL$268,MATCH('Country-wise data'!$B65,'exch rates'!$A$5:$A$268,),MATCH(DF$3,'exch rates'!$BC$4:$BL$4,)),1)</f>
        <v>2.901024303331104E-3</v>
      </c>
      <c r="DG65">
        <f>IFERROR(1/INDEX('exch rates'!$BC$5:$BL$268,MATCH('Country-wise data'!$B65,'exch rates'!$A$5:$A$268,),MATCH(DG$3,'exch rates'!$BC$4:$BL$4,)),1)</f>
        <v>2.6126898146365827E-3</v>
      </c>
      <c r="DH65" cm="1">
        <f t="array" ref="DH65">(BH65/INDEX($CX65:$DG65,,MATCH(DH$3,$CX$3:$DG$3,)))*$DG65</f>
        <v>1224.0095171102439</v>
      </c>
      <c r="DI65" cm="1">
        <f t="array" ref="DI65">(BI65/INDEX($CX65:$DG65,,MATCH(DI$3,$CX$3:$DG$3,)))*$DG65</f>
        <v>1371.7607830393713</v>
      </c>
      <c r="DJ65" cm="1">
        <f t="array" ref="DJ65">(BJ65/INDEX($CX65:$DG65,,MATCH(DJ$3,$CX$3:$DG$3,)))*$DG65</f>
        <v>1412.429232776225</v>
      </c>
      <c r="DK65" cm="1">
        <f t="array" ref="DK65">(BK65/INDEX($CX65:$DG65,,MATCH(DK$3,$CX$3:$DG$3,)))*$DG65</f>
        <v>1139.8012674324771</v>
      </c>
      <c r="DL65" cm="1">
        <f t="array" ref="DL65">(BL65/INDEX($CX65:$DG65,,MATCH(DL$3,$CX$3:$DG$3,)))*$DG65</f>
        <v>1462.8492992185863</v>
      </c>
      <c r="DM65" cm="1">
        <f t="array" ref="DM65">(BM65/INDEX($CX65:$DG65,,MATCH(DM$3,$CX$3:$DG$3,)))*$DG65</f>
        <v>1552.8244854420013</v>
      </c>
      <c r="DN65" cm="1">
        <f t="array" ref="DN65">(BN65/INDEX($CX65:$DG65,,MATCH(DN$3,$CX$3:$DG$3,)))*$DG65</f>
        <v>1936.991290973619</v>
      </c>
      <c r="DO65" cm="1">
        <f t="array" ref="DO65">(BO65/INDEX($CX65:$DG65,,MATCH(DO$3,$CX$3:$DG$3,)))*$DG65</f>
        <v>2250.9161184693771</v>
      </c>
      <c r="DP65" cm="1">
        <f t="array" ref="DP65">(BP65/INDEX($CX65:$DG65,,MATCH(DP$3,$CX$3:$DG$3,)))*$DG65</f>
        <v>2223.0243514462136</v>
      </c>
      <c r="DQ65" cm="1">
        <f t="array" ref="DQ65">(BQ65/INDEX($CX65:$DG65,,MATCH(DQ$3,$CX$3:$DG$3,)))*$DG65</f>
        <v>2358.7137288000004</v>
      </c>
      <c r="DS65" cm="1">
        <f t="array" ref="DS65">(BS65/INDEX($CX65:$DG65,,MATCH(DS$3,$CX$3:$DG$3,)))*$DG65</f>
        <v>5641.5881006078152</v>
      </c>
      <c r="DT65" cm="1">
        <f t="array" ref="DT65">(BT65/INDEX($CX65:$DG65,,MATCH(DT$3,$CX$3:$DG$3,)))*$DG65</f>
        <v>6701.7701400882106</v>
      </c>
      <c r="DU65" cm="1">
        <f t="array" ref="DU65">(BU65/INDEX($CX65:$DG65,,MATCH(DU$3,$CX$3:$DG$3,)))*$DG65</f>
        <v>6037.0916734832826</v>
      </c>
      <c r="DV65" cm="1">
        <f t="array" ref="DV65">(BV65/INDEX($CX65:$DG65,,MATCH(DV$3,$CX$3:$DG$3,)))*$DG65</f>
        <v>6720.4752098318577</v>
      </c>
      <c r="DW65" cm="1">
        <f t="array" ref="DW65">(BW65/INDEX($CX65:$DG65,,MATCH(DW$3,$CX$3:$DG$3,)))*$DG65</f>
        <v>6732.1866340801616</v>
      </c>
      <c r="DX65" cm="1">
        <f t="array" ref="DX65">(BX65/INDEX($CX65:$DG65,,MATCH(DX$3,$CX$3:$DG$3,)))*$DG65</f>
        <v>7412.5190522839412</v>
      </c>
      <c r="DY65" cm="1">
        <f t="array" ref="DY65">(BY65/INDEX($CX65:$DG65,,MATCH(DY$3,$CX$3:$DG$3,)))*$DG65</f>
        <v>7248.1793569612191</v>
      </c>
      <c r="DZ65" cm="1">
        <f t="array" ref="DZ65">(BZ65/INDEX($CX65:$DG65,,MATCH(DZ$3,$CX$3:$DG$3,)))*$DG65</f>
        <v>7480.7327985064685</v>
      </c>
      <c r="EA65" cm="1">
        <f t="array" ref="EA65">(CA65/INDEX($CX65:$DG65,,MATCH(EA$3,$CX$3:$DG$3,)))*$DG65</f>
        <v>7578.6165340724037</v>
      </c>
      <c r="EB65" cm="1">
        <f t="array" ref="EB65">(CB65/INDEX($CX65:$DG65,,MATCH(EB$3,$CX$3:$DG$3,)))*$DG65</f>
        <v>8041.2015516600004</v>
      </c>
      <c r="EC65" s="53" cm="1">
        <f t="array" ref="EC65">(CC65/INDEX($CX65:$DG65,,MATCH(EC$3,$CX$3:$DG$3,)))*$DG65</f>
        <v>30.016779490837607</v>
      </c>
      <c r="ED65" cm="1">
        <f t="array" ref="ED65">(CD65/INDEX($CX65:$DG65,,MATCH(ED$3,$CX$3:$DG$3,)))*$DG65</f>
        <v>32.658216358622276</v>
      </c>
      <c r="EE65" cm="1">
        <f t="array" ref="EE65">(CE65/INDEX($CX65:$DG65,,MATCH(EE$3,$CX$3:$DG$3,)))*$DG65</f>
        <v>30.937516566644007</v>
      </c>
      <c r="EF65" cm="1">
        <f t="array" ref="EF65">(CF65/INDEX($CX65:$DG65,,MATCH(EF$3,$CX$3:$DG$3,)))*$DG65</f>
        <v>36.117506166095389</v>
      </c>
      <c r="EG65" cm="1">
        <f t="array" ref="EG65">(CG65/INDEX($CX65:$DG65,,MATCH(EG$3,$CX$3:$DG$3,)))*$DG65</f>
        <v>41.99936842500648</v>
      </c>
      <c r="EH65" cm="1">
        <f t="array" ref="EH65">(CH65/INDEX($CX65:$DG65,,MATCH(EH$3,$CX$3:$DG$3,)))*$DG65</f>
        <v>53.798981181055275</v>
      </c>
      <c r="EI65" cm="1">
        <f t="array" ref="EI65">(CI65/INDEX($CX65:$DG65,,MATCH(EI$3,$CX$3:$DG$3,)))*$DG65</f>
        <v>84.851022011965753</v>
      </c>
      <c r="EJ65" cm="1">
        <f t="array" ref="EJ65">(CJ65/INDEX($CX65:$DG65,,MATCH(EJ$3,$CX$3:$DG$3,)))*$DG65</f>
        <v>78.895673933395756</v>
      </c>
      <c r="EK65" cm="1">
        <f t="array" ref="EK65">(CK65/INDEX($CX65:$DG65,,MATCH(EK$3,$CX$3:$DG$3,)))*$DG65</f>
        <v>82.907243005602922</v>
      </c>
      <c r="EL65" cm="1">
        <f t="array" ref="EL65">(CL65/INDEX($CX65:$DG65,,MATCH(EL$3,$CX$3:$DG$3,)))*$DG65</f>
        <v>93.600433955360501</v>
      </c>
      <c r="EM65" cm="1">
        <f t="array" ref="EM65">(CM65/INDEX($CX65:$DG65,,MATCH(EM$3,$CX$3:$DG$3,)))*$DG65</f>
        <v>37.833229452210084</v>
      </c>
      <c r="EN65" cm="1">
        <f t="array" ref="EN65">(CN65/INDEX($CX65:$DG65,,MATCH(EN$3,$CX$3:$DG$3,)))*$DG65</f>
        <v>41.162503571471561</v>
      </c>
      <c r="EO65" cm="1">
        <f t="array" ref="EO65">(CO65/INDEX($CX65:$DG65,,MATCH(EO$3,$CX$3:$DG$3,)))*$DG65</f>
        <v>38.993728934333852</v>
      </c>
      <c r="EP65" cm="1">
        <f t="array" ref="EP65">(CP65/INDEX($CX65:$DG65,,MATCH(EP$3,$CX$3:$DG$3,)))*$DG65</f>
        <v>45.522601731494724</v>
      </c>
      <c r="EQ65" cm="1">
        <f t="array" ref="EQ65">(CQ65/INDEX($CX65:$DG65,,MATCH(EQ$3,$CX$3:$DG$3,)))*$DG65</f>
        <v>52.936116712860525</v>
      </c>
      <c r="ER65" cm="1">
        <f t="array" ref="ER65">(CR65/INDEX($CX65:$DG65,,MATCH(ER$3,$CX$3:$DG$3,)))*$DG65</f>
        <v>67.808380307397172</v>
      </c>
      <c r="ES65" cm="1">
        <f t="array" ref="ES65">(CS65/INDEX($CX65:$DG65,,MATCH(ES$3,$CX$3:$DG$3,)))*$DG65</f>
        <v>106.94645593186019</v>
      </c>
      <c r="ET65" cm="1">
        <f t="array" ref="ET65">(CT65/INDEX($CX65:$DG65,,MATCH(ET$3,$CX$3:$DG$3,)))*$DG65</f>
        <v>99.440319226118973</v>
      </c>
      <c r="EU65" cm="1">
        <f t="array" ref="EU65">(CU65/INDEX($CX65:$DG65,,MATCH(EU$3,$CX$3:$DG$3,)))*$DG65</f>
        <v>104.49651165404178</v>
      </c>
      <c r="EV65" cm="1">
        <f t="array" ref="EV65">(CV65/INDEX($CX65:$DG65,,MATCH(EV$3,$CX$3:$DG$3,)))*$DG65</f>
        <v>117.97423823366914</v>
      </c>
      <c r="EW65">
        <f t="shared" si="13"/>
        <v>1278.8968268500441</v>
      </c>
      <c r="EY65" s="96">
        <f t="shared" si="24"/>
        <v>5.3206258513633156E-3</v>
      </c>
      <c r="EZ65" s="96">
        <f t="shared" si="14"/>
        <v>4.873073184541124E-3</v>
      </c>
      <c r="FA65" s="96">
        <f t="shared" si="15"/>
        <v>5.1245729301297267E-3</v>
      </c>
      <c r="FB65" s="96">
        <f t="shared" si="16"/>
        <v>5.3742488497326105E-3</v>
      </c>
      <c r="FC65" s="96">
        <f t="shared" si="17"/>
        <v>6.2385924080586609E-3</v>
      </c>
      <c r="FD65" s="96">
        <f t="shared" si="18"/>
        <v>7.2578540171817519E-3</v>
      </c>
      <c r="FE65" s="96">
        <f t="shared" si="19"/>
        <v>1.1706529023798788E-2</v>
      </c>
      <c r="FF65" s="96">
        <f t="shared" si="20"/>
        <v>1.0546516772948676E-2</v>
      </c>
      <c r="FG65" s="96">
        <f t="shared" si="21"/>
        <v>1.0939627652733649E-2</v>
      </c>
      <c r="FH65" s="96">
        <f t="shared" si="22"/>
        <v>1.1640105443699259E-2</v>
      </c>
      <c r="FJ65" s="96">
        <f t="shared" si="25"/>
        <v>12507.518514600069</v>
      </c>
      <c r="FK65" s="96" t="str">
        <f>IF(AND('Country-wise data'!FJ65&gt;'non-R&amp;D ex_typologies'!$C$17,'Country-wise data'!FJ65&lt;'non-R&amp;D ex_typologies'!$D$17),"Small",IF(AND('Country-wise data'!FJ65&gt;'non-R&amp;D ex_typologies'!$E$17,'Country-wise data'!$FJ$4&lt;'non-R&amp;D ex_typologies'!$F$17),"Medium","Large"))</f>
        <v>Medium</v>
      </c>
      <c r="FL65" t="str">
        <f>IF($FK65='non-R&amp;D ex_typologies'!$C$16,IF(AND('Country-wise data'!EY65&gt;'non-R&amp;D ex_typologies'!$C$21,'Country-wise data'!EY65&lt;'non-R&amp;D ex_typologies'!$D$21),'non-R&amp;D ex_typologies'!$B$21,IF(AND('Country-wise data'!EY65&gt;'non-R&amp;D ex_typologies'!$C$19,'Country-wise data'!EY65&lt;'non-R&amp;D ex_typologies'!$D$19),'non-R&amp;D ex_typologies'!$B$19,'non-R&amp;D ex_typologies'!$B$20)),IF($FK65='non-R&amp;D ex_typologies'!$E$16,IF(AND('Country-wise data'!EY65&gt;'non-R&amp;D ex_typologies'!$E$21,'Country-wise data'!EY65&lt;'non-R&amp;D ex_typologies'!$F$21),'non-R&amp;D ex_typologies'!$B$21,IF(AND('Country-wise data'!EY65&gt;'non-R&amp;D ex_typologies'!$E$19,'Country-wise data'!EY65&lt;'non-R&amp;D ex_typologies'!$F$19),'non-R&amp;D ex_typologies'!$B$19,'non-R&amp;D ex_typologies'!$B$20)),IF(AND('Country-wise data'!EY65&gt;'non-R&amp;D ex_typologies'!$G$21,'Country-wise data'!EY65&lt;'non-R&amp;D ex_typologies'!$H$21),'non-R&amp;D ex_typologies'!$B$21,IF(AND('Country-wise data'!EY65&gt;'non-R&amp;D ex_typologies'!$G$19,'Country-wise data'!EY65&lt;'non-R&amp;D ex_typologies'!$H$19),'non-R&amp;D ex_typologies'!$B$19,'non-R&amp;D ex_typologies'!$B$20))))</f>
        <v>Balanced</v>
      </c>
      <c r="FM65" t="str">
        <f>IF($FK65='non-R&amp;D ex_typologies'!$C$16,IF(AND('Country-wise data'!EZ65&gt;'non-R&amp;D ex_typologies'!$C$21,'Country-wise data'!EZ65&lt;'non-R&amp;D ex_typologies'!$D$21),'non-R&amp;D ex_typologies'!$B$21,IF(AND('Country-wise data'!EZ65&gt;'non-R&amp;D ex_typologies'!$C$19,'Country-wise data'!EZ65&lt;'non-R&amp;D ex_typologies'!$D$19),'non-R&amp;D ex_typologies'!$B$19,'non-R&amp;D ex_typologies'!$B$20)),IF($FK65='non-R&amp;D ex_typologies'!$E$16,IF(AND('Country-wise data'!EZ65&gt;'non-R&amp;D ex_typologies'!$E$21,'Country-wise data'!EZ65&lt;'non-R&amp;D ex_typologies'!$F$21),'non-R&amp;D ex_typologies'!$B$21,IF(AND('Country-wise data'!EZ65&gt;'non-R&amp;D ex_typologies'!$E$19,'Country-wise data'!EZ65&lt;'non-R&amp;D ex_typologies'!$F$19),'non-R&amp;D ex_typologies'!$B$19,'non-R&amp;D ex_typologies'!$B$20)),IF(AND('Country-wise data'!EZ65&gt;'non-R&amp;D ex_typologies'!$G$21,'Country-wise data'!EZ65&lt;'non-R&amp;D ex_typologies'!$H$21),'non-R&amp;D ex_typologies'!$B$21,IF(AND('Country-wise data'!EZ65&gt;'non-R&amp;D ex_typologies'!$G$19,'Country-wise data'!EZ65&lt;'non-R&amp;D ex_typologies'!$H$19),'non-R&amp;D ex_typologies'!$B$19,'non-R&amp;D ex_typologies'!$B$20))))</f>
        <v>Balanced</v>
      </c>
      <c r="FN65" t="str">
        <f>IF($FK65='non-R&amp;D ex_typologies'!$C$16,IF(AND('Country-wise data'!FA65&gt;'non-R&amp;D ex_typologies'!$C$21,'Country-wise data'!FA65&lt;'non-R&amp;D ex_typologies'!$D$21),'non-R&amp;D ex_typologies'!$B$21,IF(AND('Country-wise data'!FA65&gt;'non-R&amp;D ex_typologies'!$C$19,'Country-wise data'!FA65&lt;'non-R&amp;D ex_typologies'!$D$19),'non-R&amp;D ex_typologies'!$B$19,'non-R&amp;D ex_typologies'!$B$20)),IF($FK65='non-R&amp;D ex_typologies'!$E$16,IF(AND('Country-wise data'!FA65&gt;'non-R&amp;D ex_typologies'!$E$21,'Country-wise data'!FA65&lt;'non-R&amp;D ex_typologies'!$F$21),'non-R&amp;D ex_typologies'!$B$21,IF(AND('Country-wise data'!FA65&gt;'non-R&amp;D ex_typologies'!$E$19,'Country-wise data'!FA65&lt;'non-R&amp;D ex_typologies'!$F$19),'non-R&amp;D ex_typologies'!$B$19,'non-R&amp;D ex_typologies'!$B$20)),IF(AND('Country-wise data'!FA65&gt;'non-R&amp;D ex_typologies'!$G$21,'Country-wise data'!FA65&lt;'non-R&amp;D ex_typologies'!$H$21),'non-R&amp;D ex_typologies'!$B$21,IF(AND('Country-wise data'!FA65&gt;'non-R&amp;D ex_typologies'!$G$19,'Country-wise data'!FA65&lt;'non-R&amp;D ex_typologies'!$H$19),'non-R&amp;D ex_typologies'!$B$19,'non-R&amp;D ex_typologies'!$B$20))))</f>
        <v>Balanced</v>
      </c>
      <c r="FO65" t="str">
        <f>IF($FK65='non-R&amp;D ex_typologies'!$C$16,IF(AND('Country-wise data'!FB65&gt;'non-R&amp;D ex_typologies'!$C$21,'Country-wise data'!FB65&lt;'non-R&amp;D ex_typologies'!$D$21),'non-R&amp;D ex_typologies'!$B$21,IF(AND('Country-wise data'!FB65&gt;'non-R&amp;D ex_typologies'!$C$19,'Country-wise data'!FB65&lt;'non-R&amp;D ex_typologies'!$D$19),'non-R&amp;D ex_typologies'!$B$19,'non-R&amp;D ex_typologies'!$B$20)),IF($FK65='non-R&amp;D ex_typologies'!$E$16,IF(AND('Country-wise data'!FB65&gt;'non-R&amp;D ex_typologies'!$E$21,'Country-wise data'!FB65&lt;'non-R&amp;D ex_typologies'!$F$21),'non-R&amp;D ex_typologies'!$B$21,IF(AND('Country-wise data'!FB65&gt;'non-R&amp;D ex_typologies'!$E$19,'Country-wise data'!FB65&lt;'non-R&amp;D ex_typologies'!$F$19),'non-R&amp;D ex_typologies'!$B$19,'non-R&amp;D ex_typologies'!$B$20)),IF(AND('Country-wise data'!FB65&gt;'non-R&amp;D ex_typologies'!$G$21,'Country-wise data'!FB65&lt;'non-R&amp;D ex_typologies'!$H$21),'non-R&amp;D ex_typologies'!$B$21,IF(AND('Country-wise data'!FB65&gt;'non-R&amp;D ex_typologies'!$G$19,'Country-wise data'!FB65&lt;'non-R&amp;D ex_typologies'!$H$19),'non-R&amp;D ex_typologies'!$B$19,'non-R&amp;D ex_typologies'!$B$20))))</f>
        <v>Balanced</v>
      </c>
      <c r="FP65" t="str">
        <f>IF($FK65='non-R&amp;D ex_typologies'!$C$16,IF(AND('Country-wise data'!FC65&gt;'non-R&amp;D ex_typologies'!$C$21,'Country-wise data'!FC65&lt;'non-R&amp;D ex_typologies'!$D$21),'non-R&amp;D ex_typologies'!$B$21,IF(AND('Country-wise data'!FC65&gt;'non-R&amp;D ex_typologies'!$C$19,'Country-wise data'!FC65&lt;'non-R&amp;D ex_typologies'!$D$19),'non-R&amp;D ex_typologies'!$B$19,'non-R&amp;D ex_typologies'!$B$20)),IF($FK65='non-R&amp;D ex_typologies'!$E$16,IF(AND('Country-wise data'!FC65&gt;'non-R&amp;D ex_typologies'!$E$21,'Country-wise data'!FC65&lt;'non-R&amp;D ex_typologies'!$F$21),'non-R&amp;D ex_typologies'!$B$21,IF(AND('Country-wise data'!FC65&gt;'non-R&amp;D ex_typologies'!$E$19,'Country-wise data'!FC65&lt;'non-R&amp;D ex_typologies'!$F$19),'non-R&amp;D ex_typologies'!$B$19,'non-R&amp;D ex_typologies'!$B$20)),IF(AND('Country-wise data'!FC65&gt;'non-R&amp;D ex_typologies'!$G$21,'Country-wise data'!FC65&lt;'non-R&amp;D ex_typologies'!$H$21),'non-R&amp;D ex_typologies'!$B$21,IF(AND('Country-wise data'!FC65&gt;'non-R&amp;D ex_typologies'!$G$19,'Country-wise data'!FC65&lt;'non-R&amp;D ex_typologies'!$H$19),'non-R&amp;D ex_typologies'!$B$19,'non-R&amp;D ex_typologies'!$B$20))))</f>
        <v>Balanced</v>
      </c>
      <c r="FQ65" t="str">
        <f>IF($FK65='non-R&amp;D ex_typologies'!$C$16,IF(AND('Country-wise data'!FD65&gt;'non-R&amp;D ex_typologies'!$C$21,'Country-wise data'!FD65&lt;'non-R&amp;D ex_typologies'!$D$21),'non-R&amp;D ex_typologies'!$B$21,IF(AND('Country-wise data'!FD65&gt;'non-R&amp;D ex_typologies'!$C$19,'Country-wise data'!FD65&lt;'non-R&amp;D ex_typologies'!$D$19),'non-R&amp;D ex_typologies'!$B$19,'non-R&amp;D ex_typologies'!$B$20)),IF($FK65='non-R&amp;D ex_typologies'!$E$16,IF(AND('Country-wise data'!FD65&gt;'non-R&amp;D ex_typologies'!$E$21,'Country-wise data'!FD65&lt;'non-R&amp;D ex_typologies'!$F$21),'non-R&amp;D ex_typologies'!$B$21,IF(AND('Country-wise data'!FD65&gt;'non-R&amp;D ex_typologies'!$E$19,'Country-wise data'!FD65&lt;'non-R&amp;D ex_typologies'!$F$19),'non-R&amp;D ex_typologies'!$B$19,'non-R&amp;D ex_typologies'!$B$20)),IF(AND('Country-wise data'!FD65&gt;'non-R&amp;D ex_typologies'!$G$21,'Country-wise data'!FD65&lt;'non-R&amp;D ex_typologies'!$H$21),'non-R&amp;D ex_typologies'!$B$21,IF(AND('Country-wise data'!FD65&gt;'non-R&amp;D ex_typologies'!$G$19,'Country-wise data'!FD65&lt;'non-R&amp;D ex_typologies'!$H$19),'non-R&amp;D ex_typologies'!$B$19,'non-R&amp;D ex_typologies'!$B$20))))</f>
        <v>Balanced</v>
      </c>
      <c r="FR65" t="str">
        <f>IF($FK65='non-R&amp;D ex_typologies'!$C$16,IF(AND('Country-wise data'!FE65&gt;'non-R&amp;D ex_typologies'!$C$21,'Country-wise data'!FE65&lt;'non-R&amp;D ex_typologies'!$D$21),'non-R&amp;D ex_typologies'!$B$21,IF(AND('Country-wise data'!FE65&gt;'non-R&amp;D ex_typologies'!$C$19,'Country-wise data'!FE65&lt;'non-R&amp;D ex_typologies'!$D$19),'non-R&amp;D ex_typologies'!$B$19,'non-R&amp;D ex_typologies'!$B$20)),IF($FK65='non-R&amp;D ex_typologies'!$E$16,IF(AND('Country-wise data'!FE65&gt;'non-R&amp;D ex_typologies'!$E$21,'Country-wise data'!FE65&lt;'non-R&amp;D ex_typologies'!$F$21),'non-R&amp;D ex_typologies'!$B$21,IF(AND('Country-wise data'!FE65&gt;'non-R&amp;D ex_typologies'!$E$19,'Country-wise data'!FE65&lt;'non-R&amp;D ex_typologies'!$F$19),'non-R&amp;D ex_typologies'!$B$19,'non-R&amp;D ex_typologies'!$B$20)),IF(AND('Country-wise data'!FE65&gt;'non-R&amp;D ex_typologies'!$G$21,'Country-wise data'!FE65&lt;'non-R&amp;D ex_typologies'!$H$21),'non-R&amp;D ex_typologies'!$B$21,IF(AND('Country-wise data'!FE65&gt;'non-R&amp;D ex_typologies'!$G$19,'Country-wise data'!FE65&lt;'non-R&amp;D ex_typologies'!$H$19),'non-R&amp;D ex_typologies'!$B$19,'non-R&amp;D ex_typologies'!$B$20))))</f>
        <v>Balanced</v>
      </c>
      <c r="FS65" t="str">
        <f>IF($FK65='non-R&amp;D ex_typologies'!$C$16,IF(AND('Country-wise data'!FF65&gt;'non-R&amp;D ex_typologies'!$C$21,'Country-wise data'!FF65&lt;'non-R&amp;D ex_typologies'!$D$21),'non-R&amp;D ex_typologies'!$B$21,IF(AND('Country-wise data'!FF65&gt;'non-R&amp;D ex_typologies'!$C$19,'Country-wise data'!FF65&lt;'non-R&amp;D ex_typologies'!$D$19),'non-R&amp;D ex_typologies'!$B$19,'non-R&amp;D ex_typologies'!$B$20)),IF($FK65='non-R&amp;D ex_typologies'!$E$16,IF(AND('Country-wise data'!FF65&gt;'non-R&amp;D ex_typologies'!$E$21,'Country-wise data'!FF65&lt;'non-R&amp;D ex_typologies'!$F$21),'non-R&amp;D ex_typologies'!$B$21,IF(AND('Country-wise data'!FF65&gt;'non-R&amp;D ex_typologies'!$E$19,'Country-wise data'!FF65&lt;'non-R&amp;D ex_typologies'!$F$19),'non-R&amp;D ex_typologies'!$B$19,'non-R&amp;D ex_typologies'!$B$20)),IF(AND('Country-wise data'!FF65&gt;'non-R&amp;D ex_typologies'!$G$21,'Country-wise data'!FF65&lt;'non-R&amp;D ex_typologies'!$H$21),'non-R&amp;D ex_typologies'!$B$21,IF(AND('Country-wise data'!FF65&gt;'non-R&amp;D ex_typologies'!$G$19,'Country-wise data'!FF65&lt;'non-R&amp;D ex_typologies'!$H$19),'non-R&amp;D ex_typologies'!$B$19,'non-R&amp;D ex_typologies'!$B$20))))</f>
        <v>Balanced</v>
      </c>
      <c r="FT65" t="str">
        <f>IF($FK65='non-R&amp;D ex_typologies'!$C$16,IF(AND('Country-wise data'!FG65&gt;'non-R&amp;D ex_typologies'!$C$21,'Country-wise data'!FG65&lt;'non-R&amp;D ex_typologies'!$D$21),'non-R&amp;D ex_typologies'!$B$21,IF(AND('Country-wise data'!FG65&gt;'non-R&amp;D ex_typologies'!$C$19,'Country-wise data'!FG65&lt;'non-R&amp;D ex_typologies'!$D$19),'non-R&amp;D ex_typologies'!$B$19,'non-R&amp;D ex_typologies'!$B$20)),IF($FK65='non-R&amp;D ex_typologies'!$E$16,IF(AND('Country-wise data'!FG65&gt;'non-R&amp;D ex_typologies'!$E$21,'Country-wise data'!FG65&lt;'non-R&amp;D ex_typologies'!$F$21),'non-R&amp;D ex_typologies'!$B$21,IF(AND('Country-wise data'!FG65&gt;'non-R&amp;D ex_typologies'!$E$19,'Country-wise data'!FG65&lt;'non-R&amp;D ex_typologies'!$F$19),'non-R&amp;D ex_typologies'!$B$19,'non-R&amp;D ex_typologies'!$B$20)),IF(AND('Country-wise data'!FG65&gt;'non-R&amp;D ex_typologies'!$G$21,'Country-wise data'!FG65&lt;'non-R&amp;D ex_typologies'!$H$21),'non-R&amp;D ex_typologies'!$B$21,IF(AND('Country-wise data'!FG65&gt;'non-R&amp;D ex_typologies'!$G$19,'Country-wise data'!FG65&lt;'non-R&amp;D ex_typologies'!$H$19),'non-R&amp;D ex_typologies'!$B$19,'non-R&amp;D ex_typologies'!$B$20))))</f>
        <v>Balanced</v>
      </c>
      <c r="FU65" t="str">
        <f>IF($FK65='non-R&amp;D ex_typologies'!$C$16,IF(AND('Country-wise data'!FH65&gt;'non-R&amp;D ex_typologies'!$C$21,'Country-wise data'!FH65&lt;'non-R&amp;D ex_typologies'!$D$21),'non-R&amp;D ex_typologies'!$B$21,IF(AND('Country-wise data'!FH65&gt;'non-R&amp;D ex_typologies'!$C$19,'Country-wise data'!FH65&lt;'non-R&amp;D ex_typologies'!$D$19),'non-R&amp;D ex_typologies'!$B$19,'non-R&amp;D ex_typologies'!$B$20)),IF($FK65='non-R&amp;D ex_typologies'!$E$16,IF(AND('Country-wise data'!FH65&gt;'non-R&amp;D ex_typologies'!$E$21,'Country-wise data'!FH65&lt;'non-R&amp;D ex_typologies'!$F$21),'non-R&amp;D ex_typologies'!$B$21,IF(AND('Country-wise data'!FH65&gt;'non-R&amp;D ex_typologies'!$E$19,'Country-wise data'!FH65&lt;'non-R&amp;D ex_typologies'!$F$19),'non-R&amp;D ex_typologies'!$B$19,'non-R&amp;D ex_typologies'!$B$20)),IF(AND('Country-wise data'!FH65&gt;'non-R&amp;D ex_typologies'!$G$21,'Country-wise data'!FH65&lt;'non-R&amp;D ex_typologies'!$H$21),'non-R&amp;D ex_typologies'!$B$21,IF(AND('Country-wise data'!FH65&gt;'non-R&amp;D ex_typologies'!$G$19,'Country-wise data'!FH65&lt;'non-R&amp;D ex_typologies'!$H$19),'non-R&amp;D ex_typologies'!$B$19,'non-R&amp;D ex_typologies'!$B$20))))</f>
        <v>Balanced</v>
      </c>
    </row>
    <row r="66" spans="2:177" x14ac:dyDescent="0.35">
      <c r="B66" t="s">
        <v>181</v>
      </c>
      <c r="C66" t="s">
        <v>182</v>
      </c>
      <c r="D66" t="s">
        <v>416</v>
      </c>
      <c r="E66" t="s">
        <v>416</v>
      </c>
      <c r="F66" t="s">
        <v>372</v>
      </c>
      <c r="G66" s="55">
        <f>Assumptions!$C$13</f>
        <v>1.1000000000000001</v>
      </c>
      <c r="H66">
        <f>SUMIFS(FAOstat!M:M,FAOstat!$B:$B,'Country-wise data'!$B66)*G66</f>
        <v>2.6730000000000005</v>
      </c>
      <c r="I66">
        <f>IF(SUMIFS(FAOstat!N:N,FAOstat!$B:$B,'Country-wise data'!$B66)=0,H66*(1+Assumptions!$C$9),SUMIFS(FAOstat!N:N,FAOstat!$B:$B,'Country-wise data'!$B66)*$G66)</f>
        <v>3.234</v>
      </c>
      <c r="J66">
        <f>IF(SUMIFS(FAOstat!O:O,FAOstat!$B:$B,'Country-wise data'!$B66)=0,I66*(1+Assumptions!$C$9),SUMIFS(FAOstat!O:O,FAOstat!$B:$B,'Country-wise data'!$B66)*$G66)</f>
        <v>2.8930000000000002</v>
      </c>
      <c r="K66">
        <f>IF(SUMIFS(FAOstat!P:P,FAOstat!$B:$B,'Country-wise data'!$B66)=0,J66*(1+Assumptions!$C$9),SUMIFS(FAOstat!P:P,FAOstat!$B:$B,'Country-wise data'!$B66)*$G66)</f>
        <v>3.0470000000000002</v>
      </c>
      <c r="L66">
        <f>IF(SUMIFS(FAOstat!Q:Q,FAOstat!$B:$B,'Country-wise data'!$B66)=0,K66*(1+Assumptions!$C$9),SUMIFS(FAOstat!Q:Q,FAOstat!$B:$B,'Country-wise data'!$B66)*$G66)</f>
        <v>3.1019999999999999</v>
      </c>
      <c r="M66">
        <f>IF(SUMIFS(FAOstat!R:R,FAOstat!$B:$B,'Country-wise data'!$B66)=0,L66*(1+Assumptions!$C$9),SUMIFS(FAOstat!R:R,FAOstat!$B:$B,'Country-wise data'!$B66)*$G66)</f>
        <v>3.0250000000000004</v>
      </c>
      <c r="N66">
        <f>IF(SUMIFS(FAOstat!S:S,FAOstat!$B:$B,'Country-wise data'!$B66)=0,M66*(1+Assumptions!$C$9),SUMIFS(FAOstat!S:S,FAOstat!$B:$B,'Country-wise data'!$B66)*$G66)</f>
        <v>3.0030000000000001</v>
      </c>
      <c r="O66">
        <f>IF(SUMIFS(FAOstat!T:T,FAOstat!$B:$B,'Country-wise data'!$B66)=0,N66*(1+Assumptions!$C$9),SUMIFS(FAOstat!T:T,FAOstat!$B:$B,'Country-wise data'!$B66)*$G66)</f>
        <v>3.7730000000000006</v>
      </c>
      <c r="P66">
        <f>IF(SUMIFS(FAOstat!U:U,FAOstat!$B:$B,'Country-wise data'!$B66)=0,O66*(1+Assumptions!$C$9),SUMIFS(FAOstat!U:U,FAOstat!$B:$B,'Country-wise data'!$B66)*$G66)</f>
        <v>3.8484600000000007</v>
      </c>
      <c r="Q66">
        <f>IF(SUMIFS(FAOstat!V:V,FAOstat!$B:$B,'Country-wise data'!$B66)=0,P66*(1+Assumptions!$C$9),SUMIFS(FAOstat!V:V,FAOstat!$B:$B,'Country-wise data'!$B66)*$G66)</f>
        <v>3.9254292000000008</v>
      </c>
      <c r="R66" s="36">
        <f t="shared" si="55"/>
        <v>4.8211864410358407E-2</v>
      </c>
      <c r="S66">
        <f>SUMIFS(FAOstat!CE:CE,FAOstat!$B:$B,'Country-wise data'!$B66)</f>
        <v>37.570813000000001</v>
      </c>
      <c r="T66">
        <f>SUMIFS(FAOstat!CF:CF,FAOstat!$B:$B,'Country-wise data'!$B66)</f>
        <v>45.561822999999997</v>
      </c>
      <c r="U66">
        <f>SUMIFS(FAOstat!CG:CG,FAOstat!$B:$B,'Country-wise data'!$B66)</f>
        <v>46.296872999999998</v>
      </c>
      <c r="V66">
        <f>SUMIFS(FAOstat!CH:CH,FAOstat!$B:$B,'Country-wise data'!$B66)</f>
        <v>42.663159</v>
      </c>
      <c r="W66">
        <f>SUMIFS(FAOstat!CI:CI,FAOstat!$B:$B,'Country-wise data'!$B66)</f>
        <v>42.671233999999998</v>
      </c>
      <c r="X66">
        <f>SUMIFS(FAOstat!CJ:CJ,FAOstat!$B:$B,'Country-wise data'!$B66)</f>
        <v>37.429091</v>
      </c>
      <c r="Y66">
        <f>SUMIFS(FAOstat!CK:CK,FAOstat!$B:$B,'Country-wise data'!$B66)</f>
        <v>47.766283000000001</v>
      </c>
      <c r="Z66">
        <f>SUMIFS(FAOstat!CL:CL,FAOstat!$B:$B,'Country-wise data'!$B66)</f>
        <v>44.720976999999998</v>
      </c>
      <c r="AA66">
        <f>SUMIFS(FAOstat!CM:CM,FAOstat!$B:$B,'Country-wise data'!$B66)</f>
        <v>45.583616999999997</v>
      </c>
      <c r="AB66">
        <f>SUMIFS(FAOstat!CN:CN,FAOstat!$B:$B,'Country-wise data'!$B66)</f>
        <v>46.495289339999999</v>
      </c>
      <c r="AC66" s="53">
        <f>IFERROR(INDEX('ASTI data (new)'!$AF$6:$AL$130,MATCH('Country-wise data'!$B66,'ASTI data (new)'!$C$6:$C$130,),MATCH('Country-wise data'!AC$3,'ASTI data (new)'!$AF$5:$AL$5,)),(INDEX(Assumptions!$G$154:$P$345,MATCH('Country-wise data'!$B66,Assumptions!$B$154:$B$344,),MATCH('Country-wise data'!AC$3,Assumptions!$G$153:$P$153,))*S66))</f>
        <v>0.13337913649983321</v>
      </c>
      <c r="AD66" s="53">
        <f>IFERROR(INDEX('ASTI data (new)'!$AF$6:$AL$130,MATCH('Country-wise data'!$B66,'ASTI data (new)'!$C$6:$C$130,),MATCH('Country-wise data'!AD$3,'ASTI data (new)'!$AF$5:$AL$5,)),(INDEX(Assumptions!$G$154:$P$345,MATCH('Country-wise data'!$B66,Assumptions!$B$154:$B$344,),MATCH('Country-wise data'!AD$3,Assumptions!$G$153:$P$153,))*T66))</f>
        <v>0.14098858089963562</v>
      </c>
      <c r="AE66" s="53">
        <f>IFERROR(INDEX('ASTI data (new)'!$AF$6:$AL$130,MATCH('Country-wise data'!$B66,'ASTI data (new)'!$C$6:$C$130,),MATCH('Country-wise data'!AE$3,'ASTI data (new)'!$AF$5:$AL$5,)),(INDEX(Assumptions!$G$154:$P$345,MATCH('Country-wise data'!$B66,Assumptions!$B$154:$B$344,),MATCH('Country-wise data'!AE$3,Assumptions!$G$153:$P$153,))*U66))</f>
        <v>0.14376297389752024</v>
      </c>
      <c r="AF66" s="53">
        <f>IFERROR(INDEX('ASTI data (new)'!$AF$6:$AL$130,MATCH('Country-wise data'!$B66,'ASTI data (new)'!$C$6:$C$130,),MATCH('Country-wise data'!AF$3,'ASTI data (new)'!$AF$5:$AL$5,)),(INDEX(Assumptions!$G$154:$P$345,MATCH('Country-wise data'!$B66,Assumptions!$B$154:$B$344,),MATCH('Country-wise data'!AF$3,Assumptions!$G$153:$P$153,))*V66))</f>
        <v>0.13525100798317882</v>
      </c>
      <c r="AG66" s="53">
        <f>IFERROR(INDEX('ASTI data (new)'!$AF$6:$AL$130,MATCH('Country-wise data'!$B66,'ASTI data (new)'!$C$6:$C$130,),MATCH('Country-wise data'!AG$3,'ASTI data (new)'!$AF$5:$AL$5,)),(INDEX(Assumptions!$G$154:$P$345,MATCH('Country-wise data'!$B66,Assumptions!$B$154:$B$344,),MATCH('Country-wise data'!AG$3,Assumptions!$G$153:$P$153,))*W66))</f>
        <v>0.14434482531707002</v>
      </c>
      <c r="AH66" s="53">
        <f>IFERROR(INDEX('ASTI data (new)'!$AF$6:$AL$130,MATCH('Country-wise data'!$B66,'ASTI data (new)'!$C$6:$C$130,),MATCH('Country-wise data'!AH$3,'ASTI data (new)'!$AF$5:$AL$5,)),(INDEX(Assumptions!$G$154:$P$345,MATCH('Country-wise data'!$B66,Assumptions!$B$154:$B$344,),MATCH('Country-wise data'!AH$3,Assumptions!$G$153:$P$153,))*X66))</f>
        <v>0.16228060374461689</v>
      </c>
      <c r="AI66" s="53">
        <f>IFERROR(INDEX('ASTI data (new)'!$AF$6:$AL$130,MATCH('Country-wise data'!$B66,'ASTI data (new)'!$C$6:$C$130,),MATCH('Country-wise data'!AI$3,'ASTI data (new)'!$AF$5:$AL$5,)),(INDEX(Assumptions!$G$154:$P$345,MATCH('Country-wise data'!$B66,Assumptions!$B$154:$B$344,),MATCH('Country-wise data'!AI$3,Assumptions!$G$153:$P$153,))*Y66))</f>
        <v>0.16309711962409468</v>
      </c>
      <c r="AJ66" s="53">
        <f t="shared" ref="AJ66:AL66" si="88">IFERROR((1+($AI66/$AF66)^(1/3)-1)*AI66,0)</f>
        <v>0.17359939934691493</v>
      </c>
      <c r="AK66" s="53">
        <f t="shared" si="88"/>
        <v>0.18477795023645213</v>
      </c>
      <c r="AL66" s="53">
        <f t="shared" si="88"/>
        <v>0.19667631928469309</v>
      </c>
      <c r="AM66" s="55" cm="1">
        <f t="array" ref="AM66">INDEX('non-R&amp;D ex_typologies'!$J$8:$J$10,MATCH('Country-wise data'!FL66,'non-R&amp;D ex_typologies'!$F$8:$F$10,),)*'Country-wise data'!AC66</f>
        <v>0.38967043690422121</v>
      </c>
      <c r="AN66" s="55" cm="1">
        <f t="array" ref="AN66">INDEX('non-R&amp;D ex_typologies'!$J$8:$J$10,MATCH('Country-wise data'!FM66,'non-R&amp;D ex_typologies'!$F$8:$F$10,),)*'Country-wise data'!AD66</f>
        <v>0.41190161639512379</v>
      </c>
      <c r="AO66" s="55" cm="1">
        <f t="array" ref="AO66">INDEX('non-R&amp;D ex_typologies'!$J$8:$J$10,MATCH('Country-wise data'!FN66,'non-R&amp;D ex_typologies'!$F$8:$F$10,),)*'Country-wise data'!AE66</f>
        <v>0.42000707396517684</v>
      </c>
      <c r="AP66" s="55" cm="1">
        <f t="array" ref="AP66">INDEX('non-R&amp;D ex_typologies'!$J$8:$J$10,MATCH('Country-wise data'!FO66,'non-R&amp;D ex_typologies'!$F$8:$F$10,),)*'Country-wise data'!AF66</f>
        <v>0.39513915561004931</v>
      </c>
      <c r="AQ66" s="55" cm="1">
        <f t="array" ref="AQ66">INDEX('non-R&amp;D ex_typologies'!$J$8:$J$10,MATCH('Country-wise data'!FP66,'non-R&amp;D ex_typologies'!$F$8:$F$10,),)*'Country-wise data'!AG66</f>
        <v>0.42170696723798706</v>
      </c>
      <c r="AR66" s="55" cm="1">
        <f t="array" ref="AR66">INDEX('non-R&amp;D ex_typologies'!$J$8:$J$10,MATCH('Country-wise data'!FQ66,'non-R&amp;D ex_typologies'!$F$8:$F$10,),)*'Country-wise data'!AH66</f>
        <v>0.47410678627631347</v>
      </c>
      <c r="AS66" s="55" cm="1">
        <f t="array" ref="AS66">INDEX('non-R&amp;D ex_typologies'!$J$8:$J$10,MATCH('Country-wise data'!FR66,'non-R&amp;D ex_typologies'!$F$8:$F$10,),)*'Country-wise data'!AI66</f>
        <v>0.47649225755649183</v>
      </c>
      <c r="AT66" s="55" cm="1">
        <f t="array" ref="AT66">INDEX('non-R&amp;D ex_typologies'!$J$8:$J$10,MATCH('Country-wise data'!FS66,'non-R&amp;D ex_typologies'!$F$8:$F$10,),)*'Country-wise data'!AJ66</f>
        <v>0.50717492679154741</v>
      </c>
      <c r="AU66" s="55" cm="1">
        <f t="array" ref="AU66">INDEX('non-R&amp;D ex_typologies'!$J$8:$J$10,MATCH('Country-wise data'!FT66,'non-R&amp;D ex_typologies'!$F$8:$F$10,),)*'Country-wise data'!AK66</f>
        <v>0.53983333891950025</v>
      </c>
      <c r="AV66" s="55" cm="1">
        <f t="array" ref="AV66">INDEX('non-R&amp;D ex_typologies'!$J$8:$J$10,MATCH('Country-wise data'!FU66,'non-R&amp;D ex_typologies'!$F$8:$F$10,),)*'Country-wise data'!AL66</f>
        <v>0.57459471755146885</v>
      </c>
      <c r="AW66">
        <f t="shared" si="57"/>
        <v>6.1887851940418903</v>
      </c>
      <c r="AX66" s="53">
        <f>INDEX('GDP deflators'!$AB$3:$AK$155,MATCH('Country-wise data'!$B66,'GDP deflators'!$B$3:$B$155,),MATCH('Country-wise data'!AX$3,'GDP deflators'!$D$2:$M$2,))</f>
        <v>81.987394037438875</v>
      </c>
      <c r="AY66" s="53">
        <f>INDEX('GDP deflators'!$AB$3:$AK$155,MATCH('Country-wise data'!$B66,'GDP deflators'!$B$3:$B$155,),MATCH('Country-wise data'!AY$3,'GDP deflators'!$D$2:$M$2,))</f>
        <v>83.526466810947369</v>
      </c>
      <c r="AZ66" s="53">
        <f>INDEX('GDP deflators'!$AB$3:$AK$155,MATCH('Country-wise data'!$B66,'GDP deflators'!$B$3:$B$155,),MATCH('Country-wise data'!AZ$3,'GDP deflators'!$D$2:$M$2,))</f>
        <v>83.196318474101588</v>
      </c>
      <c r="BA66" s="53">
        <f>INDEX('GDP deflators'!$AB$3:$AK$155,MATCH('Country-wise data'!$B66,'GDP deflators'!$B$3:$B$155,),MATCH('Country-wise data'!BA$3,'GDP deflators'!$D$2:$M$2,))</f>
        <v>83.309242384542969</v>
      </c>
      <c r="BB66" s="53">
        <f>INDEX('GDP deflators'!$AB$3:$AK$155,MATCH('Country-wise data'!$B66,'GDP deflators'!$B$3:$B$155,),MATCH('Country-wise data'!BB$3,'GDP deflators'!$D$2:$M$2,))</f>
        <v>87.22962588185753</v>
      </c>
      <c r="BC66" s="53">
        <f>INDEX('GDP deflators'!$AB$3:$AK$155,MATCH('Country-wise data'!$B66,'GDP deflators'!$B$3:$B$155,),MATCH('Country-wise data'!BC$3,'GDP deflators'!$D$2:$M$2,))</f>
        <v>90.268278090753384</v>
      </c>
      <c r="BD66" s="53">
        <f>INDEX('GDP deflators'!$AB$3:$AK$155,MATCH('Country-wise data'!$B66,'GDP deflators'!$B$3:$B$155,),MATCH('Country-wise data'!BD$3,'GDP deflators'!$D$2:$M$2,))</f>
        <v>90.425043052313342</v>
      </c>
      <c r="BE66" s="53">
        <f>INDEX('GDP deflators'!$AB$3:$AK$155,MATCH('Country-wise data'!$B66,'GDP deflators'!$B$3:$B$155,),MATCH('Country-wise data'!BE$3,'GDP deflators'!$D$2:$M$2,))</f>
        <v>91.296083744627126</v>
      </c>
      <c r="BF66" s="53">
        <f>INDEX('GDP deflators'!$AB$3:$AK$155,MATCH('Country-wise data'!$B66,'GDP deflators'!$B$3:$B$155,),MATCH('Country-wise data'!BF$3,'GDP deflators'!$D$2:$M$2,))</f>
        <v>96.154153289488349</v>
      </c>
      <c r="BG66" s="53">
        <f>INDEX('GDP deflators'!$AB$3:$AK$155,MATCH('Country-wise data'!$B66,'GDP deflators'!$B$3:$B$155,),MATCH('Country-wise data'!BG$3,'GDP deflators'!$D$2:$M$2,))</f>
        <v>100</v>
      </c>
      <c r="BH66" cm="1">
        <f t="array" ref="BH66">H66/(INDEX($AX66:$BG66,,MATCH(BH$3,$AX$3:$BG$3,))/100)</f>
        <v>3.2602573009936098</v>
      </c>
      <c r="BI66" cm="1">
        <f t="array" ref="BI66">I66/(INDEX($AX66:$BG66,,MATCH(BI$3,$AX$3:$BG$3,))/100)</f>
        <v>3.8718266478573677</v>
      </c>
      <c r="BJ66" cm="1">
        <f t="array" ref="BJ66">J66/(INDEX($AX66:$BG66,,MATCH(BJ$3,$AX$3:$BG$3,))/100)</f>
        <v>3.4773173297332507</v>
      </c>
      <c r="BK66" cm="1">
        <f t="array" ref="BK66">K66/(INDEX($AX66:$BG66,,MATCH(BK$3,$AX$3:$BG$3,))/100)</f>
        <v>3.6574573394095999</v>
      </c>
      <c r="BL66" cm="1">
        <f t="array" ref="BL66">L66/(INDEX($AX66:$BG66,,MATCH(BL$3,$AX$3:$BG$3,))/100)</f>
        <v>3.5561312669176193</v>
      </c>
      <c r="BM66" cm="1">
        <f t="array" ref="BM66">M66/(INDEX($AX66:$BG66,,MATCH(BM$3,$AX$3:$BG$3,))/100)</f>
        <v>3.3511218602826829</v>
      </c>
      <c r="BN66" cm="1">
        <f t="array" ref="BN66">N66/(INDEX($AX66:$BG66,,MATCH(BN$3,$AX$3:$BG$3,))/100)</f>
        <v>3.3209826599282715</v>
      </c>
      <c r="BO66" cm="1">
        <f t="array" ref="BO66">O66/(INDEX($AX66:$BG66,,MATCH(BO$3,$AX$3:$BG$3,))/100)</f>
        <v>4.1327073903343043</v>
      </c>
      <c r="BP66" cm="1">
        <f t="array" ref="BP66">P66/(INDEX($AX66:$BG66,,MATCH(BP$3,$AX$3:$BG$3,))/100)</f>
        <v>4.0023856155371265</v>
      </c>
      <c r="BQ66" cm="1">
        <f t="array" ref="BQ66">Q66/(INDEX($AX66:$BG66,,MATCH(BQ$3,$AX$3:$BG$3,))/100)</f>
        <v>3.9254292000000008</v>
      </c>
      <c r="BS66" cm="1">
        <f t="array" ref="BS66">S66/(INDEX($AX66:$BG66,,MATCH(BS$3,$AX$3:$BG$3,))/100)</f>
        <v>45.825109385527725</v>
      </c>
      <c r="BT66" cm="1">
        <f t="array" ref="BT66">T66/(INDEX($AX66:$BG66,,MATCH(BT$3,$AX$3:$BG$3,))/100)</f>
        <v>54.547767599369415</v>
      </c>
      <c r="BU66" cm="1">
        <f t="array" ref="BU66">U66/(INDEX($AX66:$BG66,,MATCH(BU$3,$AX$3:$BG$3,))/100)</f>
        <v>55.647742411116283</v>
      </c>
      <c r="BV66" cm="1">
        <f t="array" ref="BV66">V66/(INDEX($AX66:$BG66,,MATCH(BV$3,$AX$3:$BG$3,))/100)</f>
        <v>51.210595341958886</v>
      </c>
      <c r="BW66" cm="1">
        <f t="array" ref="BW66">W66/(INDEX($AX66:$BG66,,MATCH(BW$3,$AX$3:$BG$3,))/100)</f>
        <v>48.918281568458475</v>
      </c>
      <c r="BX66" cm="1">
        <f t="array" ref="BX66">X66/(INDEX($AX66:$BG66,,MATCH(BX$3,$AX$3:$BG$3,))/100)</f>
        <v>41.464279358879274</v>
      </c>
      <c r="BY66" cm="1">
        <f t="array" ref="BY66">Y66/(INDEX($AX66:$BG66,,MATCH(BY$3,$AX$3:$BG$3,))/100)</f>
        <v>52.824175015726468</v>
      </c>
      <c r="BZ66" cm="1">
        <f t="array" ref="BZ66">Z66/(INDEX($AX66:$BG66,,MATCH(BZ$3,$AX$3:$BG$3,))/100)</f>
        <v>48.984551325436101</v>
      </c>
      <c r="CA66" cm="1">
        <f t="array" ref="CA66">AA66/(INDEX($AX66:$BG66,,MATCH(CA$3,$AX$3:$BG$3,))/100)</f>
        <v>47.406810252660435</v>
      </c>
      <c r="CB66" cm="1">
        <f t="array" ref="CB66">AB66/(INDEX($AX66:$BG66,,MATCH(CB$3,$AX$3:$BG$3,))/100)</f>
        <v>46.495289339999999</v>
      </c>
      <c r="CC66" cm="1">
        <f t="array" ref="CC66">AC66/(INDEX($AX66:$BG66,,MATCH(CC$3,$AX$3:$BG$3,))/100)</f>
        <v>0.16268249291949285</v>
      </c>
      <c r="CD66" cm="1">
        <f t="array" ref="CD66">AD66/(INDEX($AX66:$BG66,,MATCH(CD$3,$AX$3:$BG$3,))/100)</f>
        <v>0.16879509726988356</v>
      </c>
      <c r="CE66" cm="1">
        <f t="array" ref="CE66">AE66/(INDEX($AX66:$BG66,,MATCH(CE$3,$AX$3:$BG$3,))/100)</f>
        <v>0.17279968216655239</v>
      </c>
      <c r="CF66" cm="1">
        <f t="array" ref="CF66">AF66/(INDEX($AX66:$BG66,,MATCH(CF$3,$AX$3:$BG$3,))/100)</f>
        <v>0.16234814302941378</v>
      </c>
      <c r="CG66" cm="1">
        <f t="array" ref="CG66">AG66/(INDEX($AX66:$BG66,,MATCH(CG$3,$AX$3:$BG$3,))/100)</f>
        <v>0.16547683640483388</v>
      </c>
      <c r="CH66" cm="1">
        <f t="array" ref="CH66">AH66/(INDEX($AX66:$BG66,,MATCH(CH$3,$AX$3:$BG$3,))/100)</f>
        <v>0.1797758937879198</v>
      </c>
      <c r="CI66" cm="1">
        <f t="array" ref="CI66">AI66/(INDEX($AX66:$BG66,,MATCH(CI$3,$AX$3:$BG$3,))/100)</f>
        <v>0.1803672015171047</v>
      </c>
      <c r="CJ66" cm="1">
        <f t="array" ref="CJ66">AJ66/(INDEX($AX66:$BG66,,MATCH(CJ$3,$AX$3:$BG$3,))/100)</f>
        <v>0.19014988620158799</v>
      </c>
      <c r="CK66" cm="1">
        <f t="array" ref="CK66">AK66/(INDEX($AX66:$BG66,,MATCH(CK$3,$AX$3:$BG$3,))/100)</f>
        <v>0.19216845441938096</v>
      </c>
      <c r="CL66" cm="1">
        <f t="array" ref="CL66">AL66/(INDEX($AX66:$BG66,,MATCH(CL$3,$AX$3:$BG$3,))/100)</f>
        <v>0.19667631928469309</v>
      </c>
      <c r="CM66" cm="1">
        <f t="array" ref="CM66">AM66/(INDEX($AX66:$BG66,,MATCH(CM$3,$AX$3:$BG$3,))/100)</f>
        <v>0.47528091541277845</v>
      </c>
      <c r="CN66" cm="1">
        <f t="array" ref="CN66">AN66/(INDEX($AX66:$BG66,,MATCH(CN$3,$AX$3:$BG$3,))/100)</f>
        <v>0.49313903978174506</v>
      </c>
      <c r="CO66" cm="1">
        <f t="array" ref="CO66">AO66/(INDEX($AX66:$BG66,,MATCH(CO$3,$AX$3:$BG$3,))/100)</f>
        <v>0.50483853332515194</v>
      </c>
      <c r="CP66" cm="1">
        <f t="array" ref="CP66">AP66/(INDEX($AX66:$BG66,,MATCH(CP$3,$AX$3:$BG$3,))/100)</f>
        <v>0.47430410396261463</v>
      </c>
      <c r="CQ66" cm="1">
        <f t="array" ref="CQ66">AQ66/(INDEX($AX66:$BG66,,MATCH(CQ$3,$AX$3:$BG$3,))/100)</f>
        <v>0.48344465882398774</v>
      </c>
      <c r="CR66" cm="1">
        <f t="array" ref="CR66">AR66/(INDEX($AX66:$BG66,,MATCH(CR$3,$AX$3:$BG$3,))/100)</f>
        <v>0.52521970763600789</v>
      </c>
      <c r="CS66" cm="1">
        <f t="array" ref="CS66">AS66/(INDEX($AX66:$BG66,,MATCH(CS$3,$AX$3:$BG$3,))/100)</f>
        <v>0.5269472277506444</v>
      </c>
      <c r="CT66" cm="1">
        <f t="array" ref="CT66">AT66/(INDEX($AX66:$BG66,,MATCH(CT$3,$AX$3:$BG$3,))/100)</f>
        <v>0.55552758233333888</v>
      </c>
      <c r="CU66" cm="1">
        <f t="array" ref="CU66">AU66/(INDEX($AX66:$BG66,,MATCH(CU$3,$AX$3:$BG$3,))/100)</f>
        <v>0.56142487916693584</v>
      </c>
      <c r="CV66" cm="1">
        <f t="array" ref="CV66">AV66/(INDEX($AX66:$BG66,,MATCH(CV$3,$AX$3:$BG$3,))/100)</f>
        <v>0.57459471755146885</v>
      </c>
      <c r="CW66">
        <f t="shared" si="58"/>
        <v>6.9459613727455372</v>
      </c>
      <c r="CX66">
        <f>IFERROR(1/INDEX('exch rates'!$BC$5:$BL$268,MATCH('Country-wise data'!$B66,'exch rates'!$A$5:$A$268,),MATCH(CX$3,'exch rates'!$BC$4:$BL$4,)),1)</f>
        <v>0.91729697579792191</v>
      </c>
      <c r="CY66">
        <f>IFERROR(1/INDEX('exch rates'!$BC$5:$BL$268,MATCH('Country-wise data'!$B66,'exch rates'!$A$5:$A$268,),MATCH(CY$3,'exch rates'!$BC$4:$BL$4,)),1)</f>
        <v>1.0314986669490083</v>
      </c>
      <c r="CZ66">
        <f>IFERROR(1/INDEX('exch rates'!$BC$5:$BL$268,MATCH('Country-wise data'!$B66,'exch rates'!$A$5:$A$268,),MATCH(CZ$3,'exch rates'!$BC$4:$BL$4,)),1)</f>
        <v>1.0354099532467542</v>
      </c>
      <c r="DA66">
        <f>IFERROR(1/INDEX('exch rates'!$BC$5:$BL$268,MATCH('Country-wise data'!$B66,'exch rates'!$A$5:$A$268,),MATCH(DA$3,'exch rates'!$BC$4:$BL$4,)),1)</f>
        <v>0.96539717584551255</v>
      </c>
      <c r="DB66">
        <f>IFERROR(1/INDEX('exch rates'!$BC$5:$BL$268,MATCH('Country-wise data'!$B66,'exch rates'!$A$5:$A$268,),MATCH(DB$3,'exch rates'!$BC$4:$BL$4,)),1)</f>
        <v>0.90141796332631285</v>
      </c>
      <c r="DC66">
        <f>IFERROR(1/INDEX('exch rates'!$BC$5:$BL$268,MATCH('Country-wise data'!$B66,'exch rates'!$A$5:$A$268,),MATCH(DC$3,'exch rates'!$BC$4:$BL$4,)),1)</f>
        <v>0.75126385355387704</v>
      </c>
      <c r="DD66">
        <f>IFERROR(1/INDEX('exch rates'!$BC$5:$BL$268,MATCH('Country-wise data'!$B66,'exch rates'!$A$5:$A$268,),MATCH(DD$3,'exch rates'!$BC$4:$BL$4,)),1)</f>
        <v>0.74337616009538587</v>
      </c>
      <c r="DE66">
        <f>IFERROR(1/INDEX('exch rates'!$BC$5:$BL$268,MATCH('Country-wise data'!$B66,'exch rates'!$A$5:$A$268,),MATCH(DE$3,'exch rates'!$BC$4:$BL$4,)),1)</f>
        <v>0.76642560628327594</v>
      </c>
      <c r="DF66">
        <f>IFERROR(1/INDEX('exch rates'!$BC$5:$BL$268,MATCH('Country-wise data'!$B66,'exch rates'!$A$5:$A$268,),MATCH(DF$3,'exch rates'!$BC$4:$BL$4,)),1)</f>
        <v>0.74715400830869294</v>
      </c>
      <c r="DG66">
        <f>IFERROR(1/INDEX('exch rates'!$BC$5:$BL$268,MATCH('Country-wise data'!$B66,'exch rates'!$A$5:$A$268,),MATCH(DG$3,'exch rates'!$BC$4:$BL$4,)),1)</f>
        <v>0.69516541584211222</v>
      </c>
      <c r="DH66" cm="1">
        <f t="array" ref="DH66">(BH66/INDEX($CX66:$DG66,,MATCH(DH$3,$CX$3:$DG$3,)))*$DG66</f>
        <v>2.470757216250532</v>
      </c>
      <c r="DI66" cm="1">
        <f t="array" ref="DI66">(BI66/INDEX($CX66:$DG66,,MATCH(DI$3,$CX$3:$DG$3,)))*$DG66</f>
        <v>2.60936835690491</v>
      </c>
      <c r="DJ66" cm="1">
        <f t="array" ref="DJ66">(BJ66/INDEX($CX66:$DG66,,MATCH(DJ$3,$CX$3:$DG$3,)))*$DG66</f>
        <v>2.3346412113955366</v>
      </c>
      <c r="DK66" cm="1">
        <f t="array" ref="DK66">(BK66/INDEX($CX66:$DG66,,MATCH(DK$3,$CX$3:$DG$3,)))*$DG66</f>
        <v>2.6336702819216957</v>
      </c>
      <c r="DL66" cm="1">
        <f t="array" ref="DL66">(BL66/INDEX($CX66:$DG66,,MATCH(DL$3,$CX$3:$DG$3,)))*$DG66</f>
        <v>2.7424564092706301</v>
      </c>
      <c r="DM66" cm="1">
        <f t="array" ref="DM66">(BM66/INDEX($CX66:$DG66,,MATCH(DM$3,$CX$3:$DG$3,)))*$DG66</f>
        <v>3.1008866066440359</v>
      </c>
      <c r="DN66" cm="1">
        <f t="array" ref="DN66">(BN66/INDEX($CX66:$DG66,,MATCH(DN$3,$CX$3:$DG$3,)))*$DG66</f>
        <v>3.105604424410449</v>
      </c>
      <c r="DO66" cm="1">
        <f t="array" ref="DO66">(BO66/INDEX($CX66:$DG66,,MATCH(DO$3,$CX$3:$DG$3,)))*$DG66</f>
        <v>3.7484593781874098</v>
      </c>
      <c r="DP66" cm="1">
        <f t="array" ref="DP66">(BP66/INDEX($CX66:$DG66,,MATCH(DP$3,$CX$3:$DG$3,)))*$DG66</f>
        <v>3.7238909647069929</v>
      </c>
      <c r="DQ66" cm="1">
        <f t="array" ref="DQ66">(BQ66/INDEX($CX66:$DG66,,MATCH(DQ$3,$CX$3:$DG$3,)))*$DG66</f>
        <v>3.9254292000000004</v>
      </c>
      <c r="DS66" cm="1">
        <f t="array" ref="DS66">(BS66/INDEX($CX66:$DG66,,MATCH(DS$3,$CX$3:$DG$3,)))*$DG66</f>
        <v>34.728154635297152</v>
      </c>
      <c r="DT66" cm="1">
        <f t="array" ref="DT66">(BT66/INDEX($CX66:$DG66,,MATCH(DT$3,$CX$3:$DG$3,)))*$DG66</f>
        <v>36.761774650309931</v>
      </c>
      <c r="DU66" cm="1">
        <f t="array" ref="DU66">(BU66/INDEX($CX66:$DG66,,MATCH(DU$3,$CX$3:$DG$3,)))*$DG66</f>
        <v>37.361419863306359</v>
      </c>
      <c r="DV66" cm="1">
        <f t="array" ref="DV66">(BV66/INDEX($CX66:$DG66,,MATCH(DV$3,$CX$3:$DG$3,)))*$DG66</f>
        <v>36.875843121496594</v>
      </c>
      <c r="DW66" cm="1">
        <f t="array" ref="DW66">(BW66/INDEX($CX66:$DG66,,MATCH(DW$3,$CX$3:$DG$3,)))*$DG66</f>
        <v>37.725338225269766</v>
      </c>
      <c r="DX66" cm="1">
        <f t="array" ref="DX66">(BX66/INDEX($CX66:$DG66,,MATCH(DX$3,$CX$3:$DG$3,)))*$DG66</f>
        <v>38.368055200251511</v>
      </c>
      <c r="DY66" cm="1">
        <f t="array" ref="DY66">(BY66/INDEX($CX66:$DG66,,MATCH(DY$3,$CX$3:$DG$3,)))*$DG66</f>
        <v>49.398328279201344</v>
      </c>
      <c r="DZ66" cm="1">
        <f t="array" ref="DZ66">(BZ66/INDEX($CX66:$DG66,,MATCH(DZ$3,$CX$3:$DG$3,)))*$DG66</f>
        <v>44.430099559330351</v>
      </c>
      <c r="EA66" cm="1">
        <f t="array" ref="EA66">(CA66/INDEX($CX66:$DG66,,MATCH(EA$3,$CX$3:$DG$3,)))*$DG66</f>
        <v>44.108141824252826</v>
      </c>
      <c r="EB66" cm="1">
        <f t="array" ref="EB66">(CB66/INDEX($CX66:$DG66,,MATCH(EB$3,$CX$3:$DG$3,)))*$DG66</f>
        <v>46.495289340000006</v>
      </c>
      <c r="EC66" s="53" cm="1">
        <f t="array" ref="EC66">(CC66/INDEX($CX66:$DG66,,MATCH(EC$3,$CX$3:$DG$3,)))*$DG66</f>
        <v>0.12328749120996169</v>
      </c>
      <c r="ED66" cm="1">
        <f t="array" ref="ED66">(CD66/INDEX($CX66:$DG66,,MATCH(ED$3,$CX$3:$DG$3,)))*$DG66</f>
        <v>0.11375731035387666</v>
      </c>
      <c r="EE66" cm="1">
        <f t="array" ref="EE66">(CE66/INDEX($CX66:$DG66,,MATCH(EE$3,$CX$3:$DG$3,)))*$DG66</f>
        <v>0.11601623350637111</v>
      </c>
      <c r="EF66" cm="1">
        <f t="array" ref="EF66">(CF66/INDEX($CX66:$DG66,,MATCH(EF$3,$CX$3:$DG$3,)))*$DG66</f>
        <v>0.11690402373654482</v>
      </c>
      <c r="EG66" cm="1">
        <f t="array" ref="EG66">(CG66/INDEX($CX66:$DG66,,MATCH(EG$3,$CX$3:$DG$3,)))*$DG66</f>
        <v>0.12761424607860999</v>
      </c>
      <c r="EH66" cm="1">
        <f t="array" ref="EH66">(CH66/INDEX($CX66:$DG66,,MATCH(EH$3,$CX$3:$DG$3,)))*$DG66</f>
        <v>0.16635165311398034</v>
      </c>
      <c r="EI66" cm="1">
        <f t="array" ref="EI66">(CI66/INDEX($CX66:$DG66,,MATCH(EI$3,$CX$3:$DG$3,)))*$DG66</f>
        <v>0.16866970906200091</v>
      </c>
      <c r="EJ66" cm="1">
        <f t="array" ref="EJ66">(CJ66/INDEX($CX66:$DG66,,MATCH(EJ$3,$CX$3:$DG$3,)))*$DG66</f>
        <v>0.17247026147088379</v>
      </c>
      <c r="EK66" cm="1">
        <f t="array" ref="EK66">(CK66/INDEX($CX66:$DG66,,MATCH(EK$3,$CX$3:$DG$3,)))*$DG66</f>
        <v>0.17879695757851252</v>
      </c>
      <c r="EL66" cm="1">
        <f t="array" ref="EL66">(CL66/INDEX($CX66:$DG66,,MATCH(EL$3,$CX$3:$DG$3,)))*$DG66</f>
        <v>0.19667631928469306</v>
      </c>
      <c r="EM66" cm="1">
        <f t="array" ref="EM66">(CM66/INDEX($CX66:$DG66,,MATCH(EM$3,$CX$3:$DG$3,)))*$DG66</f>
        <v>0.36018744629278043</v>
      </c>
      <c r="EN66" cm="1">
        <f t="array" ref="EN66">(CN66/INDEX($CX66:$DG66,,MATCH(EN$3,$CX$3:$DG$3,)))*$DG66</f>
        <v>0.33234478787242444</v>
      </c>
      <c r="EO66" cm="1">
        <f t="array" ref="EO66">(CO66/INDEX($CX66:$DG66,,MATCH(EO$3,$CX$3:$DG$3,)))*$DG66</f>
        <v>0.33894428757578821</v>
      </c>
      <c r="EP66" cm="1">
        <f t="array" ref="EP66">(CP66/INDEX($CX66:$DG66,,MATCH(EP$3,$CX$3:$DG$3,)))*$DG66</f>
        <v>0.34153798862941231</v>
      </c>
      <c r="EQ66" cm="1">
        <f t="array" ref="EQ66">(CQ66/INDEX($CX66:$DG66,,MATCH(EQ$3,$CX$3:$DG$3,)))*$DG66</f>
        <v>0.37282816735522156</v>
      </c>
      <c r="ER66" cm="1">
        <f t="array" ref="ER66">(CR66/INDEX($CX66:$DG66,,MATCH(ER$3,$CX$3:$DG$3,)))*$DG66</f>
        <v>0.48600045741595599</v>
      </c>
      <c r="ES66" cm="1">
        <f t="array" ref="ES66">(CS66/INDEX($CX66:$DG66,,MATCH(ES$3,$CX$3:$DG$3,)))*$DG66</f>
        <v>0.49277271503988151</v>
      </c>
      <c r="ET66" cm="1">
        <f t="array" ref="ET66">(CT66/INDEX($CX66:$DG66,,MATCH(ET$3,$CX$3:$DG$3,)))*$DG66</f>
        <v>0.50387612263803039</v>
      </c>
      <c r="EU66" cm="1">
        <f t="array" ref="EU66">(CU66/INDEX($CX66:$DG66,,MATCH(EU$3,$CX$3:$DG$3,)))*$DG66</f>
        <v>0.52235972135605779</v>
      </c>
      <c r="EV66" cm="1">
        <f t="array" ref="EV66">(CV66/INDEX($CX66:$DG66,,MATCH(EV$3,$CX$3:$DG$3,)))*$DG66</f>
        <v>0.57459471755146885</v>
      </c>
      <c r="EW66">
        <f t="shared" si="13"/>
        <v>5.8059906171224567</v>
      </c>
      <c r="EY66" s="96">
        <f t="shared" si="24"/>
        <v>3.5500732044268834E-3</v>
      </c>
      <c r="EZ66" s="96">
        <f t="shared" si="14"/>
        <v>3.0944455602585443E-3</v>
      </c>
      <c r="FA66" s="96">
        <f t="shared" si="15"/>
        <v>3.1052415548134373E-3</v>
      </c>
      <c r="FB66" s="96">
        <f t="shared" si="16"/>
        <v>3.1702061252233764E-3</v>
      </c>
      <c r="FC66" s="96">
        <f t="shared" si="17"/>
        <v>3.3827197337923253E-3</v>
      </c>
      <c r="FD66" s="96">
        <f t="shared" si="18"/>
        <v>4.3356811348856132E-3</v>
      </c>
      <c r="FE66" s="96">
        <f t="shared" si="19"/>
        <v>3.4144821279917192E-3</v>
      </c>
      <c r="FF66" s="96">
        <f t="shared" si="20"/>
        <v>3.8818337834371315E-3</v>
      </c>
      <c r="FG66" s="96">
        <f t="shared" si="21"/>
        <v>4.0536043955540458E-3</v>
      </c>
      <c r="FH66" s="96">
        <f t="shared" si="22"/>
        <v>4.2300267850036155E-3</v>
      </c>
      <c r="FJ66" s="96">
        <f t="shared" si="25"/>
        <v>49.33246015991331</v>
      </c>
      <c r="FK66" s="96" t="str">
        <f>IF(AND('Country-wise data'!FJ66&gt;'non-R&amp;D ex_typologies'!$C$17,'Country-wise data'!FJ66&lt;'non-R&amp;D ex_typologies'!$D$17),"Small",IF(AND('Country-wise data'!FJ66&gt;'non-R&amp;D ex_typologies'!$E$17,'Country-wise data'!$FJ$4&lt;'non-R&amp;D ex_typologies'!$F$17),"Medium","Large"))</f>
        <v>Small</v>
      </c>
      <c r="FL66" t="str">
        <f>IF($FK66='non-R&amp;D ex_typologies'!$C$16,IF(AND('Country-wise data'!EY66&gt;'non-R&amp;D ex_typologies'!$C$21,'Country-wise data'!EY66&lt;'non-R&amp;D ex_typologies'!$D$21),'non-R&amp;D ex_typologies'!$B$21,IF(AND('Country-wise data'!EY66&gt;'non-R&amp;D ex_typologies'!$C$19,'Country-wise data'!EY66&lt;'non-R&amp;D ex_typologies'!$D$19),'non-R&amp;D ex_typologies'!$B$19,'non-R&amp;D ex_typologies'!$B$20)),IF($FK66='non-R&amp;D ex_typologies'!$E$16,IF(AND('Country-wise data'!EY66&gt;'non-R&amp;D ex_typologies'!$E$21,'Country-wise data'!EY66&lt;'non-R&amp;D ex_typologies'!$F$21),'non-R&amp;D ex_typologies'!$B$21,IF(AND('Country-wise data'!EY66&gt;'non-R&amp;D ex_typologies'!$E$19,'Country-wise data'!EY66&lt;'non-R&amp;D ex_typologies'!$F$19),'non-R&amp;D ex_typologies'!$B$19,'non-R&amp;D ex_typologies'!$B$20)),IF(AND('Country-wise data'!EY66&gt;'non-R&amp;D ex_typologies'!$G$21,'Country-wise data'!EY66&lt;'non-R&amp;D ex_typologies'!$H$21),'non-R&amp;D ex_typologies'!$B$21,IF(AND('Country-wise data'!EY66&gt;'non-R&amp;D ex_typologies'!$G$19,'Country-wise data'!EY66&lt;'non-R&amp;D ex_typologies'!$H$19),'non-R&amp;D ex_typologies'!$B$19,'non-R&amp;D ex_typologies'!$B$20))))</f>
        <v>Program heavy</v>
      </c>
      <c r="FM66" t="str">
        <f>IF($FK66='non-R&amp;D ex_typologies'!$C$16,IF(AND('Country-wise data'!EZ66&gt;'non-R&amp;D ex_typologies'!$C$21,'Country-wise data'!EZ66&lt;'non-R&amp;D ex_typologies'!$D$21),'non-R&amp;D ex_typologies'!$B$21,IF(AND('Country-wise data'!EZ66&gt;'non-R&amp;D ex_typologies'!$C$19,'Country-wise data'!EZ66&lt;'non-R&amp;D ex_typologies'!$D$19),'non-R&amp;D ex_typologies'!$B$19,'non-R&amp;D ex_typologies'!$B$20)),IF($FK66='non-R&amp;D ex_typologies'!$E$16,IF(AND('Country-wise data'!EZ66&gt;'non-R&amp;D ex_typologies'!$E$21,'Country-wise data'!EZ66&lt;'non-R&amp;D ex_typologies'!$F$21),'non-R&amp;D ex_typologies'!$B$21,IF(AND('Country-wise data'!EZ66&gt;'non-R&amp;D ex_typologies'!$E$19,'Country-wise data'!EZ66&lt;'non-R&amp;D ex_typologies'!$F$19),'non-R&amp;D ex_typologies'!$B$19,'non-R&amp;D ex_typologies'!$B$20)),IF(AND('Country-wise data'!EZ66&gt;'non-R&amp;D ex_typologies'!$G$21,'Country-wise data'!EZ66&lt;'non-R&amp;D ex_typologies'!$H$21),'non-R&amp;D ex_typologies'!$B$21,IF(AND('Country-wise data'!EZ66&gt;'non-R&amp;D ex_typologies'!$G$19,'Country-wise data'!EZ66&lt;'non-R&amp;D ex_typologies'!$H$19),'non-R&amp;D ex_typologies'!$B$19,'non-R&amp;D ex_typologies'!$B$20))))</f>
        <v>Program heavy</v>
      </c>
      <c r="FN66" t="str">
        <f>IF($FK66='non-R&amp;D ex_typologies'!$C$16,IF(AND('Country-wise data'!FA66&gt;'non-R&amp;D ex_typologies'!$C$21,'Country-wise data'!FA66&lt;'non-R&amp;D ex_typologies'!$D$21),'non-R&amp;D ex_typologies'!$B$21,IF(AND('Country-wise data'!FA66&gt;'non-R&amp;D ex_typologies'!$C$19,'Country-wise data'!FA66&lt;'non-R&amp;D ex_typologies'!$D$19),'non-R&amp;D ex_typologies'!$B$19,'non-R&amp;D ex_typologies'!$B$20)),IF($FK66='non-R&amp;D ex_typologies'!$E$16,IF(AND('Country-wise data'!FA66&gt;'non-R&amp;D ex_typologies'!$E$21,'Country-wise data'!FA66&lt;'non-R&amp;D ex_typologies'!$F$21),'non-R&amp;D ex_typologies'!$B$21,IF(AND('Country-wise data'!FA66&gt;'non-R&amp;D ex_typologies'!$E$19,'Country-wise data'!FA66&lt;'non-R&amp;D ex_typologies'!$F$19),'non-R&amp;D ex_typologies'!$B$19,'non-R&amp;D ex_typologies'!$B$20)),IF(AND('Country-wise data'!FA66&gt;'non-R&amp;D ex_typologies'!$G$21,'Country-wise data'!FA66&lt;'non-R&amp;D ex_typologies'!$H$21),'non-R&amp;D ex_typologies'!$B$21,IF(AND('Country-wise data'!FA66&gt;'non-R&amp;D ex_typologies'!$G$19,'Country-wise data'!FA66&lt;'non-R&amp;D ex_typologies'!$H$19),'non-R&amp;D ex_typologies'!$B$19,'non-R&amp;D ex_typologies'!$B$20))))</f>
        <v>Program heavy</v>
      </c>
      <c r="FO66" t="str">
        <f>IF($FK66='non-R&amp;D ex_typologies'!$C$16,IF(AND('Country-wise data'!FB66&gt;'non-R&amp;D ex_typologies'!$C$21,'Country-wise data'!FB66&lt;'non-R&amp;D ex_typologies'!$D$21),'non-R&amp;D ex_typologies'!$B$21,IF(AND('Country-wise data'!FB66&gt;'non-R&amp;D ex_typologies'!$C$19,'Country-wise data'!FB66&lt;'non-R&amp;D ex_typologies'!$D$19),'non-R&amp;D ex_typologies'!$B$19,'non-R&amp;D ex_typologies'!$B$20)),IF($FK66='non-R&amp;D ex_typologies'!$E$16,IF(AND('Country-wise data'!FB66&gt;'non-R&amp;D ex_typologies'!$E$21,'Country-wise data'!FB66&lt;'non-R&amp;D ex_typologies'!$F$21),'non-R&amp;D ex_typologies'!$B$21,IF(AND('Country-wise data'!FB66&gt;'non-R&amp;D ex_typologies'!$E$19,'Country-wise data'!FB66&lt;'non-R&amp;D ex_typologies'!$F$19),'non-R&amp;D ex_typologies'!$B$19,'non-R&amp;D ex_typologies'!$B$20)),IF(AND('Country-wise data'!FB66&gt;'non-R&amp;D ex_typologies'!$G$21,'Country-wise data'!FB66&lt;'non-R&amp;D ex_typologies'!$H$21),'non-R&amp;D ex_typologies'!$B$21,IF(AND('Country-wise data'!FB66&gt;'non-R&amp;D ex_typologies'!$G$19,'Country-wise data'!FB66&lt;'non-R&amp;D ex_typologies'!$H$19),'non-R&amp;D ex_typologies'!$B$19,'non-R&amp;D ex_typologies'!$B$20))))</f>
        <v>Program heavy</v>
      </c>
      <c r="FP66" t="str">
        <f>IF($FK66='non-R&amp;D ex_typologies'!$C$16,IF(AND('Country-wise data'!FC66&gt;'non-R&amp;D ex_typologies'!$C$21,'Country-wise data'!FC66&lt;'non-R&amp;D ex_typologies'!$D$21),'non-R&amp;D ex_typologies'!$B$21,IF(AND('Country-wise data'!FC66&gt;'non-R&amp;D ex_typologies'!$C$19,'Country-wise data'!FC66&lt;'non-R&amp;D ex_typologies'!$D$19),'non-R&amp;D ex_typologies'!$B$19,'non-R&amp;D ex_typologies'!$B$20)),IF($FK66='non-R&amp;D ex_typologies'!$E$16,IF(AND('Country-wise data'!FC66&gt;'non-R&amp;D ex_typologies'!$E$21,'Country-wise data'!FC66&lt;'non-R&amp;D ex_typologies'!$F$21),'non-R&amp;D ex_typologies'!$B$21,IF(AND('Country-wise data'!FC66&gt;'non-R&amp;D ex_typologies'!$E$19,'Country-wise data'!FC66&lt;'non-R&amp;D ex_typologies'!$F$19),'non-R&amp;D ex_typologies'!$B$19,'non-R&amp;D ex_typologies'!$B$20)),IF(AND('Country-wise data'!FC66&gt;'non-R&amp;D ex_typologies'!$G$21,'Country-wise data'!FC66&lt;'non-R&amp;D ex_typologies'!$H$21),'non-R&amp;D ex_typologies'!$B$21,IF(AND('Country-wise data'!FC66&gt;'non-R&amp;D ex_typologies'!$G$19,'Country-wise data'!FC66&lt;'non-R&amp;D ex_typologies'!$H$19),'non-R&amp;D ex_typologies'!$B$19,'non-R&amp;D ex_typologies'!$B$20))))</f>
        <v>Program heavy</v>
      </c>
      <c r="FQ66" t="str">
        <f>IF($FK66='non-R&amp;D ex_typologies'!$C$16,IF(AND('Country-wise data'!FD66&gt;'non-R&amp;D ex_typologies'!$C$21,'Country-wise data'!FD66&lt;'non-R&amp;D ex_typologies'!$D$21),'non-R&amp;D ex_typologies'!$B$21,IF(AND('Country-wise data'!FD66&gt;'non-R&amp;D ex_typologies'!$C$19,'Country-wise data'!FD66&lt;'non-R&amp;D ex_typologies'!$D$19),'non-R&amp;D ex_typologies'!$B$19,'non-R&amp;D ex_typologies'!$B$20)),IF($FK66='non-R&amp;D ex_typologies'!$E$16,IF(AND('Country-wise data'!FD66&gt;'non-R&amp;D ex_typologies'!$E$21,'Country-wise data'!FD66&lt;'non-R&amp;D ex_typologies'!$F$21),'non-R&amp;D ex_typologies'!$B$21,IF(AND('Country-wise data'!FD66&gt;'non-R&amp;D ex_typologies'!$E$19,'Country-wise data'!FD66&lt;'non-R&amp;D ex_typologies'!$F$19),'non-R&amp;D ex_typologies'!$B$19,'non-R&amp;D ex_typologies'!$B$20)),IF(AND('Country-wise data'!FD66&gt;'non-R&amp;D ex_typologies'!$G$21,'Country-wise data'!FD66&lt;'non-R&amp;D ex_typologies'!$H$21),'non-R&amp;D ex_typologies'!$B$21,IF(AND('Country-wise data'!FD66&gt;'non-R&amp;D ex_typologies'!$G$19,'Country-wise data'!FD66&lt;'non-R&amp;D ex_typologies'!$H$19),'non-R&amp;D ex_typologies'!$B$19,'non-R&amp;D ex_typologies'!$B$20))))</f>
        <v>Program heavy</v>
      </c>
      <c r="FR66" t="str">
        <f>IF($FK66='non-R&amp;D ex_typologies'!$C$16,IF(AND('Country-wise data'!FE66&gt;'non-R&amp;D ex_typologies'!$C$21,'Country-wise data'!FE66&lt;'non-R&amp;D ex_typologies'!$D$21),'non-R&amp;D ex_typologies'!$B$21,IF(AND('Country-wise data'!FE66&gt;'non-R&amp;D ex_typologies'!$C$19,'Country-wise data'!FE66&lt;'non-R&amp;D ex_typologies'!$D$19),'non-R&amp;D ex_typologies'!$B$19,'non-R&amp;D ex_typologies'!$B$20)),IF($FK66='non-R&amp;D ex_typologies'!$E$16,IF(AND('Country-wise data'!FE66&gt;'non-R&amp;D ex_typologies'!$E$21,'Country-wise data'!FE66&lt;'non-R&amp;D ex_typologies'!$F$21),'non-R&amp;D ex_typologies'!$B$21,IF(AND('Country-wise data'!FE66&gt;'non-R&amp;D ex_typologies'!$E$19,'Country-wise data'!FE66&lt;'non-R&amp;D ex_typologies'!$F$19),'non-R&amp;D ex_typologies'!$B$19,'non-R&amp;D ex_typologies'!$B$20)),IF(AND('Country-wise data'!FE66&gt;'non-R&amp;D ex_typologies'!$G$21,'Country-wise data'!FE66&lt;'non-R&amp;D ex_typologies'!$H$21),'non-R&amp;D ex_typologies'!$B$21,IF(AND('Country-wise data'!FE66&gt;'non-R&amp;D ex_typologies'!$G$19,'Country-wise data'!FE66&lt;'non-R&amp;D ex_typologies'!$H$19),'non-R&amp;D ex_typologies'!$B$19,'non-R&amp;D ex_typologies'!$B$20))))</f>
        <v>Program heavy</v>
      </c>
      <c r="FS66" t="str">
        <f>IF($FK66='non-R&amp;D ex_typologies'!$C$16,IF(AND('Country-wise data'!FF66&gt;'non-R&amp;D ex_typologies'!$C$21,'Country-wise data'!FF66&lt;'non-R&amp;D ex_typologies'!$D$21),'non-R&amp;D ex_typologies'!$B$21,IF(AND('Country-wise data'!FF66&gt;'non-R&amp;D ex_typologies'!$C$19,'Country-wise data'!FF66&lt;'non-R&amp;D ex_typologies'!$D$19),'non-R&amp;D ex_typologies'!$B$19,'non-R&amp;D ex_typologies'!$B$20)),IF($FK66='non-R&amp;D ex_typologies'!$E$16,IF(AND('Country-wise data'!FF66&gt;'non-R&amp;D ex_typologies'!$E$21,'Country-wise data'!FF66&lt;'non-R&amp;D ex_typologies'!$F$21),'non-R&amp;D ex_typologies'!$B$21,IF(AND('Country-wise data'!FF66&gt;'non-R&amp;D ex_typologies'!$E$19,'Country-wise data'!FF66&lt;'non-R&amp;D ex_typologies'!$F$19),'non-R&amp;D ex_typologies'!$B$19,'non-R&amp;D ex_typologies'!$B$20)),IF(AND('Country-wise data'!FF66&gt;'non-R&amp;D ex_typologies'!$G$21,'Country-wise data'!FF66&lt;'non-R&amp;D ex_typologies'!$H$21),'non-R&amp;D ex_typologies'!$B$21,IF(AND('Country-wise data'!FF66&gt;'non-R&amp;D ex_typologies'!$G$19,'Country-wise data'!FF66&lt;'non-R&amp;D ex_typologies'!$H$19),'non-R&amp;D ex_typologies'!$B$19,'non-R&amp;D ex_typologies'!$B$20))))</f>
        <v>Program heavy</v>
      </c>
      <c r="FT66" t="str">
        <f>IF($FK66='non-R&amp;D ex_typologies'!$C$16,IF(AND('Country-wise data'!FG66&gt;'non-R&amp;D ex_typologies'!$C$21,'Country-wise data'!FG66&lt;'non-R&amp;D ex_typologies'!$D$21),'non-R&amp;D ex_typologies'!$B$21,IF(AND('Country-wise data'!FG66&gt;'non-R&amp;D ex_typologies'!$C$19,'Country-wise data'!FG66&lt;'non-R&amp;D ex_typologies'!$D$19),'non-R&amp;D ex_typologies'!$B$19,'non-R&amp;D ex_typologies'!$B$20)),IF($FK66='non-R&amp;D ex_typologies'!$E$16,IF(AND('Country-wise data'!FG66&gt;'non-R&amp;D ex_typologies'!$E$21,'Country-wise data'!FG66&lt;'non-R&amp;D ex_typologies'!$F$21),'non-R&amp;D ex_typologies'!$B$21,IF(AND('Country-wise data'!FG66&gt;'non-R&amp;D ex_typologies'!$E$19,'Country-wise data'!FG66&lt;'non-R&amp;D ex_typologies'!$F$19),'non-R&amp;D ex_typologies'!$B$19,'non-R&amp;D ex_typologies'!$B$20)),IF(AND('Country-wise data'!FG66&gt;'non-R&amp;D ex_typologies'!$G$21,'Country-wise data'!FG66&lt;'non-R&amp;D ex_typologies'!$H$21),'non-R&amp;D ex_typologies'!$B$21,IF(AND('Country-wise data'!FG66&gt;'non-R&amp;D ex_typologies'!$G$19,'Country-wise data'!FG66&lt;'non-R&amp;D ex_typologies'!$H$19),'non-R&amp;D ex_typologies'!$B$19,'non-R&amp;D ex_typologies'!$B$20))))</f>
        <v>Program heavy</v>
      </c>
      <c r="FU66" t="str">
        <f>IF($FK66='non-R&amp;D ex_typologies'!$C$16,IF(AND('Country-wise data'!FH66&gt;'non-R&amp;D ex_typologies'!$C$21,'Country-wise data'!FH66&lt;'non-R&amp;D ex_typologies'!$D$21),'non-R&amp;D ex_typologies'!$B$21,IF(AND('Country-wise data'!FH66&gt;'non-R&amp;D ex_typologies'!$C$19,'Country-wise data'!FH66&lt;'non-R&amp;D ex_typologies'!$D$19),'non-R&amp;D ex_typologies'!$B$19,'non-R&amp;D ex_typologies'!$B$20)),IF($FK66='non-R&amp;D ex_typologies'!$E$16,IF(AND('Country-wise data'!FH66&gt;'non-R&amp;D ex_typologies'!$E$21,'Country-wise data'!FH66&lt;'non-R&amp;D ex_typologies'!$F$21),'non-R&amp;D ex_typologies'!$B$21,IF(AND('Country-wise data'!FH66&gt;'non-R&amp;D ex_typologies'!$E$19,'Country-wise data'!FH66&lt;'non-R&amp;D ex_typologies'!$F$19),'non-R&amp;D ex_typologies'!$B$19,'non-R&amp;D ex_typologies'!$B$20)),IF(AND('Country-wise data'!FH66&gt;'non-R&amp;D ex_typologies'!$G$21,'Country-wise data'!FH66&lt;'non-R&amp;D ex_typologies'!$H$21),'non-R&amp;D ex_typologies'!$B$21,IF(AND('Country-wise data'!FH66&gt;'non-R&amp;D ex_typologies'!$G$19,'Country-wise data'!FH66&lt;'non-R&amp;D ex_typologies'!$H$19),'non-R&amp;D ex_typologies'!$B$19,'non-R&amp;D ex_typologies'!$B$20))))</f>
        <v>Program heavy</v>
      </c>
    </row>
    <row r="67" spans="2:177" x14ac:dyDescent="0.35">
      <c r="B67" s="12" t="s">
        <v>183</v>
      </c>
      <c r="C67" t="s">
        <v>184</v>
      </c>
      <c r="D67" t="s">
        <v>376</v>
      </c>
      <c r="E67" t="s">
        <v>376</v>
      </c>
      <c r="F67" t="s">
        <v>367</v>
      </c>
      <c r="G67" s="55">
        <f>Assumptions!$C$13</f>
        <v>1.1000000000000001</v>
      </c>
      <c r="H67">
        <f>SUMIFS('IFPRI SPEED'!AL:AL,'IFPRI SPEED'!$A:$A,'Country-wise data'!$B67)*1000*G67</f>
        <v>0</v>
      </c>
      <c r="I67">
        <f>IF(SUMIFS('IFPRI SPEED'!AM:AM,'IFPRI SPEED'!$A:$A,'Country-wise data'!$B67)*1000=0,H67*(1+Assumptions!$C$9),SUMIFS('IFPRI SPEED'!AM:AM,'IFPRI SPEED'!$A:$A,'Country-wise data'!$B67)*1000*$G67)</f>
        <v>0</v>
      </c>
      <c r="J67">
        <f>IF(SUMIFS('IFPRI SPEED'!AN:AN,'IFPRI SPEED'!$A:$A,'Country-wise data'!$B67)*1000=0,I67*(1+Assumptions!$C$9),SUMIFS('IFPRI SPEED'!AN:AN,'IFPRI SPEED'!$A:$A,'Country-wise data'!$B67)*1000*$G67)</f>
        <v>0</v>
      </c>
      <c r="K67">
        <f>IF(SUMIFS('IFPRI SPEED'!AO:AO,'IFPRI SPEED'!$A:$A,'Country-wise data'!$B67)*1000=0,J67*(1+Assumptions!$C$9),SUMIFS('IFPRI SPEED'!AO:AO,'IFPRI SPEED'!$A:$A,'Country-wise data'!$B67)*1000*$G67)</f>
        <v>0</v>
      </c>
      <c r="L67">
        <f>IF(SUMIFS('IFPRI SPEED'!AP:AP,'IFPRI SPEED'!$A:$A,'Country-wise data'!$B67)*1000=0,K67*(1+Assumptions!$C$9),SUMIFS('IFPRI SPEED'!AP:AP,'IFPRI SPEED'!$A:$A,'Country-wise data'!$B67)*1000*$G67)</f>
        <v>0</v>
      </c>
      <c r="M67">
        <f>IF(SUMIFS('IFPRI SPEED'!AQ:AQ,'IFPRI SPEED'!$A:$A,'Country-wise data'!$B67)*1000=0,L67*(1+Assumptions!$C$9),SUMIFS('IFPRI SPEED'!AQ:AQ,'IFPRI SPEED'!$A:$A,'Country-wise data'!$B67)*1000*$G67)</f>
        <v>0</v>
      </c>
      <c r="N67">
        <f>IF(SUMIFS('IFPRI SPEED'!AR:AR,'IFPRI SPEED'!$A:$A,'Country-wise data'!$B67)*1000=0,M67*(1+Assumptions!$C$9),SUMIFS('IFPRI SPEED'!AR:AR,'IFPRI SPEED'!$A:$A,'Country-wise data'!$B67)*1000*$G67)</f>
        <v>0</v>
      </c>
      <c r="O67">
        <f>IF(SUMIFS('IFPRI SPEED'!AS:AS,'IFPRI SPEED'!$A:$A,'Country-wise data'!$B67)*1000=0,N67*(1+Assumptions!$C$9),SUMIFS('IFPRI SPEED'!AS:AS,'IFPRI SPEED'!$A:$A,'Country-wise data'!$B67)*1000*$G67)</f>
        <v>0</v>
      </c>
      <c r="P67">
        <f>IF(SUMIFS('IFPRI SPEED'!AT:AT,'IFPRI SPEED'!$A:$A,'Country-wise data'!$B67)*1000=0,O67*(1+Assumptions!$C$9),SUMIFS('IFPRI SPEED'!AT:AT,'IFPRI SPEED'!$A:$A,'Country-wise data'!$B67)*1000*$G67)</f>
        <v>0</v>
      </c>
      <c r="Q67">
        <f>IF(SUMIFS('IFPRI SPEED'!AU:AU,'IFPRI SPEED'!$A:$A,'Country-wise data'!$B67)*1000=0,P67*(1+Assumptions!$C$9),SUMIFS('IFPRI SPEED'!AU:AU,'IFPRI SPEED'!$A:$A,'Country-wise data'!$B67)*1000*$G67)</f>
        <v>0</v>
      </c>
      <c r="R67" s="36">
        <f t="shared" si="55"/>
        <v>0</v>
      </c>
      <c r="S67">
        <f>SUMIFS(FAOstat!CE:CE,FAOstat!$B:$B,'Country-wise data'!$B67)</f>
        <v>519.87638900000002</v>
      </c>
      <c r="T67">
        <f>SUMIFS(FAOstat!CF:CF,FAOstat!$B:$B,'Country-wise data'!$B67)</f>
        <v>673.96445900000003</v>
      </c>
      <c r="U67">
        <f>SUMIFS(FAOstat!CG:CG,FAOstat!$B:$B,'Country-wise data'!$B67)</f>
        <v>625.14387599999998</v>
      </c>
      <c r="V67">
        <f>SUMIFS(FAOstat!CH:CH,FAOstat!$B:$B,'Country-wise data'!$B67)</f>
        <v>617.08926499999995</v>
      </c>
      <c r="W67">
        <f>SUMIFS(FAOstat!CI:CI,FAOstat!$B:$B,'Country-wise data'!$B67)</f>
        <v>732.36594000000002</v>
      </c>
      <c r="X67">
        <f>SUMIFS(FAOstat!CJ:CJ,FAOstat!$B:$B,'Country-wise data'!$B67)</f>
        <v>614.92024200000003</v>
      </c>
      <c r="Y67">
        <f>SUMIFS(FAOstat!CK:CK,FAOstat!$B:$B,'Country-wise data'!$B67)</f>
        <v>567.374236</v>
      </c>
      <c r="Z67">
        <f>SUMIFS(FAOstat!CL:CL,FAOstat!$B:$B,'Country-wise data'!$B67)</f>
        <v>609.78786000000002</v>
      </c>
      <c r="AA67">
        <f>SUMIFS(FAOstat!CM:CM,FAOstat!$B:$B,'Country-wise data'!$B67)</f>
        <v>683.64484400000003</v>
      </c>
      <c r="AB67">
        <f>SUMIFS(FAOstat!CN:CN,FAOstat!$B:$B,'Country-wise data'!$B67)</f>
        <v>697.31774088000009</v>
      </c>
      <c r="AC67" s="53">
        <f>IFERROR(INDEX('ASTI data (new)'!$AF$6:$AL$130,MATCH('Country-wise data'!$B67,'ASTI data (new)'!$C$6:$C$130,),MATCH('Country-wise data'!AC$3,'ASTI data (new)'!$AF$5:$AL$5,)),(INDEX(Assumptions!$G$154:$P$345,MATCH('Country-wise data'!$B67,Assumptions!$B$154:$B$344,),MATCH('Country-wise data'!AC$3,Assumptions!$G$153:$P$153,))*S67))</f>
        <v>3.3272088896000001</v>
      </c>
      <c r="AD67" s="53">
        <f>IFERROR(INDEX('ASTI data (new)'!$AF$6:$AL$130,MATCH('Country-wise data'!$B67,'ASTI data (new)'!$C$6:$C$130,),MATCH('Country-wise data'!AD$3,'ASTI data (new)'!$AF$5:$AL$5,)),(INDEX(Assumptions!$G$154:$P$345,MATCH('Country-wise data'!$B67,Assumptions!$B$154:$B$344,),MATCH('Country-wise data'!AD$3,Assumptions!$G$153:$P$153,))*T67))</f>
        <v>4.3133725376000003</v>
      </c>
      <c r="AE67" s="53">
        <f>IFERROR(INDEX('ASTI data (new)'!$AF$6:$AL$130,MATCH('Country-wise data'!$B67,'ASTI data (new)'!$C$6:$C$130,),MATCH('Country-wise data'!AE$3,'ASTI data (new)'!$AF$5:$AL$5,)),(INDEX(Assumptions!$G$154:$P$345,MATCH('Country-wise data'!$B67,Assumptions!$B$154:$B$344,),MATCH('Country-wise data'!AE$3,Assumptions!$G$153:$P$153,))*U67))</f>
        <v>4.0009208063999999</v>
      </c>
      <c r="AF67" s="53">
        <f>IFERROR(INDEX('ASTI data (new)'!$AF$6:$AL$130,MATCH('Country-wise data'!$B67,'ASTI data (new)'!$C$6:$C$130,),MATCH('Country-wise data'!AF$3,'ASTI data (new)'!$AF$5:$AL$5,)),(INDEX(Assumptions!$G$154:$P$345,MATCH('Country-wise data'!$B67,Assumptions!$B$154:$B$344,),MATCH('Country-wise data'!AF$3,Assumptions!$G$153:$P$153,))*V67))</f>
        <v>3.9493712959999998</v>
      </c>
      <c r="AG67" s="53">
        <f>IFERROR(INDEX('ASTI data (new)'!$AF$6:$AL$130,MATCH('Country-wise data'!$B67,'ASTI data (new)'!$C$6:$C$130,),MATCH('Country-wise data'!AG$3,'ASTI data (new)'!$AF$5:$AL$5,)),(INDEX(Assumptions!$G$154:$P$345,MATCH('Country-wise data'!$B67,Assumptions!$B$154:$B$344,),MATCH('Country-wise data'!AG$3,Assumptions!$G$153:$P$153,))*W67))</f>
        <v>4.6871420160000001</v>
      </c>
      <c r="AH67" s="53">
        <f>IFERROR(INDEX('ASTI data (new)'!$AF$6:$AL$130,MATCH('Country-wise data'!$B67,'ASTI data (new)'!$C$6:$C$130,),MATCH('Country-wise data'!AH$3,'ASTI data (new)'!$AF$5:$AL$5,)),(INDEX(Assumptions!$G$154:$P$345,MATCH('Country-wise data'!$B67,Assumptions!$B$154:$B$344,),MATCH('Country-wise data'!AH$3,Assumptions!$G$153:$P$153,))*X67))</f>
        <v>3.9354895488000006</v>
      </c>
      <c r="AI67" s="53">
        <f>IFERROR(INDEX('ASTI data (new)'!$AF$6:$AL$130,MATCH('Country-wise data'!$B67,'ASTI data (new)'!$C$6:$C$130,),MATCH('Country-wise data'!AI$3,'ASTI data (new)'!$AF$5:$AL$5,)),(INDEX(Assumptions!$G$154:$P$345,MATCH('Country-wise data'!$B67,Assumptions!$B$154:$B$344,),MATCH('Country-wise data'!AI$3,Assumptions!$G$153:$P$153,))*Y67))</f>
        <v>3.6311951104000002</v>
      </c>
      <c r="AJ67" s="53">
        <f t="shared" ref="AJ67:AL67" si="89">IFERROR((1+($AI67/$AF67)^(1/3)-1)*AI67,0)</f>
        <v>3.5309382679659507</v>
      </c>
      <c r="AK67" s="53">
        <f t="shared" si="89"/>
        <v>3.4334495044010476</v>
      </c>
      <c r="AL67" s="53">
        <f t="shared" si="89"/>
        <v>3.3386523933942303</v>
      </c>
      <c r="AM67" s="55" cm="1">
        <f t="array" ref="AM67">INDEX('non-R&amp;D ex_typologies'!$J$8:$J$10,MATCH('Country-wise data'!FL67,'non-R&amp;D ex_typologies'!$F$8:$F$10,),)*'Country-wise data'!AC67</f>
        <v>9.7205228321721968</v>
      </c>
      <c r="AN67" s="55" cm="1">
        <f t="array" ref="AN67">INDEX('non-R&amp;D ex_typologies'!$J$8:$J$10,MATCH('Country-wise data'!FM67,'non-R&amp;D ex_typologies'!$F$8:$F$10,),)*'Country-wise data'!AD67</f>
        <v>12.60162425222601</v>
      </c>
      <c r="AO67" s="55" cm="1">
        <f t="array" ref="AO67">INDEX('non-R&amp;D ex_typologies'!$J$8:$J$10,MATCH('Country-wise data'!FN67,'non-R&amp;D ex_typologies'!$F$8:$F$10,),)*'Country-wise data'!AE67</f>
        <v>11.688788813316592</v>
      </c>
      <c r="AP67" s="55" cm="1">
        <f t="array" ref="AP67">INDEX('non-R&amp;D ex_typologies'!$J$8:$J$10,MATCH('Country-wise data'!FO67,'non-R&amp;D ex_typologies'!$F$8:$F$10,),)*'Country-wise data'!AF67</f>
        <v>11.538185647282511</v>
      </c>
      <c r="AQ67" s="55" cm="1">
        <f t="array" ref="AQ67">INDEX('non-R&amp;D ex_typologies'!$J$8:$J$10,MATCH('Country-wise data'!FP67,'non-R&amp;D ex_typologies'!$F$8:$F$10,),)*'Country-wise data'!AG67</f>
        <v>13.693601001901346</v>
      </c>
      <c r="AR67" s="55" cm="1">
        <f t="array" ref="AR67">INDEX('non-R&amp;D ex_typologies'!$J$8:$J$10,MATCH('Country-wise data'!FQ67,'non-R&amp;D ex_typologies'!$F$8:$F$10,),)*'Country-wise data'!AH67</f>
        <v>11.497629780462782</v>
      </c>
      <c r="AS67" s="55" cm="1">
        <f t="array" ref="AS67">INDEX('non-R&amp;D ex_typologies'!$J$8:$J$10,MATCH('Country-wise data'!FR67,'non-R&amp;D ex_typologies'!$F$8:$F$10,),)*'Country-wise data'!AI67</f>
        <v>10.608626073657399</v>
      </c>
      <c r="AT67" s="55" cm="1">
        <f t="array" ref="AT67">INDEX('non-R&amp;D ex_typologies'!$J$8:$J$10,MATCH('Country-wise data'!FS67,'non-R&amp;D ex_typologies'!$F$8:$F$10,),)*'Country-wise data'!AJ67</f>
        <v>10.315723235783931</v>
      </c>
      <c r="AU67" s="55" cm="1">
        <f t="array" ref="AU67">INDEX('non-R&amp;D ex_typologies'!$J$8:$J$10,MATCH('Country-wise data'!FT67,'non-R&amp;D ex_typologies'!$F$8:$F$10,),)*'Country-wise data'!AK67</f>
        <v>10.030907408597679</v>
      </c>
      <c r="AV67" s="55" cm="1">
        <f t="array" ref="AV67">INDEX('non-R&amp;D ex_typologies'!$J$8:$J$10,MATCH('Country-wise data'!FU67,'non-R&amp;D ex_typologies'!$F$8:$F$10,),)*'Country-wise data'!AL67</f>
        <v>9.7539553107459227</v>
      </c>
      <c r="AW67">
        <f t="shared" si="57"/>
        <v>149.59730472670759</v>
      </c>
      <c r="AX67" s="53">
        <f>INDEX('GDP deflators'!$AB$3:$AK$155,MATCH('Country-wise data'!$B67,'GDP deflators'!$B$3:$B$155,),MATCH('Country-wise data'!AX$3,'GDP deflators'!$D$2:$M$2,))</f>
        <v>96.361347721412244</v>
      </c>
      <c r="AY67" s="53">
        <f>INDEX('GDP deflators'!$AB$3:$AK$155,MATCH('Country-wise data'!$B67,'GDP deflators'!$B$3:$B$155,),MATCH('Country-wise data'!AY$3,'GDP deflators'!$D$2:$M$2,))</f>
        <v>112.99171957159044</v>
      </c>
      <c r="AZ67" s="53">
        <f>INDEX('GDP deflators'!$AB$3:$AK$155,MATCH('Country-wise data'!$B67,'GDP deflators'!$B$3:$B$155,),MATCH('Country-wise data'!AZ$3,'GDP deflators'!$D$2:$M$2,))</f>
        <v>121.41998324377283</v>
      </c>
      <c r="BA67" s="53">
        <f>INDEX('GDP deflators'!$AB$3:$AK$155,MATCH('Country-wise data'!$B67,'GDP deflators'!$B$3:$B$155,),MATCH('Country-wise data'!BA$3,'GDP deflators'!$D$2:$M$2,))</f>
        <v>121.69058951586406</v>
      </c>
      <c r="BB67" s="53">
        <f>INDEX('GDP deflators'!$AB$3:$AK$155,MATCH('Country-wise data'!$B67,'GDP deflators'!$B$3:$B$155,),MATCH('Country-wise data'!BB$3,'GDP deflators'!$D$2:$M$2,))</f>
        <v>113.46684567881266</v>
      </c>
      <c r="BC67" s="53">
        <f>INDEX('GDP deflators'!$AB$3:$AK$155,MATCH('Country-wise data'!$B67,'GDP deflators'!$B$3:$B$155,),MATCH('Country-wise data'!BC$3,'GDP deflators'!$D$2:$M$2,))</f>
        <v>84.012646518612883</v>
      </c>
      <c r="BD67" s="53">
        <f>INDEX('GDP deflators'!$AB$3:$AK$155,MATCH('Country-wise data'!$B67,'GDP deflators'!$B$3:$B$155,),MATCH('Country-wise data'!BD$3,'GDP deflators'!$D$2:$M$2,))</f>
        <v>78.267890053509348</v>
      </c>
      <c r="BE67" s="53">
        <f>INDEX('GDP deflators'!$AB$3:$AK$155,MATCH('Country-wise data'!$B67,'GDP deflators'!$B$3:$B$155,),MATCH('Country-wise data'!BE$3,'GDP deflators'!$D$2:$M$2,))</f>
        <v>90.971467492051573</v>
      </c>
      <c r="BF67" s="53">
        <f>INDEX('GDP deflators'!$AB$3:$AK$155,MATCH('Country-wise data'!$B67,'GDP deflators'!$B$3:$B$155,),MATCH('Country-wise data'!BF$3,'GDP deflators'!$D$2:$M$2,))</f>
        <v>104.2444294316572</v>
      </c>
      <c r="BG67" s="53">
        <f>INDEX('GDP deflators'!$AB$3:$AK$155,MATCH('Country-wise data'!$B67,'GDP deflators'!$B$3:$B$155,),MATCH('Country-wise data'!BG$3,'GDP deflators'!$D$2:$M$2,))</f>
        <v>100</v>
      </c>
      <c r="BH67" cm="1">
        <f t="array" ref="BH67">H67/(INDEX($AX67:$BG67,,MATCH(BH$3,$AX$3:$BG$3,))/100)</f>
        <v>0</v>
      </c>
      <c r="BI67" cm="1">
        <f t="array" ref="BI67">I67/(INDEX($AX67:$BG67,,MATCH(BI$3,$AX$3:$BG$3,))/100)</f>
        <v>0</v>
      </c>
      <c r="BJ67" cm="1">
        <f t="array" ref="BJ67">J67/(INDEX($AX67:$BG67,,MATCH(BJ$3,$AX$3:$BG$3,))/100)</f>
        <v>0</v>
      </c>
      <c r="BK67" cm="1">
        <f t="array" ref="BK67">K67/(INDEX($AX67:$BG67,,MATCH(BK$3,$AX$3:$BG$3,))/100)</f>
        <v>0</v>
      </c>
      <c r="BL67" cm="1">
        <f t="array" ref="BL67">L67/(INDEX($AX67:$BG67,,MATCH(BL$3,$AX$3:$BG$3,))/100)</f>
        <v>0</v>
      </c>
      <c r="BM67" cm="1">
        <f t="array" ref="BM67">M67/(INDEX($AX67:$BG67,,MATCH(BM$3,$AX$3:$BG$3,))/100)</f>
        <v>0</v>
      </c>
      <c r="BN67" cm="1">
        <f t="array" ref="BN67">N67/(INDEX($AX67:$BG67,,MATCH(BN$3,$AX$3:$BG$3,))/100)</f>
        <v>0</v>
      </c>
      <c r="BO67" cm="1">
        <f t="array" ref="BO67">O67/(INDEX($AX67:$BG67,,MATCH(BO$3,$AX$3:$BG$3,))/100)</f>
        <v>0</v>
      </c>
      <c r="BP67" cm="1">
        <f t="array" ref="BP67">P67/(INDEX($AX67:$BG67,,MATCH(BP$3,$AX$3:$BG$3,))/100)</f>
        <v>0</v>
      </c>
      <c r="BQ67" cm="1">
        <f t="array" ref="BQ67">Q67/(INDEX($AX67:$BG67,,MATCH(BQ$3,$AX$3:$BG$3,))/100)</f>
        <v>0</v>
      </c>
      <c r="BS67" cm="1">
        <f t="array" ref="BS67">S67/(INDEX($AX67:$BG67,,MATCH(BS$3,$AX$3:$BG$3,))/100)</f>
        <v>539.50717927171479</v>
      </c>
      <c r="BT67" cm="1">
        <f t="array" ref="BT67">T67/(INDEX($AX67:$BG67,,MATCH(BT$3,$AX$3:$BG$3,))/100)</f>
        <v>596.47243316177946</v>
      </c>
      <c r="BU67" cm="1">
        <f t="array" ref="BU67">U67/(INDEX($AX67:$BG67,,MATCH(BU$3,$AX$3:$BG$3,))/100)</f>
        <v>514.86078263156173</v>
      </c>
      <c r="BV67" cm="1">
        <f t="array" ref="BV67">V67/(INDEX($AX67:$BG67,,MATCH(BV$3,$AX$3:$BG$3,))/100)</f>
        <v>507.09694763994366</v>
      </c>
      <c r="BW67" cm="1">
        <f t="array" ref="BW67">W67/(INDEX($AX67:$BG67,,MATCH(BW$3,$AX$3:$BG$3,))/100)</f>
        <v>645.44487477257212</v>
      </c>
      <c r="BX67" cm="1">
        <f t="array" ref="BX67">X67/(INDEX($AX67:$BG67,,MATCH(BX$3,$AX$3:$BG$3,))/100)</f>
        <v>731.9377111441969</v>
      </c>
      <c r="BY67" cm="1">
        <f t="array" ref="BY67">Y67/(INDEX($AX67:$BG67,,MATCH(BY$3,$AX$3:$BG$3,))/100)</f>
        <v>724.91316121094314</v>
      </c>
      <c r="BZ67" cm="1">
        <f t="array" ref="BZ67">Z67/(INDEX($AX67:$BG67,,MATCH(BZ$3,$AX$3:$BG$3,))/100)</f>
        <v>670.30672012988998</v>
      </c>
      <c r="CA67" cm="1">
        <f t="array" ref="CA67">AA67/(INDEX($AX67:$BG67,,MATCH(CA$3,$AX$3:$BG$3,))/100)</f>
        <v>655.80947368338627</v>
      </c>
      <c r="CB67" cm="1">
        <f t="array" ref="CB67">AB67/(INDEX($AX67:$BG67,,MATCH(CB$3,$AX$3:$BG$3,))/100)</f>
        <v>697.31774088000009</v>
      </c>
      <c r="CC67" cm="1">
        <f t="array" ref="CC67">AC67/(INDEX($AX67:$BG67,,MATCH(CC$3,$AX$3:$BG$3,))/100)</f>
        <v>3.4528459473389743</v>
      </c>
      <c r="CD67" cm="1">
        <f t="array" ref="CD67">AD67/(INDEX($AX67:$BG67,,MATCH(CD$3,$AX$3:$BG$3,))/100)</f>
        <v>3.8174235722353882</v>
      </c>
      <c r="CE67" cm="1">
        <f t="array" ref="CE67">AE67/(INDEX($AX67:$BG67,,MATCH(CE$3,$AX$3:$BG$3,))/100)</f>
        <v>3.2951090088419952</v>
      </c>
      <c r="CF67" cm="1">
        <f t="array" ref="CF67">AF67/(INDEX($AX67:$BG67,,MATCH(CF$3,$AX$3:$BG$3,))/100)</f>
        <v>3.2454204648956395</v>
      </c>
      <c r="CG67" cm="1">
        <f t="array" ref="CG67">AG67/(INDEX($AX67:$BG67,,MATCH(CG$3,$AX$3:$BG$3,))/100)</f>
        <v>4.130847198544461</v>
      </c>
      <c r="CH67" cm="1">
        <f t="array" ref="CH67">AH67/(INDEX($AX67:$BG67,,MATCH(CH$3,$AX$3:$BG$3,))/100)</f>
        <v>4.6844013513228608</v>
      </c>
      <c r="CI67" cm="1">
        <f t="array" ref="CI67">AI67/(INDEX($AX67:$BG67,,MATCH(CI$3,$AX$3:$BG$3,))/100)</f>
        <v>4.6394442317500371</v>
      </c>
      <c r="CJ67" cm="1">
        <f t="array" ref="CJ67">AJ67/(INDEX($AX67:$BG67,,MATCH(CJ$3,$AX$3:$BG$3,))/100)</f>
        <v>3.8813689229257058</v>
      </c>
      <c r="CK67" cm="1">
        <f t="array" ref="CK67">AK67/(INDEX($AX67:$BG67,,MATCH(CK$3,$AX$3:$BG$3,))/100)</f>
        <v>3.2936527382041283</v>
      </c>
      <c r="CL67" cm="1">
        <f t="array" ref="CL67">AL67/(INDEX($AX67:$BG67,,MATCH(CL$3,$AX$3:$BG$3,))/100)</f>
        <v>3.3386523933942303</v>
      </c>
      <c r="CM67" cm="1">
        <f t="array" ref="CM67">AM67/(INDEX($AX67:$BG67,,MATCH(CM$3,$AX$3:$BG$3,))/100)</f>
        <v>10.087574595028439</v>
      </c>
      <c r="CN67" cm="1">
        <f t="array" ref="CN67">AN67/(INDEX($AX67:$BG67,,MATCH(CN$3,$AX$3:$BG$3,))/100)</f>
        <v>11.152697117988142</v>
      </c>
      <c r="CO67" cm="1">
        <f t="array" ref="CO67">AO67/(INDEX($AX67:$BG67,,MATCH(CO$3,$AX$3:$BG$3,))/100)</f>
        <v>9.6267422388365915</v>
      </c>
      <c r="CP67" cm="1">
        <f t="array" ref="CP67">AP67/(INDEX($AX67:$BG67,,MATCH(CP$3,$AX$3:$BG$3,))/100)</f>
        <v>9.4815759321951081</v>
      </c>
      <c r="CQ67" cm="1">
        <f t="array" ref="CQ67">AQ67/(INDEX($AX67:$BG67,,MATCH(CQ$3,$AX$3:$BG$3,))/100)</f>
        <v>12.068371972429222</v>
      </c>
      <c r="CR67" cm="1">
        <f t="array" ref="CR67">AR67/(INDEX($AX67:$BG67,,MATCH(CR$3,$AX$3:$BG$3,))/100)</f>
        <v>13.685594082452216</v>
      </c>
      <c r="CS67" cm="1">
        <f t="array" ref="CS67">AS67/(INDEX($AX67:$BG67,,MATCH(CS$3,$AX$3:$BG$3,))/100)</f>
        <v>13.554250748812327</v>
      </c>
      <c r="CT67" cm="1">
        <f t="array" ref="CT67">AT67/(INDEX($AX67:$BG67,,MATCH(CT$3,$AX$3:$BG$3,))/100)</f>
        <v>11.339515037157387</v>
      </c>
      <c r="CU67" cm="1">
        <f t="array" ref="CU67">AU67/(INDEX($AX67:$BG67,,MATCH(CU$3,$AX$3:$BG$3,))/100)</f>
        <v>9.6224877082510751</v>
      </c>
      <c r="CV67" cm="1">
        <f t="array" ref="CV67">AV67/(INDEX($AX67:$BG67,,MATCH(CV$3,$AX$3:$BG$3,))/100)</f>
        <v>9.7539553107459227</v>
      </c>
      <c r="CW67">
        <f t="shared" si="58"/>
        <v>148.15193057334983</v>
      </c>
      <c r="CX67">
        <f>IFERROR(1/INDEX('exch rates'!$BC$5:$BL$268,MATCH('Country-wise data'!$B67,'exch rates'!$A$5:$A$268,),MATCH(CX$3,'exch rates'!$BC$4:$BL$4,)),1)</f>
        <v>3.4891032833014295</v>
      </c>
      <c r="CY67">
        <f>IFERROR(1/INDEX('exch rates'!$BC$5:$BL$268,MATCH('Country-wise data'!$B67,'exch rates'!$A$5:$A$268,),MATCH(CY$3,'exch rates'!$BC$4:$BL$4,)),1)</f>
        <v>3.6234648335692334</v>
      </c>
      <c r="CZ67">
        <f>IFERROR(1/INDEX('exch rates'!$BC$5:$BL$268,MATCH('Country-wise data'!$B67,'exch rates'!$A$5:$A$268,),MATCH(CZ$3,'exch rates'!$BC$4:$BL$4,)),1)</f>
        <v>3.5722507206792606</v>
      </c>
      <c r="DA67">
        <f>IFERROR(1/INDEX('exch rates'!$BC$5:$BL$268,MATCH('Country-wise data'!$B67,'exch rates'!$A$5:$A$268,),MATCH(DA$3,'exch rates'!$BC$4:$BL$4,)),1)</f>
        <v>3.5262243690137343</v>
      </c>
      <c r="DB67">
        <f>IFERROR(1/INDEX('exch rates'!$BC$5:$BL$268,MATCH('Country-wise data'!$B67,'exch rates'!$A$5:$A$268,),MATCH(DB$3,'exch rates'!$BC$4:$BL$4,)),1)</f>
        <v>3.5141091629312862</v>
      </c>
      <c r="DC67">
        <f>IFERROR(1/INDEX('exch rates'!$BC$5:$BL$268,MATCH('Country-wise data'!$B67,'exch rates'!$A$5:$A$268,),MATCH(DC$3,'exch rates'!$BC$4:$BL$4,)),1)</f>
        <v>3.3238931996552123</v>
      </c>
      <c r="DD67">
        <f>IFERROR(1/INDEX('exch rates'!$BC$5:$BL$268,MATCH('Country-wise data'!$B67,'exch rates'!$A$5:$A$268,),MATCH(DD$3,'exch rates'!$BC$4:$BL$4,)),1)</f>
        <v>3.3097519992870481</v>
      </c>
      <c r="DE67">
        <f>IFERROR(1/INDEX('exch rates'!$BC$5:$BL$268,MATCH('Country-wise data'!$B67,'exch rates'!$A$5:$A$268,),MATCH(DE$3,'exch rates'!$BC$4:$BL$4,)),1)</f>
        <v>3.2965247953194661</v>
      </c>
      <c r="DF67">
        <f>IFERROR(1/INDEX('exch rates'!$BC$5:$BL$268,MATCH('Country-wise data'!$B67,'exch rates'!$A$5:$A$268,),MATCH(DF$3,'exch rates'!$BC$4:$BL$4,)),1)</f>
        <v>3.3117353706451493</v>
      </c>
      <c r="DG67">
        <f>IFERROR(1/INDEX('exch rates'!$BC$5:$BL$268,MATCH('Country-wise data'!$B67,'exch rates'!$A$5:$A$268,),MATCH(DG$3,'exch rates'!$BC$4:$BL$4,)),1)</f>
        <v>3.2936865364276287</v>
      </c>
      <c r="DH67" cm="1">
        <f t="array" ref="DH67">(BH67/INDEX($CX67:$DG67,,MATCH(DH$3,$CX$3:$DG$3,)))*$DG67</f>
        <v>0</v>
      </c>
      <c r="DI67" cm="1">
        <f t="array" ref="DI67">(BI67/INDEX($CX67:$DG67,,MATCH(DI$3,$CX$3:$DG$3,)))*$DG67</f>
        <v>0</v>
      </c>
      <c r="DJ67" cm="1">
        <f t="array" ref="DJ67">(BJ67/INDEX($CX67:$DG67,,MATCH(DJ$3,$CX$3:$DG$3,)))*$DG67</f>
        <v>0</v>
      </c>
      <c r="DK67" cm="1">
        <f t="array" ref="DK67">(BK67/INDEX($CX67:$DG67,,MATCH(DK$3,$CX$3:$DG$3,)))*$DG67</f>
        <v>0</v>
      </c>
      <c r="DL67" cm="1">
        <f t="array" ref="DL67">(BL67/INDEX($CX67:$DG67,,MATCH(DL$3,$CX$3:$DG$3,)))*$DG67</f>
        <v>0</v>
      </c>
      <c r="DM67" cm="1">
        <f t="array" ref="DM67">(BM67/INDEX($CX67:$DG67,,MATCH(DM$3,$CX$3:$DG$3,)))*$DG67</f>
        <v>0</v>
      </c>
      <c r="DN67" cm="1">
        <f t="array" ref="DN67">(BN67/INDEX($CX67:$DG67,,MATCH(DN$3,$CX$3:$DG$3,)))*$DG67</f>
        <v>0</v>
      </c>
      <c r="DO67" cm="1">
        <f t="array" ref="DO67">(BO67/INDEX($CX67:$DG67,,MATCH(DO$3,$CX$3:$DG$3,)))*$DG67</f>
        <v>0</v>
      </c>
      <c r="DP67" cm="1">
        <f t="array" ref="DP67">(BP67/INDEX($CX67:$DG67,,MATCH(DP$3,$CX$3:$DG$3,)))*$DG67</f>
        <v>0</v>
      </c>
      <c r="DQ67" cm="1">
        <f t="array" ref="DQ67">(BQ67/INDEX($CX67:$DG67,,MATCH(DQ$3,$CX$3:$DG$3,)))*$DG67</f>
        <v>0</v>
      </c>
      <c r="DS67" cm="1">
        <f t="array" ref="DS67">(BS67/INDEX($CX67:$DG67,,MATCH(DS$3,$CX$3:$DG$3,)))*$DG67</f>
        <v>509.29060804181955</v>
      </c>
      <c r="DT67" cm="1">
        <f t="array" ref="DT67">(BT67/INDEX($CX67:$DG67,,MATCH(DT$3,$CX$3:$DG$3,)))*$DG67</f>
        <v>542.18636379588986</v>
      </c>
      <c r="DU67" cm="1">
        <f t="array" ref="DU67">(BU67/INDEX($CX67:$DG67,,MATCH(DU$3,$CX$3:$DG$3,)))*$DG67</f>
        <v>474.71192827297227</v>
      </c>
      <c r="DV67" cm="1">
        <f t="array" ref="DV67">(BV67/INDEX($CX67:$DG67,,MATCH(DV$3,$CX$3:$DG$3,)))*$DG67</f>
        <v>473.65630042775177</v>
      </c>
      <c r="DW67" cm="1">
        <f t="array" ref="DW67">(BW67/INDEX($CX67:$DG67,,MATCH(DW$3,$CX$3:$DG$3,)))*$DG67</f>
        <v>604.95932126118953</v>
      </c>
      <c r="DX67" cm="1">
        <f t="array" ref="DX67">(BX67/INDEX($CX67:$DG67,,MATCH(DX$3,$CX$3:$DG$3,)))*$DG67</f>
        <v>725.28605460288725</v>
      </c>
      <c r="DY67" cm="1">
        <f t="array" ref="DY67">(BY67/INDEX($CX67:$DG67,,MATCH(DY$3,$CX$3:$DG$3,)))*$DG67</f>
        <v>721.39444879072335</v>
      </c>
      <c r="DZ67" cm="1">
        <f t="array" ref="DZ67">(BZ67/INDEX($CX67:$DG67,,MATCH(DZ$3,$CX$3:$DG$3,)))*$DG67</f>
        <v>669.72959599863259</v>
      </c>
      <c r="EA67" cm="1">
        <f t="array" ref="EA67">(CA67/INDEX($CX67:$DG67,,MATCH(EA$3,$CX$3:$DG$3,)))*$DG67</f>
        <v>652.23533651840944</v>
      </c>
      <c r="EB67" cm="1">
        <f t="array" ref="EB67">(CB67/INDEX($CX67:$DG67,,MATCH(EB$3,$CX$3:$DG$3,)))*$DG67</f>
        <v>697.31774088000009</v>
      </c>
      <c r="EC67" s="53" cm="1">
        <f t="array" ref="EC67">(CC67/INDEX($CX67:$DG67,,MATCH(EC$3,$CX$3:$DG$3,)))*$DG67</f>
        <v>3.2594598914676447</v>
      </c>
      <c r="ED67" cm="1">
        <f t="array" ref="ED67">(CD67/INDEX($CX67:$DG67,,MATCH(ED$3,$CX$3:$DG$3,)))*$DG67</f>
        <v>3.4699927282936947</v>
      </c>
      <c r="EE67" cm="1">
        <f t="array" ref="EE67">(CE67/INDEX($CX67:$DG67,,MATCH(EE$3,$CX$3:$DG$3,)))*$DG67</f>
        <v>3.0381563409470225</v>
      </c>
      <c r="EF67" cm="1">
        <f t="array" ref="EF67">(CF67/INDEX($CX67:$DG67,,MATCH(EF$3,$CX$3:$DG$3,)))*$DG67</f>
        <v>3.031400322737611</v>
      </c>
      <c r="EG67" cm="1">
        <f t="array" ref="EG67">(CG67/INDEX($CX67:$DG67,,MATCH(EG$3,$CX$3:$DG$3,)))*$DG67</f>
        <v>3.871739656071612</v>
      </c>
      <c r="EH67" cm="1">
        <f t="array" ref="EH67">(CH67/INDEX($CX67:$DG67,,MATCH(EH$3,$CX$3:$DG$3,)))*$DG67</f>
        <v>4.641830749458479</v>
      </c>
      <c r="EI67" cm="1">
        <f t="array" ref="EI67">(CI67/INDEX($CX67:$DG67,,MATCH(EI$3,$CX$3:$DG$3,)))*$DG67</f>
        <v>4.6169244722606306</v>
      </c>
      <c r="EJ67" cm="1">
        <f t="array" ref="EJ67">(CJ67/INDEX($CX67:$DG67,,MATCH(EJ$3,$CX$3:$DG$3,)))*$DG67</f>
        <v>3.8780271219255629</v>
      </c>
      <c r="EK67" cm="1">
        <f t="array" ref="EK67">(CK67/INDEX($CX67:$DG67,,MATCH(EK$3,$CX$3:$DG$3,)))*$DG67</f>
        <v>3.2757024536587935</v>
      </c>
      <c r="EL67" cm="1">
        <f t="array" ref="EL67">(CL67/INDEX($CX67:$DG67,,MATCH(EL$3,$CX$3:$DG$3,)))*$DG67</f>
        <v>3.3386523933942303</v>
      </c>
      <c r="EM67" cm="1">
        <f t="array" ref="EM67">(CM67/INDEX($CX67:$DG67,,MATCH(EM$3,$CX$3:$DG$3,)))*$DG67</f>
        <v>9.5225924631891061</v>
      </c>
      <c r="EN67" cm="1">
        <f t="array" ref="EN67">(CN67/INDEX($CX67:$DG67,,MATCH(EN$3,$CX$3:$DG$3,)))*$DG67</f>
        <v>10.137669338490323</v>
      </c>
      <c r="EO67" cm="1">
        <f t="array" ref="EO67">(CO67/INDEX($CX67:$DG67,,MATCH(EO$3,$CX$3:$DG$3,)))*$DG67</f>
        <v>8.8760486821837912</v>
      </c>
      <c r="EP67" cm="1">
        <f t="array" ref="EP67">(CP67/INDEX($CX67:$DG67,,MATCH(EP$3,$CX$3:$DG$3,)))*$DG67</f>
        <v>8.8563108083567421</v>
      </c>
      <c r="EQ67" cm="1">
        <f t="array" ref="EQ67">(CQ67/INDEX($CX67:$DG67,,MATCH(EQ$3,$CX$3:$DG$3,)))*$DG67</f>
        <v>11.311382896550025</v>
      </c>
      <c r="ER67" cm="1">
        <f t="array" ref="ER67">(CR67/INDEX($CX67:$DG67,,MATCH(ER$3,$CX$3:$DG$3,)))*$DG67</f>
        <v>13.561223019157845</v>
      </c>
      <c r="ES67" cm="1">
        <f t="array" ref="ES67">(CS67/INDEX($CX67:$DG67,,MATCH(ES$3,$CX$3:$DG$3,)))*$DG67</f>
        <v>13.488458716043949</v>
      </c>
      <c r="ET67" cm="1">
        <f t="array" ref="ET67">(CT67/INDEX($CX67:$DG67,,MATCH(ET$3,$CX$3:$DG$3,)))*$DG67</f>
        <v>11.329751883114367</v>
      </c>
      <c r="EU67" cm="1">
        <f t="array" ref="EU67">(CU67/INDEX($CX67:$DG67,,MATCH(EU$3,$CX$3:$DG$3,)))*$DG67</f>
        <v>9.5700455092318588</v>
      </c>
      <c r="EV67" cm="1">
        <f t="array" ref="EV67">(CV67/INDEX($CX67:$DG67,,MATCH(EV$3,$CX$3:$DG$3,)))*$DG67</f>
        <v>9.7539553107459227</v>
      </c>
      <c r="EW67">
        <f t="shared" si="13"/>
        <v>142.82932475727921</v>
      </c>
      <c r="EY67" s="96">
        <f t="shared" si="24"/>
        <v>6.4000000000000003E-3</v>
      </c>
      <c r="EZ67" s="96">
        <f t="shared" si="14"/>
        <v>6.4000000000000003E-3</v>
      </c>
      <c r="FA67" s="96">
        <f t="shared" si="15"/>
        <v>6.4000000000000003E-3</v>
      </c>
      <c r="FB67" s="96">
        <f t="shared" si="16"/>
        <v>6.4000000000000003E-3</v>
      </c>
      <c r="FC67" s="96">
        <f t="shared" si="17"/>
        <v>6.4000000000000003E-3</v>
      </c>
      <c r="FD67" s="96">
        <f t="shared" si="18"/>
        <v>6.4000000000000003E-3</v>
      </c>
      <c r="FE67" s="96">
        <f t="shared" si="19"/>
        <v>6.4000000000000003E-3</v>
      </c>
      <c r="FF67" s="96">
        <f t="shared" si="20"/>
        <v>5.7904371332777116E-3</v>
      </c>
      <c r="FG67" s="96">
        <f t="shared" si="21"/>
        <v>5.0222707514503652E-3</v>
      </c>
      <c r="FH67" s="96">
        <f t="shared" si="22"/>
        <v>4.7878494948098158E-3</v>
      </c>
      <c r="FJ67" s="96">
        <f t="shared" si="25"/>
        <v>628.3667024525987</v>
      </c>
      <c r="FK67" s="96" t="str">
        <f>IF(AND('Country-wise data'!FJ67&gt;'non-R&amp;D ex_typologies'!$C$17,'Country-wise data'!FJ67&lt;'non-R&amp;D ex_typologies'!$D$17),"Small",IF(AND('Country-wise data'!FJ67&gt;'non-R&amp;D ex_typologies'!$E$17,'Country-wise data'!$FJ$4&lt;'non-R&amp;D ex_typologies'!$F$17),"Medium","Large"))</f>
        <v>Small</v>
      </c>
      <c r="FL67" t="str">
        <f>IF($FK67='non-R&amp;D ex_typologies'!$C$16,IF(AND('Country-wise data'!EY67&gt;'non-R&amp;D ex_typologies'!$C$21,'Country-wise data'!EY67&lt;'non-R&amp;D ex_typologies'!$D$21),'non-R&amp;D ex_typologies'!$B$21,IF(AND('Country-wise data'!EY67&gt;'non-R&amp;D ex_typologies'!$C$19,'Country-wise data'!EY67&lt;'non-R&amp;D ex_typologies'!$D$19),'non-R&amp;D ex_typologies'!$B$19,'non-R&amp;D ex_typologies'!$B$20)),IF($FK67='non-R&amp;D ex_typologies'!$E$16,IF(AND('Country-wise data'!EY67&gt;'non-R&amp;D ex_typologies'!$E$21,'Country-wise data'!EY67&lt;'non-R&amp;D ex_typologies'!$F$21),'non-R&amp;D ex_typologies'!$B$21,IF(AND('Country-wise data'!EY67&gt;'non-R&amp;D ex_typologies'!$E$19,'Country-wise data'!EY67&lt;'non-R&amp;D ex_typologies'!$F$19),'non-R&amp;D ex_typologies'!$B$19,'non-R&amp;D ex_typologies'!$B$20)),IF(AND('Country-wise data'!EY67&gt;'non-R&amp;D ex_typologies'!$G$21,'Country-wise data'!EY67&lt;'non-R&amp;D ex_typologies'!$H$21),'non-R&amp;D ex_typologies'!$B$21,IF(AND('Country-wise data'!EY67&gt;'non-R&amp;D ex_typologies'!$G$19,'Country-wise data'!EY67&lt;'non-R&amp;D ex_typologies'!$H$19),'non-R&amp;D ex_typologies'!$B$19,'non-R&amp;D ex_typologies'!$B$20))))</f>
        <v>Program heavy</v>
      </c>
      <c r="FM67" t="str">
        <f>IF($FK67='non-R&amp;D ex_typologies'!$C$16,IF(AND('Country-wise data'!EZ67&gt;'non-R&amp;D ex_typologies'!$C$21,'Country-wise data'!EZ67&lt;'non-R&amp;D ex_typologies'!$D$21),'non-R&amp;D ex_typologies'!$B$21,IF(AND('Country-wise data'!EZ67&gt;'non-R&amp;D ex_typologies'!$C$19,'Country-wise data'!EZ67&lt;'non-R&amp;D ex_typologies'!$D$19),'non-R&amp;D ex_typologies'!$B$19,'non-R&amp;D ex_typologies'!$B$20)),IF($FK67='non-R&amp;D ex_typologies'!$E$16,IF(AND('Country-wise data'!EZ67&gt;'non-R&amp;D ex_typologies'!$E$21,'Country-wise data'!EZ67&lt;'non-R&amp;D ex_typologies'!$F$21),'non-R&amp;D ex_typologies'!$B$21,IF(AND('Country-wise data'!EZ67&gt;'non-R&amp;D ex_typologies'!$E$19,'Country-wise data'!EZ67&lt;'non-R&amp;D ex_typologies'!$F$19),'non-R&amp;D ex_typologies'!$B$19,'non-R&amp;D ex_typologies'!$B$20)),IF(AND('Country-wise data'!EZ67&gt;'non-R&amp;D ex_typologies'!$G$21,'Country-wise data'!EZ67&lt;'non-R&amp;D ex_typologies'!$H$21),'non-R&amp;D ex_typologies'!$B$21,IF(AND('Country-wise data'!EZ67&gt;'non-R&amp;D ex_typologies'!$G$19,'Country-wise data'!EZ67&lt;'non-R&amp;D ex_typologies'!$H$19),'non-R&amp;D ex_typologies'!$B$19,'non-R&amp;D ex_typologies'!$B$20))))</f>
        <v>Program heavy</v>
      </c>
      <c r="FN67" t="str">
        <f>IF($FK67='non-R&amp;D ex_typologies'!$C$16,IF(AND('Country-wise data'!FA67&gt;'non-R&amp;D ex_typologies'!$C$21,'Country-wise data'!FA67&lt;'non-R&amp;D ex_typologies'!$D$21),'non-R&amp;D ex_typologies'!$B$21,IF(AND('Country-wise data'!FA67&gt;'non-R&amp;D ex_typologies'!$C$19,'Country-wise data'!FA67&lt;'non-R&amp;D ex_typologies'!$D$19),'non-R&amp;D ex_typologies'!$B$19,'non-R&amp;D ex_typologies'!$B$20)),IF($FK67='non-R&amp;D ex_typologies'!$E$16,IF(AND('Country-wise data'!FA67&gt;'non-R&amp;D ex_typologies'!$E$21,'Country-wise data'!FA67&lt;'non-R&amp;D ex_typologies'!$F$21),'non-R&amp;D ex_typologies'!$B$21,IF(AND('Country-wise data'!FA67&gt;'non-R&amp;D ex_typologies'!$E$19,'Country-wise data'!FA67&lt;'non-R&amp;D ex_typologies'!$F$19),'non-R&amp;D ex_typologies'!$B$19,'non-R&amp;D ex_typologies'!$B$20)),IF(AND('Country-wise data'!FA67&gt;'non-R&amp;D ex_typologies'!$G$21,'Country-wise data'!FA67&lt;'non-R&amp;D ex_typologies'!$H$21),'non-R&amp;D ex_typologies'!$B$21,IF(AND('Country-wise data'!FA67&gt;'non-R&amp;D ex_typologies'!$G$19,'Country-wise data'!FA67&lt;'non-R&amp;D ex_typologies'!$H$19),'non-R&amp;D ex_typologies'!$B$19,'non-R&amp;D ex_typologies'!$B$20))))</f>
        <v>Program heavy</v>
      </c>
      <c r="FO67" t="str">
        <f>IF($FK67='non-R&amp;D ex_typologies'!$C$16,IF(AND('Country-wise data'!FB67&gt;'non-R&amp;D ex_typologies'!$C$21,'Country-wise data'!FB67&lt;'non-R&amp;D ex_typologies'!$D$21),'non-R&amp;D ex_typologies'!$B$21,IF(AND('Country-wise data'!FB67&gt;'non-R&amp;D ex_typologies'!$C$19,'Country-wise data'!FB67&lt;'non-R&amp;D ex_typologies'!$D$19),'non-R&amp;D ex_typologies'!$B$19,'non-R&amp;D ex_typologies'!$B$20)),IF($FK67='non-R&amp;D ex_typologies'!$E$16,IF(AND('Country-wise data'!FB67&gt;'non-R&amp;D ex_typologies'!$E$21,'Country-wise data'!FB67&lt;'non-R&amp;D ex_typologies'!$F$21),'non-R&amp;D ex_typologies'!$B$21,IF(AND('Country-wise data'!FB67&gt;'non-R&amp;D ex_typologies'!$E$19,'Country-wise data'!FB67&lt;'non-R&amp;D ex_typologies'!$F$19),'non-R&amp;D ex_typologies'!$B$19,'non-R&amp;D ex_typologies'!$B$20)),IF(AND('Country-wise data'!FB67&gt;'non-R&amp;D ex_typologies'!$G$21,'Country-wise data'!FB67&lt;'non-R&amp;D ex_typologies'!$H$21),'non-R&amp;D ex_typologies'!$B$21,IF(AND('Country-wise data'!FB67&gt;'non-R&amp;D ex_typologies'!$G$19,'Country-wise data'!FB67&lt;'non-R&amp;D ex_typologies'!$H$19),'non-R&amp;D ex_typologies'!$B$19,'non-R&amp;D ex_typologies'!$B$20))))</f>
        <v>Program heavy</v>
      </c>
      <c r="FP67" t="str">
        <f>IF($FK67='non-R&amp;D ex_typologies'!$C$16,IF(AND('Country-wise data'!FC67&gt;'non-R&amp;D ex_typologies'!$C$21,'Country-wise data'!FC67&lt;'non-R&amp;D ex_typologies'!$D$21),'non-R&amp;D ex_typologies'!$B$21,IF(AND('Country-wise data'!FC67&gt;'non-R&amp;D ex_typologies'!$C$19,'Country-wise data'!FC67&lt;'non-R&amp;D ex_typologies'!$D$19),'non-R&amp;D ex_typologies'!$B$19,'non-R&amp;D ex_typologies'!$B$20)),IF($FK67='non-R&amp;D ex_typologies'!$E$16,IF(AND('Country-wise data'!FC67&gt;'non-R&amp;D ex_typologies'!$E$21,'Country-wise data'!FC67&lt;'non-R&amp;D ex_typologies'!$F$21),'non-R&amp;D ex_typologies'!$B$21,IF(AND('Country-wise data'!FC67&gt;'non-R&amp;D ex_typologies'!$E$19,'Country-wise data'!FC67&lt;'non-R&amp;D ex_typologies'!$F$19),'non-R&amp;D ex_typologies'!$B$19,'non-R&amp;D ex_typologies'!$B$20)),IF(AND('Country-wise data'!FC67&gt;'non-R&amp;D ex_typologies'!$G$21,'Country-wise data'!FC67&lt;'non-R&amp;D ex_typologies'!$H$21),'non-R&amp;D ex_typologies'!$B$21,IF(AND('Country-wise data'!FC67&gt;'non-R&amp;D ex_typologies'!$G$19,'Country-wise data'!FC67&lt;'non-R&amp;D ex_typologies'!$H$19),'non-R&amp;D ex_typologies'!$B$19,'non-R&amp;D ex_typologies'!$B$20))))</f>
        <v>Program heavy</v>
      </c>
      <c r="FQ67" t="str">
        <f>IF($FK67='non-R&amp;D ex_typologies'!$C$16,IF(AND('Country-wise data'!FD67&gt;'non-R&amp;D ex_typologies'!$C$21,'Country-wise data'!FD67&lt;'non-R&amp;D ex_typologies'!$D$21),'non-R&amp;D ex_typologies'!$B$21,IF(AND('Country-wise data'!FD67&gt;'non-R&amp;D ex_typologies'!$C$19,'Country-wise data'!FD67&lt;'non-R&amp;D ex_typologies'!$D$19),'non-R&amp;D ex_typologies'!$B$19,'non-R&amp;D ex_typologies'!$B$20)),IF($FK67='non-R&amp;D ex_typologies'!$E$16,IF(AND('Country-wise data'!FD67&gt;'non-R&amp;D ex_typologies'!$E$21,'Country-wise data'!FD67&lt;'non-R&amp;D ex_typologies'!$F$21),'non-R&amp;D ex_typologies'!$B$21,IF(AND('Country-wise data'!FD67&gt;'non-R&amp;D ex_typologies'!$E$19,'Country-wise data'!FD67&lt;'non-R&amp;D ex_typologies'!$F$19),'non-R&amp;D ex_typologies'!$B$19,'non-R&amp;D ex_typologies'!$B$20)),IF(AND('Country-wise data'!FD67&gt;'non-R&amp;D ex_typologies'!$G$21,'Country-wise data'!FD67&lt;'non-R&amp;D ex_typologies'!$H$21),'non-R&amp;D ex_typologies'!$B$21,IF(AND('Country-wise data'!FD67&gt;'non-R&amp;D ex_typologies'!$G$19,'Country-wise data'!FD67&lt;'non-R&amp;D ex_typologies'!$H$19),'non-R&amp;D ex_typologies'!$B$19,'non-R&amp;D ex_typologies'!$B$20))))</f>
        <v>Program heavy</v>
      </c>
      <c r="FR67" t="str">
        <f>IF($FK67='non-R&amp;D ex_typologies'!$C$16,IF(AND('Country-wise data'!FE67&gt;'non-R&amp;D ex_typologies'!$C$21,'Country-wise data'!FE67&lt;'non-R&amp;D ex_typologies'!$D$21),'non-R&amp;D ex_typologies'!$B$21,IF(AND('Country-wise data'!FE67&gt;'non-R&amp;D ex_typologies'!$C$19,'Country-wise data'!FE67&lt;'non-R&amp;D ex_typologies'!$D$19),'non-R&amp;D ex_typologies'!$B$19,'non-R&amp;D ex_typologies'!$B$20)),IF($FK67='non-R&amp;D ex_typologies'!$E$16,IF(AND('Country-wise data'!FE67&gt;'non-R&amp;D ex_typologies'!$E$21,'Country-wise data'!FE67&lt;'non-R&amp;D ex_typologies'!$F$21),'non-R&amp;D ex_typologies'!$B$21,IF(AND('Country-wise data'!FE67&gt;'non-R&amp;D ex_typologies'!$E$19,'Country-wise data'!FE67&lt;'non-R&amp;D ex_typologies'!$F$19),'non-R&amp;D ex_typologies'!$B$19,'non-R&amp;D ex_typologies'!$B$20)),IF(AND('Country-wise data'!FE67&gt;'non-R&amp;D ex_typologies'!$G$21,'Country-wise data'!FE67&lt;'non-R&amp;D ex_typologies'!$H$21),'non-R&amp;D ex_typologies'!$B$21,IF(AND('Country-wise data'!FE67&gt;'non-R&amp;D ex_typologies'!$G$19,'Country-wise data'!FE67&lt;'non-R&amp;D ex_typologies'!$H$19),'non-R&amp;D ex_typologies'!$B$19,'non-R&amp;D ex_typologies'!$B$20))))</f>
        <v>Program heavy</v>
      </c>
      <c r="FS67" t="str">
        <f>IF($FK67='non-R&amp;D ex_typologies'!$C$16,IF(AND('Country-wise data'!FF67&gt;'non-R&amp;D ex_typologies'!$C$21,'Country-wise data'!FF67&lt;'non-R&amp;D ex_typologies'!$D$21),'non-R&amp;D ex_typologies'!$B$21,IF(AND('Country-wise data'!FF67&gt;'non-R&amp;D ex_typologies'!$C$19,'Country-wise data'!FF67&lt;'non-R&amp;D ex_typologies'!$D$19),'non-R&amp;D ex_typologies'!$B$19,'non-R&amp;D ex_typologies'!$B$20)),IF($FK67='non-R&amp;D ex_typologies'!$E$16,IF(AND('Country-wise data'!FF67&gt;'non-R&amp;D ex_typologies'!$E$21,'Country-wise data'!FF67&lt;'non-R&amp;D ex_typologies'!$F$21),'non-R&amp;D ex_typologies'!$B$21,IF(AND('Country-wise data'!FF67&gt;'non-R&amp;D ex_typologies'!$E$19,'Country-wise data'!FF67&lt;'non-R&amp;D ex_typologies'!$F$19),'non-R&amp;D ex_typologies'!$B$19,'non-R&amp;D ex_typologies'!$B$20)),IF(AND('Country-wise data'!FF67&gt;'non-R&amp;D ex_typologies'!$G$21,'Country-wise data'!FF67&lt;'non-R&amp;D ex_typologies'!$H$21),'non-R&amp;D ex_typologies'!$B$21,IF(AND('Country-wise data'!FF67&gt;'non-R&amp;D ex_typologies'!$G$19,'Country-wise data'!FF67&lt;'non-R&amp;D ex_typologies'!$H$19),'non-R&amp;D ex_typologies'!$B$19,'non-R&amp;D ex_typologies'!$B$20))))</f>
        <v>Program heavy</v>
      </c>
      <c r="FT67" t="str">
        <f>IF($FK67='non-R&amp;D ex_typologies'!$C$16,IF(AND('Country-wise data'!FG67&gt;'non-R&amp;D ex_typologies'!$C$21,'Country-wise data'!FG67&lt;'non-R&amp;D ex_typologies'!$D$21),'non-R&amp;D ex_typologies'!$B$21,IF(AND('Country-wise data'!FG67&gt;'non-R&amp;D ex_typologies'!$C$19,'Country-wise data'!FG67&lt;'non-R&amp;D ex_typologies'!$D$19),'non-R&amp;D ex_typologies'!$B$19,'non-R&amp;D ex_typologies'!$B$20)),IF($FK67='non-R&amp;D ex_typologies'!$E$16,IF(AND('Country-wise data'!FG67&gt;'non-R&amp;D ex_typologies'!$E$21,'Country-wise data'!FG67&lt;'non-R&amp;D ex_typologies'!$F$21),'non-R&amp;D ex_typologies'!$B$21,IF(AND('Country-wise data'!FG67&gt;'non-R&amp;D ex_typologies'!$E$19,'Country-wise data'!FG67&lt;'non-R&amp;D ex_typologies'!$F$19),'non-R&amp;D ex_typologies'!$B$19,'non-R&amp;D ex_typologies'!$B$20)),IF(AND('Country-wise data'!FG67&gt;'non-R&amp;D ex_typologies'!$G$21,'Country-wise data'!FG67&lt;'non-R&amp;D ex_typologies'!$H$21),'non-R&amp;D ex_typologies'!$B$21,IF(AND('Country-wise data'!FG67&gt;'non-R&amp;D ex_typologies'!$G$19,'Country-wise data'!FG67&lt;'non-R&amp;D ex_typologies'!$H$19),'non-R&amp;D ex_typologies'!$B$19,'non-R&amp;D ex_typologies'!$B$20))))</f>
        <v>Program heavy</v>
      </c>
      <c r="FU67" t="str">
        <f>IF($FK67='non-R&amp;D ex_typologies'!$C$16,IF(AND('Country-wise data'!FH67&gt;'non-R&amp;D ex_typologies'!$C$21,'Country-wise data'!FH67&lt;'non-R&amp;D ex_typologies'!$D$21),'non-R&amp;D ex_typologies'!$B$21,IF(AND('Country-wise data'!FH67&gt;'non-R&amp;D ex_typologies'!$C$19,'Country-wise data'!FH67&lt;'non-R&amp;D ex_typologies'!$D$19),'non-R&amp;D ex_typologies'!$B$19,'non-R&amp;D ex_typologies'!$B$20)),IF($FK67='non-R&amp;D ex_typologies'!$E$16,IF(AND('Country-wise data'!FH67&gt;'non-R&amp;D ex_typologies'!$E$21,'Country-wise data'!FH67&lt;'non-R&amp;D ex_typologies'!$F$21),'non-R&amp;D ex_typologies'!$B$21,IF(AND('Country-wise data'!FH67&gt;'non-R&amp;D ex_typologies'!$E$19,'Country-wise data'!FH67&lt;'non-R&amp;D ex_typologies'!$F$19),'non-R&amp;D ex_typologies'!$B$19,'non-R&amp;D ex_typologies'!$B$20)),IF(AND('Country-wise data'!FH67&gt;'non-R&amp;D ex_typologies'!$G$21,'Country-wise data'!FH67&lt;'non-R&amp;D ex_typologies'!$H$21),'non-R&amp;D ex_typologies'!$B$21,IF(AND('Country-wise data'!FH67&gt;'non-R&amp;D ex_typologies'!$G$19,'Country-wise data'!FH67&lt;'non-R&amp;D ex_typologies'!$H$19),'non-R&amp;D ex_typologies'!$B$19,'non-R&amp;D ex_typologies'!$B$20))))</f>
        <v>Program heavy</v>
      </c>
    </row>
    <row r="68" spans="2:177" x14ac:dyDescent="0.35">
      <c r="B68" t="s">
        <v>185</v>
      </c>
      <c r="C68" t="s">
        <v>186</v>
      </c>
      <c r="D68" t="s">
        <v>420</v>
      </c>
      <c r="E68" t="s">
        <v>420</v>
      </c>
      <c r="F68" t="s">
        <v>367</v>
      </c>
      <c r="G68" s="55">
        <f>Assumptions!$C$13</f>
        <v>1.1000000000000001</v>
      </c>
      <c r="H68">
        <f>SUMIFS(FAOstat!M:M,FAOstat!$B:$B,'Country-wise data'!$B68)*G68</f>
        <v>44.825000000000003</v>
      </c>
      <c r="I68">
        <f>IF(SUMIFS(FAOstat!N:N,FAOstat!$B:$B,'Country-wise data'!$B68)=0,H68*(1+Assumptions!$C$9),SUMIFS(FAOstat!N:N,FAOstat!$B:$B,'Country-wise data'!$B68)*$G68)</f>
        <v>51.348000000000006</v>
      </c>
      <c r="J68">
        <f>IF(SUMIFS(FAOstat!O:O,FAOstat!$B:$B,'Country-wise data'!$B68)=0,I68*(1+Assumptions!$C$9),SUMIFS(FAOstat!O:O,FAOstat!$B:$B,'Country-wise data'!$B68)*$G68)</f>
        <v>12.309000000000001</v>
      </c>
      <c r="K68">
        <f>IF(SUMIFS(FAOstat!P:P,FAOstat!$B:$B,'Country-wise data'!$B68)=0,J68*(1+Assumptions!$C$9),SUMIFS(FAOstat!P:P,FAOstat!$B:$B,'Country-wise data'!$B68)*$G68)</f>
        <v>12.749000000000001</v>
      </c>
      <c r="L68">
        <f>IF(SUMIFS(FAOstat!Q:Q,FAOstat!$B:$B,'Country-wise data'!$B68)=0,K68*(1+Assumptions!$C$9),SUMIFS(FAOstat!Q:Q,FAOstat!$B:$B,'Country-wise data'!$B68)*$G68)</f>
        <v>49.104000000000006</v>
      </c>
      <c r="M68">
        <f>IF(SUMIFS(FAOstat!R:R,FAOstat!$B:$B,'Country-wise data'!$B68)=0,L68*(1+Assumptions!$C$9),SUMIFS(FAOstat!R:R,FAOstat!$B:$B,'Country-wise data'!$B68)*$G68)</f>
        <v>51.557000000000002</v>
      </c>
      <c r="N68">
        <f>IF(SUMIFS(FAOstat!S:S,FAOstat!$B:$B,'Country-wise data'!$B68)=0,M68*(1+Assumptions!$C$9),SUMIFS(FAOstat!S:S,FAOstat!$B:$B,'Country-wise data'!$B68)*$G68)</f>
        <v>51.931000000000004</v>
      </c>
      <c r="O68">
        <f>IF(SUMIFS(FAOstat!T:T,FAOstat!$B:$B,'Country-wise data'!$B68)=0,N68*(1+Assumptions!$C$9),SUMIFS(FAOstat!T:T,FAOstat!$B:$B,'Country-wise data'!$B68)*$G68)</f>
        <v>53.757000000000012</v>
      </c>
      <c r="P68">
        <f>IF(SUMIFS(FAOstat!U:U,FAOstat!$B:$B,'Country-wise data'!$B68)=0,O68*(1+Assumptions!$C$9),SUMIFS(FAOstat!U:U,FAOstat!$B:$B,'Country-wise data'!$B68)*$G68)</f>
        <v>54.832140000000017</v>
      </c>
      <c r="Q68">
        <f>IF(SUMIFS(FAOstat!V:V,FAOstat!$B:$B,'Country-wise data'!$B68)=0,P68*(1+Assumptions!$C$9),SUMIFS(FAOstat!V:V,FAOstat!$B:$B,'Country-wise data'!$B68)*$G68)</f>
        <v>55.928782800000015</v>
      </c>
      <c r="R68" s="36">
        <f t="shared" ref="R68:R99" si="90">IFERROR(((Q68/L68)^(1/5))-1,0)</f>
        <v>2.6369408851228959E-2</v>
      </c>
      <c r="S68">
        <f>SUMIFS(FAOstat!CE:CE,FAOstat!$B:$B,'Country-wise data'!$B68)</f>
        <v>836.53253299999994</v>
      </c>
      <c r="T68">
        <f>SUMIFS(FAOstat!CF:CF,FAOstat!$B:$B,'Country-wise data'!$B68)</f>
        <v>1026.6795529999999</v>
      </c>
      <c r="U68">
        <f>SUMIFS(FAOstat!CG:CG,FAOstat!$B:$B,'Country-wise data'!$B68)</f>
        <v>1100.0334640000001</v>
      </c>
      <c r="V68">
        <f>SUMIFS(FAOstat!CH:CH,FAOstat!$B:$B,'Country-wise data'!$B68)</f>
        <v>1073.6928989999999</v>
      </c>
      <c r="W68">
        <f>SUMIFS(FAOstat!CI:CI,FAOstat!$B:$B,'Country-wise data'!$B68)</f>
        <v>1099.204829</v>
      </c>
      <c r="X68">
        <f>SUMIFS(FAOstat!CJ:CJ,FAOstat!$B:$B,'Country-wise data'!$B68)</f>
        <v>939.00279699999999</v>
      </c>
      <c r="Y68">
        <f>SUMIFS(FAOstat!CK:CK,FAOstat!$B:$B,'Country-wise data'!$B68)</f>
        <v>874.42489999999998</v>
      </c>
      <c r="Z68">
        <f>SUMIFS(FAOstat!CL:CL,FAOstat!$B:$B,'Country-wise data'!$B68)</f>
        <v>963.99030300000004</v>
      </c>
      <c r="AA68">
        <f>SUMIFS(FAOstat!CM:CM,FAOstat!$B:$B,'Country-wise data'!$B68)</f>
        <v>942.71932000000004</v>
      </c>
      <c r="AB68">
        <f>SUMIFS(FAOstat!CN:CN,FAOstat!$B:$B,'Country-wise data'!$B68)</f>
        <v>961.57370640000011</v>
      </c>
      <c r="AC68" s="53">
        <f>IFERROR(INDEX('ASTI data (new)'!$AF$6:$AL$130,MATCH('Country-wise data'!$B68,'ASTI data (new)'!$C$6:$C$130,),MATCH('Country-wise data'!AC$3,'ASTI data (new)'!$AF$5:$AL$5,)),(INDEX(Assumptions!$G$154:$P$345,MATCH('Country-wise data'!$B68,Assumptions!$B$154:$B$344,),MATCH('Country-wise data'!AC$3,Assumptions!$G$153:$P$153,))*S68))</f>
        <v>0.97102263967593139</v>
      </c>
      <c r="AD68" s="53">
        <f>IFERROR(INDEX('ASTI data (new)'!$AF$6:$AL$130,MATCH('Country-wise data'!$B68,'ASTI data (new)'!$C$6:$C$130,),MATCH('Country-wise data'!AD$3,'ASTI data (new)'!$AF$5:$AL$5,)),(INDEX(Assumptions!$G$154:$P$345,MATCH('Country-wise data'!$B68,Assumptions!$B$154:$B$344,),MATCH('Country-wise data'!AD$3,Assumptions!$G$153:$P$153,))*T68))</f>
        <v>0.98555440698564245</v>
      </c>
      <c r="AE68" s="53">
        <f>IFERROR(INDEX('ASTI data (new)'!$AF$6:$AL$130,MATCH('Country-wise data'!$B68,'ASTI data (new)'!$C$6:$C$130,),MATCH('Country-wise data'!AE$3,'ASTI data (new)'!$AF$5:$AL$5,)),(INDEX(Assumptions!$G$154:$P$345,MATCH('Country-wise data'!$B68,Assumptions!$B$154:$B$344,),MATCH('Country-wise data'!AE$3,Assumptions!$G$153:$P$153,))*U68))</f>
        <v>1.08119195186551</v>
      </c>
      <c r="AF68" s="53">
        <f>IFERROR(INDEX('ASTI data (new)'!$AF$6:$AL$130,MATCH('Country-wise data'!$B68,'ASTI data (new)'!$C$6:$C$130,),MATCH('Country-wise data'!AF$3,'ASTI data (new)'!$AF$5:$AL$5,)),(INDEX(Assumptions!$G$154:$P$345,MATCH('Country-wise data'!$B68,Assumptions!$B$154:$B$344,),MATCH('Country-wise data'!AF$3,Assumptions!$G$153:$P$153,))*V68))</f>
        <v>1.134042422736387</v>
      </c>
      <c r="AG68" s="53">
        <f>IFERROR(INDEX('ASTI data (new)'!$AF$6:$AL$130,MATCH('Country-wise data'!$B68,'ASTI data (new)'!$C$6:$C$130,),MATCH('Country-wise data'!AG$3,'ASTI data (new)'!$AF$5:$AL$5,)),(INDEX(Assumptions!$G$154:$P$345,MATCH('Country-wise data'!$B68,Assumptions!$B$154:$B$344,),MATCH('Country-wise data'!AG$3,Assumptions!$G$153:$P$153,))*W68))</f>
        <v>1.2137194312158746</v>
      </c>
      <c r="AH68" s="53">
        <f>IFERROR(INDEX('ASTI data (new)'!$AF$6:$AL$130,MATCH('Country-wise data'!$B68,'ASTI data (new)'!$C$6:$C$130,),MATCH('Country-wise data'!AH$3,'ASTI data (new)'!$AF$5:$AL$5,)),(INDEX(Assumptions!$G$154:$P$345,MATCH('Country-wise data'!$B68,Assumptions!$B$154:$B$344,),MATCH('Country-wise data'!AH$3,Assumptions!$G$153:$P$153,))*X68))</f>
        <v>1.2428941839711871</v>
      </c>
      <c r="AI68" s="53">
        <f>IFERROR(INDEX('ASTI data (new)'!$AF$6:$AL$130,MATCH('Country-wise data'!$B68,'ASTI data (new)'!$C$6:$C$130,),MATCH('Country-wise data'!AI$3,'ASTI data (new)'!$AF$5:$AL$5,)),(INDEX(Assumptions!$G$154:$P$345,MATCH('Country-wise data'!$B68,Assumptions!$B$154:$B$344,),MATCH('Country-wise data'!AI$3,Assumptions!$G$153:$P$153,))*Y68))</f>
        <v>1.3068412730495198</v>
      </c>
      <c r="AJ68" s="53">
        <f t="shared" ref="AJ68:AL68" si="91">IFERROR((1+($AI68/$AF68)^(1/3)-1)*AI68,0)</f>
        <v>1.3701055398305677</v>
      </c>
      <c r="AK68" s="53">
        <f t="shared" si="91"/>
        <v>1.4364324336757304</v>
      </c>
      <c r="AL68" s="53">
        <f t="shared" si="91"/>
        <v>1.5059702165504283</v>
      </c>
      <c r="AM68" s="55" cm="1">
        <f t="array" ref="AM68">INDEX('non-R&amp;D ex_typologies'!$J$8:$J$10,MATCH('Country-wise data'!FL68,'non-R&amp;D ex_typologies'!$F$8:$F$10,),)*'Country-wise data'!AC68</f>
        <v>2.8368665908021042</v>
      </c>
      <c r="AN68" s="55" cm="1">
        <f t="array" ref="AN68">INDEX('non-R&amp;D ex_typologies'!$J$8:$J$10,MATCH('Country-wise data'!FM68,'non-R&amp;D ex_typologies'!$F$8:$F$10,),)*'Country-wise data'!AD68</f>
        <v>2.8793215074042422</v>
      </c>
      <c r="AO68" s="55" cm="1">
        <f t="array" ref="AO68">INDEX('non-R&amp;D ex_typologies'!$J$8:$J$10,MATCH('Country-wise data'!FN68,'non-R&amp;D ex_typologies'!$F$8:$F$10,),)*'Country-wise data'!AE68</f>
        <v>3.1587289535443035</v>
      </c>
      <c r="AP68" s="55" cm="1">
        <f t="array" ref="AP68">INDEX('non-R&amp;D ex_typologies'!$J$8:$J$10,MATCH('Country-wise data'!FO68,'non-R&amp;D ex_typologies'!$F$8:$F$10,),)*'Country-wise data'!AF68</f>
        <v>3.3131329076805205</v>
      </c>
      <c r="AQ68" s="55" cm="1">
        <f t="array" ref="AQ68">INDEX('non-R&amp;D ex_typologies'!$J$8:$J$10,MATCH('Country-wise data'!FP68,'non-R&amp;D ex_typologies'!$F$8:$F$10,),)*'Country-wise data'!AG68</f>
        <v>3.5459112530813552</v>
      </c>
      <c r="AR68" s="55" cm="1">
        <f t="array" ref="AR68">INDEX('non-R&amp;D ex_typologies'!$J$8:$J$10,MATCH('Country-wise data'!FQ68,'non-R&amp;D ex_typologies'!$F$8:$F$10,),)*'Country-wise data'!AH68</f>
        <v>3.6311460128126831</v>
      </c>
      <c r="AS68" s="55" cm="1">
        <f t="array" ref="AS68">INDEX('non-R&amp;D ex_typologies'!$J$8:$J$10,MATCH('Country-wise data'!FR68,'non-R&amp;D ex_typologies'!$F$8:$F$10,),)*'Country-wise data'!AI68</f>
        <v>3.8179690107253905</v>
      </c>
      <c r="AT68" s="55" cm="1">
        <f t="array" ref="AT68">INDEX('non-R&amp;D ex_typologies'!$J$8:$J$10,MATCH('Country-wise data'!FS68,'non-R&amp;D ex_typologies'!$F$8:$F$10,),)*'Country-wise data'!AJ68</f>
        <v>4.0027971264556719</v>
      </c>
      <c r="AU68" s="55" cm="1">
        <f t="array" ref="AU68">INDEX('non-R&amp;D ex_typologies'!$J$8:$J$10,MATCH('Country-wise data'!FT68,'non-R&amp;D ex_typologies'!$F$8:$F$10,),)*'Country-wise data'!AK68</f>
        <v>4.196572782689409</v>
      </c>
      <c r="AV68" s="55" cm="1">
        <f t="array" ref="AV68">INDEX('non-R&amp;D ex_typologies'!$J$8:$J$10,MATCH('Country-wise data'!FU68,'non-R&amp;D ex_typologies'!$F$8:$F$10,),)*'Country-wise data'!AL68</f>
        <v>4.3997291304152641</v>
      </c>
      <c r="AW68">
        <f t="shared" ref="AW68:AW99" si="92">SUM(AC68:AV68)</f>
        <v>48.029949775167729</v>
      </c>
      <c r="AX68" s="53">
        <f>INDEX('GDP deflators'!$AB$3:$AK$155,MATCH('Country-wise data'!$B68,'GDP deflators'!$B$3:$B$155,),MATCH('Country-wise data'!AX$3,'GDP deflators'!$D$2:$M$2,))</f>
        <v>64.417919930687134</v>
      </c>
      <c r="AY68" s="53">
        <f>INDEX('GDP deflators'!$AB$3:$AK$155,MATCH('Country-wise data'!$B68,'GDP deflators'!$B$3:$B$155,),MATCH('Country-wise data'!AY$3,'GDP deflators'!$D$2:$M$2,))</f>
        <v>70.611297354558474</v>
      </c>
      <c r="AZ68" s="53">
        <f>INDEX('GDP deflators'!$AB$3:$AK$155,MATCH('Country-wise data'!$B68,'GDP deflators'!$B$3:$B$155,),MATCH('Country-wise data'!AZ$3,'GDP deflators'!$D$2:$M$2,))</f>
        <v>74.579432688118558</v>
      </c>
      <c r="BA68" s="53">
        <f>INDEX('GDP deflators'!$AB$3:$AK$155,MATCH('Country-wise data'!$B68,'GDP deflators'!$B$3:$B$155,),MATCH('Country-wise data'!BA$3,'GDP deflators'!$D$2:$M$2,))</f>
        <v>78.061611292110626</v>
      </c>
      <c r="BB68" s="53">
        <f>INDEX('GDP deflators'!$AB$3:$AK$155,MATCH('Country-wise data'!$B68,'GDP deflators'!$B$3:$B$155,),MATCH('Country-wise data'!BB$3,'GDP deflators'!$D$2:$M$2,))</f>
        <v>81.047361870938289</v>
      </c>
      <c r="BC68" s="53">
        <f>INDEX('GDP deflators'!$AB$3:$AK$155,MATCH('Country-wise data'!$B68,'GDP deflators'!$B$3:$B$155,),MATCH('Country-wise data'!BC$3,'GDP deflators'!$D$2:$M$2,))</f>
        <v>83.136391760965225</v>
      </c>
      <c r="BD68" s="53">
        <f>INDEX('GDP deflators'!$AB$3:$AK$155,MATCH('Country-wise data'!$B68,'GDP deflators'!$B$3:$B$155,),MATCH('Country-wise data'!BD$3,'GDP deflators'!$D$2:$M$2,))</f>
        <v>85.941902297955991</v>
      </c>
      <c r="BE68" s="53">
        <f>INDEX('GDP deflators'!$AB$3:$AK$155,MATCH('Country-wise data'!$B68,'GDP deflators'!$B$3:$B$155,),MATCH('Country-wise data'!BE$3,'GDP deflators'!$D$2:$M$2,))</f>
        <v>91.849269257326256</v>
      </c>
      <c r="BF68" s="53">
        <f>INDEX('GDP deflators'!$AB$3:$AK$155,MATCH('Country-wise data'!$B68,'GDP deflators'!$B$3:$B$155,),MATCH('Country-wise data'!BF$3,'GDP deflators'!$D$2:$M$2,))</f>
        <v>98.380878956076884</v>
      </c>
      <c r="BG68" s="53">
        <f>INDEX('GDP deflators'!$AB$3:$AK$155,MATCH('Country-wise data'!$B68,'GDP deflators'!$B$3:$B$155,),MATCH('Country-wise data'!BG$3,'GDP deflators'!$D$2:$M$2,))</f>
        <v>100</v>
      </c>
      <c r="BH68" cm="1">
        <f t="array" ref="BH68">H68/(INDEX($AX68:$BG68,,MATCH(BH$3,$AX$3:$BG$3,))/100)</f>
        <v>69.584674649897323</v>
      </c>
      <c r="BI68" cm="1">
        <f t="array" ref="BI68">I68/(INDEX($AX68:$BG68,,MATCH(BI$3,$AX$3:$BG$3,))/100)</f>
        <v>72.719241713075704</v>
      </c>
      <c r="BJ68" cm="1">
        <f t="array" ref="BJ68">J68/(INDEX($AX68:$BG68,,MATCH(BJ$3,$AX$3:$BG$3,))/100)</f>
        <v>16.50455032485247</v>
      </c>
      <c r="BK68" cm="1">
        <f t="array" ref="BK68">K68/(INDEX($AX68:$BG68,,MATCH(BK$3,$AX$3:$BG$3,))/100)</f>
        <v>16.331971360791641</v>
      </c>
      <c r="BL68" cm="1">
        <f t="array" ref="BL68">L68/(INDEX($AX68:$BG68,,MATCH(BL$3,$AX$3:$BG$3,))/100)</f>
        <v>60.586796246612401</v>
      </c>
      <c r="BM68" cm="1">
        <f t="array" ref="BM68">M68/(INDEX($AX68:$BG68,,MATCH(BM$3,$AX$3:$BG$3,))/100)</f>
        <v>62.014959884520032</v>
      </c>
      <c r="BN68" cm="1">
        <f t="array" ref="BN68">N68/(INDEX($AX68:$BG68,,MATCH(BN$3,$AX$3:$BG$3,))/100)</f>
        <v>60.425704588150715</v>
      </c>
      <c r="BO68" cm="1">
        <f t="array" ref="BO68">O68/(INDEX($AX68:$BG68,,MATCH(BO$3,$AX$3:$BG$3,))/100)</f>
        <v>58.527411741723945</v>
      </c>
      <c r="BP68" cm="1">
        <f t="array" ref="BP68">P68/(INDEX($AX68:$BG68,,MATCH(BP$3,$AX$3:$BG$3,))/100)</f>
        <v>55.734549824951621</v>
      </c>
      <c r="BQ68" cm="1">
        <f t="array" ref="BQ68">Q68/(INDEX($AX68:$BG68,,MATCH(BQ$3,$AX$3:$BG$3,))/100)</f>
        <v>55.928782800000015</v>
      </c>
      <c r="BS68" cm="1">
        <f t="array" ref="BS68">S68/(INDEX($AX68:$BG68,,MATCH(BS$3,$AX$3:$BG$3,))/100)</f>
        <v>1298.6022117760065</v>
      </c>
      <c r="BT68" cm="1">
        <f t="array" ref="BT68">T68/(INDEX($AX68:$BG68,,MATCH(BT$3,$AX$3:$BG$3,))/100)</f>
        <v>1453.9876641053108</v>
      </c>
      <c r="BU68" cm="1">
        <f t="array" ref="BU68">U68/(INDEX($AX68:$BG68,,MATCH(BU$3,$AX$3:$BG$3,))/100)</f>
        <v>1474.9823434568029</v>
      </c>
      <c r="BV68" cm="1">
        <f t="array" ref="BV68">V68/(INDEX($AX68:$BG68,,MATCH(BV$3,$AX$3:$BG$3,))/100)</f>
        <v>1375.4429113462506</v>
      </c>
      <c r="BW68" cm="1">
        <f t="array" ref="BW68">W68/(INDEX($AX68:$BG68,,MATCH(BW$3,$AX$3:$BG$3,))/100)</f>
        <v>1356.2499797962573</v>
      </c>
      <c r="BX68" cm="1">
        <f t="array" ref="BX68">X68/(INDEX($AX68:$BG68,,MATCH(BX$3,$AX$3:$BG$3,))/100)</f>
        <v>1129.4726378068372</v>
      </c>
      <c r="BY68" cm="1">
        <f t="array" ref="BY68">Y68/(INDEX($AX68:$BG68,,MATCH(BY$3,$AX$3:$BG$3,))/100)</f>
        <v>1017.4604897252744</v>
      </c>
      <c r="BZ68" cm="1">
        <f t="array" ref="BZ68">Z68/(INDEX($AX68:$BG68,,MATCH(BZ$3,$AX$3:$BG$3,))/100)</f>
        <v>1049.5350815467793</v>
      </c>
      <c r="CA68" cm="1">
        <f t="array" ref="CA68">AA68/(INDEX($AX68:$BG68,,MATCH(CA$3,$AX$3:$BG$3,))/100)</f>
        <v>958.23429308949994</v>
      </c>
      <c r="CB68" cm="1">
        <f t="array" ref="CB68">AB68/(INDEX($AX68:$BG68,,MATCH(CB$3,$AX$3:$BG$3,))/100)</f>
        <v>961.57370640000011</v>
      </c>
      <c r="CC68" cm="1">
        <f t="array" ref="CC68">AC68/(INDEX($AX68:$BG68,,MATCH(CC$3,$AX$3:$BG$3,))/100)</f>
        <v>1.5073796867715374</v>
      </c>
      <c r="CD68" cm="1">
        <f t="array" ref="CD68">AD68/(INDEX($AX68:$BG68,,MATCH(CD$3,$AX$3:$BG$3,))/100)</f>
        <v>1.3957460688434975</v>
      </c>
      <c r="CE68" cm="1">
        <f t="array" ref="CE68">AE68/(INDEX($AX68:$BG68,,MATCH(CE$3,$AX$3:$BG$3,))/100)</f>
        <v>1.4497186595490923</v>
      </c>
      <c r="CF68" cm="1">
        <f t="array" ref="CF68">AF68/(INDEX($AX68:$BG68,,MATCH(CF$3,$AX$3:$BG$3,))/100)</f>
        <v>1.4527530292613884</v>
      </c>
      <c r="CG68" cm="1">
        <f t="array" ref="CG68">AG68/(INDEX($AX68:$BG68,,MATCH(CG$3,$AX$3:$BG$3,))/100)</f>
        <v>1.4975434156001646</v>
      </c>
      <c r="CH68" cm="1">
        <f t="array" ref="CH68">AH68/(INDEX($AX68:$BG68,,MATCH(CH$3,$AX$3:$BG$3,))/100)</f>
        <v>1.4950061671485235</v>
      </c>
      <c r="CI68" cm="1">
        <f t="array" ref="CI68">AI68/(INDEX($AX68:$BG68,,MATCH(CI$3,$AX$3:$BG$3,))/100)</f>
        <v>1.5206101309216671</v>
      </c>
      <c r="CJ68" cm="1">
        <f t="array" ref="CJ68">AJ68/(INDEX($AX68:$BG68,,MATCH(CJ$3,$AX$3:$BG$3,))/100)</f>
        <v>1.4916891020570451</v>
      </c>
      <c r="CK68" cm="1">
        <f t="array" ref="CK68">AK68/(INDEX($AX68:$BG68,,MATCH(CK$3,$AX$3:$BG$3,))/100)</f>
        <v>1.4600727793020021</v>
      </c>
      <c r="CL68" cm="1">
        <f t="array" ref="CL68">AL68/(INDEX($AX68:$BG68,,MATCH(CL$3,$AX$3:$BG$3,))/100)</f>
        <v>1.5059702165504283</v>
      </c>
      <c r="CM68" cm="1">
        <f t="array" ref="CM68">AM68/(INDEX($AX68:$BG68,,MATCH(CM$3,$AX$3:$BG$3,))/100)</f>
        <v>4.4038469324289533</v>
      </c>
      <c r="CN68" cm="1">
        <f t="array" ref="CN68">AN68/(INDEX($AX68:$BG68,,MATCH(CN$3,$AX$3:$BG$3,))/100)</f>
        <v>4.0777065643566752</v>
      </c>
      <c r="CO68" cm="1">
        <f t="array" ref="CO68">AO68/(INDEX($AX68:$BG68,,MATCH(CO$3,$AX$3:$BG$3,))/100)</f>
        <v>4.2353888192656211</v>
      </c>
      <c r="CP68" cm="1">
        <f t="array" ref="CP68">AP68/(INDEX($AX68:$BG68,,MATCH(CP$3,$AX$3:$BG$3,))/100)</f>
        <v>4.2442538052188086</v>
      </c>
      <c r="CQ68" cm="1">
        <f t="array" ref="CQ68">AQ68/(INDEX($AX68:$BG68,,MATCH(CQ$3,$AX$3:$BG$3,))/100)</f>
        <v>4.3751100236031712</v>
      </c>
      <c r="CR68" cm="1">
        <f t="array" ref="CR68">AR68/(INDEX($AX68:$BG68,,MATCH(CR$3,$AX$3:$BG$3,))/100)</f>
        <v>4.3676973896738254</v>
      </c>
      <c r="CS68" cm="1">
        <f t="array" ref="CS68">AS68/(INDEX($AX68:$BG68,,MATCH(CS$3,$AX$3:$BG$3,))/100)</f>
        <v>4.4425000013249596</v>
      </c>
      <c r="CT68" cm="1">
        <f t="array" ref="CT68">AT68/(INDEX($AX68:$BG68,,MATCH(CT$3,$AX$3:$BG$3,))/100)</f>
        <v>4.358006502198049</v>
      </c>
      <c r="CU68" cm="1">
        <f t="array" ref="CU68">AU68/(INDEX($AX68:$BG68,,MATCH(CU$3,$AX$3:$BG$3,))/100)</f>
        <v>4.2656386354944136</v>
      </c>
      <c r="CV68" cm="1">
        <f t="array" ref="CV68">AV68/(INDEX($AX68:$BG68,,MATCH(CV$3,$AX$3:$BG$3,))/100)</f>
        <v>4.3997291304152641</v>
      </c>
      <c r="CW68">
        <f t="shared" ref="CW68:CW99" si="93">SUM(CC68:CV68)</f>
        <v>57.946367059985093</v>
      </c>
      <c r="CX68">
        <f>IFERROR(1/INDEX('exch rates'!$BC$5:$BL$268,MATCH('Country-wise data'!$B68,'exch rates'!$A$5:$A$268,),MATCH(CX$3,'exch rates'!$BC$4:$BL$4,)),1)</f>
        <v>1</v>
      </c>
      <c r="CY68">
        <f>IFERROR(1/INDEX('exch rates'!$BC$5:$BL$268,MATCH('Country-wise data'!$B68,'exch rates'!$A$5:$A$268,),MATCH(CY$3,'exch rates'!$BC$4:$BL$4,)),1)</f>
        <v>1</v>
      </c>
      <c r="CZ68">
        <f>IFERROR(1/INDEX('exch rates'!$BC$5:$BL$268,MATCH('Country-wise data'!$B68,'exch rates'!$A$5:$A$268,),MATCH(CZ$3,'exch rates'!$BC$4:$BL$4,)),1)</f>
        <v>1</v>
      </c>
      <c r="DA68">
        <f>IFERROR(1/INDEX('exch rates'!$BC$5:$BL$268,MATCH('Country-wise data'!$B68,'exch rates'!$A$5:$A$268,),MATCH(DA$3,'exch rates'!$BC$4:$BL$4,)),1)</f>
        <v>1</v>
      </c>
      <c r="DB68">
        <f>IFERROR(1/INDEX('exch rates'!$BC$5:$BL$268,MATCH('Country-wise data'!$B68,'exch rates'!$A$5:$A$268,),MATCH(DB$3,'exch rates'!$BC$4:$BL$4,)),1)</f>
        <v>1</v>
      </c>
      <c r="DC68">
        <f>IFERROR(1/INDEX('exch rates'!$BC$5:$BL$268,MATCH('Country-wise data'!$B68,'exch rates'!$A$5:$A$268,),MATCH(DC$3,'exch rates'!$BC$4:$BL$4,)),1)</f>
        <v>1</v>
      </c>
      <c r="DD68">
        <f>IFERROR(1/INDEX('exch rates'!$BC$5:$BL$268,MATCH('Country-wise data'!$B68,'exch rates'!$A$5:$A$268,),MATCH(DD$3,'exch rates'!$BC$4:$BL$4,)),1)</f>
        <v>1</v>
      </c>
      <c r="DE68">
        <f>IFERROR(1/INDEX('exch rates'!$BC$5:$BL$268,MATCH('Country-wise data'!$B68,'exch rates'!$A$5:$A$268,),MATCH(DE$3,'exch rates'!$BC$4:$BL$4,)),1)</f>
        <v>1</v>
      </c>
      <c r="DF68">
        <f>IFERROR(1/INDEX('exch rates'!$BC$5:$BL$268,MATCH('Country-wise data'!$B68,'exch rates'!$A$5:$A$268,),MATCH(DF$3,'exch rates'!$BC$4:$BL$4,)),1)</f>
        <v>1</v>
      </c>
      <c r="DG68">
        <f>IFERROR(1/INDEX('exch rates'!$BC$5:$BL$268,MATCH('Country-wise data'!$B68,'exch rates'!$A$5:$A$268,),MATCH(DG$3,'exch rates'!$BC$4:$BL$4,)),1)</f>
        <v>1</v>
      </c>
      <c r="DH68" cm="1">
        <f t="array" ref="DH68">(BH68/INDEX($CX68:$DG68,,MATCH(DH$3,$CX$3:$DG$3,)))*$DG68</f>
        <v>69.584674649897323</v>
      </c>
      <c r="DI68" cm="1">
        <f t="array" ref="DI68">(BI68/INDEX($CX68:$DG68,,MATCH(DI$3,$CX$3:$DG$3,)))*$DG68</f>
        <v>72.719241713075704</v>
      </c>
      <c r="DJ68" cm="1">
        <f t="array" ref="DJ68">(BJ68/INDEX($CX68:$DG68,,MATCH(DJ$3,$CX$3:$DG$3,)))*$DG68</f>
        <v>16.50455032485247</v>
      </c>
      <c r="DK68" cm="1">
        <f t="array" ref="DK68">(BK68/INDEX($CX68:$DG68,,MATCH(DK$3,$CX$3:$DG$3,)))*$DG68</f>
        <v>16.331971360791641</v>
      </c>
      <c r="DL68" cm="1">
        <f t="array" ref="DL68">(BL68/INDEX($CX68:$DG68,,MATCH(DL$3,$CX$3:$DG$3,)))*$DG68</f>
        <v>60.586796246612401</v>
      </c>
      <c r="DM68" cm="1">
        <f t="array" ref="DM68">(BM68/INDEX($CX68:$DG68,,MATCH(DM$3,$CX$3:$DG$3,)))*$DG68</f>
        <v>62.014959884520032</v>
      </c>
      <c r="DN68" cm="1">
        <f t="array" ref="DN68">(BN68/INDEX($CX68:$DG68,,MATCH(DN$3,$CX$3:$DG$3,)))*$DG68</f>
        <v>60.425704588150715</v>
      </c>
      <c r="DO68" cm="1">
        <f t="array" ref="DO68">(BO68/INDEX($CX68:$DG68,,MATCH(DO$3,$CX$3:$DG$3,)))*$DG68</f>
        <v>58.527411741723945</v>
      </c>
      <c r="DP68" cm="1">
        <f t="array" ref="DP68">(BP68/INDEX($CX68:$DG68,,MATCH(DP$3,$CX$3:$DG$3,)))*$DG68</f>
        <v>55.734549824951621</v>
      </c>
      <c r="DQ68" cm="1">
        <f t="array" ref="DQ68">(BQ68/INDEX($CX68:$DG68,,MATCH(DQ$3,$CX$3:$DG$3,)))*$DG68</f>
        <v>55.928782800000015</v>
      </c>
      <c r="DS68" cm="1">
        <f t="array" ref="DS68">(BS68/INDEX($CX68:$DG68,,MATCH(DS$3,$CX$3:$DG$3,)))*$DG68</f>
        <v>1298.6022117760065</v>
      </c>
      <c r="DT68" cm="1">
        <f t="array" ref="DT68">(BT68/INDEX($CX68:$DG68,,MATCH(DT$3,$CX$3:$DG$3,)))*$DG68</f>
        <v>1453.9876641053108</v>
      </c>
      <c r="DU68" cm="1">
        <f t="array" ref="DU68">(BU68/INDEX($CX68:$DG68,,MATCH(DU$3,$CX$3:$DG$3,)))*$DG68</f>
        <v>1474.9823434568029</v>
      </c>
      <c r="DV68" cm="1">
        <f t="array" ref="DV68">(BV68/INDEX($CX68:$DG68,,MATCH(DV$3,$CX$3:$DG$3,)))*$DG68</f>
        <v>1375.4429113462506</v>
      </c>
      <c r="DW68" cm="1">
        <f t="array" ref="DW68">(BW68/INDEX($CX68:$DG68,,MATCH(DW$3,$CX$3:$DG$3,)))*$DG68</f>
        <v>1356.2499797962573</v>
      </c>
      <c r="DX68" cm="1">
        <f t="array" ref="DX68">(BX68/INDEX($CX68:$DG68,,MATCH(DX$3,$CX$3:$DG$3,)))*$DG68</f>
        <v>1129.4726378068372</v>
      </c>
      <c r="DY68" cm="1">
        <f t="array" ref="DY68">(BY68/INDEX($CX68:$DG68,,MATCH(DY$3,$CX$3:$DG$3,)))*$DG68</f>
        <v>1017.4604897252744</v>
      </c>
      <c r="DZ68" cm="1">
        <f t="array" ref="DZ68">(BZ68/INDEX($CX68:$DG68,,MATCH(DZ$3,$CX$3:$DG$3,)))*$DG68</f>
        <v>1049.5350815467793</v>
      </c>
      <c r="EA68" cm="1">
        <f t="array" ref="EA68">(CA68/INDEX($CX68:$DG68,,MATCH(EA$3,$CX$3:$DG$3,)))*$DG68</f>
        <v>958.23429308949994</v>
      </c>
      <c r="EB68" cm="1">
        <f t="array" ref="EB68">(CB68/INDEX($CX68:$DG68,,MATCH(EB$3,$CX$3:$DG$3,)))*$DG68</f>
        <v>961.57370640000011</v>
      </c>
      <c r="EC68" s="53" cm="1">
        <f t="array" ref="EC68">(CC68/INDEX($CX68:$DG68,,MATCH(EC$3,$CX$3:$DG$3,)))*$DG68</f>
        <v>1.5073796867715374</v>
      </c>
      <c r="ED68" cm="1">
        <f t="array" ref="ED68">(CD68/INDEX($CX68:$DG68,,MATCH(ED$3,$CX$3:$DG$3,)))*$DG68</f>
        <v>1.3957460688434975</v>
      </c>
      <c r="EE68" cm="1">
        <f t="array" ref="EE68">(CE68/INDEX($CX68:$DG68,,MATCH(EE$3,$CX$3:$DG$3,)))*$DG68</f>
        <v>1.4497186595490923</v>
      </c>
      <c r="EF68" cm="1">
        <f t="array" ref="EF68">(CF68/INDEX($CX68:$DG68,,MATCH(EF$3,$CX$3:$DG$3,)))*$DG68</f>
        <v>1.4527530292613884</v>
      </c>
      <c r="EG68" cm="1">
        <f t="array" ref="EG68">(CG68/INDEX($CX68:$DG68,,MATCH(EG$3,$CX$3:$DG$3,)))*$DG68</f>
        <v>1.4975434156001646</v>
      </c>
      <c r="EH68" cm="1">
        <f t="array" ref="EH68">(CH68/INDEX($CX68:$DG68,,MATCH(EH$3,$CX$3:$DG$3,)))*$DG68</f>
        <v>1.4950061671485235</v>
      </c>
      <c r="EI68" cm="1">
        <f t="array" ref="EI68">(CI68/INDEX($CX68:$DG68,,MATCH(EI$3,$CX$3:$DG$3,)))*$DG68</f>
        <v>1.5206101309216671</v>
      </c>
      <c r="EJ68" cm="1">
        <f t="array" ref="EJ68">(CJ68/INDEX($CX68:$DG68,,MATCH(EJ$3,$CX$3:$DG$3,)))*$DG68</f>
        <v>1.4916891020570451</v>
      </c>
      <c r="EK68" cm="1">
        <f t="array" ref="EK68">(CK68/INDEX($CX68:$DG68,,MATCH(EK$3,$CX$3:$DG$3,)))*$DG68</f>
        <v>1.4600727793020021</v>
      </c>
      <c r="EL68" cm="1">
        <f t="array" ref="EL68">(CL68/INDEX($CX68:$DG68,,MATCH(EL$3,$CX$3:$DG$3,)))*$DG68</f>
        <v>1.5059702165504283</v>
      </c>
      <c r="EM68" cm="1">
        <f t="array" ref="EM68">(CM68/INDEX($CX68:$DG68,,MATCH(EM$3,$CX$3:$DG$3,)))*$DG68</f>
        <v>4.4038469324289533</v>
      </c>
      <c r="EN68" cm="1">
        <f t="array" ref="EN68">(CN68/INDEX($CX68:$DG68,,MATCH(EN$3,$CX$3:$DG$3,)))*$DG68</f>
        <v>4.0777065643566752</v>
      </c>
      <c r="EO68" cm="1">
        <f t="array" ref="EO68">(CO68/INDEX($CX68:$DG68,,MATCH(EO$3,$CX$3:$DG$3,)))*$DG68</f>
        <v>4.2353888192656211</v>
      </c>
      <c r="EP68" cm="1">
        <f t="array" ref="EP68">(CP68/INDEX($CX68:$DG68,,MATCH(EP$3,$CX$3:$DG$3,)))*$DG68</f>
        <v>4.2442538052188086</v>
      </c>
      <c r="EQ68" cm="1">
        <f t="array" ref="EQ68">(CQ68/INDEX($CX68:$DG68,,MATCH(EQ$3,$CX$3:$DG$3,)))*$DG68</f>
        <v>4.3751100236031712</v>
      </c>
      <c r="ER68" cm="1">
        <f t="array" ref="ER68">(CR68/INDEX($CX68:$DG68,,MATCH(ER$3,$CX$3:$DG$3,)))*$DG68</f>
        <v>4.3676973896738254</v>
      </c>
      <c r="ES68" cm="1">
        <f t="array" ref="ES68">(CS68/INDEX($CX68:$DG68,,MATCH(ES$3,$CX$3:$DG$3,)))*$DG68</f>
        <v>4.4425000013249596</v>
      </c>
      <c r="ET68" cm="1">
        <f t="array" ref="ET68">(CT68/INDEX($CX68:$DG68,,MATCH(ET$3,$CX$3:$DG$3,)))*$DG68</f>
        <v>4.358006502198049</v>
      </c>
      <c r="EU68" cm="1">
        <f t="array" ref="EU68">(CU68/INDEX($CX68:$DG68,,MATCH(EU$3,$CX$3:$DG$3,)))*$DG68</f>
        <v>4.2656386354944136</v>
      </c>
      <c r="EV68" cm="1">
        <f t="array" ref="EV68">(CV68/INDEX($CX68:$DG68,,MATCH(EV$3,$CX$3:$DG$3,)))*$DG68</f>
        <v>4.3997291304152641</v>
      </c>
      <c r="EW68">
        <f t="shared" ref="EW68:EW131" si="94">SUM(EC68:EV68)</f>
        <v>57.946367059985093</v>
      </c>
      <c r="EY68" s="96">
        <f t="shared" si="24"/>
        <v>1.1607709220747442E-3</v>
      </c>
      <c r="EZ68" s="96">
        <f t="shared" ref="EZ68:EZ107" si="95">IFERROR(AD68/T68,0)</f>
        <v>9.5994354236997499E-4</v>
      </c>
      <c r="FA68" s="96">
        <f t="shared" ref="FA68:FA107" si="96">IFERROR(AE68/U68,0)</f>
        <v>9.8287187367375396E-4</v>
      </c>
      <c r="FB68" s="96">
        <f t="shared" ref="FB68:FB107" si="97">IFERROR(AF68/V68,0)</f>
        <v>1.0562074349123427E-3</v>
      </c>
      <c r="FC68" s="96">
        <f t="shared" ref="FC68:FC107" si="98">IFERROR(AG68/W68,0)</f>
        <v>1.1041794933889201E-3</v>
      </c>
      <c r="FD68" s="96">
        <f t="shared" ref="FD68:FD107" si="99">IFERROR(AH68/X68,0)</f>
        <v>1.3236320359663286E-3</v>
      </c>
      <c r="FE68" s="96">
        <f t="shared" ref="FE68:FE107" si="100">IFERROR(AI68/Y68,0)</f>
        <v>1.4945151642519784E-3</v>
      </c>
      <c r="FF68" s="96">
        <f t="shared" ref="FF68:FF107" si="101">IFERROR(AJ68/Z68,0)</f>
        <v>1.4212856037728915E-3</v>
      </c>
      <c r="FG68" s="96">
        <f t="shared" ref="FG68:FG107" si="102">IFERROR(AK68/AA68,0)</f>
        <v>1.5237116745159421E-3</v>
      </c>
      <c r="FH68" s="96">
        <f t="shared" ref="FH68:FH107" si="103">IFERROR(AL68/AB68,0)</f>
        <v>1.5661516184636267E-3</v>
      </c>
      <c r="FJ68" s="96">
        <f t="shared" si="25"/>
        <v>1207.5541319049019</v>
      </c>
      <c r="FK68" s="96" t="str">
        <f>IF(AND('Country-wise data'!FJ68&gt;'non-R&amp;D ex_typologies'!$C$17,'Country-wise data'!FJ68&lt;'non-R&amp;D ex_typologies'!$D$17),"Small",IF(AND('Country-wise data'!FJ68&gt;'non-R&amp;D ex_typologies'!$E$17,'Country-wise data'!$FJ$4&lt;'non-R&amp;D ex_typologies'!$F$17),"Medium","Large"))</f>
        <v>Small</v>
      </c>
      <c r="FL68" t="str">
        <f>IF($FK68='non-R&amp;D ex_typologies'!$C$16,IF(AND('Country-wise data'!EY68&gt;'non-R&amp;D ex_typologies'!$C$21,'Country-wise data'!EY68&lt;'non-R&amp;D ex_typologies'!$D$21),'non-R&amp;D ex_typologies'!$B$21,IF(AND('Country-wise data'!EY68&gt;'non-R&amp;D ex_typologies'!$C$19,'Country-wise data'!EY68&lt;'non-R&amp;D ex_typologies'!$D$19),'non-R&amp;D ex_typologies'!$B$19,'non-R&amp;D ex_typologies'!$B$20)),IF($FK68='non-R&amp;D ex_typologies'!$E$16,IF(AND('Country-wise data'!EY68&gt;'non-R&amp;D ex_typologies'!$E$21,'Country-wise data'!EY68&lt;'non-R&amp;D ex_typologies'!$F$21),'non-R&amp;D ex_typologies'!$B$21,IF(AND('Country-wise data'!EY68&gt;'non-R&amp;D ex_typologies'!$E$19,'Country-wise data'!EY68&lt;'non-R&amp;D ex_typologies'!$F$19),'non-R&amp;D ex_typologies'!$B$19,'non-R&amp;D ex_typologies'!$B$20)),IF(AND('Country-wise data'!EY68&gt;'non-R&amp;D ex_typologies'!$G$21,'Country-wise data'!EY68&lt;'non-R&amp;D ex_typologies'!$H$21),'non-R&amp;D ex_typologies'!$B$21,IF(AND('Country-wise data'!EY68&gt;'non-R&amp;D ex_typologies'!$G$19,'Country-wise data'!EY68&lt;'non-R&amp;D ex_typologies'!$H$19),'non-R&amp;D ex_typologies'!$B$19,'non-R&amp;D ex_typologies'!$B$20))))</f>
        <v>Program heavy</v>
      </c>
      <c r="FM68" t="str">
        <f>IF($FK68='non-R&amp;D ex_typologies'!$C$16,IF(AND('Country-wise data'!EZ68&gt;'non-R&amp;D ex_typologies'!$C$21,'Country-wise data'!EZ68&lt;'non-R&amp;D ex_typologies'!$D$21),'non-R&amp;D ex_typologies'!$B$21,IF(AND('Country-wise data'!EZ68&gt;'non-R&amp;D ex_typologies'!$C$19,'Country-wise data'!EZ68&lt;'non-R&amp;D ex_typologies'!$D$19),'non-R&amp;D ex_typologies'!$B$19,'non-R&amp;D ex_typologies'!$B$20)),IF($FK68='non-R&amp;D ex_typologies'!$E$16,IF(AND('Country-wise data'!EZ68&gt;'non-R&amp;D ex_typologies'!$E$21,'Country-wise data'!EZ68&lt;'non-R&amp;D ex_typologies'!$F$21),'non-R&amp;D ex_typologies'!$B$21,IF(AND('Country-wise data'!EZ68&gt;'non-R&amp;D ex_typologies'!$E$19,'Country-wise data'!EZ68&lt;'non-R&amp;D ex_typologies'!$F$19),'non-R&amp;D ex_typologies'!$B$19,'non-R&amp;D ex_typologies'!$B$20)),IF(AND('Country-wise data'!EZ68&gt;'non-R&amp;D ex_typologies'!$G$21,'Country-wise data'!EZ68&lt;'non-R&amp;D ex_typologies'!$H$21),'non-R&amp;D ex_typologies'!$B$21,IF(AND('Country-wise data'!EZ68&gt;'non-R&amp;D ex_typologies'!$G$19,'Country-wise data'!EZ68&lt;'non-R&amp;D ex_typologies'!$H$19),'non-R&amp;D ex_typologies'!$B$19,'non-R&amp;D ex_typologies'!$B$20))))</f>
        <v>Program heavy</v>
      </c>
      <c r="FN68" t="str">
        <f>IF($FK68='non-R&amp;D ex_typologies'!$C$16,IF(AND('Country-wise data'!FA68&gt;'non-R&amp;D ex_typologies'!$C$21,'Country-wise data'!FA68&lt;'non-R&amp;D ex_typologies'!$D$21),'non-R&amp;D ex_typologies'!$B$21,IF(AND('Country-wise data'!FA68&gt;'non-R&amp;D ex_typologies'!$C$19,'Country-wise data'!FA68&lt;'non-R&amp;D ex_typologies'!$D$19),'non-R&amp;D ex_typologies'!$B$19,'non-R&amp;D ex_typologies'!$B$20)),IF($FK68='non-R&amp;D ex_typologies'!$E$16,IF(AND('Country-wise data'!FA68&gt;'non-R&amp;D ex_typologies'!$E$21,'Country-wise data'!FA68&lt;'non-R&amp;D ex_typologies'!$F$21),'non-R&amp;D ex_typologies'!$B$21,IF(AND('Country-wise data'!FA68&gt;'non-R&amp;D ex_typologies'!$E$19,'Country-wise data'!FA68&lt;'non-R&amp;D ex_typologies'!$F$19),'non-R&amp;D ex_typologies'!$B$19,'non-R&amp;D ex_typologies'!$B$20)),IF(AND('Country-wise data'!FA68&gt;'non-R&amp;D ex_typologies'!$G$21,'Country-wise data'!FA68&lt;'non-R&amp;D ex_typologies'!$H$21),'non-R&amp;D ex_typologies'!$B$21,IF(AND('Country-wise data'!FA68&gt;'non-R&amp;D ex_typologies'!$G$19,'Country-wise data'!FA68&lt;'non-R&amp;D ex_typologies'!$H$19),'non-R&amp;D ex_typologies'!$B$19,'non-R&amp;D ex_typologies'!$B$20))))</f>
        <v>Program heavy</v>
      </c>
      <c r="FO68" t="str">
        <f>IF($FK68='non-R&amp;D ex_typologies'!$C$16,IF(AND('Country-wise data'!FB68&gt;'non-R&amp;D ex_typologies'!$C$21,'Country-wise data'!FB68&lt;'non-R&amp;D ex_typologies'!$D$21),'non-R&amp;D ex_typologies'!$B$21,IF(AND('Country-wise data'!FB68&gt;'non-R&amp;D ex_typologies'!$C$19,'Country-wise data'!FB68&lt;'non-R&amp;D ex_typologies'!$D$19),'non-R&amp;D ex_typologies'!$B$19,'non-R&amp;D ex_typologies'!$B$20)),IF($FK68='non-R&amp;D ex_typologies'!$E$16,IF(AND('Country-wise data'!FB68&gt;'non-R&amp;D ex_typologies'!$E$21,'Country-wise data'!FB68&lt;'non-R&amp;D ex_typologies'!$F$21),'non-R&amp;D ex_typologies'!$B$21,IF(AND('Country-wise data'!FB68&gt;'non-R&amp;D ex_typologies'!$E$19,'Country-wise data'!FB68&lt;'non-R&amp;D ex_typologies'!$F$19),'non-R&amp;D ex_typologies'!$B$19,'non-R&amp;D ex_typologies'!$B$20)),IF(AND('Country-wise data'!FB68&gt;'non-R&amp;D ex_typologies'!$G$21,'Country-wise data'!FB68&lt;'non-R&amp;D ex_typologies'!$H$21),'non-R&amp;D ex_typologies'!$B$21,IF(AND('Country-wise data'!FB68&gt;'non-R&amp;D ex_typologies'!$G$19,'Country-wise data'!FB68&lt;'non-R&amp;D ex_typologies'!$H$19),'non-R&amp;D ex_typologies'!$B$19,'non-R&amp;D ex_typologies'!$B$20))))</f>
        <v>Program heavy</v>
      </c>
      <c r="FP68" t="str">
        <f>IF($FK68='non-R&amp;D ex_typologies'!$C$16,IF(AND('Country-wise data'!FC68&gt;'non-R&amp;D ex_typologies'!$C$21,'Country-wise data'!FC68&lt;'non-R&amp;D ex_typologies'!$D$21),'non-R&amp;D ex_typologies'!$B$21,IF(AND('Country-wise data'!FC68&gt;'non-R&amp;D ex_typologies'!$C$19,'Country-wise data'!FC68&lt;'non-R&amp;D ex_typologies'!$D$19),'non-R&amp;D ex_typologies'!$B$19,'non-R&amp;D ex_typologies'!$B$20)),IF($FK68='non-R&amp;D ex_typologies'!$E$16,IF(AND('Country-wise data'!FC68&gt;'non-R&amp;D ex_typologies'!$E$21,'Country-wise data'!FC68&lt;'non-R&amp;D ex_typologies'!$F$21),'non-R&amp;D ex_typologies'!$B$21,IF(AND('Country-wise data'!FC68&gt;'non-R&amp;D ex_typologies'!$E$19,'Country-wise data'!FC68&lt;'non-R&amp;D ex_typologies'!$F$19),'non-R&amp;D ex_typologies'!$B$19,'non-R&amp;D ex_typologies'!$B$20)),IF(AND('Country-wise data'!FC68&gt;'non-R&amp;D ex_typologies'!$G$21,'Country-wise data'!FC68&lt;'non-R&amp;D ex_typologies'!$H$21),'non-R&amp;D ex_typologies'!$B$21,IF(AND('Country-wise data'!FC68&gt;'non-R&amp;D ex_typologies'!$G$19,'Country-wise data'!FC68&lt;'non-R&amp;D ex_typologies'!$H$19),'non-R&amp;D ex_typologies'!$B$19,'non-R&amp;D ex_typologies'!$B$20))))</f>
        <v>Program heavy</v>
      </c>
      <c r="FQ68" t="str">
        <f>IF($FK68='non-R&amp;D ex_typologies'!$C$16,IF(AND('Country-wise data'!FD68&gt;'non-R&amp;D ex_typologies'!$C$21,'Country-wise data'!FD68&lt;'non-R&amp;D ex_typologies'!$D$21),'non-R&amp;D ex_typologies'!$B$21,IF(AND('Country-wise data'!FD68&gt;'non-R&amp;D ex_typologies'!$C$19,'Country-wise data'!FD68&lt;'non-R&amp;D ex_typologies'!$D$19),'non-R&amp;D ex_typologies'!$B$19,'non-R&amp;D ex_typologies'!$B$20)),IF($FK68='non-R&amp;D ex_typologies'!$E$16,IF(AND('Country-wise data'!FD68&gt;'non-R&amp;D ex_typologies'!$E$21,'Country-wise data'!FD68&lt;'non-R&amp;D ex_typologies'!$F$21),'non-R&amp;D ex_typologies'!$B$21,IF(AND('Country-wise data'!FD68&gt;'non-R&amp;D ex_typologies'!$E$19,'Country-wise data'!FD68&lt;'non-R&amp;D ex_typologies'!$F$19),'non-R&amp;D ex_typologies'!$B$19,'non-R&amp;D ex_typologies'!$B$20)),IF(AND('Country-wise data'!FD68&gt;'non-R&amp;D ex_typologies'!$G$21,'Country-wise data'!FD68&lt;'non-R&amp;D ex_typologies'!$H$21),'non-R&amp;D ex_typologies'!$B$21,IF(AND('Country-wise data'!FD68&gt;'non-R&amp;D ex_typologies'!$G$19,'Country-wise data'!FD68&lt;'non-R&amp;D ex_typologies'!$H$19),'non-R&amp;D ex_typologies'!$B$19,'non-R&amp;D ex_typologies'!$B$20))))</f>
        <v>Program heavy</v>
      </c>
      <c r="FR68" t="str">
        <f>IF($FK68='non-R&amp;D ex_typologies'!$C$16,IF(AND('Country-wise data'!FE68&gt;'non-R&amp;D ex_typologies'!$C$21,'Country-wise data'!FE68&lt;'non-R&amp;D ex_typologies'!$D$21),'non-R&amp;D ex_typologies'!$B$21,IF(AND('Country-wise data'!FE68&gt;'non-R&amp;D ex_typologies'!$C$19,'Country-wise data'!FE68&lt;'non-R&amp;D ex_typologies'!$D$19),'non-R&amp;D ex_typologies'!$B$19,'non-R&amp;D ex_typologies'!$B$20)),IF($FK68='non-R&amp;D ex_typologies'!$E$16,IF(AND('Country-wise data'!FE68&gt;'non-R&amp;D ex_typologies'!$E$21,'Country-wise data'!FE68&lt;'non-R&amp;D ex_typologies'!$F$21),'non-R&amp;D ex_typologies'!$B$21,IF(AND('Country-wise data'!FE68&gt;'non-R&amp;D ex_typologies'!$E$19,'Country-wise data'!FE68&lt;'non-R&amp;D ex_typologies'!$F$19),'non-R&amp;D ex_typologies'!$B$19,'non-R&amp;D ex_typologies'!$B$20)),IF(AND('Country-wise data'!FE68&gt;'non-R&amp;D ex_typologies'!$G$21,'Country-wise data'!FE68&lt;'non-R&amp;D ex_typologies'!$H$21),'non-R&amp;D ex_typologies'!$B$21,IF(AND('Country-wise data'!FE68&gt;'non-R&amp;D ex_typologies'!$G$19,'Country-wise data'!FE68&lt;'non-R&amp;D ex_typologies'!$H$19),'non-R&amp;D ex_typologies'!$B$19,'non-R&amp;D ex_typologies'!$B$20))))</f>
        <v>Program heavy</v>
      </c>
      <c r="FS68" t="str">
        <f>IF($FK68='non-R&amp;D ex_typologies'!$C$16,IF(AND('Country-wise data'!FF68&gt;'non-R&amp;D ex_typologies'!$C$21,'Country-wise data'!FF68&lt;'non-R&amp;D ex_typologies'!$D$21),'non-R&amp;D ex_typologies'!$B$21,IF(AND('Country-wise data'!FF68&gt;'non-R&amp;D ex_typologies'!$C$19,'Country-wise data'!FF68&lt;'non-R&amp;D ex_typologies'!$D$19),'non-R&amp;D ex_typologies'!$B$19,'non-R&amp;D ex_typologies'!$B$20)),IF($FK68='non-R&amp;D ex_typologies'!$E$16,IF(AND('Country-wise data'!FF68&gt;'non-R&amp;D ex_typologies'!$E$21,'Country-wise data'!FF68&lt;'non-R&amp;D ex_typologies'!$F$21),'non-R&amp;D ex_typologies'!$B$21,IF(AND('Country-wise data'!FF68&gt;'non-R&amp;D ex_typologies'!$E$19,'Country-wise data'!FF68&lt;'non-R&amp;D ex_typologies'!$F$19),'non-R&amp;D ex_typologies'!$B$19,'non-R&amp;D ex_typologies'!$B$20)),IF(AND('Country-wise data'!FF68&gt;'non-R&amp;D ex_typologies'!$G$21,'Country-wise data'!FF68&lt;'non-R&amp;D ex_typologies'!$H$21),'non-R&amp;D ex_typologies'!$B$21,IF(AND('Country-wise data'!FF68&gt;'non-R&amp;D ex_typologies'!$G$19,'Country-wise data'!FF68&lt;'non-R&amp;D ex_typologies'!$H$19),'non-R&amp;D ex_typologies'!$B$19,'non-R&amp;D ex_typologies'!$B$20))))</f>
        <v>Program heavy</v>
      </c>
      <c r="FT68" t="str">
        <f>IF($FK68='non-R&amp;D ex_typologies'!$C$16,IF(AND('Country-wise data'!FG68&gt;'non-R&amp;D ex_typologies'!$C$21,'Country-wise data'!FG68&lt;'non-R&amp;D ex_typologies'!$D$21),'non-R&amp;D ex_typologies'!$B$21,IF(AND('Country-wise data'!FG68&gt;'non-R&amp;D ex_typologies'!$C$19,'Country-wise data'!FG68&lt;'non-R&amp;D ex_typologies'!$D$19),'non-R&amp;D ex_typologies'!$B$19,'non-R&amp;D ex_typologies'!$B$20)),IF($FK68='non-R&amp;D ex_typologies'!$E$16,IF(AND('Country-wise data'!FG68&gt;'non-R&amp;D ex_typologies'!$E$21,'Country-wise data'!FG68&lt;'non-R&amp;D ex_typologies'!$F$21),'non-R&amp;D ex_typologies'!$B$21,IF(AND('Country-wise data'!FG68&gt;'non-R&amp;D ex_typologies'!$E$19,'Country-wise data'!FG68&lt;'non-R&amp;D ex_typologies'!$F$19),'non-R&amp;D ex_typologies'!$B$19,'non-R&amp;D ex_typologies'!$B$20)),IF(AND('Country-wise data'!FG68&gt;'non-R&amp;D ex_typologies'!$G$21,'Country-wise data'!FG68&lt;'non-R&amp;D ex_typologies'!$H$21),'non-R&amp;D ex_typologies'!$B$21,IF(AND('Country-wise data'!FG68&gt;'non-R&amp;D ex_typologies'!$G$19,'Country-wise data'!FG68&lt;'non-R&amp;D ex_typologies'!$H$19),'non-R&amp;D ex_typologies'!$B$19,'non-R&amp;D ex_typologies'!$B$20))))</f>
        <v>Program heavy</v>
      </c>
      <c r="FU68" t="str">
        <f>IF($FK68='non-R&amp;D ex_typologies'!$C$16,IF(AND('Country-wise data'!FH68&gt;'non-R&amp;D ex_typologies'!$C$21,'Country-wise data'!FH68&lt;'non-R&amp;D ex_typologies'!$D$21),'non-R&amp;D ex_typologies'!$B$21,IF(AND('Country-wise data'!FH68&gt;'non-R&amp;D ex_typologies'!$C$19,'Country-wise data'!FH68&lt;'non-R&amp;D ex_typologies'!$D$19),'non-R&amp;D ex_typologies'!$B$19,'non-R&amp;D ex_typologies'!$B$20)),IF($FK68='non-R&amp;D ex_typologies'!$E$16,IF(AND('Country-wise data'!FH68&gt;'non-R&amp;D ex_typologies'!$E$21,'Country-wise data'!FH68&lt;'non-R&amp;D ex_typologies'!$F$21),'non-R&amp;D ex_typologies'!$B$21,IF(AND('Country-wise data'!FH68&gt;'non-R&amp;D ex_typologies'!$E$19,'Country-wise data'!FH68&lt;'non-R&amp;D ex_typologies'!$F$19),'non-R&amp;D ex_typologies'!$B$19,'non-R&amp;D ex_typologies'!$B$20)),IF(AND('Country-wise data'!FH68&gt;'non-R&amp;D ex_typologies'!$G$21,'Country-wise data'!FH68&lt;'non-R&amp;D ex_typologies'!$H$21),'non-R&amp;D ex_typologies'!$B$21,IF(AND('Country-wise data'!FH68&gt;'non-R&amp;D ex_typologies'!$G$19,'Country-wise data'!FH68&lt;'non-R&amp;D ex_typologies'!$H$19),'non-R&amp;D ex_typologies'!$B$19,'non-R&amp;D ex_typologies'!$B$20))))</f>
        <v>Program heavy</v>
      </c>
    </row>
    <row r="69" spans="2:177" x14ac:dyDescent="0.35">
      <c r="B69" s="12" t="s">
        <v>187</v>
      </c>
      <c r="C69" t="s">
        <v>188</v>
      </c>
      <c r="D69" t="s">
        <v>388</v>
      </c>
      <c r="E69" t="s">
        <v>388</v>
      </c>
      <c r="F69" t="s">
        <v>367</v>
      </c>
      <c r="G69" s="55">
        <f>Assumptions!$C$13</f>
        <v>1.1000000000000001</v>
      </c>
      <c r="H69">
        <f>SUMIFS('IFPRI SPEED'!AL:AL,'IFPRI SPEED'!$A:$A,'Country-wise data'!$B69)*1000*G69</f>
        <v>0</v>
      </c>
      <c r="I69">
        <f>IF(SUMIFS('IFPRI SPEED'!AM:AM,'IFPRI SPEED'!$A:$A,'Country-wise data'!$B69)*1000=0,H69*(1+Assumptions!$C$9),SUMIFS('IFPRI SPEED'!AM:AM,'IFPRI SPEED'!$A:$A,'Country-wise data'!$B69)*1000*$G69)</f>
        <v>0</v>
      </c>
      <c r="J69">
        <f>IF(SUMIFS('IFPRI SPEED'!AN:AN,'IFPRI SPEED'!$A:$A,'Country-wise data'!$B69)*1000=0,I69*(1+Assumptions!$C$9),SUMIFS('IFPRI SPEED'!AN:AN,'IFPRI SPEED'!$A:$A,'Country-wise data'!$B69)*1000*$G69)</f>
        <v>0</v>
      </c>
      <c r="K69">
        <f>IF(SUMIFS('IFPRI SPEED'!AO:AO,'IFPRI SPEED'!$A:$A,'Country-wise data'!$B69)*1000=0,J69*(1+Assumptions!$C$9),SUMIFS('IFPRI SPEED'!AO:AO,'IFPRI SPEED'!$A:$A,'Country-wise data'!$B69)*1000*$G69)</f>
        <v>0</v>
      </c>
      <c r="L69">
        <f>IF(SUMIFS('IFPRI SPEED'!AP:AP,'IFPRI SPEED'!$A:$A,'Country-wise data'!$B69)*1000=0,K69*(1+Assumptions!$C$9),SUMIFS('IFPRI SPEED'!AP:AP,'IFPRI SPEED'!$A:$A,'Country-wise data'!$B69)*1000*$G69)</f>
        <v>0</v>
      </c>
      <c r="M69">
        <f>IF(SUMIFS('IFPRI SPEED'!AQ:AQ,'IFPRI SPEED'!$A:$A,'Country-wise data'!$B69)*1000=0,L69*(1+Assumptions!$C$9),SUMIFS('IFPRI SPEED'!AQ:AQ,'IFPRI SPEED'!$A:$A,'Country-wise data'!$B69)*1000*$G69)</f>
        <v>0</v>
      </c>
      <c r="N69">
        <f>IF(SUMIFS('IFPRI SPEED'!AR:AR,'IFPRI SPEED'!$A:$A,'Country-wise data'!$B69)*1000=0,M69*(1+Assumptions!$C$9),SUMIFS('IFPRI SPEED'!AR:AR,'IFPRI SPEED'!$A:$A,'Country-wise data'!$B69)*1000*$G69)</f>
        <v>0</v>
      </c>
      <c r="O69">
        <f>IF(SUMIFS('IFPRI SPEED'!AS:AS,'IFPRI SPEED'!$A:$A,'Country-wise data'!$B69)*1000=0,N69*(1+Assumptions!$C$9),SUMIFS('IFPRI SPEED'!AS:AS,'IFPRI SPEED'!$A:$A,'Country-wise data'!$B69)*1000*$G69)</f>
        <v>0</v>
      </c>
      <c r="P69">
        <f>IF(SUMIFS('IFPRI SPEED'!AT:AT,'IFPRI SPEED'!$A:$A,'Country-wise data'!$B69)*1000=0,O69*(1+Assumptions!$C$9),SUMIFS('IFPRI SPEED'!AT:AT,'IFPRI SPEED'!$A:$A,'Country-wise data'!$B69)*1000*$G69)</f>
        <v>0</v>
      </c>
      <c r="Q69">
        <f>IF(SUMIFS('IFPRI SPEED'!AU:AU,'IFPRI SPEED'!$A:$A,'Country-wise data'!$B69)*1000=0,P69*(1+Assumptions!$C$9),SUMIFS('IFPRI SPEED'!AU:AU,'IFPRI SPEED'!$A:$A,'Country-wise data'!$B69)*1000*$G69)</f>
        <v>0</v>
      </c>
      <c r="R69" s="36">
        <f t="shared" si="90"/>
        <v>0</v>
      </c>
      <c r="S69" s="44">
        <f>INDEX('area data'!$G$4:$P$79,MATCH('Country-wise data'!$B69,'area data'!$B$4:$B$79,),MATCH('Country-wise data'!S$3,'area data'!$G$3:$P$3,))</f>
        <v>11984.935423189447</v>
      </c>
      <c r="T69" s="44">
        <f>INDEX('area data'!$G$4:$P$79,MATCH('Country-wise data'!$B69,'area data'!$B$4:$B$79,),MATCH('Country-wise data'!T$3,'area data'!$G$3:$P$3,))</f>
        <v>14432.507916797413</v>
      </c>
      <c r="U69" s="44">
        <f>INDEX('area data'!$G$4:$P$79,MATCH('Country-wise data'!$B69,'area data'!$B$4:$B$79,),MATCH('Country-wise data'!U$3,'area data'!$G$3:$P$3,))</f>
        <v>14976.80398343701</v>
      </c>
      <c r="V69" s="44">
        <f>INDEX('area data'!$G$4:$P$79,MATCH('Country-wise data'!$B69,'area data'!$B$4:$B$79,),MATCH('Country-wise data'!V$3,'area data'!$G$3:$P$3,))</f>
        <v>15098.010526867205</v>
      </c>
      <c r="W69" s="44">
        <f>INDEX('area data'!$G$4:$P$79,MATCH('Country-wise data'!$B69,'area data'!$B$4:$B$79,),MATCH('Country-wise data'!W$3,'area data'!$G$3:$P$3,))</f>
        <v>15229.291552097593</v>
      </c>
      <c r="X69" s="44">
        <f>INDEX('area data'!$G$4:$P$79,MATCH('Country-wise data'!$B69,'area data'!$B$4:$B$79,),MATCH('Country-wise data'!X$3,'area data'!$G$3:$P$3,))</f>
        <v>14064.258550640236</v>
      </c>
      <c r="Y69" s="44">
        <f>INDEX('area data'!$G$4:$P$79,MATCH('Country-wise data'!$B69,'area data'!$B$4:$B$79,),MATCH('Country-wise data'!Y$3,'area data'!$G$3:$P$3,))</f>
        <v>14170.922095597371</v>
      </c>
      <c r="Z69" s="44">
        <f>INDEX('area data'!$G$4:$P$79,MATCH('Country-wise data'!$B69,'area data'!$B$4:$B$79,),MATCH('Country-wise data'!Z$3,'area data'!$G$3:$P$3,))</f>
        <v>14716.534109685001</v>
      </c>
      <c r="AA69" s="44">
        <f>INDEX('area data'!$G$4:$P$79,MATCH('Country-wise data'!$B69,'area data'!$B$4:$B$79,),MATCH('Country-wise data'!AA$3,'area data'!$G$3:$P$3,))</f>
        <v>15207.111316053006</v>
      </c>
      <c r="AB69" s="44">
        <f>INDEX('area data'!$G$4:$P$79,MATCH('Country-wise data'!$B69,'area data'!$B$4:$B$79,),MATCH('Country-wise data'!AB$3,'area data'!$G$3:$P$3,))</f>
        <v>15511.253542374063</v>
      </c>
      <c r="AC69" s="53">
        <f>IFERROR(INDEX('ASTI data (new)'!$AF$6:$AL$130,MATCH('Country-wise data'!$B69,'ASTI data (new)'!$C$6:$C$130,),MATCH('Country-wise data'!AC$3,'ASTI data (new)'!$AF$5:$AL$5,)),(INDEX(Assumptions!$G$154:$P$345,MATCH('Country-wise data'!$B69,Assumptions!$B$154:$B$344,),MATCH('Country-wise data'!AC$3,Assumptions!$G$153:$P$153,))*S69))</f>
        <v>5.4219153381056717</v>
      </c>
      <c r="AD69" s="53">
        <f>IFERROR(INDEX('ASTI data (new)'!$AF$6:$AL$130,MATCH('Country-wise data'!$B69,'ASTI data (new)'!$C$6:$C$130,),MATCH('Country-wise data'!AD$3,'ASTI data (new)'!$AF$5:$AL$5,)),(INDEX(Assumptions!$G$154:$P$345,MATCH('Country-wise data'!$B69,Assumptions!$B$154:$B$344,),MATCH('Country-wise data'!AD$3,Assumptions!$G$153:$P$153,))*T69))</f>
        <v>5.4039869091236135</v>
      </c>
      <c r="AE69" s="53">
        <f>IFERROR(INDEX('ASTI data (new)'!$AF$6:$AL$130,MATCH('Country-wise data'!$B69,'ASTI data (new)'!$C$6:$C$130,),MATCH('Country-wise data'!AE$3,'ASTI data (new)'!$AF$5:$AL$5,)),(INDEX(Assumptions!$G$154:$P$345,MATCH('Country-wise data'!$B69,Assumptions!$B$154:$B$344,),MATCH('Country-wise data'!AE$3,Assumptions!$G$153:$P$153,))*U69))</f>
        <v>4.8453499919841052</v>
      </c>
      <c r="AF69" s="53">
        <f>IFERROR(INDEX('ASTI data (new)'!$AF$6:$AL$130,MATCH('Country-wise data'!$B69,'ASTI data (new)'!$C$6:$C$130,),MATCH('Country-wise data'!AF$3,'ASTI data (new)'!$AF$5:$AL$5,)),(INDEX(Assumptions!$G$154:$P$345,MATCH('Country-wise data'!$B69,Assumptions!$B$154:$B$344,),MATCH('Country-wise data'!AF$3,Assumptions!$G$153:$P$153,))*V69))</f>
        <v>5.3950095010480812</v>
      </c>
      <c r="AG69" s="53">
        <f>IFERROR(INDEX('ASTI data (new)'!$AF$6:$AL$130,MATCH('Country-wise data'!$B69,'ASTI data (new)'!$C$6:$C$130,),MATCH('Country-wise data'!AG$3,'ASTI data (new)'!$AF$5:$AL$5,)),(INDEX(Assumptions!$G$154:$P$345,MATCH('Country-wise data'!$B69,Assumptions!$B$154:$B$344,),MATCH('Country-wise data'!AG$3,Assumptions!$G$153:$P$153,))*W69))</f>
        <v>6.1935900241297563</v>
      </c>
      <c r="AH69" s="53">
        <f>IFERROR(INDEX('ASTI data (new)'!$AF$6:$AL$130,MATCH('Country-wise data'!$B69,'ASTI data (new)'!$C$6:$C$130,),MATCH('Country-wise data'!AH$3,'ASTI data (new)'!$AF$5:$AL$5,)),(INDEX(Assumptions!$G$154:$P$345,MATCH('Country-wise data'!$B69,Assumptions!$B$154:$B$344,),MATCH('Country-wise data'!AH$3,Assumptions!$G$153:$P$153,))*X69))</f>
        <v>9.036051869962284</v>
      </c>
      <c r="AI69" s="53">
        <f>IFERROR(INDEX('ASTI data (new)'!$AF$6:$AL$130,MATCH('Country-wise data'!$B69,'ASTI data (new)'!$C$6:$C$130,),MATCH('Country-wise data'!AI$3,'ASTI data (new)'!$AF$5:$AL$5,)),(INDEX(Assumptions!$G$154:$P$345,MATCH('Country-wise data'!$B69,Assumptions!$B$154:$B$344,),MATCH('Country-wise data'!AI$3,Assumptions!$G$153:$P$153,))*Y69))</f>
        <v>7.3377408670169375</v>
      </c>
      <c r="AJ69" s="53">
        <f t="shared" ref="AJ69:AL69" si="104">IFERROR((1+($AI69/$AF69)^(1/3)-1)*AI69,0)</f>
        <v>8.129910341208813</v>
      </c>
      <c r="AK69" s="53">
        <f t="shared" si="104"/>
        <v>9.0076010251591558</v>
      </c>
      <c r="AL69" s="53">
        <f t="shared" si="104"/>
        <v>9.9800456368113224</v>
      </c>
      <c r="AM69" s="55" cm="1">
        <f t="array" ref="AM69">INDEX('non-R&amp;D ex_typologies'!$J$8:$J$10,MATCH('Country-wise data'!FL69,'non-R&amp;D ex_typologies'!$F$8:$F$10,),)*'Country-wise data'!AC69</f>
        <v>15.840259384645044</v>
      </c>
      <c r="AN69" s="55" cm="1">
        <f t="array" ref="AN69">INDEX('non-R&amp;D ex_typologies'!$J$8:$J$10,MATCH('Country-wise data'!FM69,'non-R&amp;D ex_typologies'!$F$8:$F$10,),)*'Country-wise data'!AD69</f>
        <v>15.787881037192978</v>
      </c>
      <c r="AO69" s="55" cm="1">
        <f t="array" ref="AO69">INDEX('non-R&amp;D ex_typologies'!$J$8:$J$10,MATCH('Country-wise data'!FN69,'non-R&amp;D ex_typologies'!$F$8:$F$10,),)*'Country-wise data'!AE69</f>
        <v>14.155809505729348</v>
      </c>
      <c r="AP69" s="55" cm="1">
        <f t="array" ref="AP69">INDEX('non-R&amp;D ex_typologies'!$J$8:$J$10,MATCH('Country-wise data'!FO69,'non-R&amp;D ex_typologies'!$F$8:$F$10,),)*'Country-wise data'!AF69</f>
        <v>15.761653318084416</v>
      </c>
      <c r="AQ69" s="55" cm="1">
        <f t="array" ref="AQ69">INDEX('non-R&amp;D ex_typologies'!$J$8:$J$10,MATCH('Country-wise data'!FP69,'non-R&amp;D ex_typologies'!$F$8:$F$10,),)*'Country-wise data'!AG69</f>
        <v>18.094726012199715</v>
      </c>
      <c r="AR69" s="55" cm="1">
        <f t="array" ref="AR69">INDEX('non-R&amp;D ex_typologies'!$J$8:$J$10,MATCH('Country-wise data'!FQ69,'non-R&amp;D ex_typologies'!$F$8:$F$10,),)*'Country-wise data'!AH69</f>
        <v>26.399048400360662</v>
      </c>
      <c r="AS69" s="55" cm="1">
        <f t="array" ref="AS69">INDEX('non-R&amp;D ex_typologies'!$J$8:$J$10,MATCH('Country-wise data'!FR69,'non-R&amp;D ex_typologies'!$F$8:$F$10,),)*'Country-wise data'!AI69</f>
        <v>21.437390918661592</v>
      </c>
      <c r="AT69" s="55" cm="1">
        <f t="array" ref="AT69">INDEX('non-R&amp;D ex_typologies'!$J$8:$J$10,MATCH('Country-wise data'!FS69,'non-R&amp;D ex_typologies'!$F$8:$F$10,),)*'Country-wise data'!AJ69</f>
        <v>23.751733575325296</v>
      </c>
      <c r="AU69" s="55" cm="1">
        <f t="array" ref="AU69">INDEX('non-R&amp;D ex_typologies'!$J$8:$J$10,MATCH('Country-wise data'!FT69,'non-R&amp;D ex_typologies'!$F$8:$F$10,),)*'Country-wise data'!AK69</f>
        <v>26.315928555565872</v>
      </c>
      <c r="AV69" s="55" cm="1">
        <f t="array" ref="AV69">INDEX('non-R&amp;D ex_typologies'!$J$8:$J$10,MATCH('Country-wise data'!FU69,'non-R&amp;D ex_typologies'!$F$8:$F$10,),)*'Country-wise data'!AL69</f>
        <v>29.156949472567607</v>
      </c>
      <c r="AW69">
        <f t="shared" si="92"/>
        <v>277.45258168488226</v>
      </c>
      <c r="AX69" s="53">
        <f>INDEX('GDP deflators'!$AB$3:$AK$155,MATCH('Country-wise data'!$B69,'GDP deflators'!$B$3:$B$155,),MATCH('Country-wise data'!AX$3,'GDP deflators'!$D$2:$M$2,))</f>
        <v>64.417919930687134</v>
      </c>
      <c r="AY69" s="53">
        <f>INDEX('GDP deflators'!$AB$3:$AK$155,MATCH('Country-wise data'!$B69,'GDP deflators'!$B$3:$B$155,),MATCH('Country-wise data'!AY$3,'GDP deflators'!$D$2:$M$2,))</f>
        <v>70.611297354558474</v>
      </c>
      <c r="AZ69" s="53">
        <f>INDEX('GDP deflators'!$AB$3:$AK$155,MATCH('Country-wise data'!$B69,'GDP deflators'!$B$3:$B$155,),MATCH('Country-wise data'!AZ$3,'GDP deflators'!$D$2:$M$2,))</f>
        <v>74.579432688118558</v>
      </c>
      <c r="BA69" s="53">
        <f>INDEX('GDP deflators'!$AB$3:$AK$155,MATCH('Country-wise data'!$B69,'GDP deflators'!$B$3:$B$155,),MATCH('Country-wise data'!BA$3,'GDP deflators'!$D$2:$M$2,))</f>
        <v>78.061611292110626</v>
      </c>
      <c r="BB69" s="53">
        <f>INDEX('GDP deflators'!$AB$3:$AK$155,MATCH('Country-wise data'!$B69,'GDP deflators'!$B$3:$B$155,),MATCH('Country-wise data'!BB$3,'GDP deflators'!$D$2:$M$2,))</f>
        <v>81.047361870938289</v>
      </c>
      <c r="BC69" s="53">
        <f>INDEX('GDP deflators'!$AB$3:$AK$155,MATCH('Country-wise data'!$B69,'GDP deflators'!$B$3:$B$155,),MATCH('Country-wise data'!BC$3,'GDP deflators'!$D$2:$M$2,))</f>
        <v>83.136391760965225</v>
      </c>
      <c r="BD69" s="53">
        <f>INDEX('GDP deflators'!$AB$3:$AK$155,MATCH('Country-wise data'!$B69,'GDP deflators'!$B$3:$B$155,),MATCH('Country-wise data'!BD$3,'GDP deflators'!$D$2:$M$2,))</f>
        <v>85.941902297955991</v>
      </c>
      <c r="BE69" s="53">
        <f>INDEX('GDP deflators'!$AB$3:$AK$155,MATCH('Country-wise data'!$B69,'GDP deflators'!$B$3:$B$155,),MATCH('Country-wise data'!BE$3,'GDP deflators'!$D$2:$M$2,))</f>
        <v>91.849269257326256</v>
      </c>
      <c r="BF69" s="53">
        <f>INDEX('GDP deflators'!$AB$3:$AK$155,MATCH('Country-wise data'!$B69,'GDP deflators'!$B$3:$B$155,),MATCH('Country-wise data'!BF$3,'GDP deflators'!$D$2:$M$2,))</f>
        <v>98.380878956076884</v>
      </c>
      <c r="BG69" s="53">
        <f>INDEX('GDP deflators'!$AB$3:$AK$155,MATCH('Country-wise data'!$B69,'GDP deflators'!$B$3:$B$155,),MATCH('Country-wise data'!BG$3,'GDP deflators'!$D$2:$M$2,))</f>
        <v>100</v>
      </c>
      <c r="BH69" cm="1">
        <f t="array" ref="BH69">H69/(INDEX($AX69:$BG69,,MATCH(BH$3,$AX$3:$BG$3,))/100)</f>
        <v>0</v>
      </c>
      <c r="BI69" cm="1">
        <f t="array" ref="BI69">I69/(INDEX($AX69:$BG69,,MATCH(BI$3,$AX$3:$BG$3,))/100)</f>
        <v>0</v>
      </c>
      <c r="BJ69" cm="1">
        <f t="array" ref="BJ69">J69/(INDEX($AX69:$BG69,,MATCH(BJ$3,$AX$3:$BG$3,))/100)</f>
        <v>0</v>
      </c>
      <c r="BK69" cm="1">
        <f t="array" ref="BK69">K69/(INDEX($AX69:$BG69,,MATCH(BK$3,$AX$3:$BG$3,))/100)</f>
        <v>0</v>
      </c>
      <c r="BL69" cm="1">
        <f t="array" ref="BL69">L69/(INDEX($AX69:$BG69,,MATCH(BL$3,$AX$3:$BG$3,))/100)</f>
        <v>0</v>
      </c>
      <c r="BM69" cm="1">
        <f t="array" ref="BM69">M69/(INDEX($AX69:$BG69,,MATCH(BM$3,$AX$3:$BG$3,))/100)</f>
        <v>0</v>
      </c>
      <c r="BN69" cm="1">
        <f t="array" ref="BN69">N69/(INDEX($AX69:$BG69,,MATCH(BN$3,$AX$3:$BG$3,))/100)</f>
        <v>0</v>
      </c>
      <c r="BO69" cm="1">
        <f t="array" ref="BO69">O69/(INDEX($AX69:$BG69,,MATCH(BO$3,$AX$3:$BG$3,))/100)</f>
        <v>0</v>
      </c>
      <c r="BP69" cm="1">
        <f t="array" ref="BP69">P69/(INDEX($AX69:$BG69,,MATCH(BP$3,$AX$3:$BG$3,))/100)</f>
        <v>0</v>
      </c>
      <c r="BQ69" cm="1">
        <f t="array" ref="BQ69">Q69/(INDEX($AX69:$BG69,,MATCH(BQ$3,$AX$3:$BG$3,))/100)</f>
        <v>0</v>
      </c>
      <c r="BS69" cm="1">
        <f t="array" ref="BS69">S69/(INDEX($AX69:$BG69,,MATCH(BS$3,$AX$3:$BG$3,))/100)</f>
        <v>18604.97115722626</v>
      </c>
      <c r="BT69" cm="1">
        <f t="array" ref="BT69">T69/(INDEX($AX69:$BG69,,MATCH(BT$3,$AX$3:$BG$3,))/100)</f>
        <v>20439.375082329781</v>
      </c>
      <c r="BU69" cm="1">
        <f t="array" ref="BU69">U69/(INDEX($AX69:$BG69,,MATCH(BU$3,$AX$3:$BG$3,))/100)</f>
        <v>20081.681294182064</v>
      </c>
      <c r="BV69" cm="1">
        <f t="array" ref="BV69">V69/(INDEX($AX69:$BG69,,MATCH(BV$3,$AX$3:$BG$3,))/100)</f>
        <v>19341.146405971129</v>
      </c>
      <c r="BW69" cm="1">
        <f t="array" ref="BW69">W69/(INDEX($AX69:$BG69,,MATCH(BW$3,$AX$3:$BG$3,))/100)</f>
        <v>18790.607368996258</v>
      </c>
      <c r="BX69" cm="1">
        <f t="array" ref="BX69">X69/(INDEX($AX69:$BG69,,MATCH(BX$3,$AX$3:$BG$3,))/100)</f>
        <v>16917.090401370755</v>
      </c>
      <c r="BY69" cm="1">
        <f t="array" ref="BY69">Y69/(INDEX($AX69:$BG69,,MATCH(BY$3,$AX$3:$BG$3,))/100)</f>
        <v>16488.955581257138</v>
      </c>
      <c r="BZ69" cm="1">
        <f t="array" ref="BZ69">Z69/(INDEX($AX69:$BG69,,MATCH(BZ$3,$AX$3:$BG$3,))/100)</f>
        <v>16022.483606761141</v>
      </c>
      <c r="CA69" cm="1">
        <f t="array" ref="CA69">AA69/(INDEX($AX69:$BG69,,MATCH(CA$3,$AX$3:$BG$3,))/100)</f>
        <v>15457.385090900001</v>
      </c>
      <c r="CB69" cm="1">
        <f t="array" ref="CB69">AB69/(INDEX($AX69:$BG69,,MATCH(CB$3,$AX$3:$BG$3,))/100)</f>
        <v>15511.253542374063</v>
      </c>
      <c r="CC69" cm="1">
        <f t="array" ref="CC69">AC69/(INDEX($AX69:$BG69,,MATCH(CC$3,$AX$3:$BG$3,))/100)</f>
        <v>8.4167811440350526</v>
      </c>
      <c r="CD69" cm="1">
        <f t="array" ref="CD69">AD69/(INDEX($AX69:$BG69,,MATCH(CD$3,$AX$3:$BG$3,))/100)</f>
        <v>7.6531477420514307</v>
      </c>
      <c r="CE69" cm="1">
        <f t="array" ref="CE69">AE69/(INDEX($AX69:$BG69,,MATCH(CE$3,$AX$3:$BG$3,))/100)</f>
        <v>6.4968984307600266</v>
      </c>
      <c r="CF69" cm="1">
        <f t="array" ref="CF69">AF69/(INDEX($AX69:$BG69,,MATCH(CF$3,$AX$3:$BG$3,))/100)</f>
        <v>6.9112197554565897</v>
      </c>
      <c r="CG69" cm="1">
        <f t="array" ref="CG69">AG69/(INDEX($AX69:$BG69,,MATCH(CG$3,$AX$3:$BG$3,))/100)</f>
        <v>7.6419390849421776</v>
      </c>
      <c r="CH69" cm="1">
        <f t="array" ref="CH69">AH69/(INDEX($AX69:$BG69,,MATCH(CH$3,$AX$3:$BG$3,))/100)</f>
        <v>10.868948818398147</v>
      </c>
      <c r="CI69" cm="1">
        <f t="array" ref="CI69">AI69/(INDEX($AX69:$BG69,,MATCH(CI$3,$AX$3:$BG$3,))/100)</f>
        <v>8.5380247246301124</v>
      </c>
      <c r="CJ69" cm="1">
        <f t="array" ref="CJ69">AJ69/(INDEX($AX69:$BG69,,MATCH(CJ$3,$AX$3:$BG$3,))/100)</f>
        <v>8.8513609383564464</v>
      </c>
      <c r="CK69" cm="1">
        <f t="array" ref="CK69">AK69/(INDEX($AX69:$BG69,,MATCH(CK$3,$AX$3:$BG$3,))/100)</f>
        <v>9.1558452422250554</v>
      </c>
      <c r="CL69" cm="1">
        <f t="array" ref="CL69">AL69/(INDEX($AX69:$BG69,,MATCH(CL$3,$AX$3:$BG$3,))/100)</f>
        <v>9.9800456368113224</v>
      </c>
      <c r="CM69" cm="1">
        <f t="array" ref="CM69">AM69/(INDEX($AX69:$BG69,,MATCH(CM$3,$AX$3:$BG$3,))/100)</f>
        <v>24.589833701071012</v>
      </c>
      <c r="CN69" cm="1">
        <f t="array" ref="CN69">AN69/(INDEX($AX69:$BG69,,MATCH(CN$3,$AX$3:$BG$3,))/100)</f>
        <v>22.35885988316819</v>
      </c>
      <c r="CO69" cm="1">
        <f t="array" ref="CO69">AO69/(INDEX($AX69:$BG69,,MATCH(CO$3,$AX$3:$BG$3,))/100)</f>
        <v>18.980849002870659</v>
      </c>
      <c r="CP69" cm="1">
        <f t="array" ref="CP69">AP69/(INDEX($AX69:$BG69,,MATCH(CP$3,$AX$3:$BG$3,))/100)</f>
        <v>20.191298971659048</v>
      </c>
      <c r="CQ69" cm="1">
        <f t="array" ref="CQ69">AQ69/(INDEX($AX69:$BG69,,MATCH(CQ$3,$AX$3:$BG$3,))/100)</f>
        <v>22.326113514976811</v>
      </c>
      <c r="CR69" cm="1">
        <f t="array" ref="CR69">AR69/(INDEX($AX69:$BG69,,MATCH(CR$3,$AX$3:$BG$3,))/100)</f>
        <v>31.753902041194586</v>
      </c>
      <c r="CS69" cm="1">
        <f t="array" ref="CS69">AS69/(INDEX($AX69:$BG69,,MATCH(CS$3,$AX$3:$BG$3,))/100)</f>
        <v>24.944049812092011</v>
      </c>
      <c r="CT69" cm="1">
        <f t="array" ref="CT69">AT69/(INDEX($AX69:$BG69,,MATCH(CT$3,$AX$3:$BG$3,))/100)</f>
        <v>25.859469288516703</v>
      </c>
      <c r="CU69" cm="1">
        <f t="array" ref="CU69">AU69/(INDEX($AX69:$BG69,,MATCH(CU$3,$AX$3:$BG$3,))/100)</f>
        <v>26.749027691971403</v>
      </c>
      <c r="CV69" cm="1">
        <f t="array" ref="CV69">AV69/(INDEX($AX69:$BG69,,MATCH(CV$3,$AX$3:$BG$3,))/100)</f>
        <v>29.156949472567607</v>
      </c>
      <c r="CW69">
        <f t="shared" si="93"/>
        <v>331.42456489775435</v>
      </c>
      <c r="CX69">
        <f>IFERROR(1/INDEX('exch rates'!$BC$5:$BL$268,MATCH('Country-wise data'!$B69,'exch rates'!$A$5:$A$268,),MATCH(CX$3,'exch rates'!$BC$4:$BL$4,)),1)</f>
        <v>1</v>
      </c>
      <c r="CY69">
        <f>IFERROR(1/INDEX('exch rates'!$BC$5:$BL$268,MATCH('Country-wise data'!$B69,'exch rates'!$A$5:$A$268,),MATCH(CY$3,'exch rates'!$BC$4:$BL$4,)),1)</f>
        <v>1</v>
      </c>
      <c r="CZ69">
        <f>IFERROR(1/INDEX('exch rates'!$BC$5:$BL$268,MATCH('Country-wise data'!$B69,'exch rates'!$A$5:$A$268,),MATCH(CZ$3,'exch rates'!$BC$4:$BL$4,)),1)</f>
        <v>1</v>
      </c>
      <c r="DA69">
        <f>IFERROR(1/INDEX('exch rates'!$BC$5:$BL$268,MATCH('Country-wise data'!$B69,'exch rates'!$A$5:$A$268,),MATCH(DA$3,'exch rates'!$BC$4:$BL$4,)),1)</f>
        <v>1</v>
      </c>
      <c r="DB69">
        <f>IFERROR(1/INDEX('exch rates'!$BC$5:$BL$268,MATCH('Country-wise data'!$B69,'exch rates'!$A$5:$A$268,),MATCH(DB$3,'exch rates'!$BC$4:$BL$4,)),1)</f>
        <v>1</v>
      </c>
      <c r="DC69">
        <f>IFERROR(1/INDEX('exch rates'!$BC$5:$BL$268,MATCH('Country-wise data'!$B69,'exch rates'!$A$5:$A$268,),MATCH(DC$3,'exch rates'!$BC$4:$BL$4,)),1)</f>
        <v>1</v>
      </c>
      <c r="DD69">
        <f>IFERROR(1/INDEX('exch rates'!$BC$5:$BL$268,MATCH('Country-wise data'!$B69,'exch rates'!$A$5:$A$268,),MATCH(DD$3,'exch rates'!$BC$4:$BL$4,)),1)</f>
        <v>1</v>
      </c>
      <c r="DE69">
        <f>IFERROR(1/INDEX('exch rates'!$BC$5:$BL$268,MATCH('Country-wise data'!$B69,'exch rates'!$A$5:$A$268,),MATCH(DE$3,'exch rates'!$BC$4:$BL$4,)),1)</f>
        <v>1</v>
      </c>
      <c r="DF69">
        <f>IFERROR(1/INDEX('exch rates'!$BC$5:$BL$268,MATCH('Country-wise data'!$B69,'exch rates'!$A$5:$A$268,),MATCH(DF$3,'exch rates'!$BC$4:$BL$4,)),1)</f>
        <v>1</v>
      </c>
      <c r="DG69">
        <f>IFERROR(1/INDEX('exch rates'!$BC$5:$BL$268,MATCH('Country-wise data'!$B69,'exch rates'!$A$5:$A$268,),MATCH(DG$3,'exch rates'!$BC$4:$BL$4,)),1)</f>
        <v>1</v>
      </c>
      <c r="DH69" cm="1">
        <f t="array" ref="DH69">(BH69/INDEX($CX69:$DG69,,MATCH(DH$3,$CX$3:$DG$3,)))*$DG69</f>
        <v>0</v>
      </c>
      <c r="DI69" cm="1">
        <f t="array" ref="DI69">(BI69/INDEX($CX69:$DG69,,MATCH(DI$3,$CX$3:$DG$3,)))*$DG69</f>
        <v>0</v>
      </c>
      <c r="DJ69" cm="1">
        <f t="array" ref="DJ69">(BJ69/INDEX($CX69:$DG69,,MATCH(DJ$3,$CX$3:$DG$3,)))*$DG69</f>
        <v>0</v>
      </c>
      <c r="DK69" cm="1">
        <f t="array" ref="DK69">(BK69/INDEX($CX69:$DG69,,MATCH(DK$3,$CX$3:$DG$3,)))*$DG69</f>
        <v>0</v>
      </c>
      <c r="DL69" cm="1">
        <f t="array" ref="DL69">(BL69/INDEX($CX69:$DG69,,MATCH(DL$3,$CX$3:$DG$3,)))*$DG69</f>
        <v>0</v>
      </c>
      <c r="DM69" cm="1">
        <f t="array" ref="DM69">(BM69/INDEX($CX69:$DG69,,MATCH(DM$3,$CX$3:$DG$3,)))*$DG69</f>
        <v>0</v>
      </c>
      <c r="DN69" cm="1">
        <f t="array" ref="DN69">(BN69/INDEX($CX69:$DG69,,MATCH(DN$3,$CX$3:$DG$3,)))*$DG69</f>
        <v>0</v>
      </c>
      <c r="DO69" cm="1">
        <f t="array" ref="DO69">(BO69/INDEX($CX69:$DG69,,MATCH(DO$3,$CX$3:$DG$3,)))*$DG69</f>
        <v>0</v>
      </c>
      <c r="DP69" cm="1">
        <f t="array" ref="DP69">(BP69/INDEX($CX69:$DG69,,MATCH(DP$3,$CX$3:$DG$3,)))*$DG69</f>
        <v>0</v>
      </c>
      <c r="DQ69" cm="1">
        <f t="array" ref="DQ69">(BQ69/INDEX($CX69:$DG69,,MATCH(DQ$3,$CX$3:$DG$3,)))*$DG69</f>
        <v>0</v>
      </c>
      <c r="DS69" cm="1">
        <f t="array" ref="DS69">(BS69/INDEX($CX69:$DG69,,MATCH(DS$3,$CX$3:$DG$3,)))*$DG69</f>
        <v>18604.97115722626</v>
      </c>
      <c r="DT69" cm="1">
        <f t="array" ref="DT69">(BT69/INDEX($CX69:$DG69,,MATCH(DT$3,$CX$3:$DG$3,)))*$DG69</f>
        <v>20439.375082329781</v>
      </c>
      <c r="DU69" cm="1">
        <f t="array" ref="DU69">(BU69/INDEX($CX69:$DG69,,MATCH(DU$3,$CX$3:$DG$3,)))*$DG69</f>
        <v>20081.681294182064</v>
      </c>
      <c r="DV69" cm="1">
        <f t="array" ref="DV69">(BV69/INDEX($CX69:$DG69,,MATCH(DV$3,$CX$3:$DG$3,)))*$DG69</f>
        <v>19341.146405971129</v>
      </c>
      <c r="DW69" cm="1">
        <f t="array" ref="DW69">(BW69/INDEX($CX69:$DG69,,MATCH(DW$3,$CX$3:$DG$3,)))*$DG69</f>
        <v>18790.607368996258</v>
      </c>
      <c r="DX69" cm="1">
        <f t="array" ref="DX69">(BX69/INDEX($CX69:$DG69,,MATCH(DX$3,$CX$3:$DG$3,)))*$DG69</f>
        <v>16917.090401370755</v>
      </c>
      <c r="DY69" cm="1">
        <f t="array" ref="DY69">(BY69/INDEX($CX69:$DG69,,MATCH(DY$3,$CX$3:$DG$3,)))*$DG69</f>
        <v>16488.955581257138</v>
      </c>
      <c r="DZ69" cm="1">
        <f t="array" ref="DZ69">(BZ69/INDEX($CX69:$DG69,,MATCH(DZ$3,$CX$3:$DG$3,)))*$DG69</f>
        <v>16022.483606761141</v>
      </c>
      <c r="EA69" cm="1">
        <f t="array" ref="EA69">(CA69/INDEX($CX69:$DG69,,MATCH(EA$3,$CX$3:$DG$3,)))*$DG69</f>
        <v>15457.385090900001</v>
      </c>
      <c r="EB69" cm="1">
        <f t="array" ref="EB69">(CB69/INDEX($CX69:$DG69,,MATCH(EB$3,$CX$3:$DG$3,)))*$DG69</f>
        <v>15511.253542374063</v>
      </c>
      <c r="EC69" s="53" cm="1">
        <f t="array" ref="EC69">(CC69/INDEX($CX69:$DG69,,MATCH(EC$3,$CX$3:$DG$3,)))*$DG69</f>
        <v>8.4167811440350526</v>
      </c>
      <c r="ED69" cm="1">
        <f t="array" ref="ED69">(CD69/INDEX($CX69:$DG69,,MATCH(ED$3,$CX$3:$DG$3,)))*$DG69</f>
        <v>7.6531477420514307</v>
      </c>
      <c r="EE69" cm="1">
        <f t="array" ref="EE69">(CE69/INDEX($CX69:$DG69,,MATCH(EE$3,$CX$3:$DG$3,)))*$DG69</f>
        <v>6.4968984307600266</v>
      </c>
      <c r="EF69" cm="1">
        <f t="array" ref="EF69">(CF69/INDEX($CX69:$DG69,,MATCH(EF$3,$CX$3:$DG$3,)))*$DG69</f>
        <v>6.9112197554565897</v>
      </c>
      <c r="EG69" cm="1">
        <f t="array" ref="EG69">(CG69/INDEX($CX69:$DG69,,MATCH(EG$3,$CX$3:$DG$3,)))*$DG69</f>
        <v>7.6419390849421776</v>
      </c>
      <c r="EH69" cm="1">
        <f t="array" ref="EH69">(CH69/INDEX($CX69:$DG69,,MATCH(EH$3,$CX$3:$DG$3,)))*$DG69</f>
        <v>10.868948818398147</v>
      </c>
      <c r="EI69" cm="1">
        <f t="array" ref="EI69">(CI69/INDEX($CX69:$DG69,,MATCH(EI$3,$CX$3:$DG$3,)))*$DG69</f>
        <v>8.5380247246301124</v>
      </c>
      <c r="EJ69" cm="1">
        <f t="array" ref="EJ69">(CJ69/INDEX($CX69:$DG69,,MATCH(EJ$3,$CX$3:$DG$3,)))*$DG69</f>
        <v>8.8513609383564464</v>
      </c>
      <c r="EK69" cm="1">
        <f t="array" ref="EK69">(CK69/INDEX($CX69:$DG69,,MATCH(EK$3,$CX$3:$DG$3,)))*$DG69</f>
        <v>9.1558452422250554</v>
      </c>
      <c r="EL69" cm="1">
        <f t="array" ref="EL69">(CL69/INDEX($CX69:$DG69,,MATCH(EL$3,$CX$3:$DG$3,)))*$DG69</f>
        <v>9.9800456368113224</v>
      </c>
      <c r="EM69" cm="1">
        <f t="array" ref="EM69">(CM69/INDEX($CX69:$DG69,,MATCH(EM$3,$CX$3:$DG$3,)))*$DG69</f>
        <v>24.589833701071012</v>
      </c>
      <c r="EN69" cm="1">
        <f t="array" ref="EN69">(CN69/INDEX($CX69:$DG69,,MATCH(EN$3,$CX$3:$DG$3,)))*$DG69</f>
        <v>22.35885988316819</v>
      </c>
      <c r="EO69" cm="1">
        <f t="array" ref="EO69">(CO69/INDEX($CX69:$DG69,,MATCH(EO$3,$CX$3:$DG$3,)))*$DG69</f>
        <v>18.980849002870659</v>
      </c>
      <c r="EP69" cm="1">
        <f t="array" ref="EP69">(CP69/INDEX($CX69:$DG69,,MATCH(EP$3,$CX$3:$DG$3,)))*$DG69</f>
        <v>20.191298971659048</v>
      </c>
      <c r="EQ69" cm="1">
        <f t="array" ref="EQ69">(CQ69/INDEX($CX69:$DG69,,MATCH(EQ$3,$CX$3:$DG$3,)))*$DG69</f>
        <v>22.326113514976811</v>
      </c>
      <c r="ER69" cm="1">
        <f t="array" ref="ER69">(CR69/INDEX($CX69:$DG69,,MATCH(ER$3,$CX$3:$DG$3,)))*$DG69</f>
        <v>31.753902041194586</v>
      </c>
      <c r="ES69" cm="1">
        <f t="array" ref="ES69">(CS69/INDEX($CX69:$DG69,,MATCH(ES$3,$CX$3:$DG$3,)))*$DG69</f>
        <v>24.944049812092011</v>
      </c>
      <c r="ET69" cm="1">
        <f t="array" ref="ET69">(CT69/INDEX($CX69:$DG69,,MATCH(ET$3,$CX$3:$DG$3,)))*$DG69</f>
        <v>25.859469288516703</v>
      </c>
      <c r="EU69" cm="1">
        <f t="array" ref="EU69">(CU69/INDEX($CX69:$DG69,,MATCH(EU$3,$CX$3:$DG$3,)))*$DG69</f>
        <v>26.749027691971403</v>
      </c>
      <c r="EV69" cm="1">
        <f t="array" ref="EV69">(CV69/INDEX($CX69:$DG69,,MATCH(EV$3,$CX$3:$DG$3,)))*$DG69</f>
        <v>29.156949472567607</v>
      </c>
      <c r="EW69">
        <f t="shared" si="94"/>
        <v>331.42456489775435</v>
      </c>
      <c r="EY69" s="96">
        <f t="shared" ref="EY69:EY107" si="105">IFERROR(AC69/S69,0)</f>
        <v>4.5239420544685626E-4</v>
      </c>
      <c r="EZ69" s="96">
        <f t="shared" si="95"/>
        <v>3.7443159153470007E-4</v>
      </c>
      <c r="FA69" s="96">
        <f t="shared" si="96"/>
        <v>3.2352363009775808E-4</v>
      </c>
      <c r="FB69" s="96">
        <f t="shared" si="97"/>
        <v>3.5733247711329622E-4</v>
      </c>
      <c r="FC69" s="96">
        <f t="shared" si="98"/>
        <v>4.0668930678372154E-4</v>
      </c>
      <c r="FD69" s="96">
        <f t="shared" si="99"/>
        <v>6.4248334438866972E-4</v>
      </c>
      <c r="FE69" s="96">
        <f t="shared" si="100"/>
        <v>5.178026396247447E-4</v>
      </c>
      <c r="FF69" s="96">
        <f t="shared" si="101"/>
        <v>5.5243376467686714E-4</v>
      </c>
      <c r="FG69" s="96">
        <f t="shared" si="102"/>
        <v>5.9232821000333627E-4</v>
      </c>
      <c r="FH69" s="96">
        <f t="shared" si="103"/>
        <v>6.4340677621879899E-4</v>
      </c>
      <c r="FJ69" s="96">
        <f t="shared" ref="FJ69:FJ132" si="106">AVERAGE(BS69:CB69)</f>
        <v>17765.494953136855</v>
      </c>
      <c r="FK69" s="96" t="str">
        <f>IF(AND('Country-wise data'!FJ69&gt;'non-R&amp;D ex_typologies'!$C$17,'Country-wise data'!FJ69&lt;'non-R&amp;D ex_typologies'!$D$17),"Small",IF(AND('Country-wise data'!FJ69&gt;'non-R&amp;D ex_typologies'!$E$17,'Country-wise data'!$FJ$4&lt;'non-R&amp;D ex_typologies'!$F$17),"Medium","Large"))</f>
        <v>Medium</v>
      </c>
      <c r="FL69" t="str">
        <f>IF($FK69='non-R&amp;D ex_typologies'!$C$16,IF(AND('Country-wise data'!EY69&gt;'non-R&amp;D ex_typologies'!$C$21,'Country-wise data'!EY69&lt;'non-R&amp;D ex_typologies'!$D$21),'non-R&amp;D ex_typologies'!$B$21,IF(AND('Country-wise data'!EY69&gt;'non-R&amp;D ex_typologies'!$C$19,'Country-wise data'!EY69&lt;'non-R&amp;D ex_typologies'!$D$19),'non-R&amp;D ex_typologies'!$B$19,'non-R&amp;D ex_typologies'!$B$20)),IF($FK69='non-R&amp;D ex_typologies'!$E$16,IF(AND('Country-wise data'!EY69&gt;'non-R&amp;D ex_typologies'!$E$21,'Country-wise data'!EY69&lt;'non-R&amp;D ex_typologies'!$F$21),'non-R&amp;D ex_typologies'!$B$21,IF(AND('Country-wise data'!EY69&gt;'non-R&amp;D ex_typologies'!$E$19,'Country-wise data'!EY69&lt;'non-R&amp;D ex_typologies'!$F$19),'non-R&amp;D ex_typologies'!$B$19,'non-R&amp;D ex_typologies'!$B$20)),IF(AND('Country-wise data'!EY69&gt;'non-R&amp;D ex_typologies'!$G$21,'Country-wise data'!EY69&lt;'non-R&amp;D ex_typologies'!$H$21),'non-R&amp;D ex_typologies'!$B$21,IF(AND('Country-wise data'!EY69&gt;'non-R&amp;D ex_typologies'!$G$19,'Country-wise data'!EY69&lt;'non-R&amp;D ex_typologies'!$H$19),'non-R&amp;D ex_typologies'!$B$19,'non-R&amp;D ex_typologies'!$B$20))))</f>
        <v>Program heavy</v>
      </c>
      <c r="FM69" t="str">
        <f>IF($FK69='non-R&amp;D ex_typologies'!$C$16,IF(AND('Country-wise data'!EZ69&gt;'non-R&amp;D ex_typologies'!$C$21,'Country-wise data'!EZ69&lt;'non-R&amp;D ex_typologies'!$D$21),'non-R&amp;D ex_typologies'!$B$21,IF(AND('Country-wise data'!EZ69&gt;'non-R&amp;D ex_typologies'!$C$19,'Country-wise data'!EZ69&lt;'non-R&amp;D ex_typologies'!$D$19),'non-R&amp;D ex_typologies'!$B$19,'non-R&amp;D ex_typologies'!$B$20)),IF($FK69='non-R&amp;D ex_typologies'!$E$16,IF(AND('Country-wise data'!EZ69&gt;'non-R&amp;D ex_typologies'!$E$21,'Country-wise data'!EZ69&lt;'non-R&amp;D ex_typologies'!$F$21),'non-R&amp;D ex_typologies'!$B$21,IF(AND('Country-wise data'!EZ69&gt;'non-R&amp;D ex_typologies'!$E$19,'Country-wise data'!EZ69&lt;'non-R&amp;D ex_typologies'!$F$19),'non-R&amp;D ex_typologies'!$B$19,'non-R&amp;D ex_typologies'!$B$20)),IF(AND('Country-wise data'!EZ69&gt;'non-R&amp;D ex_typologies'!$G$21,'Country-wise data'!EZ69&lt;'non-R&amp;D ex_typologies'!$H$21),'non-R&amp;D ex_typologies'!$B$21,IF(AND('Country-wise data'!EZ69&gt;'non-R&amp;D ex_typologies'!$G$19,'Country-wise data'!EZ69&lt;'non-R&amp;D ex_typologies'!$H$19),'non-R&amp;D ex_typologies'!$B$19,'non-R&amp;D ex_typologies'!$B$20))))</f>
        <v>Program heavy</v>
      </c>
      <c r="FN69" t="str">
        <f>IF($FK69='non-R&amp;D ex_typologies'!$C$16,IF(AND('Country-wise data'!FA69&gt;'non-R&amp;D ex_typologies'!$C$21,'Country-wise data'!FA69&lt;'non-R&amp;D ex_typologies'!$D$21),'non-R&amp;D ex_typologies'!$B$21,IF(AND('Country-wise data'!FA69&gt;'non-R&amp;D ex_typologies'!$C$19,'Country-wise data'!FA69&lt;'non-R&amp;D ex_typologies'!$D$19),'non-R&amp;D ex_typologies'!$B$19,'non-R&amp;D ex_typologies'!$B$20)),IF($FK69='non-R&amp;D ex_typologies'!$E$16,IF(AND('Country-wise data'!FA69&gt;'non-R&amp;D ex_typologies'!$E$21,'Country-wise data'!FA69&lt;'non-R&amp;D ex_typologies'!$F$21),'non-R&amp;D ex_typologies'!$B$21,IF(AND('Country-wise data'!FA69&gt;'non-R&amp;D ex_typologies'!$E$19,'Country-wise data'!FA69&lt;'non-R&amp;D ex_typologies'!$F$19),'non-R&amp;D ex_typologies'!$B$19,'non-R&amp;D ex_typologies'!$B$20)),IF(AND('Country-wise data'!FA69&gt;'non-R&amp;D ex_typologies'!$G$21,'Country-wise data'!FA69&lt;'non-R&amp;D ex_typologies'!$H$21),'non-R&amp;D ex_typologies'!$B$21,IF(AND('Country-wise data'!FA69&gt;'non-R&amp;D ex_typologies'!$G$19,'Country-wise data'!FA69&lt;'non-R&amp;D ex_typologies'!$H$19),'non-R&amp;D ex_typologies'!$B$19,'non-R&amp;D ex_typologies'!$B$20))))</f>
        <v>Program heavy</v>
      </c>
      <c r="FO69" t="str">
        <f>IF($FK69='non-R&amp;D ex_typologies'!$C$16,IF(AND('Country-wise data'!FB69&gt;'non-R&amp;D ex_typologies'!$C$21,'Country-wise data'!FB69&lt;'non-R&amp;D ex_typologies'!$D$21),'non-R&amp;D ex_typologies'!$B$21,IF(AND('Country-wise data'!FB69&gt;'non-R&amp;D ex_typologies'!$C$19,'Country-wise data'!FB69&lt;'non-R&amp;D ex_typologies'!$D$19),'non-R&amp;D ex_typologies'!$B$19,'non-R&amp;D ex_typologies'!$B$20)),IF($FK69='non-R&amp;D ex_typologies'!$E$16,IF(AND('Country-wise data'!FB69&gt;'non-R&amp;D ex_typologies'!$E$21,'Country-wise data'!FB69&lt;'non-R&amp;D ex_typologies'!$F$21),'non-R&amp;D ex_typologies'!$B$21,IF(AND('Country-wise data'!FB69&gt;'non-R&amp;D ex_typologies'!$E$19,'Country-wise data'!FB69&lt;'non-R&amp;D ex_typologies'!$F$19),'non-R&amp;D ex_typologies'!$B$19,'non-R&amp;D ex_typologies'!$B$20)),IF(AND('Country-wise data'!FB69&gt;'non-R&amp;D ex_typologies'!$G$21,'Country-wise data'!FB69&lt;'non-R&amp;D ex_typologies'!$H$21),'non-R&amp;D ex_typologies'!$B$21,IF(AND('Country-wise data'!FB69&gt;'non-R&amp;D ex_typologies'!$G$19,'Country-wise data'!FB69&lt;'non-R&amp;D ex_typologies'!$H$19),'non-R&amp;D ex_typologies'!$B$19,'non-R&amp;D ex_typologies'!$B$20))))</f>
        <v>Program heavy</v>
      </c>
      <c r="FP69" t="str">
        <f>IF($FK69='non-R&amp;D ex_typologies'!$C$16,IF(AND('Country-wise data'!FC69&gt;'non-R&amp;D ex_typologies'!$C$21,'Country-wise data'!FC69&lt;'non-R&amp;D ex_typologies'!$D$21),'non-R&amp;D ex_typologies'!$B$21,IF(AND('Country-wise data'!FC69&gt;'non-R&amp;D ex_typologies'!$C$19,'Country-wise data'!FC69&lt;'non-R&amp;D ex_typologies'!$D$19),'non-R&amp;D ex_typologies'!$B$19,'non-R&amp;D ex_typologies'!$B$20)),IF($FK69='non-R&amp;D ex_typologies'!$E$16,IF(AND('Country-wise data'!FC69&gt;'non-R&amp;D ex_typologies'!$E$21,'Country-wise data'!FC69&lt;'non-R&amp;D ex_typologies'!$F$21),'non-R&amp;D ex_typologies'!$B$21,IF(AND('Country-wise data'!FC69&gt;'non-R&amp;D ex_typologies'!$E$19,'Country-wise data'!FC69&lt;'non-R&amp;D ex_typologies'!$F$19),'non-R&amp;D ex_typologies'!$B$19,'non-R&amp;D ex_typologies'!$B$20)),IF(AND('Country-wise data'!FC69&gt;'non-R&amp;D ex_typologies'!$G$21,'Country-wise data'!FC69&lt;'non-R&amp;D ex_typologies'!$H$21),'non-R&amp;D ex_typologies'!$B$21,IF(AND('Country-wise data'!FC69&gt;'non-R&amp;D ex_typologies'!$G$19,'Country-wise data'!FC69&lt;'non-R&amp;D ex_typologies'!$H$19),'non-R&amp;D ex_typologies'!$B$19,'non-R&amp;D ex_typologies'!$B$20))))</f>
        <v>Program heavy</v>
      </c>
      <c r="FQ69" t="str">
        <f>IF($FK69='non-R&amp;D ex_typologies'!$C$16,IF(AND('Country-wise data'!FD69&gt;'non-R&amp;D ex_typologies'!$C$21,'Country-wise data'!FD69&lt;'non-R&amp;D ex_typologies'!$D$21),'non-R&amp;D ex_typologies'!$B$21,IF(AND('Country-wise data'!FD69&gt;'non-R&amp;D ex_typologies'!$C$19,'Country-wise data'!FD69&lt;'non-R&amp;D ex_typologies'!$D$19),'non-R&amp;D ex_typologies'!$B$19,'non-R&amp;D ex_typologies'!$B$20)),IF($FK69='non-R&amp;D ex_typologies'!$E$16,IF(AND('Country-wise data'!FD69&gt;'non-R&amp;D ex_typologies'!$E$21,'Country-wise data'!FD69&lt;'non-R&amp;D ex_typologies'!$F$21),'non-R&amp;D ex_typologies'!$B$21,IF(AND('Country-wise data'!FD69&gt;'non-R&amp;D ex_typologies'!$E$19,'Country-wise data'!FD69&lt;'non-R&amp;D ex_typologies'!$F$19),'non-R&amp;D ex_typologies'!$B$19,'non-R&amp;D ex_typologies'!$B$20)),IF(AND('Country-wise data'!FD69&gt;'non-R&amp;D ex_typologies'!$G$21,'Country-wise data'!FD69&lt;'non-R&amp;D ex_typologies'!$H$21),'non-R&amp;D ex_typologies'!$B$21,IF(AND('Country-wise data'!FD69&gt;'non-R&amp;D ex_typologies'!$G$19,'Country-wise data'!FD69&lt;'non-R&amp;D ex_typologies'!$H$19),'non-R&amp;D ex_typologies'!$B$19,'non-R&amp;D ex_typologies'!$B$20))))</f>
        <v>Program heavy</v>
      </c>
      <c r="FR69" t="str">
        <f>IF($FK69='non-R&amp;D ex_typologies'!$C$16,IF(AND('Country-wise data'!FE69&gt;'non-R&amp;D ex_typologies'!$C$21,'Country-wise data'!FE69&lt;'non-R&amp;D ex_typologies'!$D$21),'non-R&amp;D ex_typologies'!$B$21,IF(AND('Country-wise data'!FE69&gt;'non-R&amp;D ex_typologies'!$C$19,'Country-wise data'!FE69&lt;'non-R&amp;D ex_typologies'!$D$19),'non-R&amp;D ex_typologies'!$B$19,'non-R&amp;D ex_typologies'!$B$20)),IF($FK69='non-R&amp;D ex_typologies'!$E$16,IF(AND('Country-wise data'!FE69&gt;'non-R&amp;D ex_typologies'!$E$21,'Country-wise data'!FE69&lt;'non-R&amp;D ex_typologies'!$F$21),'non-R&amp;D ex_typologies'!$B$21,IF(AND('Country-wise data'!FE69&gt;'non-R&amp;D ex_typologies'!$E$19,'Country-wise data'!FE69&lt;'non-R&amp;D ex_typologies'!$F$19),'non-R&amp;D ex_typologies'!$B$19,'non-R&amp;D ex_typologies'!$B$20)),IF(AND('Country-wise data'!FE69&gt;'non-R&amp;D ex_typologies'!$G$21,'Country-wise data'!FE69&lt;'non-R&amp;D ex_typologies'!$H$21),'non-R&amp;D ex_typologies'!$B$21,IF(AND('Country-wise data'!FE69&gt;'non-R&amp;D ex_typologies'!$G$19,'Country-wise data'!FE69&lt;'non-R&amp;D ex_typologies'!$H$19),'non-R&amp;D ex_typologies'!$B$19,'non-R&amp;D ex_typologies'!$B$20))))</f>
        <v>Program heavy</v>
      </c>
      <c r="FS69" t="str">
        <f>IF($FK69='non-R&amp;D ex_typologies'!$C$16,IF(AND('Country-wise data'!FF69&gt;'non-R&amp;D ex_typologies'!$C$21,'Country-wise data'!FF69&lt;'non-R&amp;D ex_typologies'!$D$21),'non-R&amp;D ex_typologies'!$B$21,IF(AND('Country-wise data'!FF69&gt;'non-R&amp;D ex_typologies'!$C$19,'Country-wise data'!FF69&lt;'non-R&amp;D ex_typologies'!$D$19),'non-R&amp;D ex_typologies'!$B$19,'non-R&amp;D ex_typologies'!$B$20)),IF($FK69='non-R&amp;D ex_typologies'!$E$16,IF(AND('Country-wise data'!FF69&gt;'non-R&amp;D ex_typologies'!$E$21,'Country-wise data'!FF69&lt;'non-R&amp;D ex_typologies'!$F$21),'non-R&amp;D ex_typologies'!$B$21,IF(AND('Country-wise data'!FF69&gt;'non-R&amp;D ex_typologies'!$E$19,'Country-wise data'!FF69&lt;'non-R&amp;D ex_typologies'!$F$19),'non-R&amp;D ex_typologies'!$B$19,'non-R&amp;D ex_typologies'!$B$20)),IF(AND('Country-wise data'!FF69&gt;'non-R&amp;D ex_typologies'!$G$21,'Country-wise data'!FF69&lt;'non-R&amp;D ex_typologies'!$H$21),'non-R&amp;D ex_typologies'!$B$21,IF(AND('Country-wise data'!FF69&gt;'non-R&amp;D ex_typologies'!$G$19,'Country-wise data'!FF69&lt;'non-R&amp;D ex_typologies'!$H$19),'non-R&amp;D ex_typologies'!$B$19,'non-R&amp;D ex_typologies'!$B$20))))</f>
        <v>Program heavy</v>
      </c>
      <c r="FT69" t="str">
        <f>IF($FK69='non-R&amp;D ex_typologies'!$C$16,IF(AND('Country-wise data'!FG69&gt;'non-R&amp;D ex_typologies'!$C$21,'Country-wise data'!FG69&lt;'non-R&amp;D ex_typologies'!$D$21),'non-R&amp;D ex_typologies'!$B$21,IF(AND('Country-wise data'!FG69&gt;'non-R&amp;D ex_typologies'!$C$19,'Country-wise data'!FG69&lt;'non-R&amp;D ex_typologies'!$D$19),'non-R&amp;D ex_typologies'!$B$19,'non-R&amp;D ex_typologies'!$B$20)),IF($FK69='non-R&amp;D ex_typologies'!$E$16,IF(AND('Country-wise data'!FG69&gt;'non-R&amp;D ex_typologies'!$E$21,'Country-wise data'!FG69&lt;'non-R&amp;D ex_typologies'!$F$21),'non-R&amp;D ex_typologies'!$B$21,IF(AND('Country-wise data'!FG69&gt;'non-R&amp;D ex_typologies'!$E$19,'Country-wise data'!FG69&lt;'non-R&amp;D ex_typologies'!$F$19),'non-R&amp;D ex_typologies'!$B$19,'non-R&amp;D ex_typologies'!$B$20)),IF(AND('Country-wise data'!FG69&gt;'non-R&amp;D ex_typologies'!$G$21,'Country-wise data'!FG69&lt;'non-R&amp;D ex_typologies'!$H$21),'non-R&amp;D ex_typologies'!$B$21,IF(AND('Country-wise data'!FG69&gt;'non-R&amp;D ex_typologies'!$G$19,'Country-wise data'!FG69&lt;'non-R&amp;D ex_typologies'!$H$19),'non-R&amp;D ex_typologies'!$B$19,'non-R&amp;D ex_typologies'!$B$20))))</f>
        <v>Program heavy</v>
      </c>
      <c r="FU69" t="str">
        <f>IF($FK69='non-R&amp;D ex_typologies'!$C$16,IF(AND('Country-wise data'!FH69&gt;'non-R&amp;D ex_typologies'!$C$21,'Country-wise data'!FH69&lt;'non-R&amp;D ex_typologies'!$D$21),'non-R&amp;D ex_typologies'!$B$21,IF(AND('Country-wise data'!FH69&gt;'non-R&amp;D ex_typologies'!$C$19,'Country-wise data'!FH69&lt;'non-R&amp;D ex_typologies'!$D$19),'non-R&amp;D ex_typologies'!$B$19,'non-R&amp;D ex_typologies'!$B$20)),IF($FK69='non-R&amp;D ex_typologies'!$E$16,IF(AND('Country-wise data'!FH69&gt;'non-R&amp;D ex_typologies'!$E$21,'Country-wise data'!FH69&lt;'non-R&amp;D ex_typologies'!$F$21),'non-R&amp;D ex_typologies'!$B$21,IF(AND('Country-wise data'!FH69&gt;'non-R&amp;D ex_typologies'!$E$19,'Country-wise data'!FH69&lt;'non-R&amp;D ex_typologies'!$F$19),'non-R&amp;D ex_typologies'!$B$19,'non-R&amp;D ex_typologies'!$B$20)),IF(AND('Country-wise data'!FH69&gt;'non-R&amp;D ex_typologies'!$G$21,'Country-wise data'!FH69&lt;'non-R&amp;D ex_typologies'!$H$21),'non-R&amp;D ex_typologies'!$B$21,IF(AND('Country-wise data'!FH69&gt;'non-R&amp;D ex_typologies'!$G$19,'Country-wise data'!FH69&lt;'non-R&amp;D ex_typologies'!$H$19),'non-R&amp;D ex_typologies'!$B$19,'non-R&amp;D ex_typologies'!$B$20))))</f>
        <v>Program heavy</v>
      </c>
    </row>
    <row r="70" spans="2:177" x14ac:dyDescent="0.35">
      <c r="B70" t="s">
        <v>191</v>
      </c>
      <c r="C70" t="s">
        <v>192</v>
      </c>
      <c r="D70" t="s">
        <v>376</v>
      </c>
      <c r="E70" t="s">
        <v>376</v>
      </c>
      <c r="F70" t="s">
        <v>367</v>
      </c>
      <c r="G70" s="55">
        <f>Assumptions!$C$13</f>
        <v>1.1000000000000001</v>
      </c>
      <c r="H70">
        <f>SUMIFS(FAOstat!M:M,FAOstat!$B:$B,'Country-wise data'!$B70)*G70</f>
        <v>2.3320000000000003</v>
      </c>
      <c r="I70">
        <f>IF(SUMIFS(FAOstat!N:N,FAOstat!$B:$B,'Country-wise data'!$B70)=0,H70*(1+Assumptions!$C$9),SUMIFS(FAOstat!N:N,FAOstat!$B:$B,'Country-wise data'!$B70)*$G70)</f>
        <v>6.6880000000000006</v>
      </c>
      <c r="J70">
        <f>IF(SUMIFS(FAOstat!O:O,FAOstat!$B:$B,'Country-wise data'!$B70)=0,I70*(1+Assumptions!$C$9),SUMIFS(FAOstat!O:O,FAOstat!$B:$B,'Country-wise data'!$B70)*$G70)</f>
        <v>1.6830000000000003</v>
      </c>
      <c r="K70">
        <f>IF(SUMIFS(FAOstat!P:P,FAOstat!$B:$B,'Country-wise data'!$B70)=0,J70*(1+Assumptions!$C$9),SUMIFS(FAOstat!P:P,FAOstat!$B:$B,'Country-wise data'!$B70)*$G70)</f>
        <v>3.4100000000000006</v>
      </c>
      <c r="L70">
        <f>IF(SUMIFS(FAOstat!Q:Q,FAOstat!$B:$B,'Country-wise data'!$B70)=0,K70*(1+Assumptions!$C$9),SUMIFS(FAOstat!Q:Q,FAOstat!$B:$B,'Country-wise data'!$B70)*$G70)</f>
        <v>64.757000000000005</v>
      </c>
      <c r="M70">
        <f>IF(SUMIFS(FAOstat!R:R,FAOstat!$B:$B,'Country-wise data'!$B70)=0,L70*(1+Assumptions!$C$9),SUMIFS(FAOstat!R:R,FAOstat!$B:$B,'Country-wise data'!$B70)*$G70)</f>
        <v>79.75</v>
      </c>
      <c r="N70">
        <f>IF(SUMIFS(FAOstat!S:S,FAOstat!$B:$B,'Country-wise data'!$B70)=0,M70*(1+Assumptions!$C$9),SUMIFS(FAOstat!S:S,FAOstat!$B:$B,'Country-wise data'!$B70)*$G70)</f>
        <v>84.435999999999993</v>
      </c>
      <c r="O70">
        <f>IF(SUMIFS(FAOstat!T:T,FAOstat!$B:$B,'Country-wise data'!$B70)=0,N70*(1+Assumptions!$C$9),SUMIFS(FAOstat!T:T,FAOstat!$B:$B,'Country-wise data'!$B70)*$G70)</f>
        <v>79.442000000000007</v>
      </c>
      <c r="P70">
        <f>IF(SUMIFS(FAOstat!U:U,FAOstat!$B:$B,'Country-wise data'!$B70)=0,O70*(1+Assumptions!$C$9),SUMIFS(FAOstat!U:U,FAOstat!$B:$B,'Country-wise data'!$B70)*$G70)</f>
        <v>82.28</v>
      </c>
      <c r="Q70">
        <f>IF(SUMIFS(FAOstat!V:V,FAOstat!$B:$B,'Country-wise data'!$B70)=0,P70*(1+Assumptions!$C$9),SUMIFS(FAOstat!V:V,FAOstat!$B:$B,'Country-wise data'!$B70)*$G70)</f>
        <v>83.925600000000003</v>
      </c>
      <c r="R70" s="36">
        <f t="shared" si="90"/>
        <v>5.3225939800534805E-2</v>
      </c>
      <c r="S70">
        <f>SUMIFS(FAOstat!CE:CE,FAOstat!$B:$B,'Country-wise data'!$B70)</f>
        <v>1478.049751</v>
      </c>
      <c r="T70">
        <f>SUMIFS(FAOstat!CF:CF,FAOstat!$B:$B,'Country-wise data'!$B70)</f>
        <v>1519.07131</v>
      </c>
      <c r="U70">
        <f>SUMIFS(FAOstat!CG:CG,FAOstat!$B:$B,'Country-wise data'!$B70)</f>
        <v>1638.974991</v>
      </c>
      <c r="V70">
        <f>SUMIFS(FAOstat!CH:CH,FAOstat!$B:$B,'Country-wise data'!$B70)</f>
        <v>1830.6861879999999</v>
      </c>
      <c r="W70">
        <f>SUMIFS(FAOstat!CI:CI,FAOstat!$B:$B,'Country-wise data'!$B70)</f>
        <v>1951.3975290000001</v>
      </c>
      <c r="X70">
        <f>SUMIFS(FAOstat!CJ:CJ,FAOstat!$B:$B,'Country-wise data'!$B70)</f>
        <v>1706.8744730000001</v>
      </c>
      <c r="Y70">
        <f>SUMIFS(FAOstat!CK:CK,FAOstat!$B:$B,'Country-wise data'!$B70)</f>
        <v>1488.4048519999999</v>
      </c>
      <c r="Z70">
        <f>SUMIFS(FAOstat!CL:CL,FAOstat!$B:$B,'Country-wise data'!$B70)</f>
        <v>1561.5370809999999</v>
      </c>
      <c r="AA70">
        <f>SUMIFS(FAOstat!CM:CM,FAOstat!$B:$B,'Country-wise data'!$B70)</f>
        <v>1738.336096</v>
      </c>
      <c r="AB70">
        <f>SUMIFS(FAOstat!CN:CN,FAOstat!$B:$B,'Country-wise data'!$B70)</f>
        <v>1773.10281792</v>
      </c>
      <c r="AC70" s="53">
        <f>IFERROR(INDEX('ASTI data (new)'!$AF$6:$AL$130,MATCH('Country-wise data'!$B70,'ASTI data (new)'!$C$6:$C$130,),MATCH('Country-wise data'!AC$3,'ASTI data (new)'!$AF$5:$AL$5,)),(INDEX(Assumptions!$G$154:$P$345,MATCH('Country-wise data'!$B70,Assumptions!$B$154:$B$344,),MATCH('Country-wise data'!AC$3,Assumptions!$G$153:$P$153,))*S70))</f>
        <v>12.923299037020637</v>
      </c>
      <c r="AD70" s="53">
        <f>IFERROR(INDEX('ASTI data (new)'!$AF$6:$AL$130,MATCH('Country-wise data'!$B70,'ASTI data (new)'!$C$6:$C$130,),MATCH('Country-wise data'!AD$3,'ASTI data (new)'!$AF$5:$AL$5,)),(INDEX(Assumptions!$G$154:$P$345,MATCH('Country-wise data'!$B70,Assumptions!$B$154:$B$344,),MATCH('Country-wise data'!AD$3,Assumptions!$G$153:$P$153,))*T70))</f>
        <v>16.503219509902276</v>
      </c>
      <c r="AE70" s="53">
        <f>IFERROR(INDEX('ASTI data (new)'!$AF$6:$AL$130,MATCH('Country-wise data'!$B70,'ASTI data (new)'!$C$6:$C$130,),MATCH('Country-wise data'!AE$3,'ASTI data (new)'!$AF$5:$AL$5,)),(INDEX(Assumptions!$G$154:$P$345,MATCH('Country-wise data'!$B70,Assumptions!$B$154:$B$344,),MATCH('Country-wise data'!AE$3,Assumptions!$G$153:$P$153,))*U70))</f>
        <v>22.893333090956745</v>
      </c>
      <c r="AF70" s="53">
        <f>IFERROR(INDEX('ASTI data (new)'!$AF$6:$AL$130,MATCH('Country-wise data'!$B70,'ASTI data (new)'!$C$6:$C$130,),MATCH('Country-wise data'!AF$3,'ASTI data (new)'!$AF$5:$AL$5,)),(INDEX(Assumptions!$G$154:$P$345,MATCH('Country-wise data'!$B70,Assumptions!$B$154:$B$344,),MATCH('Country-wise data'!AF$3,Assumptions!$G$153:$P$153,))*V70))</f>
        <v>30.297952542514565</v>
      </c>
      <c r="AG70" s="53">
        <f>IFERROR(INDEX('ASTI data (new)'!$AF$6:$AL$130,MATCH('Country-wise data'!$B70,'ASTI data (new)'!$C$6:$C$130,),MATCH('Country-wise data'!AG$3,'ASTI data (new)'!$AF$5:$AL$5,)),(INDEX(Assumptions!$G$154:$P$345,MATCH('Country-wise data'!$B70,Assumptions!$B$154:$B$344,),MATCH('Country-wise data'!AG$3,Assumptions!$G$153:$P$153,))*W70))</f>
        <v>36.862366476708331</v>
      </c>
      <c r="AH70" s="53">
        <f>IFERROR(INDEX('ASTI data (new)'!$AF$6:$AL$130,MATCH('Country-wise data'!$B70,'ASTI data (new)'!$C$6:$C$130,),MATCH('Country-wise data'!AH$3,'ASTI data (new)'!$AF$5:$AL$5,)),(INDEX(Assumptions!$G$154:$P$345,MATCH('Country-wise data'!$B70,Assumptions!$B$154:$B$344,),MATCH('Country-wise data'!AH$3,Assumptions!$G$153:$P$153,))*X70))</f>
        <v>47.902546341683887</v>
      </c>
      <c r="AI70" s="53">
        <f>IFERROR(INDEX('ASTI data (new)'!$AF$6:$AL$130,MATCH('Country-wise data'!$B70,'ASTI data (new)'!$C$6:$C$130,),MATCH('Country-wise data'!AI$3,'ASTI data (new)'!$AF$5:$AL$5,)),(INDEX(Assumptions!$G$154:$P$345,MATCH('Country-wise data'!$B70,Assumptions!$B$154:$B$344,),MATCH('Country-wise data'!AI$3,Assumptions!$G$153:$P$153,))*Y70))</f>
        <v>60.819175761648239</v>
      </c>
      <c r="AJ70" s="53">
        <f t="shared" ref="AJ70:AL70" si="107">IFERROR((1+($AI70/$AF70)^(1/3)-1)*AI70,0)</f>
        <v>76.721357729702234</v>
      </c>
      <c r="AK70" s="53">
        <f t="shared" si="107"/>
        <v>96.781428853244648</v>
      </c>
      <c r="AL70" s="53">
        <f t="shared" si="107"/>
        <v>122.0865381954706</v>
      </c>
      <c r="AM70" s="55" cm="1">
        <f t="array" ref="AM70">INDEX('non-R&amp;D ex_typologies'!$J$8:$J$10,MATCH('Country-wise data'!FL70,'non-R&amp;D ex_typologies'!$F$8:$F$10,),)*'Country-wise data'!AC70</f>
        <v>37.755736872730694</v>
      </c>
      <c r="AN70" s="55" cm="1">
        <f t="array" ref="AN70">INDEX('non-R&amp;D ex_typologies'!$J$8:$J$10,MATCH('Country-wise data'!FM70,'non-R&amp;D ex_typologies'!$F$8:$F$10,),)*'Country-wise data'!AD70</f>
        <v>20.800702174225822</v>
      </c>
      <c r="AO70" s="55" cm="1">
        <f t="array" ref="AO70">INDEX('non-R&amp;D ex_typologies'!$J$8:$J$10,MATCH('Country-wise data'!FN70,'non-R&amp;D ex_typologies'!$F$8:$F$10,),)*'Country-wise data'!AE70</f>
        <v>28.854818486454207</v>
      </c>
      <c r="AP70" s="55" cm="1">
        <f t="array" ref="AP70">INDEX('non-R&amp;D ex_typologies'!$J$8:$J$10,MATCH('Country-wise data'!FO70,'non-R&amp;D ex_typologies'!$F$8:$F$10,),)*'Country-wise data'!AF70</f>
        <v>38.187620721370706</v>
      </c>
      <c r="AQ70" s="55" cm="1">
        <f t="array" ref="AQ70">INDEX('non-R&amp;D ex_typologies'!$J$8:$J$10,MATCH('Country-wise data'!FP70,'non-R&amp;D ex_typologies'!$F$8:$F$10,),)*'Country-wise data'!AG70</f>
        <v>46.461425666616272</v>
      </c>
      <c r="AR70" s="55" cm="1">
        <f t="array" ref="AR70">INDEX('non-R&amp;D ex_typologies'!$J$8:$J$10,MATCH('Country-wise data'!FQ70,'non-R&amp;D ex_typologies'!$F$8:$F$10,),)*'Country-wise data'!AH70</f>
        <v>60.376498006498217</v>
      </c>
      <c r="AS70" s="55" cm="1">
        <f t="array" ref="AS70">INDEX('non-R&amp;D ex_typologies'!$J$8:$J$10,MATCH('Country-wise data'!FR70,'non-R&amp;D ex_typologies'!$F$8:$F$10,),)*'Country-wise data'!AI70</f>
        <v>21.970705168034566</v>
      </c>
      <c r="AT70" s="55" cm="1">
        <f t="array" ref="AT70">INDEX('non-R&amp;D ex_typologies'!$J$8:$J$10,MATCH('Country-wise data'!FS70,'non-R&amp;D ex_typologies'!$F$8:$F$10,),)*'Country-wise data'!AJ70</f>
        <v>27.715310338577925</v>
      </c>
      <c r="AU70" s="55" cm="1">
        <f t="array" ref="AU70">INDEX('non-R&amp;D ex_typologies'!$J$8:$J$10,MATCH('Country-wise data'!FT70,'non-R&amp;D ex_typologies'!$F$8:$F$10,),)*'Country-wise data'!AK70</f>
        <v>34.961937784375628</v>
      </c>
      <c r="AV70" s="55" cm="1">
        <f t="array" ref="AV70">INDEX('non-R&amp;D ex_typologies'!$J$8:$J$10,MATCH('Country-wise data'!FU70,'non-R&amp;D ex_typologies'!$F$8:$F$10,),)*'Country-wise data'!AL70</f>
        <v>44.103316134877893</v>
      </c>
      <c r="AW70">
        <f t="shared" si="92"/>
        <v>884.97928889261425</v>
      </c>
      <c r="AX70" s="53">
        <f>INDEX('GDP deflators'!$AB$3:$AK$155,MATCH('Country-wise data'!$B70,'GDP deflators'!$B$3:$B$155,),MATCH('Country-wise data'!AX$3,'GDP deflators'!$D$2:$M$2,))</f>
        <v>75.25693087891878</v>
      </c>
      <c r="AY70" s="53">
        <f>INDEX('GDP deflators'!$AB$3:$AK$155,MATCH('Country-wise data'!$B70,'GDP deflators'!$B$3:$B$155,),MATCH('Country-wise data'!AY$3,'GDP deflators'!$D$2:$M$2,))</f>
        <v>77.488359552267468</v>
      </c>
      <c r="AZ70" s="53">
        <f>INDEX('GDP deflators'!$AB$3:$AK$155,MATCH('Country-wise data'!$B70,'GDP deflators'!$B$3:$B$155,),MATCH('Country-wise data'!AZ$3,'GDP deflators'!$D$2:$M$2,))</f>
        <v>83.345199000960037</v>
      </c>
      <c r="BA70" s="53">
        <f>INDEX('GDP deflators'!$AB$3:$AK$155,MATCH('Country-wise data'!$B70,'GDP deflators'!$B$3:$B$155,),MATCH('Country-wise data'!BA$3,'GDP deflators'!$D$2:$M$2,))</f>
        <v>85.524119527866574</v>
      </c>
      <c r="BB70" s="53">
        <f>INDEX('GDP deflators'!$AB$3:$AK$155,MATCH('Country-wise data'!$B70,'GDP deflators'!$B$3:$B$155,),MATCH('Country-wise data'!BB$3,'GDP deflators'!$D$2:$M$2,))</f>
        <v>85.649643049107738</v>
      </c>
      <c r="BC70" s="53">
        <f>INDEX('GDP deflators'!$AB$3:$AK$155,MATCH('Country-wise data'!$B70,'GDP deflators'!$B$3:$B$155,),MATCH('Country-wise data'!BC$3,'GDP deflators'!$D$2:$M$2,))</f>
        <v>88.673584877266578</v>
      </c>
      <c r="BD70" s="53">
        <f>INDEX('GDP deflators'!$AB$3:$AK$155,MATCH('Country-wise data'!$B70,'GDP deflators'!$B$3:$B$155,),MATCH('Country-wise data'!BD$3,'GDP deflators'!$D$2:$M$2,))</f>
        <v>89.551371408934756</v>
      </c>
      <c r="BE70" s="53">
        <f>INDEX('GDP deflators'!$AB$3:$AK$155,MATCH('Country-wise data'!$B70,'GDP deflators'!$B$3:$B$155,),MATCH('Country-wise data'!BE$3,'GDP deflators'!$D$2:$M$2,))</f>
        <v>92.152406907495191</v>
      </c>
      <c r="BF70" s="53">
        <f>INDEX('GDP deflators'!$AB$3:$AK$155,MATCH('Country-wise data'!$B70,'GDP deflators'!$B$3:$B$155,),MATCH('Country-wise data'!BF$3,'GDP deflators'!$D$2:$M$2,))</f>
        <v>97.181729834884791</v>
      </c>
      <c r="BG70" s="53">
        <f>INDEX('GDP deflators'!$AB$3:$AK$155,MATCH('Country-wise data'!$B70,'GDP deflators'!$B$3:$B$155,),MATCH('Country-wise data'!BG$3,'GDP deflators'!$D$2:$M$2,))</f>
        <v>100</v>
      </c>
      <c r="BH70" cm="1">
        <f t="array" ref="BH70">H70/(INDEX($AX70:$BG70,,MATCH(BH$3,$AX$3:$BG$3,))/100)</f>
        <v>3.0987179157650817</v>
      </c>
      <c r="BI70" cm="1">
        <f t="array" ref="BI70">I70/(INDEX($AX70:$BG70,,MATCH(BI$3,$AX$3:$BG$3,))/100)</f>
        <v>8.6309737857965736</v>
      </c>
      <c r="BJ70" cm="1">
        <f t="array" ref="BJ70">J70/(INDEX($AX70:$BG70,,MATCH(BJ$3,$AX$3:$BG$3,))/100)</f>
        <v>2.0193124741121733</v>
      </c>
      <c r="BK70" cm="1">
        <f t="array" ref="BK70">K70/(INDEX($AX70:$BG70,,MATCH(BK$3,$AX$3:$BG$3,))/100)</f>
        <v>3.987179311315693</v>
      </c>
      <c r="BL70" cm="1">
        <f t="array" ref="BL70">L70/(INDEX($AX70:$BG70,,MATCH(BL$3,$AX$3:$BG$3,))/100)</f>
        <v>75.606853332559936</v>
      </c>
      <c r="BM70" cm="1">
        <f t="array" ref="BM70">M70/(INDEX($AX70:$BG70,,MATCH(BM$3,$AX$3:$BG$3,))/100)</f>
        <v>89.936591726140605</v>
      </c>
      <c r="BN70" cm="1">
        <f t="array" ref="BN70">N70/(INDEX($AX70:$BG70,,MATCH(BN$3,$AX$3:$BG$3,))/100)</f>
        <v>94.287779931838784</v>
      </c>
      <c r="BO70" cm="1">
        <f t="array" ref="BO70">O70/(INDEX($AX70:$BG70,,MATCH(BO$3,$AX$3:$BG$3,))/100)</f>
        <v>86.207189444054137</v>
      </c>
      <c r="BP70" cm="1">
        <f t="array" ref="BP70">P70/(INDEX($AX70:$BG70,,MATCH(BP$3,$AX$3:$BG$3,))/100)</f>
        <v>84.666119999918337</v>
      </c>
      <c r="BQ70" cm="1">
        <f t="array" ref="BQ70">Q70/(INDEX($AX70:$BG70,,MATCH(BQ$3,$AX$3:$BG$3,))/100)</f>
        <v>83.925600000000003</v>
      </c>
      <c r="BS70" cm="1">
        <f t="array" ref="BS70">S70/(INDEX($AX70:$BG70,,MATCH(BS$3,$AX$3:$BG$3,))/100)</f>
        <v>1964.0048215333695</v>
      </c>
      <c r="BT70" cm="1">
        <f t="array" ref="BT70">T70/(INDEX($AX70:$BG70,,MATCH(BT$3,$AX$3:$BG$3,))/100)</f>
        <v>1960.3864616276405</v>
      </c>
      <c r="BU70" cm="1">
        <f t="array" ref="BU70">U70/(INDEX($AX70:$BG70,,MATCH(BU$3,$AX$3:$BG$3,))/100)</f>
        <v>1966.4899846014177</v>
      </c>
      <c r="BV70" cm="1">
        <f t="array" ref="BV70">V70/(INDEX($AX70:$BG70,,MATCH(BV$3,$AX$3:$BG$3,))/100)</f>
        <v>2140.5495877727244</v>
      </c>
      <c r="BW70" cm="1">
        <f t="array" ref="BW70">W70/(INDEX($AX70:$BG70,,MATCH(BW$3,$AX$3:$BG$3,))/100)</f>
        <v>2278.3487000420478</v>
      </c>
      <c r="BX70" cm="1">
        <f t="array" ref="BX70">X70/(INDEX($AX70:$BG70,,MATCH(BX$3,$AX$3:$BG$3,))/100)</f>
        <v>1924.8962082253595</v>
      </c>
      <c r="BY70" cm="1">
        <f t="array" ref="BY70">Y70/(INDEX($AX70:$BG70,,MATCH(BY$3,$AX$3:$BG$3,))/100)</f>
        <v>1662.0681834153331</v>
      </c>
      <c r="BZ70" cm="1">
        <f t="array" ref="BZ70">Z70/(INDEX($AX70:$BG70,,MATCH(BZ$3,$AX$3:$BG$3,))/100)</f>
        <v>1694.5157846690956</v>
      </c>
      <c r="CA70" cm="1">
        <f t="array" ref="CA70">AA70/(INDEX($AX70:$BG70,,MATCH(CA$3,$AX$3:$BG$3,))/100)</f>
        <v>1788.7478427822748</v>
      </c>
      <c r="CB70" cm="1">
        <f t="array" ref="CB70">AB70/(INDEX($AX70:$BG70,,MATCH(CB$3,$AX$3:$BG$3,))/100)</f>
        <v>1773.10281792</v>
      </c>
      <c r="CC70" cm="1">
        <f t="array" ref="CC70">AC70/(INDEX($AX70:$BG70,,MATCH(CC$3,$AX$3:$BG$3,))/100)</f>
        <v>17.172237674444887</v>
      </c>
      <c r="CD70" cm="1">
        <f t="array" ref="CD70">AD70/(INDEX($AX70:$BG70,,MATCH(CD$3,$AX$3:$BG$3,))/100)</f>
        <v>21.297675683494784</v>
      </c>
      <c r="CE70" cm="1">
        <f t="array" ref="CE70">AE70/(INDEX($AX70:$BG70,,MATCH(CE$3,$AX$3:$BG$3,))/100)</f>
        <v>27.468088582634547</v>
      </c>
      <c r="CF70" cm="1">
        <f t="array" ref="CF70">AF70/(INDEX($AX70:$BG70,,MATCH(CF$3,$AX$3:$BG$3,))/100)</f>
        <v>35.42620807998204</v>
      </c>
      <c r="CG70" cm="1">
        <f t="array" ref="CG70">AG70/(INDEX($AX70:$BG70,,MATCH(CG$3,$AX$3:$BG$3,))/100)</f>
        <v>43.03855236801521</v>
      </c>
      <c r="CH70" cm="1">
        <f t="array" ref="CH70">AH70/(INDEX($AX70:$BG70,,MATCH(CH$3,$AX$3:$BG$3,))/100)</f>
        <v>54.021213203442684</v>
      </c>
      <c r="CI70" cm="1">
        <f t="array" ref="CI70">AI70/(INDEX($AX70:$BG70,,MATCH(CI$3,$AX$3:$BG$3,))/100)</f>
        <v>67.915404091265728</v>
      </c>
      <c r="CJ70" cm="1">
        <f t="array" ref="CJ70">AJ70/(INDEX($AX70:$BG70,,MATCH(CJ$3,$AX$3:$BG$3,))/100)</f>
        <v>83.25486040393605</v>
      </c>
      <c r="CK70" cm="1">
        <f t="array" ref="CK70">AK70/(INDEX($AX70:$BG70,,MATCH(CK$3,$AX$3:$BG$3,))/100)</f>
        <v>99.588090289892691</v>
      </c>
      <c r="CL70" cm="1">
        <f t="array" ref="CL70">AL70/(INDEX($AX70:$BG70,,MATCH(CL$3,$AX$3:$BG$3,))/100)</f>
        <v>122.0865381954706</v>
      </c>
      <c r="CM70" cm="1">
        <f t="array" ref="CM70">AM70/(INDEX($AX70:$BG70,,MATCH(CM$3,$AX$3:$BG$3,))/100)</f>
        <v>50.169115896416329</v>
      </c>
      <c r="CN70" cm="1">
        <f t="array" ref="CN70">AN70/(INDEX($AX70:$BG70,,MATCH(CN$3,$AX$3:$BG$3,))/100)</f>
        <v>26.843647606445103</v>
      </c>
      <c r="CO70" cm="1">
        <f t="array" ref="CO70">AO70/(INDEX($AX70:$BG70,,MATCH(CO$3,$AX$3:$BG$3,))/100)</f>
        <v>34.620852589387702</v>
      </c>
      <c r="CP70" cm="1">
        <f t="array" ref="CP70">AP70/(INDEX($AX70:$BG70,,MATCH(CP$3,$AX$3:$BG$3,))/100)</f>
        <v>44.651287767923669</v>
      </c>
      <c r="CQ70" cm="1">
        <f t="array" ref="CQ70">AQ70/(INDEX($AX70:$BG70,,MATCH(CQ$3,$AX$3:$BG$3,))/100)</f>
        <v>54.245906944384267</v>
      </c>
      <c r="CR70" cm="1">
        <f t="array" ref="CR70">AR70/(INDEX($AX70:$BG70,,MATCH(CR$3,$AX$3:$BG$3,))/100)</f>
        <v>68.088482145010317</v>
      </c>
      <c r="CS70" cm="1">
        <f t="array" ref="CS70">AS70/(INDEX($AX70:$BG70,,MATCH(CS$3,$AX$3:$BG$3,))/100)</f>
        <v>24.534191740856464</v>
      </c>
      <c r="CT70" cm="1">
        <f t="array" ref="CT70">AT70/(INDEX($AX70:$BG70,,MATCH(CT$3,$AX$3:$BG$3,))/100)</f>
        <v>30.075514323135611</v>
      </c>
      <c r="CU70" cm="1">
        <f t="array" ref="CU70">AU70/(INDEX($AX70:$BG70,,MATCH(CU$3,$AX$3:$BG$3,))/100)</f>
        <v>35.97583398008782</v>
      </c>
      <c r="CV70" cm="1">
        <f t="array" ref="CV70">AV70/(INDEX($AX70:$BG70,,MATCH(CV$3,$AX$3:$BG$3,))/100)</f>
        <v>44.103316134877893</v>
      </c>
      <c r="CW70">
        <f t="shared" si="93"/>
        <v>984.57701770110441</v>
      </c>
      <c r="CX70">
        <f>IFERROR(1/INDEX('exch rates'!$BC$5:$BL$268,MATCH('Country-wise data'!$B70,'exch rates'!$A$5:$A$268,),MATCH(CX$3,'exch rates'!$BC$4:$BL$4,)),1)</f>
        <v>6.6334991708126036E-4</v>
      </c>
      <c r="CY70">
        <f>IFERROR(1/INDEX('exch rates'!$BC$5:$BL$268,MATCH('Country-wise data'!$B70,'exch rates'!$A$5:$A$268,),MATCH(CY$3,'exch rates'!$BC$4:$BL$4,)),1)</f>
        <v>6.6334991708126036E-4</v>
      </c>
      <c r="CZ70">
        <f>IFERROR(1/INDEX('exch rates'!$BC$5:$BL$268,MATCH('Country-wise data'!$B70,'exch rates'!$A$5:$A$268,),MATCH(CZ$3,'exch rates'!$BC$4:$BL$4,)),1)</f>
        <v>6.6334991708126036E-4</v>
      </c>
      <c r="DA70">
        <f>IFERROR(1/INDEX('exch rates'!$BC$5:$BL$268,MATCH('Country-wise data'!$B70,'exch rates'!$A$5:$A$268,),MATCH(DA$3,'exch rates'!$BC$4:$BL$4,)),1)</f>
        <v>6.6334991708126036E-4</v>
      </c>
      <c r="DB70">
        <f>IFERROR(1/INDEX('exch rates'!$BC$5:$BL$268,MATCH('Country-wise data'!$B70,'exch rates'!$A$5:$A$268,),MATCH(DB$3,'exch rates'!$BC$4:$BL$4,)),1)</f>
        <v>6.6334991708126036E-4</v>
      </c>
      <c r="DC70">
        <f>IFERROR(1/INDEX('exch rates'!$BC$5:$BL$268,MATCH('Country-wise data'!$B70,'exch rates'!$A$5:$A$268,),MATCH(DC$3,'exch rates'!$BC$4:$BL$4,)),1)</f>
        <v>6.6334991708126036E-4</v>
      </c>
      <c r="DD70">
        <f>IFERROR(1/INDEX('exch rates'!$BC$5:$BL$268,MATCH('Country-wise data'!$B70,'exch rates'!$A$5:$A$268,),MATCH(DD$3,'exch rates'!$BC$4:$BL$4,)),1)</f>
        <v>6.6334991708126036E-4</v>
      </c>
      <c r="DE70">
        <f>IFERROR(1/INDEX('exch rates'!$BC$5:$BL$268,MATCH('Country-wise data'!$B70,'exch rates'!$A$5:$A$268,),MATCH(DE$3,'exch rates'!$BC$4:$BL$4,)),1)</f>
        <v>6.6334991708126036E-4</v>
      </c>
      <c r="DF70">
        <f>IFERROR(1/INDEX('exch rates'!$BC$5:$BL$268,MATCH('Country-wise data'!$B70,'exch rates'!$A$5:$A$268,),MATCH(DF$3,'exch rates'!$BC$4:$BL$4,)),1)</f>
        <v>6.6334991708126036E-4</v>
      </c>
      <c r="DG70">
        <f>IFERROR(1/INDEX('exch rates'!$BC$5:$BL$268,MATCH('Country-wise data'!$B70,'exch rates'!$A$5:$A$268,),MATCH(DG$3,'exch rates'!$BC$4:$BL$4,)),1)</f>
        <v>6.6334991708126036E-4</v>
      </c>
      <c r="DH70" cm="1">
        <f t="array" ref="DH70">(BH70/INDEX($CX70:$DG70,,MATCH(DH$3,$CX$3:$DG$3,)))*$DG70</f>
        <v>3.0987179157650817</v>
      </c>
      <c r="DI70" cm="1">
        <f t="array" ref="DI70">(BI70/INDEX($CX70:$DG70,,MATCH(DI$3,$CX$3:$DG$3,)))*$DG70</f>
        <v>8.6309737857965736</v>
      </c>
      <c r="DJ70" cm="1">
        <f t="array" ref="DJ70">(BJ70/INDEX($CX70:$DG70,,MATCH(DJ$3,$CX$3:$DG$3,)))*$DG70</f>
        <v>2.0193124741121733</v>
      </c>
      <c r="DK70" cm="1">
        <f t="array" ref="DK70">(BK70/INDEX($CX70:$DG70,,MATCH(DK$3,$CX$3:$DG$3,)))*$DG70</f>
        <v>3.987179311315693</v>
      </c>
      <c r="DL70" cm="1">
        <f t="array" ref="DL70">(BL70/INDEX($CX70:$DG70,,MATCH(DL$3,$CX$3:$DG$3,)))*$DG70</f>
        <v>75.606853332559936</v>
      </c>
      <c r="DM70" cm="1">
        <f t="array" ref="DM70">(BM70/INDEX($CX70:$DG70,,MATCH(DM$3,$CX$3:$DG$3,)))*$DG70</f>
        <v>89.936591726140605</v>
      </c>
      <c r="DN70" cm="1">
        <f t="array" ref="DN70">(BN70/INDEX($CX70:$DG70,,MATCH(DN$3,$CX$3:$DG$3,)))*$DG70</f>
        <v>94.287779931838784</v>
      </c>
      <c r="DO70" cm="1">
        <f t="array" ref="DO70">(BO70/INDEX($CX70:$DG70,,MATCH(DO$3,$CX$3:$DG$3,)))*$DG70</f>
        <v>86.207189444054137</v>
      </c>
      <c r="DP70" cm="1">
        <f t="array" ref="DP70">(BP70/INDEX($CX70:$DG70,,MATCH(DP$3,$CX$3:$DG$3,)))*$DG70</f>
        <v>84.666119999918337</v>
      </c>
      <c r="DQ70" cm="1">
        <f t="array" ref="DQ70">(BQ70/INDEX($CX70:$DG70,,MATCH(DQ$3,$CX$3:$DG$3,)))*$DG70</f>
        <v>83.925600000000003</v>
      </c>
      <c r="DS70" cm="1">
        <f t="array" ref="DS70">(BS70/INDEX($CX70:$DG70,,MATCH(DS$3,$CX$3:$DG$3,)))*$DG70</f>
        <v>1964.0048215333697</v>
      </c>
      <c r="DT70" cm="1">
        <f t="array" ref="DT70">(BT70/INDEX($CX70:$DG70,,MATCH(DT$3,$CX$3:$DG$3,)))*$DG70</f>
        <v>1960.3864616276405</v>
      </c>
      <c r="DU70" cm="1">
        <f t="array" ref="DU70">(BU70/INDEX($CX70:$DG70,,MATCH(DU$3,$CX$3:$DG$3,)))*$DG70</f>
        <v>1966.489984601418</v>
      </c>
      <c r="DV70" cm="1">
        <f t="array" ref="DV70">(BV70/INDEX($CX70:$DG70,,MATCH(DV$3,$CX$3:$DG$3,)))*$DG70</f>
        <v>2140.5495877727244</v>
      </c>
      <c r="DW70" cm="1">
        <f t="array" ref="DW70">(BW70/INDEX($CX70:$DG70,,MATCH(DW$3,$CX$3:$DG$3,)))*$DG70</f>
        <v>2278.3487000420478</v>
      </c>
      <c r="DX70" cm="1">
        <f t="array" ref="DX70">(BX70/INDEX($CX70:$DG70,,MATCH(DX$3,$CX$3:$DG$3,)))*$DG70</f>
        <v>1924.8962082253595</v>
      </c>
      <c r="DY70" cm="1">
        <f t="array" ref="DY70">(BY70/INDEX($CX70:$DG70,,MATCH(DY$3,$CX$3:$DG$3,)))*$DG70</f>
        <v>1662.0681834153331</v>
      </c>
      <c r="DZ70" cm="1">
        <f t="array" ref="DZ70">(BZ70/INDEX($CX70:$DG70,,MATCH(DZ$3,$CX$3:$DG$3,)))*$DG70</f>
        <v>1694.5157846690956</v>
      </c>
      <c r="EA70" cm="1">
        <f t="array" ref="EA70">(CA70/INDEX($CX70:$DG70,,MATCH(EA$3,$CX$3:$DG$3,)))*$DG70</f>
        <v>1788.747842782275</v>
      </c>
      <c r="EB70" cm="1">
        <f t="array" ref="EB70">(CB70/INDEX($CX70:$DG70,,MATCH(EB$3,$CX$3:$DG$3,)))*$DG70</f>
        <v>1773.1028179200002</v>
      </c>
      <c r="EC70" s="53" cm="1">
        <f t="array" ref="EC70">(CC70/INDEX($CX70:$DG70,,MATCH(EC$3,$CX$3:$DG$3,)))*$DG70</f>
        <v>17.172237674444887</v>
      </c>
      <c r="ED70" cm="1">
        <f t="array" ref="ED70">(CD70/INDEX($CX70:$DG70,,MATCH(ED$3,$CX$3:$DG$3,)))*$DG70</f>
        <v>21.297675683494784</v>
      </c>
      <c r="EE70" cm="1">
        <f t="array" ref="EE70">(CE70/INDEX($CX70:$DG70,,MATCH(EE$3,$CX$3:$DG$3,)))*$DG70</f>
        <v>27.468088582634547</v>
      </c>
      <c r="EF70" cm="1">
        <f t="array" ref="EF70">(CF70/INDEX($CX70:$DG70,,MATCH(EF$3,$CX$3:$DG$3,)))*$DG70</f>
        <v>35.42620807998204</v>
      </c>
      <c r="EG70" cm="1">
        <f t="array" ref="EG70">(CG70/INDEX($CX70:$DG70,,MATCH(EG$3,$CX$3:$DG$3,)))*$DG70</f>
        <v>43.03855236801521</v>
      </c>
      <c r="EH70" cm="1">
        <f t="array" ref="EH70">(CH70/INDEX($CX70:$DG70,,MATCH(EH$3,$CX$3:$DG$3,)))*$DG70</f>
        <v>54.021213203442684</v>
      </c>
      <c r="EI70" cm="1">
        <f t="array" ref="EI70">(CI70/INDEX($CX70:$DG70,,MATCH(EI$3,$CX$3:$DG$3,)))*$DG70</f>
        <v>67.915404091265728</v>
      </c>
      <c r="EJ70" cm="1">
        <f t="array" ref="EJ70">(CJ70/INDEX($CX70:$DG70,,MATCH(EJ$3,$CX$3:$DG$3,)))*$DG70</f>
        <v>83.25486040393605</v>
      </c>
      <c r="EK70" cm="1">
        <f t="array" ref="EK70">(CK70/INDEX($CX70:$DG70,,MATCH(EK$3,$CX$3:$DG$3,)))*$DG70</f>
        <v>99.588090289892691</v>
      </c>
      <c r="EL70" cm="1">
        <f t="array" ref="EL70">(CL70/INDEX($CX70:$DG70,,MATCH(EL$3,$CX$3:$DG$3,)))*$DG70</f>
        <v>122.0865381954706</v>
      </c>
      <c r="EM70" cm="1">
        <f t="array" ref="EM70">(CM70/INDEX($CX70:$DG70,,MATCH(EM$3,$CX$3:$DG$3,)))*$DG70</f>
        <v>50.169115896416329</v>
      </c>
      <c r="EN70" cm="1">
        <f t="array" ref="EN70">(CN70/INDEX($CX70:$DG70,,MATCH(EN$3,$CX$3:$DG$3,)))*$DG70</f>
        <v>26.843647606445103</v>
      </c>
      <c r="EO70" cm="1">
        <f t="array" ref="EO70">(CO70/INDEX($CX70:$DG70,,MATCH(EO$3,$CX$3:$DG$3,)))*$DG70</f>
        <v>34.620852589387702</v>
      </c>
      <c r="EP70" cm="1">
        <f t="array" ref="EP70">(CP70/INDEX($CX70:$DG70,,MATCH(EP$3,$CX$3:$DG$3,)))*$DG70</f>
        <v>44.651287767923669</v>
      </c>
      <c r="EQ70" cm="1">
        <f t="array" ref="EQ70">(CQ70/INDEX($CX70:$DG70,,MATCH(EQ$3,$CX$3:$DG$3,)))*$DG70</f>
        <v>54.245906944384267</v>
      </c>
      <c r="ER70" cm="1">
        <f t="array" ref="ER70">(CR70/INDEX($CX70:$DG70,,MATCH(ER$3,$CX$3:$DG$3,)))*$DG70</f>
        <v>68.088482145010317</v>
      </c>
      <c r="ES70" cm="1">
        <f t="array" ref="ES70">(CS70/INDEX($CX70:$DG70,,MATCH(ES$3,$CX$3:$DG$3,)))*$DG70</f>
        <v>24.534191740856464</v>
      </c>
      <c r="ET70" cm="1">
        <f t="array" ref="ET70">(CT70/INDEX($CX70:$DG70,,MATCH(ET$3,$CX$3:$DG$3,)))*$DG70</f>
        <v>30.075514323135614</v>
      </c>
      <c r="EU70" cm="1">
        <f t="array" ref="EU70">(CU70/INDEX($CX70:$DG70,,MATCH(EU$3,$CX$3:$DG$3,)))*$DG70</f>
        <v>35.97583398008782</v>
      </c>
      <c r="EV70" cm="1">
        <f t="array" ref="EV70">(CV70/INDEX($CX70:$DG70,,MATCH(EV$3,$CX$3:$DG$3,)))*$DG70</f>
        <v>44.103316134877893</v>
      </c>
      <c r="EW70">
        <f t="shared" si="94"/>
        <v>984.57701770110441</v>
      </c>
      <c r="EY70" s="96">
        <f t="shared" si="105"/>
        <v>8.7434804060398889E-3</v>
      </c>
      <c r="EZ70" s="96">
        <f t="shared" si="95"/>
        <v>1.0864018957676368E-2</v>
      </c>
      <c r="FA70" s="96">
        <f t="shared" si="96"/>
        <v>1.3968079572091984E-2</v>
      </c>
      <c r="FB70" s="96">
        <f t="shared" si="97"/>
        <v>1.6550052510973863E-2</v>
      </c>
      <c r="FC70" s="96">
        <f t="shared" si="98"/>
        <v>1.8890239394532066E-2</v>
      </c>
      <c r="FD70" s="96">
        <f t="shared" si="99"/>
        <v>2.8064481073110457E-2</v>
      </c>
      <c r="FE70" s="96">
        <f t="shared" si="100"/>
        <v>4.0861984345135854E-2</v>
      </c>
      <c r="FF70" s="96">
        <f t="shared" si="101"/>
        <v>4.9131947401831973E-2</v>
      </c>
      <c r="FG70" s="96">
        <f t="shared" si="102"/>
        <v>5.5674750743509069E-2</v>
      </c>
      <c r="FH70" s="96">
        <f t="shared" si="103"/>
        <v>6.885474263623835E-2</v>
      </c>
      <c r="FJ70" s="96">
        <f t="shared" si="106"/>
        <v>1915.3110392589265</v>
      </c>
      <c r="FK70" s="96" t="str">
        <f>IF(AND('Country-wise data'!FJ70&gt;'non-R&amp;D ex_typologies'!$C$17,'Country-wise data'!FJ70&lt;'non-R&amp;D ex_typologies'!$D$17),"Small",IF(AND('Country-wise data'!FJ70&gt;'non-R&amp;D ex_typologies'!$E$17,'Country-wise data'!$FJ$4&lt;'non-R&amp;D ex_typologies'!$F$17),"Medium","Large"))</f>
        <v>Small</v>
      </c>
      <c r="FL70" t="str">
        <f>IF($FK70='non-R&amp;D ex_typologies'!$C$16,IF(AND('Country-wise data'!EY70&gt;'non-R&amp;D ex_typologies'!$C$21,'Country-wise data'!EY70&lt;'non-R&amp;D ex_typologies'!$D$21),'non-R&amp;D ex_typologies'!$B$21,IF(AND('Country-wise data'!EY70&gt;'non-R&amp;D ex_typologies'!$C$19,'Country-wise data'!EY70&lt;'non-R&amp;D ex_typologies'!$D$19),'non-R&amp;D ex_typologies'!$B$19,'non-R&amp;D ex_typologies'!$B$20)),IF($FK70='non-R&amp;D ex_typologies'!$E$16,IF(AND('Country-wise data'!EY70&gt;'non-R&amp;D ex_typologies'!$E$21,'Country-wise data'!EY70&lt;'non-R&amp;D ex_typologies'!$F$21),'non-R&amp;D ex_typologies'!$B$21,IF(AND('Country-wise data'!EY70&gt;'non-R&amp;D ex_typologies'!$E$19,'Country-wise data'!EY70&lt;'non-R&amp;D ex_typologies'!$F$19),'non-R&amp;D ex_typologies'!$B$19,'non-R&amp;D ex_typologies'!$B$20)),IF(AND('Country-wise data'!EY70&gt;'non-R&amp;D ex_typologies'!$G$21,'Country-wise data'!EY70&lt;'non-R&amp;D ex_typologies'!$H$21),'non-R&amp;D ex_typologies'!$B$21,IF(AND('Country-wise data'!EY70&gt;'non-R&amp;D ex_typologies'!$G$19,'Country-wise data'!EY70&lt;'non-R&amp;D ex_typologies'!$H$19),'non-R&amp;D ex_typologies'!$B$19,'non-R&amp;D ex_typologies'!$B$20))))</f>
        <v>Program heavy</v>
      </c>
      <c r="FM70" t="str">
        <f>IF($FK70='non-R&amp;D ex_typologies'!$C$16,IF(AND('Country-wise data'!EZ70&gt;'non-R&amp;D ex_typologies'!$C$21,'Country-wise data'!EZ70&lt;'non-R&amp;D ex_typologies'!$D$21),'non-R&amp;D ex_typologies'!$B$21,IF(AND('Country-wise data'!EZ70&gt;'non-R&amp;D ex_typologies'!$C$19,'Country-wise data'!EZ70&lt;'non-R&amp;D ex_typologies'!$D$19),'non-R&amp;D ex_typologies'!$B$19,'non-R&amp;D ex_typologies'!$B$20)),IF($FK70='non-R&amp;D ex_typologies'!$E$16,IF(AND('Country-wise data'!EZ70&gt;'non-R&amp;D ex_typologies'!$E$21,'Country-wise data'!EZ70&lt;'non-R&amp;D ex_typologies'!$F$21),'non-R&amp;D ex_typologies'!$B$21,IF(AND('Country-wise data'!EZ70&gt;'non-R&amp;D ex_typologies'!$E$19,'Country-wise data'!EZ70&lt;'non-R&amp;D ex_typologies'!$F$19),'non-R&amp;D ex_typologies'!$B$19,'non-R&amp;D ex_typologies'!$B$20)),IF(AND('Country-wise data'!EZ70&gt;'non-R&amp;D ex_typologies'!$G$21,'Country-wise data'!EZ70&lt;'non-R&amp;D ex_typologies'!$H$21),'non-R&amp;D ex_typologies'!$B$21,IF(AND('Country-wise data'!EZ70&gt;'non-R&amp;D ex_typologies'!$G$19,'Country-wise data'!EZ70&lt;'non-R&amp;D ex_typologies'!$H$19),'non-R&amp;D ex_typologies'!$B$19,'non-R&amp;D ex_typologies'!$B$20))))</f>
        <v>Balanced</v>
      </c>
      <c r="FN70" t="str">
        <f>IF($FK70='non-R&amp;D ex_typologies'!$C$16,IF(AND('Country-wise data'!FA70&gt;'non-R&amp;D ex_typologies'!$C$21,'Country-wise data'!FA70&lt;'non-R&amp;D ex_typologies'!$D$21),'non-R&amp;D ex_typologies'!$B$21,IF(AND('Country-wise data'!FA70&gt;'non-R&amp;D ex_typologies'!$C$19,'Country-wise data'!FA70&lt;'non-R&amp;D ex_typologies'!$D$19),'non-R&amp;D ex_typologies'!$B$19,'non-R&amp;D ex_typologies'!$B$20)),IF($FK70='non-R&amp;D ex_typologies'!$E$16,IF(AND('Country-wise data'!FA70&gt;'non-R&amp;D ex_typologies'!$E$21,'Country-wise data'!FA70&lt;'non-R&amp;D ex_typologies'!$F$21),'non-R&amp;D ex_typologies'!$B$21,IF(AND('Country-wise data'!FA70&gt;'non-R&amp;D ex_typologies'!$E$19,'Country-wise data'!FA70&lt;'non-R&amp;D ex_typologies'!$F$19),'non-R&amp;D ex_typologies'!$B$19,'non-R&amp;D ex_typologies'!$B$20)),IF(AND('Country-wise data'!FA70&gt;'non-R&amp;D ex_typologies'!$G$21,'Country-wise data'!FA70&lt;'non-R&amp;D ex_typologies'!$H$21),'non-R&amp;D ex_typologies'!$B$21,IF(AND('Country-wise data'!FA70&gt;'non-R&amp;D ex_typologies'!$G$19,'Country-wise data'!FA70&lt;'non-R&amp;D ex_typologies'!$H$19),'non-R&amp;D ex_typologies'!$B$19,'non-R&amp;D ex_typologies'!$B$20))))</f>
        <v>Balanced</v>
      </c>
      <c r="FO70" t="str">
        <f>IF($FK70='non-R&amp;D ex_typologies'!$C$16,IF(AND('Country-wise data'!FB70&gt;'non-R&amp;D ex_typologies'!$C$21,'Country-wise data'!FB70&lt;'non-R&amp;D ex_typologies'!$D$21),'non-R&amp;D ex_typologies'!$B$21,IF(AND('Country-wise data'!FB70&gt;'non-R&amp;D ex_typologies'!$C$19,'Country-wise data'!FB70&lt;'non-R&amp;D ex_typologies'!$D$19),'non-R&amp;D ex_typologies'!$B$19,'non-R&amp;D ex_typologies'!$B$20)),IF($FK70='non-R&amp;D ex_typologies'!$E$16,IF(AND('Country-wise data'!FB70&gt;'non-R&amp;D ex_typologies'!$E$21,'Country-wise data'!FB70&lt;'non-R&amp;D ex_typologies'!$F$21),'non-R&amp;D ex_typologies'!$B$21,IF(AND('Country-wise data'!FB70&gt;'non-R&amp;D ex_typologies'!$E$19,'Country-wise data'!FB70&lt;'non-R&amp;D ex_typologies'!$F$19),'non-R&amp;D ex_typologies'!$B$19,'non-R&amp;D ex_typologies'!$B$20)),IF(AND('Country-wise data'!FB70&gt;'non-R&amp;D ex_typologies'!$G$21,'Country-wise data'!FB70&lt;'non-R&amp;D ex_typologies'!$H$21),'non-R&amp;D ex_typologies'!$B$21,IF(AND('Country-wise data'!FB70&gt;'non-R&amp;D ex_typologies'!$G$19,'Country-wise data'!FB70&lt;'non-R&amp;D ex_typologies'!$H$19),'non-R&amp;D ex_typologies'!$B$19,'non-R&amp;D ex_typologies'!$B$20))))</f>
        <v>Balanced</v>
      </c>
      <c r="FP70" t="str">
        <f>IF($FK70='non-R&amp;D ex_typologies'!$C$16,IF(AND('Country-wise data'!FC70&gt;'non-R&amp;D ex_typologies'!$C$21,'Country-wise data'!FC70&lt;'non-R&amp;D ex_typologies'!$D$21),'non-R&amp;D ex_typologies'!$B$21,IF(AND('Country-wise data'!FC70&gt;'non-R&amp;D ex_typologies'!$C$19,'Country-wise data'!FC70&lt;'non-R&amp;D ex_typologies'!$D$19),'non-R&amp;D ex_typologies'!$B$19,'non-R&amp;D ex_typologies'!$B$20)),IF($FK70='non-R&amp;D ex_typologies'!$E$16,IF(AND('Country-wise data'!FC70&gt;'non-R&amp;D ex_typologies'!$E$21,'Country-wise data'!FC70&lt;'non-R&amp;D ex_typologies'!$F$21),'non-R&amp;D ex_typologies'!$B$21,IF(AND('Country-wise data'!FC70&gt;'non-R&amp;D ex_typologies'!$E$19,'Country-wise data'!FC70&lt;'non-R&amp;D ex_typologies'!$F$19),'non-R&amp;D ex_typologies'!$B$19,'non-R&amp;D ex_typologies'!$B$20)),IF(AND('Country-wise data'!FC70&gt;'non-R&amp;D ex_typologies'!$G$21,'Country-wise data'!FC70&lt;'non-R&amp;D ex_typologies'!$H$21),'non-R&amp;D ex_typologies'!$B$21,IF(AND('Country-wise data'!FC70&gt;'non-R&amp;D ex_typologies'!$G$19,'Country-wise data'!FC70&lt;'non-R&amp;D ex_typologies'!$H$19),'non-R&amp;D ex_typologies'!$B$19,'non-R&amp;D ex_typologies'!$B$20))))</f>
        <v>Balanced</v>
      </c>
      <c r="FQ70" t="str">
        <f>IF($FK70='non-R&amp;D ex_typologies'!$C$16,IF(AND('Country-wise data'!FD70&gt;'non-R&amp;D ex_typologies'!$C$21,'Country-wise data'!FD70&lt;'non-R&amp;D ex_typologies'!$D$21),'non-R&amp;D ex_typologies'!$B$21,IF(AND('Country-wise data'!FD70&gt;'non-R&amp;D ex_typologies'!$C$19,'Country-wise data'!FD70&lt;'non-R&amp;D ex_typologies'!$D$19),'non-R&amp;D ex_typologies'!$B$19,'non-R&amp;D ex_typologies'!$B$20)),IF($FK70='non-R&amp;D ex_typologies'!$E$16,IF(AND('Country-wise data'!FD70&gt;'non-R&amp;D ex_typologies'!$E$21,'Country-wise data'!FD70&lt;'non-R&amp;D ex_typologies'!$F$21),'non-R&amp;D ex_typologies'!$B$21,IF(AND('Country-wise data'!FD70&gt;'non-R&amp;D ex_typologies'!$E$19,'Country-wise data'!FD70&lt;'non-R&amp;D ex_typologies'!$F$19),'non-R&amp;D ex_typologies'!$B$19,'non-R&amp;D ex_typologies'!$B$20)),IF(AND('Country-wise data'!FD70&gt;'non-R&amp;D ex_typologies'!$G$21,'Country-wise data'!FD70&lt;'non-R&amp;D ex_typologies'!$H$21),'non-R&amp;D ex_typologies'!$B$21,IF(AND('Country-wise data'!FD70&gt;'non-R&amp;D ex_typologies'!$G$19,'Country-wise data'!FD70&lt;'non-R&amp;D ex_typologies'!$H$19),'non-R&amp;D ex_typologies'!$B$19,'non-R&amp;D ex_typologies'!$B$20))))</f>
        <v>Balanced</v>
      </c>
      <c r="FR70" t="str">
        <f>IF($FK70='non-R&amp;D ex_typologies'!$C$16,IF(AND('Country-wise data'!FE70&gt;'non-R&amp;D ex_typologies'!$C$21,'Country-wise data'!FE70&lt;'non-R&amp;D ex_typologies'!$D$21),'non-R&amp;D ex_typologies'!$B$21,IF(AND('Country-wise data'!FE70&gt;'non-R&amp;D ex_typologies'!$C$19,'Country-wise data'!FE70&lt;'non-R&amp;D ex_typologies'!$D$19),'non-R&amp;D ex_typologies'!$B$19,'non-R&amp;D ex_typologies'!$B$20)),IF($FK70='non-R&amp;D ex_typologies'!$E$16,IF(AND('Country-wise data'!FE70&gt;'non-R&amp;D ex_typologies'!$E$21,'Country-wise data'!FE70&lt;'non-R&amp;D ex_typologies'!$F$21),'non-R&amp;D ex_typologies'!$B$21,IF(AND('Country-wise data'!FE70&gt;'non-R&amp;D ex_typologies'!$E$19,'Country-wise data'!FE70&lt;'non-R&amp;D ex_typologies'!$F$19),'non-R&amp;D ex_typologies'!$B$19,'non-R&amp;D ex_typologies'!$B$20)),IF(AND('Country-wise data'!FE70&gt;'non-R&amp;D ex_typologies'!$G$21,'Country-wise data'!FE70&lt;'non-R&amp;D ex_typologies'!$H$21),'non-R&amp;D ex_typologies'!$B$21,IF(AND('Country-wise data'!FE70&gt;'non-R&amp;D ex_typologies'!$G$19,'Country-wise data'!FE70&lt;'non-R&amp;D ex_typologies'!$H$19),'non-R&amp;D ex_typologies'!$B$19,'non-R&amp;D ex_typologies'!$B$20))))</f>
        <v xml:space="preserve">Research heavy </v>
      </c>
      <c r="FS70" t="str">
        <f>IF($FK70='non-R&amp;D ex_typologies'!$C$16,IF(AND('Country-wise data'!FF70&gt;'non-R&amp;D ex_typologies'!$C$21,'Country-wise data'!FF70&lt;'non-R&amp;D ex_typologies'!$D$21),'non-R&amp;D ex_typologies'!$B$21,IF(AND('Country-wise data'!FF70&gt;'non-R&amp;D ex_typologies'!$C$19,'Country-wise data'!FF70&lt;'non-R&amp;D ex_typologies'!$D$19),'non-R&amp;D ex_typologies'!$B$19,'non-R&amp;D ex_typologies'!$B$20)),IF($FK70='non-R&amp;D ex_typologies'!$E$16,IF(AND('Country-wise data'!FF70&gt;'non-R&amp;D ex_typologies'!$E$21,'Country-wise data'!FF70&lt;'non-R&amp;D ex_typologies'!$F$21),'non-R&amp;D ex_typologies'!$B$21,IF(AND('Country-wise data'!FF70&gt;'non-R&amp;D ex_typologies'!$E$19,'Country-wise data'!FF70&lt;'non-R&amp;D ex_typologies'!$F$19),'non-R&amp;D ex_typologies'!$B$19,'non-R&amp;D ex_typologies'!$B$20)),IF(AND('Country-wise data'!FF70&gt;'non-R&amp;D ex_typologies'!$G$21,'Country-wise data'!FF70&lt;'non-R&amp;D ex_typologies'!$H$21),'non-R&amp;D ex_typologies'!$B$21,IF(AND('Country-wise data'!FF70&gt;'non-R&amp;D ex_typologies'!$G$19,'Country-wise data'!FF70&lt;'non-R&amp;D ex_typologies'!$H$19),'non-R&amp;D ex_typologies'!$B$19,'non-R&amp;D ex_typologies'!$B$20))))</f>
        <v xml:space="preserve">Research heavy </v>
      </c>
      <c r="FT70" t="str">
        <f>IF($FK70='non-R&amp;D ex_typologies'!$C$16,IF(AND('Country-wise data'!FG70&gt;'non-R&amp;D ex_typologies'!$C$21,'Country-wise data'!FG70&lt;'non-R&amp;D ex_typologies'!$D$21),'non-R&amp;D ex_typologies'!$B$21,IF(AND('Country-wise data'!FG70&gt;'non-R&amp;D ex_typologies'!$C$19,'Country-wise data'!FG70&lt;'non-R&amp;D ex_typologies'!$D$19),'non-R&amp;D ex_typologies'!$B$19,'non-R&amp;D ex_typologies'!$B$20)),IF($FK70='non-R&amp;D ex_typologies'!$E$16,IF(AND('Country-wise data'!FG70&gt;'non-R&amp;D ex_typologies'!$E$21,'Country-wise data'!FG70&lt;'non-R&amp;D ex_typologies'!$F$21),'non-R&amp;D ex_typologies'!$B$21,IF(AND('Country-wise data'!FG70&gt;'non-R&amp;D ex_typologies'!$E$19,'Country-wise data'!FG70&lt;'non-R&amp;D ex_typologies'!$F$19),'non-R&amp;D ex_typologies'!$B$19,'non-R&amp;D ex_typologies'!$B$20)),IF(AND('Country-wise data'!FG70&gt;'non-R&amp;D ex_typologies'!$G$21,'Country-wise data'!FG70&lt;'non-R&amp;D ex_typologies'!$H$21),'non-R&amp;D ex_typologies'!$B$21,IF(AND('Country-wise data'!FG70&gt;'non-R&amp;D ex_typologies'!$G$19,'Country-wise data'!FG70&lt;'non-R&amp;D ex_typologies'!$H$19),'non-R&amp;D ex_typologies'!$B$19,'non-R&amp;D ex_typologies'!$B$20))))</f>
        <v xml:space="preserve">Research heavy </v>
      </c>
      <c r="FU70" t="str">
        <f>IF($FK70='non-R&amp;D ex_typologies'!$C$16,IF(AND('Country-wise data'!FH70&gt;'non-R&amp;D ex_typologies'!$C$21,'Country-wise data'!FH70&lt;'non-R&amp;D ex_typologies'!$D$21),'non-R&amp;D ex_typologies'!$B$21,IF(AND('Country-wise data'!FH70&gt;'non-R&amp;D ex_typologies'!$C$19,'Country-wise data'!FH70&lt;'non-R&amp;D ex_typologies'!$D$19),'non-R&amp;D ex_typologies'!$B$19,'non-R&amp;D ex_typologies'!$B$20)),IF($FK70='non-R&amp;D ex_typologies'!$E$16,IF(AND('Country-wise data'!FH70&gt;'non-R&amp;D ex_typologies'!$E$21,'Country-wise data'!FH70&lt;'non-R&amp;D ex_typologies'!$F$21),'non-R&amp;D ex_typologies'!$B$21,IF(AND('Country-wise data'!FH70&gt;'non-R&amp;D ex_typologies'!$E$19,'Country-wise data'!FH70&lt;'non-R&amp;D ex_typologies'!$F$19),'non-R&amp;D ex_typologies'!$B$19,'non-R&amp;D ex_typologies'!$B$20)),IF(AND('Country-wise data'!FH70&gt;'non-R&amp;D ex_typologies'!$G$21,'Country-wise data'!FH70&lt;'non-R&amp;D ex_typologies'!$H$21),'non-R&amp;D ex_typologies'!$B$21,IF(AND('Country-wise data'!FH70&gt;'non-R&amp;D ex_typologies'!$G$19,'Country-wise data'!FH70&lt;'non-R&amp;D ex_typologies'!$H$19),'non-R&amp;D ex_typologies'!$B$19,'non-R&amp;D ex_typologies'!$B$20))))</f>
        <v xml:space="preserve">Research heavy </v>
      </c>
    </row>
    <row r="71" spans="2:177" x14ac:dyDescent="0.35">
      <c r="B71" s="12" t="s">
        <v>193</v>
      </c>
      <c r="C71" t="s">
        <v>194</v>
      </c>
      <c r="D71" t="s">
        <v>380</v>
      </c>
      <c r="E71" t="s">
        <v>26</v>
      </c>
      <c r="F71" t="s">
        <v>369</v>
      </c>
      <c r="G71" s="55">
        <f>Assumptions!$C$13</f>
        <v>1.1000000000000001</v>
      </c>
      <c r="H71">
        <f>SUMIFS('IFPRI SPEED'!AL:AL,'IFPRI SPEED'!$A:$A,'Country-wise data'!$B71)*1000*G71</f>
        <v>0</v>
      </c>
      <c r="I71">
        <f>IF(SUMIFS('IFPRI SPEED'!AM:AM,'IFPRI SPEED'!$A:$A,'Country-wise data'!$B71)*1000=0,H71*(1+Assumptions!$C$9),SUMIFS('IFPRI SPEED'!AM:AM,'IFPRI SPEED'!$A:$A,'Country-wise data'!$B71)*1000*$G71)</f>
        <v>0</v>
      </c>
      <c r="J71">
        <f>IF(SUMIFS('IFPRI SPEED'!AN:AN,'IFPRI SPEED'!$A:$A,'Country-wise data'!$B71)*1000=0,I71*(1+Assumptions!$C$9),SUMIFS('IFPRI SPEED'!AN:AN,'IFPRI SPEED'!$A:$A,'Country-wise data'!$B71)*1000*$G71)</f>
        <v>0</v>
      </c>
      <c r="K71">
        <f>IF(SUMIFS('IFPRI SPEED'!AO:AO,'IFPRI SPEED'!$A:$A,'Country-wise data'!$B71)*1000=0,J71*(1+Assumptions!$C$9),SUMIFS('IFPRI SPEED'!AO:AO,'IFPRI SPEED'!$A:$A,'Country-wise data'!$B71)*1000*$G71)</f>
        <v>0</v>
      </c>
      <c r="L71">
        <f>IF(SUMIFS('IFPRI SPEED'!AP:AP,'IFPRI SPEED'!$A:$A,'Country-wise data'!$B71)*1000=0,K71*(1+Assumptions!$C$9),SUMIFS('IFPRI SPEED'!AP:AP,'IFPRI SPEED'!$A:$A,'Country-wise data'!$B71)*1000*$G71)</f>
        <v>0</v>
      </c>
      <c r="M71">
        <f>IF(SUMIFS('IFPRI SPEED'!AQ:AQ,'IFPRI SPEED'!$A:$A,'Country-wise data'!$B71)*1000=0,L71*(1+Assumptions!$C$9),SUMIFS('IFPRI SPEED'!AQ:AQ,'IFPRI SPEED'!$A:$A,'Country-wise data'!$B71)*1000*$G71)</f>
        <v>0</v>
      </c>
      <c r="N71">
        <f>IF(SUMIFS('IFPRI SPEED'!AR:AR,'IFPRI SPEED'!$A:$A,'Country-wise data'!$B71)*1000=0,M71*(1+Assumptions!$C$9),SUMIFS('IFPRI SPEED'!AR:AR,'IFPRI SPEED'!$A:$A,'Country-wise data'!$B71)*1000*$G71)</f>
        <v>0</v>
      </c>
      <c r="O71">
        <f>IF(SUMIFS('IFPRI SPEED'!AS:AS,'IFPRI SPEED'!$A:$A,'Country-wise data'!$B71)*1000=0,N71*(1+Assumptions!$C$9),SUMIFS('IFPRI SPEED'!AS:AS,'IFPRI SPEED'!$A:$A,'Country-wise data'!$B71)*1000*$G71)</f>
        <v>0</v>
      </c>
      <c r="P71">
        <f>IF(SUMIFS('IFPRI SPEED'!AT:AT,'IFPRI SPEED'!$A:$A,'Country-wise data'!$B71)*1000=0,O71*(1+Assumptions!$C$9),SUMIFS('IFPRI SPEED'!AT:AT,'IFPRI SPEED'!$A:$A,'Country-wise data'!$B71)*1000*$G71)</f>
        <v>0</v>
      </c>
      <c r="Q71">
        <f>IF(SUMIFS('IFPRI SPEED'!AU:AU,'IFPRI SPEED'!$A:$A,'Country-wise data'!$B71)*1000=0,P71*(1+Assumptions!$C$9),SUMIFS('IFPRI SPEED'!AU:AU,'IFPRI SPEED'!$A:$A,'Country-wise data'!$B71)*1000*$G71)</f>
        <v>0</v>
      </c>
      <c r="R71" s="36">
        <f t="shared" si="90"/>
        <v>0</v>
      </c>
      <c r="S71">
        <f>SUMIFS(FAOstat!CE:CE,FAOstat!$B:$B,'Country-wise data'!$B71)</f>
        <v>122.294444</v>
      </c>
      <c r="T71">
        <f>SUMIFS(FAOstat!CF:CF,FAOstat!$B:$B,'Country-wise data'!$B71)</f>
        <v>143.58259100000001</v>
      </c>
      <c r="U71">
        <f>SUMIFS(FAOstat!CG:CG,FAOstat!$B:$B,'Country-wise data'!$B71)</f>
        <v>133.909538</v>
      </c>
      <c r="V71">
        <f>SUMIFS(FAOstat!CH:CH,FAOstat!$B:$B,'Country-wise data'!$B71)</f>
        <v>149.69168199999999</v>
      </c>
      <c r="W71">
        <f>SUMIFS(FAOstat!CI:CI,FAOstat!$B:$B,'Country-wise data'!$B71)</f>
        <v>146.96916400000001</v>
      </c>
      <c r="X71">
        <f>SUMIFS(FAOstat!CJ:CJ,FAOstat!$B:$B,'Country-wise data'!$B71)</f>
        <v>124.772412</v>
      </c>
      <c r="Y71">
        <f>SUMIFS(FAOstat!CK:CK,FAOstat!$B:$B,'Country-wise data'!$B71)</f>
        <v>142.15114700000001</v>
      </c>
      <c r="Z71">
        <f>SUMIFS(FAOstat!CL:CL,FAOstat!$B:$B,'Country-wise data'!$B71)</f>
        <v>133.345518</v>
      </c>
      <c r="AA71">
        <f>SUMIFS(FAOstat!CM:CM,FAOstat!$B:$B,'Country-wise data'!$B71)</f>
        <v>142.43732800000001</v>
      </c>
      <c r="AB71">
        <f>SUMIFS(FAOstat!CN:CN,FAOstat!$B:$B,'Country-wise data'!$B71)</f>
        <v>145.28607456</v>
      </c>
      <c r="AC71" s="53">
        <f>IFERROR(INDEX('ASTI data (new)'!$AF$6:$AL$130,MATCH('Country-wise data'!$B71,'ASTI data (new)'!$C$6:$C$130,),MATCH('Country-wise data'!AC$3,'ASTI data (new)'!$AF$5:$AL$5,)),(INDEX(Assumptions!$G$154:$P$345,MATCH('Country-wise data'!$B71,Assumptions!$B$154:$B$344,),MATCH('Country-wise data'!AC$3,Assumptions!$G$153:$P$153,))*S71))</f>
        <v>1.2919826602934923</v>
      </c>
      <c r="AD71" s="53">
        <f>IFERROR(INDEX('ASTI data (new)'!$AF$6:$AL$130,MATCH('Country-wise data'!$B71,'ASTI data (new)'!$C$6:$C$130,),MATCH('Country-wise data'!AD$3,'ASTI data (new)'!$AF$5:$AL$5,)),(INDEX(Assumptions!$G$154:$P$345,MATCH('Country-wise data'!$B71,Assumptions!$B$154:$B$344,),MATCH('Country-wise data'!AD$3,Assumptions!$G$153:$P$153,))*T71))</f>
        <v>1.3502109501664505</v>
      </c>
      <c r="AE71" s="53">
        <f>IFERROR(INDEX('ASTI data (new)'!$AF$6:$AL$130,MATCH('Country-wise data'!$B71,'ASTI data (new)'!$C$6:$C$130,),MATCH('Country-wise data'!AE$3,'ASTI data (new)'!$AF$5:$AL$5,)),(INDEX(Assumptions!$G$154:$P$345,MATCH('Country-wise data'!$B71,Assumptions!$B$154:$B$344,),MATCH('Country-wise data'!AE$3,Assumptions!$G$153:$P$153,))*U71))</f>
        <v>1.4734171645176333</v>
      </c>
      <c r="AF71" s="53">
        <f>IFERROR(INDEX('ASTI data (new)'!$AF$6:$AL$130,MATCH('Country-wise data'!$B71,'ASTI data (new)'!$C$6:$C$130,),MATCH('Country-wise data'!AF$3,'ASTI data (new)'!$AF$5:$AL$5,)),(INDEX(Assumptions!$G$154:$P$345,MATCH('Country-wise data'!$B71,Assumptions!$B$154:$B$344,),MATCH('Country-wise data'!AF$3,Assumptions!$G$153:$P$153,))*V71))</f>
        <v>1.6807445021461764</v>
      </c>
      <c r="AG71" s="53">
        <f>IFERROR(INDEX('ASTI data (new)'!$AF$6:$AL$130,MATCH('Country-wise data'!$B71,'ASTI data (new)'!$C$6:$C$130,),MATCH('Country-wise data'!AG$3,'ASTI data (new)'!$AF$5:$AL$5,)),(INDEX(Assumptions!$G$154:$P$345,MATCH('Country-wise data'!$B71,Assumptions!$B$154:$B$344,),MATCH('Country-wise data'!AG$3,Assumptions!$G$153:$P$153,))*W71))</f>
        <v>1.4816165277109508</v>
      </c>
      <c r="AH71" s="53">
        <f>IFERROR(INDEX('ASTI data (new)'!$AF$6:$AL$130,MATCH('Country-wise data'!$B71,'ASTI data (new)'!$C$6:$C$130,),MATCH('Country-wise data'!AH$3,'ASTI data (new)'!$AF$5:$AL$5,)),(INDEX(Assumptions!$G$154:$P$345,MATCH('Country-wise data'!$B71,Assumptions!$B$154:$B$344,),MATCH('Country-wise data'!AH$3,Assumptions!$G$153:$P$153,))*X71))</f>
        <v>3.4524392562841335</v>
      </c>
      <c r="AI71" s="53">
        <f>IFERROR(INDEX('ASTI data (new)'!$AF$6:$AL$130,MATCH('Country-wise data'!$B71,'ASTI data (new)'!$C$6:$C$130,),MATCH('Country-wise data'!AI$3,'ASTI data (new)'!$AF$5:$AL$5,)),(INDEX(Assumptions!$G$154:$P$345,MATCH('Country-wise data'!$B71,Assumptions!$B$154:$B$344,),MATCH('Country-wise data'!AI$3,Assumptions!$G$153:$P$153,))*Y71))</f>
        <v>2.0674250114682287</v>
      </c>
      <c r="AJ71" s="53">
        <f t="shared" ref="AJ71:AL71" si="108">IFERROR((1+($AI71/$AF71)^(1/3)-1)*AI71,0)</f>
        <v>2.2151635074830391</v>
      </c>
      <c r="AK71" s="53">
        <f t="shared" si="108"/>
        <v>2.3734594181966386</v>
      </c>
      <c r="AL71" s="53">
        <f t="shared" si="108"/>
        <v>2.5430671780193448</v>
      </c>
      <c r="AM71" s="55" cm="1">
        <f t="array" ref="AM71">INDEX('non-R&amp;D ex_typologies'!$J$8:$J$10,MATCH('Country-wise data'!FL71,'non-R&amp;D ex_typologies'!$F$8:$F$10,),)*'Country-wise data'!AC71</f>
        <v>1.6284184134437441</v>
      </c>
      <c r="AN71" s="55" cm="1">
        <f t="array" ref="AN71">INDEX('non-R&amp;D ex_typologies'!$J$8:$J$10,MATCH('Country-wise data'!FM71,'non-R&amp;D ex_typologies'!$F$8:$F$10,),)*'Country-wise data'!AD71</f>
        <v>3.9446745920782176</v>
      </c>
      <c r="AO71" s="55" cm="1">
        <f t="array" ref="AO71">INDEX('non-R&amp;D ex_typologies'!$J$8:$J$10,MATCH('Country-wise data'!FN71,'non-R&amp;D ex_typologies'!$F$8:$F$10,),)*'Country-wise data'!AE71</f>
        <v>1.8570989496403458</v>
      </c>
      <c r="AP71" s="55" cm="1">
        <f t="array" ref="AP71">INDEX('non-R&amp;D ex_typologies'!$J$8:$J$10,MATCH('Country-wise data'!FO71,'non-R&amp;D ex_typologies'!$F$8:$F$10,),)*'Country-wise data'!AF71</f>
        <v>2.1184148825708182</v>
      </c>
      <c r="AQ71" s="55" cm="1">
        <f t="array" ref="AQ71">INDEX('non-R&amp;D ex_typologies'!$J$8:$J$10,MATCH('Country-wise data'!FP71,'non-R&amp;D ex_typologies'!$F$8:$F$10,),)*'Country-wise data'!AG71</f>
        <v>1.8674334490209163</v>
      </c>
      <c r="AR71" s="55" cm="1">
        <f t="array" ref="AR71">INDEX('non-R&amp;D ex_typologies'!$J$8:$J$10,MATCH('Country-wise data'!FQ71,'non-R&amp;D ex_typologies'!$F$8:$F$10,),)*'Country-wise data'!AH71</f>
        <v>4.3514637069138269</v>
      </c>
      <c r="AS71" s="55" cm="1">
        <f t="array" ref="AS71">INDEX('non-R&amp;D ex_typologies'!$J$8:$J$10,MATCH('Country-wise data'!FR71,'non-R&amp;D ex_typologies'!$F$8:$F$10,),)*'Country-wise data'!AI71</f>
        <v>2.6057880345888145</v>
      </c>
      <c r="AT71" s="55" cm="1">
        <f t="array" ref="AT71">INDEX('non-R&amp;D ex_typologies'!$J$8:$J$10,MATCH('Country-wise data'!FS71,'non-R&amp;D ex_typologies'!$F$8:$F$10,),)*'Country-wise data'!AJ71</f>
        <v>2.7919980315792934</v>
      </c>
      <c r="AU71" s="55" cm="1">
        <f t="array" ref="AU71">INDEX('non-R&amp;D ex_typologies'!$J$8:$J$10,MATCH('Country-wise data'!FT71,'non-R&amp;D ex_typologies'!$F$8:$F$10,),)*'Country-wise data'!AK71</f>
        <v>2.9915146223981792</v>
      </c>
      <c r="AV71" s="55" cm="1">
        <f t="array" ref="AV71">INDEX('non-R&amp;D ex_typologies'!$J$8:$J$10,MATCH('Country-wise data'!FU71,'non-R&amp;D ex_typologies'!$F$8:$F$10,),)*'Country-wise data'!AL71</f>
        <v>3.2052886982015636</v>
      </c>
      <c r="AW71">
        <f t="shared" si="92"/>
        <v>47.291619556721798</v>
      </c>
      <c r="AX71" s="53">
        <f>INDEX('GDP deflators'!$AB$3:$AK$155,MATCH('Country-wise data'!$B71,'GDP deflators'!$B$3:$B$155,),MATCH('Country-wise data'!AX$3,'GDP deflators'!$D$2:$M$2,))</f>
        <v>60.569293985109809</v>
      </c>
      <c r="AY71" s="53">
        <f>INDEX('GDP deflators'!$AB$3:$AK$155,MATCH('Country-wise data'!$B71,'GDP deflators'!$B$3:$B$155,),MATCH('Country-wise data'!AY$3,'GDP deflators'!$D$2:$M$2,))</f>
        <v>65.884216362576083</v>
      </c>
      <c r="AZ71" s="53">
        <f>INDEX('GDP deflators'!$AB$3:$AK$155,MATCH('Country-wise data'!$B71,'GDP deflators'!$B$3:$B$155,),MATCH('Country-wise data'!AZ$3,'GDP deflators'!$D$2:$M$2,))</f>
        <v>67.256548545198342</v>
      </c>
      <c r="BA71" s="53">
        <f>INDEX('GDP deflators'!$AB$3:$AK$155,MATCH('Country-wise data'!$B71,'GDP deflators'!$B$3:$B$155,),MATCH('Country-wise data'!BA$3,'GDP deflators'!$D$2:$M$2,))</f>
        <v>72.707241576193056</v>
      </c>
      <c r="BB71" s="53">
        <f>INDEX('GDP deflators'!$AB$3:$AK$155,MATCH('Country-wise data'!$B71,'GDP deflators'!$B$3:$B$155,),MATCH('Country-wise data'!BB$3,'GDP deflators'!$D$2:$M$2,))</f>
        <v>82.054670799507065</v>
      </c>
      <c r="BC71" s="53">
        <f>INDEX('GDP deflators'!$AB$3:$AK$155,MATCH('Country-wise data'!$B71,'GDP deflators'!$B$3:$B$155,),MATCH('Country-wise data'!BC$3,'GDP deflators'!$D$2:$M$2,))</f>
        <v>89.182406964109475</v>
      </c>
      <c r="BD71" s="53">
        <f>INDEX('GDP deflators'!$AB$3:$AK$155,MATCH('Country-wise data'!$B71,'GDP deflators'!$B$3:$B$155,),MATCH('Country-wise data'!BD$3,'GDP deflators'!$D$2:$M$2,))</f>
        <v>89.34220457389381</v>
      </c>
      <c r="BE71" s="53">
        <f>INDEX('GDP deflators'!$AB$3:$AK$155,MATCH('Country-wise data'!$B71,'GDP deflators'!$B$3:$B$155,),MATCH('Country-wise data'!BE$3,'GDP deflators'!$D$2:$M$2,))</f>
        <v>91.093986244438639</v>
      </c>
      <c r="BF71" s="53">
        <f>INDEX('GDP deflators'!$AB$3:$AK$155,MATCH('Country-wise data'!$B71,'GDP deflators'!$B$3:$B$155,),MATCH('Country-wise data'!BF$3,'GDP deflators'!$D$2:$M$2,))</f>
        <v>97.337504380423042</v>
      </c>
      <c r="BG71" s="53">
        <f>INDEX('GDP deflators'!$AB$3:$AK$155,MATCH('Country-wise data'!$B71,'GDP deflators'!$B$3:$B$155,),MATCH('Country-wise data'!BG$3,'GDP deflators'!$D$2:$M$2,))</f>
        <v>100</v>
      </c>
      <c r="BH71" cm="1">
        <f t="array" ref="BH71">H71/(INDEX($AX71:$BG71,,MATCH(BH$3,$AX$3:$BG$3,))/100)</f>
        <v>0</v>
      </c>
      <c r="BI71" cm="1">
        <f t="array" ref="BI71">I71/(INDEX($AX71:$BG71,,MATCH(BI$3,$AX$3:$BG$3,))/100)</f>
        <v>0</v>
      </c>
      <c r="BJ71" cm="1">
        <f t="array" ref="BJ71">J71/(INDEX($AX71:$BG71,,MATCH(BJ$3,$AX$3:$BG$3,))/100)</f>
        <v>0</v>
      </c>
      <c r="BK71" cm="1">
        <f t="array" ref="BK71">K71/(INDEX($AX71:$BG71,,MATCH(BK$3,$AX$3:$BG$3,))/100)</f>
        <v>0</v>
      </c>
      <c r="BL71" cm="1">
        <f t="array" ref="BL71">L71/(INDEX($AX71:$BG71,,MATCH(BL$3,$AX$3:$BG$3,))/100)</f>
        <v>0</v>
      </c>
      <c r="BM71" cm="1">
        <f t="array" ref="BM71">M71/(INDEX($AX71:$BG71,,MATCH(BM$3,$AX$3:$BG$3,))/100)</f>
        <v>0</v>
      </c>
      <c r="BN71" cm="1">
        <f t="array" ref="BN71">N71/(INDEX($AX71:$BG71,,MATCH(BN$3,$AX$3:$BG$3,))/100)</f>
        <v>0</v>
      </c>
      <c r="BO71" cm="1">
        <f t="array" ref="BO71">O71/(INDEX($AX71:$BG71,,MATCH(BO$3,$AX$3:$BG$3,))/100)</f>
        <v>0</v>
      </c>
      <c r="BP71" cm="1">
        <f t="array" ref="BP71">P71/(INDEX($AX71:$BG71,,MATCH(BP$3,$AX$3:$BG$3,))/100)</f>
        <v>0</v>
      </c>
      <c r="BQ71" cm="1">
        <f t="array" ref="BQ71">Q71/(INDEX($AX71:$BG71,,MATCH(BQ$3,$AX$3:$BG$3,))/100)</f>
        <v>0</v>
      </c>
      <c r="BS71" cm="1">
        <f t="array" ref="BS71">S71/(INDEX($AX71:$BG71,,MATCH(BS$3,$AX$3:$BG$3,))/100)</f>
        <v>201.9083201301051</v>
      </c>
      <c r="BT71" cm="1">
        <f t="array" ref="BT71">T71/(INDEX($AX71:$BG71,,MATCH(BT$3,$AX$3:$BG$3,))/100)</f>
        <v>217.9316973428534</v>
      </c>
      <c r="BU71" cm="1">
        <f t="array" ref="BU71">U71/(INDEX($AX71:$BG71,,MATCH(BU$3,$AX$3:$BG$3,))/100)</f>
        <v>199.10260174889723</v>
      </c>
      <c r="BV71" cm="1">
        <f t="array" ref="BV71">V71/(INDEX($AX71:$BG71,,MATCH(BV$3,$AX$3:$BG$3,))/100)</f>
        <v>205.88276869661132</v>
      </c>
      <c r="BW71" cm="1">
        <f t="array" ref="BW71">W71/(INDEX($AX71:$BG71,,MATCH(BW$3,$AX$3:$BG$3,))/100)</f>
        <v>179.11127126340614</v>
      </c>
      <c r="BX71" cm="1">
        <f t="array" ref="BX71">X71/(INDEX($AX71:$BG71,,MATCH(BX$3,$AX$3:$BG$3,))/100)</f>
        <v>139.90697969187281</v>
      </c>
      <c r="BY71" cm="1">
        <f t="array" ref="BY71">Y71/(INDEX($AX71:$BG71,,MATCH(BY$3,$AX$3:$BG$3,))/100)</f>
        <v>159.10861801314584</v>
      </c>
      <c r="BZ71" cm="1">
        <f t="array" ref="BZ71">Z71/(INDEX($AX71:$BG71,,MATCH(BZ$3,$AX$3:$BG$3,))/100)</f>
        <v>146.38235024887919</v>
      </c>
      <c r="CA71" cm="1">
        <f t="array" ref="CA71">AA71/(INDEX($AX71:$BG71,,MATCH(CA$3,$AX$3:$BG$3,))/100)</f>
        <v>146.33344968791664</v>
      </c>
      <c r="CB71" cm="1">
        <f t="array" ref="CB71">AB71/(INDEX($AX71:$BG71,,MATCH(CB$3,$AX$3:$BG$3,))/100)</f>
        <v>145.28607456</v>
      </c>
      <c r="CC71" cm="1">
        <f t="array" ref="CC71">AC71/(INDEX($AX71:$BG71,,MATCH(CC$3,$AX$3:$BG$3,))/100)</f>
        <v>2.1330654120074604</v>
      </c>
      <c r="CD71" cm="1">
        <f t="array" ref="CD71">AD71/(INDEX($AX71:$BG71,,MATCH(CD$3,$AX$3:$BG$3,))/100)</f>
        <v>2.0493693705574749</v>
      </c>
      <c r="CE71" cm="1">
        <f t="array" ref="CE71">AE71/(INDEX($AX71:$BG71,,MATCH(CE$3,$AX$3:$BG$3,))/100)</f>
        <v>2.1907415655257036</v>
      </c>
      <c r="CF71" cm="1">
        <f t="array" ref="CF71">AF71/(INDEX($AX71:$BG71,,MATCH(CF$3,$AX$3:$BG$3,))/100)</f>
        <v>2.3116603872048311</v>
      </c>
      <c r="CG71" cm="1">
        <f t="array" ref="CG71">AG71/(INDEX($AX71:$BG71,,MATCH(CG$3,$AX$3:$BG$3,))/100)</f>
        <v>1.8056455693194389</v>
      </c>
      <c r="CH71" cm="1">
        <f t="array" ref="CH71">AH71/(INDEX($AX71:$BG71,,MATCH(CH$3,$AX$3:$BG$3,))/100)</f>
        <v>3.8712111209036233</v>
      </c>
      <c r="CI71" cm="1">
        <f t="array" ref="CI71">AI71/(INDEX($AX71:$BG71,,MATCH(CI$3,$AX$3:$BG$3,))/100)</f>
        <v>2.3140519324864961</v>
      </c>
      <c r="CJ71" cm="1">
        <f t="array" ref="CJ71">AJ71/(INDEX($AX71:$BG71,,MATCH(CJ$3,$AX$3:$BG$3,))/100)</f>
        <v>2.4317340790630695</v>
      </c>
      <c r="CK71" cm="1">
        <f t="array" ref="CK71">AK71/(INDEX($AX71:$BG71,,MATCH(CK$3,$AX$3:$BG$3,))/100)</f>
        <v>2.4383812111316052</v>
      </c>
      <c r="CL71" cm="1">
        <f t="array" ref="CL71">AL71/(INDEX($AX71:$BG71,,MATCH(CL$3,$AX$3:$BG$3,))/100)</f>
        <v>2.5430671780193448</v>
      </c>
      <c r="CM71" cm="1">
        <f t="array" ref="CM71">AM71/(INDEX($AX71:$BG71,,MATCH(CM$3,$AX$3:$BG$3,))/100)</f>
        <v>2.6885213716443022</v>
      </c>
      <c r="CN71" cm="1">
        <f t="array" ref="CN71">AN71/(INDEX($AX71:$BG71,,MATCH(CN$3,$AX$3:$BG$3,))/100)</f>
        <v>5.987283161068139</v>
      </c>
      <c r="CO71" cm="1">
        <f t="array" ref="CO71">AO71/(INDEX($AX71:$BG71,,MATCH(CO$3,$AX$3:$BG$3,))/100)</f>
        <v>2.7612165503740078</v>
      </c>
      <c r="CP71" cm="1">
        <f t="array" ref="CP71">AP71/(INDEX($AX71:$BG71,,MATCH(CP$3,$AX$3:$BG$3,))/100)</f>
        <v>2.9136229578326662</v>
      </c>
      <c r="CQ71" cm="1">
        <f t="array" ref="CQ71">AQ71/(INDEX($AX71:$BG71,,MATCH(CQ$3,$AX$3:$BG$3,))/100)</f>
        <v>2.2758405229408765</v>
      </c>
      <c r="CR71" cm="1">
        <f t="array" ref="CR71">AR71/(INDEX($AX71:$BG71,,MATCH(CR$3,$AX$3:$BG$3,))/100)</f>
        <v>4.8792848893000027</v>
      </c>
      <c r="CS71" cm="1">
        <f t="array" ref="CS71">AS71/(INDEX($AX71:$BG71,,MATCH(CS$3,$AX$3:$BG$3,))/100)</f>
        <v>2.9166372679259331</v>
      </c>
      <c r="CT71" cm="1">
        <f t="array" ref="CT71">AT71/(INDEX($AX71:$BG71,,MATCH(CT$3,$AX$3:$BG$3,))/100)</f>
        <v>3.0649641613962713</v>
      </c>
      <c r="CU71" cm="1">
        <f t="array" ref="CU71">AU71/(INDEX($AX71:$BG71,,MATCH(CU$3,$AX$3:$BG$3,))/100)</f>
        <v>3.0733422245001032</v>
      </c>
      <c r="CV71" cm="1">
        <f t="array" ref="CV71">AV71/(INDEX($AX71:$BG71,,MATCH(CV$3,$AX$3:$BG$3,))/100)</f>
        <v>3.2052886982015636</v>
      </c>
      <c r="CW71">
        <f t="shared" si="93"/>
        <v>57.854929631402911</v>
      </c>
      <c r="CX71">
        <f>IFERROR(1/INDEX('exch rates'!$BC$5:$BL$268,MATCH('Country-wise data'!$B71,'exch rates'!$A$5:$A$268,),MATCH(CX$3,'exch rates'!$BC$4:$BL$4,)),1)</f>
        <v>0.13658922039327556</v>
      </c>
      <c r="CY71">
        <f>IFERROR(1/INDEX('exch rates'!$BC$5:$BL$268,MATCH('Country-wise data'!$B71,'exch rates'!$A$5:$A$268,),MATCH(CY$3,'exch rates'!$BC$4:$BL$4,)),1)</f>
        <v>0.1377195706917233</v>
      </c>
      <c r="CZ71">
        <f>IFERROR(1/INDEX('exch rates'!$BC$5:$BL$268,MATCH('Country-wise data'!$B71,'exch rates'!$A$5:$A$268,),MATCH(CZ$3,'exch rates'!$BC$4:$BL$4,)),1)</f>
        <v>0.12180314511322871</v>
      </c>
      <c r="DA71">
        <f>IFERROR(1/INDEX('exch rates'!$BC$5:$BL$268,MATCH('Country-wise data'!$B71,'exch rates'!$A$5:$A$268,),MATCH(DA$3,'exch rates'!$BC$4:$BL$4,)),1)</f>
        <v>0.10357267662036099</v>
      </c>
      <c r="DB71">
        <f>IFERROR(1/INDEX('exch rates'!$BC$5:$BL$268,MATCH('Country-wise data'!$B71,'exch rates'!$A$5:$A$268,),MATCH(DB$3,'exch rates'!$BC$4:$BL$4,)),1)</f>
        <v>9.2143346267841555E-2</v>
      </c>
      <c r="DC71">
        <f>IFERROR(1/INDEX('exch rates'!$BC$5:$BL$268,MATCH('Country-wise data'!$B71,'exch rates'!$A$5:$A$268,),MATCH(DC$3,'exch rates'!$BC$4:$BL$4,)),1)</f>
        <v>7.8376472865470878E-2</v>
      </c>
      <c r="DD71">
        <f>IFERROR(1/INDEX('exch rates'!$BC$5:$BL$268,MATCH('Country-wise data'!$B71,'exch rates'!$A$5:$A$268,),MATCH(DD$3,'exch rates'!$BC$4:$BL$4,)),1)</f>
        <v>6.7982763635436122E-2</v>
      </c>
      <c r="DE71">
        <f>IFERROR(1/INDEX('exch rates'!$BC$5:$BL$268,MATCH('Country-wise data'!$B71,'exch rates'!$A$5:$A$268,),MATCH(DE$3,'exch rates'!$BC$4:$BL$4,)),1)</f>
        <v>7.5053655345031292E-2</v>
      </c>
      <c r="DF71">
        <f>IFERROR(1/INDEX('exch rates'!$BC$5:$BL$268,MATCH('Country-wise data'!$B71,'exch rates'!$A$5:$A$268,),MATCH(DF$3,'exch rates'!$BC$4:$BL$4,)),1)</f>
        <v>7.5563363764130129E-2</v>
      </c>
      <c r="DG71">
        <f>IFERROR(1/INDEX('exch rates'!$BC$5:$BL$268,MATCH('Country-wise data'!$B71,'exch rates'!$A$5:$A$268,),MATCH(DG$3,'exch rates'!$BC$4:$BL$4,)),1)</f>
        <v>6.9211686241339276E-2</v>
      </c>
      <c r="DH71" cm="1">
        <f t="array" ref="DH71">(BH71/INDEX($CX71:$DG71,,MATCH(DH$3,$CX$3:$DG$3,)))*$DG71</f>
        <v>0</v>
      </c>
      <c r="DI71" cm="1">
        <f t="array" ref="DI71">(BI71/INDEX($CX71:$DG71,,MATCH(DI$3,$CX$3:$DG$3,)))*$DG71</f>
        <v>0</v>
      </c>
      <c r="DJ71" cm="1">
        <f t="array" ref="DJ71">(BJ71/INDEX($CX71:$DG71,,MATCH(DJ$3,$CX$3:$DG$3,)))*$DG71</f>
        <v>0</v>
      </c>
      <c r="DK71" cm="1">
        <f t="array" ref="DK71">(BK71/INDEX($CX71:$DG71,,MATCH(DK$3,$CX$3:$DG$3,)))*$DG71</f>
        <v>0</v>
      </c>
      <c r="DL71" cm="1">
        <f t="array" ref="DL71">(BL71/INDEX($CX71:$DG71,,MATCH(DL$3,$CX$3:$DG$3,)))*$DG71</f>
        <v>0</v>
      </c>
      <c r="DM71" cm="1">
        <f t="array" ref="DM71">(BM71/INDEX($CX71:$DG71,,MATCH(DM$3,$CX$3:$DG$3,)))*$DG71</f>
        <v>0</v>
      </c>
      <c r="DN71" cm="1">
        <f t="array" ref="DN71">(BN71/INDEX($CX71:$DG71,,MATCH(DN$3,$CX$3:$DG$3,)))*$DG71</f>
        <v>0</v>
      </c>
      <c r="DO71" cm="1">
        <f t="array" ref="DO71">(BO71/INDEX($CX71:$DG71,,MATCH(DO$3,$CX$3:$DG$3,)))*$DG71</f>
        <v>0</v>
      </c>
      <c r="DP71" cm="1">
        <f t="array" ref="DP71">(BP71/INDEX($CX71:$DG71,,MATCH(DP$3,$CX$3:$DG$3,)))*$DG71</f>
        <v>0</v>
      </c>
      <c r="DQ71" cm="1">
        <f t="array" ref="DQ71">(BQ71/INDEX($CX71:$DG71,,MATCH(DQ$3,$CX$3:$DG$3,)))*$DG71</f>
        <v>0</v>
      </c>
      <c r="DS71" cm="1">
        <f t="array" ref="DS71">(BS71/INDEX($CX71:$DG71,,MATCH(DS$3,$CX$3:$DG$3,)))*$DG71</f>
        <v>102.3097962059142</v>
      </c>
      <c r="DT71" cm="1">
        <f t="array" ref="DT71">(BT71/INDEX($CX71:$DG71,,MATCH(DT$3,$CX$3:$DG$3,)))*$DG71</f>
        <v>109.52270750465365</v>
      </c>
      <c r="DU71" cm="1">
        <f t="array" ref="DU71">(BU71/INDEX($CX71:$DG71,,MATCH(DU$3,$CX$3:$DG$3,)))*$DG71</f>
        <v>113.13522971240889</v>
      </c>
      <c r="DV71" cm="1">
        <f t="array" ref="DV71">(BV71/INDEX($CX71:$DG71,,MATCH(DV$3,$CX$3:$DG$3,)))*$DG71</f>
        <v>137.57965956367718</v>
      </c>
      <c r="DW71" cm="1">
        <f t="array" ref="DW71">(BW71/INDEX($CX71:$DG71,,MATCH(DW$3,$CX$3:$DG$3,)))*$DG71</f>
        <v>134.53595523800442</v>
      </c>
      <c r="DX71" cm="1">
        <f t="array" ref="DX71">(BX71/INDEX($CX71:$DG71,,MATCH(DX$3,$CX$3:$DG$3,)))*$DG71</f>
        <v>123.54725375340671</v>
      </c>
      <c r="DY71" cm="1">
        <f t="array" ref="DY71">(BY71/INDEX($CX71:$DG71,,MATCH(DY$3,$CX$3:$DG$3,)))*$DG71</f>
        <v>161.98482025933467</v>
      </c>
      <c r="DZ71" cm="1">
        <f t="array" ref="DZ71">(BZ71/INDEX($CX71:$DG71,,MATCH(DZ$3,$CX$3:$DG$3,)))*$DG71</f>
        <v>134.98835266743575</v>
      </c>
      <c r="EA71" cm="1">
        <f t="array" ref="EA71">(CA71/INDEX($CX71:$DG71,,MATCH(EA$3,$CX$3:$DG$3,)))*$DG71</f>
        <v>134.03300623338106</v>
      </c>
      <c r="EB71" cm="1">
        <f t="array" ref="EB71">(CB71/INDEX($CX71:$DG71,,MATCH(EB$3,$CX$3:$DG$3,)))*$DG71</f>
        <v>145.28607456</v>
      </c>
      <c r="EC71" s="53" cm="1">
        <f t="array" ref="EC71">(CC71/INDEX($CX71:$DG71,,MATCH(EC$3,$CX$3:$DG$3,)))*$DG71</f>
        <v>1.0808543573426939</v>
      </c>
      <c r="ED71" cm="1">
        <f t="array" ref="ED71">(CD71/INDEX($CX71:$DG71,,MATCH(ED$3,$CX$3:$DG$3,)))*$DG71</f>
        <v>1.0299212316391519</v>
      </c>
      <c r="EE71" cm="1">
        <f t="array" ref="EE71">(CE71/INDEX($CX71:$DG71,,MATCH(EE$3,$CX$3:$DG$3,)))*$DG71</f>
        <v>1.2448358187144861</v>
      </c>
      <c r="EF71" cm="1">
        <f t="array" ref="EF71">(CF71/INDEX($CX71:$DG71,,MATCH(EF$3,$CX$3:$DG$3,)))*$DG71</f>
        <v>1.5447502047494734</v>
      </c>
      <c r="EG71" cm="1">
        <f t="array" ref="EG71">(CG71/INDEX($CX71:$DG71,,MATCH(EG$3,$CX$3:$DG$3,)))*$DG71</f>
        <v>1.3562756256272097</v>
      </c>
      <c r="EH71" cm="1">
        <f t="array" ref="EH71">(CH71/INDEX($CX71:$DG71,,MATCH(EH$3,$CX$3:$DG$3,)))*$DG71</f>
        <v>3.4185392590179196</v>
      </c>
      <c r="EI71" cm="1">
        <f t="array" ref="EI71">(CI71/INDEX($CX71:$DG71,,MATCH(EI$3,$CX$3:$DG$3,)))*$DG71</f>
        <v>2.3558829875803524</v>
      </c>
      <c r="EJ71" cm="1">
        <f t="array" ref="EJ71">(CJ71/INDEX($CX71:$DG71,,MATCH(EJ$3,$CX$3:$DG$3,)))*$DG71</f>
        <v>2.2424546190157999</v>
      </c>
      <c r="EK71" cm="1">
        <f t="array" ref="EK71">(CK71/INDEX($CX71:$DG71,,MATCH(EK$3,$CX$3:$DG$3,)))*$DG71</f>
        <v>2.2334166574216208</v>
      </c>
      <c r="EL71" cm="1">
        <f t="array" ref="EL71">(CL71/INDEX($CX71:$DG71,,MATCH(EL$3,$CX$3:$DG$3,)))*$DG71</f>
        <v>2.5430671780193448</v>
      </c>
      <c r="EM71" cm="1">
        <f t="array" ref="EM71">(CM71/INDEX($CX71:$DG71,,MATCH(EM$3,$CX$3:$DG$3,)))*$DG71</f>
        <v>1.3623117336171671</v>
      </c>
      <c r="EN71" cm="1">
        <f t="array" ref="EN71">(CN71/INDEX($CX71:$DG71,,MATCH(EN$3,$CX$3:$DG$3,)))*$DG71</f>
        <v>3.0089402798785092</v>
      </c>
      <c r="EO71" cm="1">
        <f t="array" ref="EO71">(CO71/INDEX($CX71:$DG71,,MATCH(EO$3,$CX$3:$DG$3,)))*$DG71</f>
        <v>1.5689944077488625</v>
      </c>
      <c r="EP71" cm="1">
        <f t="array" ref="EP71">(CP71/INDEX($CX71:$DG71,,MATCH(EP$3,$CX$3:$DG$3,)))*$DG71</f>
        <v>1.9470073050466516</v>
      </c>
      <c r="EQ71" cm="1">
        <f t="array" ref="EQ71">(CQ71/INDEX($CX71:$DG71,,MATCH(EQ$3,$CX$3:$DG$3,)))*$DG71</f>
        <v>1.709453439548926</v>
      </c>
      <c r="ER71" cm="1">
        <f t="array" ref="ER71">(CR71/INDEX($CX71:$DG71,,MATCH(ER$3,$CX$3:$DG$3,)))*$DG71</f>
        <v>4.3087360593527873</v>
      </c>
      <c r="ES71" cm="1">
        <f t="array" ref="ES71">(CS71/INDEX($CX71:$DG71,,MATCH(ES$3,$CX$3:$DG$3,)))*$DG71</f>
        <v>2.9693612420643642</v>
      </c>
      <c r="ET71" cm="1">
        <f t="array" ref="ET71">(CT71/INDEX($CX71:$DG71,,MATCH(ET$3,$CX$3:$DG$3,)))*$DG71</f>
        <v>2.8263958218199141</v>
      </c>
      <c r="EU71" cm="1">
        <f t="array" ref="EU71">(CU71/INDEX($CX71:$DG71,,MATCH(EU$3,$CX$3:$DG$3,)))*$DG71</f>
        <v>2.8150043507636262</v>
      </c>
      <c r="EV71" cm="1">
        <f t="array" ref="EV71">(CV71/INDEX($CX71:$DG71,,MATCH(EV$3,$CX$3:$DG$3,)))*$DG71</f>
        <v>3.2052886982015636</v>
      </c>
      <c r="EW71">
        <f t="shared" si="94"/>
        <v>44.771491277170433</v>
      </c>
      <c r="EY71" s="96">
        <f t="shared" si="105"/>
        <v>1.0564524585380937E-2</v>
      </c>
      <c r="EZ71" s="96">
        <f t="shared" si="95"/>
        <v>9.4037232561602849E-3</v>
      </c>
      <c r="FA71" s="96">
        <f t="shared" si="96"/>
        <v>1.1003078544842962E-2</v>
      </c>
      <c r="FB71" s="96">
        <f t="shared" si="97"/>
        <v>1.1228042064128698E-2</v>
      </c>
      <c r="FC71" s="96">
        <f t="shared" si="98"/>
        <v>1.0081138705469882E-2</v>
      </c>
      <c r="FD71" s="96">
        <f t="shared" si="99"/>
        <v>2.7669892734654623E-2</v>
      </c>
      <c r="FE71" s="96">
        <f t="shared" si="100"/>
        <v>1.454385036701975E-2</v>
      </c>
      <c r="FF71" s="96">
        <f t="shared" si="101"/>
        <v>1.6612208199476484E-2</v>
      </c>
      <c r="FG71" s="96">
        <f t="shared" si="102"/>
        <v>1.666318409312367E-2</v>
      </c>
      <c r="FH71" s="96">
        <f t="shared" si="103"/>
        <v>1.7503860474729207E-2</v>
      </c>
      <c r="FJ71" s="96">
        <f t="shared" si="106"/>
        <v>174.09541313836877</v>
      </c>
      <c r="FK71" s="96" t="str">
        <f>IF(AND('Country-wise data'!FJ71&gt;'non-R&amp;D ex_typologies'!$C$17,'Country-wise data'!FJ71&lt;'non-R&amp;D ex_typologies'!$D$17),"Small",IF(AND('Country-wise data'!FJ71&gt;'non-R&amp;D ex_typologies'!$E$17,'Country-wise data'!$FJ$4&lt;'non-R&amp;D ex_typologies'!$F$17),"Medium","Large"))</f>
        <v>Small</v>
      </c>
      <c r="FL71" t="str">
        <f>IF($FK71='non-R&amp;D ex_typologies'!$C$16,IF(AND('Country-wise data'!EY71&gt;'non-R&amp;D ex_typologies'!$C$21,'Country-wise data'!EY71&lt;'non-R&amp;D ex_typologies'!$D$21),'non-R&amp;D ex_typologies'!$B$21,IF(AND('Country-wise data'!EY71&gt;'non-R&amp;D ex_typologies'!$C$19,'Country-wise data'!EY71&lt;'non-R&amp;D ex_typologies'!$D$19),'non-R&amp;D ex_typologies'!$B$19,'non-R&amp;D ex_typologies'!$B$20)),IF($FK71='non-R&amp;D ex_typologies'!$E$16,IF(AND('Country-wise data'!EY71&gt;'non-R&amp;D ex_typologies'!$E$21,'Country-wise data'!EY71&lt;'non-R&amp;D ex_typologies'!$F$21),'non-R&amp;D ex_typologies'!$B$21,IF(AND('Country-wise data'!EY71&gt;'non-R&amp;D ex_typologies'!$E$19,'Country-wise data'!EY71&lt;'non-R&amp;D ex_typologies'!$F$19),'non-R&amp;D ex_typologies'!$B$19,'non-R&amp;D ex_typologies'!$B$20)),IF(AND('Country-wise data'!EY71&gt;'non-R&amp;D ex_typologies'!$G$21,'Country-wise data'!EY71&lt;'non-R&amp;D ex_typologies'!$H$21),'non-R&amp;D ex_typologies'!$B$21,IF(AND('Country-wise data'!EY71&gt;'non-R&amp;D ex_typologies'!$G$19,'Country-wise data'!EY71&lt;'non-R&amp;D ex_typologies'!$H$19),'non-R&amp;D ex_typologies'!$B$19,'non-R&amp;D ex_typologies'!$B$20))))</f>
        <v>Balanced</v>
      </c>
      <c r="FM71" t="str">
        <f>IF($FK71='non-R&amp;D ex_typologies'!$C$16,IF(AND('Country-wise data'!EZ71&gt;'non-R&amp;D ex_typologies'!$C$21,'Country-wise data'!EZ71&lt;'non-R&amp;D ex_typologies'!$D$21),'non-R&amp;D ex_typologies'!$B$21,IF(AND('Country-wise data'!EZ71&gt;'non-R&amp;D ex_typologies'!$C$19,'Country-wise data'!EZ71&lt;'non-R&amp;D ex_typologies'!$D$19),'non-R&amp;D ex_typologies'!$B$19,'non-R&amp;D ex_typologies'!$B$20)),IF($FK71='non-R&amp;D ex_typologies'!$E$16,IF(AND('Country-wise data'!EZ71&gt;'non-R&amp;D ex_typologies'!$E$21,'Country-wise data'!EZ71&lt;'non-R&amp;D ex_typologies'!$F$21),'non-R&amp;D ex_typologies'!$B$21,IF(AND('Country-wise data'!EZ71&gt;'non-R&amp;D ex_typologies'!$E$19,'Country-wise data'!EZ71&lt;'non-R&amp;D ex_typologies'!$F$19),'non-R&amp;D ex_typologies'!$B$19,'non-R&amp;D ex_typologies'!$B$20)),IF(AND('Country-wise data'!EZ71&gt;'non-R&amp;D ex_typologies'!$G$21,'Country-wise data'!EZ71&lt;'non-R&amp;D ex_typologies'!$H$21),'non-R&amp;D ex_typologies'!$B$21,IF(AND('Country-wise data'!EZ71&gt;'non-R&amp;D ex_typologies'!$G$19,'Country-wise data'!EZ71&lt;'non-R&amp;D ex_typologies'!$H$19),'non-R&amp;D ex_typologies'!$B$19,'non-R&amp;D ex_typologies'!$B$20))))</f>
        <v>Program heavy</v>
      </c>
      <c r="FN71" t="str">
        <f>IF($FK71='non-R&amp;D ex_typologies'!$C$16,IF(AND('Country-wise data'!FA71&gt;'non-R&amp;D ex_typologies'!$C$21,'Country-wise data'!FA71&lt;'non-R&amp;D ex_typologies'!$D$21),'non-R&amp;D ex_typologies'!$B$21,IF(AND('Country-wise data'!FA71&gt;'non-R&amp;D ex_typologies'!$C$19,'Country-wise data'!FA71&lt;'non-R&amp;D ex_typologies'!$D$19),'non-R&amp;D ex_typologies'!$B$19,'non-R&amp;D ex_typologies'!$B$20)),IF($FK71='non-R&amp;D ex_typologies'!$E$16,IF(AND('Country-wise data'!FA71&gt;'non-R&amp;D ex_typologies'!$E$21,'Country-wise data'!FA71&lt;'non-R&amp;D ex_typologies'!$F$21),'non-R&amp;D ex_typologies'!$B$21,IF(AND('Country-wise data'!FA71&gt;'non-R&amp;D ex_typologies'!$E$19,'Country-wise data'!FA71&lt;'non-R&amp;D ex_typologies'!$F$19),'non-R&amp;D ex_typologies'!$B$19,'non-R&amp;D ex_typologies'!$B$20)),IF(AND('Country-wise data'!FA71&gt;'non-R&amp;D ex_typologies'!$G$21,'Country-wise data'!FA71&lt;'non-R&amp;D ex_typologies'!$H$21),'non-R&amp;D ex_typologies'!$B$21,IF(AND('Country-wise data'!FA71&gt;'non-R&amp;D ex_typologies'!$G$19,'Country-wise data'!FA71&lt;'non-R&amp;D ex_typologies'!$H$19),'non-R&amp;D ex_typologies'!$B$19,'non-R&amp;D ex_typologies'!$B$20))))</f>
        <v>Balanced</v>
      </c>
      <c r="FO71" t="str">
        <f>IF($FK71='non-R&amp;D ex_typologies'!$C$16,IF(AND('Country-wise data'!FB71&gt;'non-R&amp;D ex_typologies'!$C$21,'Country-wise data'!FB71&lt;'non-R&amp;D ex_typologies'!$D$21),'non-R&amp;D ex_typologies'!$B$21,IF(AND('Country-wise data'!FB71&gt;'non-R&amp;D ex_typologies'!$C$19,'Country-wise data'!FB71&lt;'non-R&amp;D ex_typologies'!$D$19),'non-R&amp;D ex_typologies'!$B$19,'non-R&amp;D ex_typologies'!$B$20)),IF($FK71='non-R&amp;D ex_typologies'!$E$16,IF(AND('Country-wise data'!FB71&gt;'non-R&amp;D ex_typologies'!$E$21,'Country-wise data'!FB71&lt;'non-R&amp;D ex_typologies'!$F$21),'non-R&amp;D ex_typologies'!$B$21,IF(AND('Country-wise data'!FB71&gt;'non-R&amp;D ex_typologies'!$E$19,'Country-wise data'!FB71&lt;'non-R&amp;D ex_typologies'!$F$19),'non-R&amp;D ex_typologies'!$B$19,'non-R&amp;D ex_typologies'!$B$20)),IF(AND('Country-wise data'!FB71&gt;'non-R&amp;D ex_typologies'!$G$21,'Country-wise data'!FB71&lt;'non-R&amp;D ex_typologies'!$H$21),'non-R&amp;D ex_typologies'!$B$21,IF(AND('Country-wise data'!FB71&gt;'non-R&amp;D ex_typologies'!$G$19,'Country-wise data'!FB71&lt;'non-R&amp;D ex_typologies'!$H$19),'non-R&amp;D ex_typologies'!$B$19,'non-R&amp;D ex_typologies'!$B$20))))</f>
        <v>Balanced</v>
      </c>
      <c r="FP71" t="str">
        <f>IF($FK71='non-R&amp;D ex_typologies'!$C$16,IF(AND('Country-wise data'!FC71&gt;'non-R&amp;D ex_typologies'!$C$21,'Country-wise data'!FC71&lt;'non-R&amp;D ex_typologies'!$D$21),'non-R&amp;D ex_typologies'!$B$21,IF(AND('Country-wise data'!FC71&gt;'non-R&amp;D ex_typologies'!$C$19,'Country-wise data'!FC71&lt;'non-R&amp;D ex_typologies'!$D$19),'non-R&amp;D ex_typologies'!$B$19,'non-R&amp;D ex_typologies'!$B$20)),IF($FK71='non-R&amp;D ex_typologies'!$E$16,IF(AND('Country-wise data'!FC71&gt;'non-R&amp;D ex_typologies'!$E$21,'Country-wise data'!FC71&lt;'non-R&amp;D ex_typologies'!$F$21),'non-R&amp;D ex_typologies'!$B$21,IF(AND('Country-wise data'!FC71&gt;'non-R&amp;D ex_typologies'!$E$19,'Country-wise data'!FC71&lt;'non-R&amp;D ex_typologies'!$F$19),'non-R&amp;D ex_typologies'!$B$19,'non-R&amp;D ex_typologies'!$B$20)),IF(AND('Country-wise data'!FC71&gt;'non-R&amp;D ex_typologies'!$G$21,'Country-wise data'!FC71&lt;'non-R&amp;D ex_typologies'!$H$21),'non-R&amp;D ex_typologies'!$B$21,IF(AND('Country-wise data'!FC71&gt;'non-R&amp;D ex_typologies'!$G$19,'Country-wise data'!FC71&lt;'non-R&amp;D ex_typologies'!$H$19),'non-R&amp;D ex_typologies'!$B$19,'non-R&amp;D ex_typologies'!$B$20))))</f>
        <v>Balanced</v>
      </c>
      <c r="FQ71" t="str">
        <f>IF($FK71='non-R&amp;D ex_typologies'!$C$16,IF(AND('Country-wise data'!FD71&gt;'non-R&amp;D ex_typologies'!$C$21,'Country-wise data'!FD71&lt;'non-R&amp;D ex_typologies'!$D$21),'non-R&amp;D ex_typologies'!$B$21,IF(AND('Country-wise data'!FD71&gt;'non-R&amp;D ex_typologies'!$C$19,'Country-wise data'!FD71&lt;'non-R&amp;D ex_typologies'!$D$19),'non-R&amp;D ex_typologies'!$B$19,'non-R&amp;D ex_typologies'!$B$20)),IF($FK71='non-R&amp;D ex_typologies'!$E$16,IF(AND('Country-wise data'!FD71&gt;'non-R&amp;D ex_typologies'!$E$21,'Country-wise data'!FD71&lt;'non-R&amp;D ex_typologies'!$F$21),'non-R&amp;D ex_typologies'!$B$21,IF(AND('Country-wise data'!FD71&gt;'non-R&amp;D ex_typologies'!$E$19,'Country-wise data'!FD71&lt;'non-R&amp;D ex_typologies'!$F$19),'non-R&amp;D ex_typologies'!$B$19,'non-R&amp;D ex_typologies'!$B$20)),IF(AND('Country-wise data'!FD71&gt;'non-R&amp;D ex_typologies'!$G$21,'Country-wise data'!FD71&lt;'non-R&amp;D ex_typologies'!$H$21),'non-R&amp;D ex_typologies'!$B$21,IF(AND('Country-wise data'!FD71&gt;'non-R&amp;D ex_typologies'!$G$19,'Country-wise data'!FD71&lt;'non-R&amp;D ex_typologies'!$H$19),'non-R&amp;D ex_typologies'!$B$19,'non-R&amp;D ex_typologies'!$B$20))))</f>
        <v>Balanced</v>
      </c>
      <c r="FR71" t="str">
        <f>IF($FK71='non-R&amp;D ex_typologies'!$C$16,IF(AND('Country-wise data'!FE71&gt;'non-R&amp;D ex_typologies'!$C$21,'Country-wise data'!FE71&lt;'non-R&amp;D ex_typologies'!$D$21),'non-R&amp;D ex_typologies'!$B$21,IF(AND('Country-wise data'!FE71&gt;'non-R&amp;D ex_typologies'!$C$19,'Country-wise data'!FE71&lt;'non-R&amp;D ex_typologies'!$D$19),'non-R&amp;D ex_typologies'!$B$19,'non-R&amp;D ex_typologies'!$B$20)),IF($FK71='non-R&amp;D ex_typologies'!$E$16,IF(AND('Country-wise data'!FE71&gt;'non-R&amp;D ex_typologies'!$E$21,'Country-wise data'!FE71&lt;'non-R&amp;D ex_typologies'!$F$21),'non-R&amp;D ex_typologies'!$B$21,IF(AND('Country-wise data'!FE71&gt;'non-R&amp;D ex_typologies'!$E$19,'Country-wise data'!FE71&lt;'non-R&amp;D ex_typologies'!$F$19),'non-R&amp;D ex_typologies'!$B$19,'non-R&amp;D ex_typologies'!$B$20)),IF(AND('Country-wise data'!FE71&gt;'non-R&amp;D ex_typologies'!$G$21,'Country-wise data'!FE71&lt;'non-R&amp;D ex_typologies'!$H$21),'non-R&amp;D ex_typologies'!$B$21,IF(AND('Country-wise data'!FE71&gt;'non-R&amp;D ex_typologies'!$G$19,'Country-wise data'!FE71&lt;'non-R&amp;D ex_typologies'!$H$19),'non-R&amp;D ex_typologies'!$B$19,'non-R&amp;D ex_typologies'!$B$20))))</f>
        <v>Balanced</v>
      </c>
      <c r="FS71" t="str">
        <f>IF($FK71='non-R&amp;D ex_typologies'!$C$16,IF(AND('Country-wise data'!FF71&gt;'non-R&amp;D ex_typologies'!$C$21,'Country-wise data'!FF71&lt;'non-R&amp;D ex_typologies'!$D$21),'non-R&amp;D ex_typologies'!$B$21,IF(AND('Country-wise data'!FF71&gt;'non-R&amp;D ex_typologies'!$C$19,'Country-wise data'!FF71&lt;'non-R&amp;D ex_typologies'!$D$19),'non-R&amp;D ex_typologies'!$B$19,'non-R&amp;D ex_typologies'!$B$20)),IF($FK71='non-R&amp;D ex_typologies'!$E$16,IF(AND('Country-wise data'!FF71&gt;'non-R&amp;D ex_typologies'!$E$21,'Country-wise data'!FF71&lt;'non-R&amp;D ex_typologies'!$F$21),'non-R&amp;D ex_typologies'!$B$21,IF(AND('Country-wise data'!FF71&gt;'non-R&amp;D ex_typologies'!$E$19,'Country-wise data'!FF71&lt;'non-R&amp;D ex_typologies'!$F$19),'non-R&amp;D ex_typologies'!$B$19,'non-R&amp;D ex_typologies'!$B$20)),IF(AND('Country-wise data'!FF71&gt;'non-R&amp;D ex_typologies'!$G$21,'Country-wise data'!FF71&lt;'non-R&amp;D ex_typologies'!$H$21),'non-R&amp;D ex_typologies'!$B$21,IF(AND('Country-wise data'!FF71&gt;'non-R&amp;D ex_typologies'!$G$19,'Country-wise data'!FF71&lt;'non-R&amp;D ex_typologies'!$H$19),'non-R&amp;D ex_typologies'!$B$19,'non-R&amp;D ex_typologies'!$B$20))))</f>
        <v>Balanced</v>
      </c>
      <c r="FT71" t="str">
        <f>IF($FK71='non-R&amp;D ex_typologies'!$C$16,IF(AND('Country-wise data'!FG71&gt;'non-R&amp;D ex_typologies'!$C$21,'Country-wise data'!FG71&lt;'non-R&amp;D ex_typologies'!$D$21),'non-R&amp;D ex_typologies'!$B$21,IF(AND('Country-wise data'!FG71&gt;'non-R&amp;D ex_typologies'!$C$19,'Country-wise data'!FG71&lt;'non-R&amp;D ex_typologies'!$D$19),'non-R&amp;D ex_typologies'!$B$19,'non-R&amp;D ex_typologies'!$B$20)),IF($FK71='non-R&amp;D ex_typologies'!$E$16,IF(AND('Country-wise data'!FG71&gt;'non-R&amp;D ex_typologies'!$E$21,'Country-wise data'!FG71&lt;'non-R&amp;D ex_typologies'!$F$21),'non-R&amp;D ex_typologies'!$B$21,IF(AND('Country-wise data'!FG71&gt;'non-R&amp;D ex_typologies'!$E$19,'Country-wise data'!FG71&lt;'non-R&amp;D ex_typologies'!$F$19),'non-R&amp;D ex_typologies'!$B$19,'non-R&amp;D ex_typologies'!$B$20)),IF(AND('Country-wise data'!FG71&gt;'non-R&amp;D ex_typologies'!$G$21,'Country-wise data'!FG71&lt;'non-R&amp;D ex_typologies'!$H$21),'non-R&amp;D ex_typologies'!$B$21,IF(AND('Country-wise data'!FG71&gt;'non-R&amp;D ex_typologies'!$G$19,'Country-wise data'!FG71&lt;'non-R&amp;D ex_typologies'!$H$19),'non-R&amp;D ex_typologies'!$B$19,'non-R&amp;D ex_typologies'!$B$20))))</f>
        <v>Balanced</v>
      </c>
      <c r="FU71" t="str">
        <f>IF($FK71='non-R&amp;D ex_typologies'!$C$16,IF(AND('Country-wise data'!FH71&gt;'non-R&amp;D ex_typologies'!$C$21,'Country-wise data'!FH71&lt;'non-R&amp;D ex_typologies'!$D$21),'non-R&amp;D ex_typologies'!$B$21,IF(AND('Country-wise data'!FH71&gt;'non-R&amp;D ex_typologies'!$C$19,'Country-wise data'!FH71&lt;'non-R&amp;D ex_typologies'!$D$19),'non-R&amp;D ex_typologies'!$B$19,'non-R&amp;D ex_typologies'!$B$20)),IF($FK71='non-R&amp;D ex_typologies'!$E$16,IF(AND('Country-wise data'!FH71&gt;'non-R&amp;D ex_typologies'!$E$21,'Country-wise data'!FH71&lt;'non-R&amp;D ex_typologies'!$F$21),'non-R&amp;D ex_typologies'!$B$21,IF(AND('Country-wise data'!FH71&gt;'non-R&amp;D ex_typologies'!$E$19,'Country-wise data'!FH71&lt;'non-R&amp;D ex_typologies'!$F$19),'non-R&amp;D ex_typologies'!$B$19,'non-R&amp;D ex_typologies'!$B$20)),IF(AND('Country-wise data'!FH71&gt;'non-R&amp;D ex_typologies'!$G$21,'Country-wise data'!FH71&lt;'non-R&amp;D ex_typologies'!$H$21),'non-R&amp;D ex_typologies'!$B$21,IF(AND('Country-wise data'!FH71&gt;'non-R&amp;D ex_typologies'!$G$19,'Country-wise data'!FH71&lt;'non-R&amp;D ex_typologies'!$H$19),'non-R&amp;D ex_typologies'!$B$19,'non-R&amp;D ex_typologies'!$B$20))))</f>
        <v>Balanced</v>
      </c>
    </row>
    <row r="72" spans="2:177" x14ac:dyDescent="0.35">
      <c r="B72" t="s">
        <v>195</v>
      </c>
      <c r="C72" t="s">
        <v>196</v>
      </c>
      <c r="D72" t="s">
        <v>379</v>
      </c>
      <c r="E72" t="s">
        <v>26</v>
      </c>
      <c r="F72" t="s">
        <v>369</v>
      </c>
      <c r="G72" s="55">
        <f>Assumptions!$C$13</f>
        <v>1.1000000000000001</v>
      </c>
      <c r="H72">
        <f>SUMIFS(FAOstat!M:M,FAOstat!$B:$B,'Country-wise data'!$B72)*G72</f>
        <v>7.3920000000000003</v>
      </c>
      <c r="I72">
        <f>IF(SUMIFS(FAOstat!N:N,FAOstat!$B:$B,'Country-wise data'!$B72)=0,H72*(1+Assumptions!$C$9),SUMIFS(FAOstat!N:N,FAOstat!$B:$B,'Country-wise data'!$B72)*$G72)</f>
        <v>7.2710000000000008</v>
      </c>
      <c r="J72">
        <f>IF(SUMIFS(FAOstat!O:O,FAOstat!$B:$B,'Country-wise data'!$B72)=0,I72*(1+Assumptions!$C$9),SUMIFS(FAOstat!O:O,FAOstat!$B:$B,'Country-wise data'!$B72)*$G72)</f>
        <v>10.56</v>
      </c>
      <c r="K72">
        <f>IF(SUMIFS(FAOstat!P:P,FAOstat!$B:$B,'Country-wise data'!$B72)=0,J72*(1+Assumptions!$C$9),SUMIFS(FAOstat!P:P,FAOstat!$B:$B,'Country-wise data'!$B72)*$G72)</f>
        <v>6.16</v>
      </c>
      <c r="L72">
        <f>IF(SUMIFS(FAOstat!Q:Q,FAOstat!$B:$B,'Country-wise data'!$B72)=0,K72*(1+Assumptions!$C$9),SUMIFS(FAOstat!Q:Q,FAOstat!$B:$B,'Country-wise data'!$B72)*$G72)</f>
        <v>6.2831999999999999</v>
      </c>
      <c r="M72">
        <f>IF(SUMIFS(FAOstat!R:R,FAOstat!$B:$B,'Country-wise data'!$B72)=0,L72*(1+Assumptions!$C$9),SUMIFS(FAOstat!R:R,FAOstat!$B:$B,'Country-wise data'!$B72)*$G72)</f>
        <v>6.4088640000000003</v>
      </c>
      <c r="N72">
        <f>IF(SUMIFS(FAOstat!S:S,FAOstat!$B:$B,'Country-wise data'!$B72)=0,M72*(1+Assumptions!$C$9),SUMIFS(FAOstat!S:S,FAOstat!$B:$B,'Country-wise data'!$B72)*$G72)</f>
        <v>6.5370412800000004</v>
      </c>
      <c r="O72">
        <f>IF(SUMIFS(FAOstat!T:T,FAOstat!$B:$B,'Country-wise data'!$B72)=0,N72*(1+Assumptions!$C$9),SUMIFS(FAOstat!T:T,FAOstat!$B:$B,'Country-wise data'!$B72)*$G72)</f>
        <v>6.6677821056000006</v>
      </c>
      <c r="P72">
        <f>IF(SUMIFS(FAOstat!U:U,FAOstat!$B:$B,'Country-wise data'!$B72)=0,O72*(1+Assumptions!$C$9),SUMIFS(FAOstat!U:U,FAOstat!$B:$B,'Country-wise data'!$B72)*$G72)</f>
        <v>6.8011377477120005</v>
      </c>
      <c r="Q72">
        <f>IF(SUMIFS(FAOstat!V:V,FAOstat!$B:$B,'Country-wise data'!$B72)=0,P72*(1+Assumptions!$C$9),SUMIFS(FAOstat!V:V,FAOstat!$B:$B,'Country-wise data'!$B72)*$G72)</f>
        <v>6.9371605026662406</v>
      </c>
      <c r="R72" s="36">
        <f t="shared" si="90"/>
        <v>2.0000000000000018E-2</v>
      </c>
      <c r="S72">
        <f>SUMIFS(FAOstat!CE:CE,FAOstat!$B:$B,'Country-wise data'!$B72)</f>
        <v>696</v>
      </c>
      <c r="T72">
        <f>SUMIFS(FAOstat!CF:CF,FAOstat!$B:$B,'Country-wise data'!$B72)</f>
        <v>745</v>
      </c>
      <c r="U72">
        <f>SUMIFS(FAOstat!CG:CG,FAOstat!$B:$B,'Country-wise data'!$B72)</f>
        <v>968</v>
      </c>
      <c r="V72">
        <f>SUMIFS(FAOstat!CH:CH,FAOstat!$B:$B,'Country-wise data'!$B72)</f>
        <v>1258</v>
      </c>
      <c r="W72">
        <f>SUMIFS(FAOstat!CI:CI,FAOstat!$B:$B,'Country-wise data'!$B72)</f>
        <v>1636</v>
      </c>
      <c r="X72">
        <f>SUMIFS(FAOstat!CJ:CJ,FAOstat!$B:$B,'Country-wise data'!$B72)</f>
        <v>1588.6104089999999</v>
      </c>
      <c r="Y72">
        <f>SUMIFS(FAOstat!CK:CK,FAOstat!$B:$B,'Country-wise data'!$B72)</f>
        <v>1775.9588879999999</v>
      </c>
      <c r="Z72">
        <f>SUMIFS(FAOstat!CL:CL,FAOstat!$B:$B,'Country-wise data'!$B72)</f>
        <v>1773.0230429999999</v>
      </c>
      <c r="AA72">
        <f>SUMIFS(FAOstat!CM:CM,FAOstat!$B:$B,'Country-wise data'!$B72)</f>
        <v>1770.0871990000001</v>
      </c>
      <c r="AB72">
        <f>SUMIFS(FAOstat!CN:CN,FAOstat!$B:$B,'Country-wise data'!$B72)</f>
        <v>1805.48894298</v>
      </c>
      <c r="AC72" s="53">
        <f>IFERROR(INDEX('ASTI data (new)'!$AF$6:$AL$130,MATCH('Country-wise data'!$B72,'ASTI data (new)'!$C$6:$C$130,),MATCH('Country-wise data'!AC$3,'ASTI data (new)'!$AF$5:$AL$5,)),(INDEX(Assumptions!$G$154:$P$345,MATCH('Country-wise data'!$B72,Assumptions!$B$154:$B$344,),MATCH('Country-wise data'!AC$3,Assumptions!$G$153:$P$153,))*S72))</f>
        <v>4.1450450568986275E-2</v>
      </c>
      <c r="AD72" s="53">
        <f>IFERROR(INDEX('ASTI data (new)'!$AF$6:$AL$130,MATCH('Country-wise data'!$B72,'ASTI data (new)'!$C$6:$C$130,),MATCH('Country-wise data'!AD$3,'ASTI data (new)'!$AF$5:$AL$5,)),(INDEX(Assumptions!$G$154:$P$345,MATCH('Country-wise data'!$B72,Assumptions!$B$154:$B$344,),MATCH('Country-wise data'!AD$3,Assumptions!$G$153:$P$153,))*T72))</f>
        <v>4.8108504715015397E-2</v>
      </c>
      <c r="AE72" s="53">
        <f>IFERROR(INDEX('ASTI data (new)'!$AF$6:$AL$130,MATCH('Country-wise data'!$B72,'ASTI data (new)'!$C$6:$C$130,),MATCH('Country-wise data'!AE$3,'ASTI data (new)'!$AF$5:$AL$5,)),(INDEX(Assumptions!$G$154:$P$345,MATCH('Country-wise data'!$B72,Assumptions!$B$154:$B$344,),MATCH('Country-wise data'!AE$3,Assumptions!$G$153:$P$153,))*U72))</f>
        <v>5.0547808958614548E-2</v>
      </c>
      <c r="AF72" s="53">
        <f>IFERROR(INDEX('ASTI data (new)'!$AF$6:$AL$130,MATCH('Country-wise data'!$B72,'ASTI data (new)'!$C$6:$C$130,),MATCH('Country-wise data'!AF$3,'ASTI data (new)'!$AF$5:$AL$5,)),(INDEX(Assumptions!$G$154:$P$345,MATCH('Country-wise data'!$B72,Assumptions!$B$154:$B$344,),MATCH('Country-wise data'!AF$3,Assumptions!$G$153:$P$153,))*V72))</f>
        <v>5.2413351665009163E-2</v>
      </c>
      <c r="AG72" s="53">
        <f>IFERROR(INDEX('ASTI data (new)'!$AF$6:$AL$130,MATCH('Country-wise data'!$B72,'ASTI data (new)'!$C$6:$C$130,),MATCH('Country-wise data'!AG$3,'ASTI data (new)'!$AF$5:$AL$5,)),(INDEX(Assumptions!$G$154:$P$345,MATCH('Country-wise data'!$B72,Assumptions!$B$154:$B$344,),MATCH('Country-wise data'!AG$3,Assumptions!$G$153:$P$153,))*W72))</f>
        <v>5.3355143190699089E-2</v>
      </c>
      <c r="AH72" s="53">
        <f>IFERROR(INDEX('ASTI data (new)'!$AF$6:$AL$130,MATCH('Country-wise data'!$B72,'ASTI data (new)'!$C$6:$C$130,),MATCH('Country-wise data'!AH$3,'ASTI data (new)'!$AF$5:$AL$5,)),(INDEX(Assumptions!$G$154:$P$345,MATCH('Country-wise data'!$B72,Assumptions!$B$154:$B$344,),MATCH('Country-wise data'!AH$3,Assumptions!$G$153:$P$153,))*X72))</f>
        <v>5.3915168548616908E-2</v>
      </c>
      <c r="AI72" s="53">
        <f>IFERROR(INDEX('ASTI data (new)'!$AF$6:$AL$130,MATCH('Country-wise data'!$B72,'ASTI data (new)'!$C$6:$C$130,),MATCH('Country-wise data'!AI$3,'ASTI data (new)'!$AF$5:$AL$5,)),(INDEX(Assumptions!$G$154:$P$345,MATCH('Country-wise data'!$B72,Assumptions!$B$154:$B$344,),MATCH('Country-wise data'!AI$3,Assumptions!$G$153:$P$153,))*Y72))</f>
        <v>5.6530485333094363E-2</v>
      </c>
      <c r="AJ72" s="53">
        <f t="shared" ref="AJ72:AL72" si="109">IFERROR((1+($AI72/$AF72)^(1/3)-1)*AI72,0)</f>
        <v>5.7973516113492163E-2</v>
      </c>
      <c r="AK72" s="53">
        <f t="shared" si="109"/>
        <v>5.9453382555584813E-2</v>
      </c>
      <c r="AL72" s="53">
        <f t="shared" si="109"/>
        <v>6.0971024948374412E-2</v>
      </c>
      <c r="AM72" s="55" cm="1">
        <f t="array" ref="AM72">INDEX('non-R&amp;D ex_typologies'!$J$8:$J$10,MATCH('Country-wise data'!FL72,'non-R&amp;D ex_typologies'!$F$8:$F$10,),)*'Country-wise data'!AC72</f>
        <v>0.12109851365782312</v>
      </c>
      <c r="AN72" s="55" cm="1">
        <f t="array" ref="AN72">INDEX('non-R&amp;D ex_typologies'!$J$8:$J$10,MATCH('Country-wise data'!FM72,'non-R&amp;D ex_typologies'!$F$8:$F$10,),)*'Country-wise data'!AD72</f>
        <v>0.14055018305754499</v>
      </c>
      <c r="AO72" s="55" cm="1">
        <f t="array" ref="AO72">INDEX('non-R&amp;D ex_typologies'!$J$8:$J$10,MATCH('Country-wise data'!FN72,'non-R&amp;D ex_typologies'!$F$8:$F$10,),)*'Country-wise data'!AE72</f>
        <v>0.14767667056743219</v>
      </c>
      <c r="AP72" s="55" cm="1">
        <f t="array" ref="AP72">INDEX('non-R&amp;D ex_typologies'!$J$8:$J$10,MATCH('Country-wise data'!FO72,'non-R&amp;D ex_typologies'!$F$8:$F$10,),)*'Country-wise data'!AF72</f>
        <v>0.15312689959530704</v>
      </c>
      <c r="AQ72" s="55" cm="1">
        <f t="array" ref="AQ72">INDEX('non-R&amp;D ex_typologies'!$J$8:$J$10,MATCH('Country-wise data'!FP72,'non-R&amp;D ex_typologies'!$F$8:$F$10,),)*'Country-wise data'!AG72</f>
        <v>0.15587836676565225</v>
      </c>
      <c r="AR72" s="55" cm="1">
        <f t="array" ref="AR72">INDEX('non-R&amp;D ex_typologies'!$J$8:$J$10,MATCH('Country-wise data'!FQ72,'non-R&amp;D ex_typologies'!$F$8:$F$10,),)*'Country-wise data'!AH72</f>
        <v>0.1575144946610938</v>
      </c>
      <c r="AS72" s="55" cm="1">
        <f t="array" ref="AS72">INDEX('non-R&amp;D ex_typologies'!$J$8:$J$10,MATCH('Country-wise data'!FR72,'non-R&amp;D ex_typologies'!$F$8:$F$10,),)*'Country-wise data'!AI72</f>
        <v>0.16515520715027343</v>
      </c>
      <c r="AT72" s="55" cm="1">
        <f t="array" ref="AT72">INDEX('non-R&amp;D ex_typologies'!$J$8:$J$10,MATCH('Country-wise data'!FS72,'non-R&amp;D ex_typologies'!$F$8:$F$10,),)*'Country-wise data'!AJ72</f>
        <v>0.16937105716565087</v>
      </c>
      <c r="AU72" s="55" cm="1">
        <f t="array" ref="AU72">INDEX('non-R&amp;D ex_typologies'!$J$8:$J$10,MATCH('Country-wise data'!FT72,'non-R&amp;D ex_typologies'!$F$8:$F$10,),)*'Country-wise data'!AK72</f>
        <v>0.17369452347517267</v>
      </c>
      <c r="AV72" s="55" cm="1">
        <f t="array" ref="AV72">INDEX('non-R&amp;D ex_typologies'!$J$8:$J$10,MATCH('Country-wise data'!FU72,'non-R&amp;D ex_typologies'!$F$8:$F$10,),)*'Country-wise data'!AL72</f>
        <v>0.17812835315634945</v>
      </c>
      <c r="AW72">
        <f t="shared" si="92"/>
        <v>2.096913105849787</v>
      </c>
      <c r="AX72" s="53">
        <f>INDEX('GDP deflators'!$AB$3:$AK$155,MATCH('Country-wise data'!$B72,'GDP deflators'!$B$3:$B$155,),MATCH('Country-wise data'!AX$3,'GDP deflators'!$D$2:$M$2,))</f>
        <v>83.013642123695377</v>
      </c>
      <c r="AY72" s="53">
        <f>INDEX('GDP deflators'!$AB$3:$AK$155,MATCH('Country-wise data'!$B72,'GDP deflators'!$B$3:$B$155,),MATCH('Country-wise data'!AY$3,'GDP deflators'!$D$2:$M$2,))</f>
        <v>92.081593990853264</v>
      </c>
      <c r="AZ72" s="53">
        <f>INDEX('GDP deflators'!$AB$3:$AK$155,MATCH('Country-wise data'!$B72,'GDP deflators'!$B$3:$B$155,),MATCH('Country-wise data'!AZ$3,'GDP deflators'!$D$2:$M$2,))</f>
        <v>96.750519460681204</v>
      </c>
      <c r="BA72" s="53">
        <f>INDEX('GDP deflators'!$AB$3:$AK$155,MATCH('Country-wise data'!$B72,'GDP deflators'!$B$3:$B$155,),MATCH('Country-wise data'!BA$3,'GDP deflators'!$D$2:$M$2,))</f>
        <v>100.3212424977082</v>
      </c>
      <c r="BB72" s="53">
        <f>INDEX('GDP deflators'!$AB$3:$AK$155,MATCH('Country-wise data'!$B72,'GDP deflators'!$B$3:$B$155,),MATCH('Country-wise data'!BB$3,'GDP deflators'!$D$2:$M$2,))</f>
        <v>102.12386898560959</v>
      </c>
      <c r="BC72" s="53">
        <f>INDEX('GDP deflators'!$AB$3:$AK$155,MATCH('Country-wise data'!$B72,'GDP deflators'!$B$3:$B$155,),MATCH('Country-wise data'!BC$3,'GDP deflators'!$D$2:$M$2,))</f>
        <v>103.19577982419904</v>
      </c>
      <c r="BD72" s="53">
        <f>INDEX('GDP deflators'!$AB$3:$AK$155,MATCH('Country-wise data'!$B72,'GDP deflators'!$B$3:$B$155,),MATCH('Country-wise data'!BD$3,'GDP deflators'!$D$2:$M$2,))</f>
        <v>108.20160030713228</v>
      </c>
      <c r="BE72" s="53">
        <f>INDEX('GDP deflators'!$AB$3:$AK$155,MATCH('Country-wise data'!$B72,'GDP deflators'!$B$3:$B$155,),MATCH('Country-wise data'!BE$3,'GDP deflators'!$D$2:$M$2,))</f>
        <v>105.84062560702732</v>
      </c>
      <c r="BF72" s="53">
        <f>INDEX('GDP deflators'!$AB$3:$AK$155,MATCH('Country-wise data'!$B72,'GDP deflators'!$B$3:$B$155,),MATCH('Country-wise data'!BF$3,'GDP deflators'!$D$2:$M$2,))</f>
        <v>103.87947490388139</v>
      </c>
      <c r="BG72" s="53">
        <f>INDEX('GDP deflators'!$AB$3:$AK$155,MATCH('Country-wise data'!$B72,'GDP deflators'!$B$3:$B$155,),MATCH('Country-wise data'!BG$3,'GDP deflators'!$D$2:$M$2,))</f>
        <v>100</v>
      </c>
      <c r="BH72" cm="1">
        <f t="array" ref="BH72">H72/(INDEX($AX72:$BG72,,MATCH(BH$3,$AX$3:$BG$3,))/100)</f>
        <v>8.9045605166744419</v>
      </c>
      <c r="BI72" cm="1">
        <f t="array" ref="BI72">I72/(INDEX($AX72:$BG72,,MATCH(BI$3,$AX$3:$BG$3,))/100)</f>
        <v>7.8962577480166676</v>
      </c>
      <c r="BJ72" cm="1">
        <f t="array" ref="BJ72">J72/(INDEX($AX72:$BG72,,MATCH(BJ$3,$AX$3:$BG$3,))/100)</f>
        <v>10.914670080186513</v>
      </c>
      <c r="BK72" cm="1">
        <f t="array" ref="BK72">K72/(INDEX($AX72:$BG72,,MATCH(BK$3,$AX$3:$BG$3,))/100)</f>
        <v>6.1402748277771018</v>
      </c>
      <c r="BL72" cm="1">
        <f t="array" ref="BL72">L72/(INDEX($AX72:$BG72,,MATCH(BL$3,$AX$3:$BG$3,))/100)</f>
        <v>6.1525283583658332</v>
      </c>
      <c r="BM72" cm="1">
        <f t="array" ref="BM72">M72/(INDEX($AX72:$BG72,,MATCH(BM$3,$AX$3:$BG$3,))/100)</f>
        <v>6.2103934976003208</v>
      </c>
      <c r="BN72" cm="1">
        <f t="array" ref="BN72">N72/(INDEX($AX72:$BG72,,MATCH(BN$3,$AX$3:$BG$3,))/100)</f>
        <v>6.0415384443894409</v>
      </c>
      <c r="BO72" cm="1">
        <f t="array" ref="BO72">O72/(INDEX($AX72:$BG72,,MATCH(BO$3,$AX$3:$BG$3,))/100)</f>
        <v>6.2998324767623934</v>
      </c>
      <c r="BP72" cm="1">
        <f t="array" ref="BP72">P72/(INDEX($AX72:$BG72,,MATCH(BP$3,$AX$3:$BG$3,))/100)</f>
        <v>6.5471429789234339</v>
      </c>
      <c r="BQ72" cm="1">
        <f t="array" ref="BQ72">Q72/(INDEX($AX72:$BG72,,MATCH(BQ$3,$AX$3:$BG$3,))/100)</f>
        <v>6.9371605026662406</v>
      </c>
      <c r="BS72" cm="1">
        <f t="array" ref="BS72">S72/(INDEX($AX72:$BG72,,MATCH(BS$3,$AX$3:$BG$3,))/100)</f>
        <v>838.41641228428171</v>
      </c>
      <c r="BT72" cm="1">
        <f t="array" ref="BT72">T72/(INDEX($AX72:$BG72,,MATCH(BT$3,$AX$3:$BG$3,))/100)</f>
        <v>809.06505601326046</v>
      </c>
      <c r="BU72" cm="1">
        <f t="array" ref="BU72">U72/(INDEX($AX72:$BG72,,MATCH(BU$3,$AX$3:$BG$3,))/100)</f>
        <v>1000.5114240170969</v>
      </c>
      <c r="BV72" cm="1">
        <f t="array" ref="BV72">V72/(INDEX($AX72:$BG72,,MATCH(BV$3,$AX$3:$BG$3,))/100)</f>
        <v>1253.9717099583756</v>
      </c>
      <c r="BW72" cm="1">
        <f t="array" ref="BW72">W72/(INDEX($AX72:$BG72,,MATCH(BW$3,$AX$3:$BG$3,))/100)</f>
        <v>1601.9761259050331</v>
      </c>
      <c r="BX72" cm="1">
        <f t="array" ref="BX72">X72/(INDEX($AX72:$BG72,,MATCH(BX$3,$AX$3:$BG$3,))/100)</f>
        <v>1539.4141230448618</v>
      </c>
      <c r="BY72" cm="1">
        <f t="array" ref="BY72">Y72/(INDEX($AX72:$BG72,,MATCH(BY$3,$AX$3:$BG$3,))/100)</f>
        <v>1641.3425337138333</v>
      </c>
      <c r="BZ72" cm="1">
        <f t="array" ref="BZ72">Z72/(INDEX($AX72:$BG72,,MATCH(BZ$3,$AX$3:$BG$3,))/100)</f>
        <v>1675.1819377778504</v>
      </c>
      <c r="CA72" cm="1">
        <f t="array" ref="CA72">AA72/(INDEX($AX72:$BG72,,MATCH(CA$3,$AX$3:$BG$3,))/100)</f>
        <v>1703.9816582032627</v>
      </c>
      <c r="CB72" cm="1">
        <f t="array" ref="CB72">AB72/(INDEX($AX72:$BG72,,MATCH(CB$3,$AX$3:$BG$3,))/100)</f>
        <v>1805.48894298</v>
      </c>
      <c r="CC72" cm="1">
        <f t="array" ref="CC72">AC72/(INDEX($AX72:$BG72,,MATCH(CC$3,$AX$3:$BG$3,))/100)</f>
        <v>4.9932094904621319E-2</v>
      </c>
      <c r="CD72" cm="1">
        <f t="array" ref="CD72">AD72/(INDEX($AX72:$BG72,,MATCH(CD$3,$AX$3:$BG$3,))/100)</f>
        <v>5.2245516861702194E-2</v>
      </c>
      <c r="CE72" cm="1">
        <f t="array" ref="CE72">AE72/(INDEX($AX72:$BG72,,MATCH(CE$3,$AX$3:$BG$3,))/100)</f>
        <v>5.2245516861702077E-2</v>
      </c>
      <c r="CF72" cm="1">
        <f t="array" ref="CF72">AF72/(INDEX($AX72:$BG72,,MATCH(CF$3,$AX$3:$BG$3,))/100)</f>
        <v>5.2245516861702077E-2</v>
      </c>
      <c r="CG72" cm="1">
        <f t="array" ref="CG72">AG72/(INDEX($AX72:$BG72,,MATCH(CG$3,$AX$3:$BG$3,))/100)</f>
        <v>5.2245516861701972E-2</v>
      </c>
      <c r="CH72" cm="1">
        <f t="array" ref="CH72">AH72/(INDEX($AX72:$BG72,,MATCH(CH$3,$AX$3:$BG$3,))/100)</f>
        <v>5.2245516861702132E-2</v>
      </c>
      <c r="CI72" cm="1">
        <f t="array" ref="CI72">AI72/(INDEX($AX72:$BG72,,MATCH(CI$3,$AX$3:$BG$3,))/100)</f>
        <v>5.2245516861702153E-2</v>
      </c>
      <c r="CJ72" cm="1">
        <f t="array" ref="CJ72">AJ72/(INDEX($AX72:$BG72,,MATCH(CJ$3,$AX$3:$BG$3,))/100)</f>
        <v>5.4774351323980647E-2</v>
      </c>
      <c r="CK72" cm="1">
        <f t="array" ref="CK72">AK72/(INDEX($AX72:$BG72,,MATCH(CK$3,$AX$3:$BG$3,))/100)</f>
        <v>5.7233041089778725E-2</v>
      </c>
      <c r="CL72" cm="1">
        <f t="array" ref="CL72">AL72/(INDEX($AX72:$BG72,,MATCH(CL$3,$AX$3:$BG$3,))/100)</f>
        <v>6.0971024948374412E-2</v>
      </c>
      <c r="CM72" cm="1">
        <f t="array" ref="CM72">AM72/(INDEX($AX72:$BG72,,MATCH(CM$3,$AX$3:$BG$3,))/100)</f>
        <v>0.14587784677291832</v>
      </c>
      <c r="CN72" cm="1">
        <f t="array" ref="CN72">AN72/(INDEX($AX72:$BG72,,MATCH(CN$3,$AX$3:$BG$3,))/100)</f>
        <v>0.15263656607802234</v>
      </c>
      <c r="CO72" cm="1">
        <f t="array" ref="CO72">AO72/(INDEX($AX72:$BG72,,MATCH(CO$3,$AX$3:$BG$3,))/100)</f>
        <v>0.15263656607802198</v>
      </c>
      <c r="CP72" cm="1">
        <f t="array" ref="CP72">AP72/(INDEX($AX72:$BG72,,MATCH(CP$3,$AX$3:$BG$3,))/100)</f>
        <v>0.15263656607802198</v>
      </c>
      <c r="CQ72" cm="1">
        <f t="array" ref="CQ72">AQ72/(INDEX($AX72:$BG72,,MATCH(CQ$3,$AX$3:$BG$3,))/100)</f>
        <v>0.15263656607802167</v>
      </c>
      <c r="CR72" cm="1">
        <f t="array" ref="CR72">AR72/(INDEX($AX72:$BG72,,MATCH(CR$3,$AX$3:$BG$3,))/100)</f>
        <v>0.15263656607802215</v>
      </c>
      <c r="CS72" cm="1">
        <f t="array" ref="CS72">AS72/(INDEX($AX72:$BG72,,MATCH(CS$3,$AX$3:$BG$3,))/100)</f>
        <v>0.1526365660780222</v>
      </c>
      <c r="CT72" cm="1">
        <f t="array" ref="CT72">AT72/(INDEX($AX72:$BG72,,MATCH(CT$3,$AX$3:$BG$3,))/100)</f>
        <v>0.16002461832992551</v>
      </c>
      <c r="CU72" cm="1">
        <f t="array" ref="CU72">AU72/(INDEX($AX72:$BG72,,MATCH(CU$3,$AX$3:$BG$3,))/100)</f>
        <v>0.16720774112103515</v>
      </c>
      <c r="CV72" cm="1">
        <f t="array" ref="CV72">AV72/(INDEX($AX72:$BG72,,MATCH(CV$3,$AX$3:$BG$3,))/100)</f>
        <v>0.17812835315634945</v>
      </c>
      <c r="CW72">
        <f t="shared" si="93"/>
        <v>2.1034415692853283</v>
      </c>
      <c r="CX72">
        <f>IFERROR(1/INDEX('exch rates'!$BC$5:$BL$268,MATCH('Country-wise data'!$B72,'exch rates'!$A$5:$A$268,),MATCH(CX$3,'exch rates'!$BC$4:$BL$4,)),1)</f>
        <v>1.400494841510668E-2</v>
      </c>
      <c r="CY72">
        <f>IFERROR(1/INDEX('exch rates'!$BC$5:$BL$268,MATCH('Country-wise data'!$B72,'exch rates'!$A$5:$A$268,),MATCH(CY$3,'exch rates'!$BC$4:$BL$4,)),1)</f>
        <v>1.3845301827579834E-2</v>
      </c>
      <c r="CZ72">
        <f>IFERROR(1/INDEX('exch rates'!$BC$5:$BL$268,MATCH('Country-wise data'!$B72,'exch rates'!$A$5:$A$268,),MATCH(CZ$3,'exch rates'!$BC$4:$BL$4,)),1)</f>
        <v>1.3602708295346185E-2</v>
      </c>
      <c r="DA72">
        <f>IFERROR(1/INDEX('exch rates'!$BC$5:$BL$268,MATCH('Country-wise data'!$B72,'exch rates'!$A$5:$A$268,),MATCH(DA$3,'exch rates'!$BC$4:$BL$4,)),1)</f>
        <v>1.2899896800825594E-2</v>
      </c>
      <c r="DB72">
        <f>IFERROR(1/INDEX('exch rates'!$BC$5:$BL$268,MATCH('Country-wise data'!$B72,'exch rates'!$A$5:$A$268,),MATCH(DB$3,'exch rates'!$BC$4:$BL$4,)),1)</f>
        <v>1.1920016688023364E-2</v>
      </c>
      <c r="DC72">
        <f>IFERROR(1/INDEX('exch rates'!$BC$5:$BL$268,MATCH('Country-wise data'!$B72,'exch rates'!$A$5:$A$268,),MATCH(DC$3,'exch rates'!$BC$4:$BL$4,)),1)</f>
        <v>1.1602493930176786E-2</v>
      </c>
      <c r="DD72">
        <f>IFERROR(1/INDEX('exch rates'!$BC$5:$BL$268,MATCH('Country-wise data'!$B72,'exch rates'!$A$5:$A$268,),MATCH(DD$3,'exch rates'!$BC$4:$BL$4,)),1)</f>
        <v>1.0590164045714208E-2</v>
      </c>
      <c r="DE72">
        <f>IFERROR(1/INDEX('exch rates'!$BC$5:$BL$268,MATCH('Country-wise data'!$B72,'exch rates'!$A$5:$A$268,),MATCH(DE$3,'exch rates'!$BC$4:$BL$4,)),1)</f>
        <v>8.8725896131550668E-3</v>
      </c>
      <c r="DF72">
        <f>IFERROR(1/INDEX('exch rates'!$BC$5:$BL$268,MATCH('Country-wise data'!$B72,'exch rates'!$A$5:$A$268,),MATCH(DF$3,'exch rates'!$BC$4:$BL$4,)),1)</f>
        <v>6.9417653182647625E-3</v>
      </c>
      <c r="DG72">
        <f>IFERROR(1/INDEX('exch rates'!$BC$5:$BL$268,MATCH('Country-wise data'!$B72,'exch rates'!$A$5:$A$268,),MATCH(DG$3,'exch rates'!$BC$4:$BL$4,)),1)</f>
        <v>5.3639509210723201E-3</v>
      </c>
      <c r="DH72" cm="1">
        <f t="array" ref="DH72">(BH72/INDEX($CX72:$DG72,,MATCH(DH$3,$CX$3:$DG$3,)))*$DG72</f>
        <v>3.4104820788657118</v>
      </c>
      <c r="DI72" cm="1">
        <f t="array" ref="DI72">(BI72/INDEX($CX72:$DG72,,MATCH(DI$3,$CX$3:$DG$3,)))*$DG72</f>
        <v>3.0591705076538696</v>
      </c>
      <c r="DJ72" cm="1">
        <f t="array" ref="DJ72">(BJ72/INDEX($CX72:$DG72,,MATCH(DJ$3,$CX$3:$DG$3,)))*$DG72</f>
        <v>4.3039778078492539</v>
      </c>
      <c r="DK72" cm="1">
        <f t="array" ref="DK72">(BK72/INDEX($CX72:$DG72,,MATCH(DK$3,$CX$3:$DG$3,)))*$DG72</f>
        <v>2.5532090160585046</v>
      </c>
      <c r="DL72" cm="1">
        <f t="array" ref="DL72">(BL72/INDEX($CX72:$DG72,,MATCH(DL$3,$CX$3:$DG$3,)))*$DG72</f>
        <v>2.7686085530348792</v>
      </c>
      <c r="DM72" cm="1">
        <f t="array" ref="DM72">(BM72/INDEX($CX72:$DG72,,MATCH(DM$3,$CX$3:$DG$3,)))*$DG72</f>
        <v>2.8711280628239217</v>
      </c>
      <c r="DN72" cm="1">
        <f t="array" ref="DN72">(BN72/INDEX($CX72:$DG72,,MATCH(DN$3,$CX$3:$DG$3,)))*$DG72</f>
        <v>3.0600579522270333</v>
      </c>
      <c r="DO72" cm="1">
        <f t="array" ref="DO72">(BO72/INDEX($CX72:$DG72,,MATCH(DO$3,$CX$3:$DG$3,)))*$DG72</f>
        <v>3.8085828027286186</v>
      </c>
      <c r="DP72" cm="1">
        <f t="array" ref="DP72">(BP72/INDEX($CX72:$DG72,,MATCH(DP$3,$CX$3:$DG$3,)))*$DG72</f>
        <v>5.0590234619120098</v>
      </c>
      <c r="DQ72" cm="1">
        <f t="array" ref="DQ72">(BQ72/INDEX($CX72:$DG72,,MATCH(DQ$3,$CX$3:$DG$3,)))*$DG72</f>
        <v>6.9371605026662406</v>
      </c>
      <c r="DS72" cm="1">
        <f t="array" ref="DS72">(BS72/INDEX($CX72:$DG72,,MATCH(DS$3,$CX$3:$DG$3,)))*$DG72</f>
        <v>321.11681911397932</v>
      </c>
      <c r="DT72" cm="1">
        <f t="array" ref="DT72">(BT72/INDEX($CX72:$DG72,,MATCH(DT$3,$CX$3:$DG$3,)))*$DG72</f>
        <v>313.44822283071557</v>
      </c>
      <c r="DU72" cm="1">
        <f t="array" ref="DU72">(BU72/INDEX($CX72:$DG72,,MATCH(DU$3,$CX$3:$DG$3,)))*$DG72</f>
        <v>394.53129905284834</v>
      </c>
      <c r="DV72" cm="1">
        <f t="array" ref="DV72">(BV72/INDEX($CX72:$DG72,,MATCH(DV$3,$CX$3:$DG$3,)))*$DG72</f>
        <v>521.41833477298678</v>
      </c>
      <c r="DW72" cm="1">
        <f t="array" ref="DW72">(BW72/INDEX($CX72:$DG72,,MATCH(DW$3,$CX$3:$DG$3,)))*$DG72</f>
        <v>720.88165150959105</v>
      </c>
      <c r="DX72" cm="1">
        <f t="array" ref="DX72">(BX72/INDEX($CX72:$DG72,,MATCH(DX$3,$CX$3:$DG$3,)))*$DG72</f>
        <v>711.68680224359377</v>
      </c>
      <c r="DY72" cm="1">
        <f t="array" ref="DY72">(BY72/INDEX($CX72:$DG72,,MATCH(DY$3,$CX$3:$DG$3,)))*$DG72</f>
        <v>831.34508186135827</v>
      </c>
      <c r="DZ72" cm="1">
        <f t="array" ref="DZ72">(BZ72/INDEX($CX72:$DG72,,MATCH(DZ$3,$CX$3:$DG$3,)))*$DG72</f>
        <v>1012.7363137346736</v>
      </c>
      <c r="EA72" cm="1">
        <f t="array" ref="EA72">(CA72/INDEX($CX72:$DG72,,MATCH(EA$3,$CX$3:$DG$3,)))*$DG72</f>
        <v>1316.6786207768948</v>
      </c>
      <c r="EB72" cm="1">
        <f t="array" ref="EB72">(CB72/INDEX($CX72:$DG72,,MATCH(EB$3,$CX$3:$DG$3,)))*$DG72</f>
        <v>1805.48894298</v>
      </c>
      <c r="EC72" s="53" cm="1">
        <f t="array" ref="EC72">(CC72/INDEX($CX72:$DG72,,MATCH(EC$3,$CX$3:$DG$3,)))*$DG72</f>
        <v>1.9124190858554751E-2</v>
      </c>
      <c r="ED72" cm="1">
        <f t="array" ref="ED72">(CD72/INDEX($CX72:$DG72,,MATCH(ED$3,$CX$3:$DG$3,)))*$DG72</f>
        <v>2.0240973565053253E-2</v>
      </c>
      <c r="EE72" cm="1">
        <f t="array" ref="EE72">(CE72/INDEX($CX72:$DG72,,MATCH(EE$3,$CX$3:$DG$3,)))*$DG72</f>
        <v>2.0601955302394007E-2</v>
      </c>
      <c r="EF72" cm="1">
        <f t="array" ref="EF72">(CF72/INDEX($CX72:$DG72,,MATCH(EF$3,$CX$3:$DG$3,)))*$DG72</f>
        <v>2.1724389940413379E-2</v>
      </c>
      <c r="EG72" cm="1">
        <f t="array" ref="EG72">(CG72/INDEX($CX72:$DG72,,MATCH(EG$3,$CX$3:$DG$3,)))*$DG72</f>
        <v>2.3510234559805544E-2</v>
      </c>
      <c r="EH72" cm="1">
        <f t="array" ref="EH72">(CH72/INDEX($CX72:$DG72,,MATCH(EH$3,$CX$3:$DG$3,)))*$DG72</f>
        <v>2.4153633691059086E-2</v>
      </c>
      <c r="EI72" cm="1">
        <f t="array" ref="EI72">(CI72/INDEX($CX72:$DG72,,MATCH(EI$3,$CX$3:$DG$3,)))*$DG72</f>
        <v>2.64625162634416E-2</v>
      </c>
      <c r="EJ72" cm="1">
        <f t="array" ref="EJ72">(CJ72/INDEX($CX72:$DG72,,MATCH(EJ$3,$CX$3:$DG$3,)))*$DG72</f>
        <v>3.3113999975811798E-2</v>
      </c>
      <c r="EK72" cm="1">
        <f t="array" ref="EK72">(CK72/INDEX($CX72:$DG72,,MATCH(EK$3,$CX$3:$DG$3,)))*$DG72</f>
        <v>4.4224373685111604E-2</v>
      </c>
      <c r="EL72" cm="1">
        <f t="array" ref="EL72">(CL72/INDEX($CX72:$DG72,,MATCH(EL$3,$CX$3:$DG$3,)))*$DG72</f>
        <v>6.0971024948374412E-2</v>
      </c>
      <c r="EM72" cm="1">
        <f t="array" ref="EM72">(CM72/INDEX($CX72:$DG72,,MATCH(EM$3,$CX$3:$DG$3,)))*$DG72</f>
        <v>5.5871795266136406E-2</v>
      </c>
      <c r="EN72" cm="1">
        <f t="array" ref="EN72">(CN72/INDEX($CX72:$DG72,,MATCH(EN$3,$CX$3:$DG$3,)))*$DG72</f>
        <v>5.9134503487139889E-2</v>
      </c>
      <c r="EO72" cm="1">
        <f t="array" ref="EO72">(CO72/INDEX($CX72:$DG72,,MATCH(EO$3,$CX$3:$DG$3,)))*$DG72</f>
        <v>6.018912053591792E-2</v>
      </c>
      <c r="EP72" cm="1">
        <f t="array" ref="EP72">(CP72/INDEX($CX72:$DG72,,MATCH(EP$3,$CX$3:$DG$3,)))*$DG72</f>
        <v>6.3468341014257024E-2</v>
      </c>
      <c r="EQ72" cm="1">
        <f t="array" ref="EQ72">(CQ72/INDEX($CX72:$DG72,,MATCH(EQ$3,$CX$3:$DG$3,)))*$DG72</f>
        <v>6.868573011530632E-2</v>
      </c>
      <c r="ER72" cm="1">
        <f t="array" ref="ER72">(CR72/INDEX($CX72:$DG72,,MATCH(ER$3,$CX$3:$DG$3,)))*$DG72</f>
        <v>7.0565436545851998E-2</v>
      </c>
      <c r="ES72" cm="1">
        <f t="array" ref="ES72">(CS72/INDEX($CX72:$DG72,,MATCH(ES$3,$CX$3:$DG$3,)))*$DG72</f>
        <v>7.7310893926601801E-2</v>
      </c>
      <c r="ET72" cm="1">
        <f t="array" ref="ET72">(CT72/INDEX($CX72:$DG72,,MATCH(ET$3,$CX$3:$DG$3,)))*$DG72</f>
        <v>9.6743367642338027E-2</v>
      </c>
      <c r="EU72" cm="1">
        <f t="array" ref="EU72">(CU72/INDEX($CX72:$DG72,,MATCH(EU$3,$CX$3:$DG$3,)))*$DG72</f>
        <v>0.12920259845672738</v>
      </c>
      <c r="EV72" cm="1">
        <f t="array" ref="EV72">(CV72/INDEX($CX72:$DG72,,MATCH(EV$3,$CX$3:$DG$3,)))*$DG72</f>
        <v>0.17812835315634948</v>
      </c>
      <c r="EW72">
        <f t="shared" si="94"/>
        <v>1.1534274329366458</v>
      </c>
      <c r="EY72" s="96">
        <f t="shared" si="105"/>
        <v>5.9555245070382582E-5</v>
      </c>
      <c r="EZ72" s="96">
        <f t="shared" si="95"/>
        <v>6.457517411411463E-5</v>
      </c>
      <c r="FA72" s="96">
        <f t="shared" si="96"/>
        <v>5.2218810907659659E-5</v>
      </c>
      <c r="FB72" s="96">
        <f t="shared" si="97"/>
        <v>4.1664031530213959E-5</v>
      </c>
      <c r="FC72" s="96">
        <f t="shared" si="98"/>
        <v>3.2613168209473769E-5</v>
      </c>
      <c r="FD72" s="96">
        <f t="shared" si="99"/>
        <v>3.393857187587955E-5</v>
      </c>
      <c r="FE72" s="96">
        <f t="shared" si="100"/>
        <v>3.1830965071920272E-5</v>
      </c>
      <c r="FF72" s="96">
        <f t="shared" si="101"/>
        <v>3.269755367386512E-5</v>
      </c>
      <c r="FG72" s="96">
        <f t="shared" si="102"/>
        <v>3.3587826966475233E-5</v>
      </c>
      <c r="FH72" s="96">
        <f t="shared" si="103"/>
        <v>3.3769813537456708E-5</v>
      </c>
      <c r="FJ72" s="96">
        <f t="shared" si="106"/>
        <v>1386.9349923897857</v>
      </c>
      <c r="FK72" s="96" t="str">
        <f>IF(AND('Country-wise data'!FJ72&gt;'non-R&amp;D ex_typologies'!$C$17,'Country-wise data'!FJ72&lt;'non-R&amp;D ex_typologies'!$D$17),"Small",IF(AND('Country-wise data'!FJ72&gt;'non-R&amp;D ex_typologies'!$E$17,'Country-wise data'!$FJ$4&lt;'non-R&amp;D ex_typologies'!$F$17),"Medium","Large"))</f>
        <v>Small</v>
      </c>
      <c r="FL72" t="str">
        <f>IF($FK72='non-R&amp;D ex_typologies'!$C$16,IF(AND('Country-wise data'!EY72&gt;'non-R&amp;D ex_typologies'!$C$21,'Country-wise data'!EY72&lt;'non-R&amp;D ex_typologies'!$D$21),'non-R&amp;D ex_typologies'!$B$21,IF(AND('Country-wise data'!EY72&gt;'non-R&amp;D ex_typologies'!$C$19,'Country-wise data'!EY72&lt;'non-R&amp;D ex_typologies'!$D$19),'non-R&amp;D ex_typologies'!$B$19,'non-R&amp;D ex_typologies'!$B$20)),IF($FK72='non-R&amp;D ex_typologies'!$E$16,IF(AND('Country-wise data'!EY72&gt;'non-R&amp;D ex_typologies'!$E$21,'Country-wise data'!EY72&lt;'non-R&amp;D ex_typologies'!$F$21),'non-R&amp;D ex_typologies'!$B$21,IF(AND('Country-wise data'!EY72&gt;'non-R&amp;D ex_typologies'!$E$19,'Country-wise data'!EY72&lt;'non-R&amp;D ex_typologies'!$F$19),'non-R&amp;D ex_typologies'!$B$19,'non-R&amp;D ex_typologies'!$B$20)),IF(AND('Country-wise data'!EY72&gt;'non-R&amp;D ex_typologies'!$G$21,'Country-wise data'!EY72&lt;'non-R&amp;D ex_typologies'!$H$21),'non-R&amp;D ex_typologies'!$B$21,IF(AND('Country-wise data'!EY72&gt;'non-R&amp;D ex_typologies'!$G$19,'Country-wise data'!EY72&lt;'non-R&amp;D ex_typologies'!$H$19),'non-R&amp;D ex_typologies'!$B$19,'non-R&amp;D ex_typologies'!$B$20))))</f>
        <v>Program heavy</v>
      </c>
      <c r="FM72" t="str">
        <f>IF($FK72='non-R&amp;D ex_typologies'!$C$16,IF(AND('Country-wise data'!EZ72&gt;'non-R&amp;D ex_typologies'!$C$21,'Country-wise data'!EZ72&lt;'non-R&amp;D ex_typologies'!$D$21),'non-R&amp;D ex_typologies'!$B$21,IF(AND('Country-wise data'!EZ72&gt;'non-R&amp;D ex_typologies'!$C$19,'Country-wise data'!EZ72&lt;'non-R&amp;D ex_typologies'!$D$19),'non-R&amp;D ex_typologies'!$B$19,'non-R&amp;D ex_typologies'!$B$20)),IF($FK72='non-R&amp;D ex_typologies'!$E$16,IF(AND('Country-wise data'!EZ72&gt;'non-R&amp;D ex_typologies'!$E$21,'Country-wise data'!EZ72&lt;'non-R&amp;D ex_typologies'!$F$21),'non-R&amp;D ex_typologies'!$B$21,IF(AND('Country-wise data'!EZ72&gt;'non-R&amp;D ex_typologies'!$E$19,'Country-wise data'!EZ72&lt;'non-R&amp;D ex_typologies'!$F$19),'non-R&amp;D ex_typologies'!$B$19,'non-R&amp;D ex_typologies'!$B$20)),IF(AND('Country-wise data'!EZ72&gt;'non-R&amp;D ex_typologies'!$G$21,'Country-wise data'!EZ72&lt;'non-R&amp;D ex_typologies'!$H$21),'non-R&amp;D ex_typologies'!$B$21,IF(AND('Country-wise data'!EZ72&gt;'non-R&amp;D ex_typologies'!$G$19,'Country-wise data'!EZ72&lt;'non-R&amp;D ex_typologies'!$H$19),'non-R&amp;D ex_typologies'!$B$19,'non-R&amp;D ex_typologies'!$B$20))))</f>
        <v>Program heavy</v>
      </c>
      <c r="FN72" t="str">
        <f>IF($FK72='non-R&amp;D ex_typologies'!$C$16,IF(AND('Country-wise data'!FA72&gt;'non-R&amp;D ex_typologies'!$C$21,'Country-wise data'!FA72&lt;'non-R&amp;D ex_typologies'!$D$21),'non-R&amp;D ex_typologies'!$B$21,IF(AND('Country-wise data'!FA72&gt;'non-R&amp;D ex_typologies'!$C$19,'Country-wise data'!FA72&lt;'non-R&amp;D ex_typologies'!$D$19),'non-R&amp;D ex_typologies'!$B$19,'non-R&amp;D ex_typologies'!$B$20)),IF($FK72='non-R&amp;D ex_typologies'!$E$16,IF(AND('Country-wise data'!FA72&gt;'non-R&amp;D ex_typologies'!$E$21,'Country-wise data'!FA72&lt;'non-R&amp;D ex_typologies'!$F$21),'non-R&amp;D ex_typologies'!$B$21,IF(AND('Country-wise data'!FA72&gt;'non-R&amp;D ex_typologies'!$E$19,'Country-wise data'!FA72&lt;'non-R&amp;D ex_typologies'!$F$19),'non-R&amp;D ex_typologies'!$B$19,'non-R&amp;D ex_typologies'!$B$20)),IF(AND('Country-wise data'!FA72&gt;'non-R&amp;D ex_typologies'!$G$21,'Country-wise data'!FA72&lt;'non-R&amp;D ex_typologies'!$H$21),'non-R&amp;D ex_typologies'!$B$21,IF(AND('Country-wise data'!FA72&gt;'non-R&amp;D ex_typologies'!$G$19,'Country-wise data'!FA72&lt;'non-R&amp;D ex_typologies'!$H$19),'non-R&amp;D ex_typologies'!$B$19,'non-R&amp;D ex_typologies'!$B$20))))</f>
        <v>Program heavy</v>
      </c>
      <c r="FO72" t="str">
        <f>IF($FK72='non-R&amp;D ex_typologies'!$C$16,IF(AND('Country-wise data'!FB72&gt;'non-R&amp;D ex_typologies'!$C$21,'Country-wise data'!FB72&lt;'non-R&amp;D ex_typologies'!$D$21),'non-R&amp;D ex_typologies'!$B$21,IF(AND('Country-wise data'!FB72&gt;'non-R&amp;D ex_typologies'!$C$19,'Country-wise data'!FB72&lt;'non-R&amp;D ex_typologies'!$D$19),'non-R&amp;D ex_typologies'!$B$19,'non-R&amp;D ex_typologies'!$B$20)),IF($FK72='non-R&amp;D ex_typologies'!$E$16,IF(AND('Country-wise data'!FB72&gt;'non-R&amp;D ex_typologies'!$E$21,'Country-wise data'!FB72&lt;'non-R&amp;D ex_typologies'!$F$21),'non-R&amp;D ex_typologies'!$B$21,IF(AND('Country-wise data'!FB72&gt;'non-R&amp;D ex_typologies'!$E$19,'Country-wise data'!FB72&lt;'non-R&amp;D ex_typologies'!$F$19),'non-R&amp;D ex_typologies'!$B$19,'non-R&amp;D ex_typologies'!$B$20)),IF(AND('Country-wise data'!FB72&gt;'non-R&amp;D ex_typologies'!$G$21,'Country-wise data'!FB72&lt;'non-R&amp;D ex_typologies'!$H$21),'non-R&amp;D ex_typologies'!$B$21,IF(AND('Country-wise data'!FB72&gt;'non-R&amp;D ex_typologies'!$G$19,'Country-wise data'!FB72&lt;'non-R&amp;D ex_typologies'!$H$19),'non-R&amp;D ex_typologies'!$B$19,'non-R&amp;D ex_typologies'!$B$20))))</f>
        <v>Program heavy</v>
      </c>
      <c r="FP72" t="str">
        <f>IF($FK72='non-R&amp;D ex_typologies'!$C$16,IF(AND('Country-wise data'!FC72&gt;'non-R&amp;D ex_typologies'!$C$21,'Country-wise data'!FC72&lt;'non-R&amp;D ex_typologies'!$D$21),'non-R&amp;D ex_typologies'!$B$21,IF(AND('Country-wise data'!FC72&gt;'non-R&amp;D ex_typologies'!$C$19,'Country-wise data'!FC72&lt;'non-R&amp;D ex_typologies'!$D$19),'non-R&amp;D ex_typologies'!$B$19,'non-R&amp;D ex_typologies'!$B$20)),IF($FK72='non-R&amp;D ex_typologies'!$E$16,IF(AND('Country-wise data'!FC72&gt;'non-R&amp;D ex_typologies'!$E$21,'Country-wise data'!FC72&lt;'non-R&amp;D ex_typologies'!$F$21),'non-R&amp;D ex_typologies'!$B$21,IF(AND('Country-wise data'!FC72&gt;'non-R&amp;D ex_typologies'!$E$19,'Country-wise data'!FC72&lt;'non-R&amp;D ex_typologies'!$F$19),'non-R&amp;D ex_typologies'!$B$19,'non-R&amp;D ex_typologies'!$B$20)),IF(AND('Country-wise data'!FC72&gt;'non-R&amp;D ex_typologies'!$G$21,'Country-wise data'!FC72&lt;'non-R&amp;D ex_typologies'!$H$21),'non-R&amp;D ex_typologies'!$B$21,IF(AND('Country-wise data'!FC72&gt;'non-R&amp;D ex_typologies'!$G$19,'Country-wise data'!FC72&lt;'non-R&amp;D ex_typologies'!$H$19),'non-R&amp;D ex_typologies'!$B$19,'non-R&amp;D ex_typologies'!$B$20))))</f>
        <v>Program heavy</v>
      </c>
      <c r="FQ72" t="str">
        <f>IF($FK72='non-R&amp;D ex_typologies'!$C$16,IF(AND('Country-wise data'!FD72&gt;'non-R&amp;D ex_typologies'!$C$21,'Country-wise data'!FD72&lt;'non-R&amp;D ex_typologies'!$D$21),'non-R&amp;D ex_typologies'!$B$21,IF(AND('Country-wise data'!FD72&gt;'non-R&amp;D ex_typologies'!$C$19,'Country-wise data'!FD72&lt;'non-R&amp;D ex_typologies'!$D$19),'non-R&amp;D ex_typologies'!$B$19,'non-R&amp;D ex_typologies'!$B$20)),IF($FK72='non-R&amp;D ex_typologies'!$E$16,IF(AND('Country-wise data'!FD72&gt;'non-R&amp;D ex_typologies'!$E$21,'Country-wise data'!FD72&lt;'non-R&amp;D ex_typologies'!$F$21),'non-R&amp;D ex_typologies'!$B$21,IF(AND('Country-wise data'!FD72&gt;'non-R&amp;D ex_typologies'!$E$19,'Country-wise data'!FD72&lt;'non-R&amp;D ex_typologies'!$F$19),'non-R&amp;D ex_typologies'!$B$19,'non-R&amp;D ex_typologies'!$B$20)),IF(AND('Country-wise data'!FD72&gt;'non-R&amp;D ex_typologies'!$G$21,'Country-wise data'!FD72&lt;'non-R&amp;D ex_typologies'!$H$21),'non-R&amp;D ex_typologies'!$B$21,IF(AND('Country-wise data'!FD72&gt;'non-R&amp;D ex_typologies'!$G$19,'Country-wise data'!FD72&lt;'non-R&amp;D ex_typologies'!$H$19),'non-R&amp;D ex_typologies'!$B$19,'non-R&amp;D ex_typologies'!$B$20))))</f>
        <v>Program heavy</v>
      </c>
      <c r="FR72" t="str">
        <f>IF($FK72='non-R&amp;D ex_typologies'!$C$16,IF(AND('Country-wise data'!FE72&gt;'non-R&amp;D ex_typologies'!$C$21,'Country-wise data'!FE72&lt;'non-R&amp;D ex_typologies'!$D$21),'non-R&amp;D ex_typologies'!$B$21,IF(AND('Country-wise data'!FE72&gt;'non-R&amp;D ex_typologies'!$C$19,'Country-wise data'!FE72&lt;'non-R&amp;D ex_typologies'!$D$19),'non-R&amp;D ex_typologies'!$B$19,'non-R&amp;D ex_typologies'!$B$20)),IF($FK72='non-R&amp;D ex_typologies'!$E$16,IF(AND('Country-wise data'!FE72&gt;'non-R&amp;D ex_typologies'!$E$21,'Country-wise data'!FE72&lt;'non-R&amp;D ex_typologies'!$F$21),'non-R&amp;D ex_typologies'!$B$21,IF(AND('Country-wise data'!FE72&gt;'non-R&amp;D ex_typologies'!$E$19,'Country-wise data'!FE72&lt;'non-R&amp;D ex_typologies'!$F$19),'non-R&amp;D ex_typologies'!$B$19,'non-R&amp;D ex_typologies'!$B$20)),IF(AND('Country-wise data'!FE72&gt;'non-R&amp;D ex_typologies'!$G$21,'Country-wise data'!FE72&lt;'non-R&amp;D ex_typologies'!$H$21),'non-R&amp;D ex_typologies'!$B$21,IF(AND('Country-wise data'!FE72&gt;'non-R&amp;D ex_typologies'!$G$19,'Country-wise data'!FE72&lt;'non-R&amp;D ex_typologies'!$H$19),'non-R&amp;D ex_typologies'!$B$19,'non-R&amp;D ex_typologies'!$B$20))))</f>
        <v>Program heavy</v>
      </c>
      <c r="FS72" t="str">
        <f>IF($FK72='non-R&amp;D ex_typologies'!$C$16,IF(AND('Country-wise data'!FF72&gt;'non-R&amp;D ex_typologies'!$C$21,'Country-wise data'!FF72&lt;'non-R&amp;D ex_typologies'!$D$21),'non-R&amp;D ex_typologies'!$B$21,IF(AND('Country-wise data'!FF72&gt;'non-R&amp;D ex_typologies'!$C$19,'Country-wise data'!FF72&lt;'non-R&amp;D ex_typologies'!$D$19),'non-R&amp;D ex_typologies'!$B$19,'non-R&amp;D ex_typologies'!$B$20)),IF($FK72='non-R&amp;D ex_typologies'!$E$16,IF(AND('Country-wise data'!FF72&gt;'non-R&amp;D ex_typologies'!$E$21,'Country-wise data'!FF72&lt;'non-R&amp;D ex_typologies'!$F$21),'non-R&amp;D ex_typologies'!$B$21,IF(AND('Country-wise data'!FF72&gt;'non-R&amp;D ex_typologies'!$E$19,'Country-wise data'!FF72&lt;'non-R&amp;D ex_typologies'!$F$19),'non-R&amp;D ex_typologies'!$B$19,'non-R&amp;D ex_typologies'!$B$20)),IF(AND('Country-wise data'!FF72&gt;'non-R&amp;D ex_typologies'!$G$21,'Country-wise data'!FF72&lt;'non-R&amp;D ex_typologies'!$H$21),'non-R&amp;D ex_typologies'!$B$21,IF(AND('Country-wise data'!FF72&gt;'non-R&amp;D ex_typologies'!$G$19,'Country-wise data'!FF72&lt;'non-R&amp;D ex_typologies'!$H$19),'non-R&amp;D ex_typologies'!$B$19,'non-R&amp;D ex_typologies'!$B$20))))</f>
        <v>Program heavy</v>
      </c>
      <c r="FT72" t="str">
        <f>IF($FK72='non-R&amp;D ex_typologies'!$C$16,IF(AND('Country-wise data'!FG72&gt;'non-R&amp;D ex_typologies'!$C$21,'Country-wise data'!FG72&lt;'non-R&amp;D ex_typologies'!$D$21),'non-R&amp;D ex_typologies'!$B$21,IF(AND('Country-wise data'!FG72&gt;'non-R&amp;D ex_typologies'!$C$19,'Country-wise data'!FG72&lt;'non-R&amp;D ex_typologies'!$D$19),'non-R&amp;D ex_typologies'!$B$19,'non-R&amp;D ex_typologies'!$B$20)),IF($FK72='non-R&amp;D ex_typologies'!$E$16,IF(AND('Country-wise data'!FG72&gt;'non-R&amp;D ex_typologies'!$E$21,'Country-wise data'!FG72&lt;'non-R&amp;D ex_typologies'!$F$21),'non-R&amp;D ex_typologies'!$B$21,IF(AND('Country-wise data'!FG72&gt;'non-R&amp;D ex_typologies'!$E$19,'Country-wise data'!FG72&lt;'non-R&amp;D ex_typologies'!$F$19),'non-R&amp;D ex_typologies'!$B$19,'non-R&amp;D ex_typologies'!$B$20)),IF(AND('Country-wise data'!FG72&gt;'non-R&amp;D ex_typologies'!$G$21,'Country-wise data'!FG72&lt;'non-R&amp;D ex_typologies'!$H$21),'non-R&amp;D ex_typologies'!$B$21,IF(AND('Country-wise data'!FG72&gt;'non-R&amp;D ex_typologies'!$G$19,'Country-wise data'!FG72&lt;'non-R&amp;D ex_typologies'!$H$19),'non-R&amp;D ex_typologies'!$B$19,'non-R&amp;D ex_typologies'!$B$20))))</f>
        <v>Program heavy</v>
      </c>
      <c r="FU72" t="str">
        <f>IF($FK72='non-R&amp;D ex_typologies'!$C$16,IF(AND('Country-wise data'!FH72&gt;'non-R&amp;D ex_typologies'!$C$21,'Country-wise data'!FH72&lt;'non-R&amp;D ex_typologies'!$D$21),'non-R&amp;D ex_typologies'!$B$21,IF(AND('Country-wise data'!FH72&gt;'non-R&amp;D ex_typologies'!$C$19,'Country-wise data'!FH72&lt;'non-R&amp;D ex_typologies'!$D$19),'non-R&amp;D ex_typologies'!$B$19,'non-R&amp;D ex_typologies'!$B$20)),IF($FK72='non-R&amp;D ex_typologies'!$E$16,IF(AND('Country-wise data'!FH72&gt;'non-R&amp;D ex_typologies'!$E$21,'Country-wise data'!FH72&lt;'non-R&amp;D ex_typologies'!$F$21),'non-R&amp;D ex_typologies'!$B$21,IF(AND('Country-wise data'!FH72&gt;'non-R&amp;D ex_typologies'!$E$19,'Country-wise data'!FH72&lt;'non-R&amp;D ex_typologies'!$F$19),'non-R&amp;D ex_typologies'!$B$19,'non-R&amp;D ex_typologies'!$B$20)),IF(AND('Country-wise data'!FH72&gt;'non-R&amp;D ex_typologies'!$G$21,'Country-wise data'!FH72&lt;'non-R&amp;D ex_typologies'!$H$21),'non-R&amp;D ex_typologies'!$B$21,IF(AND('Country-wise data'!FH72&gt;'non-R&amp;D ex_typologies'!$G$19,'Country-wise data'!FH72&lt;'non-R&amp;D ex_typologies'!$H$19),'non-R&amp;D ex_typologies'!$B$19,'non-R&amp;D ex_typologies'!$B$20))))</f>
        <v>Program heavy</v>
      </c>
    </row>
    <row r="73" spans="2:177" x14ac:dyDescent="0.35">
      <c r="B73" s="12" t="s">
        <v>421</v>
      </c>
      <c r="C73" t="s">
        <v>422</v>
      </c>
      <c r="D73" t="s">
        <v>368</v>
      </c>
      <c r="E73" t="s">
        <v>368</v>
      </c>
      <c r="F73" t="s">
        <v>369</v>
      </c>
      <c r="G73" s="55">
        <f>Assumptions!$C$13</f>
        <v>1.1000000000000001</v>
      </c>
      <c r="H73">
        <f>SUMIFS('IFPRI SPEED'!AL:AL,'IFPRI SPEED'!$A:$A,'Country-wise data'!$B73)*1000*G73</f>
        <v>0</v>
      </c>
      <c r="I73">
        <f>IF(SUMIFS('IFPRI SPEED'!AM:AM,'IFPRI SPEED'!$A:$A,'Country-wise data'!$B73)*1000=0,H73*(1+Assumptions!$C$9),SUMIFS('IFPRI SPEED'!AM:AM,'IFPRI SPEED'!$A:$A,'Country-wise data'!$B73)*1000*$G73)</f>
        <v>0</v>
      </c>
      <c r="J73">
        <f>IF(SUMIFS('IFPRI SPEED'!AN:AN,'IFPRI SPEED'!$A:$A,'Country-wise data'!$B73)*1000=0,I73*(1+Assumptions!$C$9),SUMIFS('IFPRI SPEED'!AN:AN,'IFPRI SPEED'!$A:$A,'Country-wise data'!$B73)*1000*$G73)</f>
        <v>0</v>
      </c>
      <c r="K73">
        <f>IF(SUMIFS('IFPRI SPEED'!AO:AO,'IFPRI SPEED'!$A:$A,'Country-wise data'!$B73)*1000=0,J73*(1+Assumptions!$C$9),SUMIFS('IFPRI SPEED'!AO:AO,'IFPRI SPEED'!$A:$A,'Country-wise data'!$B73)*1000*$G73)</f>
        <v>0</v>
      </c>
      <c r="L73">
        <f>IF(SUMIFS('IFPRI SPEED'!AP:AP,'IFPRI SPEED'!$A:$A,'Country-wise data'!$B73)*1000=0,K73*(1+Assumptions!$C$9),SUMIFS('IFPRI SPEED'!AP:AP,'IFPRI SPEED'!$A:$A,'Country-wise data'!$B73)*1000*$G73)</f>
        <v>0</v>
      </c>
      <c r="M73">
        <f>IF(SUMIFS('IFPRI SPEED'!AQ:AQ,'IFPRI SPEED'!$A:$A,'Country-wise data'!$B73)*1000=0,L73*(1+Assumptions!$C$9),SUMIFS('IFPRI SPEED'!AQ:AQ,'IFPRI SPEED'!$A:$A,'Country-wise data'!$B73)*1000*$G73)</f>
        <v>0</v>
      </c>
      <c r="N73">
        <f>IF(SUMIFS('IFPRI SPEED'!AR:AR,'IFPRI SPEED'!$A:$A,'Country-wise data'!$B73)*1000=0,M73*(1+Assumptions!$C$9),SUMIFS('IFPRI SPEED'!AR:AR,'IFPRI SPEED'!$A:$A,'Country-wise data'!$B73)*1000*$G73)</f>
        <v>0</v>
      </c>
      <c r="O73">
        <f>IF(SUMIFS('IFPRI SPEED'!AS:AS,'IFPRI SPEED'!$A:$A,'Country-wise data'!$B73)*1000=0,N73*(1+Assumptions!$C$9),SUMIFS('IFPRI SPEED'!AS:AS,'IFPRI SPEED'!$A:$A,'Country-wise data'!$B73)*1000*$G73)</f>
        <v>0</v>
      </c>
      <c r="P73">
        <f>IF(SUMIFS('IFPRI SPEED'!AT:AT,'IFPRI SPEED'!$A:$A,'Country-wise data'!$B73)*1000=0,O73*(1+Assumptions!$C$9),SUMIFS('IFPRI SPEED'!AT:AT,'IFPRI SPEED'!$A:$A,'Country-wise data'!$B73)*1000*$G73)</f>
        <v>0</v>
      </c>
      <c r="Q73">
        <f>IF(SUMIFS('IFPRI SPEED'!AU:AU,'IFPRI SPEED'!$A:$A,'Country-wise data'!$B73)*1000=0,P73*(1+Assumptions!$C$9),SUMIFS('IFPRI SPEED'!AU:AU,'IFPRI SPEED'!$A:$A,'Country-wise data'!$B73)*1000*$G73)</f>
        <v>0</v>
      </c>
      <c r="R73" s="36">
        <f t="shared" si="90"/>
        <v>0</v>
      </c>
      <c r="S73" s="44">
        <f>INDEX('area data'!$G$4:$P$79,MATCH('Country-wise data'!$B73,'area data'!$B$4:$B$79,),MATCH('Country-wise data'!S$3,'area data'!$G$3:$P$3,))</f>
        <v>29170.444997997347</v>
      </c>
      <c r="T73" s="44">
        <f>INDEX('area data'!$G$4:$P$79,MATCH('Country-wise data'!$B73,'area data'!$B$4:$B$79,),MATCH('Country-wise data'!T$3,'area data'!$G$3:$P$3,))</f>
        <v>33070.973518083483</v>
      </c>
      <c r="U73" s="44">
        <f>INDEX('area data'!$G$4:$P$79,MATCH('Country-wise data'!$B73,'area data'!$B$4:$B$79,),MATCH('Country-wise data'!U$3,'area data'!$G$3:$P$3,))</f>
        <v>32551.394602262593</v>
      </c>
      <c r="V73" s="44">
        <f>INDEX('area data'!$G$4:$P$79,MATCH('Country-wise data'!$B73,'area data'!$B$4:$B$79,),MATCH('Country-wise data'!V$3,'area data'!$G$3:$P$3,))</f>
        <v>34438.107752756659</v>
      </c>
      <c r="W73" s="44">
        <f>INDEX('area data'!$G$4:$P$79,MATCH('Country-wise data'!$B73,'area data'!$B$4:$B$79,),MATCH('Country-wise data'!W$3,'area data'!$G$3:$P$3,))</f>
        <v>35309.009949242296</v>
      </c>
      <c r="X73" s="44">
        <f>INDEX('area data'!$G$4:$P$79,MATCH('Country-wise data'!$B73,'area data'!$B$4:$B$79,),MATCH('Country-wise data'!X$3,'area data'!$G$3:$P$3,))</f>
        <v>35768.77899676549</v>
      </c>
      <c r="Y73" s="44">
        <f>INDEX('area data'!$G$4:$P$79,MATCH('Country-wise data'!$B73,'area data'!$B$4:$B$79,),MATCH('Country-wise data'!Y$3,'area data'!$G$3:$P$3,))</f>
        <v>32799.102336941112</v>
      </c>
      <c r="Z73" s="44">
        <f>INDEX('area data'!$G$4:$P$79,MATCH('Country-wise data'!$B73,'area data'!$B$4:$B$79,),MATCH('Country-wise data'!Z$3,'area data'!$G$3:$P$3,))</f>
        <v>30309.679749008374</v>
      </c>
      <c r="AA73" s="44">
        <f>INDEX('area data'!$G$4:$P$79,MATCH('Country-wise data'!$B73,'area data'!$B$4:$B$79,),MATCH('Country-wise data'!AA$3,'area data'!$G$3:$P$3,))</f>
        <v>33234.315840066869</v>
      </c>
      <c r="AB73" s="44">
        <f>INDEX('area data'!$G$4:$P$79,MATCH('Country-wise data'!$B73,'area data'!$B$4:$B$79,),MATCH('Country-wise data'!AB$3,'area data'!$G$3:$P$3,))</f>
        <v>33899.002156868199</v>
      </c>
      <c r="AC73" s="53">
        <f>IFERROR(INDEX('ASTI data (new)'!$AF$6:$AL$130,MATCH('Country-wise data'!$B73,'ASTI data (new)'!$C$6:$C$130,),MATCH('Country-wise data'!AC$3,'ASTI data (new)'!$AF$5:$AL$5,)),(INDEX(Assumptions!$G$154:$P$345,MATCH('Country-wise data'!$B73,Assumptions!$B$154:$B$344,),MATCH('Country-wise data'!AC$3,Assumptions!$G$153:$P$153,))*S73))</f>
        <v>6.3877470985157343</v>
      </c>
      <c r="AD73" s="53">
        <f>IFERROR(INDEX('ASTI data (new)'!$AF$6:$AL$130,MATCH('Country-wise data'!$B73,'ASTI data (new)'!$C$6:$C$130,),MATCH('Country-wise data'!AD$3,'ASTI data (new)'!$AF$5:$AL$5,)),(INDEX(Assumptions!$G$154:$P$345,MATCH('Country-wise data'!$B73,Assumptions!$B$154:$B$344,),MATCH('Country-wise data'!AD$3,Assumptions!$G$153:$P$153,))*T73))</f>
        <v>2.7785093674273216</v>
      </c>
      <c r="AE73" s="53">
        <f>IFERROR(INDEX('ASTI data (new)'!$AF$6:$AL$130,MATCH('Country-wise data'!$B73,'ASTI data (new)'!$C$6:$C$130,),MATCH('Country-wise data'!AE$3,'ASTI data (new)'!$AF$5:$AL$5,)),(INDEX(Assumptions!$G$154:$P$345,MATCH('Country-wise data'!$B73,Assumptions!$B$154:$B$344,),MATCH('Country-wise data'!AE$3,Assumptions!$G$153:$P$153,))*U73))</f>
        <v>2.6055054567915015</v>
      </c>
      <c r="AF73" s="53">
        <f>IFERROR(INDEX('ASTI data (new)'!$AF$6:$AL$130,MATCH('Country-wise data'!$B73,'ASTI data (new)'!$C$6:$C$130,),MATCH('Country-wise data'!AF$3,'ASTI data (new)'!$AF$5:$AL$5,)),(INDEX(Assumptions!$G$154:$P$345,MATCH('Country-wise data'!$B73,Assumptions!$B$154:$B$344,),MATCH('Country-wise data'!AF$3,Assumptions!$G$153:$P$153,))*V73))</f>
        <v>1.7477702270496944</v>
      </c>
      <c r="AG73" s="53">
        <f>IFERROR(INDEX('ASTI data (new)'!$AF$6:$AL$130,MATCH('Country-wise data'!$B73,'ASTI data (new)'!$C$6:$C$130,),MATCH('Country-wise data'!AG$3,'ASTI data (new)'!$AF$5:$AL$5,)),(INDEX(Assumptions!$G$154:$P$345,MATCH('Country-wise data'!$B73,Assumptions!$B$154:$B$344,),MATCH('Country-wise data'!AG$3,Assumptions!$G$153:$P$153,))*W73))</f>
        <v>1.0070217976646765</v>
      </c>
      <c r="AH73" s="53">
        <f>IFERROR(INDEX('ASTI data (new)'!$AF$6:$AL$130,MATCH('Country-wise data'!$B73,'ASTI data (new)'!$C$6:$C$130,),MATCH('Country-wise data'!AH$3,'ASTI data (new)'!$AF$5:$AL$5,)),(INDEX(Assumptions!$G$154:$P$345,MATCH('Country-wise data'!$B73,Assumptions!$B$154:$B$344,),MATCH('Country-wise data'!AH$3,Assumptions!$G$153:$P$153,))*X73))</f>
        <v>0.45441724090178842</v>
      </c>
      <c r="AI73" s="53">
        <f>IFERROR(INDEX('ASTI data (new)'!$AF$6:$AL$130,MATCH('Country-wise data'!$B73,'ASTI data (new)'!$C$6:$C$130,),MATCH('Country-wise data'!AI$3,'ASTI data (new)'!$AF$5:$AL$5,)),(INDEX(Assumptions!$G$154:$P$345,MATCH('Country-wise data'!$B73,Assumptions!$B$154:$B$344,),MATCH('Country-wise data'!AI$3,Assumptions!$G$153:$P$153,))*Y73))</f>
        <v>0.32733304026494225</v>
      </c>
      <c r="AJ73" s="53">
        <f t="shared" ref="AJ73:AL73" si="110">IFERROR((1+($AI73/$AF73)^(1/3)-1)*AI73,0)</f>
        <v>0.18728012044561224</v>
      </c>
      <c r="AK73" s="53">
        <f t="shared" si="110"/>
        <v>0.10715033070213252</v>
      </c>
      <c r="AL73" s="53">
        <f t="shared" si="110"/>
        <v>6.130492303325169E-2</v>
      </c>
      <c r="AM73" s="55" cm="1">
        <f t="array" ref="AM73">INDEX('non-R&amp;D ex_typologies'!$J$8:$J$10,MATCH('Country-wise data'!FL73,'non-R&amp;D ex_typologies'!$F$8:$F$10,),)*'Country-wise data'!AC73</f>
        <v>18.661960693645742</v>
      </c>
      <c r="AN73" s="55" cm="1">
        <f t="array" ref="AN73">INDEX('non-R&amp;D ex_typologies'!$J$8:$J$10,MATCH('Country-wise data'!FM73,'non-R&amp;D ex_typologies'!$F$8:$F$10,),)*'Country-wise data'!AD73</f>
        <v>8.1174836451968613</v>
      </c>
      <c r="AO73" s="55" cm="1">
        <f t="array" ref="AO73">INDEX('non-R&amp;D ex_typologies'!$J$8:$J$10,MATCH('Country-wise data'!FN73,'non-R&amp;D ex_typologies'!$F$8:$F$10,),)*'Country-wise data'!AE73</f>
        <v>7.6120484533617185</v>
      </c>
      <c r="AP73" s="55" cm="1">
        <f t="array" ref="AP73">INDEX('non-R&amp;D ex_typologies'!$J$8:$J$10,MATCH('Country-wise data'!FO73,'non-R&amp;D ex_typologies'!$F$8:$F$10,),)*'Country-wise data'!AF73</f>
        <v>5.1061538247662597</v>
      </c>
      <c r="AQ73" s="55" cm="1">
        <f t="array" ref="AQ73">INDEX('non-R&amp;D ex_typologies'!$J$8:$J$10,MATCH('Country-wise data'!FP73,'non-R&amp;D ex_typologies'!$F$8:$F$10,),)*'Country-wise data'!AG73</f>
        <v>2.9420390187378329</v>
      </c>
      <c r="AR73" s="55" cm="1">
        <f t="array" ref="AR73">INDEX('non-R&amp;D ex_typologies'!$J$8:$J$10,MATCH('Country-wise data'!FQ73,'non-R&amp;D ex_typologies'!$F$8:$F$10,),)*'Country-wise data'!AH73</f>
        <v>1.3275911768946866</v>
      </c>
      <c r="AS73" s="55" cm="1">
        <f t="array" ref="AS73">INDEX('non-R&amp;D ex_typologies'!$J$8:$J$10,MATCH('Country-wise data'!FR73,'non-R&amp;D ex_typologies'!$F$8:$F$10,),)*'Country-wise data'!AI73</f>
        <v>0.95631155037044779</v>
      </c>
      <c r="AT73" s="55" cm="1">
        <f t="array" ref="AT73">INDEX('non-R&amp;D ex_typologies'!$J$8:$J$10,MATCH('Country-wise data'!FS73,'non-R&amp;D ex_typologies'!$F$8:$F$10,),)*'Country-wise data'!AJ73</f>
        <v>0.54714349089827963</v>
      </c>
      <c r="AU73" s="55" cm="1">
        <f t="array" ref="AU73">INDEX('non-R&amp;D ex_typologies'!$J$8:$J$10,MATCH('Country-wise data'!FT73,'non-R&amp;D ex_typologies'!$F$8:$F$10,),)*'Country-wise data'!AK73</f>
        <v>0.31304233386744096</v>
      </c>
      <c r="AV73" s="55" cm="1">
        <f t="array" ref="AV73">INDEX('non-R&amp;D ex_typologies'!$J$8:$J$10,MATCH('Country-wise data'!FU73,'non-R&amp;D ex_typologies'!$F$8:$F$10,),)*'Country-wise data'!AL73</f>
        <v>0.17910384464647297</v>
      </c>
      <c r="AW73">
        <f t="shared" si="92"/>
        <v>61.426917635182399</v>
      </c>
      <c r="AX73" s="53">
        <f>INDEX('GDP deflators'!$AB$3:$AK$155,MATCH('Country-wise data'!$B73,'GDP deflators'!$B$3:$B$155,),MATCH('Country-wise data'!AX$3,'GDP deflators'!$D$2:$M$2,))</f>
        <v>95.764939296713408</v>
      </c>
      <c r="AY73" s="53">
        <f>INDEX('GDP deflators'!$AB$3:$AK$155,MATCH('Country-wise data'!$B73,'GDP deflators'!$B$3:$B$155,),MATCH('Country-wise data'!AY$3,'GDP deflators'!$D$2:$M$2,))</f>
        <v>113.2427270078077</v>
      </c>
      <c r="AZ73" s="53">
        <f>INDEX('GDP deflators'!$AB$3:$AK$155,MATCH('Country-wise data'!$B73,'GDP deflators'!$B$3:$B$155,),MATCH('Country-wise data'!AZ$3,'GDP deflators'!$D$2:$M$2,))</f>
        <v>123.41268275419752</v>
      </c>
      <c r="BA73" s="53">
        <f>INDEX('GDP deflators'!$AB$3:$AK$155,MATCH('Country-wise data'!$B73,'GDP deflators'!$B$3:$B$155,),MATCH('Country-wise data'!BA$3,'GDP deflators'!$D$2:$M$2,))</f>
        <v>115.18362184881342</v>
      </c>
      <c r="BB73" s="53">
        <f>INDEX('GDP deflators'!$AB$3:$AK$155,MATCH('Country-wise data'!$B73,'GDP deflators'!$B$3:$B$155,),MATCH('Country-wise data'!BB$3,'GDP deflators'!$D$2:$M$2,))</f>
        <v>95.24645552727732</v>
      </c>
      <c r="BC73" s="53">
        <f>INDEX('GDP deflators'!$AB$3:$AK$155,MATCH('Country-wise data'!$B73,'GDP deflators'!$B$3:$B$155,),MATCH('Country-wise data'!BC$3,'GDP deflators'!$D$2:$M$2,))</f>
        <v>76.77006005317007</v>
      </c>
      <c r="BD73" s="53">
        <f>INDEX('GDP deflators'!$AB$3:$AK$155,MATCH('Country-wise data'!$B73,'GDP deflators'!$B$3:$B$155,),MATCH('Country-wise data'!BD$3,'GDP deflators'!$D$2:$M$2,))</f>
        <v>74.80661704780681</v>
      </c>
      <c r="BE73" s="53">
        <f>INDEX('GDP deflators'!$AB$3:$AK$155,MATCH('Country-wise data'!$B73,'GDP deflators'!$B$3:$B$155,),MATCH('Country-wise data'!BE$3,'GDP deflators'!$D$2:$M$2,))</f>
        <v>85.601778760219901</v>
      </c>
      <c r="BF73" s="53">
        <f>INDEX('GDP deflators'!$AB$3:$AK$155,MATCH('Country-wise data'!$B73,'GDP deflators'!$B$3:$B$155,),MATCH('Country-wise data'!BF$3,'GDP deflators'!$D$2:$M$2,))</f>
        <v>101.11594143939242</v>
      </c>
      <c r="BG73" s="53">
        <f>INDEX('GDP deflators'!$AB$3:$AK$155,MATCH('Country-wise data'!$B73,'GDP deflators'!$B$3:$B$155,),MATCH('Country-wise data'!BG$3,'GDP deflators'!$D$2:$M$2,))</f>
        <v>100</v>
      </c>
      <c r="BH73" cm="1">
        <f t="array" ref="BH73">H73/(INDEX($AX73:$BG73,,MATCH(BH$3,$AX$3:$BG$3,))/100)</f>
        <v>0</v>
      </c>
      <c r="BI73" cm="1">
        <f t="array" ref="BI73">I73/(INDEX($AX73:$BG73,,MATCH(BI$3,$AX$3:$BG$3,))/100)</f>
        <v>0</v>
      </c>
      <c r="BJ73" cm="1">
        <f t="array" ref="BJ73">J73/(INDEX($AX73:$BG73,,MATCH(BJ$3,$AX$3:$BG$3,))/100)</f>
        <v>0</v>
      </c>
      <c r="BK73" cm="1">
        <f t="array" ref="BK73">K73/(INDEX($AX73:$BG73,,MATCH(BK$3,$AX$3:$BG$3,))/100)</f>
        <v>0</v>
      </c>
      <c r="BL73" cm="1">
        <f t="array" ref="BL73">L73/(INDEX($AX73:$BG73,,MATCH(BL$3,$AX$3:$BG$3,))/100)</f>
        <v>0</v>
      </c>
      <c r="BM73" cm="1">
        <f t="array" ref="BM73">M73/(INDEX($AX73:$BG73,,MATCH(BM$3,$AX$3:$BG$3,))/100)</f>
        <v>0</v>
      </c>
      <c r="BN73" cm="1">
        <f t="array" ref="BN73">N73/(INDEX($AX73:$BG73,,MATCH(BN$3,$AX$3:$BG$3,))/100)</f>
        <v>0</v>
      </c>
      <c r="BO73" cm="1">
        <f t="array" ref="BO73">O73/(INDEX($AX73:$BG73,,MATCH(BO$3,$AX$3:$BG$3,))/100)</f>
        <v>0</v>
      </c>
      <c r="BP73" cm="1">
        <f t="array" ref="BP73">P73/(INDEX($AX73:$BG73,,MATCH(BP$3,$AX$3:$BG$3,))/100)</f>
        <v>0</v>
      </c>
      <c r="BQ73" cm="1">
        <f t="array" ref="BQ73">Q73/(INDEX($AX73:$BG73,,MATCH(BQ$3,$AX$3:$BG$3,))/100)</f>
        <v>0</v>
      </c>
      <c r="BS73" cm="1">
        <f t="array" ref="BS73">S73/(INDEX($AX73:$BG73,,MATCH(BS$3,$AX$3:$BG$3,))/100)</f>
        <v>30460.464145042755</v>
      </c>
      <c r="BT73" cm="1">
        <f t="array" ref="BT73">T73/(INDEX($AX73:$BG73,,MATCH(BT$3,$AX$3:$BG$3,))/100)</f>
        <v>29203.61809708393</v>
      </c>
      <c r="BU73" cm="1">
        <f t="array" ref="BU73">U73/(INDEX($AX73:$BG73,,MATCH(BU$3,$AX$3:$BG$3,))/100)</f>
        <v>26376.052992135003</v>
      </c>
      <c r="BV73" cm="1">
        <f t="array" ref="BV73">V73/(INDEX($AX73:$BG73,,MATCH(BV$3,$AX$3:$BG$3,))/100)</f>
        <v>29898.441462414765</v>
      </c>
      <c r="BW73" cm="1">
        <f t="array" ref="BW73">W73/(INDEX($AX73:$BG73,,MATCH(BW$3,$AX$3:$BG$3,))/100)</f>
        <v>37071.20622365865</v>
      </c>
      <c r="BX73" cm="1">
        <f t="array" ref="BX73">X73/(INDEX($AX73:$BG73,,MATCH(BX$3,$AX$3:$BG$3,))/100)</f>
        <v>46592.094589990469</v>
      </c>
      <c r="BY73" cm="1">
        <f t="array" ref="BY73">Y73/(INDEX($AX73:$BG73,,MATCH(BY$3,$AX$3:$BG$3,))/100)</f>
        <v>43845.18860942492</v>
      </c>
      <c r="BZ73" cm="1">
        <f t="array" ref="BZ73">Z73/(INDEX($AX73:$BG73,,MATCH(BZ$3,$AX$3:$BG$3,))/100)</f>
        <v>35407.768609469153</v>
      </c>
      <c r="CA73" cm="1">
        <f t="array" ref="CA73">AA73/(INDEX($AX73:$BG73,,MATCH(CA$3,$AX$3:$BG$3,))/100)</f>
        <v>32867.533414587335</v>
      </c>
      <c r="CB73" cm="1">
        <f t="array" ref="CB73">AB73/(INDEX($AX73:$BG73,,MATCH(CB$3,$AX$3:$BG$3,))/100)</f>
        <v>33899.002156868199</v>
      </c>
      <c r="CC73" cm="1">
        <f t="array" ref="CC73">AC73/(INDEX($AX73:$BG73,,MATCH(CC$3,$AX$3:$BG$3,))/100)</f>
        <v>6.6702356263436364</v>
      </c>
      <c r="CD73" cm="1">
        <f t="array" ref="CD73">AD73/(INDEX($AX73:$BG73,,MATCH(CD$3,$AX$3:$BG$3,))/100)</f>
        <v>2.4535874760731899</v>
      </c>
      <c r="CE73" cm="1">
        <f t="array" ref="CE73">AE73/(INDEX($AX73:$BG73,,MATCH(CE$3,$AX$3:$BG$3,))/100)</f>
        <v>2.1112136926647298</v>
      </c>
      <c r="CF73" cm="1">
        <f t="array" ref="CF73">AF73/(INDEX($AX73:$BG73,,MATCH(CF$3,$AX$3:$BG$3,))/100)</f>
        <v>1.5173773831697752</v>
      </c>
      <c r="CG73" cm="1">
        <f t="array" ref="CG73">AG73/(INDEX($AX73:$BG73,,MATCH(CG$3,$AX$3:$BG$3,))/100)</f>
        <v>1.0572800762924757</v>
      </c>
      <c r="CH73" cm="1">
        <f t="array" ref="CH73">AH73/(INDEX($AX73:$BG73,,MATCH(CH$3,$AX$3:$BG$3,))/100)</f>
        <v>0.59191987161018789</v>
      </c>
      <c r="CI73" cm="1">
        <f t="array" ref="CI73">AI73/(INDEX($AX73:$BG73,,MATCH(CI$3,$AX$3:$BG$3,))/100)</f>
        <v>0.43757230734782843</v>
      </c>
      <c r="CJ73" cm="1">
        <f t="array" ref="CJ73">AJ73/(INDEX($AX73:$BG73,,MATCH(CJ$3,$AX$3:$BG$3,))/100)</f>
        <v>0.21878064119462362</v>
      </c>
      <c r="CK73" cm="1">
        <f t="array" ref="CK73">AK73/(INDEX($AX73:$BG73,,MATCH(CK$3,$AX$3:$BG$3,))/100)</f>
        <v>0.10596779219660139</v>
      </c>
      <c r="CL73" cm="1">
        <f t="array" ref="CL73">AL73/(INDEX($AX73:$BG73,,MATCH(CL$3,$AX$3:$BG$3,))/100)</f>
        <v>6.130492303325169E-2</v>
      </c>
      <c r="CM73" cm="1">
        <f t="array" ref="CM73">AM73/(INDEX($AX73:$BG73,,MATCH(CM$3,$AX$3:$BG$3,))/100)</f>
        <v>19.4872578949008</v>
      </c>
      <c r="CN73" cm="1">
        <f t="array" ref="CN73">AN73/(INDEX($AX73:$BG73,,MATCH(CN$3,$AX$3:$BG$3,))/100)</f>
        <v>7.1682163258371441</v>
      </c>
      <c r="CO73" cm="1">
        <f t="array" ref="CO73">AO73/(INDEX($AX73:$BG73,,MATCH(CO$3,$AX$3:$BG$3,))/100)</f>
        <v>6.1679628734128764</v>
      </c>
      <c r="CP73" cm="1">
        <f t="array" ref="CP73">AP73/(INDEX($AX73:$BG73,,MATCH(CP$3,$AX$3:$BG$3,))/100)</f>
        <v>4.4330554490363614</v>
      </c>
      <c r="CQ73" cm="1">
        <f t="array" ref="CQ73">AQ73/(INDEX($AX73:$BG73,,MATCH(CQ$3,$AX$3:$BG$3,))/100)</f>
        <v>3.0888698193029054</v>
      </c>
      <c r="CR73" cm="1">
        <f t="array" ref="CR73">AR73/(INDEX($AX73:$BG73,,MATCH(CR$3,$AX$3:$BG$3,))/100)</f>
        <v>1.7293085038297638</v>
      </c>
      <c r="CS73" cm="1">
        <f t="array" ref="CS73">AS73/(INDEX($AX73:$BG73,,MATCH(CS$3,$AX$3:$BG$3,))/100)</f>
        <v>1.2783782880587902</v>
      </c>
      <c r="CT73" cm="1">
        <f t="array" ref="CT73">AT73/(INDEX($AX73:$BG73,,MATCH(CT$3,$AX$3:$BG$3,))/100)</f>
        <v>0.63917303918518953</v>
      </c>
      <c r="CU73" cm="1">
        <f t="array" ref="CU73">AU73/(INDEX($AX73:$BG73,,MATCH(CU$3,$AX$3:$BG$3,))/100)</f>
        <v>0.30958751845778387</v>
      </c>
      <c r="CV73" cm="1">
        <f t="array" ref="CV73">AV73/(INDEX($AX73:$BG73,,MATCH(CV$3,$AX$3:$BG$3,))/100)</f>
        <v>0.17910384464647297</v>
      </c>
      <c r="CW73">
        <f t="shared" si="93"/>
        <v>59.706153346594377</v>
      </c>
      <c r="CX73">
        <f>IFERROR(1/INDEX('exch rates'!$BC$5:$BL$268,MATCH('Country-wise data'!$B73,'exch rates'!$A$5:$A$268,),MATCH(CX$3,'exch rates'!$BC$4:$BL$4,)),1)</f>
        <v>0.78939718953729765</v>
      </c>
      <c r="CY73">
        <f>IFERROR(1/INDEX('exch rates'!$BC$5:$BL$268,MATCH('Country-wise data'!$B73,'exch rates'!$A$5:$A$268,),MATCH(CY$3,'exch rates'!$BC$4:$BL$4,)),1)</f>
        <v>0.81689168989026173</v>
      </c>
      <c r="CZ73">
        <f>IFERROR(1/INDEX('exch rates'!$BC$5:$BL$268,MATCH('Country-wise data'!$B73,'exch rates'!$A$5:$A$268,),MATCH(CZ$3,'exch rates'!$BC$4:$BL$4,)),1)</f>
        <v>0.79260679323540062</v>
      </c>
      <c r="DA73">
        <f>IFERROR(1/INDEX('exch rates'!$BC$5:$BL$268,MATCH('Country-wise data'!$B73,'exch rates'!$A$5:$A$268,),MATCH(DA$3,'exch rates'!$BC$4:$BL$4,)),1)</f>
        <v>0.78635403907926427</v>
      </c>
      <c r="DB73">
        <f>IFERROR(1/INDEX('exch rates'!$BC$5:$BL$268,MATCH('Country-wise data'!$B73,'exch rates'!$A$5:$A$268,),MATCH(DB$3,'exch rates'!$BC$4:$BL$4,)),1)</f>
        <v>0.7859151016701047</v>
      </c>
      <c r="DC73">
        <f>IFERROR(1/INDEX('exch rates'!$BC$5:$BL$268,MATCH('Country-wise data'!$B73,'exch rates'!$A$5:$A$268,),MATCH(DC$3,'exch rates'!$BC$4:$BL$4,)),1)</f>
        <v>0.72400294063523074</v>
      </c>
      <c r="DD73">
        <f>IFERROR(1/INDEX('exch rates'!$BC$5:$BL$268,MATCH('Country-wise data'!$B73,'exch rates'!$A$5:$A$268,),MATCH(DD$3,'exch rates'!$BC$4:$BL$4,)),1)</f>
        <v>0.71923369331964393</v>
      </c>
      <c r="DE73">
        <f>IFERROR(1/INDEX('exch rates'!$BC$5:$BL$268,MATCH('Country-wise data'!$B73,'exch rates'!$A$5:$A$268,),MATCH(DE$3,'exch rates'!$BC$4:$BL$4,)),1)</f>
        <v>0.71745275016476318</v>
      </c>
      <c r="DF73">
        <f>IFERROR(1/INDEX('exch rates'!$BC$5:$BL$268,MATCH('Country-wise data'!$B73,'exch rates'!$A$5:$A$268,),MATCH(DF$3,'exch rates'!$BC$4:$BL$4,)),1)</f>
        <v>0.73261862316539905</v>
      </c>
      <c r="DG73">
        <f>IFERROR(1/INDEX('exch rates'!$BC$5:$BL$268,MATCH('Country-wise data'!$B73,'exch rates'!$A$5:$A$268,),MATCH(DG$3,'exch rates'!$BC$4:$BL$4,)),1)</f>
        <v>0.7151730921856112</v>
      </c>
      <c r="DH73" cm="1">
        <f t="array" ref="DH73">(BH73/INDEX($CX73:$DG73,,MATCH(DH$3,$CX$3:$DG$3,)))*$DG73</f>
        <v>0</v>
      </c>
      <c r="DI73" cm="1">
        <f t="array" ref="DI73">(BI73/INDEX($CX73:$DG73,,MATCH(DI$3,$CX$3:$DG$3,)))*$DG73</f>
        <v>0</v>
      </c>
      <c r="DJ73" cm="1">
        <f t="array" ref="DJ73">(BJ73/INDEX($CX73:$DG73,,MATCH(DJ$3,$CX$3:$DG$3,)))*$DG73</f>
        <v>0</v>
      </c>
      <c r="DK73" cm="1">
        <f t="array" ref="DK73">(BK73/INDEX($CX73:$DG73,,MATCH(DK$3,$CX$3:$DG$3,)))*$DG73</f>
        <v>0</v>
      </c>
      <c r="DL73" cm="1">
        <f t="array" ref="DL73">(BL73/INDEX($CX73:$DG73,,MATCH(DL$3,$CX$3:$DG$3,)))*$DG73</f>
        <v>0</v>
      </c>
      <c r="DM73" cm="1">
        <f t="array" ref="DM73">(BM73/INDEX($CX73:$DG73,,MATCH(DM$3,$CX$3:$DG$3,)))*$DG73</f>
        <v>0</v>
      </c>
      <c r="DN73" cm="1">
        <f t="array" ref="DN73">(BN73/INDEX($CX73:$DG73,,MATCH(DN$3,$CX$3:$DG$3,)))*$DG73</f>
        <v>0</v>
      </c>
      <c r="DO73" cm="1">
        <f t="array" ref="DO73">(BO73/INDEX($CX73:$DG73,,MATCH(DO$3,$CX$3:$DG$3,)))*$DG73</f>
        <v>0</v>
      </c>
      <c r="DP73" cm="1">
        <f t="array" ref="DP73">(BP73/INDEX($CX73:$DG73,,MATCH(DP$3,$CX$3:$DG$3,)))*$DG73</f>
        <v>0</v>
      </c>
      <c r="DQ73" cm="1">
        <f t="array" ref="DQ73">(BQ73/INDEX($CX73:$DG73,,MATCH(DQ$3,$CX$3:$DG$3,)))*$DG73</f>
        <v>0</v>
      </c>
      <c r="DS73" cm="1">
        <f t="array" ref="DS73">(BS73/INDEX($CX73:$DG73,,MATCH(DS$3,$CX$3:$DG$3,)))*$DG73</f>
        <v>27596.379390187689</v>
      </c>
      <c r="DT73" cm="1">
        <f t="array" ref="DT73">(BT73/INDEX($CX73:$DG73,,MATCH(DT$3,$CX$3:$DG$3,)))*$DG73</f>
        <v>25567.210581252075</v>
      </c>
      <c r="DU73" cm="1">
        <f t="array" ref="DU73">(BU73/INDEX($CX73:$DG73,,MATCH(DU$3,$CX$3:$DG$3,)))*$DG73</f>
        <v>23799.24514781994</v>
      </c>
      <c r="DV73" cm="1">
        <f t="array" ref="DV73">(BV73/INDEX($CX73:$DG73,,MATCH(DV$3,$CX$3:$DG$3,)))*$DG73</f>
        <v>27192.027724868465</v>
      </c>
      <c r="DW73" cm="1">
        <f t="array" ref="DW73">(BW73/INDEX($CX73:$DG73,,MATCH(DW$3,$CX$3:$DG$3,)))*$DG73</f>
        <v>33734.342462289562</v>
      </c>
      <c r="DX73" cm="1">
        <f t="array" ref="DX73">(BX73/INDEX($CX73:$DG73,,MATCH(DX$3,$CX$3:$DG$3,)))*$DG73</f>
        <v>46023.863287201842</v>
      </c>
      <c r="DY73" cm="1">
        <f t="array" ref="DY73">(BY73/INDEX($CX73:$DG73,,MATCH(DY$3,$CX$3:$DG$3,)))*$DG73</f>
        <v>43597.650397237485</v>
      </c>
      <c r="DZ73" cm="1">
        <f t="array" ref="DZ73">(BZ73/INDEX($CX73:$DG73,,MATCH(DZ$3,$CX$3:$DG$3,)))*$DG73</f>
        <v>35295.262800248958</v>
      </c>
      <c r="EA73" cm="1">
        <f t="array" ref="EA73">(CA73/INDEX($CX73:$DG73,,MATCH(EA$3,$CX$3:$DG$3,)))*$DG73</f>
        <v>32084.873031295461</v>
      </c>
      <c r="EB73" cm="1">
        <f t="array" ref="EB73">(CB73/INDEX($CX73:$DG73,,MATCH(EB$3,$CX$3:$DG$3,)))*$DG73</f>
        <v>33899.002156868199</v>
      </c>
      <c r="EC73" s="53" cm="1">
        <f t="array" ref="EC73">(CC73/INDEX($CX73:$DG73,,MATCH(EC$3,$CX$3:$DG$3,)))*$DG73</f>
        <v>6.0430580469825879</v>
      </c>
      <c r="ED73" cm="1">
        <f t="array" ref="ED73">(CD73/INDEX($CX73:$DG73,,MATCH(ED$3,$CX$3:$DG$3,)))*$DG73</f>
        <v>2.1480690328076149</v>
      </c>
      <c r="EE73" cm="1">
        <f t="array" ref="EE73">(CE73/INDEX($CX73:$DG73,,MATCH(EE$3,$CX$3:$DG$3,)))*$DG73</f>
        <v>1.9049587232079261</v>
      </c>
      <c r="EF73" cm="1">
        <f t="array" ref="EF73">(CF73/INDEX($CX73:$DG73,,MATCH(EF$3,$CX$3:$DG$3,)))*$DG73</f>
        <v>1.3800240365073684</v>
      </c>
      <c r="EG73" cm="1">
        <f t="array" ref="EG73">(CG73/INDEX($CX73:$DG73,,MATCH(EG$3,$CX$3:$DG$3,)))*$DG73</f>
        <v>0.96211188697290739</v>
      </c>
      <c r="EH73" cm="1">
        <f t="array" ref="EH73">(CH73/INDEX($CX73:$DG73,,MATCH(EH$3,$CX$3:$DG$3,)))*$DG73</f>
        <v>0.58470089159326899</v>
      </c>
      <c r="EI73" cm="1">
        <f t="array" ref="EI73">(CI73/INDEX($CX73:$DG73,,MATCH(EI$3,$CX$3:$DG$3,)))*$DG73</f>
        <v>0.43510189109238717</v>
      </c>
      <c r="EJ73" cm="1">
        <f t="array" ref="EJ73">(CJ73/INDEX($CX73:$DG73,,MATCH(EJ$3,$CX$3:$DG$3,)))*$DG73</f>
        <v>0.21808548038540132</v>
      </c>
      <c r="EK73" cm="1">
        <f t="array" ref="EK73">(CK73/INDEX($CX73:$DG73,,MATCH(EK$3,$CX$3:$DG$3,)))*$DG73</f>
        <v>0.10344442691052926</v>
      </c>
      <c r="EL73" cm="1">
        <f t="array" ref="EL73">(CL73/INDEX($CX73:$DG73,,MATCH(EL$3,$CX$3:$DG$3,)))*$DG73</f>
        <v>6.1304923033251683E-2</v>
      </c>
      <c r="EM73" cm="1">
        <f t="array" ref="EM73">(CM73/INDEX($CX73:$DG73,,MATCH(EM$3,$CX$3:$DG$3,)))*$DG73</f>
        <v>17.654943128292174</v>
      </c>
      <c r="EN73" cm="1">
        <f t="array" ref="EN73">(CN73/INDEX($CX73:$DG73,,MATCH(EN$3,$CX$3:$DG$3,)))*$DG73</f>
        <v>6.2756366586285246</v>
      </c>
      <c r="EO73" cm="1">
        <f t="array" ref="EO73">(CO73/INDEX($CX73:$DG73,,MATCH(EO$3,$CX$3:$DG$3,)))*$DG73</f>
        <v>5.5653838931388515</v>
      </c>
      <c r="EP73" cm="1">
        <f t="array" ref="EP73">(CP73/INDEX($CX73:$DG73,,MATCH(EP$3,$CX$3:$DG$3,)))*$DG73</f>
        <v>4.0317742591235453</v>
      </c>
      <c r="EQ73" cm="1">
        <f t="array" ref="EQ73">(CQ73/INDEX($CX73:$DG73,,MATCH(EQ$3,$CX$3:$DG$3,)))*$DG73</f>
        <v>2.8108336070082922</v>
      </c>
      <c r="ER73" cm="1">
        <f t="array" ref="ER73">(CR73/INDEX($CX73:$DG73,,MATCH(ER$3,$CX$3:$DG$3,)))*$DG73</f>
        <v>1.7082180756637431</v>
      </c>
      <c r="ES73" cm="1">
        <f t="array" ref="ES73">(CS73/INDEX($CX73:$DG73,,MATCH(ES$3,$CX$3:$DG$3,)))*$DG73</f>
        <v>1.2711609060389695</v>
      </c>
      <c r="ET73" cm="1">
        <f t="array" ref="ET73">(CT73/INDEX($CX73:$DG73,,MATCH(ET$3,$CX$3:$DG$3,)))*$DG73</f>
        <v>0.63714210973582486</v>
      </c>
      <c r="EU73" cm="1">
        <f t="array" ref="EU73">(CU73/INDEX($CX73:$DG73,,MATCH(EU$3,$CX$3:$DG$3,)))*$DG73</f>
        <v>0.30221544453905747</v>
      </c>
      <c r="EV73" cm="1">
        <f t="array" ref="EV73">(CV73/INDEX($CX73:$DG73,,MATCH(EV$3,$CX$3:$DG$3,)))*$DG73</f>
        <v>0.17910384464647297</v>
      </c>
      <c r="EW73">
        <f t="shared" si="94"/>
        <v>54.277271266308695</v>
      </c>
      <c r="EY73" s="96">
        <f t="shared" si="105"/>
        <v>2.1898010465573205E-4</v>
      </c>
      <c r="EZ73" s="96">
        <f t="shared" si="95"/>
        <v>8.4016558082513338E-5</v>
      </c>
      <c r="FA73" s="96">
        <f t="shared" si="96"/>
        <v>8.0042821164116797E-5</v>
      </c>
      <c r="FB73" s="96">
        <f t="shared" si="97"/>
        <v>5.0751052862647225E-5</v>
      </c>
      <c r="FC73" s="96">
        <f t="shared" si="98"/>
        <v>2.8520250188614717E-5</v>
      </c>
      <c r="FD73" s="96">
        <f t="shared" si="99"/>
        <v>1.2704298375487757E-5</v>
      </c>
      <c r="FE73" s="96">
        <f t="shared" si="100"/>
        <v>9.9799389904726809E-6</v>
      </c>
      <c r="FF73" s="96">
        <f t="shared" si="101"/>
        <v>6.178888130671832E-6</v>
      </c>
      <c r="FG73" s="96">
        <f t="shared" si="102"/>
        <v>3.2240871518995869E-6</v>
      </c>
      <c r="FH73" s="96">
        <f t="shared" si="103"/>
        <v>1.8084580410232177E-6</v>
      </c>
      <c r="FJ73" s="96">
        <f t="shared" si="106"/>
        <v>34562.137030067519</v>
      </c>
      <c r="FK73" s="96" t="str">
        <f>IF(AND('Country-wise data'!FJ73&gt;'non-R&amp;D ex_typologies'!$C$17,'Country-wise data'!FJ73&lt;'non-R&amp;D ex_typologies'!$D$17),"Small",IF(AND('Country-wise data'!FJ73&gt;'non-R&amp;D ex_typologies'!$E$17,'Country-wise data'!$FJ$4&lt;'non-R&amp;D ex_typologies'!$F$17),"Medium","Large"))</f>
        <v>Medium</v>
      </c>
      <c r="FL73" t="str">
        <f>IF($FK73='non-R&amp;D ex_typologies'!$C$16,IF(AND('Country-wise data'!EY73&gt;'non-R&amp;D ex_typologies'!$C$21,'Country-wise data'!EY73&lt;'non-R&amp;D ex_typologies'!$D$21),'non-R&amp;D ex_typologies'!$B$21,IF(AND('Country-wise data'!EY73&gt;'non-R&amp;D ex_typologies'!$C$19,'Country-wise data'!EY73&lt;'non-R&amp;D ex_typologies'!$D$19),'non-R&amp;D ex_typologies'!$B$19,'non-R&amp;D ex_typologies'!$B$20)),IF($FK73='non-R&amp;D ex_typologies'!$E$16,IF(AND('Country-wise data'!EY73&gt;'non-R&amp;D ex_typologies'!$E$21,'Country-wise data'!EY73&lt;'non-R&amp;D ex_typologies'!$F$21),'non-R&amp;D ex_typologies'!$B$21,IF(AND('Country-wise data'!EY73&gt;'non-R&amp;D ex_typologies'!$E$19,'Country-wise data'!EY73&lt;'non-R&amp;D ex_typologies'!$F$19),'non-R&amp;D ex_typologies'!$B$19,'non-R&amp;D ex_typologies'!$B$20)),IF(AND('Country-wise data'!EY73&gt;'non-R&amp;D ex_typologies'!$G$21,'Country-wise data'!EY73&lt;'non-R&amp;D ex_typologies'!$H$21),'non-R&amp;D ex_typologies'!$B$21,IF(AND('Country-wise data'!EY73&gt;'non-R&amp;D ex_typologies'!$G$19,'Country-wise data'!EY73&lt;'non-R&amp;D ex_typologies'!$H$19),'non-R&amp;D ex_typologies'!$B$19,'non-R&amp;D ex_typologies'!$B$20))))</f>
        <v>Program heavy</v>
      </c>
      <c r="FM73" t="str">
        <f>IF($FK73='non-R&amp;D ex_typologies'!$C$16,IF(AND('Country-wise data'!EZ73&gt;'non-R&amp;D ex_typologies'!$C$21,'Country-wise data'!EZ73&lt;'non-R&amp;D ex_typologies'!$D$21),'non-R&amp;D ex_typologies'!$B$21,IF(AND('Country-wise data'!EZ73&gt;'non-R&amp;D ex_typologies'!$C$19,'Country-wise data'!EZ73&lt;'non-R&amp;D ex_typologies'!$D$19),'non-R&amp;D ex_typologies'!$B$19,'non-R&amp;D ex_typologies'!$B$20)),IF($FK73='non-R&amp;D ex_typologies'!$E$16,IF(AND('Country-wise data'!EZ73&gt;'non-R&amp;D ex_typologies'!$E$21,'Country-wise data'!EZ73&lt;'non-R&amp;D ex_typologies'!$F$21),'non-R&amp;D ex_typologies'!$B$21,IF(AND('Country-wise data'!EZ73&gt;'non-R&amp;D ex_typologies'!$E$19,'Country-wise data'!EZ73&lt;'non-R&amp;D ex_typologies'!$F$19),'non-R&amp;D ex_typologies'!$B$19,'non-R&amp;D ex_typologies'!$B$20)),IF(AND('Country-wise data'!EZ73&gt;'non-R&amp;D ex_typologies'!$G$21,'Country-wise data'!EZ73&lt;'non-R&amp;D ex_typologies'!$H$21),'non-R&amp;D ex_typologies'!$B$21,IF(AND('Country-wise data'!EZ73&gt;'non-R&amp;D ex_typologies'!$G$19,'Country-wise data'!EZ73&lt;'non-R&amp;D ex_typologies'!$H$19),'non-R&amp;D ex_typologies'!$B$19,'non-R&amp;D ex_typologies'!$B$20))))</f>
        <v>Program heavy</v>
      </c>
      <c r="FN73" t="str">
        <f>IF($FK73='non-R&amp;D ex_typologies'!$C$16,IF(AND('Country-wise data'!FA73&gt;'non-R&amp;D ex_typologies'!$C$21,'Country-wise data'!FA73&lt;'non-R&amp;D ex_typologies'!$D$21),'non-R&amp;D ex_typologies'!$B$21,IF(AND('Country-wise data'!FA73&gt;'non-R&amp;D ex_typologies'!$C$19,'Country-wise data'!FA73&lt;'non-R&amp;D ex_typologies'!$D$19),'non-R&amp;D ex_typologies'!$B$19,'non-R&amp;D ex_typologies'!$B$20)),IF($FK73='non-R&amp;D ex_typologies'!$E$16,IF(AND('Country-wise data'!FA73&gt;'non-R&amp;D ex_typologies'!$E$21,'Country-wise data'!FA73&lt;'non-R&amp;D ex_typologies'!$F$21),'non-R&amp;D ex_typologies'!$B$21,IF(AND('Country-wise data'!FA73&gt;'non-R&amp;D ex_typologies'!$E$19,'Country-wise data'!FA73&lt;'non-R&amp;D ex_typologies'!$F$19),'non-R&amp;D ex_typologies'!$B$19,'non-R&amp;D ex_typologies'!$B$20)),IF(AND('Country-wise data'!FA73&gt;'non-R&amp;D ex_typologies'!$G$21,'Country-wise data'!FA73&lt;'non-R&amp;D ex_typologies'!$H$21),'non-R&amp;D ex_typologies'!$B$21,IF(AND('Country-wise data'!FA73&gt;'non-R&amp;D ex_typologies'!$G$19,'Country-wise data'!FA73&lt;'non-R&amp;D ex_typologies'!$H$19),'non-R&amp;D ex_typologies'!$B$19,'non-R&amp;D ex_typologies'!$B$20))))</f>
        <v>Program heavy</v>
      </c>
      <c r="FO73" t="str">
        <f>IF($FK73='non-R&amp;D ex_typologies'!$C$16,IF(AND('Country-wise data'!FB73&gt;'non-R&amp;D ex_typologies'!$C$21,'Country-wise data'!FB73&lt;'non-R&amp;D ex_typologies'!$D$21),'non-R&amp;D ex_typologies'!$B$21,IF(AND('Country-wise data'!FB73&gt;'non-R&amp;D ex_typologies'!$C$19,'Country-wise data'!FB73&lt;'non-R&amp;D ex_typologies'!$D$19),'non-R&amp;D ex_typologies'!$B$19,'non-R&amp;D ex_typologies'!$B$20)),IF($FK73='non-R&amp;D ex_typologies'!$E$16,IF(AND('Country-wise data'!FB73&gt;'non-R&amp;D ex_typologies'!$E$21,'Country-wise data'!FB73&lt;'non-R&amp;D ex_typologies'!$F$21),'non-R&amp;D ex_typologies'!$B$21,IF(AND('Country-wise data'!FB73&gt;'non-R&amp;D ex_typologies'!$E$19,'Country-wise data'!FB73&lt;'non-R&amp;D ex_typologies'!$F$19),'non-R&amp;D ex_typologies'!$B$19,'non-R&amp;D ex_typologies'!$B$20)),IF(AND('Country-wise data'!FB73&gt;'non-R&amp;D ex_typologies'!$G$21,'Country-wise data'!FB73&lt;'non-R&amp;D ex_typologies'!$H$21),'non-R&amp;D ex_typologies'!$B$21,IF(AND('Country-wise data'!FB73&gt;'non-R&amp;D ex_typologies'!$G$19,'Country-wise data'!FB73&lt;'non-R&amp;D ex_typologies'!$H$19),'non-R&amp;D ex_typologies'!$B$19,'non-R&amp;D ex_typologies'!$B$20))))</f>
        <v>Program heavy</v>
      </c>
      <c r="FP73" t="str">
        <f>IF($FK73='non-R&amp;D ex_typologies'!$C$16,IF(AND('Country-wise data'!FC73&gt;'non-R&amp;D ex_typologies'!$C$21,'Country-wise data'!FC73&lt;'non-R&amp;D ex_typologies'!$D$21),'non-R&amp;D ex_typologies'!$B$21,IF(AND('Country-wise data'!FC73&gt;'non-R&amp;D ex_typologies'!$C$19,'Country-wise data'!FC73&lt;'non-R&amp;D ex_typologies'!$D$19),'non-R&amp;D ex_typologies'!$B$19,'non-R&amp;D ex_typologies'!$B$20)),IF($FK73='non-R&amp;D ex_typologies'!$E$16,IF(AND('Country-wise data'!FC73&gt;'non-R&amp;D ex_typologies'!$E$21,'Country-wise data'!FC73&lt;'non-R&amp;D ex_typologies'!$F$21),'non-R&amp;D ex_typologies'!$B$21,IF(AND('Country-wise data'!FC73&gt;'non-R&amp;D ex_typologies'!$E$19,'Country-wise data'!FC73&lt;'non-R&amp;D ex_typologies'!$F$19),'non-R&amp;D ex_typologies'!$B$19,'non-R&amp;D ex_typologies'!$B$20)),IF(AND('Country-wise data'!FC73&gt;'non-R&amp;D ex_typologies'!$G$21,'Country-wise data'!FC73&lt;'non-R&amp;D ex_typologies'!$H$21),'non-R&amp;D ex_typologies'!$B$21,IF(AND('Country-wise data'!FC73&gt;'non-R&amp;D ex_typologies'!$G$19,'Country-wise data'!FC73&lt;'non-R&amp;D ex_typologies'!$H$19),'non-R&amp;D ex_typologies'!$B$19,'non-R&amp;D ex_typologies'!$B$20))))</f>
        <v>Program heavy</v>
      </c>
      <c r="FQ73" t="str">
        <f>IF($FK73='non-R&amp;D ex_typologies'!$C$16,IF(AND('Country-wise data'!FD73&gt;'non-R&amp;D ex_typologies'!$C$21,'Country-wise data'!FD73&lt;'non-R&amp;D ex_typologies'!$D$21),'non-R&amp;D ex_typologies'!$B$21,IF(AND('Country-wise data'!FD73&gt;'non-R&amp;D ex_typologies'!$C$19,'Country-wise data'!FD73&lt;'non-R&amp;D ex_typologies'!$D$19),'non-R&amp;D ex_typologies'!$B$19,'non-R&amp;D ex_typologies'!$B$20)),IF($FK73='non-R&amp;D ex_typologies'!$E$16,IF(AND('Country-wise data'!FD73&gt;'non-R&amp;D ex_typologies'!$E$21,'Country-wise data'!FD73&lt;'non-R&amp;D ex_typologies'!$F$21),'non-R&amp;D ex_typologies'!$B$21,IF(AND('Country-wise data'!FD73&gt;'non-R&amp;D ex_typologies'!$E$19,'Country-wise data'!FD73&lt;'non-R&amp;D ex_typologies'!$F$19),'non-R&amp;D ex_typologies'!$B$19,'non-R&amp;D ex_typologies'!$B$20)),IF(AND('Country-wise data'!FD73&gt;'non-R&amp;D ex_typologies'!$G$21,'Country-wise data'!FD73&lt;'non-R&amp;D ex_typologies'!$H$21),'non-R&amp;D ex_typologies'!$B$21,IF(AND('Country-wise data'!FD73&gt;'non-R&amp;D ex_typologies'!$G$19,'Country-wise data'!FD73&lt;'non-R&amp;D ex_typologies'!$H$19),'non-R&amp;D ex_typologies'!$B$19,'non-R&amp;D ex_typologies'!$B$20))))</f>
        <v>Program heavy</v>
      </c>
      <c r="FR73" t="str">
        <f>IF($FK73='non-R&amp;D ex_typologies'!$C$16,IF(AND('Country-wise data'!FE73&gt;'non-R&amp;D ex_typologies'!$C$21,'Country-wise data'!FE73&lt;'non-R&amp;D ex_typologies'!$D$21),'non-R&amp;D ex_typologies'!$B$21,IF(AND('Country-wise data'!FE73&gt;'non-R&amp;D ex_typologies'!$C$19,'Country-wise data'!FE73&lt;'non-R&amp;D ex_typologies'!$D$19),'non-R&amp;D ex_typologies'!$B$19,'non-R&amp;D ex_typologies'!$B$20)),IF($FK73='non-R&amp;D ex_typologies'!$E$16,IF(AND('Country-wise data'!FE73&gt;'non-R&amp;D ex_typologies'!$E$21,'Country-wise data'!FE73&lt;'non-R&amp;D ex_typologies'!$F$21),'non-R&amp;D ex_typologies'!$B$21,IF(AND('Country-wise data'!FE73&gt;'non-R&amp;D ex_typologies'!$E$19,'Country-wise data'!FE73&lt;'non-R&amp;D ex_typologies'!$F$19),'non-R&amp;D ex_typologies'!$B$19,'non-R&amp;D ex_typologies'!$B$20)),IF(AND('Country-wise data'!FE73&gt;'non-R&amp;D ex_typologies'!$G$21,'Country-wise data'!FE73&lt;'non-R&amp;D ex_typologies'!$H$21),'non-R&amp;D ex_typologies'!$B$21,IF(AND('Country-wise data'!FE73&gt;'non-R&amp;D ex_typologies'!$G$19,'Country-wise data'!FE73&lt;'non-R&amp;D ex_typologies'!$H$19),'non-R&amp;D ex_typologies'!$B$19,'non-R&amp;D ex_typologies'!$B$20))))</f>
        <v>Program heavy</v>
      </c>
      <c r="FS73" t="str">
        <f>IF($FK73='non-R&amp;D ex_typologies'!$C$16,IF(AND('Country-wise data'!FF73&gt;'non-R&amp;D ex_typologies'!$C$21,'Country-wise data'!FF73&lt;'non-R&amp;D ex_typologies'!$D$21),'non-R&amp;D ex_typologies'!$B$21,IF(AND('Country-wise data'!FF73&gt;'non-R&amp;D ex_typologies'!$C$19,'Country-wise data'!FF73&lt;'non-R&amp;D ex_typologies'!$D$19),'non-R&amp;D ex_typologies'!$B$19,'non-R&amp;D ex_typologies'!$B$20)),IF($FK73='non-R&amp;D ex_typologies'!$E$16,IF(AND('Country-wise data'!FF73&gt;'non-R&amp;D ex_typologies'!$E$21,'Country-wise data'!FF73&lt;'non-R&amp;D ex_typologies'!$F$21),'non-R&amp;D ex_typologies'!$B$21,IF(AND('Country-wise data'!FF73&gt;'non-R&amp;D ex_typologies'!$E$19,'Country-wise data'!FF73&lt;'non-R&amp;D ex_typologies'!$F$19),'non-R&amp;D ex_typologies'!$B$19,'non-R&amp;D ex_typologies'!$B$20)),IF(AND('Country-wise data'!FF73&gt;'non-R&amp;D ex_typologies'!$G$21,'Country-wise data'!FF73&lt;'non-R&amp;D ex_typologies'!$H$21),'non-R&amp;D ex_typologies'!$B$21,IF(AND('Country-wise data'!FF73&gt;'non-R&amp;D ex_typologies'!$G$19,'Country-wise data'!FF73&lt;'non-R&amp;D ex_typologies'!$H$19),'non-R&amp;D ex_typologies'!$B$19,'non-R&amp;D ex_typologies'!$B$20))))</f>
        <v>Program heavy</v>
      </c>
      <c r="FT73" t="str">
        <f>IF($FK73='non-R&amp;D ex_typologies'!$C$16,IF(AND('Country-wise data'!FG73&gt;'non-R&amp;D ex_typologies'!$C$21,'Country-wise data'!FG73&lt;'non-R&amp;D ex_typologies'!$D$21),'non-R&amp;D ex_typologies'!$B$21,IF(AND('Country-wise data'!FG73&gt;'non-R&amp;D ex_typologies'!$C$19,'Country-wise data'!FG73&lt;'non-R&amp;D ex_typologies'!$D$19),'non-R&amp;D ex_typologies'!$B$19,'non-R&amp;D ex_typologies'!$B$20)),IF($FK73='non-R&amp;D ex_typologies'!$E$16,IF(AND('Country-wise data'!FG73&gt;'non-R&amp;D ex_typologies'!$E$21,'Country-wise data'!FG73&lt;'non-R&amp;D ex_typologies'!$F$21),'non-R&amp;D ex_typologies'!$B$21,IF(AND('Country-wise data'!FG73&gt;'non-R&amp;D ex_typologies'!$E$19,'Country-wise data'!FG73&lt;'non-R&amp;D ex_typologies'!$F$19),'non-R&amp;D ex_typologies'!$B$19,'non-R&amp;D ex_typologies'!$B$20)),IF(AND('Country-wise data'!FG73&gt;'non-R&amp;D ex_typologies'!$G$21,'Country-wise data'!FG73&lt;'non-R&amp;D ex_typologies'!$H$21),'non-R&amp;D ex_typologies'!$B$21,IF(AND('Country-wise data'!FG73&gt;'non-R&amp;D ex_typologies'!$G$19,'Country-wise data'!FG73&lt;'non-R&amp;D ex_typologies'!$H$19),'non-R&amp;D ex_typologies'!$B$19,'non-R&amp;D ex_typologies'!$B$20))))</f>
        <v>Program heavy</v>
      </c>
      <c r="FU73" t="str">
        <f>IF($FK73='non-R&amp;D ex_typologies'!$C$16,IF(AND('Country-wise data'!FH73&gt;'non-R&amp;D ex_typologies'!$C$21,'Country-wise data'!FH73&lt;'non-R&amp;D ex_typologies'!$D$21),'non-R&amp;D ex_typologies'!$B$21,IF(AND('Country-wise data'!FH73&gt;'non-R&amp;D ex_typologies'!$C$19,'Country-wise data'!FH73&lt;'non-R&amp;D ex_typologies'!$D$19),'non-R&amp;D ex_typologies'!$B$19,'non-R&amp;D ex_typologies'!$B$20)),IF($FK73='non-R&amp;D ex_typologies'!$E$16,IF(AND('Country-wise data'!FH73&gt;'non-R&amp;D ex_typologies'!$E$21,'Country-wise data'!FH73&lt;'non-R&amp;D ex_typologies'!$F$21),'non-R&amp;D ex_typologies'!$B$21,IF(AND('Country-wise data'!FH73&gt;'non-R&amp;D ex_typologies'!$E$19,'Country-wise data'!FH73&lt;'non-R&amp;D ex_typologies'!$F$19),'non-R&amp;D ex_typologies'!$B$19,'non-R&amp;D ex_typologies'!$B$20)),IF(AND('Country-wise data'!FH73&gt;'non-R&amp;D ex_typologies'!$G$21,'Country-wise data'!FH73&lt;'non-R&amp;D ex_typologies'!$H$21),'non-R&amp;D ex_typologies'!$B$21,IF(AND('Country-wise data'!FH73&gt;'non-R&amp;D ex_typologies'!$G$19,'Country-wise data'!FH73&lt;'non-R&amp;D ex_typologies'!$H$19),'non-R&amp;D ex_typologies'!$B$19,'non-R&amp;D ex_typologies'!$B$20))))</f>
        <v>Program heavy</v>
      </c>
    </row>
    <row r="74" spans="2:177" x14ac:dyDescent="0.35">
      <c r="B74" s="12" t="s">
        <v>201</v>
      </c>
      <c r="C74" t="s">
        <v>202</v>
      </c>
      <c r="D74" t="s">
        <v>385</v>
      </c>
      <c r="E74" t="s">
        <v>26</v>
      </c>
      <c r="F74" t="s">
        <v>369</v>
      </c>
      <c r="G74" s="55">
        <f>Assumptions!$C$13</f>
        <v>1.1000000000000001</v>
      </c>
      <c r="H74">
        <f>SUMIFS('IFPRI SPEED'!AL:AL,'IFPRI SPEED'!$A:$A,'Country-wise data'!$B74)*1000*G74</f>
        <v>0</v>
      </c>
      <c r="I74">
        <f>IF(SUMIFS('IFPRI SPEED'!AM:AM,'IFPRI SPEED'!$A:$A,'Country-wise data'!$B74)*1000=0,H74*(1+Assumptions!$C$9),SUMIFS('IFPRI SPEED'!AM:AM,'IFPRI SPEED'!$A:$A,'Country-wise data'!$B74)*1000*$G74)</f>
        <v>0</v>
      </c>
      <c r="J74">
        <f>IF(SUMIFS('IFPRI SPEED'!AN:AN,'IFPRI SPEED'!$A:$A,'Country-wise data'!$B74)*1000=0,I74*(1+Assumptions!$C$9),SUMIFS('IFPRI SPEED'!AN:AN,'IFPRI SPEED'!$A:$A,'Country-wise data'!$B74)*1000*$G74)</f>
        <v>0</v>
      </c>
      <c r="K74">
        <f>IF(SUMIFS('IFPRI SPEED'!AO:AO,'IFPRI SPEED'!$A:$A,'Country-wise data'!$B74)*1000=0,J74*(1+Assumptions!$C$9),SUMIFS('IFPRI SPEED'!AO:AO,'IFPRI SPEED'!$A:$A,'Country-wise data'!$B74)*1000*$G74)</f>
        <v>0</v>
      </c>
      <c r="L74">
        <f>IF(SUMIFS('IFPRI SPEED'!AP:AP,'IFPRI SPEED'!$A:$A,'Country-wise data'!$B74)*1000=0,K74*(1+Assumptions!$C$9),SUMIFS('IFPRI SPEED'!AP:AP,'IFPRI SPEED'!$A:$A,'Country-wise data'!$B74)*1000*$G74)</f>
        <v>0</v>
      </c>
      <c r="M74">
        <f>IF(SUMIFS('IFPRI SPEED'!AQ:AQ,'IFPRI SPEED'!$A:$A,'Country-wise data'!$B74)*1000=0,L74*(1+Assumptions!$C$9),SUMIFS('IFPRI SPEED'!AQ:AQ,'IFPRI SPEED'!$A:$A,'Country-wise data'!$B74)*1000*$G74)</f>
        <v>0</v>
      </c>
      <c r="N74">
        <f>IF(SUMIFS('IFPRI SPEED'!AR:AR,'IFPRI SPEED'!$A:$A,'Country-wise data'!$B74)*1000=0,M74*(1+Assumptions!$C$9),SUMIFS('IFPRI SPEED'!AR:AR,'IFPRI SPEED'!$A:$A,'Country-wise data'!$B74)*1000*$G74)</f>
        <v>0</v>
      </c>
      <c r="O74">
        <f>IF(SUMIFS('IFPRI SPEED'!AS:AS,'IFPRI SPEED'!$A:$A,'Country-wise data'!$B74)*1000=0,N74*(1+Assumptions!$C$9),SUMIFS('IFPRI SPEED'!AS:AS,'IFPRI SPEED'!$A:$A,'Country-wise data'!$B74)*1000*$G74)</f>
        <v>0</v>
      </c>
      <c r="P74">
        <f>IF(SUMIFS('IFPRI SPEED'!AT:AT,'IFPRI SPEED'!$A:$A,'Country-wise data'!$B74)*1000=0,O74*(1+Assumptions!$C$9),SUMIFS('IFPRI SPEED'!AT:AT,'IFPRI SPEED'!$A:$A,'Country-wise data'!$B74)*1000*$G74)</f>
        <v>0</v>
      </c>
      <c r="Q74">
        <f>IF(SUMIFS('IFPRI SPEED'!AU:AU,'IFPRI SPEED'!$A:$A,'Country-wise data'!$B74)*1000=0,P74*(1+Assumptions!$C$9),SUMIFS('IFPRI SPEED'!AU:AU,'IFPRI SPEED'!$A:$A,'Country-wise data'!$B74)*1000*$G74)</f>
        <v>0</v>
      </c>
      <c r="R74" s="36">
        <f t="shared" si="90"/>
        <v>0</v>
      </c>
      <c r="S74">
        <f>SUMIFS(FAOstat!CE:CE,FAOstat!$B:$B,'Country-wise data'!$B74)</f>
        <v>2902.7824209999999</v>
      </c>
      <c r="T74">
        <f>SUMIFS(FAOstat!CF:CF,FAOstat!$B:$B,'Country-wise data'!$B74)</f>
        <v>3355.8273680000002</v>
      </c>
      <c r="U74">
        <f>SUMIFS(FAOstat!CG:CG,FAOstat!$B:$B,'Country-wise data'!$B74)</f>
        <v>3242.183923</v>
      </c>
      <c r="V74">
        <f>SUMIFS(FAOstat!CH:CH,FAOstat!$B:$B,'Country-wise data'!$B74)</f>
        <v>3291.376769</v>
      </c>
      <c r="W74">
        <f>SUMIFS(FAOstat!CI:CI,FAOstat!$B:$B,'Country-wise data'!$B74)</f>
        <v>3236.6062940000002</v>
      </c>
      <c r="X74">
        <f>SUMIFS(FAOstat!CJ:CJ,FAOstat!$B:$B,'Country-wise data'!$B74)</f>
        <v>2914.9253399999998</v>
      </c>
      <c r="Y74">
        <f>SUMIFS(FAOstat!CK:CK,FAOstat!$B:$B,'Country-wise data'!$B74)</f>
        <v>2977.9659569999999</v>
      </c>
      <c r="Z74">
        <f>SUMIFS(FAOstat!CL:CL,FAOstat!$B:$B,'Country-wise data'!$B74)</f>
        <v>3234.80314</v>
      </c>
      <c r="AA74">
        <f>SUMIFS(FAOstat!CM:CM,FAOstat!$B:$B,'Country-wise data'!$B74)</f>
        <v>3301.464007</v>
      </c>
      <c r="AB74">
        <f>SUMIFS(FAOstat!CN:CN,FAOstat!$B:$B,'Country-wise data'!$B74)</f>
        <v>3367.4932871400001</v>
      </c>
      <c r="AC74" s="53">
        <f>IFERROR(INDEX('ASTI data (new)'!$AF$6:$AL$130,MATCH('Country-wise data'!$B74,'ASTI data (new)'!$C$6:$C$130,),MATCH('Country-wise data'!AC$3,'ASTI data (new)'!$AF$5:$AL$5,)),(INDEX(Assumptions!$G$154:$P$345,MATCH('Country-wise data'!$B74,Assumptions!$B$154:$B$344,),MATCH('Country-wise data'!AC$3,Assumptions!$G$153:$P$153,))*S74))</f>
        <v>2.5683398103804875</v>
      </c>
      <c r="AD74" s="53">
        <f>IFERROR(INDEX('ASTI data (new)'!$AF$6:$AL$130,MATCH('Country-wise data'!$B74,'ASTI data (new)'!$C$6:$C$130,),MATCH('Country-wise data'!AD$3,'ASTI data (new)'!$AF$5:$AL$5,)),(INDEX(Assumptions!$G$154:$P$345,MATCH('Country-wise data'!$B74,Assumptions!$B$154:$B$344,),MATCH('Country-wise data'!AD$3,Assumptions!$G$153:$P$153,))*T74))</f>
        <v>2.757641645298019</v>
      </c>
      <c r="AE74" s="53">
        <f>IFERROR(INDEX('ASTI data (new)'!$AF$6:$AL$130,MATCH('Country-wise data'!$B74,'ASTI data (new)'!$C$6:$C$130,),MATCH('Country-wise data'!AE$3,'ASTI data (new)'!$AF$5:$AL$5,)),(INDEX(Assumptions!$G$154:$P$345,MATCH('Country-wise data'!$B74,Assumptions!$B$154:$B$344,),MATCH('Country-wise data'!AE$3,Assumptions!$G$153:$P$153,))*U74))</f>
        <v>3.2217349111777125</v>
      </c>
      <c r="AF74" s="53">
        <f>IFERROR(INDEX('ASTI data (new)'!$AF$6:$AL$130,MATCH('Country-wise data'!$B74,'ASTI data (new)'!$C$6:$C$130,),MATCH('Country-wise data'!AF$3,'ASTI data (new)'!$AF$5:$AL$5,)),(INDEX(Assumptions!$G$154:$P$345,MATCH('Country-wise data'!$B74,Assumptions!$B$154:$B$344,),MATCH('Country-wise data'!AF$3,Assumptions!$G$153:$P$153,))*V74))</f>
        <v>3.6985004302960274</v>
      </c>
      <c r="AG74" s="53">
        <f>IFERROR(INDEX('ASTI data (new)'!$AF$6:$AL$130,MATCH('Country-wise data'!$B74,'ASTI data (new)'!$C$6:$C$130,),MATCH('Country-wise data'!AG$3,'ASTI data (new)'!$AF$5:$AL$5,)),(INDEX(Assumptions!$G$154:$P$345,MATCH('Country-wise data'!$B74,Assumptions!$B$154:$B$344,),MATCH('Country-wise data'!AG$3,Assumptions!$G$153:$P$153,))*W74))</f>
        <v>4.0358619745885917</v>
      </c>
      <c r="AH74" s="53">
        <f>IFERROR(INDEX('ASTI data (new)'!$AF$6:$AL$130,MATCH('Country-wise data'!$B74,'ASTI data (new)'!$C$6:$C$130,),MATCH('Country-wise data'!AH$3,'ASTI data (new)'!$AF$5:$AL$5,)),(INDEX(Assumptions!$G$154:$P$345,MATCH('Country-wise data'!$B74,Assumptions!$B$154:$B$344,),MATCH('Country-wise data'!AH$3,Assumptions!$G$153:$P$153,))*X74))</f>
        <v>4.267209144525161</v>
      </c>
      <c r="AI74" s="53">
        <f>IFERROR(INDEX('ASTI data (new)'!$AF$6:$AL$130,MATCH('Country-wise data'!$B74,'ASTI data (new)'!$C$6:$C$130,),MATCH('Country-wise data'!AI$3,'ASTI data (new)'!$AF$5:$AL$5,)),(INDEX(Assumptions!$G$154:$P$345,MATCH('Country-wise data'!$B74,Assumptions!$B$154:$B$344,),MATCH('Country-wise data'!AI$3,Assumptions!$G$153:$P$153,))*Y74))</f>
        <v>4.7483195718551823</v>
      </c>
      <c r="AJ74" s="53">
        <f t="shared" ref="AJ74:AL74" si="111">IFERROR((1+($AI74/$AF74)^(1/3)-1)*AI74,0)</f>
        <v>5.1607326646133229</v>
      </c>
      <c r="AK74" s="53">
        <f t="shared" si="111"/>
        <v>5.6089657051455104</v>
      </c>
      <c r="AL74" s="53">
        <f t="shared" si="111"/>
        <v>6.0961298183919208</v>
      </c>
      <c r="AM74" s="55" cm="1">
        <f t="array" ref="AM74">INDEX('non-R&amp;D ex_typologies'!$J$8:$J$10,MATCH('Country-wise data'!FL74,'non-R&amp;D ex_typologies'!$F$8:$F$10,),)*'Country-wise data'!AC74</f>
        <v>7.5034681007304371</v>
      </c>
      <c r="AN74" s="55" cm="1">
        <f t="array" ref="AN74">INDEX('non-R&amp;D ex_typologies'!$J$8:$J$10,MATCH('Country-wise data'!FM74,'non-R&amp;D ex_typologies'!$F$8:$F$10,),)*'Country-wise data'!AD74</f>
        <v>8.056518080321343</v>
      </c>
      <c r="AO74" s="55" cm="1">
        <f t="array" ref="AO74">INDEX('non-R&amp;D ex_typologies'!$J$8:$J$10,MATCH('Country-wise data'!FN74,'non-R&amp;D ex_typologies'!$F$8:$F$10,),)*'Country-wise data'!AE74</f>
        <v>9.4123780028353341</v>
      </c>
      <c r="AP74" s="55" cm="1">
        <f t="array" ref="AP74">INDEX('non-R&amp;D ex_typologies'!$J$8:$J$10,MATCH('Country-wise data'!FO74,'non-R&amp;D ex_typologies'!$F$8:$F$10,),)*'Country-wise data'!AF74</f>
        <v>10.805260225730322</v>
      </c>
      <c r="AQ74" s="55" cm="1">
        <f t="array" ref="AQ74">INDEX('non-R&amp;D ex_typologies'!$J$8:$J$10,MATCH('Country-wise data'!FP74,'non-R&amp;D ex_typologies'!$F$8:$F$10,),)*'Country-wise data'!AG74</f>
        <v>11.790870297957253</v>
      </c>
      <c r="AR74" s="55" cm="1">
        <f t="array" ref="AR74">INDEX('non-R&amp;D ex_typologies'!$J$8:$J$10,MATCH('Country-wise data'!FQ74,'non-R&amp;D ex_typologies'!$F$8:$F$10,),)*'Country-wise data'!AH74</f>
        <v>12.466756760798845</v>
      </c>
      <c r="AS74" s="55" cm="1">
        <f t="array" ref="AS74">INDEX('non-R&amp;D ex_typologies'!$J$8:$J$10,MATCH('Country-wise data'!FR74,'non-R&amp;D ex_typologies'!$F$8:$F$10,),)*'Country-wise data'!AI74</f>
        <v>13.872332740195745</v>
      </c>
      <c r="AT74" s="55" cm="1">
        <f t="array" ref="AT74">INDEX('non-R&amp;D ex_typologies'!$J$8:$J$10,MATCH('Country-wise data'!FS74,'non-R&amp;D ex_typologies'!$F$8:$F$10,),)*'Country-wise data'!AJ74</f>
        <v>15.077207762312018</v>
      </c>
      <c r="AU74" s="55" cm="1">
        <f t="array" ref="AU74">INDEX('non-R&amp;D ex_typologies'!$J$8:$J$10,MATCH('Country-wise data'!FT74,'non-R&amp;D ex_typologies'!$F$8:$F$10,),)*'Country-wise data'!AK74</f>
        <v>16.386731645301793</v>
      </c>
      <c r="AV74" s="55" cm="1">
        <f t="array" ref="AV74">INDEX('non-R&amp;D ex_typologies'!$J$8:$J$10,MATCH('Country-wise data'!FU74,'non-R&amp;D ex_typologies'!$F$8:$F$10,),)*'Country-wise data'!AL74</f>
        <v>17.809993617409578</v>
      </c>
      <c r="AW74">
        <f t="shared" si="92"/>
        <v>165.34495290986462</v>
      </c>
      <c r="AX74" s="53">
        <f>INDEX('GDP deflators'!$AB$3:$AK$155,MATCH('Country-wise data'!$B74,'GDP deflators'!$B$3:$B$155,),MATCH('Country-wise data'!AX$3,'GDP deflators'!$D$2:$M$2,))</f>
        <v>55.320114571157006</v>
      </c>
      <c r="AY74" s="53">
        <f>INDEX('GDP deflators'!$AB$3:$AK$155,MATCH('Country-wise data'!$B74,'GDP deflators'!$B$3:$B$155,),MATCH('Country-wise data'!AY$3,'GDP deflators'!$D$2:$M$2,))</f>
        <v>61.065773290071725</v>
      </c>
      <c r="AZ74" s="53">
        <f>INDEX('GDP deflators'!$AB$3:$AK$155,MATCH('Country-wise data'!$B74,'GDP deflators'!$B$3:$B$155,),MATCH('Country-wise data'!AZ$3,'GDP deflators'!$D$2:$M$2,))</f>
        <v>64.403745859082761</v>
      </c>
      <c r="BA74" s="53">
        <f>INDEX('GDP deflators'!$AB$3:$AK$155,MATCH('Country-wise data'!$B74,'GDP deflators'!$B$3:$B$155,),MATCH('Country-wise data'!BA$3,'GDP deflators'!$D$2:$M$2,))</f>
        <v>67.915221620958846</v>
      </c>
      <c r="BB74" s="53">
        <f>INDEX('GDP deflators'!$AB$3:$AK$155,MATCH('Country-wise data'!$B74,'GDP deflators'!$B$3:$B$155,),MATCH('Country-wise data'!BB$3,'GDP deflators'!$D$2:$M$2,))</f>
        <v>72.487115072782998</v>
      </c>
      <c r="BC74" s="53">
        <f>INDEX('GDP deflators'!$AB$3:$AK$155,MATCH('Country-wise data'!$B74,'GDP deflators'!$B$3:$B$155,),MATCH('Country-wise data'!BC$3,'GDP deflators'!$D$2:$M$2,))</f>
        <v>77.201481586487375</v>
      </c>
      <c r="BD74" s="53">
        <f>INDEX('GDP deflators'!$AB$3:$AK$155,MATCH('Country-wise data'!$B74,'GDP deflators'!$B$3:$B$155,),MATCH('Country-wise data'!BD$3,'GDP deflators'!$D$2:$M$2,))</f>
        <v>84.118783777588419</v>
      </c>
      <c r="BE74" s="53">
        <f>INDEX('GDP deflators'!$AB$3:$AK$155,MATCH('Country-wise data'!$B74,'GDP deflators'!$B$3:$B$155,),MATCH('Country-wise data'!BE$3,'GDP deflators'!$D$2:$M$2,))</f>
        <v>88.292351415499169</v>
      </c>
      <c r="BF74" s="53">
        <f>INDEX('GDP deflators'!$AB$3:$AK$155,MATCH('Country-wise data'!$B74,'GDP deflators'!$B$3:$B$155,),MATCH('Country-wise data'!BF$3,'GDP deflators'!$D$2:$M$2,))</f>
        <v>94.987157102085646</v>
      </c>
      <c r="BG74" s="53">
        <f>INDEX('GDP deflators'!$AB$3:$AK$155,MATCH('Country-wise data'!$B74,'GDP deflators'!$B$3:$B$155,),MATCH('Country-wise data'!BG$3,'GDP deflators'!$D$2:$M$2,))</f>
        <v>100</v>
      </c>
      <c r="BH74" cm="1">
        <f t="array" ref="BH74">H74/(INDEX($AX74:$BG74,,MATCH(BH$3,$AX$3:$BG$3,))/100)</f>
        <v>0</v>
      </c>
      <c r="BI74" cm="1">
        <f t="array" ref="BI74">I74/(INDEX($AX74:$BG74,,MATCH(BI$3,$AX$3:$BG$3,))/100)</f>
        <v>0</v>
      </c>
      <c r="BJ74" cm="1">
        <f t="array" ref="BJ74">J74/(INDEX($AX74:$BG74,,MATCH(BJ$3,$AX$3:$BG$3,))/100)</f>
        <v>0</v>
      </c>
      <c r="BK74" cm="1">
        <f t="array" ref="BK74">K74/(INDEX($AX74:$BG74,,MATCH(BK$3,$AX$3:$BG$3,))/100)</f>
        <v>0</v>
      </c>
      <c r="BL74" cm="1">
        <f t="array" ref="BL74">L74/(INDEX($AX74:$BG74,,MATCH(BL$3,$AX$3:$BG$3,))/100)</f>
        <v>0</v>
      </c>
      <c r="BM74" cm="1">
        <f t="array" ref="BM74">M74/(INDEX($AX74:$BG74,,MATCH(BM$3,$AX$3:$BG$3,))/100)</f>
        <v>0</v>
      </c>
      <c r="BN74" cm="1">
        <f t="array" ref="BN74">N74/(INDEX($AX74:$BG74,,MATCH(BN$3,$AX$3:$BG$3,))/100)</f>
        <v>0</v>
      </c>
      <c r="BO74" cm="1">
        <f t="array" ref="BO74">O74/(INDEX($AX74:$BG74,,MATCH(BO$3,$AX$3:$BG$3,))/100)</f>
        <v>0</v>
      </c>
      <c r="BP74" cm="1">
        <f t="array" ref="BP74">P74/(INDEX($AX74:$BG74,,MATCH(BP$3,$AX$3:$BG$3,))/100)</f>
        <v>0</v>
      </c>
      <c r="BQ74" cm="1">
        <f t="array" ref="BQ74">Q74/(INDEX($AX74:$BG74,,MATCH(BQ$3,$AX$3:$BG$3,))/100)</f>
        <v>0</v>
      </c>
      <c r="BS74" cm="1">
        <f t="array" ref="BS74">S74/(INDEX($AX74:$BG74,,MATCH(BS$3,$AX$3:$BG$3,))/100)</f>
        <v>5247.2458589474118</v>
      </c>
      <c r="BT74" cm="1">
        <f t="array" ref="BT74">T74/(INDEX($AX74:$BG74,,MATCH(BT$3,$AX$3:$BG$3,))/100)</f>
        <v>5495.4308890175007</v>
      </c>
      <c r="BU74" cm="1">
        <f t="array" ref="BU74">U74/(INDEX($AX74:$BG74,,MATCH(BU$3,$AX$3:$BG$3,))/100)</f>
        <v>5034.1542712344581</v>
      </c>
      <c r="BV74" cm="1">
        <f t="array" ref="BV74">V74/(INDEX($AX74:$BG74,,MATCH(BV$3,$AX$3:$BG$3,))/100)</f>
        <v>4846.3020372214633</v>
      </c>
      <c r="BW74" cm="1">
        <f t="array" ref="BW74">W74/(INDEX($AX74:$BG74,,MATCH(BW$3,$AX$3:$BG$3,))/100)</f>
        <v>4465.0780911203074</v>
      </c>
      <c r="BX74" cm="1">
        <f t="array" ref="BX74">X74/(INDEX($AX74:$BG74,,MATCH(BX$3,$AX$3:$BG$3,))/100)</f>
        <v>3775.7375637078462</v>
      </c>
      <c r="BY74" cm="1">
        <f t="array" ref="BY74">Y74/(INDEX($AX74:$BG74,,MATCH(BY$3,$AX$3:$BG$3,))/100)</f>
        <v>3540.1914094167068</v>
      </c>
      <c r="BZ74" cm="1">
        <f t="array" ref="BZ74">Z74/(INDEX($AX74:$BG74,,MATCH(BZ$3,$AX$3:$BG$3,))/100)</f>
        <v>3663.7410694581981</v>
      </c>
      <c r="CA74" cm="1">
        <f t="array" ref="CA74">AA74/(INDEX($AX74:$BG74,,MATCH(CA$3,$AX$3:$BG$3,))/100)</f>
        <v>3475.6951441886126</v>
      </c>
      <c r="CB74" cm="1">
        <f t="array" ref="CB74">AB74/(INDEX($AX74:$BG74,,MATCH(CB$3,$AX$3:$BG$3,))/100)</f>
        <v>3367.4932871400001</v>
      </c>
      <c r="CC74" cm="1">
        <f t="array" ref="CC74">AC74/(INDEX($AX74:$BG74,,MATCH(CC$3,$AX$3:$BG$3,))/100)</f>
        <v>4.6426870773683779</v>
      </c>
      <c r="CD74" cm="1">
        <f t="array" ref="CD74">AD74/(INDEX($AX74:$BG74,,MATCH(CD$3,$AX$3:$BG$3,))/100)</f>
        <v>4.5158547852965052</v>
      </c>
      <c r="CE74" cm="1">
        <f t="array" ref="CE74">AE74/(INDEX($AX74:$BG74,,MATCH(CE$3,$AX$3:$BG$3,))/100)</f>
        <v>5.0024029941161503</v>
      </c>
      <c r="CF74" cm="1">
        <f t="array" ref="CF74">AF74/(INDEX($AX74:$BG74,,MATCH(CF$3,$AX$3:$BG$3,))/100)</f>
        <v>5.4457606734138357</v>
      </c>
      <c r="CG74" cm="1">
        <f t="array" ref="CG74">AG74/(INDEX($AX74:$BG74,,MATCH(CG$3,$AX$3:$BG$3,))/100)</f>
        <v>5.5676956801719255</v>
      </c>
      <c r="CH74" cm="1">
        <f t="array" ref="CH74">AH74/(INDEX($AX74:$BG74,,MATCH(CH$3,$AX$3:$BG$3,))/100)</f>
        <v>5.5273669064818227</v>
      </c>
      <c r="CI74" cm="1">
        <f t="array" ref="CI74">AI74/(INDEX($AX74:$BG74,,MATCH(CI$3,$AX$3:$BG$3,))/100)</f>
        <v>5.6447791546889512</v>
      </c>
      <c r="CJ74" cm="1">
        <f t="array" ref="CJ74">AJ74/(INDEX($AX74:$BG74,,MATCH(CJ$3,$AX$3:$BG$3,))/100)</f>
        <v>5.8450506548717751</v>
      </c>
      <c r="CK74" cm="1">
        <f t="array" ref="CK74">AK74/(INDEX($AX74:$BG74,,MATCH(CK$3,$AX$3:$BG$3,))/100)</f>
        <v>5.9049727102763807</v>
      </c>
      <c r="CL74" cm="1">
        <f t="array" ref="CL74">AL74/(INDEX($AX74:$BG74,,MATCH(CL$3,$AX$3:$BG$3,))/100)</f>
        <v>6.0961298183919208</v>
      </c>
      <c r="CM74" cm="1">
        <f t="array" ref="CM74">AM74/(INDEX($AX74:$BG74,,MATCH(CM$3,$AX$3:$BG$3,))/100)</f>
        <v>13.563724802266806</v>
      </c>
      <c r="CN74" cm="1">
        <f t="array" ref="CN74">AN74/(INDEX($AX74:$BG74,,MATCH(CN$3,$AX$3:$BG$3,))/100)</f>
        <v>13.193181132828132</v>
      </c>
      <c r="CO74" cm="1">
        <f t="array" ref="CO74">AO74/(INDEX($AX74:$BG74,,MATCH(CO$3,$AX$3:$BG$3,))/100)</f>
        <v>14.614643724962654</v>
      </c>
      <c r="CP74" cm="1">
        <f t="array" ref="CP74">AP74/(INDEX($AX74:$BG74,,MATCH(CP$3,$AX$3:$BG$3,))/100)</f>
        <v>15.909924119861499</v>
      </c>
      <c r="CQ74" cm="1">
        <f t="array" ref="CQ74">AQ74/(INDEX($AX74:$BG74,,MATCH(CQ$3,$AX$3:$BG$3,))/100)</f>
        <v>16.266160249470893</v>
      </c>
      <c r="CR74" cm="1">
        <f t="array" ref="CR74">AR74/(INDEX($AX74:$BG74,,MATCH(CR$3,$AX$3:$BG$3,))/100)</f>
        <v>16.148338742479403</v>
      </c>
      <c r="CS74" cm="1">
        <f t="array" ref="CS74">AS74/(INDEX($AX74:$BG74,,MATCH(CS$3,$AX$3:$BG$3,))/100)</f>
        <v>16.49136152143431</v>
      </c>
      <c r="CT74" cm="1">
        <f t="array" ref="CT74">AT74/(INDEX($AX74:$BG74,,MATCH(CT$3,$AX$3:$BG$3,))/100)</f>
        <v>17.076459648650051</v>
      </c>
      <c r="CU74" cm="1">
        <f t="array" ref="CU74">AU74/(INDEX($AX74:$BG74,,MATCH(CU$3,$AX$3:$BG$3,))/100)</f>
        <v>17.251523411412833</v>
      </c>
      <c r="CV74" cm="1">
        <f t="array" ref="CV74">AV74/(INDEX($AX74:$BG74,,MATCH(CV$3,$AX$3:$BG$3,))/100)</f>
        <v>17.809993617409578</v>
      </c>
      <c r="CW74">
        <f t="shared" si="93"/>
        <v>212.51801142585384</v>
      </c>
      <c r="CX74">
        <f>IFERROR(1/INDEX('exch rates'!$BC$5:$BL$268,MATCH('Country-wise data'!$B74,'exch rates'!$A$5:$A$268,),MATCH(CX$3,'exch rates'!$BC$4:$BL$4,)),1)</f>
        <v>4.7848034641977084E-4</v>
      </c>
      <c r="CY74">
        <f>IFERROR(1/INDEX('exch rates'!$BC$5:$BL$268,MATCH('Country-wise data'!$B74,'exch rates'!$A$5:$A$268,),MATCH(CY$3,'exch rates'!$BC$4:$BL$4,)),1)</f>
        <v>4.9379850798780811E-4</v>
      </c>
      <c r="CZ74">
        <f>IFERROR(1/INDEX('exch rates'!$BC$5:$BL$268,MATCH('Country-wise data'!$B74,'exch rates'!$A$5:$A$268,),MATCH(CZ$3,'exch rates'!$BC$4:$BL$4,)),1)</f>
        <v>4.5558778417287971E-4</v>
      </c>
      <c r="DA74">
        <f>IFERROR(1/INDEX('exch rates'!$BC$5:$BL$268,MATCH('Country-wise data'!$B74,'exch rates'!$A$5:$A$268,),MATCH(DA$3,'exch rates'!$BC$4:$BL$4,)),1)</f>
        <v>4.531213832889582E-4</v>
      </c>
      <c r="DB74">
        <f>IFERROR(1/INDEX('exch rates'!$BC$5:$BL$268,MATCH('Country-wise data'!$B74,'exch rates'!$A$5:$A$268,),MATCH(DB$3,'exch rates'!$BC$4:$BL$4,)),1)</f>
        <v>4.1411096931644713E-4</v>
      </c>
      <c r="DC74">
        <f>IFERROR(1/INDEX('exch rates'!$BC$5:$BL$268,MATCH('Country-wise data'!$B74,'exch rates'!$A$5:$A$268,),MATCH(DC$3,'exch rates'!$BC$4:$BL$4,)),1)</f>
        <v>3.4088875379593872E-4</v>
      </c>
      <c r="DD74">
        <f>IFERROR(1/INDEX('exch rates'!$BC$5:$BL$268,MATCH('Country-wise data'!$B74,'exch rates'!$A$5:$A$268,),MATCH(DD$3,'exch rates'!$BC$4:$BL$4,)),1)</f>
        <v>3.1480801826516089E-4</v>
      </c>
      <c r="DE74">
        <f>IFERROR(1/INDEX('exch rates'!$BC$5:$BL$268,MATCH('Country-wise data'!$B74,'exch rates'!$A$5:$A$268,),MATCH(DE$3,'exch rates'!$BC$4:$BL$4,)),1)</f>
        <v>3.2091293311211733E-4</v>
      </c>
      <c r="DF74">
        <f>IFERROR(1/INDEX('exch rates'!$BC$5:$BL$268,MATCH('Country-wise data'!$B74,'exch rates'!$A$5:$A$268,),MATCH(DF$3,'exch rates'!$BC$4:$BL$4,)),1)</f>
        <v>2.9987235139583091E-4</v>
      </c>
      <c r="DG74">
        <f>IFERROR(1/INDEX('exch rates'!$BC$5:$BL$268,MATCH('Country-wise data'!$B74,'exch rates'!$A$5:$A$268,),MATCH(DG$3,'exch rates'!$BC$4:$BL$4,)),1)</f>
        <v>2.763712127334974E-4</v>
      </c>
      <c r="DH74" cm="1">
        <f t="array" ref="DH74">(BH74/INDEX($CX74:$DG74,,MATCH(DH$3,$CX$3:$DG$3,)))*$DG74</f>
        <v>0</v>
      </c>
      <c r="DI74" cm="1">
        <f t="array" ref="DI74">(BI74/INDEX($CX74:$DG74,,MATCH(DI$3,$CX$3:$DG$3,)))*$DG74</f>
        <v>0</v>
      </c>
      <c r="DJ74" cm="1">
        <f t="array" ref="DJ74">(BJ74/INDEX($CX74:$DG74,,MATCH(DJ$3,$CX$3:$DG$3,)))*$DG74</f>
        <v>0</v>
      </c>
      <c r="DK74" cm="1">
        <f t="array" ref="DK74">(BK74/INDEX($CX74:$DG74,,MATCH(DK$3,$CX$3:$DG$3,)))*$DG74</f>
        <v>0</v>
      </c>
      <c r="DL74" cm="1">
        <f t="array" ref="DL74">(BL74/INDEX($CX74:$DG74,,MATCH(DL$3,$CX$3:$DG$3,)))*$DG74</f>
        <v>0</v>
      </c>
      <c r="DM74" cm="1">
        <f t="array" ref="DM74">(BM74/INDEX($CX74:$DG74,,MATCH(DM$3,$CX$3:$DG$3,)))*$DG74</f>
        <v>0</v>
      </c>
      <c r="DN74" cm="1">
        <f t="array" ref="DN74">(BN74/INDEX($CX74:$DG74,,MATCH(DN$3,$CX$3:$DG$3,)))*$DG74</f>
        <v>0</v>
      </c>
      <c r="DO74" cm="1">
        <f t="array" ref="DO74">(BO74/INDEX($CX74:$DG74,,MATCH(DO$3,$CX$3:$DG$3,)))*$DG74</f>
        <v>0</v>
      </c>
      <c r="DP74" cm="1">
        <f t="array" ref="DP74">(BP74/INDEX($CX74:$DG74,,MATCH(DP$3,$CX$3:$DG$3,)))*$DG74</f>
        <v>0</v>
      </c>
      <c r="DQ74" cm="1">
        <f t="array" ref="DQ74">(BQ74/INDEX($CX74:$DG74,,MATCH(DQ$3,$CX$3:$DG$3,)))*$DG74</f>
        <v>0</v>
      </c>
      <c r="DS74" cm="1">
        <f t="array" ref="DS74">(BS74/INDEX($CX74:$DG74,,MATCH(DS$3,$CX$3:$DG$3,)))*$DG74</f>
        <v>3030.8197868504899</v>
      </c>
      <c r="DT74" cm="1">
        <f t="array" ref="DT74">(BT74/INDEX($CX74:$DG74,,MATCH(DT$3,$CX$3:$DG$3,)))*$DG74</f>
        <v>3075.705727584716</v>
      </c>
      <c r="DU74" cm="1">
        <f t="array" ref="DU74">(BU74/INDEX($CX74:$DG74,,MATCH(DU$3,$CX$3:$DG$3,)))*$DG74</f>
        <v>3053.8468531470435</v>
      </c>
      <c r="DV74" cm="1">
        <f t="array" ref="DV74">(BV74/INDEX($CX74:$DG74,,MATCH(DV$3,$CX$3:$DG$3,)))*$DG74</f>
        <v>2955.8931021482722</v>
      </c>
      <c r="DW74" cm="1">
        <f t="array" ref="DW74">(BW74/INDEX($CX74:$DG74,,MATCH(DW$3,$CX$3:$DG$3,)))*$DG74</f>
        <v>2979.9235915668314</v>
      </c>
      <c r="DX74" cm="1">
        <f t="array" ref="DX74">(BX74/INDEX($CX74:$DG74,,MATCH(DX$3,$CX$3:$DG$3,)))*$DG74</f>
        <v>3061.1311104443676</v>
      </c>
      <c r="DY74" cm="1">
        <f t="array" ref="DY74">(BY74/INDEX($CX74:$DG74,,MATCH(DY$3,$CX$3:$DG$3,)))*$DG74</f>
        <v>3107.9481346154862</v>
      </c>
      <c r="DZ74" cm="1">
        <f t="array" ref="DZ74">(BZ74/INDEX($CX74:$DG74,,MATCH(DZ$3,$CX$3:$DG$3,)))*$DG74</f>
        <v>3155.2251655558161</v>
      </c>
      <c r="EA74" cm="1">
        <f t="array" ref="EA74">(CA74/INDEX($CX74:$DG74,,MATCH(EA$3,$CX$3:$DG$3,)))*$DG74</f>
        <v>3203.3032642724988</v>
      </c>
      <c r="EB74" cm="1">
        <f t="array" ref="EB74">(CB74/INDEX($CX74:$DG74,,MATCH(EB$3,$CX$3:$DG$3,)))*$DG74</f>
        <v>3367.4932871400001</v>
      </c>
      <c r="EC74" s="53" cm="1">
        <f t="array" ref="EC74">(CC74/INDEX($CX74:$DG74,,MATCH(EC$3,$CX$3:$DG$3,)))*$DG74</f>
        <v>2.6816254157882735</v>
      </c>
      <c r="ED74" cm="1">
        <f t="array" ref="ED74">(CD74/INDEX($CX74:$DG74,,MATCH(ED$3,$CX$3:$DG$3,)))*$DG74</f>
        <v>2.5274524798110107</v>
      </c>
      <c r="EE74" cm="1">
        <f t="array" ref="EE74">(CE74/INDEX($CX74:$DG74,,MATCH(EE$3,$CX$3:$DG$3,)))*$DG74</f>
        <v>3.0345857156278373</v>
      </c>
      <c r="EF74" cm="1">
        <f t="array" ref="EF74">(CF74/INDEX($CX74:$DG74,,MATCH(EF$3,$CX$3:$DG$3,)))*$DG74</f>
        <v>3.3215194362345706</v>
      </c>
      <c r="EG74" cm="1">
        <f t="array" ref="EG74">(CG74/INDEX($CX74:$DG74,,MATCH(EG$3,$CX$3:$DG$3,)))*$DG74</f>
        <v>3.7157934014646146</v>
      </c>
      <c r="EH74" cm="1">
        <f t="array" ref="EH74">(CH74/INDEX($CX74:$DG74,,MATCH(EH$3,$CX$3:$DG$3,)))*$DG74</f>
        <v>4.4812422767159674</v>
      </c>
      <c r="EI74" cm="1">
        <f t="array" ref="EI74">(CI74/INDEX($CX74:$DG74,,MATCH(EI$3,$CX$3:$DG$3,)))*$DG74</f>
        <v>4.955574096210368</v>
      </c>
      <c r="EJ74" cm="1">
        <f t="array" ref="EJ74">(CJ74/INDEX($CX74:$DG74,,MATCH(EJ$3,$CX$3:$DG$3,)))*$DG74</f>
        <v>5.0337757419432592</v>
      </c>
      <c r="EK74" cm="1">
        <f t="array" ref="EK74">(CK74/INDEX($CX74:$DG74,,MATCH(EK$3,$CX$3:$DG$3,)))*$DG74</f>
        <v>5.4421971932420687</v>
      </c>
      <c r="EL74" cm="1">
        <f t="array" ref="EL74">(CL74/INDEX($CX74:$DG74,,MATCH(EL$3,$CX$3:$DG$3,)))*$DG74</f>
        <v>6.0961298183919217</v>
      </c>
      <c r="EM74" cm="1">
        <f t="array" ref="EM74">(CM74/INDEX($CX74:$DG74,,MATCH(EM$3,$CX$3:$DG$3,)))*$DG74</f>
        <v>7.8344347909688805</v>
      </c>
      <c r="EN74" cm="1">
        <f t="array" ref="EN74">(CN74/INDEX($CX74:$DG74,,MATCH(EN$3,$CX$3:$DG$3,)))*$DG74</f>
        <v>7.3840147560397913</v>
      </c>
      <c r="EO74" cm="1">
        <f t="array" ref="EO74">(CO74/INDEX($CX74:$DG74,,MATCH(EO$3,$CX$3:$DG$3,)))*$DG74</f>
        <v>8.8656170122490412</v>
      </c>
      <c r="EP74" cm="1">
        <f t="array" ref="EP74">(CP74/INDEX($CX74:$DG74,,MATCH(EP$3,$CX$3:$DG$3,)))*$DG74</f>
        <v>9.7039009538422558</v>
      </c>
      <c r="EQ74" cm="1">
        <f t="array" ref="EQ74">(CQ74/INDEX($CX74:$DG74,,MATCH(EQ$3,$CX$3:$DG$3,)))*$DG74</f>
        <v>10.855782067507606</v>
      </c>
      <c r="ER74" cm="1">
        <f t="array" ref="ER74">(CR74/INDEX($CX74:$DG74,,MATCH(ER$3,$CX$3:$DG$3,)))*$DG74</f>
        <v>13.092059835338352</v>
      </c>
      <c r="ES74" cm="1">
        <f t="array" ref="ES74">(CS74/INDEX($CX74:$DG74,,MATCH(ES$3,$CX$3:$DG$3,)))*$DG74</f>
        <v>14.477831944758092</v>
      </c>
      <c r="ET74" cm="1">
        <f t="array" ref="ET74">(CT74/INDEX($CX74:$DG74,,MATCH(ET$3,$CX$3:$DG$3,)))*$DG74</f>
        <v>14.706299981506874</v>
      </c>
      <c r="EU74" cm="1">
        <f t="array" ref="EU74">(CU74/INDEX($CX74:$DG74,,MATCH(EU$3,$CX$3:$DG$3,)))*$DG74</f>
        <v>15.899513324651155</v>
      </c>
      <c r="EV74" cm="1">
        <f t="array" ref="EV74">(CV74/INDEX($CX74:$DG74,,MATCH(EV$3,$CX$3:$DG$3,)))*$DG74</f>
        <v>17.809993617409578</v>
      </c>
      <c r="EW74">
        <f t="shared" si="94"/>
        <v>161.91934385970151</v>
      </c>
      <c r="EY74" s="96">
        <f t="shared" si="105"/>
        <v>8.8478550503819781E-4</v>
      </c>
      <c r="EZ74" s="96">
        <f t="shared" si="95"/>
        <v>8.2174717078534144E-4</v>
      </c>
      <c r="FA74" s="96">
        <f t="shared" si="96"/>
        <v>9.9369282794932673E-4</v>
      </c>
      <c r="FB74" s="96">
        <f t="shared" si="97"/>
        <v>1.1236940313641825E-3</v>
      </c>
      <c r="FC74" s="96">
        <f t="shared" si="98"/>
        <v>1.2469425095261808E-3</v>
      </c>
      <c r="FD74" s="96">
        <f t="shared" si="99"/>
        <v>1.4639171322738446E-3</v>
      </c>
      <c r="FE74" s="96">
        <f t="shared" si="100"/>
        <v>1.5944841681933245E-3</v>
      </c>
      <c r="FF74" s="96">
        <f t="shared" si="101"/>
        <v>1.5953776601729534E-3</v>
      </c>
      <c r="FG74" s="96">
        <f t="shared" si="102"/>
        <v>1.6989328653145939E-3</v>
      </c>
      <c r="FH74" s="96">
        <f t="shared" si="103"/>
        <v>1.810287147912726E-3</v>
      </c>
      <c r="FJ74" s="96">
        <f t="shared" si="106"/>
        <v>4291.1069621452507</v>
      </c>
      <c r="FK74" s="96" t="str">
        <f>IF(AND('Country-wise data'!FJ74&gt;'non-R&amp;D ex_typologies'!$C$17,'Country-wise data'!FJ74&lt;'non-R&amp;D ex_typologies'!$D$17),"Small",IF(AND('Country-wise data'!FJ74&gt;'non-R&amp;D ex_typologies'!$E$17,'Country-wise data'!$FJ$4&lt;'non-R&amp;D ex_typologies'!$F$17),"Medium","Large"))</f>
        <v>Medium</v>
      </c>
      <c r="FL74" t="str">
        <f>IF($FK74='non-R&amp;D ex_typologies'!$C$16,IF(AND('Country-wise data'!EY74&gt;'non-R&amp;D ex_typologies'!$C$21,'Country-wise data'!EY74&lt;'non-R&amp;D ex_typologies'!$D$21),'non-R&amp;D ex_typologies'!$B$21,IF(AND('Country-wise data'!EY74&gt;'non-R&amp;D ex_typologies'!$C$19,'Country-wise data'!EY74&lt;'non-R&amp;D ex_typologies'!$D$19),'non-R&amp;D ex_typologies'!$B$19,'non-R&amp;D ex_typologies'!$B$20)),IF($FK74='non-R&amp;D ex_typologies'!$E$16,IF(AND('Country-wise data'!EY74&gt;'non-R&amp;D ex_typologies'!$E$21,'Country-wise data'!EY74&lt;'non-R&amp;D ex_typologies'!$F$21),'non-R&amp;D ex_typologies'!$B$21,IF(AND('Country-wise data'!EY74&gt;'non-R&amp;D ex_typologies'!$E$19,'Country-wise data'!EY74&lt;'non-R&amp;D ex_typologies'!$F$19),'non-R&amp;D ex_typologies'!$B$19,'non-R&amp;D ex_typologies'!$B$20)),IF(AND('Country-wise data'!EY74&gt;'non-R&amp;D ex_typologies'!$G$21,'Country-wise data'!EY74&lt;'non-R&amp;D ex_typologies'!$H$21),'non-R&amp;D ex_typologies'!$B$21,IF(AND('Country-wise data'!EY74&gt;'non-R&amp;D ex_typologies'!$G$19,'Country-wise data'!EY74&lt;'non-R&amp;D ex_typologies'!$H$19),'non-R&amp;D ex_typologies'!$B$19,'non-R&amp;D ex_typologies'!$B$20))))</f>
        <v>Program heavy</v>
      </c>
      <c r="FM74" t="str">
        <f>IF($FK74='non-R&amp;D ex_typologies'!$C$16,IF(AND('Country-wise data'!EZ74&gt;'non-R&amp;D ex_typologies'!$C$21,'Country-wise data'!EZ74&lt;'non-R&amp;D ex_typologies'!$D$21),'non-R&amp;D ex_typologies'!$B$21,IF(AND('Country-wise data'!EZ74&gt;'non-R&amp;D ex_typologies'!$C$19,'Country-wise data'!EZ74&lt;'non-R&amp;D ex_typologies'!$D$19),'non-R&amp;D ex_typologies'!$B$19,'non-R&amp;D ex_typologies'!$B$20)),IF($FK74='non-R&amp;D ex_typologies'!$E$16,IF(AND('Country-wise data'!EZ74&gt;'non-R&amp;D ex_typologies'!$E$21,'Country-wise data'!EZ74&lt;'non-R&amp;D ex_typologies'!$F$21),'non-R&amp;D ex_typologies'!$B$21,IF(AND('Country-wise data'!EZ74&gt;'non-R&amp;D ex_typologies'!$E$19,'Country-wise data'!EZ74&lt;'non-R&amp;D ex_typologies'!$F$19),'non-R&amp;D ex_typologies'!$B$19,'non-R&amp;D ex_typologies'!$B$20)),IF(AND('Country-wise data'!EZ74&gt;'non-R&amp;D ex_typologies'!$G$21,'Country-wise data'!EZ74&lt;'non-R&amp;D ex_typologies'!$H$21),'non-R&amp;D ex_typologies'!$B$21,IF(AND('Country-wise data'!EZ74&gt;'non-R&amp;D ex_typologies'!$G$19,'Country-wise data'!EZ74&lt;'non-R&amp;D ex_typologies'!$H$19),'non-R&amp;D ex_typologies'!$B$19,'non-R&amp;D ex_typologies'!$B$20))))</f>
        <v>Program heavy</v>
      </c>
      <c r="FN74" t="str">
        <f>IF($FK74='non-R&amp;D ex_typologies'!$C$16,IF(AND('Country-wise data'!FA74&gt;'non-R&amp;D ex_typologies'!$C$21,'Country-wise data'!FA74&lt;'non-R&amp;D ex_typologies'!$D$21),'non-R&amp;D ex_typologies'!$B$21,IF(AND('Country-wise data'!FA74&gt;'non-R&amp;D ex_typologies'!$C$19,'Country-wise data'!FA74&lt;'non-R&amp;D ex_typologies'!$D$19),'non-R&amp;D ex_typologies'!$B$19,'non-R&amp;D ex_typologies'!$B$20)),IF($FK74='non-R&amp;D ex_typologies'!$E$16,IF(AND('Country-wise data'!FA74&gt;'non-R&amp;D ex_typologies'!$E$21,'Country-wise data'!FA74&lt;'non-R&amp;D ex_typologies'!$F$21),'non-R&amp;D ex_typologies'!$B$21,IF(AND('Country-wise data'!FA74&gt;'non-R&amp;D ex_typologies'!$E$19,'Country-wise data'!FA74&lt;'non-R&amp;D ex_typologies'!$F$19),'non-R&amp;D ex_typologies'!$B$19,'non-R&amp;D ex_typologies'!$B$20)),IF(AND('Country-wise data'!FA74&gt;'non-R&amp;D ex_typologies'!$G$21,'Country-wise data'!FA74&lt;'non-R&amp;D ex_typologies'!$H$21),'non-R&amp;D ex_typologies'!$B$21,IF(AND('Country-wise data'!FA74&gt;'non-R&amp;D ex_typologies'!$G$19,'Country-wise data'!FA74&lt;'non-R&amp;D ex_typologies'!$H$19),'non-R&amp;D ex_typologies'!$B$19,'non-R&amp;D ex_typologies'!$B$20))))</f>
        <v>Program heavy</v>
      </c>
      <c r="FO74" t="str">
        <f>IF($FK74='non-R&amp;D ex_typologies'!$C$16,IF(AND('Country-wise data'!FB74&gt;'non-R&amp;D ex_typologies'!$C$21,'Country-wise data'!FB74&lt;'non-R&amp;D ex_typologies'!$D$21),'non-R&amp;D ex_typologies'!$B$21,IF(AND('Country-wise data'!FB74&gt;'non-R&amp;D ex_typologies'!$C$19,'Country-wise data'!FB74&lt;'non-R&amp;D ex_typologies'!$D$19),'non-R&amp;D ex_typologies'!$B$19,'non-R&amp;D ex_typologies'!$B$20)),IF($FK74='non-R&amp;D ex_typologies'!$E$16,IF(AND('Country-wise data'!FB74&gt;'non-R&amp;D ex_typologies'!$E$21,'Country-wise data'!FB74&lt;'non-R&amp;D ex_typologies'!$F$21),'non-R&amp;D ex_typologies'!$B$21,IF(AND('Country-wise data'!FB74&gt;'non-R&amp;D ex_typologies'!$E$19,'Country-wise data'!FB74&lt;'non-R&amp;D ex_typologies'!$F$19),'non-R&amp;D ex_typologies'!$B$19,'non-R&amp;D ex_typologies'!$B$20)),IF(AND('Country-wise data'!FB74&gt;'non-R&amp;D ex_typologies'!$G$21,'Country-wise data'!FB74&lt;'non-R&amp;D ex_typologies'!$H$21),'non-R&amp;D ex_typologies'!$B$21,IF(AND('Country-wise data'!FB74&gt;'non-R&amp;D ex_typologies'!$G$19,'Country-wise data'!FB74&lt;'non-R&amp;D ex_typologies'!$H$19),'non-R&amp;D ex_typologies'!$B$19,'non-R&amp;D ex_typologies'!$B$20))))</f>
        <v>Program heavy</v>
      </c>
      <c r="FP74" t="str">
        <f>IF($FK74='non-R&amp;D ex_typologies'!$C$16,IF(AND('Country-wise data'!FC74&gt;'non-R&amp;D ex_typologies'!$C$21,'Country-wise data'!FC74&lt;'non-R&amp;D ex_typologies'!$D$21),'non-R&amp;D ex_typologies'!$B$21,IF(AND('Country-wise data'!FC74&gt;'non-R&amp;D ex_typologies'!$C$19,'Country-wise data'!FC74&lt;'non-R&amp;D ex_typologies'!$D$19),'non-R&amp;D ex_typologies'!$B$19,'non-R&amp;D ex_typologies'!$B$20)),IF($FK74='non-R&amp;D ex_typologies'!$E$16,IF(AND('Country-wise data'!FC74&gt;'non-R&amp;D ex_typologies'!$E$21,'Country-wise data'!FC74&lt;'non-R&amp;D ex_typologies'!$F$21),'non-R&amp;D ex_typologies'!$B$21,IF(AND('Country-wise data'!FC74&gt;'non-R&amp;D ex_typologies'!$E$19,'Country-wise data'!FC74&lt;'non-R&amp;D ex_typologies'!$F$19),'non-R&amp;D ex_typologies'!$B$19,'non-R&amp;D ex_typologies'!$B$20)),IF(AND('Country-wise data'!FC74&gt;'non-R&amp;D ex_typologies'!$G$21,'Country-wise data'!FC74&lt;'non-R&amp;D ex_typologies'!$H$21),'non-R&amp;D ex_typologies'!$B$21,IF(AND('Country-wise data'!FC74&gt;'non-R&amp;D ex_typologies'!$G$19,'Country-wise data'!FC74&lt;'non-R&amp;D ex_typologies'!$H$19),'non-R&amp;D ex_typologies'!$B$19,'non-R&amp;D ex_typologies'!$B$20))))</f>
        <v>Program heavy</v>
      </c>
      <c r="FQ74" t="str">
        <f>IF($FK74='non-R&amp;D ex_typologies'!$C$16,IF(AND('Country-wise data'!FD74&gt;'non-R&amp;D ex_typologies'!$C$21,'Country-wise data'!FD74&lt;'non-R&amp;D ex_typologies'!$D$21),'non-R&amp;D ex_typologies'!$B$21,IF(AND('Country-wise data'!FD74&gt;'non-R&amp;D ex_typologies'!$C$19,'Country-wise data'!FD74&lt;'non-R&amp;D ex_typologies'!$D$19),'non-R&amp;D ex_typologies'!$B$19,'non-R&amp;D ex_typologies'!$B$20)),IF($FK74='non-R&amp;D ex_typologies'!$E$16,IF(AND('Country-wise data'!FD74&gt;'non-R&amp;D ex_typologies'!$E$21,'Country-wise data'!FD74&lt;'non-R&amp;D ex_typologies'!$F$21),'non-R&amp;D ex_typologies'!$B$21,IF(AND('Country-wise data'!FD74&gt;'non-R&amp;D ex_typologies'!$E$19,'Country-wise data'!FD74&lt;'non-R&amp;D ex_typologies'!$F$19),'non-R&amp;D ex_typologies'!$B$19,'non-R&amp;D ex_typologies'!$B$20)),IF(AND('Country-wise data'!FD74&gt;'non-R&amp;D ex_typologies'!$G$21,'Country-wise data'!FD74&lt;'non-R&amp;D ex_typologies'!$H$21),'non-R&amp;D ex_typologies'!$B$21,IF(AND('Country-wise data'!FD74&gt;'non-R&amp;D ex_typologies'!$G$19,'Country-wise data'!FD74&lt;'non-R&amp;D ex_typologies'!$H$19),'non-R&amp;D ex_typologies'!$B$19,'non-R&amp;D ex_typologies'!$B$20))))</f>
        <v>Program heavy</v>
      </c>
      <c r="FR74" t="str">
        <f>IF($FK74='non-R&amp;D ex_typologies'!$C$16,IF(AND('Country-wise data'!FE74&gt;'non-R&amp;D ex_typologies'!$C$21,'Country-wise data'!FE74&lt;'non-R&amp;D ex_typologies'!$D$21),'non-R&amp;D ex_typologies'!$B$21,IF(AND('Country-wise data'!FE74&gt;'non-R&amp;D ex_typologies'!$C$19,'Country-wise data'!FE74&lt;'non-R&amp;D ex_typologies'!$D$19),'non-R&amp;D ex_typologies'!$B$19,'non-R&amp;D ex_typologies'!$B$20)),IF($FK74='non-R&amp;D ex_typologies'!$E$16,IF(AND('Country-wise data'!FE74&gt;'non-R&amp;D ex_typologies'!$E$21,'Country-wise data'!FE74&lt;'non-R&amp;D ex_typologies'!$F$21),'non-R&amp;D ex_typologies'!$B$21,IF(AND('Country-wise data'!FE74&gt;'non-R&amp;D ex_typologies'!$E$19,'Country-wise data'!FE74&lt;'non-R&amp;D ex_typologies'!$F$19),'non-R&amp;D ex_typologies'!$B$19,'non-R&amp;D ex_typologies'!$B$20)),IF(AND('Country-wise data'!FE74&gt;'non-R&amp;D ex_typologies'!$G$21,'Country-wise data'!FE74&lt;'non-R&amp;D ex_typologies'!$H$21),'non-R&amp;D ex_typologies'!$B$21,IF(AND('Country-wise data'!FE74&gt;'non-R&amp;D ex_typologies'!$G$19,'Country-wise data'!FE74&lt;'non-R&amp;D ex_typologies'!$H$19),'non-R&amp;D ex_typologies'!$B$19,'non-R&amp;D ex_typologies'!$B$20))))</f>
        <v>Program heavy</v>
      </c>
      <c r="FS74" t="str">
        <f>IF($FK74='non-R&amp;D ex_typologies'!$C$16,IF(AND('Country-wise data'!FF74&gt;'non-R&amp;D ex_typologies'!$C$21,'Country-wise data'!FF74&lt;'non-R&amp;D ex_typologies'!$D$21),'non-R&amp;D ex_typologies'!$B$21,IF(AND('Country-wise data'!FF74&gt;'non-R&amp;D ex_typologies'!$C$19,'Country-wise data'!FF74&lt;'non-R&amp;D ex_typologies'!$D$19),'non-R&amp;D ex_typologies'!$B$19,'non-R&amp;D ex_typologies'!$B$20)),IF($FK74='non-R&amp;D ex_typologies'!$E$16,IF(AND('Country-wise data'!FF74&gt;'non-R&amp;D ex_typologies'!$E$21,'Country-wise data'!FF74&lt;'non-R&amp;D ex_typologies'!$F$21),'non-R&amp;D ex_typologies'!$B$21,IF(AND('Country-wise data'!FF74&gt;'non-R&amp;D ex_typologies'!$E$19,'Country-wise data'!FF74&lt;'non-R&amp;D ex_typologies'!$F$19),'non-R&amp;D ex_typologies'!$B$19,'non-R&amp;D ex_typologies'!$B$20)),IF(AND('Country-wise data'!FF74&gt;'non-R&amp;D ex_typologies'!$G$21,'Country-wise data'!FF74&lt;'non-R&amp;D ex_typologies'!$H$21),'non-R&amp;D ex_typologies'!$B$21,IF(AND('Country-wise data'!FF74&gt;'non-R&amp;D ex_typologies'!$G$19,'Country-wise data'!FF74&lt;'non-R&amp;D ex_typologies'!$H$19),'non-R&amp;D ex_typologies'!$B$19,'non-R&amp;D ex_typologies'!$B$20))))</f>
        <v>Program heavy</v>
      </c>
      <c r="FT74" t="str">
        <f>IF($FK74='non-R&amp;D ex_typologies'!$C$16,IF(AND('Country-wise data'!FG74&gt;'non-R&amp;D ex_typologies'!$C$21,'Country-wise data'!FG74&lt;'non-R&amp;D ex_typologies'!$D$21),'non-R&amp;D ex_typologies'!$B$21,IF(AND('Country-wise data'!FG74&gt;'non-R&amp;D ex_typologies'!$C$19,'Country-wise data'!FG74&lt;'non-R&amp;D ex_typologies'!$D$19),'non-R&amp;D ex_typologies'!$B$19,'non-R&amp;D ex_typologies'!$B$20)),IF($FK74='non-R&amp;D ex_typologies'!$E$16,IF(AND('Country-wise data'!FG74&gt;'non-R&amp;D ex_typologies'!$E$21,'Country-wise data'!FG74&lt;'non-R&amp;D ex_typologies'!$F$21),'non-R&amp;D ex_typologies'!$B$21,IF(AND('Country-wise data'!FG74&gt;'non-R&amp;D ex_typologies'!$E$19,'Country-wise data'!FG74&lt;'non-R&amp;D ex_typologies'!$F$19),'non-R&amp;D ex_typologies'!$B$19,'non-R&amp;D ex_typologies'!$B$20)),IF(AND('Country-wise data'!FG74&gt;'non-R&amp;D ex_typologies'!$G$21,'Country-wise data'!FG74&lt;'non-R&amp;D ex_typologies'!$H$21),'non-R&amp;D ex_typologies'!$B$21,IF(AND('Country-wise data'!FG74&gt;'non-R&amp;D ex_typologies'!$G$19,'Country-wise data'!FG74&lt;'non-R&amp;D ex_typologies'!$H$19),'non-R&amp;D ex_typologies'!$B$19,'non-R&amp;D ex_typologies'!$B$20))))</f>
        <v>Program heavy</v>
      </c>
      <c r="FU74" t="str">
        <f>IF($FK74='non-R&amp;D ex_typologies'!$C$16,IF(AND('Country-wise data'!FH74&gt;'non-R&amp;D ex_typologies'!$C$21,'Country-wise data'!FH74&lt;'non-R&amp;D ex_typologies'!$D$21),'non-R&amp;D ex_typologies'!$B$21,IF(AND('Country-wise data'!FH74&gt;'non-R&amp;D ex_typologies'!$C$19,'Country-wise data'!FH74&lt;'non-R&amp;D ex_typologies'!$D$19),'non-R&amp;D ex_typologies'!$B$19,'non-R&amp;D ex_typologies'!$B$20)),IF($FK74='non-R&amp;D ex_typologies'!$E$16,IF(AND('Country-wise data'!FH74&gt;'non-R&amp;D ex_typologies'!$E$21,'Country-wise data'!FH74&lt;'non-R&amp;D ex_typologies'!$F$21),'non-R&amp;D ex_typologies'!$B$21,IF(AND('Country-wise data'!FH74&gt;'non-R&amp;D ex_typologies'!$E$19,'Country-wise data'!FH74&lt;'non-R&amp;D ex_typologies'!$F$19),'non-R&amp;D ex_typologies'!$B$19,'non-R&amp;D ex_typologies'!$B$20)),IF(AND('Country-wise data'!FH74&gt;'non-R&amp;D ex_typologies'!$G$21,'Country-wise data'!FH74&lt;'non-R&amp;D ex_typologies'!$H$21),'non-R&amp;D ex_typologies'!$B$21,IF(AND('Country-wise data'!FH74&gt;'non-R&amp;D ex_typologies'!$G$19,'Country-wise data'!FH74&lt;'non-R&amp;D ex_typologies'!$H$19),'non-R&amp;D ex_typologies'!$B$19,'non-R&amp;D ex_typologies'!$B$20))))</f>
        <v>Program heavy</v>
      </c>
    </row>
    <row r="75" spans="2:177" x14ac:dyDescent="0.35">
      <c r="B75" t="s">
        <v>203</v>
      </c>
      <c r="C75" t="s">
        <v>204</v>
      </c>
      <c r="D75" t="s">
        <v>385</v>
      </c>
      <c r="E75" t="s">
        <v>26</v>
      </c>
      <c r="F75" t="s">
        <v>369</v>
      </c>
      <c r="G75" s="55">
        <f>Assumptions!$C$13</f>
        <v>1.1000000000000001</v>
      </c>
      <c r="H75">
        <f>SUMIFS(FAOstat!M:M,FAOstat!$B:$B,'Country-wise data'!$B75)*G75</f>
        <v>332.15600000000001</v>
      </c>
      <c r="I75">
        <f>IF(SUMIFS(FAOstat!N:N,FAOstat!$B:$B,'Country-wise data'!$B75)=0,H75*(1+Assumptions!$C$9),SUMIFS(FAOstat!N:N,FAOstat!$B:$B,'Country-wise data'!$B75)*$G75)</f>
        <v>309.91400000000004</v>
      </c>
      <c r="J75">
        <f>IF(SUMIFS(FAOstat!O:O,FAOstat!$B:$B,'Country-wise data'!$B75)=0,I75*(1+Assumptions!$C$9),SUMIFS(FAOstat!O:O,FAOstat!$B:$B,'Country-wise data'!$B75)*$G75)</f>
        <v>181.66500000000002</v>
      </c>
      <c r="K75">
        <f>IF(SUMIFS(FAOstat!P:P,FAOstat!$B:$B,'Country-wise data'!$B75)=0,J75*(1+Assumptions!$C$9),SUMIFS(FAOstat!P:P,FAOstat!$B:$B,'Country-wise data'!$B75)*$G75)</f>
        <v>267.61900000000003</v>
      </c>
      <c r="L75">
        <f>IF(SUMIFS(FAOstat!Q:Q,FAOstat!$B:$B,'Country-wise data'!$B75)=0,K75*(1+Assumptions!$C$9),SUMIFS(FAOstat!Q:Q,FAOstat!$B:$B,'Country-wise data'!$B75)*$G75)</f>
        <v>282.35900000000004</v>
      </c>
      <c r="M75">
        <f>IF(SUMIFS(FAOstat!R:R,FAOstat!$B:$B,'Country-wise data'!$B75)=0,L75*(1+Assumptions!$C$9),SUMIFS(FAOstat!R:R,FAOstat!$B:$B,'Country-wise data'!$B75)*$G75)</f>
        <v>317.05300000000005</v>
      </c>
      <c r="N75">
        <f>IF(SUMIFS(FAOstat!S:S,FAOstat!$B:$B,'Country-wise data'!$B75)=0,M75*(1+Assumptions!$C$9),SUMIFS(FAOstat!S:S,FAOstat!$B:$B,'Country-wise data'!$B75)*$G75)</f>
        <v>212.44300000000001</v>
      </c>
      <c r="O75">
        <f>IF(SUMIFS(FAOstat!T:T,FAOstat!$B:$B,'Country-wise data'!$B75)=0,N75*(1+Assumptions!$C$9),SUMIFS(FAOstat!T:T,FAOstat!$B:$B,'Country-wise data'!$B75)*$G75)</f>
        <v>276.67200000000003</v>
      </c>
      <c r="P75">
        <f>IF(SUMIFS(FAOstat!U:U,FAOstat!$B:$B,'Country-wise data'!$B75)=0,O75*(1+Assumptions!$C$9),SUMIFS(FAOstat!U:U,FAOstat!$B:$B,'Country-wise data'!$B75)*$G75)</f>
        <v>282.20544000000001</v>
      </c>
      <c r="Q75">
        <f>IF(SUMIFS(FAOstat!V:V,FAOstat!$B:$B,'Country-wise data'!$B75)=0,P75*(1+Assumptions!$C$9),SUMIFS(FAOstat!V:V,FAOstat!$B:$B,'Country-wise data'!$B75)*$G75)</f>
        <v>287.84954880000004</v>
      </c>
      <c r="R75" s="36">
        <f t="shared" si="90"/>
        <v>3.8591539706795963E-3</v>
      </c>
      <c r="S75">
        <f>SUMIFS(FAOstat!CE:CE,FAOstat!$B:$B,'Country-wise data'!$B75)</f>
        <v>2061.093711</v>
      </c>
      <c r="T75">
        <f>SUMIFS(FAOstat!CF:CF,FAOstat!$B:$B,'Country-wise data'!$B75)</f>
        <v>2302.9422599999998</v>
      </c>
      <c r="U75">
        <f>SUMIFS(FAOstat!CG:CG,FAOstat!$B:$B,'Country-wise data'!$B75)</f>
        <v>1712.7352370000001</v>
      </c>
      <c r="V75">
        <f>SUMIFS(FAOstat!CH:CH,FAOstat!$B:$B,'Country-wise data'!$B75)</f>
        <v>1583.568356</v>
      </c>
      <c r="W75">
        <f>SUMIFS(FAOstat!CI:CI,FAOstat!$B:$B,'Country-wise data'!$B75)</f>
        <v>1786.2655339999999</v>
      </c>
      <c r="X75">
        <f>SUMIFS(FAOstat!CJ:CJ,FAOstat!$B:$B,'Country-wise data'!$B75)</f>
        <v>1845.6514689999999</v>
      </c>
      <c r="Y75">
        <f>SUMIFS(FAOstat!CK:CK,FAOstat!$B:$B,'Country-wise data'!$B75)</f>
        <v>1483.1953579999999</v>
      </c>
      <c r="Z75">
        <f>SUMIFS(FAOstat!CL:CL,FAOstat!$B:$B,'Country-wise data'!$B75)</f>
        <v>1788.5405820000001</v>
      </c>
      <c r="AA75">
        <f>SUMIFS(FAOstat!CM:CM,FAOstat!$B:$B,'Country-wise data'!$B75)</f>
        <v>1961.2259389999999</v>
      </c>
      <c r="AB75">
        <f>SUMIFS(FAOstat!CN:CN,FAOstat!$B:$B,'Country-wise data'!$B75)</f>
        <v>2000.4504577799999</v>
      </c>
      <c r="AC75" s="53">
        <f>IFERROR(INDEX('ASTI data (new)'!$AF$6:$AL$130,MATCH('Country-wise data'!$B75,'ASTI data (new)'!$C$6:$C$130,),MATCH('Country-wise data'!AC$3,'ASTI data (new)'!$AF$5:$AL$5,)),(INDEX(Assumptions!$G$154:$P$345,MATCH('Country-wise data'!$B75,Assumptions!$B$154:$B$344,),MATCH('Country-wise data'!AC$3,Assumptions!$G$153:$P$153,))*S75))</f>
        <v>13.938327393472463</v>
      </c>
      <c r="AD75" s="53">
        <f>IFERROR(INDEX('ASTI data (new)'!$AF$6:$AL$130,MATCH('Country-wise data'!$B75,'ASTI data (new)'!$C$6:$C$130,),MATCH('Country-wise data'!AD$3,'ASTI data (new)'!$AF$5:$AL$5,)),(INDEX(Assumptions!$G$154:$P$345,MATCH('Country-wise data'!$B75,Assumptions!$B$154:$B$344,),MATCH('Country-wise data'!AD$3,Assumptions!$G$153:$P$153,))*T75))</f>
        <v>17.091523615952632</v>
      </c>
      <c r="AE75" s="53">
        <f>IFERROR(INDEX('ASTI data (new)'!$AF$6:$AL$130,MATCH('Country-wise data'!$B75,'ASTI data (new)'!$C$6:$C$130,),MATCH('Country-wise data'!AE$3,'ASTI data (new)'!$AF$5:$AL$5,)),(INDEX(Assumptions!$G$154:$P$345,MATCH('Country-wise data'!$B75,Assumptions!$B$154:$B$344,),MATCH('Country-wise data'!AE$3,Assumptions!$G$153:$P$153,))*U75))</f>
        <v>21.880855423498993</v>
      </c>
      <c r="AF75" s="53">
        <f>IFERROR(INDEX('ASTI data (new)'!$AF$6:$AL$130,MATCH('Country-wise data'!$B75,'ASTI data (new)'!$C$6:$C$130,),MATCH('Country-wise data'!AF$3,'ASTI data (new)'!$AF$5:$AL$5,)),(INDEX(Assumptions!$G$154:$P$345,MATCH('Country-wise data'!$B75,Assumptions!$B$154:$B$344,),MATCH('Country-wise data'!AF$3,Assumptions!$G$153:$P$153,))*V75))</f>
        <v>24.063673468360353</v>
      </c>
      <c r="AG75" s="53">
        <f>IFERROR(INDEX('ASTI data (new)'!$AF$6:$AL$130,MATCH('Country-wise data'!$B75,'ASTI data (new)'!$C$6:$C$130,),MATCH('Country-wise data'!AG$3,'ASTI data (new)'!$AF$5:$AL$5,)),(INDEX(Assumptions!$G$154:$P$345,MATCH('Country-wise data'!$B75,Assumptions!$B$154:$B$344,),MATCH('Country-wise data'!AG$3,Assumptions!$G$153:$P$153,))*W75))</f>
        <v>24.745336244325099</v>
      </c>
      <c r="AH75" s="53">
        <f>IFERROR(INDEX('ASTI data (new)'!$AF$6:$AL$130,MATCH('Country-wise data'!$B75,'ASTI data (new)'!$C$6:$C$130,),MATCH('Country-wise data'!AH$3,'ASTI data (new)'!$AF$5:$AL$5,)),(INDEX(Assumptions!$G$154:$P$345,MATCH('Country-wise data'!$B75,Assumptions!$B$154:$B$344,),MATCH('Country-wise data'!AH$3,Assumptions!$G$153:$P$153,))*X75))</f>
        <v>28.842264109748907</v>
      </c>
      <c r="AI75" s="53">
        <f>IFERROR(INDEX('ASTI data (new)'!$AF$6:$AL$130,MATCH('Country-wise data'!$B75,'ASTI data (new)'!$C$6:$C$130,),MATCH('Country-wise data'!AI$3,'ASTI data (new)'!$AF$5:$AL$5,)),(INDEX(Assumptions!$G$154:$P$345,MATCH('Country-wise data'!$B75,Assumptions!$B$154:$B$344,),MATCH('Country-wise data'!AI$3,Assumptions!$G$153:$P$153,))*Y75))</f>
        <v>32.436825117235699</v>
      </c>
      <c r="AJ75" s="53">
        <f t="shared" ref="AJ75:AL75" si="112">IFERROR((1+($AI75/$AF75)^(1/3)-1)*AI75,0)</f>
        <v>35.831402747778753</v>
      </c>
      <c r="AK75" s="53">
        <f t="shared" si="112"/>
        <v>39.581229612737793</v>
      </c>
      <c r="AL75" s="53">
        <f t="shared" si="112"/>
        <v>43.723483244132602</v>
      </c>
      <c r="AM75" s="55" cm="1">
        <f t="array" ref="AM75">INDEX('non-R&amp;D ex_typologies'!$J$8:$J$10,MATCH('Country-wise data'!FL75,'non-R&amp;D ex_typologies'!$F$8:$F$10,),)*'Country-wise data'!AC75</f>
        <v>17.567905265061263</v>
      </c>
      <c r="AN75" s="55" cm="1">
        <f t="array" ref="AN75">INDEX('non-R&amp;D ex_typologies'!$J$8:$J$10,MATCH('Country-wise data'!FM75,'non-R&amp;D ex_typologies'!$F$8:$F$10,),)*'Country-wise data'!AD75</f>
        <v>21.542202248831572</v>
      </c>
      <c r="AO75" s="55" cm="1">
        <f t="array" ref="AO75">INDEX('non-R&amp;D ex_typologies'!$J$8:$J$10,MATCH('Country-wise data'!FN75,'non-R&amp;D ex_typologies'!$F$8:$F$10,),)*'Country-wise data'!AE75</f>
        <v>7.9043791257235902</v>
      </c>
      <c r="AP75" s="55" cm="1">
        <f t="array" ref="AP75">INDEX('non-R&amp;D ex_typologies'!$J$8:$J$10,MATCH('Country-wise data'!FO75,'non-R&amp;D ex_typologies'!$F$8:$F$10,),)*'Country-wise data'!AF75</f>
        <v>8.6929141740620164</v>
      </c>
      <c r="AQ75" s="55" cm="1">
        <f t="array" ref="AQ75">INDEX('non-R&amp;D ex_typologies'!$J$8:$J$10,MATCH('Country-wise data'!FP75,'non-R&amp;D ex_typologies'!$F$8:$F$10,),)*'Country-wise data'!AG75</f>
        <v>8.939162362847723</v>
      </c>
      <c r="AR75" s="55" cm="1">
        <f t="array" ref="AR75">INDEX('non-R&amp;D ex_typologies'!$J$8:$J$10,MATCH('Country-wise data'!FQ75,'non-R&amp;D ex_typologies'!$F$8:$F$10,),)*'Country-wise data'!AH75</f>
        <v>10.419162594660998</v>
      </c>
      <c r="AS75" s="55" cm="1">
        <f t="array" ref="AS75">INDEX('non-R&amp;D ex_typologies'!$J$8:$J$10,MATCH('Country-wise data'!FR75,'non-R&amp;D ex_typologies'!$F$8:$F$10,),)*'Country-wise data'!AI75</f>
        <v>11.717684633392839</v>
      </c>
      <c r="AT75" s="55" cm="1">
        <f t="array" ref="AT75">INDEX('non-R&amp;D ex_typologies'!$J$8:$J$10,MATCH('Country-wise data'!FS75,'non-R&amp;D ex_typologies'!$F$8:$F$10,),)*'Country-wise data'!AJ75</f>
        <v>12.943963407425432</v>
      </c>
      <c r="AU75" s="55" cm="1">
        <f t="array" ref="AU75">INDEX('non-R&amp;D ex_typologies'!$J$8:$J$10,MATCH('Country-wise data'!FT75,'non-R&amp;D ex_typologies'!$F$8:$F$10,),)*'Country-wise data'!AK75</f>
        <v>14.298574670229526</v>
      </c>
      <c r="AV75" s="55" cm="1">
        <f t="array" ref="AV75">INDEX('non-R&amp;D ex_typologies'!$J$8:$J$10,MATCH('Country-wise data'!FU75,'non-R&amp;D ex_typologies'!$F$8:$F$10,),)*'Country-wise data'!AL75</f>
        <v>15.794948669496783</v>
      </c>
      <c r="AW75">
        <f t="shared" si="92"/>
        <v>411.95581812897495</v>
      </c>
      <c r="AX75" s="53">
        <f>INDEX('GDP deflators'!$AB$3:$AK$155,MATCH('Country-wise data'!$B75,'GDP deflators'!$B$3:$B$155,),MATCH('Country-wise data'!AX$3,'GDP deflators'!$D$2:$M$2,))</f>
        <v>25.66705339516745</v>
      </c>
      <c r="AY75" s="53">
        <f>INDEX('GDP deflators'!$AB$3:$AK$155,MATCH('Country-wise data'!$B75,'GDP deflators'!$B$3:$B$155,),MATCH('Country-wise data'!AY$3,'GDP deflators'!$D$2:$M$2,))</f>
        <v>29.279886582725474</v>
      </c>
      <c r="AZ75" s="53">
        <f>INDEX('GDP deflators'!$AB$3:$AK$155,MATCH('Country-wise data'!$B75,'GDP deflators'!$B$3:$B$155,),MATCH('Country-wise data'!AZ$3,'GDP deflators'!$D$2:$M$2,))</f>
        <v>34.449573000478374</v>
      </c>
      <c r="BA75" s="53">
        <f>INDEX('GDP deflators'!$AB$3:$AK$155,MATCH('Country-wise data'!$B75,'GDP deflators'!$B$3:$B$155,),MATCH('Country-wise data'!BA$3,'GDP deflators'!$D$2:$M$2,))</f>
        <v>43.854443024696856</v>
      </c>
      <c r="BB75" s="53">
        <f>INDEX('GDP deflators'!$AB$3:$AK$155,MATCH('Country-wise data'!$B75,'GDP deflators'!$B$3:$B$155,),MATCH('Country-wise data'!BB$3,'GDP deflators'!$D$2:$M$2,))</f>
        <v>53.012874824834512</v>
      </c>
      <c r="BC75" s="53">
        <f>INDEX('GDP deflators'!$AB$3:$AK$155,MATCH('Country-wise data'!$B75,'GDP deflators'!$B$3:$B$155,),MATCH('Country-wise data'!BC$3,'GDP deflators'!$D$2:$M$2,))</f>
        <v>63.898887652494651</v>
      </c>
      <c r="BD75" s="53">
        <f>INDEX('GDP deflators'!$AB$3:$AK$155,MATCH('Country-wise data'!$B75,'GDP deflators'!$B$3:$B$155,),MATCH('Country-wise data'!BD$3,'GDP deflators'!$D$2:$M$2,))</f>
        <v>76.38737068954272</v>
      </c>
      <c r="BE75" s="53">
        <f>INDEX('GDP deflators'!$AB$3:$AK$155,MATCH('Country-wise data'!$B75,'GDP deflators'!$B$3:$B$155,),MATCH('Country-wise data'!BE$3,'GDP deflators'!$D$2:$M$2,))</f>
        <v>86.670260543176909</v>
      </c>
      <c r="BF75" s="53">
        <f>INDEX('GDP deflators'!$AB$3:$AK$155,MATCH('Country-wise data'!$B75,'GDP deflators'!$B$3:$B$155,),MATCH('Country-wise data'!BF$3,'GDP deflators'!$D$2:$M$2,))</f>
        <v>92.450508867422414</v>
      </c>
      <c r="BG75" s="53">
        <f>INDEX('GDP deflators'!$AB$3:$AK$155,MATCH('Country-wise data'!$B75,'GDP deflators'!$B$3:$B$155,),MATCH('Country-wise data'!BG$3,'GDP deflators'!$D$2:$M$2,))</f>
        <v>100</v>
      </c>
      <c r="BH75" cm="1">
        <f t="array" ref="BH75">H75/(INDEX($AX75:$BG75,,MATCH(BH$3,$AX$3:$BG$3,))/100)</f>
        <v>1294.0947871427181</v>
      </c>
      <c r="BI75" cm="1">
        <f t="array" ref="BI75">I75/(INDEX($AX75:$BG75,,MATCH(BI$3,$AX$3:$BG$3,))/100)</f>
        <v>1058.4535535149337</v>
      </c>
      <c r="BJ75" cm="1">
        <f t="array" ref="BJ75">J75/(INDEX($AX75:$BG75,,MATCH(BJ$3,$AX$3:$BG$3,))/100)</f>
        <v>527.33599919359631</v>
      </c>
      <c r="BK75" cm="1">
        <f t="array" ref="BK75">K75/(INDEX($AX75:$BG75,,MATCH(BK$3,$AX$3:$BG$3,))/100)</f>
        <v>610.24375534604098</v>
      </c>
      <c r="BL75" cm="1">
        <f t="array" ref="BL75">L75/(INDEX($AX75:$BG75,,MATCH(BL$3,$AX$3:$BG$3,))/100)</f>
        <v>532.62344464995056</v>
      </c>
      <c r="BM75" cm="1">
        <f t="array" ref="BM75">M75/(INDEX($AX75:$BG75,,MATCH(BM$3,$AX$3:$BG$3,))/100)</f>
        <v>496.17921633354462</v>
      </c>
      <c r="BN75" cm="1">
        <f t="array" ref="BN75">N75/(INDEX($AX75:$BG75,,MATCH(BN$3,$AX$3:$BG$3,))/100)</f>
        <v>278.11272738188779</v>
      </c>
      <c r="BO75" cm="1">
        <f t="array" ref="BO75">O75/(INDEX($AX75:$BG75,,MATCH(BO$3,$AX$3:$BG$3,))/100)</f>
        <v>319.22368557109519</v>
      </c>
      <c r="BP75" cm="1">
        <f t="array" ref="BP75">P75/(INDEX($AX75:$BG75,,MATCH(BP$3,$AX$3:$BG$3,))/100)</f>
        <v>305.25028305111169</v>
      </c>
      <c r="BQ75" cm="1">
        <f t="array" ref="BQ75">Q75/(INDEX($AX75:$BG75,,MATCH(BQ$3,$AX$3:$BG$3,))/100)</f>
        <v>287.84954880000004</v>
      </c>
      <c r="BS75" cm="1">
        <f t="array" ref="BS75">S75/(INDEX($AX75:$BG75,,MATCH(BS$3,$AX$3:$BG$3,))/100)</f>
        <v>8030.1142451671503</v>
      </c>
      <c r="BT75" cm="1">
        <f t="array" ref="BT75">T75/(INDEX($AX75:$BG75,,MATCH(BT$3,$AX$3:$BG$3,))/100)</f>
        <v>7865.2704254622631</v>
      </c>
      <c r="BU75" cm="1">
        <f t="array" ref="BU75">U75/(INDEX($AX75:$BG75,,MATCH(BU$3,$AX$3:$BG$3,))/100)</f>
        <v>4971.7168830400797</v>
      </c>
      <c r="BV75" cm="1">
        <f t="array" ref="BV75">V75/(INDEX($AX75:$BG75,,MATCH(BV$3,$AX$3:$BG$3,))/100)</f>
        <v>3610.9644696848741</v>
      </c>
      <c r="BW75" cm="1">
        <f t="array" ref="BW75">W75/(INDEX($AX75:$BG75,,MATCH(BW$3,$AX$3:$BG$3,))/100)</f>
        <v>3369.493806744475</v>
      </c>
      <c r="BX75" cm="1">
        <f t="array" ref="BX75">X75/(INDEX($AX75:$BG75,,MATCH(BX$3,$AX$3:$BG$3,))/100)</f>
        <v>2888.3937370511403</v>
      </c>
      <c r="BY75" cm="1">
        <f t="array" ref="BY75">Y75/(INDEX($AX75:$BG75,,MATCH(BY$3,$AX$3:$BG$3,))/100)</f>
        <v>1941.6761496191234</v>
      </c>
      <c r="BZ75" cm="1">
        <f t="array" ref="BZ75">Z75/(INDEX($AX75:$BG75,,MATCH(BZ$3,$AX$3:$BG$3,))/100)</f>
        <v>2063.6150979481536</v>
      </c>
      <c r="CA75" cm="1">
        <f t="array" ref="CA75">AA75/(INDEX($AX75:$BG75,,MATCH(CA$3,$AX$3:$BG$3,))/100)</f>
        <v>2121.3792796018824</v>
      </c>
      <c r="CB75" cm="1">
        <f t="array" ref="CB75">AB75/(INDEX($AX75:$BG75,,MATCH(CB$3,$AX$3:$BG$3,))/100)</f>
        <v>2000.4504577799999</v>
      </c>
      <c r="CC75" cm="1">
        <f t="array" ref="CC75">AC75/(INDEX($AX75:$BG75,,MATCH(CC$3,$AX$3:$BG$3,))/100)</f>
        <v>54.304353440495618</v>
      </c>
      <c r="CD75" cm="1">
        <f t="array" ref="CD75">AD75/(INDEX($AX75:$BG75,,MATCH(CD$3,$AX$3:$BG$3,))/100)</f>
        <v>58.372916055065176</v>
      </c>
      <c r="CE75" cm="1">
        <f t="array" ref="CE75">AE75/(INDEX($AX75:$BG75,,MATCH(CE$3,$AX$3:$BG$3,))/100)</f>
        <v>63.515607067742614</v>
      </c>
      <c r="CF75" cm="1">
        <f t="array" ref="CF75">AF75/(INDEX($AX75:$BG75,,MATCH(CF$3,$AX$3:$BG$3,))/100)</f>
        <v>54.871688724466921</v>
      </c>
      <c r="CG75" cm="1">
        <f t="array" ref="CG75">AG75/(INDEX($AX75:$BG75,,MATCH(CG$3,$AX$3:$BG$3,))/100)</f>
        <v>46.677974597847793</v>
      </c>
      <c r="CH75" cm="1">
        <f t="array" ref="CH75">AH75/(INDEX($AX75:$BG75,,MATCH(CH$3,$AX$3:$BG$3,))/100)</f>
        <v>45.137349286271792</v>
      </c>
      <c r="CI75" cm="1">
        <f t="array" ref="CI75">AI75/(INDEX($AX75:$BG75,,MATCH(CI$3,$AX$3:$BG$3,))/100)</f>
        <v>42.463596828155048</v>
      </c>
      <c r="CJ75" cm="1">
        <f t="array" ref="CJ75">AJ75/(INDEX($AX75:$BG75,,MATCH(CJ$3,$AX$3:$BG$3,))/100)</f>
        <v>41.342211876619963</v>
      </c>
      <c r="CK75" cm="1">
        <f t="array" ref="CK75">AK75/(INDEX($AX75:$BG75,,MATCH(CK$3,$AX$3:$BG$3,))/100)</f>
        <v>42.813425364157595</v>
      </c>
      <c r="CL75" cm="1">
        <f t="array" ref="CL75">AL75/(INDEX($AX75:$BG75,,MATCH(CL$3,$AX$3:$BG$3,))/100)</f>
        <v>43.723483244132602</v>
      </c>
      <c r="CM75" cm="1">
        <f t="array" ref="CM75">AM75/(INDEX($AX75:$BG75,,MATCH(CM$3,$AX$3:$BG$3,))/100)</f>
        <v>68.445352859899842</v>
      </c>
      <c r="CN75" cm="1">
        <f t="array" ref="CN75">AN75/(INDEX($AX75:$BG75,,MATCH(CN$3,$AX$3:$BG$3,))/100)</f>
        <v>73.573380101619065</v>
      </c>
      <c r="CO75" cm="1">
        <f t="array" ref="CO75">AO75/(INDEX($AX75:$BG75,,MATCH(CO$3,$AX$3:$BG$3,))/100)</f>
        <v>22.944781131579855</v>
      </c>
      <c r="CP75" cm="1">
        <f t="array" ref="CP75">AP75/(INDEX($AX75:$BG75,,MATCH(CP$3,$AX$3:$BG$3,))/100)</f>
        <v>19.822197192577629</v>
      </c>
      <c r="CQ75" cm="1">
        <f t="array" ref="CQ75">AQ75/(INDEX($AX75:$BG75,,MATCH(CQ$3,$AX$3:$BG$3,))/100)</f>
        <v>16.862247882961569</v>
      </c>
      <c r="CR75" cm="1">
        <f t="array" ref="CR75">AR75/(INDEX($AX75:$BG75,,MATCH(CR$3,$AX$3:$BG$3,))/100)</f>
        <v>16.305702614612301</v>
      </c>
      <c r="CS75" cm="1">
        <f t="array" ref="CS75">AS75/(INDEX($AX75:$BG75,,MATCH(CS$3,$AX$3:$BG$3,))/100)</f>
        <v>15.339819302089117</v>
      </c>
      <c r="CT75" cm="1">
        <f t="array" ref="CT75">AT75/(INDEX($AX75:$BG75,,MATCH(CT$3,$AX$3:$BG$3,))/100)</f>
        <v>14.934723082985403</v>
      </c>
      <c r="CU75" cm="1">
        <f t="array" ref="CU75">AU75/(INDEX($AX75:$BG75,,MATCH(CU$3,$AX$3:$BG$3,))/100)</f>
        <v>15.466193583351966</v>
      </c>
      <c r="CV75" cm="1">
        <f t="array" ref="CV75">AV75/(INDEX($AX75:$BG75,,MATCH(CV$3,$AX$3:$BG$3,))/100)</f>
        <v>15.794948669496783</v>
      </c>
      <c r="CW75">
        <f t="shared" si="93"/>
        <v>772.71195290612854</v>
      </c>
      <c r="CX75">
        <f>IFERROR(1/INDEX('exch rates'!$BC$5:$BL$268,MATCH('Country-wise data'!$B75,'exch rates'!$A$5:$A$268,),MATCH(CX$3,'exch rates'!$BC$4:$BL$4,)),1)</f>
        <v>6.6451437842986469E-3</v>
      </c>
      <c r="CY75">
        <f>IFERROR(1/INDEX('exch rates'!$BC$5:$BL$268,MATCH('Country-wise data'!$B75,'exch rates'!$A$5:$A$268,),MATCH(CY$3,'exch rates'!$BC$4:$BL$4,)),1)</f>
        <v>6.389129960227679E-3</v>
      </c>
      <c r="CZ75">
        <f>IFERROR(1/INDEX('exch rates'!$BC$5:$BL$268,MATCH('Country-wise data'!$B75,'exch rates'!$A$5:$A$268,),MATCH(CZ$3,'exch rates'!$BC$4:$BL$4,)),1)</f>
        <v>4.0143445913397155E-3</v>
      </c>
      <c r="DA75">
        <f>IFERROR(1/INDEX('exch rates'!$BC$5:$BL$268,MATCH('Country-wise data'!$B75,'exch rates'!$A$5:$A$268,),MATCH(DA$3,'exch rates'!$BC$4:$BL$4,)),1)</f>
        <v>2.7441931729047537E-3</v>
      </c>
      <c r="DB75">
        <f>IFERROR(1/INDEX('exch rates'!$BC$5:$BL$268,MATCH('Country-wise data'!$B75,'exch rates'!$A$5:$A$268,),MATCH(DB$3,'exch rates'!$BC$4:$BL$4,)),1)</f>
        <v>2.3535134032588298E-3</v>
      </c>
      <c r="DC75">
        <f>IFERROR(1/INDEX('exch rates'!$BC$5:$BL$268,MATCH('Country-wise data'!$B75,'exch rates'!$A$5:$A$268,),MATCH(DC$3,'exch rates'!$BC$4:$BL$4,)),1)</f>
        <v>2.0015779105861799E-3</v>
      </c>
      <c r="DD75">
        <f>IFERROR(1/INDEX('exch rates'!$BC$5:$BL$268,MATCH('Country-wise data'!$B75,'exch rates'!$A$5:$A$268,),MATCH(DD$3,'exch rates'!$BC$4:$BL$4,)),1)</f>
        <v>1.3927479613651717E-3</v>
      </c>
      <c r="DE75">
        <f>IFERROR(1/INDEX('exch rates'!$BC$5:$BL$268,MATCH('Country-wise data'!$B75,'exch rates'!$A$5:$A$268,),MATCH(DE$3,'exch rates'!$BC$4:$BL$4,)),1)</f>
        <v>1.3693518515348721E-3</v>
      </c>
      <c r="DF75">
        <f>IFERROR(1/INDEX('exch rates'!$BC$5:$BL$268,MATCH('Country-wise data'!$B75,'exch rates'!$A$5:$A$268,),MATCH(DF$3,'exch rates'!$BC$4:$BL$4,)),1)</f>
        <v>1.3654984069185259E-3</v>
      </c>
      <c r="DG75">
        <f>IFERROR(1/INDEX('exch rates'!$BC$5:$BL$268,MATCH('Country-wise data'!$B75,'exch rates'!$A$5:$A$268,),MATCH(DG$3,'exch rates'!$BC$4:$BL$4,)),1)</f>
        <v>1.3413084531620507E-3</v>
      </c>
      <c r="DH75" cm="1">
        <f t="array" ref="DH75">(BH75/INDEX($CX75:$DG75,,MATCH(DH$3,$CX$3:$DG$3,)))*$DG75</f>
        <v>261.21034149612058</v>
      </c>
      <c r="DI75" cm="1">
        <f t="array" ref="DI75">(BI75/INDEX($CX75:$DG75,,MATCH(DI$3,$CX$3:$DG$3,)))*$DG75</f>
        <v>222.20751611670138</v>
      </c>
      <c r="DJ75" cm="1">
        <f t="array" ref="DJ75">(BJ75/INDEX($CX75:$DG75,,MATCH(DJ$3,$CX$3:$DG$3,)))*$DG75</f>
        <v>176.19818560194196</v>
      </c>
      <c r="DK75" cm="1">
        <f t="array" ref="DK75">(BK75/INDEX($CX75:$DG75,,MATCH(DK$3,$CX$3:$DG$3,)))*$DG75</f>
        <v>298.2753239155474</v>
      </c>
      <c r="DL75" cm="1">
        <f t="array" ref="DL75">(BL75/INDEX($CX75:$DG75,,MATCH(DL$3,$CX$3:$DG$3,)))*$DG75</f>
        <v>303.55141707374429</v>
      </c>
      <c r="DM75" cm="1">
        <f t="array" ref="DM75">(BM75/INDEX($CX75:$DG75,,MATCH(DM$3,$CX$3:$DG$3,)))*$DG75</f>
        <v>332.50235907959188</v>
      </c>
      <c r="DN75" cm="1">
        <f t="array" ref="DN75">(BN75/INDEX($CX75:$DG75,,MATCH(DN$3,$CX$3:$DG$3,)))*$DG75</f>
        <v>267.84096083230315</v>
      </c>
      <c r="DO75" cm="1">
        <f t="array" ref="DO75">(BO75/INDEX($CX75:$DG75,,MATCH(DO$3,$CX$3:$DG$3,)))*$DG75</f>
        <v>312.6862007205242</v>
      </c>
      <c r="DP75" cm="1">
        <f t="array" ref="DP75">(BP75/INDEX($CX75:$DG75,,MATCH(DP$3,$CX$3:$DG$3,)))*$DG75</f>
        <v>299.84274087182746</v>
      </c>
      <c r="DQ75" cm="1">
        <f t="array" ref="DQ75">(BQ75/INDEX($CX75:$DG75,,MATCH(DQ$3,$CX$3:$DG$3,)))*$DG75</f>
        <v>287.84954880000004</v>
      </c>
      <c r="DS75" cm="1">
        <f t="array" ref="DS75">(BS75/INDEX($CX75:$DG75,,MATCH(DS$3,$CX$3:$DG$3,)))*$DG75</f>
        <v>1620.8618604084118</v>
      </c>
      <c r="DT75" cm="1">
        <f t="array" ref="DT75">(BT75/INDEX($CX75:$DG75,,MATCH(DT$3,$CX$3:$DG$3,)))*$DG75</f>
        <v>1651.2034930812504</v>
      </c>
      <c r="DU75" cm="1">
        <f t="array" ref="DU75">(BU75/INDEX($CX75:$DG75,,MATCH(DU$3,$CX$3:$DG$3,)))*$DG75</f>
        <v>1661.1941825663284</v>
      </c>
      <c r="DV75" cm="1">
        <f t="array" ref="DV75">(BV75/INDEX($CX75:$DG75,,MATCH(DV$3,$CX$3:$DG$3,)))*$DG75</f>
        <v>1764.9694690149461</v>
      </c>
      <c r="DW75" cm="1">
        <f t="array" ref="DW75">(BW75/INDEX($CX75:$DG75,,MATCH(DW$3,$CX$3:$DG$3,)))*$DG75</f>
        <v>1920.3334553376674</v>
      </c>
      <c r="DX75" cm="1">
        <f t="array" ref="DX75">(BX75/INDEX($CX75:$DG75,,MATCH(DX$3,$CX$3:$DG$3,)))*$DG75</f>
        <v>1935.5863766664061</v>
      </c>
      <c r="DY75" cm="1">
        <f t="array" ref="DY75">(BY75/INDEX($CX75:$DG75,,MATCH(DY$3,$CX$3:$DG$3,)))*$DG75</f>
        <v>1869.9626242744257</v>
      </c>
      <c r="DZ75" cm="1">
        <f t="array" ref="DZ75">(BZ75/INDEX($CX75:$DG75,,MATCH(DZ$3,$CX$3:$DG$3,)))*$DG75</f>
        <v>2021.3536585561792</v>
      </c>
      <c r="EA75" cm="1">
        <f t="array" ref="EA75">(CA75/INDEX($CX75:$DG75,,MATCH(EA$3,$CX$3:$DG$3,)))*$DG75</f>
        <v>2083.7988134413122</v>
      </c>
      <c r="EB75" cm="1">
        <f t="array" ref="EB75">(CB75/INDEX($CX75:$DG75,,MATCH(EB$3,$CX$3:$DG$3,)))*$DG75</f>
        <v>2000.4504577799999</v>
      </c>
      <c r="EC75" s="53" cm="1">
        <f t="array" ref="EC75">(CC75/INDEX($CX75:$DG75,,MATCH(EC$3,$CX$3:$DG$3,)))*$DG75</f>
        <v>10.96122080689096</v>
      </c>
      <c r="ED75" cm="1">
        <f t="array" ref="ED75">(CD75/INDEX($CX75:$DG75,,MATCH(ED$3,$CX$3:$DG$3,)))*$DG75</f>
        <v>12.254577106393308</v>
      </c>
      <c r="EE75" cm="1">
        <f t="array" ref="EE75">(CE75/INDEX($CX75:$DG75,,MATCH(EE$3,$CX$3:$DG$3,)))*$DG75</f>
        <v>21.222398508457513</v>
      </c>
      <c r="EF75" cm="1">
        <f t="array" ref="EF75">(CF75/INDEX($CX75:$DG75,,MATCH(EF$3,$CX$3:$DG$3,)))*$DG75</f>
        <v>26.820218289333521</v>
      </c>
      <c r="EG75" cm="1">
        <f t="array" ref="EG75">(CG75/INDEX($CX75:$DG75,,MATCH(EG$3,$CX$3:$DG$3,)))*$DG75</f>
        <v>26.602594154714989</v>
      </c>
      <c r="EH75" cm="1">
        <f t="array" ref="EH75">(CH75/INDEX($CX75:$DG75,,MATCH(EH$3,$CX$3:$DG$3,)))*$DG75</f>
        <v>30.247690000372668</v>
      </c>
      <c r="EI75" cm="1">
        <f t="array" ref="EI75">(CI75/INDEX($CX75:$DG75,,MATCH(EI$3,$CX$3:$DG$3,)))*$DG75</f>
        <v>40.895253812786464</v>
      </c>
      <c r="EJ75" cm="1">
        <f t="array" ref="EJ75">(CJ75/INDEX($CX75:$DG75,,MATCH(EJ$3,$CX$3:$DG$3,)))*$DG75</f>
        <v>40.495551381021166</v>
      </c>
      <c r="EK75" cm="1">
        <f t="array" ref="EK75">(CK75/INDEX($CX75:$DG75,,MATCH(EK$3,$CX$3:$DG$3,)))*$DG75</f>
        <v>42.054980847146105</v>
      </c>
      <c r="EL75" cm="1">
        <f t="array" ref="EL75">(CL75/INDEX($CX75:$DG75,,MATCH(EL$3,$CX$3:$DG$3,)))*$DG75</f>
        <v>43.723483244132602</v>
      </c>
      <c r="EM75" cm="1">
        <f t="array" ref="EM75">(CM75/INDEX($CX75:$DG75,,MATCH(EM$3,$CX$3:$DG$3,)))*$DG75</f>
        <v>13.815552131101491</v>
      </c>
      <c r="EN75" cm="1">
        <f t="array" ref="EN75">(CN75/INDEX($CX75:$DG75,,MATCH(EN$3,$CX$3:$DG$3,)))*$DG75</f>
        <v>15.445701883091701</v>
      </c>
      <c r="EO75" cm="1">
        <f t="array" ref="EO75">(CO75/INDEX($CX75:$DG75,,MATCH(EO$3,$CX$3:$DG$3,)))*$DG75</f>
        <v>7.6665139694622573</v>
      </c>
      <c r="EP75" cm="1">
        <f t="array" ref="EP75">(CP75/INDEX($CX75:$DG75,,MATCH(EP$3,$CX$3:$DG$3,)))*$DG75</f>
        <v>9.6887059253580681</v>
      </c>
      <c r="EQ75" cm="1">
        <f t="array" ref="EQ75">(CQ75/INDEX($CX75:$DG75,,MATCH(EQ$3,$CX$3:$DG$3,)))*$DG75</f>
        <v>9.6100900013624724</v>
      </c>
      <c r="ER75" cm="1">
        <f t="array" ref="ER75">(CR75/INDEX($CX75:$DG75,,MATCH(ER$3,$CX$3:$DG$3,)))*$DG75</f>
        <v>10.926867565860038</v>
      </c>
      <c r="ES75" cm="1">
        <f t="array" ref="ES75">(CS75/INDEX($CX75:$DG75,,MATCH(ES$3,$CX$3:$DG$3,)))*$DG75</f>
        <v>14.773261114453533</v>
      </c>
      <c r="ET75" cm="1">
        <f t="array" ref="ET75">(CT75/INDEX($CX75:$DG75,,MATCH(ET$3,$CX$3:$DG$3,)))*$DG75</f>
        <v>14.62887007045653</v>
      </c>
      <c r="EU75" cm="1">
        <f t="array" ref="EU75">(CU75/INDEX($CX75:$DG75,,MATCH(EU$3,$CX$3:$DG$3,)))*$DG75</f>
        <v>15.192208270974886</v>
      </c>
      <c r="EV75" cm="1">
        <f t="array" ref="EV75">(CV75/INDEX($CX75:$DG75,,MATCH(EV$3,$CX$3:$DG$3,)))*$DG75</f>
        <v>15.794948669496785</v>
      </c>
      <c r="EW75">
        <f t="shared" si="94"/>
        <v>422.82068775286706</v>
      </c>
      <c r="EY75" s="96">
        <f t="shared" si="105"/>
        <v>6.7625879013089004E-3</v>
      </c>
      <c r="EZ75" s="96">
        <f t="shared" si="95"/>
        <v>7.4216031868522114E-3</v>
      </c>
      <c r="FA75" s="96">
        <f t="shared" si="96"/>
        <v>1.2775386966303766E-2</v>
      </c>
      <c r="FB75" s="96">
        <f t="shared" si="97"/>
        <v>1.5195853956783885E-2</v>
      </c>
      <c r="FC75" s="96">
        <f t="shared" si="98"/>
        <v>1.3853111854491562E-2</v>
      </c>
      <c r="FD75" s="96">
        <f t="shared" si="99"/>
        <v>1.5627145533265854E-2</v>
      </c>
      <c r="FE75" s="96">
        <f t="shared" si="100"/>
        <v>2.186955679322973E-2</v>
      </c>
      <c r="FF75" s="96">
        <f t="shared" si="101"/>
        <v>2.0033877401714306E-2</v>
      </c>
      <c r="FG75" s="96">
        <f t="shared" si="102"/>
        <v>2.0181881559714468E-2</v>
      </c>
      <c r="FH75" s="96">
        <f t="shared" si="103"/>
        <v>2.185681883502116E-2</v>
      </c>
      <c r="FJ75" s="96">
        <f t="shared" si="106"/>
        <v>3886.3074552099147</v>
      </c>
      <c r="FK75" s="96" t="str">
        <f>IF(AND('Country-wise data'!FJ75&gt;'non-R&amp;D ex_typologies'!$C$17,'Country-wise data'!FJ75&lt;'non-R&amp;D ex_typologies'!$D$17),"Small",IF(AND('Country-wise data'!FJ75&gt;'non-R&amp;D ex_typologies'!$E$17,'Country-wise data'!$FJ$4&lt;'non-R&amp;D ex_typologies'!$F$17),"Medium","Large"))</f>
        <v>Medium</v>
      </c>
      <c r="FL75" t="str">
        <f>IF($FK75='non-R&amp;D ex_typologies'!$C$16,IF(AND('Country-wise data'!EY75&gt;'non-R&amp;D ex_typologies'!$C$21,'Country-wise data'!EY75&lt;'non-R&amp;D ex_typologies'!$D$21),'non-R&amp;D ex_typologies'!$B$21,IF(AND('Country-wise data'!EY75&gt;'non-R&amp;D ex_typologies'!$C$19,'Country-wise data'!EY75&lt;'non-R&amp;D ex_typologies'!$D$19),'non-R&amp;D ex_typologies'!$B$19,'non-R&amp;D ex_typologies'!$B$20)),IF($FK75='non-R&amp;D ex_typologies'!$E$16,IF(AND('Country-wise data'!EY75&gt;'non-R&amp;D ex_typologies'!$E$21,'Country-wise data'!EY75&lt;'non-R&amp;D ex_typologies'!$F$21),'non-R&amp;D ex_typologies'!$B$21,IF(AND('Country-wise data'!EY75&gt;'non-R&amp;D ex_typologies'!$E$19,'Country-wise data'!EY75&lt;'non-R&amp;D ex_typologies'!$F$19),'non-R&amp;D ex_typologies'!$B$19,'non-R&amp;D ex_typologies'!$B$20)),IF(AND('Country-wise data'!EY75&gt;'non-R&amp;D ex_typologies'!$G$21,'Country-wise data'!EY75&lt;'non-R&amp;D ex_typologies'!$H$21),'non-R&amp;D ex_typologies'!$B$21,IF(AND('Country-wise data'!EY75&gt;'non-R&amp;D ex_typologies'!$G$19,'Country-wise data'!EY75&lt;'non-R&amp;D ex_typologies'!$H$19),'non-R&amp;D ex_typologies'!$B$19,'non-R&amp;D ex_typologies'!$B$20))))</f>
        <v>Balanced</v>
      </c>
      <c r="FM75" t="str">
        <f>IF($FK75='non-R&amp;D ex_typologies'!$C$16,IF(AND('Country-wise data'!EZ75&gt;'non-R&amp;D ex_typologies'!$C$21,'Country-wise data'!EZ75&lt;'non-R&amp;D ex_typologies'!$D$21),'non-R&amp;D ex_typologies'!$B$21,IF(AND('Country-wise data'!EZ75&gt;'non-R&amp;D ex_typologies'!$C$19,'Country-wise data'!EZ75&lt;'non-R&amp;D ex_typologies'!$D$19),'non-R&amp;D ex_typologies'!$B$19,'non-R&amp;D ex_typologies'!$B$20)),IF($FK75='non-R&amp;D ex_typologies'!$E$16,IF(AND('Country-wise data'!EZ75&gt;'non-R&amp;D ex_typologies'!$E$21,'Country-wise data'!EZ75&lt;'non-R&amp;D ex_typologies'!$F$21),'non-R&amp;D ex_typologies'!$B$21,IF(AND('Country-wise data'!EZ75&gt;'non-R&amp;D ex_typologies'!$E$19,'Country-wise data'!EZ75&lt;'non-R&amp;D ex_typologies'!$F$19),'non-R&amp;D ex_typologies'!$B$19,'non-R&amp;D ex_typologies'!$B$20)),IF(AND('Country-wise data'!EZ75&gt;'non-R&amp;D ex_typologies'!$G$21,'Country-wise data'!EZ75&lt;'non-R&amp;D ex_typologies'!$H$21),'non-R&amp;D ex_typologies'!$B$21,IF(AND('Country-wise data'!EZ75&gt;'non-R&amp;D ex_typologies'!$G$19,'Country-wise data'!EZ75&lt;'non-R&amp;D ex_typologies'!$H$19),'non-R&amp;D ex_typologies'!$B$19,'non-R&amp;D ex_typologies'!$B$20))))</f>
        <v>Balanced</v>
      </c>
      <c r="FN75" t="str">
        <f>IF($FK75='non-R&amp;D ex_typologies'!$C$16,IF(AND('Country-wise data'!FA75&gt;'non-R&amp;D ex_typologies'!$C$21,'Country-wise data'!FA75&lt;'non-R&amp;D ex_typologies'!$D$21),'non-R&amp;D ex_typologies'!$B$21,IF(AND('Country-wise data'!FA75&gt;'non-R&amp;D ex_typologies'!$C$19,'Country-wise data'!FA75&lt;'non-R&amp;D ex_typologies'!$D$19),'non-R&amp;D ex_typologies'!$B$19,'non-R&amp;D ex_typologies'!$B$20)),IF($FK75='non-R&amp;D ex_typologies'!$E$16,IF(AND('Country-wise data'!FA75&gt;'non-R&amp;D ex_typologies'!$E$21,'Country-wise data'!FA75&lt;'non-R&amp;D ex_typologies'!$F$21),'non-R&amp;D ex_typologies'!$B$21,IF(AND('Country-wise data'!FA75&gt;'non-R&amp;D ex_typologies'!$E$19,'Country-wise data'!FA75&lt;'non-R&amp;D ex_typologies'!$F$19),'non-R&amp;D ex_typologies'!$B$19,'non-R&amp;D ex_typologies'!$B$20)),IF(AND('Country-wise data'!FA75&gt;'non-R&amp;D ex_typologies'!$G$21,'Country-wise data'!FA75&lt;'non-R&amp;D ex_typologies'!$H$21),'non-R&amp;D ex_typologies'!$B$21,IF(AND('Country-wise data'!FA75&gt;'non-R&amp;D ex_typologies'!$G$19,'Country-wise data'!FA75&lt;'non-R&amp;D ex_typologies'!$H$19),'non-R&amp;D ex_typologies'!$B$19,'non-R&amp;D ex_typologies'!$B$20))))</f>
        <v xml:space="preserve">Research heavy </v>
      </c>
      <c r="FO75" t="str">
        <f>IF($FK75='non-R&amp;D ex_typologies'!$C$16,IF(AND('Country-wise data'!FB75&gt;'non-R&amp;D ex_typologies'!$C$21,'Country-wise data'!FB75&lt;'non-R&amp;D ex_typologies'!$D$21),'non-R&amp;D ex_typologies'!$B$21,IF(AND('Country-wise data'!FB75&gt;'non-R&amp;D ex_typologies'!$C$19,'Country-wise data'!FB75&lt;'non-R&amp;D ex_typologies'!$D$19),'non-R&amp;D ex_typologies'!$B$19,'non-R&amp;D ex_typologies'!$B$20)),IF($FK75='non-R&amp;D ex_typologies'!$E$16,IF(AND('Country-wise data'!FB75&gt;'non-R&amp;D ex_typologies'!$E$21,'Country-wise data'!FB75&lt;'non-R&amp;D ex_typologies'!$F$21),'non-R&amp;D ex_typologies'!$B$21,IF(AND('Country-wise data'!FB75&gt;'non-R&amp;D ex_typologies'!$E$19,'Country-wise data'!FB75&lt;'non-R&amp;D ex_typologies'!$F$19),'non-R&amp;D ex_typologies'!$B$19,'non-R&amp;D ex_typologies'!$B$20)),IF(AND('Country-wise data'!FB75&gt;'non-R&amp;D ex_typologies'!$G$21,'Country-wise data'!FB75&lt;'non-R&amp;D ex_typologies'!$H$21),'non-R&amp;D ex_typologies'!$B$21,IF(AND('Country-wise data'!FB75&gt;'non-R&amp;D ex_typologies'!$G$19,'Country-wise data'!FB75&lt;'non-R&amp;D ex_typologies'!$H$19),'non-R&amp;D ex_typologies'!$B$19,'non-R&amp;D ex_typologies'!$B$20))))</f>
        <v xml:space="preserve">Research heavy </v>
      </c>
      <c r="FP75" t="str">
        <f>IF($FK75='non-R&amp;D ex_typologies'!$C$16,IF(AND('Country-wise data'!FC75&gt;'non-R&amp;D ex_typologies'!$C$21,'Country-wise data'!FC75&lt;'non-R&amp;D ex_typologies'!$D$21),'non-R&amp;D ex_typologies'!$B$21,IF(AND('Country-wise data'!FC75&gt;'non-R&amp;D ex_typologies'!$C$19,'Country-wise data'!FC75&lt;'non-R&amp;D ex_typologies'!$D$19),'non-R&amp;D ex_typologies'!$B$19,'non-R&amp;D ex_typologies'!$B$20)),IF($FK75='non-R&amp;D ex_typologies'!$E$16,IF(AND('Country-wise data'!FC75&gt;'non-R&amp;D ex_typologies'!$E$21,'Country-wise data'!FC75&lt;'non-R&amp;D ex_typologies'!$F$21),'non-R&amp;D ex_typologies'!$B$21,IF(AND('Country-wise data'!FC75&gt;'non-R&amp;D ex_typologies'!$E$19,'Country-wise data'!FC75&lt;'non-R&amp;D ex_typologies'!$F$19),'non-R&amp;D ex_typologies'!$B$19,'non-R&amp;D ex_typologies'!$B$20)),IF(AND('Country-wise data'!FC75&gt;'non-R&amp;D ex_typologies'!$G$21,'Country-wise data'!FC75&lt;'non-R&amp;D ex_typologies'!$H$21),'non-R&amp;D ex_typologies'!$B$21,IF(AND('Country-wise data'!FC75&gt;'non-R&amp;D ex_typologies'!$G$19,'Country-wise data'!FC75&lt;'non-R&amp;D ex_typologies'!$H$19),'non-R&amp;D ex_typologies'!$B$19,'non-R&amp;D ex_typologies'!$B$20))))</f>
        <v xml:space="preserve">Research heavy </v>
      </c>
      <c r="FQ75" t="str">
        <f>IF($FK75='non-R&amp;D ex_typologies'!$C$16,IF(AND('Country-wise data'!FD75&gt;'non-R&amp;D ex_typologies'!$C$21,'Country-wise data'!FD75&lt;'non-R&amp;D ex_typologies'!$D$21),'non-R&amp;D ex_typologies'!$B$21,IF(AND('Country-wise data'!FD75&gt;'non-R&amp;D ex_typologies'!$C$19,'Country-wise data'!FD75&lt;'non-R&amp;D ex_typologies'!$D$19),'non-R&amp;D ex_typologies'!$B$19,'non-R&amp;D ex_typologies'!$B$20)),IF($FK75='non-R&amp;D ex_typologies'!$E$16,IF(AND('Country-wise data'!FD75&gt;'non-R&amp;D ex_typologies'!$E$21,'Country-wise data'!FD75&lt;'non-R&amp;D ex_typologies'!$F$21),'non-R&amp;D ex_typologies'!$B$21,IF(AND('Country-wise data'!FD75&gt;'non-R&amp;D ex_typologies'!$E$19,'Country-wise data'!FD75&lt;'non-R&amp;D ex_typologies'!$F$19),'non-R&amp;D ex_typologies'!$B$19,'non-R&amp;D ex_typologies'!$B$20)),IF(AND('Country-wise data'!FD75&gt;'non-R&amp;D ex_typologies'!$G$21,'Country-wise data'!FD75&lt;'non-R&amp;D ex_typologies'!$H$21),'non-R&amp;D ex_typologies'!$B$21,IF(AND('Country-wise data'!FD75&gt;'non-R&amp;D ex_typologies'!$G$19,'Country-wise data'!FD75&lt;'non-R&amp;D ex_typologies'!$H$19),'non-R&amp;D ex_typologies'!$B$19,'non-R&amp;D ex_typologies'!$B$20))))</f>
        <v xml:space="preserve">Research heavy </v>
      </c>
      <c r="FR75" t="str">
        <f>IF($FK75='non-R&amp;D ex_typologies'!$C$16,IF(AND('Country-wise data'!FE75&gt;'non-R&amp;D ex_typologies'!$C$21,'Country-wise data'!FE75&lt;'non-R&amp;D ex_typologies'!$D$21),'non-R&amp;D ex_typologies'!$B$21,IF(AND('Country-wise data'!FE75&gt;'non-R&amp;D ex_typologies'!$C$19,'Country-wise data'!FE75&lt;'non-R&amp;D ex_typologies'!$D$19),'non-R&amp;D ex_typologies'!$B$19,'non-R&amp;D ex_typologies'!$B$20)),IF($FK75='non-R&amp;D ex_typologies'!$E$16,IF(AND('Country-wise data'!FE75&gt;'non-R&amp;D ex_typologies'!$E$21,'Country-wise data'!FE75&lt;'non-R&amp;D ex_typologies'!$F$21),'non-R&amp;D ex_typologies'!$B$21,IF(AND('Country-wise data'!FE75&gt;'non-R&amp;D ex_typologies'!$E$19,'Country-wise data'!FE75&lt;'non-R&amp;D ex_typologies'!$F$19),'non-R&amp;D ex_typologies'!$B$19,'non-R&amp;D ex_typologies'!$B$20)),IF(AND('Country-wise data'!FE75&gt;'non-R&amp;D ex_typologies'!$G$21,'Country-wise data'!FE75&lt;'non-R&amp;D ex_typologies'!$H$21),'non-R&amp;D ex_typologies'!$B$21,IF(AND('Country-wise data'!FE75&gt;'non-R&amp;D ex_typologies'!$G$19,'Country-wise data'!FE75&lt;'non-R&amp;D ex_typologies'!$H$19),'non-R&amp;D ex_typologies'!$B$19,'non-R&amp;D ex_typologies'!$B$20))))</f>
        <v xml:space="preserve">Research heavy </v>
      </c>
      <c r="FS75" t="str">
        <f>IF($FK75='non-R&amp;D ex_typologies'!$C$16,IF(AND('Country-wise data'!FF75&gt;'non-R&amp;D ex_typologies'!$C$21,'Country-wise data'!FF75&lt;'non-R&amp;D ex_typologies'!$D$21),'non-R&amp;D ex_typologies'!$B$21,IF(AND('Country-wise data'!FF75&gt;'non-R&amp;D ex_typologies'!$C$19,'Country-wise data'!FF75&lt;'non-R&amp;D ex_typologies'!$D$19),'non-R&amp;D ex_typologies'!$B$19,'non-R&amp;D ex_typologies'!$B$20)),IF($FK75='non-R&amp;D ex_typologies'!$E$16,IF(AND('Country-wise data'!FF75&gt;'non-R&amp;D ex_typologies'!$E$21,'Country-wise data'!FF75&lt;'non-R&amp;D ex_typologies'!$F$21),'non-R&amp;D ex_typologies'!$B$21,IF(AND('Country-wise data'!FF75&gt;'non-R&amp;D ex_typologies'!$E$19,'Country-wise data'!FF75&lt;'non-R&amp;D ex_typologies'!$F$19),'non-R&amp;D ex_typologies'!$B$19,'non-R&amp;D ex_typologies'!$B$20)),IF(AND('Country-wise data'!FF75&gt;'non-R&amp;D ex_typologies'!$G$21,'Country-wise data'!FF75&lt;'non-R&amp;D ex_typologies'!$H$21),'non-R&amp;D ex_typologies'!$B$21,IF(AND('Country-wise data'!FF75&gt;'non-R&amp;D ex_typologies'!$G$19,'Country-wise data'!FF75&lt;'non-R&amp;D ex_typologies'!$H$19),'non-R&amp;D ex_typologies'!$B$19,'non-R&amp;D ex_typologies'!$B$20))))</f>
        <v xml:space="preserve">Research heavy </v>
      </c>
      <c r="FT75" t="str">
        <f>IF($FK75='non-R&amp;D ex_typologies'!$C$16,IF(AND('Country-wise data'!FG75&gt;'non-R&amp;D ex_typologies'!$C$21,'Country-wise data'!FG75&lt;'non-R&amp;D ex_typologies'!$D$21),'non-R&amp;D ex_typologies'!$B$21,IF(AND('Country-wise data'!FG75&gt;'non-R&amp;D ex_typologies'!$C$19,'Country-wise data'!FG75&lt;'non-R&amp;D ex_typologies'!$D$19),'non-R&amp;D ex_typologies'!$B$19,'non-R&amp;D ex_typologies'!$B$20)),IF($FK75='non-R&amp;D ex_typologies'!$E$16,IF(AND('Country-wise data'!FG75&gt;'non-R&amp;D ex_typologies'!$E$21,'Country-wise data'!FG75&lt;'non-R&amp;D ex_typologies'!$F$21),'non-R&amp;D ex_typologies'!$B$21,IF(AND('Country-wise data'!FG75&gt;'non-R&amp;D ex_typologies'!$E$19,'Country-wise data'!FG75&lt;'non-R&amp;D ex_typologies'!$F$19),'non-R&amp;D ex_typologies'!$B$19,'non-R&amp;D ex_typologies'!$B$20)),IF(AND('Country-wise data'!FG75&gt;'non-R&amp;D ex_typologies'!$G$21,'Country-wise data'!FG75&lt;'non-R&amp;D ex_typologies'!$H$21),'non-R&amp;D ex_typologies'!$B$21,IF(AND('Country-wise data'!FG75&gt;'non-R&amp;D ex_typologies'!$G$19,'Country-wise data'!FG75&lt;'non-R&amp;D ex_typologies'!$H$19),'non-R&amp;D ex_typologies'!$B$19,'non-R&amp;D ex_typologies'!$B$20))))</f>
        <v xml:space="preserve">Research heavy </v>
      </c>
      <c r="FU75" t="str">
        <f>IF($FK75='non-R&amp;D ex_typologies'!$C$16,IF(AND('Country-wise data'!FH75&gt;'non-R&amp;D ex_typologies'!$C$21,'Country-wise data'!FH75&lt;'non-R&amp;D ex_typologies'!$D$21),'non-R&amp;D ex_typologies'!$B$21,IF(AND('Country-wise data'!FH75&gt;'non-R&amp;D ex_typologies'!$C$19,'Country-wise data'!FH75&lt;'non-R&amp;D ex_typologies'!$D$19),'non-R&amp;D ex_typologies'!$B$19,'non-R&amp;D ex_typologies'!$B$20)),IF($FK75='non-R&amp;D ex_typologies'!$E$16,IF(AND('Country-wise data'!FH75&gt;'non-R&amp;D ex_typologies'!$E$21,'Country-wise data'!FH75&lt;'non-R&amp;D ex_typologies'!$F$21),'non-R&amp;D ex_typologies'!$B$21,IF(AND('Country-wise data'!FH75&gt;'non-R&amp;D ex_typologies'!$E$19,'Country-wise data'!FH75&lt;'non-R&amp;D ex_typologies'!$F$19),'non-R&amp;D ex_typologies'!$B$19,'non-R&amp;D ex_typologies'!$B$20)),IF(AND('Country-wise data'!FH75&gt;'non-R&amp;D ex_typologies'!$G$21,'Country-wise data'!FH75&lt;'non-R&amp;D ex_typologies'!$H$21),'non-R&amp;D ex_typologies'!$B$21,IF(AND('Country-wise data'!FH75&gt;'non-R&amp;D ex_typologies'!$G$19,'Country-wise data'!FH75&lt;'non-R&amp;D ex_typologies'!$H$19),'non-R&amp;D ex_typologies'!$B$19,'non-R&amp;D ex_typologies'!$B$20))))</f>
        <v xml:space="preserve">Research heavy </v>
      </c>
    </row>
    <row r="76" spans="2:177" x14ac:dyDescent="0.35">
      <c r="B76" t="s">
        <v>205</v>
      </c>
      <c r="C76" t="s">
        <v>206</v>
      </c>
      <c r="D76" t="s">
        <v>388</v>
      </c>
      <c r="E76" t="s">
        <v>388</v>
      </c>
      <c r="F76" t="s">
        <v>367</v>
      </c>
      <c r="G76" s="55">
        <f>Assumptions!$C$13</f>
        <v>1.1000000000000001</v>
      </c>
      <c r="H76">
        <f>SUMIFS(FAOstat!M:M,FAOstat!$B:$B,'Country-wise data'!$B76)*G76</f>
        <v>2182.5210000000002</v>
      </c>
      <c r="I76">
        <f>IF(SUMIFS(FAOstat!N:N,FAOstat!$B:$B,'Country-wise data'!$B76)=0,H76*(1+Assumptions!$C$9),SUMIFS(FAOstat!N:N,FAOstat!$B:$B,'Country-wise data'!$B76)*$G76)</f>
        <v>2127.741</v>
      </c>
      <c r="J76">
        <f>IF(SUMIFS(FAOstat!O:O,FAOstat!$B:$B,'Country-wise data'!$B76)=0,I76*(1+Assumptions!$C$9),SUMIFS(FAOstat!O:O,FAOstat!$B:$B,'Country-wise data'!$B76)*$G76)</f>
        <v>2242.8780000000002</v>
      </c>
      <c r="K76">
        <f>IF(SUMIFS(FAOstat!P:P,FAOstat!$B:$B,'Country-wise data'!$B76)=0,J76*(1+Assumptions!$C$9),SUMIFS(FAOstat!P:P,FAOstat!$B:$B,'Country-wise data'!$B76)*$G76)</f>
        <v>2659.1400000000003</v>
      </c>
      <c r="L76">
        <f>IF(SUMIFS(FAOstat!Q:Q,FAOstat!$B:$B,'Country-wise data'!$B76)=0,K76*(1+Assumptions!$C$9),SUMIFS(FAOstat!Q:Q,FAOstat!$B:$B,'Country-wise data'!$B76)*$G76)</f>
        <v>2786.2449999999999</v>
      </c>
      <c r="M76">
        <f>IF(SUMIFS(FAOstat!R:R,FAOstat!$B:$B,'Country-wise data'!$B76)=0,L76*(1+Assumptions!$C$9),SUMIFS(FAOstat!R:R,FAOstat!$B:$B,'Country-wise data'!$B76)*$G76)</f>
        <v>2219.998</v>
      </c>
      <c r="N76">
        <f>IF(SUMIFS(FAOstat!S:S,FAOstat!$B:$B,'Country-wise data'!$B76)=0,M76*(1+Assumptions!$C$9),SUMIFS(FAOstat!S:S,FAOstat!$B:$B,'Country-wise data'!$B76)*$G76)</f>
        <v>1905.7720000000002</v>
      </c>
      <c r="O76">
        <f>IF(SUMIFS(FAOstat!T:T,FAOstat!$B:$B,'Country-wise data'!$B76)=0,N76*(1+Assumptions!$C$9),SUMIFS(FAOstat!T:T,FAOstat!$B:$B,'Country-wise data'!$B76)*$G76)</f>
        <v>1713.2610000000002</v>
      </c>
      <c r="P76">
        <f>IF(SUMIFS(FAOstat!U:U,FAOstat!$B:$B,'Country-wise data'!$B76)=0,O76*(1+Assumptions!$C$9),SUMIFS(FAOstat!U:U,FAOstat!$B:$B,'Country-wise data'!$B76)*$G76)</f>
        <v>1840.2890000000002</v>
      </c>
      <c r="Q76">
        <f>IF(SUMIFS(FAOstat!V:V,FAOstat!$B:$B,'Country-wise data'!$B76)=0,P76*(1+Assumptions!$C$9),SUMIFS(FAOstat!V:V,FAOstat!$B:$B,'Country-wise data'!$B76)*$G76)</f>
        <v>1877.0947800000004</v>
      </c>
      <c r="R76" s="36">
        <f t="shared" si="90"/>
        <v>-7.5954449869740759E-2</v>
      </c>
      <c r="S76">
        <f>SUMIFS(FAOstat!CE:CE,FAOstat!$B:$B,'Country-wise data'!$B76)</f>
        <v>25731.066002</v>
      </c>
      <c r="T76">
        <f>SUMIFS(FAOstat!CF:CF,FAOstat!$B:$B,'Country-wise data'!$B76)</f>
        <v>34125.456621999998</v>
      </c>
      <c r="U76">
        <f>SUMIFS(FAOstat!CG:CG,FAOstat!$B:$B,'Country-wise data'!$B76)</f>
        <v>30795.769655</v>
      </c>
      <c r="V76">
        <f>SUMIFS(FAOstat!CH:CH,FAOstat!$B:$B,'Country-wise data'!$B76)</f>
        <v>29461.343776000002</v>
      </c>
      <c r="W76">
        <f>SUMIFS(FAOstat!CI:CI,FAOstat!$B:$B,'Country-wise data'!$B76)</f>
        <v>29997.313544000001</v>
      </c>
      <c r="X76">
        <f>SUMIFS(FAOstat!CJ:CJ,FAOstat!$B:$B,'Country-wise data'!$B76)</f>
        <v>24974.777475999999</v>
      </c>
      <c r="Y76">
        <f>SUMIFS(FAOstat!CK:CK,FAOstat!$B:$B,'Country-wise data'!$B76)</f>
        <v>25493.812669999999</v>
      </c>
      <c r="Z76">
        <f>SUMIFS(FAOstat!CL:CL,FAOstat!$B:$B,'Country-wise data'!$B76)</f>
        <v>27465.556057999998</v>
      </c>
      <c r="AA76">
        <f>SUMIFS(FAOstat!CM:CM,FAOstat!$B:$B,'Country-wise data'!$B76)</f>
        <v>27025.398510999999</v>
      </c>
      <c r="AB76">
        <f>SUMIFS(FAOstat!CN:CN,FAOstat!$B:$B,'Country-wise data'!$B76)</f>
        <v>27565.906481220001</v>
      </c>
      <c r="AC76" s="53">
        <f>IFERROR(INDEX('ASTI data (new)'!$AF$6:$AL$130,MATCH('Country-wise data'!$B76,'ASTI data (new)'!$C$6:$C$130,),MATCH('Country-wise data'!AC$3,'ASTI data (new)'!$AF$5:$AL$5,)),(INDEX(Assumptions!$G$154:$P$345,MATCH('Country-wise data'!$B76,Assumptions!$B$154:$B$344,),MATCH('Country-wise data'!AC$3,Assumptions!$G$153:$P$153,))*S76))</f>
        <v>262.5100813960143</v>
      </c>
      <c r="AD76" s="53">
        <f>IFERROR(INDEX('ASTI data (new)'!$AF$6:$AL$130,MATCH('Country-wise data'!$B76,'ASTI data (new)'!$C$6:$C$130,),MATCH('Country-wise data'!AD$3,'ASTI data (new)'!$AF$5:$AL$5,)),(INDEX(Assumptions!$G$154:$P$345,MATCH('Country-wise data'!$B76,Assumptions!$B$154:$B$344,),MATCH('Country-wise data'!AD$3,Assumptions!$G$153:$P$153,))*T76))</f>
        <v>280.46518196225418</v>
      </c>
      <c r="AE76" s="53">
        <f>IFERROR(INDEX('ASTI data (new)'!$AF$6:$AL$130,MATCH('Country-wise data'!$B76,'ASTI data (new)'!$C$6:$C$130,),MATCH('Country-wise data'!AE$3,'ASTI data (new)'!$AF$5:$AL$5,)),(INDEX(Assumptions!$G$154:$P$345,MATCH('Country-wise data'!$B76,Assumptions!$B$154:$B$344,),MATCH('Country-wise data'!AE$3,Assumptions!$G$153:$P$153,))*U76))</f>
        <v>300.43283668959907</v>
      </c>
      <c r="AF76" s="53">
        <f>IFERROR(INDEX('ASTI data (new)'!$AF$6:$AL$130,MATCH('Country-wise data'!$B76,'ASTI data (new)'!$C$6:$C$130,),MATCH('Country-wise data'!AF$3,'ASTI data (new)'!$AF$5:$AL$5,)),(INDEX(Assumptions!$G$154:$P$345,MATCH('Country-wise data'!$B76,Assumptions!$B$154:$B$344,),MATCH('Country-wise data'!AF$3,Assumptions!$G$153:$P$153,))*V76))</f>
        <v>317.12260074779283</v>
      </c>
      <c r="AG76" s="53">
        <f>IFERROR(INDEX('ASTI data (new)'!$AF$6:$AL$130,MATCH('Country-wise data'!$B76,'ASTI data (new)'!$C$6:$C$130,),MATCH('Country-wise data'!AG$3,'ASTI data (new)'!$AF$5:$AL$5,)),(INDEX(Assumptions!$G$154:$P$345,MATCH('Country-wise data'!$B76,Assumptions!$B$154:$B$344,),MATCH('Country-wise data'!AG$3,Assumptions!$G$153:$P$153,))*W76))</f>
        <v>324.48155030329889</v>
      </c>
      <c r="AH76" s="53">
        <f>IFERROR(INDEX('ASTI data (new)'!$AF$6:$AL$130,MATCH('Country-wise data'!$B76,'ASTI data (new)'!$C$6:$C$130,),MATCH('Country-wise data'!AH$3,'ASTI data (new)'!$AF$5:$AL$5,)),(INDEX(Assumptions!$G$154:$P$345,MATCH('Country-wise data'!$B76,Assumptions!$B$154:$B$344,),MATCH('Country-wise data'!AH$3,Assumptions!$G$153:$P$153,))*X76))</f>
        <v>325.09929816630961</v>
      </c>
      <c r="AI76" s="53">
        <f>IFERROR(INDEX('ASTI data (new)'!$AF$6:$AL$130,MATCH('Country-wise data'!$B76,'ASTI data (new)'!$C$6:$C$130,),MATCH('Country-wise data'!AI$3,'ASTI data (new)'!$AF$5:$AL$5,)),(INDEX(Assumptions!$G$154:$P$345,MATCH('Country-wise data'!$B76,Assumptions!$B$154:$B$344,),MATCH('Country-wise data'!AI$3,Assumptions!$G$153:$P$153,))*Y76))</f>
        <v>322.63178857190258</v>
      </c>
      <c r="AJ76" s="53">
        <f t="shared" ref="AJ76:AL76" si="113">IFERROR((1+($AI76/$AF76)^(1/3)-1)*AI76,0)</f>
        <v>324.4893714254236</v>
      </c>
      <c r="AK76" s="53">
        <f t="shared" si="113"/>
        <v>326.3576494868563</v>
      </c>
      <c r="AL76" s="53">
        <f t="shared" si="113"/>
        <v>328.23668433486569</v>
      </c>
      <c r="AM76" s="55" cm="1">
        <f t="array" ref="AM76">INDEX('non-R&amp;D ex_typologies'!$J$8:$J$10,MATCH('Country-wise data'!FL76,'non-R&amp;D ex_typologies'!$F$8:$F$10,),)*'Country-wise data'!AC76</f>
        <v>330.86841131658713</v>
      </c>
      <c r="AN76" s="55" cm="1">
        <f t="array" ref="AN76">INDEX('non-R&amp;D ex_typologies'!$J$8:$J$10,MATCH('Country-wise data'!FM76,'non-R&amp;D ex_typologies'!$F$8:$F$10,),)*'Country-wise data'!AD76</f>
        <v>353.49906827188812</v>
      </c>
      <c r="AO76" s="55" cm="1">
        <f t="array" ref="AO76">INDEX('non-R&amp;D ex_typologies'!$J$8:$J$10,MATCH('Country-wise data'!FN76,'non-R&amp;D ex_typologies'!$F$8:$F$10,),)*'Country-wise data'!AE76</f>
        <v>378.66635389467586</v>
      </c>
      <c r="AP76" s="55" cm="1">
        <f t="array" ref="AP76">INDEX('non-R&amp;D ex_typologies'!$J$8:$J$10,MATCH('Country-wise data'!FO76,'non-R&amp;D ex_typologies'!$F$8:$F$10,),)*'Country-wise data'!AF76</f>
        <v>399.70217731835902</v>
      </c>
      <c r="AQ76" s="55" cm="1">
        <f t="array" ref="AQ76">INDEX('non-R&amp;D ex_typologies'!$J$8:$J$10,MATCH('Country-wise data'!FP76,'non-R&amp;D ex_typologies'!$F$8:$F$10,),)*'Country-wise data'!AG76</f>
        <v>408.97741709368813</v>
      </c>
      <c r="AR76" s="55" cm="1">
        <f t="array" ref="AR76">INDEX('non-R&amp;D ex_typologies'!$J$8:$J$10,MATCH('Country-wise data'!FQ76,'non-R&amp;D ex_typologies'!$F$8:$F$10,),)*'Country-wise data'!AH76</f>
        <v>117.44093439114009</v>
      </c>
      <c r="AS76" s="55" cm="1">
        <f t="array" ref="AS76">INDEX('non-R&amp;D ex_typologies'!$J$8:$J$10,MATCH('Country-wise data'!FR76,'non-R&amp;D ex_typologies'!$F$8:$F$10,),)*'Country-wise data'!AI76</f>
        <v>116.5495555600544</v>
      </c>
      <c r="AT76" s="55" cm="1">
        <f t="array" ref="AT76">INDEX('non-R&amp;D ex_typologies'!$J$8:$J$10,MATCH('Country-wise data'!FS76,'non-R&amp;D ex_typologies'!$F$8:$F$10,),)*'Country-wise data'!AJ76</f>
        <v>408.98727485701039</v>
      </c>
      <c r="AU76" s="55" cm="1">
        <f t="array" ref="AU76">INDEX('non-R&amp;D ex_typologies'!$J$8:$J$10,MATCH('Country-wise data'!FT76,'non-R&amp;D ex_typologies'!$F$8:$F$10,),)*'Country-wise data'!AK76</f>
        <v>117.89550921092862</v>
      </c>
      <c r="AV76" s="55" cm="1">
        <f t="array" ref="AV76">INDEX('non-R&amp;D ex_typologies'!$J$8:$J$10,MATCH('Country-wise data'!FU76,'non-R&amp;D ex_typologies'!$F$8:$F$10,),)*'Country-wise data'!AL76</f>
        <v>413.71039810797163</v>
      </c>
      <c r="AW76">
        <f t="shared" si="92"/>
        <v>6158.124143106621</v>
      </c>
      <c r="AX76" s="53">
        <f>INDEX('GDP deflators'!$AB$3:$AK$155,MATCH('Country-wise data'!$B76,'GDP deflators'!$B$3:$B$155,),MATCH('Country-wise data'!AX$3,'GDP deflators'!$D$2:$M$2,))</f>
        <v>85.001676800905386</v>
      </c>
      <c r="AY76" s="53">
        <f>INDEX('GDP deflators'!$AB$3:$AK$155,MATCH('Country-wise data'!$B76,'GDP deflators'!$B$3:$B$155,),MATCH('Country-wise data'!AY$3,'GDP deflators'!$D$2:$M$2,))</f>
        <v>89.602314432780958</v>
      </c>
      <c r="AZ76" s="53">
        <f>INDEX('GDP deflators'!$AB$3:$AK$155,MATCH('Country-wise data'!$B76,'GDP deflators'!$B$3:$B$155,),MATCH('Country-wise data'!AZ$3,'GDP deflators'!$D$2:$M$2,))</f>
        <v>90.498276919451882</v>
      </c>
      <c r="BA76" s="53">
        <f>INDEX('GDP deflators'!$AB$3:$AK$155,MATCH('Country-wise data'!$B76,'GDP deflators'!$B$3:$B$155,),MATCH('Country-wise data'!BA$3,'GDP deflators'!$D$2:$M$2,))</f>
        <v>90.656173318711936</v>
      </c>
      <c r="BB76" s="53">
        <f>INDEX('GDP deflators'!$AB$3:$AK$155,MATCH('Country-wise data'!$B76,'GDP deflators'!$B$3:$B$155,),MATCH('Country-wise data'!BB$3,'GDP deflators'!$D$2:$M$2,))</f>
        <v>92.893084282691817</v>
      </c>
      <c r="BC76" s="53">
        <f>INDEX('GDP deflators'!$AB$3:$AK$155,MATCH('Country-wise data'!$B76,'GDP deflators'!$B$3:$B$155,),MATCH('Country-wise data'!BC$3,'GDP deflators'!$D$2:$M$2,))</f>
        <v>94.024573821871726</v>
      </c>
      <c r="BD76" s="53">
        <f>INDEX('GDP deflators'!$AB$3:$AK$155,MATCH('Country-wise data'!$B76,'GDP deflators'!$B$3:$B$155,),MATCH('Country-wise data'!BD$3,'GDP deflators'!$D$2:$M$2,))</f>
        <v>95.583807736396821</v>
      </c>
      <c r="BE76" s="53">
        <f>INDEX('GDP deflators'!$AB$3:$AK$155,MATCH('Country-wise data'!$B76,'GDP deflators'!$B$3:$B$155,),MATCH('Country-wise data'!BE$3,'GDP deflators'!$D$2:$M$2,))</f>
        <v>99.214490558577097</v>
      </c>
      <c r="BF76" s="53">
        <f>INDEX('GDP deflators'!$AB$3:$AK$155,MATCH('Country-wise data'!$B76,'GDP deflators'!$B$3:$B$155,),MATCH('Country-wise data'!BF$3,'GDP deflators'!$D$2:$M$2,))</f>
        <v>99.920804128067203</v>
      </c>
      <c r="BG76" s="53">
        <f>INDEX('GDP deflators'!$AB$3:$AK$155,MATCH('Country-wise data'!$B76,'GDP deflators'!$B$3:$B$155,),MATCH('Country-wise data'!BG$3,'GDP deflators'!$D$2:$M$2,))</f>
        <v>100</v>
      </c>
      <c r="BH76" cm="1">
        <f t="array" ref="BH76">H76/(INDEX($AX76:$BG76,,MATCH(BH$3,$AX$3:$BG$3,))/100)</f>
        <v>2567.6211130657994</v>
      </c>
      <c r="BI76" cm="1">
        <f t="array" ref="BI76">I76/(INDEX($AX76:$BG76,,MATCH(BI$3,$AX$3:$BG$3,))/100)</f>
        <v>2374.6495985839924</v>
      </c>
      <c r="BJ76" cm="1">
        <f t="array" ref="BJ76">J76/(INDEX($AX76:$BG76,,MATCH(BJ$3,$AX$3:$BG$3,))/100)</f>
        <v>2478.3654190413777</v>
      </c>
      <c r="BK76" cm="1">
        <f t="array" ref="BK76">K76/(INDEX($AX76:$BG76,,MATCH(BK$3,$AX$3:$BG$3,))/100)</f>
        <v>2933.2144769132219</v>
      </c>
      <c r="BL76" cm="1">
        <f t="array" ref="BL76">L76/(INDEX($AX76:$BG76,,MATCH(BL$3,$AX$3:$BG$3,))/100)</f>
        <v>2999.4105820847885</v>
      </c>
      <c r="BM76" cm="1">
        <f t="array" ref="BM76">M76/(INDEX($AX76:$BG76,,MATCH(BM$3,$AX$3:$BG$3,))/100)</f>
        <v>2361.0827571585232</v>
      </c>
      <c r="BN76" cm="1">
        <f t="array" ref="BN76">N76/(INDEX($AX76:$BG76,,MATCH(BN$3,$AX$3:$BG$3,))/100)</f>
        <v>1993.8230597129811</v>
      </c>
      <c r="BO76" cm="1">
        <f t="array" ref="BO76">O76/(INDEX($AX76:$BG76,,MATCH(BO$3,$AX$3:$BG$3,))/100)</f>
        <v>1726.8253763682594</v>
      </c>
      <c r="BP76" cm="1">
        <f t="array" ref="BP76">P76/(INDEX($AX76:$BG76,,MATCH(BP$3,$AX$3:$BG$3,))/100)</f>
        <v>1841.7475880611664</v>
      </c>
      <c r="BQ76" cm="1">
        <f t="array" ref="BQ76">Q76/(INDEX($AX76:$BG76,,MATCH(BQ$3,$AX$3:$BG$3,))/100)</f>
        <v>1877.0947800000004</v>
      </c>
      <c r="BS76" cm="1">
        <f t="array" ref="BS76">S76/(INDEX($AX76:$BG76,,MATCH(BS$3,$AX$3:$BG$3,))/100)</f>
        <v>30271.245192337108</v>
      </c>
      <c r="BT76" cm="1">
        <f t="array" ref="BT76">T76/(INDEX($AX76:$BG76,,MATCH(BT$3,$AX$3:$BG$3,))/100)</f>
        <v>38085.463347713725</v>
      </c>
      <c r="BU76" cm="1">
        <f t="array" ref="BU76">U76/(INDEX($AX76:$BG76,,MATCH(BU$3,$AX$3:$BG$3,))/100)</f>
        <v>34029.122656567059</v>
      </c>
      <c r="BV76" cm="1">
        <f t="array" ref="BV76">V76/(INDEX($AX76:$BG76,,MATCH(BV$3,$AX$3:$BG$3,))/100)</f>
        <v>32497.890322841384</v>
      </c>
      <c r="BW76" cm="1">
        <f t="array" ref="BW76">W76/(INDEX($AX76:$BG76,,MATCH(BW$3,$AX$3:$BG$3,))/100)</f>
        <v>32292.300094926668</v>
      </c>
      <c r="BX76" cm="1">
        <f t="array" ref="BX76">X76/(INDEX($AX76:$BG76,,MATCH(BX$3,$AX$3:$BG$3,))/100)</f>
        <v>26561.96828215821</v>
      </c>
      <c r="BY76" cm="1">
        <f t="array" ref="BY76">Y76/(INDEX($AX76:$BG76,,MATCH(BY$3,$AX$3:$BG$3,))/100)</f>
        <v>26671.685585394767</v>
      </c>
      <c r="BZ76" cm="1">
        <f t="array" ref="BZ76">Z76/(INDEX($AX76:$BG76,,MATCH(BZ$3,$AX$3:$BG$3,))/100)</f>
        <v>27683.008705048076</v>
      </c>
      <c r="CA76" cm="1">
        <f t="array" ref="CA76">AA76/(INDEX($AX76:$BG76,,MATCH(CA$3,$AX$3:$BG$3,))/100)</f>
        <v>27046.818474721134</v>
      </c>
      <c r="CB76" cm="1">
        <f t="array" ref="CB76">AB76/(INDEX($AX76:$BG76,,MATCH(CB$3,$AX$3:$BG$3,))/100)</f>
        <v>27565.906481220001</v>
      </c>
      <c r="CC76" cm="1">
        <f t="array" ref="CC76">AC76/(INDEX($AX76:$BG76,,MATCH(CC$3,$AX$3:$BG$3,))/100)</f>
        <v>308.82929758065455</v>
      </c>
      <c r="CD76" cm="1">
        <f t="array" ref="CD76">AD76/(INDEX($AX76:$BG76,,MATCH(CD$3,$AX$3:$BG$3,))/100)</f>
        <v>313.0110909943707</v>
      </c>
      <c r="CE76" cm="1">
        <f t="array" ref="CE76">AE76/(INDEX($AX76:$BG76,,MATCH(CE$3,$AX$3:$BG$3,))/100)</f>
        <v>331.97630597652125</v>
      </c>
      <c r="CF76" cm="1">
        <f t="array" ref="CF76">AF76/(INDEX($AX76:$BG76,,MATCH(CF$3,$AX$3:$BG$3,))/100)</f>
        <v>349.80805954925182</v>
      </c>
      <c r="CG76" cm="1">
        <f t="array" ref="CG76">AG76/(INDEX($AX76:$BG76,,MATCH(CG$3,$AX$3:$BG$3,))/100)</f>
        <v>349.306466470462</v>
      </c>
      <c r="CH76" cm="1">
        <f t="array" ref="CH76">AH76/(INDEX($AX76:$BG76,,MATCH(CH$3,$AX$3:$BG$3,))/100)</f>
        <v>345.75992738048012</v>
      </c>
      <c r="CI76" cm="1">
        <f t="array" ref="CI76">AI76/(INDEX($AX76:$BG76,,MATCH(CI$3,$AX$3:$BG$3,))/100)</f>
        <v>337.53812095628558</v>
      </c>
      <c r="CJ76" cm="1">
        <f t="array" ref="CJ76">AJ76/(INDEX($AX76:$BG76,,MATCH(CJ$3,$AX$3:$BG$3,))/100)</f>
        <v>327.05844640087355</v>
      </c>
      <c r="CK76" cm="1">
        <f t="array" ref="CK76">AK76/(INDEX($AX76:$BG76,,MATCH(CK$3,$AX$3:$BG$3,))/100)</f>
        <v>326.6163161262873</v>
      </c>
      <c r="CL76" cm="1">
        <f t="array" ref="CL76">AL76/(INDEX($AX76:$BG76,,MATCH(CL$3,$AX$3:$BG$3,))/100)</f>
        <v>328.23668433486569</v>
      </c>
      <c r="CM76" cm="1">
        <f t="array" ref="CM76">AM76/(INDEX($AX76:$BG76,,MATCH(CM$3,$AX$3:$BG$3,))/100)</f>
        <v>389.24927574259675</v>
      </c>
      <c r="CN76" cm="1">
        <f t="array" ref="CN76">AN76/(INDEX($AX76:$BG76,,MATCH(CN$3,$AX$3:$BG$3,))/100)</f>
        <v>394.52001938753568</v>
      </c>
      <c r="CO76" cm="1">
        <f t="array" ref="CO76">AO76/(INDEX($AX76:$BG76,,MATCH(CO$3,$AX$3:$BG$3,))/100)</f>
        <v>418.42382726436699</v>
      </c>
      <c r="CP76" cm="1">
        <f t="array" ref="CP76">AP76/(INDEX($AX76:$BG76,,MATCH(CP$3,$AX$3:$BG$3,))/100)</f>
        <v>440.89901733791606</v>
      </c>
      <c r="CQ76" cm="1">
        <f t="array" ref="CQ76">AQ76/(INDEX($AX76:$BG76,,MATCH(CQ$3,$AX$3:$BG$3,))/100)</f>
        <v>440.26680807485076</v>
      </c>
      <c r="CR76" cm="1">
        <f t="array" ref="CR76">AR76/(INDEX($AX76:$BG76,,MATCH(CR$3,$AX$3:$BG$3,))/100)</f>
        <v>124.90451125429225</v>
      </c>
      <c r="CS76" cm="1">
        <f t="array" ref="CS76">AS76/(INDEX($AX76:$BG76,,MATCH(CS$3,$AX$3:$BG$3,))/100)</f>
        <v>121.93441370475362</v>
      </c>
      <c r="CT76" cm="1">
        <f t="array" ref="CT76">AT76/(INDEX($AX76:$BG76,,MATCH(CT$3,$AX$3:$BG$3,))/100)</f>
        <v>412.22534385291306</v>
      </c>
      <c r="CU76" cm="1">
        <f t="array" ref="CU76">AU76/(INDEX($AX76:$BG76,,MATCH(CU$3,$AX$3:$BG$3,))/100)</f>
        <v>117.98895158992462</v>
      </c>
      <c r="CV76" cm="1">
        <f t="array" ref="CV76">AV76/(INDEX($AX76:$BG76,,MATCH(CV$3,$AX$3:$BG$3,))/100)</f>
        <v>413.71039810797163</v>
      </c>
      <c r="CW76">
        <f t="shared" si="93"/>
        <v>6592.263282087175</v>
      </c>
      <c r="CX76">
        <f>IFERROR(1/INDEX('exch rates'!$BC$5:$BL$268,MATCH('Country-wise data'!$B76,'exch rates'!$A$5:$A$268,),MATCH(CX$3,'exch rates'!$BC$4:$BL$4,)),1)</f>
        <v>0.31045421203307827</v>
      </c>
      <c r="CY76">
        <f>IFERROR(1/INDEX('exch rates'!$BC$5:$BL$268,MATCH('Country-wise data'!$B76,'exch rates'!$A$5:$A$268,),MATCH(CY$3,'exch rates'!$BC$4:$BL$4,)),1)</f>
        <v>0.32679706410807613</v>
      </c>
      <c r="CZ76">
        <f>IFERROR(1/INDEX('exch rates'!$BC$5:$BL$268,MATCH('Country-wise data'!$B76,'exch rates'!$A$5:$A$268,),MATCH(CZ$3,'exch rates'!$BC$4:$BL$4,)),1)</f>
        <v>0.32375023291600769</v>
      </c>
      <c r="DA76">
        <f>IFERROR(1/INDEX('exch rates'!$BC$5:$BL$268,MATCH('Country-wise data'!$B76,'exch rates'!$A$5:$A$268,),MATCH(DA$3,'exch rates'!$BC$4:$BL$4,)),1)</f>
        <v>0.31736877922691092</v>
      </c>
      <c r="DB76">
        <f>IFERROR(1/INDEX('exch rates'!$BC$5:$BL$268,MATCH('Country-wise data'!$B76,'exch rates'!$A$5:$A$268,),MATCH(DB$3,'exch rates'!$BC$4:$BL$4,)),1)</f>
        <v>0.30554318775518735</v>
      </c>
      <c r="DC76">
        <f>IFERROR(1/INDEX('exch rates'!$BC$5:$BL$268,MATCH('Country-wise data'!$B76,'exch rates'!$A$5:$A$268,),MATCH(DC$3,'exch rates'!$BC$4:$BL$4,)),1)</f>
        <v>0.25604914419459418</v>
      </c>
      <c r="DD76">
        <f>IFERROR(1/INDEX('exch rates'!$BC$5:$BL$268,MATCH('Country-wise data'!$B76,'exch rates'!$A$5:$A$268,),MATCH(DD$3,'exch rates'!$BC$4:$BL$4,)),1)</f>
        <v>0.24106256543758608</v>
      </c>
      <c r="DE76">
        <f>IFERROR(1/INDEX('exch rates'!$BC$5:$BL$268,MATCH('Country-wise data'!$B76,'exch rates'!$A$5:$A$268,),MATCH(DE$3,'exch rates'!$BC$4:$BL$4,)),1)</f>
        <v>0.23253429786842431</v>
      </c>
      <c r="DF76">
        <f>IFERROR(1/INDEX('exch rates'!$BC$5:$BL$268,MATCH('Country-wise data'!$B76,'exch rates'!$A$5:$A$268,),MATCH(DF$3,'exch rates'!$BC$4:$BL$4,)),1)</f>
        <v>0.24782348177910407</v>
      </c>
      <c r="DG76">
        <f>IFERROR(1/INDEX('exch rates'!$BC$5:$BL$268,MATCH('Country-wise data'!$B76,'exch rates'!$A$5:$A$268,),MATCH(DG$3,'exch rates'!$BC$4:$BL$4,)),1)</f>
        <v>0.2414018843354731</v>
      </c>
      <c r="DH76" cm="1">
        <f t="array" ref="DH76">(BH76/INDEX($CX76:$DG76,,MATCH(DH$3,$CX$3:$DG$3,)))*$DG76</f>
        <v>1996.5217121537632</v>
      </c>
      <c r="DI76" cm="1">
        <f t="array" ref="DI76">(BI76/INDEX($CX76:$DG76,,MATCH(DI$3,$CX$3:$DG$3,)))*$DG76</f>
        <v>1754.1310822335629</v>
      </c>
      <c r="DJ76" cm="1">
        <f t="array" ref="DJ76">(BJ76/INDEX($CX76:$DG76,,MATCH(DJ$3,$CX$3:$DG$3,)))*$DG76</f>
        <v>1847.9742140716191</v>
      </c>
      <c r="DK76" cm="1">
        <f t="array" ref="DK76">(BK76/INDEX($CX76:$DG76,,MATCH(DK$3,$CX$3:$DG$3,)))*$DG76</f>
        <v>2231.1063602783638</v>
      </c>
      <c r="DL76" cm="1">
        <f t="array" ref="DL76">(BL76/INDEX($CX76:$DG76,,MATCH(DL$3,$CX$3:$DG$3,)))*$DG76</f>
        <v>2369.7578457915833</v>
      </c>
      <c r="DM76" cm="1">
        <f t="array" ref="DM76">(BM76/INDEX($CX76:$DG76,,MATCH(DM$3,$CX$3:$DG$3,)))*$DG76</f>
        <v>2226.0173078996577</v>
      </c>
      <c r="DN76" cm="1">
        <f t="array" ref="DN76">(BN76/INDEX($CX76:$DG76,,MATCH(DN$3,$CX$3:$DG$3,)))*$DG76</f>
        <v>1996.6295586896076</v>
      </c>
      <c r="DO76" cm="1">
        <f t="array" ref="DO76">(BO76/INDEX($CX76:$DG76,,MATCH(DO$3,$CX$3:$DG$3,)))*$DG76</f>
        <v>1792.6770527824808</v>
      </c>
      <c r="DP76" cm="1">
        <f t="array" ref="DP76">(BP76/INDEX($CX76:$DG76,,MATCH(DP$3,$CX$3:$DG$3,)))*$DG76</f>
        <v>1794.0242588657152</v>
      </c>
      <c r="DQ76" cm="1">
        <f t="array" ref="DQ76">(BQ76/INDEX($CX76:$DG76,,MATCH(DQ$3,$CX$3:$DG$3,)))*$DG76</f>
        <v>1877.0947800000004</v>
      </c>
      <c r="DS76" cm="1">
        <f t="array" ref="DS76">(BS76/INDEX($CX76:$DG76,,MATCH(DS$3,$CX$3:$DG$3,)))*$DG76</f>
        <v>23538.207398625036</v>
      </c>
      <c r="DT76" cm="1">
        <f t="array" ref="DT76">(BT76/INDEX($CX76:$DG76,,MATCH(DT$3,$CX$3:$DG$3,)))*$DG76</f>
        <v>28133.369689291772</v>
      </c>
      <c r="DU76" cm="1">
        <f t="array" ref="DU76">(BU76/INDEX($CX76:$DG76,,MATCH(DU$3,$CX$3:$DG$3,)))*$DG76</f>
        <v>25373.554970412675</v>
      </c>
      <c r="DV76" cm="1">
        <f t="array" ref="DV76">(BV76/INDEX($CX76:$DG76,,MATCH(DV$3,$CX$3:$DG$3,)))*$DG76</f>
        <v>24719.041299435525</v>
      </c>
      <c r="DW76" cm="1">
        <f t="array" ref="DW76">(BW76/INDEX($CX76:$DG76,,MATCH(DW$3,$CX$3:$DG$3,)))*$DG76</f>
        <v>25513.323172787801</v>
      </c>
      <c r="DX76" cm="1">
        <f t="array" ref="DX76">(BX76/INDEX($CX76:$DG76,,MATCH(DX$3,$CX$3:$DG$3,)))*$DG76</f>
        <v>25042.494147525595</v>
      </c>
      <c r="DY76" cm="1">
        <f t="array" ref="DY76">(BY76/INDEX($CX76:$DG76,,MATCH(DY$3,$CX$3:$DG$3,)))*$DG76</f>
        <v>26709.228564916273</v>
      </c>
      <c r="DZ76" cm="1">
        <f t="array" ref="DZ76">(BZ76/INDEX($CX76:$DG76,,MATCH(DZ$3,$CX$3:$DG$3,)))*$DG76</f>
        <v>28738.687267781992</v>
      </c>
      <c r="EA76" cm="1">
        <f t="array" ref="EA76">(CA76/INDEX($CX76:$DG76,,MATCH(EA$3,$CX$3:$DG$3,)))*$DG76</f>
        <v>26345.981818207561</v>
      </c>
      <c r="EB76" cm="1">
        <f t="array" ref="EB76">(CB76/INDEX($CX76:$DG76,,MATCH(EB$3,$CX$3:$DG$3,)))*$DG76</f>
        <v>27565.906481220001</v>
      </c>
      <c r="EC76" s="53" cm="1">
        <f t="array" ref="EC76">(CC76/INDEX($CX76:$DG76,,MATCH(EC$3,$CX$3:$DG$3,)))*$DG76</f>
        <v>240.13838912266783</v>
      </c>
      <c r="ED76" cm="1">
        <f t="array" ref="ED76">(CD76/INDEX($CX76:$DG76,,MATCH(ED$3,$CX$3:$DG$3,)))*$DG76</f>
        <v>231.21831706221857</v>
      </c>
      <c r="EE76" cm="1">
        <f t="array" ref="EE76">(CE76/INDEX($CX76:$DG76,,MATCH(EE$3,$CX$3:$DG$3,)))*$DG76</f>
        <v>247.53559277979858</v>
      </c>
      <c r="EF76" cm="1">
        <f t="array" ref="EF76">(CF76/INDEX($CX76:$DG76,,MATCH(EF$3,$CX$3:$DG$3,)))*$DG76</f>
        <v>266.07634480185948</v>
      </c>
      <c r="EG76" cm="1">
        <f t="array" ref="EG76">(CG76/INDEX($CX76:$DG76,,MATCH(EG$3,$CX$3:$DG$3,)))*$DG76</f>
        <v>275.97813532042551</v>
      </c>
      <c r="EH76" cm="1">
        <f t="array" ref="EH76">(CH76/INDEX($CX76:$DG76,,MATCH(EH$3,$CX$3:$DG$3,)))*$DG76</f>
        <v>325.98077318278513</v>
      </c>
      <c r="EI76" cm="1">
        <f t="array" ref="EI76">(CI76/INDEX($CX76:$DG76,,MATCH(EI$3,$CX$3:$DG$3,)))*$DG76</f>
        <v>338.01323853827034</v>
      </c>
      <c r="EJ76" cm="1">
        <f t="array" ref="EJ76">(CJ76/INDEX($CX76:$DG76,,MATCH(EJ$3,$CX$3:$DG$3,)))*$DG76</f>
        <v>339.53066697144686</v>
      </c>
      <c r="EK76" cm="1">
        <f t="array" ref="EK76">(CK76/INDEX($CX76:$DG76,,MATCH(EK$3,$CX$3:$DG$3,)))*$DG76</f>
        <v>318.15304022673297</v>
      </c>
      <c r="EL76" cm="1">
        <f t="array" ref="EL76">(CL76/INDEX($CX76:$DG76,,MATCH(EL$3,$CX$3:$DG$3,)))*$DG76</f>
        <v>328.23668433486569</v>
      </c>
      <c r="EM76" cm="1">
        <f t="array" ref="EM76">(CM76/INDEX($CX76:$DG76,,MATCH(EM$3,$CX$3:$DG$3,)))*$DG76</f>
        <v>302.67107031702693</v>
      </c>
      <c r="EN76" cm="1">
        <f t="array" ref="EN76">(CN76/INDEX($CX76:$DG76,,MATCH(EN$3,$CX$3:$DG$3,)))*$DG76</f>
        <v>291.42818754553457</v>
      </c>
      <c r="EO76" cm="1">
        <f t="array" ref="EO76">(CO76/INDEX($CX76:$DG76,,MATCH(EO$3,$CX$3:$DG$3,)))*$DG76</f>
        <v>311.99452566473934</v>
      </c>
      <c r="EP76" cm="1">
        <f t="array" ref="EP76">(CP76/INDEX($CX76:$DG76,,MATCH(EP$3,$CX$3:$DG$3,)))*$DG76</f>
        <v>335.3633392871759</v>
      </c>
      <c r="EQ76" cm="1">
        <f t="array" ref="EQ76">(CQ76/INDEX($CX76:$DG76,,MATCH(EQ$3,$CX$3:$DG$3,)))*$DG76</f>
        <v>347.84358263876453</v>
      </c>
      <c r="ER76" cm="1">
        <f t="array" ref="ER76">(CR76/INDEX($CX76:$DG76,,MATCH(ER$3,$CX$3:$DG$3,)))*$DG76</f>
        <v>117.75936402221352</v>
      </c>
      <c r="ES76" cm="1">
        <f t="array" ref="ES76">(CS76/INDEX($CX76:$DG76,,MATCH(ES$3,$CX$3:$DG$3,)))*$DG76</f>
        <v>122.10604819639562</v>
      </c>
      <c r="ET76" cm="1">
        <f t="array" ref="ET76">(CT76/INDEX($CX76:$DG76,,MATCH(ET$3,$CX$3:$DG$3,)))*$DG76</f>
        <v>427.94536414253503</v>
      </c>
      <c r="EU76" cm="1">
        <f t="array" ref="EU76">(CU76/INDEX($CX76:$DG76,,MATCH(EU$3,$CX$3:$DG$3,)))*$DG76</f>
        <v>114.93162407411678</v>
      </c>
      <c r="EV76" cm="1">
        <f t="array" ref="EV76">(CV76/INDEX($CX76:$DG76,,MATCH(EV$3,$CX$3:$DG$3,)))*$DG76</f>
        <v>413.71039810797163</v>
      </c>
      <c r="EW76">
        <f t="shared" si="94"/>
        <v>5696.6146863375461</v>
      </c>
      <c r="EY76" s="96">
        <f t="shared" si="105"/>
        <v>1.0202067857414465E-2</v>
      </c>
      <c r="EZ76" s="96">
        <f t="shared" si="95"/>
        <v>8.2186499383408666E-3</v>
      </c>
      <c r="FA76" s="96">
        <f t="shared" si="96"/>
        <v>9.7556528073595595E-3</v>
      </c>
      <c r="FB76" s="96">
        <f t="shared" si="97"/>
        <v>1.0764023635816957E-2</v>
      </c>
      <c r="FC76" s="96">
        <f t="shared" si="98"/>
        <v>1.0817020325081778E-2</v>
      </c>
      <c r="FD76" s="96">
        <f t="shared" si="99"/>
        <v>1.301710489627866E-2</v>
      </c>
      <c r="FE76" s="96">
        <f t="shared" si="100"/>
        <v>1.2655297689213882E-2</v>
      </c>
      <c r="FF76" s="96">
        <f t="shared" si="101"/>
        <v>1.181441113881648E-2</v>
      </c>
      <c r="FG76" s="96">
        <f t="shared" si="102"/>
        <v>1.2075960669146867E-2</v>
      </c>
      <c r="FH76" s="96">
        <f t="shared" si="103"/>
        <v>1.190734230192958E-2</v>
      </c>
      <c r="FJ76" s="96">
        <f t="shared" si="106"/>
        <v>30270.540914292807</v>
      </c>
      <c r="FK76" s="96" t="str">
        <f>IF(AND('Country-wise data'!FJ76&gt;'non-R&amp;D ex_typologies'!$C$17,'Country-wise data'!FJ76&lt;'non-R&amp;D ex_typologies'!$D$17),"Small",IF(AND('Country-wise data'!FJ76&gt;'non-R&amp;D ex_typologies'!$E$17,'Country-wise data'!$FJ$4&lt;'non-R&amp;D ex_typologies'!$F$17),"Medium","Large"))</f>
        <v>Medium</v>
      </c>
      <c r="FL76" t="str">
        <f>IF($FK76='non-R&amp;D ex_typologies'!$C$16,IF(AND('Country-wise data'!EY76&gt;'non-R&amp;D ex_typologies'!$C$21,'Country-wise data'!EY76&lt;'non-R&amp;D ex_typologies'!$D$21),'non-R&amp;D ex_typologies'!$B$21,IF(AND('Country-wise data'!EY76&gt;'non-R&amp;D ex_typologies'!$C$19,'Country-wise data'!EY76&lt;'non-R&amp;D ex_typologies'!$D$19),'non-R&amp;D ex_typologies'!$B$19,'non-R&amp;D ex_typologies'!$B$20)),IF($FK76='non-R&amp;D ex_typologies'!$E$16,IF(AND('Country-wise data'!EY76&gt;'non-R&amp;D ex_typologies'!$E$21,'Country-wise data'!EY76&lt;'non-R&amp;D ex_typologies'!$F$21),'non-R&amp;D ex_typologies'!$B$21,IF(AND('Country-wise data'!EY76&gt;'non-R&amp;D ex_typologies'!$E$19,'Country-wise data'!EY76&lt;'non-R&amp;D ex_typologies'!$F$19),'non-R&amp;D ex_typologies'!$B$19,'non-R&amp;D ex_typologies'!$B$20)),IF(AND('Country-wise data'!EY76&gt;'non-R&amp;D ex_typologies'!$G$21,'Country-wise data'!EY76&lt;'non-R&amp;D ex_typologies'!$H$21),'non-R&amp;D ex_typologies'!$B$21,IF(AND('Country-wise data'!EY76&gt;'non-R&amp;D ex_typologies'!$G$19,'Country-wise data'!EY76&lt;'non-R&amp;D ex_typologies'!$H$19),'non-R&amp;D ex_typologies'!$B$19,'non-R&amp;D ex_typologies'!$B$20))))</f>
        <v>Balanced</v>
      </c>
      <c r="FM76" t="str">
        <f>IF($FK76='non-R&amp;D ex_typologies'!$C$16,IF(AND('Country-wise data'!EZ76&gt;'non-R&amp;D ex_typologies'!$C$21,'Country-wise data'!EZ76&lt;'non-R&amp;D ex_typologies'!$D$21),'non-R&amp;D ex_typologies'!$B$21,IF(AND('Country-wise data'!EZ76&gt;'non-R&amp;D ex_typologies'!$C$19,'Country-wise data'!EZ76&lt;'non-R&amp;D ex_typologies'!$D$19),'non-R&amp;D ex_typologies'!$B$19,'non-R&amp;D ex_typologies'!$B$20)),IF($FK76='non-R&amp;D ex_typologies'!$E$16,IF(AND('Country-wise data'!EZ76&gt;'non-R&amp;D ex_typologies'!$E$21,'Country-wise data'!EZ76&lt;'non-R&amp;D ex_typologies'!$F$21),'non-R&amp;D ex_typologies'!$B$21,IF(AND('Country-wise data'!EZ76&gt;'non-R&amp;D ex_typologies'!$E$19,'Country-wise data'!EZ76&lt;'non-R&amp;D ex_typologies'!$F$19),'non-R&amp;D ex_typologies'!$B$19,'non-R&amp;D ex_typologies'!$B$20)),IF(AND('Country-wise data'!EZ76&gt;'non-R&amp;D ex_typologies'!$G$21,'Country-wise data'!EZ76&lt;'non-R&amp;D ex_typologies'!$H$21),'non-R&amp;D ex_typologies'!$B$21,IF(AND('Country-wise data'!EZ76&gt;'non-R&amp;D ex_typologies'!$G$19,'Country-wise data'!EZ76&lt;'non-R&amp;D ex_typologies'!$H$19),'non-R&amp;D ex_typologies'!$B$19,'non-R&amp;D ex_typologies'!$B$20))))</f>
        <v>Balanced</v>
      </c>
      <c r="FN76" t="str">
        <f>IF($FK76='non-R&amp;D ex_typologies'!$C$16,IF(AND('Country-wise data'!FA76&gt;'non-R&amp;D ex_typologies'!$C$21,'Country-wise data'!FA76&lt;'non-R&amp;D ex_typologies'!$D$21),'non-R&amp;D ex_typologies'!$B$21,IF(AND('Country-wise data'!FA76&gt;'non-R&amp;D ex_typologies'!$C$19,'Country-wise data'!FA76&lt;'non-R&amp;D ex_typologies'!$D$19),'non-R&amp;D ex_typologies'!$B$19,'non-R&amp;D ex_typologies'!$B$20)),IF($FK76='non-R&amp;D ex_typologies'!$E$16,IF(AND('Country-wise data'!FA76&gt;'non-R&amp;D ex_typologies'!$E$21,'Country-wise data'!FA76&lt;'non-R&amp;D ex_typologies'!$F$21),'non-R&amp;D ex_typologies'!$B$21,IF(AND('Country-wise data'!FA76&gt;'non-R&amp;D ex_typologies'!$E$19,'Country-wise data'!FA76&lt;'non-R&amp;D ex_typologies'!$F$19),'non-R&amp;D ex_typologies'!$B$19,'non-R&amp;D ex_typologies'!$B$20)),IF(AND('Country-wise data'!FA76&gt;'non-R&amp;D ex_typologies'!$G$21,'Country-wise data'!FA76&lt;'non-R&amp;D ex_typologies'!$H$21),'non-R&amp;D ex_typologies'!$B$21,IF(AND('Country-wise data'!FA76&gt;'non-R&amp;D ex_typologies'!$G$19,'Country-wise data'!FA76&lt;'non-R&amp;D ex_typologies'!$H$19),'non-R&amp;D ex_typologies'!$B$19,'non-R&amp;D ex_typologies'!$B$20))))</f>
        <v>Balanced</v>
      </c>
      <c r="FO76" t="str">
        <f>IF($FK76='non-R&amp;D ex_typologies'!$C$16,IF(AND('Country-wise data'!FB76&gt;'non-R&amp;D ex_typologies'!$C$21,'Country-wise data'!FB76&lt;'non-R&amp;D ex_typologies'!$D$21),'non-R&amp;D ex_typologies'!$B$21,IF(AND('Country-wise data'!FB76&gt;'non-R&amp;D ex_typologies'!$C$19,'Country-wise data'!FB76&lt;'non-R&amp;D ex_typologies'!$D$19),'non-R&amp;D ex_typologies'!$B$19,'non-R&amp;D ex_typologies'!$B$20)),IF($FK76='non-R&amp;D ex_typologies'!$E$16,IF(AND('Country-wise data'!FB76&gt;'non-R&amp;D ex_typologies'!$E$21,'Country-wise data'!FB76&lt;'non-R&amp;D ex_typologies'!$F$21),'non-R&amp;D ex_typologies'!$B$21,IF(AND('Country-wise data'!FB76&gt;'non-R&amp;D ex_typologies'!$E$19,'Country-wise data'!FB76&lt;'non-R&amp;D ex_typologies'!$F$19),'non-R&amp;D ex_typologies'!$B$19,'non-R&amp;D ex_typologies'!$B$20)),IF(AND('Country-wise data'!FB76&gt;'non-R&amp;D ex_typologies'!$G$21,'Country-wise data'!FB76&lt;'non-R&amp;D ex_typologies'!$H$21),'non-R&amp;D ex_typologies'!$B$21,IF(AND('Country-wise data'!FB76&gt;'non-R&amp;D ex_typologies'!$G$19,'Country-wise data'!FB76&lt;'non-R&amp;D ex_typologies'!$H$19),'non-R&amp;D ex_typologies'!$B$19,'non-R&amp;D ex_typologies'!$B$20))))</f>
        <v>Balanced</v>
      </c>
      <c r="FP76" t="str">
        <f>IF($FK76='non-R&amp;D ex_typologies'!$C$16,IF(AND('Country-wise data'!FC76&gt;'non-R&amp;D ex_typologies'!$C$21,'Country-wise data'!FC76&lt;'non-R&amp;D ex_typologies'!$D$21),'non-R&amp;D ex_typologies'!$B$21,IF(AND('Country-wise data'!FC76&gt;'non-R&amp;D ex_typologies'!$C$19,'Country-wise data'!FC76&lt;'non-R&amp;D ex_typologies'!$D$19),'non-R&amp;D ex_typologies'!$B$19,'non-R&amp;D ex_typologies'!$B$20)),IF($FK76='non-R&amp;D ex_typologies'!$E$16,IF(AND('Country-wise data'!FC76&gt;'non-R&amp;D ex_typologies'!$E$21,'Country-wise data'!FC76&lt;'non-R&amp;D ex_typologies'!$F$21),'non-R&amp;D ex_typologies'!$B$21,IF(AND('Country-wise data'!FC76&gt;'non-R&amp;D ex_typologies'!$E$19,'Country-wise data'!FC76&lt;'non-R&amp;D ex_typologies'!$F$19),'non-R&amp;D ex_typologies'!$B$19,'non-R&amp;D ex_typologies'!$B$20)),IF(AND('Country-wise data'!FC76&gt;'non-R&amp;D ex_typologies'!$G$21,'Country-wise data'!FC76&lt;'non-R&amp;D ex_typologies'!$H$21),'non-R&amp;D ex_typologies'!$B$21,IF(AND('Country-wise data'!FC76&gt;'non-R&amp;D ex_typologies'!$G$19,'Country-wise data'!FC76&lt;'non-R&amp;D ex_typologies'!$H$19),'non-R&amp;D ex_typologies'!$B$19,'non-R&amp;D ex_typologies'!$B$20))))</f>
        <v>Balanced</v>
      </c>
      <c r="FQ76" t="str">
        <f>IF($FK76='non-R&amp;D ex_typologies'!$C$16,IF(AND('Country-wise data'!FD76&gt;'non-R&amp;D ex_typologies'!$C$21,'Country-wise data'!FD76&lt;'non-R&amp;D ex_typologies'!$D$21),'non-R&amp;D ex_typologies'!$B$21,IF(AND('Country-wise data'!FD76&gt;'non-R&amp;D ex_typologies'!$C$19,'Country-wise data'!FD76&lt;'non-R&amp;D ex_typologies'!$D$19),'non-R&amp;D ex_typologies'!$B$19,'non-R&amp;D ex_typologies'!$B$20)),IF($FK76='non-R&amp;D ex_typologies'!$E$16,IF(AND('Country-wise data'!FD76&gt;'non-R&amp;D ex_typologies'!$E$21,'Country-wise data'!FD76&lt;'non-R&amp;D ex_typologies'!$F$21),'non-R&amp;D ex_typologies'!$B$21,IF(AND('Country-wise data'!FD76&gt;'non-R&amp;D ex_typologies'!$E$19,'Country-wise data'!FD76&lt;'non-R&amp;D ex_typologies'!$F$19),'non-R&amp;D ex_typologies'!$B$19,'non-R&amp;D ex_typologies'!$B$20)),IF(AND('Country-wise data'!FD76&gt;'non-R&amp;D ex_typologies'!$G$21,'Country-wise data'!FD76&lt;'non-R&amp;D ex_typologies'!$H$21),'non-R&amp;D ex_typologies'!$B$21,IF(AND('Country-wise data'!FD76&gt;'non-R&amp;D ex_typologies'!$G$19,'Country-wise data'!FD76&lt;'non-R&amp;D ex_typologies'!$H$19),'non-R&amp;D ex_typologies'!$B$19,'non-R&amp;D ex_typologies'!$B$20))))</f>
        <v xml:space="preserve">Research heavy </v>
      </c>
      <c r="FR76" t="str">
        <f>IF($FK76='non-R&amp;D ex_typologies'!$C$16,IF(AND('Country-wise data'!FE76&gt;'non-R&amp;D ex_typologies'!$C$21,'Country-wise data'!FE76&lt;'non-R&amp;D ex_typologies'!$D$21),'non-R&amp;D ex_typologies'!$B$21,IF(AND('Country-wise data'!FE76&gt;'non-R&amp;D ex_typologies'!$C$19,'Country-wise data'!FE76&lt;'non-R&amp;D ex_typologies'!$D$19),'non-R&amp;D ex_typologies'!$B$19,'non-R&amp;D ex_typologies'!$B$20)),IF($FK76='non-R&amp;D ex_typologies'!$E$16,IF(AND('Country-wise data'!FE76&gt;'non-R&amp;D ex_typologies'!$E$21,'Country-wise data'!FE76&lt;'non-R&amp;D ex_typologies'!$F$21),'non-R&amp;D ex_typologies'!$B$21,IF(AND('Country-wise data'!FE76&gt;'non-R&amp;D ex_typologies'!$E$19,'Country-wise data'!FE76&lt;'non-R&amp;D ex_typologies'!$F$19),'non-R&amp;D ex_typologies'!$B$19,'non-R&amp;D ex_typologies'!$B$20)),IF(AND('Country-wise data'!FE76&gt;'non-R&amp;D ex_typologies'!$G$21,'Country-wise data'!FE76&lt;'non-R&amp;D ex_typologies'!$H$21),'non-R&amp;D ex_typologies'!$B$21,IF(AND('Country-wise data'!FE76&gt;'non-R&amp;D ex_typologies'!$G$19,'Country-wise data'!FE76&lt;'non-R&amp;D ex_typologies'!$H$19),'non-R&amp;D ex_typologies'!$B$19,'non-R&amp;D ex_typologies'!$B$20))))</f>
        <v xml:space="preserve">Research heavy </v>
      </c>
      <c r="FS76" t="str">
        <f>IF($FK76='non-R&amp;D ex_typologies'!$C$16,IF(AND('Country-wise data'!FF76&gt;'non-R&amp;D ex_typologies'!$C$21,'Country-wise data'!FF76&lt;'non-R&amp;D ex_typologies'!$D$21),'non-R&amp;D ex_typologies'!$B$21,IF(AND('Country-wise data'!FF76&gt;'non-R&amp;D ex_typologies'!$C$19,'Country-wise data'!FF76&lt;'non-R&amp;D ex_typologies'!$D$19),'non-R&amp;D ex_typologies'!$B$19,'non-R&amp;D ex_typologies'!$B$20)),IF($FK76='non-R&amp;D ex_typologies'!$E$16,IF(AND('Country-wise data'!FF76&gt;'non-R&amp;D ex_typologies'!$E$21,'Country-wise data'!FF76&lt;'non-R&amp;D ex_typologies'!$F$21),'non-R&amp;D ex_typologies'!$B$21,IF(AND('Country-wise data'!FF76&gt;'non-R&amp;D ex_typologies'!$E$19,'Country-wise data'!FF76&lt;'non-R&amp;D ex_typologies'!$F$19),'non-R&amp;D ex_typologies'!$B$19,'non-R&amp;D ex_typologies'!$B$20)),IF(AND('Country-wise data'!FF76&gt;'non-R&amp;D ex_typologies'!$G$21,'Country-wise data'!FF76&lt;'non-R&amp;D ex_typologies'!$H$21),'non-R&amp;D ex_typologies'!$B$21,IF(AND('Country-wise data'!FF76&gt;'non-R&amp;D ex_typologies'!$G$19,'Country-wise data'!FF76&lt;'non-R&amp;D ex_typologies'!$H$19),'non-R&amp;D ex_typologies'!$B$19,'non-R&amp;D ex_typologies'!$B$20))))</f>
        <v>Balanced</v>
      </c>
      <c r="FT76" t="str">
        <f>IF($FK76='non-R&amp;D ex_typologies'!$C$16,IF(AND('Country-wise data'!FG76&gt;'non-R&amp;D ex_typologies'!$C$21,'Country-wise data'!FG76&lt;'non-R&amp;D ex_typologies'!$D$21),'non-R&amp;D ex_typologies'!$B$21,IF(AND('Country-wise data'!FG76&gt;'non-R&amp;D ex_typologies'!$C$19,'Country-wise data'!FG76&lt;'non-R&amp;D ex_typologies'!$D$19),'non-R&amp;D ex_typologies'!$B$19,'non-R&amp;D ex_typologies'!$B$20)),IF($FK76='non-R&amp;D ex_typologies'!$E$16,IF(AND('Country-wise data'!FG76&gt;'non-R&amp;D ex_typologies'!$E$21,'Country-wise data'!FG76&lt;'non-R&amp;D ex_typologies'!$F$21),'non-R&amp;D ex_typologies'!$B$21,IF(AND('Country-wise data'!FG76&gt;'non-R&amp;D ex_typologies'!$E$19,'Country-wise data'!FG76&lt;'non-R&amp;D ex_typologies'!$F$19),'non-R&amp;D ex_typologies'!$B$19,'non-R&amp;D ex_typologies'!$B$20)),IF(AND('Country-wise data'!FG76&gt;'non-R&amp;D ex_typologies'!$G$21,'Country-wise data'!FG76&lt;'non-R&amp;D ex_typologies'!$H$21),'non-R&amp;D ex_typologies'!$B$21,IF(AND('Country-wise data'!FG76&gt;'non-R&amp;D ex_typologies'!$G$19,'Country-wise data'!FG76&lt;'non-R&amp;D ex_typologies'!$H$19),'non-R&amp;D ex_typologies'!$B$19,'non-R&amp;D ex_typologies'!$B$20))))</f>
        <v xml:space="preserve">Research heavy </v>
      </c>
      <c r="FU76" t="str">
        <f>IF($FK76='non-R&amp;D ex_typologies'!$C$16,IF(AND('Country-wise data'!FH76&gt;'non-R&amp;D ex_typologies'!$C$21,'Country-wise data'!FH76&lt;'non-R&amp;D ex_typologies'!$D$21),'non-R&amp;D ex_typologies'!$B$21,IF(AND('Country-wise data'!FH76&gt;'non-R&amp;D ex_typologies'!$C$19,'Country-wise data'!FH76&lt;'non-R&amp;D ex_typologies'!$D$19),'non-R&amp;D ex_typologies'!$B$19,'non-R&amp;D ex_typologies'!$B$20)),IF($FK76='non-R&amp;D ex_typologies'!$E$16,IF(AND('Country-wise data'!FH76&gt;'non-R&amp;D ex_typologies'!$E$21,'Country-wise data'!FH76&lt;'non-R&amp;D ex_typologies'!$F$21),'non-R&amp;D ex_typologies'!$B$21,IF(AND('Country-wise data'!FH76&gt;'non-R&amp;D ex_typologies'!$E$19,'Country-wise data'!FH76&lt;'non-R&amp;D ex_typologies'!$F$19),'non-R&amp;D ex_typologies'!$B$19,'non-R&amp;D ex_typologies'!$B$20)),IF(AND('Country-wise data'!FH76&gt;'non-R&amp;D ex_typologies'!$G$21,'Country-wise data'!FH76&lt;'non-R&amp;D ex_typologies'!$H$21),'non-R&amp;D ex_typologies'!$B$21,IF(AND('Country-wise data'!FH76&gt;'non-R&amp;D ex_typologies'!$G$19,'Country-wise data'!FH76&lt;'non-R&amp;D ex_typologies'!$H$19),'non-R&amp;D ex_typologies'!$B$19,'non-R&amp;D ex_typologies'!$B$20))))</f>
        <v>Balanced</v>
      </c>
    </row>
    <row r="77" spans="2:177" x14ac:dyDescent="0.35">
      <c r="B77" t="s">
        <v>207</v>
      </c>
      <c r="C77" t="s">
        <v>208</v>
      </c>
      <c r="D77" t="s">
        <v>366</v>
      </c>
      <c r="E77" t="s">
        <v>366</v>
      </c>
      <c r="F77" t="s">
        <v>367</v>
      </c>
      <c r="G77" s="55">
        <f>Assumptions!$C$13</f>
        <v>1.1000000000000001</v>
      </c>
      <c r="H77">
        <f>SUMIFS(FAOstat!M:M,FAOstat!$B:$B,'Country-wise data'!$B77)*G77</f>
        <v>18.502000000000002</v>
      </c>
      <c r="I77">
        <f>IF(SUMIFS(FAOstat!N:N,FAOstat!$B:$B,'Country-wise data'!$B77)=0,H77*(1+Assumptions!$C$9),SUMIFS(FAOstat!N:N,FAOstat!$B:$B,'Country-wise data'!$B77)*$G77)</f>
        <v>21.516000000000002</v>
      </c>
      <c r="J77">
        <f>IF(SUMIFS(FAOstat!O:O,FAOstat!$B:$B,'Country-wise data'!$B77)=0,I77*(1+Assumptions!$C$9),SUMIFS(FAOstat!O:O,FAOstat!$B:$B,'Country-wise data'!$B77)*$G77)</f>
        <v>0.66</v>
      </c>
      <c r="K77">
        <f>IF(SUMIFS(FAOstat!P:P,FAOstat!$B:$B,'Country-wise data'!$B77)=0,J77*(1+Assumptions!$C$9),SUMIFS(FAOstat!P:P,FAOstat!$B:$B,'Country-wise data'!$B77)*$G77)</f>
        <v>0.67320000000000002</v>
      </c>
      <c r="L77">
        <f>IF(SUMIFS(FAOstat!Q:Q,FAOstat!$B:$B,'Country-wise data'!$B77)=0,K77*(1+Assumptions!$C$9),SUMIFS(FAOstat!Q:Q,FAOstat!$B:$B,'Country-wise data'!$B77)*$G77)</f>
        <v>0.68666400000000005</v>
      </c>
      <c r="M77">
        <f>IF(SUMIFS(FAOstat!R:R,FAOstat!$B:$B,'Country-wise data'!$B77)=0,L77*(1+Assumptions!$C$9),SUMIFS(FAOstat!R:R,FAOstat!$B:$B,'Country-wise data'!$B77)*$G77)</f>
        <v>3.1790000000000003</v>
      </c>
      <c r="N77">
        <f>IF(SUMIFS(FAOstat!S:S,FAOstat!$B:$B,'Country-wise data'!$B77)=0,M77*(1+Assumptions!$C$9),SUMIFS(FAOstat!S:S,FAOstat!$B:$B,'Country-wise data'!$B77)*$G77)</f>
        <v>2.3320000000000003</v>
      </c>
      <c r="O77">
        <f>IF(SUMIFS(FAOstat!T:T,FAOstat!$B:$B,'Country-wise data'!$B77)=0,N77*(1+Assumptions!$C$9),SUMIFS(FAOstat!T:T,FAOstat!$B:$B,'Country-wise data'!$B77)*$G77)</f>
        <v>2.145</v>
      </c>
      <c r="P77">
        <f>IF(SUMIFS(FAOstat!U:U,FAOstat!$B:$B,'Country-wise data'!$B77)=0,O77*(1+Assumptions!$C$9),SUMIFS(FAOstat!U:U,FAOstat!$B:$B,'Country-wise data'!$B77)*$G77)</f>
        <v>6.2150000000000007</v>
      </c>
      <c r="Q77">
        <f>IF(SUMIFS(FAOstat!V:V,FAOstat!$B:$B,'Country-wise data'!$B77)=0,P77*(1+Assumptions!$C$9),SUMIFS(FAOstat!V:V,FAOstat!$B:$B,'Country-wise data'!$B77)*$G77)</f>
        <v>6.3393000000000006</v>
      </c>
      <c r="R77" s="36">
        <f t="shared" si="90"/>
        <v>0.5597658413956883</v>
      </c>
      <c r="S77">
        <f>SUMIFS(FAOstat!CE:CE,FAOstat!$B:$B,'Country-wise data'!$B77)</f>
        <v>145.82096300000001</v>
      </c>
      <c r="T77">
        <f>SUMIFS(FAOstat!CF:CF,FAOstat!$B:$B,'Country-wise data'!$B77)</f>
        <v>149.41636399999999</v>
      </c>
      <c r="U77">
        <f>SUMIFS(FAOstat!CG:CG,FAOstat!$B:$B,'Country-wise data'!$B77)</f>
        <v>149.80936600000001</v>
      </c>
      <c r="V77">
        <f>SUMIFS(FAOstat!CH:CH,FAOstat!$B:$B,'Country-wise data'!$B77)</f>
        <v>178.373153</v>
      </c>
      <c r="W77">
        <f>SUMIFS(FAOstat!CI:CI,FAOstat!$B:$B,'Country-wise data'!$B77)</f>
        <v>196.225424</v>
      </c>
      <c r="X77">
        <f>SUMIFS(FAOstat!CJ:CJ,FAOstat!$B:$B,'Country-wise data'!$B77)</f>
        <v>228.677089</v>
      </c>
      <c r="Y77">
        <f>SUMIFS(FAOstat!CK:CK,FAOstat!$B:$B,'Country-wise data'!$B77)</f>
        <v>248.53589600000001</v>
      </c>
      <c r="Z77">
        <f>SUMIFS(FAOstat!CL:CL,FAOstat!$B:$B,'Country-wise data'!$B77)</f>
        <v>254.423191</v>
      </c>
      <c r="AA77">
        <f>SUMIFS(FAOstat!CM:CM,FAOstat!$B:$B,'Country-wise data'!$B77)</f>
        <v>297.828598</v>
      </c>
      <c r="AB77">
        <f>SUMIFS(FAOstat!CN:CN,FAOstat!$B:$B,'Country-wise data'!$B77)</f>
        <v>303.78516996000002</v>
      </c>
      <c r="AC77" s="53">
        <f>IFERROR(INDEX('ASTI data (new)'!$AF$6:$AL$130,MATCH('Country-wise data'!$B77,'ASTI data (new)'!$C$6:$C$130,),MATCH('Country-wise data'!AC$3,'ASTI data (new)'!$AF$5:$AL$5,)),(INDEX(Assumptions!$G$154:$P$345,MATCH('Country-wise data'!$B77,Assumptions!$B$154:$B$344,),MATCH('Country-wise data'!AC$3,Assumptions!$G$153:$P$153,))*S77))</f>
        <v>0.26006217083756522</v>
      </c>
      <c r="AD77" s="53">
        <f>IFERROR(INDEX('ASTI data (new)'!$AF$6:$AL$130,MATCH('Country-wise data'!$B77,'ASTI data (new)'!$C$6:$C$130,),MATCH('Country-wise data'!AD$3,'ASTI data (new)'!$AF$5:$AL$5,)),(INDEX(Assumptions!$G$154:$P$345,MATCH('Country-wise data'!$B77,Assumptions!$B$154:$B$344,),MATCH('Country-wise data'!AD$3,Assumptions!$G$153:$P$153,))*T77))</f>
        <v>0.29016914196862154</v>
      </c>
      <c r="AE77" s="53">
        <f>IFERROR(INDEX('ASTI data (new)'!$AF$6:$AL$130,MATCH('Country-wise data'!$B77,'ASTI data (new)'!$C$6:$C$130,),MATCH('Country-wise data'!AE$3,'ASTI data (new)'!$AF$5:$AL$5,)),(INDEX(Assumptions!$G$154:$P$345,MATCH('Country-wise data'!$B77,Assumptions!$B$154:$B$344,),MATCH('Country-wise data'!AE$3,Assumptions!$G$153:$P$153,))*U77))</f>
        <v>0.30257651999485302</v>
      </c>
      <c r="AF77" s="53">
        <f>IFERROR(INDEX('ASTI data (new)'!$AF$6:$AL$130,MATCH('Country-wise data'!$B77,'ASTI data (new)'!$C$6:$C$130,),MATCH('Country-wise data'!AF$3,'ASTI data (new)'!$AF$5:$AL$5,)),(INDEX(Assumptions!$G$154:$P$345,MATCH('Country-wise data'!$B77,Assumptions!$B$154:$B$344,),MATCH('Country-wise data'!AF$3,Assumptions!$G$153:$P$153,))*V77))</f>
        <v>0.30802949401072227</v>
      </c>
      <c r="AG77" s="53">
        <f>IFERROR(INDEX('ASTI data (new)'!$AF$6:$AL$130,MATCH('Country-wise data'!$B77,'ASTI data (new)'!$C$6:$C$130,),MATCH('Country-wise data'!AG$3,'ASTI data (new)'!$AF$5:$AL$5,)),(INDEX(Assumptions!$G$154:$P$345,MATCH('Country-wise data'!$B77,Assumptions!$B$154:$B$344,),MATCH('Country-wise data'!AG$3,Assumptions!$G$153:$P$153,))*W77))</f>
        <v>0.31077875580534964</v>
      </c>
      <c r="AH77" s="53">
        <f>IFERROR(INDEX('ASTI data (new)'!$AF$6:$AL$130,MATCH('Country-wise data'!$B77,'ASTI data (new)'!$C$6:$C$130,),MATCH('Country-wise data'!AH$3,'ASTI data (new)'!$AF$5:$AL$5,)),(INDEX(Assumptions!$G$154:$P$345,MATCH('Country-wise data'!$B77,Assumptions!$B$154:$B$344,),MATCH('Country-wise data'!AH$3,Assumptions!$G$153:$P$153,))*X77))</f>
        <v>0.33448817334674952</v>
      </c>
      <c r="AI77" s="53">
        <f>IFERROR(INDEX('ASTI data (new)'!$AF$6:$AL$130,MATCH('Country-wise data'!$B77,'ASTI data (new)'!$C$6:$C$130,),MATCH('Country-wise data'!AI$3,'ASTI data (new)'!$AF$5:$AL$5,)),(INDEX(Assumptions!$G$154:$P$345,MATCH('Country-wise data'!$B77,Assumptions!$B$154:$B$344,),MATCH('Country-wise data'!AI$3,Assumptions!$G$153:$P$153,))*Y77))</f>
        <v>0.33861171858806771</v>
      </c>
      <c r="AJ77" s="53">
        <f t="shared" ref="AJ77:AL77" si="114">IFERROR((1+($AI77/$AF77)^(1/3)-1)*AI77,0)</f>
        <v>0.34946622699883667</v>
      </c>
      <c r="AK77" s="53">
        <f t="shared" si="114"/>
        <v>0.36066868660671936</v>
      </c>
      <c r="AL77" s="53">
        <f t="shared" si="114"/>
        <v>0.37223025130565468</v>
      </c>
      <c r="AM77" s="55" cm="1">
        <f t="array" ref="AM77">INDEX('non-R&amp;D ex_typologies'!$J$8:$J$10,MATCH('Country-wise data'!FL77,'non-R&amp;D ex_typologies'!$F$8:$F$10,),)*'Country-wise data'!AC77</f>
        <v>0.75977804619136202</v>
      </c>
      <c r="AN77" s="55" cm="1">
        <f t="array" ref="AN77">INDEX('non-R&amp;D ex_typologies'!$J$8:$J$10,MATCH('Country-wise data'!FM77,'non-R&amp;D ex_typologies'!$F$8:$F$10,),)*'Country-wise data'!AD77</f>
        <v>0.84773630489935836</v>
      </c>
      <c r="AO77" s="55" cm="1">
        <f t="array" ref="AO77">INDEX('non-R&amp;D ex_typologies'!$J$8:$J$10,MATCH('Country-wise data'!FN77,'non-R&amp;D ex_typologies'!$F$8:$F$10,),)*'Country-wise data'!AE77</f>
        <v>0.88398476581455931</v>
      </c>
      <c r="AP77" s="55" cm="1">
        <f t="array" ref="AP77">INDEX('non-R&amp;D ex_typologies'!$J$8:$J$10,MATCH('Country-wise data'!FO77,'non-R&amp;D ex_typologies'!$F$8:$F$10,),)*'Country-wise data'!AF77</f>
        <v>0.89991576389231187</v>
      </c>
      <c r="AQ77" s="55" cm="1">
        <f t="array" ref="AQ77">INDEX('non-R&amp;D ex_typologies'!$J$8:$J$10,MATCH('Country-wise data'!FP77,'non-R&amp;D ex_typologies'!$F$8:$F$10,),)*'Country-wise data'!AG77</f>
        <v>0.90794780003222098</v>
      </c>
      <c r="AR77" s="55" cm="1">
        <f t="array" ref="AR77">INDEX('non-R&amp;D ex_typologies'!$J$8:$J$10,MATCH('Country-wise data'!FQ77,'non-R&amp;D ex_typologies'!$F$8:$F$10,),)*'Country-wise data'!AH77</f>
        <v>0.97721544814083994</v>
      </c>
      <c r="AS77" s="55" cm="1">
        <f t="array" ref="AS77">INDEX('non-R&amp;D ex_typologies'!$J$8:$J$10,MATCH('Country-wise data'!FR77,'non-R&amp;D ex_typologies'!$F$8:$F$10,),)*'Country-wise data'!AI77</f>
        <v>0.98926248726513943</v>
      </c>
      <c r="AT77" s="55" cm="1">
        <f t="array" ref="AT77">INDEX('non-R&amp;D ex_typologies'!$J$8:$J$10,MATCH('Country-wise data'!FS77,'non-R&amp;D ex_typologies'!$F$8:$F$10,),)*'Country-wise data'!AJ77</f>
        <v>1.020974201299292</v>
      </c>
      <c r="AU77" s="55" cm="1">
        <f t="array" ref="AU77">INDEX('non-R&amp;D ex_typologies'!$J$8:$J$10,MATCH('Country-wise data'!FT77,'non-R&amp;D ex_typologies'!$F$8:$F$10,),)*'Country-wise data'!AK77</f>
        <v>1.053702463337568</v>
      </c>
      <c r="AV77" s="55" cm="1">
        <f t="array" ref="AV77">INDEX('non-R&amp;D ex_typologies'!$J$8:$J$10,MATCH('Country-wise data'!FU77,'non-R&amp;D ex_typologies'!$F$8:$F$10,),)*'Country-wise data'!AL77</f>
        <v>1.0874798597562063</v>
      </c>
      <c r="AW77">
        <f t="shared" si="92"/>
        <v>12.655078280091997</v>
      </c>
      <c r="AX77" s="53">
        <f>INDEX('GDP deflators'!$AB$3:$AK$155,MATCH('Country-wise data'!$B77,'GDP deflators'!$B$3:$B$155,),MATCH('Country-wise data'!AX$3,'GDP deflators'!$D$2:$M$2,))</f>
        <v>63.309724434961737</v>
      </c>
      <c r="AY77" s="53">
        <f>INDEX('GDP deflators'!$AB$3:$AK$155,MATCH('Country-wise data'!$B77,'GDP deflators'!$B$3:$B$155,),MATCH('Country-wise data'!AY$3,'GDP deflators'!$D$2:$M$2,))</f>
        <v>71.308899792401178</v>
      </c>
      <c r="AZ77" s="53">
        <f>INDEX('GDP deflators'!$AB$3:$AK$155,MATCH('Country-wise data'!$B77,'GDP deflators'!$B$3:$B$155,),MATCH('Country-wise data'!AZ$3,'GDP deflators'!$D$2:$M$2,))</f>
        <v>76.141470118173629</v>
      </c>
      <c r="BA77" s="53">
        <f>INDEX('GDP deflators'!$AB$3:$AK$155,MATCH('Country-wise data'!$B77,'GDP deflators'!$B$3:$B$155,),MATCH('Country-wise data'!BA$3,'GDP deflators'!$D$2:$M$2,))</f>
        <v>81.037637480547829</v>
      </c>
      <c r="BB77" s="53">
        <f>INDEX('GDP deflators'!$AB$3:$AK$155,MATCH('Country-wise data'!$B77,'GDP deflators'!$B$3:$B$155,),MATCH('Country-wise data'!BB$3,'GDP deflators'!$D$2:$M$2,))</f>
        <v>84.798467671198381</v>
      </c>
      <c r="BC77" s="53">
        <f>INDEX('GDP deflators'!$AB$3:$AK$155,MATCH('Country-wise data'!$B77,'GDP deflators'!$B$3:$B$155,),MATCH('Country-wise data'!BC$3,'GDP deflators'!$D$2:$M$2,))</f>
        <v>91.522908231791845</v>
      </c>
      <c r="BD77" s="53">
        <f>INDEX('GDP deflators'!$AB$3:$AK$155,MATCH('Country-wise data'!$B77,'GDP deflators'!$B$3:$B$155,),MATCH('Country-wise data'!BD$3,'GDP deflators'!$D$2:$M$2,))</f>
        <v>91.729047783002969</v>
      </c>
      <c r="BE77" s="53">
        <f>INDEX('GDP deflators'!$AB$3:$AK$155,MATCH('Country-wise data'!$B77,'GDP deflators'!$B$3:$B$155,),MATCH('Country-wise data'!BE$3,'GDP deflators'!$D$2:$M$2,))</f>
        <v>92.996867215798801</v>
      </c>
      <c r="BF77" s="53">
        <f>INDEX('GDP deflators'!$AB$3:$AK$155,MATCH('Country-wise data'!$B77,'GDP deflators'!$B$3:$B$155,),MATCH('Country-wise data'!BF$3,'GDP deflators'!$D$2:$M$2,))</f>
        <v>97.893189662350579</v>
      </c>
      <c r="BG77" s="53">
        <f>INDEX('GDP deflators'!$AB$3:$AK$155,MATCH('Country-wise data'!$B77,'GDP deflators'!$B$3:$B$155,),MATCH('Country-wise data'!BG$3,'GDP deflators'!$D$2:$M$2,))</f>
        <v>100</v>
      </c>
      <c r="BH77" cm="1">
        <f t="array" ref="BH77">H77/(INDEX($AX77:$BG77,,MATCH(BH$3,$AX$3:$BG$3,))/100)</f>
        <v>29.2245783173597</v>
      </c>
      <c r="BI77" cm="1">
        <f t="array" ref="BI77">I77/(INDEX($AX77:$BG77,,MATCH(BI$3,$AX$3:$BG$3,))/100)</f>
        <v>30.172951851225715</v>
      </c>
      <c r="BJ77" cm="1">
        <f t="array" ref="BJ77">J77/(INDEX($AX77:$BG77,,MATCH(BJ$3,$AX$3:$BG$3,))/100)</f>
        <v>0.86680753467940941</v>
      </c>
      <c r="BK77" cm="1">
        <f t="array" ref="BK77">K77/(INDEX($AX77:$BG77,,MATCH(BK$3,$AX$3:$BG$3,))/100)</f>
        <v>0.83072510617254125</v>
      </c>
      <c r="BL77" cm="1">
        <f t="array" ref="BL77">L77/(INDEX($AX77:$BG77,,MATCH(BL$3,$AX$3:$BG$3,))/100)</f>
        <v>0.80975991531179992</v>
      </c>
      <c r="BM77" cm="1">
        <f t="array" ref="BM77">M77/(INDEX($AX77:$BG77,,MATCH(BM$3,$AX$3:$BG$3,))/100)</f>
        <v>3.4734473165437802</v>
      </c>
      <c r="BN77" cm="1">
        <f t="array" ref="BN77">N77/(INDEX($AX77:$BG77,,MATCH(BN$3,$AX$3:$BG$3,))/100)</f>
        <v>2.5422699312399391</v>
      </c>
      <c r="BO77" cm="1">
        <f t="array" ref="BO77">O77/(INDEX($AX77:$BG77,,MATCH(BO$3,$AX$3:$BG$3,))/100)</f>
        <v>2.3065293103073432</v>
      </c>
      <c r="BP77" cm="1">
        <f t="array" ref="BP77">P77/(INDEX($AX77:$BG77,,MATCH(BP$3,$AX$3:$BG$3,))/100)</f>
        <v>6.3487562530514525</v>
      </c>
      <c r="BQ77" cm="1">
        <f t="array" ref="BQ77">Q77/(INDEX($AX77:$BG77,,MATCH(BQ$3,$AX$3:$BG$3,))/100)</f>
        <v>6.3393000000000006</v>
      </c>
      <c r="BS77" cm="1">
        <f t="array" ref="BS77">S77/(INDEX($AX77:$BG77,,MATCH(BS$3,$AX$3:$BG$3,))/100)</f>
        <v>230.32948619102316</v>
      </c>
      <c r="BT77" cm="1">
        <f t="array" ref="BT77">T77/(INDEX($AX77:$BG77,,MATCH(BT$3,$AX$3:$BG$3,))/100)</f>
        <v>209.5339634112853</v>
      </c>
      <c r="BU77" cm="1">
        <f t="array" ref="BU77">U77/(INDEX($AX77:$BG77,,MATCH(BU$3,$AX$3:$BG$3,))/100)</f>
        <v>196.75134426415963</v>
      </c>
      <c r="BV77" cm="1">
        <f t="array" ref="BV77">V77/(INDEX($AX77:$BG77,,MATCH(BV$3,$AX$3:$BG$3,))/100)</f>
        <v>220.11149207405813</v>
      </c>
      <c r="BW77" cm="1">
        <f t="array" ref="BW77">W77/(INDEX($AX77:$BG77,,MATCH(BW$3,$AX$3:$BG$3,))/100)</f>
        <v>231.40208707644788</v>
      </c>
      <c r="BX77" cm="1">
        <f t="array" ref="BX77">X77/(INDEX($AX77:$BG77,,MATCH(BX$3,$AX$3:$BG$3,))/100)</f>
        <v>249.8577606612435</v>
      </c>
      <c r="BY77" cm="1">
        <f t="array" ref="BY77">Y77/(INDEX($AX77:$BG77,,MATCH(BY$3,$AX$3:$BG$3,))/100)</f>
        <v>270.94568406285441</v>
      </c>
      <c r="BZ77" cm="1">
        <f t="array" ref="BZ77">Z77/(INDEX($AX77:$BG77,,MATCH(BZ$3,$AX$3:$BG$3,))/100)</f>
        <v>273.58253951674754</v>
      </c>
      <c r="CA77" cm="1">
        <f t="array" ref="CA77">AA77/(INDEX($AX77:$BG77,,MATCH(CA$3,$AX$3:$BG$3,))/100)</f>
        <v>304.23832242800438</v>
      </c>
      <c r="CB77" cm="1">
        <f t="array" ref="CB77">AB77/(INDEX($AX77:$BG77,,MATCH(CB$3,$AX$3:$BG$3,))/100)</f>
        <v>303.78516996000002</v>
      </c>
      <c r="CC77" cm="1">
        <f t="array" ref="CC77">AC77/(INDEX($AX77:$BG77,,MATCH(CC$3,$AX$3:$BG$3,))/100)</f>
        <v>0.41077760669251984</v>
      </c>
      <c r="CD77" cm="1">
        <f t="array" ref="CD77">AD77/(INDEX($AX77:$BG77,,MATCH(CD$3,$AX$3:$BG$3,))/100)</f>
        <v>0.40691855127954524</v>
      </c>
      <c r="CE77" cm="1">
        <f t="array" ref="CE77">AE77/(INDEX($AX77:$BG77,,MATCH(CE$3,$AX$3:$BG$3,))/100)</f>
        <v>0.39738728386153571</v>
      </c>
      <c r="CF77" cm="1">
        <f t="array" ref="CF77">AF77/(INDEX($AX77:$BG77,,MATCH(CF$3,$AX$3:$BG$3,))/100)</f>
        <v>0.38010670546097952</v>
      </c>
      <c r="CG77" cm="1">
        <f t="array" ref="CG77">AG77/(INDEX($AX77:$BG77,,MATCH(CG$3,$AX$3:$BG$3,))/100)</f>
        <v>0.36649100430726883</v>
      </c>
      <c r="CH77" cm="1">
        <f t="array" ref="CH77">AH77/(INDEX($AX77:$BG77,,MATCH(CH$3,$AX$3:$BG$3,))/100)</f>
        <v>0.36546934511698576</v>
      </c>
      <c r="CI77" cm="1">
        <f t="array" ref="CI77">AI77/(INDEX($AX77:$BG77,,MATCH(CI$3,$AX$3:$BG$3,))/100)</f>
        <v>0.36914339216634834</v>
      </c>
      <c r="CJ77" cm="1">
        <f t="array" ref="CJ77">AJ77/(INDEX($AX77:$BG77,,MATCH(CJ$3,$AX$3:$BG$3,))/100)</f>
        <v>0.37578279512136886</v>
      </c>
      <c r="CK77" cm="1">
        <f t="array" ref="CK77">AK77/(INDEX($AX77:$BG77,,MATCH(CK$3,$AX$3:$BG$3,))/100)</f>
        <v>0.3684308253216837</v>
      </c>
      <c r="CL77" cm="1">
        <f t="array" ref="CL77">AL77/(INDEX($AX77:$BG77,,MATCH(CL$3,$AX$3:$BG$3,))/100)</f>
        <v>0.37223025130565468</v>
      </c>
      <c r="CM77" cm="1">
        <f t="array" ref="CM77">AM77/(INDEX($AX77:$BG77,,MATCH(CM$3,$AX$3:$BG$3,))/100)</f>
        <v>1.2000969092384604</v>
      </c>
      <c r="CN77" cm="1">
        <f t="array" ref="CN77">AN77/(INDEX($AX77:$BG77,,MATCH(CN$3,$AX$3:$BG$3,))/100)</f>
        <v>1.1888225836709583</v>
      </c>
      <c r="CO77" cm="1">
        <f t="array" ref="CO77">AO77/(INDEX($AX77:$BG77,,MATCH(CO$3,$AX$3:$BG$3,))/100)</f>
        <v>1.1609767508331412</v>
      </c>
      <c r="CP77" cm="1">
        <f t="array" ref="CP77">AP77/(INDEX($AX77:$BG77,,MATCH(CP$3,$AX$3:$BG$3,))/100)</f>
        <v>1.1104911148333101</v>
      </c>
      <c r="CQ77" cm="1">
        <f t="array" ref="CQ77">AQ77/(INDEX($AX77:$BG77,,MATCH(CQ$3,$AX$3:$BG$3,))/100)</f>
        <v>1.070712508099487</v>
      </c>
      <c r="CR77" cm="1">
        <f t="array" ref="CR77">AR77/(INDEX($AX77:$BG77,,MATCH(CR$3,$AX$3:$BG$3,))/100)</f>
        <v>1.0677277055772028</v>
      </c>
      <c r="CS77" cm="1">
        <f t="array" ref="CS77">AS77/(INDEX($AX77:$BG77,,MATCH(CS$3,$AX$3:$BG$3,))/100)</f>
        <v>1.0784615246474256</v>
      </c>
      <c r="CT77" cm="1">
        <f t="array" ref="CT77">AT77/(INDEX($AX77:$BG77,,MATCH(CT$3,$AX$3:$BG$3,))/100)</f>
        <v>1.0978587041326091</v>
      </c>
      <c r="CU77" cm="1">
        <f t="array" ref="CU77">AU77/(INDEX($AX77:$BG77,,MATCH(CU$3,$AX$3:$BG$3,))/100)</f>
        <v>1.0763797430362194</v>
      </c>
      <c r="CV77" cm="1">
        <f t="array" ref="CV77">AV77/(INDEX($AX77:$BG77,,MATCH(CV$3,$AX$3:$BG$3,))/100)</f>
        <v>1.0874798597562063</v>
      </c>
      <c r="CW77">
        <f t="shared" si="93"/>
        <v>14.951745164458911</v>
      </c>
      <c r="CX77">
        <f>IFERROR(1/INDEX('exch rates'!$BC$5:$BL$268,MATCH('Country-wise data'!$B77,'exch rates'!$A$5:$A$268,),MATCH(CX$3,'exch rates'!$BC$4:$BL$4,)),1)</f>
        <v>7.8125E-2</v>
      </c>
      <c r="CY77">
        <f>IFERROR(1/INDEX('exch rates'!$BC$5:$BL$268,MATCH('Country-wise data'!$B77,'exch rates'!$A$5:$A$268,),MATCH(CY$3,'exch rates'!$BC$4:$BL$4,)),1)</f>
        <v>6.8483729933127332E-2</v>
      </c>
      <c r="CZ77">
        <f>IFERROR(1/INDEX('exch rates'!$BC$5:$BL$268,MATCH('Country-wise data'!$B77,'exch rates'!$A$5:$A$268,),MATCH(CZ$3,'exch rates'!$BC$4:$BL$4,)),1)</f>
        <v>6.5083678374037446E-2</v>
      </c>
      <c r="DA77">
        <f>IFERROR(1/INDEX('exch rates'!$BC$5:$BL$268,MATCH('Country-wise data'!$B77,'exch rates'!$A$5:$A$268,),MATCH(DA$3,'exch rates'!$BC$4:$BL$4,)),1)</f>
        <v>6.5075738269885997E-2</v>
      </c>
      <c r="DB77">
        <f>IFERROR(1/INDEX('exch rates'!$BC$5:$BL$268,MATCH('Country-wise data'!$B77,'exch rates'!$A$5:$A$268,),MATCH(DB$3,'exch rates'!$BC$4:$BL$4,)),1)</f>
        <v>6.5017842282375463E-2</v>
      </c>
      <c r="DC77">
        <f>IFERROR(1/INDEX('exch rates'!$BC$5:$BL$268,MATCH('Country-wise data'!$B77,'exch rates'!$A$5:$A$268,),MATCH(DC$3,'exch rates'!$BC$4:$BL$4,)),1)</f>
        <v>6.5077342509738276E-2</v>
      </c>
      <c r="DD77">
        <f>IFERROR(1/INDEX('exch rates'!$BC$5:$BL$268,MATCH('Country-wise data'!$B77,'exch rates'!$A$5:$A$268,),MATCH(DD$3,'exch rates'!$BC$4:$BL$4,)),1)</f>
        <v>6.5068549761548786E-2</v>
      </c>
      <c r="DE77">
        <f>IFERROR(1/INDEX('exch rates'!$BC$5:$BL$268,MATCH('Country-wise data'!$B77,'exch rates'!$A$5:$A$268,),MATCH(DE$3,'exch rates'!$BC$4:$BL$4,)),1)</f>
        <v>6.4990059565735364E-2</v>
      </c>
      <c r="DF77">
        <f>IFERROR(1/INDEX('exch rates'!$BC$5:$BL$268,MATCH('Country-wise data'!$B77,'exch rates'!$A$5:$A$268,),MATCH(DF$3,'exch rates'!$BC$4:$BL$4,)),1)</f>
        <v>6.4973723162946848E-2</v>
      </c>
      <c r="DG77">
        <f>IFERROR(1/INDEX('exch rates'!$BC$5:$BL$268,MATCH('Country-wise data'!$B77,'exch rates'!$A$5:$A$268,),MATCH(DG$3,'exch rates'!$BC$4:$BL$4,)),1)</f>
        <v>6.5010874695728901E-2</v>
      </c>
      <c r="DH77" cm="1">
        <f t="array" ref="DH77">(BH77/INDEX($CX77:$DG77,,MATCH(DH$3,$CX$3:$DG$3,)))*$DG77</f>
        <v>24.318917107524957</v>
      </c>
      <c r="DI77" cm="1">
        <f t="array" ref="DI77">(BI77/INDEX($CX77:$DG77,,MATCH(DI$3,$CX$3:$DG$3,)))*$DG77</f>
        <v>28.642861507627011</v>
      </c>
      <c r="DJ77" cm="1">
        <f t="array" ref="DJ77">(BJ77/INDEX($CX77:$DG77,,MATCH(DJ$3,$CX$3:$DG$3,)))*$DG77</f>
        <v>0.86583790944483763</v>
      </c>
      <c r="DK77" cm="1">
        <f t="array" ref="DK77">(BK77/INDEX($CX77:$DG77,,MATCH(DK$3,$CX$3:$DG$3,)))*$DG77</f>
        <v>0.82989708944985863</v>
      </c>
      <c r="DL77" cm="1">
        <f t="array" ref="DL77">(BL77/INDEX($CX77:$DG77,,MATCH(DL$3,$CX$3:$DG$3,)))*$DG77</f>
        <v>0.80967313801844798</v>
      </c>
      <c r="DM77" cm="1">
        <f t="array" ref="DM77">(BM77/INDEX($CX77:$DG77,,MATCH(DM$3,$CX$3:$DG$3,)))*$DG77</f>
        <v>3.4698996540040441</v>
      </c>
      <c r="DN77" cm="1">
        <f t="array" ref="DN77">(BN77/INDEX($CX77:$DG77,,MATCH(DN$3,$CX$3:$DG$3,)))*$DG77</f>
        <v>2.5400165294636046</v>
      </c>
      <c r="DO77" cm="1">
        <f t="array" ref="DO77">(BO77/INDEX($CX77:$DG77,,MATCH(DO$3,$CX$3:$DG$3,)))*$DG77</f>
        <v>2.3072680495506792</v>
      </c>
      <c r="DP77" cm="1">
        <f t="array" ref="DP77">(BP77/INDEX($CX77:$DG77,,MATCH(DP$3,$CX$3:$DG$3,)))*$DG77</f>
        <v>6.352386428675973</v>
      </c>
      <c r="DQ77" cm="1">
        <f t="array" ref="DQ77">(BQ77/INDEX($CX77:$DG77,,MATCH(DQ$3,$CX$3:$DG$3,)))*$DG77</f>
        <v>6.3393000000000006</v>
      </c>
      <c r="DS77" cm="1">
        <f t="array" ref="DS77">(BS77/INDEX($CX77:$DG77,,MATCH(DS$3,$CX$3:$DG$3,)))*$DG77</f>
        <v>191.66619347835172</v>
      </c>
      <c r="DT77" cm="1">
        <f t="array" ref="DT77">(BT77/INDEX($CX77:$DG77,,MATCH(DT$3,$CX$3:$DG$3,)))*$DG77</f>
        <v>198.90835754904188</v>
      </c>
      <c r="DU77" cm="1">
        <f t="array" ref="DU77">(BU77/INDEX($CX77:$DG77,,MATCH(DU$3,$CX$3:$DG$3,)))*$DG77</f>
        <v>196.53125495863114</v>
      </c>
      <c r="DV77" cm="1">
        <f t="array" ref="DV77">(BV77/INDEX($CX77:$DG77,,MATCH(DV$3,$CX$3:$DG$3,)))*$DG77</f>
        <v>219.89209820364573</v>
      </c>
      <c r="DW77" cm="1">
        <f t="array" ref="DW77">(BW77/INDEX($CX77:$DG77,,MATCH(DW$3,$CX$3:$DG$3,)))*$DG77</f>
        <v>231.3772890512397</v>
      </c>
      <c r="DX77" cm="1">
        <f t="array" ref="DX77">(BX77/INDEX($CX77:$DG77,,MATCH(DX$3,$CX$3:$DG$3,)))*$DG77</f>
        <v>249.60256432832711</v>
      </c>
      <c r="DY77" cm="1">
        <f t="array" ref="DY77">(BY77/INDEX($CX77:$DG77,,MATCH(DY$3,$CX$3:$DG$3,)))*$DG77</f>
        <v>270.70552487351944</v>
      </c>
      <c r="DZ77" cm="1">
        <f t="array" ref="DZ77">(BZ77/INDEX($CX77:$DG77,,MATCH(DZ$3,$CX$3:$DG$3,)))*$DG77</f>
        <v>273.67016301120276</v>
      </c>
      <c r="EA77" cm="1">
        <f t="array" ref="EA77">(CA77/INDEX($CX77:$DG77,,MATCH(EA$3,$CX$3:$DG$3,)))*$DG77</f>
        <v>304.41228383053777</v>
      </c>
      <c r="EB77" cm="1">
        <f t="array" ref="EB77">(CB77/INDEX($CX77:$DG77,,MATCH(EB$3,$CX$3:$DG$3,)))*$DG77</f>
        <v>303.78516996000002</v>
      </c>
      <c r="EC77" s="53" cm="1">
        <f t="array" ref="EC77">(CC77/INDEX($CX77:$DG77,,MATCH(EC$3,$CX$3:$DG$3,)))*$DG77</f>
        <v>0.34182414741118489</v>
      </c>
      <c r="ED77" cm="1">
        <f t="array" ref="ED77">(CD77/INDEX($CX77:$DG77,,MATCH(ED$3,$CX$3:$DG$3,)))*$DG77</f>
        <v>0.38628344242397217</v>
      </c>
      <c r="EE77" cm="1">
        <f t="array" ref="EE77">(CE77/INDEX($CX77:$DG77,,MATCH(EE$3,$CX$3:$DG$3,)))*$DG77</f>
        <v>0.39694275987793581</v>
      </c>
      <c r="EF77" cm="1">
        <f t="array" ref="EF77">(CF77/INDEX($CX77:$DG77,,MATCH(EF$3,$CX$3:$DG$3,)))*$DG77</f>
        <v>0.3797278380038786</v>
      </c>
      <c r="EG77" cm="1">
        <f t="array" ref="EG77">(CG77/INDEX($CX77:$DG77,,MATCH(EG$3,$CX$3:$DG$3,)))*$DG77</f>
        <v>0.36645172958300765</v>
      </c>
      <c r="EH77" cm="1">
        <f t="array" ref="EH77">(CH77/INDEX($CX77:$DG77,,MATCH(EH$3,$CX$3:$DG$3,)))*$DG77</f>
        <v>0.36509606699098163</v>
      </c>
      <c r="EI77" cm="1">
        <f t="array" ref="EI77">(CI77/INDEX($CX77:$DG77,,MATCH(EI$3,$CX$3:$DG$3,)))*$DG77</f>
        <v>0.36881619308909536</v>
      </c>
      <c r="EJ77" cm="1">
        <f t="array" ref="EJ77">(CJ77/INDEX($CX77:$DG77,,MATCH(EJ$3,$CX$3:$DG$3,)))*$DG77</f>
        <v>0.37590315149251324</v>
      </c>
      <c r="EK77" cm="1">
        <f t="array" ref="EK77">(CK77/INDEX($CX77:$DG77,,MATCH(EK$3,$CX$3:$DG$3,)))*$DG77</f>
        <v>0.36864149156056508</v>
      </c>
      <c r="EL77" cm="1">
        <f t="array" ref="EL77">(CL77/INDEX($CX77:$DG77,,MATCH(EL$3,$CX$3:$DG$3,)))*$DG77</f>
        <v>0.37223025130565468</v>
      </c>
      <c r="EM77" cm="1">
        <f t="array" ref="EM77">(CM77/INDEX($CX77:$DG77,,MATCH(EM$3,$CX$3:$DG$3,)))*$DG77</f>
        <v>0.9986476773021834</v>
      </c>
      <c r="EN77" cm="1">
        <f t="array" ref="EN77">(CN77/INDEX($CX77:$DG77,,MATCH(EN$3,$CX$3:$DG$3,)))*$DG77</f>
        <v>1.1285366042117391</v>
      </c>
      <c r="EO77" cm="1">
        <f t="array" ref="EO77">(CO77/INDEX($CX77:$DG77,,MATCH(EO$3,$CX$3:$DG$3,)))*$DG77</f>
        <v>1.1596780630514583</v>
      </c>
      <c r="EP77" cm="1">
        <f t="array" ref="EP77">(CP77/INDEX($CX77:$DG77,,MATCH(EP$3,$CX$3:$DG$3,)))*$DG77</f>
        <v>1.1093842442131252</v>
      </c>
      <c r="EQ77" cm="1">
        <f t="array" ref="EQ77">(CQ77/INDEX($CX77:$DG77,,MATCH(EQ$3,$CX$3:$DG$3,)))*$DG77</f>
        <v>1.070597766023899</v>
      </c>
      <c r="ER77" cm="1">
        <f t="array" ref="ER77">(CR77/INDEX($CX77:$DG77,,MATCH(ER$3,$CX$3:$DG$3,)))*$DG77</f>
        <v>1.0666371643256705</v>
      </c>
      <c r="ES77" cm="1">
        <f t="array" ref="ES77">(CS77/INDEX($CX77:$DG77,,MATCH(ES$3,$CX$3:$DG$3,)))*$DG77</f>
        <v>1.0775056044732987</v>
      </c>
      <c r="ET77" cm="1">
        <f t="array" ref="ET77">(CT77/INDEX($CX77:$DG77,,MATCH(ET$3,$CX$3:$DG$3,)))*$DG77</f>
        <v>1.0982103282393378</v>
      </c>
      <c r="EU77" cm="1">
        <f t="array" ref="EU77">(CU77/INDEX($CX77:$DG77,,MATCH(EU$3,$CX$3:$DG$3,)))*$DG77</f>
        <v>1.0769952096489153</v>
      </c>
      <c r="EV77" cm="1">
        <f t="array" ref="EV77">(CV77/INDEX($CX77:$DG77,,MATCH(EV$3,$CX$3:$DG$3,)))*$DG77</f>
        <v>1.0874798597562063</v>
      </c>
      <c r="EW77">
        <f t="shared" si="94"/>
        <v>14.595589592984622</v>
      </c>
      <c r="EY77" s="96">
        <f t="shared" si="105"/>
        <v>1.7834347372782417E-3</v>
      </c>
      <c r="EZ77" s="96">
        <f t="shared" si="95"/>
        <v>1.9420171539485565E-3</v>
      </c>
      <c r="FA77" s="96">
        <f t="shared" si="96"/>
        <v>2.0197436787420422E-3</v>
      </c>
      <c r="FB77" s="96">
        <f t="shared" si="97"/>
        <v>1.7268825988108326E-3</v>
      </c>
      <c r="FC77" s="96">
        <f t="shared" si="98"/>
        <v>1.5837843510296079E-3</v>
      </c>
      <c r="FD77" s="96">
        <f t="shared" si="99"/>
        <v>1.4627095998530465E-3</v>
      </c>
      <c r="FE77" s="96">
        <f t="shared" si="100"/>
        <v>1.3624258066451203E-3</v>
      </c>
      <c r="FF77" s="96">
        <f t="shared" si="101"/>
        <v>1.3735627857872307E-3</v>
      </c>
      <c r="FG77" s="96">
        <f t="shared" si="102"/>
        <v>1.2109941390071593E-3</v>
      </c>
      <c r="FH77" s="96">
        <f t="shared" si="103"/>
        <v>1.2253075137099911E-3</v>
      </c>
      <c r="FJ77" s="96">
        <f t="shared" si="106"/>
        <v>249.05378496458238</v>
      </c>
      <c r="FK77" s="96" t="str">
        <f>IF(AND('Country-wise data'!FJ77&gt;'non-R&amp;D ex_typologies'!$C$17,'Country-wise data'!FJ77&lt;'non-R&amp;D ex_typologies'!$D$17),"Small",IF(AND('Country-wise data'!FJ77&gt;'non-R&amp;D ex_typologies'!$E$17,'Country-wise data'!$FJ$4&lt;'non-R&amp;D ex_typologies'!$F$17),"Medium","Large"))</f>
        <v>Small</v>
      </c>
      <c r="FL77" t="str">
        <f>IF($FK77='non-R&amp;D ex_typologies'!$C$16,IF(AND('Country-wise data'!EY77&gt;'non-R&amp;D ex_typologies'!$C$21,'Country-wise data'!EY77&lt;'non-R&amp;D ex_typologies'!$D$21),'non-R&amp;D ex_typologies'!$B$21,IF(AND('Country-wise data'!EY77&gt;'non-R&amp;D ex_typologies'!$C$19,'Country-wise data'!EY77&lt;'non-R&amp;D ex_typologies'!$D$19),'non-R&amp;D ex_typologies'!$B$19,'non-R&amp;D ex_typologies'!$B$20)),IF($FK77='non-R&amp;D ex_typologies'!$E$16,IF(AND('Country-wise data'!EY77&gt;'non-R&amp;D ex_typologies'!$E$21,'Country-wise data'!EY77&lt;'non-R&amp;D ex_typologies'!$F$21),'non-R&amp;D ex_typologies'!$B$21,IF(AND('Country-wise data'!EY77&gt;'non-R&amp;D ex_typologies'!$E$19,'Country-wise data'!EY77&lt;'non-R&amp;D ex_typologies'!$F$19),'non-R&amp;D ex_typologies'!$B$19,'non-R&amp;D ex_typologies'!$B$20)),IF(AND('Country-wise data'!EY77&gt;'non-R&amp;D ex_typologies'!$G$21,'Country-wise data'!EY77&lt;'non-R&amp;D ex_typologies'!$H$21),'non-R&amp;D ex_typologies'!$B$21,IF(AND('Country-wise data'!EY77&gt;'non-R&amp;D ex_typologies'!$G$19,'Country-wise data'!EY77&lt;'non-R&amp;D ex_typologies'!$H$19),'non-R&amp;D ex_typologies'!$B$19,'non-R&amp;D ex_typologies'!$B$20))))</f>
        <v>Program heavy</v>
      </c>
      <c r="FM77" t="str">
        <f>IF($FK77='non-R&amp;D ex_typologies'!$C$16,IF(AND('Country-wise data'!EZ77&gt;'non-R&amp;D ex_typologies'!$C$21,'Country-wise data'!EZ77&lt;'non-R&amp;D ex_typologies'!$D$21),'non-R&amp;D ex_typologies'!$B$21,IF(AND('Country-wise data'!EZ77&gt;'non-R&amp;D ex_typologies'!$C$19,'Country-wise data'!EZ77&lt;'non-R&amp;D ex_typologies'!$D$19),'non-R&amp;D ex_typologies'!$B$19,'non-R&amp;D ex_typologies'!$B$20)),IF($FK77='non-R&amp;D ex_typologies'!$E$16,IF(AND('Country-wise data'!EZ77&gt;'non-R&amp;D ex_typologies'!$E$21,'Country-wise data'!EZ77&lt;'non-R&amp;D ex_typologies'!$F$21),'non-R&amp;D ex_typologies'!$B$21,IF(AND('Country-wise data'!EZ77&gt;'non-R&amp;D ex_typologies'!$E$19,'Country-wise data'!EZ77&lt;'non-R&amp;D ex_typologies'!$F$19),'non-R&amp;D ex_typologies'!$B$19,'non-R&amp;D ex_typologies'!$B$20)),IF(AND('Country-wise data'!EZ77&gt;'non-R&amp;D ex_typologies'!$G$21,'Country-wise data'!EZ77&lt;'non-R&amp;D ex_typologies'!$H$21),'non-R&amp;D ex_typologies'!$B$21,IF(AND('Country-wise data'!EZ77&gt;'non-R&amp;D ex_typologies'!$G$19,'Country-wise data'!EZ77&lt;'non-R&amp;D ex_typologies'!$H$19),'non-R&amp;D ex_typologies'!$B$19,'non-R&amp;D ex_typologies'!$B$20))))</f>
        <v>Program heavy</v>
      </c>
      <c r="FN77" t="str">
        <f>IF($FK77='non-R&amp;D ex_typologies'!$C$16,IF(AND('Country-wise data'!FA77&gt;'non-R&amp;D ex_typologies'!$C$21,'Country-wise data'!FA77&lt;'non-R&amp;D ex_typologies'!$D$21),'non-R&amp;D ex_typologies'!$B$21,IF(AND('Country-wise data'!FA77&gt;'non-R&amp;D ex_typologies'!$C$19,'Country-wise data'!FA77&lt;'non-R&amp;D ex_typologies'!$D$19),'non-R&amp;D ex_typologies'!$B$19,'non-R&amp;D ex_typologies'!$B$20)),IF($FK77='non-R&amp;D ex_typologies'!$E$16,IF(AND('Country-wise data'!FA77&gt;'non-R&amp;D ex_typologies'!$E$21,'Country-wise data'!FA77&lt;'non-R&amp;D ex_typologies'!$F$21),'non-R&amp;D ex_typologies'!$B$21,IF(AND('Country-wise data'!FA77&gt;'non-R&amp;D ex_typologies'!$E$19,'Country-wise data'!FA77&lt;'non-R&amp;D ex_typologies'!$F$19),'non-R&amp;D ex_typologies'!$B$19,'non-R&amp;D ex_typologies'!$B$20)),IF(AND('Country-wise data'!FA77&gt;'non-R&amp;D ex_typologies'!$G$21,'Country-wise data'!FA77&lt;'non-R&amp;D ex_typologies'!$H$21),'non-R&amp;D ex_typologies'!$B$21,IF(AND('Country-wise data'!FA77&gt;'non-R&amp;D ex_typologies'!$G$19,'Country-wise data'!FA77&lt;'non-R&amp;D ex_typologies'!$H$19),'non-R&amp;D ex_typologies'!$B$19,'non-R&amp;D ex_typologies'!$B$20))))</f>
        <v>Program heavy</v>
      </c>
      <c r="FO77" t="str">
        <f>IF($FK77='non-R&amp;D ex_typologies'!$C$16,IF(AND('Country-wise data'!FB77&gt;'non-R&amp;D ex_typologies'!$C$21,'Country-wise data'!FB77&lt;'non-R&amp;D ex_typologies'!$D$21),'non-R&amp;D ex_typologies'!$B$21,IF(AND('Country-wise data'!FB77&gt;'non-R&amp;D ex_typologies'!$C$19,'Country-wise data'!FB77&lt;'non-R&amp;D ex_typologies'!$D$19),'non-R&amp;D ex_typologies'!$B$19,'non-R&amp;D ex_typologies'!$B$20)),IF($FK77='non-R&amp;D ex_typologies'!$E$16,IF(AND('Country-wise data'!FB77&gt;'non-R&amp;D ex_typologies'!$E$21,'Country-wise data'!FB77&lt;'non-R&amp;D ex_typologies'!$F$21),'non-R&amp;D ex_typologies'!$B$21,IF(AND('Country-wise data'!FB77&gt;'non-R&amp;D ex_typologies'!$E$19,'Country-wise data'!FB77&lt;'non-R&amp;D ex_typologies'!$F$19),'non-R&amp;D ex_typologies'!$B$19,'non-R&amp;D ex_typologies'!$B$20)),IF(AND('Country-wise data'!FB77&gt;'non-R&amp;D ex_typologies'!$G$21,'Country-wise data'!FB77&lt;'non-R&amp;D ex_typologies'!$H$21),'non-R&amp;D ex_typologies'!$B$21,IF(AND('Country-wise data'!FB77&gt;'non-R&amp;D ex_typologies'!$G$19,'Country-wise data'!FB77&lt;'non-R&amp;D ex_typologies'!$H$19),'non-R&amp;D ex_typologies'!$B$19,'non-R&amp;D ex_typologies'!$B$20))))</f>
        <v>Program heavy</v>
      </c>
      <c r="FP77" t="str">
        <f>IF($FK77='non-R&amp;D ex_typologies'!$C$16,IF(AND('Country-wise data'!FC77&gt;'non-R&amp;D ex_typologies'!$C$21,'Country-wise data'!FC77&lt;'non-R&amp;D ex_typologies'!$D$21),'non-R&amp;D ex_typologies'!$B$21,IF(AND('Country-wise data'!FC77&gt;'non-R&amp;D ex_typologies'!$C$19,'Country-wise data'!FC77&lt;'non-R&amp;D ex_typologies'!$D$19),'non-R&amp;D ex_typologies'!$B$19,'non-R&amp;D ex_typologies'!$B$20)),IF($FK77='non-R&amp;D ex_typologies'!$E$16,IF(AND('Country-wise data'!FC77&gt;'non-R&amp;D ex_typologies'!$E$21,'Country-wise data'!FC77&lt;'non-R&amp;D ex_typologies'!$F$21),'non-R&amp;D ex_typologies'!$B$21,IF(AND('Country-wise data'!FC77&gt;'non-R&amp;D ex_typologies'!$E$19,'Country-wise data'!FC77&lt;'non-R&amp;D ex_typologies'!$F$19),'non-R&amp;D ex_typologies'!$B$19,'non-R&amp;D ex_typologies'!$B$20)),IF(AND('Country-wise data'!FC77&gt;'non-R&amp;D ex_typologies'!$G$21,'Country-wise data'!FC77&lt;'non-R&amp;D ex_typologies'!$H$21),'non-R&amp;D ex_typologies'!$B$21,IF(AND('Country-wise data'!FC77&gt;'non-R&amp;D ex_typologies'!$G$19,'Country-wise data'!FC77&lt;'non-R&amp;D ex_typologies'!$H$19),'non-R&amp;D ex_typologies'!$B$19,'non-R&amp;D ex_typologies'!$B$20))))</f>
        <v>Program heavy</v>
      </c>
      <c r="FQ77" t="str">
        <f>IF($FK77='non-R&amp;D ex_typologies'!$C$16,IF(AND('Country-wise data'!FD77&gt;'non-R&amp;D ex_typologies'!$C$21,'Country-wise data'!FD77&lt;'non-R&amp;D ex_typologies'!$D$21),'non-R&amp;D ex_typologies'!$B$21,IF(AND('Country-wise data'!FD77&gt;'non-R&amp;D ex_typologies'!$C$19,'Country-wise data'!FD77&lt;'non-R&amp;D ex_typologies'!$D$19),'non-R&amp;D ex_typologies'!$B$19,'non-R&amp;D ex_typologies'!$B$20)),IF($FK77='non-R&amp;D ex_typologies'!$E$16,IF(AND('Country-wise data'!FD77&gt;'non-R&amp;D ex_typologies'!$E$21,'Country-wise data'!FD77&lt;'non-R&amp;D ex_typologies'!$F$21),'non-R&amp;D ex_typologies'!$B$21,IF(AND('Country-wise data'!FD77&gt;'non-R&amp;D ex_typologies'!$E$19,'Country-wise data'!FD77&lt;'non-R&amp;D ex_typologies'!$F$19),'non-R&amp;D ex_typologies'!$B$19,'non-R&amp;D ex_typologies'!$B$20)),IF(AND('Country-wise data'!FD77&gt;'non-R&amp;D ex_typologies'!$G$21,'Country-wise data'!FD77&lt;'non-R&amp;D ex_typologies'!$H$21),'non-R&amp;D ex_typologies'!$B$21,IF(AND('Country-wise data'!FD77&gt;'non-R&amp;D ex_typologies'!$G$19,'Country-wise data'!FD77&lt;'non-R&amp;D ex_typologies'!$H$19),'non-R&amp;D ex_typologies'!$B$19,'non-R&amp;D ex_typologies'!$B$20))))</f>
        <v>Program heavy</v>
      </c>
      <c r="FR77" t="str">
        <f>IF($FK77='non-R&amp;D ex_typologies'!$C$16,IF(AND('Country-wise data'!FE77&gt;'non-R&amp;D ex_typologies'!$C$21,'Country-wise data'!FE77&lt;'non-R&amp;D ex_typologies'!$D$21),'non-R&amp;D ex_typologies'!$B$21,IF(AND('Country-wise data'!FE77&gt;'non-R&amp;D ex_typologies'!$C$19,'Country-wise data'!FE77&lt;'non-R&amp;D ex_typologies'!$D$19),'non-R&amp;D ex_typologies'!$B$19,'non-R&amp;D ex_typologies'!$B$20)),IF($FK77='non-R&amp;D ex_typologies'!$E$16,IF(AND('Country-wise data'!FE77&gt;'non-R&amp;D ex_typologies'!$E$21,'Country-wise data'!FE77&lt;'non-R&amp;D ex_typologies'!$F$21),'non-R&amp;D ex_typologies'!$B$21,IF(AND('Country-wise data'!FE77&gt;'non-R&amp;D ex_typologies'!$E$19,'Country-wise data'!FE77&lt;'non-R&amp;D ex_typologies'!$F$19),'non-R&amp;D ex_typologies'!$B$19,'non-R&amp;D ex_typologies'!$B$20)),IF(AND('Country-wise data'!FE77&gt;'non-R&amp;D ex_typologies'!$G$21,'Country-wise data'!FE77&lt;'non-R&amp;D ex_typologies'!$H$21),'non-R&amp;D ex_typologies'!$B$21,IF(AND('Country-wise data'!FE77&gt;'non-R&amp;D ex_typologies'!$G$19,'Country-wise data'!FE77&lt;'non-R&amp;D ex_typologies'!$H$19),'non-R&amp;D ex_typologies'!$B$19,'non-R&amp;D ex_typologies'!$B$20))))</f>
        <v>Program heavy</v>
      </c>
      <c r="FS77" t="str">
        <f>IF($FK77='non-R&amp;D ex_typologies'!$C$16,IF(AND('Country-wise data'!FF77&gt;'non-R&amp;D ex_typologies'!$C$21,'Country-wise data'!FF77&lt;'non-R&amp;D ex_typologies'!$D$21),'non-R&amp;D ex_typologies'!$B$21,IF(AND('Country-wise data'!FF77&gt;'non-R&amp;D ex_typologies'!$C$19,'Country-wise data'!FF77&lt;'non-R&amp;D ex_typologies'!$D$19),'non-R&amp;D ex_typologies'!$B$19,'non-R&amp;D ex_typologies'!$B$20)),IF($FK77='non-R&amp;D ex_typologies'!$E$16,IF(AND('Country-wise data'!FF77&gt;'non-R&amp;D ex_typologies'!$E$21,'Country-wise data'!FF77&lt;'non-R&amp;D ex_typologies'!$F$21),'non-R&amp;D ex_typologies'!$B$21,IF(AND('Country-wise data'!FF77&gt;'non-R&amp;D ex_typologies'!$E$19,'Country-wise data'!FF77&lt;'non-R&amp;D ex_typologies'!$F$19),'non-R&amp;D ex_typologies'!$B$19,'non-R&amp;D ex_typologies'!$B$20)),IF(AND('Country-wise data'!FF77&gt;'non-R&amp;D ex_typologies'!$G$21,'Country-wise data'!FF77&lt;'non-R&amp;D ex_typologies'!$H$21),'non-R&amp;D ex_typologies'!$B$21,IF(AND('Country-wise data'!FF77&gt;'non-R&amp;D ex_typologies'!$G$19,'Country-wise data'!FF77&lt;'non-R&amp;D ex_typologies'!$H$19),'non-R&amp;D ex_typologies'!$B$19,'non-R&amp;D ex_typologies'!$B$20))))</f>
        <v>Program heavy</v>
      </c>
      <c r="FT77" t="str">
        <f>IF($FK77='non-R&amp;D ex_typologies'!$C$16,IF(AND('Country-wise data'!FG77&gt;'non-R&amp;D ex_typologies'!$C$21,'Country-wise data'!FG77&lt;'non-R&amp;D ex_typologies'!$D$21),'non-R&amp;D ex_typologies'!$B$21,IF(AND('Country-wise data'!FG77&gt;'non-R&amp;D ex_typologies'!$C$19,'Country-wise data'!FG77&lt;'non-R&amp;D ex_typologies'!$D$19),'non-R&amp;D ex_typologies'!$B$19,'non-R&amp;D ex_typologies'!$B$20)),IF($FK77='non-R&amp;D ex_typologies'!$E$16,IF(AND('Country-wise data'!FG77&gt;'non-R&amp;D ex_typologies'!$E$21,'Country-wise data'!FG77&lt;'non-R&amp;D ex_typologies'!$F$21),'non-R&amp;D ex_typologies'!$B$21,IF(AND('Country-wise data'!FG77&gt;'non-R&amp;D ex_typologies'!$E$19,'Country-wise data'!FG77&lt;'non-R&amp;D ex_typologies'!$F$19),'non-R&amp;D ex_typologies'!$B$19,'non-R&amp;D ex_typologies'!$B$20)),IF(AND('Country-wise data'!FG77&gt;'non-R&amp;D ex_typologies'!$G$21,'Country-wise data'!FG77&lt;'non-R&amp;D ex_typologies'!$H$21),'non-R&amp;D ex_typologies'!$B$21,IF(AND('Country-wise data'!FG77&gt;'non-R&amp;D ex_typologies'!$G$19,'Country-wise data'!FG77&lt;'non-R&amp;D ex_typologies'!$H$19),'non-R&amp;D ex_typologies'!$B$19,'non-R&amp;D ex_typologies'!$B$20))))</f>
        <v>Program heavy</v>
      </c>
      <c r="FU77" t="str">
        <f>IF($FK77='non-R&amp;D ex_typologies'!$C$16,IF(AND('Country-wise data'!FH77&gt;'non-R&amp;D ex_typologies'!$C$21,'Country-wise data'!FH77&lt;'non-R&amp;D ex_typologies'!$D$21),'non-R&amp;D ex_typologies'!$B$21,IF(AND('Country-wise data'!FH77&gt;'non-R&amp;D ex_typologies'!$C$19,'Country-wise data'!FH77&lt;'non-R&amp;D ex_typologies'!$D$19),'non-R&amp;D ex_typologies'!$B$19,'non-R&amp;D ex_typologies'!$B$20)),IF($FK77='non-R&amp;D ex_typologies'!$E$16,IF(AND('Country-wise data'!FH77&gt;'non-R&amp;D ex_typologies'!$E$21,'Country-wise data'!FH77&lt;'non-R&amp;D ex_typologies'!$F$21),'non-R&amp;D ex_typologies'!$B$21,IF(AND('Country-wise data'!FH77&gt;'non-R&amp;D ex_typologies'!$E$19,'Country-wise data'!FH77&lt;'non-R&amp;D ex_typologies'!$F$19),'non-R&amp;D ex_typologies'!$B$19,'non-R&amp;D ex_typologies'!$B$20)),IF(AND('Country-wise data'!FH77&gt;'non-R&amp;D ex_typologies'!$G$21,'Country-wise data'!FH77&lt;'non-R&amp;D ex_typologies'!$H$21),'non-R&amp;D ex_typologies'!$B$21,IF(AND('Country-wise data'!FH77&gt;'non-R&amp;D ex_typologies'!$G$19,'Country-wise data'!FH77&lt;'non-R&amp;D ex_typologies'!$H$19),'non-R&amp;D ex_typologies'!$B$19,'non-R&amp;D ex_typologies'!$B$20))))</f>
        <v>Program heavy</v>
      </c>
    </row>
    <row r="78" spans="2:177" x14ac:dyDescent="0.35">
      <c r="B78" s="12" t="s">
        <v>209</v>
      </c>
      <c r="C78" t="s">
        <v>210</v>
      </c>
      <c r="D78" t="s">
        <v>379</v>
      </c>
      <c r="E78" t="s">
        <v>26</v>
      </c>
      <c r="F78" t="s">
        <v>369</v>
      </c>
      <c r="G78" s="55">
        <f>Assumptions!$C$13</f>
        <v>1.1000000000000001</v>
      </c>
      <c r="H78">
        <f>SUMIFS('IFPRI SPEED'!AL:AL,'IFPRI SPEED'!$A:$A,'Country-wise data'!$B78)*1000*G78</f>
        <v>0</v>
      </c>
      <c r="I78">
        <f>IF(SUMIFS('IFPRI SPEED'!AM:AM,'IFPRI SPEED'!$A:$A,'Country-wise data'!$B78)*1000=0,H78*(1+Assumptions!$C$9),SUMIFS('IFPRI SPEED'!AM:AM,'IFPRI SPEED'!$A:$A,'Country-wise data'!$B78)*1000*$G78)</f>
        <v>0</v>
      </c>
      <c r="J78">
        <f>IF(SUMIFS('IFPRI SPEED'!AN:AN,'IFPRI SPEED'!$A:$A,'Country-wise data'!$B78)*1000=0,I78*(1+Assumptions!$C$9),SUMIFS('IFPRI SPEED'!AN:AN,'IFPRI SPEED'!$A:$A,'Country-wise data'!$B78)*1000*$G78)</f>
        <v>0</v>
      </c>
      <c r="K78">
        <f>IF(SUMIFS('IFPRI SPEED'!AO:AO,'IFPRI SPEED'!$A:$A,'Country-wise data'!$B78)*1000=0,J78*(1+Assumptions!$C$9),SUMIFS('IFPRI SPEED'!AO:AO,'IFPRI SPEED'!$A:$A,'Country-wise data'!$B78)*1000*$G78)</f>
        <v>0</v>
      </c>
      <c r="L78">
        <f>IF(SUMIFS('IFPRI SPEED'!AP:AP,'IFPRI SPEED'!$A:$A,'Country-wise data'!$B78)*1000=0,K78*(1+Assumptions!$C$9),SUMIFS('IFPRI SPEED'!AP:AP,'IFPRI SPEED'!$A:$A,'Country-wise data'!$B78)*1000*$G78)</f>
        <v>0</v>
      </c>
      <c r="M78">
        <f>IF(SUMIFS('IFPRI SPEED'!AQ:AQ,'IFPRI SPEED'!$A:$A,'Country-wise data'!$B78)*1000=0,L78*(1+Assumptions!$C$9),SUMIFS('IFPRI SPEED'!AQ:AQ,'IFPRI SPEED'!$A:$A,'Country-wise data'!$B78)*1000*$G78)</f>
        <v>0</v>
      </c>
      <c r="N78">
        <f>IF(SUMIFS('IFPRI SPEED'!AR:AR,'IFPRI SPEED'!$A:$A,'Country-wise data'!$B78)*1000=0,M78*(1+Assumptions!$C$9),SUMIFS('IFPRI SPEED'!AR:AR,'IFPRI SPEED'!$A:$A,'Country-wise data'!$B78)*1000*$G78)</f>
        <v>0</v>
      </c>
      <c r="O78">
        <f>IF(SUMIFS('IFPRI SPEED'!AS:AS,'IFPRI SPEED'!$A:$A,'Country-wise data'!$B78)*1000=0,N78*(1+Assumptions!$C$9),SUMIFS('IFPRI SPEED'!AS:AS,'IFPRI SPEED'!$A:$A,'Country-wise data'!$B78)*1000*$G78)</f>
        <v>0</v>
      </c>
      <c r="P78">
        <f>IF(SUMIFS('IFPRI SPEED'!AT:AT,'IFPRI SPEED'!$A:$A,'Country-wise data'!$B78)*1000=0,O78*(1+Assumptions!$C$9),SUMIFS('IFPRI SPEED'!AT:AT,'IFPRI SPEED'!$A:$A,'Country-wise data'!$B78)*1000*$G78)</f>
        <v>0</v>
      </c>
      <c r="Q78">
        <f>IF(SUMIFS('IFPRI SPEED'!AU:AU,'IFPRI SPEED'!$A:$A,'Country-wise data'!$B78)*1000=0,P78*(1+Assumptions!$C$9),SUMIFS('IFPRI SPEED'!AU:AU,'IFPRI SPEED'!$A:$A,'Country-wise data'!$B78)*1000*$G78)</f>
        <v>0</v>
      </c>
      <c r="R78" s="36">
        <f t="shared" si="90"/>
        <v>0</v>
      </c>
      <c r="S78">
        <f>SUMIFS(FAOstat!CE:CE,FAOstat!$B:$B,'Country-wise data'!$B78)</f>
        <v>3451.9206939999999</v>
      </c>
      <c r="T78">
        <f>SUMIFS(FAOstat!CF:CF,FAOstat!$B:$B,'Country-wise data'!$B78)</f>
        <v>4419.9825709999996</v>
      </c>
      <c r="U78">
        <f>SUMIFS(FAOstat!CG:CG,FAOstat!$B:$B,'Country-wise data'!$B78)</f>
        <v>4670.2493020000002</v>
      </c>
      <c r="V78">
        <f>SUMIFS(FAOstat!CH:CH,FAOstat!$B:$B,'Country-wise data'!$B78)</f>
        <v>4794.111449</v>
      </c>
      <c r="W78">
        <f>SUMIFS(FAOstat!CI:CI,FAOstat!$B:$B,'Country-wise data'!$B78)</f>
        <v>5292.8328899999997</v>
      </c>
      <c r="X78">
        <f>SUMIFS(FAOstat!CJ:CJ,FAOstat!$B:$B,'Country-wise data'!$B78)</f>
        <v>4865.8641900000002</v>
      </c>
      <c r="Y78">
        <f>SUMIFS(FAOstat!CK:CK,FAOstat!$B:$B,'Country-wise data'!$B78)</f>
        <v>5314.352269</v>
      </c>
      <c r="Z78">
        <f>SUMIFS(FAOstat!CL:CL,FAOstat!$B:$B,'Country-wise data'!$B78)</f>
        <v>5816.8012129999997</v>
      </c>
      <c r="AA78">
        <f>SUMIFS(FAOstat!CM:CM,FAOstat!$B:$B,'Country-wise data'!$B78)</f>
        <v>6562.4511949999996</v>
      </c>
      <c r="AB78">
        <f>SUMIFS(FAOstat!CN:CN,FAOstat!$B:$B,'Country-wise data'!$B78)</f>
        <v>6693.7002188999995</v>
      </c>
      <c r="AC78" s="53">
        <f>IFERROR(INDEX('ASTI data (new)'!$AF$6:$AL$130,MATCH('Country-wise data'!$B78,'ASTI data (new)'!$C$6:$C$130,),MATCH('Country-wise data'!AC$3,'ASTI data (new)'!$AF$5:$AL$5,)),(INDEX(Assumptions!$G$154:$P$345,MATCH('Country-wise data'!$B78,Assumptions!$B$154:$B$344,),MATCH('Country-wise data'!AC$3,Assumptions!$G$153:$P$153,))*S78))</f>
        <v>20.539137506904105</v>
      </c>
      <c r="AD78" s="53">
        <f>IFERROR(INDEX('ASTI data (new)'!$AF$6:$AL$130,MATCH('Country-wise data'!$B78,'ASTI data (new)'!$C$6:$C$130,),MATCH('Country-wise data'!AD$3,'ASTI data (new)'!$AF$5:$AL$5,)),(INDEX(Assumptions!$G$154:$P$345,MATCH('Country-wise data'!$B78,Assumptions!$B$154:$B$344,),MATCH('Country-wise data'!AD$3,Assumptions!$G$153:$P$153,))*T78))</f>
        <v>22.247102551475557</v>
      </c>
      <c r="AE78" s="53">
        <f>IFERROR(INDEX('ASTI data (new)'!$AF$6:$AL$130,MATCH('Country-wise data'!$B78,'ASTI data (new)'!$C$6:$C$130,),MATCH('Country-wise data'!AE$3,'ASTI data (new)'!$AF$5:$AL$5,)),(INDEX(Assumptions!$G$154:$P$345,MATCH('Country-wise data'!$B78,Assumptions!$B$154:$B$344,),MATCH('Country-wise data'!AE$3,Assumptions!$G$153:$P$153,))*U78))</f>
        <v>18.636194242612135</v>
      </c>
      <c r="AF78" s="53">
        <f>IFERROR(INDEX('ASTI data (new)'!$AF$6:$AL$130,MATCH('Country-wise data'!$B78,'ASTI data (new)'!$C$6:$C$130,),MATCH('Country-wise data'!AF$3,'ASTI data (new)'!$AF$5:$AL$5,)),(INDEX(Assumptions!$G$154:$P$345,MATCH('Country-wise data'!$B78,Assumptions!$B$154:$B$344,),MATCH('Country-wise data'!AF$3,Assumptions!$G$153:$P$153,))*V78))</f>
        <v>18.999889583192761</v>
      </c>
      <c r="AG78" s="53">
        <f>IFERROR(INDEX('ASTI data (new)'!$AF$6:$AL$130,MATCH('Country-wise data'!$B78,'ASTI data (new)'!$C$6:$C$130,),MATCH('Country-wise data'!AG$3,'ASTI data (new)'!$AF$5:$AL$5,)),(INDEX(Assumptions!$G$154:$P$345,MATCH('Country-wise data'!$B78,Assumptions!$B$154:$B$344,),MATCH('Country-wise data'!AG$3,Assumptions!$G$153:$P$153,))*W78))</f>
        <v>18.841186327942157</v>
      </c>
      <c r="AH78" s="53">
        <f>IFERROR(INDEX('ASTI data (new)'!$AF$6:$AL$130,MATCH('Country-wise data'!$B78,'ASTI data (new)'!$C$6:$C$130,),MATCH('Country-wise data'!AH$3,'ASTI data (new)'!$AF$5:$AL$5,)),(INDEX(Assumptions!$G$154:$P$345,MATCH('Country-wise data'!$B78,Assumptions!$B$154:$B$344,),MATCH('Country-wise data'!AH$3,Assumptions!$G$153:$P$153,))*X78))</f>
        <v>23.718283688617028</v>
      </c>
      <c r="AI78" s="53">
        <f>IFERROR(INDEX('ASTI data (new)'!$AF$6:$AL$130,MATCH('Country-wise data'!$B78,'ASTI data (new)'!$C$6:$C$130,),MATCH('Country-wise data'!AI$3,'ASTI data (new)'!$AF$5:$AL$5,)),(INDEX(Assumptions!$G$154:$P$345,MATCH('Country-wise data'!$B78,Assumptions!$B$154:$B$344,),MATCH('Country-wise data'!AI$3,Assumptions!$G$153:$P$153,))*Y78))</f>
        <v>28.627996754256301</v>
      </c>
      <c r="AJ78" s="53">
        <f t="shared" ref="AJ78:AL78" si="115">IFERROR((1+($AI78/$AF78)^(1/3)-1)*AI78,0)</f>
        <v>32.819925184430723</v>
      </c>
      <c r="AK78" s="53">
        <f t="shared" si="115"/>
        <v>37.625667571430185</v>
      </c>
      <c r="AL78" s="53">
        <f t="shared" si="115"/>
        <v>43.135103210636061</v>
      </c>
      <c r="AM78" s="55" cm="1">
        <f t="array" ref="AM78">INDEX('non-R&amp;D ex_typologies'!$J$8:$J$10,MATCH('Country-wise data'!FL78,'non-R&amp;D ex_typologies'!$F$8:$F$10,),)*'Country-wise data'!AC78</f>
        <v>25.887584052326112</v>
      </c>
      <c r="AN78" s="55" cm="1">
        <f t="array" ref="AN78">INDEX('non-R&amp;D ex_typologies'!$J$8:$J$10,MATCH('Country-wise data'!FM78,'non-R&amp;D ex_typologies'!$F$8:$F$10,),)*'Country-wise data'!AD78</f>
        <v>28.04030777964503</v>
      </c>
      <c r="AO78" s="55" cm="1">
        <f t="array" ref="AO78">INDEX('non-R&amp;D ex_typologies'!$J$8:$J$10,MATCH('Country-wise data'!FN78,'non-R&amp;D ex_typologies'!$F$8:$F$10,),)*'Country-wise data'!AE78</f>
        <v>54.44610111686908</v>
      </c>
      <c r="AP78" s="55" cm="1">
        <f t="array" ref="AP78">INDEX('non-R&amp;D ex_typologies'!$J$8:$J$10,MATCH('Country-wise data'!FO78,'non-R&amp;D ex_typologies'!$F$8:$F$10,),)*'Country-wise data'!AF78</f>
        <v>55.508646024439834</v>
      </c>
      <c r="AQ78" s="55" cm="1">
        <f t="array" ref="AQ78">INDEX('non-R&amp;D ex_typologies'!$J$8:$J$10,MATCH('Country-wise data'!FP78,'non-R&amp;D ex_typologies'!$F$8:$F$10,),)*'Country-wise data'!AG78</f>
        <v>55.044990550019349</v>
      </c>
      <c r="AR78" s="55" cm="1">
        <f t="array" ref="AR78">INDEX('non-R&amp;D ex_typologies'!$J$8:$J$10,MATCH('Country-wise data'!FQ78,'non-R&amp;D ex_typologies'!$F$8:$F$10,),)*'Country-wise data'!AH78</f>
        <v>29.894588434377702</v>
      </c>
      <c r="AS78" s="55" cm="1">
        <f t="array" ref="AS78">INDEX('non-R&amp;D ex_typologies'!$J$8:$J$10,MATCH('Country-wise data'!FR78,'non-R&amp;D ex_typologies'!$F$8:$F$10,),)*'Country-wise data'!AI78</f>
        <v>36.082803962747207</v>
      </c>
      <c r="AT78" s="55" cm="1">
        <f t="array" ref="AT78">INDEX('non-R&amp;D ex_typologies'!$J$8:$J$10,MATCH('Country-wise data'!FS78,'non-R&amp;D ex_typologies'!$F$8:$F$10,),)*'Country-wise data'!AJ78</f>
        <v>41.366321809638187</v>
      </c>
      <c r="AU78" s="55" cm="1">
        <f t="array" ref="AU78">INDEX('non-R&amp;D ex_typologies'!$J$8:$J$10,MATCH('Country-wise data'!FT78,'non-R&amp;D ex_typologies'!$F$8:$F$10,),)*'Country-wise data'!AK78</f>
        <v>47.423492415534149</v>
      </c>
      <c r="AV78" s="55" cm="1">
        <f t="array" ref="AV78">INDEX('non-R&amp;D ex_typologies'!$J$8:$J$10,MATCH('Country-wise data'!FU78,'non-R&amp;D ex_typologies'!$F$8:$F$10,),)*'Country-wise data'!AL78</f>
        <v>54.367599885620486</v>
      </c>
      <c r="AW78">
        <f t="shared" si="92"/>
        <v>693.25292265271423</v>
      </c>
      <c r="AX78" s="53">
        <f>INDEX('GDP deflators'!$AB$3:$AK$155,MATCH('Country-wise data'!$B78,'GDP deflators'!$B$3:$B$155,),MATCH('Country-wise data'!AX$3,'GDP deflators'!$D$2:$M$2,))</f>
        <v>75.225330933771204</v>
      </c>
      <c r="AY78" s="53">
        <f>INDEX('GDP deflators'!$AB$3:$AK$155,MATCH('Country-wise data'!$B78,'GDP deflators'!$B$3:$B$155,),MATCH('Country-wise data'!AY$3,'GDP deflators'!$D$2:$M$2,))</f>
        <v>84.389950350452551</v>
      </c>
      <c r="AZ78" s="53">
        <f>INDEX('GDP deflators'!$AB$3:$AK$155,MATCH('Country-wise data'!$B78,'GDP deflators'!$B$3:$B$155,),MATCH('Country-wise data'!AZ$3,'GDP deflators'!$D$2:$M$2,))</f>
        <v>88.27635618843216</v>
      </c>
      <c r="BA78" s="53">
        <f>INDEX('GDP deflators'!$AB$3:$AK$155,MATCH('Country-wise data'!$B78,'GDP deflators'!$B$3:$B$155,),MATCH('Country-wise data'!BA$3,'GDP deflators'!$D$2:$M$2,))</f>
        <v>88.844920806926623</v>
      </c>
      <c r="BB78" s="53">
        <f>INDEX('GDP deflators'!$AB$3:$AK$155,MATCH('Country-wise data'!$B78,'GDP deflators'!$B$3:$B$155,),MATCH('Country-wise data'!BB$3,'GDP deflators'!$D$2:$M$2,))</f>
        <v>89.961028741043918</v>
      </c>
      <c r="BC78" s="53">
        <f>INDEX('GDP deflators'!$AB$3:$AK$155,MATCH('Country-wise data'!$B78,'GDP deflators'!$B$3:$B$155,),MATCH('Country-wise data'!BC$3,'GDP deflators'!$D$2:$M$2,))</f>
        <v>92.556176157600603</v>
      </c>
      <c r="BD78" s="53">
        <f>INDEX('GDP deflators'!$AB$3:$AK$155,MATCH('Country-wise data'!$B78,'GDP deflators'!$B$3:$B$155,),MATCH('Country-wise data'!BD$3,'GDP deflators'!$D$2:$M$2,))</f>
        <v>93.844725962964887</v>
      </c>
      <c r="BE78" s="53">
        <f>INDEX('GDP deflators'!$AB$3:$AK$155,MATCH('Country-wise data'!$B78,'GDP deflators'!$B$3:$B$155,),MATCH('Country-wise data'!BE$3,'GDP deflators'!$D$2:$M$2,))</f>
        <v>95.659911237088082</v>
      </c>
      <c r="BF78" s="53">
        <f>INDEX('GDP deflators'!$AB$3:$AK$155,MATCH('Country-wise data'!$B78,'GDP deflators'!$B$3:$B$155,),MATCH('Country-wise data'!BF$3,'GDP deflators'!$D$2:$M$2,))</f>
        <v>97.656370632981321</v>
      </c>
      <c r="BG78" s="53">
        <f>INDEX('GDP deflators'!$AB$3:$AK$155,MATCH('Country-wise data'!$B78,'GDP deflators'!$B$3:$B$155,),MATCH('Country-wise data'!BG$3,'GDP deflators'!$D$2:$M$2,))</f>
        <v>100</v>
      </c>
      <c r="BH78" cm="1">
        <f t="array" ref="BH78">H78/(INDEX($AX78:$BG78,,MATCH(BH$3,$AX$3:$BG$3,))/100)</f>
        <v>0</v>
      </c>
      <c r="BI78" cm="1">
        <f t="array" ref="BI78">I78/(INDEX($AX78:$BG78,,MATCH(BI$3,$AX$3:$BG$3,))/100)</f>
        <v>0</v>
      </c>
      <c r="BJ78" cm="1">
        <f t="array" ref="BJ78">J78/(INDEX($AX78:$BG78,,MATCH(BJ$3,$AX$3:$BG$3,))/100)</f>
        <v>0</v>
      </c>
      <c r="BK78" cm="1">
        <f t="array" ref="BK78">K78/(INDEX($AX78:$BG78,,MATCH(BK$3,$AX$3:$BG$3,))/100)</f>
        <v>0</v>
      </c>
      <c r="BL78" cm="1">
        <f t="array" ref="BL78">L78/(INDEX($AX78:$BG78,,MATCH(BL$3,$AX$3:$BG$3,))/100)</f>
        <v>0</v>
      </c>
      <c r="BM78" cm="1">
        <f t="array" ref="BM78">M78/(INDEX($AX78:$BG78,,MATCH(BM$3,$AX$3:$BG$3,))/100)</f>
        <v>0</v>
      </c>
      <c r="BN78" cm="1">
        <f t="array" ref="BN78">N78/(INDEX($AX78:$BG78,,MATCH(BN$3,$AX$3:$BG$3,))/100)</f>
        <v>0</v>
      </c>
      <c r="BO78" cm="1">
        <f t="array" ref="BO78">O78/(INDEX($AX78:$BG78,,MATCH(BO$3,$AX$3:$BG$3,))/100)</f>
        <v>0</v>
      </c>
      <c r="BP78" cm="1">
        <f t="array" ref="BP78">P78/(INDEX($AX78:$BG78,,MATCH(BP$3,$AX$3:$BG$3,))/100)</f>
        <v>0</v>
      </c>
      <c r="BQ78" cm="1">
        <f t="array" ref="BQ78">Q78/(INDEX($AX78:$BG78,,MATCH(BQ$3,$AX$3:$BG$3,))/100)</f>
        <v>0</v>
      </c>
      <c r="BS78" cm="1">
        <f t="array" ref="BS78">S78/(INDEX($AX78:$BG78,,MATCH(BS$3,$AX$3:$BG$3,))/100)</f>
        <v>4588.7743545310423</v>
      </c>
      <c r="BT78" cm="1">
        <f t="array" ref="BT78">T78/(INDEX($AX78:$BG78,,MATCH(BT$3,$AX$3:$BG$3,))/100)</f>
        <v>5237.5698203930715</v>
      </c>
      <c r="BU78" cm="1">
        <f t="array" ref="BU78">U78/(INDEX($AX78:$BG78,,MATCH(BU$3,$AX$3:$BG$3,))/100)</f>
        <v>5290.4871741998741</v>
      </c>
      <c r="BV78" cm="1">
        <f t="array" ref="BV78">V78/(INDEX($AX78:$BG78,,MATCH(BV$3,$AX$3:$BG$3,))/100)</f>
        <v>5396.0444845443953</v>
      </c>
      <c r="BW78" cm="1">
        <f t="array" ref="BW78">W78/(INDEX($AX78:$BG78,,MATCH(BW$3,$AX$3:$BG$3,))/100)</f>
        <v>5883.4730594684634</v>
      </c>
      <c r="BX78" cm="1">
        <f t="array" ref="BX78">X78/(INDEX($AX78:$BG78,,MATCH(BX$3,$AX$3:$BG$3,))/100)</f>
        <v>5257.2009691872099</v>
      </c>
      <c r="BY78" cm="1">
        <f t="array" ref="BY78">Y78/(INDEX($AX78:$BG78,,MATCH(BY$3,$AX$3:$BG$3,))/100)</f>
        <v>5662.920547178398</v>
      </c>
      <c r="BZ78" cm="1">
        <f t="array" ref="BZ78">Z78/(INDEX($AX78:$BG78,,MATCH(BZ$3,$AX$3:$BG$3,))/100)</f>
        <v>6080.70939830099</v>
      </c>
      <c r="CA78" cm="1">
        <f t="array" ref="CA78">AA78/(INDEX($AX78:$BG78,,MATCH(CA$3,$AX$3:$BG$3,))/100)</f>
        <v>6719.9417226587711</v>
      </c>
      <c r="CB78" cm="1">
        <f t="array" ref="CB78">AB78/(INDEX($AX78:$BG78,,MATCH(CB$3,$AX$3:$BG$3,))/100)</f>
        <v>6693.7002188999995</v>
      </c>
      <c r="CC78" cm="1">
        <f t="array" ref="CC78">AC78/(INDEX($AX78:$BG78,,MATCH(CC$3,$AX$3:$BG$3,))/100)</f>
        <v>27.303485743368647</v>
      </c>
      <c r="CD78" cm="1">
        <f t="array" ref="CD78">AD78/(INDEX($AX78:$BG78,,MATCH(CD$3,$AX$3:$BG$3,))/100)</f>
        <v>26.362265244959058</v>
      </c>
      <c r="CE78" cm="1">
        <f t="array" ref="CE78">AE78/(INDEX($AX78:$BG78,,MATCH(CE$3,$AX$3:$BG$3,))/100)</f>
        <v>21.111195621658705</v>
      </c>
      <c r="CF78" cm="1">
        <f t="array" ref="CF78">AF78/(INDEX($AX78:$BG78,,MATCH(CF$3,$AX$3:$BG$3,))/100)</f>
        <v>21.385453901728813</v>
      </c>
      <c r="CG78" cm="1">
        <f t="array" ref="CG78">AG78/(INDEX($AX78:$BG78,,MATCH(CG$3,$AX$3:$BG$3,))/100)</f>
        <v>20.943720399393381</v>
      </c>
      <c r="CH78" cm="1">
        <f t="array" ref="CH78">AH78/(INDEX($AX78:$BG78,,MATCH(CH$3,$AX$3:$BG$3,))/100)</f>
        <v>25.62582495654377</v>
      </c>
      <c r="CI78" cm="1">
        <f t="array" ref="CI78">AI78/(INDEX($AX78:$BG78,,MATCH(CI$3,$AX$3:$BG$3,))/100)</f>
        <v>30.505706591923047</v>
      </c>
      <c r="CJ78" cm="1">
        <f t="array" ref="CJ78">AJ78/(INDEX($AX78:$BG78,,MATCH(CJ$3,$AX$3:$BG$3,))/100)</f>
        <v>34.308964706321184</v>
      </c>
      <c r="CK78" cm="1">
        <f t="array" ref="CK78">AK78/(INDEX($AX78:$BG78,,MATCH(CK$3,$AX$3:$BG$3,))/100)</f>
        <v>38.528635999424424</v>
      </c>
      <c r="CL78" cm="1">
        <f t="array" ref="CL78">AL78/(INDEX($AX78:$BG78,,MATCH(CL$3,$AX$3:$BG$3,))/100)</f>
        <v>43.135103210636061</v>
      </c>
      <c r="CM78" cm="1">
        <f t="array" ref="CM78">AM78/(INDEX($AX78:$BG78,,MATCH(CM$3,$AX$3:$BG$3,))/100)</f>
        <v>34.413386728890146</v>
      </c>
      <c r="CN78" cm="1">
        <f t="array" ref="CN78">AN78/(INDEX($AX78:$BG78,,MATCH(CN$3,$AX$3:$BG$3,))/100)</f>
        <v>33.227069885928259</v>
      </c>
      <c r="CO78" cm="1">
        <f t="array" ref="CO78">AO78/(INDEX($AX78:$BG78,,MATCH(CO$3,$AX$3:$BG$3,))/100)</f>
        <v>61.676878688388548</v>
      </c>
      <c r="CP78" cm="1">
        <f t="array" ref="CP78">AP78/(INDEX($AX78:$BG78,,MATCH(CP$3,$AX$3:$BG$3,))/100)</f>
        <v>62.478131017831032</v>
      </c>
      <c r="CQ78" cm="1">
        <f t="array" ref="CQ78">AQ78/(INDEX($AX78:$BG78,,MATCH(CQ$3,$AX$3:$BG$3,))/100)</f>
        <v>61.187595695985593</v>
      </c>
      <c r="CR78" cm="1">
        <f t="array" ref="CR78">AR78/(INDEX($AX78:$BG78,,MATCH(CR$3,$AX$3:$BG$3,))/100)</f>
        <v>32.29885856938872</v>
      </c>
      <c r="CS78" cm="1">
        <f t="array" ref="CS78">AS78/(INDEX($AX78:$BG78,,MATCH(CS$3,$AX$3:$BG$3,))/100)</f>
        <v>38.449474482974153</v>
      </c>
      <c r="CT78" cm="1">
        <f t="array" ref="CT78">AT78/(INDEX($AX78:$BG78,,MATCH(CT$3,$AX$3:$BG$3,))/100)</f>
        <v>43.243111220450459</v>
      </c>
      <c r="CU78" cm="1">
        <f t="array" ref="CU78">AU78/(INDEX($AX78:$BG78,,MATCH(CU$3,$AX$3:$BG$3,))/100)</f>
        <v>48.561596246254403</v>
      </c>
      <c r="CV78" cm="1">
        <f t="array" ref="CV78">AV78/(INDEX($AX78:$BG78,,MATCH(CV$3,$AX$3:$BG$3,))/100)</f>
        <v>54.367599885620486</v>
      </c>
      <c r="CW78">
        <f t="shared" si="93"/>
        <v>759.11405879766892</v>
      </c>
      <c r="CX78">
        <f>IFERROR(1/INDEX('exch rates'!$BC$5:$BL$268,MATCH('Country-wise data'!$B78,'exch rates'!$A$5:$A$268,),MATCH(CX$3,'exch rates'!$BC$4:$BL$4,)),1)</f>
        <v>2.0210420296858955E-3</v>
      </c>
      <c r="CY78">
        <f>IFERROR(1/INDEX('exch rates'!$BC$5:$BL$268,MATCH('Country-wise data'!$B78,'exch rates'!$A$5:$A$268,),MATCH(CY$3,'exch rates'!$BC$4:$BL$4,)),1)</f>
        <v>2.1220221034584448E-3</v>
      </c>
      <c r="CZ78">
        <f>IFERROR(1/INDEX('exch rates'!$BC$5:$BL$268,MATCH('Country-wise data'!$B78,'exch rates'!$A$5:$A$268,),MATCH(CZ$3,'exch rates'!$BC$4:$BL$4,)),1)</f>
        <v>1.9586477038510144E-3</v>
      </c>
      <c r="DA78">
        <f>IFERROR(1/INDEX('exch rates'!$BC$5:$BL$268,MATCH('Country-wise data'!$B78,'exch rates'!$A$5:$A$268,),MATCH(DA$3,'exch rates'!$BC$4:$BL$4,)),1)</f>
        <v>2.0247028985370843E-3</v>
      </c>
      <c r="DB78">
        <f>IFERROR(1/INDEX('exch rates'!$BC$5:$BL$268,MATCH('Country-wise data'!$B78,'exch rates'!$A$5:$A$268,),MATCH(DB$3,'exch rates'!$BC$4:$BL$4,)),1)</f>
        <v>2.0252863896775544E-3</v>
      </c>
      <c r="DC78">
        <f>IFERROR(1/INDEX('exch rates'!$BC$5:$BL$268,MATCH('Country-wise data'!$B78,'exch rates'!$A$5:$A$268,),MATCH(DC$3,'exch rates'!$BC$4:$BL$4,)),1)</f>
        <v>1.6914414978801962E-3</v>
      </c>
      <c r="DD78">
        <f>IFERROR(1/INDEX('exch rates'!$BC$5:$BL$268,MATCH('Country-wise data'!$B78,'exch rates'!$A$5:$A$268,),MATCH(DD$3,'exch rates'!$BC$4:$BL$4,)),1)</f>
        <v>1.6874629172955991E-3</v>
      </c>
      <c r="DE78">
        <f>IFERROR(1/INDEX('exch rates'!$BC$5:$BL$268,MATCH('Country-wise data'!$B78,'exch rates'!$A$5:$A$268,),MATCH(DE$3,'exch rates'!$BC$4:$BL$4,)),1)</f>
        <v>1.7221878514454296E-3</v>
      </c>
      <c r="DF78">
        <f>IFERROR(1/INDEX('exch rates'!$BC$5:$BL$268,MATCH('Country-wise data'!$B78,'exch rates'!$A$5:$A$268,),MATCH(DF$3,'exch rates'!$BC$4:$BL$4,)),1)</f>
        <v>1.8003535442169521E-3</v>
      </c>
      <c r="DG78">
        <f>IFERROR(1/INDEX('exch rates'!$BC$5:$BL$268,MATCH('Country-wise data'!$B78,'exch rates'!$A$5:$A$268,),MATCH(DG$3,'exch rates'!$BC$4:$BL$4,)),1)</f>
        <v>1.7067438186080936E-3</v>
      </c>
      <c r="DH78" cm="1">
        <f t="array" ref="DH78">(BH78/INDEX($CX78:$DG78,,MATCH(DH$3,$CX$3:$DG$3,)))*$DG78</f>
        <v>0</v>
      </c>
      <c r="DI78" cm="1">
        <f t="array" ref="DI78">(BI78/INDEX($CX78:$DG78,,MATCH(DI$3,$CX$3:$DG$3,)))*$DG78</f>
        <v>0</v>
      </c>
      <c r="DJ78" cm="1">
        <f t="array" ref="DJ78">(BJ78/INDEX($CX78:$DG78,,MATCH(DJ$3,$CX$3:$DG$3,)))*$DG78</f>
        <v>0</v>
      </c>
      <c r="DK78" cm="1">
        <f t="array" ref="DK78">(BK78/INDEX($CX78:$DG78,,MATCH(DK$3,$CX$3:$DG$3,)))*$DG78</f>
        <v>0</v>
      </c>
      <c r="DL78" cm="1">
        <f t="array" ref="DL78">(BL78/INDEX($CX78:$DG78,,MATCH(DL$3,$CX$3:$DG$3,)))*$DG78</f>
        <v>0</v>
      </c>
      <c r="DM78" cm="1">
        <f t="array" ref="DM78">(BM78/INDEX($CX78:$DG78,,MATCH(DM$3,$CX$3:$DG$3,)))*$DG78</f>
        <v>0</v>
      </c>
      <c r="DN78" cm="1">
        <f t="array" ref="DN78">(BN78/INDEX($CX78:$DG78,,MATCH(DN$3,$CX$3:$DG$3,)))*$DG78</f>
        <v>0</v>
      </c>
      <c r="DO78" cm="1">
        <f t="array" ref="DO78">(BO78/INDEX($CX78:$DG78,,MATCH(DO$3,$CX$3:$DG$3,)))*$DG78</f>
        <v>0</v>
      </c>
      <c r="DP78" cm="1">
        <f t="array" ref="DP78">(BP78/INDEX($CX78:$DG78,,MATCH(DP$3,$CX$3:$DG$3,)))*$DG78</f>
        <v>0</v>
      </c>
      <c r="DQ78" cm="1">
        <f t="array" ref="DQ78">(BQ78/INDEX($CX78:$DG78,,MATCH(DQ$3,$CX$3:$DG$3,)))*$DG78</f>
        <v>0</v>
      </c>
      <c r="DS78" cm="1">
        <f t="array" ref="DS78">(BS78/INDEX($CX78:$DG78,,MATCH(DS$3,$CX$3:$DG$3,)))*$DG78</f>
        <v>3875.1605110361834</v>
      </c>
      <c r="DT78" cm="1">
        <f t="array" ref="DT78">(BT78/INDEX($CX78:$DG78,,MATCH(DT$3,$CX$3:$DG$3,)))*$DG78</f>
        <v>4212.5809627124991</v>
      </c>
      <c r="DU78" cm="1">
        <f t="array" ref="DU78">(BU78/INDEX($CX78:$DG78,,MATCH(DU$3,$CX$3:$DG$3,)))*$DG78</f>
        <v>4610.0716653830004</v>
      </c>
      <c r="DV78" cm="1">
        <f t="array" ref="DV78">(BV78/INDEX($CX78:$DG78,,MATCH(DV$3,$CX$3:$DG$3,)))*$DG78</f>
        <v>4548.6503602996445</v>
      </c>
      <c r="DW78" cm="1">
        <f t="array" ref="DW78">(BW78/INDEX($CX78:$DG78,,MATCH(DW$3,$CX$3:$DG$3,)))*$DG78</f>
        <v>4958.1043586599953</v>
      </c>
      <c r="DX78" cm="1">
        <f t="array" ref="DX78">(BX78/INDEX($CX78:$DG78,,MATCH(DX$3,$CX$3:$DG$3,)))*$DG78</f>
        <v>5304.762398572936</v>
      </c>
      <c r="DY78" cm="1">
        <f t="array" ref="DY78">(BY78/INDEX($CX78:$DG78,,MATCH(DY$3,$CX$3:$DG$3,)))*$DG78</f>
        <v>5727.624909621888</v>
      </c>
      <c r="DZ78" cm="1">
        <f t="array" ref="DZ78">(BZ78/INDEX($CX78:$DG78,,MATCH(DZ$3,$CX$3:$DG$3,)))*$DG78</f>
        <v>6026.1795306429176</v>
      </c>
      <c r="EA78" cm="1">
        <f t="array" ref="EA78">(CA78/INDEX($CX78:$DG78,,MATCH(EA$3,$CX$3:$DG$3,)))*$DG78</f>
        <v>6370.5370722298421</v>
      </c>
      <c r="EB78" cm="1">
        <f t="array" ref="EB78">(CB78/INDEX($CX78:$DG78,,MATCH(EB$3,$CX$3:$DG$3,)))*$DG78</f>
        <v>6693.7002188999995</v>
      </c>
      <c r="EC78" s="53" cm="1">
        <f t="array" ref="EC78">(CC78/INDEX($CX78:$DG78,,MATCH(EC$3,$CX$3:$DG$3,)))*$DG78</f>
        <v>23.057440090046565</v>
      </c>
      <c r="ED78" cm="1">
        <f t="array" ref="ED78">(CD78/INDEX($CX78:$DG78,,MATCH(ED$3,$CX$3:$DG$3,)))*$DG78</f>
        <v>21.203187835796243</v>
      </c>
      <c r="EE78" cm="1">
        <f t="array" ref="EE78">(CE78/INDEX($CX78:$DG78,,MATCH(EE$3,$CX$3:$DG$3,)))*$DG78</f>
        <v>18.396060996497098</v>
      </c>
      <c r="EF78" cm="1">
        <f t="array" ref="EF78">(CF78/INDEX($CX78:$DG78,,MATCH(EF$3,$CX$3:$DG$3,)))*$DG78</f>
        <v>18.027085001595093</v>
      </c>
      <c r="EG78" cm="1">
        <f t="array" ref="EG78">(CG78/INDEX($CX78:$DG78,,MATCH(EG$3,$CX$3:$DG$3,)))*$DG78</f>
        <v>17.649634892382768</v>
      </c>
      <c r="EH78" cm="1">
        <f t="array" ref="EH78">(CH78/INDEX($CX78:$DG78,,MATCH(EH$3,$CX$3:$DG$3,)))*$DG78</f>
        <v>25.857659514755468</v>
      </c>
      <c r="EI78" cm="1">
        <f t="array" ref="EI78">(CI78/INDEX($CX78:$DG78,,MATCH(EI$3,$CX$3:$DG$3,)))*$DG78</f>
        <v>30.854263891901773</v>
      </c>
      <c r="EJ78" cm="1">
        <f t="array" ref="EJ78">(CJ78/INDEX($CX78:$DG78,,MATCH(EJ$3,$CX$3:$DG$3,)))*$DG78</f>
        <v>34.001292824247045</v>
      </c>
      <c r="EK78" cm="1">
        <f t="array" ref="EK78">(CK78/INDEX($CX78:$DG78,,MATCH(EK$3,$CX$3:$DG$3,)))*$DG78</f>
        <v>36.525332228576239</v>
      </c>
      <c r="EL78" cm="1">
        <f t="array" ref="EL78">(CL78/INDEX($CX78:$DG78,,MATCH(EL$3,$CX$3:$DG$3,)))*$DG78</f>
        <v>43.135103210636061</v>
      </c>
      <c r="EM78" cm="1">
        <f t="array" ref="EM78">(CM78/INDEX($CX78:$DG78,,MATCH(EM$3,$CX$3:$DG$3,)))*$DG78</f>
        <v>29.061659388662715</v>
      </c>
      <c r="EN78" cm="1">
        <f t="array" ref="EN78">(CN78/INDEX($CX78:$DG78,,MATCH(EN$3,$CX$3:$DG$3,)))*$DG78</f>
        <v>26.724554869547209</v>
      </c>
      <c r="EO78" cm="1">
        <f t="array" ref="EO78">(CO78/INDEX($CX78:$DG78,,MATCH(EO$3,$CX$3:$DG$3,)))*$DG78</f>
        <v>53.744545915775156</v>
      </c>
      <c r="EP78" cm="1">
        <f t="array" ref="EP78">(CP78/INDEX($CX78:$DG78,,MATCH(EP$3,$CX$3:$DG$3,)))*$DG78</f>
        <v>52.66657344636414</v>
      </c>
      <c r="EQ78" cm="1">
        <f t="array" ref="EQ78">(CQ78/INDEX($CX78:$DG78,,MATCH(EQ$3,$CX$3:$DG$3,)))*$DG78</f>
        <v>51.563843642992701</v>
      </c>
      <c r="ER78" cm="1">
        <f t="array" ref="ER78">(CR78/INDEX($CX78:$DG78,,MATCH(ER$3,$CX$3:$DG$3,)))*$DG78</f>
        <v>32.591063468933399</v>
      </c>
      <c r="ES78" cm="1">
        <f t="array" ref="ES78">(CS78/INDEX($CX78:$DG78,,MATCH(ES$3,$CX$3:$DG$3,)))*$DG78</f>
        <v>38.888797039591637</v>
      </c>
      <c r="ET78" cm="1">
        <f t="array" ref="ET78">(CT78/INDEX($CX78:$DG78,,MATCH(ET$3,$CX$3:$DG$3,)))*$DG78</f>
        <v>42.855320754319436</v>
      </c>
      <c r="EU78" cm="1">
        <f t="array" ref="EU78">(CU78/INDEX($CX78:$DG78,,MATCH(EU$3,$CX$3:$DG$3,)))*$DG78</f>
        <v>46.036626795480657</v>
      </c>
      <c r="EV78" cm="1">
        <f t="array" ref="EV78">(CV78/INDEX($CX78:$DG78,,MATCH(EV$3,$CX$3:$DG$3,)))*$DG78</f>
        <v>54.367599885620486</v>
      </c>
      <c r="EW78">
        <f t="shared" si="94"/>
        <v>697.20764569372193</v>
      </c>
      <c r="EY78" s="96">
        <f t="shared" si="105"/>
        <v>5.9500606553923646E-3</v>
      </c>
      <c r="EZ78" s="96">
        <f t="shared" si="95"/>
        <v>5.0333009676194846E-3</v>
      </c>
      <c r="FA78" s="96">
        <f t="shared" si="96"/>
        <v>3.9904067293862278E-3</v>
      </c>
      <c r="FB78" s="96">
        <f t="shared" si="97"/>
        <v>3.9631722760963212E-3</v>
      </c>
      <c r="FC78" s="96">
        <f t="shared" si="98"/>
        <v>3.5597546190320318E-3</v>
      </c>
      <c r="FD78" s="96">
        <f t="shared" si="99"/>
        <v>4.8744236917588587E-3</v>
      </c>
      <c r="FE78" s="96">
        <f t="shared" si="100"/>
        <v>5.38692117217198E-3</v>
      </c>
      <c r="FF78" s="96">
        <f t="shared" si="101"/>
        <v>5.6422635023320551E-3</v>
      </c>
      <c r="FG78" s="96">
        <f t="shared" si="102"/>
        <v>5.7334776981042652E-3</v>
      </c>
      <c r="FH78" s="96">
        <f t="shared" si="103"/>
        <v>6.4441343053938871E-3</v>
      </c>
      <c r="FJ78" s="96">
        <f t="shared" si="106"/>
        <v>5681.0821749362212</v>
      </c>
      <c r="FK78" s="96" t="str">
        <f>IF(AND('Country-wise data'!FJ78&gt;'non-R&amp;D ex_typologies'!$C$17,'Country-wise data'!FJ78&lt;'non-R&amp;D ex_typologies'!$D$17),"Small",IF(AND('Country-wise data'!FJ78&gt;'non-R&amp;D ex_typologies'!$E$17,'Country-wise data'!$FJ$4&lt;'non-R&amp;D ex_typologies'!$F$17),"Medium","Large"))</f>
        <v>Medium</v>
      </c>
      <c r="FL78" t="str">
        <f>IF($FK78='non-R&amp;D ex_typologies'!$C$16,IF(AND('Country-wise data'!EY78&gt;'non-R&amp;D ex_typologies'!$C$21,'Country-wise data'!EY78&lt;'non-R&amp;D ex_typologies'!$D$21),'non-R&amp;D ex_typologies'!$B$21,IF(AND('Country-wise data'!EY78&gt;'non-R&amp;D ex_typologies'!$C$19,'Country-wise data'!EY78&lt;'non-R&amp;D ex_typologies'!$D$19),'non-R&amp;D ex_typologies'!$B$19,'non-R&amp;D ex_typologies'!$B$20)),IF($FK78='non-R&amp;D ex_typologies'!$E$16,IF(AND('Country-wise data'!EY78&gt;'non-R&amp;D ex_typologies'!$E$21,'Country-wise data'!EY78&lt;'non-R&amp;D ex_typologies'!$F$21),'non-R&amp;D ex_typologies'!$B$21,IF(AND('Country-wise data'!EY78&gt;'non-R&amp;D ex_typologies'!$E$19,'Country-wise data'!EY78&lt;'non-R&amp;D ex_typologies'!$F$19),'non-R&amp;D ex_typologies'!$B$19,'non-R&amp;D ex_typologies'!$B$20)),IF(AND('Country-wise data'!EY78&gt;'non-R&amp;D ex_typologies'!$G$21,'Country-wise data'!EY78&lt;'non-R&amp;D ex_typologies'!$H$21),'non-R&amp;D ex_typologies'!$B$21,IF(AND('Country-wise data'!EY78&gt;'non-R&amp;D ex_typologies'!$G$19,'Country-wise data'!EY78&lt;'non-R&amp;D ex_typologies'!$H$19),'non-R&amp;D ex_typologies'!$B$19,'non-R&amp;D ex_typologies'!$B$20))))</f>
        <v>Balanced</v>
      </c>
      <c r="FM78" t="str">
        <f>IF($FK78='non-R&amp;D ex_typologies'!$C$16,IF(AND('Country-wise data'!EZ78&gt;'non-R&amp;D ex_typologies'!$C$21,'Country-wise data'!EZ78&lt;'non-R&amp;D ex_typologies'!$D$21),'non-R&amp;D ex_typologies'!$B$21,IF(AND('Country-wise data'!EZ78&gt;'non-R&amp;D ex_typologies'!$C$19,'Country-wise data'!EZ78&lt;'non-R&amp;D ex_typologies'!$D$19),'non-R&amp;D ex_typologies'!$B$19,'non-R&amp;D ex_typologies'!$B$20)),IF($FK78='non-R&amp;D ex_typologies'!$E$16,IF(AND('Country-wise data'!EZ78&gt;'non-R&amp;D ex_typologies'!$E$21,'Country-wise data'!EZ78&lt;'non-R&amp;D ex_typologies'!$F$21),'non-R&amp;D ex_typologies'!$B$21,IF(AND('Country-wise data'!EZ78&gt;'non-R&amp;D ex_typologies'!$E$19,'Country-wise data'!EZ78&lt;'non-R&amp;D ex_typologies'!$F$19),'non-R&amp;D ex_typologies'!$B$19,'non-R&amp;D ex_typologies'!$B$20)),IF(AND('Country-wise data'!EZ78&gt;'non-R&amp;D ex_typologies'!$G$21,'Country-wise data'!EZ78&lt;'non-R&amp;D ex_typologies'!$H$21),'non-R&amp;D ex_typologies'!$B$21,IF(AND('Country-wise data'!EZ78&gt;'non-R&amp;D ex_typologies'!$G$19,'Country-wise data'!EZ78&lt;'non-R&amp;D ex_typologies'!$H$19),'non-R&amp;D ex_typologies'!$B$19,'non-R&amp;D ex_typologies'!$B$20))))</f>
        <v>Balanced</v>
      </c>
      <c r="FN78" t="str">
        <f>IF($FK78='non-R&amp;D ex_typologies'!$C$16,IF(AND('Country-wise data'!FA78&gt;'non-R&amp;D ex_typologies'!$C$21,'Country-wise data'!FA78&lt;'non-R&amp;D ex_typologies'!$D$21),'non-R&amp;D ex_typologies'!$B$21,IF(AND('Country-wise data'!FA78&gt;'non-R&amp;D ex_typologies'!$C$19,'Country-wise data'!FA78&lt;'non-R&amp;D ex_typologies'!$D$19),'non-R&amp;D ex_typologies'!$B$19,'non-R&amp;D ex_typologies'!$B$20)),IF($FK78='non-R&amp;D ex_typologies'!$E$16,IF(AND('Country-wise data'!FA78&gt;'non-R&amp;D ex_typologies'!$E$21,'Country-wise data'!FA78&lt;'non-R&amp;D ex_typologies'!$F$21),'non-R&amp;D ex_typologies'!$B$21,IF(AND('Country-wise data'!FA78&gt;'non-R&amp;D ex_typologies'!$E$19,'Country-wise data'!FA78&lt;'non-R&amp;D ex_typologies'!$F$19),'non-R&amp;D ex_typologies'!$B$19,'non-R&amp;D ex_typologies'!$B$20)),IF(AND('Country-wise data'!FA78&gt;'non-R&amp;D ex_typologies'!$G$21,'Country-wise data'!FA78&lt;'non-R&amp;D ex_typologies'!$H$21),'non-R&amp;D ex_typologies'!$B$21,IF(AND('Country-wise data'!FA78&gt;'non-R&amp;D ex_typologies'!$G$19,'Country-wise data'!FA78&lt;'non-R&amp;D ex_typologies'!$H$19),'non-R&amp;D ex_typologies'!$B$19,'non-R&amp;D ex_typologies'!$B$20))))</f>
        <v>Program heavy</v>
      </c>
      <c r="FO78" t="str">
        <f>IF($FK78='non-R&amp;D ex_typologies'!$C$16,IF(AND('Country-wise data'!FB78&gt;'non-R&amp;D ex_typologies'!$C$21,'Country-wise data'!FB78&lt;'non-R&amp;D ex_typologies'!$D$21),'non-R&amp;D ex_typologies'!$B$21,IF(AND('Country-wise data'!FB78&gt;'non-R&amp;D ex_typologies'!$C$19,'Country-wise data'!FB78&lt;'non-R&amp;D ex_typologies'!$D$19),'non-R&amp;D ex_typologies'!$B$19,'non-R&amp;D ex_typologies'!$B$20)),IF($FK78='non-R&amp;D ex_typologies'!$E$16,IF(AND('Country-wise data'!FB78&gt;'non-R&amp;D ex_typologies'!$E$21,'Country-wise data'!FB78&lt;'non-R&amp;D ex_typologies'!$F$21),'non-R&amp;D ex_typologies'!$B$21,IF(AND('Country-wise data'!FB78&gt;'non-R&amp;D ex_typologies'!$E$19,'Country-wise data'!FB78&lt;'non-R&amp;D ex_typologies'!$F$19),'non-R&amp;D ex_typologies'!$B$19,'non-R&amp;D ex_typologies'!$B$20)),IF(AND('Country-wise data'!FB78&gt;'non-R&amp;D ex_typologies'!$G$21,'Country-wise data'!FB78&lt;'non-R&amp;D ex_typologies'!$H$21),'non-R&amp;D ex_typologies'!$B$21,IF(AND('Country-wise data'!FB78&gt;'non-R&amp;D ex_typologies'!$G$19,'Country-wise data'!FB78&lt;'non-R&amp;D ex_typologies'!$H$19),'non-R&amp;D ex_typologies'!$B$19,'non-R&amp;D ex_typologies'!$B$20))))</f>
        <v>Program heavy</v>
      </c>
      <c r="FP78" t="str">
        <f>IF($FK78='non-R&amp;D ex_typologies'!$C$16,IF(AND('Country-wise data'!FC78&gt;'non-R&amp;D ex_typologies'!$C$21,'Country-wise data'!FC78&lt;'non-R&amp;D ex_typologies'!$D$21),'non-R&amp;D ex_typologies'!$B$21,IF(AND('Country-wise data'!FC78&gt;'non-R&amp;D ex_typologies'!$C$19,'Country-wise data'!FC78&lt;'non-R&amp;D ex_typologies'!$D$19),'non-R&amp;D ex_typologies'!$B$19,'non-R&amp;D ex_typologies'!$B$20)),IF($FK78='non-R&amp;D ex_typologies'!$E$16,IF(AND('Country-wise data'!FC78&gt;'non-R&amp;D ex_typologies'!$E$21,'Country-wise data'!FC78&lt;'non-R&amp;D ex_typologies'!$F$21),'non-R&amp;D ex_typologies'!$B$21,IF(AND('Country-wise data'!FC78&gt;'non-R&amp;D ex_typologies'!$E$19,'Country-wise data'!FC78&lt;'non-R&amp;D ex_typologies'!$F$19),'non-R&amp;D ex_typologies'!$B$19,'non-R&amp;D ex_typologies'!$B$20)),IF(AND('Country-wise data'!FC78&gt;'non-R&amp;D ex_typologies'!$G$21,'Country-wise data'!FC78&lt;'non-R&amp;D ex_typologies'!$H$21),'non-R&amp;D ex_typologies'!$B$21,IF(AND('Country-wise data'!FC78&gt;'non-R&amp;D ex_typologies'!$G$19,'Country-wise data'!FC78&lt;'non-R&amp;D ex_typologies'!$H$19),'non-R&amp;D ex_typologies'!$B$19,'non-R&amp;D ex_typologies'!$B$20))))</f>
        <v>Program heavy</v>
      </c>
      <c r="FQ78" t="str">
        <f>IF($FK78='non-R&amp;D ex_typologies'!$C$16,IF(AND('Country-wise data'!FD78&gt;'non-R&amp;D ex_typologies'!$C$21,'Country-wise data'!FD78&lt;'non-R&amp;D ex_typologies'!$D$21),'non-R&amp;D ex_typologies'!$B$21,IF(AND('Country-wise data'!FD78&gt;'non-R&amp;D ex_typologies'!$C$19,'Country-wise data'!FD78&lt;'non-R&amp;D ex_typologies'!$D$19),'non-R&amp;D ex_typologies'!$B$19,'non-R&amp;D ex_typologies'!$B$20)),IF($FK78='non-R&amp;D ex_typologies'!$E$16,IF(AND('Country-wise data'!FD78&gt;'non-R&amp;D ex_typologies'!$E$21,'Country-wise data'!FD78&lt;'non-R&amp;D ex_typologies'!$F$21),'non-R&amp;D ex_typologies'!$B$21,IF(AND('Country-wise data'!FD78&gt;'non-R&amp;D ex_typologies'!$E$19,'Country-wise data'!FD78&lt;'non-R&amp;D ex_typologies'!$F$19),'non-R&amp;D ex_typologies'!$B$19,'non-R&amp;D ex_typologies'!$B$20)),IF(AND('Country-wise data'!FD78&gt;'non-R&amp;D ex_typologies'!$G$21,'Country-wise data'!FD78&lt;'non-R&amp;D ex_typologies'!$H$21),'non-R&amp;D ex_typologies'!$B$21,IF(AND('Country-wise data'!FD78&gt;'non-R&amp;D ex_typologies'!$G$19,'Country-wise data'!FD78&lt;'non-R&amp;D ex_typologies'!$H$19),'non-R&amp;D ex_typologies'!$B$19,'non-R&amp;D ex_typologies'!$B$20))))</f>
        <v>Balanced</v>
      </c>
      <c r="FR78" t="str">
        <f>IF($FK78='non-R&amp;D ex_typologies'!$C$16,IF(AND('Country-wise data'!FE78&gt;'non-R&amp;D ex_typologies'!$C$21,'Country-wise data'!FE78&lt;'non-R&amp;D ex_typologies'!$D$21),'non-R&amp;D ex_typologies'!$B$21,IF(AND('Country-wise data'!FE78&gt;'non-R&amp;D ex_typologies'!$C$19,'Country-wise data'!FE78&lt;'non-R&amp;D ex_typologies'!$D$19),'non-R&amp;D ex_typologies'!$B$19,'non-R&amp;D ex_typologies'!$B$20)),IF($FK78='non-R&amp;D ex_typologies'!$E$16,IF(AND('Country-wise data'!FE78&gt;'non-R&amp;D ex_typologies'!$E$21,'Country-wise data'!FE78&lt;'non-R&amp;D ex_typologies'!$F$21),'non-R&amp;D ex_typologies'!$B$21,IF(AND('Country-wise data'!FE78&gt;'non-R&amp;D ex_typologies'!$E$19,'Country-wise data'!FE78&lt;'non-R&amp;D ex_typologies'!$F$19),'non-R&amp;D ex_typologies'!$B$19,'non-R&amp;D ex_typologies'!$B$20)),IF(AND('Country-wise data'!FE78&gt;'non-R&amp;D ex_typologies'!$G$21,'Country-wise data'!FE78&lt;'non-R&amp;D ex_typologies'!$H$21),'non-R&amp;D ex_typologies'!$B$21,IF(AND('Country-wise data'!FE78&gt;'non-R&amp;D ex_typologies'!$G$19,'Country-wise data'!FE78&lt;'non-R&amp;D ex_typologies'!$H$19),'non-R&amp;D ex_typologies'!$B$19,'non-R&amp;D ex_typologies'!$B$20))))</f>
        <v>Balanced</v>
      </c>
      <c r="FS78" t="str">
        <f>IF($FK78='non-R&amp;D ex_typologies'!$C$16,IF(AND('Country-wise data'!FF78&gt;'non-R&amp;D ex_typologies'!$C$21,'Country-wise data'!FF78&lt;'non-R&amp;D ex_typologies'!$D$21),'non-R&amp;D ex_typologies'!$B$21,IF(AND('Country-wise data'!FF78&gt;'non-R&amp;D ex_typologies'!$C$19,'Country-wise data'!FF78&lt;'non-R&amp;D ex_typologies'!$D$19),'non-R&amp;D ex_typologies'!$B$19,'non-R&amp;D ex_typologies'!$B$20)),IF($FK78='non-R&amp;D ex_typologies'!$E$16,IF(AND('Country-wise data'!FF78&gt;'non-R&amp;D ex_typologies'!$E$21,'Country-wise data'!FF78&lt;'non-R&amp;D ex_typologies'!$F$21),'non-R&amp;D ex_typologies'!$B$21,IF(AND('Country-wise data'!FF78&gt;'non-R&amp;D ex_typologies'!$E$19,'Country-wise data'!FF78&lt;'non-R&amp;D ex_typologies'!$F$19),'non-R&amp;D ex_typologies'!$B$19,'non-R&amp;D ex_typologies'!$B$20)),IF(AND('Country-wise data'!FF78&gt;'non-R&amp;D ex_typologies'!$G$21,'Country-wise data'!FF78&lt;'non-R&amp;D ex_typologies'!$H$21),'non-R&amp;D ex_typologies'!$B$21,IF(AND('Country-wise data'!FF78&gt;'non-R&amp;D ex_typologies'!$G$19,'Country-wise data'!FF78&lt;'non-R&amp;D ex_typologies'!$H$19),'non-R&amp;D ex_typologies'!$B$19,'non-R&amp;D ex_typologies'!$B$20))))</f>
        <v>Balanced</v>
      </c>
      <c r="FT78" t="str">
        <f>IF($FK78='non-R&amp;D ex_typologies'!$C$16,IF(AND('Country-wise data'!FG78&gt;'non-R&amp;D ex_typologies'!$C$21,'Country-wise data'!FG78&lt;'non-R&amp;D ex_typologies'!$D$21),'non-R&amp;D ex_typologies'!$B$21,IF(AND('Country-wise data'!FG78&gt;'non-R&amp;D ex_typologies'!$C$19,'Country-wise data'!FG78&lt;'non-R&amp;D ex_typologies'!$D$19),'non-R&amp;D ex_typologies'!$B$19,'non-R&amp;D ex_typologies'!$B$20)),IF($FK78='non-R&amp;D ex_typologies'!$E$16,IF(AND('Country-wise data'!FG78&gt;'non-R&amp;D ex_typologies'!$E$21,'Country-wise data'!FG78&lt;'non-R&amp;D ex_typologies'!$F$21),'non-R&amp;D ex_typologies'!$B$21,IF(AND('Country-wise data'!FG78&gt;'non-R&amp;D ex_typologies'!$E$19,'Country-wise data'!FG78&lt;'non-R&amp;D ex_typologies'!$F$19),'non-R&amp;D ex_typologies'!$B$19,'non-R&amp;D ex_typologies'!$B$20)),IF(AND('Country-wise data'!FG78&gt;'non-R&amp;D ex_typologies'!$G$21,'Country-wise data'!FG78&lt;'non-R&amp;D ex_typologies'!$H$21),'non-R&amp;D ex_typologies'!$B$21,IF(AND('Country-wise data'!FG78&gt;'non-R&amp;D ex_typologies'!$G$19,'Country-wise data'!FG78&lt;'non-R&amp;D ex_typologies'!$H$19),'non-R&amp;D ex_typologies'!$B$19,'non-R&amp;D ex_typologies'!$B$20))))</f>
        <v>Balanced</v>
      </c>
      <c r="FU78" t="str">
        <f>IF($FK78='non-R&amp;D ex_typologies'!$C$16,IF(AND('Country-wise data'!FH78&gt;'non-R&amp;D ex_typologies'!$C$21,'Country-wise data'!FH78&lt;'non-R&amp;D ex_typologies'!$D$21),'non-R&amp;D ex_typologies'!$B$21,IF(AND('Country-wise data'!FH78&gt;'non-R&amp;D ex_typologies'!$C$19,'Country-wise data'!FH78&lt;'non-R&amp;D ex_typologies'!$D$19),'non-R&amp;D ex_typologies'!$B$19,'non-R&amp;D ex_typologies'!$B$20)),IF($FK78='non-R&amp;D ex_typologies'!$E$16,IF(AND('Country-wise data'!FH78&gt;'non-R&amp;D ex_typologies'!$E$21,'Country-wise data'!FH78&lt;'non-R&amp;D ex_typologies'!$F$21),'non-R&amp;D ex_typologies'!$B$21,IF(AND('Country-wise data'!FH78&gt;'non-R&amp;D ex_typologies'!$E$19,'Country-wise data'!FH78&lt;'non-R&amp;D ex_typologies'!$F$19),'non-R&amp;D ex_typologies'!$B$19,'non-R&amp;D ex_typologies'!$B$20)),IF(AND('Country-wise data'!FH78&gt;'non-R&amp;D ex_typologies'!$G$21,'Country-wise data'!FH78&lt;'non-R&amp;D ex_typologies'!$H$21),'non-R&amp;D ex_typologies'!$B$21,IF(AND('Country-wise data'!FH78&gt;'non-R&amp;D ex_typologies'!$G$19,'Country-wise data'!FH78&lt;'non-R&amp;D ex_typologies'!$H$19),'non-R&amp;D ex_typologies'!$B$19,'non-R&amp;D ex_typologies'!$B$20))))</f>
        <v>Balanced</v>
      </c>
    </row>
    <row r="79" spans="2:177" x14ac:dyDescent="0.35">
      <c r="B79" t="s">
        <v>423</v>
      </c>
      <c r="C79" t="s">
        <v>424</v>
      </c>
      <c r="D79" t="s">
        <v>416</v>
      </c>
      <c r="E79" t="s">
        <v>416</v>
      </c>
      <c r="F79" t="s">
        <v>372</v>
      </c>
      <c r="G79" s="55">
        <f>Assumptions!$C$13</f>
        <v>1.1000000000000001</v>
      </c>
      <c r="H79">
        <f>SUMIFS(FAOstat!M:M,FAOstat!$B:$B,'Country-wise data'!$B79)*G79</f>
        <v>6.5890000000000004</v>
      </c>
      <c r="I79">
        <f>IF(SUMIFS(FAOstat!N:N,FAOstat!$B:$B,'Country-wise data'!$B79)=0,H79*(1+Assumptions!$C$9),SUMIFS(FAOstat!N:N,FAOstat!$B:$B,'Country-wise data'!$B79)*$G79)</f>
        <v>5.9729999999999999</v>
      </c>
      <c r="J79">
        <f>IF(SUMIFS(FAOstat!O:O,FAOstat!$B:$B,'Country-wise data'!$B79)=0,I79*(1+Assumptions!$C$9),SUMIFS(FAOstat!O:O,FAOstat!$B:$B,'Country-wise data'!$B79)*$G79)</f>
        <v>8.1620000000000008</v>
      </c>
      <c r="K79">
        <f>IF(SUMIFS(FAOstat!P:P,FAOstat!$B:$B,'Country-wise data'!$B79)=0,J79*(1+Assumptions!$C$9),SUMIFS(FAOstat!P:P,FAOstat!$B:$B,'Country-wise data'!$B79)*$G79)</f>
        <v>7.2820000000000009</v>
      </c>
      <c r="L79">
        <f>IF(SUMIFS(FAOstat!Q:Q,FAOstat!$B:$B,'Country-wise data'!$B79)=0,K79*(1+Assumptions!$C$9),SUMIFS(FAOstat!Q:Q,FAOstat!$B:$B,'Country-wise data'!$B79)*$G79)</f>
        <v>7.6670000000000007</v>
      </c>
      <c r="M79">
        <f>IF(SUMIFS(FAOstat!R:R,FAOstat!$B:$B,'Country-wise data'!$B79)=0,L79*(1+Assumptions!$C$9),SUMIFS(FAOstat!R:R,FAOstat!$B:$B,'Country-wise data'!$B79)*$G79)</f>
        <v>8.1839999999999993</v>
      </c>
      <c r="N79">
        <f>IF(SUMIFS(FAOstat!S:S,FAOstat!$B:$B,'Country-wise data'!$B79)=0,M79*(1+Assumptions!$C$9),SUMIFS(FAOstat!S:S,FAOstat!$B:$B,'Country-wise data'!$B79)*$G79)</f>
        <v>9.3059999999999992</v>
      </c>
      <c r="O79">
        <f>IF(SUMIFS(FAOstat!T:T,FAOstat!$B:$B,'Country-wise data'!$B79)=0,N79*(1+Assumptions!$C$9),SUMIFS(FAOstat!T:T,FAOstat!$B:$B,'Country-wise data'!$B79)*$G79)</f>
        <v>10.252000000000001</v>
      </c>
      <c r="P79">
        <f>IF(SUMIFS(FAOstat!U:U,FAOstat!$B:$B,'Country-wise data'!$B79)=0,O79*(1+Assumptions!$C$9),SUMIFS(FAOstat!U:U,FAOstat!$B:$B,'Country-wise data'!$B79)*$G79)</f>
        <v>10.457040000000001</v>
      </c>
      <c r="Q79">
        <f>IF(SUMIFS(FAOstat!V:V,FAOstat!$B:$B,'Country-wise data'!$B79)=0,P79*(1+Assumptions!$C$9),SUMIFS(FAOstat!V:V,FAOstat!$B:$B,'Country-wise data'!$B79)*$G79)</f>
        <v>10.666180800000001</v>
      </c>
      <c r="R79" s="36">
        <f t="shared" si="90"/>
        <v>6.825933244527449E-2</v>
      </c>
      <c r="S79">
        <f>SUMIFS(FAOstat!CE:CE,FAOstat!$B:$B,'Country-wise data'!$B79)</f>
        <v>24.821066999999999</v>
      </c>
      <c r="T79">
        <f>SUMIFS(FAOstat!CF:CF,FAOstat!$B:$B,'Country-wise data'!$B79)</f>
        <v>26.311577</v>
      </c>
      <c r="U79">
        <f>SUMIFS(FAOstat!CG:CG,FAOstat!$B:$B,'Country-wise data'!$B79)</f>
        <v>39.137715999999998</v>
      </c>
      <c r="V79">
        <f>SUMIFS(FAOstat!CH:CH,FAOstat!$B:$B,'Country-wise data'!$B79)</f>
        <v>38.780752</v>
      </c>
      <c r="W79">
        <f>SUMIFS(FAOstat!CI:CI,FAOstat!$B:$B,'Country-wise data'!$B79)</f>
        <v>28.712237999999999</v>
      </c>
      <c r="X79">
        <f>SUMIFS(FAOstat!CJ:CJ,FAOstat!$B:$B,'Country-wise data'!$B79)</f>
        <v>25.883444999999998</v>
      </c>
      <c r="Y79">
        <f>SUMIFS(FAOstat!CK:CK,FAOstat!$B:$B,'Country-wise data'!$B79)</f>
        <v>30.911199</v>
      </c>
      <c r="Z79">
        <f>SUMIFS(FAOstat!CL:CL,FAOstat!$B:$B,'Country-wise data'!$B79)</f>
        <v>34.397132999999997</v>
      </c>
      <c r="AA79">
        <f>SUMIFS(FAOstat!CM:CM,FAOstat!$B:$B,'Country-wise data'!$B79)</f>
        <v>33.175657999999999</v>
      </c>
      <c r="AB79">
        <f>SUMIFS(FAOstat!CN:CN,FAOstat!$B:$B,'Country-wise data'!$B79)</f>
        <v>33.839171159999999</v>
      </c>
      <c r="AC79" s="53">
        <f>IFERROR(INDEX('ASTI data (new)'!$AF$6:$AL$130,MATCH('Country-wise data'!$B79,'ASTI data (new)'!$C$6:$C$130,),MATCH('Country-wise data'!AC$3,'ASTI data (new)'!$AF$5:$AL$5,)),(INDEX(Assumptions!$G$154:$P$345,MATCH('Country-wise data'!$B79,Assumptions!$B$154:$B$344,),MATCH('Country-wise data'!AC$3,Assumptions!$G$153:$P$153,))*S79))</f>
        <v>8.6873734499999994E-2</v>
      </c>
      <c r="AD79" s="53">
        <f>IFERROR(INDEX('ASTI data (new)'!$AF$6:$AL$130,MATCH('Country-wise data'!$B79,'ASTI data (new)'!$C$6:$C$130,),MATCH('Country-wise data'!AD$3,'ASTI data (new)'!$AF$5:$AL$5,)),(INDEX(Assumptions!$G$154:$P$345,MATCH('Country-wise data'!$B79,Assumptions!$B$154:$B$344,),MATCH('Country-wise data'!AD$3,Assumptions!$G$153:$P$153,))*T79))</f>
        <v>9.2090519499999995E-2</v>
      </c>
      <c r="AE79" s="53">
        <f>IFERROR(INDEX('ASTI data (new)'!$AF$6:$AL$130,MATCH('Country-wise data'!$B79,'ASTI data (new)'!$C$6:$C$130,),MATCH('Country-wise data'!AE$3,'ASTI data (new)'!$AF$5:$AL$5,)),(INDEX(Assumptions!$G$154:$P$345,MATCH('Country-wise data'!$B79,Assumptions!$B$154:$B$344,),MATCH('Country-wise data'!AE$3,Assumptions!$G$153:$P$153,))*U79))</f>
        <v>0.13698200599999999</v>
      </c>
      <c r="AF79" s="53">
        <f>IFERROR(INDEX('ASTI data (new)'!$AF$6:$AL$130,MATCH('Country-wise data'!$B79,'ASTI data (new)'!$C$6:$C$130,),MATCH('Country-wise data'!AF$3,'ASTI data (new)'!$AF$5:$AL$5,)),(INDEX(Assumptions!$G$154:$P$345,MATCH('Country-wise data'!$B79,Assumptions!$B$154:$B$344,),MATCH('Country-wise data'!AF$3,Assumptions!$G$153:$P$153,))*V79))</f>
        <v>0.13573263199999999</v>
      </c>
      <c r="AG79" s="53">
        <f>IFERROR(INDEX('ASTI data (new)'!$AF$6:$AL$130,MATCH('Country-wise data'!$B79,'ASTI data (new)'!$C$6:$C$130,),MATCH('Country-wise data'!AG$3,'ASTI data (new)'!$AF$5:$AL$5,)),(INDEX(Assumptions!$G$154:$P$345,MATCH('Country-wise data'!$B79,Assumptions!$B$154:$B$344,),MATCH('Country-wise data'!AG$3,Assumptions!$G$153:$P$153,))*W79))</f>
        <v>0.10049283299999999</v>
      </c>
      <c r="AH79" s="53">
        <f>IFERROR(INDEX('ASTI data (new)'!$AF$6:$AL$130,MATCH('Country-wise data'!$B79,'ASTI data (new)'!$C$6:$C$130,),MATCH('Country-wise data'!AH$3,'ASTI data (new)'!$AF$5:$AL$5,)),(INDEX(Assumptions!$G$154:$P$345,MATCH('Country-wise data'!$B79,Assumptions!$B$154:$B$344,),MATCH('Country-wise data'!AH$3,Assumptions!$G$153:$P$153,))*X79))</f>
        <v>9.0592057499999989E-2</v>
      </c>
      <c r="AI79" s="53">
        <f>IFERROR(INDEX('ASTI data (new)'!$AF$6:$AL$130,MATCH('Country-wise data'!$B79,'ASTI data (new)'!$C$6:$C$130,),MATCH('Country-wise data'!AI$3,'ASTI data (new)'!$AF$5:$AL$5,)),(INDEX(Assumptions!$G$154:$P$345,MATCH('Country-wise data'!$B79,Assumptions!$B$154:$B$344,),MATCH('Country-wise data'!AI$3,Assumptions!$G$153:$P$153,))*Y79))</f>
        <v>0.10818919649999999</v>
      </c>
      <c r="AJ79" s="53">
        <f t="shared" ref="AJ79:AL79" si="116">IFERROR((1+($AI79/$AF79)^(1/3)-1)*AI79,0)</f>
        <v>0.10031143355529057</v>
      </c>
      <c r="AK79" s="53">
        <f t="shared" si="116"/>
        <v>9.3007287487503212E-2</v>
      </c>
      <c r="AL79" s="53">
        <f t="shared" si="116"/>
        <v>8.6234990560822664E-2</v>
      </c>
      <c r="AM79" s="55" cm="1">
        <f t="array" ref="AM79">INDEX('non-R&amp;D ex_typologies'!$J$8:$J$10,MATCH('Country-wise data'!FL79,'non-R&amp;D ex_typologies'!$F$8:$F$10,),)*'Country-wise data'!AC79</f>
        <v>0.25380375796748877</v>
      </c>
      <c r="AN79" s="55" cm="1">
        <f t="array" ref="AN79">INDEX('non-R&amp;D ex_typologies'!$J$8:$J$10,MATCH('Country-wise data'!FM79,'non-R&amp;D ex_typologies'!$F$8:$F$10,),)*'Country-wise data'!AD79</f>
        <v>0.26904472401008966</v>
      </c>
      <c r="AO79" s="55" cm="1">
        <f t="array" ref="AO79">INDEX('non-R&amp;D ex_typologies'!$J$8:$J$10,MATCH('Country-wise data'!FN79,'non-R&amp;D ex_typologies'!$F$8:$F$10,),)*'Country-wise data'!AE79</f>
        <v>0.40019630900896858</v>
      </c>
      <c r="AP79" s="55" cm="1">
        <f t="array" ref="AP79">INDEX('non-R&amp;D ex_typologies'!$J$8:$J$10,MATCH('Country-wise data'!FO79,'non-R&amp;D ex_typologies'!$F$8:$F$10,),)*'Country-wise data'!AF79</f>
        <v>0.39654623205381162</v>
      </c>
      <c r="AQ79" s="55" cm="1">
        <f t="array" ref="AQ79">INDEX('non-R&amp;D ex_typologies'!$J$8:$J$10,MATCH('Country-wise data'!FP79,'non-R&amp;D ex_typologies'!$F$8:$F$10,),)*'Country-wise data'!AG79</f>
        <v>0.29359229013228694</v>
      </c>
      <c r="AR79" s="55" cm="1">
        <f t="array" ref="AR79">INDEX('non-R&amp;D ex_typologies'!$J$8:$J$10,MATCH('Country-wise data'!FQ79,'non-R&amp;D ex_typologies'!$F$8:$F$10,),)*'Country-wise data'!AH79</f>
        <v>0.26466693031950667</v>
      </c>
      <c r="AS79" s="55" cm="1">
        <f t="array" ref="AS79">INDEX('non-R&amp;D ex_typologies'!$J$8:$J$10,MATCH('Country-wise data'!FR79,'non-R&amp;D ex_typologies'!$F$8:$F$10,),)*'Country-wise data'!AI79</f>
        <v>0.31607740591816136</v>
      </c>
      <c r="AT79" s="55" cm="1">
        <f t="array" ref="AT79">INDEX('non-R&amp;D ex_typologies'!$J$8:$J$10,MATCH('Country-wise data'!FS79,'non-R&amp;D ex_typologies'!$F$8:$F$10,),)*'Country-wise data'!AJ79</f>
        <v>0.29306232718059105</v>
      </c>
      <c r="AU79" s="55" cm="1">
        <f t="array" ref="AU79">INDEX('non-R&amp;D ex_typologies'!$J$8:$J$10,MATCH('Country-wise data'!FT79,'non-R&amp;D ex_typologies'!$F$8:$F$10,),)*'Country-wise data'!AK79</f>
        <v>0.27172308429644998</v>
      </c>
      <c r="AV79" s="55" cm="1">
        <f t="array" ref="AV79">INDEX('non-R&amp;D ex_typologies'!$J$8:$J$10,MATCH('Country-wise data'!FU79,'non-R&amp;D ex_typologies'!$F$8:$F$10,),)*'Country-wise data'!AL79</f>
        <v>0.25193765179540789</v>
      </c>
      <c r="AW79">
        <f t="shared" si="92"/>
        <v>4.0411574032863795</v>
      </c>
      <c r="AX79" s="53">
        <f>INDEX('GDP deflators'!$AB$3:$AK$155,MATCH('Country-wise data'!$B79,'GDP deflators'!$B$3:$B$155,),MATCH('Country-wise data'!AX$3,'GDP deflators'!$D$2:$M$2,))</f>
        <v>78.852898427153306</v>
      </c>
      <c r="AY79" s="53">
        <f>INDEX('GDP deflators'!$AB$3:$AK$155,MATCH('Country-wise data'!$B79,'GDP deflators'!$B$3:$B$155,),MATCH('Country-wise data'!AY$3,'GDP deflators'!$D$2:$M$2,))</f>
        <v>85.415181474520622</v>
      </c>
      <c r="AZ79" s="53">
        <f>INDEX('GDP deflators'!$AB$3:$AK$155,MATCH('Country-wise data'!$B79,'GDP deflators'!$B$3:$B$155,),MATCH('Country-wise data'!AZ$3,'GDP deflators'!$D$2:$M$2,))</f>
        <v>91.776140318058623</v>
      </c>
      <c r="BA79" s="53">
        <f>INDEX('GDP deflators'!$AB$3:$AK$155,MATCH('Country-wise data'!$B79,'GDP deflators'!$B$3:$B$155,),MATCH('Country-wise data'!BA$3,'GDP deflators'!$D$2:$M$2,))</f>
        <v>90.824861413461761</v>
      </c>
      <c r="BB79" s="53">
        <f>INDEX('GDP deflators'!$AB$3:$AK$155,MATCH('Country-wise data'!$B79,'GDP deflators'!$B$3:$B$155,),MATCH('Country-wise data'!BB$3,'GDP deflators'!$D$2:$M$2,))</f>
        <v>90.212575035743299</v>
      </c>
      <c r="BC79" s="53">
        <f>INDEX('GDP deflators'!$AB$3:$AK$155,MATCH('Country-wise data'!$B79,'GDP deflators'!$B$3:$B$155,),MATCH('Country-wise data'!BC$3,'GDP deflators'!$D$2:$M$2,))</f>
        <v>88.756294244406661</v>
      </c>
      <c r="BD79" s="53">
        <f>INDEX('GDP deflators'!$AB$3:$AK$155,MATCH('Country-wise data'!$B79,'GDP deflators'!$B$3:$B$155,),MATCH('Country-wise data'!BD$3,'GDP deflators'!$D$2:$M$2,))</f>
        <v>95.185597283952887</v>
      </c>
      <c r="BE79" s="53">
        <f>INDEX('GDP deflators'!$AB$3:$AK$155,MATCH('Country-wise data'!$B79,'GDP deflators'!$B$3:$B$155,),MATCH('Country-wise data'!BE$3,'GDP deflators'!$D$2:$M$2,))</f>
        <v>97.095134408010836</v>
      </c>
      <c r="BF79" s="53">
        <f>INDEX('GDP deflators'!$AB$3:$AK$155,MATCH('Country-wise data'!$B79,'GDP deflators'!$B$3:$B$155,),MATCH('Country-wise data'!BF$3,'GDP deflators'!$D$2:$M$2,))</f>
        <v>97.394693614506892</v>
      </c>
      <c r="BG79" s="53">
        <f>INDEX('GDP deflators'!$AB$3:$AK$155,MATCH('Country-wise data'!$B79,'GDP deflators'!$B$3:$B$155,),MATCH('Country-wise data'!BG$3,'GDP deflators'!$D$2:$M$2,))</f>
        <v>100</v>
      </c>
      <c r="BH79" cm="1">
        <f t="array" ref="BH79">H79/(INDEX($AX79:$BG79,,MATCH(BH$3,$AX$3:$BG$3,))/100)</f>
        <v>8.356065701360512</v>
      </c>
      <c r="BI79" cm="1">
        <f t="array" ref="BI79">I79/(INDEX($AX79:$BG79,,MATCH(BI$3,$AX$3:$BG$3,))/100)</f>
        <v>6.9929020776965132</v>
      </c>
      <c r="BJ79" cm="1">
        <f t="array" ref="BJ79">J79/(INDEX($AX79:$BG79,,MATCH(BJ$3,$AX$3:$BG$3,))/100)</f>
        <v>8.8933790108342343</v>
      </c>
      <c r="BK79" cm="1">
        <f t="array" ref="BK79">K79/(INDEX($AX79:$BG79,,MATCH(BK$3,$AX$3:$BG$3,))/100)</f>
        <v>8.0176285288784221</v>
      </c>
      <c r="BL79" cm="1">
        <f t="array" ref="BL79">L79/(INDEX($AX79:$BG79,,MATCH(BL$3,$AX$3:$BG$3,))/100)</f>
        <v>8.49881515627089</v>
      </c>
      <c r="BM79" cm="1">
        <f t="array" ref="BM79">M79/(INDEX($AX79:$BG79,,MATCH(BM$3,$AX$3:$BG$3,))/100)</f>
        <v>9.2207545049862727</v>
      </c>
      <c r="BN79" cm="1">
        <f t="array" ref="BN79">N79/(INDEX($AX79:$BG79,,MATCH(BN$3,$AX$3:$BG$3,))/100)</f>
        <v>9.7766891898979296</v>
      </c>
      <c r="BO79" cm="1">
        <f t="array" ref="BO79">O79/(INDEX($AX79:$BG79,,MATCH(BO$3,$AX$3:$BG$3,))/100)</f>
        <v>10.558716523239253</v>
      </c>
      <c r="BP79" cm="1">
        <f t="array" ref="BP79">P79/(INDEX($AX79:$BG79,,MATCH(BP$3,$AX$3:$BG$3,))/100)</f>
        <v>10.736765640836134</v>
      </c>
      <c r="BQ79" cm="1">
        <f t="array" ref="BQ79">Q79/(INDEX($AX79:$BG79,,MATCH(BQ$3,$AX$3:$BG$3,))/100)</f>
        <v>10.666180800000001</v>
      </c>
      <c r="BS79" cm="1">
        <f t="array" ref="BS79">S79/(INDEX($AX79:$BG79,,MATCH(BS$3,$AX$3:$BG$3,))/100)</f>
        <v>31.477685025022197</v>
      </c>
      <c r="BT79" cm="1">
        <f t="array" ref="BT79">T79/(INDEX($AX79:$BG79,,MATCH(BT$3,$AX$3:$BG$3,))/100)</f>
        <v>30.80433307730986</v>
      </c>
      <c r="BU79" cm="1">
        <f t="array" ref="BU79">U79/(INDEX($AX79:$BG79,,MATCH(BU$3,$AX$3:$BG$3,))/100)</f>
        <v>42.644761333789653</v>
      </c>
      <c r="BV79" cm="1">
        <f t="array" ref="BV79">V79/(INDEX($AX79:$BG79,,MATCH(BV$3,$AX$3:$BG$3,))/100)</f>
        <v>42.698388300818308</v>
      </c>
      <c r="BW79" cm="1">
        <f t="array" ref="BW79">W79/(INDEX($AX79:$BG79,,MATCH(BW$3,$AX$3:$BG$3,))/100)</f>
        <v>31.827312310533056</v>
      </c>
      <c r="BX79" cm="1">
        <f t="array" ref="BX79">X79/(INDEX($AX79:$BG79,,MATCH(BX$3,$AX$3:$BG$3,))/100)</f>
        <v>29.162376843635681</v>
      </c>
      <c r="BY79" cm="1">
        <f t="array" ref="BY79">Y79/(INDEX($AX79:$BG79,,MATCH(BY$3,$AX$3:$BG$3,))/100)</f>
        <v>32.474659908670077</v>
      </c>
      <c r="BZ79" cm="1">
        <f t="array" ref="BZ79">Z79/(INDEX($AX79:$BG79,,MATCH(BZ$3,$AX$3:$BG$3,))/100)</f>
        <v>35.426216987822677</v>
      </c>
      <c r="CA79" cm="1">
        <f t="array" ref="CA79">AA79/(INDEX($AX79:$BG79,,MATCH(CA$3,$AX$3:$BG$3,))/100)</f>
        <v>34.063106283090661</v>
      </c>
      <c r="CB79" cm="1">
        <f t="array" ref="CB79">AB79/(INDEX($AX79:$BG79,,MATCH(CB$3,$AX$3:$BG$3,))/100)</f>
        <v>33.839171159999999</v>
      </c>
      <c r="CC79" cm="1">
        <f t="array" ref="CC79">AC79/(INDEX($AX79:$BG79,,MATCH(CC$3,$AX$3:$BG$3,))/100)</f>
        <v>0.11017189758757769</v>
      </c>
      <c r="CD79" cm="1">
        <f t="array" ref="CD79">AD79/(INDEX($AX79:$BG79,,MATCH(CD$3,$AX$3:$BG$3,))/100)</f>
        <v>0.1078151657705845</v>
      </c>
      <c r="CE79" cm="1">
        <f t="array" ref="CE79">AE79/(INDEX($AX79:$BG79,,MATCH(CE$3,$AX$3:$BG$3,))/100)</f>
        <v>0.14925666466826379</v>
      </c>
      <c r="CF79" cm="1">
        <f t="array" ref="CF79">AF79/(INDEX($AX79:$BG79,,MATCH(CF$3,$AX$3:$BG$3,))/100)</f>
        <v>0.14944435905286407</v>
      </c>
      <c r="CG79" cm="1">
        <f t="array" ref="CG79">AG79/(INDEX($AX79:$BG79,,MATCH(CG$3,$AX$3:$BG$3,))/100)</f>
        <v>0.1113955930868657</v>
      </c>
      <c r="CH79" cm="1">
        <f t="array" ref="CH79">AH79/(INDEX($AX79:$BG79,,MATCH(CH$3,$AX$3:$BG$3,))/100)</f>
        <v>0.10206831895272488</v>
      </c>
      <c r="CI79" cm="1">
        <f t="array" ref="CI79">AI79/(INDEX($AX79:$BG79,,MATCH(CI$3,$AX$3:$BG$3,))/100)</f>
        <v>0.11366130968034525</v>
      </c>
      <c r="CJ79" cm="1">
        <f t="array" ref="CJ79">AJ79/(INDEX($AX79:$BG79,,MATCH(CJ$3,$AX$3:$BG$3,))/100)</f>
        <v>0.10331252350273731</v>
      </c>
      <c r="CK79" cm="1">
        <f t="array" ref="CK79">AK79/(INDEX($AX79:$BG79,,MATCH(CK$3,$AX$3:$BG$3,))/100)</f>
        <v>9.5495230834269834E-2</v>
      </c>
      <c r="CL79" cm="1">
        <f t="array" ref="CL79">AL79/(INDEX($AX79:$BG79,,MATCH(CL$3,$AX$3:$BG$3,))/100)</f>
        <v>8.6234990560822664E-2</v>
      </c>
      <c r="CM79" cm="1">
        <f t="array" ref="CM79">AM79/(INDEX($AX79:$BG79,,MATCH(CM$3,$AX$3:$BG$3,))/100)</f>
        <v>0.32186991604621912</v>
      </c>
      <c r="CN79" cm="1">
        <f t="array" ref="CN79">AN79/(INDEX($AX79:$BG79,,MATCH(CN$3,$AX$3:$BG$3,))/100)</f>
        <v>0.31498466591720092</v>
      </c>
      <c r="CO79" cm="1">
        <f t="array" ref="CO79">AO79/(INDEX($AX79:$BG79,,MATCH(CO$3,$AX$3:$BG$3,))/100)</f>
        <v>0.4360570270465195</v>
      </c>
      <c r="CP79" cm="1">
        <f t="array" ref="CP79">AP79/(INDEX($AX79:$BG79,,MATCH(CP$3,$AX$3:$BG$3,))/100)</f>
        <v>0.43660538082036293</v>
      </c>
      <c r="CQ79" cm="1">
        <f t="array" ref="CQ79">AQ79/(INDEX($AX79:$BG79,,MATCH(CQ$3,$AX$3:$BG$3,))/100)</f>
        <v>0.3254449726282197</v>
      </c>
      <c r="CR79" cm="1">
        <f t="array" ref="CR79">AR79/(INDEX($AX79:$BG79,,MATCH(CR$3,$AX$3:$BG$3,))/100)</f>
        <v>0.29819511120044956</v>
      </c>
      <c r="CS79" cm="1">
        <f t="array" ref="CS79">AS79/(INDEX($AX79:$BG79,,MATCH(CS$3,$AX$3:$BG$3,))/100)</f>
        <v>0.33206431953697274</v>
      </c>
      <c r="CT79" cm="1">
        <f t="array" ref="CT79">AT79/(INDEX($AX79:$BG79,,MATCH(CT$3,$AX$3:$BG$3,))/100)</f>
        <v>0.3018300854799702</v>
      </c>
      <c r="CU79" cm="1">
        <f t="array" ref="CU79">AU79/(INDEX($AX79:$BG79,,MATCH(CU$3,$AX$3:$BG$3,))/100)</f>
        <v>0.27899167214586007</v>
      </c>
      <c r="CV79" cm="1">
        <f t="array" ref="CV79">AV79/(INDEX($AX79:$BG79,,MATCH(CV$3,$AX$3:$BG$3,))/100)</f>
        <v>0.25193765179540789</v>
      </c>
      <c r="CW79">
        <f t="shared" si="93"/>
        <v>4.426836856314238</v>
      </c>
      <c r="CX79">
        <f>IFERROR(1/INDEX('exch rates'!$BC$5:$BL$268,MATCH('Country-wise data'!$B79,'exch rates'!$A$5:$A$268,),MATCH(CX$3,'exch rates'!$BC$4:$BL$4,)),1)</f>
        <v>1</v>
      </c>
      <c r="CY79">
        <f>IFERROR(1/INDEX('exch rates'!$BC$5:$BL$268,MATCH('Country-wise data'!$B79,'exch rates'!$A$5:$A$268,),MATCH(CY$3,'exch rates'!$BC$4:$BL$4,)),1)</f>
        <v>1</v>
      </c>
      <c r="CZ79">
        <f>IFERROR(1/INDEX('exch rates'!$BC$5:$BL$268,MATCH('Country-wise data'!$B79,'exch rates'!$A$5:$A$268,),MATCH(CZ$3,'exch rates'!$BC$4:$BL$4,)),1)</f>
        <v>1</v>
      </c>
      <c r="DA79">
        <f>IFERROR(1/INDEX('exch rates'!$BC$5:$BL$268,MATCH('Country-wise data'!$B79,'exch rates'!$A$5:$A$268,),MATCH(DA$3,'exch rates'!$BC$4:$BL$4,)),1)</f>
        <v>1</v>
      </c>
      <c r="DB79">
        <f>IFERROR(1/INDEX('exch rates'!$BC$5:$BL$268,MATCH('Country-wise data'!$B79,'exch rates'!$A$5:$A$268,),MATCH(DB$3,'exch rates'!$BC$4:$BL$4,)),1)</f>
        <v>1</v>
      </c>
      <c r="DC79">
        <f>IFERROR(1/INDEX('exch rates'!$BC$5:$BL$268,MATCH('Country-wise data'!$B79,'exch rates'!$A$5:$A$268,),MATCH(DC$3,'exch rates'!$BC$4:$BL$4,)),1)</f>
        <v>1</v>
      </c>
      <c r="DD79">
        <f>IFERROR(1/INDEX('exch rates'!$BC$5:$BL$268,MATCH('Country-wise data'!$B79,'exch rates'!$A$5:$A$268,),MATCH(DD$3,'exch rates'!$BC$4:$BL$4,)),1)</f>
        <v>1</v>
      </c>
      <c r="DE79">
        <f>IFERROR(1/INDEX('exch rates'!$BC$5:$BL$268,MATCH('Country-wise data'!$B79,'exch rates'!$A$5:$A$268,),MATCH(DE$3,'exch rates'!$BC$4:$BL$4,)),1)</f>
        <v>1</v>
      </c>
      <c r="DF79">
        <f>IFERROR(1/INDEX('exch rates'!$BC$5:$BL$268,MATCH('Country-wise data'!$B79,'exch rates'!$A$5:$A$268,),MATCH(DF$3,'exch rates'!$BC$4:$BL$4,)),1)</f>
        <v>1</v>
      </c>
      <c r="DG79">
        <f>IFERROR(1/INDEX('exch rates'!$BC$5:$BL$268,MATCH('Country-wise data'!$B79,'exch rates'!$A$5:$A$268,),MATCH(DG$3,'exch rates'!$BC$4:$BL$4,)),1)</f>
        <v>1</v>
      </c>
      <c r="DH79" cm="1">
        <f t="array" ref="DH79">(BH79/INDEX($CX79:$DG79,,MATCH(DH$3,$CX$3:$DG$3,)))*$DG79</f>
        <v>8.356065701360512</v>
      </c>
      <c r="DI79" cm="1">
        <f t="array" ref="DI79">(BI79/INDEX($CX79:$DG79,,MATCH(DI$3,$CX$3:$DG$3,)))*$DG79</f>
        <v>6.9929020776965132</v>
      </c>
      <c r="DJ79" cm="1">
        <f t="array" ref="DJ79">(BJ79/INDEX($CX79:$DG79,,MATCH(DJ$3,$CX$3:$DG$3,)))*$DG79</f>
        <v>8.8933790108342343</v>
      </c>
      <c r="DK79" cm="1">
        <f t="array" ref="DK79">(BK79/INDEX($CX79:$DG79,,MATCH(DK$3,$CX$3:$DG$3,)))*$DG79</f>
        <v>8.0176285288784221</v>
      </c>
      <c r="DL79" cm="1">
        <f t="array" ref="DL79">(BL79/INDEX($CX79:$DG79,,MATCH(DL$3,$CX$3:$DG$3,)))*$DG79</f>
        <v>8.49881515627089</v>
      </c>
      <c r="DM79" cm="1">
        <f t="array" ref="DM79">(BM79/INDEX($CX79:$DG79,,MATCH(DM$3,$CX$3:$DG$3,)))*$DG79</f>
        <v>9.2207545049862727</v>
      </c>
      <c r="DN79" cm="1">
        <f t="array" ref="DN79">(BN79/INDEX($CX79:$DG79,,MATCH(DN$3,$CX$3:$DG$3,)))*$DG79</f>
        <v>9.7766891898979296</v>
      </c>
      <c r="DO79" cm="1">
        <f t="array" ref="DO79">(BO79/INDEX($CX79:$DG79,,MATCH(DO$3,$CX$3:$DG$3,)))*$DG79</f>
        <v>10.558716523239253</v>
      </c>
      <c r="DP79" cm="1">
        <f t="array" ref="DP79">(BP79/INDEX($CX79:$DG79,,MATCH(DP$3,$CX$3:$DG$3,)))*$DG79</f>
        <v>10.736765640836134</v>
      </c>
      <c r="DQ79" cm="1">
        <f t="array" ref="DQ79">(BQ79/INDEX($CX79:$DG79,,MATCH(DQ$3,$CX$3:$DG$3,)))*$DG79</f>
        <v>10.666180800000001</v>
      </c>
      <c r="DS79" cm="1">
        <f t="array" ref="DS79">(BS79/INDEX($CX79:$DG79,,MATCH(DS$3,$CX$3:$DG$3,)))*$DG79</f>
        <v>31.477685025022197</v>
      </c>
      <c r="DT79" cm="1">
        <f t="array" ref="DT79">(BT79/INDEX($CX79:$DG79,,MATCH(DT$3,$CX$3:$DG$3,)))*$DG79</f>
        <v>30.80433307730986</v>
      </c>
      <c r="DU79" cm="1">
        <f t="array" ref="DU79">(BU79/INDEX($CX79:$DG79,,MATCH(DU$3,$CX$3:$DG$3,)))*$DG79</f>
        <v>42.644761333789653</v>
      </c>
      <c r="DV79" cm="1">
        <f t="array" ref="DV79">(BV79/INDEX($CX79:$DG79,,MATCH(DV$3,$CX$3:$DG$3,)))*$DG79</f>
        <v>42.698388300818308</v>
      </c>
      <c r="DW79" cm="1">
        <f t="array" ref="DW79">(BW79/INDEX($CX79:$DG79,,MATCH(DW$3,$CX$3:$DG$3,)))*$DG79</f>
        <v>31.827312310533056</v>
      </c>
      <c r="DX79" cm="1">
        <f t="array" ref="DX79">(BX79/INDEX($CX79:$DG79,,MATCH(DX$3,$CX$3:$DG$3,)))*$DG79</f>
        <v>29.162376843635681</v>
      </c>
      <c r="DY79" cm="1">
        <f t="array" ref="DY79">(BY79/INDEX($CX79:$DG79,,MATCH(DY$3,$CX$3:$DG$3,)))*$DG79</f>
        <v>32.474659908670077</v>
      </c>
      <c r="DZ79" cm="1">
        <f t="array" ref="DZ79">(BZ79/INDEX($CX79:$DG79,,MATCH(DZ$3,$CX$3:$DG$3,)))*$DG79</f>
        <v>35.426216987822677</v>
      </c>
      <c r="EA79" cm="1">
        <f t="array" ref="EA79">(CA79/INDEX($CX79:$DG79,,MATCH(EA$3,$CX$3:$DG$3,)))*$DG79</f>
        <v>34.063106283090661</v>
      </c>
      <c r="EB79" cm="1">
        <f t="array" ref="EB79">(CB79/INDEX($CX79:$DG79,,MATCH(EB$3,$CX$3:$DG$3,)))*$DG79</f>
        <v>33.839171159999999</v>
      </c>
      <c r="EC79" s="53" cm="1">
        <f t="array" ref="EC79">(CC79/INDEX($CX79:$DG79,,MATCH(EC$3,$CX$3:$DG$3,)))*$DG79</f>
        <v>0.11017189758757769</v>
      </c>
      <c r="ED79" cm="1">
        <f t="array" ref="ED79">(CD79/INDEX($CX79:$DG79,,MATCH(ED$3,$CX$3:$DG$3,)))*$DG79</f>
        <v>0.1078151657705845</v>
      </c>
      <c r="EE79" cm="1">
        <f t="array" ref="EE79">(CE79/INDEX($CX79:$DG79,,MATCH(EE$3,$CX$3:$DG$3,)))*$DG79</f>
        <v>0.14925666466826379</v>
      </c>
      <c r="EF79" cm="1">
        <f t="array" ref="EF79">(CF79/INDEX($CX79:$DG79,,MATCH(EF$3,$CX$3:$DG$3,)))*$DG79</f>
        <v>0.14944435905286407</v>
      </c>
      <c r="EG79" cm="1">
        <f t="array" ref="EG79">(CG79/INDEX($CX79:$DG79,,MATCH(EG$3,$CX$3:$DG$3,)))*$DG79</f>
        <v>0.1113955930868657</v>
      </c>
      <c r="EH79" cm="1">
        <f t="array" ref="EH79">(CH79/INDEX($CX79:$DG79,,MATCH(EH$3,$CX$3:$DG$3,)))*$DG79</f>
        <v>0.10206831895272488</v>
      </c>
      <c r="EI79" cm="1">
        <f t="array" ref="EI79">(CI79/INDEX($CX79:$DG79,,MATCH(EI$3,$CX$3:$DG$3,)))*$DG79</f>
        <v>0.11366130968034525</v>
      </c>
      <c r="EJ79" cm="1">
        <f t="array" ref="EJ79">(CJ79/INDEX($CX79:$DG79,,MATCH(EJ$3,$CX$3:$DG$3,)))*$DG79</f>
        <v>0.10331252350273731</v>
      </c>
      <c r="EK79" cm="1">
        <f t="array" ref="EK79">(CK79/INDEX($CX79:$DG79,,MATCH(EK$3,$CX$3:$DG$3,)))*$DG79</f>
        <v>9.5495230834269834E-2</v>
      </c>
      <c r="EL79" cm="1">
        <f t="array" ref="EL79">(CL79/INDEX($CX79:$DG79,,MATCH(EL$3,$CX$3:$DG$3,)))*$DG79</f>
        <v>8.6234990560822664E-2</v>
      </c>
      <c r="EM79" cm="1">
        <f t="array" ref="EM79">(CM79/INDEX($CX79:$DG79,,MATCH(EM$3,$CX$3:$DG$3,)))*$DG79</f>
        <v>0.32186991604621912</v>
      </c>
      <c r="EN79" cm="1">
        <f t="array" ref="EN79">(CN79/INDEX($CX79:$DG79,,MATCH(EN$3,$CX$3:$DG$3,)))*$DG79</f>
        <v>0.31498466591720092</v>
      </c>
      <c r="EO79" cm="1">
        <f t="array" ref="EO79">(CO79/INDEX($CX79:$DG79,,MATCH(EO$3,$CX$3:$DG$3,)))*$DG79</f>
        <v>0.4360570270465195</v>
      </c>
      <c r="EP79" cm="1">
        <f t="array" ref="EP79">(CP79/INDEX($CX79:$DG79,,MATCH(EP$3,$CX$3:$DG$3,)))*$DG79</f>
        <v>0.43660538082036293</v>
      </c>
      <c r="EQ79" cm="1">
        <f t="array" ref="EQ79">(CQ79/INDEX($CX79:$DG79,,MATCH(EQ$3,$CX$3:$DG$3,)))*$DG79</f>
        <v>0.3254449726282197</v>
      </c>
      <c r="ER79" cm="1">
        <f t="array" ref="ER79">(CR79/INDEX($CX79:$DG79,,MATCH(ER$3,$CX$3:$DG$3,)))*$DG79</f>
        <v>0.29819511120044956</v>
      </c>
      <c r="ES79" cm="1">
        <f t="array" ref="ES79">(CS79/INDEX($CX79:$DG79,,MATCH(ES$3,$CX$3:$DG$3,)))*$DG79</f>
        <v>0.33206431953697274</v>
      </c>
      <c r="ET79" cm="1">
        <f t="array" ref="ET79">(CT79/INDEX($CX79:$DG79,,MATCH(ET$3,$CX$3:$DG$3,)))*$DG79</f>
        <v>0.3018300854799702</v>
      </c>
      <c r="EU79" cm="1">
        <f t="array" ref="EU79">(CU79/INDEX($CX79:$DG79,,MATCH(EU$3,$CX$3:$DG$3,)))*$DG79</f>
        <v>0.27899167214586007</v>
      </c>
      <c r="EV79" cm="1">
        <f t="array" ref="EV79">(CV79/INDEX($CX79:$DG79,,MATCH(EV$3,$CX$3:$DG$3,)))*$DG79</f>
        <v>0.25193765179540789</v>
      </c>
      <c r="EW79">
        <f t="shared" si="94"/>
        <v>4.426836856314238</v>
      </c>
      <c r="EY79" s="96">
        <f t="shared" si="105"/>
        <v>3.4999999999999996E-3</v>
      </c>
      <c r="EZ79" s="96">
        <f t="shared" si="95"/>
        <v>3.5000000000000001E-3</v>
      </c>
      <c r="FA79" s="96">
        <f t="shared" si="96"/>
        <v>3.5000000000000001E-3</v>
      </c>
      <c r="FB79" s="96">
        <f t="shared" si="97"/>
        <v>3.4999999999999996E-3</v>
      </c>
      <c r="FC79" s="96">
        <f t="shared" si="98"/>
        <v>3.4999999999999996E-3</v>
      </c>
      <c r="FD79" s="96">
        <f t="shared" si="99"/>
        <v>3.4999999999999996E-3</v>
      </c>
      <c r="FE79" s="96">
        <f t="shared" si="100"/>
        <v>3.4999999999999996E-3</v>
      </c>
      <c r="FF79" s="96">
        <f t="shared" si="101"/>
        <v>2.9162730962284146E-3</v>
      </c>
      <c r="FG79" s="96">
        <f t="shared" si="102"/>
        <v>2.8034798130455534E-3</v>
      </c>
      <c r="FH79" s="96">
        <f t="shared" si="103"/>
        <v>2.5483777410824347E-3</v>
      </c>
      <c r="FJ79" s="96">
        <f t="shared" si="106"/>
        <v>34.441801123069219</v>
      </c>
      <c r="FK79" s="96" t="str">
        <f>IF(AND('Country-wise data'!FJ79&gt;'non-R&amp;D ex_typologies'!$C$17,'Country-wise data'!FJ79&lt;'non-R&amp;D ex_typologies'!$D$17),"Small",IF(AND('Country-wise data'!FJ79&gt;'non-R&amp;D ex_typologies'!$E$17,'Country-wise data'!$FJ$4&lt;'non-R&amp;D ex_typologies'!$F$17),"Medium","Large"))</f>
        <v>Small</v>
      </c>
      <c r="FL79" t="str">
        <f>IF($FK79='non-R&amp;D ex_typologies'!$C$16,IF(AND('Country-wise data'!EY79&gt;'non-R&amp;D ex_typologies'!$C$21,'Country-wise data'!EY79&lt;'non-R&amp;D ex_typologies'!$D$21),'non-R&amp;D ex_typologies'!$B$21,IF(AND('Country-wise data'!EY79&gt;'non-R&amp;D ex_typologies'!$C$19,'Country-wise data'!EY79&lt;'non-R&amp;D ex_typologies'!$D$19),'non-R&amp;D ex_typologies'!$B$19,'non-R&amp;D ex_typologies'!$B$20)),IF($FK79='non-R&amp;D ex_typologies'!$E$16,IF(AND('Country-wise data'!EY79&gt;'non-R&amp;D ex_typologies'!$E$21,'Country-wise data'!EY79&lt;'non-R&amp;D ex_typologies'!$F$21),'non-R&amp;D ex_typologies'!$B$21,IF(AND('Country-wise data'!EY79&gt;'non-R&amp;D ex_typologies'!$E$19,'Country-wise data'!EY79&lt;'non-R&amp;D ex_typologies'!$F$19),'non-R&amp;D ex_typologies'!$B$19,'non-R&amp;D ex_typologies'!$B$20)),IF(AND('Country-wise data'!EY79&gt;'non-R&amp;D ex_typologies'!$G$21,'Country-wise data'!EY79&lt;'non-R&amp;D ex_typologies'!$H$21),'non-R&amp;D ex_typologies'!$B$21,IF(AND('Country-wise data'!EY79&gt;'non-R&amp;D ex_typologies'!$G$19,'Country-wise data'!EY79&lt;'non-R&amp;D ex_typologies'!$H$19),'non-R&amp;D ex_typologies'!$B$19,'non-R&amp;D ex_typologies'!$B$20))))</f>
        <v>Program heavy</v>
      </c>
      <c r="FM79" t="str">
        <f>IF($FK79='non-R&amp;D ex_typologies'!$C$16,IF(AND('Country-wise data'!EZ79&gt;'non-R&amp;D ex_typologies'!$C$21,'Country-wise data'!EZ79&lt;'non-R&amp;D ex_typologies'!$D$21),'non-R&amp;D ex_typologies'!$B$21,IF(AND('Country-wise data'!EZ79&gt;'non-R&amp;D ex_typologies'!$C$19,'Country-wise data'!EZ79&lt;'non-R&amp;D ex_typologies'!$D$19),'non-R&amp;D ex_typologies'!$B$19,'non-R&amp;D ex_typologies'!$B$20)),IF($FK79='non-R&amp;D ex_typologies'!$E$16,IF(AND('Country-wise data'!EZ79&gt;'non-R&amp;D ex_typologies'!$E$21,'Country-wise data'!EZ79&lt;'non-R&amp;D ex_typologies'!$F$21),'non-R&amp;D ex_typologies'!$B$21,IF(AND('Country-wise data'!EZ79&gt;'non-R&amp;D ex_typologies'!$E$19,'Country-wise data'!EZ79&lt;'non-R&amp;D ex_typologies'!$F$19),'non-R&amp;D ex_typologies'!$B$19,'non-R&amp;D ex_typologies'!$B$20)),IF(AND('Country-wise data'!EZ79&gt;'non-R&amp;D ex_typologies'!$G$21,'Country-wise data'!EZ79&lt;'non-R&amp;D ex_typologies'!$H$21),'non-R&amp;D ex_typologies'!$B$21,IF(AND('Country-wise data'!EZ79&gt;'non-R&amp;D ex_typologies'!$G$19,'Country-wise data'!EZ79&lt;'non-R&amp;D ex_typologies'!$H$19),'non-R&amp;D ex_typologies'!$B$19,'non-R&amp;D ex_typologies'!$B$20))))</f>
        <v>Program heavy</v>
      </c>
      <c r="FN79" t="str">
        <f>IF($FK79='non-R&amp;D ex_typologies'!$C$16,IF(AND('Country-wise data'!FA79&gt;'non-R&amp;D ex_typologies'!$C$21,'Country-wise data'!FA79&lt;'non-R&amp;D ex_typologies'!$D$21),'non-R&amp;D ex_typologies'!$B$21,IF(AND('Country-wise data'!FA79&gt;'non-R&amp;D ex_typologies'!$C$19,'Country-wise data'!FA79&lt;'non-R&amp;D ex_typologies'!$D$19),'non-R&amp;D ex_typologies'!$B$19,'non-R&amp;D ex_typologies'!$B$20)),IF($FK79='non-R&amp;D ex_typologies'!$E$16,IF(AND('Country-wise data'!FA79&gt;'non-R&amp;D ex_typologies'!$E$21,'Country-wise data'!FA79&lt;'non-R&amp;D ex_typologies'!$F$21),'non-R&amp;D ex_typologies'!$B$21,IF(AND('Country-wise data'!FA79&gt;'non-R&amp;D ex_typologies'!$E$19,'Country-wise data'!FA79&lt;'non-R&amp;D ex_typologies'!$F$19),'non-R&amp;D ex_typologies'!$B$19,'non-R&amp;D ex_typologies'!$B$20)),IF(AND('Country-wise data'!FA79&gt;'non-R&amp;D ex_typologies'!$G$21,'Country-wise data'!FA79&lt;'non-R&amp;D ex_typologies'!$H$21),'non-R&amp;D ex_typologies'!$B$21,IF(AND('Country-wise data'!FA79&gt;'non-R&amp;D ex_typologies'!$G$19,'Country-wise data'!FA79&lt;'non-R&amp;D ex_typologies'!$H$19),'non-R&amp;D ex_typologies'!$B$19,'non-R&amp;D ex_typologies'!$B$20))))</f>
        <v>Program heavy</v>
      </c>
      <c r="FO79" t="str">
        <f>IF($FK79='non-R&amp;D ex_typologies'!$C$16,IF(AND('Country-wise data'!FB79&gt;'non-R&amp;D ex_typologies'!$C$21,'Country-wise data'!FB79&lt;'non-R&amp;D ex_typologies'!$D$21),'non-R&amp;D ex_typologies'!$B$21,IF(AND('Country-wise data'!FB79&gt;'non-R&amp;D ex_typologies'!$C$19,'Country-wise data'!FB79&lt;'non-R&amp;D ex_typologies'!$D$19),'non-R&amp;D ex_typologies'!$B$19,'non-R&amp;D ex_typologies'!$B$20)),IF($FK79='non-R&amp;D ex_typologies'!$E$16,IF(AND('Country-wise data'!FB79&gt;'non-R&amp;D ex_typologies'!$E$21,'Country-wise data'!FB79&lt;'non-R&amp;D ex_typologies'!$F$21),'non-R&amp;D ex_typologies'!$B$21,IF(AND('Country-wise data'!FB79&gt;'non-R&amp;D ex_typologies'!$E$19,'Country-wise data'!FB79&lt;'non-R&amp;D ex_typologies'!$F$19),'non-R&amp;D ex_typologies'!$B$19,'non-R&amp;D ex_typologies'!$B$20)),IF(AND('Country-wise data'!FB79&gt;'non-R&amp;D ex_typologies'!$G$21,'Country-wise data'!FB79&lt;'non-R&amp;D ex_typologies'!$H$21),'non-R&amp;D ex_typologies'!$B$21,IF(AND('Country-wise data'!FB79&gt;'non-R&amp;D ex_typologies'!$G$19,'Country-wise data'!FB79&lt;'non-R&amp;D ex_typologies'!$H$19),'non-R&amp;D ex_typologies'!$B$19,'non-R&amp;D ex_typologies'!$B$20))))</f>
        <v>Program heavy</v>
      </c>
      <c r="FP79" t="str">
        <f>IF($FK79='non-R&amp;D ex_typologies'!$C$16,IF(AND('Country-wise data'!FC79&gt;'non-R&amp;D ex_typologies'!$C$21,'Country-wise data'!FC79&lt;'non-R&amp;D ex_typologies'!$D$21),'non-R&amp;D ex_typologies'!$B$21,IF(AND('Country-wise data'!FC79&gt;'non-R&amp;D ex_typologies'!$C$19,'Country-wise data'!FC79&lt;'non-R&amp;D ex_typologies'!$D$19),'non-R&amp;D ex_typologies'!$B$19,'non-R&amp;D ex_typologies'!$B$20)),IF($FK79='non-R&amp;D ex_typologies'!$E$16,IF(AND('Country-wise data'!FC79&gt;'non-R&amp;D ex_typologies'!$E$21,'Country-wise data'!FC79&lt;'non-R&amp;D ex_typologies'!$F$21),'non-R&amp;D ex_typologies'!$B$21,IF(AND('Country-wise data'!FC79&gt;'non-R&amp;D ex_typologies'!$E$19,'Country-wise data'!FC79&lt;'non-R&amp;D ex_typologies'!$F$19),'non-R&amp;D ex_typologies'!$B$19,'non-R&amp;D ex_typologies'!$B$20)),IF(AND('Country-wise data'!FC79&gt;'non-R&amp;D ex_typologies'!$G$21,'Country-wise data'!FC79&lt;'non-R&amp;D ex_typologies'!$H$21),'non-R&amp;D ex_typologies'!$B$21,IF(AND('Country-wise data'!FC79&gt;'non-R&amp;D ex_typologies'!$G$19,'Country-wise data'!FC79&lt;'non-R&amp;D ex_typologies'!$H$19),'non-R&amp;D ex_typologies'!$B$19,'non-R&amp;D ex_typologies'!$B$20))))</f>
        <v>Program heavy</v>
      </c>
      <c r="FQ79" t="str">
        <f>IF($FK79='non-R&amp;D ex_typologies'!$C$16,IF(AND('Country-wise data'!FD79&gt;'non-R&amp;D ex_typologies'!$C$21,'Country-wise data'!FD79&lt;'non-R&amp;D ex_typologies'!$D$21),'non-R&amp;D ex_typologies'!$B$21,IF(AND('Country-wise data'!FD79&gt;'non-R&amp;D ex_typologies'!$C$19,'Country-wise data'!FD79&lt;'non-R&amp;D ex_typologies'!$D$19),'non-R&amp;D ex_typologies'!$B$19,'non-R&amp;D ex_typologies'!$B$20)),IF($FK79='non-R&amp;D ex_typologies'!$E$16,IF(AND('Country-wise data'!FD79&gt;'non-R&amp;D ex_typologies'!$E$21,'Country-wise data'!FD79&lt;'non-R&amp;D ex_typologies'!$F$21),'non-R&amp;D ex_typologies'!$B$21,IF(AND('Country-wise data'!FD79&gt;'non-R&amp;D ex_typologies'!$E$19,'Country-wise data'!FD79&lt;'non-R&amp;D ex_typologies'!$F$19),'non-R&amp;D ex_typologies'!$B$19,'non-R&amp;D ex_typologies'!$B$20)),IF(AND('Country-wise data'!FD79&gt;'non-R&amp;D ex_typologies'!$G$21,'Country-wise data'!FD79&lt;'non-R&amp;D ex_typologies'!$H$21),'non-R&amp;D ex_typologies'!$B$21,IF(AND('Country-wise data'!FD79&gt;'non-R&amp;D ex_typologies'!$G$19,'Country-wise data'!FD79&lt;'non-R&amp;D ex_typologies'!$H$19),'non-R&amp;D ex_typologies'!$B$19,'non-R&amp;D ex_typologies'!$B$20))))</f>
        <v>Program heavy</v>
      </c>
      <c r="FR79" t="str">
        <f>IF($FK79='non-R&amp;D ex_typologies'!$C$16,IF(AND('Country-wise data'!FE79&gt;'non-R&amp;D ex_typologies'!$C$21,'Country-wise data'!FE79&lt;'non-R&amp;D ex_typologies'!$D$21),'non-R&amp;D ex_typologies'!$B$21,IF(AND('Country-wise data'!FE79&gt;'non-R&amp;D ex_typologies'!$C$19,'Country-wise data'!FE79&lt;'non-R&amp;D ex_typologies'!$D$19),'non-R&amp;D ex_typologies'!$B$19,'non-R&amp;D ex_typologies'!$B$20)),IF($FK79='non-R&amp;D ex_typologies'!$E$16,IF(AND('Country-wise data'!FE79&gt;'non-R&amp;D ex_typologies'!$E$21,'Country-wise data'!FE79&lt;'non-R&amp;D ex_typologies'!$F$21),'non-R&amp;D ex_typologies'!$B$21,IF(AND('Country-wise data'!FE79&gt;'non-R&amp;D ex_typologies'!$E$19,'Country-wise data'!FE79&lt;'non-R&amp;D ex_typologies'!$F$19),'non-R&amp;D ex_typologies'!$B$19,'non-R&amp;D ex_typologies'!$B$20)),IF(AND('Country-wise data'!FE79&gt;'non-R&amp;D ex_typologies'!$G$21,'Country-wise data'!FE79&lt;'non-R&amp;D ex_typologies'!$H$21),'non-R&amp;D ex_typologies'!$B$21,IF(AND('Country-wise data'!FE79&gt;'non-R&amp;D ex_typologies'!$G$19,'Country-wise data'!FE79&lt;'non-R&amp;D ex_typologies'!$H$19),'non-R&amp;D ex_typologies'!$B$19,'non-R&amp;D ex_typologies'!$B$20))))</f>
        <v>Program heavy</v>
      </c>
      <c r="FS79" t="str">
        <f>IF($FK79='non-R&amp;D ex_typologies'!$C$16,IF(AND('Country-wise data'!FF79&gt;'non-R&amp;D ex_typologies'!$C$21,'Country-wise data'!FF79&lt;'non-R&amp;D ex_typologies'!$D$21),'non-R&amp;D ex_typologies'!$B$21,IF(AND('Country-wise data'!FF79&gt;'non-R&amp;D ex_typologies'!$C$19,'Country-wise data'!FF79&lt;'non-R&amp;D ex_typologies'!$D$19),'non-R&amp;D ex_typologies'!$B$19,'non-R&amp;D ex_typologies'!$B$20)),IF($FK79='non-R&amp;D ex_typologies'!$E$16,IF(AND('Country-wise data'!FF79&gt;'non-R&amp;D ex_typologies'!$E$21,'Country-wise data'!FF79&lt;'non-R&amp;D ex_typologies'!$F$21),'non-R&amp;D ex_typologies'!$B$21,IF(AND('Country-wise data'!FF79&gt;'non-R&amp;D ex_typologies'!$E$19,'Country-wise data'!FF79&lt;'non-R&amp;D ex_typologies'!$F$19),'non-R&amp;D ex_typologies'!$B$19,'non-R&amp;D ex_typologies'!$B$20)),IF(AND('Country-wise data'!FF79&gt;'non-R&amp;D ex_typologies'!$G$21,'Country-wise data'!FF79&lt;'non-R&amp;D ex_typologies'!$H$21),'non-R&amp;D ex_typologies'!$B$21,IF(AND('Country-wise data'!FF79&gt;'non-R&amp;D ex_typologies'!$G$19,'Country-wise data'!FF79&lt;'non-R&amp;D ex_typologies'!$H$19),'non-R&amp;D ex_typologies'!$B$19,'non-R&amp;D ex_typologies'!$B$20))))</f>
        <v>Program heavy</v>
      </c>
      <c r="FT79" t="str">
        <f>IF($FK79='non-R&amp;D ex_typologies'!$C$16,IF(AND('Country-wise data'!FG79&gt;'non-R&amp;D ex_typologies'!$C$21,'Country-wise data'!FG79&lt;'non-R&amp;D ex_typologies'!$D$21),'non-R&amp;D ex_typologies'!$B$21,IF(AND('Country-wise data'!FG79&gt;'non-R&amp;D ex_typologies'!$C$19,'Country-wise data'!FG79&lt;'non-R&amp;D ex_typologies'!$D$19),'non-R&amp;D ex_typologies'!$B$19,'non-R&amp;D ex_typologies'!$B$20)),IF($FK79='non-R&amp;D ex_typologies'!$E$16,IF(AND('Country-wise data'!FG79&gt;'non-R&amp;D ex_typologies'!$E$21,'Country-wise data'!FG79&lt;'non-R&amp;D ex_typologies'!$F$21),'non-R&amp;D ex_typologies'!$B$21,IF(AND('Country-wise data'!FG79&gt;'non-R&amp;D ex_typologies'!$E$19,'Country-wise data'!FG79&lt;'non-R&amp;D ex_typologies'!$F$19),'non-R&amp;D ex_typologies'!$B$19,'non-R&amp;D ex_typologies'!$B$20)),IF(AND('Country-wise data'!FG79&gt;'non-R&amp;D ex_typologies'!$G$21,'Country-wise data'!FG79&lt;'non-R&amp;D ex_typologies'!$H$21),'non-R&amp;D ex_typologies'!$B$21,IF(AND('Country-wise data'!FG79&gt;'non-R&amp;D ex_typologies'!$G$19,'Country-wise data'!FG79&lt;'non-R&amp;D ex_typologies'!$H$19),'non-R&amp;D ex_typologies'!$B$19,'non-R&amp;D ex_typologies'!$B$20))))</f>
        <v>Program heavy</v>
      </c>
      <c r="FU79" t="str">
        <f>IF($FK79='non-R&amp;D ex_typologies'!$C$16,IF(AND('Country-wise data'!FH79&gt;'non-R&amp;D ex_typologies'!$C$21,'Country-wise data'!FH79&lt;'non-R&amp;D ex_typologies'!$D$21),'non-R&amp;D ex_typologies'!$B$21,IF(AND('Country-wise data'!FH79&gt;'non-R&amp;D ex_typologies'!$C$19,'Country-wise data'!FH79&lt;'non-R&amp;D ex_typologies'!$D$19),'non-R&amp;D ex_typologies'!$B$19,'non-R&amp;D ex_typologies'!$B$20)),IF($FK79='non-R&amp;D ex_typologies'!$E$16,IF(AND('Country-wise data'!FH79&gt;'non-R&amp;D ex_typologies'!$E$21,'Country-wise data'!FH79&lt;'non-R&amp;D ex_typologies'!$F$21),'non-R&amp;D ex_typologies'!$B$21,IF(AND('Country-wise data'!FH79&gt;'non-R&amp;D ex_typologies'!$E$19,'Country-wise data'!FH79&lt;'non-R&amp;D ex_typologies'!$F$19),'non-R&amp;D ex_typologies'!$B$19,'non-R&amp;D ex_typologies'!$B$20)),IF(AND('Country-wise data'!FH79&gt;'non-R&amp;D ex_typologies'!$G$21,'Country-wise data'!FH79&lt;'non-R&amp;D ex_typologies'!$H$21),'non-R&amp;D ex_typologies'!$B$21,IF(AND('Country-wise data'!FH79&gt;'non-R&amp;D ex_typologies'!$G$19,'Country-wise data'!FH79&lt;'non-R&amp;D ex_typologies'!$H$19),'non-R&amp;D ex_typologies'!$B$19,'non-R&amp;D ex_typologies'!$B$20))))</f>
        <v>Program heavy</v>
      </c>
    </row>
    <row r="80" spans="2:177" x14ac:dyDescent="0.35">
      <c r="B80" s="12" t="s">
        <v>425</v>
      </c>
      <c r="C80" t="s">
        <v>426</v>
      </c>
      <c r="D80" t="s">
        <v>379</v>
      </c>
      <c r="E80" t="s">
        <v>26</v>
      </c>
      <c r="F80" t="s">
        <v>369</v>
      </c>
      <c r="G80" s="55">
        <f>Assumptions!$C$13</f>
        <v>1.1000000000000001</v>
      </c>
      <c r="H80">
        <f>SUMIFS('IFPRI SPEED'!AL:AL,'IFPRI SPEED'!$A:$A,'Country-wise data'!$B80)*1000*G80</f>
        <v>0</v>
      </c>
      <c r="I80">
        <f>IF(SUMIFS('IFPRI SPEED'!AM:AM,'IFPRI SPEED'!$A:$A,'Country-wise data'!$B80)*1000=0,H80*(1+Assumptions!$C$9),SUMIFS('IFPRI SPEED'!AM:AM,'IFPRI SPEED'!$A:$A,'Country-wise data'!$B80)*1000*$G80)</f>
        <v>0</v>
      </c>
      <c r="J80">
        <f>IF(SUMIFS('IFPRI SPEED'!AN:AN,'IFPRI SPEED'!$A:$A,'Country-wise data'!$B80)*1000=0,I80*(1+Assumptions!$C$9),SUMIFS('IFPRI SPEED'!AN:AN,'IFPRI SPEED'!$A:$A,'Country-wise data'!$B80)*1000*$G80)</f>
        <v>0</v>
      </c>
      <c r="K80">
        <f>IF(SUMIFS('IFPRI SPEED'!AO:AO,'IFPRI SPEED'!$A:$A,'Country-wise data'!$B80)*1000=0,J80*(1+Assumptions!$C$9),SUMIFS('IFPRI SPEED'!AO:AO,'IFPRI SPEED'!$A:$A,'Country-wise data'!$B80)*1000*$G80)</f>
        <v>0</v>
      </c>
      <c r="L80">
        <f>IF(SUMIFS('IFPRI SPEED'!AP:AP,'IFPRI SPEED'!$A:$A,'Country-wise data'!$B80)*1000=0,K80*(1+Assumptions!$C$9),SUMIFS('IFPRI SPEED'!AP:AP,'IFPRI SPEED'!$A:$A,'Country-wise data'!$B80)*1000*$G80)</f>
        <v>0</v>
      </c>
      <c r="M80">
        <f>IF(SUMIFS('IFPRI SPEED'!AQ:AQ,'IFPRI SPEED'!$A:$A,'Country-wise data'!$B80)*1000=0,L80*(1+Assumptions!$C$9),SUMIFS('IFPRI SPEED'!AQ:AQ,'IFPRI SPEED'!$A:$A,'Country-wise data'!$B80)*1000*$G80)</f>
        <v>0</v>
      </c>
      <c r="N80">
        <f>IF(SUMIFS('IFPRI SPEED'!AR:AR,'IFPRI SPEED'!$A:$A,'Country-wise data'!$B80)*1000=0,M80*(1+Assumptions!$C$9),SUMIFS('IFPRI SPEED'!AR:AR,'IFPRI SPEED'!$A:$A,'Country-wise data'!$B80)*1000*$G80)</f>
        <v>0</v>
      </c>
      <c r="O80">
        <f>IF(SUMIFS('IFPRI SPEED'!AS:AS,'IFPRI SPEED'!$A:$A,'Country-wise data'!$B80)*1000=0,N80*(1+Assumptions!$C$9),SUMIFS('IFPRI SPEED'!AS:AS,'IFPRI SPEED'!$A:$A,'Country-wise data'!$B80)*1000*$G80)</f>
        <v>0</v>
      </c>
      <c r="P80">
        <f>IF(SUMIFS('IFPRI SPEED'!AT:AT,'IFPRI SPEED'!$A:$A,'Country-wise data'!$B80)*1000=0,O80*(1+Assumptions!$C$9),SUMIFS('IFPRI SPEED'!AT:AT,'IFPRI SPEED'!$A:$A,'Country-wise data'!$B80)*1000*$G80)</f>
        <v>0</v>
      </c>
      <c r="Q80">
        <f>IF(SUMIFS('IFPRI SPEED'!AU:AU,'IFPRI SPEED'!$A:$A,'Country-wise data'!$B80)*1000=0,P80*(1+Assumptions!$C$9),SUMIFS('IFPRI SPEED'!AU:AU,'IFPRI SPEED'!$A:$A,'Country-wise data'!$B80)*1000*$G80)</f>
        <v>0</v>
      </c>
      <c r="R80" s="36">
        <f t="shared" si="90"/>
        <v>0</v>
      </c>
      <c r="S80" s="44">
        <f>INDEX('area data'!$G$4:$P$79,MATCH('Country-wise data'!$B80,'area data'!$B$4:$B$79,),MATCH('Country-wise data'!S$3,'area data'!$G$3:$P$3,))</f>
        <v>21887.817486967462</v>
      </c>
      <c r="T80" s="44">
        <f>INDEX('area data'!$G$4:$P$79,MATCH('Country-wise data'!$B80,'area data'!$B$4:$B$79,),MATCH('Country-wise data'!T$3,'area data'!$G$3:$P$3,))</f>
        <v>24401.866435030402</v>
      </c>
      <c r="U80" s="44">
        <f>INDEX('area data'!$G$4:$P$79,MATCH('Country-wise data'!$B80,'area data'!$B$4:$B$79,),MATCH('Country-wise data'!U$3,'area data'!$G$3:$P$3,))</f>
        <v>25543.960690909029</v>
      </c>
      <c r="V80" s="44">
        <f>INDEX('area data'!$G$4:$P$79,MATCH('Country-wise data'!$B80,'area data'!$B$4:$B$79,),MATCH('Country-wise data'!V$3,'area data'!$G$3:$P$3,))</f>
        <v>27354.763158218495</v>
      </c>
      <c r="W80" s="44">
        <f>INDEX('area data'!$G$4:$P$79,MATCH('Country-wise data'!$B80,'area data'!$B$4:$B$79,),MATCH('Country-wise data'!W$3,'area data'!$G$3:$P$3,))</f>
        <v>27809.389683252124</v>
      </c>
      <c r="X80" s="44">
        <f>INDEX('area data'!$G$4:$P$79,MATCH('Country-wise data'!$B80,'area data'!$B$4:$B$79,),MATCH('Country-wise data'!X$3,'area data'!$G$3:$P$3,))</f>
        <v>25861.080788482806</v>
      </c>
      <c r="Y80" s="44">
        <f>INDEX('area data'!$G$4:$P$79,MATCH('Country-wise data'!$B80,'area data'!$B$4:$B$79,),MATCH('Country-wise data'!Y$3,'area data'!$G$3:$P$3,))</f>
        <v>26146.851071840218</v>
      </c>
      <c r="Z80" s="44">
        <f>INDEX('area data'!$G$4:$P$79,MATCH('Country-wise data'!$B80,'area data'!$B$4:$B$79,),MATCH('Country-wise data'!Z$3,'area data'!$G$3:$P$3,))</f>
        <v>27624.23443544711</v>
      </c>
      <c r="AA80" s="44">
        <f>INDEX('area data'!$G$4:$P$79,MATCH('Country-wise data'!$B80,'area data'!$B$4:$B$79,),MATCH('Country-wise data'!AA$3,'area data'!$G$3:$P$3,))</f>
        <v>28319.593482883782</v>
      </c>
      <c r="AB80" s="44">
        <f>INDEX('area data'!$G$4:$P$79,MATCH('Country-wise data'!$B80,'area data'!$B$4:$B$79,),MATCH('Country-wise data'!AB$3,'area data'!$G$3:$P$3,))</f>
        <v>28885.985352541451</v>
      </c>
      <c r="AC80" s="53">
        <f>IFERROR(INDEX('ASTI data (new)'!$AF$6:$AL$130,MATCH('Country-wise data'!$B80,'ASTI data (new)'!$C$6:$C$130,),MATCH('Country-wise data'!AC$3,'ASTI data (new)'!$AF$5:$AL$5,)),(INDEX(Assumptions!$G$154:$P$345,MATCH('Country-wise data'!$B80,Assumptions!$B$154:$B$344,),MATCH('Country-wise data'!AC$3,Assumptions!$G$153:$P$153,))*S80))</f>
        <v>47.349253547495778</v>
      </c>
      <c r="AD80" s="53">
        <f>IFERROR(INDEX('ASTI data (new)'!$AF$6:$AL$130,MATCH('Country-wise data'!$B80,'ASTI data (new)'!$C$6:$C$130,),MATCH('Country-wise data'!AD$3,'ASTI data (new)'!$AF$5:$AL$5,)),(INDEX(Assumptions!$G$154:$P$345,MATCH('Country-wise data'!$B80,Assumptions!$B$154:$B$344,),MATCH('Country-wise data'!AD$3,Assumptions!$G$153:$P$153,))*T80))</f>
        <v>50.249073482346255</v>
      </c>
      <c r="AE80" s="53">
        <f>IFERROR(INDEX('ASTI data (new)'!$AF$6:$AL$130,MATCH('Country-wise data'!$B80,'ASTI data (new)'!$C$6:$C$130,),MATCH('Country-wise data'!AE$3,'ASTI data (new)'!$AF$5:$AL$5,)),(INDEX(Assumptions!$G$154:$P$345,MATCH('Country-wise data'!$B80,Assumptions!$B$154:$B$344,),MATCH('Country-wise data'!AE$3,Assumptions!$G$153:$P$153,))*U80))</f>
        <v>47.422610244140181</v>
      </c>
      <c r="AF80" s="53">
        <f>IFERROR(INDEX('ASTI data (new)'!$AF$6:$AL$130,MATCH('Country-wise data'!$B80,'ASTI data (new)'!$C$6:$C$130,),MATCH('Country-wise data'!AF$3,'ASTI data (new)'!$AF$5:$AL$5,)),(INDEX(Assumptions!$G$154:$P$345,MATCH('Country-wise data'!$B80,Assumptions!$B$154:$B$344,),MATCH('Country-wise data'!AF$3,Assumptions!$G$153:$P$153,))*V80))</f>
        <v>54.165997013637487</v>
      </c>
      <c r="AG80" s="53">
        <f>IFERROR(INDEX('ASTI data (new)'!$AF$6:$AL$130,MATCH('Country-wise data'!$B80,'ASTI data (new)'!$C$6:$C$130,),MATCH('Country-wise data'!AG$3,'ASTI data (new)'!$AF$5:$AL$5,)),(INDEX(Assumptions!$G$154:$P$345,MATCH('Country-wise data'!$B80,Assumptions!$B$154:$B$344,),MATCH('Country-wise data'!AG$3,Assumptions!$G$153:$P$153,))*W80))</f>
        <v>56.333795635617982</v>
      </c>
      <c r="AH80" s="53">
        <f>IFERROR(INDEX('ASTI data (new)'!$AF$6:$AL$130,MATCH('Country-wise data'!$B80,'ASTI data (new)'!$C$6:$C$130,),MATCH('Country-wise data'!AH$3,'ASTI data (new)'!$AF$5:$AL$5,)),(INDEX(Assumptions!$G$154:$P$345,MATCH('Country-wise data'!$B80,Assumptions!$B$154:$B$344,),MATCH('Country-wise data'!AH$3,Assumptions!$G$153:$P$153,))*X80))</f>
        <v>65.389985573730058</v>
      </c>
      <c r="AI80" s="53">
        <f>IFERROR(INDEX('ASTI data (new)'!$AF$6:$AL$130,MATCH('Country-wise data'!$B80,'ASTI data (new)'!$C$6:$C$130,),MATCH('Country-wise data'!AI$3,'ASTI data (new)'!$AF$5:$AL$5,)),(INDEX(Assumptions!$G$154:$P$345,MATCH('Country-wise data'!$B80,Assumptions!$B$154:$B$344,),MATCH('Country-wise data'!AI$3,Assumptions!$G$153:$P$153,))*Y80))</f>
        <v>74.791762415992451</v>
      </c>
      <c r="AJ80" s="53">
        <f t="shared" ref="AJ80:AL80" si="117">IFERROR((1+($AI80/$AF80)^(1/3)-1)*AI80,0)</f>
        <v>83.284230177050844</v>
      </c>
      <c r="AK80" s="53">
        <f t="shared" si="117"/>
        <v>92.741002112029804</v>
      </c>
      <c r="AL80" s="53">
        <f t="shared" si="117"/>
        <v>103.27157319529996</v>
      </c>
      <c r="AM80" s="55" cm="1">
        <f t="array" ref="AM80">INDEX('non-R&amp;D ex_typologies'!$J$8:$J$10,MATCH('Country-wise data'!FL80,'non-R&amp;D ex_typologies'!$F$8:$F$10,),)*'Country-wise data'!AC80</f>
        <v>138.33201204571074</v>
      </c>
      <c r="AN80" s="55" cm="1">
        <f t="array" ref="AN80">INDEX('non-R&amp;D ex_typologies'!$J$8:$J$10,MATCH('Country-wise data'!FM80,'non-R&amp;D ex_typologies'!$F$8:$F$10,),)*'Country-wise data'!AD80</f>
        <v>146.80390750559903</v>
      </c>
      <c r="AO80" s="55" cm="1">
        <f t="array" ref="AO80">INDEX('non-R&amp;D ex_typologies'!$J$8:$J$10,MATCH('Country-wise data'!FN80,'non-R&amp;D ex_typologies'!$F$8:$F$10,),)*'Country-wise data'!AE80</f>
        <v>138.54632544420326</v>
      </c>
      <c r="AP80" s="55" cm="1">
        <f t="array" ref="AP80">INDEX('non-R&amp;D ex_typologies'!$J$8:$J$10,MATCH('Country-wise data'!FO80,'non-R&amp;D ex_typologies'!$F$8:$F$10,),)*'Country-wise data'!AF80</f>
        <v>158.24729620800369</v>
      </c>
      <c r="AQ80" s="55" cm="1">
        <f t="array" ref="AQ80">INDEX('non-R&amp;D ex_typologies'!$J$8:$J$10,MATCH('Country-wise data'!FP80,'non-R&amp;D ex_typologies'!$F$8:$F$10,),)*'Country-wise data'!AG80</f>
        <v>164.580573348005</v>
      </c>
      <c r="AR80" s="55" cm="1">
        <f t="array" ref="AR80">INDEX('non-R&amp;D ex_typologies'!$J$8:$J$10,MATCH('Country-wise data'!FQ80,'non-R&amp;D ex_typologies'!$F$8:$F$10,),)*'Country-wise data'!AH80</f>
        <v>191.03845561114409</v>
      </c>
      <c r="AS80" s="55" cm="1">
        <f t="array" ref="AS80">INDEX('non-R&amp;D ex_typologies'!$J$8:$J$10,MATCH('Country-wise data'!FR80,'non-R&amp;D ex_typologies'!$F$8:$F$10,),)*'Country-wise data'!AI80</f>
        <v>218.50597853820216</v>
      </c>
      <c r="AT80" s="55" cm="1">
        <f t="array" ref="AT80">INDEX('non-R&amp;D ex_typologies'!$J$8:$J$10,MATCH('Country-wise data'!FS80,'non-R&amp;D ex_typologies'!$F$8:$F$10,),)*'Country-wise data'!AJ80</f>
        <v>243.31693255761715</v>
      </c>
      <c r="AU80" s="55" cm="1">
        <f t="array" ref="AU80">INDEX('non-R&amp;D ex_typologies'!$J$8:$J$10,MATCH('Country-wise data'!FT80,'non-R&amp;D ex_typologies'!$F$8:$F$10,),)*'Country-wise data'!AK80</f>
        <v>270.94512500442789</v>
      </c>
      <c r="AV80" s="55" cm="1">
        <f t="array" ref="AV80">INDEX('non-R&amp;D ex_typologies'!$J$8:$J$10,MATCH('Country-wise data'!FU80,'non-R&amp;D ex_typologies'!$F$8:$F$10,),)*'Country-wise data'!AL80</f>
        <v>301.71044814680681</v>
      </c>
      <c r="AW80">
        <f t="shared" si="92"/>
        <v>2647.0263378070608</v>
      </c>
      <c r="AX80" s="53">
        <f>INDEX('GDP deflators'!$AB$3:$AK$155,MATCH('Country-wise data'!$B80,'GDP deflators'!$B$3:$B$155,),MATCH('Country-wise data'!AX$3,'GDP deflators'!$D$2:$M$2,))</f>
        <v>78.698059060521288</v>
      </c>
      <c r="AY80" s="53">
        <f>INDEX('GDP deflators'!$AB$3:$AK$155,MATCH('Country-wise data'!$B80,'GDP deflators'!$B$3:$B$155,),MATCH('Country-wise data'!AY$3,'GDP deflators'!$D$2:$M$2,))</f>
        <v>92.507809976909982</v>
      </c>
      <c r="AZ80" s="53">
        <f>INDEX('GDP deflators'!$AB$3:$AK$155,MATCH('Country-wise data'!$B80,'GDP deflators'!$B$3:$B$155,),MATCH('Country-wise data'!AZ$3,'GDP deflators'!$D$2:$M$2,))</f>
        <v>92.929494960311601</v>
      </c>
      <c r="BA80" s="53">
        <f>INDEX('GDP deflators'!$AB$3:$AK$155,MATCH('Country-wise data'!$B80,'GDP deflators'!$B$3:$B$155,),MATCH('Country-wise data'!BA$3,'GDP deflators'!$D$2:$M$2,))</f>
        <v>97.100141210734009</v>
      </c>
      <c r="BB80" s="53">
        <f>INDEX('GDP deflators'!$AB$3:$AK$155,MATCH('Country-wise data'!$B80,'GDP deflators'!$B$3:$B$155,),MATCH('Country-wise data'!BB$3,'GDP deflators'!$D$2:$M$2,))</f>
        <v>85.568214706962138</v>
      </c>
      <c r="BC80" s="53">
        <f>INDEX('GDP deflators'!$AB$3:$AK$155,MATCH('Country-wise data'!$B80,'GDP deflators'!$B$3:$B$155,),MATCH('Country-wise data'!BC$3,'GDP deflators'!$D$2:$M$2,))</f>
        <v>81.466152721852225</v>
      </c>
      <c r="BD80" s="53">
        <f>INDEX('GDP deflators'!$AB$3:$AK$155,MATCH('Country-wise data'!$B80,'GDP deflators'!$B$3:$B$155,),MATCH('Country-wise data'!BD$3,'GDP deflators'!$D$2:$M$2,))</f>
        <v>90.59861414500341</v>
      </c>
      <c r="BE80" s="53">
        <f>INDEX('GDP deflators'!$AB$3:$AK$155,MATCH('Country-wise data'!$B80,'GDP deflators'!$B$3:$B$155,),MATCH('Country-wise data'!BE$3,'GDP deflators'!$D$2:$M$2,))</f>
        <v>93.91966041151376</v>
      </c>
      <c r="BF80" s="53">
        <f>INDEX('GDP deflators'!$AB$3:$AK$155,MATCH('Country-wise data'!$B80,'GDP deflators'!$B$3:$B$155,),MATCH('Country-wise data'!BF$3,'GDP deflators'!$D$2:$M$2,))</f>
        <v>95.618039570724363</v>
      </c>
      <c r="BG80" s="53">
        <f>INDEX('GDP deflators'!$AB$3:$AK$155,MATCH('Country-wise data'!$B80,'GDP deflators'!$B$3:$B$155,),MATCH('Country-wise data'!BG$3,'GDP deflators'!$D$2:$M$2,))</f>
        <v>100</v>
      </c>
      <c r="BH80" cm="1">
        <f t="array" ref="BH80">H80/(INDEX($AX80:$BG80,,MATCH(BH$3,$AX$3:$BG$3,))/100)</f>
        <v>0</v>
      </c>
      <c r="BI80" cm="1">
        <f t="array" ref="BI80">I80/(INDEX($AX80:$BG80,,MATCH(BI$3,$AX$3:$BG$3,))/100)</f>
        <v>0</v>
      </c>
      <c r="BJ80" cm="1">
        <f t="array" ref="BJ80">J80/(INDEX($AX80:$BG80,,MATCH(BJ$3,$AX$3:$BG$3,))/100)</f>
        <v>0</v>
      </c>
      <c r="BK80" cm="1">
        <f t="array" ref="BK80">K80/(INDEX($AX80:$BG80,,MATCH(BK$3,$AX$3:$BG$3,))/100)</f>
        <v>0</v>
      </c>
      <c r="BL80" cm="1">
        <f t="array" ref="BL80">L80/(INDEX($AX80:$BG80,,MATCH(BL$3,$AX$3:$BG$3,))/100)</f>
        <v>0</v>
      </c>
      <c r="BM80" cm="1">
        <f t="array" ref="BM80">M80/(INDEX($AX80:$BG80,,MATCH(BM$3,$AX$3:$BG$3,))/100)</f>
        <v>0</v>
      </c>
      <c r="BN80" cm="1">
        <f t="array" ref="BN80">N80/(INDEX($AX80:$BG80,,MATCH(BN$3,$AX$3:$BG$3,))/100)</f>
        <v>0</v>
      </c>
      <c r="BO80" cm="1">
        <f t="array" ref="BO80">O80/(INDEX($AX80:$BG80,,MATCH(BO$3,$AX$3:$BG$3,))/100)</f>
        <v>0</v>
      </c>
      <c r="BP80" cm="1">
        <f t="array" ref="BP80">P80/(INDEX($AX80:$BG80,,MATCH(BP$3,$AX$3:$BG$3,))/100)</f>
        <v>0</v>
      </c>
      <c r="BQ80" cm="1">
        <f t="array" ref="BQ80">Q80/(INDEX($AX80:$BG80,,MATCH(BQ$3,$AX$3:$BG$3,))/100)</f>
        <v>0</v>
      </c>
      <c r="BS80" cm="1">
        <f t="array" ref="BS80">S80/(INDEX($AX80:$BG80,,MATCH(BS$3,$AX$3:$BG$3,))/100)</f>
        <v>27812.39810518712</v>
      </c>
      <c r="BT80" cm="1">
        <f t="array" ref="BT80">T80/(INDEX($AX80:$BG80,,MATCH(BT$3,$AX$3:$BG$3,))/100)</f>
        <v>26378.16897959332</v>
      </c>
      <c r="BU80" cm="1">
        <f t="array" ref="BU80">U80/(INDEX($AX80:$BG80,,MATCH(BU$3,$AX$3:$BG$3,))/100)</f>
        <v>27487.463158837098</v>
      </c>
      <c r="BV80" cm="1">
        <f t="array" ref="BV80">V80/(INDEX($AX80:$BG80,,MATCH(BV$3,$AX$3:$BG$3,))/100)</f>
        <v>28171.702756694387</v>
      </c>
      <c r="BW80" cm="1">
        <f t="array" ref="BW80">W80/(INDEX($AX80:$BG80,,MATCH(BW$3,$AX$3:$BG$3,))/100)</f>
        <v>32499.672662902303</v>
      </c>
      <c r="BX80" cm="1">
        <f t="array" ref="BX80">X80/(INDEX($AX80:$BG80,,MATCH(BX$3,$AX$3:$BG$3,))/100)</f>
        <v>31744.57111873151</v>
      </c>
      <c r="BY80" cm="1">
        <f t="array" ref="BY80">Y80/(INDEX($AX80:$BG80,,MATCH(BY$3,$AX$3:$BG$3,))/100)</f>
        <v>28860.100475700532</v>
      </c>
      <c r="BZ80" cm="1">
        <f t="array" ref="BZ80">Z80/(INDEX($AX80:$BG80,,MATCH(BZ$3,$AX$3:$BG$3,))/100)</f>
        <v>29412.621717764017</v>
      </c>
      <c r="CA80" cm="1">
        <f t="array" ref="CA80">AA80/(INDEX($AX80:$BG80,,MATCH(CA$3,$AX$3:$BG$3,))/100)</f>
        <v>29617.416974897347</v>
      </c>
      <c r="CB80" cm="1">
        <f t="array" ref="CB80">AB80/(INDEX($AX80:$BG80,,MATCH(CB$3,$AX$3:$BG$3,))/100)</f>
        <v>28885.985352541451</v>
      </c>
      <c r="CC80" cm="1">
        <f t="array" ref="CC80">AC80/(INDEX($AX80:$BG80,,MATCH(CC$3,$AX$3:$BG$3,))/100)</f>
        <v>60.165719603176882</v>
      </c>
      <c r="CD80" cm="1">
        <f t="array" ref="CD80">AD80/(INDEX($AX80:$BG80,,MATCH(CD$3,$AX$3:$BG$3,))/100)</f>
        <v>54.318736434132923</v>
      </c>
      <c r="CE80" cm="1">
        <f t="array" ref="CE80">AE80/(INDEX($AX80:$BG80,,MATCH(CE$3,$AX$3:$BG$3,))/100)</f>
        <v>51.030741385599335</v>
      </c>
      <c r="CF80" cm="1">
        <f t="array" ref="CF80">AF80/(INDEX($AX80:$BG80,,MATCH(CF$3,$AX$3:$BG$3,))/100)</f>
        <v>55.783643914669888</v>
      </c>
      <c r="CG80" cm="1">
        <f t="array" ref="CG80">AG80/(INDEX($AX80:$BG80,,MATCH(CG$3,$AX$3:$BG$3,))/100)</f>
        <v>65.834954987128484</v>
      </c>
      <c r="CH80" cm="1">
        <f t="array" ref="CH80">AH80/(INDEX($AX80:$BG80,,MATCH(CH$3,$AX$3:$BG$3,))/100)</f>
        <v>80.266446111662333</v>
      </c>
      <c r="CI80" cm="1">
        <f t="array" ref="CI80">AI80/(INDEX($AX80:$BG80,,MATCH(CI$3,$AX$3:$BG$3,))/100)</f>
        <v>82.552876908567242</v>
      </c>
      <c r="CJ80" cm="1">
        <f t="array" ref="CJ80">AJ80/(INDEX($AX80:$BG80,,MATCH(CJ$3,$AX$3:$BG$3,))/100)</f>
        <v>88.67603418936649</v>
      </c>
      <c r="CK80" cm="1">
        <f t="array" ref="CK80">AK80/(INDEX($AX80:$BG80,,MATCH(CK$3,$AX$3:$BG$3,))/100)</f>
        <v>96.991114363345062</v>
      </c>
      <c r="CL80" cm="1">
        <f t="array" ref="CL80">AL80/(INDEX($AX80:$BG80,,MATCH(CL$3,$AX$3:$BG$3,))/100)</f>
        <v>103.27157319529996</v>
      </c>
      <c r="CM80" cm="1">
        <f t="array" ref="CM80">AM80/(INDEX($AX80:$BG80,,MATCH(CM$3,$AX$3:$BG$3,))/100)</f>
        <v>175.77563372856383</v>
      </c>
      <c r="CN80" cm="1">
        <f t="array" ref="CN80">AN80/(INDEX($AX80:$BG80,,MATCH(CN$3,$AX$3:$BG$3,))/100)</f>
        <v>158.69352819209686</v>
      </c>
      <c r="CO80" cm="1">
        <f t="array" ref="CO80">AO80/(INDEX($AX80:$BG80,,MATCH(CO$3,$AX$3:$BG$3,))/100)</f>
        <v>149.08756956375771</v>
      </c>
      <c r="CP80" cm="1">
        <f t="array" ref="CP80">AP80/(INDEX($AX80:$BG80,,MATCH(CP$3,$AX$3:$BG$3,))/100)</f>
        <v>162.97329152649073</v>
      </c>
      <c r="CQ80" cm="1">
        <f t="array" ref="CQ80">AQ80/(INDEX($AX80:$BG80,,MATCH(CQ$3,$AX$3:$BG$3,))/100)</f>
        <v>192.33844472696956</v>
      </c>
      <c r="CR80" cm="1">
        <f t="array" ref="CR80">AR80/(INDEX($AX80:$BG80,,MATCH(CR$3,$AX$3:$BG$3,))/100)</f>
        <v>234.50040198093279</v>
      </c>
      <c r="CS80" cm="1">
        <f t="array" ref="CS80">AS80/(INDEX($AX80:$BG80,,MATCH(CS$3,$AX$3:$BG$3,))/100)</f>
        <v>241.18026594588142</v>
      </c>
      <c r="CT80" cm="1">
        <f t="array" ref="CT80">AT80/(INDEX($AX80:$BG80,,MATCH(CT$3,$AX$3:$BG$3,))/100)</f>
        <v>259.06922096131063</v>
      </c>
      <c r="CU80" cm="1">
        <f t="array" ref="CU80">AU80/(INDEX($AX80:$BG80,,MATCH(CU$3,$AX$3:$BG$3,))/100)</f>
        <v>283.36193277004173</v>
      </c>
      <c r="CV80" cm="1">
        <f t="array" ref="CV80">AV80/(INDEX($AX80:$BG80,,MATCH(CV$3,$AX$3:$BG$3,))/100)</f>
        <v>301.71044814680681</v>
      </c>
      <c r="CW80">
        <f t="shared" si="93"/>
        <v>2897.5825786358009</v>
      </c>
      <c r="CX80">
        <f>IFERROR(1/INDEX('exch rates'!$BC$5:$BL$268,MATCH('Country-wise data'!$B80,'exch rates'!$A$5:$A$268,),MATCH(CX$3,'exch rates'!$BC$4:$BL$4,)),1)</f>
        <v>3.6245782652164285E-2</v>
      </c>
      <c r="CY80">
        <f>IFERROR(1/INDEX('exch rates'!$BC$5:$BL$268,MATCH('Country-wise data'!$B80,'exch rates'!$A$5:$A$268,),MATCH(CY$3,'exch rates'!$BC$4:$BL$4,)),1)</f>
        <v>3.5572208619146187E-2</v>
      </c>
      <c r="CZ80">
        <f>IFERROR(1/INDEX('exch rates'!$BC$5:$BL$268,MATCH('Country-wise data'!$B80,'exch rates'!$A$5:$A$268,),MATCH(CZ$3,'exch rates'!$BC$4:$BL$4,)),1)</f>
        <v>3.3713168363562807E-2</v>
      </c>
      <c r="DA80">
        <f>IFERROR(1/INDEX('exch rates'!$BC$5:$BL$268,MATCH('Country-wise data'!$B80,'exch rates'!$A$5:$A$268,),MATCH(DA$3,'exch rates'!$BC$4:$BL$4,)),1)</f>
        <v>3.3257764302224352E-2</v>
      </c>
      <c r="DB80">
        <f>IFERROR(1/INDEX('exch rates'!$BC$5:$BL$268,MATCH('Country-wise data'!$B80,'exch rates'!$A$5:$A$268,),MATCH(DB$3,'exch rates'!$BC$4:$BL$4,)),1)</f>
        <v>3.3033281030638365E-2</v>
      </c>
      <c r="DC80">
        <f>IFERROR(1/INDEX('exch rates'!$BC$5:$BL$268,MATCH('Country-wise data'!$B80,'exch rates'!$A$5:$A$268,),MATCH(DC$3,'exch rates'!$BC$4:$BL$4,)),1)</f>
        <v>3.0800347017243029E-2</v>
      </c>
      <c r="DD80">
        <f>IFERROR(1/INDEX('exch rates'!$BC$5:$BL$268,MATCH('Country-wise data'!$B80,'exch rates'!$A$5:$A$268,),MATCH(DD$3,'exch rates'!$BC$4:$BL$4,)),1)</f>
        <v>2.8379193321429862E-2</v>
      </c>
      <c r="DE80">
        <f>IFERROR(1/INDEX('exch rates'!$BC$5:$BL$268,MATCH('Country-wise data'!$B80,'exch rates'!$A$5:$A$268,),MATCH(DE$3,'exch rates'!$BC$4:$BL$4,)),1)</f>
        <v>2.7937317970912572E-2</v>
      </c>
      <c r="DF80">
        <f>IFERROR(1/INDEX('exch rates'!$BC$5:$BL$268,MATCH('Country-wise data'!$B80,'exch rates'!$A$5:$A$268,),MATCH(DF$3,'exch rates'!$BC$4:$BL$4,)),1)</f>
        <v>2.80288697358279E-2</v>
      </c>
      <c r="DG80">
        <f>IFERROR(1/INDEX('exch rates'!$BC$5:$BL$268,MATCH('Country-wise data'!$B80,'exch rates'!$A$5:$A$268,),MATCH(DG$3,'exch rates'!$BC$4:$BL$4,)),1)</f>
        <v>2.7254763905607691E-2</v>
      </c>
      <c r="DH80" cm="1">
        <f t="array" ref="DH80">(BH80/INDEX($CX80:$DG80,,MATCH(DH$3,$CX$3:$DG$3,)))*$DG80</f>
        <v>0</v>
      </c>
      <c r="DI80" cm="1">
        <f t="array" ref="DI80">(BI80/INDEX($CX80:$DG80,,MATCH(DI$3,$CX$3:$DG$3,)))*$DG80</f>
        <v>0</v>
      </c>
      <c r="DJ80" cm="1">
        <f t="array" ref="DJ80">(BJ80/INDEX($CX80:$DG80,,MATCH(DJ$3,$CX$3:$DG$3,)))*$DG80</f>
        <v>0</v>
      </c>
      <c r="DK80" cm="1">
        <f t="array" ref="DK80">(BK80/INDEX($CX80:$DG80,,MATCH(DK$3,$CX$3:$DG$3,)))*$DG80</f>
        <v>0</v>
      </c>
      <c r="DL80" cm="1">
        <f t="array" ref="DL80">(BL80/INDEX($CX80:$DG80,,MATCH(DL$3,$CX$3:$DG$3,)))*$DG80</f>
        <v>0</v>
      </c>
      <c r="DM80" cm="1">
        <f t="array" ref="DM80">(BM80/INDEX($CX80:$DG80,,MATCH(DM$3,$CX$3:$DG$3,)))*$DG80</f>
        <v>0</v>
      </c>
      <c r="DN80" cm="1">
        <f t="array" ref="DN80">(BN80/INDEX($CX80:$DG80,,MATCH(DN$3,$CX$3:$DG$3,)))*$DG80</f>
        <v>0</v>
      </c>
      <c r="DO80" cm="1">
        <f t="array" ref="DO80">(BO80/INDEX($CX80:$DG80,,MATCH(DO$3,$CX$3:$DG$3,)))*$DG80</f>
        <v>0</v>
      </c>
      <c r="DP80" cm="1">
        <f t="array" ref="DP80">(BP80/INDEX($CX80:$DG80,,MATCH(DP$3,$CX$3:$DG$3,)))*$DG80</f>
        <v>0</v>
      </c>
      <c r="DQ80" cm="1">
        <f t="array" ref="DQ80">(BQ80/INDEX($CX80:$DG80,,MATCH(DQ$3,$CX$3:$DG$3,)))*$DG80</f>
        <v>0</v>
      </c>
      <c r="DS80" cm="1">
        <f t="array" ref="DS80">(BS80/INDEX($CX80:$DG80,,MATCH(DS$3,$CX$3:$DG$3,)))*$DG80</f>
        <v>20913.339112581783</v>
      </c>
      <c r="DT80" cm="1">
        <f t="array" ref="DT80">(BT80/INDEX($CX80:$DG80,,MATCH(DT$3,$CX$3:$DG$3,)))*$DG80</f>
        <v>20210.461922628194</v>
      </c>
      <c r="DU80" cm="1">
        <f t="array" ref="DU80">(BU80/INDEX($CX80:$DG80,,MATCH(DU$3,$CX$3:$DG$3,)))*$DG80</f>
        <v>22221.712023005566</v>
      </c>
      <c r="DV80" cm="1">
        <f t="array" ref="DV80">(BV80/INDEX($CX80:$DG80,,MATCH(DV$3,$CX$3:$DG$3,)))*$DG80</f>
        <v>23086.732483737935</v>
      </c>
      <c r="DW80" cm="1">
        <f t="array" ref="DW80">(BW80/INDEX($CX80:$DG80,,MATCH(DW$3,$CX$3:$DG$3,)))*$DG80</f>
        <v>26814.49973483961</v>
      </c>
      <c r="DX80" cm="1">
        <f t="array" ref="DX80">(BX80/INDEX($CX80:$DG80,,MATCH(DX$3,$CX$3:$DG$3,)))*$DG80</f>
        <v>28090.293613946564</v>
      </c>
      <c r="DY80" cm="1">
        <f t="array" ref="DY80">(BY80/INDEX($CX80:$DG80,,MATCH(DY$3,$CX$3:$DG$3,)))*$DG80</f>
        <v>27716.616742709557</v>
      </c>
      <c r="DZ80" cm="1">
        <f t="array" ref="DZ80">(BZ80/INDEX($CX80:$DG80,,MATCH(DZ$3,$CX$3:$DG$3,)))*$DG80</f>
        <v>28694.023585128787</v>
      </c>
      <c r="EA80" cm="1">
        <f t="array" ref="EA80">(CA80/INDEX($CX80:$DG80,,MATCH(EA$3,$CX$3:$DG$3,)))*$DG80</f>
        <v>28799.438391657346</v>
      </c>
      <c r="EB80" cm="1">
        <f t="array" ref="EB80">(CB80/INDEX($CX80:$DG80,,MATCH(EB$3,$CX$3:$DG$3,)))*$DG80</f>
        <v>28885.985352541451</v>
      </c>
      <c r="EC80" s="53" cm="1">
        <f t="array" ref="EC80">(CC80/INDEX($CX80:$DG80,,MATCH(EC$3,$CX$3:$DG$3,)))*$DG80</f>
        <v>45.241193954399641</v>
      </c>
      <c r="ED80" cm="1">
        <f t="array" ref="ED80">(CD80/INDEX($CX80:$DG80,,MATCH(ED$3,$CX$3:$DG$3,)))*$DG80</f>
        <v>41.61800446560963</v>
      </c>
      <c r="EE80" cm="1">
        <f t="array" ref="EE80">(CE80/INDEX($CX80:$DG80,,MATCH(EE$3,$CX$3:$DG$3,)))*$DG80</f>
        <v>41.254823438542296</v>
      </c>
      <c r="EF80" cm="1">
        <f t="array" ref="EF80">(CF80/INDEX($CX80:$DG80,,MATCH(EF$3,$CX$3:$DG$3,)))*$DG80</f>
        <v>45.714739898710846</v>
      </c>
      <c r="EG80" cm="1">
        <f t="array" ref="EG80">(CG80/INDEX($CX80:$DG80,,MATCH(EG$3,$CX$3:$DG$3,)))*$DG80</f>
        <v>54.318435799528011</v>
      </c>
      <c r="EH80" cm="1">
        <f t="array" ref="EH80">(CH80/INDEX($CX80:$DG80,,MATCH(EH$3,$CX$3:$DG$3,)))*$DG80</f>
        <v>71.026571132163738</v>
      </c>
      <c r="EI80" cm="1">
        <f t="array" ref="EI80">(CI80/INDEX($CX80:$DG80,,MATCH(EI$3,$CX$3:$DG$3,)))*$DG80</f>
        <v>79.281998765366268</v>
      </c>
      <c r="EJ80" cm="1">
        <f t="array" ref="EJ80">(CJ80/INDEX($CX80:$DG80,,MATCH(EJ$3,$CX$3:$DG$3,)))*$DG80</f>
        <v>86.50953461005524</v>
      </c>
      <c r="EK80" cm="1">
        <f t="array" ref="EK80">(CK80/INDEX($CX80:$DG80,,MATCH(EK$3,$CX$3:$DG$3,)))*$DG80</f>
        <v>94.312398174791525</v>
      </c>
      <c r="EL80" cm="1">
        <f t="array" ref="EL80">(CL80/INDEX($CX80:$DG80,,MATCH(EL$3,$CX$3:$DG$3,)))*$DG80</f>
        <v>103.27157319529996</v>
      </c>
      <c r="EM80" cm="1">
        <f t="array" ref="EM80">(CM80/INDEX($CX80:$DG80,,MATCH(EM$3,$CX$3:$DG$3,)))*$DG80</f>
        <v>132.17326395197924</v>
      </c>
      <c r="EN80" cm="1">
        <f t="array" ref="EN80">(CN80/INDEX($CX80:$DG80,,MATCH(EN$3,$CX$3:$DG$3,)))*$DG80</f>
        <v>121.5880264993035</v>
      </c>
      <c r="EO80" cm="1">
        <f t="array" ref="EO80">(CO80/INDEX($CX80:$DG80,,MATCH(EO$3,$CX$3:$DG$3,)))*$DG80</f>
        <v>120.52698417134667</v>
      </c>
      <c r="EP80" cm="1">
        <f t="array" ref="EP80">(CP80/INDEX($CX80:$DG80,,MATCH(EP$3,$CX$3:$DG$3,)))*$DG80</f>
        <v>133.55674010766867</v>
      </c>
      <c r="EQ80" cm="1">
        <f t="array" ref="EQ80">(CQ80/INDEX($CX80:$DG80,,MATCH(EQ$3,$CX$3:$DG$3,)))*$DG80</f>
        <v>158.69264988068386</v>
      </c>
      <c r="ER80" cm="1">
        <f t="array" ref="ER80">(CR80/INDEX($CX80:$DG80,,MATCH(ER$3,$CX$3:$DG$3,)))*$DG80</f>
        <v>207.50587933903446</v>
      </c>
      <c r="ES80" cm="1">
        <f t="array" ref="ES80">(CS80/INDEX($CX80:$DG80,,MATCH(ES$3,$CX$3:$DG$3,)))*$DG80</f>
        <v>231.62431477863734</v>
      </c>
      <c r="ET80" cm="1">
        <f t="array" ref="ET80">(CT80/INDEX($CX80:$DG80,,MATCH(ET$3,$CX$3:$DG$3,)))*$DG80</f>
        <v>252.73973900650668</v>
      </c>
      <c r="EU80" cm="1">
        <f t="array" ref="EU80">(CU80/INDEX($CX80:$DG80,,MATCH(EU$3,$CX$3:$DG$3,)))*$DG80</f>
        <v>275.53599735819137</v>
      </c>
      <c r="EV80" cm="1">
        <f t="array" ref="EV80">(CV80/INDEX($CX80:$DG80,,MATCH(EV$3,$CX$3:$DG$3,)))*$DG80</f>
        <v>301.71044814680681</v>
      </c>
      <c r="EW80">
        <f t="shared" si="94"/>
        <v>2598.203316674626</v>
      </c>
      <c r="EY80" s="96">
        <f t="shared" si="105"/>
        <v>2.1632697538568509E-3</v>
      </c>
      <c r="EZ80" s="96">
        <f t="shared" si="95"/>
        <v>2.0592307402441386E-3</v>
      </c>
      <c r="FA80" s="96">
        <f t="shared" si="96"/>
        <v>1.8565096782746638E-3</v>
      </c>
      <c r="FB80" s="96">
        <f t="shared" si="97"/>
        <v>1.9801303597601718E-3</v>
      </c>
      <c r="FC80" s="96">
        <f t="shared" si="98"/>
        <v>2.025711325464447E-3</v>
      </c>
      <c r="FD80" s="96">
        <f t="shared" si="99"/>
        <v>2.5285093886273846E-3</v>
      </c>
      <c r="FE80" s="96">
        <f t="shared" si="100"/>
        <v>2.8604500867235251E-3</v>
      </c>
      <c r="FF80" s="96">
        <f t="shared" si="101"/>
        <v>3.0148973131426024E-3</v>
      </c>
      <c r="FG80" s="96">
        <f t="shared" si="102"/>
        <v>3.274799907282638E-3</v>
      </c>
      <c r="FH80" s="96">
        <f t="shared" si="103"/>
        <v>3.5751445531427548E-3</v>
      </c>
      <c r="FJ80" s="96">
        <f t="shared" si="106"/>
        <v>29087.010130284907</v>
      </c>
      <c r="FK80" s="96" t="str">
        <f>IF(AND('Country-wise data'!FJ80&gt;'non-R&amp;D ex_typologies'!$C$17,'Country-wise data'!FJ80&lt;'non-R&amp;D ex_typologies'!$D$17),"Small",IF(AND('Country-wise data'!FJ80&gt;'non-R&amp;D ex_typologies'!$E$17,'Country-wise data'!$FJ$4&lt;'non-R&amp;D ex_typologies'!$F$17),"Medium","Large"))</f>
        <v>Medium</v>
      </c>
      <c r="FL80" t="str">
        <f>IF($FK80='non-R&amp;D ex_typologies'!$C$16,IF(AND('Country-wise data'!EY80&gt;'non-R&amp;D ex_typologies'!$C$21,'Country-wise data'!EY80&lt;'non-R&amp;D ex_typologies'!$D$21),'non-R&amp;D ex_typologies'!$B$21,IF(AND('Country-wise data'!EY80&gt;'non-R&amp;D ex_typologies'!$C$19,'Country-wise data'!EY80&lt;'non-R&amp;D ex_typologies'!$D$19),'non-R&amp;D ex_typologies'!$B$19,'non-R&amp;D ex_typologies'!$B$20)),IF($FK80='non-R&amp;D ex_typologies'!$E$16,IF(AND('Country-wise data'!EY80&gt;'non-R&amp;D ex_typologies'!$E$21,'Country-wise data'!EY80&lt;'non-R&amp;D ex_typologies'!$F$21),'non-R&amp;D ex_typologies'!$B$21,IF(AND('Country-wise data'!EY80&gt;'non-R&amp;D ex_typologies'!$E$19,'Country-wise data'!EY80&lt;'non-R&amp;D ex_typologies'!$F$19),'non-R&amp;D ex_typologies'!$B$19,'non-R&amp;D ex_typologies'!$B$20)),IF(AND('Country-wise data'!EY80&gt;'non-R&amp;D ex_typologies'!$G$21,'Country-wise data'!EY80&lt;'non-R&amp;D ex_typologies'!$H$21),'non-R&amp;D ex_typologies'!$B$21,IF(AND('Country-wise data'!EY80&gt;'non-R&amp;D ex_typologies'!$G$19,'Country-wise data'!EY80&lt;'non-R&amp;D ex_typologies'!$H$19),'non-R&amp;D ex_typologies'!$B$19,'non-R&amp;D ex_typologies'!$B$20))))</f>
        <v>Program heavy</v>
      </c>
      <c r="FM80" t="str">
        <f>IF($FK80='non-R&amp;D ex_typologies'!$C$16,IF(AND('Country-wise data'!EZ80&gt;'non-R&amp;D ex_typologies'!$C$21,'Country-wise data'!EZ80&lt;'non-R&amp;D ex_typologies'!$D$21),'non-R&amp;D ex_typologies'!$B$21,IF(AND('Country-wise data'!EZ80&gt;'non-R&amp;D ex_typologies'!$C$19,'Country-wise data'!EZ80&lt;'non-R&amp;D ex_typologies'!$D$19),'non-R&amp;D ex_typologies'!$B$19,'non-R&amp;D ex_typologies'!$B$20)),IF($FK80='non-R&amp;D ex_typologies'!$E$16,IF(AND('Country-wise data'!EZ80&gt;'non-R&amp;D ex_typologies'!$E$21,'Country-wise data'!EZ80&lt;'non-R&amp;D ex_typologies'!$F$21),'non-R&amp;D ex_typologies'!$B$21,IF(AND('Country-wise data'!EZ80&gt;'non-R&amp;D ex_typologies'!$E$19,'Country-wise data'!EZ80&lt;'non-R&amp;D ex_typologies'!$F$19),'non-R&amp;D ex_typologies'!$B$19,'non-R&amp;D ex_typologies'!$B$20)),IF(AND('Country-wise data'!EZ80&gt;'non-R&amp;D ex_typologies'!$G$21,'Country-wise data'!EZ80&lt;'non-R&amp;D ex_typologies'!$H$21),'non-R&amp;D ex_typologies'!$B$21,IF(AND('Country-wise data'!EZ80&gt;'non-R&amp;D ex_typologies'!$G$19,'Country-wise data'!EZ80&lt;'non-R&amp;D ex_typologies'!$H$19),'non-R&amp;D ex_typologies'!$B$19,'non-R&amp;D ex_typologies'!$B$20))))</f>
        <v>Program heavy</v>
      </c>
      <c r="FN80" t="str">
        <f>IF($FK80='non-R&amp;D ex_typologies'!$C$16,IF(AND('Country-wise data'!FA80&gt;'non-R&amp;D ex_typologies'!$C$21,'Country-wise data'!FA80&lt;'non-R&amp;D ex_typologies'!$D$21),'non-R&amp;D ex_typologies'!$B$21,IF(AND('Country-wise data'!FA80&gt;'non-R&amp;D ex_typologies'!$C$19,'Country-wise data'!FA80&lt;'non-R&amp;D ex_typologies'!$D$19),'non-R&amp;D ex_typologies'!$B$19,'non-R&amp;D ex_typologies'!$B$20)),IF($FK80='non-R&amp;D ex_typologies'!$E$16,IF(AND('Country-wise data'!FA80&gt;'non-R&amp;D ex_typologies'!$E$21,'Country-wise data'!FA80&lt;'non-R&amp;D ex_typologies'!$F$21),'non-R&amp;D ex_typologies'!$B$21,IF(AND('Country-wise data'!FA80&gt;'non-R&amp;D ex_typologies'!$E$19,'Country-wise data'!FA80&lt;'non-R&amp;D ex_typologies'!$F$19),'non-R&amp;D ex_typologies'!$B$19,'non-R&amp;D ex_typologies'!$B$20)),IF(AND('Country-wise data'!FA80&gt;'non-R&amp;D ex_typologies'!$G$21,'Country-wise data'!FA80&lt;'non-R&amp;D ex_typologies'!$H$21),'non-R&amp;D ex_typologies'!$B$21,IF(AND('Country-wise data'!FA80&gt;'non-R&amp;D ex_typologies'!$G$19,'Country-wise data'!FA80&lt;'non-R&amp;D ex_typologies'!$H$19),'non-R&amp;D ex_typologies'!$B$19,'non-R&amp;D ex_typologies'!$B$20))))</f>
        <v>Program heavy</v>
      </c>
      <c r="FO80" t="str">
        <f>IF($FK80='non-R&amp;D ex_typologies'!$C$16,IF(AND('Country-wise data'!FB80&gt;'non-R&amp;D ex_typologies'!$C$21,'Country-wise data'!FB80&lt;'non-R&amp;D ex_typologies'!$D$21),'non-R&amp;D ex_typologies'!$B$21,IF(AND('Country-wise data'!FB80&gt;'non-R&amp;D ex_typologies'!$C$19,'Country-wise data'!FB80&lt;'non-R&amp;D ex_typologies'!$D$19),'non-R&amp;D ex_typologies'!$B$19,'non-R&amp;D ex_typologies'!$B$20)),IF($FK80='non-R&amp;D ex_typologies'!$E$16,IF(AND('Country-wise data'!FB80&gt;'non-R&amp;D ex_typologies'!$E$21,'Country-wise data'!FB80&lt;'non-R&amp;D ex_typologies'!$F$21),'non-R&amp;D ex_typologies'!$B$21,IF(AND('Country-wise data'!FB80&gt;'non-R&amp;D ex_typologies'!$E$19,'Country-wise data'!FB80&lt;'non-R&amp;D ex_typologies'!$F$19),'non-R&amp;D ex_typologies'!$B$19,'non-R&amp;D ex_typologies'!$B$20)),IF(AND('Country-wise data'!FB80&gt;'non-R&amp;D ex_typologies'!$G$21,'Country-wise data'!FB80&lt;'non-R&amp;D ex_typologies'!$H$21),'non-R&amp;D ex_typologies'!$B$21,IF(AND('Country-wise data'!FB80&gt;'non-R&amp;D ex_typologies'!$G$19,'Country-wise data'!FB80&lt;'non-R&amp;D ex_typologies'!$H$19),'non-R&amp;D ex_typologies'!$B$19,'non-R&amp;D ex_typologies'!$B$20))))</f>
        <v>Program heavy</v>
      </c>
      <c r="FP80" t="str">
        <f>IF($FK80='non-R&amp;D ex_typologies'!$C$16,IF(AND('Country-wise data'!FC80&gt;'non-R&amp;D ex_typologies'!$C$21,'Country-wise data'!FC80&lt;'non-R&amp;D ex_typologies'!$D$21),'non-R&amp;D ex_typologies'!$B$21,IF(AND('Country-wise data'!FC80&gt;'non-R&amp;D ex_typologies'!$C$19,'Country-wise data'!FC80&lt;'non-R&amp;D ex_typologies'!$D$19),'non-R&amp;D ex_typologies'!$B$19,'non-R&amp;D ex_typologies'!$B$20)),IF($FK80='non-R&amp;D ex_typologies'!$E$16,IF(AND('Country-wise data'!FC80&gt;'non-R&amp;D ex_typologies'!$E$21,'Country-wise data'!FC80&lt;'non-R&amp;D ex_typologies'!$F$21),'non-R&amp;D ex_typologies'!$B$21,IF(AND('Country-wise data'!FC80&gt;'non-R&amp;D ex_typologies'!$E$19,'Country-wise data'!FC80&lt;'non-R&amp;D ex_typologies'!$F$19),'non-R&amp;D ex_typologies'!$B$19,'non-R&amp;D ex_typologies'!$B$20)),IF(AND('Country-wise data'!FC80&gt;'non-R&amp;D ex_typologies'!$G$21,'Country-wise data'!FC80&lt;'non-R&amp;D ex_typologies'!$H$21),'non-R&amp;D ex_typologies'!$B$21,IF(AND('Country-wise data'!FC80&gt;'non-R&amp;D ex_typologies'!$G$19,'Country-wise data'!FC80&lt;'non-R&amp;D ex_typologies'!$H$19),'non-R&amp;D ex_typologies'!$B$19,'non-R&amp;D ex_typologies'!$B$20))))</f>
        <v>Program heavy</v>
      </c>
      <c r="FQ80" t="str">
        <f>IF($FK80='non-R&amp;D ex_typologies'!$C$16,IF(AND('Country-wise data'!FD80&gt;'non-R&amp;D ex_typologies'!$C$21,'Country-wise data'!FD80&lt;'non-R&amp;D ex_typologies'!$D$21),'non-R&amp;D ex_typologies'!$B$21,IF(AND('Country-wise data'!FD80&gt;'non-R&amp;D ex_typologies'!$C$19,'Country-wise data'!FD80&lt;'non-R&amp;D ex_typologies'!$D$19),'non-R&amp;D ex_typologies'!$B$19,'non-R&amp;D ex_typologies'!$B$20)),IF($FK80='non-R&amp;D ex_typologies'!$E$16,IF(AND('Country-wise data'!FD80&gt;'non-R&amp;D ex_typologies'!$E$21,'Country-wise data'!FD80&lt;'non-R&amp;D ex_typologies'!$F$21),'non-R&amp;D ex_typologies'!$B$21,IF(AND('Country-wise data'!FD80&gt;'non-R&amp;D ex_typologies'!$E$19,'Country-wise data'!FD80&lt;'non-R&amp;D ex_typologies'!$F$19),'non-R&amp;D ex_typologies'!$B$19,'non-R&amp;D ex_typologies'!$B$20)),IF(AND('Country-wise data'!FD80&gt;'non-R&amp;D ex_typologies'!$G$21,'Country-wise data'!FD80&lt;'non-R&amp;D ex_typologies'!$H$21),'non-R&amp;D ex_typologies'!$B$21,IF(AND('Country-wise data'!FD80&gt;'non-R&amp;D ex_typologies'!$G$19,'Country-wise data'!FD80&lt;'non-R&amp;D ex_typologies'!$H$19),'non-R&amp;D ex_typologies'!$B$19,'non-R&amp;D ex_typologies'!$B$20))))</f>
        <v>Program heavy</v>
      </c>
      <c r="FR80" t="str">
        <f>IF($FK80='non-R&amp;D ex_typologies'!$C$16,IF(AND('Country-wise data'!FE80&gt;'non-R&amp;D ex_typologies'!$C$21,'Country-wise data'!FE80&lt;'non-R&amp;D ex_typologies'!$D$21),'non-R&amp;D ex_typologies'!$B$21,IF(AND('Country-wise data'!FE80&gt;'non-R&amp;D ex_typologies'!$C$19,'Country-wise data'!FE80&lt;'non-R&amp;D ex_typologies'!$D$19),'non-R&amp;D ex_typologies'!$B$19,'non-R&amp;D ex_typologies'!$B$20)),IF($FK80='non-R&amp;D ex_typologies'!$E$16,IF(AND('Country-wise data'!FE80&gt;'non-R&amp;D ex_typologies'!$E$21,'Country-wise data'!FE80&lt;'non-R&amp;D ex_typologies'!$F$21),'non-R&amp;D ex_typologies'!$B$21,IF(AND('Country-wise data'!FE80&gt;'non-R&amp;D ex_typologies'!$E$19,'Country-wise data'!FE80&lt;'non-R&amp;D ex_typologies'!$F$19),'non-R&amp;D ex_typologies'!$B$19,'non-R&amp;D ex_typologies'!$B$20)),IF(AND('Country-wise data'!FE80&gt;'non-R&amp;D ex_typologies'!$G$21,'Country-wise data'!FE80&lt;'non-R&amp;D ex_typologies'!$H$21),'non-R&amp;D ex_typologies'!$B$21,IF(AND('Country-wise data'!FE80&gt;'non-R&amp;D ex_typologies'!$G$19,'Country-wise data'!FE80&lt;'non-R&amp;D ex_typologies'!$H$19),'non-R&amp;D ex_typologies'!$B$19,'non-R&amp;D ex_typologies'!$B$20))))</f>
        <v>Program heavy</v>
      </c>
      <c r="FS80" t="str">
        <f>IF($FK80='non-R&amp;D ex_typologies'!$C$16,IF(AND('Country-wise data'!FF80&gt;'non-R&amp;D ex_typologies'!$C$21,'Country-wise data'!FF80&lt;'non-R&amp;D ex_typologies'!$D$21),'non-R&amp;D ex_typologies'!$B$21,IF(AND('Country-wise data'!FF80&gt;'non-R&amp;D ex_typologies'!$C$19,'Country-wise data'!FF80&lt;'non-R&amp;D ex_typologies'!$D$19),'non-R&amp;D ex_typologies'!$B$19,'non-R&amp;D ex_typologies'!$B$20)),IF($FK80='non-R&amp;D ex_typologies'!$E$16,IF(AND('Country-wise data'!FF80&gt;'non-R&amp;D ex_typologies'!$E$21,'Country-wise data'!FF80&lt;'non-R&amp;D ex_typologies'!$F$21),'non-R&amp;D ex_typologies'!$B$21,IF(AND('Country-wise data'!FF80&gt;'non-R&amp;D ex_typologies'!$E$19,'Country-wise data'!FF80&lt;'non-R&amp;D ex_typologies'!$F$19),'non-R&amp;D ex_typologies'!$B$19,'non-R&amp;D ex_typologies'!$B$20)),IF(AND('Country-wise data'!FF80&gt;'non-R&amp;D ex_typologies'!$G$21,'Country-wise data'!FF80&lt;'non-R&amp;D ex_typologies'!$H$21),'non-R&amp;D ex_typologies'!$B$21,IF(AND('Country-wise data'!FF80&gt;'non-R&amp;D ex_typologies'!$G$19,'Country-wise data'!FF80&lt;'non-R&amp;D ex_typologies'!$H$19),'non-R&amp;D ex_typologies'!$B$19,'non-R&amp;D ex_typologies'!$B$20))))</f>
        <v>Program heavy</v>
      </c>
      <c r="FT80" t="str">
        <f>IF($FK80='non-R&amp;D ex_typologies'!$C$16,IF(AND('Country-wise data'!FG80&gt;'non-R&amp;D ex_typologies'!$C$21,'Country-wise data'!FG80&lt;'non-R&amp;D ex_typologies'!$D$21),'non-R&amp;D ex_typologies'!$B$21,IF(AND('Country-wise data'!FG80&gt;'non-R&amp;D ex_typologies'!$C$19,'Country-wise data'!FG80&lt;'non-R&amp;D ex_typologies'!$D$19),'non-R&amp;D ex_typologies'!$B$19,'non-R&amp;D ex_typologies'!$B$20)),IF($FK80='non-R&amp;D ex_typologies'!$E$16,IF(AND('Country-wise data'!FG80&gt;'non-R&amp;D ex_typologies'!$E$21,'Country-wise data'!FG80&lt;'non-R&amp;D ex_typologies'!$F$21),'non-R&amp;D ex_typologies'!$B$21,IF(AND('Country-wise data'!FG80&gt;'non-R&amp;D ex_typologies'!$E$19,'Country-wise data'!FG80&lt;'non-R&amp;D ex_typologies'!$F$19),'non-R&amp;D ex_typologies'!$B$19,'non-R&amp;D ex_typologies'!$B$20)),IF(AND('Country-wise data'!FG80&gt;'non-R&amp;D ex_typologies'!$G$21,'Country-wise data'!FG80&lt;'non-R&amp;D ex_typologies'!$H$21),'non-R&amp;D ex_typologies'!$B$21,IF(AND('Country-wise data'!FG80&gt;'non-R&amp;D ex_typologies'!$G$19,'Country-wise data'!FG80&lt;'non-R&amp;D ex_typologies'!$H$19),'non-R&amp;D ex_typologies'!$B$19,'non-R&amp;D ex_typologies'!$B$20))))</f>
        <v>Program heavy</v>
      </c>
      <c r="FU80" t="str">
        <f>IF($FK80='non-R&amp;D ex_typologies'!$C$16,IF(AND('Country-wise data'!FH80&gt;'non-R&amp;D ex_typologies'!$C$21,'Country-wise data'!FH80&lt;'non-R&amp;D ex_typologies'!$D$21),'non-R&amp;D ex_typologies'!$B$21,IF(AND('Country-wise data'!FH80&gt;'non-R&amp;D ex_typologies'!$C$19,'Country-wise data'!FH80&lt;'non-R&amp;D ex_typologies'!$D$19),'non-R&amp;D ex_typologies'!$B$19,'non-R&amp;D ex_typologies'!$B$20)),IF($FK80='non-R&amp;D ex_typologies'!$E$16,IF(AND('Country-wise data'!FH80&gt;'non-R&amp;D ex_typologies'!$E$21,'Country-wise data'!FH80&lt;'non-R&amp;D ex_typologies'!$F$21),'non-R&amp;D ex_typologies'!$B$21,IF(AND('Country-wise data'!FH80&gt;'non-R&amp;D ex_typologies'!$E$19,'Country-wise data'!FH80&lt;'non-R&amp;D ex_typologies'!$F$19),'non-R&amp;D ex_typologies'!$B$19,'non-R&amp;D ex_typologies'!$B$20)),IF(AND('Country-wise data'!FH80&gt;'non-R&amp;D ex_typologies'!$G$21,'Country-wise data'!FH80&lt;'non-R&amp;D ex_typologies'!$H$21),'non-R&amp;D ex_typologies'!$B$21,IF(AND('Country-wise data'!FH80&gt;'non-R&amp;D ex_typologies'!$G$19,'Country-wise data'!FH80&lt;'non-R&amp;D ex_typologies'!$H$19),'non-R&amp;D ex_typologies'!$B$19,'non-R&amp;D ex_typologies'!$B$20))))</f>
        <v>Program heavy</v>
      </c>
    </row>
    <row r="81" spans="2:177" x14ac:dyDescent="0.35">
      <c r="B81" t="s">
        <v>213</v>
      </c>
      <c r="C81" t="s">
        <v>214</v>
      </c>
      <c r="D81" t="s">
        <v>385</v>
      </c>
      <c r="E81" t="s">
        <v>26</v>
      </c>
      <c r="F81" t="s">
        <v>369</v>
      </c>
      <c r="G81" s="55">
        <f>Assumptions!$C$13</f>
        <v>1.1000000000000001</v>
      </c>
      <c r="H81">
        <f>SUMIFS(FAOstat!M:M,FAOstat!$B:$B,'Country-wise data'!$B81)*G81</f>
        <v>222.36500000000004</v>
      </c>
      <c r="I81">
        <f>IF(SUMIFS(FAOstat!N:N,FAOstat!$B:$B,'Country-wise data'!$B81)=0,H81*(1+Assumptions!$C$9),SUMIFS(FAOstat!N:N,FAOstat!$B:$B,'Country-wise data'!$B81)*$G81)</f>
        <v>201.93799999999999</v>
      </c>
      <c r="J81">
        <f>IF(SUMIFS(FAOstat!O:O,FAOstat!$B:$B,'Country-wise data'!$B81)=0,I81*(1+Assumptions!$C$9),SUMIFS(FAOstat!O:O,FAOstat!$B:$B,'Country-wise data'!$B81)*$G81)</f>
        <v>204.52300000000002</v>
      </c>
      <c r="K81">
        <f>IF(SUMIFS(FAOstat!P:P,FAOstat!$B:$B,'Country-wise data'!$B81)=0,J81*(1+Assumptions!$C$9),SUMIFS(FAOstat!P:P,FAOstat!$B:$B,'Country-wise data'!$B81)*$G81)</f>
        <v>166.881</v>
      </c>
      <c r="L81">
        <f>IF(SUMIFS(FAOstat!Q:Q,FAOstat!$B:$B,'Country-wise data'!$B81)=0,K81*(1+Assumptions!$C$9),SUMIFS(FAOstat!Q:Q,FAOstat!$B:$B,'Country-wise data'!$B81)*$G81)</f>
        <v>165.71500000000003</v>
      </c>
      <c r="M81">
        <f>IF(SUMIFS(FAOstat!R:R,FAOstat!$B:$B,'Country-wise data'!$B81)=0,L81*(1+Assumptions!$C$9),SUMIFS(FAOstat!R:R,FAOstat!$B:$B,'Country-wise data'!$B81)*$G81)</f>
        <v>74.448000000000008</v>
      </c>
      <c r="N81">
        <f>IF(SUMIFS(FAOstat!S:S,FAOstat!$B:$B,'Country-wise data'!$B81)=0,M81*(1+Assumptions!$C$9),SUMIFS(FAOstat!S:S,FAOstat!$B:$B,'Country-wise data'!$B81)*$G81)</f>
        <v>162.43700000000004</v>
      </c>
      <c r="O81">
        <f>IF(SUMIFS(FAOstat!T:T,FAOstat!$B:$B,'Country-wise data'!$B81)=0,N81*(1+Assumptions!$C$9),SUMIFS(FAOstat!T:T,FAOstat!$B:$B,'Country-wise data'!$B81)*$G81)</f>
        <v>168.96</v>
      </c>
      <c r="P81">
        <f>IF(SUMIFS(FAOstat!U:U,FAOstat!$B:$B,'Country-wise data'!$B81)=0,O81*(1+Assumptions!$C$9),SUMIFS(FAOstat!U:U,FAOstat!$B:$B,'Country-wise data'!$B81)*$G81)</f>
        <v>156.80500000000004</v>
      </c>
      <c r="Q81">
        <f>IF(SUMIFS(FAOstat!V:V,FAOstat!$B:$B,'Country-wise data'!$B81)=0,P81*(1+Assumptions!$C$9),SUMIFS(FAOstat!V:V,FAOstat!$B:$B,'Country-wise data'!$B81)*$G81)</f>
        <v>159.94110000000003</v>
      </c>
      <c r="R81" s="36">
        <f t="shared" si="90"/>
        <v>-7.0676702939146407E-3</v>
      </c>
      <c r="S81">
        <f>SUMIFS(FAOstat!CE:CE,FAOstat!$B:$B,'Country-wise data'!$B81)</f>
        <v>364.30789600000003</v>
      </c>
      <c r="T81">
        <f>SUMIFS(FAOstat!CF:CF,FAOstat!$B:$B,'Country-wise data'!$B81)</f>
        <v>426.60145399999999</v>
      </c>
      <c r="U81">
        <f>SUMIFS(FAOstat!CG:CG,FAOstat!$B:$B,'Country-wise data'!$B81)</f>
        <v>426.75581</v>
      </c>
      <c r="V81">
        <f>SUMIFS(FAOstat!CH:CH,FAOstat!$B:$B,'Country-wise data'!$B81)</f>
        <v>409.42813899999999</v>
      </c>
      <c r="W81">
        <f>SUMIFS(FAOstat!CI:CI,FAOstat!$B:$B,'Country-wise data'!$B81)</f>
        <v>417.28691700000002</v>
      </c>
      <c r="X81">
        <f>SUMIFS(FAOstat!CJ:CJ,FAOstat!$B:$B,'Country-wise data'!$B81)</f>
        <v>368.77401500000002</v>
      </c>
      <c r="Y81">
        <f>SUMIFS(FAOstat!CK:CK,FAOstat!$B:$B,'Country-wise data'!$B81)</f>
        <v>389.96245299999998</v>
      </c>
      <c r="Z81">
        <f>SUMIFS(FAOstat!CL:CL,FAOstat!$B:$B,'Country-wise data'!$B81)</f>
        <v>410.48207400000001</v>
      </c>
      <c r="AA81">
        <f>SUMIFS(FAOstat!CM:CM,FAOstat!$B:$B,'Country-wise data'!$B81)</f>
        <v>394.90841899999998</v>
      </c>
      <c r="AB81">
        <f>SUMIFS(FAOstat!CN:CN,FAOstat!$B:$B,'Country-wise data'!$B81)</f>
        <v>402.80658738</v>
      </c>
      <c r="AC81" s="53">
        <f>IFERROR(INDEX('ASTI data (new)'!$AF$6:$AL$130,MATCH('Country-wise data'!$B81,'ASTI data (new)'!$C$6:$C$130,),MATCH('Country-wise data'!AC$3,'ASTI data (new)'!$AF$5:$AL$5,)),(INDEX(Assumptions!$G$154:$P$345,MATCH('Country-wise data'!$B81,Assumptions!$B$154:$B$344,),MATCH('Country-wise data'!AC$3,Assumptions!$G$153:$P$153,))*S81))</f>
        <v>18.329046254102359</v>
      </c>
      <c r="AD81" s="53">
        <f>IFERROR(INDEX('ASTI data (new)'!$AF$6:$AL$130,MATCH('Country-wise data'!$B81,'ASTI data (new)'!$C$6:$C$130,),MATCH('Country-wise data'!AD$3,'ASTI data (new)'!$AF$5:$AL$5,)),(INDEX(Assumptions!$G$154:$P$345,MATCH('Country-wise data'!$B81,Assumptions!$B$154:$B$344,),MATCH('Country-wise data'!AD$3,Assumptions!$G$153:$P$153,))*T81))</f>
        <v>16.48367559685521</v>
      </c>
      <c r="AE81" s="53">
        <f>IFERROR(INDEX('ASTI data (new)'!$AF$6:$AL$130,MATCH('Country-wise data'!$B81,'ASTI data (new)'!$C$6:$C$130,),MATCH('Country-wise data'!AE$3,'ASTI data (new)'!$AF$5:$AL$5,)),(INDEX(Assumptions!$G$154:$P$345,MATCH('Country-wise data'!$B81,Assumptions!$B$154:$B$344,),MATCH('Country-wise data'!AE$3,Assumptions!$G$153:$P$153,))*U81))</f>
        <v>19.102437819492668</v>
      </c>
      <c r="AF81" s="53">
        <f>IFERROR(INDEX('ASTI data (new)'!$AF$6:$AL$130,MATCH('Country-wise data'!$B81,'ASTI data (new)'!$C$6:$C$130,),MATCH('Country-wise data'!AF$3,'ASTI data (new)'!$AF$5:$AL$5,)),(INDEX(Assumptions!$G$154:$P$345,MATCH('Country-wise data'!$B81,Assumptions!$B$154:$B$344,),MATCH('Country-wise data'!AF$3,Assumptions!$G$153:$P$153,))*V81))</f>
        <v>21.405260423914754</v>
      </c>
      <c r="AG81" s="53">
        <f>IFERROR(INDEX('ASTI data (new)'!$AF$6:$AL$130,MATCH('Country-wise data'!$B81,'ASTI data (new)'!$C$6:$C$130,),MATCH('Country-wise data'!AG$3,'ASTI data (new)'!$AF$5:$AL$5,)),(INDEX(Assumptions!$G$154:$P$345,MATCH('Country-wise data'!$B81,Assumptions!$B$154:$B$344,),MATCH('Country-wise data'!AG$3,Assumptions!$G$153:$P$153,))*W81))</f>
        <v>19.762494688789257</v>
      </c>
      <c r="AH81" s="53">
        <f>IFERROR(INDEX('ASTI data (new)'!$AF$6:$AL$130,MATCH('Country-wise data'!$B81,'ASTI data (new)'!$C$6:$C$130,),MATCH('Country-wise data'!AH$3,'ASTI data (new)'!$AF$5:$AL$5,)),(INDEX(Assumptions!$G$154:$P$345,MATCH('Country-wise data'!$B81,Assumptions!$B$154:$B$344,),MATCH('Country-wise data'!AH$3,Assumptions!$G$153:$P$153,))*X81))</f>
        <v>22.210872605730021</v>
      </c>
      <c r="AI81" s="53">
        <f>IFERROR(INDEX('ASTI data (new)'!$AF$6:$AL$130,MATCH('Country-wise data'!$B81,'ASTI data (new)'!$C$6:$C$130,),MATCH('Country-wise data'!AI$3,'ASTI data (new)'!$AF$5:$AL$5,)),(INDEX(Assumptions!$G$154:$P$345,MATCH('Country-wise data'!$B81,Assumptions!$B$154:$B$344,),MATCH('Country-wise data'!AI$3,Assumptions!$G$153:$P$153,))*Y81))</f>
        <v>22.837966291746575</v>
      </c>
      <c r="AJ81" s="53">
        <f t="shared" ref="AJ81:AL81" si="118">IFERROR((1+($AI81/$AF81)^(1/3)-1)*AI81,0)</f>
        <v>23.336536372504973</v>
      </c>
      <c r="AK81" s="53">
        <f t="shared" si="118"/>
        <v>23.845990615287782</v>
      </c>
      <c r="AL81" s="53">
        <f t="shared" si="118"/>
        <v>24.366566629585716</v>
      </c>
      <c r="AM81" s="55" cm="1">
        <f t="array" ref="AM81">INDEX('non-R&amp;D ex_typologies'!$J$8:$J$10,MATCH('Country-wise data'!FL81,'non-R&amp;D ex_typologies'!$F$8:$F$10,),)*'Country-wise data'!AC81</f>
        <v>6.6213010323972501</v>
      </c>
      <c r="AN81" s="55" cm="1">
        <f t="array" ref="AN81">INDEX('non-R&amp;D ex_typologies'!$J$8:$J$10,MATCH('Country-wise data'!FM81,'non-R&amp;D ex_typologies'!$F$8:$F$10,),)*'Country-wise data'!AD81</f>
        <v>5.9546676206750568</v>
      </c>
      <c r="AO81" s="55" cm="1">
        <f t="array" ref="AO81">INDEX('non-R&amp;D ex_typologies'!$J$8:$J$10,MATCH('Country-wise data'!FN81,'non-R&amp;D ex_typologies'!$F$8:$F$10,),)*'Country-wise data'!AE81</f>
        <v>6.9006859114233494</v>
      </c>
      <c r="AP81" s="55" cm="1">
        <f t="array" ref="AP81">INDEX('non-R&amp;D ex_typologies'!$J$8:$J$10,MATCH('Country-wise data'!FO81,'non-R&amp;D ex_typologies'!$F$8:$F$10,),)*'Country-wise data'!AF81</f>
        <v>7.7325721687170148</v>
      </c>
      <c r="AQ81" s="55" cm="1">
        <f t="array" ref="AQ81">INDEX('non-R&amp;D ex_typologies'!$J$8:$J$10,MATCH('Country-wise data'!FP81,'non-R&amp;D ex_typologies'!$F$8:$F$10,),)*'Country-wise data'!AG81</f>
        <v>7.1391290453172491</v>
      </c>
      <c r="AR81" s="55" cm="1">
        <f t="array" ref="AR81">INDEX('non-R&amp;D ex_typologies'!$J$8:$J$10,MATCH('Country-wise data'!FQ81,'non-R&amp;D ex_typologies'!$F$8:$F$10,),)*'Country-wise data'!AH81</f>
        <v>8.0235966277758894</v>
      </c>
      <c r="AS81" s="55" cm="1">
        <f t="array" ref="AS81">INDEX('non-R&amp;D ex_typologies'!$J$8:$J$10,MATCH('Country-wise data'!FR81,'non-R&amp;D ex_typologies'!$F$8:$F$10,),)*'Country-wise data'!AI81</f>
        <v>8.2501319320720352</v>
      </c>
      <c r="AT81" s="55" cm="1">
        <f t="array" ref="AT81">INDEX('non-R&amp;D ex_typologies'!$J$8:$J$10,MATCH('Country-wise data'!FS81,'non-R&amp;D ex_typologies'!$F$8:$F$10,),)*'Country-wise data'!AJ81</f>
        <v>8.4302385532612902</v>
      </c>
      <c r="AU81" s="55" cm="1">
        <f t="array" ref="AU81">INDEX('non-R&amp;D ex_typologies'!$J$8:$J$10,MATCH('Country-wise data'!FT81,'non-R&amp;D ex_typologies'!$F$8:$F$10,),)*'Country-wise data'!AK81</f>
        <v>8.6142770382393063</v>
      </c>
      <c r="AV81" s="55" cm="1">
        <f t="array" ref="AV81">INDEX('non-R&amp;D ex_typologies'!$J$8:$J$10,MATCH('Country-wise data'!FU81,'non-R&amp;D ex_typologies'!$F$8:$F$10,),)*'Country-wise data'!AL81</f>
        <v>8.8023332225669932</v>
      </c>
      <c r="AW81">
        <f t="shared" si="92"/>
        <v>288.14978045045473</v>
      </c>
      <c r="AX81" s="53">
        <f>INDEX('GDP deflators'!$AB$3:$AK$155,MATCH('Country-wise data'!$B81,'GDP deflators'!$B$3:$B$155,),MATCH('Country-wise data'!AX$3,'GDP deflators'!$D$2:$M$2,))</f>
        <v>84.811640832661567</v>
      </c>
      <c r="AY81" s="53">
        <f>INDEX('GDP deflators'!$AB$3:$AK$155,MATCH('Country-wise data'!$B81,'GDP deflators'!$B$3:$B$155,),MATCH('Country-wise data'!AY$3,'GDP deflators'!$D$2:$M$2,))</f>
        <v>87.492930147755985</v>
      </c>
      <c r="AZ81" s="53">
        <f>INDEX('GDP deflators'!$AB$3:$AK$155,MATCH('Country-wise data'!$B81,'GDP deflators'!$B$3:$B$155,),MATCH('Country-wise data'!AZ$3,'GDP deflators'!$D$2:$M$2,))</f>
        <v>89.650088970761345</v>
      </c>
      <c r="BA81" s="53">
        <f>INDEX('GDP deflators'!$AB$3:$AK$155,MATCH('Country-wise data'!$B81,'GDP deflators'!$B$3:$B$155,),MATCH('Country-wise data'!BA$3,'GDP deflators'!$D$2:$M$2,))</f>
        <v>92.116256340198603</v>
      </c>
      <c r="BB81" s="53">
        <f>INDEX('GDP deflators'!$AB$3:$AK$155,MATCH('Country-wise data'!$B81,'GDP deflators'!$B$3:$B$155,),MATCH('Country-wise data'!BB$3,'GDP deflators'!$D$2:$M$2,))</f>
        <v>93.480162327772405</v>
      </c>
      <c r="BC81" s="53">
        <f>INDEX('GDP deflators'!$AB$3:$AK$155,MATCH('Country-wise data'!$B81,'GDP deflators'!$B$3:$B$155,),MATCH('Country-wise data'!BC$3,'GDP deflators'!$D$2:$M$2,))</f>
        <v>94.378315682502489</v>
      </c>
      <c r="BD81" s="53">
        <f>INDEX('GDP deflators'!$AB$3:$AK$155,MATCH('Country-wise data'!$B81,'GDP deflators'!$B$3:$B$155,),MATCH('Country-wise data'!BD$3,'GDP deflators'!$D$2:$M$2,))</f>
        <v>96.405156190572299</v>
      </c>
      <c r="BE81" s="53">
        <f>INDEX('GDP deflators'!$AB$3:$AK$155,MATCH('Country-wise data'!$B81,'GDP deflators'!$B$3:$B$155,),MATCH('Country-wise data'!BE$3,'GDP deflators'!$D$2:$M$2,))</f>
        <v>97.655407866513571</v>
      </c>
      <c r="BF81" s="53">
        <f>INDEX('GDP deflators'!$AB$3:$AK$155,MATCH('Country-wise data'!$B81,'GDP deflators'!$B$3:$B$155,),MATCH('Country-wise data'!BF$3,'GDP deflators'!$D$2:$M$2,))</f>
        <v>99.067488089615139</v>
      </c>
      <c r="BG81" s="53">
        <f>INDEX('GDP deflators'!$AB$3:$AK$155,MATCH('Country-wise data'!$B81,'GDP deflators'!$B$3:$B$155,),MATCH('Country-wise data'!BG$3,'GDP deflators'!$D$2:$M$2,))</f>
        <v>100</v>
      </c>
      <c r="BH81" cm="1">
        <f t="array" ref="BH81">H81/(INDEX($AX81:$BG81,,MATCH(BH$3,$AX$3:$BG$3,))/100)</f>
        <v>262.18688592376071</v>
      </c>
      <c r="BI81" cm="1">
        <f t="array" ref="BI81">I81/(INDEX($AX81:$BG81,,MATCH(BI$3,$AX$3:$BG$3,))/100)</f>
        <v>230.80493436323584</v>
      </c>
      <c r="BJ81" cm="1">
        <f t="array" ref="BJ81">J81/(INDEX($AX81:$BG81,,MATCH(BJ$3,$AX$3:$BG$3,))/100)</f>
        <v>228.13474291888718</v>
      </c>
      <c r="BK81" cm="1">
        <f t="array" ref="BK81">K81/(INDEX($AX81:$BG81,,MATCH(BK$3,$AX$3:$BG$3,))/100)</f>
        <v>181.16346303054743</v>
      </c>
      <c r="BL81" cm="1">
        <f t="array" ref="BL81">L81/(INDEX($AX81:$BG81,,MATCH(BL$3,$AX$3:$BG$3,))/100)</f>
        <v>177.27290568767773</v>
      </c>
      <c r="BM81" cm="1">
        <f t="array" ref="BM81">M81/(INDEX($AX81:$BG81,,MATCH(BM$3,$AX$3:$BG$3,))/100)</f>
        <v>78.882526628733302</v>
      </c>
      <c r="BN81" cm="1">
        <f t="array" ref="BN81">N81/(INDEX($AX81:$BG81,,MATCH(BN$3,$AX$3:$BG$3,))/100)</f>
        <v>168.49409971277569</v>
      </c>
      <c r="BO81" cm="1">
        <f t="array" ref="BO81">O81/(INDEX($AX81:$BG81,,MATCH(BO$3,$AX$3:$BG$3,))/100)</f>
        <v>173.0165319988767</v>
      </c>
      <c r="BP81" cm="1">
        <f t="array" ref="BP81">P81/(INDEX($AX81:$BG81,,MATCH(BP$3,$AX$3:$BG$3,))/100)</f>
        <v>158.28098907499935</v>
      </c>
      <c r="BQ81" cm="1">
        <f t="array" ref="BQ81">Q81/(INDEX($AX81:$BG81,,MATCH(BQ$3,$AX$3:$BG$3,))/100)</f>
        <v>159.94110000000003</v>
      </c>
      <c r="BS81" cm="1">
        <f t="array" ref="BS81">S81/(INDEX($AX81:$BG81,,MATCH(BS$3,$AX$3:$BG$3,))/100)</f>
        <v>429.54940197278017</v>
      </c>
      <c r="BT81" cm="1">
        <f t="array" ref="BT81">T81/(INDEX($AX81:$BG81,,MATCH(BT$3,$AX$3:$BG$3,))/100)</f>
        <v>487.58391481410621</v>
      </c>
      <c r="BU81" cm="1">
        <f t="array" ref="BU81">U81/(INDEX($AX81:$BG81,,MATCH(BU$3,$AX$3:$BG$3,))/100)</f>
        <v>476.02385552476471</v>
      </c>
      <c r="BV81" cm="1">
        <f t="array" ref="BV81">V81/(INDEX($AX81:$BG81,,MATCH(BV$3,$AX$3:$BG$3,))/100)</f>
        <v>444.46893009625023</v>
      </c>
      <c r="BW81" cm="1">
        <f t="array" ref="BW81">W81/(INDEX($AX81:$BG81,,MATCH(BW$3,$AX$3:$BG$3,))/100)</f>
        <v>446.39087760337202</v>
      </c>
      <c r="BX81" cm="1">
        <f t="array" ref="BX81">X81/(INDEX($AX81:$BG81,,MATCH(BX$3,$AX$3:$BG$3,))/100)</f>
        <v>390.74019528022774</v>
      </c>
      <c r="BY81" cm="1">
        <f t="array" ref="BY81">Y81/(INDEX($AX81:$BG81,,MATCH(BY$3,$AX$3:$BG$3,))/100)</f>
        <v>404.50373030787682</v>
      </c>
      <c r="BZ81" cm="1">
        <f t="array" ref="BZ81">Z81/(INDEX($AX81:$BG81,,MATCH(BZ$3,$AX$3:$BG$3,))/100)</f>
        <v>420.33726853211573</v>
      </c>
      <c r="CA81" cm="1">
        <f t="array" ref="CA81">AA81/(INDEX($AX81:$BG81,,MATCH(CA$3,$AX$3:$BG$3,))/100)</f>
        <v>398.62565067035013</v>
      </c>
      <c r="CB81" cm="1">
        <f t="array" ref="CB81">AB81/(INDEX($AX81:$BG81,,MATCH(CB$3,$AX$3:$BG$3,))/100)</f>
        <v>402.80658738</v>
      </c>
      <c r="CC81" cm="1">
        <f t="array" ref="CC81">AC81/(INDEX($AX81:$BG81,,MATCH(CC$3,$AX$3:$BG$3,))/100)</f>
        <v>21.611474644461438</v>
      </c>
      <c r="CD81" cm="1">
        <f t="array" ref="CD81">AD81/(INDEX($AX81:$BG81,,MATCH(CD$3,$AX$3:$BG$3,))/100)</f>
        <v>18.840008637289859</v>
      </c>
      <c r="CE81" cm="1">
        <f t="array" ref="CE81">AE81/(INDEX($AX81:$BG81,,MATCH(CE$3,$AX$3:$BG$3,))/100)</f>
        <v>21.307773409709359</v>
      </c>
      <c r="CF81" cm="1">
        <f t="array" ref="CF81">AF81/(INDEX($AX81:$BG81,,MATCH(CF$3,$AX$3:$BG$3,))/100)</f>
        <v>23.237223563300319</v>
      </c>
      <c r="CG81" cm="1">
        <f t="array" ref="CG81">AG81/(INDEX($AX81:$BG81,,MATCH(CG$3,$AX$3:$BG$3,))/100)</f>
        <v>21.140843358289651</v>
      </c>
      <c r="CH81" cm="1">
        <f t="array" ref="CH81">AH81/(INDEX($AX81:$BG81,,MATCH(CH$3,$AX$3:$BG$3,))/100)</f>
        <v>23.533872632829645</v>
      </c>
      <c r="CI81" cm="1">
        <f t="array" ref="CI81">AI81/(INDEX($AX81:$BG81,,MATCH(CI$3,$AX$3:$BG$3,))/100)</f>
        <v>23.689569307476479</v>
      </c>
      <c r="CJ81" cm="1">
        <f t="array" ref="CJ81">AJ81/(INDEX($AX81:$BG81,,MATCH(CJ$3,$AX$3:$BG$3,))/100)</f>
        <v>23.89681931839759</v>
      </c>
      <c r="CK81" cm="1">
        <f t="array" ref="CK81">AK81/(INDEX($AX81:$BG81,,MATCH(CK$3,$AX$3:$BG$3,))/100)</f>
        <v>24.070450432453697</v>
      </c>
      <c r="CL81" cm="1">
        <f t="array" ref="CL81">AL81/(INDEX($AX81:$BG81,,MATCH(CL$3,$AX$3:$BG$3,))/100)</f>
        <v>24.366566629585716</v>
      </c>
      <c r="CM81" cm="1">
        <f t="array" ref="CM81">AM81/(INDEX($AX81:$BG81,,MATCH(CM$3,$AX$3:$BG$3,))/100)</f>
        <v>7.80706630291645</v>
      </c>
      <c r="CN81" cm="1">
        <f t="array" ref="CN81">AN81/(INDEX($AX81:$BG81,,MATCH(CN$3,$AX$3:$BG$3,))/100)</f>
        <v>6.8058843275896184</v>
      </c>
      <c r="CO81" cm="1">
        <f t="array" ref="CO81">AO81/(INDEX($AX81:$BG81,,MATCH(CO$3,$AX$3:$BG$3,))/100)</f>
        <v>7.6973553408005566</v>
      </c>
      <c r="CP81" cm="1">
        <f t="array" ref="CP81">AP81/(INDEX($AX81:$BG81,,MATCH(CP$3,$AX$3:$BG$3,))/100)</f>
        <v>8.394362163568081</v>
      </c>
      <c r="CQ81" cm="1">
        <f t="array" ref="CQ81">AQ81/(INDEX($AX81:$BG81,,MATCH(CQ$3,$AX$3:$BG$3,))/100)</f>
        <v>7.6370524692555604</v>
      </c>
      <c r="CR81" cm="1">
        <f t="array" ref="CR81">AR81/(INDEX($AX81:$BG81,,MATCH(CR$3,$AX$3:$BG$3,))/100)</f>
        <v>8.5015255567476125</v>
      </c>
      <c r="CS81" cm="1">
        <f t="array" ref="CS81">AS81/(INDEX($AX81:$BG81,,MATCH(CS$3,$AX$3:$BG$3,))/100)</f>
        <v>8.5577704119510951</v>
      </c>
      <c r="CT81" cm="1">
        <f t="array" ref="CT81">AT81/(INDEX($AX81:$BG81,,MATCH(CT$3,$AX$3:$BG$3,))/100)</f>
        <v>8.6326387216411931</v>
      </c>
      <c r="CU81" cm="1">
        <f t="array" ref="CU81">AU81/(INDEX($AX81:$BG81,,MATCH(CU$3,$AX$3:$BG$3,))/100)</f>
        <v>8.6953623275952499</v>
      </c>
      <c r="CV81" cm="1">
        <f t="array" ref="CV81">AV81/(INDEX($AX81:$BG81,,MATCH(CV$3,$AX$3:$BG$3,))/100)</f>
        <v>8.8023332225669932</v>
      </c>
      <c r="CW81">
        <f t="shared" si="93"/>
        <v>307.22595277842612</v>
      </c>
      <c r="CX81">
        <f>IFERROR(1/INDEX('exch rates'!$BC$5:$BL$268,MATCH('Country-wise data'!$B81,'exch rates'!$A$5:$A$268,),MATCH(CX$3,'exch rates'!$BC$4:$BL$4,)),1)</f>
        <v>3.2483985395200164E-2</v>
      </c>
      <c r="CY81">
        <f>IFERROR(1/INDEX('exch rates'!$BC$5:$BL$268,MATCH('Country-wise data'!$B81,'exch rates'!$A$5:$A$268,),MATCH(CY$3,'exch rates'!$BC$4:$BL$4,)),1)</f>
        <v>3.4835983480776635E-2</v>
      </c>
      <c r="CZ81">
        <f>IFERROR(1/INDEX('exch rates'!$BC$5:$BL$268,MATCH('Country-wise data'!$B81,'exch rates'!$A$5:$A$268,),MATCH(CZ$3,'exch rates'!$BC$4:$BL$4,)),1)</f>
        <v>3.3277901593140681E-2</v>
      </c>
      <c r="DA81">
        <f>IFERROR(1/INDEX('exch rates'!$BC$5:$BL$268,MATCH('Country-wise data'!$B81,'exch rates'!$A$5:$A$268,),MATCH(DA$3,'exch rates'!$BC$4:$BL$4,)),1)</f>
        <v>3.2571848748277461E-2</v>
      </c>
      <c r="DB81">
        <f>IFERROR(1/INDEX('exch rates'!$BC$5:$BL$268,MATCH('Country-wise data'!$B81,'exch rates'!$A$5:$A$268,),MATCH(DB$3,'exch rates'!$BC$4:$BL$4,)),1)</f>
        <v>3.2656669008875504E-2</v>
      </c>
      <c r="DC81">
        <f>IFERROR(1/INDEX('exch rates'!$BC$5:$BL$268,MATCH('Country-wise data'!$B81,'exch rates'!$A$5:$A$268,),MATCH(DC$3,'exch rates'!$BC$4:$BL$4,)),1)</f>
        <v>2.8525217718724238E-2</v>
      </c>
      <c r="DD81">
        <f>IFERROR(1/INDEX('exch rates'!$BC$5:$BL$268,MATCH('Country-wise data'!$B81,'exch rates'!$A$5:$A$268,),MATCH(DD$3,'exch rates'!$BC$4:$BL$4,)),1)</f>
        <v>2.8135819101688969E-2</v>
      </c>
      <c r="DE81">
        <f>IFERROR(1/INDEX('exch rates'!$BC$5:$BL$268,MATCH('Country-wise data'!$B81,'exch rates'!$A$5:$A$268,),MATCH(DE$3,'exch rates'!$BC$4:$BL$4,)),1)</f>
        <v>2.9001135636136315E-2</v>
      </c>
      <c r="DF81">
        <f>IFERROR(1/INDEX('exch rates'!$BC$5:$BL$268,MATCH('Country-wise data'!$B81,'exch rates'!$A$5:$A$268,),MATCH(DF$3,'exch rates'!$BC$4:$BL$4,)),1)</f>
        <v>2.9468578391575524E-2</v>
      </c>
      <c r="DG81">
        <f>IFERROR(1/INDEX('exch rates'!$BC$5:$BL$268,MATCH('Country-wise data'!$B81,'exch rates'!$A$5:$A$268,),MATCH(DG$3,'exch rates'!$BC$4:$BL$4,)),1)</f>
        <v>2.8190044122117369E-2</v>
      </c>
      <c r="DH81" cm="1">
        <f t="array" ref="DH81">(BH81/INDEX($CX81:$DG81,,MATCH(DH$3,$CX$3:$DG$3,)))*$DG81</f>
        <v>227.52934384472022</v>
      </c>
      <c r="DI81" cm="1">
        <f t="array" ref="DI81">(BI81/INDEX($CX81:$DG81,,MATCH(DI$3,$CX$3:$DG$3,)))*$DG81</f>
        <v>186.77242991840365</v>
      </c>
      <c r="DJ81" cm="1">
        <f t="array" ref="DJ81">(BJ81/INDEX($CX81:$DG81,,MATCH(DJ$3,$CX$3:$DG$3,)))*$DG81</f>
        <v>193.25522826826713</v>
      </c>
      <c r="DK81" cm="1">
        <f t="array" ref="DK81">(BK81/INDEX($CX81:$DG81,,MATCH(DK$3,$CX$3:$DG$3,)))*$DG81</f>
        <v>156.79202171220913</v>
      </c>
      <c r="DL81" cm="1">
        <f t="array" ref="DL81">(BL81/INDEX($CX81:$DG81,,MATCH(DL$3,$CX$3:$DG$3,)))*$DG81</f>
        <v>153.02635524870587</v>
      </c>
      <c r="DM81" cm="1">
        <f t="array" ref="DM81">(BM81/INDEX($CX81:$DG81,,MATCH(DM$3,$CX$3:$DG$3,)))*$DG81</f>
        <v>77.955650612560603</v>
      </c>
      <c r="DN81" cm="1">
        <f t="array" ref="DN81">(BN81/INDEX($CX81:$DG81,,MATCH(DN$3,$CX$3:$DG$3,)))*$DG81</f>
        <v>168.81883154183561</v>
      </c>
      <c r="DO81" cm="1">
        <f t="array" ref="DO81">(BO81/INDEX($CX81:$DG81,,MATCH(DO$3,$CX$3:$DG$3,)))*$DG81</f>
        <v>168.17767869844187</v>
      </c>
      <c r="DP81" cm="1">
        <f t="array" ref="DP81">(BP81/INDEX($CX81:$DG81,,MATCH(DP$3,$CX$3:$DG$3,)))*$DG81</f>
        <v>151.41375353865698</v>
      </c>
      <c r="DQ81" cm="1">
        <f t="array" ref="DQ81">(BQ81/INDEX($CX81:$DG81,,MATCH(DQ$3,$CX$3:$DG$3,)))*$DG81</f>
        <v>159.94110000000003</v>
      </c>
      <c r="DS81" cm="1">
        <f t="array" ref="DS81">(BS81/INDEX($CX81:$DG81,,MATCH(DS$3,$CX$3:$DG$3,)))*$DG81</f>
        <v>372.76881044377734</v>
      </c>
      <c r="DT81" cm="1">
        <f t="array" ref="DT81">(BT81/INDEX($CX81:$DG81,,MATCH(DT$3,$CX$3:$DG$3,)))*$DG81</f>
        <v>394.56362928376092</v>
      </c>
      <c r="DU81" cm="1">
        <f t="array" ref="DU81">(BU81/INDEX($CX81:$DG81,,MATCH(DU$3,$CX$3:$DG$3,)))*$DG81</f>
        <v>403.24458117844557</v>
      </c>
      <c r="DV81" cm="1">
        <f t="array" ref="DV81">(BV81/INDEX($CX81:$DG81,,MATCH(DV$3,$CX$3:$DG$3,)))*$DG81</f>
        <v>384.6757010065698</v>
      </c>
      <c r="DW81" cm="1">
        <f t="array" ref="DW81">(BW81/INDEX($CX81:$DG81,,MATCH(DW$3,$CX$3:$DG$3,)))*$DG81</f>
        <v>385.33564252770861</v>
      </c>
      <c r="DX81" cm="1">
        <f t="array" ref="DX81">(BX81/INDEX($CX81:$DG81,,MATCH(DX$3,$CX$3:$DG$3,)))*$DG81</f>
        <v>386.14896663887799</v>
      </c>
      <c r="DY81" cm="1">
        <f t="array" ref="DY81">(BY81/INDEX($CX81:$DG81,,MATCH(DY$3,$CX$3:$DG$3,)))*$DG81</f>
        <v>405.28331390414724</v>
      </c>
      <c r="DZ81" cm="1">
        <f t="array" ref="DZ81">(BZ81/INDEX($CX81:$DG81,,MATCH(DZ$3,$CX$3:$DG$3,)))*$DG81</f>
        <v>408.58145331819389</v>
      </c>
      <c r="EA81" cm="1">
        <f t="array" ref="EA81">(CA81/INDEX($CX81:$DG81,,MATCH(EA$3,$CX$3:$DG$3,)))*$DG81</f>
        <v>381.33073578525347</v>
      </c>
      <c r="EB81" cm="1">
        <f t="array" ref="EB81">(CB81/INDEX($CX81:$DG81,,MATCH(EB$3,$CX$3:$DG$3,)))*$DG81</f>
        <v>402.80658738</v>
      </c>
      <c r="EC81" s="53" cm="1">
        <f t="array" ref="EC81">(CC81/INDEX($CX81:$DG81,,MATCH(EC$3,$CX$3:$DG$3,)))*$DG81</f>
        <v>18.754731488747939</v>
      </c>
      <c r="ED81" cm="1">
        <f t="array" ref="ED81">(CD81/INDEX($CX81:$DG81,,MATCH(ED$3,$CX$3:$DG$3,)))*$DG81</f>
        <v>15.24574941423279</v>
      </c>
      <c r="EE81" cm="1">
        <f t="array" ref="EE81">(CE81/INDEX($CX81:$DG81,,MATCH(EE$3,$CX$3:$DG$3,)))*$DG81</f>
        <v>18.050028511641401</v>
      </c>
      <c r="EF81" cm="1">
        <f t="array" ref="EF81">(CF81/INDEX($CX81:$DG81,,MATCH(EF$3,$CX$3:$DG$3,)))*$DG81</f>
        <v>20.111181363617984</v>
      </c>
      <c r="EG81" cm="1">
        <f t="array" ref="EG81">(CG81/INDEX($CX81:$DG81,,MATCH(EG$3,$CX$3:$DG$3,)))*$DG81</f>
        <v>18.249298692618819</v>
      </c>
      <c r="EH81" cm="1">
        <f t="array" ref="EH81">(CH81/INDEX($CX81:$DG81,,MATCH(EH$3,$CX$3:$DG$3,)))*$DG81</f>
        <v>23.257347741408545</v>
      </c>
      <c r="EI81" cm="1">
        <f t="array" ref="EI81">(CI81/INDEX($CX81:$DG81,,MATCH(EI$3,$CX$3:$DG$3,)))*$DG81</f>
        <v>23.735225251417376</v>
      </c>
      <c r="EJ81" cm="1">
        <f t="array" ref="EJ81">(CJ81/INDEX($CX81:$DG81,,MATCH(EJ$3,$CX$3:$DG$3,)))*$DG81</f>
        <v>23.228483167552344</v>
      </c>
      <c r="EK81" cm="1">
        <f t="array" ref="EK81">(CK81/INDEX($CX81:$DG81,,MATCH(EK$3,$CX$3:$DG$3,)))*$DG81</f>
        <v>23.02612127105839</v>
      </c>
      <c r="EL81" cm="1">
        <f t="array" ref="EL81">(CL81/INDEX($CX81:$DG81,,MATCH(EL$3,$CX$3:$DG$3,)))*$DG81</f>
        <v>24.366566629585716</v>
      </c>
      <c r="EM81" cm="1">
        <f t="array" ref="EM81">(CM81/INDEX($CX81:$DG81,,MATCH(EM$3,$CX$3:$DG$3,)))*$DG81</f>
        <v>6.7750782690608435</v>
      </c>
      <c r="EN81" cm="1">
        <f t="array" ref="EN81">(CN81/INDEX($CX81:$DG81,,MATCH(EN$3,$CX$3:$DG$3,)))*$DG81</f>
        <v>5.5074713073810759</v>
      </c>
      <c r="EO81" cm="1">
        <f t="array" ref="EO81">(CO81/INDEX($CX81:$DG81,,MATCH(EO$3,$CX$3:$DG$3,)))*$DG81</f>
        <v>6.5205068917419275</v>
      </c>
      <c r="EP81" cm="1">
        <f t="array" ref="EP81">(CP81/INDEX($CX81:$DG81,,MATCH(EP$3,$CX$3:$DG$3,)))*$DG81</f>
        <v>7.2650908334004596</v>
      </c>
      <c r="EQ81" cm="1">
        <f t="array" ref="EQ81">(CQ81/INDEX($CX81:$DG81,,MATCH(EQ$3,$CX$3:$DG$3,)))*$DG81</f>
        <v>6.5924925170025137</v>
      </c>
      <c r="ER81" cm="1">
        <f t="array" ref="ER81">(CR81/INDEX($CX81:$DG81,,MATCH(ER$3,$CX$3:$DG$3,)))*$DG81</f>
        <v>8.4016319494280136</v>
      </c>
      <c r="ES81" cm="1">
        <f t="array" ref="ES81">(CS81/INDEX($CX81:$DG81,,MATCH(ES$3,$CX$3:$DG$3,)))*$DG81</f>
        <v>8.5742634549910886</v>
      </c>
      <c r="ET81" cm="1">
        <f t="array" ref="ET81">(CT81/INDEX($CX81:$DG81,,MATCH(ET$3,$CX$3:$DG$3,)))*$DG81</f>
        <v>8.3912047275189074</v>
      </c>
      <c r="EU81" cm="1">
        <f t="array" ref="EU81">(CU81/INDEX($CX81:$DG81,,MATCH(EU$3,$CX$3:$DG$3,)))*$DG81</f>
        <v>8.3181022313171002</v>
      </c>
      <c r="EV81" cm="1">
        <f t="array" ref="EV81">(CV81/INDEX($CX81:$DG81,,MATCH(EV$3,$CX$3:$DG$3,)))*$DG81</f>
        <v>8.8023332225669932</v>
      </c>
      <c r="EW81">
        <f t="shared" si="94"/>
        <v>283.17290893629024</v>
      </c>
      <c r="EY81" s="96">
        <f t="shared" si="105"/>
        <v>5.0311965387932076E-2</v>
      </c>
      <c r="EZ81" s="96">
        <f t="shared" si="95"/>
        <v>3.8639520428955715E-2</v>
      </c>
      <c r="FA81" s="96">
        <f t="shared" si="96"/>
        <v>4.4761986531578021E-2</v>
      </c>
      <c r="FB81" s="96">
        <f t="shared" si="97"/>
        <v>5.2280872722123173E-2</v>
      </c>
      <c r="FC81" s="96">
        <f t="shared" si="98"/>
        <v>4.7359487881546154E-2</v>
      </c>
      <c r="FD81" s="96">
        <f t="shared" si="99"/>
        <v>6.0228952426949117E-2</v>
      </c>
      <c r="FE81" s="96">
        <f t="shared" si="100"/>
        <v>5.8564526189772884E-2</v>
      </c>
      <c r="FF81" s="96">
        <f t="shared" si="101"/>
        <v>5.6851535915073782E-2</v>
      </c>
      <c r="FG81" s="96">
        <f t="shared" si="102"/>
        <v>6.0383596469458359E-2</v>
      </c>
      <c r="FH81" s="96">
        <f t="shared" si="103"/>
        <v>6.0491976529169232E-2</v>
      </c>
      <c r="FJ81" s="96">
        <f t="shared" si="106"/>
        <v>430.10304121818433</v>
      </c>
      <c r="FK81" s="96" t="str">
        <f>IF(AND('Country-wise data'!FJ81&gt;'non-R&amp;D ex_typologies'!$C$17,'Country-wise data'!FJ81&lt;'non-R&amp;D ex_typologies'!$D$17),"Small",IF(AND('Country-wise data'!FJ81&gt;'non-R&amp;D ex_typologies'!$E$17,'Country-wise data'!$FJ$4&lt;'non-R&amp;D ex_typologies'!$F$17),"Medium","Large"))</f>
        <v>Small</v>
      </c>
      <c r="FL81" t="str">
        <f>IF($FK81='non-R&amp;D ex_typologies'!$C$16,IF(AND('Country-wise data'!EY81&gt;'non-R&amp;D ex_typologies'!$C$21,'Country-wise data'!EY81&lt;'non-R&amp;D ex_typologies'!$D$21),'non-R&amp;D ex_typologies'!$B$21,IF(AND('Country-wise data'!EY81&gt;'non-R&amp;D ex_typologies'!$C$19,'Country-wise data'!EY81&lt;'non-R&amp;D ex_typologies'!$D$19),'non-R&amp;D ex_typologies'!$B$19,'non-R&amp;D ex_typologies'!$B$20)),IF($FK81='non-R&amp;D ex_typologies'!$E$16,IF(AND('Country-wise data'!EY81&gt;'non-R&amp;D ex_typologies'!$E$21,'Country-wise data'!EY81&lt;'non-R&amp;D ex_typologies'!$F$21),'non-R&amp;D ex_typologies'!$B$21,IF(AND('Country-wise data'!EY81&gt;'non-R&amp;D ex_typologies'!$E$19,'Country-wise data'!EY81&lt;'non-R&amp;D ex_typologies'!$F$19),'non-R&amp;D ex_typologies'!$B$19,'non-R&amp;D ex_typologies'!$B$20)),IF(AND('Country-wise data'!EY81&gt;'non-R&amp;D ex_typologies'!$G$21,'Country-wise data'!EY81&lt;'non-R&amp;D ex_typologies'!$H$21),'non-R&amp;D ex_typologies'!$B$21,IF(AND('Country-wise data'!EY81&gt;'non-R&amp;D ex_typologies'!$G$19,'Country-wise data'!EY81&lt;'non-R&amp;D ex_typologies'!$H$19),'non-R&amp;D ex_typologies'!$B$19,'non-R&amp;D ex_typologies'!$B$20))))</f>
        <v xml:space="preserve">Research heavy </v>
      </c>
      <c r="FM81" t="str">
        <f>IF($FK81='non-R&amp;D ex_typologies'!$C$16,IF(AND('Country-wise data'!EZ81&gt;'non-R&amp;D ex_typologies'!$C$21,'Country-wise data'!EZ81&lt;'non-R&amp;D ex_typologies'!$D$21),'non-R&amp;D ex_typologies'!$B$21,IF(AND('Country-wise data'!EZ81&gt;'non-R&amp;D ex_typologies'!$C$19,'Country-wise data'!EZ81&lt;'non-R&amp;D ex_typologies'!$D$19),'non-R&amp;D ex_typologies'!$B$19,'non-R&amp;D ex_typologies'!$B$20)),IF($FK81='non-R&amp;D ex_typologies'!$E$16,IF(AND('Country-wise data'!EZ81&gt;'non-R&amp;D ex_typologies'!$E$21,'Country-wise data'!EZ81&lt;'non-R&amp;D ex_typologies'!$F$21),'non-R&amp;D ex_typologies'!$B$21,IF(AND('Country-wise data'!EZ81&gt;'non-R&amp;D ex_typologies'!$E$19,'Country-wise data'!EZ81&lt;'non-R&amp;D ex_typologies'!$F$19),'non-R&amp;D ex_typologies'!$B$19,'non-R&amp;D ex_typologies'!$B$20)),IF(AND('Country-wise data'!EZ81&gt;'non-R&amp;D ex_typologies'!$G$21,'Country-wise data'!EZ81&lt;'non-R&amp;D ex_typologies'!$H$21),'non-R&amp;D ex_typologies'!$B$21,IF(AND('Country-wise data'!EZ81&gt;'non-R&amp;D ex_typologies'!$G$19,'Country-wise data'!EZ81&lt;'non-R&amp;D ex_typologies'!$H$19),'non-R&amp;D ex_typologies'!$B$19,'non-R&amp;D ex_typologies'!$B$20))))</f>
        <v xml:space="preserve">Research heavy </v>
      </c>
      <c r="FN81" t="str">
        <f>IF($FK81='non-R&amp;D ex_typologies'!$C$16,IF(AND('Country-wise data'!FA81&gt;'non-R&amp;D ex_typologies'!$C$21,'Country-wise data'!FA81&lt;'non-R&amp;D ex_typologies'!$D$21),'non-R&amp;D ex_typologies'!$B$21,IF(AND('Country-wise data'!FA81&gt;'non-R&amp;D ex_typologies'!$C$19,'Country-wise data'!FA81&lt;'non-R&amp;D ex_typologies'!$D$19),'non-R&amp;D ex_typologies'!$B$19,'non-R&amp;D ex_typologies'!$B$20)),IF($FK81='non-R&amp;D ex_typologies'!$E$16,IF(AND('Country-wise data'!FA81&gt;'non-R&amp;D ex_typologies'!$E$21,'Country-wise data'!FA81&lt;'non-R&amp;D ex_typologies'!$F$21),'non-R&amp;D ex_typologies'!$B$21,IF(AND('Country-wise data'!FA81&gt;'non-R&amp;D ex_typologies'!$E$19,'Country-wise data'!FA81&lt;'non-R&amp;D ex_typologies'!$F$19),'non-R&amp;D ex_typologies'!$B$19,'non-R&amp;D ex_typologies'!$B$20)),IF(AND('Country-wise data'!FA81&gt;'non-R&amp;D ex_typologies'!$G$21,'Country-wise data'!FA81&lt;'non-R&amp;D ex_typologies'!$H$21),'non-R&amp;D ex_typologies'!$B$21,IF(AND('Country-wise data'!FA81&gt;'non-R&amp;D ex_typologies'!$G$19,'Country-wise data'!FA81&lt;'non-R&amp;D ex_typologies'!$H$19),'non-R&amp;D ex_typologies'!$B$19,'non-R&amp;D ex_typologies'!$B$20))))</f>
        <v xml:space="preserve">Research heavy </v>
      </c>
      <c r="FO81" t="str">
        <f>IF($FK81='non-R&amp;D ex_typologies'!$C$16,IF(AND('Country-wise data'!FB81&gt;'non-R&amp;D ex_typologies'!$C$21,'Country-wise data'!FB81&lt;'non-R&amp;D ex_typologies'!$D$21),'non-R&amp;D ex_typologies'!$B$21,IF(AND('Country-wise data'!FB81&gt;'non-R&amp;D ex_typologies'!$C$19,'Country-wise data'!FB81&lt;'non-R&amp;D ex_typologies'!$D$19),'non-R&amp;D ex_typologies'!$B$19,'non-R&amp;D ex_typologies'!$B$20)),IF($FK81='non-R&amp;D ex_typologies'!$E$16,IF(AND('Country-wise data'!FB81&gt;'non-R&amp;D ex_typologies'!$E$21,'Country-wise data'!FB81&lt;'non-R&amp;D ex_typologies'!$F$21),'non-R&amp;D ex_typologies'!$B$21,IF(AND('Country-wise data'!FB81&gt;'non-R&amp;D ex_typologies'!$E$19,'Country-wise data'!FB81&lt;'non-R&amp;D ex_typologies'!$F$19),'non-R&amp;D ex_typologies'!$B$19,'non-R&amp;D ex_typologies'!$B$20)),IF(AND('Country-wise data'!FB81&gt;'non-R&amp;D ex_typologies'!$G$21,'Country-wise data'!FB81&lt;'non-R&amp;D ex_typologies'!$H$21),'non-R&amp;D ex_typologies'!$B$21,IF(AND('Country-wise data'!FB81&gt;'non-R&amp;D ex_typologies'!$G$19,'Country-wise data'!FB81&lt;'non-R&amp;D ex_typologies'!$H$19),'non-R&amp;D ex_typologies'!$B$19,'non-R&amp;D ex_typologies'!$B$20))))</f>
        <v xml:space="preserve">Research heavy </v>
      </c>
      <c r="FP81" t="str">
        <f>IF($FK81='non-R&amp;D ex_typologies'!$C$16,IF(AND('Country-wise data'!FC81&gt;'non-R&amp;D ex_typologies'!$C$21,'Country-wise data'!FC81&lt;'non-R&amp;D ex_typologies'!$D$21),'non-R&amp;D ex_typologies'!$B$21,IF(AND('Country-wise data'!FC81&gt;'non-R&amp;D ex_typologies'!$C$19,'Country-wise data'!FC81&lt;'non-R&amp;D ex_typologies'!$D$19),'non-R&amp;D ex_typologies'!$B$19,'non-R&amp;D ex_typologies'!$B$20)),IF($FK81='non-R&amp;D ex_typologies'!$E$16,IF(AND('Country-wise data'!FC81&gt;'non-R&amp;D ex_typologies'!$E$21,'Country-wise data'!FC81&lt;'non-R&amp;D ex_typologies'!$F$21),'non-R&amp;D ex_typologies'!$B$21,IF(AND('Country-wise data'!FC81&gt;'non-R&amp;D ex_typologies'!$E$19,'Country-wise data'!FC81&lt;'non-R&amp;D ex_typologies'!$F$19),'non-R&amp;D ex_typologies'!$B$19,'non-R&amp;D ex_typologies'!$B$20)),IF(AND('Country-wise data'!FC81&gt;'non-R&amp;D ex_typologies'!$G$21,'Country-wise data'!FC81&lt;'non-R&amp;D ex_typologies'!$H$21),'non-R&amp;D ex_typologies'!$B$21,IF(AND('Country-wise data'!FC81&gt;'non-R&amp;D ex_typologies'!$G$19,'Country-wise data'!FC81&lt;'non-R&amp;D ex_typologies'!$H$19),'non-R&amp;D ex_typologies'!$B$19,'non-R&amp;D ex_typologies'!$B$20))))</f>
        <v xml:space="preserve">Research heavy </v>
      </c>
      <c r="FQ81" t="str">
        <f>IF($FK81='non-R&amp;D ex_typologies'!$C$16,IF(AND('Country-wise data'!FD81&gt;'non-R&amp;D ex_typologies'!$C$21,'Country-wise data'!FD81&lt;'non-R&amp;D ex_typologies'!$D$21),'non-R&amp;D ex_typologies'!$B$21,IF(AND('Country-wise data'!FD81&gt;'non-R&amp;D ex_typologies'!$C$19,'Country-wise data'!FD81&lt;'non-R&amp;D ex_typologies'!$D$19),'non-R&amp;D ex_typologies'!$B$19,'non-R&amp;D ex_typologies'!$B$20)),IF($FK81='non-R&amp;D ex_typologies'!$E$16,IF(AND('Country-wise data'!FD81&gt;'non-R&amp;D ex_typologies'!$E$21,'Country-wise data'!FD81&lt;'non-R&amp;D ex_typologies'!$F$21),'non-R&amp;D ex_typologies'!$B$21,IF(AND('Country-wise data'!FD81&gt;'non-R&amp;D ex_typologies'!$E$19,'Country-wise data'!FD81&lt;'non-R&amp;D ex_typologies'!$F$19),'non-R&amp;D ex_typologies'!$B$19,'non-R&amp;D ex_typologies'!$B$20)),IF(AND('Country-wise data'!FD81&gt;'non-R&amp;D ex_typologies'!$G$21,'Country-wise data'!FD81&lt;'non-R&amp;D ex_typologies'!$H$21),'non-R&amp;D ex_typologies'!$B$21,IF(AND('Country-wise data'!FD81&gt;'non-R&amp;D ex_typologies'!$G$19,'Country-wise data'!FD81&lt;'non-R&amp;D ex_typologies'!$H$19),'non-R&amp;D ex_typologies'!$B$19,'non-R&amp;D ex_typologies'!$B$20))))</f>
        <v xml:space="preserve">Research heavy </v>
      </c>
      <c r="FR81" t="str">
        <f>IF($FK81='non-R&amp;D ex_typologies'!$C$16,IF(AND('Country-wise data'!FE81&gt;'non-R&amp;D ex_typologies'!$C$21,'Country-wise data'!FE81&lt;'non-R&amp;D ex_typologies'!$D$21),'non-R&amp;D ex_typologies'!$B$21,IF(AND('Country-wise data'!FE81&gt;'non-R&amp;D ex_typologies'!$C$19,'Country-wise data'!FE81&lt;'non-R&amp;D ex_typologies'!$D$19),'non-R&amp;D ex_typologies'!$B$19,'non-R&amp;D ex_typologies'!$B$20)),IF($FK81='non-R&amp;D ex_typologies'!$E$16,IF(AND('Country-wise data'!FE81&gt;'non-R&amp;D ex_typologies'!$E$21,'Country-wise data'!FE81&lt;'non-R&amp;D ex_typologies'!$F$21),'non-R&amp;D ex_typologies'!$B$21,IF(AND('Country-wise data'!FE81&gt;'non-R&amp;D ex_typologies'!$E$19,'Country-wise data'!FE81&lt;'non-R&amp;D ex_typologies'!$F$19),'non-R&amp;D ex_typologies'!$B$19,'non-R&amp;D ex_typologies'!$B$20)),IF(AND('Country-wise data'!FE81&gt;'non-R&amp;D ex_typologies'!$G$21,'Country-wise data'!FE81&lt;'non-R&amp;D ex_typologies'!$H$21),'non-R&amp;D ex_typologies'!$B$21,IF(AND('Country-wise data'!FE81&gt;'non-R&amp;D ex_typologies'!$G$19,'Country-wise data'!FE81&lt;'non-R&amp;D ex_typologies'!$H$19),'non-R&amp;D ex_typologies'!$B$19,'non-R&amp;D ex_typologies'!$B$20))))</f>
        <v xml:space="preserve">Research heavy </v>
      </c>
      <c r="FS81" t="str">
        <f>IF($FK81='non-R&amp;D ex_typologies'!$C$16,IF(AND('Country-wise data'!FF81&gt;'non-R&amp;D ex_typologies'!$C$21,'Country-wise data'!FF81&lt;'non-R&amp;D ex_typologies'!$D$21),'non-R&amp;D ex_typologies'!$B$21,IF(AND('Country-wise data'!FF81&gt;'non-R&amp;D ex_typologies'!$C$19,'Country-wise data'!FF81&lt;'non-R&amp;D ex_typologies'!$D$19),'non-R&amp;D ex_typologies'!$B$19,'non-R&amp;D ex_typologies'!$B$20)),IF($FK81='non-R&amp;D ex_typologies'!$E$16,IF(AND('Country-wise data'!FF81&gt;'non-R&amp;D ex_typologies'!$E$21,'Country-wise data'!FF81&lt;'non-R&amp;D ex_typologies'!$F$21),'non-R&amp;D ex_typologies'!$B$21,IF(AND('Country-wise data'!FF81&gt;'non-R&amp;D ex_typologies'!$E$19,'Country-wise data'!FF81&lt;'non-R&amp;D ex_typologies'!$F$19),'non-R&amp;D ex_typologies'!$B$19,'non-R&amp;D ex_typologies'!$B$20)),IF(AND('Country-wise data'!FF81&gt;'non-R&amp;D ex_typologies'!$G$21,'Country-wise data'!FF81&lt;'non-R&amp;D ex_typologies'!$H$21),'non-R&amp;D ex_typologies'!$B$21,IF(AND('Country-wise data'!FF81&gt;'non-R&amp;D ex_typologies'!$G$19,'Country-wise data'!FF81&lt;'non-R&amp;D ex_typologies'!$H$19),'non-R&amp;D ex_typologies'!$B$19,'non-R&amp;D ex_typologies'!$B$20))))</f>
        <v xml:space="preserve">Research heavy </v>
      </c>
      <c r="FT81" t="str">
        <f>IF($FK81='non-R&amp;D ex_typologies'!$C$16,IF(AND('Country-wise data'!FG81&gt;'non-R&amp;D ex_typologies'!$C$21,'Country-wise data'!FG81&lt;'non-R&amp;D ex_typologies'!$D$21),'non-R&amp;D ex_typologies'!$B$21,IF(AND('Country-wise data'!FG81&gt;'non-R&amp;D ex_typologies'!$C$19,'Country-wise data'!FG81&lt;'non-R&amp;D ex_typologies'!$D$19),'non-R&amp;D ex_typologies'!$B$19,'non-R&amp;D ex_typologies'!$B$20)),IF($FK81='non-R&amp;D ex_typologies'!$E$16,IF(AND('Country-wise data'!FG81&gt;'non-R&amp;D ex_typologies'!$E$21,'Country-wise data'!FG81&lt;'non-R&amp;D ex_typologies'!$F$21),'non-R&amp;D ex_typologies'!$B$21,IF(AND('Country-wise data'!FG81&gt;'non-R&amp;D ex_typologies'!$E$19,'Country-wise data'!FG81&lt;'non-R&amp;D ex_typologies'!$F$19),'non-R&amp;D ex_typologies'!$B$19,'non-R&amp;D ex_typologies'!$B$20)),IF(AND('Country-wise data'!FG81&gt;'non-R&amp;D ex_typologies'!$G$21,'Country-wise data'!FG81&lt;'non-R&amp;D ex_typologies'!$H$21),'non-R&amp;D ex_typologies'!$B$21,IF(AND('Country-wise data'!FG81&gt;'non-R&amp;D ex_typologies'!$G$19,'Country-wise data'!FG81&lt;'non-R&amp;D ex_typologies'!$H$19),'non-R&amp;D ex_typologies'!$B$19,'non-R&amp;D ex_typologies'!$B$20))))</f>
        <v xml:space="preserve">Research heavy </v>
      </c>
      <c r="FU81" t="str">
        <f>IF($FK81='non-R&amp;D ex_typologies'!$C$16,IF(AND('Country-wise data'!FH81&gt;'non-R&amp;D ex_typologies'!$C$21,'Country-wise data'!FH81&lt;'non-R&amp;D ex_typologies'!$D$21),'non-R&amp;D ex_typologies'!$B$21,IF(AND('Country-wise data'!FH81&gt;'non-R&amp;D ex_typologies'!$C$19,'Country-wise data'!FH81&lt;'non-R&amp;D ex_typologies'!$D$19),'non-R&amp;D ex_typologies'!$B$19,'non-R&amp;D ex_typologies'!$B$20)),IF($FK81='non-R&amp;D ex_typologies'!$E$16,IF(AND('Country-wise data'!FH81&gt;'non-R&amp;D ex_typologies'!$E$21,'Country-wise data'!FH81&lt;'non-R&amp;D ex_typologies'!$F$21),'non-R&amp;D ex_typologies'!$B$21,IF(AND('Country-wise data'!FH81&gt;'non-R&amp;D ex_typologies'!$E$19,'Country-wise data'!FH81&lt;'non-R&amp;D ex_typologies'!$F$19),'non-R&amp;D ex_typologies'!$B$19,'non-R&amp;D ex_typologies'!$B$20)),IF(AND('Country-wise data'!FH81&gt;'non-R&amp;D ex_typologies'!$G$21,'Country-wise data'!FH81&lt;'non-R&amp;D ex_typologies'!$H$21),'non-R&amp;D ex_typologies'!$B$21,IF(AND('Country-wise data'!FH81&gt;'non-R&amp;D ex_typologies'!$G$19,'Country-wise data'!FH81&lt;'non-R&amp;D ex_typologies'!$H$19),'non-R&amp;D ex_typologies'!$B$19,'non-R&amp;D ex_typologies'!$B$20))))</f>
        <v xml:space="preserve">Research heavy </v>
      </c>
    </row>
    <row r="82" spans="2:177" x14ac:dyDescent="0.35">
      <c r="B82" s="12" t="s">
        <v>427</v>
      </c>
      <c r="C82" t="s">
        <v>428</v>
      </c>
      <c r="D82" t="s">
        <v>385</v>
      </c>
      <c r="E82" t="s">
        <v>26</v>
      </c>
      <c r="F82" t="s">
        <v>369</v>
      </c>
      <c r="G82" s="55">
        <f>Assumptions!$C$13</f>
        <v>1.1000000000000001</v>
      </c>
      <c r="H82">
        <f>SUMIFS('IFPRI SPEED'!AL:AL,'IFPRI SPEED'!$A:$A,'Country-wise data'!$B82)*1000*G82</f>
        <v>0</v>
      </c>
      <c r="I82">
        <f>IF(SUMIFS('IFPRI SPEED'!AM:AM,'IFPRI SPEED'!$A:$A,'Country-wise data'!$B82)*1000=0,H82*(1+Assumptions!$C$9),SUMIFS('IFPRI SPEED'!AM:AM,'IFPRI SPEED'!$A:$A,'Country-wise data'!$B82)*1000*$G82)</f>
        <v>0</v>
      </c>
      <c r="J82">
        <f>IF(SUMIFS('IFPRI SPEED'!AN:AN,'IFPRI SPEED'!$A:$A,'Country-wise data'!$B82)*1000=0,I82*(1+Assumptions!$C$9),SUMIFS('IFPRI SPEED'!AN:AN,'IFPRI SPEED'!$A:$A,'Country-wise data'!$B82)*1000*$G82)</f>
        <v>0</v>
      </c>
      <c r="K82">
        <f>IF(SUMIFS('IFPRI SPEED'!AO:AO,'IFPRI SPEED'!$A:$A,'Country-wise data'!$B82)*1000=0,J82*(1+Assumptions!$C$9),SUMIFS('IFPRI SPEED'!AO:AO,'IFPRI SPEED'!$A:$A,'Country-wise data'!$B82)*1000*$G82)</f>
        <v>0</v>
      </c>
      <c r="L82">
        <f>IF(SUMIFS('IFPRI SPEED'!AP:AP,'IFPRI SPEED'!$A:$A,'Country-wise data'!$B82)*1000=0,K82*(1+Assumptions!$C$9),SUMIFS('IFPRI SPEED'!AP:AP,'IFPRI SPEED'!$A:$A,'Country-wise data'!$B82)*1000*$G82)</f>
        <v>0</v>
      </c>
      <c r="M82">
        <f>IF(SUMIFS('IFPRI SPEED'!AQ:AQ,'IFPRI SPEED'!$A:$A,'Country-wise data'!$B82)*1000=0,L82*(1+Assumptions!$C$9),SUMIFS('IFPRI SPEED'!AQ:AQ,'IFPRI SPEED'!$A:$A,'Country-wise data'!$B82)*1000*$G82)</f>
        <v>0</v>
      </c>
      <c r="N82">
        <f>IF(SUMIFS('IFPRI SPEED'!AR:AR,'IFPRI SPEED'!$A:$A,'Country-wise data'!$B82)*1000=0,M82*(1+Assumptions!$C$9),SUMIFS('IFPRI SPEED'!AR:AR,'IFPRI SPEED'!$A:$A,'Country-wise data'!$B82)*1000*$G82)</f>
        <v>0</v>
      </c>
      <c r="O82">
        <f>IF(SUMIFS('IFPRI SPEED'!AS:AS,'IFPRI SPEED'!$A:$A,'Country-wise data'!$B82)*1000=0,N82*(1+Assumptions!$C$9),SUMIFS('IFPRI SPEED'!AS:AS,'IFPRI SPEED'!$A:$A,'Country-wise data'!$B82)*1000*$G82)</f>
        <v>0</v>
      </c>
      <c r="P82">
        <f>IF(SUMIFS('IFPRI SPEED'!AT:AT,'IFPRI SPEED'!$A:$A,'Country-wise data'!$B82)*1000=0,O82*(1+Assumptions!$C$9),SUMIFS('IFPRI SPEED'!AT:AT,'IFPRI SPEED'!$A:$A,'Country-wise data'!$B82)*1000*$G82)</f>
        <v>0</v>
      </c>
      <c r="Q82">
        <f>IF(SUMIFS('IFPRI SPEED'!AU:AU,'IFPRI SPEED'!$A:$A,'Country-wise data'!$B82)*1000=0,P82*(1+Assumptions!$C$9),SUMIFS('IFPRI SPEED'!AU:AU,'IFPRI SPEED'!$A:$A,'Country-wise data'!$B82)*1000*$G82)</f>
        <v>0</v>
      </c>
      <c r="R82" s="36">
        <f t="shared" si="90"/>
        <v>0</v>
      </c>
      <c r="S82" s="44">
        <f>INDEX('area data'!$G$4:$P$79,MATCH('Country-wise data'!$B82,'area data'!$B$4:$B$79,),MATCH('Country-wise data'!S$3,'area data'!$G$3:$P$3,))</f>
        <v>0</v>
      </c>
      <c r="T82" s="44">
        <f>INDEX('area data'!$G$4:$P$79,MATCH('Country-wise data'!$B82,'area data'!$B$4:$B$79,),MATCH('Country-wise data'!T$3,'area data'!$G$3:$P$3,))</f>
        <v>0</v>
      </c>
      <c r="U82" s="44">
        <f>INDEX('area data'!$G$4:$P$79,MATCH('Country-wise data'!$B82,'area data'!$B$4:$B$79,),MATCH('Country-wise data'!U$3,'area data'!$G$3:$P$3,))</f>
        <v>0</v>
      </c>
      <c r="V82" s="44">
        <f>INDEX('area data'!$G$4:$P$79,MATCH('Country-wise data'!$B82,'area data'!$B$4:$B$79,),MATCH('Country-wise data'!V$3,'area data'!$G$3:$P$3,))</f>
        <v>0</v>
      </c>
      <c r="W82" s="44">
        <f>INDEX('area data'!$G$4:$P$79,MATCH('Country-wise data'!$B82,'area data'!$B$4:$B$79,),MATCH('Country-wise data'!W$3,'area data'!$G$3:$P$3,))</f>
        <v>0</v>
      </c>
      <c r="X82" s="44">
        <f>INDEX('area data'!$G$4:$P$79,MATCH('Country-wise data'!$B82,'area data'!$B$4:$B$79,),MATCH('Country-wise data'!X$3,'area data'!$G$3:$P$3,))</f>
        <v>0</v>
      </c>
      <c r="Y82" s="44">
        <f>INDEX('area data'!$G$4:$P$79,MATCH('Country-wise data'!$B82,'area data'!$B$4:$B$79,),MATCH('Country-wise data'!Y$3,'area data'!$G$3:$P$3,))</f>
        <v>0</v>
      </c>
      <c r="Z82" s="44">
        <f>INDEX('area data'!$G$4:$P$79,MATCH('Country-wise data'!$B82,'area data'!$B$4:$B$79,),MATCH('Country-wise data'!Z$3,'area data'!$G$3:$P$3,))</f>
        <v>0</v>
      </c>
      <c r="AA82" s="44">
        <f>INDEX('area data'!$G$4:$P$79,MATCH('Country-wise data'!$B82,'area data'!$B$4:$B$79,),MATCH('Country-wise data'!AA$3,'area data'!$G$3:$P$3,))</f>
        <v>0</v>
      </c>
      <c r="AB82" s="44">
        <f>INDEX('area data'!$G$4:$P$79,MATCH('Country-wise data'!$B82,'area data'!$B$4:$B$79,),MATCH('Country-wise data'!AB$3,'area data'!$G$3:$P$3,))</f>
        <v>0</v>
      </c>
      <c r="AC82" s="53">
        <f>IFERROR(INDEX('ASTI data (new)'!$AF$6:$AL$130,MATCH('Country-wise data'!$B82,'ASTI data (new)'!$C$6:$C$130,),MATCH('Country-wise data'!AC$3,'ASTI data (new)'!$AF$5:$AL$5,)),(INDEX(Assumptions!$G$154:$P$345,MATCH('Country-wise data'!$B82,Assumptions!$B$154:$B$344,),MATCH('Country-wise data'!AC$3,Assumptions!$G$153:$P$153,))*S82))</f>
        <v>0</v>
      </c>
      <c r="AD82" s="53">
        <f>IFERROR(INDEX('ASTI data (new)'!$AF$6:$AL$130,MATCH('Country-wise data'!$B82,'ASTI data (new)'!$C$6:$C$130,),MATCH('Country-wise data'!AD$3,'ASTI data (new)'!$AF$5:$AL$5,)),(INDEX(Assumptions!$G$154:$P$345,MATCH('Country-wise data'!$B82,Assumptions!$B$154:$B$344,),MATCH('Country-wise data'!AD$3,Assumptions!$G$153:$P$153,))*T82))</f>
        <v>0</v>
      </c>
      <c r="AE82" s="53">
        <f>IFERROR(INDEX('ASTI data (new)'!$AF$6:$AL$130,MATCH('Country-wise data'!$B82,'ASTI data (new)'!$C$6:$C$130,),MATCH('Country-wise data'!AE$3,'ASTI data (new)'!$AF$5:$AL$5,)),(INDEX(Assumptions!$G$154:$P$345,MATCH('Country-wise data'!$B82,Assumptions!$B$154:$B$344,),MATCH('Country-wise data'!AE$3,Assumptions!$G$153:$P$153,))*U82))</f>
        <v>0</v>
      </c>
      <c r="AF82" s="53">
        <f>IFERROR(INDEX('ASTI data (new)'!$AF$6:$AL$130,MATCH('Country-wise data'!$B82,'ASTI data (new)'!$C$6:$C$130,),MATCH('Country-wise data'!AF$3,'ASTI data (new)'!$AF$5:$AL$5,)),(INDEX(Assumptions!$G$154:$P$345,MATCH('Country-wise data'!$B82,Assumptions!$B$154:$B$344,),MATCH('Country-wise data'!AF$3,Assumptions!$G$153:$P$153,))*V82))</f>
        <v>0</v>
      </c>
      <c r="AG82" s="53">
        <f>IFERROR(INDEX('ASTI data (new)'!$AF$6:$AL$130,MATCH('Country-wise data'!$B82,'ASTI data (new)'!$C$6:$C$130,),MATCH('Country-wise data'!AG$3,'ASTI data (new)'!$AF$5:$AL$5,)),(INDEX(Assumptions!$G$154:$P$345,MATCH('Country-wise data'!$B82,Assumptions!$B$154:$B$344,),MATCH('Country-wise data'!AG$3,Assumptions!$G$153:$P$153,))*W82))</f>
        <v>0</v>
      </c>
      <c r="AH82" s="53">
        <f>IFERROR(INDEX('ASTI data (new)'!$AF$6:$AL$130,MATCH('Country-wise data'!$B82,'ASTI data (new)'!$C$6:$C$130,),MATCH('Country-wise data'!AH$3,'ASTI data (new)'!$AF$5:$AL$5,)),(INDEX(Assumptions!$G$154:$P$345,MATCH('Country-wise data'!$B82,Assumptions!$B$154:$B$344,),MATCH('Country-wise data'!AH$3,Assumptions!$G$153:$P$153,))*X82))</f>
        <v>0</v>
      </c>
      <c r="AI82" s="53">
        <f>IFERROR(INDEX('ASTI data (new)'!$AF$6:$AL$130,MATCH('Country-wise data'!$B82,'ASTI data (new)'!$C$6:$C$130,),MATCH('Country-wise data'!AI$3,'ASTI data (new)'!$AF$5:$AL$5,)),(INDEX(Assumptions!$G$154:$P$345,MATCH('Country-wise data'!$B82,Assumptions!$B$154:$B$344,),MATCH('Country-wise data'!AI$3,Assumptions!$G$153:$P$153,))*Y82))</f>
        <v>0</v>
      </c>
      <c r="AJ82" s="53">
        <f t="shared" ref="AJ82:AL82" si="119">IFERROR((1+($AI82/$AF82)^(1/3)-1)*AI82,0)</f>
        <v>0</v>
      </c>
      <c r="AK82" s="53">
        <f t="shared" si="119"/>
        <v>0</v>
      </c>
      <c r="AL82" s="53">
        <f t="shared" si="119"/>
        <v>0</v>
      </c>
      <c r="AM82" s="55" cm="1">
        <f t="array" ref="AM82">INDEX('non-R&amp;D ex_typologies'!$J$8:$J$10,MATCH('Country-wise data'!FL82,'non-R&amp;D ex_typologies'!$F$8:$F$10,),)*'Country-wise data'!AC82</f>
        <v>0</v>
      </c>
      <c r="AN82" s="55" cm="1">
        <f t="array" ref="AN82">INDEX('non-R&amp;D ex_typologies'!$J$8:$J$10,MATCH('Country-wise data'!FM82,'non-R&amp;D ex_typologies'!$F$8:$F$10,),)*'Country-wise data'!AD82</f>
        <v>0</v>
      </c>
      <c r="AO82" s="55" cm="1">
        <f t="array" ref="AO82">INDEX('non-R&amp;D ex_typologies'!$J$8:$J$10,MATCH('Country-wise data'!FN82,'non-R&amp;D ex_typologies'!$F$8:$F$10,),)*'Country-wise data'!AE82</f>
        <v>0</v>
      </c>
      <c r="AP82" s="55" cm="1">
        <f t="array" ref="AP82">INDEX('non-R&amp;D ex_typologies'!$J$8:$J$10,MATCH('Country-wise data'!FO82,'non-R&amp;D ex_typologies'!$F$8:$F$10,),)*'Country-wise data'!AF82</f>
        <v>0</v>
      </c>
      <c r="AQ82" s="55" cm="1">
        <f t="array" ref="AQ82">INDEX('non-R&amp;D ex_typologies'!$J$8:$J$10,MATCH('Country-wise data'!FP82,'non-R&amp;D ex_typologies'!$F$8:$F$10,),)*'Country-wise data'!AG82</f>
        <v>0</v>
      </c>
      <c r="AR82" s="55" cm="1">
        <f t="array" ref="AR82">INDEX('non-R&amp;D ex_typologies'!$J$8:$J$10,MATCH('Country-wise data'!FQ82,'non-R&amp;D ex_typologies'!$F$8:$F$10,),)*'Country-wise data'!AH82</f>
        <v>0</v>
      </c>
      <c r="AS82" s="55" cm="1">
        <f t="array" ref="AS82">INDEX('non-R&amp;D ex_typologies'!$J$8:$J$10,MATCH('Country-wise data'!FR82,'non-R&amp;D ex_typologies'!$F$8:$F$10,),)*'Country-wise data'!AI82</f>
        <v>0</v>
      </c>
      <c r="AT82" s="55" cm="1">
        <f t="array" ref="AT82">INDEX('non-R&amp;D ex_typologies'!$J$8:$J$10,MATCH('Country-wise data'!FS82,'non-R&amp;D ex_typologies'!$F$8:$F$10,),)*'Country-wise data'!AJ82</f>
        <v>0</v>
      </c>
      <c r="AU82" s="55" cm="1">
        <f t="array" ref="AU82">INDEX('non-R&amp;D ex_typologies'!$J$8:$J$10,MATCH('Country-wise data'!FT82,'non-R&amp;D ex_typologies'!$F$8:$F$10,),)*'Country-wise data'!AK82</f>
        <v>0</v>
      </c>
      <c r="AV82" s="55" cm="1">
        <f t="array" ref="AV82">INDEX('non-R&amp;D ex_typologies'!$J$8:$J$10,MATCH('Country-wise data'!FU82,'non-R&amp;D ex_typologies'!$F$8:$F$10,),)*'Country-wise data'!AL82</f>
        <v>0</v>
      </c>
      <c r="AW82">
        <f t="shared" si="92"/>
        <v>0</v>
      </c>
      <c r="AX82" s="53">
        <f>INDEX('GDP deflators'!$AB$3:$AK$155,MATCH('Country-wise data'!$B82,'GDP deflators'!$B$3:$B$155,),MATCH('Country-wise data'!AX$3,'GDP deflators'!$D$2:$M$2,))</f>
        <v>64.417919930687134</v>
      </c>
      <c r="AY82" s="53">
        <f>INDEX('GDP deflators'!$AB$3:$AK$155,MATCH('Country-wise data'!$B82,'GDP deflators'!$B$3:$B$155,),MATCH('Country-wise data'!AY$3,'GDP deflators'!$D$2:$M$2,))</f>
        <v>70.611297354558474</v>
      </c>
      <c r="AZ82" s="53">
        <f>INDEX('GDP deflators'!$AB$3:$AK$155,MATCH('Country-wise data'!$B82,'GDP deflators'!$B$3:$B$155,),MATCH('Country-wise data'!AZ$3,'GDP deflators'!$D$2:$M$2,))</f>
        <v>74.579432688118558</v>
      </c>
      <c r="BA82" s="53">
        <f>INDEX('GDP deflators'!$AB$3:$AK$155,MATCH('Country-wise data'!$B82,'GDP deflators'!$B$3:$B$155,),MATCH('Country-wise data'!BA$3,'GDP deflators'!$D$2:$M$2,))</f>
        <v>78.061611292110626</v>
      </c>
      <c r="BB82" s="53">
        <f>INDEX('GDP deflators'!$AB$3:$AK$155,MATCH('Country-wise data'!$B82,'GDP deflators'!$B$3:$B$155,),MATCH('Country-wise data'!BB$3,'GDP deflators'!$D$2:$M$2,))</f>
        <v>81.047361870938289</v>
      </c>
      <c r="BC82" s="53">
        <f>INDEX('GDP deflators'!$AB$3:$AK$155,MATCH('Country-wise data'!$B82,'GDP deflators'!$B$3:$B$155,),MATCH('Country-wise data'!BC$3,'GDP deflators'!$D$2:$M$2,))</f>
        <v>83.136391760965225</v>
      </c>
      <c r="BD82" s="53">
        <f>INDEX('GDP deflators'!$AB$3:$AK$155,MATCH('Country-wise data'!$B82,'GDP deflators'!$B$3:$B$155,),MATCH('Country-wise data'!BD$3,'GDP deflators'!$D$2:$M$2,))</f>
        <v>85.941902297955991</v>
      </c>
      <c r="BE82" s="53">
        <f>INDEX('GDP deflators'!$AB$3:$AK$155,MATCH('Country-wise data'!$B82,'GDP deflators'!$B$3:$B$155,),MATCH('Country-wise data'!BE$3,'GDP deflators'!$D$2:$M$2,))</f>
        <v>91.849269257326256</v>
      </c>
      <c r="BF82" s="53">
        <f>INDEX('GDP deflators'!$AB$3:$AK$155,MATCH('Country-wise data'!$B82,'GDP deflators'!$B$3:$B$155,),MATCH('Country-wise data'!BF$3,'GDP deflators'!$D$2:$M$2,))</f>
        <v>98.380878956076884</v>
      </c>
      <c r="BG82" s="53">
        <f>INDEX('GDP deflators'!$AB$3:$AK$155,MATCH('Country-wise data'!$B82,'GDP deflators'!$B$3:$B$155,),MATCH('Country-wise data'!BG$3,'GDP deflators'!$D$2:$M$2,))</f>
        <v>100</v>
      </c>
      <c r="BH82" cm="1">
        <f t="array" ref="BH82">H82/(INDEX($AX82:$BG82,,MATCH(BH$3,$AX$3:$BG$3,))/100)</f>
        <v>0</v>
      </c>
      <c r="BI82" cm="1">
        <f t="array" ref="BI82">I82/(INDEX($AX82:$BG82,,MATCH(BI$3,$AX$3:$BG$3,))/100)</f>
        <v>0</v>
      </c>
      <c r="BJ82" cm="1">
        <f t="array" ref="BJ82">J82/(INDEX($AX82:$BG82,,MATCH(BJ$3,$AX$3:$BG$3,))/100)</f>
        <v>0</v>
      </c>
      <c r="BK82" cm="1">
        <f t="array" ref="BK82">K82/(INDEX($AX82:$BG82,,MATCH(BK$3,$AX$3:$BG$3,))/100)</f>
        <v>0</v>
      </c>
      <c r="BL82" cm="1">
        <f t="array" ref="BL82">L82/(INDEX($AX82:$BG82,,MATCH(BL$3,$AX$3:$BG$3,))/100)</f>
        <v>0</v>
      </c>
      <c r="BM82" cm="1">
        <f t="array" ref="BM82">M82/(INDEX($AX82:$BG82,,MATCH(BM$3,$AX$3:$BG$3,))/100)</f>
        <v>0</v>
      </c>
      <c r="BN82" cm="1">
        <f t="array" ref="BN82">N82/(INDEX($AX82:$BG82,,MATCH(BN$3,$AX$3:$BG$3,))/100)</f>
        <v>0</v>
      </c>
      <c r="BO82" cm="1">
        <f t="array" ref="BO82">O82/(INDEX($AX82:$BG82,,MATCH(BO$3,$AX$3:$BG$3,))/100)</f>
        <v>0</v>
      </c>
      <c r="BP82" cm="1">
        <f t="array" ref="BP82">P82/(INDEX($AX82:$BG82,,MATCH(BP$3,$AX$3:$BG$3,))/100)</f>
        <v>0</v>
      </c>
      <c r="BQ82" cm="1">
        <f t="array" ref="BQ82">Q82/(INDEX($AX82:$BG82,,MATCH(BQ$3,$AX$3:$BG$3,))/100)</f>
        <v>0</v>
      </c>
      <c r="BS82" cm="1">
        <f t="array" ref="BS82">S82/(INDEX($AX82:$BG82,,MATCH(BS$3,$AX$3:$BG$3,))/100)</f>
        <v>0</v>
      </c>
      <c r="BT82" cm="1">
        <f t="array" ref="BT82">T82/(INDEX($AX82:$BG82,,MATCH(BT$3,$AX$3:$BG$3,))/100)</f>
        <v>0</v>
      </c>
      <c r="BU82" cm="1">
        <f t="array" ref="BU82">U82/(INDEX($AX82:$BG82,,MATCH(BU$3,$AX$3:$BG$3,))/100)</f>
        <v>0</v>
      </c>
      <c r="BV82" cm="1">
        <f t="array" ref="BV82">V82/(INDEX($AX82:$BG82,,MATCH(BV$3,$AX$3:$BG$3,))/100)</f>
        <v>0</v>
      </c>
      <c r="BW82" cm="1">
        <f t="array" ref="BW82">W82/(INDEX($AX82:$BG82,,MATCH(BW$3,$AX$3:$BG$3,))/100)</f>
        <v>0</v>
      </c>
      <c r="BX82" cm="1">
        <f t="array" ref="BX82">X82/(INDEX($AX82:$BG82,,MATCH(BX$3,$AX$3:$BG$3,))/100)</f>
        <v>0</v>
      </c>
      <c r="BY82" cm="1">
        <f t="array" ref="BY82">Y82/(INDEX($AX82:$BG82,,MATCH(BY$3,$AX$3:$BG$3,))/100)</f>
        <v>0</v>
      </c>
      <c r="BZ82" cm="1">
        <f t="array" ref="BZ82">Z82/(INDEX($AX82:$BG82,,MATCH(BZ$3,$AX$3:$BG$3,))/100)</f>
        <v>0</v>
      </c>
      <c r="CA82" cm="1">
        <f t="array" ref="CA82">AA82/(INDEX($AX82:$BG82,,MATCH(CA$3,$AX$3:$BG$3,))/100)</f>
        <v>0</v>
      </c>
      <c r="CB82" cm="1">
        <f t="array" ref="CB82">AB82/(INDEX($AX82:$BG82,,MATCH(CB$3,$AX$3:$BG$3,))/100)</f>
        <v>0</v>
      </c>
      <c r="CC82" cm="1">
        <f t="array" ref="CC82">AC82/(INDEX($AX82:$BG82,,MATCH(CC$3,$AX$3:$BG$3,))/100)</f>
        <v>0</v>
      </c>
      <c r="CD82" cm="1">
        <f t="array" ref="CD82">AD82/(INDEX($AX82:$BG82,,MATCH(CD$3,$AX$3:$BG$3,))/100)</f>
        <v>0</v>
      </c>
      <c r="CE82" cm="1">
        <f t="array" ref="CE82">AE82/(INDEX($AX82:$BG82,,MATCH(CE$3,$AX$3:$BG$3,))/100)</f>
        <v>0</v>
      </c>
      <c r="CF82" cm="1">
        <f t="array" ref="CF82">AF82/(INDEX($AX82:$BG82,,MATCH(CF$3,$AX$3:$BG$3,))/100)</f>
        <v>0</v>
      </c>
      <c r="CG82" cm="1">
        <f t="array" ref="CG82">AG82/(INDEX($AX82:$BG82,,MATCH(CG$3,$AX$3:$BG$3,))/100)</f>
        <v>0</v>
      </c>
      <c r="CH82" cm="1">
        <f t="array" ref="CH82">AH82/(INDEX($AX82:$BG82,,MATCH(CH$3,$AX$3:$BG$3,))/100)</f>
        <v>0</v>
      </c>
      <c r="CI82" cm="1">
        <f t="array" ref="CI82">AI82/(INDEX($AX82:$BG82,,MATCH(CI$3,$AX$3:$BG$3,))/100)</f>
        <v>0</v>
      </c>
      <c r="CJ82" cm="1">
        <f t="array" ref="CJ82">AJ82/(INDEX($AX82:$BG82,,MATCH(CJ$3,$AX$3:$BG$3,))/100)</f>
        <v>0</v>
      </c>
      <c r="CK82" cm="1">
        <f t="array" ref="CK82">AK82/(INDEX($AX82:$BG82,,MATCH(CK$3,$AX$3:$BG$3,))/100)</f>
        <v>0</v>
      </c>
      <c r="CL82" cm="1">
        <f t="array" ref="CL82">AL82/(INDEX($AX82:$BG82,,MATCH(CL$3,$AX$3:$BG$3,))/100)</f>
        <v>0</v>
      </c>
      <c r="CM82" cm="1">
        <f t="array" ref="CM82">AM82/(INDEX($AX82:$BG82,,MATCH(CM$3,$AX$3:$BG$3,))/100)</f>
        <v>0</v>
      </c>
      <c r="CN82" cm="1">
        <f t="array" ref="CN82">AN82/(INDEX($AX82:$BG82,,MATCH(CN$3,$AX$3:$BG$3,))/100)</f>
        <v>0</v>
      </c>
      <c r="CO82" cm="1">
        <f t="array" ref="CO82">AO82/(INDEX($AX82:$BG82,,MATCH(CO$3,$AX$3:$BG$3,))/100)</f>
        <v>0</v>
      </c>
      <c r="CP82" cm="1">
        <f t="array" ref="CP82">AP82/(INDEX($AX82:$BG82,,MATCH(CP$3,$AX$3:$BG$3,))/100)</f>
        <v>0</v>
      </c>
      <c r="CQ82" cm="1">
        <f t="array" ref="CQ82">AQ82/(INDEX($AX82:$BG82,,MATCH(CQ$3,$AX$3:$BG$3,))/100)</f>
        <v>0</v>
      </c>
      <c r="CR82" cm="1">
        <f t="array" ref="CR82">AR82/(INDEX($AX82:$BG82,,MATCH(CR$3,$AX$3:$BG$3,))/100)</f>
        <v>0</v>
      </c>
      <c r="CS82" cm="1">
        <f t="array" ref="CS82">AS82/(INDEX($AX82:$BG82,,MATCH(CS$3,$AX$3:$BG$3,))/100)</f>
        <v>0</v>
      </c>
      <c r="CT82" cm="1">
        <f t="array" ref="CT82">AT82/(INDEX($AX82:$BG82,,MATCH(CT$3,$AX$3:$BG$3,))/100)</f>
        <v>0</v>
      </c>
      <c r="CU82" cm="1">
        <f t="array" ref="CU82">AU82/(INDEX($AX82:$BG82,,MATCH(CU$3,$AX$3:$BG$3,))/100)</f>
        <v>0</v>
      </c>
      <c r="CV82" cm="1">
        <f t="array" ref="CV82">AV82/(INDEX($AX82:$BG82,,MATCH(CV$3,$AX$3:$BG$3,))/100)</f>
        <v>0</v>
      </c>
      <c r="CW82">
        <f t="shared" si="93"/>
        <v>0</v>
      </c>
      <c r="CX82">
        <f>IFERROR(1/INDEX('exch rates'!$BC$5:$BL$268,MATCH('Country-wise data'!$B82,'exch rates'!$A$5:$A$268,),MATCH(CX$3,'exch rates'!$BC$4:$BL$4,)),1)</f>
        <v>1</v>
      </c>
      <c r="CY82">
        <f>IFERROR(1/INDEX('exch rates'!$BC$5:$BL$268,MATCH('Country-wise data'!$B82,'exch rates'!$A$5:$A$268,),MATCH(CY$3,'exch rates'!$BC$4:$BL$4,)),1)</f>
        <v>1</v>
      </c>
      <c r="CZ82">
        <f>IFERROR(1/INDEX('exch rates'!$BC$5:$BL$268,MATCH('Country-wise data'!$B82,'exch rates'!$A$5:$A$268,),MATCH(CZ$3,'exch rates'!$BC$4:$BL$4,)),1)</f>
        <v>1</v>
      </c>
      <c r="DA82">
        <f>IFERROR(1/INDEX('exch rates'!$BC$5:$BL$268,MATCH('Country-wise data'!$B82,'exch rates'!$A$5:$A$268,),MATCH(DA$3,'exch rates'!$BC$4:$BL$4,)),1)</f>
        <v>1</v>
      </c>
      <c r="DB82">
        <f>IFERROR(1/INDEX('exch rates'!$BC$5:$BL$268,MATCH('Country-wise data'!$B82,'exch rates'!$A$5:$A$268,),MATCH(DB$3,'exch rates'!$BC$4:$BL$4,)),1)</f>
        <v>1</v>
      </c>
      <c r="DC82">
        <f>IFERROR(1/INDEX('exch rates'!$BC$5:$BL$268,MATCH('Country-wise data'!$B82,'exch rates'!$A$5:$A$268,),MATCH(DC$3,'exch rates'!$BC$4:$BL$4,)),1)</f>
        <v>1</v>
      </c>
      <c r="DD82">
        <f>IFERROR(1/INDEX('exch rates'!$BC$5:$BL$268,MATCH('Country-wise data'!$B82,'exch rates'!$A$5:$A$268,),MATCH(DD$3,'exch rates'!$BC$4:$BL$4,)),1)</f>
        <v>1</v>
      </c>
      <c r="DE82">
        <f>IFERROR(1/INDEX('exch rates'!$BC$5:$BL$268,MATCH('Country-wise data'!$B82,'exch rates'!$A$5:$A$268,),MATCH(DE$3,'exch rates'!$BC$4:$BL$4,)),1)</f>
        <v>1</v>
      </c>
      <c r="DF82">
        <f>IFERROR(1/INDEX('exch rates'!$BC$5:$BL$268,MATCH('Country-wise data'!$B82,'exch rates'!$A$5:$A$268,),MATCH(DF$3,'exch rates'!$BC$4:$BL$4,)),1)</f>
        <v>1</v>
      </c>
      <c r="DG82">
        <f>IFERROR(1/INDEX('exch rates'!$BC$5:$BL$268,MATCH('Country-wise data'!$B82,'exch rates'!$A$5:$A$268,),MATCH(DG$3,'exch rates'!$BC$4:$BL$4,)),1)</f>
        <v>1</v>
      </c>
      <c r="DH82" cm="1">
        <f t="array" ref="DH82">(BH82/INDEX($CX82:$DG82,,MATCH(DH$3,$CX$3:$DG$3,)))*$DG82</f>
        <v>0</v>
      </c>
      <c r="DI82" cm="1">
        <f t="array" ref="DI82">(BI82/INDEX($CX82:$DG82,,MATCH(DI$3,$CX$3:$DG$3,)))*$DG82</f>
        <v>0</v>
      </c>
      <c r="DJ82" cm="1">
        <f t="array" ref="DJ82">(BJ82/INDEX($CX82:$DG82,,MATCH(DJ$3,$CX$3:$DG$3,)))*$DG82</f>
        <v>0</v>
      </c>
      <c r="DK82" cm="1">
        <f t="array" ref="DK82">(BK82/INDEX($CX82:$DG82,,MATCH(DK$3,$CX$3:$DG$3,)))*$DG82</f>
        <v>0</v>
      </c>
      <c r="DL82" cm="1">
        <f t="array" ref="DL82">(BL82/INDEX($CX82:$DG82,,MATCH(DL$3,$CX$3:$DG$3,)))*$DG82</f>
        <v>0</v>
      </c>
      <c r="DM82" cm="1">
        <f t="array" ref="DM82">(BM82/INDEX($CX82:$DG82,,MATCH(DM$3,$CX$3:$DG$3,)))*$DG82</f>
        <v>0</v>
      </c>
      <c r="DN82" cm="1">
        <f t="array" ref="DN82">(BN82/INDEX($CX82:$DG82,,MATCH(DN$3,$CX$3:$DG$3,)))*$DG82</f>
        <v>0</v>
      </c>
      <c r="DO82" cm="1">
        <f t="array" ref="DO82">(BO82/INDEX($CX82:$DG82,,MATCH(DO$3,$CX$3:$DG$3,)))*$DG82</f>
        <v>0</v>
      </c>
      <c r="DP82" cm="1">
        <f t="array" ref="DP82">(BP82/INDEX($CX82:$DG82,,MATCH(DP$3,$CX$3:$DG$3,)))*$DG82</f>
        <v>0</v>
      </c>
      <c r="DQ82" cm="1">
        <f t="array" ref="DQ82">(BQ82/INDEX($CX82:$DG82,,MATCH(DQ$3,$CX$3:$DG$3,)))*$DG82</f>
        <v>0</v>
      </c>
      <c r="DS82" cm="1">
        <f t="array" ref="DS82">(BS82/INDEX($CX82:$DG82,,MATCH(DS$3,$CX$3:$DG$3,)))*$DG82</f>
        <v>0</v>
      </c>
      <c r="DT82" cm="1">
        <f t="array" ref="DT82">(BT82/INDEX($CX82:$DG82,,MATCH(DT$3,$CX$3:$DG$3,)))*$DG82</f>
        <v>0</v>
      </c>
      <c r="DU82" cm="1">
        <f t="array" ref="DU82">(BU82/INDEX($CX82:$DG82,,MATCH(DU$3,$CX$3:$DG$3,)))*$DG82</f>
        <v>0</v>
      </c>
      <c r="DV82" cm="1">
        <f t="array" ref="DV82">(BV82/INDEX($CX82:$DG82,,MATCH(DV$3,$CX$3:$DG$3,)))*$DG82</f>
        <v>0</v>
      </c>
      <c r="DW82" cm="1">
        <f t="array" ref="DW82">(BW82/INDEX($CX82:$DG82,,MATCH(DW$3,$CX$3:$DG$3,)))*$DG82</f>
        <v>0</v>
      </c>
      <c r="DX82" cm="1">
        <f t="array" ref="DX82">(BX82/INDEX($CX82:$DG82,,MATCH(DX$3,$CX$3:$DG$3,)))*$DG82</f>
        <v>0</v>
      </c>
      <c r="DY82" cm="1">
        <f t="array" ref="DY82">(BY82/INDEX($CX82:$DG82,,MATCH(DY$3,$CX$3:$DG$3,)))*$DG82</f>
        <v>0</v>
      </c>
      <c r="DZ82" cm="1">
        <f t="array" ref="DZ82">(BZ82/INDEX($CX82:$DG82,,MATCH(DZ$3,$CX$3:$DG$3,)))*$DG82</f>
        <v>0</v>
      </c>
      <c r="EA82" cm="1">
        <f t="array" ref="EA82">(CA82/INDEX($CX82:$DG82,,MATCH(EA$3,$CX$3:$DG$3,)))*$DG82</f>
        <v>0</v>
      </c>
      <c r="EB82" cm="1">
        <f t="array" ref="EB82">(CB82/INDEX($CX82:$DG82,,MATCH(EB$3,$CX$3:$DG$3,)))*$DG82</f>
        <v>0</v>
      </c>
      <c r="EC82" s="53" cm="1">
        <f t="array" ref="EC82">(CC82/INDEX($CX82:$DG82,,MATCH(EC$3,$CX$3:$DG$3,)))*$DG82</f>
        <v>0</v>
      </c>
      <c r="ED82" cm="1">
        <f t="array" ref="ED82">(CD82/INDEX($CX82:$DG82,,MATCH(ED$3,$CX$3:$DG$3,)))*$DG82</f>
        <v>0</v>
      </c>
      <c r="EE82" cm="1">
        <f t="array" ref="EE82">(CE82/INDEX($CX82:$DG82,,MATCH(EE$3,$CX$3:$DG$3,)))*$DG82</f>
        <v>0</v>
      </c>
      <c r="EF82" cm="1">
        <f t="array" ref="EF82">(CF82/INDEX($CX82:$DG82,,MATCH(EF$3,$CX$3:$DG$3,)))*$DG82</f>
        <v>0</v>
      </c>
      <c r="EG82" cm="1">
        <f t="array" ref="EG82">(CG82/INDEX($CX82:$DG82,,MATCH(EG$3,$CX$3:$DG$3,)))*$DG82</f>
        <v>0</v>
      </c>
      <c r="EH82" cm="1">
        <f t="array" ref="EH82">(CH82/INDEX($CX82:$DG82,,MATCH(EH$3,$CX$3:$DG$3,)))*$DG82</f>
        <v>0</v>
      </c>
      <c r="EI82" cm="1">
        <f t="array" ref="EI82">(CI82/INDEX($CX82:$DG82,,MATCH(EI$3,$CX$3:$DG$3,)))*$DG82</f>
        <v>0</v>
      </c>
      <c r="EJ82" cm="1">
        <f t="array" ref="EJ82">(CJ82/INDEX($CX82:$DG82,,MATCH(EJ$3,$CX$3:$DG$3,)))*$DG82</f>
        <v>0</v>
      </c>
      <c r="EK82" cm="1">
        <f t="array" ref="EK82">(CK82/INDEX($CX82:$DG82,,MATCH(EK$3,$CX$3:$DG$3,)))*$DG82</f>
        <v>0</v>
      </c>
      <c r="EL82" cm="1">
        <f t="array" ref="EL82">(CL82/INDEX($CX82:$DG82,,MATCH(EL$3,$CX$3:$DG$3,)))*$DG82</f>
        <v>0</v>
      </c>
      <c r="EM82" cm="1">
        <f t="array" ref="EM82">(CM82/INDEX($CX82:$DG82,,MATCH(EM$3,$CX$3:$DG$3,)))*$DG82</f>
        <v>0</v>
      </c>
      <c r="EN82" cm="1">
        <f t="array" ref="EN82">(CN82/INDEX($CX82:$DG82,,MATCH(EN$3,$CX$3:$DG$3,)))*$DG82</f>
        <v>0</v>
      </c>
      <c r="EO82" cm="1">
        <f t="array" ref="EO82">(CO82/INDEX($CX82:$DG82,,MATCH(EO$3,$CX$3:$DG$3,)))*$DG82</f>
        <v>0</v>
      </c>
      <c r="EP82" cm="1">
        <f t="array" ref="EP82">(CP82/INDEX($CX82:$DG82,,MATCH(EP$3,$CX$3:$DG$3,)))*$DG82</f>
        <v>0</v>
      </c>
      <c r="EQ82" cm="1">
        <f t="array" ref="EQ82">(CQ82/INDEX($CX82:$DG82,,MATCH(EQ$3,$CX$3:$DG$3,)))*$DG82</f>
        <v>0</v>
      </c>
      <c r="ER82" cm="1">
        <f t="array" ref="ER82">(CR82/INDEX($CX82:$DG82,,MATCH(ER$3,$CX$3:$DG$3,)))*$DG82</f>
        <v>0</v>
      </c>
      <c r="ES82" cm="1">
        <f t="array" ref="ES82">(CS82/INDEX($CX82:$DG82,,MATCH(ES$3,$CX$3:$DG$3,)))*$DG82</f>
        <v>0</v>
      </c>
      <c r="ET82" cm="1">
        <f t="array" ref="ET82">(CT82/INDEX($CX82:$DG82,,MATCH(ET$3,$CX$3:$DG$3,)))*$DG82</f>
        <v>0</v>
      </c>
      <c r="EU82" cm="1">
        <f t="array" ref="EU82">(CU82/INDEX($CX82:$DG82,,MATCH(EU$3,$CX$3:$DG$3,)))*$DG82</f>
        <v>0</v>
      </c>
      <c r="EV82" cm="1">
        <f t="array" ref="EV82">(CV82/INDEX($CX82:$DG82,,MATCH(EV$3,$CX$3:$DG$3,)))*$DG82</f>
        <v>0</v>
      </c>
      <c r="EW82">
        <f t="shared" si="94"/>
        <v>0</v>
      </c>
      <c r="EY82" s="96">
        <f t="shared" si="105"/>
        <v>0</v>
      </c>
      <c r="EZ82" s="96">
        <f t="shared" si="95"/>
        <v>0</v>
      </c>
      <c r="FA82" s="96">
        <f t="shared" si="96"/>
        <v>0</v>
      </c>
      <c r="FB82" s="96">
        <f t="shared" si="97"/>
        <v>0</v>
      </c>
      <c r="FC82" s="96">
        <f t="shared" si="98"/>
        <v>0</v>
      </c>
      <c r="FD82" s="96">
        <f t="shared" si="99"/>
        <v>0</v>
      </c>
      <c r="FE82" s="96">
        <f t="shared" si="100"/>
        <v>0</v>
      </c>
      <c r="FF82" s="96">
        <f t="shared" si="101"/>
        <v>0</v>
      </c>
      <c r="FG82" s="96">
        <f t="shared" si="102"/>
        <v>0</v>
      </c>
      <c r="FH82" s="96">
        <f t="shared" si="103"/>
        <v>0</v>
      </c>
      <c r="FJ82" s="96">
        <f t="shared" si="106"/>
        <v>0</v>
      </c>
      <c r="FK82" s="96" t="str">
        <f>IF(AND('Country-wise data'!FJ82&gt;'non-R&amp;D ex_typologies'!$C$17,'Country-wise data'!FJ82&lt;'non-R&amp;D ex_typologies'!$D$17),"Small",IF(AND('Country-wise data'!FJ82&gt;'non-R&amp;D ex_typologies'!$E$17,'Country-wise data'!$FJ$4&lt;'non-R&amp;D ex_typologies'!$F$17),"Medium","Large"))</f>
        <v>Large</v>
      </c>
      <c r="FL82" t="str">
        <f>IF($FK82='non-R&amp;D ex_typologies'!$C$16,IF(AND('Country-wise data'!EY82&gt;'non-R&amp;D ex_typologies'!$C$21,'Country-wise data'!EY82&lt;'non-R&amp;D ex_typologies'!$D$21),'non-R&amp;D ex_typologies'!$B$21,IF(AND('Country-wise data'!EY82&gt;'non-R&amp;D ex_typologies'!$C$19,'Country-wise data'!EY82&lt;'non-R&amp;D ex_typologies'!$D$19),'non-R&amp;D ex_typologies'!$B$19,'non-R&amp;D ex_typologies'!$B$20)),IF($FK82='non-R&amp;D ex_typologies'!$E$16,IF(AND('Country-wise data'!EY82&gt;'non-R&amp;D ex_typologies'!$E$21,'Country-wise data'!EY82&lt;'non-R&amp;D ex_typologies'!$F$21),'non-R&amp;D ex_typologies'!$B$21,IF(AND('Country-wise data'!EY82&gt;'non-R&amp;D ex_typologies'!$E$19,'Country-wise data'!EY82&lt;'non-R&amp;D ex_typologies'!$F$19),'non-R&amp;D ex_typologies'!$B$19,'non-R&amp;D ex_typologies'!$B$20)),IF(AND('Country-wise data'!EY82&gt;'non-R&amp;D ex_typologies'!$G$21,'Country-wise data'!EY82&lt;'non-R&amp;D ex_typologies'!$H$21),'non-R&amp;D ex_typologies'!$B$21,IF(AND('Country-wise data'!EY82&gt;'non-R&amp;D ex_typologies'!$G$19,'Country-wise data'!EY82&lt;'non-R&amp;D ex_typologies'!$H$19),'non-R&amp;D ex_typologies'!$B$19,'non-R&amp;D ex_typologies'!$B$20))))</f>
        <v xml:space="preserve">Research heavy </v>
      </c>
      <c r="FM82" t="str">
        <f>IF($FK82='non-R&amp;D ex_typologies'!$C$16,IF(AND('Country-wise data'!EZ82&gt;'non-R&amp;D ex_typologies'!$C$21,'Country-wise data'!EZ82&lt;'non-R&amp;D ex_typologies'!$D$21),'non-R&amp;D ex_typologies'!$B$21,IF(AND('Country-wise data'!EZ82&gt;'non-R&amp;D ex_typologies'!$C$19,'Country-wise data'!EZ82&lt;'non-R&amp;D ex_typologies'!$D$19),'non-R&amp;D ex_typologies'!$B$19,'non-R&amp;D ex_typologies'!$B$20)),IF($FK82='non-R&amp;D ex_typologies'!$E$16,IF(AND('Country-wise data'!EZ82&gt;'non-R&amp;D ex_typologies'!$E$21,'Country-wise data'!EZ82&lt;'non-R&amp;D ex_typologies'!$F$21),'non-R&amp;D ex_typologies'!$B$21,IF(AND('Country-wise data'!EZ82&gt;'non-R&amp;D ex_typologies'!$E$19,'Country-wise data'!EZ82&lt;'non-R&amp;D ex_typologies'!$F$19),'non-R&amp;D ex_typologies'!$B$19,'non-R&amp;D ex_typologies'!$B$20)),IF(AND('Country-wise data'!EZ82&gt;'non-R&amp;D ex_typologies'!$G$21,'Country-wise data'!EZ82&lt;'non-R&amp;D ex_typologies'!$H$21),'non-R&amp;D ex_typologies'!$B$21,IF(AND('Country-wise data'!EZ82&gt;'non-R&amp;D ex_typologies'!$G$19,'Country-wise data'!EZ82&lt;'non-R&amp;D ex_typologies'!$H$19),'non-R&amp;D ex_typologies'!$B$19,'non-R&amp;D ex_typologies'!$B$20))))</f>
        <v xml:space="preserve">Research heavy </v>
      </c>
      <c r="FN82" t="str">
        <f>IF($FK82='non-R&amp;D ex_typologies'!$C$16,IF(AND('Country-wise data'!FA82&gt;'non-R&amp;D ex_typologies'!$C$21,'Country-wise data'!FA82&lt;'non-R&amp;D ex_typologies'!$D$21),'non-R&amp;D ex_typologies'!$B$21,IF(AND('Country-wise data'!FA82&gt;'non-R&amp;D ex_typologies'!$C$19,'Country-wise data'!FA82&lt;'non-R&amp;D ex_typologies'!$D$19),'non-R&amp;D ex_typologies'!$B$19,'non-R&amp;D ex_typologies'!$B$20)),IF($FK82='non-R&amp;D ex_typologies'!$E$16,IF(AND('Country-wise data'!FA82&gt;'non-R&amp;D ex_typologies'!$E$21,'Country-wise data'!FA82&lt;'non-R&amp;D ex_typologies'!$F$21),'non-R&amp;D ex_typologies'!$B$21,IF(AND('Country-wise data'!FA82&gt;'non-R&amp;D ex_typologies'!$E$19,'Country-wise data'!FA82&lt;'non-R&amp;D ex_typologies'!$F$19),'non-R&amp;D ex_typologies'!$B$19,'non-R&amp;D ex_typologies'!$B$20)),IF(AND('Country-wise data'!FA82&gt;'non-R&amp;D ex_typologies'!$G$21,'Country-wise data'!FA82&lt;'non-R&amp;D ex_typologies'!$H$21),'non-R&amp;D ex_typologies'!$B$21,IF(AND('Country-wise data'!FA82&gt;'non-R&amp;D ex_typologies'!$G$19,'Country-wise data'!FA82&lt;'non-R&amp;D ex_typologies'!$H$19),'non-R&amp;D ex_typologies'!$B$19,'non-R&amp;D ex_typologies'!$B$20))))</f>
        <v xml:space="preserve">Research heavy </v>
      </c>
      <c r="FO82" t="str">
        <f>IF($FK82='non-R&amp;D ex_typologies'!$C$16,IF(AND('Country-wise data'!FB82&gt;'non-R&amp;D ex_typologies'!$C$21,'Country-wise data'!FB82&lt;'non-R&amp;D ex_typologies'!$D$21),'non-R&amp;D ex_typologies'!$B$21,IF(AND('Country-wise data'!FB82&gt;'non-R&amp;D ex_typologies'!$C$19,'Country-wise data'!FB82&lt;'non-R&amp;D ex_typologies'!$D$19),'non-R&amp;D ex_typologies'!$B$19,'non-R&amp;D ex_typologies'!$B$20)),IF($FK82='non-R&amp;D ex_typologies'!$E$16,IF(AND('Country-wise data'!FB82&gt;'non-R&amp;D ex_typologies'!$E$21,'Country-wise data'!FB82&lt;'non-R&amp;D ex_typologies'!$F$21),'non-R&amp;D ex_typologies'!$B$21,IF(AND('Country-wise data'!FB82&gt;'non-R&amp;D ex_typologies'!$E$19,'Country-wise data'!FB82&lt;'non-R&amp;D ex_typologies'!$F$19),'non-R&amp;D ex_typologies'!$B$19,'non-R&amp;D ex_typologies'!$B$20)),IF(AND('Country-wise data'!FB82&gt;'non-R&amp;D ex_typologies'!$G$21,'Country-wise data'!FB82&lt;'non-R&amp;D ex_typologies'!$H$21),'non-R&amp;D ex_typologies'!$B$21,IF(AND('Country-wise data'!FB82&gt;'non-R&amp;D ex_typologies'!$G$19,'Country-wise data'!FB82&lt;'non-R&amp;D ex_typologies'!$H$19),'non-R&amp;D ex_typologies'!$B$19,'non-R&amp;D ex_typologies'!$B$20))))</f>
        <v xml:space="preserve">Research heavy </v>
      </c>
      <c r="FP82" t="str">
        <f>IF($FK82='non-R&amp;D ex_typologies'!$C$16,IF(AND('Country-wise data'!FC82&gt;'non-R&amp;D ex_typologies'!$C$21,'Country-wise data'!FC82&lt;'non-R&amp;D ex_typologies'!$D$21),'non-R&amp;D ex_typologies'!$B$21,IF(AND('Country-wise data'!FC82&gt;'non-R&amp;D ex_typologies'!$C$19,'Country-wise data'!FC82&lt;'non-R&amp;D ex_typologies'!$D$19),'non-R&amp;D ex_typologies'!$B$19,'non-R&amp;D ex_typologies'!$B$20)),IF($FK82='non-R&amp;D ex_typologies'!$E$16,IF(AND('Country-wise data'!FC82&gt;'non-R&amp;D ex_typologies'!$E$21,'Country-wise data'!FC82&lt;'non-R&amp;D ex_typologies'!$F$21),'non-R&amp;D ex_typologies'!$B$21,IF(AND('Country-wise data'!FC82&gt;'non-R&amp;D ex_typologies'!$E$19,'Country-wise data'!FC82&lt;'non-R&amp;D ex_typologies'!$F$19),'non-R&amp;D ex_typologies'!$B$19,'non-R&amp;D ex_typologies'!$B$20)),IF(AND('Country-wise data'!FC82&gt;'non-R&amp;D ex_typologies'!$G$21,'Country-wise data'!FC82&lt;'non-R&amp;D ex_typologies'!$H$21),'non-R&amp;D ex_typologies'!$B$21,IF(AND('Country-wise data'!FC82&gt;'non-R&amp;D ex_typologies'!$G$19,'Country-wise data'!FC82&lt;'non-R&amp;D ex_typologies'!$H$19),'non-R&amp;D ex_typologies'!$B$19,'non-R&amp;D ex_typologies'!$B$20))))</f>
        <v xml:space="preserve">Research heavy </v>
      </c>
      <c r="FQ82" t="str">
        <f>IF($FK82='non-R&amp;D ex_typologies'!$C$16,IF(AND('Country-wise data'!FD82&gt;'non-R&amp;D ex_typologies'!$C$21,'Country-wise data'!FD82&lt;'non-R&amp;D ex_typologies'!$D$21),'non-R&amp;D ex_typologies'!$B$21,IF(AND('Country-wise data'!FD82&gt;'non-R&amp;D ex_typologies'!$C$19,'Country-wise data'!FD82&lt;'non-R&amp;D ex_typologies'!$D$19),'non-R&amp;D ex_typologies'!$B$19,'non-R&amp;D ex_typologies'!$B$20)),IF($FK82='non-R&amp;D ex_typologies'!$E$16,IF(AND('Country-wise data'!FD82&gt;'non-R&amp;D ex_typologies'!$E$21,'Country-wise data'!FD82&lt;'non-R&amp;D ex_typologies'!$F$21),'non-R&amp;D ex_typologies'!$B$21,IF(AND('Country-wise data'!FD82&gt;'non-R&amp;D ex_typologies'!$E$19,'Country-wise data'!FD82&lt;'non-R&amp;D ex_typologies'!$F$19),'non-R&amp;D ex_typologies'!$B$19,'non-R&amp;D ex_typologies'!$B$20)),IF(AND('Country-wise data'!FD82&gt;'non-R&amp;D ex_typologies'!$G$21,'Country-wise data'!FD82&lt;'non-R&amp;D ex_typologies'!$H$21),'non-R&amp;D ex_typologies'!$B$21,IF(AND('Country-wise data'!FD82&gt;'non-R&amp;D ex_typologies'!$G$19,'Country-wise data'!FD82&lt;'non-R&amp;D ex_typologies'!$H$19),'non-R&amp;D ex_typologies'!$B$19,'non-R&amp;D ex_typologies'!$B$20))))</f>
        <v xml:space="preserve">Research heavy </v>
      </c>
      <c r="FR82" t="str">
        <f>IF($FK82='non-R&amp;D ex_typologies'!$C$16,IF(AND('Country-wise data'!FE82&gt;'non-R&amp;D ex_typologies'!$C$21,'Country-wise data'!FE82&lt;'non-R&amp;D ex_typologies'!$D$21),'non-R&amp;D ex_typologies'!$B$21,IF(AND('Country-wise data'!FE82&gt;'non-R&amp;D ex_typologies'!$C$19,'Country-wise data'!FE82&lt;'non-R&amp;D ex_typologies'!$D$19),'non-R&amp;D ex_typologies'!$B$19,'non-R&amp;D ex_typologies'!$B$20)),IF($FK82='non-R&amp;D ex_typologies'!$E$16,IF(AND('Country-wise data'!FE82&gt;'non-R&amp;D ex_typologies'!$E$21,'Country-wise data'!FE82&lt;'non-R&amp;D ex_typologies'!$F$21),'non-R&amp;D ex_typologies'!$B$21,IF(AND('Country-wise data'!FE82&gt;'non-R&amp;D ex_typologies'!$E$19,'Country-wise data'!FE82&lt;'non-R&amp;D ex_typologies'!$F$19),'non-R&amp;D ex_typologies'!$B$19,'non-R&amp;D ex_typologies'!$B$20)),IF(AND('Country-wise data'!FE82&gt;'non-R&amp;D ex_typologies'!$G$21,'Country-wise data'!FE82&lt;'non-R&amp;D ex_typologies'!$H$21),'non-R&amp;D ex_typologies'!$B$21,IF(AND('Country-wise data'!FE82&gt;'non-R&amp;D ex_typologies'!$G$19,'Country-wise data'!FE82&lt;'non-R&amp;D ex_typologies'!$H$19),'non-R&amp;D ex_typologies'!$B$19,'non-R&amp;D ex_typologies'!$B$20))))</f>
        <v xml:space="preserve">Research heavy </v>
      </c>
      <c r="FS82" t="str">
        <f>IF($FK82='non-R&amp;D ex_typologies'!$C$16,IF(AND('Country-wise data'!FF82&gt;'non-R&amp;D ex_typologies'!$C$21,'Country-wise data'!FF82&lt;'non-R&amp;D ex_typologies'!$D$21),'non-R&amp;D ex_typologies'!$B$21,IF(AND('Country-wise data'!FF82&gt;'non-R&amp;D ex_typologies'!$C$19,'Country-wise data'!FF82&lt;'non-R&amp;D ex_typologies'!$D$19),'non-R&amp;D ex_typologies'!$B$19,'non-R&amp;D ex_typologies'!$B$20)),IF($FK82='non-R&amp;D ex_typologies'!$E$16,IF(AND('Country-wise data'!FF82&gt;'non-R&amp;D ex_typologies'!$E$21,'Country-wise data'!FF82&lt;'non-R&amp;D ex_typologies'!$F$21),'non-R&amp;D ex_typologies'!$B$21,IF(AND('Country-wise data'!FF82&gt;'non-R&amp;D ex_typologies'!$E$19,'Country-wise data'!FF82&lt;'non-R&amp;D ex_typologies'!$F$19),'non-R&amp;D ex_typologies'!$B$19,'non-R&amp;D ex_typologies'!$B$20)),IF(AND('Country-wise data'!FF82&gt;'non-R&amp;D ex_typologies'!$G$21,'Country-wise data'!FF82&lt;'non-R&amp;D ex_typologies'!$H$21),'non-R&amp;D ex_typologies'!$B$21,IF(AND('Country-wise data'!FF82&gt;'non-R&amp;D ex_typologies'!$G$19,'Country-wise data'!FF82&lt;'non-R&amp;D ex_typologies'!$H$19),'non-R&amp;D ex_typologies'!$B$19,'non-R&amp;D ex_typologies'!$B$20))))</f>
        <v xml:space="preserve">Research heavy </v>
      </c>
      <c r="FT82" t="str">
        <f>IF($FK82='non-R&amp;D ex_typologies'!$C$16,IF(AND('Country-wise data'!FG82&gt;'non-R&amp;D ex_typologies'!$C$21,'Country-wise data'!FG82&lt;'non-R&amp;D ex_typologies'!$D$21),'non-R&amp;D ex_typologies'!$B$21,IF(AND('Country-wise data'!FG82&gt;'non-R&amp;D ex_typologies'!$C$19,'Country-wise data'!FG82&lt;'non-R&amp;D ex_typologies'!$D$19),'non-R&amp;D ex_typologies'!$B$19,'non-R&amp;D ex_typologies'!$B$20)),IF($FK82='non-R&amp;D ex_typologies'!$E$16,IF(AND('Country-wise data'!FG82&gt;'non-R&amp;D ex_typologies'!$E$21,'Country-wise data'!FG82&lt;'non-R&amp;D ex_typologies'!$F$21),'non-R&amp;D ex_typologies'!$B$21,IF(AND('Country-wise data'!FG82&gt;'non-R&amp;D ex_typologies'!$E$19,'Country-wise data'!FG82&lt;'non-R&amp;D ex_typologies'!$F$19),'non-R&amp;D ex_typologies'!$B$19,'non-R&amp;D ex_typologies'!$B$20)),IF(AND('Country-wise data'!FG82&gt;'non-R&amp;D ex_typologies'!$G$21,'Country-wise data'!FG82&lt;'non-R&amp;D ex_typologies'!$H$21),'non-R&amp;D ex_typologies'!$B$21,IF(AND('Country-wise data'!FG82&gt;'non-R&amp;D ex_typologies'!$G$19,'Country-wise data'!FG82&lt;'non-R&amp;D ex_typologies'!$H$19),'non-R&amp;D ex_typologies'!$B$19,'non-R&amp;D ex_typologies'!$B$20))))</f>
        <v xml:space="preserve">Research heavy </v>
      </c>
      <c r="FU82" t="str">
        <f>IF($FK82='non-R&amp;D ex_typologies'!$C$16,IF(AND('Country-wise data'!FH82&gt;'non-R&amp;D ex_typologies'!$C$21,'Country-wise data'!FH82&lt;'non-R&amp;D ex_typologies'!$D$21),'non-R&amp;D ex_typologies'!$B$21,IF(AND('Country-wise data'!FH82&gt;'non-R&amp;D ex_typologies'!$C$19,'Country-wise data'!FH82&lt;'non-R&amp;D ex_typologies'!$D$19),'non-R&amp;D ex_typologies'!$B$19,'non-R&amp;D ex_typologies'!$B$20)),IF($FK82='non-R&amp;D ex_typologies'!$E$16,IF(AND('Country-wise data'!FH82&gt;'non-R&amp;D ex_typologies'!$E$21,'Country-wise data'!FH82&lt;'non-R&amp;D ex_typologies'!$F$21),'non-R&amp;D ex_typologies'!$B$21,IF(AND('Country-wise data'!FH82&gt;'non-R&amp;D ex_typologies'!$E$19,'Country-wise data'!FH82&lt;'non-R&amp;D ex_typologies'!$F$19),'non-R&amp;D ex_typologies'!$B$19,'non-R&amp;D ex_typologies'!$B$20)),IF(AND('Country-wise data'!FH82&gt;'non-R&amp;D ex_typologies'!$G$21,'Country-wise data'!FH82&lt;'non-R&amp;D ex_typologies'!$H$21),'non-R&amp;D ex_typologies'!$B$21,IF(AND('Country-wise data'!FH82&gt;'non-R&amp;D ex_typologies'!$G$19,'Country-wise data'!FH82&lt;'non-R&amp;D ex_typologies'!$H$19),'non-R&amp;D ex_typologies'!$B$19,'non-R&amp;D ex_typologies'!$B$20))))</f>
        <v xml:space="preserve">Research heavy </v>
      </c>
    </row>
    <row r="83" spans="2:177" x14ac:dyDescent="0.35">
      <c r="B83" s="12" t="s">
        <v>215</v>
      </c>
      <c r="C83" t="s">
        <v>216</v>
      </c>
      <c r="D83" t="s">
        <v>377</v>
      </c>
      <c r="E83" t="s">
        <v>375</v>
      </c>
      <c r="F83" t="s">
        <v>84</v>
      </c>
      <c r="G83" s="55">
        <f>Assumptions!$C$13</f>
        <v>1.1000000000000001</v>
      </c>
      <c r="H83">
        <f>SUMIFS('IFPRI SPEED'!AL:AL,'IFPRI SPEED'!$A:$A,'Country-wise data'!$B83)*1000*G83</f>
        <v>5500</v>
      </c>
      <c r="I83">
        <f>IF(SUMIFS('IFPRI SPEED'!AM:AM,'IFPRI SPEED'!$A:$A,'Country-wise data'!$B83)*1000=0,H83*(1+Assumptions!$C$9),SUMIFS('IFPRI SPEED'!AM:AM,'IFPRI SPEED'!$A:$A,'Country-wise data'!$B83)*1000*$G83)</f>
        <v>5610</v>
      </c>
      <c r="J83">
        <f>IF(SUMIFS('IFPRI SPEED'!AN:AN,'IFPRI SPEED'!$A:$A,'Country-wise data'!$B83)*1000=0,I83*(1+Assumptions!$C$9),SUMIFS('IFPRI SPEED'!AN:AN,'IFPRI SPEED'!$A:$A,'Country-wise data'!$B83)*1000*$G83)</f>
        <v>5722.2</v>
      </c>
      <c r="K83">
        <f>IF(SUMIFS('IFPRI SPEED'!AO:AO,'IFPRI SPEED'!$A:$A,'Country-wise data'!$B83)*1000=0,J83*(1+Assumptions!$C$9),SUMIFS('IFPRI SPEED'!AO:AO,'IFPRI SPEED'!$A:$A,'Country-wise data'!$B83)*1000*$G83)</f>
        <v>5836.6440000000002</v>
      </c>
      <c r="L83">
        <f>IF(SUMIFS('IFPRI SPEED'!AP:AP,'IFPRI SPEED'!$A:$A,'Country-wise data'!$B83)*1000=0,K83*(1+Assumptions!$C$9),SUMIFS('IFPRI SPEED'!AP:AP,'IFPRI SPEED'!$A:$A,'Country-wise data'!$B83)*1000*$G83)</f>
        <v>5953.3768800000007</v>
      </c>
      <c r="M83">
        <f>IF(SUMIFS('IFPRI SPEED'!AQ:AQ,'IFPRI SPEED'!$A:$A,'Country-wise data'!$B83)*1000=0,L83*(1+Assumptions!$C$9),SUMIFS('IFPRI SPEED'!AQ:AQ,'IFPRI SPEED'!$A:$A,'Country-wise data'!$B83)*1000*$G83)</f>
        <v>6072.4444176000006</v>
      </c>
      <c r="N83">
        <f>IF(SUMIFS('IFPRI SPEED'!AR:AR,'IFPRI SPEED'!$A:$A,'Country-wise data'!$B83)*1000=0,M83*(1+Assumptions!$C$9),SUMIFS('IFPRI SPEED'!AR:AR,'IFPRI SPEED'!$A:$A,'Country-wise data'!$B83)*1000*$G83)</f>
        <v>6193.8933059520004</v>
      </c>
      <c r="O83">
        <f>IF(SUMIFS('IFPRI SPEED'!AS:AS,'IFPRI SPEED'!$A:$A,'Country-wise data'!$B83)*1000=0,N83*(1+Assumptions!$C$9),SUMIFS('IFPRI SPEED'!AS:AS,'IFPRI SPEED'!$A:$A,'Country-wise data'!$B83)*1000*$G83)</f>
        <v>6317.7711720710404</v>
      </c>
      <c r="P83">
        <f>IF(SUMIFS('IFPRI SPEED'!AT:AT,'IFPRI SPEED'!$A:$A,'Country-wise data'!$B83)*1000=0,O83*(1+Assumptions!$C$9),SUMIFS('IFPRI SPEED'!AT:AT,'IFPRI SPEED'!$A:$A,'Country-wise data'!$B83)*1000*$G83)</f>
        <v>6444.1265955124609</v>
      </c>
      <c r="Q83">
        <f>IF(SUMIFS('IFPRI SPEED'!AU:AU,'IFPRI SPEED'!$A:$A,'Country-wise data'!$B83)*1000=0,P83*(1+Assumptions!$C$9),SUMIFS('IFPRI SPEED'!AU:AU,'IFPRI SPEED'!$A:$A,'Country-wise data'!$B83)*1000*$G83)</f>
        <v>6573.0091274227107</v>
      </c>
      <c r="R83" s="36">
        <f t="shared" si="90"/>
        <v>2.0000000000000018E-2</v>
      </c>
      <c r="S83">
        <f>SUMIFS(FAOstat!CE:CE,FAOstat!$B:$B,'Country-wise data'!$B83)</f>
        <v>34052.235298</v>
      </c>
      <c r="T83">
        <f>SUMIFS(FAOstat!CF:CF,FAOstat!$B:$B,'Country-wise data'!$B83)</f>
        <v>36458.894137000003</v>
      </c>
      <c r="U83">
        <f>SUMIFS(FAOstat!CG:CG,FAOstat!$B:$B,'Country-wise data'!$B83)</f>
        <v>38121.815589999998</v>
      </c>
      <c r="V83">
        <f>SUMIFS(FAOstat!CH:CH,FAOstat!$B:$B,'Country-wise data'!$B83)</f>
        <v>40002.037844999999</v>
      </c>
      <c r="W83">
        <f>SUMIFS(FAOstat!CI:CI,FAOstat!$B:$B,'Country-wise data'!$B83)</f>
        <v>41209.553092000002</v>
      </c>
      <c r="X83">
        <f>SUMIFS(FAOstat!CJ:CJ,FAOstat!$B:$B,'Country-wise data'!$B83)</f>
        <v>37416.706853000003</v>
      </c>
      <c r="Y83">
        <f>SUMIFS(FAOstat!CK:CK,FAOstat!$B:$B,'Country-wise data'!$B83)</f>
        <v>36102.448136999999</v>
      </c>
      <c r="Z83">
        <f>SUMIFS(FAOstat!CL:CL,FAOstat!$B:$B,'Country-wise data'!$B83)</f>
        <v>39159.605755999997</v>
      </c>
      <c r="AA83">
        <f>SUMIFS(FAOstat!CM:CM,FAOstat!$B:$B,'Country-wise data'!$B83)</f>
        <v>40482.328890999997</v>
      </c>
      <c r="AB83">
        <f>SUMIFS(FAOstat!CN:CN,FAOstat!$B:$B,'Country-wise data'!$B83)</f>
        <v>41291.975468819997</v>
      </c>
      <c r="AC83" s="53">
        <f>IFERROR(INDEX('ASTI data (new)'!$AF$6:$AL$130,MATCH('Country-wise data'!$B83,'ASTI data (new)'!$C$6:$C$130,),MATCH('Country-wise data'!AC$3,'ASTI data (new)'!$AF$5:$AL$5,)),(INDEX(Assumptions!$G$154:$P$345,MATCH('Country-wise data'!$B83,Assumptions!$B$154:$B$344,),MATCH('Country-wise data'!AC$3,Assumptions!$G$153:$P$153,))*S83))</f>
        <v>396.14361818519399</v>
      </c>
      <c r="AD83" s="53">
        <f>IFERROR(INDEX('ASTI data (new)'!$AF$6:$AL$130,MATCH('Country-wise data'!$B83,'ASTI data (new)'!$C$6:$C$130,),MATCH('Country-wise data'!AD$3,'ASTI data (new)'!$AF$5:$AL$5,)),(INDEX(Assumptions!$G$154:$P$345,MATCH('Country-wise data'!$B83,Assumptions!$B$154:$B$344,),MATCH('Country-wise data'!AD$3,Assumptions!$G$153:$P$153,))*T83))</f>
        <v>430.8901607140611</v>
      </c>
      <c r="AE83" s="53">
        <f>IFERROR(INDEX('ASTI data (new)'!$AF$6:$AL$130,MATCH('Country-wise data'!$B83,'ASTI data (new)'!$C$6:$C$130,),MATCH('Country-wise data'!AE$3,'ASTI data (new)'!$AF$5:$AL$5,)),(INDEX(Assumptions!$G$154:$P$345,MATCH('Country-wise data'!$B83,Assumptions!$B$154:$B$344,),MATCH('Country-wise data'!AE$3,Assumptions!$G$153:$P$153,))*U83))</f>
        <v>441.10470122445429</v>
      </c>
      <c r="AF83" s="53">
        <f>IFERROR(INDEX('ASTI data (new)'!$AF$6:$AL$130,MATCH('Country-wise data'!$B83,'ASTI data (new)'!$C$6:$C$130,),MATCH('Country-wise data'!AF$3,'ASTI data (new)'!$AF$5:$AL$5,)),(INDEX(Assumptions!$G$154:$P$345,MATCH('Country-wise data'!$B83,Assumptions!$B$154:$B$344,),MATCH('Country-wise data'!AF$3,Assumptions!$G$153:$P$153,))*V83))</f>
        <v>463.62646172487297</v>
      </c>
      <c r="AG83" s="53">
        <f>IFERROR(INDEX('ASTI data (new)'!$AF$6:$AL$130,MATCH('Country-wise data'!$B83,'ASTI data (new)'!$C$6:$C$130,),MATCH('Country-wise data'!AG$3,'ASTI data (new)'!$AF$5:$AL$5,)),(INDEX(Assumptions!$G$154:$P$345,MATCH('Country-wise data'!$B83,Assumptions!$B$154:$B$344,),MATCH('Country-wise data'!AG$3,Assumptions!$G$153:$P$153,))*W83))</f>
        <v>524.94275804340953</v>
      </c>
      <c r="AH83" s="53">
        <f>IFERROR(INDEX('ASTI data (new)'!$AF$6:$AL$130,MATCH('Country-wise data'!$B83,'ASTI data (new)'!$C$6:$C$130,),MATCH('Country-wise data'!AH$3,'ASTI data (new)'!$AF$5:$AL$5,)),(INDEX(Assumptions!$G$154:$P$345,MATCH('Country-wise data'!$B83,Assumptions!$B$154:$B$344,),MATCH('Country-wise data'!AH$3,Assumptions!$G$153:$P$153,))*X83))</f>
        <v>543.27780378597765</v>
      </c>
      <c r="AI83" s="53">
        <f>IFERROR(INDEX('ASTI data (new)'!$AF$6:$AL$130,MATCH('Country-wise data'!$B83,'ASTI data (new)'!$C$6:$C$130,),MATCH('Country-wise data'!AI$3,'ASTI data (new)'!$AF$5:$AL$5,)),(INDEX(Assumptions!$G$154:$P$345,MATCH('Country-wise data'!$B83,Assumptions!$B$154:$B$344,),MATCH('Country-wise data'!AI$3,Assumptions!$G$153:$P$153,))*Y83))</f>
        <v>537.4466879800184</v>
      </c>
      <c r="AJ83" s="53">
        <f t="shared" ref="AJ83:AL83" si="120">IFERROR((1+($AI83/$AF83)^(1/3)-1)*AI83,0)</f>
        <v>564.57864791616862</v>
      </c>
      <c r="AK83" s="53">
        <f t="shared" si="120"/>
        <v>593.08031254385503</v>
      </c>
      <c r="AL83" s="53">
        <f t="shared" si="120"/>
        <v>623.02082876387044</v>
      </c>
      <c r="AM83" s="55" cm="1">
        <f t="array" ref="AM83">INDEX('non-R&amp;D ex_typologies'!$J$8:$J$10,MATCH('Country-wise data'!FL83,'non-R&amp;D ex_typologies'!$F$8:$F$10,),)*'Country-wise data'!AC83</f>
        <v>499.30047983341899</v>
      </c>
      <c r="AN83" s="55" cm="1">
        <f t="array" ref="AN83">INDEX('non-R&amp;D ex_typologies'!$J$8:$J$10,MATCH('Country-wise data'!FM83,'non-R&amp;D ex_typologies'!$F$8:$F$10,),)*'Country-wise data'!AD83</f>
        <v>543.0951153161119</v>
      </c>
      <c r="AO83" s="55" cm="1">
        <f t="array" ref="AO83">INDEX('non-R&amp;D ex_typologies'!$J$8:$J$10,MATCH('Country-wise data'!FN83,'non-R&amp;D ex_typologies'!$F$8:$F$10,),)*'Country-wise data'!AE83</f>
        <v>555.96954959699679</v>
      </c>
      <c r="AP83" s="55" cm="1">
        <f t="array" ref="AP83">INDEX('non-R&amp;D ex_typologies'!$J$8:$J$10,MATCH('Country-wise data'!FO83,'non-R&amp;D ex_typologies'!$F$8:$F$10,),)*'Country-wise data'!AF83</f>
        <v>584.35603699282649</v>
      </c>
      <c r="AQ83" s="55" cm="1">
        <f t="array" ref="AQ83">INDEX('non-R&amp;D ex_typologies'!$J$8:$J$10,MATCH('Country-wise data'!FP83,'non-R&amp;D ex_typologies'!$F$8:$F$10,),)*'Country-wise data'!AG83</f>
        <v>189.63365456095906</v>
      </c>
      <c r="AR83" s="55" cm="1">
        <f t="array" ref="AR83">INDEX('non-R&amp;D ex_typologies'!$J$8:$J$10,MATCH('Country-wise data'!FQ83,'non-R&amp;D ex_typologies'!$F$8:$F$10,),)*'Country-wise data'!AH83</f>
        <v>196.25712288665795</v>
      </c>
      <c r="AS83" s="55" cm="1">
        <f t="array" ref="AS83">INDEX('non-R&amp;D ex_typologies'!$J$8:$J$10,MATCH('Country-wise data'!FR83,'non-R&amp;D ex_typologies'!$F$8:$F$10,),)*'Country-wise data'!AI83</f>
        <v>194.15065359356069</v>
      </c>
      <c r="AT83" s="55" cm="1">
        <f t="array" ref="AT83">INDEX('non-R&amp;D ex_typologies'!$J$8:$J$10,MATCH('Country-wise data'!FS83,'non-R&amp;D ex_typologies'!$F$8:$F$10,),)*'Country-wise data'!AJ83</f>
        <v>203.95197505053414</v>
      </c>
      <c r="AU83" s="55" cm="1">
        <f t="array" ref="AU83">INDEX('non-R&amp;D ex_typologies'!$J$8:$J$10,MATCH('Country-wise data'!FT83,'non-R&amp;D ex_typologies'!$F$8:$F$10,),)*'Country-wise data'!AK83</f>
        <v>214.24809732596907</v>
      </c>
      <c r="AV83" s="55" cm="1">
        <f t="array" ref="AV83">INDEX('non-R&amp;D ex_typologies'!$J$8:$J$10,MATCH('Country-wise data'!FU83,'non-R&amp;D ex_typologies'!$F$8:$F$10,),)*'Country-wise data'!AL83</f>
        <v>225.06399948529304</v>
      </c>
      <c r="AW83">
        <f t="shared" si="92"/>
        <v>8524.1386655242113</v>
      </c>
      <c r="AX83" s="53">
        <f>INDEX('GDP deflators'!$AB$3:$AK$155,MATCH('Country-wise data'!$B83,'GDP deflators'!$B$3:$B$155,),MATCH('Country-wise data'!AX$3,'GDP deflators'!$D$2:$M$2,))</f>
        <v>68.338990629171079</v>
      </c>
      <c r="AY83" s="53">
        <f>INDEX('GDP deflators'!$AB$3:$AK$155,MATCH('Country-wise data'!$B83,'GDP deflators'!$B$3:$B$155,),MATCH('Country-wise data'!AY$3,'GDP deflators'!$D$2:$M$2,))</f>
        <v>72.331951194227827</v>
      </c>
      <c r="AZ83" s="53">
        <f>INDEX('GDP deflators'!$AB$3:$AK$155,MATCH('Country-wise data'!$B83,'GDP deflators'!$B$3:$B$155,),MATCH('Country-wise data'!AZ$3,'GDP deflators'!$D$2:$M$2,))</f>
        <v>75.272915504672042</v>
      </c>
      <c r="BA83" s="53">
        <f>INDEX('GDP deflators'!$AB$3:$AK$155,MATCH('Country-wise data'!$B83,'GDP deflators'!$B$3:$B$155,),MATCH('Country-wise data'!BA$3,'GDP deflators'!$D$2:$M$2,))</f>
        <v>76.424388492719217</v>
      </c>
      <c r="BB83" s="53">
        <f>INDEX('GDP deflators'!$AB$3:$AK$155,MATCH('Country-wise data'!$B83,'GDP deflators'!$B$3:$B$155,),MATCH('Country-wise data'!BB$3,'GDP deflators'!$D$2:$M$2,))</f>
        <v>79.804900524030387</v>
      </c>
      <c r="BC83" s="53">
        <f>INDEX('GDP deflators'!$AB$3:$AK$155,MATCH('Country-wise data'!$B83,'GDP deflators'!$B$3:$B$155,),MATCH('Country-wise data'!BC$3,'GDP deflators'!$D$2:$M$2,))</f>
        <v>82.029376766023503</v>
      </c>
      <c r="BD83" s="53">
        <f>INDEX('GDP deflators'!$AB$3:$AK$155,MATCH('Country-wise data'!$B83,'GDP deflators'!$B$3:$B$155,),MATCH('Country-wise data'!BD$3,'GDP deflators'!$D$2:$M$2,))</f>
        <v>86.440731398674146</v>
      </c>
      <c r="BE83" s="53">
        <f>INDEX('GDP deflators'!$AB$3:$AK$155,MATCH('Country-wise data'!$B83,'GDP deflators'!$B$3:$B$155,),MATCH('Country-wise data'!BE$3,'GDP deflators'!$D$2:$M$2,))</f>
        <v>92.195286480234444</v>
      </c>
      <c r="BF83" s="53">
        <f>INDEX('GDP deflators'!$AB$3:$AK$155,MATCH('Country-wise data'!$B83,'GDP deflators'!$B$3:$B$155,),MATCH('Country-wise data'!BF$3,'GDP deflators'!$D$2:$M$2,))</f>
        <v>96.774516578467697</v>
      </c>
      <c r="BG83" s="53">
        <f>INDEX('GDP deflators'!$AB$3:$AK$155,MATCH('Country-wise data'!$B83,'GDP deflators'!$B$3:$B$155,),MATCH('Country-wise data'!BG$3,'GDP deflators'!$D$2:$M$2,))</f>
        <v>100</v>
      </c>
      <c r="BH83" cm="1">
        <f t="array" ref="BH83">H83/(INDEX($AX83:$BG83,,MATCH(BH$3,$AX$3:$BG$3,))/100)</f>
        <v>8048.1141868845189</v>
      </c>
      <c r="BI83" cm="1">
        <f t="array" ref="BI83">I83/(INDEX($AX83:$BG83,,MATCH(BI$3,$AX$3:$BG$3,))/100)</f>
        <v>7755.908567896734</v>
      </c>
      <c r="BJ83" cm="1">
        <f t="array" ref="BJ83">J83/(INDEX($AX83:$BG83,,MATCH(BJ$3,$AX$3:$BG$3,))/100)</f>
        <v>7601.9375118329699</v>
      </c>
      <c r="BK83" cm="1">
        <f t="array" ref="BK83">K83/(INDEX($AX83:$BG83,,MATCH(BK$3,$AX$3:$BG$3,))/100)</f>
        <v>7637.1484484380853</v>
      </c>
      <c r="BL83" cm="1">
        <f t="array" ref="BL83">L83/(INDEX($AX83:$BG83,,MATCH(BL$3,$AX$3:$BG$3,))/100)</f>
        <v>7459.9139161978592</v>
      </c>
      <c r="BM83" cm="1">
        <f t="array" ref="BM83">M83/(INDEX($AX83:$BG83,,MATCH(BM$3,$AX$3:$BG$3,))/100)</f>
        <v>7402.7679558272621</v>
      </c>
      <c r="BN83" cm="1">
        <f t="array" ref="BN83">N83/(INDEX($AX83:$BG83,,MATCH(BN$3,$AX$3:$BG$3,))/100)</f>
        <v>7165.4799834872802</v>
      </c>
      <c r="BO83" cm="1">
        <f t="array" ref="BO83">O83/(INDEX($AX83:$BG83,,MATCH(BO$3,$AX$3:$BG$3,))/100)</f>
        <v>6852.5967142859245</v>
      </c>
      <c r="BP83" cm="1">
        <f t="array" ref="BP83">P83/(INDEX($AX83:$BG83,,MATCH(BP$3,$AX$3:$BG$3,))/100)</f>
        <v>6658.9085880758375</v>
      </c>
      <c r="BQ83" cm="1">
        <f t="array" ref="BQ83">Q83/(INDEX($AX83:$BG83,,MATCH(BQ$3,$AX$3:$BG$3,))/100)</f>
        <v>6573.0091274227107</v>
      </c>
      <c r="BS83" cm="1">
        <f t="array" ref="BS83">S83/(INDEX($AX83:$BG83,,MATCH(BS$3,$AX$3:$BG$3,))/100)</f>
        <v>49828.414181266111</v>
      </c>
      <c r="BT83" cm="1">
        <f t="array" ref="BT83">T83/(INDEX($AX83:$BG83,,MATCH(BT$3,$AX$3:$BG$3,))/100)</f>
        <v>50404.964244776886</v>
      </c>
      <c r="BU83" cm="1">
        <f t="array" ref="BU83">U83/(INDEX($AX83:$BG83,,MATCH(BU$3,$AX$3:$BG$3,))/100)</f>
        <v>50644.797447275509</v>
      </c>
      <c r="BV83" cm="1">
        <f t="array" ref="BV83">V83/(INDEX($AX83:$BG83,,MATCH(BV$3,$AX$3:$BG$3,))/100)</f>
        <v>52341.979614021911</v>
      </c>
      <c r="BW83" cm="1">
        <f t="array" ref="BW83">W83/(INDEX($AX83:$BG83,,MATCH(BW$3,$AX$3:$BG$3,))/100)</f>
        <v>51637.872889261009</v>
      </c>
      <c r="BX83" cm="1">
        <f t="array" ref="BX83">X83/(INDEX($AX83:$BG83,,MATCH(BX$3,$AX$3:$BG$3,))/100)</f>
        <v>45613.789020640193</v>
      </c>
      <c r="BY83" cm="1">
        <f t="array" ref="BY83">Y83/(INDEX($AX83:$BG83,,MATCH(BY$3,$AX$3:$BG$3,))/100)</f>
        <v>41765.551439507777</v>
      </c>
      <c r="BZ83" cm="1">
        <f t="array" ref="BZ83">Z83/(INDEX($AX83:$BG83,,MATCH(BZ$3,$AX$3:$BG$3,))/100)</f>
        <v>42474.628856861731</v>
      </c>
      <c r="CA83" cm="1">
        <f t="array" ref="CA83">AA83/(INDEX($AX83:$BG83,,MATCH(CA$3,$AX$3:$BG$3,))/100)</f>
        <v>41831.600221093024</v>
      </c>
      <c r="CB83" cm="1">
        <f t="array" ref="CB83">AB83/(INDEX($AX83:$BG83,,MATCH(CB$3,$AX$3:$BG$3,))/100)</f>
        <v>41291.975468819997</v>
      </c>
      <c r="CC83" cm="1">
        <f t="array" ref="CC83">AC83/(INDEX($AX83:$BG83,,MATCH(CC$3,$AX$3:$BG$3,))/100)</f>
        <v>579.67437701091342</v>
      </c>
      <c r="CD83" cm="1">
        <f t="array" ref="CD83">AD83/(INDEX($AX83:$BG83,,MATCH(CD$3,$AX$3:$BG$3,))/100)</f>
        <v>595.71206582969467</v>
      </c>
      <c r="CE83" cm="1">
        <f t="array" ref="CE83">AE83/(INDEX($AX83:$BG83,,MATCH(CE$3,$AX$3:$BG$3,))/100)</f>
        <v>586.00719563874975</v>
      </c>
      <c r="CF83" cm="1">
        <f t="array" ref="CF83">AF83/(INDEX($AX83:$BG83,,MATCH(CF$3,$AX$3:$BG$3,))/100)</f>
        <v>606.64726387577389</v>
      </c>
      <c r="CG83" cm="1">
        <f t="array" ref="CG83">AG83/(INDEX($AX83:$BG83,,MATCH(CG$3,$AX$3:$BG$3,))/100)</f>
        <v>657.7826105871053</v>
      </c>
      <c r="CH83" cm="1">
        <f t="array" ref="CH83">AH83/(INDEX($AX83:$BG83,,MATCH(CH$3,$AX$3:$BG$3,))/100)</f>
        <v>662.29663713720049</v>
      </c>
      <c r="CI83" cm="1">
        <f t="array" ref="CI83">AI83/(INDEX($AX83:$BG83,,MATCH(CI$3,$AX$3:$BG$3,))/100)</f>
        <v>621.75166646989055</v>
      </c>
      <c r="CJ83" cm="1">
        <f t="array" ref="CJ83">AJ83/(INDEX($AX83:$BG83,,MATCH(CJ$3,$AX$3:$BG$3,))/100)</f>
        <v>612.37257290502316</v>
      </c>
      <c r="CK83" cm="1">
        <f t="array" ref="CK83">AK83/(INDEX($AX83:$BG83,,MATCH(CK$3,$AX$3:$BG$3,))/100)</f>
        <v>612.84761062378197</v>
      </c>
      <c r="CL83" cm="1">
        <f t="array" ref="CL83">AL83/(INDEX($AX83:$BG83,,MATCH(CL$3,$AX$3:$BG$3,))/100)</f>
        <v>623.02082876387044</v>
      </c>
      <c r="CM83" cm="1">
        <f t="array" ref="CM83">AM83/(INDEX($AX83:$BG83,,MATCH(CM$3,$AX$3:$BG$3,))/100)</f>
        <v>730.62314095737952</v>
      </c>
      <c r="CN83" cm="1">
        <f t="array" ref="CN83">AN83/(INDEX($AX83:$BG83,,MATCH(CN$3,$AX$3:$BG$3,))/100)</f>
        <v>750.83708699876956</v>
      </c>
      <c r="CO83" cm="1">
        <f t="array" ref="CO83">AO83/(INDEX($AX83:$BG83,,MATCH(CO$3,$AX$3:$BG$3,))/100)</f>
        <v>738.60504255675983</v>
      </c>
      <c r="CP83" cm="1">
        <f t="array" ref="CP83">AP83/(INDEX($AX83:$BG83,,MATCH(CP$3,$AX$3:$BG$3,))/100)</f>
        <v>764.61983997228424</v>
      </c>
      <c r="CQ83" cm="1">
        <f t="array" ref="CQ83">AQ83/(INDEX($AX83:$BG83,,MATCH(CQ$3,$AX$3:$BG$3,))/100)</f>
        <v>237.62156623935354</v>
      </c>
      <c r="CR83" cm="1">
        <f t="array" ref="CR83">AR83/(INDEX($AX83:$BG83,,MATCH(CR$3,$AX$3:$BG$3,))/100)</f>
        <v>239.25224184800524</v>
      </c>
      <c r="CS83" cm="1">
        <f t="array" ref="CS83">AS83/(INDEX($AX83:$BG83,,MATCH(CS$3,$AX$3:$BG$3,))/100)</f>
        <v>224.60551924082705</v>
      </c>
      <c r="CT83" cm="1">
        <f t="array" ref="CT83">AT83/(INDEX($AX83:$BG83,,MATCH(CT$3,$AX$3:$BG$3,))/100)</f>
        <v>221.2173559374524</v>
      </c>
      <c r="CU83" cm="1">
        <f t="array" ref="CU83">AU83/(INDEX($AX83:$BG83,,MATCH(CU$3,$AX$3:$BG$3,))/100)</f>
        <v>221.38896157879566</v>
      </c>
      <c r="CV83" cm="1">
        <f t="array" ref="CV83">AV83/(INDEX($AX83:$BG83,,MATCH(CV$3,$AX$3:$BG$3,))/100)</f>
        <v>225.06399948529304</v>
      </c>
      <c r="CW83">
        <f t="shared" si="93"/>
        <v>10511.947583656925</v>
      </c>
      <c r="CX83">
        <f>IFERROR(1/INDEX('exch rates'!$BC$5:$BL$268,MATCH('Country-wise data'!$B83,'exch rates'!$A$5:$A$268,),MATCH(CX$3,'exch rates'!$BC$4:$BL$4,)),1)</f>
        <v>7.9138915836422699E-2</v>
      </c>
      <c r="CY83">
        <f>IFERROR(1/INDEX('exch rates'!$BC$5:$BL$268,MATCH('Country-wise data'!$B83,'exch rates'!$A$5:$A$268,),MATCH(CY$3,'exch rates'!$BC$4:$BL$4,)),1)</f>
        <v>8.0493748654245134E-2</v>
      </c>
      <c r="CZ83">
        <f>IFERROR(1/INDEX('exch rates'!$BC$5:$BL$268,MATCH('Country-wise data'!$B83,'exch rates'!$A$5:$A$268,),MATCH(CZ$3,'exch rates'!$BC$4:$BL$4,)),1)</f>
        <v>7.5933267313576122E-2</v>
      </c>
      <c r="DA83">
        <f>IFERROR(1/INDEX('exch rates'!$BC$5:$BL$268,MATCH('Country-wise data'!$B83,'exch rates'!$A$5:$A$268,),MATCH(DA$3,'exch rates'!$BC$4:$BL$4,)),1)</f>
        <v>7.8296324183320193E-2</v>
      </c>
      <c r="DB83">
        <f>IFERROR(1/INDEX('exch rates'!$BC$5:$BL$268,MATCH('Country-wise data'!$B83,'exch rates'!$A$5:$A$268,),MATCH(DB$3,'exch rates'!$BC$4:$BL$4,)),1)</f>
        <v>7.5230676060470417E-2</v>
      </c>
      <c r="DC83">
        <f>IFERROR(1/INDEX('exch rates'!$BC$5:$BL$268,MATCH('Country-wise data'!$B83,'exch rates'!$A$5:$A$268,),MATCH(DC$3,'exch rates'!$BC$4:$BL$4,)),1)</f>
        <v>6.309838299877156E-2</v>
      </c>
      <c r="DD83">
        <f>IFERROR(1/INDEX('exch rates'!$BC$5:$BL$268,MATCH('Country-wise data'!$B83,'exch rates'!$A$5:$A$268,),MATCH(DD$3,'exch rates'!$BC$4:$BL$4,)),1)</f>
        <v>5.3578915268071035E-2</v>
      </c>
      <c r="DE83">
        <f>IFERROR(1/INDEX('exch rates'!$BC$5:$BL$268,MATCH('Country-wise data'!$B83,'exch rates'!$A$5:$A$268,),MATCH(DE$3,'exch rates'!$BC$4:$BL$4,)),1)</f>
        <v>5.2835924201583048E-2</v>
      </c>
      <c r="DF83">
        <f>IFERROR(1/INDEX('exch rates'!$BC$5:$BL$268,MATCH('Country-wise data'!$B83,'exch rates'!$A$5:$A$268,),MATCH(DF$3,'exch rates'!$BC$4:$BL$4,)),1)</f>
        <v>5.1963326016608261E-2</v>
      </c>
      <c r="DG83">
        <f>IFERROR(1/INDEX('exch rates'!$BC$5:$BL$268,MATCH('Country-wise data'!$B83,'exch rates'!$A$5:$A$268,),MATCH(DG$3,'exch rates'!$BC$4:$BL$4,)),1)</f>
        <v>5.191128707114797E-2</v>
      </c>
      <c r="DH83" cm="1">
        <f t="array" ref="DH83">(BH83/INDEX($CX83:$DG83,,MATCH(DH$3,$CX$3:$DG$3,)))*$DG83</f>
        <v>5279.1722191430272</v>
      </c>
      <c r="DI83" cm="1">
        <f t="array" ref="DI83">(BI83/INDEX($CX83:$DG83,,MATCH(DI$3,$CX$3:$DG$3,)))*$DG83</f>
        <v>5001.869125204792</v>
      </c>
      <c r="DJ83" cm="1">
        <f t="array" ref="DJ83">(BJ83/INDEX($CX83:$DG83,,MATCH(DJ$3,$CX$3:$DG$3,)))*$DG83</f>
        <v>5197.015411493222</v>
      </c>
      <c r="DK83" cm="1">
        <f t="array" ref="DK83">(BK83/INDEX($CX83:$DG83,,MATCH(DK$3,$CX$3:$DG$3,)))*$DG83</f>
        <v>5063.509809012211</v>
      </c>
      <c r="DL83" cm="1">
        <f t="array" ref="DL83">(BL83/INDEX($CX83:$DG83,,MATCH(DL$3,$CX$3:$DG$3,)))*$DG83</f>
        <v>5147.5508809534585</v>
      </c>
      <c r="DM83" cm="1">
        <f t="array" ref="DM83">(BM83/INDEX($CX83:$DG83,,MATCH(DM$3,$CX$3:$DG$3,)))*$DG83</f>
        <v>6090.2862199103547</v>
      </c>
      <c r="DN83" cm="1">
        <f t="array" ref="DN83">(BN83/INDEX($CX83:$DG83,,MATCH(DN$3,$CX$3:$DG$3,)))*$DG83</f>
        <v>6942.4564973796378</v>
      </c>
      <c r="DO83" cm="1">
        <f t="array" ref="DO83">(BO83/INDEX($CX83:$DG83,,MATCH(DO$3,$CX$3:$DG$3,)))*$DG83</f>
        <v>6732.6751749606719</v>
      </c>
      <c r="DP83" cm="1">
        <f t="array" ref="DP83">(BP83/INDEX($CX83:$DG83,,MATCH(DP$3,$CX$3:$DG$3,)))*$DG83</f>
        <v>6652.2399891349387</v>
      </c>
      <c r="DQ83" cm="1">
        <f t="array" ref="DQ83">(BQ83/INDEX($CX83:$DG83,,MATCH(DQ$3,$CX$3:$DG$3,)))*$DG83</f>
        <v>6573.0091274227107</v>
      </c>
      <c r="DS83" cm="1">
        <f t="array" ref="DS83">(BS83/INDEX($CX83:$DG83,,MATCH(DS$3,$CX$3:$DG$3,)))*$DG83</f>
        <v>32685.020833622399</v>
      </c>
      <c r="DT83" cm="1">
        <f t="array" ref="DT83">(BT83/INDEX($CX83:$DG83,,MATCH(DT$3,$CX$3:$DG$3,)))*$DG83</f>
        <v>32506.705333862799</v>
      </c>
      <c r="DU83" cm="1">
        <f t="array" ref="DU83">(BU83/INDEX($CX83:$DG83,,MATCH(DU$3,$CX$3:$DG$3,)))*$DG83</f>
        <v>34622.988210012336</v>
      </c>
      <c r="DV83" cm="1">
        <f t="array" ref="DV83">(BV83/INDEX($CX83:$DG83,,MATCH(DV$3,$CX$3:$DG$3,)))*$DG83</f>
        <v>34703.283429421965</v>
      </c>
      <c r="DW83" cm="1">
        <f t="array" ref="DW83">(BW83/INDEX($CX83:$DG83,,MATCH(DW$3,$CX$3:$DG$3,)))*$DG83</f>
        <v>35631.58785311487</v>
      </c>
      <c r="DX83" cm="1">
        <f t="array" ref="DX83">(BX83/INDEX($CX83:$DG83,,MATCH(DX$3,$CX$3:$DG$3,)))*$DG83</f>
        <v>37526.643056753601</v>
      </c>
      <c r="DY83" cm="1">
        <f t="array" ref="DY83">(BY83/INDEX($CX83:$DG83,,MATCH(DY$3,$CX$3:$DG$3,)))*$DG83</f>
        <v>40465.61076523157</v>
      </c>
      <c r="DZ83" cm="1">
        <f t="array" ref="DZ83">(BZ83/INDEX($CX83:$DG83,,MATCH(DZ$3,$CX$3:$DG$3,)))*$DG83</f>
        <v>41731.316053386116</v>
      </c>
      <c r="EA83" cm="1">
        <f t="array" ref="EA83">(CA83/INDEX($CX83:$DG83,,MATCH(EA$3,$CX$3:$DG$3,)))*$DG83</f>
        <v>41789.707745585853</v>
      </c>
      <c r="EB83" cm="1">
        <f t="array" ref="EB83">(CB83/INDEX($CX83:$DG83,,MATCH(EB$3,$CX$3:$DG$3,)))*$DG83</f>
        <v>41291.975468819997</v>
      </c>
      <c r="EC83" s="53" cm="1">
        <f t="array" ref="EC83">(CC83/INDEX($CX83:$DG83,,MATCH(EC$3,$CX$3:$DG$3,)))*$DG83</f>
        <v>380.23825162074155</v>
      </c>
      <c r="ED83" cm="1">
        <f t="array" ref="ED83">(CD83/INDEX($CX83:$DG83,,MATCH(ED$3,$CX$3:$DG$3,)))*$DG83</f>
        <v>384.18113925671884</v>
      </c>
      <c r="EE83" cm="1">
        <f t="array" ref="EE83">(CE83/INDEX($CX83:$DG83,,MATCH(EE$3,$CX$3:$DG$3,)))*$DG83</f>
        <v>400.6200290702181</v>
      </c>
      <c r="EF83" cm="1">
        <f t="array" ref="EF83">(CF83/INDEX($CX83:$DG83,,MATCH(EF$3,$CX$3:$DG$3,)))*$DG83</f>
        <v>402.21352144511781</v>
      </c>
      <c r="EG83" cm="1">
        <f t="array" ref="EG83">(CG83/INDEX($CX83:$DG83,,MATCH(EG$3,$CX$3:$DG$3,)))*$DG83</f>
        <v>453.88854276877072</v>
      </c>
      <c r="EH83" cm="1">
        <f t="array" ref="EH83">(CH83/INDEX($CX83:$DG83,,MATCH(EH$3,$CX$3:$DG$3,)))*$DG83</f>
        <v>544.87403991564213</v>
      </c>
      <c r="EI83" cm="1">
        <f t="array" ref="EI83">(CI83/INDEX($CX83:$DG83,,MATCH(EI$3,$CX$3:$DG$3,)))*$DG83</f>
        <v>602.39982619276986</v>
      </c>
      <c r="EJ83" cm="1">
        <f t="array" ref="EJ83">(CJ83/INDEX($CX83:$DG83,,MATCH(EJ$3,$CX$3:$DG$3,)))*$DG83</f>
        <v>601.65595486295467</v>
      </c>
      <c r="EK83" cm="1">
        <f t="array" ref="EK83">(CK83/INDEX($CX83:$DG83,,MATCH(EK$3,$CX$3:$DG$3,)))*$DG83</f>
        <v>612.23387116887238</v>
      </c>
      <c r="EL83" cm="1">
        <f t="array" ref="EL83">(CL83/INDEX($CX83:$DG83,,MATCH(EL$3,$CX$3:$DG$3,)))*$DG83</f>
        <v>623.02082876387044</v>
      </c>
      <c r="EM83" cm="1">
        <f t="array" ref="EM83">(CM83/INDEX($CX83:$DG83,,MATCH(EM$3,$CX$3:$DG$3,)))*$DG83</f>
        <v>479.2533131166125</v>
      </c>
      <c r="EN83" cm="1">
        <f t="array" ref="EN83">(CN83/INDEX($CX83:$DG83,,MATCH(EN$3,$CX$3:$DG$3,)))*$DG83</f>
        <v>484.22293927793163</v>
      </c>
      <c r="EO83" cm="1">
        <f t="array" ref="EO83">(CO83/INDEX($CX83:$DG83,,MATCH(EO$3,$CX$3:$DG$3,)))*$DG83</f>
        <v>504.94256013011392</v>
      </c>
      <c r="EP83" cm="1">
        <f t="array" ref="EP83">(CP83/INDEX($CX83:$DG83,,MATCH(EP$3,$CX$3:$DG$3,)))*$DG83</f>
        <v>506.95100219726942</v>
      </c>
      <c r="EQ83" cm="1">
        <f t="array" ref="EQ83">(CQ83/INDEX($CX83:$DG83,,MATCH(EQ$3,$CX$3:$DG$3,)))*$DG83</f>
        <v>163.96557874120151</v>
      </c>
      <c r="ER83" cm="1">
        <f t="array" ref="ER83">(CR83/INDEX($CX83:$DG83,,MATCH(ER$3,$CX$3:$DG$3,)))*$DG83</f>
        <v>196.83375735998371</v>
      </c>
      <c r="ES83" cm="1">
        <f t="array" ref="ES83">(CS83/INDEX($CX83:$DG83,,MATCH(ES$3,$CX$3:$DG$3,)))*$DG83</f>
        <v>217.61473760225664</v>
      </c>
      <c r="ET83" cm="1">
        <f t="array" ref="ET83">(CT83/INDEX($CX83:$DG83,,MATCH(ET$3,$CX$3:$DG$3,)))*$DG83</f>
        <v>217.34601680054161</v>
      </c>
      <c r="EU83" cm="1">
        <f t="array" ref="EU83">(CU83/INDEX($CX83:$DG83,,MATCH(EU$3,$CX$3:$DG$3,)))*$DG83</f>
        <v>221.16725044172512</v>
      </c>
      <c r="EV83" cm="1">
        <f t="array" ref="EV83">(CV83/INDEX($CX83:$DG83,,MATCH(EV$3,$CX$3:$DG$3,)))*$DG83</f>
        <v>225.06399948529304</v>
      </c>
      <c r="EW83">
        <f t="shared" si="94"/>
        <v>8222.6871602186056</v>
      </c>
      <c r="EY83" s="96">
        <f t="shared" si="105"/>
        <v>1.1633410104166079E-2</v>
      </c>
      <c r="EZ83" s="96">
        <f t="shared" si="95"/>
        <v>1.1818519758030067E-2</v>
      </c>
      <c r="FA83" s="96">
        <f t="shared" si="96"/>
        <v>1.1570925843840544E-2</v>
      </c>
      <c r="FB83" s="96">
        <f t="shared" si="97"/>
        <v>1.1590071073912134E-2</v>
      </c>
      <c r="FC83" s="96">
        <f t="shared" si="98"/>
        <v>1.2738375416774817E-2</v>
      </c>
      <c r="FD83" s="96">
        <f t="shared" si="99"/>
        <v>1.4519658448841247E-2</v>
      </c>
      <c r="FE83" s="96">
        <f t="shared" si="100"/>
        <v>1.4886710339989662E-2</v>
      </c>
      <c r="FF83" s="96">
        <f t="shared" si="101"/>
        <v>1.4417373132763586E-2</v>
      </c>
      <c r="FG83" s="96">
        <f t="shared" si="102"/>
        <v>1.4650350629301572E-2</v>
      </c>
      <c r="FH83" s="96">
        <f t="shared" si="103"/>
        <v>1.5088181703351054E-2</v>
      </c>
      <c r="FJ83" s="96">
        <f t="shared" si="106"/>
        <v>46783.557338352417</v>
      </c>
      <c r="FK83" s="96" t="str">
        <f>IF(AND('Country-wise data'!FJ83&gt;'non-R&amp;D ex_typologies'!$C$17,'Country-wise data'!FJ83&lt;'non-R&amp;D ex_typologies'!$D$17),"Small",IF(AND('Country-wise data'!FJ83&gt;'non-R&amp;D ex_typologies'!$E$17,'Country-wise data'!$FJ$4&lt;'non-R&amp;D ex_typologies'!$F$17),"Medium","Large"))</f>
        <v>Medium</v>
      </c>
      <c r="FL83" t="str">
        <f>IF($FK83='non-R&amp;D ex_typologies'!$C$16,IF(AND('Country-wise data'!EY83&gt;'non-R&amp;D ex_typologies'!$C$21,'Country-wise data'!EY83&lt;'non-R&amp;D ex_typologies'!$D$21),'non-R&amp;D ex_typologies'!$B$21,IF(AND('Country-wise data'!EY83&gt;'non-R&amp;D ex_typologies'!$C$19,'Country-wise data'!EY83&lt;'non-R&amp;D ex_typologies'!$D$19),'non-R&amp;D ex_typologies'!$B$19,'non-R&amp;D ex_typologies'!$B$20)),IF($FK83='non-R&amp;D ex_typologies'!$E$16,IF(AND('Country-wise data'!EY83&gt;'non-R&amp;D ex_typologies'!$E$21,'Country-wise data'!EY83&lt;'non-R&amp;D ex_typologies'!$F$21),'non-R&amp;D ex_typologies'!$B$21,IF(AND('Country-wise data'!EY83&gt;'non-R&amp;D ex_typologies'!$E$19,'Country-wise data'!EY83&lt;'non-R&amp;D ex_typologies'!$F$19),'non-R&amp;D ex_typologies'!$B$19,'non-R&amp;D ex_typologies'!$B$20)),IF(AND('Country-wise data'!EY83&gt;'non-R&amp;D ex_typologies'!$G$21,'Country-wise data'!EY83&lt;'non-R&amp;D ex_typologies'!$H$21),'non-R&amp;D ex_typologies'!$B$21,IF(AND('Country-wise data'!EY83&gt;'non-R&amp;D ex_typologies'!$G$19,'Country-wise data'!EY83&lt;'non-R&amp;D ex_typologies'!$H$19),'non-R&amp;D ex_typologies'!$B$19,'non-R&amp;D ex_typologies'!$B$20))))</f>
        <v>Balanced</v>
      </c>
      <c r="FM83" t="str">
        <f>IF($FK83='non-R&amp;D ex_typologies'!$C$16,IF(AND('Country-wise data'!EZ83&gt;'non-R&amp;D ex_typologies'!$C$21,'Country-wise data'!EZ83&lt;'non-R&amp;D ex_typologies'!$D$21),'non-R&amp;D ex_typologies'!$B$21,IF(AND('Country-wise data'!EZ83&gt;'non-R&amp;D ex_typologies'!$C$19,'Country-wise data'!EZ83&lt;'non-R&amp;D ex_typologies'!$D$19),'non-R&amp;D ex_typologies'!$B$19,'non-R&amp;D ex_typologies'!$B$20)),IF($FK83='non-R&amp;D ex_typologies'!$E$16,IF(AND('Country-wise data'!EZ83&gt;'non-R&amp;D ex_typologies'!$E$21,'Country-wise data'!EZ83&lt;'non-R&amp;D ex_typologies'!$F$21),'non-R&amp;D ex_typologies'!$B$21,IF(AND('Country-wise data'!EZ83&gt;'non-R&amp;D ex_typologies'!$E$19,'Country-wise data'!EZ83&lt;'non-R&amp;D ex_typologies'!$F$19),'non-R&amp;D ex_typologies'!$B$19,'non-R&amp;D ex_typologies'!$B$20)),IF(AND('Country-wise data'!EZ83&gt;'non-R&amp;D ex_typologies'!$G$21,'Country-wise data'!EZ83&lt;'non-R&amp;D ex_typologies'!$H$21),'non-R&amp;D ex_typologies'!$B$21,IF(AND('Country-wise data'!EZ83&gt;'non-R&amp;D ex_typologies'!$G$19,'Country-wise data'!EZ83&lt;'non-R&amp;D ex_typologies'!$H$19),'non-R&amp;D ex_typologies'!$B$19,'non-R&amp;D ex_typologies'!$B$20))))</f>
        <v>Balanced</v>
      </c>
      <c r="FN83" t="str">
        <f>IF($FK83='non-R&amp;D ex_typologies'!$C$16,IF(AND('Country-wise data'!FA83&gt;'non-R&amp;D ex_typologies'!$C$21,'Country-wise data'!FA83&lt;'non-R&amp;D ex_typologies'!$D$21),'non-R&amp;D ex_typologies'!$B$21,IF(AND('Country-wise data'!FA83&gt;'non-R&amp;D ex_typologies'!$C$19,'Country-wise data'!FA83&lt;'non-R&amp;D ex_typologies'!$D$19),'non-R&amp;D ex_typologies'!$B$19,'non-R&amp;D ex_typologies'!$B$20)),IF($FK83='non-R&amp;D ex_typologies'!$E$16,IF(AND('Country-wise data'!FA83&gt;'non-R&amp;D ex_typologies'!$E$21,'Country-wise data'!FA83&lt;'non-R&amp;D ex_typologies'!$F$21),'non-R&amp;D ex_typologies'!$B$21,IF(AND('Country-wise data'!FA83&gt;'non-R&amp;D ex_typologies'!$E$19,'Country-wise data'!FA83&lt;'non-R&amp;D ex_typologies'!$F$19),'non-R&amp;D ex_typologies'!$B$19,'non-R&amp;D ex_typologies'!$B$20)),IF(AND('Country-wise data'!FA83&gt;'non-R&amp;D ex_typologies'!$G$21,'Country-wise data'!FA83&lt;'non-R&amp;D ex_typologies'!$H$21),'non-R&amp;D ex_typologies'!$B$21,IF(AND('Country-wise data'!FA83&gt;'non-R&amp;D ex_typologies'!$G$19,'Country-wise data'!FA83&lt;'non-R&amp;D ex_typologies'!$H$19),'non-R&amp;D ex_typologies'!$B$19,'non-R&amp;D ex_typologies'!$B$20))))</f>
        <v>Balanced</v>
      </c>
      <c r="FO83" t="str">
        <f>IF($FK83='non-R&amp;D ex_typologies'!$C$16,IF(AND('Country-wise data'!FB83&gt;'non-R&amp;D ex_typologies'!$C$21,'Country-wise data'!FB83&lt;'non-R&amp;D ex_typologies'!$D$21),'non-R&amp;D ex_typologies'!$B$21,IF(AND('Country-wise data'!FB83&gt;'non-R&amp;D ex_typologies'!$C$19,'Country-wise data'!FB83&lt;'non-R&amp;D ex_typologies'!$D$19),'non-R&amp;D ex_typologies'!$B$19,'non-R&amp;D ex_typologies'!$B$20)),IF($FK83='non-R&amp;D ex_typologies'!$E$16,IF(AND('Country-wise data'!FB83&gt;'non-R&amp;D ex_typologies'!$E$21,'Country-wise data'!FB83&lt;'non-R&amp;D ex_typologies'!$F$21),'non-R&amp;D ex_typologies'!$B$21,IF(AND('Country-wise data'!FB83&gt;'non-R&amp;D ex_typologies'!$E$19,'Country-wise data'!FB83&lt;'non-R&amp;D ex_typologies'!$F$19),'non-R&amp;D ex_typologies'!$B$19,'non-R&amp;D ex_typologies'!$B$20)),IF(AND('Country-wise data'!FB83&gt;'non-R&amp;D ex_typologies'!$G$21,'Country-wise data'!FB83&lt;'non-R&amp;D ex_typologies'!$H$21),'non-R&amp;D ex_typologies'!$B$21,IF(AND('Country-wise data'!FB83&gt;'non-R&amp;D ex_typologies'!$G$19,'Country-wise data'!FB83&lt;'non-R&amp;D ex_typologies'!$H$19),'non-R&amp;D ex_typologies'!$B$19,'non-R&amp;D ex_typologies'!$B$20))))</f>
        <v>Balanced</v>
      </c>
      <c r="FP83" t="str">
        <f>IF($FK83='non-R&amp;D ex_typologies'!$C$16,IF(AND('Country-wise data'!FC83&gt;'non-R&amp;D ex_typologies'!$C$21,'Country-wise data'!FC83&lt;'non-R&amp;D ex_typologies'!$D$21),'non-R&amp;D ex_typologies'!$B$21,IF(AND('Country-wise data'!FC83&gt;'non-R&amp;D ex_typologies'!$C$19,'Country-wise data'!FC83&lt;'non-R&amp;D ex_typologies'!$D$19),'non-R&amp;D ex_typologies'!$B$19,'non-R&amp;D ex_typologies'!$B$20)),IF($FK83='non-R&amp;D ex_typologies'!$E$16,IF(AND('Country-wise data'!FC83&gt;'non-R&amp;D ex_typologies'!$E$21,'Country-wise data'!FC83&lt;'non-R&amp;D ex_typologies'!$F$21),'non-R&amp;D ex_typologies'!$B$21,IF(AND('Country-wise data'!FC83&gt;'non-R&amp;D ex_typologies'!$E$19,'Country-wise data'!FC83&lt;'non-R&amp;D ex_typologies'!$F$19),'non-R&amp;D ex_typologies'!$B$19,'non-R&amp;D ex_typologies'!$B$20)),IF(AND('Country-wise data'!FC83&gt;'non-R&amp;D ex_typologies'!$G$21,'Country-wise data'!FC83&lt;'non-R&amp;D ex_typologies'!$H$21),'non-R&amp;D ex_typologies'!$B$21,IF(AND('Country-wise data'!FC83&gt;'non-R&amp;D ex_typologies'!$G$19,'Country-wise data'!FC83&lt;'non-R&amp;D ex_typologies'!$H$19),'non-R&amp;D ex_typologies'!$B$19,'non-R&amp;D ex_typologies'!$B$20))))</f>
        <v xml:space="preserve">Research heavy </v>
      </c>
      <c r="FQ83" t="str">
        <f>IF($FK83='non-R&amp;D ex_typologies'!$C$16,IF(AND('Country-wise data'!FD83&gt;'non-R&amp;D ex_typologies'!$C$21,'Country-wise data'!FD83&lt;'non-R&amp;D ex_typologies'!$D$21),'non-R&amp;D ex_typologies'!$B$21,IF(AND('Country-wise data'!FD83&gt;'non-R&amp;D ex_typologies'!$C$19,'Country-wise data'!FD83&lt;'non-R&amp;D ex_typologies'!$D$19),'non-R&amp;D ex_typologies'!$B$19,'non-R&amp;D ex_typologies'!$B$20)),IF($FK83='non-R&amp;D ex_typologies'!$E$16,IF(AND('Country-wise data'!FD83&gt;'non-R&amp;D ex_typologies'!$E$21,'Country-wise data'!FD83&lt;'non-R&amp;D ex_typologies'!$F$21),'non-R&amp;D ex_typologies'!$B$21,IF(AND('Country-wise data'!FD83&gt;'non-R&amp;D ex_typologies'!$E$19,'Country-wise data'!FD83&lt;'non-R&amp;D ex_typologies'!$F$19),'non-R&amp;D ex_typologies'!$B$19,'non-R&amp;D ex_typologies'!$B$20)),IF(AND('Country-wise data'!FD83&gt;'non-R&amp;D ex_typologies'!$G$21,'Country-wise data'!FD83&lt;'non-R&amp;D ex_typologies'!$H$21),'non-R&amp;D ex_typologies'!$B$21,IF(AND('Country-wise data'!FD83&gt;'non-R&amp;D ex_typologies'!$G$19,'Country-wise data'!FD83&lt;'non-R&amp;D ex_typologies'!$H$19),'non-R&amp;D ex_typologies'!$B$19,'non-R&amp;D ex_typologies'!$B$20))))</f>
        <v xml:space="preserve">Research heavy </v>
      </c>
      <c r="FR83" t="str">
        <f>IF($FK83='non-R&amp;D ex_typologies'!$C$16,IF(AND('Country-wise data'!FE83&gt;'non-R&amp;D ex_typologies'!$C$21,'Country-wise data'!FE83&lt;'non-R&amp;D ex_typologies'!$D$21),'non-R&amp;D ex_typologies'!$B$21,IF(AND('Country-wise data'!FE83&gt;'non-R&amp;D ex_typologies'!$C$19,'Country-wise data'!FE83&lt;'non-R&amp;D ex_typologies'!$D$19),'non-R&amp;D ex_typologies'!$B$19,'non-R&amp;D ex_typologies'!$B$20)),IF($FK83='non-R&amp;D ex_typologies'!$E$16,IF(AND('Country-wise data'!FE83&gt;'non-R&amp;D ex_typologies'!$E$21,'Country-wise data'!FE83&lt;'non-R&amp;D ex_typologies'!$F$21),'non-R&amp;D ex_typologies'!$B$21,IF(AND('Country-wise data'!FE83&gt;'non-R&amp;D ex_typologies'!$E$19,'Country-wise data'!FE83&lt;'non-R&amp;D ex_typologies'!$F$19),'non-R&amp;D ex_typologies'!$B$19,'non-R&amp;D ex_typologies'!$B$20)),IF(AND('Country-wise data'!FE83&gt;'non-R&amp;D ex_typologies'!$G$21,'Country-wise data'!FE83&lt;'non-R&amp;D ex_typologies'!$H$21),'non-R&amp;D ex_typologies'!$B$21,IF(AND('Country-wise data'!FE83&gt;'non-R&amp;D ex_typologies'!$G$19,'Country-wise data'!FE83&lt;'non-R&amp;D ex_typologies'!$H$19),'non-R&amp;D ex_typologies'!$B$19,'non-R&amp;D ex_typologies'!$B$20))))</f>
        <v xml:space="preserve">Research heavy </v>
      </c>
      <c r="FS83" t="str">
        <f>IF($FK83='non-R&amp;D ex_typologies'!$C$16,IF(AND('Country-wise data'!FF83&gt;'non-R&amp;D ex_typologies'!$C$21,'Country-wise data'!FF83&lt;'non-R&amp;D ex_typologies'!$D$21),'non-R&amp;D ex_typologies'!$B$21,IF(AND('Country-wise data'!FF83&gt;'non-R&amp;D ex_typologies'!$C$19,'Country-wise data'!FF83&lt;'non-R&amp;D ex_typologies'!$D$19),'non-R&amp;D ex_typologies'!$B$19,'non-R&amp;D ex_typologies'!$B$20)),IF($FK83='non-R&amp;D ex_typologies'!$E$16,IF(AND('Country-wise data'!FF83&gt;'non-R&amp;D ex_typologies'!$E$21,'Country-wise data'!FF83&lt;'non-R&amp;D ex_typologies'!$F$21),'non-R&amp;D ex_typologies'!$B$21,IF(AND('Country-wise data'!FF83&gt;'non-R&amp;D ex_typologies'!$E$19,'Country-wise data'!FF83&lt;'non-R&amp;D ex_typologies'!$F$19),'non-R&amp;D ex_typologies'!$B$19,'non-R&amp;D ex_typologies'!$B$20)),IF(AND('Country-wise data'!FF83&gt;'non-R&amp;D ex_typologies'!$G$21,'Country-wise data'!FF83&lt;'non-R&amp;D ex_typologies'!$H$21),'non-R&amp;D ex_typologies'!$B$21,IF(AND('Country-wise data'!FF83&gt;'non-R&amp;D ex_typologies'!$G$19,'Country-wise data'!FF83&lt;'non-R&amp;D ex_typologies'!$H$19),'non-R&amp;D ex_typologies'!$B$19,'non-R&amp;D ex_typologies'!$B$20))))</f>
        <v xml:space="preserve">Research heavy </v>
      </c>
      <c r="FT83" t="str">
        <f>IF($FK83='non-R&amp;D ex_typologies'!$C$16,IF(AND('Country-wise data'!FG83&gt;'non-R&amp;D ex_typologies'!$C$21,'Country-wise data'!FG83&lt;'non-R&amp;D ex_typologies'!$D$21),'non-R&amp;D ex_typologies'!$B$21,IF(AND('Country-wise data'!FG83&gt;'non-R&amp;D ex_typologies'!$C$19,'Country-wise data'!FG83&lt;'non-R&amp;D ex_typologies'!$D$19),'non-R&amp;D ex_typologies'!$B$19,'non-R&amp;D ex_typologies'!$B$20)),IF($FK83='non-R&amp;D ex_typologies'!$E$16,IF(AND('Country-wise data'!FG83&gt;'non-R&amp;D ex_typologies'!$E$21,'Country-wise data'!FG83&lt;'non-R&amp;D ex_typologies'!$F$21),'non-R&amp;D ex_typologies'!$B$21,IF(AND('Country-wise data'!FG83&gt;'non-R&amp;D ex_typologies'!$E$19,'Country-wise data'!FG83&lt;'non-R&amp;D ex_typologies'!$F$19),'non-R&amp;D ex_typologies'!$B$19,'non-R&amp;D ex_typologies'!$B$20)),IF(AND('Country-wise data'!FG83&gt;'non-R&amp;D ex_typologies'!$G$21,'Country-wise data'!FG83&lt;'non-R&amp;D ex_typologies'!$H$21),'non-R&amp;D ex_typologies'!$B$21,IF(AND('Country-wise data'!FG83&gt;'non-R&amp;D ex_typologies'!$G$19,'Country-wise data'!FG83&lt;'non-R&amp;D ex_typologies'!$H$19),'non-R&amp;D ex_typologies'!$B$19,'non-R&amp;D ex_typologies'!$B$20))))</f>
        <v xml:space="preserve">Research heavy </v>
      </c>
      <c r="FU83" t="str">
        <f>IF($FK83='non-R&amp;D ex_typologies'!$C$16,IF(AND('Country-wise data'!FH83&gt;'non-R&amp;D ex_typologies'!$C$21,'Country-wise data'!FH83&lt;'non-R&amp;D ex_typologies'!$D$21),'non-R&amp;D ex_typologies'!$B$21,IF(AND('Country-wise data'!FH83&gt;'non-R&amp;D ex_typologies'!$C$19,'Country-wise data'!FH83&lt;'non-R&amp;D ex_typologies'!$D$19),'non-R&amp;D ex_typologies'!$B$19,'non-R&amp;D ex_typologies'!$B$20)),IF($FK83='non-R&amp;D ex_typologies'!$E$16,IF(AND('Country-wise data'!FH83&gt;'non-R&amp;D ex_typologies'!$E$21,'Country-wise data'!FH83&lt;'non-R&amp;D ex_typologies'!$F$21),'non-R&amp;D ex_typologies'!$B$21,IF(AND('Country-wise data'!FH83&gt;'non-R&amp;D ex_typologies'!$E$19,'Country-wise data'!FH83&lt;'non-R&amp;D ex_typologies'!$F$19),'non-R&amp;D ex_typologies'!$B$19,'non-R&amp;D ex_typologies'!$B$20)),IF(AND('Country-wise data'!FH83&gt;'non-R&amp;D ex_typologies'!$G$21,'Country-wise data'!FH83&lt;'non-R&amp;D ex_typologies'!$H$21),'non-R&amp;D ex_typologies'!$B$21,IF(AND('Country-wise data'!FH83&gt;'non-R&amp;D ex_typologies'!$G$19,'Country-wise data'!FH83&lt;'non-R&amp;D ex_typologies'!$H$19),'non-R&amp;D ex_typologies'!$B$19,'non-R&amp;D ex_typologies'!$B$20))))</f>
        <v xml:space="preserve">Research heavy </v>
      </c>
    </row>
    <row r="84" spans="2:177" x14ac:dyDescent="0.35">
      <c r="B84" s="12" t="s">
        <v>429</v>
      </c>
      <c r="C84" t="s">
        <v>430</v>
      </c>
      <c r="D84" t="s">
        <v>416</v>
      </c>
      <c r="E84" t="s">
        <v>416</v>
      </c>
      <c r="F84" t="s">
        <v>372</v>
      </c>
      <c r="G84" s="55">
        <f>Assumptions!$C$13</f>
        <v>1.1000000000000001</v>
      </c>
      <c r="H84">
        <f>SUMIFS('IFPRI SPEED'!AL:AL,'IFPRI SPEED'!$A:$A,'Country-wise data'!$B84)*1000*G84</f>
        <v>0</v>
      </c>
      <c r="I84">
        <f>IF(SUMIFS('IFPRI SPEED'!AM:AM,'IFPRI SPEED'!$A:$A,'Country-wise data'!$B84)*1000=0,H84*(1+Assumptions!$C$9),SUMIFS('IFPRI SPEED'!AM:AM,'IFPRI SPEED'!$A:$A,'Country-wise data'!$B84)*1000*$G84)</f>
        <v>0</v>
      </c>
      <c r="J84">
        <f>IF(SUMIFS('IFPRI SPEED'!AN:AN,'IFPRI SPEED'!$A:$A,'Country-wise data'!$B84)*1000=0,I84*(1+Assumptions!$C$9),SUMIFS('IFPRI SPEED'!AN:AN,'IFPRI SPEED'!$A:$A,'Country-wise data'!$B84)*1000*$G84)</f>
        <v>0</v>
      </c>
      <c r="K84">
        <f>IF(SUMIFS('IFPRI SPEED'!AO:AO,'IFPRI SPEED'!$A:$A,'Country-wise data'!$B84)*1000=0,J84*(1+Assumptions!$C$9),SUMIFS('IFPRI SPEED'!AO:AO,'IFPRI SPEED'!$A:$A,'Country-wise data'!$B84)*1000*$G84)</f>
        <v>0</v>
      </c>
      <c r="L84">
        <f>IF(SUMIFS('IFPRI SPEED'!AP:AP,'IFPRI SPEED'!$A:$A,'Country-wise data'!$B84)*1000=0,K84*(1+Assumptions!$C$9),SUMIFS('IFPRI SPEED'!AP:AP,'IFPRI SPEED'!$A:$A,'Country-wise data'!$B84)*1000*$G84)</f>
        <v>0</v>
      </c>
      <c r="M84">
        <f>IF(SUMIFS('IFPRI SPEED'!AQ:AQ,'IFPRI SPEED'!$A:$A,'Country-wise data'!$B84)*1000=0,L84*(1+Assumptions!$C$9),SUMIFS('IFPRI SPEED'!AQ:AQ,'IFPRI SPEED'!$A:$A,'Country-wise data'!$B84)*1000*$G84)</f>
        <v>0</v>
      </c>
      <c r="N84">
        <f>IF(SUMIFS('IFPRI SPEED'!AR:AR,'IFPRI SPEED'!$A:$A,'Country-wise data'!$B84)*1000=0,M84*(1+Assumptions!$C$9),SUMIFS('IFPRI SPEED'!AR:AR,'IFPRI SPEED'!$A:$A,'Country-wise data'!$B84)*1000*$G84)</f>
        <v>0</v>
      </c>
      <c r="O84">
        <f>IF(SUMIFS('IFPRI SPEED'!AS:AS,'IFPRI SPEED'!$A:$A,'Country-wise data'!$B84)*1000=0,N84*(1+Assumptions!$C$9),SUMIFS('IFPRI SPEED'!AS:AS,'IFPRI SPEED'!$A:$A,'Country-wise data'!$B84)*1000*$G84)</f>
        <v>0</v>
      </c>
      <c r="P84">
        <f>IF(SUMIFS('IFPRI SPEED'!AT:AT,'IFPRI SPEED'!$A:$A,'Country-wise data'!$B84)*1000=0,O84*(1+Assumptions!$C$9),SUMIFS('IFPRI SPEED'!AT:AT,'IFPRI SPEED'!$A:$A,'Country-wise data'!$B84)*1000*$G84)</f>
        <v>0</v>
      </c>
      <c r="Q84">
        <f>IF(SUMIFS('IFPRI SPEED'!AU:AU,'IFPRI SPEED'!$A:$A,'Country-wise data'!$B84)*1000=0,P84*(1+Assumptions!$C$9),SUMIFS('IFPRI SPEED'!AU:AU,'IFPRI SPEED'!$A:$A,'Country-wise data'!$B84)*1000*$G84)</f>
        <v>0</v>
      </c>
      <c r="R84" s="36">
        <f t="shared" si="90"/>
        <v>0</v>
      </c>
      <c r="S84">
        <f>SUMIFS(FAOstat!CE:CE,FAOstat!$B:$B,'Country-wise data'!$B84)</f>
        <v>73.481800000000007</v>
      </c>
      <c r="T84">
        <f>SUMIFS(FAOstat!CF:CF,FAOstat!$B:$B,'Country-wise data'!$B84)</f>
        <v>81.821700000000007</v>
      </c>
      <c r="U84">
        <f>SUMIFS(FAOstat!CG:CG,FAOstat!$B:$B,'Country-wise data'!$B84)</f>
        <v>91.523700000000005</v>
      </c>
      <c r="V84">
        <f>SUMIFS(FAOstat!CH:CH,FAOstat!$B:$B,'Country-wise data'!$B84)</f>
        <v>83.148700000000005</v>
      </c>
      <c r="W84">
        <f>SUMIFS(FAOstat!CI:CI,FAOstat!$B:$B,'Country-wise data'!$B84)</f>
        <v>78.7517</v>
      </c>
      <c r="X84">
        <f>SUMIFS(FAOstat!CJ:CJ,FAOstat!$B:$B,'Country-wise data'!$B84)</f>
        <v>82.136499999999998</v>
      </c>
      <c r="Y84">
        <f>SUMIFS(FAOstat!CK:CK,FAOstat!$B:$B,'Country-wise data'!$B84)</f>
        <v>89.3339</v>
      </c>
      <c r="Z84">
        <f>SUMIFS(FAOstat!CL:CL,FAOstat!$B:$B,'Country-wise data'!$B84)</f>
        <v>94.029186999999993</v>
      </c>
      <c r="AA84">
        <f>SUMIFS(FAOstat!CM:CM,FAOstat!$B:$B,'Country-wise data'!$B84)</f>
        <v>97.720917999999998</v>
      </c>
      <c r="AB84">
        <f>SUMIFS(FAOstat!CN:CN,FAOstat!$B:$B,'Country-wise data'!$B84)</f>
        <v>99.675336360000003</v>
      </c>
      <c r="AC84" s="53">
        <f>IFERROR(INDEX('ASTI data (new)'!$AF$6:$AL$130,MATCH('Country-wise data'!$B84,'ASTI data (new)'!$C$6:$C$130,),MATCH('Country-wise data'!AC$3,'ASTI data (new)'!$AF$5:$AL$5,)),(INDEX(Assumptions!$G$154:$P$345,MATCH('Country-wise data'!$B84,Assumptions!$B$154:$B$344,),MATCH('Country-wise data'!AC$3,Assumptions!$G$153:$P$153,))*S84))</f>
        <v>0.25718629999999998</v>
      </c>
      <c r="AD84" s="53">
        <f>IFERROR(INDEX('ASTI data (new)'!$AF$6:$AL$130,MATCH('Country-wise data'!$B84,'ASTI data (new)'!$C$6:$C$130,),MATCH('Country-wise data'!AD$3,'ASTI data (new)'!$AF$5:$AL$5,)),(INDEX(Assumptions!$G$154:$P$345,MATCH('Country-wise data'!$B84,Assumptions!$B$154:$B$344,),MATCH('Country-wise data'!AD$3,Assumptions!$G$153:$P$153,))*T84))</f>
        <v>0.28637594999999999</v>
      </c>
      <c r="AE84" s="53">
        <f>IFERROR(INDEX('ASTI data (new)'!$AF$6:$AL$130,MATCH('Country-wise data'!$B84,'ASTI data (new)'!$C$6:$C$130,),MATCH('Country-wise data'!AE$3,'ASTI data (new)'!$AF$5:$AL$5,)),(INDEX(Assumptions!$G$154:$P$345,MATCH('Country-wise data'!$B84,Assumptions!$B$154:$B$344,),MATCH('Country-wise data'!AE$3,Assumptions!$G$153:$P$153,))*U84))</f>
        <v>0.32033295000000001</v>
      </c>
      <c r="AF84" s="53">
        <f>IFERROR(INDEX('ASTI data (new)'!$AF$6:$AL$130,MATCH('Country-wise data'!$B84,'ASTI data (new)'!$C$6:$C$130,),MATCH('Country-wise data'!AF$3,'ASTI data (new)'!$AF$5:$AL$5,)),(INDEX(Assumptions!$G$154:$P$345,MATCH('Country-wise data'!$B84,Assumptions!$B$154:$B$344,),MATCH('Country-wise data'!AF$3,Assumptions!$G$153:$P$153,))*V84))</f>
        <v>0.29102044999999999</v>
      </c>
      <c r="AG84" s="53">
        <f>IFERROR(INDEX('ASTI data (new)'!$AF$6:$AL$130,MATCH('Country-wise data'!$B84,'ASTI data (new)'!$C$6:$C$130,),MATCH('Country-wise data'!AG$3,'ASTI data (new)'!$AF$5:$AL$5,)),(INDEX(Assumptions!$G$154:$P$345,MATCH('Country-wise data'!$B84,Assumptions!$B$154:$B$344,),MATCH('Country-wise data'!AG$3,Assumptions!$G$153:$P$153,))*W84))</f>
        <v>0.27563094999999999</v>
      </c>
      <c r="AH84" s="53">
        <f>IFERROR(INDEX('ASTI data (new)'!$AF$6:$AL$130,MATCH('Country-wise data'!$B84,'ASTI data (new)'!$C$6:$C$130,),MATCH('Country-wise data'!AH$3,'ASTI data (new)'!$AF$5:$AL$5,)),(INDEX(Assumptions!$G$154:$P$345,MATCH('Country-wise data'!$B84,Assumptions!$B$154:$B$344,),MATCH('Country-wise data'!AH$3,Assumptions!$G$153:$P$153,))*X84))</f>
        <v>0.28747774999999998</v>
      </c>
      <c r="AI84" s="53">
        <f>IFERROR(INDEX('ASTI data (new)'!$AF$6:$AL$130,MATCH('Country-wise data'!$B84,'ASTI data (new)'!$C$6:$C$130,),MATCH('Country-wise data'!AI$3,'ASTI data (new)'!$AF$5:$AL$5,)),(INDEX(Assumptions!$G$154:$P$345,MATCH('Country-wise data'!$B84,Assumptions!$B$154:$B$344,),MATCH('Country-wise data'!AI$3,Assumptions!$G$153:$P$153,))*Y84))</f>
        <v>0.31266864999999999</v>
      </c>
      <c r="AJ84" s="53">
        <f t="shared" ref="AJ84:AL84" si="121">IFERROR((1+($AI84/$AF84)^(1/3)-1)*AI84,0)</f>
        <v>0.32023683292072719</v>
      </c>
      <c r="AK84" s="53">
        <f t="shared" si="121"/>
        <v>0.32798820463483541</v>
      </c>
      <c r="AL84" s="53">
        <f t="shared" si="121"/>
        <v>0.33592719924947723</v>
      </c>
      <c r="AM84" s="55" cm="1">
        <f t="array" ref="AM84">INDEX('non-R&amp;D ex_typologies'!$J$8:$J$10,MATCH('Country-wise data'!FL84,'non-R&amp;D ex_typologies'!$F$8:$F$10,),)*'Country-wise data'!AC84</f>
        <v>0.75137611860986542</v>
      </c>
      <c r="AN84" s="55" cm="1">
        <f t="array" ref="AN84">INDEX('non-R&amp;D ex_typologies'!$J$8:$J$10,MATCH('Country-wise data'!FM84,'non-R&amp;D ex_typologies'!$F$8:$F$10,),)*'Country-wise data'!AD84</f>
        <v>0.8366544010089686</v>
      </c>
      <c r="AO84" s="55" cm="1">
        <f t="array" ref="AO84">INDEX('non-R&amp;D ex_typologies'!$J$8:$J$10,MATCH('Country-wise data'!FN84,'non-R&amp;D ex_typologies'!$F$8:$F$10,),)*'Country-wise data'!AE84</f>
        <v>0.93586061401345289</v>
      </c>
      <c r="AP84" s="55" cm="1">
        <f t="array" ref="AP84">INDEX('non-R&amp;D ex_typologies'!$J$8:$J$10,MATCH('Country-wise data'!FO84,'non-R&amp;D ex_typologies'!$F$8:$F$10,),)*'Country-wise data'!AF84</f>
        <v>0.85022342230941694</v>
      </c>
      <c r="AQ84" s="55" cm="1">
        <f t="array" ref="AQ84">INDEX('non-R&amp;D ex_typologies'!$J$8:$J$10,MATCH('Country-wise data'!FP84,'non-R&amp;D ex_typologies'!$F$8:$F$10,),)*'Country-wise data'!AG84</f>
        <v>0.80526261849775782</v>
      </c>
      <c r="AR84" s="55" cm="1">
        <f t="array" ref="AR84">INDEX('non-R&amp;D ex_typologies'!$J$8:$J$10,MATCH('Country-wise data'!FQ84,'non-R&amp;D ex_typologies'!$F$8:$F$10,),)*'Country-wise data'!AH84</f>
        <v>0.83987333688340793</v>
      </c>
      <c r="AS84" s="55" cm="1">
        <f t="array" ref="AS84">INDEX('non-R&amp;D ex_typologies'!$J$8:$J$10,MATCH('Country-wise data'!FR84,'non-R&amp;D ex_typologies'!$F$8:$F$10,),)*'Country-wise data'!AI84</f>
        <v>0.91346917253363225</v>
      </c>
      <c r="AT84" s="55" cm="1">
        <f t="array" ref="AT84">INDEX('non-R&amp;D ex_typologies'!$J$8:$J$10,MATCH('Country-wise data'!FS84,'non-R&amp;D ex_typologies'!$F$8:$F$10,),)*'Country-wise data'!AJ84</f>
        <v>0.93557980559575671</v>
      </c>
      <c r="AU84" s="55" cm="1">
        <f t="array" ref="AU84">INDEX('non-R&amp;D ex_typologies'!$J$8:$J$10,MATCH('Country-wise data'!FT84,'non-R&amp;D ex_typologies'!$F$8:$F$10,),)*'Country-wise data'!AK84</f>
        <v>0.95822562923585319</v>
      </c>
      <c r="AV84" s="55" cm="1">
        <f t="array" ref="AV84">INDEX('non-R&amp;D ex_typologies'!$J$8:$J$10,MATCH('Country-wise data'!FU84,'non-R&amp;D ex_typologies'!$F$8:$F$10,),)*'Country-wise data'!AL84</f>
        <v>0.98141959780732912</v>
      </c>
      <c r="AW84">
        <f t="shared" si="92"/>
        <v>11.822789953300482</v>
      </c>
      <c r="AX84" s="53">
        <f>INDEX('GDP deflators'!$AB$3:$AK$155,MATCH('Country-wise data'!$B84,'GDP deflators'!$B$3:$B$155,),MATCH('Country-wise data'!AX$3,'GDP deflators'!$D$2:$M$2,))</f>
        <v>64.417919930687134</v>
      </c>
      <c r="AY84" s="53">
        <f>INDEX('GDP deflators'!$AB$3:$AK$155,MATCH('Country-wise data'!$B84,'GDP deflators'!$B$3:$B$155,),MATCH('Country-wise data'!AY$3,'GDP deflators'!$D$2:$M$2,))</f>
        <v>70.611297354558474</v>
      </c>
      <c r="AZ84" s="53">
        <f>INDEX('GDP deflators'!$AB$3:$AK$155,MATCH('Country-wise data'!$B84,'GDP deflators'!$B$3:$B$155,),MATCH('Country-wise data'!AZ$3,'GDP deflators'!$D$2:$M$2,))</f>
        <v>74.579432688118558</v>
      </c>
      <c r="BA84" s="53">
        <f>INDEX('GDP deflators'!$AB$3:$AK$155,MATCH('Country-wise data'!$B84,'GDP deflators'!$B$3:$B$155,),MATCH('Country-wise data'!BA$3,'GDP deflators'!$D$2:$M$2,))</f>
        <v>78.061611292110626</v>
      </c>
      <c r="BB84" s="53">
        <f>INDEX('GDP deflators'!$AB$3:$AK$155,MATCH('Country-wise data'!$B84,'GDP deflators'!$B$3:$B$155,),MATCH('Country-wise data'!BB$3,'GDP deflators'!$D$2:$M$2,))</f>
        <v>81.047361870938289</v>
      </c>
      <c r="BC84" s="53">
        <f>INDEX('GDP deflators'!$AB$3:$AK$155,MATCH('Country-wise data'!$B84,'GDP deflators'!$B$3:$B$155,),MATCH('Country-wise data'!BC$3,'GDP deflators'!$D$2:$M$2,))</f>
        <v>83.136391760965225</v>
      </c>
      <c r="BD84" s="53">
        <f>INDEX('GDP deflators'!$AB$3:$AK$155,MATCH('Country-wise data'!$B84,'GDP deflators'!$B$3:$B$155,),MATCH('Country-wise data'!BD$3,'GDP deflators'!$D$2:$M$2,))</f>
        <v>85.941902297955991</v>
      </c>
      <c r="BE84" s="53">
        <f>INDEX('GDP deflators'!$AB$3:$AK$155,MATCH('Country-wise data'!$B84,'GDP deflators'!$B$3:$B$155,),MATCH('Country-wise data'!BE$3,'GDP deflators'!$D$2:$M$2,))</f>
        <v>91.849269257326256</v>
      </c>
      <c r="BF84" s="53">
        <f>INDEX('GDP deflators'!$AB$3:$AK$155,MATCH('Country-wise data'!$B84,'GDP deflators'!$B$3:$B$155,),MATCH('Country-wise data'!BF$3,'GDP deflators'!$D$2:$M$2,))</f>
        <v>98.380878956076884</v>
      </c>
      <c r="BG84" s="53">
        <f>INDEX('GDP deflators'!$AB$3:$AK$155,MATCH('Country-wise data'!$B84,'GDP deflators'!$B$3:$B$155,),MATCH('Country-wise data'!BG$3,'GDP deflators'!$D$2:$M$2,))</f>
        <v>100</v>
      </c>
      <c r="BH84" cm="1">
        <f t="array" ref="BH84">H84/(INDEX($AX84:$BG84,,MATCH(BH$3,$AX$3:$BG$3,))/100)</f>
        <v>0</v>
      </c>
      <c r="BI84" cm="1">
        <f t="array" ref="BI84">I84/(INDEX($AX84:$BG84,,MATCH(BI$3,$AX$3:$BG$3,))/100)</f>
        <v>0</v>
      </c>
      <c r="BJ84" cm="1">
        <f t="array" ref="BJ84">J84/(INDEX($AX84:$BG84,,MATCH(BJ$3,$AX$3:$BG$3,))/100)</f>
        <v>0</v>
      </c>
      <c r="BK84" cm="1">
        <f t="array" ref="BK84">K84/(INDEX($AX84:$BG84,,MATCH(BK$3,$AX$3:$BG$3,))/100)</f>
        <v>0</v>
      </c>
      <c r="BL84" cm="1">
        <f t="array" ref="BL84">L84/(INDEX($AX84:$BG84,,MATCH(BL$3,$AX$3:$BG$3,))/100)</f>
        <v>0</v>
      </c>
      <c r="BM84" cm="1">
        <f t="array" ref="BM84">M84/(INDEX($AX84:$BG84,,MATCH(BM$3,$AX$3:$BG$3,))/100)</f>
        <v>0</v>
      </c>
      <c r="BN84" cm="1">
        <f t="array" ref="BN84">N84/(INDEX($AX84:$BG84,,MATCH(BN$3,$AX$3:$BG$3,))/100)</f>
        <v>0</v>
      </c>
      <c r="BO84" cm="1">
        <f t="array" ref="BO84">O84/(INDEX($AX84:$BG84,,MATCH(BO$3,$AX$3:$BG$3,))/100)</f>
        <v>0</v>
      </c>
      <c r="BP84" cm="1">
        <f t="array" ref="BP84">P84/(INDEX($AX84:$BG84,,MATCH(BP$3,$AX$3:$BG$3,))/100)</f>
        <v>0</v>
      </c>
      <c r="BQ84" cm="1">
        <f t="array" ref="BQ84">Q84/(INDEX($AX84:$BG84,,MATCH(BQ$3,$AX$3:$BG$3,))/100)</f>
        <v>0</v>
      </c>
      <c r="BS84" cm="1">
        <f t="array" ref="BS84">S84/(INDEX($AX84:$BG84,,MATCH(BS$3,$AX$3:$BG$3,))/100)</f>
        <v>114.07043269802176</v>
      </c>
      <c r="BT84" cm="1">
        <f t="array" ref="BT84">T84/(INDEX($AX84:$BG84,,MATCH(BT$3,$AX$3:$BG$3,))/100)</f>
        <v>115.87621678886745</v>
      </c>
      <c r="BU84" cm="1">
        <f t="array" ref="BU84">U84/(INDEX($AX84:$BG84,,MATCH(BU$3,$AX$3:$BG$3,))/100)</f>
        <v>122.71975892165894</v>
      </c>
      <c r="BV84" cm="1">
        <f t="array" ref="BV84">V84/(INDEX($AX84:$BG84,,MATCH(BV$3,$AX$3:$BG$3,))/100)</f>
        <v>106.5167610861288</v>
      </c>
      <c r="BW84" cm="1">
        <f t="array" ref="BW84">W84/(INDEX($AX84:$BG84,,MATCH(BW$3,$AX$3:$BG$3,))/100)</f>
        <v>97.167505742390546</v>
      </c>
      <c r="BX84" cm="1">
        <f t="array" ref="BX84">X84/(INDEX($AX84:$BG84,,MATCH(BX$3,$AX$3:$BG$3,))/100)</f>
        <v>98.797287517793507</v>
      </c>
      <c r="BY84" cm="1">
        <f t="array" ref="BY84">Y84/(INDEX($AX84:$BG84,,MATCH(BY$3,$AX$3:$BG$3,))/100)</f>
        <v>103.94684968722723</v>
      </c>
      <c r="BZ84" cm="1">
        <f t="array" ref="BZ84">Z84/(INDEX($AX84:$BG84,,MATCH(BZ$3,$AX$3:$BG$3,))/100)</f>
        <v>102.37336427420718</v>
      </c>
      <c r="CA84" cm="1">
        <f t="array" ref="CA84">AA84/(INDEX($AX84:$BG84,,MATCH(CA$3,$AX$3:$BG$3,))/100)</f>
        <v>99.329177617561697</v>
      </c>
      <c r="CB84" cm="1">
        <f t="array" ref="CB84">AB84/(INDEX($AX84:$BG84,,MATCH(CB$3,$AX$3:$BG$3,))/100)</f>
        <v>99.675336360000003</v>
      </c>
      <c r="CC84" cm="1">
        <f t="array" ref="CC84">AC84/(INDEX($AX84:$BG84,,MATCH(CC$3,$AX$3:$BG$3,))/100)</f>
        <v>0.39924651444307607</v>
      </c>
      <c r="CD84" cm="1">
        <f t="array" ref="CD84">AD84/(INDEX($AX84:$BG84,,MATCH(CD$3,$AX$3:$BG$3,))/100)</f>
        <v>0.40556675876103604</v>
      </c>
      <c r="CE84" cm="1">
        <f t="array" ref="CE84">AE84/(INDEX($AX84:$BG84,,MATCH(CE$3,$AX$3:$BG$3,))/100)</f>
        <v>0.42951915622580628</v>
      </c>
      <c r="CF84" cm="1">
        <f t="array" ref="CF84">AF84/(INDEX($AX84:$BG84,,MATCH(CF$3,$AX$3:$BG$3,))/100)</f>
        <v>0.37280866380145072</v>
      </c>
      <c r="CG84" cm="1">
        <f t="array" ref="CG84">AG84/(INDEX($AX84:$BG84,,MATCH(CG$3,$AX$3:$BG$3,))/100)</f>
        <v>0.34008627009836689</v>
      </c>
      <c r="CH84" cm="1">
        <f t="array" ref="CH84">AH84/(INDEX($AX84:$BG84,,MATCH(CH$3,$AX$3:$BG$3,))/100)</f>
        <v>0.34579050631227726</v>
      </c>
      <c r="CI84" cm="1">
        <f t="array" ref="CI84">AI84/(INDEX($AX84:$BG84,,MATCH(CI$3,$AX$3:$BG$3,))/100)</f>
        <v>0.3638139739052953</v>
      </c>
      <c r="CJ84" cm="1">
        <f t="array" ref="CJ84">AJ84/(INDEX($AX84:$BG84,,MATCH(CJ$3,$AX$3:$BG$3,))/100)</f>
        <v>0.34865474217715003</v>
      </c>
      <c r="CK84" cm="1">
        <f t="array" ref="CK84">AK84/(INDEX($AX84:$BG84,,MATCH(CK$3,$AX$3:$BG$3,))/100)</f>
        <v>0.33338612961698477</v>
      </c>
      <c r="CL84" cm="1">
        <f t="array" ref="CL84">AL84/(INDEX($AX84:$BG84,,MATCH(CL$3,$AX$3:$BG$3,))/100)</f>
        <v>0.33592719924947723</v>
      </c>
      <c r="CM84" cm="1">
        <f t="array" ref="CM84">AM84/(INDEX($AX84:$BG84,,MATCH(CM$3,$AX$3:$BG$3,))/100)</f>
        <v>1.1664085388325742</v>
      </c>
      <c r="CN84" cm="1">
        <f t="array" ref="CN84">AN84/(INDEX($AX84:$BG84,,MATCH(CN$3,$AX$3:$BG$3,))/100)</f>
        <v>1.1848732884879596</v>
      </c>
      <c r="CO84" cm="1">
        <f t="array" ref="CO84">AO84/(INDEX($AX84:$BG84,,MATCH(CO$3,$AX$3:$BG$3,))/100)</f>
        <v>1.2548508084354832</v>
      </c>
      <c r="CP84" cm="1">
        <f t="array" ref="CP84">AP84/(INDEX($AX84:$BG84,,MATCH(CP$3,$AX$3:$BG$3,))/100)</f>
        <v>1.0891697061284535</v>
      </c>
      <c r="CQ84" cm="1">
        <f t="array" ref="CQ84">AQ84/(INDEX($AX84:$BG84,,MATCH(CQ$3,$AX$3:$BG$3,))/100)</f>
        <v>0.99357042587034095</v>
      </c>
      <c r="CR84" cm="1">
        <f t="array" ref="CR84">AR84/(INDEX($AX84:$BG84,,MATCH(CR$3,$AX$3:$BG$3,))/100)</f>
        <v>1.0102354926567201</v>
      </c>
      <c r="CS84" cm="1">
        <f t="array" ref="CS84">AS84/(INDEX($AX84:$BG84,,MATCH(CS$3,$AX$3:$BG$3,))/100)</f>
        <v>1.0628914977547079</v>
      </c>
      <c r="CT84" cm="1">
        <f t="array" ref="CT84">AT84/(INDEX($AX84:$BG84,,MATCH(CT$3,$AX$3:$BG$3,))/100)</f>
        <v>1.0186034283785346</v>
      </c>
      <c r="CU84" cm="1">
        <f t="array" ref="CU84">AU84/(INDEX($AX84:$BG84,,MATCH(CU$3,$AX$3:$BG$3,))/100)</f>
        <v>0.97399580020388155</v>
      </c>
      <c r="CV84" cm="1">
        <f t="array" ref="CV84">AV84/(INDEX($AX84:$BG84,,MATCH(CV$3,$AX$3:$BG$3,))/100)</f>
        <v>0.98141959780732912</v>
      </c>
      <c r="CW84">
        <f t="shared" si="93"/>
        <v>14.410818499146908</v>
      </c>
      <c r="CX84">
        <f>IFERROR(1/INDEX('exch rates'!$BC$5:$BL$268,MATCH('Country-wise data'!$B84,'exch rates'!$A$5:$A$268,),MATCH(CX$3,'exch rates'!$BC$4:$BL$4,)),1)</f>
        <v>1</v>
      </c>
      <c r="CY84">
        <f>IFERROR(1/INDEX('exch rates'!$BC$5:$BL$268,MATCH('Country-wise data'!$B84,'exch rates'!$A$5:$A$268,),MATCH(CY$3,'exch rates'!$BC$4:$BL$4,)),1)</f>
        <v>1</v>
      </c>
      <c r="CZ84">
        <f>IFERROR(1/INDEX('exch rates'!$BC$5:$BL$268,MATCH('Country-wise data'!$B84,'exch rates'!$A$5:$A$268,),MATCH(CZ$3,'exch rates'!$BC$4:$BL$4,)),1)</f>
        <v>1</v>
      </c>
      <c r="DA84">
        <f>IFERROR(1/INDEX('exch rates'!$BC$5:$BL$268,MATCH('Country-wise data'!$B84,'exch rates'!$A$5:$A$268,),MATCH(DA$3,'exch rates'!$BC$4:$BL$4,)),1)</f>
        <v>1</v>
      </c>
      <c r="DB84">
        <f>IFERROR(1/INDEX('exch rates'!$BC$5:$BL$268,MATCH('Country-wise data'!$B84,'exch rates'!$A$5:$A$268,),MATCH(DB$3,'exch rates'!$BC$4:$BL$4,)),1)</f>
        <v>1</v>
      </c>
      <c r="DC84">
        <f>IFERROR(1/INDEX('exch rates'!$BC$5:$BL$268,MATCH('Country-wise data'!$B84,'exch rates'!$A$5:$A$268,),MATCH(DC$3,'exch rates'!$BC$4:$BL$4,)),1)</f>
        <v>1</v>
      </c>
      <c r="DD84">
        <f>IFERROR(1/INDEX('exch rates'!$BC$5:$BL$268,MATCH('Country-wise data'!$B84,'exch rates'!$A$5:$A$268,),MATCH(DD$3,'exch rates'!$BC$4:$BL$4,)),1)</f>
        <v>1</v>
      </c>
      <c r="DE84">
        <f>IFERROR(1/INDEX('exch rates'!$BC$5:$BL$268,MATCH('Country-wise data'!$B84,'exch rates'!$A$5:$A$268,),MATCH(DE$3,'exch rates'!$BC$4:$BL$4,)),1)</f>
        <v>1</v>
      </c>
      <c r="DF84">
        <f>IFERROR(1/INDEX('exch rates'!$BC$5:$BL$268,MATCH('Country-wise data'!$B84,'exch rates'!$A$5:$A$268,),MATCH(DF$3,'exch rates'!$BC$4:$BL$4,)),1)</f>
        <v>1</v>
      </c>
      <c r="DG84">
        <f>IFERROR(1/INDEX('exch rates'!$BC$5:$BL$268,MATCH('Country-wise data'!$B84,'exch rates'!$A$5:$A$268,),MATCH(DG$3,'exch rates'!$BC$4:$BL$4,)),1)</f>
        <v>1</v>
      </c>
      <c r="DH84" cm="1">
        <f t="array" ref="DH84">(BH84/INDEX($CX84:$DG84,,MATCH(DH$3,$CX$3:$DG$3,)))*$DG84</f>
        <v>0</v>
      </c>
      <c r="DI84" cm="1">
        <f t="array" ref="DI84">(BI84/INDEX($CX84:$DG84,,MATCH(DI$3,$CX$3:$DG$3,)))*$DG84</f>
        <v>0</v>
      </c>
      <c r="DJ84" cm="1">
        <f t="array" ref="DJ84">(BJ84/INDEX($CX84:$DG84,,MATCH(DJ$3,$CX$3:$DG$3,)))*$DG84</f>
        <v>0</v>
      </c>
      <c r="DK84" cm="1">
        <f t="array" ref="DK84">(BK84/INDEX($CX84:$DG84,,MATCH(DK$3,$CX$3:$DG$3,)))*$DG84</f>
        <v>0</v>
      </c>
      <c r="DL84" cm="1">
        <f t="array" ref="DL84">(BL84/INDEX($CX84:$DG84,,MATCH(DL$3,$CX$3:$DG$3,)))*$DG84</f>
        <v>0</v>
      </c>
      <c r="DM84" cm="1">
        <f t="array" ref="DM84">(BM84/INDEX($CX84:$DG84,,MATCH(DM$3,$CX$3:$DG$3,)))*$DG84</f>
        <v>0</v>
      </c>
      <c r="DN84" cm="1">
        <f t="array" ref="DN84">(BN84/INDEX($CX84:$DG84,,MATCH(DN$3,$CX$3:$DG$3,)))*$DG84</f>
        <v>0</v>
      </c>
      <c r="DO84" cm="1">
        <f t="array" ref="DO84">(BO84/INDEX($CX84:$DG84,,MATCH(DO$3,$CX$3:$DG$3,)))*$DG84</f>
        <v>0</v>
      </c>
      <c r="DP84" cm="1">
        <f t="array" ref="DP84">(BP84/INDEX($CX84:$DG84,,MATCH(DP$3,$CX$3:$DG$3,)))*$DG84</f>
        <v>0</v>
      </c>
      <c r="DQ84" cm="1">
        <f t="array" ref="DQ84">(BQ84/INDEX($CX84:$DG84,,MATCH(DQ$3,$CX$3:$DG$3,)))*$DG84</f>
        <v>0</v>
      </c>
      <c r="DS84" cm="1">
        <f t="array" ref="DS84">(BS84/INDEX($CX84:$DG84,,MATCH(DS$3,$CX$3:$DG$3,)))*$DG84</f>
        <v>114.07043269802176</v>
      </c>
      <c r="DT84" cm="1">
        <f t="array" ref="DT84">(BT84/INDEX($CX84:$DG84,,MATCH(DT$3,$CX$3:$DG$3,)))*$DG84</f>
        <v>115.87621678886745</v>
      </c>
      <c r="DU84" cm="1">
        <f t="array" ref="DU84">(BU84/INDEX($CX84:$DG84,,MATCH(DU$3,$CX$3:$DG$3,)))*$DG84</f>
        <v>122.71975892165894</v>
      </c>
      <c r="DV84" cm="1">
        <f t="array" ref="DV84">(BV84/INDEX($CX84:$DG84,,MATCH(DV$3,$CX$3:$DG$3,)))*$DG84</f>
        <v>106.5167610861288</v>
      </c>
      <c r="DW84" cm="1">
        <f t="array" ref="DW84">(BW84/INDEX($CX84:$DG84,,MATCH(DW$3,$CX$3:$DG$3,)))*$DG84</f>
        <v>97.167505742390546</v>
      </c>
      <c r="DX84" cm="1">
        <f t="array" ref="DX84">(BX84/INDEX($CX84:$DG84,,MATCH(DX$3,$CX$3:$DG$3,)))*$DG84</f>
        <v>98.797287517793507</v>
      </c>
      <c r="DY84" cm="1">
        <f t="array" ref="DY84">(BY84/INDEX($CX84:$DG84,,MATCH(DY$3,$CX$3:$DG$3,)))*$DG84</f>
        <v>103.94684968722723</v>
      </c>
      <c r="DZ84" cm="1">
        <f t="array" ref="DZ84">(BZ84/INDEX($CX84:$DG84,,MATCH(DZ$3,$CX$3:$DG$3,)))*$DG84</f>
        <v>102.37336427420718</v>
      </c>
      <c r="EA84" cm="1">
        <f t="array" ref="EA84">(CA84/INDEX($CX84:$DG84,,MATCH(EA$3,$CX$3:$DG$3,)))*$DG84</f>
        <v>99.329177617561697</v>
      </c>
      <c r="EB84" cm="1">
        <f t="array" ref="EB84">(CB84/INDEX($CX84:$DG84,,MATCH(EB$3,$CX$3:$DG$3,)))*$DG84</f>
        <v>99.675336360000003</v>
      </c>
      <c r="EC84" s="53" cm="1">
        <f t="array" ref="EC84">(CC84/INDEX($CX84:$DG84,,MATCH(EC$3,$CX$3:$DG$3,)))*$DG84</f>
        <v>0.39924651444307607</v>
      </c>
      <c r="ED84" cm="1">
        <f t="array" ref="ED84">(CD84/INDEX($CX84:$DG84,,MATCH(ED$3,$CX$3:$DG$3,)))*$DG84</f>
        <v>0.40556675876103604</v>
      </c>
      <c r="EE84" cm="1">
        <f t="array" ref="EE84">(CE84/INDEX($CX84:$DG84,,MATCH(EE$3,$CX$3:$DG$3,)))*$DG84</f>
        <v>0.42951915622580628</v>
      </c>
      <c r="EF84" cm="1">
        <f t="array" ref="EF84">(CF84/INDEX($CX84:$DG84,,MATCH(EF$3,$CX$3:$DG$3,)))*$DG84</f>
        <v>0.37280866380145072</v>
      </c>
      <c r="EG84" cm="1">
        <f t="array" ref="EG84">(CG84/INDEX($CX84:$DG84,,MATCH(EG$3,$CX$3:$DG$3,)))*$DG84</f>
        <v>0.34008627009836689</v>
      </c>
      <c r="EH84" cm="1">
        <f t="array" ref="EH84">(CH84/INDEX($CX84:$DG84,,MATCH(EH$3,$CX$3:$DG$3,)))*$DG84</f>
        <v>0.34579050631227726</v>
      </c>
      <c r="EI84" cm="1">
        <f t="array" ref="EI84">(CI84/INDEX($CX84:$DG84,,MATCH(EI$3,$CX$3:$DG$3,)))*$DG84</f>
        <v>0.3638139739052953</v>
      </c>
      <c r="EJ84" cm="1">
        <f t="array" ref="EJ84">(CJ84/INDEX($CX84:$DG84,,MATCH(EJ$3,$CX$3:$DG$3,)))*$DG84</f>
        <v>0.34865474217715003</v>
      </c>
      <c r="EK84" cm="1">
        <f t="array" ref="EK84">(CK84/INDEX($CX84:$DG84,,MATCH(EK$3,$CX$3:$DG$3,)))*$DG84</f>
        <v>0.33338612961698477</v>
      </c>
      <c r="EL84" cm="1">
        <f t="array" ref="EL84">(CL84/INDEX($CX84:$DG84,,MATCH(EL$3,$CX$3:$DG$3,)))*$DG84</f>
        <v>0.33592719924947723</v>
      </c>
      <c r="EM84" cm="1">
        <f t="array" ref="EM84">(CM84/INDEX($CX84:$DG84,,MATCH(EM$3,$CX$3:$DG$3,)))*$DG84</f>
        <v>1.1664085388325742</v>
      </c>
      <c r="EN84" cm="1">
        <f t="array" ref="EN84">(CN84/INDEX($CX84:$DG84,,MATCH(EN$3,$CX$3:$DG$3,)))*$DG84</f>
        <v>1.1848732884879596</v>
      </c>
      <c r="EO84" cm="1">
        <f t="array" ref="EO84">(CO84/INDEX($CX84:$DG84,,MATCH(EO$3,$CX$3:$DG$3,)))*$DG84</f>
        <v>1.2548508084354832</v>
      </c>
      <c r="EP84" cm="1">
        <f t="array" ref="EP84">(CP84/INDEX($CX84:$DG84,,MATCH(EP$3,$CX$3:$DG$3,)))*$DG84</f>
        <v>1.0891697061284535</v>
      </c>
      <c r="EQ84" cm="1">
        <f t="array" ref="EQ84">(CQ84/INDEX($CX84:$DG84,,MATCH(EQ$3,$CX$3:$DG$3,)))*$DG84</f>
        <v>0.99357042587034095</v>
      </c>
      <c r="ER84" cm="1">
        <f t="array" ref="ER84">(CR84/INDEX($CX84:$DG84,,MATCH(ER$3,$CX$3:$DG$3,)))*$DG84</f>
        <v>1.0102354926567201</v>
      </c>
      <c r="ES84" cm="1">
        <f t="array" ref="ES84">(CS84/INDEX($CX84:$DG84,,MATCH(ES$3,$CX$3:$DG$3,)))*$DG84</f>
        <v>1.0628914977547079</v>
      </c>
      <c r="ET84" cm="1">
        <f t="array" ref="ET84">(CT84/INDEX($CX84:$DG84,,MATCH(ET$3,$CX$3:$DG$3,)))*$DG84</f>
        <v>1.0186034283785346</v>
      </c>
      <c r="EU84" cm="1">
        <f t="array" ref="EU84">(CU84/INDEX($CX84:$DG84,,MATCH(EU$3,$CX$3:$DG$3,)))*$DG84</f>
        <v>0.97399580020388155</v>
      </c>
      <c r="EV84" cm="1">
        <f t="array" ref="EV84">(CV84/INDEX($CX84:$DG84,,MATCH(EV$3,$CX$3:$DG$3,)))*$DG84</f>
        <v>0.98141959780732912</v>
      </c>
      <c r="EW84">
        <f t="shared" si="94"/>
        <v>14.410818499146908</v>
      </c>
      <c r="EY84" s="96">
        <f t="shared" si="105"/>
        <v>3.4999999999999992E-3</v>
      </c>
      <c r="EZ84" s="96">
        <f t="shared" si="95"/>
        <v>3.4999999999999996E-3</v>
      </c>
      <c r="FA84" s="96">
        <f t="shared" si="96"/>
        <v>3.5000000000000001E-3</v>
      </c>
      <c r="FB84" s="96">
        <f t="shared" si="97"/>
        <v>3.4999999999999996E-3</v>
      </c>
      <c r="FC84" s="96">
        <f t="shared" si="98"/>
        <v>3.4999999999999996E-3</v>
      </c>
      <c r="FD84" s="96">
        <f t="shared" si="99"/>
        <v>3.4999999999999996E-3</v>
      </c>
      <c r="FE84" s="96">
        <f t="shared" si="100"/>
        <v>3.5000000000000001E-3</v>
      </c>
      <c r="FF84" s="96">
        <f t="shared" si="101"/>
        <v>3.4057173430705853E-3</v>
      </c>
      <c r="FG84" s="96">
        <f t="shared" si="102"/>
        <v>3.3563766217877262E-3</v>
      </c>
      <c r="FH84" s="96">
        <f t="shared" si="103"/>
        <v>3.3702138514607087E-3</v>
      </c>
      <c r="FJ84" s="96">
        <f t="shared" si="106"/>
        <v>106.04726906938572</v>
      </c>
      <c r="FK84" s="96" t="str">
        <f>IF(AND('Country-wise data'!FJ84&gt;'non-R&amp;D ex_typologies'!$C$17,'Country-wise data'!FJ84&lt;'non-R&amp;D ex_typologies'!$D$17),"Small",IF(AND('Country-wise data'!FJ84&gt;'non-R&amp;D ex_typologies'!$E$17,'Country-wise data'!$FJ$4&lt;'non-R&amp;D ex_typologies'!$F$17),"Medium","Large"))</f>
        <v>Small</v>
      </c>
      <c r="FL84" t="str">
        <f>IF($FK84='non-R&amp;D ex_typologies'!$C$16,IF(AND('Country-wise data'!EY84&gt;'non-R&amp;D ex_typologies'!$C$21,'Country-wise data'!EY84&lt;'non-R&amp;D ex_typologies'!$D$21),'non-R&amp;D ex_typologies'!$B$21,IF(AND('Country-wise data'!EY84&gt;'non-R&amp;D ex_typologies'!$C$19,'Country-wise data'!EY84&lt;'non-R&amp;D ex_typologies'!$D$19),'non-R&amp;D ex_typologies'!$B$19,'non-R&amp;D ex_typologies'!$B$20)),IF($FK84='non-R&amp;D ex_typologies'!$E$16,IF(AND('Country-wise data'!EY84&gt;'non-R&amp;D ex_typologies'!$E$21,'Country-wise data'!EY84&lt;'non-R&amp;D ex_typologies'!$F$21),'non-R&amp;D ex_typologies'!$B$21,IF(AND('Country-wise data'!EY84&gt;'non-R&amp;D ex_typologies'!$E$19,'Country-wise data'!EY84&lt;'non-R&amp;D ex_typologies'!$F$19),'non-R&amp;D ex_typologies'!$B$19,'non-R&amp;D ex_typologies'!$B$20)),IF(AND('Country-wise data'!EY84&gt;'non-R&amp;D ex_typologies'!$G$21,'Country-wise data'!EY84&lt;'non-R&amp;D ex_typologies'!$H$21),'non-R&amp;D ex_typologies'!$B$21,IF(AND('Country-wise data'!EY84&gt;'non-R&amp;D ex_typologies'!$G$19,'Country-wise data'!EY84&lt;'non-R&amp;D ex_typologies'!$H$19),'non-R&amp;D ex_typologies'!$B$19,'non-R&amp;D ex_typologies'!$B$20))))</f>
        <v>Program heavy</v>
      </c>
      <c r="FM84" t="str">
        <f>IF($FK84='non-R&amp;D ex_typologies'!$C$16,IF(AND('Country-wise data'!EZ84&gt;'non-R&amp;D ex_typologies'!$C$21,'Country-wise data'!EZ84&lt;'non-R&amp;D ex_typologies'!$D$21),'non-R&amp;D ex_typologies'!$B$21,IF(AND('Country-wise data'!EZ84&gt;'non-R&amp;D ex_typologies'!$C$19,'Country-wise data'!EZ84&lt;'non-R&amp;D ex_typologies'!$D$19),'non-R&amp;D ex_typologies'!$B$19,'non-R&amp;D ex_typologies'!$B$20)),IF($FK84='non-R&amp;D ex_typologies'!$E$16,IF(AND('Country-wise data'!EZ84&gt;'non-R&amp;D ex_typologies'!$E$21,'Country-wise data'!EZ84&lt;'non-R&amp;D ex_typologies'!$F$21),'non-R&amp;D ex_typologies'!$B$21,IF(AND('Country-wise data'!EZ84&gt;'non-R&amp;D ex_typologies'!$E$19,'Country-wise data'!EZ84&lt;'non-R&amp;D ex_typologies'!$F$19),'non-R&amp;D ex_typologies'!$B$19,'non-R&amp;D ex_typologies'!$B$20)),IF(AND('Country-wise data'!EZ84&gt;'non-R&amp;D ex_typologies'!$G$21,'Country-wise data'!EZ84&lt;'non-R&amp;D ex_typologies'!$H$21),'non-R&amp;D ex_typologies'!$B$21,IF(AND('Country-wise data'!EZ84&gt;'non-R&amp;D ex_typologies'!$G$19,'Country-wise data'!EZ84&lt;'non-R&amp;D ex_typologies'!$H$19),'non-R&amp;D ex_typologies'!$B$19,'non-R&amp;D ex_typologies'!$B$20))))</f>
        <v>Program heavy</v>
      </c>
      <c r="FN84" t="str">
        <f>IF($FK84='non-R&amp;D ex_typologies'!$C$16,IF(AND('Country-wise data'!FA84&gt;'non-R&amp;D ex_typologies'!$C$21,'Country-wise data'!FA84&lt;'non-R&amp;D ex_typologies'!$D$21),'non-R&amp;D ex_typologies'!$B$21,IF(AND('Country-wise data'!FA84&gt;'non-R&amp;D ex_typologies'!$C$19,'Country-wise data'!FA84&lt;'non-R&amp;D ex_typologies'!$D$19),'non-R&amp;D ex_typologies'!$B$19,'non-R&amp;D ex_typologies'!$B$20)),IF($FK84='non-R&amp;D ex_typologies'!$E$16,IF(AND('Country-wise data'!FA84&gt;'non-R&amp;D ex_typologies'!$E$21,'Country-wise data'!FA84&lt;'non-R&amp;D ex_typologies'!$F$21),'non-R&amp;D ex_typologies'!$B$21,IF(AND('Country-wise data'!FA84&gt;'non-R&amp;D ex_typologies'!$E$19,'Country-wise data'!FA84&lt;'non-R&amp;D ex_typologies'!$F$19),'non-R&amp;D ex_typologies'!$B$19,'non-R&amp;D ex_typologies'!$B$20)),IF(AND('Country-wise data'!FA84&gt;'non-R&amp;D ex_typologies'!$G$21,'Country-wise data'!FA84&lt;'non-R&amp;D ex_typologies'!$H$21),'non-R&amp;D ex_typologies'!$B$21,IF(AND('Country-wise data'!FA84&gt;'non-R&amp;D ex_typologies'!$G$19,'Country-wise data'!FA84&lt;'non-R&amp;D ex_typologies'!$H$19),'non-R&amp;D ex_typologies'!$B$19,'non-R&amp;D ex_typologies'!$B$20))))</f>
        <v>Program heavy</v>
      </c>
      <c r="FO84" t="str">
        <f>IF($FK84='non-R&amp;D ex_typologies'!$C$16,IF(AND('Country-wise data'!FB84&gt;'non-R&amp;D ex_typologies'!$C$21,'Country-wise data'!FB84&lt;'non-R&amp;D ex_typologies'!$D$21),'non-R&amp;D ex_typologies'!$B$21,IF(AND('Country-wise data'!FB84&gt;'non-R&amp;D ex_typologies'!$C$19,'Country-wise data'!FB84&lt;'non-R&amp;D ex_typologies'!$D$19),'non-R&amp;D ex_typologies'!$B$19,'non-R&amp;D ex_typologies'!$B$20)),IF($FK84='non-R&amp;D ex_typologies'!$E$16,IF(AND('Country-wise data'!FB84&gt;'non-R&amp;D ex_typologies'!$E$21,'Country-wise data'!FB84&lt;'non-R&amp;D ex_typologies'!$F$21),'non-R&amp;D ex_typologies'!$B$21,IF(AND('Country-wise data'!FB84&gt;'non-R&amp;D ex_typologies'!$E$19,'Country-wise data'!FB84&lt;'non-R&amp;D ex_typologies'!$F$19),'non-R&amp;D ex_typologies'!$B$19,'non-R&amp;D ex_typologies'!$B$20)),IF(AND('Country-wise data'!FB84&gt;'non-R&amp;D ex_typologies'!$G$21,'Country-wise data'!FB84&lt;'non-R&amp;D ex_typologies'!$H$21),'non-R&amp;D ex_typologies'!$B$21,IF(AND('Country-wise data'!FB84&gt;'non-R&amp;D ex_typologies'!$G$19,'Country-wise data'!FB84&lt;'non-R&amp;D ex_typologies'!$H$19),'non-R&amp;D ex_typologies'!$B$19,'non-R&amp;D ex_typologies'!$B$20))))</f>
        <v>Program heavy</v>
      </c>
      <c r="FP84" t="str">
        <f>IF($FK84='non-R&amp;D ex_typologies'!$C$16,IF(AND('Country-wise data'!FC84&gt;'non-R&amp;D ex_typologies'!$C$21,'Country-wise data'!FC84&lt;'non-R&amp;D ex_typologies'!$D$21),'non-R&amp;D ex_typologies'!$B$21,IF(AND('Country-wise data'!FC84&gt;'non-R&amp;D ex_typologies'!$C$19,'Country-wise data'!FC84&lt;'non-R&amp;D ex_typologies'!$D$19),'non-R&amp;D ex_typologies'!$B$19,'non-R&amp;D ex_typologies'!$B$20)),IF($FK84='non-R&amp;D ex_typologies'!$E$16,IF(AND('Country-wise data'!FC84&gt;'non-R&amp;D ex_typologies'!$E$21,'Country-wise data'!FC84&lt;'non-R&amp;D ex_typologies'!$F$21),'non-R&amp;D ex_typologies'!$B$21,IF(AND('Country-wise data'!FC84&gt;'non-R&amp;D ex_typologies'!$E$19,'Country-wise data'!FC84&lt;'non-R&amp;D ex_typologies'!$F$19),'non-R&amp;D ex_typologies'!$B$19,'non-R&amp;D ex_typologies'!$B$20)),IF(AND('Country-wise data'!FC84&gt;'non-R&amp;D ex_typologies'!$G$21,'Country-wise data'!FC84&lt;'non-R&amp;D ex_typologies'!$H$21),'non-R&amp;D ex_typologies'!$B$21,IF(AND('Country-wise data'!FC84&gt;'non-R&amp;D ex_typologies'!$G$19,'Country-wise data'!FC84&lt;'non-R&amp;D ex_typologies'!$H$19),'non-R&amp;D ex_typologies'!$B$19,'non-R&amp;D ex_typologies'!$B$20))))</f>
        <v>Program heavy</v>
      </c>
      <c r="FQ84" t="str">
        <f>IF($FK84='non-R&amp;D ex_typologies'!$C$16,IF(AND('Country-wise data'!FD84&gt;'non-R&amp;D ex_typologies'!$C$21,'Country-wise data'!FD84&lt;'non-R&amp;D ex_typologies'!$D$21),'non-R&amp;D ex_typologies'!$B$21,IF(AND('Country-wise data'!FD84&gt;'non-R&amp;D ex_typologies'!$C$19,'Country-wise data'!FD84&lt;'non-R&amp;D ex_typologies'!$D$19),'non-R&amp;D ex_typologies'!$B$19,'non-R&amp;D ex_typologies'!$B$20)),IF($FK84='non-R&amp;D ex_typologies'!$E$16,IF(AND('Country-wise data'!FD84&gt;'non-R&amp;D ex_typologies'!$E$21,'Country-wise data'!FD84&lt;'non-R&amp;D ex_typologies'!$F$21),'non-R&amp;D ex_typologies'!$B$21,IF(AND('Country-wise data'!FD84&gt;'non-R&amp;D ex_typologies'!$E$19,'Country-wise data'!FD84&lt;'non-R&amp;D ex_typologies'!$F$19),'non-R&amp;D ex_typologies'!$B$19,'non-R&amp;D ex_typologies'!$B$20)),IF(AND('Country-wise data'!FD84&gt;'non-R&amp;D ex_typologies'!$G$21,'Country-wise data'!FD84&lt;'non-R&amp;D ex_typologies'!$H$21),'non-R&amp;D ex_typologies'!$B$21,IF(AND('Country-wise data'!FD84&gt;'non-R&amp;D ex_typologies'!$G$19,'Country-wise data'!FD84&lt;'non-R&amp;D ex_typologies'!$H$19),'non-R&amp;D ex_typologies'!$B$19,'non-R&amp;D ex_typologies'!$B$20))))</f>
        <v>Program heavy</v>
      </c>
      <c r="FR84" t="str">
        <f>IF($FK84='non-R&amp;D ex_typologies'!$C$16,IF(AND('Country-wise data'!FE84&gt;'non-R&amp;D ex_typologies'!$C$21,'Country-wise data'!FE84&lt;'non-R&amp;D ex_typologies'!$D$21),'non-R&amp;D ex_typologies'!$B$21,IF(AND('Country-wise data'!FE84&gt;'non-R&amp;D ex_typologies'!$C$19,'Country-wise data'!FE84&lt;'non-R&amp;D ex_typologies'!$D$19),'non-R&amp;D ex_typologies'!$B$19,'non-R&amp;D ex_typologies'!$B$20)),IF($FK84='non-R&amp;D ex_typologies'!$E$16,IF(AND('Country-wise data'!FE84&gt;'non-R&amp;D ex_typologies'!$E$21,'Country-wise data'!FE84&lt;'non-R&amp;D ex_typologies'!$F$21),'non-R&amp;D ex_typologies'!$B$21,IF(AND('Country-wise data'!FE84&gt;'non-R&amp;D ex_typologies'!$E$19,'Country-wise data'!FE84&lt;'non-R&amp;D ex_typologies'!$F$19),'non-R&amp;D ex_typologies'!$B$19,'non-R&amp;D ex_typologies'!$B$20)),IF(AND('Country-wise data'!FE84&gt;'non-R&amp;D ex_typologies'!$G$21,'Country-wise data'!FE84&lt;'non-R&amp;D ex_typologies'!$H$21),'non-R&amp;D ex_typologies'!$B$21,IF(AND('Country-wise data'!FE84&gt;'non-R&amp;D ex_typologies'!$G$19,'Country-wise data'!FE84&lt;'non-R&amp;D ex_typologies'!$H$19),'non-R&amp;D ex_typologies'!$B$19,'non-R&amp;D ex_typologies'!$B$20))))</f>
        <v>Program heavy</v>
      </c>
      <c r="FS84" t="str">
        <f>IF($FK84='non-R&amp;D ex_typologies'!$C$16,IF(AND('Country-wise data'!FF84&gt;'non-R&amp;D ex_typologies'!$C$21,'Country-wise data'!FF84&lt;'non-R&amp;D ex_typologies'!$D$21),'non-R&amp;D ex_typologies'!$B$21,IF(AND('Country-wise data'!FF84&gt;'non-R&amp;D ex_typologies'!$C$19,'Country-wise data'!FF84&lt;'non-R&amp;D ex_typologies'!$D$19),'non-R&amp;D ex_typologies'!$B$19,'non-R&amp;D ex_typologies'!$B$20)),IF($FK84='non-R&amp;D ex_typologies'!$E$16,IF(AND('Country-wise data'!FF84&gt;'non-R&amp;D ex_typologies'!$E$21,'Country-wise data'!FF84&lt;'non-R&amp;D ex_typologies'!$F$21),'non-R&amp;D ex_typologies'!$B$21,IF(AND('Country-wise data'!FF84&gt;'non-R&amp;D ex_typologies'!$E$19,'Country-wise data'!FF84&lt;'non-R&amp;D ex_typologies'!$F$19),'non-R&amp;D ex_typologies'!$B$19,'non-R&amp;D ex_typologies'!$B$20)),IF(AND('Country-wise data'!FF84&gt;'non-R&amp;D ex_typologies'!$G$21,'Country-wise data'!FF84&lt;'non-R&amp;D ex_typologies'!$H$21),'non-R&amp;D ex_typologies'!$B$21,IF(AND('Country-wise data'!FF84&gt;'non-R&amp;D ex_typologies'!$G$19,'Country-wise data'!FF84&lt;'non-R&amp;D ex_typologies'!$H$19),'non-R&amp;D ex_typologies'!$B$19,'non-R&amp;D ex_typologies'!$B$20))))</f>
        <v>Program heavy</v>
      </c>
      <c r="FT84" t="str">
        <f>IF($FK84='non-R&amp;D ex_typologies'!$C$16,IF(AND('Country-wise data'!FG84&gt;'non-R&amp;D ex_typologies'!$C$21,'Country-wise data'!FG84&lt;'non-R&amp;D ex_typologies'!$D$21),'non-R&amp;D ex_typologies'!$B$21,IF(AND('Country-wise data'!FG84&gt;'non-R&amp;D ex_typologies'!$C$19,'Country-wise data'!FG84&lt;'non-R&amp;D ex_typologies'!$D$19),'non-R&amp;D ex_typologies'!$B$19,'non-R&amp;D ex_typologies'!$B$20)),IF($FK84='non-R&amp;D ex_typologies'!$E$16,IF(AND('Country-wise data'!FG84&gt;'non-R&amp;D ex_typologies'!$E$21,'Country-wise data'!FG84&lt;'non-R&amp;D ex_typologies'!$F$21),'non-R&amp;D ex_typologies'!$B$21,IF(AND('Country-wise data'!FG84&gt;'non-R&amp;D ex_typologies'!$E$19,'Country-wise data'!FG84&lt;'non-R&amp;D ex_typologies'!$F$19),'non-R&amp;D ex_typologies'!$B$19,'non-R&amp;D ex_typologies'!$B$20)),IF(AND('Country-wise data'!FG84&gt;'non-R&amp;D ex_typologies'!$G$21,'Country-wise data'!FG84&lt;'non-R&amp;D ex_typologies'!$H$21),'non-R&amp;D ex_typologies'!$B$21,IF(AND('Country-wise data'!FG84&gt;'non-R&amp;D ex_typologies'!$G$19,'Country-wise data'!FG84&lt;'non-R&amp;D ex_typologies'!$H$19),'non-R&amp;D ex_typologies'!$B$19,'non-R&amp;D ex_typologies'!$B$20))))</f>
        <v>Program heavy</v>
      </c>
      <c r="FU84" t="str">
        <f>IF($FK84='non-R&amp;D ex_typologies'!$C$16,IF(AND('Country-wise data'!FH84&gt;'non-R&amp;D ex_typologies'!$C$21,'Country-wise data'!FH84&lt;'non-R&amp;D ex_typologies'!$D$21),'non-R&amp;D ex_typologies'!$B$21,IF(AND('Country-wise data'!FH84&gt;'non-R&amp;D ex_typologies'!$C$19,'Country-wise data'!FH84&lt;'non-R&amp;D ex_typologies'!$D$19),'non-R&amp;D ex_typologies'!$B$19,'non-R&amp;D ex_typologies'!$B$20)),IF($FK84='non-R&amp;D ex_typologies'!$E$16,IF(AND('Country-wise data'!FH84&gt;'non-R&amp;D ex_typologies'!$E$21,'Country-wise data'!FH84&lt;'non-R&amp;D ex_typologies'!$F$21),'non-R&amp;D ex_typologies'!$B$21,IF(AND('Country-wise data'!FH84&gt;'non-R&amp;D ex_typologies'!$E$19,'Country-wise data'!FH84&lt;'non-R&amp;D ex_typologies'!$F$19),'non-R&amp;D ex_typologies'!$B$19,'non-R&amp;D ex_typologies'!$B$20)),IF(AND('Country-wise data'!FH84&gt;'non-R&amp;D ex_typologies'!$G$21,'Country-wise data'!FH84&lt;'non-R&amp;D ex_typologies'!$H$21),'non-R&amp;D ex_typologies'!$B$21,IF(AND('Country-wise data'!FH84&gt;'non-R&amp;D ex_typologies'!$G$19,'Country-wise data'!FH84&lt;'non-R&amp;D ex_typologies'!$H$19),'non-R&amp;D ex_typologies'!$B$19,'non-R&amp;D ex_typologies'!$B$20))))</f>
        <v>Program heavy</v>
      </c>
    </row>
    <row r="85" spans="2:177" x14ac:dyDescent="0.35">
      <c r="B85" t="s">
        <v>217</v>
      </c>
      <c r="C85" t="s">
        <v>218</v>
      </c>
      <c r="D85" t="s">
        <v>397</v>
      </c>
      <c r="E85" t="s">
        <v>397</v>
      </c>
      <c r="F85" t="s">
        <v>367</v>
      </c>
      <c r="G85" s="55">
        <f>Assumptions!$C$13</f>
        <v>1.1000000000000001</v>
      </c>
      <c r="H85">
        <f>SUMIFS(FAOstat!M:M,FAOstat!$B:$B,'Country-wise data'!$B85)*G85</f>
        <v>110.48400000000001</v>
      </c>
      <c r="I85">
        <f>IF(SUMIFS(FAOstat!N:N,FAOstat!$B:$B,'Country-wise data'!$B85)=0,H85*(1+Assumptions!$C$9),SUMIFS(FAOstat!N:N,FAOstat!$B:$B,'Country-wise data'!$B85)*$G85)</f>
        <v>246.79600000000005</v>
      </c>
      <c r="J85">
        <f>IF(SUMIFS(FAOstat!O:O,FAOstat!$B:$B,'Country-wise data'!$B85)=0,I85*(1+Assumptions!$C$9),SUMIFS(FAOstat!O:O,FAOstat!$B:$B,'Country-wise data'!$B85)*$G85)</f>
        <v>86.855999999999995</v>
      </c>
      <c r="K85">
        <f>IF(SUMIFS(FAOstat!P:P,FAOstat!$B:$B,'Country-wise data'!$B85)=0,J85*(1+Assumptions!$C$9),SUMIFS(FAOstat!P:P,FAOstat!$B:$B,'Country-wise data'!$B85)*$G85)</f>
        <v>88.593119999999999</v>
      </c>
      <c r="L85">
        <f>IF(SUMIFS(FAOstat!Q:Q,FAOstat!$B:$B,'Country-wise data'!$B85)=0,K85*(1+Assumptions!$C$9),SUMIFS(FAOstat!Q:Q,FAOstat!$B:$B,'Country-wise data'!$B85)*$G85)</f>
        <v>90.364982400000002</v>
      </c>
      <c r="M85">
        <f>IF(SUMIFS(FAOstat!R:R,FAOstat!$B:$B,'Country-wise data'!$B85)=0,L85*(1+Assumptions!$C$9),SUMIFS(FAOstat!R:R,FAOstat!$B:$B,'Country-wise data'!$B85)*$G85)</f>
        <v>48.906000000000006</v>
      </c>
      <c r="N85">
        <f>IF(SUMIFS(FAOstat!S:S,FAOstat!$B:$B,'Country-wise data'!$B85)=0,M85*(1+Assumptions!$C$9),SUMIFS(FAOstat!S:S,FAOstat!$B:$B,'Country-wise data'!$B85)*$G85)</f>
        <v>49.88412000000001</v>
      </c>
      <c r="O85">
        <f>IF(SUMIFS(FAOstat!T:T,FAOstat!$B:$B,'Country-wise data'!$B85)=0,N85*(1+Assumptions!$C$9),SUMIFS(FAOstat!T:T,FAOstat!$B:$B,'Country-wise data'!$B85)*$G85)</f>
        <v>50.881802400000012</v>
      </c>
      <c r="P85">
        <f>IF(SUMIFS(FAOstat!U:U,FAOstat!$B:$B,'Country-wise data'!$B85)=0,O85*(1+Assumptions!$C$9),SUMIFS(FAOstat!U:U,FAOstat!$B:$B,'Country-wise data'!$B85)*$G85)</f>
        <v>51.899438448000012</v>
      </c>
      <c r="Q85">
        <f>IF(SUMIFS(FAOstat!V:V,FAOstat!$B:$B,'Country-wise data'!$B85)=0,P85*(1+Assumptions!$C$9),SUMIFS(FAOstat!V:V,FAOstat!$B:$B,'Country-wise data'!$B85)*$G85)</f>
        <v>52.93742721696001</v>
      </c>
      <c r="R85" s="36">
        <f t="shared" si="90"/>
        <v>-0.10142872243923728</v>
      </c>
      <c r="S85">
        <f>SUMIFS(FAOstat!CE:CE,FAOstat!$B:$B,'Country-wise data'!$B85)</f>
        <v>843.512067</v>
      </c>
      <c r="T85">
        <f>SUMIFS(FAOstat!CF:CF,FAOstat!$B:$B,'Country-wise data'!$B85)</f>
        <v>1072.977488</v>
      </c>
      <c r="U85">
        <f>SUMIFS(FAOstat!CG:CG,FAOstat!$B:$B,'Country-wise data'!$B85)</f>
        <v>1383.9258090000001</v>
      </c>
      <c r="V85">
        <f>SUMIFS(FAOstat!CH:CH,FAOstat!$B:$B,'Country-wise data'!$B85)</f>
        <v>1687.7705800000001</v>
      </c>
      <c r="W85">
        <f>SUMIFS(FAOstat!CI:CI,FAOstat!$B:$B,'Country-wise data'!$B85)</f>
        <v>1631.1661039999999</v>
      </c>
      <c r="X85">
        <f>SUMIFS(FAOstat!CJ:CJ,FAOstat!$B:$B,'Country-wise data'!$B85)</f>
        <v>1569.2968659999999</v>
      </c>
      <c r="Y85">
        <f>SUMIFS(FAOstat!CK:CK,FAOstat!$B:$B,'Country-wise data'!$B85)</f>
        <v>1307.658715</v>
      </c>
      <c r="Z85">
        <f>SUMIFS(FAOstat!CL:CL,FAOstat!$B:$B,'Country-wise data'!$B85)</f>
        <v>1182.8944650000001</v>
      </c>
      <c r="AA85">
        <f>SUMIFS(FAOstat!CM:CM,FAOstat!$B:$B,'Country-wise data'!$B85)</f>
        <v>1419.2034229999999</v>
      </c>
      <c r="AB85">
        <f>SUMIFS(FAOstat!CN:CN,FAOstat!$B:$B,'Country-wise data'!$B85)</f>
        <v>1447.5874914599999</v>
      </c>
      <c r="AC85" s="53">
        <f>IFERROR(INDEX('ASTI data (new)'!$AF$6:$AL$130,MATCH('Country-wise data'!$B85,'ASTI data (new)'!$C$6:$C$130,),MATCH('Country-wise data'!AC$3,'ASTI data (new)'!$AF$5:$AL$5,)),(INDEX(Assumptions!$G$154:$P$345,MATCH('Country-wise data'!$B85,Assumptions!$B$154:$B$344,),MATCH('Country-wise data'!AC$3,Assumptions!$G$153:$P$153,))*S85))</f>
        <v>2.9634102183539763</v>
      </c>
      <c r="AD85" s="53">
        <f>IFERROR(INDEX('ASTI data (new)'!$AF$6:$AL$130,MATCH('Country-wise data'!$B85,'ASTI data (new)'!$C$6:$C$130,),MATCH('Country-wise data'!AD$3,'ASTI data (new)'!$AF$5:$AL$5,)),(INDEX(Assumptions!$G$154:$P$345,MATCH('Country-wise data'!$B85,Assumptions!$B$154:$B$344,),MATCH('Country-wise data'!AD$3,Assumptions!$G$153:$P$153,))*T85))</f>
        <v>3.4918498896872423</v>
      </c>
      <c r="AE85" s="53">
        <f>IFERROR(INDEX('ASTI data (new)'!$AF$6:$AL$130,MATCH('Country-wise data'!$B85,'ASTI data (new)'!$C$6:$C$130,),MATCH('Country-wise data'!AE$3,'ASTI data (new)'!$AF$5:$AL$5,)),(INDEX(Assumptions!$G$154:$P$345,MATCH('Country-wise data'!$B85,Assumptions!$B$154:$B$344,),MATCH('Country-wise data'!AE$3,Assumptions!$G$153:$P$153,))*U85))</f>
        <v>4.9724951729228852</v>
      </c>
      <c r="AF85" s="53">
        <f>IFERROR(INDEX('ASTI data (new)'!$AF$6:$AL$130,MATCH('Country-wise data'!$B85,'ASTI data (new)'!$C$6:$C$130,),MATCH('Country-wise data'!AF$3,'ASTI data (new)'!$AF$5:$AL$5,)),(INDEX(Assumptions!$G$154:$P$345,MATCH('Country-wise data'!$B85,Assumptions!$B$154:$B$344,),MATCH('Country-wise data'!AF$3,Assumptions!$G$153:$P$153,))*V85))</f>
        <v>6.3033562107134449</v>
      </c>
      <c r="AG85" s="53">
        <f>IFERROR(INDEX('ASTI data (new)'!$AF$6:$AL$130,MATCH('Country-wise data'!$B85,'ASTI data (new)'!$C$6:$C$130,),MATCH('Country-wise data'!AG$3,'ASTI data (new)'!$AF$5:$AL$5,)),(INDEX(Assumptions!$G$154:$P$345,MATCH('Country-wise data'!$B85,Assumptions!$B$154:$B$344,),MATCH('Country-wise data'!AG$3,Assumptions!$G$153:$P$153,))*W85))</f>
        <v>7.2330902124507492</v>
      </c>
      <c r="AH85" s="53">
        <f>IFERROR(INDEX('ASTI data (new)'!$AF$6:$AL$130,MATCH('Country-wise data'!$B85,'ASTI data (new)'!$C$6:$C$130,),MATCH('Country-wise data'!AH$3,'ASTI data (new)'!$AF$5:$AL$5,)),(INDEX(Assumptions!$G$154:$P$345,MATCH('Country-wise data'!$B85,Assumptions!$B$154:$B$344,),MATCH('Country-wise data'!AH$3,Assumptions!$G$153:$P$153,))*X85))</f>
        <v>8.0429914019139179</v>
      </c>
      <c r="AI85" s="53">
        <f>IFERROR(INDEX('ASTI data (new)'!$AF$6:$AL$130,MATCH('Country-wise data'!$B85,'ASTI data (new)'!$C$6:$C$130,),MATCH('Country-wise data'!AI$3,'ASTI data (new)'!$AF$5:$AL$5,)),(INDEX(Assumptions!$G$154:$P$345,MATCH('Country-wise data'!$B85,Assumptions!$B$154:$B$344,),MATCH('Country-wise data'!AI$3,Assumptions!$G$153:$P$153,))*Y85))</f>
        <v>7.5035354389101876</v>
      </c>
      <c r="AJ85" s="53">
        <f t="shared" ref="AJ85:AL85" si="122">IFERROR((1+($AI85/$AF85)^(1/3)-1)*AI85,0)</f>
        <v>7.9523832262886893</v>
      </c>
      <c r="AK85" s="53">
        <f t="shared" si="122"/>
        <v>8.4280802686450329</v>
      </c>
      <c r="AL85" s="53">
        <f t="shared" si="122"/>
        <v>8.9322326393812421</v>
      </c>
      <c r="AM85" s="55" cm="1">
        <f t="array" ref="AM85">INDEX('non-R&amp;D ex_typologies'!$J$8:$J$10,MATCH('Country-wise data'!FL85,'non-R&amp;D ex_typologies'!$F$8:$F$10,),)*'Country-wise data'!AC85</f>
        <v>8.6576760415139713</v>
      </c>
      <c r="AN85" s="55" cm="1">
        <f t="array" ref="AN85">INDEX('non-R&amp;D ex_typologies'!$J$8:$J$10,MATCH('Country-wise data'!FM85,'non-R&amp;D ex_typologies'!$F$8:$F$10,),)*'Country-wise data'!AD85</f>
        <v>10.201525574579543</v>
      </c>
      <c r="AO85" s="55" cm="1">
        <f t="array" ref="AO85">INDEX('non-R&amp;D ex_typologies'!$J$8:$J$10,MATCH('Country-wise data'!FN85,'non-R&amp;D ex_typologies'!$F$8:$F$10,),)*'Country-wise data'!AE85</f>
        <v>14.527267287709684</v>
      </c>
      <c r="AP85" s="55" cm="1">
        <f t="array" ref="AP85">INDEX('non-R&amp;D ex_typologies'!$J$8:$J$10,MATCH('Country-wise data'!FO85,'non-R&amp;D ex_typologies'!$F$8:$F$10,),)*'Country-wise data'!AF85</f>
        <v>18.415410633541747</v>
      </c>
      <c r="AQ85" s="55" cm="1">
        <f t="array" ref="AQ85">INDEX('non-R&amp;D ex_typologies'!$J$8:$J$10,MATCH('Country-wise data'!FP85,'non-R&amp;D ex_typologies'!$F$8:$F$10,),)*'Country-wise data'!AG85</f>
        <v>21.131651450276514</v>
      </c>
      <c r="AR85" s="55" cm="1">
        <f t="array" ref="AR85">INDEX('non-R&amp;D ex_typologies'!$J$8:$J$10,MATCH('Country-wise data'!FQ85,'non-R&amp;D ex_typologies'!$F$8:$F$10,),)*'Country-wise data'!AH85</f>
        <v>23.497797750434607</v>
      </c>
      <c r="AS85" s="55" cm="1">
        <f t="array" ref="AS85">INDEX('non-R&amp;D ex_typologies'!$J$8:$J$10,MATCH('Country-wise data'!FR85,'non-R&amp;D ex_typologies'!$F$8:$F$10,),)*'Country-wise data'!AI85</f>
        <v>21.92176384955151</v>
      </c>
      <c r="AT85" s="55" cm="1">
        <f t="array" ref="AT85">INDEX('non-R&amp;D ex_typologies'!$J$8:$J$10,MATCH('Country-wise data'!FS85,'non-R&amp;D ex_typologies'!$F$8:$F$10,),)*'Country-wise data'!AJ85</f>
        <v>23.233083730614712</v>
      </c>
      <c r="AU85" s="55" cm="1">
        <f t="array" ref="AU85">INDEX('non-R&amp;D ex_typologies'!$J$8:$J$10,MATCH('Country-wise data'!FT85,'non-R&amp;D ex_typologies'!$F$8:$F$10,),)*'Country-wise data'!AK85</f>
        <v>24.622844372297035</v>
      </c>
      <c r="AV85" s="55" cm="1">
        <f t="array" ref="AV85">INDEX('non-R&amp;D ex_typologies'!$J$8:$J$10,MATCH('Country-wise data'!FU85,'non-R&amp;D ex_typologies'!$F$8:$F$10,),)*'Country-wise data'!AL85</f>
        <v>26.095737957654165</v>
      </c>
      <c r="AW85">
        <f t="shared" si="92"/>
        <v>258.12818332744087</v>
      </c>
      <c r="AX85" s="53">
        <f>INDEX('GDP deflators'!$AB$3:$AK$155,MATCH('Country-wise data'!$B85,'GDP deflators'!$B$3:$B$155,),MATCH('Country-wise data'!AX$3,'GDP deflators'!$D$2:$M$2,))</f>
        <v>51.601158950108839</v>
      </c>
      <c r="AY85" s="53">
        <f>INDEX('GDP deflators'!$AB$3:$AK$155,MATCH('Country-wise data'!$B85,'GDP deflators'!$B$3:$B$155,),MATCH('Country-wise data'!AY$3,'GDP deflators'!$D$2:$M$2,))</f>
        <v>59.402875168358719</v>
      </c>
      <c r="AZ85" s="53">
        <f>INDEX('GDP deflators'!$AB$3:$AK$155,MATCH('Country-wise data'!$B85,'GDP deflators'!$B$3:$B$155,),MATCH('Country-wise data'!AZ$3,'GDP deflators'!$D$2:$M$2,))</f>
        <v>66.997163780587172</v>
      </c>
      <c r="BA85" s="53">
        <f>INDEX('GDP deflators'!$AB$3:$AK$155,MATCH('Country-wise data'!$B85,'GDP deflators'!$B$3:$B$155,),MATCH('Country-wise data'!BA$3,'GDP deflators'!$D$2:$M$2,))</f>
        <v>68.945339694452741</v>
      </c>
      <c r="BB85" s="53">
        <f>INDEX('GDP deflators'!$AB$3:$AK$155,MATCH('Country-wise data'!$B85,'GDP deflators'!$B$3:$B$155,),MATCH('Country-wise data'!BB$3,'GDP deflators'!$D$2:$M$2,))</f>
        <v>74.080965390287673</v>
      </c>
      <c r="BC85" s="53">
        <f>INDEX('GDP deflators'!$AB$3:$AK$155,MATCH('Country-wise data'!$B85,'GDP deflators'!$B$3:$B$155,),MATCH('Country-wise data'!BC$3,'GDP deflators'!$D$2:$M$2,))</f>
        <v>75.364795264801771</v>
      </c>
      <c r="BD85" s="53">
        <f>INDEX('GDP deflators'!$AB$3:$AK$155,MATCH('Country-wise data'!$B85,'GDP deflators'!$B$3:$B$155,),MATCH('Country-wise data'!BD$3,'GDP deflators'!$D$2:$M$2,))</f>
        <v>77.044489810057087</v>
      </c>
      <c r="BE85" s="53">
        <f>INDEX('GDP deflators'!$AB$3:$AK$155,MATCH('Country-wise data'!$B85,'GDP deflators'!$B$3:$B$155,),MATCH('Country-wise data'!BE$3,'GDP deflators'!$D$2:$M$2,))</f>
        <v>85.156818088469407</v>
      </c>
      <c r="BF85" s="53">
        <f>INDEX('GDP deflators'!$AB$3:$AK$155,MATCH('Country-wise data'!$B85,'GDP deflators'!$B$3:$B$155,),MATCH('Country-wise data'!BF$3,'GDP deflators'!$D$2:$M$2,))</f>
        <v>92.320069046399425</v>
      </c>
      <c r="BG85" s="53">
        <f>INDEX('GDP deflators'!$AB$3:$AK$155,MATCH('Country-wise data'!$B85,'GDP deflators'!$B$3:$B$155,),MATCH('Country-wise data'!BG$3,'GDP deflators'!$D$2:$M$2,))</f>
        <v>100</v>
      </c>
      <c r="BH85" cm="1">
        <f t="array" ref="BH85">H85/(INDEX($AX85:$BG85,,MATCH(BH$3,$AX$3:$BG$3,))/100)</f>
        <v>214.11147006760586</v>
      </c>
      <c r="BI85" cm="1">
        <f t="array" ref="BI85">I85/(INDEX($AX85:$BG85,,MATCH(BI$3,$AX$3:$BG$3,))/100)</f>
        <v>415.4613716937684</v>
      </c>
      <c r="BJ85" cm="1">
        <f t="array" ref="BJ85">J85/(INDEX($AX85:$BG85,,MATCH(BJ$3,$AX$3:$BG$3,))/100)</f>
        <v>129.64130882383267</v>
      </c>
      <c r="BK85" cm="1">
        <f t="array" ref="BK85">K85/(INDEX($AX85:$BG85,,MATCH(BK$3,$AX$3:$BG$3,))/100)</f>
        <v>128.49761911772563</v>
      </c>
      <c r="BL85" cm="1">
        <f t="array" ref="BL85">L85/(INDEX($AX85:$BG85,,MATCH(BL$3,$AX$3:$BG$3,))/100)</f>
        <v>121.98137797465478</v>
      </c>
      <c r="BM85" cm="1">
        <f t="array" ref="BM85">M85/(INDEX($AX85:$BG85,,MATCH(BM$3,$AX$3:$BG$3,))/100)</f>
        <v>64.892367620934763</v>
      </c>
      <c r="BN85" cm="1">
        <f t="array" ref="BN85">N85/(INDEX($AX85:$BG85,,MATCH(BN$3,$AX$3:$BG$3,))/100)</f>
        <v>64.747161183080919</v>
      </c>
      <c r="BO85" cm="1">
        <f t="array" ref="BO85">O85/(INDEX($AX85:$BG85,,MATCH(BO$3,$AX$3:$BG$3,))/100)</f>
        <v>59.750708800719764</v>
      </c>
      <c r="BP85" cm="1">
        <f t="array" ref="BP85">P85/(INDEX($AX85:$BG85,,MATCH(BP$3,$AX$3:$BG$3,))/100)</f>
        <v>56.216854021107501</v>
      </c>
      <c r="BQ85" cm="1">
        <f t="array" ref="BQ85">Q85/(INDEX($AX85:$BG85,,MATCH(BQ$3,$AX$3:$BG$3,))/100)</f>
        <v>52.93742721696001</v>
      </c>
      <c r="BS85" cm="1">
        <f t="array" ref="BS85">S85/(INDEX($AX85:$BG85,,MATCH(BS$3,$AX$3:$BG$3,))/100)</f>
        <v>1634.6765928562945</v>
      </c>
      <c r="BT85" cm="1">
        <f t="array" ref="BT85">T85/(INDEX($AX85:$BG85,,MATCH(BT$3,$AX$3:$BG$3,))/100)</f>
        <v>1806.2719775077951</v>
      </c>
      <c r="BU85" cm="1">
        <f t="array" ref="BU85">U85/(INDEX($AX85:$BG85,,MATCH(BU$3,$AX$3:$BG$3,))/100)</f>
        <v>2065.6483512231912</v>
      </c>
      <c r="BV85" cm="1">
        <f t="array" ref="BV85">V85/(INDEX($AX85:$BG85,,MATCH(BV$3,$AX$3:$BG$3,))/100)</f>
        <v>2447.9835583953122</v>
      </c>
      <c r="BW85" cm="1">
        <f t="array" ref="BW85">W85/(INDEX($AX85:$BG85,,MATCH(BW$3,$AX$3:$BG$3,))/100)</f>
        <v>2201.8693943935191</v>
      </c>
      <c r="BX85" cm="1">
        <f t="array" ref="BX85">X85/(INDEX($AX85:$BG85,,MATCH(BX$3,$AX$3:$BG$3,))/100)</f>
        <v>2082.2678022093974</v>
      </c>
      <c r="BY85" cm="1">
        <f t="array" ref="BY85">Y85/(INDEX($AX85:$BG85,,MATCH(BY$3,$AX$3:$BG$3,))/100)</f>
        <v>1697.2774019580872</v>
      </c>
      <c r="BZ85" cm="1">
        <f t="array" ref="BZ85">Z85/(INDEX($AX85:$BG85,,MATCH(BZ$3,$AX$3:$BG$3,))/100)</f>
        <v>1389.0778114455745</v>
      </c>
      <c r="CA85" cm="1">
        <f t="array" ref="CA85">AA85/(INDEX($AX85:$BG85,,MATCH(CA$3,$AX$3:$BG$3,))/100)</f>
        <v>1537.2642564713835</v>
      </c>
      <c r="CB85" cm="1">
        <f t="array" ref="CB85">AB85/(INDEX($AX85:$BG85,,MATCH(CB$3,$AX$3:$BG$3,))/100)</f>
        <v>1447.5874914599999</v>
      </c>
      <c r="CC85" cm="1">
        <f t="array" ref="CC85">AC85/(INDEX($AX85:$BG85,,MATCH(CC$3,$AX$3:$BG$3,))/100)</f>
        <v>5.7429140714052238</v>
      </c>
      <c r="CD85" cm="1">
        <f t="array" ref="CD85">AD85/(INDEX($AX85:$BG85,,MATCH(CD$3,$AX$3:$BG$3,))/100)</f>
        <v>5.8782506398733982</v>
      </c>
      <c r="CE85" cm="1">
        <f t="array" ref="CE85">AE85/(INDEX($AX85:$BG85,,MATCH(CE$3,$AX$3:$BG$3,))/100)</f>
        <v>7.4219487696637314</v>
      </c>
      <c r="CF85" cm="1">
        <f t="array" ref="CF85">AF85/(INDEX($AX85:$BG85,,MATCH(CF$3,$AX$3:$BG$3,))/100)</f>
        <v>9.1425413793712949</v>
      </c>
      <c r="CG85" cm="1">
        <f t="array" ref="CG85">AG85/(INDEX($AX85:$BG85,,MATCH(CG$3,$AX$3:$BG$3,))/100)</f>
        <v>9.7637634368612556</v>
      </c>
      <c r="CH85" cm="1">
        <f t="array" ref="CH85">AH85/(INDEX($AX85:$BG85,,MATCH(CH$3,$AX$3:$BG$3,))/100)</f>
        <v>10.672080211528552</v>
      </c>
      <c r="CI85" cm="1">
        <f t="array" ref="CI85">AI85/(INDEX($AX85:$BG85,,MATCH(CI$3,$AX$3:$BG$3,))/100)</f>
        <v>9.7392239956538802</v>
      </c>
      <c r="CJ85" cm="1">
        <f t="array" ref="CJ85">AJ85/(INDEX($AX85:$BG85,,MATCH(CJ$3,$AX$3:$BG$3,))/100)</f>
        <v>9.3385161691069278</v>
      </c>
      <c r="CK85" cm="1">
        <f t="array" ref="CK85">AK85/(INDEX($AX85:$BG85,,MATCH(CK$3,$AX$3:$BG$3,))/100)</f>
        <v>9.1291962362042192</v>
      </c>
      <c r="CL85" cm="1">
        <f t="array" ref="CL85">AL85/(INDEX($AX85:$BG85,,MATCH(CL$3,$AX$3:$BG$3,))/100)</f>
        <v>8.9322326393812421</v>
      </c>
      <c r="CM85" cm="1">
        <f t="array" ref="CM85">AM85/(INDEX($AX85:$BG85,,MATCH(CM$3,$AX$3:$BG$3,))/100)</f>
        <v>16.778065100988805</v>
      </c>
      <c r="CN85" cm="1">
        <f t="array" ref="CN85">AN85/(INDEX($AX85:$BG85,,MATCH(CN$3,$AX$3:$BG$3,))/100)</f>
        <v>17.173454223666003</v>
      </c>
      <c r="CO85" cm="1">
        <f t="array" ref="CO85">AO85/(INDEX($AX85:$BG85,,MATCH(CO$3,$AX$3:$BG$3,))/100)</f>
        <v>21.683406383120722</v>
      </c>
      <c r="CP85" cm="1">
        <f t="array" ref="CP85">AP85/(INDEX($AX85:$BG85,,MATCH(CP$3,$AX$3:$BG$3,))/100)</f>
        <v>26.710160128521967</v>
      </c>
      <c r="CQ85" cm="1">
        <f t="array" ref="CQ85">AQ85/(INDEX($AX85:$BG85,,MATCH(CQ$3,$AX$3:$BG$3,))/100)</f>
        <v>28.525075691099136</v>
      </c>
      <c r="CR85" cm="1">
        <f t="array" ref="CR85">AR85/(INDEX($AX85:$BG85,,MATCH(CR$3,$AX$3:$BG$3,))/100)</f>
        <v>31.17874555072131</v>
      </c>
      <c r="CS85" cm="1">
        <f t="array" ref="CS85">AS85/(INDEX($AX85:$BG85,,MATCH(CS$3,$AX$3:$BG$3,))/100)</f>
        <v>28.453383108378933</v>
      </c>
      <c r="CT85" cm="1">
        <f t="array" ref="CT85">AT85/(INDEX($AX85:$BG85,,MATCH(CT$3,$AX$3:$BG$3,))/100)</f>
        <v>27.28270531019356</v>
      </c>
      <c r="CU85" cm="1">
        <f t="array" ref="CU85">AU85/(INDEX($AX85:$BG85,,MATCH(CU$3,$AX$3:$BG$3,))/100)</f>
        <v>26.671171963619052</v>
      </c>
      <c r="CV85" cm="1">
        <f t="array" ref="CV85">AV85/(INDEX($AX85:$BG85,,MATCH(CV$3,$AX$3:$BG$3,))/100)</f>
        <v>26.095737957654165</v>
      </c>
      <c r="CW85">
        <f t="shared" si="93"/>
        <v>336.31257296701335</v>
      </c>
      <c r="CX85">
        <f>IFERROR(1/INDEX('exch rates'!$BC$5:$BL$268,MATCH('Country-wise data'!$B85,'exch rates'!$A$5:$A$268,),MATCH(CX$3,'exch rates'!$BC$4:$BL$4,)),1)</f>
        <v>7.3688483165558808E-4</v>
      </c>
      <c r="CY85">
        <f>IFERROR(1/INDEX('exch rates'!$BC$5:$BL$268,MATCH('Country-wise data'!$B85,'exch rates'!$A$5:$A$268,),MATCH(CY$3,'exch rates'!$BC$4:$BL$4,)),1)</f>
        <v>7.9019161488168082E-4</v>
      </c>
      <c r="CZ85">
        <f>IFERROR(1/INDEX('exch rates'!$BC$5:$BL$268,MATCH('Country-wise data'!$B85,'exch rates'!$A$5:$A$268,),MATCH(CZ$3,'exch rates'!$BC$4:$BL$4,)),1)</f>
        <v>7.3660484096701485E-4</v>
      </c>
      <c r="DA85">
        <f>IFERROR(1/INDEX('exch rates'!$BC$5:$BL$268,MATCH('Country-wise data'!$B85,'exch rates'!$A$5:$A$268,),MATCH(DA$3,'exch rates'!$BC$4:$BL$4,)),1)</f>
        <v>6.5619919582788548E-4</v>
      </c>
      <c r="DB85">
        <f>IFERROR(1/INDEX('exch rates'!$BC$5:$BL$268,MATCH('Country-wise data'!$B85,'exch rates'!$A$5:$A$268,),MATCH(DB$3,'exch rates'!$BC$4:$BL$4,)),1)</f>
        <v>5.5007355056364425E-4</v>
      </c>
      <c r="DC85">
        <f>IFERROR(1/INDEX('exch rates'!$BC$5:$BL$268,MATCH('Country-wise data'!$B85,'exch rates'!$A$5:$A$268,),MATCH(DC$3,'exch rates'!$BC$4:$BL$4,)),1)</f>
        <v>5.0753456204631077E-4</v>
      </c>
      <c r="DD85">
        <f>IFERROR(1/INDEX('exch rates'!$BC$5:$BL$268,MATCH('Country-wise data'!$B85,'exch rates'!$A$5:$A$268,),MATCH(DD$3,'exch rates'!$BC$4:$BL$4,)),1)</f>
        <v>4.6722621527361925E-4</v>
      </c>
      <c r="DE85">
        <f>IFERROR(1/INDEX('exch rates'!$BC$5:$BL$268,MATCH('Country-wise data'!$B85,'exch rates'!$A$5:$A$268,),MATCH(DE$3,'exch rates'!$BC$4:$BL$4,)),1)</f>
        <v>4.0987349154014571E-4</v>
      </c>
      <c r="DF85">
        <f>IFERROR(1/INDEX('exch rates'!$BC$5:$BL$268,MATCH('Country-wise data'!$B85,'exch rates'!$A$5:$A$268,),MATCH(DF$3,'exch rates'!$BC$4:$BL$4,)),1)</f>
        <v>4.0445154723565345E-4</v>
      </c>
      <c r="DG85">
        <f>IFERROR(1/INDEX('exch rates'!$BC$5:$BL$268,MATCH('Country-wise data'!$B85,'exch rates'!$A$5:$A$268,),MATCH(DG$3,'exch rates'!$BC$4:$BL$4,)),1)</f>
        <v>3.754400065548747E-4</v>
      </c>
      <c r="DH85" cm="1">
        <f t="array" ref="DH85">(BH85/INDEX($CX85:$DG85,,MATCH(DH$3,$CX$3:$DG$3,)))*$DG85</f>
        <v>109.08897601413425</v>
      </c>
      <c r="DI85" cm="1">
        <f t="array" ref="DI85">(BI85/INDEX($CX85:$DG85,,MATCH(DI$3,$CX$3:$DG$3,)))*$DG85</f>
        <v>197.39619754806105</v>
      </c>
      <c r="DJ85" cm="1">
        <f t="array" ref="DJ85">(BJ85/INDEX($CX85:$DG85,,MATCH(DJ$3,$CX$3:$DG$3,)))*$DG85</f>
        <v>66.07685848317935</v>
      </c>
      <c r="DK85" cm="1">
        <f t="array" ref="DK85">(BK85/INDEX($CX85:$DG85,,MATCH(DK$3,$CX$3:$DG$3,)))*$DG85</f>
        <v>73.519058344744451</v>
      </c>
      <c r="DL85" cm="1">
        <f t="array" ref="DL85">(BL85/INDEX($CX85:$DG85,,MATCH(DL$3,$CX$3:$DG$3,)))*$DG85</f>
        <v>83.255574276295434</v>
      </c>
      <c r="DM85" cm="1">
        <f t="array" ref="DM85">(BM85/INDEX($CX85:$DG85,,MATCH(DM$3,$CX$3:$DG$3,)))*$DG85</f>
        <v>48.00301840870894</v>
      </c>
      <c r="DN85" cm="1">
        <f t="array" ref="DN85">(BN85/INDEX($CX85:$DG85,,MATCH(DN$3,$CX$3:$DG$3,)))*$DG85</f>
        <v>52.027634204449903</v>
      </c>
      <c r="DO85" cm="1">
        <f t="array" ref="DO85">(BO85/INDEX($CX85:$DG85,,MATCH(DO$3,$CX$3:$DG$3,)))*$DG85</f>
        <v>54.731049864939649</v>
      </c>
      <c r="DP85" cm="1">
        <f t="array" ref="DP85">(BP85/INDEX($CX85:$DG85,,MATCH(DP$3,$CX$3:$DG$3,)))*$DG85</f>
        <v>52.184386946804295</v>
      </c>
      <c r="DQ85" cm="1">
        <f t="array" ref="DQ85">(BQ85/INDEX($CX85:$DG85,,MATCH(DQ$3,$CX$3:$DG$3,)))*$DG85</f>
        <v>52.93742721696001</v>
      </c>
      <c r="DS85" cm="1">
        <f t="array" ref="DS85">(BS85/INDEX($CX85:$DG85,,MATCH(DS$3,$CX$3:$DG$3,)))*$DG85</f>
        <v>832.86147898877482</v>
      </c>
      <c r="DT85" cm="1">
        <f t="array" ref="DT85">(BT85/INDEX($CX85:$DG85,,MATCH(DT$3,$CX$3:$DG$3,)))*$DG85</f>
        <v>858.20546599568149</v>
      </c>
      <c r="DU85" cm="1">
        <f t="array" ref="DU85">(BU85/INDEX($CX85:$DG85,,MATCH(DU$3,$CX$3:$DG$3,)))*$DG85</f>
        <v>1052.8399860978229</v>
      </c>
      <c r="DV85" cm="1">
        <f t="array" ref="DV85">(BV85/INDEX($CX85:$DG85,,MATCH(DV$3,$CX$3:$DG$3,)))*$DG85</f>
        <v>1400.5975152874535</v>
      </c>
      <c r="DW85" cm="1">
        <f t="array" ref="DW85">(BW85/INDEX($CX85:$DG85,,MATCH(DW$3,$CX$3:$DG$3,)))*$DG85</f>
        <v>1502.8351372594018</v>
      </c>
      <c r="DX85" cm="1">
        <f t="array" ref="DX85">(BX85/INDEX($CX85:$DG85,,MATCH(DX$3,$CX$3:$DG$3,)))*$DG85</f>
        <v>1540.3219716870576</v>
      </c>
      <c r="DY85" cm="1">
        <f t="array" ref="DY85">(BY85/INDEX($CX85:$DG85,,MATCH(DY$3,$CX$3:$DG$3,)))*$DG85</f>
        <v>1363.8486413768751</v>
      </c>
      <c r="DZ85" cm="1">
        <f t="array" ref="DZ85">(BZ85/INDEX($CX85:$DG85,,MATCH(DZ$3,$CX$3:$DG$3,)))*$DG85</f>
        <v>1272.3813405807359</v>
      </c>
      <c r="EA85" cm="1">
        <f t="array" ref="EA85">(CA85/INDEX($CX85:$DG85,,MATCH(EA$3,$CX$3:$DG$3,)))*$DG85</f>
        <v>1426.9954126047994</v>
      </c>
      <c r="EB85" cm="1">
        <f t="array" ref="EB85">(CB85/INDEX($CX85:$DG85,,MATCH(EB$3,$CX$3:$DG$3,)))*$DG85</f>
        <v>1447.5874914599999</v>
      </c>
      <c r="EC85" s="53" cm="1">
        <f t="array" ref="EC85">(CC85/INDEX($CX85:$DG85,,MATCH(EC$3,$CX$3:$DG$3,)))*$DG85</f>
        <v>2.9259927793169807</v>
      </c>
      <c r="ED85" cm="1">
        <f t="array" ref="ED85">(CD85/INDEX($CX85:$DG85,,MATCH(ED$3,$CX$3:$DG$3,)))*$DG85</f>
        <v>2.7929054386330323</v>
      </c>
      <c r="EE85" cm="1">
        <f t="array" ref="EE85">(CE85/INDEX($CX85:$DG85,,MATCH(EE$3,$CX$3:$DG$3,)))*$DG85</f>
        <v>3.782891911318941</v>
      </c>
      <c r="EF85" cm="1">
        <f t="array" ref="EF85">(CF85/INDEX($CX85:$DG85,,MATCH(EF$3,$CX$3:$DG$3,)))*$DG85</f>
        <v>5.2308442576934775</v>
      </c>
      <c r="EG85" cm="1">
        <f t="array" ref="EG85">(CG85/INDEX($CX85:$DG85,,MATCH(EG$3,$CX$3:$DG$3,)))*$DG85</f>
        <v>6.6640313917644152</v>
      </c>
      <c r="EH85" cm="1">
        <f t="array" ref="EH85">(CH85/INDEX($CX85:$DG85,,MATCH(EH$3,$CX$3:$DG$3,)))*$DG85</f>
        <v>7.8944886992835537</v>
      </c>
      <c r="EI85" cm="1">
        <f t="array" ref="EI85">(CI85/INDEX($CX85:$DG85,,MATCH(EI$3,$CX$3:$DG$3,)))*$DG85</f>
        <v>7.825961389230593</v>
      </c>
      <c r="EJ85" cm="1">
        <f t="array" ref="EJ85">(CJ85/INDEX($CX85:$DG85,,MATCH(EJ$3,$CX$3:$DG$3,)))*$DG85</f>
        <v>8.5539871304385215</v>
      </c>
      <c r="EK85" cm="1">
        <f t="array" ref="EK85">(CK85/INDEX($CX85:$DG85,,MATCH(EK$3,$CX$3:$DG$3,)))*$DG85</f>
        <v>8.4743537716379134</v>
      </c>
      <c r="EL85" cm="1">
        <f t="array" ref="EL85">(CL85/INDEX($CX85:$DG85,,MATCH(EL$3,$CX$3:$DG$3,)))*$DG85</f>
        <v>8.9322326393812421</v>
      </c>
      <c r="EM85" cm="1">
        <f t="array" ref="EM85">(CM85/INDEX($CX85:$DG85,,MATCH(EM$3,$CX$3:$DG$3,)))*$DG85</f>
        <v>8.5483600705157521</v>
      </c>
      <c r="EN85" cm="1">
        <f t="array" ref="EN85">(CN85/INDEX($CX85:$DG85,,MATCH(EN$3,$CX$3:$DG$3,)))*$DG85</f>
        <v>8.159542122284396</v>
      </c>
      <c r="EO85" cm="1">
        <f t="array" ref="EO85">(CO85/INDEX($CX85:$DG85,,MATCH(EO$3,$CX$3:$DG$3,)))*$DG85</f>
        <v>11.051812018943005</v>
      </c>
      <c r="EP85" cm="1">
        <f t="array" ref="EP85">(CP85/INDEX($CX85:$DG85,,MATCH(EP$3,$CX$3:$DG$3,)))*$DG85</f>
        <v>15.282040510705382</v>
      </c>
      <c r="EQ85" cm="1">
        <f t="array" ref="EQ85">(CQ85/INDEX($CX85:$DG85,,MATCH(EQ$3,$CX$3:$DG$3,)))*$DG85</f>
        <v>19.46913207055837</v>
      </c>
      <c r="ER85" cm="1">
        <f t="array" ref="ER85">(CR85/INDEX($CX85:$DG85,,MATCH(ER$3,$CX$3:$DG$3,)))*$DG85</f>
        <v>23.063943442077289</v>
      </c>
      <c r="ES85" cm="1">
        <f t="array" ref="ES85">(CS85/INDEX($CX85:$DG85,,MATCH(ES$3,$CX$3:$DG$3,)))*$DG85</f>
        <v>22.863739215622111</v>
      </c>
      <c r="ET85" cm="1">
        <f t="array" ref="ET85">(CT85/INDEX($CX85:$DG85,,MATCH(ET$3,$CX$3:$DG$3,)))*$DG85</f>
        <v>24.990684374352899</v>
      </c>
      <c r="EU85" cm="1">
        <f t="array" ref="EU85">(CU85/INDEX($CX85:$DG85,,MATCH(EU$3,$CX$3:$DG$3,)))*$DG85</f>
        <v>24.758033552565472</v>
      </c>
      <c r="EV85" cm="1">
        <f t="array" ref="EV85">(CV85/INDEX($CX85:$DG85,,MATCH(EV$3,$CX$3:$DG$3,)))*$DG85</f>
        <v>26.095737957654165</v>
      </c>
      <c r="EW85">
        <f t="shared" si="94"/>
        <v>247.3607147439775</v>
      </c>
      <c r="EY85" s="96">
        <f t="shared" si="105"/>
        <v>3.5131805866079877E-3</v>
      </c>
      <c r="EZ85" s="96">
        <f t="shared" si="95"/>
        <v>3.2543552206262525E-3</v>
      </c>
      <c r="FA85" s="96">
        <f t="shared" si="96"/>
        <v>3.5930359420899309E-3</v>
      </c>
      <c r="FB85" s="96">
        <f t="shared" si="97"/>
        <v>3.734723359565519E-3</v>
      </c>
      <c r="FC85" s="96">
        <f t="shared" si="98"/>
        <v>4.4343063497417736E-3</v>
      </c>
      <c r="FD85" s="96">
        <f t="shared" si="99"/>
        <v>5.125219820526882E-3</v>
      </c>
      <c r="FE85" s="96">
        <f t="shared" si="100"/>
        <v>5.7381450930873712E-3</v>
      </c>
      <c r="FF85" s="96">
        <f t="shared" si="101"/>
        <v>6.7228171756545402E-3</v>
      </c>
      <c r="FG85" s="96">
        <f t="shared" si="102"/>
        <v>5.9385991691235044E-3</v>
      </c>
      <c r="FH85" s="96">
        <f t="shared" si="103"/>
        <v>6.1704267908341895E-3</v>
      </c>
      <c r="FJ85" s="96">
        <f t="shared" si="106"/>
        <v>1830.9924637920553</v>
      </c>
      <c r="FK85" s="96" t="str">
        <f>IF(AND('Country-wise data'!FJ85&gt;'non-R&amp;D ex_typologies'!$C$17,'Country-wise data'!FJ85&lt;'non-R&amp;D ex_typologies'!$D$17),"Small",IF(AND('Country-wise data'!FJ85&gt;'non-R&amp;D ex_typologies'!$E$17,'Country-wise data'!$FJ$4&lt;'non-R&amp;D ex_typologies'!$F$17),"Medium","Large"))</f>
        <v>Small</v>
      </c>
      <c r="FL85" t="str">
        <f>IF($FK85='non-R&amp;D ex_typologies'!$C$16,IF(AND('Country-wise data'!EY85&gt;'non-R&amp;D ex_typologies'!$C$21,'Country-wise data'!EY85&lt;'non-R&amp;D ex_typologies'!$D$21),'non-R&amp;D ex_typologies'!$B$21,IF(AND('Country-wise data'!EY85&gt;'non-R&amp;D ex_typologies'!$C$19,'Country-wise data'!EY85&lt;'non-R&amp;D ex_typologies'!$D$19),'non-R&amp;D ex_typologies'!$B$19,'non-R&amp;D ex_typologies'!$B$20)),IF($FK85='non-R&amp;D ex_typologies'!$E$16,IF(AND('Country-wise data'!EY85&gt;'non-R&amp;D ex_typologies'!$E$21,'Country-wise data'!EY85&lt;'non-R&amp;D ex_typologies'!$F$21),'non-R&amp;D ex_typologies'!$B$21,IF(AND('Country-wise data'!EY85&gt;'non-R&amp;D ex_typologies'!$E$19,'Country-wise data'!EY85&lt;'non-R&amp;D ex_typologies'!$F$19),'non-R&amp;D ex_typologies'!$B$19,'non-R&amp;D ex_typologies'!$B$20)),IF(AND('Country-wise data'!EY85&gt;'non-R&amp;D ex_typologies'!$G$21,'Country-wise data'!EY85&lt;'non-R&amp;D ex_typologies'!$H$21),'non-R&amp;D ex_typologies'!$B$21,IF(AND('Country-wise data'!EY85&gt;'non-R&amp;D ex_typologies'!$G$19,'Country-wise data'!EY85&lt;'non-R&amp;D ex_typologies'!$H$19),'non-R&amp;D ex_typologies'!$B$19,'non-R&amp;D ex_typologies'!$B$20))))</f>
        <v>Program heavy</v>
      </c>
      <c r="FM85" t="str">
        <f>IF($FK85='non-R&amp;D ex_typologies'!$C$16,IF(AND('Country-wise data'!EZ85&gt;'non-R&amp;D ex_typologies'!$C$21,'Country-wise data'!EZ85&lt;'non-R&amp;D ex_typologies'!$D$21),'non-R&amp;D ex_typologies'!$B$21,IF(AND('Country-wise data'!EZ85&gt;'non-R&amp;D ex_typologies'!$C$19,'Country-wise data'!EZ85&lt;'non-R&amp;D ex_typologies'!$D$19),'non-R&amp;D ex_typologies'!$B$19,'non-R&amp;D ex_typologies'!$B$20)),IF($FK85='non-R&amp;D ex_typologies'!$E$16,IF(AND('Country-wise data'!EZ85&gt;'non-R&amp;D ex_typologies'!$E$21,'Country-wise data'!EZ85&lt;'non-R&amp;D ex_typologies'!$F$21),'non-R&amp;D ex_typologies'!$B$21,IF(AND('Country-wise data'!EZ85&gt;'non-R&amp;D ex_typologies'!$E$19,'Country-wise data'!EZ85&lt;'non-R&amp;D ex_typologies'!$F$19),'non-R&amp;D ex_typologies'!$B$19,'non-R&amp;D ex_typologies'!$B$20)),IF(AND('Country-wise data'!EZ85&gt;'non-R&amp;D ex_typologies'!$G$21,'Country-wise data'!EZ85&lt;'non-R&amp;D ex_typologies'!$H$21),'non-R&amp;D ex_typologies'!$B$21,IF(AND('Country-wise data'!EZ85&gt;'non-R&amp;D ex_typologies'!$G$19,'Country-wise data'!EZ85&lt;'non-R&amp;D ex_typologies'!$H$19),'non-R&amp;D ex_typologies'!$B$19,'non-R&amp;D ex_typologies'!$B$20))))</f>
        <v>Program heavy</v>
      </c>
      <c r="FN85" t="str">
        <f>IF($FK85='non-R&amp;D ex_typologies'!$C$16,IF(AND('Country-wise data'!FA85&gt;'non-R&amp;D ex_typologies'!$C$21,'Country-wise data'!FA85&lt;'non-R&amp;D ex_typologies'!$D$21),'non-R&amp;D ex_typologies'!$B$21,IF(AND('Country-wise data'!FA85&gt;'non-R&amp;D ex_typologies'!$C$19,'Country-wise data'!FA85&lt;'non-R&amp;D ex_typologies'!$D$19),'non-R&amp;D ex_typologies'!$B$19,'non-R&amp;D ex_typologies'!$B$20)),IF($FK85='non-R&amp;D ex_typologies'!$E$16,IF(AND('Country-wise data'!FA85&gt;'non-R&amp;D ex_typologies'!$E$21,'Country-wise data'!FA85&lt;'non-R&amp;D ex_typologies'!$F$21),'non-R&amp;D ex_typologies'!$B$21,IF(AND('Country-wise data'!FA85&gt;'non-R&amp;D ex_typologies'!$E$19,'Country-wise data'!FA85&lt;'non-R&amp;D ex_typologies'!$F$19),'non-R&amp;D ex_typologies'!$B$19,'non-R&amp;D ex_typologies'!$B$20)),IF(AND('Country-wise data'!FA85&gt;'non-R&amp;D ex_typologies'!$G$21,'Country-wise data'!FA85&lt;'non-R&amp;D ex_typologies'!$H$21),'non-R&amp;D ex_typologies'!$B$21,IF(AND('Country-wise data'!FA85&gt;'non-R&amp;D ex_typologies'!$G$19,'Country-wise data'!FA85&lt;'non-R&amp;D ex_typologies'!$H$19),'non-R&amp;D ex_typologies'!$B$19,'non-R&amp;D ex_typologies'!$B$20))))</f>
        <v>Program heavy</v>
      </c>
      <c r="FO85" t="str">
        <f>IF($FK85='non-R&amp;D ex_typologies'!$C$16,IF(AND('Country-wise data'!FB85&gt;'non-R&amp;D ex_typologies'!$C$21,'Country-wise data'!FB85&lt;'non-R&amp;D ex_typologies'!$D$21),'non-R&amp;D ex_typologies'!$B$21,IF(AND('Country-wise data'!FB85&gt;'non-R&amp;D ex_typologies'!$C$19,'Country-wise data'!FB85&lt;'non-R&amp;D ex_typologies'!$D$19),'non-R&amp;D ex_typologies'!$B$19,'non-R&amp;D ex_typologies'!$B$20)),IF($FK85='non-R&amp;D ex_typologies'!$E$16,IF(AND('Country-wise data'!FB85&gt;'non-R&amp;D ex_typologies'!$E$21,'Country-wise data'!FB85&lt;'non-R&amp;D ex_typologies'!$F$21),'non-R&amp;D ex_typologies'!$B$21,IF(AND('Country-wise data'!FB85&gt;'non-R&amp;D ex_typologies'!$E$19,'Country-wise data'!FB85&lt;'non-R&amp;D ex_typologies'!$F$19),'non-R&amp;D ex_typologies'!$B$19,'non-R&amp;D ex_typologies'!$B$20)),IF(AND('Country-wise data'!FB85&gt;'non-R&amp;D ex_typologies'!$G$21,'Country-wise data'!FB85&lt;'non-R&amp;D ex_typologies'!$H$21),'non-R&amp;D ex_typologies'!$B$21,IF(AND('Country-wise data'!FB85&gt;'non-R&amp;D ex_typologies'!$G$19,'Country-wise data'!FB85&lt;'non-R&amp;D ex_typologies'!$H$19),'non-R&amp;D ex_typologies'!$B$19,'non-R&amp;D ex_typologies'!$B$20))))</f>
        <v>Program heavy</v>
      </c>
      <c r="FP85" t="str">
        <f>IF($FK85='non-R&amp;D ex_typologies'!$C$16,IF(AND('Country-wise data'!FC85&gt;'non-R&amp;D ex_typologies'!$C$21,'Country-wise data'!FC85&lt;'non-R&amp;D ex_typologies'!$D$21),'non-R&amp;D ex_typologies'!$B$21,IF(AND('Country-wise data'!FC85&gt;'non-R&amp;D ex_typologies'!$C$19,'Country-wise data'!FC85&lt;'non-R&amp;D ex_typologies'!$D$19),'non-R&amp;D ex_typologies'!$B$19,'non-R&amp;D ex_typologies'!$B$20)),IF($FK85='non-R&amp;D ex_typologies'!$E$16,IF(AND('Country-wise data'!FC85&gt;'non-R&amp;D ex_typologies'!$E$21,'Country-wise data'!FC85&lt;'non-R&amp;D ex_typologies'!$F$21),'non-R&amp;D ex_typologies'!$B$21,IF(AND('Country-wise data'!FC85&gt;'non-R&amp;D ex_typologies'!$E$19,'Country-wise data'!FC85&lt;'non-R&amp;D ex_typologies'!$F$19),'non-R&amp;D ex_typologies'!$B$19,'non-R&amp;D ex_typologies'!$B$20)),IF(AND('Country-wise data'!FC85&gt;'non-R&amp;D ex_typologies'!$G$21,'Country-wise data'!FC85&lt;'non-R&amp;D ex_typologies'!$H$21),'non-R&amp;D ex_typologies'!$B$21,IF(AND('Country-wise data'!FC85&gt;'non-R&amp;D ex_typologies'!$G$19,'Country-wise data'!FC85&lt;'non-R&amp;D ex_typologies'!$H$19),'non-R&amp;D ex_typologies'!$B$19,'non-R&amp;D ex_typologies'!$B$20))))</f>
        <v>Program heavy</v>
      </c>
      <c r="FQ85" t="str">
        <f>IF($FK85='non-R&amp;D ex_typologies'!$C$16,IF(AND('Country-wise data'!FD85&gt;'non-R&amp;D ex_typologies'!$C$21,'Country-wise data'!FD85&lt;'non-R&amp;D ex_typologies'!$D$21),'non-R&amp;D ex_typologies'!$B$21,IF(AND('Country-wise data'!FD85&gt;'non-R&amp;D ex_typologies'!$C$19,'Country-wise data'!FD85&lt;'non-R&amp;D ex_typologies'!$D$19),'non-R&amp;D ex_typologies'!$B$19,'non-R&amp;D ex_typologies'!$B$20)),IF($FK85='non-R&amp;D ex_typologies'!$E$16,IF(AND('Country-wise data'!FD85&gt;'non-R&amp;D ex_typologies'!$E$21,'Country-wise data'!FD85&lt;'non-R&amp;D ex_typologies'!$F$21),'non-R&amp;D ex_typologies'!$B$21,IF(AND('Country-wise data'!FD85&gt;'non-R&amp;D ex_typologies'!$E$19,'Country-wise data'!FD85&lt;'non-R&amp;D ex_typologies'!$F$19),'non-R&amp;D ex_typologies'!$B$19,'non-R&amp;D ex_typologies'!$B$20)),IF(AND('Country-wise data'!FD85&gt;'non-R&amp;D ex_typologies'!$G$21,'Country-wise data'!FD85&lt;'non-R&amp;D ex_typologies'!$H$21),'non-R&amp;D ex_typologies'!$B$21,IF(AND('Country-wise data'!FD85&gt;'non-R&amp;D ex_typologies'!$G$19,'Country-wise data'!FD85&lt;'non-R&amp;D ex_typologies'!$H$19),'non-R&amp;D ex_typologies'!$B$19,'non-R&amp;D ex_typologies'!$B$20))))</f>
        <v>Program heavy</v>
      </c>
      <c r="FR85" t="str">
        <f>IF($FK85='non-R&amp;D ex_typologies'!$C$16,IF(AND('Country-wise data'!FE85&gt;'non-R&amp;D ex_typologies'!$C$21,'Country-wise data'!FE85&lt;'non-R&amp;D ex_typologies'!$D$21),'non-R&amp;D ex_typologies'!$B$21,IF(AND('Country-wise data'!FE85&gt;'non-R&amp;D ex_typologies'!$C$19,'Country-wise data'!FE85&lt;'non-R&amp;D ex_typologies'!$D$19),'non-R&amp;D ex_typologies'!$B$19,'non-R&amp;D ex_typologies'!$B$20)),IF($FK85='non-R&amp;D ex_typologies'!$E$16,IF(AND('Country-wise data'!FE85&gt;'non-R&amp;D ex_typologies'!$E$21,'Country-wise data'!FE85&lt;'non-R&amp;D ex_typologies'!$F$21),'non-R&amp;D ex_typologies'!$B$21,IF(AND('Country-wise data'!FE85&gt;'non-R&amp;D ex_typologies'!$E$19,'Country-wise data'!FE85&lt;'non-R&amp;D ex_typologies'!$F$19),'non-R&amp;D ex_typologies'!$B$19,'non-R&amp;D ex_typologies'!$B$20)),IF(AND('Country-wise data'!FE85&gt;'non-R&amp;D ex_typologies'!$G$21,'Country-wise data'!FE85&lt;'non-R&amp;D ex_typologies'!$H$21),'non-R&amp;D ex_typologies'!$B$21,IF(AND('Country-wise data'!FE85&gt;'non-R&amp;D ex_typologies'!$G$19,'Country-wise data'!FE85&lt;'non-R&amp;D ex_typologies'!$H$19),'non-R&amp;D ex_typologies'!$B$19,'non-R&amp;D ex_typologies'!$B$20))))</f>
        <v>Program heavy</v>
      </c>
      <c r="FS85" t="str">
        <f>IF($FK85='non-R&amp;D ex_typologies'!$C$16,IF(AND('Country-wise data'!FF85&gt;'non-R&amp;D ex_typologies'!$C$21,'Country-wise data'!FF85&lt;'non-R&amp;D ex_typologies'!$D$21),'non-R&amp;D ex_typologies'!$B$21,IF(AND('Country-wise data'!FF85&gt;'non-R&amp;D ex_typologies'!$C$19,'Country-wise data'!FF85&lt;'non-R&amp;D ex_typologies'!$D$19),'non-R&amp;D ex_typologies'!$B$19,'non-R&amp;D ex_typologies'!$B$20)),IF($FK85='non-R&amp;D ex_typologies'!$E$16,IF(AND('Country-wise data'!FF85&gt;'non-R&amp;D ex_typologies'!$E$21,'Country-wise data'!FF85&lt;'non-R&amp;D ex_typologies'!$F$21),'non-R&amp;D ex_typologies'!$B$21,IF(AND('Country-wise data'!FF85&gt;'non-R&amp;D ex_typologies'!$E$19,'Country-wise data'!FF85&lt;'non-R&amp;D ex_typologies'!$F$19),'non-R&amp;D ex_typologies'!$B$19,'non-R&amp;D ex_typologies'!$B$20)),IF(AND('Country-wise data'!FF85&gt;'non-R&amp;D ex_typologies'!$G$21,'Country-wise data'!FF85&lt;'non-R&amp;D ex_typologies'!$H$21),'non-R&amp;D ex_typologies'!$B$21,IF(AND('Country-wise data'!FF85&gt;'non-R&amp;D ex_typologies'!$G$19,'Country-wise data'!FF85&lt;'non-R&amp;D ex_typologies'!$H$19),'non-R&amp;D ex_typologies'!$B$19,'non-R&amp;D ex_typologies'!$B$20))))</f>
        <v>Program heavy</v>
      </c>
      <c r="FT85" t="str">
        <f>IF($FK85='non-R&amp;D ex_typologies'!$C$16,IF(AND('Country-wise data'!FG85&gt;'non-R&amp;D ex_typologies'!$C$21,'Country-wise data'!FG85&lt;'non-R&amp;D ex_typologies'!$D$21),'non-R&amp;D ex_typologies'!$B$21,IF(AND('Country-wise data'!FG85&gt;'non-R&amp;D ex_typologies'!$C$19,'Country-wise data'!FG85&lt;'non-R&amp;D ex_typologies'!$D$19),'non-R&amp;D ex_typologies'!$B$19,'non-R&amp;D ex_typologies'!$B$20)),IF($FK85='non-R&amp;D ex_typologies'!$E$16,IF(AND('Country-wise data'!FG85&gt;'non-R&amp;D ex_typologies'!$E$21,'Country-wise data'!FG85&lt;'non-R&amp;D ex_typologies'!$F$21),'non-R&amp;D ex_typologies'!$B$21,IF(AND('Country-wise data'!FG85&gt;'non-R&amp;D ex_typologies'!$E$19,'Country-wise data'!FG85&lt;'non-R&amp;D ex_typologies'!$F$19),'non-R&amp;D ex_typologies'!$B$19,'non-R&amp;D ex_typologies'!$B$20)),IF(AND('Country-wise data'!FG85&gt;'non-R&amp;D ex_typologies'!$G$21,'Country-wise data'!FG85&lt;'non-R&amp;D ex_typologies'!$H$21),'non-R&amp;D ex_typologies'!$B$21,IF(AND('Country-wise data'!FG85&gt;'non-R&amp;D ex_typologies'!$G$19,'Country-wise data'!FG85&lt;'non-R&amp;D ex_typologies'!$H$19),'non-R&amp;D ex_typologies'!$B$19,'non-R&amp;D ex_typologies'!$B$20))))</f>
        <v>Program heavy</v>
      </c>
      <c r="FU85" t="str">
        <f>IF($FK85='non-R&amp;D ex_typologies'!$C$16,IF(AND('Country-wise data'!FH85&gt;'non-R&amp;D ex_typologies'!$C$21,'Country-wise data'!FH85&lt;'non-R&amp;D ex_typologies'!$D$21),'non-R&amp;D ex_typologies'!$B$21,IF(AND('Country-wise data'!FH85&gt;'non-R&amp;D ex_typologies'!$C$19,'Country-wise data'!FH85&lt;'non-R&amp;D ex_typologies'!$D$19),'non-R&amp;D ex_typologies'!$B$19,'non-R&amp;D ex_typologies'!$B$20)),IF($FK85='non-R&amp;D ex_typologies'!$E$16,IF(AND('Country-wise data'!FH85&gt;'non-R&amp;D ex_typologies'!$E$21,'Country-wise data'!FH85&lt;'non-R&amp;D ex_typologies'!$F$21),'non-R&amp;D ex_typologies'!$B$21,IF(AND('Country-wise data'!FH85&gt;'non-R&amp;D ex_typologies'!$E$19,'Country-wise data'!FH85&lt;'non-R&amp;D ex_typologies'!$F$19),'non-R&amp;D ex_typologies'!$B$19,'non-R&amp;D ex_typologies'!$B$20)),IF(AND('Country-wise data'!FH85&gt;'non-R&amp;D ex_typologies'!$G$21,'Country-wise data'!FH85&lt;'non-R&amp;D ex_typologies'!$H$21),'non-R&amp;D ex_typologies'!$B$21,IF(AND('Country-wise data'!FH85&gt;'non-R&amp;D ex_typologies'!$G$19,'Country-wise data'!FH85&lt;'non-R&amp;D ex_typologies'!$H$19),'non-R&amp;D ex_typologies'!$B$19,'non-R&amp;D ex_typologies'!$B$20))))</f>
        <v>Program heavy</v>
      </c>
    </row>
    <row r="86" spans="2:177" x14ac:dyDescent="0.35">
      <c r="B86" t="s">
        <v>219</v>
      </c>
      <c r="C86" t="s">
        <v>220</v>
      </c>
      <c r="D86" t="s">
        <v>368</v>
      </c>
      <c r="E86" t="s">
        <v>368</v>
      </c>
      <c r="F86" t="s">
        <v>369</v>
      </c>
      <c r="G86" s="55">
        <f>Assumptions!$C$13</f>
        <v>1.1000000000000001</v>
      </c>
      <c r="H86">
        <f>SUMIFS(FAOstat!M:M,FAOstat!$B:$B,'Country-wise data'!$B86)*G86</f>
        <v>130.11900000000003</v>
      </c>
      <c r="I86">
        <f>IF(SUMIFS(FAOstat!N:N,FAOstat!$B:$B,'Country-wise data'!$B86)=0,H86*(1+Assumptions!$C$9),SUMIFS(FAOstat!N:N,FAOstat!$B:$B,'Country-wise data'!$B86)*$G86)</f>
        <v>130.042</v>
      </c>
      <c r="J86">
        <f>IF(SUMIFS(FAOstat!O:O,FAOstat!$B:$B,'Country-wise data'!$B86)=0,I86*(1+Assumptions!$C$9),SUMIFS(FAOstat!O:O,FAOstat!$B:$B,'Country-wise data'!$B86)*$G86)</f>
        <v>100.21000000000001</v>
      </c>
      <c r="K86">
        <f>IF(SUMIFS(FAOstat!P:P,FAOstat!$B:$B,'Country-wise data'!$B86)=0,J86*(1+Assumptions!$C$9),SUMIFS(FAOstat!P:P,FAOstat!$B:$B,'Country-wise data'!$B86)*$G86)</f>
        <v>102.21420000000001</v>
      </c>
      <c r="L86">
        <f>IF(SUMIFS(FAOstat!Q:Q,FAOstat!$B:$B,'Country-wise data'!$B86)=0,K86*(1+Assumptions!$C$9),SUMIFS(FAOstat!Q:Q,FAOstat!$B:$B,'Country-wise data'!$B86)*$G86)</f>
        <v>104.25848400000001</v>
      </c>
      <c r="M86">
        <f>IF(SUMIFS(FAOstat!R:R,FAOstat!$B:$B,'Country-wise data'!$B86)=0,L86*(1+Assumptions!$C$9),SUMIFS(FAOstat!R:R,FAOstat!$B:$B,'Country-wise data'!$B86)*$G86)</f>
        <v>106.34365368000002</v>
      </c>
      <c r="N86">
        <f>IF(SUMIFS(FAOstat!S:S,FAOstat!$B:$B,'Country-wise data'!$B86)=0,M86*(1+Assumptions!$C$9),SUMIFS(FAOstat!S:S,FAOstat!$B:$B,'Country-wise data'!$B86)*$G86)</f>
        <v>108.47052675360001</v>
      </c>
      <c r="O86">
        <f>IF(SUMIFS(FAOstat!T:T,FAOstat!$B:$B,'Country-wise data'!$B86)=0,N86*(1+Assumptions!$C$9),SUMIFS(FAOstat!T:T,FAOstat!$B:$B,'Country-wise data'!$B86)*$G86)</f>
        <v>110.63993728867202</v>
      </c>
      <c r="P86">
        <f>IF(SUMIFS(FAOstat!U:U,FAOstat!$B:$B,'Country-wise data'!$B86)=0,O86*(1+Assumptions!$C$9),SUMIFS(FAOstat!U:U,FAOstat!$B:$B,'Country-wise data'!$B86)*$G86)</f>
        <v>112.85273603444546</v>
      </c>
      <c r="Q86">
        <f>IF(SUMIFS(FAOstat!V:V,FAOstat!$B:$B,'Country-wise data'!$B86)=0,P86*(1+Assumptions!$C$9),SUMIFS(FAOstat!V:V,FAOstat!$B:$B,'Country-wise data'!$B86)*$G86)</f>
        <v>115.10979075513437</v>
      </c>
      <c r="R86" s="36">
        <f t="shared" si="90"/>
        <v>2.0000000000000018E-2</v>
      </c>
      <c r="S86">
        <f>SUMIFS(FAOstat!CE:CE,FAOstat!$B:$B,'Country-wise data'!$B86)</f>
        <v>12065.593999999999</v>
      </c>
      <c r="T86">
        <f>SUMIFS(FAOstat!CF:CF,FAOstat!$B:$B,'Country-wise data'!$B86)</f>
        <v>13299.83467</v>
      </c>
      <c r="U86">
        <f>SUMIFS(FAOstat!CG:CG,FAOstat!$B:$B,'Country-wise data'!$B86)</f>
        <v>12115.745531</v>
      </c>
      <c r="V86">
        <f>SUMIFS(FAOstat!CH:CH,FAOstat!$B:$B,'Country-wise data'!$B86)</f>
        <v>14303.485096</v>
      </c>
      <c r="W86">
        <f>SUMIFS(FAOstat!CI:CI,FAOstat!$B:$B,'Country-wise data'!$B86)</f>
        <v>12836.150157</v>
      </c>
      <c r="X86">
        <f>SUMIFS(FAOstat!CJ:CJ,FAOstat!$B:$B,'Country-wise data'!$B86)</f>
        <v>12776.992015</v>
      </c>
      <c r="Y86">
        <f>SUMIFS(FAOstat!CK:CK,FAOstat!$B:$B,'Country-wise data'!$B86)</f>
        <v>12394.014485</v>
      </c>
      <c r="Z86">
        <f>SUMIFS(FAOstat!CL:CL,FAOstat!$B:$B,'Country-wise data'!$B86)</f>
        <v>13559.53659</v>
      </c>
      <c r="AA86">
        <f>SUMIFS(FAOstat!CM:CM,FAOstat!$B:$B,'Country-wise data'!$B86)</f>
        <v>14460.741415</v>
      </c>
      <c r="AB86">
        <f>SUMIFS(FAOstat!CN:CN,FAOstat!$B:$B,'Country-wise data'!$B86)</f>
        <v>14749.956243300001</v>
      </c>
      <c r="AC86" s="53">
        <f>IFERROR(INDEX('ASTI data (new)'!$AF$6:$AL$130,MATCH('Country-wise data'!$B86,'ASTI data (new)'!$C$6:$C$130,),MATCH('Country-wise data'!AC$3,'ASTI data (new)'!$AF$5:$AL$5,)),(INDEX(Assumptions!$G$154:$P$345,MATCH('Country-wise data'!$B86,Assumptions!$B$154:$B$344,),MATCH('Country-wise data'!AC$3,Assumptions!$G$153:$P$153,))*S86))</f>
        <v>64.466644798630554</v>
      </c>
      <c r="AD86" s="53">
        <f>IFERROR(INDEX('ASTI data (new)'!$AF$6:$AL$130,MATCH('Country-wise data'!$B86,'ASTI data (new)'!$C$6:$C$130,),MATCH('Country-wise data'!AD$3,'ASTI data (new)'!$AF$5:$AL$5,)),(INDEX(Assumptions!$G$154:$P$345,MATCH('Country-wise data'!$B86,Assumptions!$B$154:$B$344,),MATCH('Country-wise data'!AD$3,Assumptions!$G$153:$P$153,))*T86))</f>
        <v>60.960560130856436</v>
      </c>
      <c r="AE86" s="53">
        <f>IFERROR(INDEX('ASTI data (new)'!$AF$6:$AL$130,MATCH('Country-wise data'!$B86,'ASTI data (new)'!$C$6:$C$130,),MATCH('Country-wise data'!AE$3,'ASTI data (new)'!$AF$5:$AL$5,)),(INDEX(Assumptions!$G$154:$P$345,MATCH('Country-wise data'!$B86,Assumptions!$B$154:$B$344,),MATCH('Country-wise data'!AE$3,Assumptions!$G$153:$P$153,))*U86))</f>
        <v>67.214720994521358</v>
      </c>
      <c r="AF86" s="53">
        <f>IFERROR(INDEX('ASTI data (new)'!$AF$6:$AL$130,MATCH('Country-wise data'!$B86,'ASTI data (new)'!$C$6:$C$130,),MATCH('Country-wise data'!AF$3,'ASTI data (new)'!$AF$5:$AL$5,)),(INDEX(Assumptions!$G$154:$P$345,MATCH('Country-wise data'!$B86,Assumptions!$B$154:$B$344,),MATCH('Country-wise data'!AF$3,Assumptions!$G$153:$P$153,))*V86))</f>
        <v>74.803085243057282</v>
      </c>
      <c r="AG86" s="53">
        <f>IFERROR(INDEX('ASTI data (new)'!$AF$6:$AL$130,MATCH('Country-wise data'!$B86,'ASTI data (new)'!$C$6:$C$130,),MATCH('Country-wise data'!AG$3,'ASTI data (new)'!$AF$5:$AL$5,)),(INDEX(Assumptions!$G$154:$P$345,MATCH('Country-wise data'!$B86,Assumptions!$B$154:$B$344,),MATCH('Country-wise data'!AG$3,Assumptions!$G$153:$P$153,))*W86))</f>
        <v>77.684789296687185</v>
      </c>
      <c r="AH86" s="53">
        <f>IFERROR(INDEX('ASTI data (new)'!$AF$6:$AL$130,MATCH('Country-wise data'!$B86,'ASTI data (new)'!$C$6:$C$130,),MATCH('Country-wise data'!AH$3,'ASTI data (new)'!$AF$5:$AL$5,)),(INDEX(Assumptions!$G$154:$P$345,MATCH('Country-wise data'!$B86,Assumptions!$B$154:$B$344,),MATCH('Country-wise data'!AH$3,Assumptions!$G$153:$P$153,))*X86))</f>
        <v>82.951773257609716</v>
      </c>
      <c r="AI86" s="53">
        <f>IFERROR(INDEX('ASTI data (new)'!$AF$6:$AL$130,MATCH('Country-wise data'!$B86,'ASTI data (new)'!$C$6:$C$130,),MATCH('Country-wise data'!AI$3,'ASTI data (new)'!$AF$5:$AL$5,)),(INDEX(Assumptions!$G$154:$P$345,MATCH('Country-wise data'!$B86,Assumptions!$B$154:$B$344,),MATCH('Country-wise data'!AI$3,Assumptions!$G$153:$P$153,))*Y86))</f>
        <v>89.827890384561101</v>
      </c>
      <c r="AJ86" s="53">
        <f t="shared" ref="AJ86:AL86" si="123">IFERROR((1+($AI86/$AF86)^(1/3)-1)*AI86,0)</f>
        <v>95.479124981683924</v>
      </c>
      <c r="AK86" s="53">
        <f t="shared" si="123"/>
        <v>101.48588893984368</v>
      </c>
      <c r="AL86" s="53">
        <f t="shared" si="123"/>
        <v>107.87054925237375</v>
      </c>
      <c r="AM86" s="55" cm="1">
        <f t="array" ref="AM86">INDEX('non-R&amp;D ex_typologies'!$J$8:$J$10,MATCH('Country-wise data'!FL86,'non-R&amp;D ex_typologies'!$F$8:$F$10,),)*'Country-wise data'!AC86</f>
        <v>81.253932169012202</v>
      </c>
      <c r="AN86" s="55" cm="1">
        <f t="array" ref="AN86">INDEX('non-R&amp;D ex_typologies'!$J$8:$J$10,MATCH('Country-wise data'!FM86,'non-R&amp;D ex_typologies'!$F$8:$F$10,),)*'Country-wise data'!AD86</f>
        <v>76.834853641441867</v>
      </c>
      <c r="AO86" s="55" cm="1">
        <f t="array" ref="AO86">INDEX('non-R&amp;D ex_typologies'!$J$8:$J$10,MATCH('Country-wise data'!FN86,'non-R&amp;D ex_typologies'!$F$8:$F$10,),)*'Country-wise data'!AE86</f>
        <v>84.717614783698735</v>
      </c>
      <c r="AP86" s="55" cm="1">
        <f t="array" ref="AP86">INDEX('non-R&amp;D ex_typologies'!$J$8:$J$10,MATCH('Country-wise data'!FO86,'non-R&amp;D ex_typologies'!$F$8:$F$10,),)*'Country-wise data'!AF86</f>
        <v>94.282009454001056</v>
      </c>
      <c r="AQ86" s="55" cm="1">
        <f t="array" ref="AQ86">INDEX('non-R&amp;D ex_typologies'!$J$8:$J$10,MATCH('Country-wise data'!FP86,'non-R&amp;D ex_typologies'!$F$8:$F$10,),)*'Country-wise data'!AG86</f>
        <v>97.914116979314457</v>
      </c>
      <c r="AR86" s="55" cm="1">
        <f t="array" ref="AR86">INDEX('non-R&amp;D ex_typologies'!$J$8:$J$10,MATCH('Country-wise data'!FQ86,'non-R&amp;D ex_typologies'!$F$8:$F$10,),)*'Country-wise data'!AH86</f>
        <v>104.55263770321547</v>
      </c>
      <c r="AS86" s="55" cm="1">
        <f t="array" ref="AS86">INDEX('non-R&amp;D ex_typologies'!$J$8:$J$10,MATCH('Country-wise data'!FR86,'non-R&amp;D ex_typologies'!$F$8:$F$10,),)*'Country-wise data'!AI86</f>
        <v>113.21931418939982</v>
      </c>
      <c r="AT86" s="55" cm="1">
        <f t="array" ref="AT86">INDEX('non-R&amp;D ex_typologies'!$J$8:$J$10,MATCH('Country-wise data'!FS86,'non-R&amp;D ex_typologies'!$F$8:$F$10,),)*'Country-wise data'!AJ86</f>
        <v>120.34214544671302</v>
      </c>
      <c r="AU86" s="55" cm="1">
        <f t="array" ref="AU86">INDEX('non-R&amp;D ex_typologies'!$J$8:$J$10,MATCH('Country-wise data'!FT86,'non-R&amp;D ex_typologies'!$F$8:$F$10,),)*'Country-wise data'!AK86</f>
        <v>127.9130868651184</v>
      </c>
      <c r="AV86" s="55" cm="1">
        <f t="array" ref="AV86">INDEX('non-R&amp;D ex_typologies'!$J$8:$J$10,MATCH('Country-wise data'!FU86,'non-R&amp;D ex_typologies'!$F$8:$F$10,),)*'Country-wise data'!AL86</f>
        <v>135.960329863059</v>
      </c>
      <c r="AW86">
        <f t="shared" si="92"/>
        <v>1859.7350683747993</v>
      </c>
      <c r="AX86" s="53">
        <f>INDEX('GDP deflators'!$AB$3:$AK$155,MATCH('Country-wise data'!$B86,'GDP deflators'!$B$3:$B$155,),MATCH('Country-wise data'!AX$3,'GDP deflators'!$D$2:$M$2,))</f>
        <v>92.767207248473596</v>
      </c>
      <c r="AY86" s="53">
        <f>INDEX('GDP deflators'!$AB$3:$AK$155,MATCH('Country-wise data'!$B86,'GDP deflators'!$B$3:$B$155,),MATCH('Country-wise data'!AY$3,'GDP deflators'!$D$2:$M$2,))</f>
        <v>92.126203884330451</v>
      </c>
      <c r="AZ86" s="53">
        <f>INDEX('GDP deflators'!$AB$3:$AK$155,MATCH('Country-wise data'!$B86,'GDP deflators'!$B$3:$B$155,),MATCH('Country-wise data'!AZ$3,'GDP deflators'!$D$2:$M$2,))</f>
        <v>92.466458411037038</v>
      </c>
      <c r="BA86" s="53">
        <f>INDEX('GDP deflators'!$AB$3:$AK$155,MATCH('Country-wise data'!$B86,'GDP deflators'!$B$3:$B$155,),MATCH('Country-wise data'!BA$3,'GDP deflators'!$D$2:$M$2,))</f>
        <v>93.6752650575514</v>
      </c>
      <c r="BB86" s="53">
        <f>INDEX('GDP deflators'!$AB$3:$AK$155,MATCH('Country-wise data'!$B86,'GDP deflators'!$B$3:$B$155,),MATCH('Country-wise data'!BB$3,'GDP deflators'!$D$2:$M$2,))</f>
        <v>94.029179180508265</v>
      </c>
      <c r="BC86" s="53">
        <f>INDEX('GDP deflators'!$AB$3:$AK$155,MATCH('Country-wise data'!$B86,'GDP deflators'!$B$3:$B$155,),MATCH('Country-wise data'!BC$3,'GDP deflators'!$D$2:$M$2,))</f>
        <v>96.031105768746443</v>
      </c>
      <c r="BD86" s="53">
        <f>INDEX('GDP deflators'!$AB$3:$AK$155,MATCH('Country-wise data'!$B86,'GDP deflators'!$B$3:$B$155,),MATCH('Country-wise data'!BD$3,'GDP deflators'!$D$2:$M$2,))</f>
        <v>97.455397840948734</v>
      </c>
      <c r="BE86" s="53">
        <f>INDEX('GDP deflators'!$AB$3:$AK$155,MATCH('Country-wise data'!$B86,'GDP deflators'!$B$3:$B$155,),MATCH('Country-wise data'!BE$3,'GDP deflators'!$D$2:$M$2,))</f>
        <v>98.121004409118513</v>
      </c>
      <c r="BF86" s="53">
        <f>INDEX('GDP deflators'!$AB$3:$AK$155,MATCH('Country-wise data'!$B86,'GDP deflators'!$B$3:$B$155,),MATCH('Country-wise data'!BF$3,'GDP deflators'!$D$2:$M$2,))</f>
        <v>99.166997223324074</v>
      </c>
      <c r="BG86" s="53">
        <f>INDEX('GDP deflators'!$AB$3:$AK$155,MATCH('Country-wise data'!$B86,'GDP deflators'!$B$3:$B$155,),MATCH('Country-wise data'!BG$3,'GDP deflators'!$D$2:$M$2,))</f>
        <v>100</v>
      </c>
      <c r="BH86" cm="1">
        <f t="array" ref="BH86">H86/(INDEX($AX86:$BG86,,MATCH(BH$3,$AX$3:$BG$3,))/100)</f>
        <v>140.26400477000564</v>
      </c>
      <c r="BI86" cm="1">
        <f t="array" ref="BI86">I86/(INDEX($AX86:$BG86,,MATCH(BI$3,$AX$3:$BG$3,))/100)</f>
        <v>141.15636433177571</v>
      </c>
      <c r="BJ86" cm="1">
        <f t="array" ref="BJ86">J86/(INDEX($AX86:$BG86,,MATCH(BJ$3,$AX$3:$BG$3,))/100)</f>
        <v>108.37443298037971</v>
      </c>
      <c r="BK86" cm="1">
        <f t="array" ref="BK86">K86/(INDEX($AX86:$BG86,,MATCH(BK$3,$AX$3:$BG$3,))/100)</f>
        <v>109.11546387106834</v>
      </c>
      <c r="BL86" cm="1">
        <f t="array" ref="BL86">L86/(INDEX($AX86:$BG86,,MATCH(BL$3,$AX$3:$BG$3,))/100)</f>
        <v>110.87886218793265</v>
      </c>
      <c r="BM86" cm="1">
        <f t="array" ref="BM86">M86/(INDEX($AX86:$BG86,,MATCH(BM$3,$AX$3:$BG$3,))/100)</f>
        <v>110.73875785215608</v>
      </c>
      <c r="BN86" cm="1">
        <f t="array" ref="BN86">N86/(INDEX($AX86:$BG86,,MATCH(BN$3,$AX$3:$BG$3,))/100)</f>
        <v>111.30273864422414</v>
      </c>
      <c r="BO86" cm="1">
        <f t="array" ref="BO86">O86/(INDEX($AX86:$BG86,,MATCH(BO$3,$AX$3:$BG$3,))/100)</f>
        <v>112.75866768276794</v>
      </c>
      <c r="BP86" cm="1">
        <f t="array" ref="BP86">P86/(INDEX($AX86:$BG86,,MATCH(BP$3,$AX$3:$BG$3,))/100)</f>
        <v>113.8006990171348</v>
      </c>
      <c r="BQ86" cm="1">
        <f t="array" ref="BQ86">Q86/(INDEX($AX86:$BG86,,MATCH(BQ$3,$AX$3:$BG$3,))/100)</f>
        <v>115.10979075513437</v>
      </c>
      <c r="BS86" cm="1">
        <f t="array" ref="BS86">S86/(INDEX($AX86:$BG86,,MATCH(BS$3,$AX$3:$BG$3,))/100)</f>
        <v>13006.313715667589</v>
      </c>
      <c r="BT86" cm="1">
        <f t="array" ref="BT86">T86/(INDEX($AX86:$BG86,,MATCH(BT$3,$AX$3:$BG$3,))/100)</f>
        <v>14436.538258646453</v>
      </c>
      <c r="BU86" cm="1">
        <f t="array" ref="BU86">U86/(INDEX($AX86:$BG86,,MATCH(BU$3,$AX$3:$BG$3,))/100)</f>
        <v>13102.854526062214</v>
      </c>
      <c r="BV86" cm="1">
        <f t="array" ref="BV86">V86/(INDEX($AX86:$BG86,,MATCH(BV$3,$AX$3:$BG$3,))/100)</f>
        <v>15269.222977071213</v>
      </c>
      <c r="BW86" cm="1">
        <f t="array" ref="BW86">W86/(INDEX($AX86:$BG86,,MATCH(BW$3,$AX$3:$BG$3,))/100)</f>
        <v>13651.241315590325</v>
      </c>
      <c r="BX86" cm="1">
        <f t="array" ref="BX86">X86/(INDEX($AX86:$BG86,,MATCH(BX$3,$AX$3:$BG$3,))/100)</f>
        <v>13305.055599139319</v>
      </c>
      <c r="BY86" cm="1">
        <f t="array" ref="BY86">Y86/(INDEX($AX86:$BG86,,MATCH(BY$3,$AX$3:$BG$3,))/100)</f>
        <v>12717.627509178657</v>
      </c>
      <c r="BZ86" cm="1">
        <f t="array" ref="BZ86">Z86/(INDEX($AX86:$BG86,,MATCH(BZ$3,$AX$3:$BG$3,))/100)</f>
        <v>13819.19872473288</v>
      </c>
      <c r="CA86" cm="1">
        <f t="array" ref="CA86">AA86/(INDEX($AX86:$BG86,,MATCH(CA$3,$AX$3:$BG$3,))/100)</f>
        <v>14582.211642886001</v>
      </c>
      <c r="CB86" cm="1">
        <f t="array" ref="CB86">AB86/(INDEX($AX86:$BG86,,MATCH(CB$3,$AX$3:$BG$3,))/100)</f>
        <v>14749.956243300001</v>
      </c>
      <c r="CC86" cm="1">
        <f t="array" ref="CC86">AC86/(INDEX($AX86:$BG86,,MATCH(CC$3,$AX$3:$BG$3,))/100)</f>
        <v>69.492923966072397</v>
      </c>
      <c r="CD86" cm="1">
        <f t="array" ref="CD86">AD86/(INDEX($AX86:$BG86,,MATCH(CD$3,$AX$3:$BG$3,))/100)</f>
        <v>66.170706661696158</v>
      </c>
      <c r="CE86" cm="1">
        <f t="array" ref="CE86">AE86/(INDEX($AX86:$BG86,,MATCH(CE$3,$AX$3:$BG$3,))/100)</f>
        <v>72.690921821331955</v>
      </c>
      <c r="CF86" cm="1">
        <f t="array" ref="CF86">AF86/(INDEX($AX86:$BG86,,MATCH(CF$3,$AX$3:$BG$3,))/100)</f>
        <v>79.853614715795473</v>
      </c>
      <c r="CG86" cm="1">
        <f t="array" ref="CG86">AG86/(INDEX($AX86:$BG86,,MATCH(CG$3,$AX$3:$BG$3,))/100)</f>
        <v>82.61774693104077</v>
      </c>
      <c r="CH86" cm="1">
        <f t="array" ref="CH86">AH86/(INDEX($AX86:$BG86,,MATCH(CH$3,$AX$3:$BG$3,))/100)</f>
        <v>86.380108396717617</v>
      </c>
      <c r="CI86" cm="1">
        <f t="array" ref="CI86">AI86/(INDEX($AX86:$BG86,,MATCH(CI$3,$AX$3:$BG$3,))/100)</f>
        <v>92.173335058530014</v>
      </c>
      <c r="CJ86" cm="1">
        <f t="array" ref="CJ86">AJ86/(INDEX($AX86:$BG86,,MATCH(CJ$3,$AX$3:$BG$3,))/100)</f>
        <v>97.307529164276389</v>
      </c>
      <c r="CK86" cm="1">
        <f t="array" ref="CK86">AK86/(INDEX($AX86:$BG86,,MATCH(CK$3,$AX$3:$BG$3,))/100)</f>
        <v>102.33837040693837</v>
      </c>
      <c r="CL86" cm="1">
        <f t="array" ref="CL86">AL86/(INDEX($AX86:$BG86,,MATCH(CL$3,$AX$3:$BG$3,))/100)</f>
        <v>107.87054925237375</v>
      </c>
      <c r="CM86" cm="1">
        <f t="array" ref="CM86">AM86/(INDEX($AX86:$BG86,,MATCH(CM$3,$AX$3:$BG$3,))/100)</f>
        <v>87.589067925022789</v>
      </c>
      <c r="CN86" cm="1">
        <f t="array" ref="CN86">AN86/(INDEX($AX86:$BG86,,MATCH(CN$3,$AX$3:$BG$3,))/100)</f>
        <v>83.401736315882815</v>
      </c>
      <c r="CO86" cm="1">
        <f t="array" ref="CO86">AO86/(INDEX($AX86:$BG86,,MATCH(CO$3,$AX$3:$BG$3,))/100)</f>
        <v>91.619833007021086</v>
      </c>
      <c r="CP86" cm="1">
        <f t="array" ref="CP86">AP86/(INDEX($AX86:$BG86,,MATCH(CP$3,$AX$3:$BG$3,))/100)</f>
        <v>100.64771035990866</v>
      </c>
      <c r="CQ86" cm="1">
        <f t="array" ref="CQ86">AQ86/(INDEX($AX86:$BG86,,MATCH(CQ$3,$AX$3:$BG$3,))/100)</f>
        <v>104.13163002449299</v>
      </c>
      <c r="CR86" cm="1">
        <f t="array" ref="CR86">AR86/(INDEX($AX86:$BG86,,MATCH(CR$3,$AX$3:$BG$3,))/100)</f>
        <v>108.87372051613133</v>
      </c>
      <c r="CS86" cm="1">
        <f t="array" ref="CS86">AS86/(INDEX($AX86:$BG86,,MATCH(CS$3,$AX$3:$BG$3,))/100)</f>
        <v>116.17551895296602</v>
      </c>
      <c r="CT86" cm="1">
        <f t="array" ref="CT86">AT86/(INDEX($AX86:$BG86,,MATCH(CT$3,$AX$3:$BG$3,))/100)</f>
        <v>122.64667098692017</v>
      </c>
      <c r="CU86" cm="1">
        <f t="array" ref="CU86">AU86/(INDEX($AX86:$BG86,,MATCH(CU$3,$AX$3:$BG$3,))/100)</f>
        <v>128.98755679478541</v>
      </c>
      <c r="CV86" cm="1">
        <f t="array" ref="CV86">AV86/(INDEX($AX86:$BG86,,MATCH(CV$3,$AX$3:$BG$3,))/100)</f>
        <v>135.960329863059</v>
      </c>
      <c r="CW86">
        <f t="shared" si="93"/>
        <v>1936.9295811209629</v>
      </c>
      <c r="CX86">
        <f>IFERROR(1/INDEX('exch rates'!$BC$5:$BL$268,MATCH('Country-wise data'!$B86,'exch rates'!$A$5:$A$268,),MATCH(CX$3,'exch rates'!$BC$4:$BL$4,)),1)</f>
        <v>0.1188049410975003</v>
      </c>
      <c r="CY86">
        <f>IFERROR(1/INDEX('exch rates'!$BC$5:$BL$268,MATCH('Country-wise data'!$B86,'exch rates'!$A$5:$A$268,),MATCH(CY$3,'exch rates'!$BC$4:$BL$4,)),1)</f>
        <v>0.12361130425377402</v>
      </c>
      <c r="CZ86">
        <f>IFERROR(1/INDEX('exch rates'!$BC$5:$BL$268,MATCH('Country-wise data'!$B86,'exch rates'!$A$5:$A$268,),MATCH(CZ$3,'exch rates'!$BC$4:$BL$4,)),1)</f>
        <v>0.11589574347288457</v>
      </c>
      <c r="DA86">
        <f>IFERROR(1/INDEX('exch rates'!$BC$5:$BL$268,MATCH('Country-wise data'!$B86,'exch rates'!$A$5:$A$268,),MATCH(DA$3,'exch rates'!$BC$4:$BL$4,)),1)</f>
        <v>0.11896966676892938</v>
      </c>
      <c r="DB86">
        <f>IFERROR(1/INDEX('exch rates'!$BC$5:$BL$268,MATCH('Country-wise data'!$B86,'exch rates'!$A$5:$A$268,),MATCH(DB$3,'exch rates'!$BC$4:$BL$4,)),1)</f>
        <v>0.11895788107040546</v>
      </c>
      <c r="DC86">
        <f>IFERROR(1/INDEX('exch rates'!$BC$5:$BL$268,MATCH('Country-wise data'!$B86,'exch rates'!$A$5:$A$268,),MATCH(DC$3,'exch rates'!$BC$4:$BL$4,)),1)</f>
        <v>0.10241338913518282</v>
      </c>
      <c r="DD86">
        <f>IFERROR(1/INDEX('exch rates'!$BC$5:$BL$268,MATCH('Country-wise data'!$B86,'exch rates'!$A$5:$A$268,),MATCH(DD$3,'exch rates'!$BC$4:$BL$4,)),1)</f>
        <v>0.10196303277090962</v>
      </c>
      <c r="DE86">
        <f>IFERROR(1/INDEX('exch rates'!$BC$5:$BL$268,MATCH('Country-wise data'!$B86,'exch rates'!$A$5:$A$268,),MATCH(DE$3,'exch rates'!$BC$4:$BL$4,)),1)</f>
        <v>0.10317790113766025</v>
      </c>
      <c r="DF86">
        <f>IFERROR(1/INDEX('exch rates'!$BC$5:$BL$268,MATCH('Country-wise data'!$B86,'exch rates'!$A$5:$A$268,),MATCH(DF$3,'exch rates'!$BC$4:$BL$4,)),1)</f>
        <v>0.10654049520823497</v>
      </c>
      <c r="DG86">
        <f>IFERROR(1/INDEX('exch rates'!$BC$5:$BL$268,MATCH('Country-wise data'!$B86,'exch rates'!$A$5:$A$268,),MATCH(DG$3,'exch rates'!$BC$4:$BL$4,)),1)</f>
        <v>0.10398170812553072</v>
      </c>
      <c r="DH86" cm="1">
        <f t="array" ref="DH86">(BH86/INDEX($CX86:$DG86,,MATCH(DH$3,$CX$3:$DG$3,)))*$DG86</f>
        <v>122.76333517596134</v>
      </c>
      <c r="DI86" cm="1">
        <f t="array" ref="DI86">(BI86/INDEX($CX86:$DG86,,MATCH(DI$3,$CX$3:$DG$3,)))*$DG86</f>
        <v>118.74059548691839</v>
      </c>
      <c r="DJ86" cm="1">
        <f t="array" ref="DJ86">(BJ86/INDEX($CX86:$DG86,,MATCH(DJ$3,$CX$3:$DG$3,)))*$DG86</f>
        <v>97.233585296187016</v>
      </c>
      <c r="DK86" cm="1">
        <f t="array" ref="DK86">(BK86/INDEX($CX86:$DG86,,MATCH(DK$3,$CX$3:$DG$3,)))*$DG86</f>
        <v>95.368950963444178</v>
      </c>
      <c r="DL86" cm="1">
        <f t="array" ref="DL86">(BL86/INDEX($CX86:$DG86,,MATCH(DL$3,$CX$3:$DG$3,)))*$DG86</f>
        <v>96.919795322286177</v>
      </c>
      <c r="DM86" cm="1">
        <f t="array" ref="DM86">(BM86/INDEX($CX86:$DG86,,MATCH(DM$3,$CX$3:$DG$3,)))*$DG86</f>
        <v>112.43456831574527</v>
      </c>
      <c r="DN86" cm="1">
        <f t="array" ref="DN86">(BN86/INDEX($CX86:$DG86,,MATCH(DN$3,$CX$3:$DG$3,)))*$DG86</f>
        <v>113.50632252454817</v>
      </c>
      <c r="DO86" cm="1">
        <f t="array" ref="DO86">(BO86/INDEX($CX86:$DG86,,MATCH(DO$3,$CX$3:$DG$3,)))*$DG86</f>
        <v>113.63711359053502</v>
      </c>
      <c r="DP86" cm="1">
        <f t="array" ref="DP86">(BP86/INDEX($CX86:$DG86,,MATCH(DP$3,$CX$3:$DG$3,)))*$DG86</f>
        <v>111.06754334633921</v>
      </c>
      <c r="DQ86" cm="1">
        <f t="array" ref="DQ86">(BQ86/INDEX($CX86:$DG86,,MATCH(DQ$3,$CX$3:$DG$3,)))*$DG86</f>
        <v>115.10979075513437</v>
      </c>
      <c r="DS86" cm="1">
        <f t="array" ref="DS86">(BS86/INDEX($CX86:$DG86,,MATCH(DS$3,$CX$3:$DG$3,)))*$DG86</f>
        <v>11383.522470346898</v>
      </c>
      <c r="DT86" cm="1">
        <f t="array" ref="DT86">(BT86/INDEX($CX86:$DG86,,MATCH(DT$3,$CX$3:$DG$3,)))*$DG86</f>
        <v>12144.001850120445</v>
      </c>
      <c r="DU86" cm="1">
        <f t="array" ref="DU86">(BU86/INDEX($CX86:$DG86,,MATCH(DU$3,$CX$3:$DG$3,)))*$DG86</f>
        <v>11755.886403706068</v>
      </c>
      <c r="DV86" cm="1">
        <f t="array" ref="DV86">(BV86/INDEX($CX86:$DG86,,MATCH(DV$3,$CX$3:$DG$3,)))*$DG86</f>
        <v>13345.58572807671</v>
      </c>
      <c r="DW86" cm="1">
        <f t="array" ref="DW86">(BW86/INDEX($CX86:$DG86,,MATCH(DW$3,$CX$3:$DG$3,)))*$DG86</f>
        <v>11932.621674631018</v>
      </c>
      <c r="DX86" cm="1">
        <f t="array" ref="DX86">(BX86/INDEX($CX86:$DG86,,MATCH(DX$3,$CX$3:$DG$3,)))*$DG86</f>
        <v>13508.804069334183</v>
      </c>
      <c r="DY86" cm="1">
        <f t="array" ref="DY86">(BY86/INDEX($CX86:$DG86,,MATCH(DY$3,$CX$3:$DG$3,)))*$DG86</f>
        <v>12969.412499526206</v>
      </c>
      <c r="DZ86" cm="1">
        <f t="array" ref="DZ86">(BZ86/INDEX($CX86:$DG86,,MATCH(DZ$3,$CX$3:$DG$3,)))*$DG86</f>
        <v>13926.857132000639</v>
      </c>
      <c r="EA86" cm="1">
        <f t="array" ref="EA86">(CA86/INDEX($CX86:$DG86,,MATCH(EA$3,$CX$3:$DG$3,)))*$DG86</f>
        <v>14231.99011710702</v>
      </c>
      <c r="EB86" cm="1">
        <f t="array" ref="EB86">(CB86/INDEX($CX86:$DG86,,MATCH(EB$3,$CX$3:$DG$3,)))*$DG86</f>
        <v>14749.956243300001</v>
      </c>
      <c r="EC86" s="53" cm="1">
        <f t="array" ref="EC86">(CC86/INDEX($CX86:$DG86,,MATCH(EC$3,$CX$3:$DG$3,)))*$DG86</f>
        <v>60.822326663161626</v>
      </c>
      <c r="ED86" cm="1">
        <f t="array" ref="ED86">(CD86/INDEX($CX86:$DG86,,MATCH(ED$3,$CX$3:$DG$3,)))*$DG86</f>
        <v>55.662733664154572</v>
      </c>
      <c r="EE86" cm="1">
        <f t="array" ref="EE86">(CE86/INDEX($CX86:$DG86,,MATCH(EE$3,$CX$3:$DG$3,)))*$DG86</f>
        <v>65.218324588166894</v>
      </c>
      <c r="EF86" cm="1">
        <f t="array" ref="EF86">(CF86/INDEX($CX86:$DG86,,MATCH(EF$3,$CX$3:$DG$3,)))*$DG86</f>
        <v>69.793548924312503</v>
      </c>
      <c r="EG86" cm="1">
        <f t="array" ref="EG86">(CG86/INDEX($CX86:$DG86,,MATCH(EG$3,$CX$3:$DG$3,)))*$DG86</f>
        <v>72.216606164059016</v>
      </c>
      <c r="EH86" cm="1">
        <f t="array" ref="EH86">(CH86/INDEX($CX86:$DG86,,MATCH(EH$3,$CX$3:$DG$3,)))*$DG86</f>
        <v>87.702899933360001</v>
      </c>
      <c r="EI86" cm="1">
        <f t="array" ref="EI86">(CI86/INDEX($CX86:$DG86,,MATCH(EI$3,$CX$3:$DG$3,)))*$DG86</f>
        <v>93.998192899449123</v>
      </c>
      <c r="EJ86" cm="1">
        <f t="array" ref="EJ86">(CJ86/INDEX($CX86:$DG86,,MATCH(EJ$3,$CX$3:$DG$3,)))*$DG86</f>
        <v>98.065603044944865</v>
      </c>
      <c r="EK86" cm="1">
        <f t="array" ref="EK86">(CK86/INDEX($CX86:$DG86,,MATCH(EK$3,$CX$3:$DG$3,)))*$DG86</f>
        <v>99.880505913719489</v>
      </c>
      <c r="EL86" cm="1">
        <f t="array" ref="EL86">(CL86/INDEX($CX86:$DG86,,MATCH(EL$3,$CX$3:$DG$3,)))*$DG86</f>
        <v>107.87054925237376</v>
      </c>
      <c r="EM86" cm="1">
        <f t="array" ref="EM86">(CM86/INDEX($CX86:$DG86,,MATCH(EM$3,$CX$3:$DG$3,)))*$DG86</f>
        <v>76.660623807662759</v>
      </c>
      <c r="EN86" cm="1">
        <f t="array" ref="EN86">(CN86/INDEX($CX86:$DG86,,MATCH(EN$3,$CX$3:$DG$3,)))*$DG86</f>
        <v>70.157458940457914</v>
      </c>
      <c r="EO86" cm="1">
        <f t="array" ref="EO86">(CO86/INDEX($CX86:$DG86,,MATCH(EO$3,$CX$3:$DG$3,)))*$DG86</f>
        <v>82.201351393676134</v>
      </c>
      <c r="EP86" cm="1">
        <f t="array" ref="EP86">(CP86/INDEX($CX86:$DG86,,MATCH(EP$3,$CX$3:$DG$3,)))*$DG86</f>
        <v>87.96797642943551</v>
      </c>
      <c r="EQ86" cm="1">
        <f t="array" ref="EQ86">(CQ86/INDEX($CX86:$DG86,,MATCH(EQ$3,$CX$3:$DG$3,)))*$DG86</f>
        <v>91.022004279263641</v>
      </c>
      <c r="ER86" cm="1">
        <f t="array" ref="ER86">(CR86/INDEX($CX86:$DG86,,MATCH(ER$3,$CX$3:$DG$3,)))*$DG86</f>
        <v>110.5409705200336</v>
      </c>
      <c r="ES86" cm="1">
        <f t="array" ref="ES86">(CS86/INDEX($CX86:$DG86,,MATCH(ES$3,$CX$3:$DG$3,)))*$DG86</f>
        <v>118.47557467460769</v>
      </c>
      <c r="ET86" cm="1">
        <f t="array" ref="ET86">(CT86/INDEX($CX86:$DG86,,MATCH(ET$3,$CX$3:$DG$3,)))*$DG86</f>
        <v>123.60214934121238</v>
      </c>
      <c r="EU86" cm="1">
        <f t="array" ref="EU86">(CU86/INDEX($CX86:$DG86,,MATCH(EU$3,$CX$3:$DG$3,)))*$DG86</f>
        <v>125.88965778923838</v>
      </c>
      <c r="EV86" cm="1">
        <f t="array" ref="EV86">(CV86/INDEX($CX86:$DG86,,MATCH(EV$3,$CX$3:$DG$3,)))*$DG86</f>
        <v>135.960329863059</v>
      </c>
      <c r="EW86">
        <f t="shared" si="94"/>
        <v>1833.7093880863492</v>
      </c>
      <c r="EY86" s="96">
        <f t="shared" si="105"/>
        <v>5.3430145916256227E-3</v>
      </c>
      <c r="EZ86" s="96">
        <f t="shared" si="95"/>
        <v>4.5835577391321386E-3</v>
      </c>
      <c r="FA86" s="96">
        <f t="shared" si="96"/>
        <v>5.5477164671824892E-3</v>
      </c>
      <c r="FB86" s="96">
        <f t="shared" si="97"/>
        <v>5.2297104335765083E-3</v>
      </c>
      <c r="FC86" s="96">
        <f t="shared" si="98"/>
        <v>6.0520318278080411E-3</v>
      </c>
      <c r="FD86" s="96">
        <f t="shared" si="99"/>
        <v>6.4922771463131199E-3</v>
      </c>
      <c r="FE86" s="96">
        <f t="shared" si="100"/>
        <v>7.2476831855631885E-3</v>
      </c>
      <c r="FF86" s="96">
        <f t="shared" si="101"/>
        <v>7.0414740465465954E-3</v>
      </c>
      <c r="FG86" s="96">
        <f t="shared" si="102"/>
        <v>7.0180280545348288E-3</v>
      </c>
      <c r="FH86" s="96">
        <f t="shared" si="103"/>
        <v>7.3132792716841255E-3</v>
      </c>
      <c r="FJ86" s="96">
        <f t="shared" si="106"/>
        <v>13864.022051227465</v>
      </c>
      <c r="FK86" s="96" t="str">
        <f>IF(AND('Country-wise data'!FJ86&gt;'non-R&amp;D ex_typologies'!$C$17,'Country-wise data'!FJ86&lt;'non-R&amp;D ex_typologies'!$D$17),"Small",IF(AND('Country-wise data'!FJ86&gt;'non-R&amp;D ex_typologies'!$E$17,'Country-wise data'!$FJ$4&lt;'non-R&amp;D ex_typologies'!$F$17),"Medium","Large"))</f>
        <v>Medium</v>
      </c>
      <c r="FL86" t="str">
        <f>IF($FK86='non-R&amp;D ex_typologies'!$C$16,IF(AND('Country-wise data'!EY86&gt;'non-R&amp;D ex_typologies'!$C$21,'Country-wise data'!EY86&lt;'non-R&amp;D ex_typologies'!$D$21),'non-R&amp;D ex_typologies'!$B$21,IF(AND('Country-wise data'!EY86&gt;'non-R&amp;D ex_typologies'!$C$19,'Country-wise data'!EY86&lt;'non-R&amp;D ex_typologies'!$D$19),'non-R&amp;D ex_typologies'!$B$19,'non-R&amp;D ex_typologies'!$B$20)),IF($FK86='non-R&amp;D ex_typologies'!$E$16,IF(AND('Country-wise data'!EY86&gt;'non-R&amp;D ex_typologies'!$E$21,'Country-wise data'!EY86&lt;'non-R&amp;D ex_typologies'!$F$21),'non-R&amp;D ex_typologies'!$B$21,IF(AND('Country-wise data'!EY86&gt;'non-R&amp;D ex_typologies'!$E$19,'Country-wise data'!EY86&lt;'non-R&amp;D ex_typologies'!$F$19),'non-R&amp;D ex_typologies'!$B$19,'non-R&amp;D ex_typologies'!$B$20)),IF(AND('Country-wise data'!EY86&gt;'non-R&amp;D ex_typologies'!$G$21,'Country-wise data'!EY86&lt;'non-R&amp;D ex_typologies'!$H$21),'non-R&amp;D ex_typologies'!$B$21,IF(AND('Country-wise data'!EY86&gt;'non-R&amp;D ex_typologies'!$G$19,'Country-wise data'!EY86&lt;'non-R&amp;D ex_typologies'!$H$19),'non-R&amp;D ex_typologies'!$B$19,'non-R&amp;D ex_typologies'!$B$20))))</f>
        <v>Balanced</v>
      </c>
      <c r="FM86" t="str">
        <f>IF($FK86='non-R&amp;D ex_typologies'!$C$16,IF(AND('Country-wise data'!EZ86&gt;'non-R&amp;D ex_typologies'!$C$21,'Country-wise data'!EZ86&lt;'non-R&amp;D ex_typologies'!$D$21),'non-R&amp;D ex_typologies'!$B$21,IF(AND('Country-wise data'!EZ86&gt;'non-R&amp;D ex_typologies'!$C$19,'Country-wise data'!EZ86&lt;'non-R&amp;D ex_typologies'!$D$19),'non-R&amp;D ex_typologies'!$B$19,'non-R&amp;D ex_typologies'!$B$20)),IF($FK86='non-R&amp;D ex_typologies'!$E$16,IF(AND('Country-wise data'!EZ86&gt;'non-R&amp;D ex_typologies'!$E$21,'Country-wise data'!EZ86&lt;'non-R&amp;D ex_typologies'!$F$21),'non-R&amp;D ex_typologies'!$B$21,IF(AND('Country-wise data'!EZ86&gt;'non-R&amp;D ex_typologies'!$E$19,'Country-wise data'!EZ86&lt;'non-R&amp;D ex_typologies'!$F$19),'non-R&amp;D ex_typologies'!$B$19,'non-R&amp;D ex_typologies'!$B$20)),IF(AND('Country-wise data'!EZ86&gt;'non-R&amp;D ex_typologies'!$G$21,'Country-wise data'!EZ86&lt;'non-R&amp;D ex_typologies'!$H$21),'non-R&amp;D ex_typologies'!$B$21,IF(AND('Country-wise data'!EZ86&gt;'non-R&amp;D ex_typologies'!$G$19,'Country-wise data'!EZ86&lt;'non-R&amp;D ex_typologies'!$H$19),'non-R&amp;D ex_typologies'!$B$19,'non-R&amp;D ex_typologies'!$B$20))))</f>
        <v>Balanced</v>
      </c>
      <c r="FN86" t="str">
        <f>IF($FK86='non-R&amp;D ex_typologies'!$C$16,IF(AND('Country-wise data'!FA86&gt;'non-R&amp;D ex_typologies'!$C$21,'Country-wise data'!FA86&lt;'non-R&amp;D ex_typologies'!$D$21),'non-R&amp;D ex_typologies'!$B$21,IF(AND('Country-wise data'!FA86&gt;'non-R&amp;D ex_typologies'!$C$19,'Country-wise data'!FA86&lt;'non-R&amp;D ex_typologies'!$D$19),'non-R&amp;D ex_typologies'!$B$19,'non-R&amp;D ex_typologies'!$B$20)),IF($FK86='non-R&amp;D ex_typologies'!$E$16,IF(AND('Country-wise data'!FA86&gt;'non-R&amp;D ex_typologies'!$E$21,'Country-wise data'!FA86&lt;'non-R&amp;D ex_typologies'!$F$21),'non-R&amp;D ex_typologies'!$B$21,IF(AND('Country-wise data'!FA86&gt;'non-R&amp;D ex_typologies'!$E$19,'Country-wise data'!FA86&lt;'non-R&amp;D ex_typologies'!$F$19),'non-R&amp;D ex_typologies'!$B$19,'non-R&amp;D ex_typologies'!$B$20)),IF(AND('Country-wise data'!FA86&gt;'non-R&amp;D ex_typologies'!$G$21,'Country-wise data'!FA86&lt;'non-R&amp;D ex_typologies'!$H$21),'non-R&amp;D ex_typologies'!$B$21,IF(AND('Country-wise data'!FA86&gt;'non-R&amp;D ex_typologies'!$G$19,'Country-wise data'!FA86&lt;'non-R&amp;D ex_typologies'!$H$19),'non-R&amp;D ex_typologies'!$B$19,'non-R&amp;D ex_typologies'!$B$20))))</f>
        <v>Balanced</v>
      </c>
      <c r="FO86" t="str">
        <f>IF($FK86='non-R&amp;D ex_typologies'!$C$16,IF(AND('Country-wise data'!FB86&gt;'non-R&amp;D ex_typologies'!$C$21,'Country-wise data'!FB86&lt;'non-R&amp;D ex_typologies'!$D$21),'non-R&amp;D ex_typologies'!$B$21,IF(AND('Country-wise data'!FB86&gt;'non-R&amp;D ex_typologies'!$C$19,'Country-wise data'!FB86&lt;'non-R&amp;D ex_typologies'!$D$19),'non-R&amp;D ex_typologies'!$B$19,'non-R&amp;D ex_typologies'!$B$20)),IF($FK86='non-R&amp;D ex_typologies'!$E$16,IF(AND('Country-wise data'!FB86&gt;'non-R&amp;D ex_typologies'!$E$21,'Country-wise data'!FB86&lt;'non-R&amp;D ex_typologies'!$F$21),'non-R&amp;D ex_typologies'!$B$21,IF(AND('Country-wise data'!FB86&gt;'non-R&amp;D ex_typologies'!$E$19,'Country-wise data'!FB86&lt;'non-R&amp;D ex_typologies'!$F$19),'non-R&amp;D ex_typologies'!$B$19,'non-R&amp;D ex_typologies'!$B$20)),IF(AND('Country-wise data'!FB86&gt;'non-R&amp;D ex_typologies'!$G$21,'Country-wise data'!FB86&lt;'non-R&amp;D ex_typologies'!$H$21),'non-R&amp;D ex_typologies'!$B$21,IF(AND('Country-wise data'!FB86&gt;'non-R&amp;D ex_typologies'!$G$19,'Country-wise data'!FB86&lt;'non-R&amp;D ex_typologies'!$H$19),'non-R&amp;D ex_typologies'!$B$19,'non-R&amp;D ex_typologies'!$B$20))))</f>
        <v>Balanced</v>
      </c>
      <c r="FP86" t="str">
        <f>IF($FK86='non-R&amp;D ex_typologies'!$C$16,IF(AND('Country-wise data'!FC86&gt;'non-R&amp;D ex_typologies'!$C$21,'Country-wise data'!FC86&lt;'non-R&amp;D ex_typologies'!$D$21),'non-R&amp;D ex_typologies'!$B$21,IF(AND('Country-wise data'!FC86&gt;'non-R&amp;D ex_typologies'!$C$19,'Country-wise data'!FC86&lt;'non-R&amp;D ex_typologies'!$D$19),'non-R&amp;D ex_typologies'!$B$19,'non-R&amp;D ex_typologies'!$B$20)),IF($FK86='non-R&amp;D ex_typologies'!$E$16,IF(AND('Country-wise data'!FC86&gt;'non-R&amp;D ex_typologies'!$E$21,'Country-wise data'!FC86&lt;'non-R&amp;D ex_typologies'!$F$21),'non-R&amp;D ex_typologies'!$B$21,IF(AND('Country-wise data'!FC86&gt;'non-R&amp;D ex_typologies'!$E$19,'Country-wise data'!FC86&lt;'non-R&amp;D ex_typologies'!$F$19),'non-R&amp;D ex_typologies'!$B$19,'non-R&amp;D ex_typologies'!$B$20)),IF(AND('Country-wise data'!FC86&gt;'non-R&amp;D ex_typologies'!$G$21,'Country-wise data'!FC86&lt;'non-R&amp;D ex_typologies'!$H$21),'non-R&amp;D ex_typologies'!$B$21,IF(AND('Country-wise data'!FC86&gt;'non-R&amp;D ex_typologies'!$G$19,'Country-wise data'!FC86&lt;'non-R&amp;D ex_typologies'!$H$19),'non-R&amp;D ex_typologies'!$B$19,'non-R&amp;D ex_typologies'!$B$20))))</f>
        <v>Balanced</v>
      </c>
      <c r="FQ86" t="str">
        <f>IF($FK86='non-R&amp;D ex_typologies'!$C$16,IF(AND('Country-wise data'!FD86&gt;'non-R&amp;D ex_typologies'!$C$21,'Country-wise data'!FD86&lt;'non-R&amp;D ex_typologies'!$D$21),'non-R&amp;D ex_typologies'!$B$21,IF(AND('Country-wise data'!FD86&gt;'non-R&amp;D ex_typologies'!$C$19,'Country-wise data'!FD86&lt;'non-R&amp;D ex_typologies'!$D$19),'non-R&amp;D ex_typologies'!$B$19,'non-R&amp;D ex_typologies'!$B$20)),IF($FK86='non-R&amp;D ex_typologies'!$E$16,IF(AND('Country-wise data'!FD86&gt;'non-R&amp;D ex_typologies'!$E$21,'Country-wise data'!FD86&lt;'non-R&amp;D ex_typologies'!$F$21),'non-R&amp;D ex_typologies'!$B$21,IF(AND('Country-wise data'!FD86&gt;'non-R&amp;D ex_typologies'!$E$19,'Country-wise data'!FD86&lt;'non-R&amp;D ex_typologies'!$F$19),'non-R&amp;D ex_typologies'!$B$19,'non-R&amp;D ex_typologies'!$B$20)),IF(AND('Country-wise data'!FD86&gt;'non-R&amp;D ex_typologies'!$G$21,'Country-wise data'!FD86&lt;'non-R&amp;D ex_typologies'!$H$21),'non-R&amp;D ex_typologies'!$B$21,IF(AND('Country-wise data'!FD86&gt;'non-R&amp;D ex_typologies'!$G$19,'Country-wise data'!FD86&lt;'non-R&amp;D ex_typologies'!$H$19),'non-R&amp;D ex_typologies'!$B$19,'non-R&amp;D ex_typologies'!$B$20))))</f>
        <v>Balanced</v>
      </c>
      <c r="FR86" t="str">
        <f>IF($FK86='non-R&amp;D ex_typologies'!$C$16,IF(AND('Country-wise data'!FE86&gt;'non-R&amp;D ex_typologies'!$C$21,'Country-wise data'!FE86&lt;'non-R&amp;D ex_typologies'!$D$21),'non-R&amp;D ex_typologies'!$B$21,IF(AND('Country-wise data'!FE86&gt;'non-R&amp;D ex_typologies'!$C$19,'Country-wise data'!FE86&lt;'non-R&amp;D ex_typologies'!$D$19),'non-R&amp;D ex_typologies'!$B$19,'non-R&amp;D ex_typologies'!$B$20)),IF($FK86='non-R&amp;D ex_typologies'!$E$16,IF(AND('Country-wise data'!FE86&gt;'non-R&amp;D ex_typologies'!$E$21,'Country-wise data'!FE86&lt;'non-R&amp;D ex_typologies'!$F$21),'non-R&amp;D ex_typologies'!$B$21,IF(AND('Country-wise data'!FE86&gt;'non-R&amp;D ex_typologies'!$E$19,'Country-wise data'!FE86&lt;'non-R&amp;D ex_typologies'!$F$19),'non-R&amp;D ex_typologies'!$B$19,'non-R&amp;D ex_typologies'!$B$20)),IF(AND('Country-wise data'!FE86&gt;'non-R&amp;D ex_typologies'!$G$21,'Country-wise data'!FE86&lt;'non-R&amp;D ex_typologies'!$H$21),'non-R&amp;D ex_typologies'!$B$21,IF(AND('Country-wise data'!FE86&gt;'non-R&amp;D ex_typologies'!$G$19,'Country-wise data'!FE86&lt;'non-R&amp;D ex_typologies'!$H$19),'non-R&amp;D ex_typologies'!$B$19,'non-R&amp;D ex_typologies'!$B$20))))</f>
        <v>Balanced</v>
      </c>
      <c r="FS86" t="str">
        <f>IF($FK86='non-R&amp;D ex_typologies'!$C$16,IF(AND('Country-wise data'!FF86&gt;'non-R&amp;D ex_typologies'!$C$21,'Country-wise data'!FF86&lt;'non-R&amp;D ex_typologies'!$D$21),'non-R&amp;D ex_typologies'!$B$21,IF(AND('Country-wise data'!FF86&gt;'non-R&amp;D ex_typologies'!$C$19,'Country-wise data'!FF86&lt;'non-R&amp;D ex_typologies'!$D$19),'non-R&amp;D ex_typologies'!$B$19,'non-R&amp;D ex_typologies'!$B$20)),IF($FK86='non-R&amp;D ex_typologies'!$E$16,IF(AND('Country-wise data'!FF86&gt;'non-R&amp;D ex_typologies'!$E$21,'Country-wise data'!FF86&lt;'non-R&amp;D ex_typologies'!$F$21),'non-R&amp;D ex_typologies'!$B$21,IF(AND('Country-wise data'!FF86&gt;'non-R&amp;D ex_typologies'!$E$19,'Country-wise data'!FF86&lt;'non-R&amp;D ex_typologies'!$F$19),'non-R&amp;D ex_typologies'!$B$19,'non-R&amp;D ex_typologies'!$B$20)),IF(AND('Country-wise data'!FF86&gt;'non-R&amp;D ex_typologies'!$G$21,'Country-wise data'!FF86&lt;'non-R&amp;D ex_typologies'!$H$21),'non-R&amp;D ex_typologies'!$B$21,IF(AND('Country-wise data'!FF86&gt;'non-R&amp;D ex_typologies'!$G$19,'Country-wise data'!FF86&lt;'non-R&amp;D ex_typologies'!$H$19),'non-R&amp;D ex_typologies'!$B$19,'non-R&amp;D ex_typologies'!$B$20))))</f>
        <v>Balanced</v>
      </c>
      <c r="FT86" t="str">
        <f>IF($FK86='non-R&amp;D ex_typologies'!$C$16,IF(AND('Country-wise data'!FG86&gt;'non-R&amp;D ex_typologies'!$C$21,'Country-wise data'!FG86&lt;'non-R&amp;D ex_typologies'!$D$21),'non-R&amp;D ex_typologies'!$B$21,IF(AND('Country-wise data'!FG86&gt;'non-R&amp;D ex_typologies'!$C$19,'Country-wise data'!FG86&lt;'non-R&amp;D ex_typologies'!$D$19),'non-R&amp;D ex_typologies'!$B$19,'non-R&amp;D ex_typologies'!$B$20)),IF($FK86='non-R&amp;D ex_typologies'!$E$16,IF(AND('Country-wise data'!FG86&gt;'non-R&amp;D ex_typologies'!$E$21,'Country-wise data'!FG86&lt;'non-R&amp;D ex_typologies'!$F$21),'non-R&amp;D ex_typologies'!$B$21,IF(AND('Country-wise data'!FG86&gt;'non-R&amp;D ex_typologies'!$E$19,'Country-wise data'!FG86&lt;'non-R&amp;D ex_typologies'!$F$19),'non-R&amp;D ex_typologies'!$B$19,'non-R&amp;D ex_typologies'!$B$20)),IF(AND('Country-wise data'!FG86&gt;'non-R&amp;D ex_typologies'!$G$21,'Country-wise data'!FG86&lt;'non-R&amp;D ex_typologies'!$H$21),'non-R&amp;D ex_typologies'!$B$21,IF(AND('Country-wise data'!FG86&gt;'non-R&amp;D ex_typologies'!$G$19,'Country-wise data'!FG86&lt;'non-R&amp;D ex_typologies'!$H$19),'non-R&amp;D ex_typologies'!$B$19,'non-R&amp;D ex_typologies'!$B$20))))</f>
        <v>Balanced</v>
      </c>
      <c r="FU86" t="str">
        <f>IF($FK86='non-R&amp;D ex_typologies'!$C$16,IF(AND('Country-wise data'!FH86&gt;'non-R&amp;D ex_typologies'!$C$21,'Country-wise data'!FH86&lt;'non-R&amp;D ex_typologies'!$D$21),'non-R&amp;D ex_typologies'!$B$21,IF(AND('Country-wise data'!FH86&gt;'non-R&amp;D ex_typologies'!$C$19,'Country-wise data'!FH86&lt;'non-R&amp;D ex_typologies'!$D$19),'non-R&amp;D ex_typologies'!$B$19,'non-R&amp;D ex_typologies'!$B$20)),IF($FK86='non-R&amp;D ex_typologies'!$E$16,IF(AND('Country-wise data'!FH86&gt;'non-R&amp;D ex_typologies'!$E$21,'Country-wise data'!FH86&lt;'non-R&amp;D ex_typologies'!$F$21),'non-R&amp;D ex_typologies'!$B$21,IF(AND('Country-wise data'!FH86&gt;'non-R&amp;D ex_typologies'!$E$19,'Country-wise data'!FH86&lt;'non-R&amp;D ex_typologies'!$F$19),'non-R&amp;D ex_typologies'!$B$19,'non-R&amp;D ex_typologies'!$B$20)),IF(AND('Country-wise data'!FH86&gt;'non-R&amp;D ex_typologies'!$G$21,'Country-wise data'!FH86&lt;'non-R&amp;D ex_typologies'!$H$21),'non-R&amp;D ex_typologies'!$B$21,IF(AND('Country-wise data'!FH86&gt;'non-R&amp;D ex_typologies'!$G$19,'Country-wise data'!FH86&lt;'non-R&amp;D ex_typologies'!$H$19),'non-R&amp;D ex_typologies'!$B$19,'non-R&amp;D ex_typologies'!$B$20))))</f>
        <v>Balanced</v>
      </c>
    </row>
    <row r="87" spans="2:177" x14ac:dyDescent="0.35">
      <c r="B87" t="s">
        <v>221</v>
      </c>
      <c r="C87" t="s">
        <v>222</v>
      </c>
      <c r="D87" t="s">
        <v>385</v>
      </c>
      <c r="E87" t="s">
        <v>26</v>
      </c>
      <c r="F87" t="s">
        <v>369</v>
      </c>
      <c r="G87" s="55">
        <f>Assumptions!$C$13</f>
        <v>1.1000000000000001</v>
      </c>
      <c r="H87">
        <f>SUMIFS(FAOstat!M:M,FAOstat!$B:$B,'Country-wise data'!$B87)*G87</f>
        <v>158.73000000000002</v>
      </c>
      <c r="I87">
        <f>IF(SUMIFS(FAOstat!N:N,FAOstat!$B:$B,'Country-wise data'!$B87)=0,H87*(1+Assumptions!$C$9),SUMIFS(FAOstat!N:N,FAOstat!$B:$B,'Country-wise data'!$B87)*$G87)</f>
        <v>170.67600000000002</v>
      </c>
      <c r="J87">
        <f>IF(SUMIFS(FAOstat!O:O,FAOstat!$B:$B,'Country-wise data'!$B87)=0,I87*(1+Assumptions!$C$9),SUMIFS(FAOstat!O:O,FAOstat!$B:$B,'Country-wise data'!$B87)*$G87)</f>
        <v>148.852</v>
      </c>
      <c r="K87">
        <f>IF(SUMIFS(FAOstat!P:P,FAOstat!$B:$B,'Country-wise data'!$B87)=0,J87*(1+Assumptions!$C$9),SUMIFS(FAOstat!P:P,FAOstat!$B:$B,'Country-wise data'!$B87)*$G87)</f>
        <v>170.19200000000001</v>
      </c>
      <c r="L87">
        <f>IF(SUMIFS(FAOstat!Q:Q,FAOstat!$B:$B,'Country-wise data'!$B87)=0,K87*(1+Assumptions!$C$9),SUMIFS(FAOstat!Q:Q,FAOstat!$B:$B,'Country-wise data'!$B87)*$G87)</f>
        <v>168.773</v>
      </c>
      <c r="M87">
        <f>IF(SUMIFS(FAOstat!R:R,FAOstat!$B:$B,'Country-wise data'!$B87)=0,L87*(1+Assumptions!$C$9),SUMIFS(FAOstat!R:R,FAOstat!$B:$B,'Country-wise data'!$B87)*$G87)</f>
        <v>148.22500000000002</v>
      </c>
      <c r="N87">
        <f>IF(SUMIFS(FAOstat!S:S,FAOstat!$B:$B,'Country-wise data'!$B87)=0,M87*(1+Assumptions!$C$9),SUMIFS(FAOstat!S:S,FAOstat!$B:$B,'Country-wise data'!$B87)*$G87)</f>
        <v>79.551999999999992</v>
      </c>
      <c r="O87">
        <f>IF(SUMIFS(FAOstat!T:T,FAOstat!$B:$B,'Country-wise data'!$B87)=0,N87*(1+Assumptions!$C$9),SUMIFS(FAOstat!T:T,FAOstat!$B:$B,'Country-wise data'!$B87)*$G87)</f>
        <v>95.282000000000011</v>
      </c>
      <c r="P87">
        <f>IF(SUMIFS(FAOstat!U:U,FAOstat!$B:$B,'Country-wise data'!$B87)=0,O87*(1+Assumptions!$C$9),SUMIFS(FAOstat!U:U,FAOstat!$B:$B,'Country-wise data'!$B87)*$G87)</f>
        <v>138.55600000000001</v>
      </c>
      <c r="Q87">
        <f>IF(SUMIFS(FAOstat!V:V,FAOstat!$B:$B,'Country-wise data'!$B87)=0,P87*(1+Assumptions!$C$9),SUMIFS(FAOstat!V:V,FAOstat!$B:$B,'Country-wise data'!$B87)*$G87)</f>
        <v>141.32712000000001</v>
      </c>
      <c r="R87" s="36">
        <f t="shared" si="90"/>
        <v>-3.4872905997348602E-2</v>
      </c>
      <c r="S87">
        <f>SUMIFS(FAOstat!CE:CE,FAOstat!$B:$B,'Country-wise data'!$B87)</f>
        <v>2978.0056330000002</v>
      </c>
      <c r="T87">
        <f>SUMIFS(FAOstat!CF:CF,FAOstat!$B:$B,'Country-wise data'!$B87)</f>
        <v>3703.4696939999999</v>
      </c>
      <c r="U87">
        <f>SUMIFS(FAOstat!CG:CG,FAOstat!$B:$B,'Country-wise data'!$B87)</f>
        <v>4073.7252400000002</v>
      </c>
      <c r="V87">
        <f>SUMIFS(FAOstat!CH:CH,FAOstat!$B:$B,'Country-wise data'!$B87)</f>
        <v>3989.6344680000002</v>
      </c>
      <c r="W87">
        <f>SUMIFS(FAOstat!CI:CI,FAOstat!$B:$B,'Country-wise data'!$B87)</f>
        <v>4240.3348169999999</v>
      </c>
      <c r="X87">
        <f>SUMIFS(FAOstat!CJ:CJ,FAOstat!$B:$B,'Country-wise data'!$B87)</f>
        <v>3655.3563469999999</v>
      </c>
      <c r="Y87">
        <f>SUMIFS(FAOstat!CK:CK,FAOstat!$B:$B,'Country-wise data'!$B87)</f>
        <v>2728.1489729999998</v>
      </c>
      <c r="Z87">
        <f>SUMIFS(FAOstat!CL:CL,FAOstat!$B:$B,'Country-wise data'!$B87)</f>
        <v>3310.5441209999999</v>
      </c>
      <c r="AA87">
        <f>SUMIFS(FAOstat!CM:CM,FAOstat!$B:$B,'Country-wise data'!$B87)</f>
        <v>3608.6549610000002</v>
      </c>
      <c r="AB87">
        <f>SUMIFS(FAOstat!CN:CN,FAOstat!$B:$B,'Country-wise data'!$B87)</f>
        <v>3680.8280602200002</v>
      </c>
      <c r="AC87" s="53">
        <f>IFERROR(INDEX('ASTI data (new)'!$AF$6:$AL$130,MATCH('Country-wise data'!$B87,'ASTI data (new)'!$C$6:$C$130,),MATCH('Country-wise data'!AC$3,'ASTI data (new)'!$AF$5:$AL$5,)),(INDEX(Assumptions!$G$154:$P$345,MATCH('Country-wise data'!$B87,Assumptions!$B$154:$B$344,),MATCH('Country-wise data'!AC$3,Assumptions!$G$153:$P$153,))*S87))</f>
        <v>12.935264461755025</v>
      </c>
      <c r="AD87" s="53">
        <f>IFERROR(INDEX('ASTI data (new)'!$AF$6:$AL$130,MATCH('Country-wise data'!$B87,'ASTI data (new)'!$C$6:$C$130,),MATCH('Country-wise data'!AD$3,'ASTI data (new)'!$AF$5:$AL$5,)),(INDEX(Assumptions!$G$154:$P$345,MATCH('Country-wise data'!$B87,Assumptions!$B$154:$B$344,),MATCH('Country-wise data'!AD$3,Assumptions!$G$153:$P$153,))*T87))</f>
        <v>12.153142626660149</v>
      </c>
      <c r="AE87" s="53">
        <f>IFERROR(INDEX('ASTI data (new)'!$AF$6:$AL$130,MATCH('Country-wise data'!$B87,'ASTI data (new)'!$C$6:$C$130,),MATCH('Country-wise data'!AE$3,'ASTI data (new)'!$AF$5:$AL$5,)),(INDEX(Assumptions!$G$154:$P$345,MATCH('Country-wise data'!$B87,Assumptions!$B$154:$B$344,),MATCH('Country-wise data'!AE$3,Assumptions!$G$153:$P$153,))*U87))</f>
        <v>14.647501600762439</v>
      </c>
      <c r="AF87" s="53">
        <f>IFERROR(INDEX('ASTI data (new)'!$AF$6:$AL$130,MATCH('Country-wise data'!$B87,'ASTI data (new)'!$C$6:$C$130,),MATCH('Country-wise data'!AF$3,'ASTI data (new)'!$AF$5:$AL$5,)),(INDEX(Assumptions!$G$154:$P$345,MATCH('Country-wise data'!$B87,Assumptions!$B$154:$B$344,),MATCH('Country-wise data'!AF$3,Assumptions!$G$153:$P$153,))*V87))</f>
        <v>13.055185731037023</v>
      </c>
      <c r="AG87" s="53">
        <f>IFERROR(INDEX('ASTI data (new)'!$AF$6:$AL$130,MATCH('Country-wise data'!$B87,'ASTI data (new)'!$C$6:$C$130,),MATCH('Country-wise data'!AG$3,'ASTI data (new)'!$AF$5:$AL$5,)),(INDEX(Assumptions!$G$154:$P$345,MATCH('Country-wise data'!$B87,Assumptions!$B$154:$B$344,),MATCH('Country-wise data'!AG$3,Assumptions!$G$153:$P$153,))*W87))</f>
        <v>16.826173102938395</v>
      </c>
      <c r="AH87" s="53">
        <f>IFERROR(INDEX('ASTI data (new)'!$AF$6:$AL$130,MATCH('Country-wise data'!$B87,'ASTI data (new)'!$C$6:$C$130,),MATCH('Country-wise data'!AH$3,'ASTI data (new)'!$AF$5:$AL$5,)),(INDEX(Assumptions!$G$154:$P$345,MATCH('Country-wise data'!$B87,Assumptions!$B$154:$B$344,),MATCH('Country-wise data'!AH$3,Assumptions!$G$153:$P$153,))*X87))</f>
        <v>21.270846346915942</v>
      </c>
      <c r="AI87" s="53">
        <f>IFERROR(INDEX('ASTI data (new)'!$AF$6:$AL$130,MATCH('Country-wise data'!$B87,'ASTI data (new)'!$C$6:$C$130,),MATCH('Country-wise data'!AI$3,'ASTI data (new)'!$AF$5:$AL$5,)),(INDEX(Assumptions!$G$154:$P$345,MATCH('Country-wise data'!$B87,Assumptions!$B$154:$B$344,),MATCH('Country-wise data'!AI$3,Assumptions!$G$153:$P$153,))*Y87))</f>
        <v>23.111613452316153</v>
      </c>
      <c r="AJ87" s="53">
        <f t="shared" ref="AJ87:AL87" si="124">IFERROR((1+($AI87/$AF87)^(1/3)-1)*AI87,0)</f>
        <v>27.958422832314181</v>
      </c>
      <c r="AK87" s="53">
        <f t="shared" si="124"/>
        <v>33.821671900285729</v>
      </c>
      <c r="AL87" s="53">
        <f t="shared" si="124"/>
        <v>40.91452143031681</v>
      </c>
      <c r="AM87" s="55" cm="1">
        <f t="array" ref="AM87">INDEX('non-R&amp;D ex_typologies'!$J$8:$J$10,MATCH('Country-wise data'!FL87,'non-R&amp;D ex_typologies'!$F$8:$F$10,),)*'Country-wise data'!AC87</f>
        <v>16.303642053138212</v>
      </c>
      <c r="AN87" s="55" cm="1">
        <f t="array" ref="AN87">INDEX('non-R&amp;D ex_typologies'!$J$8:$J$10,MATCH('Country-wise data'!FM87,'non-R&amp;D ex_typologies'!$F$8:$F$10,),)*'Country-wise data'!AD87</f>
        <v>35.505705924973483</v>
      </c>
      <c r="AO87" s="55" cm="1">
        <f t="array" ref="AO87">INDEX('non-R&amp;D ex_typologies'!$J$8:$J$10,MATCH('Country-wise data'!FN87,'non-R&amp;D ex_typologies'!$F$8:$F$10,),)*'Country-wise data'!AE87</f>
        <v>42.793037187877708</v>
      </c>
      <c r="AP87" s="55" cm="1">
        <f t="array" ref="AP87">INDEX('non-R&amp;D ex_typologies'!$J$8:$J$10,MATCH('Country-wise data'!FO87,'non-R&amp;D ex_typologies'!$F$8:$F$10,),)*'Country-wise data'!AF87</f>
        <v>38.141047102110406</v>
      </c>
      <c r="AQ87" s="55" cm="1">
        <f t="array" ref="AQ87">INDEX('non-R&amp;D ex_typologies'!$J$8:$J$10,MATCH('Country-wise data'!FP87,'non-R&amp;D ex_typologies'!$F$8:$F$10,),)*'Country-wise data'!AG87</f>
        <v>49.158079715535266</v>
      </c>
      <c r="AR87" s="55" cm="1">
        <f t="array" ref="AR87">INDEX('non-R&amp;D ex_typologies'!$J$8:$J$10,MATCH('Country-wise data'!FQ87,'non-R&amp;D ex_typologies'!$F$8:$F$10,),)*'Country-wise data'!AH87</f>
        <v>26.809831838596065</v>
      </c>
      <c r="AS87" s="55" cm="1">
        <f t="array" ref="AS87">INDEX('non-R&amp;D ex_typologies'!$J$8:$J$10,MATCH('Country-wise data'!FR87,'non-R&amp;D ex_typologies'!$F$8:$F$10,),)*'Country-wise data'!AI87</f>
        <v>29.129939639899149</v>
      </c>
      <c r="AT87" s="55" cm="1">
        <f t="array" ref="AT87">INDEX('non-R&amp;D ex_typologies'!$J$8:$J$10,MATCH('Country-wise data'!FS87,'non-R&amp;D ex_typologies'!$F$8:$F$10,),)*'Country-wise data'!AJ87</f>
        <v>35.23887119401747</v>
      </c>
      <c r="AU87" s="55" cm="1">
        <f t="array" ref="AU87">INDEX('non-R&amp;D ex_typologies'!$J$8:$J$10,MATCH('Country-wise data'!FT87,'non-R&amp;D ex_typologies'!$F$8:$F$10,),)*'Country-wise data'!AK87</f>
        <v>42.628926059554765</v>
      </c>
      <c r="AV87" s="55" cm="1">
        <f t="array" ref="AV87">INDEX('non-R&amp;D ex_typologies'!$J$8:$J$10,MATCH('Country-wise data'!FU87,'non-R&amp;D ex_typologies'!$F$8:$F$10,),)*'Country-wise data'!AL87</f>
        <v>51.568772648412732</v>
      </c>
      <c r="AW87">
        <f t="shared" si="92"/>
        <v>583.97219684941706</v>
      </c>
      <c r="AX87" s="53">
        <f>INDEX('GDP deflators'!$AB$3:$AK$155,MATCH('Country-wise data'!$B87,'GDP deflators'!$B$3:$B$155,),MATCH('Country-wise data'!AX$3,'GDP deflators'!$D$2:$M$2,))</f>
        <v>64.81075573047967</v>
      </c>
      <c r="AY87" s="53">
        <f>INDEX('GDP deflators'!$AB$3:$AK$155,MATCH('Country-wise data'!$B87,'GDP deflators'!$B$3:$B$155,),MATCH('Country-wise data'!AY$3,'GDP deflators'!$D$2:$M$2,))</f>
        <v>66.993790601226536</v>
      </c>
      <c r="AZ87" s="53">
        <f>INDEX('GDP deflators'!$AB$3:$AK$155,MATCH('Country-wise data'!$B87,'GDP deflators'!$B$3:$B$155,),MATCH('Country-wise data'!AZ$3,'GDP deflators'!$D$2:$M$2,))</f>
        <v>69.315844569508741</v>
      </c>
      <c r="BA87" s="53">
        <f>INDEX('GDP deflators'!$AB$3:$AK$155,MATCH('Country-wise data'!$B87,'GDP deflators'!$B$3:$B$155,),MATCH('Country-wise data'!BA$3,'GDP deflators'!$D$2:$M$2,))</f>
        <v>71.378947715585952</v>
      </c>
      <c r="BB87" s="53">
        <f>INDEX('GDP deflators'!$AB$3:$AK$155,MATCH('Country-wise data'!$B87,'GDP deflators'!$B$3:$B$155,),MATCH('Country-wise data'!BB$3,'GDP deflators'!$D$2:$M$2,))</f>
        <v>72.243122153699602</v>
      </c>
      <c r="BC87" s="53">
        <f>INDEX('GDP deflators'!$AB$3:$AK$155,MATCH('Country-wise data'!$B87,'GDP deflators'!$B$3:$B$155,),MATCH('Country-wise data'!BC$3,'GDP deflators'!$D$2:$M$2,))</f>
        <v>77.723381038995555</v>
      </c>
      <c r="BD87" s="53">
        <f>INDEX('GDP deflators'!$AB$3:$AK$155,MATCH('Country-wise data'!$B87,'GDP deflators'!$B$3:$B$155,),MATCH('Country-wise data'!BD$3,'GDP deflators'!$D$2:$M$2,))</f>
        <v>88.352527240028394</v>
      </c>
      <c r="BE87" s="53">
        <f>INDEX('GDP deflators'!$AB$3:$AK$155,MATCH('Country-wise data'!$B87,'GDP deflators'!$B$3:$B$155,),MATCH('Country-wise data'!BE$3,'GDP deflators'!$D$2:$M$2,))</f>
        <v>95.103285283601565</v>
      </c>
      <c r="BF87" s="53">
        <f>INDEX('GDP deflators'!$AB$3:$AK$155,MATCH('Country-wise data'!$B87,'GDP deflators'!$B$3:$B$155,),MATCH('Country-wise data'!BF$3,'GDP deflators'!$D$2:$M$2,))</f>
        <v>97.123330363521319</v>
      </c>
      <c r="BG87" s="53">
        <f>INDEX('GDP deflators'!$AB$3:$AK$155,MATCH('Country-wise data'!$B87,'GDP deflators'!$B$3:$B$155,),MATCH('Country-wise data'!BG$3,'GDP deflators'!$D$2:$M$2,))</f>
        <v>100</v>
      </c>
      <c r="BH87" cm="1">
        <f t="array" ref="BH87">H87/(INDEX($AX87:$BG87,,MATCH(BH$3,$AX$3:$BG$3,))/100)</f>
        <v>244.91305217931802</v>
      </c>
      <c r="BI87" cm="1">
        <f t="array" ref="BI87">I87/(INDEX($AX87:$BG87,,MATCH(BI$3,$AX$3:$BG$3,))/100)</f>
        <v>254.76390941353191</v>
      </c>
      <c r="BJ87" cm="1">
        <f t="array" ref="BJ87">J87/(INDEX($AX87:$BG87,,MATCH(BJ$3,$AX$3:$BG$3,))/100)</f>
        <v>214.74455216474172</v>
      </c>
      <c r="BK87" cm="1">
        <f t="array" ref="BK87">K87/(INDEX($AX87:$BG87,,MATCH(BK$3,$AX$3:$BG$3,))/100)</f>
        <v>238.43444803661308</v>
      </c>
      <c r="BL87" cm="1">
        <f t="array" ref="BL87">L87/(INDEX($AX87:$BG87,,MATCH(BL$3,$AX$3:$BG$3,))/100)</f>
        <v>233.61808704907565</v>
      </c>
      <c r="BM87" cm="1">
        <f t="array" ref="BM87">M87/(INDEX($AX87:$BG87,,MATCH(BM$3,$AX$3:$BG$3,))/100)</f>
        <v>190.70837889261693</v>
      </c>
      <c r="BN87" cm="1">
        <f t="array" ref="BN87">N87/(INDEX($AX87:$BG87,,MATCH(BN$3,$AX$3:$BG$3,))/100)</f>
        <v>90.039303328449336</v>
      </c>
      <c r="BO87" cm="1">
        <f t="array" ref="BO87">O87/(INDEX($AX87:$BG87,,MATCH(BO$3,$AX$3:$BG$3,))/100)</f>
        <v>100.18791644880143</v>
      </c>
      <c r="BP87" cm="1">
        <f t="array" ref="BP87">P87/(INDEX($AX87:$BG87,,MATCH(BP$3,$AX$3:$BG$3,))/100)</f>
        <v>142.65985266506104</v>
      </c>
      <c r="BQ87" cm="1">
        <f t="array" ref="BQ87">Q87/(INDEX($AX87:$BG87,,MATCH(BQ$3,$AX$3:$BG$3,))/100)</f>
        <v>141.32712000000001</v>
      </c>
      <c r="BS87" cm="1">
        <f t="array" ref="BS87">S87/(INDEX($AX87:$BG87,,MATCH(BS$3,$AX$3:$BG$3,))/100)</f>
        <v>4594.9250235319842</v>
      </c>
      <c r="BT87" cm="1">
        <f t="array" ref="BT87">T87/(INDEX($AX87:$BG87,,MATCH(BT$3,$AX$3:$BG$3,))/100)</f>
        <v>5528.0790365252096</v>
      </c>
      <c r="BU87" cm="1">
        <f t="array" ref="BU87">U87/(INDEX($AX87:$BG87,,MATCH(BU$3,$AX$3:$BG$3,))/100)</f>
        <v>5877.047687004575</v>
      </c>
      <c r="BV87" cm="1">
        <f t="array" ref="BV87">V87/(INDEX($AX87:$BG87,,MATCH(BV$3,$AX$3:$BG$3,))/100)</f>
        <v>5589.3713702490513</v>
      </c>
      <c r="BW87" cm="1">
        <f t="array" ref="BW87">W87/(INDEX($AX87:$BG87,,MATCH(BW$3,$AX$3:$BG$3,))/100)</f>
        <v>5869.5342761883257</v>
      </c>
      <c r="BX87" cm="1">
        <f t="array" ref="BX87">X87/(INDEX($AX87:$BG87,,MATCH(BX$3,$AX$3:$BG$3,))/100)</f>
        <v>4703.033113248156</v>
      </c>
      <c r="BY87" cm="1">
        <f t="array" ref="BY87">Y87/(INDEX($AX87:$BG87,,MATCH(BY$3,$AX$3:$BG$3,))/100)</f>
        <v>3087.7995890127786</v>
      </c>
      <c r="BZ87" cm="1">
        <f t="array" ref="BZ87">Z87/(INDEX($AX87:$BG87,,MATCH(BZ$3,$AX$3:$BG$3,))/100)</f>
        <v>3480.9986964465347</v>
      </c>
      <c r="CA87" cm="1">
        <f t="array" ref="CA87">AA87/(INDEX($AX87:$BG87,,MATCH(CA$3,$AX$3:$BG$3,))/100)</f>
        <v>3715.5387356397528</v>
      </c>
      <c r="CB87" cm="1">
        <f t="array" ref="CB87">AB87/(INDEX($AX87:$BG87,,MATCH(CB$3,$AX$3:$BG$3,))/100)</f>
        <v>3680.8280602200002</v>
      </c>
      <c r="CC87" cm="1">
        <f t="array" ref="CC87">AC87/(INDEX($AX87:$BG87,,MATCH(CC$3,$AX$3:$BG$3,))/100)</f>
        <v>19.958515088988129</v>
      </c>
      <c r="CD87" cm="1">
        <f t="array" ref="CD87">AD87/(INDEX($AX87:$BG87,,MATCH(CD$3,$AX$3:$BG$3,))/100)</f>
        <v>18.140700082191866</v>
      </c>
      <c r="CE87" cm="1">
        <f t="array" ref="CE87">AE87/(INDEX($AX87:$BG87,,MATCH(CE$3,$AX$3:$BG$3,))/100)</f>
        <v>21.131534487867597</v>
      </c>
      <c r="CF87" cm="1">
        <f t="array" ref="CF87">AF87/(INDEX($AX87:$BG87,,MATCH(CF$3,$AX$3:$BG$3,))/100)</f>
        <v>18.289966648228351</v>
      </c>
      <c r="CG87" cm="1">
        <f t="array" ref="CG87">AG87/(INDEX($AX87:$BG87,,MATCH(CG$3,$AX$3:$BG$3,))/100)</f>
        <v>23.291038096526563</v>
      </c>
      <c r="CH87" cm="1">
        <f t="array" ref="CH87">AH87/(INDEX($AX87:$BG87,,MATCH(CH$3,$AX$3:$BG$3,))/100)</f>
        <v>27.367371391427096</v>
      </c>
      <c r="CI87" cm="1">
        <f t="array" ref="CI87">AI87/(INDEX($AX87:$BG87,,MATCH(CI$3,$AX$3:$BG$3,))/100)</f>
        <v>26.158406753355848</v>
      </c>
      <c r="CJ87" cm="1">
        <f t="array" ref="CJ87">AJ87/(INDEX($AX87:$BG87,,MATCH(CJ$3,$AX$3:$BG$3,))/100)</f>
        <v>29.397956914885867</v>
      </c>
      <c r="CK87" cm="1">
        <f t="array" ref="CK87">AK87/(INDEX($AX87:$BG87,,MATCH(CK$3,$AX$3:$BG$3,))/100)</f>
        <v>34.823426846768072</v>
      </c>
      <c r="CL87" cm="1">
        <f t="array" ref="CL87">AL87/(INDEX($AX87:$BG87,,MATCH(CL$3,$AX$3:$BG$3,))/100)</f>
        <v>40.91452143031681</v>
      </c>
      <c r="CM87" cm="1">
        <f t="array" ref="CM87">AM87/(INDEX($AX87:$BG87,,MATCH(CM$3,$AX$3:$BG$3,))/100)</f>
        <v>25.155765998066919</v>
      </c>
      <c r="CN87" cm="1">
        <f t="array" ref="CN87">AN87/(INDEX($AX87:$BG87,,MATCH(CN$3,$AX$3:$BG$3,))/100)</f>
        <v>52.998502706493277</v>
      </c>
      <c r="CO87" cm="1">
        <f t="array" ref="CO87">AO87/(INDEX($AX87:$BG87,,MATCH(CO$3,$AX$3:$BG$3,))/100)</f>
        <v>61.736299187649053</v>
      </c>
      <c r="CP87" cm="1">
        <f t="array" ref="CP87">AP87/(INDEX($AX87:$BG87,,MATCH(CP$3,$AX$3:$BG$3,))/100)</f>
        <v>53.434588660631263</v>
      </c>
      <c r="CQ87" cm="1">
        <f t="array" ref="CQ87">AQ87/(INDEX($AX87:$BG87,,MATCH(CQ$3,$AX$3:$BG$3,))/100)</f>
        <v>68.045342241645983</v>
      </c>
      <c r="CR87" cm="1">
        <f t="array" ref="CR87">AR87/(INDEX($AX87:$BG87,,MATCH(CR$3,$AX$3:$BG$3,))/100)</f>
        <v>34.493908371208107</v>
      </c>
      <c r="CS87" cm="1">
        <f t="array" ref="CS87">AS87/(INDEX($AX87:$BG87,,MATCH(CS$3,$AX$3:$BG$3,))/100)</f>
        <v>32.970126095840456</v>
      </c>
      <c r="CT87" cm="1">
        <f t="array" ref="CT87">AT87/(INDEX($AX87:$BG87,,MATCH(CT$3,$AX$3:$BG$3,))/100)</f>
        <v>37.053263816211853</v>
      </c>
      <c r="CU87" cm="1">
        <f t="array" ref="CU87">AU87/(INDEX($AX87:$BG87,,MATCH(CU$3,$AX$3:$BG$3,))/100)</f>
        <v>43.891540683376135</v>
      </c>
      <c r="CV87" cm="1">
        <f t="array" ref="CV87">AV87/(INDEX($AX87:$BG87,,MATCH(CV$3,$AX$3:$BG$3,))/100)</f>
        <v>51.568772648412732</v>
      </c>
      <c r="CW87">
        <f t="shared" si="93"/>
        <v>720.82154815009199</v>
      </c>
      <c r="CX87">
        <f>IFERROR(1/INDEX('exch rates'!$BC$5:$BL$268,MATCH('Country-wise data'!$B87,'exch rates'!$A$5:$A$268,),MATCH(CX$3,'exch rates'!$BC$4:$BL$4,)),1)</f>
        <v>2.944632186934799E-2</v>
      </c>
      <c r="CY87">
        <f>IFERROR(1/INDEX('exch rates'!$BC$5:$BL$268,MATCH('Country-wise data'!$B87,'exch rates'!$A$5:$A$268,),MATCH(CY$3,'exch rates'!$BC$4:$BL$4,)),1)</f>
        <v>3.440256513575763E-2</v>
      </c>
      <c r="CZ87">
        <f>IFERROR(1/INDEX('exch rates'!$BC$5:$BL$268,MATCH('Country-wise data'!$B87,'exch rates'!$A$5:$A$268,),MATCH(CZ$3,'exch rates'!$BC$4:$BL$4,)),1)</f>
        <v>3.5244794241109843E-2</v>
      </c>
      <c r="DA87">
        <f>IFERROR(1/INDEX('exch rates'!$BC$5:$BL$268,MATCH('Country-wise data'!$B87,'exch rates'!$A$5:$A$268,),MATCH(DA$3,'exch rates'!$BC$4:$BL$4,)),1)</f>
        <v>3.321805440168582E-2</v>
      </c>
      <c r="DB87">
        <f>IFERROR(1/INDEX('exch rates'!$BC$5:$BL$268,MATCH('Country-wise data'!$B87,'exch rates'!$A$5:$A$268,),MATCH(DB$3,'exch rates'!$BC$4:$BL$4,)),1)</f>
        <v>3.1895192193359595E-2</v>
      </c>
      <c r="DC87">
        <f>IFERROR(1/INDEX('exch rates'!$BC$5:$BL$268,MATCH('Country-wise data'!$B87,'exch rates'!$A$5:$A$268,),MATCH(DC$3,'exch rates'!$BC$4:$BL$4,)),1)</f>
        <v>2.5010958459821146E-2</v>
      </c>
      <c r="DD87">
        <f>IFERROR(1/INDEX('exch rates'!$BC$5:$BL$268,MATCH('Country-wise data'!$B87,'exch rates'!$A$5:$A$268,),MATCH(DD$3,'exch rates'!$BC$4:$BL$4,)),1)</f>
        <v>1.5858860523200697E-2</v>
      </c>
      <c r="DE87">
        <f>IFERROR(1/INDEX('exch rates'!$BC$5:$BL$268,MATCH('Country-wise data'!$B87,'exch rates'!$A$5:$A$268,),MATCH(DE$3,'exch rates'!$BC$4:$BL$4,)),1)</f>
        <v>1.5727147104514845E-2</v>
      </c>
      <c r="DF87">
        <f>IFERROR(1/INDEX('exch rates'!$BC$5:$BL$268,MATCH('Country-wise data'!$B87,'exch rates'!$A$5:$A$268,),MATCH(DF$3,'exch rates'!$BC$4:$BL$4,)),1)</f>
        <v>1.6576543414007959E-2</v>
      </c>
      <c r="DG87">
        <f>IFERROR(1/INDEX('exch rates'!$BC$5:$BL$268,MATCH('Country-wise data'!$B87,'exch rates'!$A$5:$A$268,),MATCH(DG$3,'exch rates'!$BC$4:$BL$4,)),1)</f>
        <v>1.5987636227983701E-2</v>
      </c>
      <c r="DH87" cm="1">
        <f t="array" ref="DH87">(BH87/INDEX($CX87:$DG87,,MATCH(DH$3,$CX$3:$DG$3,)))*$DG87</f>
        <v>132.9735103454137</v>
      </c>
      <c r="DI87" cm="1">
        <f t="array" ref="DI87">(BI87/INDEX($CX87:$DG87,,MATCH(DI$3,$CX$3:$DG$3,)))*$DG87</f>
        <v>118.39444796193513</v>
      </c>
      <c r="DJ87" cm="1">
        <f t="array" ref="DJ87">(BJ87/INDEX($CX87:$DG87,,MATCH(DJ$3,$CX$3:$DG$3,)))*$DG87</f>
        <v>97.41176976276904</v>
      </c>
      <c r="DK87" cm="1">
        <f t="array" ref="DK87">(BK87/INDEX($CX87:$DG87,,MATCH(DK$3,$CX$3:$DG$3,)))*$DG87</f>
        <v>114.75696840438653</v>
      </c>
      <c r="DL87" cm="1">
        <f t="array" ref="DL87">(BL87/INDEX($CX87:$DG87,,MATCH(DL$3,$CX$3:$DG$3,)))*$DG87</f>
        <v>117.10231966545912</v>
      </c>
      <c r="DM87" cm="1">
        <f t="array" ref="DM87">(BM87/INDEX($CX87:$DG87,,MATCH(DM$3,$CX$3:$DG$3,)))*$DG87</f>
        <v>121.90561158468486</v>
      </c>
      <c r="DN87" cm="1">
        <f t="array" ref="DN87">(BN87/INDEX($CX87:$DG87,,MATCH(DN$3,$CX$3:$DG$3,)))*$DG87</f>
        <v>90.770432448812628</v>
      </c>
      <c r="DO87" cm="1">
        <f t="array" ref="DO87">(BO87/INDEX($CX87:$DG87,,MATCH(DO$3,$CX$3:$DG$3,)))*$DG87</f>
        <v>101.84733136776198</v>
      </c>
      <c r="DP87" cm="1">
        <f t="array" ref="DP87">(BP87/INDEX($CX87:$DG87,,MATCH(DP$3,$CX$3:$DG$3,)))*$DG87</f>
        <v>137.59164210431041</v>
      </c>
      <c r="DQ87" cm="1">
        <f t="array" ref="DQ87">(BQ87/INDEX($CX87:$DG87,,MATCH(DQ$3,$CX$3:$DG$3,)))*$DG87</f>
        <v>141.32712000000001</v>
      </c>
      <c r="DS87" cm="1">
        <f t="array" ref="DS87">(BS87/INDEX($CX87:$DG87,,MATCH(DS$3,$CX$3:$DG$3,)))*$DG87</f>
        <v>2494.776430721513</v>
      </c>
      <c r="DT87" cm="1">
        <f t="array" ref="DT87">(BT87/INDEX($CX87:$DG87,,MATCH(DT$3,$CX$3:$DG$3,)))*$DG87</f>
        <v>2569.0211275450956</v>
      </c>
      <c r="DU87" cm="1">
        <f t="array" ref="DU87">(BU87/INDEX($CX87:$DG87,,MATCH(DU$3,$CX$3:$DG$3,)))*$DG87</f>
        <v>2665.9284736225313</v>
      </c>
      <c r="DV87" cm="1">
        <f t="array" ref="DV87">(BV87/INDEX($CX87:$DG87,,MATCH(DV$3,$CX$3:$DG$3,)))*$DG87</f>
        <v>2690.1285406442576</v>
      </c>
      <c r="DW87" cm="1">
        <f t="array" ref="DW87">(BW87/INDEX($CX87:$DG87,,MATCH(DW$3,$CX$3:$DG$3,)))*$DG87</f>
        <v>2942.1355502889096</v>
      </c>
      <c r="DX87" cm="1">
        <f t="array" ref="DX87">(BX87/INDEX($CX87:$DG87,,MATCH(DX$3,$CX$3:$DG$3,)))*$DG87</f>
        <v>3006.2975276842262</v>
      </c>
      <c r="DY87" cm="1">
        <f t="array" ref="DY87">(BY87/INDEX($CX87:$DG87,,MATCH(DY$3,$CX$3:$DG$3,)))*$DG87</f>
        <v>3112.8728638374155</v>
      </c>
      <c r="DZ87" cm="1">
        <f t="array" ref="DZ87">(BZ87/INDEX($CX87:$DG87,,MATCH(DZ$3,$CX$3:$DG$3,)))*$DG87</f>
        <v>3538.6545632866992</v>
      </c>
      <c r="EA87" cm="1">
        <f t="array" ref="EA87">(CA87/INDEX($CX87:$DG87,,MATCH(EA$3,$CX$3:$DG$3,)))*$DG87</f>
        <v>3583.5385105795222</v>
      </c>
      <c r="EB87" cm="1">
        <f t="array" ref="EB87">(CB87/INDEX($CX87:$DG87,,MATCH(EB$3,$CX$3:$DG$3,)))*$DG87</f>
        <v>3680.8280602200002</v>
      </c>
      <c r="EC87" s="53" cm="1">
        <f t="array" ref="EC87">(CC87/INDEX($CX87:$DG87,,MATCH(EC$3,$CX$3:$DG$3,)))*$DG87</f>
        <v>10.836310229483045</v>
      </c>
      <c r="ED87" cm="1">
        <f t="array" ref="ED87">(CD87/INDEX($CX87:$DG87,,MATCH(ED$3,$CX$3:$DG$3,)))*$DG87</f>
        <v>8.4303863008629829</v>
      </c>
      <c r="EE87" cm="1">
        <f t="array" ref="EE87">(CE87/INDEX($CX87:$DG87,,MATCH(EE$3,$CX$3:$DG$3,)))*$DG87</f>
        <v>9.5856223197085804</v>
      </c>
      <c r="EF87" cm="1">
        <f t="array" ref="EF87">(CF87/INDEX($CX87:$DG87,,MATCH(EF$3,$CX$3:$DG$3,)))*$DG87</f>
        <v>8.8028434735476004</v>
      </c>
      <c r="EG87" cm="1">
        <f t="array" ref="EG87">(CG87/INDEX($CX87:$DG87,,MATCH(EG$3,$CX$3:$DG$3,)))*$DG87</f>
        <v>11.674757819358799</v>
      </c>
      <c r="EH87" cm="1">
        <f t="array" ref="EH87">(CH87/INDEX($CX87:$DG87,,MATCH(EH$3,$CX$3:$DG$3,)))*$DG87</f>
        <v>17.493914878358222</v>
      </c>
      <c r="EI87" cm="1">
        <f t="array" ref="EI87">(CI87/INDEX($CX87:$DG87,,MATCH(EI$3,$CX$3:$DG$3,)))*$DG87</f>
        <v>26.370815914829706</v>
      </c>
      <c r="EJ87" cm="1">
        <f t="array" ref="EJ87">(CJ87/INDEX($CX87:$DG87,,MATCH(EJ$3,$CX$3:$DG$3,)))*$DG87</f>
        <v>29.884875996753895</v>
      </c>
      <c r="EK87" cm="1">
        <f t="array" ref="EK87">(CK87/INDEX($CX87:$DG87,,MATCH(EK$3,$CX$3:$DG$3,)))*$DG87</f>
        <v>33.58627107792897</v>
      </c>
      <c r="EL87" cm="1">
        <f t="array" ref="EL87">(CL87/INDEX($CX87:$DG87,,MATCH(EL$3,$CX$3:$DG$3,)))*$DG87</f>
        <v>40.91452143031681</v>
      </c>
      <c r="EM87" cm="1">
        <f t="array" ref="EM87">(CM87/INDEX($CX87:$DG87,,MATCH(EM$3,$CX$3:$DG$3,)))*$DG87</f>
        <v>13.658114504006148</v>
      </c>
      <c r="EN87" cm="1">
        <f t="array" ref="EN87">(CN87/INDEX($CX87:$DG87,,MATCH(EN$3,$CX$3:$DG$3,)))*$DG87</f>
        <v>24.629581502297011</v>
      </c>
      <c r="EO87" cm="1">
        <f t="array" ref="EO87">(CO87/INDEX($CX87:$DG87,,MATCH(EO$3,$CX$3:$DG$3,)))*$DG87</f>
        <v>28.004632023722603</v>
      </c>
      <c r="EP87" cm="1">
        <f t="array" ref="EP87">(CP87/INDEX($CX87:$DG87,,MATCH(EP$3,$CX$3:$DG$3,)))*$DG87</f>
        <v>25.717724318458579</v>
      </c>
      <c r="EQ87" cm="1">
        <f t="array" ref="EQ87">(CQ87/INDEX($CX87:$DG87,,MATCH(EQ$3,$CX$3:$DG$3,)))*$DG87</f>
        <v>34.108092911714152</v>
      </c>
      <c r="ER87" cm="1">
        <f t="array" ref="ER87">(CR87/INDEX($CX87:$DG87,,MATCH(ER$3,$CX$3:$DG$3,)))*$DG87</f>
        <v>22.049377276212571</v>
      </c>
      <c r="ES87" cm="1">
        <f t="array" ref="ES87">(CS87/INDEX($CX87:$DG87,,MATCH(ES$3,$CX$3:$DG$3,)))*$DG87</f>
        <v>33.237847173188044</v>
      </c>
      <c r="ET87" cm="1">
        <f t="array" ref="ET87">(CT87/INDEX($CX87:$DG87,,MATCH(ET$3,$CX$3:$DG$3,)))*$DG87</f>
        <v>37.66697793416364</v>
      </c>
      <c r="EU87" cm="1">
        <f t="array" ref="EU87">(CU87/INDEX($CX87:$DG87,,MATCH(EU$3,$CX$3:$DG$3,)))*$DG87</f>
        <v>42.332226231107789</v>
      </c>
      <c r="EV87" cm="1">
        <f t="array" ref="EV87">(CV87/INDEX($CX87:$DG87,,MATCH(EV$3,$CX$3:$DG$3,)))*$DG87</f>
        <v>51.568772648412732</v>
      </c>
      <c r="EW87">
        <f t="shared" si="94"/>
        <v>510.55366596443184</v>
      </c>
      <c r="EY87" s="96">
        <f t="shared" si="105"/>
        <v>4.343599729435107E-3</v>
      </c>
      <c r="EZ87" s="96">
        <f t="shared" si="95"/>
        <v>3.2815558464942981E-3</v>
      </c>
      <c r="FA87" s="96">
        <f t="shared" si="96"/>
        <v>3.5956037135097601E-3</v>
      </c>
      <c r="FB87" s="96">
        <f t="shared" si="97"/>
        <v>3.272276153554883E-3</v>
      </c>
      <c r="FC87" s="96">
        <f t="shared" si="98"/>
        <v>3.9681237046377306E-3</v>
      </c>
      <c r="FD87" s="96">
        <f t="shared" si="99"/>
        <v>5.8190896666950711E-3</v>
      </c>
      <c r="FE87" s="96">
        <f t="shared" si="100"/>
        <v>8.4715364450576695E-3</v>
      </c>
      <c r="FF87" s="96">
        <f t="shared" si="101"/>
        <v>8.4452651317841118E-3</v>
      </c>
      <c r="FG87" s="96">
        <f t="shared" si="102"/>
        <v>9.3723762082572031E-3</v>
      </c>
      <c r="FH87" s="96">
        <f t="shared" si="103"/>
        <v>1.1115575289292752E-2</v>
      </c>
      <c r="FJ87" s="96">
        <f t="shared" si="106"/>
        <v>4612.7155588066371</v>
      </c>
      <c r="FK87" s="96" t="str">
        <f>IF(AND('Country-wise data'!FJ87&gt;'non-R&amp;D ex_typologies'!$C$17,'Country-wise data'!FJ87&lt;'non-R&amp;D ex_typologies'!$D$17),"Small",IF(AND('Country-wise data'!FJ87&gt;'non-R&amp;D ex_typologies'!$E$17,'Country-wise data'!$FJ$4&lt;'non-R&amp;D ex_typologies'!$F$17),"Medium","Large"))</f>
        <v>Medium</v>
      </c>
      <c r="FL87" t="str">
        <f>IF($FK87='non-R&amp;D ex_typologies'!$C$16,IF(AND('Country-wise data'!EY87&gt;'non-R&amp;D ex_typologies'!$C$21,'Country-wise data'!EY87&lt;'non-R&amp;D ex_typologies'!$D$21),'non-R&amp;D ex_typologies'!$B$21,IF(AND('Country-wise data'!EY87&gt;'non-R&amp;D ex_typologies'!$C$19,'Country-wise data'!EY87&lt;'non-R&amp;D ex_typologies'!$D$19),'non-R&amp;D ex_typologies'!$B$19,'non-R&amp;D ex_typologies'!$B$20)),IF($FK87='non-R&amp;D ex_typologies'!$E$16,IF(AND('Country-wise data'!EY87&gt;'non-R&amp;D ex_typologies'!$E$21,'Country-wise data'!EY87&lt;'non-R&amp;D ex_typologies'!$F$21),'non-R&amp;D ex_typologies'!$B$21,IF(AND('Country-wise data'!EY87&gt;'non-R&amp;D ex_typologies'!$E$19,'Country-wise data'!EY87&lt;'non-R&amp;D ex_typologies'!$F$19),'non-R&amp;D ex_typologies'!$B$19,'non-R&amp;D ex_typologies'!$B$20)),IF(AND('Country-wise data'!EY87&gt;'non-R&amp;D ex_typologies'!$G$21,'Country-wise data'!EY87&lt;'non-R&amp;D ex_typologies'!$H$21),'non-R&amp;D ex_typologies'!$B$21,IF(AND('Country-wise data'!EY87&gt;'non-R&amp;D ex_typologies'!$G$19,'Country-wise data'!EY87&lt;'non-R&amp;D ex_typologies'!$H$19),'non-R&amp;D ex_typologies'!$B$19,'non-R&amp;D ex_typologies'!$B$20))))</f>
        <v>Balanced</v>
      </c>
      <c r="FM87" t="str">
        <f>IF($FK87='non-R&amp;D ex_typologies'!$C$16,IF(AND('Country-wise data'!EZ87&gt;'non-R&amp;D ex_typologies'!$C$21,'Country-wise data'!EZ87&lt;'non-R&amp;D ex_typologies'!$D$21),'non-R&amp;D ex_typologies'!$B$21,IF(AND('Country-wise data'!EZ87&gt;'non-R&amp;D ex_typologies'!$C$19,'Country-wise data'!EZ87&lt;'non-R&amp;D ex_typologies'!$D$19),'non-R&amp;D ex_typologies'!$B$19,'non-R&amp;D ex_typologies'!$B$20)),IF($FK87='non-R&amp;D ex_typologies'!$E$16,IF(AND('Country-wise data'!EZ87&gt;'non-R&amp;D ex_typologies'!$E$21,'Country-wise data'!EZ87&lt;'non-R&amp;D ex_typologies'!$F$21),'non-R&amp;D ex_typologies'!$B$21,IF(AND('Country-wise data'!EZ87&gt;'non-R&amp;D ex_typologies'!$E$19,'Country-wise data'!EZ87&lt;'non-R&amp;D ex_typologies'!$F$19),'non-R&amp;D ex_typologies'!$B$19,'non-R&amp;D ex_typologies'!$B$20)),IF(AND('Country-wise data'!EZ87&gt;'non-R&amp;D ex_typologies'!$G$21,'Country-wise data'!EZ87&lt;'non-R&amp;D ex_typologies'!$H$21),'non-R&amp;D ex_typologies'!$B$21,IF(AND('Country-wise data'!EZ87&gt;'non-R&amp;D ex_typologies'!$G$19,'Country-wise data'!EZ87&lt;'non-R&amp;D ex_typologies'!$H$19),'non-R&amp;D ex_typologies'!$B$19,'non-R&amp;D ex_typologies'!$B$20))))</f>
        <v>Program heavy</v>
      </c>
      <c r="FN87" t="str">
        <f>IF($FK87='non-R&amp;D ex_typologies'!$C$16,IF(AND('Country-wise data'!FA87&gt;'non-R&amp;D ex_typologies'!$C$21,'Country-wise data'!FA87&lt;'non-R&amp;D ex_typologies'!$D$21),'non-R&amp;D ex_typologies'!$B$21,IF(AND('Country-wise data'!FA87&gt;'non-R&amp;D ex_typologies'!$C$19,'Country-wise data'!FA87&lt;'non-R&amp;D ex_typologies'!$D$19),'non-R&amp;D ex_typologies'!$B$19,'non-R&amp;D ex_typologies'!$B$20)),IF($FK87='non-R&amp;D ex_typologies'!$E$16,IF(AND('Country-wise data'!FA87&gt;'non-R&amp;D ex_typologies'!$E$21,'Country-wise data'!FA87&lt;'non-R&amp;D ex_typologies'!$F$21),'non-R&amp;D ex_typologies'!$B$21,IF(AND('Country-wise data'!FA87&gt;'non-R&amp;D ex_typologies'!$E$19,'Country-wise data'!FA87&lt;'non-R&amp;D ex_typologies'!$F$19),'non-R&amp;D ex_typologies'!$B$19,'non-R&amp;D ex_typologies'!$B$20)),IF(AND('Country-wise data'!FA87&gt;'non-R&amp;D ex_typologies'!$G$21,'Country-wise data'!FA87&lt;'non-R&amp;D ex_typologies'!$H$21),'non-R&amp;D ex_typologies'!$B$21,IF(AND('Country-wise data'!FA87&gt;'non-R&amp;D ex_typologies'!$G$19,'Country-wise data'!FA87&lt;'non-R&amp;D ex_typologies'!$H$19),'non-R&amp;D ex_typologies'!$B$19,'non-R&amp;D ex_typologies'!$B$20))))</f>
        <v>Program heavy</v>
      </c>
      <c r="FO87" t="str">
        <f>IF($FK87='non-R&amp;D ex_typologies'!$C$16,IF(AND('Country-wise data'!FB87&gt;'non-R&amp;D ex_typologies'!$C$21,'Country-wise data'!FB87&lt;'non-R&amp;D ex_typologies'!$D$21),'non-R&amp;D ex_typologies'!$B$21,IF(AND('Country-wise data'!FB87&gt;'non-R&amp;D ex_typologies'!$C$19,'Country-wise data'!FB87&lt;'non-R&amp;D ex_typologies'!$D$19),'non-R&amp;D ex_typologies'!$B$19,'non-R&amp;D ex_typologies'!$B$20)),IF($FK87='non-R&amp;D ex_typologies'!$E$16,IF(AND('Country-wise data'!FB87&gt;'non-R&amp;D ex_typologies'!$E$21,'Country-wise data'!FB87&lt;'non-R&amp;D ex_typologies'!$F$21),'non-R&amp;D ex_typologies'!$B$21,IF(AND('Country-wise data'!FB87&gt;'non-R&amp;D ex_typologies'!$E$19,'Country-wise data'!FB87&lt;'non-R&amp;D ex_typologies'!$F$19),'non-R&amp;D ex_typologies'!$B$19,'non-R&amp;D ex_typologies'!$B$20)),IF(AND('Country-wise data'!FB87&gt;'non-R&amp;D ex_typologies'!$G$21,'Country-wise data'!FB87&lt;'non-R&amp;D ex_typologies'!$H$21),'non-R&amp;D ex_typologies'!$B$21,IF(AND('Country-wise data'!FB87&gt;'non-R&amp;D ex_typologies'!$G$19,'Country-wise data'!FB87&lt;'non-R&amp;D ex_typologies'!$H$19),'non-R&amp;D ex_typologies'!$B$19,'non-R&amp;D ex_typologies'!$B$20))))</f>
        <v>Program heavy</v>
      </c>
      <c r="FP87" t="str">
        <f>IF($FK87='non-R&amp;D ex_typologies'!$C$16,IF(AND('Country-wise data'!FC87&gt;'non-R&amp;D ex_typologies'!$C$21,'Country-wise data'!FC87&lt;'non-R&amp;D ex_typologies'!$D$21),'non-R&amp;D ex_typologies'!$B$21,IF(AND('Country-wise data'!FC87&gt;'non-R&amp;D ex_typologies'!$C$19,'Country-wise data'!FC87&lt;'non-R&amp;D ex_typologies'!$D$19),'non-R&amp;D ex_typologies'!$B$19,'non-R&amp;D ex_typologies'!$B$20)),IF($FK87='non-R&amp;D ex_typologies'!$E$16,IF(AND('Country-wise data'!FC87&gt;'non-R&amp;D ex_typologies'!$E$21,'Country-wise data'!FC87&lt;'non-R&amp;D ex_typologies'!$F$21),'non-R&amp;D ex_typologies'!$B$21,IF(AND('Country-wise data'!FC87&gt;'non-R&amp;D ex_typologies'!$E$19,'Country-wise data'!FC87&lt;'non-R&amp;D ex_typologies'!$F$19),'non-R&amp;D ex_typologies'!$B$19,'non-R&amp;D ex_typologies'!$B$20)),IF(AND('Country-wise data'!FC87&gt;'non-R&amp;D ex_typologies'!$G$21,'Country-wise data'!FC87&lt;'non-R&amp;D ex_typologies'!$H$21),'non-R&amp;D ex_typologies'!$B$21,IF(AND('Country-wise data'!FC87&gt;'non-R&amp;D ex_typologies'!$G$19,'Country-wise data'!FC87&lt;'non-R&amp;D ex_typologies'!$H$19),'non-R&amp;D ex_typologies'!$B$19,'non-R&amp;D ex_typologies'!$B$20))))</f>
        <v>Program heavy</v>
      </c>
      <c r="FQ87" t="str">
        <f>IF($FK87='non-R&amp;D ex_typologies'!$C$16,IF(AND('Country-wise data'!FD87&gt;'non-R&amp;D ex_typologies'!$C$21,'Country-wise data'!FD87&lt;'non-R&amp;D ex_typologies'!$D$21),'non-R&amp;D ex_typologies'!$B$21,IF(AND('Country-wise data'!FD87&gt;'non-R&amp;D ex_typologies'!$C$19,'Country-wise data'!FD87&lt;'non-R&amp;D ex_typologies'!$D$19),'non-R&amp;D ex_typologies'!$B$19,'non-R&amp;D ex_typologies'!$B$20)),IF($FK87='non-R&amp;D ex_typologies'!$E$16,IF(AND('Country-wise data'!FD87&gt;'non-R&amp;D ex_typologies'!$E$21,'Country-wise data'!FD87&lt;'non-R&amp;D ex_typologies'!$F$21),'non-R&amp;D ex_typologies'!$B$21,IF(AND('Country-wise data'!FD87&gt;'non-R&amp;D ex_typologies'!$E$19,'Country-wise data'!FD87&lt;'non-R&amp;D ex_typologies'!$F$19),'non-R&amp;D ex_typologies'!$B$19,'non-R&amp;D ex_typologies'!$B$20)),IF(AND('Country-wise data'!FD87&gt;'non-R&amp;D ex_typologies'!$G$21,'Country-wise data'!FD87&lt;'non-R&amp;D ex_typologies'!$H$21),'non-R&amp;D ex_typologies'!$B$21,IF(AND('Country-wise data'!FD87&gt;'non-R&amp;D ex_typologies'!$G$19,'Country-wise data'!FD87&lt;'non-R&amp;D ex_typologies'!$H$19),'non-R&amp;D ex_typologies'!$B$19,'non-R&amp;D ex_typologies'!$B$20))))</f>
        <v>Balanced</v>
      </c>
      <c r="FR87" t="str">
        <f>IF($FK87='non-R&amp;D ex_typologies'!$C$16,IF(AND('Country-wise data'!FE87&gt;'non-R&amp;D ex_typologies'!$C$21,'Country-wise data'!FE87&lt;'non-R&amp;D ex_typologies'!$D$21),'non-R&amp;D ex_typologies'!$B$21,IF(AND('Country-wise data'!FE87&gt;'non-R&amp;D ex_typologies'!$C$19,'Country-wise data'!FE87&lt;'non-R&amp;D ex_typologies'!$D$19),'non-R&amp;D ex_typologies'!$B$19,'non-R&amp;D ex_typologies'!$B$20)),IF($FK87='non-R&amp;D ex_typologies'!$E$16,IF(AND('Country-wise data'!FE87&gt;'non-R&amp;D ex_typologies'!$E$21,'Country-wise data'!FE87&lt;'non-R&amp;D ex_typologies'!$F$21),'non-R&amp;D ex_typologies'!$B$21,IF(AND('Country-wise data'!FE87&gt;'non-R&amp;D ex_typologies'!$E$19,'Country-wise data'!FE87&lt;'non-R&amp;D ex_typologies'!$F$19),'non-R&amp;D ex_typologies'!$B$19,'non-R&amp;D ex_typologies'!$B$20)),IF(AND('Country-wise data'!FE87&gt;'non-R&amp;D ex_typologies'!$G$21,'Country-wise data'!FE87&lt;'non-R&amp;D ex_typologies'!$H$21),'non-R&amp;D ex_typologies'!$B$21,IF(AND('Country-wise data'!FE87&gt;'non-R&amp;D ex_typologies'!$G$19,'Country-wise data'!FE87&lt;'non-R&amp;D ex_typologies'!$H$19),'non-R&amp;D ex_typologies'!$B$19,'non-R&amp;D ex_typologies'!$B$20))))</f>
        <v>Balanced</v>
      </c>
      <c r="FS87" t="str">
        <f>IF($FK87='non-R&amp;D ex_typologies'!$C$16,IF(AND('Country-wise data'!FF87&gt;'non-R&amp;D ex_typologies'!$C$21,'Country-wise data'!FF87&lt;'non-R&amp;D ex_typologies'!$D$21),'non-R&amp;D ex_typologies'!$B$21,IF(AND('Country-wise data'!FF87&gt;'non-R&amp;D ex_typologies'!$C$19,'Country-wise data'!FF87&lt;'non-R&amp;D ex_typologies'!$D$19),'non-R&amp;D ex_typologies'!$B$19,'non-R&amp;D ex_typologies'!$B$20)),IF($FK87='non-R&amp;D ex_typologies'!$E$16,IF(AND('Country-wise data'!FF87&gt;'non-R&amp;D ex_typologies'!$E$21,'Country-wise data'!FF87&lt;'non-R&amp;D ex_typologies'!$F$21),'non-R&amp;D ex_typologies'!$B$21,IF(AND('Country-wise data'!FF87&gt;'non-R&amp;D ex_typologies'!$E$19,'Country-wise data'!FF87&lt;'non-R&amp;D ex_typologies'!$F$19),'non-R&amp;D ex_typologies'!$B$19,'non-R&amp;D ex_typologies'!$B$20)),IF(AND('Country-wise data'!FF87&gt;'non-R&amp;D ex_typologies'!$G$21,'Country-wise data'!FF87&lt;'non-R&amp;D ex_typologies'!$H$21),'non-R&amp;D ex_typologies'!$B$21,IF(AND('Country-wise data'!FF87&gt;'non-R&amp;D ex_typologies'!$G$19,'Country-wise data'!FF87&lt;'non-R&amp;D ex_typologies'!$H$19),'non-R&amp;D ex_typologies'!$B$19,'non-R&amp;D ex_typologies'!$B$20))))</f>
        <v>Balanced</v>
      </c>
      <c r="FT87" t="str">
        <f>IF($FK87='non-R&amp;D ex_typologies'!$C$16,IF(AND('Country-wise data'!FG87&gt;'non-R&amp;D ex_typologies'!$C$21,'Country-wise data'!FG87&lt;'non-R&amp;D ex_typologies'!$D$21),'non-R&amp;D ex_typologies'!$B$21,IF(AND('Country-wise data'!FG87&gt;'non-R&amp;D ex_typologies'!$C$19,'Country-wise data'!FG87&lt;'non-R&amp;D ex_typologies'!$D$19),'non-R&amp;D ex_typologies'!$B$19,'non-R&amp;D ex_typologies'!$B$20)),IF($FK87='non-R&amp;D ex_typologies'!$E$16,IF(AND('Country-wise data'!FG87&gt;'non-R&amp;D ex_typologies'!$E$21,'Country-wise data'!FG87&lt;'non-R&amp;D ex_typologies'!$F$21),'non-R&amp;D ex_typologies'!$B$21,IF(AND('Country-wise data'!FG87&gt;'non-R&amp;D ex_typologies'!$E$19,'Country-wise data'!FG87&lt;'non-R&amp;D ex_typologies'!$F$19),'non-R&amp;D ex_typologies'!$B$19,'non-R&amp;D ex_typologies'!$B$20)),IF(AND('Country-wise data'!FG87&gt;'non-R&amp;D ex_typologies'!$G$21,'Country-wise data'!FG87&lt;'non-R&amp;D ex_typologies'!$H$21),'non-R&amp;D ex_typologies'!$B$21,IF(AND('Country-wise data'!FG87&gt;'non-R&amp;D ex_typologies'!$G$19,'Country-wise data'!FG87&lt;'non-R&amp;D ex_typologies'!$H$19),'non-R&amp;D ex_typologies'!$B$19,'non-R&amp;D ex_typologies'!$B$20))))</f>
        <v>Balanced</v>
      </c>
      <c r="FU87" t="str">
        <f>IF($FK87='non-R&amp;D ex_typologies'!$C$16,IF(AND('Country-wise data'!FH87&gt;'non-R&amp;D ex_typologies'!$C$21,'Country-wise data'!FH87&lt;'non-R&amp;D ex_typologies'!$D$21),'non-R&amp;D ex_typologies'!$B$21,IF(AND('Country-wise data'!FH87&gt;'non-R&amp;D ex_typologies'!$C$19,'Country-wise data'!FH87&lt;'non-R&amp;D ex_typologies'!$D$19),'non-R&amp;D ex_typologies'!$B$19,'non-R&amp;D ex_typologies'!$B$20)),IF($FK87='non-R&amp;D ex_typologies'!$E$16,IF(AND('Country-wise data'!FH87&gt;'non-R&amp;D ex_typologies'!$E$21,'Country-wise data'!FH87&lt;'non-R&amp;D ex_typologies'!$F$21),'non-R&amp;D ex_typologies'!$B$21,IF(AND('Country-wise data'!FH87&gt;'non-R&amp;D ex_typologies'!$E$19,'Country-wise data'!FH87&lt;'non-R&amp;D ex_typologies'!$F$19),'non-R&amp;D ex_typologies'!$B$19,'non-R&amp;D ex_typologies'!$B$20)),IF(AND('Country-wise data'!FH87&gt;'non-R&amp;D ex_typologies'!$G$21,'Country-wise data'!FH87&lt;'non-R&amp;D ex_typologies'!$H$21),'non-R&amp;D ex_typologies'!$B$21,IF(AND('Country-wise data'!FH87&gt;'non-R&amp;D ex_typologies'!$G$19,'Country-wise data'!FH87&lt;'non-R&amp;D ex_typologies'!$H$19),'non-R&amp;D ex_typologies'!$B$19,'non-R&amp;D ex_typologies'!$B$20))))</f>
        <v>Balanced</v>
      </c>
    </row>
    <row r="88" spans="2:177" x14ac:dyDescent="0.35">
      <c r="B88" s="12" t="s">
        <v>223</v>
      </c>
      <c r="C88" t="s">
        <v>224</v>
      </c>
      <c r="D88" t="s">
        <v>388</v>
      </c>
      <c r="E88" t="s">
        <v>388</v>
      </c>
      <c r="F88" t="s">
        <v>367</v>
      </c>
      <c r="G88" s="55">
        <f>Assumptions!$C$13</f>
        <v>1.1000000000000001</v>
      </c>
      <c r="H88" s="44">
        <v>1000</v>
      </c>
      <c r="I88" s="44">
        <v>1000</v>
      </c>
      <c r="J88">
        <v>1000</v>
      </c>
      <c r="K88">
        <v>1000</v>
      </c>
      <c r="L88">
        <v>1000</v>
      </c>
      <c r="M88">
        <v>1000</v>
      </c>
      <c r="N88">
        <v>1000</v>
      </c>
      <c r="O88">
        <v>1000</v>
      </c>
      <c r="P88">
        <v>1020</v>
      </c>
      <c r="Q88">
        <v>1040.4000000000001</v>
      </c>
      <c r="R88" s="36">
        <f t="shared" si="90"/>
        <v>7.9525054383999816E-3</v>
      </c>
      <c r="S88">
        <f>SUMIFS(FAOstat!CE:CE,FAOstat!$B:$B,'Country-wise data'!$B88)</f>
        <v>15273.728888</v>
      </c>
      <c r="T88">
        <f>SUMIFS(FAOstat!CF:CF,FAOstat!$B:$B,'Country-wise data'!$B88)</f>
        <v>18811.545346999999</v>
      </c>
      <c r="U88">
        <f>SUMIFS(FAOstat!CG:CG,FAOstat!$B:$B,'Country-wise data'!$B88)</f>
        <v>18664.227438999998</v>
      </c>
      <c r="V88">
        <f>SUMIFS(FAOstat!CH:CH,FAOstat!$B:$B,'Country-wise data'!$B88)</f>
        <v>18352.117061000001</v>
      </c>
      <c r="W88">
        <f>SUMIFS(FAOstat!CI:CI,FAOstat!$B:$B,'Country-wise data'!$B88)</f>
        <v>18451.093271999998</v>
      </c>
      <c r="X88">
        <f>SUMIFS(FAOstat!CJ:CJ,FAOstat!$B:$B,'Country-wise data'!$B88)</f>
        <v>16744.004935000001</v>
      </c>
      <c r="Y88">
        <f>SUMIFS(FAOstat!CK:CK,FAOstat!$B:$B,'Country-wise data'!$B88)</f>
        <v>16450.084261</v>
      </c>
      <c r="Z88">
        <f>SUMIFS(FAOstat!CL:CL,FAOstat!$B:$B,'Country-wise data'!$B88)</f>
        <v>15515.388177000001</v>
      </c>
      <c r="AA88">
        <f>SUMIFS(FAOstat!CM:CM,FAOstat!$B:$B,'Country-wise data'!$B88)</f>
        <v>19106.516664999999</v>
      </c>
      <c r="AB88">
        <f>SUMIFS(FAOstat!CN:CN,FAOstat!$B:$B,'Country-wise data'!$B88)</f>
        <v>19488.646998299999</v>
      </c>
      <c r="AC88" s="92">
        <f>INDEX(Assumptions!$G$154:$P$345,MATCH('Country-wise data'!$B88,Assumptions!$B$154:$B$344,),MATCH('Country-wise data'!AC$3,Assumptions!$G$153:$P$153,))*S88</f>
        <v>3.9035501911087005</v>
      </c>
      <c r="AD88" s="92">
        <f>INDEX(Assumptions!$G$154:$P$345,MATCH('Country-wise data'!$B88,Assumptions!$B$154:$B$344,),MATCH('Country-wise data'!AD$3,Assumptions!$G$153:$P$153,))*T88</f>
        <v>5.3717770164361127</v>
      </c>
      <c r="AE88" s="92">
        <f>INDEX(Assumptions!$G$154:$P$345,MATCH('Country-wise data'!$B88,Assumptions!$B$154:$B$344,),MATCH('Country-wise data'!AE$3,Assumptions!$G$153:$P$153,))*U88</f>
        <v>5.8002814385638182</v>
      </c>
      <c r="AF88" s="92">
        <f>INDEX(Assumptions!$G$154:$P$345,MATCH('Country-wise data'!$B88,Assumptions!$B$154:$B$344,),MATCH('Country-wise data'!AF$3,Assumptions!$G$153:$P$153,))*V88</f>
        <v>5.8636931883443877</v>
      </c>
      <c r="AG88" s="92">
        <f>INDEX(Assumptions!$G$154:$P$345,MATCH('Country-wise data'!$B88,Assumptions!$B$154:$B$344,),MATCH('Country-wise data'!AG$3,Assumptions!$G$153:$P$153,))*W88</f>
        <v>11.685587663153244</v>
      </c>
      <c r="AH88" s="92">
        <f>INDEX(Assumptions!$G$154:$P$345,MATCH('Country-wise data'!$B88,Assumptions!$B$154:$B$344,),MATCH('Country-wise data'!AH$3,Assumptions!$G$153:$P$153,))*X88</f>
        <v>11.731430515570596</v>
      </c>
      <c r="AI88" s="92">
        <f>INDEX(Assumptions!$G$154:$P$345,MATCH('Country-wise data'!$B88,Assumptions!$B$154:$B$344,),MATCH('Country-wise data'!AI$3,Assumptions!$G$153:$P$153,))*Y88</f>
        <v>12.72568772504904</v>
      </c>
      <c r="AJ88" s="53">
        <f t="shared" ref="AJ88:AL88" si="125">IFERROR((1+($AI88/$AF88)^(1/3)-1)*AI88,0)</f>
        <v>16.475980519631534</v>
      </c>
      <c r="AK88" s="53">
        <f t="shared" si="125"/>
        <v>21.33149421456762</v>
      </c>
      <c r="AL88" s="53">
        <f t="shared" si="125"/>
        <v>27.617940242400099</v>
      </c>
      <c r="AM88" s="55" cm="1">
        <f t="array" ref="AM88">INDEX('non-R&amp;D ex_typologies'!$J$8:$J$10,MATCH('Country-wise data'!FL88,'non-R&amp;D ex_typologies'!$F$8:$F$10,),)*'Country-wise data'!AC88</f>
        <v>11.404318159225642</v>
      </c>
      <c r="AN88" s="55" cm="1">
        <f t="array" ref="AN88">INDEX('non-R&amp;D ex_typologies'!$J$8:$J$10,MATCH('Country-wise data'!FM88,'non-R&amp;D ex_typologies'!$F$8:$F$10,),)*'Country-wise data'!AD88</f>
        <v>15.69377904129205</v>
      </c>
      <c r="AO88" s="55" cm="1">
        <f t="array" ref="AO88">INDEX('non-R&amp;D ex_typologies'!$J$8:$J$10,MATCH('Country-wise data'!FN88,'non-R&amp;D ex_typologies'!$F$8:$F$10,),)*'Country-wise data'!AE88</f>
        <v>16.945665279032859</v>
      </c>
      <c r="AP88" s="55" cm="1">
        <f t="array" ref="AP88">INDEX('non-R&amp;D ex_typologies'!$J$8:$J$10,MATCH('Country-wise data'!FO88,'non-R&amp;D ex_typologies'!$F$8:$F$10,),)*'Country-wise data'!AF88</f>
        <v>17.130924269983716</v>
      </c>
      <c r="AQ88" s="55" cm="1">
        <f t="array" ref="AQ88">INDEX('non-R&amp;D ex_typologies'!$J$8:$J$10,MATCH('Country-wise data'!FP88,'non-R&amp;D ex_typologies'!$F$8:$F$10,),)*'Country-wise data'!AG88</f>
        <v>34.139732567463398</v>
      </c>
      <c r="AR88" s="55" cm="1">
        <f t="array" ref="AR88">INDEX('non-R&amp;D ex_typologies'!$J$8:$J$10,MATCH('Country-wise data'!FQ88,'non-R&amp;D ex_typologies'!$F$8:$F$10,),)*'Country-wise data'!AH88</f>
        <v>34.273663591454003</v>
      </c>
      <c r="AS88" s="55" cm="1">
        <f t="array" ref="AS88">INDEX('non-R&amp;D ex_typologies'!$J$8:$J$10,MATCH('Country-wise data'!FR88,'non-R&amp;D ex_typologies'!$F$8:$F$10,),)*'Country-wise data'!AI88</f>
        <v>37.178410550984076</v>
      </c>
      <c r="AT88" s="55" cm="1">
        <f t="array" ref="AT88">INDEX('non-R&amp;D ex_typologies'!$J$8:$J$10,MATCH('Country-wise data'!FS88,'non-R&amp;D ex_typologies'!$F$8:$F$10,),)*'Country-wise data'!AJ88</f>
        <v>48.134983446367464</v>
      </c>
      <c r="AU88" s="55" cm="1">
        <f t="array" ref="AU88">INDEX('non-R&amp;D ex_typologies'!$J$8:$J$10,MATCH('Country-wise data'!FT88,'non-R&amp;D ex_typologies'!$F$8:$F$10,),)*'Country-wise data'!AK88</f>
        <v>62.320486460945311</v>
      </c>
      <c r="AV88" s="55" cm="1">
        <f t="array" ref="AV88">INDEX('non-R&amp;D ex_typologies'!$J$8:$J$10,MATCH('Country-wise data'!FU88,'non-R&amp;D ex_typologies'!$F$8:$F$10,),)*'Country-wise data'!AL88</f>
        <v>80.686493578133025</v>
      </c>
      <c r="AW88">
        <f t="shared" si="92"/>
        <v>480.41587965970672</v>
      </c>
      <c r="AX88" s="53">
        <f>INDEX('GDP deflators'!$AB$3:$AK$155,MATCH('Country-wise data'!$B88,'GDP deflators'!$B$3:$B$155,),MATCH('Country-wise data'!AX$3,'GDP deflators'!$D$2:$M$2,))</f>
        <v>59.872039758514049</v>
      </c>
      <c r="AY88" s="53">
        <f>INDEX('GDP deflators'!$AB$3:$AK$155,MATCH('Country-wise data'!$B88,'GDP deflators'!$B$3:$B$155,),MATCH('Country-wise data'!AY$3,'GDP deflators'!$D$2:$M$2,))</f>
        <v>66.011663978406219</v>
      </c>
      <c r="AZ88" s="53">
        <f>INDEX('GDP deflators'!$AB$3:$AK$155,MATCH('Country-wise data'!$B88,'GDP deflators'!$B$3:$B$155,),MATCH('Country-wise data'!AZ$3,'GDP deflators'!$D$2:$M$2,))</f>
        <v>68.077893060908337</v>
      </c>
      <c r="BA88" s="53">
        <f>INDEX('GDP deflators'!$AB$3:$AK$155,MATCH('Country-wise data'!$B88,'GDP deflators'!$B$3:$B$155,),MATCH('Country-wise data'!BA$3,'GDP deflators'!$D$2:$M$2,))</f>
        <v>71.058391447717938</v>
      </c>
      <c r="BB88" s="53">
        <f>INDEX('GDP deflators'!$AB$3:$AK$155,MATCH('Country-wise data'!$B88,'GDP deflators'!$B$3:$B$155,),MATCH('Country-wise data'!BB$3,'GDP deflators'!$D$2:$M$2,))</f>
        <v>74.024035698011886</v>
      </c>
      <c r="BC88" s="53">
        <f>INDEX('GDP deflators'!$AB$3:$AK$155,MATCH('Country-wise data'!$B88,'GDP deflators'!$B$3:$B$155,),MATCH('Country-wise data'!BC$3,'GDP deflators'!$D$2:$M$2,))</f>
        <v>78.678206136900073</v>
      </c>
      <c r="BD88" s="53">
        <f>INDEX('GDP deflators'!$AB$3:$AK$155,MATCH('Country-wise data'!$B88,'GDP deflators'!$B$3:$B$155,),MATCH('Country-wise data'!BD$3,'GDP deflators'!$D$2:$M$2,))</f>
        <v>82.905508277348659</v>
      </c>
      <c r="BE88" s="53">
        <f>INDEX('GDP deflators'!$AB$3:$AK$155,MATCH('Country-wise data'!$B88,'GDP deflators'!$B$3:$B$155,),MATCH('Country-wise data'!BE$3,'GDP deflators'!$D$2:$M$2,))</f>
        <v>87.420259911813474</v>
      </c>
      <c r="BF88" s="53">
        <f>INDEX('GDP deflators'!$AB$3:$AK$155,MATCH('Country-wise data'!$B88,'GDP deflators'!$B$3:$B$155,),MATCH('Country-wise data'!BF$3,'GDP deflators'!$D$2:$M$2,))</f>
        <v>92.897330347121965</v>
      </c>
      <c r="BG88" s="53">
        <f>INDEX('GDP deflators'!$AB$3:$AK$155,MATCH('Country-wise data'!$B88,'GDP deflators'!$B$3:$B$155,),MATCH('Country-wise data'!BG$3,'GDP deflators'!$D$2:$M$2,))</f>
        <v>100</v>
      </c>
      <c r="BH88" cm="1">
        <f t="array" ref="BH88">H88/(INDEX($AX88:$BG88,,MATCH(BH$3,$AX$3:$BG$3,))/100)</f>
        <v>1670.2287144940572</v>
      </c>
      <c r="BI88" cm="1">
        <f t="array" ref="BI88">I88/(INDEX($AX88:$BG88,,MATCH(BI$3,$AX$3:$BG$3,))/100)</f>
        <v>1514.8837943656756</v>
      </c>
      <c r="BJ88" cm="1">
        <f t="array" ref="BJ88">J88/(INDEX($AX88:$BG88,,MATCH(BJ$3,$AX$3:$BG$3,))/100)</f>
        <v>1468.9056241874496</v>
      </c>
      <c r="BK88" cm="1">
        <f t="array" ref="BK88">K88/(INDEX($AX88:$BG88,,MATCH(BK$3,$AX$3:$BG$3,))/100)</f>
        <v>1407.2933254276688</v>
      </c>
      <c r="BL88" cm="1">
        <f t="array" ref="BL88">L88/(INDEX($AX88:$BG88,,MATCH(BL$3,$AX$3:$BG$3,))/100)</f>
        <v>1350.9125658584671</v>
      </c>
      <c r="BM88" cm="1">
        <f t="array" ref="BM88">M88/(INDEX($AX88:$BG88,,MATCH(BM$3,$AX$3:$BG$3,))/100)</f>
        <v>1271</v>
      </c>
      <c r="BN88" cm="1">
        <f t="array" ref="BN88">N88/(INDEX($AX88:$BG88,,MATCH(BN$3,$AX$3:$BG$3,))/100)</f>
        <v>1206.1924723441068</v>
      </c>
      <c r="BO88" cm="1">
        <f t="array" ref="BO88">O88/(INDEX($AX88:$BG88,,MATCH(BO$3,$AX$3:$BG$3,))/100)</f>
        <v>1143.8995960533236</v>
      </c>
      <c r="BP88" cm="1">
        <f t="array" ref="BP88">P88/(INDEX($AX88:$BG88,,MATCH(BP$3,$AX$3:$BG$3,))/100)</f>
        <v>1097.9863427599569</v>
      </c>
      <c r="BQ88" cm="1">
        <f t="array" ref="BQ88">Q88/(INDEX($AX88:$BG88,,MATCH(BQ$3,$AX$3:$BG$3,))/100)</f>
        <v>1040.4000000000001</v>
      </c>
      <c r="BS88" cm="1">
        <f t="array" ref="BS88">S88/(INDEX($AX88:$BG88,,MATCH(BS$3,$AX$3:$BG$3,))/100)</f>
        <v>25510.620566134985</v>
      </c>
      <c r="BT88" cm="1">
        <f t="array" ref="BT88">T88/(INDEX($AX88:$BG88,,MATCH(BT$3,$AX$3:$BG$3,))/100)</f>
        <v>28497.305193145326</v>
      </c>
      <c r="BU88" cm="1">
        <f t="array" ref="BU88">U88/(INDEX($AX88:$BG88,,MATCH(BU$3,$AX$3:$BG$3,))/100)</f>
        <v>27415.988656260815</v>
      </c>
      <c r="BV88" cm="1">
        <f t="array" ref="BV88">V88/(INDEX($AX88:$BG88,,MATCH(BV$3,$AX$3:$BG$3,))/100)</f>
        <v>25826.811847412548</v>
      </c>
      <c r="BW88" cm="1">
        <f t="array" ref="BW88">W88/(INDEX($AX88:$BG88,,MATCH(BW$3,$AX$3:$BG$3,))/100)</f>
        <v>24925.813754971419</v>
      </c>
      <c r="BX88" cm="1">
        <f t="array" ref="BX88">X88/(INDEX($AX88:$BG88,,MATCH(BX$3,$AX$3:$BG$3,))/100)</f>
        <v>21281.630272385002</v>
      </c>
      <c r="BY88" cm="1">
        <f t="array" ref="BY88">Y88/(INDEX($AX88:$BG88,,MATCH(BY$3,$AX$3:$BG$3,))/100)</f>
        <v>19841.967805044471</v>
      </c>
      <c r="BZ88" cm="1">
        <f t="array" ref="BZ88">Z88/(INDEX($AX88:$BG88,,MATCH(BZ$3,$AX$3:$BG$3,))/100)</f>
        <v>17748.046268280817</v>
      </c>
      <c r="CA88" cm="1">
        <f t="array" ref="CA88">AA88/(INDEX($AX88:$BG88,,MATCH(CA$3,$AX$3:$BG$3,))/100)</f>
        <v>20567.3474077309</v>
      </c>
      <c r="CB88" cm="1">
        <f t="array" ref="CB88">AB88/(INDEX($AX88:$BG88,,MATCH(CB$3,$AX$3:$BG$3,))/100)</f>
        <v>19488.646998299999</v>
      </c>
      <c r="CC88" cm="1">
        <f t="array" ref="CC88">AC88/(INDEX($AX88:$BG88,,MATCH(CC$3,$AX$3:$BG$3,))/100)</f>
        <v>6.5198216176585158</v>
      </c>
      <c r="CD88" cm="1">
        <f t="array" ref="CD88">AD88/(INDEX($AX88:$BG88,,MATCH(CD$3,$AX$3:$BG$3,))/100)</f>
        <v>8.1376179491450653</v>
      </c>
      <c r="CE88" cm="1">
        <f t="array" ref="CE88">AE88/(INDEX($AX88:$BG88,,MATCH(CE$3,$AX$3:$BG$3,))/100)</f>
        <v>8.5200660269764636</v>
      </c>
      <c r="CF88" cm="1">
        <f t="array" ref="CF88">AF88/(INDEX($AX88:$BG88,,MATCH(CF$3,$AX$3:$BG$3,))/100)</f>
        <v>8.251936286312743</v>
      </c>
      <c r="CG88" cm="1">
        <f t="array" ref="CG88">AG88/(INDEX($AX88:$BG88,,MATCH(CG$3,$AX$3:$BG$3,))/100)</f>
        <v>15.786207213594398</v>
      </c>
      <c r="CH88" cm="1">
        <f t="array" ref="CH88">AH88/(INDEX($AX88:$BG88,,MATCH(CH$3,$AX$3:$BG$3,))/100)</f>
        <v>14.910648185290228</v>
      </c>
      <c r="CI88" cm="1">
        <f t="array" ref="CI88">AI88/(INDEX($AX88:$BG88,,MATCH(CI$3,$AX$3:$BG$3,))/100)</f>
        <v>15.349628739355955</v>
      </c>
      <c r="CJ88" cm="1">
        <f t="array" ref="CJ88">AJ88/(INDEX($AX88:$BG88,,MATCH(CJ$3,$AX$3:$BG$3,))/100)</f>
        <v>18.846867460988943</v>
      </c>
      <c r="CK88" cm="1">
        <f t="array" ref="CK88">AK88/(INDEX($AX88:$BG88,,MATCH(CK$3,$AX$3:$BG$3,))/100)</f>
        <v>22.962440508096353</v>
      </c>
      <c r="CL88" cm="1">
        <f t="array" ref="CL88">AL88/(INDEX($AX88:$BG88,,MATCH(CL$3,$AX$3:$BG$3,))/100)</f>
        <v>27.617940242400099</v>
      </c>
      <c r="CM88" cm="1">
        <f t="array" ref="CM88">AM88/(INDEX($AX88:$BG88,,MATCH(CM$3,$AX$3:$BG$3,))/100)</f>
        <v>19.047819658764677</v>
      </c>
      <c r="CN88" cm="1">
        <f t="array" ref="CN88">AN88/(INDEX($AX88:$BG88,,MATCH(CN$3,$AX$3:$BG$3,))/100)</f>
        <v>23.774251542009015</v>
      </c>
      <c r="CO88" cm="1">
        <f t="array" ref="CO88">AO88/(INDEX($AX88:$BG88,,MATCH(CO$3,$AX$3:$BG$3,))/100)</f>
        <v>24.891583033969354</v>
      </c>
      <c r="CP88" cm="1">
        <f t="array" ref="CP88">AP88/(INDEX($AX88:$BG88,,MATCH(CP$3,$AX$3:$BG$3,))/100)</f>
        <v>24.108235383554941</v>
      </c>
      <c r="CQ88" cm="1">
        <f t="array" ref="CQ88">AQ88/(INDEX($AX88:$BG88,,MATCH(CQ$3,$AX$3:$BG$3,))/100)</f>
        <v>46.119793720433854</v>
      </c>
      <c r="CR88" cm="1">
        <f t="array" ref="CR88">AR88/(INDEX($AX88:$BG88,,MATCH(CR$3,$AX$3:$BG$3,))/100)</f>
        <v>43.561826424738037</v>
      </c>
      <c r="CS88" cm="1">
        <f t="array" ref="CS88">AS88/(INDEX($AX88:$BG88,,MATCH(CS$3,$AX$3:$BG$3,))/100)</f>
        <v>44.844318940315709</v>
      </c>
      <c r="CT88" cm="1">
        <f t="array" ref="CT88">AT88/(INDEX($AX88:$BG88,,MATCH(CT$3,$AX$3:$BG$3,))/100)</f>
        <v>55.06158812033317</v>
      </c>
      <c r="CU88" cm="1">
        <f t="array" ref="CU88">AU88/(INDEX($AX88:$BG88,,MATCH(CU$3,$AX$3:$BG$3,))/100)</f>
        <v>67.085336282622308</v>
      </c>
      <c r="CV88" cm="1">
        <f t="array" ref="CV88">AV88/(INDEX($AX88:$BG88,,MATCH(CV$3,$AX$3:$BG$3,))/100)</f>
        <v>80.686493578133025</v>
      </c>
      <c r="CW88">
        <f t="shared" si="93"/>
        <v>576.08442091469283</v>
      </c>
      <c r="CX88">
        <f>IFERROR(1/INDEX('exch rates'!$BC$5:$BL$268,MATCH('Country-wise data'!$B88,'exch rates'!$A$5:$A$268,),MATCH(CX$3,'exch rates'!$BC$4:$BL$4,)),1)</f>
        <v>0.17746596350708246</v>
      </c>
      <c r="CY88">
        <f>IFERROR(1/INDEX('exch rates'!$BC$5:$BL$268,MATCH('Country-wise data'!$B88,'exch rates'!$A$5:$A$268,),MATCH(CY$3,'exch rates'!$BC$4:$BL$4,)),1)</f>
        <v>0.18368480911321577</v>
      </c>
      <c r="CZ88">
        <f>IFERROR(1/INDEX('exch rates'!$BC$5:$BL$268,MATCH('Country-wise data'!$B88,'exch rates'!$A$5:$A$268,),MATCH(CZ$3,'exch rates'!$BC$4:$BL$4,)),1)</f>
        <v>0.18368480911321577</v>
      </c>
      <c r="DA88">
        <f>IFERROR(1/INDEX('exch rates'!$BC$5:$BL$268,MATCH('Country-wise data'!$B88,'exch rates'!$A$5:$A$268,),MATCH(DA$3,'exch rates'!$BC$4:$BL$4,)),1)</f>
        <v>0.18368480911321577</v>
      </c>
      <c r="DB88">
        <f>IFERROR(1/INDEX('exch rates'!$BC$5:$BL$268,MATCH('Country-wise data'!$B88,'exch rates'!$A$5:$A$268,),MATCH(DB$3,'exch rates'!$BC$4:$BL$4,)),1)</f>
        <v>0.18368480911321577</v>
      </c>
      <c r="DC88">
        <f>IFERROR(1/INDEX('exch rates'!$BC$5:$BL$268,MATCH('Country-wise data'!$B88,'exch rates'!$A$5:$A$268,),MATCH(DC$3,'exch rates'!$BC$4:$BL$4,)),1)</f>
        <v>0.18368480911321577</v>
      </c>
      <c r="DD88">
        <f>IFERROR(1/INDEX('exch rates'!$BC$5:$BL$268,MATCH('Country-wise data'!$B88,'exch rates'!$A$5:$A$268,),MATCH(DD$3,'exch rates'!$BC$4:$BL$4,)),1)</f>
        <v>0.18368480911321577</v>
      </c>
      <c r="DE88">
        <f>IFERROR(1/INDEX('exch rates'!$BC$5:$BL$268,MATCH('Country-wise data'!$B88,'exch rates'!$A$5:$A$268,),MATCH(DE$3,'exch rates'!$BC$4:$BL$4,)),1)</f>
        <v>0.18368480911321577</v>
      </c>
      <c r="DF88">
        <f>IFERROR(1/INDEX('exch rates'!$BC$5:$BL$268,MATCH('Country-wise data'!$B88,'exch rates'!$A$5:$A$268,),MATCH(DF$3,'exch rates'!$BC$4:$BL$4,)),1)</f>
        <v>0.18368480911321577</v>
      </c>
      <c r="DG88">
        <f>IFERROR(1/INDEX('exch rates'!$BC$5:$BL$268,MATCH('Country-wise data'!$B88,'exch rates'!$A$5:$A$268,),MATCH(DG$3,'exch rates'!$BC$4:$BL$4,)),1)</f>
        <v>0.18368480911321577</v>
      </c>
      <c r="DH88" cm="1">
        <f t="array" ref="DH88">(BH88/INDEX($CX88:$DG88,,MATCH(DH$3,$CX$3:$DG$3,)))*$DG88</f>
        <v>1728.7576532105484</v>
      </c>
      <c r="DI88" cm="1">
        <f t="array" ref="DI88">(BI88/INDEX($CX88:$DG88,,MATCH(DI$3,$CX$3:$DG$3,)))*$DG88</f>
        <v>1514.8837943656756</v>
      </c>
      <c r="DJ88" cm="1">
        <f t="array" ref="DJ88">(BJ88/INDEX($CX88:$DG88,,MATCH(DJ$3,$CX$3:$DG$3,)))*$DG88</f>
        <v>1468.9056241874496</v>
      </c>
      <c r="DK88" cm="1">
        <f t="array" ref="DK88">(BK88/INDEX($CX88:$DG88,,MATCH(DK$3,$CX$3:$DG$3,)))*$DG88</f>
        <v>1407.2933254276688</v>
      </c>
      <c r="DL88" cm="1">
        <f t="array" ref="DL88">(BL88/INDEX($CX88:$DG88,,MATCH(DL$3,$CX$3:$DG$3,)))*$DG88</f>
        <v>1350.9125658584671</v>
      </c>
      <c r="DM88" cm="1">
        <f t="array" ref="DM88">(BM88/INDEX($CX88:$DG88,,MATCH(DM$3,$CX$3:$DG$3,)))*$DG88</f>
        <v>1271</v>
      </c>
      <c r="DN88" cm="1">
        <f t="array" ref="DN88">(BN88/INDEX($CX88:$DG88,,MATCH(DN$3,$CX$3:$DG$3,)))*$DG88</f>
        <v>1206.1924723441068</v>
      </c>
      <c r="DO88" cm="1">
        <f t="array" ref="DO88">(BO88/INDEX($CX88:$DG88,,MATCH(DO$3,$CX$3:$DG$3,)))*$DG88</f>
        <v>1143.8995960533236</v>
      </c>
      <c r="DP88" cm="1">
        <f t="array" ref="DP88">(BP88/INDEX($CX88:$DG88,,MATCH(DP$3,$CX$3:$DG$3,)))*$DG88</f>
        <v>1097.9863427599569</v>
      </c>
      <c r="DQ88" cm="1">
        <f t="array" ref="DQ88">(BQ88/INDEX($CX88:$DG88,,MATCH(DQ$3,$CX$3:$DG$3,)))*$DG88</f>
        <v>1040.4000000000001</v>
      </c>
      <c r="DS88" cm="1">
        <f t="array" ref="DS88">(BS88/INDEX($CX88:$DG88,,MATCH(DS$3,$CX$3:$DG$3,)))*$DG88</f>
        <v>26404.575708193035</v>
      </c>
      <c r="DT88" cm="1">
        <f t="array" ref="DT88">(BT88/INDEX($CX88:$DG88,,MATCH(DT$3,$CX$3:$DG$3,)))*$DG88</f>
        <v>28497.305193145326</v>
      </c>
      <c r="DU88" cm="1">
        <f t="array" ref="DU88">(BU88/INDEX($CX88:$DG88,,MATCH(DU$3,$CX$3:$DG$3,)))*$DG88</f>
        <v>27415.988656260819</v>
      </c>
      <c r="DV88" cm="1">
        <f t="array" ref="DV88">(BV88/INDEX($CX88:$DG88,,MATCH(DV$3,$CX$3:$DG$3,)))*$DG88</f>
        <v>25826.811847412551</v>
      </c>
      <c r="DW88" cm="1">
        <f t="array" ref="DW88">(BW88/INDEX($CX88:$DG88,,MATCH(DW$3,$CX$3:$DG$3,)))*$DG88</f>
        <v>24925.813754971419</v>
      </c>
      <c r="DX88" cm="1">
        <f t="array" ref="DX88">(BX88/INDEX($CX88:$DG88,,MATCH(DX$3,$CX$3:$DG$3,)))*$DG88</f>
        <v>21281.630272385002</v>
      </c>
      <c r="DY88" cm="1">
        <f t="array" ref="DY88">(BY88/INDEX($CX88:$DG88,,MATCH(DY$3,$CX$3:$DG$3,)))*$DG88</f>
        <v>19841.967805044471</v>
      </c>
      <c r="DZ88" cm="1">
        <f t="array" ref="DZ88">(BZ88/INDEX($CX88:$DG88,,MATCH(DZ$3,$CX$3:$DG$3,)))*$DG88</f>
        <v>17748.046268280817</v>
      </c>
      <c r="EA88" cm="1">
        <f t="array" ref="EA88">(CA88/INDEX($CX88:$DG88,,MATCH(EA$3,$CX$3:$DG$3,)))*$DG88</f>
        <v>20567.3474077309</v>
      </c>
      <c r="EB88" cm="1">
        <f t="array" ref="EB88">(CB88/INDEX($CX88:$DG88,,MATCH(EB$3,$CX$3:$DG$3,)))*$DG88</f>
        <v>19488.646998299999</v>
      </c>
      <c r="EC88" s="53" cm="1">
        <f t="array" ref="EC88">(CC88/INDEX($CX88:$DG88,,MATCH(EC$3,$CX$3:$DG$3,)))*$DG88</f>
        <v>6.7482922675706636</v>
      </c>
      <c r="ED88" cm="1">
        <f t="array" ref="ED88">(CD88/INDEX($CX88:$DG88,,MATCH(ED$3,$CX$3:$DG$3,)))*$DG88</f>
        <v>8.1376179491450653</v>
      </c>
      <c r="EE88" cm="1">
        <f t="array" ref="EE88">(CE88/INDEX($CX88:$DG88,,MATCH(EE$3,$CX$3:$DG$3,)))*$DG88</f>
        <v>8.5200660269764636</v>
      </c>
      <c r="EF88" cm="1">
        <f t="array" ref="EF88">(CF88/INDEX($CX88:$DG88,,MATCH(EF$3,$CX$3:$DG$3,)))*$DG88</f>
        <v>8.251936286312743</v>
      </c>
      <c r="EG88" cm="1">
        <f t="array" ref="EG88">(CG88/INDEX($CX88:$DG88,,MATCH(EG$3,$CX$3:$DG$3,)))*$DG88</f>
        <v>15.786207213594396</v>
      </c>
      <c r="EH88" cm="1">
        <f t="array" ref="EH88">(CH88/INDEX($CX88:$DG88,,MATCH(EH$3,$CX$3:$DG$3,)))*$DG88</f>
        <v>14.910648185290228</v>
      </c>
      <c r="EI88" cm="1">
        <f t="array" ref="EI88">(CI88/INDEX($CX88:$DG88,,MATCH(EI$3,$CX$3:$DG$3,)))*$DG88</f>
        <v>15.349628739355955</v>
      </c>
      <c r="EJ88" cm="1">
        <f t="array" ref="EJ88">(CJ88/INDEX($CX88:$DG88,,MATCH(EJ$3,$CX$3:$DG$3,)))*$DG88</f>
        <v>18.846867460988943</v>
      </c>
      <c r="EK88" cm="1">
        <f t="array" ref="EK88">(CK88/INDEX($CX88:$DG88,,MATCH(EK$3,$CX$3:$DG$3,)))*$DG88</f>
        <v>22.962440508096353</v>
      </c>
      <c r="EL88" cm="1">
        <f t="array" ref="EL88">(CL88/INDEX($CX88:$DG88,,MATCH(EL$3,$CX$3:$DG$3,)))*$DG88</f>
        <v>27.617940242400099</v>
      </c>
      <c r="EM88" cm="1">
        <f t="array" ref="EM88">(CM88/INDEX($CX88:$DG88,,MATCH(EM$3,$CX$3:$DG$3,)))*$DG88</f>
        <v>19.715302297409359</v>
      </c>
      <c r="EN88" cm="1">
        <f t="array" ref="EN88">(CN88/INDEX($CX88:$DG88,,MATCH(EN$3,$CX$3:$DG$3,)))*$DG88</f>
        <v>23.774251542009015</v>
      </c>
      <c r="EO88" cm="1">
        <f t="array" ref="EO88">(CO88/INDEX($CX88:$DG88,,MATCH(EO$3,$CX$3:$DG$3,)))*$DG88</f>
        <v>24.891583033969354</v>
      </c>
      <c r="EP88" cm="1">
        <f t="array" ref="EP88">(CP88/INDEX($CX88:$DG88,,MATCH(EP$3,$CX$3:$DG$3,)))*$DG88</f>
        <v>24.108235383554941</v>
      </c>
      <c r="EQ88" cm="1">
        <f t="array" ref="EQ88">(CQ88/INDEX($CX88:$DG88,,MATCH(EQ$3,$CX$3:$DG$3,)))*$DG88</f>
        <v>46.119793720433854</v>
      </c>
      <c r="ER88" cm="1">
        <f t="array" ref="ER88">(CR88/INDEX($CX88:$DG88,,MATCH(ER$3,$CX$3:$DG$3,)))*$DG88</f>
        <v>43.561826424738037</v>
      </c>
      <c r="ES88" cm="1">
        <f t="array" ref="ES88">(CS88/INDEX($CX88:$DG88,,MATCH(ES$3,$CX$3:$DG$3,)))*$DG88</f>
        <v>44.844318940315709</v>
      </c>
      <c r="ET88" cm="1">
        <f t="array" ref="ET88">(CT88/INDEX($CX88:$DG88,,MATCH(ET$3,$CX$3:$DG$3,)))*$DG88</f>
        <v>55.06158812033317</v>
      </c>
      <c r="EU88" cm="1">
        <f t="array" ref="EU88">(CU88/INDEX($CX88:$DG88,,MATCH(EU$3,$CX$3:$DG$3,)))*$DG88</f>
        <v>67.085336282622308</v>
      </c>
      <c r="EV88" cm="1">
        <f t="array" ref="EV88">(CV88/INDEX($CX88:$DG88,,MATCH(EV$3,$CX$3:$DG$3,)))*$DG88</f>
        <v>80.686493578133025</v>
      </c>
      <c r="EW88">
        <f t="shared" si="94"/>
        <v>576.98037420324977</v>
      </c>
      <c r="EY88" s="96">
        <f t="shared" si="105"/>
        <v>2.55572834880916E-4</v>
      </c>
      <c r="EZ88" s="96">
        <f t="shared" si="95"/>
        <v>2.8555745513447598E-4</v>
      </c>
      <c r="FA88" s="96">
        <f t="shared" si="96"/>
        <v>3.1076997199700802E-4</v>
      </c>
      <c r="FB88" s="96">
        <f t="shared" si="97"/>
        <v>3.1951045042129202E-4</v>
      </c>
      <c r="FC88" s="96">
        <f t="shared" si="98"/>
        <v>6.3332765657233008E-4</v>
      </c>
      <c r="FD88" s="96">
        <f t="shared" si="99"/>
        <v>7.0063467856775299E-4</v>
      </c>
      <c r="FE88" s="96">
        <f t="shared" si="100"/>
        <v>7.7359407545523695E-4</v>
      </c>
      <c r="FF88" s="96">
        <f t="shared" si="101"/>
        <v>1.0619122339494873E-3</v>
      </c>
      <c r="FG88" s="96">
        <f t="shared" si="102"/>
        <v>1.1164512395733239E-3</v>
      </c>
      <c r="FH88" s="96">
        <f t="shared" si="103"/>
        <v>1.4171296881106841E-3</v>
      </c>
      <c r="FJ88" s="96">
        <f t="shared" si="106"/>
        <v>23110.417876966629</v>
      </c>
      <c r="FK88" s="96" t="str">
        <f>IF(AND('Country-wise data'!FJ88&gt;'non-R&amp;D ex_typologies'!$C$17,'Country-wise data'!FJ88&lt;'non-R&amp;D ex_typologies'!$D$17),"Small",IF(AND('Country-wise data'!FJ88&gt;'non-R&amp;D ex_typologies'!$E$17,'Country-wise data'!$FJ$4&lt;'non-R&amp;D ex_typologies'!$F$17),"Medium","Large"))</f>
        <v>Medium</v>
      </c>
      <c r="FL88" t="str">
        <f>IF($FK88='non-R&amp;D ex_typologies'!$C$16,IF(AND('Country-wise data'!EY88&gt;'non-R&amp;D ex_typologies'!$C$21,'Country-wise data'!EY88&lt;'non-R&amp;D ex_typologies'!$D$21),'non-R&amp;D ex_typologies'!$B$21,IF(AND('Country-wise data'!EY88&gt;'non-R&amp;D ex_typologies'!$C$19,'Country-wise data'!EY88&lt;'non-R&amp;D ex_typologies'!$D$19),'non-R&amp;D ex_typologies'!$B$19,'non-R&amp;D ex_typologies'!$B$20)),IF($FK88='non-R&amp;D ex_typologies'!$E$16,IF(AND('Country-wise data'!EY88&gt;'non-R&amp;D ex_typologies'!$E$21,'Country-wise data'!EY88&lt;'non-R&amp;D ex_typologies'!$F$21),'non-R&amp;D ex_typologies'!$B$21,IF(AND('Country-wise data'!EY88&gt;'non-R&amp;D ex_typologies'!$E$19,'Country-wise data'!EY88&lt;'non-R&amp;D ex_typologies'!$F$19),'non-R&amp;D ex_typologies'!$B$19,'non-R&amp;D ex_typologies'!$B$20)),IF(AND('Country-wise data'!EY88&gt;'non-R&amp;D ex_typologies'!$G$21,'Country-wise data'!EY88&lt;'non-R&amp;D ex_typologies'!$H$21),'non-R&amp;D ex_typologies'!$B$21,IF(AND('Country-wise data'!EY88&gt;'non-R&amp;D ex_typologies'!$G$19,'Country-wise data'!EY88&lt;'non-R&amp;D ex_typologies'!$H$19),'non-R&amp;D ex_typologies'!$B$19,'non-R&amp;D ex_typologies'!$B$20))))</f>
        <v>Program heavy</v>
      </c>
      <c r="FM88" t="str">
        <f>IF($FK88='non-R&amp;D ex_typologies'!$C$16,IF(AND('Country-wise data'!EZ88&gt;'non-R&amp;D ex_typologies'!$C$21,'Country-wise data'!EZ88&lt;'non-R&amp;D ex_typologies'!$D$21),'non-R&amp;D ex_typologies'!$B$21,IF(AND('Country-wise data'!EZ88&gt;'non-R&amp;D ex_typologies'!$C$19,'Country-wise data'!EZ88&lt;'non-R&amp;D ex_typologies'!$D$19),'non-R&amp;D ex_typologies'!$B$19,'non-R&amp;D ex_typologies'!$B$20)),IF($FK88='non-R&amp;D ex_typologies'!$E$16,IF(AND('Country-wise data'!EZ88&gt;'non-R&amp;D ex_typologies'!$E$21,'Country-wise data'!EZ88&lt;'non-R&amp;D ex_typologies'!$F$21),'non-R&amp;D ex_typologies'!$B$21,IF(AND('Country-wise data'!EZ88&gt;'non-R&amp;D ex_typologies'!$E$19,'Country-wise data'!EZ88&lt;'non-R&amp;D ex_typologies'!$F$19),'non-R&amp;D ex_typologies'!$B$19,'non-R&amp;D ex_typologies'!$B$20)),IF(AND('Country-wise data'!EZ88&gt;'non-R&amp;D ex_typologies'!$G$21,'Country-wise data'!EZ88&lt;'non-R&amp;D ex_typologies'!$H$21),'non-R&amp;D ex_typologies'!$B$21,IF(AND('Country-wise data'!EZ88&gt;'non-R&amp;D ex_typologies'!$G$19,'Country-wise data'!EZ88&lt;'non-R&amp;D ex_typologies'!$H$19),'non-R&amp;D ex_typologies'!$B$19,'non-R&amp;D ex_typologies'!$B$20))))</f>
        <v>Program heavy</v>
      </c>
      <c r="FN88" t="str">
        <f>IF($FK88='non-R&amp;D ex_typologies'!$C$16,IF(AND('Country-wise data'!FA88&gt;'non-R&amp;D ex_typologies'!$C$21,'Country-wise data'!FA88&lt;'non-R&amp;D ex_typologies'!$D$21),'non-R&amp;D ex_typologies'!$B$21,IF(AND('Country-wise data'!FA88&gt;'non-R&amp;D ex_typologies'!$C$19,'Country-wise data'!FA88&lt;'non-R&amp;D ex_typologies'!$D$19),'non-R&amp;D ex_typologies'!$B$19,'non-R&amp;D ex_typologies'!$B$20)),IF($FK88='non-R&amp;D ex_typologies'!$E$16,IF(AND('Country-wise data'!FA88&gt;'non-R&amp;D ex_typologies'!$E$21,'Country-wise data'!FA88&lt;'non-R&amp;D ex_typologies'!$F$21),'non-R&amp;D ex_typologies'!$B$21,IF(AND('Country-wise data'!FA88&gt;'non-R&amp;D ex_typologies'!$E$19,'Country-wise data'!FA88&lt;'non-R&amp;D ex_typologies'!$F$19),'non-R&amp;D ex_typologies'!$B$19,'non-R&amp;D ex_typologies'!$B$20)),IF(AND('Country-wise data'!FA88&gt;'non-R&amp;D ex_typologies'!$G$21,'Country-wise data'!FA88&lt;'non-R&amp;D ex_typologies'!$H$21),'non-R&amp;D ex_typologies'!$B$21,IF(AND('Country-wise data'!FA88&gt;'non-R&amp;D ex_typologies'!$G$19,'Country-wise data'!FA88&lt;'non-R&amp;D ex_typologies'!$H$19),'non-R&amp;D ex_typologies'!$B$19,'non-R&amp;D ex_typologies'!$B$20))))</f>
        <v>Program heavy</v>
      </c>
      <c r="FO88" t="str">
        <f>IF($FK88='non-R&amp;D ex_typologies'!$C$16,IF(AND('Country-wise data'!FB88&gt;'non-R&amp;D ex_typologies'!$C$21,'Country-wise data'!FB88&lt;'non-R&amp;D ex_typologies'!$D$21),'non-R&amp;D ex_typologies'!$B$21,IF(AND('Country-wise data'!FB88&gt;'non-R&amp;D ex_typologies'!$C$19,'Country-wise data'!FB88&lt;'non-R&amp;D ex_typologies'!$D$19),'non-R&amp;D ex_typologies'!$B$19,'non-R&amp;D ex_typologies'!$B$20)),IF($FK88='non-R&amp;D ex_typologies'!$E$16,IF(AND('Country-wise data'!FB88&gt;'non-R&amp;D ex_typologies'!$E$21,'Country-wise data'!FB88&lt;'non-R&amp;D ex_typologies'!$F$21),'non-R&amp;D ex_typologies'!$B$21,IF(AND('Country-wise data'!FB88&gt;'non-R&amp;D ex_typologies'!$E$19,'Country-wise data'!FB88&lt;'non-R&amp;D ex_typologies'!$F$19),'non-R&amp;D ex_typologies'!$B$19,'non-R&amp;D ex_typologies'!$B$20)),IF(AND('Country-wise data'!FB88&gt;'non-R&amp;D ex_typologies'!$G$21,'Country-wise data'!FB88&lt;'non-R&amp;D ex_typologies'!$H$21),'non-R&amp;D ex_typologies'!$B$21,IF(AND('Country-wise data'!FB88&gt;'non-R&amp;D ex_typologies'!$G$19,'Country-wise data'!FB88&lt;'non-R&amp;D ex_typologies'!$H$19),'non-R&amp;D ex_typologies'!$B$19,'non-R&amp;D ex_typologies'!$B$20))))</f>
        <v>Program heavy</v>
      </c>
      <c r="FP88" t="str">
        <f>IF($FK88='non-R&amp;D ex_typologies'!$C$16,IF(AND('Country-wise data'!FC88&gt;'non-R&amp;D ex_typologies'!$C$21,'Country-wise data'!FC88&lt;'non-R&amp;D ex_typologies'!$D$21),'non-R&amp;D ex_typologies'!$B$21,IF(AND('Country-wise data'!FC88&gt;'non-R&amp;D ex_typologies'!$C$19,'Country-wise data'!FC88&lt;'non-R&amp;D ex_typologies'!$D$19),'non-R&amp;D ex_typologies'!$B$19,'non-R&amp;D ex_typologies'!$B$20)),IF($FK88='non-R&amp;D ex_typologies'!$E$16,IF(AND('Country-wise data'!FC88&gt;'non-R&amp;D ex_typologies'!$E$21,'Country-wise data'!FC88&lt;'non-R&amp;D ex_typologies'!$F$21),'non-R&amp;D ex_typologies'!$B$21,IF(AND('Country-wise data'!FC88&gt;'non-R&amp;D ex_typologies'!$E$19,'Country-wise data'!FC88&lt;'non-R&amp;D ex_typologies'!$F$19),'non-R&amp;D ex_typologies'!$B$19,'non-R&amp;D ex_typologies'!$B$20)),IF(AND('Country-wise data'!FC88&gt;'non-R&amp;D ex_typologies'!$G$21,'Country-wise data'!FC88&lt;'non-R&amp;D ex_typologies'!$H$21),'non-R&amp;D ex_typologies'!$B$21,IF(AND('Country-wise data'!FC88&gt;'non-R&amp;D ex_typologies'!$G$19,'Country-wise data'!FC88&lt;'non-R&amp;D ex_typologies'!$H$19),'non-R&amp;D ex_typologies'!$B$19,'non-R&amp;D ex_typologies'!$B$20))))</f>
        <v>Program heavy</v>
      </c>
      <c r="FQ88" t="str">
        <f>IF($FK88='non-R&amp;D ex_typologies'!$C$16,IF(AND('Country-wise data'!FD88&gt;'non-R&amp;D ex_typologies'!$C$21,'Country-wise data'!FD88&lt;'non-R&amp;D ex_typologies'!$D$21),'non-R&amp;D ex_typologies'!$B$21,IF(AND('Country-wise data'!FD88&gt;'non-R&amp;D ex_typologies'!$C$19,'Country-wise data'!FD88&lt;'non-R&amp;D ex_typologies'!$D$19),'non-R&amp;D ex_typologies'!$B$19,'non-R&amp;D ex_typologies'!$B$20)),IF($FK88='non-R&amp;D ex_typologies'!$E$16,IF(AND('Country-wise data'!FD88&gt;'non-R&amp;D ex_typologies'!$E$21,'Country-wise data'!FD88&lt;'non-R&amp;D ex_typologies'!$F$21),'non-R&amp;D ex_typologies'!$B$21,IF(AND('Country-wise data'!FD88&gt;'non-R&amp;D ex_typologies'!$E$19,'Country-wise data'!FD88&lt;'non-R&amp;D ex_typologies'!$F$19),'non-R&amp;D ex_typologies'!$B$19,'non-R&amp;D ex_typologies'!$B$20)),IF(AND('Country-wise data'!FD88&gt;'non-R&amp;D ex_typologies'!$G$21,'Country-wise data'!FD88&lt;'non-R&amp;D ex_typologies'!$H$21),'non-R&amp;D ex_typologies'!$B$21,IF(AND('Country-wise data'!FD88&gt;'non-R&amp;D ex_typologies'!$G$19,'Country-wise data'!FD88&lt;'non-R&amp;D ex_typologies'!$H$19),'non-R&amp;D ex_typologies'!$B$19,'non-R&amp;D ex_typologies'!$B$20))))</f>
        <v>Program heavy</v>
      </c>
      <c r="FR88" t="str">
        <f>IF($FK88='non-R&amp;D ex_typologies'!$C$16,IF(AND('Country-wise data'!FE88&gt;'non-R&amp;D ex_typologies'!$C$21,'Country-wise data'!FE88&lt;'non-R&amp;D ex_typologies'!$D$21),'non-R&amp;D ex_typologies'!$B$21,IF(AND('Country-wise data'!FE88&gt;'non-R&amp;D ex_typologies'!$C$19,'Country-wise data'!FE88&lt;'non-R&amp;D ex_typologies'!$D$19),'non-R&amp;D ex_typologies'!$B$19,'non-R&amp;D ex_typologies'!$B$20)),IF($FK88='non-R&amp;D ex_typologies'!$E$16,IF(AND('Country-wise data'!FE88&gt;'non-R&amp;D ex_typologies'!$E$21,'Country-wise data'!FE88&lt;'non-R&amp;D ex_typologies'!$F$21),'non-R&amp;D ex_typologies'!$B$21,IF(AND('Country-wise data'!FE88&gt;'non-R&amp;D ex_typologies'!$E$19,'Country-wise data'!FE88&lt;'non-R&amp;D ex_typologies'!$F$19),'non-R&amp;D ex_typologies'!$B$19,'non-R&amp;D ex_typologies'!$B$20)),IF(AND('Country-wise data'!FE88&gt;'non-R&amp;D ex_typologies'!$G$21,'Country-wise data'!FE88&lt;'non-R&amp;D ex_typologies'!$H$21),'non-R&amp;D ex_typologies'!$B$21,IF(AND('Country-wise data'!FE88&gt;'non-R&amp;D ex_typologies'!$G$19,'Country-wise data'!FE88&lt;'non-R&amp;D ex_typologies'!$H$19),'non-R&amp;D ex_typologies'!$B$19,'non-R&amp;D ex_typologies'!$B$20))))</f>
        <v>Program heavy</v>
      </c>
      <c r="FS88" t="str">
        <f>IF($FK88='non-R&amp;D ex_typologies'!$C$16,IF(AND('Country-wise data'!FF88&gt;'non-R&amp;D ex_typologies'!$C$21,'Country-wise data'!FF88&lt;'non-R&amp;D ex_typologies'!$D$21),'non-R&amp;D ex_typologies'!$B$21,IF(AND('Country-wise data'!FF88&gt;'non-R&amp;D ex_typologies'!$C$19,'Country-wise data'!FF88&lt;'non-R&amp;D ex_typologies'!$D$19),'non-R&amp;D ex_typologies'!$B$19,'non-R&amp;D ex_typologies'!$B$20)),IF($FK88='non-R&amp;D ex_typologies'!$E$16,IF(AND('Country-wise data'!FF88&gt;'non-R&amp;D ex_typologies'!$E$21,'Country-wise data'!FF88&lt;'non-R&amp;D ex_typologies'!$F$21),'non-R&amp;D ex_typologies'!$B$21,IF(AND('Country-wise data'!FF88&gt;'non-R&amp;D ex_typologies'!$E$19,'Country-wise data'!FF88&lt;'non-R&amp;D ex_typologies'!$F$19),'non-R&amp;D ex_typologies'!$B$19,'non-R&amp;D ex_typologies'!$B$20)),IF(AND('Country-wise data'!FF88&gt;'non-R&amp;D ex_typologies'!$G$21,'Country-wise data'!FF88&lt;'non-R&amp;D ex_typologies'!$H$21),'non-R&amp;D ex_typologies'!$B$21,IF(AND('Country-wise data'!FF88&gt;'non-R&amp;D ex_typologies'!$G$19,'Country-wise data'!FF88&lt;'non-R&amp;D ex_typologies'!$H$19),'non-R&amp;D ex_typologies'!$B$19,'non-R&amp;D ex_typologies'!$B$20))))</f>
        <v>Program heavy</v>
      </c>
      <c r="FT88" t="str">
        <f>IF($FK88='non-R&amp;D ex_typologies'!$C$16,IF(AND('Country-wise data'!FG88&gt;'non-R&amp;D ex_typologies'!$C$21,'Country-wise data'!FG88&lt;'non-R&amp;D ex_typologies'!$D$21),'non-R&amp;D ex_typologies'!$B$21,IF(AND('Country-wise data'!FG88&gt;'non-R&amp;D ex_typologies'!$C$19,'Country-wise data'!FG88&lt;'non-R&amp;D ex_typologies'!$D$19),'non-R&amp;D ex_typologies'!$B$19,'non-R&amp;D ex_typologies'!$B$20)),IF($FK88='non-R&amp;D ex_typologies'!$E$16,IF(AND('Country-wise data'!FG88&gt;'non-R&amp;D ex_typologies'!$E$21,'Country-wise data'!FG88&lt;'non-R&amp;D ex_typologies'!$F$21),'non-R&amp;D ex_typologies'!$B$21,IF(AND('Country-wise data'!FG88&gt;'non-R&amp;D ex_typologies'!$E$19,'Country-wise data'!FG88&lt;'non-R&amp;D ex_typologies'!$F$19),'non-R&amp;D ex_typologies'!$B$19,'non-R&amp;D ex_typologies'!$B$20)),IF(AND('Country-wise data'!FG88&gt;'non-R&amp;D ex_typologies'!$G$21,'Country-wise data'!FG88&lt;'non-R&amp;D ex_typologies'!$H$21),'non-R&amp;D ex_typologies'!$B$21,IF(AND('Country-wise data'!FG88&gt;'non-R&amp;D ex_typologies'!$G$19,'Country-wise data'!FG88&lt;'non-R&amp;D ex_typologies'!$H$19),'non-R&amp;D ex_typologies'!$B$19,'non-R&amp;D ex_typologies'!$B$20))))</f>
        <v>Program heavy</v>
      </c>
      <c r="FU88" t="str">
        <f>IF($FK88='non-R&amp;D ex_typologies'!$C$16,IF(AND('Country-wise data'!FH88&gt;'non-R&amp;D ex_typologies'!$C$21,'Country-wise data'!FH88&lt;'non-R&amp;D ex_typologies'!$D$21),'non-R&amp;D ex_typologies'!$B$21,IF(AND('Country-wise data'!FH88&gt;'non-R&amp;D ex_typologies'!$C$19,'Country-wise data'!FH88&lt;'non-R&amp;D ex_typologies'!$D$19),'non-R&amp;D ex_typologies'!$B$19,'non-R&amp;D ex_typologies'!$B$20)),IF($FK88='non-R&amp;D ex_typologies'!$E$16,IF(AND('Country-wise data'!FH88&gt;'non-R&amp;D ex_typologies'!$E$21,'Country-wise data'!FH88&lt;'non-R&amp;D ex_typologies'!$F$21),'non-R&amp;D ex_typologies'!$B$21,IF(AND('Country-wise data'!FH88&gt;'non-R&amp;D ex_typologies'!$E$19,'Country-wise data'!FH88&lt;'non-R&amp;D ex_typologies'!$F$19),'non-R&amp;D ex_typologies'!$B$19,'non-R&amp;D ex_typologies'!$B$20)),IF(AND('Country-wise data'!FH88&gt;'non-R&amp;D ex_typologies'!$G$21,'Country-wise data'!FH88&lt;'non-R&amp;D ex_typologies'!$H$21),'non-R&amp;D ex_typologies'!$B$21,IF(AND('Country-wise data'!FH88&gt;'non-R&amp;D ex_typologies'!$G$19,'Country-wise data'!FH88&lt;'non-R&amp;D ex_typologies'!$H$19),'non-R&amp;D ex_typologies'!$B$19,'non-R&amp;D ex_typologies'!$B$20))))</f>
        <v>Program heavy</v>
      </c>
    </row>
    <row r="89" spans="2:177" x14ac:dyDescent="0.35">
      <c r="B89" t="s">
        <v>225</v>
      </c>
      <c r="C89" t="s">
        <v>226</v>
      </c>
      <c r="D89" t="s">
        <v>380</v>
      </c>
      <c r="E89" t="s">
        <v>26</v>
      </c>
      <c r="F89" t="s">
        <v>369</v>
      </c>
      <c r="G89" s="55">
        <f>Assumptions!$C$13</f>
        <v>1.1000000000000001</v>
      </c>
      <c r="H89">
        <f>SUMIFS(FAOstat!M:M,FAOstat!$B:$B,'Country-wise data'!$B89)*G89</f>
        <v>181.22500000000002</v>
      </c>
      <c r="I89">
        <f>IF(SUMIFS(FAOstat!N:N,FAOstat!$B:$B,'Country-wise data'!$B89)=0,H89*(1+Assumptions!$C$9),SUMIFS(FAOstat!N:N,FAOstat!$B:$B,'Country-wise data'!$B89)*$G89)</f>
        <v>326.733</v>
      </c>
      <c r="J89">
        <f>IF(SUMIFS(FAOstat!O:O,FAOstat!$B:$B,'Country-wise data'!$B89)=0,I89*(1+Assumptions!$C$9),SUMIFS(FAOstat!O:O,FAOstat!$B:$B,'Country-wise data'!$B89)*$G89)</f>
        <v>229.21800000000002</v>
      </c>
      <c r="K89">
        <f>IF(SUMIFS(FAOstat!P:P,FAOstat!$B:$B,'Country-wise data'!$B89)=0,J89*(1+Assumptions!$C$9),SUMIFS(FAOstat!P:P,FAOstat!$B:$B,'Country-wise data'!$B89)*$G89)</f>
        <v>220.92400000000004</v>
      </c>
      <c r="L89">
        <f>IF(SUMIFS(FAOstat!Q:Q,FAOstat!$B:$B,'Country-wise data'!$B89)=0,K89*(1+Assumptions!$C$9),SUMIFS(FAOstat!Q:Q,FAOstat!$B:$B,'Country-wise data'!$B89)*$G89)</f>
        <v>192.17000000000002</v>
      </c>
      <c r="M89">
        <f>IF(SUMIFS(FAOstat!R:R,FAOstat!$B:$B,'Country-wise data'!$B89)=0,L89*(1+Assumptions!$C$9),SUMIFS(FAOstat!R:R,FAOstat!$B:$B,'Country-wise data'!$B89)*$G89)</f>
        <v>158.16900000000001</v>
      </c>
      <c r="N89">
        <f>IF(SUMIFS(FAOstat!S:S,FAOstat!$B:$B,'Country-wise data'!$B89)=0,M89*(1+Assumptions!$C$9),SUMIFS(FAOstat!S:S,FAOstat!$B:$B,'Country-wise data'!$B89)*$G89)</f>
        <v>244.10100000000003</v>
      </c>
      <c r="O89">
        <f>IF(SUMIFS(FAOstat!T:T,FAOstat!$B:$B,'Country-wise data'!$B89)=0,N89*(1+Assumptions!$C$9),SUMIFS(FAOstat!T:T,FAOstat!$B:$B,'Country-wise data'!$B89)*$G89)</f>
        <v>259.71000000000004</v>
      </c>
      <c r="P89">
        <f>IF(SUMIFS(FAOstat!U:U,FAOstat!$B:$B,'Country-wise data'!$B89)=0,O89*(1+Assumptions!$C$9),SUMIFS(FAOstat!U:U,FAOstat!$B:$B,'Country-wise data'!$B89)*$G89)</f>
        <v>196.51500000000001</v>
      </c>
      <c r="Q89">
        <f>IF(SUMIFS(FAOstat!V:V,FAOstat!$B:$B,'Country-wise data'!$B89)=0,P89*(1+Assumptions!$C$9),SUMIFS(FAOstat!V:V,FAOstat!$B:$B,'Country-wise data'!$B89)*$G89)</f>
        <v>200.44530000000003</v>
      </c>
      <c r="R89" s="36">
        <f t="shared" si="90"/>
        <v>8.4678500498132081E-3</v>
      </c>
      <c r="S89">
        <f>SUMIFS(FAOstat!CE:CE,FAOstat!$B:$B,'Country-wise data'!$B89)</f>
        <v>967.76006600000005</v>
      </c>
      <c r="T89">
        <f>SUMIFS(FAOstat!CF:CF,FAOstat!$B:$B,'Country-wise data'!$B89)</f>
        <v>1021.541231</v>
      </c>
      <c r="U89">
        <f>SUMIFS(FAOstat!CG:CG,FAOstat!$B:$B,'Country-wise data'!$B89)</f>
        <v>1048.2756019999999</v>
      </c>
      <c r="V89">
        <f>SUMIFS(FAOstat!CH:CH,FAOstat!$B:$B,'Country-wise data'!$B89)</f>
        <v>806.87890400000003</v>
      </c>
      <c r="W89">
        <f>SUMIFS(FAOstat!CI:CI,FAOstat!$B:$B,'Country-wise data'!$B89)</f>
        <v>855.30014600000004</v>
      </c>
      <c r="X89">
        <f>SUMIFS(FAOstat!CJ:CJ,FAOstat!$B:$B,'Country-wise data'!$B89)</f>
        <v>687.84389599999997</v>
      </c>
      <c r="Y89">
        <f>SUMIFS(FAOstat!CK:CK,FAOstat!$B:$B,'Country-wise data'!$B89)</f>
        <v>689.57555500000001</v>
      </c>
      <c r="Z89">
        <f>SUMIFS(FAOstat!CL:CL,FAOstat!$B:$B,'Country-wise data'!$B89)</f>
        <v>943.51658099999997</v>
      </c>
      <c r="AA89">
        <f>SUMIFS(FAOstat!CM:CM,FAOstat!$B:$B,'Country-wise data'!$B89)</f>
        <v>1043.389169</v>
      </c>
      <c r="AB89">
        <f>SUMIFS(FAOstat!CN:CN,FAOstat!$B:$B,'Country-wise data'!$B89)</f>
        <v>1064.25695238</v>
      </c>
      <c r="AC89" s="53">
        <f>IFERROR(INDEX('ASTI data (new)'!$AF$6:$AL$130,MATCH('Country-wise data'!$B89,'ASTI data (new)'!$C$6:$C$130,),MATCH('Country-wise data'!AC$3,'ASTI data (new)'!$AF$5:$AL$5,)),(INDEX(Assumptions!$G$154:$P$345,MATCH('Country-wise data'!$B89,Assumptions!$B$154:$B$344,),MATCH('Country-wise data'!AC$3,Assumptions!$G$153:$P$153,))*S89))</f>
        <v>16.423685874892179</v>
      </c>
      <c r="AD89" s="53">
        <f>IFERROR(INDEX('ASTI data (new)'!$AF$6:$AL$130,MATCH('Country-wise data'!$B89,'ASTI data (new)'!$C$6:$C$130,),MATCH('Country-wise data'!AD$3,'ASTI data (new)'!$AF$5:$AL$5,)),(INDEX(Assumptions!$G$154:$P$345,MATCH('Country-wise data'!$B89,Assumptions!$B$154:$B$344,),MATCH('Country-wise data'!AD$3,Assumptions!$G$153:$P$153,))*T89))</f>
        <v>21.888241650218461</v>
      </c>
      <c r="AE89" s="53">
        <f>IFERROR(INDEX('ASTI data (new)'!$AF$6:$AL$130,MATCH('Country-wise data'!$B89,'ASTI data (new)'!$C$6:$C$130,),MATCH('Country-wise data'!AE$3,'ASTI data (new)'!$AF$5:$AL$5,)),(INDEX(Assumptions!$G$154:$P$345,MATCH('Country-wise data'!$B89,Assumptions!$B$154:$B$344,),MATCH('Country-wise data'!AE$3,Assumptions!$G$153:$P$153,))*U89))</f>
        <v>19.295261793044769</v>
      </c>
      <c r="AF89" s="53">
        <f>IFERROR(INDEX('ASTI data (new)'!$AF$6:$AL$130,MATCH('Country-wise data'!$B89,'ASTI data (new)'!$C$6:$C$130,),MATCH('Country-wise data'!AF$3,'ASTI data (new)'!$AF$5:$AL$5,)),(INDEX(Assumptions!$G$154:$P$345,MATCH('Country-wise data'!$B89,Assumptions!$B$154:$B$344,),MATCH('Country-wise data'!AF$3,Assumptions!$G$153:$P$153,))*V89))</f>
        <v>18.659923511039043</v>
      </c>
      <c r="AG89" s="53">
        <f>IFERROR(INDEX('ASTI data (new)'!$AF$6:$AL$130,MATCH('Country-wise data'!$B89,'ASTI data (new)'!$C$6:$C$130,),MATCH('Country-wise data'!AG$3,'ASTI data (new)'!$AF$5:$AL$5,)),(INDEX(Assumptions!$G$154:$P$345,MATCH('Country-wise data'!$B89,Assumptions!$B$154:$B$344,),MATCH('Country-wise data'!AG$3,Assumptions!$G$153:$P$153,))*W89))</f>
        <v>29.207125810556985</v>
      </c>
      <c r="AH89" s="53">
        <f>IFERROR(INDEX('ASTI data (new)'!$AF$6:$AL$130,MATCH('Country-wise data'!$B89,'ASTI data (new)'!$C$6:$C$130,),MATCH('Country-wise data'!AH$3,'ASTI data (new)'!$AF$5:$AL$5,)),(INDEX(Assumptions!$G$154:$P$345,MATCH('Country-wise data'!$B89,Assumptions!$B$154:$B$344,),MATCH('Country-wise data'!AH$3,Assumptions!$G$153:$P$153,))*X89))</f>
        <v>30.433831441894075</v>
      </c>
      <c r="AI89" s="53">
        <f>IFERROR(INDEX('ASTI data (new)'!$AF$6:$AL$130,MATCH('Country-wise data'!$B89,'ASTI data (new)'!$C$6:$C$130,),MATCH('Country-wise data'!AI$3,'ASTI data (new)'!$AF$5:$AL$5,)),(INDEX(Assumptions!$G$154:$P$345,MATCH('Country-wise data'!$B89,Assumptions!$B$154:$B$344,),MATCH('Country-wise data'!AI$3,Assumptions!$G$153:$P$153,))*Y89))</f>
        <v>32.036648611945651</v>
      </c>
      <c r="AJ89" s="53">
        <f t="shared" ref="AJ89:AL89" si="126">IFERROR((1+($AI89/$AF89)^(1/3)-1)*AI89,0)</f>
        <v>38.361255927482823</v>
      </c>
      <c r="AK89" s="53">
        <f t="shared" si="126"/>
        <v>45.93445382377228</v>
      </c>
      <c r="AL89" s="53">
        <f t="shared" si="126"/>
        <v>55.002736408758651</v>
      </c>
      <c r="AM89" s="55" cm="1">
        <f t="array" ref="AM89">INDEX('non-R&amp;D ex_typologies'!$J$8:$J$10,MATCH('Country-wise data'!FL89,'non-R&amp;D ex_typologies'!$F$8:$F$10,),)*'Country-wise data'!AC89</f>
        <v>20.700457767145981</v>
      </c>
      <c r="AN89" s="55" cm="1">
        <f t="array" ref="AN89">INDEX('non-R&amp;D ex_typologies'!$J$8:$J$10,MATCH('Country-wise data'!FM89,'non-R&amp;D ex_typologies'!$F$8:$F$10,),)*'Country-wise data'!AD89</f>
        <v>27.587998536315617</v>
      </c>
      <c r="AO89" s="55" cm="1">
        <f t="array" ref="AO89">INDEX('non-R&amp;D ex_typologies'!$J$8:$J$10,MATCH('Country-wise data'!FN89,'non-R&amp;D ex_typologies'!$F$8:$F$10,),)*'Country-wise data'!AE89</f>
        <v>24.319799763314144</v>
      </c>
      <c r="AP89" s="55" cm="1">
        <f t="array" ref="AP89">INDEX('non-R&amp;D ex_typologies'!$J$8:$J$10,MATCH('Country-wise data'!FO89,'non-R&amp;D ex_typologies'!$F$8:$F$10,),)*'Country-wise data'!AF89</f>
        <v>23.519017687068001</v>
      </c>
      <c r="AQ89" s="55" cm="1">
        <f t="array" ref="AQ89">INDEX('non-R&amp;D ex_typologies'!$J$8:$J$10,MATCH('Country-wise data'!FP89,'non-R&amp;D ex_typologies'!$F$8:$F$10,),)*'Country-wise data'!AG89</f>
        <v>10.550967551817568</v>
      </c>
      <c r="AR89" s="55" cm="1">
        <f t="array" ref="AR89">INDEX('non-R&amp;D ex_typologies'!$J$8:$J$10,MATCH('Country-wise data'!FQ89,'non-R&amp;D ex_typologies'!$F$8:$F$10,),)*'Country-wise data'!AH89</f>
        <v>10.994110481930576</v>
      </c>
      <c r="AS89" s="55" cm="1">
        <f t="array" ref="AS89">INDEX('non-R&amp;D ex_typologies'!$J$8:$J$10,MATCH('Country-wise data'!FR89,'non-R&amp;D ex_typologies'!$F$8:$F$10,),)*'Country-wise data'!AI89</f>
        <v>11.573122332066054</v>
      </c>
      <c r="AT89" s="55" cm="1">
        <f t="array" ref="AT89">INDEX('non-R&amp;D ex_typologies'!$J$8:$J$10,MATCH('Country-wise data'!FS89,'non-R&amp;D ex_typologies'!$F$8:$F$10,),)*'Country-wise data'!AJ89</f>
        <v>13.857863631057574</v>
      </c>
      <c r="AU89" s="55" cm="1">
        <f t="array" ref="AU89">INDEX('non-R&amp;D ex_typologies'!$J$8:$J$10,MATCH('Country-wise data'!FT89,'non-R&amp;D ex_typologies'!$F$8:$F$10,),)*'Country-wise data'!AK89</f>
        <v>16.59365371822738</v>
      </c>
      <c r="AV89" s="55" cm="1">
        <f t="array" ref="AV89">INDEX('non-R&amp;D ex_typologies'!$J$8:$J$10,MATCH('Country-wise data'!FU89,'non-R&amp;D ex_typologies'!$F$8:$F$10,),)*'Country-wise data'!AL89</f>
        <v>19.869537690018948</v>
      </c>
      <c r="AW89">
        <f t="shared" si="92"/>
        <v>486.80969401256681</v>
      </c>
      <c r="AX89" s="53">
        <f>INDEX('GDP deflators'!$AB$3:$AK$155,MATCH('Country-wise data'!$B89,'GDP deflators'!$B$3:$B$155,),MATCH('Country-wise data'!AX$3,'GDP deflators'!$D$2:$M$2,))</f>
        <v>59.008913892924916</v>
      </c>
      <c r="AY89" s="53">
        <f>INDEX('GDP deflators'!$AB$3:$AK$155,MATCH('Country-wise data'!$B89,'GDP deflators'!$B$3:$B$155,),MATCH('Country-wise data'!AY$3,'GDP deflators'!$D$2:$M$2,))</f>
        <v>61.254241079808722</v>
      </c>
      <c r="AZ89" s="53">
        <f>INDEX('GDP deflators'!$AB$3:$AK$155,MATCH('Country-wise data'!$B89,'GDP deflators'!$B$3:$B$155,),MATCH('Country-wise data'!AZ$3,'GDP deflators'!$D$2:$M$2,))</f>
        <v>69.14493479612986</v>
      </c>
      <c r="BA89" s="53">
        <f>INDEX('GDP deflators'!$AB$3:$AK$155,MATCH('Country-wise data'!$B89,'GDP deflators'!$B$3:$B$155,),MATCH('Country-wise data'!BA$3,'GDP deflators'!$D$2:$M$2,))</f>
        <v>71.746689563782084</v>
      </c>
      <c r="BB89" s="53">
        <f>INDEX('GDP deflators'!$AB$3:$AK$155,MATCH('Country-wise data'!$B89,'GDP deflators'!$B$3:$B$155,),MATCH('Country-wise data'!BB$3,'GDP deflators'!$D$2:$M$2,))</f>
        <v>77.612930207730031</v>
      </c>
      <c r="BC89" s="53">
        <f>INDEX('GDP deflators'!$AB$3:$AK$155,MATCH('Country-wise data'!$B89,'GDP deflators'!$B$3:$B$155,),MATCH('Country-wise data'!BC$3,'GDP deflators'!$D$2:$M$2,))</f>
        <v>80.473457303991196</v>
      </c>
      <c r="BD89" s="53">
        <f>INDEX('GDP deflators'!$AB$3:$AK$155,MATCH('Country-wise data'!$B89,'GDP deflators'!$B$3:$B$155,),MATCH('Country-wise data'!BD$3,'GDP deflators'!$D$2:$M$2,))</f>
        <v>87.186849610154709</v>
      </c>
      <c r="BE89" s="53">
        <f>INDEX('GDP deflators'!$AB$3:$AK$155,MATCH('Country-wise data'!$B89,'GDP deflators'!$B$3:$B$155,),MATCH('Country-wise data'!BE$3,'GDP deflators'!$D$2:$M$2,))</f>
        <v>94.4594248581583</v>
      </c>
      <c r="BF89" s="53">
        <f>INDEX('GDP deflators'!$AB$3:$AK$155,MATCH('Country-wise data'!$B89,'GDP deflators'!$B$3:$B$155,),MATCH('Country-wise data'!BF$3,'GDP deflators'!$D$2:$M$2,))</f>
        <v>98.520155459895648</v>
      </c>
      <c r="BG89" s="53">
        <f>INDEX('GDP deflators'!$AB$3:$AK$155,MATCH('Country-wise data'!$B89,'GDP deflators'!$B$3:$B$155,),MATCH('Country-wise data'!BG$3,'GDP deflators'!$D$2:$M$2,))</f>
        <v>100</v>
      </c>
      <c r="BH89" cm="1">
        <f t="array" ref="BH89">H89/(INDEX($AX89:$BG89,,MATCH(BH$3,$AX$3:$BG$3,))/100)</f>
        <v>307.11461717265843</v>
      </c>
      <c r="BI89" cm="1">
        <f t="array" ref="BI89">I89/(INDEX($AX89:$BG89,,MATCH(BI$3,$AX$3:$BG$3,))/100)</f>
        <v>533.40469858127301</v>
      </c>
      <c r="BJ89" cm="1">
        <f t="array" ref="BJ89">J89/(INDEX($AX89:$BG89,,MATCH(BJ$3,$AX$3:$BG$3,))/100)</f>
        <v>331.50367510770963</v>
      </c>
      <c r="BK89" cm="1">
        <f t="array" ref="BK89">K89/(INDEX($AX89:$BG89,,MATCH(BK$3,$AX$3:$BG$3,))/100)</f>
        <v>307.92222100171023</v>
      </c>
      <c r="BL89" cm="1">
        <f t="array" ref="BL89">L89/(INDEX($AX89:$BG89,,MATCH(BL$3,$AX$3:$BG$3,))/100)</f>
        <v>247.60049580096953</v>
      </c>
      <c r="BM89" cm="1">
        <f t="array" ref="BM89">M89/(INDEX($AX89:$BG89,,MATCH(BM$3,$AX$3:$BG$3,))/100)</f>
        <v>196.54803620840011</v>
      </c>
      <c r="BN89" cm="1">
        <f t="array" ref="BN89">N89/(INDEX($AX89:$BG89,,MATCH(BN$3,$AX$3:$BG$3,))/100)</f>
        <v>279.97456163569126</v>
      </c>
      <c r="BO89" cm="1">
        <f t="array" ref="BO89">O89/(INDEX($AX89:$BG89,,MATCH(BO$3,$AX$3:$BG$3,))/100)</f>
        <v>274.94344835360209</v>
      </c>
      <c r="BP89" cm="1">
        <f t="array" ref="BP89">P89/(INDEX($AX89:$BG89,,MATCH(BP$3,$AX$3:$BG$3,))/100)</f>
        <v>199.4667985273276</v>
      </c>
      <c r="BQ89" cm="1">
        <f t="array" ref="BQ89">Q89/(INDEX($AX89:$BG89,,MATCH(BQ$3,$AX$3:$BG$3,))/100)</f>
        <v>200.44530000000003</v>
      </c>
      <c r="BS89" cm="1">
        <f t="array" ref="BS89">S89/(INDEX($AX89:$BG89,,MATCH(BS$3,$AX$3:$BG$3,))/100)</f>
        <v>1640.0235187450774</v>
      </c>
      <c r="BT89" cm="1">
        <f t="array" ref="BT89">T89/(INDEX($AX89:$BG89,,MATCH(BT$3,$AX$3:$BG$3,))/100)</f>
        <v>1667.7069423960775</v>
      </c>
      <c r="BU89" cm="1">
        <f t="array" ref="BU89">U89/(INDEX($AX89:$BG89,,MATCH(BU$3,$AX$3:$BG$3,))/100)</f>
        <v>1516.0555217685639</v>
      </c>
      <c r="BV89" cm="1">
        <f t="array" ref="BV89">V89/(INDEX($AX89:$BG89,,MATCH(BV$3,$AX$3:$BG$3,))/100)</f>
        <v>1124.6217893895896</v>
      </c>
      <c r="BW89" cm="1">
        <f t="array" ref="BW89">W89/(INDEX($AX89:$BG89,,MATCH(BW$3,$AX$3:$BG$3,))/100)</f>
        <v>1102.007286299847</v>
      </c>
      <c r="BX89" cm="1">
        <f t="array" ref="BX89">X89/(INDEX($AX89:$BG89,,MATCH(BX$3,$AX$3:$BG$3,))/100)</f>
        <v>854.74629653557258</v>
      </c>
      <c r="BY89" cm="1">
        <f t="array" ref="BY89">Y89/(INDEX($AX89:$BG89,,MATCH(BY$3,$AX$3:$BG$3,))/100)</f>
        <v>790.91693080246898</v>
      </c>
      <c r="BZ89" cm="1">
        <f t="array" ref="BZ89">Z89/(INDEX($AX89:$BG89,,MATCH(BZ$3,$AX$3:$BG$3,))/100)</f>
        <v>998.85912116953784</v>
      </c>
      <c r="CA89" cm="1">
        <f t="array" ref="CA89">AA89/(INDEX($AX89:$BG89,,MATCH(CA$3,$AX$3:$BG$3,))/100)</f>
        <v>1059.0616347786111</v>
      </c>
      <c r="CB89" cm="1">
        <f t="array" ref="CB89">AB89/(INDEX($AX89:$BG89,,MATCH(CB$3,$AX$3:$BG$3,))/100)</f>
        <v>1064.25695238</v>
      </c>
      <c r="CC89" cm="1">
        <f t="array" ref="CC89">AC89/(INDEX($AX89:$BG89,,MATCH(CC$3,$AX$3:$BG$3,))/100)</f>
        <v>27.832550696821677</v>
      </c>
      <c r="CD89" cm="1">
        <f t="array" ref="CD89">AD89/(INDEX($AX89:$BG89,,MATCH(CD$3,$AX$3:$BG$3,))/100)</f>
        <v>35.733430476593554</v>
      </c>
      <c r="CE89" cm="1">
        <f t="array" ref="CE89">AE89/(INDEX($AX89:$BG89,,MATCH(CE$3,$AX$3:$BG$3,))/100)</f>
        <v>27.905531836765505</v>
      </c>
      <c r="CF89" cm="1">
        <f t="array" ref="CF89">AF89/(INDEX($AX89:$BG89,,MATCH(CF$3,$AX$3:$BG$3,))/100)</f>
        <v>26.008062008840923</v>
      </c>
      <c r="CG89" cm="1">
        <f t="array" ref="CG89">AG89/(INDEX($AX89:$BG89,,MATCH(CG$3,$AX$3:$BG$3,))/100)</f>
        <v>37.63177827764585</v>
      </c>
      <c r="CH89" cm="1">
        <f t="array" ref="CH89">AH89/(INDEX($AX89:$BG89,,MATCH(CH$3,$AX$3:$BG$3,))/100)</f>
        <v>37.818471408441233</v>
      </c>
      <c r="CI89" cm="1">
        <f t="array" ref="CI89">AI89/(INDEX($AX89:$BG89,,MATCH(CI$3,$AX$3:$BG$3,))/100)</f>
        <v>36.74481731498912</v>
      </c>
      <c r="CJ89" cm="1">
        <f t="array" ref="CJ89">AJ89/(INDEX($AX89:$BG89,,MATCH(CJ$3,$AX$3:$BG$3,))/100)</f>
        <v>40.611358776624634</v>
      </c>
      <c r="CK89" cm="1">
        <f t="array" ref="CK89">AK89/(INDEX($AX89:$BG89,,MATCH(CK$3,$AX$3:$BG$3,))/100)</f>
        <v>46.624422798917223</v>
      </c>
      <c r="CL89" cm="1">
        <f t="array" ref="CL89">AL89/(INDEX($AX89:$BG89,,MATCH(CL$3,$AX$3:$BG$3,))/100)</f>
        <v>55.002736408758651</v>
      </c>
      <c r="CM89" cm="1">
        <f t="array" ref="CM89">AM89/(INDEX($AX89:$BG89,,MATCH(CM$3,$AX$3:$BG$3,))/100)</f>
        <v>35.080221616530949</v>
      </c>
      <c r="CN89" cm="1">
        <f t="array" ref="CN89">AN89/(INDEX($AX89:$BG89,,MATCH(CN$3,$AX$3:$BG$3,))/100)</f>
        <v>45.038511701370936</v>
      </c>
      <c r="CO89" cm="1">
        <f t="array" ref="CO89">AO89/(INDEX($AX89:$BG89,,MATCH(CO$3,$AX$3:$BG$3,))/100)</f>
        <v>35.172207241238667</v>
      </c>
      <c r="CP89" cm="1">
        <f t="array" ref="CP89">AP89/(INDEX($AX89:$BG89,,MATCH(CP$3,$AX$3:$BG$3,))/100)</f>
        <v>32.780631176243794</v>
      </c>
      <c r="CQ89" cm="1">
        <f t="array" ref="CQ89">AQ89/(INDEX($AX89:$BG89,,MATCH(CQ$3,$AX$3:$BG$3,))/100)</f>
        <v>13.594342493677322</v>
      </c>
      <c r="CR89" cm="1">
        <f t="array" ref="CR89">AR89/(INDEX($AX89:$BG89,,MATCH(CR$3,$AX$3:$BG$3,))/100)</f>
        <v>13.66178470548364</v>
      </c>
      <c r="CS89" cm="1">
        <f t="array" ref="CS89">AS89/(INDEX($AX89:$BG89,,MATCH(CS$3,$AX$3:$BG$3,))/100)</f>
        <v>13.273931084577375</v>
      </c>
      <c r="CT89" cm="1">
        <f t="array" ref="CT89">AT89/(INDEX($AX89:$BG89,,MATCH(CT$3,$AX$3:$BG$3,))/100)</f>
        <v>14.67070506925778</v>
      </c>
      <c r="CU89" cm="1">
        <f t="array" ref="CU89">AU89/(INDEX($AX89:$BG89,,MATCH(CU$3,$AX$3:$BG$3,))/100)</f>
        <v>16.842902491137579</v>
      </c>
      <c r="CV89" cm="1">
        <f t="array" ref="CV89">AV89/(INDEX($AX89:$BG89,,MATCH(CV$3,$AX$3:$BG$3,))/100)</f>
        <v>19.869537690018948</v>
      </c>
      <c r="CW89">
        <f t="shared" si="93"/>
        <v>611.89793527393556</v>
      </c>
      <c r="CX89">
        <f>IFERROR(1/INDEX('exch rates'!$BC$5:$BL$268,MATCH('Country-wise data'!$B89,'exch rates'!$A$5:$A$268,),MATCH(CX$3,'exch rates'!$BC$4:$BL$4,)),1)</f>
        <v>0.13642099519115991</v>
      </c>
      <c r="CY89">
        <f>IFERROR(1/INDEX('exch rates'!$BC$5:$BL$268,MATCH('Country-wise data'!$B89,'exch rates'!$A$5:$A$268,),MATCH(CY$3,'exch rates'!$BC$4:$BL$4,)),1)</f>
        <v>0.13698583224030056</v>
      </c>
      <c r="CZ89">
        <f>IFERROR(1/INDEX('exch rates'!$BC$5:$BL$268,MATCH('Country-wise data'!$B89,'exch rates'!$A$5:$A$268,),MATCH(CZ$3,'exch rates'!$BC$4:$BL$4,)),1)</f>
        <v>0.12204393072989903</v>
      </c>
      <c r="DA89">
        <f>IFERROR(1/INDEX('exch rates'!$BC$5:$BL$268,MATCH('Country-wise data'!$B89,'exch rates'!$A$5:$A$268,),MATCH(DA$3,'exch rates'!$BC$4:$BL$4,)),1)</f>
        <v>0.10256331361553628</v>
      </c>
      <c r="DB89">
        <f>IFERROR(1/INDEX('exch rates'!$BC$5:$BL$268,MATCH('Country-wise data'!$B89,'exch rates'!$A$5:$A$268,),MATCH(DB$3,'exch rates'!$BC$4:$BL$4,)),1)</f>
        <v>9.222635575625035E-2</v>
      </c>
      <c r="DC89">
        <f>IFERROR(1/INDEX('exch rates'!$BC$5:$BL$268,MATCH('Country-wise data'!$B89,'exch rates'!$A$5:$A$268,),MATCH(DC$3,'exch rates'!$BC$4:$BL$4,)),1)</f>
        <v>7.7628174628460431E-2</v>
      </c>
      <c r="DD89">
        <f>IFERROR(1/INDEX('exch rates'!$BC$5:$BL$268,MATCH('Country-wise data'!$B89,'exch rates'!$A$5:$A$268,),MATCH(DD$3,'exch rates'!$BC$4:$BL$4,)),1)</f>
        <v>6.7986665548663575E-2</v>
      </c>
      <c r="DE89">
        <f>IFERROR(1/INDEX('exch rates'!$BC$5:$BL$268,MATCH('Country-wise data'!$B89,'exch rates'!$A$5:$A$268,),MATCH(DE$3,'exch rates'!$BC$4:$BL$4,)),1)</f>
        <v>7.5115113912070236E-2</v>
      </c>
      <c r="DF89">
        <f>IFERROR(1/INDEX('exch rates'!$BC$5:$BL$268,MATCH('Country-wise data'!$B89,'exch rates'!$A$5:$A$268,),MATCH(DF$3,'exch rates'!$BC$4:$BL$4,)),1)</f>
        <v>7.5563277003009119E-2</v>
      </c>
      <c r="DG89">
        <f>IFERROR(1/INDEX('exch rates'!$BC$5:$BL$268,MATCH('Country-wise data'!$B89,'exch rates'!$A$5:$A$268,),MATCH(DG$3,'exch rates'!$BC$4:$BL$4,)),1)</f>
        <v>6.9210424693333494E-2</v>
      </c>
      <c r="DH89" cm="1">
        <f t="array" ref="DH89">(BH89/INDEX($CX89:$DG89,,MATCH(DH$3,$CX$3:$DG$3,)))*$DG89</f>
        <v>155.80837138935914</v>
      </c>
      <c r="DI89" cm="1">
        <f t="array" ref="DI89">(BI89/INDEX($CX89:$DG89,,MATCH(DI$3,$CX$3:$DG$3,)))*$DG89</f>
        <v>269.49623270141797</v>
      </c>
      <c r="DJ89" cm="1">
        <f t="array" ref="DJ89">(BJ89/INDEX($CX89:$DG89,,MATCH(DJ$3,$CX$3:$DG$3,)))*$DG89</f>
        <v>187.99386421257404</v>
      </c>
      <c r="DK89" cm="1">
        <f t="array" ref="DK89">(BK89/INDEX($CX89:$DG89,,MATCH(DK$3,$CX$3:$DG$3,)))*$DG89</f>
        <v>207.7880183154945</v>
      </c>
      <c r="DL89" cm="1">
        <f t="array" ref="DL89">(BL89/INDEX($CX89:$DG89,,MATCH(DL$3,$CX$3:$DG$3,)))*$DG89</f>
        <v>185.8095262264948</v>
      </c>
      <c r="DM89" cm="1">
        <f t="array" ref="DM89">(BM89/INDEX($CX89:$DG89,,MATCH(DM$3,$CX$3:$DG$3,)))*$DG89</f>
        <v>175.23499842332757</v>
      </c>
      <c r="DN89" cm="1">
        <f t="array" ref="DN89">(BN89/INDEX($CX89:$DG89,,MATCH(DN$3,$CX$3:$DG$3,)))*$DG89</f>
        <v>285.01410030568803</v>
      </c>
      <c r="DO89" cm="1">
        <f t="array" ref="DO89">(BO89/INDEX($CX89:$DG89,,MATCH(DO$3,$CX$3:$DG$3,)))*$DG89</f>
        <v>253.33054609326294</v>
      </c>
      <c r="DP89" cm="1">
        <f t="array" ref="DP89">(BP89/INDEX($CX89:$DG89,,MATCH(DP$3,$CX$3:$DG$3,)))*$DG89</f>
        <v>182.69697114573492</v>
      </c>
      <c r="DQ89" cm="1">
        <f t="array" ref="DQ89">(BQ89/INDEX($CX89:$DG89,,MATCH(DQ$3,$CX$3:$DG$3,)))*$DG89</f>
        <v>200.44530000000003</v>
      </c>
      <c r="DS89" cm="1">
        <f t="array" ref="DS89">(BS89/INDEX($CX89:$DG89,,MATCH(DS$3,$CX$3:$DG$3,)))*$DG89</f>
        <v>832.03266535587647</v>
      </c>
      <c r="DT89" cm="1">
        <f t="array" ref="DT89">(BT89/INDEX($CX89:$DG89,,MATCH(DT$3,$CX$3:$DG$3,)))*$DG89</f>
        <v>842.58863752259185</v>
      </c>
      <c r="DU89" cm="1">
        <f t="array" ref="DU89">(BU89/INDEX($CX89:$DG89,,MATCH(DU$3,$CX$3:$DG$3,)))*$DG89</f>
        <v>859.74653465147719</v>
      </c>
      <c r="DV89" cm="1">
        <f t="array" ref="DV89">(BV89/INDEX($CX89:$DG89,,MATCH(DV$3,$CX$3:$DG$3,)))*$DG89</f>
        <v>758.9024663809189</v>
      </c>
      <c r="DW89" cm="1">
        <f t="array" ref="DW89">(BW89/INDEX($CX89:$DG89,,MATCH(DW$3,$CX$3:$DG$3,)))*$DG89</f>
        <v>826.99128328933648</v>
      </c>
      <c r="DX89" cm="1">
        <f t="array" ref="DX89">(BX89/INDEX($CX89:$DG89,,MATCH(DX$3,$CX$3:$DG$3,)))*$DG89</f>
        <v>762.06035336289335</v>
      </c>
      <c r="DY89" cm="1">
        <f t="array" ref="DY89">(BY89/INDEX($CX89:$DG89,,MATCH(DY$3,$CX$3:$DG$3,)))*$DG89</f>
        <v>805.15342584061716</v>
      </c>
      <c r="DZ89" cm="1">
        <f t="array" ref="DZ89">(BZ89/INDEX($CX89:$DG89,,MATCH(DZ$3,$CX$3:$DG$3,)))*$DG89</f>
        <v>920.34026688528854</v>
      </c>
      <c r="EA89" cm="1">
        <f t="array" ref="EA89">(CA89/INDEX($CX89:$DG89,,MATCH(EA$3,$CX$3:$DG$3,)))*$DG89</f>
        <v>970.02285272149868</v>
      </c>
      <c r="EB89" cm="1">
        <f t="array" ref="EB89">(CB89/INDEX($CX89:$DG89,,MATCH(EB$3,$CX$3:$DG$3,)))*$DG89</f>
        <v>1064.25695238</v>
      </c>
      <c r="EC89" s="53" cm="1">
        <f t="array" ref="EC89">(CC89/INDEX($CX89:$DG89,,MATCH(EC$3,$CX$3:$DG$3,)))*$DG89</f>
        <v>14.120280029672353</v>
      </c>
      <c r="ED89" cm="1">
        <f t="array" ref="ED89">(CD89/INDEX($CX89:$DG89,,MATCH(ED$3,$CX$3:$DG$3,)))*$DG89</f>
        <v>18.053880891101119</v>
      </c>
      <c r="EE89" cm="1">
        <f t="array" ref="EE89">(CE89/INDEX($CX89:$DG89,,MATCH(EE$3,$CX$3:$DG$3,)))*$DG89</f>
        <v>15.825069695520099</v>
      </c>
      <c r="EF89" cm="1">
        <f t="array" ref="EF89">(CF89/INDEX($CX89:$DG89,,MATCH(EF$3,$CX$3:$DG$3,)))*$DG89</f>
        <v>17.550417918730002</v>
      </c>
      <c r="EG89" cm="1">
        <f t="array" ref="EG89">(CG89/INDEX($CX89:$DG89,,MATCH(EG$3,$CX$3:$DG$3,)))*$DG89</f>
        <v>28.24042363166582</v>
      </c>
      <c r="EH89" cm="1">
        <f t="array" ref="EH89">(CH89/INDEX($CX89:$DG89,,MATCH(EH$3,$CX$3:$DG$3,)))*$DG89</f>
        <v>33.717557832041201</v>
      </c>
      <c r="EI89" cm="1">
        <f t="array" ref="EI89">(CI89/INDEX($CX89:$DG89,,MATCH(EI$3,$CX$3:$DG$3,)))*$DG89</f>
        <v>37.406223575254337</v>
      </c>
      <c r="EJ89" cm="1">
        <f t="array" ref="EJ89">(CJ89/INDEX($CX89:$DG89,,MATCH(EJ$3,$CX$3:$DG$3,)))*$DG89</f>
        <v>37.418959273546037</v>
      </c>
      <c r="EK89" cm="1">
        <f t="array" ref="EK89">(CK89/INDEX($CX89:$DG89,,MATCH(EK$3,$CX$3:$DG$3,)))*$DG89</f>
        <v>42.704554791424663</v>
      </c>
      <c r="EL89" cm="1">
        <f t="array" ref="EL89">(CL89/INDEX($CX89:$DG89,,MATCH(EL$3,$CX$3:$DG$3,)))*$DG89</f>
        <v>55.002736408758651</v>
      </c>
      <c r="EM89" cm="1">
        <f t="array" ref="EM89">(CM89/INDEX($CX89:$DG89,,MATCH(EM$3,$CX$3:$DG$3,)))*$DG89</f>
        <v>17.797238856191061</v>
      </c>
      <c r="EN89" cm="1">
        <f t="array" ref="EN89">(CN89/INDEX($CX89:$DG89,,MATCH(EN$3,$CX$3:$DG$3,)))*$DG89</f>
        <v>22.755159941938192</v>
      </c>
      <c r="EO89" cm="1">
        <f t="array" ref="EO89">(CO89/INDEX($CX89:$DG89,,MATCH(EO$3,$CX$3:$DG$3,)))*$DG89</f>
        <v>19.945960327642108</v>
      </c>
      <c r="EP89" cm="1">
        <f t="array" ref="EP89">(CP89/INDEX($CX89:$DG89,,MATCH(EP$3,$CX$3:$DG$3,)))*$DG89</f>
        <v>22.120593859983181</v>
      </c>
      <c r="EQ89" cm="1">
        <f t="array" ref="EQ89">(CQ89/INDEX($CX89:$DG89,,MATCH(EQ$3,$CX$3:$DG$3,)))*$DG89</f>
        <v>10.201749919520953</v>
      </c>
      <c r="ER89" cm="1">
        <f t="array" ref="ER89">(CR89/INDEX($CX89:$DG89,,MATCH(ER$3,$CX$3:$DG$3,)))*$DG89</f>
        <v>12.180344650133677</v>
      </c>
      <c r="ES89" cm="1">
        <f t="array" ref="ES89">(CS89/INDEX($CX89:$DG89,,MATCH(ES$3,$CX$3:$DG$3,)))*$DG89</f>
        <v>13.512861681031508</v>
      </c>
      <c r="ET89" cm="1">
        <f t="array" ref="ET89">(CT89/INDEX($CX89:$DG89,,MATCH(ET$3,$CX$3:$DG$3,)))*$DG89</f>
        <v>13.517462405536106</v>
      </c>
      <c r="EU89" cm="1">
        <f t="array" ref="EU89">(CU89/INDEX($CX89:$DG89,,MATCH(EU$3,$CX$3:$DG$3,)))*$DG89</f>
        <v>15.426864486483497</v>
      </c>
      <c r="EV89" cm="1">
        <f t="array" ref="EV89">(CV89/INDEX($CX89:$DG89,,MATCH(EV$3,$CX$3:$DG$3,)))*$DG89</f>
        <v>19.869537690018948</v>
      </c>
      <c r="EW89">
        <f t="shared" si="94"/>
        <v>467.36787786619357</v>
      </c>
      <c r="EY89" s="96">
        <f t="shared" si="105"/>
        <v>1.6970824124594719E-2</v>
      </c>
      <c r="EZ89" s="96">
        <f t="shared" si="95"/>
        <v>2.1426684490054089E-2</v>
      </c>
      <c r="FA89" s="96">
        <f t="shared" si="96"/>
        <v>1.8406668777019547E-2</v>
      </c>
      <c r="FB89" s="96">
        <f t="shared" si="97"/>
        <v>2.3126052024082962E-2</v>
      </c>
      <c r="FC89" s="96">
        <f t="shared" si="98"/>
        <v>3.4148393341390804E-2</v>
      </c>
      <c r="FD89" s="96">
        <f t="shared" si="99"/>
        <v>4.4245259162544168E-2</v>
      </c>
      <c r="FE89" s="96">
        <f t="shared" si="100"/>
        <v>4.6458503900918664E-2</v>
      </c>
      <c r="FF89" s="96">
        <f t="shared" si="101"/>
        <v>4.0657744336432412E-2</v>
      </c>
      <c r="FG89" s="96">
        <f t="shared" si="102"/>
        <v>4.4024277027713977E-2</v>
      </c>
      <c r="FH89" s="96">
        <f t="shared" si="103"/>
        <v>5.1681820152319341E-2</v>
      </c>
      <c r="FJ89" s="96">
        <f t="shared" si="106"/>
        <v>1181.8255994265344</v>
      </c>
      <c r="FK89" s="96" t="str">
        <f>IF(AND('Country-wise data'!FJ89&gt;'non-R&amp;D ex_typologies'!$C$17,'Country-wise data'!FJ89&lt;'non-R&amp;D ex_typologies'!$D$17),"Small",IF(AND('Country-wise data'!FJ89&gt;'non-R&amp;D ex_typologies'!$E$17,'Country-wise data'!$FJ$4&lt;'non-R&amp;D ex_typologies'!$F$17),"Medium","Large"))</f>
        <v>Small</v>
      </c>
      <c r="FL89" t="str">
        <f>IF($FK89='non-R&amp;D ex_typologies'!$C$16,IF(AND('Country-wise data'!EY89&gt;'non-R&amp;D ex_typologies'!$C$21,'Country-wise data'!EY89&lt;'non-R&amp;D ex_typologies'!$D$21),'non-R&amp;D ex_typologies'!$B$21,IF(AND('Country-wise data'!EY89&gt;'non-R&amp;D ex_typologies'!$C$19,'Country-wise data'!EY89&lt;'non-R&amp;D ex_typologies'!$D$19),'non-R&amp;D ex_typologies'!$B$19,'non-R&amp;D ex_typologies'!$B$20)),IF($FK89='non-R&amp;D ex_typologies'!$E$16,IF(AND('Country-wise data'!EY89&gt;'non-R&amp;D ex_typologies'!$E$21,'Country-wise data'!EY89&lt;'non-R&amp;D ex_typologies'!$F$21),'non-R&amp;D ex_typologies'!$B$21,IF(AND('Country-wise data'!EY89&gt;'non-R&amp;D ex_typologies'!$E$19,'Country-wise data'!EY89&lt;'non-R&amp;D ex_typologies'!$F$19),'non-R&amp;D ex_typologies'!$B$19,'non-R&amp;D ex_typologies'!$B$20)),IF(AND('Country-wise data'!EY89&gt;'non-R&amp;D ex_typologies'!$G$21,'Country-wise data'!EY89&lt;'non-R&amp;D ex_typologies'!$H$21),'non-R&amp;D ex_typologies'!$B$21,IF(AND('Country-wise data'!EY89&gt;'non-R&amp;D ex_typologies'!$G$19,'Country-wise data'!EY89&lt;'non-R&amp;D ex_typologies'!$H$19),'non-R&amp;D ex_typologies'!$B$19,'non-R&amp;D ex_typologies'!$B$20))))</f>
        <v>Balanced</v>
      </c>
      <c r="FM89" t="str">
        <f>IF($FK89='non-R&amp;D ex_typologies'!$C$16,IF(AND('Country-wise data'!EZ89&gt;'non-R&amp;D ex_typologies'!$C$21,'Country-wise data'!EZ89&lt;'non-R&amp;D ex_typologies'!$D$21),'non-R&amp;D ex_typologies'!$B$21,IF(AND('Country-wise data'!EZ89&gt;'non-R&amp;D ex_typologies'!$C$19,'Country-wise data'!EZ89&lt;'non-R&amp;D ex_typologies'!$D$19),'non-R&amp;D ex_typologies'!$B$19,'non-R&amp;D ex_typologies'!$B$20)),IF($FK89='non-R&amp;D ex_typologies'!$E$16,IF(AND('Country-wise data'!EZ89&gt;'non-R&amp;D ex_typologies'!$E$21,'Country-wise data'!EZ89&lt;'non-R&amp;D ex_typologies'!$F$21),'non-R&amp;D ex_typologies'!$B$21,IF(AND('Country-wise data'!EZ89&gt;'non-R&amp;D ex_typologies'!$E$19,'Country-wise data'!EZ89&lt;'non-R&amp;D ex_typologies'!$F$19),'non-R&amp;D ex_typologies'!$B$19,'non-R&amp;D ex_typologies'!$B$20)),IF(AND('Country-wise data'!EZ89&gt;'non-R&amp;D ex_typologies'!$G$21,'Country-wise data'!EZ89&lt;'non-R&amp;D ex_typologies'!$H$21),'non-R&amp;D ex_typologies'!$B$21,IF(AND('Country-wise data'!EZ89&gt;'non-R&amp;D ex_typologies'!$G$19,'Country-wise data'!EZ89&lt;'non-R&amp;D ex_typologies'!$H$19),'non-R&amp;D ex_typologies'!$B$19,'non-R&amp;D ex_typologies'!$B$20))))</f>
        <v>Balanced</v>
      </c>
      <c r="FN89" t="str">
        <f>IF($FK89='non-R&amp;D ex_typologies'!$C$16,IF(AND('Country-wise data'!FA89&gt;'non-R&amp;D ex_typologies'!$C$21,'Country-wise data'!FA89&lt;'non-R&amp;D ex_typologies'!$D$21),'non-R&amp;D ex_typologies'!$B$21,IF(AND('Country-wise data'!FA89&gt;'non-R&amp;D ex_typologies'!$C$19,'Country-wise data'!FA89&lt;'non-R&amp;D ex_typologies'!$D$19),'non-R&amp;D ex_typologies'!$B$19,'non-R&amp;D ex_typologies'!$B$20)),IF($FK89='non-R&amp;D ex_typologies'!$E$16,IF(AND('Country-wise data'!FA89&gt;'non-R&amp;D ex_typologies'!$E$21,'Country-wise data'!FA89&lt;'non-R&amp;D ex_typologies'!$F$21),'non-R&amp;D ex_typologies'!$B$21,IF(AND('Country-wise data'!FA89&gt;'non-R&amp;D ex_typologies'!$E$19,'Country-wise data'!FA89&lt;'non-R&amp;D ex_typologies'!$F$19),'non-R&amp;D ex_typologies'!$B$19,'non-R&amp;D ex_typologies'!$B$20)),IF(AND('Country-wise data'!FA89&gt;'non-R&amp;D ex_typologies'!$G$21,'Country-wise data'!FA89&lt;'non-R&amp;D ex_typologies'!$H$21),'non-R&amp;D ex_typologies'!$B$21,IF(AND('Country-wise data'!FA89&gt;'non-R&amp;D ex_typologies'!$G$19,'Country-wise data'!FA89&lt;'non-R&amp;D ex_typologies'!$H$19),'non-R&amp;D ex_typologies'!$B$19,'non-R&amp;D ex_typologies'!$B$20))))</f>
        <v>Balanced</v>
      </c>
      <c r="FO89" t="str">
        <f>IF($FK89='non-R&amp;D ex_typologies'!$C$16,IF(AND('Country-wise data'!FB89&gt;'non-R&amp;D ex_typologies'!$C$21,'Country-wise data'!FB89&lt;'non-R&amp;D ex_typologies'!$D$21),'non-R&amp;D ex_typologies'!$B$21,IF(AND('Country-wise data'!FB89&gt;'non-R&amp;D ex_typologies'!$C$19,'Country-wise data'!FB89&lt;'non-R&amp;D ex_typologies'!$D$19),'non-R&amp;D ex_typologies'!$B$19,'non-R&amp;D ex_typologies'!$B$20)),IF($FK89='non-R&amp;D ex_typologies'!$E$16,IF(AND('Country-wise data'!FB89&gt;'non-R&amp;D ex_typologies'!$E$21,'Country-wise data'!FB89&lt;'non-R&amp;D ex_typologies'!$F$21),'non-R&amp;D ex_typologies'!$B$21,IF(AND('Country-wise data'!FB89&gt;'non-R&amp;D ex_typologies'!$E$19,'Country-wise data'!FB89&lt;'non-R&amp;D ex_typologies'!$F$19),'non-R&amp;D ex_typologies'!$B$19,'non-R&amp;D ex_typologies'!$B$20)),IF(AND('Country-wise data'!FB89&gt;'non-R&amp;D ex_typologies'!$G$21,'Country-wise data'!FB89&lt;'non-R&amp;D ex_typologies'!$H$21),'non-R&amp;D ex_typologies'!$B$21,IF(AND('Country-wise data'!FB89&gt;'non-R&amp;D ex_typologies'!$G$19,'Country-wise data'!FB89&lt;'non-R&amp;D ex_typologies'!$H$19),'non-R&amp;D ex_typologies'!$B$19,'non-R&amp;D ex_typologies'!$B$20))))</f>
        <v>Balanced</v>
      </c>
      <c r="FP89" t="str">
        <f>IF($FK89='non-R&amp;D ex_typologies'!$C$16,IF(AND('Country-wise data'!FC89&gt;'non-R&amp;D ex_typologies'!$C$21,'Country-wise data'!FC89&lt;'non-R&amp;D ex_typologies'!$D$21),'non-R&amp;D ex_typologies'!$B$21,IF(AND('Country-wise data'!FC89&gt;'non-R&amp;D ex_typologies'!$C$19,'Country-wise data'!FC89&lt;'non-R&amp;D ex_typologies'!$D$19),'non-R&amp;D ex_typologies'!$B$19,'non-R&amp;D ex_typologies'!$B$20)),IF($FK89='non-R&amp;D ex_typologies'!$E$16,IF(AND('Country-wise data'!FC89&gt;'non-R&amp;D ex_typologies'!$E$21,'Country-wise data'!FC89&lt;'non-R&amp;D ex_typologies'!$F$21),'non-R&amp;D ex_typologies'!$B$21,IF(AND('Country-wise data'!FC89&gt;'non-R&amp;D ex_typologies'!$E$19,'Country-wise data'!FC89&lt;'non-R&amp;D ex_typologies'!$F$19),'non-R&amp;D ex_typologies'!$B$19,'non-R&amp;D ex_typologies'!$B$20)),IF(AND('Country-wise data'!FC89&gt;'non-R&amp;D ex_typologies'!$G$21,'Country-wise data'!FC89&lt;'non-R&amp;D ex_typologies'!$H$21),'non-R&amp;D ex_typologies'!$B$21,IF(AND('Country-wise data'!FC89&gt;'non-R&amp;D ex_typologies'!$G$19,'Country-wise data'!FC89&lt;'non-R&amp;D ex_typologies'!$H$19),'non-R&amp;D ex_typologies'!$B$19,'non-R&amp;D ex_typologies'!$B$20))))</f>
        <v xml:space="preserve">Research heavy </v>
      </c>
      <c r="FQ89" t="str">
        <f>IF($FK89='non-R&amp;D ex_typologies'!$C$16,IF(AND('Country-wise data'!FD89&gt;'non-R&amp;D ex_typologies'!$C$21,'Country-wise data'!FD89&lt;'non-R&amp;D ex_typologies'!$D$21),'non-R&amp;D ex_typologies'!$B$21,IF(AND('Country-wise data'!FD89&gt;'non-R&amp;D ex_typologies'!$C$19,'Country-wise data'!FD89&lt;'non-R&amp;D ex_typologies'!$D$19),'non-R&amp;D ex_typologies'!$B$19,'non-R&amp;D ex_typologies'!$B$20)),IF($FK89='non-R&amp;D ex_typologies'!$E$16,IF(AND('Country-wise data'!FD89&gt;'non-R&amp;D ex_typologies'!$E$21,'Country-wise data'!FD89&lt;'non-R&amp;D ex_typologies'!$F$21),'non-R&amp;D ex_typologies'!$B$21,IF(AND('Country-wise data'!FD89&gt;'non-R&amp;D ex_typologies'!$E$19,'Country-wise data'!FD89&lt;'non-R&amp;D ex_typologies'!$F$19),'non-R&amp;D ex_typologies'!$B$19,'non-R&amp;D ex_typologies'!$B$20)),IF(AND('Country-wise data'!FD89&gt;'non-R&amp;D ex_typologies'!$G$21,'Country-wise data'!FD89&lt;'non-R&amp;D ex_typologies'!$H$21),'non-R&amp;D ex_typologies'!$B$21,IF(AND('Country-wise data'!FD89&gt;'non-R&amp;D ex_typologies'!$G$19,'Country-wise data'!FD89&lt;'non-R&amp;D ex_typologies'!$H$19),'non-R&amp;D ex_typologies'!$B$19,'non-R&amp;D ex_typologies'!$B$20))))</f>
        <v xml:space="preserve">Research heavy </v>
      </c>
      <c r="FR89" t="str">
        <f>IF($FK89='non-R&amp;D ex_typologies'!$C$16,IF(AND('Country-wise data'!FE89&gt;'non-R&amp;D ex_typologies'!$C$21,'Country-wise data'!FE89&lt;'non-R&amp;D ex_typologies'!$D$21),'non-R&amp;D ex_typologies'!$B$21,IF(AND('Country-wise data'!FE89&gt;'non-R&amp;D ex_typologies'!$C$19,'Country-wise data'!FE89&lt;'non-R&amp;D ex_typologies'!$D$19),'non-R&amp;D ex_typologies'!$B$19,'non-R&amp;D ex_typologies'!$B$20)),IF($FK89='non-R&amp;D ex_typologies'!$E$16,IF(AND('Country-wise data'!FE89&gt;'non-R&amp;D ex_typologies'!$E$21,'Country-wise data'!FE89&lt;'non-R&amp;D ex_typologies'!$F$21),'non-R&amp;D ex_typologies'!$B$21,IF(AND('Country-wise data'!FE89&gt;'non-R&amp;D ex_typologies'!$E$19,'Country-wise data'!FE89&lt;'non-R&amp;D ex_typologies'!$F$19),'non-R&amp;D ex_typologies'!$B$19,'non-R&amp;D ex_typologies'!$B$20)),IF(AND('Country-wise data'!FE89&gt;'non-R&amp;D ex_typologies'!$G$21,'Country-wise data'!FE89&lt;'non-R&amp;D ex_typologies'!$H$21),'non-R&amp;D ex_typologies'!$B$21,IF(AND('Country-wise data'!FE89&gt;'non-R&amp;D ex_typologies'!$G$19,'Country-wise data'!FE89&lt;'non-R&amp;D ex_typologies'!$H$19),'non-R&amp;D ex_typologies'!$B$19,'non-R&amp;D ex_typologies'!$B$20))))</f>
        <v xml:space="preserve">Research heavy </v>
      </c>
      <c r="FS89" t="str">
        <f>IF($FK89='non-R&amp;D ex_typologies'!$C$16,IF(AND('Country-wise data'!FF89&gt;'non-R&amp;D ex_typologies'!$C$21,'Country-wise data'!FF89&lt;'non-R&amp;D ex_typologies'!$D$21),'non-R&amp;D ex_typologies'!$B$21,IF(AND('Country-wise data'!FF89&gt;'non-R&amp;D ex_typologies'!$C$19,'Country-wise data'!FF89&lt;'non-R&amp;D ex_typologies'!$D$19),'non-R&amp;D ex_typologies'!$B$19,'non-R&amp;D ex_typologies'!$B$20)),IF($FK89='non-R&amp;D ex_typologies'!$E$16,IF(AND('Country-wise data'!FF89&gt;'non-R&amp;D ex_typologies'!$E$21,'Country-wise data'!FF89&lt;'non-R&amp;D ex_typologies'!$F$21),'non-R&amp;D ex_typologies'!$B$21,IF(AND('Country-wise data'!FF89&gt;'non-R&amp;D ex_typologies'!$E$19,'Country-wise data'!FF89&lt;'non-R&amp;D ex_typologies'!$F$19),'non-R&amp;D ex_typologies'!$B$19,'non-R&amp;D ex_typologies'!$B$20)),IF(AND('Country-wise data'!FF89&gt;'non-R&amp;D ex_typologies'!$G$21,'Country-wise data'!FF89&lt;'non-R&amp;D ex_typologies'!$H$21),'non-R&amp;D ex_typologies'!$B$21,IF(AND('Country-wise data'!FF89&gt;'non-R&amp;D ex_typologies'!$G$19,'Country-wise data'!FF89&lt;'non-R&amp;D ex_typologies'!$H$19),'non-R&amp;D ex_typologies'!$B$19,'non-R&amp;D ex_typologies'!$B$20))))</f>
        <v xml:space="preserve">Research heavy </v>
      </c>
      <c r="FT89" t="str">
        <f>IF($FK89='non-R&amp;D ex_typologies'!$C$16,IF(AND('Country-wise data'!FG89&gt;'non-R&amp;D ex_typologies'!$C$21,'Country-wise data'!FG89&lt;'non-R&amp;D ex_typologies'!$D$21),'non-R&amp;D ex_typologies'!$B$21,IF(AND('Country-wise data'!FG89&gt;'non-R&amp;D ex_typologies'!$C$19,'Country-wise data'!FG89&lt;'non-R&amp;D ex_typologies'!$D$19),'non-R&amp;D ex_typologies'!$B$19,'non-R&amp;D ex_typologies'!$B$20)),IF($FK89='non-R&amp;D ex_typologies'!$E$16,IF(AND('Country-wise data'!FG89&gt;'non-R&amp;D ex_typologies'!$E$21,'Country-wise data'!FG89&lt;'non-R&amp;D ex_typologies'!$F$21),'non-R&amp;D ex_typologies'!$B$21,IF(AND('Country-wise data'!FG89&gt;'non-R&amp;D ex_typologies'!$E$19,'Country-wise data'!FG89&lt;'non-R&amp;D ex_typologies'!$F$19),'non-R&amp;D ex_typologies'!$B$19,'non-R&amp;D ex_typologies'!$B$20)),IF(AND('Country-wise data'!FG89&gt;'non-R&amp;D ex_typologies'!$G$21,'Country-wise data'!FG89&lt;'non-R&amp;D ex_typologies'!$H$21),'non-R&amp;D ex_typologies'!$B$21,IF(AND('Country-wise data'!FG89&gt;'non-R&amp;D ex_typologies'!$G$19,'Country-wise data'!FG89&lt;'non-R&amp;D ex_typologies'!$H$19),'non-R&amp;D ex_typologies'!$B$19,'non-R&amp;D ex_typologies'!$B$20))))</f>
        <v xml:space="preserve">Research heavy </v>
      </c>
      <c r="FU89" t="str">
        <f>IF($FK89='non-R&amp;D ex_typologies'!$C$16,IF(AND('Country-wise data'!FH89&gt;'non-R&amp;D ex_typologies'!$C$21,'Country-wise data'!FH89&lt;'non-R&amp;D ex_typologies'!$D$21),'non-R&amp;D ex_typologies'!$B$21,IF(AND('Country-wise data'!FH89&gt;'non-R&amp;D ex_typologies'!$C$19,'Country-wise data'!FH89&lt;'non-R&amp;D ex_typologies'!$D$19),'non-R&amp;D ex_typologies'!$B$19,'non-R&amp;D ex_typologies'!$B$20)),IF($FK89='non-R&amp;D ex_typologies'!$E$16,IF(AND('Country-wise data'!FH89&gt;'non-R&amp;D ex_typologies'!$E$21,'Country-wise data'!FH89&lt;'non-R&amp;D ex_typologies'!$F$21),'non-R&amp;D ex_typologies'!$B$21,IF(AND('Country-wise data'!FH89&gt;'non-R&amp;D ex_typologies'!$E$19,'Country-wise data'!FH89&lt;'non-R&amp;D ex_typologies'!$F$19),'non-R&amp;D ex_typologies'!$B$19,'non-R&amp;D ex_typologies'!$B$20)),IF(AND('Country-wise data'!FH89&gt;'non-R&amp;D ex_typologies'!$G$21,'Country-wise data'!FH89&lt;'non-R&amp;D ex_typologies'!$H$21),'non-R&amp;D ex_typologies'!$B$21,IF(AND('Country-wise data'!FH89&gt;'non-R&amp;D ex_typologies'!$G$19,'Country-wise data'!FH89&lt;'non-R&amp;D ex_typologies'!$H$19),'non-R&amp;D ex_typologies'!$B$19,'non-R&amp;D ex_typologies'!$B$20))))</f>
        <v xml:space="preserve">Research heavy </v>
      </c>
    </row>
    <row r="90" spans="2:177" x14ac:dyDescent="0.35">
      <c r="B90" s="12" t="s">
        <v>431</v>
      </c>
      <c r="C90" t="s">
        <v>432</v>
      </c>
      <c r="D90" t="s">
        <v>416</v>
      </c>
      <c r="E90" t="s">
        <v>416</v>
      </c>
      <c r="F90" t="s">
        <v>372</v>
      </c>
      <c r="G90" s="55">
        <f>Assumptions!$C$13</f>
        <v>1.1000000000000001</v>
      </c>
      <c r="H90">
        <f>SUMIFS('IFPRI SPEED'!AL:AL,'IFPRI SPEED'!$A:$A,'Country-wise data'!$B90)*1000*G90</f>
        <v>0</v>
      </c>
      <c r="I90">
        <f>IF(SUMIFS('IFPRI SPEED'!AM:AM,'IFPRI SPEED'!$A:$A,'Country-wise data'!$B90)*1000=0,H90*(1+Assumptions!$C$9),SUMIFS('IFPRI SPEED'!AM:AM,'IFPRI SPEED'!$A:$A,'Country-wise data'!$B90)*1000*$G90)</f>
        <v>0</v>
      </c>
      <c r="J90">
        <f>IF(SUMIFS('IFPRI SPEED'!AN:AN,'IFPRI SPEED'!$A:$A,'Country-wise data'!$B90)*1000=0,I90*(1+Assumptions!$C$9),SUMIFS('IFPRI SPEED'!AN:AN,'IFPRI SPEED'!$A:$A,'Country-wise data'!$B90)*1000*$G90)</f>
        <v>0</v>
      </c>
      <c r="K90">
        <f>IF(SUMIFS('IFPRI SPEED'!AO:AO,'IFPRI SPEED'!$A:$A,'Country-wise data'!$B90)*1000=0,J90*(1+Assumptions!$C$9),SUMIFS('IFPRI SPEED'!AO:AO,'IFPRI SPEED'!$A:$A,'Country-wise data'!$B90)*1000*$G90)</f>
        <v>0</v>
      </c>
      <c r="L90">
        <f>IF(SUMIFS('IFPRI SPEED'!AP:AP,'IFPRI SPEED'!$A:$A,'Country-wise data'!$B90)*1000=0,K90*(1+Assumptions!$C$9),SUMIFS('IFPRI SPEED'!AP:AP,'IFPRI SPEED'!$A:$A,'Country-wise data'!$B90)*1000*$G90)</f>
        <v>0</v>
      </c>
      <c r="M90">
        <f>IF(SUMIFS('IFPRI SPEED'!AQ:AQ,'IFPRI SPEED'!$A:$A,'Country-wise data'!$B90)*1000=0,L90*(1+Assumptions!$C$9),SUMIFS('IFPRI SPEED'!AQ:AQ,'IFPRI SPEED'!$A:$A,'Country-wise data'!$B90)*1000*$G90)</f>
        <v>0</v>
      </c>
      <c r="N90">
        <f>IF(SUMIFS('IFPRI SPEED'!AR:AR,'IFPRI SPEED'!$A:$A,'Country-wise data'!$B90)*1000=0,M90*(1+Assumptions!$C$9),SUMIFS('IFPRI SPEED'!AR:AR,'IFPRI SPEED'!$A:$A,'Country-wise data'!$B90)*1000*$G90)</f>
        <v>0</v>
      </c>
      <c r="O90">
        <f>IF(SUMIFS('IFPRI SPEED'!AS:AS,'IFPRI SPEED'!$A:$A,'Country-wise data'!$B90)*1000=0,N90*(1+Assumptions!$C$9),SUMIFS('IFPRI SPEED'!AS:AS,'IFPRI SPEED'!$A:$A,'Country-wise data'!$B90)*1000*$G90)</f>
        <v>0</v>
      </c>
      <c r="P90">
        <f>IF(SUMIFS('IFPRI SPEED'!AT:AT,'IFPRI SPEED'!$A:$A,'Country-wise data'!$B90)*1000=0,O90*(1+Assumptions!$C$9),SUMIFS('IFPRI SPEED'!AT:AT,'IFPRI SPEED'!$A:$A,'Country-wise data'!$B90)*1000*$G90)</f>
        <v>0</v>
      </c>
      <c r="Q90">
        <f>IF(SUMIFS('IFPRI SPEED'!AU:AU,'IFPRI SPEED'!$A:$A,'Country-wise data'!$B90)*1000=0,P90*(1+Assumptions!$C$9),SUMIFS('IFPRI SPEED'!AU:AU,'IFPRI SPEED'!$A:$A,'Country-wise data'!$B90)*1000*$G90)</f>
        <v>0</v>
      </c>
      <c r="R90" s="36">
        <f t="shared" si="90"/>
        <v>0</v>
      </c>
      <c r="S90" s="44">
        <f>INDEX('area data'!$G$4:$P$79,MATCH('Country-wise data'!$B90,'area data'!$B$4:$B$79,),MATCH('Country-wise data'!S$3,'area data'!$G$3:$P$3,))</f>
        <v>1.523366910359635</v>
      </c>
      <c r="T90" s="44">
        <f>INDEX('area data'!$G$4:$P$79,MATCH('Country-wise data'!$B90,'area data'!$B$4:$B$79,),MATCH('Country-wise data'!T$3,'area data'!$G$3:$P$3,))</f>
        <v>1.6770141741622577</v>
      </c>
      <c r="U90" s="44">
        <f>INDEX('area data'!$G$4:$P$79,MATCH('Country-wise data'!$B90,'area data'!$B$4:$B$79,),MATCH('Country-wise data'!U$3,'area data'!$G$3:$P$3,))</f>
        <v>2.1111726369910282</v>
      </c>
      <c r="V90" s="44">
        <f>INDEX('area data'!$G$4:$P$79,MATCH('Country-wise data'!$B90,'area data'!$B$4:$B$79,),MATCH('Country-wise data'!V$3,'area data'!$G$3:$P$3,))</f>
        <v>2.0243499258109039</v>
      </c>
      <c r="W90" s="44">
        <f>INDEX('area data'!$G$4:$P$79,MATCH('Country-wise data'!$B90,'area data'!$B$4:$B$79,),MATCH('Country-wise data'!W$3,'area data'!$G$3:$P$3,))</f>
        <v>1.7113755102752857</v>
      </c>
      <c r="X90" s="44">
        <f>INDEX('area data'!$G$4:$P$79,MATCH('Country-wise data'!$B90,'area data'!$B$4:$B$79,),MATCH('Country-wise data'!X$3,'area data'!$G$3:$P$3,))</f>
        <v>1.6257096515221225</v>
      </c>
      <c r="Y90" s="44">
        <f>INDEX('area data'!$G$4:$P$79,MATCH('Country-wise data'!$B90,'area data'!$B$4:$B$79,),MATCH('Country-wise data'!Y$3,'area data'!$G$3:$P$3,))</f>
        <v>1.8871934098420367</v>
      </c>
      <c r="Z90" s="44">
        <f>INDEX('area data'!$G$4:$P$79,MATCH('Country-wise data'!$B90,'area data'!$B$4:$B$79,),MATCH('Country-wise data'!Z$3,'area data'!$G$3:$P$3,))</f>
        <v>2.0029010432903918</v>
      </c>
      <c r="AA90" s="44">
        <f>INDEX('area data'!$G$4:$P$79,MATCH('Country-wise data'!$B90,'area data'!$B$4:$B$79,),MATCH('Country-wise data'!AA$3,'area data'!$G$3:$P$3,))</f>
        <v>1.9989626275937424</v>
      </c>
      <c r="AB90" s="44">
        <f>INDEX('area data'!$G$4:$P$79,MATCH('Country-wise data'!$B90,'area data'!$B$4:$B$79,),MATCH('Country-wise data'!AB$3,'area data'!$G$3:$P$3,))</f>
        <v>2.0389418801456176</v>
      </c>
      <c r="AC90" s="53">
        <f>IFERROR(INDEX('ASTI data (new)'!$AF$6:$AL$130,MATCH('Country-wise data'!$B90,'ASTI data (new)'!$C$6:$C$130,),MATCH('Country-wise data'!AC$3,'ASTI data (new)'!$AF$5:$AL$5,)),(INDEX(Assumptions!$G$154:$P$345,MATCH('Country-wise data'!$B90,Assumptions!$B$154:$B$344,),MATCH('Country-wise data'!AC$3,Assumptions!$G$153:$P$153,))*S90))</f>
        <v>5.331784186258722E-3</v>
      </c>
      <c r="AD90" s="53">
        <f>IFERROR(INDEX('ASTI data (new)'!$AF$6:$AL$130,MATCH('Country-wise data'!$B90,'ASTI data (new)'!$C$6:$C$130,),MATCH('Country-wise data'!AD$3,'ASTI data (new)'!$AF$5:$AL$5,)),(INDEX(Assumptions!$G$154:$P$345,MATCH('Country-wise data'!$B90,Assumptions!$B$154:$B$344,),MATCH('Country-wise data'!AD$3,Assumptions!$G$153:$P$153,))*T90))</f>
        <v>5.8695496095679013E-3</v>
      </c>
      <c r="AE90" s="53">
        <f>IFERROR(INDEX('ASTI data (new)'!$AF$6:$AL$130,MATCH('Country-wise data'!$B90,'ASTI data (new)'!$C$6:$C$130,),MATCH('Country-wise data'!AE$3,'ASTI data (new)'!$AF$5:$AL$5,)),(INDEX(Assumptions!$G$154:$P$345,MATCH('Country-wise data'!$B90,Assumptions!$B$154:$B$344,),MATCH('Country-wise data'!AE$3,Assumptions!$G$153:$P$153,))*U90))</f>
        <v>7.3891042294685983E-3</v>
      </c>
      <c r="AF90" s="53">
        <f>IFERROR(INDEX('ASTI data (new)'!$AF$6:$AL$130,MATCH('Country-wise data'!$B90,'ASTI data (new)'!$C$6:$C$130,),MATCH('Country-wise data'!AF$3,'ASTI data (new)'!$AF$5:$AL$5,)),(INDEX(Assumptions!$G$154:$P$345,MATCH('Country-wise data'!$B90,Assumptions!$B$154:$B$344,),MATCH('Country-wise data'!AF$3,Assumptions!$G$153:$P$153,))*V90))</f>
        <v>7.0852247403381625E-3</v>
      </c>
      <c r="AG90" s="53">
        <f>IFERROR(INDEX('ASTI data (new)'!$AF$6:$AL$130,MATCH('Country-wise data'!$B90,'ASTI data (new)'!$C$6:$C$130,),MATCH('Country-wise data'!AG$3,'ASTI data (new)'!$AF$5:$AL$5,)),(INDEX(Assumptions!$G$154:$P$345,MATCH('Country-wise data'!$B90,Assumptions!$B$154:$B$344,),MATCH('Country-wise data'!AG$3,Assumptions!$G$153:$P$153,))*W90))</f>
        <v>5.989814285963499E-3</v>
      </c>
      <c r="AH90" s="53">
        <f>IFERROR(INDEX('ASTI data (new)'!$AF$6:$AL$130,MATCH('Country-wise data'!$B90,'ASTI data (new)'!$C$6:$C$130,),MATCH('Country-wise data'!AH$3,'ASTI data (new)'!$AF$5:$AL$5,)),(INDEX(Assumptions!$G$154:$P$345,MATCH('Country-wise data'!$B90,Assumptions!$B$154:$B$344,),MATCH('Country-wise data'!AH$3,Assumptions!$G$153:$P$153,))*X90))</f>
        <v>5.6899837803274286E-3</v>
      </c>
      <c r="AI90" s="53">
        <f>IFERROR(INDEX('ASTI data (new)'!$AF$6:$AL$130,MATCH('Country-wise data'!$B90,'ASTI data (new)'!$C$6:$C$130,),MATCH('Country-wise data'!AI$3,'ASTI data (new)'!$AF$5:$AL$5,)),(INDEX(Assumptions!$G$154:$P$345,MATCH('Country-wise data'!$B90,Assumptions!$B$154:$B$344,),MATCH('Country-wise data'!AI$3,Assumptions!$G$153:$P$153,))*Y90))</f>
        <v>6.6051769344471272E-3</v>
      </c>
      <c r="AJ90" s="53">
        <f t="shared" ref="AJ90:AL90" si="127">IFERROR((1+($AI90/$AF90)^(1/3)-1)*AI90,0)</f>
        <v>6.4525007554353019E-3</v>
      </c>
      <c r="AK90" s="53">
        <f t="shared" si="127"/>
        <v>6.3033536288423578E-3</v>
      </c>
      <c r="AL90" s="53">
        <f t="shared" si="127"/>
        <v>6.1576539819497757E-3</v>
      </c>
      <c r="AM90" s="55" cm="1">
        <f t="array" ref="AM90">INDEX('non-R&amp;D ex_typologies'!$J$8:$J$10,MATCH('Country-wise data'!FL90,'non-R&amp;D ex_typologies'!$F$8:$F$10,),)*'Country-wise data'!AC90</f>
        <v>1.5576939001558553E-2</v>
      </c>
      <c r="AN90" s="55" cm="1">
        <f t="array" ref="AN90">INDEX('non-R&amp;D ex_typologies'!$J$8:$J$10,MATCH('Country-wise data'!FM90,'non-R&amp;D ex_typologies'!$F$8:$F$10,),)*'Country-wise data'!AD90</f>
        <v>1.7148033949029091E-2</v>
      </c>
      <c r="AO90" s="55" cm="1">
        <f t="array" ref="AO90">INDEX('non-R&amp;D ex_typologies'!$J$8:$J$10,MATCH('Country-wise data'!FN90,'non-R&amp;D ex_typologies'!$F$8:$F$10,),)*'Country-wise data'!AE90</f>
        <v>2.1587450248873506E-2</v>
      </c>
      <c r="AP90" s="55" cm="1">
        <f t="array" ref="AP90">INDEX('non-R&amp;D ex_typologies'!$J$8:$J$10,MATCH('Country-wise data'!FO90,'non-R&amp;D ex_typologies'!$F$8:$F$10,),)*'Country-wise data'!AF90</f>
        <v>2.0699658826593331E-2</v>
      </c>
      <c r="AQ90" s="55" cm="1">
        <f t="array" ref="AQ90">INDEX('non-R&amp;D ex_typologies'!$J$8:$J$10,MATCH('Country-wise data'!FP90,'non-R&amp;D ex_typologies'!$F$8:$F$10,),)*'Country-wise data'!AG90</f>
        <v>1.7499390167287979E-2</v>
      </c>
      <c r="AR90" s="55" cm="1">
        <f t="array" ref="AR90">INDEX('non-R&amp;D ex_typologies'!$J$8:$J$10,MATCH('Country-wise data'!FQ90,'non-R&amp;D ex_typologies'!$F$8:$F$10,),)*'Country-wise data'!AH90</f>
        <v>1.6623427950149414E-2</v>
      </c>
      <c r="AS90" s="55" cm="1">
        <f t="array" ref="AS90">INDEX('non-R&amp;D ex_typologies'!$J$8:$J$10,MATCH('Country-wise data'!FR90,'non-R&amp;D ex_typologies'!$F$8:$F$10,),)*'Country-wise data'!AI90</f>
        <v>1.929718732193858E-2</v>
      </c>
      <c r="AT90" s="55" cm="1">
        <f t="array" ref="AT90">INDEX('non-R&amp;D ex_typologies'!$J$8:$J$10,MATCH('Country-wise data'!FS90,'non-R&amp;D ex_typologies'!$F$8:$F$10,),)*'Country-wise data'!AJ90</f>
        <v>1.8851140099399546E-2</v>
      </c>
      <c r="AU90" s="55" cm="1">
        <f t="array" ref="AU90">INDEX('non-R&amp;D ex_typologies'!$J$8:$J$10,MATCH('Country-wise data'!FT90,'non-R&amp;D ex_typologies'!$F$8:$F$10,),)*'Country-wise data'!AK90</f>
        <v>1.8415403090541686E-2</v>
      </c>
      <c r="AV90" s="55" cm="1">
        <f t="array" ref="AV90">INDEX('non-R&amp;D ex_typologies'!$J$8:$J$10,MATCH('Country-wise data'!FU90,'non-R&amp;D ex_typologies'!$F$8:$F$10,),)*'Country-wise data'!AL90</f>
        <v>1.7989737978655957E-2</v>
      </c>
      <c r="AW90">
        <f t="shared" si="92"/>
        <v>0.24656251476662652</v>
      </c>
      <c r="AX90" s="53">
        <f>INDEX('GDP deflators'!$AB$3:$AK$155,MATCH('Country-wise data'!$B90,'GDP deflators'!$B$3:$B$155,),MATCH('Country-wise data'!AX$3,'GDP deflators'!$D$2:$M$2,))</f>
        <v>71.05263157894737</v>
      </c>
      <c r="AY90" s="53">
        <f>INDEX('GDP deflators'!$AB$3:$AK$155,MATCH('Country-wise data'!$B90,'GDP deflators'!$B$3:$B$155,),MATCH('Country-wise data'!AY$3,'GDP deflators'!$D$2:$M$2,))</f>
        <v>80.143540669856449</v>
      </c>
      <c r="AZ90" s="53">
        <f>INDEX('GDP deflators'!$AB$3:$AK$155,MATCH('Country-wise data'!$B90,'GDP deflators'!$B$3:$B$155,),MATCH('Country-wise data'!AZ$3,'GDP deflators'!$D$2:$M$2,))</f>
        <v>100.96670247046187</v>
      </c>
      <c r="BA90" s="53">
        <f>INDEX('GDP deflators'!$AB$3:$AK$155,MATCH('Country-wise data'!$B90,'GDP deflators'!$B$3:$B$155,),MATCH('Country-wise data'!BA$3,'GDP deflators'!$D$2:$M$2,))</f>
        <v>78.94736842105263</v>
      </c>
      <c r="BB90" s="53">
        <f>INDEX('GDP deflators'!$AB$3:$AK$155,MATCH('Country-wise data'!$B90,'GDP deflators'!$B$3:$B$155,),MATCH('Country-wise data'!BB$3,'GDP deflators'!$D$2:$M$2,))</f>
        <v>74.074074074074076</v>
      </c>
      <c r="BC90" s="53">
        <f>INDEX('GDP deflators'!$AB$3:$AK$155,MATCH('Country-wise data'!$B90,'GDP deflators'!$B$3:$B$155,),MATCH('Country-wise data'!BC$3,'GDP deflators'!$D$2:$M$2,))</f>
        <v>65.350877192982452</v>
      </c>
      <c r="BD90" s="53">
        <f>INDEX('GDP deflators'!$AB$3:$AK$155,MATCH('Country-wise data'!$B90,'GDP deflators'!$B$3:$B$155,),MATCH('Country-wise data'!BD$3,'GDP deflators'!$D$2:$M$2,))</f>
        <v>83.182093163944344</v>
      </c>
      <c r="BE90" s="53">
        <f>INDEX('GDP deflators'!$AB$3:$AK$155,MATCH('Country-wise data'!$B90,'GDP deflators'!$B$3:$B$155,),MATCH('Country-wise data'!BE$3,'GDP deflators'!$D$2:$M$2,))</f>
        <v>93.260590500641854</v>
      </c>
      <c r="BF90" s="53">
        <f>INDEX('GDP deflators'!$AB$3:$AK$155,MATCH('Country-wise data'!$B90,'GDP deflators'!$B$3:$B$155,),MATCH('Country-wise data'!BF$3,'GDP deflators'!$D$2:$M$2,))</f>
        <v>96.793708408953421</v>
      </c>
      <c r="BG90" s="53">
        <f>INDEX('GDP deflators'!$AB$3:$AK$155,MATCH('Country-wise data'!$B90,'GDP deflators'!$B$3:$B$155,),MATCH('Country-wise data'!BG$3,'GDP deflators'!$D$2:$M$2,))</f>
        <v>100</v>
      </c>
      <c r="BH90" cm="1">
        <f t="array" ref="BH90">H90/(INDEX($AX90:$BG90,,MATCH(BH$3,$AX$3:$BG$3,))/100)</f>
        <v>0</v>
      </c>
      <c r="BI90" cm="1">
        <f t="array" ref="BI90">I90/(INDEX($AX90:$BG90,,MATCH(BI$3,$AX$3:$BG$3,))/100)</f>
        <v>0</v>
      </c>
      <c r="BJ90" cm="1">
        <f t="array" ref="BJ90">J90/(INDEX($AX90:$BG90,,MATCH(BJ$3,$AX$3:$BG$3,))/100)</f>
        <v>0</v>
      </c>
      <c r="BK90" cm="1">
        <f t="array" ref="BK90">K90/(INDEX($AX90:$BG90,,MATCH(BK$3,$AX$3:$BG$3,))/100)</f>
        <v>0</v>
      </c>
      <c r="BL90" cm="1">
        <f t="array" ref="BL90">L90/(INDEX($AX90:$BG90,,MATCH(BL$3,$AX$3:$BG$3,))/100)</f>
        <v>0</v>
      </c>
      <c r="BM90" cm="1">
        <f t="array" ref="BM90">M90/(INDEX($AX90:$BG90,,MATCH(BM$3,$AX$3:$BG$3,))/100)</f>
        <v>0</v>
      </c>
      <c r="BN90" cm="1">
        <f t="array" ref="BN90">N90/(INDEX($AX90:$BG90,,MATCH(BN$3,$AX$3:$BG$3,))/100)</f>
        <v>0</v>
      </c>
      <c r="BO90" cm="1">
        <f t="array" ref="BO90">O90/(INDEX($AX90:$BG90,,MATCH(BO$3,$AX$3:$BG$3,))/100)</f>
        <v>0</v>
      </c>
      <c r="BP90" cm="1">
        <f t="array" ref="BP90">P90/(INDEX($AX90:$BG90,,MATCH(BP$3,$AX$3:$BG$3,))/100)</f>
        <v>0</v>
      </c>
      <c r="BQ90" cm="1">
        <f t="array" ref="BQ90">Q90/(INDEX($AX90:$BG90,,MATCH(BQ$3,$AX$3:$BG$3,))/100)</f>
        <v>0</v>
      </c>
      <c r="BS90" cm="1">
        <f t="array" ref="BS90">S90/(INDEX($AX90:$BG90,,MATCH(BS$3,$AX$3:$BG$3,))/100)</f>
        <v>2.1439978738394863</v>
      </c>
      <c r="BT90" cm="1">
        <f t="array" ref="BT90">T90/(INDEX($AX90:$BG90,,MATCH(BT$3,$AX$3:$BG$3,))/100)</f>
        <v>2.092513208357683</v>
      </c>
      <c r="BU90" cm="1">
        <f t="array" ref="BU90">U90/(INDEX($AX90:$BG90,,MATCH(BU$3,$AX$3:$BG$3,))/100)</f>
        <v>2.0909592819560077</v>
      </c>
      <c r="BV90" cm="1">
        <f t="array" ref="BV90">V90/(INDEX($AX90:$BG90,,MATCH(BV$3,$AX$3:$BG$3,))/100)</f>
        <v>2.5641765726938117</v>
      </c>
      <c r="BW90" cm="1">
        <f t="array" ref="BW90">W90/(INDEX($AX90:$BG90,,MATCH(BW$3,$AX$3:$BG$3,))/100)</f>
        <v>2.3103569388716356</v>
      </c>
      <c r="BX90" cm="1">
        <f t="array" ref="BX90">X90/(INDEX($AX90:$BG90,,MATCH(BX$3,$AX$3:$BG$3,))/100)</f>
        <v>2.4876630909197583</v>
      </c>
      <c r="BY90" cm="1">
        <f t="array" ref="BY90">Y90/(INDEX($AX90:$BG90,,MATCH(BY$3,$AX$3:$BG$3,))/100)</f>
        <v>2.2687496047046447</v>
      </c>
      <c r="BZ90" cm="1">
        <f t="array" ref="BZ90">Z90/(INDEX($AX90:$BG90,,MATCH(BZ$3,$AX$3:$BG$3,))/100)</f>
        <v>2.1476392466940331</v>
      </c>
      <c r="CA90" cm="1">
        <f t="array" ref="CA90">AA90/(INDEX($AX90:$BG90,,MATCH(CA$3,$AX$3:$BG$3,))/100)</f>
        <v>2.065178264632785</v>
      </c>
      <c r="CB90" cm="1">
        <f t="array" ref="CB90">AB90/(INDEX($AX90:$BG90,,MATCH(CB$3,$AX$3:$BG$3,))/100)</f>
        <v>2.0389418801456176</v>
      </c>
      <c r="CC90" cm="1">
        <f t="array" ref="CC90">AC90/(INDEX($AX90:$BG90,,MATCH(CC$3,$AX$3:$BG$3,))/100)</f>
        <v>7.5039925584382012E-3</v>
      </c>
      <c r="CD90" cm="1">
        <f t="array" ref="CD90">AD90/(INDEX($AX90:$BG90,,MATCH(CD$3,$AX$3:$BG$3,))/100)</f>
        <v>7.3237962292518896E-3</v>
      </c>
      <c r="CE90" cm="1">
        <f t="array" ref="CE90">AE90/(INDEX($AX90:$BG90,,MATCH(CE$3,$AX$3:$BG$3,))/100)</f>
        <v>7.3183574868460272E-3</v>
      </c>
      <c r="CF90" cm="1">
        <f t="array" ref="CF90">AF90/(INDEX($AX90:$BG90,,MATCH(CF$3,$AX$3:$BG$3,))/100)</f>
        <v>8.9746180044283398E-3</v>
      </c>
      <c r="CG90" cm="1">
        <f t="array" ref="CG90">AG90/(INDEX($AX90:$BG90,,MATCH(CG$3,$AX$3:$BG$3,))/100)</f>
        <v>8.0862492860507233E-3</v>
      </c>
      <c r="CH90" cm="1">
        <f t="array" ref="CH90">AH90/(INDEX($AX90:$BG90,,MATCH(CH$3,$AX$3:$BG$3,))/100)</f>
        <v>8.7068208182191527E-3</v>
      </c>
      <c r="CI90" cm="1">
        <f t="array" ref="CI90">AI90/(INDEX($AX90:$BG90,,MATCH(CI$3,$AX$3:$BG$3,))/100)</f>
        <v>7.9406236164662556E-3</v>
      </c>
      <c r="CJ90" cm="1">
        <f t="array" ref="CJ90">AJ90/(INDEX($AX90:$BG90,,MATCH(CJ$3,$AX$3:$BG$3,))/100)</f>
        <v>6.9187860818776328E-3</v>
      </c>
      <c r="CK90" cm="1">
        <f t="array" ref="CK90">AK90/(INDEX($AX90:$BG90,,MATCH(CK$3,$AX$3:$BG$3,))/100)</f>
        <v>6.5121522177977609E-3</v>
      </c>
      <c r="CL90" cm="1">
        <f t="array" ref="CL90">AL90/(INDEX($AX90:$BG90,,MATCH(CL$3,$AX$3:$BG$3,))/100)</f>
        <v>6.1576539819497757E-3</v>
      </c>
      <c r="CM90" cm="1">
        <f t="array" ref="CM90">AM90/(INDEX($AX90:$BG90,,MATCH(CM$3,$AX$3:$BG$3,))/100)</f>
        <v>2.1923099335526854E-2</v>
      </c>
      <c r="CN90" cm="1">
        <f t="array" ref="CN90">AN90/(INDEX($AX90:$BG90,,MATCH(CN$3,$AX$3:$BG$3,))/100)</f>
        <v>2.1396651315504958E-2</v>
      </c>
      <c r="CO90" cm="1">
        <f t="array" ref="CO90">AO90/(INDEX($AX90:$BG90,,MATCH(CO$3,$AX$3:$BG$3,))/100)</f>
        <v>2.1380761895426845E-2</v>
      </c>
      <c r="CP90" cm="1">
        <f t="array" ref="CP90">AP90/(INDEX($AX90:$BG90,,MATCH(CP$3,$AX$3:$BG$3,))/100)</f>
        <v>2.6219567847018219E-2</v>
      </c>
      <c r="CQ90" cm="1">
        <f t="array" ref="CQ90">AQ90/(INDEX($AX90:$BG90,,MATCH(CQ$3,$AX$3:$BG$3,))/100)</f>
        <v>2.3624176725838768E-2</v>
      </c>
      <c r="CR90" cm="1">
        <f t="array" ref="CR90">AR90/(INDEX($AX90:$BG90,,MATCH(CR$3,$AX$3:$BG$3,))/100)</f>
        <v>2.5437191762644744E-2</v>
      </c>
      <c r="CS90" cm="1">
        <f t="array" ref="CS90">AS90/(INDEX($AX90:$BG90,,MATCH(CS$3,$AX$3:$BG$3,))/100)</f>
        <v>2.3198727740483253E-2</v>
      </c>
      <c r="CT90" cm="1">
        <f t="array" ref="CT90">AT90/(INDEX($AX90:$BG90,,MATCH(CT$3,$AX$3:$BG$3,))/100)</f>
        <v>2.0213404180911557E-2</v>
      </c>
      <c r="CU90" cm="1">
        <f t="array" ref="CU90">AU90/(INDEX($AX90:$BG90,,MATCH(CU$3,$AX$3:$BG$3,))/100)</f>
        <v>1.9025413317915879E-2</v>
      </c>
      <c r="CV90" cm="1">
        <f t="array" ref="CV90">AV90/(INDEX($AX90:$BG90,,MATCH(CV$3,$AX$3:$BG$3,))/100)</f>
        <v>1.7989737978655957E-2</v>
      </c>
      <c r="CW90">
        <f t="shared" si="93"/>
        <v>0.29585178238125281</v>
      </c>
      <c r="CX90">
        <f>IFERROR(1/INDEX('exch rates'!$BC$5:$BL$268,MATCH('Country-wise data'!$B90,'exch rates'!$A$5:$A$268,),MATCH(CX$3,'exch rates'!$BC$4:$BL$4,)),1)</f>
        <v>0.91729697579792191</v>
      </c>
      <c r="CY90">
        <f>IFERROR(1/INDEX('exch rates'!$BC$5:$BL$268,MATCH('Country-wise data'!$B90,'exch rates'!$A$5:$A$268,),MATCH(CY$3,'exch rates'!$BC$4:$BL$4,)),1)</f>
        <v>1.0314986669490083</v>
      </c>
      <c r="CZ90">
        <f>IFERROR(1/INDEX('exch rates'!$BC$5:$BL$268,MATCH('Country-wise data'!$B90,'exch rates'!$A$5:$A$268,),MATCH(CZ$3,'exch rates'!$BC$4:$BL$4,)),1)</f>
        <v>1.0354099532467542</v>
      </c>
      <c r="DA90">
        <f>IFERROR(1/INDEX('exch rates'!$BC$5:$BL$268,MATCH('Country-wise data'!$B90,'exch rates'!$A$5:$A$268,),MATCH(DA$3,'exch rates'!$BC$4:$BL$4,)),1)</f>
        <v>0.96539717584551255</v>
      </c>
      <c r="DB90">
        <f>IFERROR(1/INDEX('exch rates'!$BC$5:$BL$268,MATCH('Country-wise data'!$B90,'exch rates'!$A$5:$A$268,),MATCH(DB$3,'exch rates'!$BC$4:$BL$4,)),1)</f>
        <v>0.90141796332631285</v>
      </c>
      <c r="DC90">
        <f>IFERROR(1/INDEX('exch rates'!$BC$5:$BL$268,MATCH('Country-wise data'!$B90,'exch rates'!$A$5:$A$268,),MATCH(DC$3,'exch rates'!$BC$4:$BL$4,)),1)</f>
        <v>0.75126385355387704</v>
      </c>
      <c r="DD90">
        <f>IFERROR(1/INDEX('exch rates'!$BC$5:$BL$268,MATCH('Country-wise data'!$B90,'exch rates'!$A$5:$A$268,),MATCH(DD$3,'exch rates'!$BC$4:$BL$4,)),1)</f>
        <v>0.74337616009538587</v>
      </c>
      <c r="DE90">
        <f>IFERROR(1/INDEX('exch rates'!$BC$5:$BL$268,MATCH('Country-wise data'!$B90,'exch rates'!$A$5:$A$268,),MATCH(DE$3,'exch rates'!$BC$4:$BL$4,)),1)</f>
        <v>0.76642560628327594</v>
      </c>
      <c r="DF90">
        <f>IFERROR(1/INDEX('exch rates'!$BC$5:$BL$268,MATCH('Country-wise data'!$B90,'exch rates'!$A$5:$A$268,),MATCH(DF$3,'exch rates'!$BC$4:$BL$4,)),1)</f>
        <v>0.74715400830869294</v>
      </c>
      <c r="DG90">
        <f>IFERROR(1/INDEX('exch rates'!$BC$5:$BL$268,MATCH('Country-wise data'!$B90,'exch rates'!$A$5:$A$268,),MATCH(DG$3,'exch rates'!$BC$4:$BL$4,)),1)</f>
        <v>0.69516541584211222</v>
      </c>
      <c r="DH90" cm="1">
        <f t="array" ref="DH90">(BH90/INDEX($CX90:$DG90,,MATCH(DH$3,$CX$3:$DG$3,)))*$DG90</f>
        <v>0</v>
      </c>
      <c r="DI90" cm="1">
        <f t="array" ref="DI90">(BI90/INDEX($CX90:$DG90,,MATCH(DI$3,$CX$3:$DG$3,)))*$DG90</f>
        <v>0</v>
      </c>
      <c r="DJ90" cm="1">
        <f t="array" ref="DJ90">(BJ90/INDEX($CX90:$DG90,,MATCH(DJ$3,$CX$3:$DG$3,)))*$DG90</f>
        <v>0</v>
      </c>
      <c r="DK90" cm="1">
        <f t="array" ref="DK90">(BK90/INDEX($CX90:$DG90,,MATCH(DK$3,$CX$3:$DG$3,)))*$DG90</f>
        <v>0</v>
      </c>
      <c r="DL90" cm="1">
        <f t="array" ref="DL90">(BL90/INDEX($CX90:$DG90,,MATCH(DL$3,$CX$3:$DG$3,)))*$DG90</f>
        <v>0</v>
      </c>
      <c r="DM90" cm="1">
        <f t="array" ref="DM90">(BM90/INDEX($CX90:$DG90,,MATCH(DM$3,$CX$3:$DG$3,)))*$DG90</f>
        <v>0</v>
      </c>
      <c r="DN90" cm="1">
        <f t="array" ref="DN90">(BN90/INDEX($CX90:$DG90,,MATCH(DN$3,$CX$3:$DG$3,)))*$DG90</f>
        <v>0</v>
      </c>
      <c r="DO90" cm="1">
        <f t="array" ref="DO90">(BO90/INDEX($CX90:$DG90,,MATCH(DO$3,$CX$3:$DG$3,)))*$DG90</f>
        <v>0</v>
      </c>
      <c r="DP90" cm="1">
        <f t="array" ref="DP90">(BP90/INDEX($CX90:$DG90,,MATCH(DP$3,$CX$3:$DG$3,)))*$DG90</f>
        <v>0</v>
      </c>
      <c r="DQ90" cm="1">
        <f t="array" ref="DQ90">(BQ90/INDEX($CX90:$DG90,,MATCH(DQ$3,$CX$3:$DG$3,)))*$DG90</f>
        <v>0</v>
      </c>
      <c r="DS90" cm="1">
        <f t="array" ref="DS90">(BS90/INDEX($CX90:$DG90,,MATCH(DS$3,$CX$3:$DG$3,)))*$DG90</f>
        <v>1.6248098629517005</v>
      </c>
      <c r="DT90" cm="1">
        <f t="array" ref="DT90">(BT90/INDEX($CX90:$DG90,,MATCH(DT$3,$CX$3:$DG$3,)))*$DG90</f>
        <v>1.4102226801181033</v>
      </c>
      <c r="DU90" cm="1">
        <f t="array" ref="DU90">(BU90/INDEX($CX90:$DG90,,MATCH(DU$3,$CX$3:$DG$3,)))*$DG90</f>
        <v>1.4038522366835564</v>
      </c>
      <c r="DV90" cm="1">
        <f t="array" ref="DV90">(BV90/INDEX($CX90:$DG90,,MATCH(DV$3,$CX$3:$DG$3,)))*$DG90</f>
        <v>1.8464181562247952</v>
      </c>
      <c r="DW90" cm="1">
        <f t="array" ref="DW90">(BW90/INDEX($CX90:$DG90,,MATCH(DW$3,$CX$3:$DG$3,)))*$DG90</f>
        <v>1.7817264659646126</v>
      </c>
      <c r="DX90" cm="1">
        <f t="array" ref="DX90">(BX90/INDEX($CX90:$DG90,,MATCH(DX$3,$CX$3:$DG$3,)))*$DG90</f>
        <v>2.3019041031904091</v>
      </c>
      <c r="DY90" cm="1">
        <f t="array" ref="DY90">(BY90/INDEX($CX90:$DG90,,MATCH(DY$3,$CX$3:$DG$3,)))*$DG90</f>
        <v>2.121612646541907</v>
      </c>
      <c r="DZ90" cm="1">
        <f t="array" ref="DZ90">(BZ90/INDEX($CX90:$DG90,,MATCH(DZ$3,$CX$3:$DG$3,)))*$DG90</f>
        <v>1.9479575287768878</v>
      </c>
      <c r="EA90" cm="1">
        <f t="array" ref="EA90">(CA90/INDEX($CX90:$DG90,,MATCH(EA$3,$CX$3:$DG$3,)))*$DG90</f>
        <v>1.9214786926879401</v>
      </c>
      <c r="EB90" cm="1">
        <f t="array" ref="EB90">(CB90/INDEX($CX90:$DG90,,MATCH(EB$3,$CX$3:$DG$3,)))*$DG90</f>
        <v>2.0389418801456176</v>
      </c>
      <c r="EC90" s="53" cm="1">
        <f t="array" ref="EC90">(CC90/INDEX($CX90:$DG90,,MATCH(EC$3,$CX$3:$DG$3,)))*$DG90</f>
        <v>5.6868345203309511E-3</v>
      </c>
      <c r="ED90" cm="1">
        <f t="array" ref="ED90">(CD90/INDEX($CX90:$DG90,,MATCH(ED$3,$CX$3:$DG$3,)))*$DG90</f>
        <v>4.93577938041336E-3</v>
      </c>
      <c r="EE90" cm="1">
        <f t="array" ref="EE90">(CE90/INDEX($CX90:$DG90,,MATCH(EE$3,$CX$3:$DG$3,)))*$DG90</f>
        <v>4.9134828283924469E-3</v>
      </c>
      <c r="EF90" cm="1">
        <f t="array" ref="EF90">(CF90/INDEX($CX90:$DG90,,MATCH(EF$3,$CX$3:$DG$3,)))*$DG90</f>
        <v>6.4624635467867815E-3</v>
      </c>
      <c r="EG90" cm="1">
        <f t="array" ref="EG90">(CG90/INDEX($CX90:$DG90,,MATCH(EG$3,$CX$3:$DG$3,)))*$DG90</f>
        <v>6.2360426308761428E-3</v>
      </c>
      <c r="EH90" cm="1">
        <f t="array" ref="EH90">(CH90/INDEX($CX90:$DG90,,MATCH(EH$3,$CX$3:$DG$3,)))*$DG90</f>
        <v>8.0566643611664299E-3</v>
      </c>
      <c r="EI90" cm="1">
        <f t="array" ref="EI90">(CI90/INDEX($CX90:$DG90,,MATCH(EI$3,$CX$3:$DG$3,)))*$DG90</f>
        <v>7.4256442628966744E-3</v>
      </c>
      <c r="EJ90" cm="1">
        <f t="array" ref="EJ90">(CJ90/INDEX($CX90:$DG90,,MATCH(EJ$3,$CX$3:$DG$3,)))*$DG90</f>
        <v>6.2754959702551825E-3</v>
      </c>
      <c r="EK90" cm="1">
        <f t="array" ref="EK90">(CK90/INDEX($CX90:$DG90,,MATCH(EK$3,$CX$3:$DG$3,)))*$DG90</f>
        <v>6.0590225765638087E-3</v>
      </c>
      <c r="EL90" cm="1">
        <f t="array" ref="EL90">(CL90/INDEX($CX90:$DG90,,MATCH(EL$3,$CX$3:$DG$3,)))*$DG90</f>
        <v>6.1576539819497757E-3</v>
      </c>
      <c r="EM90" cm="1">
        <f t="array" ref="EM90">(CM90/INDEX($CX90:$DG90,,MATCH(EM$3,$CX$3:$DG$3,)))*$DG90</f>
        <v>1.6614227309397378E-2</v>
      </c>
      <c r="EN90" cm="1">
        <f t="array" ref="EN90">(CN90/INDEX($CX90:$DG90,,MATCH(EN$3,$CX$3:$DG$3,)))*$DG90</f>
        <v>1.4420001194346655E-2</v>
      </c>
      <c r="EO90" cm="1">
        <f t="array" ref="EO90">(CO90/INDEX($CX90:$DG90,,MATCH(EO$3,$CX$3:$DG$3,)))*$DG90</f>
        <v>1.43548612677026E-2</v>
      </c>
      <c r="EP90" cm="1">
        <f t="array" ref="EP90">(CP90/INDEX($CX90:$DG90,,MATCH(EP$3,$CX$3:$DG$3,)))*$DG90</f>
        <v>1.8880246640051966E-2</v>
      </c>
      <c r="EQ90" cm="1">
        <f t="array" ref="EQ90">(CQ90/INDEX($CX90:$DG90,,MATCH(EQ$3,$CX$3:$DG$3,)))*$DG90</f>
        <v>1.8218752349846663E-2</v>
      </c>
      <c r="ER90" cm="1">
        <f t="array" ref="ER90">(CR90/INDEX($CX90:$DG90,,MATCH(ER$3,$CX$3:$DG$3,)))*$DG90</f>
        <v>2.3537743638116275E-2</v>
      </c>
      <c r="ES90" cm="1">
        <f t="array" ref="ES90">(CS90/INDEX($CX90:$DG90,,MATCH(ES$3,$CX$3:$DG$3,)))*$DG90</f>
        <v>2.1694202857745218E-2</v>
      </c>
      <c r="ET90" cm="1">
        <f t="array" ref="ET90">(CT90/INDEX($CX90:$DG90,,MATCH(ET$3,$CX$3:$DG$3,)))*$DG90</f>
        <v>1.8334016253906953E-2</v>
      </c>
      <c r="EU90" cm="1">
        <f t="array" ref="EU90">(CU90/INDEX($CX90:$DG90,,MATCH(EU$3,$CX$3:$DG$3,)))*$DG90</f>
        <v>1.7701583895207717E-2</v>
      </c>
      <c r="EV90" cm="1">
        <f t="array" ref="EV90">(CV90/INDEX($CX90:$DG90,,MATCH(EV$3,$CX$3:$DG$3,)))*$DG90</f>
        <v>1.7989737978655957E-2</v>
      </c>
      <c r="EW90">
        <f t="shared" si="94"/>
        <v>0.24395445744460895</v>
      </c>
      <c r="EY90" s="96">
        <f t="shared" si="105"/>
        <v>3.4999999999999996E-3</v>
      </c>
      <c r="EZ90" s="96">
        <f t="shared" si="95"/>
        <v>3.4999999999999996E-3</v>
      </c>
      <c r="FA90" s="96">
        <f t="shared" si="96"/>
        <v>3.4999999999999996E-3</v>
      </c>
      <c r="FB90" s="96">
        <f t="shared" si="97"/>
        <v>3.4999999999999996E-3</v>
      </c>
      <c r="FC90" s="96">
        <f t="shared" si="98"/>
        <v>3.4999999999999996E-3</v>
      </c>
      <c r="FD90" s="96">
        <f t="shared" si="99"/>
        <v>3.4999999999999996E-3</v>
      </c>
      <c r="FE90" s="96">
        <f t="shared" si="100"/>
        <v>3.4999999999999996E-3</v>
      </c>
      <c r="FF90" s="96">
        <f t="shared" si="101"/>
        <v>3.2215774099528401E-3</v>
      </c>
      <c r="FG90" s="96">
        <f t="shared" si="102"/>
        <v>3.1533123940541297E-3</v>
      </c>
      <c r="FH90" s="96">
        <f t="shared" si="103"/>
        <v>3.0200242792158484E-3</v>
      </c>
      <c r="FJ90" s="96">
        <f t="shared" si="106"/>
        <v>2.2210175962815462</v>
      </c>
      <c r="FK90" s="96" t="str">
        <f>IF(AND('Country-wise data'!FJ90&gt;'non-R&amp;D ex_typologies'!$C$17,'Country-wise data'!FJ90&lt;'non-R&amp;D ex_typologies'!$D$17),"Small",IF(AND('Country-wise data'!FJ90&gt;'non-R&amp;D ex_typologies'!$E$17,'Country-wise data'!$FJ$4&lt;'non-R&amp;D ex_typologies'!$F$17),"Medium","Large"))</f>
        <v>Small</v>
      </c>
      <c r="FL90" t="str">
        <f>IF($FK90='non-R&amp;D ex_typologies'!$C$16,IF(AND('Country-wise data'!EY90&gt;'non-R&amp;D ex_typologies'!$C$21,'Country-wise data'!EY90&lt;'non-R&amp;D ex_typologies'!$D$21),'non-R&amp;D ex_typologies'!$B$21,IF(AND('Country-wise data'!EY90&gt;'non-R&amp;D ex_typologies'!$C$19,'Country-wise data'!EY90&lt;'non-R&amp;D ex_typologies'!$D$19),'non-R&amp;D ex_typologies'!$B$19,'non-R&amp;D ex_typologies'!$B$20)),IF($FK90='non-R&amp;D ex_typologies'!$E$16,IF(AND('Country-wise data'!EY90&gt;'non-R&amp;D ex_typologies'!$E$21,'Country-wise data'!EY90&lt;'non-R&amp;D ex_typologies'!$F$21),'non-R&amp;D ex_typologies'!$B$21,IF(AND('Country-wise data'!EY90&gt;'non-R&amp;D ex_typologies'!$E$19,'Country-wise data'!EY90&lt;'non-R&amp;D ex_typologies'!$F$19),'non-R&amp;D ex_typologies'!$B$19,'non-R&amp;D ex_typologies'!$B$20)),IF(AND('Country-wise data'!EY90&gt;'non-R&amp;D ex_typologies'!$G$21,'Country-wise data'!EY90&lt;'non-R&amp;D ex_typologies'!$H$21),'non-R&amp;D ex_typologies'!$B$21,IF(AND('Country-wise data'!EY90&gt;'non-R&amp;D ex_typologies'!$G$19,'Country-wise data'!EY90&lt;'non-R&amp;D ex_typologies'!$H$19),'non-R&amp;D ex_typologies'!$B$19,'non-R&amp;D ex_typologies'!$B$20))))</f>
        <v>Program heavy</v>
      </c>
      <c r="FM90" t="str">
        <f>IF($FK90='non-R&amp;D ex_typologies'!$C$16,IF(AND('Country-wise data'!EZ90&gt;'non-R&amp;D ex_typologies'!$C$21,'Country-wise data'!EZ90&lt;'non-R&amp;D ex_typologies'!$D$21),'non-R&amp;D ex_typologies'!$B$21,IF(AND('Country-wise data'!EZ90&gt;'non-R&amp;D ex_typologies'!$C$19,'Country-wise data'!EZ90&lt;'non-R&amp;D ex_typologies'!$D$19),'non-R&amp;D ex_typologies'!$B$19,'non-R&amp;D ex_typologies'!$B$20)),IF($FK90='non-R&amp;D ex_typologies'!$E$16,IF(AND('Country-wise data'!EZ90&gt;'non-R&amp;D ex_typologies'!$E$21,'Country-wise data'!EZ90&lt;'non-R&amp;D ex_typologies'!$F$21),'non-R&amp;D ex_typologies'!$B$21,IF(AND('Country-wise data'!EZ90&gt;'non-R&amp;D ex_typologies'!$E$19,'Country-wise data'!EZ90&lt;'non-R&amp;D ex_typologies'!$F$19),'non-R&amp;D ex_typologies'!$B$19,'non-R&amp;D ex_typologies'!$B$20)),IF(AND('Country-wise data'!EZ90&gt;'non-R&amp;D ex_typologies'!$G$21,'Country-wise data'!EZ90&lt;'non-R&amp;D ex_typologies'!$H$21),'non-R&amp;D ex_typologies'!$B$21,IF(AND('Country-wise data'!EZ90&gt;'non-R&amp;D ex_typologies'!$G$19,'Country-wise data'!EZ90&lt;'non-R&amp;D ex_typologies'!$H$19),'non-R&amp;D ex_typologies'!$B$19,'non-R&amp;D ex_typologies'!$B$20))))</f>
        <v>Program heavy</v>
      </c>
      <c r="FN90" t="str">
        <f>IF($FK90='non-R&amp;D ex_typologies'!$C$16,IF(AND('Country-wise data'!FA90&gt;'non-R&amp;D ex_typologies'!$C$21,'Country-wise data'!FA90&lt;'non-R&amp;D ex_typologies'!$D$21),'non-R&amp;D ex_typologies'!$B$21,IF(AND('Country-wise data'!FA90&gt;'non-R&amp;D ex_typologies'!$C$19,'Country-wise data'!FA90&lt;'non-R&amp;D ex_typologies'!$D$19),'non-R&amp;D ex_typologies'!$B$19,'non-R&amp;D ex_typologies'!$B$20)),IF($FK90='non-R&amp;D ex_typologies'!$E$16,IF(AND('Country-wise data'!FA90&gt;'non-R&amp;D ex_typologies'!$E$21,'Country-wise data'!FA90&lt;'non-R&amp;D ex_typologies'!$F$21),'non-R&amp;D ex_typologies'!$B$21,IF(AND('Country-wise data'!FA90&gt;'non-R&amp;D ex_typologies'!$E$19,'Country-wise data'!FA90&lt;'non-R&amp;D ex_typologies'!$F$19),'non-R&amp;D ex_typologies'!$B$19,'non-R&amp;D ex_typologies'!$B$20)),IF(AND('Country-wise data'!FA90&gt;'non-R&amp;D ex_typologies'!$G$21,'Country-wise data'!FA90&lt;'non-R&amp;D ex_typologies'!$H$21),'non-R&amp;D ex_typologies'!$B$21,IF(AND('Country-wise data'!FA90&gt;'non-R&amp;D ex_typologies'!$G$19,'Country-wise data'!FA90&lt;'non-R&amp;D ex_typologies'!$H$19),'non-R&amp;D ex_typologies'!$B$19,'non-R&amp;D ex_typologies'!$B$20))))</f>
        <v>Program heavy</v>
      </c>
      <c r="FO90" t="str">
        <f>IF($FK90='non-R&amp;D ex_typologies'!$C$16,IF(AND('Country-wise data'!FB90&gt;'non-R&amp;D ex_typologies'!$C$21,'Country-wise data'!FB90&lt;'non-R&amp;D ex_typologies'!$D$21),'non-R&amp;D ex_typologies'!$B$21,IF(AND('Country-wise data'!FB90&gt;'non-R&amp;D ex_typologies'!$C$19,'Country-wise data'!FB90&lt;'non-R&amp;D ex_typologies'!$D$19),'non-R&amp;D ex_typologies'!$B$19,'non-R&amp;D ex_typologies'!$B$20)),IF($FK90='non-R&amp;D ex_typologies'!$E$16,IF(AND('Country-wise data'!FB90&gt;'non-R&amp;D ex_typologies'!$E$21,'Country-wise data'!FB90&lt;'non-R&amp;D ex_typologies'!$F$21),'non-R&amp;D ex_typologies'!$B$21,IF(AND('Country-wise data'!FB90&gt;'non-R&amp;D ex_typologies'!$E$19,'Country-wise data'!FB90&lt;'non-R&amp;D ex_typologies'!$F$19),'non-R&amp;D ex_typologies'!$B$19,'non-R&amp;D ex_typologies'!$B$20)),IF(AND('Country-wise data'!FB90&gt;'non-R&amp;D ex_typologies'!$G$21,'Country-wise data'!FB90&lt;'non-R&amp;D ex_typologies'!$H$21),'non-R&amp;D ex_typologies'!$B$21,IF(AND('Country-wise data'!FB90&gt;'non-R&amp;D ex_typologies'!$G$19,'Country-wise data'!FB90&lt;'non-R&amp;D ex_typologies'!$H$19),'non-R&amp;D ex_typologies'!$B$19,'non-R&amp;D ex_typologies'!$B$20))))</f>
        <v>Program heavy</v>
      </c>
      <c r="FP90" t="str">
        <f>IF($FK90='non-R&amp;D ex_typologies'!$C$16,IF(AND('Country-wise data'!FC90&gt;'non-R&amp;D ex_typologies'!$C$21,'Country-wise data'!FC90&lt;'non-R&amp;D ex_typologies'!$D$21),'non-R&amp;D ex_typologies'!$B$21,IF(AND('Country-wise data'!FC90&gt;'non-R&amp;D ex_typologies'!$C$19,'Country-wise data'!FC90&lt;'non-R&amp;D ex_typologies'!$D$19),'non-R&amp;D ex_typologies'!$B$19,'non-R&amp;D ex_typologies'!$B$20)),IF($FK90='non-R&amp;D ex_typologies'!$E$16,IF(AND('Country-wise data'!FC90&gt;'non-R&amp;D ex_typologies'!$E$21,'Country-wise data'!FC90&lt;'non-R&amp;D ex_typologies'!$F$21),'non-R&amp;D ex_typologies'!$B$21,IF(AND('Country-wise data'!FC90&gt;'non-R&amp;D ex_typologies'!$E$19,'Country-wise data'!FC90&lt;'non-R&amp;D ex_typologies'!$F$19),'non-R&amp;D ex_typologies'!$B$19,'non-R&amp;D ex_typologies'!$B$20)),IF(AND('Country-wise data'!FC90&gt;'non-R&amp;D ex_typologies'!$G$21,'Country-wise data'!FC90&lt;'non-R&amp;D ex_typologies'!$H$21),'non-R&amp;D ex_typologies'!$B$21,IF(AND('Country-wise data'!FC90&gt;'non-R&amp;D ex_typologies'!$G$19,'Country-wise data'!FC90&lt;'non-R&amp;D ex_typologies'!$H$19),'non-R&amp;D ex_typologies'!$B$19,'non-R&amp;D ex_typologies'!$B$20))))</f>
        <v>Program heavy</v>
      </c>
      <c r="FQ90" t="str">
        <f>IF($FK90='non-R&amp;D ex_typologies'!$C$16,IF(AND('Country-wise data'!FD90&gt;'non-R&amp;D ex_typologies'!$C$21,'Country-wise data'!FD90&lt;'non-R&amp;D ex_typologies'!$D$21),'non-R&amp;D ex_typologies'!$B$21,IF(AND('Country-wise data'!FD90&gt;'non-R&amp;D ex_typologies'!$C$19,'Country-wise data'!FD90&lt;'non-R&amp;D ex_typologies'!$D$19),'non-R&amp;D ex_typologies'!$B$19,'non-R&amp;D ex_typologies'!$B$20)),IF($FK90='non-R&amp;D ex_typologies'!$E$16,IF(AND('Country-wise data'!FD90&gt;'non-R&amp;D ex_typologies'!$E$21,'Country-wise data'!FD90&lt;'non-R&amp;D ex_typologies'!$F$21),'non-R&amp;D ex_typologies'!$B$21,IF(AND('Country-wise data'!FD90&gt;'non-R&amp;D ex_typologies'!$E$19,'Country-wise data'!FD90&lt;'non-R&amp;D ex_typologies'!$F$19),'non-R&amp;D ex_typologies'!$B$19,'non-R&amp;D ex_typologies'!$B$20)),IF(AND('Country-wise data'!FD90&gt;'non-R&amp;D ex_typologies'!$G$21,'Country-wise data'!FD90&lt;'non-R&amp;D ex_typologies'!$H$21),'non-R&amp;D ex_typologies'!$B$21,IF(AND('Country-wise data'!FD90&gt;'non-R&amp;D ex_typologies'!$G$19,'Country-wise data'!FD90&lt;'non-R&amp;D ex_typologies'!$H$19),'non-R&amp;D ex_typologies'!$B$19,'non-R&amp;D ex_typologies'!$B$20))))</f>
        <v>Program heavy</v>
      </c>
      <c r="FR90" t="str">
        <f>IF($FK90='non-R&amp;D ex_typologies'!$C$16,IF(AND('Country-wise data'!FE90&gt;'non-R&amp;D ex_typologies'!$C$21,'Country-wise data'!FE90&lt;'non-R&amp;D ex_typologies'!$D$21),'non-R&amp;D ex_typologies'!$B$21,IF(AND('Country-wise data'!FE90&gt;'non-R&amp;D ex_typologies'!$C$19,'Country-wise data'!FE90&lt;'non-R&amp;D ex_typologies'!$D$19),'non-R&amp;D ex_typologies'!$B$19,'non-R&amp;D ex_typologies'!$B$20)),IF($FK90='non-R&amp;D ex_typologies'!$E$16,IF(AND('Country-wise data'!FE90&gt;'non-R&amp;D ex_typologies'!$E$21,'Country-wise data'!FE90&lt;'non-R&amp;D ex_typologies'!$F$21),'non-R&amp;D ex_typologies'!$B$21,IF(AND('Country-wise data'!FE90&gt;'non-R&amp;D ex_typologies'!$E$19,'Country-wise data'!FE90&lt;'non-R&amp;D ex_typologies'!$F$19),'non-R&amp;D ex_typologies'!$B$19,'non-R&amp;D ex_typologies'!$B$20)),IF(AND('Country-wise data'!FE90&gt;'non-R&amp;D ex_typologies'!$G$21,'Country-wise data'!FE90&lt;'non-R&amp;D ex_typologies'!$H$21),'non-R&amp;D ex_typologies'!$B$21,IF(AND('Country-wise data'!FE90&gt;'non-R&amp;D ex_typologies'!$G$19,'Country-wise data'!FE90&lt;'non-R&amp;D ex_typologies'!$H$19),'non-R&amp;D ex_typologies'!$B$19,'non-R&amp;D ex_typologies'!$B$20))))</f>
        <v>Program heavy</v>
      </c>
      <c r="FS90" t="str">
        <f>IF($FK90='non-R&amp;D ex_typologies'!$C$16,IF(AND('Country-wise data'!FF90&gt;'non-R&amp;D ex_typologies'!$C$21,'Country-wise data'!FF90&lt;'non-R&amp;D ex_typologies'!$D$21),'non-R&amp;D ex_typologies'!$B$21,IF(AND('Country-wise data'!FF90&gt;'non-R&amp;D ex_typologies'!$C$19,'Country-wise data'!FF90&lt;'non-R&amp;D ex_typologies'!$D$19),'non-R&amp;D ex_typologies'!$B$19,'non-R&amp;D ex_typologies'!$B$20)),IF($FK90='non-R&amp;D ex_typologies'!$E$16,IF(AND('Country-wise data'!FF90&gt;'non-R&amp;D ex_typologies'!$E$21,'Country-wise data'!FF90&lt;'non-R&amp;D ex_typologies'!$F$21),'non-R&amp;D ex_typologies'!$B$21,IF(AND('Country-wise data'!FF90&gt;'non-R&amp;D ex_typologies'!$E$19,'Country-wise data'!FF90&lt;'non-R&amp;D ex_typologies'!$F$19),'non-R&amp;D ex_typologies'!$B$19,'non-R&amp;D ex_typologies'!$B$20)),IF(AND('Country-wise data'!FF90&gt;'non-R&amp;D ex_typologies'!$G$21,'Country-wise data'!FF90&lt;'non-R&amp;D ex_typologies'!$H$21),'non-R&amp;D ex_typologies'!$B$21,IF(AND('Country-wise data'!FF90&gt;'non-R&amp;D ex_typologies'!$G$19,'Country-wise data'!FF90&lt;'non-R&amp;D ex_typologies'!$H$19),'non-R&amp;D ex_typologies'!$B$19,'non-R&amp;D ex_typologies'!$B$20))))</f>
        <v>Program heavy</v>
      </c>
      <c r="FT90" t="str">
        <f>IF($FK90='non-R&amp;D ex_typologies'!$C$16,IF(AND('Country-wise data'!FG90&gt;'non-R&amp;D ex_typologies'!$C$21,'Country-wise data'!FG90&lt;'non-R&amp;D ex_typologies'!$D$21),'non-R&amp;D ex_typologies'!$B$21,IF(AND('Country-wise data'!FG90&gt;'non-R&amp;D ex_typologies'!$C$19,'Country-wise data'!FG90&lt;'non-R&amp;D ex_typologies'!$D$19),'non-R&amp;D ex_typologies'!$B$19,'non-R&amp;D ex_typologies'!$B$20)),IF($FK90='non-R&amp;D ex_typologies'!$E$16,IF(AND('Country-wise data'!FG90&gt;'non-R&amp;D ex_typologies'!$E$21,'Country-wise data'!FG90&lt;'non-R&amp;D ex_typologies'!$F$21),'non-R&amp;D ex_typologies'!$B$21,IF(AND('Country-wise data'!FG90&gt;'non-R&amp;D ex_typologies'!$E$19,'Country-wise data'!FG90&lt;'non-R&amp;D ex_typologies'!$F$19),'non-R&amp;D ex_typologies'!$B$19,'non-R&amp;D ex_typologies'!$B$20)),IF(AND('Country-wise data'!FG90&gt;'non-R&amp;D ex_typologies'!$G$21,'Country-wise data'!FG90&lt;'non-R&amp;D ex_typologies'!$H$21),'non-R&amp;D ex_typologies'!$B$21,IF(AND('Country-wise data'!FG90&gt;'non-R&amp;D ex_typologies'!$G$19,'Country-wise data'!FG90&lt;'non-R&amp;D ex_typologies'!$H$19),'non-R&amp;D ex_typologies'!$B$19,'non-R&amp;D ex_typologies'!$B$20))))</f>
        <v>Program heavy</v>
      </c>
      <c r="FU90" t="str">
        <f>IF($FK90='non-R&amp;D ex_typologies'!$C$16,IF(AND('Country-wise data'!FH90&gt;'non-R&amp;D ex_typologies'!$C$21,'Country-wise data'!FH90&lt;'non-R&amp;D ex_typologies'!$D$21),'non-R&amp;D ex_typologies'!$B$21,IF(AND('Country-wise data'!FH90&gt;'non-R&amp;D ex_typologies'!$C$19,'Country-wise data'!FH90&lt;'non-R&amp;D ex_typologies'!$D$19),'non-R&amp;D ex_typologies'!$B$19,'non-R&amp;D ex_typologies'!$B$20)),IF($FK90='non-R&amp;D ex_typologies'!$E$16,IF(AND('Country-wise data'!FH90&gt;'non-R&amp;D ex_typologies'!$E$21,'Country-wise data'!FH90&lt;'non-R&amp;D ex_typologies'!$F$21),'non-R&amp;D ex_typologies'!$B$21,IF(AND('Country-wise data'!FH90&gt;'non-R&amp;D ex_typologies'!$E$19,'Country-wise data'!FH90&lt;'non-R&amp;D ex_typologies'!$F$19),'non-R&amp;D ex_typologies'!$B$19,'non-R&amp;D ex_typologies'!$B$20)),IF(AND('Country-wise data'!FH90&gt;'non-R&amp;D ex_typologies'!$G$21,'Country-wise data'!FH90&lt;'non-R&amp;D ex_typologies'!$H$21),'non-R&amp;D ex_typologies'!$B$21,IF(AND('Country-wise data'!FH90&gt;'non-R&amp;D ex_typologies'!$G$19,'Country-wise data'!FH90&lt;'non-R&amp;D ex_typologies'!$H$19),'non-R&amp;D ex_typologies'!$B$19,'non-R&amp;D ex_typologies'!$B$20))))</f>
        <v>Program heavy</v>
      </c>
    </row>
    <row r="91" spans="2:177" x14ac:dyDescent="0.35">
      <c r="B91" t="s">
        <v>227</v>
      </c>
      <c r="C91" t="s">
        <v>228</v>
      </c>
      <c r="D91" t="s">
        <v>366</v>
      </c>
      <c r="E91" t="s">
        <v>366</v>
      </c>
      <c r="F91" t="s">
        <v>367</v>
      </c>
      <c r="G91" s="55">
        <f>Assumptions!$C$13</f>
        <v>1.1000000000000001</v>
      </c>
      <c r="H91">
        <f>SUMIFS(FAOstat!M:M,FAOstat!$B:$B,'Country-wise data'!$B91)*G91</f>
        <v>325.50099999999998</v>
      </c>
      <c r="I91">
        <f>IF(SUMIFS(FAOstat!N:N,FAOstat!$B:$B,'Country-wise data'!$B91)=0,H91*(1+Assumptions!$C$9),SUMIFS(FAOstat!N:N,FAOstat!$B:$B,'Country-wise data'!$B91)*$G91)</f>
        <v>525.76700000000005</v>
      </c>
      <c r="J91">
        <f>IF(SUMIFS(FAOstat!O:O,FAOstat!$B:$B,'Country-wise data'!$B91)=0,I91*(1+Assumptions!$C$9),SUMIFS(FAOstat!O:O,FAOstat!$B:$B,'Country-wise data'!$B91)*$G91)</f>
        <v>357.56600000000003</v>
      </c>
      <c r="K91">
        <f>IF(SUMIFS(FAOstat!P:P,FAOstat!$B:$B,'Country-wise data'!$B91)=0,J91*(1+Assumptions!$C$9),SUMIFS(FAOstat!P:P,FAOstat!$B:$B,'Country-wise data'!$B91)*$G91)</f>
        <v>361.60300000000007</v>
      </c>
      <c r="L91">
        <f>IF(SUMIFS(FAOstat!Q:Q,FAOstat!$B:$B,'Country-wise data'!$B91)=0,K91*(1+Assumptions!$C$9),SUMIFS(FAOstat!Q:Q,FAOstat!$B:$B,'Country-wise data'!$B91)*$G91)</f>
        <v>485.24300000000005</v>
      </c>
      <c r="M91">
        <f>IF(SUMIFS(FAOstat!R:R,FAOstat!$B:$B,'Country-wise data'!$B91)=0,L91*(1+Assumptions!$C$9),SUMIFS(FAOstat!R:R,FAOstat!$B:$B,'Country-wise data'!$B91)*$G91)</f>
        <v>587.56500000000005</v>
      </c>
      <c r="N91">
        <f>IF(SUMIFS(FAOstat!S:S,FAOstat!$B:$B,'Country-wise data'!$B91)=0,M91*(1+Assumptions!$C$9),SUMIFS(FAOstat!S:S,FAOstat!$B:$B,'Country-wise data'!$B91)*$G91)</f>
        <v>706.75000000000011</v>
      </c>
      <c r="O91">
        <f>IF(SUMIFS(FAOstat!T:T,FAOstat!$B:$B,'Country-wise data'!$B91)=0,N91*(1+Assumptions!$C$9),SUMIFS(FAOstat!T:T,FAOstat!$B:$B,'Country-wise data'!$B91)*$G91)</f>
        <v>869.803</v>
      </c>
      <c r="P91">
        <f>IF(SUMIFS(FAOstat!U:U,FAOstat!$B:$B,'Country-wise data'!$B91)=0,O91*(1+Assumptions!$C$9),SUMIFS(FAOstat!U:U,FAOstat!$B:$B,'Country-wise data'!$B91)*$G91)</f>
        <v>884.13600000000008</v>
      </c>
      <c r="Q91">
        <f>IF(SUMIFS(FAOstat!V:V,FAOstat!$B:$B,'Country-wise data'!$B91)=0,P91*(1+Assumptions!$C$9),SUMIFS(FAOstat!V:V,FAOstat!$B:$B,'Country-wise data'!$B91)*$G91)</f>
        <v>901.8187200000001</v>
      </c>
      <c r="R91" s="36">
        <f t="shared" si="90"/>
        <v>0.13196237950132339</v>
      </c>
      <c r="S91">
        <f>SUMIFS(FAOstat!CE:CE,FAOstat!$B:$B,'Country-wise data'!$B91)</f>
        <v>5401.8872080000001</v>
      </c>
      <c r="T91">
        <f>SUMIFS(FAOstat!CF:CF,FAOstat!$B:$B,'Country-wise data'!$B91)</f>
        <v>6459.7271010000004</v>
      </c>
      <c r="U91">
        <f>SUMIFS(FAOstat!CG:CG,FAOstat!$B:$B,'Country-wise data'!$B91)</f>
        <v>5942.5329629999997</v>
      </c>
      <c r="V91">
        <f>SUMIFS(FAOstat!CH:CH,FAOstat!$B:$B,'Country-wise data'!$B91)</f>
        <v>5747.8851530000002</v>
      </c>
      <c r="W91">
        <f>SUMIFS(FAOstat!CI:CI,FAOstat!$B:$B,'Country-wise data'!$B91)</f>
        <v>5974.1286200000004</v>
      </c>
      <c r="X91">
        <f>SUMIFS(FAOstat!CJ:CJ,FAOstat!$B:$B,'Country-wise data'!$B91)</f>
        <v>6112.0015519999997</v>
      </c>
      <c r="Y91">
        <f>SUMIFS(FAOstat!CK:CK,FAOstat!$B:$B,'Country-wise data'!$B91)</f>
        <v>6116.1823960000002</v>
      </c>
      <c r="Z91">
        <f>SUMIFS(FAOstat!CL:CL,FAOstat!$B:$B,'Country-wise data'!$B91)</f>
        <v>6930.1496029999998</v>
      </c>
      <c r="AA91">
        <f>SUMIFS(FAOstat!CM:CM,FAOstat!$B:$B,'Country-wise data'!$B91)</f>
        <v>7038.9636879999998</v>
      </c>
      <c r="AB91">
        <f>SUMIFS(FAOstat!CN:CN,FAOstat!$B:$B,'Country-wise data'!$B91)</f>
        <v>7179.7429617600001</v>
      </c>
      <c r="AC91" s="53">
        <f>IFERROR(INDEX('ASTI data (new)'!$AF$6:$AL$130,MATCH('Country-wise data'!$B91,'ASTI data (new)'!$C$6:$C$130,),MATCH('Country-wise data'!AC$3,'ASTI data (new)'!$AF$5:$AL$5,)),(INDEX(Assumptions!$G$154:$P$345,MATCH('Country-wise data'!$B91,Assumptions!$B$154:$B$344,),MATCH('Country-wise data'!AC$3,Assumptions!$G$153:$P$153,))*S91))</f>
        <v>10.948828175569014</v>
      </c>
      <c r="AD91" s="53">
        <f>IFERROR(INDEX('ASTI data (new)'!$AF$6:$AL$130,MATCH('Country-wise data'!$B91,'ASTI data (new)'!$C$6:$C$130,),MATCH('Country-wise data'!AD$3,'ASTI data (new)'!$AF$5:$AL$5,)),(INDEX(Assumptions!$G$154:$P$345,MATCH('Country-wise data'!$B91,Assumptions!$B$154:$B$344,),MATCH('Country-wise data'!AD$3,Assumptions!$G$153:$P$153,))*T91))</f>
        <v>16.588593631231397</v>
      </c>
      <c r="AE91" s="53">
        <f>IFERROR(INDEX('ASTI data (new)'!$AF$6:$AL$130,MATCH('Country-wise data'!$B91,'ASTI data (new)'!$C$6:$C$130,),MATCH('Country-wise data'!AE$3,'ASTI data (new)'!$AF$5:$AL$5,)),(INDEX(Assumptions!$G$154:$P$345,MATCH('Country-wise data'!$B91,Assumptions!$B$154:$B$344,),MATCH('Country-wise data'!AE$3,Assumptions!$G$153:$P$153,))*U91))</f>
        <v>18.920928431801752</v>
      </c>
      <c r="AF91" s="53">
        <f>IFERROR(INDEX('ASTI data (new)'!$AF$6:$AL$130,MATCH('Country-wise data'!$B91,'ASTI data (new)'!$C$6:$C$130,),MATCH('Country-wise data'!AF$3,'ASTI data (new)'!$AF$5:$AL$5,)),(INDEX(Assumptions!$G$154:$P$345,MATCH('Country-wise data'!$B91,Assumptions!$B$154:$B$344,),MATCH('Country-wise data'!AF$3,Assumptions!$G$153:$P$153,))*V91))</f>
        <v>20.115839737559522</v>
      </c>
      <c r="AG91" s="53">
        <f>IFERROR(INDEX('ASTI data (new)'!$AF$6:$AL$130,MATCH('Country-wise data'!$B91,'ASTI data (new)'!$C$6:$C$130,),MATCH('Country-wise data'!AG$3,'ASTI data (new)'!$AF$5:$AL$5,)),(INDEX(Assumptions!$G$154:$P$345,MATCH('Country-wise data'!$B91,Assumptions!$B$154:$B$344,),MATCH('Country-wise data'!AG$3,Assumptions!$G$153:$P$153,))*W91))</f>
        <v>31.04724387766953</v>
      </c>
      <c r="AH91" s="53">
        <f>IFERROR(INDEX('ASTI data (new)'!$AF$6:$AL$130,MATCH('Country-wise data'!$B91,'ASTI data (new)'!$C$6:$C$130,),MATCH('Country-wise data'!AH$3,'ASTI data (new)'!$AF$5:$AL$5,)),(INDEX(Assumptions!$G$154:$P$345,MATCH('Country-wise data'!$B91,Assumptions!$B$154:$B$344,),MATCH('Country-wise data'!AH$3,Assumptions!$G$153:$P$153,))*X91))</f>
        <v>35.154045895804032</v>
      </c>
      <c r="AI91" s="53">
        <f>IFERROR(INDEX('ASTI data (new)'!$AF$6:$AL$130,MATCH('Country-wise data'!$B91,'ASTI data (new)'!$C$6:$C$130,),MATCH('Country-wise data'!AI$3,'ASTI data (new)'!$AF$5:$AL$5,)),(INDEX(Assumptions!$G$154:$P$345,MATCH('Country-wise data'!$B91,Assumptions!$B$154:$B$344,),MATCH('Country-wise data'!AI$3,Assumptions!$G$153:$P$153,))*Y91))</f>
        <v>37.368872607528608</v>
      </c>
      <c r="AJ91" s="53">
        <f t="shared" ref="AJ91:AL91" si="128">IFERROR((1+($AI91/$AF91)^(1/3)-1)*AI91,0)</f>
        <v>45.937491062924359</v>
      </c>
      <c r="AK91" s="53">
        <f t="shared" si="128"/>
        <v>56.470879047368108</v>
      </c>
      <c r="AL91" s="53">
        <f t="shared" si="128"/>
        <v>69.419554847135586</v>
      </c>
      <c r="AM91" s="55" cm="1">
        <f t="array" ref="AM91">INDEX('non-R&amp;D ex_typologies'!$J$8:$J$10,MATCH('Country-wise data'!FL91,'non-R&amp;D ex_typologies'!$F$8:$F$10,),)*'Country-wise data'!AC91</f>
        <v>31.987271553287947</v>
      </c>
      <c r="AN91" s="55" cm="1">
        <f t="array" ref="AN91">INDEX('non-R&amp;D ex_typologies'!$J$8:$J$10,MATCH('Country-wise data'!FM91,'non-R&amp;D ex_typologies'!$F$8:$F$10,),)*'Country-wise data'!AD91</f>
        <v>48.463985429359887</v>
      </c>
      <c r="AO91" s="55" cm="1">
        <f t="array" ref="AO91">INDEX('non-R&amp;D ex_typologies'!$J$8:$J$10,MATCH('Country-wise data'!FN91,'non-R&amp;D ex_typologies'!$F$8:$F$10,),)*'Country-wise data'!AE91</f>
        <v>55.277959073178657</v>
      </c>
      <c r="AP91" s="55" cm="1">
        <f t="array" ref="AP91">INDEX('non-R&amp;D ex_typologies'!$J$8:$J$10,MATCH('Country-wise data'!FO91,'non-R&amp;D ex_typologies'!$F$8:$F$10,),)*'Country-wise data'!AF91</f>
        <v>58.768921923856631</v>
      </c>
      <c r="AQ91" s="55" cm="1">
        <f t="array" ref="AQ91">INDEX('non-R&amp;D ex_typologies'!$J$8:$J$10,MATCH('Country-wise data'!FP91,'non-R&amp;D ex_typologies'!$F$8:$F$10,),)*'Country-wise data'!AG91</f>
        <v>39.132029531720384</v>
      </c>
      <c r="AR91" s="55" cm="1">
        <f t="array" ref="AR91">INDEX('non-R&amp;D ex_typologies'!$J$8:$J$10,MATCH('Country-wise data'!FQ91,'non-R&amp;D ex_typologies'!$F$8:$F$10,),)*'Country-wise data'!AH91</f>
        <v>44.308253820348973</v>
      </c>
      <c r="AS91" s="55" cm="1">
        <f t="array" ref="AS91">INDEX('non-R&amp;D ex_typologies'!$J$8:$J$10,MATCH('Country-wise data'!FR91,'non-R&amp;D ex_typologies'!$F$8:$F$10,),)*'Country-wise data'!AI91</f>
        <v>47.099827353650149</v>
      </c>
      <c r="AT91" s="55" cm="1">
        <f t="array" ref="AT91">INDEX('non-R&amp;D ex_typologies'!$J$8:$J$10,MATCH('Country-wise data'!FS91,'non-R&amp;D ex_typologies'!$F$8:$F$10,),)*'Country-wise data'!AJ91</f>
        <v>57.899737057833519</v>
      </c>
      <c r="AU91" s="55" cm="1">
        <f t="array" ref="AU91">INDEX('non-R&amp;D ex_typologies'!$J$8:$J$10,MATCH('Country-wise data'!FT91,'non-R&amp;D ex_typologies'!$F$8:$F$10,),)*'Country-wise data'!AK91</f>
        <v>71.176047550978055</v>
      </c>
      <c r="AV91" s="55" cm="1">
        <f t="array" ref="AV91">INDEX('non-R&amp;D ex_typologies'!$J$8:$J$10,MATCH('Country-wise data'!FU91,'non-R&amp;D ex_typologies'!$F$8:$F$10,),)*'Country-wise data'!AL91</f>
        <v>87.496593290550763</v>
      </c>
      <c r="AW91">
        <f t="shared" si="92"/>
        <v>883.58290389935689</v>
      </c>
      <c r="AX91" s="53">
        <f>INDEX('GDP deflators'!$AB$3:$AK$155,MATCH('Country-wise data'!$B91,'GDP deflators'!$B$3:$B$155,),MATCH('Country-wise data'!AX$3,'GDP deflators'!$D$2:$M$2,))</f>
        <v>52.959629095949033</v>
      </c>
      <c r="AY91" s="53">
        <f>INDEX('GDP deflators'!$AB$3:$AK$155,MATCH('Country-wise data'!$B91,'GDP deflators'!$B$3:$B$155,),MATCH('Country-wise data'!AY$3,'GDP deflators'!$D$2:$M$2,))</f>
        <v>58.685182627596546</v>
      </c>
      <c r="AZ91" s="53">
        <f>INDEX('GDP deflators'!$AB$3:$AK$155,MATCH('Country-wise data'!$B91,'GDP deflators'!$B$3:$B$155,),MATCH('Country-wise data'!AZ$3,'GDP deflators'!$D$2:$M$2,))</f>
        <v>62.57892344830789</v>
      </c>
      <c r="BA91" s="53">
        <f>INDEX('GDP deflators'!$AB$3:$AK$155,MATCH('Country-wise data'!$B91,'GDP deflators'!$B$3:$B$155,),MATCH('Country-wise data'!BA$3,'GDP deflators'!$D$2:$M$2,))</f>
        <v>66.694889592933208</v>
      </c>
      <c r="BB91" s="53">
        <f>INDEX('GDP deflators'!$AB$3:$AK$155,MATCH('Country-wise data'!$B91,'GDP deflators'!$B$3:$B$155,),MATCH('Country-wise data'!BB$3,'GDP deflators'!$D$2:$M$2,))</f>
        <v>72.932329861149654</v>
      </c>
      <c r="BC91" s="53">
        <f>INDEX('GDP deflators'!$AB$3:$AK$155,MATCH('Country-wise data'!$B91,'GDP deflators'!$B$3:$B$155,),MATCH('Country-wise data'!BC$3,'GDP deflators'!$D$2:$M$2,))</f>
        <v>76.537239605988617</v>
      </c>
      <c r="BD91" s="53">
        <f>INDEX('GDP deflators'!$AB$3:$AK$155,MATCH('Country-wise data'!$B91,'GDP deflators'!$B$3:$B$155,),MATCH('Country-wise data'!BD$3,'GDP deflators'!$D$2:$M$2,))</f>
        <v>80.483383007156931</v>
      </c>
      <c r="BE91" s="53">
        <f>INDEX('GDP deflators'!$AB$3:$AK$155,MATCH('Country-wise data'!$B91,'GDP deflators'!$B$3:$B$155,),MATCH('Country-wise data'!BE$3,'GDP deflators'!$D$2:$M$2,))</f>
        <v>88.274129823382992</v>
      </c>
      <c r="BF91" s="53">
        <f>INDEX('GDP deflators'!$AB$3:$AK$155,MATCH('Country-wise data'!$B91,'GDP deflators'!$B$3:$B$155,),MATCH('Country-wise data'!BF$3,'GDP deflators'!$D$2:$M$2,))</f>
        <v>94.189057464161436</v>
      </c>
      <c r="BG91" s="53">
        <f>INDEX('GDP deflators'!$AB$3:$AK$155,MATCH('Country-wise data'!$B91,'GDP deflators'!$B$3:$B$155,),MATCH('Country-wise data'!BG$3,'GDP deflators'!$D$2:$M$2,))</f>
        <v>100</v>
      </c>
      <c r="BH91" cm="1">
        <f t="array" ref="BH91">H91/(INDEX($AX91:$BG91,,MATCH(BH$3,$AX$3:$BG$3,))/100)</f>
        <v>614.62099632585614</v>
      </c>
      <c r="BI91" cm="1">
        <f t="array" ref="BI91">I91/(INDEX($AX91:$BG91,,MATCH(BI$3,$AX$3:$BG$3,))/100)</f>
        <v>895.91098887159228</v>
      </c>
      <c r="BJ91" cm="1">
        <f t="array" ref="BJ91">J91/(INDEX($AX91:$BG91,,MATCH(BJ$3,$AX$3:$BG$3,))/100)</f>
        <v>571.38407038171647</v>
      </c>
      <c r="BK91" cm="1">
        <f t="array" ref="BK91">K91/(INDEX($AX91:$BG91,,MATCH(BK$3,$AX$3:$BG$3,))/100)</f>
        <v>542.17497353547526</v>
      </c>
      <c r="BL91" cm="1">
        <f t="array" ref="BL91">L91/(INDEX($AX91:$BG91,,MATCH(BL$3,$AX$3:$BG$3,))/100)</f>
        <v>665.33319437870352</v>
      </c>
      <c r="BM91" cm="1">
        <f t="array" ref="BM91">M91/(INDEX($AX91:$BG91,,MATCH(BM$3,$AX$3:$BG$3,))/100)</f>
        <v>767.68512037377729</v>
      </c>
      <c r="BN91" cm="1">
        <f t="array" ref="BN91">N91/(INDEX($AX91:$BG91,,MATCH(BN$3,$AX$3:$BG$3,))/100)</f>
        <v>878.13157647355956</v>
      </c>
      <c r="BO91" cm="1">
        <f t="array" ref="BO91">O91/(INDEX($AX91:$BG91,,MATCH(BO$3,$AX$3:$BG$3,))/100)</f>
        <v>985.34304641720439</v>
      </c>
      <c r="BP91" cm="1">
        <f t="array" ref="BP91">P91/(INDEX($AX91:$BG91,,MATCH(BP$3,$AX$3:$BG$3,))/100)</f>
        <v>938.68228837135382</v>
      </c>
      <c r="BQ91" cm="1">
        <f t="array" ref="BQ91">Q91/(INDEX($AX91:$BG91,,MATCH(BQ$3,$AX$3:$BG$3,))/100)</f>
        <v>901.8187200000001</v>
      </c>
      <c r="BS91" cm="1">
        <f t="array" ref="BS91">S91/(INDEX($AX91:$BG91,,MATCH(BS$3,$AX$3:$BG$3,))/100)</f>
        <v>10200.009517085533</v>
      </c>
      <c r="BT91" cm="1">
        <f t="array" ref="BT91">T91/(INDEX($AX91:$BG91,,MATCH(BT$3,$AX$3:$BG$3,))/100)</f>
        <v>11007.424381708121</v>
      </c>
      <c r="BU91" cm="1">
        <f t="array" ref="BU91">U91/(INDEX($AX91:$BG91,,MATCH(BU$3,$AX$3:$BG$3,))/100)</f>
        <v>9496.0613502862743</v>
      </c>
      <c r="BV91" cm="1">
        <f t="array" ref="BV91">V91/(INDEX($AX91:$BG91,,MATCH(BV$3,$AX$3:$BG$3,))/100)</f>
        <v>8618.1792759261571</v>
      </c>
      <c r="BW91" cm="1">
        <f t="array" ref="BW91">W91/(INDEX($AX91:$BG91,,MATCH(BW$3,$AX$3:$BG$3,))/100)</f>
        <v>8191.3311029192291</v>
      </c>
      <c r="BX91" cm="1">
        <f t="array" ref="BX91">X91/(INDEX($AX91:$BG91,,MATCH(BX$3,$AX$3:$BG$3,))/100)</f>
        <v>7985.6571565219729</v>
      </c>
      <c r="BY91" cm="1">
        <f t="array" ref="BY91">Y91/(INDEX($AX91:$BG91,,MATCH(BY$3,$AX$3:$BG$3,))/100)</f>
        <v>7599.3107738228682</v>
      </c>
      <c r="BZ91" cm="1">
        <f t="array" ref="BZ91">Z91/(INDEX($AX91:$BG91,,MATCH(BZ$3,$AX$3:$BG$3,))/100)</f>
        <v>7850.7141524540611</v>
      </c>
      <c r="CA91" cm="1">
        <f t="array" ref="CA91">AA91/(INDEX($AX91:$BG91,,MATCH(CA$3,$AX$3:$BG$3,))/100)</f>
        <v>7473.2287141511079</v>
      </c>
      <c r="CB91" cm="1">
        <f t="array" ref="CB91">AB91/(INDEX($AX91:$BG91,,MATCH(CB$3,$AX$3:$BG$3,))/100)</f>
        <v>7179.7429617600001</v>
      </c>
      <c r="CC91" cm="1">
        <f t="array" ref="CC91">AC91/(INDEX($AX91:$BG91,,MATCH(CC$3,$AX$3:$BG$3,))/100)</f>
        <v>20.673914002933429</v>
      </c>
      <c r="CD91" cm="1">
        <f t="array" ref="CD91">AD91/(INDEX($AX91:$BG91,,MATCH(CD$3,$AX$3:$BG$3,))/100)</f>
        <v>28.267090411048081</v>
      </c>
      <c r="CE91" cm="1">
        <f t="array" ref="CE91">AE91/(INDEX($AX91:$BG91,,MATCH(CE$3,$AX$3:$BG$3,))/100)</f>
        <v>30.235305098258873</v>
      </c>
      <c r="CF91" cm="1">
        <f t="array" ref="CF91">AF91/(INDEX($AX91:$BG91,,MATCH(CF$3,$AX$3:$BG$3,))/100)</f>
        <v>30.160991134905391</v>
      </c>
      <c r="CG91" cm="1">
        <f t="array" ref="CG91">AG91/(INDEX($AX91:$BG91,,MATCH(CG$3,$AX$3:$BG$3,))/100)</f>
        <v>42.569932890911382</v>
      </c>
      <c r="CH91" cm="1">
        <f t="array" ref="CH91">AH91/(INDEX($AX91:$BG91,,MATCH(CH$3,$AX$3:$BG$3,))/100)</f>
        <v>45.930642490865871</v>
      </c>
      <c r="CI91" cm="1">
        <f t="array" ref="CI91">AI91/(INDEX($AX91:$BG91,,MATCH(CI$3,$AX$3:$BG$3,))/100)</f>
        <v>46.430544059269486</v>
      </c>
      <c r="CJ91" cm="1">
        <f t="array" ref="CJ91">AJ91/(INDEX($AX91:$BG91,,MATCH(CJ$3,$AX$3:$BG$3,))/100)</f>
        <v>52.039585272417995</v>
      </c>
      <c r="CK91" cm="1">
        <f t="array" ref="CK91">AK91/(INDEX($AX91:$BG91,,MATCH(CK$3,$AX$3:$BG$3,))/100)</f>
        <v>59.954819134754644</v>
      </c>
      <c r="CL91" cm="1">
        <f t="array" ref="CL91">AL91/(INDEX($AX91:$BG91,,MATCH(CL$3,$AX$3:$BG$3,))/100)</f>
        <v>69.419554847135586</v>
      </c>
      <c r="CM91" cm="1">
        <f t="array" ref="CM91">AM91/(INDEX($AX91:$BG91,,MATCH(CM$3,$AX$3:$BG$3,))/100)</f>
        <v>60.399349654309994</v>
      </c>
      <c r="CN91" cm="1">
        <f t="array" ref="CN91">AN91/(INDEX($AX91:$BG91,,MATCH(CN$3,$AX$3:$BG$3,))/100)</f>
        <v>82.583001806268271</v>
      </c>
      <c r="CO91" cm="1">
        <f t="array" ref="CO91">AO91/(INDEX($AX91:$BG91,,MATCH(CO$3,$AX$3:$BG$3,))/100)</f>
        <v>88.333189558366158</v>
      </c>
      <c r="CP91" cm="1">
        <f t="array" ref="CP91">AP91/(INDEX($AX91:$BG91,,MATCH(CP$3,$AX$3:$BG$3,))/100)</f>
        <v>88.116079481573379</v>
      </c>
      <c r="CQ91" cm="1">
        <f t="array" ref="CQ91">AQ91/(INDEX($AX91:$BG91,,MATCH(CQ$3,$AX$3:$BG$3,))/100)</f>
        <v>53.655257697403734</v>
      </c>
      <c r="CR91" cm="1">
        <f t="array" ref="CR91">AR91/(INDEX($AX91:$BG91,,MATCH(CR$3,$AX$3:$BG$3,))/100)</f>
        <v>57.891105099225577</v>
      </c>
      <c r="CS91" cm="1">
        <f t="array" ref="CS91">AS91/(INDEX($AX91:$BG91,,MATCH(CS$3,$AX$3:$BG$3,))/100)</f>
        <v>58.521182378059123</v>
      </c>
      <c r="CT91" cm="1">
        <f t="array" ref="CT91">AT91/(INDEX($AX91:$BG91,,MATCH(CT$3,$AX$3:$BG$3,))/100)</f>
        <v>65.590832980940263</v>
      </c>
      <c r="CU91" cm="1">
        <f t="array" ref="CU91">AU91/(INDEX($AX91:$BG91,,MATCH(CU$3,$AX$3:$BG$3,))/100)</f>
        <v>75.567214989979334</v>
      </c>
      <c r="CV91" cm="1">
        <f t="array" ref="CV91">AV91/(INDEX($AX91:$BG91,,MATCH(CV$3,$AX$3:$BG$3,))/100)</f>
        <v>87.496593290550763</v>
      </c>
      <c r="CW91">
        <f t="shared" si="93"/>
        <v>1143.8361862791771</v>
      </c>
      <c r="CX91">
        <f>IFERROR(1/INDEX('exch rates'!$BC$5:$BL$268,MATCH('Country-wise data'!$B91,'exch rates'!$A$5:$A$268,),MATCH(CX$3,'exch rates'!$BC$4:$BL$4,)),1)</f>
        <v>1.3649574125565269E-2</v>
      </c>
      <c r="CY91">
        <f>IFERROR(1/INDEX('exch rates'!$BC$5:$BL$268,MATCH('Country-wise data'!$B91,'exch rates'!$A$5:$A$268,),MATCH(CY$3,'exch rates'!$BC$4:$BL$4,)),1)</f>
        <v>1.3509862199405566E-2</v>
      </c>
      <c r="CZ91">
        <f>IFERROR(1/INDEX('exch rates'!$BC$5:$BL$268,MATCH('Country-wise data'!$B91,'exch rates'!$A$5:$A$268,),MATCH(CZ$3,'exch rates'!$BC$4:$BL$4,)),1)</f>
        <v>1.1733542147626928E-2</v>
      </c>
      <c r="DA91">
        <f>IFERROR(1/INDEX('exch rates'!$BC$5:$BL$268,MATCH('Country-wise data'!$B91,'exch rates'!$A$5:$A$268,),MATCH(DA$3,'exch rates'!$BC$4:$BL$4,)),1)</f>
        <v>1.0742939381089969E-2</v>
      </c>
      <c r="DB91">
        <f>IFERROR(1/INDEX('exch rates'!$BC$5:$BL$268,MATCH('Country-wise data'!$B91,'exch rates'!$A$5:$A$268,),MATCH(DB$3,'exch rates'!$BC$4:$BL$4,)),1)</f>
        <v>1.0250644436416127E-2</v>
      </c>
      <c r="DC91">
        <f>IFERROR(1/INDEX('exch rates'!$BC$5:$BL$268,MATCH('Country-wise data'!$B91,'exch rates'!$A$5:$A$268,),MATCH(DC$3,'exch rates'!$BC$4:$BL$4,)),1)</f>
        <v>9.7651353765550834E-3</v>
      </c>
      <c r="DD91">
        <f>IFERROR(1/INDEX('exch rates'!$BC$5:$BL$268,MATCH('Country-wise data'!$B91,'exch rates'!$A$5:$A$268,),MATCH(DD$3,'exch rates'!$BC$4:$BL$4,)),1)</f>
        <v>9.3123903110869516E-3</v>
      </c>
      <c r="DE91">
        <f>IFERROR(1/INDEX('exch rates'!$BC$5:$BL$268,MATCH('Country-wise data'!$B91,'exch rates'!$A$5:$A$268,),MATCH(DE$3,'exch rates'!$BC$4:$BL$4,)),1)</f>
        <v>9.5682897469145864E-3</v>
      </c>
      <c r="DF91">
        <f>IFERROR(1/INDEX('exch rates'!$BC$5:$BL$268,MATCH('Country-wise data'!$B91,'exch rates'!$A$5:$A$268,),MATCH(DF$3,'exch rates'!$BC$4:$BL$4,)),1)</f>
        <v>9.1801961704816443E-3</v>
      </c>
      <c r="DG91">
        <f>IFERROR(1/INDEX('exch rates'!$BC$5:$BL$268,MATCH('Country-wise data'!$B91,'exch rates'!$A$5:$A$268,),MATCH(DG$3,'exch rates'!$BC$4:$BL$4,)),1)</f>
        <v>8.880246809618202E-3</v>
      </c>
      <c r="DH91" cm="1">
        <f t="array" ref="DH91">(BH91/INDEX($CX91:$DG91,,MATCH(DH$3,$CX$3:$DG$3,)))*$DG91</f>
        <v>399.86494021995821</v>
      </c>
      <c r="DI91" cm="1">
        <f t="array" ref="DI91">(BI91/INDEX($CX91:$DG91,,MATCH(DI$3,$CX$3:$DG$3,)))*$DG91</f>
        <v>588.89651006054714</v>
      </c>
      <c r="DJ91" cm="1">
        <f t="array" ref="DJ91">(BJ91/INDEX($CX91:$DG91,,MATCH(DJ$3,$CX$3:$DG$3,)))*$DG91</f>
        <v>432.43817631831718</v>
      </c>
      <c r="DK91" cm="1">
        <f t="array" ref="DK91">(BK91/INDEX($CX91:$DG91,,MATCH(DK$3,$CX$3:$DG$3,)))*$DG91</f>
        <v>448.16855128756652</v>
      </c>
      <c r="DL91" cm="1">
        <f t="array" ref="DL91">(BL91/INDEX($CX91:$DG91,,MATCH(DL$3,$CX$3:$DG$3,)))*$DG91</f>
        <v>576.3855154047526</v>
      </c>
      <c r="DM91" cm="1">
        <f t="array" ref="DM91">(BM91/INDEX($CX91:$DG91,,MATCH(DM$3,$CX$3:$DG$3,)))*$DG91</f>
        <v>698.1196960523414</v>
      </c>
      <c r="DN91" cm="1">
        <f t="array" ref="DN91">(BN91/INDEX($CX91:$DG91,,MATCH(DN$3,$CX$3:$DG$3,)))*$DG91</f>
        <v>837.38168933064571</v>
      </c>
      <c r="DO91" cm="1">
        <f t="array" ref="DO91">(BO91/INDEX($CX91:$DG91,,MATCH(DO$3,$CX$3:$DG$3,)))*$DG91</f>
        <v>914.48834387017121</v>
      </c>
      <c r="DP91" cm="1">
        <f t="array" ref="DP91">(BP91/INDEX($CX91:$DG91,,MATCH(DP$3,$CX$3:$DG$3,)))*$DG91</f>
        <v>908.01222999546087</v>
      </c>
      <c r="DQ91" cm="1">
        <f t="array" ref="DQ91">(BQ91/INDEX($CX91:$DG91,,MATCH(DQ$3,$CX$3:$DG$3,)))*$DG91</f>
        <v>901.8187200000001</v>
      </c>
      <c r="DS91" cm="1">
        <f t="array" ref="DS91">(BS91/INDEX($CX91:$DG91,,MATCH(DS$3,$CX$3:$DG$3,)))*$DG91</f>
        <v>6636.0020568350865</v>
      </c>
      <c r="DT91" cm="1">
        <f t="array" ref="DT91">(BT91/INDEX($CX91:$DG91,,MATCH(DT$3,$CX$3:$DG$3,)))*$DG91</f>
        <v>7235.3547212404646</v>
      </c>
      <c r="DU91" cm="1">
        <f t="array" ref="DU91">(BU91/INDEX($CX91:$DG91,,MATCH(DU$3,$CX$3:$DG$3,)))*$DG91</f>
        <v>7186.8637320975877</v>
      </c>
      <c r="DV91" cm="1">
        <f t="array" ref="DV91">(BV91/INDEX($CX91:$DG91,,MATCH(DV$3,$CX$3:$DG$3,)))*$DG91</f>
        <v>7123.8937785010694</v>
      </c>
      <c r="DW91" cm="1">
        <f t="array" ref="DW91">(BW91/INDEX($CX91:$DG91,,MATCH(DW$3,$CX$3:$DG$3,)))*$DG91</f>
        <v>7096.2408602143314</v>
      </c>
      <c r="DX91" cm="1">
        <f t="array" ref="DX91">(BX91/INDEX($CX91:$DG91,,MATCH(DX$3,$CX$3:$DG$3,)))*$DG91</f>
        <v>7262.019803347167</v>
      </c>
      <c r="DY91" cm="1">
        <f t="array" ref="DY91">(BY91/INDEX($CX91:$DG91,,MATCH(DY$3,$CX$3:$DG$3,)))*$DG91</f>
        <v>7246.6631015448693</v>
      </c>
      <c r="DZ91" cm="1">
        <f t="array" ref="DZ91">(BZ91/INDEX($CX91:$DG91,,MATCH(DZ$3,$CX$3:$DG$3,)))*$DG91</f>
        <v>7286.1797823415118</v>
      </c>
      <c r="EA91" cm="1">
        <f t="array" ref="EA91">(CA91/INDEX($CX91:$DG91,,MATCH(EA$3,$CX$3:$DG$3,)))*$DG91</f>
        <v>7229.0519956182679</v>
      </c>
      <c r="EB91" cm="1">
        <f t="array" ref="EB91">(CB91/INDEX($CX91:$DG91,,MATCH(EB$3,$CX$3:$DG$3,)))*$DG91</f>
        <v>7179.7429617600001</v>
      </c>
      <c r="EC91" s="53" cm="1">
        <f t="array" ref="EC91">(CC91/INDEX($CX91:$DG91,,MATCH(EC$3,$CX$3:$DG$3,)))*$DG91</f>
        <v>13.450196847021971</v>
      </c>
      <c r="ED91" cm="1">
        <f t="array" ref="ED91">(CD91/INDEX($CX91:$DG91,,MATCH(ED$3,$CX$3:$DG$3,)))*$DG91</f>
        <v>18.580407093341321</v>
      </c>
      <c r="EE91" cm="1">
        <f t="array" ref="EE91">(CE91/INDEX($CX91:$DG91,,MATCH(EE$3,$CX$3:$DG$3,)))*$DG91</f>
        <v>22.88285738939873</v>
      </c>
      <c r="EF91" cm="1">
        <f t="array" ref="EF91">(CF91/INDEX($CX91:$DG91,,MATCH(EF$3,$CX$3:$DG$3,)))*$DG91</f>
        <v>24.931449001017448</v>
      </c>
      <c r="EG91" cm="1">
        <f t="array" ref="EG91">(CG91/INDEX($CX91:$DG91,,MATCH(EG$3,$CX$3:$DG$3,)))*$DG91</f>
        <v>36.87880436055255</v>
      </c>
      <c r="EH91" cm="1">
        <f t="array" ref="EH91">(CH91/INDEX($CX91:$DG91,,MATCH(EH$3,$CX$3:$DG$3,)))*$DG91</f>
        <v>41.768539371454672</v>
      </c>
      <c r="EI91" cm="1">
        <f t="array" ref="EI91">(CI91/INDEX($CX91:$DG91,,MATCH(EI$3,$CX$3:$DG$3,)))*$DG91</f>
        <v>44.275924545417752</v>
      </c>
      <c r="EJ91" cm="1">
        <f t="array" ref="EJ91">(CJ91/INDEX($CX91:$DG91,,MATCH(EJ$3,$CX$3:$DG$3,)))*$DG91</f>
        <v>48.297488194090484</v>
      </c>
      <c r="EK91" cm="1">
        <f t="array" ref="EK91">(CK91/INDEX($CX91:$DG91,,MATCH(EK$3,$CX$3:$DG$3,)))*$DG91</f>
        <v>57.995883906553587</v>
      </c>
      <c r="EL91" cm="1">
        <f t="array" ref="EL91">(CL91/INDEX($CX91:$DG91,,MATCH(EL$3,$CX$3:$DG$3,)))*$DG91</f>
        <v>69.419554847135586</v>
      </c>
      <c r="EM91" cm="1">
        <f t="array" ref="EM91">(CM91/INDEX($CX91:$DG91,,MATCH(EM$3,$CX$3:$DG$3,)))*$DG91</f>
        <v>39.295081819887059</v>
      </c>
      <c r="EN91" cm="1">
        <f t="array" ref="EN91">(CN91/INDEX($CX91:$DG91,,MATCH(EN$3,$CX$3:$DG$3,)))*$DG91</f>
        <v>54.283117584358173</v>
      </c>
      <c r="EO91" cm="1">
        <f t="array" ref="EO91">(CO91/INDEX($CX91:$DG91,,MATCH(EO$3,$CX$3:$DG$3,)))*$DG91</f>
        <v>66.852832238534859</v>
      </c>
      <c r="EP91" cm="1">
        <f t="array" ref="EP91">(CP91/INDEX($CX91:$DG91,,MATCH(EP$3,$CX$3:$DG$3,)))*$DG91</f>
        <v>72.837843157681021</v>
      </c>
      <c r="EQ91" cm="1">
        <f t="array" ref="EQ91">(CQ91/INDEX($CX91:$DG91,,MATCH(EQ$3,$CX$3:$DG$3,)))*$DG91</f>
        <v>46.482144019542055</v>
      </c>
      <c r="ER91" cm="1">
        <f t="array" ref="ER91">(CR91/INDEX($CX91:$DG91,,MATCH(ER$3,$CX$3:$DG$3,)))*$DG91</f>
        <v>52.645179154088517</v>
      </c>
      <c r="ES91" cm="1">
        <f t="array" ref="ES91">(CS91/INDEX($CX91:$DG91,,MATCH(ES$3,$CX$3:$DG$3,)))*$DG91</f>
        <v>55.805494158586939</v>
      </c>
      <c r="ET91" cm="1">
        <f t="array" ref="ET91">(CT91/INDEX($CX91:$DG91,,MATCH(ET$3,$CX$3:$DG$3,)))*$DG91</f>
        <v>60.874283777518073</v>
      </c>
      <c r="EU91" cm="1">
        <f t="array" ref="EU91">(CU91/INDEX($CX91:$DG91,,MATCH(EU$3,$CX$3:$DG$3,)))*$DG91</f>
        <v>73.098167769468205</v>
      </c>
      <c r="EV91" cm="1">
        <f t="array" ref="EV91">(CV91/INDEX($CX91:$DG91,,MATCH(EV$3,$CX$3:$DG$3,)))*$DG91</f>
        <v>87.496593290550763</v>
      </c>
      <c r="EW91">
        <f t="shared" si="94"/>
        <v>988.15184252619974</v>
      </c>
      <c r="EY91" s="96">
        <f t="shared" si="105"/>
        <v>2.0268524228632904E-3</v>
      </c>
      <c r="EZ91" s="96">
        <f t="shared" si="95"/>
        <v>2.568002234748182E-3</v>
      </c>
      <c r="FA91" s="96">
        <f t="shared" si="96"/>
        <v>3.1839837573656134E-3</v>
      </c>
      <c r="FB91" s="96">
        <f t="shared" si="97"/>
        <v>3.4996940965426977E-3</v>
      </c>
      <c r="FC91" s="96">
        <f t="shared" si="98"/>
        <v>5.1969493548783899E-3</v>
      </c>
      <c r="FD91" s="96">
        <f t="shared" si="99"/>
        <v>5.7516421742891651E-3</v>
      </c>
      <c r="FE91" s="96">
        <f t="shared" si="100"/>
        <v>6.1098361997784685E-3</v>
      </c>
      <c r="FF91" s="96">
        <f t="shared" si="101"/>
        <v>6.6286434917708602E-3</v>
      </c>
      <c r="FG91" s="96">
        <f t="shared" si="102"/>
        <v>8.0226126387950344E-3</v>
      </c>
      <c r="FH91" s="96">
        <f t="shared" si="103"/>
        <v>9.6688078134371663E-3</v>
      </c>
      <c r="FJ91" s="96">
        <f t="shared" si="106"/>
        <v>8560.1659386635329</v>
      </c>
      <c r="FK91" s="96" t="str">
        <f>IF(AND('Country-wise data'!FJ91&gt;'non-R&amp;D ex_typologies'!$C$17,'Country-wise data'!FJ91&lt;'non-R&amp;D ex_typologies'!$D$17),"Small",IF(AND('Country-wise data'!FJ91&gt;'non-R&amp;D ex_typologies'!$E$17,'Country-wise data'!$FJ$4&lt;'non-R&amp;D ex_typologies'!$F$17),"Medium","Large"))</f>
        <v>Medium</v>
      </c>
      <c r="FL91" t="str">
        <f>IF($FK91='non-R&amp;D ex_typologies'!$C$16,IF(AND('Country-wise data'!EY91&gt;'non-R&amp;D ex_typologies'!$C$21,'Country-wise data'!EY91&lt;'non-R&amp;D ex_typologies'!$D$21),'non-R&amp;D ex_typologies'!$B$21,IF(AND('Country-wise data'!EY91&gt;'non-R&amp;D ex_typologies'!$C$19,'Country-wise data'!EY91&lt;'non-R&amp;D ex_typologies'!$D$19),'non-R&amp;D ex_typologies'!$B$19,'non-R&amp;D ex_typologies'!$B$20)),IF($FK91='non-R&amp;D ex_typologies'!$E$16,IF(AND('Country-wise data'!EY91&gt;'non-R&amp;D ex_typologies'!$E$21,'Country-wise data'!EY91&lt;'non-R&amp;D ex_typologies'!$F$21),'non-R&amp;D ex_typologies'!$B$21,IF(AND('Country-wise data'!EY91&gt;'non-R&amp;D ex_typologies'!$E$19,'Country-wise data'!EY91&lt;'non-R&amp;D ex_typologies'!$F$19),'non-R&amp;D ex_typologies'!$B$19,'non-R&amp;D ex_typologies'!$B$20)),IF(AND('Country-wise data'!EY91&gt;'non-R&amp;D ex_typologies'!$G$21,'Country-wise data'!EY91&lt;'non-R&amp;D ex_typologies'!$H$21),'non-R&amp;D ex_typologies'!$B$21,IF(AND('Country-wise data'!EY91&gt;'non-R&amp;D ex_typologies'!$G$19,'Country-wise data'!EY91&lt;'non-R&amp;D ex_typologies'!$H$19),'non-R&amp;D ex_typologies'!$B$19,'non-R&amp;D ex_typologies'!$B$20))))</f>
        <v>Program heavy</v>
      </c>
      <c r="FM91" t="str">
        <f>IF($FK91='non-R&amp;D ex_typologies'!$C$16,IF(AND('Country-wise data'!EZ91&gt;'non-R&amp;D ex_typologies'!$C$21,'Country-wise data'!EZ91&lt;'non-R&amp;D ex_typologies'!$D$21),'non-R&amp;D ex_typologies'!$B$21,IF(AND('Country-wise data'!EZ91&gt;'non-R&amp;D ex_typologies'!$C$19,'Country-wise data'!EZ91&lt;'non-R&amp;D ex_typologies'!$D$19),'non-R&amp;D ex_typologies'!$B$19,'non-R&amp;D ex_typologies'!$B$20)),IF($FK91='non-R&amp;D ex_typologies'!$E$16,IF(AND('Country-wise data'!EZ91&gt;'non-R&amp;D ex_typologies'!$E$21,'Country-wise data'!EZ91&lt;'non-R&amp;D ex_typologies'!$F$21),'non-R&amp;D ex_typologies'!$B$21,IF(AND('Country-wise data'!EZ91&gt;'non-R&amp;D ex_typologies'!$E$19,'Country-wise data'!EZ91&lt;'non-R&amp;D ex_typologies'!$F$19),'non-R&amp;D ex_typologies'!$B$19,'non-R&amp;D ex_typologies'!$B$20)),IF(AND('Country-wise data'!EZ91&gt;'non-R&amp;D ex_typologies'!$G$21,'Country-wise data'!EZ91&lt;'non-R&amp;D ex_typologies'!$H$21),'non-R&amp;D ex_typologies'!$B$21,IF(AND('Country-wise data'!EZ91&gt;'non-R&amp;D ex_typologies'!$G$19,'Country-wise data'!EZ91&lt;'non-R&amp;D ex_typologies'!$H$19),'non-R&amp;D ex_typologies'!$B$19,'non-R&amp;D ex_typologies'!$B$20))))</f>
        <v>Program heavy</v>
      </c>
      <c r="FN91" t="str">
        <f>IF($FK91='non-R&amp;D ex_typologies'!$C$16,IF(AND('Country-wise data'!FA91&gt;'non-R&amp;D ex_typologies'!$C$21,'Country-wise data'!FA91&lt;'non-R&amp;D ex_typologies'!$D$21),'non-R&amp;D ex_typologies'!$B$21,IF(AND('Country-wise data'!FA91&gt;'non-R&amp;D ex_typologies'!$C$19,'Country-wise data'!FA91&lt;'non-R&amp;D ex_typologies'!$D$19),'non-R&amp;D ex_typologies'!$B$19,'non-R&amp;D ex_typologies'!$B$20)),IF($FK91='non-R&amp;D ex_typologies'!$E$16,IF(AND('Country-wise data'!FA91&gt;'non-R&amp;D ex_typologies'!$E$21,'Country-wise data'!FA91&lt;'non-R&amp;D ex_typologies'!$F$21),'non-R&amp;D ex_typologies'!$B$21,IF(AND('Country-wise data'!FA91&gt;'non-R&amp;D ex_typologies'!$E$19,'Country-wise data'!FA91&lt;'non-R&amp;D ex_typologies'!$F$19),'non-R&amp;D ex_typologies'!$B$19,'non-R&amp;D ex_typologies'!$B$20)),IF(AND('Country-wise data'!FA91&gt;'non-R&amp;D ex_typologies'!$G$21,'Country-wise data'!FA91&lt;'non-R&amp;D ex_typologies'!$H$21),'non-R&amp;D ex_typologies'!$B$21,IF(AND('Country-wise data'!FA91&gt;'non-R&amp;D ex_typologies'!$G$19,'Country-wise data'!FA91&lt;'non-R&amp;D ex_typologies'!$H$19),'non-R&amp;D ex_typologies'!$B$19,'non-R&amp;D ex_typologies'!$B$20))))</f>
        <v>Program heavy</v>
      </c>
      <c r="FO91" t="str">
        <f>IF($FK91='non-R&amp;D ex_typologies'!$C$16,IF(AND('Country-wise data'!FB91&gt;'non-R&amp;D ex_typologies'!$C$21,'Country-wise data'!FB91&lt;'non-R&amp;D ex_typologies'!$D$21),'non-R&amp;D ex_typologies'!$B$21,IF(AND('Country-wise data'!FB91&gt;'non-R&amp;D ex_typologies'!$C$19,'Country-wise data'!FB91&lt;'non-R&amp;D ex_typologies'!$D$19),'non-R&amp;D ex_typologies'!$B$19,'non-R&amp;D ex_typologies'!$B$20)),IF($FK91='non-R&amp;D ex_typologies'!$E$16,IF(AND('Country-wise data'!FB91&gt;'non-R&amp;D ex_typologies'!$E$21,'Country-wise data'!FB91&lt;'non-R&amp;D ex_typologies'!$F$21),'non-R&amp;D ex_typologies'!$B$21,IF(AND('Country-wise data'!FB91&gt;'non-R&amp;D ex_typologies'!$E$19,'Country-wise data'!FB91&lt;'non-R&amp;D ex_typologies'!$F$19),'non-R&amp;D ex_typologies'!$B$19,'non-R&amp;D ex_typologies'!$B$20)),IF(AND('Country-wise data'!FB91&gt;'non-R&amp;D ex_typologies'!$G$21,'Country-wise data'!FB91&lt;'non-R&amp;D ex_typologies'!$H$21),'non-R&amp;D ex_typologies'!$B$21,IF(AND('Country-wise data'!FB91&gt;'non-R&amp;D ex_typologies'!$G$19,'Country-wise data'!FB91&lt;'non-R&amp;D ex_typologies'!$H$19),'non-R&amp;D ex_typologies'!$B$19,'non-R&amp;D ex_typologies'!$B$20))))</f>
        <v>Program heavy</v>
      </c>
      <c r="FP91" t="str">
        <f>IF($FK91='non-R&amp;D ex_typologies'!$C$16,IF(AND('Country-wise data'!FC91&gt;'non-R&amp;D ex_typologies'!$C$21,'Country-wise data'!FC91&lt;'non-R&amp;D ex_typologies'!$D$21),'non-R&amp;D ex_typologies'!$B$21,IF(AND('Country-wise data'!FC91&gt;'non-R&amp;D ex_typologies'!$C$19,'Country-wise data'!FC91&lt;'non-R&amp;D ex_typologies'!$D$19),'non-R&amp;D ex_typologies'!$B$19,'non-R&amp;D ex_typologies'!$B$20)),IF($FK91='non-R&amp;D ex_typologies'!$E$16,IF(AND('Country-wise data'!FC91&gt;'non-R&amp;D ex_typologies'!$E$21,'Country-wise data'!FC91&lt;'non-R&amp;D ex_typologies'!$F$21),'non-R&amp;D ex_typologies'!$B$21,IF(AND('Country-wise data'!FC91&gt;'non-R&amp;D ex_typologies'!$E$19,'Country-wise data'!FC91&lt;'non-R&amp;D ex_typologies'!$F$19),'non-R&amp;D ex_typologies'!$B$19,'non-R&amp;D ex_typologies'!$B$20)),IF(AND('Country-wise data'!FC91&gt;'non-R&amp;D ex_typologies'!$G$21,'Country-wise data'!FC91&lt;'non-R&amp;D ex_typologies'!$H$21),'non-R&amp;D ex_typologies'!$B$21,IF(AND('Country-wise data'!FC91&gt;'non-R&amp;D ex_typologies'!$G$19,'Country-wise data'!FC91&lt;'non-R&amp;D ex_typologies'!$H$19),'non-R&amp;D ex_typologies'!$B$19,'non-R&amp;D ex_typologies'!$B$20))))</f>
        <v>Balanced</v>
      </c>
      <c r="FQ91" t="str">
        <f>IF($FK91='non-R&amp;D ex_typologies'!$C$16,IF(AND('Country-wise data'!FD91&gt;'non-R&amp;D ex_typologies'!$C$21,'Country-wise data'!FD91&lt;'non-R&amp;D ex_typologies'!$D$21),'non-R&amp;D ex_typologies'!$B$21,IF(AND('Country-wise data'!FD91&gt;'non-R&amp;D ex_typologies'!$C$19,'Country-wise data'!FD91&lt;'non-R&amp;D ex_typologies'!$D$19),'non-R&amp;D ex_typologies'!$B$19,'non-R&amp;D ex_typologies'!$B$20)),IF($FK91='non-R&amp;D ex_typologies'!$E$16,IF(AND('Country-wise data'!FD91&gt;'non-R&amp;D ex_typologies'!$E$21,'Country-wise data'!FD91&lt;'non-R&amp;D ex_typologies'!$F$21),'non-R&amp;D ex_typologies'!$B$21,IF(AND('Country-wise data'!FD91&gt;'non-R&amp;D ex_typologies'!$E$19,'Country-wise data'!FD91&lt;'non-R&amp;D ex_typologies'!$F$19),'non-R&amp;D ex_typologies'!$B$19,'non-R&amp;D ex_typologies'!$B$20)),IF(AND('Country-wise data'!FD91&gt;'non-R&amp;D ex_typologies'!$G$21,'Country-wise data'!FD91&lt;'non-R&amp;D ex_typologies'!$H$21),'non-R&amp;D ex_typologies'!$B$21,IF(AND('Country-wise data'!FD91&gt;'non-R&amp;D ex_typologies'!$G$19,'Country-wise data'!FD91&lt;'non-R&amp;D ex_typologies'!$H$19),'non-R&amp;D ex_typologies'!$B$19,'non-R&amp;D ex_typologies'!$B$20))))</f>
        <v>Balanced</v>
      </c>
      <c r="FR91" t="str">
        <f>IF($FK91='non-R&amp;D ex_typologies'!$C$16,IF(AND('Country-wise data'!FE91&gt;'non-R&amp;D ex_typologies'!$C$21,'Country-wise data'!FE91&lt;'non-R&amp;D ex_typologies'!$D$21),'non-R&amp;D ex_typologies'!$B$21,IF(AND('Country-wise data'!FE91&gt;'non-R&amp;D ex_typologies'!$C$19,'Country-wise data'!FE91&lt;'non-R&amp;D ex_typologies'!$D$19),'non-R&amp;D ex_typologies'!$B$19,'non-R&amp;D ex_typologies'!$B$20)),IF($FK91='non-R&amp;D ex_typologies'!$E$16,IF(AND('Country-wise data'!FE91&gt;'non-R&amp;D ex_typologies'!$E$21,'Country-wise data'!FE91&lt;'non-R&amp;D ex_typologies'!$F$21),'non-R&amp;D ex_typologies'!$B$21,IF(AND('Country-wise data'!FE91&gt;'non-R&amp;D ex_typologies'!$E$19,'Country-wise data'!FE91&lt;'non-R&amp;D ex_typologies'!$F$19),'non-R&amp;D ex_typologies'!$B$19,'non-R&amp;D ex_typologies'!$B$20)),IF(AND('Country-wise data'!FE91&gt;'non-R&amp;D ex_typologies'!$G$21,'Country-wise data'!FE91&lt;'non-R&amp;D ex_typologies'!$H$21),'non-R&amp;D ex_typologies'!$B$21,IF(AND('Country-wise data'!FE91&gt;'non-R&amp;D ex_typologies'!$G$19,'Country-wise data'!FE91&lt;'non-R&amp;D ex_typologies'!$H$19),'non-R&amp;D ex_typologies'!$B$19,'non-R&amp;D ex_typologies'!$B$20))))</f>
        <v>Balanced</v>
      </c>
      <c r="FS91" t="str">
        <f>IF($FK91='non-R&amp;D ex_typologies'!$C$16,IF(AND('Country-wise data'!FF91&gt;'non-R&amp;D ex_typologies'!$C$21,'Country-wise data'!FF91&lt;'non-R&amp;D ex_typologies'!$D$21),'non-R&amp;D ex_typologies'!$B$21,IF(AND('Country-wise data'!FF91&gt;'non-R&amp;D ex_typologies'!$C$19,'Country-wise data'!FF91&lt;'non-R&amp;D ex_typologies'!$D$19),'non-R&amp;D ex_typologies'!$B$19,'non-R&amp;D ex_typologies'!$B$20)),IF($FK91='non-R&amp;D ex_typologies'!$E$16,IF(AND('Country-wise data'!FF91&gt;'non-R&amp;D ex_typologies'!$E$21,'Country-wise data'!FF91&lt;'non-R&amp;D ex_typologies'!$F$21),'non-R&amp;D ex_typologies'!$B$21,IF(AND('Country-wise data'!FF91&gt;'non-R&amp;D ex_typologies'!$E$19,'Country-wise data'!FF91&lt;'non-R&amp;D ex_typologies'!$F$19),'non-R&amp;D ex_typologies'!$B$19,'non-R&amp;D ex_typologies'!$B$20)),IF(AND('Country-wise data'!FF91&gt;'non-R&amp;D ex_typologies'!$G$21,'Country-wise data'!FF91&lt;'non-R&amp;D ex_typologies'!$H$21),'non-R&amp;D ex_typologies'!$B$21,IF(AND('Country-wise data'!FF91&gt;'non-R&amp;D ex_typologies'!$G$19,'Country-wise data'!FF91&lt;'non-R&amp;D ex_typologies'!$H$19),'non-R&amp;D ex_typologies'!$B$19,'non-R&amp;D ex_typologies'!$B$20))))</f>
        <v>Balanced</v>
      </c>
      <c r="FT91" t="str">
        <f>IF($FK91='non-R&amp;D ex_typologies'!$C$16,IF(AND('Country-wise data'!FG91&gt;'non-R&amp;D ex_typologies'!$C$21,'Country-wise data'!FG91&lt;'non-R&amp;D ex_typologies'!$D$21),'non-R&amp;D ex_typologies'!$B$21,IF(AND('Country-wise data'!FG91&gt;'non-R&amp;D ex_typologies'!$C$19,'Country-wise data'!FG91&lt;'non-R&amp;D ex_typologies'!$D$19),'non-R&amp;D ex_typologies'!$B$19,'non-R&amp;D ex_typologies'!$B$20)),IF($FK91='non-R&amp;D ex_typologies'!$E$16,IF(AND('Country-wise data'!FG91&gt;'non-R&amp;D ex_typologies'!$E$21,'Country-wise data'!FG91&lt;'non-R&amp;D ex_typologies'!$F$21),'non-R&amp;D ex_typologies'!$B$21,IF(AND('Country-wise data'!FG91&gt;'non-R&amp;D ex_typologies'!$E$19,'Country-wise data'!FG91&lt;'non-R&amp;D ex_typologies'!$F$19),'non-R&amp;D ex_typologies'!$B$19,'non-R&amp;D ex_typologies'!$B$20)),IF(AND('Country-wise data'!FG91&gt;'non-R&amp;D ex_typologies'!$G$21,'Country-wise data'!FG91&lt;'non-R&amp;D ex_typologies'!$H$21),'non-R&amp;D ex_typologies'!$B$21,IF(AND('Country-wise data'!FG91&gt;'non-R&amp;D ex_typologies'!$G$19,'Country-wise data'!FG91&lt;'non-R&amp;D ex_typologies'!$H$19),'non-R&amp;D ex_typologies'!$B$19,'non-R&amp;D ex_typologies'!$B$20))))</f>
        <v>Balanced</v>
      </c>
      <c r="FU91" t="str">
        <f>IF($FK91='non-R&amp;D ex_typologies'!$C$16,IF(AND('Country-wise data'!FH91&gt;'non-R&amp;D ex_typologies'!$C$21,'Country-wise data'!FH91&lt;'non-R&amp;D ex_typologies'!$D$21),'non-R&amp;D ex_typologies'!$B$21,IF(AND('Country-wise data'!FH91&gt;'non-R&amp;D ex_typologies'!$C$19,'Country-wise data'!FH91&lt;'non-R&amp;D ex_typologies'!$D$19),'non-R&amp;D ex_typologies'!$B$19,'non-R&amp;D ex_typologies'!$B$20)),IF($FK91='non-R&amp;D ex_typologies'!$E$16,IF(AND('Country-wise data'!FH91&gt;'non-R&amp;D ex_typologies'!$E$21,'Country-wise data'!FH91&lt;'non-R&amp;D ex_typologies'!$F$21),'non-R&amp;D ex_typologies'!$B$21,IF(AND('Country-wise data'!FH91&gt;'non-R&amp;D ex_typologies'!$E$19,'Country-wise data'!FH91&lt;'non-R&amp;D ex_typologies'!$F$19),'non-R&amp;D ex_typologies'!$B$19,'non-R&amp;D ex_typologies'!$B$20)),IF(AND('Country-wise data'!FH91&gt;'non-R&amp;D ex_typologies'!$G$21,'Country-wise data'!FH91&lt;'non-R&amp;D ex_typologies'!$H$21),'non-R&amp;D ex_typologies'!$B$21,IF(AND('Country-wise data'!FH91&gt;'non-R&amp;D ex_typologies'!$G$19,'Country-wise data'!FH91&lt;'non-R&amp;D ex_typologies'!$H$19),'non-R&amp;D ex_typologies'!$B$19,'non-R&amp;D ex_typologies'!$B$20))))</f>
        <v>Balanced</v>
      </c>
    </row>
    <row r="92" spans="2:177" x14ac:dyDescent="0.35">
      <c r="B92" s="12" t="s">
        <v>433</v>
      </c>
      <c r="C92" t="s">
        <v>434</v>
      </c>
      <c r="D92" t="s">
        <v>405</v>
      </c>
      <c r="E92" t="s">
        <v>405</v>
      </c>
      <c r="F92" t="s">
        <v>372</v>
      </c>
      <c r="G92" s="55">
        <f>Assumptions!$C$13</f>
        <v>1.1000000000000001</v>
      </c>
      <c r="H92">
        <f>SUMIFS('IFPRI SPEED'!AL:AL,'IFPRI SPEED'!$A:$A,'Country-wise data'!$B92)*1000*G92</f>
        <v>0</v>
      </c>
      <c r="I92">
        <f>IF(SUMIFS('IFPRI SPEED'!AM:AM,'IFPRI SPEED'!$A:$A,'Country-wise data'!$B92)*1000=0,H92*(1+Assumptions!$C$9),SUMIFS('IFPRI SPEED'!AM:AM,'IFPRI SPEED'!$A:$A,'Country-wise data'!$B92)*1000*$G92)</f>
        <v>0</v>
      </c>
      <c r="J92">
        <f>IF(SUMIFS('IFPRI SPEED'!AN:AN,'IFPRI SPEED'!$A:$A,'Country-wise data'!$B92)*1000=0,I92*(1+Assumptions!$C$9),SUMIFS('IFPRI SPEED'!AN:AN,'IFPRI SPEED'!$A:$A,'Country-wise data'!$B92)*1000*$G92)</f>
        <v>0</v>
      </c>
      <c r="K92">
        <f>IF(SUMIFS('IFPRI SPEED'!AO:AO,'IFPRI SPEED'!$A:$A,'Country-wise data'!$B92)*1000=0,J92*(1+Assumptions!$C$9),SUMIFS('IFPRI SPEED'!AO:AO,'IFPRI SPEED'!$A:$A,'Country-wise data'!$B92)*1000*$G92)</f>
        <v>0</v>
      </c>
      <c r="L92">
        <f>IF(SUMIFS('IFPRI SPEED'!AP:AP,'IFPRI SPEED'!$A:$A,'Country-wise data'!$B92)*1000=0,K92*(1+Assumptions!$C$9),SUMIFS('IFPRI SPEED'!AP:AP,'IFPRI SPEED'!$A:$A,'Country-wise data'!$B92)*1000*$G92)</f>
        <v>0</v>
      </c>
      <c r="M92">
        <f>IF(SUMIFS('IFPRI SPEED'!AQ:AQ,'IFPRI SPEED'!$A:$A,'Country-wise data'!$B92)*1000=0,L92*(1+Assumptions!$C$9),SUMIFS('IFPRI SPEED'!AQ:AQ,'IFPRI SPEED'!$A:$A,'Country-wise data'!$B92)*1000*$G92)</f>
        <v>0</v>
      </c>
      <c r="N92">
        <f>IF(SUMIFS('IFPRI SPEED'!AR:AR,'IFPRI SPEED'!$A:$A,'Country-wise data'!$B92)*1000=0,M92*(1+Assumptions!$C$9),SUMIFS('IFPRI SPEED'!AR:AR,'IFPRI SPEED'!$A:$A,'Country-wise data'!$B92)*1000*$G92)</f>
        <v>0</v>
      </c>
      <c r="O92">
        <f>IF(SUMIFS('IFPRI SPEED'!AS:AS,'IFPRI SPEED'!$A:$A,'Country-wise data'!$B92)*1000=0,N92*(1+Assumptions!$C$9),SUMIFS('IFPRI SPEED'!AS:AS,'IFPRI SPEED'!$A:$A,'Country-wise data'!$B92)*1000*$G92)</f>
        <v>0</v>
      </c>
      <c r="P92">
        <f>IF(SUMIFS('IFPRI SPEED'!AT:AT,'IFPRI SPEED'!$A:$A,'Country-wise data'!$B92)*1000=0,O92*(1+Assumptions!$C$9),SUMIFS('IFPRI SPEED'!AT:AT,'IFPRI SPEED'!$A:$A,'Country-wise data'!$B92)*1000*$G92)</f>
        <v>0</v>
      </c>
      <c r="Q92">
        <f>IF(SUMIFS('IFPRI SPEED'!AU:AU,'IFPRI SPEED'!$A:$A,'Country-wise data'!$B92)*1000=0,P92*(1+Assumptions!$C$9),SUMIFS('IFPRI SPEED'!AU:AU,'IFPRI SPEED'!$A:$A,'Country-wise data'!$B92)*1000*$G92)</f>
        <v>0</v>
      </c>
      <c r="R92" s="36">
        <f t="shared" si="90"/>
        <v>0</v>
      </c>
      <c r="S92">
        <f>SUMIFS(FAOstat!CE:CE,FAOstat!$B:$B,'Country-wise data'!$B92)</f>
        <v>125.80354800000001</v>
      </c>
      <c r="T92">
        <f>SUMIFS(FAOstat!CF:CF,FAOstat!$B:$B,'Country-wise data'!$B92)</f>
        <v>141.446101</v>
      </c>
      <c r="U92">
        <f>SUMIFS(FAOstat!CG:CG,FAOstat!$B:$B,'Country-wise data'!$B92)</f>
        <v>158.847745</v>
      </c>
      <c r="V92">
        <f>SUMIFS(FAOstat!CH:CH,FAOstat!$B:$B,'Country-wise data'!$B92)</f>
        <v>173.873345</v>
      </c>
      <c r="W92">
        <f>SUMIFS(FAOstat!CI:CI,FAOstat!$B:$B,'Country-wise data'!$B92)</f>
        <v>188.250529</v>
      </c>
      <c r="X92">
        <f>SUMIFS(FAOstat!CJ:CJ,FAOstat!$B:$B,'Country-wise data'!$B92)</f>
        <v>165.82324299999999</v>
      </c>
      <c r="Y92">
        <f>SUMIFS(FAOstat!CK:CK,FAOstat!$B:$B,'Country-wise data'!$B92)</f>
        <v>161.314807</v>
      </c>
      <c r="Z92">
        <f>SUMIFS(FAOstat!CL:CL,FAOstat!$B:$B,'Country-wise data'!$B92)</f>
        <v>171.98400699999999</v>
      </c>
      <c r="AA92">
        <f>SUMIFS(FAOstat!CM:CM,FAOstat!$B:$B,'Country-wise data'!$B92)</f>
        <v>186.53305</v>
      </c>
      <c r="AB92">
        <f>SUMIFS(FAOstat!CN:CN,FAOstat!$B:$B,'Country-wise data'!$B92)</f>
        <v>190.263711</v>
      </c>
      <c r="AC92" s="53">
        <f>IFERROR(INDEX('ASTI data (new)'!$AF$6:$AL$130,MATCH('Country-wise data'!$B92,'ASTI data (new)'!$C$6:$C$130,),MATCH('Country-wise data'!AC$3,'ASTI data (new)'!$AF$5:$AL$5,)),(INDEX(Assumptions!$G$154:$P$345,MATCH('Country-wise data'!$B92,Assumptions!$B$154:$B$344,),MATCH('Country-wise data'!AC$3,Assumptions!$G$153:$P$153,))*S92))</f>
        <v>0.44031241799999998</v>
      </c>
      <c r="AD92" s="53">
        <f>IFERROR(INDEX('ASTI data (new)'!$AF$6:$AL$130,MATCH('Country-wise data'!$B92,'ASTI data (new)'!$C$6:$C$130,),MATCH('Country-wise data'!AD$3,'ASTI data (new)'!$AF$5:$AL$5,)),(INDEX(Assumptions!$G$154:$P$345,MATCH('Country-wise data'!$B92,Assumptions!$B$154:$B$344,),MATCH('Country-wise data'!AD$3,Assumptions!$G$153:$P$153,))*T92))</f>
        <v>0.49506135349999997</v>
      </c>
      <c r="AE92" s="53">
        <f>IFERROR(INDEX('ASTI data (new)'!$AF$6:$AL$130,MATCH('Country-wise data'!$B92,'ASTI data (new)'!$C$6:$C$130,),MATCH('Country-wise data'!AE$3,'ASTI data (new)'!$AF$5:$AL$5,)),(INDEX(Assumptions!$G$154:$P$345,MATCH('Country-wise data'!$B92,Assumptions!$B$154:$B$344,),MATCH('Country-wise data'!AE$3,Assumptions!$G$153:$P$153,))*U92))</f>
        <v>0.5559671075</v>
      </c>
      <c r="AF92" s="53">
        <f>IFERROR(INDEX('ASTI data (new)'!$AF$6:$AL$130,MATCH('Country-wise data'!$B92,'ASTI data (new)'!$C$6:$C$130,),MATCH('Country-wise data'!AF$3,'ASTI data (new)'!$AF$5:$AL$5,)),(INDEX(Assumptions!$G$154:$P$345,MATCH('Country-wise data'!$B92,Assumptions!$B$154:$B$344,),MATCH('Country-wise data'!AF$3,Assumptions!$G$153:$P$153,))*V92))</f>
        <v>0.6085567074999999</v>
      </c>
      <c r="AG92" s="53">
        <f>IFERROR(INDEX('ASTI data (new)'!$AF$6:$AL$130,MATCH('Country-wise data'!$B92,'ASTI data (new)'!$C$6:$C$130,),MATCH('Country-wise data'!AG$3,'ASTI data (new)'!$AF$5:$AL$5,)),(INDEX(Assumptions!$G$154:$P$345,MATCH('Country-wise data'!$B92,Assumptions!$B$154:$B$344,),MATCH('Country-wise data'!AG$3,Assumptions!$G$153:$P$153,))*W92))</f>
        <v>0.65887685149999997</v>
      </c>
      <c r="AH92" s="53">
        <f>IFERROR(INDEX('ASTI data (new)'!$AF$6:$AL$130,MATCH('Country-wise data'!$B92,'ASTI data (new)'!$C$6:$C$130,),MATCH('Country-wise data'!AH$3,'ASTI data (new)'!$AF$5:$AL$5,)),(INDEX(Assumptions!$G$154:$P$345,MATCH('Country-wise data'!$B92,Assumptions!$B$154:$B$344,),MATCH('Country-wise data'!AH$3,Assumptions!$G$153:$P$153,))*X92))</f>
        <v>0.58038135049999995</v>
      </c>
      <c r="AI92" s="53">
        <f>IFERROR(INDEX('ASTI data (new)'!$AF$6:$AL$130,MATCH('Country-wise data'!$B92,'ASTI data (new)'!$C$6:$C$130,),MATCH('Country-wise data'!AI$3,'ASTI data (new)'!$AF$5:$AL$5,)),(INDEX(Assumptions!$G$154:$P$345,MATCH('Country-wise data'!$B92,Assumptions!$B$154:$B$344,),MATCH('Country-wise data'!AI$3,Assumptions!$G$153:$P$153,))*Y92))</f>
        <v>0.56460182449999996</v>
      </c>
      <c r="AJ92" s="53">
        <f t="shared" ref="AJ92:AL92" si="129">IFERROR((1+($AI92/$AF92)^(1/3)-1)*AI92,0)</f>
        <v>0.5506673811795193</v>
      </c>
      <c r="AK92" s="53">
        <f t="shared" si="129"/>
        <v>0.53707684165499903</v>
      </c>
      <c r="AL92" s="53">
        <f t="shared" si="129"/>
        <v>0.52382171833793945</v>
      </c>
      <c r="AM92" s="55" cm="1">
        <f t="array" ref="AM92">INDEX('non-R&amp;D ex_typologies'!$J$8:$J$10,MATCH('Country-wise data'!FL92,'non-R&amp;D ex_typologies'!$F$8:$F$10,),)*'Country-wise data'!AC92</f>
        <v>1.2863835889103139</v>
      </c>
      <c r="AN92" s="55" cm="1">
        <f t="array" ref="AN92">INDEX('non-R&amp;D ex_typologies'!$J$8:$J$10,MATCH('Country-wise data'!FM92,'non-R&amp;D ex_typologies'!$F$8:$F$10,),)*'Country-wise data'!AD92</f>
        <v>1.4463339542836322</v>
      </c>
      <c r="AO92" s="55" cm="1">
        <f t="array" ref="AO92">INDEX('non-R&amp;D ex_typologies'!$J$8:$J$10,MATCH('Country-wise data'!FN92,'non-R&amp;D ex_typologies'!$F$8:$F$10,),)*'Country-wise data'!AE92</f>
        <v>1.6242716167544842</v>
      </c>
      <c r="AP92" s="55" cm="1">
        <f t="array" ref="AP92">INDEX('non-R&amp;D ex_typologies'!$J$8:$J$10,MATCH('Country-wise data'!FO92,'non-R&amp;D ex_typologies'!$F$8:$F$10,),)*'Country-wise data'!AF92</f>
        <v>1.7779134302073987</v>
      </c>
      <c r="AQ92" s="55" cm="1">
        <f t="array" ref="AQ92">INDEX('non-R&amp;D ex_typologies'!$J$8:$J$10,MATCH('Country-wise data'!FP92,'non-R&amp;D ex_typologies'!$F$8:$F$10,),)*'Country-wise data'!AG92</f>
        <v>1.9249249719831838</v>
      </c>
      <c r="AR92" s="55" cm="1">
        <f t="array" ref="AR92">INDEX('non-R&amp;D ex_typologies'!$J$8:$J$10,MATCH('Country-wise data'!FQ92,'non-R&amp;D ex_typologies'!$F$8:$F$10,),)*'Country-wise data'!AH92</f>
        <v>1.6955984298239908</v>
      </c>
      <c r="AS92" s="55" cm="1">
        <f t="array" ref="AS92">INDEX('non-R&amp;D ex_typologies'!$J$8:$J$10,MATCH('Country-wise data'!FR92,'non-R&amp;D ex_typologies'!$F$8:$F$10,),)*'Country-wise data'!AI92</f>
        <v>1.6494981554338564</v>
      </c>
      <c r="AT92" s="55" cm="1">
        <f t="array" ref="AT92">INDEX('non-R&amp;D ex_typologies'!$J$8:$J$10,MATCH('Country-wise data'!FS92,'non-R&amp;D ex_typologies'!$F$8:$F$10,),)*'Country-wise data'!AJ92</f>
        <v>1.6087883355984611</v>
      </c>
      <c r="AU92" s="55" cm="1">
        <f t="array" ref="AU92">INDEX('non-R&amp;D ex_typologies'!$J$8:$J$10,MATCH('Country-wise data'!FT92,'non-R&amp;D ex_typologies'!$F$8:$F$10,),)*'Country-wise data'!AK92</f>
        <v>1.5690832391848961</v>
      </c>
      <c r="AV92" s="55" cm="1">
        <f t="array" ref="AV92">INDEX('non-R&amp;D ex_typologies'!$J$8:$J$10,MATCH('Country-wise data'!FU92,'non-R&amp;D ex_typologies'!$F$8:$F$10,),)*'Country-wise data'!AL92</f>
        <v>1.5303580694940249</v>
      </c>
      <c r="AW92">
        <f t="shared" si="92"/>
        <v>21.628477345846697</v>
      </c>
      <c r="AX92" s="53">
        <f>INDEX('GDP deflators'!$AB$3:$AK$155,MATCH('Country-wise data'!$B92,'GDP deflators'!$B$3:$B$155,),MATCH('Country-wise data'!AX$3,'GDP deflators'!$D$2:$M$2,))</f>
        <v>64.417919930687134</v>
      </c>
      <c r="AY92" s="53">
        <f>INDEX('GDP deflators'!$AB$3:$AK$155,MATCH('Country-wise data'!$B92,'GDP deflators'!$B$3:$B$155,),MATCH('Country-wise data'!AY$3,'GDP deflators'!$D$2:$M$2,))</f>
        <v>70.611297354558474</v>
      </c>
      <c r="AZ92" s="53">
        <f>INDEX('GDP deflators'!$AB$3:$AK$155,MATCH('Country-wise data'!$B92,'GDP deflators'!$B$3:$B$155,),MATCH('Country-wise data'!AZ$3,'GDP deflators'!$D$2:$M$2,))</f>
        <v>74.579432688118558</v>
      </c>
      <c r="BA92" s="53">
        <f>INDEX('GDP deflators'!$AB$3:$AK$155,MATCH('Country-wise data'!$B92,'GDP deflators'!$B$3:$B$155,),MATCH('Country-wise data'!BA$3,'GDP deflators'!$D$2:$M$2,))</f>
        <v>78.061611292110626</v>
      </c>
      <c r="BB92" s="53">
        <f>INDEX('GDP deflators'!$AB$3:$AK$155,MATCH('Country-wise data'!$B92,'GDP deflators'!$B$3:$B$155,),MATCH('Country-wise data'!BB$3,'GDP deflators'!$D$2:$M$2,))</f>
        <v>81.047361870938289</v>
      </c>
      <c r="BC92" s="53">
        <f>INDEX('GDP deflators'!$AB$3:$AK$155,MATCH('Country-wise data'!$B92,'GDP deflators'!$B$3:$B$155,),MATCH('Country-wise data'!BC$3,'GDP deflators'!$D$2:$M$2,))</f>
        <v>83.136391760965225</v>
      </c>
      <c r="BD92" s="53">
        <f>INDEX('GDP deflators'!$AB$3:$AK$155,MATCH('Country-wise data'!$B92,'GDP deflators'!$B$3:$B$155,),MATCH('Country-wise data'!BD$3,'GDP deflators'!$D$2:$M$2,))</f>
        <v>85.941902297955991</v>
      </c>
      <c r="BE92" s="53">
        <f>INDEX('GDP deflators'!$AB$3:$AK$155,MATCH('Country-wise data'!$B92,'GDP deflators'!$B$3:$B$155,),MATCH('Country-wise data'!BE$3,'GDP deflators'!$D$2:$M$2,))</f>
        <v>91.849269257326256</v>
      </c>
      <c r="BF92" s="53">
        <f>INDEX('GDP deflators'!$AB$3:$AK$155,MATCH('Country-wise data'!$B92,'GDP deflators'!$B$3:$B$155,),MATCH('Country-wise data'!BF$3,'GDP deflators'!$D$2:$M$2,))</f>
        <v>98.380878956076884</v>
      </c>
      <c r="BG92" s="53">
        <f>INDEX('GDP deflators'!$AB$3:$AK$155,MATCH('Country-wise data'!$B92,'GDP deflators'!$B$3:$B$155,),MATCH('Country-wise data'!BG$3,'GDP deflators'!$D$2:$M$2,))</f>
        <v>100</v>
      </c>
      <c r="BH92" cm="1">
        <f t="array" ref="BH92">H92/(INDEX($AX92:$BG92,,MATCH(BH$3,$AX$3:$BG$3,))/100)</f>
        <v>0</v>
      </c>
      <c r="BI92" cm="1">
        <f t="array" ref="BI92">I92/(INDEX($AX92:$BG92,,MATCH(BI$3,$AX$3:$BG$3,))/100)</f>
        <v>0</v>
      </c>
      <c r="BJ92" cm="1">
        <f t="array" ref="BJ92">J92/(INDEX($AX92:$BG92,,MATCH(BJ$3,$AX$3:$BG$3,))/100)</f>
        <v>0</v>
      </c>
      <c r="BK92" cm="1">
        <f t="array" ref="BK92">K92/(INDEX($AX92:$BG92,,MATCH(BK$3,$AX$3:$BG$3,))/100)</f>
        <v>0</v>
      </c>
      <c r="BL92" cm="1">
        <f t="array" ref="BL92">L92/(INDEX($AX92:$BG92,,MATCH(BL$3,$AX$3:$BG$3,))/100)</f>
        <v>0</v>
      </c>
      <c r="BM92" cm="1">
        <f t="array" ref="BM92">M92/(INDEX($AX92:$BG92,,MATCH(BM$3,$AX$3:$BG$3,))/100)</f>
        <v>0</v>
      </c>
      <c r="BN92" cm="1">
        <f t="array" ref="BN92">N92/(INDEX($AX92:$BG92,,MATCH(BN$3,$AX$3:$BG$3,))/100)</f>
        <v>0</v>
      </c>
      <c r="BO92" cm="1">
        <f t="array" ref="BO92">O92/(INDEX($AX92:$BG92,,MATCH(BO$3,$AX$3:$BG$3,))/100)</f>
        <v>0</v>
      </c>
      <c r="BP92" cm="1">
        <f t="array" ref="BP92">P92/(INDEX($AX92:$BG92,,MATCH(BP$3,$AX$3:$BG$3,))/100)</f>
        <v>0</v>
      </c>
      <c r="BQ92" cm="1">
        <f t="array" ref="BQ92">Q92/(INDEX($AX92:$BG92,,MATCH(BQ$3,$AX$3:$BG$3,))/100)</f>
        <v>0</v>
      </c>
      <c r="BS92" cm="1">
        <f t="array" ref="BS92">S92/(INDEX($AX92:$BG92,,MATCH(BS$3,$AX$3:$BG$3,))/100)</f>
        <v>195.29278209442813</v>
      </c>
      <c r="BT92" cm="1">
        <f t="array" ref="BT92">T92/(INDEX($AX92:$BG92,,MATCH(BT$3,$AX$3:$BG$3,))/100)</f>
        <v>200.31653049760686</v>
      </c>
      <c r="BU92" cm="1">
        <f t="array" ref="BU92">U92/(INDEX($AX92:$BG92,,MATCH(BU$3,$AX$3:$BG$3,))/100)</f>
        <v>212.99135602744593</v>
      </c>
      <c r="BV92" cm="1">
        <f t="array" ref="BV92">V92/(INDEX($AX92:$BG92,,MATCH(BV$3,$AX$3:$BG$3,))/100)</f>
        <v>222.73860623931637</v>
      </c>
      <c r="BW92" cm="1">
        <f t="array" ref="BW92">W92/(INDEX($AX92:$BG92,,MATCH(BW$3,$AX$3:$BG$3,))/100)</f>
        <v>232.27224755294878</v>
      </c>
      <c r="BX92" cm="1">
        <f t="array" ref="BX92">X92/(INDEX($AX92:$BG92,,MATCH(BX$3,$AX$3:$BG$3,))/100)</f>
        <v>199.45927347529951</v>
      </c>
      <c r="BY92" cm="1">
        <f t="array" ref="BY92">Y92/(INDEX($AX92:$BG92,,MATCH(BY$3,$AX$3:$BG$3,))/100)</f>
        <v>187.70216004845943</v>
      </c>
      <c r="BZ92" cm="1">
        <f t="array" ref="BZ92">Z92/(INDEX($AX92:$BG92,,MATCH(BZ$3,$AX$3:$BG$3,))/100)</f>
        <v>187.24591756758247</v>
      </c>
      <c r="CA92" cm="1">
        <f t="array" ref="CA92">AA92/(INDEX($AX92:$BG92,,MATCH(CA$3,$AX$3:$BG$3,))/100)</f>
        <v>189.6029512841408</v>
      </c>
      <c r="CB92" cm="1">
        <f t="array" ref="CB92">AB92/(INDEX($AX92:$BG92,,MATCH(CB$3,$AX$3:$BG$3,))/100)</f>
        <v>190.263711</v>
      </c>
      <c r="CC92" cm="1">
        <f t="array" ref="CC92">AC92/(INDEX($AX92:$BG92,,MATCH(CC$3,$AX$3:$BG$3,))/100)</f>
        <v>0.68352473733049846</v>
      </c>
      <c r="CD92" cm="1">
        <f t="array" ref="CD92">AD92/(INDEX($AX92:$BG92,,MATCH(CD$3,$AX$3:$BG$3,))/100)</f>
        <v>0.70110785674162401</v>
      </c>
      <c r="CE92" cm="1">
        <f t="array" ref="CE92">AE92/(INDEX($AX92:$BG92,,MATCH(CE$3,$AX$3:$BG$3,))/100)</f>
        <v>0.74546974609606076</v>
      </c>
      <c r="CF92" cm="1">
        <f t="array" ref="CF92">AF92/(INDEX($AX92:$BG92,,MATCH(CF$3,$AX$3:$BG$3,))/100)</f>
        <v>0.7795851218376072</v>
      </c>
      <c r="CG92" cm="1">
        <f t="array" ref="CG92">AG92/(INDEX($AX92:$BG92,,MATCH(CG$3,$AX$3:$BG$3,))/100)</f>
        <v>0.81295286643532072</v>
      </c>
      <c r="CH92" cm="1">
        <f t="array" ref="CH92">AH92/(INDEX($AX92:$BG92,,MATCH(CH$3,$AX$3:$BG$3,))/100)</f>
        <v>0.69810745716354827</v>
      </c>
      <c r="CI92" cm="1">
        <f t="array" ref="CI92">AI92/(INDEX($AX92:$BG92,,MATCH(CI$3,$AX$3:$BG$3,))/100)</f>
        <v>0.65695756016960793</v>
      </c>
      <c r="CJ92" cm="1">
        <f t="array" ref="CJ92">AJ92/(INDEX($AX92:$BG92,,MATCH(CJ$3,$AX$3:$BG$3,))/100)</f>
        <v>0.59953376399409508</v>
      </c>
      <c r="CK92" cm="1">
        <f t="array" ref="CK92">AK92/(INDEX($AX92:$BG92,,MATCH(CK$3,$AX$3:$BG$3,))/100)</f>
        <v>0.545915880559252</v>
      </c>
      <c r="CL92" cm="1">
        <f t="array" ref="CL92">AL92/(INDEX($AX92:$BG92,,MATCH(CL$3,$AX$3:$BG$3,))/100)</f>
        <v>0.52382171833793945</v>
      </c>
      <c r="CM92" cm="1">
        <f t="array" ref="CM92">AM92/(INDEX($AX92:$BG92,,MATCH(CM$3,$AX$3:$BG$3,))/100)</f>
        <v>1.9969343783444831</v>
      </c>
      <c r="CN92" cm="1">
        <f t="array" ref="CN92">AN92/(INDEX($AX92:$BG92,,MATCH(CN$3,$AX$3:$BG$3,))/100)</f>
        <v>2.0483038953684662</v>
      </c>
      <c r="CO92" cm="1">
        <f t="array" ref="CO92">AO92/(INDEX($AX92:$BG92,,MATCH(CO$3,$AX$3:$BG$3,))/100)</f>
        <v>2.1779082492447692</v>
      </c>
      <c r="CP92" cm="1">
        <f t="array" ref="CP92">AP92/(INDEX($AX92:$BG92,,MATCH(CP$3,$AX$3:$BG$3,))/100)</f>
        <v>2.2775771608843094</v>
      </c>
      <c r="CQ92" cm="1">
        <f t="array" ref="CQ92">AQ92/(INDEX($AX92:$BG92,,MATCH(CQ$3,$AX$3:$BG$3,))/100)</f>
        <v>2.3750618496978091</v>
      </c>
      <c r="CR92" cm="1">
        <f t="array" ref="CR92">AR92/(INDEX($AX92:$BG92,,MATCH(CR$3,$AX$3:$BG$3,))/100)</f>
        <v>2.0395381540002315</v>
      </c>
      <c r="CS92" cm="1">
        <f t="array" ref="CS92">AS92/(INDEX($AX92:$BG92,,MATCH(CS$3,$AX$3:$BG$3,))/100)</f>
        <v>1.9193177150246619</v>
      </c>
      <c r="CT92" cm="1">
        <f t="array" ref="CT92">AT92/(INDEX($AX92:$BG92,,MATCH(CT$3,$AX$3:$BG$3,))/100)</f>
        <v>1.7515526782159323</v>
      </c>
      <c r="CU92" cm="1">
        <f t="array" ref="CU92">AU92/(INDEX($AX92:$BG92,,MATCH(CU$3,$AX$3:$BG$3,))/100)</f>
        <v>1.594906709346873</v>
      </c>
      <c r="CV92" cm="1">
        <f t="array" ref="CV92">AV92/(INDEX($AX92:$BG92,,MATCH(CV$3,$AX$3:$BG$3,))/100)</f>
        <v>1.5303580694940249</v>
      </c>
      <c r="CW92">
        <f t="shared" si="93"/>
        <v>26.458435568287115</v>
      </c>
      <c r="CX92">
        <f>IFERROR(1/INDEX('exch rates'!$BC$5:$BL$268,MATCH('Country-wise data'!$B92,'exch rates'!$A$5:$A$268,),MATCH(CX$3,'exch rates'!$BC$4:$BL$4,)),1)</f>
        <v>1.1109509599433092E-2</v>
      </c>
      <c r="CY92">
        <f>IFERROR(1/INDEX('exch rates'!$BC$5:$BL$268,MATCH('Country-wise data'!$B92,'exch rates'!$A$5:$A$268,),MATCH(CY$3,'exch rates'!$BC$4:$BL$4,)),1)</f>
        <v>1.1664589148719824E-2</v>
      </c>
      <c r="CZ92">
        <f>IFERROR(1/INDEX('exch rates'!$BC$5:$BL$268,MATCH('Country-wise data'!$B92,'exch rates'!$A$5:$A$268,),MATCH(CZ$3,'exch rates'!$BC$4:$BL$4,)),1)</f>
        <v>1.0766532881665141E-2</v>
      </c>
      <c r="DA92">
        <f>IFERROR(1/INDEX('exch rates'!$BC$5:$BL$268,MATCH('Country-wise data'!$B92,'exch rates'!$A$5:$A$268,),MATCH(DA$3,'exch rates'!$BC$4:$BL$4,)),1)</f>
        <v>1.1129633108517601E-2</v>
      </c>
      <c r="DB92">
        <f>IFERROR(1/INDEX('exch rates'!$BC$5:$BL$268,MATCH('Country-wise data'!$B92,'exch rates'!$A$5:$A$268,),MATCH(DB$3,'exch rates'!$BC$4:$BL$4,)),1)</f>
        <v>1.1132840513574519E-2</v>
      </c>
      <c r="DC92">
        <f>IFERROR(1/INDEX('exch rates'!$BC$5:$BL$268,MATCH('Country-wise data'!$B92,'exch rates'!$A$5:$A$268,),MATCH(DC$3,'exch rates'!$BC$4:$BL$4,)),1)</f>
        <v>9.2977213148308663E-3</v>
      </c>
      <c r="DD92">
        <f>IFERROR(1/INDEX('exch rates'!$BC$5:$BL$268,MATCH('Country-wise data'!$B92,'exch rates'!$A$5:$A$268,),MATCH(DD$3,'exch rates'!$BC$4:$BL$4,)),1)</f>
        <v>9.2758513692545036E-3</v>
      </c>
      <c r="DE92">
        <f>IFERROR(1/INDEX('exch rates'!$BC$5:$BL$268,MATCH('Country-wise data'!$B92,'exch rates'!$A$5:$A$268,),MATCH(DE$3,'exch rates'!$BC$4:$BL$4,)),1)</f>
        <v>9.4667316100465523E-3</v>
      </c>
      <c r="DF92">
        <f>IFERROR(1/INDEX('exch rates'!$BC$5:$BL$268,MATCH('Country-wise data'!$B92,'exch rates'!$A$5:$A$268,),MATCH(DF$3,'exch rates'!$BC$4:$BL$4,)),1)</f>
        <v>9.8964022954832857E-3</v>
      </c>
      <c r="DG92">
        <f>IFERROR(1/INDEX('exch rates'!$BC$5:$BL$268,MATCH('Country-wise data'!$B92,'exch rates'!$A$5:$A$268,),MATCH(DG$3,'exch rates'!$BC$4:$BL$4,)),1)</f>
        <v>9.3818369722605578E-3</v>
      </c>
      <c r="DH92" cm="1">
        <f t="array" ref="DH92">(BH92/INDEX($CX92:$DG92,,MATCH(DH$3,$CX$3:$DG$3,)))*$DG92</f>
        <v>0</v>
      </c>
      <c r="DI92" cm="1">
        <f t="array" ref="DI92">(BI92/INDEX($CX92:$DG92,,MATCH(DI$3,$CX$3:$DG$3,)))*$DG92</f>
        <v>0</v>
      </c>
      <c r="DJ92" cm="1">
        <f t="array" ref="DJ92">(BJ92/INDEX($CX92:$DG92,,MATCH(DJ$3,$CX$3:$DG$3,)))*$DG92</f>
        <v>0</v>
      </c>
      <c r="DK92" cm="1">
        <f t="array" ref="DK92">(BK92/INDEX($CX92:$DG92,,MATCH(DK$3,$CX$3:$DG$3,)))*$DG92</f>
        <v>0</v>
      </c>
      <c r="DL92" cm="1">
        <f t="array" ref="DL92">(BL92/INDEX($CX92:$DG92,,MATCH(DL$3,$CX$3:$DG$3,)))*$DG92</f>
        <v>0</v>
      </c>
      <c r="DM92" cm="1">
        <f t="array" ref="DM92">(BM92/INDEX($CX92:$DG92,,MATCH(DM$3,$CX$3:$DG$3,)))*$DG92</f>
        <v>0</v>
      </c>
      <c r="DN92" cm="1">
        <f t="array" ref="DN92">(BN92/INDEX($CX92:$DG92,,MATCH(DN$3,$CX$3:$DG$3,)))*$DG92</f>
        <v>0</v>
      </c>
      <c r="DO92" cm="1">
        <f t="array" ref="DO92">(BO92/INDEX($CX92:$DG92,,MATCH(DO$3,$CX$3:$DG$3,)))*$DG92</f>
        <v>0</v>
      </c>
      <c r="DP92" cm="1">
        <f t="array" ref="DP92">(BP92/INDEX($CX92:$DG92,,MATCH(DP$3,$CX$3:$DG$3,)))*$DG92</f>
        <v>0</v>
      </c>
      <c r="DQ92" cm="1">
        <f t="array" ref="DQ92">(BQ92/INDEX($CX92:$DG92,,MATCH(DQ$3,$CX$3:$DG$3,)))*$DG92</f>
        <v>0</v>
      </c>
      <c r="DS92" cm="1">
        <f t="array" ref="DS92">(BS92/INDEX($CX92:$DG92,,MATCH(DS$3,$CX$3:$DG$3,)))*$DG92</f>
        <v>164.92222515048067</v>
      </c>
      <c r="DT92" cm="1">
        <f t="array" ref="DT92">(BT92/INDEX($CX92:$DG92,,MATCH(DT$3,$CX$3:$DG$3,)))*$DG92</f>
        <v>161.11472148881154</v>
      </c>
      <c r="DU92" cm="1">
        <f t="array" ref="DU92">(BU92/INDEX($CX92:$DG92,,MATCH(DU$3,$CX$3:$DG$3,)))*$DG92</f>
        <v>185.59829805128098</v>
      </c>
      <c r="DV92" cm="1">
        <f t="array" ref="DV92">(BV92/INDEX($CX92:$DG92,,MATCH(DV$3,$CX$3:$DG$3,)))*$DG92</f>
        <v>187.75976447656137</v>
      </c>
      <c r="DW92" cm="1">
        <f t="array" ref="DW92">(BW92/INDEX($CX92:$DG92,,MATCH(DW$3,$CX$3:$DG$3,)))*$DG92</f>
        <v>195.73983450721653</v>
      </c>
      <c r="DX92" cm="1">
        <f t="array" ref="DX92">(BX92/INDEX($CX92:$DG92,,MATCH(DX$3,$CX$3:$DG$3,)))*$DG92</f>
        <v>201.26376377466579</v>
      </c>
      <c r="DY92" cm="1">
        <f t="array" ref="DY92">(BY92/INDEX($CX92:$DG92,,MATCH(DY$3,$CX$3:$DG$3,)))*$DG92</f>
        <v>189.84683936967127</v>
      </c>
      <c r="DZ92" cm="1">
        <f t="array" ref="DZ92">(BZ92/INDEX($CX92:$DG92,,MATCH(DZ$3,$CX$3:$DG$3,)))*$DG92</f>
        <v>185.56675574029074</v>
      </c>
      <c r="EA92" cm="1">
        <f t="array" ref="EA92">(CA92/INDEX($CX92:$DG92,,MATCH(EA$3,$CX$3:$DG$3,)))*$DG92</f>
        <v>179.74450970117942</v>
      </c>
      <c r="EB92" cm="1">
        <f t="array" ref="EB92">(CB92/INDEX($CX92:$DG92,,MATCH(EB$3,$CX$3:$DG$3,)))*$DG92</f>
        <v>190.263711</v>
      </c>
      <c r="EC92" s="53" cm="1">
        <f t="array" ref="EC92">(CC92/INDEX($CX92:$DG92,,MATCH(EC$3,$CX$3:$DG$3,)))*$DG92</f>
        <v>0.57722778802668229</v>
      </c>
      <c r="ED92" cm="1">
        <f t="array" ref="ED92">(CD92/INDEX($CX92:$DG92,,MATCH(ED$3,$CX$3:$DG$3,)))*$DG92</f>
        <v>0.56390152521084036</v>
      </c>
      <c r="EE92" cm="1">
        <f t="array" ref="EE92">(CE92/INDEX($CX92:$DG92,,MATCH(EE$3,$CX$3:$DG$3,)))*$DG92</f>
        <v>0.64959404317948344</v>
      </c>
      <c r="EF92" cm="1">
        <f t="array" ref="EF92">(CF92/INDEX($CX92:$DG92,,MATCH(EF$3,$CX$3:$DG$3,)))*$DG92</f>
        <v>0.65715917566796478</v>
      </c>
      <c r="EG92" cm="1">
        <f t="array" ref="EG92">(CG92/INDEX($CX92:$DG92,,MATCH(EG$3,$CX$3:$DG$3,)))*$DG92</f>
        <v>0.68508942077525781</v>
      </c>
      <c r="EH92" cm="1">
        <f t="array" ref="EH92">(CH92/INDEX($CX92:$DG92,,MATCH(EH$3,$CX$3:$DG$3,)))*$DG92</f>
        <v>0.7044231732113303</v>
      </c>
      <c r="EI92" cm="1">
        <f t="array" ref="EI92">(CI92/INDEX($CX92:$DG92,,MATCH(EI$3,$CX$3:$DG$3,)))*$DG92</f>
        <v>0.66446393779384949</v>
      </c>
      <c r="EJ92" cm="1">
        <f t="array" ref="EJ92">(CJ92/INDEX($CX92:$DG92,,MATCH(EJ$3,$CX$3:$DG$3,)))*$DG92</f>
        <v>0.59415733590557318</v>
      </c>
      <c r="EK92" cm="1">
        <f t="array" ref="EK92">(CK92/INDEX($CX92:$DG92,,MATCH(EK$3,$CX$3:$DG$3,)))*$DG92</f>
        <v>0.51753088031925587</v>
      </c>
      <c r="EL92" cm="1">
        <f t="array" ref="EL92">(CL92/INDEX($CX92:$DG92,,MATCH(EL$3,$CX$3:$DG$3,)))*$DG92</f>
        <v>0.52382171833793945</v>
      </c>
      <c r="EM92" cm="1">
        <f t="array" ref="EM92">(CM92/INDEX($CX92:$DG92,,MATCH(EM$3,$CX$3:$DG$3,)))*$DG92</f>
        <v>1.6863852192797466</v>
      </c>
      <c r="EN92" cm="1">
        <f t="array" ref="EN92">(CN92/INDEX($CX92:$DG92,,MATCH(EN$3,$CX$3:$DG$3,)))*$DG92</f>
        <v>1.6474522137886209</v>
      </c>
      <c r="EO92" cm="1">
        <f t="array" ref="EO92">(CO92/INDEX($CX92:$DG92,,MATCH(EO$3,$CX$3:$DG$3,)))*$DG92</f>
        <v>1.8978050185266071</v>
      </c>
      <c r="EP92" cm="1">
        <f t="array" ref="EP92">(CP92/INDEX($CX92:$DG92,,MATCH(EP$3,$CX$3:$DG$3,)))*$DG92</f>
        <v>1.9199067396756904</v>
      </c>
      <c r="EQ92" cm="1">
        <f t="array" ref="EQ92">(CQ92/INDEX($CX92:$DG92,,MATCH(EQ$3,$CX$3:$DG$3,)))*$DG92</f>
        <v>2.0015056396191948</v>
      </c>
      <c r="ER92" cm="1">
        <f t="array" ref="ER92">(CR92/INDEX($CX92:$DG92,,MATCH(ER$3,$CX$3:$DG$3,)))*$DG92</f>
        <v>2.057989674202608</v>
      </c>
      <c r="ES92" cm="1">
        <f t="array" ref="ES92">(CS92/INDEX($CX92:$DG92,,MATCH(ES$3,$CX$3:$DG$3,)))*$DG92</f>
        <v>1.9412477823887577</v>
      </c>
      <c r="ET92" cm="1">
        <f t="array" ref="ET92">(CT92/INDEX($CX92:$DG92,,MATCH(ET$3,$CX$3:$DG$3,)))*$DG92</f>
        <v>1.7358453109528289</v>
      </c>
      <c r="EU92" cm="1">
        <f t="array" ref="EU92">(CU92/INDEX($CX92:$DG92,,MATCH(EU$3,$CX$3:$DG$3,)))*$DG92</f>
        <v>1.5119792310672429</v>
      </c>
      <c r="EV92" cm="1">
        <f t="array" ref="EV92">(CV92/INDEX($CX92:$DG92,,MATCH(EV$3,$CX$3:$DG$3,)))*$DG92</f>
        <v>1.5303580694940246</v>
      </c>
      <c r="EW92">
        <f t="shared" si="94"/>
        <v>24.067843897423501</v>
      </c>
      <c r="EY92" s="96">
        <f t="shared" si="105"/>
        <v>3.4999999999999996E-3</v>
      </c>
      <c r="EZ92" s="96">
        <f t="shared" si="95"/>
        <v>3.4999999999999996E-3</v>
      </c>
      <c r="FA92" s="96">
        <f t="shared" si="96"/>
        <v>3.5000000000000001E-3</v>
      </c>
      <c r="FB92" s="96">
        <f t="shared" si="97"/>
        <v>3.4999999999999996E-3</v>
      </c>
      <c r="FC92" s="96">
        <f t="shared" si="98"/>
        <v>3.4999999999999996E-3</v>
      </c>
      <c r="FD92" s="96">
        <f t="shared" si="99"/>
        <v>3.5000000000000001E-3</v>
      </c>
      <c r="FE92" s="96">
        <f t="shared" si="100"/>
        <v>3.4999999999999996E-3</v>
      </c>
      <c r="FF92" s="96">
        <f t="shared" si="101"/>
        <v>3.2018522581551394E-3</v>
      </c>
      <c r="FG92" s="96">
        <f t="shared" si="102"/>
        <v>2.8792583494185028E-3</v>
      </c>
      <c r="FH92" s="96">
        <f t="shared" si="103"/>
        <v>2.7531351910714042E-3</v>
      </c>
      <c r="FJ92" s="96">
        <f t="shared" si="106"/>
        <v>201.78855357872285</v>
      </c>
      <c r="FK92" s="96" t="str">
        <f>IF(AND('Country-wise data'!FJ92&gt;'non-R&amp;D ex_typologies'!$C$17,'Country-wise data'!FJ92&lt;'non-R&amp;D ex_typologies'!$D$17),"Small",IF(AND('Country-wise data'!FJ92&gt;'non-R&amp;D ex_typologies'!$E$17,'Country-wise data'!$FJ$4&lt;'non-R&amp;D ex_typologies'!$F$17),"Medium","Large"))</f>
        <v>Small</v>
      </c>
      <c r="FL92" t="str">
        <f>IF($FK92='non-R&amp;D ex_typologies'!$C$16,IF(AND('Country-wise data'!EY92&gt;'non-R&amp;D ex_typologies'!$C$21,'Country-wise data'!EY92&lt;'non-R&amp;D ex_typologies'!$D$21),'non-R&amp;D ex_typologies'!$B$21,IF(AND('Country-wise data'!EY92&gt;'non-R&amp;D ex_typologies'!$C$19,'Country-wise data'!EY92&lt;'non-R&amp;D ex_typologies'!$D$19),'non-R&amp;D ex_typologies'!$B$19,'non-R&amp;D ex_typologies'!$B$20)),IF($FK92='non-R&amp;D ex_typologies'!$E$16,IF(AND('Country-wise data'!EY92&gt;'non-R&amp;D ex_typologies'!$E$21,'Country-wise data'!EY92&lt;'non-R&amp;D ex_typologies'!$F$21),'non-R&amp;D ex_typologies'!$B$21,IF(AND('Country-wise data'!EY92&gt;'non-R&amp;D ex_typologies'!$E$19,'Country-wise data'!EY92&lt;'non-R&amp;D ex_typologies'!$F$19),'non-R&amp;D ex_typologies'!$B$19,'non-R&amp;D ex_typologies'!$B$20)),IF(AND('Country-wise data'!EY92&gt;'non-R&amp;D ex_typologies'!$G$21,'Country-wise data'!EY92&lt;'non-R&amp;D ex_typologies'!$H$21),'non-R&amp;D ex_typologies'!$B$21,IF(AND('Country-wise data'!EY92&gt;'non-R&amp;D ex_typologies'!$G$19,'Country-wise data'!EY92&lt;'non-R&amp;D ex_typologies'!$H$19),'non-R&amp;D ex_typologies'!$B$19,'non-R&amp;D ex_typologies'!$B$20))))</f>
        <v>Program heavy</v>
      </c>
      <c r="FM92" t="str">
        <f>IF($FK92='non-R&amp;D ex_typologies'!$C$16,IF(AND('Country-wise data'!EZ92&gt;'non-R&amp;D ex_typologies'!$C$21,'Country-wise data'!EZ92&lt;'non-R&amp;D ex_typologies'!$D$21),'non-R&amp;D ex_typologies'!$B$21,IF(AND('Country-wise data'!EZ92&gt;'non-R&amp;D ex_typologies'!$C$19,'Country-wise data'!EZ92&lt;'non-R&amp;D ex_typologies'!$D$19),'non-R&amp;D ex_typologies'!$B$19,'non-R&amp;D ex_typologies'!$B$20)),IF($FK92='non-R&amp;D ex_typologies'!$E$16,IF(AND('Country-wise data'!EZ92&gt;'non-R&amp;D ex_typologies'!$E$21,'Country-wise data'!EZ92&lt;'non-R&amp;D ex_typologies'!$F$21),'non-R&amp;D ex_typologies'!$B$21,IF(AND('Country-wise data'!EZ92&gt;'non-R&amp;D ex_typologies'!$E$19,'Country-wise data'!EZ92&lt;'non-R&amp;D ex_typologies'!$F$19),'non-R&amp;D ex_typologies'!$B$19,'non-R&amp;D ex_typologies'!$B$20)),IF(AND('Country-wise data'!EZ92&gt;'non-R&amp;D ex_typologies'!$G$21,'Country-wise data'!EZ92&lt;'non-R&amp;D ex_typologies'!$H$21),'non-R&amp;D ex_typologies'!$B$21,IF(AND('Country-wise data'!EZ92&gt;'non-R&amp;D ex_typologies'!$G$19,'Country-wise data'!EZ92&lt;'non-R&amp;D ex_typologies'!$H$19),'non-R&amp;D ex_typologies'!$B$19,'non-R&amp;D ex_typologies'!$B$20))))</f>
        <v>Program heavy</v>
      </c>
      <c r="FN92" t="str">
        <f>IF($FK92='non-R&amp;D ex_typologies'!$C$16,IF(AND('Country-wise data'!FA92&gt;'non-R&amp;D ex_typologies'!$C$21,'Country-wise data'!FA92&lt;'non-R&amp;D ex_typologies'!$D$21),'non-R&amp;D ex_typologies'!$B$21,IF(AND('Country-wise data'!FA92&gt;'non-R&amp;D ex_typologies'!$C$19,'Country-wise data'!FA92&lt;'non-R&amp;D ex_typologies'!$D$19),'non-R&amp;D ex_typologies'!$B$19,'non-R&amp;D ex_typologies'!$B$20)),IF($FK92='non-R&amp;D ex_typologies'!$E$16,IF(AND('Country-wise data'!FA92&gt;'non-R&amp;D ex_typologies'!$E$21,'Country-wise data'!FA92&lt;'non-R&amp;D ex_typologies'!$F$21),'non-R&amp;D ex_typologies'!$B$21,IF(AND('Country-wise data'!FA92&gt;'non-R&amp;D ex_typologies'!$E$19,'Country-wise data'!FA92&lt;'non-R&amp;D ex_typologies'!$F$19),'non-R&amp;D ex_typologies'!$B$19,'non-R&amp;D ex_typologies'!$B$20)),IF(AND('Country-wise data'!FA92&gt;'non-R&amp;D ex_typologies'!$G$21,'Country-wise data'!FA92&lt;'non-R&amp;D ex_typologies'!$H$21),'non-R&amp;D ex_typologies'!$B$21,IF(AND('Country-wise data'!FA92&gt;'non-R&amp;D ex_typologies'!$G$19,'Country-wise data'!FA92&lt;'non-R&amp;D ex_typologies'!$H$19),'non-R&amp;D ex_typologies'!$B$19,'non-R&amp;D ex_typologies'!$B$20))))</f>
        <v>Program heavy</v>
      </c>
      <c r="FO92" t="str">
        <f>IF($FK92='non-R&amp;D ex_typologies'!$C$16,IF(AND('Country-wise data'!FB92&gt;'non-R&amp;D ex_typologies'!$C$21,'Country-wise data'!FB92&lt;'non-R&amp;D ex_typologies'!$D$21),'non-R&amp;D ex_typologies'!$B$21,IF(AND('Country-wise data'!FB92&gt;'non-R&amp;D ex_typologies'!$C$19,'Country-wise data'!FB92&lt;'non-R&amp;D ex_typologies'!$D$19),'non-R&amp;D ex_typologies'!$B$19,'non-R&amp;D ex_typologies'!$B$20)),IF($FK92='non-R&amp;D ex_typologies'!$E$16,IF(AND('Country-wise data'!FB92&gt;'non-R&amp;D ex_typologies'!$E$21,'Country-wise data'!FB92&lt;'non-R&amp;D ex_typologies'!$F$21),'non-R&amp;D ex_typologies'!$B$21,IF(AND('Country-wise data'!FB92&gt;'non-R&amp;D ex_typologies'!$E$19,'Country-wise data'!FB92&lt;'non-R&amp;D ex_typologies'!$F$19),'non-R&amp;D ex_typologies'!$B$19,'non-R&amp;D ex_typologies'!$B$20)),IF(AND('Country-wise data'!FB92&gt;'non-R&amp;D ex_typologies'!$G$21,'Country-wise data'!FB92&lt;'non-R&amp;D ex_typologies'!$H$21),'non-R&amp;D ex_typologies'!$B$21,IF(AND('Country-wise data'!FB92&gt;'non-R&amp;D ex_typologies'!$G$19,'Country-wise data'!FB92&lt;'non-R&amp;D ex_typologies'!$H$19),'non-R&amp;D ex_typologies'!$B$19,'non-R&amp;D ex_typologies'!$B$20))))</f>
        <v>Program heavy</v>
      </c>
      <c r="FP92" t="str">
        <f>IF($FK92='non-R&amp;D ex_typologies'!$C$16,IF(AND('Country-wise data'!FC92&gt;'non-R&amp;D ex_typologies'!$C$21,'Country-wise data'!FC92&lt;'non-R&amp;D ex_typologies'!$D$21),'non-R&amp;D ex_typologies'!$B$21,IF(AND('Country-wise data'!FC92&gt;'non-R&amp;D ex_typologies'!$C$19,'Country-wise data'!FC92&lt;'non-R&amp;D ex_typologies'!$D$19),'non-R&amp;D ex_typologies'!$B$19,'non-R&amp;D ex_typologies'!$B$20)),IF($FK92='non-R&amp;D ex_typologies'!$E$16,IF(AND('Country-wise data'!FC92&gt;'non-R&amp;D ex_typologies'!$E$21,'Country-wise data'!FC92&lt;'non-R&amp;D ex_typologies'!$F$21),'non-R&amp;D ex_typologies'!$B$21,IF(AND('Country-wise data'!FC92&gt;'non-R&amp;D ex_typologies'!$E$19,'Country-wise data'!FC92&lt;'non-R&amp;D ex_typologies'!$F$19),'non-R&amp;D ex_typologies'!$B$19,'non-R&amp;D ex_typologies'!$B$20)),IF(AND('Country-wise data'!FC92&gt;'non-R&amp;D ex_typologies'!$G$21,'Country-wise data'!FC92&lt;'non-R&amp;D ex_typologies'!$H$21),'non-R&amp;D ex_typologies'!$B$21,IF(AND('Country-wise data'!FC92&gt;'non-R&amp;D ex_typologies'!$G$19,'Country-wise data'!FC92&lt;'non-R&amp;D ex_typologies'!$H$19),'non-R&amp;D ex_typologies'!$B$19,'non-R&amp;D ex_typologies'!$B$20))))</f>
        <v>Program heavy</v>
      </c>
      <c r="FQ92" t="str">
        <f>IF($FK92='non-R&amp;D ex_typologies'!$C$16,IF(AND('Country-wise data'!FD92&gt;'non-R&amp;D ex_typologies'!$C$21,'Country-wise data'!FD92&lt;'non-R&amp;D ex_typologies'!$D$21),'non-R&amp;D ex_typologies'!$B$21,IF(AND('Country-wise data'!FD92&gt;'non-R&amp;D ex_typologies'!$C$19,'Country-wise data'!FD92&lt;'non-R&amp;D ex_typologies'!$D$19),'non-R&amp;D ex_typologies'!$B$19,'non-R&amp;D ex_typologies'!$B$20)),IF($FK92='non-R&amp;D ex_typologies'!$E$16,IF(AND('Country-wise data'!FD92&gt;'non-R&amp;D ex_typologies'!$E$21,'Country-wise data'!FD92&lt;'non-R&amp;D ex_typologies'!$F$21),'non-R&amp;D ex_typologies'!$B$21,IF(AND('Country-wise data'!FD92&gt;'non-R&amp;D ex_typologies'!$E$19,'Country-wise data'!FD92&lt;'non-R&amp;D ex_typologies'!$F$19),'non-R&amp;D ex_typologies'!$B$19,'non-R&amp;D ex_typologies'!$B$20)),IF(AND('Country-wise data'!FD92&gt;'non-R&amp;D ex_typologies'!$G$21,'Country-wise data'!FD92&lt;'non-R&amp;D ex_typologies'!$H$21),'non-R&amp;D ex_typologies'!$B$21,IF(AND('Country-wise data'!FD92&gt;'non-R&amp;D ex_typologies'!$G$19,'Country-wise data'!FD92&lt;'non-R&amp;D ex_typologies'!$H$19),'non-R&amp;D ex_typologies'!$B$19,'non-R&amp;D ex_typologies'!$B$20))))</f>
        <v>Program heavy</v>
      </c>
      <c r="FR92" t="str">
        <f>IF($FK92='non-R&amp;D ex_typologies'!$C$16,IF(AND('Country-wise data'!FE92&gt;'non-R&amp;D ex_typologies'!$C$21,'Country-wise data'!FE92&lt;'non-R&amp;D ex_typologies'!$D$21),'non-R&amp;D ex_typologies'!$B$21,IF(AND('Country-wise data'!FE92&gt;'non-R&amp;D ex_typologies'!$C$19,'Country-wise data'!FE92&lt;'non-R&amp;D ex_typologies'!$D$19),'non-R&amp;D ex_typologies'!$B$19,'non-R&amp;D ex_typologies'!$B$20)),IF($FK92='non-R&amp;D ex_typologies'!$E$16,IF(AND('Country-wise data'!FE92&gt;'non-R&amp;D ex_typologies'!$E$21,'Country-wise data'!FE92&lt;'non-R&amp;D ex_typologies'!$F$21),'non-R&amp;D ex_typologies'!$B$21,IF(AND('Country-wise data'!FE92&gt;'non-R&amp;D ex_typologies'!$E$19,'Country-wise data'!FE92&lt;'non-R&amp;D ex_typologies'!$F$19),'non-R&amp;D ex_typologies'!$B$19,'non-R&amp;D ex_typologies'!$B$20)),IF(AND('Country-wise data'!FE92&gt;'non-R&amp;D ex_typologies'!$G$21,'Country-wise data'!FE92&lt;'non-R&amp;D ex_typologies'!$H$21),'non-R&amp;D ex_typologies'!$B$21,IF(AND('Country-wise data'!FE92&gt;'non-R&amp;D ex_typologies'!$G$19,'Country-wise data'!FE92&lt;'non-R&amp;D ex_typologies'!$H$19),'non-R&amp;D ex_typologies'!$B$19,'non-R&amp;D ex_typologies'!$B$20))))</f>
        <v>Program heavy</v>
      </c>
      <c r="FS92" t="str">
        <f>IF($FK92='non-R&amp;D ex_typologies'!$C$16,IF(AND('Country-wise data'!FF92&gt;'non-R&amp;D ex_typologies'!$C$21,'Country-wise data'!FF92&lt;'non-R&amp;D ex_typologies'!$D$21),'non-R&amp;D ex_typologies'!$B$21,IF(AND('Country-wise data'!FF92&gt;'non-R&amp;D ex_typologies'!$C$19,'Country-wise data'!FF92&lt;'non-R&amp;D ex_typologies'!$D$19),'non-R&amp;D ex_typologies'!$B$19,'non-R&amp;D ex_typologies'!$B$20)),IF($FK92='non-R&amp;D ex_typologies'!$E$16,IF(AND('Country-wise data'!FF92&gt;'non-R&amp;D ex_typologies'!$E$21,'Country-wise data'!FF92&lt;'non-R&amp;D ex_typologies'!$F$21),'non-R&amp;D ex_typologies'!$B$21,IF(AND('Country-wise data'!FF92&gt;'non-R&amp;D ex_typologies'!$E$19,'Country-wise data'!FF92&lt;'non-R&amp;D ex_typologies'!$F$19),'non-R&amp;D ex_typologies'!$B$19,'non-R&amp;D ex_typologies'!$B$20)),IF(AND('Country-wise data'!FF92&gt;'non-R&amp;D ex_typologies'!$G$21,'Country-wise data'!FF92&lt;'non-R&amp;D ex_typologies'!$H$21),'non-R&amp;D ex_typologies'!$B$21,IF(AND('Country-wise data'!FF92&gt;'non-R&amp;D ex_typologies'!$G$19,'Country-wise data'!FF92&lt;'non-R&amp;D ex_typologies'!$H$19),'non-R&amp;D ex_typologies'!$B$19,'non-R&amp;D ex_typologies'!$B$20))))</f>
        <v>Program heavy</v>
      </c>
      <c r="FT92" t="str">
        <f>IF($FK92='non-R&amp;D ex_typologies'!$C$16,IF(AND('Country-wise data'!FG92&gt;'non-R&amp;D ex_typologies'!$C$21,'Country-wise data'!FG92&lt;'non-R&amp;D ex_typologies'!$D$21),'non-R&amp;D ex_typologies'!$B$21,IF(AND('Country-wise data'!FG92&gt;'non-R&amp;D ex_typologies'!$C$19,'Country-wise data'!FG92&lt;'non-R&amp;D ex_typologies'!$D$19),'non-R&amp;D ex_typologies'!$B$19,'non-R&amp;D ex_typologies'!$B$20)),IF($FK92='non-R&amp;D ex_typologies'!$E$16,IF(AND('Country-wise data'!FG92&gt;'non-R&amp;D ex_typologies'!$E$21,'Country-wise data'!FG92&lt;'non-R&amp;D ex_typologies'!$F$21),'non-R&amp;D ex_typologies'!$B$21,IF(AND('Country-wise data'!FG92&gt;'non-R&amp;D ex_typologies'!$E$19,'Country-wise data'!FG92&lt;'non-R&amp;D ex_typologies'!$F$19),'non-R&amp;D ex_typologies'!$B$19,'non-R&amp;D ex_typologies'!$B$20)),IF(AND('Country-wise data'!FG92&gt;'non-R&amp;D ex_typologies'!$G$21,'Country-wise data'!FG92&lt;'non-R&amp;D ex_typologies'!$H$21),'non-R&amp;D ex_typologies'!$B$21,IF(AND('Country-wise data'!FG92&gt;'non-R&amp;D ex_typologies'!$G$19,'Country-wise data'!FG92&lt;'non-R&amp;D ex_typologies'!$H$19),'non-R&amp;D ex_typologies'!$B$19,'non-R&amp;D ex_typologies'!$B$20))))</f>
        <v>Program heavy</v>
      </c>
      <c r="FU92" t="str">
        <f>IF($FK92='non-R&amp;D ex_typologies'!$C$16,IF(AND('Country-wise data'!FH92&gt;'non-R&amp;D ex_typologies'!$C$21,'Country-wise data'!FH92&lt;'non-R&amp;D ex_typologies'!$D$21),'non-R&amp;D ex_typologies'!$B$21,IF(AND('Country-wise data'!FH92&gt;'non-R&amp;D ex_typologies'!$C$19,'Country-wise data'!FH92&lt;'non-R&amp;D ex_typologies'!$D$19),'non-R&amp;D ex_typologies'!$B$19,'non-R&amp;D ex_typologies'!$B$20)),IF($FK92='non-R&amp;D ex_typologies'!$E$16,IF(AND('Country-wise data'!FH92&gt;'non-R&amp;D ex_typologies'!$E$21,'Country-wise data'!FH92&lt;'non-R&amp;D ex_typologies'!$F$21),'non-R&amp;D ex_typologies'!$B$21,IF(AND('Country-wise data'!FH92&gt;'non-R&amp;D ex_typologies'!$E$19,'Country-wise data'!FH92&lt;'non-R&amp;D ex_typologies'!$F$19),'non-R&amp;D ex_typologies'!$B$19,'non-R&amp;D ex_typologies'!$B$20)),IF(AND('Country-wise data'!FH92&gt;'non-R&amp;D ex_typologies'!$G$21,'Country-wise data'!FH92&lt;'non-R&amp;D ex_typologies'!$H$21),'non-R&amp;D ex_typologies'!$B$21,IF(AND('Country-wise data'!FH92&gt;'non-R&amp;D ex_typologies'!$G$19,'Country-wise data'!FH92&lt;'non-R&amp;D ex_typologies'!$H$19),'non-R&amp;D ex_typologies'!$B$19,'non-R&amp;D ex_typologies'!$B$20))))</f>
        <v>Program heavy</v>
      </c>
    </row>
    <row r="93" spans="2:177" x14ac:dyDescent="0.35">
      <c r="B93" s="12" t="s">
        <v>233</v>
      </c>
      <c r="C93" t="s">
        <v>234</v>
      </c>
      <c r="D93" t="s">
        <v>377</v>
      </c>
      <c r="E93" t="s">
        <v>375</v>
      </c>
      <c r="F93" t="s">
        <v>84</v>
      </c>
      <c r="G93" s="55">
        <f>Assumptions!$C$13</f>
        <v>1.1000000000000001</v>
      </c>
      <c r="H93">
        <f>SUMIFS('IFPRI SPEED'!AL:AL,'IFPRI SPEED'!$A:$A,'Country-wise data'!$B93)*1000*G93</f>
        <v>0</v>
      </c>
      <c r="I93">
        <f>IF(SUMIFS('IFPRI SPEED'!AM:AM,'IFPRI SPEED'!$A:$A,'Country-wise data'!$B93)*1000=0,H93*(1+Assumptions!$C$9),SUMIFS('IFPRI SPEED'!AM:AM,'IFPRI SPEED'!$A:$A,'Country-wise data'!$B93)*1000*$G93)</f>
        <v>0</v>
      </c>
      <c r="J93">
        <f>IF(SUMIFS('IFPRI SPEED'!AN:AN,'IFPRI SPEED'!$A:$A,'Country-wise data'!$B93)*1000=0,I93*(1+Assumptions!$C$9),SUMIFS('IFPRI SPEED'!AN:AN,'IFPRI SPEED'!$A:$A,'Country-wise data'!$B93)*1000*$G93)</f>
        <v>0</v>
      </c>
      <c r="K93">
        <f>IF(SUMIFS('IFPRI SPEED'!AO:AO,'IFPRI SPEED'!$A:$A,'Country-wise data'!$B93)*1000=0,J93*(1+Assumptions!$C$9),SUMIFS('IFPRI SPEED'!AO:AO,'IFPRI SPEED'!$A:$A,'Country-wise data'!$B93)*1000*$G93)</f>
        <v>0</v>
      </c>
      <c r="L93">
        <f>IF(SUMIFS('IFPRI SPEED'!AP:AP,'IFPRI SPEED'!$A:$A,'Country-wise data'!$B93)*1000=0,K93*(1+Assumptions!$C$9),SUMIFS('IFPRI SPEED'!AP:AP,'IFPRI SPEED'!$A:$A,'Country-wise data'!$B93)*1000*$G93)</f>
        <v>0</v>
      </c>
      <c r="M93">
        <f>IF(SUMIFS('IFPRI SPEED'!AQ:AQ,'IFPRI SPEED'!$A:$A,'Country-wise data'!$B93)*1000=0,L93*(1+Assumptions!$C$9),SUMIFS('IFPRI SPEED'!AQ:AQ,'IFPRI SPEED'!$A:$A,'Country-wise data'!$B93)*1000*$G93)</f>
        <v>0</v>
      </c>
      <c r="N93">
        <f>IF(SUMIFS('IFPRI SPEED'!AR:AR,'IFPRI SPEED'!$A:$A,'Country-wise data'!$B93)*1000=0,M93*(1+Assumptions!$C$9),SUMIFS('IFPRI SPEED'!AR:AR,'IFPRI SPEED'!$A:$A,'Country-wise data'!$B93)*1000*$G93)</f>
        <v>0</v>
      </c>
      <c r="O93">
        <f>IF(SUMIFS('IFPRI SPEED'!AS:AS,'IFPRI SPEED'!$A:$A,'Country-wise data'!$B93)*1000=0,N93*(1+Assumptions!$C$9),SUMIFS('IFPRI SPEED'!AS:AS,'IFPRI SPEED'!$A:$A,'Country-wise data'!$B93)*1000*$G93)</f>
        <v>0</v>
      </c>
      <c r="P93">
        <f>IF(SUMIFS('IFPRI SPEED'!AT:AT,'IFPRI SPEED'!$A:$A,'Country-wise data'!$B93)*1000=0,O93*(1+Assumptions!$C$9),SUMIFS('IFPRI SPEED'!AT:AT,'IFPRI SPEED'!$A:$A,'Country-wise data'!$B93)*1000*$G93)</f>
        <v>0</v>
      </c>
      <c r="Q93">
        <f>IF(SUMIFS('IFPRI SPEED'!AU:AU,'IFPRI SPEED'!$A:$A,'Country-wise data'!$B93)*1000=0,P93*(1+Assumptions!$C$9),SUMIFS('IFPRI SPEED'!AU:AU,'IFPRI SPEED'!$A:$A,'Country-wise data'!$B93)*1000*$G93)</f>
        <v>0</v>
      </c>
      <c r="R93" s="36">
        <f t="shared" si="90"/>
        <v>0</v>
      </c>
      <c r="S93" s="44">
        <f>INDEX('area data'!$G$4:$P$79,MATCH('Country-wise data'!$B93,'area data'!$B$4:$B$79,),MATCH('Country-wise data'!S$3,'area data'!$G$3:$P$3,))</f>
        <v>4519.308900902417</v>
      </c>
      <c r="T93" s="44">
        <f>INDEX('area data'!$G$4:$P$79,MATCH('Country-wise data'!$B93,'area data'!$B$4:$B$79,),MATCH('Country-wise data'!T$3,'area data'!$G$3:$P$3,))</f>
        <v>4761.5485826474815</v>
      </c>
      <c r="U93" s="44">
        <f>INDEX('area data'!$G$4:$P$79,MATCH('Country-wise data'!$B93,'area data'!$B$4:$B$79,),MATCH('Country-wise data'!U$3,'area data'!$G$3:$P$3,))</f>
        <v>4879.4871005597952</v>
      </c>
      <c r="V93" s="44">
        <f>INDEX('area data'!$G$4:$P$79,MATCH('Country-wise data'!$B93,'area data'!$B$4:$B$79,),MATCH('Country-wise data'!V$3,'area data'!$G$3:$P$3,))</f>
        <v>5105.8363530261668</v>
      </c>
      <c r="W93" s="44">
        <f>INDEX('area data'!$G$4:$P$79,MATCH('Country-wise data'!$B93,'area data'!$B$4:$B$79,),MATCH('Country-wise data'!W$3,'area data'!$G$3:$P$3,))</f>
        <v>5320.1247077227445</v>
      </c>
      <c r="X93" s="44">
        <f>INDEX('area data'!$G$4:$P$79,MATCH('Country-wise data'!$B93,'area data'!$B$4:$B$79,),MATCH('Country-wise data'!X$3,'area data'!$G$3:$P$3,))</f>
        <v>5595.262691048958</v>
      </c>
      <c r="Y93" s="44">
        <f>INDEX('area data'!$G$4:$P$79,MATCH('Country-wise data'!$B93,'area data'!$B$4:$B$79,),MATCH('Country-wise data'!Y$3,'area data'!$G$3:$P$3,))</f>
        <v>5627.7785348035568</v>
      </c>
      <c r="Z93" s="44">
        <f>INDEX('area data'!$G$4:$P$79,MATCH('Country-wise data'!$B93,'area data'!$B$4:$B$79,),MATCH('Country-wise data'!Z$3,'area data'!$G$3:$P$3,))</f>
        <v>5747.1485696033142</v>
      </c>
      <c r="AA93" s="44">
        <f>INDEX('area data'!$G$4:$P$79,MATCH('Country-wise data'!$B93,'area data'!$B$4:$B$79,),MATCH('Country-wise data'!AA$3,'area data'!$G$3:$P$3,))</f>
        <v>5883.0479738339109</v>
      </c>
      <c r="AB93" s="44">
        <f>INDEX('area data'!$G$4:$P$79,MATCH('Country-wise data'!$B93,'area data'!$B$4:$B$79,),MATCH('Country-wise data'!AB$3,'area data'!$G$3:$P$3,))</f>
        <v>6000.7089333105896</v>
      </c>
      <c r="AC93" s="53">
        <f>IFERROR(INDEX('ASTI data (new)'!$AF$6:$AL$130,MATCH('Country-wise data'!$B93,'ASTI data (new)'!$C$6:$C$130,),MATCH('Country-wise data'!AC$3,'ASTI data (new)'!$AF$5:$AL$5,)),(INDEX(Assumptions!$G$154:$P$345,MATCH('Country-wise data'!$B93,Assumptions!$B$154:$B$344,),MATCH('Country-wise data'!AC$3,Assumptions!$G$153:$P$153,))*S93))</f>
        <v>5.2191537879740988</v>
      </c>
      <c r="AD93" s="53">
        <f>IFERROR(INDEX('ASTI data (new)'!$AF$6:$AL$130,MATCH('Country-wise data'!$B93,'ASTI data (new)'!$C$6:$C$130,),MATCH('Country-wise data'!AD$3,'ASTI data (new)'!$AF$5:$AL$5,)),(INDEX(Assumptions!$G$154:$P$345,MATCH('Country-wise data'!$B93,Assumptions!$B$154:$B$344,),MATCH('Country-wise data'!AD$3,Assumptions!$G$153:$P$153,))*T93))</f>
        <v>6.6013670800293855</v>
      </c>
      <c r="AE93" s="53">
        <f>IFERROR(INDEX('ASTI data (new)'!$AF$6:$AL$130,MATCH('Country-wise data'!$B93,'ASTI data (new)'!$C$6:$C$130,),MATCH('Country-wise data'!AE$3,'ASTI data (new)'!$AF$5:$AL$5,)),(INDEX(Assumptions!$G$154:$P$345,MATCH('Country-wise data'!$B93,Assumptions!$B$154:$B$344,),MATCH('Country-wise data'!AE$3,Assumptions!$G$153:$P$153,))*U93))</f>
        <v>7.453454192919688</v>
      </c>
      <c r="AF93" s="53">
        <f>IFERROR(INDEX('ASTI data (new)'!$AF$6:$AL$130,MATCH('Country-wise data'!$B93,'ASTI data (new)'!$C$6:$C$130,),MATCH('Country-wise data'!AF$3,'ASTI data (new)'!$AF$5:$AL$5,)),(INDEX(Assumptions!$G$154:$P$345,MATCH('Country-wise data'!$B93,Assumptions!$B$154:$B$344,),MATCH('Country-wise data'!AF$3,Assumptions!$G$153:$P$153,))*V93))</f>
        <v>7.9722246149313971</v>
      </c>
      <c r="AG93" s="53">
        <f>IFERROR(INDEX('ASTI data (new)'!$AF$6:$AL$130,MATCH('Country-wise data'!$B93,'ASTI data (new)'!$C$6:$C$130,),MATCH('Country-wise data'!AG$3,'ASTI data (new)'!$AF$5:$AL$5,)),(INDEX(Assumptions!$G$154:$P$345,MATCH('Country-wise data'!$B93,Assumptions!$B$154:$B$344,),MATCH('Country-wise data'!AG$3,Assumptions!$G$153:$P$153,))*W93))</f>
        <v>8.9938971301404962</v>
      </c>
      <c r="AH93" s="53">
        <f>IFERROR(INDEX('ASTI data (new)'!$AF$6:$AL$130,MATCH('Country-wise data'!$B93,'ASTI data (new)'!$C$6:$C$130,),MATCH('Country-wise data'!AH$3,'ASTI data (new)'!$AF$5:$AL$5,)),(INDEX(Assumptions!$G$154:$P$345,MATCH('Country-wise data'!$B93,Assumptions!$B$154:$B$344,),MATCH('Country-wise data'!AH$3,Assumptions!$G$153:$P$153,))*X93))</f>
        <v>9.5657287092371046</v>
      </c>
      <c r="AI93" s="53">
        <f>IFERROR(INDEX('ASTI data (new)'!$AF$6:$AL$130,MATCH('Country-wise data'!$B93,'ASTI data (new)'!$C$6:$C$130,),MATCH('Country-wise data'!AI$3,'ASTI data (new)'!$AF$5:$AL$5,)),(INDEX(Assumptions!$G$154:$P$345,MATCH('Country-wise data'!$B93,Assumptions!$B$154:$B$344,),MATCH('Country-wise data'!AI$3,Assumptions!$G$153:$P$153,))*Y93))</f>
        <v>9.7994416232143866</v>
      </c>
      <c r="AJ93" s="53">
        <f t="shared" ref="AJ93:AL93" si="130">IFERROR((1+($AI93/$AF93)^(1/3)-1)*AI93,0)</f>
        <v>10.497243336316798</v>
      </c>
      <c r="AK93" s="53">
        <f t="shared" si="130"/>
        <v>11.244734332699917</v>
      </c>
      <c r="AL93" s="53">
        <f t="shared" si="130"/>
        <v>12.045452902434677</v>
      </c>
      <c r="AM93" s="55" cm="1">
        <f t="array" ref="AM93">INDEX('non-R&amp;D ex_typologies'!$J$8:$J$10,MATCH('Country-wise data'!FL93,'non-R&amp;D ex_typologies'!$F$8:$F$10,),)*'Country-wise data'!AC93</f>
        <v>15.247886515090247</v>
      </c>
      <c r="AN93" s="55" cm="1">
        <f t="array" ref="AN93">INDEX('non-R&amp;D ex_typologies'!$J$8:$J$10,MATCH('Country-wise data'!FM93,'non-R&amp;D ex_typologies'!$F$8:$F$10,),)*'Country-wise data'!AD93</f>
        <v>19.286056738292128</v>
      </c>
      <c r="AO93" s="55" cm="1">
        <f t="array" ref="AO93">INDEX('non-R&amp;D ex_typologies'!$J$8:$J$10,MATCH('Country-wise data'!FN93,'non-R&amp;D ex_typologies'!$F$8:$F$10,),)*'Country-wise data'!AE93</f>
        <v>21.775450254202585</v>
      </c>
      <c r="AP93" s="55" cm="1">
        <f t="array" ref="AP93">INDEX('non-R&amp;D ex_typologies'!$J$8:$J$10,MATCH('Country-wise data'!FO93,'non-R&amp;D ex_typologies'!$F$8:$F$10,),)*'Country-wise data'!AF93</f>
        <v>23.291050836895987</v>
      </c>
      <c r="AQ93" s="55" cm="1">
        <f t="array" ref="AQ93">INDEX('non-R&amp;D ex_typologies'!$J$8:$J$10,MATCH('Country-wise data'!FP93,'non-R&amp;D ex_typologies'!$F$8:$F$10,),)*'Country-wise data'!AG93</f>
        <v>26.275892288280417</v>
      </c>
      <c r="AR93" s="55" cm="1">
        <f t="array" ref="AR93">INDEX('non-R&amp;D ex_typologies'!$J$8:$J$10,MATCH('Country-wise data'!FQ93,'non-R&amp;D ex_typologies'!$F$8:$F$10,),)*'Country-wise data'!AH93</f>
        <v>27.946512350080599</v>
      </c>
      <c r="AS93" s="55" cm="1">
        <f t="array" ref="AS93">INDEX('non-R&amp;D ex_typologies'!$J$8:$J$10,MATCH('Country-wise data'!FR93,'non-R&amp;D ex_typologies'!$F$8:$F$10,),)*'Country-wise data'!AI93</f>
        <v>28.629310392485078</v>
      </c>
      <c r="AT93" s="55" cm="1">
        <f t="array" ref="AT93">INDEX('non-R&amp;D ex_typologies'!$J$8:$J$10,MATCH('Country-wise data'!FS93,'non-R&amp;D ex_typologies'!$F$8:$F$10,),)*'Country-wise data'!AJ93</f>
        <v>30.667955307669924</v>
      </c>
      <c r="AU93" s="55" cm="1">
        <f t="array" ref="AU93">INDEX('non-R&amp;D ex_typologies'!$J$8:$J$10,MATCH('Country-wise data'!FT93,'non-R&amp;D ex_typologies'!$F$8:$F$10,),)*'Country-wise data'!AK93</f>
        <v>32.851768689479798</v>
      </c>
      <c r="AV93" s="55" cm="1">
        <f t="array" ref="AV93">INDEX('non-R&amp;D ex_typologies'!$J$8:$J$10,MATCH('Country-wise data'!FU93,'non-R&amp;D ex_typologies'!$F$8:$F$10,),)*'Country-wise data'!AL93</f>
        <v>35.19108773962418</v>
      </c>
      <c r="AW93">
        <f t="shared" si="92"/>
        <v>350.55566882199889</v>
      </c>
      <c r="AX93" s="53">
        <f>INDEX('GDP deflators'!$AB$3:$AK$155,MATCH('Country-wise data'!$B93,'GDP deflators'!$B$3:$B$155,),MATCH('Country-wise data'!AX$3,'GDP deflators'!$D$2:$M$2,))</f>
        <v>59.433028814271857</v>
      </c>
      <c r="AY93" s="53">
        <f>INDEX('GDP deflators'!$AB$3:$AK$155,MATCH('Country-wise data'!$B93,'GDP deflators'!$B$3:$B$155,),MATCH('Country-wise data'!AY$3,'GDP deflators'!$D$2:$M$2,))</f>
        <v>65.503006220977653</v>
      </c>
      <c r="AZ93" s="53">
        <f>INDEX('GDP deflators'!$AB$3:$AK$155,MATCH('Country-wise data'!$B93,'GDP deflators'!$B$3:$B$155,),MATCH('Country-wise data'!AZ$3,'GDP deflators'!$D$2:$M$2,))</f>
        <v>69.592334770312149</v>
      </c>
      <c r="BA93" s="53">
        <f>INDEX('GDP deflators'!$AB$3:$AK$155,MATCH('Country-wise data'!$B93,'GDP deflators'!$B$3:$B$155,),MATCH('Country-wise data'!BA$3,'GDP deflators'!$D$2:$M$2,))</f>
        <v>72.619525699417835</v>
      </c>
      <c r="BB93" s="53">
        <f>INDEX('GDP deflators'!$AB$3:$AK$155,MATCH('Country-wise data'!$B93,'GDP deflators'!$B$3:$B$155,),MATCH('Country-wise data'!BB$3,'GDP deflators'!$D$2:$M$2,))</f>
        <v>78.714200782632105</v>
      </c>
      <c r="BC93" s="53">
        <f>INDEX('GDP deflators'!$AB$3:$AK$155,MATCH('Country-wise data'!$B93,'GDP deflators'!$B$3:$B$155,),MATCH('Country-wise data'!BC$3,'GDP deflators'!$D$2:$M$2,))</f>
        <v>84.687772556467053</v>
      </c>
      <c r="BD93" s="53">
        <f>INDEX('GDP deflators'!$AB$3:$AK$155,MATCH('Country-wise data'!$B93,'GDP deflators'!$B$3:$B$155,),MATCH('Country-wise data'!BD$3,'GDP deflators'!$D$2:$M$2,))</f>
        <v>88.574280490834894</v>
      </c>
      <c r="BE93" s="53">
        <f>INDEX('GDP deflators'!$AB$3:$AK$155,MATCH('Country-wise data'!$B93,'GDP deflators'!$B$3:$B$155,),MATCH('Country-wise data'!BE$3,'GDP deflators'!$D$2:$M$2,))</f>
        <v>92.227192461100174</v>
      </c>
      <c r="BF93" s="53">
        <f>INDEX('GDP deflators'!$AB$3:$AK$155,MATCH('Country-wise data'!$B93,'GDP deflators'!$B$3:$B$155,),MATCH('Country-wise data'!BF$3,'GDP deflators'!$D$2:$M$2,))</f>
        <v>95.540423206042888</v>
      </c>
      <c r="BG93" s="53">
        <f>INDEX('GDP deflators'!$AB$3:$AK$155,MATCH('Country-wise data'!$B93,'GDP deflators'!$B$3:$B$155,),MATCH('Country-wise data'!BG$3,'GDP deflators'!$D$2:$M$2,))</f>
        <v>100</v>
      </c>
      <c r="BH93" cm="1">
        <f t="array" ref="BH93">H93/(INDEX($AX93:$BG93,,MATCH(BH$3,$AX$3:$BG$3,))/100)</f>
        <v>0</v>
      </c>
      <c r="BI93" cm="1">
        <f t="array" ref="BI93">I93/(INDEX($AX93:$BG93,,MATCH(BI$3,$AX$3:$BG$3,))/100)</f>
        <v>0</v>
      </c>
      <c r="BJ93" cm="1">
        <f t="array" ref="BJ93">J93/(INDEX($AX93:$BG93,,MATCH(BJ$3,$AX$3:$BG$3,))/100)</f>
        <v>0</v>
      </c>
      <c r="BK93" cm="1">
        <f t="array" ref="BK93">K93/(INDEX($AX93:$BG93,,MATCH(BK$3,$AX$3:$BG$3,))/100)</f>
        <v>0</v>
      </c>
      <c r="BL93" cm="1">
        <f t="array" ref="BL93">L93/(INDEX($AX93:$BG93,,MATCH(BL$3,$AX$3:$BG$3,))/100)</f>
        <v>0</v>
      </c>
      <c r="BM93" cm="1">
        <f t="array" ref="BM93">M93/(INDEX($AX93:$BG93,,MATCH(BM$3,$AX$3:$BG$3,))/100)</f>
        <v>0</v>
      </c>
      <c r="BN93" cm="1">
        <f t="array" ref="BN93">N93/(INDEX($AX93:$BG93,,MATCH(BN$3,$AX$3:$BG$3,))/100)</f>
        <v>0</v>
      </c>
      <c r="BO93" cm="1">
        <f t="array" ref="BO93">O93/(INDEX($AX93:$BG93,,MATCH(BO$3,$AX$3:$BG$3,))/100)</f>
        <v>0</v>
      </c>
      <c r="BP93" cm="1">
        <f t="array" ref="BP93">P93/(INDEX($AX93:$BG93,,MATCH(BP$3,$AX$3:$BG$3,))/100)</f>
        <v>0</v>
      </c>
      <c r="BQ93" cm="1">
        <f t="array" ref="BQ93">Q93/(INDEX($AX93:$BG93,,MATCH(BQ$3,$AX$3:$BG$3,))/100)</f>
        <v>0</v>
      </c>
      <c r="BS93" cm="1">
        <f t="array" ref="BS93">S93/(INDEX($AX93:$BG93,,MATCH(BS$3,$AX$3:$BG$3,))/100)</f>
        <v>7604.0359898622219</v>
      </c>
      <c r="BT93" cm="1">
        <f t="array" ref="BT93">T93/(INDEX($AX93:$BG93,,MATCH(BT$3,$AX$3:$BG$3,))/100)</f>
        <v>7269.2061896886989</v>
      </c>
      <c r="BU93" cm="1">
        <f t="array" ref="BU93">U93/(INDEX($AX93:$BG93,,MATCH(BU$3,$AX$3:$BG$3,))/100)</f>
        <v>7011.5295264405577</v>
      </c>
      <c r="BV93" cm="1">
        <f t="array" ref="BV93">V93/(INDEX($AX93:$BG93,,MATCH(BV$3,$AX$3:$BG$3,))/100)</f>
        <v>7030.9414773100052</v>
      </c>
      <c r="BW93" cm="1">
        <f t="array" ref="BW93">W93/(INDEX($AX93:$BG93,,MATCH(BW$3,$AX$3:$BG$3,))/100)</f>
        <v>6758.7864131583783</v>
      </c>
      <c r="BX93" cm="1">
        <f t="array" ref="BX93">X93/(INDEX($AX93:$BG93,,MATCH(BX$3,$AX$3:$BG$3,))/100)</f>
        <v>6606.9309915055546</v>
      </c>
      <c r="BY93" cm="1">
        <f t="array" ref="BY93">Y93/(INDEX($AX93:$BG93,,MATCH(BY$3,$AX$3:$BG$3,))/100)</f>
        <v>6353.7389224244207</v>
      </c>
      <c r="BZ93" cm="1">
        <f t="array" ref="BZ93">Z93/(INDEX($AX93:$BG93,,MATCH(BZ$3,$AX$3:$BG$3,))/100)</f>
        <v>6231.5120044745609</v>
      </c>
      <c r="CA93" cm="1">
        <f t="array" ref="CA93">AA93/(INDEX($AX93:$BG93,,MATCH(CA$3,$AX$3:$BG$3,))/100)</f>
        <v>6157.6532491870003</v>
      </c>
      <c r="CB93" cm="1">
        <f t="array" ref="CB93">AB93/(INDEX($AX93:$BG93,,MATCH(CB$3,$AX$3:$BG$3,))/100)</f>
        <v>6000.7089333105896</v>
      </c>
      <c r="CC93" cm="1">
        <f t="array" ref="CC93">AC93/(INDEX($AX93:$BG93,,MATCH(CC$3,$AX$3:$BG$3,))/100)</f>
        <v>8.7815712779571573</v>
      </c>
      <c r="CD93" cm="1">
        <f t="array" ref="CD93">AD93/(INDEX($AX93:$BG93,,MATCH(CD$3,$AX$3:$BG$3,))/100)</f>
        <v>10.077960479797438</v>
      </c>
      <c r="CE93" cm="1">
        <f t="array" ref="CE93">AE93/(INDEX($AX93:$BG93,,MATCH(CE$3,$AX$3:$BG$3,))/100)</f>
        <v>10.710165447846572</v>
      </c>
      <c r="CF93" cm="1">
        <f t="array" ref="CF93">AF93/(INDEX($AX93:$BG93,,MATCH(CF$3,$AX$3:$BG$3,))/100)</f>
        <v>10.978073098314532</v>
      </c>
      <c r="CG93" cm="1">
        <f t="array" ref="CG93">AG93/(INDEX($AX93:$BG93,,MATCH(CG$3,$AX$3:$BG$3,))/100)</f>
        <v>11.426015942125852</v>
      </c>
      <c r="CH93" cm="1">
        <f t="array" ref="CH93">AH93/(INDEX($AX93:$BG93,,MATCH(CH$3,$AX$3:$BG$3,))/100)</f>
        <v>11.295289060600794</v>
      </c>
      <c r="CI93" cm="1">
        <f t="array" ref="CI93">AI93/(INDEX($AX93:$BG93,,MATCH(CI$3,$AX$3:$BG$3,))/100)</f>
        <v>11.063529468047298</v>
      </c>
      <c r="CJ93" cm="1">
        <f t="array" ref="CJ93">AJ93/(INDEX($AX93:$BG93,,MATCH(CJ$3,$AX$3:$BG$3,))/100)</f>
        <v>11.381939595249365</v>
      </c>
      <c r="CK93" cm="1">
        <f t="array" ref="CK93">AK93/(INDEX($AX93:$BG93,,MATCH(CK$3,$AX$3:$BG$3,))/100)</f>
        <v>11.769609088343135</v>
      </c>
      <c r="CL93" cm="1">
        <f t="array" ref="CL93">AL93/(INDEX($AX93:$BG93,,MATCH(CL$3,$AX$3:$BG$3,))/100)</f>
        <v>12.045452902434677</v>
      </c>
      <c r="CM93" cm="1">
        <f t="array" ref="CM93">AM93/(INDEX($AX93:$BG93,,MATCH(CM$3,$AX$3:$BG$3,))/100)</f>
        <v>25.655577074390525</v>
      </c>
      <c r="CN93" cm="1">
        <f t="array" ref="CN93">AN93/(INDEX($AX93:$BG93,,MATCH(CN$3,$AX$3:$BG$3,))/100)</f>
        <v>29.44301010129162</v>
      </c>
      <c r="CO93" cm="1">
        <f t="array" ref="CO93">AO93/(INDEX($AX93:$BG93,,MATCH(CO$3,$AX$3:$BG$3,))/100)</f>
        <v>31.290012507946376</v>
      </c>
      <c r="CP93" cm="1">
        <f t="array" ref="CP93">AP93/(INDEX($AX93:$BG93,,MATCH(CP$3,$AX$3:$BG$3,))/100)</f>
        <v>32.072711316376314</v>
      </c>
      <c r="CQ93" cm="1">
        <f t="array" ref="CQ93">AQ93/(INDEX($AX93:$BG93,,MATCH(CQ$3,$AX$3:$BG$3,))/100)</f>
        <v>33.381387382488754</v>
      </c>
      <c r="CR93" cm="1">
        <f t="array" ref="CR93">AR93/(INDEX($AX93:$BG93,,MATCH(CR$3,$AX$3:$BG$3,))/100)</f>
        <v>32.999465573907699</v>
      </c>
      <c r="CS93" cm="1">
        <f t="array" ref="CS93">AS93/(INDEX($AX93:$BG93,,MATCH(CS$3,$AX$3:$BG$3,))/100)</f>
        <v>32.322374208218896</v>
      </c>
      <c r="CT93" cm="1">
        <f t="array" ref="CT93">AT93/(INDEX($AX93:$BG93,,MATCH(CT$3,$AX$3:$BG$3,))/100)</f>
        <v>33.252617248004306</v>
      </c>
      <c r="CU93" cm="1">
        <f t="array" ref="CU93">AU93/(INDEX($AX93:$BG93,,MATCH(CU$3,$AX$3:$BG$3,))/100)</f>
        <v>34.385203233432961</v>
      </c>
      <c r="CV93" cm="1">
        <f t="array" ref="CV93">AV93/(INDEX($AX93:$BG93,,MATCH(CV$3,$AX$3:$BG$3,))/100)</f>
        <v>35.19108773962418</v>
      </c>
      <c r="CW93">
        <f t="shared" si="93"/>
        <v>429.52305274639843</v>
      </c>
      <c r="CX93">
        <f>IFERROR(1/INDEX('exch rates'!$BC$5:$BL$268,MATCH('Country-wise data'!$B93,'exch rates'!$A$5:$A$268,),MATCH(CX$3,'exch rates'!$BC$4:$BL$4,)),1)</f>
        <v>4.6824264409447737E-2</v>
      </c>
      <c r="CY93">
        <f>IFERROR(1/INDEX('exch rates'!$BC$5:$BL$268,MATCH('Country-wise data'!$B93,'exch rates'!$A$5:$A$268,),MATCH(CY$3,'exch rates'!$BC$4:$BL$4,)),1)</f>
        <v>4.4594538529626027E-2</v>
      </c>
      <c r="CZ93">
        <f>IFERROR(1/INDEX('exch rates'!$BC$5:$BL$268,MATCH('Country-wise data'!$B93,'exch rates'!$A$5:$A$268,),MATCH(CZ$3,'exch rates'!$BC$4:$BL$4,)),1)</f>
        <v>4.2468861827490004E-2</v>
      </c>
      <c r="DA93">
        <f>IFERROR(1/INDEX('exch rates'!$BC$5:$BL$268,MATCH('Country-wise data'!$B93,'exch rates'!$A$5:$A$268,),MATCH(DA$3,'exch rates'!$BC$4:$BL$4,)),1)</f>
        <v>4.0448551515460548E-2</v>
      </c>
      <c r="DB93">
        <f>IFERROR(1/INDEX('exch rates'!$BC$5:$BL$268,MATCH('Country-wise data'!$B93,'exch rates'!$A$5:$A$268,),MATCH(DB$3,'exch rates'!$BC$4:$BL$4,)),1)</f>
        <v>3.8522432994932299E-2</v>
      </c>
      <c r="DC93">
        <f>IFERROR(1/INDEX('exch rates'!$BC$5:$BL$268,MATCH('Country-wise data'!$B93,'exch rates'!$A$5:$A$268,),MATCH(DC$3,'exch rates'!$BC$4:$BL$4,)),1)</f>
        <v>3.6688032022187865E-2</v>
      </c>
      <c r="DD93">
        <f>IFERROR(1/INDEX('exch rates'!$BC$5:$BL$268,MATCH('Country-wise data'!$B93,'exch rates'!$A$5:$A$268,),MATCH(DD$3,'exch rates'!$BC$4:$BL$4,)),1)</f>
        <v>3.4939426063641414E-2</v>
      </c>
      <c r="DE93">
        <f>IFERROR(1/INDEX('exch rates'!$BC$5:$BL$268,MATCH('Country-wise data'!$B93,'exch rates'!$A$5:$A$268,),MATCH(DE$3,'exch rates'!$BC$4:$BL$4,)),1)</f>
        <v>3.3276827788627124E-2</v>
      </c>
      <c r="DF93">
        <f>IFERROR(1/INDEX('exch rates'!$BC$5:$BL$268,MATCH('Country-wise data'!$B93,'exch rates'!$A$5:$A$268,),MATCH(DF$3,'exch rates'!$BC$4:$BL$4,)),1)</f>
        <v>3.1692494235409562E-2</v>
      </c>
      <c r="DG93">
        <f>IFERROR(1/INDEX('exch rates'!$BC$5:$BL$268,MATCH('Country-wise data'!$B93,'exch rates'!$A$5:$A$268,),MATCH(DG$3,'exch rates'!$BC$4:$BL$4,)),1)</f>
        <v>3.0191645759927187E-2</v>
      </c>
      <c r="DH93" cm="1">
        <f t="array" ref="DH93">(BH93/INDEX($CX93:$DG93,,MATCH(DH$3,$CX$3:$DG$3,)))*$DG93</f>
        <v>0</v>
      </c>
      <c r="DI93" cm="1">
        <f t="array" ref="DI93">(BI93/INDEX($CX93:$DG93,,MATCH(DI$3,$CX$3:$DG$3,)))*$DG93</f>
        <v>0</v>
      </c>
      <c r="DJ93" cm="1">
        <f t="array" ref="DJ93">(BJ93/INDEX($CX93:$DG93,,MATCH(DJ$3,$CX$3:$DG$3,)))*$DG93</f>
        <v>0</v>
      </c>
      <c r="DK93" cm="1">
        <f t="array" ref="DK93">(BK93/INDEX($CX93:$DG93,,MATCH(DK$3,$CX$3:$DG$3,)))*$DG93</f>
        <v>0</v>
      </c>
      <c r="DL93" cm="1">
        <f t="array" ref="DL93">(BL93/INDEX($CX93:$DG93,,MATCH(DL$3,$CX$3:$DG$3,)))*$DG93</f>
        <v>0</v>
      </c>
      <c r="DM93" cm="1">
        <f t="array" ref="DM93">(BM93/INDEX($CX93:$DG93,,MATCH(DM$3,$CX$3:$DG$3,)))*$DG93</f>
        <v>0</v>
      </c>
      <c r="DN93" cm="1">
        <f t="array" ref="DN93">(BN93/INDEX($CX93:$DG93,,MATCH(DN$3,$CX$3:$DG$3,)))*$DG93</f>
        <v>0</v>
      </c>
      <c r="DO93" cm="1">
        <f t="array" ref="DO93">(BO93/INDEX($CX93:$DG93,,MATCH(DO$3,$CX$3:$DG$3,)))*$DG93</f>
        <v>0</v>
      </c>
      <c r="DP93" cm="1">
        <f t="array" ref="DP93">(BP93/INDEX($CX93:$DG93,,MATCH(DP$3,$CX$3:$DG$3,)))*$DG93</f>
        <v>0</v>
      </c>
      <c r="DQ93" cm="1">
        <f t="array" ref="DQ93">(BQ93/INDEX($CX93:$DG93,,MATCH(DQ$3,$CX$3:$DG$3,)))*$DG93</f>
        <v>0</v>
      </c>
      <c r="DS93" cm="1">
        <f t="array" ref="DS93">(BS93/INDEX($CX93:$DG93,,MATCH(DS$3,$CX$3:$DG$3,)))*$DG93</f>
        <v>4902.9784844913747</v>
      </c>
      <c r="DT93" cm="1">
        <f t="array" ref="DT93">(BT93/INDEX($CX93:$DG93,,MATCH(DT$3,$CX$3:$DG$3,)))*$DG93</f>
        <v>4921.4389356030351</v>
      </c>
      <c r="DU93" cm="1">
        <f t="array" ref="DU93">(BU93/INDEX($CX93:$DG93,,MATCH(DU$3,$CX$3:$DG$3,)))*$DG93</f>
        <v>4984.5841538549803</v>
      </c>
      <c r="DV93" cm="1">
        <f t="array" ref="DV93">(BV93/INDEX($CX93:$DG93,,MATCH(DV$3,$CX$3:$DG$3,)))*$DG93</f>
        <v>5248.0419319981138</v>
      </c>
      <c r="DW93" cm="1">
        <f t="array" ref="DW93">(BW93/INDEX($CX93:$DG93,,MATCH(DW$3,$CX$3:$DG$3,)))*$DG93</f>
        <v>5297.1442686377304</v>
      </c>
      <c r="DX93" cm="1">
        <f t="array" ref="DX93">(BX93/INDEX($CX93:$DG93,,MATCH(DX$3,$CX$3:$DG$3,)))*$DG93</f>
        <v>5437.0351599994237</v>
      </c>
      <c r="DY93" cm="1">
        <f t="array" ref="DY93">(BY93/INDEX($CX93:$DG93,,MATCH(DY$3,$CX$3:$DG$3,)))*$DG93</f>
        <v>5490.3544908690164</v>
      </c>
      <c r="DZ93" cm="1">
        <f t="array" ref="DZ93">(BZ93/INDEX($CX93:$DG93,,MATCH(DZ$3,$CX$3:$DG$3,)))*$DG93</f>
        <v>5653.7721739248655</v>
      </c>
      <c r="EA93" cm="1">
        <f t="array" ref="EA93">(CA93/INDEX($CX93:$DG93,,MATCH(EA$3,$CX$3:$DG$3,)))*$DG93</f>
        <v>5866.047785036887</v>
      </c>
      <c r="EB93" cm="1">
        <f t="array" ref="EB93">(CB93/INDEX($CX93:$DG93,,MATCH(EB$3,$CX$3:$DG$3,)))*$DG93</f>
        <v>6000.7089333105896</v>
      </c>
      <c r="EC93" s="53" cm="1">
        <f t="array" ref="EC93">(CC93/INDEX($CX93:$DG93,,MATCH(EC$3,$CX$3:$DG$3,)))*$DG93</f>
        <v>5.6622371452809892</v>
      </c>
      <c r="ED93" cm="1">
        <f t="array" ref="ED93">(CD93/INDEX($CX93:$DG93,,MATCH(ED$3,$CX$3:$DG$3,)))*$DG93</f>
        <v>6.8230375920686024</v>
      </c>
      <c r="EE93" cm="1">
        <f t="array" ref="EE93">(CE93/INDEX($CX93:$DG93,,MATCH(EE$3,$CX$3:$DG$3,)))*$DG93</f>
        <v>7.6139907526857007</v>
      </c>
      <c r="EF93" cm="1">
        <f t="array" ref="EF93">(CF93/INDEX($CX93:$DG93,,MATCH(EF$3,$CX$3:$DG$3,)))*$DG93</f>
        <v>8.1942636186665645</v>
      </c>
      <c r="EG93" cm="1">
        <f t="array" ref="EG93">(CG93/INDEX($CX93:$DG93,,MATCH(EG$3,$CX$3:$DG$3,)))*$DG93</f>
        <v>8.9550477203069168</v>
      </c>
      <c r="EH93" cm="1">
        <f t="array" ref="EH93">(CH93/INDEX($CX93:$DG93,,MATCH(EH$3,$CX$3:$DG$3,)))*$DG93</f>
        <v>9.2952210101484525</v>
      </c>
      <c r="EI93" cm="1">
        <f t="array" ref="EI93">(CI93/INDEX($CX93:$DG93,,MATCH(EI$3,$CX$3:$DG$3,)))*$DG93</f>
        <v>9.5601502424618605</v>
      </c>
      <c r="EJ93" cm="1">
        <f t="array" ref="EJ93">(CJ93/INDEX($CX93:$DG93,,MATCH(EJ$3,$CX$3:$DG$3,)))*$DG93</f>
        <v>10.326690107105161</v>
      </c>
      <c r="EK93" cm="1">
        <f t="array" ref="EK93">(CK93/INDEX($CX93:$DG93,,MATCH(EK$3,$CX$3:$DG$3,)))*$DG93</f>
        <v>11.212240528896427</v>
      </c>
      <c r="EL93" cm="1">
        <f t="array" ref="EL93">(CL93/INDEX($CX93:$DG93,,MATCH(EL$3,$CX$3:$DG$3,)))*$DG93</f>
        <v>12.045452902434677</v>
      </c>
      <c r="EM93" cm="1">
        <f t="array" ref="EM93">(CM93/INDEX($CX93:$DG93,,MATCH(EM$3,$CX$3:$DG$3,)))*$DG93</f>
        <v>16.542365471527191</v>
      </c>
      <c r="EN93" cm="1">
        <f t="array" ref="EN93">(CN93/INDEX($CX93:$DG93,,MATCH(EN$3,$CX$3:$DG$3,)))*$DG93</f>
        <v>19.93367260642464</v>
      </c>
      <c r="EO93" cm="1">
        <f t="array" ref="EO93">(CO93/INDEX($CX93:$DG93,,MATCH(EO$3,$CX$3:$DG$3,)))*$DG93</f>
        <v>22.24446177298087</v>
      </c>
      <c r="EP93" cm="1">
        <f t="array" ref="EP93">(CP93/INDEX($CX93:$DG93,,MATCH(EP$3,$CX$3:$DG$3,)))*$DG93</f>
        <v>23.939743262606573</v>
      </c>
      <c r="EQ93" cm="1">
        <f t="array" ref="EQ93">(CQ93/INDEX($CX93:$DG93,,MATCH(EQ$3,$CX$3:$DG$3,)))*$DG93</f>
        <v>26.16239277928231</v>
      </c>
      <c r="ER93" cm="1">
        <f t="array" ref="ER93">(CR93/INDEX($CX93:$DG93,,MATCH(ER$3,$CX$3:$DG$3,)))*$DG93</f>
        <v>27.156217435478553</v>
      </c>
      <c r="ES93" cm="1">
        <f t="array" ref="ES93">(CS93/INDEX($CX93:$DG93,,MATCH(ES$3,$CX$3:$DG$3,)))*$DG93</f>
        <v>27.930214721811215</v>
      </c>
      <c r="ET93" cm="1">
        <f t="array" ref="ET93">(CT93/INDEX($CX93:$DG93,,MATCH(ET$3,$CX$3:$DG$3,)))*$DG93</f>
        <v>30.169679842058347</v>
      </c>
      <c r="EU93" cm="1">
        <f t="array" ref="EU93">(CU93/INDEX($CX93:$DG93,,MATCH(EU$3,$CX$3:$DG$3,)))*$DG93</f>
        <v>32.756837240251215</v>
      </c>
      <c r="EV93" cm="1">
        <f t="array" ref="EV93">(CV93/INDEX($CX93:$DG93,,MATCH(EV$3,$CX$3:$DG$3,)))*$DG93</f>
        <v>35.19108773962418</v>
      </c>
      <c r="EW93">
        <f t="shared" si="94"/>
        <v>351.71500449210043</v>
      </c>
      <c r="EY93" s="96">
        <f t="shared" si="105"/>
        <v>1.1548566168893516E-3</v>
      </c>
      <c r="EZ93" s="96">
        <f t="shared" si="95"/>
        <v>1.3863907855706349E-3</v>
      </c>
      <c r="FA93" s="96">
        <f t="shared" si="96"/>
        <v>1.5275077153220872E-3</v>
      </c>
      <c r="FB93" s="96">
        <f t="shared" si="97"/>
        <v>1.5613944638484852E-3</v>
      </c>
      <c r="FC93" s="96">
        <f t="shared" si="98"/>
        <v>1.6905425388026841E-3</v>
      </c>
      <c r="FD93" s="96">
        <f t="shared" si="99"/>
        <v>1.7096120839044633E-3</v>
      </c>
      <c r="FE93" s="96">
        <f t="shared" si="100"/>
        <v>1.741262838011881E-3</v>
      </c>
      <c r="FF93" s="96">
        <f t="shared" si="101"/>
        <v>1.8265133064136795E-3</v>
      </c>
      <c r="FG93" s="96">
        <f t="shared" si="102"/>
        <v>1.9113789965190203E-3</v>
      </c>
      <c r="FH93" s="96">
        <f t="shared" si="103"/>
        <v>2.0073383055740387E-3</v>
      </c>
      <c r="FJ93" s="96">
        <f t="shared" si="106"/>
        <v>6702.5043697361998</v>
      </c>
      <c r="FK93" s="96" t="str">
        <f>IF(AND('Country-wise data'!FJ93&gt;'non-R&amp;D ex_typologies'!$C$17,'Country-wise data'!FJ93&lt;'non-R&amp;D ex_typologies'!$D$17),"Small",IF(AND('Country-wise data'!FJ93&gt;'non-R&amp;D ex_typologies'!$E$17,'Country-wise data'!$FJ$4&lt;'non-R&amp;D ex_typologies'!$F$17),"Medium","Large"))</f>
        <v>Medium</v>
      </c>
      <c r="FL93" t="str">
        <f>IF($FK93='non-R&amp;D ex_typologies'!$C$16,IF(AND('Country-wise data'!EY93&gt;'non-R&amp;D ex_typologies'!$C$21,'Country-wise data'!EY93&lt;'non-R&amp;D ex_typologies'!$D$21),'non-R&amp;D ex_typologies'!$B$21,IF(AND('Country-wise data'!EY93&gt;'non-R&amp;D ex_typologies'!$C$19,'Country-wise data'!EY93&lt;'non-R&amp;D ex_typologies'!$D$19),'non-R&amp;D ex_typologies'!$B$19,'non-R&amp;D ex_typologies'!$B$20)),IF($FK93='non-R&amp;D ex_typologies'!$E$16,IF(AND('Country-wise data'!EY93&gt;'non-R&amp;D ex_typologies'!$E$21,'Country-wise data'!EY93&lt;'non-R&amp;D ex_typologies'!$F$21),'non-R&amp;D ex_typologies'!$B$21,IF(AND('Country-wise data'!EY93&gt;'non-R&amp;D ex_typologies'!$E$19,'Country-wise data'!EY93&lt;'non-R&amp;D ex_typologies'!$F$19),'non-R&amp;D ex_typologies'!$B$19,'non-R&amp;D ex_typologies'!$B$20)),IF(AND('Country-wise data'!EY93&gt;'non-R&amp;D ex_typologies'!$G$21,'Country-wise data'!EY93&lt;'non-R&amp;D ex_typologies'!$H$21),'non-R&amp;D ex_typologies'!$B$21,IF(AND('Country-wise data'!EY93&gt;'non-R&amp;D ex_typologies'!$G$19,'Country-wise data'!EY93&lt;'non-R&amp;D ex_typologies'!$H$19),'non-R&amp;D ex_typologies'!$B$19,'non-R&amp;D ex_typologies'!$B$20))))</f>
        <v>Program heavy</v>
      </c>
      <c r="FM93" t="str">
        <f>IF($FK93='non-R&amp;D ex_typologies'!$C$16,IF(AND('Country-wise data'!EZ93&gt;'non-R&amp;D ex_typologies'!$C$21,'Country-wise data'!EZ93&lt;'non-R&amp;D ex_typologies'!$D$21),'non-R&amp;D ex_typologies'!$B$21,IF(AND('Country-wise data'!EZ93&gt;'non-R&amp;D ex_typologies'!$C$19,'Country-wise data'!EZ93&lt;'non-R&amp;D ex_typologies'!$D$19),'non-R&amp;D ex_typologies'!$B$19,'non-R&amp;D ex_typologies'!$B$20)),IF($FK93='non-R&amp;D ex_typologies'!$E$16,IF(AND('Country-wise data'!EZ93&gt;'non-R&amp;D ex_typologies'!$E$21,'Country-wise data'!EZ93&lt;'non-R&amp;D ex_typologies'!$F$21),'non-R&amp;D ex_typologies'!$B$21,IF(AND('Country-wise data'!EZ93&gt;'non-R&amp;D ex_typologies'!$E$19,'Country-wise data'!EZ93&lt;'non-R&amp;D ex_typologies'!$F$19),'non-R&amp;D ex_typologies'!$B$19,'non-R&amp;D ex_typologies'!$B$20)),IF(AND('Country-wise data'!EZ93&gt;'non-R&amp;D ex_typologies'!$G$21,'Country-wise data'!EZ93&lt;'non-R&amp;D ex_typologies'!$H$21),'non-R&amp;D ex_typologies'!$B$21,IF(AND('Country-wise data'!EZ93&gt;'non-R&amp;D ex_typologies'!$G$19,'Country-wise data'!EZ93&lt;'non-R&amp;D ex_typologies'!$H$19),'non-R&amp;D ex_typologies'!$B$19,'non-R&amp;D ex_typologies'!$B$20))))</f>
        <v>Program heavy</v>
      </c>
      <c r="FN93" t="str">
        <f>IF($FK93='non-R&amp;D ex_typologies'!$C$16,IF(AND('Country-wise data'!FA93&gt;'non-R&amp;D ex_typologies'!$C$21,'Country-wise data'!FA93&lt;'non-R&amp;D ex_typologies'!$D$21),'non-R&amp;D ex_typologies'!$B$21,IF(AND('Country-wise data'!FA93&gt;'non-R&amp;D ex_typologies'!$C$19,'Country-wise data'!FA93&lt;'non-R&amp;D ex_typologies'!$D$19),'non-R&amp;D ex_typologies'!$B$19,'non-R&amp;D ex_typologies'!$B$20)),IF($FK93='non-R&amp;D ex_typologies'!$E$16,IF(AND('Country-wise data'!FA93&gt;'non-R&amp;D ex_typologies'!$E$21,'Country-wise data'!FA93&lt;'non-R&amp;D ex_typologies'!$F$21),'non-R&amp;D ex_typologies'!$B$21,IF(AND('Country-wise data'!FA93&gt;'non-R&amp;D ex_typologies'!$E$19,'Country-wise data'!FA93&lt;'non-R&amp;D ex_typologies'!$F$19),'non-R&amp;D ex_typologies'!$B$19,'non-R&amp;D ex_typologies'!$B$20)),IF(AND('Country-wise data'!FA93&gt;'non-R&amp;D ex_typologies'!$G$21,'Country-wise data'!FA93&lt;'non-R&amp;D ex_typologies'!$H$21),'non-R&amp;D ex_typologies'!$B$21,IF(AND('Country-wise data'!FA93&gt;'non-R&amp;D ex_typologies'!$G$19,'Country-wise data'!FA93&lt;'non-R&amp;D ex_typologies'!$H$19),'non-R&amp;D ex_typologies'!$B$19,'non-R&amp;D ex_typologies'!$B$20))))</f>
        <v>Program heavy</v>
      </c>
      <c r="FO93" t="str">
        <f>IF($FK93='non-R&amp;D ex_typologies'!$C$16,IF(AND('Country-wise data'!FB93&gt;'non-R&amp;D ex_typologies'!$C$21,'Country-wise data'!FB93&lt;'non-R&amp;D ex_typologies'!$D$21),'non-R&amp;D ex_typologies'!$B$21,IF(AND('Country-wise data'!FB93&gt;'non-R&amp;D ex_typologies'!$C$19,'Country-wise data'!FB93&lt;'non-R&amp;D ex_typologies'!$D$19),'non-R&amp;D ex_typologies'!$B$19,'non-R&amp;D ex_typologies'!$B$20)),IF($FK93='non-R&amp;D ex_typologies'!$E$16,IF(AND('Country-wise data'!FB93&gt;'non-R&amp;D ex_typologies'!$E$21,'Country-wise data'!FB93&lt;'non-R&amp;D ex_typologies'!$F$21),'non-R&amp;D ex_typologies'!$B$21,IF(AND('Country-wise data'!FB93&gt;'non-R&amp;D ex_typologies'!$E$19,'Country-wise data'!FB93&lt;'non-R&amp;D ex_typologies'!$F$19),'non-R&amp;D ex_typologies'!$B$19,'non-R&amp;D ex_typologies'!$B$20)),IF(AND('Country-wise data'!FB93&gt;'non-R&amp;D ex_typologies'!$G$21,'Country-wise data'!FB93&lt;'non-R&amp;D ex_typologies'!$H$21),'non-R&amp;D ex_typologies'!$B$21,IF(AND('Country-wise data'!FB93&gt;'non-R&amp;D ex_typologies'!$G$19,'Country-wise data'!FB93&lt;'non-R&amp;D ex_typologies'!$H$19),'non-R&amp;D ex_typologies'!$B$19,'non-R&amp;D ex_typologies'!$B$20))))</f>
        <v>Program heavy</v>
      </c>
      <c r="FP93" t="str">
        <f>IF($FK93='non-R&amp;D ex_typologies'!$C$16,IF(AND('Country-wise data'!FC93&gt;'non-R&amp;D ex_typologies'!$C$21,'Country-wise data'!FC93&lt;'non-R&amp;D ex_typologies'!$D$21),'non-R&amp;D ex_typologies'!$B$21,IF(AND('Country-wise data'!FC93&gt;'non-R&amp;D ex_typologies'!$C$19,'Country-wise data'!FC93&lt;'non-R&amp;D ex_typologies'!$D$19),'non-R&amp;D ex_typologies'!$B$19,'non-R&amp;D ex_typologies'!$B$20)),IF($FK93='non-R&amp;D ex_typologies'!$E$16,IF(AND('Country-wise data'!FC93&gt;'non-R&amp;D ex_typologies'!$E$21,'Country-wise data'!FC93&lt;'non-R&amp;D ex_typologies'!$F$21),'non-R&amp;D ex_typologies'!$B$21,IF(AND('Country-wise data'!FC93&gt;'non-R&amp;D ex_typologies'!$E$19,'Country-wise data'!FC93&lt;'non-R&amp;D ex_typologies'!$F$19),'non-R&amp;D ex_typologies'!$B$19,'non-R&amp;D ex_typologies'!$B$20)),IF(AND('Country-wise data'!FC93&gt;'non-R&amp;D ex_typologies'!$G$21,'Country-wise data'!FC93&lt;'non-R&amp;D ex_typologies'!$H$21),'non-R&amp;D ex_typologies'!$B$21,IF(AND('Country-wise data'!FC93&gt;'non-R&amp;D ex_typologies'!$G$19,'Country-wise data'!FC93&lt;'non-R&amp;D ex_typologies'!$H$19),'non-R&amp;D ex_typologies'!$B$19,'non-R&amp;D ex_typologies'!$B$20))))</f>
        <v>Program heavy</v>
      </c>
      <c r="FQ93" t="str">
        <f>IF($FK93='non-R&amp;D ex_typologies'!$C$16,IF(AND('Country-wise data'!FD93&gt;'non-R&amp;D ex_typologies'!$C$21,'Country-wise data'!FD93&lt;'non-R&amp;D ex_typologies'!$D$21),'non-R&amp;D ex_typologies'!$B$21,IF(AND('Country-wise data'!FD93&gt;'non-R&amp;D ex_typologies'!$C$19,'Country-wise data'!FD93&lt;'non-R&amp;D ex_typologies'!$D$19),'non-R&amp;D ex_typologies'!$B$19,'non-R&amp;D ex_typologies'!$B$20)),IF($FK93='non-R&amp;D ex_typologies'!$E$16,IF(AND('Country-wise data'!FD93&gt;'non-R&amp;D ex_typologies'!$E$21,'Country-wise data'!FD93&lt;'non-R&amp;D ex_typologies'!$F$21),'non-R&amp;D ex_typologies'!$B$21,IF(AND('Country-wise data'!FD93&gt;'non-R&amp;D ex_typologies'!$E$19,'Country-wise data'!FD93&lt;'non-R&amp;D ex_typologies'!$F$19),'non-R&amp;D ex_typologies'!$B$19,'non-R&amp;D ex_typologies'!$B$20)),IF(AND('Country-wise data'!FD93&gt;'non-R&amp;D ex_typologies'!$G$21,'Country-wise data'!FD93&lt;'non-R&amp;D ex_typologies'!$H$21),'non-R&amp;D ex_typologies'!$B$21,IF(AND('Country-wise data'!FD93&gt;'non-R&amp;D ex_typologies'!$G$19,'Country-wise data'!FD93&lt;'non-R&amp;D ex_typologies'!$H$19),'non-R&amp;D ex_typologies'!$B$19,'non-R&amp;D ex_typologies'!$B$20))))</f>
        <v>Program heavy</v>
      </c>
      <c r="FR93" t="str">
        <f>IF($FK93='non-R&amp;D ex_typologies'!$C$16,IF(AND('Country-wise data'!FE93&gt;'non-R&amp;D ex_typologies'!$C$21,'Country-wise data'!FE93&lt;'non-R&amp;D ex_typologies'!$D$21),'non-R&amp;D ex_typologies'!$B$21,IF(AND('Country-wise data'!FE93&gt;'non-R&amp;D ex_typologies'!$C$19,'Country-wise data'!FE93&lt;'non-R&amp;D ex_typologies'!$D$19),'non-R&amp;D ex_typologies'!$B$19,'non-R&amp;D ex_typologies'!$B$20)),IF($FK93='non-R&amp;D ex_typologies'!$E$16,IF(AND('Country-wise data'!FE93&gt;'non-R&amp;D ex_typologies'!$E$21,'Country-wise data'!FE93&lt;'non-R&amp;D ex_typologies'!$F$21),'non-R&amp;D ex_typologies'!$B$21,IF(AND('Country-wise data'!FE93&gt;'non-R&amp;D ex_typologies'!$E$19,'Country-wise data'!FE93&lt;'non-R&amp;D ex_typologies'!$F$19),'non-R&amp;D ex_typologies'!$B$19,'non-R&amp;D ex_typologies'!$B$20)),IF(AND('Country-wise data'!FE93&gt;'non-R&amp;D ex_typologies'!$G$21,'Country-wise data'!FE93&lt;'non-R&amp;D ex_typologies'!$H$21),'non-R&amp;D ex_typologies'!$B$21,IF(AND('Country-wise data'!FE93&gt;'non-R&amp;D ex_typologies'!$G$19,'Country-wise data'!FE93&lt;'non-R&amp;D ex_typologies'!$H$19),'non-R&amp;D ex_typologies'!$B$19,'non-R&amp;D ex_typologies'!$B$20))))</f>
        <v>Program heavy</v>
      </c>
      <c r="FS93" t="str">
        <f>IF($FK93='non-R&amp;D ex_typologies'!$C$16,IF(AND('Country-wise data'!FF93&gt;'non-R&amp;D ex_typologies'!$C$21,'Country-wise data'!FF93&lt;'non-R&amp;D ex_typologies'!$D$21),'non-R&amp;D ex_typologies'!$B$21,IF(AND('Country-wise data'!FF93&gt;'non-R&amp;D ex_typologies'!$C$19,'Country-wise data'!FF93&lt;'non-R&amp;D ex_typologies'!$D$19),'non-R&amp;D ex_typologies'!$B$19,'non-R&amp;D ex_typologies'!$B$20)),IF($FK93='non-R&amp;D ex_typologies'!$E$16,IF(AND('Country-wise data'!FF93&gt;'non-R&amp;D ex_typologies'!$E$21,'Country-wise data'!FF93&lt;'non-R&amp;D ex_typologies'!$F$21),'non-R&amp;D ex_typologies'!$B$21,IF(AND('Country-wise data'!FF93&gt;'non-R&amp;D ex_typologies'!$E$19,'Country-wise data'!FF93&lt;'non-R&amp;D ex_typologies'!$F$19),'non-R&amp;D ex_typologies'!$B$19,'non-R&amp;D ex_typologies'!$B$20)),IF(AND('Country-wise data'!FF93&gt;'non-R&amp;D ex_typologies'!$G$21,'Country-wise data'!FF93&lt;'non-R&amp;D ex_typologies'!$H$21),'non-R&amp;D ex_typologies'!$B$21,IF(AND('Country-wise data'!FF93&gt;'non-R&amp;D ex_typologies'!$G$19,'Country-wise data'!FF93&lt;'non-R&amp;D ex_typologies'!$H$19),'non-R&amp;D ex_typologies'!$B$19,'non-R&amp;D ex_typologies'!$B$20))))</f>
        <v>Program heavy</v>
      </c>
      <c r="FT93" t="str">
        <f>IF($FK93='non-R&amp;D ex_typologies'!$C$16,IF(AND('Country-wise data'!FG93&gt;'non-R&amp;D ex_typologies'!$C$21,'Country-wise data'!FG93&lt;'non-R&amp;D ex_typologies'!$D$21),'non-R&amp;D ex_typologies'!$B$21,IF(AND('Country-wise data'!FG93&gt;'non-R&amp;D ex_typologies'!$C$19,'Country-wise data'!FG93&lt;'non-R&amp;D ex_typologies'!$D$19),'non-R&amp;D ex_typologies'!$B$19,'non-R&amp;D ex_typologies'!$B$20)),IF($FK93='non-R&amp;D ex_typologies'!$E$16,IF(AND('Country-wise data'!FG93&gt;'non-R&amp;D ex_typologies'!$E$21,'Country-wise data'!FG93&lt;'non-R&amp;D ex_typologies'!$F$21),'non-R&amp;D ex_typologies'!$B$21,IF(AND('Country-wise data'!FG93&gt;'non-R&amp;D ex_typologies'!$E$19,'Country-wise data'!FG93&lt;'non-R&amp;D ex_typologies'!$F$19),'non-R&amp;D ex_typologies'!$B$19,'non-R&amp;D ex_typologies'!$B$20)),IF(AND('Country-wise data'!FG93&gt;'non-R&amp;D ex_typologies'!$G$21,'Country-wise data'!FG93&lt;'non-R&amp;D ex_typologies'!$H$21),'non-R&amp;D ex_typologies'!$B$21,IF(AND('Country-wise data'!FG93&gt;'non-R&amp;D ex_typologies'!$G$19,'Country-wise data'!FG93&lt;'non-R&amp;D ex_typologies'!$H$19),'non-R&amp;D ex_typologies'!$B$19,'non-R&amp;D ex_typologies'!$B$20))))</f>
        <v>Program heavy</v>
      </c>
      <c r="FU93" t="str">
        <f>IF($FK93='non-R&amp;D ex_typologies'!$C$16,IF(AND('Country-wise data'!FH93&gt;'non-R&amp;D ex_typologies'!$C$21,'Country-wise data'!FH93&lt;'non-R&amp;D ex_typologies'!$D$21),'non-R&amp;D ex_typologies'!$B$21,IF(AND('Country-wise data'!FH93&gt;'non-R&amp;D ex_typologies'!$C$19,'Country-wise data'!FH93&lt;'non-R&amp;D ex_typologies'!$D$19),'non-R&amp;D ex_typologies'!$B$19,'non-R&amp;D ex_typologies'!$B$20)),IF($FK93='non-R&amp;D ex_typologies'!$E$16,IF(AND('Country-wise data'!FH93&gt;'non-R&amp;D ex_typologies'!$E$21,'Country-wise data'!FH93&lt;'non-R&amp;D ex_typologies'!$F$21),'non-R&amp;D ex_typologies'!$B$21,IF(AND('Country-wise data'!FH93&gt;'non-R&amp;D ex_typologies'!$E$19,'Country-wise data'!FH93&lt;'non-R&amp;D ex_typologies'!$F$19),'non-R&amp;D ex_typologies'!$B$19,'non-R&amp;D ex_typologies'!$B$20)),IF(AND('Country-wise data'!FH93&gt;'non-R&amp;D ex_typologies'!$G$21,'Country-wise data'!FH93&lt;'non-R&amp;D ex_typologies'!$H$21),'non-R&amp;D ex_typologies'!$B$21,IF(AND('Country-wise data'!FH93&gt;'non-R&amp;D ex_typologies'!$G$19,'Country-wise data'!FH93&lt;'non-R&amp;D ex_typologies'!$H$19),'non-R&amp;D ex_typologies'!$B$19,'non-R&amp;D ex_typologies'!$B$20))))</f>
        <v>Program heavy</v>
      </c>
    </row>
    <row r="94" spans="2:177" x14ac:dyDescent="0.35">
      <c r="B94" s="12" t="s">
        <v>235</v>
      </c>
      <c r="C94" t="s">
        <v>236</v>
      </c>
      <c r="D94" t="s">
        <v>379</v>
      </c>
      <c r="E94" t="s">
        <v>26</v>
      </c>
      <c r="F94" t="s">
        <v>369</v>
      </c>
      <c r="G94" s="55">
        <f>Assumptions!$C$13</f>
        <v>1.1000000000000001</v>
      </c>
      <c r="H94">
        <f>SUMIFS('IFPRI SPEED'!AL:AL,'IFPRI SPEED'!$A:$A,'Country-wise data'!$B94)*1000*G94</f>
        <v>0</v>
      </c>
      <c r="I94">
        <f>IF(SUMIFS('IFPRI SPEED'!AM:AM,'IFPRI SPEED'!$A:$A,'Country-wise data'!$B94)*1000=0,H94*(1+Assumptions!$C$9),SUMIFS('IFPRI SPEED'!AM:AM,'IFPRI SPEED'!$A:$A,'Country-wise data'!$B94)*1000*$G94)</f>
        <v>0</v>
      </c>
      <c r="J94">
        <f>IF(SUMIFS('IFPRI SPEED'!AN:AN,'IFPRI SPEED'!$A:$A,'Country-wise data'!$B94)*1000=0,I94*(1+Assumptions!$C$9),SUMIFS('IFPRI SPEED'!AN:AN,'IFPRI SPEED'!$A:$A,'Country-wise data'!$B94)*1000*$G94)</f>
        <v>0</v>
      </c>
      <c r="K94">
        <f>IF(SUMIFS('IFPRI SPEED'!AO:AO,'IFPRI SPEED'!$A:$A,'Country-wise data'!$B94)*1000=0,J94*(1+Assumptions!$C$9),SUMIFS('IFPRI SPEED'!AO:AO,'IFPRI SPEED'!$A:$A,'Country-wise data'!$B94)*1000*$G94)</f>
        <v>0</v>
      </c>
      <c r="L94">
        <f>IF(SUMIFS('IFPRI SPEED'!AP:AP,'IFPRI SPEED'!$A:$A,'Country-wise data'!$B94)*1000=0,K94*(1+Assumptions!$C$9),SUMIFS('IFPRI SPEED'!AP:AP,'IFPRI SPEED'!$A:$A,'Country-wise data'!$B94)*1000*$G94)</f>
        <v>0</v>
      </c>
      <c r="M94">
        <f>IF(SUMIFS('IFPRI SPEED'!AQ:AQ,'IFPRI SPEED'!$A:$A,'Country-wise data'!$B94)*1000=0,L94*(1+Assumptions!$C$9),SUMIFS('IFPRI SPEED'!AQ:AQ,'IFPRI SPEED'!$A:$A,'Country-wise data'!$B94)*1000*$G94)</f>
        <v>0</v>
      </c>
      <c r="N94">
        <f>IF(SUMIFS('IFPRI SPEED'!AR:AR,'IFPRI SPEED'!$A:$A,'Country-wise data'!$B94)*1000=0,M94*(1+Assumptions!$C$9),SUMIFS('IFPRI SPEED'!AR:AR,'IFPRI SPEED'!$A:$A,'Country-wise data'!$B94)*1000*$G94)</f>
        <v>0</v>
      </c>
      <c r="O94">
        <f>IF(SUMIFS('IFPRI SPEED'!AS:AS,'IFPRI SPEED'!$A:$A,'Country-wise data'!$B94)*1000=0,N94*(1+Assumptions!$C$9),SUMIFS('IFPRI SPEED'!AS:AS,'IFPRI SPEED'!$A:$A,'Country-wise data'!$B94)*1000*$G94)</f>
        <v>0</v>
      </c>
      <c r="P94">
        <f>IF(SUMIFS('IFPRI SPEED'!AT:AT,'IFPRI SPEED'!$A:$A,'Country-wise data'!$B94)*1000=0,O94*(1+Assumptions!$C$9),SUMIFS('IFPRI SPEED'!AT:AT,'IFPRI SPEED'!$A:$A,'Country-wise data'!$B94)*1000*$G94)</f>
        <v>0</v>
      </c>
      <c r="Q94">
        <f>IF(SUMIFS('IFPRI SPEED'!AU:AU,'IFPRI SPEED'!$A:$A,'Country-wise data'!$B94)*1000=0,P94*(1+Assumptions!$C$9),SUMIFS('IFPRI SPEED'!AU:AU,'IFPRI SPEED'!$A:$A,'Country-wise data'!$B94)*1000*$G94)</f>
        <v>0</v>
      </c>
      <c r="R94" s="36">
        <f t="shared" si="90"/>
        <v>0</v>
      </c>
      <c r="S94" s="44">
        <f>INDEX('area data'!$G$4:$P$79,MATCH('Country-wise data'!$B94,'area data'!$B$4:$B$79,),MATCH('Country-wise data'!S$3,'area data'!$G$3:$P$3,))</f>
        <v>26899.484244437455</v>
      </c>
      <c r="T94" s="44">
        <f>INDEX('area data'!$G$4:$P$79,MATCH('Country-wise data'!$B94,'area data'!$B$4:$B$79,),MATCH('Country-wise data'!T$3,'area data'!$G$3:$P$3,))</f>
        <v>29989.176494860785</v>
      </c>
      <c r="U94" s="44">
        <f>INDEX('area data'!$G$4:$P$79,MATCH('Country-wise data'!$B94,'area data'!$B$4:$B$79,),MATCH('Country-wise data'!U$3,'area data'!$G$3:$P$3,))</f>
        <v>31392.776760623328</v>
      </c>
      <c r="V94" s="44">
        <f>INDEX('area data'!$G$4:$P$79,MATCH('Country-wise data'!$B94,'area data'!$B$4:$B$79,),MATCH('Country-wise data'!V$3,'area data'!$G$3:$P$3,))</f>
        <v>33618.19975988684</v>
      </c>
      <c r="W94" s="44">
        <f>INDEX('area data'!$G$4:$P$79,MATCH('Country-wise data'!$B94,'area data'!$B$4:$B$79,),MATCH('Country-wise data'!W$3,'area data'!$G$3:$P$3,))</f>
        <v>34176.922394271336</v>
      </c>
      <c r="X94" s="44">
        <f>INDEX('area data'!$G$4:$P$79,MATCH('Country-wise data'!$B94,'area data'!$B$4:$B$79,),MATCH('Country-wise data'!X$3,'area data'!$G$3:$P$3,))</f>
        <v>31782.508038004435</v>
      </c>
      <c r="Y94" s="44">
        <f>INDEX('area data'!$G$4:$P$79,MATCH('Country-wise data'!$B94,'area data'!$B$4:$B$79,),MATCH('Country-wise data'!Y$3,'area data'!$G$3:$P$3,))</f>
        <v>32133.711315319691</v>
      </c>
      <c r="Z94" s="44">
        <f>INDEX('area data'!$G$4:$P$79,MATCH('Country-wise data'!$B94,'area data'!$B$4:$B$79,),MATCH('Country-wise data'!Z$3,'area data'!$G$3:$P$3,))</f>
        <v>33949.372037819783</v>
      </c>
      <c r="AA94" s="44">
        <f>INDEX('area data'!$G$4:$P$79,MATCH('Country-wise data'!$B94,'area data'!$B$4:$B$79,),MATCH('Country-wise data'!AA$3,'area data'!$G$3:$P$3,))</f>
        <v>34803.94786530405</v>
      </c>
      <c r="AB94" s="44">
        <f>INDEX('area data'!$G$4:$P$79,MATCH('Country-wise data'!$B94,'area data'!$B$4:$B$79,),MATCH('Country-wise data'!AB$3,'area data'!$G$3:$P$3,))</f>
        <v>35500.026822610125</v>
      </c>
      <c r="AC94" s="53">
        <f>IFERROR(INDEX('ASTI data (new)'!$AF$6:$AL$130,MATCH('Country-wise data'!$B94,'ASTI data (new)'!$C$6:$C$130,),MATCH('Country-wise data'!AC$3,'ASTI data (new)'!$AF$5:$AL$5,)),(INDEX(Assumptions!$G$154:$P$345,MATCH('Country-wise data'!$B94,Assumptions!$B$154:$B$344,),MATCH('Country-wise data'!AC$3,Assumptions!$G$153:$P$153,))*S94))</f>
        <v>5.6789464557480631</v>
      </c>
      <c r="AD94" s="53">
        <f>IFERROR(INDEX('ASTI data (new)'!$AF$6:$AL$130,MATCH('Country-wise data'!$B94,'ASTI data (new)'!$C$6:$C$130,),MATCH('Country-wise data'!AD$3,'ASTI data (new)'!$AF$5:$AL$5,)),(INDEX(Assumptions!$G$154:$P$345,MATCH('Country-wise data'!$B94,Assumptions!$B$154:$B$344,),MATCH('Country-wise data'!AD$3,Assumptions!$G$153:$P$153,))*T94))</f>
        <v>5.9309566111314567</v>
      </c>
      <c r="AE94" s="53">
        <f>IFERROR(INDEX('ASTI data (new)'!$AF$6:$AL$130,MATCH('Country-wise data'!$B94,'ASTI data (new)'!$C$6:$C$130,),MATCH('Country-wise data'!AE$3,'ASTI data (new)'!$AF$5:$AL$5,)),(INDEX(Assumptions!$G$154:$P$345,MATCH('Country-wise data'!$B94,Assumptions!$B$154:$B$344,),MATCH('Country-wise data'!AE$3,Assumptions!$G$153:$P$153,))*U94))</f>
        <v>6.2123620684153957</v>
      </c>
      <c r="AF94" s="53">
        <f>IFERROR(INDEX('ASTI data (new)'!$AF$6:$AL$130,MATCH('Country-wise data'!$B94,'ASTI data (new)'!$C$6:$C$130,),MATCH('Country-wise data'!AF$3,'ASTI data (new)'!$AF$5:$AL$5,)),(INDEX(Assumptions!$G$154:$P$345,MATCH('Country-wise data'!$B94,Assumptions!$B$154:$B$344,),MATCH('Country-wise data'!AF$3,Assumptions!$G$153:$P$153,))*V94))</f>
        <v>6.9425449576633289</v>
      </c>
      <c r="AG94" s="53">
        <f>IFERROR(INDEX('ASTI data (new)'!$AF$6:$AL$130,MATCH('Country-wise data'!$B94,'ASTI data (new)'!$C$6:$C$130,),MATCH('Country-wise data'!AG$3,'ASTI data (new)'!$AF$5:$AL$5,)),(INDEX(Assumptions!$G$154:$P$345,MATCH('Country-wise data'!$B94,Assumptions!$B$154:$B$344,),MATCH('Country-wise data'!AG$3,Assumptions!$G$153:$P$153,))*W94))</f>
        <v>7.3899052801592173</v>
      </c>
      <c r="AH94" s="53">
        <f>IFERROR(INDEX('ASTI data (new)'!$AF$6:$AL$130,MATCH('Country-wise data'!$B94,'ASTI data (new)'!$C$6:$C$130,),MATCH('Country-wise data'!AH$3,'ASTI data (new)'!$AF$5:$AL$5,)),(INDEX(Assumptions!$G$154:$P$345,MATCH('Country-wise data'!$B94,Assumptions!$B$154:$B$344,),MATCH('Country-wise data'!AH$3,Assumptions!$G$153:$P$153,))*X94))</f>
        <v>12.186923566862445</v>
      </c>
      <c r="AI94" s="53">
        <f>IFERROR(INDEX('ASTI data (new)'!$AF$6:$AL$130,MATCH('Country-wise data'!$B94,'ASTI data (new)'!$C$6:$C$130,),MATCH('Country-wise data'!AI$3,'ASTI data (new)'!$AF$5:$AL$5,)),(INDEX(Assumptions!$G$154:$P$345,MATCH('Country-wise data'!$B94,Assumptions!$B$154:$B$344,),MATCH('Country-wise data'!AI$3,Assumptions!$G$153:$P$153,))*Y94))</f>
        <v>11.258378781287067</v>
      </c>
      <c r="AJ94" s="53">
        <f t="shared" ref="AJ94:AL94" si="131">IFERROR((1+($AI94/$AF94)^(1/3)-1)*AI94,0)</f>
        <v>13.227006732391217</v>
      </c>
      <c r="AK94" s="53">
        <f t="shared" si="131"/>
        <v>15.539866840287791</v>
      </c>
      <c r="AL94" s="53">
        <f t="shared" si="131"/>
        <v>18.257151168034468</v>
      </c>
      <c r="AM94" s="55" cm="1">
        <f t="array" ref="AM94">INDEX('non-R&amp;D ex_typologies'!$J$8:$J$10,MATCH('Country-wise data'!FL94,'non-R&amp;D ex_typologies'!$F$8:$F$10,),)*'Country-wise data'!AC94</f>
        <v>16.591182134169788</v>
      </c>
      <c r="AN94" s="55" cm="1">
        <f t="array" ref="AN94">INDEX('non-R&amp;D ex_typologies'!$J$8:$J$10,MATCH('Country-wise data'!FM94,'non-R&amp;D ex_typologies'!$F$8:$F$10,),)*'Country-wise data'!AD94</f>
        <v>17.32743601861948</v>
      </c>
      <c r="AO94" s="55" cm="1">
        <f t="array" ref="AO94">INDEX('non-R&amp;D ex_typologies'!$J$8:$J$10,MATCH('Country-wise data'!FN94,'non-R&amp;D ex_typologies'!$F$8:$F$10,),)*'Country-wise data'!AE94</f>
        <v>18.149569002567848</v>
      </c>
      <c r="AP94" s="55" cm="1">
        <f t="array" ref="AP94">INDEX('non-R&amp;D ex_typologies'!$J$8:$J$10,MATCH('Country-wise data'!FO94,'non-R&amp;D ex_typologies'!$F$8:$F$10,),)*'Country-wise data'!AF94</f>
        <v>20.282816322500711</v>
      </c>
      <c r="AQ94" s="55" cm="1">
        <f t="array" ref="AQ94">INDEX('non-R&amp;D ex_typologies'!$J$8:$J$10,MATCH('Country-wise data'!FP94,'non-R&amp;D ex_typologies'!$F$8:$F$10,),)*'Country-wise data'!AG94</f>
        <v>21.589790538223003</v>
      </c>
      <c r="AR94" s="55" cm="1">
        <f t="array" ref="AR94">INDEX('non-R&amp;D ex_typologies'!$J$8:$J$10,MATCH('Country-wise data'!FQ94,'non-R&amp;D ex_typologies'!$F$8:$F$10,),)*'Country-wise data'!AH94</f>
        <v>35.604397774936693</v>
      </c>
      <c r="AS94" s="55" cm="1">
        <f t="array" ref="AS94">INDEX('non-R&amp;D ex_typologies'!$J$8:$J$10,MATCH('Country-wise data'!FR94,'non-R&amp;D ex_typologies'!$F$8:$F$10,),)*'Country-wise data'!AI94</f>
        <v>32.891631282549433</v>
      </c>
      <c r="AT94" s="55" cm="1">
        <f t="array" ref="AT94">INDEX('non-R&amp;D ex_typologies'!$J$8:$J$10,MATCH('Country-wise data'!FS94,'non-R&amp;D ex_typologies'!$F$8:$F$10,),)*'Country-wise data'!AJ94</f>
        <v>38.643026395304382</v>
      </c>
      <c r="AU94" s="55" cm="1">
        <f t="array" ref="AU94">INDEX('non-R&amp;D ex_typologies'!$J$8:$J$10,MATCH('Country-wise data'!FT94,'non-R&amp;D ex_typologies'!$F$8:$F$10,),)*'Country-wise data'!AK94</f>
        <v>45.400104244159174</v>
      </c>
      <c r="AV94" s="55" cm="1">
        <f t="array" ref="AV94">INDEX('non-R&amp;D ex_typologies'!$J$8:$J$10,MATCH('Country-wise data'!FU94,'non-R&amp;D ex_typologies'!$F$8:$F$10,),)*'Country-wise data'!AL94</f>
        <v>53.338717425894423</v>
      </c>
      <c r="AW94">
        <f t="shared" si="92"/>
        <v>402.44271360090539</v>
      </c>
      <c r="AX94" s="53">
        <f>INDEX('GDP deflators'!$AB$3:$AK$155,MATCH('Country-wise data'!$B94,'GDP deflators'!$B$3:$B$155,),MATCH('Country-wise data'!AX$3,'GDP deflators'!$D$2:$M$2,))</f>
        <v>84.9598816384988</v>
      </c>
      <c r="AY94" s="53">
        <f>INDEX('GDP deflators'!$AB$3:$AK$155,MATCH('Country-wise data'!$B94,'GDP deflators'!$B$3:$B$155,),MATCH('Country-wise data'!AY$3,'GDP deflators'!$D$2:$M$2,))</f>
        <v>88.352926356410606</v>
      </c>
      <c r="AZ94" s="53">
        <f>INDEX('GDP deflators'!$AB$3:$AK$155,MATCH('Country-wise data'!$B94,'GDP deflators'!$B$3:$B$155,),MATCH('Country-wise data'!AZ$3,'GDP deflators'!$D$2:$M$2,))</f>
        <v>93.092151582419405</v>
      </c>
      <c r="BA94" s="53">
        <f>INDEX('GDP deflators'!$AB$3:$AK$155,MATCH('Country-wise data'!$B94,'GDP deflators'!$B$3:$B$155,),MATCH('Country-wise data'!BA$3,'GDP deflators'!$D$2:$M$2,))</f>
        <v>92.56246398031513</v>
      </c>
      <c r="BB94" s="53">
        <f>INDEX('GDP deflators'!$AB$3:$AK$155,MATCH('Country-wise data'!$B94,'GDP deflators'!$B$3:$B$155,),MATCH('Country-wise data'!BB$3,'GDP deflators'!$D$2:$M$2,))</f>
        <v>92.442516737515817</v>
      </c>
      <c r="BC94" s="53">
        <f>INDEX('GDP deflators'!$AB$3:$AK$155,MATCH('Country-wise data'!$B94,'GDP deflators'!$B$3:$B$155,),MATCH('Country-wise data'!BC$3,'GDP deflators'!$D$2:$M$2,))</f>
        <v>94.816030694250244</v>
      </c>
      <c r="BD94" s="53">
        <f>INDEX('GDP deflators'!$AB$3:$AK$155,MATCH('Country-wise data'!$B94,'GDP deflators'!$B$3:$B$155,),MATCH('Country-wise data'!BD$3,'GDP deflators'!$D$2:$M$2,))</f>
        <v>95.69974555790138</v>
      </c>
      <c r="BE94" s="53">
        <f>INDEX('GDP deflators'!$AB$3:$AK$155,MATCH('Country-wise data'!$B94,'GDP deflators'!$B$3:$B$155,),MATCH('Country-wise data'!BE$3,'GDP deflators'!$D$2:$M$2,))</f>
        <v>96.968071357969549</v>
      </c>
      <c r="BF94" s="53">
        <f>INDEX('GDP deflators'!$AB$3:$AK$155,MATCH('Country-wise data'!$B94,'GDP deflators'!$B$3:$B$155,),MATCH('Country-wise data'!BF$3,'GDP deflators'!$D$2:$M$2,))</f>
        <v>99.498266039413039</v>
      </c>
      <c r="BG94" s="53">
        <f>INDEX('GDP deflators'!$AB$3:$AK$155,MATCH('Country-wise data'!$B94,'GDP deflators'!$B$3:$B$155,),MATCH('Country-wise data'!BG$3,'GDP deflators'!$D$2:$M$2,))</f>
        <v>100</v>
      </c>
      <c r="BH94" cm="1">
        <f t="array" ref="BH94">H94/(INDEX($AX94:$BG94,,MATCH(BH$3,$AX$3:$BG$3,))/100)</f>
        <v>0</v>
      </c>
      <c r="BI94" cm="1">
        <f t="array" ref="BI94">I94/(INDEX($AX94:$BG94,,MATCH(BI$3,$AX$3:$BG$3,))/100)</f>
        <v>0</v>
      </c>
      <c r="BJ94" cm="1">
        <f t="array" ref="BJ94">J94/(INDEX($AX94:$BG94,,MATCH(BJ$3,$AX$3:$BG$3,))/100)</f>
        <v>0</v>
      </c>
      <c r="BK94" cm="1">
        <f t="array" ref="BK94">K94/(INDEX($AX94:$BG94,,MATCH(BK$3,$AX$3:$BG$3,))/100)</f>
        <v>0</v>
      </c>
      <c r="BL94" cm="1">
        <f t="array" ref="BL94">L94/(INDEX($AX94:$BG94,,MATCH(BL$3,$AX$3:$BG$3,))/100)</f>
        <v>0</v>
      </c>
      <c r="BM94" cm="1">
        <f t="array" ref="BM94">M94/(INDEX($AX94:$BG94,,MATCH(BM$3,$AX$3:$BG$3,))/100)</f>
        <v>0</v>
      </c>
      <c r="BN94" cm="1">
        <f t="array" ref="BN94">N94/(INDEX($AX94:$BG94,,MATCH(BN$3,$AX$3:$BG$3,))/100)</f>
        <v>0</v>
      </c>
      <c r="BO94" cm="1">
        <f t="array" ref="BO94">O94/(INDEX($AX94:$BG94,,MATCH(BO$3,$AX$3:$BG$3,))/100)</f>
        <v>0</v>
      </c>
      <c r="BP94" cm="1">
        <f t="array" ref="BP94">P94/(INDEX($AX94:$BG94,,MATCH(BP$3,$AX$3:$BG$3,))/100)</f>
        <v>0</v>
      </c>
      <c r="BQ94" cm="1">
        <f t="array" ref="BQ94">Q94/(INDEX($AX94:$BG94,,MATCH(BQ$3,$AX$3:$BG$3,))/100)</f>
        <v>0</v>
      </c>
      <c r="BS94" cm="1">
        <f t="array" ref="BS94">S94/(INDEX($AX94:$BG94,,MATCH(BS$3,$AX$3:$BG$3,))/100)</f>
        <v>31661.395620692812</v>
      </c>
      <c r="BT94" cm="1">
        <f t="array" ref="BT94">T94/(INDEX($AX94:$BG94,,MATCH(BT$3,$AX$3:$BG$3,))/100)</f>
        <v>33942.482418619817</v>
      </c>
      <c r="BU94" cm="1">
        <f t="array" ref="BU94">U94/(INDEX($AX94:$BG94,,MATCH(BU$3,$AX$3:$BG$3,))/100)</f>
        <v>33722.259317241842</v>
      </c>
      <c r="BV94" cm="1">
        <f t="array" ref="BV94">V94/(INDEX($AX94:$BG94,,MATCH(BV$3,$AX$3:$BG$3,))/100)</f>
        <v>36319.473698362526</v>
      </c>
      <c r="BW94" cm="1">
        <f t="array" ref="BW94">W94/(INDEX($AX94:$BG94,,MATCH(BW$3,$AX$3:$BG$3,))/100)</f>
        <v>36970.999492922034</v>
      </c>
      <c r="BX94" cm="1">
        <f t="array" ref="BX94">X94/(INDEX($AX94:$BG94,,MATCH(BX$3,$AX$3:$BG$3,))/100)</f>
        <v>33520.184092595395</v>
      </c>
      <c r="BY94" cm="1">
        <f t="array" ref="BY94">Y94/(INDEX($AX94:$BG94,,MATCH(BY$3,$AX$3:$BG$3,))/100)</f>
        <v>33577.635058473352</v>
      </c>
      <c r="BZ94" cm="1">
        <f t="array" ref="BZ94">Z94/(INDEX($AX94:$BG94,,MATCH(BZ$3,$AX$3:$BG$3,))/100)</f>
        <v>35010.876840575183</v>
      </c>
      <c r="CA94" cm="1">
        <f t="array" ref="CA94">AA94/(INDEX($AX94:$BG94,,MATCH(CA$3,$AX$3:$BG$3,))/100)</f>
        <v>34979.451653476637</v>
      </c>
      <c r="CB94" cm="1">
        <f t="array" ref="CB94">AB94/(INDEX($AX94:$BG94,,MATCH(CB$3,$AX$3:$BG$3,))/100)</f>
        <v>35500.026822610125</v>
      </c>
      <c r="CC94" cm="1">
        <f t="array" ref="CC94">AC94/(INDEX($AX94:$BG94,,MATCH(CC$3,$AX$3:$BG$3,))/100)</f>
        <v>6.6842683231501816</v>
      </c>
      <c r="CD94" cm="1">
        <f t="array" ref="CD94">AD94/(INDEX($AX94:$BG94,,MATCH(CD$3,$AX$3:$BG$3,))/100)</f>
        <v>6.7128015513672059</v>
      </c>
      <c r="CE94" cm="1">
        <f t="array" ref="CE94">AE94/(INDEX($AX94:$BG94,,MATCH(CE$3,$AX$3:$BG$3,))/100)</f>
        <v>6.6733467460092628</v>
      </c>
      <c r="CF94" cm="1">
        <f t="array" ref="CF94">AF94/(INDEX($AX94:$BG94,,MATCH(CF$3,$AX$3:$BG$3,))/100)</f>
        <v>7.5003890984792392</v>
      </c>
      <c r="CG94" cm="1">
        <f t="array" ref="CG94">AG94/(INDEX($AX94:$BG94,,MATCH(CG$3,$AX$3:$BG$3,))/100)</f>
        <v>7.9940546200644302</v>
      </c>
      <c r="CH94" cm="1">
        <f t="array" ref="CH94">AH94/(INDEX($AX94:$BG94,,MATCH(CH$3,$AX$3:$BG$3,))/100)</f>
        <v>12.853231123079986</v>
      </c>
      <c r="CI94" cm="1">
        <f t="array" ref="CI94">AI94/(INDEX($AX94:$BG94,,MATCH(CI$3,$AX$3:$BG$3,))/100)</f>
        <v>11.764272428995531</v>
      </c>
      <c r="CJ94" cm="1">
        <f t="array" ref="CJ94">AJ94/(INDEX($AX94:$BG94,,MATCH(CJ$3,$AX$3:$BG$3,))/100)</f>
        <v>13.640579365100598</v>
      </c>
      <c r="CK94" cm="1">
        <f t="array" ref="CK94">AK94/(INDEX($AX94:$BG94,,MATCH(CK$3,$AX$3:$BG$3,))/100)</f>
        <v>15.618228798210586</v>
      </c>
      <c r="CL94" cm="1">
        <f t="array" ref="CL94">AL94/(INDEX($AX94:$BG94,,MATCH(CL$3,$AX$3:$BG$3,))/100)</f>
        <v>18.257151168034468</v>
      </c>
      <c r="CM94" cm="1">
        <f t="array" ref="CM94">AM94/(INDEX($AX94:$BG94,,MATCH(CM$3,$AX$3:$BG$3,))/100)</f>
        <v>19.528254764719026</v>
      </c>
      <c r="CN94" cm="1">
        <f t="array" ref="CN94">AN94/(INDEX($AX94:$BG94,,MATCH(CN$3,$AX$3:$BG$3,))/100)</f>
        <v>19.611615294689393</v>
      </c>
      <c r="CO94" cm="1">
        <f t="array" ref="CO94">AO94/(INDEX($AX94:$BG94,,MATCH(CO$3,$AX$3:$BG$3,))/100)</f>
        <v>19.496347107735581</v>
      </c>
      <c r="CP94" cm="1">
        <f t="array" ref="CP94">AP94/(INDEX($AX94:$BG94,,MATCH(CP$3,$AX$3:$BG$3,))/100)</f>
        <v>21.912571738382169</v>
      </c>
      <c r="CQ94" cm="1">
        <f t="array" ref="CQ94">AQ94/(INDEX($AX94:$BG94,,MATCH(CQ$3,$AX$3:$BG$3,))/100)</f>
        <v>23.35482773530034</v>
      </c>
      <c r="CR94" cm="1">
        <f t="array" ref="CR94">AR94/(INDEX($AX94:$BG94,,MATCH(CR$3,$AX$3:$BG$3,))/100)</f>
        <v>37.551031734020675</v>
      </c>
      <c r="CS94" cm="1">
        <f t="array" ref="CS94">AS94/(INDEX($AX94:$BG94,,MATCH(CS$3,$AX$3:$BG$3,))/100)</f>
        <v>34.369612051527298</v>
      </c>
      <c r="CT94" cm="1">
        <f t="array" ref="CT94">AT94/(INDEX($AX94:$BG94,,MATCH(CT$3,$AX$3:$BG$3,))/100)</f>
        <v>39.851289041986718</v>
      </c>
      <c r="CU94" cm="1">
        <f t="array" ref="CU94">AU94/(INDEX($AX94:$BG94,,MATCH(CU$3,$AX$3:$BG$3,))/100)</f>
        <v>45.62904063692465</v>
      </c>
      <c r="CV94" cm="1">
        <f t="array" ref="CV94">AV94/(INDEX($AX94:$BG94,,MATCH(CV$3,$AX$3:$BG$3,))/100)</f>
        <v>53.338717425894423</v>
      </c>
      <c r="CW94">
        <f t="shared" si="93"/>
        <v>422.34163075367172</v>
      </c>
      <c r="CX94">
        <f>IFERROR(1/INDEX('exch rates'!$BC$5:$BL$268,MATCH('Country-wise data'!$B94,'exch rates'!$A$5:$A$268,),MATCH(CX$3,'exch rates'!$BC$4:$BL$4,)),1)</f>
        <v>2.0210420296858955E-3</v>
      </c>
      <c r="CY94">
        <f>IFERROR(1/INDEX('exch rates'!$BC$5:$BL$268,MATCH('Country-wise data'!$B94,'exch rates'!$A$5:$A$268,),MATCH(CY$3,'exch rates'!$BC$4:$BL$4,)),1)</f>
        <v>2.1220221034584448E-3</v>
      </c>
      <c r="CZ94">
        <f>IFERROR(1/INDEX('exch rates'!$BC$5:$BL$268,MATCH('Country-wise data'!$B94,'exch rates'!$A$5:$A$268,),MATCH(CZ$3,'exch rates'!$BC$4:$BL$4,)),1)</f>
        <v>1.9586477038510144E-3</v>
      </c>
      <c r="DA94">
        <f>IFERROR(1/INDEX('exch rates'!$BC$5:$BL$268,MATCH('Country-wise data'!$B94,'exch rates'!$A$5:$A$268,),MATCH(DA$3,'exch rates'!$BC$4:$BL$4,)),1)</f>
        <v>2.0247028985370843E-3</v>
      </c>
      <c r="DB94">
        <f>IFERROR(1/INDEX('exch rates'!$BC$5:$BL$268,MATCH('Country-wise data'!$B94,'exch rates'!$A$5:$A$268,),MATCH(DB$3,'exch rates'!$BC$4:$BL$4,)),1)</f>
        <v>2.0252863896775544E-3</v>
      </c>
      <c r="DC94">
        <f>IFERROR(1/INDEX('exch rates'!$BC$5:$BL$268,MATCH('Country-wise data'!$B94,'exch rates'!$A$5:$A$268,),MATCH(DC$3,'exch rates'!$BC$4:$BL$4,)),1)</f>
        <v>1.6914414978801962E-3</v>
      </c>
      <c r="DD94">
        <f>IFERROR(1/INDEX('exch rates'!$BC$5:$BL$268,MATCH('Country-wise data'!$B94,'exch rates'!$A$5:$A$268,),MATCH(DD$3,'exch rates'!$BC$4:$BL$4,)),1)</f>
        <v>1.6874629172955991E-3</v>
      </c>
      <c r="DE94">
        <f>IFERROR(1/INDEX('exch rates'!$BC$5:$BL$268,MATCH('Country-wise data'!$B94,'exch rates'!$A$5:$A$268,),MATCH(DE$3,'exch rates'!$BC$4:$BL$4,)),1)</f>
        <v>1.7221878514454296E-3</v>
      </c>
      <c r="DF94">
        <f>IFERROR(1/INDEX('exch rates'!$BC$5:$BL$268,MATCH('Country-wise data'!$B94,'exch rates'!$A$5:$A$268,),MATCH(DF$3,'exch rates'!$BC$4:$BL$4,)),1)</f>
        <v>1.8003535442169521E-3</v>
      </c>
      <c r="DG94">
        <f>IFERROR(1/INDEX('exch rates'!$BC$5:$BL$268,MATCH('Country-wise data'!$B94,'exch rates'!$A$5:$A$268,),MATCH(DG$3,'exch rates'!$BC$4:$BL$4,)),1)</f>
        <v>1.7067438186080936E-3</v>
      </c>
      <c r="DH94" cm="1">
        <f t="array" ref="DH94">(BH94/INDEX($CX94:$DG94,,MATCH(DH$3,$CX$3:$DG$3,)))*$DG94</f>
        <v>0</v>
      </c>
      <c r="DI94" cm="1">
        <f t="array" ref="DI94">(BI94/INDEX($CX94:$DG94,,MATCH(DI$3,$CX$3:$DG$3,)))*$DG94</f>
        <v>0</v>
      </c>
      <c r="DJ94" cm="1">
        <f t="array" ref="DJ94">(BJ94/INDEX($CX94:$DG94,,MATCH(DJ$3,$CX$3:$DG$3,)))*$DG94</f>
        <v>0</v>
      </c>
      <c r="DK94" cm="1">
        <f t="array" ref="DK94">(BK94/INDEX($CX94:$DG94,,MATCH(DK$3,$CX$3:$DG$3,)))*$DG94</f>
        <v>0</v>
      </c>
      <c r="DL94" cm="1">
        <f t="array" ref="DL94">(BL94/INDEX($CX94:$DG94,,MATCH(DL$3,$CX$3:$DG$3,)))*$DG94</f>
        <v>0</v>
      </c>
      <c r="DM94" cm="1">
        <f t="array" ref="DM94">(BM94/INDEX($CX94:$DG94,,MATCH(DM$3,$CX$3:$DG$3,)))*$DG94</f>
        <v>0</v>
      </c>
      <c r="DN94" cm="1">
        <f t="array" ref="DN94">(BN94/INDEX($CX94:$DG94,,MATCH(DN$3,$CX$3:$DG$3,)))*$DG94</f>
        <v>0</v>
      </c>
      <c r="DO94" cm="1">
        <f t="array" ref="DO94">(BO94/INDEX($CX94:$DG94,,MATCH(DO$3,$CX$3:$DG$3,)))*$DG94</f>
        <v>0</v>
      </c>
      <c r="DP94" cm="1">
        <f t="array" ref="DP94">(BP94/INDEX($CX94:$DG94,,MATCH(DP$3,$CX$3:$DG$3,)))*$DG94</f>
        <v>0</v>
      </c>
      <c r="DQ94" cm="1">
        <f t="array" ref="DQ94">(BQ94/INDEX($CX94:$DG94,,MATCH(DQ$3,$CX$3:$DG$3,)))*$DG94</f>
        <v>0</v>
      </c>
      <c r="DS94" cm="1">
        <f t="array" ref="DS94">(BS94/INDEX($CX94:$DG94,,MATCH(DS$3,$CX$3:$DG$3,)))*$DG94</f>
        <v>26737.638540115484</v>
      </c>
      <c r="DT94" cm="1">
        <f t="array" ref="DT94">(BT94/INDEX($CX94:$DG94,,MATCH(DT$3,$CX$3:$DG$3,)))*$DG94</f>
        <v>27299.961655337076</v>
      </c>
      <c r="DU94" cm="1">
        <f t="array" ref="DU94">(BU94/INDEX($CX94:$DG94,,MATCH(DU$3,$CX$3:$DG$3,)))*$DG94</f>
        <v>29385.201599061875</v>
      </c>
      <c r="DV94" cm="1">
        <f t="array" ref="DV94">(BV94/INDEX($CX94:$DG94,,MATCH(DV$3,$CX$3:$DG$3,)))*$DG94</f>
        <v>30615.86827112655</v>
      </c>
      <c r="DW94" cm="1">
        <f t="array" ref="DW94">(BW94/INDEX($CX94:$DG94,,MATCH(DW$3,$CX$3:$DG$3,)))*$DG94</f>
        <v>31156.099786141251</v>
      </c>
      <c r="DX94" cm="1">
        <f t="array" ref="DX94">(BX94/INDEX($CX94:$DG94,,MATCH(DX$3,$CX$3:$DG$3,)))*$DG94</f>
        <v>33823.438215475733</v>
      </c>
      <c r="DY94" cm="1">
        <f t="array" ref="DY94">(BY94/INDEX($CX94:$DG94,,MATCH(DY$3,$CX$3:$DG$3,)))*$DG94</f>
        <v>33961.292122124229</v>
      </c>
      <c r="DZ94" cm="1">
        <f t="array" ref="DZ94">(BZ94/INDEX($CX94:$DG94,,MATCH(DZ$3,$CX$3:$DG$3,)))*$DG94</f>
        <v>34696.910433753794</v>
      </c>
      <c r="EA94" cm="1">
        <f t="array" ref="EA94">(CA94/INDEX($CX94:$DG94,,MATCH(EA$3,$CX$3:$DG$3,)))*$DG94</f>
        <v>33160.688399032377</v>
      </c>
      <c r="EB94" cm="1">
        <f t="array" ref="EB94">(CB94/INDEX($CX94:$DG94,,MATCH(EB$3,$CX$3:$DG$3,)))*$DG94</f>
        <v>35500.026822610125</v>
      </c>
      <c r="EC94" s="53" cm="1">
        <f t="array" ref="EC94">(CC94/INDEX($CX94:$DG94,,MATCH(EC$3,$CX$3:$DG$3,)))*$DG94</f>
        <v>5.6447780278114799</v>
      </c>
      <c r="ED94" cm="1">
        <f t="array" ref="ED94">(CD94/INDEX($CX94:$DG94,,MATCH(ED$3,$CX$3:$DG$3,)))*$DG94</f>
        <v>5.3991108455780328</v>
      </c>
      <c r="EE94" cm="1">
        <f t="array" ref="EE94">(CE94/INDEX($CX94:$DG94,,MATCH(EE$3,$CX$3:$DG$3,)))*$DG94</f>
        <v>5.8150801115411346</v>
      </c>
      <c r="EF94" cm="1">
        <f t="array" ref="EF94">(CF94/INDEX($CX94:$DG94,,MATCH(EF$3,$CX$3:$DG$3,)))*$DG94</f>
        <v>6.3225289696746616</v>
      </c>
      <c r="EG94" cm="1">
        <f t="array" ref="EG94">(CG94/INDEX($CX94:$DG94,,MATCH(EG$3,$CX$3:$DG$3,)))*$DG94</f>
        <v>6.7367278909046862</v>
      </c>
      <c r="EH94" cm="1">
        <f t="array" ref="EH94">(CH94/INDEX($CX94:$DG94,,MATCH(EH$3,$CX$3:$DG$3,)))*$DG94</f>
        <v>12.969513161377888</v>
      </c>
      <c r="EI94" cm="1">
        <f t="array" ref="EI94">(CI94/INDEX($CX94:$DG94,,MATCH(EI$3,$CX$3:$DG$3,)))*$DG94</f>
        <v>11.898690657326311</v>
      </c>
      <c r="EJ94" cm="1">
        <f t="array" ref="EJ94">(CJ94/INDEX($CX94:$DG94,,MATCH(EJ$3,$CX$3:$DG$3,)))*$DG94</f>
        <v>13.518254988315515</v>
      </c>
      <c r="EK94" cm="1">
        <f t="array" ref="EK94">(CK94/INDEX($CX94:$DG94,,MATCH(EK$3,$CX$3:$DG$3,)))*$DG94</f>
        <v>14.806156015621234</v>
      </c>
      <c r="EL94" cm="1">
        <f t="array" ref="EL94">(CL94/INDEX($CX94:$DG94,,MATCH(EL$3,$CX$3:$DG$3,)))*$DG94</f>
        <v>18.257151168034468</v>
      </c>
      <c r="EM94" cm="1">
        <f t="array" ref="EM94">(CM94/INDEX($CX94:$DG94,,MATCH(EM$3,$CX$3:$DG$3,)))*$DG94</f>
        <v>16.491358229233985</v>
      </c>
      <c r="EN94" cm="1">
        <f t="array" ref="EN94">(CN94/INDEX($CX94:$DG94,,MATCH(EN$3,$CX$3:$DG$3,)))*$DG94</f>
        <v>15.773635497282907</v>
      </c>
      <c r="EO94" cm="1">
        <f t="array" ref="EO94">(CO94/INDEX($CX94:$DG94,,MATCH(EO$3,$CX$3:$DG$3,)))*$DG94</f>
        <v>16.988899967125782</v>
      </c>
      <c r="EP94" cm="1">
        <f t="array" ref="EP94">(CP94/INDEX($CX94:$DG94,,MATCH(EP$3,$CX$3:$DG$3,)))*$DG94</f>
        <v>18.471424321717677</v>
      </c>
      <c r="EQ94" cm="1">
        <f t="array" ref="EQ94">(CQ94/INDEX($CX94:$DG94,,MATCH(EQ$3,$CX$3:$DG$3,)))*$DG94</f>
        <v>19.681516685759654</v>
      </c>
      <c r="ER94" cm="1">
        <f t="array" ref="ER94">(CR94/INDEX($CX94:$DG94,,MATCH(ER$3,$CX$3:$DG$3,)))*$DG94</f>
        <v>37.890752576850645</v>
      </c>
      <c r="ES94" cm="1">
        <f t="array" ref="ES94">(CS94/INDEX($CX94:$DG94,,MATCH(ES$3,$CX$3:$DG$3,)))*$DG94</f>
        <v>34.762318220843447</v>
      </c>
      <c r="ET94" cm="1">
        <f t="array" ref="ET94">(CT94/INDEX($CX94:$DG94,,MATCH(ET$3,$CX$3:$DG$3,)))*$DG94</f>
        <v>39.493915358240166</v>
      </c>
      <c r="EU94" cm="1">
        <f t="array" ref="EU94">(CU94/INDEX($CX94:$DG94,,MATCH(EU$3,$CX$3:$DG$3,)))*$DG94</f>
        <v>43.256549973888937</v>
      </c>
      <c r="EV94" cm="1">
        <f t="array" ref="EV94">(CV94/INDEX($CX94:$DG94,,MATCH(EV$3,$CX$3:$DG$3,)))*$DG94</f>
        <v>53.338717425894423</v>
      </c>
      <c r="EW94">
        <f t="shared" si="94"/>
        <v>397.51708009302297</v>
      </c>
      <c r="EY94" s="96">
        <f t="shared" si="105"/>
        <v>2.1111729890964034E-4</v>
      </c>
      <c r="EZ94" s="96">
        <f t="shared" si="95"/>
        <v>1.9776990582411755E-4</v>
      </c>
      <c r="FA94" s="96">
        <f t="shared" si="96"/>
        <v>1.9789144858978203E-4</v>
      </c>
      <c r="FB94" s="96">
        <f t="shared" si="97"/>
        <v>2.0651150291358427E-4</v>
      </c>
      <c r="FC94" s="96">
        <f t="shared" si="98"/>
        <v>2.1622500688938268E-4</v>
      </c>
      <c r="FD94" s="96">
        <f t="shared" si="99"/>
        <v>3.8344750994130921E-4</v>
      </c>
      <c r="FE94" s="96">
        <f t="shared" si="100"/>
        <v>3.503603636321851E-4</v>
      </c>
      <c r="FF94" s="96">
        <f t="shared" si="101"/>
        <v>3.896097611954725E-4</v>
      </c>
      <c r="FG94" s="96">
        <f t="shared" si="102"/>
        <v>4.4649724509498643E-4</v>
      </c>
      <c r="FH94" s="96">
        <f t="shared" si="103"/>
        <v>5.1428555981840578E-4</v>
      </c>
      <c r="FJ94" s="96">
        <f t="shared" si="106"/>
        <v>34520.478501556972</v>
      </c>
      <c r="FK94" s="96" t="str">
        <f>IF(AND('Country-wise data'!FJ94&gt;'non-R&amp;D ex_typologies'!$C$17,'Country-wise data'!FJ94&lt;'non-R&amp;D ex_typologies'!$D$17),"Small",IF(AND('Country-wise data'!FJ94&gt;'non-R&amp;D ex_typologies'!$E$17,'Country-wise data'!$FJ$4&lt;'non-R&amp;D ex_typologies'!$F$17),"Medium","Large"))</f>
        <v>Medium</v>
      </c>
      <c r="FL94" t="str">
        <f>IF($FK94='non-R&amp;D ex_typologies'!$C$16,IF(AND('Country-wise data'!EY94&gt;'non-R&amp;D ex_typologies'!$C$21,'Country-wise data'!EY94&lt;'non-R&amp;D ex_typologies'!$D$21),'non-R&amp;D ex_typologies'!$B$21,IF(AND('Country-wise data'!EY94&gt;'non-R&amp;D ex_typologies'!$C$19,'Country-wise data'!EY94&lt;'non-R&amp;D ex_typologies'!$D$19),'non-R&amp;D ex_typologies'!$B$19,'non-R&amp;D ex_typologies'!$B$20)),IF($FK94='non-R&amp;D ex_typologies'!$E$16,IF(AND('Country-wise data'!EY94&gt;'non-R&amp;D ex_typologies'!$E$21,'Country-wise data'!EY94&lt;'non-R&amp;D ex_typologies'!$F$21),'non-R&amp;D ex_typologies'!$B$21,IF(AND('Country-wise data'!EY94&gt;'non-R&amp;D ex_typologies'!$E$19,'Country-wise data'!EY94&lt;'non-R&amp;D ex_typologies'!$F$19),'non-R&amp;D ex_typologies'!$B$19,'non-R&amp;D ex_typologies'!$B$20)),IF(AND('Country-wise data'!EY94&gt;'non-R&amp;D ex_typologies'!$G$21,'Country-wise data'!EY94&lt;'non-R&amp;D ex_typologies'!$H$21),'non-R&amp;D ex_typologies'!$B$21,IF(AND('Country-wise data'!EY94&gt;'non-R&amp;D ex_typologies'!$G$19,'Country-wise data'!EY94&lt;'non-R&amp;D ex_typologies'!$H$19),'non-R&amp;D ex_typologies'!$B$19,'non-R&amp;D ex_typologies'!$B$20))))</f>
        <v>Program heavy</v>
      </c>
      <c r="FM94" t="str">
        <f>IF($FK94='non-R&amp;D ex_typologies'!$C$16,IF(AND('Country-wise data'!EZ94&gt;'non-R&amp;D ex_typologies'!$C$21,'Country-wise data'!EZ94&lt;'non-R&amp;D ex_typologies'!$D$21),'non-R&amp;D ex_typologies'!$B$21,IF(AND('Country-wise data'!EZ94&gt;'non-R&amp;D ex_typologies'!$C$19,'Country-wise data'!EZ94&lt;'non-R&amp;D ex_typologies'!$D$19),'non-R&amp;D ex_typologies'!$B$19,'non-R&amp;D ex_typologies'!$B$20)),IF($FK94='non-R&amp;D ex_typologies'!$E$16,IF(AND('Country-wise data'!EZ94&gt;'non-R&amp;D ex_typologies'!$E$21,'Country-wise data'!EZ94&lt;'non-R&amp;D ex_typologies'!$F$21),'non-R&amp;D ex_typologies'!$B$21,IF(AND('Country-wise data'!EZ94&gt;'non-R&amp;D ex_typologies'!$E$19,'Country-wise data'!EZ94&lt;'non-R&amp;D ex_typologies'!$F$19),'non-R&amp;D ex_typologies'!$B$19,'non-R&amp;D ex_typologies'!$B$20)),IF(AND('Country-wise data'!EZ94&gt;'non-R&amp;D ex_typologies'!$G$21,'Country-wise data'!EZ94&lt;'non-R&amp;D ex_typologies'!$H$21),'non-R&amp;D ex_typologies'!$B$21,IF(AND('Country-wise data'!EZ94&gt;'non-R&amp;D ex_typologies'!$G$19,'Country-wise data'!EZ94&lt;'non-R&amp;D ex_typologies'!$H$19),'non-R&amp;D ex_typologies'!$B$19,'non-R&amp;D ex_typologies'!$B$20))))</f>
        <v>Program heavy</v>
      </c>
      <c r="FN94" t="str">
        <f>IF($FK94='non-R&amp;D ex_typologies'!$C$16,IF(AND('Country-wise data'!FA94&gt;'non-R&amp;D ex_typologies'!$C$21,'Country-wise data'!FA94&lt;'non-R&amp;D ex_typologies'!$D$21),'non-R&amp;D ex_typologies'!$B$21,IF(AND('Country-wise data'!FA94&gt;'non-R&amp;D ex_typologies'!$C$19,'Country-wise data'!FA94&lt;'non-R&amp;D ex_typologies'!$D$19),'non-R&amp;D ex_typologies'!$B$19,'non-R&amp;D ex_typologies'!$B$20)),IF($FK94='non-R&amp;D ex_typologies'!$E$16,IF(AND('Country-wise data'!FA94&gt;'non-R&amp;D ex_typologies'!$E$21,'Country-wise data'!FA94&lt;'non-R&amp;D ex_typologies'!$F$21),'non-R&amp;D ex_typologies'!$B$21,IF(AND('Country-wise data'!FA94&gt;'non-R&amp;D ex_typologies'!$E$19,'Country-wise data'!FA94&lt;'non-R&amp;D ex_typologies'!$F$19),'non-R&amp;D ex_typologies'!$B$19,'non-R&amp;D ex_typologies'!$B$20)),IF(AND('Country-wise data'!FA94&gt;'non-R&amp;D ex_typologies'!$G$21,'Country-wise data'!FA94&lt;'non-R&amp;D ex_typologies'!$H$21),'non-R&amp;D ex_typologies'!$B$21,IF(AND('Country-wise data'!FA94&gt;'non-R&amp;D ex_typologies'!$G$19,'Country-wise data'!FA94&lt;'non-R&amp;D ex_typologies'!$H$19),'non-R&amp;D ex_typologies'!$B$19,'non-R&amp;D ex_typologies'!$B$20))))</f>
        <v>Program heavy</v>
      </c>
      <c r="FO94" t="str">
        <f>IF($FK94='non-R&amp;D ex_typologies'!$C$16,IF(AND('Country-wise data'!FB94&gt;'non-R&amp;D ex_typologies'!$C$21,'Country-wise data'!FB94&lt;'non-R&amp;D ex_typologies'!$D$21),'non-R&amp;D ex_typologies'!$B$21,IF(AND('Country-wise data'!FB94&gt;'non-R&amp;D ex_typologies'!$C$19,'Country-wise data'!FB94&lt;'non-R&amp;D ex_typologies'!$D$19),'non-R&amp;D ex_typologies'!$B$19,'non-R&amp;D ex_typologies'!$B$20)),IF($FK94='non-R&amp;D ex_typologies'!$E$16,IF(AND('Country-wise data'!FB94&gt;'non-R&amp;D ex_typologies'!$E$21,'Country-wise data'!FB94&lt;'non-R&amp;D ex_typologies'!$F$21),'non-R&amp;D ex_typologies'!$B$21,IF(AND('Country-wise data'!FB94&gt;'non-R&amp;D ex_typologies'!$E$19,'Country-wise data'!FB94&lt;'non-R&amp;D ex_typologies'!$F$19),'non-R&amp;D ex_typologies'!$B$19,'non-R&amp;D ex_typologies'!$B$20)),IF(AND('Country-wise data'!FB94&gt;'non-R&amp;D ex_typologies'!$G$21,'Country-wise data'!FB94&lt;'non-R&amp;D ex_typologies'!$H$21),'non-R&amp;D ex_typologies'!$B$21,IF(AND('Country-wise data'!FB94&gt;'non-R&amp;D ex_typologies'!$G$19,'Country-wise data'!FB94&lt;'non-R&amp;D ex_typologies'!$H$19),'non-R&amp;D ex_typologies'!$B$19,'non-R&amp;D ex_typologies'!$B$20))))</f>
        <v>Program heavy</v>
      </c>
      <c r="FP94" t="str">
        <f>IF($FK94='non-R&amp;D ex_typologies'!$C$16,IF(AND('Country-wise data'!FC94&gt;'non-R&amp;D ex_typologies'!$C$21,'Country-wise data'!FC94&lt;'non-R&amp;D ex_typologies'!$D$21),'non-R&amp;D ex_typologies'!$B$21,IF(AND('Country-wise data'!FC94&gt;'non-R&amp;D ex_typologies'!$C$19,'Country-wise data'!FC94&lt;'non-R&amp;D ex_typologies'!$D$19),'non-R&amp;D ex_typologies'!$B$19,'non-R&amp;D ex_typologies'!$B$20)),IF($FK94='non-R&amp;D ex_typologies'!$E$16,IF(AND('Country-wise data'!FC94&gt;'non-R&amp;D ex_typologies'!$E$21,'Country-wise data'!FC94&lt;'non-R&amp;D ex_typologies'!$F$21),'non-R&amp;D ex_typologies'!$B$21,IF(AND('Country-wise data'!FC94&gt;'non-R&amp;D ex_typologies'!$E$19,'Country-wise data'!FC94&lt;'non-R&amp;D ex_typologies'!$F$19),'non-R&amp;D ex_typologies'!$B$19,'non-R&amp;D ex_typologies'!$B$20)),IF(AND('Country-wise data'!FC94&gt;'non-R&amp;D ex_typologies'!$G$21,'Country-wise data'!FC94&lt;'non-R&amp;D ex_typologies'!$H$21),'non-R&amp;D ex_typologies'!$B$21,IF(AND('Country-wise data'!FC94&gt;'non-R&amp;D ex_typologies'!$G$19,'Country-wise data'!FC94&lt;'non-R&amp;D ex_typologies'!$H$19),'non-R&amp;D ex_typologies'!$B$19,'non-R&amp;D ex_typologies'!$B$20))))</f>
        <v>Program heavy</v>
      </c>
      <c r="FQ94" t="str">
        <f>IF($FK94='non-R&amp;D ex_typologies'!$C$16,IF(AND('Country-wise data'!FD94&gt;'non-R&amp;D ex_typologies'!$C$21,'Country-wise data'!FD94&lt;'non-R&amp;D ex_typologies'!$D$21),'non-R&amp;D ex_typologies'!$B$21,IF(AND('Country-wise data'!FD94&gt;'non-R&amp;D ex_typologies'!$C$19,'Country-wise data'!FD94&lt;'non-R&amp;D ex_typologies'!$D$19),'non-R&amp;D ex_typologies'!$B$19,'non-R&amp;D ex_typologies'!$B$20)),IF($FK94='non-R&amp;D ex_typologies'!$E$16,IF(AND('Country-wise data'!FD94&gt;'non-R&amp;D ex_typologies'!$E$21,'Country-wise data'!FD94&lt;'non-R&amp;D ex_typologies'!$F$21),'non-R&amp;D ex_typologies'!$B$21,IF(AND('Country-wise data'!FD94&gt;'non-R&amp;D ex_typologies'!$E$19,'Country-wise data'!FD94&lt;'non-R&amp;D ex_typologies'!$F$19),'non-R&amp;D ex_typologies'!$B$19,'non-R&amp;D ex_typologies'!$B$20)),IF(AND('Country-wise data'!FD94&gt;'non-R&amp;D ex_typologies'!$G$21,'Country-wise data'!FD94&lt;'non-R&amp;D ex_typologies'!$H$21),'non-R&amp;D ex_typologies'!$B$21,IF(AND('Country-wise data'!FD94&gt;'non-R&amp;D ex_typologies'!$G$19,'Country-wise data'!FD94&lt;'non-R&amp;D ex_typologies'!$H$19),'non-R&amp;D ex_typologies'!$B$19,'non-R&amp;D ex_typologies'!$B$20))))</f>
        <v>Program heavy</v>
      </c>
      <c r="FR94" t="str">
        <f>IF($FK94='non-R&amp;D ex_typologies'!$C$16,IF(AND('Country-wise data'!FE94&gt;'non-R&amp;D ex_typologies'!$C$21,'Country-wise data'!FE94&lt;'non-R&amp;D ex_typologies'!$D$21),'non-R&amp;D ex_typologies'!$B$21,IF(AND('Country-wise data'!FE94&gt;'non-R&amp;D ex_typologies'!$C$19,'Country-wise data'!FE94&lt;'non-R&amp;D ex_typologies'!$D$19),'non-R&amp;D ex_typologies'!$B$19,'non-R&amp;D ex_typologies'!$B$20)),IF($FK94='non-R&amp;D ex_typologies'!$E$16,IF(AND('Country-wise data'!FE94&gt;'non-R&amp;D ex_typologies'!$E$21,'Country-wise data'!FE94&lt;'non-R&amp;D ex_typologies'!$F$21),'non-R&amp;D ex_typologies'!$B$21,IF(AND('Country-wise data'!FE94&gt;'non-R&amp;D ex_typologies'!$E$19,'Country-wise data'!FE94&lt;'non-R&amp;D ex_typologies'!$F$19),'non-R&amp;D ex_typologies'!$B$19,'non-R&amp;D ex_typologies'!$B$20)),IF(AND('Country-wise data'!FE94&gt;'non-R&amp;D ex_typologies'!$G$21,'Country-wise data'!FE94&lt;'non-R&amp;D ex_typologies'!$H$21),'non-R&amp;D ex_typologies'!$B$21,IF(AND('Country-wise data'!FE94&gt;'non-R&amp;D ex_typologies'!$G$19,'Country-wise data'!FE94&lt;'non-R&amp;D ex_typologies'!$H$19),'non-R&amp;D ex_typologies'!$B$19,'non-R&amp;D ex_typologies'!$B$20))))</f>
        <v>Program heavy</v>
      </c>
      <c r="FS94" t="str">
        <f>IF($FK94='non-R&amp;D ex_typologies'!$C$16,IF(AND('Country-wise data'!FF94&gt;'non-R&amp;D ex_typologies'!$C$21,'Country-wise data'!FF94&lt;'non-R&amp;D ex_typologies'!$D$21),'non-R&amp;D ex_typologies'!$B$21,IF(AND('Country-wise data'!FF94&gt;'non-R&amp;D ex_typologies'!$C$19,'Country-wise data'!FF94&lt;'non-R&amp;D ex_typologies'!$D$19),'non-R&amp;D ex_typologies'!$B$19,'non-R&amp;D ex_typologies'!$B$20)),IF($FK94='non-R&amp;D ex_typologies'!$E$16,IF(AND('Country-wise data'!FF94&gt;'non-R&amp;D ex_typologies'!$E$21,'Country-wise data'!FF94&lt;'non-R&amp;D ex_typologies'!$F$21),'non-R&amp;D ex_typologies'!$B$21,IF(AND('Country-wise data'!FF94&gt;'non-R&amp;D ex_typologies'!$E$19,'Country-wise data'!FF94&lt;'non-R&amp;D ex_typologies'!$F$19),'non-R&amp;D ex_typologies'!$B$19,'non-R&amp;D ex_typologies'!$B$20)),IF(AND('Country-wise data'!FF94&gt;'non-R&amp;D ex_typologies'!$G$21,'Country-wise data'!FF94&lt;'non-R&amp;D ex_typologies'!$H$21),'non-R&amp;D ex_typologies'!$B$21,IF(AND('Country-wise data'!FF94&gt;'non-R&amp;D ex_typologies'!$G$19,'Country-wise data'!FF94&lt;'non-R&amp;D ex_typologies'!$H$19),'non-R&amp;D ex_typologies'!$B$19,'non-R&amp;D ex_typologies'!$B$20))))</f>
        <v>Program heavy</v>
      </c>
      <c r="FT94" t="str">
        <f>IF($FK94='non-R&amp;D ex_typologies'!$C$16,IF(AND('Country-wise data'!FG94&gt;'non-R&amp;D ex_typologies'!$C$21,'Country-wise data'!FG94&lt;'non-R&amp;D ex_typologies'!$D$21),'non-R&amp;D ex_typologies'!$B$21,IF(AND('Country-wise data'!FG94&gt;'non-R&amp;D ex_typologies'!$C$19,'Country-wise data'!FG94&lt;'non-R&amp;D ex_typologies'!$D$19),'non-R&amp;D ex_typologies'!$B$19,'non-R&amp;D ex_typologies'!$B$20)),IF($FK94='non-R&amp;D ex_typologies'!$E$16,IF(AND('Country-wise data'!FG94&gt;'non-R&amp;D ex_typologies'!$E$21,'Country-wise data'!FG94&lt;'non-R&amp;D ex_typologies'!$F$21),'non-R&amp;D ex_typologies'!$B$21,IF(AND('Country-wise data'!FG94&gt;'non-R&amp;D ex_typologies'!$E$19,'Country-wise data'!FG94&lt;'non-R&amp;D ex_typologies'!$F$19),'non-R&amp;D ex_typologies'!$B$19,'non-R&amp;D ex_typologies'!$B$20)),IF(AND('Country-wise data'!FG94&gt;'non-R&amp;D ex_typologies'!$G$21,'Country-wise data'!FG94&lt;'non-R&amp;D ex_typologies'!$H$21),'non-R&amp;D ex_typologies'!$B$21,IF(AND('Country-wise data'!FG94&gt;'non-R&amp;D ex_typologies'!$G$19,'Country-wise data'!FG94&lt;'non-R&amp;D ex_typologies'!$H$19),'non-R&amp;D ex_typologies'!$B$19,'non-R&amp;D ex_typologies'!$B$20))))</f>
        <v>Program heavy</v>
      </c>
      <c r="FU94" t="str">
        <f>IF($FK94='non-R&amp;D ex_typologies'!$C$16,IF(AND('Country-wise data'!FH94&gt;'non-R&amp;D ex_typologies'!$C$21,'Country-wise data'!FH94&lt;'non-R&amp;D ex_typologies'!$D$21),'non-R&amp;D ex_typologies'!$B$21,IF(AND('Country-wise data'!FH94&gt;'non-R&amp;D ex_typologies'!$C$19,'Country-wise data'!FH94&lt;'non-R&amp;D ex_typologies'!$D$19),'non-R&amp;D ex_typologies'!$B$19,'non-R&amp;D ex_typologies'!$B$20)),IF($FK94='non-R&amp;D ex_typologies'!$E$16,IF(AND('Country-wise data'!FH94&gt;'non-R&amp;D ex_typologies'!$E$21,'Country-wise data'!FH94&lt;'non-R&amp;D ex_typologies'!$F$21),'non-R&amp;D ex_typologies'!$B$21,IF(AND('Country-wise data'!FH94&gt;'non-R&amp;D ex_typologies'!$E$19,'Country-wise data'!FH94&lt;'non-R&amp;D ex_typologies'!$F$19),'non-R&amp;D ex_typologies'!$B$19,'non-R&amp;D ex_typologies'!$B$20)),IF(AND('Country-wise data'!FH94&gt;'non-R&amp;D ex_typologies'!$G$21,'Country-wise data'!FH94&lt;'non-R&amp;D ex_typologies'!$H$21),'non-R&amp;D ex_typologies'!$B$21,IF(AND('Country-wise data'!FH94&gt;'non-R&amp;D ex_typologies'!$G$19,'Country-wise data'!FH94&lt;'non-R&amp;D ex_typologies'!$H$19),'non-R&amp;D ex_typologies'!$B$19,'non-R&amp;D ex_typologies'!$B$20))))</f>
        <v>Program heavy</v>
      </c>
    </row>
    <row r="95" spans="2:177" x14ac:dyDescent="0.35">
      <c r="B95" t="s">
        <v>237</v>
      </c>
      <c r="C95" t="s">
        <v>238</v>
      </c>
      <c r="D95" t="s">
        <v>379</v>
      </c>
      <c r="E95" t="s">
        <v>26</v>
      </c>
      <c r="F95" t="s">
        <v>369</v>
      </c>
      <c r="G95" s="55">
        <f>Assumptions!$C$13</f>
        <v>1.1000000000000001</v>
      </c>
      <c r="H95">
        <f>SUMIFS(FAOstat!M:M,FAOstat!$B:$B,'Country-wise data'!$B95)*G95</f>
        <v>777.2600000000001</v>
      </c>
      <c r="I95">
        <f>IF(SUMIFS(FAOstat!N:N,FAOstat!$B:$B,'Country-wise data'!$B95)=0,H95*(1+Assumptions!$C$9),SUMIFS(FAOstat!N:N,FAOstat!$B:$B,'Country-wise data'!$B95)*$G95)</f>
        <v>744.23800000000006</v>
      </c>
      <c r="J95">
        <f>IF(SUMIFS(FAOstat!O:O,FAOstat!$B:$B,'Country-wise data'!$B95)=0,I95*(1+Assumptions!$C$9),SUMIFS(FAOstat!O:O,FAOstat!$B:$B,'Country-wise data'!$B95)*$G95)</f>
        <v>675.36700000000008</v>
      </c>
      <c r="K95">
        <f>IF(SUMIFS(FAOstat!P:P,FAOstat!$B:$B,'Country-wise data'!$B95)=0,J95*(1+Assumptions!$C$9),SUMIFS(FAOstat!P:P,FAOstat!$B:$B,'Country-wise data'!$B95)*$G95)</f>
        <v>585.7170000000001</v>
      </c>
      <c r="L95">
        <f>IF(SUMIFS(FAOstat!Q:Q,FAOstat!$B:$B,'Country-wise data'!$B95)=0,K95*(1+Assumptions!$C$9),SUMIFS(FAOstat!Q:Q,FAOstat!$B:$B,'Country-wise data'!$B95)*$G95)</f>
        <v>622.72100000000012</v>
      </c>
      <c r="M95">
        <f>IF(SUMIFS(FAOstat!R:R,FAOstat!$B:$B,'Country-wise data'!$B95)=0,L95*(1+Assumptions!$C$9),SUMIFS(FAOstat!R:R,FAOstat!$B:$B,'Country-wise data'!$B95)*$G95)</f>
        <v>332.43100000000004</v>
      </c>
      <c r="N95">
        <f>IF(SUMIFS(FAOstat!S:S,FAOstat!$B:$B,'Country-wise data'!$B95)=0,M95*(1+Assumptions!$C$9),SUMIFS(FAOstat!S:S,FAOstat!$B:$B,'Country-wise data'!$B95)*$G95)</f>
        <v>414.20500000000004</v>
      </c>
      <c r="O95">
        <f>IF(SUMIFS(FAOstat!T:T,FAOstat!$B:$B,'Country-wise data'!$B95)=0,N95*(1+Assumptions!$C$9),SUMIFS(FAOstat!T:T,FAOstat!$B:$B,'Country-wise data'!$B95)*$G95)</f>
        <v>580.07400000000007</v>
      </c>
      <c r="P95">
        <f>IF(SUMIFS(FAOstat!U:U,FAOstat!$B:$B,'Country-wise data'!$B95)=0,O95*(1+Assumptions!$C$9),SUMIFS(FAOstat!U:U,FAOstat!$B:$B,'Country-wise data'!$B95)*$G95)</f>
        <v>591.67548000000011</v>
      </c>
      <c r="Q95">
        <f>IF(SUMIFS(FAOstat!V:V,FAOstat!$B:$B,'Country-wise data'!$B95)=0,P95*(1+Assumptions!$C$9),SUMIFS(FAOstat!V:V,FAOstat!$B:$B,'Country-wise data'!$B95)*$G95)</f>
        <v>603.50898960000006</v>
      </c>
      <c r="R95" s="36">
        <f t="shared" si="90"/>
        <v>-6.2479298467016386E-3</v>
      </c>
      <c r="S95">
        <f>SUMIFS(FAOstat!CE:CE,FAOstat!$B:$B,'Country-wise data'!$B95)</f>
        <v>86820.121555000005</v>
      </c>
      <c r="T95">
        <f>SUMIFS(FAOstat!CF:CF,FAOstat!$B:$B,'Country-wise data'!$B95)</f>
        <v>91236.702837999997</v>
      </c>
      <c r="U95">
        <f>SUMIFS(FAOstat!CG:CG,FAOstat!$B:$B,'Country-wise data'!$B95)</f>
        <v>100419.39795</v>
      </c>
      <c r="V95">
        <f>SUMIFS(FAOstat!CH:CH,FAOstat!$B:$B,'Country-wise data'!$B95)</f>
        <v>106899.892313</v>
      </c>
      <c r="W95">
        <f>SUMIFS(FAOstat!CI:CI,FAOstat!$B:$B,'Country-wise data'!$B95)</f>
        <v>113644.356116</v>
      </c>
      <c r="X95">
        <f>SUMIFS(FAOstat!CJ:CJ,FAOstat!$B:$B,'Country-wise data'!$B95)</f>
        <v>102041.756018</v>
      </c>
      <c r="Y95">
        <f>SUMIFS(FAOstat!CK:CK,FAOstat!$B:$B,'Country-wise data'!$B95)</f>
        <v>84907.969910999993</v>
      </c>
      <c r="Z95">
        <f>SUMIFS(FAOstat!CL:CL,FAOstat!$B:$B,'Country-wise data'!$B95)</f>
        <v>78330.048899000001</v>
      </c>
      <c r="AA95">
        <f>SUMIFS(FAOstat!CM:CM,FAOstat!$B:$B,'Country-wise data'!$B95)</f>
        <v>89424.222225999998</v>
      </c>
      <c r="AB95">
        <f>SUMIFS(FAOstat!CN:CN,FAOstat!$B:$B,'Country-wise data'!$B95)</f>
        <v>91212.706670519998</v>
      </c>
      <c r="AC95" s="53">
        <f>IFERROR(INDEX('ASTI data (new)'!$AF$6:$AL$130,MATCH('Country-wise data'!$B95,'ASTI data (new)'!$C$6:$C$130,),MATCH('Country-wise data'!AC$3,'ASTI data (new)'!$AF$5:$AL$5,)),(INDEX(Assumptions!$G$154:$P$345,MATCH('Country-wise data'!$B95,Assumptions!$B$154:$B$344,),MATCH('Country-wise data'!AC$3,Assumptions!$G$153:$P$153,))*S95))</f>
        <v>205.93499438679203</v>
      </c>
      <c r="AD95" s="53">
        <f>IFERROR(INDEX('ASTI data (new)'!$AF$6:$AL$130,MATCH('Country-wise data'!$B95,'ASTI data (new)'!$C$6:$C$130,),MATCH('Country-wise data'!AD$3,'ASTI data (new)'!$AF$5:$AL$5,)),(INDEX(Assumptions!$G$154:$P$345,MATCH('Country-wise data'!$B95,Assumptions!$B$154:$B$344,),MATCH('Country-wise data'!AD$3,Assumptions!$G$153:$P$153,))*T95))</f>
        <v>264.07448643861443</v>
      </c>
      <c r="AE95" s="53">
        <f>IFERROR(INDEX('ASTI data (new)'!$AF$6:$AL$130,MATCH('Country-wise data'!$B95,'ASTI data (new)'!$C$6:$C$130,),MATCH('Country-wise data'!AE$3,'ASTI data (new)'!$AF$5:$AL$5,)),(INDEX(Assumptions!$G$154:$P$345,MATCH('Country-wise data'!$B95,Assumptions!$B$154:$B$344,),MATCH('Country-wise data'!AE$3,Assumptions!$G$153:$P$153,))*U95))</f>
        <v>241.70031693946351</v>
      </c>
      <c r="AF95" s="53">
        <f>IFERROR(INDEX('ASTI data (new)'!$AF$6:$AL$130,MATCH('Country-wise data'!$B95,'ASTI data (new)'!$C$6:$C$130,),MATCH('Country-wise data'!AF$3,'ASTI data (new)'!$AF$5:$AL$5,)),(INDEX(Assumptions!$G$154:$P$345,MATCH('Country-wise data'!$B95,Assumptions!$B$154:$B$344,),MATCH('Country-wise data'!AF$3,Assumptions!$G$153:$P$153,))*V95))</f>
        <v>249.55244482856421</v>
      </c>
      <c r="AG95" s="53">
        <f>IFERROR(INDEX('ASTI data (new)'!$AF$6:$AL$130,MATCH('Country-wise data'!$B95,'ASTI data (new)'!$C$6:$C$130,),MATCH('Country-wise data'!AG$3,'ASTI data (new)'!$AF$5:$AL$5,)),(INDEX(Assumptions!$G$154:$P$345,MATCH('Country-wise data'!$B95,Assumptions!$B$154:$B$344,),MATCH('Country-wise data'!AG$3,Assumptions!$G$153:$P$153,))*W95))</f>
        <v>252.52314709271315</v>
      </c>
      <c r="AH95" s="53">
        <f>IFERROR(INDEX('ASTI data (new)'!$AF$6:$AL$130,MATCH('Country-wise data'!$B95,'ASTI data (new)'!$C$6:$C$130,),MATCH('Country-wise data'!AH$3,'ASTI data (new)'!$AF$5:$AL$5,)),(INDEX(Assumptions!$G$154:$P$345,MATCH('Country-wise data'!$B95,Assumptions!$B$154:$B$344,),MATCH('Country-wise data'!AH$3,Assumptions!$G$153:$P$153,))*X95))</f>
        <v>250.94486699736825</v>
      </c>
      <c r="AI95" s="53">
        <f>IFERROR(INDEX('ASTI data (new)'!$AF$6:$AL$130,MATCH('Country-wise data'!$B95,'ASTI data (new)'!$C$6:$C$130,),MATCH('Country-wise data'!AI$3,'ASTI data (new)'!$AF$5:$AL$5,)),(INDEX(Assumptions!$G$154:$P$345,MATCH('Country-wise data'!$B95,Assumptions!$B$154:$B$344,),MATCH('Country-wise data'!AI$3,Assumptions!$G$153:$P$153,))*Y95))</f>
        <v>292.68547829140954</v>
      </c>
      <c r="AJ95" s="53">
        <f t="shared" ref="AJ95:AL95" si="132">IFERROR((1+($AI95/$AF95)^(1/3)-1)*AI95,0)</f>
        <v>308.66043036076877</v>
      </c>
      <c r="AK95" s="53">
        <f t="shared" si="132"/>
        <v>325.5073050656755</v>
      </c>
      <c r="AL95" s="53">
        <f t="shared" si="132"/>
        <v>343.27369247582624</v>
      </c>
      <c r="AM95" s="55" cm="1">
        <f t="array" ref="AM95">INDEX('non-R&amp;D ex_typologies'!$J$8:$J$10,MATCH('Country-wise data'!FL95,'non-R&amp;D ex_typologies'!$F$8:$F$10,),)*'Country-wise data'!AC95</f>
        <v>601.64416521522423</v>
      </c>
      <c r="AN95" s="55" cm="1">
        <f t="array" ref="AN95">INDEX('non-R&amp;D ex_typologies'!$J$8:$J$10,MATCH('Country-wise data'!FM95,'non-R&amp;D ex_typologies'!$F$8:$F$10,),)*'Country-wise data'!AD95</f>
        <v>771.50012517828384</v>
      </c>
      <c r="AO95" s="55" cm="1">
        <f t="array" ref="AO95">INDEX('non-R&amp;D ex_typologies'!$J$8:$J$10,MATCH('Country-wise data'!FN95,'non-R&amp;D ex_typologies'!$F$8:$F$10,),)*'Country-wise data'!AE95</f>
        <v>706.13343715722181</v>
      </c>
      <c r="AP95" s="55" cm="1">
        <f t="array" ref="AP95">INDEX('non-R&amp;D ex_typologies'!$J$8:$J$10,MATCH('Country-wise data'!FO95,'non-R&amp;D ex_typologies'!$F$8:$F$10,),)*'Country-wise data'!AF95</f>
        <v>729.07362244757655</v>
      </c>
      <c r="AQ95" s="55" cm="1">
        <f t="array" ref="AQ95">INDEX('non-R&amp;D ex_typologies'!$J$8:$J$10,MATCH('Country-wise data'!FP95,'non-R&amp;D ex_typologies'!$F$8:$F$10,),)*'Country-wise data'!AG95</f>
        <v>737.75260238072917</v>
      </c>
      <c r="AR95" s="55" cm="1">
        <f t="array" ref="AR95">INDEX('non-R&amp;D ex_typologies'!$J$8:$J$10,MATCH('Country-wise data'!FQ95,'non-R&amp;D ex_typologies'!$F$8:$F$10,),)*'Country-wise data'!AH95</f>
        <v>733.14161815598834</v>
      </c>
      <c r="AS95" s="55" cm="1">
        <f t="array" ref="AS95">INDEX('non-R&amp;D ex_typologies'!$J$8:$J$10,MATCH('Country-wise data'!FR95,'non-R&amp;D ex_typologies'!$F$8:$F$10,),)*'Country-wise data'!AI95</f>
        <v>855.08784352849011</v>
      </c>
      <c r="AT95" s="55" cm="1">
        <f t="array" ref="AT95">INDEX('non-R&amp;D ex_typologies'!$J$8:$J$10,MATCH('Country-wise data'!FS95,'non-R&amp;D ex_typologies'!$F$8:$F$10,),)*'Country-wise data'!AJ95</f>
        <v>901.75906000018313</v>
      </c>
      <c r="AU95" s="55" cm="1">
        <f t="array" ref="AU95">INDEX('non-R&amp;D ex_typologies'!$J$8:$J$10,MATCH('Country-wise data'!FT95,'non-R&amp;D ex_typologies'!$F$8:$F$10,),)*'Country-wise data'!AK95</f>
        <v>950.97761995644657</v>
      </c>
      <c r="AV95" s="55" cm="1">
        <f t="array" ref="AV95">INDEX('non-R&amp;D ex_typologies'!$J$8:$J$10,MATCH('Country-wise data'!FU95,'non-R&amp;D ex_typologies'!$F$8:$F$10,),)*'Country-wise data'!AL95</f>
        <v>1002.8825589596448</v>
      </c>
      <c r="AW95">
        <f t="shared" si="92"/>
        <v>10724.809815856986</v>
      </c>
      <c r="AX95" s="53">
        <f>INDEX('GDP deflators'!$AB$3:$AK$155,MATCH('Country-wise data'!$B95,'GDP deflators'!$B$3:$B$155,),MATCH('Country-wise data'!AX$3,'GDP deflators'!$D$2:$M$2,))</f>
        <v>49.501867631913434</v>
      </c>
      <c r="AY95" s="53">
        <f>INDEX('GDP deflators'!$AB$3:$AK$155,MATCH('Country-wise data'!$B95,'GDP deflators'!$B$3:$B$155,),MATCH('Country-wise data'!AY$3,'GDP deflators'!$D$2:$M$2,))</f>
        <v>54.342387015413117</v>
      </c>
      <c r="AZ95" s="53">
        <f>INDEX('GDP deflators'!$AB$3:$AK$155,MATCH('Country-wise data'!$B95,'GDP deflators'!$B$3:$B$155,),MATCH('Country-wise data'!AZ$3,'GDP deflators'!$D$2:$M$2,))</f>
        <v>59.748170253330748</v>
      </c>
      <c r="BA95" s="53">
        <f>INDEX('GDP deflators'!$AB$3:$AK$155,MATCH('Country-wise data'!$B95,'GDP deflators'!$B$3:$B$155,),MATCH('Country-wise data'!BA$3,'GDP deflators'!$D$2:$M$2,))</f>
        <v>62.714514976148664</v>
      </c>
      <c r="BB95" s="53">
        <f>INDEX('GDP deflators'!$AB$3:$AK$155,MATCH('Country-wise data'!$B95,'GDP deflators'!$B$3:$B$155,),MATCH('Country-wise data'!BB$3,'GDP deflators'!$D$2:$M$2,))</f>
        <v>65.638656323694349</v>
      </c>
      <c r="BC95" s="53">
        <f>INDEX('GDP deflators'!$AB$3:$AK$155,MATCH('Country-wise data'!$B95,'GDP deflators'!$B$3:$B$155,),MATCH('Country-wise data'!BC$3,'GDP deflators'!$D$2:$M$2,))</f>
        <v>67.518327631679924</v>
      </c>
      <c r="BD95" s="53">
        <f>INDEX('GDP deflators'!$AB$3:$AK$155,MATCH('Country-wise data'!$B95,'GDP deflators'!$B$3:$B$155,),MATCH('Country-wise data'!BD$3,'GDP deflators'!$D$2:$M$2,))</f>
        <v>73.962054057853351</v>
      </c>
      <c r="BE95" s="53">
        <f>INDEX('GDP deflators'!$AB$3:$AK$155,MATCH('Country-wise data'!$B95,'GDP deflators'!$B$3:$B$155,),MATCH('Country-wise data'!BE$3,'GDP deflators'!$D$2:$M$2,))</f>
        <v>82.185834254450512</v>
      </c>
      <c r="BF95" s="53">
        <f>INDEX('GDP deflators'!$AB$3:$AK$155,MATCH('Country-wise data'!$B95,'GDP deflators'!$B$3:$B$155,),MATCH('Country-wise data'!BF$3,'GDP deflators'!$D$2:$M$2,))</f>
        <v>90.592200057285936</v>
      </c>
      <c r="BG95" s="53">
        <f>INDEX('GDP deflators'!$AB$3:$AK$155,MATCH('Country-wise data'!$B95,'GDP deflators'!$B$3:$B$155,),MATCH('Country-wise data'!BG$3,'GDP deflators'!$D$2:$M$2,))</f>
        <v>100</v>
      </c>
      <c r="BH95" cm="1">
        <f t="array" ref="BH95">H95/(INDEX($AX95:$BG95,,MATCH(BH$3,$AX$3:$BG$3,))/100)</f>
        <v>1570.1629800708918</v>
      </c>
      <c r="BI95" cm="1">
        <f t="array" ref="BI95">I95/(INDEX($AX95:$BG95,,MATCH(BI$3,$AX$3:$BG$3,))/100)</f>
        <v>1369.5349815769264</v>
      </c>
      <c r="BJ95" cm="1">
        <f t="array" ref="BJ95">J95/(INDEX($AX95:$BG95,,MATCH(BJ$3,$AX$3:$BG$3,))/100)</f>
        <v>1130.3559542266498</v>
      </c>
      <c r="BK95" cm="1">
        <f t="array" ref="BK95">K95/(INDEX($AX95:$BG95,,MATCH(BK$3,$AX$3:$BG$3,))/100)</f>
        <v>933.94168833603783</v>
      </c>
      <c r="BL95" cm="1">
        <f t="array" ref="BL95">L95/(INDEX($AX95:$BG95,,MATCH(BL$3,$AX$3:$BG$3,))/100)</f>
        <v>948.71076721783732</v>
      </c>
      <c r="BM95" cm="1">
        <f t="array" ref="BM95">M95/(INDEX($AX95:$BG95,,MATCH(BM$3,$AX$3:$BG$3,))/100)</f>
        <v>492.35668545205766</v>
      </c>
      <c r="BN95" cm="1">
        <f t="array" ref="BN95">N95/(INDEX($AX95:$BG95,,MATCH(BN$3,$AX$3:$BG$3,))/100)</f>
        <v>560.02365709855428</v>
      </c>
      <c r="BO95" cm="1">
        <f t="array" ref="BO95">O95/(INDEX($AX95:$BG95,,MATCH(BO$3,$AX$3:$BG$3,))/100)</f>
        <v>705.80776512418015</v>
      </c>
      <c r="BP95" cm="1">
        <f t="array" ref="BP95">P95/(INDEX($AX95:$BG95,,MATCH(BP$3,$AX$3:$BG$3,))/100)</f>
        <v>653.11967214159097</v>
      </c>
      <c r="BQ95" cm="1">
        <f t="array" ref="BQ95">Q95/(INDEX($AX95:$BG95,,MATCH(BQ$3,$AX$3:$BG$3,))/100)</f>
        <v>603.50898960000006</v>
      </c>
      <c r="BS95" cm="1">
        <f t="array" ref="BS95">S95/(INDEX($AX95:$BG95,,MATCH(BS$3,$AX$3:$BG$3,))/100)</f>
        <v>175387.5675976068</v>
      </c>
      <c r="BT95" cm="1">
        <f t="array" ref="BT95">T95/(INDEX($AX95:$BG95,,MATCH(BT$3,$AX$3:$BG$3,))/100)</f>
        <v>167892.33570494899</v>
      </c>
      <c r="BU95" cm="1">
        <f t="array" ref="BU95">U95/(INDEX($AX95:$BG95,,MATCH(BU$3,$AX$3:$BG$3,))/100)</f>
        <v>168071.08489552778</v>
      </c>
      <c r="BV95" cm="1">
        <f t="array" ref="BV95">V95/(INDEX($AX95:$BG95,,MATCH(BV$3,$AX$3:$BG$3,))/100)</f>
        <v>170454.78603104202</v>
      </c>
      <c r="BW95" cm="1">
        <f t="array" ref="BW95">W95/(INDEX($AX95:$BG95,,MATCH(BW$3,$AX$3:$BG$3,))/100)</f>
        <v>173136.32313795015</v>
      </c>
      <c r="BX95" cm="1">
        <f t="array" ref="BX95">X95/(INDEX($AX95:$BG95,,MATCH(BX$3,$AX$3:$BG$3,))/100)</f>
        <v>151131.93646419869</v>
      </c>
      <c r="BY95" cm="1">
        <f t="array" ref="BY95">Y95/(INDEX($AX95:$BG95,,MATCH(BY$3,$AX$3:$BG$3,))/100)</f>
        <v>114799.36704378804</v>
      </c>
      <c r="BZ95" cm="1">
        <f t="array" ref="BZ95">Z95/(INDEX($AX95:$BG95,,MATCH(BZ$3,$AX$3:$BG$3,))/100)</f>
        <v>95308.455051374374</v>
      </c>
      <c r="CA95" cm="1">
        <f t="array" ref="CA95">AA95/(INDEX($AX95:$BG95,,MATCH(CA$3,$AX$3:$BG$3,))/100)</f>
        <v>98710.730249903005</v>
      </c>
      <c r="CB95" cm="1">
        <f t="array" ref="CB95">AB95/(INDEX($AX95:$BG95,,MATCH(CB$3,$AX$3:$BG$3,))/100)</f>
        <v>91212.706670519998</v>
      </c>
      <c r="CC95" cm="1">
        <f t="array" ref="CC95">AC95/(INDEX($AX95:$BG95,,MATCH(CC$3,$AX$3:$BG$3,))/100)</f>
        <v>416.01459548574184</v>
      </c>
      <c r="CD95" cm="1">
        <f t="array" ref="CD95">AD95/(INDEX($AX95:$BG95,,MATCH(CD$3,$AX$3:$BG$3,))/100)</f>
        <v>485.94568796493064</v>
      </c>
      <c r="CE95" cm="1">
        <f t="array" ref="CE95">AE95/(INDEX($AX95:$BG95,,MATCH(CE$3,$AX$3:$BG$3,))/100)</f>
        <v>404.53174702197612</v>
      </c>
      <c r="CF95" cm="1">
        <f t="array" ref="CF95">AF95/(INDEX($AX95:$BG95,,MATCH(CF$3,$AX$3:$BG$3,))/100)</f>
        <v>397.91816124779569</v>
      </c>
      <c r="CG95" cm="1">
        <f t="array" ref="CG95">AG95/(INDEX($AX95:$BG95,,MATCH(CG$3,$AX$3:$BG$3,))/100)</f>
        <v>384.71711828987725</v>
      </c>
      <c r="CH95" cm="1">
        <f t="array" ref="CH95">AH95/(INDEX($AX95:$BG95,,MATCH(CH$3,$AX$3:$BG$3,))/100)</f>
        <v>371.66925751819679</v>
      </c>
      <c r="CI95" cm="1">
        <f t="array" ref="CI95">AI95/(INDEX($AX95:$BG95,,MATCH(CI$3,$AX$3:$BG$3,))/100)</f>
        <v>395.72383706713987</v>
      </c>
      <c r="CJ95" cm="1">
        <f t="array" ref="CJ95">AJ95/(INDEX($AX95:$BG95,,MATCH(CJ$3,$AX$3:$BG$3,))/100)</f>
        <v>375.56402896044614</v>
      </c>
      <c r="CK95" cm="1">
        <f t="array" ref="CK95">AK95/(INDEX($AX95:$BG95,,MATCH(CK$3,$AX$3:$BG$3,))/100)</f>
        <v>359.31051995628889</v>
      </c>
      <c r="CL95" cm="1">
        <f t="array" ref="CL95">AL95/(INDEX($AX95:$BG95,,MATCH(CL$3,$AX$3:$BG$3,))/100)</f>
        <v>343.27369247582624</v>
      </c>
      <c r="CM95" cm="1">
        <f t="array" ref="CM95">AM95/(INDEX($AX95:$BG95,,MATCH(CM$3,$AX$3:$BG$3,))/100)</f>
        <v>1215.3969011612592</v>
      </c>
      <c r="CN95" cm="1">
        <f t="array" ref="CN95">AN95/(INDEX($AX95:$BG95,,MATCH(CN$3,$AX$3:$BG$3,))/100)</f>
        <v>1419.7023125970957</v>
      </c>
      <c r="CO95" cm="1">
        <f t="array" ref="CO95">AO95/(INDEX($AX95:$BG95,,MATCH(CO$3,$AX$3:$BG$3,))/100)</f>
        <v>1181.8494761651004</v>
      </c>
      <c r="CP95" cm="1">
        <f t="array" ref="CP95">AP95/(INDEX($AX95:$BG95,,MATCH(CP$3,$AX$3:$BG$3,))/100)</f>
        <v>1162.5277222104883</v>
      </c>
      <c r="CQ95" cm="1">
        <f t="array" ref="CQ95">AQ95/(INDEX($AX95:$BG95,,MATCH(CQ$3,$AX$3:$BG$3,))/100)</f>
        <v>1123.9605496226682</v>
      </c>
      <c r="CR95" cm="1">
        <f t="array" ref="CR95">AR95/(INDEX($AX95:$BG95,,MATCH(CR$3,$AX$3:$BG$3,))/100)</f>
        <v>1085.8409025699784</v>
      </c>
      <c r="CS95" cm="1">
        <f t="array" ref="CS95">AS95/(INDEX($AX95:$BG95,,MATCH(CS$3,$AX$3:$BG$3,))/100)</f>
        <v>1156.1169499965993</v>
      </c>
      <c r="CT95" cm="1">
        <f t="array" ref="CT95">AT95/(INDEX($AX95:$BG95,,MATCH(CT$3,$AX$3:$BG$3,))/100)</f>
        <v>1097.2195733978951</v>
      </c>
      <c r="CU95" cm="1">
        <f t="array" ref="CU95">AU95/(INDEX($AX95:$BG95,,MATCH(CU$3,$AX$3:$BG$3,))/100)</f>
        <v>1049.7345459709516</v>
      </c>
      <c r="CV95" cm="1">
        <f t="array" ref="CV95">AV95/(INDEX($AX95:$BG95,,MATCH(CV$3,$AX$3:$BG$3,))/100)</f>
        <v>1002.8825589596448</v>
      </c>
      <c r="CW95">
        <f t="shared" si="93"/>
        <v>15429.900138639903</v>
      </c>
      <c r="CX95">
        <f>IFERROR(1/INDEX('exch rates'!$BC$5:$BL$268,MATCH('Country-wise data'!$B95,'exch rates'!$A$5:$A$268,),MATCH(CX$3,'exch rates'!$BC$4:$BL$4,)),1)</f>
        <v>6.6534706166103885E-3</v>
      </c>
      <c r="CY95">
        <f>IFERROR(1/INDEX('exch rates'!$BC$5:$BL$268,MATCH('Country-wise data'!$B95,'exch rates'!$A$5:$A$268,),MATCH(CY$3,'exch rates'!$BC$4:$BL$4,)),1)</f>
        <v>6.4993094483711102E-3</v>
      </c>
      <c r="CZ95">
        <f>IFERROR(1/INDEX('exch rates'!$BC$5:$BL$268,MATCH('Country-wise data'!$B95,'exch rates'!$A$5:$A$268,),MATCH(CZ$3,'exch rates'!$BC$4:$BL$4,)),1)</f>
        <v>6.3492063492063492E-3</v>
      </c>
      <c r="DA95">
        <f>IFERROR(1/INDEX('exch rates'!$BC$5:$BL$268,MATCH('Country-wise data'!$B95,'exch rates'!$A$5:$A$268,),MATCH(DA$3,'exch rates'!$BC$4:$BL$4,)),1)</f>
        <v>6.3568076112176328E-3</v>
      </c>
      <c r="DB95">
        <f>IFERROR(1/INDEX('exch rates'!$BC$5:$BL$268,MATCH('Country-wise data'!$B95,'exch rates'!$A$5:$A$268,),MATCH(DB$3,'exch rates'!$BC$4:$BL$4,)),1)</f>
        <v>6.307053540630052E-3</v>
      </c>
      <c r="DC95">
        <f>IFERROR(1/INDEX('exch rates'!$BC$5:$BL$268,MATCH('Country-wise data'!$B95,'exch rates'!$A$5:$A$268,),MATCH(DC$3,'exch rates'!$BC$4:$BL$4,)),1)</f>
        <v>5.1964158587683544E-3</v>
      </c>
      <c r="DD95">
        <f>IFERROR(1/INDEX('exch rates'!$BC$5:$BL$268,MATCH('Country-wise data'!$B95,'exch rates'!$A$5:$A$268,),MATCH(DD$3,'exch rates'!$BC$4:$BL$4,)),1)</f>
        <v>3.9448976693544574E-3</v>
      </c>
      <c r="DE95">
        <f>IFERROR(1/INDEX('exch rates'!$BC$5:$BL$268,MATCH('Country-wise data'!$B95,'exch rates'!$A$5:$A$268,),MATCH(DE$3,'exch rates'!$BC$4:$BL$4,)),1)</f>
        <v>3.2702169561565149E-3</v>
      </c>
      <c r="DF95">
        <f>IFERROR(1/INDEX('exch rates'!$BC$5:$BL$268,MATCH('Country-wise data'!$B95,'exch rates'!$A$5:$A$268,),MATCH(DF$3,'exch rates'!$BC$4:$BL$4,)),1)</f>
        <v>3.2670803391482948E-3</v>
      </c>
      <c r="DG95">
        <f>IFERROR(1/INDEX('exch rates'!$BC$5:$BL$268,MATCH('Country-wise data'!$B95,'exch rates'!$A$5:$A$268,),MATCH(DG$3,'exch rates'!$BC$4:$BL$4,)),1)</f>
        <v>3.2581679260679742E-3</v>
      </c>
      <c r="DH95" cm="1">
        <f t="array" ref="DH95">(BH95/INDEX($CX95:$DG95,,MATCH(DH$3,$CX$3:$DG$3,)))*$DG95</f>
        <v>768.90016581640225</v>
      </c>
      <c r="DI95" cm="1">
        <f t="array" ref="DI95">(BI95/INDEX($CX95:$DG95,,MATCH(DI$3,$CX$3:$DG$3,)))*$DG95</f>
        <v>686.56139333700571</v>
      </c>
      <c r="DJ95" cm="1">
        <f t="array" ref="DJ95">(BJ95/INDEX($CX95:$DG95,,MATCH(DJ$3,$CX$3:$DG$3,)))*$DG95</f>
        <v>580.05509862844372</v>
      </c>
      <c r="DK95" cm="1">
        <f t="array" ref="DK95">(BK95/INDEX($CX95:$DG95,,MATCH(DK$3,$CX$3:$DG$3,)))*$DG95</f>
        <v>478.6897826488385</v>
      </c>
      <c r="DL95" cm="1">
        <f t="array" ref="DL95">(BL95/INDEX($CX95:$DG95,,MATCH(DL$3,$CX$3:$DG$3,)))*$DG95</f>
        <v>490.09556886617327</v>
      </c>
      <c r="DM95" cm="1">
        <f t="array" ref="DM95">(BM95/INDEX($CX95:$DG95,,MATCH(DM$3,$CX$3:$DG$3,)))*$DG95</f>
        <v>308.70908032084503</v>
      </c>
      <c r="DN95" cm="1">
        <f t="array" ref="DN95">(BN95/INDEX($CX95:$DG95,,MATCH(DN$3,$CX$3:$DG$3,)))*$DG95</f>
        <v>462.53446105140279</v>
      </c>
      <c r="DO95" cm="1">
        <f t="array" ref="DO95">(BO95/INDEX($CX95:$DG95,,MATCH(DO$3,$CX$3:$DG$3,)))*$DG95</f>
        <v>703.20723460503621</v>
      </c>
      <c r="DP95" cm="1">
        <f t="array" ref="DP95">(BP95/INDEX($CX95:$DG95,,MATCH(DP$3,$CX$3:$DG$3,)))*$DG95</f>
        <v>651.33799807644482</v>
      </c>
      <c r="DQ95" cm="1">
        <f t="array" ref="DQ95">(BQ95/INDEX($CX95:$DG95,,MATCH(DQ$3,$CX$3:$DG$3,)))*$DG95</f>
        <v>603.50898960000006</v>
      </c>
      <c r="DS95" cm="1">
        <f t="array" ref="DS95">(BS95/INDEX($CX95:$DG95,,MATCH(DS$3,$CX$3:$DG$3,)))*$DG95</f>
        <v>85886.326145485029</v>
      </c>
      <c r="DT95" cm="1">
        <f t="array" ref="DT95">(BT95/INDEX($CX95:$DG95,,MATCH(DT$3,$CX$3:$DG$3,)))*$DG95</f>
        <v>84166.083731187624</v>
      </c>
      <c r="DU95" cm="1">
        <f t="array" ref="DU95">(BU95/INDEX($CX95:$DG95,,MATCH(DU$3,$CX$3:$DG$3,)))*$DG95</f>
        <v>86247.601351703837</v>
      </c>
      <c r="DV95" cm="1">
        <f t="array" ref="DV95">(BV95/INDEX($CX95:$DG95,,MATCH(DV$3,$CX$3:$DG$3,)))*$DG95</f>
        <v>87366.230135874837</v>
      </c>
      <c r="DW95" cm="1">
        <f t="array" ref="DW95">(BW95/INDEX($CX95:$DG95,,MATCH(DW$3,$CX$3:$DG$3,)))*$DG95</f>
        <v>89440.689103307872</v>
      </c>
      <c r="DX95" cm="1">
        <f t="array" ref="DX95">(BX95/INDEX($CX95:$DG95,,MATCH(DX$3,$CX$3:$DG$3,)))*$DG95</f>
        <v>94760.165732560519</v>
      </c>
      <c r="DY95" cm="1">
        <f t="array" ref="DY95">(BY95/INDEX($CX95:$DG95,,MATCH(DY$3,$CX$3:$DG$3,)))*$DG95</f>
        <v>94815.036278541069</v>
      </c>
      <c r="DZ95" cm="1">
        <f t="array" ref="DZ95">(BZ95/INDEX($CX95:$DG95,,MATCH(DZ$3,$CX$3:$DG$3,)))*$DG95</f>
        <v>94957.293505213223</v>
      </c>
      <c r="EA95" cm="1">
        <f t="array" ref="EA95">(CA95/INDEX($CX95:$DG95,,MATCH(EA$3,$CX$3:$DG$3,)))*$DG95</f>
        <v>98441.452879247168</v>
      </c>
      <c r="EB95" cm="1">
        <f t="array" ref="EB95">(CB95/INDEX($CX95:$DG95,,MATCH(EB$3,$CX$3:$DG$3,)))*$DG95</f>
        <v>91212.706670519998</v>
      </c>
      <c r="EC95" s="53" cm="1">
        <f t="array" ref="EC95">(CC95/INDEX($CX95:$DG95,,MATCH(EC$3,$CX$3:$DG$3,)))*$DG95</f>
        <v>203.72005677817489</v>
      </c>
      <c r="ED95" cm="1">
        <f t="array" ref="ED95">(CD95/INDEX($CX95:$DG95,,MATCH(ED$3,$CX$3:$DG$3,)))*$DG95</f>
        <v>243.60936602813794</v>
      </c>
      <c r="EE95" cm="1">
        <f t="array" ref="EE95">(CE95/INDEX($CX95:$DG95,,MATCH(EE$3,$CX$3:$DG$3,)))*$DG95</f>
        <v>207.5900972076613</v>
      </c>
      <c r="EF95" cm="1">
        <f t="array" ref="EF95">(CF95/INDEX($CX95:$DG95,,MATCH(EF$3,$CX$3:$DG$3,)))*$DG95</f>
        <v>203.95208876380852</v>
      </c>
      <c r="EG95" cm="1">
        <f t="array" ref="EG95">(CG95/INDEX($CX95:$DG95,,MATCH(EG$3,$CX$3:$DG$3,)))*$DG95</f>
        <v>198.74145151083647</v>
      </c>
      <c r="EH95" cm="1">
        <f t="array" ref="EH95">(CH95/INDEX($CX95:$DG95,,MATCH(EH$3,$CX$3:$DG$3,)))*$DG95</f>
        <v>233.03771038800326</v>
      </c>
      <c r="EI95" cm="1">
        <f t="array" ref="EI95">(CI95/INDEX($CX95:$DG95,,MATCH(EI$3,$CX$3:$DG$3,)))*$DG95</f>
        <v>326.83603519776233</v>
      </c>
      <c r="EJ95" cm="1">
        <f t="array" ref="EJ95">(CJ95/INDEX($CX95:$DG95,,MATCH(EJ$3,$CX$3:$DG$3,)))*$DG95</f>
        <v>374.18027297551095</v>
      </c>
      <c r="EK95" cm="1">
        <f t="array" ref="EK95">(CK95/INDEX($CX95:$DG95,,MATCH(EK$3,$CX$3:$DG$3,)))*$DG95</f>
        <v>358.33034088337695</v>
      </c>
      <c r="EL95" cm="1">
        <f t="array" ref="EL95">(CL95/INDEX($CX95:$DG95,,MATCH(EL$3,$CX$3:$DG$3,)))*$DG95</f>
        <v>343.27369247582624</v>
      </c>
      <c r="EM95" cm="1">
        <f t="array" ref="EM95">(CM95/INDEX($CX95:$DG95,,MATCH(EM$3,$CX$3:$DG$3,)))*$DG95</f>
        <v>595.1731703631433</v>
      </c>
      <c r="EN95" cm="1">
        <f t="array" ref="EN95">(CN95/INDEX($CX95:$DG95,,MATCH(EN$3,$CX$3:$DG$3,)))*$DG95</f>
        <v>711.71077115395462</v>
      </c>
      <c r="EO95" cm="1">
        <f t="array" ref="EO95">(CO95/INDEX($CX95:$DG95,,MATCH(EO$3,$CX$3:$DG$3,)))*$DG95</f>
        <v>606.47958892731538</v>
      </c>
      <c r="EP95" cm="1">
        <f t="array" ref="EP95">(CP95/INDEX($CX95:$DG95,,MATCH(EP$3,$CX$3:$DG$3,)))*$DG95</f>
        <v>595.85105753193386</v>
      </c>
      <c r="EQ95" cm="1">
        <f t="array" ref="EQ95">(CQ95/INDEX($CX95:$DG95,,MATCH(EQ$3,$CX$3:$DG$3,)))*$DG95</f>
        <v>580.62805228390107</v>
      </c>
      <c r="ER95" cm="1">
        <f t="array" ref="ER95">(CR95/INDEX($CX95:$DG95,,MATCH(ER$3,$CX$3:$DG$3,)))*$DG95</f>
        <v>680.82541846539959</v>
      </c>
      <c r="ES95" cm="1">
        <f t="array" ref="ES95">(CS95/INDEX($CX95:$DG95,,MATCH(ES$3,$CX$3:$DG$3,)))*$DG95</f>
        <v>954.85953780870932</v>
      </c>
      <c r="ET95" cm="1">
        <f t="array" ref="ET95">(CT95/INDEX($CX95:$DG95,,MATCH(ET$3,$CX$3:$DG$3,)))*$DG95</f>
        <v>1093.1768961593962</v>
      </c>
      <c r="EU95" cm="1">
        <f t="array" ref="EU95">(CU95/INDEX($CX95:$DG95,,MATCH(EU$3,$CX$3:$DG$3,)))*$DG95</f>
        <v>1046.8709286346191</v>
      </c>
      <c r="EV95" cm="1">
        <f t="array" ref="EV95">(CV95/INDEX($CX95:$DG95,,MATCH(EV$3,$CX$3:$DG$3,)))*$DG95</f>
        <v>1002.8825589596447</v>
      </c>
      <c r="EW95">
        <f t="shared" si="94"/>
        <v>10561.729092497117</v>
      </c>
      <c r="EY95" s="96">
        <f t="shared" si="105"/>
        <v>2.3719731175028762E-3</v>
      </c>
      <c r="EZ95" s="96">
        <f t="shared" si="95"/>
        <v>2.8943887517231459E-3</v>
      </c>
      <c r="FA95" s="96">
        <f t="shared" si="96"/>
        <v>2.4069086438838136E-3</v>
      </c>
      <c r="FB95" s="96">
        <f t="shared" si="97"/>
        <v>2.3344499178528763E-3</v>
      </c>
      <c r="FC95" s="96">
        <f t="shared" si="98"/>
        <v>2.2220474093315786E-3</v>
      </c>
      <c r="FD95" s="96">
        <f t="shared" si="99"/>
        <v>2.459237049518258E-3</v>
      </c>
      <c r="FE95" s="96">
        <f t="shared" si="100"/>
        <v>3.4470907571833437E-3</v>
      </c>
      <c r="FF95" s="96">
        <f t="shared" si="101"/>
        <v>3.9405111409895888E-3</v>
      </c>
      <c r="FG95" s="96">
        <f t="shared" si="102"/>
        <v>3.6400350706213311E-3</v>
      </c>
      <c r="FH95" s="96">
        <f t="shared" si="103"/>
        <v>3.7634415752599579E-3</v>
      </c>
      <c r="FJ95" s="96">
        <f t="shared" si="106"/>
        <v>140610.52928468597</v>
      </c>
      <c r="FK95" s="96" t="str">
        <f>IF(AND('Country-wise data'!FJ95&gt;'non-R&amp;D ex_typologies'!$C$17,'Country-wise data'!FJ95&lt;'non-R&amp;D ex_typologies'!$D$17),"Small",IF(AND('Country-wise data'!FJ95&gt;'non-R&amp;D ex_typologies'!$E$17,'Country-wise data'!$FJ$4&lt;'non-R&amp;D ex_typologies'!$F$17),"Medium","Large"))</f>
        <v>Medium</v>
      </c>
      <c r="FL95" t="str">
        <f>IF($FK95='non-R&amp;D ex_typologies'!$C$16,IF(AND('Country-wise data'!EY95&gt;'non-R&amp;D ex_typologies'!$C$21,'Country-wise data'!EY95&lt;'non-R&amp;D ex_typologies'!$D$21),'non-R&amp;D ex_typologies'!$B$21,IF(AND('Country-wise data'!EY95&gt;'non-R&amp;D ex_typologies'!$C$19,'Country-wise data'!EY95&lt;'non-R&amp;D ex_typologies'!$D$19),'non-R&amp;D ex_typologies'!$B$19,'non-R&amp;D ex_typologies'!$B$20)),IF($FK95='non-R&amp;D ex_typologies'!$E$16,IF(AND('Country-wise data'!EY95&gt;'non-R&amp;D ex_typologies'!$E$21,'Country-wise data'!EY95&lt;'non-R&amp;D ex_typologies'!$F$21),'non-R&amp;D ex_typologies'!$B$21,IF(AND('Country-wise data'!EY95&gt;'non-R&amp;D ex_typologies'!$E$19,'Country-wise data'!EY95&lt;'non-R&amp;D ex_typologies'!$F$19),'non-R&amp;D ex_typologies'!$B$19,'non-R&amp;D ex_typologies'!$B$20)),IF(AND('Country-wise data'!EY95&gt;'non-R&amp;D ex_typologies'!$G$21,'Country-wise data'!EY95&lt;'non-R&amp;D ex_typologies'!$H$21),'non-R&amp;D ex_typologies'!$B$21,IF(AND('Country-wise data'!EY95&gt;'non-R&amp;D ex_typologies'!$G$19,'Country-wise data'!EY95&lt;'non-R&amp;D ex_typologies'!$H$19),'non-R&amp;D ex_typologies'!$B$19,'non-R&amp;D ex_typologies'!$B$20))))</f>
        <v>Program heavy</v>
      </c>
      <c r="FM95" t="str">
        <f>IF($FK95='non-R&amp;D ex_typologies'!$C$16,IF(AND('Country-wise data'!EZ95&gt;'non-R&amp;D ex_typologies'!$C$21,'Country-wise data'!EZ95&lt;'non-R&amp;D ex_typologies'!$D$21),'non-R&amp;D ex_typologies'!$B$21,IF(AND('Country-wise data'!EZ95&gt;'non-R&amp;D ex_typologies'!$C$19,'Country-wise data'!EZ95&lt;'non-R&amp;D ex_typologies'!$D$19),'non-R&amp;D ex_typologies'!$B$19,'non-R&amp;D ex_typologies'!$B$20)),IF($FK95='non-R&amp;D ex_typologies'!$E$16,IF(AND('Country-wise data'!EZ95&gt;'non-R&amp;D ex_typologies'!$E$21,'Country-wise data'!EZ95&lt;'non-R&amp;D ex_typologies'!$F$21),'non-R&amp;D ex_typologies'!$B$21,IF(AND('Country-wise data'!EZ95&gt;'non-R&amp;D ex_typologies'!$E$19,'Country-wise data'!EZ95&lt;'non-R&amp;D ex_typologies'!$F$19),'non-R&amp;D ex_typologies'!$B$19,'non-R&amp;D ex_typologies'!$B$20)),IF(AND('Country-wise data'!EZ95&gt;'non-R&amp;D ex_typologies'!$G$21,'Country-wise data'!EZ95&lt;'non-R&amp;D ex_typologies'!$H$21),'non-R&amp;D ex_typologies'!$B$21,IF(AND('Country-wise data'!EZ95&gt;'non-R&amp;D ex_typologies'!$G$19,'Country-wise data'!EZ95&lt;'non-R&amp;D ex_typologies'!$H$19),'non-R&amp;D ex_typologies'!$B$19,'non-R&amp;D ex_typologies'!$B$20))))</f>
        <v>Program heavy</v>
      </c>
      <c r="FN95" t="str">
        <f>IF($FK95='non-R&amp;D ex_typologies'!$C$16,IF(AND('Country-wise data'!FA95&gt;'non-R&amp;D ex_typologies'!$C$21,'Country-wise data'!FA95&lt;'non-R&amp;D ex_typologies'!$D$21),'non-R&amp;D ex_typologies'!$B$21,IF(AND('Country-wise data'!FA95&gt;'non-R&amp;D ex_typologies'!$C$19,'Country-wise data'!FA95&lt;'non-R&amp;D ex_typologies'!$D$19),'non-R&amp;D ex_typologies'!$B$19,'non-R&amp;D ex_typologies'!$B$20)),IF($FK95='non-R&amp;D ex_typologies'!$E$16,IF(AND('Country-wise data'!FA95&gt;'non-R&amp;D ex_typologies'!$E$21,'Country-wise data'!FA95&lt;'non-R&amp;D ex_typologies'!$F$21),'non-R&amp;D ex_typologies'!$B$21,IF(AND('Country-wise data'!FA95&gt;'non-R&amp;D ex_typologies'!$E$19,'Country-wise data'!FA95&lt;'non-R&amp;D ex_typologies'!$F$19),'non-R&amp;D ex_typologies'!$B$19,'non-R&amp;D ex_typologies'!$B$20)),IF(AND('Country-wise data'!FA95&gt;'non-R&amp;D ex_typologies'!$G$21,'Country-wise data'!FA95&lt;'non-R&amp;D ex_typologies'!$H$21),'non-R&amp;D ex_typologies'!$B$21,IF(AND('Country-wise data'!FA95&gt;'non-R&amp;D ex_typologies'!$G$19,'Country-wise data'!FA95&lt;'non-R&amp;D ex_typologies'!$H$19),'non-R&amp;D ex_typologies'!$B$19,'non-R&amp;D ex_typologies'!$B$20))))</f>
        <v>Program heavy</v>
      </c>
      <c r="FO95" t="str">
        <f>IF($FK95='non-R&amp;D ex_typologies'!$C$16,IF(AND('Country-wise data'!FB95&gt;'non-R&amp;D ex_typologies'!$C$21,'Country-wise data'!FB95&lt;'non-R&amp;D ex_typologies'!$D$21),'non-R&amp;D ex_typologies'!$B$21,IF(AND('Country-wise data'!FB95&gt;'non-R&amp;D ex_typologies'!$C$19,'Country-wise data'!FB95&lt;'non-R&amp;D ex_typologies'!$D$19),'non-R&amp;D ex_typologies'!$B$19,'non-R&amp;D ex_typologies'!$B$20)),IF($FK95='non-R&amp;D ex_typologies'!$E$16,IF(AND('Country-wise data'!FB95&gt;'non-R&amp;D ex_typologies'!$E$21,'Country-wise data'!FB95&lt;'non-R&amp;D ex_typologies'!$F$21),'non-R&amp;D ex_typologies'!$B$21,IF(AND('Country-wise data'!FB95&gt;'non-R&amp;D ex_typologies'!$E$19,'Country-wise data'!FB95&lt;'non-R&amp;D ex_typologies'!$F$19),'non-R&amp;D ex_typologies'!$B$19,'non-R&amp;D ex_typologies'!$B$20)),IF(AND('Country-wise data'!FB95&gt;'non-R&amp;D ex_typologies'!$G$21,'Country-wise data'!FB95&lt;'non-R&amp;D ex_typologies'!$H$21),'non-R&amp;D ex_typologies'!$B$21,IF(AND('Country-wise data'!FB95&gt;'non-R&amp;D ex_typologies'!$G$19,'Country-wise data'!FB95&lt;'non-R&amp;D ex_typologies'!$H$19),'non-R&amp;D ex_typologies'!$B$19,'non-R&amp;D ex_typologies'!$B$20))))</f>
        <v>Program heavy</v>
      </c>
      <c r="FP95" t="str">
        <f>IF($FK95='non-R&amp;D ex_typologies'!$C$16,IF(AND('Country-wise data'!FC95&gt;'non-R&amp;D ex_typologies'!$C$21,'Country-wise data'!FC95&lt;'non-R&amp;D ex_typologies'!$D$21),'non-R&amp;D ex_typologies'!$B$21,IF(AND('Country-wise data'!FC95&gt;'non-R&amp;D ex_typologies'!$C$19,'Country-wise data'!FC95&lt;'non-R&amp;D ex_typologies'!$D$19),'non-R&amp;D ex_typologies'!$B$19,'non-R&amp;D ex_typologies'!$B$20)),IF($FK95='non-R&amp;D ex_typologies'!$E$16,IF(AND('Country-wise data'!FC95&gt;'non-R&amp;D ex_typologies'!$E$21,'Country-wise data'!FC95&lt;'non-R&amp;D ex_typologies'!$F$21),'non-R&amp;D ex_typologies'!$B$21,IF(AND('Country-wise data'!FC95&gt;'non-R&amp;D ex_typologies'!$E$19,'Country-wise data'!FC95&lt;'non-R&amp;D ex_typologies'!$F$19),'non-R&amp;D ex_typologies'!$B$19,'non-R&amp;D ex_typologies'!$B$20)),IF(AND('Country-wise data'!FC95&gt;'non-R&amp;D ex_typologies'!$G$21,'Country-wise data'!FC95&lt;'non-R&amp;D ex_typologies'!$H$21),'non-R&amp;D ex_typologies'!$B$21,IF(AND('Country-wise data'!FC95&gt;'non-R&amp;D ex_typologies'!$G$19,'Country-wise data'!FC95&lt;'non-R&amp;D ex_typologies'!$H$19),'non-R&amp;D ex_typologies'!$B$19,'non-R&amp;D ex_typologies'!$B$20))))</f>
        <v>Program heavy</v>
      </c>
      <c r="FQ95" t="str">
        <f>IF($FK95='non-R&amp;D ex_typologies'!$C$16,IF(AND('Country-wise data'!FD95&gt;'non-R&amp;D ex_typologies'!$C$21,'Country-wise data'!FD95&lt;'non-R&amp;D ex_typologies'!$D$21),'non-R&amp;D ex_typologies'!$B$21,IF(AND('Country-wise data'!FD95&gt;'non-R&amp;D ex_typologies'!$C$19,'Country-wise data'!FD95&lt;'non-R&amp;D ex_typologies'!$D$19),'non-R&amp;D ex_typologies'!$B$19,'non-R&amp;D ex_typologies'!$B$20)),IF($FK95='non-R&amp;D ex_typologies'!$E$16,IF(AND('Country-wise data'!FD95&gt;'non-R&amp;D ex_typologies'!$E$21,'Country-wise data'!FD95&lt;'non-R&amp;D ex_typologies'!$F$21),'non-R&amp;D ex_typologies'!$B$21,IF(AND('Country-wise data'!FD95&gt;'non-R&amp;D ex_typologies'!$E$19,'Country-wise data'!FD95&lt;'non-R&amp;D ex_typologies'!$F$19),'non-R&amp;D ex_typologies'!$B$19,'non-R&amp;D ex_typologies'!$B$20)),IF(AND('Country-wise data'!FD95&gt;'non-R&amp;D ex_typologies'!$G$21,'Country-wise data'!FD95&lt;'non-R&amp;D ex_typologies'!$H$21),'non-R&amp;D ex_typologies'!$B$21,IF(AND('Country-wise data'!FD95&gt;'non-R&amp;D ex_typologies'!$G$19,'Country-wise data'!FD95&lt;'non-R&amp;D ex_typologies'!$H$19),'non-R&amp;D ex_typologies'!$B$19,'non-R&amp;D ex_typologies'!$B$20))))</f>
        <v>Program heavy</v>
      </c>
      <c r="FR95" t="str">
        <f>IF($FK95='non-R&amp;D ex_typologies'!$C$16,IF(AND('Country-wise data'!FE95&gt;'non-R&amp;D ex_typologies'!$C$21,'Country-wise data'!FE95&lt;'non-R&amp;D ex_typologies'!$D$21),'non-R&amp;D ex_typologies'!$B$21,IF(AND('Country-wise data'!FE95&gt;'non-R&amp;D ex_typologies'!$C$19,'Country-wise data'!FE95&lt;'non-R&amp;D ex_typologies'!$D$19),'non-R&amp;D ex_typologies'!$B$19,'non-R&amp;D ex_typologies'!$B$20)),IF($FK95='non-R&amp;D ex_typologies'!$E$16,IF(AND('Country-wise data'!FE95&gt;'non-R&amp;D ex_typologies'!$E$21,'Country-wise data'!FE95&lt;'non-R&amp;D ex_typologies'!$F$21),'non-R&amp;D ex_typologies'!$B$21,IF(AND('Country-wise data'!FE95&gt;'non-R&amp;D ex_typologies'!$E$19,'Country-wise data'!FE95&lt;'non-R&amp;D ex_typologies'!$F$19),'non-R&amp;D ex_typologies'!$B$19,'non-R&amp;D ex_typologies'!$B$20)),IF(AND('Country-wise data'!FE95&gt;'non-R&amp;D ex_typologies'!$G$21,'Country-wise data'!FE95&lt;'non-R&amp;D ex_typologies'!$H$21),'non-R&amp;D ex_typologies'!$B$21,IF(AND('Country-wise data'!FE95&gt;'non-R&amp;D ex_typologies'!$G$19,'Country-wise data'!FE95&lt;'non-R&amp;D ex_typologies'!$H$19),'non-R&amp;D ex_typologies'!$B$19,'non-R&amp;D ex_typologies'!$B$20))))</f>
        <v>Program heavy</v>
      </c>
      <c r="FS95" t="str">
        <f>IF($FK95='non-R&amp;D ex_typologies'!$C$16,IF(AND('Country-wise data'!FF95&gt;'non-R&amp;D ex_typologies'!$C$21,'Country-wise data'!FF95&lt;'non-R&amp;D ex_typologies'!$D$21),'non-R&amp;D ex_typologies'!$B$21,IF(AND('Country-wise data'!FF95&gt;'non-R&amp;D ex_typologies'!$C$19,'Country-wise data'!FF95&lt;'non-R&amp;D ex_typologies'!$D$19),'non-R&amp;D ex_typologies'!$B$19,'non-R&amp;D ex_typologies'!$B$20)),IF($FK95='non-R&amp;D ex_typologies'!$E$16,IF(AND('Country-wise data'!FF95&gt;'non-R&amp;D ex_typologies'!$E$21,'Country-wise data'!FF95&lt;'non-R&amp;D ex_typologies'!$F$21),'non-R&amp;D ex_typologies'!$B$21,IF(AND('Country-wise data'!FF95&gt;'non-R&amp;D ex_typologies'!$E$19,'Country-wise data'!FF95&lt;'non-R&amp;D ex_typologies'!$F$19),'non-R&amp;D ex_typologies'!$B$19,'non-R&amp;D ex_typologies'!$B$20)),IF(AND('Country-wise data'!FF95&gt;'non-R&amp;D ex_typologies'!$G$21,'Country-wise data'!FF95&lt;'non-R&amp;D ex_typologies'!$H$21),'non-R&amp;D ex_typologies'!$B$21,IF(AND('Country-wise data'!FF95&gt;'non-R&amp;D ex_typologies'!$G$19,'Country-wise data'!FF95&lt;'non-R&amp;D ex_typologies'!$H$19),'non-R&amp;D ex_typologies'!$B$19,'non-R&amp;D ex_typologies'!$B$20))))</f>
        <v>Program heavy</v>
      </c>
      <c r="FT95" t="str">
        <f>IF($FK95='non-R&amp;D ex_typologies'!$C$16,IF(AND('Country-wise data'!FG95&gt;'non-R&amp;D ex_typologies'!$C$21,'Country-wise data'!FG95&lt;'non-R&amp;D ex_typologies'!$D$21),'non-R&amp;D ex_typologies'!$B$21,IF(AND('Country-wise data'!FG95&gt;'non-R&amp;D ex_typologies'!$C$19,'Country-wise data'!FG95&lt;'non-R&amp;D ex_typologies'!$D$19),'non-R&amp;D ex_typologies'!$B$19,'non-R&amp;D ex_typologies'!$B$20)),IF($FK95='non-R&amp;D ex_typologies'!$E$16,IF(AND('Country-wise data'!FG95&gt;'non-R&amp;D ex_typologies'!$E$21,'Country-wise data'!FG95&lt;'non-R&amp;D ex_typologies'!$F$21),'non-R&amp;D ex_typologies'!$B$21,IF(AND('Country-wise data'!FG95&gt;'non-R&amp;D ex_typologies'!$E$19,'Country-wise data'!FG95&lt;'non-R&amp;D ex_typologies'!$F$19),'non-R&amp;D ex_typologies'!$B$19,'non-R&amp;D ex_typologies'!$B$20)),IF(AND('Country-wise data'!FG95&gt;'non-R&amp;D ex_typologies'!$G$21,'Country-wise data'!FG95&lt;'non-R&amp;D ex_typologies'!$H$21),'non-R&amp;D ex_typologies'!$B$21,IF(AND('Country-wise data'!FG95&gt;'non-R&amp;D ex_typologies'!$G$19,'Country-wise data'!FG95&lt;'non-R&amp;D ex_typologies'!$H$19),'non-R&amp;D ex_typologies'!$B$19,'non-R&amp;D ex_typologies'!$B$20))))</f>
        <v>Program heavy</v>
      </c>
      <c r="FU95" t="str">
        <f>IF($FK95='non-R&amp;D ex_typologies'!$C$16,IF(AND('Country-wise data'!FH95&gt;'non-R&amp;D ex_typologies'!$C$21,'Country-wise data'!FH95&lt;'non-R&amp;D ex_typologies'!$D$21),'non-R&amp;D ex_typologies'!$B$21,IF(AND('Country-wise data'!FH95&gt;'non-R&amp;D ex_typologies'!$C$19,'Country-wise data'!FH95&lt;'non-R&amp;D ex_typologies'!$D$19),'non-R&amp;D ex_typologies'!$B$19,'non-R&amp;D ex_typologies'!$B$20)),IF($FK95='non-R&amp;D ex_typologies'!$E$16,IF(AND('Country-wise data'!FH95&gt;'non-R&amp;D ex_typologies'!$E$21,'Country-wise data'!FH95&lt;'non-R&amp;D ex_typologies'!$F$21),'non-R&amp;D ex_typologies'!$B$21,IF(AND('Country-wise data'!FH95&gt;'non-R&amp;D ex_typologies'!$E$19,'Country-wise data'!FH95&lt;'non-R&amp;D ex_typologies'!$F$19),'non-R&amp;D ex_typologies'!$B$19,'non-R&amp;D ex_typologies'!$B$20)),IF(AND('Country-wise data'!FH95&gt;'non-R&amp;D ex_typologies'!$G$21,'Country-wise data'!FH95&lt;'non-R&amp;D ex_typologies'!$H$21),'non-R&amp;D ex_typologies'!$B$21,IF(AND('Country-wise data'!FH95&gt;'non-R&amp;D ex_typologies'!$G$19,'Country-wise data'!FH95&lt;'non-R&amp;D ex_typologies'!$H$19),'non-R&amp;D ex_typologies'!$B$19,'non-R&amp;D ex_typologies'!$B$20))))</f>
        <v>Program heavy</v>
      </c>
    </row>
    <row r="96" spans="2:177" x14ac:dyDescent="0.35">
      <c r="B96" s="12" t="s">
        <v>435</v>
      </c>
      <c r="C96" t="s">
        <v>436</v>
      </c>
      <c r="D96" t="s">
        <v>371</v>
      </c>
      <c r="E96" t="s">
        <v>371</v>
      </c>
      <c r="F96" t="s">
        <v>372</v>
      </c>
      <c r="G96" s="55">
        <f>Assumptions!$C$13</f>
        <v>1.1000000000000001</v>
      </c>
      <c r="H96">
        <f>SUMIFS('IFPRI SPEED'!AL:AL,'IFPRI SPEED'!$A:$A,'Country-wise data'!$B96)*1000*G96</f>
        <v>0</v>
      </c>
      <c r="I96">
        <f>IF(SUMIFS('IFPRI SPEED'!AM:AM,'IFPRI SPEED'!$A:$A,'Country-wise data'!$B96)*1000=0,H96*(1+Assumptions!$C$9),SUMIFS('IFPRI SPEED'!AM:AM,'IFPRI SPEED'!$A:$A,'Country-wise data'!$B96)*1000*$G96)</f>
        <v>0</v>
      </c>
      <c r="J96">
        <f>IF(SUMIFS('IFPRI SPEED'!AN:AN,'IFPRI SPEED'!$A:$A,'Country-wise data'!$B96)*1000=0,I96*(1+Assumptions!$C$9),SUMIFS('IFPRI SPEED'!AN:AN,'IFPRI SPEED'!$A:$A,'Country-wise data'!$B96)*1000*$G96)</f>
        <v>0</v>
      </c>
      <c r="K96">
        <f>IF(SUMIFS('IFPRI SPEED'!AO:AO,'IFPRI SPEED'!$A:$A,'Country-wise data'!$B96)*1000=0,J96*(1+Assumptions!$C$9),SUMIFS('IFPRI SPEED'!AO:AO,'IFPRI SPEED'!$A:$A,'Country-wise data'!$B96)*1000*$G96)</f>
        <v>0</v>
      </c>
      <c r="L96">
        <f>IF(SUMIFS('IFPRI SPEED'!AP:AP,'IFPRI SPEED'!$A:$A,'Country-wise data'!$B96)*1000=0,K96*(1+Assumptions!$C$9),SUMIFS('IFPRI SPEED'!AP:AP,'IFPRI SPEED'!$A:$A,'Country-wise data'!$B96)*1000*$G96)</f>
        <v>0</v>
      </c>
      <c r="M96">
        <f>IF(SUMIFS('IFPRI SPEED'!AQ:AQ,'IFPRI SPEED'!$A:$A,'Country-wise data'!$B96)*1000=0,L96*(1+Assumptions!$C$9),SUMIFS('IFPRI SPEED'!AQ:AQ,'IFPRI SPEED'!$A:$A,'Country-wise data'!$B96)*1000*$G96)</f>
        <v>0</v>
      </c>
      <c r="N96">
        <f>IF(SUMIFS('IFPRI SPEED'!AR:AR,'IFPRI SPEED'!$A:$A,'Country-wise data'!$B96)*1000=0,M96*(1+Assumptions!$C$9),SUMIFS('IFPRI SPEED'!AR:AR,'IFPRI SPEED'!$A:$A,'Country-wise data'!$B96)*1000*$G96)</f>
        <v>0</v>
      </c>
      <c r="O96">
        <f>IF(SUMIFS('IFPRI SPEED'!AS:AS,'IFPRI SPEED'!$A:$A,'Country-wise data'!$B96)*1000=0,N96*(1+Assumptions!$C$9),SUMIFS('IFPRI SPEED'!AS:AS,'IFPRI SPEED'!$A:$A,'Country-wise data'!$B96)*1000*$G96)</f>
        <v>0</v>
      </c>
      <c r="P96">
        <f>IF(SUMIFS('IFPRI SPEED'!AT:AT,'IFPRI SPEED'!$A:$A,'Country-wise data'!$B96)*1000=0,O96*(1+Assumptions!$C$9),SUMIFS('IFPRI SPEED'!AT:AT,'IFPRI SPEED'!$A:$A,'Country-wise data'!$B96)*1000*$G96)</f>
        <v>0</v>
      </c>
      <c r="Q96">
        <f>IF(SUMIFS('IFPRI SPEED'!AU:AU,'IFPRI SPEED'!$A:$A,'Country-wise data'!$B96)*1000=0,P96*(1+Assumptions!$C$9),SUMIFS('IFPRI SPEED'!AU:AU,'IFPRI SPEED'!$A:$A,'Country-wise data'!$B96)*1000*$G96)</f>
        <v>0</v>
      </c>
      <c r="R96" s="36">
        <f t="shared" si="90"/>
        <v>0</v>
      </c>
      <c r="S96" s="44">
        <f>INDEX('area data'!$G$4:$P$79,MATCH('Country-wise data'!$B96,'area data'!$B$4:$B$79,),MATCH('Country-wise data'!S$3,'area data'!$G$3:$P$3,))</f>
        <v>0</v>
      </c>
      <c r="T96" s="44">
        <f>INDEX('area data'!$G$4:$P$79,MATCH('Country-wise data'!$B96,'area data'!$B$4:$B$79,),MATCH('Country-wise data'!T$3,'area data'!$G$3:$P$3,))</f>
        <v>0</v>
      </c>
      <c r="U96" s="44">
        <f>INDEX('area data'!$G$4:$P$79,MATCH('Country-wise data'!$B96,'area data'!$B$4:$B$79,),MATCH('Country-wise data'!U$3,'area data'!$G$3:$P$3,))</f>
        <v>0</v>
      </c>
      <c r="V96" s="44">
        <f>INDEX('area data'!$G$4:$P$79,MATCH('Country-wise data'!$B96,'area data'!$B$4:$B$79,),MATCH('Country-wise data'!V$3,'area data'!$G$3:$P$3,))</f>
        <v>0</v>
      </c>
      <c r="W96" s="44">
        <f>INDEX('area data'!$G$4:$P$79,MATCH('Country-wise data'!$B96,'area data'!$B$4:$B$79,),MATCH('Country-wise data'!W$3,'area data'!$G$3:$P$3,))</f>
        <v>0</v>
      </c>
      <c r="X96" s="44">
        <f>INDEX('area data'!$G$4:$P$79,MATCH('Country-wise data'!$B96,'area data'!$B$4:$B$79,),MATCH('Country-wise data'!X$3,'area data'!$G$3:$P$3,))</f>
        <v>0</v>
      </c>
      <c r="Y96" s="44">
        <f>INDEX('area data'!$G$4:$P$79,MATCH('Country-wise data'!$B96,'area data'!$B$4:$B$79,),MATCH('Country-wise data'!Y$3,'area data'!$G$3:$P$3,))</f>
        <v>0</v>
      </c>
      <c r="Z96" s="44">
        <f>INDEX('area data'!$G$4:$P$79,MATCH('Country-wise data'!$B96,'area data'!$B$4:$B$79,),MATCH('Country-wise data'!Z$3,'area data'!$G$3:$P$3,))</f>
        <v>0</v>
      </c>
      <c r="AA96" s="44">
        <f>INDEX('area data'!$G$4:$P$79,MATCH('Country-wise data'!$B96,'area data'!$B$4:$B$79,),MATCH('Country-wise data'!AA$3,'area data'!$G$3:$P$3,))</f>
        <v>0</v>
      </c>
      <c r="AB96" s="44">
        <f>INDEX('area data'!$G$4:$P$79,MATCH('Country-wise data'!$B96,'area data'!$B$4:$B$79,),MATCH('Country-wise data'!AB$3,'area data'!$G$3:$P$3,))</f>
        <v>0</v>
      </c>
      <c r="AC96" s="53">
        <f>IFERROR(INDEX('ASTI data (new)'!$AF$6:$AL$130,MATCH('Country-wise data'!$B96,'ASTI data (new)'!$C$6:$C$130,),MATCH('Country-wise data'!AC$3,'ASTI data (new)'!$AF$5:$AL$5,)),(INDEX(Assumptions!$G$154:$P$345,MATCH('Country-wise data'!$B96,Assumptions!$B$154:$B$344,),MATCH('Country-wise data'!AC$3,Assumptions!$G$153:$P$153,))*S96))</f>
        <v>0</v>
      </c>
      <c r="AD96" s="53">
        <f>IFERROR(INDEX('ASTI data (new)'!$AF$6:$AL$130,MATCH('Country-wise data'!$B96,'ASTI data (new)'!$C$6:$C$130,),MATCH('Country-wise data'!AD$3,'ASTI data (new)'!$AF$5:$AL$5,)),(INDEX(Assumptions!$G$154:$P$345,MATCH('Country-wise data'!$B96,Assumptions!$B$154:$B$344,),MATCH('Country-wise data'!AD$3,Assumptions!$G$153:$P$153,))*T96))</f>
        <v>0</v>
      </c>
      <c r="AE96" s="53">
        <f>IFERROR(INDEX('ASTI data (new)'!$AF$6:$AL$130,MATCH('Country-wise data'!$B96,'ASTI data (new)'!$C$6:$C$130,),MATCH('Country-wise data'!AE$3,'ASTI data (new)'!$AF$5:$AL$5,)),(INDEX(Assumptions!$G$154:$P$345,MATCH('Country-wise data'!$B96,Assumptions!$B$154:$B$344,),MATCH('Country-wise data'!AE$3,Assumptions!$G$153:$P$153,))*U96))</f>
        <v>0</v>
      </c>
      <c r="AF96" s="53">
        <f>IFERROR(INDEX('ASTI data (new)'!$AF$6:$AL$130,MATCH('Country-wise data'!$B96,'ASTI data (new)'!$C$6:$C$130,),MATCH('Country-wise data'!AF$3,'ASTI data (new)'!$AF$5:$AL$5,)),(INDEX(Assumptions!$G$154:$P$345,MATCH('Country-wise data'!$B96,Assumptions!$B$154:$B$344,),MATCH('Country-wise data'!AF$3,Assumptions!$G$153:$P$153,))*V96))</f>
        <v>0</v>
      </c>
      <c r="AG96" s="53">
        <f>IFERROR(INDEX('ASTI data (new)'!$AF$6:$AL$130,MATCH('Country-wise data'!$B96,'ASTI data (new)'!$C$6:$C$130,),MATCH('Country-wise data'!AG$3,'ASTI data (new)'!$AF$5:$AL$5,)),(INDEX(Assumptions!$G$154:$P$345,MATCH('Country-wise data'!$B96,Assumptions!$B$154:$B$344,),MATCH('Country-wise data'!AG$3,Assumptions!$G$153:$P$153,))*W96))</f>
        <v>0</v>
      </c>
      <c r="AH96" s="53">
        <f>IFERROR(INDEX('ASTI data (new)'!$AF$6:$AL$130,MATCH('Country-wise data'!$B96,'ASTI data (new)'!$C$6:$C$130,),MATCH('Country-wise data'!AH$3,'ASTI data (new)'!$AF$5:$AL$5,)),(INDEX(Assumptions!$G$154:$P$345,MATCH('Country-wise data'!$B96,Assumptions!$B$154:$B$344,),MATCH('Country-wise data'!AH$3,Assumptions!$G$153:$P$153,))*X96))</f>
        <v>0</v>
      </c>
      <c r="AI96" s="53">
        <f>IFERROR(INDEX('ASTI data (new)'!$AF$6:$AL$130,MATCH('Country-wise data'!$B96,'ASTI data (new)'!$C$6:$C$130,),MATCH('Country-wise data'!AI$3,'ASTI data (new)'!$AF$5:$AL$5,)),(INDEX(Assumptions!$G$154:$P$345,MATCH('Country-wise data'!$B96,Assumptions!$B$154:$B$344,),MATCH('Country-wise data'!AI$3,Assumptions!$G$153:$P$153,))*Y96))</f>
        <v>0</v>
      </c>
      <c r="AJ96" s="53">
        <f t="shared" ref="AJ96:AL96" si="133">IFERROR((1+($AI96/$AF96)^(1/3)-1)*AI96,0)</f>
        <v>0</v>
      </c>
      <c r="AK96" s="53">
        <f t="shared" si="133"/>
        <v>0</v>
      </c>
      <c r="AL96" s="53">
        <f t="shared" si="133"/>
        <v>0</v>
      </c>
      <c r="AM96" s="55" cm="1">
        <f t="array" ref="AM96">INDEX('non-R&amp;D ex_typologies'!$J$8:$J$10,MATCH('Country-wise data'!FL96,'non-R&amp;D ex_typologies'!$F$8:$F$10,),)*'Country-wise data'!AC96</f>
        <v>0</v>
      </c>
      <c r="AN96" s="55" cm="1">
        <f t="array" ref="AN96">INDEX('non-R&amp;D ex_typologies'!$J$8:$J$10,MATCH('Country-wise data'!FM96,'non-R&amp;D ex_typologies'!$F$8:$F$10,),)*'Country-wise data'!AD96</f>
        <v>0</v>
      </c>
      <c r="AO96" s="55" cm="1">
        <f t="array" ref="AO96">INDEX('non-R&amp;D ex_typologies'!$J$8:$J$10,MATCH('Country-wise data'!FN96,'non-R&amp;D ex_typologies'!$F$8:$F$10,),)*'Country-wise data'!AE96</f>
        <v>0</v>
      </c>
      <c r="AP96" s="55" cm="1">
        <f t="array" ref="AP96">INDEX('non-R&amp;D ex_typologies'!$J$8:$J$10,MATCH('Country-wise data'!FO96,'non-R&amp;D ex_typologies'!$F$8:$F$10,),)*'Country-wise data'!AF96</f>
        <v>0</v>
      </c>
      <c r="AQ96" s="55" cm="1">
        <f t="array" ref="AQ96">INDEX('non-R&amp;D ex_typologies'!$J$8:$J$10,MATCH('Country-wise data'!FP96,'non-R&amp;D ex_typologies'!$F$8:$F$10,),)*'Country-wise data'!AG96</f>
        <v>0</v>
      </c>
      <c r="AR96" s="55" cm="1">
        <f t="array" ref="AR96">INDEX('non-R&amp;D ex_typologies'!$J$8:$J$10,MATCH('Country-wise data'!FQ96,'non-R&amp;D ex_typologies'!$F$8:$F$10,),)*'Country-wise data'!AH96</f>
        <v>0</v>
      </c>
      <c r="AS96" s="55" cm="1">
        <f t="array" ref="AS96">INDEX('non-R&amp;D ex_typologies'!$J$8:$J$10,MATCH('Country-wise data'!FR96,'non-R&amp;D ex_typologies'!$F$8:$F$10,),)*'Country-wise data'!AI96</f>
        <v>0</v>
      </c>
      <c r="AT96" s="55" cm="1">
        <f t="array" ref="AT96">INDEX('non-R&amp;D ex_typologies'!$J$8:$J$10,MATCH('Country-wise data'!FS96,'non-R&amp;D ex_typologies'!$F$8:$F$10,),)*'Country-wise data'!AJ96</f>
        <v>0</v>
      </c>
      <c r="AU96" s="55" cm="1">
        <f t="array" ref="AU96">INDEX('non-R&amp;D ex_typologies'!$J$8:$J$10,MATCH('Country-wise data'!FT96,'non-R&amp;D ex_typologies'!$F$8:$F$10,),)*'Country-wise data'!AK96</f>
        <v>0</v>
      </c>
      <c r="AV96" s="55" cm="1">
        <f t="array" ref="AV96">INDEX('non-R&amp;D ex_typologies'!$J$8:$J$10,MATCH('Country-wise data'!FU96,'non-R&amp;D ex_typologies'!$F$8:$F$10,),)*'Country-wise data'!AL96</f>
        <v>0</v>
      </c>
      <c r="AW96">
        <f t="shared" si="92"/>
        <v>0</v>
      </c>
      <c r="AX96" s="53">
        <f>INDEX('GDP deflators'!$AB$3:$AK$155,MATCH('Country-wise data'!$B96,'GDP deflators'!$B$3:$B$155,),MATCH('Country-wise data'!AX$3,'GDP deflators'!$D$2:$M$2,))</f>
        <v>64.417919930687134</v>
      </c>
      <c r="AY96" s="53">
        <f>INDEX('GDP deflators'!$AB$3:$AK$155,MATCH('Country-wise data'!$B96,'GDP deflators'!$B$3:$B$155,),MATCH('Country-wise data'!AY$3,'GDP deflators'!$D$2:$M$2,))</f>
        <v>70.611297354558474</v>
      </c>
      <c r="AZ96" s="53">
        <f>INDEX('GDP deflators'!$AB$3:$AK$155,MATCH('Country-wise data'!$B96,'GDP deflators'!$B$3:$B$155,),MATCH('Country-wise data'!AZ$3,'GDP deflators'!$D$2:$M$2,))</f>
        <v>74.579432688118558</v>
      </c>
      <c r="BA96" s="53">
        <f>INDEX('GDP deflators'!$AB$3:$AK$155,MATCH('Country-wise data'!$B96,'GDP deflators'!$B$3:$B$155,),MATCH('Country-wise data'!BA$3,'GDP deflators'!$D$2:$M$2,))</f>
        <v>78.061611292110626</v>
      </c>
      <c r="BB96" s="53">
        <f>INDEX('GDP deflators'!$AB$3:$AK$155,MATCH('Country-wise data'!$B96,'GDP deflators'!$B$3:$B$155,),MATCH('Country-wise data'!BB$3,'GDP deflators'!$D$2:$M$2,))</f>
        <v>81.047361870938289</v>
      </c>
      <c r="BC96" s="53">
        <f>INDEX('GDP deflators'!$AB$3:$AK$155,MATCH('Country-wise data'!$B96,'GDP deflators'!$B$3:$B$155,),MATCH('Country-wise data'!BC$3,'GDP deflators'!$D$2:$M$2,))</f>
        <v>83.136391760965225</v>
      </c>
      <c r="BD96" s="53">
        <f>INDEX('GDP deflators'!$AB$3:$AK$155,MATCH('Country-wise data'!$B96,'GDP deflators'!$B$3:$B$155,),MATCH('Country-wise data'!BD$3,'GDP deflators'!$D$2:$M$2,))</f>
        <v>85.941902297955991</v>
      </c>
      <c r="BE96" s="53">
        <f>INDEX('GDP deflators'!$AB$3:$AK$155,MATCH('Country-wise data'!$B96,'GDP deflators'!$B$3:$B$155,),MATCH('Country-wise data'!BE$3,'GDP deflators'!$D$2:$M$2,))</f>
        <v>91.849269257326256</v>
      </c>
      <c r="BF96" s="53">
        <f>INDEX('GDP deflators'!$AB$3:$AK$155,MATCH('Country-wise data'!$B96,'GDP deflators'!$B$3:$B$155,),MATCH('Country-wise data'!BF$3,'GDP deflators'!$D$2:$M$2,))</f>
        <v>98.380878956076884</v>
      </c>
      <c r="BG96" s="53">
        <f>INDEX('GDP deflators'!$AB$3:$AK$155,MATCH('Country-wise data'!$B96,'GDP deflators'!$B$3:$B$155,),MATCH('Country-wise data'!BG$3,'GDP deflators'!$D$2:$M$2,))</f>
        <v>100</v>
      </c>
      <c r="BH96" cm="1">
        <f t="array" ref="BH96">H96/(INDEX($AX96:$BG96,,MATCH(BH$3,$AX$3:$BG$3,))/100)</f>
        <v>0</v>
      </c>
      <c r="BI96" cm="1">
        <f t="array" ref="BI96">I96/(INDEX($AX96:$BG96,,MATCH(BI$3,$AX$3:$BG$3,))/100)</f>
        <v>0</v>
      </c>
      <c r="BJ96" cm="1">
        <f t="array" ref="BJ96">J96/(INDEX($AX96:$BG96,,MATCH(BJ$3,$AX$3:$BG$3,))/100)</f>
        <v>0</v>
      </c>
      <c r="BK96" cm="1">
        <f t="array" ref="BK96">K96/(INDEX($AX96:$BG96,,MATCH(BK$3,$AX$3:$BG$3,))/100)</f>
        <v>0</v>
      </c>
      <c r="BL96" cm="1">
        <f t="array" ref="BL96">L96/(INDEX($AX96:$BG96,,MATCH(BL$3,$AX$3:$BG$3,))/100)</f>
        <v>0</v>
      </c>
      <c r="BM96" cm="1">
        <f t="array" ref="BM96">M96/(INDEX($AX96:$BG96,,MATCH(BM$3,$AX$3:$BG$3,))/100)</f>
        <v>0</v>
      </c>
      <c r="BN96" cm="1">
        <f t="array" ref="BN96">N96/(INDEX($AX96:$BG96,,MATCH(BN$3,$AX$3:$BG$3,))/100)</f>
        <v>0</v>
      </c>
      <c r="BO96" cm="1">
        <f t="array" ref="BO96">O96/(INDEX($AX96:$BG96,,MATCH(BO$3,$AX$3:$BG$3,))/100)</f>
        <v>0</v>
      </c>
      <c r="BP96" cm="1">
        <f t="array" ref="BP96">P96/(INDEX($AX96:$BG96,,MATCH(BP$3,$AX$3:$BG$3,))/100)</f>
        <v>0</v>
      </c>
      <c r="BQ96" cm="1">
        <f t="array" ref="BQ96">Q96/(INDEX($AX96:$BG96,,MATCH(BQ$3,$AX$3:$BG$3,))/100)</f>
        <v>0</v>
      </c>
      <c r="BS96" cm="1">
        <f t="array" ref="BS96">S96/(INDEX($AX96:$BG96,,MATCH(BS$3,$AX$3:$BG$3,))/100)</f>
        <v>0</v>
      </c>
      <c r="BT96" cm="1">
        <f t="array" ref="BT96">T96/(INDEX($AX96:$BG96,,MATCH(BT$3,$AX$3:$BG$3,))/100)</f>
        <v>0</v>
      </c>
      <c r="BU96" cm="1">
        <f t="array" ref="BU96">U96/(INDEX($AX96:$BG96,,MATCH(BU$3,$AX$3:$BG$3,))/100)</f>
        <v>0</v>
      </c>
      <c r="BV96" cm="1">
        <f t="array" ref="BV96">V96/(INDEX($AX96:$BG96,,MATCH(BV$3,$AX$3:$BG$3,))/100)</f>
        <v>0</v>
      </c>
      <c r="BW96" cm="1">
        <f t="array" ref="BW96">W96/(INDEX($AX96:$BG96,,MATCH(BW$3,$AX$3:$BG$3,))/100)</f>
        <v>0</v>
      </c>
      <c r="BX96" cm="1">
        <f t="array" ref="BX96">X96/(INDEX($AX96:$BG96,,MATCH(BX$3,$AX$3:$BG$3,))/100)</f>
        <v>0</v>
      </c>
      <c r="BY96" cm="1">
        <f t="array" ref="BY96">Y96/(INDEX($AX96:$BG96,,MATCH(BY$3,$AX$3:$BG$3,))/100)</f>
        <v>0</v>
      </c>
      <c r="BZ96" cm="1">
        <f t="array" ref="BZ96">Z96/(INDEX($AX96:$BG96,,MATCH(BZ$3,$AX$3:$BG$3,))/100)</f>
        <v>0</v>
      </c>
      <c r="CA96" cm="1">
        <f t="array" ref="CA96">AA96/(INDEX($AX96:$BG96,,MATCH(CA$3,$AX$3:$BG$3,))/100)</f>
        <v>0</v>
      </c>
      <c r="CB96" cm="1">
        <f t="array" ref="CB96">AB96/(INDEX($AX96:$BG96,,MATCH(CB$3,$AX$3:$BG$3,))/100)</f>
        <v>0</v>
      </c>
      <c r="CC96" cm="1">
        <f t="array" ref="CC96">AC96/(INDEX($AX96:$BG96,,MATCH(CC$3,$AX$3:$BG$3,))/100)</f>
        <v>0</v>
      </c>
      <c r="CD96" cm="1">
        <f t="array" ref="CD96">AD96/(INDEX($AX96:$BG96,,MATCH(CD$3,$AX$3:$BG$3,))/100)</f>
        <v>0</v>
      </c>
      <c r="CE96" cm="1">
        <f t="array" ref="CE96">AE96/(INDEX($AX96:$BG96,,MATCH(CE$3,$AX$3:$BG$3,))/100)</f>
        <v>0</v>
      </c>
      <c r="CF96" cm="1">
        <f t="array" ref="CF96">AF96/(INDEX($AX96:$BG96,,MATCH(CF$3,$AX$3:$BG$3,))/100)</f>
        <v>0</v>
      </c>
      <c r="CG96" cm="1">
        <f t="array" ref="CG96">AG96/(INDEX($AX96:$BG96,,MATCH(CG$3,$AX$3:$BG$3,))/100)</f>
        <v>0</v>
      </c>
      <c r="CH96" cm="1">
        <f t="array" ref="CH96">AH96/(INDEX($AX96:$BG96,,MATCH(CH$3,$AX$3:$BG$3,))/100)</f>
        <v>0</v>
      </c>
      <c r="CI96" cm="1">
        <f t="array" ref="CI96">AI96/(INDEX($AX96:$BG96,,MATCH(CI$3,$AX$3:$BG$3,))/100)</f>
        <v>0</v>
      </c>
      <c r="CJ96" cm="1">
        <f t="array" ref="CJ96">AJ96/(INDEX($AX96:$BG96,,MATCH(CJ$3,$AX$3:$BG$3,))/100)</f>
        <v>0</v>
      </c>
      <c r="CK96" cm="1">
        <f t="array" ref="CK96">AK96/(INDEX($AX96:$BG96,,MATCH(CK$3,$AX$3:$BG$3,))/100)</f>
        <v>0</v>
      </c>
      <c r="CL96" cm="1">
        <f t="array" ref="CL96">AL96/(INDEX($AX96:$BG96,,MATCH(CL$3,$AX$3:$BG$3,))/100)</f>
        <v>0</v>
      </c>
      <c r="CM96" cm="1">
        <f t="array" ref="CM96">AM96/(INDEX($AX96:$BG96,,MATCH(CM$3,$AX$3:$BG$3,))/100)</f>
        <v>0</v>
      </c>
      <c r="CN96" cm="1">
        <f t="array" ref="CN96">AN96/(INDEX($AX96:$BG96,,MATCH(CN$3,$AX$3:$BG$3,))/100)</f>
        <v>0</v>
      </c>
      <c r="CO96" cm="1">
        <f t="array" ref="CO96">AO96/(INDEX($AX96:$BG96,,MATCH(CO$3,$AX$3:$BG$3,))/100)</f>
        <v>0</v>
      </c>
      <c r="CP96" cm="1">
        <f t="array" ref="CP96">AP96/(INDEX($AX96:$BG96,,MATCH(CP$3,$AX$3:$BG$3,))/100)</f>
        <v>0</v>
      </c>
      <c r="CQ96" cm="1">
        <f t="array" ref="CQ96">AQ96/(INDEX($AX96:$BG96,,MATCH(CQ$3,$AX$3:$BG$3,))/100)</f>
        <v>0</v>
      </c>
      <c r="CR96" cm="1">
        <f t="array" ref="CR96">AR96/(INDEX($AX96:$BG96,,MATCH(CR$3,$AX$3:$BG$3,))/100)</f>
        <v>0</v>
      </c>
      <c r="CS96" cm="1">
        <f t="array" ref="CS96">AS96/(INDEX($AX96:$BG96,,MATCH(CS$3,$AX$3:$BG$3,))/100)</f>
        <v>0</v>
      </c>
      <c r="CT96" cm="1">
        <f t="array" ref="CT96">AT96/(INDEX($AX96:$BG96,,MATCH(CT$3,$AX$3:$BG$3,))/100)</f>
        <v>0</v>
      </c>
      <c r="CU96" cm="1">
        <f t="array" ref="CU96">AU96/(INDEX($AX96:$BG96,,MATCH(CU$3,$AX$3:$BG$3,))/100)</f>
        <v>0</v>
      </c>
      <c r="CV96" cm="1">
        <f t="array" ref="CV96">AV96/(INDEX($AX96:$BG96,,MATCH(CV$3,$AX$3:$BG$3,))/100)</f>
        <v>0</v>
      </c>
      <c r="CW96">
        <f t="shared" si="93"/>
        <v>0</v>
      </c>
      <c r="CX96">
        <f>IFERROR(1/INDEX('exch rates'!$BC$5:$BL$268,MATCH('Country-wise data'!$B96,'exch rates'!$A$5:$A$268,),MATCH(CX$3,'exch rates'!$BC$4:$BL$4,)),1)</f>
        <v>1</v>
      </c>
      <c r="CY96">
        <f>IFERROR(1/INDEX('exch rates'!$BC$5:$BL$268,MATCH('Country-wise data'!$B96,'exch rates'!$A$5:$A$268,),MATCH(CY$3,'exch rates'!$BC$4:$BL$4,)),1)</f>
        <v>1</v>
      </c>
      <c r="CZ96">
        <f>IFERROR(1/INDEX('exch rates'!$BC$5:$BL$268,MATCH('Country-wise data'!$B96,'exch rates'!$A$5:$A$268,),MATCH(CZ$3,'exch rates'!$BC$4:$BL$4,)),1)</f>
        <v>1</v>
      </c>
      <c r="DA96">
        <f>IFERROR(1/INDEX('exch rates'!$BC$5:$BL$268,MATCH('Country-wise data'!$B96,'exch rates'!$A$5:$A$268,),MATCH(DA$3,'exch rates'!$BC$4:$BL$4,)),1)</f>
        <v>1</v>
      </c>
      <c r="DB96">
        <f>IFERROR(1/INDEX('exch rates'!$BC$5:$BL$268,MATCH('Country-wise data'!$B96,'exch rates'!$A$5:$A$268,),MATCH(DB$3,'exch rates'!$BC$4:$BL$4,)),1)</f>
        <v>1</v>
      </c>
      <c r="DC96">
        <f>IFERROR(1/INDEX('exch rates'!$BC$5:$BL$268,MATCH('Country-wise data'!$B96,'exch rates'!$A$5:$A$268,),MATCH(DC$3,'exch rates'!$BC$4:$BL$4,)),1)</f>
        <v>1</v>
      </c>
      <c r="DD96">
        <f>IFERROR(1/INDEX('exch rates'!$BC$5:$BL$268,MATCH('Country-wise data'!$B96,'exch rates'!$A$5:$A$268,),MATCH(DD$3,'exch rates'!$BC$4:$BL$4,)),1)</f>
        <v>1</v>
      </c>
      <c r="DE96">
        <f>IFERROR(1/INDEX('exch rates'!$BC$5:$BL$268,MATCH('Country-wise data'!$B96,'exch rates'!$A$5:$A$268,),MATCH(DE$3,'exch rates'!$BC$4:$BL$4,)),1)</f>
        <v>1</v>
      </c>
      <c r="DF96">
        <f>IFERROR(1/INDEX('exch rates'!$BC$5:$BL$268,MATCH('Country-wise data'!$B96,'exch rates'!$A$5:$A$268,),MATCH(DF$3,'exch rates'!$BC$4:$BL$4,)),1)</f>
        <v>1</v>
      </c>
      <c r="DG96">
        <f>IFERROR(1/INDEX('exch rates'!$BC$5:$BL$268,MATCH('Country-wise data'!$B96,'exch rates'!$A$5:$A$268,),MATCH(DG$3,'exch rates'!$BC$4:$BL$4,)),1)</f>
        <v>1</v>
      </c>
      <c r="DH96" cm="1">
        <f t="array" ref="DH96">(BH96/INDEX($CX96:$DG96,,MATCH(DH$3,$CX$3:$DG$3,)))*$DG96</f>
        <v>0</v>
      </c>
      <c r="DI96" cm="1">
        <f t="array" ref="DI96">(BI96/INDEX($CX96:$DG96,,MATCH(DI$3,$CX$3:$DG$3,)))*$DG96</f>
        <v>0</v>
      </c>
      <c r="DJ96" cm="1">
        <f t="array" ref="DJ96">(BJ96/INDEX($CX96:$DG96,,MATCH(DJ$3,$CX$3:$DG$3,)))*$DG96</f>
        <v>0</v>
      </c>
      <c r="DK96" cm="1">
        <f t="array" ref="DK96">(BK96/INDEX($CX96:$DG96,,MATCH(DK$3,$CX$3:$DG$3,)))*$DG96</f>
        <v>0</v>
      </c>
      <c r="DL96" cm="1">
        <f t="array" ref="DL96">(BL96/INDEX($CX96:$DG96,,MATCH(DL$3,$CX$3:$DG$3,)))*$DG96</f>
        <v>0</v>
      </c>
      <c r="DM96" cm="1">
        <f t="array" ref="DM96">(BM96/INDEX($CX96:$DG96,,MATCH(DM$3,$CX$3:$DG$3,)))*$DG96</f>
        <v>0</v>
      </c>
      <c r="DN96" cm="1">
        <f t="array" ref="DN96">(BN96/INDEX($CX96:$DG96,,MATCH(DN$3,$CX$3:$DG$3,)))*$DG96</f>
        <v>0</v>
      </c>
      <c r="DO96" cm="1">
        <f t="array" ref="DO96">(BO96/INDEX($CX96:$DG96,,MATCH(DO$3,$CX$3:$DG$3,)))*$DG96</f>
        <v>0</v>
      </c>
      <c r="DP96" cm="1">
        <f t="array" ref="DP96">(BP96/INDEX($CX96:$DG96,,MATCH(DP$3,$CX$3:$DG$3,)))*$DG96</f>
        <v>0</v>
      </c>
      <c r="DQ96" cm="1">
        <f t="array" ref="DQ96">(BQ96/INDEX($CX96:$DG96,,MATCH(DQ$3,$CX$3:$DG$3,)))*$DG96</f>
        <v>0</v>
      </c>
      <c r="DS96" cm="1">
        <f t="array" ref="DS96">(BS96/INDEX($CX96:$DG96,,MATCH(DS$3,$CX$3:$DG$3,)))*$DG96</f>
        <v>0</v>
      </c>
      <c r="DT96" cm="1">
        <f t="array" ref="DT96">(BT96/INDEX($CX96:$DG96,,MATCH(DT$3,$CX$3:$DG$3,)))*$DG96</f>
        <v>0</v>
      </c>
      <c r="DU96" cm="1">
        <f t="array" ref="DU96">(BU96/INDEX($CX96:$DG96,,MATCH(DU$3,$CX$3:$DG$3,)))*$DG96</f>
        <v>0</v>
      </c>
      <c r="DV96" cm="1">
        <f t="array" ref="DV96">(BV96/INDEX($CX96:$DG96,,MATCH(DV$3,$CX$3:$DG$3,)))*$DG96</f>
        <v>0</v>
      </c>
      <c r="DW96" cm="1">
        <f t="array" ref="DW96">(BW96/INDEX($CX96:$DG96,,MATCH(DW$3,$CX$3:$DG$3,)))*$DG96</f>
        <v>0</v>
      </c>
      <c r="DX96" cm="1">
        <f t="array" ref="DX96">(BX96/INDEX($CX96:$DG96,,MATCH(DX$3,$CX$3:$DG$3,)))*$DG96</f>
        <v>0</v>
      </c>
      <c r="DY96" cm="1">
        <f t="array" ref="DY96">(BY96/INDEX($CX96:$DG96,,MATCH(DY$3,$CX$3:$DG$3,)))*$DG96</f>
        <v>0</v>
      </c>
      <c r="DZ96" cm="1">
        <f t="array" ref="DZ96">(BZ96/INDEX($CX96:$DG96,,MATCH(DZ$3,$CX$3:$DG$3,)))*$DG96</f>
        <v>0</v>
      </c>
      <c r="EA96" cm="1">
        <f t="array" ref="EA96">(CA96/INDEX($CX96:$DG96,,MATCH(EA$3,$CX$3:$DG$3,)))*$DG96</f>
        <v>0</v>
      </c>
      <c r="EB96" cm="1">
        <f t="array" ref="EB96">(CB96/INDEX($CX96:$DG96,,MATCH(EB$3,$CX$3:$DG$3,)))*$DG96</f>
        <v>0</v>
      </c>
      <c r="EC96" s="53" cm="1">
        <f t="array" ref="EC96">(CC96/INDEX($CX96:$DG96,,MATCH(EC$3,$CX$3:$DG$3,)))*$DG96</f>
        <v>0</v>
      </c>
      <c r="ED96" cm="1">
        <f t="array" ref="ED96">(CD96/INDEX($CX96:$DG96,,MATCH(ED$3,$CX$3:$DG$3,)))*$DG96</f>
        <v>0</v>
      </c>
      <c r="EE96" cm="1">
        <f t="array" ref="EE96">(CE96/INDEX($CX96:$DG96,,MATCH(EE$3,$CX$3:$DG$3,)))*$DG96</f>
        <v>0</v>
      </c>
      <c r="EF96" cm="1">
        <f t="array" ref="EF96">(CF96/INDEX($CX96:$DG96,,MATCH(EF$3,$CX$3:$DG$3,)))*$DG96</f>
        <v>0</v>
      </c>
      <c r="EG96" cm="1">
        <f t="array" ref="EG96">(CG96/INDEX($CX96:$DG96,,MATCH(EG$3,$CX$3:$DG$3,)))*$DG96</f>
        <v>0</v>
      </c>
      <c r="EH96" cm="1">
        <f t="array" ref="EH96">(CH96/INDEX($CX96:$DG96,,MATCH(EH$3,$CX$3:$DG$3,)))*$DG96</f>
        <v>0</v>
      </c>
      <c r="EI96" cm="1">
        <f t="array" ref="EI96">(CI96/INDEX($CX96:$DG96,,MATCH(EI$3,$CX$3:$DG$3,)))*$DG96</f>
        <v>0</v>
      </c>
      <c r="EJ96" cm="1">
        <f t="array" ref="EJ96">(CJ96/INDEX($CX96:$DG96,,MATCH(EJ$3,$CX$3:$DG$3,)))*$DG96</f>
        <v>0</v>
      </c>
      <c r="EK96" cm="1">
        <f t="array" ref="EK96">(CK96/INDEX($CX96:$DG96,,MATCH(EK$3,$CX$3:$DG$3,)))*$DG96</f>
        <v>0</v>
      </c>
      <c r="EL96" cm="1">
        <f t="array" ref="EL96">(CL96/INDEX($CX96:$DG96,,MATCH(EL$3,$CX$3:$DG$3,)))*$DG96</f>
        <v>0</v>
      </c>
      <c r="EM96" cm="1">
        <f t="array" ref="EM96">(CM96/INDEX($CX96:$DG96,,MATCH(EM$3,$CX$3:$DG$3,)))*$DG96</f>
        <v>0</v>
      </c>
      <c r="EN96" cm="1">
        <f t="array" ref="EN96">(CN96/INDEX($CX96:$DG96,,MATCH(EN$3,$CX$3:$DG$3,)))*$DG96</f>
        <v>0</v>
      </c>
      <c r="EO96" cm="1">
        <f t="array" ref="EO96">(CO96/INDEX($CX96:$DG96,,MATCH(EO$3,$CX$3:$DG$3,)))*$DG96</f>
        <v>0</v>
      </c>
      <c r="EP96" cm="1">
        <f t="array" ref="EP96">(CP96/INDEX($CX96:$DG96,,MATCH(EP$3,$CX$3:$DG$3,)))*$DG96</f>
        <v>0</v>
      </c>
      <c r="EQ96" cm="1">
        <f t="array" ref="EQ96">(CQ96/INDEX($CX96:$DG96,,MATCH(EQ$3,$CX$3:$DG$3,)))*$DG96</f>
        <v>0</v>
      </c>
      <c r="ER96" cm="1">
        <f t="array" ref="ER96">(CR96/INDEX($CX96:$DG96,,MATCH(ER$3,$CX$3:$DG$3,)))*$DG96</f>
        <v>0</v>
      </c>
      <c r="ES96" cm="1">
        <f t="array" ref="ES96">(CS96/INDEX($CX96:$DG96,,MATCH(ES$3,$CX$3:$DG$3,)))*$DG96</f>
        <v>0</v>
      </c>
      <c r="ET96" cm="1">
        <f t="array" ref="ET96">(CT96/INDEX($CX96:$DG96,,MATCH(ET$3,$CX$3:$DG$3,)))*$DG96</f>
        <v>0</v>
      </c>
      <c r="EU96" cm="1">
        <f t="array" ref="EU96">(CU96/INDEX($CX96:$DG96,,MATCH(EU$3,$CX$3:$DG$3,)))*$DG96</f>
        <v>0</v>
      </c>
      <c r="EV96" cm="1">
        <f t="array" ref="EV96">(CV96/INDEX($CX96:$DG96,,MATCH(EV$3,$CX$3:$DG$3,)))*$DG96</f>
        <v>0</v>
      </c>
      <c r="EW96">
        <f t="shared" si="94"/>
        <v>0</v>
      </c>
      <c r="EY96" s="96">
        <f t="shared" si="105"/>
        <v>0</v>
      </c>
      <c r="EZ96" s="96">
        <f t="shared" si="95"/>
        <v>0</v>
      </c>
      <c r="FA96" s="96">
        <f t="shared" si="96"/>
        <v>0</v>
      </c>
      <c r="FB96" s="96">
        <f t="shared" si="97"/>
        <v>0</v>
      </c>
      <c r="FC96" s="96">
        <f t="shared" si="98"/>
        <v>0</v>
      </c>
      <c r="FD96" s="96">
        <f t="shared" si="99"/>
        <v>0</v>
      </c>
      <c r="FE96" s="96">
        <f t="shared" si="100"/>
        <v>0</v>
      </c>
      <c r="FF96" s="96">
        <f t="shared" si="101"/>
        <v>0</v>
      </c>
      <c r="FG96" s="96">
        <f t="shared" si="102"/>
        <v>0</v>
      </c>
      <c r="FH96" s="96">
        <f t="shared" si="103"/>
        <v>0</v>
      </c>
      <c r="FJ96" s="96">
        <f t="shared" si="106"/>
        <v>0</v>
      </c>
      <c r="FK96" s="96" t="str">
        <f>IF(AND('Country-wise data'!FJ96&gt;'non-R&amp;D ex_typologies'!$C$17,'Country-wise data'!FJ96&lt;'non-R&amp;D ex_typologies'!$D$17),"Small",IF(AND('Country-wise data'!FJ96&gt;'non-R&amp;D ex_typologies'!$E$17,'Country-wise data'!$FJ$4&lt;'non-R&amp;D ex_typologies'!$F$17),"Medium","Large"))</f>
        <v>Large</v>
      </c>
      <c r="FL96" t="str">
        <f>IF($FK96='non-R&amp;D ex_typologies'!$C$16,IF(AND('Country-wise data'!EY96&gt;'non-R&amp;D ex_typologies'!$C$21,'Country-wise data'!EY96&lt;'non-R&amp;D ex_typologies'!$D$21),'non-R&amp;D ex_typologies'!$B$21,IF(AND('Country-wise data'!EY96&gt;'non-R&amp;D ex_typologies'!$C$19,'Country-wise data'!EY96&lt;'non-R&amp;D ex_typologies'!$D$19),'non-R&amp;D ex_typologies'!$B$19,'non-R&amp;D ex_typologies'!$B$20)),IF($FK96='non-R&amp;D ex_typologies'!$E$16,IF(AND('Country-wise data'!EY96&gt;'non-R&amp;D ex_typologies'!$E$21,'Country-wise data'!EY96&lt;'non-R&amp;D ex_typologies'!$F$21),'non-R&amp;D ex_typologies'!$B$21,IF(AND('Country-wise data'!EY96&gt;'non-R&amp;D ex_typologies'!$E$19,'Country-wise data'!EY96&lt;'non-R&amp;D ex_typologies'!$F$19),'non-R&amp;D ex_typologies'!$B$19,'non-R&amp;D ex_typologies'!$B$20)),IF(AND('Country-wise data'!EY96&gt;'non-R&amp;D ex_typologies'!$G$21,'Country-wise data'!EY96&lt;'non-R&amp;D ex_typologies'!$H$21),'non-R&amp;D ex_typologies'!$B$21,IF(AND('Country-wise data'!EY96&gt;'non-R&amp;D ex_typologies'!$G$19,'Country-wise data'!EY96&lt;'non-R&amp;D ex_typologies'!$H$19),'non-R&amp;D ex_typologies'!$B$19,'non-R&amp;D ex_typologies'!$B$20))))</f>
        <v xml:space="preserve">Research heavy </v>
      </c>
      <c r="FM96" t="str">
        <f>IF($FK96='non-R&amp;D ex_typologies'!$C$16,IF(AND('Country-wise data'!EZ96&gt;'non-R&amp;D ex_typologies'!$C$21,'Country-wise data'!EZ96&lt;'non-R&amp;D ex_typologies'!$D$21),'non-R&amp;D ex_typologies'!$B$21,IF(AND('Country-wise data'!EZ96&gt;'non-R&amp;D ex_typologies'!$C$19,'Country-wise data'!EZ96&lt;'non-R&amp;D ex_typologies'!$D$19),'non-R&amp;D ex_typologies'!$B$19,'non-R&amp;D ex_typologies'!$B$20)),IF($FK96='non-R&amp;D ex_typologies'!$E$16,IF(AND('Country-wise data'!EZ96&gt;'non-R&amp;D ex_typologies'!$E$21,'Country-wise data'!EZ96&lt;'non-R&amp;D ex_typologies'!$F$21),'non-R&amp;D ex_typologies'!$B$21,IF(AND('Country-wise data'!EZ96&gt;'non-R&amp;D ex_typologies'!$E$19,'Country-wise data'!EZ96&lt;'non-R&amp;D ex_typologies'!$F$19),'non-R&amp;D ex_typologies'!$B$19,'non-R&amp;D ex_typologies'!$B$20)),IF(AND('Country-wise data'!EZ96&gt;'non-R&amp;D ex_typologies'!$G$21,'Country-wise data'!EZ96&lt;'non-R&amp;D ex_typologies'!$H$21),'non-R&amp;D ex_typologies'!$B$21,IF(AND('Country-wise data'!EZ96&gt;'non-R&amp;D ex_typologies'!$G$19,'Country-wise data'!EZ96&lt;'non-R&amp;D ex_typologies'!$H$19),'non-R&amp;D ex_typologies'!$B$19,'non-R&amp;D ex_typologies'!$B$20))))</f>
        <v xml:space="preserve">Research heavy </v>
      </c>
      <c r="FN96" t="str">
        <f>IF($FK96='non-R&amp;D ex_typologies'!$C$16,IF(AND('Country-wise data'!FA96&gt;'non-R&amp;D ex_typologies'!$C$21,'Country-wise data'!FA96&lt;'non-R&amp;D ex_typologies'!$D$21),'non-R&amp;D ex_typologies'!$B$21,IF(AND('Country-wise data'!FA96&gt;'non-R&amp;D ex_typologies'!$C$19,'Country-wise data'!FA96&lt;'non-R&amp;D ex_typologies'!$D$19),'non-R&amp;D ex_typologies'!$B$19,'non-R&amp;D ex_typologies'!$B$20)),IF($FK96='non-R&amp;D ex_typologies'!$E$16,IF(AND('Country-wise data'!FA96&gt;'non-R&amp;D ex_typologies'!$E$21,'Country-wise data'!FA96&lt;'non-R&amp;D ex_typologies'!$F$21),'non-R&amp;D ex_typologies'!$B$21,IF(AND('Country-wise data'!FA96&gt;'non-R&amp;D ex_typologies'!$E$19,'Country-wise data'!FA96&lt;'non-R&amp;D ex_typologies'!$F$19),'non-R&amp;D ex_typologies'!$B$19,'non-R&amp;D ex_typologies'!$B$20)),IF(AND('Country-wise data'!FA96&gt;'non-R&amp;D ex_typologies'!$G$21,'Country-wise data'!FA96&lt;'non-R&amp;D ex_typologies'!$H$21),'non-R&amp;D ex_typologies'!$B$21,IF(AND('Country-wise data'!FA96&gt;'non-R&amp;D ex_typologies'!$G$19,'Country-wise data'!FA96&lt;'non-R&amp;D ex_typologies'!$H$19),'non-R&amp;D ex_typologies'!$B$19,'non-R&amp;D ex_typologies'!$B$20))))</f>
        <v xml:space="preserve">Research heavy </v>
      </c>
      <c r="FO96" t="str">
        <f>IF($FK96='non-R&amp;D ex_typologies'!$C$16,IF(AND('Country-wise data'!FB96&gt;'non-R&amp;D ex_typologies'!$C$21,'Country-wise data'!FB96&lt;'non-R&amp;D ex_typologies'!$D$21),'non-R&amp;D ex_typologies'!$B$21,IF(AND('Country-wise data'!FB96&gt;'non-R&amp;D ex_typologies'!$C$19,'Country-wise data'!FB96&lt;'non-R&amp;D ex_typologies'!$D$19),'non-R&amp;D ex_typologies'!$B$19,'non-R&amp;D ex_typologies'!$B$20)),IF($FK96='non-R&amp;D ex_typologies'!$E$16,IF(AND('Country-wise data'!FB96&gt;'non-R&amp;D ex_typologies'!$E$21,'Country-wise data'!FB96&lt;'non-R&amp;D ex_typologies'!$F$21),'non-R&amp;D ex_typologies'!$B$21,IF(AND('Country-wise data'!FB96&gt;'non-R&amp;D ex_typologies'!$E$19,'Country-wise data'!FB96&lt;'non-R&amp;D ex_typologies'!$F$19),'non-R&amp;D ex_typologies'!$B$19,'non-R&amp;D ex_typologies'!$B$20)),IF(AND('Country-wise data'!FB96&gt;'non-R&amp;D ex_typologies'!$G$21,'Country-wise data'!FB96&lt;'non-R&amp;D ex_typologies'!$H$21),'non-R&amp;D ex_typologies'!$B$21,IF(AND('Country-wise data'!FB96&gt;'non-R&amp;D ex_typologies'!$G$19,'Country-wise data'!FB96&lt;'non-R&amp;D ex_typologies'!$H$19),'non-R&amp;D ex_typologies'!$B$19,'non-R&amp;D ex_typologies'!$B$20))))</f>
        <v xml:space="preserve">Research heavy </v>
      </c>
      <c r="FP96" t="str">
        <f>IF($FK96='non-R&amp;D ex_typologies'!$C$16,IF(AND('Country-wise data'!FC96&gt;'non-R&amp;D ex_typologies'!$C$21,'Country-wise data'!FC96&lt;'non-R&amp;D ex_typologies'!$D$21),'non-R&amp;D ex_typologies'!$B$21,IF(AND('Country-wise data'!FC96&gt;'non-R&amp;D ex_typologies'!$C$19,'Country-wise data'!FC96&lt;'non-R&amp;D ex_typologies'!$D$19),'non-R&amp;D ex_typologies'!$B$19,'non-R&amp;D ex_typologies'!$B$20)),IF($FK96='non-R&amp;D ex_typologies'!$E$16,IF(AND('Country-wise data'!FC96&gt;'non-R&amp;D ex_typologies'!$E$21,'Country-wise data'!FC96&lt;'non-R&amp;D ex_typologies'!$F$21),'non-R&amp;D ex_typologies'!$B$21,IF(AND('Country-wise data'!FC96&gt;'non-R&amp;D ex_typologies'!$E$19,'Country-wise data'!FC96&lt;'non-R&amp;D ex_typologies'!$F$19),'non-R&amp;D ex_typologies'!$B$19,'non-R&amp;D ex_typologies'!$B$20)),IF(AND('Country-wise data'!FC96&gt;'non-R&amp;D ex_typologies'!$G$21,'Country-wise data'!FC96&lt;'non-R&amp;D ex_typologies'!$H$21),'non-R&amp;D ex_typologies'!$B$21,IF(AND('Country-wise data'!FC96&gt;'non-R&amp;D ex_typologies'!$G$19,'Country-wise data'!FC96&lt;'non-R&amp;D ex_typologies'!$H$19),'non-R&amp;D ex_typologies'!$B$19,'non-R&amp;D ex_typologies'!$B$20))))</f>
        <v xml:space="preserve">Research heavy </v>
      </c>
      <c r="FQ96" t="str">
        <f>IF($FK96='non-R&amp;D ex_typologies'!$C$16,IF(AND('Country-wise data'!FD96&gt;'non-R&amp;D ex_typologies'!$C$21,'Country-wise data'!FD96&lt;'non-R&amp;D ex_typologies'!$D$21),'non-R&amp;D ex_typologies'!$B$21,IF(AND('Country-wise data'!FD96&gt;'non-R&amp;D ex_typologies'!$C$19,'Country-wise data'!FD96&lt;'non-R&amp;D ex_typologies'!$D$19),'non-R&amp;D ex_typologies'!$B$19,'non-R&amp;D ex_typologies'!$B$20)),IF($FK96='non-R&amp;D ex_typologies'!$E$16,IF(AND('Country-wise data'!FD96&gt;'non-R&amp;D ex_typologies'!$E$21,'Country-wise data'!FD96&lt;'non-R&amp;D ex_typologies'!$F$21),'non-R&amp;D ex_typologies'!$B$21,IF(AND('Country-wise data'!FD96&gt;'non-R&amp;D ex_typologies'!$E$19,'Country-wise data'!FD96&lt;'non-R&amp;D ex_typologies'!$F$19),'non-R&amp;D ex_typologies'!$B$19,'non-R&amp;D ex_typologies'!$B$20)),IF(AND('Country-wise data'!FD96&gt;'non-R&amp;D ex_typologies'!$G$21,'Country-wise data'!FD96&lt;'non-R&amp;D ex_typologies'!$H$21),'non-R&amp;D ex_typologies'!$B$21,IF(AND('Country-wise data'!FD96&gt;'non-R&amp;D ex_typologies'!$G$19,'Country-wise data'!FD96&lt;'non-R&amp;D ex_typologies'!$H$19),'non-R&amp;D ex_typologies'!$B$19,'non-R&amp;D ex_typologies'!$B$20))))</f>
        <v xml:space="preserve">Research heavy </v>
      </c>
      <c r="FR96" t="str">
        <f>IF($FK96='non-R&amp;D ex_typologies'!$C$16,IF(AND('Country-wise data'!FE96&gt;'non-R&amp;D ex_typologies'!$C$21,'Country-wise data'!FE96&lt;'non-R&amp;D ex_typologies'!$D$21),'non-R&amp;D ex_typologies'!$B$21,IF(AND('Country-wise data'!FE96&gt;'non-R&amp;D ex_typologies'!$C$19,'Country-wise data'!FE96&lt;'non-R&amp;D ex_typologies'!$D$19),'non-R&amp;D ex_typologies'!$B$19,'non-R&amp;D ex_typologies'!$B$20)),IF($FK96='non-R&amp;D ex_typologies'!$E$16,IF(AND('Country-wise data'!FE96&gt;'non-R&amp;D ex_typologies'!$E$21,'Country-wise data'!FE96&lt;'non-R&amp;D ex_typologies'!$F$21),'non-R&amp;D ex_typologies'!$B$21,IF(AND('Country-wise data'!FE96&gt;'non-R&amp;D ex_typologies'!$E$19,'Country-wise data'!FE96&lt;'non-R&amp;D ex_typologies'!$F$19),'non-R&amp;D ex_typologies'!$B$19,'non-R&amp;D ex_typologies'!$B$20)),IF(AND('Country-wise data'!FE96&gt;'non-R&amp;D ex_typologies'!$G$21,'Country-wise data'!FE96&lt;'non-R&amp;D ex_typologies'!$H$21),'non-R&amp;D ex_typologies'!$B$21,IF(AND('Country-wise data'!FE96&gt;'non-R&amp;D ex_typologies'!$G$19,'Country-wise data'!FE96&lt;'non-R&amp;D ex_typologies'!$H$19),'non-R&amp;D ex_typologies'!$B$19,'non-R&amp;D ex_typologies'!$B$20))))</f>
        <v xml:space="preserve">Research heavy </v>
      </c>
      <c r="FS96" t="str">
        <f>IF($FK96='non-R&amp;D ex_typologies'!$C$16,IF(AND('Country-wise data'!FF96&gt;'non-R&amp;D ex_typologies'!$C$21,'Country-wise data'!FF96&lt;'non-R&amp;D ex_typologies'!$D$21),'non-R&amp;D ex_typologies'!$B$21,IF(AND('Country-wise data'!FF96&gt;'non-R&amp;D ex_typologies'!$C$19,'Country-wise data'!FF96&lt;'non-R&amp;D ex_typologies'!$D$19),'non-R&amp;D ex_typologies'!$B$19,'non-R&amp;D ex_typologies'!$B$20)),IF($FK96='non-R&amp;D ex_typologies'!$E$16,IF(AND('Country-wise data'!FF96&gt;'non-R&amp;D ex_typologies'!$E$21,'Country-wise data'!FF96&lt;'non-R&amp;D ex_typologies'!$F$21),'non-R&amp;D ex_typologies'!$B$21,IF(AND('Country-wise data'!FF96&gt;'non-R&amp;D ex_typologies'!$E$19,'Country-wise data'!FF96&lt;'non-R&amp;D ex_typologies'!$F$19),'non-R&amp;D ex_typologies'!$B$19,'non-R&amp;D ex_typologies'!$B$20)),IF(AND('Country-wise data'!FF96&gt;'non-R&amp;D ex_typologies'!$G$21,'Country-wise data'!FF96&lt;'non-R&amp;D ex_typologies'!$H$21),'non-R&amp;D ex_typologies'!$B$21,IF(AND('Country-wise data'!FF96&gt;'non-R&amp;D ex_typologies'!$G$19,'Country-wise data'!FF96&lt;'non-R&amp;D ex_typologies'!$H$19),'non-R&amp;D ex_typologies'!$B$19,'non-R&amp;D ex_typologies'!$B$20))))</f>
        <v xml:space="preserve">Research heavy </v>
      </c>
      <c r="FT96" t="str">
        <f>IF($FK96='non-R&amp;D ex_typologies'!$C$16,IF(AND('Country-wise data'!FG96&gt;'non-R&amp;D ex_typologies'!$C$21,'Country-wise data'!FG96&lt;'non-R&amp;D ex_typologies'!$D$21),'non-R&amp;D ex_typologies'!$B$21,IF(AND('Country-wise data'!FG96&gt;'non-R&amp;D ex_typologies'!$C$19,'Country-wise data'!FG96&lt;'non-R&amp;D ex_typologies'!$D$19),'non-R&amp;D ex_typologies'!$B$19,'non-R&amp;D ex_typologies'!$B$20)),IF($FK96='non-R&amp;D ex_typologies'!$E$16,IF(AND('Country-wise data'!FG96&gt;'non-R&amp;D ex_typologies'!$E$21,'Country-wise data'!FG96&lt;'non-R&amp;D ex_typologies'!$F$21),'non-R&amp;D ex_typologies'!$B$21,IF(AND('Country-wise data'!FG96&gt;'non-R&amp;D ex_typologies'!$E$19,'Country-wise data'!FG96&lt;'non-R&amp;D ex_typologies'!$F$19),'non-R&amp;D ex_typologies'!$B$19,'non-R&amp;D ex_typologies'!$B$20)),IF(AND('Country-wise data'!FG96&gt;'non-R&amp;D ex_typologies'!$G$21,'Country-wise data'!FG96&lt;'non-R&amp;D ex_typologies'!$H$21),'non-R&amp;D ex_typologies'!$B$21,IF(AND('Country-wise data'!FG96&gt;'non-R&amp;D ex_typologies'!$G$19,'Country-wise data'!FG96&lt;'non-R&amp;D ex_typologies'!$H$19),'non-R&amp;D ex_typologies'!$B$19,'non-R&amp;D ex_typologies'!$B$20))))</f>
        <v xml:space="preserve">Research heavy </v>
      </c>
      <c r="FU96" t="str">
        <f>IF($FK96='non-R&amp;D ex_typologies'!$C$16,IF(AND('Country-wise data'!FH96&gt;'non-R&amp;D ex_typologies'!$C$21,'Country-wise data'!FH96&lt;'non-R&amp;D ex_typologies'!$D$21),'non-R&amp;D ex_typologies'!$B$21,IF(AND('Country-wise data'!FH96&gt;'non-R&amp;D ex_typologies'!$C$19,'Country-wise data'!FH96&lt;'non-R&amp;D ex_typologies'!$D$19),'non-R&amp;D ex_typologies'!$B$19,'non-R&amp;D ex_typologies'!$B$20)),IF($FK96='non-R&amp;D ex_typologies'!$E$16,IF(AND('Country-wise data'!FH96&gt;'non-R&amp;D ex_typologies'!$E$21,'Country-wise data'!FH96&lt;'non-R&amp;D ex_typologies'!$F$21),'non-R&amp;D ex_typologies'!$B$21,IF(AND('Country-wise data'!FH96&gt;'non-R&amp;D ex_typologies'!$E$19,'Country-wise data'!FH96&lt;'non-R&amp;D ex_typologies'!$F$19),'non-R&amp;D ex_typologies'!$B$19,'non-R&amp;D ex_typologies'!$B$20)),IF(AND('Country-wise data'!FH96&gt;'non-R&amp;D ex_typologies'!$G$21,'Country-wise data'!FH96&lt;'non-R&amp;D ex_typologies'!$H$21),'non-R&amp;D ex_typologies'!$B$21,IF(AND('Country-wise data'!FH96&gt;'non-R&amp;D ex_typologies'!$G$19,'Country-wise data'!FH96&lt;'non-R&amp;D ex_typologies'!$H$19),'non-R&amp;D ex_typologies'!$B$19,'non-R&amp;D ex_typologies'!$B$20))))</f>
        <v xml:space="preserve">Research heavy </v>
      </c>
    </row>
    <row r="97" spans="2:177" x14ac:dyDescent="0.35">
      <c r="B97" s="12" t="s">
        <v>437</v>
      </c>
      <c r="C97" t="s">
        <v>438</v>
      </c>
      <c r="D97" t="s">
        <v>416</v>
      </c>
      <c r="E97" t="s">
        <v>416</v>
      </c>
      <c r="F97" t="s">
        <v>372</v>
      </c>
      <c r="G97" s="55">
        <f>Assumptions!$C$13</f>
        <v>1.1000000000000001</v>
      </c>
      <c r="H97">
        <f>SUMIFS('IFPRI SPEED'!AL:AL,'IFPRI SPEED'!$A:$A,'Country-wise data'!$B97)*1000*G97</f>
        <v>0</v>
      </c>
      <c r="I97">
        <f>IF(SUMIFS('IFPRI SPEED'!AM:AM,'IFPRI SPEED'!$A:$A,'Country-wise data'!$B97)*1000=0,H97*(1+Assumptions!$C$9),SUMIFS('IFPRI SPEED'!AM:AM,'IFPRI SPEED'!$A:$A,'Country-wise data'!$B97)*1000*$G97)</f>
        <v>0</v>
      </c>
      <c r="J97">
        <f>IF(SUMIFS('IFPRI SPEED'!AN:AN,'IFPRI SPEED'!$A:$A,'Country-wise data'!$B97)*1000=0,I97*(1+Assumptions!$C$9),SUMIFS('IFPRI SPEED'!AN:AN,'IFPRI SPEED'!$A:$A,'Country-wise data'!$B97)*1000*$G97)</f>
        <v>0</v>
      </c>
      <c r="K97">
        <f>IF(SUMIFS('IFPRI SPEED'!AO:AO,'IFPRI SPEED'!$A:$A,'Country-wise data'!$B97)*1000=0,J97*(1+Assumptions!$C$9),SUMIFS('IFPRI SPEED'!AO:AO,'IFPRI SPEED'!$A:$A,'Country-wise data'!$B97)*1000*$G97)</f>
        <v>0</v>
      </c>
      <c r="L97">
        <f>IF(SUMIFS('IFPRI SPEED'!AP:AP,'IFPRI SPEED'!$A:$A,'Country-wise data'!$B97)*1000=0,K97*(1+Assumptions!$C$9),SUMIFS('IFPRI SPEED'!AP:AP,'IFPRI SPEED'!$A:$A,'Country-wise data'!$B97)*1000*$G97)</f>
        <v>0</v>
      </c>
      <c r="M97">
        <f>IF(SUMIFS('IFPRI SPEED'!AQ:AQ,'IFPRI SPEED'!$A:$A,'Country-wise data'!$B97)*1000=0,L97*(1+Assumptions!$C$9),SUMIFS('IFPRI SPEED'!AQ:AQ,'IFPRI SPEED'!$A:$A,'Country-wise data'!$B97)*1000*$G97)</f>
        <v>0</v>
      </c>
      <c r="N97">
        <f>IF(SUMIFS('IFPRI SPEED'!AR:AR,'IFPRI SPEED'!$A:$A,'Country-wise data'!$B97)*1000=0,M97*(1+Assumptions!$C$9),SUMIFS('IFPRI SPEED'!AR:AR,'IFPRI SPEED'!$A:$A,'Country-wise data'!$B97)*1000*$G97)</f>
        <v>0</v>
      </c>
      <c r="O97">
        <f>IF(SUMIFS('IFPRI SPEED'!AS:AS,'IFPRI SPEED'!$A:$A,'Country-wise data'!$B97)*1000=0,N97*(1+Assumptions!$C$9),SUMIFS('IFPRI SPEED'!AS:AS,'IFPRI SPEED'!$A:$A,'Country-wise data'!$B97)*1000*$G97)</f>
        <v>0</v>
      </c>
      <c r="P97">
        <f>IF(SUMIFS('IFPRI SPEED'!AT:AT,'IFPRI SPEED'!$A:$A,'Country-wise data'!$B97)*1000=0,O97*(1+Assumptions!$C$9),SUMIFS('IFPRI SPEED'!AT:AT,'IFPRI SPEED'!$A:$A,'Country-wise data'!$B97)*1000*$G97)</f>
        <v>0</v>
      </c>
      <c r="Q97">
        <f>IF(SUMIFS('IFPRI SPEED'!AU:AU,'IFPRI SPEED'!$A:$A,'Country-wise data'!$B97)*1000=0,P97*(1+Assumptions!$C$9),SUMIFS('IFPRI SPEED'!AU:AU,'IFPRI SPEED'!$A:$A,'Country-wise data'!$B97)*1000*$G97)</f>
        <v>0</v>
      </c>
      <c r="R97" s="36">
        <f t="shared" si="90"/>
        <v>0</v>
      </c>
      <c r="S97" s="44">
        <f>INDEX('area data'!$G$4:$P$79,MATCH('Country-wise data'!$B97,'area data'!$B$4:$B$79,),MATCH('Country-wise data'!S$3,'area data'!$G$3:$P$3,))</f>
        <v>35.037438938271606</v>
      </c>
      <c r="T97" s="44">
        <f>INDEX('area data'!$G$4:$P$79,MATCH('Country-wise data'!$B97,'area data'!$B$4:$B$79,),MATCH('Country-wise data'!T$3,'area data'!$G$3:$P$3,))</f>
        <v>38.571326005731926</v>
      </c>
      <c r="U97" s="44">
        <f>INDEX('area data'!$G$4:$P$79,MATCH('Country-wise data'!$B97,'area data'!$B$4:$B$79,),MATCH('Country-wise data'!U$3,'area data'!$G$3:$P$3,))</f>
        <v>48.556970650793652</v>
      </c>
      <c r="V97" s="44">
        <f>INDEX('area data'!$G$4:$P$79,MATCH('Country-wise data'!$B97,'area data'!$B$4:$B$79,),MATCH('Country-wise data'!V$3,'area data'!$G$3:$P$3,))</f>
        <v>46.560048293650794</v>
      </c>
      <c r="W97" s="44">
        <f>INDEX('area data'!$G$4:$P$79,MATCH('Country-wise data'!$B97,'area data'!$B$4:$B$79,),MATCH('Country-wise data'!W$3,'area data'!$G$3:$P$3,))</f>
        <v>39.361636736331569</v>
      </c>
      <c r="X97" s="44">
        <f>INDEX('area data'!$G$4:$P$79,MATCH('Country-wise data'!$B97,'area data'!$B$4:$B$79,),MATCH('Country-wise data'!X$3,'area data'!$G$3:$P$3,))</f>
        <v>37.391321985008815</v>
      </c>
      <c r="Y97" s="44">
        <f>INDEX('area data'!$G$4:$P$79,MATCH('Country-wise data'!$B97,'area data'!$B$4:$B$79,),MATCH('Country-wise data'!Y$3,'area data'!$G$3:$P$3,))</f>
        <v>43.405448426366846</v>
      </c>
      <c r="Z97" s="44">
        <f>INDEX('area data'!$G$4:$P$79,MATCH('Country-wise data'!$B97,'area data'!$B$4:$B$79,),MATCH('Country-wise data'!Z$3,'area data'!$G$3:$P$3,))</f>
        <v>46.066723995679013</v>
      </c>
      <c r="AA97" s="44">
        <f>INDEX('area data'!$G$4:$P$79,MATCH('Country-wise data'!$B97,'area data'!$B$4:$B$79,),MATCH('Country-wise data'!AA$3,'area data'!$G$3:$P$3,))</f>
        <v>45.976140434656074</v>
      </c>
      <c r="AB97" s="44">
        <f>INDEX('area data'!$G$4:$P$79,MATCH('Country-wise data'!$B97,'area data'!$B$4:$B$79,),MATCH('Country-wise data'!AB$3,'area data'!$G$3:$P$3,))</f>
        <v>46.895663243349205</v>
      </c>
      <c r="AC97" s="53">
        <f>IFERROR(INDEX('ASTI data (new)'!$AF$6:$AL$130,MATCH('Country-wise data'!$B97,'ASTI data (new)'!$C$6:$C$130,),MATCH('Country-wise data'!AC$3,'ASTI data (new)'!$AF$5:$AL$5,)),(INDEX(Assumptions!$G$154:$P$345,MATCH('Country-wise data'!$B97,Assumptions!$B$154:$B$344,),MATCH('Country-wise data'!AC$3,Assumptions!$G$153:$P$153,))*S97))</f>
        <v>0.12263103628395061</v>
      </c>
      <c r="AD97" s="53">
        <f>IFERROR(INDEX('ASTI data (new)'!$AF$6:$AL$130,MATCH('Country-wise data'!$B97,'ASTI data (new)'!$C$6:$C$130,),MATCH('Country-wise data'!AD$3,'ASTI data (new)'!$AF$5:$AL$5,)),(INDEX(Assumptions!$G$154:$P$345,MATCH('Country-wise data'!$B97,Assumptions!$B$154:$B$344,),MATCH('Country-wise data'!AD$3,Assumptions!$G$153:$P$153,))*T97))</f>
        <v>0.13499964102006173</v>
      </c>
      <c r="AE97" s="53">
        <f>IFERROR(INDEX('ASTI data (new)'!$AF$6:$AL$130,MATCH('Country-wise data'!$B97,'ASTI data (new)'!$C$6:$C$130,),MATCH('Country-wise data'!AE$3,'ASTI data (new)'!$AF$5:$AL$5,)),(INDEX(Assumptions!$G$154:$P$345,MATCH('Country-wise data'!$B97,Assumptions!$B$154:$B$344,),MATCH('Country-wise data'!AE$3,Assumptions!$G$153:$P$153,))*U97))</f>
        <v>0.16994939727777778</v>
      </c>
      <c r="AF97" s="53">
        <f>IFERROR(INDEX('ASTI data (new)'!$AF$6:$AL$130,MATCH('Country-wise data'!$B97,'ASTI data (new)'!$C$6:$C$130,),MATCH('Country-wise data'!AF$3,'ASTI data (new)'!$AF$5:$AL$5,)),(INDEX(Assumptions!$G$154:$P$345,MATCH('Country-wise data'!$B97,Assumptions!$B$154:$B$344,),MATCH('Country-wise data'!AF$3,Assumptions!$G$153:$P$153,))*V97))</f>
        <v>0.16296016902777777</v>
      </c>
      <c r="AG97" s="53">
        <f>IFERROR(INDEX('ASTI data (new)'!$AF$6:$AL$130,MATCH('Country-wise data'!$B97,'ASTI data (new)'!$C$6:$C$130,),MATCH('Country-wise data'!AG$3,'ASTI data (new)'!$AF$5:$AL$5,)),(INDEX(Assumptions!$G$154:$P$345,MATCH('Country-wise data'!$B97,Assumptions!$B$154:$B$344,),MATCH('Country-wise data'!AG$3,Assumptions!$G$153:$P$153,))*W97))</f>
        <v>0.13776572857716049</v>
      </c>
      <c r="AH97" s="53">
        <f>IFERROR(INDEX('ASTI data (new)'!$AF$6:$AL$130,MATCH('Country-wise data'!$B97,'ASTI data (new)'!$C$6:$C$130,),MATCH('Country-wise data'!AH$3,'ASTI data (new)'!$AF$5:$AL$5,)),(INDEX(Assumptions!$G$154:$P$345,MATCH('Country-wise data'!$B97,Assumptions!$B$154:$B$344,),MATCH('Country-wise data'!AH$3,Assumptions!$G$153:$P$153,))*X97))</f>
        <v>0.13086962694753085</v>
      </c>
      <c r="AI97" s="53">
        <f>IFERROR(INDEX('ASTI data (new)'!$AF$6:$AL$130,MATCH('Country-wise data'!$B97,'ASTI data (new)'!$C$6:$C$130,),MATCH('Country-wise data'!AI$3,'ASTI data (new)'!$AF$5:$AL$5,)),(INDEX(Assumptions!$G$154:$P$345,MATCH('Country-wise data'!$B97,Assumptions!$B$154:$B$344,),MATCH('Country-wise data'!AI$3,Assumptions!$G$153:$P$153,))*Y97))</f>
        <v>0.15191906949228395</v>
      </c>
      <c r="AJ97" s="53">
        <f t="shared" ref="AJ97:AL97" si="134">IFERROR((1+($AI97/$AF97)^(1/3)-1)*AI97,0)</f>
        <v>0.14840751737501198</v>
      </c>
      <c r="AK97" s="53">
        <f t="shared" si="134"/>
        <v>0.14497713346337426</v>
      </c>
      <c r="AL97" s="53">
        <f t="shared" si="134"/>
        <v>0.14162604158484488</v>
      </c>
      <c r="AM97" s="55" cm="1">
        <f t="array" ref="AM97">INDEX('non-R&amp;D ex_typologies'!$J$8:$J$10,MATCH('Country-wise data'!FL97,'non-R&amp;D ex_typologies'!$F$8:$F$10,),)*'Country-wise data'!AC97</f>
        <v>0.35826959703584671</v>
      </c>
      <c r="AN97" s="55" cm="1">
        <f t="array" ref="AN97">INDEX('non-R&amp;D ex_typologies'!$J$8:$J$10,MATCH('Country-wise data'!FM97,'non-R&amp;D ex_typologies'!$F$8:$F$10,),)*'Country-wise data'!AD97</f>
        <v>0.39440478082766911</v>
      </c>
      <c r="AO97" s="55" cm="1">
        <f t="array" ref="AO97">INDEX('non-R&amp;D ex_typologies'!$J$8:$J$10,MATCH('Country-wise data'!FN97,'non-R&amp;D ex_typologies'!$F$8:$F$10,),)*'Country-wise data'!AE97</f>
        <v>0.49651135572409066</v>
      </c>
      <c r="AP97" s="55" cm="1">
        <f t="array" ref="AP97">INDEX('non-R&amp;D ex_typologies'!$J$8:$J$10,MATCH('Country-wise data'!FO97,'non-R&amp;D ex_typologies'!$F$8:$F$10,),)*'Country-wise data'!AF97</f>
        <v>0.4760921530116467</v>
      </c>
      <c r="AQ97" s="55" cm="1">
        <f t="array" ref="AQ97">INDEX('non-R&amp;D ex_typologies'!$J$8:$J$10,MATCH('Country-wise data'!FP97,'non-R&amp;D ex_typologies'!$F$8:$F$10,),)*'Country-wise data'!AG97</f>
        <v>0.40248597384762358</v>
      </c>
      <c r="AR97" s="55" cm="1">
        <f t="array" ref="AR97">INDEX('non-R&amp;D ex_typologies'!$J$8:$J$10,MATCH('Country-wise data'!FQ97,'non-R&amp;D ex_typologies'!$F$8:$F$10,),)*'Country-wise data'!AH97</f>
        <v>0.3823388428534365</v>
      </c>
      <c r="AS97" s="55" cm="1">
        <f t="array" ref="AS97">INDEX('non-R&amp;D ex_typologies'!$J$8:$J$10,MATCH('Country-wise data'!FR97,'non-R&amp;D ex_typologies'!$F$8:$F$10,),)*'Country-wise data'!AI97</f>
        <v>0.4438353084045874</v>
      </c>
      <c r="AT97" s="55" cm="1">
        <f t="array" ref="AT97">INDEX('non-R&amp;D ex_typologies'!$J$8:$J$10,MATCH('Country-wise data'!FS97,'non-R&amp;D ex_typologies'!$F$8:$F$10,),)*'Country-wise data'!AJ97</f>
        <v>0.43357622228618969</v>
      </c>
      <c r="AU97" s="55" cm="1">
        <f t="array" ref="AU97">INDEX('non-R&amp;D ex_typologies'!$J$8:$J$10,MATCH('Country-wise data'!FT97,'non-R&amp;D ex_typologies'!$F$8:$F$10,),)*'Country-wise data'!AK97</f>
        <v>0.42355427108245886</v>
      </c>
      <c r="AV97" s="55" cm="1">
        <f t="array" ref="AV97">INDEX('non-R&amp;D ex_typologies'!$J$8:$J$10,MATCH('Country-wise data'!FU97,'non-R&amp;D ex_typologies'!$F$8:$F$10,),)*'Country-wise data'!AL97</f>
        <v>0.41376397350908717</v>
      </c>
      <c r="AW97">
        <f t="shared" si="92"/>
        <v>5.670937839632411</v>
      </c>
      <c r="AX97" s="53">
        <f>INDEX('GDP deflators'!$AB$3:$AK$155,MATCH('Country-wise data'!$B97,'GDP deflators'!$B$3:$B$155,),MATCH('Country-wise data'!AX$3,'GDP deflators'!$D$2:$M$2,))</f>
        <v>77.662297685767456</v>
      </c>
      <c r="AY97" s="53">
        <f>INDEX('GDP deflators'!$AB$3:$AK$155,MATCH('Country-wise data'!$B97,'GDP deflators'!$B$3:$B$155,),MATCH('Country-wise data'!AY$3,'GDP deflators'!$D$2:$M$2,))</f>
        <v>77.184400776770772</v>
      </c>
      <c r="AZ97" s="53">
        <f>INDEX('GDP deflators'!$AB$3:$AK$155,MATCH('Country-wise data'!$B97,'GDP deflators'!$B$3:$B$155,),MATCH('Country-wise data'!AZ$3,'GDP deflators'!$D$2:$M$2,))</f>
        <v>78.65690194792478</v>
      </c>
      <c r="BA97" s="53">
        <f>INDEX('GDP deflators'!$AB$3:$AK$155,MATCH('Country-wise data'!$B97,'GDP deflators'!$B$3:$B$155,),MATCH('Country-wise data'!BA$3,'GDP deflators'!$D$2:$M$2,))</f>
        <v>79.979094189142671</v>
      </c>
      <c r="BB97" s="53">
        <f>INDEX('GDP deflators'!$AB$3:$AK$155,MATCH('Country-wise data'!$B97,'GDP deflators'!$B$3:$B$155,),MATCH('Country-wise data'!BB$3,'GDP deflators'!$D$2:$M$2,))</f>
        <v>83.269906699169013</v>
      </c>
      <c r="BC97" s="53">
        <f>INDEX('GDP deflators'!$AB$3:$AK$155,MATCH('Country-wise data'!$B97,'GDP deflators'!$B$3:$B$155,),MATCH('Country-wise data'!BC$3,'GDP deflators'!$D$2:$M$2,))</f>
        <v>88.623386936027742</v>
      </c>
      <c r="BD97" s="53">
        <f>INDEX('GDP deflators'!$AB$3:$AK$155,MATCH('Country-wise data'!$B97,'GDP deflators'!$B$3:$B$155,),MATCH('Country-wise data'!BD$3,'GDP deflators'!$D$2:$M$2,))</f>
        <v>92.735195649878051</v>
      </c>
      <c r="BE97" s="53">
        <f>INDEX('GDP deflators'!$AB$3:$AK$155,MATCH('Country-wise data'!$B97,'GDP deflators'!$B$3:$B$155,),MATCH('Country-wise data'!BE$3,'GDP deflators'!$D$2:$M$2,))</f>
        <v>94.590235255891557</v>
      </c>
      <c r="BF97" s="53">
        <f>INDEX('GDP deflators'!$AB$3:$AK$155,MATCH('Country-wise data'!$B97,'GDP deflators'!$B$3:$B$155,),MATCH('Country-wise data'!BF$3,'GDP deflators'!$D$2:$M$2,))</f>
        <v>97.230190634219014</v>
      </c>
      <c r="BG97" s="53">
        <f>INDEX('GDP deflators'!$AB$3:$AK$155,MATCH('Country-wise data'!$B97,'GDP deflators'!$B$3:$B$155,),MATCH('Country-wise data'!BG$3,'GDP deflators'!$D$2:$M$2,))</f>
        <v>100</v>
      </c>
      <c r="BH97" cm="1">
        <f t="array" ref="BH97">H97/(INDEX($AX97:$BG97,,MATCH(BH$3,$AX$3:$BG$3,))/100)</f>
        <v>0</v>
      </c>
      <c r="BI97" cm="1">
        <f t="array" ref="BI97">I97/(INDEX($AX97:$BG97,,MATCH(BI$3,$AX$3:$BG$3,))/100)</f>
        <v>0</v>
      </c>
      <c r="BJ97" cm="1">
        <f t="array" ref="BJ97">J97/(INDEX($AX97:$BG97,,MATCH(BJ$3,$AX$3:$BG$3,))/100)</f>
        <v>0</v>
      </c>
      <c r="BK97" cm="1">
        <f t="array" ref="BK97">K97/(INDEX($AX97:$BG97,,MATCH(BK$3,$AX$3:$BG$3,))/100)</f>
        <v>0</v>
      </c>
      <c r="BL97" cm="1">
        <f t="array" ref="BL97">L97/(INDEX($AX97:$BG97,,MATCH(BL$3,$AX$3:$BG$3,))/100)</f>
        <v>0</v>
      </c>
      <c r="BM97" cm="1">
        <f t="array" ref="BM97">M97/(INDEX($AX97:$BG97,,MATCH(BM$3,$AX$3:$BG$3,))/100)</f>
        <v>0</v>
      </c>
      <c r="BN97" cm="1">
        <f t="array" ref="BN97">N97/(INDEX($AX97:$BG97,,MATCH(BN$3,$AX$3:$BG$3,))/100)</f>
        <v>0</v>
      </c>
      <c r="BO97" cm="1">
        <f t="array" ref="BO97">O97/(INDEX($AX97:$BG97,,MATCH(BO$3,$AX$3:$BG$3,))/100)</f>
        <v>0</v>
      </c>
      <c r="BP97" cm="1">
        <f t="array" ref="BP97">P97/(INDEX($AX97:$BG97,,MATCH(BP$3,$AX$3:$BG$3,))/100)</f>
        <v>0</v>
      </c>
      <c r="BQ97" cm="1">
        <f t="array" ref="BQ97">Q97/(INDEX($AX97:$BG97,,MATCH(BQ$3,$AX$3:$BG$3,))/100)</f>
        <v>0</v>
      </c>
      <c r="BS97" cm="1">
        <f t="array" ref="BS97">S97/(INDEX($AX97:$BG97,,MATCH(BS$3,$AX$3:$BG$3,))/100)</f>
        <v>45.115120183590236</v>
      </c>
      <c r="BT97" cm="1">
        <f t="array" ref="BT97">T97/(INDEX($AX97:$BG97,,MATCH(BT$3,$AX$3:$BG$3,))/100)</f>
        <v>49.972955179487847</v>
      </c>
      <c r="BU97" cm="1">
        <f t="array" ref="BU97">U97/(INDEX($AX97:$BG97,,MATCH(BU$3,$AX$3:$BG$3,))/100)</f>
        <v>61.732625425472577</v>
      </c>
      <c r="BV97" cm="1">
        <f t="array" ref="BV97">V97/(INDEX($AX97:$BG97,,MATCH(BV$3,$AX$3:$BG$3,))/100)</f>
        <v>58.215273335730544</v>
      </c>
      <c r="BW97" cm="1">
        <f t="array" ref="BW97">W97/(INDEX($AX97:$BG97,,MATCH(BW$3,$AX$3:$BG$3,))/100)</f>
        <v>47.26994216354079</v>
      </c>
      <c r="BX97" cm="1">
        <f t="array" ref="BX97">X97/(INDEX($AX97:$BG97,,MATCH(BX$3,$AX$3:$BG$3,))/100)</f>
        <v>42.191258174323124</v>
      </c>
      <c r="BY97" cm="1">
        <f t="array" ref="BY97">Y97/(INDEX($AX97:$BG97,,MATCH(BY$3,$AX$3:$BG$3,))/100)</f>
        <v>46.805798081501024</v>
      </c>
      <c r="BZ97" cm="1">
        <f t="array" ref="BZ97">Z97/(INDEX($AX97:$BG97,,MATCH(BZ$3,$AX$3:$BG$3,))/100)</f>
        <v>48.701352598454129</v>
      </c>
      <c r="CA97" cm="1">
        <f t="array" ref="CA97">AA97/(INDEX($AX97:$BG97,,MATCH(CA$3,$AX$3:$BG$3,))/100)</f>
        <v>47.285868859003671</v>
      </c>
      <c r="CB97" cm="1">
        <f t="array" ref="CB97">AB97/(INDEX($AX97:$BG97,,MATCH(CB$3,$AX$3:$BG$3,))/100)</f>
        <v>46.895663243349205</v>
      </c>
      <c r="CC97" cm="1">
        <f t="array" ref="CC97">AC97/(INDEX($AX97:$BG97,,MATCH(CC$3,$AX$3:$BG$3,))/100)</f>
        <v>0.15790292064256581</v>
      </c>
      <c r="CD97" cm="1">
        <f t="array" ref="CD97">AD97/(INDEX($AX97:$BG97,,MATCH(CD$3,$AX$3:$BG$3,))/100)</f>
        <v>0.17490534312820746</v>
      </c>
      <c r="CE97" cm="1">
        <f t="array" ref="CE97">AE97/(INDEX($AX97:$BG97,,MATCH(CE$3,$AX$3:$BG$3,))/100)</f>
        <v>0.21606418898915403</v>
      </c>
      <c r="CF97" cm="1">
        <f t="array" ref="CF97">AF97/(INDEX($AX97:$BG97,,MATCH(CF$3,$AX$3:$BG$3,))/100)</f>
        <v>0.2037534566750569</v>
      </c>
      <c r="CG97" cm="1">
        <f t="array" ref="CG97">AG97/(INDEX($AX97:$BG97,,MATCH(CG$3,$AX$3:$BG$3,))/100)</f>
        <v>0.16544479757239275</v>
      </c>
      <c r="CH97" cm="1">
        <f t="array" ref="CH97">AH97/(INDEX($AX97:$BG97,,MATCH(CH$3,$AX$3:$BG$3,))/100)</f>
        <v>0.14766940361013092</v>
      </c>
      <c r="CI97" cm="1">
        <f t="array" ref="CI97">AI97/(INDEX($AX97:$BG97,,MATCH(CI$3,$AX$3:$BG$3,))/100)</f>
        <v>0.16382029328525358</v>
      </c>
      <c r="CJ97" cm="1">
        <f t="array" ref="CJ97">AJ97/(INDEX($AX97:$BG97,,MATCH(CJ$3,$AX$3:$BG$3,))/100)</f>
        <v>0.1568951773653279</v>
      </c>
      <c r="CK97" cm="1">
        <f t="array" ref="CK97">AK97/(INDEX($AX97:$BG97,,MATCH(CK$3,$AX$3:$BG$3,))/100)</f>
        <v>0.14910711633671453</v>
      </c>
      <c r="CL97" cm="1">
        <f t="array" ref="CL97">AL97/(INDEX($AX97:$BG97,,MATCH(CL$3,$AX$3:$BG$3,))/100)</f>
        <v>0.14162604158484488</v>
      </c>
      <c r="CM97" cm="1">
        <f t="array" ref="CM97">AM97/(INDEX($AX97:$BG97,,MATCH(CM$3,$AX$3:$BG$3,))/100)</f>
        <v>0.46131727712390858</v>
      </c>
      <c r="CN97" cm="1">
        <f t="array" ref="CN97">AN97/(INDEX($AX97:$BG97,,MATCH(CN$3,$AX$3:$BG$3,))/100)</f>
        <v>0.51099027375796924</v>
      </c>
      <c r="CO97" cm="1">
        <f t="array" ref="CO97">AO97/(INDEX($AX97:$BG97,,MATCH(CO$3,$AX$3:$BG$3,))/100)</f>
        <v>0.63123685706921007</v>
      </c>
      <c r="CP97" cm="1">
        <f t="array" ref="CP97">AP97/(INDEX($AX97:$BG97,,MATCH(CP$3,$AX$3:$BG$3,))/100)</f>
        <v>0.59527074898564825</v>
      </c>
      <c r="CQ97" cm="1">
        <f t="array" ref="CQ97">AQ97/(INDEX($AX97:$BG97,,MATCH(CQ$3,$AX$3:$BG$3,))/100)</f>
        <v>0.48335105658481559</v>
      </c>
      <c r="CR97" cm="1">
        <f t="array" ref="CR97">AR97/(INDEX($AX97:$BG97,,MATCH(CR$3,$AX$3:$BG$3,))/100)</f>
        <v>0.43141980471749009</v>
      </c>
      <c r="CS97" cm="1">
        <f t="array" ref="CS97">AS97/(INDEX($AX97:$BG97,,MATCH(CS$3,$AX$3:$BG$3,))/100)</f>
        <v>0.47860502724368925</v>
      </c>
      <c r="CT97" cm="1">
        <f t="array" ref="CT97">AT97/(INDEX($AX97:$BG97,,MATCH(CT$3,$AX$3:$BG$3,))/100)</f>
        <v>0.45837313028480325</v>
      </c>
      <c r="CU97" cm="1">
        <f t="array" ref="CU97">AU97/(INDEX($AX97:$BG97,,MATCH(CU$3,$AX$3:$BG$3,))/100)</f>
        <v>0.43562011790748656</v>
      </c>
      <c r="CV97" cm="1">
        <f t="array" ref="CV97">AV97/(INDEX($AX97:$BG97,,MATCH(CV$3,$AX$3:$BG$3,))/100)</f>
        <v>0.41376397350908717</v>
      </c>
      <c r="CW97">
        <f t="shared" si="93"/>
        <v>6.5771370063737571</v>
      </c>
      <c r="CX97">
        <f>IFERROR(1/INDEX('exch rates'!$BC$5:$BL$268,MATCH('Country-wise data'!$B97,'exch rates'!$A$5:$A$268,),MATCH(CX$3,'exch rates'!$BC$4:$BL$4,)),1)</f>
        <v>1</v>
      </c>
      <c r="CY97">
        <f>IFERROR(1/INDEX('exch rates'!$BC$5:$BL$268,MATCH('Country-wise data'!$B97,'exch rates'!$A$5:$A$268,),MATCH(CY$3,'exch rates'!$BC$4:$BL$4,)),1)</f>
        <v>1</v>
      </c>
      <c r="CZ97">
        <f>IFERROR(1/INDEX('exch rates'!$BC$5:$BL$268,MATCH('Country-wise data'!$B97,'exch rates'!$A$5:$A$268,),MATCH(CZ$3,'exch rates'!$BC$4:$BL$4,)),1)</f>
        <v>1</v>
      </c>
      <c r="DA97">
        <f>IFERROR(1/INDEX('exch rates'!$BC$5:$BL$268,MATCH('Country-wise data'!$B97,'exch rates'!$A$5:$A$268,),MATCH(DA$3,'exch rates'!$BC$4:$BL$4,)),1)</f>
        <v>1</v>
      </c>
      <c r="DB97">
        <f>IFERROR(1/INDEX('exch rates'!$BC$5:$BL$268,MATCH('Country-wise data'!$B97,'exch rates'!$A$5:$A$268,),MATCH(DB$3,'exch rates'!$BC$4:$BL$4,)),1)</f>
        <v>1</v>
      </c>
      <c r="DC97">
        <f>IFERROR(1/INDEX('exch rates'!$BC$5:$BL$268,MATCH('Country-wise data'!$B97,'exch rates'!$A$5:$A$268,),MATCH(DC$3,'exch rates'!$BC$4:$BL$4,)),1)</f>
        <v>1</v>
      </c>
      <c r="DD97">
        <f>IFERROR(1/INDEX('exch rates'!$BC$5:$BL$268,MATCH('Country-wise data'!$B97,'exch rates'!$A$5:$A$268,),MATCH(DD$3,'exch rates'!$BC$4:$BL$4,)),1)</f>
        <v>1</v>
      </c>
      <c r="DE97">
        <f>IFERROR(1/INDEX('exch rates'!$BC$5:$BL$268,MATCH('Country-wise data'!$B97,'exch rates'!$A$5:$A$268,),MATCH(DE$3,'exch rates'!$BC$4:$BL$4,)),1)</f>
        <v>1</v>
      </c>
      <c r="DF97">
        <f>IFERROR(1/INDEX('exch rates'!$BC$5:$BL$268,MATCH('Country-wise data'!$B97,'exch rates'!$A$5:$A$268,),MATCH(DF$3,'exch rates'!$BC$4:$BL$4,)),1)</f>
        <v>1</v>
      </c>
      <c r="DG97">
        <f>IFERROR(1/INDEX('exch rates'!$BC$5:$BL$268,MATCH('Country-wise data'!$B97,'exch rates'!$A$5:$A$268,),MATCH(DG$3,'exch rates'!$BC$4:$BL$4,)),1)</f>
        <v>1</v>
      </c>
      <c r="DH97" cm="1">
        <f t="array" ref="DH97">(BH97/INDEX($CX97:$DG97,,MATCH(DH$3,$CX$3:$DG$3,)))*$DG97</f>
        <v>0</v>
      </c>
      <c r="DI97" cm="1">
        <f t="array" ref="DI97">(BI97/INDEX($CX97:$DG97,,MATCH(DI$3,$CX$3:$DG$3,)))*$DG97</f>
        <v>0</v>
      </c>
      <c r="DJ97" cm="1">
        <f t="array" ref="DJ97">(BJ97/INDEX($CX97:$DG97,,MATCH(DJ$3,$CX$3:$DG$3,)))*$DG97</f>
        <v>0</v>
      </c>
      <c r="DK97" cm="1">
        <f t="array" ref="DK97">(BK97/INDEX($CX97:$DG97,,MATCH(DK$3,$CX$3:$DG$3,)))*$DG97</f>
        <v>0</v>
      </c>
      <c r="DL97" cm="1">
        <f t="array" ref="DL97">(BL97/INDEX($CX97:$DG97,,MATCH(DL$3,$CX$3:$DG$3,)))*$DG97</f>
        <v>0</v>
      </c>
      <c r="DM97" cm="1">
        <f t="array" ref="DM97">(BM97/INDEX($CX97:$DG97,,MATCH(DM$3,$CX$3:$DG$3,)))*$DG97</f>
        <v>0</v>
      </c>
      <c r="DN97" cm="1">
        <f t="array" ref="DN97">(BN97/INDEX($CX97:$DG97,,MATCH(DN$3,$CX$3:$DG$3,)))*$DG97</f>
        <v>0</v>
      </c>
      <c r="DO97" cm="1">
        <f t="array" ref="DO97">(BO97/INDEX($CX97:$DG97,,MATCH(DO$3,$CX$3:$DG$3,)))*$DG97</f>
        <v>0</v>
      </c>
      <c r="DP97" cm="1">
        <f t="array" ref="DP97">(BP97/INDEX($CX97:$DG97,,MATCH(DP$3,$CX$3:$DG$3,)))*$DG97</f>
        <v>0</v>
      </c>
      <c r="DQ97" cm="1">
        <f t="array" ref="DQ97">(BQ97/INDEX($CX97:$DG97,,MATCH(DQ$3,$CX$3:$DG$3,)))*$DG97</f>
        <v>0</v>
      </c>
      <c r="DS97" cm="1">
        <f t="array" ref="DS97">(BS97/INDEX($CX97:$DG97,,MATCH(DS$3,$CX$3:$DG$3,)))*$DG97</f>
        <v>45.115120183590236</v>
      </c>
      <c r="DT97" cm="1">
        <f t="array" ref="DT97">(BT97/INDEX($CX97:$DG97,,MATCH(DT$3,$CX$3:$DG$3,)))*$DG97</f>
        <v>49.972955179487847</v>
      </c>
      <c r="DU97" cm="1">
        <f t="array" ref="DU97">(BU97/INDEX($CX97:$DG97,,MATCH(DU$3,$CX$3:$DG$3,)))*$DG97</f>
        <v>61.732625425472577</v>
      </c>
      <c r="DV97" cm="1">
        <f t="array" ref="DV97">(BV97/INDEX($CX97:$DG97,,MATCH(DV$3,$CX$3:$DG$3,)))*$DG97</f>
        <v>58.215273335730544</v>
      </c>
      <c r="DW97" cm="1">
        <f t="array" ref="DW97">(BW97/INDEX($CX97:$DG97,,MATCH(DW$3,$CX$3:$DG$3,)))*$DG97</f>
        <v>47.26994216354079</v>
      </c>
      <c r="DX97" cm="1">
        <f t="array" ref="DX97">(BX97/INDEX($CX97:$DG97,,MATCH(DX$3,$CX$3:$DG$3,)))*$DG97</f>
        <v>42.191258174323124</v>
      </c>
      <c r="DY97" cm="1">
        <f t="array" ref="DY97">(BY97/INDEX($CX97:$DG97,,MATCH(DY$3,$CX$3:$DG$3,)))*$DG97</f>
        <v>46.805798081501024</v>
      </c>
      <c r="DZ97" cm="1">
        <f t="array" ref="DZ97">(BZ97/INDEX($CX97:$DG97,,MATCH(DZ$3,$CX$3:$DG$3,)))*$DG97</f>
        <v>48.701352598454129</v>
      </c>
      <c r="EA97" cm="1">
        <f t="array" ref="EA97">(CA97/INDEX($CX97:$DG97,,MATCH(EA$3,$CX$3:$DG$3,)))*$DG97</f>
        <v>47.285868859003671</v>
      </c>
      <c r="EB97" cm="1">
        <f t="array" ref="EB97">(CB97/INDEX($CX97:$DG97,,MATCH(EB$3,$CX$3:$DG$3,)))*$DG97</f>
        <v>46.895663243349205</v>
      </c>
      <c r="EC97" s="53" cm="1">
        <f t="array" ref="EC97">(CC97/INDEX($CX97:$DG97,,MATCH(EC$3,$CX$3:$DG$3,)))*$DG97</f>
        <v>0.15790292064256581</v>
      </c>
      <c r="ED97" cm="1">
        <f t="array" ref="ED97">(CD97/INDEX($CX97:$DG97,,MATCH(ED$3,$CX$3:$DG$3,)))*$DG97</f>
        <v>0.17490534312820746</v>
      </c>
      <c r="EE97" cm="1">
        <f t="array" ref="EE97">(CE97/INDEX($CX97:$DG97,,MATCH(EE$3,$CX$3:$DG$3,)))*$DG97</f>
        <v>0.21606418898915403</v>
      </c>
      <c r="EF97" cm="1">
        <f t="array" ref="EF97">(CF97/INDEX($CX97:$DG97,,MATCH(EF$3,$CX$3:$DG$3,)))*$DG97</f>
        <v>0.2037534566750569</v>
      </c>
      <c r="EG97" cm="1">
        <f t="array" ref="EG97">(CG97/INDEX($CX97:$DG97,,MATCH(EG$3,$CX$3:$DG$3,)))*$DG97</f>
        <v>0.16544479757239275</v>
      </c>
      <c r="EH97" cm="1">
        <f t="array" ref="EH97">(CH97/INDEX($CX97:$DG97,,MATCH(EH$3,$CX$3:$DG$3,)))*$DG97</f>
        <v>0.14766940361013092</v>
      </c>
      <c r="EI97" cm="1">
        <f t="array" ref="EI97">(CI97/INDEX($CX97:$DG97,,MATCH(EI$3,$CX$3:$DG$3,)))*$DG97</f>
        <v>0.16382029328525358</v>
      </c>
      <c r="EJ97" cm="1">
        <f t="array" ref="EJ97">(CJ97/INDEX($CX97:$DG97,,MATCH(EJ$3,$CX$3:$DG$3,)))*$DG97</f>
        <v>0.1568951773653279</v>
      </c>
      <c r="EK97" cm="1">
        <f t="array" ref="EK97">(CK97/INDEX($CX97:$DG97,,MATCH(EK$3,$CX$3:$DG$3,)))*$DG97</f>
        <v>0.14910711633671453</v>
      </c>
      <c r="EL97" cm="1">
        <f t="array" ref="EL97">(CL97/INDEX($CX97:$DG97,,MATCH(EL$3,$CX$3:$DG$3,)))*$DG97</f>
        <v>0.14162604158484488</v>
      </c>
      <c r="EM97" cm="1">
        <f t="array" ref="EM97">(CM97/INDEX($CX97:$DG97,,MATCH(EM$3,$CX$3:$DG$3,)))*$DG97</f>
        <v>0.46131727712390858</v>
      </c>
      <c r="EN97" cm="1">
        <f t="array" ref="EN97">(CN97/INDEX($CX97:$DG97,,MATCH(EN$3,$CX$3:$DG$3,)))*$DG97</f>
        <v>0.51099027375796924</v>
      </c>
      <c r="EO97" cm="1">
        <f t="array" ref="EO97">(CO97/INDEX($CX97:$DG97,,MATCH(EO$3,$CX$3:$DG$3,)))*$DG97</f>
        <v>0.63123685706921007</v>
      </c>
      <c r="EP97" cm="1">
        <f t="array" ref="EP97">(CP97/INDEX($CX97:$DG97,,MATCH(EP$3,$CX$3:$DG$3,)))*$DG97</f>
        <v>0.59527074898564825</v>
      </c>
      <c r="EQ97" cm="1">
        <f t="array" ref="EQ97">(CQ97/INDEX($CX97:$DG97,,MATCH(EQ$3,$CX$3:$DG$3,)))*$DG97</f>
        <v>0.48335105658481559</v>
      </c>
      <c r="ER97" cm="1">
        <f t="array" ref="ER97">(CR97/INDEX($CX97:$DG97,,MATCH(ER$3,$CX$3:$DG$3,)))*$DG97</f>
        <v>0.43141980471749009</v>
      </c>
      <c r="ES97" cm="1">
        <f t="array" ref="ES97">(CS97/INDEX($CX97:$DG97,,MATCH(ES$3,$CX$3:$DG$3,)))*$DG97</f>
        <v>0.47860502724368925</v>
      </c>
      <c r="ET97" cm="1">
        <f t="array" ref="ET97">(CT97/INDEX($CX97:$DG97,,MATCH(ET$3,$CX$3:$DG$3,)))*$DG97</f>
        <v>0.45837313028480325</v>
      </c>
      <c r="EU97" cm="1">
        <f t="array" ref="EU97">(CU97/INDEX($CX97:$DG97,,MATCH(EU$3,$CX$3:$DG$3,)))*$DG97</f>
        <v>0.43562011790748656</v>
      </c>
      <c r="EV97" cm="1">
        <f t="array" ref="EV97">(CV97/INDEX($CX97:$DG97,,MATCH(EV$3,$CX$3:$DG$3,)))*$DG97</f>
        <v>0.41376397350908717</v>
      </c>
      <c r="EW97">
        <f t="shared" si="94"/>
        <v>6.5771370063737571</v>
      </c>
      <c r="EY97" s="96">
        <f t="shared" si="105"/>
        <v>3.4999999999999996E-3</v>
      </c>
      <c r="EZ97" s="96">
        <f t="shared" si="95"/>
        <v>3.4999999999999996E-3</v>
      </c>
      <c r="FA97" s="96">
        <f t="shared" si="96"/>
        <v>3.5000000000000001E-3</v>
      </c>
      <c r="FB97" s="96">
        <f t="shared" si="97"/>
        <v>3.4999999999999996E-3</v>
      </c>
      <c r="FC97" s="96">
        <f t="shared" si="98"/>
        <v>3.5000000000000001E-3</v>
      </c>
      <c r="FD97" s="96">
        <f t="shared" si="99"/>
        <v>3.4999999999999996E-3</v>
      </c>
      <c r="FE97" s="96">
        <f t="shared" si="100"/>
        <v>3.5000000000000001E-3</v>
      </c>
      <c r="FF97" s="96">
        <f t="shared" si="101"/>
        <v>3.221577409952841E-3</v>
      </c>
      <c r="FG97" s="96">
        <f t="shared" si="102"/>
        <v>3.1533123940541306E-3</v>
      </c>
      <c r="FH97" s="96">
        <f t="shared" si="103"/>
        <v>3.0200242792158493E-3</v>
      </c>
      <c r="FJ97" s="96">
        <f t="shared" si="106"/>
        <v>49.418585724445322</v>
      </c>
      <c r="FK97" s="96" t="str">
        <f>IF(AND('Country-wise data'!FJ97&gt;'non-R&amp;D ex_typologies'!$C$17,'Country-wise data'!FJ97&lt;'non-R&amp;D ex_typologies'!$D$17),"Small",IF(AND('Country-wise data'!FJ97&gt;'non-R&amp;D ex_typologies'!$E$17,'Country-wise data'!$FJ$4&lt;'non-R&amp;D ex_typologies'!$F$17),"Medium","Large"))</f>
        <v>Small</v>
      </c>
      <c r="FL97" t="str">
        <f>IF($FK97='non-R&amp;D ex_typologies'!$C$16,IF(AND('Country-wise data'!EY97&gt;'non-R&amp;D ex_typologies'!$C$21,'Country-wise data'!EY97&lt;'non-R&amp;D ex_typologies'!$D$21),'non-R&amp;D ex_typologies'!$B$21,IF(AND('Country-wise data'!EY97&gt;'non-R&amp;D ex_typologies'!$C$19,'Country-wise data'!EY97&lt;'non-R&amp;D ex_typologies'!$D$19),'non-R&amp;D ex_typologies'!$B$19,'non-R&amp;D ex_typologies'!$B$20)),IF($FK97='non-R&amp;D ex_typologies'!$E$16,IF(AND('Country-wise data'!EY97&gt;'non-R&amp;D ex_typologies'!$E$21,'Country-wise data'!EY97&lt;'non-R&amp;D ex_typologies'!$F$21),'non-R&amp;D ex_typologies'!$B$21,IF(AND('Country-wise data'!EY97&gt;'non-R&amp;D ex_typologies'!$E$19,'Country-wise data'!EY97&lt;'non-R&amp;D ex_typologies'!$F$19),'non-R&amp;D ex_typologies'!$B$19,'non-R&amp;D ex_typologies'!$B$20)),IF(AND('Country-wise data'!EY97&gt;'non-R&amp;D ex_typologies'!$G$21,'Country-wise data'!EY97&lt;'non-R&amp;D ex_typologies'!$H$21),'non-R&amp;D ex_typologies'!$B$21,IF(AND('Country-wise data'!EY97&gt;'non-R&amp;D ex_typologies'!$G$19,'Country-wise data'!EY97&lt;'non-R&amp;D ex_typologies'!$H$19),'non-R&amp;D ex_typologies'!$B$19,'non-R&amp;D ex_typologies'!$B$20))))</f>
        <v>Program heavy</v>
      </c>
      <c r="FM97" t="str">
        <f>IF($FK97='non-R&amp;D ex_typologies'!$C$16,IF(AND('Country-wise data'!EZ97&gt;'non-R&amp;D ex_typologies'!$C$21,'Country-wise data'!EZ97&lt;'non-R&amp;D ex_typologies'!$D$21),'non-R&amp;D ex_typologies'!$B$21,IF(AND('Country-wise data'!EZ97&gt;'non-R&amp;D ex_typologies'!$C$19,'Country-wise data'!EZ97&lt;'non-R&amp;D ex_typologies'!$D$19),'non-R&amp;D ex_typologies'!$B$19,'non-R&amp;D ex_typologies'!$B$20)),IF($FK97='non-R&amp;D ex_typologies'!$E$16,IF(AND('Country-wise data'!EZ97&gt;'non-R&amp;D ex_typologies'!$E$21,'Country-wise data'!EZ97&lt;'non-R&amp;D ex_typologies'!$F$21),'non-R&amp;D ex_typologies'!$B$21,IF(AND('Country-wise data'!EZ97&gt;'non-R&amp;D ex_typologies'!$E$19,'Country-wise data'!EZ97&lt;'non-R&amp;D ex_typologies'!$F$19),'non-R&amp;D ex_typologies'!$B$19,'non-R&amp;D ex_typologies'!$B$20)),IF(AND('Country-wise data'!EZ97&gt;'non-R&amp;D ex_typologies'!$G$21,'Country-wise data'!EZ97&lt;'non-R&amp;D ex_typologies'!$H$21),'non-R&amp;D ex_typologies'!$B$21,IF(AND('Country-wise data'!EZ97&gt;'non-R&amp;D ex_typologies'!$G$19,'Country-wise data'!EZ97&lt;'non-R&amp;D ex_typologies'!$H$19),'non-R&amp;D ex_typologies'!$B$19,'non-R&amp;D ex_typologies'!$B$20))))</f>
        <v>Program heavy</v>
      </c>
      <c r="FN97" t="str">
        <f>IF($FK97='non-R&amp;D ex_typologies'!$C$16,IF(AND('Country-wise data'!FA97&gt;'non-R&amp;D ex_typologies'!$C$21,'Country-wise data'!FA97&lt;'non-R&amp;D ex_typologies'!$D$21),'non-R&amp;D ex_typologies'!$B$21,IF(AND('Country-wise data'!FA97&gt;'non-R&amp;D ex_typologies'!$C$19,'Country-wise data'!FA97&lt;'non-R&amp;D ex_typologies'!$D$19),'non-R&amp;D ex_typologies'!$B$19,'non-R&amp;D ex_typologies'!$B$20)),IF($FK97='non-R&amp;D ex_typologies'!$E$16,IF(AND('Country-wise data'!FA97&gt;'non-R&amp;D ex_typologies'!$E$21,'Country-wise data'!FA97&lt;'non-R&amp;D ex_typologies'!$F$21),'non-R&amp;D ex_typologies'!$B$21,IF(AND('Country-wise data'!FA97&gt;'non-R&amp;D ex_typologies'!$E$19,'Country-wise data'!FA97&lt;'non-R&amp;D ex_typologies'!$F$19),'non-R&amp;D ex_typologies'!$B$19,'non-R&amp;D ex_typologies'!$B$20)),IF(AND('Country-wise data'!FA97&gt;'non-R&amp;D ex_typologies'!$G$21,'Country-wise data'!FA97&lt;'non-R&amp;D ex_typologies'!$H$21),'non-R&amp;D ex_typologies'!$B$21,IF(AND('Country-wise data'!FA97&gt;'non-R&amp;D ex_typologies'!$G$19,'Country-wise data'!FA97&lt;'non-R&amp;D ex_typologies'!$H$19),'non-R&amp;D ex_typologies'!$B$19,'non-R&amp;D ex_typologies'!$B$20))))</f>
        <v>Program heavy</v>
      </c>
      <c r="FO97" t="str">
        <f>IF($FK97='non-R&amp;D ex_typologies'!$C$16,IF(AND('Country-wise data'!FB97&gt;'non-R&amp;D ex_typologies'!$C$21,'Country-wise data'!FB97&lt;'non-R&amp;D ex_typologies'!$D$21),'non-R&amp;D ex_typologies'!$B$21,IF(AND('Country-wise data'!FB97&gt;'non-R&amp;D ex_typologies'!$C$19,'Country-wise data'!FB97&lt;'non-R&amp;D ex_typologies'!$D$19),'non-R&amp;D ex_typologies'!$B$19,'non-R&amp;D ex_typologies'!$B$20)),IF($FK97='non-R&amp;D ex_typologies'!$E$16,IF(AND('Country-wise data'!FB97&gt;'non-R&amp;D ex_typologies'!$E$21,'Country-wise data'!FB97&lt;'non-R&amp;D ex_typologies'!$F$21),'non-R&amp;D ex_typologies'!$B$21,IF(AND('Country-wise data'!FB97&gt;'non-R&amp;D ex_typologies'!$E$19,'Country-wise data'!FB97&lt;'non-R&amp;D ex_typologies'!$F$19),'non-R&amp;D ex_typologies'!$B$19,'non-R&amp;D ex_typologies'!$B$20)),IF(AND('Country-wise data'!FB97&gt;'non-R&amp;D ex_typologies'!$G$21,'Country-wise data'!FB97&lt;'non-R&amp;D ex_typologies'!$H$21),'non-R&amp;D ex_typologies'!$B$21,IF(AND('Country-wise data'!FB97&gt;'non-R&amp;D ex_typologies'!$G$19,'Country-wise data'!FB97&lt;'non-R&amp;D ex_typologies'!$H$19),'non-R&amp;D ex_typologies'!$B$19,'non-R&amp;D ex_typologies'!$B$20))))</f>
        <v>Program heavy</v>
      </c>
      <c r="FP97" t="str">
        <f>IF($FK97='non-R&amp;D ex_typologies'!$C$16,IF(AND('Country-wise data'!FC97&gt;'non-R&amp;D ex_typologies'!$C$21,'Country-wise data'!FC97&lt;'non-R&amp;D ex_typologies'!$D$21),'non-R&amp;D ex_typologies'!$B$21,IF(AND('Country-wise data'!FC97&gt;'non-R&amp;D ex_typologies'!$C$19,'Country-wise data'!FC97&lt;'non-R&amp;D ex_typologies'!$D$19),'non-R&amp;D ex_typologies'!$B$19,'non-R&amp;D ex_typologies'!$B$20)),IF($FK97='non-R&amp;D ex_typologies'!$E$16,IF(AND('Country-wise data'!FC97&gt;'non-R&amp;D ex_typologies'!$E$21,'Country-wise data'!FC97&lt;'non-R&amp;D ex_typologies'!$F$21),'non-R&amp;D ex_typologies'!$B$21,IF(AND('Country-wise data'!FC97&gt;'non-R&amp;D ex_typologies'!$E$19,'Country-wise data'!FC97&lt;'non-R&amp;D ex_typologies'!$F$19),'non-R&amp;D ex_typologies'!$B$19,'non-R&amp;D ex_typologies'!$B$20)),IF(AND('Country-wise data'!FC97&gt;'non-R&amp;D ex_typologies'!$G$21,'Country-wise data'!FC97&lt;'non-R&amp;D ex_typologies'!$H$21),'non-R&amp;D ex_typologies'!$B$21,IF(AND('Country-wise data'!FC97&gt;'non-R&amp;D ex_typologies'!$G$19,'Country-wise data'!FC97&lt;'non-R&amp;D ex_typologies'!$H$19),'non-R&amp;D ex_typologies'!$B$19,'non-R&amp;D ex_typologies'!$B$20))))</f>
        <v>Program heavy</v>
      </c>
      <c r="FQ97" t="str">
        <f>IF($FK97='non-R&amp;D ex_typologies'!$C$16,IF(AND('Country-wise data'!FD97&gt;'non-R&amp;D ex_typologies'!$C$21,'Country-wise data'!FD97&lt;'non-R&amp;D ex_typologies'!$D$21),'non-R&amp;D ex_typologies'!$B$21,IF(AND('Country-wise data'!FD97&gt;'non-R&amp;D ex_typologies'!$C$19,'Country-wise data'!FD97&lt;'non-R&amp;D ex_typologies'!$D$19),'non-R&amp;D ex_typologies'!$B$19,'non-R&amp;D ex_typologies'!$B$20)),IF($FK97='non-R&amp;D ex_typologies'!$E$16,IF(AND('Country-wise data'!FD97&gt;'non-R&amp;D ex_typologies'!$E$21,'Country-wise data'!FD97&lt;'non-R&amp;D ex_typologies'!$F$21),'non-R&amp;D ex_typologies'!$B$21,IF(AND('Country-wise data'!FD97&gt;'non-R&amp;D ex_typologies'!$E$19,'Country-wise data'!FD97&lt;'non-R&amp;D ex_typologies'!$F$19),'non-R&amp;D ex_typologies'!$B$19,'non-R&amp;D ex_typologies'!$B$20)),IF(AND('Country-wise data'!FD97&gt;'non-R&amp;D ex_typologies'!$G$21,'Country-wise data'!FD97&lt;'non-R&amp;D ex_typologies'!$H$21),'non-R&amp;D ex_typologies'!$B$21,IF(AND('Country-wise data'!FD97&gt;'non-R&amp;D ex_typologies'!$G$19,'Country-wise data'!FD97&lt;'non-R&amp;D ex_typologies'!$H$19),'non-R&amp;D ex_typologies'!$B$19,'non-R&amp;D ex_typologies'!$B$20))))</f>
        <v>Program heavy</v>
      </c>
      <c r="FR97" t="str">
        <f>IF($FK97='non-R&amp;D ex_typologies'!$C$16,IF(AND('Country-wise data'!FE97&gt;'non-R&amp;D ex_typologies'!$C$21,'Country-wise data'!FE97&lt;'non-R&amp;D ex_typologies'!$D$21),'non-R&amp;D ex_typologies'!$B$21,IF(AND('Country-wise data'!FE97&gt;'non-R&amp;D ex_typologies'!$C$19,'Country-wise data'!FE97&lt;'non-R&amp;D ex_typologies'!$D$19),'non-R&amp;D ex_typologies'!$B$19,'non-R&amp;D ex_typologies'!$B$20)),IF($FK97='non-R&amp;D ex_typologies'!$E$16,IF(AND('Country-wise data'!FE97&gt;'non-R&amp;D ex_typologies'!$E$21,'Country-wise data'!FE97&lt;'non-R&amp;D ex_typologies'!$F$21),'non-R&amp;D ex_typologies'!$B$21,IF(AND('Country-wise data'!FE97&gt;'non-R&amp;D ex_typologies'!$E$19,'Country-wise data'!FE97&lt;'non-R&amp;D ex_typologies'!$F$19),'non-R&amp;D ex_typologies'!$B$19,'non-R&amp;D ex_typologies'!$B$20)),IF(AND('Country-wise data'!FE97&gt;'non-R&amp;D ex_typologies'!$G$21,'Country-wise data'!FE97&lt;'non-R&amp;D ex_typologies'!$H$21),'non-R&amp;D ex_typologies'!$B$21,IF(AND('Country-wise data'!FE97&gt;'non-R&amp;D ex_typologies'!$G$19,'Country-wise data'!FE97&lt;'non-R&amp;D ex_typologies'!$H$19),'non-R&amp;D ex_typologies'!$B$19,'non-R&amp;D ex_typologies'!$B$20))))</f>
        <v>Program heavy</v>
      </c>
      <c r="FS97" t="str">
        <f>IF($FK97='non-R&amp;D ex_typologies'!$C$16,IF(AND('Country-wise data'!FF97&gt;'non-R&amp;D ex_typologies'!$C$21,'Country-wise data'!FF97&lt;'non-R&amp;D ex_typologies'!$D$21),'non-R&amp;D ex_typologies'!$B$21,IF(AND('Country-wise data'!FF97&gt;'non-R&amp;D ex_typologies'!$C$19,'Country-wise data'!FF97&lt;'non-R&amp;D ex_typologies'!$D$19),'non-R&amp;D ex_typologies'!$B$19,'non-R&amp;D ex_typologies'!$B$20)),IF($FK97='non-R&amp;D ex_typologies'!$E$16,IF(AND('Country-wise data'!FF97&gt;'non-R&amp;D ex_typologies'!$E$21,'Country-wise data'!FF97&lt;'non-R&amp;D ex_typologies'!$F$21),'non-R&amp;D ex_typologies'!$B$21,IF(AND('Country-wise data'!FF97&gt;'non-R&amp;D ex_typologies'!$E$19,'Country-wise data'!FF97&lt;'non-R&amp;D ex_typologies'!$F$19),'non-R&amp;D ex_typologies'!$B$19,'non-R&amp;D ex_typologies'!$B$20)),IF(AND('Country-wise data'!FF97&gt;'non-R&amp;D ex_typologies'!$G$21,'Country-wise data'!FF97&lt;'non-R&amp;D ex_typologies'!$H$21),'non-R&amp;D ex_typologies'!$B$21,IF(AND('Country-wise data'!FF97&gt;'non-R&amp;D ex_typologies'!$G$19,'Country-wise data'!FF97&lt;'non-R&amp;D ex_typologies'!$H$19),'non-R&amp;D ex_typologies'!$B$19,'non-R&amp;D ex_typologies'!$B$20))))</f>
        <v>Program heavy</v>
      </c>
      <c r="FT97" t="str">
        <f>IF($FK97='non-R&amp;D ex_typologies'!$C$16,IF(AND('Country-wise data'!FG97&gt;'non-R&amp;D ex_typologies'!$C$21,'Country-wise data'!FG97&lt;'non-R&amp;D ex_typologies'!$D$21),'non-R&amp;D ex_typologies'!$B$21,IF(AND('Country-wise data'!FG97&gt;'non-R&amp;D ex_typologies'!$C$19,'Country-wise data'!FG97&lt;'non-R&amp;D ex_typologies'!$D$19),'non-R&amp;D ex_typologies'!$B$19,'non-R&amp;D ex_typologies'!$B$20)),IF($FK97='non-R&amp;D ex_typologies'!$E$16,IF(AND('Country-wise data'!FG97&gt;'non-R&amp;D ex_typologies'!$E$21,'Country-wise data'!FG97&lt;'non-R&amp;D ex_typologies'!$F$21),'non-R&amp;D ex_typologies'!$B$21,IF(AND('Country-wise data'!FG97&gt;'non-R&amp;D ex_typologies'!$E$19,'Country-wise data'!FG97&lt;'non-R&amp;D ex_typologies'!$F$19),'non-R&amp;D ex_typologies'!$B$19,'non-R&amp;D ex_typologies'!$B$20)),IF(AND('Country-wise data'!FG97&gt;'non-R&amp;D ex_typologies'!$G$21,'Country-wise data'!FG97&lt;'non-R&amp;D ex_typologies'!$H$21),'non-R&amp;D ex_typologies'!$B$21,IF(AND('Country-wise data'!FG97&gt;'non-R&amp;D ex_typologies'!$G$19,'Country-wise data'!FG97&lt;'non-R&amp;D ex_typologies'!$H$19),'non-R&amp;D ex_typologies'!$B$19,'non-R&amp;D ex_typologies'!$B$20))))</f>
        <v>Program heavy</v>
      </c>
      <c r="FU97" t="str">
        <f>IF($FK97='non-R&amp;D ex_typologies'!$C$16,IF(AND('Country-wise data'!FH97&gt;'non-R&amp;D ex_typologies'!$C$21,'Country-wise data'!FH97&lt;'non-R&amp;D ex_typologies'!$D$21),'non-R&amp;D ex_typologies'!$B$21,IF(AND('Country-wise data'!FH97&gt;'non-R&amp;D ex_typologies'!$C$19,'Country-wise data'!FH97&lt;'non-R&amp;D ex_typologies'!$D$19),'non-R&amp;D ex_typologies'!$B$19,'non-R&amp;D ex_typologies'!$B$20)),IF($FK97='non-R&amp;D ex_typologies'!$E$16,IF(AND('Country-wise data'!FH97&gt;'non-R&amp;D ex_typologies'!$E$21,'Country-wise data'!FH97&lt;'non-R&amp;D ex_typologies'!$F$21),'non-R&amp;D ex_typologies'!$B$21,IF(AND('Country-wise data'!FH97&gt;'non-R&amp;D ex_typologies'!$E$19,'Country-wise data'!FH97&lt;'non-R&amp;D ex_typologies'!$F$19),'non-R&amp;D ex_typologies'!$B$19,'non-R&amp;D ex_typologies'!$B$20)),IF(AND('Country-wise data'!FH97&gt;'non-R&amp;D ex_typologies'!$G$21,'Country-wise data'!FH97&lt;'non-R&amp;D ex_typologies'!$H$21),'non-R&amp;D ex_typologies'!$B$21,IF(AND('Country-wise data'!FH97&gt;'non-R&amp;D ex_typologies'!$G$19,'Country-wise data'!FH97&lt;'non-R&amp;D ex_typologies'!$H$19),'non-R&amp;D ex_typologies'!$B$19,'non-R&amp;D ex_typologies'!$B$20))))</f>
        <v>Program heavy</v>
      </c>
    </row>
    <row r="98" spans="2:177" x14ac:dyDescent="0.35">
      <c r="B98" t="s">
        <v>243</v>
      </c>
      <c r="C98" t="s">
        <v>244</v>
      </c>
      <c r="D98" t="s">
        <v>376</v>
      </c>
      <c r="E98" t="s">
        <v>376</v>
      </c>
      <c r="F98" t="s">
        <v>367</v>
      </c>
      <c r="G98" s="55">
        <f>Assumptions!$C$13</f>
        <v>1.1000000000000001</v>
      </c>
      <c r="H98">
        <f>SUMIFS(FAOstat!M:M,FAOstat!$B:$B,'Country-wise data'!$B98)*G98</f>
        <v>277.22200000000004</v>
      </c>
      <c r="I98">
        <f>IF(SUMIFS(FAOstat!N:N,FAOstat!$B:$B,'Country-wise data'!$B98)=0,H98*(1+Assumptions!$C$9),SUMIFS(FAOstat!N:N,FAOstat!$B:$B,'Country-wise data'!$B98)*$G98)</f>
        <v>256.61900000000003</v>
      </c>
      <c r="J98">
        <f>IF(SUMIFS(FAOstat!O:O,FAOstat!$B:$B,'Country-wise data'!$B98)=0,I98*(1+Assumptions!$C$9),SUMIFS(FAOstat!O:O,FAOstat!$B:$B,'Country-wise data'!$B98)*$G98)</f>
        <v>228.00800000000001</v>
      </c>
      <c r="K98">
        <f>IF(SUMIFS(FAOstat!P:P,FAOstat!$B:$B,'Country-wise data'!$B98)=0,J98*(1+Assumptions!$C$9),SUMIFS(FAOstat!P:P,FAOstat!$B:$B,'Country-wise data'!$B98)*$G98)</f>
        <v>245.45400000000001</v>
      </c>
      <c r="L98">
        <f>IF(SUMIFS(FAOstat!Q:Q,FAOstat!$B:$B,'Country-wise data'!$B98)=0,K98*(1+Assumptions!$C$9),SUMIFS(FAOstat!Q:Q,FAOstat!$B:$B,'Country-wise data'!$B98)*$G98)</f>
        <v>326.12800000000004</v>
      </c>
      <c r="M98">
        <f>IF(SUMIFS(FAOstat!R:R,FAOstat!$B:$B,'Country-wise data'!$B98)=0,L98*(1+Assumptions!$C$9),SUMIFS(FAOstat!R:R,FAOstat!$B:$B,'Country-wise data'!$B98)*$G98)</f>
        <v>168.22300000000001</v>
      </c>
      <c r="N98">
        <f>IF(SUMIFS(FAOstat!S:S,FAOstat!$B:$B,'Country-wise data'!$B98)=0,M98*(1+Assumptions!$C$9),SUMIFS(FAOstat!S:S,FAOstat!$B:$B,'Country-wise data'!$B98)*$G98)</f>
        <v>164.494</v>
      </c>
      <c r="O98">
        <f>IF(SUMIFS(FAOstat!T:T,FAOstat!$B:$B,'Country-wise data'!$B98)=0,N98*(1+Assumptions!$C$9),SUMIFS(FAOstat!T:T,FAOstat!$B:$B,'Country-wise data'!$B98)*$G98)</f>
        <v>155.91400000000002</v>
      </c>
      <c r="P98">
        <f>IF(SUMIFS(FAOstat!U:U,FAOstat!$B:$B,'Country-wise data'!$B98)=0,O98*(1+Assumptions!$C$9),SUMIFS(FAOstat!U:U,FAOstat!$B:$B,'Country-wise data'!$B98)*$G98)</f>
        <v>159.03228000000001</v>
      </c>
      <c r="Q98">
        <f>IF(SUMIFS(FAOstat!V:V,FAOstat!$B:$B,'Country-wise data'!$B98)=0,P98*(1+Assumptions!$C$9),SUMIFS(FAOstat!V:V,FAOstat!$B:$B,'Country-wise data'!$B98)*$G98)</f>
        <v>162.21292560000001</v>
      </c>
      <c r="R98" s="36">
        <f t="shared" si="90"/>
        <v>-0.13036006682276058</v>
      </c>
      <c r="S98">
        <f>SUMIFS(FAOstat!CE:CE,FAOstat!$B:$B,'Country-wise data'!$B98)</f>
        <v>810.57774800000004</v>
      </c>
      <c r="T98">
        <f>SUMIFS(FAOstat!CF:CF,FAOstat!$B:$B,'Country-wise data'!$B98)</f>
        <v>852.79338399999995</v>
      </c>
      <c r="U98">
        <f>SUMIFS(FAOstat!CG:CG,FAOstat!$B:$B,'Country-wise data'!$B98)</f>
        <v>887.67869399999995</v>
      </c>
      <c r="V98">
        <f>SUMIFS(FAOstat!CH:CH,FAOstat!$B:$B,'Country-wise data'!$B98)</f>
        <v>1027.269243</v>
      </c>
      <c r="W98">
        <f>SUMIFS(FAOstat!CI:CI,FAOstat!$B:$B,'Country-wise data'!$B98)</f>
        <v>1361.4312689999999</v>
      </c>
      <c r="X98">
        <f>SUMIFS(FAOstat!CJ:CJ,FAOstat!$B:$B,'Country-wise data'!$B98)</f>
        <v>1491.6070199999999</v>
      </c>
      <c r="Y98">
        <f>SUMIFS(FAOstat!CK:CK,FAOstat!$B:$B,'Country-wise data'!$B98)</f>
        <v>1605.2504269999999</v>
      </c>
      <c r="Z98">
        <f>SUMIFS(FAOstat!CL:CL,FAOstat!$B:$B,'Country-wise data'!$B98)</f>
        <v>1734.7485360000001</v>
      </c>
      <c r="AA98">
        <f>SUMIFS(FAOstat!CM:CM,FAOstat!$B:$B,'Country-wise data'!$B98)</f>
        <v>2069.4219790000002</v>
      </c>
      <c r="AB98">
        <f>SUMIFS(FAOstat!CN:CN,FAOstat!$B:$B,'Country-wise data'!$B98)</f>
        <v>2110.8104185800003</v>
      </c>
      <c r="AC98" s="53">
        <f>IFERROR(INDEX('ASTI data (new)'!$AF$6:$AL$130,MATCH('Country-wise data'!$B98,'ASTI data (new)'!$C$6:$C$130,),MATCH('Country-wise data'!AC$3,'ASTI data (new)'!$AF$5:$AL$5,)),(INDEX(Assumptions!$G$154:$P$345,MATCH('Country-wise data'!$B98,Assumptions!$B$154:$B$344,),MATCH('Country-wise data'!AC$3,Assumptions!$G$153:$P$153,))*S98))</f>
        <v>37.860806950770474</v>
      </c>
      <c r="AD98" s="53">
        <f>IFERROR(INDEX('ASTI data (new)'!$AF$6:$AL$130,MATCH('Country-wise data'!$B98,'ASTI data (new)'!$C$6:$C$130,),MATCH('Country-wise data'!AD$3,'ASTI data (new)'!$AF$5:$AL$5,)),(INDEX(Assumptions!$G$154:$P$345,MATCH('Country-wise data'!$B98,Assumptions!$B$154:$B$344,),MATCH('Country-wise data'!AD$3,Assumptions!$G$153:$P$153,))*T98))</f>
        <v>46.704490318438815</v>
      </c>
      <c r="AE98" s="53">
        <f>IFERROR(INDEX('ASTI data (new)'!$AF$6:$AL$130,MATCH('Country-wise data'!$B98,'ASTI data (new)'!$C$6:$C$130,),MATCH('Country-wise data'!AE$3,'ASTI data (new)'!$AF$5:$AL$5,)),(INDEX(Assumptions!$G$154:$P$345,MATCH('Country-wise data'!$B98,Assumptions!$B$154:$B$344,),MATCH('Country-wise data'!AE$3,Assumptions!$G$153:$P$153,))*U98))</f>
        <v>57.775430223767962</v>
      </c>
      <c r="AF98" s="53">
        <f>IFERROR(INDEX('ASTI data (new)'!$AF$6:$AL$130,MATCH('Country-wise data'!$B98,'ASTI data (new)'!$C$6:$C$130,),MATCH('Country-wise data'!AF$3,'ASTI data (new)'!$AF$5:$AL$5,)),(INDEX(Assumptions!$G$154:$P$345,MATCH('Country-wise data'!$B98,Assumptions!$B$154:$B$344,),MATCH('Country-wise data'!AF$3,Assumptions!$G$153:$P$153,))*V98))</f>
        <v>66.860816724716202</v>
      </c>
      <c r="AG98" s="53">
        <f>IFERROR(INDEX('ASTI data (new)'!$AF$6:$AL$130,MATCH('Country-wise data'!$B98,'ASTI data (new)'!$C$6:$C$130,),MATCH('Country-wise data'!AG$3,'ASTI data (new)'!$AF$5:$AL$5,)),(INDEX(Assumptions!$G$154:$P$345,MATCH('Country-wise data'!$B98,Assumptions!$B$154:$B$344,),MATCH('Country-wise data'!AG$3,Assumptions!$G$153:$P$153,))*W98))</f>
        <v>88.610076842246897</v>
      </c>
      <c r="AH98" s="53">
        <f>IFERROR(INDEX('ASTI data (new)'!$AF$6:$AL$130,MATCH('Country-wise data'!$B98,'ASTI data (new)'!$C$6:$C$130,),MATCH('Country-wise data'!AH$3,'ASTI data (new)'!$AF$5:$AL$5,)),(INDEX(Assumptions!$G$154:$P$345,MATCH('Country-wise data'!$B98,Assumptions!$B$154:$B$344,),MATCH('Country-wise data'!AH$3,Assumptions!$G$153:$P$153,))*X98))</f>
        <v>97.082692068412385</v>
      </c>
      <c r="AI98" s="53">
        <f>IFERROR(INDEX('ASTI data (new)'!$AF$6:$AL$130,MATCH('Country-wise data'!$B98,'ASTI data (new)'!$C$6:$C$130,),MATCH('Country-wise data'!AI$3,'ASTI data (new)'!$AF$5:$AL$5,)),(INDEX(Assumptions!$G$154:$P$345,MATCH('Country-wise data'!$B98,Assumptions!$B$154:$B$344,),MATCH('Country-wise data'!AI$3,Assumptions!$G$153:$P$153,))*Y98))</f>
        <v>104.47928362332895</v>
      </c>
      <c r="AJ98" s="53">
        <f t="shared" ref="AJ98:AL98" si="135">IFERROR((1+($AI98/$AF98)^(1/3)-1)*AI98,0)</f>
        <v>121.24105005289958</v>
      </c>
      <c r="AK98" s="53">
        <f t="shared" si="135"/>
        <v>140.69193153088875</v>
      </c>
      <c r="AL98" s="53">
        <f t="shared" si="135"/>
        <v>163.26334677286056</v>
      </c>
      <c r="AM98" s="55" cm="1">
        <f t="array" ref="AM98">INDEX('non-R&amp;D ex_typologies'!$J$8:$J$10,MATCH('Country-wise data'!FL98,'non-R&amp;D ex_typologies'!$F$8:$F$10,),)*'Country-wise data'!AC98</f>
        <v>13.677078265565576</v>
      </c>
      <c r="AN98" s="55" cm="1">
        <f t="array" ref="AN98">INDEX('non-R&amp;D ex_typologies'!$J$8:$J$10,MATCH('Country-wise data'!FM98,'non-R&amp;D ex_typologies'!$F$8:$F$10,),)*'Country-wise data'!AD98</f>
        <v>16.871826590205259</v>
      </c>
      <c r="AO98" s="55" cm="1">
        <f t="array" ref="AO98">INDEX('non-R&amp;D ex_typologies'!$J$8:$J$10,MATCH('Country-wise data'!FN98,'non-R&amp;D ex_typologies'!$F$8:$F$10,),)*'Country-wise data'!AE98</f>
        <v>20.871163206443931</v>
      </c>
      <c r="AP98" s="55" cm="1">
        <f t="array" ref="AP98">INDEX('non-R&amp;D ex_typologies'!$J$8:$J$10,MATCH('Country-wise data'!FO98,'non-R&amp;D ex_typologies'!$F$8:$F$10,),)*'Country-wise data'!AF98</f>
        <v>24.153225905423284</v>
      </c>
      <c r="AQ98" s="55" cm="1">
        <f t="array" ref="AQ98">INDEX('non-R&amp;D ex_typologies'!$J$8:$J$10,MATCH('Country-wise data'!FP98,'non-R&amp;D ex_typologies'!$F$8:$F$10,),)*'Country-wise data'!AG98</f>
        <v>32.010066707374492</v>
      </c>
      <c r="AR98" s="55" cm="1">
        <f t="array" ref="AR98">INDEX('non-R&amp;D ex_typologies'!$J$8:$J$10,MATCH('Country-wise data'!FQ98,'non-R&amp;D ex_typologies'!$F$8:$F$10,),)*'Country-wise data'!AH98</f>
        <v>35.070768020818889</v>
      </c>
      <c r="AS98" s="55" cm="1">
        <f t="array" ref="AS98">INDEX('non-R&amp;D ex_typologies'!$J$8:$J$10,MATCH('Country-wise data'!FR98,'non-R&amp;D ex_typologies'!$F$8:$F$10,),)*'Country-wise data'!AI98</f>
        <v>37.742759712030228</v>
      </c>
      <c r="AT98" s="55" cm="1">
        <f t="array" ref="AT98">INDEX('non-R&amp;D ex_typologies'!$J$8:$J$10,MATCH('Country-wise data'!FS98,'non-R&amp;D ex_typologies'!$F$8:$F$10,),)*'Country-wise data'!AJ98</f>
        <v>43.797886630599557</v>
      </c>
      <c r="AU98" s="55" cm="1">
        <f t="array" ref="AU98">INDEX('non-R&amp;D ex_typologies'!$J$8:$J$10,MATCH('Country-wise data'!FT98,'non-R&amp;D ex_typologies'!$F$8:$F$10,),)*'Country-wise data'!AK98</f>
        <v>50.824446541343455</v>
      </c>
      <c r="AV98" s="55" cm="1">
        <f t="array" ref="AV98">INDEX('non-R&amp;D ex_typologies'!$J$8:$J$10,MATCH('Country-wise data'!FU98,'non-R&amp;D ex_typologies'!$F$8:$F$10,),)*'Country-wise data'!AL98</f>
        <v>58.978287879972029</v>
      </c>
      <c r="AW98">
        <f t="shared" si="92"/>
        <v>1258.567434568107</v>
      </c>
      <c r="AX98" s="53">
        <f>INDEX('GDP deflators'!$AB$3:$AK$155,MATCH('Country-wise data'!$B98,'GDP deflators'!$B$3:$B$155,),MATCH('Country-wise data'!AX$3,'GDP deflators'!$D$2:$M$2,))</f>
        <v>96.88881105277531</v>
      </c>
      <c r="AY98" s="53">
        <f>INDEX('GDP deflators'!$AB$3:$AK$155,MATCH('Country-wise data'!$B98,'GDP deflators'!$B$3:$B$155,),MATCH('Country-wise data'!AY$3,'GDP deflators'!$D$2:$M$2,))</f>
        <v>116.8109590481037</v>
      </c>
      <c r="AZ98" s="53">
        <f>INDEX('GDP deflators'!$AB$3:$AK$155,MATCH('Country-wise data'!$B98,'GDP deflators'!$B$3:$B$155,),MATCH('Country-wise data'!AZ$3,'GDP deflators'!$D$2:$M$2,))</f>
        <v>120.34808483467359</v>
      </c>
      <c r="BA98" s="53">
        <f>INDEX('GDP deflators'!$AB$3:$AK$155,MATCH('Country-wise data'!$B98,'GDP deflators'!$B$3:$B$155,),MATCH('Country-wise data'!BA$3,'GDP deflators'!$D$2:$M$2,))</f>
        <v>118.56885583920823</v>
      </c>
      <c r="BB98" s="53">
        <f>INDEX('GDP deflators'!$AB$3:$AK$155,MATCH('Country-wise data'!$B98,'GDP deflators'!$B$3:$B$155,),MATCH('Country-wise data'!BB$3,'GDP deflators'!$D$2:$M$2,))</f>
        <v>118.75012800792632</v>
      </c>
      <c r="BC98" s="53">
        <f>INDEX('GDP deflators'!$AB$3:$AK$155,MATCH('Country-wise data'!$B98,'GDP deflators'!$B$3:$B$155,),MATCH('Country-wise data'!BC$3,'GDP deflators'!$D$2:$M$2,))</f>
        <v>95.706830444864863</v>
      </c>
      <c r="BD98" s="53">
        <f>INDEX('GDP deflators'!$AB$3:$AK$155,MATCH('Country-wise data'!$B98,'GDP deflators'!$B$3:$B$155,),MATCH('Country-wise data'!BD$3,'GDP deflators'!$D$2:$M$2,))</f>
        <v>87.293160925870438</v>
      </c>
      <c r="BE98" s="53">
        <f>INDEX('GDP deflators'!$AB$3:$AK$155,MATCH('Country-wise data'!$B98,'GDP deflators'!$B$3:$B$155,),MATCH('Country-wise data'!BE$3,'GDP deflators'!$D$2:$M$2,))</f>
        <v>93.792249408544663</v>
      </c>
      <c r="BF98" s="53">
        <f>INDEX('GDP deflators'!$AB$3:$AK$155,MATCH('Country-wise data'!$B98,'GDP deflators'!$B$3:$B$155,),MATCH('Country-wise data'!BF$3,'GDP deflators'!$D$2:$M$2,))</f>
        <v>103.49259121621617</v>
      </c>
      <c r="BG98" s="53">
        <f>INDEX('GDP deflators'!$AB$3:$AK$155,MATCH('Country-wise data'!$B98,'GDP deflators'!$B$3:$B$155,),MATCH('Country-wise data'!BG$3,'GDP deflators'!$D$2:$M$2,))</f>
        <v>100</v>
      </c>
      <c r="BH98" cm="1">
        <f t="array" ref="BH98">H98/(INDEX($AX98:$BG98,,MATCH(BH$3,$AX$3:$BG$3,))/100)</f>
        <v>286.12385371206307</v>
      </c>
      <c r="BI98" cm="1">
        <f t="array" ref="BI98">I98/(INDEX($AX98:$BG98,,MATCH(BI$3,$AX$3:$BG$3,))/100)</f>
        <v>219.68743522970499</v>
      </c>
      <c r="BJ98" cm="1">
        <f t="array" ref="BJ98">J98/(INDEX($AX98:$BG98,,MATCH(BJ$3,$AX$3:$BG$3,))/100)</f>
        <v>189.45710711825839</v>
      </c>
      <c r="BK98" cm="1">
        <f t="array" ref="BK98">K98/(INDEX($AX98:$BG98,,MATCH(BK$3,$AX$3:$BG$3,))/100)</f>
        <v>207.01388932424322</v>
      </c>
      <c r="BL98" cm="1">
        <f t="array" ref="BL98">L98/(INDEX($AX98:$BG98,,MATCH(BL$3,$AX$3:$BG$3,))/100)</f>
        <v>274.63380921848915</v>
      </c>
      <c r="BM98" cm="1">
        <f t="array" ref="BM98">M98/(INDEX($AX98:$BG98,,MATCH(BM$3,$AX$3:$BG$3,))/100)</f>
        <v>175.76906394043687</v>
      </c>
      <c r="BN98" cm="1">
        <f t="array" ref="BN98">N98/(INDEX($AX98:$BG98,,MATCH(BN$3,$AX$3:$BG$3,))/100)</f>
        <v>188.43858814975059</v>
      </c>
      <c r="BO98" cm="1">
        <f t="array" ref="BO98">O98/(INDEX($AX98:$BG98,,MATCH(BO$3,$AX$3:$BG$3,))/100)</f>
        <v>166.23335188482636</v>
      </c>
      <c r="BP98" cm="1">
        <f t="array" ref="BP98">P98/(INDEX($AX98:$BG98,,MATCH(BP$3,$AX$3:$BG$3,))/100)</f>
        <v>153.66537655603832</v>
      </c>
      <c r="BQ98" cm="1">
        <f t="array" ref="BQ98">Q98/(INDEX($AX98:$BG98,,MATCH(BQ$3,$AX$3:$BG$3,))/100)</f>
        <v>162.21292560000001</v>
      </c>
      <c r="BS98" cm="1">
        <f t="array" ref="BS98">S98/(INDEX($AX98:$BG98,,MATCH(BS$3,$AX$3:$BG$3,))/100)</f>
        <v>836.60614594442541</v>
      </c>
      <c r="BT98" cm="1">
        <f t="array" ref="BT98">T98/(INDEX($AX98:$BG98,,MATCH(BT$3,$AX$3:$BG$3,))/100)</f>
        <v>730.06282197273345</v>
      </c>
      <c r="BU98" cm="1">
        <f t="array" ref="BU98">U98/(INDEX($AX98:$BG98,,MATCH(BU$3,$AX$3:$BG$3,))/100)</f>
        <v>737.59270471103514</v>
      </c>
      <c r="BV98" cm="1">
        <f t="array" ref="BV98">V98/(INDEX($AX98:$BG98,,MATCH(BV$3,$AX$3:$BG$3,))/100)</f>
        <v>866.39044943900331</v>
      </c>
      <c r="BW98" cm="1">
        <f t="array" ref="BW98">W98/(INDEX($AX98:$BG98,,MATCH(BW$3,$AX$3:$BG$3,))/100)</f>
        <v>1146.4672012051449</v>
      </c>
      <c r="BX98" cm="1">
        <f t="array" ref="BX98">X98/(INDEX($AX98:$BG98,,MATCH(BX$3,$AX$3:$BG$3,))/100)</f>
        <v>1558.5167882654835</v>
      </c>
      <c r="BY98" cm="1">
        <f t="array" ref="BY98">Y98/(INDEX($AX98:$BG98,,MATCH(BY$3,$AX$3:$BG$3,))/100)</f>
        <v>1838.9188912097964</v>
      </c>
      <c r="BZ98" cm="1">
        <f t="array" ref="BZ98">Z98/(INDEX($AX98:$BG98,,MATCH(BZ$3,$AX$3:$BG$3,))/100)</f>
        <v>1849.5649128145988</v>
      </c>
      <c r="CA98" cm="1">
        <f t="array" ref="CA98">AA98/(INDEX($AX98:$BG98,,MATCH(CA$3,$AX$3:$BG$3,))/100)</f>
        <v>1999.5846607769004</v>
      </c>
      <c r="CB98" cm="1">
        <f t="array" ref="CB98">AB98/(INDEX($AX98:$BG98,,MATCH(CB$3,$AX$3:$BG$3,))/100)</f>
        <v>2110.8104185800003</v>
      </c>
      <c r="CC98" cm="1">
        <f t="array" ref="CC98">AC98/(INDEX($AX98:$BG98,,MATCH(CC$3,$AX$3:$BG$3,))/100)</f>
        <v>39.076552327747834</v>
      </c>
      <c r="CD98" cm="1">
        <f t="array" ref="CD98">AD98/(INDEX($AX98:$BG98,,MATCH(CD$3,$AX$3:$BG$3,))/100)</f>
        <v>39.982969662294721</v>
      </c>
      <c r="CE98" cm="1">
        <f t="array" ref="CE98">AE98/(INDEX($AX98:$BG98,,MATCH(CE$3,$AX$3:$BG$3,))/100)</f>
        <v>48.006937794761015</v>
      </c>
      <c r="CF98" cm="1">
        <f t="array" ref="CF98">AF98/(INDEX($AX98:$BG98,,MATCH(CF$3,$AX$3:$BG$3,))/100)</f>
        <v>56.389864143908468</v>
      </c>
      <c r="CG98" cm="1">
        <f t="array" ref="CG98">AG98/(INDEX($AX98:$BG98,,MATCH(CG$3,$AX$3:$BG$3,))/100)</f>
        <v>74.618931641347245</v>
      </c>
      <c r="CH98" cm="1">
        <f t="array" ref="CH98">AH98/(INDEX($AX98:$BG98,,MATCH(CH$3,$AX$3:$BG$3,))/100)</f>
        <v>101.43757934219767</v>
      </c>
      <c r="CI98" cm="1">
        <f t="array" ref="CI98">AI98/(INDEX($AX98:$BG98,,MATCH(CI$3,$AX$3:$BG$3,))/100)</f>
        <v>119.68782263716285</v>
      </c>
      <c r="CJ98" cm="1">
        <f t="array" ref="CJ98">AJ98/(INDEX($AX98:$BG98,,MATCH(CJ$3,$AX$3:$BG$3,))/100)</f>
        <v>129.26553187224687</v>
      </c>
      <c r="CK98" cm="1">
        <f t="array" ref="CK98">AK98/(INDEX($AX98:$BG98,,MATCH(CK$3,$AX$3:$BG$3,))/100)</f>
        <v>135.94396456549813</v>
      </c>
      <c r="CL98" cm="1">
        <f t="array" ref="CL98">AL98/(INDEX($AX98:$BG98,,MATCH(CL$3,$AX$3:$BG$3,))/100)</f>
        <v>163.26334677286056</v>
      </c>
      <c r="CM98" cm="1">
        <f t="array" ref="CM98">AM98/(INDEX($AX98:$BG98,,MATCH(CM$3,$AX$3:$BG$3,))/100)</f>
        <v>14.116261843811536</v>
      </c>
      <c r="CN98" cm="1">
        <f t="array" ref="CN98">AN98/(INDEX($AX98:$BG98,,MATCH(CN$3,$AX$3:$BG$3,))/100)</f>
        <v>14.443701796213576</v>
      </c>
      <c r="CO98" cm="1">
        <f t="array" ref="CO98">AO98/(INDEX($AX98:$BG98,,MATCH(CO$3,$AX$3:$BG$3,))/100)</f>
        <v>17.342330985254467</v>
      </c>
      <c r="CP98" cm="1">
        <f t="array" ref="CP98">AP98/(INDEX($AX98:$BG98,,MATCH(CP$3,$AX$3:$BG$3,))/100)</f>
        <v>20.370632519367131</v>
      </c>
      <c r="CQ98" cm="1">
        <f t="array" ref="CQ98">AQ98/(INDEX($AX98:$BG98,,MATCH(CQ$3,$AX$3:$BG$3,))/100)</f>
        <v>26.955816590983282</v>
      </c>
      <c r="CR98" cm="1">
        <f t="array" ref="CR98">AR98/(INDEX($AX98:$BG98,,MATCH(CR$3,$AX$3:$BG$3,))/100)</f>
        <v>36.643955146986698</v>
      </c>
      <c r="CS98" cm="1">
        <f t="array" ref="CS98">AS98/(INDEX($AX98:$BG98,,MATCH(CS$3,$AX$3:$BG$3,))/100)</f>
        <v>43.236788898137704</v>
      </c>
      <c r="CT98" cm="1">
        <f t="array" ref="CT98">AT98/(INDEX($AX98:$BG98,,MATCH(CT$3,$AX$3:$BG$3,))/100)</f>
        <v>46.696701387150526</v>
      </c>
      <c r="CU98" cm="1">
        <f t="array" ref="CU98">AU98/(INDEX($AX98:$BG98,,MATCH(CU$3,$AX$3:$BG$3,))/100)</f>
        <v>49.109260811879075</v>
      </c>
      <c r="CV98" cm="1">
        <f t="array" ref="CV98">AV98/(INDEX($AX98:$BG98,,MATCH(CV$3,$AX$3:$BG$3,))/100)</f>
        <v>58.978287879972029</v>
      </c>
      <c r="CW98">
        <f t="shared" si="93"/>
        <v>1235.5672386197816</v>
      </c>
      <c r="CX98">
        <f>IFERROR(1/INDEX('exch rates'!$BC$5:$BL$268,MATCH('Country-wise data'!$B98,'exch rates'!$A$5:$A$268,),MATCH(CX$3,'exch rates'!$BC$4:$BL$4,)),1)</f>
        <v>2.6007802340702209</v>
      </c>
      <c r="CY98">
        <f>IFERROR(1/INDEX('exch rates'!$BC$5:$BL$268,MATCH('Country-wise data'!$B98,'exch rates'!$A$5:$A$268,),MATCH(CY$3,'exch rates'!$BC$4:$BL$4,)),1)</f>
        <v>2.6007802340702209</v>
      </c>
      <c r="CZ98">
        <f>IFERROR(1/INDEX('exch rates'!$BC$5:$BL$268,MATCH('Country-wise data'!$B98,'exch rates'!$A$5:$A$268,),MATCH(CZ$3,'exch rates'!$BC$4:$BL$4,)),1)</f>
        <v>2.6007802340702209</v>
      </c>
      <c r="DA98">
        <f>IFERROR(1/INDEX('exch rates'!$BC$5:$BL$268,MATCH('Country-wise data'!$B98,'exch rates'!$A$5:$A$268,),MATCH(DA$3,'exch rates'!$BC$4:$BL$4,)),1)</f>
        <v>2.6007802340702209</v>
      </c>
      <c r="DB98">
        <f>IFERROR(1/INDEX('exch rates'!$BC$5:$BL$268,MATCH('Country-wise data'!$B98,'exch rates'!$A$5:$A$268,),MATCH(DB$3,'exch rates'!$BC$4:$BL$4,)),1)</f>
        <v>2.6007802340702209</v>
      </c>
      <c r="DC98">
        <f>IFERROR(1/INDEX('exch rates'!$BC$5:$BL$268,MATCH('Country-wise data'!$B98,'exch rates'!$A$5:$A$268,),MATCH(DC$3,'exch rates'!$BC$4:$BL$4,)),1)</f>
        <v>2.6007802340702209</v>
      </c>
      <c r="DD98">
        <f>IFERROR(1/INDEX('exch rates'!$BC$5:$BL$268,MATCH('Country-wise data'!$B98,'exch rates'!$A$5:$A$268,),MATCH(DD$3,'exch rates'!$BC$4:$BL$4,)),1)</f>
        <v>2.6007802340702209</v>
      </c>
      <c r="DE98">
        <f>IFERROR(1/INDEX('exch rates'!$BC$5:$BL$268,MATCH('Country-wise data'!$B98,'exch rates'!$A$5:$A$268,),MATCH(DE$3,'exch rates'!$BC$4:$BL$4,)),1)</f>
        <v>2.6007802340702209</v>
      </c>
      <c r="DF98">
        <f>IFERROR(1/INDEX('exch rates'!$BC$5:$BL$268,MATCH('Country-wise data'!$B98,'exch rates'!$A$5:$A$268,),MATCH(DF$3,'exch rates'!$BC$4:$BL$4,)),1)</f>
        <v>2.6007802340702209</v>
      </c>
      <c r="DG98">
        <f>IFERROR(1/INDEX('exch rates'!$BC$5:$BL$268,MATCH('Country-wise data'!$B98,'exch rates'!$A$5:$A$268,),MATCH(DG$3,'exch rates'!$BC$4:$BL$4,)),1)</f>
        <v>2.6007802340702209</v>
      </c>
      <c r="DH98" cm="1">
        <f t="array" ref="DH98">(BH98/INDEX($CX98:$DG98,,MATCH(DH$3,$CX$3:$DG$3,)))*$DG98</f>
        <v>286.12385371206307</v>
      </c>
      <c r="DI98" cm="1">
        <f t="array" ref="DI98">(BI98/INDEX($CX98:$DG98,,MATCH(DI$3,$CX$3:$DG$3,)))*$DG98</f>
        <v>219.68743522970499</v>
      </c>
      <c r="DJ98" cm="1">
        <f t="array" ref="DJ98">(BJ98/INDEX($CX98:$DG98,,MATCH(DJ$3,$CX$3:$DG$3,)))*$DG98</f>
        <v>189.45710711825839</v>
      </c>
      <c r="DK98" cm="1">
        <f t="array" ref="DK98">(BK98/INDEX($CX98:$DG98,,MATCH(DK$3,$CX$3:$DG$3,)))*$DG98</f>
        <v>207.01388932424322</v>
      </c>
      <c r="DL98" cm="1">
        <f t="array" ref="DL98">(BL98/INDEX($CX98:$DG98,,MATCH(DL$3,$CX$3:$DG$3,)))*$DG98</f>
        <v>274.63380921848915</v>
      </c>
      <c r="DM98" cm="1">
        <f t="array" ref="DM98">(BM98/INDEX($CX98:$DG98,,MATCH(DM$3,$CX$3:$DG$3,)))*$DG98</f>
        <v>175.76906394043689</v>
      </c>
      <c r="DN98" cm="1">
        <f t="array" ref="DN98">(BN98/INDEX($CX98:$DG98,,MATCH(DN$3,$CX$3:$DG$3,)))*$DG98</f>
        <v>188.43858814975059</v>
      </c>
      <c r="DO98" cm="1">
        <f t="array" ref="DO98">(BO98/INDEX($CX98:$DG98,,MATCH(DO$3,$CX$3:$DG$3,)))*$DG98</f>
        <v>166.23335188482636</v>
      </c>
      <c r="DP98" cm="1">
        <f t="array" ref="DP98">(BP98/INDEX($CX98:$DG98,,MATCH(DP$3,$CX$3:$DG$3,)))*$DG98</f>
        <v>153.66537655603832</v>
      </c>
      <c r="DQ98" cm="1">
        <f t="array" ref="DQ98">(BQ98/INDEX($CX98:$DG98,,MATCH(DQ$3,$CX$3:$DG$3,)))*$DG98</f>
        <v>162.21292560000001</v>
      </c>
      <c r="DS98" cm="1">
        <f t="array" ref="DS98">(BS98/INDEX($CX98:$DG98,,MATCH(DS$3,$CX$3:$DG$3,)))*$DG98</f>
        <v>836.60614594442541</v>
      </c>
      <c r="DT98" cm="1">
        <f t="array" ref="DT98">(BT98/INDEX($CX98:$DG98,,MATCH(DT$3,$CX$3:$DG$3,)))*$DG98</f>
        <v>730.06282197273345</v>
      </c>
      <c r="DU98" cm="1">
        <f t="array" ref="DU98">(BU98/INDEX($CX98:$DG98,,MATCH(DU$3,$CX$3:$DG$3,)))*$DG98</f>
        <v>737.59270471103514</v>
      </c>
      <c r="DV98" cm="1">
        <f t="array" ref="DV98">(BV98/INDEX($CX98:$DG98,,MATCH(DV$3,$CX$3:$DG$3,)))*$DG98</f>
        <v>866.39044943900331</v>
      </c>
      <c r="DW98" cm="1">
        <f t="array" ref="DW98">(BW98/INDEX($CX98:$DG98,,MATCH(DW$3,$CX$3:$DG$3,)))*$DG98</f>
        <v>1146.4672012051449</v>
      </c>
      <c r="DX98" cm="1">
        <f t="array" ref="DX98">(BX98/INDEX($CX98:$DG98,,MATCH(DX$3,$CX$3:$DG$3,)))*$DG98</f>
        <v>1558.5167882654837</v>
      </c>
      <c r="DY98" cm="1">
        <f t="array" ref="DY98">(BY98/INDEX($CX98:$DG98,,MATCH(DY$3,$CX$3:$DG$3,)))*$DG98</f>
        <v>1838.9188912097961</v>
      </c>
      <c r="DZ98" cm="1">
        <f t="array" ref="DZ98">(BZ98/INDEX($CX98:$DG98,,MATCH(DZ$3,$CX$3:$DG$3,)))*$DG98</f>
        <v>1849.5649128145988</v>
      </c>
      <c r="EA98" cm="1">
        <f t="array" ref="EA98">(CA98/INDEX($CX98:$DG98,,MATCH(EA$3,$CX$3:$DG$3,)))*$DG98</f>
        <v>1999.5846607769006</v>
      </c>
      <c r="EB98" cm="1">
        <f t="array" ref="EB98">(CB98/INDEX($CX98:$DG98,,MATCH(EB$3,$CX$3:$DG$3,)))*$DG98</f>
        <v>2110.8104185800003</v>
      </c>
      <c r="EC98" s="53" cm="1">
        <f t="array" ref="EC98">(CC98/INDEX($CX98:$DG98,,MATCH(EC$3,$CX$3:$DG$3,)))*$DG98</f>
        <v>39.076552327747834</v>
      </c>
      <c r="ED98" cm="1">
        <f t="array" ref="ED98">(CD98/INDEX($CX98:$DG98,,MATCH(ED$3,$CX$3:$DG$3,)))*$DG98</f>
        <v>39.982969662294721</v>
      </c>
      <c r="EE98" cm="1">
        <f t="array" ref="EE98">(CE98/INDEX($CX98:$DG98,,MATCH(EE$3,$CX$3:$DG$3,)))*$DG98</f>
        <v>48.006937794761008</v>
      </c>
      <c r="EF98" cm="1">
        <f t="array" ref="EF98">(CF98/INDEX($CX98:$DG98,,MATCH(EF$3,$CX$3:$DG$3,)))*$DG98</f>
        <v>56.389864143908468</v>
      </c>
      <c r="EG98" cm="1">
        <f t="array" ref="EG98">(CG98/INDEX($CX98:$DG98,,MATCH(EG$3,$CX$3:$DG$3,)))*$DG98</f>
        <v>74.618931641347245</v>
      </c>
      <c r="EH98" cm="1">
        <f t="array" ref="EH98">(CH98/INDEX($CX98:$DG98,,MATCH(EH$3,$CX$3:$DG$3,)))*$DG98</f>
        <v>101.43757934219765</v>
      </c>
      <c r="EI98" cm="1">
        <f t="array" ref="EI98">(CI98/INDEX($CX98:$DG98,,MATCH(EI$3,$CX$3:$DG$3,)))*$DG98</f>
        <v>119.68782263716285</v>
      </c>
      <c r="EJ98" cm="1">
        <f t="array" ref="EJ98">(CJ98/INDEX($CX98:$DG98,,MATCH(EJ$3,$CX$3:$DG$3,)))*$DG98</f>
        <v>129.26553187224687</v>
      </c>
      <c r="EK98" cm="1">
        <f t="array" ref="EK98">(CK98/INDEX($CX98:$DG98,,MATCH(EK$3,$CX$3:$DG$3,)))*$DG98</f>
        <v>135.94396456549813</v>
      </c>
      <c r="EL98" cm="1">
        <f t="array" ref="EL98">(CL98/INDEX($CX98:$DG98,,MATCH(EL$3,$CX$3:$DG$3,)))*$DG98</f>
        <v>163.26334677286056</v>
      </c>
      <c r="EM98" cm="1">
        <f t="array" ref="EM98">(CM98/INDEX($CX98:$DG98,,MATCH(EM$3,$CX$3:$DG$3,)))*$DG98</f>
        <v>14.116261843811536</v>
      </c>
      <c r="EN98" cm="1">
        <f t="array" ref="EN98">(CN98/INDEX($CX98:$DG98,,MATCH(EN$3,$CX$3:$DG$3,)))*$DG98</f>
        <v>14.443701796213578</v>
      </c>
      <c r="EO98" cm="1">
        <f t="array" ref="EO98">(CO98/INDEX($CX98:$DG98,,MATCH(EO$3,$CX$3:$DG$3,)))*$DG98</f>
        <v>17.342330985254467</v>
      </c>
      <c r="EP98" cm="1">
        <f t="array" ref="EP98">(CP98/INDEX($CX98:$DG98,,MATCH(EP$3,$CX$3:$DG$3,)))*$DG98</f>
        <v>20.370632519367131</v>
      </c>
      <c r="EQ98" cm="1">
        <f t="array" ref="EQ98">(CQ98/INDEX($CX98:$DG98,,MATCH(EQ$3,$CX$3:$DG$3,)))*$DG98</f>
        <v>26.955816590983282</v>
      </c>
      <c r="ER98" cm="1">
        <f t="array" ref="ER98">(CR98/INDEX($CX98:$DG98,,MATCH(ER$3,$CX$3:$DG$3,)))*$DG98</f>
        <v>36.643955146986698</v>
      </c>
      <c r="ES98" cm="1">
        <f t="array" ref="ES98">(CS98/INDEX($CX98:$DG98,,MATCH(ES$3,$CX$3:$DG$3,)))*$DG98</f>
        <v>43.236788898137704</v>
      </c>
      <c r="ET98" cm="1">
        <f t="array" ref="ET98">(CT98/INDEX($CX98:$DG98,,MATCH(ET$3,$CX$3:$DG$3,)))*$DG98</f>
        <v>46.696701387150526</v>
      </c>
      <c r="EU98" cm="1">
        <f t="array" ref="EU98">(CU98/INDEX($CX98:$DG98,,MATCH(EU$3,$CX$3:$DG$3,)))*$DG98</f>
        <v>49.109260811879082</v>
      </c>
      <c r="EV98" cm="1">
        <f t="array" ref="EV98">(CV98/INDEX($CX98:$DG98,,MATCH(EV$3,$CX$3:$DG$3,)))*$DG98</f>
        <v>58.978287879972029</v>
      </c>
      <c r="EW98">
        <f t="shared" si="94"/>
        <v>1235.5672386197816</v>
      </c>
      <c r="EY98" s="96">
        <f t="shared" si="105"/>
        <v>4.6708421300963809E-2</v>
      </c>
      <c r="EZ98" s="96">
        <f t="shared" si="95"/>
        <v>5.4766478252179798E-2</v>
      </c>
      <c r="FA98" s="96">
        <f t="shared" si="96"/>
        <v>6.5085971550611493E-2</v>
      </c>
      <c r="FB98" s="96">
        <f t="shared" si="97"/>
        <v>6.5085971550611493E-2</v>
      </c>
      <c r="FC98" s="96">
        <f t="shared" si="98"/>
        <v>6.5085971550611493E-2</v>
      </c>
      <c r="FD98" s="96">
        <f t="shared" si="99"/>
        <v>6.5085971550611493E-2</v>
      </c>
      <c r="FE98" s="96">
        <f t="shared" si="100"/>
        <v>6.5085971550611493E-2</v>
      </c>
      <c r="FF98" s="96">
        <f t="shared" si="101"/>
        <v>6.9889697288610123E-2</v>
      </c>
      <c r="FG98" s="96">
        <f t="shared" si="102"/>
        <v>6.7986100929919982E-2</v>
      </c>
      <c r="FH98" s="96">
        <f t="shared" si="103"/>
        <v>7.7346286211100027E-2</v>
      </c>
      <c r="FJ98" s="96">
        <f t="shared" si="106"/>
        <v>1367.451499491912</v>
      </c>
      <c r="FK98" s="96" t="str">
        <f>IF(AND('Country-wise data'!FJ98&gt;'non-R&amp;D ex_typologies'!$C$17,'Country-wise data'!FJ98&lt;'non-R&amp;D ex_typologies'!$D$17),"Small",IF(AND('Country-wise data'!FJ98&gt;'non-R&amp;D ex_typologies'!$E$17,'Country-wise data'!$FJ$4&lt;'non-R&amp;D ex_typologies'!$F$17),"Medium","Large"))</f>
        <v>Small</v>
      </c>
      <c r="FL98" t="str">
        <f>IF($FK98='non-R&amp;D ex_typologies'!$C$16,IF(AND('Country-wise data'!EY98&gt;'non-R&amp;D ex_typologies'!$C$21,'Country-wise data'!EY98&lt;'non-R&amp;D ex_typologies'!$D$21),'non-R&amp;D ex_typologies'!$B$21,IF(AND('Country-wise data'!EY98&gt;'non-R&amp;D ex_typologies'!$C$19,'Country-wise data'!EY98&lt;'non-R&amp;D ex_typologies'!$D$19),'non-R&amp;D ex_typologies'!$B$19,'non-R&amp;D ex_typologies'!$B$20)),IF($FK98='non-R&amp;D ex_typologies'!$E$16,IF(AND('Country-wise data'!EY98&gt;'non-R&amp;D ex_typologies'!$E$21,'Country-wise data'!EY98&lt;'non-R&amp;D ex_typologies'!$F$21),'non-R&amp;D ex_typologies'!$B$21,IF(AND('Country-wise data'!EY98&gt;'non-R&amp;D ex_typologies'!$E$19,'Country-wise data'!EY98&lt;'non-R&amp;D ex_typologies'!$F$19),'non-R&amp;D ex_typologies'!$B$19,'non-R&amp;D ex_typologies'!$B$20)),IF(AND('Country-wise data'!EY98&gt;'non-R&amp;D ex_typologies'!$G$21,'Country-wise data'!EY98&lt;'non-R&amp;D ex_typologies'!$H$21),'non-R&amp;D ex_typologies'!$B$21,IF(AND('Country-wise data'!EY98&gt;'non-R&amp;D ex_typologies'!$G$19,'Country-wise data'!EY98&lt;'non-R&amp;D ex_typologies'!$H$19),'non-R&amp;D ex_typologies'!$B$19,'non-R&amp;D ex_typologies'!$B$20))))</f>
        <v xml:space="preserve">Research heavy </v>
      </c>
      <c r="FM98" t="str">
        <f>IF($FK98='non-R&amp;D ex_typologies'!$C$16,IF(AND('Country-wise data'!EZ98&gt;'non-R&amp;D ex_typologies'!$C$21,'Country-wise data'!EZ98&lt;'non-R&amp;D ex_typologies'!$D$21),'non-R&amp;D ex_typologies'!$B$21,IF(AND('Country-wise data'!EZ98&gt;'non-R&amp;D ex_typologies'!$C$19,'Country-wise data'!EZ98&lt;'non-R&amp;D ex_typologies'!$D$19),'non-R&amp;D ex_typologies'!$B$19,'non-R&amp;D ex_typologies'!$B$20)),IF($FK98='non-R&amp;D ex_typologies'!$E$16,IF(AND('Country-wise data'!EZ98&gt;'non-R&amp;D ex_typologies'!$E$21,'Country-wise data'!EZ98&lt;'non-R&amp;D ex_typologies'!$F$21),'non-R&amp;D ex_typologies'!$B$21,IF(AND('Country-wise data'!EZ98&gt;'non-R&amp;D ex_typologies'!$E$19,'Country-wise data'!EZ98&lt;'non-R&amp;D ex_typologies'!$F$19),'non-R&amp;D ex_typologies'!$B$19,'non-R&amp;D ex_typologies'!$B$20)),IF(AND('Country-wise data'!EZ98&gt;'non-R&amp;D ex_typologies'!$G$21,'Country-wise data'!EZ98&lt;'non-R&amp;D ex_typologies'!$H$21),'non-R&amp;D ex_typologies'!$B$21,IF(AND('Country-wise data'!EZ98&gt;'non-R&amp;D ex_typologies'!$G$19,'Country-wise data'!EZ98&lt;'non-R&amp;D ex_typologies'!$H$19),'non-R&amp;D ex_typologies'!$B$19,'non-R&amp;D ex_typologies'!$B$20))))</f>
        <v xml:space="preserve">Research heavy </v>
      </c>
      <c r="FN98" t="str">
        <f>IF($FK98='non-R&amp;D ex_typologies'!$C$16,IF(AND('Country-wise data'!FA98&gt;'non-R&amp;D ex_typologies'!$C$21,'Country-wise data'!FA98&lt;'non-R&amp;D ex_typologies'!$D$21),'non-R&amp;D ex_typologies'!$B$21,IF(AND('Country-wise data'!FA98&gt;'non-R&amp;D ex_typologies'!$C$19,'Country-wise data'!FA98&lt;'non-R&amp;D ex_typologies'!$D$19),'non-R&amp;D ex_typologies'!$B$19,'non-R&amp;D ex_typologies'!$B$20)),IF($FK98='non-R&amp;D ex_typologies'!$E$16,IF(AND('Country-wise data'!FA98&gt;'non-R&amp;D ex_typologies'!$E$21,'Country-wise data'!FA98&lt;'non-R&amp;D ex_typologies'!$F$21),'non-R&amp;D ex_typologies'!$B$21,IF(AND('Country-wise data'!FA98&gt;'non-R&amp;D ex_typologies'!$E$19,'Country-wise data'!FA98&lt;'non-R&amp;D ex_typologies'!$F$19),'non-R&amp;D ex_typologies'!$B$19,'non-R&amp;D ex_typologies'!$B$20)),IF(AND('Country-wise data'!FA98&gt;'non-R&amp;D ex_typologies'!$G$21,'Country-wise data'!FA98&lt;'non-R&amp;D ex_typologies'!$H$21),'non-R&amp;D ex_typologies'!$B$21,IF(AND('Country-wise data'!FA98&gt;'non-R&amp;D ex_typologies'!$G$19,'Country-wise data'!FA98&lt;'non-R&amp;D ex_typologies'!$H$19),'non-R&amp;D ex_typologies'!$B$19,'non-R&amp;D ex_typologies'!$B$20))))</f>
        <v xml:space="preserve">Research heavy </v>
      </c>
      <c r="FO98" t="str">
        <f>IF($FK98='non-R&amp;D ex_typologies'!$C$16,IF(AND('Country-wise data'!FB98&gt;'non-R&amp;D ex_typologies'!$C$21,'Country-wise data'!FB98&lt;'non-R&amp;D ex_typologies'!$D$21),'non-R&amp;D ex_typologies'!$B$21,IF(AND('Country-wise data'!FB98&gt;'non-R&amp;D ex_typologies'!$C$19,'Country-wise data'!FB98&lt;'non-R&amp;D ex_typologies'!$D$19),'non-R&amp;D ex_typologies'!$B$19,'non-R&amp;D ex_typologies'!$B$20)),IF($FK98='non-R&amp;D ex_typologies'!$E$16,IF(AND('Country-wise data'!FB98&gt;'non-R&amp;D ex_typologies'!$E$21,'Country-wise data'!FB98&lt;'non-R&amp;D ex_typologies'!$F$21),'non-R&amp;D ex_typologies'!$B$21,IF(AND('Country-wise data'!FB98&gt;'non-R&amp;D ex_typologies'!$E$19,'Country-wise data'!FB98&lt;'non-R&amp;D ex_typologies'!$F$19),'non-R&amp;D ex_typologies'!$B$19,'non-R&amp;D ex_typologies'!$B$20)),IF(AND('Country-wise data'!FB98&gt;'non-R&amp;D ex_typologies'!$G$21,'Country-wise data'!FB98&lt;'non-R&amp;D ex_typologies'!$H$21),'non-R&amp;D ex_typologies'!$B$21,IF(AND('Country-wise data'!FB98&gt;'non-R&amp;D ex_typologies'!$G$19,'Country-wise data'!FB98&lt;'non-R&amp;D ex_typologies'!$H$19),'non-R&amp;D ex_typologies'!$B$19,'non-R&amp;D ex_typologies'!$B$20))))</f>
        <v xml:space="preserve">Research heavy </v>
      </c>
      <c r="FP98" t="str">
        <f>IF($FK98='non-R&amp;D ex_typologies'!$C$16,IF(AND('Country-wise data'!FC98&gt;'non-R&amp;D ex_typologies'!$C$21,'Country-wise data'!FC98&lt;'non-R&amp;D ex_typologies'!$D$21),'non-R&amp;D ex_typologies'!$B$21,IF(AND('Country-wise data'!FC98&gt;'non-R&amp;D ex_typologies'!$C$19,'Country-wise data'!FC98&lt;'non-R&amp;D ex_typologies'!$D$19),'non-R&amp;D ex_typologies'!$B$19,'non-R&amp;D ex_typologies'!$B$20)),IF($FK98='non-R&amp;D ex_typologies'!$E$16,IF(AND('Country-wise data'!FC98&gt;'non-R&amp;D ex_typologies'!$E$21,'Country-wise data'!FC98&lt;'non-R&amp;D ex_typologies'!$F$21),'non-R&amp;D ex_typologies'!$B$21,IF(AND('Country-wise data'!FC98&gt;'non-R&amp;D ex_typologies'!$E$19,'Country-wise data'!FC98&lt;'non-R&amp;D ex_typologies'!$F$19),'non-R&amp;D ex_typologies'!$B$19,'non-R&amp;D ex_typologies'!$B$20)),IF(AND('Country-wise data'!FC98&gt;'non-R&amp;D ex_typologies'!$G$21,'Country-wise data'!FC98&lt;'non-R&amp;D ex_typologies'!$H$21),'non-R&amp;D ex_typologies'!$B$21,IF(AND('Country-wise data'!FC98&gt;'non-R&amp;D ex_typologies'!$G$19,'Country-wise data'!FC98&lt;'non-R&amp;D ex_typologies'!$H$19),'non-R&amp;D ex_typologies'!$B$19,'non-R&amp;D ex_typologies'!$B$20))))</f>
        <v xml:space="preserve">Research heavy </v>
      </c>
      <c r="FQ98" t="str">
        <f>IF($FK98='non-R&amp;D ex_typologies'!$C$16,IF(AND('Country-wise data'!FD98&gt;'non-R&amp;D ex_typologies'!$C$21,'Country-wise data'!FD98&lt;'non-R&amp;D ex_typologies'!$D$21),'non-R&amp;D ex_typologies'!$B$21,IF(AND('Country-wise data'!FD98&gt;'non-R&amp;D ex_typologies'!$C$19,'Country-wise data'!FD98&lt;'non-R&amp;D ex_typologies'!$D$19),'non-R&amp;D ex_typologies'!$B$19,'non-R&amp;D ex_typologies'!$B$20)),IF($FK98='non-R&amp;D ex_typologies'!$E$16,IF(AND('Country-wise data'!FD98&gt;'non-R&amp;D ex_typologies'!$E$21,'Country-wise data'!FD98&lt;'non-R&amp;D ex_typologies'!$F$21),'non-R&amp;D ex_typologies'!$B$21,IF(AND('Country-wise data'!FD98&gt;'non-R&amp;D ex_typologies'!$E$19,'Country-wise data'!FD98&lt;'non-R&amp;D ex_typologies'!$F$19),'non-R&amp;D ex_typologies'!$B$19,'non-R&amp;D ex_typologies'!$B$20)),IF(AND('Country-wise data'!FD98&gt;'non-R&amp;D ex_typologies'!$G$21,'Country-wise data'!FD98&lt;'non-R&amp;D ex_typologies'!$H$21),'non-R&amp;D ex_typologies'!$B$21,IF(AND('Country-wise data'!FD98&gt;'non-R&amp;D ex_typologies'!$G$19,'Country-wise data'!FD98&lt;'non-R&amp;D ex_typologies'!$H$19),'non-R&amp;D ex_typologies'!$B$19,'non-R&amp;D ex_typologies'!$B$20))))</f>
        <v xml:space="preserve">Research heavy </v>
      </c>
      <c r="FR98" t="str">
        <f>IF($FK98='non-R&amp;D ex_typologies'!$C$16,IF(AND('Country-wise data'!FE98&gt;'non-R&amp;D ex_typologies'!$C$21,'Country-wise data'!FE98&lt;'non-R&amp;D ex_typologies'!$D$21),'non-R&amp;D ex_typologies'!$B$21,IF(AND('Country-wise data'!FE98&gt;'non-R&amp;D ex_typologies'!$C$19,'Country-wise data'!FE98&lt;'non-R&amp;D ex_typologies'!$D$19),'non-R&amp;D ex_typologies'!$B$19,'non-R&amp;D ex_typologies'!$B$20)),IF($FK98='non-R&amp;D ex_typologies'!$E$16,IF(AND('Country-wise data'!FE98&gt;'non-R&amp;D ex_typologies'!$E$21,'Country-wise data'!FE98&lt;'non-R&amp;D ex_typologies'!$F$21),'non-R&amp;D ex_typologies'!$B$21,IF(AND('Country-wise data'!FE98&gt;'non-R&amp;D ex_typologies'!$E$19,'Country-wise data'!FE98&lt;'non-R&amp;D ex_typologies'!$F$19),'non-R&amp;D ex_typologies'!$B$19,'non-R&amp;D ex_typologies'!$B$20)),IF(AND('Country-wise data'!FE98&gt;'non-R&amp;D ex_typologies'!$G$21,'Country-wise data'!FE98&lt;'non-R&amp;D ex_typologies'!$H$21),'non-R&amp;D ex_typologies'!$B$21,IF(AND('Country-wise data'!FE98&gt;'non-R&amp;D ex_typologies'!$G$19,'Country-wise data'!FE98&lt;'non-R&amp;D ex_typologies'!$H$19),'non-R&amp;D ex_typologies'!$B$19,'non-R&amp;D ex_typologies'!$B$20))))</f>
        <v xml:space="preserve">Research heavy </v>
      </c>
      <c r="FS98" t="str">
        <f>IF($FK98='non-R&amp;D ex_typologies'!$C$16,IF(AND('Country-wise data'!FF98&gt;'non-R&amp;D ex_typologies'!$C$21,'Country-wise data'!FF98&lt;'non-R&amp;D ex_typologies'!$D$21),'non-R&amp;D ex_typologies'!$B$21,IF(AND('Country-wise data'!FF98&gt;'non-R&amp;D ex_typologies'!$C$19,'Country-wise data'!FF98&lt;'non-R&amp;D ex_typologies'!$D$19),'non-R&amp;D ex_typologies'!$B$19,'non-R&amp;D ex_typologies'!$B$20)),IF($FK98='non-R&amp;D ex_typologies'!$E$16,IF(AND('Country-wise data'!FF98&gt;'non-R&amp;D ex_typologies'!$E$21,'Country-wise data'!FF98&lt;'non-R&amp;D ex_typologies'!$F$21),'non-R&amp;D ex_typologies'!$B$21,IF(AND('Country-wise data'!FF98&gt;'non-R&amp;D ex_typologies'!$E$19,'Country-wise data'!FF98&lt;'non-R&amp;D ex_typologies'!$F$19),'non-R&amp;D ex_typologies'!$B$19,'non-R&amp;D ex_typologies'!$B$20)),IF(AND('Country-wise data'!FF98&gt;'non-R&amp;D ex_typologies'!$G$21,'Country-wise data'!FF98&lt;'non-R&amp;D ex_typologies'!$H$21),'non-R&amp;D ex_typologies'!$B$21,IF(AND('Country-wise data'!FF98&gt;'non-R&amp;D ex_typologies'!$G$19,'Country-wise data'!FF98&lt;'non-R&amp;D ex_typologies'!$H$19),'non-R&amp;D ex_typologies'!$B$19,'non-R&amp;D ex_typologies'!$B$20))))</f>
        <v xml:space="preserve">Research heavy </v>
      </c>
      <c r="FT98" t="str">
        <f>IF($FK98='non-R&amp;D ex_typologies'!$C$16,IF(AND('Country-wise data'!FG98&gt;'non-R&amp;D ex_typologies'!$C$21,'Country-wise data'!FG98&lt;'non-R&amp;D ex_typologies'!$D$21),'non-R&amp;D ex_typologies'!$B$21,IF(AND('Country-wise data'!FG98&gt;'non-R&amp;D ex_typologies'!$C$19,'Country-wise data'!FG98&lt;'non-R&amp;D ex_typologies'!$D$19),'non-R&amp;D ex_typologies'!$B$19,'non-R&amp;D ex_typologies'!$B$20)),IF($FK98='non-R&amp;D ex_typologies'!$E$16,IF(AND('Country-wise data'!FG98&gt;'non-R&amp;D ex_typologies'!$E$21,'Country-wise data'!FG98&lt;'non-R&amp;D ex_typologies'!$F$21),'non-R&amp;D ex_typologies'!$B$21,IF(AND('Country-wise data'!FG98&gt;'non-R&amp;D ex_typologies'!$E$19,'Country-wise data'!FG98&lt;'non-R&amp;D ex_typologies'!$F$19),'non-R&amp;D ex_typologies'!$B$19,'non-R&amp;D ex_typologies'!$B$20)),IF(AND('Country-wise data'!FG98&gt;'non-R&amp;D ex_typologies'!$G$21,'Country-wise data'!FG98&lt;'non-R&amp;D ex_typologies'!$H$21),'non-R&amp;D ex_typologies'!$B$21,IF(AND('Country-wise data'!FG98&gt;'non-R&amp;D ex_typologies'!$G$19,'Country-wise data'!FG98&lt;'non-R&amp;D ex_typologies'!$H$19),'non-R&amp;D ex_typologies'!$B$19,'non-R&amp;D ex_typologies'!$B$20))))</f>
        <v xml:space="preserve">Research heavy </v>
      </c>
      <c r="FU98" t="str">
        <f>IF($FK98='non-R&amp;D ex_typologies'!$C$16,IF(AND('Country-wise data'!FH98&gt;'non-R&amp;D ex_typologies'!$C$21,'Country-wise data'!FH98&lt;'non-R&amp;D ex_typologies'!$D$21),'non-R&amp;D ex_typologies'!$B$21,IF(AND('Country-wise data'!FH98&gt;'non-R&amp;D ex_typologies'!$C$19,'Country-wise data'!FH98&lt;'non-R&amp;D ex_typologies'!$D$19),'non-R&amp;D ex_typologies'!$B$19,'non-R&amp;D ex_typologies'!$B$20)),IF($FK98='non-R&amp;D ex_typologies'!$E$16,IF(AND('Country-wise data'!FH98&gt;'non-R&amp;D ex_typologies'!$E$21,'Country-wise data'!FH98&lt;'non-R&amp;D ex_typologies'!$F$21),'non-R&amp;D ex_typologies'!$B$21,IF(AND('Country-wise data'!FH98&gt;'non-R&amp;D ex_typologies'!$E$19,'Country-wise data'!FH98&lt;'non-R&amp;D ex_typologies'!$F$19),'non-R&amp;D ex_typologies'!$B$19,'non-R&amp;D ex_typologies'!$B$20)),IF(AND('Country-wise data'!FH98&gt;'non-R&amp;D ex_typologies'!$G$21,'Country-wise data'!FH98&lt;'non-R&amp;D ex_typologies'!$H$21),'non-R&amp;D ex_typologies'!$B$21,IF(AND('Country-wise data'!FH98&gt;'non-R&amp;D ex_typologies'!$G$19,'Country-wise data'!FH98&lt;'non-R&amp;D ex_typologies'!$H$19),'non-R&amp;D ex_typologies'!$B$19,'non-R&amp;D ex_typologies'!$B$20))))</f>
        <v xml:space="preserve">Research heavy </v>
      </c>
    </row>
    <row r="99" spans="2:177" x14ac:dyDescent="0.35">
      <c r="B99" t="s">
        <v>245</v>
      </c>
      <c r="C99" t="s">
        <v>246</v>
      </c>
      <c r="D99" t="s">
        <v>366</v>
      </c>
      <c r="E99" t="s">
        <v>366</v>
      </c>
      <c r="F99" t="s">
        <v>367</v>
      </c>
      <c r="G99" s="55">
        <f>Assumptions!$C$13</f>
        <v>1.1000000000000001</v>
      </c>
      <c r="H99">
        <f>SUMIFS(FAOstat!M:M,FAOstat!$B:$B,'Country-wise data'!$B99)*G99</f>
        <v>1159.4110000000001</v>
      </c>
      <c r="I99">
        <f>IF(SUMIFS(FAOstat!N:N,FAOstat!$B:$B,'Country-wise data'!$B99)=0,H99*(1+Assumptions!$C$9),SUMIFS(FAOstat!N:N,FAOstat!$B:$B,'Country-wise data'!$B99)*$G99)</f>
        <v>458.75500000000005</v>
      </c>
      <c r="J99">
        <f>IF(SUMIFS(FAOstat!O:O,FAOstat!$B:$B,'Country-wise data'!$B99)=0,I99*(1+Assumptions!$C$9),SUMIFS(FAOstat!O:O,FAOstat!$B:$B,'Country-wise data'!$B99)*$G99)</f>
        <v>542.98200000000008</v>
      </c>
      <c r="K99">
        <f>IF(SUMIFS(FAOstat!P:P,FAOstat!$B:$B,'Country-wise data'!$B99)=0,J99*(1+Assumptions!$C$9),SUMIFS(FAOstat!P:P,FAOstat!$B:$B,'Country-wise data'!$B99)*$G99)</f>
        <v>949.38800000000003</v>
      </c>
      <c r="L99">
        <f>IF(SUMIFS(FAOstat!Q:Q,FAOstat!$B:$B,'Country-wise data'!$B99)=0,K99*(1+Assumptions!$C$9),SUMIFS(FAOstat!Q:Q,FAOstat!$B:$B,'Country-wise data'!$B99)*$G99)</f>
        <v>1607.8809999999999</v>
      </c>
      <c r="M99">
        <f>IF(SUMIFS(FAOstat!R:R,FAOstat!$B:$B,'Country-wise data'!$B99)=0,L99*(1+Assumptions!$C$9),SUMIFS(FAOstat!R:R,FAOstat!$B:$B,'Country-wise data'!$B99)*$G99)</f>
        <v>1792.758</v>
      </c>
      <c r="N99">
        <f>IF(SUMIFS(FAOstat!S:S,FAOstat!$B:$B,'Country-wise data'!$B99)=0,M99*(1+Assumptions!$C$9),SUMIFS(FAOstat!S:S,FAOstat!$B:$B,'Country-wise data'!$B99)*$G99)</f>
        <v>2530.605</v>
      </c>
      <c r="O99">
        <f>IF(SUMIFS(FAOstat!T:T,FAOstat!$B:$B,'Country-wise data'!$B99)=0,N99*(1+Assumptions!$C$9),SUMIFS(FAOstat!T:T,FAOstat!$B:$B,'Country-wise data'!$B99)*$G99)</f>
        <v>2327.0610000000006</v>
      </c>
      <c r="P99">
        <f>IF(SUMIFS(FAOstat!U:U,FAOstat!$B:$B,'Country-wise data'!$B99)=0,O99*(1+Assumptions!$C$9),SUMIFS(FAOstat!U:U,FAOstat!$B:$B,'Country-wise data'!$B99)*$G99)</f>
        <v>3179.9900000000002</v>
      </c>
      <c r="Q99">
        <f>IF(SUMIFS(FAOstat!V:V,FAOstat!$B:$B,'Country-wise data'!$B99)=0,P99*(1+Assumptions!$C$9),SUMIFS(FAOstat!V:V,FAOstat!$B:$B,'Country-wise data'!$B99)*$G99)</f>
        <v>3243.5898000000002</v>
      </c>
      <c r="R99" s="36">
        <f t="shared" si="90"/>
        <v>0.15067957575099489</v>
      </c>
      <c r="S99">
        <f>SUMIFS(FAOstat!CE:CE,FAOstat!$B:$B,'Country-wise data'!$B99)</f>
        <v>40628.218681999999</v>
      </c>
      <c r="T99">
        <f>SUMIFS(FAOstat!CF:CF,FAOstat!$B:$B,'Country-wise data'!$B99)</f>
        <v>53191.336992999997</v>
      </c>
      <c r="U99">
        <f>SUMIFS(FAOstat!CG:CG,FAOstat!$B:$B,'Country-wise data'!$B99)</f>
        <v>50892.070913000003</v>
      </c>
      <c r="V99">
        <f>SUMIFS(FAOstat!CH:CH,FAOstat!$B:$B,'Country-wise data'!$B99)</f>
        <v>52494.674660999997</v>
      </c>
      <c r="W99">
        <f>SUMIFS(FAOstat!CI:CI,FAOstat!$B:$B,'Country-wise data'!$B99)</f>
        <v>59111.872496999997</v>
      </c>
      <c r="X99">
        <f>SUMIFS(FAOstat!CJ:CJ,FAOstat!$B:$B,'Country-wise data'!$B99)</f>
        <v>63599.954518999999</v>
      </c>
      <c r="Y99">
        <f>SUMIFS(FAOstat!CK:CK,FAOstat!$B:$B,'Country-wise data'!$B99)</f>
        <v>64427.053125999999</v>
      </c>
      <c r="Z99">
        <f>SUMIFS(FAOstat!CL:CL,FAOstat!$B:$B,'Country-wise data'!$B99)</f>
        <v>69350.111862999998</v>
      </c>
      <c r="AA99">
        <f>SUMIFS(FAOstat!CM:CM,FAOstat!$B:$B,'Country-wise data'!$B99)</f>
        <v>63733.041147000004</v>
      </c>
      <c r="AB99">
        <f>SUMIFS(FAOstat!CN:CN,FAOstat!$B:$B,'Country-wise data'!$B99)</f>
        <v>65007.701969940004</v>
      </c>
      <c r="AC99" s="53">
        <f>IFERROR(INDEX('ASTI data (new)'!$AF$6:$AL$130,MATCH('Country-wise data'!$B99,'ASTI data (new)'!$C$6:$C$130,),MATCH('Country-wise data'!AC$3,'ASTI data (new)'!$AF$5:$AL$5,)),(INDEX(Assumptions!$G$154:$P$345,MATCH('Country-wise data'!$B99,Assumptions!$B$154:$B$344,),MATCH('Country-wise data'!AC$3,Assumptions!$G$153:$P$153,))*S99))</f>
        <v>68.693363203771739</v>
      </c>
      <c r="AD99" s="53">
        <f>IFERROR(INDEX('ASTI data (new)'!$AF$6:$AL$130,MATCH('Country-wise data'!$B99,'ASTI data (new)'!$C$6:$C$130,),MATCH('Country-wise data'!AD$3,'ASTI data (new)'!$AF$5:$AL$5,)),(INDEX(Assumptions!$G$154:$P$345,MATCH('Country-wise data'!$B99,Assumptions!$B$154:$B$344,),MATCH('Country-wise data'!AD$3,Assumptions!$G$153:$P$153,))*T99))</f>
        <v>82.051937533412172</v>
      </c>
      <c r="AE99" s="53">
        <f>IFERROR(INDEX('ASTI data (new)'!$AF$6:$AL$130,MATCH('Country-wise data'!$B99,'ASTI data (new)'!$C$6:$C$130,),MATCH('Country-wise data'!AE$3,'ASTI data (new)'!$AF$5:$AL$5,)),(INDEX(Assumptions!$G$154:$P$345,MATCH('Country-wise data'!$B99,Assumptions!$B$154:$B$344,),MATCH('Country-wise data'!AE$3,Assumptions!$G$153:$P$153,))*U99))</f>
        <v>99.344774597999489</v>
      </c>
      <c r="AF99" s="53">
        <f>IFERROR(INDEX('ASTI data (new)'!$AF$6:$AL$130,MATCH('Country-wise data'!$B99,'ASTI data (new)'!$C$6:$C$130,),MATCH('Country-wise data'!AF$3,'ASTI data (new)'!$AF$5:$AL$5,)),(INDEX(Assumptions!$G$154:$P$345,MATCH('Country-wise data'!$B99,Assumptions!$B$154:$B$344,),MATCH('Country-wise data'!AF$3,Assumptions!$G$153:$P$153,))*V99))</f>
        <v>104.48190733328707</v>
      </c>
      <c r="AG99" s="53">
        <f>IFERROR(INDEX('ASTI data (new)'!$AF$6:$AL$130,MATCH('Country-wise data'!$B99,'ASTI data (new)'!$C$6:$C$130,),MATCH('Country-wise data'!AG$3,'ASTI data (new)'!$AF$5:$AL$5,)),(INDEX(Assumptions!$G$154:$P$345,MATCH('Country-wise data'!$B99,Assumptions!$B$154:$B$344,),MATCH('Country-wise data'!AG$3,Assumptions!$G$153:$P$153,))*W99))</f>
        <v>113.82544288765737</v>
      </c>
      <c r="AH99" s="53">
        <f>IFERROR(INDEX('ASTI data (new)'!$AF$6:$AL$130,MATCH('Country-wise data'!$B99,'ASTI data (new)'!$C$6:$C$130,),MATCH('Country-wise data'!AH$3,'ASTI data (new)'!$AF$5:$AL$5,)),(INDEX(Assumptions!$G$154:$P$345,MATCH('Country-wise data'!$B99,Assumptions!$B$154:$B$344,),MATCH('Country-wise data'!AH$3,Assumptions!$G$153:$P$153,))*X99))</f>
        <v>122.32887132308639</v>
      </c>
      <c r="AI99" s="53">
        <f>IFERROR(INDEX('ASTI data (new)'!$AF$6:$AL$130,MATCH('Country-wise data'!$B99,'ASTI data (new)'!$C$6:$C$130,),MATCH('Country-wise data'!AI$3,'ASTI data (new)'!$AF$5:$AL$5,)),(INDEX(Assumptions!$G$154:$P$345,MATCH('Country-wise data'!$B99,Assumptions!$B$154:$B$344,),MATCH('Country-wise data'!AI$3,Assumptions!$G$153:$P$153,))*Y99))</f>
        <v>127.73020927201445</v>
      </c>
      <c r="AJ99" s="53">
        <f t="shared" ref="AJ99:AL99" si="136">IFERROR((1+($AI99/$AF99)^(1/3)-1)*AI99,0)</f>
        <v>136.57707295535576</v>
      </c>
      <c r="AK99" s="53">
        <f t="shared" si="136"/>
        <v>146.03668907586678</v>
      </c>
      <c r="AL99" s="53">
        <f t="shared" si="136"/>
        <v>156.15149815967027</v>
      </c>
      <c r="AM99" s="55" cm="1">
        <f t="array" ref="AM99">INDEX('non-R&amp;D ex_typologies'!$J$8:$J$10,MATCH('Country-wise data'!FL99,'non-R&amp;D ex_typologies'!$F$8:$F$10,),)*'Country-wise data'!AC99</f>
        <v>200.68935483075015</v>
      </c>
      <c r="AN99" s="55" cm="1">
        <f t="array" ref="AN99">INDEX('non-R&amp;D ex_typologies'!$J$8:$J$10,MATCH('Country-wise data'!FM99,'non-R&amp;D ex_typologies'!$F$8:$F$10,),)*'Country-wise data'!AD99</f>
        <v>239.71675920635886</v>
      </c>
      <c r="AO99" s="55" cm="1">
        <f t="array" ref="AO99">INDEX('non-R&amp;D ex_typologies'!$J$8:$J$10,MATCH('Country-wise data'!FN99,'non-R&amp;D ex_typologies'!$F$8:$F$10,),)*'Country-wise data'!AE99</f>
        <v>290.23820919550076</v>
      </c>
      <c r="AP99" s="55" cm="1">
        <f t="array" ref="AP99">INDEX('non-R&amp;D ex_typologies'!$J$8:$J$10,MATCH('Country-wise data'!FO99,'non-R&amp;D ex_typologies'!$F$8:$F$10,),)*'Country-wise data'!AF99</f>
        <v>305.24646918222658</v>
      </c>
      <c r="AQ99" s="55" cm="1">
        <f t="array" ref="AQ99">INDEX('non-R&amp;D ex_typologies'!$J$8:$J$10,MATCH('Country-wise data'!FP99,'non-R&amp;D ex_typologies'!$F$8:$F$10,),)*'Country-wise data'!AG99</f>
        <v>332.54383875026355</v>
      </c>
      <c r="AR99" s="55" cm="1">
        <f t="array" ref="AR99">INDEX('non-R&amp;D ex_typologies'!$J$8:$J$10,MATCH('Country-wise data'!FQ99,'non-R&amp;D ex_typologies'!$F$8:$F$10,),)*'Country-wise data'!AH99</f>
        <v>357.38681465018288</v>
      </c>
      <c r="AS99" s="55" cm="1">
        <f t="array" ref="AS99">INDEX('non-R&amp;D ex_typologies'!$J$8:$J$10,MATCH('Country-wise data'!FR99,'non-R&amp;D ex_typologies'!$F$8:$F$10,),)*'Country-wise data'!AI99</f>
        <v>373.16695668483146</v>
      </c>
      <c r="AT99" s="55" cm="1">
        <f t="array" ref="AT99">INDEX('non-R&amp;D ex_typologies'!$J$8:$J$10,MATCH('Country-wise data'!FS99,'non-R&amp;D ex_typologies'!$F$8:$F$10,),)*'Country-wise data'!AJ99</f>
        <v>399.01328713190259</v>
      </c>
      <c r="AU99" s="55" cm="1">
        <f t="array" ref="AU99">INDEX('non-R&amp;D ex_typologies'!$J$8:$J$10,MATCH('Country-wise data'!FT99,'non-R&amp;D ex_typologies'!$F$8:$F$10,),)*'Country-wise data'!AK99</f>
        <v>426.64978893689329</v>
      </c>
      <c r="AV99" s="55" cm="1">
        <f t="array" ref="AV99">INDEX('non-R&amp;D ex_typologies'!$J$8:$J$10,MATCH('Country-wise data'!FU99,'non-R&amp;D ex_typologies'!$F$8:$F$10,),)*'Country-wise data'!AL99</f>
        <v>456.20045314361067</v>
      </c>
      <c r="AW99">
        <f t="shared" si="92"/>
        <v>4538.0736980546417</v>
      </c>
      <c r="AX99" s="53">
        <f>INDEX('GDP deflators'!$AB$3:$AK$155,MATCH('Country-wise data'!$B99,'GDP deflators'!$B$3:$B$155,),MATCH('Country-wise data'!AX$3,'GDP deflators'!$D$2:$M$2,))</f>
        <v>56.735038046990248</v>
      </c>
      <c r="AY99" s="53">
        <f>INDEX('GDP deflators'!$AB$3:$AK$155,MATCH('Country-wise data'!$B99,'GDP deflators'!$B$3:$B$155,),MATCH('Country-wise data'!AY$3,'GDP deflators'!$D$2:$M$2,))</f>
        <v>67.880438338265392</v>
      </c>
      <c r="AZ99" s="53">
        <f>INDEX('GDP deflators'!$AB$3:$AK$155,MATCH('Country-wise data'!$B99,'GDP deflators'!$B$3:$B$155,),MATCH('Country-wise data'!AZ$3,'GDP deflators'!$D$2:$M$2,))</f>
        <v>71.93193279058481</v>
      </c>
      <c r="BA99" s="53">
        <f>INDEX('GDP deflators'!$AB$3:$AK$155,MATCH('Country-wise data'!$B99,'GDP deflators'!$B$3:$B$155,),MATCH('Country-wise data'!BA$3,'GDP deflators'!$D$2:$M$2,))</f>
        <v>76.942670284049882</v>
      </c>
      <c r="BB99" s="53">
        <f>INDEX('GDP deflators'!$AB$3:$AK$155,MATCH('Country-wise data'!$B99,'GDP deflators'!$B$3:$B$155,),MATCH('Country-wise data'!BB$3,'GDP deflators'!$D$2:$M$2,))</f>
        <v>82.6453172571225</v>
      </c>
      <c r="BC99" s="53">
        <f>INDEX('GDP deflators'!$AB$3:$AK$155,MATCH('Country-wise data'!$B99,'GDP deflators'!$B$3:$B$155,),MATCH('Country-wise data'!BC$3,'GDP deflators'!$D$2:$M$2,))</f>
        <v>86.042245301110469</v>
      </c>
      <c r="BD99" s="53">
        <f>INDEX('GDP deflators'!$AB$3:$AK$155,MATCH('Country-wise data'!$B99,'GDP deflators'!$B$3:$B$155,),MATCH('Country-wise data'!BD$3,'GDP deflators'!$D$2:$M$2,))</f>
        <v>86.386617031249003</v>
      </c>
      <c r="BE99" s="53">
        <f>INDEX('GDP deflators'!$AB$3:$AK$155,MATCH('Country-wise data'!$B99,'GDP deflators'!$B$3:$B$155,),MATCH('Country-wise data'!BE$3,'GDP deflators'!$D$2:$M$2,))</f>
        <v>89.853638128387274</v>
      </c>
      <c r="BF99" s="53">
        <f>INDEX('GDP deflators'!$AB$3:$AK$155,MATCH('Country-wise data'!$B99,'GDP deflators'!$B$3:$B$155,),MATCH('Country-wise data'!BF$3,'GDP deflators'!$D$2:$M$2,))</f>
        <v>92.063396156732011</v>
      </c>
      <c r="BG99" s="53">
        <f>INDEX('GDP deflators'!$AB$3:$AK$155,MATCH('Country-wise data'!$B99,'GDP deflators'!$B$3:$B$155,),MATCH('Country-wise data'!BG$3,'GDP deflators'!$D$2:$M$2,))</f>
        <v>100</v>
      </c>
      <c r="BH99" cm="1">
        <f t="array" ref="BH99">H99/(INDEX($AX99:$BG99,,MATCH(BH$3,$AX$3:$BG$3,))/100)</f>
        <v>2043.5537542774343</v>
      </c>
      <c r="BI99" cm="1">
        <f t="array" ref="BI99">I99/(INDEX($AX99:$BG99,,MATCH(BI$3,$AX$3:$BG$3,))/100)</f>
        <v>675.82798701727268</v>
      </c>
      <c r="BJ99" cm="1">
        <f t="array" ref="BJ99">J99/(INDEX($AX99:$BG99,,MATCH(BJ$3,$AX$3:$BG$3,))/100)</f>
        <v>754.85529018215277</v>
      </c>
      <c r="BK99" cm="1">
        <f t="array" ref="BK99">K99/(INDEX($AX99:$BG99,,MATCH(BK$3,$AX$3:$BG$3,))/100)</f>
        <v>1233.89011129343</v>
      </c>
      <c r="BL99" cm="1">
        <f t="array" ref="BL99">L99/(INDEX($AX99:$BG99,,MATCH(BL$3,$AX$3:$BG$3,))/100)</f>
        <v>1945.5197866778474</v>
      </c>
      <c r="BM99" cm="1">
        <f t="array" ref="BM99">M99/(INDEX($AX99:$BG99,,MATCH(BM$3,$AX$3:$BG$3,))/100)</f>
        <v>2083.578820759647</v>
      </c>
      <c r="BN99" cm="1">
        <f t="array" ref="BN99">N99/(INDEX($AX99:$BG99,,MATCH(BN$3,$AX$3:$BG$3,))/100)</f>
        <v>2929.3947221993812</v>
      </c>
      <c r="BO99" cm="1">
        <f t="array" ref="BO99">O99/(INDEX($AX99:$BG99,,MATCH(BO$3,$AX$3:$BG$3,))/100)</f>
        <v>2589.8350344757127</v>
      </c>
      <c r="BP99" cm="1">
        <f t="array" ref="BP99">P99/(INDEX($AX99:$BG99,,MATCH(BP$3,$AX$3:$BG$3,))/100)</f>
        <v>3454.1306672917776</v>
      </c>
      <c r="BQ99" cm="1">
        <f t="array" ref="BQ99">Q99/(INDEX($AX99:$BG99,,MATCH(BQ$3,$AX$3:$BG$3,))/100)</f>
        <v>3243.5898000000002</v>
      </c>
      <c r="BS99" cm="1">
        <f t="array" ref="BS99">S99/(INDEX($AX99:$BG99,,MATCH(BS$3,$AX$3:$BG$3,))/100)</f>
        <v>71610.45463360766</v>
      </c>
      <c r="BT99" cm="1">
        <f t="array" ref="BT99">T99/(INDEX($AX99:$BG99,,MATCH(BT$3,$AX$3:$BG$3,))/100)</f>
        <v>78360.332218148193</v>
      </c>
      <c r="BU99" cm="1">
        <f t="array" ref="BU99">U99/(INDEX($AX99:$BG99,,MATCH(BU$3,$AX$3:$BG$3,))/100)</f>
        <v>70750.317610902959</v>
      </c>
      <c r="BV99" cm="1">
        <f t="array" ref="BV99">V99/(INDEX($AX99:$BG99,,MATCH(BV$3,$AX$3:$BG$3,))/100)</f>
        <v>68225.699039564104</v>
      </c>
      <c r="BW99" cm="1">
        <f t="array" ref="BW99">W99/(INDEX($AX99:$BG99,,MATCH(BW$3,$AX$3:$BG$3,))/100)</f>
        <v>71524.769289824035</v>
      </c>
      <c r="BX99" cm="1">
        <f t="array" ref="BX99">X99/(INDEX($AX99:$BG99,,MATCH(BX$3,$AX$3:$BG$3,))/100)</f>
        <v>73917.125589212374</v>
      </c>
      <c r="BY99" cm="1">
        <f t="array" ref="BY99">Y99/(INDEX($AX99:$BG99,,MATCH(BY$3,$AX$3:$BG$3,))/100)</f>
        <v>74579.900614344602</v>
      </c>
      <c r="BZ99" cm="1">
        <f t="array" ref="BZ99">Z99/(INDEX($AX99:$BG99,,MATCH(BZ$3,$AX$3:$BG$3,))/100)</f>
        <v>77181.195227631368</v>
      </c>
      <c r="CA99" cm="1">
        <f t="array" ref="CA99">AA99/(INDEX($AX99:$BG99,,MATCH(CA$3,$AX$3:$BG$3,))/100)</f>
        <v>69227.340949380785</v>
      </c>
      <c r="CB99" cm="1">
        <f t="array" ref="CB99">AB99/(INDEX($AX99:$BG99,,MATCH(CB$3,$AX$3:$BG$3,))/100)</f>
        <v>65007.701969940004</v>
      </c>
      <c r="CC99" cm="1">
        <f t="array" ref="CC99">AC99/(INDEX($AX99:$BG99,,MATCH(CC$3,$AX$3:$BG$3,))/100)</f>
        <v>121.07749561545569</v>
      </c>
      <c r="CD99" cm="1">
        <f t="array" ref="CD99">AD99/(INDEX($AX99:$BG99,,MATCH(CD$3,$AX$3:$BG$3,))/100)</f>
        <v>120.87714744051388</v>
      </c>
      <c r="CE99" cm="1">
        <f t="array" ref="CE99">AE99/(INDEX($AX99:$BG99,,MATCH(CE$3,$AX$3:$BG$3,))/100)</f>
        <v>138.10941920220827</v>
      </c>
      <c r="CF99" cm="1">
        <f t="array" ref="CF99">AF99/(INDEX($AX99:$BG99,,MATCH(CF$3,$AX$3:$BG$3,))/100)</f>
        <v>135.79189147916281</v>
      </c>
      <c r="CG99" cm="1">
        <f t="array" ref="CG99">AG99/(INDEX($AX99:$BG99,,MATCH(CG$3,$AX$3:$BG$3,))/100)</f>
        <v>137.7276374093025</v>
      </c>
      <c r="CH99" cm="1">
        <f t="array" ref="CH99">AH99/(INDEX($AX99:$BG99,,MATCH(CH$3,$AX$3:$BG$3,))/100)</f>
        <v>142.17303476331713</v>
      </c>
      <c r="CI99" cm="1">
        <f t="array" ref="CI99">AI99/(INDEX($AX99:$BG99,,MATCH(CI$3,$AX$3:$BG$3,))/100)</f>
        <v>147.85879301861081</v>
      </c>
      <c r="CJ99" cm="1">
        <f t="array" ref="CJ99">AJ99/(INDEX($AX99:$BG99,,MATCH(CJ$3,$AX$3:$BG$3,))/100)</f>
        <v>151.99949139533757</v>
      </c>
      <c r="CK99" cm="1">
        <f t="array" ref="CK99">AK99/(INDEX($AX99:$BG99,,MATCH(CK$3,$AX$3:$BG$3,))/100)</f>
        <v>158.62622407199567</v>
      </c>
      <c r="CL99" cm="1">
        <f t="array" ref="CL99">AL99/(INDEX($AX99:$BG99,,MATCH(CL$3,$AX$3:$BG$3,))/100)</f>
        <v>156.15149815967027</v>
      </c>
      <c r="CM99" cm="1">
        <f t="array" ref="CM99">AM99/(INDEX($AX99:$BG99,,MATCH(CM$3,$AX$3:$BG$3,))/100)</f>
        <v>353.73088965681336</v>
      </c>
      <c r="CN99" cm="1">
        <f t="array" ref="CN99">AN99/(INDEX($AX99:$BG99,,MATCH(CN$3,$AX$3:$BG$3,))/100)</f>
        <v>353.14556752239815</v>
      </c>
      <c r="CO99" cm="1">
        <f t="array" ref="CO99">AO99/(INDEX($AX99:$BG99,,MATCH(CO$3,$AX$3:$BG$3,))/100)</f>
        <v>403.49007448537532</v>
      </c>
      <c r="CP99" cm="1">
        <f t="array" ref="CP99">AP99/(INDEX($AX99:$BG99,,MATCH(CP$3,$AX$3:$BG$3,))/100)</f>
        <v>396.71936008374246</v>
      </c>
      <c r="CQ99" cm="1">
        <f t="array" ref="CQ99">AQ99/(INDEX($AX99:$BG99,,MATCH(CQ$3,$AX$3:$BG$3,))/100)</f>
        <v>402.37468956125815</v>
      </c>
      <c r="CR99" cm="1">
        <f t="array" ref="CR99">AR99/(INDEX($AX99:$BG99,,MATCH(CR$3,$AX$3:$BG$3,))/100)</f>
        <v>415.36202757085704</v>
      </c>
      <c r="CS99" cm="1">
        <f t="array" ref="CS99">AS99/(INDEX($AX99:$BG99,,MATCH(CS$3,$AX$3:$BG$3,))/100)</f>
        <v>431.9731105454033</v>
      </c>
      <c r="CT99" cm="1">
        <f t="array" ref="CT99">AT99/(INDEX($AX99:$BG99,,MATCH(CT$3,$AX$3:$BG$3,))/100)</f>
        <v>444.07026297785842</v>
      </c>
      <c r="CU99" cm="1">
        <f t="array" ref="CU99">AU99/(INDEX($AX99:$BG99,,MATCH(CU$3,$AX$3:$BG$3,))/100)</f>
        <v>463.43042593231024</v>
      </c>
      <c r="CV99" cm="1">
        <f t="array" ref="CV99">AV99/(INDEX($AX99:$BG99,,MATCH(CV$3,$AX$3:$BG$3,))/100)</f>
        <v>456.20045314361067</v>
      </c>
      <c r="CW99">
        <f t="shared" si="93"/>
        <v>5530.8894940352011</v>
      </c>
      <c r="CX99">
        <f>IFERROR(1/INDEX('exch rates'!$BC$5:$BL$268,MATCH('Country-wise data'!$B99,'exch rates'!$A$5:$A$268,),MATCH(CX$3,'exch rates'!$BC$4:$BL$4,)),1)</f>
        <v>1.1737941122114738E-2</v>
      </c>
      <c r="CY99">
        <f>IFERROR(1/INDEX('exch rates'!$BC$5:$BL$268,MATCH('Country-wise data'!$B99,'exch rates'!$A$5:$A$268,),MATCH(CY$3,'exch rates'!$BC$4:$BL$4,)),1)</f>
        <v>1.1581663370074878E-2</v>
      </c>
      <c r="CZ99">
        <f>IFERROR(1/INDEX('exch rates'!$BC$5:$BL$268,MATCH('Country-wise data'!$B99,'exch rates'!$A$5:$A$268,),MATCH(CZ$3,'exch rates'!$BC$4:$BL$4,)),1)</f>
        <v>1.070718869644469E-2</v>
      </c>
      <c r="DA99">
        <f>IFERROR(1/INDEX('exch rates'!$BC$5:$BL$268,MATCH('Country-wise data'!$B99,'exch rates'!$A$5:$A$268,),MATCH(DA$3,'exch rates'!$BC$4:$BL$4,)),1)</f>
        <v>9.8397208649242916E-3</v>
      </c>
      <c r="DB99">
        <f>IFERROR(1/INDEX('exch rates'!$BC$5:$BL$268,MATCH('Country-wise data'!$B99,'exch rates'!$A$5:$A$268,),MATCH(DB$3,'exch rates'!$BC$4:$BL$4,)),1)</f>
        <v>9.8911881838408891E-3</v>
      </c>
      <c r="DC99">
        <f>IFERROR(1/INDEX('exch rates'!$BC$5:$BL$268,MATCH('Country-wise data'!$B99,'exch rates'!$A$5:$A$268,),MATCH(DC$3,'exch rates'!$BC$4:$BL$4,)),1)</f>
        <v>9.7305350557190268E-3</v>
      </c>
      <c r="DD99">
        <f>IFERROR(1/INDEX('exch rates'!$BC$5:$BL$268,MATCH('Country-wise data'!$B99,'exch rates'!$A$5:$A$268,),MATCH(DD$3,'exch rates'!$BC$4:$BL$4,)),1)</f>
        <v>9.5447974395178759E-3</v>
      </c>
      <c r="DE99">
        <f>IFERROR(1/INDEX('exch rates'!$BC$5:$BL$268,MATCH('Country-wise data'!$B99,'exch rates'!$A$5:$A$268,),MATCH(DE$3,'exch rates'!$BC$4:$BL$4,)),1)</f>
        <v>9.4827031716675E-3</v>
      </c>
      <c r="DF99">
        <f>IFERROR(1/INDEX('exch rates'!$BC$5:$BL$268,MATCH('Country-wise data'!$B99,'exch rates'!$A$5:$A$268,),MATCH(DF$3,'exch rates'!$BC$4:$BL$4,)),1)</f>
        <v>8.2085585322212822E-3</v>
      </c>
      <c r="DG99">
        <f>IFERROR(1/INDEX('exch rates'!$BC$5:$BL$268,MATCH('Country-wise data'!$B99,'exch rates'!$A$5:$A$268,),MATCH(DG$3,'exch rates'!$BC$4:$BL$4,)),1)</f>
        <v>6.6650557742351747E-3</v>
      </c>
      <c r="DH99" cm="1">
        <f t="array" ref="DH99">(BH99/INDEX($CX99:$DG99,,MATCH(DH$3,$CX$3:$DG$3,)))*$DG99</f>
        <v>1160.3738345769532</v>
      </c>
      <c r="DI99" cm="1">
        <f t="array" ref="DI99">(BI99/INDEX($CX99:$DG99,,MATCH(DI$3,$CX$3:$DG$3,)))*$DG99</f>
        <v>388.92783215387874</v>
      </c>
      <c r="DJ99" cm="1">
        <f t="array" ref="DJ99">(BJ99/INDEX($CX99:$DG99,,MATCH(DJ$3,$CX$3:$DG$3,)))*$DG99</f>
        <v>469.88549031653048</v>
      </c>
      <c r="DK99" cm="1">
        <f t="array" ref="DK99">(BK99/INDEX($CX99:$DG99,,MATCH(DK$3,$CX$3:$DG$3,)))*$DG99</f>
        <v>835.79062088680848</v>
      </c>
      <c r="DL99" cm="1">
        <f t="array" ref="DL99">(BL99/INDEX($CX99:$DG99,,MATCH(DL$3,$CX$3:$DG$3,)))*$DG99</f>
        <v>1310.9646330731018</v>
      </c>
      <c r="DM99" cm="1">
        <f t="array" ref="DM99">(BM99/INDEX($CX99:$DG99,,MATCH(DM$3,$CX$3:$DG$3,)))*$DG99</f>
        <v>1427.1742479583538</v>
      </c>
      <c r="DN99" cm="1">
        <f t="array" ref="DN99">(BN99/INDEX($CX99:$DG99,,MATCH(DN$3,$CX$3:$DG$3,)))*$DG99</f>
        <v>2045.5729240908074</v>
      </c>
      <c r="DO99" cm="1">
        <f t="array" ref="DO99">(BO99/INDEX($CX99:$DG99,,MATCH(DO$3,$CX$3:$DG$3,)))*$DG99</f>
        <v>1820.3032024056856</v>
      </c>
      <c r="DP99" cm="1">
        <f t="array" ref="DP99">(BP99/INDEX($CX99:$DG99,,MATCH(DP$3,$CX$3:$DG$3,)))*$DG99</f>
        <v>2804.630491288704</v>
      </c>
      <c r="DQ99" cm="1">
        <f t="array" ref="DQ99">(BQ99/INDEX($CX99:$DG99,,MATCH(DQ$3,$CX$3:$DG$3,)))*$DG99</f>
        <v>3243.5898000000002</v>
      </c>
      <c r="DS99" cm="1">
        <f t="array" ref="DS99">(BS99/INDEX($CX99:$DG99,,MATCH(DS$3,$CX$3:$DG$3,)))*$DG99</f>
        <v>40661.958446196688</v>
      </c>
      <c r="DT99" cm="1">
        <f t="array" ref="DT99">(BT99/INDEX($CX99:$DG99,,MATCH(DT$3,$CX$3:$DG$3,)))*$DG99</f>
        <v>45095.075554607371</v>
      </c>
      <c r="DU99" cm="1">
        <f t="array" ref="DU99">(BU99/INDEX($CX99:$DG99,,MATCH(DU$3,$CX$3:$DG$3,)))*$DG99</f>
        <v>44040.95475389358</v>
      </c>
      <c r="DV99" cm="1">
        <f t="array" ref="DV99">(BV99/INDEX($CX99:$DG99,,MATCH(DV$3,$CX$3:$DG$3,)))*$DG99</f>
        <v>46213.515157309972</v>
      </c>
      <c r="DW99" cm="1">
        <f t="array" ref="DW99">(BW99/INDEX($CX99:$DG99,,MATCH(DW$3,$CX$3:$DG$3,)))*$DG99</f>
        <v>48196.088042767835</v>
      </c>
      <c r="DX99" cm="1">
        <f t="array" ref="DX99">(BX99/INDEX($CX99:$DG99,,MATCH(DX$3,$CX$3:$DG$3,)))*$DG99</f>
        <v>50630.490708081808</v>
      </c>
      <c r="DY99" cm="1">
        <f t="array" ref="DY99">(BY99/INDEX($CX99:$DG99,,MATCH(DY$3,$CX$3:$DG$3,)))*$DG99</f>
        <v>52078.548589568731</v>
      </c>
      <c r="DZ99" cm="1">
        <f t="array" ref="DZ99">(BZ99/INDEX($CX99:$DG99,,MATCH(DZ$3,$CX$3:$DG$3,)))*$DG99</f>
        <v>54247.925048553254</v>
      </c>
      <c r="EA99" cm="1">
        <f t="array" ref="EA99">(CA99/INDEX($CX99:$DG99,,MATCH(EA$3,$CX$3:$DG$3,)))*$DG99</f>
        <v>56210.123460587536</v>
      </c>
      <c r="EB99" cm="1">
        <f t="array" ref="EB99">(CB99/INDEX($CX99:$DG99,,MATCH(EB$3,$CX$3:$DG$3,)))*$DG99</f>
        <v>65007.701969940004</v>
      </c>
      <c r="EC99" s="53" cm="1">
        <f t="array" ref="EC99">(CC99/INDEX($CX99:$DG99,,MATCH(EC$3,$CX$3:$DG$3,)))*$DG99</f>
        <v>68.750409708677921</v>
      </c>
      <c r="ED99" cm="1">
        <f t="array" ref="ED99">(CD99/INDEX($CX99:$DG99,,MATCH(ED$3,$CX$3:$DG$3,)))*$DG99</f>
        <v>69.562799727295555</v>
      </c>
      <c r="EE99" cm="1">
        <f t="array" ref="EE99">(CE99/INDEX($CX99:$DG99,,MATCH(EE$3,$CX$3:$DG$3,)))*$DG99</f>
        <v>85.970931121779699</v>
      </c>
      <c r="EF99" cm="1">
        <f t="array" ref="EF99">(CF99/INDEX($CX99:$DG99,,MATCH(EF$3,$CX$3:$DG$3,)))*$DG99</f>
        <v>91.980305419413341</v>
      </c>
      <c r="EG99" cm="1">
        <f t="array" ref="EG99">(CG99/INDEX($CX99:$DG99,,MATCH(EG$3,$CX$3:$DG$3,)))*$DG99</f>
        <v>92.806078291615535</v>
      </c>
      <c r="EH99" cm="1">
        <f t="array" ref="EH99">(CH99/INDEX($CX99:$DG99,,MATCH(EH$3,$CX$3:$DG$3,)))*$DG99</f>
        <v>97.383258049396531</v>
      </c>
      <c r="EI99" cm="1">
        <f t="array" ref="EI99">(CI99/INDEX($CX99:$DG99,,MATCH(EI$3,$CX$3:$DG$3,)))*$DG99</f>
        <v>103.24861354311926</v>
      </c>
      <c r="EJ99" cm="1">
        <f t="array" ref="EJ99">(CJ99/INDEX($CX99:$DG99,,MATCH(EJ$3,$CX$3:$DG$3,)))*$DG99</f>
        <v>106.83505214338128</v>
      </c>
      <c r="EK99" cm="1">
        <f t="array" ref="EK99">(CK99/INDEX($CX99:$DG99,,MATCH(EK$3,$CX$3:$DG$3,)))*$DG99</f>
        <v>128.79881730100533</v>
      </c>
      <c r="EL99" cm="1">
        <f t="array" ref="EL99">(CL99/INDEX($CX99:$DG99,,MATCH(EL$3,$CX$3:$DG$3,)))*$DG99</f>
        <v>156.15149815967027</v>
      </c>
      <c r="EM99" cm="1">
        <f t="array" ref="EM99">(CM99/INDEX($CX99:$DG99,,MATCH(EM$3,$CX$3:$DG$3,)))*$DG99</f>
        <v>200.85601760181015</v>
      </c>
      <c r="EN99" cm="1">
        <f t="array" ref="EN99">(CN99/INDEX($CX99:$DG99,,MATCH(EN$3,$CX$3:$DG$3,)))*$DG99</f>
        <v>203.22943507772669</v>
      </c>
      <c r="EO99" cm="1">
        <f t="array" ref="EO99">(CO99/INDEX($CX99:$DG99,,MATCH(EO$3,$CX$3:$DG$3,)))*$DG99</f>
        <v>251.16619563156715</v>
      </c>
      <c r="EP99" cm="1">
        <f t="array" ref="EP99">(CP99/INDEX($CX99:$DG99,,MATCH(EP$3,$CX$3:$DG$3,)))*$DG99</f>
        <v>268.72273085537125</v>
      </c>
      <c r="EQ99" cm="1">
        <f t="array" ref="EQ99">(CQ99/INDEX($CX99:$DG99,,MATCH(EQ$3,$CX$3:$DG$3,)))*$DG99</f>
        <v>271.13524666810542</v>
      </c>
      <c r="ER99" cm="1">
        <f t="array" ref="ER99">(CR99/INDEX($CX99:$DG99,,MATCH(ER$3,$CX$3:$DG$3,)))*$DG99</f>
        <v>284.50759022054643</v>
      </c>
      <c r="ES99" cm="1">
        <f t="array" ref="ES99">(CS99/INDEX($CX99:$DG99,,MATCH(ES$3,$CX$3:$DG$3,)))*$DG99</f>
        <v>301.64337095669146</v>
      </c>
      <c r="ET99" cm="1">
        <f t="array" ref="ET99">(CT99/INDEX($CX99:$DG99,,MATCH(ET$3,$CX$3:$DG$3,)))*$DG99</f>
        <v>312.12123978212065</v>
      </c>
      <c r="EU99" cm="1">
        <f t="array" ref="EU99">(CU99/INDEX($CX99:$DG99,,MATCH(EU$3,$CX$3:$DG$3,)))*$DG99</f>
        <v>376.28892139733176</v>
      </c>
      <c r="EV99" cm="1">
        <f t="array" ref="EV99">(CV99/INDEX($CX99:$DG99,,MATCH(EV$3,$CX$3:$DG$3,)))*$DG99</f>
        <v>456.20045314361067</v>
      </c>
      <c r="EW99">
        <f t="shared" si="94"/>
        <v>3927.3589648002358</v>
      </c>
      <c r="EY99" s="96">
        <f t="shared" si="105"/>
        <v>1.6907795968471976E-3</v>
      </c>
      <c r="EZ99" s="96">
        <f t="shared" si="95"/>
        <v>1.5425808443997233E-3</v>
      </c>
      <c r="FA99" s="96">
        <f t="shared" si="96"/>
        <v>1.9520678332746449E-3</v>
      </c>
      <c r="FB99" s="96">
        <f t="shared" si="97"/>
        <v>1.9903334577842441E-3</v>
      </c>
      <c r="FC99" s="96">
        <f t="shared" si="98"/>
        <v>1.9255935919376291E-3</v>
      </c>
      <c r="FD99" s="96">
        <f t="shared" si="99"/>
        <v>1.9234113019143996E-3</v>
      </c>
      <c r="FE99" s="96">
        <f t="shared" si="100"/>
        <v>1.9825555116142353E-3</v>
      </c>
      <c r="FF99" s="96">
        <f t="shared" si="101"/>
        <v>1.9693850418750804E-3</v>
      </c>
      <c r="FG99" s="96">
        <f t="shared" si="102"/>
        <v>2.2913811493638558E-3</v>
      </c>
      <c r="FH99" s="96">
        <f t="shared" si="103"/>
        <v>2.4020461180411477E-3</v>
      </c>
      <c r="FJ99" s="96">
        <f t="shared" si="106"/>
        <v>72038.483714255606</v>
      </c>
      <c r="FK99" s="96" t="str">
        <f>IF(AND('Country-wise data'!FJ99&gt;'non-R&amp;D ex_typologies'!$C$17,'Country-wise data'!FJ99&lt;'non-R&amp;D ex_typologies'!$D$17),"Small",IF(AND('Country-wise data'!FJ99&gt;'non-R&amp;D ex_typologies'!$E$17,'Country-wise data'!$FJ$4&lt;'non-R&amp;D ex_typologies'!$F$17),"Medium","Large"))</f>
        <v>Medium</v>
      </c>
      <c r="FL99" t="str">
        <f>IF($FK99='non-R&amp;D ex_typologies'!$C$16,IF(AND('Country-wise data'!EY99&gt;'non-R&amp;D ex_typologies'!$C$21,'Country-wise data'!EY99&lt;'non-R&amp;D ex_typologies'!$D$21),'non-R&amp;D ex_typologies'!$B$21,IF(AND('Country-wise data'!EY99&gt;'non-R&amp;D ex_typologies'!$C$19,'Country-wise data'!EY99&lt;'non-R&amp;D ex_typologies'!$D$19),'non-R&amp;D ex_typologies'!$B$19,'non-R&amp;D ex_typologies'!$B$20)),IF($FK99='non-R&amp;D ex_typologies'!$E$16,IF(AND('Country-wise data'!EY99&gt;'non-R&amp;D ex_typologies'!$E$21,'Country-wise data'!EY99&lt;'non-R&amp;D ex_typologies'!$F$21),'non-R&amp;D ex_typologies'!$B$21,IF(AND('Country-wise data'!EY99&gt;'non-R&amp;D ex_typologies'!$E$19,'Country-wise data'!EY99&lt;'non-R&amp;D ex_typologies'!$F$19),'non-R&amp;D ex_typologies'!$B$19,'non-R&amp;D ex_typologies'!$B$20)),IF(AND('Country-wise data'!EY99&gt;'non-R&amp;D ex_typologies'!$G$21,'Country-wise data'!EY99&lt;'non-R&amp;D ex_typologies'!$H$21),'non-R&amp;D ex_typologies'!$B$21,IF(AND('Country-wise data'!EY99&gt;'non-R&amp;D ex_typologies'!$G$19,'Country-wise data'!EY99&lt;'non-R&amp;D ex_typologies'!$H$19),'non-R&amp;D ex_typologies'!$B$19,'non-R&amp;D ex_typologies'!$B$20))))</f>
        <v>Program heavy</v>
      </c>
      <c r="FM99" t="str">
        <f>IF($FK99='non-R&amp;D ex_typologies'!$C$16,IF(AND('Country-wise data'!EZ99&gt;'non-R&amp;D ex_typologies'!$C$21,'Country-wise data'!EZ99&lt;'non-R&amp;D ex_typologies'!$D$21),'non-R&amp;D ex_typologies'!$B$21,IF(AND('Country-wise data'!EZ99&gt;'non-R&amp;D ex_typologies'!$C$19,'Country-wise data'!EZ99&lt;'non-R&amp;D ex_typologies'!$D$19),'non-R&amp;D ex_typologies'!$B$19,'non-R&amp;D ex_typologies'!$B$20)),IF($FK99='non-R&amp;D ex_typologies'!$E$16,IF(AND('Country-wise data'!EZ99&gt;'non-R&amp;D ex_typologies'!$E$21,'Country-wise data'!EZ99&lt;'non-R&amp;D ex_typologies'!$F$21),'non-R&amp;D ex_typologies'!$B$21,IF(AND('Country-wise data'!EZ99&gt;'non-R&amp;D ex_typologies'!$E$19,'Country-wise data'!EZ99&lt;'non-R&amp;D ex_typologies'!$F$19),'non-R&amp;D ex_typologies'!$B$19,'non-R&amp;D ex_typologies'!$B$20)),IF(AND('Country-wise data'!EZ99&gt;'non-R&amp;D ex_typologies'!$G$21,'Country-wise data'!EZ99&lt;'non-R&amp;D ex_typologies'!$H$21),'non-R&amp;D ex_typologies'!$B$21,IF(AND('Country-wise data'!EZ99&gt;'non-R&amp;D ex_typologies'!$G$19,'Country-wise data'!EZ99&lt;'non-R&amp;D ex_typologies'!$H$19),'non-R&amp;D ex_typologies'!$B$19,'non-R&amp;D ex_typologies'!$B$20))))</f>
        <v>Program heavy</v>
      </c>
      <c r="FN99" t="str">
        <f>IF($FK99='non-R&amp;D ex_typologies'!$C$16,IF(AND('Country-wise data'!FA99&gt;'non-R&amp;D ex_typologies'!$C$21,'Country-wise data'!FA99&lt;'non-R&amp;D ex_typologies'!$D$21),'non-R&amp;D ex_typologies'!$B$21,IF(AND('Country-wise data'!FA99&gt;'non-R&amp;D ex_typologies'!$C$19,'Country-wise data'!FA99&lt;'non-R&amp;D ex_typologies'!$D$19),'non-R&amp;D ex_typologies'!$B$19,'non-R&amp;D ex_typologies'!$B$20)),IF($FK99='non-R&amp;D ex_typologies'!$E$16,IF(AND('Country-wise data'!FA99&gt;'non-R&amp;D ex_typologies'!$E$21,'Country-wise data'!FA99&lt;'non-R&amp;D ex_typologies'!$F$21),'non-R&amp;D ex_typologies'!$B$21,IF(AND('Country-wise data'!FA99&gt;'non-R&amp;D ex_typologies'!$E$19,'Country-wise data'!FA99&lt;'non-R&amp;D ex_typologies'!$F$19),'non-R&amp;D ex_typologies'!$B$19,'non-R&amp;D ex_typologies'!$B$20)),IF(AND('Country-wise data'!FA99&gt;'non-R&amp;D ex_typologies'!$G$21,'Country-wise data'!FA99&lt;'non-R&amp;D ex_typologies'!$H$21),'non-R&amp;D ex_typologies'!$B$21,IF(AND('Country-wise data'!FA99&gt;'non-R&amp;D ex_typologies'!$G$19,'Country-wise data'!FA99&lt;'non-R&amp;D ex_typologies'!$H$19),'non-R&amp;D ex_typologies'!$B$19,'non-R&amp;D ex_typologies'!$B$20))))</f>
        <v>Program heavy</v>
      </c>
      <c r="FO99" t="str">
        <f>IF($FK99='non-R&amp;D ex_typologies'!$C$16,IF(AND('Country-wise data'!FB99&gt;'non-R&amp;D ex_typologies'!$C$21,'Country-wise data'!FB99&lt;'non-R&amp;D ex_typologies'!$D$21),'non-R&amp;D ex_typologies'!$B$21,IF(AND('Country-wise data'!FB99&gt;'non-R&amp;D ex_typologies'!$C$19,'Country-wise data'!FB99&lt;'non-R&amp;D ex_typologies'!$D$19),'non-R&amp;D ex_typologies'!$B$19,'non-R&amp;D ex_typologies'!$B$20)),IF($FK99='non-R&amp;D ex_typologies'!$E$16,IF(AND('Country-wise data'!FB99&gt;'non-R&amp;D ex_typologies'!$E$21,'Country-wise data'!FB99&lt;'non-R&amp;D ex_typologies'!$F$21),'non-R&amp;D ex_typologies'!$B$21,IF(AND('Country-wise data'!FB99&gt;'non-R&amp;D ex_typologies'!$E$19,'Country-wise data'!FB99&lt;'non-R&amp;D ex_typologies'!$F$19),'non-R&amp;D ex_typologies'!$B$19,'non-R&amp;D ex_typologies'!$B$20)),IF(AND('Country-wise data'!FB99&gt;'non-R&amp;D ex_typologies'!$G$21,'Country-wise data'!FB99&lt;'non-R&amp;D ex_typologies'!$H$21),'non-R&amp;D ex_typologies'!$B$21,IF(AND('Country-wise data'!FB99&gt;'non-R&amp;D ex_typologies'!$G$19,'Country-wise data'!FB99&lt;'non-R&amp;D ex_typologies'!$H$19),'non-R&amp;D ex_typologies'!$B$19,'non-R&amp;D ex_typologies'!$B$20))))</f>
        <v>Program heavy</v>
      </c>
      <c r="FP99" t="str">
        <f>IF($FK99='non-R&amp;D ex_typologies'!$C$16,IF(AND('Country-wise data'!FC99&gt;'non-R&amp;D ex_typologies'!$C$21,'Country-wise data'!FC99&lt;'non-R&amp;D ex_typologies'!$D$21),'non-R&amp;D ex_typologies'!$B$21,IF(AND('Country-wise data'!FC99&gt;'non-R&amp;D ex_typologies'!$C$19,'Country-wise data'!FC99&lt;'non-R&amp;D ex_typologies'!$D$19),'non-R&amp;D ex_typologies'!$B$19,'non-R&amp;D ex_typologies'!$B$20)),IF($FK99='non-R&amp;D ex_typologies'!$E$16,IF(AND('Country-wise data'!FC99&gt;'non-R&amp;D ex_typologies'!$E$21,'Country-wise data'!FC99&lt;'non-R&amp;D ex_typologies'!$F$21),'non-R&amp;D ex_typologies'!$B$21,IF(AND('Country-wise data'!FC99&gt;'non-R&amp;D ex_typologies'!$E$19,'Country-wise data'!FC99&lt;'non-R&amp;D ex_typologies'!$F$19),'non-R&amp;D ex_typologies'!$B$19,'non-R&amp;D ex_typologies'!$B$20)),IF(AND('Country-wise data'!FC99&gt;'non-R&amp;D ex_typologies'!$G$21,'Country-wise data'!FC99&lt;'non-R&amp;D ex_typologies'!$H$21),'non-R&amp;D ex_typologies'!$B$21,IF(AND('Country-wise data'!FC99&gt;'non-R&amp;D ex_typologies'!$G$19,'Country-wise data'!FC99&lt;'non-R&amp;D ex_typologies'!$H$19),'non-R&amp;D ex_typologies'!$B$19,'non-R&amp;D ex_typologies'!$B$20))))</f>
        <v>Program heavy</v>
      </c>
      <c r="FQ99" t="str">
        <f>IF($FK99='non-R&amp;D ex_typologies'!$C$16,IF(AND('Country-wise data'!FD99&gt;'non-R&amp;D ex_typologies'!$C$21,'Country-wise data'!FD99&lt;'non-R&amp;D ex_typologies'!$D$21),'non-R&amp;D ex_typologies'!$B$21,IF(AND('Country-wise data'!FD99&gt;'non-R&amp;D ex_typologies'!$C$19,'Country-wise data'!FD99&lt;'non-R&amp;D ex_typologies'!$D$19),'non-R&amp;D ex_typologies'!$B$19,'non-R&amp;D ex_typologies'!$B$20)),IF($FK99='non-R&amp;D ex_typologies'!$E$16,IF(AND('Country-wise data'!FD99&gt;'non-R&amp;D ex_typologies'!$E$21,'Country-wise data'!FD99&lt;'non-R&amp;D ex_typologies'!$F$21),'non-R&amp;D ex_typologies'!$B$21,IF(AND('Country-wise data'!FD99&gt;'non-R&amp;D ex_typologies'!$E$19,'Country-wise data'!FD99&lt;'non-R&amp;D ex_typologies'!$F$19),'non-R&amp;D ex_typologies'!$B$19,'non-R&amp;D ex_typologies'!$B$20)),IF(AND('Country-wise data'!FD99&gt;'non-R&amp;D ex_typologies'!$G$21,'Country-wise data'!FD99&lt;'non-R&amp;D ex_typologies'!$H$21),'non-R&amp;D ex_typologies'!$B$21,IF(AND('Country-wise data'!FD99&gt;'non-R&amp;D ex_typologies'!$G$19,'Country-wise data'!FD99&lt;'non-R&amp;D ex_typologies'!$H$19),'non-R&amp;D ex_typologies'!$B$19,'non-R&amp;D ex_typologies'!$B$20))))</f>
        <v>Program heavy</v>
      </c>
      <c r="FR99" t="str">
        <f>IF($FK99='non-R&amp;D ex_typologies'!$C$16,IF(AND('Country-wise data'!FE99&gt;'non-R&amp;D ex_typologies'!$C$21,'Country-wise data'!FE99&lt;'non-R&amp;D ex_typologies'!$D$21),'non-R&amp;D ex_typologies'!$B$21,IF(AND('Country-wise data'!FE99&gt;'non-R&amp;D ex_typologies'!$C$19,'Country-wise data'!FE99&lt;'non-R&amp;D ex_typologies'!$D$19),'non-R&amp;D ex_typologies'!$B$19,'non-R&amp;D ex_typologies'!$B$20)),IF($FK99='non-R&amp;D ex_typologies'!$E$16,IF(AND('Country-wise data'!FE99&gt;'non-R&amp;D ex_typologies'!$E$21,'Country-wise data'!FE99&lt;'non-R&amp;D ex_typologies'!$F$21),'non-R&amp;D ex_typologies'!$B$21,IF(AND('Country-wise data'!FE99&gt;'non-R&amp;D ex_typologies'!$E$19,'Country-wise data'!FE99&lt;'non-R&amp;D ex_typologies'!$F$19),'non-R&amp;D ex_typologies'!$B$19,'non-R&amp;D ex_typologies'!$B$20)),IF(AND('Country-wise data'!FE99&gt;'non-R&amp;D ex_typologies'!$G$21,'Country-wise data'!FE99&lt;'non-R&amp;D ex_typologies'!$H$21),'non-R&amp;D ex_typologies'!$B$21,IF(AND('Country-wise data'!FE99&gt;'non-R&amp;D ex_typologies'!$G$19,'Country-wise data'!FE99&lt;'non-R&amp;D ex_typologies'!$H$19),'non-R&amp;D ex_typologies'!$B$19,'non-R&amp;D ex_typologies'!$B$20))))</f>
        <v>Program heavy</v>
      </c>
      <c r="FS99" t="str">
        <f>IF($FK99='non-R&amp;D ex_typologies'!$C$16,IF(AND('Country-wise data'!FF99&gt;'non-R&amp;D ex_typologies'!$C$21,'Country-wise data'!FF99&lt;'non-R&amp;D ex_typologies'!$D$21),'non-R&amp;D ex_typologies'!$B$21,IF(AND('Country-wise data'!FF99&gt;'non-R&amp;D ex_typologies'!$C$19,'Country-wise data'!FF99&lt;'non-R&amp;D ex_typologies'!$D$19),'non-R&amp;D ex_typologies'!$B$19,'non-R&amp;D ex_typologies'!$B$20)),IF($FK99='non-R&amp;D ex_typologies'!$E$16,IF(AND('Country-wise data'!FF99&gt;'non-R&amp;D ex_typologies'!$E$21,'Country-wise data'!FF99&lt;'non-R&amp;D ex_typologies'!$F$21),'non-R&amp;D ex_typologies'!$B$21,IF(AND('Country-wise data'!FF99&gt;'non-R&amp;D ex_typologies'!$E$19,'Country-wise data'!FF99&lt;'non-R&amp;D ex_typologies'!$F$19),'non-R&amp;D ex_typologies'!$B$19,'non-R&amp;D ex_typologies'!$B$20)),IF(AND('Country-wise data'!FF99&gt;'non-R&amp;D ex_typologies'!$G$21,'Country-wise data'!FF99&lt;'non-R&amp;D ex_typologies'!$H$21),'non-R&amp;D ex_typologies'!$B$21,IF(AND('Country-wise data'!FF99&gt;'non-R&amp;D ex_typologies'!$G$19,'Country-wise data'!FF99&lt;'non-R&amp;D ex_typologies'!$H$19),'non-R&amp;D ex_typologies'!$B$19,'non-R&amp;D ex_typologies'!$B$20))))</f>
        <v>Program heavy</v>
      </c>
      <c r="FT99" t="str">
        <f>IF($FK99='non-R&amp;D ex_typologies'!$C$16,IF(AND('Country-wise data'!FG99&gt;'non-R&amp;D ex_typologies'!$C$21,'Country-wise data'!FG99&lt;'non-R&amp;D ex_typologies'!$D$21),'non-R&amp;D ex_typologies'!$B$21,IF(AND('Country-wise data'!FG99&gt;'non-R&amp;D ex_typologies'!$C$19,'Country-wise data'!FG99&lt;'non-R&amp;D ex_typologies'!$D$19),'non-R&amp;D ex_typologies'!$B$19,'non-R&amp;D ex_typologies'!$B$20)),IF($FK99='non-R&amp;D ex_typologies'!$E$16,IF(AND('Country-wise data'!FG99&gt;'non-R&amp;D ex_typologies'!$E$21,'Country-wise data'!FG99&lt;'non-R&amp;D ex_typologies'!$F$21),'non-R&amp;D ex_typologies'!$B$21,IF(AND('Country-wise data'!FG99&gt;'non-R&amp;D ex_typologies'!$E$19,'Country-wise data'!FG99&lt;'non-R&amp;D ex_typologies'!$F$19),'non-R&amp;D ex_typologies'!$B$19,'non-R&amp;D ex_typologies'!$B$20)),IF(AND('Country-wise data'!FG99&gt;'non-R&amp;D ex_typologies'!$G$21,'Country-wise data'!FG99&lt;'non-R&amp;D ex_typologies'!$H$21),'non-R&amp;D ex_typologies'!$B$21,IF(AND('Country-wise data'!FG99&gt;'non-R&amp;D ex_typologies'!$G$19,'Country-wise data'!FG99&lt;'non-R&amp;D ex_typologies'!$H$19),'non-R&amp;D ex_typologies'!$B$19,'non-R&amp;D ex_typologies'!$B$20))))</f>
        <v>Program heavy</v>
      </c>
      <c r="FU99" t="str">
        <f>IF($FK99='non-R&amp;D ex_typologies'!$C$16,IF(AND('Country-wise data'!FH99&gt;'non-R&amp;D ex_typologies'!$C$21,'Country-wise data'!FH99&lt;'non-R&amp;D ex_typologies'!$D$21),'non-R&amp;D ex_typologies'!$B$21,IF(AND('Country-wise data'!FH99&gt;'non-R&amp;D ex_typologies'!$C$19,'Country-wise data'!FH99&lt;'non-R&amp;D ex_typologies'!$D$19),'non-R&amp;D ex_typologies'!$B$19,'non-R&amp;D ex_typologies'!$B$20)),IF($FK99='non-R&amp;D ex_typologies'!$E$16,IF(AND('Country-wise data'!FH99&gt;'non-R&amp;D ex_typologies'!$E$21,'Country-wise data'!FH99&lt;'non-R&amp;D ex_typologies'!$F$21),'non-R&amp;D ex_typologies'!$B$21,IF(AND('Country-wise data'!FH99&gt;'non-R&amp;D ex_typologies'!$E$19,'Country-wise data'!FH99&lt;'non-R&amp;D ex_typologies'!$F$19),'non-R&amp;D ex_typologies'!$B$19,'non-R&amp;D ex_typologies'!$B$20)),IF(AND('Country-wise data'!FH99&gt;'non-R&amp;D ex_typologies'!$G$21,'Country-wise data'!FH99&lt;'non-R&amp;D ex_typologies'!$H$21),'non-R&amp;D ex_typologies'!$B$21,IF(AND('Country-wise data'!FH99&gt;'non-R&amp;D ex_typologies'!$G$19,'Country-wise data'!FH99&lt;'non-R&amp;D ex_typologies'!$H$19),'non-R&amp;D ex_typologies'!$B$19,'non-R&amp;D ex_typologies'!$B$20))))</f>
        <v>Program heavy</v>
      </c>
    </row>
    <row r="100" spans="2:177" x14ac:dyDescent="0.35">
      <c r="B100" t="s">
        <v>439</v>
      </c>
      <c r="C100" t="s">
        <v>440</v>
      </c>
      <c r="D100" t="s">
        <v>416</v>
      </c>
      <c r="E100" t="s">
        <v>416</v>
      </c>
      <c r="F100" t="s">
        <v>372</v>
      </c>
      <c r="G100" s="55">
        <f>Assumptions!$C$13</f>
        <v>1.1000000000000001</v>
      </c>
      <c r="H100">
        <f>SUMIFS(FAOstat!M:M,FAOstat!$B:$B,'Country-wise data'!$B100)*G100</f>
        <v>7.6010000000000009</v>
      </c>
      <c r="I100">
        <f>IF(SUMIFS(FAOstat!N:N,FAOstat!$B:$B,'Country-wise data'!$B100)=0,H100*(1+Assumptions!$C$9),SUMIFS(FAOstat!N:N,FAOstat!$B:$B,'Country-wise data'!$B100)*$G100)</f>
        <v>8.261000000000001</v>
      </c>
      <c r="J100">
        <f>IF(SUMIFS(FAOstat!O:O,FAOstat!$B:$B,'Country-wise data'!$B100)=0,I100*(1+Assumptions!$C$9),SUMIFS(FAOstat!O:O,FAOstat!$B:$B,'Country-wise data'!$B100)*$G100)</f>
        <v>7.6230000000000011</v>
      </c>
      <c r="K100">
        <f>IF(SUMIFS(FAOstat!P:P,FAOstat!$B:$B,'Country-wise data'!$B100)=0,J100*(1+Assumptions!$C$9),SUMIFS(FAOstat!P:P,FAOstat!$B:$B,'Country-wise data'!$B100)*$G100)</f>
        <v>8.1070000000000011</v>
      </c>
      <c r="L100">
        <f>IF(SUMIFS(FAOstat!Q:Q,FAOstat!$B:$B,'Country-wise data'!$B100)=0,K100*(1+Assumptions!$C$9),SUMIFS(FAOstat!Q:Q,FAOstat!$B:$B,'Country-wise data'!$B100)*$G100)</f>
        <v>9.5150000000000006</v>
      </c>
      <c r="M100">
        <f>IF(SUMIFS(FAOstat!R:R,FAOstat!$B:$B,'Country-wise data'!$B100)=0,L100*(1+Assumptions!$C$9),SUMIFS(FAOstat!R:R,FAOstat!$B:$B,'Country-wise data'!$B100)*$G100)</f>
        <v>9.0310000000000024</v>
      </c>
      <c r="N100">
        <f>IF(SUMIFS(FAOstat!S:S,FAOstat!$B:$B,'Country-wise data'!$B100)=0,M100*(1+Assumptions!$C$9),SUMIFS(FAOstat!S:S,FAOstat!$B:$B,'Country-wise data'!$B100)*$G100)</f>
        <v>7.26</v>
      </c>
      <c r="O100">
        <f>IF(SUMIFS(FAOstat!T:T,FAOstat!$B:$B,'Country-wise data'!$B100)=0,N100*(1+Assumptions!$C$9),SUMIFS(FAOstat!T:T,FAOstat!$B:$B,'Country-wise data'!$B100)*$G100)</f>
        <v>4.9060000000000006</v>
      </c>
      <c r="P100">
        <f>IF(SUMIFS(FAOstat!U:U,FAOstat!$B:$B,'Country-wise data'!$B100)=0,O100*(1+Assumptions!$C$9),SUMIFS(FAOstat!U:U,FAOstat!$B:$B,'Country-wise data'!$B100)*$G100)</f>
        <v>5.0041200000000003</v>
      </c>
      <c r="Q100">
        <f>IF(SUMIFS(FAOstat!V:V,FAOstat!$B:$B,'Country-wise data'!$B100)=0,P100*(1+Assumptions!$C$9),SUMIFS(FAOstat!V:V,FAOstat!$B:$B,'Country-wise data'!$B100)*$G100)</f>
        <v>5.1042024000000001</v>
      </c>
      <c r="R100" s="36">
        <f t="shared" ref="R100:R103" si="137">IFERROR(((Q100/L100)^(1/5))-1,0)</f>
        <v>-0.11711564925435314</v>
      </c>
      <c r="S100">
        <f>SUMIFS(FAOstat!CE:CE,FAOstat!$B:$B,'Country-wise data'!$B100)</f>
        <v>7.0935889999999997</v>
      </c>
      <c r="T100">
        <f>SUMIFS(FAOstat!CF:CF,FAOstat!$B:$B,'Country-wise data'!$B100)</f>
        <v>7.401446</v>
      </c>
      <c r="U100">
        <f>SUMIFS(FAOstat!CG:CG,FAOstat!$B:$B,'Country-wise data'!$B100)</f>
        <v>7.7730779999999999</v>
      </c>
      <c r="V100">
        <f>SUMIFS(FAOstat!CH:CH,FAOstat!$B:$B,'Country-wise data'!$B100)</f>
        <v>8.2647919999999999</v>
      </c>
      <c r="W100">
        <f>SUMIFS(FAOstat!CI:CI,FAOstat!$B:$B,'Country-wise data'!$B100)</f>
        <v>8.0866640000000007</v>
      </c>
      <c r="X100">
        <f>SUMIFS(FAOstat!CJ:CJ,FAOstat!$B:$B,'Country-wise data'!$B100)</f>
        <v>8.187265</v>
      </c>
      <c r="Y100">
        <f>SUMIFS(FAOstat!CK:CK,FAOstat!$B:$B,'Country-wise data'!$B100)</f>
        <v>8.7948419999999992</v>
      </c>
      <c r="Z100">
        <f>SUMIFS(FAOstat!CL:CL,FAOstat!$B:$B,'Country-wise data'!$B100)</f>
        <v>9.1754049999999996</v>
      </c>
      <c r="AA100">
        <f>SUMIFS(FAOstat!CM:CM,FAOstat!$B:$B,'Country-wise data'!$B100)</f>
        <v>9.0187290000000004</v>
      </c>
      <c r="AB100">
        <f>SUMIFS(FAOstat!CN:CN,FAOstat!$B:$B,'Country-wise data'!$B100)</f>
        <v>9.1991035800000009</v>
      </c>
      <c r="AC100" s="53">
        <f>IFERROR(INDEX('ASTI data (new)'!$AF$6:$AL$130,MATCH('Country-wise data'!$B100,'ASTI data (new)'!$C$6:$C$130,),MATCH('Country-wise data'!AC$3,'ASTI data (new)'!$AF$5:$AL$5,)),(INDEX(Assumptions!$G$154:$P$345,MATCH('Country-wise data'!$B100,Assumptions!$B$154:$B$344,),MATCH('Country-wise data'!AC$3,Assumptions!$G$153:$P$153,))*S100))</f>
        <v>3.413339703773953E-2</v>
      </c>
      <c r="AD100" s="53">
        <f>IFERROR(INDEX('ASTI data (new)'!$AF$6:$AL$130,MATCH('Country-wise data'!$B100,'ASTI data (new)'!$C$6:$C$130,),MATCH('Country-wise data'!AD$3,'ASTI data (new)'!$AF$5:$AL$5,)),(INDEX(Assumptions!$G$154:$P$345,MATCH('Country-wise data'!$B100,Assumptions!$B$154:$B$344,),MATCH('Country-wise data'!AD$3,Assumptions!$G$153:$P$153,))*T100))</f>
        <v>3.8186464433569406E-2</v>
      </c>
      <c r="AE100" s="53">
        <f>IFERROR(INDEX('ASTI data (new)'!$AF$6:$AL$130,MATCH('Country-wise data'!$B100,'ASTI data (new)'!$C$6:$C$130,),MATCH('Country-wise data'!AE$3,'ASTI data (new)'!$AF$5:$AL$5,)),(INDEX(Assumptions!$G$154:$P$345,MATCH('Country-wise data'!$B100,Assumptions!$B$154:$B$344,),MATCH('Country-wise data'!AE$3,Assumptions!$G$153:$P$153,))*U100))</f>
        <v>4.2552982939434103E-2</v>
      </c>
      <c r="AF100" s="53">
        <f>IFERROR(INDEX('ASTI data (new)'!$AF$6:$AL$130,MATCH('Country-wise data'!$B100,'ASTI data (new)'!$C$6:$C$130,),MATCH('Country-wise data'!AF$3,'ASTI data (new)'!$AF$5:$AL$5,)),(INDEX(Assumptions!$G$154:$P$345,MATCH('Country-wise data'!$B100,Assumptions!$B$154:$B$344,),MATCH('Country-wise data'!AF$3,Assumptions!$G$153:$P$153,))*V100))</f>
        <v>3.7374457649942551E-2</v>
      </c>
      <c r="AG100" s="53">
        <f>IFERROR(INDEX('ASTI data (new)'!$AF$6:$AL$130,MATCH('Country-wise data'!$B100,'ASTI data (new)'!$C$6:$C$130,),MATCH('Country-wise data'!AG$3,'ASTI data (new)'!$AF$5:$AL$5,)),(INDEX(Assumptions!$G$154:$P$345,MATCH('Country-wise data'!$B100,Assumptions!$B$154:$B$344,),MATCH('Country-wise data'!AG$3,Assumptions!$G$153:$P$153,))*W100))</f>
        <v>0.69951388560411565</v>
      </c>
      <c r="AH100" s="53">
        <f>IFERROR(INDEX('ASTI data (new)'!$AF$6:$AL$130,MATCH('Country-wise data'!$B100,'ASTI data (new)'!$C$6:$C$130,),MATCH('Country-wise data'!AH$3,'ASTI data (new)'!$AF$5:$AL$5,)),(INDEX(Assumptions!$G$154:$P$345,MATCH('Country-wise data'!$B100,Assumptions!$B$154:$B$344,),MATCH('Country-wise data'!AH$3,Assumptions!$G$153:$P$153,))*X100))</f>
        <v>0.83284075015278136</v>
      </c>
      <c r="AI100" s="53">
        <f>IFERROR(INDEX('ASTI data (new)'!$AF$6:$AL$130,MATCH('Country-wise data'!$B100,'ASTI data (new)'!$C$6:$C$130,),MATCH('Country-wise data'!AI$3,'ASTI data (new)'!$AF$5:$AL$5,)),(INDEX(Assumptions!$G$154:$P$345,MATCH('Country-wise data'!$B100,Assumptions!$B$154:$B$344,),MATCH('Country-wise data'!AI$3,Assumptions!$G$153:$P$153,))*Y100))</f>
        <v>0.92471167452177006</v>
      </c>
      <c r="AJ100" s="53">
        <f t="shared" ref="AJ100:AL100" si="138">IFERROR((1+($AI100/$AF100)^(1/3)-1)*AI100,0)</f>
        <v>2.6945328821943879</v>
      </c>
      <c r="AK100" s="53">
        <f t="shared" si="138"/>
        <v>7.8516446296427338</v>
      </c>
      <c r="AL100" s="53">
        <f t="shared" si="138"/>
        <v>22.879039182476813</v>
      </c>
      <c r="AM100" s="55" cm="1">
        <f t="array" ref="AM100">INDEX('non-R&amp;D ex_typologies'!$J$8:$J$10,MATCH('Country-wise data'!FL100,'non-R&amp;D ex_typologies'!$F$8:$F$10,),)*'Country-wise data'!AC100</f>
        <v>9.9721561300839923E-2</v>
      </c>
      <c r="AN100" s="55" cm="1">
        <f t="array" ref="AN100">INDEX('non-R&amp;D ex_typologies'!$J$8:$J$10,MATCH('Country-wise data'!FM100,'non-R&amp;D ex_typologies'!$F$8:$F$10,),)*'Country-wise data'!AD100</f>
        <v>0.11156269766130254</v>
      </c>
      <c r="AO100" s="55" cm="1">
        <f t="array" ref="AO100">INDEX('non-R&amp;D ex_typologies'!$J$8:$J$10,MATCH('Country-wise data'!FN100,'non-R&amp;D ex_typologies'!$F$8:$F$10,),)*'Country-wise data'!AE100</f>
        <v>0.12431958917058887</v>
      </c>
      <c r="AP100" s="55" cm="1">
        <f t="array" ref="AP100">INDEX('non-R&amp;D ex_typologies'!$J$8:$J$10,MATCH('Country-wise data'!FO100,'non-R&amp;D ex_typologies'!$F$8:$F$10,),)*'Country-wise data'!AF100</f>
        <v>0.10919039981586355</v>
      </c>
      <c r="AQ100" s="55" cm="1">
        <f t="array" ref="AQ100">INDEX('non-R&amp;D ex_typologies'!$J$8:$J$10,MATCH('Country-wise data'!FP100,'non-R&amp;D ex_typologies'!$F$8:$F$10,),)*'Country-wise data'!AG100</f>
        <v>0.25269683696117518</v>
      </c>
      <c r="AR100" s="55" cm="1">
        <f t="array" ref="AR100">INDEX('non-R&amp;D ex_typologies'!$J$8:$J$10,MATCH('Country-wise data'!FQ100,'non-R&amp;D ex_typologies'!$F$8:$F$10,),)*'Country-wise data'!AH100</f>
        <v>0.30086067994808363</v>
      </c>
      <c r="AS100" s="55" cm="1">
        <f t="array" ref="AS100">INDEX('non-R&amp;D ex_typologies'!$J$8:$J$10,MATCH('Country-wise data'!FR100,'non-R&amp;D ex_typologies'!$F$8:$F$10,),)*'Country-wise data'!AI100</f>
        <v>0.33404871591779622</v>
      </c>
      <c r="AT100" s="55" cm="1">
        <f t="array" ref="AT100">INDEX('non-R&amp;D ex_typologies'!$J$8:$J$10,MATCH('Country-wise data'!FS100,'non-R&amp;D ex_typologies'!$F$8:$F$10,),)*'Country-wise data'!AJ100</f>
        <v>0.97339016484334762</v>
      </c>
      <c r="AU100" s="55" cm="1">
        <f t="array" ref="AU100">INDEX('non-R&amp;D ex_typologies'!$J$8:$J$10,MATCH('Country-wise data'!FT100,'non-R&amp;D ex_typologies'!$F$8:$F$10,),)*'Country-wise data'!AK100</f>
        <v>2.8363779528699653</v>
      </c>
      <c r="AV100" s="55" cm="1">
        <f t="array" ref="AV100">INDEX('non-R&amp;D ex_typologies'!$J$8:$J$10,MATCH('Country-wise data'!FU100,'non-R&amp;D ex_typologies'!$F$8:$F$10,),)*'Country-wise data'!AL100</f>
        <v>8.2649693638742932</v>
      </c>
      <c r="AW100">
        <f t="shared" ref="AW100:AW107" si="139">SUM(AC100:AV100)</f>
        <v>49.441668269016546</v>
      </c>
      <c r="AX100" s="53">
        <f>INDEX('GDP deflators'!$AB$3:$AK$155,MATCH('Country-wise data'!$B100,'GDP deflators'!$B$3:$B$155,),MATCH('Country-wise data'!AX$3,'GDP deflators'!$D$2:$M$2,))</f>
        <v>74.85779118613705</v>
      </c>
      <c r="AY100" s="53">
        <f>INDEX('GDP deflators'!$AB$3:$AK$155,MATCH('Country-wise data'!$B100,'GDP deflators'!$B$3:$B$155,),MATCH('Country-wise data'!AY$3,'GDP deflators'!$D$2:$M$2,))</f>
        <v>75.136621458454371</v>
      </c>
      <c r="AZ100" s="53">
        <f>INDEX('GDP deflators'!$AB$3:$AK$155,MATCH('Country-wise data'!$B100,'GDP deflators'!$B$3:$B$155,),MATCH('Country-wise data'!AZ$3,'GDP deflators'!$D$2:$M$2,))</f>
        <v>80.638361788403984</v>
      </c>
      <c r="BA100" s="53">
        <f>INDEX('GDP deflators'!$AB$3:$AK$155,MATCH('Country-wise data'!$B100,'GDP deflators'!$B$3:$B$155,),MATCH('Country-wise data'!BA$3,'GDP deflators'!$D$2:$M$2,))</f>
        <v>86.555142815361791</v>
      </c>
      <c r="BB100" s="53">
        <f>INDEX('GDP deflators'!$AB$3:$AK$155,MATCH('Country-wise data'!$B100,'GDP deflators'!$B$3:$B$155,),MATCH('Country-wise data'!BB$3,'GDP deflators'!$D$2:$M$2,))</f>
        <v>90.263316886326351</v>
      </c>
      <c r="BC100" s="53">
        <f>INDEX('GDP deflators'!$AB$3:$AK$155,MATCH('Country-wise data'!$B100,'GDP deflators'!$B$3:$B$155,),MATCH('Country-wise data'!BC$3,'GDP deflators'!$D$2:$M$2,))</f>
        <v>94.557104711938038</v>
      </c>
      <c r="BD100" s="53">
        <f>INDEX('GDP deflators'!$AB$3:$AK$155,MATCH('Country-wise data'!$B100,'GDP deflators'!$B$3:$B$155,),MATCH('Country-wise data'!BD$3,'GDP deflators'!$D$2:$M$2,))</f>
        <v>100.41763514900485</v>
      </c>
      <c r="BE100" s="53">
        <f>INDEX('GDP deflators'!$AB$3:$AK$155,MATCH('Country-wise data'!$B100,'GDP deflators'!$B$3:$B$155,),MATCH('Country-wise data'!BE$3,'GDP deflators'!$D$2:$M$2,))</f>
        <v>99.292107186512595</v>
      </c>
      <c r="BF100" s="53">
        <f>INDEX('GDP deflators'!$AB$3:$AK$155,MATCH('Country-wise data'!$B100,'GDP deflators'!$B$3:$B$155,),MATCH('Country-wise data'!BF$3,'GDP deflators'!$D$2:$M$2,))</f>
        <v>96.833657138104783</v>
      </c>
      <c r="BG100" s="53">
        <f>INDEX('GDP deflators'!$AB$3:$AK$155,MATCH('Country-wise data'!$B100,'GDP deflators'!$B$3:$B$155,),MATCH('Country-wise data'!BG$3,'GDP deflators'!$D$2:$M$2,))</f>
        <v>100</v>
      </c>
      <c r="BH100" cm="1">
        <f t="array" ref="BH100">H100/(INDEX($AX100:$BG100,,MATCH(BH$3,$AX$3:$BG$3,))/100)</f>
        <v>10.153919691672167</v>
      </c>
      <c r="BI100" cm="1">
        <f t="array" ref="BI100">I100/(INDEX($AX100:$BG100,,MATCH(BI$3,$AX$3:$BG$3,))/100)</f>
        <v>10.994638619155632</v>
      </c>
      <c r="BJ100" cm="1">
        <f t="array" ref="BJ100">J100/(INDEX($AX100:$BG100,,MATCH(BJ$3,$AX$3:$BG$3,))/100)</f>
        <v>9.4533170453075961</v>
      </c>
      <c r="BK100" cm="1">
        <f t="array" ref="BK100">K100/(INDEX($AX100:$BG100,,MATCH(BK$3,$AX$3:$BG$3,))/100)</f>
        <v>9.3662834307763081</v>
      </c>
      <c r="BL100" cm="1">
        <f t="array" ref="BL100">L100/(INDEX($AX100:$BG100,,MATCH(BL$3,$AX$3:$BG$3,))/100)</f>
        <v>10.541380849080443</v>
      </c>
      <c r="BM100" cm="1">
        <f t="array" ref="BM100">M100/(INDEX($AX100:$BG100,,MATCH(BM$3,$AX$3:$BG$3,))/100)</f>
        <v>9.5508423481369764</v>
      </c>
      <c r="BN100" cm="1">
        <f t="array" ref="BN100">N100/(INDEX($AX100:$BG100,,MATCH(BN$3,$AX$3:$BG$3,))/100)</f>
        <v>7.2298057898169361</v>
      </c>
      <c r="BO100" cm="1">
        <f t="array" ref="BO100">O100/(INDEX($AX100:$BG100,,MATCH(BO$3,$AX$3:$BG$3,))/100)</f>
        <v>4.9409768198236108</v>
      </c>
      <c r="BP100" cm="1">
        <f t="array" ref="BP100">P100/(INDEX($AX100:$BG100,,MATCH(BP$3,$AX$3:$BG$3,))/100)</f>
        <v>5.1677486401893225</v>
      </c>
      <c r="BQ100" cm="1">
        <f t="array" ref="BQ100">Q100/(INDEX($AX100:$BG100,,MATCH(BQ$3,$AX$3:$BG$3,))/100)</f>
        <v>5.1042024000000001</v>
      </c>
      <c r="BS100" cm="1">
        <f t="array" ref="BS100">S100/(INDEX($AX100:$BG100,,MATCH(BS$3,$AX$3:$BG$3,))/100)</f>
        <v>9.4760864401695901</v>
      </c>
      <c r="BT100" cm="1">
        <f t="array" ref="BT100">T100/(INDEX($AX100:$BG100,,MATCH(BT$3,$AX$3:$BG$3,))/100)</f>
        <v>9.8506505301047049</v>
      </c>
      <c r="BU100" cm="1">
        <f t="array" ref="BU100">U100/(INDEX($AX100:$BG100,,MATCH(BU$3,$AX$3:$BG$3,))/100)</f>
        <v>9.6394294571566927</v>
      </c>
      <c r="BV100" cm="1">
        <f t="array" ref="BV100">V100/(INDEX($AX100:$BG100,,MATCH(BV$3,$AX$3:$BG$3,))/100)</f>
        <v>9.5485857121515458</v>
      </c>
      <c r="BW100" cm="1">
        <f t="array" ref="BW100">W100/(INDEX($AX100:$BG100,,MATCH(BW$3,$AX$3:$BG$3,))/100)</f>
        <v>8.9589705751495803</v>
      </c>
      <c r="BX100" cm="1">
        <f t="array" ref="BX100">X100/(INDEX($AX100:$BG100,,MATCH(BX$3,$AX$3:$BG$3,))/100)</f>
        <v>8.6585402809677401</v>
      </c>
      <c r="BY100" cm="1">
        <f t="array" ref="BY100">Y100/(INDEX($AX100:$BG100,,MATCH(BY$3,$AX$3:$BG$3,))/100)</f>
        <v>8.7582644093836297</v>
      </c>
      <c r="BZ100" cm="1">
        <f t="array" ref="BZ100">Z100/(INDEX($AX100:$BG100,,MATCH(BZ$3,$AX$3:$BG$3,))/100)</f>
        <v>9.2408201014051468</v>
      </c>
      <c r="CA100" cm="1">
        <f t="array" ref="CA100">AA100/(INDEX($AX100:$BG100,,MATCH(CA$3,$AX$3:$BG$3,))/100)</f>
        <v>9.3136304736868833</v>
      </c>
      <c r="CB100" cm="1">
        <f t="array" ref="CB100">AB100/(INDEX($AX100:$BG100,,MATCH(CB$3,$AX$3:$BG$3,))/100)</f>
        <v>9.1991035800000009</v>
      </c>
      <c r="CC100" cm="1">
        <f t="array" ref="CC100">AC100/(INDEX($AX100:$BG100,,MATCH(CC$3,$AX$3:$BG$3,))/100)</f>
        <v>4.5597654561921823E-2</v>
      </c>
      <c r="CD100" cm="1">
        <f t="array" ref="CD100">AD100/(INDEX($AX100:$BG100,,MATCH(CD$3,$AX$3:$BG$3,))/100)</f>
        <v>5.0822706281362443E-2</v>
      </c>
      <c r="CE100" cm="1">
        <f t="array" ref="CE100">AE100/(INDEX($AX100:$BG100,,MATCH(CE$3,$AX$3:$BG$3,))/100)</f>
        <v>5.2770148097866419E-2</v>
      </c>
      <c r="CF100" cm="1">
        <f t="array" ref="CF100">AF100/(INDEX($AX100:$BG100,,MATCH(CF$3,$AX$3:$BG$3,))/100)</f>
        <v>4.3179938746874022E-2</v>
      </c>
      <c r="CG100" cm="1">
        <f t="array" ref="CG100">AG100/(INDEX($AX100:$BG100,,MATCH(CG$3,$AX$3:$BG$3,))/100)</f>
        <v>0.774970286639314</v>
      </c>
      <c r="CH100" cm="1">
        <f t="array" ref="CH100">AH100/(INDEX($AX100:$BG100,,MATCH(CH$3,$AX$3:$BG$3,))/100)</f>
        <v>0.88078072260141171</v>
      </c>
      <c r="CI100" cm="1">
        <f t="array" ref="CI100">AI100/(INDEX($AX100:$BG100,,MATCH(CI$3,$AX$3:$BG$3,))/100)</f>
        <v>0.92086581520231503</v>
      </c>
      <c r="CJ100" cm="1">
        <f t="array" ref="CJ100">AJ100/(INDEX($AX100:$BG100,,MATCH(CJ$3,$AX$3:$BG$3,))/100)</f>
        <v>2.7137432758204185</v>
      </c>
      <c r="CK100" cm="1">
        <f t="array" ref="CK100">AK100/(INDEX($AX100:$BG100,,MATCH(CK$3,$AX$3:$BG$3,))/100)</f>
        <v>8.1083838633138363</v>
      </c>
      <c r="CL100" cm="1">
        <f t="array" ref="CL100">AL100/(INDEX($AX100:$BG100,,MATCH(CL$3,$AX$3:$BG$3,))/100)</f>
        <v>22.879039182476813</v>
      </c>
      <c r="CM100" cm="1">
        <f t="array" ref="CM100">AM100/(INDEX($AX100:$BG100,,MATCH(CM$3,$AX$3:$BG$3,))/100)</f>
        <v>0.13321467240848459</v>
      </c>
      <c r="CN100" cm="1">
        <f t="array" ref="CN100">AN100/(INDEX($AX100:$BG100,,MATCH(CN$3,$AX$3:$BG$3,))/100)</f>
        <v>0.14847978987581895</v>
      </c>
      <c r="CO100" cm="1">
        <f t="array" ref="CO100">AO100/(INDEX($AX100:$BG100,,MATCH(CO$3,$AX$3:$BG$3,))/100)</f>
        <v>0.15416928917381154</v>
      </c>
      <c r="CP100" cm="1">
        <f t="array" ref="CP100">AP100/(INDEX($AX100:$BG100,,MATCH(CP$3,$AX$3:$BG$3,))/100)</f>
        <v>0.12615125602506019</v>
      </c>
      <c r="CQ100" cm="1">
        <f t="array" ref="CQ100">AQ100/(INDEX($AX100:$BG100,,MATCH(CQ$3,$AX$3:$BG$3,))/100)</f>
        <v>0.27995518631274147</v>
      </c>
      <c r="CR100" cm="1">
        <f t="array" ref="CR100">AR100/(INDEX($AX100:$BG100,,MATCH(CR$3,$AX$3:$BG$3,))/100)</f>
        <v>0.31817881994656644</v>
      </c>
      <c r="CS100" cm="1">
        <f t="array" ref="CS100">AS100/(INDEX($AX100:$BG100,,MATCH(CS$3,$AX$3:$BG$3,))/100)</f>
        <v>0.33265941328145954</v>
      </c>
      <c r="CT100" cm="1">
        <f t="array" ref="CT100">AT100/(INDEX($AX100:$BG100,,MATCH(CT$3,$AX$3:$BG$3,))/100)</f>
        <v>0.98032984939569168</v>
      </c>
      <c r="CU100" cm="1">
        <f t="array" ref="CU100">AU100/(INDEX($AX100:$BG100,,MATCH(CU$3,$AX$3:$BG$3,))/100)</f>
        <v>2.9291240635729632</v>
      </c>
      <c r="CV100" cm="1">
        <f t="array" ref="CV100">AV100/(INDEX($AX100:$BG100,,MATCH(CV$3,$AX$3:$BG$3,))/100)</f>
        <v>8.2649693638742932</v>
      </c>
      <c r="CW100">
        <f t="shared" ref="CW100:CW107" si="140">SUM(CC100:CV100)</f>
        <v>50.137385297609029</v>
      </c>
      <c r="CX100">
        <f>IFERROR(1/INDEX('exch rates'!$BC$5:$BL$268,MATCH('Country-wise data'!$B100,'exch rates'!$A$5:$A$268,),MATCH(CX$3,'exch rates'!$BC$4:$BL$4,)),1)</f>
        <v>1</v>
      </c>
      <c r="CY100">
        <f>IFERROR(1/INDEX('exch rates'!$BC$5:$BL$268,MATCH('Country-wise data'!$B100,'exch rates'!$A$5:$A$268,),MATCH(CY$3,'exch rates'!$BC$4:$BL$4,)),1)</f>
        <v>1</v>
      </c>
      <c r="CZ100">
        <f>IFERROR(1/INDEX('exch rates'!$BC$5:$BL$268,MATCH('Country-wise data'!$B100,'exch rates'!$A$5:$A$268,),MATCH(CZ$3,'exch rates'!$BC$4:$BL$4,)),1)</f>
        <v>1</v>
      </c>
      <c r="DA100">
        <f>IFERROR(1/INDEX('exch rates'!$BC$5:$BL$268,MATCH('Country-wise data'!$B100,'exch rates'!$A$5:$A$268,),MATCH(DA$3,'exch rates'!$BC$4:$BL$4,)),1)</f>
        <v>1</v>
      </c>
      <c r="DB100">
        <f>IFERROR(1/INDEX('exch rates'!$BC$5:$BL$268,MATCH('Country-wise data'!$B100,'exch rates'!$A$5:$A$268,),MATCH(DB$3,'exch rates'!$BC$4:$BL$4,)),1)</f>
        <v>1</v>
      </c>
      <c r="DC100">
        <f>IFERROR(1/INDEX('exch rates'!$BC$5:$BL$268,MATCH('Country-wise data'!$B100,'exch rates'!$A$5:$A$268,),MATCH(DC$3,'exch rates'!$BC$4:$BL$4,)),1)</f>
        <v>1</v>
      </c>
      <c r="DD100">
        <f>IFERROR(1/INDEX('exch rates'!$BC$5:$BL$268,MATCH('Country-wise data'!$B100,'exch rates'!$A$5:$A$268,),MATCH(DD$3,'exch rates'!$BC$4:$BL$4,)),1)</f>
        <v>1</v>
      </c>
      <c r="DE100">
        <f>IFERROR(1/INDEX('exch rates'!$BC$5:$BL$268,MATCH('Country-wise data'!$B100,'exch rates'!$A$5:$A$268,),MATCH(DE$3,'exch rates'!$BC$4:$BL$4,)),1)</f>
        <v>1</v>
      </c>
      <c r="DF100">
        <f>IFERROR(1/INDEX('exch rates'!$BC$5:$BL$268,MATCH('Country-wise data'!$B100,'exch rates'!$A$5:$A$268,),MATCH(DF$3,'exch rates'!$BC$4:$BL$4,)),1)</f>
        <v>1</v>
      </c>
      <c r="DG100">
        <f>IFERROR(1/INDEX('exch rates'!$BC$5:$BL$268,MATCH('Country-wise data'!$B100,'exch rates'!$A$5:$A$268,),MATCH(DG$3,'exch rates'!$BC$4:$BL$4,)),1)</f>
        <v>1</v>
      </c>
      <c r="DH100" cm="1">
        <f t="array" ref="DH100">(BH100/INDEX($CX100:$DG100,,MATCH(DH$3,$CX$3:$DG$3,)))*$DG100</f>
        <v>10.153919691672167</v>
      </c>
      <c r="DI100" cm="1">
        <f t="array" ref="DI100">(BI100/INDEX($CX100:$DG100,,MATCH(DI$3,$CX$3:$DG$3,)))*$DG100</f>
        <v>10.994638619155632</v>
      </c>
      <c r="DJ100" cm="1">
        <f t="array" ref="DJ100">(BJ100/INDEX($CX100:$DG100,,MATCH(DJ$3,$CX$3:$DG$3,)))*$DG100</f>
        <v>9.4533170453075961</v>
      </c>
      <c r="DK100" cm="1">
        <f t="array" ref="DK100">(BK100/INDEX($CX100:$DG100,,MATCH(DK$3,$CX$3:$DG$3,)))*$DG100</f>
        <v>9.3662834307763081</v>
      </c>
      <c r="DL100" cm="1">
        <f t="array" ref="DL100">(BL100/INDEX($CX100:$DG100,,MATCH(DL$3,$CX$3:$DG$3,)))*$DG100</f>
        <v>10.541380849080443</v>
      </c>
      <c r="DM100" cm="1">
        <f t="array" ref="DM100">(BM100/INDEX($CX100:$DG100,,MATCH(DM$3,$CX$3:$DG$3,)))*$DG100</f>
        <v>9.5508423481369764</v>
      </c>
      <c r="DN100" cm="1">
        <f t="array" ref="DN100">(BN100/INDEX($CX100:$DG100,,MATCH(DN$3,$CX$3:$DG$3,)))*$DG100</f>
        <v>7.2298057898169361</v>
      </c>
      <c r="DO100" cm="1">
        <f t="array" ref="DO100">(BO100/INDEX($CX100:$DG100,,MATCH(DO$3,$CX$3:$DG$3,)))*$DG100</f>
        <v>4.9409768198236108</v>
      </c>
      <c r="DP100" cm="1">
        <f t="array" ref="DP100">(BP100/INDEX($CX100:$DG100,,MATCH(DP$3,$CX$3:$DG$3,)))*$DG100</f>
        <v>5.1677486401893225</v>
      </c>
      <c r="DQ100" cm="1">
        <f t="array" ref="DQ100">(BQ100/INDEX($CX100:$DG100,,MATCH(DQ$3,$CX$3:$DG$3,)))*$DG100</f>
        <v>5.1042024000000001</v>
      </c>
      <c r="DS100" cm="1">
        <f t="array" ref="DS100">(BS100/INDEX($CX100:$DG100,,MATCH(DS$3,$CX$3:$DG$3,)))*$DG100</f>
        <v>9.4760864401695901</v>
      </c>
      <c r="DT100" cm="1">
        <f t="array" ref="DT100">(BT100/INDEX($CX100:$DG100,,MATCH(DT$3,$CX$3:$DG$3,)))*$DG100</f>
        <v>9.8506505301047049</v>
      </c>
      <c r="DU100" cm="1">
        <f t="array" ref="DU100">(BU100/INDEX($CX100:$DG100,,MATCH(DU$3,$CX$3:$DG$3,)))*$DG100</f>
        <v>9.6394294571566927</v>
      </c>
      <c r="DV100" cm="1">
        <f t="array" ref="DV100">(BV100/INDEX($CX100:$DG100,,MATCH(DV$3,$CX$3:$DG$3,)))*$DG100</f>
        <v>9.5485857121515458</v>
      </c>
      <c r="DW100" cm="1">
        <f t="array" ref="DW100">(BW100/INDEX($CX100:$DG100,,MATCH(DW$3,$CX$3:$DG$3,)))*$DG100</f>
        <v>8.9589705751495803</v>
      </c>
      <c r="DX100" cm="1">
        <f t="array" ref="DX100">(BX100/INDEX($CX100:$DG100,,MATCH(DX$3,$CX$3:$DG$3,)))*$DG100</f>
        <v>8.6585402809677401</v>
      </c>
      <c r="DY100" cm="1">
        <f t="array" ref="DY100">(BY100/INDEX($CX100:$DG100,,MATCH(DY$3,$CX$3:$DG$3,)))*$DG100</f>
        <v>8.7582644093836297</v>
      </c>
      <c r="DZ100" cm="1">
        <f t="array" ref="DZ100">(BZ100/INDEX($CX100:$DG100,,MATCH(DZ$3,$CX$3:$DG$3,)))*$DG100</f>
        <v>9.2408201014051468</v>
      </c>
      <c r="EA100" cm="1">
        <f t="array" ref="EA100">(CA100/INDEX($CX100:$DG100,,MATCH(EA$3,$CX$3:$DG$3,)))*$DG100</f>
        <v>9.3136304736868833</v>
      </c>
      <c r="EB100" cm="1">
        <f t="array" ref="EB100">(CB100/INDEX($CX100:$DG100,,MATCH(EB$3,$CX$3:$DG$3,)))*$DG100</f>
        <v>9.1991035800000009</v>
      </c>
      <c r="EC100" s="53" cm="1">
        <f t="array" ref="EC100">(CC100/INDEX($CX100:$DG100,,MATCH(EC$3,$CX$3:$DG$3,)))*$DG100</f>
        <v>4.5597654561921823E-2</v>
      </c>
      <c r="ED100" cm="1">
        <f t="array" ref="ED100">(CD100/INDEX($CX100:$DG100,,MATCH(ED$3,$CX$3:$DG$3,)))*$DG100</f>
        <v>5.0822706281362443E-2</v>
      </c>
      <c r="EE100" cm="1">
        <f t="array" ref="EE100">(CE100/INDEX($CX100:$DG100,,MATCH(EE$3,$CX$3:$DG$3,)))*$DG100</f>
        <v>5.2770148097866419E-2</v>
      </c>
      <c r="EF100" cm="1">
        <f t="array" ref="EF100">(CF100/INDEX($CX100:$DG100,,MATCH(EF$3,$CX$3:$DG$3,)))*$DG100</f>
        <v>4.3179938746874022E-2</v>
      </c>
      <c r="EG100" cm="1">
        <f t="array" ref="EG100">(CG100/INDEX($CX100:$DG100,,MATCH(EG$3,$CX$3:$DG$3,)))*$DG100</f>
        <v>0.774970286639314</v>
      </c>
      <c r="EH100" cm="1">
        <f t="array" ref="EH100">(CH100/INDEX($CX100:$DG100,,MATCH(EH$3,$CX$3:$DG$3,)))*$DG100</f>
        <v>0.88078072260141171</v>
      </c>
      <c r="EI100" cm="1">
        <f t="array" ref="EI100">(CI100/INDEX($CX100:$DG100,,MATCH(EI$3,$CX$3:$DG$3,)))*$DG100</f>
        <v>0.92086581520231503</v>
      </c>
      <c r="EJ100" cm="1">
        <f t="array" ref="EJ100">(CJ100/INDEX($CX100:$DG100,,MATCH(EJ$3,$CX$3:$DG$3,)))*$DG100</f>
        <v>2.7137432758204185</v>
      </c>
      <c r="EK100" cm="1">
        <f t="array" ref="EK100">(CK100/INDEX($CX100:$DG100,,MATCH(EK$3,$CX$3:$DG$3,)))*$DG100</f>
        <v>8.1083838633138363</v>
      </c>
      <c r="EL100" cm="1">
        <f t="array" ref="EL100">(CL100/INDEX($CX100:$DG100,,MATCH(EL$3,$CX$3:$DG$3,)))*$DG100</f>
        <v>22.879039182476813</v>
      </c>
      <c r="EM100" cm="1">
        <f t="array" ref="EM100">(CM100/INDEX($CX100:$DG100,,MATCH(EM$3,$CX$3:$DG$3,)))*$DG100</f>
        <v>0.13321467240848459</v>
      </c>
      <c r="EN100" cm="1">
        <f t="array" ref="EN100">(CN100/INDEX($CX100:$DG100,,MATCH(EN$3,$CX$3:$DG$3,)))*$DG100</f>
        <v>0.14847978987581895</v>
      </c>
      <c r="EO100" cm="1">
        <f t="array" ref="EO100">(CO100/INDEX($CX100:$DG100,,MATCH(EO$3,$CX$3:$DG$3,)))*$DG100</f>
        <v>0.15416928917381154</v>
      </c>
      <c r="EP100" cm="1">
        <f t="array" ref="EP100">(CP100/INDEX($CX100:$DG100,,MATCH(EP$3,$CX$3:$DG$3,)))*$DG100</f>
        <v>0.12615125602506019</v>
      </c>
      <c r="EQ100" cm="1">
        <f t="array" ref="EQ100">(CQ100/INDEX($CX100:$DG100,,MATCH(EQ$3,$CX$3:$DG$3,)))*$DG100</f>
        <v>0.27995518631274147</v>
      </c>
      <c r="ER100" cm="1">
        <f t="array" ref="ER100">(CR100/INDEX($CX100:$DG100,,MATCH(ER$3,$CX$3:$DG$3,)))*$DG100</f>
        <v>0.31817881994656644</v>
      </c>
      <c r="ES100" cm="1">
        <f t="array" ref="ES100">(CS100/INDEX($CX100:$DG100,,MATCH(ES$3,$CX$3:$DG$3,)))*$DG100</f>
        <v>0.33265941328145954</v>
      </c>
      <c r="ET100" cm="1">
        <f t="array" ref="ET100">(CT100/INDEX($CX100:$DG100,,MATCH(ET$3,$CX$3:$DG$3,)))*$DG100</f>
        <v>0.98032984939569168</v>
      </c>
      <c r="EU100" cm="1">
        <f t="array" ref="EU100">(CU100/INDEX($CX100:$DG100,,MATCH(EU$3,$CX$3:$DG$3,)))*$DG100</f>
        <v>2.9291240635729632</v>
      </c>
      <c r="EV100" cm="1">
        <f t="array" ref="EV100">(CV100/INDEX($CX100:$DG100,,MATCH(EV$3,$CX$3:$DG$3,)))*$DG100</f>
        <v>8.2649693638742932</v>
      </c>
      <c r="EW100">
        <f t="shared" si="94"/>
        <v>50.137385297609029</v>
      </c>
      <c r="EY100" s="96">
        <f t="shared" si="105"/>
        <v>4.811865620878166E-3</v>
      </c>
      <c r="EZ100" s="96">
        <f t="shared" si="95"/>
        <v>5.159324871595281E-3</v>
      </c>
      <c r="FA100" s="96">
        <f t="shared" si="96"/>
        <v>5.4744057552791959E-3</v>
      </c>
      <c r="FB100" s="96">
        <f t="shared" si="97"/>
        <v>4.522129250190755E-3</v>
      </c>
      <c r="FC100" s="96">
        <f t="shared" si="98"/>
        <v>8.6502157824798406E-2</v>
      </c>
      <c r="FD100" s="96">
        <f t="shared" si="99"/>
        <v>0.10172392736191894</v>
      </c>
      <c r="FE100" s="96">
        <f t="shared" si="100"/>
        <v>0.10514249994732937</v>
      </c>
      <c r="FF100" s="96">
        <f t="shared" si="101"/>
        <v>0.29366909495486992</v>
      </c>
      <c r="FG100" s="96">
        <f t="shared" si="102"/>
        <v>0.87059325428702128</v>
      </c>
      <c r="FH100" s="96">
        <f t="shared" si="103"/>
        <v>2.4870944199626908</v>
      </c>
      <c r="FJ100" s="96">
        <f t="shared" si="106"/>
        <v>9.2644081560175522</v>
      </c>
      <c r="FK100" s="96" t="str">
        <f>IF(AND('Country-wise data'!FJ100&gt;'non-R&amp;D ex_typologies'!$C$17,'Country-wise data'!FJ100&lt;'non-R&amp;D ex_typologies'!$D$17),"Small",IF(AND('Country-wise data'!FJ100&gt;'non-R&amp;D ex_typologies'!$E$17,'Country-wise data'!$FJ$4&lt;'non-R&amp;D ex_typologies'!$F$17),"Medium","Large"))</f>
        <v>Small</v>
      </c>
      <c r="FL100" t="str">
        <f>IF($FK100='non-R&amp;D ex_typologies'!$C$16,IF(AND('Country-wise data'!EY100&gt;'non-R&amp;D ex_typologies'!$C$21,'Country-wise data'!EY100&lt;'non-R&amp;D ex_typologies'!$D$21),'non-R&amp;D ex_typologies'!$B$21,IF(AND('Country-wise data'!EY100&gt;'non-R&amp;D ex_typologies'!$C$19,'Country-wise data'!EY100&lt;'non-R&amp;D ex_typologies'!$D$19),'non-R&amp;D ex_typologies'!$B$19,'non-R&amp;D ex_typologies'!$B$20)),IF($FK100='non-R&amp;D ex_typologies'!$E$16,IF(AND('Country-wise data'!EY100&gt;'non-R&amp;D ex_typologies'!$E$21,'Country-wise data'!EY100&lt;'non-R&amp;D ex_typologies'!$F$21),'non-R&amp;D ex_typologies'!$B$21,IF(AND('Country-wise data'!EY100&gt;'non-R&amp;D ex_typologies'!$E$19,'Country-wise data'!EY100&lt;'non-R&amp;D ex_typologies'!$F$19),'non-R&amp;D ex_typologies'!$B$19,'non-R&amp;D ex_typologies'!$B$20)),IF(AND('Country-wise data'!EY100&gt;'non-R&amp;D ex_typologies'!$G$21,'Country-wise data'!EY100&lt;'non-R&amp;D ex_typologies'!$H$21),'non-R&amp;D ex_typologies'!$B$21,IF(AND('Country-wise data'!EY100&gt;'non-R&amp;D ex_typologies'!$G$19,'Country-wise data'!EY100&lt;'non-R&amp;D ex_typologies'!$H$19),'non-R&amp;D ex_typologies'!$B$19,'non-R&amp;D ex_typologies'!$B$20))))</f>
        <v>Program heavy</v>
      </c>
      <c r="FM100" t="str">
        <f>IF($FK100='non-R&amp;D ex_typologies'!$C$16,IF(AND('Country-wise data'!EZ100&gt;'non-R&amp;D ex_typologies'!$C$21,'Country-wise data'!EZ100&lt;'non-R&amp;D ex_typologies'!$D$21),'non-R&amp;D ex_typologies'!$B$21,IF(AND('Country-wise data'!EZ100&gt;'non-R&amp;D ex_typologies'!$C$19,'Country-wise data'!EZ100&lt;'non-R&amp;D ex_typologies'!$D$19),'non-R&amp;D ex_typologies'!$B$19,'non-R&amp;D ex_typologies'!$B$20)),IF($FK100='non-R&amp;D ex_typologies'!$E$16,IF(AND('Country-wise data'!EZ100&gt;'non-R&amp;D ex_typologies'!$E$21,'Country-wise data'!EZ100&lt;'non-R&amp;D ex_typologies'!$F$21),'non-R&amp;D ex_typologies'!$B$21,IF(AND('Country-wise data'!EZ100&gt;'non-R&amp;D ex_typologies'!$E$19,'Country-wise data'!EZ100&lt;'non-R&amp;D ex_typologies'!$F$19),'non-R&amp;D ex_typologies'!$B$19,'non-R&amp;D ex_typologies'!$B$20)),IF(AND('Country-wise data'!EZ100&gt;'non-R&amp;D ex_typologies'!$G$21,'Country-wise data'!EZ100&lt;'non-R&amp;D ex_typologies'!$H$21),'non-R&amp;D ex_typologies'!$B$21,IF(AND('Country-wise data'!EZ100&gt;'non-R&amp;D ex_typologies'!$G$19,'Country-wise data'!EZ100&lt;'non-R&amp;D ex_typologies'!$H$19),'non-R&amp;D ex_typologies'!$B$19,'non-R&amp;D ex_typologies'!$B$20))))</f>
        <v>Program heavy</v>
      </c>
      <c r="FN100" t="str">
        <f>IF($FK100='non-R&amp;D ex_typologies'!$C$16,IF(AND('Country-wise data'!FA100&gt;'non-R&amp;D ex_typologies'!$C$21,'Country-wise data'!FA100&lt;'non-R&amp;D ex_typologies'!$D$21),'non-R&amp;D ex_typologies'!$B$21,IF(AND('Country-wise data'!FA100&gt;'non-R&amp;D ex_typologies'!$C$19,'Country-wise data'!FA100&lt;'non-R&amp;D ex_typologies'!$D$19),'non-R&amp;D ex_typologies'!$B$19,'non-R&amp;D ex_typologies'!$B$20)),IF($FK100='non-R&amp;D ex_typologies'!$E$16,IF(AND('Country-wise data'!FA100&gt;'non-R&amp;D ex_typologies'!$E$21,'Country-wise data'!FA100&lt;'non-R&amp;D ex_typologies'!$F$21),'non-R&amp;D ex_typologies'!$B$21,IF(AND('Country-wise data'!FA100&gt;'non-R&amp;D ex_typologies'!$E$19,'Country-wise data'!FA100&lt;'non-R&amp;D ex_typologies'!$F$19),'non-R&amp;D ex_typologies'!$B$19,'non-R&amp;D ex_typologies'!$B$20)),IF(AND('Country-wise data'!FA100&gt;'non-R&amp;D ex_typologies'!$G$21,'Country-wise data'!FA100&lt;'non-R&amp;D ex_typologies'!$H$21),'non-R&amp;D ex_typologies'!$B$21,IF(AND('Country-wise data'!FA100&gt;'non-R&amp;D ex_typologies'!$G$19,'Country-wise data'!FA100&lt;'non-R&amp;D ex_typologies'!$H$19),'non-R&amp;D ex_typologies'!$B$19,'non-R&amp;D ex_typologies'!$B$20))))</f>
        <v>Program heavy</v>
      </c>
      <c r="FO100" t="str">
        <f>IF($FK100='non-R&amp;D ex_typologies'!$C$16,IF(AND('Country-wise data'!FB100&gt;'non-R&amp;D ex_typologies'!$C$21,'Country-wise data'!FB100&lt;'non-R&amp;D ex_typologies'!$D$21),'non-R&amp;D ex_typologies'!$B$21,IF(AND('Country-wise data'!FB100&gt;'non-R&amp;D ex_typologies'!$C$19,'Country-wise data'!FB100&lt;'non-R&amp;D ex_typologies'!$D$19),'non-R&amp;D ex_typologies'!$B$19,'non-R&amp;D ex_typologies'!$B$20)),IF($FK100='non-R&amp;D ex_typologies'!$E$16,IF(AND('Country-wise data'!FB100&gt;'non-R&amp;D ex_typologies'!$E$21,'Country-wise data'!FB100&lt;'non-R&amp;D ex_typologies'!$F$21),'non-R&amp;D ex_typologies'!$B$21,IF(AND('Country-wise data'!FB100&gt;'non-R&amp;D ex_typologies'!$E$19,'Country-wise data'!FB100&lt;'non-R&amp;D ex_typologies'!$F$19),'non-R&amp;D ex_typologies'!$B$19,'non-R&amp;D ex_typologies'!$B$20)),IF(AND('Country-wise data'!FB100&gt;'non-R&amp;D ex_typologies'!$G$21,'Country-wise data'!FB100&lt;'non-R&amp;D ex_typologies'!$H$21),'non-R&amp;D ex_typologies'!$B$21,IF(AND('Country-wise data'!FB100&gt;'non-R&amp;D ex_typologies'!$G$19,'Country-wise data'!FB100&lt;'non-R&amp;D ex_typologies'!$H$19),'non-R&amp;D ex_typologies'!$B$19,'non-R&amp;D ex_typologies'!$B$20))))</f>
        <v>Program heavy</v>
      </c>
      <c r="FP100" t="str">
        <f>IF($FK100='non-R&amp;D ex_typologies'!$C$16,IF(AND('Country-wise data'!FC100&gt;'non-R&amp;D ex_typologies'!$C$21,'Country-wise data'!FC100&lt;'non-R&amp;D ex_typologies'!$D$21),'non-R&amp;D ex_typologies'!$B$21,IF(AND('Country-wise data'!FC100&gt;'non-R&amp;D ex_typologies'!$C$19,'Country-wise data'!FC100&lt;'non-R&amp;D ex_typologies'!$D$19),'non-R&amp;D ex_typologies'!$B$19,'non-R&amp;D ex_typologies'!$B$20)),IF($FK100='non-R&amp;D ex_typologies'!$E$16,IF(AND('Country-wise data'!FC100&gt;'non-R&amp;D ex_typologies'!$E$21,'Country-wise data'!FC100&lt;'non-R&amp;D ex_typologies'!$F$21),'non-R&amp;D ex_typologies'!$B$21,IF(AND('Country-wise data'!FC100&gt;'non-R&amp;D ex_typologies'!$E$19,'Country-wise data'!FC100&lt;'non-R&amp;D ex_typologies'!$F$19),'non-R&amp;D ex_typologies'!$B$19,'non-R&amp;D ex_typologies'!$B$20)),IF(AND('Country-wise data'!FC100&gt;'non-R&amp;D ex_typologies'!$G$21,'Country-wise data'!FC100&lt;'non-R&amp;D ex_typologies'!$H$21),'non-R&amp;D ex_typologies'!$B$21,IF(AND('Country-wise data'!FC100&gt;'non-R&amp;D ex_typologies'!$G$19,'Country-wise data'!FC100&lt;'non-R&amp;D ex_typologies'!$H$19),'non-R&amp;D ex_typologies'!$B$19,'non-R&amp;D ex_typologies'!$B$20))))</f>
        <v xml:space="preserve">Research heavy </v>
      </c>
      <c r="FQ100" t="str">
        <f>IF($FK100='non-R&amp;D ex_typologies'!$C$16,IF(AND('Country-wise data'!FD100&gt;'non-R&amp;D ex_typologies'!$C$21,'Country-wise data'!FD100&lt;'non-R&amp;D ex_typologies'!$D$21),'non-R&amp;D ex_typologies'!$B$21,IF(AND('Country-wise data'!FD100&gt;'non-R&amp;D ex_typologies'!$C$19,'Country-wise data'!FD100&lt;'non-R&amp;D ex_typologies'!$D$19),'non-R&amp;D ex_typologies'!$B$19,'non-R&amp;D ex_typologies'!$B$20)),IF($FK100='non-R&amp;D ex_typologies'!$E$16,IF(AND('Country-wise data'!FD100&gt;'non-R&amp;D ex_typologies'!$E$21,'Country-wise data'!FD100&lt;'non-R&amp;D ex_typologies'!$F$21),'non-R&amp;D ex_typologies'!$B$21,IF(AND('Country-wise data'!FD100&gt;'non-R&amp;D ex_typologies'!$E$19,'Country-wise data'!FD100&lt;'non-R&amp;D ex_typologies'!$F$19),'non-R&amp;D ex_typologies'!$B$19,'non-R&amp;D ex_typologies'!$B$20)),IF(AND('Country-wise data'!FD100&gt;'non-R&amp;D ex_typologies'!$G$21,'Country-wise data'!FD100&lt;'non-R&amp;D ex_typologies'!$H$21),'non-R&amp;D ex_typologies'!$B$21,IF(AND('Country-wise data'!FD100&gt;'non-R&amp;D ex_typologies'!$G$19,'Country-wise data'!FD100&lt;'non-R&amp;D ex_typologies'!$H$19),'non-R&amp;D ex_typologies'!$B$19,'non-R&amp;D ex_typologies'!$B$20))))</f>
        <v xml:space="preserve">Research heavy </v>
      </c>
      <c r="FR100" t="str">
        <f>IF($FK100='non-R&amp;D ex_typologies'!$C$16,IF(AND('Country-wise data'!FE100&gt;'non-R&amp;D ex_typologies'!$C$21,'Country-wise data'!FE100&lt;'non-R&amp;D ex_typologies'!$D$21),'non-R&amp;D ex_typologies'!$B$21,IF(AND('Country-wise data'!FE100&gt;'non-R&amp;D ex_typologies'!$C$19,'Country-wise data'!FE100&lt;'non-R&amp;D ex_typologies'!$D$19),'non-R&amp;D ex_typologies'!$B$19,'non-R&amp;D ex_typologies'!$B$20)),IF($FK100='non-R&amp;D ex_typologies'!$E$16,IF(AND('Country-wise data'!FE100&gt;'non-R&amp;D ex_typologies'!$E$21,'Country-wise data'!FE100&lt;'non-R&amp;D ex_typologies'!$F$21),'non-R&amp;D ex_typologies'!$B$21,IF(AND('Country-wise data'!FE100&gt;'non-R&amp;D ex_typologies'!$E$19,'Country-wise data'!FE100&lt;'non-R&amp;D ex_typologies'!$F$19),'non-R&amp;D ex_typologies'!$B$19,'non-R&amp;D ex_typologies'!$B$20)),IF(AND('Country-wise data'!FE100&gt;'non-R&amp;D ex_typologies'!$G$21,'Country-wise data'!FE100&lt;'non-R&amp;D ex_typologies'!$H$21),'non-R&amp;D ex_typologies'!$B$21,IF(AND('Country-wise data'!FE100&gt;'non-R&amp;D ex_typologies'!$G$19,'Country-wise data'!FE100&lt;'non-R&amp;D ex_typologies'!$H$19),'non-R&amp;D ex_typologies'!$B$19,'non-R&amp;D ex_typologies'!$B$20))))</f>
        <v xml:space="preserve">Research heavy </v>
      </c>
      <c r="FS100" t="str">
        <f>IF($FK100='non-R&amp;D ex_typologies'!$C$16,IF(AND('Country-wise data'!FF100&gt;'non-R&amp;D ex_typologies'!$C$21,'Country-wise data'!FF100&lt;'non-R&amp;D ex_typologies'!$D$21),'non-R&amp;D ex_typologies'!$B$21,IF(AND('Country-wise data'!FF100&gt;'non-R&amp;D ex_typologies'!$C$19,'Country-wise data'!FF100&lt;'non-R&amp;D ex_typologies'!$D$19),'non-R&amp;D ex_typologies'!$B$19,'non-R&amp;D ex_typologies'!$B$20)),IF($FK100='non-R&amp;D ex_typologies'!$E$16,IF(AND('Country-wise data'!FF100&gt;'non-R&amp;D ex_typologies'!$E$21,'Country-wise data'!FF100&lt;'non-R&amp;D ex_typologies'!$F$21),'non-R&amp;D ex_typologies'!$B$21,IF(AND('Country-wise data'!FF100&gt;'non-R&amp;D ex_typologies'!$E$19,'Country-wise data'!FF100&lt;'non-R&amp;D ex_typologies'!$F$19),'non-R&amp;D ex_typologies'!$B$19,'non-R&amp;D ex_typologies'!$B$20)),IF(AND('Country-wise data'!FF100&gt;'non-R&amp;D ex_typologies'!$G$21,'Country-wise data'!FF100&lt;'non-R&amp;D ex_typologies'!$H$21),'non-R&amp;D ex_typologies'!$B$21,IF(AND('Country-wise data'!FF100&gt;'non-R&amp;D ex_typologies'!$G$19,'Country-wise data'!FF100&lt;'non-R&amp;D ex_typologies'!$H$19),'non-R&amp;D ex_typologies'!$B$19,'non-R&amp;D ex_typologies'!$B$20))))</f>
        <v xml:space="preserve">Research heavy </v>
      </c>
      <c r="FT100" t="str">
        <f>IF($FK100='non-R&amp;D ex_typologies'!$C$16,IF(AND('Country-wise data'!FG100&gt;'non-R&amp;D ex_typologies'!$C$21,'Country-wise data'!FG100&lt;'non-R&amp;D ex_typologies'!$D$21),'non-R&amp;D ex_typologies'!$B$21,IF(AND('Country-wise data'!FG100&gt;'non-R&amp;D ex_typologies'!$C$19,'Country-wise data'!FG100&lt;'non-R&amp;D ex_typologies'!$D$19),'non-R&amp;D ex_typologies'!$B$19,'non-R&amp;D ex_typologies'!$B$20)),IF($FK100='non-R&amp;D ex_typologies'!$E$16,IF(AND('Country-wise data'!FG100&gt;'non-R&amp;D ex_typologies'!$E$21,'Country-wise data'!FG100&lt;'non-R&amp;D ex_typologies'!$F$21),'non-R&amp;D ex_typologies'!$B$21,IF(AND('Country-wise data'!FG100&gt;'non-R&amp;D ex_typologies'!$E$19,'Country-wise data'!FG100&lt;'non-R&amp;D ex_typologies'!$F$19),'non-R&amp;D ex_typologies'!$B$19,'non-R&amp;D ex_typologies'!$B$20)),IF(AND('Country-wise data'!FG100&gt;'non-R&amp;D ex_typologies'!$G$21,'Country-wise data'!FG100&lt;'non-R&amp;D ex_typologies'!$H$21),'non-R&amp;D ex_typologies'!$B$21,IF(AND('Country-wise data'!FG100&gt;'non-R&amp;D ex_typologies'!$G$19,'Country-wise data'!FG100&lt;'non-R&amp;D ex_typologies'!$H$19),'non-R&amp;D ex_typologies'!$B$19,'non-R&amp;D ex_typologies'!$B$20))))</f>
        <v xml:space="preserve">Research heavy </v>
      </c>
      <c r="FU100" t="str">
        <f>IF($FK100='non-R&amp;D ex_typologies'!$C$16,IF(AND('Country-wise data'!FH100&gt;'non-R&amp;D ex_typologies'!$C$21,'Country-wise data'!FH100&lt;'non-R&amp;D ex_typologies'!$D$21),'non-R&amp;D ex_typologies'!$B$21,IF(AND('Country-wise data'!FH100&gt;'non-R&amp;D ex_typologies'!$C$19,'Country-wise data'!FH100&lt;'non-R&amp;D ex_typologies'!$D$19),'non-R&amp;D ex_typologies'!$B$19,'non-R&amp;D ex_typologies'!$B$20)),IF($FK100='non-R&amp;D ex_typologies'!$E$16,IF(AND('Country-wise data'!FH100&gt;'non-R&amp;D ex_typologies'!$E$21,'Country-wise data'!FH100&lt;'non-R&amp;D ex_typologies'!$F$21),'non-R&amp;D ex_typologies'!$B$21,IF(AND('Country-wise data'!FH100&gt;'non-R&amp;D ex_typologies'!$E$19,'Country-wise data'!FH100&lt;'non-R&amp;D ex_typologies'!$F$19),'non-R&amp;D ex_typologies'!$B$19,'non-R&amp;D ex_typologies'!$B$20)),IF(AND('Country-wise data'!FH100&gt;'non-R&amp;D ex_typologies'!$G$21,'Country-wise data'!FH100&lt;'non-R&amp;D ex_typologies'!$H$21),'non-R&amp;D ex_typologies'!$B$21,IF(AND('Country-wise data'!FH100&gt;'non-R&amp;D ex_typologies'!$G$19,'Country-wise data'!FH100&lt;'non-R&amp;D ex_typologies'!$H$19),'non-R&amp;D ex_typologies'!$B$19,'non-R&amp;D ex_typologies'!$B$20))))</f>
        <v xml:space="preserve">Research heavy </v>
      </c>
    </row>
    <row r="101" spans="2:177" x14ac:dyDescent="0.35">
      <c r="B101" t="s">
        <v>247</v>
      </c>
      <c r="C101" t="s">
        <v>248</v>
      </c>
      <c r="D101" t="s">
        <v>377</v>
      </c>
      <c r="E101" t="s">
        <v>375</v>
      </c>
      <c r="F101" t="s">
        <v>84</v>
      </c>
      <c r="G101" s="55">
        <f>Assumptions!$C$13</f>
        <v>1.1000000000000001</v>
      </c>
      <c r="H101">
        <f>SUMIFS(FAOstat!M:M,FAOstat!$B:$B,'Country-wise data'!$B101)*G101</f>
        <v>116.60000000000001</v>
      </c>
      <c r="I101">
        <f>IF(SUMIFS(FAOstat!N:N,FAOstat!$B:$B,'Country-wise data'!$B101)=0,H101*(1+Assumptions!$C$9),SUMIFS(FAOstat!N:N,FAOstat!$B:$B,'Country-wise data'!$B101)*$G101)</f>
        <v>116.60000000000001</v>
      </c>
      <c r="J101">
        <f>IF(SUMIFS(FAOstat!O:O,FAOstat!$B:$B,'Country-wise data'!$B101)=0,I101*(1+Assumptions!$C$9),SUMIFS(FAOstat!O:O,FAOstat!$B:$B,'Country-wise data'!$B101)*$G101)</f>
        <v>353.1</v>
      </c>
      <c r="K101">
        <f>IF(SUMIFS(FAOstat!P:P,FAOstat!$B:$B,'Country-wise data'!$B101)=0,J101*(1+Assumptions!$C$9),SUMIFS(FAOstat!P:P,FAOstat!$B:$B,'Country-wise data'!$B101)*$G101)</f>
        <v>371.404</v>
      </c>
      <c r="L101">
        <f>IF(SUMIFS(FAOstat!Q:Q,FAOstat!$B:$B,'Country-wise data'!$B101)=0,K101*(1+Assumptions!$C$9),SUMIFS(FAOstat!Q:Q,FAOstat!$B:$B,'Country-wise data'!$B101)*$G101)</f>
        <v>351.36199999999997</v>
      </c>
      <c r="M101">
        <f>IF(SUMIFS(FAOstat!R:R,FAOstat!$B:$B,'Country-wise data'!$B101)=0,L101*(1+Assumptions!$C$9),SUMIFS(FAOstat!R:R,FAOstat!$B:$B,'Country-wise data'!$B101)*$G101)</f>
        <v>534.95200000000011</v>
      </c>
      <c r="N101">
        <f>IF(SUMIFS(FAOstat!S:S,FAOstat!$B:$B,'Country-wise data'!$B101)=0,M101*(1+Assumptions!$C$9),SUMIFS(FAOstat!S:S,FAOstat!$B:$B,'Country-wise data'!$B101)*$G101)</f>
        <v>477.73000000000008</v>
      </c>
      <c r="O101">
        <f>IF(SUMIFS(FAOstat!T:T,FAOstat!$B:$B,'Country-wise data'!$B101)=0,N101*(1+Assumptions!$C$9),SUMIFS(FAOstat!T:T,FAOstat!$B:$B,'Country-wise data'!$B101)*$G101)</f>
        <v>495.46199999999999</v>
      </c>
      <c r="P101">
        <f>IF(SUMIFS(FAOstat!U:U,FAOstat!$B:$B,'Country-wise data'!$B101)=0,O101*(1+Assumptions!$C$9),SUMIFS(FAOstat!U:U,FAOstat!$B:$B,'Country-wise data'!$B101)*$G101)</f>
        <v>505.37124</v>
      </c>
      <c r="Q101">
        <f>IF(SUMIFS(FAOstat!V:V,FAOstat!$B:$B,'Country-wise data'!$B101)=0,P101*(1+Assumptions!$C$9),SUMIFS(FAOstat!V:V,FAOstat!$B:$B,'Country-wise data'!$B101)*$G101)</f>
        <v>515.47866480000005</v>
      </c>
      <c r="R101" s="36">
        <f t="shared" si="137"/>
        <v>7.9670364870726873E-2</v>
      </c>
      <c r="S101">
        <f>SUMIFS(FAOstat!CE:CE,FAOstat!$B:$B,'Country-wise data'!$B101)</f>
        <v>1063.6969549999999</v>
      </c>
      <c r="T101">
        <f>SUMIFS(FAOstat!CF:CF,FAOstat!$B:$B,'Country-wise data'!$B101)</f>
        <v>1120.1551979999999</v>
      </c>
      <c r="U101">
        <f>SUMIFS(FAOstat!CG:CG,FAOstat!$B:$B,'Country-wise data'!$B101)</f>
        <v>1232.1265840000001</v>
      </c>
      <c r="V101">
        <f>SUMIFS(FAOstat!CH:CH,FAOstat!$B:$B,'Country-wise data'!$B101)</f>
        <v>1342.68759</v>
      </c>
      <c r="W101">
        <f>SUMIFS(FAOstat!CI:CI,FAOstat!$B:$B,'Country-wise data'!$B101)</f>
        <v>1422.687195</v>
      </c>
      <c r="X101">
        <f>SUMIFS(FAOstat!CJ:CJ,FAOstat!$B:$B,'Country-wise data'!$B101)</f>
        <v>1507.0411730000001</v>
      </c>
      <c r="Y101">
        <f>SUMIFS(FAOstat!CK:CK,FAOstat!$B:$B,'Country-wise data'!$B101)</f>
        <v>1508.0663790000001</v>
      </c>
      <c r="Z101">
        <f>SUMIFS(FAOstat!CL:CL,FAOstat!$B:$B,'Country-wise data'!$B101)</f>
        <v>1468.2992549999999</v>
      </c>
      <c r="AA101">
        <f>SUMIFS(FAOstat!CM:CM,FAOstat!$B:$B,'Country-wise data'!$B101)</f>
        <v>1418.405</v>
      </c>
      <c r="AB101">
        <f>SUMIFS(FAOstat!CN:CN,FAOstat!$B:$B,'Country-wise data'!$B101)</f>
        <v>1446.7730999999999</v>
      </c>
      <c r="AC101" s="53">
        <f>IFERROR(INDEX('ASTI data (new)'!$AF$6:$AL$130,MATCH('Country-wise data'!$B101,'ASTI data (new)'!$C$6:$C$130,),MATCH('Country-wise data'!AC$3,'ASTI data (new)'!$AF$5:$AL$5,)),(INDEX(Assumptions!$G$154:$P$345,MATCH('Country-wise data'!$B101,Assumptions!$B$154:$B$344,),MATCH('Country-wise data'!AC$3,Assumptions!$G$153:$P$153,))*S101))</f>
        <v>7.9749826777384261</v>
      </c>
      <c r="AD101" s="53">
        <f>IFERROR(INDEX('ASTI data (new)'!$AF$6:$AL$130,MATCH('Country-wise data'!$B101,'ASTI data (new)'!$C$6:$C$130,),MATCH('Country-wise data'!AD$3,'ASTI data (new)'!$AF$5:$AL$5,)),(INDEX(Assumptions!$G$154:$P$345,MATCH('Country-wise data'!$B101,Assumptions!$B$154:$B$344,),MATCH('Country-wise data'!AD$3,Assumptions!$G$153:$P$153,))*T101))</f>
        <v>9.2191666035027033</v>
      </c>
      <c r="AE101" s="53">
        <f>IFERROR(INDEX('ASTI data (new)'!$AF$6:$AL$130,MATCH('Country-wise data'!$B101,'ASTI data (new)'!$C$6:$C$130,),MATCH('Country-wise data'!AE$3,'ASTI data (new)'!$AF$5:$AL$5,)),(INDEX(Assumptions!$G$154:$P$345,MATCH('Country-wise data'!$B101,Assumptions!$B$154:$B$344,),MATCH('Country-wise data'!AE$3,Assumptions!$G$153:$P$153,))*U101))</f>
        <v>8.7564988543558311</v>
      </c>
      <c r="AF101" s="53">
        <f>IFERROR(INDEX('ASTI data (new)'!$AF$6:$AL$130,MATCH('Country-wise data'!$B101,'ASTI data (new)'!$C$6:$C$130,),MATCH('Country-wise data'!AF$3,'ASTI data (new)'!$AF$5:$AL$5,)),(INDEX(Assumptions!$G$154:$P$345,MATCH('Country-wise data'!$B101,Assumptions!$B$154:$B$344,),MATCH('Country-wise data'!AF$3,Assumptions!$G$153:$P$153,))*V101))</f>
        <v>9.4696462861969479</v>
      </c>
      <c r="AG101" s="53">
        <f>IFERROR(INDEX('ASTI data (new)'!$AF$6:$AL$130,MATCH('Country-wise data'!$B101,'ASTI data (new)'!$C$6:$C$130,),MATCH('Country-wise data'!AG$3,'ASTI data (new)'!$AF$5:$AL$5,)),(INDEX(Assumptions!$G$154:$P$345,MATCH('Country-wise data'!$B101,Assumptions!$B$154:$B$344,),MATCH('Country-wise data'!AG$3,Assumptions!$G$153:$P$153,))*W101))</f>
        <v>10.269752512884594</v>
      </c>
      <c r="AH101" s="53">
        <f>IFERROR(INDEX('ASTI data (new)'!$AF$6:$AL$130,MATCH('Country-wise data'!$B101,'ASTI data (new)'!$C$6:$C$130,),MATCH('Country-wise data'!AH$3,'ASTI data (new)'!$AF$5:$AL$5,)),(INDEX(Assumptions!$G$154:$P$345,MATCH('Country-wise data'!$B101,Assumptions!$B$154:$B$344,),MATCH('Country-wise data'!AH$3,Assumptions!$G$153:$P$153,))*X101))</f>
        <v>10.403894085282127</v>
      </c>
      <c r="AI101" s="53">
        <f>IFERROR(INDEX('ASTI data (new)'!$AF$6:$AL$130,MATCH('Country-wise data'!$B101,'ASTI data (new)'!$C$6:$C$130,),MATCH('Country-wise data'!AI$3,'ASTI data (new)'!$AF$5:$AL$5,)),(INDEX(Assumptions!$G$154:$P$345,MATCH('Country-wise data'!$B101,Assumptions!$B$154:$B$344,),MATCH('Country-wise data'!AI$3,Assumptions!$G$153:$P$153,))*Y101))</f>
        <v>10.394438379074776</v>
      </c>
      <c r="AJ101" s="53">
        <f t="shared" ref="AJ101:AL101" si="141">IFERROR((1+($AI101/$AF101)^(1/3)-1)*AI101,0)</f>
        <v>10.722353459127113</v>
      </c>
      <c r="AK101" s="53">
        <f t="shared" si="141"/>
        <v>11.06061333086557</v>
      </c>
      <c r="AL101" s="53">
        <f t="shared" si="141"/>
        <v>11.4095443431577</v>
      </c>
      <c r="AM101" s="55" cm="1">
        <f t="array" ref="AM101">INDEX('non-R&amp;D ex_typologies'!$J$8:$J$10,MATCH('Country-wise data'!FL101,'non-R&amp;D ex_typologies'!$F$8:$F$10,),)*'Country-wise data'!AC101</f>
        <v>23.299108585410693</v>
      </c>
      <c r="AN101" s="55" cm="1">
        <f t="array" ref="AN101">INDEX('non-R&amp;D ex_typologies'!$J$8:$J$10,MATCH('Country-wise data'!FM101,'non-R&amp;D ex_typologies'!$F$8:$F$10,),)*'Country-wise data'!AD101</f>
        <v>26.934022610681662</v>
      </c>
      <c r="AO101" s="55" cm="1">
        <f t="array" ref="AO101">INDEX('non-R&amp;D ex_typologies'!$J$8:$J$10,MATCH('Country-wise data'!FN101,'non-R&amp;D ex_typologies'!$F$8:$F$10,),)*'Country-wise data'!AE101</f>
        <v>25.582327370461094</v>
      </c>
      <c r="AP101" s="55" cm="1">
        <f t="array" ref="AP101">INDEX('non-R&amp;D ex_typologies'!$J$8:$J$10,MATCH('Country-wise data'!FO101,'non-R&amp;D ex_typologies'!$F$8:$F$10,),)*'Country-wise data'!AF101</f>
        <v>27.665805181422922</v>
      </c>
      <c r="AQ101" s="55" cm="1">
        <f t="array" ref="AQ101">INDEX('non-R&amp;D ex_typologies'!$J$8:$J$10,MATCH('Country-wise data'!FP101,'non-R&amp;D ex_typologies'!$F$8:$F$10,),)*'Country-wise data'!AG101</f>
        <v>30.003335256252523</v>
      </c>
      <c r="AR101" s="55" cm="1">
        <f t="array" ref="AR101">INDEX('non-R&amp;D ex_typologies'!$J$8:$J$10,MATCH('Country-wise data'!FQ101,'non-R&amp;D ex_typologies'!$F$8:$F$10,),)*'Country-wise data'!AH101</f>
        <v>30.395233168436349</v>
      </c>
      <c r="AS101" s="55" cm="1">
        <f t="array" ref="AS101">INDEX('non-R&amp;D ex_typologies'!$J$8:$J$10,MATCH('Country-wise data'!FR101,'non-R&amp;D ex_typologies'!$F$8:$F$10,),)*'Country-wise data'!AI101</f>
        <v>30.367608089539086</v>
      </c>
      <c r="AT101" s="55" cm="1">
        <f t="array" ref="AT101">INDEX('non-R&amp;D ex_typologies'!$J$8:$J$10,MATCH('Country-wise data'!FS101,'non-R&amp;D ex_typologies'!$F$8:$F$10,),)*'Country-wise data'!AJ101</f>
        <v>31.325620083503651</v>
      </c>
      <c r="AU101" s="55" cm="1">
        <f t="array" ref="AU101">INDEX('non-R&amp;D ex_typologies'!$J$8:$J$10,MATCH('Country-wise data'!FT101,'non-R&amp;D ex_typologies'!$F$8:$F$10,),)*'Country-wise data'!AK101</f>
        <v>32.313854641519811</v>
      </c>
      <c r="AV101" s="55" cm="1">
        <f t="array" ref="AV101">INDEX('non-R&amp;D ex_typologies'!$J$8:$J$10,MATCH('Country-wise data'!FU101,'non-R&amp;D ex_typologies'!$F$8:$F$10,),)*'Country-wise data'!AL101</f>
        <v>33.333265199853102</v>
      </c>
      <c r="AW101">
        <f t="shared" si="139"/>
        <v>390.90107071926667</v>
      </c>
      <c r="AX101" s="53">
        <f>INDEX('GDP deflators'!$AB$3:$AK$155,MATCH('Country-wise data'!$B101,'GDP deflators'!$B$3:$B$155,),MATCH('Country-wise data'!AX$3,'GDP deflators'!$D$2:$M$2,))</f>
        <v>75.711291059640061</v>
      </c>
      <c r="AY101" s="53">
        <f>INDEX('GDP deflators'!$AB$3:$AK$155,MATCH('Country-wise data'!$B101,'GDP deflators'!$B$3:$B$155,),MATCH('Country-wise data'!AY$3,'GDP deflators'!$D$2:$M$2,))</f>
        <v>80.13576776458504</v>
      </c>
      <c r="AZ101" s="53">
        <f>INDEX('GDP deflators'!$AB$3:$AK$155,MATCH('Country-wise data'!$B101,'GDP deflators'!$B$3:$B$155,),MATCH('Country-wise data'!AZ$3,'GDP deflators'!$D$2:$M$2,))</f>
        <v>85.084667620077497</v>
      </c>
      <c r="BA101" s="53">
        <f>INDEX('GDP deflators'!$AB$3:$AK$155,MATCH('Country-wise data'!$B101,'GDP deflators'!$B$3:$B$155,),MATCH('Country-wise data'!BA$3,'GDP deflators'!$D$2:$M$2,))</f>
        <v>89.768636836480482</v>
      </c>
      <c r="BB101" s="53">
        <f>INDEX('GDP deflators'!$AB$3:$AK$155,MATCH('Country-wise data'!$B101,'GDP deflators'!$B$3:$B$155,),MATCH('Country-wise data'!BB$3,'GDP deflators'!$D$2:$M$2,))</f>
        <v>93.536721436403695</v>
      </c>
      <c r="BC101" s="53">
        <f>INDEX('GDP deflators'!$AB$3:$AK$155,MATCH('Country-wise data'!$B101,'GDP deflators'!$B$3:$B$155,),MATCH('Country-wise data'!BC$3,'GDP deflators'!$D$2:$M$2,))</f>
        <v>95.855174903114317</v>
      </c>
      <c r="BD101" s="53">
        <f>INDEX('GDP deflators'!$AB$3:$AK$155,MATCH('Country-wise data'!$B101,'GDP deflators'!$B$3:$B$155,),MATCH('Country-wise data'!BD$3,'GDP deflators'!$D$2:$M$2,))</f>
        <v>97.774211716753356</v>
      </c>
      <c r="BE101" s="53">
        <f>INDEX('GDP deflators'!$AB$3:$AK$155,MATCH('Country-wise data'!$B101,'GDP deflators'!$B$3:$B$155,),MATCH('Country-wise data'!BE$3,'GDP deflators'!$D$2:$M$2,))</f>
        <v>99.483533150766931</v>
      </c>
      <c r="BF101" s="53">
        <f>INDEX('GDP deflators'!$AB$3:$AK$155,MATCH('Country-wise data'!$B101,'GDP deflators'!$B$3:$B$155,),MATCH('Country-wise data'!BF$3,'GDP deflators'!$D$2:$M$2,))</f>
        <v>100.4272512196692</v>
      </c>
      <c r="BG101" s="53">
        <f>INDEX('GDP deflators'!$AB$3:$AK$155,MATCH('Country-wise data'!$B101,'GDP deflators'!$B$3:$B$155,),MATCH('Country-wise data'!BG$3,'GDP deflators'!$D$2:$M$2,))</f>
        <v>100</v>
      </c>
      <c r="BH101" cm="1">
        <f t="array" ref="BH101">H101/(INDEX($AX101:$BG101,,MATCH(BH$3,$AX$3:$BG$3,))/100)</f>
        <v>154.00609125546504</v>
      </c>
      <c r="BI101" cm="1">
        <f t="array" ref="BI101">I101/(INDEX($AX101:$BG101,,MATCH(BI$3,$AX$3:$BG$3,))/100)</f>
        <v>145.50306717287091</v>
      </c>
      <c r="BJ101" cm="1">
        <f t="array" ref="BJ101">J101/(INDEX($AX101:$BG101,,MATCH(BJ$3,$AX$3:$BG$3,))/100)</f>
        <v>414.99838910656888</v>
      </c>
      <c r="BK101" cm="1">
        <f t="array" ref="BK101">K101/(INDEX($AX101:$BG101,,MATCH(BK$3,$AX$3:$BG$3,))/100)</f>
        <v>413.73469965522253</v>
      </c>
      <c r="BL101" cm="1">
        <f t="array" ref="BL101">L101/(INDEX($AX101:$BG101,,MATCH(BL$3,$AX$3:$BG$3,))/100)</f>
        <v>375.64070517362916</v>
      </c>
      <c r="BM101" cm="1">
        <f t="array" ref="BM101">M101/(INDEX($AX101:$BG101,,MATCH(BM$3,$AX$3:$BG$3,))/100)</f>
        <v>558.08358864370462</v>
      </c>
      <c r="BN101" cm="1">
        <f t="array" ref="BN101">N101/(INDEX($AX101:$BG101,,MATCH(BN$3,$AX$3:$BG$3,))/100)</f>
        <v>488.60531996305758</v>
      </c>
      <c r="BO101" cm="1">
        <f t="array" ref="BO101">O101/(INDEX($AX101:$BG101,,MATCH(BO$3,$AX$3:$BG$3,))/100)</f>
        <v>498.03418144501273</v>
      </c>
      <c r="BP101" cm="1">
        <f t="array" ref="BP101">P101/(INDEX($AX101:$BG101,,MATCH(BP$3,$AX$3:$BG$3,))/100)</f>
        <v>503.22122119481094</v>
      </c>
      <c r="BQ101" cm="1">
        <f t="array" ref="BQ101">Q101/(INDEX($AX101:$BG101,,MATCH(BQ$3,$AX$3:$BG$3,))/100)</f>
        <v>515.47866480000005</v>
      </c>
      <c r="BS101" cm="1">
        <f t="array" ref="BS101">S101/(INDEX($AX101:$BG101,,MATCH(BS$3,$AX$3:$BG$3,))/100)</f>
        <v>1404.9383389355939</v>
      </c>
      <c r="BT101" cm="1">
        <f t="array" ref="BT101">T101/(INDEX($AX101:$BG101,,MATCH(BT$3,$AX$3:$BG$3,))/100)</f>
        <v>1397.8217583073285</v>
      </c>
      <c r="BU101" cm="1">
        <f t="array" ref="BU101">U101/(INDEX($AX101:$BG101,,MATCH(BU$3,$AX$3:$BG$3,))/100)</f>
        <v>1448.1182314794096</v>
      </c>
      <c r="BV101" cm="1">
        <f t="array" ref="BV101">V101/(INDEX($AX101:$BG101,,MATCH(BV$3,$AX$3:$BG$3,))/100)</f>
        <v>1495.7201505084613</v>
      </c>
      <c r="BW101" cm="1">
        <f t="array" ref="BW101">W101/(INDEX($AX101:$BG101,,MATCH(BW$3,$AX$3:$BG$3,))/100)</f>
        <v>1520.9932240005819</v>
      </c>
      <c r="BX101" cm="1">
        <f t="array" ref="BX101">X101/(INDEX($AX101:$BG101,,MATCH(BX$3,$AX$3:$BG$3,))/100)</f>
        <v>1572.2063775098663</v>
      </c>
      <c r="BY101" cm="1">
        <f t="array" ref="BY101">Y101/(INDEX($AX101:$BG101,,MATCH(BY$3,$AX$3:$BG$3,))/100)</f>
        <v>1542.3968677638511</v>
      </c>
      <c r="BZ101" cm="1">
        <f t="array" ref="BZ101">Z101/(INDEX($AX101:$BG101,,MATCH(BZ$3,$AX$3:$BG$3,))/100)</f>
        <v>1475.9219023461881</v>
      </c>
      <c r="CA101" cm="1">
        <f t="array" ref="CA101">AA101/(INDEX($AX101:$BG101,,MATCH(CA$3,$AX$3:$BG$3,))/100)</f>
        <v>1412.370629260236</v>
      </c>
      <c r="CB101" cm="1">
        <f t="array" ref="CB101">AB101/(INDEX($AX101:$BG101,,MATCH(CB$3,$AX$3:$BG$3,))/100)</f>
        <v>1446.7730999999999</v>
      </c>
      <c r="CC101" cm="1">
        <f t="array" ref="CC101">AC101/(INDEX($AX101:$BG101,,MATCH(CC$3,$AX$3:$BG$3,))/100)</f>
        <v>10.533412607448858</v>
      </c>
      <c r="CD101" cm="1">
        <f t="array" ref="CD101">AD101/(INDEX($AX101:$BG101,,MATCH(CD$3,$AX$3:$BG$3,))/100)</f>
        <v>11.504434113098988</v>
      </c>
      <c r="CE101" cm="1">
        <f t="array" ref="CE101">AE101/(INDEX($AX101:$BG101,,MATCH(CE$3,$AX$3:$BG$3,))/100)</f>
        <v>10.291512089411457</v>
      </c>
      <c r="CF101" cm="1">
        <f t="array" ref="CF101">AF101/(INDEX($AX101:$BG101,,MATCH(CF$3,$AX$3:$BG$3,))/100)</f>
        <v>10.548947405146116</v>
      </c>
      <c r="CG101" cm="1">
        <f t="array" ref="CG101">AG101/(INDEX($AX101:$BG101,,MATCH(CG$3,$AX$3:$BG$3,))/100)</f>
        <v>10.979380456334548</v>
      </c>
      <c r="CH101" cm="1">
        <f t="array" ref="CH101">AH101/(INDEX($AX101:$BG101,,MATCH(CH$3,$AX$3:$BG$3,))/100)</f>
        <v>10.853763603058333</v>
      </c>
      <c r="CI101" cm="1">
        <f t="array" ref="CI101">AI101/(INDEX($AX101:$BG101,,MATCH(CI$3,$AX$3:$BG$3,))/100)</f>
        <v>10.631063341310186</v>
      </c>
      <c r="CJ101" cm="1">
        <f t="array" ref="CJ101">AJ101/(INDEX($AX101:$BG101,,MATCH(CJ$3,$AX$3:$BG$3,))/100)</f>
        <v>10.77801835091384</v>
      </c>
      <c r="CK101" cm="1">
        <f t="array" ref="CK101">AK101/(INDEX($AX101:$BG101,,MATCH(CK$3,$AX$3:$BG$3,))/100)</f>
        <v>11.013557770960171</v>
      </c>
      <c r="CL101" cm="1">
        <f t="array" ref="CL101">AL101/(INDEX($AX101:$BG101,,MATCH(CL$3,$AX$3:$BG$3,))/100)</f>
        <v>11.4095443431577</v>
      </c>
      <c r="CM101" cm="1">
        <f t="array" ref="CM101">AM101/(INDEX($AX101:$BG101,,MATCH(CM$3,$AX$3:$BG$3,))/100)</f>
        <v>30.773624725349464</v>
      </c>
      <c r="CN101" cm="1">
        <f t="array" ref="CN101">AN101/(INDEX($AX101:$BG101,,MATCH(CN$3,$AX$3:$BG$3,))/100)</f>
        <v>33.610488003067218</v>
      </c>
      <c r="CO101" cm="1">
        <f t="array" ref="CO101">AO101/(INDEX($AX101:$BG101,,MATCH(CO$3,$AX$3:$BG$3,))/100)</f>
        <v>30.066906395746926</v>
      </c>
      <c r="CP101" cm="1">
        <f t="array" ref="CP101">AP101/(INDEX($AX101:$BG101,,MATCH(CP$3,$AX$3:$BG$3,))/100)</f>
        <v>30.819010019967237</v>
      </c>
      <c r="CQ101" cm="1">
        <f t="array" ref="CQ101">AQ101/(INDEX($AX101:$BG101,,MATCH(CQ$3,$AX$3:$BG$3,))/100)</f>
        <v>32.076530795076039</v>
      </c>
      <c r="CR101" cm="1">
        <f t="array" ref="CR101">AR101/(INDEX($AX101:$BG101,,MATCH(CR$3,$AX$3:$BG$3,))/100)</f>
        <v>31.709538060056072</v>
      </c>
      <c r="CS101" cm="1">
        <f t="array" ref="CS101">AS101/(INDEX($AX101:$BG101,,MATCH(CS$3,$AX$3:$BG$3,))/100)</f>
        <v>31.058913752751511</v>
      </c>
      <c r="CT101" cm="1">
        <f t="array" ref="CT101">AT101/(INDEX($AX101:$BG101,,MATCH(CT$3,$AX$3:$BG$3,))/100)</f>
        <v>31.488246437759489</v>
      </c>
      <c r="CU101" cm="1">
        <f t="array" ref="CU101">AU101/(INDEX($AX101:$BG101,,MATCH(CU$3,$AX$3:$BG$3,))/100)</f>
        <v>32.176380662693049</v>
      </c>
      <c r="CV101" cm="1">
        <f t="array" ref="CV101">AV101/(INDEX($AX101:$BG101,,MATCH(CV$3,$AX$3:$BG$3,))/100)</f>
        <v>33.333265199853102</v>
      </c>
      <c r="CW101">
        <f t="shared" si="140"/>
        <v>425.65653813316027</v>
      </c>
      <c r="CX101">
        <f>IFERROR(1/INDEX('exch rates'!$BC$5:$BL$268,MATCH('Country-wise data'!$B101,'exch rates'!$A$5:$A$268,),MATCH(CX$3,'exch rates'!$BC$4:$BL$4,)),1)</f>
        <v>1</v>
      </c>
      <c r="CY101">
        <f>IFERROR(1/INDEX('exch rates'!$BC$5:$BL$268,MATCH('Country-wise data'!$B101,'exch rates'!$A$5:$A$268,),MATCH(CY$3,'exch rates'!$BC$4:$BL$4,)),1)</f>
        <v>1</v>
      </c>
      <c r="CZ101">
        <f>IFERROR(1/INDEX('exch rates'!$BC$5:$BL$268,MATCH('Country-wise data'!$B101,'exch rates'!$A$5:$A$268,),MATCH(CZ$3,'exch rates'!$BC$4:$BL$4,)),1)</f>
        <v>1</v>
      </c>
      <c r="DA101">
        <f>IFERROR(1/INDEX('exch rates'!$BC$5:$BL$268,MATCH('Country-wise data'!$B101,'exch rates'!$A$5:$A$268,),MATCH(DA$3,'exch rates'!$BC$4:$BL$4,)),1)</f>
        <v>1</v>
      </c>
      <c r="DB101">
        <f>IFERROR(1/INDEX('exch rates'!$BC$5:$BL$268,MATCH('Country-wise data'!$B101,'exch rates'!$A$5:$A$268,),MATCH(DB$3,'exch rates'!$BC$4:$BL$4,)),1)</f>
        <v>1</v>
      </c>
      <c r="DC101">
        <f>IFERROR(1/INDEX('exch rates'!$BC$5:$BL$268,MATCH('Country-wise data'!$B101,'exch rates'!$A$5:$A$268,),MATCH(DC$3,'exch rates'!$BC$4:$BL$4,)),1)</f>
        <v>1</v>
      </c>
      <c r="DD101">
        <f>IFERROR(1/INDEX('exch rates'!$BC$5:$BL$268,MATCH('Country-wise data'!$B101,'exch rates'!$A$5:$A$268,),MATCH(DD$3,'exch rates'!$BC$4:$BL$4,)),1)</f>
        <v>1</v>
      </c>
      <c r="DE101">
        <f>IFERROR(1/INDEX('exch rates'!$BC$5:$BL$268,MATCH('Country-wise data'!$B101,'exch rates'!$A$5:$A$268,),MATCH(DE$3,'exch rates'!$BC$4:$BL$4,)),1)</f>
        <v>1</v>
      </c>
      <c r="DF101">
        <f>IFERROR(1/INDEX('exch rates'!$BC$5:$BL$268,MATCH('Country-wise data'!$B101,'exch rates'!$A$5:$A$268,),MATCH(DF$3,'exch rates'!$BC$4:$BL$4,)),1)</f>
        <v>1</v>
      </c>
      <c r="DG101">
        <f>IFERROR(1/INDEX('exch rates'!$BC$5:$BL$268,MATCH('Country-wise data'!$B101,'exch rates'!$A$5:$A$268,),MATCH(DG$3,'exch rates'!$BC$4:$BL$4,)),1)</f>
        <v>1</v>
      </c>
      <c r="DH101" cm="1">
        <f t="array" ref="DH101">(BH101/INDEX($CX101:$DG101,,MATCH(DH$3,$CX$3:$DG$3,)))*$DG101</f>
        <v>154.00609125546504</v>
      </c>
      <c r="DI101" cm="1">
        <f t="array" ref="DI101">(BI101/INDEX($CX101:$DG101,,MATCH(DI$3,$CX$3:$DG$3,)))*$DG101</f>
        <v>145.50306717287091</v>
      </c>
      <c r="DJ101" cm="1">
        <f t="array" ref="DJ101">(BJ101/INDEX($CX101:$DG101,,MATCH(DJ$3,$CX$3:$DG$3,)))*$DG101</f>
        <v>414.99838910656888</v>
      </c>
      <c r="DK101" cm="1">
        <f t="array" ref="DK101">(BK101/INDEX($CX101:$DG101,,MATCH(DK$3,$CX$3:$DG$3,)))*$DG101</f>
        <v>413.73469965522253</v>
      </c>
      <c r="DL101" cm="1">
        <f t="array" ref="DL101">(BL101/INDEX($CX101:$DG101,,MATCH(DL$3,$CX$3:$DG$3,)))*$DG101</f>
        <v>375.64070517362916</v>
      </c>
      <c r="DM101" cm="1">
        <f t="array" ref="DM101">(BM101/INDEX($CX101:$DG101,,MATCH(DM$3,$CX$3:$DG$3,)))*$DG101</f>
        <v>558.08358864370462</v>
      </c>
      <c r="DN101" cm="1">
        <f t="array" ref="DN101">(BN101/INDEX($CX101:$DG101,,MATCH(DN$3,$CX$3:$DG$3,)))*$DG101</f>
        <v>488.60531996305758</v>
      </c>
      <c r="DO101" cm="1">
        <f t="array" ref="DO101">(BO101/INDEX($CX101:$DG101,,MATCH(DO$3,$CX$3:$DG$3,)))*$DG101</f>
        <v>498.03418144501273</v>
      </c>
      <c r="DP101" cm="1">
        <f t="array" ref="DP101">(BP101/INDEX($CX101:$DG101,,MATCH(DP$3,$CX$3:$DG$3,)))*$DG101</f>
        <v>503.22122119481094</v>
      </c>
      <c r="DQ101" cm="1">
        <f t="array" ref="DQ101">(BQ101/INDEX($CX101:$DG101,,MATCH(DQ$3,$CX$3:$DG$3,)))*$DG101</f>
        <v>515.47866480000005</v>
      </c>
      <c r="DS101" cm="1">
        <f t="array" ref="DS101">(BS101/INDEX($CX101:$DG101,,MATCH(DS$3,$CX$3:$DG$3,)))*$DG101</f>
        <v>1404.9383389355939</v>
      </c>
      <c r="DT101" cm="1">
        <f t="array" ref="DT101">(BT101/INDEX($CX101:$DG101,,MATCH(DT$3,$CX$3:$DG$3,)))*$DG101</f>
        <v>1397.8217583073285</v>
      </c>
      <c r="DU101" cm="1">
        <f t="array" ref="DU101">(BU101/INDEX($CX101:$DG101,,MATCH(DU$3,$CX$3:$DG$3,)))*$DG101</f>
        <v>1448.1182314794096</v>
      </c>
      <c r="DV101" cm="1">
        <f t="array" ref="DV101">(BV101/INDEX($CX101:$DG101,,MATCH(DV$3,$CX$3:$DG$3,)))*$DG101</f>
        <v>1495.7201505084613</v>
      </c>
      <c r="DW101" cm="1">
        <f t="array" ref="DW101">(BW101/INDEX($CX101:$DG101,,MATCH(DW$3,$CX$3:$DG$3,)))*$DG101</f>
        <v>1520.9932240005819</v>
      </c>
      <c r="DX101" cm="1">
        <f t="array" ref="DX101">(BX101/INDEX($CX101:$DG101,,MATCH(DX$3,$CX$3:$DG$3,)))*$DG101</f>
        <v>1572.2063775098663</v>
      </c>
      <c r="DY101" cm="1">
        <f t="array" ref="DY101">(BY101/INDEX($CX101:$DG101,,MATCH(DY$3,$CX$3:$DG$3,)))*$DG101</f>
        <v>1542.3968677638511</v>
      </c>
      <c r="DZ101" cm="1">
        <f t="array" ref="DZ101">(BZ101/INDEX($CX101:$DG101,,MATCH(DZ$3,$CX$3:$DG$3,)))*$DG101</f>
        <v>1475.9219023461881</v>
      </c>
      <c r="EA101" cm="1">
        <f t="array" ref="EA101">(CA101/INDEX($CX101:$DG101,,MATCH(EA$3,$CX$3:$DG$3,)))*$DG101</f>
        <v>1412.370629260236</v>
      </c>
      <c r="EB101" cm="1">
        <f t="array" ref="EB101">(CB101/INDEX($CX101:$DG101,,MATCH(EB$3,$CX$3:$DG$3,)))*$DG101</f>
        <v>1446.7730999999999</v>
      </c>
      <c r="EC101" s="53" cm="1">
        <f t="array" ref="EC101">(CC101/INDEX($CX101:$DG101,,MATCH(EC$3,$CX$3:$DG$3,)))*$DG101</f>
        <v>10.533412607448858</v>
      </c>
      <c r="ED101" cm="1">
        <f t="array" ref="ED101">(CD101/INDEX($CX101:$DG101,,MATCH(ED$3,$CX$3:$DG$3,)))*$DG101</f>
        <v>11.504434113098988</v>
      </c>
      <c r="EE101" cm="1">
        <f t="array" ref="EE101">(CE101/INDEX($CX101:$DG101,,MATCH(EE$3,$CX$3:$DG$3,)))*$DG101</f>
        <v>10.291512089411457</v>
      </c>
      <c r="EF101" cm="1">
        <f t="array" ref="EF101">(CF101/INDEX($CX101:$DG101,,MATCH(EF$3,$CX$3:$DG$3,)))*$DG101</f>
        <v>10.548947405146116</v>
      </c>
      <c r="EG101" cm="1">
        <f t="array" ref="EG101">(CG101/INDEX($CX101:$DG101,,MATCH(EG$3,$CX$3:$DG$3,)))*$DG101</f>
        <v>10.979380456334548</v>
      </c>
      <c r="EH101" cm="1">
        <f t="array" ref="EH101">(CH101/INDEX($CX101:$DG101,,MATCH(EH$3,$CX$3:$DG$3,)))*$DG101</f>
        <v>10.853763603058333</v>
      </c>
      <c r="EI101" cm="1">
        <f t="array" ref="EI101">(CI101/INDEX($CX101:$DG101,,MATCH(EI$3,$CX$3:$DG$3,)))*$DG101</f>
        <v>10.631063341310186</v>
      </c>
      <c r="EJ101" cm="1">
        <f t="array" ref="EJ101">(CJ101/INDEX($CX101:$DG101,,MATCH(EJ$3,$CX$3:$DG$3,)))*$DG101</f>
        <v>10.77801835091384</v>
      </c>
      <c r="EK101" cm="1">
        <f t="array" ref="EK101">(CK101/INDEX($CX101:$DG101,,MATCH(EK$3,$CX$3:$DG$3,)))*$DG101</f>
        <v>11.013557770960171</v>
      </c>
      <c r="EL101" cm="1">
        <f t="array" ref="EL101">(CL101/INDEX($CX101:$DG101,,MATCH(EL$3,$CX$3:$DG$3,)))*$DG101</f>
        <v>11.4095443431577</v>
      </c>
      <c r="EM101" cm="1">
        <f t="array" ref="EM101">(CM101/INDEX($CX101:$DG101,,MATCH(EM$3,$CX$3:$DG$3,)))*$DG101</f>
        <v>30.773624725349464</v>
      </c>
      <c r="EN101" cm="1">
        <f t="array" ref="EN101">(CN101/INDEX($CX101:$DG101,,MATCH(EN$3,$CX$3:$DG$3,)))*$DG101</f>
        <v>33.610488003067218</v>
      </c>
      <c r="EO101" cm="1">
        <f t="array" ref="EO101">(CO101/INDEX($CX101:$DG101,,MATCH(EO$3,$CX$3:$DG$3,)))*$DG101</f>
        <v>30.066906395746926</v>
      </c>
      <c r="EP101" cm="1">
        <f t="array" ref="EP101">(CP101/INDEX($CX101:$DG101,,MATCH(EP$3,$CX$3:$DG$3,)))*$DG101</f>
        <v>30.819010019967237</v>
      </c>
      <c r="EQ101" cm="1">
        <f t="array" ref="EQ101">(CQ101/INDEX($CX101:$DG101,,MATCH(EQ$3,$CX$3:$DG$3,)))*$DG101</f>
        <v>32.076530795076039</v>
      </c>
      <c r="ER101" cm="1">
        <f t="array" ref="ER101">(CR101/INDEX($CX101:$DG101,,MATCH(ER$3,$CX$3:$DG$3,)))*$DG101</f>
        <v>31.709538060056072</v>
      </c>
      <c r="ES101" cm="1">
        <f t="array" ref="ES101">(CS101/INDEX($CX101:$DG101,,MATCH(ES$3,$CX$3:$DG$3,)))*$DG101</f>
        <v>31.058913752751511</v>
      </c>
      <c r="ET101" cm="1">
        <f t="array" ref="ET101">(CT101/INDEX($CX101:$DG101,,MATCH(ET$3,$CX$3:$DG$3,)))*$DG101</f>
        <v>31.488246437759489</v>
      </c>
      <c r="EU101" cm="1">
        <f t="array" ref="EU101">(CU101/INDEX($CX101:$DG101,,MATCH(EU$3,$CX$3:$DG$3,)))*$DG101</f>
        <v>32.176380662693049</v>
      </c>
      <c r="EV101" cm="1">
        <f t="array" ref="EV101">(CV101/INDEX($CX101:$DG101,,MATCH(EV$3,$CX$3:$DG$3,)))*$DG101</f>
        <v>33.333265199853102</v>
      </c>
      <c r="EW101">
        <f t="shared" si="94"/>
        <v>425.65653813316027</v>
      </c>
      <c r="EY101" s="96">
        <f t="shared" si="105"/>
        <v>7.4974198621621767E-3</v>
      </c>
      <c r="EZ101" s="96">
        <f t="shared" si="95"/>
        <v>8.2302582891756616E-3</v>
      </c>
      <c r="FA101" s="96">
        <f t="shared" si="96"/>
        <v>7.1068175689615919E-3</v>
      </c>
      <c r="FB101" s="96">
        <f t="shared" si="97"/>
        <v>7.0527547560016906E-3</v>
      </c>
      <c r="FC101" s="96">
        <f t="shared" si="98"/>
        <v>7.2185597431237121E-3</v>
      </c>
      <c r="FD101" s="96">
        <f t="shared" si="99"/>
        <v>6.9035234548844851E-3</v>
      </c>
      <c r="FE101" s="96">
        <f t="shared" si="100"/>
        <v>6.8925602505423775E-3</v>
      </c>
      <c r="FF101" s="96">
        <f t="shared" si="101"/>
        <v>7.3025668456987089E-3</v>
      </c>
      <c r="FG101" s="96">
        <f t="shared" si="102"/>
        <v>7.7979232524318298E-3</v>
      </c>
      <c r="FH101" s="96">
        <f t="shared" si="103"/>
        <v>7.8862016049079855E-3</v>
      </c>
      <c r="FJ101" s="96">
        <f t="shared" si="106"/>
        <v>1471.726058011152</v>
      </c>
      <c r="FK101" s="96" t="str">
        <f>IF(AND('Country-wise data'!FJ101&gt;'non-R&amp;D ex_typologies'!$C$17,'Country-wise data'!FJ101&lt;'non-R&amp;D ex_typologies'!$D$17),"Small",IF(AND('Country-wise data'!FJ101&gt;'non-R&amp;D ex_typologies'!$E$17,'Country-wise data'!$FJ$4&lt;'non-R&amp;D ex_typologies'!$F$17),"Medium","Large"))</f>
        <v>Small</v>
      </c>
      <c r="FL101" t="str">
        <f>IF($FK101='non-R&amp;D ex_typologies'!$C$16,IF(AND('Country-wise data'!EY101&gt;'non-R&amp;D ex_typologies'!$C$21,'Country-wise data'!EY101&lt;'non-R&amp;D ex_typologies'!$D$21),'non-R&amp;D ex_typologies'!$B$21,IF(AND('Country-wise data'!EY101&gt;'non-R&amp;D ex_typologies'!$C$19,'Country-wise data'!EY101&lt;'non-R&amp;D ex_typologies'!$D$19),'non-R&amp;D ex_typologies'!$B$19,'non-R&amp;D ex_typologies'!$B$20)),IF($FK101='non-R&amp;D ex_typologies'!$E$16,IF(AND('Country-wise data'!EY101&gt;'non-R&amp;D ex_typologies'!$E$21,'Country-wise data'!EY101&lt;'non-R&amp;D ex_typologies'!$F$21),'non-R&amp;D ex_typologies'!$B$21,IF(AND('Country-wise data'!EY101&gt;'non-R&amp;D ex_typologies'!$E$19,'Country-wise data'!EY101&lt;'non-R&amp;D ex_typologies'!$F$19),'non-R&amp;D ex_typologies'!$B$19,'non-R&amp;D ex_typologies'!$B$20)),IF(AND('Country-wise data'!EY101&gt;'non-R&amp;D ex_typologies'!$G$21,'Country-wise data'!EY101&lt;'non-R&amp;D ex_typologies'!$H$21),'non-R&amp;D ex_typologies'!$B$21,IF(AND('Country-wise data'!EY101&gt;'non-R&amp;D ex_typologies'!$G$19,'Country-wise data'!EY101&lt;'non-R&amp;D ex_typologies'!$H$19),'non-R&amp;D ex_typologies'!$B$19,'non-R&amp;D ex_typologies'!$B$20))))</f>
        <v>Program heavy</v>
      </c>
      <c r="FM101" t="str">
        <f>IF($FK101='non-R&amp;D ex_typologies'!$C$16,IF(AND('Country-wise data'!EZ101&gt;'non-R&amp;D ex_typologies'!$C$21,'Country-wise data'!EZ101&lt;'non-R&amp;D ex_typologies'!$D$21),'non-R&amp;D ex_typologies'!$B$21,IF(AND('Country-wise data'!EZ101&gt;'non-R&amp;D ex_typologies'!$C$19,'Country-wise data'!EZ101&lt;'non-R&amp;D ex_typologies'!$D$19),'non-R&amp;D ex_typologies'!$B$19,'non-R&amp;D ex_typologies'!$B$20)),IF($FK101='non-R&amp;D ex_typologies'!$E$16,IF(AND('Country-wise data'!EZ101&gt;'non-R&amp;D ex_typologies'!$E$21,'Country-wise data'!EZ101&lt;'non-R&amp;D ex_typologies'!$F$21),'non-R&amp;D ex_typologies'!$B$21,IF(AND('Country-wise data'!EZ101&gt;'non-R&amp;D ex_typologies'!$E$19,'Country-wise data'!EZ101&lt;'non-R&amp;D ex_typologies'!$F$19),'non-R&amp;D ex_typologies'!$B$19,'non-R&amp;D ex_typologies'!$B$20)),IF(AND('Country-wise data'!EZ101&gt;'non-R&amp;D ex_typologies'!$G$21,'Country-wise data'!EZ101&lt;'non-R&amp;D ex_typologies'!$H$21),'non-R&amp;D ex_typologies'!$B$21,IF(AND('Country-wise data'!EZ101&gt;'non-R&amp;D ex_typologies'!$G$19,'Country-wise data'!EZ101&lt;'non-R&amp;D ex_typologies'!$H$19),'non-R&amp;D ex_typologies'!$B$19,'non-R&amp;D ex_typologies'!$B$20))))</f>
        <v>Program heavy</v>
      </c>
      <c r="FN101" t="str">
        <f>IF($FK101='non-R&amp;D ex_typologies'!$C$16,IF(AND('Country-wise data'!FA101&gt;'non-R&amp;D ex_typologies'!$C$21,'Country-wise data'!FA101&lt;'non-R&amp;D ex_typologies'!$D$21),'non-R&amp;D ex_typologies'!$B$21,IF(AND('Country-wise data'!FA101&gt;'non-R&amp;D ex_typologies'!$C$19,'Country-wise data'!FA101&lt;'non-R&amp;D ex_typologies'!$D$19),'non-R&amp;D ex_typologies'!$B$19,'non-R&amp;D ex_typologies'!$B$20)),IF($FK101='non-R&amp;D ex_typologies'!$E$16,IF(AND('Country-wise data'!FA101&gt;'non-R&amp;D ex_typologies'!$E$21,'Country-wise data'!FA101&lt;'non-R&amp;D ex_typologies'!$F$21),'non-R&amp;D ex_typologies'!$B$21,IF(AND('Country-wise data'!FA101&gt;'non-R&amp;D ex_typologies'!$E$19,'Country-wise data'!FA101&lt;'non-R&amp;D ex_typologies'!$F$19),'non-R&amp;D ex_typologies'!$B$19,'non-R&amp;D ex_typologies'!$B$20)),IF(AND('Country-wise data'!FA101&gt;'non-R&amp;D ex_typologies'!$G$21,'Country-wise data'!FA101&lt;'non-R&amp;D ex_typologies'!$H$21),'non-R&amp;D ex_typologies'!$B$21,IF(AND('Country-wise data'!FA101&gt;'non-R&amp;D ex_typologies'!$G$19,'Country-wise data'!FA101&lt;'non-R&amp;D ex_typologies'!$H$19),'non-R&amp;D ex_typologies'!$B$19,'non-R&amp;D ex_typologies'!$B$20))))</f>
        <v>Program heavy</v>
      </c>
      <c r="FO101" t="str">
        <f>IF($FK101='non-R&amp;D ex_typologies'!$C$16,IF(AND('Country-wise data'!FB101&gt;'non-R&amp;D ex_typologies'!$C$21,'Country-wise data'!FB101&lt;'non-R&amp;D ex_typologies'!$D$21),'non-R&amp;D ex_typologies'!$B$21,IF(AND('Country-wise data'!FB101&gt;'non-R&amp;D ex_typologies'!$C$19,'Country-wise data'!FB101&lt;'non-R&amp;D ex_typologies'!$D$19),'non-R&amp;D ex_typologies'!$B$19,'non-R&amp;D ex_typologies'!$B$20)),IF($FK101='non-R&amp;D ex_typologies'!$E$16,IF(AND('Country-wise data'!FB101&gt;'non-R&amp;D ex_typologies'!$E$21,'Country-wise data'!FB101&lt;'non-R&amp;D ex_typologies'!$F$21),'non-R&amp;D ex_typologies'!$B$21,IF(AND('Country-wise data'!FB101&gt;'non-R&amp;D ex_typologies'!$E$19,'Country-wise data'!FB101&lt;'non-R&amp;D ex_typologies'!$F$19),'non-R&amp;D ex_typologies'!$B$19,'non-R&amp;D ex_typologies'!$B$20)),IF(AND('Country-wise data'!FB101&gt;'non-R&amp;D ex_typologies'!$G$21,'Country-wise data'!FB101&lt;'non-R&amp;D ex_typologies'!$H$21),'non-R&amp;D ex_typologies'!$B$21,IF(AND('Country-wise data'!FB101&gt;'non-R&amp;D ex_typologies'!$G$19,'Country-wise data'!FB101&lt;'non-R&amp;D ex_typologies'!$H$19),'non-R&amp;D ex_typologies'!$B$19,'non-R&amp;D ex_typologies'!$B$20))))</f>
        <v>Program heavy</v>
      </c>
      <c r="FP101" t="str">
        <f>IF($FK101='non-R&amp;D ex_typologies'!$C$16,IF(AND('Country-wise data'!FC101&gt;'non-R&amp;D ex_typologies'!$C$21,'Country-wise data'!FC101&lt;'non-R&amp;D ex_typologies'!$D$21),'non-R&amp;D ex_typologies'!$B$21,IF(AND('Country-wise data'!FC101&gt;'non-R&amp;D ex_typologies'!$C$19,'Country-wise data'!FC101&lt;'non-R&amp;D ex_typologies'!$D$19),'non-R&amp;D ex_typologies'!$B$19,'non-R&amp;D ex_typologies'!$B$20)),IF($FK101='non-R&amp;D ex_typologies'!$E$16,IF(AND('Country-wise data'!FC101&gt;'non-R&amp;D ex_typologies'!$E$21,'Country-wise data'!FC101&lt;'non-R&amp;D ex_typologies'!$F$21),'non-R&amp;D ex_typologies'!$B$21,IF(AND('Country-wise data'!FC101&gt;'non-R&amp;D ex_typologies'!$E$19,'Country-wise data'!FC101&lt;'non-R&amp;D ex_typologies'!$F$19),'non-R&amp;D ex_typologies'!$B$19,'non-R&amp;D ex_typologies'!$B$20)),IF(AND('Country-wise data'!FC101&gt;'non-R&amp;D ex_typologies'!$G$21,'Country-wise data'!FC101&lt;'non-R&amp;D ex_typologies'!$H$21),'non-R&amp;D ex_typologies'!$B$21,IF(AND('Country-wise data'!FC101&gt;'non-R&amp;D ex_typologies'!$G$19,'Country-wise data'!FC101&lt;'non-R&amp;D ex_typologies'!$H$19),'non-R&amp;D ex_typologies'!$B$19,'non-R&amp;D ex_typologies'!$B$20))))</f>
        <v>Program heavy</v>
      </c>
      <c r="FQ101" t="str">
        <f>IF($FK101='non-R&amp;D ex_typologies'!$C$16,IF(AND('Country-wise data'!FD101&gt;'non-R&amp;D ex_typologies'!$C$21,'Country-wise data'!FD101&lt;'non-R&amp;D ex_typologies'!$D$21),'non-R&amp;D ex_typologies'!$B$21,IF(AND('Country-wise data'!FD101&gt;'non-R&amp;D ex_typologies'!$C$19,'Country-wise data'!FD101&lt;'non-R&amp;D ex_typologies'!$D$19),'non-R&amp;D ex_typologies'!$B$19,'non-R&amp;D ex_typologies'!$B$20)),IF($FK101='non-R&amp;D ex_typologies'!$E$16,IF(AND('Country-wise data'!FD101&gt;'non-R&amp;D ex_typologies'!$E$21,'Country-wise data'!FD101&lt;'non-R&amp;D ex_typologies'!$F$21),'non-R&amp;D ex_typologies'!$B$21,IF(AND('Country-wise data'!FD101&gt;'non-R&amp;D ex_typologies'!$E$19,'Country-wise data'!FD101&lt;'non-R&amp;D ex_typologies'!$F$19),'non-R&amp;D ex_typologies'!$B$19,'non-R&amp;D ex_typologies'!$B$20)),IF(AND('Country-wise data'!FD101&gt;'non-R&amp;D ex_typologies'!$G$21,'Country-wise data'!FD101&lt;'non-R&amp;D ex_typologies'!$H$21),'non-R&amp;D ex_typologies'!$B$21,IF(AND('Country-wise data'!FD101&gt;'non-R&amp;D ex_typologies'!$G$19,'Country-wise data'!FD101&lt;'non-R&amp;D ex_typologies'!$H$19),'non-R&amp;D ex_typologies'!$B$19,'non-R&amp;D ex_typologies'!$B$20))))</f>
        <v>Program heavy</v>
      </c>
      <c r="FR101" t="str">
        <f>IF($FK101='non-R&amp;D ex_typologies'!$C$16,IF(AND('Country-wise data'!FE101&gt;'non-R&amp;D ex_typologies'!$C$21,'Country-wise data'!FE101&lt;'non-R&amp;D ex_typologies'!$D$21),'non-R&amp;D ex_typologies'!$B$21,IF(AND('Country-wise data'!FE101&gt;'non-R&amp;D ex_typologies'!$C$19,'Country-wise data'!FE101&lt;'non-R&amp;D ex_typologies'!$D$19),'non-R&amp;D ex_typologies'!$B$19,'non-R&amp;D ex_typologies'!$B$20)),IF($FK101='non-R&amp;D ex_typologies'!$E$16,IF(AND('Country-wise data'!FE101&gt;'non-R&amp;D ex_typologies'!$E$21,'Country-wise data'!FE101&lt;'non-R&amp;D ex_typologies'!$F$21),'non-R&amp;D ex_typologies'!$B$21,IF(AND('Country-wise data'!FE101&gt;'non-R&amp;D ex_typologies'!$E$19,'Country-wise data'!FE101&lt;'non-R&amp;D ex_typologies'!$F$19),'non-R&amp;D ex_typologies'!$B$19,'non-R&amp;D ex_typologies'!$B$20)),IF(AND('Country-wise data'!FE101&gt;'non-R&amp;D ex_typologies'!$G$21,'Country-wise data'!FE101&lt;'non-R&amp;D ex_typologies'!$H$21),'non-R&amp;D ex_typologies'!$B$21,IF(AND('Country-wise data'!FE101&gt;'non-R&amp;D ex_typologies'!$G$19,'Country-wise data'!FE101&lt;'non-R&amp;D ex_typologies'!$H$19),'non-R&amp;D ex_typologies'!$B$19,'non-R&amp;D ex_typologies'!$B$20))))</f>
        <v>Program heavy</v>
      </c>
      <c r="FS101" t="str">
        <f>IF($FK101='non-R&amp;D ex_typologies'!$C$16,IF(AND('Country-wise data'!FF101&gt;'non-R&amp;D ex_typologies'!$C$21,'Country-wise data'!FF101&lt;'non-R&amp;D ex_typologies'!$D$21),'non-R&amp;D ex_typologies'!$B$21,IF(AND('Country-wise data'!FF101&gt;'non-R&amp;D ex_typologies'!$C$19,'Country-wise data'!FF101&lt;'non-R&amp;D ex_typologies'!$D$19),'non-R&amp;D ex_typologies'!$B$19,'non-R&amp;D ex_typologies'!$B$20)),IF($FK101='non-R&amp;D ex_typologies'!$E$16,IF(AND('Country-wise data'!FF101&gt;'non-R&amp;D ex_typologies'!$E$21,'Country-wise data'!FF101&lt;'non-R&amp;D ex_typologies'!$F$21),'non-R&amp;D ex_typologies'!$B$21,IF(AND('Country-wise data'!FF101&gt;'non-R&amp;D ex_typologies'!$E$19,'Country-wise data'!FF101&lt;'non-R&amp;D ex_typologies'!$F$19),'non-R&amp;D ex_typologies'!$B$19,'non-R&amp;D ex_typologies'!$B$20)),IF(AND('Country-wise data'!FF101&gt;'non-R&amp;D ex_typologies'!$G$21,'Country-wise data'!FF101&lt;'non-R&amp;D ex_typologies'!$H$21),'non-R&amp;D ex_typologies'!$B$21,IF(AND('Country-wise data'!FF101&gt;'non-R&amp;D ex_typologies'!$G$19,'Country-wise data'!FF101&lt;'non-R&amp;D ex_typologies'!$H$19),'non-R&amp;D ex_typologies'!$B$19,'non-R&amp;D ex_typologies'!$B$20))))</f>
        <v>Program heavy</v>
      </c>
      <c r="FT101" t="str">
        <f>IF($FK101='non-R&amp;D ex_typologies'!$C$16,IF(AND('Country-wise data'!FG101&gt;'non-R&amp;D ex_typologies'!$C$21,'Country-wise data'!FG101&lt;'non-R&amp;D ex_typologies'!$D$21),'non-R&amp;D ex_typologies'!$B$21,IF(AND('Country-wise data'!FG101&gt;'non-R&amp;D ex_typologies'!$C$19,'Country-wise data'!FG101&lt;'non-R&amp;D ex_typologies'!$D$19),'non-R&amp;D ex_typologies'!$B$19,'non-R&amp;D ex_typologies'!$B$20)),IF($FK101='non-R&amp;D ex_typologies'!$E$16,IF(AND('Country-wise data'!FG101&gt;'non-R&amp;D ex_typologies'!$E$21,'Country-wise data'!FG101&lt;'non-R&amp;D ex_typologies'!$F$21),'non-R&amp;D ex_typologies'!$B$21,IF(AND('Country-wise data'!FG101&gt;'non-R&amp;D ex_typologies'!$E$19,'Country-wise data'!FG101&lt;'non-R&amp;D ex_typologies'!$F$19),'non-R&amp;D ex_typologies'!$B$19,'non-R&amp;D ex_typologies'!$B$20)),IF(AND('Country-wise data'!FG101&gt;'non-R&amp;D ex_typologies'!$G$21,'Country-wise data'!FG101&lt;'non-R&amp;D ex_typologies'!$H$21),'non-R&amp;D ex_typologies'!$B$21,IF(AND('Country-wise data'!FG101&gt;'non-R&amp;D ex_typologies'!$G$19,'Country-wise data'!FG101&lt;'non-R&amp;D ex_typologies'!$H$19),'non-R&amp;D ex_typologies'!$B$19,'non-R&amp;D ex_typologies'!$B$20))))</f>
        <v>Program heavy</v>
      </c>
      <c r="FU101" t="str">
        <f>IF($FK101='non-R&amp;D ex_typologies'!$C$16,IF(AND('Country-wise data'!FH101&gt;'non-R&amp;D ex_typologies'!$C$21,'Country-wise data'!FH101&lt;'non-R&amp;D ex_typologies'!$D$21),'non-R&amp;D ex_typologies'!$B$21,IF(AND('Country-wise data'!FH101&gt;'non-R&amp;D ex_typologies'!$C$19,'Country-wise data'!FH101&lt;'non-R&amp;D ex_typologies'!$D$19),'non-R&amp;D ex_typologies'!$B$19,'non-R&amp;D ex_typologies'!$B$20)),IF($FK101='non-R&amp;D ex_typologies'!$E$16,IF(AND('Country-wise data'!FH101&gt;'non-R&amp;D ex_typologies'!$E$21,'Country-wise data'!FH101&lt;'non-R&amp;D ex_typologies'!$F$21),'non-R&amp;D ex_typologies'!$B$21,IF(AND('Country-wise data'!FH101&gt;'non-R&amp;D ex_typologies'!$E$19,'Country-wise data'!FH101&lt;'non-R&amp;D ex_typologies'!$F$19),'non-R&amp;D ex_typologies'!$B$19,'non-R&amp;D ex_typologies'!$B$20)),IF(AND('Country-wise data'!FH101&gt;'non-R&amp;D ex_typologies'!$G$21,'Country-wise data'!FH101&lt;'non-R&amp;D ex_typologies'!$H$21),'non-R&amp;D ex_typologies'!$B$21,IF(AND('Country-wise data'!FH101&gt;'non-R&amp;D ex_typologies'!$G$19,'Country-wise data'!FH101&lt;'non-R&amp;D ex_typologies'!$H$19),'non-R&amp;D ex_typologies'!$B$19,'non-R&amp;D ex_typologies'!$B$20))))</f>
        <v>Program heavy</v>
      </c>
    </row>
    <row r="102" spans="2:177" x14ac:dyDescent="0.35">
      <c r="B102" s="12" t="s">
        <v>249</v>
      </c>
      <c r="C102" t="s">
        <v>250</v>
      </c>
      <c r="D102" t="s">
        <v>405</v>
      </c>
      <c r="E102" t="s">
        <v>405</v>
      </c>
      <c r="F102" t="s">
        <v>372</v>
      </c>
      <c r="G102" s="55">
        <f>Assumptions!$C$13</f>
        <v>1.1000000000000001</v>
      </c>
      <c r="H102">
        <f>SUMIFS('IFPRI SPEED'!AL:AL,'IFPRI SPEED'!$A:$A,'Country-wise data'!$B102)*1000*G102</f>
        <v>0</v>
      </c>
      <c r="I102">
        <f>IF(SUMIFS('IFPRI SPEED'!AM:AM,'IFPRI SPEED'!$A:$A,'Country-wise data'!$B102)*1000=0,H102*(1+Assumptions!$C$9),SUMIFS('IFPRI SPEED'!AM:AM,'IFPRI SPEED'!$A:$A,'Country-wise data'!$B102)*1000*$G102)</f>
        <v>0</v>
      </c>
      <c r="J102">
        <f>IF(SUMIFS('IFPRI SPEED'!AN:AN,'IFPRI SPEED'!$A:$A,'Country-wise data'!$B102)*1000=0,I102*(1+Assumptions!$C$9),SUMIFS('IFPRI SPEED'!AN:AN,'IFPRI SPEED'!$A:$A,'Country-wise data'!$B102)*1000*$G102)</f>
        <v>0</v>
      </c>
      <c r="K102">
        <f>IF(SUMIFS('IFPRI SPEED'!AO:AO,'IFPRI SPEED'!$A:$A,'Country-wise data'!$B102)*1000=0,J102*(1+Assumptions!$C$9),SUMIFS('IFPRI SPEED'!AO:AO,'IFPRI SPEED'!$A:$A,'Country-wise data'!$B102)*1000*$G102)</f>
        <v>0</v>
      </c>
      <c r="L102">
        <f>IF(SUMIFS('IFPRI SPEED'!AP:AP,'IFPRI SPEED'!$A:$A,'Country-wise data'!$B102)*1000=0,K102*(1+Assumptions!$C$9),SUMIFS('IFPRI SPEED'!AP:AP,'IFPRI SPEED'!$A:$A,'Country-wise data'!$B102)*1000*$G102)</f>
        <v>0</v>
      </c>
      <c r="M102">
        <f>IF(SUMIFS('IFPRI SPEED'!AQ:AQ,'IFPRI SPEED'!$A:$A,'Country-wise data'!$B102)*1000=0,L102*(1+Assumptions!$C$9),SUMIFS('IFPRI SPEED'!AQ:AQ,'IFPRI SPEED'!$A:$A,'Country-wise data'!$B102)*1000*$G102)</f>
        <v>0</v>
      </c>
      <c r="N102">
        <f>IF(SUMIFS('IFPRI SPEED'!AR:AR,'IFPRI SPEED'!$A:$A,'Country-wise data'!$B102)*1000=0,M102*(1+Assumptions!$C$9),SUMIFS('IFPRI SPEED'!AR:AR,'IFPRI SPEED'!$A:$A,'Country-wise data'!$B102)*1000*$G102)</f>
        <v>0</v>
      </c>
      <c r="O102">
        <f>IF(SUMIFS('IFPRI SPEED'!AS:AS,'IFPRI SPEED'!$A:$A,'Country-wise data'!$B102)*1000=0,N102*(1+Assumptions!$C$9),SUMIFS('IFPRI SPEED'!AS:AS,'IFPRI SPEED'!$A:$A,'Country-wise data'!$B102)*1000*$G102)</f>
        <v>0</v>
      </c>
      <c r="P102">
        <f>IF(SUMIFS('IFPRI SPEED'!AT:AT,'IFPRI SPEED'!$A:$A,'Country-wise data'!$B102)*1000=0,O102*(1+Assumptions!$C$9),SUMIFS('IFPRI SPEED'!AT:AT,'IFPRI SPEED'!$A:$A,'Country-wise data'!$B102)*1000*$G102)</f>
        <v>0</v>
      </c>
      <c r="Q102">
        <f>IF(SUMIFS('IFPRI SPEED'!AU:AU,'IFPRI SPEED'!$A:$A,'Country-wise data'!$B102)*1000=0,P102*(1+Assumptions!$C$9),SUMIFS('IFPRI SPEED'!AU:AU,'IFPRI SPEED'!$A:$A,'Country-wise data'!$B102)*1000*$G102)</f>
        <v>0</v>
      </c>
      <c r="R102" s="36">
        <f t="shared" si="137"/>
        <v>0</v>
      </c>
      <c r="S102">
        <f>SUMIFS(FAOstat!CE:CE,FAOstat!$B:$B,'Country-wise data'!$B102)</f>
        <v>2794.4751590000001</v>
      </c>
      <c r="T102">
        <f>SUMIFS(FAOstat!CF:CF,FAOstat!$B:$B,'Country-wise data'!$B102)</f>
        <v>3453.0171930000001</v>
      </c>
      <c r="U102">
        <f>SUMIFS(FAOstat!CG:CG,FAOstat!$B:$B,'Country-wise data'!$B102)</f>
        <v>4104.3394129999997</v>
      </c>
      <c r="V102">
        <f>SUMIFS(FAOstat!CH:CH,FAOstat!$B:$B,'Country-wise data'!$B102)</f>
        <v>4094.8803969999999</v>
      </c>
      <c r="W102">
        <f>SUMIFS(FAOstat!CI:CI,FAOstat!$B:$B,'Country-wise data'!$B102)</f>
        <v>4105.8184719999999</v>
      </c>
      <c r="X102">
        <f>SUMIFS(FAOstat!CJ:CJ,FAOstat!$B:$B,'Country-wise data'!$B102)</f>
        <v>4315.375446</v>
      </c>
      <c r="Y102">
        <f>SUMIFS(FAOstat!CK:CK,FAOstat!$B:$B,'Country-wise data'!$B102)</f>
        <v>4002.6357589999998</v>
      </c>
      <c r="Z102">
        <f>SUMIFS(FAOstat!CL:CL,FAOstat!$B:$B,'Country-wise data'!$B102)</f>
        <v>4054.6898999999999</v>
      </c>
      <c r="AA102">
        <f>SUMIFS(FAOstat!CM:CM,FAOstat!$B:$B,'Country-wise data'!$B102)</f>
        <v>4296.4794970000003</v>
      </c>
      <c r="AB102">
        <f>SUMIFS(FAOstat!CN:CN,FAOstat!$B:$B,'Country-wise data'!$B102)</f>
        <v>4382.4090869400006</v>
      </c>
      <c r="AC102" s="53">
        <f>IFERROR(INDEX('ASTI data (new)'!$AF$6:$AL$130,MATCH('Country-wise data'!$B102,'ASTI data (new)'!$C$6:$C$130,),MATCH('Country-wise data'!AC$3,'ASTI data (new)'!$AF$5:$AL$5,)),(INDEX(Assumptions!$G$154:$P$345,MATCH('Country-wise data'!$B102,Assumptions!$B$154:$B$344,),MATCH('Country-wise data'!AC$3,Assumptions!$G$153:$P$153,))*S102))</f>
        <v>12.806397551821824</v>
      </c>
      <c r="AD102" s="53">
        <f>IFERROR(INDEX('ASTI data (new)'!$AF$6:$AL$130,MATCH('Country-wise data'!$B102,'ASTI data (new)'!$C$6:$C$130,),MATCH('Country-wise data'!AD$3,'ASTI data (new)'!$AF$5:$AL$5,)),(INDEX(Assumptions!$G$154:$P$345,MATCH('Country-wise data'!$B102,Assumptions!$B$154:$B$344,),MATCH('Country-wise data'!AD$3,Assumptions!$G$153:$P$153,))*T102))</f>
        <v>17.241928679515063</v>
      </c>
      <c r="AE102" s="53">
        <f>IFERROR(INDEX('ASTI data (new)'!$AF$6:$AL$130,MATCH('Country-wise data'!$B102,'ASTI data (new)'!$C$6:$C$130,),MATCH('Country-wise data'!AE$3,'ASTI data (new)'!$AF$5:$AL$5,)),(INDEX(Assumptions!$G$154:$P$345,MATCH('Country-wise data'!$B102,Assumptions!$B$154:$B$344,),MATCH('Country-wise data'!AE$3,Assumptions!$G$153:$P$153,))*U102))</f>
        <v>16.655179536165701</v>
      </c>
      <c r="AF102" s="53">
        <f>IFERROR(INDEX('ASTI data (new)'!$AF$6:$AL$130,MATCH('Country-wise data'!$B102,'ASTI data (new)'!$C$6:$C$130,),MATCH('Country-wise data'!AF$3,'ASTI data (new)'!$AF$5:$AL$5,)),(INDEX(Assumptions!$G$154:$P$345,MATCH('Country-wise data'!$B102,Assumptions!$B$154:$B$344,),MATCH('Country-wise data'!AF$3,Assumptions!$G$153:$P$153,))*V102))</f>
        <v>19.828920970471543</v>
      </c>
      <c r="AG102" s="53">
        <f>IFERROR(INDEX('ASTI data (new)'!$AF$6:$AL$130,MATCH('Country-wise data'!$B102,'ASTI data (new)'!$C$6:$C$130,),MATCH('Country-wise data'!AG$3,'ASTI data (new)'!$AF$5:$AL$5,)),(INDEX(Assumptions!$G$154:$P$345,MATCH('Country-wise data'!$B102,Assumptions!$B$154:$B$344,),MATCH('Country-wise data'!AG$3,Assumptions!$G$153:$P$153,))*W102))</f>
        <v>18.511538800593552</v>
      </c>
      <c r="AH102" s="53">
        <f>IFERROR(INDEX('ASTI data (new)'!$AF$6:$AL$130,MATCH('Country-wise data'!$B102,'ASTI data (new)'!$C$6:$C$130,),MATCH('Country-wise data'!AH$3,'ASTI data (new)'!$AF$5:$AL$5,)),(INDEX(Assumptions!$G$154:$P$345,MATCH('Country-wise data'!$B102,Assumptions!$B$154:$B$344,),MATCH('Country-wise data'!AH$3,Assumptions!$G$153:$P$153,))*X102))</f>
        <v>16.876511467486477</v>
      </c>
      <c r="AI102" s="53">
        <f>IFERROR(INDEX('ASTI data (new)'!$AF$6:$AL$130,MATCH('Country-wise data'!$B102,'ASTI data (new)'!$C$6:$C$130,),MATCH('Country-wise data'!AI$3,'ASTI data (new)'!$AF$5:$AL$5,)),(INDEX(Assumptions!$G$154:$P$345,MATCH('Country-wise data'!$B102,Assumptions!$B$154:$B$344,),MATCH('Country-wise data'!AI$3,Assumptions!$G$153:$P$153,))*Y102))</f>
        <v>16.332690719828651</v>
      </c>
      <c r="AJ102" s="53">
        <f t="shared" ref="AJ102:AL102" si="142">IFERROR((1+($AI102/$AF102)^(1/3)-1)*AI102,0)</f>
        <v>15.310074018281</v>
      </c>
      <c r="AK102" s="53">
        <f t="shared" si="142"/>
        <v>14.351485034898282</v>
      </c>
      <c r="AL102" s="53">
        <f t="shared" si="142"/>
        <v>13.452914888652831</v>
      </c>
      <c r="AM102" s="55" cm="1">
        <f t="array" ref="AM102">INDEX('non-R&amp;D ex_typologies'!$J$8:$J$10,MATCH('Country-wise data'!FL102,'non-R&amp;D ex_typologies'!$F$8:$F$10,),)*'Country-wise data'!AC102</f>
        <v>16.141217853906969</v>
      </c>
      <c r="AN102" s="55" cm="1">
        <f t="array" ref="AN102">INDEX('non-R&amp;D ex_typologies'!$J$8:$J$10,MATCH('Country-wise data'!FM102,'non-R&amp;D ex_typologies'!$F$8:$F$10,),)*'Country-wise data'!AD102</f>
        <v>21.731773194717643</v>
      </c>
      <c r="AO102" s="55" cm="1">
        <f t="array" ref="AO102">INDEX('non-R&amp;D ex_typologies'!$J$8:$J$10,MATCH('Country-wise data'!FN102,'non-R&amp;D ex_typologies'!$F$8:$F$10,),)*'Country-wise data'!AE102</f>
        <v>20.99223299927462</v>
      </c>
      <c r="AP102" s="55" cm="1">
        <f t="array" ref="AP102">INDEX('non-R&amp;D ex_typologies'!$J$8:$J$10,MATCH('Country-wise data'!FO102,'non-R&amp;D ex_typologies'!$F$8:$F$10,),)*'Country-wise data'!AF102</f>
        <v>24.992425223184938</v>
      </c>
      <c r="AQ102" s="55" cm="1">
        <f t="array" ref="AQ102">INDEX('non-R&amp;D ex_typologies'!$J$8:$J$10,MATCH('Country-wise data'!FP102,'non-R&amp;D ex_typologies'!$F$8:$F$10,),)*'Country-wise data'!AG102</f>
        <v>23.33199319967429</v>
      </c>
      <c r="AR102" s="55" cm="1">
        <f t="array" ref="AR102">INDEX('non-R&amp;D ex_typologies'!$J$8:$J$10,MATCH('Country-wise data'!FQ102,'non-R&amp;D ex_typologies'!$F$8:$F$10,),)*'Country-wise data'!AH102</f>
        <v>49.305144489091653</v>
      </c>
      <c r="AS102" s="55" cm="1">
        <f t="array" ref="AS102">INDEX('non-R&amp;D ex_typologies'!$J$8:$J$10,MATCH('Country-wise data'!FR102,'non-R&amp;D ex_typologies'!$F$8:$F$10,),)*'Country-wise data'!AI102</f>
        <v>20.585767229421617</v>
      </c>
      <c r="AT102" s="55" cm="1">
        <f t="array" ref="AT102">INDEX('non-R&amp;D ex_typologies'!$J$8:$J$10,MATCH('Country-wise data'!FS102,'non-R&amp;D ex_typologies'!$F$8:$F$10,),)*'Country-wise data'!AJ102</f>
        <v>44.728758847130365</v>
      </c>
      <c r="AU102" s="55" cm="1">
        <f t="array" ref="AU102">INDEX('non-R&amp;D ex_typologies'!$J$8:$J$10,MATCH('Country-wise data'!FT102,'non-R&amp;D ex_typologies'!$F$8:$F$10,),)*'Country-wise data'!AK102</f>
        <v>41.928217489848564</v>
      </c>
      <c r="AV102" s="55" cm="1">
        <f t="array" ref="AV102">INDEX('non-R&amp;D ex_typologies'!$J$8:$J$10,MATCH('Country-wise data'!FU102,'non-R&amp;D ex_typologies'!$F$8:$F$10,),)*'Country-wise data'!AL102</f>
        <v>39.303022645548516</v>
      </c>
      <c r="AW102">
        <f t="shared" si="139"/>
        <v>464.40819483951418</v>
      </c>
      <c r="AX102" s="53">
        <f>INDEX('GDP deflators'!$AB$3:$AK$155,MATCH('Country-wise data'!$B102,'GDP deflators'!$B$3:$B$155,),MATCH('Country-wise data'!AX$3,'GDP deflators'!$D$2:$M$2,))</f>
        <v>70.679283730620298</v>
      </c>
      <c r="AY102" s="53">
        <f>INDEX('GDP deflators'!$AB$3:$AK$155,MATCH('Country-wise data'!$B102,'GDP deflators'!$B$3:$B$155,),MATCH('Country-wise data'!AY$3,'GDP deflators'!$D$2:$M$2,))</f>
        <v>76.922503762223087</v>
      </c>
      <c r="AZ102" s="53">
        <f>INDEX('GDP deflators'!$AB$3:$AK$155,MATCH('Country-wise data'!$B102,'GDP deflators'!$B$3:$B$155,),MATCH('Country-wise data'!AZ$3,'GDP deflators'!$D$2:$M$2,))</f>
        <v>76.480415143071937</v>
      </c>
      <c r="BA102" s="53">
        <f>INDEX('GDP deflators'!$AB$3:$AK$155,MATCH('Country-wise data'!$B102,'GDP deflators'!$B$3:$B$155,),MATCH('Country-wise data'!BA$3,'GDP deflators'!$D$2:$M$2,))</f>
        <v>79.22371821946787</v>
      </c>
      <c r="BB102" s="53">
        <f>INDEX('GDP deflators'!$AB$3:$AK$155,MATCH('Country-wise data'!$B102,'GDP deflators'!$B$3:$B$155,),MATCH('Country-wise data'!BB$3,'GDP deflators'!$D$2:$M$2,))</f>
        <v>83.531422854260128</v>
      </c>
      <c r="BC102" s="53">
        <f>INDEX('GDP deflators'!$AB$3:$AK$155,MATCH('Country-wise data'!$B102,'GDP deflators'!$B$3:$B$155,),MATCH('Country-wise data'!BC$3,'GDP deflators'!$D$2:$M$2,))</f>
        <v>80.313798851211445</v>
      </c>
      <c r="BD102" s="53">
        <f>INDEX('GDP deflators'!$AB$3:$AK$155,MATCH('Country-wise data'!$B102,'GDP deflators'!$B$3:$B$155,),MATCH('Country-wise data'!BD$3,'GDP deflators'!$D$2:$M$2,))</f>
        <v>83.452851832802608</v>
      </c>
      <c r="BE102" s="53">
        <f>INDEX('GDP deflators'!$AB$3:$AK$155,MATCH('Country-wise data'!$B102,'GDP deflators'!$B$3:$B$155,),MATCH('Country-wise data'!BE$3,'GDP deflators'!$D$2:$M$2,))</f>
        <v>89.875801307350471</v>
      </c>
      <c r="BF102" s="53">
        <f>INDEX('GDP deflators'!$AB$3:$AK$155,MATCH('Country-wise data'!$B102,'GDP deflators'!$B$3:$B$155,),MATCH('Country-wise data'!BF$3,'GDP deflators'!$D$2:$M$2,))</f>
        <v>96.275186584947534</v>
      </c>
      <c r="BG102" s="53">
        <f>INDEX('GDP deflators'!$AB$3:$AK$155,MATCH('Country-wise data'!$B102,'GDP deflators'!$B$3:$B$155,),MATCH('Country-wise data'!BG$3,'GDP deflators'!$D$2:$M$2,))</f>
        <v>100</v>
      </c>
      <c r="BH102" cm="1">
        <f t="array" ref="BH102">H102/(INDEX($AX102:$BG102,,MATCH(BH$3,$AX$3:$BG$3,))/100)</f>
        <v>0</v>
      </c>
      <c r="BI102" cm="1">
        <f t="array" ref="BI102">I102/(INDEX($AX102:$BG102,,MATCH(BI$3,$AX$3:$BG$3,))/100)</f>
        <v>0</v>
      </c>
      <c r="BJ102" cm="1">
        <f t="array" ref="BJ102">J102/(INDEX($AX102:$BG102,,MATCH(BJ$3,$AX$3:$BG$3,))/100)</f>
        <v>0</v>
      </c>
      <c r="BK102" cm="1">
        <f t="array" ref="BK102">K102/(INDEX($AX102:$BG102,,MATCH(BK$3,$AX$3:$BG$3,))/100)</f>
        <v>0</v>
      </c>
      <c r="BL102" cm="1">
        <f t="array" ref="BL102">L102/(INDEX($AX102:$BG102,,MATCH(BL$3,$AX$3:$BG$3,))/100)</f>
        <v>0</v>
      </c>
      <c r="BM102" cm="1">
        <f t="array" ref="BM102">M102/(INDEX($AX102:$BG102,,MATCH(BM$3,$AX$3:$BG$3,))/100)</f>
        <v>0</v>
      </c>
      <c r="BN102" cm="1">
        <f t="array" ref="BN102">N102/(INDEX($AX102:$BG102,,MATCH(BN$3,$AX$3:$BG$3,))/100)</f>
        <v>0</v>
      </c>
      <c r="BO102" cm="1">
        <f t="array" ref="BO102">O102/(INDEX($AX102:$BG102,,MATCH(BO$3,$AX$3:$BG$3,))/100)</f>
        <v>0</v>
      </c>
      <c r="BP102" cm="1">
        <f t="array" ref="BP102">P102/(INDEX($AX102:$BG102,,MATCH(BP$3,$AX$3:$BG$3,))/100)</f>
        <v>0</v>
      </c>
      <c r="BQ102" cm="1">
        <f t="array" ref="BQ102">Q102/(INDEX($AX102:$BG102,,MATCH(BQ$3,$AX$3:$BG$3,))/100)</f>
        <v>0</v>
      </c>
      <c r="BS102" cm="1">
        <f t="array" ref="BS102">S102/(INDEX($AX102:$BG102,,MATCH(BS$3,$AX$3:$BG$3,))/100)</f>
        <v>3953.7400656896484</v>
      </c>
      <c r="BT102" cm="1">
        <f t="array" ref="BT102">T102/(INDEX($AX102:$BG102,,MATCH(BT$3,$AX$3:$BG$3,))/100)</f>
        <v>4488.9557985185984</v>
      </c>
      <c r="BU102" cm="1">
        <f t="array" ref="BU102">U102/(INDEX($AX102:$BG102,,MATCH(BU$3,$AX$3:$BG$3,))/100)</f>
        <v>5366.5234495942668</v>
      </c>
      <c r="BV102" cm="1">
        <f t="array" ref="BV102">V102/(INDEX($AX102:$BG102,,MATCH(BV$3,$AX$3:$BG$3,))/100)</f>
        <v>5168.7556315600368</v>
      </c>
      <c r="BW102" cm="1">
        <f t="array" ref="BW102">W102/(INDEX($AX102:$BG102,,MATCH(BW$3,$AX$3:$BG$3,))/100)</f>
        <v>4915.2981377601445</v>
      </c>
      <c r="BX102" cm="1">
        <f t="array" ref="BX102">X102/(INDEX($AX102:$BG102,,MATCH(BX$3,$AX$3:$BG$3,))/100)</f>
        <v>5373.1432303365727</v>
      </c>
      <c r="BY102" cm="1">
        <f t="array" ref="BY102">Y102/(INDEX($AX102:$BG102,,MATCH(BY$3,$AX$3:$BG$3,))/100)</f>
        <v>4796.2839748355891</v>
      </c>
      <c r="BZ102" cm="1">
        <f t="array" ref="BZ102">Z102/(INDEX($AX102:$BG102,,MATCH(BZ$3,$AX$3:$BG$3,))/100)</f>
        <v>4511.4367171359927</v>
      </c>
      <c r="CA102" cm="1">
        <f t="array" ref="CA102">AA102/(INDEX($AX102:$BG102,,MATCH(CA$3,$AX$3:$BG$3,))/100)</f>
        <v>4462.7070062430266</v>
      </c>
      <c r="CB102" cm="1">
        <f t="array" ref="CB102">AB102/(INDEX($AX102:$BG102,,MATCH(CB$3,$AX$3:$BG$3,))/100)</f>
        <v>4382.4090869400006</v>
      </c>
      <c r="CC102" cm="1">
        <f t="array" ref="CC102">AC102/(INDEX($AX102:$BG102,,MATCH(CC$3,$AX$3:$BG$3,))/100)</f>
        <v>18.119025654859211</v>
      </c>
      <c r="CD102" cm="1">
        <f t="array" ref="CD102">AD102/(INDEX($AX102:$BG102,,MATCH(CD$3,$AX$3:$BG$3,))/100)</f>
        <v>22.414674297149745</v>
      </c>
      <c r="CE102" cm="1">
        <f t="array" ref="CE102">AE102/(INDEX($AX102:$BG102,,MATCH(CE$3,$AX$3:$BG$3,))/100)</f>
        <v>21.777051687034977</v>
      </c>
      <c r="CF102" cm="1">
        <f t="array" ref="CF102">AF102/(INDEX($AX102:$BG102,,MATCH(CF$3,$AX$3:$BG$3,))/100)</f>
        <v>25.029020874204473</v>
      </c>
      <c r="CG102" cm="1">
        <f t="array" ref="CG102">AG102/(INDEX($AX102:$BG102,,MATCH(CG$3,$AX$3:$BG$3,))/100)</f>
        <v>22.161167819314187</v>
      </c>
      <c r="CH102" cm="1">
        <f t="array" ref="CH102">AH102/(INDEX($AX102:$BG102,,MATCH(CH$3,$AX$3:$BG$3,))/100)</f>
        <v>21.013215299094163</v>
      </c>
      <c r="CI102" cm="1">
        <f t="array" ref="CI102">AI102/(INDEX($AX102:$BG102,,MATCH(CI$3,$AX$3:$BG$3,))/100)</f>
        <v>19.571159476432417</v>
      </c>
      <c r="CJ102" cm="1">
        <f t="array" ref="CJ102">AJ102/(INDEX($AX102:$BG102,,MATCH(CJ$3,$AX$3:$BG$3,))/100)</f>
        <v>17.034700993568631</v>
      </c>
      <c r="CK102" cm="1">
        <f t="array" ref="CK102">AK102/(INDEX($AX102:$BG102,,MATCH(CK$3,$AX$3:$BG$3,))/100)</f>
        <v>14.906733026412137</v>
      </c>
      <c r="CL102" cm="1">
        <f t="array" ref="CL102">AL102/(INDEX($AX102:$BG102,,MATCH(CL$3,$AX$3:$BG$3,))/100)</f>
        <v>13.452914888652831</v>
      </c>
      <c r="CM102" cm="1">
        <f t="array" ref="CM102">AM102/(INDEX($AX102:$BG102,,MATCH(CM$3,$AX$3:$BG$3,))/100)</f>
        <v>22.837268577064158</v>
      </c>
      <c r="CN102" cm="1">
        <f t="array" ref="CN102">AN102/(INDEX($AX102:$BG102,,MATCH(CN$3,$AX$3:$BG$3,))/100)</f>
        <v>28.251515657749813</v>
      </c>
      <c r="CO102" cm="1">
        <f t="array" ref="CO102">AO102/(INDEX($AX102:$BG102,,MATCH(CO$3,$AX$3:$BG$3,))/100)</f>
        <v>27.447854408222607</v>
      </c>
      <c r="CP102" cm="1">
        <f t="array" ref="CP102">AP102/(INDEX($AX102:$BG102,,MATCH(CP$3,$AX$3:$BG$3,))/100)</f>
        <v>31.546645101849663</v>
      </c>
      <c r="CQ102" cm="1">
        <f t="array" ref="CQ102">AQ102/(INDEX($AX102:$BG102,,MATCH(CQ$3,$AX$3:$BG$3,))/100)</f>
        <v>27.931995412531574</v>
      </c>
      <c r="CR102" cm="1">
        <f t="array" ref="CR102">AR102/(INDEX($AX102:$BG102,,MATCH(CR$3,$AX$3:$BG$3,))/100)</f>
        <v>61.390626759461192</v>
      </c>
      <c r="CS102" cm="1">
        <f t="array" ref="CS102">AS102/(INDEX($AX102:$BG102,,MATCH(CS$3,$AX$3:$BG$3,))/100)</f>
        <v>24.66754194412086</v>
      </c>
      <c r="CT102" cm="1">
        <f t="array" ref="CT102">AT102/(INDEX($AX102:$BG102,,MATCH(CT$3,$AX$3:$BG$3,))/100)</f>
        <v>49.767299091076069</v>
      </c>
      <c r="CU102" cm="1">
        <f t="array" ref="CU102">AU102/(INDEX($AX102:$BG102,,MATCH(CU$3,$AX$3:$BG$3,))/100)</f>
        <v>43.550388191513484</v>
      </c>
      <c r="CV102" cm="1">
        <f t="array" ref="CV102">AV102/(INDEX($AX102:$BG102,,MATCH(CV$3,$AX$3:$BG$3,))/100)</f>
        <v>39.303022645548516</v>
      </c>
      <c r="CW102">
        <f t="shared" si="140"/>
        <v>552.1738218058606</v>
      </c>
      <c r="CX102">
        <f>IFERROR(1/INDEX('exch rates'!$BC$5:$BL$268,MATCH('Country-wise data'!$B102,'exch rates'!$A$5:$A$268,),MATCH(CX$3,'exch rates'!$BC$4:$BL$4,)),1)</f>
        <v>0.36774248709760116</v>
      </c>
      <c r="CY102">
        <f>IFERROR(1/INDEX('exch rates'!$BC$5:$BL$268,MATCH('Country-wise data'!$B102,'exch rates'!$A$5:$A$268,),MATCH(CY$3,'exch rates'!$BC$4:$BL$4,)),1)</f>
        <v>0.42176831479929844</v>
      </c>
      <c r="CZ102">
        <f>IFERROR(1/INDEX('exch rates'!$BC$5:$BL$268,MATCH('Country-wise data'!$B102,'exch rates'!$A$5:$A$268,),MATCH(CZ$3,'exch rates'!$BC$4:$BL$4,)),1)</f>
        <v>0.47992743366075818</v>
      </c>
      <c r="DA102">
        <f>IFERROR(1/INDEX('exch rates'!$BC$5:$BL$268,MATCH('Country-wise data'!$B102,'exch rates'!$A$5:$A$268,),MATCH(DA$3,'exch rates'!$BC$4:$BL$4,)),1)</f>
        <v>0.4455315414054738</v>
      </c>
      <c r="DB102">
        <f>IFERROR(1/INDEX('exch rates'!$BC$5:$BL$268,MATCH('Country-wise data'!$B102,'exch rates'!$A$5:$A$268,),MATCH(DB$3,'exch rates'!$BC$4:$BL$4,)),1)</f>
        <v>0.40627532872752536</v>
      </c>
      <c r="DC102">
        <f>IFERROR(1/INDEX('exch rates'!$BC$5:$BL$268,MATCH('Country-wise data'!$B102,'exch rates'!$A$5:$A$268,),MATCH(DC$3,'exch rates'!$BC$4:$BL$4,)),1)</f>
        <v>0.3612179546996559</v>
      </c>
      <c r="DD102">
        <f>IFERROR(1/INDEX('exch rates'!$BC$5:$BL$268,MATCH('Country-wise data'!$B102,'exch rates'!$A$5:$A$268,),MATCH(DD$3,'exch rates'!$BC$4:$BL$4,)),1)</f>
        <v>0.31917990661868034</v>
      </c>
      <c r="DE102">
        <f>IFERROR(1/INDEX('exch rates'!$BC$5:$BL$268,MATCH('Country-wise data'!$B102,'exch rates'!$A$5:$A$268,),MATCH(DE$3,'exch rates'!$BC$4:$BL$4,)),1)</f>
        <v>0.31359873404072197</v>
      </c>
      <c r="DF102">
        <f>IFERROR(1/INDEX('exch rates'!$BC$5:$BL$268,MATCH('Country-wise data'!$B102,'exch rates'!$A$5:$A$268,),MATCH(DF$3,'exch rates'!$BC$4:$BL$4,)),1)</f>
        <v>0.30363176247301893</v>
      </c>
      <c r="DG102">
        <f>IFERROR(1/INDEX('exch rates'!$BC$5:$BL$268,MATCH('Country-wise data'!$B102,'exch rates'!$A$5:$A$268,),MATCH(DG$3,'exch rates'!$BC$4:$BL$4,)),1)</f>
        <v>0.29519966832389943</v>
      </c>
      <c r="DH102" cm="1">
        <f t="array" ref="DH102">(BH102/INDEX($CX102:$DG102,,MATCH(DH$3,$CX$3:$DG$3,)))*$DG102</f>
        <v>0</v>
      </c>
      <c r="DI102" cm="1">
        <f t="array" ref="DI102">(BI102/INDEX($CX102:$DG102,,MATCH(DI$3,$CX$3:$DG$3,)))*$DG102</f>
        <v>0</v>
      </c>
      <c r="DJ102" cm="1">
        <f t="array" ref="DJ102">(BJ102/INDEX($CX102:$DG102,,MATCH(DJ$3,$CX$3:$DG$3,)))*$DG102</f>
        <v>0</v>
      </c>
      <c r="DK102" cm="1">
        <f t="array" ref="DK102">(BK102/INDEX($CX102:$DG102,,MATCH(DK$3,$CX$3:$DG$3,)))*$DG102</f>
        <v>0</v>
      </c>
      <c r="DL102" cm="1">
        <f t="array" ref="DL102">(BL102/INDEX($CX102:$DG102,,MATCH(DL$3,$CX$3:$DG$3,)))*$DG102</f>
        <v>0</v>
      </c>
      <c r="DM102" cm="1">
        <f t="array" ref="DM102">(BM102/INDEX($CX102:$DG102,,MATCH(DM$3,$CX$3:$DG$3,)))*$DG102</f>
        <v>0</v>
      </c>
      <c r="DN102" cm="1">
        <f t="array" ref="DN102">(BN102/INDEX($CX102:$DG102,,MATCH(DN$3,$CX$3:$DG$3,)))*$DG102</f>
        <v>0</v>
      </c>
      <c r="DO102" cm="1">
        <f t="array" ref="DO102">(BO102/INDEX($CX102:$DG102,,MATCH(DO$3,$CX$3:$DG$3,)))*$DG102</f>
        <v>0</v>
      </c>
      <c r="DP102" cm="1">
        <f t="array" ref="DP102">(BP102/INDEX($CX102:$DG102,,MATCH(DP$3,$CX$3:$DG$3,)))*$DG102</f>
        <v>0</v>
      </c>
      <c r="DQ102" cm="1">
        <f t="array" ref="DQ102">(BQ102/INDEX($CX102:$DG102,,MATCH(DQ$3,$CX$3:$DG$3,)))*$DG102</f>
        <v>0</v>
      </c>
      <c r="DS102" cm="1">
        <f t="array" ref="DS102">(BS102/INDEX($CX102:$DG102,,MATCH(DS$3,$CX$3:$DG$3,)))*$DG102</f>
        <v>3173.8044881409896</v>
      </c>
      <c r="DT102" cm="1">
        <f t="array" ref="DT102">(BT102/INDEX($CX102:$DG102,,MATCH(DT$3,$CX$3:$DG$3,)))*$DG102</f>
        <v>3141.8630000072721</v>
      </c>
      <c r="DU102" cm="1">
        <f t="array" ref="DU102">(BU102/INDEX($CX102:$DG102,,MATCH(DU$3,$CX$3:$DG$3,)))*$DG102</f>
        <v>3300.9072440156901</v>
      </c>
      <c r="DV102" cm="1">
        <f t="array" ref="DV102">(BV102/INDEX($CX102:$DG102,,MATCH(DV$3,$CX$3:$DG$3,)))*$DG102</f>
        <v>3424.7069091235931</v>
      </c>
      <c r="DW102" cm="1">
        <f t="array" ref="DW102">(BW102/INDEX($CX102:$DG102,,MATCH(DW$3,$CX$3:$DG$3,)))*$DG102</f>
        <v>3571.4558019667652</v>
      </c>
      <c r="DX102" cm="1">
        <f t="array" ref="DX102">(BX102/INDEX($CX102:$DG102,,MATCH(DX$3,$CX$3:$DG$3,)))*$DG102</f>
        <v>4391.1164404078636</v>
      </c>
      <c r="DY102" cm="1">
        <f t="array" ref="DY102">(BY102/INDEX($CX102:$DG102,,MATCH(DY$3,$CX$3:$DG$3,)))*$DG102</f>
        <v>4435.9353743724514</v>
      </c>
      <c r="DZ102" cm="1">
        <f t="array" ref="DZ102">(BZ102/INDEX($CX102:$DG102,,MATCH(DZ$3,$CX$3:$DG$3,)))*$DG102</f>
        <v>4246.7474450642103</v>
      </c>
      <c r="EA102" cm="1">
        <f t="array" ref="EA102">(CA102/INDEX($CX102:$DG102,,MATCH(EA$3,$CX$3:$DG$3,)))*$DG102</f>
        <v>4338.7741036702264</v>
      </c>
      <c r="EB102" cm="1">
        <f t="array" ref="EB102">(CB102/INDEX($CX102:$DG102,,MATCH(EB$3,$CX$3:$DG$3,)))*$DG102</f>
        <v>4382.4090869400006</v>
      </c>
      <c r="EC102" s="53" cm="1">
        <f t="array" ref="EC102">(CC102/INDEX($CX102:$DG102,,MATCH(EC$3,$CX$3:$DG$3,)))*$DG102</f>
        <v>14.544771276991655</v>
      </c>
      <c r="ED102" cm="1">
        <f t="array" ref="ED102">(CD102/INDEX($CX102:$DG102,,MATCH(ED$3,$CX$3:$DG$3,)))*$DG102</f>
        <v>15.688244436416456</v>
      </c>
      <c r="EE102" cm="1">
        <f t="array" ref="EE102">(CE102/INDEX($CX102:$DG102,,MATCH(EE$3,$CX$3:$DG$3,)))*$DG102</f>
        <v>13.394896778560172</v>
      </c>
      <c r="EF102" cm="1">
        <f t="array" ref="EF102">(CF102/INDEX($CX102:$DG102,,MATCH(EF$3,$CX$3:$DG$3,)))*$DG102</f>
        <v>16.583693799162162</v>
      </c>
      <c r="EG102" cm="1">
        <f t="array" ref="EG102">(CG102/INDEX($CX102:$DG102,,MATCH(EG$3,$CX$3:$DG$3,)))*$DG102</f>
        <v>16.102305326837335</v>
      </c>
      <c r="EH102" cm="1">
        <f t="array" ref="EH102">(CH102/INDEX($CX102:$DG102,,MATCH(EH$3,$CX$3:$DG$3,)))*$DG102</f>
        <v>17.172718315923724</v>
      </c>
      <c r="EI102" cm="1">
        <f t="array" ref="EI102">(CI102/INDEX($CX102:$DG102,,MATCH(EI$3,$CX$3:$DG$3,)))*$DG102</f>
        <v>18.100762818566668</v>
      </c>
      <c r="EJ102" cm="1">
        <f t="array" ref="EJ102">(CJ102/INDEX($CX102:$DG102,,MATCH(EJ$3,$CX$3:$DG$3,)))*$DG102</f>
        <v>16.035262701810758</v>
      </c>
      <c r="EK102" cm="1">
        <f t="array" ref="EK102">(CK102/INDEX($CX102:$DG102,,MATCH(EK$3,$CX$3:$DG$3,)))*$DG102</f>
        <v>14.492761262355781</v>
      </c>
      <c r="EL102" cm="1">
        <f t="array" ref="EL102">(CL102/INDEX($CX102:$DG102,,MATCH(EL$3,$CX$3:$DG$3,)))*$DG102</f>
        <v>13.452914888652831</v>
      </c>
      <c r="EM102" cm="1">
        <f t="array" ref="EM102">(CM102/INDEX($CX102:$DG102,,MATCH(EM$3,$CX$3:$DG$3,)))*$DG102</f>
        <v>18.332268763886123</v>
      </c>
      <c r="EN102" cm="1">
        <f t="array" ref="EN102">(CN102/INDEX($CX102:$DG102,,MATCH(EN$3,$CX$3:$DG$3,)))*$DG102</f>
        <v>19.773505403751752</v>
      </c>
      <c r="EO102" cm="1">
        <f t="array" ref="EO102">(CO102/INDEX($CX102:$DG102,,MATCH(EO$3,$CX$3:$DG$3,)))*$DG102</f>
        <v>16.882963859151676</v>
      </c>
      <c r="EP102" cm="1">
        <f t="array" ref="EP102">(CP102/INDEX($CX102:$DG102,,MATCH(EP$3,$CX$3:$DG$3,)))*$DG102</f>
        <v>20.902132184447343</v>
      </c>
      <c r="EQ102" cm="1">
        <f t="array" ref="EQ102">(CQ102/INDEX($CX102:$DG102,,MATCH(EQ$3,$CX$3:$DG$3,)))*$DG102</f>
        <v>20.295388861611087</v>
      </c>
      <c r="ER102" cm="1">
        <f t="array" ref="ER102">(CR102/INDEX($CX102:$DG102,,MATCH(ER$3,$CX$3:$DG$3,)))*$DG102</f>
        <v>50.170520102351141</v>
      </c>
      <c r="ES102" cm="1">
        <f t="array" ref="ES102">(CS102/INDEX($CX102:$DG102,,MATCH(ES$3,$CX$3:$DG$3,)))*$DG102</f>
        <v>22.814250049173292</v>
      </c>
      <c r="ET102" cm="1">
        <f t="array" ref="ET102">(CT102/INDEX($CX102:$DG102,,MATCH(ET$3,$CX$3:$DG$3,)))*$DG102</f>
        <v>46.847415471882094</v>
      </c>
      <c r="EU102" cm="1">
        <f t="array" ref="EU102">(CU102/INDEX($CX102:$DG102,,MATCH(EU$3,$CX$3:$DG$3,)))*$DG102</f>
        <v>42.340959472756914</v>
      </c>
      <c r="EV102" cm="1">
        <f t="array" ref="EV102">(CV102/INDEX($CX102:$DG102,,MATCH(EV$3,$CX$3:$DG$3,)))*$DG102</f>
        <v>39.303022645548516</v>
      </c>
      <c r="EW102">
        <f t="shared" si="94"/>
        <v>453.23075841983746</v>
      </c>
      <c r="EY102" s="96">
        <f t="shared" si="105"/>
        <v>4.5827559105605289E-3</v>
      </c>
      <c r="EZ102" s="96">
        <f t="shared" si="95"/>
        <v>4.9932936084037226E-3</v>
      </c>
      <c r="FA102" s="96">
        <f t="shared" si="96"/>
        <v>4.0579440100427444E-3</v>
      </c>
      <c r="FB102" s="96">
        <f t="shared" si="97"/>
        <v>4.8423687746774365E-3</v>
      </c>
      <c r="FC102" s="96">
        <f t="shared" si="98"/>
        <v>4.5086111153804448E-3</v>
      </c>
      <c r="FD102" s="96">
        <f t="shared" si="99"/>
        <v>3.910786368108393E-3</v>
      </c>
      <c r="FE102" s="96">
        <f t="shared" si="100"/>
        <v>4.0804838869248341E-3</v>
      </c>
      <c r="FF102" s="96">
        <f t="shared" si="101"/>
        <v>3.7758927059455276E-3</v>
      </c>
      <c r="FG102" s="96">
        <f t="shared" si="102"/>
        <v>3.3402894264755946E-3</v>
      </c>
      <c r="FH102" s="96">
        <f t="shared" si="103"/>
        <v>3.0697533301361135E-3</v>
      </c>
      <c r="FJ102" s="96">
        <f t="shared" si="106"/>
        <v>4741.9253098613881</v>
      </c>
      <c r="FK102" s="96" t="str">
        <f>IF(AND('Country-wise data'!FJ102&gt;'non-R&amp;D ex_typologies'!$C$17,'Country-wise data'!FJ102&lt;'non-R&amp;D ex_typologies'!$D$17),"Small",IF(AND('Country-wise data'!FJ102&gt;'non-R&amp;D ex_typologies'!$E$17,'Country-wise data'!$FJ$4&lt;'non-R&amp;D ex_typologies'!$F$17),"Medium","Large"))</f>
        <v>Medium</v>
      </c>
      <c r="FL102" t="str">
        <f>IF($FK102='non-R&amp;D ex_typologies'!$C$16,IF(AND('Country-wise data'!EY102&gt;'non-R&amp;D ex_typologies'!$C$21,'Country-wise data'!EY102&lt;'non-R&amp;D ex_typologies'!$D$21),'non-R&amp;D ex_typologies'!$B$21,IF(AND('Country-wise data'!EY102&gt;'non-R&amp;D ex_typologies'!$C$19,'Country-wise data'!EY102&lt;'non-R&amp;D ex_typologies'!$D$19),'non-R&amp;D ex_typologies'!$B$19,'non-R&amp;D ex_typologies'!$B$20)),IF($FK102='non-R&amp;D ex_typologies'!$E$16,IF(AND('Country-wise data'!EY102&gt;'non-R&amp;D ex_typologies'!$E$21,'Country-wise data'!EY102&lt;'non-R&amp;D ex_typologies'!$F$21),'non-R&amp;D ex_typologies'!$B$21,IF(AND('Country-wise data'!EY102&gt;'non-R&amp;D ex_typologies'!$E$19,'Country-wise data'!EY102&lt;'non-R&amp;D ex_typologies'!$F$19),'non-R&amp;D ex_typologies'!$B$19,'non-R&amp;D ex_typologies'!$B$20)),IF(AND('Country-wise data'!EY102&gt;'non-R&amp;D ex_typologies'!$G$21,'Country-wise data'!EY102&lt;'non-R&amp;D ex_typologies'!$H$21),'non-R&amp;D ex_typologies'!$B$21,IF(AND('Country-wise data'!EY102&gt;'non-R&amp;D ex_typologies'!$G$19,'Country-wise data'!EY102&lt;'non-R&amp;D ex_typologies'!$H$19),'non-R&amp;D ex_typologies'!$B$19,'non-R&amp;D ex_typologies'!$B$20))))</f>
        <v>Balanced</v>
      </c>
      <c r="FM102" t="str">
        <f>IF($FK102='non-R&amp;D ex_typologies'!$C$16,IF(AND('Country-wise data'!EZ102&gt;'non-R&amp;D ex_typologies'!$C$21,'Country-wise data'!EZ102&lt;'non-R&amp;D ex_typologies'!$D$21),'non-R&amp;D ex_typologies'!$B$21,IF(AND('Country-wise data'!EZ102&gt;'non-R&amp;D ex_typologies'!$C$19,'Country-wise data'!EZ102&lt;'non-R&amp;D ex_typologies'!$D$19),'non-R&amp;D ex_typologies'!$B$19,'non-R&amp;D ex_typologies'!$B$20)),IF($FK102='non-R&amp;D ex_typologies'!$E$16,IF(AND('Country-wise data'!EZ102&gt;'non-R&amp;D ex_typologies'!$E$21,'Country-wise data'!EZ102&lt;'non-R&amp;D ex_typologies'!$F$21),'non-R&amp;D ex_typologies'!$B$21,IF(AND('Country-wise data'!EZ102&gt;'non-R&amp;D ex_typologies'!$E$19,'Country-wise data'!EZ102&lt;'non-R&amp;D ex_typologies'!$F$19),'non-R&amp;D ex_typologies'!$B$19,'non-R&amp;D ex_typologies'!$B$20)),IF(AND('Country-wise data'!EZ102&gt;'non-R&amp;D ex_typologies'!$G$21,'Country-wise data'!EZ102&lt;'non-R&amp;D ex_typologies'!$H$21),'non-R&amp;D ex_typologies'!$B$21,IF(AND('Country-wise data'!EZ102&gt;'non-R&amp;D ex_typologies'!$G$19,'Country-wise data'!EZ102&lt;'non-R&amp;D ex_typologies'!$H$19),'non-R&amp;D ex_typologies'!$B$19,'non-R&amp;D ex_typologies'!$B$20))))</f>
        <v>Balanced</v>
      </c>
      <c r="FN102" t="str">
        <f>IF($FK102='non-R&amp;D ex_typologies'!$C$16,IF(AND('Country-wise data'!FA102&gt;'non-R&amp;D ex_typologies'!$C$21,'Country-wise data'!FA102&lt;'non-R&amp;D ex_typologies'!$D$21),'non-R&amp;D ex_typologies'!$B$21,IF(AND('Country-wise data'!FA102&gt;'non-R&amp;D ex_typologies'!$C$19,'Country-wise data'!FA102&lt;'non-R&amp;D ex_typologies'!$D$19),'non-R&amp;D ex_typologies'!$B$19,'non-R&amp;D ex_typologies'!$B$20)),IF($FK102='non-R&amp;D ex_typologies'!$E$16,IF(AND('Country-wise data'!FA102&gt;'non-R&amp;D ex_typologies'!$E$21,'Country-wise data'!FA102&lt;'non-R&amp;D ex_typologies'!$F$21),'non-R&amp;D ex_typologies'!$B$21,IF(AND('Country-wise data'!FA102&gt;'non-R&amp;D ex_typologies'!$E$19,'Country-wise data'!FA102&lt;'non-R&amp;D ex_typologies'!$F$19),'non-R&amp;D ex_typologies'!$B$19,'non-R&amp;D ex_typologies'!$B$20)),IF(AND('Country-wise data'!FA102&gt;'non-R&amp;D ex_typologies'!$G$21,'Country-wise data'!FA102&lt;'non-R&amp;D ex_typologies'!$H$21),'non-R&amp;D ex_typologies'!$B$21,IF(AND('Country-wise data'!FA102&gt;'non-R&amp;D ex_typologies'!$G$19,'Country-wise data'!FA102&lt;'non-R&amp;D ex_typologies'!$H$19),'non-R&amp;D ex_typologies'!$B$19,'non-R&amp;D ex_typologies'!$B$20))))</f>
        <v>Balanced</v>
      </c>
      <c r="FO102" t="str">
        <f>IF($FK102='non-R&amp;D ex_typologies'!$C$16,IF(AND('Country-wise data'!FB102&gt;'non-R&amp;D ex_typologies'!$C$21,'Country-wise data'!FB102&lt;'non-R&amp;D ex_typologies'!$D$21),'non-R&amp;D ex_typologies'!$B$21,IF(AND('Country-wise data'!FB102&gt;'non-R&amp;D ex_typologies'!$C$19,'Country-wise data'!FB102&lt;'non-R&amp;D ex_typologies'!$D$19),'non-R&amp;D ex_typologies'!$B$19,'non-R&amp;D ex_typologies'!$B$20)),IF($FK102='non-R&amp;D ex_typologies'!$E$16,IF(AND('Country-wise data'!FB102&gt;'non-R&amp;D ex_typologies'!$E$21,'Country-wise data'!FB102&lt;'non-R&amp;D ex_typologies'!$F$21),'non-R&amp;D ex_typologies'!$B$21,IF(AND('Country-wise data'!FB102&gt;'non-R&amp;D ex_typologies'!$E$19,'Country-wise data'!FB102&lt;'non-R&amp;D ex_typologies'!$F$19),'non-R&amp;D ex_typologies'!$B$19,'non-R&amp;D ex_typologies'!$B$20)),IF(AND('Country-wise data'!FB102&gt;'non-R&amp;D ex_typologies'!$G$21,'Country-wise data'!FB102&lt;'non-R&amp;D ex_typologies'!$H$21),'non-R&amp;D ex_typologies'!$B$21,IF(AND('Country-wise data'!FB102&gt;'non-R&amp;D ex_typologies'!$G$19,'Country-wise data'!FB102&lt;'non-R&amp;D ex_typologies'!$H$19),'non-R&amp;D ex_typologies'!$B$19,'non-R&amp;D ex_typologies'!$B$20))))</f>
        <v>Balanced</v>
      </c>
      <c r="FP102" t="str">
        <f>IF($FK102='non-R&amp;D ex_typologies'!$C$16,IF(AND('Country-wise data'!FC102&gt;'non-R&amp;D ex_typologies'!$C$21,'Country-wise data'!FC102&lt;'non-R&amp;D ex_typologies'!$D$21),'non-R&amp;D ex_typologies'!$B$21,IF(AND('Country-wise data'!FC102&gt;'non-R&amp;D ex_typologies'!$C$19,'Country-wise data'!FC102&lt;'non-R&amp;D ex_typologies'!$D$19),'non-R&amp;D ex_typologies'!$B$19,'non-R&amp;D ex_typologies'!$B$20)),IF($FK102='non-R&amp;D ex_typologies'!$E$16,IF(AND('Country-wise data'!FC102&gt;'non-R&amp;D ex_typologies'!$E$21,'Country-wise data'!FC102&lt;'non-R&amp;D ex_typologies'!$F$21),'non-R&amp;D ex_typologies'!$B$21,IF(AND('Country-wise data'!FC102&gt;'non-R&amp;D ex_typologies'!$E$19,'Country-wise data'!FC102&lt;'non-R&amp;D ex_typologies'!$F$19),'non-R&amp;D ex_typologies'!$B$19,'non-R&amp;D ex_typologies'!$B$20)),IF(AND('Country-wise data'!FC102&gt;'non-R&amp;D ex_typologies'!$G$21,'Country-wise data'!FC102&lt;'non-R&amp;D ex_typologies'!$H$21),'non-R&amp;D ex_typologies'!$B$21,IF(AND('Country-wise data'!FC102&gt;'non-R&amp;D ex_typologies'!$G$19,'Country-wise data'!FC102&lt;'non-R&amp;D ex_typologies'!$H$19),'non-R&amp;D ex_typologies'!$B$19,'non-R&amp;D ex_typologies'!$B$20))))</f>
        <v>Balanced</v>
      </c>
      <c r="FQ102" t="str">
        <f>IF($FK102='non-R&amp;D ex_typologies'!$C$16,IF(AND('Country-wise data'!FD102&gt;'non-R&amp;D ex_typologies'!$C$21,'Country-wise data'!FD102&lt;'non-R&amp;D ex_typologies'!$D$21),'non-R&amp;D ex_typologies'!$B$21,IF(AND('Country-wise data'!FD102&gt;'non-R&amp;D ex_typologies'!$C$19,'Country-wise data'!FD102&lt;'non-R&amp;D ex_typologies'!$D$19),'non-R&amp;D ex_typologies'!$B$19,'non-R&amp;D ex_typologies'!$B$20)),IF($FK102='non-R&amp;D ex_typologies'!$E$16,IF(AND('Country-wise data'!FD102&gt;'non-R&amp;D ex_typologies'!$E$21,'Country-wise data'!FD102&lt;'non-R&amp;D ex_typologies'!$F$21),'non-R&amp;D ex_typologies'!$B$21,IF(AND('Country-wise data'!FD102&gt;'non-R&amp;D ex_typologies'!$E$19,'Country-wise data'!FD102&lt;'non-R&amp;D ex_typologies'!$F$19),'non-R&amp;D ex_typologies'!$B$19,'non-R&amp;D ex_typologies'!$B$20)),IF(AND('Country-wise data'!FD102&gt;'non-R&amp;D ex_typologies'!$G$21,'Country-wise data'!FD102&lt;'non-R&amp;D ex_typologies'!$H$21),'non-R&amp;D ex_typologies'!$B$21,IF(AND('Country-wise data'!FD102&gt;'non-R&amp;D ex_typologies'!$G$19,'Country-wise data'!FD102&lt;'non-R&amp;D ex_typologies'!$H$19),'non-R&amp;D ex_typologies'!$B$19,'non-R&amp;D ex_typologies'!$B$20))))</f>
        <v>Program heavy</v>
      </c>
      <c r="FR102" t="str">
        <f>IF($FK102='non-R&amp;D ex_typologies'!$C$16,IF(AND('Country-wise data'!FE102&gt;'non-R&amp;D ex_typologies'!$C$21,'Country-wise data'!FE102&lt;'non-R&amp;D ex_typologies'!$D$21),'non-R&amp;D ex_typologies'!$B$21,IF(AND('Country-wise data'!FE102&gt;'non-R&amp;D ex_typologies'!$C$19,'Country-wise data'!FE102&lt;'non-R&amp;D ex_typologies'!$D$19),'non-R&amp;D ex_typologies'!$B$19,'non-R&amp;D ex_typologies'!$B$20)),IF($FK102='non-R&amp;D ex_typologies'!$E$16,IF(AND('Country-wise data'!FE102&gt;'non-R&amp;D ex_typologies'!$E$21,'Country-wise data'!FE102&lt;'non-R&amp;D ex_typologies'!$F$21),'non-R&amp;D ex_typologies'!$B$21,IF(AND('Country-wise data'!FE102&gt;'non-R&amp;D ex_typologies'!$E$19,'Country-wise data'!FE102&lt;'non-R&amp;D ex_typologies'!$F$19),'non-R&amp;D ex_typologies'!$B$19,'non-R&amp;D ex_typologies'!$B$20)),IF(AND('Country-wise data'!FE102&gt;'non-R&amp;D ex_typologies'!$G$21,'Country-wise data'!FE102&lt;'non-R&amp;D ex_typologies'!$H$21),'non-R&amp;D ex_typologies'!$B$21,IF(AND('Country-wise data'!FE102&gt;'non-R&amp;D ex_typologies'!$G$19,'Country-wise data'!FE102&lt;'non-R&amp;D ex_typologies'!$H$19),'non-R&amp;D ex_typologies'!$B$19,'non-R&amp;D ex_typologies'!$B$20))))</f>
        <v>Balanced</v>
      </c>
      <c r="FS102" t="str">
        <f>IF($FK102='non-R&amp;D ex_typologies'!$C$16,IF(AND('Country-wise data'!FF102&gt;'non-R&amp;D ex_typologies'!$C$21,'Country-wise data'!FF102&lt;'non-R&amp;D ex_typologies'!$D$21),'non-R&amp;D ex_typologies'!$B$21,IF(AND('Country-wise data'!FF102&gt;'non-R&amp;D ex_typologies'!$C$19,'Country-wise data'!FF102&lt;'non-R&amp;D ex_typologies'!$D$19),'non-R&amp;D ex_typologies'!$B$19,'non-R&amp;D ex_typologies'!$B$20)),IF($FK102='non-R&amp;D ex_typologies'!$E$16,IF(AND('Country-wise data'!FF102&gt;'non-R&amp;D ex_typologies'!$E$21,'Country-wise data'!FF102&lt;'non-R&amp;D ex_typologies'!$F$21),'non-R&amp;D ex_typologies'!$B$21,IF(AND('Country-wise data'!FF102&gt;'non-R&amp;D ex_typologies'!$E$19,'Country-wise data'!FF102&lt;'non-R&amp;D ex_typologies'!$F$19),'non-R&amp;D ex_typologies'!$B$19,'non-R&amp;D ex_typologies'!$B$20)),IF(AND('Country-wise data'!FF102&gt;'non-R&amp;D ex_typologies'!$G$21,'Country-wise data'!FF102&lt;'non-R&amp;D ex_typologies'!$H$21),'non-R&amp;D ex_typologies'!$B$21,IF(AND('Country-wise data'!FF102&gt;'non-R&amp;D ex_typologies'!$G$19,'Country-wise data'!FF102&lt;'non-R&amp;D ex_typologies'!$H$19),'non-R&amp;D ex_typologies'!$B$19,'non-R&amp;D ex_typologies'!$B$20))))</f>
        <v>Program heavy</v>
      </c>
      <c r="FT102" t="str">
        <f>IF($FK102='non-R&amp;D ex_typologies'!$C$16,IF(AND('Country-wise data'!FG102&gt;'non-R&amp;D ex_typologies'!$C$21,'Country-wise data'!FG102&lt;'non-R&amp;D ex_typologies'!$D$21),'non-R&amp;D ex_typologies'!$B$21,IF(AND('Country-wise data'!FG102&gt;'non-R&amp;D ex_typologies'!$C$19,'Country-wise data'!FG102&lt;'non-R&amp;D ex_typologies'!$D$19),'non-R&amp;D ex_typologies'!$B$19,'non-R&amp;D ex_typologies'!$B$20)),IF($FK102='non-R&amp;D ex_typologies'!$E$16,IF(AND('Country-wise data'!FG102&gt;'non-R&amp;D ex_typologies'!$E$21,'Country-wise data'!FG102&lt;'non-R&amp;D ex_typologies'!$F$21),'non-R&amp;D ex_typologies'!$B$21,IF(AND('Country-wise data'!FG102&gt;'non-R&amp;D ex_typologies'!$E$19,'Country-wise data'!FG102&lt;'non-R&amp;D ex_typologies'!$F$19),'non-R&amp;D ex_typologies'!$B$19,'non-R&amp;D ex_typologies'!$B$20)),IF(AND('Country-wise data'!FG102&gt;'non-R&amp;D ex_typologies'!$G$21,'Country-wise data'!FG102&lt;'non-R&amp;D ex_typologies'!$H$21),'non-R&amp;D ex_typologies'!$B$21,IF(AND('Country-wise data'!FG102&gt;'non-R&amp;D ex_typologies'!$G$19,'Country-wise data'!FG102&lt;'non-R&amp;D ex_typologies'!$H$19),'non-R&amp;D ex_typologies'!$B$19,'non-R&amp;D ex_typologies'!$B$20))))</f>
        <v>Program heavy</v>
      </c>
      <c r="FU102" t="str">
        <f>IF($FK102='non-R&amp;D ex_typologies'!$C$16,IF(AND('Country-wise data'!FH102&gt;'non-R&amp;D ex_typologies'!$C$21,'Country-wise data'!FH102&lt;'non-R&amp;D ex_typologies'!$D$21),'non-R&amp;D ex_typologies'!$B$21,IF(AND('Country-wise data'!FH102&gt;'non-R&amp;D ex_typologies'!$C$19,'Country-wise data'!FH102&lt;'non-R&amp;D ex_typologies'!$D$19),'non-R&amp;D ex_typologies'!$B$19,'non-R&amp;D ex_typologies'!$B$20)),IF($FK102='non-R&amp;D ex_typologies'!$E$16,IF(AND('Country-wise data'!FH102&gt;'non-R&amp;D ex_typologies'!$E$21,'Country-wise data'!FH102&lt;'non-R&amp;D ex_typologies'!$F$21),'non-R&amp;D ex_typologies'!$B$21,IF(AND('Country-wise data'!FH102&gt;'non-R&amp;D ex_typologies'!$E$19,'Country-wise data'!FH102&lt;'non-R&amp;D ex_typologies'!$F$19),'non-R&amp;D ex_typologies'!$B$19,'non-R&amp;D ex_typologies'!$B$20)),IF(AND('Country-wise data'!FH102&gt;'non-R&amp;D ex_typologies'!$G$21,'Country-wise data'!FH102&lt;'non-R&amp;D ex_typologies'!$H$21),'non-R&amp;D ex_typologies'!$B$21,IF(AND('Country-wise data'!FH102&gt;'non-R&amp;D ex_typologies'!$G$19,'Country-wise data'!FH102&lt;'non-R&amp;D ex_typologies'!$H$19),'non-R&amp;D ex_typologies'!$B$19,'non-R&amp;D ex_typologies'!$B$20))))</f>
        <v>Program heavy</v>
      </c>
    </row>
    <row r="103" spans="2:177" x14ac:dyDescent="0.35">
      <c r="B103" t="s">
        <v>251</v>
      </c>
      <c r="C103" t="s">
        <v>252</v>
      </c>
      <c r="D103" t="s">
        <v>374</v>
      </c>
      <c r="E103" t="s">
        <v>375</v>
      </c>
      <c r="F103" t="s">
        <v>374</v>
      </c>
      <c r="G103" s="55">
        <f>Assumptions!$C$13</f>
        <v>1.1000000000000001</v>
      </c>
      <c r="H103">
        <f>SUMIFS(FAOstat!M:M,FAOstat!$B:$B,'Country-wise data'!$B103)*G103</f>
        <v>122.133</v>
      </c>
      <c r="I103">
        <f>IF(SUMIFS(FAOstat!N:N,FAOstat!$B:$B,'Country-wise data'!$B103)=0,H103*(1+Assumptions!$C$9),SUMIFS(FAOstat!N:N,FAOstat!$B:$B,'Country-wise data'!$B103)*$G103)</f>
        <v>109.56</v>
      </c>
      <c r="J103">
        <f>IF(SUMIFS(FAOstat!O:O,FAOstat!$B:$B,'Country-wise data'!$B103)=0,I103*(1+Assumptions!$C$9),SUMIFS(FAOstat!O:O,FAOstat!$B:$B,'Country-wise data'!$B103)*$G103)</f>
        <v>115.89600000000002</v>
      </c>
      <c r="K103">
        <f>IF(SUMIFS(FAOstat!P:P,FAOstat!$B:$B,'Country-wise data'!$B103)=0,J103*(1+Assumptions!$C$9),SUMIFS(FAOstat!P:P,FAOstat!$B:$B,'Country-wise data'!$B103)*$G103)</f>
        <v>116.05000000000001</v>
      </c>
      <c r="L103">
        <f>IF(SUMIFS(FAOstat!Q:Q,FAOstat!$B:$B,'Country-wise data'!$B103)=0,K103*(1+Assumptions!$C$9),SUMIFS(FAOstat!Q:Q,FAOstat!$B:$B,'Country-wise data'!$B103)*$G103)</f>
        <v>150.678</v>
      </c>
      <c r="M103">
        <f>IF(SUMIFS(FAOstat!R:R,FAOstat!$B:$B,'Country-wise data'!$B103)=0,L103*(1+Assumptions!$C$9),SUMIFS(FAOstat!R:R,FAOstat!$B:$B,'Country-wise data'!$B103)*$G103)</f>
        <v>174.262</v>
      </c>
      <c r="N103">
        <f>IF(SUMIFS(FAOstat!S:S,FAOstat!$B:$B,'Country-wise data'!$B103)=0,M103*(1+Assumptions!$C$9),SUMIFS(FAOstat!S:S,FAOstat!$B:$B,'Country-wise data'!$B103)*$G103)</f>
        <v>176.04400000000004</v>
      </c>
      <c r="O103">
        <f>IF(SUMIFS(FAOstat!T:T,FAOstat!$B:$B,'Country-wise data'!$B103)=0,N103*(1+Assumptions!$C$9),SUMIFS(FAOstat!T:T,FAOstat!$B:$B,'Country-wise data'!$B103)*$G103)</f>
        <v>183.24900000000002</v>
      </c>
      <c r="P103">
        <f>IF(SUMIFS(FAOstat!U:U,FAOstat!$B:$B,'Country-wise data'!$B103)=0,O103*(1+Assumptions!$C$9),SUMIFS(FAOstat!U:U,FAOstat!$B:$B,'Country-wise data'!$B103)*$G103)</f>
        <v>92.829000000000008</v>
      </c>
      <c r="Q103">
        <f>IF(SUMIFS(FAOstat!V:V,FAOstat!$B:$B,'Country-wise data'!$B103)=0,P103*(1+Assumptions!$C$9),SUMIFS(FAOstat!V:V,FAOstat!$B:$B,'Country-wise data'!$B103)*$G103)</f>
        <v>94.685580000000016</v>
      </c>
      <c r="R103" s="36">
        <f t="shared" si="137"/>
        <v>-8.8730574313539257E-2</v>
      </c>
      <c r="S103">
        <f>SUMIFS(FAOstat!CE:CE,FAOstat!$B:$B,'Country-wise data'!$B103)</f>
        <v>3541.074987</v>
      </c>
      <c r="T103">
        <f>SUMIFS(FAOstat!CF:CF,FAOstat!$B:$B,'Country-wise data'!$B103)</f>
        <v>4640.980458</v>
      </c>
      <c r="U103">
        <f>SUMIFS(FAOstat!CG:CG,FAOstat!$B:$B,'Country-wise data'!$B103)</f>
        <v>3359.5587829999999</v>
      </c>
      <c r="V103">
        <f>SUMIFS(FAOstat!CH:CH,FAOstat!$B:$B,'Country-wise data'!$B103)</f>
        <v>5058.958181</v>
      </c>
      <c r="W103">
        <f>SUMIFS(FAOstat!CI:CI,FAOstat!$B:$B,'Country-wise data'!$B103)</f>
        <v>4705.6318490000003</v>
      </c>
      <c r="X103">
        <f>SUMIFS(FAOstat!CJ:CJ,FAOstat!$B:$B,'Country-wise data'!$B103)</f>
        <v>3417.6659070000001</v>
      </c>
      <c r="Y103">
        <f>SUMIFS(FAOstat!CK:CK,FAOstat!$B:$B,'Country-wise data'!$B103)</f>
        <v>3876.3130460000002</v>
      </c>
      <c r="Z103">
        <f>SUMIFS(FAOstat!CL:CL,FAOstat!$B:$B,'Country-wise data'!$B103)</f>
        <v>4010.528542</v>
      </c>
      <c r="AA103">
        <f>SUMIFS(FAOstat!CM:CM,FAOstat!$B:$B,'Country-wise data'!$B103)</f>
        <v>4095.6114560000001</v>
      </c>
      <c r="AB103">
        <f>SUMIFS(FAOstat!CN:CN,FAOstat!$B:$B,'Country-wise data'!$B103)</f>
        <v>4177.5236851199998</v>
      </c>
      <c r="AC103" s="53">
        <f>IFERROR(INDEX('ASTI data (new)'!$AF$6:$AL$130,MATCH('Country-wise data'!$B103,'ASTI data (new)'!$C$6:$C$130,),MATCH('Country-wise data'!AC$3,'ASTI data (new)'!$AF$5:$AL$5,)),(INDEX(Assumptions!$G$154:$P$345,MATCH('Country-wise data'!$B103,Assumptions!$B$154:$B$344,),MATCH('Country-wise data'!AC$3,Assumptions!$G$153:$P$153,))*S103))</f>
        <v>7.9533678443767988</v>
      </c>
      <c r="AD103" s="53">
        <f>IFERROR(INDEX('ASTI data (new)'!$AF$6:$AL$130,MATCH('Country-wise data'!$B103,'ASTI data (new)'!$C$6:$C$130,),MATCH('Country-wise data'!AD$3,'ASTI data (new)'!$AF$5:$AL$5,)),(INDEX(Assumptions!$G$154:$P$345,MATCH('Country-wise data'!$B103,Assumptions!$B$154:$B$344,),MATCH('Country-wise data'!AD$3,Assumptions!$G$153:$P$153,))*T103))</f>
        <v>12.222086672535118</v>
      </c>
      <c r="AE103" s="53">
        <f>IFERROR(INDEX('ASTI data (new)'!$AF$6:$AL$130,MATCH('Country-wise data'!$B103,'ASTI data (new)'!$C$6:$C$130,),MATCH('Country-wise data'!AE$3,'ASTI data (new)'!$AF$5:$AL$5,)),(INDEX(Assumptions!$G$154:$P$345,MATCH('Country-wise data'!$B103,Assumptions!$B$154:$B$344,),MATCH('Country-wise data'!AE$3,Assumptions!$G$153:$P$153,))*U103))</f>
        <v>15.855063698905516</v>
      </c>
      <c r="AF103" s="53">
        <f>IFERROR(INDEX('ASTI data (new)'!$AF$6:$AL$130,MATCH('Country-wise data'!$B103,'ASTI data (new)'!$C$6:$C$130,),MATCH('Country-wise data'!AF$3,'ASTI data (new)'!$AF$5:$AL$5,)),(INDEX(Assumptions!$G$154:$P$345,MATCH('Country-wise data'!$B103,Assumptions!$B$154:$B$344,),MATCH('Country-wise data'!AF$3,Assumptions!$G$153:$P$153,))*V103))</f>
        <v>15.491803177181481</v>
      </c>
      <c r="AG103" s="53">
        <f>IFERROR(INDEX('ASTI data (new)'!$AF$6:$AL$130,MATCH('Country-wise data'!$B103,'ASTI data (new)'!$C$6:$C$130,),MATCH('Country-wise data'!AG$3,'ASTI data (new)'!$AF$5:$AL$5,)),(INDEX(Assumptions!$G$154:$P$345,MATCH('Country-wise data'!$B103,Assumptions!$B$154:$B$344,),MATCH('Country-wise data'!AG$3,Assumptions!$G$153:$P$153,))*W103))</f>
        <v>17.078452280516064</v>
      </c>
      <c r="AH103" s="53">
        <f>IFERROR(INDEX('ASTI data (new)'!$AF$6:$AL$130,MATCH('Country-wise data'!$B103,'ASTI data (new)'!$C$6:$C$130,),MATCH('Country-wise data'!AH$3,'ASTI data (new)'!$AF$5:$AL$5,)),(INDEX(Assumptions!$G$154:$P$345,MATCH('Country-wise data'!$B103,Assumptions!$B$154:$B$344,),MATCH('Country-wise data'!AH$3,Assumptions!$G$153:$P$153,))*X103))</f>
        <v>19.727730411049698</v>
      </c>
      <c r="AI103" s="53">
        <f>IFERROR(INDEX('ASTI data (new)'!$AF$6:$AL$130,MATCH('Country-wise data'!$B103,'ASTI data (new)'!$C$6:$C$130,),MATCH('Country-wise data'!AI$3,'ASTI data (new)'!$AF$5:$AL$5,)),(INDEX(Assumptions!$G$154:$P$345,MATCH('Country-wise data'!$B103,Assumptions!$B$154:$B$344,),MATCH('Country-wise data'!AI$3,Assumptions!$G$153:$P$153,))*Y103))</f>
        <v>22.367739629987707</v>
      </c>
      <c r="AJ103" s="53">
        <f t="shared" ref="AJ103:AL103" si="143">IFERROR((1+($AI103/$AF103)^(1/3)-1)*AI103,0)</f>
        <v>25.281071373677015</v>
      </c>
      <c r="AK103" s="53">
        <f t="shared" si="143"/>
        <v>28.573855935987694</v>
      </c>
      <c r="AL103" s="53">
        <f t="shared" si="143"/>
        <v>32.295515921081318</v>
      </c>
      <c r="AM103" s="55" cm="1">
        <f t="array" ref="AM103">INDEX('non-R&amp;D ex_typologies'!$J$8:$J$10,MATCH('Country-wise data'!FL103,'non-R&amp;D ex_typologies'!$F$8:$F$10,),)*'Country-wise data'!AC103</f>
        <v>23.235960316643428</v>
      </c>
      <c r="AN103" s="55" cm="1">
        <f t="array" ref="AN103">INDEX('non-R&amp;D ex_typologies'!$J$8:$J$10,MATCH('Country-wise data'!FM103,'non-R&amp;D ex_typologies'!$F$8:$F$10,),)*'Country-wise data'!AD103</f>
        <v>35.707127655410893</v>
      </c>
      <c r="AO103" s="55" cm="1">
        <f t="array" ref="AO103">INDEX('non-R&amp;D ex_typologies'!$J$8:$J$10,MATCH('Country-wise data'!FN103,'non-R&amp;D ex_typologies'!$F$8:$F$10,),)*'Country-wise data'!AE103</f>
        <v>19.983764850029907</v>
      </c>
      <c r="AP103" s="55" cm="1">
        <f t="array" ref="AP103">INDEX('non-R&amp;D ex_typologies'!$J$8:$J$10,MATCH('Country-wise data'!FO103,'non-R&amp;D ex_typologies'!$F$8:$F$10,),)*'Country-wise data'!AF103</f>
        <v>45.259685066967421</v>
      </c>
      <c r="AQ103" s="55" cm="1">
        <f t="array" ref="AQ103">INDEX('non-R&amp;D ex_typologies'!$J$8:$J$10,MATCH('Country-wise data'!FP103,'non-R&amp;D ex_typologies'!$F$8:$F$10,),)*'Country-wise data'!AG103</f>
        <v>49.895119554960608</v>
      </c>
      <c r="AR103" s="55" cm="1">
        <f t="array" ref="AR103">INDEX('non-R&amp;D ex_typologies'!$J$8:$J$10,MATCH('Country-wise data'!FQ103,'non-R&amp;D ex_typologies'!$F$8:$F$10,),)*'Country-wise data'!AH103</f>
        <v>24.864884370437135</v>
      </c>
      <c r="AS103" s="55" cm="1">
        <f t="array" ref="AS103">INDEX('non-R&amp;D ex_typologies'!$J$8:$J$10,MATCH('Country-wise data'!FR103,'non-R&amp;D ex_typologies'!$F$8:$F$10,),)*'Country-wise data'!AI103</f>
        <v>28.192359077259674</v>
      </c>
      <c r="AT103" s="55" cm="1">
        <f t="array" ref="AT103">INDEX('non-R&amp;D ex_typologies'!$J$8:$J$10,MATCH('Country-wise data'!FS103,'non-R&amp;D ex_typologies'!$F$8:$F$10,),)*'Country-wise data'!AJ103</f>
        <v>31.864330228030493</v>
      </c>
      <c r="AU103" s="55" cm="1">
        <f t="array" ref="AU103">INDEX('non-R&amp;D ex_typologies'!$J$8:$J$10,MATCH('Country-wise data'!FT103,'non-R&amp;D ex_typologies'!$F$8:$F$10,),)*'Country-wise data'!AK103</f>
        <v>36.014564730056975</v>
      </c>
      <c r="AV103" s="55" cm="1">
        <f t="array" ref="AV103">INDEX('non-R&amp;D ex_typologies'!$J$8:$J$10,MATCH('Country-wise data'!FU103,'non-R&amp;D ex_typologies'!$F$8:$F$10,),)*'Country-wise data'!AL103</f>
        <v>40.705354966302494</v>
      </c>
      <c r="AW103">
        <f t="shared" si="139"/>
        <v>532.56983776139748</v>
      </c>
      <c r="AX103" s="53">
        <f>INDEX('GDP deflators'!$AB$3:$AK$155,MATCH('Country-wise data'!$B103,'GDP deflators'!$B$3:$B$155,),MATCH('Country-wise data'!AX$3,'GDP deflators'!$D$2:$M$2,))</f>
        <v>74.479605580567039</v>
      </c>
      <c r="AY103" s="53">
        <f>INDEX('GDP deflators'!$AB$3:$AK$155,MATCH('Country-wise data'!$B103,'GDP deflators'!$B$3:$B$155,),MATCH('Country-wise data'!AY$3,'GDP deflators'!$D$2:$M$2,))</f>
        <v>78.271090538928718</v>
      </c>
      <c r="AZ103" s="53">
        <f>INDEX('GDP deflators'!$AB$3:$AK$155,MATCH('Country-wise data'!$B103,'GDP deflators'!$B$3:$B$155,),MATCH('Country-wise data'!AZ$3,'GDP deflators'!$D$2:$M$2,))</f>
        <v>82.013688707792895</v>
      </c>
      <c r="BA103" s="53">
        <f>INDEX('GDP deflators'!$AB$3:$AK$155,MATCH('Country-wise data'!$B103,'GDP deflators'!$B$3:$B$155,),MATCH('Country-wise data'!BA$3,'GDP deflators'!$D$2:$M$2,))</f>
        <v>85.630789200991018</v>
      </c>
      <c r="BB103" s="53">
        <f>INDEX('GDP deflators'!$AB$3:$AK$155,MATCH('Country-wise data'!$B103,'GDP deflators'!$B$3:$B$155,),MATCH('Country-wise data'!BB$3,'GDP deflators'!$D$2:$M$2,))</f>
        <v>88.032513842999379</v>
      </c>
      <c r="BC103" s="53">
        <f>INDEX('GDP deflators'!$AB$3:$AK$155,MATCH('Country-wise data'!$B103,'GDP deflators'!$B$3:$B$155,),MATCH('Country-wise data'!BC$3,'GDP deflators'!$D$2:$M$2,))</f>
        <v>89.445259956378038</v>
      </c>
      <c r="BD103" s="53">
        <f>INDEX('GDP deflators'!$AB$3:$AK$155,MATCH('Country-wise data'!$B103,'GDP deflators'!$B$3:$B$155,),MATCH('Country-wise data'!BD$3,'GDP deflators'!$D$2:$M$2,))</f>
        <v>93.134398218478154</v>
      </c>
      <c r="BE103" s="53">
        <f>INDEX('GDP deflators'!$AB$3:$AK$155,MATCH('Country-wise data'!$B103,'GDP deflators'!$B$3:$B$155,),MATCH('Country-wise data'!BE$3,'GDP deflators'!$D$2:$M$2,))</f>
        <v>95.132874626295688</v>
      </c>
      <c r="BF103" s="53">
        <f>INDEX('GDP deflators'!$AB$3:$AK$155,MATCH('Country-wise data'!$B103,'GDP deflators'!$B$3:$B$155,),MATCH('Country-wise data'!BF$3,'GDP deflators'!$D$2:$M$2,))</f>
        <v>97.213189187171238</v>
      </c>
      <c r="BG103" s="53">
        <f>INDEX('GDP deflators'!$AB$3:$AK$155,MATCH('Country-wise data'!$B103,'GDP deflators'!$B$3:$B$155,),MATCH('Country-wise data'!BG$3,'GDP deflators'!$D$2:$M$2,))</f>
        <v>100</v>
      </c>
      <c r="BH103" cm="1">
        <f t="array" ref="BH103">H103/(INDEX($AX103:$BG103,,MATCH(BH$3,$AX$3:$BG$3,))/100)</f>
        <v>163.98180286801426</v>
      </c>
      <c r="BI103" cm="1">
        <f t="array" ref="BI103">I103/(INDEX($AX103:$BG103,,MATCH(BI$3,$AX$3:$BG$3,))/100)</f>
        <v>139.97505240521659</v>
      </c>
      <c r="BJ103" cm="1">
        <f t="array" ref="BJ103">J103/(INDEX($AX103:$BG103,,MATCH(BJ$3,$AX$3:$BG$3,))/100)</f>
        <v>141.31299521586772</v>
      </c>
      <c r="BK103" cm="1">
        <f t="array" ref="BK103">K103/(INDEX($AX103:$BG103,,MATCH(BK$3,$AX$3:$BG$3,))/100)</f>
        <v>135.523683809114</v>
      </c>
      <c r="BL103" cm="1">
        <f t="array" ref="BL103">L103/(INDEX($AX103:$BG103,,MATCH(BL$3,$AX$3:$BG$3,))/100)</f>
        <v>171.161759925117</v>
      </c>
      <c r="BM103" cm="1">
        <f t="array" ref="BM103">M103/(INDEX($AX103:$BG103,,MATCH(BM$3,$AX$3:$BG$3,))/100)</f>
        <v>194.82530442081179</v>
      </c>
      <c r="BN103" cm="1">
        <f t="array" ref="BN103">N103/(INDEX($AX103:$BG103,,MATCH(BN$3,$AX$3:$BG$3,))/100)</f>
        <v>189.02146077867968</v>
      </c>
      <c r="BO103" cm="1">
        <f t="array" ref="BO103">O103/(INDEX($AX103:$BG103,,MATCH(BO$3,$AX$3:$BG$3,))/100)</f>
        <v>192.62426445100624</v>
      </c>
      <c r="BP103" cm="1">
        <f t="array" ref="BP103">P103/(INDEX($AX103:$BG103,,MATCH(BP$3,$AX$3:$BG$3,))/100)</f>
        <v>95.490129247040699</v>
      </c>
      <c r="BQ103" cm="1">
        <f t="array" ref="BQ103">Q103/(INDEX($AX103:$BG103,,MATCH(BQ$3,$AX$3:$BG$3,))/100)</f>
        <v>94.685580000000016</v>
      </c>
      <c r="BS103" cm="1">
        <f t="array" ref="BS103">S103/(INDEX($AX103:$BG103,,MATCH(BS$3,$AX$3:$BG$3,))/100)</f>
        <v>4754.4223138634943</v>
      </c>
      <c r="BT103" cm="1">
        <f t="array" ref="BT103">T103/(INDEX($AX103:$BG103,,MATCH(BT$3,$AX$3:$BG$3,))/100)</f>
        <v>5929.3673130717052</v>
      </c>
      <c r="BU103" cm="1">
        <f t="array" ref="BU103">U103/(INDEX($AX103:$BG103,,MATCH(BU$3,$AX$3:$BG$3,))/100)</f>
        <v>4096.3390818449752</v>
      </c>
      <c r="BV103" cm="1">
        <f t="array" ref="BV103">V103/(INDEX($AX103:$BG103,,MATCH(BV$3,$AX$3:$BG$3,))/100)</f>
        <v>5907.8728903522142</v>
      </c>
      <c r="BW103" cm="1">
        <f t="array" ref="BW103">W103/(INDEX($AX103:$BG103,,MATCH(BW$3,$AX$3:$BG$3,))/100)</f>
        <v>5345.3339494453239</v>
      </c>
      <c r="BX103" cm="1">
        <f t="array" ref="BX103">X103/(INDEX($AX103:$BG103,,MATCH(BX$3,$AX$3:$BG$3,))/100)</f>
        <v>3820.9581018231452</v>
      </c>
      <c r="BY103" cm="1">
        <f t="array" ref="BY103">Y103/(INDEX($AX103:$BG103,,MATCH(BY$3,$AX$3:$BG$3,))/100)</f>
        <v>4162.0637703663479</v>
      </c>
      <c r="BZ103" cm="1">
        <f t="array" ref="BZ103">Z103/(INDEX($AX103:$BG103,,MATCH(BZ$3,$AX$3:$BG$3,))/100)</f>
        <v>4215.7125575720265</v>
      </c>
      <c r="CA103" cm="1">
        <f t="array" ref="CA103">AA103/(INDEX($AX103:$BG103,,MATCH(CA$3,$AX$3:$BG$3,))/100)</f>
        <v>4213.0203630234146</v>
      </c>
      <c r="CB103" cm="1">
        <f t="array" ref="CB103">AB103/(INDEX($AX103:$BG103,,MATCH(CB$3,$AX$3:$BG$3,))/100)</f>
        <v>4177.5236851199998</v>
      </c>
      <c r="CC103" cm="1">
        <f t="array" ref="CC103">AC103/(INDEX($AX103:$BG103,,MATCH(CC$3,$AX$3:$BG$3,))/100)</f>
        <v>10.678584805035491</v>
      </c>
      <c r="CD103" cm="1">
        <f t="array" ref="CD103">AD103/(INDEX($AX103:$BG103,,MATCH(CD$3,$AX$3:$BG$3,))/100)</f>
        <v>15.615071399134742</v>
      </c>
      <c r="CE103" cm="1">
        <f t="array" ref="CE103">AE103/(INDEX($AX103:$BG103,,MATCH(CE$3,$AX$3:$BG$3,))/100)</f>
        <v>19.332216302812114</v>
      </c>
      <c r="CF103" cm="1">
        <f t="array" ref="CF103">AF103/(INDEX($AX103:$BG103,,MATCH(CF$3,$AX$3:$BG$3,))/100)</f>
        <v>18.091393670119523</v>
      </c>
      <c r="CG103" cm="1">
        <f t="array" ref="CG103">AG103/(INDEX($AX103:$BG103,,MATCH(CG$3,$AX$3:$BG$3,))/100)</f>
        <v>19.400164251783657</v>
      </c>
      <c r="CH103" cm="1">
        <f t="array" ref="CH103">AH103/(INDEX($AX103:$BG103,,MATCH(CH$3,$AX$3:$BG$3,))/100)</f>
        <v>22.055646571624706</v>
      </c>
      <c r="CI103" cm="1">
        <f t="array" ref="CI103">AI103/(INDEX($AX103:$BG103,,MATCH(CI$3,$AX$3:$BG$3,))/100)</f>
        <v>24.01662549804276</v>
      </c>
      <c r="CJ103" cm="1">
        <f t="array" ref="CJ103">AJ103/(INDEX($AX103:$BG103,,MATCH(CJ$3,$AX$3:$BG$3,))/100)</f>
        <v>26.574484869701468</v>
      </c>
      <c r="CK103" cm="1">
        <f t="array" ref="CK103">AK103/(INDEX($AX103:$BG103,,MATCH(CK$3,$AX$3:$BG$3,))/100)</f>
        <v>29.39298275769195</v>
      </c>
      <c r="CL103" cm="1">
        <f t="array" ref="CL103">AL103/(INDEX($AX103:$BG103,,MATCH(CL$3,$AX$3:$BG$3,))/100)</f>
        <v>32.295515921081318</v>
      </c>
      <c r="CM103" cm="1">
        <f t="array" ref="CM103">AM103/(INDEX($AX103:$BG103,,MATCH(CM$3,$AX$3:$BG$3,))/100)</f>
        <v>31.197748881079029</v>
      </c>
      <c r="CN103" cm="1">
        <f t="array" ref="CN103">AN103/(INDEX($AX103:$BG103,,MATCH(CN$3,$AX$3:$BG$3,))/100)</f>
        <v>45.619816217651497</v>
      </c>
      <c r="CO103" cm="1">
        <f t="array" ref="CO103">AO103/(INDEX($AX103:$BG103,,MATCH(CO$3,$AX$3:$BG$3,))/100)</f>
        <v>24.366377326631646</v>
      </c>
      <c r="CP103" cm="1">
        <f t="array" ref="CP103">AP103/(INDEX($AX103:$BG103,,MATCH(CP$3,$AX$3:$BG$3,))/100)</f>
        <v>52.854452807546501</v>
      </c>
      <c r="CQ103" cm="1">
        <f t="array" ref="CQ103">AQ103/(INDEX($AX103:$BG103,,MATCH(CQ$3,$AX$3:$BG$3,))/100)</f>
        <v>56.678058340973323</v>
      </c>
      <c r="CR103" cm="1">
        <f t="array" ref="CR103">AR103/(INDEX($AX103:$BG103,,MATCH(CR$3,$AX$3:$BG$3,))/100)</f>
        <v>27.798996148665228</v>
      </c>
      <c r="CS103" cm="1">
        <f t="array" ref="CS103">AS103/(INDEX($AX103:$BG103,,MATCH(CS$3,$AX$3:$BG$3,))/100)</f>
        <v>30.270619251895507</v>
      </c>
      <c r="CT103" cm="1">
        <f t="array" ref="CT103">AT103/(INDEX($AX103:$BG103,,MATCH(CT$3,$AX$3:$BG$3,))/100)</f>
        <v>33.494552070670707</v>
      </c>
      <c r="CU103" cm="1">
        <f t="array" ref="CU103">AU103/(INDEX($AX103:$BG103,,MATCH(CU$3,$AX$3:$BG$3,))/100)</f>
        <v>37.046994375131199</v>
      </c>
      <c r="CV103" cm="1">
        <f t="array" ref="CV103">AV103/(INDEX($AX103:$BG103,,MATCH(CV$3,$AX$3:$BG$3,))/100)</f>
        <v>40.705354966302494</v>
      </c>
      <c r="CW103">
        <f t="shared" si="140"/>
        <v>597.48565643357495</v>
      </c>
      <c r="CX103">
        <f>IFERROR(1/INDEX('exch rates'!$BC$5:$BL$268,MATCH('Country-wise data'!$B103,'exch rates'!$A$5:$A$268,),MATCH(CX$3,'exch rates'!$BC$4:$BL$4,)),1)</f>
        <v>2.1015334321084823E-4</v>
      </c>
      <c r="CY103">
        <f>IFERROR(1/INDEX('exch rates'!$BC$5:$BL$268,MATCH('Country-wise data'!$B103,'exch rates'!$A$5:$A$268,),MATCH(CY$3,'exch rates'!$BC$4:$BL$4,)),1)</f>
        <v>2.384471004247705E-4</v>
      </c>
      <c r="CZ103">
        <f>IFERROR(1/INDEX('exch rates'!$BC$5:$BL$268,MATCH('Country-wise data'!$B103,'exch rates'!$A$5:$A$268,),MATCH(CZ$3,'exch rates'!$BC$4:$BL$4,)),1)</f>
        <v>2.2615944269492496E-4</v>
      </c>
      <c r="DA103">
        <f>IFERROR(1/INDEX('exch rates'!$BC$5:$BL$268,MATCH('Country-wise data'!$B103,'exch rates'!$A$5:$A$268,),MATCH(DA$3,'exch rates'!$BC$4:$BL$4,)),1)</f>
        <v>2.3234834702514056E-4</v>
      </c>
      <c r="DB103">
        <f>IFERROR(1/INDEX('exch rates'!$BC$5:$BL$268,MATCH('Country-wise data'!$B103,'exch rates'!$A$5:$A$268,),MATCH(DB$3,'exch rates'!$BC$4:$BL$4,)),1)</f>
        <v>2.2410544058402648E-4</v>
      </c>
      <c r="DC103">
        <f>IFERROR(1/INDEX('exch rates'!$BC$5:$BL$268,MATCH('Country-wise data'!$B103,'exch rates'!$A$5:$A$268,),MATCH(DC$3,'exch rates'!$BC$4:$BL$4,)),1)</f>
        <v>1.9212588180817121E-4</v>
      </c>
      <c r="DD103">
        <f>IFERROR(1/INDEX('exch rates'!$BC$5:$BL$268,MATCH('Country-wise data'!$B103,'exch rates'!$A$5:$A$268,),MATCH(DD$3,'exch rates'!$BC$4:$BL$4,)),1)</f>
        <v>1.763500198637278E-4</v>
      </c>
      <c r="DE103">
        <f>IFERROR(1/INDEX('exch rates'!$BC$5:$BL$268,MATCH('Country-wise data'!$B103,'exch rates'!$A$5:$A$268,),MATCH(DE$3,'exch rates'!$BC$4:$BL$4,)),1)</f>
        <v>1.7796971767082085E-4</v>
      </c>
      <c r="DF103">
        <f>IFERROR(1/INDEX('exch rates'!$BC$5:$BL$268,MATCH('Country-wise data'!$B103,'exch rates'!$A$5:$A$268,),MATCH(DF$3,'exch rates'!$BC$4:$BL$4,)),1)</f>
        <v>1.7445599435211289E-4</v>
      </c>
      <c r="DG103">
        <f>IFERROR(1/INDEX('exch rates'!$BC$5:$BL$268,MATCH('Country-wise data'!$B103,'exch rates'!$A$5:$A$268,),MATCH(DG$3,'exch rates'!$BC$4:$BL$4,)),1)</f>
        <v>1.6023786789902351E-4</v>
      </c>
      <c r="DH103" cm="1">
        <f t="array" ref="DH103">(BH103/INDEX($CX103:$DG103,,MATCH(DH$3,$CX$3:$DG$3,)))*$DG103</f>
        <v>125.03295957298003</v>
      </c>
      <c r="DI103" cm="1">
        <f t="array" ref="DI103">(BI103/INDEX($CX103:$DG103,,MATCH(DI$3,$CX$3:$DG$3,)))*$DG103</f>
        <v>94.0640666903072</v>
      </c>
      <c r="DJ103" cm="1">
        <f t="array" ref="DJ103">(BJ103/INDEX($CX103:$DG103,,MATCH(DJ$3,$CX$3:$DG$3,)))*$DG103</f>
        <v>100.12269569641842</v>
      </c>
      <c r="DK103" cm="1">
        <f t="array" ref="DK103">(BK103/INDEX($CX103:$DG103,,MATCH(DK$3,$CX$3:$DG$3,)))*$DG103</f>
        <v>93.46322632131367</v>
      </c>
      <c r="DL103" cm="1">
        <f t="array" ref="DL103">(BL103/INDEX($CX103:$DG103,,MATCH(DL$3,$CX$3:$DG$3,)))*$DG103</f>
        <v>122.38255084200821</v>
      </c>
      <c r="DM103" cm="1">
        <f t="array" ref="DM103">(BM103/INDEX($CX103:$DG103,,MATCH(DM$3,$CX$3:$DG$3,)))*$DG103</f>
        <v>162.48925495805506</v>
      </c>
      <c r="DN103" cm="1">
        <f t="array" ref="DN103">(BN103/INDEX($CX103:$DG103,,MATCH(DN$3,$CX$3:$DG$3,)))*$DG103</f>
        <v>171.75158747211651</v>
      </c>
      <c r="DO103" cm="1">
        <f t="array" ref="DO103">(BO103/INDEX($CX103:$DG103,,MATCH(DO$3,$CX$3:$DG$3,)))*$DG103</f>
        <v>173.43232233664162</v>
      </c>
      <c r="DP103" cm="1">
        <f t="array" ref="DP103">(BP103/INDEX($CX103:$DG103,,MATCH(DP$3,$CX$3:$DG$3,)))*$DG103</f>
        <v>87.707704013110472</v>
      </c>
      <c r="DQ103" cm="1">
        <f t="array" ref="DQ103">(BQ103/INDEX($CX103:$DG103,,MATCH(DQ$3,$CX$3:$DG$3,)))*$DG103</f>
        <v>94.68558000000003</v>
      </c>
      <c r="DS103" cm="1">
        <f t="array" ref="DS103">(BS103/INDEX($CX103:$DG103,,MATCH(DS$3,$CX$3:$DG$3,)))*$DG103</f>
        <v>3625.1552462844752</v>
      </c>
      <c r="DT103" cm="1">
        <f t="array" ref="DT103">(BT103/INDEX($CX103:$DG103,,MATCH(DT$3,$CX$3:$DG$3,)))*$DG103</f>
        <v>3984.570055766013</v>
      </c>
      <c r="DU103" cm="1">
        <f t="array" ref="DU103">(BU103/INDEX($CX103:$DG103,,MATCH(DU$3,$CX$3:$DG$3,)))*$DG103</f>
        <v>2902.326928492258</v>
      </c>
      <c r="DV103" cm="1">
        <f t="array" ref="DV103">(BV103/INDEX($CX103:$DG103,,MATCH(DV$3,$CX$3:$DG$3,)))*$DG103</f>
        <v>4074.3347989734107</v>
      </c>
      <c r="DW103" cm="1">
        <f t="array" ref="DW103">(BW103/INDEX($CX103:$DG103,,MATCH(DW$3,$CX$3:$DG$3,)))*$DG103</f>
        <v>3821.9728759607624</v>
      </c>
      <c r="DX103" cm="1">
        <f t="array" ref="DX103">(BX103/INDEX($CX103:$DG103,,MATCH(DX$3,$CX$3:$DG$3,)))*$DG103</f>
        <v>3186.7761584509271</v>
      </c>
      <c r="DY103" cm="1">
        <f t="array" ref="DY103">(BY103/INDEX($CX103:$DG103,,MATCH(DY$3,$CX$3:$DG$3,)))*$DG103</f>
        <v>3781.7984094281846</v>
      </c>
      <c r="DZ103" cm="1">
        <f t="array" ref="DZ103">(BZ103/INDEX($CX103:$DG103,,MATCH(DZ$3,$CX$3:$DG$3,)))*$DG103</f>
        <v>3795.6838991560403</v>
      </c>
      <c r="EA103" cm="1">
        <f t="array" ref="EA103">(CA103/INDEX($CX103:$DG103,,MATCH(EA$3,$CX$3:$DG$3,)))*$DG103</f>
        <v>3869.6600990590482</v>
      </c>
      <c r="EB103" cm="1">
        <f t="array" ref="EB103">(CB103/INDEX($CX103:$DG103,,MATCH(EB$3,$CX$3:$DG$3,)))*$DG103</f>
        <v>4177.5236851199998</v>
      </c>
      <c r="EC103" s="53" cm="1">
        <f t="array" ref="EC103">(CC103/INDEX($CX103:$DG103,,MATCH(EC$3,$CX$3:$DG$3,)))*$DG103</f>
        <v>8.1422147998903132</v>
      </c>
      <c r="ED103" cm="1">
        <f t="array" ref="ED103">(CD103/INDEX($CX103:$DG103,,MATCH(ED$3,$CX$3:$DG$3,)))*$DG103</f>
        <v>10.493420736218127</v>
      </c>
      <c r="EE103" cm="1">
        <f t="array" ref="EE103">(CE103/INDEX($CX103:$DG103,,MATCH(EE$3,$CX$3:$DG$3,)))*$DG103</f>
        <v>13.697208859432999</v>
      </c>
      <c r="EF103" cm="1">
        <f t="array" ref="EF103">(CF103/INDEX($CX103:$DG103,,MATCH(EF$3,$CX$3:$DG$3,)))*$DG103</f>
        <v>12.476638573667891</v>
      </c>
      <c r="EG103" cm="1">
        <f t="array" ref="EG103">(CG103/INDEX($CX103:$DG103,,MATCH(EG$3,$CX$3:$DG$3,)))*$DG103</f>
        <v>13.871331943104293</v>
      </c>
      <c r="EH103" cm="1">
        <f t="array" ref="EH103">(CH103/INDEX($CX103:$DG103,,MATCH(EH$3,$CX$3:$DG$3,)))*$DG103</f>
        <v>18.394969738123233</v>
      </c>
      <c r="EI103" cm="1">
        <f t="array" ref="EI103">(CI103/INDEX($CX103:$DG103,,MATCH(EI$3,$CX$3:$DG$3,)))*$DG103</f>
        <v>21.822355715692442</v>
      </c>
      <c r="EJ103" cm="1">
        <f t="array" ref="EJ103">(CJ103/INDEX($CX103:$DG103,,MATCH(EJ$3,$CX$3:$DG$3,)))*$DG103</f>
        <v>23.92676041612885</v>
      </c>
      <c r="EK103" cm="1">
        <f t="array" ref="EK103">(CK103/INDEX($CX103:$DG103,,MATCH(EK$3,$CX$3:$DG$3,)))*$DG103</f>
        <v>26.997460911427119</v>
      </c>
      <c r="EL103" cm="1">
        <f t="array" ref="EL103">(CL103/INDEX($CX103:$DG103,,MATCH(EL$3,$CX$3:$DG$3,)))*$DG103</f>
        <v>32.295515921081318</v>
      </c>
      <c r="EM103" cm="1">
        <f t="array" ref="EM103">(CM103/INDEX($CX103:$DG103,,MATCH(EM$3,$CX$3:$DG$3,)))*$DG103</f>
        <v>23.787681354836497</v>
      </c>
      <c r="EN103" cm="1">
        <f t="array" ref="EN103">(CN103/INDEX($CX103:$DG103,,MATCH(EN$3,$CX$3:$DG$3,)))*$DG103</f>
        <v>30.656787487202283</v>
      </c>
      <c r="EO103" cm="1">
        <f t="array" ref="EO103">(CO103/INDEX($CX103:$DG103,,MATCH(EO$3,$CX$3:$DG$3,)))*$DG103</f>
        <v>17.26399881745985</v>
      </c>
      <c r="EP103" cm="1">
        <f t="array" ref="EP103">(CP103/INDEX($CX103:$DG103,,MATCH(EP$3,$CX$3:$DG$3,)))*$DG103</f>
        <v>36.450807312756197</v>
      </c>
      <c r="EQ103" cm="1">
        <f t="array" ref="EQ103">(CQ103/INDEX($CX103:$DG103,,MATCH(EQ$3,$CX$3:$DG$3,)))*$DG103</f>
        <v>40.525438389831599</v>
      </c>
      <c r="ER103" cm="1">
        <f t="array" ref="ER103">(CR103/INDEX($CX103:$DG103,,MATCH(ER$3,$CX$3:$DG$3,)))*$DG103</f>
        <v>23.185069240399617</v>
      </c>
      <c r="ES103" cm="1">
        <f t="array" ref="ES103">(CS103/INDEX($CX103:$DG103,,MATCH(ES$3,$CX$3:$DG$3,)))*$DG103</f>
        <v>27.504955727564031</v>
      </c>
      <c r="ET103" cm="1">
        <f t="array" ref="ET103">(CT103/INDEX($CX103:$DG103,,MATCH(ET$3,$CX$3:$DG$3,)))*$DG103</f>
        <v>30.157353061402667</v>
      </c>
      <c r="EU103" cm="1">
        <f t="array" ref="EU103">(CU103/INDEX($CX103:$DG103,,MATCH(EU$3,$CX$3:$DG$3,)))*$DG103</f>
        <v>34.027672209167882</v>
      </c>
      <c r="EV103" cm="1">
        <f t="array" ref="EV103">(CV103/INDEX($CX103:$DG103,,MATCH(EV$3,$CX$3:$DG$3,)))*$DG103</f>
        <v>40.705354966302494</v>
      </c>
      <c r="EW103">
        <f t="shared" si="94"/>
        <v>486.38299618168969</v>
      </c>
      <c r="EY103" s="96">
        <f t="shared" si="105"/>
        <v>2.2460320308310936E-3</v>
      </c>
      <c r="EZ103" s="96">
        <f t="shared" si="95"/>
        <v>2.6335139273140026E-3</v>
      </c>
      <c r="FA103" s="96">
        <f t="shared" si="96"/>
        <v>4.7193886825660329E-3</v>
      </c>
      <c r="FB103" s="96">
        <f t="shared" si="97"/>
        <v>3.0622516777000178E-3</v>
      </c>
      <c r="FC103" s="96">
        <f t="shared" si="98"/>
        <v>3.6293643082480893E-3</v>
      </c>
      <c r="FD103" s="96">
        <f t="shared" si="99"/>
        <v>5.7722817115165434E-3</v>
      </c>
      <c r="FE103" s="96">
        <f t="shared" si="100"/>
        <v>5.7703646131132685E-3</v>
      </c>
      <c r="FF103" s="96">
        <f t="shared" si="101"/>
        <v>6.3036757147898678E-3</v>
      </c>
      <c r="FG103" s="96">
        <f t="shared" si="102"/>
        <v>6.9767008523544116E-3</v>
      </c>
      <c r="FH103" s="96">
        <f t="shared" si="103"/>
        <v>7.7307798483860959E-3</v>
      </c>
      <c r="FJ103" s="96">
        <f t="shared" si="106"/>
        <v>4662.2614026482652</v>
      </c>
      <c r="FK103" s="96" t="str">
        <f>IF(AND('Country-wise data'!FJ103&gt;'non-R&amp;D ex_typologies'!$C$17,'Country-wise data'!FJ103&lt;'non-R&amp;D ex_typologies'!$D$17),"Small",IF(AND('Country-wise data'!FJ103&gt;'non-R&amp;D ex_typologies'!$E$17,'Country-wise data'!$FJ$4&lt;'non-R&amp;D ex_typologies'!$F$17),"Medium","Large"))</f>
        <v>Medium</v>
      </c>
      <c r="FL103" t="str">
        <f>IF($FK103='non-R&amp;D ex_typologies'!$C$16,IF(AND('Country-wise data'!EY103&gt;'non-R&amp;D ex_typologies'!$C$21,'Country-wise data'!EY103&lt;'non-R&amp;D ex_typologies'!$D$21),'non-R&amp;D ex_typologies'!$B$21,IF(AND('Country-wise data'!EY103&gt;'non-R&amp;D ex_typologies'!$C$19,'Country-wise data'!EY103&lt;'non-R&amp;D ex_typologies'!$D$19),'non-R&amp;D ex_typologies'!$B$19,'non-R&amp;D ex_typologies'!$B$20)),IF($FK103='non-R&amp;D ex_typologies'!$E$16,IF(AND('Country-wise data'!EY103&gt;'non-R&amp;D ex_typologies'!$E$21,'Country-wise data'!EY103&lt;'non-R&amp;D ex_typologies'!$F$21),'non-R&amp;D ex_typologies'!$B$21,IF(AND('Country-wise data'!EY103&gt;'non-R&amp;D ex_typologies'!$E$19,'Country-wise data'!EY103&lt;'non-R&amp;D ex_typologies'!$F$19),'non-R&amp;D ex_typologies'!$B$19,'non-R&amp;D ex_typologies'!$B$20)),IF(AND('Country-wise data'!EY103&gt;'non-R&amp;D ex_typologies'!$G$21,'Country-wise data'!EY103&lt;'non-R&amp;D ex_typologies'!$H$21),'non-R&amp;D ex_typologies'!$B$21,IF(AND('Country-wise data'!EY103&gt;'non-R&amp;D ex_typologies'!$G$19,'Country-wise data'!EY103&lt;'non-R&amp;D ex_typologies'!$H$19),'non-R&amp;D ex_typologies'!$B$19,'non-R&amp;D ex_typologies'!$B$20))))</f>
        <v>Program heavy</v>
      </c>
      <c r="FM103" t="str">
        <f>IF($FK103='non-R&amp;D ex_typologies'!$C$16,IF(AND('Country-wise data'!EZ103&gt;'non-R&amp;D ex_typologies'!$C$21,'Country-wise data'!EZ103&lt;'non-R&amp;D ex_typologies'!$D$21),'non-R&amp;D ex_typologies'!$B$21,IF(AND('Country-wise data'!EZ103&gt;'non-R&amp;D ex_typologies'!$C$19,'Country-wise data'!EZ103&lt;'non-R&amp;D ex_typologies'!$D$19),'non-R&amp;D ex_typologies'!$B$19,'non-R&amp;D ex_typologies'!$B$20)),IF($FK103='non-R&amp;D ex_typologies'!$E$16,IF(AND('Country-wise data'!EZ103&gt;'non-R&amp;D ex_typologies'!$E$21,'Country-wise data'!EZ103&lt;'non-R&amp;D ex_typologies'!$F$21),'non-R&amp;D ex_typologies'!$B$21,IF(AND('Country-wise data'!EZ103&gt;'non-R&amp;D ex_typologies'!$E$19,'Country-wise data'!EZ103&lt;'non-R&amp;D ex_typologies'!$F$19),'non-R&amp;D ex_typologies'!$B$19,'non-R&amp;D ex_typologies'!$B$20)),IF(AND('Country-wise data'!EZ103&gt;'non-R&amp;D ex_typologies'!$G$21,'Country-wise data'!EZ103&lt;'non-R&amp;D ex_typologies'!$H$21),'non-R&amp;D ex_typologies'!$B$21,IF(AND('Country-wise data'!EZ103&gt;'non-R&amp;D ex_typologies'!$G$19,'Country-wise data'!EZ103&lt;'non-R&amp;D ex_typologies'!$H$19),'non-R&amp;D ex_typologies'!$B$19,'non-R&amp;D ex_typologies'!$B$20))))</f>
        <v>Program heavy</v>
      </c>
      <c r="FN103" t="str">
        <f>IF($FK103='non-R&amp;D ex_typologies'!$C$16,IF(AND('Country-wise data'!FA103&gt;'non-R&amp;D ex_typologies'!$C$21,'Country-wise data'!FA103&lt;'non-R&amp;D ex_typologies'!$D$21),'non-R&amp;D ex_typologies'!$B$21,IF(AND('Country-wise data'!FA103&gt;'non-R&amp;D ex_typologies'!$C$19,'Country-wise data'!FA103&lt;'non-R&amp;D ex_typologies'!$D$19),'non-R&amp;D ex_typologies'!$B$19,'non-R&amp;D ex_typologies'!$B$20)),IF($FK103='non-R&amp;D ex_typologies'!$E$16,IF(AND('Country-wise data'!FA103&gt;'non-R&amp;D ex_typologies'!$E$21,'Country-wise data'!FA103&lt;'non-R&amp;D ex_typologies'!$F$21),'non-R&amp;D ex_typologies'!$B$21,IF(AND('Country-wise data'!FA103&gt;'non-R&amp;D ex_typologies'!$E$19,'Country-wise data'!FA103&lt;'non-R&amp;D ex_typologies'!$F$19),'non-R&amp;D ex_typologies'!$B$19,'non-R&amp;D ex_typologies'!$B$20)),IF(AND('Country-wise data'!FA103&gt;'non-R&amp;D ex_typologies'!$G$21,'Country-wise data'!FA103&lt;'non-R&amp;D ex_typologies'!$H$21),'non-R&amp;D ex_typologies'!$B$21,IF(AND('Country-wise data'!FA103&gt;'non-R&amp;D ex_typologies'!$G$19,'Country-wise data'!FA103&lt;'non-R&amp;D ex_typologies'!$H$19),'non-R&amp;D ex_typologies'!$B$19,'non-R&amp;D ex_typologies'!$B$20))))</f>
        <v>Balanced</v>
      </c>
      <c r="FO103" t="str">
        <f>IF($FK103='non-R&amp;D ex_typologies'!$C$16,IF(AND('Country-wise data'!FB103&gt;'non-R&amp;D ex_typologies'!$C$21,'Country-wise data'!FB103&lt;'non-R&amp;D ex_typologies'!$D$21),'non-R&amp;D ex_typologies'!$B$21,IF(AND('Country-wise data'!FB103&gt;'non-R&amp;D ex_typologies'!$C$19,'Country-wise data'!FB103&lt;'non-R&amp;D ex_typologies'!$D$19),'non-R&amp;D ex_typologies'!$B$19,'non-R&amp;D ex_typologies'!$B$20)),IF($FK103='non-R&amp;D ex_typologies'!$E$16,IF(AND('Country-wise data'!FB103&gt;'non-R&amp;D ex_typologies'!$E$21,'Country-wise data'!FB103&lt;'non-R&amp;D ex_typologies'!$F$21),'non-R&amp;D ex_typologies'!$B$21,IF(AND('Country-wise data'!FB103&gt;'non-R&amp;D ex_typologies'!$E$19,'Country-wise data'!FB103&lt;'non-R&amp;D ex_typologies'!$F$19),'non-R&amp;D ex_typologies'!$B$19,'non-R&amp;D ex_typologies'!$B$20)),IF(AND('Country-wise data'!FB103&gt;'non-R&amp;D ex_typologies'!$G$21,'Country-wise data'!FB103&lt;'non-R&amp;D ex_typologies'!$H$21),'non-R&amp;D ex_typologies'!$B$21,IF(AND('Country-wise data'!FB103&gt;'non-R&amp;D ex_typologies'!$G$19,'Country-wise data'!FB103&lt;'non-R&amp;D ex_typologies'!$H$19),'non-R&amp;D ex_typologies'!$B$19,'non-R&amp;D ex_typologies'!$B$20))))</f>
        <v>Program heavy</v>
      </c>
      <c r="FP103" t="str">
        <f>IF($FK103='non-R&amp;D ex_typologies'!$C$16,IF(AND('Country-wise data'!FC103&gt;'non-R&amp;D ex_typologies'!$C$21,'Country-wise data'!FC103&lt;'non-R&amp;D ex_typologies'!$D$21),'non-R&amp;D ex_typologies'!$B$21,IF(AND('Country-wise data'!FC103&gt;'non-R&amp;D ex_typologies'!$C$19,'Country-wise data'!FC103&lt;'non-R&amp;D ex_typologies'!$D$19),'non-R&amp;D ex_typologies'!$B$19,'non-R&amp;D ex_typologies'!$B$20)),IF($FK103='non-R&amp;D ex_typologies'!$E$16,IF(AND('Country-wise data'!FC103&gt;'non-R&amp;D ex_typologies'!$E$21,'Country-wise data'!FC103&lt;'non-R&amp;D ex_typologies'!$F$21),'non-R&amp;D ex_typologies'!$B$21,IF(AND('Country-wise data'!FC103&gt;'non-R&amp;D ex_typologies'!$E$19,'Country-wise data'!FC103&lt;'non-R&amp;D ex_typologies'!$F$19),'non-R&amp;D ex_typologies'!$B$19,'non-R&amp;D ex_typologies'!$B$20)),IF(AND('Country-wise data'!FC103&gt;'non-R&amp;D ex_typologies'!$G$21,'Country-wise data'!FC103&lt;'non-R&amp;D ex_typologies'!$H$21),'non-R&amp;D ex_typologies'!$B$21,IF(AND('Country-wise data'!FC103&gt;'non-R&amp;D ex_typologies'!$G$19,'Country-wise data'!FC103&lt;'non-R&amp;D ex_typologies'!$H$19),'non-R&amp;D ex_typologies'!$B$19,'non-R&amp;D ex_typologies'!$B$20))))</f>
        <v>Program heavy</v>
      </c>
      <c r="FQ103" t="str">
        <f>IF($FK103='non-R&amp;D ex_typologies'!$C$16,IF(AND('Country-wise data'!FD103&gt;'non-R&amp;D ex_typologies'!$C$21,'Country-wise data'!FD103&lt;'non-R&amp;D ex_typologies'!$D$21),'non-R&amp;D ex_typologies'!$B$21,IF(AND('Country-wise data'!FD103&gt;'non-R&amp;D ex_typologies'!$C$19,'Country-wise data'!FD103&lt;'non-R&amp;D ex_typologies'!$D$19),'non-R&amp;D ex_typologies'!$B$19,'non-R&amp;D ex_typologies'!$B$20)),IF($FK103='non-R&amp;D ex_typologies'!$E$16,IF(AND('Country-wise data'!FD103&gt;'non-R&amp;D ex_typologies'!$E$21,'Country-wise data'!FD103&lt;'non-R&amp;D ex_typologies'!$F$21),'non-R&amp;D ex_typologies'!$B$21,IF(AND('Country-wise data'!FD103&gt;'non-R&amp;D ex_typologies'!$E$19,'Country-wise data'!FD103&lt;'non-R&amp;D ex_typologies'!$F$19),'non-R&amp;D ex_typologies'!$B$19,'non-R&amp;D ex_typologies'!$B$20)),IF(AND('Country-wise data'!FD103&gt;'non-R&amp;D ex_typologies'!$G$21,'Country-wise data'!FD103&lt;'non-R&amp;D ex_typologies'!$H$21),'non-R&amp;D ex_typologies'!$B$21,IF(AND('Country-wise data'!FD103&gt;'non-R&amp;D ex_typologies'!$G$19,'Country-wise data'!FD103&lt;'non-R&amp;D ex_typologies'!$H$19),'non-R&amp;D ex_typologies'!$B$19,'non-R&amp;D ex_typologies'!$B$20))))</f>
        <v>Balanced</v>
      </c>
      <c r="FR103" t="str">
        <f>IF($FK103='non-R&amp;D ex_typologies'!$C$16,IF(AND('Country-wise data'!FE103&gt;'non-R&amp;D ex_typologies'!$C$21,'Country-wise data'!FE103&lt;'non-R&amp;D ex_typologies'!$D$21),'non-R&amp;D ex_typologies'!$B$21,IF(AND('Country-wise data'!FE103&gt;'non-R&amp;D ex_typologies'!$C$19,'Country-wise data'!FE103&lt;'non-R&amp;D ex_typologies'!$D$19),'non-R&amp;D ex_typologies'!$B$19,'non-R&amp;D ex_typologies'!$B$20)),IF($FK103='non-R&amp;D ex_typologies'!$E$16,IF(AND('Country-wise data'!FE103&gt;'non-R&amp;D ex_typologies'!$E$21,'Country-wise data'!FE103&lt;'non-R&amp;D ex_typologies'!$F$21),'non-R&amp;D ex_typologies'!$B$21,IF(AND('Country-wise data'!FE103&gt;'non-R&amp;D ex_typologies'!$E$19,'Country-wise data'!FE103&lt;'non-R&amp;D ex_typologies'!$F$19),'non-R&amp;D ex_typologies'!$B$19,'non-R&amp;D ex_typologies'!$B$20)),IF(AND('Country-wise data'!FE103&gt;'non-R&amp;D ex_typologies'!$G$21,'Country-wise data'!FE103&lt;'non-R&amp;D ex_typologies'!$H$21),'non-R&amp;D ex_typologies'!$B$21,IF(AND('Country-wise data'!FE103&gt;'non-R&amp;D ex_typologies'!$G$19,'Country-wise data'!FE103&lt;'non-R&amp;D ex_typologies'!$H$19),'non-R&amp;D ex_typologies'!$B$19,'non-R&amp;D ex_typologies'!$B$20))))</f>
        <v>Balanced</v>
      </c>
      <c r="FS103" t="str">
        <f>IF($FK103='non-R&amp;D ex_typologies'!$C$16,IF(AND('Country-wise data'!FF103&gt;'non-R&amp;D ex_typologies'!$C$21,'Country-wise data'!FF103&lt;'non-R&amp;D ex_typologies'!$D$21),'non-R&amp;D ex_typologies'!$B$21,IF(AND('Country-wise data'!FF103&gt;'non-R&amp;D ex_typologies'!$C$19,'Country-wise data'!FF103&lt;'non-R&amp;D ex_typologies'!$D$19),'non-R&amp;D ex_typologies'!$B$19,'non-R&amp;D ex_typologies'!$B$20)),IF($FK103='non-R&amp;D ex_typologies'!$E$16,IF(AND('Country-wise data'!FF103&gt;'non-R&amp;D ex_typologies'!$E$21,'Country-wise data'!FF103&lt;'non-R&amp;D ex_typologies'!$F$21),'non-R&amp;D ex_typologies'!$B$21,IF(AND('Country-wise data'!FF103&gt;'non-R&amp;D ex_typologies'!$E$19,'Country-wise data'!FF103&lt;'non-R&amp;D ex_typologies'!$F$19),'non-R&amp;D ex_typologies'!$B$19,'non-R&amp;D ex_typologies'!$B$20)),IF(AND('Country-wise data'!FF103&gt;'non-R&amp;D ex_typologies'!$G$21,'Country-wise data'!FF103&lt;'non-R&amp;D ex_typologies'!$H$21),'non-R&amp;D ex_typologies'!$B$21,IF(AND('Country-wise data'!FF103&gt;'non-R&amp;D ex_typologies'!$G$19,'Country-wise data'!FF103&lt;'non-R&amp;D ex_typologies'!$H$19),'non-R&amp;D ex_typologies'!$B$19,'non-R&amp;D ex_typologies'!$B$20))))</f>
        <v>Balanced</v>
      </c>
      <c r="FT103" t="str">
        <f>IF($FK103='non-R&amp;D ex_typologies'!$C$16,IF(AND('Country-wise data'!FG103&gt;'non-R&amp;D ex_typologies'!$C$21,'Country-wise data'!FG103&lt;'non-R&amp;D ex_typologies'!$D$21),'non-R&amp;D ex_typologies'!$B$21,IF(AND('Country-wise data'!FG103&gt;'non-R&amp;D ex_typologies'!$C$19,'Country-wise data'!FG103&lt;'non-R&amp;D ex_typologies'!$D$19),'non-R&amp;D ex_typologies'!$B$19,'non-R&amp;D ex_typologies'!$B$20)),IF($FK103='non-R&amp;D ex_typologies'!$E$16,IF(AND('Country-wise data'!FG103&gt;'non-R&amp;D ex_typologies'!$E$21,'Country-wise data'!FG103&lt;'non-R&amp;D ex_typologies'!$F$21),'non-R&amp;D ex_typologies'!$B$21,IF(AND('Country-wise data'!FG103&gt;'non-R&amp;D ex_typologies'!$E$19,'Country-wise data'!FG103&lt;'non-R&amp;D ex_typologies'!$F$19),'non-R&amp;D ex_typologies'!$B$19,'non-R&amp;D ex_typologies'!$B$20)),IF(AND('Country-wise data'!FG103&gt;'non-R&amp;D ex_typologies'!$G$21,'Country-wise data'!FG103&lt;'non-R&amp;D ex_typologies'!$H$21),'non-R&amp;D ex_typologies'!$B$21,IF(AND('Country-wise data'!FG103&gt;'non-R&amp;D ex_typologies'!$G$19,'Country-wise data'!FG103&lt;'non-R&amp;D ex_typologies'!$H$19),'non-R&amp;D ex_typologies'!$B$19,'non-R&amp;D ex_typologies'!$B$20))))</f>
        <v>Balanced</v>
      </c>
      <c r="FU103" t="str">
        <f>IF($FK103='non-R&amp;D ex_typologies'!$C$16,IF(AND('Country-wise data'!FH103&gt;'non-R&amp;D ex_typologies'!$C$21,'Country-wise data'!FH103&lt;'non-R&amp;D ex_typologies'!$D$21),'non-R&amp;D ex_typologies'!$B$21,IF(AND('Country-wise data'!FH103&gt;'non-R&amp;D ex_typologies'!$C$19,'Country-wise data'!FH103&lt;'non-R&amp;D ex_typologies'!$D$19),'non-R&amp;D ex_typologies'!$B$19,'non-R&amp;D ex_typologies'!$B$20)),IF($FK103='non-R&amp;D ex_typologies'!$E$16,IF(AND('Country-wise data'!FH103&gt;'non-R&amp;D ex_typologies'!$E$21,'Country-wise data'!FH103&lt;'non-R&amp;D ex_typologies'!$F$21),'non-R&amp;D ex_typologies'!$B$21,IF(AND('Country-wise data'!FH103&gt;'non-R&amp;D ex_typologies'!$E$19,'Country-wise data'!FH103&lt;'non-R&amp;D ex_typologies'!$F$19),'non-R&amp;D ex_typologies'!$B$19,'non-R&amp;D ex_typologies'!$B$20)),IF(AND('Country-wise data'!FH103&gt;'non-R&amp;D ex_typologies'!$G$21,'Country-wise data'!FH103&lt;'non-R&amp;D ex_typologies'!$H$21),'non-R&amp;D ex_typologies'!$B$21,IF(AND('Country-wise data'!FH103&gt;'non-R&amp;D ex_typologies'!$G$19,'Country-wise data'!FH103&lt;'non-R&amp;D ex_typologies'!$H$19),'non-R&amp;D ex_typologies'!$B$19,'non-R&amp;D ex_typologies'!$B$20))))</f>
        <v>Balanced</v>
      </c>
    </row>
    <row r="104" spans="2:177" x14ac:dyDescent="0.35">
      <c r="B104" s="12" t="s">
        <v>253</v>
      </c>
      <c r="C104" t="s">
        <v>254</v>
      </c>
      <c r="D104" t="s">
        <v>374</v>
      </c>
      <c r="E104" t="s">
        <v>375</v>
      </c>
      <c r="F104" t="s">
        <v>374</v>
      </c>
      <c r="G104" s="55">
        <f>Assumptions!$C$13</f>
        <v>1.1000000000000001</v>
      </c>
      <c r="H104">
        <f>SUMIFS('IFPRI SPEED'!AL:AL,'IFPRI SPEED'!$A:$A,'Country-wise data'!$B104)*1000*G104</f>
        <v>0</v>
      </c>
      <c r="I104">
        <f>IF(SUMIFS('IFPRI SPEED'!AM:AM,'IFPRI SPEED'!$A:$A,'Country-wise data'!$B104)*1000=0,H104*(1+Assumptions!$C$9),SUMIFS('IFPRI SPEED'!AM:AM,'IFPRI SPEED'!$A:$A,'Country-wise data'!$B104)*1000*$G104)</f>
        <v>0</v>
      </c>
      <c r="J104">
        <f>IF(SUMIFS('IFPRI SPEED'!AN:AN,'IFPRI SPEED'!$A:$A,'Country-wise data'!$B104)*1000=0,I104*(1+Assumptions!$C$9),SUMIFS('IFPRI SPEED'!AN:AN,'IFPRI SPEED'!$A:$A,'Country-wise data'!$B104)*1000*$G104)</f>
        <v>0</v>
      </c>
      <c r="K104">
        <f>IF(SUMIFS('IFPRI SPEED'!AO:AO,'IFPRI SPEED'!$A:$A,'Country-wise data'!$B104)*1000=0,J104*(1+Assumptions!$C$9),SUMIFS('IFPRI SPEED'!AO:AO,'IFPRI SPEED'!$A:$A,'Country-wise data'!$B104)*1000*$G104)</f>
        <v>1100</v>
      </c>
      <c r="L104">
        <f>IF(SUMIFS('IFPRI SPEED'!AP:AP,'IFPRI SPEED'!$A:$A,'Country-wise data'!$B104)*1000=0,K104*(1+Assumptions!$C$9),SUMIFS('IFPRI SPEED'!AP:AP,'IFPRI SPEED'!$A:$A,'Country-wise data'!$B104)*1000*$G104)</f>
        <v>1122</v>
      </c>
      <c r="M104">
        <f>IF(SUMIFS('IFPRI SPEED'!AQ:AQ,'IFPRI SPEED'!$A:$A,'Country-wise data'!$B104)*1000=0,L104*(1+Assumptions!$C$9),SUMIFS('IFPRI SPEED'!AQ:AQ,'IFPRI SPEED'!$A:$A,'Country-wise data'!$B104)*1000*$G104)</f>
        <v>1144.44</v>
      </c>
      <c r="N104">
        <f>IF(SUMIFS('IFPRI SPEED'!AR:AR,'IFPRI SPEED'!$A:$A,'Country-wise data'!$B104)*1000=0,M104*(1+Assumptions!$C$9),SUMIFS('IFPRI SPEED'!AR:AR,'IFPRI SPEED'!$A:$A,'Country-wise data'!$B104)*1000*$G104)</f>
        <v>1167.3288</v>
      </c>
      <c r="O104">
        <f>IF(SUMIFS('IFPRI SPEED'!AS:AS,'IFPRI SPEED'!$A:$A,'Country-wise data'!$B104)*1000=0,N104*(1+Assumptions!$C$9),SUMIFS('IFPRI SPEED'!AS:AS,'IFPRI SPEED'!$A:$A,'Country-wise data'!$B104)*1000*$G104)</f>
        <v>1190.6753759999999</v>
      </c>
      <c r="P104">
        <f>IF(SUMIFS('IFPRI SPEED'!AT:AT,'IFPRI SPEED'!$A:$A,'Country-wise data'!$B104)*1000=0,O104*(1+Assumptions!$C$9),SUMIFS('IFPRI SPEED'!AT:AT,'IFPRI SPEED'!$A:$A,'Country-wise data'!$B104)*1000*$G104)</f>
        <v>1214.4888835199999</v>
      </c>
      <c r="Q104">
        <f>IF(SUMIFS('IFPRI SPEED'!AU:AU,'IFPRI SPEED'!$A:$A,'Country-wise data'!$B104)*1000=0,P104*(1+Assumptions!$C$9),SUMIFS('IFPRI SPEED'!AU:AU,'IFPRI SPEED'!$A:$A,'Country-wise data'!$B104)*1000*$G104)</f>
        <v>1238.7786611904</v>
      </c>
      <c r="R104" s="5"/>
      <c r="S104" s="44">
        <f>INDEX('area data'!$G$4:$P$80,MATCH('Country-wise data'!$B104,'area data'!$B$4:$B$80,),MATCH('Country-wise data'!S$3,'area data'!$G$3:$P$3,))</f>
        <v>48069.763945114624</v>
      </c>
      <c r="T104" s="44">
        <f>INDEX('area data'!$G$4:$P$80,MATCH('Country-wise data'!$B104,'area data'!$B$4:$B$80,),MATCH('Country-wise data'!T$3,'area data'!$G$3:$P$3,))</f>
        <v>50646.353546524646</v>
      </c>
      <c r="U104" s="44">
        <f>INDEX('area data'!$G$4:$P$80,MATCH('Country-wise data'!$B104,'area data'!$B$4:$B$80,),MATCH('Country-wise data'!U$3,'area data'!$G$3:$P$3,))</f>
        <v>51900.810110657621</v>
      </c>
      <c r="V104" s="44">
        <f>INDEX('area data'!$G$4:$P$80,MATCH('Country-wise data'!$B104,'area data'!$B$4:$B$80,),MATCH('Country-wise data'!V$3,'area data'!$G$3:$P$3,))</f>
        <v>54308.380686999277</v>
      </c>
      <c r="W104" s="44">
        <f>INDEX('area data'!$G$4:$P$80,MATCH('Country-wise data'!$B104,'area data'!$B$4:$B$80,),MATCH('Country-wise data'!W$3,'area data'!$G$3:$P$3,))</f>
        <v>56587.665164410108</v>
      </c>
      <c r="X104" s="44">
        <f>INDEX('area data'!$G$4:$P$80,MATCH('Country-wise data'!$B104,'area data'!$B$4:$B$80,),MATCH('Country-wise data'!X$3,'area data'!$G$3:$P$3,))</f>
        <v>59514.178532014848</v>
      </c>
      <c r="Y104" s="44">
        <f>INDEX('area data'!$G$4:$P$80,MATCH('Country-wise data'!$B104,'area data'!$B$4:$B$80,),MATCH('Country-wise data'!Y$3,'area data'!$G$3:$P$3,))</f>
        <v>59860.034274127909</v>
      </c>
      <c r="Z104" s="44">
        <f>INDEX('area data'!$G$4:$P$80,MATCH('Country-wise data'!$B104,'area data'!$B$4:$B$80,),MATCH('Country-wise data'!Z$3,'area data'!$G$3:$P$3,))</f>
        <v>61129.71721033939</v>
      </c>
      <c r="AA104" s="44">
        <f>INDEX('area data'!$G$4:$P$80,MATCH('Country-wise data'!$B104,'area data'!$B$4:$B$80,),MATCH('Country-wise data'!AA$3,'area data'!$G$3:$P$3,))</f>
        <v>62575.215277608491</v>
      </c>
      <c r="AB104" s="44">
        <f>INDEX('area data'!$G$4:$P$80,MATCH('Country-wise data'!$B104,'area data'!$B$4:$B$80,),MATCH('Country-wise data'!AB$3,'area data'!$G$3:$P$3,))</f>
        <v>63826.719583160666</v>
      </c>
      <c r="AC104" s="53">
        <f>IFERROR(INDEX('ASTI data (new)'!$AF$6:$AL$130,MATCH('Country-wise data'!$B104,'ASTI data (new)'!$C$6:$C$130,),MATCH('Country-wise data'!AC$3,'ASTI data (new)'!$AF$5:$AL$5,)),(INDEX(Assumptions!$G$154:$P$345,MATCH('Country-wise data'!$B104,Assumptions!$B$154:$B$344,),MATCH('Country-wise data'!AC$3,Assumptions!$G$153:$P$153,))*S104))</f>
        <v>41.515908070123459</v>
      </c>
      <c r="AD104" s="53">
        <f>IFERROR(INDEX('ASTI data (new)'!$AF$6:$AL$130,MATCH('Country-wise data'!$B104,'ASTI data (new)'!$C$6:$C$130,),MATCH('Country-wise data'!AD$3,'ASTI data (new)'!$AF$5:$AL$5,)),(INDEX(Assumptions!$G$154:$P$345,MATCH('Country-wise data'!$B104,Assumptions!$B$154:$B$344,),MATCH('Country-wise data'!AD$3,Assumptions!$G$153:$P$153,))*T104))</f>
        <v>40.305563251784982</v>
      </c>
      <c r="AE104" s="53">
        <f>IFERROR(INDEX('ASTI data (new)'!$AF$6:$AL$130,MATCH('Country-wise data'!$B104,'ASTI data (new)'!$C$6:$C$130,),MATCH('Country-wise data'!AE$3,'ASTI data (new)'!$AF$5:$AL$5,)),(INDEX(Assumptions!$G$154:$P$345,MATCH('Country-wise data'!$B104,Assumptions!$B$154:$B$344,),MATCH('Country-wise data'!AE$3,Assumptions!$G$153:$P$153,))*U104))</f>
        <v>38.768548899955299</v>
      </c>
      <c r="AF104" s="53">
        <f>IFERROR(INDEX('ASTI data (new)'!$AF$6:$AL$130,MATCH('Country-wise data'!$B104,'ASTI data (new)'!$C$6:$C$130,),MATCH('Country-wise data'!AF$3,'ASTI data (new)'!$AF$5:$AL$5,)),(INDEX(Assumptions!$G$154:$P$345,MATCH('Country-wise data'!$B104,Assumptions!$B$154:$B$344,),MATCH('Country-wise data'!AF$3,Assumptions!$G$153:$P$153,))*V104))</f>
        <v>47.852923410797025</v>
      </c>
      <c r="AG104" s="53">
        <f>IFERROR(INDEX('ASTI data (new)'!$AF$6:$AL$130,MATCH('Country-wise data'!$B104,'ASTI data (new)'!$C$6:$C$130,),MATCH('Country-wise data'!AG$3,'ASTI data (new)'!$AF$5:$AL$5,)),(INDEX(Assumptions!$G$154:$P$345,MATCH('Country-wise data'!$B104,Assumptions!$B$154:$B$344,),MATCH('Country-wise data'!AG$3,Assumptions!$G$153:$P$153,))*W104))</f>
        <v>67.330012497450113</v>
      </c>
      <c r="AH104" s="53">
        <f>IFERROR(INDEX('ASTI data (new)'!$AF$6:$AL$130,MATCH('Country-wise data'!$B104,'ASTI data (new)'!$C$6:$C$130,),MATCH('Country-wise data'!AH$3,'ASTI data (new)'!$AF$5:$AL$5,)),(INDEX(Assumptions!$G$154:$P$345,MATCH('Country-wise data'!$B104,Assumptions!$B$154:$B$344,),MATCH('Country-wise data'!AH$3,Assumptions!$G$153:$P$153,))*X104))</f>
        <v>73.94205037135039</v>
      </c>
      <c r="AI104" s="53">
        <f>IFERROR(INDEX('ASTI data (new)'!$AF$6:$AL$130,MATCH('Country-wise data'!$B104,'ASTI data (new)'!$C$6:$C$130,),MATCH('Country-wise data'!AI$3,'ASTI data (new)'!$AF$5:$AL$5,)),(INDEX(Assumptions!$G$154:$P$345,MATCH('Country-wise data'!$B104,Assumptions!$B$154:$B$344,),MATCH('Country-wise data'!AI$3,Assumptions!$G$153:$P$153,))*Y104))</f>
        <v>77.555639476012558</v>
      </c>
      <c r="AJ104" s="53">
        <f t="shared" ref="AJ104:AL104" si="144">IFERROR((1+($AI104/$AF104)^(1/3)-1)*AI104,0)</f>
        <v>91.099295673186916</v>
      </c>
      <c r="AK104" s="53">
        <f t="shared" si="144"/>
        <v>107.00810061294877</v>
      </c>
      <c r="AL104" s="53">
        <f t="shared" si="144"/>
        <v>125.69508372347646</v>
      </c>
      <c r="AM104" s="55" cm="1">
        <f t="array" ref="AM104">INDEX('non-R&amp;D ex_typologies'!$J$8:$J$10,MATCH('Country-wise data'!FL104,'non-R&amp;D ex_typologies'!$F$8:$F$10,),)*'Country-wise data'!AC104</f>
        <v>121.28974936181808</v>
      </c>
      <c r="AN104" s="55" cm="1">
        <f t="array" ref="AN104">INDEX('non-R&amp;D ex_typologies'!$J$8:$J$10,MATCH('Country-wise data'!FM104,'non-R&amp;D ex_typologies'!$F$8:$F$10,),)*'Country-wise data'!AD104</f>
        <v>117.75369712348841</v>
      </c>
      <c r="AO104" s="55" cm="1">
        <f t="array" ref="AO104">INDEX('non-R&amp;D ex_typologies'!$J$8:$J$10,MATCH('Country-wise data'!FN104,'non-R&amp;D ex_typologies'!$F$8:$F$10,),)*'Country-wise data'!AE104</f>
        <v>113.26327178619226</v>
      </c>
      <c r="AP104" s="55" cm="1">
        <f t="array" ref="AP104">INDEX('non-R&amp;D ex_typologies'!$J$8:$J$10,MATCH('Country-wise data'!FO104,'non-R&amp;D ex_typologies'!$F$8:$F$10,),)*'Country-wise data'!AF104</f>
        <v>139.80349597369624</v>
      </c>
      <c r="AQ104" s="55" cm="1">
        <f t="array" ref="AQ104">INDEX('non-R&amp;D ex_typologies'!$J$8:$J$10,MATCH('Country-wise data'!FP104,'non-R&amp;D ex_typologies'!$F$8:$F$10,),)*'Country-wise data'!AG104</f>
        <v>196.70629211698989</v>
      </c>
      <c r="AR104" s="55" cm="1">
        <f t="array" ref="AR104">INDEX('non-R&amp;D ex_typologies'!$J$8:$J$10,MATCH('Country-wise data'!FQ104,'non-R&amp;D ex_typologies'!$F$8:$F$10,),)*'Country-wise data'!AH104</f>
        <v>216.02352384275684</v>
      </c>
      <c r="AS104" s="55" cm="1">
        <f t="array" ref="AS104">INDEX('non-R&amp;D ex_typologies'!$J$8:$J$10,MATCH('Country-wise data'!FR104,'non-R&amp;D ex_typologies'!$F$8:$F$10,),)*'Country-wise data'!AI104</f>
        <v>226.58071353642234</v>
      </c>
      <c r="AT104" s="55" cm="1">
        <f t="array" ref="AT104">INDEX('non-R&amp;D ex_typologies'!$J$8:$J$10,MATCH('Country-wise data'!FS104,'non-R&amp;D ex_typologies'!$F$8:$F$10,),)*'Country-wise data'!AJ104</f>
        <v>266.14883915283082</v>
      </c>
      <c r="AU104" s="55" cm="1">
        <f t="array" ref="AU104">INDEX('non-R&amp;D ex_typologies'!$J$8:$J$10,MATCH('Country-wise data'!FT104,'non-R&amp;D ex_typologies'!$F$8:$F$10,),)*'Country-wise data'!AK104</f>
        <v>312.62680515397363</v>
      </c>
      <c r="AV104" s="55" cm="1">
        <f t="array" ref="AV104">INDEX('non-R&amp;D ex_typologies'!$J$8:$J$10,MATCH('Country-wise data'!FU104,'non-R&amp;D ex_typologies'!$F$8:$F$10,),)*'Country-wise data'!AL104</f>
        <v>367.22128720109822</v>
      </c>
      <c r="AW104">
        <f t="shared" si="139"/>
        <v>2788.490801236353</v>
      </c>
      <c r="AX104" s="53">
        <f>INDEX('GDP deflators'!$AB$3:$AK$155,MATCH('Country-wise data'!$B104,'GDP deflators'!$B$3:$B$155,),MATCH('Country-wise data'!AX$3,'GDP deflators'!$D$2:$M$2,))</f>
        <v>78.694790081097409</v>
      </c>
      <c r="AY104" s="53">
        <f>INDEX('GDP deflators'!$AB$3:$AK$155,MATCH('Country-wise data'!$B104,'GDP deflators'!$B$3:$B$155,),MATCH('Country-wise data'!AY$3,'GDP deflators'!$D$2:$M$2,))</f>
        <v>84.003373098242548</v>
      </c>
      <c r="AZ104" s="53">
        <f>INDEX('GDP deflators'!$AB$3:$AK$155,MATCH('Country-wise data'!$B104,'GDP deflators'!$B$3:$B$155,),MATCH('Country-wise data'!AZ$3,'GDP deflators'!$D$2:$M$2,))</f>
        <v>85.013585012405045</v>
      </c>
      <c r="BA104" s="53">
        <f>INDEX('GDP deflators'!$AB$3:$AK$155,MATCH('Country-wise data'!$B104,'GDP deflators'!$B$3:$B$155,),MATCH('Country-wise data'!BA$3,'GDP deflators'!$D$2:$M$2,))</f>
        <v>85.912377836594231</v>
      </c>
      <c r="BB104" s="53">
        <f>INDEX('GDP deflators'!$AB$3:$AK$155,MATCH('Country-wise data'!$B104,'GDP deflators'!$B$3:$B$155,),MATCH('Country-wise data'!BB$3,'GDP deflators'!$D$2:$M$2,))</f>
        <v>88.00214581220726</v>
      </c>
      <c r="BC104" s="53">
        <f>INDEX('GDP deflators'!$AB$3:$AK$155,MATCH('Country-wise data'!$B104,'GDP deflators'!$B$3:$B$155,),MATCH('Country-wise data'!BC$3,'GDP deflators'!$D$2:$M$2,))</f>
        <v>90.369861938387331</v>
      </c>
      <c r="BD104" s="53">
        <f>INDEX('GDP deflators'!$AB$3:$AK$155,MATCH('Country-wise data'!$B104,'GDP deflators'!$B$3:$B$155,),MATCH('Country-wise data'!BD$3,'GDP deflators'!$D$2:$M$2,))</f>
        <v>93.154051372164986</v>
      </c>
      <c r="BE104" s="53">
        <f>INDEX('GDP deflators'!$AB$3:$AK$155,MATCH('Country-wise data'!$B104,'GDP deflators'!$B$3:$B$155,),MATCH('Country-wise data'!BE$3,'GDP deflators'!$D$2:$M$2,))</f>
        <v>96.522183526114517</v>
      </c>
      <c r="BF104" s="53">
        <f>INDEX('GDP deflators'!$AB$3:$AK$155,MATCH('Country-wise data'!$B104,'GDP deflators'!$B$3:$B$155,),MATCH('Country-wise data'!BF$3,'GDP deflators'!$D$2:$M$2,))</f>
        <v>98.468295558309222</v>
      </c>
      <c r="BG104" s="53">
        <f>INDEX('GDP deflators'!$AB$3:$AK$155,MATCH('Country-wise data'!$B104,'GDP deflators'!$B$3:$B$155,),MATCH('Country-wise data'!BG$3,'GDP deflators'!$D$2:$M$2,))</f>
        <v>100</v>
      </c>
      <c r="BH104" cm="1">
        <f t="array" ref="BH104">H104/(INDEX($AX104:$BG104,,MATCH(BH$3,$AX$3:$BG$3,))/100)</f>
        <v>0</v>
      </c>
      <c r="BI104" cm="1">
        <f t="array" ref="BI104">I104/(INDEX($AX104:$BG104,,MATCH(BI$3,$AX$3:$BG$3,))/100)</f>
        <v>0</v>
      </c>
      <c r="BJ104" cm="1">
        <f t="array" ref="BJ104">J104/(INDEX($AX104:$BG104,,MATCH(BJ$3,$AX$3:$BG$3,))/100)</f>
        <v>0</v>
      </c>
      <c r="BK104" cm="1">
        <f t="array" ref="BK104">K104/(INDEX($AX104:$BG104,,MATCH(BK$3,$AX$3:$BG$3,))/100)</f>
        <v>1280.3742926219611</v>
      </c>
      <c r="BL104" cm="1">
        <f t="array" ref="BL104">L104/(INDEX($AX104:$BG104,,MATCH(BL$3,$AX$3:$BG$3,))/100)</f>
        <v>1274.968910865309</v>
      </c>
      <c r="BM104" cm="1">
        <f t="array" ref="BM104">M104/(INDEX($AX104:$BG104,,MATCH(BM$3,$AX$3:$BG$3,))/100)</f>
        <v>1266.3956494481095</v>
      </c>
      <c r="BN104" cm="1">
        <f t="array" ref="BN104">N104/(INDEX($AX104:$BG104,,MATCH(BN$3,$AX$3:$BG$3,))/100)</f>
        <v>1253.1165127068271</v>
      </c>
      <c r="BO104" cm="1">
        <f t="array" ref="BO104">O104/(INDEX($AX104:$BG104,,MATCH(BO$3,$AX$3:$BG$3,))/100)</f>
        <v>1233.5769172460311</v>
      </c>
      <c r="BP104" cm="1">
        <f t="array" ref="BP104">P104/(INDEX($AX104:$BG104,,MATCH(BP$3,$AX$3:$BG$3,))/100)</f>
        <v>1233.3806294035273</v>
      </c>
      <c r="BQ104" cm="1">
        <f t="array" ref="BQ104">Q104/(INDEX($AX104:$BG104,,MATCH(BQ$3,$AX$3:$BG$3,))/100)</f>
        <v>1238.7786611904</v>
      </c>
      <c r="BS104" cm="1">
        <f t="array" ref="BS104">S104/(INDEX($AX104:$BG104,,MATCH(BS$3,$AX$3:$BG$3,))/100)</f>
        <v>61083.794614074512</v>
      </c>
      <c r="BT104" cm="1">
        <f t="array" ref="BT104">T104/(INDEX($AX104:$BG104,,MATCH(BT$3,$AX$3:$BG$3,))/100)</f>
        <v>60290.856996055823</v>
      </c>
      <c r="BU104" cm="1">
        <f t="array" ref="BU104">U104/(INDEX($AX104:$BG104,,MATCH(BU$3,$AX$3:$BG$3,))/100)</f>
        <v>61050.019362298786</v>
      </c>
      <c r="BV104" cm="1">
        <f t="array" ref="BV104">V104/(INDEX($AX104:$BG104,,MATCH(BV$3,$AX$3:$BG$3,))/100)</f>
        <v>63213.685914146256</v>
      </c>
      <c r="BW104" cm="1">
        <f t="array" ref="BW104">W104/(INDEX($AX104:$BG104,,MATCH(BW$3,$AX$3:$BG$3,))/100)</f>
        <v>64302.596990266262</v>
      </c>
      <c r="BX104" cm="1">
        <f t="array" ref="BX104">X104/(INDEX($AX104:$BG104,,MATCH(BX$3,$AX$3:$BG$3,))/100)</f>
        <v>65856.223806771581</v>
      </c>
      <c r="BY104" cm="1">
        <f t="array" ref="BY104">Y104/(INDEX($AX104:$BG104,,MATCH(BY$3,$AX$3:$BG$3,))/100)</f>
        <v>64259.185072882901</v>
      </c>
      <c r="BZ104" cm="1">
        <f t="array" ref="BZ104">Z104/(INDEX($AX104:$BG104,,MATCH(BZ$3,$AX$3:$BG$3,))/100)</f>
        <v>63332.298314408181</v>
      </c>
      <c r="CA104" cm="1">
        <f t="array" ref="CA104">AA104/(INDEX($AX104:$BG104,,MATCH(CA$3,$AX$3:$BG$3,))/100)</f>
        <v>63548.591882098539</v>
      </c>
      <c r="CB104" cm="1">
        <f t="array" ref="CB104">AB104/(INDEX($AX104:$BG104,,MATCH(CB$3,$AX$3:$BG$3,))/100)</f>
        <v>63826.719583160666</v>
      </c>
      <c r="CC104" cm="1">
        <f t="array" ref="CC104">AC104/(INDEX($AX104:$BG104,,MATCH(CC$3,$AX$3:$BG$3,))/100)</f>
        <v>52.755599230063432</v>
      </c>
      <c r="CD104" cm="1">
        <f t="array" ref="CD104">AD104/(INDEX($AX104:$BG104,,MATCH(CD$3,$AX$3:$BG$3,))/100)</f>
        <v>47.98088667778535</v>
      </c>
      <c r="CE104" cm="1">
        <f t="array" ref="CE104">AE104/(INDEX($AX104:$BG104,,MATCH(CE$3,$AX$3:$BG$3,))/100)</f>
        <v>45.602769127190967</v>
      </c>
      <c r="CF104" cm="1">
        <f t="array" ref="CF104">AF104/(INDEX($AX104:$BG104,,MATCH(CF$3,$AX$3:$BG$3,))/100)</f>
        <v>55.699684510901932</v>
      </c>
      <c r="CG104" cm="1">
        <f t="array" ref="CG104">AG104/(INDEX($AX104:$BG104,,MATCH(CG$3,$AX$3:$BG$3,))/100)</f>
        <v>76.509512212496986</v>
      </c>
      <c r="CH104" cm="1">
        <f t="array" ref="CH104">AH104/(INDEX($AX104:$BG104,,MATCH(CH$3,$AX$3:$BG$3,))/100)</f>
        <v>81.821581648274346</v>
      </c>
      <c r="CI104" cm="1">
        <f t="array" ref="CI104">AI104/(INDEX($AX104:$BG104,,MATCH(CI$3,$AX$3:$BG$3,))/100)</f>
        <v>83.255251203370278</v>
      </c>
      <c r="CJ104" cm="1">
        <f t="array" ref="CJ104">AJ104/(INDEX($AX104:$BG104,,MATCH(CJ$3,$AX$3:$BG$3,))/100)</f>
        <v>94.381718632110704</v>
      </c>
      <c r="CK104" cm="1">
        <f t="array" ref="CK104">AK104/(INDEX($AX104:$BG104,,MATCH(CK$3,$AX$3:$BG$3,))/100)</f>
        <v>108.6726443331017</v>
      </c>
      <c r="CL104" cm="1">
        <f t="array" ref="CL104">AL104/(INDEX($AX104:$BG104,,MATCH(CL$3,$AX$3:$BG$3,))/100)</f>
        <v>125.69508372347646</v>
      </c>
      <c r="CM104" cm="1">
        <f t="array" ref="CM104">AM104/(INDEX($AX104:$BG104,,MATCH(CM$3,$AX$3:$BG$3,))/100)</f>
        <v>154.12678429769653</v>
      </c>
      <c r="CN104" cm="1">
        <f t="array" ref="CN104">AN104/(INDEX($AX104:$BG104,,MATCH(CN$3,$AX$3:$BG$3,))/100)</f>
        <v>140.17734381424734</v>
      </c>
      <c r="CO104" cm="1">
        <f t="array" ref="CO104">AO104/(INDEX($AX104:$BG104,,MATCH(CO$3,$AX$3:$BG$3,))/100)</f>
        <v>133.22961473706241</v>
      </c>
      <c r="CP104" cm="1">
        <f t="array" ref="CP104">AP104/(INDEX($AX104:$BG104,,MATCH(CP$3,$AX$3:$BG$3,))/100)</f>
        <v>162.72800205763502</v>
      </c>
      <c r="CQ104" cm="1">
        <f t="array" ref="CQ104">AQ104/(INDEX($AX104:$BG104,,MATCH(CQ$3,$AX$3:$BG$3,))/100)</f>
        <v>223.5244269347165</v>
      </c>
      <c r="CR104" cm="1">
        <f t="array" ref="CR104">AR104/(INDEX($AX104:$BG104,,MATCH(CR$3,$AX$3:$BG$3,))/100)</f>
        <v>239.04376880650554</v>
      </c>
      <c r="CS104" cm="1">
        <f t="array" ref="CS104">AS104/(INDEX($AX104:$BG104,,MATCH(CS$3,$AX$3:$BG$3,))/100)</f>
        <v>243.23226977128135</v>
      </c>
      <c r="CT104" cm="1">
        <f t="array" ref="CT104">AT104/(INDEX($AX104:$BG104,,MATCH(CT$3,$AX$3:$BG$3,))/100)</f>
        <v>275.73851878394674</v>
      </c>
      <c r="CU104" cm="1">
        <f t="array" ref="CU104">AU104/(INDEX($AX104:$BG104,,MATCH(CU$3,$AX$3:$BG$3,))/100)</f>
        <v>317.48981068616933</v>
      </c>
      <c r="CV104" cm="1">
        <f t="array" ref="CV104">AV104/(INDEX($AX104:$BG104,,MATCH(CV$3,$AX$3:$BG$3,))/100)</f>
        <v>367.22128720109822</v>
      </c>
      <c r="CW104">
        <f t="shared" si="140"/>
        <v>3028.8865583891311</v>
      </c>
      <c r="CX104">
        <f>IFERROR(1/INDEX('exch rates'!$BC$5:$BL$268,MATCH('Country-wise data'!$B104,'exch rates'!$A$5:$A$268,),MATCH(CX$3,'exch rates'!$BC$4:$BL$4,)),1)</f>
        <v>0.35396663864430777</v>
      </c>
      <c r="CY104">
        <f>IFERROR(1/INDEX('exch rates'!$BC$5:$BL$268,MATCH('Country-wise data'!$B104,'exch rates'!$A$5:$A$268,),MATCH(CY$3,'exch rates'!$BC$4:$BL$4,)),1)</f>
        <v>0.3630950219672488</v>
      </c>
      <c r="CZ104">
        <f>IFERROR(1/INDEX('exch rates'!$BC$5:$BL$268,MATCH('Country-wise data'!$B104,'exch rates'!$A$5:$A$268,),MATCH(CZ$3,'exch rates'!$BC$4:$BL$4,)),1)</f>
        <v>0.37913449708065378</v>
      </c>
      <c r="DA104">
        <f>IFERROR(1/INDEX('exch rates'!$BC$5:$BL$268,MATCH('Country-wise data'!$B104,'exch rates'!$A$5:$A$268,),MATCH(DA$3,'exch rates'!$BC$4:$BL$4,)),1)</f>
        <v>0.37011005607047126</v>
      </c>
      <c r="DB104">
        <f>IFERROR(1/INDEX('exch rates'!$BC$5:$BL$268,MATCH('Country-wise data'!$B104,'exch rates'!$A$5:$A$268,),MATCH(DB$3,'exch rates'!$BC$4:$BL$4,)),1)</f>
        <v>0.35223122694125136</v>
      </c>
      <c r="DC104">
        <f>IFERROR(1/INDEX('exch rates'!$BC$5:$BL$268,MATCH('Country-wise data'!$B104,'exch rates'!$A$5:$A$268,),MATCH(DC$3,'exch rates'!$BC$4:$BL$4,)),1)</f>
        <v>0.31402703086962797</v>
      </c>
      <c r="DD104">
        <f>IFERROR(1/INDEX('exch rates'!$BC$5:$BL$268,MATCH('Country-wise data'!$B104,'exch rates'!$A$5:$A$268,),MATCH(DD$3,'exch rates'!$BC$4:$BL$4,)),1)</f>
        <v>0.29629088956200178</v>
      </c>
      <c r="DE104">
        <f>IFERROR(1/INDEX('exch rates'!$BC$5:$BL$268,MATCH('Country-wise data'!$B104,'exch rates'!$A$5:$A$268,),MATCH(DE$3,'exch rates'!$BC$4:$BL$4,)),1)</f>
        <v>0.30670250878413402</v>
      </c>
      <c r="DF104">
        <f>IFERROR(1/INDEX('exch rates'!$BC$5:$BL$268,MATCH('Country-wise data'!$B104,'exch rates'!$A$5:$A$268,),MATCH(DF$3,'exch rates'!$BC$4:$BL$4,)),1)</f>
        <v>0.30426555683122347</v>
      </c>
      <c r="DG104">
        <f>IFERROR(1/INDEX('exch rates'!$BC$5:$BL$268,MATCH('Country-wise data'!$B104,'exch rates'!$A$5:$A$268,),MATCH(DG$3,'exch rates'!$BC$4:$BL$4,)),1)</f>
        <v>0.29964651780189794</v>
      </c>
      <c r="DH104" cm="1">
        <f t="array" ref="DH104">(BH104/INDEX($CX104:$DG104,,MATCH(DH$3,$CX$3:$DG$3,)))*$DG104</f>
        <v>0</v>
      </c>
      <c r="DI104" cm="1">
        <f t="array" ref="DI104">(BI104/INDEX($CX104:$DG104,,MATCH(DI$3,$CX$3:$DG$3,)))*$DG104</f>
        <v>0</v>
      </c>
      <c r="DJ104" cm="1">
        <f t="array" ref="DJ104">(BJ104/INDEX($CX104:$DG104,,MATCH(DJ$3,$CX$3:$DG$3,)))*$DG104</f>
        <v>0</v>
      </c>
      <c r="DK104" cm="1">
        <f t="array" ref="DK104">(BK104/INDEX($CX104:$DG104,,MATCH(DK$3,$CX$3:$DG$3,)))*$DG104</f>
        <v>1036.6097650537431</v>
      </c>
      <c r="DL104" cm="1">
        <f t="array" ref="DL104">(BL104/INDEX($CX104:$DG104,,MATCH(DL$3,$CX$3:$DG$3,)))*$DG104</f>
        <v>1084.6284066409271</v>
      </c>
      <c r="DM104" cm="1">
        <f t="array" ref="DM104">(BM104/INDEX($CX104:$DG104,,MATCH(DM$3,$CX$3:$DG$3,)))*$DG104</f>
        <v>1208.4024915490188</v>
      </c>
      <c r="DN104" cm="1">
        <f t="array" ref="DN104">(BN104/INDEX($CX104:$DG104,,MATCH(DN$3,$CX$3:$DG$3,)))*$DG104</f>
        <v>1267.3086235885869</v>
      </c>
      <c r="DO104" cm="1">
        <f t="array" ref="DO104">(BO104/INDEX($CX104:$DG104,,MATCH(DO$3,$CX$3:$DG$3,)))*$DG104</f>
        <v>1205.1972745802816</v>
      </c>
      <c r="DP104" cm="1">
        <f t="array" ref="DP104">(BP104/INDEX($CX104:$DG104,,MATCH(DP$3,$CX$3:$DG$3,)))*$DG104</f>
        <v>1214.6567445032422</v>
      </c>
      <c r="DQ104" cm="1">
        <f t="array" ref="DQ104">(BQ104/INDEX($CX104:$DG104,,MATCH(DQ$3,$CX$3:$DG$3,)))*$DG104</f>
        <v>1238.7786611904</v>
      </c>
      <c r="DS104" cm="1">
        <f t="array" ref="DS104">(BS104/INDEX($CX104:$DG104,,MATCH(DS$3,$CX$3:$DG$3,)))*$DG104</f>
        <v>51709.806382704141</v>
      </c>
      <c r="DT104" cm="1">
        <f t="array" ref="DT104">(BT104/INDEX($CX104:$DG104,,MATCH(DT$3,$CX$3:$DG$3,)))*$DG104</f>
        <v>49755.420099892952</v>
      </c>
      <c r="DU104" cm="1">
        <f t="array" ref="DU104">(BU104/INDEX($CX104:$DG104,,MATCH(DU$3,$CX$3:$DG$3,)))*$DG104</f>
        <v>48250.491196425457</v>
      </c>
      <c r="DV104" cm="1">
        <f t="array" ref="DV104">(BV104/INDEX($CX104:$DG104,,MATCH(DV$3,$CX$3:$DG$3,)))*$DG104</f>
        <v>51178.725222181434</v>
      </c>
      <c r="DW104" cm="1">
        <f t="array" ref="DW104">(BW104/INDEX($CX104:$DG104,,MATCH(DW$3,$CX$3:$DG$3,)))*$DG104</f>
        <v>54702.842337615359</v>
      </c>
      <c r="DX104" cm="1">
        <f t="array" ref="DX104">(BX104/INDEX($CX104:$DG104,,MATCH(DX$3,$CX$3:$DG$3,)))*$DG104</f>
        <v>62840.412446768598</v>
      </c>
      <c r="DY104" cm="1">
        <f t="array" ref="DY104">(BY104/INDEX($CX104:$DG104,,MATCH(DY$3,$CX$3:$DG$3,)))*$DG104</f>
        <v>64986.949387276902</v>
      </c>
      <c r="DZ104" cm="1">
        <f t="array" ref="DZ104">(BZ104/INDEX($CX104:$DG104,,MATCH(DZ$3,$CX$3:$DG$3,)))*$DG104</f>
        <v>61875.276891393762</v>
      </c>
      <c r="EA104" cm="1">
        <f t="array" ref="EA104">(CA104/INDEX($CX104:$DG104,,MATCH(EA$3,$CX$3:$DG$3,)))*$DG104</f>
        <v>62583.864131711351</v>
      </c>
      <c r="EB104" cm="1">
        <f t="array" ref="EB104">(CB104/INDEX($CX104:$DG104,,MATCH(EB$3,$CX$3:$DG$3,)))*$DG104</f>
        <v>63826.719583160666</v>
      </c>
      <c r="EC104" s="53" cm="1">
        <f t="array" ref="EC104">(CC104/INDEX($CX104:$DG104,,MATCH(EC$3,$CX$3:$DG$3,)))*$DG104</f>
        <v>44.659665284801285</v>
      </c>
      <c r="ED104" cm="1">
        <f t="array" ref="ED104">(CD104/INDEX($CX104:$DG104,,MATCH(ED$3,$CX$3:$DG$3,)))*$DG104</f>
        <v>39.596537391643693</v>
      </c>
      <c r="EE104" cm="1">
        <f t="array" ref="EE104">(CE104/INDEX($CX104:$DG104,,MATCH(EE$3,$CX$3:$DG$3,)))*$DG104</f>
        <v>36.041856059802853</v>
      </c>
      <c r="EF104" cm="1">
        <f t="array" ref="EF104">(CF104/INDEX($CX104:$DG104,,MATCH(EF$3,$CX$3:$DG$3,)))*$DG104</f>
        <v>45.095279721819161</v>
      </c>
      <c r="EG104" cm="1">
        <f t="array" ref="EG104">(CG104/INDEX($CX104:$DG104,,MATCH(EG$3,$CX$3:$DG$3,)))*$DG104</f>
        <v>65.087383399485759</v>
      </c>
      <c r="EH104" cm="1">
        <f t="array" ref="EH104">(CH104/INDEX($CX104:$DG104,,MATCH(EH$3,$CX$3:$DG$3,)))*$DG104</f>
        <v>78.074654764760794</v>
      </c>
      <c r="EI104" cm="1">
        <f t="array" ref="EI104">(CI104/INDEX($CX104:$DG104,,MATCH(EI$3,$CX$3:$DG$3,)))*$DG104</f>
        <v>84.198154552409022</v>
      </c>
      <c r="EJ104" cm="1">
        <f t="array" ref="EJ104">(CJ104/INDEX($CX104:$DG104,,MATCH(EJ$3,$CX$3:$DG$3,)))*$DG104</f>
        <v>92.210374947325803</v>
      </c>
      <c r="EK104" cm="1">
        <f t="array" ref="EK104">(CK104/INDEX($CX104:$DG104,,MATCH(EK$3,$CX$3:$DG$3,)))*$DG104</f>
        <v>107.02289077301323</v>
      </c>
      <c r="EL104" cm="1">
        <f t="array" ref="EL104">(CL104/INDEX($CX104:$DG104,,MATCH(EL$3,$CX$3:$DG$3,)))*$DG104</f>
        <v>125.69508372347646</v>
      </c>
      <c r="EM104" cm="1">
        <f t="array" ref="EM104">(CM104/INDEX($CX104:$DG104,,MATCH(EM$3,$CX$3:$DG$3,)))*$DG104</f>
        <v>130.4743136011123</v>
      </c>
      <c r="EN104" cm="1">
        <f t="array" ref="EN104">(CN104/INDEX($CX104:$DG104,,MATCH(EN$3,$CX$3:$DG$3,)))*$DG104</f>
        <v>115.68226058590075</v>
      </c>
      <c r="EO104" cm="1">
        <f t="array" ref="EO104">(CO104/INDEX($CX104:$DG104,,MATCH(EO$3,$CX$3:$DG$3,)))*$DG104</f>
        <v>105.29717140341508</v>
      </c>
      <c r="EP104" cm="1">
        <f t="array" ref="EP104">(CP104/INDEX($CX104:$DG104,,MATCH(EP$3,$CX$3:$DG$3,)))*$DG104</f>
        <v>131.74697192271384</v>
      </c>
      <c r="EQ104" cm="1">
        <f t="array" ref="EQ104">(CQ104/INDEX($CX104:$DG104,,MATCH(EQ$3,$CX$3:$DG$3,)))*$DG104</f>
        <v>190.15439589580703</v>
      </c>
      <c r="ER104" cm="1">
        <f t="array" ref="ER104">(CR104/INDEX($CX104:$DG104,,MATCH(ER$3,$CX$3:$DG$3,)))*$DG104</f>
        <v>228.09702950332581</v>
      </c>
      <c r="ES104" cm="1">
        <f t="array" ref="ES104">(CS104/INDEX($CX104:$DG104,,MATCH(ES$3,$CX$3:$DG$3,)))*$DG104</f>
        <v>245.98698516096178</v>
      </c>
      <c r="ET104" cm="1">
        <f t="array" ref="ET104">(CT104/INDEX($CX104:$DG104,,MATCH(ET$3,$CX$3:$DG$3,)))*$DG104</f>
        <v>269.39488465552807</v>
      </c>
      <c r="EU104" cm="1">
        <f t="array" ref="EU104">(CU104/INDEX($CX104:$DG104,,MATCH(EU$3,$CX$3:$DG$3,)))*$DG104</f>
        <v>312.67001497138176</v>
      </c>
      <c r="EV104" cm="1">
        <f t="array" ref="EV104">(CV104/INDEX($CX104:$DG104,,MATCH(EV$3,$CX$3:$DG$3,)))*$DG104</f>
        <v>367.22128720109822</v>
      </c>
      <c r="EW104">
        <f t="shared" si="94"/>
        <v>2814.4071955197828</v>
      </c>
      <c r="EY104" s="96">
        <f t="shared" si="105"/>
        <v>8.6365949534359548E-4</v>
      </c>
      <c r="EZ104" s="96">
        <f t="shared" si="95"/>
        <v>7.9582359694976997E-4</v>
      </c>
      <c r="FA104" s="96">
        <f t="shared" si="96"/>
        <v>7.4697386837116703E-4</v>
      </c>
      <c r="FB104" s="96">
        <f t="shared" si="97"/>
        <v>8.8113331322825462E-4</v>
      </c>
      <c r="FC104" s="96">
        <f t="shared" si="98"/>
        <v>1.1898354933328515E-3</v>
      </c>
      <c r="FD104" s="96">
        <f t="shared" si="99"/>
        <v>1.2424274718263021E-3</v>
      </c>
      <c r="FE104" s="96">
        <f t="shared" si="100"/>
        <v>1.2956163559955205E-3</v>
      </c>
      <c r="FF104" s="96">
        <f t="shared" si="101"/>
        <v>1.4902620170763447E-3</v>
      </c>
      <c r="FG104" s="96">
        <f t="shared" si="102"/>
        <v>1.7100716336047484E-3</v>
      </c>
      <c r="FH104" s="96">
        <f t="shared" si="103"/>
        <v>1.9693176234712594E-3</v>
      </c>
      <c r="FJ104" s="96">
        <f t="shared" si="106"/>
        <v>63076.397253616349</v>
      </c>
      <c r="FK104" s="96" t="str">
        <f>IF(AND('Country-wise data'!FJ104&gt;'non-R&amp;D ex_typologies'!$C$17,'Country-wise data'!FJ104&lt;'non-R&amp;D ex_typologies'!$D$17),"Small",IF(AND('Country-wise data'!FJ104&gt;'non-R&amp;D ex_typologies'!$E$17,'Country-wise data'!$FJ$4&lt;'non-R&amp;D ex_typologies'!$F$17),"Medium","Large"))</f>
        <v>Medium</v>
      </c>
      <c r="FL104" t="str">
        <f>IF($FK104='non-R&amp;D ex_typologies'!$C$16,IF(AND('Country-wise data'!EY104&gt;'non-R&amp;D ex_typologies'!$C$21,'Country-wise data'!EY104&lt;'non-R&amp;D ex_typologies'!$D$21),'non-R&amp;D ex_typologies'!$B$21,IF(AND('Country-wise data'!EY104&gt;'non-R&amp;D ex_typologies'!$C$19,'Country-wise data'!EY104&lt;'non-R&amp;D ex_typologies'!$D$19),'non-R&amp;D ex_typologies'!$B$19,'non-R&amp;D ex_typologies'!$B$20)),IF($FK104='non-R&amp;D ex_typologies'!$E$16,IF(AND('Country-wise data'!EY104&gt;'non-R&amp;D ex_typologies'!$E$21,'Country-wise data'!EY104&lt;'non-R&amp;D ex_typologies'!$F$21),'non-R&amp;D ex_typologies'!$B$21,IF(AND('Country-wise data'!EY104&gt;'non-R&amp;D ex_typologies'!$E$19,'Country-wise data'!EY104&lt;'non-R&amp;D ex_typologies'!$F$19),'non-R&amp;D ex_typologies'!$B$19,'non-R&amp;D ex_typologies'!$B$20)),IF(AND('Country-wise data'!EY104&gt;'non-R&amp;D ex_typologies'!$G$21,'Country-wise data'!EY104&lt;'non-R&amp;D ex_typologies'!$H$21),'non-R&amp;D ex_typologies'!$B$21,IF(AND('Country-wise data'!EY104&gt;'non-R&amp;D ex_typologies'!$G$19,'Country-wise data'!EY104&lt;'non-R&amp;D ex_typologies'!$H$19),'non-R&amp;D ex_typologies'!$B$19,'non-R&amp;D ex_typologies'!$B$20))))</f>
        <v>Program heavy</v>
      </c>
      <c r="FM104" t="str">
        <f>IF($FK104='non-R&amp;D ex_typologies'!$C$16,IF(AND('Country-wise data'!EZ104&gt;'non-R&amp;D ex_typologies'!$C$21,'Country-wise data'!EZ104&lt;'non-R&amp;D ex_typologies'!$D$21),'non-R&amp;D ex_typologies'!$B$21,IF(AND('Country-wise data'!EZ104&gt;'non-R&amp;D ex_typologies'!$C$19,'Country-wise data'!EZ104&lt;'non-R&amp;D ex_typologies'!$D$19),'non-R&amp;D ex_typologies'!$B$19,'non-R&amp;D ex_typologies'!$B$20)),IF($FK104='non-R&amp;D ex_typologies'!$E$16,IF(AND('Country-wise data'!EZ104&gt;'non-R&amp;D ex_typologies'!$E$21,'Country-wise data'!EZ104&lt;'non-R&amp;D ex_typologies'!$F$21),'non-R&amp;D ex_typologies'!$B$21,IF(AND('Country-wise data'!EZ104&gt;'non-R&amp;D ex_typologies'!$E$19,'Country-wise data'!EZ104&lt;'non-R&amp;D ex_typologies'!$F$19),'non-R&amp;D ex_typologies'!$B$19,'non-R&amp;D ex_typologies'!$B$20)),IF(AND('Country-wise data'!EZ104&gt;'non-R&amp;D ex_typologies'!$G$21,'Country-wise data'!EZ104&lt;'non-R&amp;D ex_typologies'!$H$21),'non-R&amp;D ex_typologies'!$B$21,IF(AND('Country-wise data'!EZ104&gt;'non-R&amp;D ex_typologies'!$G$19,'Country-wise data'!EZ104&lt;'non-R&amp;D ex_typologies'!$H$19),'non-R&amp;D ex_typologies'!$B$19,'non-R&amp;D ex_typologies'!$B$20))))</f>
        <v>Program heavy</v>
      </c>
      <c r="FN104" t="str">
        <f>IF($FK104='non-R&amp;D ex_typologies'!$C$16,IF(AND('Country-wise data'!FA104&gt;'non-R&amp;D ex_typologies'!$C$21,'Country-wise data'!FA104&lt;'non-R&amp;D ex_typologies'!$D$21),'non-R&amp;D ex_typologies'!$B$21,IF(AND('Country-wise data'!FA104&gt;'non-R&amp;D ex_typologies'!$C$19,'Country-wise data'!FA104&lt;'non-R&amp;D ex_typologies'!$D$19),'non-R&amp;D ex_typologies'!$B$19,'non-R&amp;D ex_typologies'!$B$20)),IF($FK104='non-R&amp;D ex_typologies'!$E$16,IF(AND('Country-wise data'!FA104&gt;'non-R&amp;D ex_typologies'!$E$21,'Country-wise data'!FA104&lt;'non-R&amp;D ex_typologies'!$F$21),'non-R&amp;D ex_typologies'!$B$21,IF(AND('Country-wise data'!FA104&gt;'non-R&amp;D ex_typologies'!$E$19,'Country-wise data'!FA104&lt;'non-R&amp;D ex_typologies'!$F$19),'non-R&amp;D ex_typologies'!$B$19,'non-R&amp;D ex_typologies'!$B$20)),IF(AND('Country-wise data'!FA104&gt;'non-R&amp;D ex_typologies'!$G$21,'Country-wise data'!FA104&lt;'non-R&amp;D ex_typologies'!$H$21),'non-R&amp;D ex_typologies'!$B$21,IF(AND('Country-wise data'!FA104&gt;'non-R&amp;D ex_typologies'!$G$19,'Country-wise data'!FA104&lt;'non-R&amp;D ex_typologies'!$H$19),'non-R&amp;D ex_typologies'!$B$19,'non-R&amp;D ex_typologies'!$B$20))))</f>
        <v>Program heavy</v>
      </c>
      <c r="FO104" t="str">
        <f>IF($FK104='non-R&amp;D ex_typologies'!$C$16,IF(AND('Country-wise data'!FB104&gt;'non-R&amp;D ex_typologies'!$C$21,'Country-wise data'!FB104&lt;'non-R&amp;D ex_typologies'!$D$21),'non-R&amp;D ex_typologies'!$B$21,IF(AND('Country-wise data'!FB104&gt;'non-R&amp;D ex_typologies'!$C$19,'Country-wise data'!FB104&lt;'non-R&amp;D ex_typologies'!$D$19),'non-R&amp;D ex_typologies'!$B$19,'non-R&amp;D ex_typologies'!$B$20)),IF($FK104='non-R&amp;D ex_typologies'!$E$16,IF(AND('Country-wise data'!FB104&gt;'non-R&amp;D ex_typologies'!$E$21,'Country-wise data'!FB104&lt;'non-R&amp;D ex_typologies'!$F$21),'non-R&amp;D ex_typologies'!$B$21,IF(AND('Country-wise data'!FB104&gt;'non-R&amp;D ex_typologies'!$E$19,'Country-wise data'!FB104&lt;'non-R&amp;D ex_typologies'!$F$19),'non-R&amp;D ex_typologies'!$B$19,'non-R&amp;D ex_typologies'!$B$20)),IF(AND('Country-wise data'!FB104&gt;'non-R&amp;D ex_typologies'!$G$21,'Country-wise data'!FB104&lt;'non-R&amp;D ex_typologies'!$H$21),'non-R&amp;D ex_typologies'!$B$21,IF(AND('Country-wise data'!FB104&gt;'non-R&amp;D ex_typologies'!$G$19,'Country-wise data'!FB104&lt;'non-R&amp;D ex_typologies'!$H$19),'non-R&amp;D ex_typologies'!$B$19,'non-R&amp;D ex_typologies'!$B$20))))</f>
        <v>Program heavy</v>
      </c>
      <c r="FP104" t="str">
        <f>IF($FK104='non-R&amp;D ex_typologies'!$C$16,IF(AND('Country-wise data'!FC104&gt;'non-R&amp;D ex_typologies'!$C$21,'Country-wise data'!FC104&lt;'non-R&amp;D ex_typologies'!$D$21),'non-R&amp;D ex_typologies'!$B$21,IF(AND('Country-wise data'!FC104&gt;'non-R&amp;D ex_typologies'!$C$19,'Country-wise data'!FC104&lt;'non-R&amp;D ex_typologies'!$D$19),'non-R&amp;D ex_typologies'!$B$19,'non-R&amp;D ex_typologies'!$B$20)),IF($FK104='non-R&amp;D ex_typologies'!$E$16,IF(AND('Country-wise data'!FC104&gt;'non-R&amp;D ex_typologies'!$E$21,'Country-wise data'!FC104&lt;'non-R&amp;D ex_typologies'!$F$21),'non-R&amp;D ex_typologies'!$B$21,IF(AND('Country-wise data'!FC104&gt;'non-R&amp;D ex_typologies'!$E$19,'Country-wise data'!FC104&lt;'non-R&amp;D ex_typologies'!$F$19),'non-R&amp;D ex_typologies'!$B$19,'non-R&amp;D ex_typologies'!$B$20)),IF(AND('Country-wise data'!FC104&gt;'non-R&amp;D ex_typologies'!$G$21,'Country-wise data'!FC104&lt;'non-R&amp;D ex_typologies'!$H$21),'non-R&amp;D ex_typologies'!$B$21,IF(AND('Country-wise data'!FC104&gt;'non-R&amp;D ex_typologies'!$G$19,'Country-wise data'!FC104&lt;'non-R&amp;D ex_typologies'!$H$19),'non-R&amp;D ex_typologies'!$B$19,'non-R&amp;D ex_typologies'!$B$20))))</f>
        <v>Program heavy</v>
      </c>
      <c r="FQ104" t="str">
        <f>IF($FK104='non-R&amp;D ex_typologies'!$C$16,IF(AND('Country-wise data'!FD104&gt;'non-R&amp;D ex_typologies'!$C$21,'Country-wise data'!FD104&lt;'non-R&amp;D ex_typologies'!$D$21),'non-R&amp;D ex_typologies'!$B$21,IF(AND('Country-wise data'!FD104&gt;'non-R&amp;D ex_typologies'!$C$19,'Country-wise data'!FD104&lt;'non-R&amp;D ex_typologies'!$D$19),'non-R&amp;D ex_typologies'!$B$19,'non-R&amp;D ex_typologies'!$B$20)),IF($FK104='non-R&amp;D ex_typologies'!$E$16,IF(AND('Country-wise data'!FD104&gt;'non-R&amp;D ex_typologies'!$E$21,'Country-wise data'!FD104&lt;'non-R&amp;D ex_typologies'!$F$21),'non-R&amp;D ex_typologies'!$B$21,IF(AND('Country-wise data'!FD104&gt;'non-R&amp;D ex_typologies'!$E$19,'Country-wise data'!FD104&lt;'non-R&amp;D ex_typologies'!$F$19),'non-R&amp;D ex_typologies'!$B$19,'non-R&amp;D ex_typologies'!$B$20)),IF(AND('Country-wise data'!FD104&gt;'non-R&amp;D ex_typologies'!$G$21,'Country-wise data'!FD104&lt;'non-R&amp;D ex_typologies'!$H$21),'non-R&amp;D ex_typologies'!$B$21,IF(AND('Country-wise data'!FD104&gt;'non-R&amp;D ex_typologies'!$G$19,'Country-wise data'!FD104&lt;'non-R&amp;D ex_typologies'!$H$19),'non-R&amp;D ex_typologies'!$B$19,'non-R&amp;D ex_typologies'!$B$20))))</f>
        <v>Program heavy</v>
      </c>
      <c r="FR104" t="str">
        <f>IF($FK104='non-R&amp;D ex_typologies'!$C$16,IF(AND('Country-wise data'!FE104&gt;'non-R&amp;D ex_typologies'!$C$21,'Country-wise data'!FE104&lt;'non-R&amp;D ex_typologies'!$D$21),'non-R&amp;D ex_typologies'!$B$21,IF(AND('Country-wise data'!FE104&gt;'non-R&amp;D ex_typologies'!$C$19,'Country-wise data'!FE104&lt;'non-R&amp;D ex_typologies'!$D$19),'non-R&amp;D ex_typologies'!$B$19,'non-R&amp;D ex_typologies'!$B$20)),IF($FK104='non-R&amp;D ex_typologies'!$E$16,IF(AND('Country-wise data'!FE104&gt;'non-R&amp;D ex_typologies'!$E$21,'Country-wise data'!FE104&lt;'non-R&amp;D ex_typologies'!$F$21),'non-R&amp;D ex_typologies'!$B$21,IF(AND('Country-wise data'!FE104&gt;'non-R&amp;D ex_typologies'!$E$19,'Country-wise data'!FE104&lt;'non-R&amp;D ex_typologies'!$F$19),'non-R&amp;D ex_typologies'!$B$19,'non-R&amp;D ex_typologies'!$B$20)),IF(AND('Country-wise data'!FE104&gt;'non-R&amp;D ex_typologies'!$G$21,'Country-wise data'!FE104&lt;'non-R&amp;D ex_typologies'!$H$21),'non-R&amp;D ex_typologies'!$B$21,IF(AND('Country-wise data'!FE104&gt;'non-R&amp;D ex_typologies'!$G$19,'Country-wise data'!FE104&lt;'non-R&amp;D ex_typologies'!$H$19),'non-R&amp;D ex_typologies'!$B$19,'non-R&amp;D ex_typologies'!$B$20))))</f>
        <v>Program heavy</v>
      </c>
      <c r="FS104" t="str">
        <f>IF($FK104='non-R&amp;D ex_typologies'!$C$16,IF(AND('Country-wise data'!FF104&gt;'non-R&amp;D ex_typologies'!$C$21,'Country-wise data'!FF104&lt;'non-R&amp;D ex_typologies'!$D$21),'non-R&amp;D ex_typologies'!$B$21,IF(AND('Country-wise data'!FF104&gt;'non-R&amp;D ex_typologies'!$C$19,'Country-wise data'!FF104&lt;'non-R&amp;D ex_typologies'!$D$19),'non-R&amp;D ex_typologies'!$B$19,'non-R&amp;D ex_typologies'!$B$20)),IF($FK104='non-R&amp;D ex_typologies'!$E$16,IF(AND('Country-wise data'!FF104&gt;'non-R&amp;D ex_typologies'!$E$21,'Country-wise data'!FF104&lt;'non-R&amp;D ex_typologies'!$F$21),'non-R&amp;D ex_typologies'!$B$21,IF(AND('Country-wise data'!FF104&gt;'non-R&amp;D ex_typologies'!$E$19,'Country-wise data'!FF104&lt;'non-R&amp;D ex_typologies'!$F$19),'non-R&amp;D ex_typologies'!$B$19,'non-R&amp;D ex_typologies'!$B$20)),IF(AND('Country-wise data'!FF104&gt;'non-R&amp;D ex_typologies'!$G$21,'Country-wise data'!FF104&lt;'non-R&amp;D ex_typologies'!$H$21),'non-R&amp;D ex_typologies'!$B$21,IF(AND('Country-wise data'!FF104&gt;'non-R&amp;D ex_typologies'!$G$19,'Country-wise data'!FF104&lt;'non-R&amp;D ex_typologies'!$H$19),'non-R&amp;D ex_typologies'!$B$19,'non-R&amp;D ex_typologies'!$B$20))))</f>
        <v>Program heavy</v>
      </c>
      <c r="FT104" t="str">
        <f>IF($FK104='non-R&amp;D ex_typologies'!$C$16,IF(AND('Country-wise data'!FG104&gt;'non-R&amp;D ex_typologies'!$C$21,'Country-wise data'!FG104&lt;'non-R&amp;D ex_typologies'!$D$21),'non-R&amp;D ex_typologies'!$B$21,IF(AND('Country-wise data'!FG104&gt;'non-R&amp;D ex_typologies'!$C$19,'Country-wise data'!FG104&lt;'non-R&amp;D ex_typologies'!$D$19),'non-R&amp;D ex_typologies'!$B$19,'non-R&amp;D ex_typologies'!$B$20)),IF($FK104='non-R&amp;D ex_typologies'!$E$16,IF(AND('Country-wise data'!FG104&gt;'non-R&amp;D ex_typologies'!$E$21,'Country-wise data'!FG104&lt;'non-R&amp;D ex_typologies'!$F$21),'non-R&amp;D ex_typologies'!$B$21,IF(AND('Country-wise data'!FG104&gt;'non-R&amp;D ex_typologies'!$E$19,'Country-wise data'!FG104&lt;'non-R&amp;D ex_typologies'!$F$19),'non-R&amp;D ex_typologies'!$B$19,'non-R&amp;D ex_typologies'!$B$20)),IF(AND('Country-wise data'!FG104&gt;'non-R&amp;D ex_typologies'!$G$21,'Country-wise data'!FG104&lt;'non-R&amp;D ex_typologies'!$H$21),'non-R&amp;D ex_typologies'!$B$21,IF(AND('Country-wise data'!FG104&gt;'non-R&amp;D ex_typologies'!$G$19,'Country-wise data'!FG104&lt;'non-R&amp;D ex_typologies'!$H$19),'non-R&amp;D ex_typologies'!$B$19,'non-R&amp;D ex_typologies'!$B$20))))</f>
        <v>Program heavy</v>
      </c>
      <c r="FU104" t="str">
        <f>IF($FK104='non-R&amp;D ex_typologies'!$C$16,IF(AND('Country-wise data'!FH104&gt;'non-R&amp;D ex_typologies'!$C$21,'Country-wise data'!FH104&lt;'non-R&amp;D ex_typologies'!$D$21),'non-R&amp;D ex_typologies'!$B$21,IF(AND('Country-wise data'!FH104&gt;'non-R&amp;D ex_typologies'!$C$19,'Country-wise data'!FH104&lt;'non-R&amp;D ex_typologies'!$D$19),'non-R&amp;D ex_typologies'!$B$19,'non-R&amp;D ex_typologies'!$B$20)),IF($FK104='non-R&amp;D ex_typologies'!$E$16,IF(AND('Country-wise data'!FH104&gt;'non-R&amp;D ex_typologies'!$E$21,'Country-wise data'!FH104&lt;'non-R&amp;D ex_typologies'!$F$21),'non-R&amp;D ex_typologies'!$B$21,IF(AND('Country-wise data'!FH104&gt;'non-R&amp;D ex_typologies'!$E$19,'Country-wise data'!FH104&lt;'non-R&amp;D ex_typologies'!$F$19),'non-R&amp;D ex_typologies'!$B$19,'non-R&amp;D ex_typologies'!$B$20)),IF(AND('Country-wise data'!FH104&gt;'non-R&amp;D ex_typologies'!$G$21,'Country-wise data'!FH104&lt;'non-R&amp;D ex_typologies'!$H$21),'non-R&amp;D ex_typologies'!$B$21,IF(AND('Country-wise data'!FH104&gt;'non-R&amp;D ex_typologies'!$G$19,'Country-wise data'!FH104&lt;'non-R&amp;D ex_typologies'!$H$19),'non-R&amp;D ex_typologies'!$B$19,'non-R&amp;D ex_typologies'!$B$20))))</f>
        <v>Program heavy</v>
      </c>
    </row>
    <row r="105" spans="2:177" x14ac:dyDescent="0.35">
      <c r="B105" t="s">
        <v>255</v>
      </c>
      <c r="C105" t="s">
        <v>256</v>
      </c>
      <c r="D105" t="s">
        <v>388</v>
      </c>
      <c r="E105" t="s">
        <v>388</v>
      </c>
      <c r="F105" t="s">
        <v>367</v>
      </c>
      <c r="G105" s="55">
        <f>Assumptions!$C$13</f>
        <v>1.1000000000000001</v>
      </c>
      <c r="H105">
        <f>SUMIFS(FAOstat!M:M,FAOstat!$B:$B,'Country-wise data'!$B105)*G105</f>
        <v>2452.9120000000003</v>
      </c>
      <c r="I105">
        <f>IF(SUMIFS(FAOstat!N:N,FAOstat!$B:$B,'Country-wise data'!$B105)=0,H105*(1+Assumptions!$C$9),SUMIFS(FAOstat!N:N,FAOstat!$B:$B,'Country-wise data'!$B105)*$G105)</f>
        <v>1776.1260000000002</v>
      </c>
      <c r="J105">
        <f>IF(SUMIFS(FAOstat!O:O,FAOstat!$B:$B,'Country-wise data'!$B105)=0,I105*(1+Assumptions!$C$9),SUMIFS(FAOstat!O:O,FAOstat!$B:$B,'Country-wise data'!$B105)*$G105)</f>
        <v>2747.998</v>
      </c>
      <c r="K105">
        <f>IF(SUMIFS(FAOstat!P:P,FAOstat!$B:$B,'Country-wise data'!$B105)=0,J105*(1+Assumptions!$C$9),SUMIFS(FAOstat!P:P,FAOstat!$B:$B,'Country-wise data'!$B105)*$G105)</f>
        <v>3101.7139999999999</v>
      </c>
      <c r="L105">
        <f>IF(SUMIFS(FAOstat!Q:Q,FAOstat!$B:$B,'Country-wise data'!$B105)=0,K105*(1+Assumptions!$C$9),SUMIFS(FAOstat!Q:Q,FAOstat!$B:$B,'Country-wise data'!$B105)*$G105)</f>
        <v>2678.181</v>
      </c>
      <c r="M105">
        <f>IF(SUMIFS(FAOstat!R:R,FAOstat!$B:$B,'Country-wise data'!$B105)=0,L105*(1+Assumptions!$C$9),SUMIFS(FAOstat!R:R,FAOstat!$B:$B,'Country-wise data'!$B105)*$G105)</f>
        <v>2992.5390000000007</v>
      </c>
      <c r="N105">
        <f>IF(SUMIFS(FAOstat!S:S,FAOstat!$B:$B,'Country-wise data'!$B105)=0,M105*(1+Assumptions!$C$9),SUMIFS(FAOstat!S:S,FAOstat!$B:$B,'Country-wise data'!$B105)*$G105)</f>
        <v>2667.2690000000002</v>
      </c>
      <c r="O105">
        <f>IF(SUMIFS(FAOstat!T:T,FAOstat!$B:$B,'Country-wise data'!$B105)=0,N105*(1+Assumptions!$C$9),SUMIFS(FAOstat!T:T,FAOstat!$B:$B,'Country-wise data'!$B105)*$G105)</f>
        <v>2937.4290000000001</v>
      </c>
      <c r="P105">
        <f>IF(SUMIFS(FAOstat!U:U,FAOstat!$B:$B,'Country-wise data'!$B105)=0,O105*(1+Assumptions!$C$9),SUMIFS(FAOstat!U:U,FAOstat!$B:$B,'Country-wise data'!$B105)*$G105)</f>
        <v>2633.7629999999999</v>
      </c>
      <c r="Q105">
        <f>IF(SUMIFS(FAOstat!V:V,FAOstat!$B:$B,'Country-wise data'!$B105)=0,P105*(1+Assumptions!$C$9),SUMIFS(FAOstat!V:V,FAOstat!$B:$B,'Country-wise data'!$B105)*$G105)</f>
        <v>2686.4382599999999</v>
      </c>
      <c r="R105" s="36">
        <f>IFERROR(((Q105/H105)^(1/9))-1,0)</f>
        <v>1.015570703341484E-2</v>
      </c>
      <c r="S105">
        <f>SUMIFS(FAOstat!CE:CE,FAOstat!$B:$B,'Country-wise data'!$B105)</f>
        <v>24578.281838999999</v>
      </c>
      <c r="T105">
        <f>SUMIFS(FAOstat!CF:CF,FAOstat!$B:$B,'Country-wise data'!$B105)</f>
        <v>28513.578022999998</v>
      </c>
      <c r="U105">
        <f>SUMIFS(FAOstat!CG:CG,FAOstat!$B:$B,'Country-wise data'!$B105)</f>
        <v>29595.166434999999</v>
      </c>
      <c r="V105">
        <f>SUMIFS(FAOstat!CH:CH,FAOstat!$B:$B,'Country-wise data'!$B105)</f>
        <v>30588.279559999999</v>
      </c>
      <c r="W105">
        <f>SUMIFS(FAOstat!CI:CI,FAOstat!$B:$B,'Country-wise data'!$B105)</f>
        <v>32246.260716000001</v>
      </c>
      <c r="X105">
        <f>SUMIFS(FAOstat!CJ:CJ,FAOstat!$B:$B,'Country-wise data'!$B105)</f>
        <v>30039.138397999999</v>
      </c>
      <c r="Y105">
        <f>SUMIFS(FAOstat!CK:CK,FAOstat!$B:$B,'Country-wise data'!$B105)</f>
        <v>29438.627604000001</v>
      </c>
      <c r="Z105">
        <f>SUMIFS(FAOstat!CL:CL,FAOstat!$B:$B,'Country-wise data'!$B105)</f>
        <v>30306.703271999999</v>
      </c>
      <c r="AA105">
        <f>SUMIFS(FAOstat!CM:CM,FAOstat!$B:$B,'Country-wise data'!$B105)</f>
        <v>30722.856553000001</v>
      </c>
      <c r="AB105">
        <f>SUMIFS(FAOstat!CN:CN,FAOstat!$B:$B,'Country-wise data'!$B105)</f>
        <v>31337.313684060002</v>
      </c>
      <c r="AC105" s="53">
        <f>IFERROR(INDEX('ASTI data (new)'!$AF$6:$AL$130,MATCH('Country-wise data'!$B105,'ASTI data (new)'!$C$6:$C$130,),MATCH('Country-wise data'!AC$3,'ASTI data (new)'!$AF$5:$AL$5,)),(INDEX(Assumptions!$G$154:$P$345,MATCH('Country-wise data'!$B105,Assumptions!$B$154:$B$344,),MATCH('Country-wise data'!AC$3,Assumptions!$G$153:$P$153,))*S105))</f>
        <v>125.44587620866612</v>
      </c>
      <c r="AD105" s="53">
        <f>IFERROR(INDEX('ASTI data (new)'!$AF$6:$AL$130,MATCH('Country-wise data'!$B105,'ASTI data (new)'!$C$6:$C$130,),MATCH('Country-wise data'!AD$3,'ASTI data (new)'!$AF$5:$AL$5,)),(INDEX(Assumptions!$G$154:$P$345,MATCH('Country-wise data'!$B105,Assumptions!$B$154:$B$344,),MATCH('Country-wise data'!AD$3,Assumptions!$G$153:$P$153,))*T105))</f>
        <v>140.09232638797576</v>
      </c>
      <c r="AE105" s="53">
        <f>IFERROR(INDEX('ASTI data (new)'!$AF$6:$AL$130,MATCH('Country-wise data'!$B105,'ASTI data (new)'!$C$6:$C$130,),MATCH('Country-wise data'!AE$3,'ASTI data (new)'!$AF$5:$AL$5,)),(INDEX(Assumptions!$G$154:$P$345,MATCH('Country-wise data'!$B105,Assumptions!$B$154:$B$344,),MATCH('Country-wise data'!AE$3,Assumptions!$G$153:$P$153,))*U105))</f>
        <v>142.3031249034197</v>
      </c>
      <c r="AF105" s="53">
        <f>IFERROR(INDEX('ASTI data (new)'!$AF$6:$AL$130,MATCH('Country-wise data'!$B105,'ASTI data (new)'!$C$6:$C$130,),MATCH('Country-wise data'!AF$3,'ASTI data (new)'!$AF$5:$AL$5,)),(INDEX(Assumptions!$G$154:$P$345,MATCH('Country-wise data'!$B105,Assumptions!$B$154:$B$344,),MATCH('Country-wise data'!AF$3,Assumptions!$G$153:$P$153,))*V105))</f>
        <v>148.37880440533294</v>
      </c>
      <c r="AG105" s="53">
        <f>IFERROR(INDEX('ASTI data (new)'!$AF$6:$AL$130,MATCH('Country-wise data'!$B105,'ASTI data (new)'!$C$6:$C$130,),MATCH('Country-wise data'!AG$3,'ASTI data (new)'!$AF$5:$AL$5,)),(INDEX(Assumptions!$G$154:$P$345,MATCH('Country-wise data'!$B105,Assumptions!$B$154:$B$344,),MATCH('Country-wise data'!AG$3,Assumptions!$G$153:$P$153,))*W105))</f>
        <v>164.01170783486404</v>
      </c>
      <c r="AH105" s="53">
        <f>IFERROR(INDEX('ASTI data (new)'!$AF$6:$AL$130,MATCH('Country-wise data'!$B105,'ASTI data (new)'!$C$6:$C$130,),MATCH('Country-wise data'!AH$3,'ASTI data (new)'!$AF$5:$AL$5,)),(INDEX(Assumptions!$G$154:$P$345,MATCH('Country-wise data'!$B105,Assumptions!$B$154:$B$344,),MATCH('Country-wise data'!AH$3,Assumptions!$G$153:$P$153,))*X105))</f>
        <v>156.93511679585757</v>
      </c>
      <c r="AI105" s="53">
        <f>IFERROR(INDEX('ASTI data (new)'!$AF$6:$AL$130,MATCH('Country-wise data'!$B105,'ASTI data (new)'!$C$6:$C$130,),MATCH('Country-wise data'!AI$3,'ASTI data (new)'!$AF$5:$AL$5,)),(INDEX(Assumptions!$G$154:$P$345,MATCH('Country-wise data'!$B105,Assumptions!$B$154:$B$344,),MATCH('Country-wise data'!AI$3,Assumptions!$G$153:$P$153,))*Y105))</f>
        <v>160.42533057761491</v>
      </c>
      <c r="AJ105" s="53">
        <f t="shared" ref="AJ105:AL105" si="145">IFERROR((1+($AI105/$AF105)^(1/3)-1)*AI105,0)</f>
        <v>164.65438510180493</v>
      </c>
      <c r="AK105" s="53">
        <f t="shared" si="145"/>
        <v>168.99492390409603</v>
      </c>
      <c r="AL105" s="53">
        <f t="shared" si="145"/>
        <v>173.44988587879487</v>
      </c>
      <c r="AM105" s="55" cm="1">
        <f t="array" ref="AM105">INDEX('non-R&amp;D ex_typologies'!$J$8:$J$10,MATCH('Country-wise data'!FL105,'non-R&amp;D ex_typologies'!$F$8:$F$10,),)*'Country-wise data'!AC105</f>
        <v>158.11231914085567</v>
      </c>
      <c r="AN105" s="55" cm="1">
        <f t="array" ref="AN105">INDEX('non-R&amp;D ex_typologies'!$J$8:$J$10,MATCH('Country-wise data'!FM105,'non-R&amp;D ex_typologies'!$F$8:$F$10,),)*'Country-wise data'!AD105</f>
        <v>176.5727442661869</v>
      </c>
      <c r="AO105" s="55" cm="1">
        <f t="array" ref="AO105">INDEX('non-R&amp;D ex_typologies'!$J$8:$J$10,MATCH('Country-wise data'!FN105,'non-R&amp;D ex_typologies'!$F$8:$F$10,),)*'Country-wise data'!AE105</f>
        <v>179.359240650082</v>
      </c>
      <c r="AP105" s="55" cm="1">
        <f t="array" ref="AP105">INDEX('non-R&amp;D ex_typologies'!$J$8:$J$10,MATCH('Country-wise data'!FO105,'non-R&amp;D ex_typologies'!$F$8:$F$10,),)*'Country-wise data'!AF105</f>
        <v>187.01704340484247</v>
      </c>
      <c r="AQ105" s="55" cm="1">
        <f t="array" ref="AQ105">INDEX('non-R&amp;D ex_typologies'!$J$8:$J$10,MATCH('Country-wise data'!FP105,'non-R&amp;D ex_typologies'!$F$8:$F$10,),)*'Country-wise data'!AG105</f>
        <v>206.72079685494944</v>
      </c>
      <c r="AR105" s="55" cm="1">
        <f t="array" ref="AR105">INDEX('non-R&amp;D ex_typologies'!$J$8:$J$10,MATCH('Country-wise data'!FQ105,'non-R&amp;D ex_typologies'!$F$8:$F$10,),)*'Country-wise data'!AH105</f>
        <v>197.80144251182585</v>
      </c>
      <c r="AS105" s="55" cm="1">
        <f t="array" ref="AS105">INDEX('non-R&amp;D ex_typologies'!$J$8:$J$10,MATCH('Country-wise data'!FR105,'non-R&amp;D ex_typologies'!$F$8:$F$10,),)*'Country-wise data'!AI105</f>
        <v>202.20051733205423</v>
      </c>
      <c r="AT105" s="55" cm="1">
        <f t="array" ref="AT105">INDEX('non-R&amp;D ex_typologies'!$J$8:$J$10,MATCH('Country-wise data'!FS105,'non-R&amp;D ex_typologies'!$F$8:$F$10,),)*'Country-wise data'!AJ105</f>
        <v>207.53082900750985</v>
      </c>
      <c r="AU105" s="55" cm="1">
        <f t="array" ref="AU105">INDEX('non-R&amp;D ex_typologies'!$J$8:$J$10,MATCH('Country-wise data'!FT105,'non-R&amp;D ex_typologies'!$F$8:$F$10,),)*'Country-wise data'!AK105</f>
        <v>213.0016557663707</v>
      </c>
      <c r="AV105" s="55" cm="1">
        <f t="array" ref="AV105">INDEX('non-R&amp;D ex_typologies'!$J$8:$J$10,MATCH('Country-wise data'!FU105,'non-R&amp;D ex_typologies'!$F$8:$F$10,),)*'Country-wise data'!AL105</f>
        <v>218.61670179891058</v>
      </c>
      <c r="AW105">
        <f t="shared" si="139"/>
        <v>3491.6247727320151</v>
      </c>
      <c r="AX105" s="53">
        <f>INDEX('GDP deflators'!$AB$3:$AK$155,MATCH('Country-wise data'!$B105,'GDP deflators'!$B$3:$B$155,),MATCH('Country-wise data'!AX$3,'GDP deflators'!$D$2:$M$2,))</f>
        <v>83.40784002656504</v>
      </c>
      <c r="AY105" s="53">
        <f>INDEX('GDP deflators'!$AB$3:$AK$155,MATCH('Country-wise data'!$B105,'GDP deflators'!$B$3:$B$155,),MATCH('Country-wise data'!AY$3,'GDP deflators'!$D$2:$M$2,))</f>
        <v>86.676431279066605</v>
      </c>
      <c r="AZ105" s="53">
        <f>INDEX('GDP deflators'!$AB$3:$AK$155,MATCH('Country-wise data'!$B105,'GDP deflators'!$B$3:$B$155,),MATCH('Country-wise data'!AZ$3,'GDP deflators'!$D$2:$M$2,))</f>
        <v>88.404911953041193</v>
      </c>
      <c r="BA105" s="53">
        <f>INDEX('GDP deflators'!$AB$3:$AK$155,MATCH('Country-wise data'!$B105,'GDP deflators'!$B$3:$B$155,),MATCH('Country-wise data'!BA$3,'GDP deflators'!$D$2:$M$2,))</f>
        <v>90.22699320059175</v>
      </c>
      <c r="BB105" s="53">
        <f>INDEX('GDP deflators'!$AB$3:$AK$155,MATCH('Country-wise data'!$B105,'GDP deflators'!$B$3:$B$155,),MATCH('Country-wise data'!BB$3,'GDP deflators'!$D$2:$M$2,))</f>
        <v>92.981673199647702</v>
      </c>
      <c r="BC105" s="53">
        <f>INDEX('GDP deflators'!$AB$3:$AK$155,MATCH('Country-wise data'!$B105,'GDP deflators'!$B$3:$B$155,),MATCH('Country-wise data'!BC$3,'GDP deflators'!$D$2:$M$2,))</f>
        <v>92.31250009985105</v>
      </c>
      <c r="BD105" s="53">
        <f>INDEX('GDP deflators'!$AB$3:$AK$155,MATCH('Country-wise data'!$B105,'GDP deflators'!$B$3:$B$155,),MATCH('Country-wise data'!BD$3,'GDP deflators'!$D$2:$M$2,))</f>
        <v>93.49438787999749</v>
      </c>
      <c r="BE105" s="53">
        <f>INDEX('GDP deflators'!$AB$3:$AK$155,MATCH('Country-wise data'!$B105,'GDP deflators'!$B$3:$B$155,),MATCH('Country-wise data'!BE$3,'GDP deflators'!$D$2:$M$2,))</f>
        <v>95.66370071411589</v>
      </c>
      <c r="BF105" s="53">
        <f>INDEX('GDP deflators'!$AB$3:$AK$155,MATCH('Country-wise data'!$B105,'GDP deflators'!$B$3:$B$155,),MATCH('Country-wise data'!BF$3,'GDP deflators'!$D$2:$M$2,))</f>
        <v>99.24214859868998</v>
      </c>
      <c r="BG105" s="53">
        <f>INDEX('GDP deflators'!$AB$3:$AK$155,MATCH('Country-wise data'!$B105,'GDP deflators'!$B$3:$B$155,),MATCH('Country-wise data'!BG$3,'GDP deflators'!$D$2:$M$2,))</f>
        <v>100</v>
      </c>
      <c r="BH105" cm="1">
        <f t="array" ref="BH105">H105/(INDEX($AX105:$BG105,,MATCH(BH$3,$AX$3:$BG$3,))/100)</f>
        <v>2940.8650304560797</v>
      </c>
      <c r="BI105" cm="1">
        <f t="array" ref="BI105">I105/(INDEX($AX105:$BG105,,MATCH(BI$3,$AX$3:$BG$3,))/100)</f>
        <v>2049.1452795068594</v>
      </c>
      <c r="BJ105" cm="1">
        <f t="array" ref="BJ105">J105/(INDEX($AX105:$BG105,,MATCH(BJ$3,$AX$3:$BG$3,))/100)</f>
        <v>3108.422302891584</v>
      </c>
      <c r="BK105" cm="1">
        <f t="array" ref="BK105">K105/(INDEX($AX105:$BG105,,MATCH(BK$3,$AX$3:$BG$3,))/100)</f>
        <v>3437.678559346758</v>
      </c>
      <c r="BL105" cm="1">
        <f t="array" ref="BL105">L105/(INDEX($AX105:$BG105,,MATCH(BL$3,$AX$3:$BG$3,))/100)</f>
        <v>2880.3321212014366</v>
      </c>
      <c r="BM105" cm="1">
        <f t="array" ref="BM105">M105/(INDEX($AX105:$BG105,,MATCH(BM$3,$AX$3:$BG$3,))/100)</f>
        <v>3241.7484054305551</v>
      </c>
      <c r="BN105" cm="1">
        <f t="array" ref="BN105">N105/(INDEX($AX105:$BG105,,MATCH(BN$3,$AX$3:$BG$3,))/100)</f>
        <v>2852.8653542536804</v>
      </c>
      <c r="BO105" cm="1">
        <f t="array" ref="BO105">O105/(INDEX($AX105:$BG105,,MATCH(BO$3,$AX$3:$BG$3,))/100)</f>
        <v>3070.5784723698866</v>
      </c>
      <c r="BP105" cm="1">
        <f t="array" ref="BP105">P105/(INDEX($AX105:$BG105,,MATCH(BP$3,$AX$3:$BG$3,))/100)</f>
        <v>2653.875432151583</v>
      </c>
      <c r="BQ105" cm="1">
        <f t="array" ref="BQ105">Q105/(INDEX($AX105:$BG105,,MATCH(BQ$3,$AX$3:$BG$3,))/100)</f>
        <v>2686.4382599999999</v>
      </c>
      <c r="BS105" cm="1">
        <f t="array" ref="BS105">S105/(INDEX($AX105:$BG105,,MATCH(BS$3,$AX$3:$BG$3,))/100)</f>
        <v>29467.591812918214</v>
      </c>
      <c r="BT105" cm="1">
        <f t="array" ref="BT105">T105/(INDEX($AX105:$BG105,,MATCH(BT$3,$AX$3:$BG$3,))/100)</f>
        <v>32896.575922924931</v>
      </c>
      <c r="BU105" cm="1">
        <f t="array" ref="BU105">U105/(INDEX($AX105:$BG105,,MATCH(BU$3,$AX$3:$BG$3,))/100)</f>
        <v>33476.834919218432</v>
      </c>
      <c r="BV105" cm="1">
        <f t="array" ref="BV105">V105/(INDEX($AX105:$BG105,,MATCH(BV$3,$AX$3:$BG$3,))/100)</f>
        <v>33901.472802043223</v>
      </c>
      <c r="BW105" cm="1">
        <f t="array" ref="BW105">W105/(INDEX($AX105:$BG105,,MATCH(BW$3,$AX$3:$BG$3,))/100)</f>
        <v>34680.232788198715</v>
      </c>
      <c r="BX105" cm="1">
        <f t="array" ref="BX105">X105/(INDEX($AX105:$BG105,,MATCH(BX$3,$AX$3:$BG$3,))/100)</f>
        <v>32540.705067577808</v>
      </c>
      <c r="BY105" cm="1">
        <f t="array" ref="BY105">Y105/(INDEX($AX105:$BG105,,MATCH(BY$3,$AX$3:$BG$3,))/100)</f>
        <v>31487.053149955114</v>
      </c>
      <c r="BZ105" cm="1">
        <f t="array" ref="BZ105">Z105/(INDEX($AX105:$BG105,,MATCH(BZ$3,$AX$3:$BG$3,))/100)</f>
        <v>31680.462961149085</v>
      </c>
      <c r="CA105" cm="1">
        <f t="array" ref="CA105">AA105/(INDEX($AX105:$BG105,,MATCH(CA$3,$AX$3:$BG$3,))/100)</f>
        <v>30957.468159255019</v>
      </c>
      <c r="CB105" cm="1">
        <f t="array" ref="CB105">AB105/(INDEX($AX105:$BG105,,MATCH(CB$3,$AX$3:$BG$3,))/100)</f>
        <v>31337.313684060002</v>
      </c>
      <c r="CC105" cm="1">
        <f t="array" ref="CC105">AC105/(INDEX($AX105:$BG105,,MATCH(CC$3,$AX$3:$BG$3,))/100)</f>
        <v>150.4005812507699</v>
      </c>
      <c r="CD105" cm="1">
        <f t="array" ref="CD105">AD105/(INDEX($AX105:$BG105,,MATCH(CD$3,$AX$3:$BG$3,))/100)</f>
        <v>161.6267817221609</v>
      </c>
      <c r="CE105" cm="1">
        <f t="array" ref="CE105">AE105/(INDEX($AX105:$BG105,,MATCH(CE$3,$AX$3:$BG$3,))/100)</f>
        <v>160.96744146864611</v>
      </c>
      <c r="CF105" cm="1">
        <f t="array" ref="CF105">AF105/(INDEX($AX105:$BG105,,MATCH(CF$3,$AX$3:$BG$3,))/100)</f>
        <v>164.45056977068788</v>
      </c>
      <c r="CG105" cm="1">
        <f t="array" ref="CG105">AG105/(INDEX($AX105:$BG105,,MATCH(CG$3,$AX$3:$BG$3,))/100)</f>
        <v>176.39143520541151</v>
      </c>
      <c r="CH105" cm="1">
        <f t="array" ref="CH105">AH105/(INDEX($AX105:$BG105,,MATCH(CH$3,$AX$3:$BG$3,))/100)</f>
        <v>170.00418862679118</v>
      </c>
      <c r="CI105" cm="1">
        <f t="array" ref="CI105">AI105/(INDEX($AX105:$BG105,,MATCH(CI$3,$AX$3:$BG$3,))/100)</f>
        <v>171.58819284802962</v>
      </c>
      <c r="CJ105" cm="1">
        <f t="array" ref="CJ105">AJ105/(INDEX($AX105:$BG105,,MATCH(CJ$3,$AX$3:$BG$3,))/100)</f>
        <v>172.11793383768702</v>
      </c>
      <c r="CK105" cm="1">
        <f t="array" ref="CK105">AK105/(INDEX($AX105:$BG105,,MATCH(CK$3,$AX$3:$BG$3,))/100)</f>
        <v>170.28543445534268</v>
      </c>
      <c r="CL105" cm="1">
        <f t="array" ref="CL105">AL105/(INDEX($AX105:$BG105,,MATCH(CL$3,$AX$3:$BG$3,))/100)</f>
        <v>173.44988587879487</v>
      </c>
      <c r="CM105" cm="1">
        <f t="array" ref="CM105">AM105/(INDEX($AX105:$BG105,,MATCH(CM$3,$AX$3:$BG$3,))/100)</f>
        <v>189.56529636842001</v>
      </c>
      <c r="CN105" cm="1">
        <f t="array" ref="CN105">AN105/(INDEX($AX105:$BG105,,MATCH(CN$3,$AX$3:$BG$3,))/100)</f>
        <v>203.71482958001218</v>
      </c>
      <c r="CO105" cm="1">
        <f t="array" ref="CO105">AO105/(INDEX($AX105:$BG105,,MATCH(CO$3,$AX$3:$BG$3,))/100)</f>
        <v>202.88379535444119</v>
      </c>
      <c r="CP105" cm="1">
        <f t="array" ref="CP105">AP105/(INDEX($AX105:$BG105,,MATCH(CP$3,$AX$3:$BG$3,))/100)</f>
        <v>207.27393961701466</v>
      </c>
      <c r="CQ105" cm="1">
        <f t="array" ref="CQ105">AQ105/(INDEX($AX105:$BG105,,MATCH(CQ$3,$AX$3:$BG$3,))/100)</f>
        <v>222.32423846695491</v>
      </c>
      <c r="CR105" cm="1">
        <f t="array" ref="CR105">AR105/(INDEX($AX105:$BG105,,MATCH(CR$3,$AX$3:$BG$3,))/100)</f>
        <v>214.27373573229116</v>
      </c>
      <c r="CS105" cm="1">
        <f t="array" ref="CS105">AS105/(INDEX($AX105:$BG105,,MATCH(CS$3,$AX$3:$BG$3,))/100)</f>
        <v>216.27021890510042</v>
      </c>
      <c r="CT105" cm="1">
        <f t="array" ref="CT105">AT105/(INDEX($AX105:$BG105,,MATCH(CT$3,$AX$3:$BG$3,))/100)</f>
        <v>216.93790587058808</v>
      </c>
      <c r="CU105" cm="1">
        <f t="array" ref="CU105">AU105/(INDEX($AX105:$BG105,,MATCH(CU$3,$AX$3:$BG$3,))/100)</f>
        <v>214.62821872961985</v>
      </c>
      <c r="CV105" cm="1">
        <f t="array" ref="CV105">AV105/(INDEX($AX105:$BG105,,MATCH(CV$3,$AX$3:$BG$3,))/100)</f>
        <v>218.61670179891058</v>
      </c>
      <c r="CW105">
        <f t="shared" si="140"/>
        <v>3777.7713254876749</v>
      </c>
      <c r="CX105">
        <f>IFERROR(1/INDEX('exch rates'!$BC$5:$BL$268,MATCH('Country-wise data'!$B105,'exch rates'!$A$5:$A$268,),MATCH(CX$3,'exch rates'!$BC$4:$BL$4,)),1)</f>
        <v>2.2168198725837061E-2</v>
      </c>
      <c r="CY105">
        <f>IFERROR(1/INDEX('exch rates'!$BC$5:$BL$268,MATCH('Country-wise data'!$B105,'exch rates'!$A$5:$A$268,),MATCH(CY$3,'exch rates'!$BC$4:$BL$4,)),1)</f>
        <v>2.3087683576473891E-2</v>
      </c>
      <c r="CZ105">
        <f>IFERROR(1/INDEX('exch rates'!$BC$5:$BL$268,MATCH('Country-wise data'!$B105,'exch rates'!$A$5:$A$268,),MATCH(CZ$3,'exch rates'!$BC$4:$BL$4,)),1)</f>
        <v>2.3680524302828895E-2</v>
      </c>
      <c r="DA105">
        <f>IFERROR(1/INDEX('exch rates'!$BC$5:$BL$268,MATCH('Country-wise data'!$B105,'exch rates'!$A$5:$A$268,),MATCH(DA$3,'exch rates'!$BC$4:$BL$4,)),1)</f>
        <v>2.3559243404070177E-2</v>
      </c>
      <c r="DB105">
        <f>IFERROR(1/INDEX('exch rates'!$BC$5:$BL$268,MATCH('Country-wise data'!$B105,'exch rates'!$A$5:$A$268,),MATCH(DB$3,'exch rates'!$BC$4:$BL$4,)),1)</f>
        <v>2.2524980837946466E-2</v>
      </c>
      <c r="DC105">
        <f>IFERROR(1/INDEX('exch rates'!$BC$5:$BL$268,MATCH('Country-wise data'!$B105,'exch rates'!$A$5:$A$268,),MATCH(DC$3,'exch rates'!$BC$4:$BL$4,)),1)</f>
        <v>2.1976650276587153E-2</v>
      </c>
      <c r="DD105">
        <f>IFERROR(1/INDEX('exch rates'!$BC$5:$BL$268,MATCH('Country-wise data'!$B105,'exch rates'!$A$5:$A$268,),MATCH(DD$3,'exch rates'!$BC$4:$BL$4,)),1)</f>
        <v>2.1055972227071892E-2</v>
      </c>
      <c r="DE105">
        <f>IFERROR(1/INDEX('exch rates'!$BC$5:$BL$268,MATCH('Country-wise data'!$B105,'exch rates'!$A$5:$A$268,),MATCH(DE$3,'exch rates'!$BC$4:$BL$4,)),1)</f>
        <v>1.9839805555871684E-2</v>
      </c>
      <c r="DF105">
        <f>IFERROR(1/INDEX('exch rates'!$BC$5:$BL$268,MATCH('Country-wise data'!$B105,'exch rates'!$A$5:$A$268,),MATCH(DF$3,'exch rates'!$BC$4:$BL$4,)),1)</f>
        <v>1.8989229895088427E-2</v>
      </c>
      <c r="DG105">
        <f>IFERROR(1/INDEX('exch rates'!$BC$5:$BL$268,MATCH('Country-wise data'!$B105,'exch rates'!$A$5:$A$268,),MATCH(DG$3,'exch rates'!$BC$4:$BL$4,)),1)</f>
        <v>1.9306591170247255E-2</v>
      </c>
      <c r="DH105" cm="1">
        <f t="array" ref="DH105">(BH105/INDEX($CX105:$DG105,,MATCH(DH$3,$CX$3:$DG$3,)))*$DG105</f>
        <v>2561.2400688070952</v>
      </c>
      <c r="DI105" cm="1">
        <f t="array" ref="DI105">(BI105/INDEX($CX105:$DG105,,MATCH(DI$3,$CX$3:$DG$3,)))*$DG105</f>
        <v>1713.5547630336657</v>
      </c>
      <c r="DJ105" cm="1">
        <f t="array" ref="DJ105">(BJ105/INDEX($CX105:$DG105,,MATCH(DJ$3,$CX$3:$DG$3,)))*$DG105</f>
        <v>2534.2782878855892</v>
      </c>
      <c r="DK105" cm="1">
        <f t="array" ref="DK105">(BK105/INDEX($CX105:$DG105,,MATCH(DK$3,$CX$3:$DG$3,)))*$DG105</f>
        <v>2817.1471121422405</v>
      </c>
      <c r="DL105" cm="1">
        <f t="array" ref="DL105">(BL105/INDEX($CX105:$DG105,,MATCH(DL$3,$CX$3:$DG$3,)))*$DG105</f>
        <v>2468.7876584065916</v>
      </c>
      <c r="DM105" cm="1">
        <f t="array" ref="DM105">(BM105/INDEX($CX105:$DG105,,MATCH(DM$3,$CX$3:$DG$3,)))*$DG105</f>
        <v>2847.8913006649573</v>
      </c>
      <c r="DN105" cm="1">
        <f t="array" ref="DN105">(BN105/INDEX($CX105:$DG105,,MATCH(DN$3,$CX$3:$DG$3,)))*$DG105</f>
        <v>2615.8424063422067</v>
      </c>
      <c r="DO105" cm="1">
        <f t="array" ref="DO105">(BO105/INDEX($CX105:$DG105,,MATCH(DO$3,$CX$3:$DG$3,)))*$DG105</f>
        <v>2988.0536407103468</v>
      </c>
      <c r="DP105" cm="1">
        <f t="array" ref="DP105">(BP105/INDEX($CX105:$DG105,,MATCH(DP$3,$CX$3:$DG$3,)))*$DG105</f>
        <v>2698.2288522699082</v>
      </c>
      <c r="DQ105" cm="1">
        <f t="array" ref="DQ105">(BQ105/INDEX($CX105:$DG105,,MATCH(DQ$3,$CX$3:$DG$3,)))*$DG105</f>
        <v>2686.4382599999994</v>
      </c>
      <c r="DS105" cm="1">
        <f t="array" ref="DS105">(BS105/INDEX($CX105:$DG105,,MATCH(DS$3,$CX$3:$DG$3,)))*$DG105</f>
        <v>25663.733663694635</v>
      </c>
      <c r="DT105" cm="1">
        <f t="array" ref="DT105">(BT105/INDEX($CX105:$DG105,,MATCH(DT$3,$CX$3:$DG$3,)))*$DG105</f>
        <v>27509.071671966794</v>
      </c>
      <c r="DU105" cm="1">
        <f t="array" ref="DU105">(BU105/INDEX($CX105:$DG105,,MATCH(DU$3,$CX$3:$DG$3,)))*$DG105</f>
        <v>27293.465178133629</v>
      </c>
      <c r="DV105" cm="1">
        <f t="array" ref="DV105">(BV105/INDEX($CX105:$DG105,,MATCH(DV$3,$CX$3:$DG$3,)))*$DG105</f>
        <v>27781.95650142261</v>
      </c>
      <c r="DW105" cm="1">
        <f t="array" ref="DW105">(BW105/INDEX($CX105:$DG105,,MATCH(DW$3,$CX$3:$DG$3,)))*$DG105</f>
        <v>29725.089710300421</v>
      </c>
      <c r="DX105" cm="1">
        <f t="array" ref="DX105">(BX105/INDEX($CX105:$DG105,,MATCH(DX$3,$CX$3:$DG$3,)))*$DG105</f>
        <v>28587.163249379486</v>
      </c>
      <c r="DY105" cm="1">
        <f t="array" ref="DY105">(BY105/INDEX($CX105:$DG105,,MATCH(DY$3,$CX$3:$DG$3,)))*$DG105</f>
        <v>28871.032682140223</v>
      </c>
      <c r="DZ105" cm="1">
        <f t="array" ref="DZ105">(BZ105/INDEX($CX105:$DG105,,MATCH(DZ$3,$CX$3:$DG$3,)))*$DG105</f>
        <v>30829.019203469354</v>
      </c>
      <c r="EA105" cm="1">
        <f t="array" ref="EA105">(CA105/INDEX($CX105:$DG105,,MATCH(EA$3,$CX$3:$DG$3,)))*$DG105</f>
        <v>31474.850992839609</v>
      </c>
      <c r="EB105" cm="1">
        <f t="array" ref="EB105">(CB105/INDEX($CX105:$DG105,,MATCH(EB$3,$CX$3:$DG$3,)))*$DG105</f>
        <v>31337.313684060002</v>
      </c>
      <c r="EC105" s="53" cm="1">
        <f t="array" ref="EC105">(CC105/INDEX($CX105:$DG105,,MATCH(EC$3,$CX$3:$DG$3,)))*$DG105</f>
        <v>130.98594837982381</v>
      </c>
      <c r="ED105" cm="1">
        <f t="array" ref="ED105">(CD105/INDEX($CX105:$DG105,,MATCH(ED$3,$CX$3:$DG$3,)))*$DG105</f>
        <v>135.15700639852284</v>
      </c>
      <c r="EE105" cm="1">
        <f t="array" ref="EE105">(CE105/INDEX($CX105:$DG105,,MATCH(EE$3,$CX$3:$DG$3,)))*$DG105</f>
        <v>131.23580138741281</v>
      </c>
      <c r="EF105" cm="1">
        <f t="array" ref="EF105">(CF105/INDEX($CX105:$DG105,,MATCH(EF$3,$CX$3:$DG$3,)))*$DG105</f>
        <v>134.76578444485921</v>
      </c>
      <c r="EG105" cm="1">
        <f t="array" ref="EG105">(CG105/INDEX($CX105:$DG105,,MATCH(EG$3,$CX$3:$DG$3,)))*$DG105</f>
        <v>151.18846714874761</v>
      </c>
      <c r="EH105" cm="1">
        <f t="array" ref="EH105">(CH105/INDEX($CX105:$DG105,,MATCH(EH$3,$CX$3:$DG$3,)))*$DG105</f>
        <v>149.34948346262541</v>
      </c>
      <c r="EI105" cm="1">
        <f t="array" ref="EI105">(CI105/INDEX($CX105:$DG105,,MATCH(EI$3,$CX$3:$DG$3,)))*$DG105</f>
        <v>157.33223112344206</v>
      </c>
      <c r="EJ105" cm="1">
        <f t="array" ref="EJ105">(CJ105/INDEX($CX105:$DG105,,MATCH(EJ$3,$CX$3:$DG$3,)))*$DG105</f>
        <v>167.49209423014878</v>
      </c>
      <c r="EK105" cm="1">
        <f t="array" ref="EK105">(CK105/INDEX($CX105:$DG105,,MATCH(EK$3,$CX$3:$DG$3,)))*$DG105</f>
        <v>173.13136359087338</v>
      </c>
      <c r="EL105" cm="1">
        <f t="array" ref="EL105">(CL105/INDEX($CX105:$DG105,,MATCH(EL$3,$CX$3:$DG$3,)))*$DG105</f>
        <v>173.44988587879487</v>
      </c>
      <c r="EM105" cm="1">
        <f t="array" ref="EM105">(CM105/INDEX($CX105:$DG105,,MATCH(EM$3,$CX$3:$DG$3,)))*$DG105</f>
        <v>165.09504097805976</v>
      </c>
      <c r="EN105" cm="1">
        <f t="array" ref="EN105">(CN105/INDEX($CX105:$DG105,,MATCH(EN$3,$CX$3:$DG$3,)))*$DG105</f>
        <v>170.35225370229924</v>
      </c>
      <c r="EO105" cm="1">
        <f t="array" ref="EO105">(CO105/INDEX($CX105:$DG105,,MATCH(EO$3,$CX$3:$DG$3,)))*$DG105</f>
        <v>165.4099563795713</v>
      </c>
      <c r="EP105" cm="1">
        <f t="array" ref="EP105">(CP105/INDEX($CX105:$DG105,,MATCH(EP$3,$CX$3:$DG$3,)))*$DG105</f>
        <v>169.85915650164137</v>
      </c>
      <c r="EQ105" cm="1">
        <f t="array" ref="EQ105">(CQ105/INDEX($CX105:$DG105,,MATCH(EQ$3,$CX$3:$DG$3,)))*$DG105</f>
        <v>190.55834986936108</v>
      </c>
      <c r="ER105" cm="1">
        <f t="array" ref="ER105">(CR105/INDEX($CX105:$DG105,,MATCH(ER$3,$CX$3:$DG$3,)))*$DG105</f>
        <v>188.24048989450372</v>
      </c>
      <c r="ES105" cm="1">
        <f t="array" ref="ES105">(CS105/INDEX($CX105:$DG105,,MATCH(ES$3,$CX$3:$DG$3,)))*$DG105</f>
        <v>198.3019664763921</v>
      </c>
      <c r="ET105" cm="1">
        <f t="array" ref="ET105">(CT105/INDEX($CX105:$DG105,,MATCH(ET$3,$CX$3:$DG$3,)))*$DG105</f>
        <v>211.10748521088553</v>
      </c>
      <c r="EU105" cm="1">
        <f t="array" ref="EU105">(CU105/INDEX($CX105:$DG105,,MATCH(EU$3,$CX$3:$DG$3,)))*$DG105</f>
        <v>218.21523545212094</v>
      </c>
      <c r="EV105" cm="1">
        <f t="array" ref="EV105">(CV105/INDEX($CX105:$DG105,,MATCH(EV$3,$CX$3:$DG$3,)))*$DG105</f>
        <v>218.61670179891058</v>
      </c>
      <c r="EW105">
        <f t="shared" si="94"/>
        <v>3399.8447023089961</v>
      </c>
      <c r="EY105" s="96">
        <f t="shared" si="105"/>
        <v>5.1039318789815801E-3</v>
      </c>
      <c r="EZ105" s="96">
        <f t="shared" si="95"/>
        <v>4.9131794780357847E-3</v>
      </c>
      <c r="FA105" s="96">
        <f t="shared" si="96"/>
        <v>4.808323183988869E-3</v>
      </c>
      <c r="FB105" s="96">
        <f t="shared" si="97"/>
        <v>4.8508385087262795E-3</v>
      </c>
      <c r="FC105" s="96">
        <f t="shared" si="98"/>
        <v>5.0862240828278256E-3</v>
      </c>
      <c r="FD105" s="96">
        <f t="shared" si="99"/>
        <v>5.2243547972836094E-3</v>
      </c>
      <c r="FE105" s="96">
        <f t="shared" si="100"/>
        <v>5.4494840158858821E-3</v>
      </c>
      <c r="FF105" s="96">
        <f t="shared" si="101"/>
        <v>5.4329361931598529E-3</v>
      </c>
      <c r="FG105" s="96">
        <f t="shared" si="102"/>
        <v>5.5006253605540513E-3</v>
      </c>
      <c r="FH105" s="96">
        <f t="shared" si="103"/>
        <v>5.5349315396814522E-3</v>
      </c>
      <c r="FJ105" s="96">
        <f t="shared" si="106"/>
        <v>32242.571126730054</v>
      </c>
      <c r="FK105" s="96" t="str">
        <f>IF(AND('Country-wise data'!FJ105&gt;'non-R&amp;D ex_typologies'!$C$17,'Country-wise data'!FJ105&lt;'non-R&amp;D ex_typologies'!$D$17),"Small",IF(AND('Country-wise data'!FJ105&gt;'non-R&amp;D ex_typologies'!$E$17,'Country-wise data'!$FJ$4&lt;'non-R&amp;D ex_typologies'!$F$17),"Medium","Large"))</f>
        <v>Medium</v>
      </c>
      <c r="FL105" t="str">
        <f>IF($FK105='non-R&amp;D ex_typologies'!$C$16,IF(AND('Country-wise data'!EY105&gt;'non-R&amp;D ex_typologies'!$C$21,'Country-wise data'!EY105&lt;'non-R&amp;D ex_typologies'!$D$21),'non-R&amp;D ex_typologies'!$B$21,IF(AND('Country-wise data'!EY105&gt;'non-R&amp;D ex_typologies'!$C$19,'Country-wise data'!EY105&lt;'non-R&amp;D ex_typologies'!$D$19),'non-R&amp;D ex_typologies'!$B$19,'non-R&amp;D ex_typologies'!$B$20)),IF($FK105='non-R&amp;D ex_typologies'!$E$16,IF(AND('Country-wise data'!EY105&gt;'non-R&amp;D ex_typologies'!$E$21,'Country-wise data'!EY105&lt;'non-R&amp;D ex_typologies'!$F$21),'non-R&amp;D ex_typologies'!$B$21,IF(AND('Country-wise data'!EY105&gt;'non-R&amp;D ex_typologies'!$E$19,'Country-wise data'!EY105&lt;'non-R&amp;D ex_typologies'!$F$19),'non-R&amp;D ex_typologies'!$B$19,'non-R&amp;D ex_typologies'!$B$20)),IF(AND('Country-wise data'!EY105&gt;'non-R&amp;D ex_typologies'!$G$21,'Country-wise data'!EY105&lt;'non-R&amp;D ex_typologies'!$H$21),'non-R&amp;D ex_typologies'!$B$21,IF(AND('Country-wise data'!EY105&gt;'non-R&amp;D ex_typologies'!$G$19,'Country-wise data'!EY105&lt;'non-R&amp;D ex_typologies'!$H$19),'non-R&amp;D ex_typologies'!$B$19,'non-R&amp;D ex_typologies'!$B$20))))</f>
        <v>Balanced</v>
      </c>
      <c r="FM105" t="str">
        <f>IF($FK105='non-R&amp;D ex_typologies'!$C$16,IF(AND('Country-wise data'!EZ105&gt;'non-R&amp;D ex_typologies'!$C$21,'Country-wise data'!EZ105&lt;'non-R&amp;D ex_typologies'!$D$21),'non-R&amp;D ex_typologies'!$B$21,IF(AND('Country-wise data'!EZ105&gt;'non-R&amp;D ex_typologies'!$C$19,'Country-wise data'!EZ105&lt;'non-R&amp;D ex_typologies'!$D$19),'non-R&amp;D ex_typologies'!$B$19,'non-R&amp;D ex_typologies'!$B$20)),IF($FK105='non-R&amp;D ex_typologies'!$E$16,IF(AND('Country-wise data'!EZ105&gt;'non-R&amp;D ex_typologies'!$E$21,'Country-wise data'!EZ105&lt;'non-R&amp;D ex_typologies'!$F$21),'non-R&amp;D ex_typologies'!$B$21,IF(AND('Country-wise data'!EZ105&gt;'non-R&amp;D ex_typologies'!$E$19,'Country-wise data'!EZ105&lt;'non-R&amp;D ex_typologies'!$F$19),'non-R&amp;D ex_typologies'!$B$19,'non-R&amp;D ex_typologies'!$B$20)),IF(AND('Country-wise data'!EZ105&gt;'non-R&amp;D ex_typologies'!$G$21,'Country-wise data'!EZ105&lt;'non-R&amp;D ex_typologies'!$H$21),'non-R&amp;D ex_typologies'!$B$21,IF(AND('Country-wise data'!EZ105&gt;'non-R&amp;D ex_typologies'!$G$19,'Country-wise data'!EZ105&lt;'non-R&amp;D ex_typologies'!$H$19),'non-R&amp;D ex_typologies'!$B$19,'non-R&amp;D ex_typologies'!$B$20))))</f>
        <v>Balanced</v>
      </c>
      <c r="FN105" t="str">
        <f>IF($FK105='non-R&amp;D ex_typologies'!$C$16,IF(AND('Country-wise data'!FA105&gt;'non-R&amp;D ex_typologies'!$C$21,'Country-wise data'!FA105&lt;'non-R&amp;D ex_typologies'!$D$21),'non-R&amp;D ex_typologies'!$B$21,IF(AND('Country-wise data'!FA105&gt;'non-R&amp;D ex_typologies'!$C$19,'Country-wise data'!FA105&lt;'non-R&amp;D ex_typologies'!$D$19),'non-R&amp;D ex_typologies'!$B$19,'non-R&amp;D ex_typologies'!$B$20)),IF($FK105='non-R&amp;D ex_typologies'!$E$16,IF(AND('Country-wise data'!FA105&gt;'non-R&amp;D ex_typologies'!$E$21,'Country-wise data'!FA105&lt;'non-R&amp;D ex_typologies'!$F$21),'non-R&amp;D ex_typologies'!$B$21,IF(AND('Country-wise data'!FA105&gt;'non-R&amp;D ex_typologies'!$E$19,'Country-wise data'!FA105&lt;'non-R&amp;D ex_typologies'!$F$19),'non-R&amp;D ex_typologies'!$B$19,'non-R&amp;D ex_typologies'!$B$20)),IF(AND('Country-wise data'!FA105&gt;'non-R&amp;D ex_typologies'!$G$21,'Country-wise data'!FA105&lt;'non-R&amp;D ex_typologies'!$H$21),'non-R&amp;D ex_typologies'!$B$21,IF(AND('Country-wise data'!FA105&gt;'non-R&amp;D ex_typologies'!$G$19,'Country-wise data'!FA105&lt;'non-R&amp;D ex_typologies'!$H$19),'non-R&amp;D ex_typologies'!$B$19,'non-R&amp;D ex_typologies'!$B$20))))</f>
        <v>Balanced</v>
      </c>
      <c r="FO105" t="str">
        <f>IF($FK105='non-R&amp;D ex_typologies'!$C$16,IF(AND('Country-wise data'!FB105&gt;'non-R&amp;D ex_typologies'!$C$21,'Country-wise data'!FB105&lt;'non-R&amp;D ex_typologies'!$D$21),'non-R&amp;D ex_typologies'!$B$21,IF(AND('Country-wise data'!FB105&gt;'non-R&amp;D ex_typologies'!$C$19,'Country-wise data'!FB105&lt;'non-R&amp;D ex_typologies'!$D$19),'non-R&amp;D ex_typologies'!$B$19,'non-R&amp;D ex_typologies'!$B$20)),IF($FK105='non-R&amp;D ex_typologies'!$E$16,IF(AND('Country-wise data'!FB105&gt;'non-R&amp;D ex_typologies'!$E$21,'Country-wise data'!FB105&lt;'non-R&amp;D ex_typologies'!$F$21),'non-R&amp;D ex_typologies'!$B$21,IF(AND('Country-wise data'!FB105&gt;'non-R&amp;D ex_typologies'!$E$19,'Country-wise data'!FB105&lt;'non-R&amp;D ex_typologies'!$F$19),'non-R&amp;D ex_typologies'!$B$19,'non-R&amp;D ex_typologies'!$B$20)),IF(AND('Country-wise data'!FB105&gt;'non-R&amp;D ex_typologies'!$G$21,'Country-wise data'!FB105&lt;'non-R&amp;D ex_typologies'!$H$21),'non-R&amp;D ex_typologies'!$B$21,IF(AND('Country-wise data'!FB105&gt;'non-R&amp;D ex_typologies'!$G$19,'Country-wise data'!FB105&lt;'non-R&amp;D ex_typologies'!$H$19),'non-R&amp;D ex_typologies'!$B$19,'non-R&amp;D ex_typologies'!$B$20))))</f>
        <v>Balanced</v>
      </c>
      <c r="FP105" t="str">
        <f>IF($FK105='non-R&amp;D ex_typologies'!$C$16,IF(AND('Country-wise data'!FC105&gt;'non-R&amp;D ex_typologies'!$C$21,'Country-wise data'!FC105&lt;'non-R&amp;D ex_typologies'!$D$21),'non-R&amp;D ex_typologies'!$B$21,IF(AND('Country-wise data'!FC105&gt;'non-R&amp;D ex_typologies'!$C$19,'Country-wise data'!FC105&lt;'non-R&amp;D ex_typologies'!$D$19),'non-R&amp;D ex_typologies'!$B$19,'non-R&amp;D ex_typologies'!$B$20)),IF($FK105='non-R&amp;D ex_typologies'!$E$16,IF(AND('Country-wise data'!FC105&gt;'non-R&amp;D ex_typologies'!$E$21,'Country-wise data'!FC105&lt;'non-R&amp;D ex_typologies'!$F$21),'non-R&amp;D ex_typologies'!$B$21,IF(AND('Country-wise data'!FC105&gt;'non-R&amp;D ex_typologies'!$E$19,'Country-wise data'!FC105&lt;'non-R&amp;D ex_typologies'!$F$19),'non-R&amp;D ex_typologies'!$B$19,'non-R&amp;D ex_typologies'!$B$20)),IF(AND('Country-wise data'!FC105&gt;'non-R&amp;D ex_typologies'!$G$21,'Country-wise data'!FC105&lt;'non-R&amp;D ex_typologies'!$H$21),'non-R&amp;D ex_typologies'!$B$21,IF(AND('Country-wise data'!FC105&gt;'non-R&amp;D ex_typologies'!$G$19,'Country-wise data'!FC105&lt;'non-R&amp;D ex_typologies'!$H$19),'non-R&amp;D ex_typologies'!$B$19,'non-R&amp;D ex_typologies'!$B$20))))</f>
        <v>Balanced</v>
      </c>
      <c r="FQ105" t="str">
        <f>IF($FK105='non-R&amp;D ex_typologies'!$C$16,IF(AND('Country-wise data'!FD105&gt;'non-R&amp;D ex_typologies'!$C$21,'Country-wise data'!FD105&lt;'non-R&amp;D ex_typologies'!$D$21),'non-R&amp;D ex_typologies'!$B$21,IF(AND('Country-wise data'!FD105&gt;'non-R&amp;D ex_typologies'!$C$19,'Country-wise data'!FD105&lt;'non-R&amp;D ex_typologies'!$D$19),'non-R&amp;D ex_typologies'!$B$19,'non-R&amp;D ex_typologies'!$B$20)),IF($FK105='non-R&amp;D ex_typologies'!$E$16,IF(AND('Country-wise data'!FD105&gt;'non-R&amp;D ex_typologies'!$E$21,'Country-wise data'!FD105&lt;'non-R&amp;D ex_typologies'!$F$21),'non-R&amp;D ex_typologies'!$B$21,IF(AND('Country-wise data'!FD105&gt;'non-R&amp;D ex_typologies'!$E$19,'Country-wise data'!FD105&lt;'non-R&amp;D ex_typologies'!$F$19),'non-R&amp;D ex_typologies'!$B$19,'non-R&amp;D ex_typologies'!$B$20)),IF(AND('Country-wise data'!FD105&gt;'non-R&amp;D ex_typologies'!$G$21,'Country-wise data'!FD105&lt;'non-R&amp;D ex_typologies'!$H$21),'non-R&amp;D ex_typologies'!$B$21,IF(AND('Country-wise data'!FD105&gt;'non-R&amp;D ex_typologies'!$G$19,'Country-wise data'!FD105&lt;'non-R&amp;D ex_typologies'!$H$19),'non-R&amp;D ex_typologies'!$B$19,'non-R&amp;D ex_typologies'!$B$20))))</f>
        <v>Balanced</v>
      </c>
      <c r="FR105" t="str">
        <f>IF($FK105='non-R&amp;D ex_typologies'!$C$16,IF(AND('Country-wise data'!FE105&gt;'non-R&amp;D ex_typologies'!$C$21,'Country-wise data'!FE105&lt;'non-R&amp;D ex_typologies'!$D$21),'non-R&amp;D ex_typologies'!$B$21,IF(AND('Country-wise data'!FE105&gt;'non-R&amp;D ex_typologies'!$C$19,'Country-wise data'!FE105&lt;'non-R&amp;D ex_typologies'!$D$19),'non-R&amp;D ex_typologies'!$B$19,'non-R&amp;D ex_typologies'!$B$20)),IF($FK105='non-R&amp;D ex_typologies'!$E$16,IF(AND('Country-wise data'!FE105&gt;'non-R&amp;D ex_typologies'!$E$21,'Country-wise data'!FE105&lt;'non-R&amp;D ex_typologies'!$F$21),'non-R&amp;D ex_typologies'!$B$21,IF(AND('Country-wise data'!FE105&gt;'non-R&amp;D ex_typologies'!$E$19,'Country-wise data'!FE105&lt;'non-R&amp;D ex_typologies'!$F$19),'non-R&amp;D ex_typologies'!$B$19,'non-R&amp;D ex_typologies'!$B$20)),IF(AND('Country-wise data'!FE105&gt;'non-R&amp;D ex_typologies'!$G$21,'Country-wise data'!FE105&lt;'non-R&amp;D ex_typologies'!$H$21),'non-R&amp;D ex_typologies'!$B$21,IF(AND('Country-wise data'!FE105&gt;'non-R&amp;D ex_typologies'!$G$19,'Country-wise data'!FE105&lt;'non-R&amp;D ex_typologies'!$H$19),'non-R&amp;D ex_typologies'!$B$19,'non-R&amp;D ex_typologies'!$B$20))))</f>
        <v>Balanced</v>
      </c>
      <c r="FS105" t="str">
        <f>IF($FK105='non-R&amp;D ex_typologies'!$C$16,IF(AND('Country-wise data'!FF105&gt;'non-R&amp;D ex_typologies'!$C$21,'Country-wise data'!FF105&lt;'non-R&amp;D ex_typologies'!$D$21),'non-R&amp;D ex_typologies'!$B$21,IF(AND('Country-wise data'!FF105&gt;'non-R&amp;D ex_typologies'!$C$19,'Country-wise data'!FF105&lt;'non-R&amp;D ex_typologies'!$D$19),'non-R&amp;D ex_typologies'!$B$19,'non-R&amp;D ex_typologies'!$B$20)),IF($FK105='non-R&amp;D ex_typologies'!$E$16,IF(AND('Country-wise data'!FF105&gt;'non-R&amp;D ex_typologies'!$E$21,'Country-wise data'!FF105&lt;'non-R&amp;D ex_typologies'!$F$21),'non-R&amp;D ex_typologies'!$B$21,IF(AND('Country-wise data'!FF105&gt;'non-R&amp;D ex_typologies'!$E$19,'Country-wise data'!FF105&lt;'non-R&amp;D ex_typologies'!$F$19),'non-R&amp;D ex_typologies'!$B$19,'non-R&amp;D ex_typologies'!$B$20)),IF(AND('Country-wise data'!FF105&gt;'non-R&amp;D ex_typologies'!$G$21,'Country-wise data'!FF105&lt;'non-R&amp;D ex_typologies'!$H$21),'non-R&amp;D ex_typologies'!$B$21,IF(AND('Country-wise data'!FF105&gt;'non-R&amp;D ex_typologies'!$G$19,'Country-wise data'!FF105&lt;'non-R&amp;D ex_typologies'!$H$19),'non-R&amp;D ex_typologies'!$B$19,'non-R&amp;D ex_typologies'!$B$20))))</f>
        <v>Balanced</v>
      </c>
      <c r="FT105" t="str">
        <f>IF($FK105='non-R&amp;D ex_typologies'!$C$16,IF(AND('Country-wise data'!FG105&gt;'non-R&amp;D ex_typologies'!$C$21,'Country-wise data'!FG105&lt;'non-R&amp;D ex_typologies'!$D$21),'non-R&amp;D ex_typologies'!$B$21,IF(AND('Country-wise data'!FG105&gt;'non-R&amp;D ex_typologies'!$C$19,'Country-wise data'!FG105&lt;'non-R&amp;D ex_typologies'!$D$19),'non-R&amp;D ex_typologies'!$B$19,'non-R&amp;D ex_typologies'!$B$20)),IF($FK105='non-R&amp;D ex_typologies'!$E$16,IF(AND('Country-wise data'!FG105&gt;'non-R&amp;D ex_typologies'!$E$21,'Country-wise data'!FG105&lt;'non-R&amp;D ex_typologies'!$F$21),'non-R&amp;D ex_typologies'!$B$21,IF(AND('Country-wise data'!FG105&gt;'non-R&amp;D ex_typologies'!$E$19,'Country-wise data'!FG105&lt;'non-R&amp;D ex_typologies'!$F$19),'non-R&amp;D ex_typologies'!$B$19,'non-R&amp;D ex_typologies'!$B$20)),IF(AND('Country-wise data'!FG105&gt;'non-R&amp;D ex_typologies'!$G$21,'Country-wise data'!FG105&lt;'non-R&amp;D ex_typologies'!$H$21),'non-R&amp;D ex_typologies'!$B$21,IF(AND('Country-wise data'!FG105&gt;'non-R&amp;D ex_typologies'!$G$19,'Country-wise data'!FG105&lt;'non-R&amp;D ex_typologies'!$H$19),'non-R&amp;D ex_typologies'!$B$19,'non-R&amp;D ex_typologies'!$B$20))))</f>
        <v>Balanced</v>
      </c>
      <c r="FU105" t="str">
        <f>IF($FK105='non-R&amp;D ex_typologies'!$C$16,IF(AND('Country-wise data'!FH105&gt;'non-R&amp;D ex_typologies'!$C$21,'Country-wise data'!FH105&lt;'non-R&amp;D ex_typologies'!$D$21),'non-R&amp;D ex_typologies'!$B$21,IF(AND('Country-wise data'!FH105&gt;'non-R&amp;D ex_typologies'!$C$19,'Country-wise data'!FH105&lt;'non-R&amp;D ex_typologies'!$D$19),'non-R&amp;D ex_typologies'!$B$19,'non-R&amp;D ex_typologies'!$B$20)),IF($FK105='non-R&amp;D ex_typologies'!$E$16,IF(AND('Country-wise data'!FH105&gt;'non-R&amp;D ex_typologies'!$E$21,'Country-wise data'!FH105&lt;'non-R&amp;D ex_typologies'!$F$21),'non-R&amp;D ex_typologies'!$B$21,IF(AND('Country-wise data'!FH105&gt;'non-R&amp;D ex_typologies'!$E$19,'Country-wise data'!FH105&lt;'non-R&amp;D ex_typologies'!$F$19),'non-R&amp;D ex_typologies'!$B$19,'non-R&amp;D ex_typologies'!$B$20)),IF(AND('Country-wise data'!FH105&gt;'non-R&amp;D ex_typologies'!$G$21,'Country-wise data'!FH105&lt;'non-R&amp;D ex_typologies'!$H$21),'non-R&amp;D ex_typologies'!$B$21,IF(AND('Country-wise data'!FH105&gt;'non-R&amp;D ex_typologies'!$G$19,'Country-wise data'!FH105&lt;'non-R&amp;D ex_typologies'!$H$19),'non-R&amp;D ex_typologies'!$B$19,'non-R&amp;D ex_typologies'!$B$20))))</f>
        <v>Balanced</v>
      </c>
    </row>
    <row r="106" spans="2:177" x14ac:dyDescent="0.35">
      <c r="B106" s="12" t="s">
        <v>441</v>
      </c>
      <c r="C106" t="s">
        <v>442</v>
      </c>
      <c r="D106" t="s">
        <v>371</v>
      </c>
      <c r="E106" t="s">
        <v>371</v>
      </c>
      <c r="F106" t="s">
        <v>372</v>
      </c>
      <c r="G106" s="55">
        <f>Assumptions!$C$13</f>
        <v>1.1000000000000001</v>
      </c>
      <c r="H106">
        <f>SUMIFS('IFPRI SPEED'!AL:AL,'IFPRI SPEED'!$A:$A,'Country-wise data'!$B106)*1000*G106</f>
        <v>0</v>
      </c>
      <c r="I106">
        <f>IF(SUMIFS('IFPRI SPEED'!AM:AM,'IFPRI SPEED'!$A:$A,'Country-wise data'!$B106)*1000=0,H106*(1+Assumptions!$C$9),SUMIFS('IFPRI SPEED'!AM:AM,'IFPRI SPEED'!$A:$A,'Country-wise data'!$B106)*1000*$G106)</f>
        <v>0</v>
      </c>
      <c r="J106">
        <f>IF(SUMIFS('IFPRI SPEED'!AN:AN,'IFPRI SPEED'!$A:$A,'Country-wise data'!$B106)*1000=0,I106*(1+Assumptions!$C$9),SUMIFS('IFPRI SPEED'!AN:AN,'IFPRI SPEED'!$A:$A,'Country-wise data'!$B106)*1000*$G106)</f>
        <v>0</v>
      </c>
      <c r="K106">
        <f>IF(SUMIFS('IFPRI SPEED'!AO:AO,'IFPRI SPEED'!$A:$A,'Country-wise data'!$B106)*1000=0,J106*(1+Assumptions!$C$9),SUMIFS('IFPRI SPEED'!AO:AO,'IFPRI SPEED'!$A:$A,'Country-wise data'!$B106)*1000*$G106)</f>
        <v>0</v>
      </c>
      <c r="L106">
        <f>IF(SUMIFS('IFPRI SPEED'!AP:AP,'IFPRI SPEED'!$A:$A,'Country-wise data'!$B106)*1000=0,K106*(1+Assumptions!$C$9),SUMIFS('IFPRI SPEED'!AP:AP,'IFPRI SPEED'!$A:$A,'Country-wise data'!$B106)*1000*$G106)</f>
        <v>0</v>
      </c>
      <c r="M106">
        <f>IF(SUMIFS('IFPRI SPEED'!AQ:AQ,'IFPRI SPEED'!$A:$A,'Country-wise data'!$B106)*1000=0,L106*(1+Assumptions!$C$9),SUMIFS('IFPRI SPEED'!AQ:AQ,'IFPRI SPEED'!$A:$A,'Country-wise data'!$B106)*1000*$G106)</f>
        <v>0</v>
      </c>
      <c r="N106">
        <f>IF(SUMIFS('IFPRI SPEED'!AR:AR,'IFPRI SPEED'!$A:$A,'Country-wise data'!$B106)*1000=0,M106*(1+Assumptions!$C$9),SUMIFS('IFPRI SPEED'!AR:AR,'IFPRI SPEED'!$A:$A,'Country-wise data'!$B106)*1000*$G106)</f>
        <v>0</v>
      </c>
      <c r="O106">
        <f>IF(SUMIFS('IFPRI SPEED'!AS:AS,'IFPRI SPEED'!$A:$A,'Country-wise data'!$B106)*1000=0,N106*(1+Assumptions!$C$9),SUMIFS('IFPRI SPEED'!AS:AS,'IFPRI SPEED'!$A:$A,'Country-wise data'!$B106)*1000*$G106)</f>
        <v>0</v>
      </c>
      <c r="P106">
        <f>IF(SUMIFS('IFPRI SPEED'!AT:AT,'IFPRI SPEED'!$A:$A,'Country-wise data'!$B106)*1000=0,O106*(1+Assumptions!$C$9),SUMIFS('IFPRI SPEED'!AT:AT,'IFPRI SPEED'!$A:$A,'Country-wise data'!$B106)*1000*$G106)</f>
        <v>0</v>
      </c>
      <c r="Q106">
        <f>IF(SUMIFS('IFPRI SPEED'!AU:AU,'IFPRI SPEED'!$A:$A,'Country-wise data'!$B106)*1000=0,P106*(1+Assumptions!$C$9),SUMIFS('IFPRI SPEED'!AU:AU,'IFPRI SPEED'!$A:$A,'Country-wise data'!$B106)*1000*$G106)</f>
        <v>0</v>
      </c>
      <c r="R106" s="36">
        <f>IFERROR(((Q106/H106)^(1/9))-1,0)</f>
        <v>0</v>
      </c>
      <c r="S106" s="44">
        <f>INDEX('area data'!$G$4:$P$80,MATCH('Country-wise data'!$B106,'area data'!$B$4:$B$80,),MATCH('Country-wise data'!S$3,'area data'!$G$3:$P$3,))</f>
        <v>0</v>
      </c>
      <c r="T106" s="44">
        <f>INDEX('area data'!$G$4:$P$80,MATCH('Country-wise data'!$B106,'area data'!$B$4:$B$80,),MATCH('Country-wise data'!T$3,'area data'!$G$3:$P$3,))</f>
        <v>0</v>
      </c>
      <c r="U106" s="44">
        <f>INDEX('area data'!$G$4:$P$80,MATCH('Country-wise data'!$B106,'area data'!$B$4:$B$80,),MATCH('Country-wise data'!U$3,'area data'!$G$3:$P$3,))</f>
        <v>0</v>
      </c>
      <c r="V106" s="44">
        <f>INDEX('area data'!$G$4:$P$80,MATCH('Country-wise data'!$B106,'area data'!$B$4:$B$80,),MATCH('Country-wise data'!V$3,'area data'!$G$3:$P$3,))</f>
        <v>0</v>
      </c>
      <c r="W106" s="44">
        <f>INDEX('area data'!$G$4:$P$80,MATCH('Country-wise data'!$B106,'area data'!$B$4:$B$80,),MATCH('Country-wise data'!W$3,'area data'!$G$3:$P$3,))</f>
        <v>0</v>
      </c>
      <c r="X106" s="44">
        <f>INDEX('area data'!$G$4:$P$80,MATCH('Country-wise data'!$B106,'area data'!$B$4:$B$80,),MATCH('Country-wise data'!X$3,'area data'!$G$3:$P$3,))</f>
        <v>0</v>
      </c>
      <c r="Y106" s="44">
        <f>INDEX('area data'!$G$4:$P$80,MATCH('Country-wise data'!$B106,'area data'!$B$4:$B$80,),MATCH('Country-wise data'!Y$3,'area data'!$G$3:$P$3,))</f>
        <v>0</v>
      </c>
      <c r="Z106" s="44">
        <f>INDEX('area data'!$G$4:$P$80,MATCH('Country-wise data'!$B106,'area data'!$B$4:$B$80,),MATCH('Country-wise data'!Z$3,'area data'!$G$3:$P$3,))</f>
        <v>0</v>
      </c>
      <c r="AA106" s="44">
        <f>INDEX('area data'!$G$4:$P$80,MATCH('Country-wise data'!$B106,'area data'!$B$4:$B$80,),MATCH('Country-wise data'!AA$3,'area data'!$G$3:$P$3,))</f>
        <v>0</v>
      </c>
      <c r="AB106" s="44">
        <f>INDEX('area data'!$G$4:$P$80,MATCH('Country-wise data'!$B106,'area data'!$B$4:$B$80,),MATCH('Country-wise data'!AB$3,'area data'!$G$3:$P$3,))</f>
        <v>0</v>
      </c>
      <c r="AC106" s="53">
        <f>IFERROR(INDEX('ASTI data (new)'!$AF$6:$AL$130,MATCH('Country-wise data'!$B106,'ASTI data (new)'!$C$6:$C$130,),MATCH('Country-wise data'!AC$3,'ASTI data (new)'!$AF$5:$AL$5,)),(INDEX(Assumptions!$G$154:$P$345,MATCH('Country-wise data'!$B106,Assumptions!$B$154:$B$344,),MATCH('Country-wise data'!AC$3,Assumptions!$G$153:$P$153,))*S106))</f>
        <v>0</v>
      </c>
      <c r="AD106" s="53">
        <f>IFERROR(INDEX('ASTI data (new)'!$AF$6:$AL$130,MATCH('Country-wise data'!$B106,'ASTI data (new)'!$C$6:$C$130,),MATCH('Country-wise data'!AD$3,'ASTI data (new)'!$AF$5:$AL$5,)),(INDEX(Assumptions!$G$154:$P$345,MATCH('Country-wise data'!$B106,Assumptions!$B$154:$B$344,),MATCH('Country-wise data'!AD$3,Assumptions!$G$153:$P$153,))*T106))</f>
        <v>0</v>
      </c>
      <c r="AE106" s="53">
        <f>IFERROR(INDEX('ASTI data (new)'!$AF$6:$AL$130,MATCH('Country-wise data'!$B106,'ASTI data (new)'!$C$6:$C$130,),MATCH('Country-wise data'!AE$3,'ASTI data (new)'!$AF$5:$AL$5,)),(INDEX(Assumptions!$G$154:$P$345,MATCH('Country-wise data'!$B106,Assumptions!$B$154:$B$344,),MATCH('Country-wise data'!AE$3,Assumptions!$G$153:$P$153,))*U106))</f>
        <v>0</v>
      </c>
      <c r="AF106" s="53">
        <f>IFERROR(INDEX('ASTI data (new)'!$AF$6:$AL$130,MATCH('Country-wise data'!$B106,'ASTI data (new)'!$C$6:$C$130,),MATCH('Country-wise data'!AF$3,'ASTI data (new)'!$AF$5:$AL$5,)),(INDEX(Assumptions!$G$154:$P$345,MATCH('Country-wise data'!$B106,Assumptions!$B$154:$B$344,),MATCH('Country-wise data'!AF$3,Assumptions!$G$153:$P$153,))*V106))</f>
        <v>0</v>
      </c>
      <c r="AG106" s="53">
        <f>IFERROR(INDEX('ASTI data (new)'!$AF$6:$AL$130,MATCH('Country-wise data'!$B106,'ASTI data (new)'!$C$6:$C$130,),MATCH('Country-wise data'!AG$3,'ASTI data (new)'!$AF$5:$AL$5,)),(INDEX(Assumptions!$G$154:$P$345,MATCH('Country-wise data'!$B106,Assumptions!$B$154:$B$344,),MATCH('Country-wise data'!AG$3,Assumptions!$G$153:$P$153,))*W106))</f>
        <v>0</v>
      </c>
      <c r="AH106" s="53">
        <f>IFERROR(INDEX('ASTI data (new)'!$AF$6:$AL$130,MATCH('Country-wise data'!$B106,'ASTI data (new)'!$C$6:$C$130,),MATCH('Country-wise data'!AH$3,'ASTI data (new)'!$AF$5:$AL$5,)),(INDEX(Assumptions!$G$154:$P$345,MATCH('Country-wise data'!$B106,Assumptions!$B$154:$B$344,),MATCH('Country-wise data'!AH$3,Assumptions!$G$153:$P$153,))*X106))</f>
        <v>0</v>
      </c>
      <c r="AI106" s="53">
        <f>IFERROR(INDEX('ASTI data (new)'!$AF$6:$AL$130,MATCH('Country-wise data'!$B106,'ASTI data (new)'!$C$6:$C$130,),MATCH('Country-wise data'!AI$3,'ASTI data (new)'!$AF$5:$AL$5,)),(INDEX(Assumptions!$G$154:$P$345,MATCH('Country-wise data'!$B106,Assumptions!$B$154:$B$344,),MATCH('Country-wise data'!AI$3,Assumptions!$G$153:$P$153,))*Y106))</f>
        <v>0</v>
      </c>
      <c r="AJ106" s="53">
        <f t="shared" ref="AJ106:AL106" si="146">IFERROR((1+($AI106/$AF106)^(1/3)-1)*AI106,0)</f>
        <v>0</v>
      </c>
      <c r="AK106" s="53">
        <f t="shared" si="146"/>
        <v>0</v>
      </c>
      <c r="AL106" s="53">
        <f t="shared" si="146"/>
        <v>0</v>
      </c>
      <c r="AM106" s="55" cm="1">
        <f t="array" ref="AM106">INDEX('non-R&amp;D ex_typologies'!$J$8:$J$10,MATCH('Country-wise data'!FL106,'non-R&amp;D ex_typologies'!$F$8:$F$10,),)*'Country-wise data'!AC106</f>
        <v>0</v>
      </c>
      <c r="AN106" s="55" cm="1">
        <f t="array" ref="AN106">INDEX('non-R&amp;D ex_typologies'!$J$8:$J$10,MATCH('Country-wise data'!FM106,'non-R&amp;D ex_typologies'!$F$8:$F$10,),)*'Country-wise data'!AD106</f>
        <v>0</v>
      </c>
      <c r="AO106" s="55" cm="1">
        <f t="array" ref="AO106">INDEX('non-R&amp;D ex_typologies'!$J$8:$J$10,MATCH('Country-wise data'!FN106,'non-R&amp;D ex_typologies'!$F$8:$F$10,),)*'Country-wise data'!AE106</f>
        <v>0</v>
      </c>
      <c r="AP106" s="55" cm="1">
        <f t="array" ref="AP106">INDEX('non-R&amp;D ex_typologies'!$J$8:$J$10,MATCH('Country-wise data'!FO106,'non-R&amp;D ex_typologies'!$F$8:$F$10,),)*'Country-wise data'!AF106</f>
        <v>0</v>
      </c>
      <c r="AQ106" s="55" cm="1">
        <f t="array" ref="AQ106">INDEX('non-R&amp;D ex_typologies'!$J$8:$J$10,MATCH('Country-wise data'!FP106,'non-R&amp;D ex_typologies'!$F$8:$F$10,),)*'Country-wise data'!AG106</f>
        <v>0</v>
      </c>
      <c r="AR106" s="55" cm="1">
        <f t="array" ref="AR106">INDEX('non-R&amp;D ex_typologies'!$J$8:$J$10,MATCH('Country-wise data'!FQ106,'non-R&amp;D ex_typologies'!$F$8:$F$10,),)*'Country-wise data'!AH106</f>
        <v>0</v>
      </c>
      <c r="AS106" s="55" cm="1">
        <f t="array" ref="AS106">INDEX('non-R&amp;D ex_typologies'!$J$8:$J$10,MATCH('Country-wise data'!FR106,'non-R&amp;D ex_typologies'!$F$8:$F$10,),)*'Country-wise data'!AI106</f>
        <v>0</v>
      </c>
      <c r="AT106" s="55" cm="1">
        <f t="array" ref="AT106">INDEX('non-R&amp;D ex_typologies'!$J$8:$J$10,MATCH('Country-wise data'!FS106,'non-R&amp;D ex_typologies'!$F$8:$F$10,),)*'Country-wise data'!AJ106</f>
        <v>0</v>
      </c>
      <c r="AU106" s="55" cm="1">
        <f t="array" ref="AU106">INDEX('non-R&amp;D ex_typologies'!$J$8:$J$10,MATCH('Country-wise data'!FT106,'non-R&amp;D ex_typologies'!$F$8:$F$10,),)*'Country-wise data'!AK106</f>
        <v>0</v>
      </c>
      <c r="AV106" s="55" cm="1">
        <f t="array" ref="AV106">INDEX('non-R&amp;D ex_typologies'!$J$8:$J$10,MATCH('Country-wise data'!FU106,'non-R&amp;D ex_typologies'!$F$8:$F$10,),)*'Country-wise data'!AL106</f>
        <v>0</v>
      </c>
      <c r="AW106">
        <f t="shared" si="139"/>
        <v>0</v>
      </c>
      <c r="AX106" s="53">
        <f>INDEX('GDP deflators'!$AB$3:$AK$155,MATCH('Country-wise data'!$B106,'GDP deflators'!$B$3:$B$155,),MATCH('Country-wise data'!AX$3,'GDP deflators'!$D$2:$M$2,))</f>
        <v>64.417919930687134</v>
      </c>
      <c r="AY106" s="53">
        <f>INDEX('GDP deflators'!$AB$3:$AK$155,MATCH('Country-wise data'!$B106,'GDP deflators'!$B$3:$B$155,),MATCH('Country-wise data'!AY$3,'GDP deflators'!$D$2:$M$2,))</f>
        <v>70.611297354558474</v>
      </c>
      <c r="AZ106" s="53">
        <f>INDEX('GDP deflators'!$AB$3:$AK$155,MATCH('Country-wise data'!$B106,'GDP deflators'!$B$3:$B$155,),MATCH('Country-wise data'!AZ$3,'GDP deflators'!$D$2:$M$2,))</f>
        <v>74.579432688118558</v>
      </c>
      <c r="BA106" s="53">
        <f>INDEX('GDP deflators'!$AB$3:$AK$155,MATCH('Country-wise data'!$B106,'GDP deflators'!$B$3:$B$155,),MATCH('Country-wise data'!BA$3,'GDP deflators'!$D$2:$M$2,))</f>
        <v>78.061611292110626</v>
      </c>
      <c r="BB106" s="53">
        <f>INDEX('GDP deflators'!$AB$3:$AK$155,MATCH('Country-wise data'!$B106,'GDP deflators'!$B$3:$B$155,),MATCH('Country-wise data'!BB$3,'GDP deflators'!$D$2:$M$2,))</f>
        <v>81.047361870938289</v>
      </c>
      <c r="BC106" s="53">
        <f>INDEX('GDP deflators'!$AB$3:$AK$155,MATCH('Country-wise data'!$B106,'GDP deflators'!$B$3:$B$155,),MATCH('Country-wise data'!BC$3,'GDP deflators'!$D$2:$M$2,))</f>
        <v>83.136391760965225</v>
      </c>
      <c r="BD106" s="53">
        <f>INDEX('GDP deflators'!$AB$3:$AK$155,MATCH('Country-wise data'!$B106,'GDP deflators'!$B$3:$B$155,),MATCH('Country-wise data'!BD$3,'GDP deflators'!$D$2:$M$2,))</f>
        <v>85.941902297955991</v>
      </c>
      <c r="BE106" s="53">
        <f>INDEX('GDP deflators'!$AB$3:$AK$155,MATCH('Country-wise data'!$B106,'GDP deflators'!$B$3:$B$155,),MATCH('Country-wise data'!BE$3,'GDP deflators'!$D$2:$M$2,))</f>
        <v>91.849269257326256</v>
      </c>
      <c r="BF106" s="53">
        <f>INDEX('GDP deflators'!$AB$3:$AK$155,MATCH('Country-wise data'!$B106,'GDP deflators'!$B$3:$B$155,),MATCH('Country-wise data'!BF$3,'GDP deflators'!$D$2:$M$2,))</f>
        <v>98.380878956076884</v>
      </c>
      <c r="BG106" s="53">
        <f>INDEX('GDP deflators'!$AB$3:$AK$155,MATCH('Country-wise data'!$B106,'GDP deflators'!$B$3:$B$155,),MATCH('Country-wise data'!BG$3,'GDP deflators'!$D$2:$M$2,))</f>
        <v>100</v>
      </c>
      <c r="BH106" cm="1">
        <f t="array" ref="BH106">H106/(INDEX($AX106:$BG106,,MATCH(BH$3,$AX$3:$BG$3,))/100)</f>
        <v>0</v>
      </c>
      <c r="BI106" cm="1">
        <f t="array" ref="BI106">I106/(INDEX($AX106:$BG106,,MATCH(BI$3,$AX$3:$BG$3,))/100)</f>
        <v>0</v>
      </c>
      <c r="BJ106" cm="1">
        <f t="array" ref="BJ106">J106/(INDEX($AX106:$BG106,,MATCH(BJ$3,$AX$3:$BG$3,))/100)</f>
        <v>0</v>
      </c>
      <c r="BK106" cm="1">
        <f t="array" ref="BK106">K106/(INDEX($AX106:$BG106,,MATCH(BK$3,$AX$3:$BG$3,))/100)</f>
        <v>0</v>
      </c>
      <c r="BL106" cm="1">
        <f t="array" ref="BL106">L106/(INDEX($AX106:$BG106,,MATCH(BL$3,$AX$3:$BG$3,))/100)</f>
        <v>0</v>
      </c>
      <c r="BM106" cm="1">
        <f t="array" ref="BM106">M106/(INDEX($AX106:$BG106,,MATCH(BM$3,$AX$3:$BG$3,))/100)</f>
        <v>0</v>
      </c>
      <c r="BN106" cm="1">
        <f t="array" ref="BN106">N106/(INDEX($AX106:$BG106,,MATCH(BN$3,$AX$3:$BG$3,))/100)</f>
        <v>0</v>
      </c>
      <c r="BO106" cm="1">
        <f t="array" ref="BO106">O106/(INDEX($AX106:$BG106,,MATCH(BO$3,$AX$3:$BG$3,))/100)</f>
        <v>0</v>
      </c>
      <c r="BP106" cm="1">
        <f t="array" ref="BP106">P106/(INDEX($AX106:$BG106,,MATCH(BP$3,$AX$3:$BG$3,))/100)</f>
        <v>0</v>
      </c>
      <c r="BQ106" cm="1">
        <f t="array" ref="BQ106">Q106/(INDEX($AX106:$BG106,,MATCH(BQ$3,$AX$3:$BG$3,))/100)</f>
        <v>0</v>
      </c>
      <c r="BS106" cm="1">
        <f t="array" ref="BS106">S106/(INDEX($AX106:$BG106,,MATCH(BS$3,$AX$3:$BG$3,))/100)</f>
        <v>0</v>
      </c>
      <c r="BT106" cm="1">
        <f t="array" ref="BT106">T106/(INDEX($AX106:$BG106,,MATCH(BT$3,$AX$3:$BG$3,))/100)</f>
        <v>0</v>
      </c>
      <c r="BU106" cm="1">
        <f t="array" ref="BU106">U106/(INDEX($AX106:$BG106,,MATCH(BU$3,$AX$3:$BG$3,))/100)</f>
        <v>0</v>
      </c>
      <c r="BV106" cm="1">
        <f t="array" ref="BV106">V106/(INDEX($AX106:$BG106,,MATCH(BV$3,$AX$3:$BG$3,))/100)</f>
        <v>0</v>
      </c>
      <c r="BW106" cm="1">
        <f t="array" ref="BW106">W106/(INDEX($AX106:$BG106,,MATCH(BW$3,$AX$3:$BG$3,))/100)</f>
        <v>0</v>
      </c>
      <c r="BX106" cm="1">
        <f t="array" ref="BX106">X106/(INDEX($AX106:$BG106,,MATCH(BX$3,$AX$3:$BG$3,))/100)</f>
        <v>0</v>
      </c>
      <c r="BY106" cm="1">
        <f t="array" ref="BY106">Y106/(INDEX($AX106:$BG106,,MATCH(BY$3,$AX$3:$BG$3,))/100)</f>
        <v>0</v>
      </c>
      <c r="BZ106" cm="1">
        <f t="array" ref="BZ106">Z106/(INDEX($AX106:$BG106,,MATCH(BZ$3,$AX$3:$BG$3,))/100)</f>
        <v>0</v>
      </c>
      <c r="CA106" cm="1">
        <f t="array" ref="CA106">AA106/(INDEX($AX106:$BG106,,MATCH(CA$3,$AX$3:$BG$3,))/100)</f>
        <v>0</v>
      </c>
      <c r="CB106" cm="1">
        <f t="array" ref="CB106">AB106/(INDEX($AX106:$BG106,,MATCH(CB$3,$AX$3:$BG$3,))/100)</f>
        <v>0</v>
      </c>
      <c r="CC106" cm="1">
        <f t="array" ref="CC106">AC106/(INDEX($AX106:$BG106,,MATCH(CC$3,$AX$3:$BG$3,))/100)</f>
        <v>0</v>
      </c>
      <c r="CD106" cm="1">
        <f t="array" ref="CD106">AD106/(INDEX($AX106:$BG106,,MATCH(CD$3,$AX$3:$BG$3,))/100)</f>
        <v>0</v>
      </c>
      <c r="CE106" cm="1">
        <f t="array" ref="CE106">AE106/(INDEX($AX106:$BG106,,MATCH(CE$3,$AX$3:$BG$3,))/100)</f>
        <v>0</v>
      </c>
      <c r="CF106" cm="1">
        <f t="array" ref="CF106">AF106/(INDEX($AX106:$BG106,,MATCH(CF$3,$AX$3:$BG$3,))/100)</f>
        <v>0</v>
      </c>
      <c r="CG106" cm="1">
        <f t="array" ref="CG106">AG106/(INDEX($AX106:$BG106,,MATCH(CG$3,$AX$3:$BG$3,))/100)</f>
        <v>0</v>
      </c>
      <c r="CH106" cm="1">
        <f t="array" ref="CH106">AH106/(INDEX($AX106:$BG106,,MATCH(CH$3,$AX$3:$BG$3,))/100)</f>
        <v>0</v>
      </c>
      <c r="CI106" cm="1">
        <f t="array" ref="CI106">AI106/(INDEX($AX106:$BG106,,MATCH(CI$3,$AX$3:$BG$3,))/100)</f>
        <v>0</v>
      </c>
      <c r="CJ106" cm="1">
        <f t="array" ref="CJ106">AJ106/(INDEX($AX106:$BG106,,MATCH(CJ$3,$AX$3:$BG$3,))/100)</f>
        <v>0</v>
      </c>
      <c r="CK106" cm="1">
        <f t="array" ref="CK106">AK106/(INDEX($AX106:$BG106,,MATCH(CK$3,$AX$3:$BG$3,))/100)</f>
        <v>0</v>
      </c>
      <c r="CL106" cm="1">
        <f t="array" ref="CL106">AL106/(INDEX($AX106:$BG106,,MATCH(CL$3,$AX$3:$BG$3,))/100)</f>
        <v>0</v>
      </c>
      <c r="CM106" cm="1">
        <f t="array" ref="CM106">AM106/(INDEX($AX106:$BG106,,MATCH(CM$3,$AX$3:$BG$3,))/100)</f>
        <v>0</v>
      </c>
      <c r="CN106" cm="1">
        <f t="array" ref="CN106">AN106/(INDEX($AX106:$BG106,,MATCH(CN$3,$AX$3:$BG$3,))/100)</f>
        <v>0</v>
      </c>
      <c r="CO106" cm="1">
        <f t="array" ref="CO106">AO106/(INDEX($AX106:$BG106,,MATCH(CO$3,$AX$3:$BG$3,))/100)</f>
        <v>0</v>
      </c>
      <c r="CP106" cm="1">
        <f t="array" ref="CP106">AP106/(INDEX($AX106:$BG106,,MATCH(CP$3,$AX$3:$BG$3,))/100)</f>
        <v>0</v>
      </c>
      <c r="CQ106" cm="1">
        <f t="array" ref="CQ106">AQ106/(INDEX($AX106:$BG106,,MATCH(CQ$3,$AX$3:$BG$3,))/100)</f>
        <v>0</v>
      </c>
      <c r="CR106" cm="1">
        <f t="array" ref="CR106">AR106/(INDEX($AX106:$BG106,,MATCH(CR$3,$AX$3:$BG$3,))/100)</f>
        <v>0</v>
      </c>
      <c r="CS106" cm="1">
        <f t="array" ref="CS106">AS106/(INDEX($AX106:$BG106,,MATCH(CS$3,$AX$3:$BG$3,))/100)</f>
        <v>0</v>
      </c>
      <c r="CT106" cm="1">
        <f t="array" ref="CT106">AT106/(INDEX($AX106:$BG106,,MATCH(CT$3,$AX$3:$BG$3,))/100)</f>
        <v>0</v>
      </c>
      <c r="CU106" cm="1">
        <f t="array" ref="CU106">AU106/(INDEX($AX106:$BG106,,MATCH(CU$3,$AX$3:$BG$3,))/100)</f>
        <v>0</v>
      </c>
      <c r="CV106" cm="1">
        <f t="array" ref="CV106">AV106/(INDEX($AX106:$BG106,,MATCH(CV$3,$AX$3:$BG$3,))/100)</f>
        <v>0</v>
      </c>
      <c r="CW106">
        <f t="shared" si="140"/>
        <v>0</v>
      </c>
      <c r="CX106">
        <f>IFERROR(1/INDEX('exch rates'!$BC$5:$BL$268,MATCH('Country-wise data'!$B106,'exch rates'!$A$5:$A$268,),MATCH(CX$3,'exch rates'!$BC$4:$BL$4,)),1)</f>
        <v>1</v>
      </c>
      <c r="CY106">
        <f>IFERROR(1/INDEX('exch rates'!$BC$5:$BL$268,MATCH('Country-wise data'!$B106,'exch rates'!$A$5:$A$268,),MATCH(CY$3,'exch rates'!$BC$4:$BL$4,)),1)</f>
        <v>1</v>
      </c>
      <c r="CZ106">
        <f>IFERROR(1/INDEX('exch rates'!$BC$5:$BL$268,MATCH('Country-wise data'!$B106,'exch rates'!$A$5:$A$268,),MATCH(CZ$3,'exch rates'!$BC$4:$BL$4,)),1)</f>
        <v>1</v>
      </c>
      <c r="DA106">
        <f>IFERROR(1/INDEX('exch rates'!$BC$5:$BL$268,MATCH('Country-wise data'!$B106,'exch rates'!$A$5:$A$268,),MATCH(DA$3,'exch rates'!$BC$4:$BL$4,)),1)</f>
        <v>1</v>
      </c>
      <c r="DB106">
        <f>IFERROR(1/INDEX('exch rates'!$BC$5:$BL$268,MATCH('Country-wise data'!$B106,'exch rates'!$A$5:$A$268,),MATCH(DB$3,'exch rates'!$BC$4:$BL$4,)),1)</f>
        <v>1</v>
      </c>
      <c r="DC106">
        <f>IFERROR(1/INDEX('exch rates'!$BC$5:$BL$268,MATCH('Country-wise data'!$B106,'exch rates'!$A$5:$A$268,),MATCH(DC$3,'exch rates'!$BC$4:$BL$4,)),1)</f>
        <v>1</v>
      </c>
      <c r="DD106">
        <f>IFERROR(1/INDEX('exch rates'!$BC$5:$BL$268,MATCH('Country-wise data'!$B106,'exch rates'!$A$5:$A$268,),MATCH(DD$3,'exch rates'!$BC$4:$BL$4,)),1)</f>
        <v>1</v>
      </c>
      <c r="DE106">
        <f>IFERROR(1/INDEX('exch rates'!$BC$5:$BL$268,MATCH('Country-wise data'!$B106,'exch rates'!$A$5:$A$268,),MATCH(DE$3,'exch rates'!$BC$4:$BL$4,)),1)</f>
        <v>1</v>
      </c>
      <c r="DF106">
        <f>IFERROR(1/INDEX('exch rates'!$BC$5:$BL$268,MATCH('Country-wise data'!$B106,'exch rates'!$A$5:$A$268,),MATCH(DF$3,'exch rates'!$BC$4:$BL$4,)),1)</f>
        <v>1</v>
      </c>
      <c r="DG106">
        <f>IFERROR(1/INDEX('exch rates'!$BC$5:$BL$268,MATCH('Country-wise data'!$B106,'exch rates'!$A$5:$A$268,),MATCH(DG$3,'exch rates'!$BC$4:$BL$4,)),1)</f>
        <v>1</v>
      </c>
      <c r="DH106" cm="1">
        <f t="array" ref="DH106">(BH106/INDEX($CX106:$DG106,,MATCH(DH$3,$CX$3:$DG$3,)))*$DG106</f>
        <v>0</v>
      </c>
      <c r="DI106" cm="1">
        <f t="array" ref="DI106">(BI106/INDEX($CX106:$DG106,,MATCH(DI$3,$CX$3:$DG$3,)))*$DG106</f>
        <v>0</v>
      </c>
      <c r="DJ106" cm="1">
        <f t="array" ref="DJ106">(BJ106/INDEX($CX106:$DG106,,MATCH(DJ$3,$CX$3:$DG$3,)))*$DG106</f>
        <v>0</v>
      </c>
      <c r="DK106" cm="1">
        <f t="array" ref="DK106">(BK106/INDEX($CX106:$DG106,,MATCH(DK$3,$CX$3:$DG$3,)))*$DG106</f>
        <v>0</v>
      </c>
      <c r="DL106" cm="1">
        <f t="array" ref="DL106">(BL106/INDEX($CX106:$DG106,,MATCH(DL$3,$CX$3:$DG$3,)))*$DG106</f>
        <v>0</v>
      </c>
      <c r="DM106" cm="1">
        <f t="array" ref="DM106">(BM106/INDEX($CX106:$DG106,,MATCH(DM$3,$CX$3:$DG$3,)))*$DG106</f>
        <v>0</v>
      </c>
      <c r="DN106" cm="1">
        <f t="array" ref="DN106">(BN106/INDEX($CX106:$DG106,,MATCH(DN$3,$CX$3:$DG$3,)))*$DG106</f>
        <v>0</v>
      </c>
      <c r="DO106" cm="1">
        <f t="array" ref="DO106">(BO106/INDEX($CX106:$DG106,,MATCH(DO$3,$CX$3:$DG$3,)))*$DG106</f>
        <v>0</v>
      </c>
      <c r="DP106" cm="1">
        <f t="array" ref="DP106">(BP106/INDEX($CX106:$DG106,,MATCH(DP$3,$CX$3:$DG$3,)))*$DG106</f>
        <v>0</v>
      </c>
      <c r="DQ106" cm="1">
        <f t="array" ref="DQ106">(BQ106/INDEX($CX106:$DG106,,MATCH(DQ$3,$CX$3:$DG$3,)))*$DG106</f>
        <v>0</v>
      </c>
      <c r="DS106" cm="1">
        <f t="array" ref="DS106">(BS106/INDEX($CX106:$DG106,,MATCH(DS$3,$CX$3:$DG$3,)))*$DG106</f>
        <v>0</v>
      </c>
      <c r="DT106" cm="1">
        <f t="array" ref="DT106">(BT106/INDEX($CX106:$DG106,,MATCH(DT$3,$CX$3:$DG$3,)))*$DG106</f>
        <v>0</v>
      </c>
      <c r="DU106" cm="1">
        <f t="array" ref="DU106">(BU106/INDEX($CX106:$DG106,,MATCH(DU$3,$CX$3:$DG$3,)))*$DG106</f>
        <v>0</v>
      </c>
      <c r="DV106" cm="1">
        <f t="array" ref="DV106">(BV106/INDEX($CX106:$DG106,,MATCH(DV$3,$CX$3:$DG$3,)))*$DG106</f>
        <v>0</v>
      </c>
      <c r="DW106" cm="1">
        <f t="array" ref="DW106">(BW106/INDEX($CX106:$DG106,,MATCH(DW$3,$CX$3:$DG$3,)))*$DG106</f>
        <v>0</v>
      </c>
      <c r="DX106" cm="1">
        <f t="array" ref="DX106">(BX106/INDEX($CX106:$DG106,,MATCH(DX$3,$CX$3:$DG$3,)))*$DG106</f>
        <v>0</v>
      </c>
      <c r="DY106" cm="1">
        <f t="array" ref="DY106">(BY106/INDEX($CX106:$DG106,,MATCH(DY$3,$CX$3:$DG$3,)))*$DG106</f>
        <v>0</v>
      </c>
      <c r="DZ106" cm="1">
        <f t="array" ref="DZ106">(BZ106/INDEX($CX106:$DG106,,MATCH(DZ$3,$CX$3:$DG$3,)))*$DG106</f>
        <v>0</v>
      </c>
      <c r="EA106" cm="1">
        <f t="array" ref="EA106">(CA106/INDEX($CX106:$DG106,,MATCH(EA$3,$CX$3:$DG$3,)))*$DG106</f>
        <v>0</v>
      </c>
      <c r="EB106" cm="1">
        <f t="array" ref="EB106">(CB106/INDEX($CX106:$DG106,,MATCH(EB$3,$CX$3:$DG$3,)))*$DG106</f>
        <v>0</v>
      </c>
      <c r="EC106" s="53" cm="1">
        <f t="array" ref="EC106">(CC106/INDEX($CX106:$DG106,,MATCH(EC$3,$CX$3:$DG$3,)))*$DG106</f>
        <v>0</v>
      </c>
      <c r="ED106" cm="1">
        <f t="array" ref="ED106">(CD106/INDEX($CX106:$DG106,,MATCH(ED$3,$CX$3:$DG$3,)))*$DG106</f>
        <v>0</v>
      </c>
      <c r="EE106" cm="1">
        <f t="array" ref="EE106">(CE106/INDEX($CX106:$DG106,,MATCH(EE$3,$CX$3:$DG$3,)))*$DG106</f>
        <v>0</v>
      </c>
      <c r="EF106" cm="1">
        <f t="array" ref="EF106">(CF106/INDEX($CX106:$DG106,,MATCH(EF$3,$CX$3:$DG$3,)))*$DG106</f>
        <v>0</v>
      </c>
      <c r="EG106" cm="1">
        <f t="array" ref="EG106">(CG106/INDEX($CX106:$DG106,,MATCH(EG$3,$CX$3:$DG$3,)))*$DG106</f>
        <v>0</v>
      </c>
      <c r="EH106" cm="1">
        <f t="array" ref="EH106">(CH106/INDEX($CX106:$DG106,,MATCH(EH$3,$CX$3:$DG$3,)))*$DG106</f>
        <v>0</v>
      </c>
      <c r="EI106" cm="1">
        <f t="array" ref="EI106">(CI106/INDEX($CX106:$DG106,,MATCH(EI$3,$CX$3:$DG$3,)))*$DG106</f>
        <v>0</v>
      </c>
      <c r="EJ106" cm="1">
        <f t="array" ref="EJ106">(CJ106/INDEX($CX106:$DG106,,MATCH(EJ$3,$CX$3:$DG$3,)))*$DG106</f>
        <v>0</v>
      </c>
      <c r="EK106" cm="1">
        <f t="array" ref="EK106">(CK106/INDEX($CX106:$DG106,,MATCH(EK$3,$CX$3:$DG$3,)))*$DG106</f>
        <v>0</v>
      </c>
      <c r="EL106" cm="1">
        <f t="array" ref="EL106">(CL106/INDEX($CX106:$DG106,,MATCH(EL$3,$CX$3:$DG$3,)))*$DG106</f>
        <v>0</v>
      </c>
      <c r="EM106" cm="1">
        <f t="array" ref="EM106">(CM106/INDEX($CX106:$DG106,,MATCH(EM$3,$CX$3:$DG$3,)))*$DG106</f>
        <v>0</v>
      </c>
      <c r="EN106" cm="1">
        <f t="array" ref="EN106">(CN106/INDEX($CX106:$DG106,,MATCH(EN$3,$CX$3:$DG$3,)))*$DG106</f>
        <v>0</v>
      </c>
      <c r="EO106" cm="1">
        <f t="array" ref="EO106">(CO106/INDEX($CX106:$DG106,,MATCH(EO$3,$CX$3:$DG$3,)))*$DG106</f>
        <v>0</v>
      </c>
      <c r="EP106" cm="1">
        <f t="array" ref="EP106">(CP106/INDEX($CX106:$DG106,,MATCH(EP$3,$CX$3:$DG$3,)))*$DG106</f>
        <v>0</v>
      </c>
      <c r="EQ106" cm="1">
        <f t="array" ref="EQ106">(CQ106/INDEX($CX106:$DG106,,MATCH(EQ$3,$CX$3:$DG$3,)))*$DG106</f>
        <v>0</v>
      </c>
      <c r="ER106" cm="1">
        <f t="array" ref="ER106">(CR106/INDEX($CX106:$DG106,,MATCH(ER$3,$CX$3:$DG$3,)))*$DG106</f>
        <v>0</v>
      </c>
      <c r="ES106" cm="1">
        <f t="array" ref="ES106">(CS106/INDEX($CX106:$DG106,,MATCH(ES$3,$CX$3:$DG$3,)))*$DG106</f>
        <v>0</v>
      </c>
      <c r="ET106" cm="1">
        <f t="array" ref="ET106">(CT106/INDEX($CX106:$DG106,,MATCH(ET$3,$CX$3:$DG$3,)))*$DG106</f>
        <v>0</v>
      </c>
      <c r="EU106" cm="1">
        <f t="array" ref="EU106">(CU106/INDEX($CX106:$DG106,,MATCH(EU$3,$CX$3:$DG$3,)))*$DG106</f>
        <v>0</v>
      </c>
      <c r="EV106" cm="1">
        <f t="array" ref="EV106">(CV106/INDEX($CX106:$DG106,,MATCH(EV$3,$CX$3:$DG$3,)))*$DG106</f>
        <v>0</v>
      </c>
      <c r="EW106">
        <f t="shared" si="94"/>
        <v>0</v>
      </c>
      <c r="EY106" s="96">
        <f t="shared" si="105"/>
        <v>0</v>
      </c>
      <c r="EZ106" s="96">
        <f t="shared" si="95"/>
        <v>0</v>
      </c>
      <c r="FA106" s="96">
        <f t="shared" si="96"/>
        <v>0</v>
      </c>
      <c r="FB106" s="96">
        <f t="shared" si="97"/>
        <v>0</v>
      </c>
      <c r="FC106" s="96">
        <f t="shared" si="98"/>
        <v>0</v>
      </c>
      <c r="FD106" s="96">
        <f t="shared" si="99"/>
        <v>0</v>
      </c>
      <c r="FE106" s="96">
        <f t="shared" si="100"/>
        <v>0</v>
      </c>
      <c r="FF106" s="96">
        <f t="shared" si="101"/>
        <v>0</v>
      </c>
      <c r="FG106" s="96">
        <f t="shared" si="102"/>
        <v>0</v>
      </c>
      <c r="FH106" s="96">
        <f t="shared" si="103"/>
        <v>0</v>
      </c>
      <c r="FJ106" s="96">
        <f t="shared" si="106"/>
        <v>0</v>
      </c>
      <c r="FK106" s="96" t="str">
        <f>IF(AND('Country-wise data'!FJ106&gt;'non-R&amp;D ex_typologies'!$C$17,'Country-wise data'!FJ106&lt;'non-R&amp;D ex_typologies'!$D$17),"Small",IF(AND('Country-wise data'!FJ106&gt;'non-R&amp;D ex_typologies'!$E$17,'Country-wise data'!$FJ$4&lt;'non-R&amp;D ex_typologies'!$F$17),"Medium","Large"))</f>
        <v>Large</v>
      </c>
      <c r="FL106" t="str">
        <f>IF($FK106='non-R&amp;D ex_typologies'!$C$16,IF(AND('Country-wise data'!EY106&gt;'non-R&amp;D ex_typologies'!$C$21,'Country-wise data'!EY106&lt;'non-R&amp;D ex_typologies'!$D$21),'non-R&amp;D ex_typologies'!$B$21,IF(AND('Country-wise data'!EY106&gt;'non-R&amp;D ex_typologies'!$C$19,'Country-wise data'!EY106&lt;'non-R&amp;D ex_typologies'!$D$19),'non-R&amp;D ex_typologies'!$B$19,'non-R&amp;D ex_typologies'!$B$20)),IF($FK106='non-R&amp;D ex_typologies'!$E$16,IF(AND('Country-wise data'!EY106&gt;'non-R&amp;D ex_typologies'!$E$21,'Country-wise data'!EY106&lt;'non-R&amp;D ex_typologies'!$F$21),'non-R&amp;D ex_typologies'!$B$21,IF(AND('Country-wise data'!EY106&gt;'non-R&amp;D ex_typologies'!$E$19,'Country-wise data'!EY106&lt;'non-R&amp;D ex_typologies'!$F$19),'non-R&amp;D ex_typologies'!$B$19,'non-R&amp;D ex_typologies'!$B$20)),IF(AND('Country-wise data'!EY106&gt;'non-R&amp;D ex_typologies'!$G$21,'Country-wise data'!EY106&lt;'non-R&amp;D ex_typologies'!$H$21),'non-R&amp;D ex_typologies'!$B$21,IF(AND('Country-wise data'!EY106&gt;'non-R&amp;D ex_typologies'!$G$19,'Country-wise data'!EY106&lt;'non-R&amp;D ex_typologies'!$H$19),'non-R&amp;D ex_typologies'!$B$19,'non-R&amp;D ex_typologies'!$B$20))))</f>
        <v xml:space="preserve">Research heavy </v>
      </c>
      <c r="FM106" t="str">
        <f>IF($FK106='non-R&amp;D ex_typologies'!$C$16,IF(AND('Country-wise data'!EZ106&gt;'non-R&amp;D ex_typologies'!$C$21,'Country-wise data'!EZ106&lt;'non-R&amp;D ex_typologies'!$D$21),'non-R&amp;D ex_typologies'!$B$21,IF(AND('Country-wise data'!EZ106&gt;'non-R&amp;D ex_typologies'!$C$19,'Country-wise data'!EZ106&lt;'non-R&amp;D ex_typologies'!$D$19),'non-R&amp;D ex_typologies'!$B$19,'non-R&amp;D ex_typologies'!$B$20)),IF($FK106='non-R&amp;D ex_typologies'!$E$16,IF(AND('Country-wise data'!EZ106&gt;'non-R&amp;D ex_typologies'!$E$21,'Country-wise data'!EZ106&lt;'non-R&amp;D ex_typologies'!$F$21),'non-R&amp;D ex_typologies'!$B$21,IF(AND('Country-wise data'!EZ106&gt;'non-R&amp;D ex_typologies'!$E$19,'Country-wise data'!EZ106&lt;'non-R&amp;D ex_typologies'!$F$19),'non-R&amp;D ex_typologies'!$B$19,'non-R&amp;D ex_typologies'!$B$20)),IF(AND('Country-wise data'!EZ106&gt;'non-R&amp;D ex_typologies'!$G$21,'Country-wise data'!EZ106&lt;'non-R&amp;D ex_typologies'!$H$21),'non-R&amp;D ex_typologies'!$B$21,IF(AND('Country-wise data'!EZ106&gt;'non-R&amp;D ex_typologies'!$G$19,'Country-wise data'!EZ106&lt;'non-R&amp;D ex_typologies'!$H$19),'non-R&amp;D ex_typologies'!$B$19,'non-R&amp;D ex_typologies'!$B$20))))</f>
        <v xml:space="preserve">Research heavy </v>
      </c>
      <c r="FN106" t="str">
        <f>IF($FK106='non-R&amp;D ex_typologies'!$C$16,IF(AND('Country-wise data'!FA106&gt;'non-R&amp;D ex_typologies'!$C$21,'Country-wise data'!FA106&lt;'non-R&amp;D ex_typologies'!$D$21),'non-R&amp;D ex_typologies'!$B$21,IF(AND('Country-wise data'!FA106&gt;'non-R&amp;D ex_typologies'!$C$19,'Country-wise data'!FA106&lt;'non-R&amp;D ex_typologies'!$D$19),'non-R&amp;D ex_typologies'!$B$19,'non-R&amp;D ex_typologies'!$B$20)),IF($FK106='non-R&amp;D ex_typologies'!$E$16,IF(AND('Country-wise data'!FA106&gt;'non-R&amp;D ex_typologies'!$E$21,'Country-wise data'!FA106&lt;'non-R&amp;D ex_typologies'!$F$21),'non-R&amp;D ex_typologies'!$B$21,IF(AND('Country-wise data'!FA106&gt;'non-R&amp;D ex_typologies'!$E$19,'Country-wise data'!FA106&lt;'non-R&amp;D ex_typologies'!$F$19),'non-R&amp;D ex_typologies'!$B$19,'non-R&amp;D ex_typologies'!$B$20)),IF(AND('Country-wise data'!FA106&gt;'non-R&amp;D ex_typologies'!$G$21,'Country-wise data'!FA106&lt;'non-R&amp;D ex_typologies'!$H$21),'non-R&amp;D ex_typologies'!$B$21,IF(AND('Country-wise data'!FA106&gt;'non-R&amp;D ex_typologies'!$G$19,'Country-wise data'!FA106&lt;'non-R&amp;D ex_typologies'!$H$19),'non-R&amp;D ex_typologies'!$B$19,'non-R&amp;D ex_typologies'!$B$20))))</f>
        <v xml:space="preserve">Research heavy </v>
      </c>
      <c r="FO106" t="str">
        <f>IF($FK106='non-R&amp;D ex_typologies'!$C$16,IF(AND('Country-wise data'!FB106&gt;'non-R&amp;D ex_typologies'!$C$21,'Country-wise data'!FB106&lt;'non-R&amp;D ex_typologies'!$D$21),'non-R&amp;D ex_typologies'!$B$21,IF(AND('Country-wise data'!FB106&gt;'non-R&amp;D ex_typologies'!$C$19,'Country-wise data'!FB106&lt;'non-R&amp;D ex_typologies'!$D$19),'non-R&amp;D ex_typologies'!$B$19,'non-R&amp;D ex_typologies'!$B$20)),IF($FK106='non-R&amp;D ex_typologies'!$E$16,IF(AND('Country-wise data'!FB106&gt;'non-R&amp;D ex_typologies'!$E$21,'Country-wise data'!FB106&lt;'non-R&amp;D ex_typologies'!$F$21),'non-R&amp;D ex_typologies'!$B$21,IF(AND('Country-wise data'!FB106&gt;'non-R&amp;D ex_typologies'!$E$19,'Country-wise data'!FB106&lt;'non-R&amp;D ex_typologies'!$F$19),'non-R&amp;D ex_typologies'!$B$19,'non-R&amp;D ex_typologies'!$B$20)),IF(AND('Country-wise data'!FB106&gt;'non-R&amp;D ex_typologies'!$G$21,'Country-wise data'!FB106&lt;'non-R&amp;D ex_typologies'!$H$21),'non-R&amp;D ex_typologies'!$B$21,IF(AND('Country-wise data'!FB106&gt;'non-R&amp;D ex_typologies'!$G$19,'Country-wise data'!FB106&lt;'non-R&amp;D ex_typologies'!$H$19),'non-R&amp;D ex_typologies'!$B$19,'non-R&amp;D ex_typologies'!$B$20))))</f>
        <v xml:space="preserve">Research heavy </v>
      </c>
      <c r="FP106" t="str">
        <f>IF($FK106='non-R&amp;D ex_typologies'!$C$16,IF(AND('Country-wise data'!FC106&gt;'non-R&amp;D ex_typologies'!$C$21,'Country-wise data'!FC106&lt;'non-R&amp;D ex_typologies'!$D$21),'non-R&amp;D ex_typologies'!$B$21,IF(AND('Country-wise data'!FC106&gt;'non-R&amp;D ex_typologies'!$C$19,'Country-wise data'!FC106&lt;'non-R&amp;D ex_typologies'!$D$19),'non-R&amp;D ex_typologies'!$B$19,'non-R&amp;D ex_typologies'!$B$20)),IF($FK106='non-R&amp;D ex_typologies'!$E$16,IF(AND('Country-wise data'!FC106&gt;'non-R&amp;D ex_typologies'!$E$21,'Country-wise data'!FC106&lt;'non-R&amp;D ex_typologies'!$F$21),'non-R&amp;D ex_typologies'!$B$21,IF(AND('Country-wise data'!FC106&gt;'non-R&amp;D ex_typologies'!$E$19,'Country-wise data'!FC106&lt;'non-R&amp;D ex_typologies'!$F$19),'non-R&amp;D ex_typologies'!$B$19,'non-R&amp;D ex_typologies'!$B$20)),IF(AND('Country-wise data'!FC106&gt;'non-R&amp;D ex_typologies'!$G$21,'Country-wise data'!FC106&lt;'non-R&amp;D ex_typologies'!$H$21),'non-R&amp;D ex_typologies'!$B$21,IF(AND('Country-wise data'!FC106&gt;'non-R&amp;D ex_typologies'!$G$19,'Country-wise data'!FC106&lt;'non-R&amp;D ex_typologies'!$H$19),'non-R&amp;D ex_typologies'!$B$19,'non-R&amp;D ex_typologies'!$B$20))))</f>
        <v xml:space="preserve">Research heavy </v>
      </c>
      <c r="FQ106" t="str">
        <f>IF($FK106='non-R&amp;D ex_typologies'!$C$16,IF(AND('Country-wise data'!FD106&gt;'non-R&amp;D ex_typologies'!$C$21,'Country-wise data'!FD106&lt;'non-R&amp;D ex_typologies'!$D$21),'non-R&amp;D ex_typologies'!$B$21,IF(AND('Country-wise data'!FD106&gt;'non-R&amp;D ex_typologies'!$C$19,'Country-wise data'!FD106&lt;'non-R&amp;D ex_typologies'!$D$19),'non-R&amp;D ex_typologies'!$B$19,'non-R&amp;D ex_typologies'!$B$20)),IF($FK106='non-R&amp;D ex_typologies'!$E$16,IF(AND('Country-wise data'!FD106&gt;'non-R&amp;D ex_typologies'!$E$21,'Country-wise data'!FD106&lt;'non-R&amp;D ex_typologies'!$F$21),'non-R&amp;D ex_typologies'!$B$21,IF(AND('Country-wise data'!FD106&gt;'non-R&amp;D ex_typologies'!$E$19,'Country-wise data'!FD106&lt;'non-R&amp;D ex_typologies'!$F$19),'non-R&amp;D ex_typologies'!$B$19,'non-R&amp;D ex_typologies'!$B$20)),IF(AND('Country-wise data'!FD106&gt;'non-R&amp;D ex_typologies'!$G$21,'Country-wise data'!FD106&lt;'non-R&amp;D ex_typologies'!$H$21),'non-R&amp;D ex_typologies'!$B$21,IF(AND('Country-wise data'!FD106&gt;'non-R&amp;D ex_typologies'!$G$19,'Country-wise data'!FD106&lt;'non-R&amp;D ex_typologies'!$H$19),'non-R&amp;D ex_typologies'!$B$19,'non-R&amp;D ex_typologies'!$B$20))))</f>
        <v xml:space="preserve">Research heavy </v>
      </c>
      <c r="FR106" t="str">
        <f>IF($FK106='non-R&amp;D ex_typologies'!$C$16,IF(AND('Country-wise data'!FE106&gt;'non-R&amp;D ex_typologies'!$C$21,'Country-wise data'!FE106&lt;'non-R&amp;D ex_typologies'!$D$21),'non-R&amp;D ex_typologies'!$B$21,IF(AND('Country-wise data'!FE106&gt;'non-R&amp;D ex_typologies'!$C$19,'Country-wise data'!FE106&lt;'non-R&amp;D ex_typologies'!$D$19),'non-R&amp;D ex_typologies'!$B$19,'non-R&amp;D ex_typologies'!$B$20)),IF($FK106='non-R&amp;D ex_typologies'!$E$16,IF(AND('Country-wise data'!FE106&gt;'non-R&amp;D ex_typologies'!$E$21,'Country-wise data'!FE106&lt;'non-R&amp;D ex_typologies'!$F$21),'non-R&amp;D ex_typologies'!$B$21,IF(AND('Country-wise data'!FE106&gt;'non-R&amp;D ex_typologies'!$E$19,'Country-wise data'!FE106&lt;'non-R&amp;D ex_typologies'!$F$19),'non-R&amp;D ex_typologies'!$B$19,'non-R&amp;D ex_typologies'!$B$20)),IF(AND('Country-wise data'!FE106&gt;'non-R&amp;D ex_typologies'!$G$21,'Country-wise data'!FE106&lt;'non-R&amp;D ex_typologies'!$H$21),'non-R&amp;D ex_typologies'!$B$21,IF(AND('Country-wise data'!FE106&gt;'non-R&amp;D ex_typologies'!$G$19,'Country-wise data'!FE106&lt;'non-R&amp;D ex_typologies'!$H$19),'non-R&amp;D ex_typologies'!$B$19,'non-R&amp;D ex_typologies'!$B$20))))</f>
        <v xml:space="preserve">Research heavy </v>
      </c>
      <c r="FS106" t="str">
        <f>IF($FK106='non-R&amp;D ex_typologies'!$C$16,IF(AND('Country-wise data'!FF106&gt;'non-R&amp;D ex_typologies'!$C$21,'Country-wise data'!FF106&lt;'non-R&amp;D ex_typologies'!$D$21),'non-R&amp;D ex_typologies'!$B$21,IF(AND('Country-wise data'!FF106&gt;'non-R&amp;D ex_typologies'!$C$19,'Country-wise data'!FF106&lt;'non-R&amp;D ex_typologies'!$D$19),'non-R&amp;D ex_typologies'!$B$19,'non-R&amp;D ex_typologies'!$B$20)),IF($FK106='non-R&amp;D ex_typologies'!$E$16,IF(AND('Country-wise data'!FF106&gt;'non-R&amp;D ex_typologies'!$E$21,'Country-wise data'!FF106&lt;'non-R&amp;D ex_typologies'!$F$21),'non-R&amp;D ex_typologies'!$B$21,IF(AND('Country-wise data'!FF106&gt;'non-R&amp;D ex_typologies'!$E$19,'Country-wise data'!FF106&lt;'non-R&amp;D ex_typologies'!$F$19),'non-R&amp;D ex_typologies'!$B$19,'non-R&amp;D ex_typologies'!$B$20)),IF(AND('Country-wise data'!FF106&gt;'non-R&amp;D ex_typologies'!$G$21,'Country-wise data'!FF106&lt;'non-R&amp;D ex_typologies'!$H$21),'non-R&amp;D ex_typologies'!$B$21,IF(AND('Country-wise data'!FF106&gt;'non-R&amp;D ex_typologies'!$G$19,'Country-wise data'!FF106&lt;'non-R&amp;D ex_typologies'!$H$19),'non-R&amp;D ex_typologies'!$B$19,'non-R&amp;D ex_typologies'!$B$20))))</f>
        <v xml:space="preserve">Research heavy </v>
      </c>
      <c r="FT106" t="str">
        <f>IF($FK106='non-R&amp;D ex_typologies'!$C$16,IF(AND('Country-wise data'!FG106&gt;'non-R&amp;D ex_typologies'!$C$21,'Country-wise data'!FG106&lt;'non-R&amp;D ex_typologies'!$D$21),'non-R&amp;D ex_typologies'!$B$21,IF(AND('Country-wise data'!FG106&gt;'non-R&amp;D ex_typologies'!$C$19,'Country-wise data'!FG106&lt;'non-R&amp;D ex_typologies'!$D$19),'non-R&amp;D ex_typologies'!$B$19,'non-R&amp;D ex_typologies'!$B$20)),IF($FK106='non-R&amp;D ex_typologies'!$E$16,IF(AND('Country-wise data'!FG106&gt;'non-R&amp;D ex_typologies'!$E$21,'Country-wise data'!FG106&lt;'non-R&amp;D ex_typologies'!$F$21),'non-R&amp;D ex_typologies'!$B$21,IF(AND('Country-wise data'!FG106&gt;'non-R&amp;D ex_typologies'!$E$19,'Country-wise data'!FG106&lt;'non-R&amp;D ex_typologies'!$F$19),'non-R&amp;D ex_typologies'!$B$19,'non-R&amp;D ex_typologies'!$B$20)),IF(AND('Country-wise data'!FG106&gt;'non-R&amp;D ex_typologies'!$G$21,'Country-wise data'!FG106&lt;'non-R&amp;D ex_typologies'!$H$21),'non-R&amp;D ex_typologies'!$B$21,IF(AND('Country-wise data'!FG106&gt;'non-R&amp;D ex_typologies'!$G$19,'Country-wise data'!FG106&lt;'non-R&amp;D ex_typologies'!$H$19),'non-R&amp;D ex_typologies'!$B$19,'non-R&amp;D ex_typologies'!$B$20))))</f>
        <v xml:space="preserve">Research heavy </v>
      </c>
      <c r="FU106" t="str">
        <f>IF($FK106='non-R&amp;D ex_typologies'!$C$16,IF(AND('Country-wise data'!FH106&gt;'non-R&amp;D ex_typologies'!$C$21,'Country-wise data'!FH106&lt;'non-R&amp;D ex_typologies'!$D$21),'non-R&amp;D ex_typologies'!$B$21,IF(AND('Country-wise data'!FH106&gt;'non-R&amp;D ex_typologies'!$C$19,'Country-wise data'!FH106&lt;'non-R&amp;D ex_typologies'!$D$19),'non-R&amp;D ex_typologies'!$B$19,'non-R&amp;D ex_typologies'!$B$20)),IF($FK106='non-R&amp;D ex_typologies'!$E$16,IF(AND('Country-wise data'!FH106&gt;'non-R&amp;D ex_typologies'!$E$21,'Country-wise data'!FH106&lt;'non-R&amp;D ex_typologies'!$F$21),'non-R&amp;D ex_typologies'!$B$21,IF(AND('Country-wise data'!FH106&gt;'non-R&amp;D ex_typologies'!$E$19,'Country-wise data'!FH106&lt;'non-R&amp;D ex_typologies'!$F$19),'non-R&amp;D ex_typologies'!$B$19,'non-R&amp;D ex_typologies'!$B$20)),IF(AND('Country-wise data'!FH106&gt;'non-R&amp;D ex_typologies'!$G$21,'Country-wise data'!FH106&lt;'non-R&amp;D ex_typologies'!$H$21),'non-R&amp;D ex_typologies'!$B$21,IF(AND('Country-wise data'!FH106&gt;'non-R&amp;D ex_typologies'!$G$19,'Country-wise data'!FH106&lt;'non-R&amp;D ex_typologies'!$H$19),'non-R&amp;D ex_typologies'!$B$19,'non-R&amp;D ex_typologies'!$B$20))))</f>
        <v xml:space="preserve">Research heavy </v>
      </c>
    </row>
    <row r="107" spans="2:177" x14ac:dyDescent="0.35">
      <c r="B107" t="s">
        <v>261</v>
      </c>
      <c r="C107" t="s">
        <v>262</v>
      </c>
      <c r="D107" t="s">
        <v>376</v>
      </c>
      <c r="E107" t="s">
        <v>376</v>
      </c>
      <c r="F107" t="s">
        <v>367</v>
      </c>
      <c r="G107" s="55">
        <f>Assumptions!$C$13</f>
        <v>1.1000000000000001</v>
      </c>
      <c r="H107">
        <f>SUMIFS(FAOstat!M:M,FAOstat!$B:$B,'Country-wise data'!$B107)*G107</f>
        <v>200.34300000000002</v>
      </c>
      <c r="I107">
        <f>IF(SUMIFS(FAOstat!N:N,FAOstat!$B:$B,'Country-wise data'!$B107)=0,H107*(1+Assumptions!$C$9),SUMIFS(FAOstat!N:N,FAOstat!$B:$B,'Country-wise data'!$B107)*$G107)</f>
        <v>204.34986000000004</v>
      </c>
      <c r="J107">
        <f>IF(SUMIFS(FAOstat!O:O,FAOstat!$B:$B,'Country-wise data'!$B107)=0,I107*(1+Assumptions!$C$9),SUMIFS(FAOstat!O:O,FAOstat!$B:$B,'Country-wise data'!$B107)*$G107)</f>
        <v>208.43685720000005</v>
      </c>
      <c r="K107">
        <f>IF(SUMIFS(FAOstat!P:P,FAOstat!$B:$B,'Country-wise data'!$B107)=0,J107*(1+Assumptions!$C$9),SUMIFS(FAOstat!P:P,FAOstat!$B:$B,'Country-wise data'!$B107)*$G107)</f>
        <v>212.60559434400005</v>
      </c>
      <c r="L107">
        <f>IF(SUMIFS(FAOstat!Q:Q,FAOstat!$B:$B,'Country-wise data'!$B107)=0,K107*(1+Assumptions!$C$9),SUMIFS(FAOstat!Q:Q,FAOstat!$B:$B,'Country-wise data'!$B107)*$G107)</f>
        <v>216.85770623088007</v>
      </c>
      <c r="M107">
        <f>IF(SUMIFS(FAOstat!R:R,FAOstat!$B:$B,'Country-wise data'!$B107)=0,L107*(1+Assumptions!$C$9),SUMIFS(FAOstat!R:R,FAOstat!$B:$B,'Country-wise data'!$B107)*$G107)</f>
        <v>221.19486035549767</v>
      </c>
      <c r="N107">
        <f>IF(SUMIFS(FAOstat!S:S,FAOstat!$B:$B,'Country-wise data'!$B107)=0,M107*(1+Assumptions!$C$9),SUMIFS(FAOstat!S:S,FAOstat!$B:$B,'Country-wise data'!$B107)*$G107)</f>
        <v>225.61875756260761</v>
      </c>
      <c r="O107">
        <f>IF(SUMIFS(FAOstat!T:T,FAOstat!$B:$B,'Country-wise data'!$B107)=0,N107*(1+Assumptions!$C$9),SUMIFS(FAOstat!T:T,FAOstat!$B:$B,'Country-wise data'!$B107)*$G107)</f>
        <v>230.13113271385976</v>
      </c>
      <c r="P107">
        <f>IF(SUMIFS(FAOstat!U:U,FAOstat!$B:$B,'Country-wise data'!$B107)=0,O107*(1+Assumptions!$C$9),SUMIFS(FAOstat!U:U,FAOstat!$B:$B,'Country-wise data'!$B107)*$G107)</f>
        <v>234.73375536813697</v>
      </c>
      <c r="Q107">
        <f>IF(SUMIFS(FAOstat!V:V,FAOstat!$B:$B,'Country-wise data'!$B107)=0,P107*(1+Assumptions!$C$9),SUMIFS(FAOstat!V:V,FAOstat!$B:$B,'Country-wise data'!$B107)*$G107)</f>
        <v>239.42843047549971</v>
      </c>
      <c r="R107" s="36">
        <f>IFERROR(((Q107/H107)^(1/9))-1,0)</f>
        <v>2.0000000000000018E-2</v>
      </c>
      <c r="S107">
        <f>SUMIFS(FAOstat!CE:CE,FAOstat!$B:$B,'Country-wise data'!$B107)</f>
        <v>147.52747299999999</v>
      </c>
      <c r="T107">
        <f>SUMIFS(FAOstat!CF:CF,FAOstat!$B:$B,'Country-wise data'!$B107)</f>
        <v>162.08104399999999</v>
      </c>
      <c r="U107">
        <f>SUMIFS(FAOstat!CG:CG,FAOstat!$B:$B,'Country-wise data'!$B107)</f>
        <v>175.99054899999999</v>
      </c>
      <c r="V107">
        <f>SUMIFS(FAOstat!CH:CH,FAOstat!$B:$B,'Country-wise data'!$B107)</f>
        <v>190.82415399999999</v>
      </c>
      <c r="W107">
        <f>SUMIFS(FAOstat!CI:CI,FAOstat!$B:$B,'Country-wise data'!$B107)</f>
        <v>241.630179</v>
      </c>
      <c r="X107">
        <f>SUMIFS(FAOstat!CJ:CJ,FAOstat!$B:$B,'Country-wise data'!$B107)</f>
        <v>260.91629699999999</v>
      </c>
      <c r="Y107">
        <f>SUMIFS(FAOstat!CK:CK,FAOstat!$B:$B,'Country-wise data'!$B107)</f>
        <v>278.99340100000001</v>
      </c>
      <c r="Z107">
        <f>SUMIFS(FAOstat!CL:CL,FAOstat!$B:$B,'Country-wise data'!$B107)</f>
        <v>310.038025</v>
      </c>
      <c r="AA107">
        <f>SUMIFS(FAOstat!CM:CM,FAOstat!$B:$B,'Country-wise data'!$B107)</f>
        <v>335.71428600000002</v>
      </c>
      <c r="AB107">
        <f>SUMIFS(FAOstat!CN:CN,FAOstat!$B:$B,'Country-wise data'!$B107)</f>
        <v>342.42857172000004</v>
      </c>
      <c r="AC107" s="53">
        <f>IFERROR(INDEX('ASTI data (new)'!$AF$6:$AL$130,MATCH('Country-wise data'!$B107,'ASTI data (new)'!$C$6:$C$130,),MATCH('Country-wise data'!AC$3,'ASTI data (new)'!$AF$5:$AL$5,)),(INDEX(Assumptions!$G$154:$P$345,MATCH('Country-wise data'!$B107,Assumptions!$B$154:$B$344,),MATCH('Country-wise data'!AC$3,Assumptions!$G$153:$P$153,))*S107))</f>
        <v>0.94417582719999993</v>
      </c>
      <c r="AD107" s="53">
        <f>IFERROR(INDEX('ASTI data (new)'!$AF$6:$AL$130,MATCH('Country-wise data'!$B107,'ASTI data (new)'!$C$6:$C$130,),MATCH('Country-wise data'!AD$3,'ASTI data (new)'!$AF$5:$AL$5,)),(INDEX(Assumptions!$G$154:$P$345,MATCH('Country-wise data'!$B107,Assumptions!$B$154:$B$344,),MATCH('Country-wise data'!AD$3,Assumptions!$G$153:$P$153,))*T107))</f>
        <v>1.0373186816</v>
      </c>
      <c r="AE107" s="53">
        <f>IFERROR(INDEX('ASTI data (new)'!$AF$6:$AL$130,MATCH('Country-wise data'!$B107,'ASTI data (new)'!$C$6:$C$130,),MATCH('Country-wise data'!AE$3,'ASTI data (new)'!$AF$5:$AL$5,)),(INDEX(Assumptions!$G$154:$P$345,MATCH('Country-wise data'!$B107,Assumptions!$B$154:$B$344,),MATCH('Country-wise data'!AE$3,Assumptions!$G$153:$P$153,))*U107))</f>
        <v>1.1263395136000001</v>
      </c>
      <c r="AF107" s="53">
        <f>IFERROR(INDEX('ASTI data (new)'!$AF$6:$AL$130,MATCH('Country-wise data'!$B107,'ASTI data (new)'!$C$6:$C$130,),MATCH('Country-wise data'!AF$3,'ASTI data (new)'!$AF$5:$AL$5,)),(INDEX(Assumptions!$G$154:$P$345,MATCH('Country-wise data'!$B107,Assumptions!$B$154:$B$344,),MATCH('Country-wise data'!AF$3,Assumptions!$G$153:$P$153,))*V107))</f>
        <v>1.2212745856</v>
      </c>
      <c r="AG107" s="53">
        <f>IFERROR(INDEX('ASTI data (new)'!$AF$6:$AL$130,MATCH('Country-wise data'!$B107,'ASTI data (new)'!$C$6:$C$130,),MATCH('Country-wise data'!AG$3,'ASTI data (new)'!$AF$5:$AL$5,)),(INDEX(Assumptions!$G$154:$P$345,MATCH('Country-wise data'!$B107,Assumptions!$B$154:$B$344,),MATCH('Country-wise data'!AG$3,Assumptions!$G$153:$P$153,))*W107))</f>
        <v>1.5464331456</v>
      </c>
      <c r="AH107" s="53">
        <f>IFERROR(INDEX('ASTI data (new)'!$AF$6:$AL$130,MATCH('Country-wise data'!$B107,'ASTI data (new)'!$C$6:$C$130,),MATCH('Country-wise data'!AH$3,'ASTI data (new)'!$AF$5:$AL$5,)),(INDEX(Assumptions!$G$154:$P$345,MATCH('Country-wise data'!$B107,Assumptions!$B$154:$B$344,),MATCH('Country-wise data'!AH$3,Assumptions!$G$153:$P$153,))*X107))</f>
        <v>1.6698643008</v>
      </c>
      <c r="AI107" s="53">
        <f>IFERROR(INDEX('ASTI data (new)'!$AF$6:$AL$130,MATCH('Country-wise data'!$B107,'ASTI data (new)'!$C$6:$C$130,),MATCH('Country-wise data'!AI$3,'ASTI data (new)'!$AF$5:$AL$5,)),(INDEX(Assumptions!$G$154:$P$345,MATCH('Country-wise data'!$B107,Assumptions!$B$154:$B$344,),MATCH('Country-wise data'!AI$3,Assumptions!$G$153:$P$153,))*Y107))</f>
        <v>1.7855577664000002</v>
      </c>
      <c r="AJ107" s="53">
        <f t="shared" ref="AJ107:AL107" si="147">IFERROR((1+($AI107/$AF107)^(1/3)-1)*AI107,0)</f>
        <v>2.0265660686557707</v>
      </c>
      <c r="AK107" s="53">
        <f t="shared" si="147"/>
        <v>2.3001048232157077</v>
      </c>
      <c r="AL107" s="53">
        <f t="shared" si="147"/>
        <v>2.6105648760266473</v>
      </c>
      <c r="AM107" s="55" cm="1">
        <f t="array" ref="AM107">INDEX('non-R&amp;D ex_typologies'!$J$8:$J$10,MATCH('Country-wise data'!FL107,'non-R&amp;D ex_typologies'!$F$8:$F$10,),)*'Country-wise data'!AC107</f>
        <v>2.7584329660125557</v>
      </c>
      <c r="AN107" s="55" cm="1">
        <f t="array" ref="AN107">INDEX('non-R&amp;D ex_typologies'!$J$8:$J$10,MATCH('Country-wise data'!FM107,'non-R&amp;D ex_typologies'!$F$8:$F$10,),)*'Country-wise data'!AD107</f>
        <v>3.0305521123874435</v>
      </c>
      <c r="AO107" s="55" cm="1">
        <f t="array" ref="AO107">INDEX('non-R&amp;D ex_typologies'!$J$8:$J$10,MATCH('Country-wise data'!FN107,'non-R&amp;D ex_typologies'!$F$8:$F$10,),)*'Country-wise data'!AE107</f>
        <v>3.2906286686565025</v>
      </c>
      <c r="AP107" s="55" cm="1">
        <f t="array" ref="AP107">INDEX('non-R&amp;D ex_typologies'!$J$8:$J$10,MATCH('Country-wise data'!FO107,'non-R&amp;D ex_typologies'!$F$8:$F$10,),)*'Country-wise data'!AF107</f>
        <v>3.5679838229524661</v>
      </c>
      <c r="AQ107" s="55" cm="1">
        <f t="array" ref="AQ107">INDEX('non-R&amp;D ex_typologies'!$J$8:$J$10,MATCH('Country-wise data'!FP107,'non-R&amp;D ex_typologies'!$F$8:$F$10,),)*'Country-wise data'!AG107</f>
        <v>4.5179425755982061</v>
      </c>
      <c r="AR107" s="55" cm="1">
        <f t="array" ref="AR107">INDEX('non-R&amp;D ex_typologies'!$J$8:$J$10,MATCH('Country-wise data'!FQ107,'non-R&amp;D ex_typologies'!$F$8:$F$10,),)*'Country-wise data'!AH107</f>
        <v>4.8785497397811657</v>
      </c>
      <c r="AS107" s="55" cm="1">
        <f t="array" ref="AS107">INDEX('non-R&amp;D ex_typologies'!$J$8:$J$10,MATCH('Country-wise data'!FR107,'non-R&amp;D ex_typologies'!$F$8:$F$10,),)*'Country-wise data'!AI107</f>
        <v>5.2165510529578478</v>
      </c>
      <c r="AT107" s="55" cm="1">
        <f t="array" ref="AT107">INDEX('non-R&amp;D ex_typologies'!$J$8:$J$10,MATCH('Country-wise data'!FS107,'non-R&amp;D ex_typologies'!$F$8:$F$10,),)*'Country-wise data'!AJ107</f>
        <v>5.9206627521490338</v>
      </c>
      <c r="AU107" s="55" cm="1">
        <f t="array" ref="AU107">INDEX('non-R&amp;D ex_typologies'!$J$8:$J$10,MATCH('Country-wise data'!FT107,'non-R&amp;D ex_typologies'!$F$8:$F$10,),)*'Country-wise data'!AK107</f>
        <v>6.719812970067415</v>
      </c>
      <c r="AV107" s="55" cm="1">
        <f t="array" ref="AV107">INDEX('non-R&amp;D ex_typologies'!$J$8:$J$10,MATCH('Country-wise data'!FU107,'non-R&amp;D ex_typologies'!$F$8:$F$10,),)*'Country-wise data'!AL107</f>
        <v>7.6268296714410795</v>
      </c>
      <c r="AW107">
        <f t="shared" si="139"/>
        <v>63.796145920701846</v>
      </c>
      <c r="AX107" s="53">
        <f>INDEX('GDP deflators'!$AB$3:$AK$155,MATCH('Country-wise data'!$B107,'GDP deflators'!$B$3:$B$155,),MATCH('Country-wise data'!AX$3,'GDP deflators'!$D$2:$M$2,))</f>
        <v>95.738523309545258</v>
      </c>
      <c r="AY107" s="53">
        <f>INDEX('GDP deflators'!$AB$3:$AK$155,MATCH('Country-wise data'!$B107,'GDP deflators'!$B$3:$B$155,),MATCH('Country-wise data'!AY$3,'GDP deflators'!$D$2:$M$2,))</f>
        <v>113.23011967961025</v>
      </c>
      <c r="AZ107" s="53">
        <f>INDEX('GDP deflators'!$AB$3:$AK$155,MATCH('Country-wise data'!$B107,'GDP deflators'!$B$3:$B$155,),MATCH('Country-wise data'!AZ$3,'GDP deflators'!$D$2:$M$2,))</f>
        <v>120.44671672426242</v>
      </c>
      <c r="BA107" s="53">
        <f>INDEX('GDP deflators'!$AB$3:$AK$155,MATCH('Country-wise data'!$B107,'GDP deflators'!$B$3:$B$155,),MATCH('Country-wise data'!BA$3,'GDP deflators'!$D$2:$M$2,))</f>
        <v>122.70307584263355</v>
      </c>
      <c r="BB107" s="53">
        <f>INDEX('GDP deflators'!$AB$3:$AK$155,MATCH('Country-wise data'!$B107,'GDP deflators'!$B$3:$B$155,),MATCH('Country-wise data'!BB$3,'GDP deflators'!$D$2:$M$2,))</f>
        <v>122.45951345657934</v>
      </c>
      <c r="BC107" s="53">
        <f>INDEX('GDP deflators'!$AB$3:$AK$155,MATCH('Country-wise data'!$B107,'GDP deflators'!$B$3:$B$155,),MATCH('Country-wise data'!BC$3,'GDP deflators'!$D$2:$M$2,))</f>
        <v>92.654820428444125</v>
      </c>
      <c r="BD107" s="53">
        <f>INDEX('GDP deflators'!$AB$3:$AK$155,MATCH('Country-wise data'!$B107,'GDP deflators'!$B$3:$B$155,),MATCH('Country-wise data'!BD$3,'GDP deflators'!$D$2:$M$2,))</f>
        <v>85.107867231376119</v>
      </c>
      <c r="BE107" s="53">
        <f>INDEX('GDP deflators'!$AB$3:$AK$155,MATCH('Country-wise data'!$B107,'GDP deflators'!$B$3:$B$155,),MATCH('Country-wise data'!BE$3,'GDP deflators'!$D$2:$M$2,))</f>
        <v>92.175441107711109</v>
      </c>
      <c r="BF107" s="53">
        <f>INDEX('GDP deflators'!$AB$3:$AK$155,MATCH('Country-wise data'!$B107,'GDP deflators'!$B$3:$B$155,),MATCH('Country-wise data'!BF$3,'GDP deflators'!$D$2:$M$2,))</f>
        <v>104.11250693146144</v>
      </c>
      <c r="BG107" s="53">
        <f>INDEX('GDP deflators'!$AB$3:$AK$155,MATCH('Country-wise data'!$B107,'GDP deflators'!$B$3:$B$155,),MATCH('Country-wise data'!BG$3,'GDP deflators'!$D$2:$M$2,))</f>
        <v>100</v>
      </c>
      <c r="BH107" cm="1">
        <f t="array" ref="BH107">H107/(INDEX($AX107:$BG107,,MATCH(BH$3,$AX$3:$BG$3,))/100)</f>
        <v>209.26059132147233</v>
      </c>
      <c r="BI107" cm="1">
        <f t="array" ref="BI107">I107/(INDEX($AX107:$BG107,,MATCH(BI$3,$AX$3:$BG$3,))/100)</f>
        <v>180.47305838607008</v>
      </c>
      <c r="BJ107" cm="1">
        <f t="array" ref="BJ107">J107/(INDEX($AX107:$BG107,,MATCH(BJ$3,$AX$3:$BG$3,))/100)</f>
        <v>173.05316646959557</v>
      </c>
      <c r="BK107" cm="1">
        <f t="array" ref="BK107">K107/(INDEX($AX107:$BG107,,MATCH(BK$3,$AX$3:$BG$3,))/100)</f>
        <v>173.26834953727345</v>
      </c>
      <c r="BL107" cm="1">
        <f t="array" ref="BL107">L107/(INDEX($AX107:$BG107,,MATCH(BL$3,$AX$3:$BG$3,))/100)</f>
        <v>177.08522605536206</v>
      </c>
      <c r="BM107" cm="1">
        <f t="array" ref="BM107">M107/(INDEX($AX107:$BG107,,MATCH(BM$3,$AX$3:$BG$3,))/100)</f>
        <v>238.73000814493295</v>
      </c>
      <c r="BN107" cm="1">
        <f t="array" ref="BN107">N107/(INDEX($AX107:$BG107,,MATCH(BN$3,$AX$3:$BG$3,))/100)</f>
        <v>265.09741684541979</v>
      </c>
      <c r="BO107" cm="1">
        <f t="array" ref="BO107">O107/(INDEX($AX107:$BG107,,MATCH(BO$3,$AX$3:$BG$3,))/100)</f>
        <v>249.66642952643022</v>
      </c>
      <c r="BP107" cm="1">
        <f t="array" ref="BP107">P107/(INDEX($AX107:$BG107,,MATCH(BP$3,$AX$3:$BG$3,))/100)</f>
        <v>225.46163019844016</v>
      </c>
      <c r="BQ107" cm="1">
        <f t="array" ref="BQ107">Q107/(INDEX($AX107:$BG107,,MATCH(BQ$3,$AX$3:$BG$3,))/100)</f>
        <v>239.42843047549971</v>
      </c>
      <c r="BS107" cm="1">
        <f t="array" ref="BS107">S107/(INDEX($AX107:$BG107,,MATCH(BS$3,$AX$3:$BG$3,))/100)</f>
        <v>154.09415969683263</v>
      </c>
      <c r="BT107" cm="1">
        <f t="array" ref="BT107">T107/(INDEX($AX107:$BG107,,MATCH(BT$3,$AX$3:$BG$3,))/100)</f>
        <v>143.14304750239216</v>
      </c>
      <c r="BU107" cm="1">
        <f t="array" ref="BU107">U107/(INDEX($AX107:$BG107,,MATCH(BU$3,$AX$3:$BG$3,))/100)</f>
        <v>146.11485791089979</v>
      </c>
      <c r="BV107" cm="1">
        <f t="array" ref="BV107">V107/(INDEX($AX107:$BG107,,MATCH(BV$3,$AX$3:$BG$3,))/100)</f>
        <v>155.5170094062936</v>
      </c>
      <c r="BW107" cm="1">
        <f t="array" ref="BW107">W107/(INDEX($AX107:$BG107,,MATCH(BW$3,$AX$3:$BG$3,))/100)</f>
        <v>197.31433857580626</v>
      </c>
      <c r="BX107" cm="1">
        <f t="array" ref="BX107">X107/(INDEX($AX107:$BG107,,MATCH(BX$3,$AX$3:$BG$3,))/100)</f>
        <v>281.60034825333406</v>
      </c>
      <c r="BY107" cm="1">
        <f t="array" ref="BY107">Y107/(INDEX($AX107:$BG107,,MATCH(BY$3,$AX$3:$BG$3,))/100)</f>
        <v>327.81152915220213</v>
      </c>
      <c r="BZ107" cm="1">
        <f t="array" ref="BZ107">Z107/(INDEX($AX107:$BG107,,MATCH(BZ$3,$AX$3:$BG$3,))/100)</f>
        <v>336.35643211916585</v>
      </c>
      <c r="CA107" cm="1">
        <f t="array" ref="CA107">AA107/(INDEX($AX107:$BG107,,MATCH(CA$3,$AX$3:$BG$3,))/100)</f>
        <v>322.45336885510301</v>
      </c>
      <c r="CB107" cm="1">
        <f t="array" ref="CB107">AB107/(INDEX($AX107:$BG107,,MATCH(CB$3,$AX$3:$BG$3,))/100)</f>
        <v>342.42857172000004</v>
      </c>
      <c r="CC107" cm="1">
        <f t="array" ref="CC107">AC107/(INDEX($AX107:$BG107,,MATCH(CC$3,$AX$3:$BG$3,))/100)</f>
        <v>0.98620262205972875</v>
      </c>
      <c r="CD107" cm="1">
        <f t="array" ref="CD107">AD107/(INDEX($AX107:$BG107,,MATCH(CD$3,$AX$3:$BG$3,))/100)</f>
        <v>0.91611550401530983</v>
      </c>
      <c r="CE107" cm="1">
        <f t="array" ref="CE107">AE107/(INDEX($AX107:$BG107,,MATCH(CE$3,$AX$3:$BG$3,))/100)</f>
        <v>0.93513509062975875</v>
      </c>
      <c r="CF107" cm="1">
        <f t="array" ref="CF107">AF107/(INDEX($AX107:$BG107,,MATCH(CF$3,$AX$3:$BG$3,))/100)</f>
        <v>0.99530886020027909</v>
      </c>
      <c r="CG107" cm="1">
        <f t="array" ref="CG107">AG107/(INDEX($AX107:$BG107,,MATCH(CG$3,$AX$3:$BG$3,))/100)</f>
        <v>1.2628117668851599</v>
      </c>
      <c r="CH107" cm="1">
        <f t="array" ref="CH107">AH107/(INDEX($AX107:$BG107,,MATCH(CH$3,$AX$3:$BG$3,))/100)</f>
        <v>1.8022422288213382</v>
      </c>
      <c r="CI107" cm="1">
        <f t="array" ref="CI107">AI107/(INDEX($AX107:$BG107,,MATCH(CI$3,$AX$3:$BG$3,))/100)</f>
        <v>2.0979937865740936</v>
      </c>
      <c r="CJ107" cm="1">
        <f t="array" ref="CJ107">AJ107/(INDEX($AX107:$BG107,,MATCH(CJ$3,$AX$3:$BG$3,))/100)</f>
        <v>2.1985965505580145</v>
      </c>
      <c r="CK107" cm="1">
        <f t="array" ref="CK107">AK107/(INDEX($AX107:$BG107,,MATCH(CK$3,$AX$3:$BG$3,))/100)</f>
        <v>2.2092492929114611</v>
      </c>
      <c r="CL107" cm="1">
        <f t="array" ref="CL107">AL107/(INDEX($AX107:$BG107,,MATCH(CL$3,$AX$3:$BG$3,))/100)</f>
        <v>2.6105648760266473</v>
      </c>
      <c r="CM107" cm="1">
        <f t="array" ref="CM107">AM107/(INDEX($AX107:$BG107,,MATCH(CM$3,$AX$3:$BG$3,))/100)</f>
        <v>2.8812152837305529</v>
      </c>
      <c r="CN107" cm="1">
        <f t="array" ref="CN107">AN107/(INDEX($AX107:$BG107,,MATCH(CN$3,$AX$3:$BG$3,))/100)</f>
        <v>2.6764540397577323</v>
      </c>
      <c r="CO107" cm="1">
        <f t="array" ref="CO107">AO107/(INDEX($AX107:$BG107,,MATCH(CO$3,$AX$3:$BG$3,))/100)</f>
        <v>2.7320202311447885</v>
      </c>
      <c r="CP107" cm="1">
        <f t="array" ref="CP107">AP107/(INDEX($AX107:$BG107,,MATCH(CP$3,$AX$3:$BG$3,))/100)</f>
        <v>2.9078193830514878</v>
      </c>
      <c r="CQ107" cm="1">
        <f t="array" ref="CQ107">AQ107/(INDEX($AX107:$BG107,,MATCH(CQ$3,$AX$3:$BG$3,))/100)</f>
        <v>3.6893357225366894</v>
      </c>
      <c r="CR107" cm="1">
        <f t="array" ref="CR107">AR107/(INDEX($AX107:$BG107,,MATCH(CR$3,$AX$3:$BG$3,))/100)</f>
        <v>5.265295121421981</v>
      </c>
      <c r="CS107" cm="1">
        <f t="array" ref="CS107">AS107/(INDEX($AX107:$BG107,,MATCH(CS$3,$AX$3:$BG$3,))/100)</f>
        <v>6.1293405917175869</v>
      </c>
      <c r="CT107" cm="1">
        <f t="array" ref="CT107">AT107/(INDEX($AX107:$BG107,,MATCH(CT$3,$AX$3:$BG$3,))/100)</f>
        <v>6.4232540479307021</v>
      </c>
      <c r="CU107" cm="1">
        <f t="array" ref="CU107">AU107/(INDEX($AX107:$BG107,,MATCH(CU$3,$AX$3:$BG$3,))/100)</f>
        <v>6.454376297452094</v>
      </c>
      <c r="CV107" cm="1">
        <f t="array" ref="CV107">AV107/(INDEX($AX107:$BG107,,MATCH(CV$3,$AX$3:$BG$3,))/100)</f>
        <v>7.6268296714410795</v>
      </c>
      <c r="CW107">
        <f t="shared" si="140"/>
        <v>62.800160968866486</v>
      </c>
      <c r="CX107">
        <f>IFERROR(1/INDEX('exch rates'!$BC$5:$BL$268,MATCH('Country-wise data'!$B107,'exch rates'!$A$5:$A$268,),MATCH(CX$3,'exch rates'!$BC$4:$BL$4,)),1)</f>
        <v>0.27472527472527469</v>
      </c>
      <c r="CY107">
        <f>IFERROR(1/INDEX('exch rates'!$BC$5:$BL$268,MATCH('Country-wise data'!$B107,'exch rates'!$A$5:$A$268,),MATCH(CY$3,'exch rates'!$BC$4:$BL$4,)),1)</f>
        <v>0.27472527472527469</v>
      </c>
      <c r="CZ107">
        <f>IFERROR(1/INDEX('exch rates'!$BC$5:$BL$268,MATCH('Country-wise data'!$B107,'exch rates'!$A$5:$A$268,),MATCH(CZ$3,'exch rates'!$BC$4:$BL$4,)),1)</f>
        <v>0.27472527472527469</v>
      </c>
      <c r="DA107">
        <f>IFERROR(1/INDEX('exch rates'!$BC$5:$BL$268,MATCH('Country-wise data'!$B107,'exch rates'!$A$5:$A$268,),MATCH(DA$3,'exch rates'!$BC$4:$BL$4,)),1)</f>
        <v>0.27472527472527469</v>
      </c>
      <c r="DB107">
        <f>IFERROR(1/INDEX('exch rates'!$BC$5:$BL$268,MATCH('Country-wise data'!$B107,'exch rates'!$A$5:$A$268,),MATCH(DB$3,'exch rates'!$BC$4:$BL$4,)),1)</f>
        <v>0.27472527472527469</v>
      </c>
      <c r="DC107">
        <f>IFERROR(1/INDEX('exch rates'!$BC$5:$BL$268,MATCH('Country-wise data'!$B107,'exch rates'!$A$5:$A$268,),MATCH(DC$3,'exch rates'!$BC$4:$BL$4,)),1)</f>
        <v>0.27472527472527469</v>
      </c>
      <c r="DD107">
        <f>IFERROR(1/INDEX('exch rates'!$BC$5:$BL$268,MATCH('Country-wise data'!$B107,'exch rates'!$A$5:$A$268,),MATCH(DD$3,'exch rates'!$BC$4:$BL$4,)),1)</f>
        <v>0.27472527472527469</v>
      </c>
      <c r="DE107">
        <f>IFERROR(1/INDEX('exch rates'!$BC$5:$BL$268,MATCH('Country-wise data'!$B107,'exch rates'!$A$5:$A$268,),MATCH(DE$3,'exch rates'!$BC$4:$BL$4,)),1)</f>
        <v>0.27472527472527469</v>
      </c>
      <c r="DF107">
        <f>IFERROR(1/INDEX('exch rates'!$BC$5:$BL$268,MATCH('Country-wise data'!$B107,'exch rates'!$A$5:$A$268,),MATCH(DF$3,'exch rates'!$BC$4:$BL$4,)),1)</f>
        <v>0.27472527472527469</v>
      </c>
      <c r="DG107">
        <f>IFERROR(1/INDEX('exch rates'!$BC$5:$BL$268,MATCH('Country-wise data'!$B107,'exch rates'!$A$5:$A$268,),MATCH(DG$3,'exch rates'!$BC$4:$BL$4,)),1)</f>
        <v>0.27472527472527469</v>
      </c>
      <c r="DH107" cm="1">
        <f t="array" ref="DH107">(BH107/INDEX($CX107:$DG107,,MATCH(DH$3,$CX$3:$DG$3,)))*$DG107</f>
        <v>209.26059132147233</v>
      </c>
      <c r="DI107" cm="1">
        <f t="array" ref="DI107">(BI107/INDEX($CX107:$DG107,,MATCH(DI$3,$CX$3:$DG$3,)))*$DG107</f>
        <v>180.47305838607008</v>
      </c>
      <c r="DJ107" cm="1">
        <f t="array" ref="DJ107">(BJ107/INDEX($CX107:$DG107,,MATCH(DJ$3,$CX$3:$DG$3,)))*$DG107</f>
        <v>173.05316646959557</v>
      </c>
      <c r="DK107" cm="1">
        <f t="array" ref="DK107">(BK107/INDEX($CX107:$DG107,,MATCH(DK$3,$CX$3:$DG$3,)))*$DG107</f>
        <v>173.26834953727345</v>
      </c>
      <c r="DL107" cm="1">
        <f t="array" ref="DL107">(BL107/INDEX($CX107:$DG107,,MATCH(DL$3,$CX$3:$DG$3,)))*$DG107</f>
        <v>177.08522605536206</v>
      </c>
      <c r="DM107" cm="1">
        <f t="array" ref="DM107">(BM107/INDEX($CX107:$DG107,,MATCH(DM$3,$CX$3:$DG$3,)))*$DG107</f>
        <v>238.73000814493295</v>
      </c>
      <c r="DN107" cm="1">
        <f t="array" ref="DN107">(BN107/INDEX($CX107:$DG107,,MATCH(DN$3,$CX$3:$DG$3,)))*$DG107</f>
        <v>265.09741684541979</v>
      </c>
      <c r="DO107" cm="1">
        <f t="array" ref="DO107">(BO107/INDEX($CX107:$DG107,,MATCH(DO$3,$CX$3:$DG$3,)))*$DG107</f>
        <v>249.66642952643022</v>
      </c>
      <c r="DP107" cm="1">
        <f t="array" ref="DP107">(BP107/INDEX($CX107:$DG107,,MATCH(DP$3,$CX$3:$DG$3,)))*$DG107</f>
        <v>225.46163019844016</v>
      </c>
      <c r="DQ107" cm="1">
        <f t="array" ref="DQ107">(BQ107/INDEX($CX107:$DG107,,MATCH(DQ$3,$CX$3:$DG$3,)))*$DG107</f>
        <v>239.42843047549971</v>
      </c>
      <c r="DS107" cm="1">
        <f t="array" ref="DS107">(BS107/INDEX($CX107:$DG107,,MATCH(DS$3,$CX$3:$DG$3,)))*$DG107</f>
        <v>154.09415969683263</v>
      </c>
      <c r="DT107" cm="1">
        <f t="array" ref="DT107">(BT107/INDEX($CX107:$DG107,,MATCH(DT$3,$CX$3:$DG$3,)))*$DG107</f>
        <v>143.14304750239216</v>
      </c>
      <c r="DU107" cm="1">
        <f t="array" ref="DU107">(BU107/INDEX($CX107:$DG107,,MATCH(DU$3,$CX$3:$DG$3,)))*$DG107</f>
        <v>146.11485791089979</v>
      </c>
      <c r="DV107" cm="1">
        <f t="array" ref="DV107">(BV107/INDEX($CX107:$DG107,,MATCH(DV$3,$CX$3:$DG$3,)))*$DG107</f>
        <v>155.5170094062936</v>
      </c>
      <c r="DW107" cm="1">
        <f t="array" ref="DW107">(BW107/INDEX($CX107:$DG107,,MATCH(DW$3,$CX$3:$DG$3,)))*$DG107</f>
        <v>197.31433857580626</v>
      </c>
      <c r="DX107" cm="1">
        <f t="array" ref="DX107">(BX107/INDEX($CX107:$DG107,,MATCH(DX$3,$CX$3:$DG$3,)))*$DG107</f>
        <v>281.60034825333412</v>
      </c>
      <c r="DY107" cm="1">
        <f t="array" ref="DY107">(BY107/INDEX($CX107:$DG107,,MATCH(DY$3,$CX$3:$DG$3,)))*$DG107</f>
        <v>327.81152915220213</v>
      </c>
      <c r="DZ107" cm="1">
        <f t="array" ref="DZ107">(BZ107/INDEX($CX107:$DG107,,MATCH(DZ$3,$CX$3:$DG$3,)))*$DG107</f>
        <v>336.35643211916585</v>
      </c>
      <c r="EA107" cm="1">
        <f t="array" ref="EA107">(CA107/INDEX($CX107:$DG107,,MATCH(EA$3,$CX$3:$DG$3,)))*$DG107</f>
        <v>322.45336885510295</v>
      </c>
      <c r="EB107" cm="1">
        <f t="array" ref="EB107">(CB107/INDEX($CX107:$DG107,,MATCH(EB$3,$CX$3:$DG$3,)))*$DG107</f>
        <v>342.42857172000004</v>
      </c>
      <c r="EC107" s="53" cm="1">
        <f t="array" ref="EC107">(CC107/INDEX($CX107:$DG107,,MATCH(EC$3,$CX$3:$DG$3,)))*$DG107</f>
        <v>0.98620262205972875</v>
      </c>
      <c r="ED107" cm="1">
        <f t="array" ref="ED107">(CD107/INDEX($CX107:$DG107,,MATCH(ED$3,$CX$3:$DG$3,)))*$DG107</f>
        <v>0.91611550401530983</v>
      </c>
      <c r="EE107" cm="1">
        <f t="array" ref="EE107">(CE107/INDEX($CX107:$DG107,,MATCH(EE$3,$CX$3:$DG$3,)))*$DG107</f>
        <v>0.93513509062975875</v>
      </c>
      <c r="EF107" cm="1">
        <f t="array" ref="EF107">(CF107/INDEX($CX107:$DG107,,MATCH(EF$3,$CX$3:$DG$3,)))*$DG107</f>
        <v>0.99530886020027909</v>
      </c>
      <c r="EG107" cm="1">
        <f t="array" ref="EG107">(CG107/INDEX($CX107:$DG107,,MATCH(EG$3,$CX$3:$DG$3,)))*$DG107</f>
        <v>1.2628117668851599</v>
      </c>
      <c r="EH107" cm="1">
        <f t="array" ref="EH107">(CH107/INDEX($CX107:$DG107,,MATCH(EH$3,$CX$3:$DG$3,)))*$DG107</f>
        <v>1.8022422288213382</v>
      </c>
      <c r="EI107" cm="1">
        <f t="array" ref="EI107">(CI107/INDEX($CX107:$DG107,,MATCH(EI$3,$CX$3:$DG$3,)))*$DG107</f>
        <v>2.0979937865740936</v>
      </c>
      <c r="EJ107" cm="1">
        <f t="array" ref="EJ107">(CJ107/INDEX($CX107:$DG107,,MATCH(EJ$3,$CX$3:$DG$3,)))*$DG107</f>
        <v>2.1985965505580145</v>
      </c>
      <c r="EK107" cm="1">
        <f t="array" ref="EK107">(CK107/INDEX($CX107:$DG107,,MATCH(EK$3,$CX$3:$DG$3,)))*$DG107</f>
        <v>2.2092492929114611</v>
      </c>
      <c r="EL107" cm="1">
        <f t="array" ref="EL107">(CL107/INDEX($CX107:$DG107,,MATCH(EL$3,$CX$3:$DG$3,)))*$DG107</f>
        <v>2.6105648760266469</v>
      </c>
      <c r="EM107" cm="1">
        <f t="array" ref="EM107">(CM107/INDEX($CX107:$DG107,,MATCH(EM$3,$CX$3:$DG$3,)))*$DG107</f>
        <v>2.8812152837305529</v>
      </c>
      <c r="EN107" cm="1">
        <f t="array" ref="EN107">(CN107/INDEX($CX107:$DG107,,MATCH(EN$3,$CX$3:$DG$3,)))*$DG107</f>
        <v>2.6764540397577319</v>
      </c>
      <c r="EO107" cm="1">
        <f t="array" ref="EO107">(CO107/INDEX($CX107:$DG107,,MATCH(EO$3,$CX$3:$DG$3,)))*$DG107</f>
        <v>2.7320202311447885</v>
      </c>
      <c r="EP107" cm="1">
        <f t="array" ref="EP107">(CP107/INDEX($CX107:$DG107,,MATCH(EP$3,$CX$3:$DG$3,)))*$DG107</f>
        <v>2.9078193830514878</v>
      </c>
      <c r="EQ107" cm="1">
        <f t="array" ref="EQ107">(CQ107/INDEX($CX107:$DG107,,MATCH(EQ$3,$CX$3:$DG$3,)))*$DG107</f>
        <v>3.6893357225366894</v>
      </c>
      <c r="ER107" cm="1">
        <f t="array" ref="ER107">(CR107/INDEX($CX107:$DG107,,MATCH(ER$3,$CX$3:$DG$3,)))*$DG107</f>
        <v>5.265295121421981</v>
      </c>
      <c r="ES107" cm="1">
        <f t="array" ref="ES107">(CS107/INDEX($CX107:$DG107,,MATCH(ES$3,$CX$3:$DG$3,)))*$DG107</f>
        <v>6.1293405917175869</v>
      </c>
      <c r="ET107" cm="1">
        <f t="array" ref="ET107">(CT107/INDEX($CX107:$DG107,,MATCH(ET$3,$CX$3:$DG$3,)))*$DG107</f>
        <v>6.4232540479307021</v>
      </c>
      <c r="EU107" cm="1">
        <f t="array" ref="EU107">(CU107/INDEX($CX107:$DG107,,MATCH(EU$3,$CX$3:$DG$3,)))*$DG107</f>
        <v>6.454376297452094</v>
      </c>
      <c r="EV107" cm="1">
        <f t="array" ref="EV107">(CV107/INDEX($CX107:$DG107,,MATCH(EV$3,$CX$3:$DG$3,)))*$DG107</f>
        <v>7.6268296714410795</v>
      </c>
      <c r="EW107">
        <f t="shared" si="94"/>
        <v>62.800160968866486</v>
      </c>
      <c r="EY107" s="96">
        <f t="shared" si="105"/>
        <v>6.4000000000000003E-3</v>
      </c>
      <c r="EZ107" s="96">
        <f t="shared" si="95"/>
        <v>6.4000000000000003E-3</v>
      </c>
      <c r="FA107" s="96">
        <f t="shared" si="96"/>
        <v>6.4000000000000012E-3</v>
      </c>
      <c r="FB107" s="96">
        <f t="shared" si="97"/>
        <v>6.4000000000000003E-3</v>
      </c>
      <c r="FC107" s="96">
        <f t="shared" si="98"/>
        <v>6.4000000000000003E-3</v>
      </c>
      <c r="FD107" s="96">
        <f t="shared" si="99"/>
        <v>6.4000000000000003E-3</v>
      </c>
      <c r="FE107" s="96">
        <f t="shared" si="100"/>
        <v>6.4000000000000003E-3</v>
      </c>
      <c r="FF107" s="96">
        <f t="shared" si="101"/>
        <v>6.5365081223690887E-3</v>
      </c>
      <c r="FG107" s="96">
        <f t="shared" si="102"/>
        <v>6.8513760633222131E-3</v>
      </c>
      <c r="FH107" s="96">
        <f t="shared" si="103"/>
        <v>7.623677145028881E-3</v>
      </c>
      <c r="FJ107" s="96">
        <f t="shared" si="106"/>
        <v>240.68336631920297</v>
      </c>
      <c r="FK107" s="96" t="str">
        <f>IF(AND('Country-wise data'!FJ107&gt;'non-R&amp;D ex_typologies'!$C$17,'Country-wise data'!FJ107&lt;'non-R&amp;D ex_typologies'!$D$17),"Small",IF(AND('Country-wise data'!FJ107&gt;'non-R&amp;D ex_typologies'!$E$17,'Country-wise data'!$FJ$4&lt;'non-R&amp;D ex_typologies'!$F$17),"Medium","Large"))</f>
        <v>Small</v>
      </c>
      <c r="FL107" t="str">
        <f>IF($FK107='non-R&amp;D ex_typologies'!$C$16,IF(AND('Country-wise data'!EY107&gt;'non-R&amp;D ex_typologies'!$C$21,'Country-wise data'!EY107&lt;'non-R&amp;D ex_typologies'!$D$21),'non-R&amp;D ex_typologies'!$B$21,IF(AND('Country-wise data'!EY107&gt;'non-R&amp;D ex_typologies'!$C$19,'Country-wise data'!EY107&lt;'non-R&amp;D ex_typologies'!$D$19),'non-R&amp;D ex_typologies'!$B$19,'non-R&amp;D ex_typologies'!$B$20)),IF($FK107='non-R&amp;D ex_typologies'!$E$16,IF(AND('Country-wise data'!EY107&gt;'non-R&amp;D ex_typologies'!$E$21,'Country-wise data'!EY107&lt;'non-R&amp;D ex_typologies'!$F$21),'non-R&amp;D ex_typologies'!$B$21,IF(AND('Country-wise data'!EY107&gt;'non-R&amp;D ex_typologies'!$E$19,'Country-wise data'!EY107&lt;'non-R&amp;D ex_typologies'!$F$19),'non-R&amp;D ex_typologies'!$B$19,'non-R&amp;D ex_typologies'!$B$20)),IF(AND('Country-wise data'!EY107&gt;'non-R&amp;D ex_typologies'!$G$21,'Country-wise data'!EY107&lt;'non-R&amp;D ex_typologies'!$H$21),'non-R&amp;D ex_typologies'!$B$21,IF(AND('Country-wise data'!EY107&gt;'non-R&amp;D ex_typologies'!$G$19,'Country-wise data'!EY107&lt;'non-R&amp;D ex_typologies'!$H$19),'non-R&amp;D ex_typologies'!$B$19,'non-R&amp;D ex_typologies'!$B$20))))</f>
        <v>Program heavy</v>
      </c>
      <c r="FM107" t="str">
        <f>IF($FK107='non-R&amp;D ex_typologies'!$C$16,IF(AND('Country-wise data'!EZ107&gt;'non-R&amp;D ex_typologies'!$C$21,'Country-wise data'!EZ107&lt;'non-R&amp;D ex_typologies'!$D$21),'non-R&amp;D ex_typologies'!$B$21,IF(AND('Country-wise data'!EZ107&gt;'non-R&amp;D ex_typologies'!$C$19,'Country-wise data'!EZ107&lt;'non-R&amp;D ex_typologies'!$D$19),'non-R&amp;D ex_typologies'!$B$19,'non-R&amp;D ex_typologies'!$B$20)),IF($FK107='non-R&amp;D ex_typologies'!$E$16,IF(AND('Country-wise data'!EZ107&gt;'non-R&amp;D ex_typologies'!$E$21,'Country-wise data'!EZ107&lt;'non-R&amp;D ex_typologies'!$F$21),'non-R&amp;D ex_typologies'!$B$21,IF(AND('Country-wise data'!EZ107&gt;'non-R&amp;D ex_typologies'!$E$19,'Country-wise data'!EZ107&lt;'non-R&amp;D ex_typologies'!$F$19),'non-R&amp;D ex_typologies'!$B$19,'non-R&amp;D ex_typologies'!$B$20)),IF(AND('Country-wise data'!EZ107&gt;'non-R&amp;D ex_typologies'!$G$21,'Country-wise data'!EZ107&lt;'non-R&amp;D ex_typologies'!$H$21),'non-R&amp;D ex_typologies'!$B$21,IF(AND('Country-wise data'!EZ107&gt;'non-R&amp;D ex_typologies'!$G$19,'Country-wise data'!EZ107&lt;'non-R&amp;D ex_typologies'!$H$19),'non-R&amp;D ex_typologies'!$B$19,'non-R&amp;D ex_typologies'!$B$20))))</f>
        <v>Program heavy</v>
      </c>
      <c r="FN107" t="str">
        <f>IF($FK107='non-R&amp;D ex_typologies'!$C$16,IF(AND('Country-wise data'!FA107&gt;'non-R&amp;D ex_typologies'!$C$21,'Country-wise data'!FA107&lt;'non-R&amp;D ex_typologies'!$D$21),'non-R&amp;D ex_typologies'!$B$21,IF(AND('Country-wise data'!FA107&gt;'non-R&amp;D ex_typologies'!$C$19,'Country-wise data'!FA107&lt;'non-R&amp;D ex_typologies'!$D$19),'non-R&amp;D ex_typologies'!$B$19,'non-R&amp;D ex_typologies'!$B$20)),IF($FK107='non-R&amp;D ex_typologies'!$E$16,IF(AND('Country-wise data'!FA107&gt;'non-R&amp;D ex_typologies'!$E$21,'Country-wise data'!FA107&lt;'non-R&amp;D ex_typologies'!$F$21),'non-R&amp;D ex_typologies'!$B$21,IF(AND('Country-wise data'!FA107&gt;'non-R&amp;D ex_typologies'!$E$19,'Country-wise data'!FA107&lt;'non-R&amp;D ex_typologies'!$F$19),'non-R&amp;D ex_typologies'!$B$19,'non-R&amp;D ex_typologies'!$B$20)),IF(AND('Country-wise data'!FA107&gt;'non-R&amp;D ex_typologies'!$G$21,'Country-wise data'!FA107&lt;'non-R&amp;D ex_typologies'!$H$21),'non-R&amp;D ex_typologies'!$B$21,IF(AND('Country-wise data'!FA107&gt;'non-R&amp;D ex_typologies'!$G$19,'Country-wise data'!FA107&lt;'non-R&amp;D ex_typologies'!$H$19),'non-R&amp;D ex_typologies'!$B$19,'non-R&amp;D ex_typologies'!$B$20))))</f>
        <v>Program heavy</v>
      </c>
      <c r="FO107" t="str">
        <f>IF($FK107='non-R&amp;D ex_typologies'!$C$16,IF(AND('Country-wise data'!FB107&gt;'non-R&amp;D ex_typologies'!$C$21,'Country-wise data'!FB107&lt;'non-R&amp;D ex_typologies'!$D$21),'non-R&amp;D ex_typologies'!$B$21,IF(AND('Country-wise data'!FB107&gt;'non-R&amp;D ex_typologies'!$C$19,'Country-wise data'!FB107&lt;'non-R&amp;D ex_typologies'!$D$19),'non-R&amp;D ex_typologies'!$B$19,'non-R&amp;D ex_typologies'!$B$20)),IF($FK107='non-R&amp;D ex_typologies'!$E$16,IF(AND('Country-wise data'!FB107&gt;'non-R&amp;D ex_typologies'!$E$21,'Country-wise data'!FB107&lt;'non-R&amp;D ex_typologies'!$F$21),'non-R&amp;D ex_typologies'!$B$21,IF(AND('Country-wise data'!FB107&gt;'non-R&amp;D ex_typologies'!$E$19,'Country-wise data'!FB107&lt;'non-R&amp;D ex_typologies'!$F$19),'non-R&amp;D ex_typologies'!$B$19,'non-R&amp;D ex_typologies'!$B$20)),IF(AND('Country-wise data'!FB107&gt;'non-R&amp;D ex_typologies'!$G$21,'Country-wise data'!FB107&lt;'non-R&amp;D ex_typologies'!$H$21),'non-R&amp;D ex_typologies'!$B$21,IF(AND('Country-wise data'!FB107&gt;'non-R&amp;D ex_typologies'!$G$19,'Country-wise data'!FB107&lt;'non-R&amp;D ex_typologies'!$H$19),'non-R&amp;D ex_typologies'!$B$19,'non-R&amp;D ex_typologies'!$B$20))))</f>
        <v>Program heavy</v>
      </c>
      <c r="FP107" t="str">
        <f>IF($FK107='non-R&amp;D ex_typologies'!$C$16,IF(AND('Country-wise data'!FC107&gt;'non-R&amp;D ex_typologies'!$C$21,'Country-wise data'!FC107&lt;'non-R&amp;D ex_typologies'!$D$21),'non-R&amp;D ex_typologies'!$B$21,IF(AND('Country-wise data'!FC107&gt;'non-R&amp;D ex_typologies'!$C$19,'Country-wise data'!FC107&lt;'non-R&amp;D ex_typologies'!$D$19),'non-R&amp;D ex_typologies'!$B$19,'non-R&amp;D ex_typologies'!$B$20)),IF($FK107='non-R&amp;D ex_typologies'!$E$16,IF(AND('Country-wise data'!FC107&gt;'non-R&amp;D ex_typologies'!$E$21,'Country-wise data'!FC107&lt;'non-R&amp;D ex_typologies'!$F$21),'non-R&amp;D ex_typologies'!$B$21,IF(AND('Country-wise data'!FC107&gt;'non-R&amp;D ex_typologies'!$E$19,'Country-wise data'!FC107&lt;'non-R&amp;D ex_typologies'!$F$19),'non-R&amp;D ex_typologies'!$B$19,'non-R&amp;D ex_typologies'!$B$20)),IF(AND('Country-wise data'!FC107&gt;'non-R&amp;D ex_typologies'!$G$21,'Country-wise data'!FC107&lt;'non-R&amp;D ex_typologies'!$H$21),'non-R&amp;D ex_typologies'!$B$21,IF(AND('Country-wise data'!FC107&gt;'non-R&amp;D ex_typologies'!$G$19,'Country-wise data'!FC107&lt;'non-R&amp;D ex_typologies'!$H$19),'non-R&amp;D ex_typologies'!$B$19,'non-R&amp;D ex_typologies'!$B$20))))</f>
        <v>Program heavy</v>
      </c>
      <c r="FQ107" t="str">
        <f>IF($FK107='non-R&amp;D ex_typologies'!$C$16,IF(AND('Country-wise data'!FD107&gt;'non-R&amp;D ex_typologies'!$C$21,'Country-wise data'!FD107&lt;'non-R&amp;D ex_typologies'!$D$21),'non-R&amp;D ex_typologies'!$B$21,IF(AND('Country-wise data'!FD107&gt;'non-R&amp;D ex_typologies'!$C$19,'Country-wise data'!FD107&lt;'non-R&amp;D ex_typologies'!$D$19),'non-R&amp;D ex_typologies'!$B$19,'non-R&amp;D ex_typologies'!$B$20)),IF($FK107='non-R&amp;D ex_typologies'!$E$16,IF(AND('Country-wise data'!FD107&gt;'non-R&amp;D ex_typologies'!$E$21,'Country-wise data'!FD107&lt;'non-R&amp;D ex_typologies'!$F$21),'non-R&amp;D ex_typologies'!$B$21,IF(AND('Country-wise data'!FD107&gt;'non-R&amp;D ex_typologies'!$E$19,'Country-wise data'!FD107&lt;'non-R&amp;D ex_typologies'!$F$19),'non-R&amp;D ex_typologies'!$B$19,'non-R&amp;D ex_typologies'!$B$20)),IF(AND('Country-wise data'!FD107&gt;'non-R&amp;D ex_typologies'!$G$21,'Country-wise data'!FD107&lt;'non-R&amp;D ex_typologies'!$H$21),'non-R&amp;D ex_typologies'!$B$21,IF(AND('Country-wise data'!FD107&gt;'non-R&amp;D ex_typologies'!$G$19,'Country-wise data'!FD107&lt;'non-R&amp;D ex_typologies'!$H$19),'non-R&amp;D ex_typologies'!$B$19,'non-R&amp;D ex_typologies'!$B$20))))</f>
        <v>Program heavy</v>
      </c>
      <c r="FR107" t="str">
        <f>IF($FK107='non-R&amp;D ex_typologies'!$C$16,IF(AND('Country-wise data'!FE107&gt;'non-R&amp;D ex_typologies'!$C$21,'Country-wise data'!FE107&lt;'non-R&amp;D ex_typologies'!$D$21),'non-R&amp;D ex_typologies'!$B$21,IF(AND('Country-wise data'!FE107&gt;'non-R&amp;D ex_typologies'!$C$19,'Country-wise data'!FE107&lt;'non-R&amp;D ex_typologies'!$D$19),'non-R&amp;D ex_typologies'!$B$19,'non-R&amp;D ex_typologies'!$B$20)),IF($FK107='non-R&amp;D ex_typologies'!$E$16,IF(AND('Country-wise data'!FE107&gt;'non-R&amp;D ex_typologies'!$E$21,'Country-wise data'!FE107&lt;'non-R&amp;D ex_typologies'!$F$21),'non-R&amp;D ex_typologies'!$B$21,IF(AND('Country-wise data'!FE107&gt;'non-R&amp;D ex_typologies'!$E$19,'Country-wise data'!FE107&lt;'non-R&amp;D ex_typologies'!$F$19),'non-R&amp;D ex_typologies'!$B$19,'non-R&amp;D ex_typologies'!$B$20)),IF(AND('Country-wise data'!FE107&gt;'non-R&amp;D ex_typologies'!$G$21,'Country-wise data'!FE107&lt;'non-R&amp;D ex_typologies'!$H$21),'non-R&amp;D ex_typologies'!$B$21,IF(AND('Country-wise data'!FE107&gt;'non-R&amp;D ex_typologies'!$G$19,'Country-wise data'!FE107&lt;'non-R&amp;D ex_typologies'!$H$19),'non-R&amp;D ex_typologies'!$B$19,'non-R&amp;D ex_typologies'!$B$20))))</f>
        <v>Program heavy</v>
      </c>
      <c r="FS107" t="str">
        <f>IF($FK107='non-R&amp;D ex_typologies'!$C$16,IF(AND('Country-wise data'!FF107&gt;'non-R&amp;D ex_typologies'!$C$21,'Country-wise data'!FF107&lt;'non-R&amp;D ex_typologies'!$D$21),'non-R&amp;D ex_typologies'!$B$21,IF(AND('Country-wise data'!FF107&gt;'non-R&amp;D ex_typologies'!$C$19,'Country-wise data'!FF107&lt;'non-R&amp;D ex_typologies'!$D$19),'non-R&amp;D ex_typologies'!$B$19,'non-R&amp;D ex_typologies'!$B$20)),IF($FK107='non-R&amp;D ex_typologies'!$E$16,IF(AND('Country-wise data'!FF107&gt;'non-R&amp;D ex_typologies'!$E$21,'Country-wise data'!FF107&lt;'non-R&amp;D ex_typologies'!$F$21),'non-R&amp;D ex_typologies'!$B$21,IF(AND('Country-wise data'!FF107&gt;'non-R&amp;D ex_typologies'!$E$19,'Country-wise data'!FF107&lt;'non-R&amp;D ex_typologies'!$F$19),'non-R&amp;D ex_typologies'!$B$19,'non-R&amp;D ex_typologies'!$B$20)),IF(AND('Country-wise data'!FF107&gt;'non-R&amp;D ex_typologies'!$G$21,'Country-wise data'!FF107&lt;'non-R&amp;D ex_typologies'!$H$21),'non-R&amp;D ex_typologies'!$B$21,IF(AND('Country-wise data'!FF107&gt;'non-R&amp;D ex_typologies'!$G$19,'Country-wise data'!FF107&lt;'non-R&amp;D ex_typologies'!$H$19),'non-R&amp;D ex_typologies'!$B$19,'non-R&amp;D ex_typologies'!$B$20))))</f>
        <v>Program heavy</v>
      </c>
      <c r="FT107" t="str">
        <f>IF($FK107='non-R&amp;D ex_typologies'!$C$16,IF(AND('Country-wise data'!FG107&gt;'non-R&amp;D ex_typologies'!$C$21,'Country-wise data'!FG107&lt;'non-R&amp;D ex_typologies'!$D$21),'non-R&amp;D ex_typologies'!$B$21,IF(AND('Country-wise data'!FG107&gt;'non-R&amp;D ex_typologies'!$C$19,'Country-wise data'!FG107&lt;'non-R&amp;D ex_typologies'!$D$19),'non-R&amp;D ex_typologies'!$B$19,'non-R&amp;D ex_typologies'!$B$20)),IF($FK107='non-R&amp;D ex_typologies'!$E$16,IF(AND('Country-wise data'!FG107&gt;'non-R&amp;D ex_typologies'!$E$21,'Country-wise data'!FG107&lt;'non-R&amp;D ex_typologies'!$F$21),'non-R&amp;D ex_typologies'!$B$21,IF(AND('Country-wise data'!FG107&gt;'non-R&amp;D ex_typologies'!$E$19,'Country-wise data'!FG107&lt;'non-R&amp;D ex_typologies'!$F$19),'non-R&amp;D ex_typologies'!$B$19,'non-R&amp;D ex_typologies'!$B$20)),IF(AND('Country-wise data'!FG107&gt;'non-R&amp;D ex_typologies'!$G$21,'Country-wise data'!FG107&lt;'non-R&amp;D ex_typologies'!$H$21),'non-R&amp;D ex_typologies'!$B$21,IF(AND('Country-wise data'!FG107&gt;'non-R&amp;D ex_typologies'!$G$19,'Country-wise data'!FG107&lt;'non-R&amp;D ex_typologies'!$H$19),'non-R&amp;D ex_typologies'!$B$19,'non-R&amp;D ex_typologies'!$B$20))))</f>
        <v>Program heavy</v>
      </c>
      <c r="FU107" t="str">
        <f>IF($FK107='non-R&amp;D ex_typologies'!$C$16,IF(AND('Country-wise data'!FH107&gt;'non-R&amp;D ex_typologies'!$C$21,'Country-wise data'!FH107&lt;'non-R&amp;D ex_typologies'!$D$21),'non-R&amp;D ex_typologies'!$B$21,IF(AND('Country-wise data'!FH107&gt;'non-R&amp;D ex_typologies'!$C$19,'Country-wise data'!FH107&lt;'non-R&amp;D ex_typologies'!$D$19),'non-R&amp;D ex_typologies'!$B$19,'non-R&amp;D ex_typologies'!$B$20)),IF($FK107='non-R&amp;D ex_typologies'!$E$16,IF(AND('Country-wise data'!FH107&gt;'non-R&amp;D ex_typologies'!$E$21,'Country-wise data'!FH107&lt;'non-R&amp;D ex_typologies'!$F$21),'non-R&amp;D ex_typologies'!$B$21,IF(AND('Country-wise data'!FH107&gt;'non-R&amp;D ex_typologies'!$E$19,'Country-wise data'!FH107&lt;'non-R&amp;D ex_typologies'!$F$19),'non-R&amp;D ex_typologies'!$B$19,'non-R&amp;D ex_typologies'!$B$20)),IF(AND('Country-wise data'!FH107&gt;'non-R&amp;D ex_typologies'!$G$21,'Country-wise data'!FH107&lt;'non-R&amp;D ex_typologies'!$H$21),'non-R&amp;D ex_typologies'!$B$21,IF(AND('Country-wise data'!FH107&gt;'non-R&amp;D ex_typologies'!$G$19,'Country-wise data'!FH107&lt;'non-R&amp;D ex_typologies'!$H$19),'non-R&amp;D ex_typologies'!$B$19,'non-R&amp;D ex_typologies'!$B$20))))</f>
        <v>Program heavy</v>
      </c>
    </row>
    <row r="108" spans="2:177" x14ac:dyDescent="0.35">
      <c r="G108" s="55"/>
      <c r="R108" s="36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EC108" s="53"/>
      <c r="EY108" s="96"/>
      <c r="FJ108" s="96"/>
      <c r="FK108" s="96"/>
    </row>
    <row r="109" spans="2:177" x14ac:dyDescent="0.35">
      <c r="B109" s="12" t="s">
        <v>443</v>
      </c>
      <c r="C109" t="s">
        <v>444</v>
      </c>
      <c r="D109" t="s">
        <v>385</v>
      </c>
      <c r="E109" t="s">
        <v>26</v>
      </c>
      <c r="F109" t="s">
        <v>369</v>
      </c>
      <c r="G109" s="55">
        <f>Assumptions!$C$13</f>
        <v>1.1000000000000001</v>
      </c>
      <c r="H109">
        <f>SUMIFS('IFPRI SPEED'!AL:AL,'IFPRI SPEED'!$A:$A,'Country-wise data'!$B109)*1000*G109</f>
        <v>0</v>
      </c>
      <c r="I109">
        <f>IF(SUMIFS('IFPRI SPEED'!AM:AM,'IFPRI SPEED'!$A:$A,'Country-wise data'!$B109)*1000=0,H109*(1+Assumptions!$C$9),SUMIFS('IFPRI SPEED'!AM:AM,'IFPRI SPEED'!$A:$A,'Country-wise data'!$B109)*1000*$G109)</f>
        <v>0</v>
      </c>
      <c r="J109">
        <f>IF(SUMIFS('IFPRI SPEED'!AN:AN,'IFPRI SPEED'!$A:$A,'Country-wise data'!$B109)*1000=0,I109*(1+Assumptions!$C$9),SUMIFS('IFPRI SPEED'!AN:AN,'IFPRI SPEED'!$A:$A,'Country-wise data'!$B109)*1000*$G109)</f>
        <v>0</v>
      </c>
      <c r="K109">
        <f>IF(SUMIFS('IFPRI SPEED'!AO:AO,'IFPRI SPEED'!$A:$A,'Country-wise data'!$B109)*1000=0,J109*(1+Assumptions!$C$9),SUMIFS('IFPRI SPEED'!AO:AO,'IFPRI SPEED'!$A:$A,'Country-wise data'!$B109)*1000*$G109)</f>
        <v>0</v>
      </c>
      <c r="L109">
        <f>IF(SUMIFS('IFPRI SPEED'!AP:AP,'IFPRI SPEED'!$A:$A,'Country-wise data'!$B109)*1000=0,K109*(1+Assumptions!$C$9),SUMIFS('IFPRI SPEED'!AP:AP,'IFPRI SPEED'!$A:$A,'Country-wise data'!$B109)*1000*$G109)</f>
        <v>0</v>
      </c>
      <c r="M109">
        <f>IF(SUMIFS('IFPRI SPEED'!AQ:AQ,'IFPRI SPEED'!$A:$A,'Country-wise data'!$B109)*1000=0,L109*(1+Assumptions!$C$9),SUMIFS('IFPRI SPEED'!AQ:AQ,'IFPRI SPEED'!$A:$A,'Country-wise data'!$B109)*1000*$G109)</f>
        <v>0</v>
      </c>
      <c r="N109">
        <f>IF(SUMIFS('IFPRI SPEED'!AR:AR,'IFPRI SPEED'!$A:$A,'Country-wise data'!$B109)*1000=0,M109*(1+Assumptions!$C$9),SUMIFS('IFPRI SPEED'!AR:AR,'IFPRI SPEED'!$A:$A,'Country-wise data'!$B109)*1000*$G109)</f>
        <v>0</v>
      </c>
      <c r="O109">
        <f>IF(SUMIFS('IFPRI SPEED'!AS:AS,'IFPRI SPEED'!$A:$A,'Country-wise data'!$B109)*1000=0,N109*(1+Assumptions!$C$9),SUMIFS('IFPRI SPEED'!AS:AS,'IFPRI SPEED'!$A:$A,'Country-wise data'!$B109)*1000*$G109)</f>
        <v>0</v>
      </c>
      <c r="P109">
        <f>IF(SUMIFS('IFPRI SPEED'!AT:AT,'IFPRI SPEED'!$A:$A,'Country-wise data'!$B109)*1000=0,O109*(1+Assumptions!$C$9),SUMIFS('IFPRI SPEED'!AT:AT,'IFPRI SPEED'!$A:$A,'Country-wise data'!$B109)*1000*$G109)</f>
        <v>0</v>
      </c>
      <c r="Q109">
        <f>IF(SUMIFS('IFPRI SPEED'!AU:AU,'IFPRI SPEED'!$A:$A,'Country-wise data'!$B109)*1000=0,P109*(1+Assumptions!$C$9),SUMIFS('IFPRI SPEED'!AU:AU,'IFPRI SPEED'!$A:$A,'Country-wise data'!$B109)*1000*$G109)</f>
        <v>0</v>
      </c>
      <c r="R109" s="36">
        <f t="shared" ref="R109:R151" si="148">IFERROR(((Q109/H109)^(1/9))-1,0)</f>
        <v>0</v>
      </c>
      <c r="S109" s="44">
        <f>INDEX('area data'!$G$4:$P$80,MATCH('Country-wise data'!$B109,'area data'!$B$4:$B$80,),MATCH('Country-wise data'!S$3,'area data'!$G$3:$P$3,))</f>
        <v>0</v>
      </c>
      <c r="T109" s="44">
        <f>INDEX('area data'!$G$4:$P$80,MATCH('Country-wise data'!$B109,'area data'!$B$4:$B$80,),MATCH('Country-wise data'!T$3,'area data'!$G$3:$P$3,))</f>
        <v>0</v>
      </c>
      <c r="U109" s="44">
        <f>INDEX('area data'!$G$4:$P$80,MATCH('Country-wise data'!$B109,'area data'!$B$4:$B$80,),MATCH('Country-wise data'!U$3,'area data'!$G$3:$P$3,))</f>
        <v>0</v>
      </c>
      <c r="V109" s="44">
        <f>INDEX('area data'!$G$4:$P$80,MATCH('Country-wise data'!$B109,'area data'!$B$4:$B$80,),MATCH('Country-wise data'!V$3,'area data'!$G$3:$P$3,))</f>
        <v>0</v>
      </c>
      <c r="W109" s="44">
        <f>INDEX('area data'!$G$4:$P$80,MATCH('Country-wise data'!$B109,'area data'!$B$4:$B$80,),MATCH('Country-wise data'!W$3,'area data'!$G$3:$P$3,))</f>
        <v>0</v>
      </c>
      <c r="X109" s="44">
        <f>INDEX('area data'!$G$4:$P$80,MATCH('Country-wise data'!$B109,'area data'!$B$4:$B$80,),MATCH('Country-wise data'!X$3,'area data'!$G$3:$P$3,))</f>
        <v>0</v>
      </c>
      <c r="Y109" s="44">
        <f>INDEX('area data'!$G$4:$P$80,MATCH('Country-wise data'!$B109,'area data'!$B$4:$B$80,),MATCH('Country-wise data'!Y$3,'area data'!$G$3:$P$3,))</f>
        <v>0</v>
      </c>
      <c r="Z109" s="44">
        <f>INDEX('area data'!$G$4:$P$80,MATCH('Country-wise data'!$B109,'area data'!$B$4:$B$80,),MATCH('Country-wise data'!Z$3,'area data'!$G$3:$P$3,))</f>
        <v>0</v>
      </c>
      <c r="AA109" s="44">
        <f>INDEX('area data'!$G$4:$P$80,MATCH('Country-wise data'!$B109,'area data'!$B$4:$B$80,),MATCH('Country-wise data'!AA$3,'area data'!$G$3:$P$3,))</f>
        <v>0</v>
      </c>
      <c r="AB109" s="44">
        <f>INDEX('area data'!$G$4:$P$80,MATCH('Country-wise data'!$B109,'area data'!$B$4:$B$80,),MATCH('Country-wise data'!AB$3,'area data'!$G$3:$P$3,))</f>
        <v>0</v>
      </c>
      <c r="AC109" s="53">
        <f>IFERROR(INDEX('ASTI data (new)'!$AF$6:$AL$130,MATCH('Country-wise data'!$B109,'ASTI data (new)'!$C$6:$C$130,),MATCH('Country-wise data'!AC$3,'ASTI data (new)'!$AF$5:$AL$5,)),(INDEX(Assumptions!$G$154:$P$345,MATCH('Country-wise data'!$B109,Assumptions!$B$154:$B$344,),MATCH('Country-wise data'!AC$3,Assumptions!$G$153:$P$153,))*S109))</f>
        <v>0</v>
      </c>
      <c r="AD109" s="53">
        <f>IFERROR(INDEX('ASTI data (new)'!$AF$6:$AL$130,MATCH('Country-wise data'!$B109,'ASTI data (new)'!$C$6:$C$130,),MATCH('Country-wise data'!AD$3,'ASTI data (new)'!$AF$5:$AL$5,)),(INDEX(Assumptions!$G$154:$P$345,MATCH('Country-wise data'!$B109,Assumptions!$B$154:$B$344,),MATCH('Country-wise data'!AD$3,Assumptions!$G$153:$P$153,))*T109))</f>
        <v>0</v>
      </c>
      <c r="AE109" s="53">
        <f>IFERROR(INDEX('ASTI data (new)'!$AF$6:$AL$130,MATCH('Country-wise data'!$B109,'ASTI data (new)'!$C$6:$C$130,),MATCH('Country-wise data'!AE$3,'ASTI data (new)'!$AF$5:$AL$5,)),(INDEX(Assumptions!$G$154:$P$345,MATCH('Country-wise data'!$B109,Assumptions!$B$154:$B$344,),MATCH('Country-wise data'!AE$3,Assumptions!$G$153:$P$153,))*U109))</f>
        <v>0</v>
      </c>
      <c r="AF109" s="53">
        <f>IFERROR(INDEX('ASTI data (new)'!$AF$6:$AL$130,MATCH('Country-wise data'!$B109,'ASTI data (new)'!$C$6:$C$130,),MATCH('Country-wise data'!AF$3,'ASTI data (new)'!$AF$5:$AL$5,)),(INDEX(Assumptions!$G$154:$P$345,MATCH('Country-wise data'!$B109,Assumptions!$B$154:$B$344,),MATCH('Country-wise data'!AF$3,Assumptions!$G$153:$P$153,))*V109))</f>
        <v>0</v>
      </c>
      <c r="AG109" s="53">
        <f>IFERROR(INDEX('ASTI data (new)'!$AF$6:$AL$130,MATCH('Country-wise data'!$B109,'ASTI data (new)'!$C$6:$C$130,),MATCH('Country-wise data'!AG$3,'ASTI data (new)'!$AF$5:$AL$5,)),(INDEX(Assumptions!$G$154:$P$345,MATCH('Country-wise data'!$B109,Assumptions!$B$154:$B$344,),MATCH('Country-wise data'!AG$3,Assumptions!$G$153:$P$153,))*W109))</f>
        <v>0</v>
      </c>
      <c r="AH109" s="53">
        <f>IFERROR(INDEX('ASTI data (new)'!$AF$6:$AL$130,MATCH('Country-wise data'!$B109,'ASTI data (new)'!$C$6:$C$130,),MATCH('Country-wise data'!AH$3,'ASTI data (new)'!$AF$5:$AL$5,)),(INDEX(Assumptions!$G$154:$P$345,MATCH('Country-wise data'!$B109,Assumptions!$B$154:$B$344,),MATCH('Country-wise data'!AH$3,Assumptions!$G$153:$P$153,))*X109))</f>
        <v>0</v>
      </c>
      <c r="AI109" s="53">
        <f>IFERROR(INDEX('ASTI data (new)'!$AF$6:$AL$130,MATCH('Country-wise data'!$B109,'ASTI data (new)'!$C$6:$C$130,),MATCH('Country-wise data'!AI$3,'ASTI data (new)'!$AF$5:$AL$5,)),(INDEX(Assumptions!$G$154:$P$345,MATCH('Country-wise data'!$B109,Assumptions!$B$154:$B$344,),MATCH('Country-wise data'!AI$3,Assumptions!$G$153:$P$153,))*Y109))</f>
        <v>0</v>
      </c>
      <c r="AJ109" s="53">
        <f t="shared" ref="AJ109:AL109" si="149">IFERROR((1+($AI109/$AF109)^(1/3)-1)*AI109,0)</f>
        <v>0</v>
      </c>
      <c r="AK109" s="53">
        <f t="shared" si="149"/>
        <v>0</v>
      </c>
      <c r="AL109" s="53">
        <f t="shared" si="149"/>
        <v>0</v>
      </c>
      <c r="AM109" s="55" cm="1">
        <f t="array" ref="AM109">INDEX('non-R&amp;D ex_typologies'!$J$8:$J$10,MATCH('Country-wise data'!FL109,'non-R&amp;D ex_typologies'!$F$8:$F$10,),)*'Country-wise data'!AC109</f>
        <v>0</v>
      </c>
      <c r="AN109" s="55" cm="1">
        <f t="array" ref="AN109">INDEX('non-R&amp;D ex_typologies'!$J$8:$J$10,MATCH('Country-wise data'!FM109,'non-R&amp;D ex_typologies'!$F$8:$F$10,),)*'Country-wise data'!AD109</f>
        <v>0</v>
      </c>
      <c r="AO109" s="55" cm="1">
        <f t="array" ref="AO109">INDEX('non-R&amp;D ex_typologies'!$J$8:$J$10,MATCH('Country-wise data'!FN109,'non-R&amp;D ex_typologies'!$F$8:$F$10,),)*'Country-wise data'!AE109</f>
        <v>0</v>
      </c>
      <c r="AP109" s="55" cm="1">
        <f t="array" ref="AP109">INDEX('non-R&amp;D ex_typologies'!$J$8:$J$10,MATCH('Country-wise data'!FO109,'non-R&amp;D ex_typologies'!$F$8:$F$10,),)*'Country-wise data'!AF109</f>
        <v>0</v>
      </c>
      <c r="AQ109" s="55" cm="1">
        <f t="array" ref="AQ109">INDEX('non-R&amp;D ex_typologies'!$J$8:$J$10,MATCH('Country-wise data'!FP109,'non-R&amp;D ex_typologies'!$F$8:$F$10,),)*'Country-wise data'!AG109</f>
        <v>0</v>
      </c>
      <c r="AR109" s="55" cm="1">
        <f t="array" ref="AR109">INDEX('non-R&amp;D ex_typologies'!$J$8:$J$10,MATCH('Country-wise data'!FQ109,'non-R&amp;D ex_typologies'!$F$8:$F$10,),)*'Country-wise data'!AH109</f>
        <v>0</v>
      </c>
      <c r="AS109" s="55" cm="1">
        <f t="array" ref="AS109">INDEX('non-R&amp;D ex_typologies'!$J$8:$J$10,MATCH('Country-wise data'!FR109,'non-R&amp;D ex_typologies'!$F$8:$F$10,),)*'Country-wise data'!AI109</f>
        <v>0</v>
      </c>
      <c r="AT109" s="55" cm="1">
        <f t="array" ref="AT109">INDEX('non-R&amp;D ex_typologies'!$J$8:$J$10,MATCH('Country-wise data'!FS109,'non-R&amp;D ex_typologies'!$F$8:$F$10,),)*'Country-wise data'!AJ109</f>
        <v>0</v>
      </c>
      <c r="AU109" s="55" cm="1">
        <f t="array" ref="AU109">INDEX('non-R&amp;D ex_typologies'!$J$8:$J$10,MATCH('Country-wise data'!FT109,'non-R&amp;D ex_typologies'!$F$8:$F$10,),)*'Country-wise data'!AK109</f>
        <v>0</v>
      </c>
      <c r="AV109" s="55" cm="1">
        <f t="array" ref="AV109">INDEX('non-R&amp;D ex_typologies'!$J$8:$J$10,MATCH('Country-wise data'!FU109,'non-R&amp;D ex_typologies'!$F$8:$F$10,),)*'Country-wise data'!AL109</f>
        <v>0</v>
      </c>
      <c r="AW109">
        <f t="shared" ref="AW109:AW151" si="150">SUM(AC109:AV109)</f>
        <v>0</v>
      </c>
      <c r="AX109" s="53">
        <f>INDEX('GDP deflators'!$AB$3:$AK$155,MATCH('Country-wise data'!$B109,'GDP deflators'!$B$3:$B$155,),MATCH('Country-wise data'!AX$3,'GDP deflators'!$D$2:$M$2,))</f>
        <v>64.417919930687134</v>
      </c>
      <c r="AY109" s="53">
        <f>INDEX('GDP deflators'!$AB$3:$AK$155,MATCH('Country-wise data'!$B109,'GDP deflators'!$B$3:$B$155,),MATCH('Country-wise data'!AY$3,'GDP deflators'!$D$2:$M$2,))</f>
        <v>70.611297354558474</v>
      </c>
      <c r="AZ109" s="53">
        <f>INDEX('GDP deflators'!$AB$3:$AK$155,MATCH('Country-wise data'!$B109,'GDP deflators'!$B$3:$B$155,),MATCH('Country-wise data'!AZ$3,'GDP deflators'!$D$2:$M$2,))</f>
        <v>74.579432688118558</v>
      </c>
      <c r="BA109" s="53">
        <f>INDEX('GDP deflators'!$AB$3:$AK$155,MATCH('Country-wise data'!$B109,'GDP deflators'!$B$3:$B$155,),MATCH('Country-wise data'!BA$3,'GDP deflators'!$D$2:$M$2,))</f>
        <v>78.061611292110626</v>
      </c>
      <c r="BB109" s="53">
        <f>INDEX('GDP deflators'!$AB$3:$AK$155,MATCH('Country-wise data'!$B109,'GDP deflators'!$B$3:$B$155,),MATCH('Country-wise data'!BB$3,'GDP deflators'!$D$2:$M$2,))</f>
        <v>81.047361870938289</v>
      </c>
      <c r="BC109" s="53">
        <f>INDEX('GDP deflators'!$AB$3:$AK$155,MATCH('Country-wise data'!$B109,'GDP deflators'!$B$3:$B$155,),MATCH('Country-wise data'!BC$3,'GDP deflators'!$D$2:$M$2,))</f>
        <v>83.136391760965225</v>
      </c>
      <c r="BD109" s="53">
        <f>INDEX('GDP deflators'!$AB$3:$AK$155,MATCH('Country-wise data'!$B109,'GDP deflators'!$B$3:$B$155,),MATCH('Country-wise data'!BD$3,'GDP deflators'!$D$2:$M$2,))</f>
        <v>85.941902297955991</v>
      </c>
      <c r="BE109" s="53">
        <f>INDEX('GDP deflators'!$AB$3:$AK$155,MATCH('Country-wise data'!$B109,'GDP deflators'!$B$3:$B$155,),MATCH('Country-wise data'!BE$3,'GDP deflators'!$D$2:$M$2,))</f>
        <v>91.849269257326256</v>
      </c>
      <c r="BF109" s="53">
        <f>INDEX('GDP deflators'!$AB$3:$AK$155,MATCH('Country-wise data'!$B109,'GDP deflators'!$B$3:$B$155,),MATCH('Country-wise data'!BF$3,'GDP deflators'!$D$2:$M$2,))</f>
        <v>98.380878956076884</v>
      </c>
      <c r="BG109" s="53">
        <f>INDEX('GDP deflators'!$AB$3:$AK$155,MATCH('Country-wise data'!$B109,'GDP deflators'!$B$3:$B$155,),MATCH('Country-wise data'!BG$3,'GDP deflators'!$D$2:$M$2,))</f>
        <v>100</v>
      </c>
      <c r="BH109" cm="1">
        <f t="array" ref="BH109">H109/(INDEX($AX109:$BG109,,MATCH(BH$3,$AX$3:$BG$3,))/100)</f>
        <v>0</v>
      </c>
      <c r="BI109" cm="1">
        <f t="array" ref="BI109">I109/(INDEX($AX109:$BG109,,MATCH(BI$3,$AX$3:$BG$3,))/100)</f>
        <v>0</v>
      </c>
      <c r="BJ109" cm="1">
        <f t="array" ref="BJ109">J109/(INDEX($AX109:$BG109,,MATCH(BJ$3,$AX$3:$BG$3,))/100)</f>
        <v>0</v>
      </c>
      <c r="BK109" cm="1">
        <f t="array" ref="BK109">K109/(INDEX($AX109:$BG109,,MATCH(BK$3,$AX$3:$BG$3,))/100)</f>
        <v>0</v>
      </c>
      <c r="BL109" cm="1">
        <f t="array" ref="BL109">L109/(INDEX($AX109:$BG109,,MATCH(BL$3,$AX$3:$BG$3,))/100)</f>
        <v>0</v>
      </c>
      <c r="BM109" cm="1">
        <f t="array" ref="BM109">M109/(INDEX($AX109:$BG109,,MATCH(BM$3,$AX$3:$BG$3,))/100)</f>
        <v>0</v>
      </c>
      <c r="BN109" cm="1">
        <f t="array" ref="BN109">N109/(INDEX($AX109:$BG109,,MATCH(BN$3,$AX$3:$BG$3,))/100)</f>
        <v>0</v>
      </c>
      <c r="BO109" cm="1">
        <f t="array" ref="BO109">O109/(INDEX($AX109:$BG109,,MATCH(BO$3,$AX$3:$BG$3,))/100)</f>
        <v>0</v>
      </c>
      <c r="BP109" cm="1">
        <f t="array" ref="BP109">P109/(INDEX($AX109:$BG109,,MATCH(BP$3,$AX$3:$BG$3,))/100)</f>
        <v>0</v>
      </c>
      <c r="BQ109" cm="1">
        <f t="array" ref="BQ109">Q109/(INDEX($AX109:$BG109,,MATCH(BQ$3,$AX$3:$BG$3,))/100)</f>
        <v>0</v>
      </c>
      <c r="BS109" cm="1">
        <f t="array" ref="BS109">S109/(INDEX($AX109:$BG109,,MATCH(BS$3,$AX$3:$BG$3,))/100)</f>
        <v>0</v>
      </c>
      <c r="BT109" cm="1">
        <f t="array" ref="BT109">T109/(INDEX($AX109:$BG109,,MATCH(BT$3,$AX$3:$BG$3,))/100)</f>
        <v>0</v>
      </c>
      <c r="BU109" cm="1">
        <f t="array" ref="BU109">U109/(INDEX($AX109:$BG109,,MATCH(BU$3,$AX$3:$BG$3,))/100)</f>
        <v>0</v>
      </c>
      <c r="BV109" cm="1">
        <f t="array" ref="BV109">V109/(INDEX($AX109:$BG109,,MATCH(BV$3,$AX$3:$BG$3,))/100)</f>
        <v>0</v>
      </c>
      <c r="BW109" cm="1">
        <f t="array" ref="BW109">W109/(INDEX($AX109:$BG109,,MATCH(BW$3,$AX$3:$BG$3,))/100)</f>
        <v>0</v>
      </c>
      <c r="BX109" cm="1">
        <f t="array" ref="BX109">X109/(INDEX($AX109:$BG109,,MATCH(BX$3,$AX$3:$BG$3,))/100)</f>
        <v>0</v>
      </c>
      <c r="BY109" cm="1">
        <f t="array" ref="BY109">Y109/(INDEX($AX109:$BG109,,MATCH(BY$3,$AX$3:$BG$3,))/100)</f>
        <v>0</v>
      </c>
      <c r="BZ109" cm="1">
        <f t="array" ref="BZ109">Z109/(INDEX($AX109:$BG109,,MATCH(BZ$3,$AX$3:$BG$3,))/100)</f>
        <v>0</v>
      </c>
      <c r="CA109" cm="1">
        <f t="array" ref="CA109">AA109/(INDEX($AX109:$BG109,,MATCH(CA$3,$AX$3:$BG$3,))/100)</f>
        <v>0</v>
      </c>
      <c r="CB109" cm="1">
        <f t="array" ref="CB109">AB109/(INDEX($AX109:$BG109,,MATCH(CB$3,$AX$3:$BG$3,))/100)</f>
        <v>0</v>
      </c>
      <c r="CC109" cm="1">
        <f t="array" ref="CC109">AC109/(INDEX($AX109:$BG109,,MATCH(CC$3,$AX$3:$BG$3,))/100)</f>
        <v>0</v>
      </c>
      <c r="CD109" cm="1">
        <f t="array" ref="CD109">AD109/(INDEX($AX109:$BG109,,MATCH(CD$3,$AX$3:$BG$3,))/100)</f>
        <v>0</v>
      </c>
      <c r="CE109" cm="1">
        <f t="array" ref="CE109">AE109/(INDEX($AX109:$BG109,,MATCH(CE$3,$AX$3:$BG$3,))/100)</f>
        <v>0</v>
      </c>
      <c r="CF109" cm="1">
        <f t="array" ref="CF109">AF109/(INDEX($AX109:$BG109,,MATCH(CF$3,$AX$3:$BG$3,))/100)</f>
        <v>0</v>
      </c>
      <c r="CG109" cm="1">
        <f t="array" ref="CG109">AG109/(INDEX($AX109:$BG109,,MATCH(CG$3,$AX$3:$BG$3,))/100)</f>
        <v>0</v>
      </c>
      <c r="CH109" cm="1">
        <f t="array" ref="CH109">AH109/(INDEX($AX109:$BG109,,MATCH(CH$3,$AX$3:$BG$3,))/100)</f>
        <v>0</v>
      </c>
      <c r="CI109" cm="1">
        <f t="array" ref="CI109">AI109/(INDEX($AX109:$BG109,,MATCH(CI$3,$AX$3:$BG$3,))/100)</f>
        <v>0</v>
      </c>
      <c r="CJ109" cm="1">
        <f t="array" ref="CJ109">AJ109/(INDEX($AX109:$BG109,,MATCH(CJ$3,$AX$3:$BG$3,))/100)</f>
        <v>0</v>
      </c>
      <c r="CK109" cm="1">
        <f t="array" ref="CK109">AK109/(INDEX($AX109:$BG109,,MATCH(CK$3,$AX$3:$BG$3,))/100)</f>
        <v>0</v>
      </c>
      <c r="CL109" cm="1">
        <f t="array" ref="CL109">AL109/(INDEX($AX109:$BG109,,MATCH(CL$3,$AX$3:$BG$3,))/100)</f>
        <v>0</v>
      </c>
      <c r="CM109" cm="1">
        <f t="array" ref="CM109">AM109/(INDEX($AX109:$BG109,,MATCH(CM$3,$AX$3:$BG$3,))/100)</f>
        <v>0</v>
      </c>
      <c r="CN109" cm="1">
        <f t="array" ref="CN109">AN109/(INDEX($AX109:$BG109,,MATCH(CN$3,$AX$3:$BG$3,))/100)</f>
        <v>0</v>
      </c>
      <c r="CO109" cm="1">
        <f t="array" ref="CO109">AO109/(INDEX($AX109:$BG109,,MATCH(CO$3,$AX$3:$BG$3,))/100)</f>
        <v>0</v>
      </c>
      <c r="CP109" cm="1">
        <f t="array" ref="CP109">AP109/(INDEX($AX109:$BG109,,MATCH(CP$3,$AX$3:$BG$3,))/100)</f>
        <v>0</v>
      </c>
      <c r="CQ109" cm="1">
        <f t="array" ref="CQ109">AQ109/(INDEX($AX109:$BG109,,MATCH(CQ$3,$AX$3:$BG$3,))/100)</f>
        <v>0</v>
      </c>
      <c r="CR109" cm="1">
        <f t="array" ref="CR109">AR109/(INDEX($AX109:$BG109,,MATCH(CR$3,$AX$3:$BG$3,))/100)</f>
        <v>0</v>
      </c>
      <c r="CS109" cm="1">
        <f t="array" ref="CS109">AS109/(INDEX($AX109:$BG109,,MATCH(CS$3,$AX$3:$BG$3,))/100)</f>
        <v>0</v>
      </c>
      <c r="CT109" cm="1">
        <f t="array" ref="CT109">AT109/(INDEX($AX109:$BG109,,MATCH(CT$3,$AX$3:$BG$3,))/100)</f>
        <v>0</v>
      </c>
      <c r="CU109" cm="1">
        <f t="array" ref="CU109">AU109/(INDEX($AX109:$BG109,,MATCH(CU$3,$AX$3:$BG$3,))/100)</f>
        <v>0</v>
      </c>
      <c r="CV109" cm="1">
        <f t="array" ref="CV109">AV109/(INDEX($AX109:$BG109,,MATCH(CV$3,$AX$3:$BG$3,))/100)</f>
        <v>0</v>
      </c>
      <c r="CW109">
        <f t="shared" ref="CW109:CW131" si="151">SUM(CC109:CV109)</f>
        <v>0</v>
      </c>
      <c r="CX109">
        <f>IFERROR(1/INDEX('exch rates'!$BC$5:$BL$268,MATCH('Country-wise data'!$B109,'exch rates'!$A$5:$A$268,),MATCH(CX$3,'exch rates'!$BC$4:$BL$4,)),1)</f>
        <v>1</v>
      </c>
      <c r="CY109">
        <f>IFERROR(1/INDEX('exch rates'!$BC$5:$BL$268,MATCH('Country-wise data'!$B109,'exch rates'!$A$5:$A$268,),MATCH(CY$3,'exch rates'!$BC$4:$BL$4,)),1)</f>
        <v>1</v>
      </c>
      <c r="CZ109">
        <f>IFERROR(1/INDEX('exch rates'!$BC$5:$BL$268,MATCH('Country-wise data'!$B109,'exch rates'!$A$5:$A$268,),MATCH(CZ$3,'exch rates'!$BC$4:$BL$4,)),1)</f>
        <v>1</v>
      </c>
      <c r="DA109">
        <f>IFERROR(1/INDEX('exch rates'!$BC$5:$BL$268,MATCH('Country-wise data'!$B109,'exch rates'!$A$5:$A$268,),MATCH(DA$3,'exch rates'!$BC$4:$BL$4,)),1)</f>
        <v>1</v>
      </c>
      <c r="DB109">
        <f>IFERROR(1/INDEX('exch rates'!$BC$5:$BL$268,MATCH('Country-wise data'!$B109,'exch rates'!$A$5:$A$268,),MATCH(DB$3,'exch rates'!$BC$4:$BL$4,)),1)</f>
        <v>1</v>
      </c>
      <c r="DC109">
        <f>IFERROR(1/INDEX('exch rates'!$BC$5:$BL$268,MATCH('Country-wise data'!$B109,'exch rates'!$A$5:$A$268,),MATCH(DC$3,'exch rates'!$BC$4:$BL$4,)),1)</f>
        <v>1</v>
      </c>
      <c r="DD109">
        <f>IFERROR(1/INDEX('exch rates'!$BC$5:$BL$268,MATCH('Country-wise data'!$B109,'exch rates'!$A$5:$A$268,),MATCH(DD$3,'exch rates'!$BC$4:$BL$4,)),1)</f>
        <v>1</v>
      </c>
      <c r="DE109">
        <f>IFERROR(1/INDEX('exch rates'!$BC$5:$BL$268,MATCH('Country-wise data'!$B109,'exch rates'!$A$5:$A$268,),MATCH(DE$3,'exch rates'!$BC$4:$BL$4,)),1)</f>
        <v>1</v>
      </c>
      <c r="DF109">
        <f>IFERROR(1/INDEX('exch rates'!$BC$5:$BL$268,MATCH('Country-wise data'!$B109,'exch rates'!$A$5:$A$268,),MATCH(DF$3,'exch rates'!$BC$4:$BL$4,)),1)</f>
        <v>1</v>
      </c>
      <c r="DG109">
        <f>IFERROR(1/INDEX('exch rates'!$BC$5:$BL$268,MATCH('Country-wise data'!$B109,'exch rates'!$A$5:$A$268,),MATCH(DG$3,'exch rates'!$BC$4:$BL$4,)),1)</f>
        <v>1</v>
      </c>
      <c r="DH109" cm="1">
        <f t="array" ref="DH109">(BH109/INDEX($CX109:$DG109,,MATCH(DH$3,$CX$3:$DG$3,)))*$DG109</f>
        <v>0</v>
      </c>
      <c r="DI109" cm="1">
        <f t="array" ref="DI109">(BI109/INDEX($CX109:$DG109,,MATCH(DI$3,$CX$3:$DG$3,)))*$DG109</f>
        <v>0</v>
      </c>
      <c r="DJ109" cm="1">
        <f t="array" ref="DJ109">(BJ109/INDEX($CX109:$DG109,,MATCH(DJ$3,$CX$3:$DG$3,)))*$DG109</f>
        <v>0</v>
      </c>
      <c r="DK109" cm="1">
        <f t="array" ref="DK109">(BK109/INDEX($CX109:$DG109,,MATCH(DK$3,$CX$3:$DG$3,)))*$DG109</f>
        <v>0</v>
      </c>
      <c r="DL109" cm="1">
        <f t="array" ref="DL109">(BL109/INDEX($CX109:$DG109,,MATCH(DL$3,$CX$3:$DG$3,)))*$DG109</f>
        <v>0</v>
      </c>
      <c r="DM109" cm="1">
        <f t="array" ref="DM109">(BM109/INDEX($CX109:$DG109,,MATCH(DM$3,$CX$3:$DG$3,)))*$DG109</f>
        <v>0</v>
      </c>
      <c r="DN109" cm="1">
        <f t="array" ref="DN109">(BN109/INDEX($CX109:$DG109,,MATCH(DN$3,$CX$3:$DG$3,)))*$DG109</f>
        <v>0</v>
      </c>
      <c r="DO109" cm="1">
        <f t="array" ref="DO109">(BO109/INDEX($CX109:$DG109,,MATCH(DO$3,$CX$3:$DG$3,)))*$DG109</f>
        <v>0</v>
      </c>
      <c r="DP109" cm="1">
        <f t="array" ref="DP109">(BP109/INDEX($CX109:$DG109,,MATCH(DP$3,$CX$3:$DG$3,)))*$DG109</f>
        <v>0</v>
      </c>
      <c r="DQ109" cm="1">
        <f t="array" ref="DQ109">(BQ109/INDEX($CX109:$DG109,,MATCH(DQ$3,$CX$3:$DG$3,)))*$DG109</f>
        <v>0</v>
      </c>
      <c r="DS109" cm="1">
        <f t="array" ref="DS109">(BS109/INDEX($CX109:$DG109,,MATCH(DS$3,$CX$3:$DG$3,)))*$DG109</f>
        <v>0</v>
      </c>
      <c r="DT109" cm="1">
        <f t="array" ref="DT109">(BT109/INDEX($CX109:$DG109,,MATCH(DT$3,$CX$3:$DG$3,)))*$DG109</f>
        <v>0</v>
      </c>
      <c r="DU109" cm="1">
        <f t="array" ref="DU109">(BU109/INDEX($CX109:$DG109,,MATCH(DU$3,$CX$3:$DG$3,)))*$DG109</f>
        <v>0</v>
      </c>
      <c r="DV109" cm="1">
        <f t="array" ref="DV109">(BV109/INDEX($CX109:$DG109,,MATCH(DV$3,$CX$3:$DG$3,)))*$DG109</f>
        <v>0</v>
      </c>
      <c r="DW109" cm="1">
        <f t="array" ref="DW109">(BW109/INDEX($CX109:$DG109,,MATCH(DW$3,$CX$3:$DG$3,)))*$DG109</f>
        <v>0</v>
      </c>
      <c r="DX109" cm="1">
        <f t="array" ref="DX109">(BX109/INDEX($CX109:$DG109,,MATCH(DX$3,$CX$3:$DG$3,)))*$DG109</f>
        <v>0</v>
      </c>
      <c r="DY109" cm="1">
        <f t="array" ref="DY109">(BY109/INDEX($CX109:$DG109,,MATCH(DY$3,$CX$3:$DG$3,)))*$DG109</f>
        <v>0</v>
      </c>
      <c r="DZ109" cm="1">
        <f t="array" ref="DZ109">(BZ109/INDEX($CX109:$DG109,,MATCH(DZ$3,$CX$3:$DG$3,)))*$DG109</f>
        <v>0</v>
      </c>
      <c r="EA109" cm="1">
        <f t="array" ref="EA109">(CA109/INDEX($CX109:$DG109,,MATCH(EA$3,$CX$3:$DG$3,)))*$DG109</f>
        <v>0</v>
      </c>
      <c r="EB109" cm="1">
        <f t="array" ref="EB109">(CB109/INDEX($CX109:$DG109,,MATCH(EB$3,$CX$3:$DG$3,)))*$DG109</f>
        <v>0</v>
      </c>
      <c r="EC109" s="53" cm="1">
        <f t="array" ref="EC109">(CC109/INDEX($CX109:$DG109,,MATCH(EC$3,$CX$3:$DG$3,)))*$DG109</f>
        <v>0</v>
      </c>
      <c r="ED109" cm="1">
        <f t="array" ref="ED109">(CD109/INDEX($CX109:$DG109,,MATCH(ED$3,$CX$3:$DG$3,)))*$DG109</f>
        <v>0</v>
      </c>
      <c r="EE109" cm="1">
        <f t="array" ref="EE109">(CE109/INDEX($CX109:$DG109,,MATCH(EE$3,$CX$3:$DG$3,)))*$DG109</f>
        <v>0</v>
      </c>
      <c r="EF109" cm="1">
        <f t="array" ref="EF109">(CF109/INDEX($CX109:$DG109,,MATCH(EF$3,$CX$3:$DG$3,)))*$DG109</f>
        <v>0</v>
      </c>
      <c r="EG109" cm="1">
        <f t="array" ref="EG109">(CG109/INDEX($CX109:$DG109,,MATCH(EG$3,$CX$3:$DG$3,)))*$DG109</f>
        <v>0</v>
      </c>
      <c r="EH109" cm="1">
        <f t="array" ref="EH109">(CH109/INDEX($CX109:$DG109,,MATCH(EH$3,$CX$3:$DG$3,)))*$DG109</f>
        <v>0</v>
      </c>
      <c r="EI109" cm="1">
        <f t="array" ref="EI109">(CI109/INDEX($CX109:$DG109,,MATCH(EI$3,$CX$3:$DG$3,)))*$DG109</f>
        <v>0</v>
      </c>
      <c r="EJ109" cm="1">
        <f t="array" ref="EJ109">(CJ109/INDEX($CX109:$DG109,,MATCH(EJ$3,$CX$3:$DG$3,)))*$DG109</f>
        <v>0</v>
      </c>
      <c r="EK109" cm="1">
        <f t="array" ref="EK109">(CK109/INDEX($CX109:$DG109,,MATCH(EK$3,$CX$3:$DG$3,)))*$DG109</f>
        <v>0</v>
      </c>
      <c r="EL109" cm="1">
        <f t="array" ref="EL109">(CL109/INDEX($CX109:$DG109,,MATCH(EL$3,$CX$3:$DG$3,)))*$DG109</f>
        <v>0</v>
      </c>
      <c r="EM109" cm="1">
        <f t="array" ref="EM109">(CM109/INDEX($CX109:$DG109,,MATCH(EM$3,$CX$3:$DG$3,)))*$DG109</f>
        <v>0</v>
      </c>
      <c r="EN109" cm="1">
        <f t="array" ref="EN109">(CN109/INDEX($CX109:$DG109,,MATCH(EN$3,$CX$3:$DG$3,)))*$DG109</f>
        <v>0</v>
      </c>
      <c r="EO109" cm="1">
        <f t="array" ref="EO109">(CO109/INDEX($CX109:$DG109,,MATCH(EO$3,$CX$3:$DG$3,)))*$DG109</f>
        <v>0</v>
      </c>
      <c r="EP109" cm="1">
        <f t="array" ref="EP109">(CP109/INDEX($CX109:$DG109,,MATCH(EP$3,$CX$3:$DG$3,)))*$DG109</f>
        <v>0</v>
      </c>
      <c r="EQ109" cm="1">
        <f t="array" ref="EQ109">(CQ109/INDEX($CX109:$DG109,,MATCH(EQ$3,$CX$3:$DG$3,)))*$DG109</f>
        <v>0</v>
      </c>
      <c r="ER109" cm="1">
        <f t="array" ref="ER109">(CR109/INDEX($CX109:$DG109,,MATCH(ER$3,$CX$3:$DG$3,)))*$DG109</f>
        <v>0</v>
      </c>
      <c r="ES109" cm="1">
        <f t="array" ref="ES109">(CS109/INDEX($CX109:$DG109,,MATCH(ES$3,$CX$3:$DG$3,)))*$DG109</f>
        <v>0</v>
      </c>
      <c r="ET109" cm="1">
        <f t="array" ref="ET109">(CT109/INDEX($CX109:$DG109,,MATCH(ET$3,$CX$3:$DG$3,)))*$DG109</f>
        <v>0</v>
      </c>
      <c r="EU109" cm="1">
        <f t="array" ref="EU109">(CU109/INDEX($CX109:$DG109,,MATCH(EU$3,$CX$3:$DG$3,)))*$DG109</f>
        <v>0</v>
      </c>
      <c r="EV109" cm="1">
        <f t="array" ref="EV109">(CV109/INDEX($CX109:$DG109,,MATCH(EV$3,$CX$3:$DG$3,)))*$DG109</f>
        <v>0</v>
      </c>
      <c r="EW109">
        <f t="shared" si="94"/>
        <v>0</v>
      </c>
      <c r="EY109" s="96">
        <f t="shared" ref="EY109:EY151" si="152">IFERROR(AC109/S109,0)</f>
        <v>0</v>
      </c>
      <c r="EZ109" s="96">
        <f t="shared" ref="EZ109:EZ151" si="153">IFERROR(AD109/T109,0)</f>
        <v>0</v>
      </c>
      <c r="FA109" s="96">
        <f t="shared" ref="FA109:FA151" si="154">IFERROR(AE109/U109,0)</f>
        <v>0</v>
      </c>
      <c r="FB109" s="96">
        <f t="shared" ref="FB109:FB151" si="155">IFERROR(AF109/V109,0)</f>
        <v>0</v>
      </c>
      <c r="FC109" s="96">
        <f t="shared" ref="FC109:FC151" si="156">IFERROR(AG109/W109,0)</f>
        <v>0</v>
      </c>
      <c r="FD109" s="96">
        <f t="shared" ref="FD109:FD151" si="157">IFERROR(AH109/X109,0)</f>
        <v>0</v>
      </c>
      <c r="FE109" s="96">
        <f t="shared" ref="FE109:FE151" si="158">IFERROR(AI109/Y109,0)</f>
        <v>0</v>
      </c>
      <c r="FF109" s="96">
        <f t="shared" ref="FF109:FF151" si="159">IFERROR(AJ109/Z109,0)</f>
        <v>0</v>
      </c>
      <c r="FG109" s="96">
        <f t="shared" ref="FG109:FG151" si="160">IFERROR(AK109/AA109,0)</f>
        <v>0</v>
      </c>
      <c r="FH109" s="96">
        <f t="shared" ref="FH109:FH151" si="161">IFERROR(AL109/AB109,0)</f>
        <v>0</v>
      </c>
      <c r="FJ109" s="96">
        <f t="shared" si="106"/>
        <v>0</v>
      </c>
      <c r="FK109" s="96" t="str">
        <f>IF(AND('Country-wise data'!FJ109&gt;'non-R&amp;D ex_typologies'!$C$17,'Country-wise data'!FJ109&lt;'non-R&amp;D ex_typologies'!$D$17),"Small",IF(AND('Country-wise data'!FJ109&gt;'non-R&amp;D ex_typologies'!$E$17,'Country-wise data'!$FJ$4&lt;'non-R&amp;D ex_typologies'!$F$17),"Medium","Large"))</f>
        <v>Large</v>
      </c>
      <c r="FL109" t="str">
        <f>IF($FK109='non-R&amp;D ex_typologies'!$C$16,IF(AND('Country-wise data'!EY109&gt;'non-R&amp;D ex_typologies'!$C$21,'Country-wise data'!EY109&lt;'non-R&amp;D ex_typologies'!$D$21),'non-R&amp;D ex_typologies'!$B$21,IF(AND('Country-wise data'!EY109&gt;'non-R&amp;D ex_typologies'!$C$19,'Country-wise data'!EY109&lt;'non-R&amp;D ex_typologies'!$D$19),'non-R&amp;D ex_typologies'!$B$19,'non-R&amp;D ex_typologies'!$B$20)),IF($FK109='non-R&amp;D ex_typologies'!$E$16,IF(AND('Country-wise data'!EY109&gt;'non-R&amp;D ex_typologies'!$E$21,'Country-wise data'!EY109&lt;'non-R&amp;D ex_typologies'!$F$21),'non-R&amp;D ex_typologies'!$B$21,IF(AND('Country-wise data'!EY109&gt;'non-R&amp;D ex_typologies'!$E$19,'Country-wise data'!EY109&lt;'non-R&amp;D ex_typologies'!$F$19),'non-R&amp;D ex_typologies'!$B$19,'non-R&amp;D ex_typologies'!$B$20)),IF(AND('Country-wise data'!EY109&gt;'non-R&amp;D ex_typologies'!$G$21,'Country-wise data'!EY109&lt;'non-R&amp;D ex_typologies'!$H$21),'non-R&amp;D ex_typologies'!$B$21,IF(AND('Country-wise data'!EY109&gt;'non-R&amp;D ex_typologies'!$G$19,'Country-wise data'!EY109&lt;'non-R&amp;D ex_typologies'!$H$19),'non-R&amp;D ex_typologies'!$B$19,'non-R&amp;D ex_typologies'!$B$20))))</f>
        <v xml:space="preserve">Research heavy </v>
      </c>
      <c r="FM109" t="str">
        <f>IF($FK109='non-R&amp;D ex_typologies'!$C$16,IF(AND('Country-wise data'!EZ109&gt;'non-R&amp;D ex_typologies'!$C$21,'Country-wise data'!EZ109&lt;'non-R&amp;D ex_typologies'!$D$21),'non-R&amp;D ex_typologies'!$B$21,IF(AND('Country-wise data'!EZ109&gt;'non-R&amp;D ex_typologies'!$C$19,'Country-wise data'!EZ109&lt;'non-R&amp;D ex_typologies'!$D$19),'non-R&amp;D ex_typologies'!$B$19,'non-R&amp;D ex_typologies'!$B$20)),IF($FK109='non-R&amp;D ex_typologies'!$E$16,IF(AND('Country-wise data'!EZ109&gt;'non-R&amp;D ex_typologies'!$E$21,'Country-wise data'!EZ109&lt;'non-R&amp;D ex_typologies'!$F$21),'non-R&amp;D ex_typologies'!$B$21,IF(AND('Country-wise data'!EZ109&gt;'non-R&amp;D ex_typologies'!$E$19,'Country-wise data'!EZ109&lt;'non-R&amp;D ex_typologies'!$F$19),'non-R&amp;D ex_typologies'!$B$19,'non-R&amp;D ex_typologies'!$B$20)),IF(AND('Country-wise data'!EZ109&gt;'non-R&amp;D ex_typologies'!$G$21,'Country-wise data'!EZ109&lt;'non-R&amp;D ex_typologies'!$H$21),'non-R&amp;D ex_typologies'!$B$21,IF(AND('Country-wise data'!EZ109&gt;'non-R&amp;D ex_typologies'!$G$19,'Country-wise data'!EZ109&lt;'non-R&amp;D ex_typologies'!$H$19),'non-R&amp;D ex_typologies'!$B$19,'non-R&amp;D ex_typologies'!$B$20))))</f>
        <v xml:space="preserve">Research heavy </v>
      </c>
      <c r="FN109" t="str">
        <f>IF($FK109='non-R&amp;D ex_typologies'!$C$16,IF(AND('Country-wise data'!FA109&gt;'non-R&amp;D ex_typologies'!$C$21,'Country-wise data'!FA109&lt;'non-R&amp;D ex_typologies'!$D$21),'non-R&amp;D ex_typologies'!$B$21,IF(AND('Country-wise data'!FA109&gt;'non-R&amp;D ex_typologies'!$C$19,'Country-wise data'!FA109&lt;'non-R&amp;D ex_typologies'!$D$19),'non-R&amp;D ex_typologies'!$B$19,'non-R&amp;D ex_typologies'!$B$20)),IF($FK109='non-R&amp;D ex_typologies'!$E$16,IF(AND('Country-wise data'!FA109&gt;'non-R&amp;D ex_typologies'!$E$21,'Country-wise data'!FA109&lt;'non-R&amp;D ex_typologies'!$F$21),'non-R&amp;D ex_typologies'!$B$21,IF(AND('Country-wise data'!FA109&gt;'non-R&amp;D ex_typologies'!$E$19,'Country-wise data'!FA109&lt;'non-R&amp;D ex_typologies'!$F$19),'non-R&amp;D ex_typologies'!$B$19,'non-R&amp;D ex_typologies'!$B$20)),IF(AND('Country-wise data'!FA109&gt;'non-R&amp;D ex_typologies'!$G$21,'Country-wise data'!FA109&lt;'non-R&amp;D ex_typologies'!$H$21),'non-R&amp;D ex_typologies'!$B$21,IF(AND('Country-wise data'!FA109&gt;'non-R&amp;D ex_typologies'!$G$19,'Country-wise data'!FA109&lt;'non-R&amp;D ex_typologies'!$H$19),'non-R&amp;D ex_typologies'!$B$19,'non-R&amp;D ex_typologies'!$B$20))))</f>
        <v xml:space="preserve">Research heavy </v>
      </c>
      <c r="FO109" t="str">
        <f>IF($FK109='non-R&amp;D ex_typologies'!$C$16,IF(AND('Country-wise data'!FB109&gt;'non-R&amp;D ex_typologies'!$C$21,'Country-wise data'!FB109&lt;'non-R&amp;D ex_typologies'!$D$21),'non-R&amp;D ex_typologies'!$B$21,IF(AND('Country-wise data'!FB109&gt;'non-R&amp;D ex_typologies'!$C$19,'Country-wise data'!FB109&lt;'non-R&amp;D ex_typologies'!$D$19),'non-R&amp;D ex_typologies'!$B$19,'non-R&amp;D ex_typologies'!$B$20)),IF($FK109='non-R&amp;D ex_typologies'!$E$16,IF(AND('Country-wise data'!FB109&gt;'non-R&amp;D ex_typologies'!$E$21,'Country-wise data'!FB109&lt;'non-R&amp;D ex_typologies'!$F$21),'non-R&amp;D ex_typologies'!$B$21,IF(AND('Country-wise data'!FB109&gt;'non-R&amp;D ex_typologies'!$E$19,'Country-wise data'!FB109&lt;'non-R&amp;D ex_typologies'!$F$19),'non-R&amp;D ex_typologies'!$B$19,'non-R&amp;D ex_typologies'!$B$20)),IF(AND('Country-wise data'!FB109&gt;'non-R&amp;D ex_typologies'!$G$21,'Country-wise data'!FB109&lt;'non-R&amp;D ex_typologies'!$H$21),'non-R&amp;D ex_typologies'!$B$21,IF(AND('Country-wise data'!FB109&gt;'non-R&amp;D ex_typologies'!$G$19,'Country-wise data'!FB109&lt;'non-R&amp;D ex_typologies'!$H$19),'non-R&amp;D ex_typologies'!$B$19,'non-R&amp;D ex_typologies'!$B$20))))</f>
        <v xml:space="preserve">Research heavy </v>
      </c>
      <c r="FP109" t="str">
        <f>IF($FK109='non-R&amp;D ex_typologies'!$C$16,IF(AND('Country-wise data'!FC109&gt;'non-R&amp;D ex_typologies'!$C$21,'Country-wise data'!FC109&lt;'non-R&amp;D ex_typologies'!$D$21),'non-R&amp;D ex_typologies'!$B$21,IF(AND('Country-wise data'!FC109&gt;'non-R&amp;D ex_typologies'!$C$19,'Country-wise data'!FC109&lt;'non-R&amp;D ex_typologies'!$D$19),'non-R&amp;D ex_typologies'!$B$19,'non-R&amp;D ex_typologies'!$B$20)),IF($FK109='non-R&amp;D ex_typologies'!$E$16,IF(AND('Country-wise data'!FC109&gt;'non-R&amp;D ex_typologies'!$E$21,'Country-wise data'!FC109&lt;'non-R&amp;D ex_typologies'!$F$21),'non-R&amp;D ex_typologies'!$B$21,IF(AND('Country-wise data'!FC109&gt;'non-R&amp;D ex_typologies'!$E$19,'Country-wise data'!FC109&lt;'non-R&amp;D ex_typologies'!$F$19),'non-R&amp;D ex_typologies'!$B$19,'non-R&amp;D ex_typologies'!$B$20)),IF(AND('Country-wise data'!FC109&gt;'non-R&amp;D ex_typologies'!$G$21,'Country-wise data'!FC109&lt;'non-R&amp;D ex_typologies'!$H$21),'non-R&amp;D ex_typologies'!$B$21,IF(AND('Country-wise data'!FC109&gt;'non-R&amp;D ex_typologies'!$G$19,'Country-wise data'!FC109&lt;'non-R&amp;D ex_typologies'!$H$19),'non-R&amp;D ex_typologies'!$B$19,'non-R&amp;D ex_typologies'!$B$20))))</f>
        <v xml:space="preserve">Research heavy </v>
      </c>
      <c r="FQ109" t="str">
        <f>IF($FK109='non-R&amp;D ex_typologies'!$C$16,IF(AND('Country-wise data'!FD109&gt;'non-R&amp;D ex_typologies'!$C$21,'Country-wise data'!FD109&lt;'non-R&amp;D ex_typologies'!$D$21),'non-R&amp;D ex_typologies'!$B$21,IF(AND('Country-wise data'!FD109&gt;'non-R&amp;D ex_typologies'!$C$19,'Country-wise data'!FD109&lt;'non-R&amp;D ex_typologies'!$D$19),'non-R&amp;D ex_typologies'!$B$19,'non-R&amp;D ex_typologies'!$B$20)),IF($FK109='non-R&amp;D ex_typologies'!$E$16,IF(AND('Country-wise data'!FD109&gt;'non-R&amp;D ex_typologies'!$E$21,'Country-wise data'!FD109&lt;'non-R&amp;D ex_typologies'!$F$21),'non-R&amp;D ex_typologies'!$B$21,IF(AND('Country-wise data'!FD109&gt;'non-R&amp;D ex_typologies'!$E$19,'Country-wise data'!FD109&lt;'non-R&amp;D ex_typologies'!$F$19),'non-R&amp;D ex_typologies'!$B$19,'non-R&amp;D ex_typologies'!$B$20)),IF(AND('Country-wise data'!FD109&gt;'non-R&amp;D ex_typologies'!$G$21,'Country-wise data'!FD109&lt;'non-R&amp;D ex_typologies'!$H$21),'non-R&amp;D ex_typologies'!$B$21,IF(AND('Country-wise data'!FD109&gt;'non-R&amp;D ex_typologies'!$G$19,'Country-wise data'!FD109&lt;'non-R&amp;D ex_typologies'!$H$19),'non-R&amp;D ex_typologies'!$B$19,'non-R&amp;D ex_typologies'!$B$20))))</f>
        <v xml:space="preserve">Research heavy </v>
      </c>
      <c r="FR109" t="str">
        <f>IF($FK109='non-R&amp;D ex_typologies'!$C$16,IF(AND('Country-wise data'!FE109&gt;'non-R&amp;D ex_typologies'!$C$21,'Country-wise data'!FE109&lt;'non-R&amp;D ex_typologies'!$D$21),'non-R&amp;D ex_typologies'!$B$21,IF(AND('Country-wise data'!FE109&gt;'non-R&amp;D ex_typologies'!$C$19,'Country-wise data'!FE109&lt;'non-R&amp;D ex_typologies'!$D$19),'non-R&amp;D ex_typologies'!$B$19,'non-R&amp;D ex_typologies'!$B$20)),IF($FK109='non-R&amp;D ex_typologies'!$E$16,IF(AND('Country-wise data'!FE109&gt;'non-R&amp;D ex_typologies'!$E$21,'Country-wise data'!FE109&lt;'non-R&amp;D ex_typologies'!$F$21),'non-R&amp;D ex_typologies'!$B$21,IF(AND('Country-wise data'!FE109&gt;'non-R&amp;D ex_typologies'!$E$19,'Country-wise data'!FE109&lt;'non-R&amp;D ex_typologies'!$F$19),'non-R&amp;D ex_typologies'!$B$19,'non-R&amp;D ex_typologies'!$B$20)),IF(AND('Country-wise data'!FE109&gt;'non-R&amp;D ex_typologies'!$G$21,'Country-wise data'!FE109&lt;'non-R&amp;D ex_typologies'!$H$21),'non-R&amp;D ex_typologies'!$B$21,IF(AND('Country-wise data'!FE109&gt;'non-R&amp;D ex_typologies'!$G$19,'Country-wise data'!FE109&lt;'non-R&amp;D ex_typologies'!$H$19),'non-R&amp;D ex_typologies'!$B$19,'non-R&amp;D ex_typologies'!$B$20))))</f>
        <v xml:space="preserve">Research heavy </v>
      </c>
      <c r="FS109" t="str">
        <f>IF($FK109='non-R&amp;D ex_typologies'!$C$16,IF(AND('Country-wise data'!FF109&gt;'non-R&amp;D ex_typologies'!$C$21,'Country-wise data'!FF109&lt;'non-R&amp;D ex_typologies'!$D$21),'non-R&amp;D ex_typologies'!$B$21,IF(AND('Country-wise data'!FF109&gt;'non-R&amp;D ex_typologies'!$C$19,'Country-wise data'!FF109&lt;'non-R&amp;D ex_typologies'!$D$19),'non-R&amp;D ex_typologies'!$B$19,'non-R&amp;D ex_typologies'!$B$20)),IF($FK109='non-R&amp;D ex_typologies'!$E$16,IF(AND('Country-wise data'!FF109&gt;'non-R&amp;D ex_typologies'!$E$21,'Country-wise data'!FF109&lt;'non-R&amp;D ex_typologies'!$F$21),'non-R&amp;D ex_typologies'!$B$21,IF(AND('Country-wise data'!FF109&gt;'non-R&amp;D ex_typologies'!$E$19,'Country-wise data'!FF109&lt;'non-R&amp;D ex_typologies'!$F$19),'non-R&amp;D ex_typologies'!$B$19,'non-R&amp;D ex_typologies'!$B$20)),IF(AND('Country-wise data'!FF109&gt;'non-R&amp;D ex_typologies'!$G$21,'Country-wise data'!FF109&lt;'non-R&amp;D ex_typologies'!$H$21),'non-R&amp;D ex_typologies'!$B$21,IF(AND('Country-wise data'!FF109&gt;'non-R&amp;D ex_typologies'!$G$19,'Country-wise data'!FF109&lt;'non-R&amp;D ex_typologies'!$H$19),'non-R&amp;D ex_typologies'!$B$19,'non-R&amp;D ex_typologies'!$B$20))))</f>
        <v xml:space="preserve">Research heavy </v>
      </c>
      <c r="FT109" t="str">
        <f>IF($FK109='non-R&amp;D ex_typologies'!$C$16,IF(AND('Country-wise data'!FG109&gt;'non-R&amp;D ex_typologies'!$C$21,'Country-wise data'!FG109&lt;'non-R&amp;D ex_typologies'!$D$21),'non-R&amp;D ex_typologies'!$B$21,IF(AND('Country-wise data'!FG109&gt;'non-R&amp;D ex_typologies'!$C$19,'Country-wise data'!FG109&lt;'non-R&amp;D ex_typologies'!$D$19),'non-R&amp;D ex_typologies'!$B$19,'non-R&amp;D ex_typologies'!$B$20)),IF($FK109='non-R&amp;D ex_typologies'!$E$16,IF(AND('Country-wise data'!FG109&gt;'non-R&amp;D ex_typologies'!$E$21,'Country-wise data'!FG109&lt;'non-R&amp;D ex_typologies'!$F$21),'non-R&amp;D ex_typologies'!$B$21,IF(AND('Country-wise data'!FG109&gt;'non-R&amp;D ex_typologies'!$E$19,'Country-wise data'!FG109&lt;'non-R&amp;D ex_typologies'!$F$19),'non-R&amp;D ex_typologies'!$B$19,'non-R&amp;D ex_typologies'!$B$20)),IF(AND('Country-wise data'!FG109&gt;'non-R&amp;D ex_typologies'!$G$21,'Country-wise data'!FG109&lt;'non-R&amp;D ex_typologies'!$H$21),'non-R&amp;D ex_typologies'!$B$21,IF(AND('Country-wise data'!FG109&gt;'non-R&amp;D ex_typologies'!$G$19,'Country-wise data'!FG109&lt;'non-R&amp;D ex_typologies'!$H$19),'non-R&amp;D ex_typologies'!$B$19,'non-R&amp;D ex_typologies'!$B$20))))</f>
        <v xml:space="preserve">Research heavy </v>
      </c>
      <c r="FU109" t="str">
        <f>IF($FK109='non-R&amp;D ex_typologies'!$C$16,IF(AND('Country-wise data'!FH109&gt;'non-R&amp;D ex_typologies'!$C$21,'Country-wise data'!FH109&lt;'non-R&amp;D ex_typologies'!$D$21),'non-R&amp;D ex_typologies'!$B$21,IF(AND('Country-wise data'!FH109&gt;'non-R&amp;D ex_typologies'!$C$19,'Country-wise data'!FH109&lt;'non-R&amp;D ex_typologies'!$D$19),'non-R&amp;D ex_typologies'!$B$19,'non-R&amp;D ex_typologies'!$B$20)),IF($FK109='non-R&amp;D ex_typologies'!$E$16,IF(AND('Country-wise data'!FH109&gt;'non-R&amp;D ex_typologies'!$E$21,'Country-wise data'!FH109&lt;'non-R&amp;D ex_typologies'!$F$21),'non-R&amp;D ex_typologies'!$B$21,IF(AND('Country-wise data'!FH109&gt;'non-R&amp;D ex_typologies'!$E$19,'Country-wise data'!FH109&lt;'non-R&amp;D ex_typologies'!$F$19),'non-R&amp;D ex_typologies'!$B$19,'non-R&amp;D ex_typologies'!$B$20)),IF(AND('Country-wise data'!FH109&gt;'non-R&amp;D ex_typologies'!$G$21,'Country-wise data'!FH109&lt;'non-R&amp;D ex_typologies'!$H$21),'non-R&amp;D ex_typologies'!$B$21,IF(AND('Country-wise data'!FH109&gt;'non-R&amp;D ex_typologies'!$G$19,'Country-wise data'!FH109&lt;'non-R&amp;D ex_typologies'!$H$19),'non-R&amp;D ex_typologies'!$B$19,'non-R&amp;D ex_typologies'!$B$20))))</f>
        <v xml:space="preserve">Research heavy </v>
      </c>
    </row>
    <row r="110" spans="2:177" x14ac:dyDescent="0.35">
      <c r="B110" t="s">
        <v>271</v>
      </c>
      <c r="C110" t="s">
        <v>272</v>
      </c>
      <c r="D110" t="s">
        <v>385</v>
      </c>
      <c r="E110" t="s">
        <v>26</v>
      </c>
      <c r="F110" t="s">
        <v>369</v>
      </c>
      <c r="G110" s="55">
        <f>Assumptions!$C$13</f>
        <v>1.1000000000000001</v>
      </c>
      <c r="H110">
        <f>SUMIFS(FAOstat!M:M,FAOstat!$B:$B,'Country-wise data'!$B110)*G110</f>
        <v>58.817000000000014</v>
      </c>
      <c r="I110">
        <f>IF(SUMIFS(FAOstat!N:N,FAOstat!$B:$B,'Country-wise data'!$B110)=0,H110*(1+Assumptions!$C$9),SUMIFS(FAOstat!N:N,FAOstat!$B:$B,'Country-wise data'!$B110)*$G110)</f>
        <v>100.82600000000001</v>
      </c>
      <c r="J110">
        <f>IF(SUMIFS(FAOstat!O:O,FAOstat!$B:$B,'Country-wise data'!$B110)=0,I110*(1+Assumptions!$C$9),SUMIFS(FAOstat!O:O,FAOstat!$B:$B,'Country-wise data'!$B110)*$G110)</f>
        <v>97.581000000000017</v>
      </c>
      <c r="K110">
        <f>IF(SUMIFS(FAOstat!P:P,FAOstat!$B:$B,'Country-wise data'!$B110)=0,J110*(1+Assumptions!$C$9),SUMIFS(FAOstat!P:P,FAOstat!$B:$B,'Country-wise data'!$B110)*$G110)</f>
        <v>99.532620000000023</v>
      </c>
      <c r="L110">
        <f>IF(SUMIFS(FAOstat!Q:Q,FAOstat!$B:$B,'Country-wise data'!$B110)=0,K110*(1+Assumptions!$C$9),SUMIFS(FAOstat!Q:Q,FAOstat!$B:$B,'Country-wise data'!$B110)*$G110)</f>
        <v>101.52327240000002</v>
      </c>
      <c r="M110">
        <f>IF(SUMIFS(FAOstat!R:R,FAOstat!$B:$B,'Country-wise data'!$B110)=0,L110*(1+Assumptions!$C$9),SUMIFS(FAOstat!R:R,FAOstat!$B:$B,'Country-wise data'!$B110)*$G110)</f>
        <v>103.55373784800003</v>
      </c>
      <c r="N110">
        <f>IF(SUMIFS(FAOstat!S:S,FAOstat!$B:$B,'Country-wise data'!$B110)=0,M110*(1+Assumptions!$C$9),SUMIFS(FAOstat!S:S,FAOstat!$B:$B,'Country-wise data'!$B110)*$G110)</f>
        <v>78.638999999999996</v>
      </c>
      <c r="O110">
        <f>IF(SUMIFS(FAOstat!T:T,FAOstat!$B:$B,'Country-wise data'!$B110)=0,N110*(1+Assumptions!$C$9),SUMIFS(FAOstat!T:T,FAOstat!$B:$B,'Country-wise data'!$B110)*$G110)</f>
        <v>83.446000000000012</v>
      </c>
      <c r="P110">
        <f>IF(SUMIFS(FAOstat!U:U,FAOstat!$B:$B,'Country-wise data'!$B110)=0,O110*(1+Assumptions!$C$9),SUMIFS(FAOstat!U:U,FAOstat!$B:$B,'Country-wise data'!$B110)*$G110)</f>
        <v>111.47400000000002</v>
      </c>
      <c r="Q110">
        <f>IF(SUMIFS(FAOstat!V:V,FAOstat!$B:$B,'Country-wise data'!$B110)=0,P110*(1+Assumptions!$C$9),SUMIFS(FAOstat!V:V,FAOstat!$B:$B,'Country-wise data'!$B110)*$G110)</f>
        <v>113.70348000000001</v>
      </c>
      <c r="R110" s="36">
        <f t="shared" si="148"/>
        <v>7.5989111261119735E-2</v>
      </c>
      <c r="S110">
        <f>SUMIFS(FAOstat!CE:CE,FAOstat!$B:$B,'Country-wise data'!$B110)</f>
        <v>1627.4218860000001</v>
      </c>
      <c r="T110">
        <f>SUMIFS(FAOstat!CF:CF,FAOstat!$B:$B,'Country-wise data'!$B110)</f>
        <v>1852.3870119999999</v>
      </c>
      <c r="U110">
        <f>SUMIFS(FAOstat!CG:CG,FAOstat!$B:$B,'Country-wise data'!$B110)</f>
        <v>2143.9205830000001</v>
      </c>
      <c r="V110">
        <f>SUMIFS(FAOstat!CH:CH,FAOstat!$B:$B,'Country-wise data'!$B110)</f>
        <v>2202.1663749999998</v>
      </c>
      <c r="W110">
        <f>SUMIFS(FAOstat!CI:CI,FAOstat!$B:$B,'Country-wise data'!$B110)</f>
        <v>2305.4527870000002</v>
      </c>
      <c r="X110">
        <f>SUMIFS(FAOstat!CJ:CJ,FAOstat!$B:$B,'Country-wise data'!$B110)</f>
        <v>2317.694438</v>
      </c>
      <c r="Y110">
        <f>SUMIFS(FAOstat!CK:CK,FAOstat!$B:$B,'Country-wise data'!$B110)</f>
        <v>2484.5934830000001</v>
      </c>
      <c r="Z110">
        <f>SUMIFS(FAOstat!CL:CL,FAOstat!$B:$B,'Country-wise data'!$B110)</f>
        <v>2828.518243</v>
      </c>
      <c r="AA110">
        <f>SUMIFS(FAOstat!CM:CM,FAOstat!$B:$B,'Country-wise data'!$B110)</f>
        <v>2761.6051480000001</v>
      </c>
      <c r="AB110">
        <f>SUMIFS(FAOstat!CN:CN,FAOstat!$B:$B,'Country-wise data'!$B110)</f>
        <v>2816.8372509600003</v>
      </c>
      <c r="AC110" s="53">
        <f>IFERROR(INDEX('ASTI data (new)'!$AF$6:$AL$130,MATCH('Country-wise data'!$B110,'ASTI data (new)'!$C$6:$C$130,),MATCH('Country-wise data'!AC$3,'ASTI data (new)'!$AF$5:$AL$5,)),(INDEX(Assumptions!$G$154:$P$345,MATCH('Country-wise data'!$B110,Assumptions!$B$154:$B$344,),MATCH('Country-wise data'!AC$3,Assumptions!$G$153:$P$153,))*S110))</f>
        <v>10.689118400717797</v>
      </c>
      <c r="AD110" s="53">
        <f>IFERROR(INDEX('ASTI data (new)'!$AF$6:$AL$130,MATCH('Country-wise data'!$B110,'ASTI data (new)'!$C$6:$C$130,),MATCH('Country-wise data'!AD$3,'ASTI data (new)'!$AF$5:$AL$5,)),(INDEX(Assumptions!$G$154:$P$345,MATCH('Country-wise data'!$B110,Assumptions!$B$154:$B$344,),MATCH('Country-wise data'!AD$3,Assumptions!$G$153:$P$153,))*T110))</f>
        <v>12.721204389439965</v>
      </c>
      <c r="AE110" s="53">
        <f>IFERROR(INDEX('ASTI data (new)'!$AF$6:$AL$130,MATCH('Country-wise data'!$B110,'ASTI data (new)'!$C$6:$C$130,),MATCH('Country-wise data'!AE$3,'ASTI data (new)'!$AF$5:$AL$5,)),(INDEX(Assumptions!$G$154:$P$345,MATCH('Country-wise data'!$B110,Assumptions!$B$154:$B$344,),MATCH('Country-wise data'!AE$3,Assumptions!$G$153:$P$153,))*U110))</f>
        <v>15.812065735563635</v>
      </c>
      <c r="AF110" s="53">
        <f>IFERROR(INDEX('ASTI data (new)'!$AF$6:$AL$130,MATCH('Country-wise data'!$B110,'ASTI data (new)'!$C$6:$C$130,),MATCH('Country-wise data'!AF$3,'ASTI data (new)'!$AF$5:$AL$5,)),(INDEX(Assumptions!$G$154:$P$345,MATCH('Country-wise data'!$B110,Assumptions!$B$154:$B$344,),MATCH('Country-wise data'!AF$3,Assumptions!$G$153:$P$153,))*V110))</f>
        <v>16.518094319125609</v>
      </c>
      <c r="AG110" s="53">
        <f>IFERROR(INDEX('ASTI data (new)'!$AF$6:$AL$130,MATCH('Country-wise data'!$B110,'ASTI data (new)'!$C$6:$C$130,),MATCH('Country-wise data'!AG$3,'ASTI data (new)'!$AF$5:$AL$5,)),(INDEX(Assumptions!$G$154:$P$345,MATCH('Country-wise data'!$B110,Assumptions!$B$154:$B$344,),MATCH('Country-wise data'!AG$3,Assumptions!$G$153:$P$153,))*W110))</f>
        <v>19.511601648066179</v>
      </c>
      <c r="AH110" s="53">
        <f>IFERROR(INDEX('ASTI data (new)'!$AF$6:$AL$130,MATCH('Country-wise data'!$B110,'ASTI data (new)'!$C$6:$C$130,),MATCH('Country-wise data'!AH$3,'ASTI data (new)'!$AF$5:$AL$5,)),(INDEX(Assumptions!$G$154:$P$345,MATCH('Country-wise data'!$B110,Assumptions!$B$154:$B$344,),MATCH('Country-wise data'!AH$3,Assumptions!$G$153:$P$153,))*X110))</f>
        <v>14.07460578848649</v>
      </c>
      <c r="AI110" s="53">
        <f>IFERROR(INDEX('ASTI data (new)'!$AF$6:$AL$130,MATCH('Country-wise data'!$B110,'ASTI data (new)'!$C$6:$C$130,),MATCH('Country-wise data'!AI$3,'ASTI data (new)'!$AF$5:$AL$5,)),(INDEX(Assumptions!$G$154:$P$345,MATCH('Country-wise data'!$B110,Assumptions!$B$154:$B$344,),MATCH('Country-wise data'!AI$3,Assumptions!$G$153:$P$153,))*Y110))</f>
        <v>14.081731069916296</v>
      </c>
      <c r="AJ110" s="53">
        <f t="shared" ref="AJ110:AL110" si="162">IFERROR((1+($AI110/$AF110)^(1/3)-1)*AI110,0)</f>
        <v>13.352258984067403</v>
      </c>
      <c r="AK110" s="53">
        <f t="shared" si="162"/>
        <v>12.660575542341217</v>
      </c>
      <c r="AL110" s="53">
        <f t="shared" si="162"/>
        <v>12.00472318988083</v>
      </c>
      <c r="AM110" s="55" cm="1">
        <f t="array" ref="AM110">INDEX('non-R&amp;D ex_typologies'!$J$8:$J$10,MATCH('Country-wise data'!FL110,'non-R&amp;D ex_typologies'!$F$8:$F$10,),)*'Country-wise data'!AC110</f>
        <v>13.472593527884579</v>
      </c>
      <c r="AN110" s="55" cm="1">
        <f t="array" ref="AN110">INDEX('non-R&amp;D ex_typologies'!$J$8:$J$10,MATCH('Country-wise data'!FM110,'non-R&amp;D ex_typologies'!$F$8:$F$10,),)*'Country-wise data'!AD110</f>
        <v>16.0338401633344</v>
      </c>
      <c r="AO110" s="55" cm="1">
        <f t="array" ref="AO110">INDEX('non-R&amp;D ex_typologies'!$J$8:$J$10,MATCH('Country-wise data'!FN110,'non-R&amp;D ex_typologies'!$F$8:$F$10,),)*'Country-wise data'!AE110</f>
        <v>19.929570101603023</v>
      </c>
      <c r="AP110" s="55" cm="1">
        <f t="array" ref="AP110">INDEX('non-R&amp;D ex_typologies'!$J$8:$J$10,MATCH('Country-wise data'!FO110,'non-R&amp;D ex_typologies'!$F$8:$F$10,),)*'Country-wise data'!AF110</f>
        <v>20.819450423703284</v>
      </c>
      <c r="AQ110" s="55" cm="1">
        <f t="array" ref="AQ110">INDEX('non-R&amp;D ex_typologies'!$J$8:$J$10,MATCH('Country-wise data'!FP110,'non-R&amp;D ex_typologies'!$F$8:$F$10,),)*'Country-wise data'!AG110</f>
        <v>24.592475097361266</v>
      </c>
      <c r="AR110" s="55" cm="1">
        <f t="array" ref="AR110">INDEX('non-R&amp;D ex_typologies'!$J$8:$J$10,MATCH('Country-wise data'!FQ110,'non-R&amp;D ex_typologies'!$F$8:$F$10,),)*'Country-wise data'!AH110</f>
        <v>17.739670919984984</v>
      </c>
      <c r="AS110" s="55" cm="1">
        <f t="array" ref="AS110">INDEX('non-R&amp;D ex_typologies'!$J$8:$J$10,MATCH('Country-wise data'!FR110,'non-R&amp;D ex_typologies'!$F$8:$F$10,),)*'Country-wise data'!AI110</f>
        <v>17.748651643827387</v>
      </c>
      <c r="AT110" s="55" cm="1">
        <f t="array" ref="AT110">INDEX('non-R&amp;D ex_typologies'!$J$8:$J$10,MATCH('Country-wise data'!FS110,'non-R&amp;D ex_typologies'!$F$8:$F$10,),)*'Country-wise data'!AJ110</f>
        <v>16.829223068509116</v>
      </c>
      <c r="AU110" s="55" cm="1">
        <f t="array" ref="AU110">INDEX('non-R&amp;D ex_typologies'!$J$8:$J$10,MATCH('Country-wise data'!FT110,'non-R&amp;D ex_typologies'!$F$8:$F$10,),)*'Country-wise data'!AK110</f>
        <v>15.95742340168913</v>
      </c>
      <c r="AV110" s="55" cm="1">
        <f t="array" ref="AV110">INDEX('non-R&amp;D ex_typologies'!$J$8:$J$10,MATCH('Country-wise data'!FU110,'non-R&amp;D ex_typologies'!$F$8:$F$10,),)*'Country-wise data'!AL110</f>
        <v>15.130785335970602</v>
      </c>
      <c r="AW110">
        <f t="shared" si="150"/>
        <v>319.67966275147319</v>
      </c>
      <c r="AX110" s="53">
        <f>INDEX('GDP deflators'!$AB$3:$AK$155,MATCH('Country-wise data'!$B110,'GDP deflators'!$B$3:$B$155,),MATCH('Country-wise data'!AX$3,'GDP deflators'!$D$2:$M$2,))</f>
        <v>73.168205815575192</v>
      </c>
      <c r="AY110" s="53">
        <f>INDEX('GDP deflators'!$AB$3:$AK$155,MATCH('Country-wise data'!$B110,'GDP deflators'!$B$3:$B$155,),MATCH('Country-wise data'!AY$3,'GDP deflators'!$D$2:$M$2,))</f>
        <v>78.4478722578868</v>
      </c>
      <c r="AZ110" s="53">
        <f>INDEX('GDP deflators'!$AB$3:$AK$155,MATCH('Country-wise data'!$B110,'GDP deflators'!$B$3:$B$155,),MATCH('Country-wise data'!AZ$3,'GDP deflators'!$D$2:$M$2,))</f>
        <v>82.180209502292243</v>
      </c>
      <c r="BA110" s="53">
        <f>INDEX('GDP deflators'!$AB$3:$AK$155,MATCH('Country-wise data'!$B110,'GDP deflators'!$B$3:$B$155,),MATCH('Country-wise data'!BA$3,'GDP deflators'!$D$2:$M$2,))</f>
        <v>84.365858958844967</v>
      </c>
      <c r="BB110" s="53">
        <f>INDEX('GDP deflators'!$AB$3:$AK$155,MATCH('Country-wise data'!$B110,'GDP deflators'!$B$3:$B$155,),MATCH('Country-wise data'!BB$3,'GDP deflators'!$D$2:$M$2,))</f>
        <v>88.368157534025883</v>
      </c>
      <c r="BC110" s="53">
        <f>INDEX('GDP deflators'!$AB$3:$AK$155,MATCH('Country-wise data'!$B110,'GDP deflators'!$B$3:$B$155,),MATCH('Country-wise data'!BC$3,'GDP deflators'!$D$2:$M$2,))</f>
        <v>88.83027765758284</v>
      </c>
      <c r="BD110" s="53">
        <f>INDEX('GDP deflators'!$AB$3:$AK$155,MATCH('Country-wise data'!$B110,'GDP deflators'!$B$3:$B$155,),MATCH('Country-wise data'!BD$3,'GDP deflators'!$D$2:$M$2,))</f>
        <v>93.282137962669722</v>
      </c>
      <c r="BE110" s="53">
        <f>INDEX('GDP deflators'!$AB$3:$AK$155,MATCH('Country-wise data'!$B110,'GDP deflators'!$B$3:$B$155,),MATCH('Country-wise data'!BE$3,'GDP deflators'!$D$2:$M$2,))</f>
        <v>100.38087840590337</v>
      </c>
      <c r="BF110" s="53">
        <f>INDEX('GDP deflators'!$AB$3:$AK$155,MATCH('Country-wise data'!$B110,'GDP deflators'!$B$3:$B$155,),MATCH('Country-wise data'!BF$3,'GDP deflators'!$D$2:$M$2,))</f>
        <v>99.631470817131913</v>
      </c>
      <c r="BG110" s="53">
        <f>INDEX('GDP deflators'!$AB$3:$AK$155,MATCH('Country-wise data'!$B110,'GDP deflators'!$B$3:$B$155,),MATCH('Country-wise data'!BG$3,'GDP deflators'!$D$2:$M$2,))</f>
        <v>100</v>
      </c>
      <c r="BH110" cm="1">
        <f t="array" ref="BH110">H110/(INDEX($AX110:$BG110,,MATCH(BH$3,$AX$3:$BG$3,))/100)</f>
        <v>80.386008300178574</v>
      </c>
      <c r="BI110" cm="1">
        <f t="array" ref="BI110">I110/(INDEX($AX110:$BG110,,MATCH(BI$3,$AX$3:$BG$3,))/100)</f>
        <v>128.52611179631251</v>
      </c>
      <c r="BJ110" cm="1">
        <f t="array" ref="BJ110">J110/(INDEX($AX110:$BG110,,MATCH(BJ$3,$AX$3:$BG$3,))/100)</f>
        <v>118.74026677588137</v>
      </c>
      <c r="BK110" cm="1">
        <f t="array" ref="BK110">K110/(INDEX($AX110:$BG110,,MATCH(BK$3,$AX$3:$BG$3,))/100)</f>
        <v>117.97736813010302</v>
      </c>
      <c r="BL110" cm="1">
        <f t="array" ref="BL110">L110/(INDEX($AX110:$BG110,,MATCH(BL$3,$AX$3:$BG$3,))/100)</f>
        <v>114.88671398507863</v>
      </c>
      <c r="BM110" cm="1">
        <f t="array" ref="BM110">M110/(INDEX($AX110:$BG110,,MATCH(BM$3,$AX$3:$BG$3,))/100)</f>
        <v>116.5748217597295</v>
      </c>
      <c r="BN110" cm="1">
        <f t="array" ref="BN110">N110/(INDEX($AX110:$BG110,,MATCH(BN$3,$AX$3:$BG$3,))/100)</f>
        <v>84.302313087496216</v>
      </c>
      <c r="BO110" cm="1">
        <f t="array" ref="BO110">O110/(INDEX($AX110:$BG110,,MATCH(BO$3,$AX$3:$BG$3,))/100)</f>
        <v>83.129378149666181</v>
      </c>
      <c r="BP110" cm="1">
        <f t="array" ref="BP110">P110/(INDEX($AX110:$BG110,,MATCH(BP$3,$AX$3:$BG$3,))/100)</f>
        <v>111.88633379166349</v>
      </c>
      <c r="BQ110" cm="1">
        <f t="array" ref="BQ110">Q110/(INDEX($AX110:$BG110,,MATCH(BQ$3,$AX$3:$BG$3,))/100)</f>
        <v>113.70348000000001</v>
      </c>
      <c r="BS110" cm="1">
        <f t="array" ref="BS110">S110/(INDEX($AX110:$BG110,,MATCH(BS$3,$AX$3:$BG$3,))/100)</f>
        <v>2224.2200254329232</v>
      </c>
      <c r="BT110" cm="1">
        <f t="array" ref="BT110">T110/(INDEX($AX110:$BG110,,MATCH(BT$3,$AX$3:$BG$3,))/100)</f>
        <v>2361.2966912735728</v>
      </c>
      <c r="BU110" cm="1">
        <f t="array" ref="BU110">U110/(INDEX($AX110:$BG110,,MATCH(BU$3,$AX$3:$BG$3,))/100)</f>
        <v>2608.8039881915852</v>
      </c>
      <c r="BV110" cm="1">
        <f t="array" ref="BV110">V110/(INDEX($AX110:$BG110,,MATCH(BV$3,$AX$3:$BG$3,))/100)</f>
        <v>2610.2577537606207</v>
      </c>
      <c r="BW110" cm="1">
        <f t="array" ref="BW110">W110/(INDEX($AX110:$BG110,,MATCH(BW$3,$AX$3:$BG$3,))/100)</f>
        <v>2608.9180213045552</v>
      </c>
      <c r="BX110" cm="1">
        <f t="array" ref="BX110">X110/(INDEX($AX110:$BG110,,MATCH(BX$3,$AX$3:$BG$3,))/100)</f>
        <v>2609.126639155736</v>
      </c>
      <c r="BY110" cm="1">
        <f t="array" ref="BY110">Y110/(INDEX($AX110:$BG110,,MATCH(BY$3,$AX$3:$BG$3,))/100)</f>
        <v>2663.5254479204814</v>
      </c>
      <c r="BZ110" cm="1">
        <f t="array" ref="BZ110">Z110/(INDEX($AX110:$BG110,,MATCH(BZ$3,$AX$3:$BG$3,))/100)</f>
        <v>2817.7859049634053</v>
      </c>
      <c r="CA110" cm="1">
        <f t="array" ref="CA110">AA110/(INDEX($AX110:$BG110,,MATCH(CA$3,$AX$3:$BG$3,))/100)</f>
        <v>2771.8201140167594</v>
      </c>
      <c r="CB110" cm="1">
        <f t="array" ref="CB110">AB110/(INDEX($AX110:$BG110,,MATCH(CB$3,$AX$3:$BG$3,))/100)</f>
        <v>2816.8372509600003</v>
      </c>
      <c r="CC110" cm="1">
        <f t="array" ref="CC110">AC110/(INDEX($AX110:$BG110,,MATCH(CC$3,$AX$3:$BG$3,))/100)</f>
        <v>14.608966123428466</v>
      </c>
      <c r="CD110" cm="1">
        <f t="array" ref="CD110">AD110/(INDEX($AX110:$BG110,,MATCH(CD$3,$AX$3:$BG$3,))/100)</f>
        <v>16.216124189602901</v>
      </c>
      <c r="CE110" cm="1">
        <f t="array" ref="CE110">AE110/(INDEX($AX110:$BG110,,MATCH(CE$3,$AX$3:$BG$3,))/100)</f>
        <v>19.240722104903604</v>
      </c>
      <c r="CF110" cm="1">
        <f t="array" ref="CF110">AF110/(INDEX($AX110:$BG110,,MATCH(CF$3,$AX$3:$BG$3,))/100)</f>
        <v>19.579121842620488</v>
      </c>
      <c r="CG110" cm="1">
        <f t="array" ref="CG110">AG110/(INDEX($AX110:$BG110,,MATCH(CG$3,$AX$3:$BG$3,))/100)</f>
        <v>22.079900942319973</v>
      </c>
      <c r="CH110" cm="1">
        <f t="array" ref="CH110">AH110/(INDEX($AX110:$BG110,,MATCH(CH$3,$AX$3:$BG$3,))/100)</f>
        <v>15.844378920822876</v>
      </c>
      <c r="CI110" cm="1">
        <f t="array" ref="CI110">AI110/(INDEX($AX110:$BG110,,MATCH(CI$3,$AX$3:$BG$3,))/100)</f>
        <v>15.09584940640149</v>
      </c>
      <c r="CJ110" cm="1">
        <f t="array" ref="CJ110">AJ110/(INDEX($AX110:$BG110,,MATCH(CJ$3,$AX$3:$BG$3,))/100)</f>
        <v>13.301596076969735</v>
      </c>
      <c r="CK110" cm="1">
        <f t="array" ref="CK110">AK110/(INDEX($AX110:$BG110,,MATCH(CK$3,$AX$3:$BG$3,))/100)</f>
        <v>12.707406041991497</v>
      </c>
      <c r="CL110" cm="1">
        <f t="array" ref="CL110">AL110/(INDEX($AX110:$BG110,,MATCH(CL$3,$AX$3:$BG$3,))/100)</f>
        <v>12.00472318988083</v>
      </c>
      <c r="CM110" cm="1">
        <f t="array" ref="CM110">AM110/(INDEX($AX110:$BG110,,MATCH(CM$3,$AX$3:$BG$3,))/100)</f>
        <v>18.413180120670241</v>
      </c>
      <c r="CN110" cm="1">
        <f t="array" ref="CN110">AN110/(INDEX($AX110:$BG110,,MATCH(CN$3,$AX$3:$BG$3,))/100)</f>
        <v>20.4388464617948</v>
      </c>
      <c r="CO110" cm="1">
        <f t="array" ref="CO110">AO110/(INDEX($AX110:$BG110,,MATCH(CO$3,$AX$3:$BG$3,))/100)</f>
        <v>24.251057793965746</v>
      </c>
      <c r="CP110" cm="1">
        <f t="array" ref="CP110">AP110/(INDEX($AX110:$BG110,,MATCH(CP$3,$AX$3:$BG$3,))/100)</f>
        <v>24.677577731839783</v>
      </c>
      <c r="CQ110" cm="1">
        <f t="array" ref="CQ110">AQ110/(INDEX($AX110:$BG110,,MATCH(CQ$3,$AX$3:$BG$3,))/100)</f>
        <v>27.829566422601953</v>
      </c>
      <c r="CR110" cm="1">
        <f t="array" ref="CR110">AR110/(INDEX($AX110:$BG110,,MATCH(CR$3,$AX$3:$BG$3,))/100)</f>
        <v>19.970297727050578</v>
      </c>
      <c r="CS110" cm="1">
        <f t="array" ref="CS110">AS110/(INDEX($AX110:$BG110,,MATCH(CS$3,$AX$3:$BG$3,))/100)</f>
        <v>19.026849117598658</v>
      </c>
      <c r="CT110" cm="1">
        <f t="array" ref="CT110">AT110/(INDEX($AX110:$BG110,,MATCH(CT$3,$AX$3:$BG$3,))/100)</f>
        <v>16.765367404395409</v>
      </c>
      <c r="CU110" cm="1">
        <f t="array" ref="CU110">AU110/(INDEX($AX110:$BG110,,MATCH(CU$3,$AX$3:$BG$3,))/100)</f>
        <v>16.016448689167806</v>
      </c>
      <c r="CV110" cm="1">
        <f t="array" ref="CV110">AV110/(INDEX($AX110:$BG110,,MATCH(CV$3,$AX$3:$BG$3,))/100)</f>
        <v>15.130785335970602</v>
      </c>
      <c r="CW110">
        <f t="shared" si="151"/>
        <v>363.19876564399743</v>
      </c>
      <c r="CX110">
        <f>IFERROR(1/INDEX('exch rates'!$BC$5:$BL$268,MATCH('Country-wise data'!$B110,'exch rates'!$A$5:$A$268,),MATCH(CX$3,'exch rates'!$BC$4:$BL$4,)),1)</f>
        <v>1.7148808075688816E-3</v>
      </c>
      <c r="CY110">
        <f>IFERROR(1/INDEX('exch rates'!$BC$5:$BL$268,MATCH('Country-wise data'!$B110,'exch rates'!$A$5:$A$268,),MATCH(CY$3,'exch rates'!$BC$4:$BL$4,)),1)</f>
        <v>1.6658156576684422E-3</v>
      </c>
      <c r="CZ110">
        <f>IFERROR(1/INDEX('exch rates'!$BC$5:$BL$268,MATCH('Country-wise data'!$B110,'exch rates'!$A$5:$A$268,),MATCH(CZ$3,'exch rates'!$BC$4:$BL$4,)),1)</f>
        <v>1.6278819918157767E-3</v>
      </c>
      <c r="DA110">
        <f>IFERROR(1/INDEX('exch rates'!$BC$5:$BL$268,MATCH('Country-wise data'!$B110,'exch rates'!$A$5:$A$268,),MATCH(DA$3,'exch rates'!$BC$4:$BL$4,)),1)</f>
        <v>1.5464651510816926E-3</v>
      </c>
      <c r="DB110">
        <f>IFERROR(1/INDEX('exch rates'!$BC$5:$BL$268,MATCH('Country-wise data'!$B110,'exch rates'!$A$5:$A$268,),MATCH(DB$3,'exch rates'!$BC$4:$BL$4,)),1)</f>
        <v>1.4653350191898187E-3</v>
      </c>
      <c r="DC110">
        <f>IFERROR(1/INDEX('exch rates'!$BC$5:$BL$268,MATCH('Country-wise data'!$B110,'exch rates'!$A$5:$A$268,),MATCH(DC$3,'exch rates'!$BC$4:$BL$4,)),1)</f>
        <v>1.3891598609195651E-3</v>
      </c>
      <c r="DD110">
        <f>IFERROR(1/INDEX('exch rates'!$BC$5:$BL$268,MATCH('Country-wise data'!$B110,'exch rates'!$A$5:$A$268,),MATCH(DD$3,'exch rates'!$BC$4:$BL$4,)),1)</f>
        <v>1.2702420666994411E-3</v>
      </c>
      <c r="DE110">
        <f>IFERROR(1/INDEX('exch rates'!$BC$5:$BL$268,MATCH('Country-wise data'!$B110,'exch rates'!$A$5:$A$268,),MATCH(DE$3,'exch rates'!$BC$4:$BL$4,)),1)</f>
        <v>1.2025672312655378E-3</v>
      </c>
      <c r="DF110">
        <f>IFERROR(1/INDEX('exch rates'!$BC$5:$BL$268,MATCH('Country-wise data'!$B110,'exch rates'!$A$5:$A$268,),MATCH(DF$3,'exch rates'!$BC$4:$BL$4,)),1)</f>
        <v>1.1613141917830017E-3</v>
      </c>
      <c r="DG110">
        <f>IFERROR(1/INDEX('exch rates'!$BC$5:$BL$268,MATCH('Country-wise data'!$B110,'exch rates'!$A$5:$A$268,),MATCH(DG$3,'exch rates'!$BC$4:$BL$4,)),1)</f>
        <v>1.1119135309234588E-3</v>
      </c>
      <c r="DH110" cm="1">
        <f t="array" ref="DH110">(BH110/INDEX($CX110:$DG110,,MATCH(DH$3,$CX$3:$DG$3,)))*$DG110</f>
        <v>52.121575990233247</v>
      </c>
      <c r="DI110" cm="1">
        <f t="array" ref="DI110">(BI110/INDEX($CX110:$DG110,,MATCH(DI$3,$CX$3:$DG$3,)))*$DG110</f>
        <v>85.789758383784701</v>
      </c>
      <c r="DJ110" cm="1">
        <f t="array" ref="DJ110">(BJ110/INDEX($CX110:$DG110,,MATCH(DJ$3,$CX$3:$DG$3,)))*$DG110</f>
        <v>81.10471763760691</v>
      </c>
      <c r="DK110" cm="1">
        <f t="array" ref="DK110">(BK110/INDEX($CX110:$DG110,,MATCH(DK$3,$CX$3:$DG$3,)))*$DG110</f>
        <v>84.826115787247971</v>
      </c>
      <c r="DL110" cm="1">
        <f t="array" ref="DL110">(BL110/INDEX($CX110:$DG110,,MATCH(DL$3,$CX$3:$DG$3,)))*$DG110</f>
        <v>87.177396384051335</v>
      </c>
      <c r="DM110" cm="1">
        <f t="array" ref="DM110">(BM110/INDEX($CX110:$DG110,,MATCH(DM$3,$CX$3:$DG$3,)))*$DG110</f>
        <v>93.309003035712522</v>
      </c>
      <c r="DN110" cm="1">
        <f t="array" ref="DN110">(BN110/INDEX($CX110:$DG110,,MATCH(DN$3,$CX$3:$DG$3,)))*$DG110</f>
        <v>73.794503478928178</v>
      </c>
      <c r="DO110" cm="1">
        <f t="array" ref="DO110">(BO110/INDEX($CX110:$DG110,,MATCH(DO$3,$CX$3:$DG$3,)))*$DG110</f>
        <v>76.86279650626598</v>
      </c>
      <c r="DP110" cm="1">
        <f t="array" ref="DP110">(BP110/INDEX($CX110:$DG110,,MATCH(DP$3,$CX$3:$DG$3,)))*$DG110</f>
        <v>107.12684762541471</v>
      </c>
      <c r="DQ110" cm="1">
        <f t="array" ref="DQ110">(BQ110/INDEX($CX110:$DG110,,MATCH(DQ$3,$CX$3:$DG$3,)))*$DG110</f>
        <v>113.70348000000001</v>
      </c>
      <c r="DS110" cm="1">
        <f t="array" ref="DS110">(BS110/INDEX($CX110:$DG110,,MATCH(DS$3,$CX$3:$DG$3,)))*$DG110</f>
        <v>1442.1645697556437</v>
      </c>
      <c r="DT110" cm="1">
        <f t="array" ref="DT110">(BT110/INDEX($CX110:$DG110,,MATCH(DT$3,$CX$3:$DG$3,)))*$DG110</f>
        <v>1576.1394302336782</v>
      </c>
      <c r="DU110" cm="1">
        <f t="array" ref="DU110">(BU110/INDEX($CX110:$DG110,,MATCH(DU$3,$CX$3:$DG$3,)))*$DG110</f>
        <v>1781.9255133854806</v>
      </c>
      <c r="DV110" cm="1">
        <f t="array" ref="DV110">(BV110/INDEX($CX110:$DG110,,MATCH(DV$3,$CX$3:$DG$3,)))*$DG110</f>
        <v>1876.7839117319941</v>
      </c>
      <c r="DW110" cm="1">
        <f t="array" ref="DW110">(BW110/INDEX($CX110:$DG110,,MATCH(DW$3,$CX$3:$DG$3,)))*$DG110</f>
        <v>1979.6778285981929</v>
      </c>
      <c r="DX110" cm="1">
        <f t="array" ref="DX110">(BX110/INDEX($CX110:$DG110,,MATCH(DX$3,$CX$3:$DG$3,)))*$DG110</f>
        <v>2088.4012672592562</v>
      </c>
      <c r="DY110" cm="1">
        <f t="array" ref="DY110">(BY110/INDEX($CX110:$DG110,,MATCH(DY$3,$CX$3:$DG$3,)))*$DG110</f>
        <v>2331.531967916248</v>
      </c>
      <c r="DZ110" cm="1">
        <f t="array" ref="DZ110">(BZ110/INDEX($CX110:$DG110,,MATCH(DZ$3,$CX$3:$DG$3,)))*$DG110</f>
        <v>2605.3714033742776</v>
      </c>
      <c r="EA110" cm="1">
        <f t="array" ref="EA110">(CA110/INDEX($CX110:$DG110,,MATCH(EA$3,$CX$3:$DG$3,)))*$DG110</f>
        <v>2653.9108123092096</v>
      </c>
      <c r="EB110" cm="1">
        <f t="array" ref="EB110">(CB110/INDEX($CX110:$DG110,,MATCH(EB$3,$CX$3:$DG$3,)))*$DG110</f>
        <v>2816.8372509600003</v>
      </c>
      <c r="EC110" s="53" cm="1">
        <f t="array" ref="EC110">(CC110/INDEX($CX110:$DG110,,MATCH(EC$3,$CX$3:$DG$3,)))*$DG110</f>
        <v>9.4723242768521523</v>
      </c>
      <c r="ED110" cm="1">
        <f t="array" ref="ED110">(CD110/INDEX($CX110:$DG110,,MATCH(ED$3,$CX$3:$DG$3,)))*$DG110</f>
        <v>10.824083578846684</v>
      </c>
      <c r="EE110" cm="1">
        <f t="array" ref="EE110">(CE110/INDEX($CX110:$DG110,,MATCH(EE$3,$CX$3:$DG$3,)))*$DG110</f>
        <v>13.142242103997376</v>
      </c>
      <c r="EF110" cm="1">
        <f t="array" ref="EF110">(CF110/INDEX($CX110:$DG110,,MATCH(EF$3,$CX$3:$DG$3,)))*$DG110</f>
        <v>14.077453012879914</v>
      </c>
      <c r="EG110" cm="1">
        <f t="array" ref="EG110">(CG110/INDEX($CX110:$DG110,,MATCH(EG$3,$CX$3:$DG$3,)))*$DG110</f>
        <v>16.75448979086665</v>
      </c>
      <c r="EH110" cm="1">
        <f t="array" ref="EH110">(CH110/INDEX($CX110:$DG110,,MATCH(EH$3,$CX$3:$DG$3,)))*$DG110</f>
        <v>12.682182811904235</v>
      </c>
      <c r="EI110" cm="1">
        <f t="array" ref="EI110">(CI110/INDEX($CX110:$DG110,,MATCH(EI$3,$CX$3:$DG$3,)))*$DG110</f>
        <v>13.214236605606242</v>
      </c>
      <c r="EJ110" cm="1">
        <f t="array" ref="EJ110">(CJ110/INDEX($CX110:$DG110,,MATCH(EJ$3,$CX$3:$DG$3,)))*$DG110</f>
        <v>12.298875502616475</v>
      </c>
      <c r="EK110" cm="1">
        <f t="array" ref="EK110">(CK110/INDEX($CX110:$DG110,,MATCH(EK$3,$CX$3:$DG$3,)))*$DG110</f>
        <v>12.16685098744496</v>
      </c>
      <c r="EL110" cm="1">
        <f t="array" ref="EL110">(CL110/INDEX($CX110:$DG110,,MATCH(EL$3,$CX$3:$DG$3,)))*$DG110</f>
        <v>12.00472318988083</v>
      </c>
      <c r="EM110" cm="1">
        <f t="array" ref="EM110">(CM110/INDEX($CX110:$DG110,,MATCH(EM$3,$CX$3:$DG$3,)))*$DG110</f>
        <v>11.938942947602913</v>
      </c>
      <c r="EN110" cm="1">
        <f t="array" ref="EN110">(CN110/INDEX($CX110:$DG110,,MATCH(EN$3,$CX$3:$DG$3,)))*$DG110</f>
        <v>13.642704000720855</v>
      </c>
      <c r="EO110" cm="1">
        <f t="array" ref="EO110">(CO110/INDEX($CX110:$DG110,,MATCH(EO$3,$CX$3:$DG$3,)))*$DG110</f>
        <v>16.564517229065146</v>
      </c>
      <c r="EP110" cm="1">
        <f t="array" ref="EP110">(CP110/INDEX($CX110:$DG110,,MATCH(EP$3,$CX$3:$DG$3,)))*$DG110</f>
        <v>17.743259569254011</v>
      </c>
      <c r="EQ110" cm="1">
        <f t="array" ref="EQ110">(CQ110/INDEX($CX110:$DG110,,MATCH(EQ$3,$CX$3:$DG$3,)))*$DG110</f>
        <v>21.117403910904411</v>
      </c>
      <c r="ER110" cm="1">
        <f t="array" ref="ER110">(CR110/INDEX($CX110:$DG110,,MATCH(ER$3,$CX$3:$DG$3,)))*$DG110</f>
        <v>15.984657262252453</v>
      </c>
      <c r="ES110" cm="1">
        <f t="array" ref="ES110">(CS110/INDEX($CX110:$DG110,,MATCH(ES$3,$CX$3:$DG$3,)))*$DG110</f>
        <v>16.655259292166797</v>
      </c>
      <c r="ET110" cm="1">
        <f t="array" ref="ET110">(CT110/INDEX($CX110:$DG110,,MATCH(ET$3,$CX$3:$DG$3,)))*$DG110</f>
        <v>15.501535700613248</v>
      </c>
      <c r="EU110" cm="1">
        <f t="array" ref="EU110">(CU110/INDEX($CX110:$DG110,,MATCH(EU$3,$CX$3:$DG$3,)))*$DG110</f>
        <v>15.335131647262841</v>
      </c>
      <c r="EV110" cm="1">
        <f t="array" ref="EV110">(CV110/INDEX($CX110:$DG110,,MATCH(EV$3,$CX$3:$DG$3,)))*$DG110</f>
        <v>15.130785335970602</v>
      </c>
      <c r="EW110">
        <f t="shared" si="94"/>
        <v>286.25165875670882</v>
      </c>
      <c r="EY110" s="96">
        <f t="shared" si="152"/>
        <v>6.5681299315633003E-3</v>
      </c>
      <c r="EZ110" s="96">
        <f t="shared" si="153"/>
        <v>6.8674657655394778E-3</v>
      </c>
      <c r="FA110" s="96">
        <f t="shared" si="154"/>
        <v>7.3753038526444496E-3</v>
      </c>
      <c r="FB110" s="96">
        <f t="shared" si="155"/>
        <v>7.5008384955135878E-3</v>
      </c>
      <c r="FC110" s="96">
        <f t="shared" si="156"/>
        <v>8.4632406085643156E-3</v>
      </c>
      <c r="FD110" s="96">
        <f t="shared" si="157"/>
        <v>6.0726753094475392E-3</v>
      </c>
      <c r="FE110" s="96">
        <f t="shared" si="158"/>
        <v>5.6676197399155356E-3</v>
      </c>
      <c r="FF110" s="96">
        <f t="shared" si="159"/>
        <v>4.7205843614802536E-3</v>
      </c>
      <c r="FG110" s="96">
        <f t="shared" si="160"/>
        <v>4.5844988200106065E-3</v>
      </c>
      <c r="FH110" s="96">
        <f t="shared" si="161"/>
        <v>4.2617737981807523E-3</v>
      </c>
      <c r="FJ110" s="96">
        <f t="shared" si="106"/>
        <v>2609.2591836979641</v>
      </c>
      <c r="FK110" s="96" t="str">
        <f>IF(AND('Country-wise data'!FJ110&gt;'non-R&amp;D ex_typologies'!$C$17,'Country-wise data'!FJ110&lt;'non-R&amp;D ex_typologies'!$D$17),"Small",IF(AND('Country-wise data'!FJ110&gt;'non-R&amp;D ex_typologies'!$E$17,'Country-wise data'!$FJ$4&lt;'non-R&amp;D ex_typologies'!$F$17),"Medium","Large"))</f>
        <v>Medium</v>
      </c>
      <c r="FL110" t="str">
        <f>IF($FK110='non-R&amp;D ex_typologies'!$C$16,IF(AND('Country-wise data'!EY110&gt;'non-R&amp;D ex_typologies'!$C$21,'Country-wise data'!EY110&lt;'non-R&amp;D ex_typologies'!$D$21),'non-R&amp;D ex_typologies'!$B$21,IF(AND('Country-wise data'!EY110&gt;'non-R&amp;D ex_typologies'!$C$19,'Country-wise data'!EY110&lt;'non-R&amp;D ex_typologies'!$D$19),'non-R&amp;D ex_typologies'!$B$19,'non-R&amp;D ex_typologies'!$B$20)),IF($FK110='non-R&amp;D ex_typologies'!$E$16,IF(AND('Country-wise data'!EY110&gt;'non-R&amp;D ex_typologies'!$E$21,'Country-wise data'!EY110&lt;'non-R&amp;D ex_typologies'!$F$21),'non-R&amp;D ex_typologies'!$B$21,IF(AND('Country-wise data'!EY110&gt;'non-R&amp;D ex_typologies'!$E$19,'Country-wise data'!EY110&lt;'non-R&amp;D ex_typologies'!$F$19),'non-R&amp;D ex_typologies'!$B$19,'non-R&amp;D ex_typologies'!$B$20)),IF(AND('Country-wise data'!EY110&gt;'non-R&amp;D ex_typologies'!$G$21,'Country-wise data'!EY110&lt;'non-R&amp;D ex_typologies'!$H$21),'non-R&amp;D ex_typologies'!$B$21,IF(AND('Country-wise data'!EY110&gt;'non-R&amp;D ex_typologies'!$G$19,'Country-wise data'!EY110&lt;'non-R&amp;D ex_typologies'!$H$19),'non-R&amp;D ex_typologies'!$B$19,'non-R&amp;D ex_typologies'!$B$20))))</f>
        <v>Balanced</v>
      </c>
      <c r="FM110" t="str">
        <f>IF($FK110='non-R&amp;D ex_typologies'!$C$16,IF(AND('Country-wise data'!EZ110&gt;'non-R&amp;D ex_typologies'!$C$21,'Country-wise data'!EZ110&lt;'non-R&amp;D ex_typologies'!$D$21),'non-R&amp;D ex_typologies'!$B$21,IF(AND('Country-wise data'!EZ110&gt;'non-R&amp;D ex_typologies'!$C$19,'Country-wise data'!EZ110&lt;'non-R&amp;D ex_typologies'!$D$19),'non-R&amp;D ex_typologies'!$B$19,'non-R&amp;D ex_typologies'!$B$20)),IF($FK110='non-R&amp;D ex_typologies'!$E$16,IF(AND('Country-wise data'!EZ110&gt;'non-R&amp;D ex_typologies'!$E$21,'Country-wise data'!EZ110&lt;'non-R&amp;D ex_typologies'!$F$21),'non-R&amp;D ex_typologies'!$B$21,IF(AND('Country-wise data'!EZ110&gt;'non-R&amp;D ex_typologies'!$E$19,'Country-wise data'!EZ110&lt;'non-R&amp;D ex_typologies'!$F$19),'non-R&amp;D ex_typologies'!$B$19,'non-R&amp;D ex_typologies'!$B$20)),IF(AND('Country-wise data'!EZ110&gt;'non-R&amp;D ex_typologies'!$G$21,'Country-wise data'!EZ110&lt;'non-R&amp;D ex_typologies'!$H$21),'non-R&amp;D ex_typologies'!$B$21,IF(AND('Country-wise data'!EZ110&gt;'non-R&amp;D ex_typologies'!$G$19,'Country-wise data'!EZ110&lt;'non-R&amp;D ex_typologies'!$H$19),'non-R&amp;D ex_typologies'!$B$19,'non-R&amp;D ex_typologies'!$B$20))))</f>
        <v>Balanced</v>
      </c>
      <c r="FN110" t="str">
        <f>IF($FK110='non-R&amp;D ex_typologies'!$C$16,IF(AND('Country-wise data'!FA110&gt;'non-R&amp;D ex_typologies'!$C$21,'Country-wise data'!FA110&lt;'non-R&amp;D ex_typologies'!$D$21),'non-R&amp;D ex_typologies'!$B$21,IF(AND('Country-wise data'!FA110&gt;'non-R&amp;D ex_typologies'!$C$19,'Country-wise data'!FA110&lt;'non-R&amp;D ex_typologies'!$D$19),'non-R&amp;D ex_typologies'!$B$19,'non-R&amp;D ex_typologies'!$B$20)),IF($FK110='non-R&amp;D ex_typologies'!$E$16,IF(AND('Country-wise data'!FA110&gt;'non-R&amp;D ex_typologies'!$E$21,'Country-wise data'!FA110&lt;'non-R&amp;D ex_typologies'!$F$21),'non-R&amp;D ex_typologies'!$B$21,IF(AND('Country-wise data'!FA110&gt;'non-R&amp;D ex_typologies'!$E$19,'Country-wise data'!FA110&lt;'non-R&amp;D ex_typologies'!$F$19),'non-R&amp;D ex_typologies'!$B$19,'non-R&amp;D ex_typologies'!$B$20)),IF(AND('Country-wise data'!FA110&gt;'non-R&amp;D ex_typologies'!$G$21,'Country-wise data'!FA110&lt;'non-R&amp;D ex_typologies'!$H$21),'non-R&amp;D ex_typologies'!$B$21,IF(AND('Country-wise data'!FA110&gt;'non-R&amp;D ex_typologies'!$G$19,'Country-wise data'!FA110&lt;'non-R&amp;D ex_typologies'!$H$19),'non-R&amp;D ex_typologies'!$B$19,'non-R&amp;D ex_typologies'!$B$20))))</f>
        <v>Balanced</v>
      </c>
      <c r="FO110" t="str">
        <f>IF($FK110='non-R&amp;D ex_typologies'!$C$16,IF(AND('Country-wise data'!FB110&gt;'non-R&amp;D ex_typologies'!$C$21,'Country-wise data'!FB110&lt;'non-R&amp;D ex_typologies'!$D$21),'non-R&amp;D ex_typologies'!$B$21,IF(AND('Country-wise data'!FB110&gt;'non-R&amp;D ex_typologies'!$C$19,'Country-wise data'!FB110&lt;'non-R&amp;D ex_typologies'!$D$19),'non-R&amp;D ex_typologies'!$B$19,'non-R&amp;D ex_typologies'!$B$20)),IF($FK110='non-R&amp;D ex_typologies'!$E$16,IF(AND('Country-wise data'!FB110&gt;'non-R&amp;D ex_typologies'!$E$21,'Country-wise data'!FB110&lt;'non-R&amp;D ex_typologies'!$F$21),'non-R&amp;D ex_typologies'!$B$21,IF(AND('Country-wise data'!FB110&gt;'non-R&amp;D ex_typologies'!$E$19,'Country-wise data'!FB110&lt;'non-R&amp;D ex_typologies'!$F$19),'non-R&amp;D ex_typologies'!$B$19,'non-R&amp;D ex_typologies'!$B$20)),IF(AND('Country-wise data'!FB110&gt;'non-R&amp;D ex_typologies'!$G$21,'Country-wise data'!FB110&lt;'non-R&amp;D ex_typologies'!$H$21),'non-R&amp;D ex_typologies'!$B$21,IF(AND('Country-wise data'!FB110&gt;'non-R&amp;D ex_typologies'!$G$19,'Country-wise data'!FB110&lt;'non-R&amp;D ex_typologies'!$H$19),'non-R&amp;D ex_typologies'!$B$19,'non-R&amp;D ex_typologies'!$B$20))))</f>
        <v>Balanced</v>
      </c>
      <c r="FP110" t="str">
        <f>IF($FK110='non-R&amp;D ex_typologies'!$C$16,IF(AND('Country-wise data'!FC110&gt;'non-R&amp;D ex_typologies'!$C$21,'Country-wise data'!FC110&lt;'non-R&amp;D ex_typologies'!$D$21),'non-R&amp;D ex_typologies'!$B$21,IF(AND('Country-wise data'!FC110&gt;'non-R&amp;D ex_typologies'!$C$19,'Country-wise data'!FC110&lt;'non-R&amp;D ex_typologies'!$D$19),'non-R&amp;D ex_typologies'!$B$19,'non-R&amp;D ex_typologies'!$B$20)),IF($FK110='non-R&amp;D ex_typologies'!$E$16,IF(AND('Country-wise data'!FC110&gt;'non-R&amp;D ex_typologies'!$E$21,'Country-wise data'!FC110&lt;'non-R&amp;D ex_typologies'!$F$21),'non-R&amp;D ex_typologies'!$B$21,IF(AND('Country-wise data'!FC110&gt;'non-R&amp;D ex_typologies'!$E$19,'Country-wise data'!FC110&lt;'non-R&amp;D ex_typologies'!$F$19),'non-R&amp;D ex_typologies'!$B$19,'non-R&amp;D ex_typologies'!$B$20)),IF(AND('Country-wise data'!FC110&gt;'non-R&amp;D ex_typologies'!$G$21,'Country-wise data'!FC110&lt;'non-R&amp;D ex_typologies'!$H$21),'non-R&amp;D ex_typologies'!$B$21,IF(AND('Country-wise data'!FC110&gt;'non-R&amp;D ex_typologies'!$G$19,'Country-wise data'!FC110&lt;'non-R&amp;D ex_typologies'!$H$19),'non-R&amp;D ex_typologies'!$B$19,'non-R&amp;D ex_typologies'!$B$20))))</f>
        <v>Balanced</v>
      </c>
      <c r="FQ110" t="str">
        <f>IF($FK110='non-R&amp;D ex_typologies'!$C$16,IF(AND('Country-wise data'!FD110&gt;'non-R&amp;D ex_typologies'!$C$21,'Country-wise data'!FD110&lt;'non-R&amp;D ex_typologies'!$D$21),'non-R&amp;D ex_typologies'!$B$21,IF(AND('Country-wise data'!FD110&gt;'non-R&amp;D ex_typologies'!$C$19,'Country-wise data'!FD110&lt;'non-R&amp;D ex_typologies'!$D$19),'non-R&amp;D ex_typologies'!$B$19,'non-R&amp;D ex_typologies'!$B$20)),IF($FK110='non-R&amp;D ex_typologies'!$E$16,IF(AND('Country-wise data'!FD110&gt;'non-R&amp;D ex_typologies'!$E$21,'Country-wise data'!FD110&lt;'non-R&amp;D ex_typologies'!$F$21),'non-R&amp;D ex_typologies'!$B$21,IF(AND('Country-wise data'!FD110&gt;'non-R&amp;D ex_typologies'!$E$19,'Country-wise data'!FD110&lt;'non-R&amp;D ex_typologies'!$F$19),'non-R&amp;D ex_typologies'!$B$19,'non-R&amp;D ex_typologies'!$B$20)),IF(AND('Country-wise data'!FD110&gt;'non-R&amp;D ex_typologies'!$G$21,'Country-wise data'!FD110&lt;'non-R&amp;D ex_typologies'!$H$21),'non-R&amp;D ex_typologies'!$B$21,IF(AND('Country-wise data'!FD110&gt;'non-R&amp;D ex_typologies'!$G$19,'Country-wise data'!FD110&lt;'non-R&amp;D ex_typologies'!$H$19),'non-R&amp;D ex_typologies'!$B$19,'non-R&amp;D ex_typologies'!$B$20))))</f>
        <v>Balanced</v>
      </c>
      <c r="FR110" t="str">
        <f>IF($FK110='non-R&amp;D ex_typologies'!$C$16,IF(AND('Country-wise data'!FE110&gt;'non-R&amp;D ex_typologies'!$C$21,'Country-wise data'!FE110&lt;'non-R&amp;D ex_typologies'!$D$21),'non-R&amp;D ex_typologies'!$B$21,IF(AND('Country-wise data'!FE110&gt;'non-R&amp;D ex_typologies'!$C$19,'Country-wise data'!FE110&lt;'non-R&amp;D ex_typologies'!$D$19),'non-R&amp;D ex_typologies'!$B$19,'non-R&amp;D ex_typologies'!$B$20)),IF($FK110='non-R&amp;D ex_typologies'!$E$16,IF(AND('Country-wise data'!FE110&gt;'non-R&amp;D ex_typologies'!$E$21,'Country-wise data'!FE110&lt;'non-R&amp;D ex_typologies'!$F$21),'non-R&amp;D ex_typologies'!$B$21,IF(AND('Country-wise data'!FE110&gt;'non-R&amp;D ex_typologies'!$E$19,'Country-wise data'!FE110&lt;'non-R&amp;D ex_typologies'!$F$19),'non-R&amp;D ex_typologies'!$B$19,'non-R&amp;D ex_typologies'!$B$20)),IF(AND('Country-wise data'!FE110&gt;'non-R&amp;D ex_typologies'!$G$21,'Country-wise data'!FE110&lt;'non-R&amp;D ex_typologies'!$H$21),'non-R&amp;D ex_typologies'!$B$21,IF(AND('Country-wise data'!FE110&gt;'non-R&amp;D ex_typologies'!$G$19,'Country-wise data'!FE110&lt;'non-R&amp;D ex_typologies'!$H$19),'non-R&amp;D ex_typologies'!$B$19,'non-R&amp;D ex_typologies'!$B$20))))</f>
        <v>Balanced</v>
      </c>
      <c r="FS110" t="str">
        <f>IF($FK110='non-R&amp;D ex_typologies'!$C$16,IF(AND('Country-wise data'!FF110&gt;'non-R&amp;D ex_typologies'!$C$21,'Country-wise data'!FF110&lt;'non-R&amp;D ex_typologies'!$D$21),'non-R&amp;D ex_typologies'!$B$21,IF(AND('Country-wise data'!FF110&gt;'non-R&amp;D ex_typologies'!$C$19,'Country-wise data'!FF110&lt;'non-R&amp;D ex_typologies'!$D$19),'non-R&amp;D ex_typologies'!$B$19,'non-R&amp;D ex_typologies'!$B$20)),IF($FK110='non-R&amp;D ex_typologies'!$E$16,IF(AND('Country-wise data'!FF110&gt;'non-R&amp;D ex_typologies'!$E$21,'Country-wise data'!FF110&lt;'non-R&amp;D ex_typologies'!$F$21),'non-R&amp;D ex_typologies'!$B$21,IF(AND('Country-wise data'!FF110&gt;'non-R&amp;D ex_typologies'!$E$19,'Country-wise data'!FF110&lt;'non-R&amp;D ex_typologies'!$F$19),'non-R&amp;D ex_typologies'!$B$19,'non-R&amp;D ex_typologies'!$B$20)),IF(AND('Country-wise data'!FF110&gt;'non-R&amp;D ex_typologies'!$G$21,'Country-wise data'!FF110&lt;'non-R&amp;D ex_typologies'!$H$21),'non-R&amp;D ex_typologies'!$B$21,IF(AND('Country-wise data'!FF110&gt;'non-R&amp;D ex_typologies'!$G$19,'Country-wise data'!FF110&lt;'non-R&amp;D ex_typologies'!$H$19),'non-R&amp;D ex_typologies'!$B$19,'non-R&amp;D ex_typologies'!$B$20))))</f>
        <v>Balanced</v>
      </c>
      <c r="FT110" t="str">
        <f>IF($FK110='non-R&amp;D ex_typologies'!$C$16,IF(AND('Country-wise data'!FG110&gt;'non-R&amp;D ex_typologies'!$C$21,'Country-wise data'!FG110&lt;'non-R&amp;D ex_typologies'!$D$21),'non-R&amp;D ex_typologies'!$B$21,IF(AND('Country-wise data'!FG110&gt;'non-R&amp;D ex_typologies'!$C$19,'Country-wise data'!FG110&lt;'non-R&amp;D ex_typologies'!$D$19),'non-R&amp;D ex_typologies'!$B$19,'non-R&amp;D ex_typologies'!$B$20)),IF($FK110='non-R&amp;D ex_typologies'!$E$16,IF(AND('Country-wise data'!FG110&gt;'non-R&amp;D ex_typologies'!$E$21,'Country-wise data'!FG110&lt;'non-R&amp;D ex_typologies'!$F$21),'non-R&amp;D ex_typologies'!$B$21,IF(AND('Country-wise data'!FG110&gt;'non-R&amp;D ex_typologies'!$E$19,'Country-wise data'!FG110&lt;'non-R&amp;D ex_typologies'!$F$19),'non-R&amp;D ex_typologies'!$B$19,'non-R&amp;D ex_typologies'!$B$20)),IF(AND('Country-wise data'!FG110&gt;'non-R&amp;D ex_typologies'!$G$21,'Country-wise data'!FG110&lt;'non-R&amp;D ex_typologies'!$H$21),'non-R&amp;D ex_typologies'!$B$21,IF(AND('Country-wise data'!FG110&gt;'non-R&amp;D ex_typologies'!$G$19,'Country-wise data'!FG110&lt;'non-R&amp;D ex_typologies'!$H$19),'non-R&amp;D ex_typologies'!$B$19,'non-R&amp;D ex_typologies'!$B$20))))</f>
        <v>Balanced</v>
      </c>
      <c r="FU110" t="str">
        <f>IF($FK110='non-R&amp;D ex_typologies'!$C$16,IF(AND('Country-wise data'!FH110&gt;'non-R&amp;D ex_typologies'!$C$21,'Country-wise data'!FH110&lt;'non-R&amp;D ex_typologies'!$D$21),'non-R&amp;D ex_typologies'!$B$21,IF(AND('Country-wise data'!FH110&gt;'non-R&amp;D ex_typologies'!$C$19,'Country-wise data'!FH110&lt;'non-R&amp;D ex_typologies'!$D$19),'non-R&amp;D ex_typologies'!$B$19,'non-R&amp;D ex_typologies'!$B$20)),IF($FK110='non-R&amp;D ex_typologies'!$E$16,IF(AND('Country-wise data'!FH110&gt;'non-R&amp;D ex_typologies'!$E$21,'Country-wise data'!FH110&lt;'non-R&amp;D ex_typologies'!$F$21),'non-R&amp;D ex_typologies'!$B$21,IF(AND('Country-wise data'!FH110&gt;'non-R&amp;D ex_typologies'!$E$19,'Country-wise data'!FH110&lt;'non-R&amp;D ex_typologies'!$F$19),'non-R&amp;D ex_typologies'!$B$19,'non-R&amp;D ex_typologies'!$B$20)),IF(AND('Country-wise data'!FH110&gt;'non-R&amp;D ex_typologies'!$G$21,'Country-wise data'!FH110&lt;'non-R&amp;D ex_typologies'!$H$21),'non-R&amp;D ex_typologies'!$B$21,IF(AND('Country-wise data'!FH110&gt;'non-R&amp;D ex_typologies'!$G$19,'Country-wise data'!FH110&lt;'non-R&amp;D ex_typologies'!$H$19),'non-R&amp;D ex_typologies'!$B$19,'non-R&amp;D ex_typologies'!$B$20))))</f>
        <v>Balanced</v>
      </c>
    </row>
    <row r="111" spans="2:177" x14ac:dyDescent="0.35">
      <c r="B111" s="12" t="s">
        <v>445</v>
      </c>
      <c r="C111" t="s">
        <v>446</v>
      </c>
      <c r="D111" t="s">
        <v>379</v>
      </c>
      <c r="E111" t="s">
        <v>26</v>
      </c>
      <c r="F111" t="s">
        <v>369</v>
      </c>
      <c r="G111" s="55">
        <f>Assumptions!$C$13</f>
        <v>1.1000000000000001</v>
      </c>
      <c r="H111">
        <f>SUMIFS('IFPRI SPEED'!AL:AL,'IFPRI SPEED'!$A:$A,'Country-wise data'!$B111)*1000*G111</f>
        <v>0</v>
      </c>
      <c r="I111">
        <f>IF(SUMIFS('IFPRI SPEED'!AM:AM,'IFPRI SPEED'!$A:$A,'Country-wise data'!$B111)*1000=0,H111*(1+Assumptions!$C$9),SUMIFS('IFPRI SPEED'!AM:AM,'IFPRI SPEED'!$A:$A,'Country-wise data'!$B111)*1000*$G111)</f>
        <v>0</v>
      </c>
      <c r="J111">
        <f>IF(SUMIFS('IFPRI SPEED'!AN:AN,'IFPRI SPEED'!$A:$A,'Country-wise data'!$B111)*1000=0,I111*(1+Assumptions!$C$9),SUMIFS('IFPRI SPEED'!AN:AN,'IFPRI SPEED'!$A:$A,'Country-wise data'!$B111)*1000*$G111)</f>
        <v>0</v>
      </c>
      <c r="K111">
        <f>IF(SUMIFS('IFPRI SPEED'!AO:AO,'IFPRI SPEED'!$A:$A,'Country-wise data'!$B111)*1000=0,J111*(1+Assumptions!$C$9),SUMIFS('IFPRI SPEED'!AO:AO,'IFPRI SPEED'!$A:$A,'Country-wise data'!$B111)*1000*$G111)</f>
        <v>0</v>
      </c>
      <c r="L111">
        <f>IF(SUMIFS('IFPRI SPEED'!AP:AP,'IFPRI SPEED'!$A:$A,'Country-wise data'!$B111)*1000=0,K111*(1+Assumptions!$C$9),SUMIFS('IFPRI SPEED'!AP:AP,'IFPRI SPEED'!$A:$A,'Country-wise data'!$B111)*1000*$G111)</f>
        <v>0</v>
      </c>
      <c r="M111">
        <f>IF(SUMIFS('IFPRI SPEED'!AQ:AQ,'IFPRI SPEED'!$A:$A,'Country-wise data'!$B111)*1000=0,L111*(1+Assumptions!$C$9),SUMIFS('IFPRI SPEED'!AQ:AQ,'IFPRI SPEED'!$A:$A,'Country-wise data'!$B111)*1000*$G111)</f>
        <v>0</v>
      </c>
      <c r="N111">
        <f>IF(SUMIFS('IFPRI SPEED'!AR:AR,'IFPRI SPEED'!$A:$A,'Country-wise data'!$B111)*1000=0,M111*(1+Assumptions!$C$9),SUMIFS('IFPRI SPEED'!AR:AR,'IFPRI SPEED'!$A:$A,'Country-wise data'!$B111)*1000*$G111)</f>
        <v>0</v>
      </c>
      <c r="O111">
        <f>IF(SUMIFS('IFPRI SPEED'!AS:AS,'IFPRI SPEED'!$A:$A,'Country-wise data'!$B111)*1000=0,N111*(1+Assumptions!$C$9),SUMIFS('IFPRI SPEED'!AS:AS,'IFPRI SPEED'!$A:$A,'Country-wise data'!$B111)*1000*$G111)</f>
        <v>0</v>
      </c>
      <c r="P111">
        <f>IF(SUMIFS('IFPRI SPEED'!AT:AT,'IFPRI SPEED'!$A:$A,'Country-wise data'!$B111)*1000=0,O111*(1+Assumptions!$C$9),SUMIFS('IFPRI SPEED'!AT:AT,'IFPRI SPEED'!$A:$A,'Country-wise data'!$B111)*1000*$G111)</f>
        <v>0</v>
      </c>
      <c r="Q111">
        <f>IF(SUMIFS('IFPRI SPEED'!AU:AU,'IFPRI SPEED'!$A:$A,'Country-wise data'!$B111)*1000=0,P111*(1+Assumptions!$C$9),SUMIFS('IFPRI SPEED'!AU:AU,'IFPRI SPEED'!$A:$A,'Country-wise data'!$B111)*1000*$G111)</f>
        <v>0</v>
      </c>
      <c r="R111" s="36">
        <f t="shared" si="148"/>
        <v>0</v>
      </c>
      <c r="S111" s="44">
        <f>INDEX('area data'!$G$4:$P$80,MATCH('Country-wise data'!$B111,'area data'!$B$4:$B$80,),MATCH('Country-wise data'!S$3,'area data'!$G$3:$P$3,))</f>
        <v>0</v>
      </c>
      <c r="T111" s="44">
        <f>INDEX('area data'!$G$4:$P$80,MATCH('Country-wise data'!$B111,'area data'!$B$4:$B$80,),MATCH('Country-wise data'!T$3,'area data'!$G$3:$P$3,))</f>
        <v>0</v>
      </c>
      <c r="U111" s="44">
        <f>INDEX('area data'!$G$4:$P$80,MATCH('Country-wise data'!$B111,'area data'!$B$4:$B$80,),MATCH('Country-wise data'!U$3,'area data'!$G$3:$P$3,))</f>
        <v>0</v>
      </c>
      <c r="V111" s="44">
        <f>INDEX('area data'!$G$4:$P$80,MATCH('Country-wise data'!$B111,'area data'!$B$4:$B$80,),MATCH('Country-wise data'!V$3,'area data'!$G$3:$P$3,))</f>
        <v>0</v>
      </c>
      <c r="W111" s="44">
        <f>INDEX('area data'!$G$4:$P$80,MATCH('Country-wise data'!$B111,'area data'!$B$4:$B$80,),MATCH('Country-wise data'!W$3,'area data'!$G$3:$P$3,))</f>
        <v>0</v>
      </c>
      <c r="X111" s="44">
        <f>INDEX('area data'!$G$4:$P$80,MATCH('Country-wise data'!$B111,'area data'!$B$4:$B$80,),MATCH('Country-wise data'!X$3,'area data'!$G$3:$P$3,))</f>
        <v>0</v>
      </c>
      <c r="Y111" s="44">
        <f>INDEX('area data'!$G$4:$P$80,MATCH('Country-wise data'!$B111,'area data'!$B$4:$B$80,),MATCH('Country-wise data'!Y$3,'area data'!$G$3:$P$3,))</f>
        <v>0</v>
      </c>
      <c r="Z111" s="44">
        <f>INDEX('area data'!$G$4:$P$80,MATCH('Country-wise data'!$B111,'area data'!$B$4:$B$80,),MATCH('Country-wise data'!Z$3,'area data'!$G$3:$P$3,))</f>
        <v>0</v>
      </c>
      <c r="AA111" s="44">
        <f>INDEX('area data'!$G$4:$P$80,MATCH('Country-wise data'!$B111,'area data'!$B$4:$B$80,),MATCH('Country-wise data'!AA$3,'area data'!$G$3:$P$3,))</f>
        <v>0</v>
      </c>
      <c r="AB111" s="44">
        <f>INDEX('area data'!$G$4:$P$80,MATCH('Country-wise data'!$B111,'area data'!$B$4:$B$80,),MATCH('Country-wise data'!AB$3,'area data'!$G$3:$P$3,))</f>
        <v>0</v>
      </c>
      <c r="AC111" s="53">
        <f>IFERROR(INDEX('ASTI data (new)'!$AF$6:$AL$130,MATCH('Country-wise data'!$B111,'ASTI data (new)'!$C$6:$C$130,),MATCH('Country-wise data'!AC$3,'ASTI data (new)'!$AF$5:$AL$5,)),(INDEX(Assumptions!$G$154:$P$345,MATCH('Country-wise data'!$B111,Assumptions!$B$154:$B$344,),MATCH('Country-wise data'!AC$3,Assumptions!$G$153:$P$153,))*S111))</f>
        <v>0</v>
      </c>
      <c r="AD111" s="53">
        <f>IFERROR(INDEX('ASTI data (new)'!$AF$6:$AL$130,MATCH('Country-wise data'!$B111,'ASTI data (new)'!$C$6:$C$130,),MATCH('Country-wise data'!AD$3,'ASTI data (new)'!$AF$5:$AL$5,)),(INDEX(Assumptions!$G$154:$P$345,MATCH('Country-wise data'!$B111,Assumptions!$B$154:$B$344,),MATCH('Country-wise data'!AD$3,Assumptions!$G$153:$P$153,))*T111))</f>
        <v>0</v>
      </c>
      <c r="AE111" s="53">
        <f>IFERROR(INDEX('ASTI data (new)'!$AF$6:$AL$130,MATCH('Country-wise data'!$B111,'ASTI data (new)'!$C$6:$C$130,),MATCH('Country-wise data'!AE$3,'ASTI data (new)'!$AF$5:$AL$5,)),(INDEX(Assumptions!$G$154:$P$345,MATCH('Country-wise data'!$B111,Assumptions!$B$154:$B$344,),MATCH('Country-wise data'!AE$3,Assumptions!$G$153:$P$153,))*U111))</f>
        <v>0</v>
      </c>
      <c r="AF111" s="53">
        <f>IFERROR(INDEX('ASTI data (new)'!$AF$6:$AL$130,MATCH('Country-wise data'!$B111,'ASTI data (new)'!$C$6:$C$130,),MATCH('Country-wise data'!AF$3,'ASTI data (new)'!$AF$5:$AL$5,)),(INDEX(Assumptions!$G$154:$P$345,MATCH('Country-wise data'!$B111,Assumptions!$B$154:$B$344,),MATCH('Country-wise data'!AF$3,Assumptions!$G$153:$P$153,))*V111))</f>
        <v>0</v>
      </c>
      <c r="AG111" s="53">
        <f>IFERROR(INDEX('ASTI data (new)'!$AF$6:$AL$130,MATCH('Country-wise data'!$B111,'ASTI data (new)'!$C$6:$C$130,),MATCH('Country-wise data'!AG$3,'ASTI data (new)'!$AF$5:$AL$5,)),(INDEX(Assumptions!$G$154:$P$345,MATCH('Country-wise data'!$B111,Assumptions!$B$154:$B$344,),MATCH('Country-wise data'!AG$3,Assumptions!$G$153:$P$153,))*W111))</f>
        <v>0</v>
      </c>
      <c r="AH111" s="53">
        <f>IFERROR(INDEX('ASTI data (new)'!$AF$6:$AL$130,MATCH('Country-wise data'!$B111,'ASTI data (new)'!$C$6:$C$130,),MATCH('Country-wise data'!AH$3,'ASTI data (new)'!$AF$5:$AL$5,)),(INDEX(Assumptions!$G$154:$P$345,MATCH('Country-wise data'!$B111,Assumptions!$B$154:$B$344,),MATCH('Country-wise data'!AH$3,Assumptions!$G$153:$P$153,))*X111))</f>
        <v>0</v>
      </c>
      <c r="AI111" s="53">
        <f>IFERROR(INDEX('ASTI data (new)'!$AF$6:$AL$130,MATCH('Country-wise data'!$B111,'ASTI data (new)'!$C$6:$C$130,),MATCH('Country-wise data'!AI$3,'ASTI data (new)'!$AF$5:$AL$5,)),(INDEX(Assumptions!$G$154:$P$345,MATCH('Country-wise data'!$B111,Assumptions!$B$154:$B$344,),MATCH('Country-wise data'!AI$3,Assumptions!$G$153:$P$153,))*Y111))</f>
        <v>0</v>
      </c>
      <c r="AJ111" s="53">
        <f t="shared" ref="AJ111:AL111" si="163">IFERROR((1+($AI111/$AF111)^(1/3)-1)*AI111,0)</f>
        <v>0</v>
      </c>
      <c r="AK111" s="53">
        <f t="shared" si="163"/>
        <v>0</v>
      </c>
      <c r="AL111" s="53">
        <f t="shared" si="163"/>
        <v>0</v>
      </c>
      <c r="AM111" s="55" cm="1">
        <f t="array" ref="AM111">INDEX('non-R&amp;D ex_typologies'!$J$8:$J$10,MATCH('Country-wise data'!FL111,'non-R&amp;D ex_typologies'!$F$8:$F$10,),)*'Country-wise data'!AC111</f>
        <v>0</v>
      </c>
      <c r="AN111" s="55" cm="1">
        <f t="array" ref="AN111">INDEX('non-R&amp;D ex_typologies'!$J$8:$J$10,MATCH('Country-wise data'!FM111,'non-R&amp;D ex_typologies'!$F$8:$F$10,),)*'Country-wise data'!AD111</f>
        <v>0</v>
      </c>
      <c r="AO111" s="55" cm="1">
        <f t="array" ref="AO111">INDEX('non-R&amp;D ex_typologies'!$J$8:$J$10,MATCH('Country-wise data'!FN111,'non-R&amp;D ex_typologies'!$F$8:$F$10,),)*'Country-wise data'!AE111</f>
        <v>0</v>
      </c>
      <c r="AP111" s="55" cm="1">
        <f t="array" ref="AP111">INDEX('non-R&amp;D ex_typologies'!$J$8:$J$10,MATCH('Country-wise data'!FO111,'non-R&amp;D ex_typologies'!$F$8:$F$10,),)*'Country-wise data'!AF111</f>
        <v>0</v>
      </c>
      <c r="AQ111" s="55" cm="1">
        <f t="array" ref="AQ111">INDEX('non-R&amp;D ex_typologies'!$J$8:$J$10,MATCH('Country-wise data'!FP111,'non-R&amp;D ex_typologies'!$F$8:$F$10,),)*'Country-wise data'!AG111</f>
        <v>0</v>
      </c>
      <c r="AR111" s="55" cm="1">
        <f t="array" ref="AR111">INDEX('non-R&amp;D ex_typologies'!$J$8:$J$10,MATCH('Country-wise data'!FQ111,'non-R&amp;D ex_typologies'!$F$8:$F$10,),)*'Country-wise data'!AH111</f>
        <v>0</v>
      </c>
      <c r="AS111" s="55" cm="1">
        <f t="array" ref="AS111">INDEX('non-R&amp;D ex_typologies'!$J$8:$J$10,MATCH('Country-wise data'!FR111,'non-R&amp;D ex_typologies'!$F$8:$F$10,),)*'Country-wise data'!AI111</f>
        <v>0</v>
      </c>
      <c r="AT111" s="55" cm="1">
        <f t="array" ref="AT111">INDEX('non-R&amp;D ex_typologies'!$J$8:$J$10,MATCH('Country-wise data'!FS111,'non-R&amp;D ex_typologies'!$F$8:$F$10,),)*'Country-wise data'!AJ111</f>
        <v>0</v>
      </c>
      <c r="AU111" s="55" cm="1">
        <f t="array" ref="AU111">INDEX('non-R&amp;D ex_typologies'!$J$8:$J$10,MATCH('Country-wise data'!FT111,'non-R&amp;D ex_typologies'!$F$8:$F$10,),)*'Country-wise data'!AK111</f>
        <v>0</v>
      </c>
      <c r="AV111" s="55" cm="1">
        <f t="array" ref="AV111">INDEX('non-R&amp;D ex_typologies'!$J$8:$J$10,MATCH('Country-wise data'!FU111,'non-R&amp;D ex_typologies'!$F$8:$F$10,),)*'Country-wise data'!AL111</f>
        <v>0</v>
      </c>
      <c r="AW111">
        <f t="shared" si="150"/>
        <v>0</v>
      </c>
      <c r="AX111" s="53">
        <f>INDEX('GDP deflators'!$AB$3:$AK$155,MATCH('Country-wise data'!$B111,'GDP deflators'!$B$3:$B$155,),MATCH('Country-wise data'!AX$3,'GDP deflators'!$D$2:$M$2,))</f>
        <v>64.417919930687134</v>
      </c>
      <c r="AY111" s="53">
        <f>INDEX('GDP deflators'!$AB$3:$AK$155,MATCH('Country-wise data'!$B111,'GDP deflators'!$B$3:$B$155,),MATCH('Country-wise data'!AY$3,'GDP deflators'!$D$2:$M$2,))</f>
        <v>70.611297354558474</v>
      </c>
      <c r="AZ111" s="53">
        <f>INDEX('GDP deflators'!$AB$3:$AK$155,MATCH('Country-wise data'!$B111,'GDP deflators'!$B$3:$B$155,),MATCH('Country-wise data'!AZ$3,'GDP deflators'!$D$2:$M$2,))</f>
        <v>74.579432688118558</v>
      </c>
      <c r="BA111" s="53">
        <f>INDEX('GDP deflators'!$AB$3:$AK$155,MATCH('Country-wise data'!$B111,'GDP deflators'!$B$3:$B$155,),MATCH('Country-wise data'!BA$3,'GDP deflators'!$D$2:$M$2,))</f>
        <v>78.061611292110626</v>
      </c>
      <c r="BB111" s="53">
        <f>INDEX('GDP deflators'!$AB$3:$AK$155,MATCH('Country-wise data'!$B111,'GDP deflators'!$B$3:$B$155,),MATCH('Country-wise data'!BB$3,'GDP deflators'!$D$2:$M$2,))</f>
        <v>81.047361870938289</v>
      </c>
      <c r="BC111" s="53">
        <f>INDEX('GDP deflators'!$AB$3:$AK$155,MATCH('Country-wise data'!$B111,'GDP deflators'!$B$3:$B$155,),MATCH('Country-wise data'!BC$3,'GDP deflators'!$D$2:$M$2,))</f>
        <v>83.136391760965225</v>
      </c>
      <c r="BD111" s="53">
        <f>INDEX('GDP deflators'!$AB$3:$AK$155,MATCH('Country-wise data'!$B111,'GDP deflators'!$B$3:$B$155,),MATCH('Country-wise data'!BD$3,'GDP deflators'!$D$2:$M$2,))</f>
        <v>85.941902297955991</v>
      </c>
      <c r="BE111" s="53">
        <f>INDEX('GDP deflators'!$AB$3:$AK$155,MATCH('Country-wise data'!$B111,'GDP deflators'!$B$3:$B$155,),MATCH('Country-wise data'!BE$3,'GDP deflators'!$D$2:$M$2,))</f>
        <v>91.849269257326256</v>
      </c>
      <c r="BF111" s="53">
        <f>INDEX('GDP deflators'!$AB$3:$AK$155,MATCH('Country-wise data'!$B111,'GDP deflators'!$B$3:$B$155,),MATCH('Country-wise data'!BF$3,'GDP deflators'!$D$2:$M$2,))</f>
        <v>98.380878956076884</v>
      </c>
      <c r="BG111" s="53">
        <f>INDEX('GDP deflators'!$AB$3:$AK$155,MATCH('Country-wise data'!$B111,'GDP deflators'!$B$3:$B$155,),MATCH('Country-wise data'!BG$3,'GDP deflators'!$D$2:$M$2,))</f>
        <v>100</v>
      </c>
      <c r="BH111" cm="1">
        <f t="array" ref="BH111">H111/(INDEX($AX111:$BG111,,MATCH(BH$3,$AX$3:$BG$3,))/100)</f>
        <v>0</v>
      </c>
      <c r="BI111" cm="1">
        <f t="array" ref="BI111">I111/(INDEX($AX111:$BG111,,MATCH(BI$3,$AX$3:$BG$3,))/100)</f>
        <v>0</v>
      </c>
      <c r="BJ111" cm="1">
        <f t="array" ref="BJ111">J111/(INDEX($AX111:$BG111,,MATCH(BJ$3,$AX$3:$BG$3,))/100)</f>
        <v>0</v>
      </c>
      <c r="BK111" cm="1">
        <f t="array" ref="BK111">K111/(INDEX($AX111:$BG111,,MATCH(BK$3,$AX$3:$BG$3,))/100)</f>
        <v>0</v>
      </c>
      <c r="BL111" cm="1">
        <f t="array" ref="BL111">L111/(INDEX($AX111:$BG111,,MATCH(BL$3,$AX$3:$BG$3,))/100)</f>
        <v>0</v>
      </c>
      <c r="BM111" cm="1">
        <f t="array" ref="BM111">M111/(INDEX($AX111:$BG111,,MATCH(BM$3,$AX$3:$BG$3,))/100)</f>
        <v>0</v>
      </c>
      <c r="BN111" cm="1">
        <f t="array" ref="BN111">N111/(INDEX($AX111:$BG111,,MATCH(BN$3,$AX$3:$BG$3,))/100)</f>
        <v>0</v>
      </c>
      <c r="BO111" cm="1">
        <f t="array" ref="BO111">O111/(INDEX($AX111:$BG111,,MATCH(BO$3,$AX$3:$BG$3,))/100)</f>
        <v>0</v>
      </c>
      <c r="BP111" cm="1">
        <f t="array" ref="BP111">P111/(INDEX($AX111:$BG111,,MATCH(BP$3,$AX$3:$BG$3,))/100)</f>
        <v>0</v>
      </c>
      <c r="BQ111" cm="1">
        <f t="array" ref="BQ111">Q111/(INDEX($AX111:$BG111,,MATCH(BQ$3,$AX$3:$BG$3,))/100)</f>
        <v>0</v>
      </c>
      <c r="BS111" cm="1">
        <f t="array" ref="BS111">S111/(INDEX($AX111:$BG111,,MATCH(BS$3,$AX$3:$BG$3,))/100)</f>
        <v>0</v>
      </c>
      <c r="BT111" cm="1">
        <f t="array" ref="BT111">T111/(INDEX($AX111:$BG111,,MATCH(BT$3,$AX$3:$BG$3,))/100)</f>
        <v>0</v>
      </c>
      <c r="BU111" cm="1">
        <f t="array" ref="BU111">U111/(INDEX($AX111:$BG111,,MATCH(BU$3,$AX$3:$BG$3,))/100)</f>
        <v>0</v>
      </c>
      <c r="BV111" cm="1">
        <f t="array" ref="BV111">V111/(INDEX($AX111:$BG111,,MATCH(BV$3,$AX$3:$BG$3,))/100)</f>
        <v>0</v>
      </c>
      <c r="BW111" cm="1">
        <f t="array" ref="BW111">W111/(INDEX($AX111:$BG111,,MATCH(BW$3,$AX$3:$BG$3,))/100)</f>
        <v>0</v>
      </c>
      <c r="BX111" cm="1">
        <f t="array" ref="BX111">X111/(INDEX($AX111:$BG111,,MATCH(BX$3,$AX$3:$BG$3,))/100)</f>
        <v>0</v>
      </c>
      <c r="BY111" cm="1">
        <f t="array" ref="BY111">Y111/(INDEX($AX111:$BG111,,MATCH(BY$3,$AX$3:$BG$3,))/100)</f>
        <v>0</v>
      </c>
      <c r="BZ111" cm="1">
        <f t="array" ref="BZ111">Z111/(INDEX($AX111:$BG111,,MATCH(BZ$3,$AX$3:$BG$3,))/100)</f>
        <v>0</v>
      </c>
      <c r="CA111" cm="1">
        <f t="array" ref="CA111">AA111/(INDEX($AX111:$BG111,,MATCH(CA$3,$AX$3:$BG$3,))/100)</f>
        <v>0</v>
      </c>
      <c r="CB111" cm="1">
        <f t="array" ref="CB111">AB111/(INDEX($AX111:$BG111,,MATCH(CB$3,$AX$3:$BG$3,))/100)</f>
        <v>0</v>
      </c>
      <c r="CC111" cm="1">
        <f t="array" ref="CC111">AC111/(INDEX($AX111:$BG111,,MATCH(CC$3,$AX$3:$BG$3,))/100)</f>
        <v>0</v>
      </c>
      <c r="CD111" cm="1">
        <f t="array" ref="CD111">AD111/(INDEX($AX111:$BG111,,MATCH(CD$3,$AX$3:$BG$3,))/100)</f>
        <v>0</v>
      </c>
      <c r="CE111" cm="1">
        <f t="array" ref="CE111">AE111/(INDEX($AX111:$BG111,,MATCH(CE$3,$AX$3:$BG$3,))/100)</f>
        <v>0</v>
      </c>
      <c r="CF111" cm="1">
        <f t="array" ref="CF111">AF111/(INDEX($AX111:$BG111,,MATCH(CF$3,$AX$3:$BG$3,))/100)</f>
        <v>0</v>
      </c>
      <c r="CG111" cm="1">
        <f t="array" ref="CG111">AG111/(INDEX($AX111:$BG111,,MATCH(CG$3,$AX$3:$BG$3,))/100)</f>
        <v>0</v>
      </c>
      <c r="CH111" cm="1">
        <f t="array" ref="CH111">AH111/(INDEX($AX111:$BG111,,MATCH(CH$3,$AX$3:$BG$3,))/100)</f>
        <v>0</v>
      </c>
      <c r="CI111" cm="1">
        <f t="array" ref="CI111">AI111/(INDEX($AX111:$BG111,,MATCH(CI$3,$AX$3:$BG$3,))/100)</f>
        <v>0</v>
      </c>
      <c r="CJ111" cm="1">
        <f t="array" ref="CJ111">AJ111/(INDEX($AX111:$BG111,,MATCH(CJ$3,$AX$3:$BG$3,))/100)</f>
        <v>0</v>
      </c>
      <c r="CK111" cm="1">
        <f t="array" ref="CK111">AK111/(INDEX($AX111:$BG111,,MATCH(CK$3,$AX$3:$BG$3,))/100)</f>
        <v>0</v>
      </c>
      <c r="CL111" cm="1">
        <f t="array" ref="CL111">AL111/(INDEX($AX111:$BG111,,MATCH(CL$3,$AX$3:$BG$3,))/100)</f>
        <v>0</v>
      </c>
      <c r="CM111" cm="1">
        <f t="array" ref="CM111">AM111/(INDEX($AX111:$BG111,,MATCH(CM$3,$AX$3:$BG$3,))/100)</f>
        <v>0</v>
      </c>
      <c r="CN111" cm="1">
        <f t="array" ref="CN111">AN111/(INDEX($AX111:$BG111,,MATCH(CN$3,$AX$3:$BG$3,))/100)</f>
        <v>0</v>
      </c>
      <c r="CO111" cm="1">
        <f t="array" ref="CO111">AO111/(INDEX($AX111:$BG111,,MATCH(CO$3,$AX$3:$BG$3,))/100)</f>
        <v>0</v>
      </c>
      <c r="CP111" cm="1">
        <f t="array" ref="CP111">AP111/(INDEX($AX111:$BG111,,MATCH(CP$3,$AX$3:$BG$3,))/100)</f>
        <v>0</v>
      </c>
      <c r="CQ111" cm="1">
        <f t="array" ref="CQ111">AQ111/(INDEX($AX111:$BG111,,MATCH(CQ$3,$AX$3:$BG$3,))/100)</f>
        <v>0</v>
      </c>
      <c r="CR111" cm="1">
        <f t="array" ref="CR111">AR111/(INDEX($AX111:$BG111,,MATCH(CR$3,$AX$3:$BG$3,))/100)</f>
        <v>0</v>
      </c>
      <c r="CS111" cm="1">
        <f t="array" ref="CS111">AS111/(INDEX($AX111:$BG111,,MATCH(CS$3,$AX$3:$BG$3,))/100)</f>
        <v>0</v>
      </c>
      <c r="CT111" cm="1">
        <f t="array" ref="CT111">AT111/(INDEX($AX111:$BG111,,MATCH(CT$3,$AX$3:$BG$3,))/100)</f>
        <v>0</v>
      </c>
      <c r="CU111" cm="1">
        <f t="array" ref="CU111">AU111/(INDEX($AX111:$BG111,,MATCH(CU$3,$AX$3:$BG$3,))/100)</f>
        <v>0</v>
      </c>
      <c r="CV111" cm="1">
        <f t="array" ref="CV111">AV111/(INDEX($AX111:$BG111,,MATCH(CV$3,$AX$3:$BG$3,))/100)</f>
        <v>0</v>
      </c>
      <c r="CW111">
        <f t="shared" si="151"/>
        <v>0</v>
      </c>
      <c r="CX111">
        <f>IFERROR(1/INDEX('exch rates'!$BC$5:$BL$268,MATCH('Country-wise data'!$B111,'exch rates'!$A$5:$A$268,),MATCH(CX$3,'exch rates'!$BC$4:$BL$4,)),1)</f>
        <v>1</v>
      </c>
      <c r="CY111">
        <f>IFERROR(1/INDEX('exch rates'!$BC$5:$BL$268,MATCH('Country-wise data'!$B111,'exch rates'!$A$5:$A$268,),MATCH(CY$3,'exch rates'!$BC$4:$BL$4,)),1)</f>
        <v>1</v>
      </c>
      <c r="CZ111">
        <f>IFERROR(1/INDEX('exch rates'!$BC$5:$BL$268,MATCH('Country-wise data'!$B111,'exch rates'!$A$5:$A$268,),MATCH(CZ$3,'exch rates'!$BC$4:$BL$4,)),1)</f>
        <v>1</v>
      </c>
      <c r="DA111">
        <f>IFERROR(1/INDEX('exch rates'!$BC$5:$BL$268,MATCH('Country-wise data'!$B111,'exch rates'!$A$5:$A$268,),MATCH(DA$3,'exch rates'!$BC$4:$BL$4,)),1)</f>
        <v>1</v>
      </c>
      <c r="DB111">
        <f>IFERROR(1/INDEX('exch rates'!$BC$5:$BL$268,MATCH('Country-wise data'!$B111,'exch rates'!$A$5:$A$268,),MATCH(DB$3,'exch rates'!$BC$4:$BL$4,)),1)</f>
        <v>1</v>
      </c>
      <c r="DC111">
        <f>IFERROR(1/INDEX('exch rates'!$BC$5:$BL$268,MATCH('Country-wise data'!$B111,'exch rates'!$A$5:$A$268,),MATCH(DC$3,'exch rates'!$BC$4:$BL$4,)),1)</f>
        <v>1</v>
      </c>
      <c r="DD111">
        <f>IFERROR(1/INDEX('exch rates'!$BC$5:$BL$268,MATCH('Country-wise data'!$B111,'exch rates'!$A$5:$A$268,),MATCH(DD$3,'exch rates'!$BC$4:$BL$4,)),1)</f>
        <v>1</v>
      </c>
      <c r="DE111">
        <f>IFERROR(1/INDEX('exch rates'!$BC$5:$BL$268,MATCH('Country-wise data'!$B111,'exch rates'!$A$5:$A$268,),MATCH(DE$3,'exch rates'!$BC$4:$BL$4,)),1)</f>
        <v>1</v>
      </c>
      <c r="DF111">
        <f>IFERROR(1/INDEX('exch rates'!$BC$5:$BL$268,MATCH('Country-wise data'!$B111,'exch rates'!$A$5:$A$268,),MATCH(DF$3,'exch rates'!$BC$4:$BL$4,)),1)</f>
        <v>1</v>
      </c>
      <c r="DG111">
        <f>IFERROR(1/INDEX('exch rates'!$BC$5:$BL$268,MATCH('Country-wise data'!$B111,'exch rates'!$A$5:$A$268,),MATCH(DG$3,'exch rates'!$BC$4:$BL$4,)),1)</f>
        <v>1</v>
      </c>
      <c r="DH111" cm="1">
        <f t="array" ref="DH111">(BH111/INDEX($CX111:$DG111,,MATCH(DH$3,$CX$3:$DG$3,)))*$DG111</f>
        <v>0</v>
      </c>
      <c r="DI111" cm="1">
        <f t="array" ref="DI111">(BI111/INDEX($CX111:$DG111,,MATCH(DI$3,$CX$3:$DG$3,)))*$DG111</f>
        <v>0</v>
      </c>
      <c r="DJ111" cm="1">
        <f t="array" ref="DJ111">(BJ111/INDEX($CX111:$DG111,,MATCH(DJ$3,$CX$3:$DG$3,)))*$DG111</f>
        <v>0</v>
      </c>
      <c r="DK111" cm="1">
        <f t="array" ref="DK111">(BK111/INDEX($CX111:$DG111,,MATCH(DK$3,$CX$3:$DG$3,)))*$DG111</f>
        <v>0</v>
      </c>
      <c r="DL111" cm="1">
        <f t="array" ref="DL111">(BL111/INDEX($CX111:$DG111,,MATCH(DL$3,$CX$3:$DG$3,)))*$DG111</f>
        <v>0</v>
      </c>
      <c r="DM111" cm="1">
        <f t="array" ref="DM111">(BM111/INDEX($CX111:$DG111,,MATCH(DM$3,$CX$3:$DG$3,)))*$DG111</f>
        <v>0</v>
      </c>
      <c r="DN111" cm="1">
        <f t="array" ref="DN111">(BN111/INDEX($CX111:$DG111,,MATCH(DN$3,$CX$3:$DG$3,)))*$DG111</f>
        <v>0</v>
      </c>
      <c r="DO111" cm="1">
        <f t="array" ref="DO111">(BO111/INDEX($CX111:$DG111,,MATCH(DO$3,$CX$3:$DG$3,)))*$DG111</f>
        <v>0</v>
      </c>
      <c r="DP111" cm="1">
        <f t="array" ref="DP111">(BP111/INDEX($CX111:$DG111,,MATCH(DP$3,$CX$3:$DG$3,)))*$DG111</f>
        <v>0</v>
      </c>
      <c r="DQ111" cm="1">
        <f t="array" ref="DQ111">(BQ111/INDEX($CX111:$DG111,,MATCH(DQ$3,$CX$3:$DG$3,)))*$DG111</f>
        <v>0</v>
      </c>
      <c r="DS111" cm="1">
        <f t="array" ref="DS111">(BS111/INDEX($CX111:$DG111,,MATCH(DS$3,$CX$3:$DG$3,)))*$DG111</f>
        <v>0</v>
      </c>
      <c r="DT111" cm="1">
        <f t="array" ref="DT111">(BT111/INDEX($CX111:$DG111,,MATCH(DT$3,$CX$3:$DG$3,)))*$DG111</f>
        <v>0</v>
      </c>
      <c r="DU111" cm="1">
        <f t="array" ref="DU111">(BU111/INDEX($CX111:$DG111,,MATCH(DU$3,$CX$3:$DG$3,)))*$DG111</f>
        <v>0</v>
      </c>
      <c r="DV111" cm="1">
        <f t="array" ref="DV111">(BV111/INDEX($CX111:$DG111,,MATCH(DV$3,$CX$3:$DG$3,)))*$DG111</f>
        <v>0</v>
      </c>
      <c r="DW111" cm="1">
        <f t="array" ref="DW111">(BW111/INDEX($CX111:$DG111,,MATCH(DW$3,$CX$3:$DG$3,)))*$DG111</f>
        <v>0</v>
      </c>
      <c r="DX111" cm="1">
        <f t="array" ref="DX111">(BX111/INDEX($CX111:$DG111,,MATCH(DX$3,$CX$3:$DG$3,)))*$DG111</f>
        <v>0</v>
      </c>
      <c r="DY111" cm="1">
        <f t="array" ref="DY111">(BY111/INDEX($CX111:$DG111,,MATCH(DY$3,$CX$3:$DG$3,)))*$DG111</f>
        <v>0</v>
      </c>
      <c r="DZ111" cm="1">
        <f t="array" ref="DZ111">(BZ111/INDEX($CX111:$DG111,,MATCH(DZ$3,$CX$3:$DG$3,)))*$DG111</f>
        <v>0</v>
      </c>
      <c r="EA111" cm="1">
        <f t="array" ref="EA111">(CA111/INDEX($CX111:$DG111,,MATCH(EA$3,$CX$3:$DG$3,)))*$DG111</f>
        <v>0</v>
      </c>
      <c r="EB111" cm="1">
        <f t="array" ref="EB111">(CB111/INDEX($CX111:$DG111,,MATCH(EB$3,$CX$3:$DG$3,)))*$DG111</f>
        <v>0</v>
      </c>
      <c r="EC111" s="53" cm="1">
        <f t="array" ref="EC111">(CC111/INDEX($CX111:$DG111,,MATCH(EC$3,$CX$3:$DG$3,)))*$DG111</f>
        <v>0</v>
      </c>
      <c r="ED111" cm="1">
        <f t="array" ref="ED111">(CD111/INDEX($CX111:$DG111,,MATCH(ED$3,$CX$3:$DG$3,)))*$DG111</f>
        <v>0</v>
      </c>
      <c r="EE111" cm="1">
        <f t="array" ref="EE111">(CE111/INDEX($CX111:$DG111,,MATCH(EE$3,$CX$3:$DG$3,)))*$DG111</f>
        <v>0</v>
      </c>
      <c r="EF111" cm="1">
        <f t="array" ref="EF111">(CF111/INDEX($CX111:$DG111,,MATCH(EF$3,$CX$3:$DG$3,)))*$DG111</f>
        <v>0</v>
      </c>
      <c r="EG111" cm="1">
        <f t="array" ref="EG111">(CG111/INDEX($CX111:$DG111,,MATCH(EG$3,$CX$3:$DG$3,)))*$DG111</f>
        <v>0</v>
      </c>
      <c r="EH111" cm="1">
        <f t="array" ref="EH111">(CH111/INDEX($CX111:$DG111,,MATCH(EH$3,$CX$3:$DG$3,)))*$DG111</f>
        <v>0</v>
      </c>
      <c r="EI111" cm="1">
        <f t="array" ref="EI111">(CI111/INDEX($CX111:$DG111,,MATCH(EI$3,$CX$3:$DG$3,)))*$DG111</f>
        <v>0</v>
      </c>
      <c r="EJ111" cm="1">
        <f t="array" ref="EJ111">(CJ111/INDEX($CX111:$DG111,,MATCH(EJ$3,$CX$3:$DG$3,)))*$DG111</f>
        <v>0</v>
      </c>
      <c r="EK111" cm="1">
        <f t="array" ref="EK111">(CK111/INDEX($CX111:$DG111,,MATCH(EK$3,$CX$3:$DG$3,)))*$DG111</f>
        <v>0</v>
      </c>
      <c r="EL111" cm="1">
        <f t="array" ref="EL111">(CL111/INDEX($CX111:$DG111,,MATCH(EL$3,$CX$3:$DG$3,)))*$DG111</f>
        <v>0</v>
      </c>
      <c r="EM111" cm="1">
        <f t="array" ref="EM111">(CM111/INDEX($CX111:$DG111,,MATCH(EM$3,$CX$3:$DG$3,)))*$DG111</f>
        <v>0</v>
      </c>
      <c r="EN111" cm="1">
        <f t="array" ref="EN111">(CN111/INDEX($CX111:$DG111,,MATCH(EN$3,$CX$3:$DG$3,)))*$DG111</f>
        <v>0</v>
      </c>
      <c r="EO111" cm="1">
        <f t="array" ref="EO111">(CO111/INDEX($CX111:$DG111,,MATCH(EO$3,$CX$3:$DG$3,)))*$DG111</f>
        <v>0</v>
      </c>
      <c r="EP111" cm="1">
        <f t="array" ref="EP111">(CP111/INDEX($CX111:$DG111,,MATCH(EP$3,$CX$3:$DG$3,)))*$DG111</f>
        <v>0</v>
      </c>
      <c r="EQ111" cm="1">
        <f t="array" ref="EQ111">(CQ111/INDEX($CX111:$DG111,,MATCH(EQ$3,$CX$3:$DG$3,)))*$DG111</f>
        <v>0</v>
      </c>
      <c r="ER111" cm="1">
        <f t="array" ref="ER111">(CR111/INDEX($CX111:$DG111,,MATCH(ER$3,$CX$3:$DG$3,)))*$DG111</f>
        <v>0</v>
      </c>
      <c r="ES111" cm="1">
        <f t="array" ref="ES111">(CS111/INDEX($CX111:$DG111,,MATCH(ES$3,$CX$3:$DG$3,)))*$DG111</f>
        <v>0</v>
      </c>
      <c r="ET111" cm="1">
        <f t="array" ref="ET111">(CT111/INDEX($CX111:$DG111,,MATCH(ET$3,$CX$3:$DG$3,)))*$DG111</f>
        <v>0</v>
      </c>
      <c r="EU111" cm="1">
        <f t="array" ref="EU111">(CU111/INDEX($CX111:$DG111,,MATCH(EU$3,$CX$3:$DG$3,)))*$DG111</f>
        <v>0</v>
      </c>
      <c r="EV111" cm="1">
        <f t="array" ref="EV111">(CV111/INDEX($CX111:$DG111,,MATCH(EV$3,$CX$3:$DG$3,)))*$DG111</f>
        <v>0</v>
      </c>
      <c r="EW111">
        <f t="shared" si="94"/>
        <v>0</v>
      </c>
      <c r="EY111" s="96">
        <f t="shared" si="152"/>
        <v>0</v>
      </c>
      <c r="EZ111" s="96">
        <f t="shared" si="153"/>
        <v>0</v>
      </c>
      <c r="FA111" s="96">
        <f t="shared" si="154"/>
        <v>0</v>
      </c>
      <c r="FB111" s="96">
        <f t="shared" si="155"/>
        <v>0</v>
      </c>
      <c r="FC111" s="96">
        <f t="shared" si="156"/>
        <v>0</v>
      </c>
      <c r="FD111" s="96">
        <f t="shared" si="157"/>
        <v>0</v>
      </c>
      <c r="FE111" s="96">
        <f t="shared" si="158"/>
        <v>0</v>
      </c>
      <c r="FF111" s="96">
        <f t="shared" si="159"/>
        <v>0</v>
      </c>
      <c r="FG111" s="96">
        <f t="shared" si="160"/>
        <v>0</v>
      </c>
      <c r="FH111" s="96">
        <f t="shared" si="161"/>
        <v>0</v>
      </c>
      <c r="FJ111" s="96">
        <f t="shared" si="106"/>
        <v>0</v>
      </c>
      <c r="FK111" s="96" t="str">
        <f>IF(AND('Country-wise data'!FJ111&gt;'non-R&amp;D ex_typologies'!$C$17,'Country-wise data'!FJ111&lt;'non-R&amp;D ex_typologies'!$D$17),"Small",IF(AND('Country-wise data'!FJ111&gt;'non-R&amp;D ex_typologies'!$E$17,'Country-wise data'!$FJ$4&lt;'non-R&amp;D ex_typologies'!$F$17),"Medium","Large"))</f>
        <v>Large</v>
      </c>
      <c r="FL111" t="str">
        <f>IF($FK111='non-R&amp;D ex_typologies'!$C$16,IF(AND('Country-wise data'!EY111&gt;'non-R&amp;D ex_typologies'!$C$21,'Country-wise data'!EY111&lt;'non-R&amp;D ex_typologies'!$D$21),'non-R&amp;D ex_typologies'!$B$21,IF(AND('Country-wise data'!EY111&gt;'non-R&amp;D ex_typologies'!$C$19,'Country-wise data'!EY111&lt;'non-R&amp;D ex_typologies'!$D$19),'non-R&amp;D ex_typologies'!$B$19,'non-R&amp;D ex_typologies'!$B$20)),IF($FK111='non-R&amp;D ex_typologies'!$E$16,IF(AND('Country-wise data'!EY111&gt;'non-R&amp;D ex_typologies'!$E$21,'Country-wise data'!EY111&lt;'non-R&amp;D ex_typologies'!$F$21),'non-R&amp;D ex_typologies'!$B$21,IF(AND('Country-wise data'!EY111&gt;'non-R&amp;D ex_typologies'!$E$19,'Country-wise data'!EY111&lt;'non-R&amp;D ex_typologies'!$F$19),'non-R&amp;D ex_typologies'!$B$19,'non-R&amp;D ex_typologies'!$B$20)),IF(AND('Country-wise data'!EY111&gt;'non-R&amp;D ex_typologies'!$G$21,'Country-wise data'!EY111&lt;'non-R&amp;D ex_typologies'!$H$21),'non-R&amp;D ex_typologies'!$B$21,IF(AND('Country-wise data'!EY111&gt;'non-R&amp;D ex_typologies'!$G$19,'Country-wise data'!EY111&lt;'non-R&amp;D ex_typologies'!$H$19),'non-R&amp;D ex_typologies'!$B$19,'non-R&amp;D ex_typologies'!$B$20))))</f>
        <v xml:space="preserve">Research heavy </v>
      </c>
      <c r="FM111" t="str">
        <f>IF($FK111='non-R&amp;D ex_typologies'!$C$16,IF(AND('Country-wise data'!EZ111&gt;'non-R&amp;D ex_typologies'!$C$21,'Country-wise data'!EZ111&lt;'non-R&amp;D ex_typologies'!$D$21),'non-R&amp;D ex_typologies'!$B$21,IF(AND('Country-wise data'!EZ111&gt;'non-R&amp;D ex_typologies'!$C$19,'Country-wise data'!EZ111&lt;'non-R&amp;D ex_typologies'!$D$19),'non-R&amp;D ex_typologies'!$B$19,'non-R&amp;D ex_typologies'!$B$20)),IF($FK111='non-R&amp;D ex_typologies'!$E$16,IF(AND('Country-wise data'!EZ111&gt;'non-R&amp;D ex_typologies'!$E$21,'Country-wise data'!EZ111&lt;'non-R&amp;D ex_typologies'!$F$21),'non-R&amp;D ex_typologies'!$B$21,IF(AND('Country-wise data'!EZ111&gt;'non-R&amp;D ex_typologies'!$E$19,'Country-wise data'!EZ111&lt;'non-R&amp;D ex_typologies'!$F$19),'non-R&amp;D ex_typologies'!$B$19,'non-R&amp;D ex_typologies'!$B$20)),IF(AND('Country-wise data'!EZ111&gt;'non-R&amp;D ex_typologies'!$G$21,'Country-wise data'!EZ111&lt;'non-R&amp;D ex_typologies'!$H$21),'non-R&amp;D ex_typologies'!$B$21,IF(AND('Country-wise data'!EZ111&gt;'non-R&amp;D ex_typologies'!$G$19,'Country-wise data'!EZ111&lt;'non-R&amp;D ex_typologies'!$H$19),'non-R&amp;D ex_typologies'!$B$19,'non-R&amp;D ex_typologies'!$B$20))))</f>
        <v xml:space="preserve">Research heavy </v>
      </c>
      <c r="FN111" t="str">
        <f>IF($FK111='non-R&amp;D ex_typologies'!$C$16,IF(AND('Country-wise data'!FA111&gt;'non-R&amp;D ex_typologies'!$C$21,'Country-wise data'!FA111&lt;'non-R&amp;D ex_typologies'!$D$21),'non-R&amp;D ex_typologies'!$B$21,IF(AND('Country-wise data'!FA111&gt;'non-R&amp;D ex_typologies'!$C$19,'Country-wise data'!FA111&lt;'non-R&amp;D ex_typologies'!$D$19),'non-R&amp;D ex_typologies'!$B$19,'non-R&amp;D ex_typologies'!$B$20)),IF($FK111='non-R&amp;D ex_typologies'!$E$16,IF(AND('Country-wise data'!FA111&gt;'non-R&amp;D ex_typologies'!$E$21,'Country-wise data'!FA111&lt;'non-R&amp;D ex_typologies'!$F$21),'non-R&amp;D ex_typologies'!$B$21,IF(AND('Country-wise data'!FA111&gt;'non-R&amp;D ex_typologies'!$E$19,'Country-wise data'!FA111&lt;'non-R&amp;D ex_typologies'!$F$19),'non-R&amp;D ex_typologies'!$B$19,'non-R&amp;D ex_typologies'!$B$20)),IF(AND('Country-wise data'!FA111&gt;'non-R&amp;D ex_typologies'!$G$21,'Country-wise data'!FA111&lt;'non-R&amp;D ex_typologies'!$H$21),'non-R&amp;D ex_typologies'!$B$21,IF(AND('Country-wise data'!FA111&gt;'non-R&amp;D ex_typologies'!$G$19,'Country-wise data'!FA111&lt;'non-R&amp;D ex_typologies'!$H$19),'non-R&amp;D ex_typologies'!$B$19,'non-R&amp;D ex_typologies'!$B$20))))</f>
        <v xml:space="preserve">Research heavy </v>
      </c>
      <c r="FO111" t="str">
        <f>IF($FK111='non-R&amp;D ex_typologies'!$C$16,IF(AND('Country-wise data'!FB111&gt;'non-R&amp;D ex_typologies'!$C$21,'Country-wise data'!FB111&lt;'non-R&amp;D ex_typologies'!$D$21),'non-R&amp;D ex_typologies'!$B$21,IF(AND('Country-wise data'!FB111&gt;'non-R&amp;D ex_typologies'!$C$19,'Country-wise data'!FB111&lt;'non-R&amp;D ex_typologies'!$D$19),'non-R&amp;D ex_typologies'!$B$19,'non-R&amp;D ex_typologies'!$B$20)),IF($FK111='non-R&amp;D ex_typologies'!$E$16,IF(AND('Country-wise data'!FB111&gt;'non-R&amp;D ex_typologies'!$E$21,'Country-wise data'!FB111&lt;'non-R&amp;D ex_typologies'!$F$21),'non-R&amp;D ex_typologies'!$B$21,IF(AND('Country-wise data'!FB111&gt;'non-R&amp;D ex_typologies'!$E$19,'Country-wise data'!FB111&lt;'non-R&amp;D ex_typologies'!$F$19),'non-R&amp;D ex_typologies'!$B$19,'non-R&amp;D ex_typologies'!$B$20)),IF(AND('Country-wise data'!FB111&gt;'non-R&amp;D ex_typologies'!$G$21,'Country-wise data'!FB111&lt;'non-R&amp;D ex_typologies'!$H$21),'non-R&amp;D ex_typologies'!$B$21,IF(AND('Country-wise data'!FB111&gt;'non-R&amp;D ex_typologies'!$G$19,'Country-wise data'!FB111&lt;'non-R&amp;D ex_typologies'!$H$19),'non-R&amp;D ex_typologies'!$B$19,'non-R&amp;D ex_typologies'!$B$20))))</f>
        <v xml:space="preserve">Research heavy </v>
      </c>
      <c r="FP111" t="str">
        <f>IF($FK111='non-R&amp;D ex_typologies'!$C$16,IF(AND('Country-wise data'!FC111&gt;'non-R&amp;D ex_typologies'!$C$21,'Country-wise data'!FC111&lt;'non-R&amp;D ex_typologies'!$D$21),'non-R&amp;D ex_typologies'!$B$21,IF(AND('Country-wise data'!FC111&gt;'non-R&amp;D ex_typologies'!$C$19,'Country-wise data'!FC111&lt;'non-R&amp;D ex_typologies'!$D$19),'non-R&amp;D ex_typologies'!$B$19,'non-R&amp;D ex_typologies'!$B$20)),IF($FK111='non-R&amp;D ex_typologies'!$E$16,IF(AND('Country-wise data'!FC111&gt;'non-R&amp;D ex_typologies'!$E$21,'Country-wise data'!FC111&lt;'non-R&amp;D ex_typologies'!$F$21),'non-R&amp;D ex_typologies'!$B$21,IF(AND('Country-wise data'!FC111&gt;'non-R&amp;D ex_typologies'!$E$19,'Country-wise data'!FC111&lt;'non-R&amp;D ex_typologies'!$F$19),'non-R&amp;D ex_typologies'!$B$19,'non-R&amp;D ex_typologies'!$B$20)),IF(AND('Country-wise data'!FC111&gt;'non-R&amp;D ex_typologies'!$G$21,'Country-wise data'!FC111&lt;'non-R&amp;D ex_typologies'!$H$21),'non-R&amp;D ex_typologies'!$B$21,IF(AND('Country-wise data'!FC111&gt;'non-R&amp;D ex_typologies'!$G$19,'Country-wise data'!FC111&lt;'non-R&amp;D ex_typologies'!$H$19),'non-R&amp;D ex_typologies'!$B$19,'non-R&amp;D ex_typologies'!$B$20))))</f>
        <v xml:space="preserve">Research heavy </v>
      </c>
      <c r="FQ111" t="str">
        <f>IF($FK111='non-R&amp;D ex_typologies'!$C$16,IF(AND('Country-wise data'!FD111&gt;'non-R&amp;D ex_typologies'!$C$21,'Country-wise data'!FD111&lt;'non-R&amp;D ex_typologies'!$D$21),'non-R&amp;D ex_typologies'!$B$21,IF(AND('Country-wise data'!FD111&gt;'non-R&amp;D ex_typologies'!$C$19,'Country-wise data'!FD111&lt;'non-R&amp;D ex_typologies'!$D$19),'non-R&amp;D ex_typologies'!$B$19,'non-R&amp;D ex_typologies'!$B$20)),IF($FK111='non-R&amp;D ex_typologies'!$E$16,IF(AND('Country-wise data'!FD111&gt;'non-R&amp;D ex_typologies'!$E$21,'Country-wise data'!FD111&lt;'non-R&amp;D ex_typologies'!$F$21),'non-R&amp;D ex_typologies'!$B$21,IF(AND('Country-wise data'!FD111&gt;'non-R&amp;D ex_typologies'!$E$19,'Country-wise data'!FD111&lt;'non-R&amp;D ex_typologies'!$F$19),'non-R&amp;D ex_typologies'!$B$19,'non-R&amp;D ex_typologies'!$B$20)),IF(AND('Country-wise data'!FD111&gt;'non-R&amp;D ex_typologies'!$G$21,'Country-wise data'!FD111&lt;'non-R&amp;D ex_typologies'!$H$21),'non-R&amp;D ex_typologies'!$B$21,IF(AND('Country-wise data'!FD111&gt;'non-R&amp;D ex_typologies'!$G$19,'Country-wise data'!FD111&lt;'non-R&amp;D ex_typologies'!$H$19),'non-R&amp;D ex_typologies'!$B$19,'non-R&amp;D ex_typologies'!$B$20))))</f>
        <v xml:space="preserve">Research heavy </v>
      </c>
      <c r="FR111" t="str">
        <f>IF($FK111='non-R&amp;D ex_typologies'!$C$16,IF(AND('Country-wise data'!FE111&gt;'non-R&amp;D ex_typologies'!$C$21,'Country-wise data'!FE111&lt;'non-R&amp;D ex_typologies'!$D$21),'non-R&amp;D ex_typologies'!$B$21,IF(AND('Country-wise data'!FE111&gt;'non-R&amp;D ex_typologies'!$C$19,'Country-wise data'!FE111&lt;'non-R&amp;D ex_typologies'!$D$19),'non-R&amp;D ex_typologies'!$B$19,'non-R&amp;D ex_typologies'!$B$20)),IF($FK111='non-R&amp;D ex_typologies'!$E$16,IF(AND('Country-wise data'!FE111&gt;'non-R&amp;D ex_typologies'!$E$21,'Country-wise data'!FE111&lt;'non-R&amp;D ex_typologies'!$F$21),'non-R&amp;D ex_typologies'!$B$21,IF(AND('Country-wise data'!FE111&gt;'non-R&amp;D ex_typologies'!$E$19,'Country-wise data'!FE111&lt;'non-R&amp;D ex_typologies'!$F$19),'non-R&amp;D ex_typologies'!$B$19,'non-R&amp;D ex_typologies'!$B$20)),IF(AND('Country-wise data'!FE111&gt;'non-R&amp;D ex_typologies'!$G$21,'Country-wise data'!FE111&lt;'non-R&amp;D ex_typologies'!$H$21),'non-R&amp;D ex_typologies'!$B$21,IF(AND('Country-wise data'!FE111&gt;'non-R&amp;D ex_typologies'!$G$19,'Country-wise data'!FE111&lt;'non-R&amp;D ex_typologies'!$H$19),'non-R&amp;D ex_typologies'!$B$19,'non-R&amp;D ex_typologies'!$B$20))))</f>
        <v xml:space="preserve">Research heavy </v>
      </c>
      <c r="FS111" t="str">
        <f>IF($FK111='non-R&amp;D ex_typologies'!$C$16,IF(AND('Country-wise data'!FF111&gt;'non-R&amp;D ex_typologies'!$C$21,'Country-wise data'!FF111&lt;'non-R&amp;D ex_typologies'!$D$21),'non-R&amp;D ex_typologies'!$B$21,IF(AND('Country-wise data'!FF111&gt;'non-R&amp;D ex_typologies'!$C$19,'Country-wise data'!FF111&lt;'non-R&amp;D ex_typologies'!$D$19),'non-R&amp;D ex_typologies'!$B$19,'non-R&amp;D ex_typologies'!$B$20)),IF($FK111='non-R&amp;D ex_typologies'!$E$16,IF(AND('Country-wise data'!FF111&gt;'non-R&amp;D ex_typologies'!$E$21,'Country-wise data'!FF111&lt;'non-R&amp;D ex_typologies'!$F$21),'non-R&amp;D ex_typologies'!$B$21,IF(AND('Country-wise data'!FF111&gt;'non-R&amp;D ex_typologies'!$E$19,'Country-wise data'!FF111&lt;'non-R&amp;D ex_typologies'!$F$19),'non-R&amp;D ex_typologies'!$B$19,'non-R&amp;D ex_typologies'!$B$20)),IF(AND('Country-wise data'!FF111&gt;'non-R&amp;D ex_typologies'!$G$21,'Country-wise data'!FF111&lt;'non-R&amp;D ex_typologies'!$H$21),'non-R&amp;D ex_typologies'!$B$21,IF(AND('Country-wise data'!FF111&gt;'non-R&amp;D ex_typologies'!$G$19,'Country-wise data'!FF111&lt;'non-R&amp;D ex_typologies'!$H$19),'non-R&amp;D ex_typologies'!$B$19,'non-R&amp;D ex_typologies'!$B$20))))</f>
        <v xml:space="preserve">Research heavy </v>
      </c>
      <c r="FT111" t="str">
        <f>IF($FK111='non-R&amp;D ex_typologies'!$C$16,IF(AND('Country-wise data'!FG111&gt;'non-R&amp;D ex_typologies'!$C$21,'Country-wise data'!FG111&lt;'non-R&amp;D ex_typologies'!$D$21),'non-R&amp;D ex_typologies'!$B$21,IF(AND('Country-wise data'!FG111&gt;'non-R&amp;D ex_typologies'!$C$19,'Country-wise data'!FG111&lt;'non-R&amp;D ex_typologies'!$D$19),'non-R&amp;D ex_typologies'!$B$19,'non-R&amp;D ex_typologies'!$B$20)),IF($FK111='non-R&amp;D ex_typologies'!$E$16,IF(AND('Country-wise data'!FG111&gt;'non-R&amp;D ex_typologies'!$E$21,'Country-wise data'!FG111&lt;'non-R&amp;D ex_typologies'!$F$21),'non-R&amp;D ex_typologies'!$B$21,IF(AND('Country-wise data'!FG111&gt;'non-R&amp;D ex_typologies'!$E$19,'Country-wise data'!FG111&lt;'non-R&amp;D ex_typologies'!$F$19),'non-R&amp;D ex_typologies'!$B$19,'non-R&amp;D ex_typologies'!$B$20)),IF(AND('Country-wise data'!FG111&gt;'non-R&amp;D ex_typologies'!$G$21,'Country-wise data'!FG111&lt;'non-R&amp;D ex_typologies'!$H$21),'non-R&amp;D ex_typologies'!$B$21,IF(AND('Country-wise data'!FG111&gt;'non-R&amp;D ex_typologies'!$G$19,'Country-wise data'!FG111&lt;'non-R&amp;D ex_typologies'!$H$19),'non-R&amp;D ex_typologies'!$B$19,'non-R&amp;D ex_typologies'!$B$20))))</f>
        <v xml:space="preserve">Research heavy </v>
      </c>
      <c r="FU111" t="str">
        <f>IF($FK111='non-R&amp;D ex_typologies'!$C$16,IF(AND('Country-wise data'!FH111&gt;'non-R&amp;D ex_typologies'!$C$21,'Country-wise data'!FH111&lt;'non-R&amp;D ex_typologies'!$D$21),'non-R&amp;D ex_typologies'!$B$21,IF(AND('Country-wise data'!FH111&gt;'non-R&amp;D ex_typologies'!$C$19,'Country-wise data'!FH111&lt;'non-R&amp;D ex_typologies'!$D$19),'non-R&amp;D ex_typologies'!$B$19,'non-R&amp;D ex_typologies'!$B$20)),IF($FK111='non-R&amp;D ex_typologies'!$E$16,IF(AND('Country-wise data'!FH111&gt;'non-R&amp;D ex_typologies'!$E$21,'Country-wise data'!FH111&lt;'non-R&amp;D ex_typologies'!$F$21),'non-R&amp;D ex_typologies'!$B$21,IF(AND('Country-wise data'!FH111&gt;'non-R&amp;D ex_typologies'!$E$19,'Country-wise data'!FH111&lt;'non-R&amp;D ex_typologies'!$F$19),'non-R&amp;D ex_typologies'!$B$19,'non-R&amp;D ex_typologies'!$B$20)),IF(AND('Country-wise data'!FH111&gt;'non-R&amp;D ex_typologies'!$G$21,'Country-wise data'!FH111&lt;'non-R&amp;D ex_typologies'!$H$21),'non-R&amp;D ex_typologies'!$B$21,IF(AND('Country-wise data'!FH111&gt;'non-R&amp;D ex_typologies'!$G$19,'Country-wise data'!FH111&lt;'non-R&amp;D ex_typologies'!$H$19),'non-R&amp;D ex_typologies'!$B$19,'non-R&amp;D ex_typologies'!$B$20))))</f>
        <v xml:space="preserve">Research heavy </v>
      </c>
    </row>
    <row r="112" spans="2:177" x14ac:dyDescent="0.35">
      <c r="B112" t="s">
        <v>277</v>
      </c>
      <c r="C112" t="s">
        <v>278</v>
      </c>
      <c r="D112" t="s">
        <v>371</v>
      </c>
      <c r="E112" t="s">
        <v>371</v>
      </c>
      <c r="F112" t="s">
        <v>372</v>
      </c>
      <c r="G112" s="55">
        <f>Assumptions!$C$13</f>
        <v>1.1000000000000001</v>
      </c>
      <c r="H112">
        <f>SUMIFS(FAOstat!M:M,FAOstat!$B:$B,'Country-wise data'!$B112)*G112</f>
        <v>20.229000000000003</v>
      </c>
      <c r="I112">
        <f>IF(SUMIFS(FAOstat!N:N,FAOstat!$B:$B,'Country-wise data'!$B112)=0,H112*(1+Assumptions!$C$9),SUMIFS(FAOstat!N:N,FAOstat!$B:$B,'Country-wise data'!$B112)*$G112)</f>
        <v>22.693000000000001</v>
      </c>
      <c r="J112">
        <f>IF(SUMIFS(FAOstat!O:O,FAOstat!$B:$B,'Country-wise data'!$B112)=0,I112*(1+Assumptions!$C$9),SUMIFS(FAOstat!O:O,FAOstat!$B:$B,'Country-wise data'!$B112)*$G112)</f>
        <v>16.599</v>
      </c>
      <c r="K112">
        <f>IF(SUMIFS(FAOstat!P:P,FAOstat!$B:$B,'Country-wise data'!$B112)=0,J112*(1+Assumptions!$C$9),SUMIFS(FAOstat!P:P,FAOstat!$B:$B,'Country-wise data'!$B112)*$G112)</f>
        <v>16.236000000000001</v>
      </c>
      <c r="L112">
        <f>IF(SUMIFS(FAOstat!Q:Q,FAOstat!$B:$B,'Country-wise data'!$B112)=0,K112*(1+Assumptions!$C$9),SUMIFS(FAOstat!Q:Q,FAOstat!$B:$B,'Country-wise data'!$B112)*$G112)</f>
        <v>16.28</v>
      </c>
      <c r="M112">
        <f>IF(SUMIFS(FAOstat!R:R,FAOstat!$B:$B,'Country-wise data'!$B112)=0,L112*(1+Assumptions!$C$9),SUMIFS(FAOstat!R:R,FAOstat!$B:$B,'Country-wise data'!$B112)*$G112)</f>
        <v>18.898</v>
      </c>
      <c r="N112">
        <f>IF(SUMIFS(FAOstat!S:S,FAOstat!$B:$B,'Country-wise data'!$B112)=0,M112*(1+Assumptions!$C$9),SUMIFS(FAOstat!S:S,FAOstat!$B:$B,'Country-wise data'!$B112)*$G112)</f>
        <v>14.971</v>
      </c>
      <c r="O112">
        <f>IF(SUMIFS(FAOstat!T:T,FAOstat!$B:$B,'Country-wise data'!$B112)=0,N112*(1+Assumptions!$C$9),SUMIFS(FAOstat!T:T,FAOstat!$B:$B,'Country-wise data'!$B112)*$G112)</f>
        <v>28.6</v>
      </c>
      <c r="P112">
        <f>IF(SUMIFS(FAOstat!U:U,FAOstat!$B:$B,'Country-wise data'!$B112)=0,O112*(1+Assumptions!$C$9),SUMIFS(FAOstat!U:U,FAOstat!$B:$B,'Country-wise data'!$B112)*$G112)</f>
        <v>25.212000000000003</v>
      </c>
      <c r="Q112">
        <f>IF(SUMIFS(FAOstat!V:V,FAOstat!$B:$B,'Country-wise data'!$B112)=0,P112*(1+Assumptions!$C$9),SUMIFS(FAOstat!V:V,FAOstat!$B:$B,'Country-wise data'!$B112)*$G112)</f>
        <v>25.716240000000003</v>
      </c>
      <c r="R112" s="36">
        <f t="shared" si="148"/>
        <v>2.7026029303509835E-2</v>
      </c>
      <c r="S112">
        <f>SUMIFS(FAOstat!CE:CE,FAOstat!$B:$B,'Country-wise data'!$B112)</f>
        <v>62.876030999999998</v>
      </c>
      <c r="T112">
        <f>SUMIFS(FAOstat!CF:CF,FAOstat!$B:$B,'Country-wise data'!$B112)</f>
        <v>67.330685000000003</v>
      </c>
      <c r="U112">
        <f>SUMIFS(FAOstat!CG:CG,FAOstat!$B:$B,'Country-wise data'!$B112)</f>
        <v>69.221851000000001</v>
      </c>
      <c r="V112">
        <f>SUMIFS(FAOstat!CH:CH,FAOstat!$B:$B,'Country-wise data'!$B112)</f>
        <v>79.236555999999993</v>
      </c>
      <c r="W112">
        <f>SUMIFS(FAOstat!CI:CI,FAOstat!$B:$B,'Country-wise data'!$B112)</f>
        <v>67.145287999999994</v>
      </c>
      <c r="X112">
        <f>SUMIFS(FAOstat!CJ:CJ,FAOstat!$B:$B,'Country-wise data'!$B112)</f>
        <v>69.886460999999997</v>
      </c>
      <c r="Y112">
        <f>SUMIFS(FAOstat!CK:CK,FAOstat!$B:$B,'Country-wise data'!$B112)</f>
        <v>82.598035999999993</v>
      </c>
      <c r="Z112">
        <f>SUMIFS(FAOstat!CL:CL,FAOstat!$B:$B,'Country-wise data'!$B112)</f>
        <v>84.740592000000007</v>
      </c>
      <c r="AA112">
        <f>SUMIFS(FAOstat!CM:CM,FAOstat!$B:$B,'Country-wise data'!$B112)</f>
        <v>78.680408</v>
      </c>
      <c r="AB112">
        <f>SUMIFS(FAOstat!CN:CN,FAOstat!$B:$B,'Country-wise data'!$B112)</f>
        <v>80.254016160000006</v>
      </c>
      <c r="AC112" s="53">
        <f>IFERROR(INDEX('ASTI data (new)'!$AF$6:$AL$130,MATCH('Country-wise data'!$B112,'ASTI data (new)'!$C$6:$C$130,),MATCH('Country-wise data'!AC$3,'ASTI data (new)'!$AF$5:$AL$5,)),(INDEX(Assumptions!$G$154:$P$345,MATCH('Country-wise data'!$B112,Assumptions!$B$154:$B$344,),MATCH('Country-wise data'!AC$3,Assumptions!$G$153:$P$153,))*S112))</f>
        <v>0.2449850593393319</v>
      </c>
      <c r="AD112" s="53">
        <f>IFERROR(INDEX('ASTI data (new)'!$AF$6:$AL$130,MATCH('Country-wise data'!$B112,'ASTI data (new)'!$C$6:$C$130,),MATCH('Country-wise data'!AD$3,'ASTI data (new)'!$AF$5:$AL$5,)),(INDEX(Assumptions!$G$154:$P$345,MATCH('Country-wise data'!$B112,Assumptions!$B$154:$B$344,),MATCH('Country-wise data'!AD$3,Assumptions!$G$153:$P$153,))*T112))</f>
        <v>0.23611723498439283</v>
      </c>
      <c r="AE112" s="53">
        <f>IFERROR(INDEX('ASTI data (new)'!$AF$6:$AL$130,MATCH('Country-wise data'!$B112,'ASTI data (new)'!$C$6:$C$130,),MATCH('Country-wise data'!AE$3,'ASTI data (new)'!$AF$5:$AL$5,)),(INDEX(Assumptions!$G$154:$P$345,MATCH('Country-wise data'!$B112,Assumptions!$B$154:$B$344,),MATCH('Country-wise data'!AE$3,Assumptions!$G$153:$P$153,))*U112))</f>
        <v>0.24935030668539601</v>
      </c>
      <c r="AF112" s="53">
        <f>IFERROR(INDEX('ASTI data (new)'!$AF$6:$AL$130,MATCH('Country-wise data'!$B112,'ASTI data (new)'!$C$6:$C$130,),MATCH('Country-wise data'!AF$3,'ASTI data (new)'!$AF$5:$AL$5,)),(INDEX(Assumptions!$G$154:$P$345,MATCH('Country-wise data'!$B112,Assumptions!$B$154:$B$344,),MATCH('Country-wise data'!AF$3,Assumptions!$G$153:$P$153,))*V112))</f>
        <v>0.23524024402111238</v>
      </c>
      <c r="AG112" s="53">
        <f>IFERROR(INDEX('ASTI data (new)'!$AF$6:$AL$130,MATCH('Country-wise data'!$B112,'ASTI data (new)'!$C$6:$C$130,),MATCH('Country-wise data'!AG$3,'ASTI data (new)'!$AF$5:$AL$5,)),(INDEX(Assumptions!$G$154:$P$345,MATCH('Country-wise data'!$B112,Assumptions!$B$154:$B$344,),MATCH('Country-wise data'!AG$3,Assumptions!$G$153:$P$153,))*W112))</f>
        <v>0.43590056686997375</v>
      </c>
      <c r="AH112" s="53">
        <f>IFERROR(INDEX('ASTI data (new)'!$AF$6:$AL$130,MATCH('Country-wise data'!$B112,'ASTI data (new)'!$C$6:$C$130,),MATCH('Country-wise data'!AH$3,'ASTI data (new)'!$AF$5:$AL$5,)),(INDEX(Assumptions!$G$154:$P$345,MATCH('Country-wise data'!$B112,Assumptions!$B$154:$B$344,),MATCH('Country-wise data'!AH$3,Assumptions!$G$153:$P$153,))*X112))</f>
        <v>0.51644423763000946</v>
      </c>
      <c r="AI112" s="53">
        <f>IFERROR(INDEX('ASTI data (new)'!$AF$6:$AL$130,MATCH('Country-wise data'!$B112,'ASTI data (new)'!$C$6:$C$130,),MATCH('Country-wise data'!AI$3,'ASTI data (new)'!$AF$5:$AL$5,)),(INDEX(Assumptions!$G$154:$P$345,MATCH('Country-wise data'!$B112,Assumptions!$B$154:$B$344,),MATCH('Country-wise data'!AI$3,Assumptions!$G$153:$P$153,))*Y112))</f>
        <v>0.54635066775335084</v>
      </c>
      <c r="AJ112" s="53">
        <f t="shared" ref="AJ112:AL112" si="164">IFERROR((1+($AI112/$AF112)^(1/3)-1)*AI112,0)</f>
        <v>0.72353258904586748</v>
      </c>
      <c r="AK112" s="53">
        <f t="shared" si="164"/>
        <v>0.9581747370495558</v>
      </c>
      <c r="AL112" s="53">
        <f t="shared" si="164"/>
        <v>1.2689115053279012</v>
      </c>
      <c r="AM112" s="55" cm="1">
        <f t="array" ref="AM112">INDEX('non-R&amp;D ex_typologies'!$J$8:$J$10,MATCH('Country-wise data'!FL112,'non-R&amp;D ex_typologies'!$F$8:$F$10,),)*'Country-wise data'!AC112</f>
        <v>0.71572989309226331</v>
      </c>
      <c r="AN112" s="55" cm="1">
        <f t="array" ref="AN112">INDEX('non-R&amp;D ex_typologies'!$J$8:$J$10,MATCH('Country-wise data'!FM112,'non-R&amp;D ex_typologies'!$F$8:$F$10,),)*'Country-wise data'!AD112</f>
        <v>0.68982232552615208</v>
      </c>
      <c r="AO112" s="55" cm="1">
        <f t="array" ref="AO112">INDEX('non-R&amp;D ex_typologies'!$J$8:$J$10,MATCH('Country-wise data'!FN112,'non-R&amp;D ex_typologies'!$F$8:$F$10,),)*'Country-wise data'!AE112</f>
        <v>0.72848307087684083</v>
      </c>
      <c r="AP112" s="55" cm="1">
        <f t="array" ref="AP112">INDEX('non-R&amp;D ex_typologies'!$J$8:$J$10,MATCH('Country-wise data'!FO112,'non-R&amp;D ex_typologies'!$F$8:$F$10,),)*'Country-wise data'!AF112</f>
        <v>0.68726017479710633</v>
      </c>
      <c r="AQ112" s="55" cm="1">
        <f t="array" ref="AQ112">INDEX('non-R&amp;D ex_typologies'!$J$8:$J$10,MATCH('Country-wise data'!FP112,'non-R&amp;D ex_typologies'!$F$8:$F$10,),)*'Country-wise data'!AG112</f>
        <v>1.2734942570214702</v>
      </c>
      <c r="AR112" s="55" cm="1">
        <f t="array" ref="AR112">INDEX('non-R&amp;D ex_typologies'!$J$8:$J$10,MATCH('Country-wise data'!FQ112,'non-R&amp;D ex_typologies'!$F$8:$F$10,),)*'Country-wise data'!AH112</f>
        <v>1.5088045776500052</v>
      </c>
      <c r="AS112" s="55" cm="1">
        <f t="array" ref="AS112">INDEX('non-R&amp;D ex_typologies'!$J$8:$J$10,MATCH('Country-wise data'!FR112,'non-R&amp;D ex_typologies'!$F$8:$F$10,),)*'Country-wise data'!AI112</f>
        <v>1.5961769508578836</v>
      </c>
      <c r="AT112" s="55" cm="1">
        <f t="array" ref="AT112">INDEX('non-R&amp;D ex_typologies'!$J$8:$J$10,MATCH('Country-wise data'!FS112,'non-R&amp;D ex_typologies'!$F$8:$F$10,),)*'Country-wise data'!AJ112</f>
        <v>2.1138183038716711</v>
      </c>
      <c r="AU112" s="55" cm="1">
        <f t="array" ref="AU112">INDEX('non-R&amp;D ex_typologies'!$J$8:$J$10,MATCH('Country-wise data'!FT112,'non-R&amp;D ex_typologies'!$F$8:$F$10,),)*'Country-wise data'!AK112</f>
        <v>1.2076860108584333</v>
      </c>
      <c r="AV112" s="55" cm="1">
        <f t="array" ref="AV112">INDEX('non-R&amp;D ex_typologies'!$J$8:$J$10,MATCH('Country-wise data'!FU112,'non-R&amp;D ex_typologies'!$F$8:$F$10,),)*'Country-wise data'!AL112</f>
        <v>1.5993394677891264</v>
      </c>
      <c r="AW112">
        <f t="shared" si="150"/>
        <v>17.535622181047845</v>
      </c>
      <c r="AX112" s="53">
        <f>INDEX('GDP deflators'!$AB$3:$AK$155,MATCH('Country-wise data'!$B112,'GDP deflators'!$B$3:$B$155,),MATCH('Country-wise data'!AX$3,'GDP deflators'!$D$2:$M$2,))</f>
        <v>86.697207863454366</v>
      </c>
      <c r="AY112" s="53">
        <f>INDEX('GDP deflators'!$AB$3:$AK$155,MATCH('Country-wise data'!$B112,'GDP deflators'!$B$3:$B$155,),MATCH('Country-wise data'!AY$3,'GDP deflators'!$D$2:$M$2,))</f>
        <v>87.056441068147308</v>
      </c>
      <c r="AZ112" s="53">
        <f>INDEX('GDP deflators'!$AB$3:$AK$155,MATCH('Country-wise data'!$B112,'GDP deflators'!$B$3:$B$155,),MATCH('Country-wise data'!AZ$3,'GDP deflators'!$D$2:$M$2,))</f>
        <v>90.22898524772134</v>
      </c>
      <c r="BA112" s="53">
        <f>INDEX('GDP deflators'!$AB$3:$AK$155,MATCH('Country-wise data'!$B112,'GDP deflators'!$B$3:$B$155,),MATCH('Country-wise data'!BA$3,'GDP deflators'!$D$2:$M$2,))</f>
        <v>91.095075332003347</v>
      </c>
      <c r="BB112" s="53">
        <f>INDEX('GDP deflators'!$AB$3:$AK$155,MATCH('Country-wise data'!$B112,'GDP deflators'!$B$3:$B$155,),MATCH('Country-wise data'!BB$3,'GDP deflators'!$D$2:$M$2,))</f>
        <v>90.951408788749205</v>
      </c>
      <c r="BC112" s="53">
        <f>INDEX('GDP deflators'!$AB$3:$AK$155,MATCH('Country-wise data'!$B112,'GDP deflators'!$B$3:$B$155,),MATCH('Country-wise data'!BC$3,'GDP deflators'!$D$2:$M$2,))</f>
        <v>94.811863653209784</v>
      </c>
      <c r="BD112" s="53">
        <f>INDEX('GDP deflators'!$AB$3:$AK$155,MATCH('Country-wise data'!$B112,'GDP deflators'!$B$3:$B$155,),MATCH('Country-wise data'!BD$3,'GDP deflators'!$D$2:$M$2,))</f>
        <v>95.936125525254724</v>
      </c>
      <c r="BE112" s="53">
        <f>INDEX('GDP deflators'!$AB$3:$AK$155,MATCH('Country-wise data'!$B112,'GDP deflators'!$B$3:$B$155,),MATCH('Country-wise data'!BE$3,'GDP deflators'!$D$2:$M$2,))</f>
        <v>95.88279291518532</v>
      </c>
      <c r="BF112" s="53">
        <f>INDEX('GDP deflators'!$AB$3:$AK$155,MATCH('Country-wise data'!$B112,'GDP deflators'!$B$3:$B$155,),MATCH('Country-wise data'!BF$3,'GDP deflators'!$D$2:$M$2,))</f>
        <v>97.837402307156651</v>
      </c>
      <c r="BG112" s="53">
        <f>INDEX('GDP deflators'!$AB$3:$AK$155,MATCH('Country-wise data'!$B112,'GDP deflators'!$B$3:$B$155,),MATCH('Country-wise data'!BG$3,'GDP deflators'!$D$2:$M$2,))</f>
        <v>100</v>
      </c>
      <c r="BH112" cm="1">
        <f t="array" ref="BH112">H112/(INDEX($AX112:$BG112,,MATCH(BH$3,$AX$3:$BG$3,))/100)</f>
        <v>23.332931357904979</v>
      </c>
      <c r="BI112" cm="1">
        <f t="array" ref="BI112">I112/(INDEX($AX112:$BG112,,MATCH(BI$3,$AX$3:$BG$3,))/100)</f>
        <v>26.066997136071809</v>
      </c>
      <c r="BJ112" cm="1">
        <f t="array" ref="BJ112">J112/(INDEX($AX112:$BG112,,MATCH(BJ$3,$AX$3:$BG$3,))/100)</f>
        <v>18.396527406828167</v>
      </c>
      <c r="BK112" cm="1">
        <f t="array" ref="BK112">K112/(INDEX($AX112:$BG112,,MATCH(BK$3,$AX$3:$BG$3,))/100)</f>
        <v>17.823136915828425</v>
      </c>
      <c r="BL112" cm="1">
        <f t="array" ref="BL112">L112/(INDEX($AX112:$BG112,,MATCH(BL$3,$AX$3:$BG$3,))/100)</f>
        <v>17.899667764149967</v>
      </c>
      <c r="BM112" cm="1">
        <f t="array" ref="BM112">M112/(INDEX($AX112:$BG112,,MATCH(BM$3,$AX$3:$BG$3,))/100)</f>
        <v>19.932104772375943</v>
      </c>
      <c r="BN112" cm="1">
        <f t="array" ref="BN112">N112/(INDEX($AX112:$BG112,,MATCH(BN$3,$AX$3:$BG$3,))/100)</f>
        <v>15.605174711854458</v>
      </c>
      <c r="BO112" cm="1">
        <f t="array" ref="BO112">O112/(INDEX($AX112:$BG112,,MATCH(BO$3,$AX$3:$BG$3,))/100)</f>
        <v>29.828083987184847</v>
      </c>
      <c r="BP112" cm="1">
        <f t="array" ref="BP112">P112/(INDEX($AX112:$BG112,,MATCH(BP$3,$AX$3:$BG$3,))/100)</f>
        <v>25.769285984155555</v>
      </c>
      <c r="BQ112" cm="1">
        <f t="array" ref="BQ112">Q112/(INDEX($AX112:$BG112,,MATCH(BQ$3,$AX$3:$BG$3,))/100)</f>
        <v>25.716240000000003</v>
      </c>
      <c r="BS112" cm="1">
        <f t="array" ref="BS112">S112/(INDEX($AX112:$BG112,,MATCH(BS$3,$AX$3:$BG$3,))/100)</f>
        <v>72.523709297568104</v>
      </c>
      <c r="BT112" cm="1">
        <f t="array" ref="BT112">T112/(INDEX($AX112:$BG112,,MATCH(BT$3,$AX$3:$BG$3,))/100)</f>
        <v>77.341416871491347</v>
      </c>
      <c r="BU112" cm="1">
        <f t="array" ref="BU112">U112/(INDEX($AX112:$BG112,,MATCH(BU$3,$AX$3:$BG$3,))/100)</f>
        <v>76.717975725819372</v>
      </c>
      <c r="BV112" cm="1">
        <f t="array" ref="BV112">V112/(INDEX($AX112:$BG112,,MATCH(BV$3,$AX$3:$BG$3,))/100)</f>
        <v>86.982260798639189</v>
      </c>
      <c r="BW112" cm="1">
        <f t="array" ref="BW112">W112/(INDEX($AX112:$BG112,,MATCH(BW$3,$AX$3:$BG$3,))/100)</f>
        <v>73.82545129779885</v>
      </c>
      <c r="BX112" cm="1">
        <f t="array" ref="BX112">X112/(INDEX($AX112:$BG112,,MATCH(BX$3,$AX$3:$BG$3,))/100)</f>
        <v>73.710671119830948</v>
      </c>
      <c r="BY112" cm="1">
        <f t="array" ref="BY112">Y112/(INDEX($AX112:$BG112,,MATCH(BY$3,$AX$3:$BG$3,))/100)</f>
        <v>86.096906194378732</v>
      </c>
      <c r="BZ112" cm="1">
        <f t="array" ref="BZ112">Z112/(INDEX($AX112:$BG112,,MATCH(BZ$3,$AX$3:$BG$3,))/100)</f>
        <v>88.379352982509246</v>
      </c>
      <c r="CA112" cm="1">
        <f t="array" ref="CA112">AA112/(INDEX($AX112:$BG112,,MATCH(CA$3,$AX$3:$BG$3,))/100)</f>
        <v>80.419559539189294</v>
      </c>
      <c r="CB112" cm="1">
        <f t="array" ref="CB112">AB112/(INDEX($AX112:$BG112,,MATCH(CB$3,$AX$3:$BG$3,))/100)</f>
        <v>80.254016160000006</v>
      </c>
      <c r="CC112" cm="1">
        <f t="array" ref="CC112">AC112/(INDEX($AX112:$BG112,,MATCH(CC$3,$AX$3:$BG$3,))/100)</f>
        <v>0.28257548931123183</v>
      </c>
      <c r="CD112" cm="1">
        <f t="array" ref="CD112">AD112/(INDEX($AX112:$BG112,,MATCH(CD$3,$AX$3:$BG$3,))/100)</f>
        <v>0.27122316521021295</v>
      </c>
      <c r="CE112" cm="1">
        <f t="array" ref="CE112">AE112/(INDEX($AX112:$BG112,,MATCH(CE$3,$AX$3:$BG$3,))/100)</f>
        <v>0.2763527773262785</v>
      </c>
      <c r="CF112" cm="1">
        <f t="array" ref="CF112">AF112/(INDEX($AX112:$BG112,,MATCH(CF$3,$AX$3:$BG$3,))/100)</f>
        <v>0.25823596189339582</v>
      </c>
      <c r="CG112" cm="1">
        <f t="array" ref="CG112">AG112/(INDEX($AX112:$BG112,,MATCH(CG$3,$AX$3:$BG$3,))/100)</f>
        <v>0.4792675261165335</v>
      </c>
      <c r="CH112" cm="1">
        <f t="array" ref="CH112">AH112/(INDEX($AX112:$BG112,,MATCH(CH$3,$AX$3:$BG$3,))/100)</f>
        <v>0.54470423608483265</v>
      </c>
      <c r="CI112" cm="1">
        <f t="array" ref="CI112">AI112/(INDEX($AX112:$BG112,,MATCH(CI$3,$AX$3:$BG$3,))/100)</f>
        <v>0.56949419706294757</v>
      </c>
      <c r="CJ112" cm="1">
        <f t="array" ref="CJ112">AJ112/(INDEX($AX112:$BG112,,MATCH(CJ$3,$AX$3:$BG$3,))/100)</f>
        <v>0.75460107809529486</v>
      </c>
      <c r="CK112" cm="1">
        <f t="array" ref="CK112">AK112/(INDEX($AX112:$BG112,,MATCH(CK$3,$AX$3:$BG$3,))/100)</f>
        <v>0.97935422901090952</v>
      </c>
      <c r="CL112" cm="1">
        <f t="array" ref="CL112">AL112/(INDEX($AX112:$BG112,,MATCH(CL$3,$AX$3:$BG$3,))/100)</f>
        <v>1.2689115053279012</v>
      </c>
      <c r="CM112" cm="1">
        <f t="array" ref="CM112">AM112/(INDEX($AX112:$BG112,,MATCH(CM$3,$AX$3:$BG$3,))/100)</f>
        <v>0.82555126137339685</v>
      </c>
      <c r="CN112" cm="1">
        <f t="array" ref="CN112">AN112/(INDEX($AX112:$BG112,,MATCH(CN$3,$AX$3:$BG$3,))/100)</f>
        <v>0.79238516652221391</v>
      </c>
      <c r="CO112" cm="1">
        <f t="array" ref="CO112">AO112/(INDEX($AX112:$BG112,,MATCH(CO$3,$AX$3:$BG$3,))/100)</f>
        <v>0.80737145483439654</v>
      </c>
      <c r="CP112" cm="1">
        <f t="array" ref="CP112">AP112/(INDEX($AX112:$BG112,,MATCH(CP$3,$AX$3:$BG$3,))/100)</f>
        <v>0.75444273171994336</v>
      </c>
      <c r="CQ112" cm="1">
        <f t="array" ref="CQ112">AQ112/(INDEX($AX112:$BG112,,MATCH(CQ$3,$AX$3:$BG$3,))/100)</f>
        <v>1.4001918980489754</v>
      </c>
      <c r="CR112" cm="1">
        <f t="array" ref="CR112">AR112/(INDEX($AX112:$BG112,,MATCH(CR$3,$AX$3:$BG$3,))/100)</f>
        <v>1.5913668601312487</v>
      </c>
      <c r="CS112" cm="1">
        <f t="array" ref="CS112">AS112/(INDEX($AX112:$BG112,,MATCH(CS$3,$AX$3:$BG$3,))/100)</f>
        <v>1.6637913425404049</v>
      </c>
      <c r="CT112" cm="1">
        <f t="array" ref="CT112">AT112/(INDEX($AX112:$BG112,,MATCH(CT$3,$AX$3:$BG$3,))/100)</f>
        <v>2.2045856608927563</v>
      </c>
      <c r="CU112" cm="1">
        <f t="array" ref="CU112">AU112/(INDEX($AX112:$BG112,,MATCH(CU$3,$AX$3:$BG$3,))/100)</f>
        <v>1.2343806993842201</v>
      </c>
      <c r="CV112" cm="1">
        <f t="array" ref="CV112">AV112/(INDEX($AX112:$BG112,,MATCH(CV$3,$AX$3:$BG$3,))/100)</f>
        <v>1.5993394677891264</v>
      </c>
      <c r="CW112">
        <f t="shared" si="151"/>
        <v>18.55812670867622</v>
      </c>
      <c r="CX112">
        <f>IFERROR(1/INDEX('exch rates'!$BC$5:$BL$268,MATCH('Country-wise data'!$B112,'exch rates'!$A$5:$A$268,),MATCH(CX$3,'exch rates'!$BC$4:$BL$4,)),1)</f>
        <v>0.40247010642391262</v>
      </c>
      <c r="CY112">
        <f>IFERROR(1/INDEX('exch rates'!$BC$5:$BL$268,MATCH('Country-wise data'!$B112,'exch rates'!$A$5:$A$268,),MATCH(CY$3,'exch rates'!$BC$4:$BL$4,)),1)</f>
        <v>0.43150467185916713</v>
      </c>
      <c r="CZ112">
        <f>IFERROR(1/INDEX('exch rates'!$BC$5:$BL$268,MATCH('Country-wise data'!$B112,'exch rates'!$A$5:$A$268,),MATCH(CZ$3,'exch rates'!$BC$4:$BL$4,)),1)</f>
        <v>0.43624080048680286</v>
      </c>
      <c r="DA112">
        <f>IFERROR(1/INDEX('exch rates'!$BC$5:$BL$268,MATCH('Country-wise data'!$B112,'exch rates'!$A$5:$A$268,),MATCH(DA$3,'exch rates'!$BC$4:$BL$4,)),1)</f>
        <v>0.43273182955981881</v>
      </c>
      <c r="DB112">
        <f>IFERROR(1/INDEX('exch rates'!$BC$5:$BL$268,MATCH('Country-wise data'!$B112,'exch rates'!$A$5:$A$268,),MATCH(DB$3,'exch rates'!$BC$4:$BL$4,)),1)</f>
        <v>0.42885897615319823</v>
      </c>
      <c r="DC112">
        <f>IFERROR(1/INDEX('exch rates'!$BC$5:$BL$268,MATCH('Country-wise data'!$B112,'exch rates'!$A$5:$A$268,),MATCH(DC$3,'exch rates'!$BC$4:$BL$4,)),1)</f>
        <v>0.39049173125856046</v>
      </c>
      <c r="DD112">
        <f>IFERROR(1/INDEX('exch rates'!$BC$5:$BL$268,MATCH('Country-wise data'!$B112,'exch rates'!$A$5:$A$268,),MATCH(DD$3,'exch rates'!$BC$4:$BL$4,)),1)</f>
        <v>0.38987423736780197</v>
      </c>
      <c r="DE112">
        <f>IFERROR(1/INDEX('exch rates'!$BC$5:$BL$268,MATCH('Country-wise data'!$B112,'exch rates'!$A$5:$A$268,),MATCH(DE$3,'exch rates'!$BC$4:$BL$4,)),1)</f>
        <v>0.39148487260380954</v>
      </c>
      <c r="DF112">
        <f>IFERROR(1/INDEX('exch rates'!$BC$5:$BL$268,MATCH('Country-wise data'!$B112,'exch rates'!$A$5:$A$268,),MATCH(DF$3,'exch rates'!$BC$4:$BL$4,)),1)</f>
        <v>0.38650629970625427</v>
      </c>
      <c r="DG112">
        <f>IFERROR(1/INDEX('exch rates'!$BC$5:$BL$268,MATCH('Country-wise data'!$B112,'exch rates'!$A$5:$A$268,),MATCH(DG$3,'exch rates'!$BC$4:$BL$4,)),1)</f>
        <v>0.37752569571851663</v>
      </c>
      <c r="DH112" cm="1">
        <f t="array" ref="DH112">(BH112/INDEX($CX112:$DG112,,MATCH(DH$3,$CX$3:$DG$3,)))*$DG112</f>
        <v>21.886796071177969</v>
      </c>
      <c r="DI112" cm="1">
        <f t="array" ref="DI112">(BI112/INDEX($CX112:$DG112,,MATCH(DI$3,$CX$3:$DG$3,)))*$DG112</f>
        <v>22.806152217744575</v>
      </c>
      <c r="DJ112" cm="1">
        <f t="array" ref="DJ112">(BJ112/INDEX($CX112:$DG112,,MATCH(DJ$3,$CX$3:$DG$3,)))*$DG112</f>
        <v>15.920477406784116</v>
      </c>
      <c r="DK112" cm="1">
        <f t="array" ref="DK112">(BK112/INDEX($CX112:$DG112,,MATCH(DK$3,$CX$3:$DG$3,)))*$DG112</f>
        <v>15.549334956199148</v>
      </c>
      <c r="DL112" cm="1">
        <f t="array" ref="DL112">(BL112/INDEX($CX112:$DG112,,MATCH(DL$3,$CX$3:$DG$3,)))*$DG112</f>
        <v>15.757125072688366</v>
      </c>
      <c r="DM112" cm="1">
        <f t="array" ref="DM112">(BM112/INDEX($CX112:$DG112,,MATCH(DM$3,$CX$3:$DG$3,)))*$DG112</f>
        <v>19.270271606194559</v>
      </c>
      <c r="DN112" cm="1">
        <f t="array" ref="DN112">(BN112/INDEX($CX112:$DG112,,MATCH(DN$3,$CX$3:$DG$3,)))*$DG112</f>
        <v>15.110909814602687</v>
      </c>
      <c r="DO112" cm="1">
        <f t="array" ref="DO112">(BO112/INDEX($CX112:$DG112,,MATCH(DO$3,$CX$3:$DG$3,)))*$DG112</f>
        <v>28.764503936806076</v>
      </c>
      <c r="DP112" cm="1">
        <f t="array" ref="DP112">(BP112/INDEX($CX112:$DG112,,MATCH(DP$3,$CX$3:$DG$3,)))*$DG112</f>
        <v>25.170527949302457</v>
      </c>
      <c r="DQ112" cm="1">
        <f t="array" ref="DQ112">(BQ112/INDEX($CX112:$DG112,,MATCH(DQ$3,$CX$3:$DG$3,)))*$DG112</f>
        <v>25.716240000000006</v>
      </c>
      <c r="DS112" cm="1">
        <f t="array" ref="DS112">(BS112/INDEX($CX112:$DG112,,MATCH(DS$3,$CX$3:$DG$3,)))*$DG112</f>
        <v>68.028813498544864</v>
      </c>
      <c r="DT112" cm="1">
        <f t="array" ref="DT112">(BT112/INDEX($CX112:$DG112,,MATCH(DT$3,$CX$3:$DG$3,)))*$DG112</f>
        <v>67.666410392412274</v>
      </c>
      <c r="DU112" cm="1">
        <f t="array" ref="DU112">(BU112/INDEX($CX112:$DG112,,MATCH(DU$3,$CX$3:$DG$3,)))*$DG112</f>
        <v>66.392247418596099</v>
      </c>
      <c r="DV112" cm="1">
        <f t="array" ref="DV112">(BV112/INDEX($CX112:$DG112,,MATCH(DV$3,$CX$3:$DG$3,)))*$DG112</f>
        <v>75.885424366816395</v>
      </c>
      <c r="DW112" cm="1">
        <f t="array" ref="DW112">(BW112/INDEX($CX112:$DG112,,MATCH(DW$3,$CX$3:$DG$3,)))*$DG112</f>
        <v>64.988740851208902</v>
      </c>
      <c r="DX112" cm="1">
        <f t="array" ref="DX112">(BX112/INDEX($CX112:$DG112,,MATCH(DX$3,$CX$3:$DG$3,)))*$DG112</f>
        <v>71.263154040942069</v>
      </c>
      <c r="DY112" cm="1">
        <f t="array" ref="DY112">(BY112/INDEX($CX112:$DG112,,MATCH(DY$3,$CX$3:$DG$3,)))*$DG112</f>
        <v>83.369946754345463</v>
      </c>
      <c r="DZ112" cm="1">
        <f t="array" ref="DZ112">(BZ112/INDEX($CX112:$DG112,,MATCH(DZ$3,$CX$3:$DG$3,)))*$DG112</f>
        <v>85.228010216478239</v>
      </c>
      <c r="EA112" cm="1">
        <f t="array" ref="EA112">(CA112/INDEX($CX112:$DG112,,MATCH(EA$3,$CX$3:$DG$3,)))*$DG112</f>
        <v>78.550984000734587</v>
      </c>
      <c r="EB112" cm="1">
        <f t="array" ref="EB112">(CB112/INDEX($CX112:$DG112,,MATCH(EB$3,$CX$3:$DG$3,)))*$DG112</f>
        <v>80.254016160000006</v>
      </c>
      <c r="EC112" s="53" cm="1">
        <f t="array" ref="EC112">(CC112/INDEX($CX112:$DG112,,MATCH(EC$3,$CX$3:$DG$3,)))*$DG112</f>
        <v>0.26506194247097686</v>
      </c>
      <c r="ED112" cm="1">
        <f t="array" ref="ED112">(CD112/INDEX($CX112:$DG112,,MATCH(ED$3,$CX$3:$DG$3,)))*$DG112</f>
        <v>0.23729456670722371</v>
      </c>
      <c r="EE112" cm="1">
        <f t="array" ref="EE112">(CE112/INDEX($CX112:$DG112,,MATCH(EE$3,$CX$3:$DG$3,)))*$DG112</f>
        <v>0.23915753502979323</v>
      </c>
      <c r="EF112" cm="1">
        <f t="array" ref="EF112">(CF112/INDEX($CX112:$DG112,,MATCH(EF$3,$CX$3:$DG$3,)))*$DG112</f>
        <v>0.2252912878456701</v>
      </c>
      <c r="EG112" cm="1">
        <f t="array" ref="EG112">(CG112/INDEX($CX112:$DG112,,MATCH(EG$3,$CX$3:$DG$3,)))*$DG112</f>
        <v>0.42190047613181414</v>
      </c>
      <c r="EH112" cm="1">
        <f t="array" ref="EH112">(CH112/INDEX($CX112:$DG112,,MATCH(EH$3,$CX$3:$DG$3,)))*$DG112</f>
        <v>0.52661767004891347</v>
      </c>
      <c r="EI112" cm="1">
        <f t="array" ref="EI112">(CI112/INDEX($CX112:$DG112,,MATCH(EI$3,$CX$3:$DG$3,)))*$DG112</f>
        <v>0.55145652712369519</v>
      </c>
      <c r="EJ112" cm="1">
        <f t="array" ref="EJ112">(CJ112/INDEX($CX112:$DG112,,MATCH(EJ$3,$CX$3:$DG$3,)))*$DG112</f>
        <v>0.72769426594466247</v>
      </c>
      <c r="EK112" cm="1">
        <f t="array" ref="EK112">(CK112/INDEX($CX112:$DG112,,MATCH(EK$3,$CX$3:$DG$3,)))*$DG112</f>
        <v>0.95659860380855843</v>
      </c>
      <c r="EL112" cm="1">
        <f t="array" ref="EL112">(CL112/INDEX($CX112:$DG112,,MATCH(EL$3,$CX$3:$DG$3,)))*$DG112</f>
        <v>1.2689115053279012</v>
      </c>
      <c r="EM112" cm="1">
        <f t="array" ref="EM112">(CM112/INDEX($CX112:$DG112,,MATCH(EM$3,$CX$3:$DG$3,)))*$DG112</f>
        <v>0.77438500233112717</v>
      </c>
      <c r="EN112" cm="1">
        <f t="array" ref="EN112">(CN112/INDEX($CX112:$DG112,,MATCH(EN$3,$CX$3:$DG$3,)))*$DG112</f>
        <v>0.69326192919173202</v>
      </c>
      <c r="EO112" cm="1">
        <f t="array" ref="EO112">(CO112/INDEX($CX112:$DG112,,MATCH(EO$3,$CX$3:$DG$3,)))*$DG112</f>
        <v>0.69870463709376807</v>
      </c>
      <c r="EP112" cm="1">
        <f t="array" ref="EP112">(CP112/INDEX($CX112:$DG112,,MATCH(EP$3,$CX$3:$DG$3,)))*$DG112</f>
        <v>0.65819405395270891</v>
      </c>
      <c r="EQ112" cm="1">
        <f t="array" ref="EQ112">(CQ112/INDEX($CX112:$DG112,,MATCH(EQ$3,$CX$3:$DG$3,)))*$DG112</f>
        <v>1.2325926466362189</v>
      </c>
      <c r="ER112" cm="1">
        <f t="array" ref="ER112">(CR112/INDEX($CX112:$DG112,,MATCH(ER$3,$CX$3:$DG$3,)))*$DG112</f>
        <v>1.5385265113760855</v>
      </c>
      <c r="ES112" cm="1">
        <f t="array" ref="ES112">(CS112/INDEX($CX112:$DG112,,MATCH(ES$3,$CX$3:$DG$3,)))*$DG112</f>
        <v>1.611093844937612</v>
      </c>
      <c r="ET112" cm="1">
        <f t="array" ref="ET112">(CT112/INDEX($CX112:$DG112,,MATCH(ET$3,$CX$3:$DG$3,)))*$DG112</f>
        <v>2.1259767455737566</v>
      </c>
      <c r="EU112" cm="1">
        <f t="array" ref="EU112">(CU112/INDEX($CX112:$DG112,,MATCH(EU$3,$CX$3:$DG$3,)))*$DG112</f>
        <v>1.2056994482902501</v>
      </c>
      <c r="EV112" cm="1">
        <f t="array" ref="EV112">(CV112/INDEX($CX112:$DG112,,MATCH(EV$3,$CX$3:$DG$3,)))*$DG112</f>
        <v>1.5993394677891266</v>
      </c>
      <c r="EW112">
        <f t="shared" si="94"/>
        <v>17.557758667611594</v>
      </c>
      <c r="EY112" s="96">
        <f t="shared" si="152"/>
        <v>3.8963187631759376E-3</v>
      </c>
      <c r="EZ112" s="96">
        <f t="shared" si="153"/>
        <v>3.5068295381874225E-3</v>
      </c>
      <c r="FA112" s="96">
        <f t="shared" si="154"/>
        <v>3.6021906823236497E-3</v>
      </c>
      <c r="FB112" s="96">
        <f t="shared" si="155"/>
        <v>2.9688347890980066E-3</v>
      </c>
      <c r="FC112" s="96">
        <f t="shared" si="156"/>
        <v>6.4919010678749908E-3</v>
      </c>
      <c r="FD112" s="96">
        <f t="shared" si="157"/>
        <v>7.3897609099137168E-3</v>
      </c>
      <c r="FE112" s="96">
        <f t="shared" si="158"/>
        <v>6.6145721401093711E-3</v>
      </c>
      <c r="FF112" s="96">
        <f t="shared" si="159"/>
        <v>8.5382055042271532E-3</v>
      </c>
      <c r="FG112" s="96">
        <f t="shared" si="160"/>
        <v>1.217806009660697E-2</v>
      </c>
      <c r="FH112" s="96">
        <f t="shared" si="161"/>
        <v>1.5811190094189315E-2</v>
      </c>
      <c r="FJ112" s="96">
        <f t="shared" si="106"/>
        <v>79.625131998722495</v>
      </c>
      <c r="FK112" s="96" t="str">
        <f>IF(AND('Country-wise data'!FJ112&gt;'non-R&amp;D ex_typologies'!$C$17,'Country-wise data'!FJ112&lt;'non-R&amp;D ex_typologies'!$D$17),"Small",IF(AND('Country-wise data'!FJ112&gt;'non-R&amp;D ex_typologies'!$E$17,'Country-wise data'!$FJ$4&lt;'non-R&amp;D ex_typologies'!$F$17),"Medium","Large"))</f>
        <v>Small</v>
      </c>
      <c r="FL112" t="str">
        <f>IF($FK112='non-R&amp;D ex_typologies'!$C$16,IF(AND('Country-wise data'!EY112&gt;'non-R&amp;D ex_typologies'!$C$21,'Country-wise data'!EY112&lt;'non-R&amp;D ex_typologies'!$D$21),'non-R&amp;D ex_typologies'!$B$21,IF(AND('Country-wise data'!EY112&gt;'non-R&amp;D ex_typologies'!$C$19,'Country-wise data'!EY112&lt;'non-R&amp;D ex_typologies'!$D$19),'non-R&amp;D ex_typologies'!$B$19,'non-R&amp;D ex_typologies'!$B$20)),IF($FK112='non-R&amp;D ex_typologies'!$E$16,IF(AND('Country-wise data'!EY112&gt;'non-R&amp;D ex_typologies'!$E$21,'Country-wise data'!EY112&lt;'non-R&amp;D ex_typologies'!$F$21),'non-R&amp;D ex_typologies'!$B$21,IF(AND('Country-wise data'!EY112&gt;'non-R&amp;D ex_typologies'!$E$19,'Country-wise data'!EY112&lt;'non-R&amp;D ex_typologies'!$F$19),'non-R&amp;D ex_typologies'!$B$19,'non-R&amp;D ex_typologies'!$B$20)),IF(AND('Country-wise data'!EY112&gt;'non-R&amp;D ex_typologies'!$G$21,'Country-wise data'!EY112&lt;'non-R&amp;D ex_typologies'!$H$21),'non-R&amp;D ex_typologies'!$B$21,IF(AND('Country-wise data'!EY112&gt;'non-R&amp;D ex_typologies'!$G$19,'Country-wise data'!EY112&lt;'non-R&amp;D ex_typologies'!$H$19),'non-R&amp;D ex_typologies'!$B$19,'non-R&amp;D ex_typologies'!$B$20))))</f>
        <v>Program heavy</v>
      </c>
      <c r="FM112" t="str">
        <f>IF($FK112='non-R&amp;D ex_typologies'!$C$16,IF(AND('Country-wise data'!EZ112&gt;'non-R&amp;D ex_typologies'!$C$21,'Country-wise data'!EZ112&lt;'non-R&amp;D ex_typologies'!$D$21),'non-R&amp;D ex_typologies'!$B$21,IF(AND('Country-wise data'!EZ112&gt;'non-R&amp;D ex_typologies'!$C$19,'Country-wise data'!EZ112&lt;'non-R&amp;D ex_typologies'!$D$19),'non-R&amp;D ex_typologies'!$B$19,'non-R&amp;D ex_typologies'!$B$20)),IF($FK112='non-R&amp;D ex_typologies'!$E$16,IF(AND('Country-wise data'!EZ112&gt;'non-R&amp;D ex_typologies'!$E$21,'Country-wise data'!EZ112&lt;'non-R&amp;D ex_typologies'!$F$21),'non-R&amp;D ex_typologies'!$B$21,IF(AND('Country-wise data'!EZ112&gt;'non-R&amp;D ex_typologies'!$E$19,'Country-wise data'!EZ112&lt;'non-R&amp;D ex_typologies'!$F$19),'non-R&amp;D ex_typologies'!$B$19,'non-R&amp;D ex_typologies'!$B$20)),IF(AND('Country-wise data'!EZ112&gt;'non-R&amp;D ex_typologies'!$G$21,'Country-wise data'!EZ112&lt;'non-R&amp;D ex_typologies'!$H$21),'non-R&amp;D ex_typologies'!$B$21,IF(AND('Country-wise data'!EZ112&gt;'non-R&amp;D ex_typologies'!$G$19,'Country-wise data'!EZ112&lt;'non-R&amp;D ex_typologies'!$H$19),'non-R&amp;D ex_typologies'!$B$19,'non-R&amp;D ex_typologies'!$B$20))))</f>
        <v>Program heavy</v>
      </c>
      <c r="FN112" t="str">
        <f>IF($FK112='non-R&amp;D ex_typologies'!$C$16,IF(AND('Country-wise data'!FA112&gt;'non-R&amp;D ex_typologies'!$C$21,'Country-wise data'!FA112&lt;'non-R&amp;D ex_typologies'!$D$21),'non-R&amp;D ex_typologies'!$B$21,IF(AND('Country-wise data'!FA112&gt;'non-R&amp;D ex_typologies'!$C$19,'Country-wise data'!FA112&lt;'non-R&amp;D ex_typologies'!$D$19),'non-R&amp;D ex_typologies'!$B$19,'non-R&amp;D ex_typologies'!$B$20)),IF($FK112='non-R&amp;D ex_typologies'!$E$16,IF(AND('Country-wise data'!FA112&gt;'non-R&amp;D ex_typologies'!$E$21,'Country-wise data'!FA112&lt;'non-R&amp;D ex_typologies'!$F$21),'non-R&amp;D ex_typologies'!$B$21,IF(AND('Country-wise data'!FA112&gt;'non-R&amp;D ex_typologies'!$E$19,'Country-wise data'!FA112&lt;'non-R&amp;D ex_typologies'!$F$19),'non-R&amp;D ex_typologies'!$B$19,'non-R&amp;D ex_typologies'!$B$20)),IF(AND('Country-wise data'!FA112&gt;'non-R&amp;D ex_typologies'!$G$21,'Country-wise data'!FA112&lt;'non-R&amp;D ex_typologies'!$H$21),'non-R&amp;D ex_typologies'!$B$21,IF(AND('Country-wise data'!FA112&gt;'non-R&amp;D ex_typologies'!$G$19,'Country-wise data'!FA112&lt;'non-R&amp;D ex_typologies'!$H$19),'non-R&amp;D ex_typologies'!$B$19,'non-R&amp;D ex_typologies'!$B$20))))</f>
        <v>Program heavy</v>
      </c>
      <c r="FO112" t="str">
        <f>IF($FK112='non-R&amp;D ex_typologies'!$C$16,IF(AND('Country-wise data'!FB112&gt;'non-R&amp;D ex_typologies'!$C$21,'Country-wise data'!FB112&lt;'non-R&amp;D ex_typologies'!$D$21),'non-R&amp;D ex_typologies'!$B$21,IF(AND('Country-wise data'!FB112&gt;'non-R&amp;D ex_typologies'!$C$19,'Country-wise data'!FB112&lt;'non-R&amp;D ex_typologies'!$D$19),'non-R&amp;D ex_typologies'!$B$19,'non-R&amp;D ex_typologies'!$B$20)),IF($FK112='non-R&amp;D ex_typologies'!$E$16,IF(AND('Country-wise data'!FB112&gt;'non-R&amp;D ex_typologies'!$E$21,'Country-wise data'!FB112&lt;'non-R&amp;D ex_typologies'!$F$21),'non-R&amp;D ex_typologies'!$B$21,IF(AND('Country-wise data'!FB112&gt;'non-R&amp;D ex_typologies'!$E$19,'Country-wise data'!FB112&lt;'non-R&amp;D ex_typologies'!$F$19),'non-R&amp;D ex_typologies'!$B$19,'non-R&amp;D ex_typologies'!$B$20)),IF(AND('Country-wise data'!FB112&gt;'non-R&amp;D ex_typologies'!$G$21,'Country-wise data'!FB112&lt;'non-R&amp;D ex_typologies'!$H$21),'non-R&amp;D ex_typologies'!$B$21,IF(AND('Country-wise data'!FB112&gt;'non-R&amp;D ex_typologies'!$G$19,'Country-wise data'!FB112&lt;'non-R&amp;D ex_typologies'!$H$19),'non-R&amp;D ex_typologies'!$B$19,'non-R&amp;D ex_typologies'!$B$20))))</f>
        <v>Program heavy</v>
      </c>
      <c r="FP112" t="str">
        <f>IF($FK112='non-R&amp;D ex_typologies'!$C$16,IF(AND('Country-wise data'!FC112&gt;'non-R&amp;D ex_typologies'!$C$21,'Country-wise data'!FC112&lt;'non-R&amp;D ex_typologies'!$D$21),'non-R&amp;D ex_typologies'!$B$21,IF(AND('Country-wise data'!FC112&gt;'non-R&amp;D ex_typologies'!$C$19,'Country-wise data'!FC112&lt;'non-R&amp;D ex_typologies'!$D$19),'non-R&amp;D ex_typologies'!$B$19,'non-R&amp;D ex_typologies'!$B$20)),IF($FK112='non-R&amp;D ex_typologies'!$E$16,IF(AND('Country-wise data'!FC112&gt;'non-R&amp;D ex_typologies'!$E$21,'Country-wise data'!FC112&lt;'non-R&amp;D ex_typologies'!$F$21),'non-R&amp;D ex_typologies'!$B$21,IF(AND('Country-wise data'!FC112&gt;'non-R&amp;D ex_typologies'!$E$19,'Country-wise data'!FC112&lt;'non-R&amp;D ex_typologies'!$F$19),'non-R&amp;D ex_typologies'!$B$19,'non-R&amp;D ex_typologies'!$B$20)),IF(AND('Country-wise data'!FC112&gt;'non-R&amp;D ex_typologies'!$G$21,'Country-wise data'!FC112&lt;'non-R&amp;D ex_typologies'!$H$21),'non-R&amp;D ex_typologies'!$B$21,IF(AND('Country-wise data'!FC112&gt;'non-R&amp;D ex_typologies'!$G$19,'Country-wise data'!FC112&lt;'non-R&amp;D ex_typologies'!$H$19),'non-R&amp;D ex_typologies'!$B$19,'non-R&amp;D ex_typologies'!$B$20))))</f>
        <v>Program heavy</v>
      </c>
      <c r="FQ112" t="str">
        <f>IF($FK112='non-R&amp;D ex_typologies'!$C$16,IF(AND('Country-wise data'!FD112&gt;'non-R&amp;D ex_typologies'!$C$21,'Country-wise data'!FD112&lt;'non-R&amp;D ex_typologies'!$D$21),'non-R&amp;D ex_typologies'!$B$21,IF(AND('Country-wise data'!FD112&gt;'non-R&amp;D ex_typologies'!$C$19,'Country-wise data'!FD112&lt;'non-R&amp;D ex_typologies'!$D$19),'non-R&amp;D ex_typologies'!$B$19,'non-R&amp;D ex_typologies'!$B$20)),IF($FK112='non-R&amp;D ex_typologies'!$E$16,IF(AND('Country-wise data'!FD112&gt;'non-R&amp;D ex_typologies'!$E$21,'Country-wise data'!FD112&lt;'non-R&amp;D ex_typologies'!$F$21),'non-R&amp;D ex_typologies'!$B$21,IF(AND('Country-wise data'!FD112&gt;'non-R&amp;D ex_typologies'!$E$19,'Country-wise data'!FD112&lt;'non-R&amp;D ex_typologies'!$F$19),'non-R&amp;D ex_typologies'!$B$19,'non-R&amp;D ex_typologies'!$B$20)),IF(AND('Country-wise data'!FD112&gt;'non-R&amp;D ex_typologies'!$G$21,'Country-wise data'!FD112&lt;'non-R&amp;D ex_typologies'!$H$21),'non-R&amp;D ex_typologies'!$B$21,IF(AND('Country-wise data'!FD112&gt;'non-R&amp;D ex_typologies'!$G$19,'Country-wise data'!FD112&lt;'non-R&amp;D ex_typologies'!$H$19),'non-R&amp;D ex_typologies'!$B$19,'non-R&amp;D ex_typologies'!$B$20))))</f>
        <v>Program heavy</v>
      </c>
      <c r="FR112" t="str">
        <f>IF($FK112='non-R&amp;D ex_typologies'!$C$16,IF(AND('Country-wise data'!FE112&gt;'non-R&amp;D ex_typologies'!$C$21,'Country-wise data'!FE112&lt;'non-R&amp;D ex_typologies'!$D$21),'non-R&amp;D ex_typologies'!$B$21,IF(AND('Country-wise data'!FE112&gt;'non-R&amp;D ex_typologies'!$C$19,'Country-wise data'!FE112&lt;'non-R&amp;D ex_typologies'!$D$19),'non-R&amp;D ex_typologies'!$B$19,'non-R&amp;D ex_typologies'!$B$20)),IF($FK112='non-R&amp;D ex_typologies'!$E$16,IF(AND('Country-wise data'!FE112&gt;'non-R&amp;D ex_typologies'!$E$21,'Country-wise data'!FE112&lt;'non-R&amp;D ex_typologies'!$F$21),'non-R&amp;D ex_typologies'!$B$21,IF(AND('Country-wise data'!FE112&gt;'non-R&amp;D ex_typologies'!$E$19,'Country-wise data'!FE112&lt;'non-R&amp;D ex_typologies'!$F$19),'non-R&amp;D ex_typologies'!$B$19,'non-R&amp;D ex_typologies'!$B$20)),IF(AND('Country-wise data'!FE112&gt;'non-R&amp;D ex_typologies'!$G$21,'Country-wise data'!FE112&lt;'non-R&amp;D ex_typologies'!$H$21),'non-R&amp;D ex_typologies'!$B$21,IF(AND('Country-wise data'!FE112&gt;'non-R&amp;D ex_typologies'!$G$19,'Country-wise data'!FE112&lt;'non-R&amp;D ex_typologies'!$H$19),'non-R&amp;D ex_typologies'!$B$19,'non-R&amp;D ex_typologies'!$B$20))))</f>
        <v>Program heavy</v>
      </c>
      <c r="FS112" t="str">
        <f>IF($FK112='non-R&amp;D ex_typologies'!$C$16,IF(AND('Country-wise data'!FF112&gt;'non-R&amp;D ex_typologies'!$C$21,'Country-wise data'!FF112&lt;'non-R&amp;D ex_typologies'!$D$21),'non-R&amp;D ex_typologies'!$B$21,IF(AND('Country-wise data'!FF112&gt;'non-R&amp;D ex_typologies'!$C$19,'Country-wise data'!FF112&lt;'non-R&amp;D ex_typologies'!$D$19),'non-R&amp;D ex_typologies'!$B$19,'non-R&amp;D ex_typologies'!$B$20)),IF($FK112='non-R&amp;D ex_typologies'!$E$16,IF(AND('Country-wise data'!FF112&gt;'non-R&amp;D ex_typologies'!$E$21,'Country-wise data'!FF112&lt;'non-R&amp;D ex_typologies'!$F$21),'non-R&amp;D ex_typologies'!$B$21,IF(AND('Country-wise data'!FF112&gt;'non-R&amp;D ex_typologies'!$E$19,'Country-wise data'!FF112&lt;'non-R&amp;D ex_typologies'!$F$19),'non-R&amp;D ex_typologies'!$B$19,'non-R&amp;D ex_typologies'!$B$20)),IF(AND('Country-wise data'!FF112&gt;'non-R&amp;D ex_typologies'!$G$21,'Country-wise data'!FF112&lt;'non-R&amp;D ex_typologies'!$H$21),'non-R&amp;D ex_typologies'!$B$21,IF(AND('Country-wise data'!FF112&gt;'non-R&amp;D ex_typologies'!$G$19,'Country-wise data'!FF112&lt;'non-R&amp;D ex_typologies'!$H$19),'non-R&amp;D ex_typologies'!$B$19,'non-R&amp;D ex_typologies'!$B$20))))</f>
        <v>Program heavy</v>
      </c>
      <c r="FT112" t="str">
        <f>IF($FK112='non-R&amp;D ex_typologies'!$C$16,IF(AND('Country-wise data'!FG112&gt;'non-R&amp;D ex_typologies'!$C$21,'Country-wise data'!FG112&lt;'non-R&amp;D ex_typologies'!$D$21),'non-R&amp;D ex_typologies'!$B$21,IF(AND('Country-wise data'!FG112&gt;'non-R&amp;D ex_typologies'!$C$19,'Country-wise data'!FG112&lt;'non-R&amp;D ex_typologies'!$D$19),'non-R&amp;D ex_typologies'!$B$19,'non-R&amp;D ex_typologies'!$B$20)),IF($FK112='non-R&amp;D ex_typologies'!$E$16,IF(AND('Country-wise data'!FG112&gt;'non-R&amp;D ex_typologies'!$E$21,'Country-wise data'!FG112&lt;'non-R&amp;D ex_typologies'!$F$21),'non-R&amp;D ex_typologies'!$B$21,IF(AND('Country-wise data'!FG112&gt;'non-R&amp;D ex_typologies'!$E$19,'Country-wise data'!FG112&lt;'non-R&amp;D ex_typologies'!$F$19),'non-R&amp;D ex_typologies'!$B$19,'non-R&amp;D ex_typologies'!$B$20)),IF(AND('Country-wise data'!FG112&gt;'non-R&amp;D ex_typologies'!$G$21,'Country-wise data'!FG112&lt;'non-R&amp;D ex_typologies'!$H$21),'non-R&amp;D ex_typologies'!$B$21,IF(AND('Country-wise data'!FG112&gt;'non-R&amp;D ex_typologies'!$G$19,'Country-wise data'!FG112&lt;'non-R&amp;D ex_typologies'!$H$19),'non-R&amp;D ex_typologies'!$B$19,'non-R&amp;D ex_typologies'!$B$20))))</f>
        <v>Balanced</v>
      </c>
      <c r="FU112" t="str">
        <f>IF($FK112='non-R&amp;D ex_typologies'!$C$16,IF(AND('Country-wise data'!FH112&gt;'non-R&amp;D ex_typologies'!$C$21,'Country-wise data'!FH112&lt;'non-R&amp;D ex_typologies'!$D$21),'non-R&amp;D ex_typologies'!$B$21,IF(AND('Country-wise data'!FH112&gt;'non-R&amp;D ex_typologies'!$C$19,'Country-wise data'!FH112&lt;'non-R&amp;D ex_typologies'!$D$19),'non-R&amp;D ex_typologies'!$B$19,'non-R&amp;D ex_typologies'!$B$20)),IF($FK112='non-R&amp;D ex_typologies'!$E$16,IF(AND('Country-wise data'!FH112&gt;'non-R&amp;D ex_typologies'!$E$21,'Country-wise data'!FH112&lt;'non-R&amp;D ex_typologies'!$F$21),'non-R&amp;D ex_typologies'!$B$21,IF(AND('Country-wise data'!FH112&gt;'non-R&amp;D ex_typologies'!$E$19,'Country-wise data'!FH112&lt;'non-R&amp;D ex_typologies'!$F$19),'non-R&amp;D ex_typologies'!$B$19,'non-R&amp;D ex_typologies'!$B$20)),IF(AND('Country-wise data'!FH112&gt;'non-R&amp;D ex_typologies'!$G$21,'Country-wise data'!FH112&lt;'non-R&amp;D ex_typologies'!$H$21),'non-R&amp;D ex_typologies'!$B$21,IF(AND('Country-wise data'!FH112&gt;'non-R&amp;D ex_typologies'!$G$19,'Country-wise data'!FH112&lt;'non-R&amp;D ex_typologies'!$H$19),'non-R&amp;D ex_typologies'!$B$19,'non-R&amp;D ex_typologies'!$B$20))))</f>
        <v>Balanced</v>
      </c>
    </row>
    <row r="113" spans="2:177" x14ac:dyDescent="0.35">
      <c r="B113" t="s">
        <v>447</v>
      </c>
      <c r="C113" t="s">
        <v>448</v>
      </c>
      <c r="D113" t="s">
        <v>373</v>
      </c>
      <c r="E113" t="s">
        <v>26</v>
      </c>
      <c r="F113" t="s">
        <v>369</v>
      </c>
      <c r="G113" s="55">
        <f>Assumptions!$C$13</f>
        <v>1.1000000000000001</v>
      </c>
      <c r="H113">
        <f>SUMIFS(FAOstat!M:M,FAOstat!$B:$B,'Country-wise data'!$B113)*G113</f>
        <v>4.0480000000000009</v>
      </c>
      <c r="I113">
        <f>IF(SUMIFS(FAOstat!N:N,FAOstat!$B:$B,'Country-wise data'!$B113)=0,H113*(1+Assumptions!$C$9),SUMIFS(FAOstat!N:N,FAOstat!$B:$B,'Country-wise data'!$B113)*$G113)</f>
        <v>4.1289600000000011</v>
      </c>
      <c r="J113">
        <f>IF(SUMIFS(FAOstat!O:O,FAOstat!$B:$B,'Country-wise data'!$B113)=0,I113*(1+Assumptions!$C$9),SUMIFS(FAOstat!O:O,FAOstat!$B:$B,'Country-wise data'!$B113)*$G113)</f>
        <v>4.2115392000000016</v>
      </c>
      <c r="K113">
        <f>IF(SUMIFS(FAOstat!P:P,FAOstat!$B:$B,'Country-wise data'!$B113)=0,J113*(1+Assumptions!$C$9),SUMIFS(FAOstat!P:P,FAOstat!$B:$B,'Country-wise data'!$B113)*$G113)</f>
        <v>7.9089999999999998</v>
      </c>
      <c r="L113">
        <f>IF(SUMIFS(FAOstat!Q:Q,FAOstat!$B:$B,'Country-wise data'!$B113)=0,K113*(1+Assumptions!$C$9),SUMIFS(FAOstat!Q:Q,FAOstat!$B:$B,'Country-wise data'!$B113)*$G113)</f>
        <v>8.0739999999999998</v>
      </c>
      <c r="M113">
        <f>IF(SUMIFS(FAOstat!R:R,FAOstat!$B:$B,'Country-wise data'!$B113)=0,L113*(1+Assumptions!$C$9),SUMIFS(FAOstat!R:R,FAOstat!$B:$B,'Country-wise data'!$B113)*$G113)</f>
        <v>6.8529999999999998</v>
      </c>
      <c r="N113">
        <f>IF(SUMIFS(FAOstat!S:S,FAOstat!$B:$B,'Country-wise data'!$B113)=0,M113*(1+Assumptions!$C$9),SUMIFS(FAOstat!S:S,FAOstat!$B:$B,'Country-wise data'!$B113)*$G113)</f>
        <v>8.2940000000000005</v>
      </c>
      <c r="O113">
        <f>IF(SUMIFS(FAOstat!T:T,FAOstat!$B:$B,'Country-wise data'!$B113)=0,N113*(1+Assumptions!$C$9),SUMIFS(FAOstat!T:T,FAOstat!$B:$B,'Country-wise data'!$B113)*$G113)</f>
        <v>8.4598800000000001</v>
      </c>
      <c r="P113">
        <f>IF(SUMIFS(FAOstat!U:U,FAOstat!$B:$B,'Country-wise data'!$B113)=0,O113*(1+Assumptions!$C$9),SUMIFS(FAOstat!U:U,FAOstat!$B:$B,'Country-wise data'!$B113)*$G113)</f>
        <v>8.6290776000000005</v>
      </c>
      <c r="Q113">
        <f>IF(SUMIFS(FAOstat!V:V,FAOstat!$B:$B,'Country-wise data'!$B113)=0,P113*(1+Assumptions!$C$9),SUMIFS(FAOstat!V:V,FAOstat!$B:$B,'Country-wise data'!$B113)*$G113)</f>
        <v>8.8016591520000009</v>
      </c>
      <c r="R113" s="36">
        <f t="shared" si="148"/>
        <v>9.013541615082965E-2</v>
      </c>
      <c r="S113">
        <f>SUMIFS(FAOstat!CE:CE,FAOstat!$B:$B,'Country-wise data'!$B113)</f>
        <v>22.237287999999999</v>
      </c>
      <c r="T113">
        <f>SUMIFS(FAOstat!CF:CF,FAOstat!$B:$B,'Country-wise data'!$B113)</f>
        <v>26.353434</v>
      </c>
      <c r="U113">
        <f>SUMIFS(FAOstat!CG:CG,FAOstat!$B:$B,'Country-wise data'!$B113)</f>
        <v>29.050764000000001</v>
      </c>
      <c r="V113">
        <f>SUMIFS(FAOstat!CH:CH,FAOstat!$B:$B,'Country-wise data'!$B113)</f>
        <v>35.945948000000001</v>
      </c>
      <c r="W113">
        <f>SUMIFS(FAOstat!CI:CI,FAOstat!$B:$B,'Country-wise data'!$B113)</f>
        <v>39.692767000000003</v>
      </c>
      <c r="X113">
        <f>SUMIFS(FAOstat!CJ:CJ,FAOstat!$B:$B,'Country-wise data'!$B113)</f>
        <v>38.019565999999998</v>
      </c>
      <c r="Y113">
        <f>SUMIFS(FAOstat!CK:CK,FAOstat!$B:$B,'Country-wise data'!$B113)</f>
        <v>39.612341000000001</v>
      </c>
      <c r="Z113">
        <f>SUMIFS(FAOstat!CL:CL,FAOstat!$B:$B,'Country-wise data'!$B113)</f>
        <v>44.173614999999998</v>
      </c>
      <c r="AA113">
        <f>SUMIFS(FAOstat!CM:CM,FAOstat!$B:$B,'Country-wise data'!$B113)</f>
        <v>46.725661000000002</v>
      </c>
      <c r="AB113">
        <f>SUMIFS(FAOstat!CN:CN,FAOstat!$B:$B,'Country-wise data'!$B113)</f>
        <v>47.660174220000002</v>
      </c>
      <c r="AC113" s="53">
        <f>IFERROR(INDEX('ASTI data (new)'!$AF$6:$AL$130,MATCH('Country-wise data'!$B113,'ASTI data (new)'!$C$6:$C$130,),MATCH('Country-wise data'!AC$3,'ASTI data (new)'!$AF$5:$AL$5,)),(INDEX(Assumptions!$G$154:$P$345,MATCH('Country-wise data'!$B113,Assumptions!$B$154:$B$344,),MATCH('Country-wise data'!AC$3,Assumptions!$G$153:$P$153,))*S113))</f>
        <v>104.26337745345222</v>
      </c>
      <c r="AD113" s="53">
        <f>IFERROR(INDEX('ASTI data (new)'!$AF$6:$AL$130,MATCH('Country-wise data'!$B113,'ASTI data (new)'!$C$6:$C$130,),MATCH('Country-wise data'!AD$3,'ASTI data (new)'!$AF$5:$AL$5,)),(INDEX(Assumptions!$G$154:$P$345,MATCH('Country-wise data'!$B113,Assumptions!$B$154:$B$344,),MATCH('Country-wise data'!AD$3,Assumptions!$G$153:$P$153,))*T113))</f>
        <v>122.37539573297856</v>
      </c>
      <c r="AE113" s="53">
        <f>IFERROR(INDEX('ASTI data (new)'!$AF$6:$AL$130,MATCH('Country-wise data'!$B113,'ASTI data (new)'!$C$6:$C$130,),MATCH('Country-wise data'!AE$3,'ASTI data (new)'!$AF$5:$AL$5,)),(INDEX(Assumptions!$G$154:$P$345,MATCH('Country-wise data'!$B113,Assumptions!$B$154:$B$344,),MATCH('Country-wise data'!AE$3,Assumptions!$G$153:$P$153,))*U113))</f>
        <v>134.75506122425281</v>
      </c>
      <c r="AF113" s="53">
        <f>IFERROR(INDEX('ASTI data (new)'!$AF$6:$AL$130,MATCH('Country-wise data'!$B113,'ASTI data (new)'!$C$6:$C$130,),MATCH('Country-wise data'!AF$3,'ASTI data (new)'!$AF$5:$AL$5,)),(INDEX(Assumptions!$G$154:$P$345,MATCH('Country-wise data'!$B113,Assumptions!$B$154:$B$344,),MATCH('Country-wise data'!AF$3,Assumptions!$G$153:$P$153,))*V113))</f>
        <v>170.87439208119116</v>
      </c>
      <c r="AG113" s="53">
        <f>IFERROR(INDEX('ASTI data (new)'!$AF$6:$AL$130,MATCH('Country-wise data'!$B113,'ASTI data (new)'!$C$6:$C$130,),MATCH('Country-wise data'!AG$3,'ASTI data (new)'!$AF$5:$AL$5,)),(INDEX(Assumptions!$G$154:$P$345,MATCH('Country-wise data'!$B113,Assumptions!$B$154:$B$344,),MATCH('Country-wise data'!AG$3,Assumptions!$G$153:$P$153,))*W113))</f>
        <v>187.027968967514</v>
      </c>
      <c r="AH113" s="53">
        <f>IFERROR(INDEX('ASTI data (new)'!$AF$6:$AL$130,MATCH('Country-wise data'!$B113,'ASTI data (new)'!$C$6:$C$130,),MATCH('Country-wise data'!AH$3,'ASTI data (new)'!$AF$5:$AL$5,)),(INDEX(Assumptions!$G$154:$P$345,MATCH('Country-wise data'!$B113,Assumptions!$B$154:$B$344,),MATCH('Country-wise data'!AH$3,Assumptions!$G$153:$P$153,))*X113))</f>
        <v>198.68571823778967</v>
      </c>
      <c r="AI113" s="53">
        <f>IFERROR(INDEX('ASTI data (new)'!$AF$6:$AL$130,MATCH('Country-wise data'!$B113,'ASTI data (new)'!$C$6:$C$130,),MATCH('Country-wise data'!AI$3,'ASTI data (new)'!$AF$5:$AL$5,)),(INDEX(Assumptions!$G$154:$P$345,MATCH('Country-wise data'!$B113,Assumptions!$B$154:$B$344,),MATCH('Country-wise data'!AI$3,Assumptions!$G$153:$P$153,))*Y113))</f>
        <v>206.01946183521491</v>
      </c>
      <c r="AJ113" s="53">
        <f t="shared" ref="AJ113:AL113" si="165">IFERROR((1+($AI113/$AF113)^(1/3)-1)*AI113,0)</f>
        <v>219.27309013422212</v>
      </c>
      <c r="AK113" s="53">
        <f t="shared" si="165"/>
        <v>233.37934983767764</v>
      </c>
      <c r="AL113" s="53">
        <f t="shared" si="165"/>
        <v>248.39309236403463</v>
      </c>
      <c r="AM113" s="55" cm="1">
        <f t="array" ref="AM113">INDEX('non-R&amp;D ex_typologies'!$J$8:$J$10,MATCH('Country-wise data'!FL113,'non-R&amp;D ex_typologies'!$F$8:$F$10,),)*'Country-wise data'!AC113</f>
        <v>37.66476439652461</v>
      </c>
      <c r="AN113" s="55" cm="1">
        <f t="array" ref="AN113">INDEX('non-R&amp;D ex_typologies'!$J$8:$J$10,MATCH('Country-wise data'!FM113,'non-R&amp;D ex_typologies'!$F$8:$F$10,),)*'Country-wise data'!AD113</f>
        <v>44.207664865564801</v>
      </c>
      <c r="AO113" s="55" cm="1">
        <f t="array" ref="AO113">INDEX('non-R&amp;D ex_typologies'!$J$8:$J$10,MATCH('Country-wise data'!FN113,'non-R&amp;D ex_typologies'!$F$8:$F$10,),)*'Country-wise data'!AE113</f>
        <v>48.67977382102999</v>
      </c>
      <c r="AP113" s="55" cm="1">
        <f t="array" ref="AP113">INDEX('non-R&amp;D ex_typologies'!$J$8:$J$10,MATCH('Country-wise data'!FO113,'non-R&amp;D ex_typologies'!$F$8:$F$10,),)*'Country-wise data'!AF113</f>
        <v>61.727750206545203</v>
      </c>
      <c r="AQ113" s="55" cm="1">
        <f t="array" ref="AQ113">INDEX('non-R&amp;D ex_typologies'!$J$8:$J$10,MATCH('Country-wise data'!FP113,'non-R&amp;D ex_typologies'!$F$8:$F$10,),)*'Country-wise data'!AG113</f>
        <v>67.563170873366801</v>
      </c>
      <c r="AR113" s="55" cm="1">
        <f t="array" ref="AR113">INDEX('non-R&amp;D ex_typologies'!$J$8:$J$10,MATCH('Country-wise data'!FQ113,'non-R&amp;D ex_typologies'!$F$8:$F$10,),)*'Country-wise data'!AH113</f>
        <v>71.774490230009718</v>
      </c>
      <c r="AS113" s="55" cm="1">
        <f t="array" ref="AS113">INDEX('non-R&amp;D ex_typologies'!$J$8:$J$10,MATCH('Country-wise data'!FR113,'non-R&amp;D ex_typologies'!$F$8:$F$10,),)*'Country-wise data'!AI113</f>
        <v>74.423778326061083</v>
      </c>
      <c r="AT113" s="55" cm="1">
        <f t="array" ref="AT113">INDEX('non-R&amp;D ex_typologies'!$J$8:$J$10,MATCH('Country-wise data'!FS113,'non-R&amp;D ex_typologies'!$F$8:$F$10,),)*'Country-wise data'!AJ113</f>
        <v>79.211603154621628</v>
      </c>
      <c r="AU113" s="55" cm="1">
        <f t="array" ref="AU113">INDEX('non-R&amp;D ex_typologies'!$J$8:$J$10,MATCH('Country-wise data'!FT113,'non-R&amp;D ex_typologies'!$F$8:$F$10,),)*'Country-wise data'!AK113</f>
        <v>84.307437964730681</v>
      </c>
      <c r="AV113" s="55" cm="1">
        <f t="array" ref="AV113">INDEX('non-R&amp;D ex_typologies'!$J$8:$J$10,MATCH('Country-wise data'!FU113,'non-R&amp;D ex_typologies'!$F$8:$F$10,),)*'Country-wise data'!AL113</f>
        <v>89.731097631019338</v>
      </c>
      <c r="AW113">
        <f t="shared" si="150"/>
        <v>2484.338439337801</v>
      </c>
      <c r="AX113" s="53">
        <f>INDEX('GDP deflators'!$AB$3:$AK$155,MATCH('Country-wise data'!$B113,'GDP deflators'!$B$3:$B$155,),MATCH('Country-wise data'!AX$3,'GDP deflators'!$D$2:$M$2,))</f>
        <v>55.236259361382388</v>
      </c>
      <c r="AY113" s="53">
        <f>INDEX('GDP deflators'!$AB$3:$AK$155,MATCH('Country-wise data'!$B113,'GDP deflators'!$B$3:$B$155,),MATCH('Country-wise data'!AY$3,'GDP deflators'!$D$2:$M$2,))</f>
        <v>59.533067337853574</v>
      </c>
      <c r="AZ113" s="53">
        <f>INDEX('GDP deflators'!$AB$3:$AK$155,MATCH('Country-wise data'!$B113,'GDP deflators'!$B$3:$B$155,),MATCH('Country-wise data'!AZ$3,'GDP deflators'!$D$2:$M$2,))</f>
        <v>67.634925018441123</v>
      </c>
      <c r="BA113" s="53">
        <f>INDEX('GDP deflators'!$AB$3:$AK$155,MATCH('Country-wise data'!$B113,'GDP deflators'!$B$3:$B$155,),MATCH('Country-wise data'!BA$3,'GDP deflators'!$D$2:$M$2,))</f>
        <v>74.885776757595508</v>
      </c>
      <c r="BB113" s="53">
        <f>INDEX('GDP deflators'!$AB$3:$AK$155,MATCH('Country-wise data'!$B113,'GDP deflators'!$B$3:$B$155,),MATCH('Country-wise data'!BB$3,'GDP deflators'!$D$2:$M$2,))</f>
        <v>81.030815441614664</v>
      </c>
      <c r="BC113" s="53">
        <f>INDEX('GDP deflators'!$AB$3:$AK$155,MATCH('Country-wise data'!$B113,'GDP deflators'!$B$3:$B$155,),MATCH('Country-wise data'!BC$3,'GDP deflators'!$D$2:$M$2,))</f>
        <v>85.177096628395404</v>
      </c>
      <c r="BD113" s="53">
        <f>INDEX('GDP deflators'!$AB$3:$AK$155,MATCH('Country-wise data'!$B113,'GDP deflators'!$B$3:$B$155,),MATCH('Country-wise data'!BD$3,'GDP deflators'!$D$2:$M$2,))</f>
        <v>89.523030974579584</v>
      </c>
      <c r="BE113" s="53">
        <f>INDEX('GDP deflators'!$AB$3:$AK$155,MATCH('Country-wise data'!$B113,'GDP deflators'!$B$3:$B$155,),MATCH('Country-wise data'!BE$3,'GDP deflators'!$D$2:$M$2,))</f>
        <v>91.292864860497403</v>
      </c>
      <c r="BF113" s="53">
        <f>INDEX('GDP deflators'!$AB$3:$AK$155,MATCH('Country-wise data'!$B113,'GDP deflators'!$B$3:$B$155,),MATCH('Country-wise data'!BF$3,'GDP deflators'!$D$2:$M$2,))</f>
        <v>95.573852474220118</v>
      </c>
      <c r="BG113" s="53">
        <f>INDEX('GDP deflators'!$AB$3:$AK$155,MATCH('Country-wise data'!$B113,'GDP deflators'!$B$3:$B$155,),MATCH('Country-wise data'!BG$3,'GDP deflators'!$D$2:$M$2,))</f>
        <v>100</v>
      </c>
      <c r="BH113" cm="1">
        <f t="array" ref="BH113">H113/(INDEX($AX113:$BG113,,MATCH(BH$3,$AX$3:$BG$3,))/100)</f>
        <v>7.328519430535696</v>
      </c>
      <c r="BI113" cm="1">
        <f t="array" ref="BI113">I113/(INDEX($AX113:$BG113,,MATCH(BI$3,$AX$3:$BG$3,))/100)</f>
        <v>6.9355741013106487</v>
      </c>
      <c r="BJ113" cm="1">
        <f t="array" ref="BJ113">J113/(INDEX($AX113:$BG113,,MATCH(BJ$3,$AX$3:$BG$3,))/100)</f>
        <v>6.2268705093584362</v>
      </c>
      <c r="BK113" cm="1">
        <f t="array" ref="BK113">K113/(INDEX($AX113:$BG113,,MATCH(BK$3,$AX$3:$BG$3,))/100)</f>
        <v>10.561418125635996</v>
      </c>
      <c r="BL113" cm="1">
        <f t="array" ref="BL113">L113/(INDEX($AX113:$BG113,,MATCH(BL$3,$AX$3:$BG$3,))/100)</f>
        <v>9.9641105127685385</v>
      </c>
      <c r="BM113" cm="1">
        <f t="array" ref="BM113">M113/(INDEX($AX113:$BG113,,MATCH(BM$3,$AX$3:$BG$3,))/100)</f>
        <v>8.0455900368355859</v>
      </c>
      <c r="BN113" cm="1">
        <f t="array" ref="BN113">N113/(INDEX($AX113:$BG113,,MATCH(BN$3,$AX$3:$BG$3,))/100)</f>
        <v>9.2646550387185993</v>
      </c>
      <c r="BO113" cm="1">
        <f t="array" ref="BO113">O113/(INDEX($AX113:$BG113,,MATCH(BO$3,$AX$3:$BG$3,))/100)</f>
        <v>9.2667482972818895</v>
      </c>
      <c r="BP113" cm="1">
        <f t="array" ref="BP113">P113/(INDEX($AX113:$BG113,,MATCH(BP$3,$AX$3:$BG$3,))/100)</f>
        <v>9.0287012363842809</v>
      </c>
      <c r="BQ113" cm="1">
        <f t="array" ref="BQ113">Q113/(INDEX($AX113:$BG113,,MATCH(BQ$3,$AX$3:$BG$3,))/100)</f>
        <v>8.8016591520000009</v>
      </c>
      <c r="BS113" cm="1">
        <f t="array" ref="BS113">S113/(INDEX($AX113:$BG113,,MATCH(BS$3,$AX$3:$BG$3,))/100)</f>
        <v>40.258497329648776</v>
      </c>
      <c r="BT113" cm="1">
        <f t="array" ref="BT113">T113/(INDEX($AX113:$BG113,,MATCH(BT$3,$AX$3:$BG$3,))/100)</f>
        <v>44.266884235013038</v>
      </c>
      <c r="BU113" cm="1">
        <f t="array" ref="BU113">U113/(INDEX($AX113:$BG113,,MATCH(BU$3,$AX$3:$BG$3,))/100)</f>
        <v>42.952311977989346</v>
      </c>
      <c r="BV113" cm="1">
        <f t="array" ref="BV113">V113/(INDEX($AX113:$BG113,,MATCH(BV$3,$AX$3:$BG$3,))/100)</f>
        <v>48.001035118266401</v>
      </c>
      <c r="BW113" cm="1">
        <f t="array" ref="BW113">W113/(INDEX($AX113:$BG113,,MATCH(BW$3,$AX$3:$BG$3,))/100)</f>
        <v>48.98478039950114</v>
      </c>
      <c r="BX113" cm="1">
        <f t="array" ref="BX113">X113/(INDEX($AX113:$BG113,,MATCH(BX$3,$AX$3:$BG$3,))/100)</f>
        <v>44.635902730835106</v>
      </c>
      <c r="BY113" cm="1">
        <f t="array" ref="BY113">Y113/(INDEX($AX113:$BG113,,MATCH(BY$3,$AX$3:$BG$3,))/100)</f>
        <v>44.248212520025241</v>
      </c>
      <c r="BZ113" cm="1">
        <f t="array" ref="BZ113">Z113/(INDEX($AX113:$BG113,,MATCH(BZ$3,$AX$3:$BG$3,))/100)</f>
        <v>48.386711346500867</v>
      </c>
      <c r="CA113" cm="1">
        <f t="array" ref="CA113">AA113/(INDEX($AX113:$BG113,,MATCH(CA$3,$AX$3:$BG$3,))/100)</f>
        <v>48.889586210416368</v>
      </c>
      <c r="CB113" cm="1">
        <f t="array" ref="CB113">AB113/(INDEX($AX113:$BG113,,MATCH(CB$3,$AX$3:$BG$3,))/100)</f>
        <v>47.660174220000002</v>
      </c>
      <c r="CC113" cm="1">
        <f t="array" ref="CC113">AC113/(INDEX($AX113:$BG113,,MATCH(CC$3,$AX$3:$BG$3,))/100)</f>
        <v>188.75893961484729</v>
      </c>
      <c r="CD113" cm="1">
        <f t="array" ref="CD113">AD113/(INDEX($AX113:$BG113,,MATCH(CD$3,$AX$3:$BG$3,))/100)</f>
        <v>205.55869402544164</v>
      </c>
      <c r="CE113" cm="1">
        <f t="array" ref="CE113">AE113/(INDEX($AX113:$BG113,,MATCH(CE$3,$AX$3:$BG$3,))/100)</f>
        <v>199.23887131908688</v>
      </c>
      <c r="CF113" cm="1">
        <f t="array" ref="CF113">AF113/(INDEX($AX113:$BG113,,MATCH(CF$3,$AX$3:$BG$3,))/100)</f>
        <v>228.18003562186422</v>
      </c>
      <c r="CG113" cm="1">
        <f t="array" ref="CG113">AG113/(INDEX($AX113:$BG113,,MATCH(CG$3,$AX$3:$BG$3,))/100)</f>
        <v>230.8109179800538</v>
      </c>
      <c r="CH113" cm="1">
        <f t="array" ref="CH113">AH113/(INDEX($AX113:$BG113,,MATCH(CH$3,$AX$3:$BG$3,))/100)</f>
        <v>233.26190502195871</v>
      </c>
      <c r="CI113" cm="1">
        <f t="array" ref="CI113">AI113/(INDEX($AX113:$BG113,,MATCH(CI$3,$AX$3:$BG$3,))/100)</f>
        <v>230.1301236032937</v>
      </c>
      <c r="CJ113" cm="1">
        <f t="array" ref="CJ113">AJ113/(INDEX($AX113:$BG113,,MATCH(CJ$3,$AX$3:$BG$3,))/100)</f>
        <v>240.18644881972807</v>
      </c>
      <c r="CK113" cm="1">
        <f t="array" ref="CK113">AK113/(INDEX($AX113:$BG113,,MATCH(CK$3,$AX$3:$BG$3,))/100)</f>
        <v>244.18744645731306</v>
      </c>
      <c r="CL113" cm="1">
        <f t="array" ref="CL113">AL113/(INDEX($AX113:$BG113,,MATCH(CL$3,$AX$3:$BG$3,))/100)</f>
        <v>248.39309236403463</v>
      </c>
      <c r="CM113" cm="1">
        <f t="array" ref="CM113">AM113/(INDEX($AX113:$BG113,,MATCH(CM$3,$AX$3:$BG$3,))/100)</f>
        <v>68.188477699229168</v>
      </c>
      <c r="CN113" cm="1">
        <f t="array" ref="CN113">AN113/(INDEX($AX113:$BG113,,MATCH(CN$3,$AX$3:$BG$3,))/100)</f>
        <v>74.257327637233544</v>
      </c>
      <c r="CO113" cm="1">
        <f t="array" ref="CO113">AO113/(INDEX($AX113:$BG113,,MATCH(CO$3,$AX$3:$BG$3,))/100)</f>
        <v>71.974314760838595</v>
      </c>
      <c r="CP113" cm="1">
        <f t="array" ref="CP113">AP113/(INDEX($AX113:$BG113,,MATCH(CP$3,$AX$3:$BG$3,))/100)</f>
        <v>82.429204689105774</v>
      </c>
      <c r="CQ113" cm="1">
        <f t="array" ref="CQ113">AQ113/(INDEX($AX113:$BG113,,MATCH(CQ$3,$AX$3:$BG$3,))/100)</f>
        <v>83.379601334566672</v>
      </c>
      <c r="CR113" cm="1">
        <f t="array" ref="CR113">AR113/(INDEX($AX113:$BG113,,MATCH(CR$3,$AX$3:$BG$3,))/100)</f>
        <v>84.265011453891617</v>
      </c>
      <c r="CS113" cm="1">
        <f t="array" ref="CS113">AS113/(INDEX($AX113:$BG113,,MATCH(CS$3,$AX$3:$BG$3,))/100)</f>
        <v>83.133666851822753</v>
      </c>
      <c r="CT113" cm="1">
        <f t="array" ref="CT113">AT113/(INDEX($AX113:$BG113,,MATCH(CT$3,$AX$3:$BG$3,))/100)</f>
        <v>86.766477616474319</v>
      </c>
      <c r="CU113" cm="1">
        <f t="array" ref="CU113">AU113/(INDEX($AX113:$BG113,,MATCH(CU$3,$AX$3:$BG$3,))/100)</f>
        <v>88.211823403761585</v>
      </c>
      <c r="CV113" cm="1">
        <f t="array" ref="CV113">AV113/(INDEX($AX113:$BG113,,MATCH(CV$3,$AX$3:$BG$3,))/100)</f>
        <v>89.731097631019338</v>
      </c>
      <c r="CW113">
        <f t="shared" si="151"/>
        <v>3061.0434779055659</v>
      </c>
      <c r="CX113">
        <f>IFERROR(1/INDEX('exch rates'!$BC$5:$BL$268,MATCH('Country-wise data'!$B113,'exch rates'!$A$5:$A$268,),MATCH(CX$3,'exch rates'!$BC$4:$BL$4,)),1)</f>
        <v>5.4058141072323401E-2</v>
      </c>
      <c r="CY113">
        <f>IFERROR(1/INDEX('exch rates'!$BC$5:$BL$268,MATCH('Country-wise data'!$B113,'exch rates'!$A$5:$A$268,),MATCH(CY$3,'exch rates'!$BC$4:$BL$4,)),1)</f>
        <v>5.6744236965622676E-2</v>
      </c>
      <c r="CZ113">
        <f>IFERROR(1/INDEX('exch rates'!$BC$5:$BL$268,MATCH('Country-wise data'!$B113,'exch rates'!$A$5:$A$268,),MATCH(CZ$3,'exch rates'!$BC$4:$BL$4,)),1)</f>
        <v>5.2442738694419212E-2</v>
      </c>
      <c r="DA113">
        <f>IFERROR(1/INDEX('exch rates'!$BC$5:$BL$268,MATCH('Country-wise data'!$B113,'exch rates'!$A$5:$A$268,),MATCH(DA$3,'exch rates'!$BC$4:$BL$4,)),1)</f>
        <v>5.4200681179613977E-2</v>
      </c>
      <c r="DB113">
        <f>IFERROR(1/INDEX('exch rates'!$BC$5:$BL$268,MATCH('Country-wise data'!$B113,'exch rates'!$A$5:$A$268,),MATCH(DB$3,'exch rates'!$BC$4:$BL$4,)),1)</f>
        <v>5.4152397590116738E-2</v>
      </c>
      <c r="DC113">
        <f>IFERROR(1/INDEX('exch rates'!$BC$5:$BL$268,MATCH('Country-wise data'!$B113,'exch rates'!$A$5:$A$268,),MATCH(DC$3,'exch rates'!$BC$4:$BL$4,)),1)</f>
        <v>4.5268031780347245E-2</v>
      </c>
      <c r="DD113">
        <f>IFERROR(1/INDEX('exch rates'!$BC$5:$BL$268,MATCH('Country-wise data'!$B113,'exch rates'!$A$5:$A$268,),MATCH(DD$3,'exch rates'!$BC$4:$BL$4,)),1)</f>
        <v>4.5149049266649158E-2</v>
      </c>
      <c r="DE113">
        <f>IFERROR(1/INDEX('exch rates'!$BC$5:$BL$268,MATCH('Country-wise data'!$B113,'exch rates'!$A$5:$A$268,),MATCH(DE$3,'exch rates'!$BC$4:$BL$4,)),1)</f>
        <v>4.5995751621134041E-2</v>
      </c>
      <c r="DF113">
        <f>IFERROR(1/INDEX('exch rates'!$BC$5:$BL$268,MATCH('Country-wise data'!$B113,'exch rates'!$A$5:$A$268,),MATCH(DF$3,'exch rates'!$BC$4:$BL$4,)),1)</f>
        <v>4.819077555171964E-2</v>
      </c>
      <c r="DG113">
        <f>IFERROR(1/INDEX('exch rates'!$BC$5:$BL$268,MATCH('Country-wise data'!$B113,'exch rates'!$A$5:$A$268,),MATCH(DG$3,'exch rates'!$BC$4:$BL$4,)),1)</f>
        <v>4.5693936368372927E-2</v>
      </c>
      <c r="DH113" cm="1">
        <f t="array" ref="DH113">(BH113/INDEX($CX113:$DG113,,MATCH(DH$3,$CX$3:$DG$3,)))*$DG113</f>
        <v>6.1946062866880256</v>
      </c>
      <c r="DI113" cm="1">
        <f t="array" ref="DI113">(BI113/INDEX($CX113:$DG113,,MATCH(DI$3,$CX$3:$DG$3,)))*$DG113</f>
        <v>5.5849492144095558</v>
      </c>
      <c r="DJ113" cm="1">
        <f t="array" ref="DJ113">(BJ113/INDEX($CX113:$DG113,,MATCH(DJ$3,$CX$3:$DG$3,)))*$DG113</f>
        <v>5.4255409216262205</v>
      </c>
      <c r="DK113" cm="1">
        <f t="array" ref="DK113">(BK113/INDEX($CX113:$DG113,,MATCH(DK$3,$CX$3:$DG$3,)))*$DG113</f>
        <v>8.9038137028821147</v>
      </c>
      <c r="DL113" cm="1">
        <f t="array" ref="DL113">(BL113/INDEX($CX113:$DG113,,MATCH(DL$3,$CX$3:$DG$3,)))*$DG113</f>
        <v>8.4077428147147675</v>
      </c>
      <c r="DM113" cm="1">
        <f t="array" ref="DM113">(BM113/INDEX($CX113:$DG113,,MATCH(DM$3,$CX$3:$DG$3,)))*$DG113</f>
        <v>8.1212870259754943</v>
      </c>
      <c r="DN113" cm="1">
        <f t="array" ref="DN113">(BN113/INDEX($CX113:$DG113,,MATCH(DN$3,$CX$3:$DG$3,)))*$DG113</f>
        <v>9.3764667183556032</v>
      </c>
      <c r="DO113" cm="1">
        <f t="array" ref="DO113">(BO113/INDEX($CX113:$DG113,,MATCH(DO$3,$CX$3:$DG$3,)))*$DG113</f>
        <v>9.2059416818654203</v>
      </c>
      <c r="DP113" cm="1">
        <f t="array" ref="DP113">(BP113/INDEX($CX113:$DG113,,MATCH(DP$3,$CX$3:$DG$3,)))*$DG113</f>
        <v>8.560910154716769</v>
      </c>
      <c r="DQ113" cm="1">
        <f t="array" ref="DQ113">(BQ113/INDEX($CX113:$DG113,,MATCH(DQ$3,$CX$3:$DG$3,)))*$DG113</f>
        <v>8.8016591520000009</v>
      </c>
      <c r="DS113" cm="1">
        <f t="array" ref="DS113">(BS113/INDEX($CX113:$DG113,,MATCH(DS$3,$CX$3:$DG$3,)))*$DG113</f>
        <v>34.029457520674946</v>
      </c>
      <c r="DT113" cm="1">
        <f t="array" ref="DT113">(BT113/INDEX($CX113:$DG113,,MATCH(DT$3,$CX$3:$DG$3,)))*$DG113</f>
        <v>35.646407452553191</v>
      </c>
      <c r="DU113" cm="1">
        <f t="array" ref="DU113">(BU113/INDEX($CX113:$DG113,,MATCH(DU$3,$CX$3:$DG$3,)))*$DG113</f>
        <v>37.424822945137443</v>
      </c>
      <c r="DV113" cm="1">
        <f t="array" ref="DV113">(BV113/INDEX($CX113:$DG113,,MATCH(DV$3,$CX$3:$DG$3,)))*$DG113</f>
        <v>40.467318797001887</v>
      </c>
      <c r="DW113" cm="1">
        <f t="array" ref="DW113">(BW113/INDEX($CX113:$DG113,,MATCH(DW$3,$CX$3:$DG$3,)))*$DG113</f>
        <v>41.333487309932814</v>
      </c>
      <c r="DX113" cm="1">
        <f t="array" ref="DX113">(BX113/INDEX($CX113:$DG113,,MATCH(DX$3,$CX$3:$DG$3,)))*$DG113</f>
        <v>45.055859928355325</v>
      </c>
      <c r="DY113" cm="1">
        <f t="array" ref="DY113">(BY113/INDEX($CX113:$DG113,,MATCH(DY$3,$CX$3:$DG$3,)))*$DG113</f>
        <v>44.78222775773488</v>
      </c>
      <c r="DZ113" cm="1">
        <f t="array" ref="DZ113">(BZ113/INDEX($CX113:$DG113,,MATCH(DZ$3,$CX$3:$DG$3,)))*$DG113</f>
        <v>48.069207077071489</v>
      </c>
      <c r="EA113" cm="1">
        <f t="array" ref="EA113">(CA113/INDEX($CX113:$DG113,,MATCH(EA$3,$CX$3:$DG$3,)))*$DG113</f>
        <v>46.35654055779419</v>
      </c>
      <c r="EB113" cm="1">
        <f t="array" ref="EB113">(CB113/INDEX($CX113:$DG113,,MATCH(EB$3,$CX$3:$DG$3,)))*$DG113</f>
        <v>47.660174220000002</v>
      </c>
      <c r="EC113" s="53" cm="1">
        <f t="array" ref="EC113">(CC113/INDEX($CX113:$DG113,,MATCH(EC$3,$CX$3:$DG$3,)))*$DG113</f>
        <v>159.55300727383437</v>
      </c>
      <c r="ED113" cm="1">
        <f t="array" ref="ED113">(CD113/INDEX($CX113:$DG113,,MATCH(ED$3,$CX$3:$DG$3,)))*$DG113</f>
        <v>165.52845517078316</v>
      </c>
      <c r="EE113" cm="1">
        <f t="array" ref="EE113">(CE113/INDEX($CX113:$DG113,,MATCH(EE$3,$CX$3:$DG$3,)))*$DG113</f>
        <v>173.5990250472868</v>
      </c>
      <c r="EF113" cm="1">
        <f t="array" ref="EF113">(CF113/INDEX($CX113:$DG113,,MATCH(EF$3,$CX$3:$DG$3,)))*$DG113</f>
        <v>192.36739836694409</v>
      </c>
      <c r="EG113" cm="1">
        <f t="array" ref="EG113">(CG113/INDEX($CX113:$DG113,,MATCH(EG$3,$CX$3:$DG$3,)))*$DG113</f>
        <v>194.75886329419282</v>
      </c>
      <c r="EH113" cm="1">
        <f t="array" ref="EH113">(CH113/INDEX($CX113:$DG113,,MATCH(EH$3,$CX$3:$DG$3,)))*$DG113</f>
        <v>235.45655125801605</v>
      </c>
      <c r="EI113" cm="1">
        <f t="array" ref="EI113">(CI113/INDEX($CX113:$DG113,,MATCH(EI$3,$CX$3:$DG$3,)))*$DG113</f>
        <v>232.90747856660539</v>
      </c>
      <c r="EJ113" cm="1">
        <f t="array" ref="EJ113">(CJ113/INDEX($CX113:$DG113,,MATCH(EJ$3,$CX$3:$DG$3,)))*$DG113</f>
        <v>238.6103916578094</v>
      </c>
      <c r="EK113" cm="1">
        <f t="array" ref="EK113">(CK113/INDEX($CX113:$DG113,,MATCH(EK$3,$CX$3:$DG$3,)))*$DG113</f>
        <v>231.53571430700444</v>
      </c>
      <c r="EL113" cm="1">
        <f t="array" ref="EL113">(CL113/INDEX($CX113:$DG113,,MATCH(EL$3,$CX$3:$DG$3,)))*$DG113</f>
        <v>248.39309236403463</v>
      </c>
      <c r="EM113" cm="1">
        <f t="array" ref="EM113">(CM113/INDEX($CX113:$DG113,,MATCH(EM$3,$CX$3:$DG$3,)))*$DG113</f>
        <v>57.637941283926537</v>
      </c>
      <c r="EN113" cm="1">
        <f t="array" ref="EN113">(CN113/INDEX($CX113:$DG113,,MATCH(EN$3,$CX$3:$DG$3,)))*$DG113</f>
        <v>59.796550017877856</v>
      </c>
      <c r="EO113" cm="1">
        <f t="array" ref="EO113">(CO113/INDEX($CX113:$DG113,,MATCH(EO$3,$CX$3:$DG$3,)))*$DG113</f>
        <v>62.712013916790077</v>
      </c>
      <c r="EP113" cm="1">
        <f t="array" ref="EP113">(CP113/INDEX($CX113:$DG113,,MATCH(EP$3,$CX$3:$DG$3,)))*$DG113</f>
        <v>69.492020247454974</v>
      </c>
      <c r="EQ113" cm="1">
        <f t="array" ref="EQ113">(CQ113/INDEX($CX113:$DG113,,MATCH(EQ$3,$CX$3:$DG$3,)))*$DG113</f>
        <v>70.355928220200141</v>
      </c>
      <c r="ER113" cm="1">
        <f t="array" ref="ER113">(CR113/INDEX($CX113:$DG113,,MATCH(ER$3,$CX$3:$DG$3,)))*$DG113</f>
        <v>85.057819393109995</v>
      </c>
      <c r="ES113" cm="1">
        <f t="array" ref="ES113">(CS113/INDEX($CX113:$DG113,,MATCH(ES$3,$CX$3:$DG$3,)))*$DG113</f>
        <v>84.136976191052199</v>
      </c>
      <c r="ET113" cm="1">
        <f t="array" ref="ET113">(CT113/INDEX($CX113:$DG113,,MATCH(ET$3,$CX$3:$DG$3,)))*$DG113</f>
        <v>86.19713272156504</v>
      </c>
      <c r="EU113" cm="1">
        <f t="array" ref="EU113">(CU113/INDEX($CX113:$DG113,,MATCH(EU$3,$CX$3:$DG$3,)))*$DG113</f>
        <v>83.641431361147667</v>
      </c>
      <c r="EV113" cm="1">
        <f t="array" ref="EV113">(CV113/INDEX($CX113:$DG113,,MATCH(EV$3,$CX$3:$DG$3,)))*$DG113</f>
        <v>89.731097631019338</v>
      </c>
      <c r="EW113">
        <f t="shared" si="94"/>
        <v>2821.4688882906548</v>
      </c>
      <c r="EY113" s="96">
        <f t="shared" si="152"/>
        <v>4.688673252487094</v>
      </c>
      <c r="EZ113" s="96">
        <f t="shared" si="153"/>
        <v>4.6436223731973056</v>
      </c>
      <c r="FA113" s="96">
        <f t="shared" si="154"/>
        <v>4.63860644850004</v>
      </c>
      <c r="FB113" s="96">
        <f t="shared" si="155"/>
        <v>4.7536482298697802</v>
      </c>
      <c r="FC113" s="96">
        <f t="shared" si="156"/>
        <v>4.711890429999853</v>
      </c>
      <c r="FD113" s="96">
        <f t="shared" si="157"/>
        <v>5.2258807540777736</v>
      </c>
      <c r="FE113" s="96">
        <f t="shared" si="158"/>
        <v>5.2008908495262851</v>
      </c>
      <c r="FF113" s="96">
        <f t="shared" si="159"/>
        <v>4.9638928155239759</v>
      </c>
      <c r="FG113" s="96">
        <f t="shared" si="160"/>
        <v>4.9946719820117176</v>
      </c>
      <c r="FH113" s="96">
        <f t="shared" si="161"/>
        <v>5.2117537635814921</v>
      </c>
      <c r="FJ113" s="96">
        <f t="shared" si="106"/>
        <v>45.828409608819626</v>
      </c>
      <c r="FK113" s="96" t="str">
        <f>IF(AND('Country-wise data'!FJ113&gt;'non-R&amp;D ex_typologies'!$C$17,'Country-wise data'!FJ113&lt;'non-R&amp;D ex_typologies'!$D$17),"Small",IF(AND('Country-wise data'!FJ113&gt;'non-R&amp;D ex_typologies'!$E$17,'Country-wise data'!$FJ$4&lt;'non-R&amp;D ex_typologies'!$F$17),"Medium","Large"))</f>
        <v>Small</v>
      </c>
      <c r="FL113" t="str">
        <f>IF($FK113='non-R&amp;D ex_typologies'!$C$16,IF(AND('Country-wise data'!EY113&gt;'non-R&amp;D ex_typologies'!$C$21,'Country-wise data'!EY113&lt;'non-R&amp;D ex_typologies'!$D$21),'non-R&amp;D ex_typologies'!$B$21,IF(AND('Country-wise data'!EY113&gt;'non-R&amp;D ex_typologies'!$C$19,'Country-wise data'!EY113&lt;'non-R&amp;D ex_typologies'!$D$19),'non-R&amp;D ex_typologies'!$B$19,'non-R&amp;D ex_typologies'!$B$20)),IF($FK113='non-R&amp;D ex_typologies'!$E$16,IF(AND('Country-wise data'!EY113&gt;'non-R&amp;D ex_typologies'!$E$21,'Country-wise data'!EY113&lt;'non-R&amp;D ex_typologies'!$F$21),'non-R&amp;D ex_typologies'!$B$21,IF(AND('Country-wise data'!EY113&gt;'non-R&amp;D ex_typologies'!$E$19,'Country-wise data'!EY113&lt;'non-R&amp;D ex_typologies'!$F$19),'non-R&amp;D ex_typologies'!$B$19,'non-R&amp;D ex_typologies'!$B$20)),IF(AND('Country-wise data'!EY113&gt;'non-R&amp;D ex_typologies'!$G$21,'Country-wise data'!EY113&lt;'non-R&amp;D ex_typologies'!$H$21),'non-R&amp;D ex_typologies'!$B$21,IF(AND('Country-wise data'!EY113&gt;'non-R&amp;D ex_typologies'!$G$19,'Country-wise data'!EY113&lt;'non-R&amp;D ex_typologies'!$H$19),'non-R&amp;D ex_typologies'!$B$19,'non-R&amp;D ex_typologies'!$B$20))))</f>
        <v xml:space="preserve">Research heavy </v>
      </c>
      <c r="FM113" t="str">
        <f>IF($FK113='non-R&amp;D ex_typologies'!$C$16,IF(AND('Country-wise data'!EZ113&gt;'non-R&amp;D ex_typologies'!$C$21,'Country-wise data'!EZ113&lt;'non-R&amp;D ex_typologies'!$D$21),'non-R&amp;D ex_typologies'!$B$21,IF(AND('Country-wise data'!EZ113&gt;'non-R&amp;D ex_typologies'!$C$19,'Country-wise data'!EZ113&lt;'non-R&amp;D ex_typologies'!$D$19),'non-R&amp;D ex_typologies'!$B$19,'non-R&amp;D ex_typologies'!$B$20)),IF($FK113='non-R&amp;D ex_typologies'!$E$16,IF(AND('Country-wise data'!EZ113&gt;'non-R&amp;D ex_typologies'!$E$21,'Country-wise data'!EZ113&lt;'non-R&amp;D ex_typologies'!$F$21),'non-R&amp;D ex_typologies'!$B$21,IF(AND('Country-wise data'!EZ113&gt;'non-R&amp;D ex_typologies'!$E$19,'Country-wise data'!EZ113&lt;'non-R&amp;D ex_typologies'!$F$19),'non-R&amp;D ex_typologies'!$B$19,'non-R&amp;D ex_typologies'!$B$20)),IF(AND('Country-wise data'!EZ113&gt;'non-R&amp;D ex_typologies'!$G$21,'Country-wise data'!EZ113&lt;'non-R&amp;D ex_typologies'!$H$21),'non-R&amp;D ex_typologies'!$B$21,IF(AND('Country-wise data'!EZ113&gt;'non-R&amp;D ex_typologies'!$G$19,'Country-wise data'!EZ113&lt;'non-R&amp;D ex_typologies'!$H$19),'non-R&amp;D ex_typologies'!$B$19,'non-R&amp;D ex_typologies'!$B$20))))</f>
        <v xml:space="preserve">Research heavy </v>
      </c>
      <c r="FN113" t="str">
        <f>IF($FK113='non-R&amp;D ex_typologies'!$C$16,IF(AND('Country-wise data'!FA113&gt;'non-R&amp;D ex_typologies'!$C$21,'Country-wise data'!FA113&lt;'non-R&amp;D ex_typologies'!$D$21),'non-R&amp;D ex_typologies'!$B$21,IF(AND('Country-wise data'!FA113&gt;'non-R&amp;D ex_typologies'!$C$19,'Country-wise data'!FA113&lt;'non-R&amp;D ex_typologies'!$D$19),'non-R&amp;D ex_typologies'!$B$19,'non-R&amp;D ex_typologies'!$B$20)),IF($FK113='non-R&amp;D ex_typologies'!$E$16,IF(AND('Country-wise data'!FA113&gt;'non-R&amp;D ex_typologies'!$E$21,'Country-wise data'!FA113&lt;'non-R&amp;D ex_typologies'!$F$21),'non-R&amp;D ex_typologies'!$B$21,IF(AND('Country-wise data'!FA113&gt;'non-R&amp;D ex_typologies'!$E$19,'Country-wise data'!FA113&lt;'non-R&amp;D ex_typologies'!$F$19),'non-R&amp;D ex_typologies'!$B$19,'non-R&amp;D ex_typologies'!$B$20)),IF(AND('Country-wise data'!FA113&gt;'non-R&amp;D ex_typologies'!$G$21,'Country-wise data'!FA113&lt;'non-R&amp;D ex_typologies'!$H$21),'non-R&amp;D ex_typologies'!$B$21,IF(AND('Country-wise data'!FA113&gt;'non-R&amp;D ex_typologies'!$G$19,'Country-wise data'!FA113&lt;'non-R&amp;D ex_typologies'!$H$19),'non-R&amp;D ex_typologies'!$B$19,'non-R&amp;D ex_typologies'!$B$20))))</f>
        <v xml:space="preserve">Research heavy </v>
      </c>
      <c r="FO113" t="str">
        <f>IF($FK113='non-R&amp;D ex_typologies'!$C$16,IF(AND('Country-wise data'!FB113&gt;'non-R&amp;D ex_typologies'!$C$21,'Country-wise data'!FB113&lt;'non-R&amp;D ex_typologies'!$D$21),'non-R&amp;D ex_typologies'!$B$21,IF(AND('Country-wise data'!FB113&gt;'non-R&amp;D ex_typologies'!$C$19,'Country-wise data'!FB113&lt;'non-R&amp;D ex_typologies'!$D$19),'non-R&amp;D ex_typologies'!$B$19,'non-R&amp;D ex_typologies'!$B$20)),IF($FK113='non-R&amp;D ex_typologies'!$E$16,IF(AND('Country-wise data'!FB113&gt;'non-R&amp;D ex_typologies'!$E$21,'Country-wise data'!FB113&lt;'non-R&amp;D ex_typologies'!$F$21),'non-R&amp;D ex_typologies'!$B$21,IF(AND('Country-wise data'!FB113&gt;'non-R&amp;D ex_typologies'!$E$19,'Country-wise data'!FB113&lt;'non-R&amp;D ex_typologies'!$F$19),'non-R&amp;D ex_typologies'!$B$19,'non-R&amp;D ex_typologies'!$B$20)),IF(AND('Country-wise data'!FB113&gt;'non-R&amp;D ex_typologies'!$G$21,'Country-wise data'!FB113&lt;'non-R&amp;D ex_typologies'!$H$21),'non-R&amp;D ex_typologies'!$B$21,IF(AND('Country-wise data'!FB113&gt;'non-R&amp;D ex_typologies'!$G$19,'Country-wise data'!FB113&lt;'non-R&amp;D ex_typologies'!$H$19),'non-R&amp;D ex_typologies'!$B$19,'non-R&amp;D ex_typologies'!$B$20))))</f>
        <v xml:space="preserve">Research heavy </v>
      </c>
      <c r="FP113" t="str">
        <f>IF($FK113='non-R&amp;D ex_typologies'!$C$16,IF(AND('Country-wise data'!FC113&gt;'non-R&amp;D ex_typologies'!$C$21,'Country-wise data'!FC113&lt;'non-R&amp;D ex_typologies'!$D$21),'non-R&amp;D ex_typologies'!$B$21,IF(AND('Country-wise data'!FC113&gt;'non-R&amp;D ex_typologies'!$C$19,'Country-wise data'!FC113&lt;'non-R&amp;D ex_typologies'!$D$19),'non-R&amp;D ex_typologies'!$B$19,'non-R&amp;D ex_typologies'!$B$20)),IF($FK113='non-R&amp;D ex_typologies'!$E$16,IF(AND('Country-wise data'!FC113&gt;'non-R&amp;D ex_typologies'!$E$21,'Country-wise data'!FC113&lt;'non-R&amp;D ex_typologies'!$F$21),'non-R&amp;D ex_typologies'!$B$21,IF(AND('Country-wise data'!FC113&gt;'non-R&amp;D ex_typologies'!$E$19,'Country-wise data'!FC113&lt;'non-R&amp;D ex_typologies'!$F$19),'non-R&amp;D ex_typologies'!$B$19,'non-R&amp;D ex_typologies'!$B$20)),IF(AND('Country-wise data'!FC113&gt;'non-R&amp;D ex_typologies'!$G$21,'Country-wise data'!FC113&lt;'non-R&amp;D ex_typologies'!$H$21),'non-R&amp;D ex_typologies'!$B$21,IF(AND('Country-wise data'!FC113&gt;'non-R&amp;D ex_typologies'!$G$19,'Country-wise data'!FC113&lt;'non-R&amp;D ex_typologies'!$H$19),'non-R&amp;D ex_typologies'!$B$19,'non-R&amp;D ex_typologies'!$B$20))))</f>
        <v xml:space="preserve">Research heavy </v>
      </c>
      <c r="FQ113" t="str">
        <f>IF($FK113='non-R&amp;D ex_typologies'!$C$16,IF(AND('Country-wise data'!FD113&gt;'non-R&amp;D ex_typologies'!$C$21,'Country-wise data'!FD113&lt;'non-R&amp;D ex_typologies'!$D$21),'non-R&amp;D ex_typologies'!$B$21,IF(AND('Country-wise data'!FD113&gt;'non-R&amp;D ex_typologies'!$C$19,'Country-wise data'!FD113&lt;'non-R&amp;D ex_typologies'!$D$19),'non-R&amp;D ex_typologies'!$B$19,'non-R&amp;D ex_typologies'!$B$20)),IF($FK113='non-R&amp;D ex_typologies'!$E$16,IF(AND('Country-wise data'!FD113&gt;'non-R&amp;D ex_typologies'!$E$21,'Country-wise data'!FD113&lt;'non-R&amp;D ex_typologies'!$F$21),'non-R&amp;D ex_typologies'!$B$21,IF(AND('Country-wise data'!FD113&gt;'non-R&amp;D ex_typologies'!$E$19,'Country-wise data'!FD113&lt;'non-R&amp;D ex_typologies'!$F$19),'non-R&amp;D ex_typologies'!$B$19,'non-R&amp;D ex_typologies'!$B$20)),IF(AND('Country-wise data'!FD113&gt;'non-R&amp;D ex_typologies'!$G$21,'Country-wise data'!FD113&lt;'non-R&amp;D ex_typologies'!$H$21),'non-R&amp;D ex_typologies'!$B$21,IF(AND('Country-wise data'!FD113&gt;'non-R&amp;D ex_typologies'!$G$19,'Country-wise data'!FD113&lt;'non-R&amp;D ex_typologies'!$H$19),'non-R&amp;D ex_typologies'!$B$19,'non-R&amp;D ex_typologies'!$B$20))))</f>
        <v xml:space="preserve">Research heavy </v>
      </c>
      <c r="FR113" t="str">
        <f>IF($FK113='non-R&amp;D ex_typologies'!$C$16,IF(AND('Country-wise data'!FE113&gt;'non-R&amp;D ex_typologies'!$C$21,'Country-wise data'!FE113&lt;'non-R&amp;D ex_typologies'!$D$21),'non-R&amp;D ex_typologies'!$B$21,IF(AND('Country-wise data'!FE113&gt;'non-R&amp;D ex_typologies'!$C$19,'Country-wise data'!FE113&lt;'non-R&amp;D ex_typologies'!$D$19),'non-R&amp;D ex_typologies'!$B$19,'non-R&amp;D ex_typologies'!$B$20)),IF($FK113='non-R&amp;D ex_typologies'!$E$16,IF(AND('Country-wise data'!FE113&gt;'non-R&amp;D ex_typologies'!$E$21,'Country-wise data'!FE113&lt;'non-R&amp;D ex_typologies'!$F$21),'non-R&amp;D ex_typologies'!$B$21,IF(AND('Country-wise data'!FE113&gt;'non-R&amp;D ex_typologies'!$E$19,'Country-wise data'!FE113&lt;'non-R&amp;D ex_typologies'!$F$19),'non-R&amp;D ex_typologies'!$B$19,'non-R&amp;D ex_typologies'!$B$20)),IF(AND('Country-wise data'!FE113&gt;'non-R&amp;D ex_typologies'!$G$21,'Country-wise data'!FE113&lt;'non-R&amp;D ex_typologies'!$H$21),'non-R&amp;D ex_typologies'!$B$21,IF(AND('Country-wise data'!FE113&gt;'non-R&amp;D ex_typologies'!$G$19,'Country-wise data'!FE113&lt;'non-R&amp;D ex_typologies'!$H$19),'non-R&amp;D ex_typologies'!$B$19,'non-R&amp;D ex_typologies'!$B$20))))</f>
        <v xml:space="preserve">Research heavy </v>
      </c>
      <c r="FS113" t="str">
        <f>IF($FK113='non-R&amp;D ex_typologies'!$C$16,IF(AND('Country-wise data'!FF113&gt;'non-R&amp;D ex_typologies'!$C$21,'Country-wise data'!FF113&lt;'non-R&amp;D ex_typologies'!$D$21),'non-R&amp;D ex_typologies'!$B$21,IF(AND('Country-wise data'!FF113&gt;'non-R&amp;D ex_typologies'!$C$19,'Country-wise data'!FF113&lt;'non-R&amp;D ex_typologies'!$D$19),'non-R&amp;D ex_typologies'!$B$19,'non-R&amp;D ex_typologies'!$B$20)),IF($FK113='non-R&amp;D ex_typologies'!$E$16,IF(AND('Country-wise data'!FF113&gt;'non-R&amp;D ex_typologies'!$E$21,'Country-wise data'!FF113&lt;'non-R&amp;D ex_typologies'!$F$21),'non-R&amp;D ex_typologies'!$B$21,IF(AND('Country-wise data'!FF113&gt;'non-R&amp;D ex_typologies'!$E$19,'Country-wise data'!FF113&lt;'non-R&amp;D ex_typologies'!$F$19),'non-R&amp;D ex_typologies'!$B$19,'non-R&amp;D ex_typologies'!$B$20)),IF(AND('Country-wise data'!FF113&gt;'non-R&amp;D ex_typologies'!$G$21,'Country-wise data'!FF113&lt;'non-R&amp;D ex_typologies'!$H$21),'non-R&amp;D ex_typologies'!$B$21,IF(AND('Country-wise data'!FF113&gt;'non-R&amp;D ex_typologies'!$G$19,'Country-wise data'!FF113&lt;'non-R&amp;D ex_typologies'!$H$19),'non-R&amp;D ex_typologies'!$B$19,'non-R&amp;D ex_typologies'!$B$20))))</f>
        <v xml:space="preserve">Research heavy </v>
      </c>
      <c r="FT113" t="str">
        <f>IF($FK113='non-R&amp;D ex_typologies'!$C$16,IF(AND('Country-wise data'!FG113&gt;'non-R&amp;D ex_typologies'!$C$21,'Country-wise data'!FG113&lt;'non-R&amp;D ex_typologies'!$D$21),'non-R&amp;D ex_typologies'!$B$21,IF(AND('Country-wise data'!FG113&gt;'non-R&amp;D ex_typologies'!$C$19,'Country-wise data'!FG113&lt;'non-R&amp;D ex_typologies'!$D$19),'non-R&amp;D ex_typologies'!$B$19,'non-R&amp;D ex_typologies'!$B$20)),IF($FK113='non-R&amp;D ex_typologies'!$E$16,IF(AND('Country-wise data'!FG113&gt;'non-R&amp;D ex_typologies'!$E$21,'Country-wise data'!FG113&lt;'non-R&amp;D ex_typologies'!$F$21),'non-R&amp;D ex_typologies'!$B$21,IF(AND('Country-wise data'!FG113&gt;'non-R&amp;D ex_typologies'!$E$19,'Country-wise data'!FG113&lt;'non-R&amp;D ex_typologies'!$F$19),'non-R&amp;D ex_typologies'!$B$19,'non-R&amp;D ex_typologies'!$B$20)),IF(AND('Country-wise data'!FG113&gt;'non-R&amp;D ex_typologies'!$G$21,'Country-wise data'!FG113&lt;'non-R&amp;D ex_typologies'!$H$21),'non-R&amp;D ex_typologies'!$B$21,IF(AND('Country-wise data'!FG113&gt;'non-R&amp;D ex_typologies'!$G$19,'Country-wise data'!FG113&lt;'non-R&amp;D ex_typologies'!$H$19),'non-R&amp;D ex_typologies'!$B$19,'non-R&amp;D ex_typologies'!$B$20))))</f>
        <v xml:space="preserve">Research heavy </v>
      </c>
      <c r="FU113" t="str">
        <f>IF($FK113='non-R&amp;D ex_typologies'!$C$16,IF(AND('Country-wise data'!FH113&gt;'non-R&amp;D ex_typologies'!$C$21,'Country-wise data'!FH113&lt;'non-R&amp;D ex_typologies'!$D$21),'non-R&amp;D ex_typologies'!$B$21,IF(AND('Country-wise data'!FH113&gt;'non-R&amp;D ex_typologies'!$C$19,'Country-wise data'!FH113&lt;'non-R&amp;D ex_typologies'!$D$19),'non-R&amp;D ex_typologies'!$B$19,'non-R&amp;D ex_typologies'!$B$20)),IF($FK113='non-R&amp;D ex_typologies'!$E$16,IF(AND('Country-wise data'!FH113&gt;'non-R&amp;D ex_typologies'!$E$21,'Country-wise data'!FH113&lt;'non-R&amp;D ex_typologies'!$F$21),'non-R&amp;D ex_typologies'!$B$21,IF(AND('Country-wise data'!FH113&gt;'non-R&amp;D ex_typologies'!$E$19,'Country-wise data'!FH113&lt;'non-R&amp;D ex_typologies'!$F$19),'non-R&amp;D ex_typologies'!$B$19,'non-R&amp;D ex_typologies'!$B$20)),IF(AND('Country-wise data'!FH113&gt;'non-R&amp;D ex_typologies'!$G$21,'Country-wise data'!FH113&lt;'non-R&amp;D ex_typologies'!$H$21),'non-R&amp;D ex_typologies'!$B$21,IF(AND('Country-wise data'!FH113&gt;'non-R&amp;D ex_typologies'!$G$19,'Country-wise data'!FH113&lt;'non-R&amp;D ex_typologies'!$H$19),'non-R&amp;D ex_typologies'!$B$19,'non-R&amp;D ex_typologies'!$B$20))))</f>
        <v xml:space="preserve">Research heavy </v>
      </c>
    </row>
    <row r="114" spans="2:177" x14ac:dyDescent="0.35">
      <c r="B114" s="12" t="s">
        <v>279</v>
      </c>
      <c r="C114" t="s">
        <v>280</v>
      </c>
      <c r="D114" t="s">
        <v>376</v>
      </c>
      <c r="E114" t="s">
        <v>376</v>
      </c>
      <c r="F114" t="s">
        <v>367</v>
      </c>
      <c r="G114" s="55">
        <f>Assumptions!$C$13</f>
        <v>1.1000000000000001</v>
      </c>
      <c r="H114">
        <f>SUMIFS('IFPRI SPEED'!AL:AL,'IFPRI SPEED'!$A:$A,'Country-wise data'!$B114)*1000*G114</f>
        <v>0</v>
      </c>
      <c r="I114">
        <f>IF(SUMIFS('IFPRI SPEED'!AM:AM,'IFPRI SPEED'!$A:$A,'Country-wise data'!$B114)*1000=0,H114*(1+Assumptions!$C$9),SUMIFS('IFPRI SPEED'!AM:AM,'IFPRI SPEED'!$A:$A,'Country-wise data'!$B114)*1000*$G114)</f>
        <v>0</v>
      </c>
      <c r="J114">
        <f>IF(SUMIFS('IFPRI SPEED'!AN:AN,'IFPRI SPEED'!$A:$A,'Country-wise data'!$B114)*1000=0,I114*(1+Assumptions!$C$9),SUMIFS('IFPRI SPEED'!AN:AN,'IFPRI SPEED'!$A:$A,'Country-wise data'!$B114)*1000*$G114)</f>
        <v>0</v>
      </c>
      <c r="K114">
        <f>IF(SUMIFS('IFPRI SPEED'!AO:AO,'IFPRI SPEED'!$A:$A,'Country-wise data'!$B114)*1000=0,J114*(1+Assumptions!$C$9),SUMIFS('IFPRI SPEED'!AO:AO,'IFPRI SPEED'!$A:$A,'Country-wise data'!$B114)*1000*$G114)</f>
        <v>0</v>
      </c>
      <c r="L114">
        <f>IF(SUMIFS('IFPRI SPEED'!AP:AP,'IFPRI SPEED'!$A:$A,'Country-wise data'!$B114)*1000=0,K114*(1+Assumptions!$C$9),SUMIFS('IFPRI SPEED'!AP:AP,'IFPRI SPEED'!$A:$A,'Country-wise data'!$B114)*1000*$G114)</f>
        <v>0</v>
      </c>
      <c r="M114">
        <f>IF(SUMIFS('IFPRI SPEED'!AQ:AQ,'IFPRI SPEED'!$A:$A,'Country-wise data'!$B114)*1000=0,L114*(1+Assumptions!$C$9),SUMIFS('IFPRI SPEED'!AQ:AQ,'IFPRI SPEED'!$A:$A,'Country-wise data'!$B114)*1000*$G114)</f>
        <v>0</v>
      </c>
      <c r="N114">
        <f>IF(SUMIFS('IFPRI SPEED'!AR:AR,'IFPRI SPEED'!$A:$A,'Country-wise data'!$B114)*1000=0,M114*(1+Assumptions!$C$9),SUMIFS('IFPRI SPEED'!AR:AR,'IFPRI SPEED'!$A:$A,'Country-wise data'!$B114)*1000*$G114)</f>
        <v>0</v>
      </c>
      <c r="O114">
        <f>IF(SUMIFS('IFPRI SPEED'!AS:AS,'IFPRI SPEED'!$A:$A,'Country-wise data'!$B114)*1000=0,N114*(1+Assumptions!$C$9),SUMIFS('IFPRI SPEED'!AS:AS,'IFPRI SPEED'!$A:$A,'Country-wise data'!$B114)*1000*$G114)</f>
        <v>0</v>
      </c>
      <c r="P114">
        <f>IF(SUMIFS('IFPRI SPEED'!AT:AT,'IFPRI SPEED'!$A:$A,'Country-wise data'!$B114)*1000=0,O114*(1+Assumptions!$C$9),SUMIFS('IFPRI SPEED'!AT:AT,'IFPRI SPEED'!$A:$A,'Country-wise data'!$B114)*1000*$G114)</f>
        <v>0</v>
      </c>
      <c r="Q114">
        <f>IF(SUMIFS('IFPRI SPEED'!AU:AU,'IFPRI SPEED'!$A:$A,'Country-wise data'!$B114)*1000=0,P114*(1+Assumptions!$C$9),SUMIFS('IFPRI SPEED'!AU:AU,'IFPRI SPEED'!$A:$A,'Country-wise data'!$B114)*1000*$G114)</f>
        <v>0</v>
      </c>
      <c r="R114" s="36">
        <f t="shared" si="148"/>
        <v>0</v>
      </c>
      <c r="S114" s="44">
        <v>3643</v>
      </c>
      <c r="T114" s="44">
        <v>3643</v>
      </c>
      <c r="U114" s="44">
        <v>3643</v>
      </c>
      <c r="V114" s="44">
        <v>3643</v>
      </c>
      <c r="W114" s="44">
        <v>3643</v>
      </c>
      <c r="X114" s="44">
        <v>3643</v>
      </c>
      <c r="Y114" s="44">
        <v>3643</v>
      </c>
      <c r="Z114" s="44">
        <v>3643</v>
      </c>
      <c r="AA114" s="44">
        <v>3643</v>
      </c>
      <c r="AB114" s="44">
        <v>3643</v>
      </c>
      <c r="AC114" s="53">
        <f>IFERROR(INDEX('ASTI data (new)'!$AF$6:$AL$130,MATCH('Country-wise data'!$B114,'ASTI data (new)'!$C$6:$C$130,),MATCH('Country-wise data'!AC$3,'ASTI data (new)'!$AF$5:$AL$5,)),(INDEX(Assumptions!$G$154:$P$345,MATCH('Country-wise data'!$B114,Assumptions!$B$154:$B$344,),MATCH('Country-wise data'!AC$3,Assumptions!$G$153:$P$153,))*S114))</f>
        <v>23.315200000000001</v>
      </c>
      <c r="AD114" s="53">
        <f>IFERROR(INDEX('ASTI data (new)'!$AF$6:$AL$130,MATCH('Country-wise data'!$B114,'ASTI data (new)'!$C$6:$C$130,),MATCH('Country-wise data'!AD$3,'ASTI data (new)'!$AF$5:$AL$5,)),(INDEX(Assumptions!$G$154:$P$345,MATCH('Country-wise data'!$B114,Assumptions!$B$154:$B$344,),MATCH('Country-wise data'!AD$3,Assumptions!$G$153:$P$153,))*T114))</f>
        <v>23.315200000000001</v>
      </c>
      <c r="AE114" s="53">
        <f>IFERROR(INDEX('ASTI data (new)'!$AF$6:$AL$130,MATCH('Country-wise data'!$B114,'ASTI data (new)'!$C$6:$C$130,),MATCH('Country-wise data'!AE$3,'ASTI data (new)'!$AF$5:$AL$5,)),(INDEX(Assumptions!$G$154:$P$345,MATCH('Country-wise data'!$B114,Assumptions!$B$154:$B$344,),MATCH('Country-wise data'!AE$3,Assumptions!$G$153:$P$153,))*U114))</f>
        <v>23.315200000000001</v>
      </c>
      <c r="AF114" s="53">
        <f>IFERROR(INDEX('ASTI data (new)'!$AF$6:$AL$130,MATCH('Country-wise data'!$B114,'ASTI data (new)'!$C$6:$C$130,),MATCH('Country-wise data'!AF$3,'ASTI data (new)'!$AF$5:$AL$5,)),(INDEX(Assumptions!$G$154:$P$345,MATCH('Country-wise data'!$B114,Assumptions!$B$154:$B$344,),MATCH('Country-wise data'!AF$3,Assumptions!$G$153:$P$153,))*V114))</f>
        <v>23.315200000000001</v>
      </c>
      <c r="AG114" s="53">
        <f>IFERROR(INDEX('ASTI data (new)'!$AF$6:$AL$130,MATCH('Country-wise data'!$B114,'ASTI data (new)'!$C$6:$C$130,),MATCH('Country-wise data'!AG$3,'ASTI data (new)'!$AF$5:$AL$5,)),(INDEX(Assumptions!$G$154:$P$345,MATCH('Country-wise data'!$B114,Assumptions!$B$154:$B$344,),MATCH('Country-wise data'!AG$3,Assumptions!$G$153:$P$153,))*W114))</f>
        <v>23.315200000000001</v>
      </c>
      <c r="AH114" s="53">
        <f>IFERROR(INDEX('ASTI data (new)'!$AF$6:$AL$130,MATCH('Country-wise data'!$B114,'ASTI data (new)'!$C$6:$C$130,),MATCH('Country-wise data'!AH$3,'ASTI data (new)'!$AF$5:$AL$5,)),(INDEX(Assumptions!$G$154:$P$345,MATCH('Country-wise data'!$B114,Assumptions!$B$154:$B$344,),MATCH('Country-wise data'!AH$3,Assumptions!$G$153:$P$153,))*X114))</f>
        <v>23.315200000000001</v>
      </c>
      <c r="AI114" s="53">
        <f>IFERROR(INDEX('ASTI data (new)'!$AF$6:$AL$130,MATCH('Country-wise data'!$B114,'ASTI data (new)'!$C$6:$C$130,),MATCH('Country-wise data'!AI$3,'ASTI data (new)'!$AF$5:$AL$5,)),(INDEX(Assumptions!$G$154:$P$345,MATCH('Country-wise data'!$B114,Assumptions!$B$154:$B$344,),MATCH('Country-wise data'!AI$3,Assumptions!$G$153:$P$153,))*Y114))</f>
        <v>23.315200000000001</v>
      </c>
      <c r="AJ114" s="53">
        <f t="shared" ref="AJ114:AL114" si="166">IFERROR((1+($AI114/$AF114)^(1/3)-1)*AI114,0)</f>
        <v>23.315200000000001</v>
      </c>
      <c r="AK114" s="53">
        <f t="shared" si="166"/>
        <v>23.315200000000001</v>
      </c>
      <c r="AL114" s="53">
        <f t="shared" si="166"/>
        <v>23.315200000000001</v>
      </c>
      <c r="AM114" s="55" cm="1">
        <f t="array" ref="AM114">INDEX('non-R&amp;D ex_typologies'!$J$8:$J$10,MATCH('Country-wise data'!FL114,'non-R&amp;D ex_typologies'!$F$8:$F$10,),)*'Country-wise data'!AC114</f>
        <v>29.386540671140938</v>
      </c>
      <c r="AN114" s="55" cm="1">
        <f t="array" ref="AN114">INDEX('non-R&amp;D ex_typologies'!$J$8:$J$10,MATCH('Country-wise data'!FM114,'non-R&amp;D ex_typologies'!$F$8:$F$10,),)*'Country-wise data'!AD114</f>
        <v>29.386540671140938</v>
      </c>
      <c r="AO114" s="55" cm="1">
        <f t="array" ref="AO114">INDEX('non-R&amp;D ex_typologies'!$J$8:$J$10,MATCH('Country-wise data'!FN114,'non-R&amp;D ex_typologies'!$F$8:$F$10,),)*'Country-wise data'!AE114</f>
        <v>29.386540671140938</v>
      </c>
      <c r="AP114" s="55" cm="1">
        <f t="array" ref="AP114">INDEX('non-R&amp;D ex_typologies'!$J$8:$J$10,MATCH('Country-wise data'!FO114,'non-R&amp;D ex_typologies'!$F$8:$F$10,),)*'Country-wise data'!AF114</f>
        <v>29.386540671140938</v>
      </c>
      <c r="AQ114" s="55" cm="1">
        <f t="array" ref="AQ114">INDEX('non-R&amp;D ex_typologies'!$J$8:$J$10,MATCH('Country-wise data'!FP114,'non-R&amp;D ex_typologies'!$F$8:$F$10,),)*'Country-wise data'!AG114</f>
        <v>29.386540671140938</v>
      </c>
      <c r="AR114" s="55" cm="1">
        <f t="array" ref="AR114">INDEX('non-R&amp;D ex_typologies'!$J$8:$J$10,MATCH('Country-wise data'!FQ114,'non-R&amp;D ex_typologies'!$F$8:$F$10,),)*'Country-wise data'!AH114</f>
        <v>29.386540671140938</v>
      </c>
      <c r="AS114" s="55" cm="1">
        <f t="array" ref="AS114">INDEX('non-R&amp;D ex_typologies'!$J$8:$J$10,MATCH('Country-wise data'!FR114,'non-R&amp;D ex_typologies'!$F$8:$F$10,),)*'Country-wise data'!AI114</f>
        <v>29.386540671140938</v>
      </c>
      <c r="AT114" s="55" cm="1">
        <f t="array" ref="AT114">INDEX('non-R&amp;D ex_typologies'!$J$8:$J$10,MATCH('Country-wise data'!FS114,'non-R&amp;D ex_typologies'!$F$8:$F$10,),)*'Country-wise data'!AJ114</f>
        <v>29.386540671140938</v>
      </c>
      <c r="AU114" s="55" cm="1">
        <f t="array" ref="AU114">INDEX('non-R&amp;D ex_typologies'!$J$8:$J$10,MATCH('Country-wise data'!FT114,'non-R&amp;D ex_typologies'!$F$8:$F$10,),)*'Country-wise data'!AK114</f>
        <v>29.386540671140938</v>
      </c>
      <c r="AV114" s="55" cm="1">
        <f t="array" ref="AV114">INDEX('non-R&amp;D ex_typologies'!$J$8:$J$10,MATCH('Country-wise data'!FU114,'non-R&amp;D ex_typologies'!$F$8:$F$10,),)*'Country-wise data'!AL114</f>
        <v>29.386540671140938</v>
      </c>
      <c r="AW114">
        <f t="shared" si="150"/>
        <v>527.01740671140942</v>
      </c>
      <c r="AX114" s="53">
        <f>INDEX('GDP deflators'!$AB$3:$AK$155,MATCH('Country-wise data'!$B114,'GDP deflators'!$B$3:$B$155,),MATCH('Country-wise data'!AX$3,'GDP deflators'!$D$2:$M$2,))</f>
        <v>88.774169158665146</v>
      </c>
      <c r="AY114" s="53">
        <f>INDEX('GDP deflators'!$AB$3:$AK$155,MATCH('Country-wise data'!$B114,'GDP deflators'!$B$3:$B$155,),MATCH('Country-wise data'!AY$3,'GDP deflators'!$D$2:$M$2,))</f>
        <v>102.56025660005443</v>
      </c>
      <c r="AZ114" s="53">
        <f>INDEX('GDP deflators'!$AB$3:$AK$155,MATCH('Country-wise data'!$B114,'GDP deflators'!$B$3:$B$155,),MATCH('Country-wise data'!AZ$3,'GDP deflators'!$D$2:$M$2,))</f>
        <v>106.67857945368893</v>
      </c>
      <c r="BA114" s="53">
        <f>INDEX('GDP deflators'!$AB$3:$AK$155,MATCH('Country-wise data'!$B114,'GDP deflators'!$B$3:$B$155,),MATCH('Country-wise data'!BA$3,'GDP deflators'!$D$2:$M$2,))</f>
        <v>105.38101098631039</v>
      </c>
      <c r="BB114" s="53">
        <f>INDEX('GDP deflators'!$AB$3:$AK$155,MATCH('Country-wise data'!$B114,'GDP deflators'!$B$3:$B$155,),MATCH('Country-wise data'!BB$3,'GDP deflators'!$D$2:$M$2,))</f>
        <v>102.98886409787087</v>
      </c>
      <c r="BC114" s="53">
        <f>INDEX('GDP deflators'!$AB$3:$AK$155,MATCH('Country-wise data'!$B114,'GDP deflators'!$B$3:$B$155,),MATCH('Country-wise data'!BC$3,'GDP deflators'!$D$2:$M$2,))</f>
        <v>85.574965833952717</v>
      </c>
      <c r="BD114" s="53">
        <f>INDEX('GDP deflators'!$AB$3:$AK$155,MATCH('Country-wise data'!$B114,'GDP deflators'!$B$3:$B$155,),MATCH('Country-wise data'!BD$3,'GDP deflators'!$D$2:$M$2,))</f>
        <v>82.967997911951031</v>
      </c>
      <c r="BE114" s="53">
        <f>INDEX('GDP deflators'!$AB$3:$AK$155,MATCH('Country-wise data'!$B114,'GDP deflators'!$B$3:$B$155,),MATCH('Country-wise data'!BE$3,'GDP deflators'!$D$2:$M$2,))</f>
        <v>89.245201793088313</v>
      </c>
      <c r="BF114" s="53">
        <f>INDEX('GDP deflators'!$AB$3:$AK$155,MATCH('Country-wise data'!$B114,'GDP deflators'!$B$3:$B$155,),MATCH('Country-wise data'!BF$3,'GDP deflators'!$D$2:$M$2,))</f>
        <v>99.515970649269661</v>
      </c>
      <c r="BG114" s="53">
        <f>INDEX('GDP deflators'!$AB$3:$AK$155,MATCH('Country-wise data'!$B114,'GDP deflators'!$B$3:$B$155,),MATCH('Country-wise data'!BG$3,'GDP deflators'!$D$2:$M$2,))</f>
        <v>100</v>
      </c>
      <c r="BH114" cm="1">
        <f t="array" ref="BH114">H114/(INDEX($AX114:$BG114,,MATCH(BH$3,$AX$3:$BG$3,))/100)</f>
        <v>0</v>
      </c>
      <c r="BI114" cm="1">
        <f t="array" ref="BI114">I114/(INDEX($AX114:$BG114,,MATCH(BI$3,$AX$3:$BG$3,))/100)</f>
        <v>0</v>
      </c>
      <c r="BJ114" cm="1">
        <f t="array" ref="BJ114">J114/(INDEX($AX114:$BG114,,MATCH(BJ$3,$AX$3:$BG$3,))/100)</f>
        <v>0</v>
      </c>
      <c r="BK114" cm="1">
        <f t="array" ref="BK114">K114/(INDEX($AX114:$BG114,,MATCH(BK$3,$AX$3:$BG$3,))/100)</f>
        <v>0</v>
      </c>
      <c r="BL114" cm="1">
        <f t="array" ref="BL114">L114/(INDEX($AX114:$BG114,,MATCH(BL$3,$AX$3:$BG$3,))/100)</f>
        <v>0</v>
      </c>
      <c r="BM114" cm="1">
        <f t="array" ref="BM114">M114/(INDEX($AX114:$BG114,,MATCH(BM$3,$AX$3:$BG$3,))/100)</f>
        <v>0</v>
      </c>
      <c r="BN114" cm="1">
        <f t="array" ref="BN114">N114/(INDEX($AX114:$BG114,,MATCH(BN$3,$AX$3:$BG$3,))/100)</f>
        <v>0</v>
      </c>
      <c r="BO114" cm="1">
        <f t="array" ref="BO114">O114/(INDEX($AX114:$BG114,,MATCH(BO$3,$AX$3:$BG$3,))/100)</f>
        <v>0</v>
      </c>
      <c r="BP114" cm="1">
        <f t="array" ref="BP114">P114/(INDEX($AX114:$BG114,,MATCH(BP$3,$AX$3:$BG$3,))/100)</f>
        <v>0</v>
      </c>
      <c r="BQ114" cm="1">
        <f t="array" ref="BQ114">Q114/(INDEX($AX114:$BG114,,MATCH(BQ$3,$AX$3:$BG$3,))/100)</f>
        <v>0</v>
      </c>
      <c r="BS114" cm="1">
        <f t="array" ref="BS114">S114/(INDEX($AX114:$BG114,,MATCH(BS$3,$AX$3:$BG$3,))/100)</f>
        <v>4103.6711855775347</v>
      </c>
      <c r="BT114" cm="1">
        <f t="array" ref="BT114">T114/(INDEX($AX114:$BG114,,MATCH(BT$3,$AX$3:$BG$3,))/100)</f>
        <v>3552.0581956091423</v>
      </c>
      <c r="BU114" cm="1">
        <f t="array" ref="BU114">U114/(INDEX($AX114:$BG114,,MATCH(BU$3,$AX$3:$BG$3,))/100)</f>
        <v>3414.9311123715247</v>
      </c>
      <c r="BV114" cm="1">
        <f t="array" ref="BV114">V114/(INDEX($AX114:$BG114,,MATCH(BV$3,$AX$3:$BG$3,))/100)</f>
        <v>3456.979550588338</v>
      </c>
      <c r="BW114" cm="1">
        <f t="array" ref="BW114">W114/(INDEX($AX114:$BG114,,MATCH(BW$3,$AX$3:$BG$3,))/100)</f>
        <v>3537.2756384010972</v>
      </c>
      <c r="BX114" cm="1">
        <f t="array" ref="BX114">X114/(INDEX($AX114:$BG114,,MATCH(BX$3,$AX$3:$BG$3,))/100)</f>
        <v>4257.0861285165756</v>
      </c>
      <c r="BY114" cm="1">
        <f t="array" ref="BY114">Y114/(INDEX($AX114:$BG114,,MATCH(BY$3,$AX$3:$BG$3,))/100)</f>
        <v>4390.849594642621</v>
      </c>
      <c r="BZ114" cm="1">
        <f t="array" ref="BZ114">Z114/(INDEX($AX114:$BG114,,MATCH(BZ$3,$AX$3:$BG$3,))/100)</f>
        <v>4082.0121718657324</v>
      </c>
      <c r="CA114" cm="1">
        <f t="array" ref="CA114">AA114/(INDEX($AX114:$BG114,,MATCH(CA$3,$AX$3:$BG$3,))/100)</f>
        <v>3660.7189541860089</v>
      </c>
      <c r="CB114" cm="1">
        <f t="array" ref="CB114">AB114/(INDEX($AX114:$BG114,,MATCH(CB$3,$AX$3:$BG$3,))/100)</f>
        <v>3643</v>
      </c>
      <c r="CC114" cm="1">
        <f t="array" ref="CC114">AC114/(INDEX($AX114:$BG114,,MATCH(CC$3,$AX$3:$BG$3,))/100)</f>
        <v>26.26349558769622</v>
      </c>
      <c r="CD114" cm="1">
        <f t="array" ref="CD114">AD114/(INDEX($AX114:$BG114,,MATCH(CD$3,$AX$3:$BG$3,))/100)</f>
        <v>22.733172451898511</v>
      </c>
      <c r="CE114" cm="1">
        <f t="array" ref="CE114">AE114/(INDEX($AX114:$BG114,,MATCH(CE$3,$AX$3:$BG$3,))/100)</f>
        <v>21.855559119177759</v>
      </c>
      <c r="CF114" cm="1">
        <f t="array" ref="CF114">AF114/(INDEX($AX114:$BG114,,MATCH(CF$3,$AX$3:$BG$3,))/100)</f>
        <v>22.124669123765365</v>
      </c>
      <c r="CG114" cm="1">
        <f t="array" ref="CG114">AG114/(INDEX($AX114:$BG114,,MATCH(CG$3,$AX$3:$BG$3,))/100)</f>
        <v>22.638564085767023</v>
      </c>
      <c r="CH114" cm="1">
        <f t="array" ref="CH114">AH114/(INDEX($AX114:$BG114,,MATCH(CH$3,$AX$3:$BG$3,))/100)</f>
        <v>27.245351222506084</v>
      </c>
      <c r="CI114" cm="1">
        <f t="array" ref="CI114">AI114/(INDEX($AX114:$BG114,,MATCH(CI$3,$AX$3:$BG$3,))/100)</f>
        <v>28.101437405712776</v>
      </c>
      <c r="CJ114" cm="1">
        <f t="array" ref="CJ114">AJ114/(INDEX($AX114:$BG114,,MATCH(CJ$3,$AX$3:$BG$3,))/100)</f>
        <v>26.124877899940689</v>
      </c>
      <c r="CK114" cm="1">
        <f t="array" ref="CK114">AK114/(INDEX($AX114:$BG114,,MATCH(CK$3,$AX$3:$BG$3,))/100)</f>
        <v>23.428601306790458</v>
      </c>
      <c r="CL114" cm="1">
        <f t="array" ref="CL114">AL114/(INDEX($AX114:$BG114,,MATCH(CL$3,$AX$3:$BG$3,))/100)</f>
        <v>23.315200000000001</v>
      </c>
      <c r="CM114" cm="1">
        <f t="array" ref="CM114">AM114/(INDEX($AX114:$BG114,,MATCH(CM$3,$AX$3:$BG$3,))/100)</f>
        <v>33.102580344760739</v>
      </c>
      <c r="CN114" cm="1">
        <f t="array" ref="CN114">AN114/(INDEX($AX114:$BG114,,MATCH(CN$3,$AX$3:$BG$3,))/100)</f>
        <v>28.652951587023761</v>
      </c>
      <c r="CO114" cm="1">
        <f t="array" ref="CO114">AO114/(INDEX($AX114:$BG114,,MATCH(CO$3,$AX$3:$BG$3,))/100)</f>
        <v>27.546805386453574</v>
      </c>
      <c r="CP114" cm="1">
        <f t="array" ref="CP114">AP114/(INDEX($AX114:$BG114,,MATCH(CP$3,$AX$3:$BG$3,))/100)</f>
        <v>27.885992358678759</v>
      </c>
      <c r="CQ114" cm="1">
        <f t="array" ref="CQ114">AQ114/(INDEX($AX114:$BG114,,MATCH(CQ$3,$AX$3:$BG$3,))/100)</f>
        <v>28.533706948369439</v>
      </c>
      <c r="CR114" cm="1">
        <f t="array" ref="CR114">AR114/(INDEX($AX114:$BG114,,MATCH(CR$3,$AX$3:$BG$3,))/100)</f>
        <v>34.340113822729144</v>
      </c>
      <c r="CS114" cm="1">
        <f t="array" ref="CS114">AS114/(INDEX($AX114:$BG114,,MATCH(CS$3,$AX$3:$BG$3,))/100)</f>
        <v>35.419127146260799</v>
      </c>
      <c r="CT114" cm="1">
        <f t="array" ref="CT114">AT114/(INDEX($AX114:$BG114,,MATCH(CT$3,$AX$3:$BG$3,))/100)</f>
        <v>32.927866238985644</v>
      </c>
      <c r="CU114" cm="1">
        <f t="array" ref="CU114">AU114/(INDEX($AX114:$BG114,,MATCH(CU$3,$AX$3:$BG$3,))/100)</f>
        <v>29.529471982652669</v>
      </c>
      <c r="CV114" cm="1">
        <f t="array" ref="CV114">AV114/(INDEX($AX114:$BG114,,MATCH(CV$3,$AX$3:$BG$3,))/100)</f>
        <v>29.386540671140938</v>
      </c>
      <c r="CW114">
        <f t="shared" si="151"/>
        <v>551.15608469031042</v>
      </c>
      <c r="CX114">
        <f>IFERROR(1/INDEX('exch rates'!$BC$5:$BL$268,MATCH('Country-wise data'!$B114,'exch rates'!$A$5:$A$268,),MATCH(CX$3,'exch rates'!$BC$4:$BL$4,)),1)</f>
        <v>0.26666666666666666</v>
      </c>
      <c r="CY114">
        <f>IFERROR(1/INDEX('exch rates'!$BC$5:$BL$268,MATCH('Country-wise data'!$B114,'exch rates'!$A$5:$A$268,),MATCH(CY$3,'exch rates'!$BC$4:$BL$4,)),1)</f>
        <v>0.26666666666666666</v>
      </c>
      <c r="CZ114">
        <f>IFERROR(1/INDEX('exch rates'!$BC$5:$BL$268,MATCH('Country-wise data'!$B114,'exch rates'!$A$5:$A$268,),MATCH(CZ$3,'exch rates'!$BC$4:$BL$4,)),1)</f>
        <v>0.26666666666666666</v>
      </c>
      <c r="DA114">
        <f>IFERROR(1/INDEX('exch rates'!$BC$5:$BL$268,MATCH('Country-wise data'!$B114,'exch rates'!$A$5:$A$268,),MATCH(DA$3,'exch rates'!$BC$4:$BL$4,)),1)</f>
        <v>0.26666666666666666</v>
      </c>
      <c r="DB114">
        <f>IFERROR(1/INDEX('exch rates'!$BC$5:$BL$268,MATCH('Country-wise data'!$B114,'exch rates'!$A$5:$A$268,),MATCH(DB$3,'exch rates'!$BC$4:$BL$4,)),1)</f>
        <v>0.26666666666666666</v>
      </c>
      <c r="DC114">
        <f>IFERROR(1/INDEX('exch rates'!$BC$5:$BL$268,MATCH('Country-wise data'!$B114,'exch rates'!$A$5:$A$268,),MATCH(DC$3,'exch rates'!$BC$4:$BL$4,)),1)</f>
        <v>0.26666666666666666</v>
      </c>
      <c r="DD114">
        <f>IFERROR(1/INDEX('exch rates'!$BC$5:$BL$268,MATCH('Country-wise data'!$B114,'exch rates'!$A$5:$A$268,),MATCH(DD$3,'exch rates'!$BC$4:$BL$4,)),1)</f>
        <v>0.26666666666666666</v>
      </c>
      <c r="DE114">
        <f>IFERROR(1/INDEX('exch rates'!$BC$5:$BL$268,MATCH('Country-wise data'!$B114,'exch rates'!$A$5:$A$268,),MATCH(DE$3,'exch rates'!$BC$4:$BL$4,)),1)</f>
        <v>0.26666666666666666</v>
      </c>
      <c r="DF114">
        <f>IFERROR(1/INDEX('exch rates'!$BC$5:$BL$268,MATCH('Country-wise data'!$B114,'exch rates'!$A$5:$A$268,),MATCH(DF$3,'exch rates'!$BC$4:$BL$4,)),1)</f>
        <v>0.26666666666666666</v>
      </c>
      <c r="DG114">
        <f>IFERROR(1/INDEX('exch rates'!$BC$5:$BL$268,MATCH('Country-wise data'!$B114,'exch rates'!$A$5:$A$268,),MATCH(DG$3,'exch rates'!$BC$4:$BL$4,)),1)</f>
        <v>0.26666666666666666</v>
      </c>
      <c r="DH114" cm="1">
        <f t="array" ref="DH114">(BH114/INDEX($CX114:$DG114,,MATCH(DH$3,$CX$3:$DG$3,)))*$DG114</f>
        <v>0</v>
      </c>
      <c r="DI114" cm="1">
        <f t="array" ref="DI114">(BI114/INDEX($CX114:$DG114,,MATCH(DI$3,$CX$3:$DG$3,)))*$DG114</f>
        <v>0</v>
      </c>
      <c r="DJ114" cm="1">
        <f t="array" ref="DJ114">(BJ114/INDEX($CX114:$DG114,,MATCH(DJ$3,$CX$3:$DG$3,)))*$DG114</f>
        <v>0</v>
      </c>
      <c r="DK114" cm="1">
        <f t="array" ref="DK114">(BK114/INDEX($CX114:$DG114,,MATCH(DK$3,$CX$3:$DG$3,)))*$DG114</f>
        <v>0</v>
      </c>
      <c r="DL114" cm="1">
        <f t="array" ref="DL114">(BL114/INDEX($CX114:$DG114,,MATCH(DL$3,$CX$3:$DG$3,)))*$DG114</f>
        <v>0</v>
      </c>
      <c r="DM114" cm="1">
        <f t="array" ref="DM114">(BM114/INDEX($CX114:$DG114,,MATCH(DM$3,$CX$3:$DG$3,)))*$DG114</f>
        <v>0</v>
      </c>
      <c r="DN114" cm="1">
        <f t="array" ref="DN114">(BN114/INDEX($CX114:$DG114,,MATCH(DN$3,$CX$3:$DG$3,)))*$DG114</f>
        <v>0</v>
      </c>
      <c r="DO114" cm="1">
        <f t="array" ref="DO114">(BO114/INDEX($CX114:$DG114,,MATCH(DO$3,$CX$3:$DG$3,)))*$DG114</f>
        <v>0</v>
      </c>
      <c r="DP114" cm="1">
        <f t="array" ref="DP114">(BP114/INDEX($CX114:$DG114,,MATCH(DP$3,$CX$3:$DG$3,)))*$DG114</f>
        <v>0</v>
      </c>
      <c r="DQ114" cm="1">
        <f t="array" ref="DQ114">(BQ114/INDEX($CX114:$DG114,,MATCH(DQ$3,$CX$3:$DG$3,)))*$DG114</f>
        <v>0</v>
      </c>
      <c r="DS114" cm="1">
        <f t="array" ref="DS114">(BS114/INDEX($CX114:$DG114,,MATCH(DS$3,$CX$3:$DG$3,)))*$DG114</f>
        <v>4103.6711855775347</v>
      </c>
      <c r="DT114" cm="1">
        <f t="array" ref="DT114">(BT114/INDEX($CX114:$DG114,,MATCH(DT$3,$CX$3:$DG$3,)))*$DG114</f>
        <v>3552.0581956091423</v>
      </c>
      <c r="DU114" cm="1">
        <f t="array" ref="DU114">(BU114/INDEX($CX114:$DG114,,MATCH(DU$3,$CX$3:$DG$3,)))*$DG114</f>
        <v>3414.9311123715247</v>
      </c>
      <c r="DV114" cm="1">
        <f t="array" ref="DV114">(BV114/INDEX($CX114:$DG114,,MATCH(DV$3,$CX$3:$DG$3,)))*$DG114</f>
        <v>3456.979550588338</v>
      </c>
      <c r="DW114" cm="1">
        <f t="array" ref="DW114">(BW114/INDEX($CX114:$DG114,,MATCH(DW$3,$CX$3:$DG$3,)))*$DG114</f>
        <v>3537.2756384010972</v>
      </c>
      <c r="DX114" cm="1">
        <f t="array" ref="DX114">(BX114/INDEX($CX114:$DG114,,MATCH(DX$3,$CX$3:$DG$3,)))*$DG114</f>
        <v>4257.0861285165756</v>
      </c>
      <c r="DY114" cm="1">
        <f t="array" ref="DY114">(BY114/INDEX($CX114:$DG114,,MATCH(DY$3,$CX$3:$DG$3,)))*$DG114</f>
        <v>4390.849594642621</v>
      </c>
      <c r="DZ114" cm="1">
        <f t="array" ref="DZ114">(BZ114/INDEX($CX114:$DG114,,MATCH(DZ$3,$CX$3:$DG$3,)))*$DG114</f>
        <v>4082.0121718657324</v>
      </c>
      <c r="EA114" cm="1">
        <f t="array" ref="EA114">(CA114/INDEX($CX114:$DG114,,MATCH(EA$3,$CX$3:$DG$3,)))*$DG114</f>
        <v>3660.7189541860089</v>
      </c>
      <c r="EB114" cm="1">
        <f t="array" ref="EB114">(CB114/INDEX($CX114:$DG114,,MATCH(EB$3,$CX$3:$DG$3,)))*$DG114</f>
        <v>3643</v>
      </c>
      <c r="EC114" s="53" cm="1">
        <f t="array" ref="EC114">(CC114/INDEX($CX114:$DG114,,MATCH(EC$3,$CX$3:$DG$3,)))*$DG114</f>
        <v>26.263495587696216</v>
      </c>
      <c r="ED114" cm="1">
        <f t="array" ref="ED114">(CD114/INDEX($CX114:$DG114,,MATCH(ED$3,$CX$3:$DG$3,)))*$DG114</f>
        <v>22.733172451898511</v>
      </c>
      <c r="EE114" cm="1">
        <f t="array" ref="EE114">(CE114/INDEX($CX114:$DG114,,MATCH(EE$3,$CX$3:$DG$3,)))*$DG114</f>
        <v>21.855559119177759</v>
      </c>
      <c r="EF114" cm="1">
        <f t="array" ref="EF114">(CF114/INDEX($CX114:$DG114,,MATCH(EF$3,$CX$3:$DG$3,)))*$DG114</f>
        <v>22.124669123765365</v>
      </c>
      <c r="EG114" cm="1">
        <f t="array" ref="EG114">(CG114/INDEX($CX114:$DG114,,MATCH(EG$3,$CX$3:$DG$3,)))*$DG114</f>
        <v>22.638564085767023</v>
      </c>
      <c r="EH114" cm="1">
        <f t="array" ref="EH114">(CH114/INDEX($CX114:$DG114,,MATCH(EH$3,$CX$3:$DG$3,)))*$DG114</f>
        <v>27.245351222506084</v>
      </c>
      <c r="EI114" cm="1">
        <f t="array" ref="EI114">(CI114/INDEX($CX114:$DG114,,MATCH(EI$3,$CX$3:$DG$3,)))*$DG114</f>
        <v>28.101437405712776</v>
      </c>
      <c r="EJ114" cm="1">
        <f t="array" ref="EJ114">(CJ114/INDEX($CX114:$DG114,,MATCH(EJ$3,$CX$3:$DG$3,)))*$DG114</f>
        <v>26.124877899940689</v>
      </c>
      <c r="EK114" cm="1">
        <f t="array" ref="EK114">(CK114/INDEX($CX114:$DG114,,MATCH(EK$3,$CX$3:$DG$3,)))*$DG114</f>
        <v>23.428601306790462</v>
      </c>
      <c r="EL114" cm="1">
        <f t="array" ref="EL114">(CL114/INDEX($CX114:$DG114,,MATCH(EL$3,$CX$3:$DG$3,)))*$DG114</f>
        <v>23.315200000000001</v>
      </c>
      <c r="EM114" cm="1">
        <f t="array" ref="EM114">(CM114/INDEX($CX114:$DG114,,MATCH(EM$3,$CX$3:$DG$3,)))*$DG114</f>
        <v>33.102580344760739</v>
      </c>
      <c r="EN114" cm="1">
        <f t="array" ref="EN114">(CN114/INDEX($CX114:$DG114,,MATCH(EN$3,$CX$3:$DG$3,)))*$DG114</f>
        <v>28.652951587023761</v>
      </c>
      <c r="EO114" cm="1">
        <f t="array" ref="EO114">(CO114/INDEX($CX114:$DG114,,MATCH(EO$3,$CX$3:$DG$3,)))*$DG114</f>
        <v>27.546805386453574</v>
      </c>
      <c r="EP114" cm="1">
        <f t="array" ref="EP114">(CP114/INDEX($CX114:$DG114,,MATCH(EP$3,$CX$3:$DG$3,)))*$DG114</f>
        <v>27.885992358678759</v>
      </c>
      <c r="EQ114" cm="1">
        <f t="array" ref="EQ114">(CQ114/INDEX($CX114:$DG114,,MATCH(EQ$3,$CX$3:$DG$3,)))*$DG114</f>
        <v>28.533706948369439</v>
      </c>
      <c r="ER114" cm="1">
        <f t="array" ref="ER114">(CR114/INDEX($CX114:$DG114,,MATCH(ER$3,$CX$3:$DG$3,)))*$DG114</f>
        <v>34.340113822729144</v>
      </c>
      <c r="ES114" cm="1">
        <f t="array" ref="ES114">(CS114/INDEX($CX114:$DG114,,MATCH(ES$3,$CX$3:$DG$3,)))*$DG114</f>
        <v>35.419127146260806</v>
      </c>
      <c r="ET114" cm="1">
        <f t="array" ref="ET114">(CT114/INDEX($CX114:$DG114,,MATCH(ET$3,$CX$3:$DG$3,)))*$DG114</f>
        <v>32.927866238985644</v>
      </c>
      <c r="EU114" cm="1">
        <f t="array" ref="EU114">(CU114/INDEX($CX114:$DG114,,MATCH(EU$3,$CX$3:$DG$3,)))*$DG114</f>
        <v>29.529471982652669</v>
      </c>
      <c r="EV114" cm="1">
        <f t="array" ref="EV114">(CV114/INDEX($CX114:$DG114,,MATCH(EV$3,$CX$3:$DG$3,)))*$DG114</f>
        <v>29.386540671140938</v>
      </c>
      <c r="EW114">
        <f t="shared" si="94"/>
        <v>551.15608469031031</v>
      </c>
      <c r="EY114" s="96">
        <f t="shared" si="152"/>
        <v>6.4000000000000003E-3</v>
      </c>
      <c r="EZ114" s="96">
        <f t="shared" si="153"/>
        <v>6.4000000000000003E-3</v>
      </c>
      <c r="FA114" s="96">
        <f t="shared" si="154"/>
        <v>6.4000000000000003E-3</v>
      </c>
      <c r="FB114" s="96">
        <f t="shared" si="155"/>
        <v>6.4000000000000003E-3</v>
      </c>
      <c r="FC114" s="96">
        <f t="shared" si="156"/>
        <v>6.4000000000000003E-3</v>
      </c>
      <c r="FD114" s="96">
        <f t="shared" si="157"/>
        <v>6.4000000000000003E-3</v>
      </c>
      <c r="FE114" s="96">
        <f t="shared" si="158"/>
        <v>6.4000000000000003E-3</v>
      </c>
      <c r="FF114" s="96">
        <f t="shared" si="159"/>
        <v>6.4000000000000003E-3</v>
      </c>
      <c r="FG114" s="96">
        <f t="shared" si="160"/>
        <v>6.4000000000000003E-3</v>
      </c>
      <c r="FH114" s="96">
        <f t="shared" si="161"/>
        <v>6.4000000000000003E-3</v>
      </c>
      <c r="FJ114" s="96">
        <f t="shared" si="106"/>
        <v>3809.858253175857</v>
      </c>
      <c r="FK114" s="96" t="str">
        <f>IF(AND('Country-wise data'!FJ114&gt;'non-R&amp;D ex_typologies'!$C$17,'Country-wise data'!FJ114&lt;'non-R&amp;D ex_typologies'!$D$17),"Small",IF(AND('Country-wise data'!FJ114&gt;'non-R&amp;D ex_typologies'!$E$17,'Country-wise data'!$FJ$4&lt;'non-R&amp;D ex_typologies'!$F$17),"Medium","Large"))</f>
        <v>Medium</v>
      </c>
      <c r="FL114" t="str">
        <f>IF($FK114='non-R&amp;D ex_typologies'!$C$16,IF(AND('Country-wise data'!EY114&gt;'non-R&amp;D ex_typologies'!$C$21,'Country-wise data'!EY114&lt;'non-R&amp;D ex_typologies'!$D$21),'non-R&amp;D ex_typologies'!$B$21,IF(AND('Country-wise data'!EY114&gt;'non-R&amp;D ex_typologies'!$C$19,'Country-wise data'!EY114&lt;'non-R&amp;D ex_typologies'!$D$19),'non-R&amp;D ex_typologies'!$B$19,'non-R&amp;D ex_typologies'!$B$20)),IF($FK114='non-R&amp;D ex_typologies'!$E$16,IF(AND('Country-wise data'!EY114&gt;'non-R&amp;D ex_typologies'!$E$21,'Country-wise data'!EY114&lt;'non-R&amp;D ex_typologies'!$F$21),'non-R&amp;D ex_typologies'!$B$21,IF(AND('Country-wise data'!EY114&gt;'non-R&amp;D ex_typologies'!$E$19,'Country-wise data'!EY114&lt;'non-R&amp;D ex_typologies'!$F$19),'non-R&amp;D ex_typologies'!$B$19,'non-R&amp;D ex_typologies'!$B$20)),IF(AND('Country-wise data'!EY114&gt;'non-R&amp;D ex_typologies'!$G$21,'Country-wise data'!EY114&lt;'non-R&amp;D ex_typologies'!$H$21),'non-R&amp;D ex_typologies'!$B$21,IF(AND('Country-wise data'!EY114&gt;'non-R&amp;D ex_typologies'!$G$19,'Country-wise data'!EY114&lt;'non-R&amp;D ex_typologies'!$H$19),'non-R&amp;D ex_typologies'!$B$19,'non-R&amp;D ex_typologies'!$B$20))))</f>
        <v>Balanced</v>
      </c>
      <c r="FM114" t="str">
        <f>IF($FK114='non-R&amp;D ex_typologies'!$C$16,IF(AND('Country-wise data'!EZ114&gt;'non-R&amp;D ex_typologies'!$C$21,'Country-wise data'!EZ114&lt;'non-R&amp;D ex_typologies'!$D$21),'non-R&amp;D ex_typologies'!$B$21,IF(AND('Country-wise data'!EZ114&gt;'non-R&amp;D ex_typologies'!$C$19,'Country-wise data'!EZ114&lt;'non-R&amp;D ex_typologies'!$D$19),'non-R&amp;D ex_typologies'!$B$19,'non-R&amp;D ex_typologies'!$B$20)),IF($FK114='non-R&amp;D ex_typologies'!$E$16,IF(AND('Country-wise data'!EZ114&gt;'non-R&amp;D ex_typologies'!$E$21,'Country-wise data'!EZ114&lt;'non-R&amp;D ex_typologies'!$F$21),'non-R&amp;D ex_typologies'!$B$21,IF(AND('Country-wise data'!EZ114&gt;'non-R&amp;D ex_typologies'!$E$19,'Country-wise data'!EZ114&lt;'non-R&amp;D ex_typologies'!$F$19),'non-R&amp;D ex_typologies'!$B$19,'non-R&amp;D ex_typologies'!$B$20)),IF(AND('Country-wise data'!EZ114&gt;'non-R&amp;D ex_typologies'!$G$21,'Country-wise data'!EZ114&lt;'non-R&amp;D ex_typologies'!$H$21),'non-R&amp;D ex_typologies'!$B$21,IF(AND('Country-wise data'!EZ114&gt;'non-R&amp;D ex_typologies'!$G$19,'Country-wise data'!EZ114&lt;'non-R&amp;D ex_typologies'!$H$19),'non-R&amp;D ex_typologies'!$B$19,'non-R&amp;D ex_typologies'!$B$20))))</f>
        <v>Balanced</v>
      </c>
      <c r="FN114" t="str">
        <f>IF($FK114='non-R&amp;D ex_typologies'!$C$16,IF(AND('Country-wise data'!FA114&gt;'non-R&amp;D ex_typologies'!$C$21,'Country-wise data'!FA114&lt;'non-R&amp;D ex_typologies'!$D$21),'non-R&amp;D ex_typologies'!$B$21,IF(AND('Country-wise data'!FA114&gt;'non-R&amp;D ex_typologies'!$C$19,'Country-wise data'!FA114&lt;'non-R&amp;D ex_typologies'!$D$19),'non-R&amp;D ex_typologies'!$B$19,'non-R&amp;D ex_typologies'!$B$20)),IF($FK114='non-R&amp;D ex_typologies'!$E$16,IF(AND('Country-wise data'!FA114&gt;'non-R&amp;D ex_typologies'!$E$21,'Country-wise data'!FA114&lt;'non-R&amp;D ex_typologies'!$F$21),'non-R&amp;D ex_typologies'!$B$21,IF(AND('Country-wise data'!FA114&gt;'non-R&amp;D ex_typologies'!$E$19,'Country-wise data'!FA114&lt;'non-R&amp;D ex_typologies'!$F$19),'non-R&amp;D ex_typologies'!$B$19,'non-R&amp;D ex_typologies'!$B$20)),IF(AND('Country-wise data'!FA114&gt;'non-R&amp;D ex_typologies'!$G$21,'Country-wise data'!FA114&lt;'non-R&amp;D ex_typologies'!$H$21),'non-R&amp;D ex_typologies'!$B$21,IF(AND('Country-wise data'!FA114&gt;'non-R&amp;D ex_typologies'!$G$19,'Country-wise data'!FA114&lt;'non-R&amp;D ex_typologies'!$H$19),'non-R&amp;D ex_typologies'!$B$19,'non-R&amp;D ex_typologies'!$B$20))))</f>
        <v>Balanced</v>
      </c>
      <c r="FO114" t="str">
        <f>IF($FK114='non-R&amp;D ex_typologies'!$C$16,IF(AND('Country-wise data'!FB114&gt;'non-R&amp;D ex_typologies'!$C$21,'Country-wise data'!FB114&lt;'non-R&amp;D ex_typologies'!$D$21),'non-R&amp;D ex_typologies'!$B$21,IF(AND('Country-wise data'!FB114&gt;'non-R&amp;D ex_typologies'!$C$19,'Country-wise data'!FB114&lt;'non-R&amp;D ex_typologies'!$D$19),'non-R&amp;D ex_typologies'!$B$19,'non-R&amp;D ex_typologies'!$B$20)),IF($FK114='non-R&amp;D ex_typologies'!$E$16,IF(AND('Country-wise data'!FB114&gt;'non-R&amp;D ex_typologies'!$E$21,'Country-wise data'!FB114&lt;'non-R&amp;D ex_typologies'!$F$21),'non-R&amp;D ex_typologies'!$B$21,IF(AND('Country-wise data'!FB114&gt;'non-R&amp;D ex_typologies'!$E$19,'Country-wise data'!FB114&lt;'non-R&amp;D ex_typologies'!$F$19),'non-R&amp;D ex_typologies'!$B$19,'non-R&amp;D ex_typologies'!$B$20)),IF(AND('Country-wise data'!FB114&gt;'non-R&amp;D ex_typologies'!$G$21,'Country-wise data'!FB114&lt;'non-R&amp;D ex_typologies'!$H$21),'non-R&amp;D ex_typologies'!$B$21,IF(AND('Country-wise data'!FB114&gt;'non-R&amp;D ex_typologies'!$G$19,'Country-wise data'!FB114&lt;'non-R&amp;D ex_typologies'!$H$19),'non-R&amp;D ex_typologies'!$B$19,'non-R&amp;D ex_typologies'!$B$20))))</f>
        <v>Balanced</v>
      </c>
      <c r="FP114" t="str">
        <f>IF($FK114='non-R&amp;D ex_typologies'!$C$16,IF(AND('Country-wise data'!FC114&gt;'non-R&amp;D ex_typologies'!$C$21,'Country-wise data'!FC114&lt;'non-R&amp;D ex_typologies'!$D$21),'non-R&amp;D ex_typologies'!$B$21,IF(AND('Country-wise data'!FC114&gt;'non-R&amp;D ex_typologies'!$C$19,'Country-wise data'!FC114&lt;'non-R&amp;D ex_typologies'!$D$19),'non-R&amp;D ex_typologies'!$B$19,'non-R&amp;D ex_typologies'!$B$20)),IF($FK114='non-R&amp;D ex_typologies'!$E$16,IF(AND('Country-wise data'!FC114&gt;'non-R&amp;D ex_typologies'!$E$21,'Country-wise data'!FC114&lt;'non-R&amp;D ex_typologies'!$F$21),'non-R&amp;D ex_typologies'!$B$21,IF(AND('Country-wise data'!FC114&gt;'non-R&amp;D ex_typologies'!$E$19,'Country-wise data'!FC114&lt;'non-R&amp;D ex_typologies'!$F$19),'non-R&amp;D ex_typologies'!$B$19,'non-R&amp;D ex_typologies'!$B$20)),IF(AND('Country-wise data'!FC114&gt;'non-R&amp;D ex_typologies'!$G$21,'Country-wise data'!FC114&lt;'non-R&amp;D ex_typologies'!$H$21),'non-R&amp;D ex_typologies'!$B$21,IF(AND('Country-wise data'!FC114&gt;'non-R&amp;D ex_typologies'!$G$19,'Country-wise data'!FC114&lt;'non-R&amp;D ex_typologies'!$H$19),'non-R&amp;D ex_typologies'!$B$19,'non-R&amp;D ex_typologies'!$B$20))))</f>
        <v>Balanced</v>
      </c>
      <c r="FQ114" t="str">
        <f>IF($FK114='non-R&amp;D ex_typologies'!$C$16,IF(AND('Country-wise data'!FD114&gt;'non-R&amp;D ex_typologies'!$C$21,'Country-wise data'!FD114&lt;'non-R&amp;D ex_typologies'!$D$21),'non-R&amp;D ex_typologies'!$B$21,IF(AND('Country-wise data'!FD114&gt;'non-R&amp;D ex_typologies'!$C$19,'Country-wise data'!FD114&lt;'non-R&amp;D ex_typologies'!$D$19),'non-R&amp;D ex_typologies'!$B$19,'non-R&amp;D ex_typologies'!$B$20)),IF($FK114='non-R&amp;D ex_typologies'!$E$16,IF(AND('Country-wise data'!FD114&gt;'non-R&amp;D ex_typologies'!$E$21,'Country-wise data'!FD114&lt;'non-R&amp;D ex_typologies'!$F$21),'non-R&amp;D ex_typologies'!$B$21,IF(AND('Country-wise data'!FD114&gt;'non-R&amp;D ex_typologies'!$E$19,'Country-wise data'!FD114&lt;'non-R&amp;D ex_typologies'!$F$19),'non-R&amp;D ex_typologies'!$B$19,'non-R&amp;D ex_typologies'!$B$20)),IF(AND('Country-wise data'!FD114&gt;'non-R&amp;D ex_typologies'!$G$21,'Country-wise data'!FD114&lt;'non-R&amp;D ex_typologies'!$H$21),'non-R&amp;D ex_typologies'!$B$21,IF(AND('Country-wise data'!FD114&gt;'non-R&amp;D ex_typologies'!$G$19,'Country-wise data'!FD114&lt;'non-R&amp;D ex_typologies'!$H$19),'non-R&amp;D ex_typologies'!$B$19,'non-R&amp;D ex_typologies'!$B$20))))</f>
        <v>Balanced</v>
      </c>
      <c r="FR114" t="str">
        <f>IF($FK114='non-R&amp;D ex_typologies'!$C$16,IF(AND('Country-wise data'!FE114&gt;'non-R&amp;D ex_typologies'!$C$21,'Country-wise data'!FE114&lt;'non-R&amp;D ex_typologies'!$D$21),'non-R&amp;D ex_typologies'!$B$21,IF(AND('Country-wise data'!FE114&gt;'non-R&amp;D ex_typologies'!$C$19,'Country-wise data'!FE114&lt;'non-R&amp;D ex_typologies'!$D$19),'non-R&amp;D ex_typologies'!$B$19,'non-R&amp;D ex_typologies'!$B$20)),IF($FK114='non-R&amp;D ex_typologies'!$E$16,IF(AND('Country-wise data'!FE114&gt;'non-R&amp;D ex_typologies'!$E$21,'Country-wise data'!FE114&lt;'non-R&amp;D ex_typologies'!$F$21),'non-R&amp;D ex_typologies'!$B$21,IF(AND('Country-wise data'!FE114&gt;'non-R&amp;D ex_typologies'!$E$19,'Country-wise data'!FE114&lt;'non-R&amp;D ex_typologies'!$F$19),'non-R&amp;D ex_typologies'!$B$19,'non-R&amp;D ex_typologies'!$B$20)),IF(AND('Country-wise data'!FE114&gt;'non-R&amp;D ex_typologies'!$G$21,'Country-wise data'!FE114&lt;'non-R&amp;D ex_typologies'!$H$21),'non-R&amp;D ex_typologies'!$B$21,IF(AND('Country-wise data'!FE114&gt;'non-R&amp;D ex_typologies'!$G$19,'Country-wise data'!FE114&lt;'non-R&amp;D ex_typologies'!$H$19),'non-R&amp;D ex_typologies'!$B$19,'non-R&amp;D ex_typologies'!$B$20))))</f>
        <v>Balanced</v>
      </c>
      <c r="FS114" t="str">
        <f>IF($FK114='non-R&amp;D ex_typologies'!$C$16,IF(AND('Country-wise data'!FF114&gt;'non-R&amp;D ex_typologies'!$C$21,'Country-wise data'!FF114&lt;'non-R&amp;D ex_typologies'!$D$21),'non-R&amp;D ex_typologies'!$B$21,IF(AND('Country-wise data'!FF114&gt;'non-R&amp;D ex_typologies'!$C$19,'Country-wise data'!FF114&lt;'non-R&amp;D ex_typologies'!$D$19),'non-R&amp;D ex_typologies'!$B$19,'non-R&amp;D ex_typologies'!$B$20)),IF($FK114='non-R&amp;D ex_typologies'!$E$16,IF(AND('Country-wise data'!FF114&gt;'non-R&amp;D ex_typologies'!$E$21,'Country-wise data'!FF114&lt;'non-R&amp;D ex_typologies'!$F$21),'non-R&amp;D ex_typologies'!$B$21,IF(AND('Country-wise data'!FF114&gt;'non-R&amp;D ex_typologies'!$E$19,'Country-wise data'!FF114&lt;'non-R&amp;D ex_typologies'!$F$19),'non-R&amp;D ex_typologies'!$B$19,'non-R&amp;D ex_typologies'!$B$20)),IF(AND('Country-wise data'!FF114&gt;'non-R&amp;D ex_typologies'!$G$21,'Country-wise data'!FF114&lt;'non-R&amp;D ex_typologies'!$H$21),'non-R&amp;D ex_typologies'!$B$21,IF(AND('Country-wise data'!FF114&gt;'non-R&amp;D ex_typologies'!$G$19,'Country-wise data'!FF114&lt;'non-R&amp;D ex_typologies'!$H$19),'non-R&amp;D ex_typologies'!$B$19,'non-R&amp;D ex_typologies'!$B$20))))</f>
        <v>Balanced</v>
      </c>
      <c r="FT114" t="str">
        <f>IF($FK114='non-R&amp;D ex_typologies'!$C$16,IF(AND('Country-wise data'!FG114&gt;'non-R&amp;D ex_typologies'!$C$21,'Country-wise data'!FG114&lt;'non-R&amp;D ex_typologies'!$D$21),'non-R&amp;D ex_typologies'!$B$21,IF(AND('Country-wise data'!FG114&gt;'non-R&amp;D ex_typologies'!$C$19,'Country-wise data'!FG114&lt;'non-R&amp;D ex_typologies'!$D$19),'non-R&amp;D ex_typologies'!$B$19,'non-R&amp;D ex_typologies'!$B$20)),IF($FK114='non-R&amp;D ex_typologies'!$E$16,IF(AND('Country-wise data'!FG114&gt;'non-R&amp;D ex_typologies'!$E$21,'Country-wise data'!FG114&lt;'non-R&amp;D ex_typologies'!$F$21),'non-R&amp;D ex_typologies'!$B$21,IF(AND('Country-wise data'!FG114&gt;'non-R&amp;D ex_typologies'!$E$19,'Country-wise data'!FG114&lt;'non-R&amp;D ex_typologies'!$F$19),'non-R&amp;D ex_typologies'!$B$19,'non-R&amp;D ex_typologies'!$B$20)),IF(AND('Country-wise data'!FG114&gt;'non-R&amp;D ex_typologies'!$G$21,'Country-wise data'!FG114&lt;'non-R&amp;D ex_typologies'!$H$21),'non-R&amp;D ex_typologies'!$B$21,IF(AND('Country-wise data'!FG114&gt;'non-R&amp;D ex_typologies'!$G$19,'Country-wise data'!FG114&lt;'non-R&amp;D ex_typologies'!$H$19),'non-R&amp;D ex_typologies'!$B$19,'non-R&amp;D ex_typologies'!$B$20))))</f>
        <v>Balanced</v>
      </c>
      <c r="FU114" t="str">
        <f>IF($FK114='non-R&amp;D ex_typologies'!$C$16,IF(AND('Country-wise data'!FH114&gt;'non-R&amp;D ex_typologies'!$C$21,'Country-wise data'!FH114&lt;'non-R&amp;D ex_typologies'!$D$21),'non-R&amp;D ex_typologies'!$B$21,IF(AND('Country-wise data'!FH114&gt;'non-R&amp;D ex_typologies'!$C$19,'Country-wise data'!FH114&lt;'non-R&amp;D ex_typologies'!$D$19),'non-R&amp;D ex_typologies'!$B$19,'non-R&amp;D ex_typologies'!$B$20)),IF($FK114='non-R&amp;D ex_typologies'!$E$16,IF(AND('Country-wise data'!FH114&gt;'non-R&amp;D ex_typologies'!$E$21,'Country-wise data'!FH114&lt;'non-R&amp;D ex_typologies'!$F$21),'non-R&amp;D ex_typologies'!$B$21,IF(AND('Country-wise data'!FH114&gt;'non-R&amp;D ex_typologies'!$E$19,'Country-wise data'!FH114&lt;'non-R&amp;D ex_typologies'!$F$19),'non-R&amp;D ex_typologies'!$B$19,'non-R&amp;D ex_typologies'!$B$20)),IF(AND('Country-wise data'!FH114&gt;'non-R&amp;D ex_typologies'!$G$21,'Country-wise data'!FH114&lt;'non-R&amp;D ex_typologies'!$H$21),'non-R&amp;D ex_typologies'!$B$21,IF(AND('Country-wise data'!FH114&gt;'non-R&amp;D ex_typologies'!$G$19,'Country-wise data'!FH114&lt;'non-R&amp;D ex_typologies'!$H$19),'non-R&amp;D ex_typologies'!$B$19,'non-R&amp;D ex_typologies'!$B$20))))</f>
        <v>Balanced</v>
      </c>
    </row>
    <row r="115" spans="2:177" x14ac:dyDescent="0.35">
      <c r="B115" s="12" t="s">
        <v>281</v>
      </c>
      <c r="C115" t="s">
        <v>282</v>
      </c>
      <c r="D115" t="s">
        <v>379</v>
      </c>
      <c r="E115" t="s">
        <v>26</v>
      </c>
      <c r="F115" t="s">
        <v>369</v>
      </c>
      <c r="G115" s="55">
        <f>Assumptions!$C$13</f>
        <v>1.1000000000000001</v>
      </c>
      <c r="H115">
        <f>SUMIFS('IFPRI SPEED'!AL:AL,'IFPRI SPEED'!$A:$A,'Country-wise data'!$B115)*1000*G115</f>
        <v>0</v>
      </c>
      <c r="I115">
        <f>IF(SUMIFS('IFPRI SPEED'!AM:AM,'IFPRI SPEED'!$A:$A,'Country-wise data'!$B115)*1000=0,H115*(1+Assumptions!$C$9),SUMIFS('IFPRI SPEED'!AM:AM,'IFPRI SPEED'!$A:$A,'Country-wise data'!$B115)*1000*$G115)</f>
        <v>0</v>
      </c>
      <c r="J115">
        <f>IF(SUMIFS('IFPRI SPEED'!AN:AN,'IFPRI SPEED'!$A:$A,'Country-wise data'!$B115)*1000=0,I115*(1+Assumptions!$C$9),SUMIFS('IFPRI SPEED'!AN:AN,'IFPRI SPEED'!$A:$A,'Country-wise data'!$B115)*1000*$G115)</f>
        <v>0</v>
      </c>
      <c r="K115">
        <f>IF(SUMIFS('IFPRI SPEED'!AO:AO,'IFPRI SPEED'!$A:$A,'Country-wise data'!$B115)*1000=0,J115*(1+Assumptions!$C$9),SUMIFS('IFPRI SPEED'!AO:AO,'IFPRI SPEED'!$A:$A,'Country-wise data'!$B115)*1000*$G115)</f>
        <v>0</v>
      </c>
      <c r="L115">
        <f>IF(SUMIFS('IFPRI SPEED'!AP:AP,'IFPRI SPEED'!$A:$A,'Country-wise data'!$B115)*1000=0,K115*(1+Assumptions!$C$9),SUMIFS('IFPRI SPEED'!AP:AP,'IFPRI SPEED'!$A:$A,'Country-wise data'!$B115)*1000*$G115)</f>
        <v>0</v>
      </c>
      <c r="M115">
        <f>IF(SUMIFS('IFPRI SPEED'!AQ:AQ,'IFPRI SPEED'!$A:$A,'Country-wise data'!$B115)*1000=0,L115*(1+Assumptions!$C$9),SUMIFS('IFPRI SPEED'!AQ:AQ,'IFPRI SPEED'!$A:$A,'Country-wise data'!$B115)*1000*$G115)</f>
        <v>0</v>
      </c>
      <c r="N115">
        <f>IF(SUMIFS('IFPRI SPEED'!AR:AR,'IFPRI SPEED'!$A:$A,'Country-wise data'!$B115)*1000=0,M115*(1+Assumptions!$C$9),SUMIFS('IFPRI SPEED'!AR:AR,'IFPRI SPEED'!$A:$A,'Country-wise data'!$B115)*1000*$G115)</f>
        <v>0</v>
      </c>
      <c r="O115">
        <f>IF(SUMIFS('IFPRI SPEED'!AS:AS,'IFPRI SPEED'!$A:$A,'Country-wise data'!$B115)*1000=0,N115*(1+Assumptions!$C$9),SUMIFS('IFPRI SPEED'!AS:AS,'IFPRI SPEED'!$A:$A,'Country-wise data'!$B115)*1000*$G115)</f>
        <v>0</v>
      </c>
      <c r="P115">
        <f>IF(SUMIFS('IFPRI SPEED'!AT:AT,'IFPRI SPEED'!$A:$A,'Country-wise data'!$B115)*1000=0,O115*(1+Assumptions!$C$9),SUMIFS('IFPRI SPEED'!AT:AT,'IFPRI SPEED'!$A:$A,'Country-wise data'!$B115)*1000*$G115)</f>
        <v>0</v>
      </c>
      <c r="Q115">
        <f>IF(SUMIFS('IFPRI SPEED'!AU:AU,'IFPRI SPEED'!$A:$A,'Country-wise data'!$B115)*1000=0,P115*(1+Assumptions!$C$9),SUMIFS('IFPRI SPEED'!AU:AU,'IFPRI SPEED'!$A:$A,'Country-wise data'!$B115)*1000*$G115)</f>
        <v>0</v>
      </c>
      <c r="R115" s="36">
        <f t="shared" si="148"/>
        <v>0</v>
      </c>
      <c r="S115" s="44">
        <f>INDEX('area data'!$G$4:$P$80,MATCH('Country-wise data'!$B115,'area data'!$B$4:$B$80,),MATCH('Country-wise data'!S$3,'area data'!$G$3:$P$3,))</f>
        <v>4088.5432237953291</v>
      </c>
      <c r="T115" s="44">
        <f>INDEX('area data'!$G$4:$P$80,MATCH('Country-wise data'!$B115,'area data'!$B$4:$B$80,),MATCH('Country-wise data'!T$3,'area data'!$G$3:$P$3,))</f>
        <v>4558.1559568607772</v>
      </c>
      <c r="U115" s="44">
        <f>INDEX('area data'!$G$4:$P$80,MATCH('Country-wise data'!$B115,'area data'!$B$4:$B$80,),MATCH('Country-wise data'!U$3,'area data'!$G$3:$P$3,))</f>
        <v>4771.4938894156548</v>
      </c>
      <c r="V115" s="44">
        <f>INDEX('area data'!$G$4:$P$80,MATCH('Country-wise data'!$B115,'area data'!$B$4:$B$80,),MATCH('Country-wise data'!V$3,'area data'!$G$3:$P$3,))</f>
        <v>5109.7434276237573</v>
      </c>
      <c r="W115" s="44">
        <f>INDEX('area data'!$G$4:$P$80,MATCH('Country-wise data'!$B115,'area data'!$B$4:$B$80,),MATCH('Country-wise data'!W$3,'area data'!$G$3:$P$3,))</f>
        <v>5194.6655629344441</v>
      </c>
      <c r="X115" s="44">
        <f>INDEX('area data'!$G$4:$P$80,MATCH('Country-wise data'!$B115,'area data'!$B$4:$B$80,),MATCH('Country-wise data'!X$3,'area data'!$G$3:$P$3,))</f>
        <v>4830.7304591118609</v>
      </c>
      <c r="Y115" s="44">
        <f>INDEX('area data'!$G$4:$P$80,MATCH('Country-wise data'!$B115,'area data'!$B$4:$B$80,),MATCH('Country-wise data'!Y$3,'area data'!$G$3:$P$3,))</f>
        <v>4884.1110282928075</v>
      </c>
      <c r="Z115" s="44">
        <f>INDEX('area data'!$G$4:$P$80,MATCH('Country-wise data'!$B115,'area data'!$B$4:$B$80,),MATCH('Country-wise data'!Z$3,'area data'!$G$3:$P$3,))</f>
        <v>5160.0794177322514</v>
      </c>
      <c r="AA115" s="44">
        <f>INDEX('area data'!$G$4:$P$80,MATCH('Country-wise data'!$B115,'area data'!$B$4:$B$80,),MATCH('Country-wise data'!AA$3,'area data'!$G$3:$P$3,))</f>
        <v>5289.9692764719266</v>
      </c>
      <c r="AB115" s="44">
        <f>INDEX('area data'!$G$4:$P$80,MATCH('Country-wise data'!$B115,'area data'!$B$4:$B$80,),MATCH('Country-wise data'!AB$3,'area data'!$G$3:$P$3,))</f>
        <v>5395.7686620013637</v>
      </c>
      <c r="AC115" s="53">
        <f>IFERROR(INDEX('ASTI data (new)'!$AF$6:$AL$130,MATCH('Country-wise data'!$B115,'ASTI data (new)'!$C$6:$C$130,),MATCH('Country-wise data'!AC$3,'ASTI data (new)'!$AF$5:$AL$5,)),(INDEX(Assumptions!$G$154:$P$345,MATCH('Country-wise data'!$B115,Assumptions!$B$154:$B$344,),MATCH('Country-wise data'!AC$3,Assumptions!$G$153:$P$153,))*S115))</f>
        <v>17.860756695845939</v>
      </c>
      <c r="AD115" s="53">
        <f>IFERROR(INDEX('ASTI data (new)'!$AF$6:$AL$130,MATCH('Country-wise data'!$B115,'ASTI data (new)'!$C$6:$C$130,),MATCH('Country-wise data'!AD$3,'ASTI data (new)'!$AF$5:$AL$5,)),(INDEX(Assumptions!$G$154:$P$345,MATCH('Country-wise data'!$B115,Assumptions!$B$154:$B$344,),MATCH('Country-wise data'!AD$3,Assumptions!$G$153:$P$153,))*T115))</f>
        <v>17.399098776856974</v>
      </c>
      <c r="AE115" s="53">
        <f>IFERROR(INDEX('ASTI data (new)'!$AF$6:$AL$130,MATCH('Country-wise data'!$B115,'ASTI data (new)'!$C$6:$C$130,),MATCH('Country-wise data'!AE$3,'ASTI data (new)'!$AF$5:$AL$5,)),(INDEX(Assumptions!$G$154:$P$345,MATCH('Country-wise data'!$B115,Assumptions!$B$154:$B$344,),MATCH('Country-wise data'!AE$3,Assumptions!$G$153:$P$153,))*U115))</f>
        <v>14.237426919596386</v>
      </c>
      <c r="AF115" s="53">
        <f>IFERROR(INDEX('ASTI data (new)'!$AF$6:$AL$130,MATCH('Country-wise data'!$B115,'ASTI data (new)'!$C$6:$C$130,),MATCH('Country-wise data'!AF$3,'ASTI data (new)'!$AF$5:$AL$5,)),(INDEX(Assumptions!$G$154:$P$345,MATCH('Country-wise data'!$B115,Assumptions!$B$154:$B$344,),MATCH('Country-wise data'!AF$3,Assumptions!$G$153:$P$153,))*V115))</f>
        <v>19.720459873615397</v>
      </c>
      <c r="AG115" s="53">
        <f>IFERROR(INDEX('ASTI data (new)'!$AF$6:$AL$130,MATCH('Country-wise data'!$B115,'ASTI data (new)'!$C$6:$C$130,),MATCH('Country-wise data'!AG$3,'ASTI data (new)'!$AF$5:$AL$5,)),(INDEX(Assumptions!$G$154:$P$345,MATCH('Country-wise data'!$B115,Assumptions!$B$154:$B$344,),MATCH('Country-wise data'!AG$3,Assumptions!$G$153:$P$153,))*W115))</f>
        <v>26.728364608108805</v>
      </c>
      <c r="AH115" s="53">
        <f>IFERROR(INDEX('ASTI data (new)'!$AF$6:$AL$130,MATCH('Country-wise data'!$B115,'ASTI data (new)'!$C$6:$C$130,),MATCH('Country-wise data'!AH$3,'ASTI data (new)'!$AF$5:$AL$5,)),(INDEX(Assumptions!$G$154:$P$345,MATCH('Country-wise data'!$B115,Assumptions!$B$154:$B$344,),MATCH('Country-wise data'!AH$3,Assumptions!$G$153:$P$153,))*X115))</f>
        <v>26.793840977978544</v>
      </c>
      <c r="AI115" s="53">
        <f>IFERROR(INDEX('ASTI data (new)'!$AF$6:$AL$130,MATCH('Country-wise data'!$B115,'ASTI data (new)'!$C$6:$C$130,),MATCH('Country-wise data'!AI$3,'ASTI data (new)'!$AF$5:$AL$5,)),(INDEX(Assumptions!$G$154:$P$345,MATCH('Country-wise data'!$B115,Assumptions!$B$154:$B$344,),MATCH('Country-wise data'!AI$3,Assumptions!$G$153:$P$153,))*Y115))</f>
        <v>26.45151632557711</v>
      </c>
      <c r="AJ115" s="53">
        <f t="shared" ref="AJ115:AL115" si="167">IFERROR((1+($AI115/$AF115)^(1/3)-1)*AI115,0)</f>
        <v>29.171700834986538</v>
      </c>
      <c r="AK115" s="53">
        <f t="shared" si="167"/>
        <v>32.171619922714875</v>
      </c>
      <c r="AL115" s="53">
        <f t="shared" si="167"/>
        <v>35.480040547046229</v>
      </c>
      <c r="AM115" s="55" cm="1">
        <f t="array" ref="AM115">INDEX('non-R&amp;D ex_typologies'!$J$8:$J$10,MATCH('Country-wise data'!FL115,'non-R&amp;D ex_typologies'!$F$8:$F$10,),)*'Country-wise data'!AC115</f>
        <v>22.511745687784344</v>
      </c>
      <c r="AN115" s="55" cm="1">
        <f t="array" ref="AN115">INDEX('non-R&amp;D ex_typologies'!$J$8:$J$10,MATCH('Country-wise data'!FM115,'non-R&amp;D ex_typologies'!$F$8:$F$10,),)*'Country-wise data'!AD115</f>
        <v>50.831896202342236</v>
      </c>
      <c r="AO115" s="55" cm="1">
        <f t="array" ref="AO115">INDEX('non-R&amp;D ex_typologies'!$J$8:$J$10,MATCH('Country-wise data'!FN115,'non-R&amp;D ex_typologies'!$F$8:$F$10,),)*'Country-wise data'!AE115</f>
        <v>41.594993892901549</v>
      </c>
      <c r="AP115" s="55" cm="1">
        <f t="array" ref="AP115">INDEX('non-R&amp;D ex_typologies'!$J$8:$J$10,MATCH('Country-wise data'!FO115,'non-R&amp;D ex_typologies'!$F$8:$F$10,),)*'Country-wise data'!AF115</f>
        <v>57.613809899822556</v>
      </c>
      <c r="AQ115" s="55" cm="1">
        <f t="array" ref="AQ115">INDEX('non-R&amp;D ex_typologies'!$J$8:$J$10,MATCH('Country-wise data'!FP115,'non-R&amp;D ex_typologies'!$F$8:$F$10,),)*'Country-wise data'!AG115</f>
        <v>33.688502506059287</v>
      </c>
      <c r="AR115" s="55" cm="1">
        <f t="array" ref="AR115">INDEX('non-R&amp;D ex_typologies'!$J$8:$J$10,MATCH('Country-wise data'!FQ115,'non-R&amp;D ex_typologies'!$F$8:$F$10,),)*'Country-wise data'!AH115</f>
        <v>33.771029098418595</v>
      </c>
      <c r="AS115" s="55" cm="1">
        <f t="array" ref="AS115">INDEX('non-R&amp;D ex_typologies'!$J$8:$J$10,MATCH('Country-wise data'!FR115,'non-R&amp;D ex_typologies'!$F$8:$F$10,),)*'Country-wise data'!AI115</f>
        <v>33.339562187539471</v>
      </c>
      <c r="AT115" s="55" cm="1">
        <f t="array" ref="AT115">INDEX('non-R&amp;D ex_typologies'!$J$8:$J$10,MATCH('Country-wise data'!FS115,'non-R&amp;D ex_typologies'!$F$8:$F$10,),)*'Country-wise data'!AJ115</f>
        <v>36.768090045707865</v>
      </c>
      <c r="AU115" s="55" cm="1">
        <f t="array" ref="AU115">INDEX('non-R&amp;D ex_typologies'!$J$8:$J$10,MATCH('Country-wise data'!FT115,'non-R&amp;D ex_typologies'!$F$8:$F$10,),)*'Country-wise data'!AK115</f>
        <v>40.549196117354718</v>
      </c>
      <c r="AV115" s="55" cm="1">
        <f t="array" ref="AV115">INDEX('non-R&amp;D ex_typologies'!$J$8:$J$10,MATCH('Country-wise data'!FU115,'non-R&amp;D ex_typologies'!$F$8:$F$10,),)*'Country-wise data'!AL115</f>
        <v>44.719138353928066</v>
      </c>
      <c r="AW115">
        <f t="shared" si="150"/>
        <v>641.40278947418551</v>
      </c>
      <c r="AX115" s="53">
        <f>INDEX('GDP deflators'!$AB$3:$AK$155,MATCH('Country-wise data'!$B115,'GDP deflators'!$B$3:$B$155,),MATCH('Country-wise data'!AX$3,'GDP deflators'!$D$2:$M$2,))</f>
        <v>92.482525584220099</v>
      </c>
      <c r="AY115" s="53">
        <f>INDEX('GDP deflators'!$AB$3:$AK$155,MATCH('Country-wise data'!$B115,'GDP deflators'!$B$3:$B$155,),MATCH('Country-wise data'!AY$3,'GDP deflators'!$D$2:$M$2,))</f>
        <v>95.754989906818722</v>
      </c>
      <c r="AZ115" s="53">
        <f>INDEX('GDP deflators'!$AB$3:$AK$155,MATCH('Country-wise data'!$B115,'GDP deflators'!$B$3:$B$155,),MATCH('Country-wise data'!AZ$3,'GDP deflators'!$D$2:$M$2,))</f>
        <v>98.26269871880632</v>
      </c>
      <c r="BA115" s="53">
        <f>INDEX('GDP deflators'!$AB$3:$AK$155,MATCH('Country-wise data'!$B115,'GDP deflators'!$B$3:$B$155,),MATCH('Country-wise data'!BA$3,'GDP deflators'!$D$2:$M$2,))</f>
        <v>98.366743888312612</v>
      </c>
      <c r="BB115" s="53">
        <f>INDEX('GDP deflators'!$AB$3:$AK$155,MATCH('Country-wise data'!$B115,'GDP deflators'!$B$3:$B$155,),MATCH('Country-wise data'!BB$3,'GDP deflators'!$D$2:$M$2,))</f>
        <v>96.283078946443808</v>
      </c>
      <c r="BC115" s="53">
        <f>INDEX('GDP deflators'!$AB$3:$AK$155,MATCH('Country-wise data'!$B115,'GDP deflators'!$B$3:$B$155,),MATCH('Country-wise data'!BC$3,'GDP deflators'!$D$2:$M$2,))</f>
        <v>97.313100516334515</v>
      </c>
      <c r="BD115" s="53">
        <f>INDEX('GDP deflators'!$AB$3:$AK$155,MATCH('Country-wise data'!$B115,'GDP deflators'!$B$3:$B$155,),MATCH('Country-wise data'!BD$3,'GDP deflators'!$D$2:$M$2,))</f>
        <v>98.243072694402571</v>
      </c>
      <c r="BE115" s="53">
        <f>INDEX('GDP deflators'!$AB$3:$AK$155,MATCH('Country-wise data'!$B115,'GDP deflators'!$B$3:$B$155,),MATCH('Country-wise data'!BE$3,'GDP deflators'!$D$2:$M$2,))</f>
        <v>98.831466988019727</v>
      </c>
      <c r="BF115" s="53">
        <f>INDEX('GDP deflators'!$AB$3:$AK$155,MATCH('Country-wise data'!$B115,'GDP deflators'!$B$3:$B$155,),MATCH('Country-wise data'!BF$3,'GDP deflators'!$D$2:$M$2,))</f>
        <v>98.349718230701527</v>
      </c>
      <c r="BG115" s="53">
        <f>INDEX('GDP deflators'!$AB$3:$AK$155,MATCH('Country-wise data'!$B115,'GDP deflators'!$B$3:$B$155,),MATCH('Country-wise data'!BG$3,'GDP deflators'!$D$2:$M$2,))</f>
        <v>100</v>
      </c>
      <c r="BH115" cm="1">
        <f t="array" ref="BH115">H115/(INDEX($AX115:$BG115,,MATCH(BH$3,$AX$3:$BG$3,))/100)</f>
        <v>0</v>
      </c>
      <c r="BI115" cm="1">
        <f t="array" ref="BI115">I115/(INDEX($AX115:$BG115,,MATCH(BI$3,$AX$3:$BG$3,))/100)</f>
        <v>0</v>
      </c>
      <c r="BJ115" cm="1">
        <f t="array" ref="BJ115">J115/(INDEX($AX115:$BG115,,MATCH(BJ$3,$AX$3:$BG$3,))/100)</f>
        <v>0</v>
      </c>
      <c r="BK115" cm="1">
        <f t="array" ref="BK115">K115/(INDEX($AX115:$BG115,,MATCH(BK$3,$AX$3:$BG$3,))/100)</f>
        <v>0</v>
      </c>
      <c r="BL115" cm="1">
        <f t="array" ref="BL115">L115/(INDEX($AX115:$BG115,,MATCH(BL$3,$AX$3:$BG$3,))/100)</f>
        <v>0</v>
      </c>
      <c r="BM115" cm="1">
        <f t="array" ref="BM115">M115/(INDEX($AX115:$BG115,,MATCH(BM$3,$AX$3:$BG$3,))/100)</f>
        <v>0</v>
      </c>
      <c r="BN115" cm="1">
        <f t="array" ref="BN115">N115/(INDEX($AX115:$BG115,,MATCH(BN$3,$AX$3:$BG$3,))/100)</f>
        <v>0</v>
      </c>
      <c r="BO115" cm="1">
        <f t="array" ref="BO115">O115/(INDEX($AX115:$BG115,,MATCH(BO$3,$AX$3:$BG$3,))/100)</f>
        <v>0</v>
      </c>
      <c r="BP115" cm="1">
        <f t="array" ref="BP115">P115/(INDEX($AX115:$BG115,,MATCH(BP$3,$AX$3:$BG$3,))/100)</f>
        <v>0</v>
      </c>
      <c r="BQ115" cm="1">
        <f t="array" ref="BQ115">Q115/(INDEX($AX115:$BG115,,MATCH(BQ$3,$AX$3:$BG$3,))/100)</f>
        <v>0</v>
      </c>
      <c r="BS115" cm="1">
        <f t="array" ref="BS115">S115/(INDEX($AX115:$BG115,,MATCH(BS$3,$AX$3:$BG$3,))/100)</f>
        <v>4420.8818887326534</v>
      </c>
      <c r="BT115" cm="1">
        <f t="array" ref="BT115">T115/(INDEX($AX115:$BG115,,MATCH(BT$3,$AX$3:$BG$3,))/100)</f>
        <v>4760.2281210581496</v>
      </c>
      <c r="BU115" cm="1">
        <f t="array" ref="BU115">U115/(INDEX($AX115:$BG115,,MATCH(BU$3,$AX$3:$BG$3,))/100)</f>
        <v>4855.8547156027244</v>
      </c>
      <c r="BV115" cm="1">
        <f t="array" ref="BV115">V115/(INDEX($AX115:$BG115,,MATCH(BV$3,$AX$3:$BG$3,))/100)</f>
        <v>5194.5842930670278</v>
      </c>
      <c r="BW115" cm="1">
        <f t="array" ref="BW115">W115/(INDEX($AX115:$BG115,,MATCH(BW$3,$AX$3:$BG$3,))/100)</f>
        <v>5395.2009218815156</v>
      </c>
      <c r="BX115" cm="1">
        <f t="array" ref="BX115">X115/(INDEX($AX115:$BG115,,MATCH(BX$3,$AX$3:$BG$3,))/100)</f>
        <v>4964.111135582405</v>
      </c>
      <c r="BY115" cm="1">
        <f t="array" ref="BY115">Y115/(INDEX($AX115:$BG115,,MATCH(BY$3,$AX$3:$BG$3,))/100)</f>
        <v>4971.4558943870261</v>
      </c>
      <c r="BZ115" cm="1">
        <f t="array" ref="BZ115">Z115/(INDEX($AX115:$BG115,,MATCH(BZ$3,$AX$3:$BG$3,))/100)</f>
        <v>5221.0895729775539</v>
      </c>
      <c r="CA115" cm="1">
        <f t="array" ref="CA115">AA115/(INDEX($AX115:$BG115,,MATCH(CA$3,$AX$3:$BG$3,))/100)</f>
        <v>5378.7335354262086</v>
      </c>
      <c r="CB115" cm="1">
        <f t="array" ref="CB115">AB115/(INDEX($AX115:$BG115,,MATCH(CB$3,$AX$3:$BG$3,))/100)</f>
        <v>5395.7686620013637</v>
      </c>
      <c r="CC115" cm="1">
        <f t="array" ref="CC115">AC115/(INDEX($AX115:$BG115,,MATCH(CC$3,$AX$3:$BG$3,))/100)</f>
        <v>19.312574546399979</v>
      </c>
      <c r="CD115" cm="1">
        <f t="array" ref="CD115">AD115/(INDEX($AX115:$BG115,,MATCH(CD$3,$AX$3:$BG$3,))/100)</f>
        <v>18.170435602142945</v>
      </c>
      <c r="CE115" cm="1">
        <f t="array" ref="CE115">AE115/(INDEX($AX115:$BG115,,MATCH(CE$3,$AX$3:$BG$3,))/100)</f>
        <v>14.489147057052596</v>
      </c>
      <c r="CF115" cm="1">
        <f t="array" ref="CF115">AF115/(INDEX($AX115:$BG115,,MATCH(CF$3,$AX$3:$BG$3,))/100)</f>
        <v>20.047893316471232</v>
      </c>
      <c r="CG115" cm="1">
        <f t="array" ref="CG115">AG115/(INDEX($AX115:$BG115,,MATCH(CG$3,$AX$3:$BG$3,))/100)</f>
        <v>27.760188914374147</v>
      </c>
      <c r="CH115" cm="1">
        <f t="array" ref="CH115">AH115/(INDEX($AX115:$BG115,,MATCH(CH$3,$AX$3:$BG$3,))/100)</f>
        <v>27.53364226996452</v>
      </c>
      <c r="CI115" cm="1">
        <f t="array" ref="CI115">AI115/(INDEX($AX115:$BG115,,MATCH(CI$3,$AX$3:$BG$3,))/100)</f>
        <v>26.924561294879158</v>
      </c>
      <c r="CJ115" cm="1">
        <f t="array" ref="CJ115">AJ115/(INDEX($AX115:$BG115,,MATCH(CJ$3,$AX$3:$BG$3,))/100)</f>
        <v>29.51661219247379</v>
      </c>
      <c r="CK115" cm="1">
        <f t="array" ref="CK115">AK115/(INDEX($AX115:$BG115,,MATCH(CK$3,$AX$3:$BG$3,))/100)</f>
        <v>32.711451035628855</v>
      </c>
      <c r="CL115" cm="1">
        <f t="array" ref="CL115">AL115/(INDEX($AX115:$BG115,,MATCH(CL$3,$AX$3:$BG$3,))/100)</f>
        <v>35.480040547046229</v>
      </c>
      <c r="CM115" cm="1">
        <f t="array" ref="CM115">AM115/(INDEX($AX115:$BG115,,MATCH(CM$3,$AX$3:$BG$3,))/100)</f>
        <v>24.341620804120243</v>
      </c>
      <c r="CN115" cm="1">
        <f t="array" ref="CN115">AN115/(INDEX($AX115:$BG115,,MATCH(CN$3,$AX$3:$BG$3,))/100)</f>
        <v>53.085375761417623</v>
      </c>
      <c r="CO115" cm="1">
        <f t="array" ref="CO115">AO115/(INDEX($AX115:$BG115,,MATCH(CO$3,$AX$3:$BG$3,))/100)</f>
        <v>42.330400482824068</v>
      </c>
      <c r="CP115" cm="1">
        <f t="array" ref="CP115">AP115/(INDEX($AX115:$BG115,,MATCH(CP$3,$AX$3:$BG$3,))/100)</f>
        <v>58.57041477883859</v>
      </c>
      <c r="CQ115" cm="1">
        <f t="array" ref="CQ115">AQ115/(INDEX($AX115:$BG115,,MATCH(CQ$3,$AX$3:$BG$3,))/100)</f>
        <v>34.989016631674261</v>
      </c>
      <c r="CR115" cm="1">
        <f t="array" ref="CR115">AR115/(INDEX($AX115:$BG115,,MATCH(CR$3,$AX$3:$BG$3,))/100)</f>
        <v>34.703476632881461</v>
      </c>
      <c r="CS115" cm="1">
        <f t="array" ref="CS115">AS115/(INDEX($AX115:$BG115,,MATCH(CS$3,$AX$3:$BG$3,))/100)</f>
        <v>33.935789336767158</v>
      </c>
      <c r="CT115" cm="1">
        <f t="array" ref="CT115">AT115/(INDEX($AX115:$BG115,,MATCH(CT$3,$AX$3:$BG$3,))/100)</f>
        <v>37.202817246621329</v>
      </c>
      <c r="CU115" cm="1">
        <f t="array" ref="CU115">AU115/(INDEX($AX115:$BG115,,MATCH(CU$3,$AX$3:$BG$3,))/100)</f>
        <v>41.229600701282543</v>
      </c>
      <c r="CV115" cm="1">
        <f t="array" ref="CV115">AV115/(INDEX($AX115:$BG115,,MATCH(CV$3,$AX$3:$BG$3,))/100)</f>
        <v>44.719138353928066</v>
      </c>
      <c r="CW115">
        <f t="shared" si="151"/>
        <v>657.05419750678868</v>
      </c>
      <c r="CX115">
        <f>IFERROR(1/INDEX('exch rates'!$BC$5:$BL$268,MATCH('Country-wise data'!$B115,'exch rates'!$A$5:$A$268,),MATCH(CX$3,'exch rates'!$BC$4:$BL$4,)),1)</f>
        <v>2.0210420296858955E-3</v>
      </c>
      <c r="CY115">
        <f>IFERROR(1/INDEX('exch rates'!$BC$5:$BL$268,MATCH('Country-wise data'!$B115,'exch rates'!$A$5:$A$268,),MATCH(CY$3,'exch rates'!$BC$4:$BL$4,)),1)</f>
        <v>2.1220221034584448E-3</v>
      </c>
      <c r="CZ115">
        <f>IFERROR(1/INDEX('exch rates'!$BC$5:$BL$268,MATCH('Country-wise data'!$B115,'exch rates'!$A$5:$A$268,),MATCH(CZ$3,'exch rates'!$BC$4:$BL$4,)),1)</f>
        <v>1.9586477038510144E-3</v>
      </c>
      <c r="DA115">
        <f>IFERROR(1/INDEX('exch rates'!$BC$5:$BL$268,MATCH('Country-wise data'!$B115,'exch rates'!$A$5:$A$268,),MATCH(DA$3,'exch rates'!$BC$4:$BL$4,)),1)</f>
        <v>2.0247028985370843E-3</v>
      </c>
      <c r="DB115">
        <f>IFERROR(1/INDEX('exch rates'!$BC$5:$BL$268,MATCH('Country-wise data'!$B115,'exch rates'!$A$5:$A$268,),MATCH(DB$3,'exch rates'!$BC$4:$BL$4,)),1)</f>
        <v>2.0252863896775544E-3</v>
      </c>
      <c r="DC115">
        <f>IFERROR(1/INDEX('exch rates'!$BC$5:$BL$268,MATCH('Country-wise data'!$B115,'exch rates'!$A$5:$A$268,),MATCH(DC$3,'exch rates'!$BC$4:$BL$4,)),1)</f>
        <v>1.6914414978801962E-3</v>
      </c>
      <c r="DD115">
        <f>IFERROR(1/INDEX('exch rates'!$BC$5:$BL$268,MATCH('Country-wise data'!$B115,'exch rates'!$A$5:$A$268,),MATCH(DD$3,'exch rates'!$BC$4:$BL$4,)),1)</f>
        <v>1.6874629172955991E-3</v>
      </c>
      <c r="DE115">
        <f>IFERROR(1/INDEX('exch rates'!$BC$5:$BL$268,MATCH('Country-wise data'!$B115,'exch rates'!$A$5:$A$268,),MATCH(DE$3,'exch rates'!$BC$4:$BL$4,)),1)</f>
        <v>1.7221878514454296E-3</v>
      </c>
      <c r="DF115">
        <f>IFERROR(1/INDEX('exch rates'!$BC$5:$BL$268,MATCH('Country-wise data'!$B115,'exch rates'!$A$5:$A$268,),MATCH(DF$3,'exch rates'!$BC$4:$BL$4,)),1)</f>
        <v>1.8003535442169521E-3</v>
      </c>
      <c r="DG115">
        <f>IFERROR(1/INDEX('exch rates'!$BC$5:$BL$268,MATCH('Country-wise data'!$B115,'exch rates'!$A$5:$A$268,),MATCH(DG$3,'exch rates'!$BC$4:$BL$4,)),1)</f>
        <v>1.7067438186080936E-3</v>
      </c>
      <c r="DH115" cm="1">
        <f t="array" ref="DH115">(BH115/INDEX($CX115:$DG115,,MATCH(DH$3,$CX$3:$DG$3,)))*$DG115</f>
        <v>0</v>
      </c>
      <c r="DI115" cm="1">
        <f t="array" ref="DI115">(BI115/INDEX($CX115:$DG115,,MATCH(DI$3,$CX$3:$DG$3,)))*$DG115</f>
        <v>0</v>
      </c>
      <c r="DJ115" cm="1">
        <f t="array" ref="DJ115">(BJ115/INDEX($CX115:$DG115,,MATCH(DJ$3,$CX$3:$DG$3,)))*$DG115</f>
        <v>0</v>
      </c>
      <c r="DK115" cm="1">
        <f t="array" ref="DK115">(BK115/INDEX($CX115:$DG115,,MATCH(DK$3,$CX$3:$DG$3,)))*$DG115</f>
        <v>0</v>
      </c>
      <c r="DL115" cm="1">
        <f t="array" ref="DL115">(BL115/INDEX($CX115:$DG115,,MATCH(DL$3,$CX$3:$DG$3,)))*$DG115</f>
        <v>0</v>
      </c>
      <c r="DM115" cm="1">
        <f t="array" ref="DM115">(BM115/INDEX($CX115:$DG115,,MATCH(DM$3,$CX$3:$DG$3,)))*$DG115</f>
        <v>0</v>
      </c>
      <c r="DN115" cm="1">
        <f t="array" ref="DN115">(BN115/INDEX($CX115:$DG115,,MATCH(DN$3,$CX$3:$DG$3,)))*$DG115</f>
        <v>0</v>
      </c>
      <c r="DO115" cm="1">
        <f t="array" ref="DO115">(BO115/INDEX($CX115:$DG115,,MATCH(DO$3,$CX$3:$DG$3,)))*$DG115</f>
        <v>0</v>
      </c>
      <c r="DP115" cm="1">
        <f t="array" ref="DP115">(BP115/INDEX($CX115:$DG115,,MATCH(DP$3,$CX$3:$DG$3,)))*$DG115</f>
        <v>0</v>
      </c>
      <c r="DQ115" cm="1">
        <f t="array" ref="DQ115">(BQ115/INDEX($CX115:$DG115,,MATCH(DQ$3,$CX$3:$DG$3,)))*$DG115</f>
        <v>0</v>
      </c>
      <c r="DS115" cm="1">
        <f t="array" ref="DS115">(BS115/INDEX($CX115:$DG115,,MATCH(DS$3,$CX$3:$DG$3,)))*$DG115</f>
        <v>3733.3774981233814</v>
      </c>
      <c r="DT115" cm="1">
        <f t="array" ref="DT115">(BT115/INDEX($CX115:$DG115,,MATCH(DT$3,$CX$3:$DG$3,)))*$DG115</f>
        <v>3828.6547098351266</v>
      </c>
      <c r="DU115" cm="1">
        <f t="array" ref="DU115">(BU115/INDEX($CX115:$DG115,,MATCH(DU$3,$CX$3:$DG$3,)))*$DG115</f>
        <v>4231.3377763744702</v>
      </c>
      <c r="DV115" cm="1">
        <f t="array" ref="DV115">(BV115/INDEX($CX115:$DG115,,MATCH(DV$3,$CX$3:$DG$3,)))*$DG115</f>
        <v>4378.8274510974916</v>
      </c>
      <c r="DW115" cm="1">
        <f t="array" ref="DW115">(BW115/INDEX($CX115:$DG115,,MATCH(DW$3,$CX$3:$DG$3,)))*$DG115</f>
        <v>4546.628995534802</v>
      </c>
      <c r="DX115" cm="1">
        <f t="array" ref="DX115">(BX115/INDEX($CX115:$DG115,,MATCH(DX$3,$CX$3:$DG$3,)))*$DG115</f>
        <v>5009.0210073224616</v>
      </c>
      <c r="DY115" cm="1">
        <f t="array" ref="DY115">(BY115/INDEX($CX115:$DG115,,MATCH(DY$3,$CX$3:$DG$3,)))*$DG115</f>
        <v>5028.2596021880336</v>
      </c>
      <c r="DZ115" cm="1">
        <f t="array" ref="DZ115">(BZ115/INDEX($CX115:$DG115,,MATCH(DZ$3,$CX$3:$DG$3,)))*$DG115</f>
        <v>5174.2685024746688</v>
      </c>
      <c r="EA115" cm="1">
        <f t="array" ref="EA115">(CA115/INDEX($CX115:$DG115,,MATCH(EA$3,$CX$3:$DG$3,)))*$DG115</f>
        <v>5099.065260274504</v>
      </c>
      <c r="EB115" cm="1">
        <f t="array" ref="EB115">(CB115/INDEX($CX115:$DG115,,MATCH(EB$3,$CX$3:$DG$3,)))*$DG115</f>
        <v>5395.7686620013637</v>
      </c>
      <c r="EC115" s="53" cm="1">
        <f t="array" ref="EC115">(CC115/INDEX($CX115:$DG115,,MATCH(EC$3,$CX$3:$DG$3,)))*$DG115</f>
        <v>16.309219078239046</v>
      </c>
      <c r="ED115" cm="1">
        <f t="array" ref="ED115">(CD115/INDEX($CX115:$DG115,,MATCH(ED$3,$CX$3:$DG$3,)))*$DG115</f>
        <v>14.614493692045189</v>
      </c>
      <c r="EE115" cm="1">
        <f t="array" ref="EE115">(CE115/INDEX($CX115:$DG115,,MATCH(EE$3,$CX$3:$DG$3,)))*$DG115</f>
        <v>12.625681549523422</v>
      </c>
      <c r="EF115" cm="1">
        <f t="array" ref="EF115">(CF115/INDEX($CX115:$DG115,,MATCH(EF$3,$CX$3:$DG$3,)))*$DG115</f>
        <v>16.89957475673317</v>
      </c>
      <c r="EG115" cm="1">
        <f t="array" ref="EG115">(CG115/INDEX($CX115:$DG115,,MATCH(EG$3,$CX$3:$DG$3,)))*$DG115</f>
        <v>23.393990634847594</v>
      </c>
      <c r="EH115" cm="1">
        <f t="array" ref="EH115">(CH115/INDEX($CX115:$DG115,,MATCH(EH$3,$CX$3:$DG$3,)))*$DG115</f>
        <v>27.782736681654324</v>
      </c>
      <c r="EI115" cm="1">
        <f t="array" ref="EI115">(CI115/INDEX($CX115:$DG115,,MATCH(EI$3,$CX$3:$DG$3,)))*$DG115</f>
        <v>27.232200534762875</v>
      </c>
      <c r="EJ115" cm="1">
        <f t="array" ref="EJ115">(CJ115/INDEX($CX115:$DG115,,MATCH(EJ$3,$CX$3:$DG$3,)))*$DG115</f>
        <v>29.251916603334148</v>
      </c>
      <c r="EK115" cm="1">
        <f t="array" ref="EK115">(CK115/INDEX($CX115:$DG115,,MATCH(EK$3,$CX$3:$DG$3,)))*$DG115</f>
        <v>31.010612905502217</v>
      </c>
      <c r="EL115" cm="1">
        <f t="array" ref="EL115">(CL115/INDEX($CX115:$DG115,,MATCH(EL$3,$CX$3:$DG$3,)))*$DG115</f>
        <v>35.480040547046229</v>
      </c>
      <c r="EM115" cm="1">
        <f t="array" ref="EM115">(CM115/INDEX($CX115:$DG115,,MATCH(EM$3,$CX$3:$DG$3,)))*$DG115</f>
        <v>20.556183509350959</v>
      </c>
      <c r="EN115" cm="1">
        <f t="array" ref="EN115">(CN115/INDEX($CX115:$DG115,,MATCH(EN$3,$CX$3:$DG$3,)))*$DG115</f>
        <v>42.696603768463866</v>
      </c>
      <c r="EO115" cm="1">
        <f t="array" ref="EO115">(CO115/INDEX($CX115:$DG115,,MATCH(EO$3,$CX$3:$DG$3,)))*$DG115</f>
        <v>36.886240042665968</v>
      </c>
      <c r="EP115" cm="1">
        <f t="array" ref="EP115">(CP115/INDEX($CX115:$DG115,,MATCH(EP$3,$CX$3:$DG$3,)))*$DG115</f>
        <v>49.372524457451384</v>
      </c>
      <c r="EQ115" cm="1">
        <f t="array" ref="EQ115">(CQ115/INDEX($CX115:$DG115,,MATCH(EQ$3,$CX$3:$DG$3,)))*$DG115</f>
        <v>29.485848598821324</v>
      </c>
      <c r="ER115" cm="1">
        <f t="array" ref="ER115">(CR115/INDEX($CX115:$DG115,,MATCH(ER$3,$CX$3:$DG$3,)))*$DG115</f>
        <v>35.017435898085118</v>
      </c>
      <c r="ES115" cm="1">
        <f t="array" ref="ES115">(CS115/INDEX($CX115:$DG115,,MATCH(ES$3,$CX$3:$DG$3,)))*$DG115</f>
        <v>34.323538660593748</v>
      </c>
      <c r="ET115" cm="1">
        <f t="array" ref="ET115">(CT115/INDEX($CX115:$DG115,,MATCH(ET$3,$CX$3:$DG$3,)))*$DG115</f>
        <v>36.869194215477542</v>
      </c>
      <c r="EU115" cm="1">
        <f t="array" ref="EU115">(CU115/INDEX($CX115:$DG115,,MATCH(EU$3,$CX$3:$DG$3,)))*$DG115</f>
        <v>39.085859756062518</v>
      </c>
      <c r="EV115" cm="1">
        <f t="array" ref="EV115">(CV115/INDEX($CX115:$DG115,,MATCH(EV$3,$CX$3:$DG$3,)))*$DG115</f>
        <v>44.719138353928066</v>
      </c>
      <c r="EW115">
        <f t="shared" si="94"/>
        <v>603.61303424458879</v>
      </c>
      <c r="EY115" s="96">
        <f t="shared" si="152"/>
        <v>4.3684891459374337E-3</v>
      </c>
      <c r="EZ115" s="96">
        <f t="shared" si="153"/>
        <v>3.8171354691513919E-3</v>
      </c>
      <c r="FA115" s="96">
        <f t="shared" si="154"/>
        <v>2.983851022250808E-3</v>
      </c>
      <c r="FB115" s="96">
        <f t="shared" si="155"/>
        <v>3.8593835782447946E-3</v>
      </c>
      <c r="FC115" s="96">
        <f t="shared" si="156"/>
        <v>5.1453484895782331E-3</v>
      </c>
      <c r="FD115" s="96">
        <f t="shared" si="157"/>
        <v>5.5465402602704198E-3</v>
      </c>
      <c r="FE115" s="96">
        <f t="shared" si="158"/>
        <v>5.4158302651901372E-3</v>
      </c>
      <c r="FF115" s="96">
        <f t="shared" si="159"/>
        <v>5.6533433835804989E-3</v>
      </c>
      <c r="FG115" s="96">
        <f t="shared" si="160"/>
        <v>6.0816269889891125E-3</v>
      </c>
      <c r="FH115" s="96">
        <f t="shared" si="161"/>
        <v>6.57553034045129E-3</v>
      </c>
      <c r="FJ115" s="96">
        <f t="shared" si="106"/>
        <v>5055.7908740716621</v>
      </c>
      <c r="FK115" s="96" t="str">
        <f>IF(AND('Country-wise data'!FJ115&gt;'non-R&amp;D ex_typologies'!$C$17,'Country-wise data'!FJ115&lt;'non-R&amp;D ex_typologies'!$D$17),"Small",IF(AND('Country-wise data'!FJ115&gt;'non-R&amp;D ex_typologies'!$E$17,'Country-wise data'!$FJ$4&lt;'non-R&amp;D ex_typologies'!$F$17),"Medium","Large"))</f>
        <v>Medium</v>
      </c>
      <c r="FL115" t="str">
        <f>IF($FK115='non-R&amp;D ex_typologies'!$C$16,IF(AND('Country-wise data'!EY115&gt;'non-R&amp;D ex_typologies'!$C$21,'Country-wise data'!EY115&lt;'non-R&amp;D ex_typologies'!$D$21),'non-R&amp;D ex_typologies'!$B$21,IF(AND('Country-wise data'!EY115&gt;'non-R&amp;D ex_typologies'!$C$19,'Country-wise data'!EY115&lt;'non-R&amp;D ex_typologies'!$D$19),'non-R&amp;D ex_typologies'!$B$19,'non-R&amp;D ex_typologies'!$B$20)),IF($FK115='non-R&amp;D ex_typologies'!$E$16,IF(AND('Country-wise data'!EY115&gt;'non-R&amp;D ex_typologies'!$E$21,'Country-wise data'!EY115&lt;'non-R&amp;D ex_typologies'!$F$21),'non-R&amp;D ex_typologies'!$B$21,IF(AND('Country-wise data'!EY115&gt;'non-R&amp;D ex_typologies'!$E$19,'Country-wise data'!EY115&lt;'non-R&amp;D ex_typologies'!$F$19),'non-R&amp;D ex_typologies'!$B$19,'non-R&amp;D ex_typologies'!$B$20)),IF(AND('Country-wise data'!EY115&gt;'non-R&amp;D ex_typologies'!$G$21,'Country-wise data'!EY115&lt;'non-R&amp;D ex_typologies'!$H$21),'non-R&amp;D ex_typologies'!$B$21,IF(AND('Country-wise data'!EY115&gt;'non-R&amp;D ex_typologies'!$G$19,'Country-wise data'!EY115&lt;'non-R&amp;D ex_typologies'!$H$19),'non-R&amp;D ex_typologies'!$B$19,'non-R&amp;D ex_typologies'!$B$20))))</f>
        <v>Balanced</v>
      </c>
      <c r="FM115" t="str">
        <f>IF($FK115='non-R&amp;D ex_typologies'!$C$16,IF(AND('Country-wise data'!EZ115&gt;'non-R&amp;D ex_typologies'!$C$21,'Country-wise data'!EZ115&lt;'non-R&amp;D ex_typologies'!$D$21),'non-R&amp;D ex_typologies'!$B$21,IF(AND('Country-wise data'!EZ115&gt;'non-R&amp;D ex_typologies'!$C$19,'Country-wise data'!EZ115&lt;'non-R&amp;D ex_typologies'!$D$19),'non-R&amp;D ex_typologies'!$B$19,'non-R&amp;D ex_typologies'!$B$20)),IF($FK115='non-R&amp;D ex_typologies'!$E$16,IF(AND('Country-wise data'!EZ115&gt;'non-R&amp;D ex_typologies'!$E$21,'Country-wise data'!EZ115&lt;'non-R&amp;D ex_typologies'!$F$21),'non-R&amp;D ex_typologies'!$B$21,IF(AND('Country-wise data'!EZ115&gt;'non-R&amp;D ex_typologies'!$E$19,'Country-wise data'!EZ115&lt;'non-R&amp;D ex_typologies'!$F$19),'non-R&amp;D ex_typologies'!$B$19,'non-R&amp;D ex_typologies'!$B$20)),IF(AND('Country-wise data'!EZ115&gt;'non-R&amp;D ex_typologies'!$G$21,'Country-wise data'!EZ115&lt;'non-R&amp;D ex_typologies'!$H$21),'non-R&amp;D ex_typologies'!$B$21,IF(AND('Country-wise data'!EZ115&gt;'non-R&amp;D ex_typologies'!$G$19,'Country-wise data'!EZ115&lt;'non-R&amp;D ex_typologies'!$H$19),'non-R&amp;D ex_typologies'!$B$19,'non-R&amp;D ex_typologies'!$B$20))))</f>
        <v>Program heavy</v>
      </c>
      <c r="FN115" t="str">
        <f>IF($FK115='non-R&amp;D ex_typologies'!$C$16,IF(AND('Country-wise data'!FA115&gt;'non-R&amp;D ex_typologies'!$C$21,'Country-wise data'!FA115&lt;'non-R&amp;D ex_typologies'!$D$21),'non-R&amp;D ex_typologies'!$B$21,IF(AND('Country-wise data'!FA115&gt;'non-R&amp;D ex_typologies'!$C$19,'Country-wise data'!FA115&lt;'non-R&amp;D ex_typologies'!$D$19),'non-R&amp;D ex_typologies'!$B$19,'non-R&amp;D ex_typologies'!$B$20)),IF($FK115='non-R&amp;D ex_typologies'!$E$16,IF(AND('Country-wise data'!FA115&gt;'non-R&amp;D ex_typologies'!$E$21,'Country-wise data'!FA115&lt;'non-R&amp;D ex_typologies'!$F$21),'non-R&amp;D ex_typologies'!$B$21,IF(AND('Country-wise data'!FA115&gt;'non-R&amp;D ex_typologies'!$E$19,'Country-wise data'!FA115&lt;'non-R&amp;D ex_typologies'!$F$19),'non-R&amp;D ex_typologies'!$B$19,'non-R&amp;D ex_typologies'!$B$20)),IF(AND('Country-wise data'!FA115&gt;'non-R&amp;D ex_typologies'!$G$21,'Country-wise data'!FA115&lt;'non-R&amp;D ex_typologies'!$H$21),'non-R&amp;D ex_typologies'!$B$21,IF(AND('Country-wise data'!FA115&gt;'non-R&amp;D ex_typologies'!$G$19,'Country-wise data'!FA115&lt;'non-R&amp;D ex_typologies'!$H$19),'non-R&amp;D ex_typologies'!$B$19,'non-R&amp;D ex_typologies'!$B$20))))</f>
        <v>Program heavy</v>
      </c>
      <c r="FO115" t="str">
        <f>IF($FK115='non-R&amp;D ex_typologies'!$C$16,IF(AND('Country-wise data'!FB115&gt;'non-R&amp;D ex_typologies'!$C$21,'Country-wise data'!FB115&lt;'non-R&amp;D ex_typologies'!$D$21),'non-R&amp;D ex_typologies'!$B$21,IF(AND('Country-wise data'!FB115&gt;'non-R&amp;D ex_typologies'!$C$19,'Country-wise data'!FB115&lt;'non-R&amp;D ex_typologies'!$D$19),'non-R&amp;D ex_typologies'!$B$19,'non-R&amp;D ex_typologies'!$B$20)),IF($FK115='non-R&amp;D ex_typologies'!$E$16,IF(AND('Country-wise data'!FB115&gt;'non-R&amp;D ex_typologies'!$E$21,'Country-wise data'!FB115&lt;'non-R&amp;D ex_typologies'!$F$21),'non-R&amp;D ex_typologies'!$B$21,IF(AND('Country-wise data'!FB115&gt;'non-R&amp;D ex_typologies'!$E$19,'Country-wise data'!FB115&lt;'non-R&amp;D ex_typologies'!$F$19),'non-R&amp;D ex_typologies'!$B$19,'non-R&amp;D ex_typologies'!$B$20)),IF(AND('Country-wise data'!FB115&gt;'non-R&amp;D ex_typologies'!$G$21,'Country-wise data'!FB115&lt;'non-R&amp;D ex_typologies'!$H$21),'non-R&amp;D ex_typologies'!$B$21,IF(AND('Country-wise data'!FB115&gt;'non-R&amp;D ex_typologies'!$G$19,'Country-wise data'!FB115&lt;'non-R&amp;D ex_typologies'!$H$19),'non-R&amp;D ex_typologies'!$B$19,'non-R&amp;D ex_typologies'!$B$20))))</f>
        <v>Program heavy</v>
      </c>
      <c r="FP115" t="str">
        <f>IF($FK115='non-R&amp;D ex_typologies'!$C$16,IF(AND('Country-wise data'!FC115&gt;'non-R&amp;D ex_typologies'!$C$21,'Country-wise data'!FC115&lt;'non-R&amp;D ex_typologies'!$D$21),'non-R&amp;D ex_typologies'!$B$21,IF(AND('Country-wise data'!FC115&gt;'non-R&amp;D ex_typologies'!$C$19,'Country-wise data'!FC115&lt;'non-R&amp;D ex_typologies'!$D$19),'non-R&amp;D ex_typologies'!$B$19,'non-R&amp;D ex_typologies'!$B$20)),IF($FK115='non-R&amp;D ex_typologies'!$E$16,IF(AND('Country-wise data'!FC115&gt;'non-R&amp;D ex_typologies'!$E$21,'Country-wise data'!FC115&lt;'non-R&amp;D ex_typologies'!$F$21),'non-R&amp;D ex_typologies'!$B$21,IF(AND('Country-wise data'!FC115&gt;'non-R&amp;D ex_typologies'!$E$19,'Country-wise data'!FC115&lt;'non-R&amp;D ex_typologies'!$F$19),'non-R&amp;D ex_typologies'!$B$19,'non-R&amp;D ex_typologies'!$B$20)),IF(AND('Country-wise data'!FC115&gt;'non-R&amp;D ex_typologies'!$G$21,'Country-wise data'!FC115&lt;'non-R&amp;D ex_typologies'!$H$21),'non-R&amp;D ex_typologies'!$B$21,IF(AND('Country-wise data'!FC115&gt;'non-R&amp;D ex_typologies'!$G$19,'Country-wise data'!FC115&lt;'non-R&amp;D ex_typologies'!$H$19),'non-R&amp;D ex_typologies'!$B$19,'non-R&amp;D ex_typologies'!$B$20))))</f>
        <v>Balanced</v>
      </c>
      <c r="FQ115" t="str">
        <f>IF($FK115='non-R&amp;D ex_typologies'!$C$16,IF(AND('Country-wise data'!FD115&gt;'non-R&amp;D ex_typologies'!$C$21,'Country-wise data'!FD115&lt;'non-R&amp;D ex_typologies'!$D$21),'non-R&amp;D ex_typologies'!$B$21,IF(AND('Country-wise data'!FD115&gt;'non-R&amp;D ex_typologies'!$C$19,'Country-wise data'!FD115&lt;'non-R&amp;D ex_typologies'!$D$19),'non-R&amp;D ex_typologies'!$B$19,'non-R&amp;D ex_typologies'!$B$20)),IF($FK115='non-R&amp;D ex_typologies'!$E$16,IF(AND('Country-wise data'!FD115&gt;'non-R&amp;D ex_typologies'!$E$21,'Country-wise data'!FD115&lt;'non-R&amp;D ex_typologies'!$F$21),'non-R&amp;D ex_typologies'!$B$21,IF(AND('Country-wise data'!FD115&gt;'non-R&amp;D ex_typologies'!$E$19,'Country-wise data'!FD115&lt;'non-R&amp;D ex_typologies'!$F$19),'non-R&amp;D ex_typologies'!$B$19,'non-R&amp;D ex_typologies'!$B$20)),IF(AND('Country-wise data'!FD115&gt;'non-R&amp;D ex_typologies'!$G$21,'Country-wise data'!FD115&lt;'non-R&amp;D ex_typologies'!$H$21),'non-R&amp;D ex_typologies'!$B$21,IF(AND('Country-wise data'!FD115&gt;'non-R&amp;D ex_typologies'!$G$19,'Country-wise data'!FD115&lt;'non-R&amp;D ex_typologies'!$H$19),'non-R&amp;D ex_typologies'!$B$19,'non-R&amp;D ex_typologies'!$B$20))))</f>
        <v>Balanced</v>
      </c>
      <c r="FR115" t="str">
        <f>IF($FK115='non-R&amp;D ex_typologies'!$C$16,IF(AND('Country-wise data'!FE115&gt;'non-R&amp;D ex_typologies'!$C$21,'Country-wise data'!FE115&lt;'non-R&amp;D ex_typologies'!$D$21),'non-R&amp;D ex_typologies'!$B$21,IF(AND('Country-wise data'!FE115&gt;'non-R&amp;D ex_typologies'!$C$19,'Country-wise data'!FE115&lt;'non-R&amp;D ex_typologies'!$D$19),'non-R&amp;D ex_typologies'!$B$19,'non-R&amp;D ex_typologies'!$B$20)),IF($FK115='non-R&amp;D ex_typologies'!$E$16,IF(AND('Country-wise data'!FE115&gt;'non-R&amp;D ex_typologies'!$E$21,'Country-wise data'!FE115&lt;'non-R&amp;D ex_typologies'!$F$21),'non-R&amp;D ex_typologies'!$B$21,IF(AND('Country-wise data'!FE115&gt;'non-R&amp;D ex_typologies'!$E$19,'Country-wise data'!FE115&lt;'non-R&amp;D ex_typologies'!$F$19),'non-R&amp;D ex_typologies'!$B$19,'non-R&amp;D ex_typologies'!$B$20)),IF(AND('Country-wise data'!FE115&gt;'non-R&amp;D ex_typologies'!$G$21,'Country-wise data'!FE115&lt;'non-R&amp;D ex_typologies'!$H$21),'non-R&amp;D ex_typologies'!$B$21,IF(AND('Country-wise data'!FE115&gt;'non-R&amp;D ex_typologies'!$G$19,'Country-wise data'!FE115&lt;'non-R&amp;D ex_typologies'!$H$19),'non-R&amp;D ex_typologies'!$B$19,'non-R&amp;D ex_typologies'!$B$20))))</f>
        <v>Balanced</v>
      </c>
      <c r="FS115" t="str">
        <f>IF($FK115='non-R&amp;D ex_typologies'!$C$16,IF(AND('Country-wise data'!FF115&gt;'non-R&amp;D ex_typologies'!$C$21,'Country-wise data'!FF115&lt;'non-R&amp;D ex_typologies'!$D$21),'non-R&amp;D ex_typologies'!$B$21,IF(AND('Country-wise data'!FF115&gt;'non-R&amp;D ex_typologies'!$C$19,'Country-wise data'!FF115&lt;'non-R&amp;D ex_typologies'!$D$19),'non-R&amp;D ex_typologies'!$B$19,'non-R&amp;D ex_typologies'!$B$20)),IF($FK115='non-R&amp;D ex_typologies'!$E$16,IF(AND('Country-wise data'!FF115&gt;'non-R&amp;D ex_typologies'!$E$21,'Country-wise data'!FF115&lt;'non-R&amp;D ex_typologies'!$F$21),'non-R&amp;D ex_typologies'!$B$21,IF(AND('Country-wise data'!FF115&gt;'non-R&amp;D ex_typologies'!$E$19,'Country-wise data'!FF115&lt;'non-R&amp;D ex_typologies'!$F$19),'non-R&amp;D ex_typologies'!$B$19,'non-R&amp;D ex_typologies'!$B$20)),IF(AND('Country-wise data'!FF115&gt;'non-R&amp;D ex_typologies'!$G$21,'Country-wise data'!FF115&lt;'non-R&amp;D ex_typologies'!$H$21),'non-R&amp;D ex_typologies'!$B$21,IF(AND('Country-wise data'!FF115&gt;'non-R&amp;D ex_typologies'!$G$19,'Country-wise data'!FF115&lt;'non-R&amp;D ex_typologies'!$H$19),'non-R&amp;D ex_typologies'!$B$19,'non-R&amp;D ex_typologies'!$B$20))))</f>
        <v>Balanced</v>
      </c>
      <c r="FT115" t="str">
        <f>IF($FK115='non-R&amp;D ex_typologies'!$C$16,IF(AND('Country-wise data'!FG115&gt;'non-R&amp;D ex_typologies'!$C$21,'Country-wise data'!FG115&lt;'non-R&amp;D ex_typologies'!$D$21),'non-R&amp;D ex_typologies'!$B$21,IF(AND('Country-wise data'!FG115&gt;'non-R&amp;D ex_typologies'!$C$19,'Country-wise data'!FG115&lt;'non-R&amp;D ex_typologies'!$D$19),'non-R&amp;D ex_typologies'!$B$19,'non-R&amp;D ex_typologies'!$B$20)),IF($FK115='non-R&amp;D ex_typologies'!$E$16,IF(AND('Country-wise data'!FG115&gt;'non-R&amp;D ex_typologies'!$E$21,'Country-wise data'!FG115&lt;'non-R&amp;D ex_typologies'!$F$21),'non-R&amp;D ex_typologies'!$B$21,IF(AND('Country-wise data'!FG115&gt;'non-R&amp;D ex_typologies'!$E$19,'Country-wise data'!FG115&lt;'non-R&amp;D ex_typologies'!$F$19),'non-R&amp;D ex_typologies'!$B$19,'non-R&amp;D ex_typologies'!$B$20)),IF(AND('Country-wise data'!FG115&gt;'non-R&amp;D ex_typologies'!$G$21,'Country-wise data'!FG115&lt;'non-R&amp;D ex_typologies'!$H$21),'non-R&amp;D ex_typologies'!$B$21,IF(AND('Country-wise data'!FG115&gt;'non-R&amp;D ex_typologies'!$G$19,'Country-wise data'!FG115&lt;'non-R&amp;D ex_typologies'!$H$19),'non-R&amp;D ex_typologies'!$B$19,'non-R&amp;D ex_typologies'!$B$20))))</f>
        <v>Balanced</v>
      </c>
      <c r="FU115" t="str">
        <f>IF($FK115='non-R&amp;D ex_typologies'!$C$16,IF(AND('Country-wise data'!FH115&gt;'non-R&amp;D ex_typologies'!$C$21,'Country-wise data'!FH115&lt;'non-R&amp;D ex_typologies'!$D$21),'non-R&amp;D ex_typologies'!$B$21,IF(AND('Country-wise data'!FH115&gt;'non-R&amp;D ex_typologies'!$C$19,'Country-wise data'!FH115&lt;'non-R&amp;D ex_typologies'!$D$19),'non-R&amp;D ex_typologies'!$B$19,'non-R&amp;D ex_typologies'!$B$20)),IF($FK115='non-R&amp;D ex_typologies'!$E$16,IF(AND('Country-wise data'!FH115&gt;'non-R&amp;D ex_typologies'!$E$21,'Country-wise data'!FH115&lt;'non-R&amp;D ex_typologies'!$F$21),'non-R&amp;D ex_typologies'!$B$21,IF(AND('Country-wise data'!FH115&gt;'non-R&amp;D ex_typologies'!$E$19,'Country-wise data'!FH115&lt;'non-R&amp;D ex_typologies'!$F$19),'non-R&amp;D ex_typologies'!$B$19,'non-R&amp;D ex_typologies'!$B$20)),IF(AND('Country-wise data'!FH115&gt;'non-R&amp;D ex_typologies'!$G$21,'Country-wise data'!FH115&lt;'non-R&amp;D ex_typologies'!$H$21),'non-R&amp;D ex_typologies'!$B$21,IF(AND('Country-wise data'!FH115&gt;'non-R&amp;D ex_typologies'!$G$19,'Country-wise data'!FH115&lt;'non-R&amp;D ex_typologies'!$H$19),'non-R&amp;D ex_typologies'!$B$19,'non-R&amp;D ex_typologies'!$B$20))))</f>
        <v>Balanced</v>
      </c>
    </row>
    <row r="116" spans="2:177" x14ac:dyDescent="0.35">
      <c r="B116" t="s">
        <v>285</v>
      </c>
      <c r="C116" t="s">
        <v>286</v>
      </c>
      <c r="D116" t="s">
        <v>385</v>
      </c>
      <c r="E116" t="s">
        <v>26</v>
      </c>
      <c r="F116" t="s">
        <v>369</v>
      </c>
      <c r="G116" s="55">
        <f>Assumptions!$C$13</f>
        <v>1.1000000000000001</v>
      </c>
      <c r="H116">
        <f>SUMIFS(FAOstat!M:M,FAOstat!$B:$B,'Country-wise data'!$B116)*G116</f>
        <v>21.703000000000003</v>
      </c>
      <c r="I116">
        <f>IF(SUMIFS(FAOstat!N:N,FAOstat!$B:$B,'Country-wise data'!$B116)=0,H116*(1+Assumptions!$C$9),SUMIFS(FAOstat!N:N,FAOstat!$B:$B,'Country-wise data'!$B116)*$G116)</f>
        <v>17.369</v>
      </c>
      <c r="J116">
        <f>IF(SUMIFS(FAOstat!O:O,FAOstat!$B:$B,'Country-wise data'!$B116)=0,I116*(1+Assumptions!$C$9),SUMIFS(FAOstat!O:O,FAOstat!$B:$B,'Country-wise data'!$B116)*$G116)</f>
        <v>27.082000000000001</v>
      </c>
      <c r="K116">
        <f>IF(SUMIFS(FAOstat!P:P,FAOstat!$B:$B,'Country-wise data'!$B116)=0,J116*(1+Assumptions!$C$9),SUMIFS(FAOstat!P:P,FAOstat!$B:$B,'Country-wise data'!$B116)*$G116)</f>
        <v>26.697000000000003</v>
      </c>
      <c r="L116">
        <f>IF(SUMIFS(FAOstat!Q:Q,FAOstat!$B:$B,'Country-wise data'!$B116)=0,K116*(1+Assumptions!$C$9),SUMIFS(FAOstat!Q:Q,FAOstat!$B:$B,'Country-wise data'!$B116)*$G116)</f>
        <v>30.613000000000003</v>
      </c>
      <c r="M116">
        <f>IF(SUMIFS(FAOstat!R:R,FAOstat!$B:$B,'Country-wise data'!$B116)=0,L116*(1+Assumptions!$C$9),SUMIFS(FAOstat!R:R,FAOstat!$B:$B,'Country-wise data'!$B116)*$G116)</f>
        <v>35.233000000000004</v>
      </c>
      <c r="N116">
        <f>IF(SUMIFS(FAOstat!S:S,FAOstat!$B:$B,'Country-wise data'!$B116)=0,M116*(1+Assumptions!$C$9),SUMIFS(FAOstat!S:S,FAOstat!$B:$B,'Country-wise data'!$B116)*$G116)</f>
        <v>39.622</v>
      </c>
      <c r="O116">
        <f>IF(SUMIFS(FAOstat!T:T,FAOstat!$B:$B,'Country-wise data'!$B116)=0,N116*(1+Assumptions!$C$9),SUMIFS(FAOstat!T:T,FAOstat!$B:$B,'Country-wise data'!$B116)*$G116)</f>
        <v>40.414439999999999</v>
      </c>
      <c r="P116">
        <f>IF(SUMIFS(FAOstat!U:U,FAOstat!$B:$B,'Country-wise data'!$B116)=0,O116*(1+Assumptions!$C$9),SUMIFS(FAOstat!U:U,FAOstat!$B:$B,'Country-wise data'!$B116)*$G116)</f>
        <v>41.222728799999999</v>
      </c>
      <c r="Q116">
        <f>IF(SUMIFS(FAOstat!V:V,FAOstat!$B:$B,'Country-wise data'!$B116)=0,P116*(1+Assumptions!$C$9),SUMIFS(FAOstat!V:V,FAOstat!$B:$B,'Country-wise data'!$B116)*$G116)</f>
        <v>42.047183376</v>
      </c>
      <c r="R116" s="36">
        <f t="shared" si="148"/>
        <v>7.6249630578876459E-2</v>
      </c>
      <c r="S116">
        <f>SUMIFS(FAOstat!CE:CE,FAOstat!$B:$B,'Country-wise data'!$B116)</f>
        <v>21.929179000000001</v>
      </c>
      <c r="T116">
        <f>SUMIFS(FAOstat!CF:CF,FAOstat!$B:$B,'Country-wise data'!$B116)</f>
        <v>23.090966999999999</v>
      </c>
      <c r="U116">
        <f>SUMIFS(FAOstat!CG:CG,FAOstat!$B:$B,'Country-wise data'!$B116)</f>
        <v>21.664722000000001</v>
      </c>
      <c r="V116">
        <f>SUMIFS(FAOstat!CH:CH,FAOstat!$B:$B,'Country-wise data'!$B116)</f>
        <v>35.424652999999999</v>
      </c>
      <c r="W116">
        <f>SUMIFS(FAOstat!CI:CI,FAOstat!$B:$B,'Country-wise data'!$B116)</f>
        <v>31.824878999999999</v>
      </c>
      <c r="X116">
        <f>SUMIFS(FAOstat!CJ:CJ,FAOstat!$B:$B,'Country-wise data'!$B116)</f>
        <v>28.183185000000002</v>
      </c>
      <c r="Y116">
        <f>SUMIFS(FAOstat!CK:CK,FAOstat!$B:$B,'Country-wise data'!$B116)</f>
        <v>28.689167000000001</v>
      </c>
      <c r="Z116">
        <f>SUMIFS(FAOstat!CL:CL,FAOstat!$B:$B,'Country-wise data'!$B116)</f>
        <v>28.670489</v>
      </c>
      <c r="AA116">
        <f>SUMIFS(FAOstat!CM:CM,FAOstat!$B:$B,'Country-wise data'!$B116)</f>
        <v>32.252189000000001</v>
      </c>
      <c r="AB116">
        <f>SUMIFS(FAOstat!CN:CN,FAOstat!$B:$B,'Country-wise data'!$B116)</f>
        <v>32.897232780000003</v>
      </c>
      <c r="AC116" s="53">
        <f>IFERROR(INDEX('ASTI data (new)'!$AF$6:$AL$130,MATCH('Country-wise data'!$B116,'ASTI data (new)'!$C$6:$C$130,),MATCH('Country-wise data'!AC$3,'ASTI data (new)'!$AF$5:$AL$5,)),(INDEX(Assumptions!$G$154:$P$345,MATCH('Country-wise data'!$B116,Assumptions!$B$154:$B$344,),MATCH('Country-wise data'!AC$3,Assumptions!$G$153:$P$153,))*S116))</f>
        <v>9.5473074097710706E-2</v>
      </c>
      <c r="AD116" s="53">
        <f>IFERROR(INDEX('ASTI data (new)'!$AF$6:$AL$130,MATCH('Country-wise data'!$B116,'ASTI data (new)'!$C$6:$C$130,),MATCH('Country-wise data'!AD$3,'ASTI data (new)'!$AF$5:$AL$5,)),(INDEX(Assumptions!$G$154:$P$345,MATCH('Country-wise data'!$B116,Assumptions!$B$154:$B$344,),MATCH('Country-wise data'!AD$3,Assumptions!$G$153:$P$153,))*T116))</f>
        <v>0.10994224732761616</v>
      </c>
      <c r="AE116" s="53">
        <f>IFERROR(INDEX('ASTI data (new)'!$AF$6:$AL$130,MATCH('Country-wise data'!$B116,'ASTI data (new)'!$C$6:$C$130,),MATCH('Country-wise data'!AE$3,'ASTI data (new)'!$AF$5:$AL$5,)),(INDEX(Assumptions!$G$154:$P$345,MATCH('Country-wise data'!$B116,Assumptions!$B$154:$B$344,),MATCH('Country-wise data'!AE$3,Assumptions!$G$153:$P$153,))*U116))</f>
        <v>0.10341603572441795</v>
      </c>
      <c r="AF116" s="53">
        <f>IFERROR(INDEX('ASTI data (new)'!$AF$6:$AL$130,MATCH('Country-wise data'!$B116,'ASTI data (new)'!$C$6:$C$130,),MATCH('Country-wise data'!AF$3,'ASTI data (new)'!$AF$5:$AL$5,)),(INDEX(Assumptions!$G$154:$P$345,MATCH('Country-wise data'!$B116,Assumptions!$B$154:$B$344,),MATCH('Country-wise data'!AF$3,Assumptions!$G$153:$P$153,))*V116))</f>
        <v>0.15311603251778078</v>
      </c>
      <c r="AG116" s="53">
        <f>IFERROR(INDEX('ASTI data (new)'!$AF$6:$AL$130,MATCH('Country-wise data'!$B116,'ASTI data (new)'!$C$6:$C$130,),MATCH('Country-wise data'!AG$3,'ASTI data (new)'!$AF$5:$AL$5,)),(INDEX(Assumptions!$G$154:$P$345,MATCH('Country-wise data'!$B116,Assumptions!$B$154:$B$344,),MATCH('Country-wise data'!AG$3,Assumptions!$G$153:$P$153,))*W116))</f>
        <v>0.14680144618777743</v>
      </c>
      <c r="AH116" s="53">
        <f>IFERROR(INDEX('ASTI data (new)'!$AF$6:$AL$130,MATCH('Country-wise data'!$B116,'ASTI data (new)'!$C$6:$C$130,),MATCH('Country-wise data'!AH$3,'ASTI data (new)'!$AF$5:$AL$5,)),(INDEX(Assumptions!$G$154:$P$345,MATCH('Country-wise data'!$B116,Assumptions!$B$154:$B$344,),MATCH('Country-wise data'!AH$3,Assumptions!$G$153:$P$153,))*X116))</f>
        <v>0.14467215250575866</v>
      </c>
      <c r="AI116" s="53">
        <f>IFERROR(INDEX('ASTI data (new)'!$AF$6:$AL$130,MATCH('Country-wise data'!$B116,'ASTI data (new)'!$C$6:$C$130,),MATCH('Country-wise data'!AI$3,'ASTI data (new)'!$AF$5:$AL$5,)),(INDEX(Assumptions!$G$154:$P$345,MATCH('Country-wise data'!$B116,Assumptions!$B$154:$B$344,),MATCH('Country-wise data'!AI$3,Assumptions!$G$153:$P$153,))*Y116))</f>
        <v>0.14211335850553222</v>
      </c>
      <c r="AJ116" s="53">
        <f t="shared" ref="AJ116:AL116" si="168">IFERROR((1+($AI116/$AF116)^(1/3)-1)*AI116,0)</f>
        <v>0.13862439007036717</v>
      </c>
      <c r="AK116" s="53">
        <f t="shared" si="168"/>
        <v>0.13522107790896545</v>
      </c>
      <c r="AL116" s="53">
        <f t="shared" si="168"/>
        <v>0.13190131910828234</v>
      </c>
      <c r="AM116" s="55" cm="1">
        <f t="array" ref="AM116">INDEX('non-R&amp;D ex_typologies'!$J$8:$J$10,MATCH('Country-wise data'!FL116,'non-R&amp;D ex_typologies'!$F$8:$F$10,),)*'Country-wise data'!AC116</f>
        <v>0.27892694069353596</v>
      </c>
      <c r="AN116" s="55" cm="1">
        <f t="array" ref="AN116">INDEX('non-R&amp;D ex_typologies'!$J$8:$J$10,MATCH('Country-wise data'!FM116,'non-R&amp;D ex_typologies'!$F$8:$F$10,),)*'Country-wise data'!AD116</f>
        <v>0.32119898714772166</v>
      </c>
      <c r="AO116" s="55" cm="1">
        <f t="array" ref="AO116">INDEX('non-R&amp;D ex_typologies'!$J$8:$J$10,MATCH('Country-wise data'!FN116,'non-R&amp;D ex_typologies'!$F$8:$F$10,),)*'Country-wise data'!AE116</f>
        <v>0.30213249898860217</v>
      </c>
      <c r="AP116" s="55" cm="1">
        <f t="array" ref="AP116">INDEX('non-R&amp;D ex_typologies'!$J$8:$J$10,MATCH('Country-wise data'!FO116,'non-R&amp;D ex_typologies'!$F$8:$F$10,),)*'Country-wise data'!AF116</f>
        <v>0.44733226540508597</v>
      </c>
      <c r="AQ116" s="55" cm="1">
        <f t="array" ref="AQ116">INDEX('non-R&amp;D ex_typologies'!$J$8:$J$10,MATCH('Country-wise data'!FP116,'non-R&amp;D ex_typologies'!$F$8:$F$10,),)*'Country-wise data'!AG116</f>
        <v>0.42888404570106275</v>
      </c>
      <c r="AR116" s="55" cm="1">
        <f t="array" ref="AR116">INDEX('non-R&amp;D ex_typologies'!$J$8:$J$10,MATCH('Country-wise data'!FQ116,'non-R&amp;D ex_typologies'!$F$8:$F$10,),)*'Country-wise data'!AH116</f>
        <v>0.42266326169283303</v>
      </c>
      <c r="AS116" s="55" cm="1">
        <f t="array" ref="AS116">INDEX('non-R&amp;D ex_typologies'!$J$8:$J$10,MATCH('Country-wise data'!FR116,'non-R&amp;D ex_typologies'!$F$8:$F$10,),)*'Country-wise data'!AI116</f>
        <v>0.41518768191190242</v>
      </c>
      <c r="AT116" s="55" cm="1">
        <f t="array" ref="AT116">INDEX('non-R&amp;D ex_typologies'!$J$8:$J$10,MATCH('Country-wise data'!FS116,'non-R&amp;D ex_typologies'!$F$8:$F$10,),)*'Country-wise data'!AJ116</f>
        <v>0.40499457457777671</v>
      </c>
      <c r="AU116" s="55" cm="1">
        <f t="array" ref="AU116">INDEX('non-R&amp;D ex_typologies'!$J$8:$J$10,MATCH('Country-wise data'!FT116,'non-R&amp;D ex_typologies'!$F$8:$F$10,),)*'Country-wise data'!AK116</f>
        <v>0.39505171416004931</v>
      </c>
      <c r="AV116" s="55" cm="1">
        <f t="array" ref="AV116">INDEX('non-R&amp;D ex_typologies'!$J$8:$J$10,MATCH('Country-wise data'!FU116,'non-R&amp;D ex_typologies'!$F$8:$F$10,),)*'Country-wise data'!AL116</f>
        <v>0.38535295694639438</v>
      </c>
      <c r="AW116">
        <f t="shared" si="150"/>
        <v>5.1030060611791725</v>
      </c>
      <c r="AX116" s="53">
        <f>INDEX('GDP deflators'!$AB$3:$AK$155,MATCH('Country-wise data'!$B116,'GDP deflators'!$B$3:$B$155,),MATCH('Country-wise data'!AX$3,'GDP deflators'!$D$2:$M$2,))</f>
        <v>73.938491947183437</v>
      </c>
      <c r="AY116" s="53">
        <f>INDEX('GDP deflators'!$AB$3:$AK$155,MATCH('Country-wise data'!$B116,'GDP deflators'!$B$3:$B$155,),MATCH('Country-wise data'!AY$3,'GDP deflators'!$D$2:$M$2,))</f>
        <v>77.262940895897231</v>
      </c>
      <c r="AZ116" s="53">
        <f>INDEX('GDP deflators'!$AB$3:$AK$155,MATCH('Country-wise data'!$B116,'GDP deflators'!$B$3:$B$155,),MATCH('Country-wise data'!AZ$3,'GDP deflators'!$D$2:$M$2,))</f>
        <v>83.952822849647518</v>
      </c>
      <c r="BA116" s="53">
        <f>INDEX('GDP deflators'!$AB$3:$AK$155,MATCH('Country-wise data'!$B116,'GDP deflators'!$B$3:$B$155,),MATCH('Country-wise data'!BA$3,'GDP deflators'!$D$2:$M$2,))</f>
        <v>87.34169528494121</v>
      </c>
      <c r="BB116" s="53">
        <f>INDEX('GDP deflators'!$AB$3:$AK$155,MATCH('Country-wise data'!$B116,'GDP deflators'!$B$3:$B$155,),MATCH('Country-wise data'!BB$3,'GDP deflators'!$D$2:$M$2,))</f>
        <v>89.34175511951878</v>
      </c>
      <c r="BC116" s="53">
        <f>INDEX('GDP deflators'!$AB$3:$AK$155,MATCH('Country-wise data'!$B116,'GDP deflators'!$B$3:$B$155,),MATCH('Country-wise data'!BC$3,'GDP deflators'!$D$2:$M$2,))</f>
        <v>91.208738158388357</v>
      </c>
      <c r="BD116" s="53">
        <f>INDEX('GDP deflators'!$AB$3:$AK$155,MATCH('Country-wise data'!$B116,'GDP deflators'!$B$3:$B$155,),MATCH('Country-wise data'!BD$3,'GDP deflators'!$D$2:$M$2,))</f>
        <v>90.380305215901458</v>
      </c>
      <c r="BE116" s="53">
        <f>INDEX('GDP deflators'!$AB$3:$AK$155,MATCH('Country-wise data'!$B116,'GDP deflators'!$B$3:$B$155,),MATCH('Country-wise data'!BE$3,'GDP deflators'!$D$2:$M$2,))</f>
        <v>94.81125058069027</v>
      </c>
      <c r="BF116" s="53">
        <f>INDEX('GDP deflators'!$AB$3:$AK$155,MATCH('Country-wise data'!$B116,'GDP deflators'!$B$3:$B$155,),MATCH('Country-wise data'!BF$3,'GDP deflators'!$D$2:$M$2,))</f>
        <v>96.903772694823786</v>
      </c>
      <c r="BG116" s="53">
        <f>INDEX('GDP deflators'!$AB$3:$AK$155,MATCH('Country-wise data'!$B116,'GDP deflators'!$B$3:$B$155,),MATCH('Country-wise data'!BG$3,'GDP deflators'!$D$2:$M$2,))</f>
        <v>100</v>
      </c>
      <c r="BH116" cm="1">
        <f t="array" ref="BH116">H116/(INDEX($AX116:$BG116,,MATCH(BH$3,$AX$3:$BG$3,))/100)</f>
        <v>29.352776109503463</v>
      </c>
      <c r="BI116" cm="1">
        <f t="array" ref="BI116">I116/(INDEX($AX116:$BG116,,MATCH(BI$3,$AX$3:$BG$3,))/100)</f>
        <v>22.480376489166645</v>
      </c>
      <c r="BJ116" cm="1">
        <f t="array" ref="BJ116">J116/(INDEX($AX116:$BG116,,MATCH(BJ$3,$AX$3:$BG$3,))/100)</f>
        <v>32.258593672903174</v>
      </c>
      <c r="BK116" cm="1">
        <f t="array" ref="BK116">K116/(INDEX($AX116:$BG116,,MATCH(BK$3,$AX$3:$BG$3,))/100)</f>
        <v>30.566157335170132</v>
      </c>
      <c r="BL116" cm="1">
        <f t="array" ref="BL116">L116/(INDEX($AX116:$BG116,,MATCH(BL$3,$AX$3:$BG$3,))/100)</f>
        <v>34.265053287846008</v>
      </c>
      <c r="BM116" cm="1">
        <f t="array" ref="BM116">M116/(INDEX($AX116:$BG116,,MATCH(BM$3,$AX$3:$BG$3,))/100)</f>
        <v>38.628974275267581</v>
      </c>
      <c r="BN116" cm="1">
        <f t="array" ref="BN116">N116/(INDEX($AX116:$BG116,,MATCH(BN$3,$AX$3:$BG$3,))/100)</f>
        <v>43.839196941579843</v>
      </c>
      <c r="BO116" cm="1">
        <f t="array" ref="BO116">O116/(INDEX($AX116:$BG116,,MATCH(BO$3,$AX$3:$BG$3,))/100)</f>
        <v>42.626207071917904</v>
      </c>
      <c r="BP116" cm="1">
        <f t="array" ref="BP116">P116/(INDEX($AX116:$BG116,,MATCH(BP$3,$AX$3:$BG$3,))/100)</f>
        <v>42.53985954687392</v>
      </c>
      <c r="BQ116" cm="1">
        <f t="array" ref="BQ116">Q116/(INDEX($AX116:$BG116,,MATCH(BQ$3,$AX$3:$BG$3,))/100)</f>
        <v>42.047183376</v>
      </c>
      <c r="BS116" cm="1">
        <f t="array" ref="BS116">S116/(INDEX($AX116:$BG116,,MATCH(BS$3,$AX$3:$BG$3,))/100)</f>
        <v>29.658677669088377</v>
      </c>
      <c r="BT116" cm="1">
        <f t="array" ref="BT116">T116/(INDEX($AX116:$BG116,,MATCH(BT$3,$AX$3:$BG$3,))/100)</f>
        <v>29.886212888417457</v>
      </c>
      <c r="BU116" cm="1">
        <f t="array" ref="BU116">U116/(INDEX($AX116:$BG116,,MATCH(BU$3,$AX$3:$BG$3,))/100)</f>
        <v>25.805829112857477</v>
      </c>
      <c r="BV116" cm="1">
        <f t="array" ref="BV116">V116/(INDEX($AX116:$BG116,,MATCH(BV$3,$AX$3:$BG$3,))/100)</f>
        <v>40.558696375690396</v>
      </c>
      <c r="BW116" cm="1">
        <f t="array" ref="BW116">W116/(INDEX($AX116:$BG116,,MATCH(BW$3,$AX$3:$BG$3,))/100)</f>
        <v>35.621506380108166</v>
      </c>
      <c r="BX116" cm="1">
        <f t="array" ref="BX116">X116/(INDEX($AX116:$BG116,,MATCH(BX$3,$AX$3:$BG$3,))/100)</f>
        <v>30.899654538645787</v>
      </c>
      <c r="BY116" cm="1">
        <f t="array" ref="BY116">Y116/(INDEX($AX116:$BG116,,MATCH(BY$3,$AX$3:$BG$3,))/100)</f>
        <v>31.742719756773344</v>
      </c>
      <c r="BZ116" cm="1">
        <f t="array" ref="BZ116">Z116/(INDEX($AX116:$BG116,,MATCH(BZ$3,$AX$3:$BG$3,))/100)</f>
        <v>30.239543117933703</v>
      </c>
      <c r="CA116" cm="1">
        <f t="array" ref="CA116">AA116/(INDEX($AX116:$BG116,,MATCH(CA$3,$AX$3:$BG$3,))/100)</f>
        <v>33.282696950892586</v>
      </c>
      <c r="CB116" cm="1">
        <f t="array" ref="CB116">AB116/(INDEX($AX116:$BG116,,MATCH(CB$3,$AX$3:$BG$3,))/100)</f>
        <v>32.897232780000003</v>
      </c>
      <c r="CC116" cm="1">
        <f t="array" ref="CC116">AC116/(INDEX($AX116:$BG116,,MATCH(CC$3,$AX$3:$BG$3,))/100)</f>
        <v>0.12912499509174474</v>
      </c>
      <c r="CD116" cm="1">
        <f t="array" ref="CD116">AD116/(INDEX($AX116:$BG116,,MATCH(CD$3,$AX$3:$BG$3,))/100)</f>
        <v>0.14229622384650162</v>
      </c>
      <c r="CE116" cm="1">
        <f t="array" ref="CE116">AE116/(INDEX($AX116:$BG116,,MATCH(CE$3,$AX$3:$BG$3,))/100)</f>
        <v>0.12318351213708134</v>
      </c>
      <c r="CF116" cm="1">
        <f t="array" ref="CF116">AF116/(INDEX($AX116:$BG116,,MATCH(CF$3,$AX$3:$BG$3,))/100)</f>
        <v>0.17530691615071028</v>
      </c>
      <c r="CG116" cm="1">
        <f t="array" ref="CG116">AG116/(INDEX($AX116:$BG116,,MATCH(CG$3,$AX$3:$BG$3,))/100)</f>
        <v>0.16431448653699579</v>
      </c>
      <c r="CH116" cm="1">
        <f t="array" ref="CH116">AH116/(INDEX($AX116:$BG116,,MATCH(CH$3,$AX$3:$BG$3,))/100)</f>
        <v>0.15861654861898047</v>
      </c>
      <c r="CI116" cm="1">
        <f t="array" ref="CI116">AI116/(INDEX($AX116:$BG116,,MATCH(CI$3,$AX$3:$BG$3,))/100)</f>
        <v>0.15723929916595245</v>
      </c>
      <c r="CJ116" cm="1">
        <f t="array" ref="CJ116">AJ116/(INDEX($AX116:$BG116,,MATCH(CJ$3,$AX$3:$BG$3,))/100)</f>
        <v>0.1462109076943239</v>
      </c>
      <c r="CK116" cm="1">
        <f t="array" ref="CK116">AK116/(INDEX($AX116:$BG116,,MATCH(CK$3,$AX$3:$BG$3,))/100)</f>
        <v>0.13954160312706632</v>
      </c>
      <c r="CL116" cm="1">
        <f t="array" ref="CL116">AL116/(INDEX($AX116:$BG116,,MATCH(CL$3,$AX$3:$BG$3,))/100)</f>
        <v>0.13190131910828234</v>
      </c>
      <c r="CM116" cm="1">
        <f t="array" ref="CM116">AM116/(INDEX($AX116:$BG116,,MATCH(CM$3,$AX$3:$BG$3,))/100)</f>
        <v>0.37724185785772063</v>
      </c>
      <c r="CN116" cm="1">
        <f t="array" ref="CN116">AN116/(INDEX($AX116:$BG116,,MATCH(CN$3,$AX$3:$BG$3,))/100)</f>
        <v>0.41572192751567627</v>
      </c>
      <c r="CO116" cm="1">
        <f t="array" ref="CO116">AO116/(INDEX($AX116:$BG116,,MATCH(CO$3,$AX$3:$BG$3,))/100)</f>
        <v>0.35988366886685419</v>
      </c>
      <c r="CP116" cm="1">
        <f t="array" ref="CP116">AP116/(INDEX($AX116:$BG116,,MATCH(CP$3,$AX$3:$BG$3,))/100)</f>
        <v>0.51216347924747874</v>
      </c>
      <c r="CQ116" cm="1">
        <f t="array" ref="CQ116">AQ116/(INDEX($AX116:$BG116,,MATCH(CQ$3,$AX$3:$BG$3,))/100)</f>
        <v>0.48004882501727691</v>
      </c>
      <c r="CR116" cm="1">
        <f t="array" ref="CR116">AR116/(INDEX($AX116:$BG116,,MATCH(CR$3,$AX$3:$BG$3,))/100)</f>
        <v>0.46340215885769404</v>
      </c>
      <c r="CS116" cm="1">
        <f t="array" ref="CS116">AS116/(INDEX($AX116:$BG116,,MATCH(CS$3,$AX$3:$BG$3,))/100)</f>
        <v>0.45937849061263686</v>
      </c>
      <c r="CT116" cm="1">
        <f t="array" ref="CT116">AT116/(INDEX($AX116:$BG116,,MATCH(CT$3,$AX$3:$BG$3,))/100)</f>
        <v>0.42715877292758747</v>
      </c>
      <c r="CU116" cm="1">
        <f t="array" ref="CU116">AU116/(INDEX($AX116:$BG116,,MATCH(CU$3,$AX$3:$BG$3,))/100)</f>
        <v>0.40767423514476997</v>
      </c>
      <c r="CV116" cm="1">
        <f t="array" ref="CV116">AV116/(INDEX($AX116:$BG116,,MATCH(CV$3,$AX$3:$BG$3,))/100)</f>
        <v>0.38535295694639438</v>
      </c>
      <c r="CW116">
        <f t="shared" si="151"/>
        <v>5.7557621844717284</v>
      </c>
      <c r="CX116">
        <f>IFERROR(1/INDEX('exch rates'!$BC$5:$BL$268,MATCH('Country-wise data'!$B116,'exch rates'!$A$5:$A$268,),MATCH(CX$3,'exch rates'!$BC$4:$BL$4,)),1)</f>
        <v>8.286544299432258E-2</v>
      </c>
      <c r="CY116">
        <f>IFERROR(1/INDEX('exch rates'!$BC$5:$BL$268,MATCH('Country-wise data'!$B116,'exch rates'!$A$5:$A$268,),MATCH(CY$3,'exch rates'!$BC$4:$BL$4,)),1)</f>
        <v>8.0768711968472628E-2</v>
      </c>
      <c r="CZ116">
        <f>IFERROR(1/INDEX('exch rates'!$BC$5:$BL$268,MATCH('Country-wise data'!$B116,'exch rates'!$A$5:$A$268,),MATCH(CZ$3,'exch rates'!$BC$4:$BL$4,)),1)</f>
        <v>7.2971228999417131E-2</v>
      </c>
      <c r="DA116">
        <f>IFERROR(1/INDEX('exch rates'!$BC$5:$BL$268,MATCH('Country-wise data'!$B116,'exch rates'!$A$5:$A$268,),MATCH(DA$3,'exch rates'!$BC$4:$BL$4,)),1)</f>
        <v>8.2930315038444877E-2</v>
      </c>
      <c r="DB116">
        <f>IFERROR(1/INDEX('exch rates'!$BC$5:$BL$268,MATCH('Country-wise data'!$B116,'exch rates'!$A$5:$A$268,),MATCH(DB$3,'exch rates'!$BC$4:$BL$4,)),1)</f>
        <v>7.8449626187531415E-2</v>
      </c>
      <c r="DC116">
        <f>IFERROR(1/INDEX('exch rates'!$BC$5:$BL$268,MATCH('Country-wise data'!$B116,'exch rates'!$A$5:$A$268,),MATCH(DC$3,'exch rates'!$BC$4:$BL$4,)),1)</f>
        <v>7.5109331019965947E-2</v>
      </c>
      <c r="DD116">
        <f>IFERROR(1/INDEX('exch rates'!$BC$5:$BL$268,MATCH('Country-wise data'!$B116,'exch rates'!$A$5:$A$268,),MATCH(DD$3,'exch rates'!$BC$4:$BL$4,)),1)</f>
        <v>7.508005410769214E-2</v>
      </c>
      <c r="DE116">
        <f>IFERROR(1/INDEX('exch rates'!$BC$5:$BL$268,MATCH('Country-wise data'!$B116,'exch rates'!$A$5:$A$268,),MATCH(DE$3,'exch rates'!$BC$4:$BL$4,)),1)</f>
        <v>7.3271658949736071E-2</v>
      </c>
      <c r="DF116">
        <f>IFERROR(1/INDEX('exch rates'!$BC$5:$BL$268,MATCH('Country-wise data'!$B116,'exch rates'!$A$5:$A$268,),MATCH(DF$3,'exch rates'!$BC$4:$BL$4,)),1)</f>
        <v>7.1884955317509686E-2</v>
      </c>
      <c r="DG116">
        <f>IFERROR(1/INDEX('exch rates'!$BC$5:$BL$268,MATCH('Country-wise data'!$B116,'exch rates'!$A$5:$A$268,),MATCH(DG$3,'exch rates'!$BC$4:$BL$4,)),1)</f>
        <v>7.1259330518589778E-2</v>
      </c>
      <c r="DH116" cm="1">
        <f t="array" ref="DH116">(BH116/INDEX($CX116:$DG116,,MATCH(DH$3,$CX$3:$DG$3,)))*$DG116</f>
        <v>25.241633892774583</v>
      </c>
      <c r="DI116" cm="1">
        <f t="array" ref="DI116">(BI116/INDEX($CX116:$DG116,,MATCH(DI$3,$CX$3:$DG$3,)))*$DG116</f>
        <v>19.833627891072016</v>
      </c>
      <c r="DJ116" cm="1">
        <f t="array" ref="DJ116">(BJ116/INDEX($CX116:$DG116,,MATCH(DJ$3,$CX$3:$DG$3,)))*$DG116</f>
        <v>31.501809961576193</v>
      </c>
      <c r="DK116" cm="1">
        <f t="array" ref="DK116">(BK116/INDEX($CX116:$DG116,,MATCH(DK$3,$CX$3:$DG$3,)))*$DG116</f>
        <v>26.264507824676297</v>
      </c>
      <c r="DL116" cm="1">
        <f t="array" ref="DL116">(BL116/INDEX($CX116:$DG116,,MATCH(DL$3,$CX$3:$DG$3,)))*$DG116</f>
        <v>31.124491933701382</v>
      </c>
      <c r="DM116" cm="1">
        <f t="array" ref="DM116">(BM116/INDEX($CX116:$DG116,,MATCH(DM$3,$CX$3:$DG$3,)))*$DG116</f>
        <v>36.648906442045984</v>
      </c>
      <c r="DN116" cm="1">
        <f t="array" ref="DN116">(BN116/INDEX($CX116:$DG116,,MATCH(DN$3,$CX$3:$DG$3,)))*$DG116</f>
        <v>41.608278811955884</v>
      </c>
      <c r="DO116" cm="1">
        <f t="array" ref="DO116">(BO116/INDEX($CX116:$DG116,,MATCH(DO$3,$CX$3:$DG$3,)))*$DG116</f>
        <v>41.4555234865825</v>
      </c>
      <c r="DP116" cm="1">
        <f t="array" ref="DP116">(BP116/INDEX($CX116:$DG116,,MATCH(DP$3,$CX$3:$DG$3,)))*$DG116</f>
        <v>42.169629212062659</v>
      </c>
      <c r="DQ116" cm="1">
        <f t="array" ref="DQ116">(BQ116/INDEX($CX116:$DG116,,MATCH(DQ$3,$CX$3:$DG$3,)))*$DG116</f>
        <v>42.047183376</v>
      </c>
      <c r="DS116" cm="1">
        <f t="array" ref="DS116">(BS116/INDEX($CX116:$DG116,,MATCH(DS$3,$CX$3:$DG$3,)))*$DG116</f>
        <v>25.504690959181708</v>
      </c>
      <c r="DT116" cm="1">
        <f t="array" ref="DT116">(BT116/INDEX($CX116:$DG116,,MATCH(DT$3,$CX$3:$DG$3,)))*$DG116</f>
        <v>26.367531068168777</v>
      </c>
      <c r="DU116" cm="1">
        <f t="array" ref="DU116">(BU116/INDEX($CX116:$DG116,,MATCH(DU$3,$CX$3:$DG$3,)))*$DG116</f>
        <v>25.20042667876741</v>
      </c>
      <c r="DV116" cm="1">
        <f t="array" ref="DV116">(BV116/INDEX($CX116:$DG116,,MATCH(DV$3,$CX$3:$DG$3,)))*$DG116</f>
        <v>34.85077259261125</v>
      </c>
      <c r="DW116" cm="1">
        <f t="array" ref="DW116">(BW116/INDEX($CX116:$DG116,,MATCH(DW$3,$CX$3:$DG$3,)))*$DG116</f>
        <v>32.356619401121172</v>
      </c>
      <c r="DX116" cm="1">
        <f t="array" ref="DX116">(BX116/INDEX($CX116:$DG116,,MATCH(DX$3,$CX$3:$DG$3,)))*$DG116</f>
        <v>29.315780952626053</v>
      </c>
      <c r="DY116" cm="1">
        <f t="array" ref="DY116">(BY116/INDEX($CX116:$DG116,,MATCH(DY$3,$CX$3:$DG$3,)))*$DG116</f>
        <v>30.12737518092888</v>
      </c>
      <c r="DZ116" cm="1">
        <f t="array" ref="DZ116">(BZ116/INDEX($CX116:$DG116,,MATCH(DZ$3,$CX$3:$DG$3,)))*$DG116</f>
        <v>29.409046125872472</v>
      </c>
      <c r="EA116" cm="1">
        <f t="array" ref="EA116">(CA116/INDEX($CX116:$DG116,,MATCH(EA$3,$CX$3:$DG$3,)))*$DG116</f>
        <v>32.993032994151662</v>
      </c>
      <c r="EB116" cm="1">
        <f t="array" ref="EB116">(CB116/INDEX($CX116:$DG116,,MATCH(EB$3,$CX$3:$DG$3,)))*$DG116</f>
        <v>32.897232780000003</v>
      </c>
      <c r="EC116" s="53" cm="1">
        <f t="array" ref="EC116">(CC116/INDEX($CX116:$DG116,,MATCH(EC$3,$CX$3:$DG$3,)))*$DG116</f>
        <v>0.11103978173488242</v>
      </c>
      <c r="ED116" cm="1">
        <f t="array" ref="ED116">(CD116/INDEX($CX116:$DG116,,MATCH(ED$3,$CX$3:$DG$3,)))*$DG116</f>
        <v>0.12554284201762597</v>
      </c>
      <c r="EE116" cm="1">
        <f t="array" ref="EE116">(CE116/INDEX($CX116:$DG116,,MATCH(EE$3,$CX$3:$DG$3,)))*$DG116</f>
        <v>0.12029363800200091</v>
      </c>
      <c r="EF116" cm="1">
        <f t="array" ref="EF116">(CF116/INDEX($CX116:$DG116,,MATCH(EF$3,$CX$3:$DG$3,)))*$DG116</f>
        <v>0.15063554834425749</v>
      </c>
      <c r="EG116" cm="1">
        <f t="array" ref="EG116">(CG116/INDEX($CX116:$DG116,,MATCH(EG$3,$CX$3:$DG$3,)))*$DG116</f>
        <v>0.14925425236752934</v>
      </c>
      <c r="EH116" cm="1">
        <f t="array" ref="EH116">(CH116/INDEX($CX116:$DG116,,MATCH(EH$3,$CX$3:$DG$3,)))*$DG116</f>
        <v>0.1504860835566928</v>
      </c>
      <c r="EI116" cm="1">
        <f t="array" ref="EI116">(CI116/INDEX($CX116:$DG116,,MATCH(EI$3,$CX$3:$DG$3,)))*$DG116</f>
        <v>0.14923760142349268</v>
      </c>
      <c r="EJ116" cm="1">
        <f t="array" ref="EJ116">(CJ116/INDEX($CX116:$DG116,,MATCH(EJ$3,$CX$3:$DG$3,)))*$DG116</f>
        <v>0.14219538012589761</v>
      </c>
      <c r="EK116" cm="1">
        <f t="array" ref="EK116">(CK116/INDEX($CX116:$DG116,,MATCH(EK$3,$CX$3:$DG$3,)))*$DG116</f>
        <v>0.13832715307960183</v>
      </c>
      <c r="EL116" cm="1">
        <f t="array" ref="EL116">(CL116/INDEX($CX116:$DG116,,MATCH(EL$3,$CX$3:$DG$3,)))*$DG116</f>
        <v>0.13190131910828234</v>
      </c>
      <c r="EM116" cm="1">
        <f t="array" ref="EM116">(CM116/INDEX($CX116:$DG116,,MATCH(EM$3,$CX$3:$DG$3,)))*$DG116</f>
        <v>0.32440546098778433</v>
      </c>
      <c r="EN116" cm="1">
        <f t="array" ref="EN116">(CN116/INDEX($CX116:$DG116,,MATCH(EN$3,$CX$3:$DG$3,)))*$DG116</f>
        <v>0.36677650930261579</v>
      </c>
      <c r="EO116" cm="1">
        <f t="array" ref="EO116">(CO116/INDEX($CX116:$DG116,,MATCH(EO$3,$CX$3:$DG$3,)))*$DG116</f>
        <v>0.35144083030629408</v>
      </c>
      <c r="EP116" cm="1">
        <f t="array" ref="EP116">(CP116/INDEX($CX116:$DG116,,MATCH(EP$3,$CX$3:$DG$3,)))*$DG116</f>
        <v>0.44008546971427698</v>
      </c>
      <c r="EQ116" cm="1">
        <f t="array" ref="EQ116">(CQ116/INDEX($CX116:$DG116,,MATCH(EQ$3,$CX$3:$DG$3,)))*$DG116</f>
        <v>0.43604997945042767</v>
      </c>
      <c r="ER116" cm="1">
        <f t="array" ref="ER116">(CR116/INDEX($CX116:$DG116,,MATCH(ER$3,$CX$3:$DG$3,)))*$DG116</f>
        <v>0.43964880465105538</v>
      </c>
      <c r="ES116" cm="1">
        <f t="array" ref="ES116">(CS116/INDEX($CX116:$DG116,,MATCH(ES$3,$CX$3:$DG$3,)))*$DG116</f>
        <v>0.436001333306751</v>
      </c>
      <c r="ET116" cm="1">
        <f t="array" ref="ET116">(CT116/INDEX($CX116:$DG116,,MATCH(ET$3,$CX$3:$DG$3,)))*$DG116</f>
        <v>0.41542731009875461</v>
      </c>
      <c r="EU116" cm="1">
        <f t="array" ref="EU116">(CU116/INDEX($CX116:$DG116,,MATCH(EU$3,$CX$3:$DG$3,)))*$DG116</f>
        <v>0.40412618937829858</v>
      </c>
      <c r="EV116" cm="1">
        <f t="array" ref="EV116">(CV116/INDEX($CX116:$DG116,,MATCH(EV$3,$CX$3:$DG$3,)))*$DG116</f>
        <v>0.38535295694639438</v>
      </c>
      <c r="EW116">
        <f t="shared" si="94"/>
        <v>5.3682284439029164</v>
      </c>
      <c r="EY116" s="96">
        <f t="shared" si="152"/>
        <v>4.3537003413447765E-3</v>
      </c>
      <c r="EZ116" s="96">
        <f t="shared" si="153"/>
        <v>4.761266486917424E-3</v>
      </c>
      <c r="FA116" s="96">
        <f t="shared" si="154"/>
        <v>4.7734762405175542E-3</v>
      </c>
      <c r="FB116" s="96">
        <f t="shared" si="155"/>
        <v>4.3223015485227417E-3</v>
      </c>
      <c r="FC116" s="96">
        <f t="shared" si="156"/>
        <v>4.6127888243589999E-3</v>
      </c>
      <c r="FD116" s="96">
        <f t="shared" si="157"/>
        <v>5.1332790281069596E-3</v>
      </c>
      <c r="FE116" s="96">
        <f t="shared" si="158"/>
        <v>4.9535547165078797E-3</v>
      </c>
      <c r="FF116" s="96">
        <f t="shared" si="159"/>
        <v>4.8350898399524044E-3</v>
      </c>
      <c r="FG116" s="96">
        <f t="shared" si="160"/>
        <v>4.1926170626423358E-3</v>
      </c>
      <c r="FH116" s="96">
        <f t="shared" si="161"/>
        <v>4.0094958743299601E-3</v>
      </c>
      <c r="FJ116" s="96">
        <f t="shared" si="106"/>
        <v>32.05927695704073</v>
      </c>
      <c r="FK116" s="96" t="str">
        <f>IF(AND('Country-wise data'!FJ116&gt;'non-R&amp;D ex_typologies'!$C$17,'Country-wise data'!FJ116&lt;'non-R&amp;D ex_typologies'!$D$17),"Small",IF(AND('Country-wise data'!FJ116&gt;'non-R&amp;D ex_typologies'!$E$17,'Country-wise data'!$FJ$4&lt;'non-R&amp;D ex_typologies'!$F$17),"Medium","Large"))</f>
        <v>Small</v>
      </c>
      <c r="FL116" t="str">
        <f>IF($FK116='non-R&amp;D ex_typologies'!$C$16,IF(AND('Country-wise data'!EY116&gt;'non-R&amp;D ex_typologies'!$C$21,'Country-wise data'!EY116&lt;'non-R&amp;D ex_typologies'!$D$21),'non-R&amp;D ex_typologies'!$B$21,IF(AND('Country-wise data'!EY116&gt;'non-R&amp;D ex_typologies'!$C$19,'Country-wise data'!EY116&lt;'non-R&amp;D ex_typologies'!$D$19),'non-R&amp;D ex_typologies'!$B$19,'non-R&amp;D ex_typologies'!$B$20)),IF($FK116='non-R&amp;D ex_typologies'!$E$16,IF(AND('Country-wise data'!EY116&gt;'non-R&amp;D ex_typologies'!$E$21,'Country-wise data'!EY116&lt;'non-R&amp;D ex_typologies'!$F$21),'non-R&amp;D ex_typologies'!$B$21,IF(AND('Country-wise data'!EY116&gt;'non-R&amp;D ex_typologies'!$E$19,'Country-wise data'!EY116&lt;'non-R&amp;D ex_typologies'!$F$19),'non-R&amp;D ex_typologies'!$B$19,'non-R&amp;D ex_typologies'!$B$20)),IF(AND('Country-wise data'!EY116&gt;'non-R&amp;D ex_typologies'!$G$21,'Country-wise data'!EY116&lt;'non-R&amp;D ex_typologies'!$H$21),'non-R&amp;D ex_typologies'!$B$21,IF(AND('Country-wise data'!EY116&gt;'non-R&amp;D ex_typologies'!$G$19,'Country-wise data'!EY116&lt;'non-R&amp;D ex_typologies'!$H$19),'non-R&amp;D ex_typologies'!$B$19,'non-R&amp;D ex_typologies'!$B$20))))</f>
        <v>Program heavy</v>
      </c>
      <c r="FM116" t="str">
        <f>IF($FK116='non-R&amp;D ex_typologies'!$C$16,IF(AND('Country-wise data'!EZ116&gt;'non-R&amp;D ex_typologies'!$C$21,'Country-wise data'!EZ116&lt;'non-R&amp;D ex_typologies'!$D$21),'non-R&amp;D ex_typologies'!$B$21,IF(AND('Country-wise data'!EZ116&gt;'non-R&amp;D ex_typologies'!$C$19,'Country-wise data'!EZ116&lt;'non-R&amp;D ex_typologies'!$D$19),'non-R&amp;D ex_typologies'!$B$19,'non-R&amp;D ex_typologies'!$B$20)),IF($FK116='non-R&amp;D ex_typologies'!$E$16,IF(AND('Country-wise data'!EZ116&gt;'non-R&amp;D ex_typologies'!$E$21,'Country-wise data'!EZ116&lt;'non-R&amp;D ex_typologies'!$F$21),'non-R&amp;D ex_typologies'!$B$21,IF(AND('Country-wise data'!EZ116&gt;'non-R&amp;D ex_typologies'!$E$19,'Country-wise data'!EZ116&lt;'non-R&amp;D ex_typologies'!$F$19),'non-R&amp;D ex_typologies'!$B$19,'non-R&amp;D ex_typologies'!$B$20)),IF(AND('Country-wise data'!EZ116&gt;'non-R&amp;D ex_typologies'!$G$21,'Country-wise data'!EZ116&lt;'non-R&amp;D ex_typologies'!$H$21),'non-R&amp;D ex_typologies'!$B$21,IF(AND('Country-wise data'!EZ116&gt;'non-R&amp;D ex_typologies'!$G$19,'Country-wise data'!EZ116&lt;'non-R&amp;D ex_typologies'!$H$19),'non-R&amp;D ex_typologies'!$B$19,'non-R&amp;D ex_typologies'!$B$20))))</f>
        <v>Program heavy</v>
      </c>
      <c r="FN116" t="str">
        <f>IF($FK116='non-R&amp;D ex_typologies'!$C$16,IF(AND('Country-wise data'!FA116&gt;'non-R&amp;D ex_typologies'!$C$21,'Country-wise data'!FA116&lt;'non-R&amp;D ex_typologies'!$D$21),'non-R&amp;D ex_typologies'!$B$21,IF(AND('Country-wise data'!FA116&gt;'non-R&amp;D ex_typologies'!$C$19,'Country-wise data'!FA116&lt;'non-R&amp;D ex_typologies'!$D$19),'non-R&amp;D ex_typologies'!$B$19,'non-R&amp;D ex_typologies'!$B$20)),IF($FK116='non-R&amp;D ex_typologies'!$E$16,IF(AND('Country-wise data'!FA116&gt;'non-R&amp;D ex_typologies'!$E$21,'Country-wise data'!FA116&lt;'non-R&amp;D ex_typologies'!$F$21),'non-R&amp;D ex_typologies'!$B$21,IF(AND('Country-wise data'!FA116&gt;'non-R&amp;D ex_typologies'!$E$19,'Country-wise data'!FA116&lt;'non-R&amp;D ex_typologies'!$F$19),'non-R&amp;D ex_typologies'!$B$19,'non-R&amp;D ex_typologies'!$B$20)),IF(AND('Country-wise data'!FA116&gt;'non-R&amp;D ex_typologies'!$G$21,'Country-wise data'!FA116&lt;'non-R&amp;D ex_typologies'!$H$21),'non-R&amp;D ex_typologies'!$B$21,IF(AND('Country-wise data'!FA116&gt;'non-R&amp;D ex_typologies'!$G$19,'Country-wise data'!FA116&lt;'non-R&amp;D ex_typologies'!$H$19),'non-R&amp;D ex_typologies'!$B$19,'non-R&amp;D ex_typologies'!$B$20))))</f>
        <v>Program heavy</v>
      </c>
      <c r="FO116" t="str">
        <f>IF($FK116='non-R&amp;D ex_typologies'!$C$16,IF(AND('Country-wise data'!FB116&gt;'non-R&amp;D ex_typologies'!$C$21,'Country-wise data'!FB116&lt;'non-R&amp;D ex_typologies'!$D$21),'non-R&amp;D ex_typologies'!$B$21,IF(AND('Country-wise data'!FB116&gt;'non-R&amp;D ex_typologies'!$C$19,'Country-wise data'!FB116&lt;'non-R&amp;D ex_typologies'!$D$19),'non-R&amp;D ex_typologies'!$B$19,'non-R&amp;D ex_typologies'!$B$20)),IF($FK116='non-R&amp;D ex_typologies'!$E$16,IF(AND('Country-wise data'!FB116&gt;'non-R&amp;D ex_typologies'!$E$21,'Country-wise data'!FB116&lt;'non-R&amp;D ex_typologies'!$F$21),'non-R&amp;D ex_typologies'!$B$21,IF(AND('Country-wise data'!FB116&gt;'non-R&amp;D ex_typologies'!$E$19,'Country-wise data'!FB116&lt;'non-R&amp;D ex_typologies'!$F$19),'non-R&amp;D ex_typologies'!$B$19,'non-R&amp;D ex_typologies'!$B$20)),IF(AND('Country-wise data'!FB116&gt;'non-R&amp;D ex_typologies'!$G$21,'Country-wise data'!FB116&lt;'non-R&amp;D ex_typologies'!$H$21),'non-R&amp;D ex_typologies'!$B$21,IF(AND('Country-wise data'!FB116&gt;'non-R&amp;D ex_typologies'!$G$19,'Country-wise data'!FB116&lt;'non-R&amp;D ex_typologies'!$H$19),'non-R&amp;D ex_typologies'!$B$19,'non-R&amp;D ex_typologies'!$B$20))))</f>
        <v>Program heavy</v>
      </c>
      <c r="FP116" t="str">
        <f>IF($FK116='non-R&amp;D ex_typologies'!$C$16,IF(AND('Country-wise data'!FC116&gt;'non-R&amp;D ex_typologies'!$C$21,'Country-wise data'!FC116&lt;'non-R&amp;D ex_typologies'!$D$21),'non-R&amp;D ex_typologies'!$B$21,IF(AND('Country-wise data'!FC116&gt;'non-R&amp;D ex_typologies'!$C$19,'Country-wise data'!FC116&lt;'non-R&amp;D ex_typologies'!$D$19),'non-R&amp;D ex_typologies'!$B$19,'non-R&amp;D ex_typologies'!$B$20)),IF($FK116='non-R&amp;D ex_typologies'!$E$16,IF(AND('Country-wise data'!FC116&gt;'non-R&amp;D ex_typologies'!$E$21,'Country-wise data'!FC116&lt;'non-R&amp;D ex_typologies'!$F$21),'non-R&amp;D ex_typologies'!$B$21,IF(AND('Country-wise data'!FC116&gt;'non-R&amp;D ex_typologies'!$E$19,'Country-wise data'!FC116&lt;'non-R&amp;D ex_typologies'!$F$19),'non-R&amp;D ex_typologies'!$B$19,'non-R&amp;D ex_typologies'!$B$20)),IF(AND('Country-wise data'!FC116&gt;'non-R&amp;D ex_typologies'!$G$21,'Country-wise data'!FC116&lt;'non-R&amp;D ex_typologies'!$H$21),'non-R&amp;D ex_typologies'!$B$21,IF(AND('Country-wise data'!FC116&gt;'non-R&amp;D ex_typologies'!$G$19,'Country-wise data'!FC116&lt;'non-R&amp;D ex_typologies'!$H$19),'non-R&amp;D ex_typologies'!$B$19,'non-R&amp;D ex_typologies'!$B$20))))</f>
        <v>Program heavy</v>
      </c>
      <c r="FQ116" t="str">
        <f>IF($FK116='non-R&amp;D ex_typologies'!$C$16,IF(AND('Country-wise data'!FD116&gt;'non-R&amp;D ex_typologies'!$C$21,'Country-wise data'!FD116&lt;'non-R&amp;D ex_typologies'!$D$21),'non-R&amp;D ex_typologies'!$B$21,IF(AND('Country-wise data'!FD116&gt;'non-R&amp;D ex_typologies'!$C$19,'Country-wise data'!FD116&lt;'non-R&amp;D ex_typologies'!$D$19),'non-R&amp;D ex_typologies'!$B$19,'non-R&amp;D ex_typologies'!$B$20)),IF($FK116='non-R&amp;D ex_typologies'!$E$16,IF(AND('Country-wise data'!FD116&gt;'non-R&amp;D ex_typologies'!$E$21,'Country-wise data'!FD116&lt;'non-R&amp;D ex_typologies'!$F$21),'non-R&amp;D ex_typologies'!$B$21,IF(AND('Country-wise data'!FD116&gt;'non-R&amp;D ex_typologies'!$E$19,'Country-wise data'!FD116&lt;'non-R&amp;D ex_typologies'!$F$19),'non-R&amp;D ex_typologies'!$B$19,'non-R&amp;D ex_typologies'!$B$20)),IF(AND('Country-wise data'!FD116&gt;'non-R&amp;D ex_typologies'!$G$21,'Country-wise data'!FD116&lt;'non-R&amp;D ex_typologies'!$H$21),'non-R&amp;D ex_typologies'!$B$21,IF(AND('Country-wise data'!FD116&gt;'non-R&amp;D ex_typologies'!$G$19,'Country-wise data'!FD116&lt;'non-R&amp;D ex_typologies'!$H$19),'non-R&amp;D ex_typologies'!$B$19,'non-R&amp;D ex_typologies'!$B$20))))</f>
        <v>Program heavy</v>
      </c>
      <c r="FR116" t="str">
        <f>IF($FK116='non-R&amp;D ex_typologies'!$C$16,IF(AND('Country-wise data'!FE116&gt;'non-R&amp;D ex_typologies'!$C$21,'Country-wise data'!FE116&lt;'non-R&amp;D ex_typologies'!$D$21),'non-R&amp;D ex_typologies'!$B$21,IF(AND('Country-wise data'!FE116&gt;'non-R&amp;D ex_typologies'!$C$19,'Country-wise data'!FE116&lt;'non-R&amp;D ex_typologies'!$D$19),'non-R&amp;D ex_typologies'!$B$19,'non-R&amp;D ex_typologies'!$B$20)),IF($FK116='non-R&amp;D ex_typologies'!$E$16,IF(AND('Country-wise data'!FE116&gt;'non-R&amp;D ex_typologies'!$E$21,'Country-wise data'!FE116&lt;'non-R&amp;D ex_typologies'!$F$21),'non-R&amp;D ex_typologies'!$B$21,IF(AND('Country-wise data'!FE116&gt;'non-R&amp;D ex_typologies'!$E$19,'Country-wise data'!FE116&lt;'non-R&amp;D ex_typologies'!$F$19),'non-R&amp;D ex_typologies'!$B$19,'non-R&amp;D ex_typologies'!$B$20)),IF(AND('Country-wise data'!FE116&gt;'non-R&amp;D ex_typologies'!$G$21,'Country-wise data'!FE116&lt;'non-R&amp;D ex_typologies'!$H$21),'non-R&amp;D ex_typologies'!$B$21,IF(AND('Country-wise data'!FE116&gt;'non-R&amp;D ex_typologies'!$G$19,'Country-wise data'!FE116&lt;'non-R&amp;D ex_typologies'!$H$19),'non-R&amp;D ex_typologies'!$B$19,'non-R&amp;D ex_typologies'!$B$20))))</f>
        <v>Program heavy</v>
      </c>
      <c r="FS116" t="str">
        <f>IF($FK116='non-R&amp;D ex_typologies'!$C$16,IF(AND('Country-wise data'!FF116&gt;'non-R&amp;D ex_typologies'!$C$21,'Country-wise data'!FF116&lt;'non-R&amp;D ex_typologies'!$D$21),'non-R&amp;D ex_typologies'!$B$21,IF(AND('Country-wise data'!FF116&gt;'non-R&amp;D ex_typologies'!$C$19,'Country-wise data'!FF116&lt;'non-R&amp;D ex_typologies'!$D$19),'non-R&amp;D ex_typologies'!$B$19,'non-R&amp;D ex_typologies'!$B$20)),IF($FK116='non-R&amp;D ex_typologies'!$E$16,IF(AND('Country-wise data'!FF116&gt;'non-R&amp;D ex_typologies'!$E$21,'Country-wise data'!FF116&lt;'non-R&amp;D ex_typologies'!$F$21),'non-R&amp;D ex_typologies'!$B$21,IF(AND('Country-wise data'!FF116&gt;'non-R&amp;D ex_typologies'!$E$19,'Country-wise data'!FF116&lt;'non-R&amp;D ex_typologies'!$F$19),'non-R&amp;D ex_typologies'!$B$19,'non-R&amp;D ex_typologies'!$B$20)),IF(AND('Country-wise data'!FF116&gt;'non-R&amp;D ex_typologies'!$G$21,'Country-wise data'!FF116&lt;'non-R&amp;D ex_typologies'!$H$21),'non-R&amp;D ex_typologies'!$B$21,IF(AND('Country-wise data'!FF116&gt;'non-R&amp;D ex_typologies'!$G$19,'Country-wise data'!FF116&lt;'non-R&amp;D ex_typologies'!$H$19),'non-R&amp;D ex_typologies'!$B$19,'non-R&amp;D ex_typologies'!$B$20))))</f>
        <v>Program heavy</v>
      </c>
      <c r="FT116" t="str">
        <f>IF($FK116='non-R&amp;D ex_typologies'!$C$16,IF(AND('Country-wise data'!FG116&gt;'non-R&amp;D ex_typologies'!$C$21,'Country-wise data'!FG116&lt;'non-R&amp;D ex_typologies'!$D$21),'non-R&amp;D ex_typologies'!$B$21,IF(AND('Country-wise data'!FG116&gt;'non-R&amp;D ex_typologies'!$C$19,'Country-wise data'!FG116&lt;'non-R&amp;D ex_typologies'!$D$19),'non-R&amp;D ex_typologies'!$B$19,'non-R&amp;D ex_typologies'!$B$20)),IF($FK116='non-R&amp;D ex_typologies'!$E$16,IF(AND('Country-wise data'!FG116&gt;'non-R&amp;D ex_typologies'!$E$21,'Country-wise data'!FG116&lt;'non-R&amp;D ex_typologies'!$F$21),'non-R&amp;D ex_typologies'!$B$21,IF(AND('Country-wise data'!FG116&gt;'non-R&amp;D ex_typologies'!$E$19,'Country-wise data'!FG116&lt;'non-R&amp;D ex_typologies'!$F$19),'non-R&amp;D ex_typologies'!$B$19,'non-R&amp;D ex_typologies'!$B$20)),IF(AND('Country-wise data'!FG116&gt;'non-R&amp;D ex_typologies'!$G$21,'Country-wise data'!FG116&lt;'non-R&amp;D ex_typologies'!$H$21),'non-R&amp;D ex_typologies'!$B$21,IF(AND('Country-wise data'!FG116&gt;'non-R&amp;D ex_typologies'!$G$19,'Country-wise data'!FG116&lt;'non-R&amp;D ex_typologies'!$H$19),'non-R&amp;D ex_typologies'!$B$19,'non-R&amp;D ex_typologies'!$B$20))))</f>
        <v>Program heavy</v>
      </c>
      <c r="FU116" t="str">
        <f>IF($FK116='non-R&amp;D ex_typologies'!$C$16,IF(AND('Country-wise data'!FH116&gt;'non-R&amp;D ex_typologies'!$C$21,'Country-wise data'!FH116&lt;'non-R&amp;D ex_typologies'!$D$21),'non-R&amp;D ex_typologies'!$B$21,IF(AND('Country-wise data'!FH116&gt;'non-R&amp;D ex_typologies'!$C$19,'Country-wise data'!FH116&lt;'non-R&amp;D ex_typologies'!$D$19),'non-R&amp;D ex_typologies'!$B$19,'non-R&amp;D ex_typologies'!$B$20)),IF($FK116='non-R&amp;D ex_typologies'!$E$16,IF(AND('Country-wise data'!FH116&gt;'non-R&amp;D ex_typologies'!$E$21,'Country-wise data'!FH116&lt;'non-R&amp;D ex_typologies'!$F$21),'non-R&amp;D ex_typologies'!$B$21,IF(AND('Country-wise data'!FH116&gt;'non-R&amp;D ex_typologies'!$E$19,'Country-wise data'!FH116&lt;'non-R&amp;D ex_typologies'!$F$19),'non-R&amp;D ex_typologies'!$B$19,'non-R&amp;D ex_typologies'!$B$20)),IF(AND('Country-wise data'!FH116&gt;'non-R&amp;D ex_typologies'!$G$21,'Country-wise data'!FH116&lt;'non-R&amp;D ex_typologies'!$H$21),'non-R&amp;D ex_typologies'!$B$21,IF(AND('Country-wise data'!FH116&gt;'non-R&amp;D ex_typologies'!$G$19,'Country-wise data'!FH116&lt;'non-R&amp;D ex_typologies'!$H$19),'non-R&amp;D ex_typologies'!$B$19,'non-R&amp;D ex_typologies'!$B$20))))</f>
        <v>Program heavy</v>
      </c>
    </row>
    <row r="117" spans="2:177" x14ac:dyDescent="0.35">
      <c r="B117" s="12" t="s">
        <v>287</v>
      </c>
      <c r="C117" t="s">
        <v>288</v>
      </c>
      <c r="D117" t="s">
        <v>379</v>
      </c>
      <c r="E117" t="s">
        <v>26</v>
      </c>
      <c r="F117" t="s">
        <v>369</v>
      </c>
      <c r="G117" s="55">
        <f>Assumptions!$C$13</f>
        <v>1.1000000000000001</v>
      </c>
      <c r="H117">
        <f>SUMIFS('IFPRI SPEED'!AL:AL,'IFPRI SPEED'!$A:$A,'Country-wise data'!$B117)*1000*G117</f>
        <v>0</v>
      </c>
      <c r="I117">
        <f>IF(SUMIFS('IFPRI SPEED'!AM:AM,'IFPRI SPEED'!$A:$A,'Country-wise data'!$B117)*1000=0,H117*(1+Assumptions!$C$9),SUMIFS('IFPRI SPEED'!AM:AM,'IFPRI SPEED'!$A:$A,'Country-wise data'!$B117)*1000*$G117)</f>
        <v>0</v>
      </c>
      <c r="J117">
        <f>IF(SUMIFS('IFPRI SPEED'!AN:AN,'IFPRI SPEED'!$A:$A,'Country-wise data'!$B117)*1000=0,I117*(1+Assumptions!$C$9),SUMIFS('IFPRI SPEED'!AN:AN,'IFPRI SPEED'!$A:$A,'Country-wise data'!$B117)*1000*$G117)</f>
        <v>0</v>
      </c>
      <c r="K117">
        <f>IF(SUMIFS('IFPRI SPEED'!AO:AO,'IFPRI SPEED'!$A:$A,'Country-wise data'!$B117)*1000=0,J117*(1+Assumptions!$C$9),SUMIFS('IFPRI SPEED'!AO:AO,'IFPRI SPEED'!$A:$A,'Country-wise data'!$B117)*1000*$G117)</f>
        <v>0</v>
      </c>
      <c r="L117">
        <f>IF(SUMIFS('IFPRI SPEED'!AP:AP,'IFPRI SPEED'!$A:$A,'Country-wise data'!$B117)*1000=0,K117*(1+Assumptions!$C$9),SUMIFS('IFPRI SPEED'!AP:AP,'IFPRI SPEED'!$A:$A,'Country-wise data'!$B117)*1000*$G117)</f>
        <v>0</v>
      </c>
      <c r="M117">
        <f>IF(SUMIFS('IFPRI SPEED'!AQ:AQ,'IFPRI SPEED'!$A:$A,'Country-wise data'!$B117)*1000=0,L117*(1+Assumptions!$C$9),SUMIFS('IFPRI SPEED'!AQ:AQ,'IFPRI SPEED'!$A:$A,'Country-wise data'!$B117)*1000*$G117)</f>
        <v>0</v>
      </c>
      <c r="N117">
        <f>IF(SUMIFS('IFPRI SPEED'!AR:AR,'IFPRI SPEED'!$A:$A,'Country-wise data'!$B117)*1000=0,M117*(1+Assumptions!$C$9),SUMIFS('IFPRI SPEED'!AR:AR,'IFPRI SPEED'!$A:$A,'Country-wise data'!$B117)*1000*$G117)</f>
        <v>0</v>
      </c>
      <c r="O117">
        <f>IF(SUMIFS('IFPRI SPEED'!AS:AS,'IFPRI SPEED'!$A:$A,'Country-wise data'!$B117)*1000=0,N117*(1+Assumptions!$C$9),SUMIFS('IFPRI SPEED'!AS:AS,'IFPRI SPEED'!$A:$A,'Country-wise data'!$B117)*1000*$G117)</f>
        <v>0</v>
      </c>
      <c r="P117">
        <f>IF(SUMIFS('IFPRI SPEED'!AT:AT,'IFPRI SPEED'!$A:$A,'Country-wise data'!$B117)*1000=0,O117*(1+Assumptions!$C$9),SUMIFS('IFPRI SPEED'!AT:AT,'IFPRI SPEED'!$A:$A,'Country-wise data'!$B117)*1000*$G117)</f>
        <v>0</v>
      </c>
      <c r="Q117">
        <f>IF(SUMIFS('IFPRI SPEED'!AU:AU,'IFPRI SPEED'!$A:$A,'Country-wise data'!$B117)*1000=0,P117*(1+Assumptions!$C$9),SUMIFS('IFPRI SPEED'!AU:AU,'IFPRI SPEED'!$A:$A,'Country-wise data'!$B117)*1000*$G117)</f>
        <v>0</v>
      </c>
      <c r="R117" s="36">
        <f t="shared" si="148"/>
        <v>0</v>
      </c>
      <c r="S117">
        <f>SUMIFS(FAOstat!CE:CE,FAOstat!$B:$B,'Country-wise data'!$B117)</f>
        <v>1364.876211</v>
      </c>
      <c r="T117">
        <f>SUMIFS(FAOstat!CF:CF,FAOstat!$B:$B,'Country-wise data'!$B117)</f>
        <v>1606.4382599999999</v>
      </c>
      <c r="U117">
        <f>SUMIFS(FAOstat!CG:CG,FAOstat!$B:$B,'Country-wise data'!$B117)</f>
        <v>1923.4427479999999</v>
      </c>
      <c r="V117">
        <f>SUMIFS(FAOstat!CH:CH,FAOstat!$B:$B,'Country-wise data'!$B117)</f>
        <v>2360.943479</v>
      </c>
      <c r="W117">
        <f>SUMIFS(FAOstat!CI:CI,FAOstat!$B:$B,'Country-wise data'!$B117)</f>
        <v>2597.4770600000002</v>
      </c>
      <c r="X117">
        <f>SUMIFS(FAOstat!CJ:CJ,FAOstat!$B:$B,'Country-wise data'!$B117)</f>
        <v>2495.9939359999998</v>
      </c>
      <c r="Y117">
        <f>SUMIFS(FAOstat!CK:CK,FAOstat!$B:$B,'Country-wise data'!$B117)</f>
        <v>2230.5956919999999</v>
      </c>
      <c r="Z117">
        <f>SUMIFS(FAOstat!CL:CL,FAOstat!$B:$B,'Country-wise data'!$B117)</f>
        <v>2254.2760119999998</v>
      </c>
      <c r="AA117">
        <f>SUMIFS(FAOstat!CM:CM,FAOstat!$B:$B,'Country-wise data'!$B117)</f>
        <v>2407.5382730000001</v>
      </c>
      <c r="AB117">
        <f>SUMIFS(FAOstat!CN:CN,FAOstat!$B:$B,'Country-wise data'!$B117)</f>
        <v>2455.6890384600001</v>
      </c>
      <c r="AC117" s="53">
        <f>IFERROR(INDEX('ASTI data (new)'!$AF$6:$AL$130,MATCH('Country-wise data'!$B117,'ASTI data (new)'!$C$6:$C$130,),MATCH('Country-wise data'!AC$3,'ASTI data (new)'!$AF$5:$AL$5,)),(INDEX(Assumptions!$G$154:$P$345,MATCH('Country-wise data'!$B117,Assumptions!$B$154:$B$344,),MATCH('Country-wise data'!AC$3,Assumptions!$G$153:$P$153,))*S117))</f>
        <v>3.010472037818519</v>
      </c>
      <c r="AD117" s="53">
        <f>IFERROR(INDEX('ASTI data (new)'!$AF$6:$AL$130,MATCH('Country-wise data'!$B117,'ASTI data (new)'!$C$6:$C$130,),MATCH('Country-wise data'!AD$3,'ASTI data (new)'!$AF$5:$AL$5,)),(INDEX(Assumptions!$G$154:$P$345,MATCH('Country-wise data'!$B117,Assumptions!$B$154:$B$344,),MATCH('Country-wise data'!AD$3,Assumptions!$G$153:$P$153,))*T117))</f>
        <v>3.4163854494770343</v>
      </c>
      <c r="AE117" s="53">
        <f>IFERROR(INDEX('ASTI data (new)'!$AF$6:$AL$130,MATCH('Country-wise data'!$B117,'ASTI data (new)'!$C$6:$C$130,),MATCH('Country-wise data'!AE$3,'ASTI data (new)'!$AF$5:$AL$5,)),(INDEX(Assumptions!$G$154:$P$345,MATCH('Country-wise data'!$B117,Assumptions!$B$154:$B$344,),MATCH('Country-wise data'!AE$3,Assumptions!$G$153:$P$153,))*U117))</f>
        <v>3.847649576192449</v>
      </c>
      <c r="AF117" s="53">
        <f>IFERROR(INDEX('ASTI data (new)'!$AF$6:$AL$130,MATCH('Country-wise data'!$B117,'ASTI data (new)'!$C$6:$C$130,),MATCH('Country-wise data'!AF$3,'ASTI data (new)'!$AF$5:$AL$5,)),(INDEX(Assumptions!$G$154:$P$345,MATCH('Country-wise data'!$B117,Assumptions!$B$154:$B$344,),MATCH('Country-wise data'!AF$3,Assumptions!$G$153:$P$153,))*V117))</f>
        <v>6.4390724768741805</v>
      </c>
      <c r="AG117" s="53">
        <f>IFERROR(INDEX('ASTI data (new)'!$AF$6:$AL$130,MATCH('Country-wise data'!$B117,'ASTI data (new)'!$C$6:$C$130,),MATCH('Country-wise data'!AG$3,'ASTI data (new)'!$AF$5:$AL$5,)),(INDEX(Assumptions!$G$154:$P$345,MATCH('Country-wise data'!$B117,Assumptions!$B$154:$B$344,),MATCH('Country-wise data'!AG$3,Assumptions!$G$153:$P$153,))*W117))</f>
        <v>6.4032067645385542</v>
      </c>
      <c r="AH117" s="53">
        <f>IFERROR(INDEX('ASTI data (new)'!$AF$6:$AL$130,MATCH('Country-wise data'!$B117,'ASTI data (new)'!$C$6:$C$130,),MATCH('Country-wise data'!AH$3,'ASTI data (new)'!$AF$5:$AL$5,)),(INDEX(Assumptions!$G$154:$P$345,MATCH('Country-wise data'!$B117,Assumptions!$B$154:$B$344,),MATCH('Country-wise data'!AH$3,Assumptions!$G$153:$P$153,))*X117))</f>
        <v>5.8280398551267076</v>
      </c>
      <c r="AI117" s="53">
        <f>IFERROR(INDEX('ASTI data (new)'!$AF$6:$AL$130,MATCH('Country-wise data'!$B117,'ASTI data (new)'!$C$6:$C$130,),MATCH('Country-wise data'!AI$3,'ASTI data (new)'!$AF$5:$AL$5,)),(INDEX(Assumptions!$G$154:$P$345,MATCH('Country-wise data'!$B117,Assumptions!$B$154:$B$344,),MATCH('Country-wise data'!AI$3,Assumptions!$G$153:$P$153,))*Y117))</f>
        <v>6.9004677812650268</v>
      </c>
      <c r="AJ117" s="53">
        <f t="shared" ref="AJ117:AL117" si="169">IFERROR((1+($AI117/$AF117)^(1/3)-1)*AI117,0)</f>
        <v>7.0614995993107055</v>
      </c>
      <c r="AK117" s="53">
        <f t="shared" si="169"/>
        <v>7.2262893142475919</v>
      </c>
      <c r="AL117" s="53">
        <f t="shared" si="169"/>
        <v>7.3949246217200404</v>
      </c>
      <c r="AM117" s="55" cm="1">
        <f t="array" ref="AM117">INDEX('non-R&amp;D ex_typologies'!$J$8:$J$10,MATCH('Country-wise data'!FL117,'non-R&amp;D ex_typologies'!$F$8:$F$10,),)*'Country-wise data'!AC117</f>
        <v>8.7951683077971534</v>
      </c>
      <c r="AN117" s="55" cm="1">
        <f t="array" ref="AN117">INDEX('non-R&amp;D ex_typologies'!$J$8:$J$10,MATCH('Country-wise data'!FM117,'non-R&amp;D ex_typologies'!$F$8:$F$10,),)*'Country-wise data'!AD117</f>
        <v>9.9810543512748335</v>
      </c>
      <c r="AO117" s="55" cm="1">
        <f t="array" ref="AO117">INDEX('non-R&amp;D ex_typologies'!$J$8:$J$10,MATCH('Country-wise data'!FN117,'non-R&amp;D ex_typologies'!$F$8:$F$10,),)*'Country-wise data'!AE117</f>
        <v>11.241003134033097</v>
      </c>
      <c r="AP117" s="55" cm="1">
        <f t="array" ref="AP117">INDEX('non-R&amp;D ex_typologies'!$J$8:$J$10,MATCH('Country-wise data'!FO117,'non-R&amp;D ex_typologies'!$F$8:$F$10,),)*'Country-wise data'!AF117</f>
        <v>18.811909052392505</v>
      </c>
      <c r="AQ117" s="55" cm="1">
        <f t="array" ref="AQ117">INDEX('non-R&amp;D ex_typologies'!$J$8:$J$10,MATCH('Country-wise data'!FP117,'non-R&amp;D ex_typologies'!$F$8:$F$10,),)*'Country-wise data'!AG117</f>
        <v>18.707126489223622</v>
      </c>
      <c r="AR117" s="55" cm="1">
        <f t="array" ref="AR117">INDEX('non-R&amp;D ex_typologies'!$J$8:$J$10,MATCH('Country-wise data'!FQ117,'non-R&amp;D ex_typologies'!$F$8:$F$10,),)*'Country-wise data'!AH117</f>
        <v>17.026762177645963</v>
      </c>
      <c r="AS117" s="55" cm="1">
        <f t="array" ref="AS117">INDEX('non-R&amp;D ex_typologies'!$J$8:$J$10,MATCH('Country-wise data'!FR117,'non-R&amp;D ex_typologies'!$F$8:$F$10,),)*'Country-wise data'!AI117</f>
        <v>20.159886813875179</v>
      </c>
      <c r="AT117" s="55" cm="1">
        <f t="array" ref="AT117">INDEX('non-R&amp;D ex_typologies'!$J$8:$J$10,MATCH('Country-wise data'!FS117,'non-R&amp;D ex_typologies'!$F$8:$F$10,),)*'Country-wise data'!AJ117</f>
        <v>20.630345241932396</v>
      </c>
      <c r="AU117" s="55" cm="1">
        <f t="array" ref="AU117">INDEX('non-R&amp;D ex_typologies'!$J$8:$J$10,MATCH('Country-wise data'!FT117,'non-R&amp;D ex_typologies'!$F$8:$F$10,),)*'Country-wise data'!AK117</f>
        <v>21.111782458440835</v>
      </c>
      <c r="AV117" s="55" cm="1">
        <f t="array" ref="AV117">INDEX('non-R&amp;D ex_typologies'!$J$8:$J$10,MATCH('Country-wise data'!FU117,'non-R&amp;D ex_typologies'!$F$8:$F$10,),)*'Country-wise data'!AL117</f>
        <v>21.604454668388367</v>
      </c>
      <c r="AW117">
        <f t="shared" si="150"/>
        <v>225.59750017157475</v>
      </c>
      <c r="AX117" s="53">
        <f>INDEX('GDP deflators'!$AB$3:$AK$155,MATCH('Country-wise data'!$B117,'GDP deflators'!$B$3:$B$155,),MATCH('Country-wise data'!AX$3,'GDP deflators'!$D$2:$M$2,))</f>
        <v>42.752258222369903</v>
      </c>
      <c r="AY117" s="53">
        <f>INDEX('GDP deflators'!$AB$3:$AK$155,MATCH('Country-wise data'!$B117,'GDP deflators'!$B$3:$B$155,),MATCH('Country-wise data'!AY$3,'GDP deflators'!$D$2:$M$2,))</f>
        <v>50.180112249178663</v>
      </c>
      <c r="AZ117" s="53">
        <f>INDEX('GDP deflators'!$AB$3:$AK$155,MATCH('Country-wise data'!$B117,'GDP deflators'!$B$3:$B$155,),MATCH('Country-wise data'!AZ$3,'GDP deflators'!$D$2:$M$2,))</f>
        <v>56.222338720832809</v>
      </c>
      <c r="BA117" s="53">
        <f>INDEX('GDP deflators'!$AB$3:$AK$155,MATCH('Country-wise data'!$B117,'GDP deflators'!$B$3:$B$155,),MATCH('Country-wise data'!BA$3,'GDP deflators'!$D$2:$M$2,))</f>
        <v>60.115821658819769</v>
      </c>
      <c r="BB117" s="53">
        <f>INDEX('GDP deflators'!$AB$3:$AK$155,MATCH('Country-wise data'!$B117,'GDP deflators'!$B$3:$B$155,),MATCH('Country-wise data'!BB$3,'GDP deflators'!$D$2:$M$2,))</f>
        <v>61.196290830783376</v>
      </c>
      <c r="BC117" s="53">
        <f>INDEX('GDP deflators'!$AB$3:$AK$155,MATCH('Country-wise data'!$B117,'GDP deflators'!$B$3:$B$155,),MATCH('Country-wise data'!BC$3,'GDP deflators'!$D$2:$M$2,))</f>
        <v>72.74082628238375</v>
      </c>
      <c r="BD117" s="53">
        <f>INDEX('GDP deflators'!$AB$3:$AK$155,MATCH('Country-wise data'!$B117,'GDP deflators'!$B$3:$B$155,),MATCH('Country-wise data'!BD$3,'GDP deflators'!$D$2:$M$2,))</f>
        <v>74.032428739292016</v>
      </c>
      <c r="BE117" s="53">
        <f>INDEX('GDP deflators'!$AB$3:$AK$155,MATCH('Country-wise data'!$B117,'GDP deflators'!$B$3:$B$155,),MATCH('Country-wise data'!BE$3,'GDP deflators'!$D$2:$M$2,))</f>
        <v>84.872657774587708</v>
      </c>
      <c r="BF117" s="53">
        <f>INDEX('GDP deflators'!$AB$3:$AK$155,MATCH('Country-wise data'!$B117,'GDP deflators'!$B$3:$B$155,),MATCH('Country-wise data'!BF$3,'GDP deflators'!$D$2:$M$2,))</f>
        <v>96.267683545885035</v>
      </c>
      <c r="BG117" s="53">
        <f>INDEX('GDP deflators'!$AB$3:$AK$155,MATCH('Country-wise data'!$B117,'GDP deflators'!$B$3:$B$155,),MATCH('Country-wise data'!BG$3,'GDP deflators'!$D$2:$M$2,))</f>
        <v>100</v>
      </c>
      <c r="BH117" cm="1">
        <f t="array" ref="BH117">H117/(INDEX($AX117:$BG117,,MATCH(BH$3,$AX$3:$BG$3,))/100)</f>
        <v>0</v>
      </c>
      <c r="BI117" cm="1">
        <f t="array" ref="BI117">I117/(INDEX($AX117:$BG117,,MATCH(BI$3,$AX$3:$BG$3,))/100)</f>
        <v>0</v>
      </c>
      <c r="BJ117" cm="1">
        <f t="array" ref="BJ117">J117/(INDEX($AX117:$BG117,,MATCH(BJ$3,$AX$3:$BG$3,))/100)</f>
        <v>0</v>
      </c>
      <c r="BK117" cm="1">
        <f t="array" ref="BK117">K117/(INDEX($AX117:$BG117,,MATCH(BK$3,$AX$3:$BG$3,))/100)</f>
        <v>0</v>
      </c>
      <c r="BL117" cm="1">
        <f t="array" ref="BL117">L117/(INDEX($AX117:$BG117,,MATCH(BL$3,$AX$3:$BG$3,))/100)</f>
        <v>0</v>
      </c>
      <c r="BM117" cm="1">
        <f t="array" ref="BM117">M117/(INDEX($AX117:$BG117,,MATCH(BM$3,$AX$3:$BG$3,))/100)</f>
        <v>0</v>
      </c>
      <c r="BN117" cm="1">
        <f t="array" ref="BN117">N117/(INDEX($AX117:$BG117,,MATCH(BN$3,$AX$3:$BG$3,))/100)</f>
        <v>0</v>
      </c>
      <c r="BO117" cm="1">
        <f t="array" ref="BO117">O117/(INDEX($AX117:$BG117,,MATCH(BO$3,$AX$3:$BG$3,))/100)</f>
        <v>0</v>
      </c>
      <c r="BP117" cm="1">
        <f t="array" ref="BP117">P117/(INDEX($AX117:$BG117,,MATCH(BP$3,$AX$3:$BG$3,))/100)</f>
        <v>0</v>
      </c>
      <c r="BQ117" cm="1">
        <f t="array" ref="BQ117">Q117/(INDEX($AX117:$BG117,,MATCH(BQ$3,$AX$3:$BG$3,))/100)</f>
        <v>0</v>
      </c>
      <c r="BS117" cm="1">
        <f t="array" ref="BS117">S117/(INDEX($AX117:$BG117,,MATCH(BS$3,$AX$3:$BG$3,))/100)</f>
        <v>3192.5242495982011</v>
      </c>
      <c r="BT117" cm="1">
        <f t="array" ref="BT117">T117/(INDEX($AX117:$BG117,,MATCH(BT$3,$AX$3:$BG$3,))/100)</f>
        <v>3201.3444928599051</v>
      </c>
      <c r="BU117" cm="1">
        <f t="array" ref="BU117">U117/(INDEX($AX117:$BG117,,MATCH(BU$3,$AX$3:$BG$3,))/100)</f>
        <v>3421.1361386986932</v>
      </c>
      <c r="BV117" cm="1">
        <f t="array" ref="BV117">V117/(INDEX($AX117:$BG117,,MATCH(BV$3,$AX$3:$BG$3,))/100)</f>
        <v>3927.3246440833086</v>
      </c>
      <c r="BW117" cm="1">
        <f t="array" ref="BW117">W117/(INDEX($AX117:$BG117,,MATCH(BW$3,$AX$3:$BG$3,))/100)</f>
        <v>4244.5008099958231</v>
      </c>
      <c r="BX117" cm="1">
        <f t="array" ref="BX117">X117/(INDEX($AX117:$BG117,,MATCH(BX$3,$AX$3:$BG$3,))/100)</f>
        <v>3431.352190460992</v>
      </c>
      <c r="BY117" cm="1">
        <f t="array" ref="BY117">Y117/(INDEX($AX117:$BG117,,MATCH(BY$3,$AX$3:$BG$3,))/100)</f>
        <v>3012.9981279624458</v>
      </c>
      <c r="BZ117" cm="1">
        <f t="array" ref="BZ117">Z117/(INDEX($AX117:$BG117,,MATCH(BZ$3,$AX$3:$BG$3,))/100)</f>
        <v>2656.0685986611907</v>
      </c>
      <c r="CA117" cm="1">
        <f t="array" ref="CA117">AA117/(INDEX($AX117:$BG117,,MATCH(CA$3,$AX$3:$BG$3,))/100)</f>
        <v>2500.8789910816449</v>
      </c>
      <c r="CB117" cm="1">
        <f t="array" ref="CB117">AB117/(INDEX($AX117:$BG117,,MATCH(CB$3,$AX$3:$BG$3,))/100)</f>
        <v>2455.6890384600001</v>
      </c>
      <c r="CC117" cm="1">
        <f t="array" ref="CC117">AC117/(INDEX($AX117:$BG117,,MATCH(CC$3,$AX$3:$BG$3,))/100)</f>
        <v>7.041667886079769</v>
      </c>
      <c r="CD117" cm="1">
        <f t="array" ref="CD117">AD117/(INDEX($AX117:$BG117,,MATCH(CD$3,$AX$3:$BG$3,))/100)</f>
        <v>6.8082459292086437</v>
      </c>
      <c r="CE117" cm="1">
        <f t="array" ref="CE117">AE117/(INDEX($AX117:$BG117,,MATCH(CE$3,$AX$3:$BG$3,))/100)</f>
        <v>6.8436313104967441</v>
      </c>
      <c r="CF117" cm="1">
        <f t="array" ref="CF117">AF117/(INDEX($AX117:$BG117,,MATCH(CF$3,$AX$3:$BG$3,))/100)</f>
        <v>10.711111150436194</v>
      </c>
      <c r="CG117" cm="1">
        <f t="array" ref="CG117">AG117/(INDEX($AX117:$BG117,,MATCH(CG$3,$AX$3:$BG$3,))/100)</f>
        <v>10.463390309462302</v>
      </c>
      <c r="CH117" cm="1">
        <f t="array" ref="CH117">AH117/(INDEX($AX117:$BG117,,MATCH(CH$3,$AX$3:$BG$3,))/100)</f>
        <v>8.0120616619090175</v>
      </c>
      <c r="CI117" cm="1">
        <f t="array" ref="CI117">AI117/(INDEX($AX117:$BG117,,MATCH(CI$3,$AX$3:$BG$3,))/100)</f>
        <v>9.3208718108726174</v>
      </c>
      <c r="CJ117" cm="1">
        <f t="array" ref="CJ117">AJ117/(INDEX($AX117:$BG117,,MATCH(CJ$3,$AX$3:$BG$3,))/100)</f>
        <v>8.320111310836122</v>
      </c>
      <c r="CK117" cm="1">
        <f t="array" ref="CK117">AK117/(INDEX($AX117:$BG117,,MATCH(CK$3,$AX$3:$BG$3,))/100)</f>
        <v>7.5064539293741843</v>
      </c>
      <c r="CL117" cm="1">
        <f t="array" ref="CL117">AL117/(INDEX($AX117:$BG117,,MATCH(CL$3,$AX$3:$BG$3,))/100)</f>
        <v>7.3949246217200404</v>
      </c>
      <c r="CM117" cm="1">
        <f t="array" ref="CM117">AM117/(INDEX($AX117:$BG117,,MATCH(CM$3,$AX$3:$BG$3,))/100)</f>
        <v>20.572406402605246</v>
      </c>
      <c r="CN117" cm="1">
        <f t="array" ref="CN117">AN117/(INDEX($AX117:$BG117,,MATCH(CN$3,$AX$3:$BG$3,))/100)</f>
        <v>19.890458398562473</v>
      </c>
      <c r="CO117" cm="1">
        <f t="array" ref="CO117">AO117/(INDEX($AX117:$BG117,,MATCH(CO$3,$AX$3:$BG$3,))/100)</f>
        <v>19.993837662729277</v>
      </c>
      <c r="CP117" cm="1">
        <f t="array" ref="CP117">AP117/(INDEX($AX117:$BG117,,MATCH(CP$3,$AX$3:$BG$3,))/100)</f>
        <v>31.292775401386457</v>
      </c>
      <c r="CQ117" cm="1">
        <f t="array" ref="CQ117">AQ117/(INDEX($AX117:$BG117,,MATCH(CQ$3,$AX$3:$BG$3,))/100)</f>
        <v>30.569052854774387</v>
      </c>
      <c r="CR117" cm="1">
        <f t="array" ref="CR117">AR117/(INDEX($AX117:$BG117,,MATCH(CR$3,$AX$3:$BG$3,))/100)</f>
        <v>23.407435752169171</v>
      </c>
      <c r="CS117" cm="1">
        <f t="array" ref="CS117">AS117/(INDEX($AX117:$BG117,,MATCH(CS$3,$AX$3:$BG$3,))/100)</f>
        <v>27.231156882437265</v>
      </c>
      <c r="CT117" cm="1">
        <f t="array" ref="CT117">AT117/(INDEX($AX117:$BG117,,MATCH(CT$3,$AX$3:$BG$3,))/100)</f>
        <v>24.307410399146786</v>
      </c>
      <c r="CU117" cm="1">
        <f t="array" ref="CU117">AU117/(INDEX($AX117:$BG117,,MATCH(CU$3,$AX$3:$BG$3,))/100)</f>
        <v>21.930290291422786</v>
      </c>
      <c r="CV117" cm="1">
        <f t="array" ref="CV117">AV117/(INDEX($AX117:$BG117,,MATCH(CV$3,$AX$3:$BG$3,))/100)</f>
        <v>21.604454668388367</v>
      </c>
      <c r="CW117">
        <f t="shared" si="151"/>
        <v>323.22174863401784</v>
      </c>
      <c r="CX117">
        <f>IFERROR(1/INDEX('exch rates'!$BC$5:$BL$268,MATCH('Country-wise data'!$B117,'exch rates'!$A$5:$A$268,),MATCH(CX$3,'exch rates'!$BC$4:$BL$4,)),1)</f>
        <v>2.5137712769790482E-4</v>
      </c>
      <c r="CY117">
        <f>IFERROR(1/INDEX('exch rates'!$BC$5:$BL$268,MATCH('Country-wise data'!$B117,'exch rates'!$A$5:$A$268,),MATCH(CY$3,'exch rates'!$BC$4:$BL$4,)),1)</f>
        <v>2.2992936952983645E-4</v>
      </c>
      <c r="CZ117">
        <f>IFERROR(1/INDEX('exch rates'!$BC$5:$BL$268,MATCH('Country-wise data'!$B117,'exch rates'!$A$5:$A$268,),MATCH(CZ$3,'exch rates'!$BC$4:$BL$4,)),1)</f>
        <v>2.3020063520028591E-4</v>
      </c>
      <c r="DA117">
        <f>IFERROR(1/INDEX('exch rates'!$BC$5:$BL$268,MATCH('Country-wise data'!$B117,'exch rates'!$A$5:$A$268,),MATCH(DA$3,'exch rates'!$BC$4:$BL$4,)),1)</f>
        <v>2.3081357360769906E-4</v>
      </c>
      <c r="DB117">
        <f>IFERROR(1/INDEX('exch rates'!$BC$5:$BL$268,MATCH('Country-wise data'!$B117,'exch rates'!$A$5:$A$268,),MATCH(DB$3,'exch rates'!$BC$4:$BL$4,)),1)</f>
        <v>2.2103554785778777E-4</v>
      </c>
      <c r="DC117">
        <f>IFERROR(1/INDEX('exch rates'!$BC$5:$BL$268,MATCH('Country-wise data'!$B117,'exch rates'!$A$5:$A$268,),MATCH(DC$3,'exch rates'!$BC$4:$BL$4,)),1)</f>
        <v>1.9682143227940375E-4</v>
      </c>
      <c r="DD117">
        <f>IFERROR(1/INDEX('exch rates'!$BC$5:$BL$268,MATCH('Country-wise data'!$B117,'exch rates'!$A$5:$A$268,),MATCH(DD$3,'exch rates'!$BC$4:$BL$4,)),1)</f>
        <v>1.5897499498560455E-4</v>
      </c>
      <c r="DE117">
        <f>IFERROR(1/INDEX('exch rates'!$BC$5:$BL$268,MATCH('Country-wise data'!$B117,'exch rates'!$A$5:$A$268,),MATCH(DE$3,'exch rates'!$BC$4:$BL$4,)),1)</f>
        <v>1.3542002551730661E-4</v>
      </c>
      <c r="DF117">
        <f>IFERROR(1/INDEX('exch rates'!$BC$5:$BL$268,MATCH('Country-wise data'!$B117,'exch rates'!$A$5:$A$268,),MATCH(DF$3,'exch rates'!$BC$4:$BL$4,)),1)</f>
        <v>1.2607746193374686E-4</v>
      </c>
      <c r="DG117">
        <f>IFERROR(1/INDEX('exch rates'!$BC$5:$BL$268,MATCH('Country-wise data'!$B117,'exch rates'!$A$5:$A$268,),MATCH(DG$3,'exch rates'!$BC$4:$BL$4,)),1)</f>
        <v>1.1098506729381385E-4</v>
      </c>
      <c r="DH117" cm="1">
        <f t="array" ref="DH117">(BH117/INDEX($CX117:$DG117,,MATCH(DH$3,$CX$3:$DG$3,)))*$DG117</f>
        <v>0</v>
      </c>
      <c r="DI117" cm="1">
        <f t="array" ref="DI117">(BI117/INDEX($CX117:$DG117,,MATCH(DI$3,$CX$3:$DG$3,)))*$DG117</f>
        <v>0</v>
      </c>
      <c r="DJ117" cm="1">
        <f t="array" ref="DJ117">(BJ117/INDEX($CX117:$DG117,,MATCH(DJ$3,$CX$3:$DG$3,)))*$DG117</f>
        <v>0</v>
      </c>
      <c r="DK117" cm="1">
        <f t="array" ref="DK117">(BK117/INDEX($CX117:$DG117,,MATCH(DK$3,$CX$3:$DG$3,)))*$DG117</f>
        <v>0</v>
      </c>
      <c r="DL117" cm="1">
        <f t="array" ref="DL117">(BL117/INDEX($CX117:$DG117,,MATCH(DL$3,$CX$3:$DG$3,)))*$DG117</f>
        <v>0</v>
      </c>
      <c r="DM117" cm="1">
        <f t="array" ref="DM117">(BM117/INDEX($CX117:$DG117,,MATCH(DM$3,$CX$3:$DG$3,)))*$DG117</f>
        <v>0</v>
      </c>
      <c r="DN117" cm="1">
        <f t="array" ref="DN117">(BN117/INDEX($CX117:$DG117,,MATCH(DN$3,$CX$3:$DG$3,)))*$DG117</f>
        <v>0</v>
      </c>
      <c r="DO117" cm="1">
        <f t="array" ref="DO117">(BO117/INDEX($CX117:$DG117,,MATCH(DO$3,$CX$3:$DG$3,)))*$DG117</f>
        <v>0</v>
      </c>
      <c r="DP117" cm="1">
        <f t="array" ref="DP117">(BP117/INDEX($CX117:$DG117,,MATCH(DP$3,$CX$3:$DG$3,)))*$DG117</f>
        <v>0</v>
      </c>
      <c r="DQ117" cm="1">
        <f t="array" ref="DQ117">(BQ117/INDEX($CX117:$DG117,,MATCH(DQ$3,$CX$3:$DG$3,)))*$DG117</f>
        <v>0</v>
      </c>
      <c r="DS117" cm="1">
        <f t="array" ref="DS117">(BS117/INDEX($CX117:$DG117,,MATCH(DS$3,$CX$3:$DG$3,)))*$DG117</f>
        <v>1409.5256872558423</v>
      </c>
      <c r="DT117" cm="1">
        <f t="array" ref="DT117">(BT117/INDEX($CX117:$DG117,,MATCH(DT$3,$CX$3:$DG$3,)))*$DG117</f>
        <v>1545.2633767372279</v>
      </c>
      <c r="DU117" cm="1">
        <f t="array" ref="DU117">(BU117/INDEX($CX117:$DG117,,MATCH(DU$3,$CX$3:$DG$3,)))*$DG117</f>
        <v>1649.4091089037158</v>
      </c>
      <c r="DV117" cm="1">
        <f t="array" ref="DV117">(BV117/INDEX($CX117:$DG117,,MATCH(DV$3,$CX$3:$DG$3,)))*$DG117</f>
        <v>1888.4261575061046</v>
      </c>
      <c r="DW117" cm="1">
        <f t="array" ref="DW117">(BW117/INDEX($CX117:$DG117,,MATCH(DW$3,$CX$3:$DG$3,)))*$DG117</f>
        <v>2131.2237447395564</v>
      </c>
      <c r="DX117" cm="1">
        <f t="array" ref="DX117">(BX117/INDEX($CX117:$DG117,,MATCH(DX$3,$CX$3:$DG$3,)))*$DG117</f>
        <v>1934.8952467050021</v>
      </c>
      <c r="DY117" cm="1">
        <f t="array" ref="DY117">(BY117/INDEX($CX117:$DG117,,MATCH(DY$3,$CX$3:$DG$3,)))*$DG117</f>
        <v>2103.4616168305429</v>
      </c>
      <c r="DZ117" cm="1">
        <f t="array" ref="DZ117">(BZ117/INDEX($CX117:$DG117,,MATCH(DZ$3,$CX$3:$DG$3,)))*$DG117</f>
        <v>2176.8121149979024</v>
      </c>
      <c r="EA117" cm="1">
        <f t="array" ref="EA117">(CA117/INDEX($CX117:$DG117,,MATCH(EA$3,$CX$3:$DG$3,)))*$DG117</f>
        <v>2201.5054781538856</v>
      </c>
      <c r="EB117" cm="1">
        <f t="array" ref="EB117">(CB117/INDEX($CX117:$DG117,,MATCH(EB$3,$CX$3:$DG$3,)))*$DG117</f>
        <v>2455.6890384600001</v>
      </c>
      <c r="EC117" s="53" cm="1">
        <f t="array" ref="EC117">(CC117/INDEX($CX117:$DG117,,MATCH(EC$3,$CX$3:$DG$3,)))*$DG117</f>
        <v>3.1089542288686309</v>
      </c>
      <c r="ED117" cm="1">
        <f t="array" ref="ED117">(CD117/INDEX($CX117:$DG117,,MATCH(ED$3,$CX$3:$DG$3,)))*$DG117</f>
        <v>3.2862858457410091</v>
      </c>
      <c r="EE117" cm="1">
        <f t="array" ref="EE117">(CE117/INDEX($CX117:$DG117,,MATCH(EE$3,$CX$3:$DG$3,)))*$DG117</f>
        <v>3.2994734391966145</v>
      </c>
      <c r="EF117" cm="1">
        <f t="array" ref="EF117">(CF117/INDEX($CX117:$DG117,,MATCH(EF$3,$CX$3:$DG$3,)))*$DG117</f>
        <v>5.150361710716254</v>
      </c>
      <c r="EG117" cm="1">
        <f t="array" ref="EG117">(CG117/INDEX($CX117:$DG117,,MATCH(EG$3,$CX$3:$DG$3,)))*$DG117</f>
        <v>5.2538159082188454</v>
      </c>
      <c r="EH117" cm="1">
        <f t="array" ref="EH117">(CH117/INDEX($CX117:$DG117,,MATCH(EH$3,$CX$3:$DG$3,)))*$DG117</f>
        <v>4.5178982411165505</v>
      </c>
      <c r="EI117" cm="1">
        <f t="array" ref="EI117">(CI117/INDEX($CX117:$DG117,,MATCH(EI$3,$CX$3:$DG$3,)))*$DG117</f>
        <v>6.5071716798002326</v>
      </c>
      <c r="EJ117" cm="1">
        <f t="array" ref="EJ117">(CJ117/INDEX($CX117:$DG117,,MATCH(EJ$3,$CX$3:$DG$3,)))*$DG117</f>
        <v>6.8188446294980043</v>
      </c>
      <c r="EK117" cm="1">
        <f t="array" ref="EK117">(CK117/INDEX($CX117:$DG117,,MATCH(EK$3,$CX$3:$DG$3,)))*$DG117</f>
        <v>6.6078764730154536</v>
      </c>
      <c r="EL117" cm="1">
        <f t="array" ref="EL117">(CL117/INDEX($CX117:$DG117,,MATCH(EL$3,$CX$3:$DG$3,)))*$DG117</f>
        <v>7.3949246217200395</v>
      </c>
      <c r="EM117" cm="1">
        <f t="array" ref="EM117">(CM117/INDEX($CX117:$DG117,,MATCH(EM$3,$CX$3:$DG$3,)))*$DG117</f>
        <v>9.0828864578830206</v>
      </c>
      <c r="EN117" cm="1">
        <f t="array" ref="EN117">(CN117/INDEX($CX117:$DG117,,MATCH(EN$3,$CX$3:$DG$3,)))*$DG117</f>
        <v>9.6009651502254147</v>
      </c>
      <c r="EO117" cm="1">
        <f t="array" ref="EO117">(CO117/INDEX($CX117:$DG117,,MATCH(EO$3,$CX$3:$DG$3,)))*$DG117</f>
        <v>9.6394930297605139</v>
      </c>
      <c r="EP117" cm="1">
        <f t="array" ref="EP117">(CP117/INDEX($CX117:$DG117,,MATCH(EP$3,$CX$3:$DG$3,)))*$DG117</f>
        <v>15.046908764715873</v>
      </c>
      <c r="EQ117" cm="1">
        <f t="array" ref="EQ117">(CQ117/INDEX($CX117:$DG117,,MATCH(EQ$3,$CX$3:$DG$3,)))*$DG117</f>
        <v>15.349152754280615</v>
      </c>
      <c r="ER117" cm="1">
        <f t="array" ref="ER117">(CR117/INDEX($CX117:$DG117,,MATCH(ER$3,$CX$3:$DG$3,)))*$DG117</f>
        <v>13.199151139405528</v>
      </c>
      <c r="ES117" cm="1">
        <f t="array" ref="ES117">(CS117/INDEX($CX117:$DG117,,MATCH(ES$3,$CX$3:$DG$3,)))*$DG117</f>
        <v>19.010862553317722</v>
      </c>
      <c r="ET117" cm="1">
        <f t="array" ref="ET117">(CT117/INDEX($CX117:$DG117,,MATCH(ET$3,$CX$3:$DG$3,)))*$DG117</f>
        <v>19.921422762860757</v>
      </c>
      <c r="EU117" cm="1">
        <f t="array" ref="EU117">(CU117/INDEX($CX117:$DG117,,MATCH(EU$3,$CX$3:$DG$3,)))*$DG117</f>
        <v>19.305074090446492</v>
      </c>
      <c r="EV117" cm="1">
        <f t="array" ref="EV117">(CV117/INDEX($CX117:$DG117,,MATCH(EV$3,$CX$3:$DG$3,)))*$DG117</f>
        <v>21.604454668388367</v>
      </c>
      <c r="EW117">
        <f t="shared" si="94"/>
        <v>203.70597814917593</v>
      </c>
      <c r="EY117" s="96">
        <f t="shared" si="152"/>
        <v>2.205674048354059E-3</v>
      </c>
      <c r="EZ117" s="96">
        <f t="shared" si="153"/>
        <v>2.1266833183349572E-3</v>
      </c>
      <c r="FA117" s="96">
        <f t="shared" si="154"/>
        <v>2.0003972461323551E-3</v>
      </c>
      <c r="FB117" s="96">
        <f t="shared" si="155"/>
        <v>2.7273302110567724E-3</v>
      </c>
      <c r="FC117" s="96">
        <f t="shared" si="156"/>
        <v>2.4651639327812019E-3</v>
      </c>
      <c r="FD117" s="96">
        <f t="shared" si="157"/>
        <v>2.3349575377841414E-3</v>
      </c>
      <c r="FE117" s="96">
        <f t="shared" si="158"/>
        <v>3.0935538009032554E-3</v>
      </c>
      <c r="FF117" s="96">
        <f t="shared" si="159"/>
        <v>3.1324911242992482E-3</v>
      </c>
      <c r="FG117" s="96">
        <f t="shared" si="160"/>
        <v>3.001526245829111E-3</v>
      </c>
      <c r="FH117" s="96">
        <f t="shared" si="161"/>
        <v>3.0113440691812957E-3</v>
      </c>
      <c r="FJ117" s="96">
        <f t="shared" si="106"/>
        <v>3204.3817281862202</v>
      </c>
      <c r="FK117" s="96" t="str">
        <f>IF(AND('Country-wise data'!FJ117&gt;'non-R&amp;D ex_typologies'!$C$17,'Country-wise data'!FJ117&lt;'non-R&amp;D ex_typologies'!$D$17),"Small",IF(AND('Country-wise data'!FJ117&gt;'non-R&amp;D ex_typologies'!$E$17,'Country-wise data'!$FJ$4&lt;'non-R&amp;D ex_typologies'!$F$17),"Medium","Large"))</f>
        <v>Medium</v>
      </c>
      <c r="FL117" t="str">
        <f>IF($FK117='non-R&amp;D ex_typologies'!$C$16,IF(AND('Country-wise data'!EY117&gt;'non-R&amp;D ex_typologies'!$C$21,'Country-wise data'!EY117&lt;'non-R&amp;D ex_typologies'!$D$21),'non-R&amp;D ex_typologies'!$B$21,IF(AND('Country-wise data'!EY117&gt;'non-R&amp;D ex_typologies'!$C$19,'Country-wise data'!EY117&lt;'non-R&amp;D ex_typologies'!$D$19),'non-R&amp;D ex_typologies'!$B$19,'non-R&amp;D ex_typologies'!$B$20)),IF($FK117='non-R&amp;D ex_typologies'!$E$16,IF(AND('Country-wise data'!EY117&gt;'non-R&amp;D ex_typologies'!$E$21,'Country-wise data'!EY117&lt;'non-R&amp;D ex_typologies'!$F$21),'non-R&amp;D ex_typologies'!$B$21,IF(AND('Country-wise data'!EY117&gt;'non-R&amp;D ex_typologies'!$E$19,'Country-wise data'!EY117&lt;'non-R&amp;D ex_typologies'!$F$19),'non-R&amp;D ex_typologies'!$B$19,'non-R&amp;D ex_typologies'!$B$20)),IF(AND('Country-wise data'!EY117&gt;'non-R&amp;D ex_typologies'!$G$21,'Country-wise data'!EY117&lt;'non-R&amp;D ex_typologies'!$H$21),'non-R&amp;D ex_typologies'!$B$21,IF(AND('Country-wise data'!EY117&gt;'non-R&amp;D ex_typologies'!$G$19,'Country-wise data'!EY117&lt;'non-R&amp;D ex_typologies'!$H$19),'non-R&amp;D ex_typologies'!$B$19,'non-R&amp;D ex_typologies'!$B$20))))</f>
        <v>Program heavy</v>
      </c>
      <c r="FM117" t="str">
        <f>IF($FK117='non-R&amp;D ex_typologies'!$C$16,IF(AND('Country-wise data'!EZ117&gt;'non-R&amp;D ex_typologies'!$C$21,'Country-wise data'!EZ117&lt;'non-R&amp;D ex_typologies'!$D$21),'non-R&amp;D ex_typologies'!$B$21,IF(AND('Country-wise data'!EZ117&gt;'non-R&amp;D ex_typologies'!$C$19,'Country-wise data'!EZ117&lt;'non-R&amp;D ex_typologies'!$D$19),'non-R&amp;D ex_typologies'!$B$19,'non-R&amp;D ex_typologies'!$B$20)),IF($FK117='non-R&amp;D ex_typologies'!$E$16,IF(AND('Country-wise data'!EZ117&gt;'non-R&amp;D ex_typologies'!$E$21,'Country-wise data'!EZ117&lt;'non-R&amp;D ex_typologies'!$F$21),'non-R&amp;D ex_typologies'!$B$21,IF(AND('Country-wise data'!EZ117&gt;'non-R&amp;D ex_typologies'!$E$19,'Country-wise data'!EZ117&lt;'non-R&amp;D ex_typologies'!$F$19),'non-R&amp;D ex_typologies'!$B$19,'non-R&amp;D ex_typologies'!$B$20)),IF(AND('Country-wise data'!EZ117&gt;'non-R&amp;D ex_typologies'!$G$21,'Country-wise data'!EZ117&lt;'non-R&amp;D ex_typologies'!$H$21),'non-R&amp;D ex_typologies'!$B$21,IF(AND('Country-wise data'!EZ117&gt;'non-R&amp;D ex_typologies'!$G$19,'Country-wise data'!EZ117&lt;'non-R&amp;D ex_typologies'!$H$19),'non-R&amp;D ex_typologies'!$B$19,'non-R&amp;D ex_typologies'!$B$20))))</f>
        <v>Program heavy</v>
      </c>
      <c r="FN117" t="str">
        <f>IF($FK117='non-R&amp;D ex_typologies'!$C$16,IF(AND('Country-wise data'!FA117&gt;'non-R&amp;D ex_typologies'!$C$21,'Country-wise data'!FA117&lt;'non-R&amp;D ex_typologies'!$D$21),'non-R&amp;D ex_typologies'!$B$21,IF(AND('Country-wise data'!FA117&gt;'non-R&amp;D ex_typologies'!$C$19,'Country-wise data'!FA117&lt;'non-R&amp;D ex_typologies'!$D$19),'non-R&amp;D ex_typologies'!$B$19,'non-R&amp;D ex_typologies'!$B$20)),IF($FK117='non-R&amp;D ex_typologies'!$E$16,IF(AND('Country-wise data'!FA117&gt;'non-R&amp;D ex_typologies'!$E$21,'Country-wise data'!FA117&lt;'non-R&amp;D ex_typologies'!$F$21),'non-R&amp;D ex_typologies'!$B$21,IF(AND('Country-wise data'!FA117&gt;'non-R&amp;D ex_typologies'!$E$19,'Country-wise data'!FA117&lt;'non-R&amp;D ex_typologies'!$F$19),'non-R&amp;D ex_typologies'!$B$19,'non-R&amp;D ex_typologies'!$B$20)),IF(AND('Country-wise data'!FA117&gt;'non-R&amp;D ex_typologies'!$G$21,'Country-wise data'!FA117&lt;'non-R&amp;D ex_typologies'!$H$21),'non-R&amp;D ex_typologies'!$B$21,IF(AND('Country-wise data'!FA117&gt;'non-R&amp;D ex_typologies'!$G$19,'Country-wise data'!FA117&lt;'non-R&amp;D ex_typologies'!$H$19),'non-R&amp;D ex_typologies'!$B$19,'non-R&amp;D ex_typologies'!$B$20))))</f>
        <v>Program heavy</v>
      </c>
      <c r="FO117" t="str">
        <f>IF($FK117='non-R&amp;D ex_typologies'!$C$16,IF(AND('Country-wise data'!FB117&gt;'non-R&amp;D ex_typologies'!$C$21,'Country-wise data'!FB117&lt;'non-R&amp;D ex_typologies'!$D$21),'non-R&amp;D ex_typologies'!$B$21,IF(AND('Country-wise data'!FB117&gt;'non-R&amp;D ex_typologies'!$C$19,'Country-wise data'!FB117&lt;'non-R&amp;D ex_typologies'!$D$19),'non-R&amp;D ex_typologies'!$B$19,'non-R&amp;D ex_typologies'!$B$20)),IF($FK117='non-R&amp;D ex_typologies'!$E$16,IF(AND('Country-wise data'!FB117&gt;'non-R&amp;D ex_typologies'!$E$21,'Country-wise data'!FB117&lt;'non-R&amp;D ex_typologies'!$F$21),'non-R&amp;D ex_typologies'!$B$21,IF(AND('Country-wise data'!FB117&gt;'non-R&amp;D ex_typologies'!$E$19,'Country-wise data'!FB117&lt;'non-R&amp;D ex_typologies'!$F$19),'non-R&amp;D ex_typologies'!$B$19,'non-R&amp;D ex_typologies'!$B$20)),IF(AND('Country-wise data'!FB117&gt;'non-R&amp;D ex_typologies'!$G$21,'Country-wise data'!FB117&lt;'non-R&amp;D ex_typologies'!$H$21),'non-R&amp;D ex_typologies'!$B$21,IF(AND('Country-wise data'!FB117&gt;'non-R&amp;D ex_typologies'!$G$19,'Country-wise data'!FB117&lt;'non-R&amp;D ex_typologies'!$H$19),'non-R&amp;D ex_typologies'!$B$19,'non-R&amp;D ex_typologies'!$B$20))))</f>
        <v>Program heavy</v>
      </c>
      <c r="FP117" t="str">
        <f>IF($FK117='non-R&amp;D ex_typologies'!$C$16,IF(AND('Country-wise data'!FC117&gt;'non-R&amp;D ex_typologies'!$C$21,'Country-wise data'!FC117&lt;'non-R&amp;D ex_typologies'!$D$21),'non-R&amp;D ex_typologies'!$B$21,IF(AND('Country-wise data'!FC117&gt;'non-R&amp;D ex_typologies'!$C$19,'Country-wise data'!FC117&lt;'non-R&amp;D ex_typologies'!$D$19),'non-R&amp;D ex_typologies'!$B$19,'non-R&amp;D ex_typologies'!$B$20)),IF($FK117='non-R&amp;D ex_typologies'!$E$16,IF(AND('Country-wise data'!FC117&gt;'non-R&amp;D ex_typologies'!$E$21,'Country-wise data'!FC117&lt;'non-R&amp;D ex_typologies'!$F$21),'non-R&amp;D ex_typologies'!$B$21,IF(AND('Country-wise data'!FC117&gt;'non-R&amp;D ex_typologies'!$E$19,'Country-wise data'!FC117&lt;'non-R&amp;D ex_typologies'!$F$19),'non-R&amp;D ex_typologies'!$B$19,'non-R&amp;D ex_typologies'!$B$20)),IF(AND('Country-wise data'!FC117&gt;'non-R&amp;D ex_typologies'!$G$21,'Country-wise data'!FC117&lt;'non-R&amp;D ex_typologies'!$H$21),'non-R&amp;D ex_typologies'!$B$21,IF(AND('Country-wise data'!FC117&gt;'non-R&amp;D ex_typologies'!$G$19,'Country-wise data'!FC117&lt;'non-R&amp;D ex_typologies'!$H$19),'non-R&amp;D ex_typologies'!$B$19,'non-R&amp;D ex_typologies'!$B$20))))</f>
        <v>Program heavy</v>
      </c>
      <c r="FQ117" t="str">
        <f>IF($FK117='non-R&amp;D ex_typologies'!$C$16,IF(AND('Country-wise data'!FD117&gt;'non-R&amp;D ex_typologies'!$C$21,'Country-wise data'!FD117&lt;'non-R&amp;D ex_typologies'!$D$21),'non-R&amp;D ex_typologies'!$B$21,IF(AND('Country-wise data'!FD117&gt;'non-R&amp;D ex_typologies'!$C$19,'Country-wise data'!FD117&lt;'non-R&amp;D ex_typologies'!$D$19),'non-R&amp;D ex_typologies'!$B$19,'non-R&amp;D ex_typologies'!$B$20)),IF($FK117='non-R&amp;D ex_typologies'!$E$16,IF(AND('Country-wise data'!FD117&gt;'non-R&amp;D ex_typologies'!$E$21,'Country-wise data'!FD117&lt;'non-R&amp;D ex_typologies'!$F$21),'non-R&amp;D ex_typologies'!$B$21,IF(AND('Country-wise data'!FD117&gt;'non-R&amp;D ex_typologies'!$E$19,'Country-wise data'!FD117&lt;'non-R&amp;D ex_typologies'!$F$19),'non-R&amp;D ex_typologies'!$B$19,'non-R&amp;D ex_typologies'!$B$20)),IF(AND('Country-wise data'!FD117&gt;'non-R&amp;D ex_typologies'!$G$21,'Country-wise data'!FD117&lt;'non-R&amp;D ex_typologies'!$H$21),'non-R&amp;D ex_typologies'!$B$21,IF(AND('Country-wise data'!FD117&gt;'non-R&amp;D ex_typologies'!$G$19,'Country-wise data'!FD117&lt;'non-R&amp;D ex_typologies'!$H$19),'non-R&amp;D ex_typologies'!$B$19,'non-R&amp;D ex_typologies'!$B$20))))</f>
        <v>Program heavy</v>
      </c>
      <c r="FR117" t="str">
        <f>IF($FK117='non-R&amp;D ex_typologies'!$C$16,IF(AND('Country-wise data'!FE117&gt;'non-R&amp;D ex_typologies'!$C$21,'Country-wise data'!FE117&lt;'non-R&amp;D ex_typologies'!$D$21),'non-R&amp;D ex_typologies'!$B$21,IF(AND('Country-wise data'!FE117&gt;'non-R&amp;D ex_typologies'!$C$19,'Country-wise data'!FE117&lt;'non-R&amp;D ex_typologies'!$D$19),'non-R&amp;D ex_typologies'!$B$19,'non-R&amp;D ex_typologies'!$B$20)),IF($FK117='non-R&amp;D ex_typologies'!$E$16,IF(AND('Country-wise data'!FE117&gt;'non-R&amp;D ex_typologies'!$E$21,'Country-wise data'!FE117&lt;'non-R&amp;D ex_typologies'!$F$21),'non-R&amp;D ex_typologies'!$B$21,IF(AND('Country-wise data'!FE117&gt;'non-R&amp;D ex_typologies'!$E$19,'Country-wise data'!FE117&lt;'non-R&amp;D ex_typologies'!$F$19),'non-R&amp;D ex_typologies'!$B$19,'non-R&amp;D ex_typologies'!$B$20)),IF(AND('Country-wise data'!FE117&gt;'non-R&amp;D ex_typologies'!$G$21,'Country-wise data'!FE117&lt;'non-R&amp;D ex_typologies'!$H$21),'non-R&amp;D ex_typologies'!$B$21,IF(AND('Country-wise data'!FE117&gt;'non-R&amp;D ex_typologies'!$G$19,'Country-wise data'!FE117&lt;'non-R&amp;D ex_typologies'!$H$19),'non-R&amp;D ex_typologies'!$B$19,'non-R&amp;D ex_typologies'!$B$20))))</f>
        <v>Program heavy</v>
      </c>
      <c r="FS117" t="str">
        <f>IF($FK117='non-R&amp;D ex_typologies'!$C$16,IF(AND('Country-wise data'!FF117&gt;'non-R&amp;D ex_typologies'!$C$21,'Country-wise data'!FF117&lt;'non-R&amp;D ex_typologies'!$D$21),'non-R&amp;D ex_typologies'!$B$21,IF(AND('Country-wise data'!FF117&gt;'non-R&amp;D ex_typologies'!$C$19,'Country-wise data'!FF117&lt;'non-R&amp;D ex_typologies'!$D$19),'non-R&amp;D ex_typologies'!$B$19,'non-R&amp;D ex_typologies'!$B$20)),IF($FK117='non-R&amp;D ex_typologies'!$E$16,IF(AND('Country-wise data'!FF117&gt;'non-R&amp;D ex_typologies'!$E$21,'Country-wise data'!FF117&lt;'non-R&amp;D ex_typologies'!$F$21),'non-R&amp;D ex_typologies'!$B$21,IF(AND('Country-wise data'!FF117&gt;'non-R&amp;D ex_typologies'!$E$19,'Country-wise data'!FF117&lt;'non-R&amp;D ex_typologies'!$F$19),'non-R&amp;D ex_typologies'!$B$19,'non-R&amp;D ex_typologies'!$B$20)),IF(AND('Country-wise data'!FF117&gt;'non-R&amp;D ex_typologies'!$G$21,'Country-wise data'!FF117&lt;'non-R&amp;D ex_typologies'!$H$21),'non-R&amp;D ex_typologies'!$B$21,IF(AND('Country-wise data'!FF117&gt;'non-R&amp;D ex_typologies'!$G$19,'Country-wise data'!FF117&lt;'non-R&amp;D ex_typologies'!$H$19),'non-R&amp;D ex_typologies'!$B$19,'non-R&amp;D ex_typologies'!$B$20))))</f>
        <v>Program heavy</v>
      </c>
      <c r="FT117" t="str">
        <f>IF($FK117='non-R&amp;D ex_typologies'!$C$16,IF(AND('Country-wise data'!FG117&gt;'non-R&amp;D ex_typologies'!$C$21,'Country-wise data'!FG117&lt;'non-R&amp;D ex_typologies'!$D$21),'non-R&amp;D ex_typologies'!$B$21,IF(AND('Country-wise data'!FG117&gt;'non-R&amp;D ex_typologies'!$C$19,'Country-wise data'!FG117&lt;'non-R&amp;D ex_typologies'!$D$19),'non-R&amp;D ex_typologies'!$B$19,'non-R&amp;D ex_typologies'!$B$20)),IF($FK117='non-R&amp;D ex_typologies'!$E$16,IF(AND('Country-wise data'!FG117&gt;'non-R&amp;D ex_typologies'!$E$21,'Country-wise data'!FG117&lt;'non-R&amp;D ex_typologies'!$F$21),'non-R&amp;D ex_typologies'!$B$21,IF(AND('Country-wise data'!FG117&gt;'non-R&amp;D ex_typologies'!$E$19,'Country-wise data'!FG117&lt;'non-R&amp;D ex_typologies'!$F$19),'non-R&amp;D ex_typologies'!$B$19,'non-R&amp;D ex_typologies'!$B$20)),IF(AND('Country-wise data'!FG117&gt;'non-R&amp;D ex_typologies'!$G$21,'Country-wise data'!FG117&lt;'non-R&amp;D ex_typologies'!$H$21),'non-R&amp;D ex_typologies'!$B$21,IF(AND('Country-wise data'!FG117&gt;'non-R&amp;D ex_typologies'!$G$19,'Country-wise data'!FG117&lt;'non-R&amp;D ex_typologies'!$H$19),'non-R&amp;D ex_typologies'!$B$19,'non-R&amp;D ex_typologies'!$B$20))))</f>
        <v>Program heavy</v>
      </c>
      <c r="FU117" t="str">
        <f>IF($FK117='non-R&amp;D ex_typologies'!$C$16,IF(AND('Country-wise data'!FH117&gt;'non-R&amp;D ex_typologies'!$C$21,'Country-wise data'!FH117&lt;'non-R&amp;D ex_typologies'!$D$21),'non-R&amp;D ex_typologies'!$B$21,IF(AND('Country-wise data'!FH117&gt;'non-R&amp;D ex_typologies'!$C$19,'Country-wise data'!FH117&lt;'non-R&amp;D ex_typologies'!$D$19),'non-R&amp;D ex_typologies'!$B$19,'non-R&amp;D ex_typologies'!$B$20)),IF($FK117='non-R&amp;D ex_typologies'!$E$16,IF(AND('Country-wise data'!FH117&gt;'non-R&amp;D ex_typologies'!$E$21,'Country-wise data'!FH117&lt;'non-R&amp;D ex_typologies'!$F$21),'non-R&amp;D ex_typologies'!$B$21,IF(AND('Country-wise data'!FH117&gt;'non-R&amp;D ex_typologies'!$E$19,'Country-wise data'!FH117&lt;'non-R&amp;D ex_typologies'!$F$19),'non-R&amp;D ex_typologies'!$B$19,'non-R&amp;D ex_typologies'!$B$20)),IF(AND('Country-wise data'!FH117&gt;'non-R&amp;D ex_typologies'!$G$21,'Country-wise data'!FH117&lt;'non-R&amp;D ex_typologies'!$H$21),'non-R&amp;D ex_typologies'!$B$21,IF(AND('Country-wise data'!FH117&gt;'non-R&amp;D ex_typologies'!$G$19,'Country-wise data'!FH117&lt;'non-R&amp;D ex_typologies'!$H$19),'non-R&amp;D ex_typologies'!$B$19,'non-R&amp;D ex_typologies'!$B$20))))</f>
        <v>Program heavy</v>
      </c>
    </row>
    <row r="118" spans="2:177" x14ac:dyDescent="0.35">
      <c r="B118" s="12" t="s">
        <v>295</v>
      </c>
      <c r="C118" t="s">
        <v>296</v>
      </c>
      <c r="D118" t="s">
        <v>405</v>
      </c>
      <c r="E118" t="s">
        <v>405</v>
      </c>
      <c r="F118" t="s">
        <v>372</v>
      </c>
      <c r="G118" s="55">
        <f>Assumptions!$C$13</f>
        <v>1.1000000000000001</v>
      </c>
      <c r="H118">
        <f>SUMIFS('IFPRI SPEED'!AL:AL,'IFPRI SPEED'!$A:$A,'Country-wise data'!$B118)*1000*G118</f>
        <v>0</v>
      </c>
      <c r="I118">
        <f>IF(SUMIFS('IFPRI SPEED'!AM:AM,'IFPRI SPEED'!$A:$A,'Country-wise data'!$B118)*1000=0,H118*(1+Assumptions!$C$9),SUMIFS('IFPRI SPEED'!AM:AM,'IFPRI SPEED'!$A:$A,'Country-wise data'!$B118)*1000*$G118)</f>
        <v>0</v>
      </c>
      <c r="J118">
        <f>IF(SUMIFS('IFPRI SPEED'!AN:AN,'IFPRI SPEED'!$A:$A,'Country-wise data'!$B118)*1000=0,I118*(1+Assumptions!$C$9),SUMIFS('IFPRI SPEED'!AN:AN,'IFPRI SPEED'!$A:$A,'Country-wise data'!$B118)*1000*$G118)</f>
        <v>0</v>
      </c>
      <c r="K118">
        <f>IF(SUMIFS('IFPRI SPEED'!AO:AO,'IFPRI SPEED'!$A:$A,'Country-wise data'!$B118)*1000=0,J118*(1+Assumptions!$C$9),SUMIFS('IFPRI SPEED'!AO:AO,'IFPRI SPEED'!$A:$A,'Country-wise data'!$B118)*1000*$G118)</f>
        <v>0</v>
      </c>
      <c r="L118">
        <f>IF(SUMIFS('IFPRI SPEED'!AP:AP,'IFPRI SPEED'!$A:$A,'Country-wise data'!$B118)*1000=0,K118*(1+Assumptions!$C$9),SUMIFS('IFPRI SPEED'!AP:AP,'IFPRI SPEED'!$A:$A,'Country-wise data'!$B118)*1000*$G118)</f>
        <v>0</v>
      </c>
      <c r="M118">
        <f>IF(SUMIFS('IFPRI SPEED'!AQ:AQ,'IFPRI SPEED'!$A:$A,'Country-wise data'!$B118)*1000=0,L118*(1+Assumptions!$C$9),SUMIFS('IFPRI SPEED'!AQ:AQ,'IFPRI SPEED'!$A:$A,'Country-wise data'!$B118)*1000*$G118)</f>
        <v>0</v>
      </c>
      <c r="N118">
        <f>IF(SUMIFS('IFPRI SPEED'!AR:AR,'IFPRI SPEED'!$A:$A,'Country-wise data'!$B118)*1000=0,M118*(1+Assumptions!$C$9),SUMIFS('IFPRI SPEED'!AR:AR,'IFPRI SPEED'!$A:$A,'Country-wise data'!$B118)*1000*$G118)</f>
        <v>0</v>
      </c>
      <c r="O118">
        <f>IF(SUMIFS('IFPRI SPEED'!AS:AS,'IFPRI SPEED'!$A:$A,'Country-wise data'!$B118)*1000=0,N118*(1+Assumptions!$C$9),SUMIFS('IFPRI SPEED'!AS:AS,'IFPRI SPEED'!$A:$A,'Country-wise data'!$B118)*1000*$G118)</f>
        <v>0</v>
      </c>
      <c r="P118">
        <f>IF(SUMIFS('IFPRI SPEED'!AT:AT,'IFPRI SPEED'!$A:$A,'Country-wise data'!$B118)*1000=0,O118*(1+Assumptions!$C$9),SUMIFS('IFPRI SPEED'!AT:AT,'IFPRI SPEED'!$A:$A,'Country-wise data'!$B118)*1000*$G118)</f>
        <v>0</v>
      </c>
      <c r="Q118">
        <f>IF(SUMIFS('IFPRI SPEED'!AU:AU,'IFPRI SPEED'!$A:$A,'Country-wise data'!$B118)*1000=0,P118*(1+Assumptions!$C$9),SUMIFS('IFPRI SPEED'!AU:AU,'IFPRI SPEED'!$A:$A,'Country-wise data'!$B118)*1000*$G118)</f>
        <v>0</v>
      </c>
      <c r="R118" s="36">
        <f t="shared" si="148"/>
        <v>0</v>
      </c>
      <c r="S118">
        <f>SUMIFS(FAOstat!CE:CE,FAOstat!$B:$B,'Country-wise data'!$B118)</f>
        <v>207.50198</v>
      </c>
      <c r="T118">
        <f>SUMIFS(FAOstat!CF:CF,FAOstat!$B:$B,'Country-wise data'!$B118)</f>
        <v>247.053528</v>
      </c>
      <c r="U118">
        <f>SUMIFS(FAOstat!CG:CG,FAOstat!$B:$B,'Country-wise data'!$B118)</f>
        <v>270.80150500000002</v>
      </c>
      <c r="V118">
        <f>SUMIFS(FAOstat!CH:CH,FAOstat!$B:$B,'Country-wise data'!$B118)</f>
        <v>285.26227299999999</v>
      </c>
      <c r="W118">
        <f>SUMIFS(FAOstat!CI:CI,FAOstat!$B:$B,'Country-wise data'!$B118)</f>
        <v>293.15656300000001</v>
      </c>
      <c r="X118">
        <f>SUMIFS(FAOstat!CJ:CJ,FAOstat!$B:$B,'Country-wise data'!$B118)</f>
        <v>275.98823299999998</v>
      </c>
      <c r="Y118">
        <f>SUMIFS(FAOstat!CK:CK,FAOstat!$B:$B,'Country-wise data'!$B118)</f>
        <v>301.371532</v>
      </c>
      <c r="Z118">
        <f>SUMIFS(FAOstat!CL:CL,FAOstat!$B:$B,'Country-wise data'!$B118)</f>
        <v>319.80283100000003</v>
      </c>
      <c r="AA118">
        <f>SUMIFS(FAOstat!CM:CM,FAOstat!$B:$B,'Country-wise data'!$B118)</f>
        <v>336.54109</v>
      </c>
      <c r="AB118">
        <f>SUMIFS(FAOstat!CN:CN,FAOstat!$B:$B,'Country-wise data'!$B118)</f>
        <v>343.2719118</v>
      </c>
      <c r="AC118" s="53">
        <f>IFERROR(INDEX('ASTI data (new)'!$AF$6:$AL$130,MATCH('Country-wise data'!$B118,'ASTI data (new)'!$C$6:$C$130,),MATCH('Country-wise data'!AC$3,'ASTI data (new)'!$AF$5:$AL$5,)),(INDEX(Assumptions!$G$154:$P$345,MATCH('Country-wise data'!$B118,Assumptions!$B$154:$B$344,),MATCH('Country-wise data'!AC$3,Assumptions!$G$153:$P$153,))*S118))</f>
        <v>0.78605233485881076</v>
      </c>
      <c r="AD118" s="53">
        <f>IFERROR(INDEX('ASTI data (new)'!$AF$6:$AL$130,MATCH('Country-wise data'!$B118,'ASTI data (new)'!$C$6:$C$130,),MATCH('Country-wise data'!AD$3,'ASTI data (new)'!$AF$5:$AL$5,)),(INDEX(Assumptions!$G$154:$P$345,MATCH('Country-wise data'!$B118,Assumptions!$B$154:$B$344,),MATCH('Country-wise data'!AD$3,Assumptions!$G$153:$P$153,))*T118))</f>
        <v>1.0107015170930069</v>
      </c>
      <c r="AE118" s="53">
        <f>IFERROR(INDEX('ASTI data (new)'!$AF$6:$AL$130,MATCH('Country-wise data'!$B118,'ASTI data (new)'!$C$6:$C$130,),MATCH('Country-wise data'!AE$3,'ASTI data (new)'!$AF$5:$AL$5,)),(INDEX(Assumptions!$G$154:$P$345,MATCH('Country-wise data'!$B118,Assumptions!$B$154:$B$344,),MATCH('Country-wise data'!AE$3,Assumptions!$G$153:$P$153,))*U118))</f>
        <v>1.1432049137064593</v>
      </c>
      <c r="AF118" s="53">
        <f>IFERROR(INDEX('ASTI data (new)'!$AF$6:$AL$130,MATCH('Country-wise data'!$B118,'ASTI data (new)'!$C$6:$C$130,),MATCH('Country-wise data'!AF$3,'ASTI data (new)'!$AF$5:$AL$5,)),(INDEX(Assumptions!$G$154:$P$345,MATCH('Country-wise data'!$B118,Assumptions!$B$154:$B$344,),MATCH('Country-wise data'!AF$3,Assumptions!$G$153:$P$153,))*V118))</f>
        <v>1.1159978156912331</v>
      </c>
      <c r="AG118" s="53">
        <f>IFERROR(INDEX('ASTI data (new)'!$AF$6:$AL$130,MATCH('Country-wise data'!$B118,'ASTI data (new)'!$C$6:$C$130,),MATCH('Country-wise data'!AG$3,'ASTI data (new)'!$AF$5:$AL$5,)),(INDEX(Assumptions!$G$154:$P$345,MATCH('Country-wise data'!$B118,Assumptions!$B$154:$B$344,),MATCH('Country-wise data'!AG$3,Assumptions!$G$153:$P$153,))*W118))</f>
        <v>1.1556140875744227</v>
      </c>
      <c r="AH118" s="53">
        <f>IFERROR(INDEX('ASTI data (new)'!$AF$6:$AL$130,MATCH('Country-wise data'!$B118,'ASTI data (new)'!$C$6:$C$130,),MATCH('Country-wise data'!AH$3,'ASTI data (new)'!$AF$5:$AL$5,)),(INDEX(Assumptions!$G$154:$P$345,MATCH('Country-wise data'!$B118,Assumptions!$B$154:$B$344,),MATCH('Country-wise data'!AH$3,Assumptions!$G$153:$P$153,))*X118))</f>
        <v>0.62684997742063908</v>
      </c>
      <c r="AI118" s="53">
        <f>IFERROR(INDEX('ASTI data (new)'!$AF$6:$AL$130,MATCH('Country-wise data'!$B118,'ASTI data (new)'!$C$6:$C$130,),MATCH('Country-wise data'!AI$3,'ASTI data (new)'!$AF$5:$AL$5,)),(INDEX(Assumptions!$G$154:$P$345,MATCH('Country-wise data'!$B118,Assumptions!$B$154:$B$344,),MATCH('Country-wise data'!AI$3,Assumptions!$G$153:$P$153,))*Y118))</f>
        <v>0.67947841826840039</v>
      </c>
      <c r="AJ118" s="53">
        <f t="shared" ref="AJ118:AL118" si="170">IFERROR((1+($AI118/$AF118)^(1/3)-1)*AI118,0)</f>
        <v>0.57589915503212996</v>
      </c>
      <c r="AK118" s="53">
        <f t="shared" si="170"/>
        <v>0.48810944961567931</v>
      </c>
      <c r="AL118" s="53">
        <f t="shared" si="170"/>
        <v>0.41370235174390757</v>
      </c>
      <c r="AM118" s="55" cm="1">
        <f t="array" ref="AM118">INDEX('non-R&amp;D ex_typologies'!$J$8:$J$10,MATCH('Country-wise data'!FL118,'non-R&amp;D ex_typologies'!$F$8:$F$10,),)*'Country-wise data'!AC118</f>
        <v>2.2964712832310097</v>
      </c>
      <c r="AN118" s="55" cm="1">
        <f t="array" ref="AN118">INDEX('non-R&amp;D ex_typologies'!$J$8:$J$10,MATCH('Country-wise data'!FM118,'non-R&amp;D ex_typologies'!$F$8:$F$10,),)*'Country-wise data'!AD118</f>
        <v>2.952789409803112</v>
      </c>
      <c r="AO118" s="55" cm="1">
        <f t="array" ref="AO118">INDEX('non-R&amp;D ex_typologies'!$J$8:$J$10,MATCH('Country-wise data'!FN118,'non-R&amp;D ex_typologies'!$F$8:$F$10,),)*'Country-wise data'!AE118</f>
        <v>3.3399013510303059</v>
      </c>
      <c r="AP118" s="55" cm="1">
        <f t="array" ref="AP118">INDEX('non-R&amp;D ex_typologies'!$J$8:$J$10,MATCH('Country-wise data'!FO118,'non-R&amp;D ex_typologies'!$F$8:$F$10,),)*'Country-wise data'!AF118</f>
        <v>3.2604151431517416</v>
      </c>
      <c r="AQ118" s="55" cm="1">
        <f t="array" ref="AQ118">INDEX('non-R&amp;D ex_typologies'!$J$8:$J$10,MATCH('Country-wise data'!FP118,'non-R&amp;D ex_typologies'!$F$8:$F$10,),)*'Country-wise data'!AG118</f>
        <v>3.3761550585414186</v>
      </c>
      <c r="AR118" s="55" cm="1">
        <f t="array" ref="AR118">INDEX('non-R&amp;D ex_typologies'!$J$8:$J$10,MATCH('Country-wise data'!FQ118,'non-R&amp;D ex_typologies'!$F$8:$F$10,),)*'Country-wise data'!AH118</f>
        <v>1.831357669459849</v>
      </c>
      <c r="AS118" s="55" cm="1">
        <f t="array" ref="AS118">INDEX('non-R&amp;D ex_typologies'!$J$8:$J$10,MATCH('Country-wise data'!FR118,'non-R&amp;D ex_typologies'!$F$8:$F$10,),)*'Country-wise data'!AI118</f>
        <v>1.9851129574074566</v>
      </c>
      <c r="AT118" s="55" cm="1">
        <f t="array" ref="AT118">INDEX('non-R&amp;D ex_typologies'!$J$8:$J$10,MATCH('Country-wise data'!FS118,'non-R&amp;D ex_typologies'!$F$8:$F$10,),)*'Country-wise data'!AJ118</f>
        <v>1.6825035852171868</v>
      </c>
      <c r="AU118" s="55" cm="1">
        <f t="array" ref="AU118">INDEX('non-R&amp;D ex_typologies'!$J$8:$J$10,MATCH('Country-wise data'!FT118,'non-R&amp;D ex_typologies'!$F$8:$F$10,),)*'Country-wise data'!AK118</f>
        <v>1.4260237956260764</v>
      </c>
      <c r="AV118" s="55" cm="1">
        <f t="array" ref="AV118">INDEX('non-R&amp;D ex_typologies'!$J$8:$J$10,MATCH('Country-wise data'!FU118,'non-R&amp;D ex_typologies'!$F$8:$F$10,),)*'Country-wise data'!AL118</f>
        <v>1.2086416240410573</v>
      </c>
      <c r="AW118">
        <f t="shared" si="150"/>
        <v>31.354981898513902</v>
      </c>
      <c r="AX118" s="53">
        <f>INDEX('GDP deflators'!$AB$3:$AK$155,MATCH('Country-wise data'!$B118,'GDP deflators'!$B$3:$B$155,),MATCH('Country-wise data'!AX$3,'GDP deflators'!$D$2:$M$2,))</f>
        <v>68.821946046163731</v>
      </c>
      <c r="AY118" s="53">
        <f>INDEX('GDP deflators'!$AB$3:$AK$155,MATCH('Country-wise data'!$B118,'GDP deflators'!$B$3:$B$155,),MATCH('Country-wise data'!AY$3,'GDP deflators'!$D$2:$M$2,))</f>
        <v>78.885548767664375</v>
      </c>
      <c r="AZ118" s="53">
        <f>INDEX('GDP deflators'!$AB$3:$AK$155,MATCH('Country-wise data'!$B118,'GDP deflators'!$B$3:$B$155,),MATCH('Country-wise data'!AZ$3,'GDP deflators'!$D$2:$M$2,))</f>
        <v>82.83555190650975</v>
      </c>
      <c r="BA118" s="53">
        <f>INDEX('GDP deflators'!$AB$3:$AK$155,MATCH('Country-wise data'!$B118,'GDP deflators'!$B$3:$B$155,),MATCH('Country-wise data'!BA$3,'GDP deflators'!$D$2:$M$2,))</f>
        <v>84.773831237243272</v>
      </c>
      <c r="BB118" s="53">
        <f>INDEX('GDP deflators'!$AB$3:$AK$155,MATCH('Country-wise data'!$B118,'GDP deflators'!$B$3:$B$155,),MATCH('Country-wise data'!BB$3,'GDP deflators'!$D$2:$M$2,))</f>
        <v>86.888118786070564</v>
      </c>
      <c r="BC118" s="53">
        <f>INDEX('GDP deflators'!$AB$3:$AK$155,MATCH('Country-wise data'!$B118,'GDP deflators'!$B$3:$B$155,),MATCH('Country-wise data'!BC$3,'GDP deflators'!$D$2:$M$2,))</f>
        <v>89.564463259361389</v>
      </c>
      <c r="BD118" s="53">
        <f>INDEX('GDP deflators'!$AB$3:$AK$155,MATCH('Country-wise data'!$B118,'GDP deflators'!$B$3:$B$155,),MATCH('Country-wise data'!BD$3,'GDP deflators'!$D$2:$M$2,))</f>
        <v>92.857979539313817</v>
      </c>
      <c r="BE118" s="53">
        <f>INDEX('GDP deflators'!$AB$3:$AK$155,MATCH('Country-wise data'!$B118,'GDP deflators'!$B$3:$B$155,),MATCH('Country-wise data'!BE$3,'GDP deflators'!$D$2:$M$2,))</f>
        <v>94.583170585017314</v>
      </c>
      <c r="BF118" s="53">
        <f>INDEX('GDP deflators'!$AB$3:$AK$155,MATCH('Country-wise data'!$B118,'GDP deflators'!$B$3:$B$155,),MATCH('Country-wise data'!BF$3,'GDP deflators'!$D$2:$M$2,))</f>
        <v>97.85253507193103</v>
      </c>
      <c r="BG118" s="53">
        <f>INDEX('GDP deflators'!$AB$3:$AK$155,MATCH('Country-wise data'!$B118,'GDP deflators'!$B$3:$B$155,),MATCH('Country-wise data'!BG$3,'GDP deflators'!$D$2:$M$2,))</f>
        <v>100</v>
      </c>
      <c r="BH118" cm="1">
        <f t="array" ref="BH118">H118/(INDEX($AX118:$BG118,,MATCH(BH$3,$AX$3:$BG$3,))/100)</f>
        <v>0</v>
      </c>
      <c r="BI118" cm="1">
        <f t="array" ref="BI118">I118/(INDEX($AX118:$BG118,,MATCH(BI$3,$AX$3:$BG$3,))/100)</f>
        <v>0</v>
      </c>
      <c r="BJ118" cm="1">
        <f t="array" ref="BJ118">J118/(INDEX($AX118:$BG118,,MATCH(BJ$3,$AX$3:$BG$3,))/100)</f>
        <v>0</v>
      </c>
      <c r="BK118" cm="1">
        <f t="array" ref="BK118">K118/(INDEX($AX118:$BG118,,MATCH(BK$3,$AX$3:$BG$3,))/100)</f>
        <v>0</v>
      </c>
      <c r="BL118" cm="1">
        <f t="array" ref="BL118">L118/(INDEX($AX118:$BG118,,MATCH(BL$3,$AX$3:$BG$3,))/100)</f>
        <v>0</v>
      </c>
      <c r="BM118" cm="1">
        <f t="array" ref="BM118">M118/(INDEX($AX118:$BG118,,MATCH(BM$3,$AX$3:$BG$3,))/100)</f>
        <v>0</v>
      </c>
      <c r="BN118" cm="1">
        <f t="array" ref="BN118">N118/(INDEX($AX118:$BG118,,MATCH(BN$3,$AX$3:$BG$3,))/100)</f>
        <v>0</v>
      </c>
      <c r="BO118" cm="1">
        <f t="array" ref="BO118">O118/(INDEX($AX118:$BG118,,MATCH(BO$3,$AX$3:$BG$3,))/100)</f>
        <v>0</v>
      </c>
      <c r="BP118" cm="1">
        <f t="array" ref="BP118">P118/(INDEX($AX118:$BG118,,MATCH(BP$3,$AX$3:$BG$3,))/100)</f>
        <v>0</v>
      </c>
      <c r="BQ118" cm="1">
        <f t="array" ref="BQ118">Q118/(INDEX($AX118:$BG118,,MATCH(BQ$3,$AX$3:$BG$3,))/100)</f>
        <v>0</v>
      </c>
      <c r="BS118" cm="1">
        <f t="array" ref="BS118">S118/(INDEX($AX118:$BG118,,MATCH(BS$3,$AX$3:$BG$3,))/100)</f>
        <v>301.50553990556125</v>
      </c>
      <c r="BT118" cm="1">
        <f t="array" ref="BT118">T118/(INDEX($AX118:$BG118,,MATCH(BT$3,$AX$3:$BG$3,))/100)</f>
        <v>313.17970383603216</v>
      </c>
      <c r="BU118" cm="1">
        <f t="array" ref="BU118">U118/(INDEX($AX118:$BG118,,MATCH(BU$3,$AX$3:$BG$3,))/100)</f>
        <v>326.91459013351329</v>
      </c>
      <c r="BV118" cm="1">
        <f t="array" ref="BV118">V118/(INDEX($AX118:$BG118,,MATCH(BV$3,$AX$3:$BG$3,))/100)</f>
        <v>336.4980310983953</v>
      </c>
      <c r="BW118" cm="1">
        <f t="array" ref="BW118">W118/(INDEX($AX118:$BG118,,MATCH(BW$3,$AX$3:$BG$3,))/100)</f>
        <v>337.39545417226515</v>
      </c>
      <c r="BX118" cm="1">
        <f t="array" ref="BX118">X118/(INDEX($AX118:$BG118,,MATCH(BX$3,$AX$3:$BG$3,))/100)</f>
        <v>308.14479644766175</v>
      </c>
      <c r="BY118" cm="1">
        <f t="array" ref="BY118">Y118/(INDEX($AX118:$BG118,,MATCH(BY$3,$AX$3:$BG$3,))/100)</f>
        <v>324.55103319624419</v>
      </c>
      <c r="BZ118" cm="1">
        <f t="array" ref="BZ118">Z118/(INDEX($AX118:$BG118,,MATCH(BZ$3,$AX$3:$BG$3,))/100)</f>
        <v>338.11811236814174</v>
      </c>
      <c r="CA118" cm="1">
        <f t="array" ref="CA118">AA118/(INDEX($AX118:$BG118,,MATCH(CA$3,$AX$3:$BG$3,))/100)</f>
        <v>343.92679735135107</v>
      </c>
      <c r="CB118" cm="1">
        <f t="array" ref="CB118">AB118/(INDEX($AX118:$BG118,,MATCH(CB$3,$AX$3:$BG$3,))/100)</f>
        <v>343.2719118</v>
      </c>
      <c r="CC118" cm="1">
        <f t="array" ref="CC118">AC118/(INDEX($AX118:$BG118,,MATCH(CC$3,$AX$3:$BG$3,))/100)</f>
        <v>1.1421536007301365</v>
      </c>
      <c r="CD118" cm="1">
        <f t="array" ref="CD118">AD118/(INDEX($AX118:$BG118,,MATCH(CD$3,$AX$3:$BG$3,))/100)</f>
        <v>1.2812251836768602</v>
      </c>
      <c r="CE118" cm="1">
        <f t="array" ref="CE118">AE118/(INDEX($AX118:$BG118,,MATCH(CE$3,$AX$3:$BG$3,))/100)</f>
        <v>1.380089692643937</v>
      </c>
      <c r="CF118" cm="1">
        <f t="array" ref="CF118">AF118/(INDEX($AX118:$BG118,,MATCH(CF$3,$AX$3:$BG$3,))/100)</f>
        <v>1.3164414058013545</v>
      </c>
      <c r="CG118" cm="1">
        <f t="array" ref="CG118">AG118/(INDEX($AX118:$BG118,,MATCH(CG$3,$AX$3:$BG$3,))/100)</f>
        <v>1.3300024257858423</v>
      </c>
      <c r="CH118" cm="1">
        <f t="array" ref="CH118">AH118/(INDEX($AX118:$BG118,,MATCH(CH$3,$AX$3:$BG$3,))/100)</f>
        <v>0.69988693574303296</v>
      </c>
      <c r="CI118" cm="1">
        <f t="array" ref="CI118">AI118/(INDEX($AX118:$BG118,,MATCH(CI$3,$AX$3:$BG$3,))/100)</f>
        <v>0.73173939562267309</v>
      </c>
      <c r="CJ118" cm="1">
        <f t="array" ref="CJ118">AJ118/(INDEX($AX118:$BG118,,MATCH(CJ$3,$AX$3:$BG$3,))/100)</f>
        <v>0.6088812116046326</v>
      </c>
      <c r="CK118" cm="1">
        <f t="array" ref="CK118">AK118/(INDEX($AX118:$BG118,,MATCH(CK$3,$AX$3:$BG$3,))/100)</f>
        <v>0.49882146564406521</v>
      </c>
      <c r="CL118" cm="1">
        <f t="array" ref="CL118">AL118/(INDEX($AX118:$BG118,,MATCH(CL$3,$AX$3:$BG$3,))/100)</f>
        <v>0.41370235174390757</v>
      </c>
      <c r="CM118" cm="1">
        <f t="array" ref="CM118">AM118/(INDEX($AX118:$BG118,,MATCH(CM$3,$AX$3:$BG$3,))/100)</f>
        <v>3.3368299142407345</v>
      </c>
      <c r="CN118" cm="1">
        <f t="array" ref="CN118">AN118/(INDEX($AX118:$BG118,,MATCH(CN$3,$AX$3:$BG$3,))/100)</f>
        <v>3.743130973836208</v>
      </c>
      <c r="CO118" cm="1">
        <f t="array" ref="CO118">AO118/(INDEX($AX118:$BG118,,MATCH(CO$3,$AX$3:$BG$3,))/100)</f>
        <v>4.0319660751458519</v>
      </c>
      <c r="CP118" cm="1">
        <f t="array" ref="CP118">AP118/(INDEX($AX118:$BG118,,MATCH(CP$3,$AX$3:$BG$3,))/100)</f>
        <v>3.8460160353344506</v>
      </c>
      <c r="CQ118" cm="1">
        <f t="array" ref="CQ118">AQ118/(INDEX($AX118:$BG118,,MATCH(CQ$3,$AX$3:$BG$3,))/100)</f>
        <v>3.8856348896837498</v>
      </c>
      <c r="CR118" cm="1">
        <f t="array" ref="CR118">AR118/(INDEX($AX118:$BG118,,MATCH(CR$3,$AX$3:$BG$3,))/100)</f>
        <v>2.0447369445586814</v>
      </c>
      <c r="CS118" cm="1">
        <f t="array" ref="CS118">AS118/(INDEX($AX118:$BG118,,MATCH(CS$3,$AX$3:$BG$3,))/100)</f>
        <v>2.1377946916958366</v>
      </c>
      <c r="CT118" cm="1">
        <f t="array" ref="CT118">AT118/(INDEX($AX118:$BG118,,MATCH(CT$3,$AX$3:$BG$3,))/100)</f>
        <v>1.7788614769525477</v>
      </c>
      <c r="CU118" cm="1">
        <f t="array" ref="CU118">AU118/(INDEX($AX118:$BG118,,MATCH(CU$3,$AX$3:$BG$3,))/100)</f>
        <v>1.4573192146507106</v>
      </c>
      <c r="CV118" cm="1">
        <f t="array" ref="CV118">AV118/(INDEX($AX118:$BG118,,MATCH(CV$3,$AX$3:$BG$3,))/100)</f>
        <v>1.2086416240410573</v>
      </c>
      <c r="CW118">
        <f t="shared" si="151"/>
        <v>36.873875509136269</v>
      </c>
      <c r="CX118">
        <f>IFERROR(1/INDEX('exch rates'!$BC$5:$BL$268,MATCH('Country-wise data'!$B118,'exch rates'!$A$5:$A$268,),MATCH(CX$3,'exch rates'!$BC$4:$BL$4,)),1)</f>
        <v>0.12400022733375013</v>
      </c>
      <c r="CY118">
        <f>IFERROR(1/INDEX('exch rates'!$BC$5:$BL$268,MATCH('Country-wise data'!$B118,'exch rates'!$A$5:$A$268,),MATCH(CY$3,'exch rates'!$BC$4:$BL$4,)),1)</f>
        <v>0.1308684859472794</v>
      </c>
      <c r="CZ118">
        <f>IFERROR(1/INDEX('exch rates'!$BC$5:$BL$268,MATCH('Country-wise data'!$B118,'exch rates'!$A$5:$A$268,),MATCH(CZ$3,'exch rates'!$BC$4:$BL$4,)),1)</f>
        <v>0.13595818100206508</v>
      </c>
      <c r="DA118">
        <f>IFERROR(1/INDEX('exch rates'!$BC$5:$BL$268,MATCH('Country-wise data'!$B118,'exch rates'!$A$5:$A$268,),MATCH(DA$3,'exch rates'!$BC$4:$BL$4,)),1)</f>
        <v>0.13694624740567182</v>
      </c>
      <c r="DB118">
        <f>IFERROR(1/INDEX('exch rates'!$BC$5:$BL$268,MATCH('Country-wise data'!$B118,'exch rates'!$A$5:$A$268,),MATCH(DB$3,'exch rates'!$BC$4:$BL$4,)),1)</f>
        <v>0.13558687112952314</v>
      </c>
      <c r="DC118">
        <f>IFERROR(1/INDEX('exch rates'!$BC$5:$BL$268,MATCH('Country-wise data'!$B118,'exch rates'!$A$5:$A$268,),MATCH(DC$3,'exch rates'!$BC$4:$BL$4,)),1)</f>
        <v>0.12634735273372991</v>
      </c>
      <c r="DD118">
        <f>IFERROR(1/INDEX('exch rates'!$BC$5:$BL$268,MATCH('Country-wise data'!$B118,'exch rates'!$A$5:$A$268,),MATCH(DD$3,'exch rates'!$BC$4:$BL$4,)),1)</f>
        <v>0.12581539482533149</v>
      </c>
      <c r="DE118">
        <f>IFERROR(1/INDEX('exch rates'!$BC$5:$BL$268,MATCH('Country-wise data'!$B118,'exch rates'!$A$5:$A$268,),MATCH(DE$3,'exch rates'!$BC$4:$BL$4,)),1)</f>
        <v>0.12678464653133961</v>
      </c>
      <c r="DF118">
        <f>IFERROR(1/INDEX('exch rates'!$BC$5:$BL$268,MATCH('Country-wise data'!$B118,'exch rates'!$A$5:$A$268,),MATCH(DF$3,'exch rates'!$BC$4:$BL$4,)),1)</f>
        <v>0.12574654369155183</v>
      </c>
      <c r="DG118">
        <f>IFERROR(1/INDEX('exch rates'!$BC$5:$BL$268,MATCH('Country-wise data'!$B118,'exch rates'!$A$5:$A$268,),MATCH(DG$3,'exch rates'!$BC$4:$BL$4,)),1)</f>
        <v>0.12234811533945365</v>
      </c>
      <c r="DH118" cm="1">
        <f t="array" ref="DH118">(BH118/INDEX($CX118:$DG118,,MATCH(DH$3,$CX$3:$DG$3,)))*$DG118</f>
        <v>0</v>
      </c>
      <c r="DI118" cm="1">
        <f t="array" ref="DI118">(BI118/INDEX($CX118:$DG118,,MATCH(DI$3,$CX$3:$DG$3,)))*$DG118</f>
        <v>0</v>
      </c>
      <c r="DJ118" cm="1">
        <f t="array" ref="DJ118">(BJ118/INDEX($CX118:$DG118,,MATCH(DJ$3,$CX$3:$DG$3,)))*$DG118</f>
        <v>0</v>
      </c>
      <c r="DK118" cm="1">
        <f t="array" ref="DK118">(BK118/INDEX($CX118:$DG118,,MATCH(DK$3,$CX$3:$DG$3,)))*$DG118</f>
        <v>0</v>
      </c>
      <c r="DL118" cm="1">
        <f t="array" ref="DL118">(BL118/INDEX($CX118:$DG118,,MATCH(DL$3,$CX$3:$DG$3,)))*$DG118</f>
        <v>0</v>
      </c>
      <c r="DM118" cm="1">
        <f t="array" ref="DM118">(BM118/INDEX($CX118:$DG118,,MATCH(DM$3,$CX$3:$DG$3,)))*$DG118</f>
        <v>0</v>
      </c>
      <c r="DN118" cm="1">
        <f t="array" ref="DN118">(BN118/INDEX($CX118:$DG118,,MATCH(DN$3,$CX$3:$DG$3,)))*$DG118</f>
        <v>0</v>
      </c>
      <c r="DO118" cm="1">
        <f t="array" ref="DO118">(BO118/INDEX($CX118:$DG118,,MATCH(DO$3,$CX$3:$DG$3,)))*$DG118</f>
        <v>0</v>
      </c>
      <c r="DP118" cm="1">
        <f t="array" ref="DP118">(BP118/INDEX($CX118:$DG118,,MATCH(DP$3,$CX$3:$DG$3,)))*$DG118</f>
        <v>0</v>
      </c>
      <c r="DQ118" cm="1">
        <f t="array" ref="DQ118">(BQ118/INDEX($CX118:$DG118,,MATCH(DQ$3,$CX$3:$DG$3,)))*$DG118</f>
        <v>0</v>
      </c>
      <c r="DS118" cm="1">
        <f t="array" ref="DS118">(BS118/INDEX($CX118:$DG118,,MATCH(DS$3,$CX$3:$DG$3,)))*$DG118</f>
        <v>297.48844308618123</v>
      </c>
      <c r="DT118" cm="1">
        <f t="array" ref="DT118">(BT118/INDEX($CX118:$DG118,,MATCH(DT$3,$CX$3:$DG$3,)))*$DG118</f>
        <v>292.78971365453748</v>
      </c>
      <c r="DU118" cm="1">
        <f t="array" ref="DU118">(BU118/INDEX($CX118:$DG118,,MATCH(DU$3,$CX$3:$DG$3,)))*$DG118</f>
        <v>294.18887252689689</v>
      </c>
      <c r="DV118" cm="1">
        <f t="array" ref="DV118">(BV118/INDEX($CX118:$DG118,,MATCH(DV$3,$CX$3:$DG$3,)))*$DG118</f>
        <v>300.62817127342782</v>
      </c>
      <c r="DW118" cm="1">
        <f t="array" ref="DW118">(BW118/INDEX($CX118:$DG118,,MATCH(DW$3,$CX$3:$DG$3,)))*$DG118</f>
        <v>304.45202841683738</v>
      </c>
      <c r="DX118" cm="1">
        <f t="array" ref="DX118">(BX118/INDEX($CX118:$DG118,,MATCH(DX$3,$CX$3:$DG$3,)))*$DG118</f>
        <v>298.391175448556</v>
      </c>
      <c r="DY118" cm="1">
        <f t="array" ref="DY118">(BY118/INDEX($CX118:$DG118,,MATCH(DY$3,$CX$3:$DG$3,)))*$DG118</f>
        <v>315.60690405303359</v>
      </c>
      <c r="DZ118" cm="1">
        <f t="array" ref="DZ118">(BZ118/INDEX($CX118:$DG118,,MATCH(DZ$3,$CX$3:$DG$3,)))*$DG118</f>
        <v>326.28646245545247</v>
      </c>
      <c r="EA118" cm="1">
        <f t="array" ref="EA118">(CA118/INDEX($CX118:$DG118,,MATCH(EA$3,$CX$3:$DG$3,)))*$DG118</f>
        <v>334.63182553858957</v>
      </c>
      <c r="EB118" cm="1">
        <f t="array" ref="EB118">(CB118/INDEX($CX118:$DG118,,MATCH(EB$3,$CX$3:$DG$3,)))*$DG118</f>
        <v>343.2719118</v>
      </c>
      <c r="EC118" s="53" cm="1">
        <f t="array" ref="EC118">(CC118/INDEX($CX118:$DG118,,MATCH(EC$3,$CX$3:$DG$3,)))*$DG118</f>
        <v>1.1269361636038615</v>
      </c>
      <c r="ED118" cm="1">
        <f t="array" ref="ED118">(CD118/INDEX($CX118:$DG118,,MATCH(ED$3,$CX$3:$DG$3,)))*$DG118</f>
        <v>1.1978092771047906</v>
      </c>
      <c r="EE118" cm="1">
        <f t="array" ref="EE118">(CE118/INDEX($CX118:$DG118,,MATCH(EE$3,$CX$3:$DG$3,)))*$DG118</f>
        <v>1.2419360986583579</v>
      </c>
      <c r="EF118" cm="1">
        <f t="array" ref="EF118">(CF118/INDEX($CX118:$DG118,,MATCH(EF$3,$CX$3:$DG$3,)))*$DG118</f>
        <v>1.1761120001886662</v>
      </c>
      <c r="EG118" cm="1">
        <f t="array" ref="EG118">(CG118/INDEX($CX118:$DG118,,MATCH(EG$3,$CX$3:$DG$3,)))*$DG118</f>
        <v>1.2001404622454444</v>
      </c>
      <c r="EH118" cm="1">
        <f t="array" ref="EH118">(CH118/INDEX($CX118:$DG118,,MATCH(EH$3,$CX$3:$DG$3,)))*$DG118</f>
        <v>0.67773361044869362</v>
      </c>
      <c r="EI118" cm="1">
        <f t="array" ref="EI118">(CI118/INDEX($CX118:$DG118,,MATCH(EI$3,$CX$3:$DG$3,)))*$DG118</f>
        <v>0.71157377917348219</v>
      </c>
      <c r="EJ118" cm="1">
        <f t="array" ref="EJ118">(CJ118/INDEX($CX118:$DG118,,MATCH(EJ$3,$CX$3:$DG$3,)))*$DG118</f>
        <v>0.58757484240818947</v>
      </c>
      <c r="EK118" cm="1">
        <f t="array" ref="EK118">(CK118/INDEX($CX118:$DG118,,MATCH(EK$3,$CX$3:$DG$3,)))*$DG118</f>
        <v>0.48534030773933423</v>
      </c>
      <c r="EL118" cm="1">
        <f t="array" ref="EL118">(CL118/INDEX($CX118:$DG118,,MATCH(EL$3,$CX$3:$DG$3,)))*$DG118</f>
        <v>0.41370235174390757</v>
      </c>
      <c r="EM118" cm="1">
        <f t="array" ref="EM118">(CM118/INDEX($CX118:$DG118,,MATCH(EM$3,$CX$3:$DG$3,)))*$DG118</f>
        <v>3.2923717963583656</v>
      </c>
      <c r="EN118" cm="1">
        <f t="array" ref="EN118">(CN118/INDEX($CX118:$DG118,,MATCH(EN$3,$CX$3:$DG$3,)))*$DG118</f>
        <v>3.4994293454429193</v>
      </c>
      <c r="EO118" cm="1">
        <f t="array" ref="EO118">(CO118/INDEX($CX118:$DG118,,MATCH(EO$3,$CX$3:$DG$3,)))*$DG118</f>
        <v>3.6283469429413455</v>
      </c>
      <c r="EP118" cm="1">
        <f t="array" ref="EP118">(CP118/INDEX($CX118:$DG118,,MATCH(EP$3,$CX$3:$DG$3,)))*$DG118</f>
        <v>3.43604021579783</v>
      </c>
      <c r="EQ118" cm="1">
        <f t="array" ref="EQ118">(CQ118/INDEX($CX118:$DG118,,MATCH(EQ$3,$CX$3:$DG$3,)))*$DG118</f>
        <v>3.506239960326937</v>
      </c>
      <c r="ER118" cm="1">
        <f t="array" ref="ER118">(CR118/INDEX($CX118:$DG118,,MATCH(ER$3,$CX$3:$DG$3,)))*$DG118</f>
        <v>1.9800154583288065</v>
      </c>
      <c r="ES118" cm="1">
        <f t="array" ref="ES118">(CS118/INDEX($CX118:$DG118,,MATCH(ES$3,$CX$3:$DG$3,)))*$DG118</f>
        <v>2.0788803458812724</v>
      </c>
      <c r="ET118" cm="1">
        <f t="array" ref="ET118">(CT118/INDEX($CX118:$DG118,,MATCH(ET$3,$CX$3:$DG$3,)))*$DG118</f>
        <v>1.7166143938517282</v>
      </c>
      <c r="EU118" cm="1">
        <f t="array" ref="EU118">(CU118/INDEX($CX118:$DG118,,MATCH(EU$3,$CX$3:$DG$3,)))*$DG118</f>
        <v>1.4179336793371133</v>
      </c>
      <c r="EV118" cm="1">
        <f t="array" ref="EV118">(CV118/INDEX($CX118:$DG118,,MATCH(EV$3,$CX$3:$DG$3,)))*$DG118</f>
        <v>1.2086416240410573</v>
      </c>
      <c r="EW118">
        <f t="shared" si="94"/>
        <v>34.583372655622107</v>
      </c>
      <c r="EY118" s="96">
        <f t="shared" si="152"/>
        <v>3.7881678760791136E-3</v>
      </c>
      <c r="EZ118" s="96">
        <f t="shared" si="153"/>
        <v>4.0910224001861123E-3</v>
      </c>
      <c r="FA118" s="96">
        <f t="shared" si="154"/>
        <v>4.2215604145422279E-3</v>
      </c>
      <c r="FB118" s="96">
        <f t="shared" si="155"/>
        <v>3.912181600303077E-3</v>
      </c>
      <c r="FC118" s="96">
        <f t="shared" si="156"/>
        <v>3.941969013923876E-3</v>
      </c>
      <c r="FD118" s="96">
        <f t="shared" si="157"/>
        <v>2.271292404776689E-3</v>
      </c>
      <c r="FE118" s="96">
        <f t="shared" si="158"/>
        <v>2.25462044725711E-3</v>
      </c>
      <c r="FF118" s="96">
        <f t="shared" si="159"/>
        <v>1.8007944245875982E-3</v>
      </c>
      <c r="FG118" s="96">
        <f t="shared" si="160"/>
        <v>1.4503710367601153E-3</v>
      </c>
      <c r="FH118" s="96">
        <f t="shared" si="161"/>
        <v>1.2051739088543381E-3</v>
      </c>
      <c r="FJ118" s="96">
        <f t="shared" si="106"/>
        <v>327.35059703091662</v>
      </c>
      <c r="FK118" s="96" t="str">
        <f>IF(AND('Country-wise data'!FJ118&gt;'non-R&amp;D ex_typologies'!$C$17,'Country-wise data'!FJ118&lt;'non-R&amp;D ex_typologies'!$D$17),"Small",IF(AND('Country-wise data'!FJ118&gt;'non-R&amp;D ex_typologies'!$E$17,'Country-wise data'!$FJ$4&lt;'non-R&amp;D ex_typologies'!$F$17),"Medium","Large"))</f>
        <v>Small</v>
      </c>
      <c r="FL118" t="str">
        <f>IF($FK118='non-R&amp;D ex_typologies'!$C$16,IF(AND('Country-wise data'!EY118&gt;'non-R&amp;D ex_typologies'!$C$21,'Country-wise data'!EY118&lt;'non-R&amp;D ex_typologies'!$D$21),'non-R&amp;D ex_typologies'!$B$21,IF(AND('Country-wise data'!EY118&gt;'non-R&amp;D ex_typologies'!$C$19,'Country-wise data'!EY118&lt;'non-R&amp;D ex_typologies'!$D$19),'non-R&amp;D ex_typologies'!$B$19,'non-R&amp;D ex_typologies'!$B$20)),IF($FK118='non-R&amp;D ex_typologies'!$E$16,IF(AND('Country-wise data'!EY118&gt;'non-R&amp;D ex_typologies'!$E$21,'Country-wise data'!EY118&lt;'non-R&amp;D ex_typologies'!$F$21),'non-R&amp;D ex_typologies'!$B$21,IF(AND('Country-wise data'!EY118&gt;'non-R&amp;D ex_typologies'!$E$19,'Country-wise data'!EY118&lt;'non-R&amp;D ex_typologies'!$F$19),'non-R&amp;D ex_typologies'!$B$19,'non-R&amp;D ex_typologies'!$B$20)),IF(AND('Country-wise data'!EY118&gt;'non-R&amp;D ex_typologies'!$G$21,'Country-wise data'!EY118&lt;'non-R&amp;D ex_typologies'!$H$21),'non-R&amp;D ex_typologies'!$B$21,IF(AND('Country-wise data'!EY118&gt;'non-R&amp;D ex_typologies'!$G$19,'Country-wise data'!EY118&lt;'non-R&amp;D ex_typologies'!$H$19),'non-R&amp;D ex_typologies'!$B$19,'non-R&amp;D ex_typologies'!$B$20))))</f>
        <v>Program heavy</v>
      </c>
      <c r="FM118" t="str">
        <f>IF($FK118='non-R&amp;D ex_typologies'!$C$16,IF(AND('Country-wise data'!EZ118&gt;'non-R&amp;D ex_typologies'!$C$21,'Country-wise data'!EZ118&lt;'non-R&amp;D ex_typologies'!$D$21),'non-R&amp;D ex_typologies'!$B$21,IF(AND('Country-wise data'!EZ118&gt;'non-R&amp;D ex_typologies'!$C$19,'Country-wise data'!EZ118&lt;'non-R&amp;D ex_typologies'!$D$19),'non-R&amp;D ex_typologies'!$B$19,'non-R&amp;D ex_typologies'!$B$20)),IF($FK118='non-R&amp;D ex_typologies'!$E$16,IF(AND('Country-wise data'!EZ118&gt;'non-R&amp;D ex_typologies'!$E$21,'Country-wise data'!EZ118&lt;'non-R&amp;D ex_typologies'!$F$21),'non-R&amp;D ex_typologies'!$B$21,IF(AND('Country-wise data'!EZ118&gt;'non-R&amp;D ex_typologies'!$E$19,'Country-wise data'!EZ118&lt;'non-R&amp;D ex_typologies'!$F$19),'non-R&amp;D ex_typologies'!$B$19,'non-R&amp;D ex_typologies'!$B$20)),IF(AND('Country-wise data'!EZ118&gt;'non-R&amp;D ex_typologies'!$G$21,'Country-wise data'!EZ118&lt;'non-R&amp;D ex_typologies'!$H$21),'non-R&amp;D ex_typologies'!$B$21,IF(AND('Country-wise data'!EZ118&gt;'non-R&amp;D ex_typologies'!$G$19,'Country-wise data'!EZ118&lt;'non-R&amp;D ex_typologies'!$H$19),'non-R&amp;D ex_typologies'!$B$19,'non-R&amp;D ex_typologies'!$B$20))))</f>
        <v>Program heavy</v>
      </c>
      <c r="FN118" t="str">
        <f>IF($FK118='non-R&amp;D ex_typologies'!$C$16,IF(AND('Country-wise data'!FA118&gt;'non-R&amp;D ex_typologies'!$C$21,'Country-wise data'!FA118&lt;'non-R&amp;D ex_typologies'!$D$21),'non-R&amp;D ex_typologies'!$B$21,IF(AND('Country-wise data'!FA118&gt;'non-R&amp;D ex_typologies'!$C$19,'Country-wise data'!FA118&lt;'non-R&amp;D ex_typologies'!$D$19),'non-R&amp;D ex_typologies'!$B$19,'non-R&amp;D ex_typologies'!$B$20)),IF($FK118='non-R&amp;D ex_typologies'!$E$16,IF(AND('Country-wise data'!FA118&gt;'non-R&amp;D ex_typologies'!$E$21,'Country-wise data'!FA118&lt;'non-R&amp;D ex_typologies'!$F$21),'non-R&amp;D ex_typologies'!$B$21,IF(AND('Country-wise data'!FA118&gt;'non-R&amp;D ex_typologies'!$E$19,'Country-wise data'!FA118&lt;'non-R&amp;D ex_typologies'!$F$19),'non-R&amp;D ex_typologies'!$B$19,'non-R&amp;D ex_typologies'!$B$20)),IF(AND('Country-wise data'!FA118&gt;'non-R&amp;D ex_typologies'!$G$21,'Country-wise data'!FA118&lt;'non-R&amp;D ex_typologies'!$H$21),'non-R&amp;D ex_typologies'!$B$21,IF(AND('Country-wise data'!FA118&gt;'non-R&amp;D ex_typologies'!$G$19,'Country-wise data'!FA118&lt;'non-R&amp;D ex_typologies'!$H$19),'non-R&amp;D ex_typologies'!$B$19,'non-R&amp;D ex_typologies'!$B$20))))</f>
        <v>Program heavy</v>
      </c>
      <c r="FO118" t="str">
        <f>IF($FK118='non-R&amp;D ex_typologies'!$C$16,IF(AND('Country-wise data'!FB118&gt;'non-R&amp;D ex_typologies'!$C$21,'Country-wise data'!FB118&lt;'non-R&amp;D ex_typologies'!$D$21),'non-R&amp;D ex_typologies'!$B$21,IF(AND('Country-wise data'!FB118&gt;'non-R&amp;D ex_typologies'!$C$19,'Country-wise data'!FB118&lt;'non-R&amp;D ex_typologies'!$D$19),'non-R&amp;D ex_typologies'!$B$19,'non-R&amp;D ex_typologies'!$B$20)),IF($FK118='non-R&amp;D ex_typologies'!$E$16,IF(AND('Country-wise data'!FB118&gt;'non-R&amp;D ex_typologies'!$E$21,'Country-wise data'!FB118&lt;'non-R&amp;D ex_typologies'!$F$21),'non-R&amp;D ex_typologies'!$B$21,IF(AND('Country-wise data'!FB118&gt;'non-R&amp;D ex_typologies'!$E$19,'Country-wise data'!FB118&lt;'non-R&amp;D ex_typologies'!$F$19),'non-R&amp;D ex_typologies'!$B$19,'non-R&amp;D ex_typologies'!$B$20)),IF(AND('Country-wise data'!FB118&gt;'non-R&amp;D ex_typologies'!$G$21,'Country-wise data'!FB118&lt;'non-R&amp;D ex_typologies'!$H$21),'non-R&amp;D ex_typologies'!$B$21,IF(AND('Country-wise data'!FB118&gt;'non-R&amp;D ex_typologies'!$G$19,'Country-wise data'!FB118&lt;'non-R&amp;D ex_typologies'!$H$19),'non-R&amp;D ex_typologies'!$B$19,'non-R&amp;D ex_typologies'!$B$20))))</f>
        <v>Program heavy</v>
      </c>
      <c r="FP118" t="str">
        <f>IF($FK118='non-R&amp;D ex_typologies'!$C$16,IF(AND('Country-wise data'!FC118&gt;'non-R&amp;D ex_typologies'!$C$21,'Country-wise data'!FC118&lt;'non-R&amp;D ex_typologies'!$D$21),'non-R&amp;D ex_typologies'!$B$21,IF(AND('Country-wise data'!FC118&gt;'non-R&amp;D ex_typologies'!$C$19,'Country-wise data'!FC118&lt;'non-R&amp;D ex_typologies'!$D$19),'non-R&amp;D ex_typologies'!$B$19,'non-R&amp;D ex_typologies'!$B$20)),IF($FK118='non-R&amp;D ex_typologies'!$E$16,IF(AND('Country-wise data'!FC118&gt;'non-R&amp;D ex_typologies'!$E$21,'Country-wise data'!FC118&lt;'non-R&amp;D ex_typologies'!$F$21),'non-R&amp;D ex_typologies'!$B$21,IF(AND('Country-wise data'!FC118&gt;'non-R&amp;D ex_typologies'!$E$19,'Country-wise data'!FC118&lt;'non-R&amp;D ex_typologies'!$F$19),'non-R&amp;D ex_typologies'!$B$19,'non-R&amp;D ex_typologies'!$B$20)),IF(AND('Country-wise data'!FC118&gt;'non-R&amp;D ex_typologies'!$G$21,'Country-wise data'!FC118&lt;'non-R&amp;D ex_typologies'!$H$21),'non-R&amp;D ex_typologies'!$B$21,IF(AND('Country-wise data'!FC118&gt;'non-R&amp;D ex_typologies'!$G$19,'Country-wise data'!FC118&lt;'non-R&amp;D ex_typologies'!$H$19),'non-R&amp;D ex_typologies'!$B$19,'non-R&amp;D ex_typologies'!$B$20))))</f>
        <v>Program heavy</v>
      </c>
      <c r="FQ118" t="str">
        <f>IF($FK118='non-R&amp;D ex_typologies'!$C$16,IF(AND('Country-wise data'!FD118&gt;'non-R&amp;D ex_typologies'!$C$21,'Country-wise data'!FD118&lt;'non-R&amp;D ex_typologies'!$D$21),'non-R&amp;D ex_typologies'!$B$21,IF(AND('Country-wise data'!FD118&gt;'non-R&amp;D ex_typologies'!$C$19,'Country-wise data'!FD118&lt;'non-R&amp;D ex_typologies'!$D$19),'non-R&amp;D ex_typologies'!$B$19,'non-R&amp;D ex_typologies'!$B$20)),IF($FK118='non-R&amp;D ex_typologies'!$E$16,IF(AND('Country-wise data'!FD118&gt;'non-R&amp;D ex_typologies'!$E$21,'Country-wise data'!FD118&lt;'non-R&amp;D ex_typologies'!$F$21),'non-R&amp;D ex_typologies'!$B$21,IF(AND('Country-wise data'!FD118&gt;'non-R&amp;D ex_typologies'!$E$19,'Country-wise data'!FD118&lt;'non-R&amp;D ex_typologies'!$F$19),'non-R&amp;D ex_typologies'!$B$19,'non-R&amp;D ex_typologies'!$B$20)),IF(AND('Country-wise data'!FD118&gt;'non-R&amp;D ex_typologies'!$G$21,'Country-wise data'!FD118&lt;'non-R&amp;D ex_typologies'!$H$21),'non-R&amp;D ex_typologies'!$B$21,IF(AND('Country-wise data'!FD118&gt;'non-R&amp;D ex_typologies'!$G$19,'Country-wise data'!FD118&lt;'non-R&amp;D ex_typologies'!$H$19),'non-R&amp;D ex_typologies'!$B$19,'non-R&amp;D ex_typologies'!$B$20))))</f>
        <v>Program heavy</v>
      </c>
      <c r="FR118" t="str">
        <f>IF($FK118='non-R&amp;D ex_typologies'!$C$16,IF(AND('Country-wise data'!FE118&gt;'non-R&amp;D ex_typologies'!$C$21,'Country-wise data'!FE118&lt;'non-R&amp;D ex_typologies'!$D$21),'non-R&amp;D ex_typologies'!$B$21,IF(AND('Country-wise data'!FE118&gt;'non-R&amp;D ex_typologies'!$C$19,'Country-wise data'!FE118&lt;'non-R&amp;D ex_typologies'!$D$19),'non-R&amp;D ex_typologies'!$B$19,'non-R&amp;D ex_typologies'!$B$20)),IF($FK118='non-R&amp;D ex_typologies'!$E$16,IF(AND('Country-wise data'!FE118&gt;'non-R&amp;D ex_typologies'!$E$21,'Country-wise data'!FE118&lt;'non-R&amp;D ex_typologies'!$F$21),'non-R&amp;D ex_typologies'!$B$21,IF(AND('Country-wise data'!FE118&gt;'non-R&amp;D ex_typologies'!$E$19,'Country-wise data'!FE118&lt;'non-R&amp;D ex_typologies'!$F$19),'non-R&amp;D ex_typologies'!$B$19,'non-R&amp;D ex_typologies'!$B$20)),IF(AND('Country-wise data'!FE118&gt;'non-R&amp;D ex_typologies'!$G$21,'Country-wise data'!FE118&lt;'non-R&amp;D ex_typologies'!$H$21),'non-R&amp;D ex_typologies'!$B$21,IF(AND('Country-wise data'!FE118&gt;'non-R&amp;D ex_typologies'!$G$19,'Country-wise data'!FE118&lt;'non-R&amp;D ex_typologies'!$H$19),'non-R&amp;D ex_typologies'!$B$19,'non-R&amp;D ex_typologies'!$B$20))))</f>
        <v>Program heavy</v>
      </c>
      <c r="FS118" t="str">
        <f>IF($FK118='non-R&amp;D ex_typologies'!$C$16,IF(AND('Country-wise data'!FF118&gt;'non-R&amp;D ex_typologies'!$C$21,'Country-wise data'!FF118&lt;'non-R&amp;D ex_typologies'!$D$21),'non-R&amp;D ex_typologies'!$B$21,IF(AND('Country-wise data'!FF118&gt;'non-R&amp;D ex_typologies'!$C$19,'Country-wise data'!FF118&lt;'non-R&amp;D ex_typologies'!$D$19),'non-R&amp;D ex_typologies'!$B$19,'non-R&amp;D ex_typologies'!$B$20)),IF($FK118='non-R&amp;D ex_typologies'!$E$16,IF(AND('Country-wise data'!FF118&gt;'non-R&amp;D ex_typologies'!$E$21,'Country-wise data'!FF118&lt;'non-R&amp;D ex_typologies'!$F$21),'non-R&amp;D ex_typologies'!$B$21,IF(AND('Country-wise data'!FF118&gt;'non-R&amp;D ex_typologies'!$E$19,'Country-wise data'!FF118&lt;'non-R&amp;D ex_typologies'!$F$19),'non-R&amp;D ex_typologies'!$B$19,'non-R&amp;D ex_typologies'!$B$20)),IF(AND('Country-wise data'!FF118&gt;'non-R&amp;D ex_typologies'!$G$21,'Country-wise data'!FF118&lt;'non-R&amp;D ex_typologies'!$H$21),'non-R&amp;D ex_typologies'!$B$21,IF(AND('Country-wise data'!FF118&gt;'non-R&amp;D ex_typologies'!$G$19,'Country-wise data'!FF118&lt;'non-R&amp;D ex_typologies'!$H$19),'non-R&amp;D ex_typologies'!$B$19,'non-R&amp;D ex_typologies'!$B$20))))</f>
        <v>Program heavy</v>
      </c>
      <c r="FT118" t="str">
        <f>IF($FK118='non-R&amp;D ex_typologies'!$C$16,IF(AND('Country-wise data'!FG118&gt;'non-R&amp;D ex_typologies'!$C$21,'Country-wise data'!FG118&lt;'non-R&amp;D ex_typologies'!$D$21),'non-R&amp;D ex_typologies'!$B$21,IF(AND('Country-wise data'!FG118&gt;'non-R&amp;D ex_typologies'!$C$19,'Country-wise data'!FG118&lt;'non-R&amp;D ex_typologies'!$D$19),'non-R&amp;D ex_typologies'!$B$19,'non-R&amp;D ex_typologies'!$B$20)),IF($FK118='non-R&amp;D ex_typologies'!$E$16,IF(AND('Country-wise data'!FG118&gt;'non-R&amp;D ex_typologies'!$E$21,'Country-wise data'!FG118&lt;'non-R&amp;D ex_typologies'!$F$21),'non-R&amp;D ex_typologies'!$B$21,IF(AND('Country-wise data'!FG118&gt;'non-R&amp;D ex_typologies'!$E$19,'Country-wise data'!FG118&lt;'non-R&amp;D ex_typologies'!$F$19),'non-R&amp;D ex_typologies'!$B$19,'non-R&amp;D ex_typologies'!$B$20)),IF(AND('Country-wise data'!FG118&gt;'non-R&amp;D ex_typologies'!$G$21,'Country-wise data'!FG118&lt;'non-R&amp;D ex_typologies'!$H$21),'non-R&amp;D ex_typologies'!$B$21,IF(AND('Country-wise data'!FG118&gt;'non-R&amp;D ex_typologies'!$G$19,'Country-wise data'!FG118&lt;'non-R&amp;D ex_typologies'!$H$19),'non-R&amp;D ex_typologies'!$B$19,'non-R&amp;D ex_typologies'!$B$20))))</f>
        <v>Program heavy</v>
      </c>
      <c r="FU118" t="str">
        <f>IF($FK118='non-R&amp;D ex_typologies'!$C$16,IF(AND('Country-wise data'!FH118&gt;'non-R&amp;D ex_typologies'!$C$21,'Country-wise data'!FH118&lt;'non-R&amp;D ex_typologies'!$D$21),'non-R&amp;D ex_typologies'!$B$21,IF(AND('Country-wise data'!FH118&gt;'non-R&amp;D ex_typologies'!$C$19,'Country-wise data'!FH118&lt;'non-R&amp;D ex_typologies'!$D$19),'non-R&amp;D ex_typologies'!$B$19,'non-R&amp;D ex_typologies'!$B$20)),IF($FK118='non-R&amp;D ex_typologies'!$E$16,IF(AND('Country-wise data'!FH118&gt;'non-R&amp;D ex_typologies'!$E$21,'Country-wise data'!FH118&lt;'non-R&amp;D ex_typologies'!$F$21),'non-R&amp;D ex_typologies'!$B$21,IF(AND('Country-wise data'!FH118&gt;'non-R&amp;D ex_typologies'!$E$19,'Country-wise data'!FH118&lt;'non-R&amp;D ex_typologies'!$F$19),'non-R&amp;D ex_typologies'!$B$19,'non-R&amp;D ex_typologies'!$B$20)),IF(AND('Country-wise data'!FH118&gt;'non-R&amp;D ex_typologies'!$G$21,'Country-wise data'!FH118&lt;'non-R&amp;D ex_typologies'!$H$21),'non-R&amp;D ex_typologies'!$B$21,IF(AND('Country-wise data'!FH118&gt;'non-R&amp;D ex_typologies'!$G$19,'Country-wise data'!FH118&lt;'non-R&amp;D ex_typologies'!$H$19),'non-R&amp;D ex_typologies'!$B$19,'non-R&amp;D ex_typologies'!$B$20))))</f>
        <v>Program heavy</v>
      </c>
    </row>
    <row r="119" spans="2:177" x14ac:dyDescent="0.35">
      <c r="B119" s="12" t="s">
        <v>449</v>
      </c>
      <c r="C119" t="s">
        <v>450</v>
      </c>
      <c r="D119" t="s">
        <v>385</v>
      </c>
      <c r="E119" t="s">
        <v>26</v>
      </c>
      <c r="F119" t="s">
        <v>369</v>
      </c>
      <c r="G119" s="55">
        <f>Assumptions!$C$13</f>
        <v>1.1000000000000001</v>
      </c>
      <c r="H119">
        <f>SUMIFS('IFPRI SPEED'!AL:AL,'IFPRI SPEED'!$A:$A,'Country-wise data'!$B119)*1000*G119</f>
        <v>0</v>
      </c>
      <c r="I119">
        <f>IF(SUMIFS('IFPRI SPEED'!AM:AM,'IFPRI SPEED'!$A:$A,'Country-wise data'!$B119)*1000=0,H119*(1+Assumptions!$C$9),SUMIFS('IFPRI SPEED'!AM:AM,'IFPRI SPEED'!$A:$A,'Country-wise data'!$B119)*1000*$G119)</f>
        <v>0</v>
      </c>
      <c r="J119">
        <f>IF(SUMIFS('IFPRI SPEED'!AN:AN,'IFPRI SPEED'!$A:$A,'Country-wise data'!$B119)*1000=0,I119*(1+Assumptions!$C$9),SUMIFS('IFPRI SPEED'!AN:AN,'IFPRI SPEED'!$A:$A,'Country-wise data'!$B119)*1000*$G119)</f>
        <v>0</v>
      </c>
      <c r="K119">
        <f>IF(SUMIFS('IFPRI SPEED'!AO:AO,'IFPRI SPEED'!$A:$A,'Country-wise data'!$B119)*1000=0,J119*(1+Assumptions!$C$9),SUMIFS('IFPRI SPEED'!AO:AO,'IFPRI SPEED'!$A:$A,'Country-wise data'!$B119)*1000*$G119)</f>
        <v>0</v>
      </c>
      <c r="L119">
        <f>IF(SUMIFS('IFPRI SPEED'!AP:AP,'IFPRI SPEED'!$A:$A,'Country-wise data'!$B119)*1000=0,K119*(1+Assumptions!$C$9),SUMIFS('IFPRI SPEED'!AP:AP,'IFPRI SPEED'!$A:$A,'Country-wise data'!$B119)*1000*$G119)</f>
        <v>0</v>
      </c>
      <c r="M119">
        <f>IF(SUMIFS('IFPRI SPEED'!AQ:AQ,'IFPRI SPEED'!$A:$A,'Country-wise data'!$B119)*1000=0,L119*(1+Assumptions!$C$9),SUMIFS('IFPRI SPEED'!AQ:AQ,'IFPRI SPEED'!$A:$A,'Country-wise data'!$B119)*1000*$G119)</f>
        <v>0</v>
      </c>
      <c r="N119">
        <f>IF(SUMIFS('IFPRI SPEED'!AR:AR,'IFPRI SPEED'!$A:$A,'Country-wise data'!$B119)*1000=0,M119*(1+Assumptions!$C$9),SUMIFS('IFPRI SPEED'!AR:AR,'IFPRI SPEED'!$A:$A,'Country-wise data'!$B119)*1000*$G119)</f>
        <v>0</v>
      </c>
      <c r="O119">
        <f>IF(SUMIFS('IFPRI SPEED'!AS:AS,'IFPRI SPEED'!$A:$A,'Country-wise data'!$B119)*1000=0,N119*(1+Assumptions!$C$9),SUMIFS('IFPRI SPEED'!AS:AS,'IFPRI SPEED'!$A:$A,'Country-wise data'!$B119)*1000*$G119)</f>
        <v>0</v>
      </c>
      <c r="P119">
        <f>IF(SUMIFS('IFPRI SPEED'!AT:AT,'IFPRI SPEED'!$A:$A,'Country-wise data'!$B119)*1000=0,O119*(1+Assumptions!$C$9),SUMIFS('IFPRI SPEED'!AT:AT,'IFPRI SPEED'!$A:$A,'Country-wise data'!$B119)*1000*$G119)</f>
        <v>0</v>
      </c>
      <c r="Q119">
        <f>IF(SUMIFS('IFPRI SPEED'!AU:AU,'IFPRI SPEED'!$A:$A,'Country-wise data'!$B119)*1000=0,P119*(1+Assumptions!$C$9),SUMIFS('IFPRI SPEED'!AU:AU,'IFPRI SPEED'!$A:$A,'Country-wise data'!$B119)*1000*$G119)</f>
        <v>0</v>
      </c>
      <c r="R119" s="36">
        <f t="shared" si="148"/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53">
        <f>IFERROR(INDEX('ASTI data (new)'!$AF$6:$AL$130,MATCH('Country-wise data'!$B119,'ASTI data (new)'!$C$6:$C$130,),MATCH('Country-wise data'!AC$3,'ASTI data (new)'!$AF$5:$AL$5,)),(INDEX(Assumptions!$G$154:$P$345,MATCH('Country-wise data'!$B119,Assumptions!$B$154:$B$344,),MATCH('Country-wise data'!AC$3,Assumptions!$G$153:$P$153,))*S119))</f>
        <v>0</v>
      </c>
      <c r="AD119" s="53">
        <f>IFERROR(INDEX('ASTI data (new)'!$AF$6:$AL$130,MATCH('Country-wise data'!$B119,'ASTI data (new)'!$C$6:$C$130,),MATCH('Country-wise data'!AD$3,'ASTI data (new)'!$AF$5:$AL$5,)),(INDEX(Assumptions!$G$154:$P$345,MATCH('Country-wise data'!$B119,Assumptions!$B$154:$B$344,),MATCH('Country-wise data'!AD$3,Assumptions!$G$153:$P$153,))*T119))</f>
        <v>0</v>
      </c>
      <c r="AE119" s="53">
        <f>IFERROR(INDEX('ASTI data (new)'!$AF$6:$AL$130,MATCH('Country-wise data'!$B119,'ASTI data (new)'!$C$6:$C$130,),MATCH('Country-wise data'!AE$3,'ASTI data (new)'!$AF$5:$AL$5,)),(INDEX(Assumptions!$G$154:$P$345,MATCH('Country-wise data'!$B119,Assumptions!$B$154:$B$344,),MATCH('Country-wise data'!AE$3,Assumptions!$G$153:$P$153,))*U119))</f>
        <v>0</v>
      </c>
      <c r="AF119" s="53">
        <f>IFERROR(INDEX('ASTI data (new)'!$AF$6:$AL$130,MATCH('Country-wise data'!$B119,'ASTI data (new)'!$C$6:$C$130,),MATCH('Country-wise data'!AF$3,'ASTI data (new)'!$AF$5:$AL$5,)),(INDEX(Assumptions!$G$154:$P$345,MATCH('Country-wise data'!$B119,Assumptions!$B$154:$B$344,),MATCH('Country-wise data'!AF$3,Assumptions!$G$153:$P$153,))*V119))</f>
        <v>0</v>
      </c>
      <c r="AG119" s="53">
        <f>IFERROR(INDEX('ASTI data (new)'!$AF$6:$AL$130,MATCH('Country-wise data'!$B119,'ASTI data (new)'!$C$6:$C$130,),MATCH('Country-wise data'!AG$3,'ASTI data (new)'!$AF$5:$AL$5,)),(INDEX(Assumptions!$G$154:$P$345,MATCH('Country-wise data'!$B119,Assumptions!$B$154:$B$344,),MATCH('Country-wise data'!AG$3,Assumptions!$G$153:$P$153,))*W119))</f>
        <v>0</v>
      </c>
      <c r="AH119" s="53">
        <f>IFERROR(INDEX('ASTI data (new)'!$AF$6:$AL$130,MATCH('Country-wise data'!$B119,'ASTI data (new)'!$C$6:$C$130,),MATCH('Country-wise data'!AH$3,'ASTI data (new)'!$AF$5:$AL$5,)),(INDEX(Assumptions!$G$154:$P$345,MATCH('Country-wise data'!$B119,Assumptions!$B$154:$B$344,),MATCH('Country-wise data'!AH$3,Assumptions!$G$153:$P$153,))*X119))</f>
        <v>0</v>
      </c>
      <c r="AI119" s="53">
        <f>IFERROR(INDEX('ASTI data (new)'!$AF$6:$AL$130,MATCH('Country-wise data'!$B119,'ASTI data (new)'!$C$6:$C$130,),MATCH('Country-wise data'!AI$3,'ASTI data (new)'!$AF$5:$AL$5,)),(INDEX(Assumptions!$G$154:$P$345,MATCH('Country-wise data'!$B119,Assumptions!$B$154:$B$344,),MATCH('Country-wise data'!AI$3,Assumptions!$G$153:$P$153,))*Y119))</f>
        <v>0</v>
      </c>
      <c r="AJ119" s="53">
        <f t="shared" ref="AJ119:AL119" si="171">IFERROR((1+($AI119/$AF119)^(1/3)-1)*AI119,0)</f>
        <v>0</v>
      </c>
      <c r="AK119" s="53">
        <f t="shared" si="171"/>
        <v>0</v>
      </c>
      <c r="AL119" s="53">
        <f t="shared" si="171"/>
        <v>0</v>
      </c>
      <c r="AM119" s="55" cm="1">
        <f t="array" ref="AM119">INDEX('non-R&amp;D ex_typologies'!$J$8:$J$10,MATCH('Country-wise data'!FL119,'non-R&amp;D ex_typologies'!$F$8:$F$10,),)*'Country-wise data'!AC119</f>
        <v>0</v>
      </c>
      <c r="AN119" s="55" cm="1">
        <f t="array" ref="AN119">INDEX('non-R&amp;D ex_typologies'!$J$8:$J$10,MATCH('Country-wise data'!FM119,'non-R&amp;D ex_typologies'!$F$8:$F$10,),)*'Country-wise data'!AD119</f>
        <v>0</v>
      </c>
      <c r="AO119" s="55" cm="1">
        <f t="array" ref="AO119">INDEX('non-R&amp;D ex_typologies'!$J$8:$J$10,MATCH('Country-wise data'!FN119,'non-R&amp;D ex_typologies'!$F$8:$F$10,),)*'Country-wise data'!AE119</f>
        <v>0</v>
      </c>
      <c r="AP119" s="55" cm="1">
        <f t="array" ref="AP119">INDEX('non-R&amp;D ex_typologies'!$J$8:$J$10,MATCH('Country-wise data'!FO119,'non-R&amp;D ex_typologies'!$F$8:$F$10,),)*'Country-wise data'!AF119</f>
        <v>0</v>
      </c>
      <c r="AQ119" s="55" cm="1">
        <f t="array" ref="AQ119">INDEX('non-R&amp;D ex_typologies'!$J$8:$J$10,MATCH('Country-wise data'!FP119,'non-R&amp;D ex_typologies'!$F$8:$F$10,),)*'Country-wise data'!AG119</f>
        <v>0</v>
      </c>
      <c r="AR119" s="55" cm="1">
        <f t="array" ref="AR119">INDEX('non-R&amp;D ex_typologies'!$J$8:$J$10,MATCH('Country-wise data'!FQ119,'non-R&amp;D ex_typologies'!$F$8:$F$10,),)*'Country-wise data'!AH119</f>
        <v>0</v>
      </c>
      <c r="AS119" s="55" cm="1">
        <f t="array" ref="AS119">INDEX('non-R&amp;D ex_typologies'!$J$8:$J$10,MATCH('Country-wise data'!FR119,'non-R&amp;D ex_typologies'!$F$8:$F$10,),)*'Country-wise data'!AI119</f>
        <v>0</v>
      </c>
      <c r="AT119" s="55" cm="1">
        <f t="array" ref="AT119">INDEX('non-R&amp;D ex_typologies'!$J$8:$J$10,MATCH('Country-wise data'!FS119,'non-R&amp;D ex_typologies'!$F$8:$F$10,),)*'Country-wise data'!AJ119</f>
        <v>0</v>
      </c>
      <c r="AU119" s="55" cm="1">
        <f t="array" ref="AU119">INDEX('non-R&amp;D ex_typologies'!$J$8:$J$10,MATCH('Country-wise data'!FT119,'non-R&amp;D ex_typologies'!$F$8:$F$10,),)*'Country-wise data'!AK119</f>
        <v>0</v>
      </c>
      <c r="AV119" s="55" cm="1">
        <f t="array" ref="AV119">INDEX('non-R&amp;D ex_typologies'!$J$8:$J$10,MATCH('Country-wise data'!FU119,'non-R&amp;D ex_typologies'!$F$8:$F$10,),)*'Country-wise data'!AL119</f>
        <v>0</v>
      </c>
      <c r="AW119">
        <f t="shared" si="150"/>
        <v>0</v>
      </c>
      <c r="AX119" s="53">
        <f>INDEX('GDP deflators'!$AB$3:$AK$155,MATCH('Country-wise data'!$B119,'GDP deflators'!$B$3:$B$155,),MATCH('Country-wise data'!AX$3,'GDP deflators'!$D$2:$M$2,))</f>
        <v>64.417919930687134</v>
      </c>
      <c r="AY119" s="53">
        <f>INDEX('GDP deflators'!$AB$3:$AK$155,MATCH('Country-wise data'!$B119,'GDP deflators'!$B$3:$B$155,),MATCH('Country-wise data'!AY$3,'GDP deflators'!$D$2:$M$2,))</f>
        <v>70.611297354558474</v>
      </c>
      <c r="AZ119" s="53">
        <f>INDEX('GDP deflators'!$AB$3:$AK$155,MATCH('Country-wise data'!$B119,'GDP deflators'!$B$3:$B$155,),MATCH('Country-wise data'!AZ$3,'GDP deflators'!$D$2:$M$2,))</f>
        <v>74.579432688118558</v>
      </c>
      <c r="BA119" s="53">
        <f>INDEX('GDP deflators'!$AB$3:$AK$155,MATCH('Country-wise data'!$B119,'GDP deflators'!$B$3:$B$155,),MATCH('Country-wise data'!BA$3,'GDP deflators'!$D$2:$M$2,))</f>
        <v>78.061611292110626</v>
      </c>
      <c r="BB119" s="53">
        <f>INDEX('GDP deflators'!$AB$3:$AK$155,MATCH('Country-wise data'!$B119,'GDP deflators'!$B$3:$B$155,),MATCH('Country-wise data'!BB$3,'GDP deflators'!$D$2:$M$2,))</f>
        <v>81.047361870938289</v>
      </c>
      <c r="BC119" s="53">
        <f>INDEX('GDP deflators'!$AB$3:$AK$155,MATCH('Country-wise data'!$B119,'GDP deflators'!$B$3:$B$155,),MATCH('Country-wise data'!BC$3,'GDP deflators'!$D$2:$M$2,))</f>
        <v>83.136391760965225</v>
      </c>
      <c r="BD119" s="53">
        <f>INDEX('GDP deflators'!$AB$3:$AK$155,MATCH('Country-wise data'!$B119,'GDP deflators'!$B$3:$B$155,),MATCH('Country-wise data'!BD$3,'GDP deflators'!$D$2:$M$2,))</f>
        <v>85.941902297955991</v>
      </c>
      <c r="BE119" s="53">
        <f>INDEX('GDP deflators'!$AB$3:$AK$155,MATCH('Country-wise data'!$B119,'GDP deflators'!$B$3:$B$155,),MATCH('Country-wise data'!BE$3,'GDP deflators'!$D$2:$M$2,))</f>
        <v>91.849269257326256</v>
      </c>
      <c r="BF119" s="53">
        <f>INDEX('GDP deflators'!$AB$3:$AK$155,MATCH('Country-wise data'!$B119,'GDP deflators'!$B$3:$B$155,),MATCH('Country-wise data'!BF$3,'GDP deflators'!$D$2:$M$2,))</f>
        <v>98.380878956076884</v>
      </c>
      <c r="BG119" s="53">
        <f>INDEX('GDP deflators'!$AB$3:$AK$155,MATCH('Country-wise data'!$B119,'GDP deflators'!$B$3:$B$155,),MATCH('Country-wise data'!BG$3,'GDP deflators'!$D$2:$M$2,))</f>
        <v>100</v>
      </c>
      <c r="BH119" cm="1">
        <f t="array" ref="BH119">H119/(INDEX($AX119:$BG119,,MATCH(BH$3,$AX$3:$BG$3,))/100)</f>
        <v>0</v>
      </c>
      <c r="BI119" cm="1">
        <f t="array" ref="BI119">I119/(INDEX($AX119:$BG119,,MATCH(BI$3,$AX$3:$BG$3,))/100)</f>
        <v>0</v>
      </c>
      <c r="BJ119" cm="1">
        <f t="array" ref="BJ119">J119/(INDEX($AX119:$BG119,,MATCH(BJ$3,$AX$3:$BG$3,))/100)</f>
        <v>0</v>
      </c>
      <c r="BK119" cm="1">
        <f t="array" ref="BK119">K119/(INDEX($AX119:$BG119,,MATCH(BK$3,$AX$3:$BG$3,))/100)</f>
        <v>0</v>
      </c>
      <c r="BL119" cm="1">
        <f t="array" ref="BL119">L119/(INDEX($AX119:$BG119,,MATCH(BL$3,$AX$3:$BG$3,))/100)</f>
        <v>0</v>
      </c>
      <c r="BM119" cm="1">
        <f t="array" ref="BM119">M119/(INDEX($AX119:$BG119,,MATCH(BM$3,$AX$3:$BG$3,))/100)</f>
        <v>0</v>
      </c>
      <c r="BN119" cm="1">
        <f t="array" ref="BN119">N119/(INDEX($AX119:$BG119,,MATCH(BN$3,$AX$3:$BG$3,))/100)</f>
        <v>0</v>
      </c>
      <c r="BO119" cm="1">
        <f t="array" ref="BO119">O119/(INDEX($AX119:$BG119,,MATCH(BO$3,$AX$3:$BG$3,))/100)</f>
        <v>0</v>
      </c>
      <c r="BP119" cm="1">
        <f t="array" ref="BP119">P119/(INDEX($AX119:$BG119,,MATCH(BP$3,$AX$3:$BG$3,))/100)</f>
        <v>0</v>
      </c>
      <c r="BQ119" cm="1">
        <f t="array" ref="BQ119">Q119/(INDEX($AX119:$BG119,,MATCH(BQ$3,$AX$3:$BG$3,))/100)</f>
        <v>0</v>
      </c>
      <c r="BS119" cm="1">
        <f t="array" ref="BS119">S119/(INDEX($AX119:$BG119,,MATCH(BS$3,$AX$3:$BG$3,))/100)</f>
        <v>0</v>
      </c>
      <c r="BT119" cm="1">
        <f t="array" ref="BT119">T119/(INDEX($AX119:$BG119,,MATCH(BT$3,$AX$3:$BG$3,))/100)</f>
        <v>0</v>
      </c>
      <c r="BU119" cm="1">
        <f t="array" ref="BU119">U119/(INDEX($AX119:$BG119,,MATCH(BU$3,$AX$3:$BG$3,))/100)</f>
        <v>0</v>
      </c>
      <c r="BV119" cm="1">
        <f t="array" ref="BV119">V119/(INDEX($AX119:$BG119,,MATCH(BV$3,$AX$3:$BG$3,))/100)</f>
        <v>0</v>
      </c>
      <c r="BW119" cm="1">
        <f t="array" ref="BW119">W119/(INDEX($AX119:$BG119,,MATCH(BW$3,$AX$3:$BG$3,))/100)</f>
        <v>0</v>
      </c>
      <c r="BX119" cm="1">
        <f t="array" ref="BX119">X119/(INDEX($AX119:$BG119,,MATCH(BX$3,$AX$3:$BG$3,))/100)</f>
        <v>0</v>
      </c>
      <c r="BY119" cm="1">
        <f t="array" ref="BY119">Y119/(INDEX($AX119:$BG119,,MATCH(BY$3,$AX$3:$BG$3,))/100)</f>
        <v>0</v>
      </c>
      <c r="BZ119" cm="1">
        <f t="array" ref="BZ119">Z119/(INDEX($AX119:$BG119,,MATCH(BZ$3,$AX$3:$BG$3,))/100)</f>
        <v>0</v>
      </c>
      <c r="CA119" cm="1">
        <f t="array" ref="CA119">AA119/(INDEX($AX119:$BG119,,MATCH(CA$3,$AX$3:$BG$3,))/100)</f>
        <v>0</v>
      </c>
      <c r="CB119" cm="1">
        <f t="array" ref="CB119">AB119/(INDEX($AX119:$BG119,,MATCH(CB$3,$AX$3:$BG$3,))/100)</f>
        <v>0</v>
      </c>
      <c r="CC119" cm="1">
        <f t="array" ref="CC119">AC119/(INDEX($AX119:$BG119,,MATCH(CC$3,$AX$3:$BG$3,))/100)</f>
        <v>0</v>
      </c>
      <c r="CD119" cm="1">
        <f t="array" ref="CD119">AD119/(INDEX($AX119:$BG119,,MATCH(CD$3,$AX$3:$BG$3,))/100)</f>
        <v>0</v>
      </c>
      <c r="CE119" cm="1">
        <f t="array" ref="CE119">AE119/(INDEX($AX119:$BG119,,MATCH(CE$3,$AX$3:$BG$3,))/100)</f>
        <v>0</v>
      </c>
      <c r="CF119" cm="1">
        <f t="array" ref="CF119">AF119/(INDEX($AX119:$BG119,,MATCH(CF$3,$AX$3:$BG$3,))/100)</f>
        <v>0</v>
      </c>
      <c r="CG119" cm="1">
        <f t="array" ref="CG119">AG119/(INDEX($AX119:$BG119,,MATCH(CG$3,$AX$3:$BG$3,))/100)</f>
        <v>0</v>
      </c>
      <c r="CH119" cm="1">
        <f t="array" ref="CH119">AH119/(INDEX($AX119:$BG119,,MATCH(CH$3,$AX$3:$BG$3,))/100)</f>
        <v>0</v>
      </c>
      <c r="CI119" cm="1">
        <f t="array" ref="CI119">AI119/(INDEX($AX119:$BG119,,MATCH(CI$3,$AX$3:$BG$3,))/100)</f>
        <v>0</v>
      </c>
      <c r="CJ119" cm="1">
        <f t="array" ref="CJ119">AJ119/(INDEX($AX119:$BG119,,MATCH(CJ$3,$AX$3:$BG$3,))/100)</f>
        <v>0</v>
      </c>
      <c r="CK119" cm="1">
        <f t="array" ref="CK119">AK119/(INDEX($AX119:$BG119,,MATCH(CK$3,$AX$3:$BG$3,))/100)</f>
        <v>0</v>
      </c>
      <c r="CL119" cm="1">
        <f t="array" ref="CL119">AL119/(INDEX($AX119:$BG119,,MATCH(CL$3,$AX$3:$BG$3,))/100)</f>
        <v>0</v>
      </c>
      <c r="CM119" cm="1">
        <f t="array" ref="CM119">AM119/(INDEX($AX119:$BG119,,MATCH(CM$3,$AX$3:$BG$3,))/100)</f>
        <v>0</v>
      </c>
      <c r="CN119" cm="1">
        <f t="array" ref="CN119">AN119/(INDEX($AX119:$BG119,,MATCH(CN$3,$AX$3:$BG$3,))/100)</f>
        <v>0</v>
      </c>
      <c r="CO119" cm="1">
        <f t="array" ref="CO119">AO119/(INDEX($AX119:$BG119,,MATCH(CO$3,$AX$3:$BG$3,))/100)</f>
        <v>0</v>
      </c>
      <c r="CP119" cm="1">
        <f t="array" ref="CP119">AP119/(INDEX($AX119:$BG119,,MATCH(CP$3,$AX$3:$BG$3,))/100)</f>
        <v>0</v>
      </c>
      <c r="CQ119" cm="1">
        <f t="array" ref="CQ119">AQ119/(INDEX($AX119:$BG119,,MATCH(CQ$3,$AX$3:$BG$3,))/100)</f>
        <v>0</v>
      </c>
      <c r="CR119" cm="1">
        <f t="array" ref="CR119">AR119/(INDEX($AX119:$BG119,,MATCH(CR$3,$AX$3:$BG$3,))/100)</f>
        <v>0</v>
      </c>
      <c r="CS119" cm="1">
        <f t="array" ref="CS119">AS119/(INDEX($AX119:$BG119,,MATCH(CS$3,$AX$3:$BG$3,))/100)</f>
        <v>0</v>
      </c>
      <c r="CT119" cm="1">
        <f t="array" ref="CT119">AT119/(INDEX($AX119:$BG119,,MATCH(CT$3,$AX$3:$BG$3,))/100)</f>
        <v>0</v>
      </c>
      <c r="CU119" cm="1">
        <f t="array" ref="CU119">AU119/(INDEX($AX119:$BG119,,MATCH(CU$3,$AX$3:$BG$3,))/100)</f>
        <v>0</v>
      </c>
      <c r="CV119" cm="1">
        <f t="array" ref="CV119">AV119/(INDEX($AX119:$BG119,,MATCH(CV$3,$AX$3:$BG$3,))/100)</f>
        <v>0</v>
      </c>
      <c r="CW119">
        <f t="shared" si="151"/>
        <v>0</v>
      </c>
      <c r="CX119">
        <f>IFERROR(1/INDEX('exch rates'!$BC$5:$BL$268,MATCH('Country-wise data'!$B119,'exch rates'!$A$5:$A$268,),MATCH(CX$3,'exch rates'!$BC$4:$BL$4,)),1)</f>
        <v>3.1979878187755622E-5</v>
      </c>
      <c r="CY119">
        <f>IFERROR(1/INDEX('exch rates'!$BC$5:$BL$268,MATCH('Country-wise data'!$B119,'exch rates'!$A$5:$A$268,),MATCH(CY$3,'exch rates'!$BC$4:$BL$4,)),1)</f>
        <v>3.3370223625667281E-5</v>
      </c>
      <c r="CZ119">
        <f>IFERROR(1/INDEX('exch rates'!$BC$5:$BL$268,MATCH('Country-wise data'!$B119,'exch rates'!$A$5:$A$268,),MATCH(CZ$3,'exch rates'!$BC$4:$BL$4,)),1)</f>
        <v>4.441286137944334E-5</v>
      </c>
      <c r="DA119">
        <f>IFERROR(1/INDEX('exch rates'!$BC$5:$BL$268,MATCH('Country-wise data'!$B119,'exch rates'!$A$5:$A$268,),MATCH(DA$3,'exch rates'!$BC$4:$BL$4,)),1)</f>
        <v>5.1856999272415471E-5</v>
      </c>
      <c r="DB119">
        <f>IFERROR(1/INDEX('exch rates'!$BC$5:$BL$268,MATCH('Country-wise data'!$B119,'exch rates'!$A$5:$A$268,),MATCH(DB$3,'exch rates'!$BC$4:$BL$4,)),1)</f>
        <v>4.9429267114826599E-5</v>
      </c>
      <c r="DC119">
        <f>IFERROR(1/INDEX('exch rates'!$BC$5:$BL$268,MATCH('Country-wise data'!$B119,'exch rates'!$A$5:$A$268,),MATCH(DC$3,'exch rates'!$BC$4:$BL$4,)),1)</f>
        <v>4.4935265996563401E-5</v>
      </c>
      <c r="DD119">
        <f>IFERROR(1/INDEX('exch rates'!$BC$5:$BL$268,MATCH('Country-wise data'!$B119,'exch rates'!$A$5:$A$268,),MATCH(DD$3,'exch rates'!$BC$4:$BL$4,)),1)</f>
        <v>4.3361779227064601E-5</v>
      </c>
      <c r="DE119">
        <f>IFERROR(1/INDEX('exch rates'!$BC$5:$BL$268,MATCH('Country-wise data'!$B119,'exch rates'!$A$5:$A$268,),MATCH(DE$3,'exch rates'!$BC$4:$BL$4,)),1)</f>
        <v>4.329381543344474E-5</v>
      </c>
      <c r="DF119">
        <f>IFERROR(1/INDEX('exch rates'!$BC$5:$BL$268,MATCH('Country-wise data'!$B119,'exch rates'!$A$5:$A$268,),MATCH(DF$3,'exch rates'!$BC$4:$BL$4,)),1)</f>
        <v>1</v>
      </c>
      <c r="DG119">
        <f>IFERROR(1/INDEX('exch rates'!$BC$5:$BL$268,MATCH('Country-wise data'!$B119,'exch rates'!$A$5:$A$268,),MATCH(DG$3,'exch rates'!$BC$4:$BL$4,)),1)</f>
        <v>1</v>
      </c>
      <c r="DH119" cm="1">
        <f t="array" ref="DH119">(BH119/INDEX($CX119:$DG119,,MATCH(DH$3,$CX$3:$DG$3,)))*$DG119</f>
        <v>0</v>
      </c>
      <c r="DI119" cm="1">
        <f t="array" ref="DI119">(BI119/INDEX($CX119:$DG119,,MATCH(DI$3,$CX$3:$DG$3,)))*$DG119</f>
        <v>0</v>
      </c>
      <c r="DJ119" cm="1">
        <f t="array" ref="DJ119">(BJ119/INDEX($CX119:$DG119,,MATCH(DJ$3,$CX$3:$DG$3,)))*$DG119</f>
        <v>0</v>
      </c>
      <c r="DK119" cm="1">
        <f t="array" ref="DK119">(BK119/INDEX($CX119:$DG119,,MATCH(DK$3,$CX$3:$DG$3,)))*$DG119</f>
        <v>0</v>
      </c>
      <c r="DL119" cm="1">
        <f t="array" ref="DL119">(BL119/INDEX($CX119:$DG119,,MATCH(DL$3,$CX$3:$DG$3,)))*$DG119</f>
        <v>0</v>
      </c>
      <c r="DM119" cm="1">
        <f t="array" ref="DM119">(BM119/INDEX($CX119:$DG119,,MATCH(DM$3,$CX$3:$DG$3,)))*$DG119</f>
        <v>0</v>
      </c>
      <c r="DN119" cm="1">
        <f t="array" ref="DN119">(BN119/INDEX($CX119:$DG119,,MATCH(DN$3,$CX$3:$DG$3,)))*$DG119</f>
        <v>0</v>
      </c>
      <c r="DO119" cm="1">
        <f t="array" ref="DO119">(BO119/INDEX($CX119:$DG119,,MATCH(DO$3,$CX$3:$DG$3,)))*$DG119</f>
        <v>0</v>
      </c>
      <c r="DP119" cm="1">
        <f t="array" ref="DP119">(BP119/INDEX($CX119:$DG119,,MATCH(DP$3,$CX$3:$DG$3,)))*$DG119</f>
        <v>0</v>
      </c>
      <c r="DQ119" cm="1">
        <f t="array" ref="DQ119">(BQ119/INDEX($CX119:$DG119,,MATCH(DQ$3,$CX$3:$DG$3,)))*$DG119</f>
        <v>0</v>
      </c>
      <c r="DS119" cm="1">
        <f t="array" ref="DS119">(BS119/INDEX($CX119:$DG119,,MATCH(DS$3,$CX$3:$DG$3,)))*$DG119</f>
        <v>0</v>
      </c>
      <c r="DT119" cm="1">
        <f t="array" ref="DT119">(BT119/INDEX($CX119:$DG119,,MATCH(DT$3,$CX$3:$DG$3,)))*$DG119</f>
        <v>0</v>
      </c>
      <c r="DU119" cm="1">
        <f t="array" ref="DU119">(BU119/INDEX($CX119:$DG119,,MATCH(DU$3,$CX$3:$DG$3,)))*$DG119</f>
        <v>0</v>
      </c>
      <c r="DV119" cm="1">
        <f t="array" ref="DV119">(BV119/INDEX($CX119:$DG119,,MATCH(DV$3,$CX$3:$DG$3,)))*$DG119</f>
        <v>0</v>
      </c>
      <c r="DW119" cm="1">
        <f t="array" ref="DW119">(BW119/INDEX($CX119:$DG119,,MATCH(DW$3,$CX$3:$DG$3,)))*$DG119</f>
        <v>0</v>
      </c>
      <c r="DX119" cm="1">
        <f t="array" ref="DX119">(BX119/INDEX($CX119:$DG119,,MATCH(DX$3,$CX$3:$DG$3,)))*$DG119</f>
        <v>0</v>
      </c>
      <c r="DY119" cm="1">
        <f t="array" ref="DY119">(BY119/INDEX($CX119:$DG119,,MATCH(DY$3,$CX$3:$DG$3,)))*$DG119</f>
        <v>0</v>
      </c>
      <c r="DZ119" cm="1">
        <f t="array" ref="DZ119">(BZ119/INDEX($CX119:$DG119,,MATCH(DZ$3,$CX$3:$DG$3,)))*$DG119</f>
        <v>0</v>
      </c>
      <c r="EA119" cm="1">
        <f t="array" ref="EA119">(CA119/INDEX($CX119:$DG119,,MATCH(EA$3,$CX$3:$DG$3,)))*$DG119</f>
        <v>0</v>
      </c>
      <c r="EB119" cm="1">
        <f t="array" ref="EB119">(CB119/INDEX($CX119:$DG119,,MATCH(EB$3,$CX$3:$DG$3,)))*$DG119</f>
        <v>0</v>
      </c>
      <c r="EC119" s="53" cm="1">
        <f t="array" ref="EC119">(CC119/INDEX($CX119:$DG119,,MATCH(EC$3,$CX$3:$DG$3,)))*$DG119</f>
        <v>0</v>
      </c>
      <c r="ED119" cm="1">
        <f t="array" ref="ED119">(CD119/INDEX($CX119:$DG119,,MATCH(ED$3,$CX$3:$DG$3,)))*$DG119</f>
        <v>0</v>
      </c>
      <c r="EE119" cm="1">
        <f t="array" ref="EE119">(CE119/INDEX($CX119:$DG119,,MATCH(EE$3,$CX$3:$DG$3,)))*$DG119</f>
        <v>0</v>
      </c>
      <c r="EF119" cm="1">
        <f t="array" ref="EF119">(CF119/INDEX($CX119:$DG119,,MATCH(EF$3,$CX$3:$DG$3,)))*$DG119</f>
        <v>0</v>
      </c>
      <c r="EG119" cm="1">
        <f t="array" ref="EG119">(CG119/INDEX($CX119:$DG119,,MATCH(EG$3,$CX$3:$DG$3,)))*$DG119</f>
        <v>0</v>
      </c>
      <c r="EH119" cm="1">
        <f t="array" ref="EH119">(CH119/INDEX($CX119:$DG119,,MATCH(EH$3,$CX$3:$DG$3,)))*$DG119</f>
        <v>0</v>
      </c>
      <c r="EI119" cm="1">
        <f t="array" ref="EI119">(CI119/INDEX($CX119:$DG119,,MATCH(EI$3,$CX$3:$DG$3,)))*$DG119</f>
        <v>0</v>
      </c>
      <c r="EJ119" cm="1">
        <f t="array" ref="EJ119">(CJ119/INDEX($CX119:$DG119,,MATCH(EJ$3,$CX$3:$DG$3,)))*$DG119</f>
        <v>0</v>
      </c>
      <c r="EK119" cm="1">
        <f t="array" ref="EK119">(CK119/INDEX($CX119:$DG119,,MATCH(EK$3,$CX$3:$DG$3,)))*$DG119</f>
        <v>0</v>
      </c>
      <c r="EL119" cm="1">
        <f t="array" ref="EL119">(CL119/INDEX($CX119:$DG119,,MATCH(EL$3,$CX$3:$DG$3,)))*$DG119</f>
        <v>0</v>
      </c>
      <c r="EM119" cm="1">
        <f t="array" ref="EM119">(CM119/INDEX($CX119:$DG119,,MATCH(EM$3,$CX$3:$DG$3,)))*$DG119</f>
        <v>0</v>
      </c>
      <c r="EN119" cm="1">
        <f t="array" ref="EN119">(CN119/INDEX($CX119:$DG119,,MATCH(EN$3,$CX$3:$DG$3,)))*$DG119</f>
        <v>0</v>
      </c>
      <c r="EO119" cm="1">
        <f t="array" ref="EO119">(CO119/INDEX($CX119:$DG119,,MATCH(EO$3,$CX$3:$DG$3,)))*$DG119</f>
        <v>0</v>
      </c>
      <c r="EP119" cm="1">
        <f t="array" ref="EP119">(CP119/INDEX($CX119:$DG119,,MATCH(EP$3,$CX$3:$DG$3,)))*$DG119</f>
        <v>0</v>
      </c>
      <c r="EQ119" cm="1">
        <f t="array" ref="EQ119">(CQ119/INDEX($CX119:$DG119,,MATCH(EQ$3,$CX$3:$DG$3,)))*$DG119</f>
        <v>0</v>
      </c>
      <c r="ER119" cm="1">
        <f t="array" ref="ER119">(CR119/INDEX($CX119:$DG119,,MATCH(ER$3,$CX$3:$DG$3,)))*$DG119</f>
        <v>0</v>
      </c>
      <c r="ES119" cm="1">
        <f t="array" ref="ES119">(CS119/INDEX($CX119:$DG119,,MATCH(ES$3,$CX$3:$DG$3,)))*$DG119</f>
        <v>0</v>
      </c>
      <c r="ET119" cm="1">
        <f t="array" ref="ET119">(CT119/INDEX($CX119:$DG119,,MATCH(ET$3,$CX$3:$DG$3,)))*$DG119</f>
        <v>0</v>
      </c>
      <c r="EU119" cm="1">
        <f t="array" ref="EU119">(CU119/INDEX($CX119:$DG119,,MATCH(EU$3,$CX$3:$DG$3,)))*$DG119</f>
        <v>0</v>
      </c>
      <c r="EV119" cm="1">
        <f t="array" ref="EV119">(CV119/INDEX($CX119:$DG119,,MATCH(EV$3,$CX$3:$DG$3,)))*$DG119</f>
        <v>0</v>
      </c>
      <c r="EW119">
        <f t="shared" si="94"/>
        <v>0</v>
      </c>
      <c r="EY119" s="96">
        <f t="shared" si="152"/>
        <v>0</v>
      </c>
      <c r="EZ119" s="96">
        <f t="shared" si="153"/>
        <v>0</v>
      </c>
      <c r="FA119" s="96">
        <f t="shared" si="154"/>
        <v>0</v>
      </c>
      <c r="FB119" s="96">
        <f t="shared" si="155"/>
        <v>0</v>
      </c>
      <c r="FC119" s="96">
        <f t="shared" si="156"/>
        <v>0</v>
      </c>
      <c r="FD119" s="96">
        <f t="shared" si="157"/>
        <v>0</v>
      </c>
      <c r="FE119" s="96">
        <f t="shared" si="158"/>
        <v>0</v>
      </c>
      <c r="FF119" s="96">
        <f t="shared" si="159"/>
        <v>0</v>
      </c>
      <c r="FG119" s="96">
        <f t="shared" si="160"/>
        <v>0</v>
      </c>
      <c r="FH119" s="96">
        <f t="shared" si="161"/>
        <v>0</v>
      </c>
      <c r="FJ119" s="96">
        <f t="shared" si="106"/>
        <v>0</v>
      </c>
      <c r="FK119" s="96" t="str">
        <f>IF(AND('Country-wise data'!FJ119&gt;'non-R&amp;D ex_typologies'!$C$17,'Country-wise data'!FJ119&lt;'non-R&amp;D ex_typologies'!$D$17),"Small",IF(AND('Country-wise data'!FJ119&gt;'non-R&amp;D ex_typologies'!$E$17,'Country-wise data'!$FJ$4&lt;'non-R&amp;D ex_typologies'!$F$17),"Medium","Large"))</f>
        <v>Large</v>
      </c>
      <c r="FL119" t="str">
        <f>IF($FK119='non-R&amp;D ex_typologies'!$C$16,IF(AND('Country-wise data'!EY119&gt;'non-R&amp;D ex_typologies'!$C$21,'Country-wise data'!EY119&lt;'non-R&amp;D ex_typologies'!$D$21),'non-R&amp;D ex_typologies'!$B$21,IF(AND('Country-wise data'!EY119&gt;'non-R&amp;D ex_typologies'!$C$19,'Country-wise data'!EY119&lt;'non-R&amp;D ex_typologies'!$D$19),'non-R&amp;D ex_typologies'!$B$19,'non-R&amp;D ex_typologies'!$B$20)),IF($FK119='non-R&amp;D ex_typologies'!$E$16,IF(AND('Country-wise data'!EY119&gt;'non-R&amp;D ex_typologies'!$E$21,'Country-wise data'!EY119&lt;'non-R&amp;D ex_typologies'!$F$21),'non-R&amp;D ex_typologies'!$B$21,IF(AND('Country-wise data'!EY119&gt;'non-R&amp;D ex_typologies'!$E$19,'Country-wise data'!EY119&lt;'non-R&amp;D ex_typologies'!$F$19),'non-R&amp;D ex_typologies'!$B$19,'non-R&amp;D ex_typologies'!$B$20)),IF(AND('Country-wise data'!EY119&gt;'non-R&amp;D ex_typologies'!$G$21,'Country-wise data'!EY119&lt;'non-R&amp;D ex_typologies'!$H$21),'non-R&amp;D ex_typologies'!$B$21,IF(AND('Country-wise data'!EY119&gt;'non-R&amp;D ex_typologies'!$G$19,'Country-wise data'!EY119&lt;'non-R&amp;D ex_typologies'!$H$19),'non-R&amp;D ex_typologies'!$B$19,'non-R&amp;D ex_typologies'!$B$20))))</f>
        <v xml:space="preserve">Research heavy </v>
      </c>
      <c r="FM119" t="str">
        <f>IF($FK119='non-R&amp;D ex_typologies'!$C$16,IF(AND('Country-wise data'!EZ119&gt;'non-R&amp;D ex_typologies'!$C$21,'Country-wise data'!EZ119&lt;'non-R&amp;D ex_typologies'!$D$21),'non-R&amp;D ex_typologies'!$B$21,IF(AND('Country-wise data'!EZ119&gt;'non-R&amp;D ex_typologies'!$C$19,'Country-wise data'!EZ119&lt;'non-R&amp;D ex_typologies'!$D$19),'non-R&amp;D ex_typologies'!$B$19,'non-R&amp;D ex_typologies'!$B$20)),IF($FK119='non-R&amp;D ex_typologies'!$E$16,IF(AND('Country-wise data'!EZ119&gt;'non-R&amp;D ex_typologies'!$E$21,'Country-wise data'!EZ119&lt;'non-R&amp;D ex_typologies'!$F$21),'non-R&amp;D ex_typologies'!$B$21,IF(AND('Country-wise data'!EZ119&gt;'non-R&amp;D ex_typologies'!$E$19,'Country-wise data'!EZ119&lt;'non-R&amp;D ex_typologies'!$F$19),'non-R&amp;D ex_typologies'!$B$19,'non-R&amp;D ex_typologies'!$B$20)),IF(AND('Country-wise data'!EZ119&gt;'non-R&amp;D ex_typologies'!$G$21,'Country-wise data'!EZ119&lt;'non-R&amp;D ex_typologies'!$H$21),'non-R&amp;D ex_typologies'!$B$21,IF(AND('Country-wise data'!EZ119&gt;'non-R&amp;D ex_typologies'!$G$19,'Country-wise data'!EZ119&lt;'non-R&amp;D ex_typologies'!$H$19),'non-R&amp;D ex_typologies'!$B$19,'non-R&amp;D ex_typologies'!$B$20))))</f>
        <v xml:space="preserve">Research heavy </v>
      </c>
      <c r="FN119" t="str">
        <f>IF($FK119='non-R&amp;D ex_typologies'!$C$16,IF(AND('Country-wise data'!FA119&gt;'non-R&amp;D ex_typologies'!$C$21,'Country-wise data'!FA119&lt;'non-R&amp;D ex_typologies'!$D$21),'non-R&amp;D ex_typologies'!$B$21,IF(AND('Country-wise data'!FA119&gt;'non-R&amp;D ex_typologies'!$C$19,'Country-wise data'!FA119&lt;'non-R&amp;D ex_typologies'!$D$19),'non-R&amp;D ex_typologies'!$B$19,'non-R&amp;D ex_typologies'!$B$20)),IF($FK119='non-R&amp;D ex_typologies'!$E$16,IF(AND('Country-wise data'!FA119&gt;'non-R&amp;D ex_typologies'!$E$21,'Country-wise data'!FA119&lt;'non-R&amp;D ex_typologies'!$F$21),'non-R&amp;D ex_typologies'!$B$21,IF(AND('Country-wise data'!FA119&gt;'non-R&amp;D ex_typologies'!$E$19,'Country-wise data'!FA119&lt;'non-R&amp;D ex_typologies'!$F$19),'non-R&amp;D ex_typologies'!$B$19,'non-R&amp;D ex_typologies'!$B$20)),IF(AND('Country-wise data'!FA119&gt;'non-R&amp;D ex_typologies'!$G$21,'Country-wise data'!FA119&lt;'non-R&amp;D ex_typologies'!$H$21),'non-R&amp;D ex_typologies'!$B$21,IF(AND('Country-wise data'!FA119&gt;'non-R&amp;D ex_typologies'!$G$19,'Country-wise data'!FA119&lt;'non-R&amp;D ex_typologies'!$H$19),'non-R&amp;D ex_typologies'!$B$19,'non-R&amp;D ex_typologies'!$B$20))))</f>
        <v xml:space="preserve">Research heavy </v>
      </c>
      <c r="FO119" t="str">
        <f>IF($FK119='non-R&amp;D ex_typologies'!$C$16,IF(AND('Country-wise data'!FB119&gt;'non-R&amp;D ex_typologies'!$C$21,'Country-wise data'!FB119&lt;'non-R&amp;D ex_typologies'!$D$21),'non-R&amp;D ex_typologies'!$B$21,IF(AND('Country-wise data'!FB119&gt;'non-R&amp;D ex_typologies'!$C$19,'Country-wise data'!FB119&lt;'non-R&amp;D ex_typologies'!$D$19),'non-R&amp;D ex_typologies'!$B$19,'non-R&amp;D ex_typologies'!$B$20)),IF($FK119='non-R&amp;D ex_typologies'!$E$16,IF(AND('Country-wise data'!FB119&gt;'non-R&amp;D ex_typologies'!$E$21,'Country-wise data'!FB119&lt;'non-R&amp;D ex_typologies'!$F$21),'non-R&amp;D ex_typologies'!$B$21,IF(AND('Country-wise data'!FB119&gt;'non-R&amp;D ex_typologies'!$E$19,'Country-wise data'!FB119&lt;'non-R&amp;D ex_typologies'!$F$19),'non-R&amp;D ex_typologies'!$B$19,'non-R&amp;D ex_typologies'!$B$20)),IF(AND('Country-wise data'!FB119&gt;'non-R&amp;D ex_typologies'!$G$21,'Country-wise data'!FB119&lt;'non-R&amp;D ex_typologies'!$H$21),'non-R&amp;D ex_typologies'!$B$21,IF(AND('Country-wise data'!FB119&gt;'non-R&amp;D ex_typologies'!$G$19,'Country-wise data'!FB119&lt;'non-R&amp;D ex_typologies'!$H$19),'non-R&amp;D ex_typologies'!$B$19,'non-R&amp;D ex_typologies'!$B$20))))</f>
        <v xml:space="preserve">Research heavy </v>
      </c>
      <c r="FP119" t="str">
        <f>IF($FK119='non-R&amp;D ex_typologies'!$C$16,IF(AND('Country-wise data'!FC119&gt;'non-R&amp;D ex_typologies'!$C$21,'Country-wise data'!FC119&lt;'non-R&amp;D ex_typologies'!$D$21),'non-R&amp;D ex_typologies'!$B$21,IF(AND('Country-wise data'!FC119&gt;'non-R&amp;D ex_typologies'!$C$19,'Country-wise data'!FC119&lt;'non-R&amp;D ex_typologies'!$D$19),'non-R&amp;D ex_typologies'!$B$19,'non-R&amp;D ex_typologies'!$B$20)),IF($FK119='non-R&amp;D ex_typologies'!$E$16,IF(AND('Country-wise data'!FC119&gt;'non-R&amp;D ex_typologies'!$E$21,'Country-wise data'!FC119&lt;'non-R&amp;D ex_typologies'!$F$21),'non-R&amp;D ex_typologies'!$B$21,IF(AND('Country-wise data'!FC119&gt;'non-R&amp;D ex_typologies'!$E$19,'Country-wise data'!FC119&lt;'non-R&amp;D ex_typologies'!$F$19),'non-R&amp;D ex_typologies'!$B$19,'non-R&amp;D ex_typologies'!$B$20)),IF(AND('Country-wise data'!FC119&gt;'non-R&amp;D ex_typologies'!$G$21,'Country-wise data'!FC119&lt;'non-R&amp;D ex_typologies'!$H$21),'non-R&amp;D ex_typologies'!$B$21,IF(AND('Country-wise data'!FC119&gt;'non-R&amp;D ex_typologies'!$G$19,'Country-wise data'!FC119&lt;'non-R&amp;D ex_typologies'!$H$19),'non-R&amp;D ex_typologies'!$B$19,'non-R&amp;D ex_typologies'!$B$20))))</f>
        <v xml:space="preserve">Research heavy </v>
      </c>
      <c r="FQ119" t="str">
        <f>IF($FK119='non-R&amp;D ex_typologies'!$C$16,IF(AND('Country-wise data'!FD119&gt;'non-R&amp;D ex_typologies'!$C$21,'Country-wise data'!FD119&lt;'non-R&amp;D ex_typologies'!$D$21),'non-R&amp;D ex_typologies'!$B$21,IF(AND('Country-wise data'!FD119&gt;'non-R&amp;D ex_typologies'!$C$19,'Country-wise data'!FD119&lt;'non-R&amp;D ex_typologies'!$D$19),'non-R&amp;D ex_typologies'!$B$19,'non-R&amp;D ex_typologies'!$B$20)),IF($FK119='non-R&amp;D ex_typologies'!$E$16,IF(AND('Country-wise data'!FD119&gt;'non-R&amp;D ex_typologies'!$E$21,'Country-wise data'!FD119&lt;'non-R&amp;D ex_typologies'!$F$21),'non-R&amp;D ex_typologies'!$B$21,IF(AND('Country-wise data'!FD119&gt;'non-R&amp;D ex_typologies'!$E$19,'Country-wise data'!FD119&lt;'non-R&amp;D ex_typologies'!$F$19),'non-R&amp;D ex_typologies'!$B$19,'non-R&amp;D ex_typologies'!$B$20)),IF(AND('Country-wise data'!FD119&gt;'non-R&amp;D ex_typologies'!$G$21,'Country-wise data'!FD119&lt;'non-R&amp;D ex_typologies'!$H$21),'non-R&amp;D ex_typologies'!$B$21,IF(AND('Country-wise data'!FD119&gt;'non-R&amp;D ex_typologies'!$G$19,'Country-wise data'!FD119&lt;'non-R&amp;D ex_typologies'!$H$19),'non-R&amp;D ex_typologies'!$B$19,'non-R&amp;D ex_typologies'!$B$20))))</f>
        <v xml:space="preserve">Research heavy </v>
      </c>
      <c r="FR119" t="str">
        <f>IF($FK119='non-R&amp;D ex_typologies'!$C$16,IF(AND('Country-wise data'!FE119&gt;'non-R&amp;D ex_typologies'!$C$21,'Country-wise data'!FE119&lt;'non-R&amp;D ex_typologies'!$D$21),'non-R&amp;D ex_typologies'!$B$21,IF(AND('Country-wise data'!FE119&gt;'non-R&amp;D ex_typologies'!$C$19,'Country-wise data'!FE119&lt;'non-R&amp;D ex_typologies'!$D$19),'non-R&amp;D ex_typologies'!$B$19,'non-R&amp;D ex_typologies'!$B$20)),IF($FK119='non-R&amp;D ex_typologies'!$E$16,IF(AND('Country-wise data'!FE119&gt;'non-R&amp;D ex_typologies'!$E$21,'Country-wise data'!FE119&lt;'non-R&amp;D ex_typologies'!$F$21),'non-R&amp;D ex_typologies'!$B$21,IF(AND('Country-wise data'!FE119&gt;'non-R&amp;D ex_typologies'!$E$19,'Country-wise data'!FE119&lt;'non-R&amp;D ex_typologies'!$F$19),'non-R&amp;D ex_typologies'!$B$19,'non-R&amp;D ex_typologies'!$B$20)),IF(AND('Country-wise data'!FE119&gt;'non-R&amp;D ex_typologies'!$G$21,'Country-wise data'!FE119&lt;'non-R&amp;D ex_typologies'!$H$21),'non-R&amp;D ex_typologies'!$B$21,IF(AND('Country-wise data'!FE119&gt;'non-R&amp;D ex_typologies'!$G$19,'Country-wise data'!FE119&lt;'non-R&amp;D ex_typologies'!$H$19),'non-R&amp;D ex_typologies'!$B$19,'non-R&amp;D ex_typologies'!$B$20))))</f>
        <v xml:space="preserve">Research heavy </v>
      </c>
      <c r="FS119" t="str">
        <f>IF($FK119='non-R&amp;D ex_typologies'!$C$16,IF(AND('Country-wise data'!FF119&gt;'non-R&amp;D ex_typologies'!$C$21,'Country-wise data'!FF119&lt;'non-R&amp;D ex_typologies'!$D$21),'non-R&amp;D ex_typologies'!$B$21,IF(AND('Country-wise data'!FF119&gt;'non-R&amp;D ex_typologies'!$C$19,'Country-wise data'!FF119&lt;'non-R&amp;D ex_typologies'!$D$19),'non-R&amp;D ex_typologies'!$B$19,'non-R&amp;D ex_typologies'!$B$20)),IF($FK119='non-R&amp;D ex_typologies'!$E$16,IF(AND('Country-wise data'!FF119&gt;'non-R&amp;D ex_typologies'!$E$21,'Country-wise data'!FF119&lt;'non-R&amp;D ex_typologies'!$F$21),'non-R&amp;D ex_typologies'!$B$21,IF(AND('Country-wise data'!FF119&gt;'non-R&amp;D ex_typologies'!$E$19,'Country-wise data'!FF119&lt;'non-R&amp;D ex_typologies'!$F$19),'non-R&amp;D ex_typologies'!$B$19,'non-R&amp;D ex_typologies'!$B$20)),IF(AND('Country-wise data'!FF119&gt;'non-R&amp;D ex_typologies'!$G$21,'Country-wise data'!FF119&lt;'non-R&amp;D ex_typologies'!$H$21),'non-R&amp;D ex_typologies'!$B$21,IF(AND('Country-wise data'!FF119&gt;'non-R&amp;D ex_typologies'!$G$19,'Country-wise data'!FF119&lt;'non-R&amp;D ex_typologies'!$H$19),'non-R&amp;D ex_typologies'!$B$19,'non-R&amp;D ex_typologies'!$B$20))))</f>
        <v xml:space="preserve">Research heavy </v>
      </c>
      <c r="FT119" t="str">
        <f>IF($FK119='non-R&amp;D ex_typologies'!$C$16,IF(AND('Country-wise data'!FG119&gt;'non-R&amp;D ex_typologies'!$C$21,'Country-wise data'!FG119&lt;'non-R&amp;D ex_typologies'!$D$21),'non-R&amp;D ex_typologies'!$B$21,IF(AND('Country-wise data'!FG119&gt;'non-R&amp;D ex_typologies'!$C$19,'Country-wise data'!FG119&lt;'non-R&amp;D ex_typologies'!$D$19),'non-R&amp;D ex_typologies'!$B$19,'non-R&amp;D ex_typologies'!$B$20)),IF($FK119='non-R&amp;D ex_typologies'!$E$16,IF(AND('Country-wise data'!FG119&gt;'non-R&amp;D ex_typologies'!$E$21,'Country-wise data'!FG119&lt;'non-R&amp;D ex_typologies'!$F$21),'non-R&amp;D ex_typologies'!$B$21,IF(AND('Country-wise data'!FG119&gt;'non-R&amp;D ex_typologies'!$E$19,'Country-wise data'!FG119&lt;'non-R&amp;D ex_typologies'!$F$19),'non-R&amp;D ex_typologies'!$B$19,'non-R&amp;D ex_typologies'!$B$20)),IF(AND('Country-wise data'!FG119&gt;'non-R&amp;D ex_typologies'!$G$21,'Country-wise data'!FG119&lt;'non-R&amp;D ex_typologies'!$H$21),'non-R&amp;D ex_typologies'!$B$21,IF(AND('Country-wise data'!FG119&gt;'non-R&amp;D ex_typologies'!$G$19,'Country-wise data'!FG119&lt;'non-R&amp;D ex_typologies'!$H$19),'non-R&amp;D ex_typologies'!$B$19,'non-R&amp;D ex_typologies'!$B$20))))</f>
        <v xml:space="preserve">Research heavy </v>
      </c>
      <c r="FU119" t="str">
        <f>IF($FK119='non-R&amp;D ex_typologies'!$C$16,IF(AND('Country-wise data'!FH119&gt;'non-R&amp;D ex_typologies'!$C$21,'Country-wise data'!FH119&lt;'non-R&amp;D ex_typologies'!$D$21),'non-R&amp;D ex_typologies'!$B$21,IF(AND('Country-wise data'!FH119&gt;'non-R&amp;D ex_typologies'!$C$19,'Country-wise data'!FH119&lt;'non-R&amp;D ex_typologies'!$D$19),'non-R&amp;D ex_typologies'!$B$19,'non-R&amp;D ex_typologies'!$B$20)),IF($FK119='non-R&amp;D ex_typologies'!$E$16,IF(AND('Country-wise data'!FH119&gt;'non-R&amp;D ex_typologies'!$E$21,'Country-wise data'!FH119&lt;'non-R&amp;D ex_typologies'!$F$21),'non-R&amp;D ex_typologies'!$B$21,IF(AND('Country-wise data'!FH119&gt;'non-R&amp;D ex_typologies'!$E$19,'Country-wise data'!FH119&lt;'non-R&amp;D ex_typologies'!$F$19),'non-R&amp;D ex_typologies'!$B$19,'non-R&amp;D ex_typologies'!$B$20)),IF(AND('Country-wise data'!FH119&gt;'non-R&amp;D ex_typologies'!$G$21,'Country-wise data'!FH119&lt;'non-R&amp;D ex_typologies'!$H$21),'non-R&amp;D ex_typologies'!$B$21,IF(AND('Country-wise data'!FH119&gt;'non-R&amp;D ex_typologies'!$G$19,'Country-wise data'!FH119&lt;'non-R&amp;D ex_typologies'!$H$19),'non-R&amp;D ex_typologies'!$B$19,'non-R&amp;D ex_typologies'!$B$20))))</f>
        <v xml:space="preserve">Research heavy </v>
      </c>
    </row>
    <row r="120" spans="2:177" x14ac:dyDescent="0.35">
      <c r="B120" t="s">
        <v>297</v>
      </c>
      <c r="C120" t="s">
        <v>298</v>
      </c>
      <c r="D120" t="s">
        <v>380</v>
      </c>
      <c r="E120" t="s">
        <v>26</v>
      </c>
      <c r="F120" t="s">
        <v>369</v>
      </c>
      <c r="G120" s="55">
        <f>Assumptions!$C$13</f>
        <v>1.1000000000000001</v>
      </c>
      <c r="H120">
        <f>SUMIFS(FAOstat!M:M,FAOstat!$B:$B,'Country-wise data'!$B120)*G120</f>
        <v>3683.9330000000004</v>
      </c>
      <c r="I120">
        <f>IF(SUMIFS(FAOstat!N:N,FAOstat!$B:$B,'Country-wise data'!$B120)=0,H120*(1+Assumptions!$C$9),SUMIFS(FAOstat!N:N,FAOstat!$B:$B,'Country-wise data'!$B120)*$G120)</f>
        <v>4173.8950000000004</v>
      </c>
      <c r="J120">
        <f>IF(SUMIFS(FAOstat!O:O,FAOstat!$B:$B,'Country-wise data'!$B120)=0,I120*(1+Assumptions!$C$9),SUMIFS(FAOstat!O:O,FAOstat!$B:$B,'Country-wise data'!$B120)*$G120)</f>
        <v>3433.0670000000005</v>
      </c>
      <c r="K120">
        <f>IF(SUMIFS(FAOstat!P:P,FAOstat!$B:$B,'Country-wise data'!$B120)=0,J120*(1+Assumptions!$C$9),SUMIFS(FAOstat!P:P,FAOstat!$B:$B,'Country-wise data'!$B120)*$G120)</f>
        <v>3367.76</v>
      </c>
      <c r="L120">
        <f>IF(SUMIFS(FAOstat!Q:Q,FAOstat!$B:$B,'Country-wise data'!$B120)=0,K120*(1+Assumptions!$C$9),SUMIFS(FAOstat!Q:Q,FAOstat!$B:$B,'Country-wise data'!$B120)*$G120)</f>
        <v>3265.9440000000004</v>
      </c>
      <c r="M120">
        <f>IF(SUMIFS(FAOstat!R:R,FAOstat!$B:$B,'Country-wise data'!$B120)=0,L120*(1+Assumptions!$C$9),SUMIFS(FAOstat!R:R,FAOstat!$B:$B,'Country-wise data'!$B120)*$G120)</f>
        <v>2758.1509999999998</v>
      </c>
      <c r="N120">
        <f>IF(SUMIFS(FAOstat!S:S,FAOstat!$B:$B,'Country-wise data'!$B120)=0,M120*(1+Assumptions!$C$9),SUMIFS(FAOstat!S:S,FAOstat!$B:$B,'Country-wise data'!$B120)*$G120)</f>
        <v>2496.9450000000002</v>
      </c>
      <c r="O120">
        <f>IF(SUMIFS(FAOstat!T:T,FAOstat!$B:$B,'Country-wise data'!$B120)=0,N120*(1+Assumptions!$C$9),SUMIFS(FAOstat!T:T,FAOstat!$B:$B,'Country-wise data'!$B120)*$G120)</f>
        <v>3016.7060000000001</v>
      </c>
      <c r="P120">
        <f>IF(SUMIFS(FAOstat!U:U,FAOstat!$B:$B,'Country-wise data'!$B120)=0,O120*(1+Assumptions!$C$9),SUMIFS(FAOstat!U:U,FAOstat!$B:$B,'Country-wise data'!$B120)*$G120)</f>
        <v>3077.0401200000001</v>
      </c>
      <c r="Q120">
        <f>IF(SUMIFS(FAOstat!V:V,FAOstat!$B:$B,'Country-wise data'!$B120)=0,P120*(1+Assumptions!$C$9),SUMIFS(FAOstat!V:V,FAOstat!$B:$B,'Country-wise data'!$B120)*$G120)</f>
        <v>3138.5809224</v>
      </c>
      <c r="R120" s="36">
        <f t="shared" si="148"/>
        <v>-1.7643625772059024E-2</v>
      </c>
      <c r="S120">
        <f>SUMIFS(FAOstat!CE:CE,FAOstat!$B:$B,'Country-wise data'!$B120)</f>
        <v>8960.9358040000006</v>
      </c>
      <c r="T120">
        <f>SUMIFS(FAOstat!CF:CF,FAOstat!$B:$B,'Country-wise data'!$B120)</f>
        <v>9517.1109329999999</v>
      </c>
      <c r="U120">
        <f>SUMIFS(FAOstat!CG:CG,FAOstat!$B:$B,'Country-wise data'!$B120)</f>
        <v>8598.32762</v>
      </c>
      <c r="V120">
        <f>SUMIFS(FAOstat!CH:CH,FAOstat!$B:$B,'Country-wise data'!$B120)</f>
        <v>7691.3069660000001</v>
      </c>
      <c r="W120">
        <f>SUMIFS(FAOstat!CI:CI,FAOstat!$B:$B,'Country-wise data'!$B120)</f>
        <v>7625.3226199999999</v>
      </c>
      <c r="X120">
        <f>SUMIFS(FAOstat!CJ:CJ,FAOstat!$B:$B,'Country-wise data'!$B120)</f>
        <v>6630.0535090000003</v>
      </c>
      <c r="Y120">
        <f>SUMIFS(FAOstat!CK:CK,FAOstat!$B:$B,'Country-wise data'!$B120)</f>
        <v>6590.8197849999997</v>
      </c>
      <c r="Z120">
        <f>SUMIFS(FAOstat!CL:CL,FAOstat!$B:$B,'Country-wise data'!$B120)</f>
        <v>8240.9026109999995</v>
      </c>
      <c r="AA120">
        <f>SUMIFS(FAOstat!CM:CM,FAOstat!$B:$B,'Country-wise data'!$B120)</f>
        <v>8009.767261</v>
      </c>
      <c r="AB120">
        <f>SUMIFS(FAOstat!CN:CN,FAOstat!$B:$B,'Country-wise data'!$B120)</f>
        <v>8169.9626062200005</v>
      </c>
      <c r="AC120" s="53">
        <f>IFERROR(INDEX('ASTI data (new)'!$AF$6:$AL$130,MATCH('Country-wise data'!$B120,'ASTI data (new)'!$C$6:$C$130,),MATCH('Country-wise data'!AC$3,'ASTI data (new)'!$AF$5:$AL$5,)),(INDEX(Assumptions!$G$154:$P$345,MATCH('Country-wise data'!$B120,Assumptions!$B$154:$B$344,),MATCH('Country-wise data'!AC$3,Assumptions!$G$153:$P$153,))*S120))</f>
        <v>184.97446406385137</v>
      </c>
      <c r="AD120" s="53">
        <f>IFERROR(INDEX('ASTI data (new)'!$AF$6:$AL$130,MATCH('Country-wise data'!$B120,'ASTI data (new)'!$C$6:$C$130,),MATCH('Country-wise data'!AD$3,'ASTI data (new)'!$AF$5:$AL$5,)),(INDEX(Assumptions!$G$154:$P$345,MATCH('Country-wise data'!$B120,Assumptions!$B$154:$B$344,),MATCH('Country-wise data'!AD$3,Assumptions!$G$153:$P$153,))*T120))</f>
        <v>219.17918262560192</v>
      </c>
      <c r="AE120" s="53">
        <f>IFERROR(INDEX('ASTI data (new)'!$AF$6:$AL$130,MATCH('Country-wise data'!$B120,'ASTI data (new)'!$C$6:$C$130,),MATCH('Country-wise data'!AE$3,'ASTI data (new)'!$AF$5:$AL$5,)),(INDEX(Assumptions!$G$154:$P$345,MATCH('Country-wise data'!$B120,Assumptions!$B$154:$B$344,),MATCH('Country-wise data'!AE$3,Assumptions!$G$153:$P$153,))*U120))</f>
        <v>253.4288723545929</v>
      </c>
      <c r="AF120" s="53">
        <f>IFERROR(INDEX('ASTI data (new)'!$AF$6:$AL$130,MATCH('Country-wise data'!$B120,'ASTI data (new)'!$C$6:$C$130,),MATCH('Country-wise data'!AF$3,'ASTI data (new)'!$AF$5:$AL$5,)),(INDEX(Assumptions!$G$154:$P$345,MATCH('Country-wise data'!$B120,Assumptions!$B$154:$B$344,),MATCH('Country-wise data'!AF$3,Assumptions!$G$153:$P$153,))*V120))</f>
        <v>281.12979122228802</v>
      </c>
      <c r="AG120" s="53">
        <f>IFERROR(INDEX('ASTI data (new)'!$AF$6:$AL$130,MATCH('Country-wise data'!$B120,'ASTI data (new)'!$C$6:$C$130,),MATCH('Country-wise data'!AG$3,'ASTI data (new)'!$AF$5:$AL$5,)),(INDEX(Assumptions!$G$154:$P$345,MATCH('Country-wise data'!$B120,Assumptions!$B$154:$B$344,),MATCH('Country-wise data'!AG$3,Assumptions!$G$153:$P$153,))*W120))</f>
        <v>311.88019132741397</v>
      </c>
      <c r="AH120" s="53">
        <f>IFERROR(INDEX('ASTI data (new)'!$AF$6:$AL$130,MATCH('Country-wise data'!$B120,'ASTI data (new)'!$C$6:$C$130,),MATCH('Country-wise data'!AH$3,'ASTI data (new)'!$AF$5:$AL$5,)),(INDEX(Assumptions!$G$154:$P$345,MATCH('Country-wise data'!$B120,Assumptions!$B$154:$B$344,),MATCH('Country-wise data'!AH$3,Assumptions!$G$153:$P$153,))*X120))</f>
        <v>299.54535217160543</v>
      </c>
      <c r="AI120" s="53">
        <f>IFERROR(INDEX('ASTI data (new)'!$AF$6:$AL$130,MATCH('Country-wise data'!$B120,'ASTI data (new)'!$C$6:$C$130,),MATCH('Country-wise data'!AI$3,'ASTI data (new)'!$AF$5:$AL$5,)),(INDEX(Assumptions!$G$154:$P$345,MATCH('Country-wise data'!$B120,Assumptions!$B$154:$B$344,),MATCH('Country-wise data'!AI$3,Assumptions!$G$153:$P$153,))*Y120))</f>
        <v>302.97532223772953</v>
      </c>
      <c r="AJ120" s="53">
        <f t="shared" ref="AJ120:AL120" si="172">IFERROR((1+($AI120/$AF120)^(1/3)-1)*AI120,0)</f>
        <v>310.62808410861061</v>
      </c>
      <c r="AK120" s="53">
        <f t="shared" si="172"/>
        <v>318.4741447730035</v>
      </c>
      <c r="AL120" s="53">
        <f t="shared" si="172"/>
        <v>326.51838670656912</v>
      </c>
      <c r="AM120" s="55" cm="1">
        <f t="array" ref="AM120">INDEX('non-R&amp;D ex_typologies'!$J$8:$J$10,MATCH('Country-wise data'!FL120,'non-R&amp;D ex_typologies'!$F$8:$F$10,),)*'Country-wise data'!AC120</f>
        <v>66.821349725110878</v>
      </c>
      <c r="AN120" s="55" cm="1">
        <f t="array" ref="AN120">INDEX('non-R&amp;D ex_typologies'!$J$8:$J$10,MATCH('Country-wise data'!FM120,'non-R&amp;D ex_typologies'!$F$8:$F$10,),)*'Country-wise data'!AD120</f>
        <v>79.177679410027579</v>
      </c>
      <c r="AO120" s="55" cm="1">
        <f t="array" ref="AO120">INDEX('non-R&amp;D ex_typologies'!$J$8:$J$10,MATCH('Country-wise data'!FN120,'non-R&amp;D ex_typologies'!$F$8:$F$10,),)*'Country-wise data'!AE120</f>
        <v>91.550254764901624</v>
      </c>
      <c r="AP120" s="55" cm="1">
        <f t="array" ref="AP120">INDEX('non-R&amp;D ex_typologies'!$J$8:$J$10,MATCH('Country-wise data'!FO120,'non-R&amp;D ex_typologies'!$F$8:$F$10,),)*'Country-wise data'!AF120</f>
        <v>101.55711055839227</v>
      </c>
      <c r="AQ120" s="55" cm="1">
        <f t="array" ref="AQ120">INDEX('non-R&amp;D ex_typologies'!$J$8:$J$10,MATCH('Country-wise data'!FP120,'non-R&amp;D ex_typologies'!$F$8:$F$10,),)*'Country-wise data'!AG120</f>
        <v>112.66558031399279</v>
      </c>
      <c r="AR120" s="55" cm="1">
        <f t="array" ref="AR120">INDEX('non-R&amp;D ex_typologies'!$J$8:$J$10,MATCH('Country-wise data'!FQ120,'non-R&amp;D ex_typologies'!$F$8:$F$10,),)*'Country-wise data'!AH120</f>
        <v>108.20966470853517</v>
      </c>
      <c r="AS120" s="55" cm="1">
        <f t="array" ref="AS120">INDEX('non-R&amp;D ex_typologies'!$J$8:$J$10,MATCH('Country-wise data'!FR120,'non-R&amp;D ex_typologies'!$F$8:$F$10,),)*'Country-wise data'!AI120</f>
        <v>109.44872887068907</v>
      </c>
      <c r="AT120" s="55" cm="1">
        <f t="array" ref="AT120">INDEX('non-R&amp;D ex_typologies'!$J$8:$J$10,MATCH('Country-wise data'!FS120,'non-R&amp;D ex_typologies'!$F$8:$F$10,),)*'Country-wise data'!AJ120</f>
        <v>112.21326115315925</v>
      </c>
      <c r="AU120" s="55" cm="1">
        <f t="array" ref="AU120">INDEX('non-R&amp;D ex_typologies'!$J$8:$J$10,MATCH('Country-wise data'!FT120,'non-R&amp;D ex_typologies'!$F$8:$F$10,),)*'Country-wise data'!AK120</f>
        <v>115.04762191897207</v>
      </c>
      <c r="AV120" s="55" cm="1">
        <f t="array" ref="AV120">INDEX('non-R&amp;D ex_typologies'!$J$8:$J$10,MATCH('Country-wise data'!FU120,'non-R&amp;D ex_typologies'!$F$8:$F$10,),)*'Country-wise data'!AL120</f>
        <v>117.95357494463208</v>
      </c>
      <c r="AW120">
        <f t="shared" si="150"/>
        <v>3823.3786179596786</v>
      </c>
      <c r="AX120" s="53">
        <f>INDEX('GDP deflators'!$AB$3:$AK$155,MATCH('Country-wise data'!$B120,'GDP deflators'!$B$3:$B$155,),MATCH('Country-wise data'!AX$3,'GDP deflators'!$D$2:$M$2,))</f>
        <v>62.023830468435648</v>
      </c>
      <c r="AY120" s="53">
        <f>INDEX('GDP deflators'!$AB$3:$AK$155,MATCH('Country-wise data'!$B120,'GDP deflators'!$B$3:$B$155,),MATCH('Country-wise data'!AY$3,'GDP deflators'!$D$2:$M$2,))</f>
        <v>66.075370295656356</v>
      </c>
      <c r="AZ120" s="53">
        <f>INDEX('GDP deflators'!$AB$3:$AK$155,MATCH('Country-wise data'!$B120,'GDP deflators'!$B$3:$B$155,),MATCH('Country-wise data'!AZ$3,'GDP deflators'!$D$2:$M$2,))</f>
        <v>69.565981122125521</v>
      </c>
      <c r="BA120" s="53">
        <f>INDEX('GDP deflators'!$AB$3:$AK$155,MATCH('Country-wise data'!$B120,'GDP deflators'!$B$3:$B$155,),MATCH('Country-wise data'!BA$3,'GDP deflators'!$D$2:$M$2,))</f>
        <v>73.847946236317199</v>
      </c>
      <c r="BB120" s="53">
        <f>INDEX('GDP deflators'!$AB$3:$AK$155,MATCH('Country-wise data'!$B120,'GDP deflators'!$B$3:$B$155,),MATCH('Country-wise data'!BB$3,'GDP deflators'!$D$2:$M$2,))</f>
        <v>77.944295747024313</v>
      </c>
      <c r="BC120" s="53">
        <f>INDEX('GDP deflators'!$AB$3:$AK$155,MATCH('Country-wise data'!$B120,'GDP deflators'!$B$3:$B$155,),MATCH('Country-wise data'!BC$3,'GDP deflators'!$D$2:$M$2,))</f>
        <v>81.974494248043968</v>
      </c>
      <c r="BD120" s="53">
        <f>INDEX('GDP deflators'!$AB$3:$AK$155,MATCH('Country-wise data'!$B120,'GDP deflators'!$B$3:$B$155,),MATCH('Country-wise data'!BD$3,'GDP deflators'!$D$2:$M$2,))</f>
        <v>87.881860245926219</v>
      </c>
      <c r="BE120" s="53">
        <f>INDEX('GDP deflators'!$AB$3:$AK$155,MATCH('Country-wise data'!$B120,'GDP deflators'!$B$3:$B$155,),MATCH('Country-wise data'!BE$3,'GDP deflators'!$D$2:$M$2,))</f>
        <v>92.511000431164021</v>
      </c>
      <c r="BF120" s="53">
        <f>INDEX('GDP deflators'!$AB$3:$AK$155,MATCH('Country-wise data'!$B120,'GDP deflators'!$B$3:$B$155,),MATCH('Country-wise data'!BF$3,'GDP deflators'!$D$2:$M$2,))</f>
        <v>96.134230421233624</v>
      </c>
      <c r="BG120" s="53">
        <f>INDEX('GDP deflators'!$AB$3:$AK$155,MATCH('Country-wise data'!$B120,'GDP deflators'!$B$3:$B$155,),MATCH('Country-wise data'!BG$3,'GDP deflators'!$D$2:$M$2,))</f>
        <v>100</v>
      </c>
      <c r="BH120" cm="1">
        <f t="array" ref="BH120">H120/(INDEX($AX120:$BG120,,MATCH(BH$3,$AX$3:$BG$3,))/100)</f>
        <v>5939.5444818178057</v>
      </c>
      <c r="BI120" cm="1">
        <f t="array" ref="BI120">I120/(INDEX($AX120:$BG120,,MATCH(BI$3,$AX$3:$BG$3,))/100)</f>
        <v>6316.8696313373257</v>
      </c>
      <c r="BJ120" cm="1">
        <f t="array" ref="BJ120">J120/(INDEX($AX120:$BG120,,MATCH(BJ$3,$AX$3:$BG$3,))/100)</f>
        <v>4934.9796331818152</v>
      </c>
      <c r="BK120" cm="1">
        <f t="array" ref="BK120">K120/(INDEX($AX120:$BG120,,MATCH(BK$3,$AX$3:$BG$3,))/100)</f>
        <v>4560.3976435891618</v>
      </c>
      <c r="BL120" cm="1">
        <f t="array" ref="BL120">L120/(INDEX($AX120:$BG120,,MATCH(BL$3,$AX$3:$BG$3,))/100)</f>
        <v>4190.1000819866722</v>
      </c>
      <c r="BM120" cm="1">
        <f t="array" ref="BM120">M120/(INDEX($AX120:$BG120,,MATCH(BM$3,$AX$3:$BG$3,))/100)</f>
        <v>3364.645339139513</v>
      </c>
      <c r="BN120" cm="1">
        <f t="array" ref="BN120">N120/(INDEX($AX120:$BG120,,MATCH(BN$3,$AX$3:$BG$3,))/100)</f>
        <v>2841.2518726988901</v>
      </c>
      <c r="BO120" cm="1">
        <f t="array" ref="BO120">O120/(INDEX($AX120:$BG120,,MATCH(BO$3,$AX$3:$BG$3,))/100)</f>
        <v>3260.9159839803951</v>
      </c>
      <c r="BP120" cm="1">
        <f t="array" ref="BP120">P120/(INDEX($AX120:$BG120,,MATCH(BP$3,$AX$3:$BG$3,))/100)</f>
        <v>3200.7746944218111</v>
      </c>
      <c r="BQ120" cm="1">
        <f t="array" ref="BQ120">Q120/(INDEX($AX120:$BG120,,MATCH(BQ$3,$AX$3:$BG$3,))/100)</f>
        <v>3138.5809224</v>
      </c>
      <c r="BS120" cm="1">
        <f t="array" ref="BS120">S120/(INDEX($AX120:$BG120,,MATCH(BS$3,$AX$3:$BG$3,))/100)</f>
        <v>14447.569162243668</v>
      </c>
      <c r="BT120" cm="1">
        <f t="array" ref="BT120">T120/(INDEX($AX120:$BG120,,MATCH(BT$3,$AX$3:$BG$3,))/100)</f>
        <v>14403.416720050729</v>
      </c>
      <c r="BU120" cm="1">
        <f t="array" ref="BU120">U120/(INDEX($AX120:$BG120,,MATCH(BU$3,$AX$3:$BG$3,))/100)</f>
        <v>12359.960258312658</v>
      </c>
      <c r="BV120" cm="1">
        <f t="array" ref="BV120">V120/(INDEX($AX120:$BG120,,MATCH(BV$3,$AX$3:$BG$3,))/100)</f>
        <v>10415.058722672429</v>
      </c>
      <c r="BW120" cm="1">
        <f t="array" ref="BW120">W120/(INDEX($AX120:$BG120,,MATCH(BW$3,$AX$3:$BG$3,))/100)</f>
        <v>9783.0412693043181</v>
      </c>
      <c r="BX120" cm="1">
        <f t="array" ref="BX120">X120/(INDEX($AX120:$BG120,,MATCH(BX$3,$AX$3:$BG$3,))/100)</f>
        <v>8087.9468300692843</v>
      </c>
      <c r="BY120" cm="1">
        <f t="array" ref="BY120">Y120/(INDEX($AX120:$BG120,,MATCH(BY$3,$AX$3:$BG$3,))/100)</f>
        <v>7499.6361781105079</v>
      </c>
      <c r="BZ120" cm="1">
        <f t="array" ref="BZ120">Z120/(INDEX($AX120:$BG120,,MATCH(BZ$3,$AX$3:$BG$3,))/100)</f>
        <v>8908.0245296146422</v>
      </c>
      <c r="CA120" cm="1">
        <f t="array" ref="CA120">AA120/(INDEX($AX120:$BG120,,MATCH(CA$3,$AX$3:$BG$3,))/100)</f>
        <v>8331.8576805612465</v>
      </c>
      <c r="CB120" cm="1">
        <f t="array" ref="CB120">AB120/(INDEX($AX120:$BG120,,MATCH(CB$3,$AX$3:$BG$3,))/100)</f>
        <v>8169.9626062200005</v>
      </c>
      <c r="CC120" cm="1">
        <f t="array" ref="CC120">AC120/(INDEX($AX120:$BG120,,MATCH(CC$3,$AX$3:$BG$3,))/100)</f>
        <v>298.2312808912796</v>
      </c>
      <c r="CD120" cm="1">
        <f t="array" ref="CD120">AD120/(INDEX($AX120:$BG120,,MATCH(CD$3,$AX$3:$BG$3,))/100)</f>
        <v>331.71086540246034</v>
      </c>
      <c r="CE120" cm="1">
        <f t="array" ref="CE120">AE120/(INDEX($AX120:$BG120,,MATCH(CE$3,$AX$3:$BG$3,))/100)</f>
        <v>364.30000449456702</v>
      </c>
      <c r="CF120" cm="1">
        <f t="array" ref="CF120">AF120/(INDEX($AX120:$BG120,,MATCH(CF$3,$AX$3:$BG$3,))/100)</f>
        <v>380.68735225575313</v>
      </c>
      <c r="CG120" cm="1">
        <f t="array" ref="CG120">AG120/(INDEX($AX120:$BG120,,MATCH(CG$3,$AX$3:$BG$3,))/100)</f>
        <v>400.13215635387996</v>
      </c>
      <c r="CH120" cm="1">
        <f t="array" ref="CH120">AH120/(INDEX($AX120:$BG120,,MATCH(CH$3,$AX$3:$BG$3,))/100)</f>
        <v>365.41287008764073</v>
      </c>
      <c r="CI120" cm="1">
        <f t="array" ref="CI120">AI120/(INDEX($AX120:$BG120,,MATCH(CI$3,$AX$3:$BG$3,))/100)</f>
        <v>344.75296880367756</v>
      </c>
      <c r="CJ120" cm="1">
        <f t="array" ref="CJ120">AJ120/(INDEX($AX120:$BG120,,MATCH(CJ$3,$AX$3:$BG$3,))/100)</f>
        <v>335.77421351068847</v>
      </c>
      <c r="CK120" cm="1">
        <f t="array" ref="CK120">AK120/(INDEX($AX120:$BG120,,MATCH(CK$3,$AX$3:$BG$3,))/100)</f>
        <v>331.28069302426184</v>
      </c>
      <c r="CL120" cm="1">
        <f t="array" ref="CL120">AL120/(INDEX($AX120:$BG120,,MATCH(CL$3,$AX$3:$BG$3,))/100)</f>
        <v>326.51838670656912</v>
      </c>
      <c r="CM120" cm="1">
        <f t="array" ref="CM120">AM120/(INDEX($AX120:$BG120,,MATCH(CM$3,$AX$3:$BG$3,))/100)</f>
        <v>107.73496125673296</v>
      </c>
      <c r="CN120" cm="1">
        <f t="array" ref="CN120">AN120/(INDEX($AX120:$BG120,,MATCH(CN$3,$AX$3:$BG$3,))/100)</f>
        <v>119.82933891364441</v>
      </c>
      <c r="CO120" cm="1">
        <f t="array" ref="CO120">AO120/(INDEX($AX120:$BG120,,MATCH(CO$3,$AX$3:$BG$3,))/100)</f>
        <v>131.60204641429831</v>
      </c>
      <c r="CP120" cm="1">
        <f t="array" ref="CP120">AP120/(INDEX($AX120:$BG120,,MATCH(CP$3,$AX$3:$BG$3,))/100)</f>
        <v>137.5219159560705</v>
      </c>
      <c r="CQ120" cm="1">
        <f t="array" ref="CQ120">AQ120/(INDEX($AX120:$BG120,,MATCH(CQ$3,$AX$3:$BG$3,))/100)</f>
        <v>144.54628043553018</v>
      </c>
      <c r="CR120" cm="1">
        <f t="array" ref="CR120">AR120/(INDEX($AX120:$BG120,,MATCH(CR$3,$AX$3:$BG$3,))/100)</f>
        <v>132.00406504626554</v>
      </c>
      <c r="CS120" cm="1">
        <f t="array" ref="CS120">AS120/(INDEX($AX120:$BG120,,MATCH(CS$3,$AX$3:$BG$3,))/100)</f>
        <v>124.54075114524282</v>
      </c>
      <c r="CT120" cm="1">
        <f t="array" ref="CT120">AT120/(INDEX($AX120:$BG120,,MATCH(CT$3,$AX$3:$BG$3,))/100)</f>
        <v>121.29720858078426</v>
      </c>
      <c r="CU120" cm="1">
        <f t="array" ref="CU120">AU120/(INDEX($AX120:$BG120,,MATCH(CU$3,$AX$3:$BG$3,))/100)</f>
        <v>119.67394071275673</v>
      </c>
      <c r="CV120" cm="1">
        <f t="array" ref="CV120">AV120/(INDEX($AX120:$BG120,,MATCH(CV$3,$AX$3:$BG$3,))/100)</f>
        <v>117.95357494463208</v>
      </c>
      <c r="CW120">
        <f t="shared" si="151"/>
        <v>4735.5048749367361</v>
      </c>
      <c r="CX120">
        <f>IFERROR(1/INDEX('exch rates'!$BC$5:$BL$268,MATCH('Country-wise data'!$B120,'exch rates'!$A$5:$A$268,),MATCH(CX$3,'exch rates'!$BC$4:$BL$4,)),1)</f>
        <v>0.13658922039327556</v>
      </c>
      <c r="CY120">
        <f>IFERROR(1/INDEX('exch rates'!$BC$5:$BL$268,MATCH('Country-wise data'!$B120,'exch rates'!$A$5:$A$268,),MATCH(CY$3,'exch rates'!$BC$4:$BL$4,)),1)</f>
        <v>0.1377195706917233</v>
      </c>
      <c r="CZ120">
        <f>IFERROR(1/INDEX('exch rates'!$BC$5:$BL$268,MATCH('Country-wise data'!$B120,'exch rates'!$A$5:$A$268,),MATCH(CZ$3,'exch rates'!$BC$4:$BL$4,)),1)</f>
        <v>0.12180314511322871</v>
      </c>
      <c r="DA120">
        <f>IFERROR(1/INDEX('exch rates'!$BC$5:$BL$268,MATCH('Country-wise data'!$B120,'exch rates'!$A$5:$A$268,),MATCH(DA$3,'exch rates'!$BC$4:$BL$4,)),1)</f>
        <v>0.10357267662036099</v>
      </c>
      <c r="DB120">
        <f>IFERROR(1/INDEX('exch rates'!$BC$5:$BL$268,MATCH('Country-wise data'!$B120,'exch rates'!$A$5:$A$268,),MATCH(DB$3,'exch rates'!$BC$4:$BL$4,)),1)</f>
        <v>9.2143346267841555E-2</v>
      </c>
      <c r="DC120">
        <f>IFERROR(1/INDEX('exch rates'!$BC$5:$BL$268,MATCH('Country-wise data'!$B120,'exch rates'!$A$5:$A$268,),MATCH(DC$3,'exch rates'!$BC$4:$BL$4,)),1)</f>
        <v>7.8376472865470878E-2</v>
      </c>
      <c r="DD120">
        <f>IFERROR(1/INDEX('exch rates'!$BC$5:$BL$268,MATCH('Country-wise data'!$B120,'exch rates'!$A$5:$A$268,),MATCH(DD$3,'exch rates'!$BC$4:$BL$4,)),1)</f>
        <v>6.7982763635436122E-2</v>
      </c>
      <c r="DE120">
        <f>IFERROR(1/INDEX('exch rates'!$BC$5:$BL$268,MATCH('Country-wise data'!$B120,'exch rates'!$A$5:$A$268,),MATCH(DE$3,'exch rates'!$BC$4:$BL$4,)),1)</f>
        <v>7.5053655345031292E-2</v>
      </c>
      <c r="DF120">
        <f>IFERROR(1/INDEX('exch rates'!$BC$5:$BL$268,MATCH('Country-wise data'!$B120,'exch rates'!$A$5:$A$268,),MATCH(DF$3,'exch rates'!$BC$4:$BL$4,)),1)</f>
        <v>7.5563363764130129E-2</v>
      </c>
      <c r="DG120">
        <f>IFERROR(1/INDEX('exch rates'!$BC$5:$BL$268,MATCH('Country-wise data'!$B120,'exch rates'!$A$5:$A$268,),MATCH(DG$3,'exch rates'!$BC$4:$BL$4,)),1)</f>
        <v>6.9211686241339276E-2</v>
      </c>
      <c r="DH120" cm="1">
        <f t="array" ref="DH120">(BH120/INDEX($CX120:$DG120,,MATCH(DH$3,$CX$3:$DG$3,)))*$DG120</f>
        <v>3009.6510391407887</v>
      </c>
      <c r="DI120" cm="1">
        <f t="array" ref="DI120">(BI120/INDEX($CX120:$DG120,,MATCH(DI$3,$CX$3:$DG$3,)))*$DG120</f>
        <v>3174.5756739992403</v>
      </c>
      <c r="DJ120" cm="1">
        <f t="array" ref="DJ120">(BJ120/INDEX($CX120:$DG120,,MATCH(DJ$3,$CX$3:$DG$3,)))*$DG120</f>
        <v>2804.1826150028014</v>
      </c>
      <c r="DK120" cm="1">
        <f t="array" ref="DK120">(BK120/INDEX($CX120:$DG120,,MATCH(DK$3,$CX$3:$DG$3,)))*$DG120</f>
        <v>3047.4524859560011</v>
      </c>
      <c r="DL120" cm="1">
        <f t="array" ref="DL120">(BL120/INDEX($CX120:$DG120,,MATCH(DL$3,$CX$3:$DG$3,)))*$DG120</f>
        <v>3147.3123555909342</v>
      </c>
      <c r="DM120" cm="1">
        <f t="array" ref="DM120">(BM120/INDEX($CX120:$DG120,,MATCH(DM$3,$CX$3:$DG$3,)))*$DG120</f>
        <v>2971.2076725578413</v>
      </c>
      <c r="DN120" cm="1">
        <f t="array" ref="DN120">(BN120/INDEX($CX120:$DG120,,MATCH(DN$3,$CX$3:$DG$3,)))*$DG120</f>
        <v>2892.6131070574811</v>
      </c>
      <c r="DO120" cm="1">
        <f t="array" ref="DO120">(BO120/INDEX($CX120:$DG120,,MATCH(DO$3,$CX$3:$DG$3,)))*$DG120</f>
        <v>3007.0952960928721</v>
      </c>
      <c r="DP120" cm="1">
        <f t="array" ref="DP120">(BP120/INDEX($CX120:$DG120,,MATCH(DP$3,$CX$3:$DG$3,)))*$DG120</f>
        <v>2931.7251488571451</v>
      </c>
      <c r="DQ120" cm="1">
        <f t="array" ref="DQ120">(BQ120/INDEX($CX120:$DG120,,MATCH(DQ$3,$CX$3:$DG$3,)))*$DG120</f>
        <v>3138.5809224</v>
      </c>
      <c r="DS120" cm="1">
        <f t="array" ref="DS120">(BS120/INDEX($CX120:$DG120,,MATCH(DS$3,$CX$3:$DG$3,)))*$DG120</f>
        <v>7320.7872548666064</v>
      </c>
      <c r="DT120" cm="1">
        <f t="array" ref="DT120">(BT120/INDEX($CX120:$DG120,,MATCH(DT$3,$CX$3:$DG$3,)))*$DG120</f>
        <v>7238.5119545781599</v>
      </c>
      <c r="DU120" cm="1">
        <f t="array" ref="DU120">(BU120/INDEX($CX120:$DG120,,MATCH(DU$3,$CX$3:$DG$3,)))*$DG120</f>
        <v>7023.2479675177947</v>
      </c>
      <c r="DV120" cm="1">
        <f t="array" ref="DV120">(BV120/INDEX($CX120:$DG120,,MATCH(DV$3,$CX$3:$DG$3,)))*$DG120</f>
        <v>6959.7870791824243</v>
      </c>
      <c r="DW120" cm="1">
        <f t="array" ref="DW120">(BW120/INDEX($CX120:$DG120,,MATCH(DW$3,$CX$3:$DG$3,)))*$DG120</f>
        <v>7348.3415812680905</v>
      </c>
      <c r="DX120" cm="1">
        <f t="array" ref="DX120">(BX120/INDEX($CX120:$DG120,,MATCH(DX$3,$CX$3:$DG$3,)))*$DG120</f>
        <v>7142.1999214001853</v>
      </c>
      <c r="DY120" cm="1">
        <f t="array" ref="DY120">(BY120/INDEX($CX120:$DG120,,MATCH(DY$3,$CX$3:$DG$3,)))*$DG120</f>
        <v>7635.2069013713826</v>
      </c>
      <c r="DZ120" cm="1">
        <f t="array" ref="DZ120">(BZ120/INDEX($CX120:$DG120,,MATCH(DZ$3,$CX$3:$DG$3,)))*$DG120</f>
        <v>8214.6485196428039</v>
      </c>
      <c r="EA120" cm="1">
        <f t="array" ref="EA120">(CA120/INDEX($CX120:$DG120,,MATCH(EA$3,$CX$3:$DG$3,)))*$DG120</f>
        <v>7631.5014428756649</v>
      </c>
      <c r="EB120" cm="1">
        <f t="array" ref="EB120">(CB120/INDEX($CX120:$DG120,,MATCH(EB$3,$CX$3:$DG$3,)))*$DG120</f>
        <v>8169.9626062200005</v>
      </c>
      <c r="EC120" s="53" cm="1">
        <f t="array" ref="EC120">(CC120/INDEX($CX120:$DG120,,MATCH(EC$3,$CX$3:$DG$3,)))*$DG120</f>
        <v>151.11800024166584</v>
      </c>
      <c r="ED120" cm="1">
        <f t="array" ref="ED120">(CD120/INDEX($CX120:$DG120,,MATCH(ED$3,$CX$3:$DG$3,)))*$DG120</f>
        <v>166.70301993947444</v>
      </c>
      <c r="EE120" cm="1">
        <f t="array" ref="EE120">(CE120/INDEX($CX120:$DG120,,MATCH(EE$3,$CX$3:$DG$3,)))*$DG120</f>
        <v>207.0046515248649</v>
      </c>
      <c r="EF120" cm="1">
        <f t="array" ref="EF120">(CF120/INDEX($CX120:$DG120,,MATCH(EF$3,$CX$3:$DG$3,)))*$DG120</f>
        <v>254.39154842882303</v>
      </c>
      <c r="EG120" cm="1">
        <f t="array" ref="EG120">(CG120/INDEX($CX120:$DG120,,MATCH(EG$3,$CX$3:$DG$3,)))*$DG120</f>
        <v>300.55150352511691</v>
      </c>
      <c r="EH120" cm="1">
        <f t="array" ref="EH120">(CH120/INDEX($CX120:$DG120,,MATCH(EH$3,$CX$3:$DG$3,)))*$DG120</f>
        <v>322.68409113616872</v>
      </c>
      <c r="EI120" cm="1">
        <f t="array" ref="EI120">(CI120/INDEX($CX120:$DG120,,MATCH(EI$3,$CX$3:$DG$3,)))*$DG120</f>
        <v>350.98505903006287</v>
      </c>
      <c r="EJ120" cm="1">
        <f t="array" ref="EJ120">(CJ120/INDEX($CX120:$DG120,,MATCH(EJ$3,$CX$3:$DG$3,)))*$DG120</f>
        <v>309.63847672174353</v>
      </c>
      <c r="EK120" cm="1">
        <f t="array" ref="EK120">(CK120/INDEX($CX120:$DG120,,MATCH(EK$3,$CX$3:$DG$3,)))*$DG120</f>
        <v>303.43402200806713</v>
      </c>
      <c r="EL120" cm="1">
        <f t="array" ref="EL120">(CL120/INDEX($CX120:$DG120,,MATCH(EL$3,$CX$3:$DG$3,)))*$DG120</f>
        <v>326.51838670656912</v>
      </c>
      <c r="EM120" cm="1">
        <f t="array" ref="EM120">(CM120/INDEX($CX120:$DG120,,MATCH(EM$3,$CX$3:$DG$3,)))*$DG120</f>
        <v>54.590825793240548</v>
      </c>
      <c r="EN120" cm="1">
        <f t="array" ref="EN120">(CN120/INDEX($CX120:$DG120,,MATCH(EN$3,$CX$3:$DG$3,)))*$DG120</f>
        <v>60.220857251747837</v>
      </c>
      <c r="EO120" cm="1">
        <f t="array" ref="EO120">(CO120/INDEX($CX120:$DG120,,MATCH(EO$3,$CX$3:$DG$3,)))*$DG120</f>
        <v>74.779674504113814</v>
      </c>
      <c r="EP120" cm="1">
        <f t="array" ref="EP120">(CP120/INDEX($CX120:$DG120,,MATCH(EP$3,$CX$3:$DG$3,)))*$DG120</f>
        <v>91.898017981590385</v>
      </c>
      <c r="EQ120" cm="1">
        <f t="array" ref="EQ120">(CQ120/INDEX($CX120:$DG120,,MATCH(EQ$3,$CX$3:$DG$3,)))*$DG120</f>
        <v>108.5731332111182</v>
      </c>
      <c r="ER120" cm="1">
        <f t="array" ref="ER120">(CR120/INDEX($CX120:$DG120,,MATCH(ER$3,$CX$3:$DG$3,)))*$DG120</f>
        <v>116.56844967041734</v>
      </c>
      <c r="ES120" cm="1">
        <f t="array" ref="ES120">(CS120/INDEX($CX120:$DG120,,MATCH(ES$3,$CX$3:$DG$3,)))*$DG120</f>
        <v>126.79207098359623</v>
      </c>
      <c r="ET120" cm="1">
        <f t="array" ref="ET120">(CT120/INDEX($CX120:$DG120,,MATCH(ET$3,$CX$3:$DG$3,)))*$DG120</f>
        <v>111.85576909811768</v>
      </c>
      <c r="EU120" cm="1">
        <f t="array" ref="EU120">(CU120/INDEX($CX120:$DG120,,MATCH(EU$3,$CX$3:$DG$3,)))*$DG120</f>
        <v>109.61443248782173</v>
      </c>
      <c r="EV120" cm="1">
        <f t="array" ref="EV120">(CV120/INDEX($CX120:$DG120,,MATCH(EV$3,$CX$3:$DG$3,)))*$DG120</f>
        <v>117.95357494463208</v>
      </c>
      <c r="EW120">
        <f t="shared" si="94"/>
        <v>3665.8755651889528</v>
      </c>
      <c r="EY120" s="96">
        <f t="shared" si="152"/>
        <v>2.0642315502503891E-2</v>
      </c>
      <c r="EZ120" s="96">
        <f t="shared" si="153"/>
        <v>2.3030012381762992E-2</v>
      </c>
      <c r="FA120" s="96">
        <f t="shared" si="154"/>
        <v>2.9474205165793962E-2</v>
      </c>
      <c r="FB120" s="96">
        <f t="shared" si="155"/>
        <v>3.6551628021744983E-2</v>
      </c>
      <c r="FC120" s="96">
        <f t="shared" si="156"/>
        <v>4.0900589636614477E-2</v>
      </c>
      <c r="FD120" s="96">
        <f t="shared" si="157"/>
        <v>4.5179929809764888E-2</v>
      </c>
      <c r="FE120" s="96">
        <f t="shared" si="158"/>
        <v>4.5969292458469119E-2</v>
      </c>
      <c r="FF120" s="96">
        <f t="shared" si="159"/>
        <v>3.7693454075525976E-2</v>
      </c>
      <c r="FG120" s="96">
        <f t="shared" si="160"/>
        <v>3.9760723925609143E-2</v>
      </c>
      <c r="FH120" s="96">
        <f t="shared" si="161"/>
        <v>3.9965713730192885E-2</v>
      </c>
      <c r="FJ120" s="96">
        <f t="shared" si="106"/>
        <v>10240.647395715949</v>
      </c>
      <c r="FK120" s="96" t="str">
        <f>IF(AND('Country-wise data'!FJ120&gt;'non-R&amp;D ex_typologies'!$C$17,'Country-wise data'!FJ120&lt;'non-R&amp;D ex_typologies'!$D$17),"Small",IF(AND('Country-wise data'!FJ120&gt;'non-R&amp;D ex_typologies'!$E$17,'Country-wise data'!$FJ$4&lt;'non-R&amp;D ex_typologies'!$F$17),"Medium","Large"))</f>
        <v>Medium</v>
      </c>
      <c r="FL120" t="str">
        <f>IF($FK120='non-R&amp;D ex_typologies'!$C$16,IF(AND('Country-wise data'!EY120&gt;'non-R&amp;D ex_typologies'!$C$21,'Country-wise data'!EY120&lt;'non-R&amp;D ex_typologies'!$D$21),'non-R&amp;D ex_typologies'!$B$21,IF(AND('Country-wise data'!EY120&gt;'non-R&amp;D ex_typologies'!$C$19,'Country-wise data'!EY120&lt;'non-R&amp;D ex_typologies'!$D$19),'non-R&amp;D ex_typologies'!$B$19,'non-R&amp;D ex_typologies'!$B$20)),IF($FK120='non-R&amp;D ex_typologies'!$E$16,IF(AND('Country-wise data'!EY120&gt;'non-R&amp;D ex_typologies'!$E$21,'Country-wise data'!EY120&lt;'non-R&amp;D ex_typologies'!$F$21),'non-R&amp;D ex_typologies'!$B$21,IF(AND('Country-wise data'!EY120&gt;'non-R&amp;D ex_typologies'!$E$19,'Country-wise data'!EY120&lt;'non-R&amp;D ex_typologies'!$F$19),'non-R&amp;D ex_typologies'!$B$19,'non-R&amp;D ex_typologies'!$B$20)),IF(AND('Country-wise data'!EY120&gt;'non-R&amp;D ex_typologies'!$G$21,'Country-wise data'!EY120&lt;'non-R&amp;D ex_typologies'!$H$21),'non-R&amp;D ex_typologies'!$B$21,IF(AND('Country-wise data'!EY120&gt;'non-R&amp;D ex_typologies'!$G$19,'Country-wise data'!EY120&lt;'non-R&amp;D ex_typologies'!$H$19),'non-R&amp;D ex_typologies'!$B$19,'non-R&amp;D ex_typologies'!$B$20))))</f>
        <v xml:space="preserve">Research heavy </v>
      </c>
      <c r="FM120" t="str">
        <f>IF($FK120='non-R&amp;D ex_typologies'!$C$16,IF(AND('Country-wise data'!EZ120&gt;'non-R&amp;D ex_typologies'!$C$21,'Country-wise data'!EZ120&lt;'non-R&amp;D ex_typologies'!$D$21),'non-R&amp;D ex_typologies'!$B$21,IF(AND('Country-wise data'!EZ120&gt;'non-R&amp;D ex_typologies'!$C$19,'Country-wise data'!EZ120&lt;'non-R&amp;D ex_typologies'!$D$19),'non-R&amp;D ex_typologies'!$B$19,'non-R&amp;D ex_typologies'!$B$20)),IF($FK120='non-R&amp;D ex_typologies'!$E$16,IF(AND('Country-wise data'!EZ120&gt;'non-R&amp;D ex_typologies'!$E$21,'Country-wise data'!EZ120&lt;'non-R&amp;D ex_typologies'!$F$21),'non-R&amp;D ex_typologies'!$B$21,IF(AND('Country-wise data'!EZ120&gt;'non-R&amp;D ex_typologies'!$E$19,'Country-wise data'!EZ120&lt;'non-R&amp;D ex_typologies'!$F$19),'non-R&amp;D ex_typologies'!$B$19,'non-R&amp;D ex_typologies'!$B$20)),IF(AND('Country-wise data'!EZ120&gt;'non-R&amp;D ex_typologies'!$G$21,'Country-wise data'!EZ120&lt;'non-R&amp;D ex_typologies'!$H$21),'non-R&amp;D ex_typologies'!$B$21,IF(AND('Country-wise data'!EZ120&gt;'non-R&amp;D ex_typologies'!$G$19,'Country-wise data'!EZ120&lt;'non-R&amp;D ex_typologies'!$H$19),'non-R&amp;D ex_typologies'!$B$19,'non-R&amp;D ex_typologies'!$B$20))))</f>
        <v xml:space="preserve">Research heavy </v>
      </c>
      <c r="FN120" t="str">
        <f>IF($FK120='non-R&amp;D ex_typologies'!$C$16,IF(AND('Country-wise data'!FA120&gt;'non-R&amp;D ex_typologies'!$C$21,'Country-wise data'!FA120&lt;'non-R&amp;D ex_typologies'!$D$21),'non-R&amp;D ex_typologies'!$B$21,IF(AND('Country-wise data'!FA120&gt;'non-R&amp;D ex_typologies'!$C$19,'Country-wise data'!FA120&lt;'non-R&amp;D ex_typologies'!$D$19),'non-R&amp;D ex_typologies'!$B$19,'non-R&amp;D ex_typologies'!$B$20)),IF($FK120='non-R&amp;D ex_typologies'!$E$16,IF(AND('Country-wise data'!FA120&gt;'non-R&amp;D ex_typologies'!$E$21,'Country-wise data'!FA120&lt;'non-R&amp;D ex_typologies'!$F$21),'non-R&amp;D ex_typologies'!$B$21,IF(AND('Country-wise data'!FA120&gt;'non-R&amp;D ex_typologies'!$E$19,'Country-wise data'!FA120&lt;'non-R&amp;D ex_typologies'!$F$19),'non-R&amp;D ex_typologies'!$B$19,'non-R&amp;D ex_typologies'!$B$20)),IF(AND('Country-wise data'!FA120&gt;'non-R&amp;D ex_typologies'!$G$21,'Country-wise data'!FA120&lt;'non-R&amp;D ex_typologies'!$H$21),'non-R&amp;D ex_typologies'!$B$21,IF(AND('Country-wise data'!FA120&gt;'non-R&amp;D ex_typologies'!$G$19,'Country-wise data'!FA120&lt;'non-R&amp;D ex_typologies'!$H$19),'non-R&amp;D ex_typologies'!$B$19,'non-R&amp;D ex_typologies'!$B$20))))</f>
        <v xml:space="preserve">Research heavy </v>
      </c>
      <c r="FO120" t="str">
        <f>IF($FK120='non-R&amp;D ex_typologies'!$C$16,IF(AND('Country-wise data'!FB120&gt;'non-R&amp;D ex_typologies'!$C$21,'Country-wise data'!FB120&lt;'non-R&amp;D ex_typologies'!$D$21),'non-R&amp;D ex_typologies'!$B$21,IF(AND('Country-wise data'!FB120&gt;'non-R&amp;D ex_typologies'!$C$19,'Country-wise data'!FB120&lt;'non-R&amp;D ex_typologies'!$D$19),'non-R&amp;D ex_typologies'!$B$19,'non-R&amp;D ex_typologies'!$B$20)),IF($FK120='non-R&amp;D ex_typologies'!$E$16,IF(AND('Country-wise data'!FB120&gt;'non-R&amp;D ex_typologies'!$E$21,'Country-wise data'!FB120&lt;'non-R&amp;D ex_typologies'!$F$21),'non-R&amp;D ex_typologies'!$B$21,IF(AND('Country-wise data'!FB120&gt;'non-R&amp;D ex_typologies'!$E$19,'Country-wise data'!FB120&lt;'non-R&amp;D ex_typologies'!$F$19),'non-R&amp;D ex_typologies'!$B$19,'non-R&amp;D ex_typologies'!$B$20)),IF(AND('Country-wise data'!FB120&gt;'non-R&amp;D ex_typologies'!$G$21,'Country-wise data'!FB120&lt;'non-R&amp;D ex_typologies'!$H$21),'non-R&amp;D ex_typologies'!$B$21,IF(AND('Country-wise data'!FB120&gt;'non-R&amp;D ex_typologies'!$G$19,'Country-wise data'!FB120&lt;'non-R&amp;D ex_typologies'!$H$19),'non-R&amp;D ex_typologies'!$B$19,'non-R&amp;D ex_typologies'!$B$20))))</f>
        <v xml:space="preserve">Research heavy </v>
      </c>
      <c r="FP120" t="str">
        <f>IF($FK120='non-R&amp;D ex_typologies'!$C$16,IF(AND('Country-wise data'!FC120&gt;'non-R&amp;D ex_typologies'!$C$21,'Country-wise data'!FC120&lt;'non-R&amp;D ex_typologies'!$D$21),'non-R&amp;D ex_typologies'!$B$21,IF(AND('Country-wise data'!FC120&gt;'non-R&amp;D ex_typologies'!$C$19,'Country-wise data'!FC120&lt;'non-R&amp;D ex_typologies'!$D$19),'non-R&amp;D ex_typologies'!$B$19,'non-R&amp;D ex_typologies'!$B$20)),IF($FK120='non-R&amp;D ex_typologies'!$E$16,IF(AND('Country-wise data'!FC120&gt;'non-R&amp;D ex_typologies'!$E$21,'Country-wise data'!FC120&lt;'non-R&amp;D ex_typologies'!$F$21),'non-R&amp;D ex_typologies'!$B$21,IF(AND('Country-wise data'!FC120&gt;'non-R&amp;D ex_typologies'!$E$19,'Country-wise data'!FC120&lt;'non-R&amp;D ex_typologies'!$F$19),'non-R&amp;D ex_typologies'!$B$19,'non-R&amp;D ex_typologies'!$B$20)),IF(AND('Country-wise data'!FC120&gt;'non-R&amp;D ex_typologies'!$G$21,'Country-wise data'!FC120&lt;'non-R&amp;D ex_typologies'!$H$21),'non-R&amp;D ex_typologies'!$B$21,IF(AND('Country-wise data'!FC120&gt;'non-R&amp;D ex_typologies'!$G$19,'Country-wise data'!FC120&lt;'non-R&amp;D ex_typologies'!$H$19),'non-R&amp;D ex_typologies'!$B$19,'non-R&amp;D ex_typologies'!$B$20))))</f>
        <v xml:space="preserve">Research heavy </v>
      </c>
      <c r="FQ120" t="str">
        <f>IF($FK120='non-R&amp;D ex_typologies'!$C$16,IF(AND('Country-wise data'!FD120&gt;'non-R&amp;D ex_typologies'!$C$21,'Country-wise data'!FD120&lt;'non-R&amp;D ex_typologies'!$D$21),'non-R&amp;D ex_typologies'!$B$21,IF(AND('Country-wise data'!FD120&gt;'non-R&amp;D ex_typologies'!$C$19,'Country-wise data'!FD120&lt;'non-R&amp;D ex_typologies'!$D$19),'non-R&amp;D ex_typologies'!$B$19,'non-R&amp;D ex_typologies'!$B$20)),IF($FK120='non-R&amp;D ex_typologies'!$E$16,IF(AND('Country-wise data'!FD120&gt;'non-R&amp;D ex_typologies'!$E$21,'Country-wise data'!FD120&lt;'non-R&amp;D ex_typologies'!$F$21),'non-R&amp;D ex_typologies'!$B$21,IF(AND('Country-wise data'!FD120&gt;'non-R&amp;D ex_typologies'!$E$19,'Country-wise data'!FD120&lt;'non-R&amp;D ex_typologies'!$F$19),'non-R&amp;D ex_typologies'!$B$19,'non-R&amp;D ex_typologies'!$B$20)),IF(AND('Country-wise data'!FD120&gt;'non-R&amp;D ex_typologies'!$G$21,'Country-wise data'!FD120&lt;'non-R&amp;D ex_typologies'!$H$21),'non-R&amp;D ex_typologies'!$B$21,IF(AND('Country-wise data'!FD120&gt;'non-R&amp;D ex_typologies'!$G$19,'Country-wise data'!FD120&lt;'non-R&amp;D ex_typologies'!$H$19),'non-R&amp;D ex_typologies'!$B$19,'non-R&amp;D ex_typologies'!$B$20))))</f>
        <v xml:space="preserve">Research heavy </v>
      </c>
      <c r="FR120" t="str">
        <f>IF($FK120='non-R&amp;D ex_typologies'!$C$16,IF(AND('Country-wise data'!FE120&gt;'non-R&amp;D ex_typologies'!$C$21,'Country-wise data'!FE120&lt;'non-R&amp;D ex_typologies'!$D$21),'non-R&amp;D ex_typologies'!$B$21,IF(AND('Country-wise data'!FE120&gt;'non-R&amp;D ex_typologies'!$C$19,'Country-wise data'!FE120&lt;'non-R&amp;D ex_typologies'!$D$19),'non-R&amp;D ex_typologies'!$B$19,'non-R&amp;D ex_typologies'!$B$20)),IF($FK120='non-R&amp;D ex_typologies'!$E$16,IF(AND('Country-wise data'!FE120&gt;'non-R&amp;D ex_typologies'!$E$21,'Country-wise data'!FE120&lt;'non-R&amp;D ex_typologies'!$F$21),'non-R&amp;D ex_typologies'!$B$21,IF(AND('Country-wise data'!FE120&gt;'non-R&amp;D ex_typologies'!$E$19,'Country-wise data'!FE120&lt;'non-R&amp;D ex_typologies'!$F$19),'non-R&amp;D ex_typologies'!$B$19,'non-R&amp;D ex_typologies'!$B$20)),IF(AND('Country-wise data'!FE120&gt;'non-R&amp;D ex_typologies'!$G$21,'Country-wise data'!FE120&lt;'non-R&amp;D ex_typologies'!$H$21),'non-R&amp;D ex_typologies'!$B$21,IF(AND('Country-wise data'!FE120&gt;'non-R&amp;D ex_typologies'!$G$19,'Country-wise data'!FE120&lt;'non-R&amp;D ex_typologies'!$H$19),'non-R&amp;D ex_typologies'!$B$19,'non-R&amp;D ex_typologies'!$B$20))))</f>
        <v xml:space="preserve">Research heavy </v>
      </c>
      <c r="FS120" t="str">
        <f>IF($FK120='non-R&amp;D ex_typologies'!$C$16,IF(AND('Country-wise data'!FF120&gt;'non-R&amp;D ex_typologies'!$C$21,'Country-wise data'!FF120&lt;'non-R&amp;D ex_typologies'!$D$21),'non-R&amp;D ex_typologies'!$B$21,IF(AND('Country-wise data'!FF120&gt;'non-R&amp;D ex_typologies'!$C$19,'Country-wise data'!FF120&lt;'non-R&amp;D ex_typologies'!$D$19),'non-R&amp;D ex_typologies'!$B$19,'non-R&amp;D ex_typologies'!$B$20)),IF($FK120='non-R&amp;D ex_typologies'!$E$16,IF(AND('Country-wise data'!FF120&gt;'non-R&amp;D ex_typologies'!$E$21,'Country-wise data'!FF120&lt;'non-R&amp;D ex_typologies'!$F$21),'non-R&amp;D ex_typologies'!$B$21,IF(AND('Country-wise data'!FF120&gt;'non-R&amp;D ex_typologies'!$E$19,'Country-wise data'!FF120&lt;'non-R&amp;D ex_typologies'!$F$19),'non-R&amp;D ex_typologies'!$B$19,'non-R&amp;D ex_typologies'!$B$20)),IF(AND('Country-wise data'!FF120&gt;'non-R&amp;D ex_typologies'!$G$21,'Country-wise data'!FF120&lt;'non-R&amp;D ex_typologies'!$H$21),'non-R&amp;D ex_typologies'!$B$21,IF(AND('Country-wise data'!FF120&gt;'non-R&amp;D ex_typologies'!$G$19,'Country-wise data'!FF120&lt;'non-R&amp;D ex_typologies'!$H$19),'non-R&amp;D ex_typologies'!$B$19,'non-R&amp;D ex_typologies'!$B$20))))</f>
        <v xml:space="preserve">Research heavy </v>
      </c>
      <c r="FT120" t="str">
        <f>IF($FK120='non-R&amp;D ex_typologies'!$C$16,IF(AND('Country-wise data'!FG120&gt;'non-R&amp;D ex_typologies'!$C$21,'Country-wise data'!FG120&lt;'non-R&amp;D ex_typologies'!$D$21),'non-R&amp;D ex_typologies'!$B$21,IF(AND('Country-wise data'!FG120&gt;'non-R&amp;D ex_typologies'!$C$19,'Country-wise data'!FG120&lt;'non-R&amp;D ex_typologies'!$D$19),'non-R&amp;D ex_typologies'!$B$19,'non-R&amp;D ex_typologies'!$B$20)),IF($FK120='non-R&amp;D ex_typologies'!$E$16,IF(AND('Country-wise data'!FG120&gt;'non-R&amp;D ex_typologies'!$E$21,'Country-wise data'!FG120&lt;'non-R&amp;D ex_typologies'!$F$21),'non-R&amp;D ex_typologies'!$B$21,IF(AND('Country-wise data'!FG120&gt;'non-R&amp;D ex_typologies'!$E$19,'Country-wise data'!FG120&lt;'non-R&amp;D ex_typologies'!$F$19),'non-R&amp;D ex_typologies'!$B$19,'non-R&amp;D ex_typologies'!$B$20)),IF(AND('Country-wise data'!FG120&gt;'non-R&amp;D ex_typologies'!$G$21,'Country-wise data'!FG120&lt;'non-R&amp;D ex_typologies'!$H$21),'non-R&amp;D ex_typologies'!$B$21,IF(AND('Country-wise data'!FG120&gt;'non-R&amp;D ex_typologies'!$G$19,'Country-wise data'!FG120&lt;'non-R&amp;D ex_typologies'!$H$19),'non-R&amp;D ex_typologies'!$B$19,'non-R&amp;D ex_typologies'!$B$20))))</f>
        <v xml:space="preserve">Research heavy </v>
      </c>
      <c r="FU120" t="str">
        <f>IF($FK120='non-R&amp;D ex_typologies'!$C$16,IF(AND('Country-wise data'!FH120&gt;'non-R&amp;D ex_typologies'!$C$21,'Country-wise data'!FH120&lt;'non-R&amp;D ex_typologies'!$D$21),'non-R&amp;D ex_typologies'!$B$21,IF(AND('Country-wise data'!FH120&gt;'non-R&amp;D ex_typologies'!$C$19,'Country-wise data'!FH120&lt;'non-R&amp;D ex_typologies'!$D$19),'non-R&amp;D ex_typologies'!$B$19,'non-R&amp;D ex_typologies'!$B$20)),IF($FK120='non-R&amp;D ex_typologies'!$E$16,IF(AND('Country-wise data'!FH120&gt;'non-R&amp;D ex_typologies'!$E$21,'Country-wise data'!FH120&lt;'non-R&amp;D ex_typologies'!$F$21),'non-R&amp;D ex_typologies'!$B$21,IF(AND('Country-wise data'!FH120&gt;'non-R&amp;D ex_typologies'!$E$19,'Country-wise data'!FH120&lt;'non-R&amp;D ex_typologies'!$F$19),'non-R&amp;D ex_typologies'!$B$19,'non-R&amp;D ex_typologies'!$B$20)),IF(AND('Country-wise data'!FH120&gt;'non-R&amp;D ex_typologies'!$G$21,'Country-wise data'!FH120&lt;'non-R&amp;D ex_typologies'!$H$21),'non-R&amp;D ex_typologies'!$B$21,IF(AND('Country-wise data'!FH120&gt;'non-R&amp;D ex_typologies'!$G$19,'Country-wise data'!FH120&lt;'non-R&amp;D ex_typologies'!$H$19),'non-R&amp;D ex_typologies'!$B$19,'non-R&amp;D ex_typologies'!$B$20))))</f>
        <v xml:space="preserve">Research heavy </v>
      </c>
    </row>
    <row r="121" spans="2:177" x14ac:dyDescent="0.35">
      <c r="B121" s="12" t="s">
        <v>451</v>
      </c>
      <c r="C121" t="s">
        <v>452</v>
      </c>
      <c r="D121" t="s">
        <v>374</v>
      </c>
      <c r="E121" t="s">
        <v>375</v>
      </c>
      <c r="F121" t="s">
        <v>374</v>
      </c>
      <c r="G121" s="55">
        <f>Assumptions!$C$13</f>
        <v>1.1000000000000001</v>
      </c>
      <c r="H121">
        <f>SUMIFS('IFPRI SPEED'!AL:AL,'IFPRI SPEED'!$A:$A,'Country-wise data'!$B121)*1000*G121</f>
        <v>0</v>
      </c>
      <c r="I121">
        <f>IF(SUMIFS('IFPRI SPEED'!AM:AM,'IFPRI SPEED'!$A:$A,'Country-wise data'!$B121)*1000=0,H121*(1+Assumptions!$C$9),SUMIFS('IFPRI SPEED'!AM:AM,'IFPRI SPEED'!$A:$A,'Country-wise data'!$B121)*1000*$G121)</f>
        <v>0</v>
      </c>
      <c r="J121">
        <f>IF(SUMIFS('IFPRI SPEED'!AN:AN,'IFPRI SPEED'!$A:$A,'Country-wise data'!$B121)*1000=0,I121*(1+Assumptions!$C$9),SUMIFS('IFPRI SPEED'!AN:AN,'IFPRI SPEED'!$A:$A,'Country-wise data'!$B121)*1000*$G121)</f>
        <v>0</v>
      </c>
      <c r="K121">
        <f>IF(SUMIFS('IFPRI SPEED'!AO:AO,'IFPRI SPEED'!$A:$A,'Country-wise data'!$B121)*1000=0,J121*(1+Assumptions!$C$9),SUMIFS('IFPRI SPEED'!AO:AO,'IFPRI SPEED'!$A:$A,'Country-wise data'!$B121)*1000*$G121)</f>
        <v>0</v>
      </c>
      <c r="L121">
        <f>IF(SUMIFS('IFPRI SPEED'!AP:AP,'IFPRI SPEED'!$A:$A,'Country-wise data'!$B121)*1000=0,K121*(1+Assumptions!$C$9),SUMIFS('IFPRI SPEED'!AP:AP,'IFPRI SPEED'!$A:$A,'Country-wise data'!$B121)*1000*$G121)</f>
        <v>0</v>
      </c>
      <c r="M121">
        <f>IF(SUMIFS('IFPRI SPEED'!AQ:AQ,'IFPRI SPEED'!$A:$A,'Country-wise data'!$B121)*1000=0,L121*(1+Assumptions!$C$9),SUMIFS('IFPRI SPEED'!AQ:AQ,'IFPRI SPEED'!$A:$A,'Country-wise data'!$B121)*1000*$G121)</f>
        <v>0</v>
      </c>
      <c r="N121">
        <f>IF(SUMIFS('IFPRI SPEED'!AR:AR,'IFPRI SPEED'!$A:$A,'Country-wise data'!$B121)*1000=0,M121*(1+Assumptions!$C$9),SUMIFS('IFPRI SPEED'!AR:AR,'IFPRI SPEED'!$A:$A,'Country-wise data'!$B121)*1000*$G121)</f>
        <v>0</v>
      </c>
      <c r="O121">
        <f>IF(SUMIFS('IFPRI SPEED'!AS:AS,'IFPRI SPEED'!$A:$A,'Country-wise data'!$B121)*1000=0,N121*(1+Assumptions!$C$9),SUMIFS('IFPRI SPEED'!AS:AS,'IFPRI SPEED'!$A:$A,'Country-wise data'!$B121)*1000*$G121)</f>
        <v>0</v>
      </c>
      <c r="P121">
        <f>IF(SUMIFS('IFPRI SPEED'!AT:AT,'IFPRI SPEED'!$A:$A,'Country-wise data'!$B121)*1000=0,O121*(1+Assumptions!$C$9),SUMIFS('IFPRI SPEED'!AT:AT,'IFPRI SPEED'!$A:$A,'Country-wise data'!$B121)*1000*$G121)</f>
        <v>0</v>
      </c>
      <c r="Q121">
        <f>IF(SUMIFS('IFPRI SPEED'!AU:AU,'IFPRI SPEED'!$A:$A,'Country-wise data'!$B121)*1000=0,P121*(1+Assumptions!$C$9),SUMIFS('IFPRI SPEED'!AU:AU,'IFPRI SPEED'!$A:$A,'Country-wise data'!$B121)*1000*$G121)</f>
        <v>0</v>
      </c>
      <c r="R121" s="36">
        <f t="shared" si="148"/>
        <v>0</v>
      </c>
      <c r="S121" s="44">
        <f>INDEX('area data'!$G$4:$P$80,MATCH('Country-wise data'!$B121,'area data'!$B$4:$B$80,),MATCH('Country-wise data'!S$3,'area data'!$G$3:$P$3,))</f>
        <v>0</v>
      </c>
      <c r="T121" s="44">
        <f>INDEX('area data'!$G$4:$P$80,MATCH('Country-wise data'!$B121,'area data'!$B$4:$B$80,),MATCH('Country-wise data'!T$3,'area data'!$G$3:$P$3,))</f>
        <v>0</v>
      </c>
      <c r="U121" s="44">
        <f>INDEX('area data'!$G$4:$P$80,MATCH('Country-wise data'!$B121,'area data'!$B$4:$B$80,),MATCH('Country-wise data'!U$3,'area data'!$G$3:$P$3,))</f>
        <v>0</v>
      </c>
      <c r="V121" s="44">
        <f>INDEX('area data'!$G$4:$P$80,MATCH('Country-wise data'!$B121,'area data'!$B$4:$B$80,),MATCH('Country-wise data'!V$3,'area data'!$G$3:$P$3,))</f>
        <v>0</v>
      </c>
      <c r="W121" s="44">
        <f>INDEX('area data'!$G$4:$P$80,MATCH('Country-wise data'!$B121,'area data'!$B$4:$B$80,),MATCH('Country-wise data'!W$3,'area data'!$G$3:$P$3,))</f>
        <v>0</v>
      </c>
      <c r="X121" s="44">
        <f>INDEX('area data'!$G$4:$P$80,MATCH('Country-wise data'!$B121,'area data'!$B$4:$B$80,),MATCH('Country-wise data'!X$3,'area data'!$G$3:$P$3,))</f>
        <v>0</v>
      </c>
      <c r="Y121" s="44">
        <f>INDEX('area data'!$G$4:$P$80,MATCH('Country-wise data'!$B121,'area data'!$B$4:$B$80,),MATCH('Country-wise data'!Y$3,'area data'!$G$3:$P$3,))</f>
        <v>0</v>
      </c>
      <c r="Z121" s="44">
        <f>INDEX('area data'!$G$4:$P$80,MATCH('Country-wise data'!$B121,'area data'!$B$4:$B$80,),MATCH('Country-wise data'!Z$3,'area data'!$G$3:$P$3,))</f>
        <v>0</v>
      </c>
      <c r="AA121" s="44">
        <f>INDEX('area data'!$G$4:$P$80,MATCH('Country-wise data'!$B121,'area data'!$B$4:$B$80,),MATCH('Country-wise data'!AA$3,'area data'!$G$3:$P$3,))</f>
        <v>0</v>
      </c>
      <c r="AB121" s="44">
        <f>INDEX('area data'!$G$4:$P$80,MATCH('Country-wise data'!$B121,'area data'!$B$4:$B$80,),MATCH('Country-wise data'!AB$3,'area data'!$G$3:$P$3,))</f>
        <v>0</v>
      </c>
      <c r="AC121" s="53">
        <f>IFERROR(INDEX('ASTI data (new)'!$AF$6:$AL$130,MATCH('Country-wise data'!$B121,'ASTI data (new)'!$C$6:$C$130,),MATCH('Country-wise data'!AC$3,'ASTI data (new)'!$AF$5:$AL$5,)),(INDEX(Assumptions!$G$154:$P$345,MATCH('Country-wise data'!$B121,Assumptions!$B$154:$B$344,),MATCH('Country-wise data'!AC$3,Assumptions!$G$153:$P$153,))*S121))</f>
        <v>0</v>
      </c>
      <c r="AD121" s="53">
        <f>IFERROR(INDEX('ASTI data (new)'!$AF$6:$AL$130,MATCH('Country-wise data'!$B121,'ASTI data (new)'!$C$6:$C$130,),MATCH('Country-wise data'!AD$3,'ASTI data (new)'!$AF$5:$AL$5,)),(INDEX(Assumptions!$G$154:$P$345,MATCH('Country-wise data'!$B121,Assumptions!$B$154:$B$344,),MATCH('Country-wise data'!AD$3,Assumptions!$G$153:$P$153,))*T121))</f>
        <v>0</v>
      </c>
      <c r="AE121" s="53">
        <f>IFERROR(INDEX('ASTI data (new)'!$AF$6:$AL$130,MATCH('Country-wise data'!$B121,'ASTI data (new)'!$C$6:$C$130,),MATCH('Country-wise data'!AE$3,'ASTI data (new)'!$AF$5:$AL$5,)),(INDEX(Assumptions!$G$154:$P$345,MATCH('Country-wise data'!$B121,Assumptions!$B$154:$B$344,),MATCH('Country-wise data'!AE$3,Assumptions!$G$153:$P$153,))*U121))</f>
        <v>0</v>
      </c>
      <c r="AF121" s="53">
        <f>IFERROR(INDEX('ASTI data (new)'!$AF$6:$AL$130,MATCH('Country-wise data'!$B121,'ASTI data (new)'!$C$6:$C$130,),MATCH('Country-wise data'!AF$3,'ASTI data (new)'!$AF$5:$AL$5,)),(INDEX(Assumptions!$G$154:$P$345,MATCH('Country-wise data'!$B121,Assumptions!$B$154:$B$344,),MATCH('Country-wise data'!AF$3,Assumptions!$G$153:$P$153,))*V121))</f>
        <v>0</v>
      </c>
      <c r="AG121" s="53">
        <f>IFERROR(INDEX('ASTI data (new)'!$AF$6:$AL$130,MATCH('Country-wise data'!$B121,'ASTI data (new)'!$C$6:$C$130,),MATCH('Country-wise data'!AG$3,'ASTI data (new)'!$AF$5:$AL$5,)),(INDEX(Assumptions!$G$154:$P$345,MATCH('Country-wise data'!$B121,Assumptions!$B$154:$B$344,),MATCH('Country-wise data'!AG$3,Assumptions!$G$153:$P$153,))*W121))</f>
        <v>0</v>
      </c>
      <c r="AH121" s="53">
        <f>IFERROR(INDEX('ASTI data (new)'!$AF$6:$AL$130,MATCH('Country-wise data'!$B121,'ASTI data (new)'!$C$6:$C$130,),MATCH('Country-wise data'!AH$3,'ASTI data (new)'!$AF$5:$AL$5,)),(INDEX(Assumptions!$G$154:$P$345,MATCH('Country-wise data'!$B121,Assumptions!$B$154:$B$344,),MATCH('Country-wise data'!AH$3,Assumptions!$G$153:$P$153,))*X121))</f>
        <v>0</v>
      </c>
      <c r="AI121" s="53">
        <f>IFERROR(INDEX('ASTI data (new)'!$AF$6:$AL$130,MATCH('Country-wise data'!$B121,'ASTI data (new)'!$C$6:$C$130,),MATCH('Country-wise data'!AI$3,'ASTI data (new)'!$AF$5:$AL$5,)),(INDEX(Assumptions!$G$154:$P$345,MATCH('Country-wise data'!$B121,Assumptions!$B$154:$B$344,),MATCH('Country-wise data'!AI$3,Assumptions!$G$153:$P$153,))*Y121))</f>
        <v>0</v>
      </c>
      <c r="AJ121" s="53">
        <f t="shared" ref="AJ121:AL121" si="173">IFERROR((1+($AI121/$AF121)^(1/3)-1)*AI121,0)</f>
        <v>0</v>
      </c>
      <c r="AK121" s="53">
        <f t="shared" si="173"/>
        <v>0</v>
      </c>
      <c r="AL121" s="53">
        <f t="shared" si="173"/>
        <v>0</v>
      </c>
      <c r="AM121" s="55" cm="1">
        <f t="array" ref="AM121">INDEX('non-R&amp;D ex_typologies'!$J$8:$J$10,MATCH('Country-wise data'!FL121,'non-R&amp;D ex_typologies'!$F$8:$F$10,),)*'Country-wise data'!AC121</f>
        <v>0</v>
      </c>
      <c r="AN121" s="55" cm="1">
        <f t="array" ref="AN121">INDEX('non-R&amp;D ex_typologies'!$J$8:$J$10,MATCH('Country-wise data'!FM121,'non-R&amp;D ex_typologies'!$F$8:$F$10,),)*'Country-wise data'!AD121</f>
        <v>0</v>
      </c>
      <c r="AO121" s="55" cm="1">
        <f t="array" ref="AO121">INDEX('non-R&amp;D ex_typologies'!$J$8:$J$10,MATCH('Country-wise data'!FN121,'non-R&amp;D ex_typologies'!$F$8:$F$10,),)*'Country-wise data'!AE121</f>
        <v>0</v>
      </c>
      <c r="AP121" s="55" cm="1">
        <f t="array" ref="AP121">INDEX('non-R&amp;D ex_typologies'!$J$8:$J$10,MATCH('Country-wise data'!FO121,'non-R&amp;D ex_typologies'!$F$8:$F$10,),)*'Country-wise data'!AF121</f>
        <v>0</v>
      </c>
      <c r="AQ121" s="55" cm="1">
        <f t="array" ref="AQ121">INDEX('non-R&amp;D ex_typologies'!$J$8:$J$10,MATCH('Country-wise data'!FP121,'non-R&amp;D ex_typologies'!$F$8:$F$10,),)*'Country-wise data'!AG121</f>
        <v>0</v>
      </c>
      <c r="AR121" s="55" cm="1">
        <f t="array" ref="AR121">INDEX('non-R&amp;D ex_typologies'!$J$8:$J$10,MATCH('Country-wise data'!FQ121,'non-R&amp;D ex_typologies'!$F$8:$F$10,),)*'Country-wise data'!AH121</f>
        <v>0</v>
      </c>
      <c r="AS121" s="55" cm="1">
        <f t="array" ref="AS121">INDEX('non-R&amp;D ex_typologies'!$J$8:$J$10,MATCH('Country-wise data'!FR121,'non-R&amp;D ex_typologies'!$F$8:$F$10,),)*'Country-wise data'!AI121</f>
        <v>0</v>
      </c>
      <c r="AT121" s="55" cm="1">
        <f t="array" ref="AT121">INDEX('non-R&amp;D ex_typologies'!$J$8:$J$10,MATCH('Country-wise data'!FS121,'non-R&amp;D ex_typologies'!$F$8:$F$10,),)*'Country-wise data'!AJ121</f>
        <v>0</v>
      </c>
      <c r="AU121" s="55" cm="1">
        <f t="array" ref="AU121">INDEX('non-R&amp;D ex_typologies'!$J$8:$J$10,MATCH('Country-wise data'!FT121,'non-R&amp;D ex_typologies'!$F$8:$F$10,),)*'Country-wise data'!AK121</f>
        <v>0</v>
      </c>
      <c r="AV121" s="55" cm="1">
        <f t="array" ref="AV121">INDEX('non-R&amp;D ex_typologies'!$J$8:$J$10,MATCH('Country-wise data'!FU121,'non-R&amp;D ex_typologies'!$F$8:$F$10,),)*'Country-wise data'!AL121</f>
        <v>0</v>
      </c>
      <c r="AW121">
        <f t="shared" si="150"/>
        <v>0</v>
      </c>
      <c r="AX121" s="53">
        <f>INDEX('GDP deflators'!$AB$3:$AK$155,MATCH('Country-wise data'!$B121,'GDP deflators'!$B$3:$B$155,),MATCH('Country-wise data'!AX$3,'GDP deflators'!$D$2:$M$2,))</f>
        <v>64.417919930687134</v>
      </c>
      <c r="AY121" s="53">
        <f>INDEX('GDP deflators'!$AB$3:$AK$155,MATCH('Country-wise data'!$B121,'GDP deflators'!$B$3:$B$155,),MATCH('Country-wise data'!AY$3,'GDP deflators'!$D$2:$M$2,))</f>
        <v>70.611297354558474</v>
      </c>
      <c r="AZ121" s="53">
        <f>INDEX('GDP deflators'!$AB$3:$AK$155,MATCH('Country-wise data'!$B121,'GDP deflators'!$B$3:$B$155,),MATCH('Country-wise data'!AZ$3,'GDP deflators'!$D$2:$M$2,))</f>
        <v>74.579432688118558</v>
      </c>
      <c r="BA121" s="53">
        <f>INDEX('GDP deflators'!$AB$3:$AK$155,MATCH('Country-wise data'!$B121,'GDP deflators'!$B$3:$B$155,),MATCH('Country-wise data'!BA$3,'GDP deflators'!$D$2:$M$2,))</f>
        <v>78.061611292110626</v>
      </c>
      <c r="BB121" s="53">
        <f>INDEX('GDP deflators'!$AB$3:$AK$155,MATCH('Country-wise data'!$B121,'GDP deflators'!$B$3:$B$155,),MATCH('Country-wise data'!BB$3,'GDP deflators'!$D$2:$M$2,))</f>
        <v>81.047361870938289</v>
      </c>
      <c r="BC121" s="53">
        <f>INDEX('GDP deflators'!$AB$3:$AK$155,MATCH('Country-wise data'!$B121,'GDP deflators'!$B$3:$B$155,),MATCH('Country-wise data'!BC$3,'GDP deflators'!$D$2:$M$2,))</f>
        <v>83.136391760965225</v>
      </c>
      <c r="BD121" s="53">
        <f>INDEX('GDP deflators'!$AB$3:$AK$155,MATCH('Country-wise data'!$B121,'GDP deflators'!$B$3:$B$155,),MATCH('Country-wise data'!BD$3,'GDP deflators'!$D$2:$M$2,))</f>
        <v>85.941902297955991</v>
      </c>
      <c r="BE121" s="53">
        <f>INDEX('GDP deflators'!$AB$3:$AK$155,MATCH('Country-wise data'!$B121,'GDP deflators'!$B$3:$B$155,),MATCH('Country-wise data'!BE$3,'GDP deflators'!$D$2:$M$2,))</f>
        <v>91.849269257326256</v>
      </c>
      <c r="BF121" s="53">
        <f>INDEX('GDP deflators'!$AB$3:$AK$155,MATCH('Country-wise data'!$B121,'GDP deflators'!$B$3:$B$155,),MATCH('Country-wise data'!BF$3,'GDP deflators'!$D$2:$M$2,))</f>
        <v>98.380878956076884</v>
      </c>
      <c r="BG121" s="53">
        <f>INDEX('GDP deflators'!$AB$3:$AK$155,MATCH('Country-wise data'!$B121,'GDP deflators'!$B$3:$B$155,),MATCH('Country-wise data'!BG$3,'GDP deflators'!$D$2:$M$2,))</f>
        <v>100</v>
      </c>
      <c r="BH121" cm="1">
        <f t="array" ref="BH121">H121/(INDEX($AX121:$BG121,,MATCH(BH$3,$AX$3:$BG$3,))/100)</f>
        <v>0</v>
      </c>
      <c r="BI121" cm="1">
        <f t="array" ref="BI121">I121/(INDEX($AX121:$BG121,,MATCH(BI$3,$AX$3:$BG$3,))/100)</f>
        <v>0</v>
      </c>
      <c r="BJ121" cm="1">
        <f t="array" ref="BJ121">J121/(INDEX($AX121:$BG121,,MATCH(BJ$3,$AX$3:$BG$3,))/100)</f>
        <v>0</v>
      </c>
      <c r="BK121" cm="1">
        <f t="array" ref="BK121">K121/(INDEX($AX121:$BG121,,MATCH(BK$3,$AX$3:$BG$3,))/100)</f>
        <v>0</v>
      </c>
      <c r="BL121" cm="1">
        <f t="array" ref="BL121">L121/(INDEX($AX121:$BG121,,MATCH(BL$3,$AX$3:$BG$3,))/100)</f>
        <v>0</v>
      </c>
      <c r="BM121" cm="1">
        <f t="array" ref="BM121">M121/(INDEX($AX121:$BG121,,MATCH(BM$3,$AX$3:$BG$3,))/100)</f>
        <v>0</v>
      </c>
      <c r="BN121" cm="1">
        <f t="array" ref="BN121">N121/(INDEX($AX121:$BG121,,MATCH(BN$3,$AX$3:$BG$3,))/100)</f>
        <v>0</v>
      </c>
      <c r="BO121" cm="1">
        <f t="array" ref="BO121">O121/(INDEX($AX121:$BG121,,MATCH(BO$3,$AX$3:$BG$3,))/100)</f>
        <v>0</v>
      </c>
      <c r="BP121" cm="1">
        <f t="array" ref="BP121">P121/(INDEX($AX121:$BG121,,MATCH(BP$3,$AX$3:$BG$3,))/100)</f>
        <v>0</v>
      </c>
      <c r="BQ121" cm="1">
        <f t="array" ref="BQ121">Q121/(INDEX($AX121:$BG121,,MATCH(BQ$3,$AX$3:$BG$3,))/100)</f>
        <v>0</v>
      </c>
      <c r="BS121" cm="1">
        <f t="array" ref="BS121">S121/(INDEX($AX121:$BG121,,MATCH(BS$3,$AX$3:$BG$3,))/100)</f>
        <v>0</v>
      </c>
      <c r="BT121" cm="1">
        <f t="array" ref="BT121">T121/(INDEX($AX121:$BG121,,MATCH(BT$3,$AX$3:$BG$3,))/100)</f>
        <v>0</v>
      </c>
      <c r="BU121" cm="1">
        <f t="array" ref="BU121">U121/(INDEX($AX121:$BG121,,MATCH(BU$3,$AX$3:$BG$3,))/100)</f>
        <v>0</v>
      </c>
      <c r="BV121" cm="1">
        <f t="array" ref="BV121">V121/(INDEX($AX121:$BG121,,MATCH(BV$3,$AX$3:$BG$3,))/100)</f>
        <v>0</v>
      </c>
      <c r="BW121" cm="1">
        <f t="array" ref="BW121">W121/(INDEX($AX121:$BG121,,MATCH(BW$3,$AX$3:$BG$3,))/100)</f>
        <v>0</v>
      </c>
      <c r="BX121" cm="1">
        <f t="array" ref="BX121">X121/(INDEX($AX121:$BG121,,MATCH(BX$3,$AX$3:$BG$3,))/100)</f>
        <v>0</v>
      </c>
      <c r="BY121" cm="1">
        <f t="array" ref="BY121">Y121/(INDEX($AX121:$BG121,,MATCH(BY$3,$AX$3:$BG$3,))/100)</f>
        <v>0</v>
      </c>
      <c r="BZ121" cm="1">
        <f t="array" ref="BZ121">Z121/(INDEX($AX121:$BG121,,MATCH(BZ$3,$AX$3:$BG$3,))/100)</f>
        <v>0</v>
      </c>
      <c r="CA121" cm="1">
        <f t="array" ref="CA121">AA121/(INDEX($AX121:$BG121,,MATCH(CA$3,$AX$3:$BG$3,))/100)</f>
        <v>0</v>
      </c>
      <c r="CB121" cm="1">
        <f t="array" ref="CB121">AB121/(INDEX($AX121:$BG121,,MATCH(CB$3,$AX$3:$BG$3,))/100)</f>
        <v>0</v>
      </c>
      <c r="CC121" cm="1">
        <f t="array" ref="CC121">AC121/(INDEX($AX121:$BG121,,MATCH(CC$3,$AX$3:$BG$3,))/100)</f>
        <v>0</v>
      </c>
      <c r="CD121" cm="1">
        <f t="array" ref="CD121">AD121/(INDEX($AX121:$BG121,,MATCH(CD$3,$AX$3:$BG$3,))/100)</f>
        <v>0</v>
      </c>
      <c r="CE121" cm="1">
        <f t="array" ref="CE121">AE121/(INDEX($AX121:$BG121,,MATCH(CE$3,$AX$3:$BG$3,))/100)</f>
        <v>0</v>
      </c>
      <c r="CF121" cm="1">
        <f t="array" ref="CF121">AF121/(INDEX($AX121:$BG121,,MATCH(CF$3,$AX$3:$BG$3,))/100)</f>
        <v>0</v>
      </c>
      <c r="CG121" cm="1">
        <f t="array" ref="CG121">AG121/(INDEX($AX121:$BG121,,MATCH(CG$3,$AX$3:$BG$3,))/100)</f>
        <v>0</v>
      </c>
      <c r="CH121" cm="1">
        <f t="array" ref="CH121">AH121/(INDEX($AX121:$BG121,,MATCH(CH$3,$AX$3:$BG$3,))/100)</f>
        <v>0</v>
      </c>
      <c r="CI121" cm="1">
        <f t="array" ref="CI121">AI121/(INDEX($AX121:$BG121,,MATCH(CI$3,$AX$3:$BG$3,))/100)</f>
        <v>0</v>
      </c>
      <c r="CJ121" cm="1">
        <f t="array" ref="CJ121">AJ121/(INDEX($AX121:$BG121,,MATCH(CJ$3,$AX$3:$BG$3,))/100)</f>
        <v>0</v>
      </c>
      <c r="CK121" cm="1">
        <f t="array" ref="CK121">AK121/(INDEX($AX121:$BG121,,MATCH(CK$3,$AX$3:$BG$3,))/100)</f>
        <v>0</v>
      </c>
      <c r="CL121" cm="1">
        <f t="array" ref="CL121">AL121/(INDEX($AX121:$BG121,,MATCH(CL$3,$AX$3:$BG$3,))/100)</f>
        <v>0</v>
      </c>
      <c r="CM121" cm="1">
        <f t="array" ref="CM121">AM121/(INDEX($AX121:$BG121,,MATCH(CM$3,$AX$3:$BG$3,))/100)</f>
        <v>0</v>
      </c>
      <c r="CN121" cm="1">
        <f t="array" ref="CN121">AN121/(INDEX($AX121:$BG121,,MATCH(CN$3,$AX$3:$BG$3,))/100)</f>
        <v>0</v>
      </c>
      <c r="CO121" cm="1">
        <f t="array" ref="CO121">AO121/(INDEX($AX121:$BG121,,MATCH(CO$3,$AX$3:$BG$3,))/100)</f>
        <v>0</v>
      </c>
      <c r="CP121" cm="1">
        <f t="array" ref="CP121">AP121/(INDEX($AX121:$BG121,,MATCH(CP$3,$AX$3:$BG$3,))/100)</f>
        <v>0</v>
      </c>
      <c r="CQ121" cm="1">
        <f t="array" ref="CQ121">AQ121/(INDEX($AX121:$BG121,,MATCH(CQ$3,$AX$3:$BG$3,))/100)</f>
        <v>0</v>
      </c>
      <c r="CR121" cm="1">
        <f t="array" ref="CR121">AR121/(INDEX($AX121:$BG121,,MATCH(CR$3,$AX$3:$BG$3,))/100)</f>
        <v>0</v>
      </c>
      <c r="CS121" cm="1">
        <f t="array" ref="CS121">AS121/(INDEX($AX121:$BG121,,MATCH(CS$3,$AX$3:$BG$3,))/100)</f>
        <v>0</v>
      </c>
      <c r="CT121" cm="1">
        <f t="array" ref="CT121">AT121/(INDEX($AX121:$BG121,,MATCH(CT$3,$AX$3:$BG$3,))/100)</f>
        <v>0</v>
      </c>
      <c r="CU121" cm="1">
        <f t="array" ref="CU121">AU121/(INDEX($AX121:$BG121,,MATCH(CU$3,$AX$3:$BG$3,))/100)</f>
        <v>0</v>
      </c>
      <c r="CV121" cm="1">
        <f t="array" ref="CV121">AV121/(INDEX($AX121:$BG121,,MATCH(CV$3,$AX$3:$BG$3,))/100)</f>
        <v>0</v>
      </c>
      <c r="CW121">
        <f t="shared" si="151"/>
        <v>0</v>
      </c>
      <c r="CX121">
        <f>IFERROR(1/INDEX('exch rates'!$BC$5:$BL$268,MATCH('Country-wise data'!$B121,'exch rates'!$A$5:$A$268,),MATCH(CX$3,'exch rates'!$BC$4:$BL$4,)),1)</f>
        <v>1</v>
      </c>
      <c r="CY121">
        <f>IFERROR(1/INDEX('exch rates'!$BC$5:$BL$268,MATCH('Country-wise data'!$B121,'exch rates'!$A$5:$A$268,),MATCH(CY$3,'exch rates'!$BC$4:$BL$4,)),1)</f>
        <v>1</v>
      </c>
      <c r="CZ121">
        <f>IFERROR(1/INDEX('exch rates'!$BC$5:$BL$268,MATCH('Country-wise data'!$B121,'exch rates'!$A$5:$A$268,),MATCH(CZ$3,'exch rates'!$BC$4:$BL$4,)),1)</f>
        <v>1</v>
      </c>
      <c r="DA121">
        <f>IFERROR(1/INDEX('exch rates'!$BC$5:$BL$268,MATCH('Country-wise data'!$B121,'exch rates'!$A$5:$A$268,),MATCH(DA$3,'exch rates'!$BC$4:$BL$4,)),1)</f>
        <v>1</v>
      </c>
      <c r="DB121">
        <f>IFERROR(1/INDEX('exch rates'!$BC$5:$BL$268,MATCH('Country-wise data'!$B121,'exch rates'!$A$5:$A$268,),MATCH(DB$3,'exch rates'!$BC$4:$BL$4,)),1)</f>
        <v>1</v>
      </c>
      <c r="DC121">
        <f>IFERROR(1/INDEX('exch rates'!$BC$5:$BL$268,MATCH('Country-wise data'!$B121,'exch rates'!$A$5:$A$268,),MATCH(DC$3,'exch rates'!$BC$4:$BL$4,)),1)</f>
        <v>1</v>
      </c>
      <c r="DD121">
        <f>IFERROR(1/INDEX('exch rates'!$BC$5:$BL$268,MATCH('Country-wise data'!$B121,'exch rates'!$A$5:$A$268,),MATCH(DD$3,'exch rates'!$BC$4:$BL$4,)),1)</f>
        <v>1</v>
      </c>
      <c r="DE121">
        <f>IFERROR(1/INDEX('exch rates'!$BC$5:$BL$268,MATCH('Country-wise data'!$B121,'exch rates'!$A$5:$A$268,),MATCH(DE$3,'exch rates'!$BC$4:$BL$4,)),1)</f>
        <v>1</v>
      </c>
      <c r="DF121">
        <f>IFERROR(1/INDEX('exch rates'!$BC$5:$BL$268,MATCH('Country-wise data'!$B121,'exch rates'!$A$5:$A$268,),MATCH(DF$3,'exch rates'!$BC$4:$BL$4,)),1)</f>
        <v>1</v>
      </c>
      <c r="DG121">
        <f>IFERROR(1/INDEX('exch rates'!$BC$5:$BL$268,MATCH('Country-wise data'!$B121,'exch rates'!$A$5:$A$268,),MATCH(DG$3,'exch rates'!$BC$4:$BL$4,)),1)</f>
        <v>1</v>
      </c>
      <c r="DH121" cm="1">
        <f t="array" ref="DH121">(BH121/INDEX($CX121:$DG121,,MATCH(DH$3,$CX$3:$DG$3,)))*$DG121</f>
        <v>0</v>
      </c>
      <c r="DI121" cm="1">
        <f t="array" ref="DI121">(BI121/INDEX($CX121:$DG121,,MATCH(DI$3,$CX$3:$DG$3,)))*$DG121</f>
        <v>0</v>
      </c>
      <c r="DJ121" cm="1">
        <f t="array" ref="DJ121">(BJ121/INDEX($CX121:$DG121,,MATCH(DJ$3,$CX$3:$DG$3,)))*$DG121</f>
        <v>0</v>
      </c>
      <c r="DK121" cm="1">
        <f t="array" ref="DK121">(BK121/INDEX($CX121:$DG121,,MATCH(DK$3,$CX$3:$DG$3,)))*$DG121</f>
        <v>0</v>
      </c>
      <c r="DL121" cm="1">
        <f t="array" ref="DL121">(BL121/INDEX($CX121:$DG121,,MATCH(DL$3,$CX$3:$DG$3,)))*$DG121</f>
        <v>0</v>
      </c>
      <c r="DM121" cm="1">
        <f t="array" ref="DM121">(BM121/INDEX($CX121:$DG121,,MATCH(DM$3,$CX$3:$DG$3,)))*$DG121</f>
        <v>0</v>
      </c>
      <c r="DN121" cm="1">
        <f t="array" ref="DN121">(BN121/INDEX($CX121:$DG121,,MATCH(DN$3,$CX$3:$DG$3,)))*$DG121</f>
        <v>0</v>
      </c>
      <c r="DO121" cm="1">
        <f t="array" ref="DO121">(BO121/INDEX($CX121:$DG121,,MATCH(DO$3,$CX$3:$DG$3,)))*$DG121</f>
        <v>0</v>
      </c>
      <c r="DP121" cm="1">
        <f t="array" ref="DP121">(BP121/INDEX($CX121:$DG121,,MATCH(DP$3,$CX$3:$DG$3,)))*$DG121</f>
        <v>0</v>
      </c>
      <c r="DQ121" cm="1">
        <f t="array" ref="DQ121">(BQ121/INDEX($CX121:$DG121,,MATCH(DQ$3,$CX$3:$DG$3,)))*$DG121</f>
        <v>0</v>
      </c>
      <c r="DS121" cm="1">
        <f t="array" ref="DS121">(BS121/INDEX($CX121:$DG121,,MATCH(DS$3,$CX$3:$DG$3,)))*$DG121</f>
        <v>0</v>
      </c>
      <c r="DT121" cm="1">
        <f t="array" ref="DT121">(BT121/INDEX($CX121:$DG121,,MATCH(DT$3,$CX$3:$DG$3,)))*$DG121</f>
        <v>0</v>
      </c>
      <c r="DU121" cm="1">
        <f t="array" ref="DU121">(BU121/INDEX($CX121:$DG121,,MATCH(DU$3,$CX$3:$DG$3,)))*$DG121</f>
        <v>0</v>
      </c>
      <c r="DV121" cm="1">
        <f t="array" ref="DV121">(BV121/INDEX($CX121:$DG121,,MATCH(DV$3,$CX$3:$DG$3,)))*$DG121</f>
        <v>0</v>
      </c>
      <c r="DW121" cm="1">
        <f t="array" ref="DW121">(BW121/INDEX($CX121:$DG121,,MATCH(DW$3,$CX$3:$DG$3,)))*$DG121</f>
        <v>0</v>
      </c>
      <c r="DX121" cm="1">
        <f t="array" ref="DX121">(BX121/INDEX($CX121:$DG121,,MATCH(DX$3,$CX$3:$DG$3,)))*$DG121</f>
        <v>0</v>
      </c>
      <c r="DY121" cm="1">
        <f t="array" ref="DY121">(BY121/INDEX($CX121:$DG121,,MATCH(DY$3,$CX$3:$DG$3,)))*$DG121</f>
        <v>0</v>
      </c>
      <c r="DZ121" cm="1">
        <f t="array" ref="DZ121">(BZ121/INDEX($CX121:$DG121,,MATCH(DZ$3,$CX$3:$DG$3,)))*$DG121</f>
        <v>0</v>
      </c>
      <c r="EA121" cm="1">
        <f t="array" ref="EA121">(CA121/INDEX($CX121:$DG121,,MATCH(EA$3,$CX$3:$DG$3,)))*$DG121</f>
        <v>0</v>
      </c>
      <c r="EB121" cm="1">
        <f t="array" ref="EB121">(CB121/INDEX($CX121:$DG121,,MATCH(EB$3,$CX$3:$DG$3,)))*$DG121</f>
        <v>0</v>
      </c>
      <c r="EC121" s="53" cm="1">
        <f t="array" ref="EC121">(CC121/INDEX($CX121:$DG121,,MATCH(EC$3,$CX$3:$DG$3,)))*$DG121</f>
        <v>0</v>
      </c>
      <c r="ED121" cm="1">
        <f t="array" ref="ED121">(CD121/INDEX($CX121:$DG121,,MATCH(ED$3,$CX$3:$DG$3,)))*$DG121</f>
        <v>0</v>
      </c>
      <c r="EE121" cm="1">
        <f t="array" ref="EE121">(CE121/INDEX($CX121:$DG121,,MATCH(EE$3,$CX$3:$DG$3,)))*$DG121</f>
        <v>0</v>
      </c>
      <c r="EF121" cm="1">
        <f t="array" ref="EF121">(CF121/INDEX($CX121:$DG121,,MATCH(EF$3,$CX$3:$DG$3,)))*$DG121</f>
        <v>0</v>
      </c>
      <c r="EG121" cm="1">
        <f t="array" ref="EG121">(CG121/INDEX($CX121:$DG121,,MATCH(EG$3,$CX$3:$DG$3,)))*$DG121</f>
        <v>0</v>
      </c>
      <c r="EH121" cm="1">
        <f t="array" ref="EH121">(CH121/INDEX($CX121:$DG121,,MATCH(EH$3,$CX$3:$DG$3,)))*$DG121</f>
        <v>0</v>
      </c>
      <c r="EI121" cm="1">
        <f t="array" ref="EI121">(CI121/INDEX($CX121:$DG121,,MATCH(EI$3,$CX$3:$DG$3,)))*$DG121</f>
        <v>0</v>
      </c>
      <c r="EJ121" cm="1">
        <f t="array" ref="EJ121">(CJ121/INDEX($CX121:$DG121,,MATCH(EJ$3,$CX$3:$DG$3,)))*$DG121</f>
        <v>0</v>
      </c>
      <c r="EK121" cm="1">
        <f t="array" ref="EK121">(CK121/INDEX($CX121:$DG121,,MATCH(EK$3,$CX$3:$DG$3,)))*$DG121</f>
        <v>0</v>
      </c>
      <c r="EL121" cm="1">
        <f t="array" ref="EL121">(CL121/INDEX($CX121:$DG121,,MATCH(EL$3,$CX$3:$DG$3,)))*$DG121</f>
        <v>0</v>
      </c>
      <c r="EM121" cm="1">
        <f t="array" ref="EM121">(CM121/INDEX($CX121:$DG121,,MATCH(EM$3,$CX$3:$DG$3,)))*$DG121</f>
        <v>0</v>
      </c>
      <c r="EN121" cm="1">
        <f t="array" ref="EN121">(CN121/INDEX($CX121:$DG121,,MATCH(EN$3,$CX$3:$DG$3,)))*$DG121</f>
        <v>0</v>
      </c>
      <c r="EO121" cm="1">
        <f t="array" ref="EO121">(CO121/INDEX($CX121:$DG121,,MATCH(EO$3,$CX$3:$DG$3,)))*$DG121</f>
        <v>0</v>
      </c>
      <c r="EP121" cm="1">
        <f t="array" ref="EP121">(CP121/INDEX($CX121:$DG121,,MATCH(EP$3,$CX$3:$DG$3,)))*$DG121</f>
        <v>0</v>
      </c>
      <c r="EQ121" cm="1">
        <f t="array" ref="EQ121">(CQ121/INDEX($CX121:$DG121,,MATCH(EQ$3,$CX$3:$DG$3,)))*$DG121</f>
        <v>0</v>
      </c>
      <c r="ER121" cm="1">
        <f t="array" ref="ER121">(CR121/INDEX($CX121:$DG121,,MATCH(ER$3,$CX$3:$DG$3,)))*$DG121</f>
        <v>0</v>
      </c>
      <c r="ES121" cm="1">
        <f t="array" ref="ES121">(CS121/INDEX($CX121:$DG121,,MATCH(ES$3,$CX$3:$DG$3,)))*$DG121</f>
        <v>0</v>
      </c>
      <c r="ET121" cm="1">
        <f t="array" ref="ET121">(CT121/INDEX($CX121:$DG121,,MATCH(ET$3,$CX$3:$DG$3,)))*$DG121</f>
        <v>0</v>
      </c>
      <c r="EU121" cm="1">
        <f t="array" ref="EU121">(CU121/INDEX($CX121:$DG121,,MATCH(EU$3,$CX$3:$DG$3,)))*$DG121</f>
        <v>0</v>
      </c>
      <c r="EV121" cm="1">
        <f t="array" ref="EV121">(CV121/INDEX($CX121:$DG121,,MATCH(EV$3,$CX$3:$DG$3,)))*$DG121</f>
        <v>0</v>
      </c>
      <c r="EW121">
        <f t="shared" si="94"/>
        <v>0</v>
      </c>
      <c r="EY121" s="96">
        <f t="shared" si="152"/>
        <v>0</v>
      </c>
      <c r="EZ121" s="96">
        <f t="shared" si="153"/>
        <v>0</v>
      </c>
      <c r="FA121" s="96">
        <f t="shared" si="154"/>
        <v>0</v>
      </c>
      <c r="FB121" s="96">
        <f t="shared" si="155"/>
        <v>0</v>
      </c>
      <c r="FC121" s="96">
        <f t="shared" si="156"/>
        <v>0</v>
      </c>
      <c r="FD121" s="96">
        <f t="shared" si="157"/>
        <v>0</v>
      </c>
      <c r="FE121" s="96">
        <f t="shared" si="158"/>
        <v>0</v>
      </c>
      <c r="FF121" s="96">
        <f t="shared" si="159"/>
        <v>0</v>
      </c>
      <c r="FG121" s="96">
        <f t="shared" si="160"/>
        <v>0</v>
      </c>
      <c r="FH121" s="96">
        <f t="shared" si="161"/>
        <v>0</v>
      </c>
      <c r="FJ121" s="96">
        <f t="shared" si="106"/>
        <v>0</v>
      </c>
      <c r="FK121" s="96" t="str">
        <f>IF(AND('Country-wise data'!FJ121&gt;'non-R&amp;D ex_typologies'!$C$17,'Country-wise data'!FJ121&lt;'non-R&amp;D ex_typologies'!$D$17),"Small",IF(AND('Country-wise data'!FJ121&gt;'non-R&amp;D ex_typologies'!$E$17,'Country-wise data'!$FJ$4&lt;'non-R&amp;D ex_typologies'!$F$17),"Medium","Large"))</f>
        <v>Large</v>
      </c>
      <c r="FL121" t="str">
        <f>IF($FK121='non-R&amp;D ex_typologies'!$C$16,IF(AND('Country-wise data'!EY121&gt;'non-R&amp;D ex_typologies'!$C$21,'Country-wise data'!EY121&lt;'non-R&amp;D ex_typologies'!$D$21),'non-R&amp;D ex_typologies'!$B$21,IF(AND('Country-wise data'!EY121&gt;'non-R&amp;D ex_typologies'!$C$19,'Country-wise data'!EY121&lt;'non-R&amp;D ex_typologies'!$D$19),'non-R&amp;D ex_typologies'!$B$19,'non-R&amp;D ex_typologies'!$B$20)),IF($FK121='non-R&amp;D ex_typologies'!$E$16,IF(AND('Country-wise data'!EY121&gt;'non-R&amp;D ex_typologies'!$E$21,'Country-wise data'!EY121&lt;'non-R&amp;D ex_typologies'!$F$21),'non-R&amp;D ex_typologies'!$B$21,IF(AND('Country-wise data'!EY121&gt;'non-R&amp;D ex_typologies'!$E$19,'Country-wise data'!EY121&lt;'non-R&amp;D ex_typologies'!$F$19),'non-R&amp;D ex_typologies'!$B$19,'non-R&amp;D ex_typologies'!$B$20)),IF(AND('Country-wise data'!EY121&gt;'non-R&amp;D ex_typologies'!$G$21,'Country-wise data'!EY121&lt;'non-R&amp;D ex_typologies'!$H$21),'non-R&amp;D ex_typologies'!$B$21,IF(AND('Country-wise data'!EY121&gt;'non-R&amp;D ex_typologies'!$G$19,'Country-wise data'!EY121&lt;'non-R&amp;D ex_typologies'!$H$19),'non-R&amp;D ex_typologies'!$B$19,'non-R&amp;D ex_typologies'!$B$20))))</f>
        <v xml:space="preserve">Research heavy </v>
      </c>
      <c r="FM121" t="str">
        <f>IF($FK121='non-R&amp;D ex_typologies'!$C$16,IF(AND('Country-wise data'!EZ121&gt;'non-R&amp;D ex_typologies'!$C$21,'Country-wise data'!EZ121&lt;'non-R&amp;D ex_typologies'!$D$21),'non-R&amp;D ex_typologies'!$B$21,IF(AND('Country-wise data'!EZ121&gt;'non-R&amp;D ex_typologies'!$C$19,'Country-wise data'!EZ121&lt;'non-R&amp;D ex_typologies'!$D$19),'non-R&amp;D ex_typologies'!$B$19,'non-R&amp;D ex_typologies'!$B$20)),IF($FK121='non-R&amp;D ex_typologies'!$E$16,IF(AND('Country-wise data'!EZ121&gt;'non-R&amp;D ex_typologies'!$E$21,'Country-wise data'!EZ121&lt;'non-R&amp;D ex_typologies'!$F$21),'non-R&amp;D ex_typologies'!$B$21,IF(AND('Country-wise data'!EZ121&gt;'non-R&amp;D ex_typologies'!$E$19,'Country-wise data'!EZ121&lt;'non-R&amp;D ex_typologies'!$F$19),'non-R&amp;D ex_typologies'!$B$19,'non-R&amp;D ex_typologies'!$B$20)),IF(AND('Country-wise data'!EZ121&gt;'non-R&amp;D ex_typologies'!$G$21,'Country-wise data'!EZ121&lt;'non-R&amp;D ex_typologies'!$H$21),'non-R&amp;D ex_typologies'!$B$21,IF(AND('Country-wise data'!EZ121&gt;'non-R&amp;D ex_typologies'!$G$19,'Country-wise data'!EZ121&lt;'non-R&amp;D ex_typologies'!$H$19),'non-R&amp;D ex_typologies'!$B$19,'non-R&amp;D ex_typologies'!$B$20))))</f>
        <v xml:space="preserve">Research heavy </v>
      </c>
      <c r="FN121" t="str">
        <f>IF($FK121='non-R&amp;D ex_typologies'!$C$16,IF(AND('Country-wise data'!FA121&gt;'non-R&amp;D ex_typologies'!$C$21,'Country-wise data'!FA121&lt;'non-R&amp;D ex_typologies'!$D$21),'non-R&amp;D ex_typologies'!$B$21,IF(AND('Country-wise data'!FA121&gt;'non-R&amp;D ex_typologies'!$C$19,'Country-wise data'!FA121&lt;'non-R&amp;D ex_typologies'!$D$19),'non-R&amp;D ex_typologies'!$B$19,'non-R&amp;D ex_typologies'!$B$20)),IF($FK121='non-R&amp;D ex_typologies'!$E$16,IF(AND('Country-wise data'!FA121&gt;'non-R&amp;D ex_typologies'!$E$21,'Country-wise data'!FA121&lt;'non-R&amp;D ex_typologies'!$F$21),'non-R&amp;D ex_typologies'!$B$21,IF(AND('Country-wise data'!FA121&gt;'non-R&amp;D ex_typologies'!$E$19,'Country-wise data'!FA121&lt;'non-R&amp;D ex_typologies'!$F$19),'non-R&amp;D ex_typologies'!$B$19,'non-R&amp;D ex_typologies'!$B$20)),IF(AND('Country-wise data'!FA121&gt;'non-R&amp;D ex_typologies'!$G$21,'Country-wise data'!FA121&lt;'non-R&amp;D ex_typologies'!$H$21),'non-R&amp;D ex_typologies'!$B$21,IF(AND('Country-wise data'!FA121&gt;'non-R&amp;D ex_typologies'!$G$19,'Country-wise data'!FA121&lt;'non-R&amp;D ex_typologies'!$H$19),'non-R&amp;D ex_typologies'!$B$19,'non-R&amp;D ex_typologies'!$B$20))))</f>
        <v xml:space="preserve">Research heavy </v>
      </c>
      <c r="FO121" t="str">
        <f>IF($FK121='non-R&amp;D ex_typologies'!$C$16,IF(AND('Country-wise data'!FB121&gt;'non-R&amp;D ex_typologies'!$C$21,'Country-wise data'!FB121&lt;'non-R&amp;D ex_typologies'!$D$21),'non-R&amp;D ex_typologies'!$B$21,IF(AND('Country-wise data'!FB121&gt;'non-R&amp;D ex_typologies'!$C$19,'Country-wise data'!FB121&lt;'non-R&amp;D ex_typologies'!$D$19),'non-R&amp;D ex_typologies'!$B$19,'non-R&amp;D ex_typologies'!$B$20)),IF($FK121='non-R&amp;D ex_typologies'!$E$16,IF(AND('Country-wise data'!FB121&gt;'non-R&amp;D ex_typologies'!$E$21,'Country-wise data'!FB121&lt;'non-R&amp;D ex_typologies'!$F$21),'non-R&amp;D ex_typologies'!$B$21,IF(AND('Country-wise data'!FB121&gt;'non-R&amp;D ex_typologies'!$E$19,'Country-wise data'!FB121&lt;'non-R&amp;D ex_typologies'!$F$19),'non-R&amp;D ex_typologies'!$B$19,'non-R&amp;D ex_typologies'!$B$20)),IF(AND('Country-wise data'!FB121&gt;'non-R&amp;D ex_typologies'!$G$21,'Country-wise data'!FB121&lt;'non-R&amp;D ex_typologies'!$H$21),'non-R&amp;D ex_typologies'!$B$21,IF(AND('Country-wise data'!FB121&gt;'non-R&amp;D ex_typologies'!$G$19,'Country-wise data'!FB121&lt;'non-R&amp;D ex_typologies'!$H$19),'non-R&amp;D ex_typologies'!$B$19,'non-R&amp;D ex_typologies'!$B$20))))</f>
        <v xml:space="preserve">Research heavy </v>
      </c>
      <c r="FP121" t="str">
        <f>IF($FK121='non-R&amp;D ex_typologies'!$C$16,IF(AND('Country-wise data'!FC121&gt;'non-R&amp;D ex_typologies'!$C$21,'Country-wise data'!FC121&lt;'non-R&amp;D ex_typologies'!$D$21),'non-R&amp;D ex_typologies'!$B$21,IF(AND('Country-wise data'!FC121&gt;'non-R&amp;D ex_typologies'!$C$19,'Country-wise data'!FC121&lt;'non-R&amp;D ex_typologies'!$D$19),'non-R&amp;D ex_typologies'!$B$19,'non-R&amp;D ex_typologies'!$B$20)),IF($FK121='non-R&amp;D ex_typologies'!$E$16,IF(AND('Country-wise data'!FC121&gt;'non-R&amp;D ex_typologies'!$E$21,'Country-wise data'!FC121&lt;'non-R&amp;D ex_typologies'!$F$21),'non-R&amp;D ex_typologies'!$B$21,IF(AND('Country-wise data'!FC121&gt;'non-R&amp;D ex_typologies'!$E$19,'Country-wise data'!FC121&lt;'non-R&amp;D ex_typologies'!$F$19),'non-R&amp;D ex_typologies'!$B$19,'non-R&amp;D ex_typologies'!$B$20)),IF(AND('Country-wise data'!FC121&gt;'non-R&amp;D ex_typologies'!$G$21,'Country-wise data'!FC121&lt;'non-R&amp;D ex_typologies'!$H$21),'non-R&amp;D ex_typologies'!$B$21,IF(AND('Country-wise data'!FC121&gt;'non-R&amp;D ex_typologies'!$G$19,'Country-wise data'!FC121&lt;'non-R&amp;D ex_typologies'!$H$19),'non-R&amp;D ex_typologies'!$B$19,'non-R&amp;D ex_typologies'!$B$20))))</f>
        <v xml:space="preserve">Research heavy </v>
      </c>
      <c r="FQ121" t="str">
        <f>IF($FK121='non-R&amp;D ex_typologies'!$C$16,IF(AND('Country-wise data'!FD121&gt;'non-R&amp;D ex_typologies'!$C$21,'Country-wise data'!FD121&lt;'non-R&amp;D ex_typologies'!$D$21),'non-R&amp;D ex_typologies'!$B$21,IF(AND('Country-wise data'!FD121&gt;'non-R&amp;D ex_typologies'!$C$19,'Country-wise data'!FD121&lt;'non-R&amp;D ex_typologies'!$D$19),'non-R&amp;D ex_typologies'!$B$19,'non-R&amp;D ex_typologies'!$B$20)),IF($FK121='non-R&amp;D ex_typologies'!$E$16,IF(AND('Country-wise data'!FD121&gt;'non-R&amp;D ex_typologies'!$E$21,'Country-wise data'!FD121&lt;'non-R&amp;D ex_typologies'!$F$21),'non-R&amp;D ex_typologies'!$B$21,IF(AND('Country-wise data'!FD121&gt;'non-R&amp;D ex_typologies'!$E$19,'Country-wise data'!FD121&lt;'non-R&amp;D ex_typologies'!$F$19),'non-R&amp;D ex_typologies'!$B$19,'non-R&amp;D ex_typologies'!$B$20)),IF(AND('Country-wise data'!FD121&gt;'non-R&amp;D ex_typologies'!$G$21,'Country-wise data'!FD121&lt;'non-R&amp;D ex_typologies'!$H$21),'non-R&amp;D ex_typologies'!$B$21,IF(AND('Country-wise data'!FD121&gt;'non-R&amp;D ex_typologies'!$G$19,'Country-wise data'!FD121&lt;'non-R&amp;D ex_typologies'!$H$19),'non-R&amp;D ex_typologies'!$B$19,'non-R&amp;D ex_typologies'!$B$20))))</f>
        <v xml:space="preserve">Research heavy </v>
      </c>
      <c r="FR121" t="str">
        <f>IF($FK121='non-R&amp;D ex_typologies'!$C$16,IF(AND('Country-wise data'!FE121&gt;'non-R&amp;D ex_typologies'!$C$21,'Country-wise data'!FE121&lt;'non-R&amp;D ex_typologies'!$D$21),'non-R&amp;D ex_typologies'!$B$21,IF(AND('Country-wise data'!FE121&gt;'non-R&amp;D ex_typologies'!$C$19,'Country-wise data'!FE121&lt;'non-R&amp;D ex_typologies'!$D$19),'non-R&amp;D ex_typologies'!$B$19,'non-R&amp;D ex_typologies'!$B$20)),IF($FK121='non-R&amp;D ex_typologies'!$E$16,IF(AND('Country-wise data'!FE121&gt;'non-R&amp;D ex_typologies'!$E$21,'Country-wise data'!FE121&lt;'non-R&amp;D ex_typologies'!$F$21),'non-R&amp;D ex_typologies'!$B$21,IF(AND('Country-wise data'!FE121&gt;'non-R&amp;D ex_typologies'!$E$19,'Country-wise data'!FE121&lt;'non-R&amp;D ex_typologies'!$F$19),'non-R&amp;D ex_typologies'!$B$19,'non-R&amp;D ex_typologies'!$B$20)),IF(AND('Country-wise data'!FE121&gt;'non-R&amp;D ex_typologies'!$G$21,'Country-wise data'!FE121&lt;'non-R&amp;D ex_typologies'!$H$21),'non-R&amp;D ex_typologies'!$B$21,IF(AND('Country-wise data'!FE121&gt;'non-R&amp;D ex_typologies'!$G$19,'Country-wise data'!FE121&lt;'non-R&amp;D ex_typologies'!$H$19),'non-R&amp;D ex_typologies'!$B$19,'non-R&amp;D ex_typologies'!$B$20))))</f>
        <v xml:space="preserve">Research heavy </v>
      </c>
      <c r="FS121" t="str">
        <f>IF($FK121='non-R&amp;D ex_typologies'!$C$16,IF(AND('Country-wise data'!FF121&gt;'non-R&amp;D ex_typologies'!$C$21,'Country-wise data'!FF121&lt;'non-R&amp;D ex_typologies'!$D$21),'non-R&amp;D ex_typologies'!$B$21,IF(AND('Country-wise data'!FF121&gt;'non-R&amp;D ex_typologies'!$C$19,'Country-wise data'!FF121&lt;'non-R&amp;D ex_typologies'!$D$19),'non-R&amp;D ex_typologies'!$B$19,'non-R&amp;D ex_typologies'!$B$20)),IF($FK121='non-R&amp;D ex_typologies'!$E$16,IF(AND('Country-wise data'!FF121&gt;'non-R&amp;D ex_typologies'!$E$21,'Country-wise data'!FF121&lt;'non-R&amp;D ex_typologies'!$F$21),'non-R&amp;D ex_typologies'!$B$21,IF(AND('Country-wise data'!FF121&gt;'non-R&amp;D ex_typologies'!$E$19,'Country-wise data'!FF121&lt;'non-R&amp;D ex_typologies'!$F$19),'non-R&amp;D ex_typologies'!$B$19,'non-R&amp;D ex_typologies'!$B$20)),IF(AND('Country-wise data'!FF121&gt;'non-R&amp;D ex_typologies'!$G$21,'Country-wise data'!FF121&lt;'non-R&amp;D ex_typologies'!$H$21),'non-R&amp;D ex_typologies'!$B$21,IF(AND('Country-wise data'!FF121&gt;'non-R&amp;D ex_typologies'!$G$19,'Country-wise data'!FF121&lt;'non-R&amp;D ex_typologies'!$H$19),'non-R&amp;D ex_typologies'!$B$19,'non-R&amp;D ex_typologies'!$B$20))))</f>
        <v xml:space="preserve">Research heavy </v>
      </c>
      <c r="FT121" t="str">
        <f>IF($FK121='non-R&amp;D ex_typologies'!$C$16,IF(AND('Country-wise data'!FG121&gt;'non-R&amp;D ex_typologies'!$C$21,'Country-wise data'!FG121&lt;'non-R&amp;D ex_typologies'!$D$21),'non-R&amp;D ex_typologies'!$B$21,IF(AND('Country-wise data'!FG121&gt;'non-R&amp;D ex_typologies'!$C$19,'Country-wise data'!FG121&lt;'non-R&amp;D ex_typologies'!$D$19),'non-R&amp;D ex_typologies'!$B$19,'non-R&amp;D ex_typologies'!$B$20)),IF($FK121='non-R&amp;D ex_typologies'!$E$16,IF(AND('Country-wise data'!FG121&gt;'non-R&amp;D ex_typologies'!$E$21,'Country-wise data'!FG121&lt;'non-R&amp;D ex_typologies'!$F$21),'non-R&amp;D ex_typologies'!$B$21,IF(AND('Country-wise data'!FG121&gt;'non-R&amp;D ex_typologies'!$E$19,'Country-wise data'!FG121&lt;'non-R&amp;D ex_typologies'!$F$19),'non-R&amp;D ex_typologies'!$B$19,'non-R&amp;D ex_typologies'!$B$20)),IF(AND('Country-wise data'!FG121&gt;'non-R&amp;D ex_typologies'!$G$21,'Country-wise data'!FG121&lt;'non-R&amp;D ex_typologies'!$H$21),'non-R&amp;D ex_typologies'!$B$21,IF(AND('Country-wise data'!FG121&gt;'non-R&amp;D ex_typologies'!$G$19,'Country-wise data'!FG121&lt;'non-R&amp;D ex_typologies'!$H$19),'non-R&amp;D ex_typologies'!$B$19,'non-R&amp;D ex_typologies'!$B$20))))</f>
        <v xml:space="preserve">Research heavy </v>
      </c>
      <c r="FU121" t="str">
        <f>IF($FK121='non-R&amp;D ex_typologies'!$C$16,IF(AND('Country-wise data'!FH121&gt;'non-R&amp;D ex_typologies'!$C$21,'Country-wise data'!FH121&lt;'non-R&amp;D ex_typologies'!$D$21),'non-R&amp;D ex_typologies'!$B$21,IF(AND('Country-wise data'!FH121&gt;'non-R&amp;D ex_typologies'!$C$19,'Country-wise data'!FH121&lt;'non-R&amp;D ex_typologies'!$D$19),'non-R&amp;D ex_typologies'!$B$19,'non-R&amp;D ex_typologies'!$B$20)),IF($FK121='non-R&amp;D ex_typologies'!$E$16,IF(AND('Country-wise data'!FH121&gt;'non-R&amp;D ex_typologies'!$E$21,'Country-wise data'!FH121&lt;'non-R&amp;D ex_typologies'!$F$21),'non-R&amp;D ex_typologies'!$B$21,IF(AND('Country-wise data'!FH121&gt;'non-R&amp;D ex_typologies'!$E$19,'Country-wise data'!FH121&lt;'non-R&amp;D ex_typologies'!$F$19),'non-R&amp;D ex_typologies'!$B$19,'non-R&amp;D ex_typologies'!$B$20)),IF(AND('Country-wise data'!FH121&gt;'non-R&amp;D ex_typologies'!$G$21,'Country-wise data'!FH121&lt;'non-R&amp;D ex_typologies'!$H$21),'non-R&amp;D ex_typologies'!$B$21,IF(AND('Country-wise data'!FH121&gt;'non-R&amp;D ex_typologies'!$G$19,'Country-wise data'!FH121&lt;'non-R&amp;D ex_typologies'!$H$19),'non-R&amp;D ex_typologies'!$B$19,'non-R&amp;D ex_typologies'!$B$20))))</f>
        <v xml:space="preserve">Research heavy </v>
      </c>
    </row>
    <row r="122" spans="2:177" x14ac:dyDescent="0.35">
      <c r="B122" s="12" t="s">
        <v>453</v>
      </c>
      <c r="C122" t="s">
        <v>454</v>
      </c>
      <c r="D122" t="s">
        <v>385</v>
      </c>
      <c r="E122" t="s">
        <v>26</v>
      </c>
      <c r="F122" t="s">
        <v>369</v>
      </c>
      <c r="G122" s="55">
        <f>Assumptions!$C$13</f>
        <v>1.1000000000000001</v>
      </c>
      <c r="H122">
        <f>SUMIFS('IFPRI SPEED'!AL:AL,'IFPRI SPEED'!$A:$A,'Country-wise data'!$B122)*1000*G122</f>
        <v>0</v>
      </c>
      <c r="I122">
        <f>IF(SUMIFS('IFPRI SPEED'!AM:AM,'IFPRI SPEED'!$A:$A,'Country-wise data'!$B122)*1000=0,H122*(1+Assumptions!$C$9),SUMIFS('IFPRI SPEED'!AM:AM,'IFPRI SPEED'!$A:$A,'Country-wise data'!$B122)*1000*$G122)</f>
        <v>0</v>
      </c>
      <c r="J122">
        <f>IF(SUMIFS('IFPRI SPEED'!AN:AN,'IFPRI SPEED'!$A:$A,'Country-wise data'!$B122)*1000=0,I122*(1+Assumptions!$C$9),SUMIFS('IFPRI SPEED'!AN:AN,'IFPRI SPEED'!$A:$A,'Country-wise data'!$B122)*1000*$G122)</f>
        <v>0</v>
      </c>
      <c r="K122">
        <f>IF(SUMIFS('IFPRI SPEED'!AO:AO,'IFPRI SPEED'!$A:$A,'Country-wise data'!$B122)*1000=0,J122*(1+Assumptions!$C$9),SUMIFS('IFPRI SPEED'!AO:AO,'IFPRI SPEED'!$A:$A,'Country-wise data'!$B122)*1000*$G122)</f>
        <v>0</v>
      </c>
      <c r="L122">
        <f>IF(SUMIFS('IFPRI SPEED'!AP:AP,'IFPRI SPEED'!$A:$A,'Country-wise data'!$B122)*1000=0,K122*(1+Assumptions!$C$9),SUMIFS('IFPRI SPEED'!AP:AP,'IFPRI SPEED'!$A:$A,'Country-wise data'!$B122)*1000*$G122)</f>
        <v>0</v>
      </c>
      <c r="M122">
        <f>IF(SUMIFS('IFPRI SPEED'!AQ:AQ,'IFPRI SPEED'!$A:$A,'Country-wise data'!$B122)*1000=0,L122*(1+Assumptions!$C$9),SUMIFS('IFPRI SPEED'!AQ:AQ,'IFPRI SPEED'!$A:$A,'Country-wise data'!$B122)*1000*$G122)</f>
        <v>0</v>
      </c>
      <c r="N122">
        <f>IF(SUMIFS('IFPRI SPEED'!AR:AR,'IFPRI SPEED'!$A:$A,'Country-wise data'!$B122)*1000=0,M122*(1+Assumptions!$C$9),SUMIFS('IFPRI SPEED'!AR:AR,'IFPRI SPEED'!$A:$A,'Country-wise data'!$B122)*1000*$G122)</f>
        <v>0</v>
      </c>
      <c r="O122">
        <f>IF(SUMIFS('IFPRI SPEED'!AS:AS,'IFPRI SPEED'!$A:$A,'Country-wise data'!$B122)*1000=0,N122*(1+Assumptions!$C$9),SUMIFS('IFPRI SPEED'!AS:AS,'IFPRI SPEED'!$A:$A,'Country-wise data'!$B122)*1000*$G122)</f>
        <v>0</v>
      </c>
      <c r="P122">
        <f>IF(SUMIFS('IFPRI SPEED'!AT:AT,'IFPRI SPEED'!$A:$A,'Country-wise data'!$B122)*1000=0,O122*(1+Assumptions!$C$9),SUMIFS('IFPRI SPEED'!AT:AT,'IFPRI SPEED'!$A:$A,'Country-wise data'!$B122)*1000*$G122)</f>
        <v>0</v>
      </c>
      <c r="Q122">
        <f>IF(SUMIFS('IFPRI SPEED'!AU:AU,'IFPRI SPEED'!$A:$A,'Country-wise data'!$B122)*1000=0,P122*(1+Assumptions!$C$9),SUMIFS('IFPRI SPEED'!AU:AU,'IFPRI SPEED'!$A:$A,'Country-wise data'!$B122)*1000*$G122)</f>
        <v>0</v>
      </c>
      <c r="R122" s="36">
        <f t="shared" si="148"/>
        <v>0</v>
      </c>
      <c r="S122">
        <f>SUMIFS(FAOstat!CE:CE,FAOstat!$B:$B,'Country-wise data'!$B122)</f>
        <v>754.28249400000004</v>
      </c>
      <c r="T122">
        <f>SUMIFS(FAOstat!CF:CF,FAOstat!$B:$B,'Country-wise data'!$B122)</f>
        <v>777.06418299999996</v>
      </c>
      <c r="U122">
        <f>SUMIFS(FAOstat!CG:CG,FAOstat!$B:$B,'Country-wise data'!$B122)</f>
        <v>389.01311199999998</v>
      </c>
      <c r="V122">
        <f>SUMIFS(FAOstat!CH:CH,FAOstat!$B:$B,'Country-wise data'!$B122)</f>
        <v>629.63439200000005</v>
      </c>
      <c r="W122">
        <f>SUMIFS(FAOstat!CI:CI,FAOstat!$B:$B,'Country-wise data'!$B122)</f>
        <v>766.38565700000004</v>
      </c>
      <c r="X122">
        <f>SUMIFS(FAOstat!CJ:CJ,FAOstat!$B:$B,'Country-wise data'!$B122)</f>
        <v>541.88785600000006</v>
      </c>
      <c r="Y122">
        <f>SUMIFS(FAOstat!CK:CK,FAOstat!$B:$B,'Country-wise data'!$B122)</f>
        <v>263.61274300000002</v>
      </c>
      <c r="Z122">
        <f>SUMIFS(FAOstat!CL:CL,FAOstat!$B:$B,'Country-wise data'!$B122)</f>
        <v>216.87071299999999</v>
      </c>
      <c r="AA122">
        <f>SUMIFS(FAOstat!CM:CM,FAOstat!$B:$B,'Country-wise data'!$B122)</f>
        <v>155.813659</v>
      </c>
      <c r="AB122">
        <f>SUMIFS(FAOstat!CN:CN,FAOstat!$B:$B,'Country-wise data'!$B122)</f>
        <v>158.92993218000001</v>
      </c>
      <c r="AC122" s="53">
        <f>IFERROR(INDEX('ASTI data (new)'!$AF$6:$AL$130,MATCH('Country-wise data'!$B122,'ASTI data (new)'!$C$6:$C$130,),MATCH('Country-wise data'!AC$3,'ASTI data (new)'!$AF$5:$AL$5,)),(INDEX(Assumptions!$G$154:$P$345,MATCH('Country-wise data'!$B122,Assumptions!$B$154:$B$344,),MATCH('Country-wise data'!AC$3,Assumptions!$G$153:$P$153,))*S122))</f>
        <v>3.0171299760000001</v>
      </c>
      <c r="AD122" s="53">
        <f>IFERROR(INDEX('ASTI data (new)'!$AF$6:$AL$130,MATCH('Country-wise data'!$B122,'ASTI data (new)'!$C$6:$C$130,),MATCH('Country-wise data'!AD$3,'ASTI data (new)'!$AF$5:$AL$5,)),(INDEX(Assumptions!$G$154:$P$345,MATCH('Country-wise data'!$B122,Assumptions!$B$154:$B$344,),MATCH('Country-wise data'!AD$3,Assumptions!$G$153:$P$153,))*T122))</f>
        <v>3.1082567320000001</v>
      </c>
      <c r="AE122" s="53">
        <f>IFERROR(INDEX('ASTI data (new)'!$AF$6:$AL$130,MATCH('Country-wise data'!$B122,'ASTI data (new)'!$C$6:$C$130,),MATCH('Country-wise data'!AE$3,'ASTI data (new)'!$AF$5:$AL$5,)),(INDEX(Assumptions!$G$154:$P$345,MATCH('Country-wise data'!$B122,Assumptions!$B$154:$B$344,),MATCH('Country-wise data'!AE$3,Assumptions!$G$153:$P$153,))*U122))</f>
        <v>1.556052448</v>
      </c>
      <c r="AF122" s="53">
        <f>IFERROR(INDEX('ASTI data (new)'!$AF$6:$AL$130,MATCH('Country-wise data'!$B122,'ASTI data (new)'!$C$6:$C$130,),MATCH('Country-wise data'!AF$3,'ASTI data (new)'!$AF$5:$AL$5,)),(INDEX(Assumptions!$G$154:$P$345,MATCH('Country-wise data'!$B122,Assumptions!$B$154:$B$344,),MATCH('Country-wise data'!AF$3,Assumptions!$G$153:$P$153,))*V122))</f>
        <v>2.5185375680000002</v>
      </c>
      <c r="AG122" s="53">
        <f>IFERROR(INDEX('ASTI data (new)'!$AF$6:$AL$130,MATCH('Country-wise data'!$B122,'ASTI data (new)'!$C$6:$C$130,),MATCH('Country-wise data'!AG$3,'ASTI data (new)'!$AF$5:$AL$5,)),(INDEX(Assumptions!$G$154:$P$345,MATCH('Country-wise data'!$B122,Assumptions!$B$154:$B$344,),MATCH('Country-wise data'!AG$3,Assumptions!$G$153:$P$153,))*W122))</f>
        <v>3.0655426280000002</v>
      </c>
      <c r="AH122" s="53">
        <f>IFERROR(INDEX('ASTI data (new)'!$AF$6:$AL$130,MATCH('Country-wise data'!$B122,'ASTI data (new)'!$C$6:$C$130,),MATCH('Country-wise data'!AH$3,'ASTI data (new)'!$AF$5:$AL$5,)),(INDEX(Assumptions!$G$154:$P$345,MATCH('Country-wise data'!$B122,Assumptions!$B$154:$B$344,),MATCH('Country-wise data'!AH$3,Assumptions!$G$153:$P$153,))*X122))</f>
        <v>2.1675514240000004</v>
      </c>
      <c r="AI122" s="53">
        <f>IFERROR(INDEX('ASTI data (new)'!$AF$6:$AL$130,MATCH('Country-wise data'!$B122,'ASTI data (new)'!$C$6:$C$130,),MATCH('Country-wise data'!AI$3,'ASTI data (new)'!$AF$5:$AL$5,)),(INDEX(Assumptions!$G$154:$P$345,MATCH('Country-wise data'!$B122,Assumptions!$B$154:$B$344,),MATCH('Country-wise data'!AI$3,Assumptions!$G$153:$P$153,))*Y122))</f>
        <v>1.0544509720000002</v>
      </c>
      <c r="AJ122" s="53">
        <f t="shared" ref="AJ122:AL122" si="174">IFERROR((1+($AI122/$AF122)^(1/3)-1)*AI122,0)</f>
        <v>0.78883416295901831</v>
      </c>
      <c r="AK122" s="53">
        <f t="shared" si="174"/>
        <v>0.59012638157182618</v>
      </c>
      <c r="AL122" s="53">
        <f t="shared" si="174"/>
        <v>0.4414732051166867</v>
      </c>
      <c r="AM122" s="55" cm="1">
        <f t="array" ref="AM122">INDEX('non-R&amp;D ex_typologies'!$J$8:$J$10,MATCH('Country-wise data'!FL122,'non-R&amp;D ex_typologies'!$F$8:$F$10,),)*'Country-wise data'!AC122</f>
        <v>8.8146196384035882</v>
      </c>
      <c r="AN122" s="55" cm="1">
        <f t="array" ref="AN122">INDEX('non-R&amp;D ex_typologies'!$J$8:$J$10,MATCH('Country-wise data'!FM122,'non-R&amp;D ex_typologies'!$F$8:$F$10,),)*'Country-wise data'!AD122</f>
        <v>9.0808487035784751</v>
      </c>
      <c r="AO122" s="55" cm="1">
        <f t="array" ref="AO122">INDEX('non-R&amp;D ex_typologies'!$J$8:$J$10,MATCH('Country-wise data'!FN122,'non-R&amp;D ex_typologies'!$F$8:$F$10,),)*'Country-wise data'!AE122</f>
        <v>4.5460456048071745</v>
      </c>
      <c r="AP122" s="55" cm="1">
        <f t="array" ref="AP122">INDEX('non-R&amp;D ex_typologies'!$J$8:$J$10,MATCH('Country-wise data'!FO122,'non-R&amp;D ex_typologies'!$F$8:$F$10,),)*'Country-wise data'!AF122</f>
        <v>7.357969621309417</v>
      </c>
      <c r="AQ122" s="55" cm="1">
        <f t="array" ref="AQ122">INDEX('non-R&amp;D ex_typologies'!$J$8:$J$10,MATCH('Country-wise data'!FP122,'non-R&amp;D ex_typologies'!$F$8:$F$10,),)*'Country-wise data'!AG122</f>
        <v>8.9560583952556048</v>
      </c>
      <c r="AR122" s="55" cm="1">
        <f t="array" ref="AR122">INDEX('non-R&amp;D ex_typologies'!$J$8:$J$10,MATCH('Country-wise data'!FQ122,'non-R&amp;D ex_typologies'!$F$8:$F$10,),)*'Country-wise data'!AH122</f>
        <v>6.3325549450044853</v>
      </c>
      <c r="AS122" s="55" cm="1">
        <f t="array" ref="AS122">INDEX('non-R&amp;D ex_typologies'!$J$8:$J$10,MATCH('Country-wise data'!FR122,'non-R&amp;D ex_typologies'!$F$8:$F$10,),)*'Country-wise data'!AI122</f>
        <v>3.0806045213363231</v>
      </c>
      <c r="AT122" s="55" cm="1">
        <f t="array" ref="AT122">INDEX('non-R&amp;D ex_typologies'!$J$8:$J$10,MATCH('Country-wise data'!FS122,'non-R&amp;D ex_typologies'!$F$8:$F$10,),)*'Country-wise data'!AJ122</f>
        <v>2.3045984626358762</v>
      </c>
      <c r="AU122" s="55" cm="1">
        <f t="array" ref="AU122">INDEX('non-R&amp;D ex_typologies'!$J$8:$J$10,MATCH('Country-wise data'!FT122,'non-R&amp;D ex_typologies'!$F$8:$F$10,),)*'Country-wise data'!AK122</f>
        <v>1.724068778448631</v>
      </c>
      <c r="AV122" s="55" cm="1">
        <f t="array" ref="AV122">INDEX('non-R&amp;D ex_typologies'!$J$8:$J$10,MATCH('Country-wise data'!FU122,'non-R&amp;D ex_typologies'!$F$8:$F$10,),)*'Country-wise data'!AL122</f>
        <v>1.2897748571009926</v>
      </c>
      <c r="AW122">
        <f t="shared" si="150"/>
        <v>71.795099025528103</v>
      </c>
      <c r="AX122" s="53">
        <f>INDEX('GDP deflators'!$AB$3:$AK$155,MATCH('Country-wise data'!$B122,'GDP deflators'!$B$3:$B$155,),MATCH('Country-wise data'!AX$3,'GDP deflators'!$D$2:$M$2,))</f>
        <v>20.756175268809866</v>
      </c>
      <c r="AY122" s="53">
        <f>INDEX('GDP deflators'!$AB$3:$AK$155,MATCH('Country-wise data'!$B122,'GDP deflators'!$B$3:$B$155,),MATCH('Country-wise data'!AY$3,'GDP deflators'!$D$2:$M$2,))</f>
        <v>28.816491998856321</v>
      </c>
      <c r="AZ122" s="53">
        <f>INDEX('GDP deflators'!$AB$3:$AK$155,MATCH('Country-wise data'!$B122,'GDP deflators'!$B$3:$B$155,),MATCH('Country-wise data'!AZ$3,'GDP deflators'!$D$2:$M$2,))</f>
        <v>42.21815048663499</v>
      </c>
      <c r="BA122" s="53">
        <f>INDEX('GDP deflators'!$AB$3:$AK$155,MATCH('Country-wise data'!$B122,'GDP deflators'!$B$3:$B$155,),MATCH('Country-wise data'!BA$3,'GDP deflators'!$D$2:$M$2,))</f>
        <v>57.632908507866567</v>
      </c>
      <c r="BB122" s="53">
        <f>INDEX('GDP deflators'!$AB$3:$AK$155,MATCH('Country-wise data'!$B122,'GDP deflators'!$B$3:$B$155,),MATCH('Country-wise data'!BB$3,'GDP deflators'!$D$2:$M$2,))</f>
        <v>42.24475792323458</v>
      </c>
      <c r="BC122" s="53">
        <f>INDEX('GDP deflators'!$AB$3:$AK$155,MATCH('Country-wise data'!$B122,'GDP deflators'!$B$3:$B$155,),MATCH('Country-wise data'!BC$3,'GDP deflators'!$D$2:$M$2,))</f>
        <v>49.717573463725167</v>
      </c>
      <c r="BD122" s="53">
        <f>INDEX('GDP deflators'!$AB$3:$AK$155,MATCH('Country-wise data'!$B122,'GDP deflators'!$B$3:$B$155,),MATCH('Country-wise data'!BD$3,'GDP deflators'!$D$2:$M$2,))</f>
        <v>59.208279738891633</v>
      </c>
      <c r="BE122" s="53">
        <f>INDEX('GDP deflators'!$AB$3:$AK$155,MATCH('Country-wise data'!$B122,'GDP deflators'!$B$3:$B$155,),MATCH('Country-wise data'!BE$3,'GDP deflators'!$D$2:$M$2,))</f>
        <v>70.510689589398552</v>
      </c>
      <c r="BF122" s="53">
        <f>INDEX('GDP deflators'!$AB$3:$AK$155,MATCH('Country-wise data'!$B122,'GDP deflators'!$B$3:$B$155,),MATCH('Country-wise data'!BF$3,'GDP deflators'!$D$2:$M$2,))</f>
        <v>83.970643435309327</v>
      </c>
      <c r="BG122" s="53">
        <f>INDEX('GDP deflators'!$AB$3:$AK$155,MATCH('Country-wise data'!$B122,'GDP deflators'!$B$3:$B$155,),MATCH('Country-wise data'!BG$3,'GDP deflators'!$D$2:$M$2,))</f>
        <v>100</v>
      </c>
      <c r="BH122" cm="1">
        <f t="array" ref="BH122">H122/(INDEX($AX122:$BG122,,MATCH(BH$3,$AX$3:$BG$3,))/100)</f>
        <v>0</v>
      </c>
      <c r="BI122" cm="1">
        <f t="array" ref="BI122">I122/(INDEX($AX122:$BG122,,MATCH(BI$3,$AX$3:$BG$3,))/100)</f>
        <v>0</v>
      </c>
      <c r="BJ122" cm="1">
        <f t="array" ref="BJ122">J122/(INDEX($AX122:$BG122,,MATCH(BJ$3,$AX$3:$BG$3,))/100)</f>
        <v>0</v>
      </c>
      <c r="BK122" cm="1">
        <f t="array" ref="BK122">K122/(INDEX($AX122:$BG122,,MATCH(BK$3,$AX$3:$BG$3,))/100)</f>
        <v>0</v>
      </c>
      <c r="BL122" cm="1">
        <f t="array" ref="BL122">L122/(INDEX($AX122:$BG122,,MATCH(BL$3,$AX$3:$BG$3,))/100)</f>
        <v>0</v>
      </c>
      <c r="BM122" cm="1">
        <f t="array" ref="BM122">M122/(INDEX($AX122:$BG122,,MATCH(BM$3,$AX$3:$BG$3,))/100)</f>
        <v>0</v>
      </c>
      <c r="BN122" cm="1">
        <f t="array" ref="BN122">N122/(INDEX($AX122:$BG122,,MATCH(BN$3,$AX$3:$BG$3,))/100)</f>
        <v>0</v>
      </c>
      <c r="BO122" cm="1">
        <f t="array" ref="BO122">O122/(INDEX($AX122:$BG122,,MATCH(BO$3,$AX$3:$BG$3,))/100)</f>
        <v>0</v>
      </c>
      <c r="BP122" cm="1">
        <f t="array" ref="BP122">P122/(INDEX($AX122:$BG122,,MATCH(BP$3,$AX$3:$BG$3,))/100)</f>
        <v>0</v>
      </c>
      <c r="BQ122" cm="1">
        <f t="array" ref="BQ122">Q122/(INDEX($AX122:$BG122,,MATCH(BQ$3,$AX$3:$BG$3,))/100)</f>
        <v>0</v>
      </c>
      <c r="BS122" cm="1">
        <f t="array" ref="BS122">S122/(INDEX($AX122:$BG122,,MATCH(BS$3,$AX$3:$BG$3,))/100)</f>
        <v>3634.0148617527534</v>
      </c>
      <c r="BT122" cm="1">
        <f t="array" ref="BT122">T122/(INDEX($AX122:$BG122,,MATCH(BT$3,$AX$3:$BG$3,))/100)</f>
        <v>2696.5953490481784</v>
      </c>
      <c r="BU122" cm="1">
        <f t="array" ref="BU122">U122/(INDEX($AX122:$BG122,,MATCH(BU$3,$AX$3:$BG$3,))/100)</f>
        <v>921.4357036392438</v>
      </c>
      <c r="BV122" cm="1">
        <f t="array" ref="BV122">V122/(INDEX($AX122:$BG122,,MATCH(BV$3,$AX$3:$BG$3,))/100)</f>
        <v>1092.4910928520267</v>
      </c>
      <c r="BW122" cm="1">
        <f t="array" ref="BW122">W122/(INDEX($AX122:$BG122,,MATCH(BW$3,$AX$3:$BG$3,))/100)</f>
        <v>1814.1556365233391</v>
      </c>
      <c r="BX122" cm="1">
        <f t="array" ref="BX122">X122/(INDEX($AX122:$BG122,,MATCH(BX$3,$AX$3:$BG$3,))/100)</f>
        <v>1089.9322276767411</v>
      </c>
      <c r="BY122" cm="1">
        <f t="array" ref="BY122">Y122/(INDEX($AX122:$BG122,,MATCH(BY$3,$AX$3:$BG$3,))/100)</f>
        <v>445.22952560441132</v>
      </c>
      <c r="BZ122" cm="1">
        <f t="array" ref="BZ122">Z122/(INDEX($AX122:$BG122,,MATCH(BZ$3,$AX$3:$BG$3,))/100)</f>
        <v>307.57139699369355</v>
      </c>
      <c r="CA122" cm="1">
        <f t="array" ref="CA122">AA122/(INDEX($AX122:$BG122,,MATCH(CA$3,$AX$3:$BG$3,))/100)</f>
        <v>185.55730029630925</v>
      </c>
      <c r="CB122" cm="1">
        <f t="array" ref="CB122">AB122/(INDEX($AX122:$BG122,,MATCH(CB$3,$AX$3:$BG$3,))/100)</f>
        <v>158.92993218000001</v>
      </c>
      <c r="CC122" cm="1">
        <f t="array" ref="CC122">AC122/(INDEX($AX122:$BG122,,MATCH(CC$3,$AX$3:$BG$3,))/100)</f>
        <v>14.536059447011015</v>
      </c>
      <c r="CD122" cm="1">
        <f t="array" ref="CD122">AD122/(INDEX($AX122:$BG122,,MATCH(CD$3,$AX$3:$BG$3,))/100)</f>
        <v>10.786381396192715</v>
      </c>
      <c r="CE122" cm="1">
        <f t="array" ref="CE122">AE122/(INDEX($AX122:$BG122,,MATCH(CE$3,$AX$3:$BG$3,))/100)</f>
        <v>3.6857428145569755</v>
      </c>
      <c r="CF122" cm="1">
        <f t="array" ref="CF122">AF122/(INDEX($AX122:$BG122,,MATCH(CF$3,$AX$3:$BG$3,))/100)</f>
        <v>4.3699643714081065</v>
      </c>
      <c r="CG122" cm="1">
        <f t="array" ref="CG122">AG122/(INDEX($AX122:$BG122,,MATCH(CG$3,$AX$3:$BG$3,))/100)</f>
        <v>7.2566225460933564</v>
      </c>
      <c r="CH122" cm="1">
        <f t="array" ref="CH122">AH122/(INDEX($AX122:$BG122,,MATCH(CH$3,$AX$3:$BG$3,))/100)</f>
        <v>4.3597289107069654</v>
      </c>
      <c r="CI122" cm="1">
        <f t="array" ref="CI122">AI122/(INDEX($AX122:$BG122,,MATCH(CI$3,$AX$3:$BG$3,))/100)</f>
        <v>1.7809181024176455</v>
      </c>
      <c r="CJ122" cm="1">
        <f t="array" ref="CJ122">AJ122/(INDEX($AX122:$BG122,,MATCH(CJ$3,$AX$3:$BG$3,))/100)</f>
        <v>1.1187440763274301</v>
      </c>
      <c r="CK122" cm="1">
        <f t="array" ref="CK122">AK122/(INDEX($AX122:$BG122,,MATCH(CK$3,$AX$3:$BG$3,))/100)</f>
        <v>0.70277701519157398</v>
      </c>
      <c r="CL122" cm="1">
        <f t="array" ref="CL122">AL122/(INDEX($AX122:$BG122,,MATCH(CL$3,$AX$3:$BG$3,))/100)</f>
        <v>0.4414732051166867</v>
      </c>
      <c r="CM122" cm="1">
        <f t="array" ref="CM122">AM122/(INDEX($AX122:$BG122,,MATCH(CM$3,$AX$3:$BG$3,))/100)</f>
        <v>42.467456187119623</v>
      </c>
      <c r="CN122" cm="1">
        <f t="array" ref="CN122">AN122/(INDEX($AX122:$BG122,,MATCH(CN$3,$AX$3:$BG$3,))/100)</f>
        <v>31.51267928080517</v>
      </c>
      <c r="CO122" cm="1">
        <f t="array" ref="CO122">AO122/(INDEX($AX122:$BG122,,MATCH(CO$3,$AX$3:$BG$3,))/100)</f>
        <v>10.767988536698965</v>
      </c>
      <c r="CP122" cm="1">
        <f t="array" ref="CP122">AP122/(INDEX($AX122:$BG122,,MATCH(CP$3,$AX$3:$BG$3,))/100)</f>
        <v>12.766958690459107</v>
      </c>
      <c r="CQ122" cm="1">
        <f t="array" ref="CQ122">AQ122/(INDEX($AX122:$BG122,,MATCH(CQ$3,$AX$3:$BG$3,))/100)</f>
        <v>21.200401743407269</v>
      </c>
      <c r="CR122" cm="1">
        <f t="array" ref="CR122">AR122/(INDEX($AX122:$BG122,,MATCH(CR$3,$AX$3:$BG$3,))/100)</f>
        <v>12.737055539576627</v>
      </c>
      <c r="CS122" cm="1">
        <f t="array" ref="CS122">AS122/(INDEX($AX122:$BG122,,MATCH(CS$3,$AX$3:$BG$3,))/100)</f>
        <v>5.2029961602022237</v>
      </c>
      <c r="CT122" cm="1">
        <f t="array" ref="CT122">AT122/(INDEX($AX122:$BG122,,MATCH(CT$3,$AX$3:$BG$3,))/100)</f>
        <v>3.2684384113332765</v>
      </c>
      <c r="CU122" cm="1">
        <f t="array" ref="CU122">AU122/(INDEX($AX122:$BG122,,MATCH(CU$3,$AX$3:$BG$3,))/100)</f>
        <v>2.0531803829475801</v>
      </c>
      <c r="CV122" cm="1">
        <f t="array" ref="CV122">AV122/(INDEX($AX122:$BG122,,MATCH(CV$3,$AX$3:$BG$3,))/100)</f>
        <v>1.2897748571009926</v>
      </c>
      <c r="CW122">
        <f t="shared" si="151"/>
        <v>192.30534167467329</v>
      </c>
      <c r="CX122">
        <f>IFERROR(1/INDEX('exch rates'!$BC$5:$BL$268,MATCH('Country-wise data'!$B122,'exch rates'!$A$5:$A$268,),MATCH(CX$3,'exch rates'!$BC$4:$BL$4,)),1)</f>
        <v>1</v>
      </c>
      <c r="CY122">
        <f>IFERROR(1/INDEX('exch rates'!$BC$5:$BL$268,MATCH('Country-wise data'!$B122,'exch rates'!$A$5:$A$268,),MATCH(CY$3,'exch rates'!$BC$4:$BL$4,)),1)</f>
        <v>0.33456565014469963</v>
      </c>
      <c r="CZ122">
        <f>IFERROR(1/INDEX('exch rates'!$BC$5:$BL$268,MATCH('Country-wise data'!$B122,'exch rates'!$A$5:$A$268,),MATCH(CZ$3,'exch rates'!$BC$4:$BL$4,)),1)</f>
        <v>0.33898305084745761</v>
      </c>
      <c r="DA122">
        <f>IFERROR(1/INDEX('exch rates'!$BC$5:$BL$268,MATCH('Country-wise data'!$B122,'exch rates'!$A$5:$A$268,),MATCH(DA$3,'exch rates'!$BC$4:$BL$4,)),1)</f>
        <v>0.33898305084745761</v>
      </c>
      <c r="DB122">
        <f>IFERROR(1/INDEX('exch rates'!$BC$5:$BL$268,MATCH('Country-wise data'!$B122,'exch rates'!$A$5:$A$268,),MATCH(DB$3,'exch rates'!$BC$4:$BL$4,)),1)</f>
        <v>0.33898305084745761</v>
      </c>
      <c r="DC122">
        <f>IFERROR(1/INDEX('exch rates'!$BC$5:$BL$268,MATCH('Country-wise data'!$B122,'exch rates'!$A$5:$A$268,),MATCH(DC$3,'exch rates'!$BC$4:$BL$4,)),1)</f>
        <v>0.27745664739884368</v>
      </c>
      <c r="DD122">
        <f>IFERROR(1/INDEX('exch rates'!$BC$5:$BL$268,MATCH('Country-wise data'!$B122,'exch rates'!$A$5:$A$268,),MATCH(DD$3,'exch rates'!$BC$4:$BL$4,)),1)</f>
        <v>2.1399910833704846E-2</v>
      </c>
      <c r="DE122">
        <f>IFERROR(1/INDEX('exch rates'!$BC$5:$BL$268,MATCH('Country-wise data'!$B122,'exch rates'!$A$5:$A$268,),MATCH(DE$3,'exch rates'!$BC$4:$BL$4,)),1)</f>
        <v>8.7991376845069184E-3</v>
      </c>
      <c r="DF122">
        <f>IFERROR(1/INDEX('exch rates'!$BC$5:$BL$268,MATCH('Country-wise data'!$B122,'exch rates'!$A$5:$A$268,),MATCH(DF$3,'exch rates'!$BC$4:$BL$4,)),1)</f>
        <v>7.07284440331718E-3</v>
      </c>
      <c r="DG122">
        <f>IFERROR(1/INDEX('exch rates'!$BC$5:$BL$268,MATCH('Country-wise data'!$B122,'exch rates'!$A$5:$A$268,),MATCH(DG$3,'exch rates'!$BC$4:$BL$4,)),1)</f>
        <v>6.3291473056292357E-3</v>
      </c>
      <c r="DH122" cm="1">
        <f t="array" ref="DH122">(BH122/INDEX($CX122:$DG122,,MATCH(DH$3,$CX$3:$DG$3,)))*$DG122</f>
        <v>0</v>
      </c>
      <c r="DI122" cm="1">
        <f t="array" ref="DI122">(BI122/INDEX($CX122:$DG122,,MATCH(DI$3,$CX$3:$DG$3,)))*$DG122</f>
        <v>0</v>
      </c>
      <c r="DJ122" cm="1">
        <f t="array" ref="DJ122">(BJ122/INDEX($CX122:$DG122,,MATCH(DJ$3,$CX$3:$DG$3,)))*$DG122</f>
        <v>0</v>
      </c>
      <c r="DK122" cm="1">
        <f t="array" ref="DK122">(BK122/INDEX($CX122:$DG122,,MATCH(DK$3,$CX$3:$DG$3,)))*$DG122</f>
        <v>0</v>
      </c>
      <c r="DL122" cm="1">
        <f t="array" ref="DL122">(BL122/INDEX($CX122:$DG122,,MATCH(DL$3,$CX$3:$DG$3,)))*$DG122</f>
        <v>0</v>
      </c>
      <c r="DM122" cm="1">
        <f t="array" ref="DM122">(BM122/INDEX($CX122:$DG122,,MATCH(DM$3,$CX$3:$DG$3,)))*$DG122</f>
        <v>0</v>
      </c>
      <c r="DN122" cm="1">
        <f t="array" ref="DN122">(BN122/INDEX($CX122:$DG122,,MATCH(DN$3,$CX$3:$DG$3,)))*$DG122</f>
        <v>0</v>
      </c>
      <c r="DO122" cm="1">
        <f t="array" ref="DO122">(BO122/INDEX($CX122:$DG122,,MATCH(DO$3,$CX$3:$DG$3,)))*$DG122</f>
        <v>0</v>
      </c>
      <c r="DP122" cm="1">
        <f t="array" ref="DP122">(BP122/INDEX($CX122:$DG122,,MATCH(DP$3,$CX$3:$DG$3,)))*$DG122</f>
        <v>0</v>
      </c>
      <c r="DQ122" cm="1">
        <f t="array" ref="DQ122">(BQ122/INDEX($CX122:$DG122,,MATCH(DQ$3,$CX$3:$DG$3,)))*$DG122</f>
        <v>0</v>
      </c>
      <c r="DS122" cm="1">
        <f t="array" ref="DS122">(BS122/INDEX($CX122:$DG122,,MATCH(DS$3,$CX$3:$DG$3,)))*$DG122</f>
        <v>23.00021537087904</v>
      </c>
      <c r="DT122" cm="1">
        <f t="array" ref="DT122">(BT122/INDEX($CX122:$DG122,,MATCH(DT$3,$CX$3:$DG$3,)))*$DG122</f>
        <v>51.012855564876624</v>
      </c>
      <c r="DU122" cm="1">
        <f t="array" ref="DU122">(BU122/INDEX($CX122:$DG122,,MATCH(DU$3,$CX$3:$DG$3,)))*$DG122</f>
        <v>17.204111787946754</v>
      </c>
      <c r="DV122" cm="1">
        <f t="array" ref="DV122">(BV122/INDEX($CX122:$DG122,,MATCH(DV$3,$CX$3:$DG$3,)))*$DG122</f>
        <v>20.397884317407616</v>
      </c>
      <c r="DW122" cm="1">
        <f t="array" ref="DW122">(BW122/INDEX($CX122:$DG122,,MATCH(DW$3,$CX$3:$DG$3,)))*$DG122</f>
        <v>33.872071863736657</v>
      </c>
      <c r="DX122" cm="1">
        <f t="array" ref="DX122">(BX122/INDEX($CX122:$DG122,,MATCH(DX$3,$CX$3:$DG$3,)))*$DG122</f>
        <v>24.862772929719565</v>
      </c>
      <c r="DY122" cm="1">
        <f t="array" ref="DY122">(BY122/INDEX($CX122:$DG122,,MATCH(DY$3,$CX$3:$DG$3,)))*$DG122</f>
        <v>131.67920531367426</v>
      </c>
      <c r="DZ122" cm="1">
        <f t="array" ref="DZ122">(BZ122/INDEX($CX122:$DG122,,MATCH(DZ$3,$CX$3:$DG$3,)))*$DG122</f>
        <v>221.23357405792677</v>
      </c>
      <c r="EA122" cm="1">
        <f t="array" ref="EA122">(CA122/INDEX($CX122:$DG122,,MATCH(EA$3,$CX$3:$DG$3,)))*$DG122</f>
        <v>166.04627788212269</v>
      </c>
      <c r="EB122" cm="1">
        <f t="array" ref="EB122">(CB122/INDEX($CX122:$DG122,,MATCH(EB$3,$CX$3:$DG$3,)))*$DG122</f>
        <v>158.92993218000001</v>
      </c>
      <c r="EC122" s="53" cm="1">
        <f t="array" ref="EC122">(CC122/INDEX($CX122:$DG122,,MATCH(EC$3,$CX$3:$DG$3,)))*$DG122</f>
        <v>9.2000861483516161E-2</v>
      </c>
      <c r="ED122" cm="1">
        <f t="array" ref="ED122">(CD122/INDEX($CX122:$DG122,,MATCH(ED$3,$CX$3:$DG$3,)))*$DG122</f>
        <v>0.20405142225950651</v>
      </c>
      <c r="EE122" cm="1">
        <f t="array" ref="EE122">(CE122/INDEX($CX122:$DG122,,MATCH(EE$3,$CX$3:$DG$3,)))*$DG122</f>
        <v>6.8816447151787016E-2</v>
      </c>
      <c r="EF122" cm="1">
        <f t="array" ref="EF122">(CF122/INDEX($CX122:$DG122,,MATCH(EF$3,$CX$3:$DG$3,)))*$DG122</f>
        <v>8.1591537269630449E-2</v>
      </c>
      <c r="EG122" cm="1">
        <f t="array" ref="EG122">(CG122/INDEX($CX122:$DG122,,MATCH(EG$3,$CX$3:$DG$3,)))*$DG122</f>
        <v>0.13548828745494665</v>
      </c>
      <c r="EH122" cm="1">
        <f t="array" ref="EH122">(CH122/INDEX($CX122:$DG122,,MATCH(EH$3,$CX$3:$DG$3,)))*$DG122</f>
        <v>9.9451091718878282E-2</v>
      </c>
      <c r="EI122" cm="1">
        <f t="array" ref="EI122">(CI122/INDEX($CX122:$DG122,,MATCH(EI$3,$CX$3:$DG$3,)))*$DG122</f>
        <v>0.52671682125469721</v>
      </c>
      <c r="EJ122" cm="1">
        <f t="array" ref="EJ122">(CJ122/INDEX($CX122:$DG122,,MATCH(EJ$3,$CX$3:$DG$3,)))*$DG122</f>
        <v>0.80470340506703952</v>
      </c>
      <c r="EK122" cm="1">
        <f t="array" ref="EK122">(CK122/INDEX($CX122:$DG122,,MATCH(EK$3,$CX$3:$DG$3,)))*$DG122</f>
        <v>0.62888125321572108</v>
      </c>
      <c r="EL122" cm="1">
        <f t="array" ref="EL122">(CL122/INDEX($CX122:$DG122,,MATCH(EL$3,$CX$3:$DG$3,)))*$DG122</f>
        <v>0.44147320511668664</v>
      </c>
      <c r="EM122" cm="1">
        <f t="array" ref="EM122">(CM122/INDEX($CX122:$DG122,,MATCH(EM$3,$CX$3:$DG$3,)))*$DG122</f>
        <v>0.2687827859036358</v>
      </c>
      <c r="EN122" cm="1">
        <f t="array" ref="EN122">(CN122/INDEX($CX122:$DG122,,MATCH(EN$3,$CX$3:$DG$3,)))*$DG122</f>
        <v>0.59614126278954482</v>
      </c>
      <c r="EO122" cm="1">
        <f t="array" ref="EO122">(CO122/INDEX($CX122:$DG122,,MATCH(EO$3,$CX$3:$DG$3,)))*$DG122</f>
        <v>0.20104894762057954</v>
      </c>
      <c r="EP122" cm="1">
        <f t="array" ref="EP122">(CP122/INDEX($CX122:$DG122,,MATCH(EP$3,$CX$3:$DG$3,)))*$DG122</f>
        <v>0.23837168848055712</v>
      </c>
      <c r="EQ122" cm="1">
        <f t="array" ref="EQ122">(CQ122/INDEX($CX122:$DG122,,MATCH(EQ$3,$CX$3:$DG$3,)))*$DG122</f>
        <v>0.39583237343900329</v>
      </c>
      <c r="ER122" cm="1">
        <f t="array" ref="ER122">(CR122/INDEX($CX122:$DG122,,MATCH(ER$3,$CX$3:$DG$3,)))*$DG122</f>
        <v>0.29054881728631926</v>
      </c>
      <c r="ES122" cm="1">
        <f t="array" ref="ES122">(CS122/INDEX($CX122:$DG122,,MATCH(ES$3,$CX$3:$DG$3,)))*$DG122</f>
        <v>1.5388161840692158</v>
      </c>
      <c r="ET122" cm="1">
        <f t="array" ref="ET122">(CT122/INDEX($CX122:$DG122,,MATCH(ET$3,$CX$3:$DG$3,)))*$DG122</f>
        <v>2.3509608448483235</v>
      </c>
      <c r="EU122" cm="1">
        <f t="array" ref="EU122">(CU122/INDEX($CX122:$DG122,,MATCH(EU$3,$CX$3:$DG$3,)))*$DG122</f>
        <v>1.8372920917939111</v>
      </c>
      <c r="EV122" cm="1">
        <f t="array" ref="EV122">(CV122/INDEX($CX122:$DG122,,MATCH(EV$3,$CX$3:$DG$3,)))*$DG122</f>
        <v>1.2897748571009926</v>
      </c>
      <c r="EW122">
        <f t="shared" si="94"/>
        <v>12.090744185324491</v>
      </c>
      <c r="EY122" s="96">
        <f t="shared" si="152"/>
        <v>4.0000000000000001E-3</v>
      </c>
      <c r="EZ122" s="96">
        <f t="shared" si="153"/>
        <v>4.0000000000000001E-3</v>
      </c>
      <c r="FA122" s="96">
        <f t="shared" si="154"/>
        <v>4.0000000000000001E-3</v>
      </c>
      <c r="FB122" s="96">
        <f t="shared" si="155"/>
        <v>4.0000000000000001E-3</v>
      </c>
      <c r="FC122" s="96">
        <f t="shared" si="156"/>
        <v>4.0000000000000001E-3</v>
      </c>
      <c r="FD122" s="96">
        <f t="shared" si="157"/>
        <v>4.0000000000000001E-3</v>
      </c>
      <c r="FE122" s="96">
        <f t="shared" si="158"/>
        <v>4.0000000000000001E-3</v>
      </c>
      <c r="FF122" s="96">
        <f t="shared" si="159"/>
        <v>3.6373475793341371E-3</v>
      </c>
      <c r="FG122" s="96">
        <f t="shared" si="160"/>
        <v>3.7873854279477908E-3</v>
      </c>
      <c r="FH122" s="96">
        <f t="shared" si="161"/>
        <v>2.7777851475874623E-3</v>
      </c>
      <c r="FJ122" s="96">
        <f t="shared" si="106"/>
        <v>1234.5913026566698</v>
      </c>
      <c r="FK122" s="96" t="str">
        <f>IF(AND('Country-wise data'!FJ122&gt;'non-R&amp;D ex_typologies'!$C$17,'Country-wise data'!FJ122&lt;'non-R&amp;D ex_typologies'!$D$17),"Small",IF(AND('Country-wise data'!FJ122&gt;'non-R&amp;D ex_typologies'!$E$17,'Country-wise data'!$FJ$4&lt;'non-R&amp;D ex_typologies'!$F$17),"Medium","Large"))</f>
        <v>Small</v>
      </c>
      <c r="FL122" t="str">
        <f>IF($FK122='non-R&amp;D ex_typologies'!$C$16,IF(AND('Country-wise data'!EY122&gt;'non-R&amp;D ex_typologies'!$C$21,'Country-wise data'!EY122&lt;'non-R&amp;D ex_typologies'!$D$21),'non-R&amp;D ex_typologies'!$B$21,IF(AND('Country-wise data'!EY122&gt;'non-R&amp;D ex_typologies'!$C$19,'Country-wise data'!EY122&lt;'non-R&amp;D ex_typologies'!$D$19),'non-R&amp;D ex_typologies'!$B$19,'non-R&amp;D ex_typologies'!$B$20)),IF($FK122='non-R&amp;D ex_typologies'!$E$16,IF(AND('Country-wise data'!EY122&gt;'non-R&amp;D ex_typologies'!$E$21,'Country-wise data'!EY122&lt;'non-R&amp;D ex_typologies'!$F$21),'non-R&amp;D ex_typologies'!$B$21,IF(AND('Country-wise data'!EY122&gt;'non-R&amp;D ex_typologies'!$E$19,'Country-wise data'!EY122&lt;'non-R&amp;D ex_typologies'!$F$19),'non-R&amp;D ex_typologies'!$B$19,'non-R&amp;D ex_typologies'!$B$20)),IF(AND('Country-wise data'!EY122&gt;'non-R&amp;D ex_typologies'!$G$21,'Country-wise data'!EY122&lt;'non-R&amp;D ex_typologies'!$H$21),'non-R&amp;D ex_typologies'!$B$21,IF(AND('Country-wise data'!EY122&gt;'non-R&amp;D ex_typologies'!$G$19,'Country-wise data'!EY122&lt;'non-R&amp;D ex_typologies'!$H$19),'non-R&amp;D ex_typologies'!$B$19,'non-R&amp;D ex_typologies'!$B$20))))</f>
        <v>Program heavy</v>
      </c>
      <c r="FM122" t="str">
        <f>IF($FK122='non-R&amp;D ex_typologies'!$C$16,IF(AND('Country-wise data'!EZ122&gt;'non-R&amp;D ex_typologies'!$C$21,'Country-wise data'!EZ122&lt;'non-R&amp;D ex_typologies'!$D$21),'non-R&amp;D ex_typologies'!$B$21,IF(AND('Country-wise data'!EZ122&gt;'non-R&amp;D ex_typologies'!$C$19,'Country-wise data'!EZ122&lt;'non-R&amp;D ex_typologies'!$D$19),'non-R&amp;D ex_typologies'!$B$19,'non-R&amp;D ex_typologies'!$B$20)),IF($FK122='non-R&amp;D ex_typologies'!$E$16,IF(AND('Country-wise data'!EZ122&gt;'non-R&amp;D ex_typologies'!$E$21,'Country-wise data'!EZ122&lt;'non-R&amp;D ex_typologies'!$F$21),'non-R&amp;D ex_typologies'!$B$21,IF(AND('Country-wise data'!EZ122&gt;'non-R&amp;D ex_typologies'!$E$19,'Country-wise data'!EZ122&lt;'non-R&amp;D ex_typologies'!$F$19),'non-R&amp;D ex_typologies'!$B$19,'non-R&amp;D ex_typologies'!$B$20)),IF(AND('Country-wise data'!EZ122&gt;'non-R&amp;D ex_typologies'!$G$21,'Country-wise data'!EZ122&lt;'non-R&amp;D ex_typologies'!$H$21),'non-R&amp;D ex_typologies'!$B$21,IF(AND('Country-wise data'!EZ122&gt;'non-R&amp;D ex_typologies'!$G$19,'Country-wise data'!EZ122&lt;'non-R&amp;D ex_typologies'!$H$19),'non-R&amp;D ex_typologies'!$B$19,'non-R&amp;D ex_typologies'!$B$20))))</f>
        <v>Program heavy</v>
      </c>
      <c r="FN122" t="str">
        <f>IF($FK122='non-R&amp;D ex_typologies'!$C$16,IF(AND('Country-wise data'!FA122&gt;'non-R&amp;D ex_typologies'!$C$21,'Country-wise data'!FA122&lt;'non-R&amp;D ex_typologies'!$D$21),'non-R&amp;D ex_typologies'!$B$21,IF(AND('Country-wise data'!FA122&gt;'non-R&amp;D ex_typologies'!$C$19,'Country-wise data'!FA122&lt;'non-R&amp;D ex_typologies'!$D$19),'non-R&amp;D ex_typologies'!$B$19,'non-R&amp;D ex_typologies'!$B$20)),IF($FK122='non-R&amp;D ex_typologies'!$E$16,IF(AND('Country-wise data'!FA122&gt;'non-R&amp;D ex_typologies'!$E$21,'Country-wise data'!FA122&lt;'non-R&amp;D ex_typologies'!$F$21),'non-R&amp;D ex_typologies'!$B$21,IF(AND('Country-wise data'!FA122&gt;'non-R&amp;D ex_typologies'!$E$19,'Country-wise data'!FA122&lt;'non-R&amp;D ex_typologies'!$F$19),'non-R&amp;D ex_typologies'!$B$19,'non-R&amp;D ex_typologies'!$B$20)),IF(AND('Country-wise data'!FA122&gt;'non-R&amp;D ex_typologies'!$G$21,'Country-wise data'!FA122&lt;'non-R&amp;D ex_typologies'!$H$21),'non-R&amp;D ex_typologies'!$B$21,IF(AND('Country-wise data'!FA122&gt;'non-R&amp;D ex_typologies'!$G$19,'Country-wise data'!FA122&lt;'non-R&amp;D ex_typologies'!$H$19),'non-R&amp;D ex_typologies'!$B$19,'non-R&amp;D ex_typologies'!$B$20))))</f>
        <v>Program heavy</v>
      </c>
      <c r="FO122" t="str">
        <f>IF($FK122='non-R&amp;D ex_typologies'!$C$16,IF(AND('Country-wise data'!FB122&gt;'non-R&amp;D ex_typologies'!$C$21,'Country-wise data'!FB122&lt;'non-R&amp;D ex_typologies'!$D$21),'non-R&amp;D ex_typologies'!$B$21,IF(AND('Country-wise data'!FB122&gt;'non-R&amp;D ex_typologies'!$C$19,'Country-wise data'!FB122&lt;'non-R&amp;D ex_typologies'!$D$19),'non-R&amp;D ex_typologies'!$B$19,'non-R&amp;D ex_typologies'!$B$20)),IF($FK122='non-R&amp;D ex_typologies'!$E$16,IF(AND('Country-wise data'!FB122&gt;'non-R&amp;D ex_typologies'!$E$21,'Country-wise data'!FB122&lt;'non-R&amp;D ex_typologies'!$F$21),'non-R&amp;D ex_typologies'!$B$21,IF(AND('Country-wise data'!FB122&gt;'non-R&amp;D ex_typologies'!$E$19,'Country-wise data'!FB122&lt;'non-R&amp;D ex_typologies'!$F$19),'non-R&amp;D ex_typologies'!$B$19,'non-R&amp;D ex_typologies'!$B$20)),IF(AND('Country-wise data'!FB122&gt;'non-R&amp;D ex_typologies'!$G$21,'Country-wise data'!FB122&lt;'non-R&amp;D ex_typologies'!$H$21),'non-R&amp;D ex_typologies'!$B$21,IF(AND('Country-wise data'!FB122&gt;'non-R&amp;D ex_typologies'!$G$19,'Country-wise data'!FB122&lt;'non-R&amp;D ex_typologies'!$H$19),'non-R&amp;D ex_typologies'!$B$19,'non-R&amp;D ex_typologies'!$B$20))))</f>
        <v>Program heavy</v>
      </c>
      <c r="FP122" t="str">
        <f>IF($FK122='non-R&amp;D ex_typologies'!$C$16,IF(AND('Country-wise data'!FC122&gt;'non-R&amp;D ex_typologies'!$C$21,'Country-wise data'!FC122&lt;'non-R&amp;D ex_typologies'!$D$21),'non-R&amp;D ex_typologies'!$B$21,IF(AND('Country-wise data'!FC122&gt;'non-R&amp;D ex_typologies'!$C$19,'Country-wise data'!FC122&lt;'non-R&amp;D ex_typologies'!$D$19),'non-R&amp;D ex_typologies'!$B$19,'non-R&amp;D ex_typologies'!$B$20)),IF($FK122='non-R&amp;D ex_typologies'!$E$16,IF(AND('Country-wise data'!FC122&gt;'non-R&amp;D ex_typologies'!$E$21,'Country-wise data'!FC122&lt;'non-R&amp;D ex_typologies'!$F$21),'non-R&amp;D ex_typologies'!$B$21,IF(AND('Country-wise data'!FC122&gt;'non-R&amp;D ex_typologies'!$E$19,'Country-wise data'!FC122&lt;'non-R&amp;D ex_typologies'!$F$19),'non-R&amp;D ex_typologies'!$B$19,'non-R&amp;D ex_typologies'!$B$20)),IF(AND('Country-wise data'!FC122&gt;'non-R&amp;D ex_typologies'!$G$21,'Country-wise data'!FC122&lt;'non-R&amp;D ex_typologies'!$H$21),'non-R&amp;D ex_typologies'!$B$21,IF(AND('Country-wise data'!FC122&gt;'non-R&amp;D ex_typologies'!$G$19,'Country-wise data'!FC122&lt;'non-R&amp;D ex_typologies'!$H$19),'non-R&amp;D ex_typologies'!$B$19,'non-R&amp;D ex_typologies'!$B$20))))</f>
        <v>Program heavy</v>
      </c>
      <c r="FQ122" t="str">
        <f>IF($FK122='non-R&amp;D ex_typologies'!$C$16,IF(AND('Country-wise data'!FD122&gt;'non-R&amp;D ex_typologies'!$C$21,'Country-wise data'!FD122&lt;'non-R&amp;D ex_typologies'!$D$21),'non-R&amp;D ex_typologies'!$B$21,IF(AND('Country-wise data'!FD122&gt;'non-R&amp;D ex_typologies'!$C$19,'Country-wise data'!FD122&lt;'non-R&amp;D ex_typologies'!$D$19),'non-R&amp;D ex_typologies'!$B$19,'non-R&amp;D ex_typologies'!$B$20)),IF($FK122='non-R&amp;D ex_typologies'!$E$16,IF(AND('Country-wise data'!FD122&gt;'non-R&amp;D ex_typologies'!$E$21,'Country-wise data'!FD122&lt;'non-R&amp;D ex_typologies'!$F$21),'non-R&amp;D ex_typologies'!$B$21,IF(AND('Country-wise data'!FD122&gt;'non-R&amp;D ex_typologies'!$E$19,'Country-wise data'!FD122&lt;'non-R&amp;D ex_typologies'!$F$19),'non-R&amp;D ex_typologies'!$B$19,'non-R&amp;D ex_typologies'!$B$20)),IF(AND('Country-wise data'!FD122&gt;'non-R&amp;D ex_typologies'!$G$21,'Country-wise data'!FD122&lt;'non-R&amp;D ex_typologies'!$H$21),'non-R&amp;D ex_typologies'!$B$21,IF(AND('Country-wise data'!FD122&gt;'non-R&amp;D ex_typologies'!$G$19,'Country-wise data'!FD122&lt;'non-R&amp;D ex_typologies'!$H$19),'non-R&amp;D ex_typologies'!$B$19,'non-R&amp;D ex_typologies'!$B$20))))</f>
        <v>Program heavy</v>
      </c>
      <c r="FR122" t="str">
        <f>IF($FK122='non-R&amp;D ex_typologies'!$C$16,IF(AND('Country-wise data'!FE122&gt;'non-R&amp;D ex_typologies'!$C$21,'Country-wise data'!FE122&lt;'non-R&amp;D ex_typologies'!$D$21),'non-R&amp;D ex_typologies'!$B$21,IF(AND('Country-wise data'!FE122&gt;'non-R&amp;D ex_typologies'!$C$19,'Country-wise data'!FE122&lt;'non-R&amp;D ex_typologies'!$D$19),'non-R&amp;D ex_typologies'!$B$19,'non-R&amp;D ex_typologies'!$B$20)),IF($FK122='non-R&amp;D ex_typologies'!$E$16,IF(AND('Country-wise data'!FE122&gt;'non-R&amp;D ex_typologies'!$E$21,'Country-wise data'!FE122&lt;'non-R&amp;D ex_typologies'!$F$21),'non-R&amp;D ex_typologies'!$B$21,IF(AND('Country-wise data'!FE122&gt;'non-R&amp;D ex_typologies'!$E$19,'Country-wise data'!FE122&lt;'non-R&amp;D ex_typologies'!$F$19),'non-R&amp;D ex_typologies'!$B$19,'non-R&amp;D ex_typologies'!$B$20)),IF(AND('Country-wise data'!FE122&gt;'non-R&amp;D ex_typologies'!$G$21,'Country-wise data'!FE122&lt;'non-R&amp;D ex_typologies'!$H$21),'non-R&amp;D ex_typologies'!$B$21,IF(AND('Country-wise data'!FE122&gt;'non-R&amp;D ex_typologies'!$G$19,'Country-wise data'!FE122&lt;'non-R&amp;D ex_typologies'!$H$19),'non-R&amp;D ex_typologies'!$B$19,'non-R&amp;D ex_typologies'!$B$20))))</f>
        <v>Program heavy</v>
      </c>
      <c r="FS122" t="str">
        <f>IF($FK122='non-R&amp;D ex_typologies'!$C$16,IF(AND('Country-wise data'!FF122&gt;'non-R&amp;D ex_typologies'!$C$21,'Country-wise data'!FF122&lt;'non-R&amp;D ex_typologies'!$D$21),'non-R&amp;D ex_typologies'!$B$21,IF(AND('Country-wise data'!FF122&gt;'non-R&amp;D ex_typologies'!$C$19,'Country-wise data'!FF122&lt;'non-R&amp;D ex_typologies'!$D$19),'non-R&amp;D ex_typologies'!$B$19,'non-R&amp;D ex_typologies'!$B$20)),IF($FK122='non-R&amp;D ex_typologies'!$E$16,IF(AND('Country-wise data'!FF122&gt;'non-R&amp;D ex_typologies'!$E$21,'Country-wise data'!FF122&lt;'non-R&amp;D ex_typologies'!$F$21),'non-R&amp;D ex_typologies'!$B$21,IF(AND('Country-wise data'!FF122&gt;'non-R&amp;D ex_typologies'!$E$19,'Country-wise data'!FF122&lt;'non-R&amp;D ex_typologies'!$F$19),'non-R&amp;D ex_typologies'!$B$19,'non-R&amp;D ex_typologies'!$B$20)),IF(AND('Country-wise data'!FF122&gt;'non-R&amp;D ex_typologies'!$G$21,'Country-wise data'!FF122&lt;'non-R&amp;D ex_typologies'!$H$21),'non-R&amp;D ex_typologies'!$B$21,IF(AND('Country-wise data'!FF122&gt;'non-R&amp;D ex_typologies'!$G$19,'Country-wise data'!FF122&lt;'non-R&amp;D ex_typologies'!$H$19),'non-R&amp;D ex_typologies'!$B$19,'non-R&amp;D ex_typologies'!$B$20))))</f>
        <v>Program heavy</v>
      </c>
      <c r="FT122" t="str">
        <f>IF($FK122='non-R&amp;D ex_typologies'!$C$16,IF(AND('Country-wise data'!FG122&gt;'non-R&amp;D ex_typologies'!$C$21,'Country-wise data'!FG122&lt;'non-R&amp;D ex_typologies'!$D$21),'non-R&amp;D ex_typologies'!$B$21,IF(AND('Country-wise data'!FG122&gt;'non-R&amp;D ex_typologies'!$C$19,'Country-wise data'!FG122&lt;'non-R&amp;D ex_typologies'!$D$19),'non-R&amp;D ex_typologies'!$B$19,'non-R&amp;D ex_typologies'!$B$20)),IF($FK122='non-R&amp;D ex_typologies'!$E$16,IF(AND('Country-wise data'!FG122&gt;'non-R&amp;D ex_typologies'!$E$21,'Country-wise data'!FG122&lt;'non-R&amp;D ex_typologies'!$F$21),'non-R&amp;D ex_typologies'!$B$21,IF(AND('Country-wise data'!FG122&gt;'non-R&amp;D ex_typologies'!$E$19,'Country-wise data'!FG122&lt;'non-R&amp;D ex_typologies'!$F$19),'non-R&amp;D ex_typologies'!$B$19,'non-R&amp;D ex_typologies'!$B$20)),IF(AND('Country-wise data'!FG122&gt;'non-R&amp;D ex_typologies'!$G$21,'Country-wise data'!FG122&lt;'non-R&amp;D ex_typologies'!$H$21),'non-R&amp;D ex_typologies'!$B$21,IF(AND('Country-wise data'!FG122&gt;'non-R&amp;D ex_typologies'!$G$19,'Country-wise data'!FG122&lt;'non-R&amp;D ex_typologies'!$H$19),'non-R&amp;D ex_typologies'!$B$19,'non-R&amp;D ex_typologies'!$B$20))))</f>
        <v>Program heavy</v>
      </c>
      <c r="FU122" t="str">
        <f>IF($FK122='non-R&amp;D ex_typologies'!$C$16,IF(AND('Country-wise data'!FH122&gt;'non-R&amp;D ex_typologies'!$C$21,'Country-wise data'!FH122&lt;'non-R&amp;D ex_typologies'!$D$21),'non-R&amp;D ex_typologies'!$B$21,IF(AND('Country-wise data'!FH122&gt;'non-R&amp;D ex_typologies'!$C$19,'Country-wise data'!FH122&lt;'non-R&amp;D ex_typologies'!$D$19),'non-R&amp;D ex_typologies'!$B$19,'non-R&amp;D ex_typologies'!$B$20)),IF($FK122='non-R&amp;D ex_typologies'!$E$16,IF(AND('Country-wise data'!FH122&gt;'non-R&amp;D ex_typologies'!$E$21,'Country-wise data'!FH122&lt;'non-R&amp;D ex_typologies'!$F$21),'non-R&amp;D ex_typologies'!$B$21,IF(AND('Country-wise data'!FH122&gt;'non-R&amp;D ex_typologies'!$E$19,'Country-wise data'!FH122&lt;'non-R&amp;D ex_typologies'!$F$19),'non-R&amp;D ex_typologies'!$B$19,'non-R&amp;D ex_typologies'!$B$20)),IF(AND('Country-wise data'!FH122&gt;'non-R&amp;D ex_typologies'!$G$21,'Country-wise data'!FH122&lt;'non-R&amp;D ex_typologies'!$H$21),'non-R&amp;D ex_typologies'!$B$21,IF(AND('Country-wise data'!FH122&gt;'non-R&amp;D ex_typologies'!$G$19,'Country-wise data'!FH122&lt;'non-R&amp;D ex_typologies'!$H$19),'non-R&amp;D ex_typologies'!$B$19,'non-R&amp;D ex_typologies'!$B$20))))</f>
        <v>Program heavy</v>
      </c>
    </row>
    <row r="123" spans="2:177" x14ac:dyDescent="0.35">
      <c r="B123" t="s">
        <v>301</v>
      </c>
      <c r="C123" t="s">
        <v>302</v>
      </c>
      <c r="D123" t="s">
        <v>366</v>
      </c>
      <c r="E123" t="s">
        <v>366</v>
      </c>
      <c r="F123" t="s">
        <v>367</v>
      </c>
      <c r="G123" s="55">
        <f>Assumptions!$C$13</f>
        <v>1.1000000000000001</v>
      </c>
      <c r="H123">
        <f>SUMIFS(FAOstat!M:M,FAOstat!$B:$B,'Country-wise data'!$B123)*G123</f>
        <v>670.76900000000001</v>
      </c>
      <c r="I123">
        <f>IF(SUMIFS(FAOstat!N:N,FAOstat!$B:$B,'Country-wise data'!$B123)=0,H123*(1+Assumptions!$C$9),SUMIFS(FAOstat!N:N,FAOstat!$B:$B,'Country-wise data'!$B123)*$G123)</f>
        <v>744.755</v>
      </c>
      <c r="J123">
        <f>IF(SUMIFS(FAOstat!O:O,FAOstat!$B:$B,'Country-wise data'!$B123)=0,I123*(1+Assumptions!$C$9),SUMIFS(FAOstat!O:O,FAOstat!$B:$B,'Country-wise data'!$B123)*$G123)</f>
        <v>661.88100000000009</v>
      </c>
      <c r="K123">
        <f>IF(SUMIFS(FAOstat!P:P,FAOstat!$B:$B,'Country-wise data'!$B123)=0,J123*(1+Assumptions!$C$9),SUMIFS(FAOstat!P:P,FAOstat!$B:$B,'Country-wise data'!$B123)*$G123)</f>
        <v>567.77600000000007</v>
      </c>
      <c r="L123">
        <f>IF(SUMIFS(FAOstat!Q:Q,FAOstat!$B:$B,'Country-wise data'!$B123)=0,K123*(1+Assumptions!$C$9),SUMIFS(FAOstat!Q:Q,FAOstat!$B:$B,'Country-wise data'!$B123)*$G123)</f>
        <v>875.1930000000001</v>
      </c>
      <c r="M123">
        <f>IF(SUMIFS(FAOstat!R:R,FAOstat!$B:$B,'Country-wise data'!$B123)=0,L123*(1+Assumptions!$C$9),SUMIFS(FAOstat!R:R,FAOstat!$B:$B,'Country-wise data'!$B123)*$G123)</f>
        <v>1179.8050000000001</v>
      </c>
      <c r="N123">
        <f>IF(SUMIFS(FAOstat!S:S,FAOstat!$B:$B,'Country-wise data'!$B123)=0,M123*(1+Assumptions!$C$9),SUMIFS(FAOstat!S:S,FAOstat!$B:$B,'Country-wise data'!$B123)*$G123)</f>
        <v>1003.244</v>
      </c>
      <c r="O123">
        <f>IF(SUMIFS(FAOstat!T:T,FAOstat!$B:$B,'Country-wise data'!$B123)=0,N123*(1+Assumptions!$C$9),SUMIFS(FAOstat!T:T,FAOstat!$B:$B,'Country-wise data'!$B123)*$G123)</f>
        <v>996.64400000000001</v>
      </c>
      <c r="P123">
        <f>IF(SUMIFS(FAOstat!U:U,FAOstat!$B:$B,'Country-wise data'!$B123)=0,O123*(1+Assumptions!$C$9),SUMIFS(FAOstat!U:U,FAOstat!$B:$B,'Country-wise data'!$B123)*$G123)</f>
        <v>828.36599999999999</v>
      </c>
      <c r="Q123">
        <f>IF(SUMIFS(FAOstat!V:V,FAOstat!$B:$B,'Country-wise data'!$B123)=0,P123*(1+Assumptions!$C$9),SUMIFS(FAOstat!V:V,FAOstat!$B:$B,'Country-wise data'!$B123)*$G123)</f>
        <v>844.93331999999998</v>
      </c>
      <c r="R123" s="36">
        <f t="shared" si="148"/>
        <v>2.5979842359943328E-2</v>
      </c>
      <c r="S123">
        <f>SUMIFS(FAOstat!CE:CE,FAOstat!$B:$B,'Country-wise data'!$B123)</f>
        <v>4819.4976690000003</v>
      </c>
      <c r="T123">
        <f>SUMIFS(FAOstat!CF:CF,FAOstat!$B:$B,'Country-wise data'!$B123)</f>
        <v>5766.4342370000004</v>
      </c>
      <c r="U123">
        <f>SUMIFS(FAOstat!CG:CG,FAOstat!$B:$B,'Country-wise data'!$B123)</f>
        <v>5097.9067720000003</v>
      </c>
      <c r="V123">
        <f>SUMIFS(FAOstat!CH:CH,FAOstat!$B:$B,'Country-wise data'!$B123)</f>
        <v>5697.5867459999999</v>
      </c>
      <c r="W123">
        <f>SUMIFS(FAOstat!CI:CI,FAOstat!$B:$B,'Country-wise data'!$B123)</f>
        <v>6353.7624939999996</v>
      </c>
      <c r="X123">
        <f>SUMIFS(FAOstat!CJ:CJ,FAOstat!$B:$B,'Country-wise data'!$B123)</f>
        <v>6596.8597520000003</v>
      </c>
      <c r="Y123">
        <f>SUMIFS(FAOstat!CK:CK,FAOstat!$B:$B,'Country-wise data'!$B123)</f>
        <v>6119.7609240000002</v>
      </c>
      <c r="Z123">
        <f>SUMIFS(FAOstat!CL:CL,FAOstat!$B:$B,'Country-wise data'!$B123)</f>
        <v>6849.7380350000003</v>
      </c>
      <c r="AA123">
        <f>SUMIFS(FAOstat!CM:CM,FAOstat!$B:$B,'Country-wise data'!$B123)</f>
        <v>6999.4828960000004</v>
      </c>
      <c r="AB123">
        <f>SUMIFS(FAOstat!CN:CN,FAOstat!$B:$B,'Country-wise data'!$B123)</f>
        <v>7139.4725539200008</v>
      </c>
      <c r="AC123" s="53">
        <f>IFERROR(INDEX('ASTI data (new)'!$AF$6:$AL$130,MATCH('Country-wise data'!$B123,'ASTI data (new)'!$C$6:$C$130,),MATCH('Country-wise data'!AC$3,'ASTI data (new)'!$AF$5:$AL$5,)),(INDEX(Assumptions!$G$154:$P$345,MATCH('Country-wise data'!$B123,Assumptions!$B$154:$B$344,),MATCH('Country-wise data'!AC$3,Assumptions!$G$153:$P$153,))*S123))</f>
        <v>23.804817291055855</v>
      </c>
      <c r="AD123" s="53">
        <f>IFERROR(INDEX('ASTI data (new)'!$AF$6:$AL$130,MATCH('Country-wise data'!$B123,'ASTI data (new)'!$C$6:$C$130,),MATCH('Country-wise data'!AD$3,'ASTI data (new)'!$AF$5:$AL$5,)),(INDEX(Assumptions!$G$154:$P$345,MATCH('Country-wise data'!$B123,Assumptions!$B$154:$B$344,),MATCH('Country-wise data'!AD$3,Assumptions!$G$153:$P$153,))*T123))</f>
        <v>27.107430929114884</v>
      </c>
      <c r="AE123" s="53">
        <f>IFERROR(INDEX('ASTI data (new)'!$AF$6:$AL$130,MATCH('Country-wise data'!$B123,'ASTI data (new)'!$C$6:$C$130,),MATCH('Country-wise data'!AE$3,'ASTI data (new)'!$AF$5:$AL$5,)),(INDEX(Assumptions!$G$154:$P$345,MATCH('Country-wise data'!$B123,Assumptions!$B$154:$B$344,),MATCH('Country-wise data'!AE$3,Assumptions!$G$153:$P$153,))*U123))</f>
        <v>30.308727458329059</v>
      </c>
      <c r="AF123" s="53">
        <f>IFERROR(INDEX('ASTI data (new)'!$AF$6:$AL$130,MATCH('Country-wise data'!$B123,'ASTI data (new)'!$C$6:$C$130,),MATCH('Country-wise data'!AF$3,'ASTI data (new)'!$AF$5:$AL$5,)),(INDEX(Assumptions!$G$154:$P$345,MATCH('Country-wise data'!$B123,Assumptions!$B$154:$B$344,),MATCH('Country-wise data'!AF$3,Assumptions!$G$153:$P$153,))*V123))</f>
        <v>32.726859453272972</v>
      </c>
      <c r="AG123" s="53">
        <f>IFERROR(INDEX('ASTI data (new)'!$AF$6:$AL$130,MATCH('Country-wise data'!$B123,'ASTI data (new)'!$C$6:$C$130,),MATCH('Country-wise data'!AG$3,'ASTI data (new)'!$AF$5:$AL$5,)),(INDEX(Assumptions!$G$154:$P$345,MATCH('Country-wise data'!$B123,Assumptions!$B$154:$B$344,),MATCH('Country-wise data'!AG$3,Assumptions!$G$153:$P$153,))*W123))</f>
        <v>37.798698179183646</v>
      </c>
      <c r="AH123" s="53">
        <f>IFERROR(INDEX('ASTI data (new)'!$AF$6:$AL$130,MATCH('Country-wise data'!$B123,'ASTI data (new)'!$C$6:$C$130,),MATCH('Country-wise data'!AH$3,'ASTI data (new)'!$AF$5:$AL$5,)),(INDEX(Assumptions!$G$154:$P$345,MATCH('Country-wise data'!$B123,Assumptions!$B$154:$B$344,),MATCH('Country-wise data'!AH$3,Assumptions!$G$153:$P$153,))*X123))</f>
        <v>40.882621819809316</v>
      </c>
      <c r="AI123" s="53">
        <f>IFERROR(INDEX('ASTI data (new)'!$AF$6:$AL$130,MATCH('Country-wise data'!$B123,'ASTI data (new)'!$C$6:$C$130,),MATCH('Country-wise data'!AI$3,'ASTI data (new)'!$AF$5:$AL$5,)),(INDEX(Assumptions!$G$154:$P$345,MATCH('Country-wise data'!$B123,Assumptions!$B$154:$B$344,),MATCH('Country-wise data'!AI$3,Assumptions!$G$153:$P$153,))*Y123))</f>
        <v>50.225447246556705</v>
      </c>
      <c r="AJ123" s="53">
        <f t="shared" ref="AJ123:AL123" si="175">IFERROR((1+($AI123/$AF123)^(1/3)-1)*AI123,0)</f>
        <v>57.933571996709659</v>
      </c>
      <c r="AK123" s="53">
        <f t="shared" si="175"/>
        <v>66.824666544468428</v>
      </c>
      <c r="AL123" s="53">
        <f t="shared" si="175"/>
        <v>77.080281862009443</v>
      </c>
      <c r="AM123" s="55" cm="1">
        <f t="array" ref="AM123">INDEX('non-R&amp;D ex_typologies'!$J$8:$J$10,MATCH('Country-wise data'!FL123,'non-R&amp;D ex_typologies'!$F$8:$F$10,),)*'Country-wise data'!AC123</f>
        <v>30.003655619196575</v>
      </c>
      <c r="AN123" s="55" cm="1">
        <f t="array" ref="AN123">INDEX('non-R&amp;D ex_typologies'!$J$8:$J$10,MATCH('Country-wise data'!FM123,'non-R&amp;D ex_typologies'!$F$8:$F$10,),)*'Country-wise data'!AD123</f>
        <v>34.166278714683052</v>
      </c>
      <c r="AO123" s="55" cm="1">
        <f t="array" ref="AO123">INDEX('non-R&amp;D ex_typologies'!$J$8:$J$10,MATCH('Country-wise data'!FN123,'non-R&amp;D ex_typologies'!$F$8:$F$10,),)*'Country-wise data'!AE123</f>
        <v>38.201201454189246</v>
      </c>
      <c r="AP123" s="55" cm="1">
        <f t="array" ref="AP123">INDEX('non-R&amp;D ex_typologies'!$J$8:$J$10,MATCH('Country-wise data'!FO123,'non-R&amp;D ex_typologies'!$F$8:$F$10,),)*'Country-wise data'!AF123</f>
        <v>41.249021512246067</v>
      </c>
      <c r="AQ123" s="55" cm="1">
        <f t="array" ref="AQ123">INDEX('non-R&amp;D ex_typologies'!$J$8:$J$10,MATCH('Country-wise data'!FP123,'non-R&amp;D ex_typologies'!$F$8:$F$10,),)*'Country-wise data'!AG123</f>
        <v>47.641580658058309</v>
      </c>
      <c r="AR123" s="55" cm="1">
        <f t="array" ref="AR123">INDEX('non-R&amp;D ex_typologies'!$J$8:$J$10,MATCH('Country-wise data'!FQ123,'non-R&amp;D ex_typologies'!$F$8:$F$10,),)*'Country-wise data'!AH123</f>
        <v>51.528566293692549</v>
      </c>
      <c r="AS123" s="55" cm="1">
        <f t="array" ref="AS123">INDEX('non-R&amp;D ex_typologies'!$J$8:$J$10,MATCH('Country-wise data'!FR123,'non-R&amp;D ex_typologies'!$F$8:$F$10,),)*'Country-wise data'!AI123</f>
        <v>63.304288542975499</v>
      </c>
      <c r="AT123" s="55" cm="1">
        <f t="array" ref="AT123">INDEX('non-R&amp;D ex_typologies'!$J$8:$J$10,MATCH('Country-wise data'!FS123,'non-R&amp;D ex_typologies'!$F$8:$F$10,),)*'Country-wise data'!AJ123</f>
        <v>73.019629671020624</v>
      </c>
      <c r="AU123" s="55" cm="1">
        <f t="array" ref="AU123">INDEX('non-R&amp;D ex_typologies'!$J$8:$J$10,MATCH('Country-wise data'!FT123,'non-R&amp;D ex_typologies'!$F$8:$F$10,),)*'Country-wise data'!AK123</f>
        <v>84.225989107725979</v>
      </c>
      <c r="AV123" s="55" cm="1">
        <f t="array" ref="AV123">INDEX('non-R&amp;D ex_typologies'!$J$8:$J$10,MATCH('Country-wise data'!FU123,'non-R&amp;D ex_typologies'!$F$8:$F$10,),)*'Country-wise data'!AL123</f>
        <v>97.152194185807872</v>
      </c>
      <c r="AW123">
        <f t="shared" si="150"/>
        <v>1005.1855285401058</v>
      </c>
      <c r="AX123" s="53">
        <f>INDEX('GDP deflators'!$AB$3:$AK$155,MATCH('Country-wise data'!$B123,'GDP deflators'!$B$3:$B$155,),MATCH('Country-wise data'!AX$3,'GDP deflators'!$D$2:$M$2,))</f>
        <v>65.858321573879579</v>
      </c>
      <c r="AY123" s="53">
        <f>INDEX('GDP deflators'!$AB$3:$AK$155,MATCH('Country-wise data'!$B123,'GDP deflators'!$B$3:$B$155,),MATCH('Country-wise data'!AY$3,'GDP deflators'!$D$2:$M$2,))</f>
        <v>68.381613409144151</v>
      </c>
      <c r="AZ123" s="53">
        <f>INDEX('GDP deflators'!$AB$3:$AK$155,MATCH('Country-wise data'!$B123,'GDP deflators'!$B$3:$B$155,),MATCH('Country-wise data'!AZ$3,'GDP deflators'!$D$2:$M$2,))</f>
        <v>75.786270077081198</v>
      </c>
      <c r="BA123" s="53">
        <f>INDEX('GDP deflators'!$AB$3:$AK$155,MATCH('Country-wise data'!$B123,'GDP deflators'!$B$3:$B$155,),MATCH('Country-wise data'!BA$3,'GDP deflators'!$D$2:$M$2,))</f>
        <v>80.512994081120283</v>
      </c>
      <c r="BB123" s="53">
        <f>INDEX('GDP deflators'!$AB$3:$AK$155,MATCH('Country-wise data'!$B123,'GDP deflators'!$B$3:$B$155,),MATCH('Country-wise data'!BB$3,'GDP deflators'!$D$2:$M$2,))</f>
        <v>82.857616062216948</v>
      </c>
      <c r="BC123" s="53">
        <f>INDEX('GDP deflators'!$AB$3:$AK$155,MATCH('Country-wise data'!$B123,'GDP deflators'!$B$3:$B$155,),MATCH('Country-wise data'!BC$3,'GDP deflators'!$D$2:$M$2,))</f>
        <v>83.395397026507638</v>
      </c>
      <c r="BD123" s="53">
        <f>INDEX('GDP deflators'!$AB$3:$AK$155,MATCH('Country-wise data'!$B123,'GDP deflators'!$B$3:$B$155,),MATCH('Country-wise data'!BD$3,'GDP deflators'!$D$2:$M$2,))</f>
        <v>87.434349372519179</v>
      </c>
      <c r="BE123" s="53">
        <f>INDEX('GDP deflators'!$AB$3:$AK$155,MATCH('Country-wise data'!$B123,'GDP deflators'!$B$3:$B$155,),MATCH('Country-wise data'!BE$3,'GDP deflators'!$D$2:$M$2,))</f>
        <v>93.787015929078876</v>
      </c>
      <c r="BF123" s="53">
        <f>INDEX('GDP deflators'!$AB$3:$AK$155,MATCH('Country-wise data'!$B123,'GDP deflators'!$B$3:$B$155,),MATCH('Country-wise data'!BF$3,'GDP deflators'!$D$2:$M$2,))</f>
        <v>97.855685136383244</v>
      </c>
      <c r="BG123" s="53">
        <f>INDEX('GDP deflators'!$AB$3:$AK$155,MATCH('Country-wise data'!$B123,'GDP deflators'!$B$3:$B$155,),MATCH('Country-wise data'!BG$3,'GDP deflators'!$D$2:$M$2,))</f>
        <v>100</v>
      </c>
      <c r="BH123" cm="1">
        <f t="array" ref="BH123">H123/(INDEX($AX123:$BG123,,MATCH(BH$3,$AX$3:$BG$3,))/100)</f>
        <v>1018.5030288807684</v>
      </c>
      <c r="BI123" cm="1">
        <f t="array" ref="BI123">I123/(INDEX($AX123:$BG123,,MATCH(BI$3,$AX$3:$BG$3,))/100)</f>
        <v>1089.1158644414343</v>
      </c>
      <c r="BJ123" cm="1">
        <f t="array" ref="BJ123">J123/(INDEX($AX123:$BG123,,MATCH(BJ$3,$AX$3:$BG$3,))/100)</f>
        <v>873.35212476720358</v>
      </c>
      <c r="BK123" cm="1">
        <f t="array" ref="BK123">K123/(INDEX($AX123:$BG123,,MATCH(BK$3,$AX$3:$BG$3,))/100)</f>
        <v>705.19797019092528</v>
      </c>
      <c r="BL123" cm="1">
        <f t="array" ref="BL123">L123/(INDEX($AX123:$BG123,,MATCH(BL$3,$AX$3:$BG$3,))/100)</f>
        <v>1056.2613813832472</v>
      </c>
      <c r="BM123" cm="1">
        <f t="array" ref="BM123">M123/(INDEX($AX123:$BG123,,MATCH(BM$3,$AX$3:$BG$3,))/100)</f>
        <v>1414.712372704447</v>
      </c>
      <c r="BN123" cm="1">
        <f t="array" ref="BN123">N123/(INDEX($AX123:$BG123,,MATCH(BN$3,$AX$3:$BG$3,))/100)</f>
        <v>1147.4254766003005</v>
      </c>
      <c r="BO123" cm="1">
        <f t="array" ref="BO123">O123/(INDEX($AX123:$BG123,,MATCH(BO$3,$AX$3:$BG$3,))/100)</f>
        <v>1062.6673533931985</v>
      </c>
      <c r="BP123" cm="1">
        <f t="array" ref="BP123">P123/(INDEX($AX123:$BG123,,MATCH(BP$3,$AX$3:$BG$3,))/100)</f>
        <v>846.51801154474697</v>
      </c>
      <c r="BQ123" cm="1">
        <f t="array" ref="BQ123">Q123/(INDEX($AX123:$BG123,,MATCH(BQ$3,$AX$3:$BG$3,))/100)</f>
        <v>844.93331999999998</v>
      </c>
      <c r="BS123" cm="1">
        <f t="array" ref="BS123">S123/(INDEX($AX123:$BG123,,MATCH(BS$3,$AX$3:$BG$3,))/100)</f>
        <v>7317.9782809883927</v>
      </c>
      <c r="BT123" cm="1">
        <f t="array" ref="BT123">T123/(INDEX($AX123:$BG123,,MATCH(BT$3,$AX$3:$BG$3,))/100)</f>
        <v>8432.7262103308312</v>
      </c>
      <c r="BU123" cm="1">
        <f t="array" ref="BU123">U123/(INDEX($AX123:$BG123,,MATCH(BU$3,$AX$3:$BG$3,))/100)</f>
        <v>6726.6891045237981</v>
      </c>
      <c r="BV123" cm="1">
        <f t="array" ref="BV123">V123/(INDEX($AX123:$BG123,,MATCH(BV$3,$AX$3:$BG$3,))/100)</f>
        <v>7076.6052250639668</v>
      </c>
      <c r="BW123" cm="1">
        <f t="array" ref="BW123">W123/(INDEX($AX123:$BG123,,MATCH(BW$3,$AX$3:$BG$3,))/100)</f>
        <v>7668.2902501431172</v>
      </c>
      <c r="BX123" cm="1">
        <f t="array" ref="BX123">X123/(INDEX($AX123:$BG123,,MATCH(BX$3,$AX$3:$BG$3,))/100)</f>
        <v>7910.3403631535639</v>
      </c>
      <c r="BY123" cm="1">
        <f t="array" ref="BY123">Y123/(INDEX($AX123:$BG123,,MATCH(BY$3,$AX$3:$BG$3,))/100)</f>
        <v>6999.2639825412316</v>
      </c>
      <c r="BZ123" cm="1">
        <f t="array" ref="BZ123">Z123/(INDEX($AX123:$BG123,,MATCH(BZ$3,$AX$3:$BG$3,))/100)</f>
        <v>7303.5035469938903</v>
      </c>
      <c r="CA123" cm="1">
        <f t="array" ref="CA123">AA123/(INDEX($AX123:$BG123,,MATCH(CA$3,$AX$3:$BG$3,))/100)</f>
        <v>7152.8627961111242</v>
      </c>
      <c r="CB123" cm="1">
        <f t="array" ref="CB123">AB123/(INDEX($AX123:$BG123,,MATCH(CB$3,$AX$3:$BG$3,))/100)</f>
        <v>7139.4725539200008</v>
      </c>
      <c r="CC123" cm="1">
        <f t="array" ref="CC123">AC123/(INDEX($AX123:$BG123,,MATCH(CC$3,$AX$3:$BG$3,))/100)</f>
        <v>36.145496456893021</v>
      </c>
      <c r="CD123" cm="1">
        <f t="array" ref="CD123">AD123/(INDEX($AX123:$BG123,,MATCH(CD$3,$AX$3:$BG$3,))/100)</f>
        <v>39.641402970304902</v>
      </c>
      <c r="CE123" cm="1">
        <f t="array" ref="CE123">AE123/(INDEX($AX123:$BG123,,MATCH(CE$3,$AX$3:$BG$3,))/100)</f>
        <v>39.992372533313038</v>
      </c>
      <c r="CF123" cm="1">
        <f t="array" ref="CF123">AF123/(INDEX($AX123:$BG123,,MATCH(CF$3,$AX$3:$BG$3,))/100)</f>
        <v>40.647922520803611</v>
      </c>
      <c r="CG123" cm="1">
        <f t="array" ref="CG123">AG123/(INDEX($AX123:$BG123,,MATCH(CG$3,$AX$3:$BG$3,))/100)</f>
        <v>45.618857958453674</v>
      </c>
      <c r="CH123" cm="1">
        <f t="array" ref="CH123">AH123/(INDEX($AX123:$BG123,,MATCH(CH$3,$AX$3:$BG$3,))/100)</f>
        <v>49.022635873793583</v>
      </c>
      <c r="CI123" cm="1">
        <f t="array" ref="CI123">AI123/(INDEX($AX123:$BG123,,MATCH(CI$3,$AX$3:$BG$3,))/100)</f>
        <v>57.443610671325793</v>
      </c>
      <c r="CJ123" cm="1">
        <f t="array" ref="CJ123">AJ123/(INDEX($AX123:$BG123,,MATCH(CJ$3,$AX$3:$BG$3,))/100)</f>
        <v>61.77142051360142</v>
      </c>
      <c r="CK123" cm="1">
        <f t="array" ref="CK123">AK123/(INDEX($AX123:$BG123,,MATCH(CK$3,$AX$3:$BG$3,))/100)</f>
        <v>68.28899767175885</v>
      </c>
      <c r="CL123" cm="1">
        <f t="array" ref="CL123">AL123/(INDEX($AX123:$BG123,,MATCH(CL$3,$AX$3:$BG$3,))/100)</f>
        <v>77.080281862009443</v>
      </c>
      <c r="CM123" cm="1">
        <f t="array" ref="CM123">AM123/(INDEX($AX123:$BG123,,MATCH(CM$3,$AX$3:$BG$3,))/100)</f>
        <v>45.557880769157784</v>
      </c>
      <c r="CN123" cm="1">
        <f t="array" ref="CN123">AN123/(INDEX($AX123:$BG123,,MATCH(CN$3,$AX$3:$BG$3,))/100)</f>
        <v>49.964130723646043</v>
      </c>
      <c r="CO123" cm="1">
        <f t="array" ref="CO123">AO123/(INDEX($AX123:$BG123,,MATCH(CO$3,$AX$3:$BG$3,))/100)</f>
        <v>50.40649370306167</v>
      </c>
      <c r="CP123" cm="1">
        <f t="array" ref="CP123">AP123/(INDEX($AX123:$BG123,,MATCH(CP$3,$AX$3:$BG$3,))/100)</f>
        <v>51.232750667160531</v>
      </c>
      <c r="CQ123" cm="1">
        <f t="array" ref="CQ123">AQ123/(INDEX($AX123:$BG123,,MATCH(CQ$3,$AX$3:$BG$3,))/100)</f>
        <v>57.498131037567781</v>
      </c>
      <c r="CR123" cm="1">
        <f t="array" ref="CR123">AR123/(INDEX($AX123:$BG123,,MATCH(CR$3,$AX$3:$BG$3,))/100)</f>
        <v>61.78826185972104</v>
      </c>
      <c r="CS123" cm="1">
        <f t="array" ref="CS123">AS123/(INDEX($AX123:$BG123,,MATCH(CS$3,$AX$3:$BG$3,))/100)</f>
        <v>72.402081101174389</v>
      </c>
      <c r="CT123" cm="1">
        <f t="array" ref="CT123">AT123/(INDEX($AX123:$BG123,,MATCH(CT$3,$AX$3:$BG$3,))/100)</f>
        <v>77.856864244660031</v>
      </c>
      <c r="CU123" cm="1">
        <f t="array" ref="CU123">AU123/(INDEX($AX123:$BG123,,MATCH(CU$3,$AX$3:$BG$3,))/100)</f>
        <v>86.07163599165311</v>
      </c>
      <c r="CV123" cm="1">
        <f t="array" ref="CV123">AV123/(INDEX($AX123:$BG123,,MATCH(CV$3,$AX$3:$BG$3,))/100)</f>
        <v>97.152194185807872</v>
      </c>
      <c r="CW123">
        <f t="shared" si="151"/>
        <v>1165.5834233158675</v>
      </c>
      <c r="CX123">
        <f>IFERROR(1/INDEX('exch rates'!$BC$5:$BL$268,MATCH('Country-wise data'!$B123,'exch rates'!$A$5:$A$268,),MATCH(CX$3,'exch rates'!$BC$4:$BL$4,)),1)</f>
        <v>8.844510637031169E-3</v>
      </c>
      <c r="CY123">
        <f>IFERROR(1/INDEX('exch rates'!$BC$5:$BL$268,MATCH('Country-wise data'!$B123,'exch rates'!$A$5:$A$268,),MATCH(CY$3,'exch rates'!$BC$4:$BL$4,)),1)</f>
        <v>9.0444364862411284E-3</v>
      </c>
      <c r="CZ123">
        <f>IFERROR(1/INDEX('exch rates'!$BC$5:$BL$268,MATCH('Country-wise data'!$B123,'exch rates'!$A$5:$A$268,),MATCH(CZ$3,'exch rates'!$BC$4:$BL$4,)),1)</f>
        <v>7.8367846339291673E-3</v>
      </c>
      <c r="DA123">
        <f>IFERROR(1/INDEX('exch rates'!$BC$5:$BL$268,MATCH('Country-wise data'!$B123,'exch rates'!$A$5:$A$268,),MATCH(DA$3,'exch rates'!$BC$4:$BL$4,)),1)</f>
        <v>7.7477919588624612E-3</v>
      </c>
      <c r="DB123">
        <f>IFERROR(1/INDEX('exch rates'!$BC$5:$BL$268,MATCH('Country-wise data'!$B123,'exch rates'!$A$5:$A$268,),MATCH(DB$3,'exch rates'!$BC$4:$BL$4,)),1)</f>
        <v>7.6590388765842782E-3</v>
      </c>
      <c r="DC123">
        <f>IFERROR(1/INDEX('exch rates'!$BC$5:$BL$268,MATCH('Country-wise data'!$B123,'exch rates'!$A$5:$A$268,),MATCH(DC$3,'exch rates'!$BC$4:$BL$4,)),1)</f>
        <v>7.3606854403762585E-3</v>
      </c>
      <c r="DD123">
        <f>IFERROR(1/INDEX('exch rates'!$BC$5:$BL$268,MATCH('Country-wise data'!$B123,'exch rates'!$A$5:$A$268,),MATCH(DD$3,'exch rates'!$BC$4:$BL$4,)),1)</f>
        <v>6.8689967440768137E-3</v>
      </c>
      <c r="DE123">
        <f>IFERROR(1/INDEX('exch rates'!$BC$5:$BL$268,MATCH('Country-wise data'!$B123,'exch rates'!$A$5:$A$268,),MATCH(DE$3,'exch rates'!$BC$4:$BL$4,)),1)</f>
        <v>6.5596820161087695E-3</v>
      </c>
      <c r="DF123">
        <f>IFERROR(1/INDEX('exch rates'!$BC$5:$BL$268,MATCH('Country-wise data'!$B123,'exch rates'!$A$5:$A$268,),MATCH(DF$3,'exch rates'!$BC$4:$BL$4,)),1)</f>
        <v>6.1551772350978253E-3</v>
      </c>
      <c r="DG123">
        <f>IFERROR(1/INDEX('exch rates'!$BC$5:$BL$268,MATCH('Country-wise data'!$B123,'exch rates'!$A$5:$A$268,),MATCH(DG$3,'exch rates'!$BC$4:$BL$4,)),1)</f>
        <v>5.5945644316530967E-3</v>
      </c>
      <c r="DH123" cm="1">
        <f t="array" ref="DH123">(BH123/INDEX($CX123:$DG123,,MATCH(DH$3,$CX$3:$DG$3,)))*$DG123</f>
        <v>644.25054734514561</v>
      </c>
      <c r="DI123" cm="1">
        <f t="array" ref="DI123">(BI123/INDEX($CX123:$DG123,,MATCH(DI$3,$CX$3:$DG$3,)))*$DG123</f>
        <v>673.68806076778264</v>
      </c>
      <c r="DJ123" cm="1">
        <f t="array" ref="DJ123">(BJ123/INDEX($CX123:$DG123,,MATCH(DJ$3,$CX$3:$DG$3,)))*$DG123</f>
        <v>623.47314131580572</v>
      </c>
      <c r="DK123" cm="1">
        <f t="array" ref="DK123">(BK123/INDEX($CX123:$DG123,,MATCH(DK$3,$CX$3:$DG$3,)))*$DG123</f>
        <v>509.21288313520495</v>
      </c>
      <c r="DL123" cm="1">
        <f t="array" ref="DL123">(BL123/INDEX($CX123:$DG123,,MATCH(DL$3,$CX$3:$DG$3,)))*$DG123</f>
        <v>771.54881311307258</v>
      </c>
      <c r="DM123" cm="1">
        <f t="array" ref="DM123">(BM123/INDEX($CX123:$DG123,,MATCH(DM$3,$CX$3:$DG$3,)))*$DG123</f>
        <v>1075.2666426874616</v>
      </c>
      <c r="DN123" cm="1">
        <f t="array" ref="DN123">(BN123/INDEX($CX123:$DG123,,MATCH(DN$3,$CX$3:$DG$3,)))*$DG123</f>
        <v>934.53905985558845</v>
      </c>
      <c r="DO123" cm="1">
        <f t="array" ref="DO123">(BO123/INDEX($CX123:$DG123,,MATCH(DO$3,$CX$3:$DG$3,)))*$DG123</f>
        <v>906.3184714400553</v>
      </c>
      <c r="DP123" cm="1">
        <f t="array" ref="DP123">(BP123/INDEX($CX123:$DG123,,MATCH(DP$3,$CX$3:$DG$3,)))*$DG123</f>
        <v>769.41725270510074</v>
      </c>
      <c r="DQ123" cm="1">
        <f t="array" ref="DQ123">(BQ123/INDEX($CX123:$DG123,,MATCH(DQ$3,$CX$3:$DG$3,)))*$DG123</f>
        <v>844.93332000000009</v>
      </c>
      <c r="DS123" cm="1">
        <f t="array" ref="DS123">(BS123/INDEX($CX123:$DG123,,MATCH(DS$3,$CX$3:$DG$3,)))*$DG123</f>
        <v>4628.9617009460844</v>
      </c>
      <c r="DT123" cm="1">
        <f t="array" ref="DT123">(BT123/INDEX($CX123:$DG123,,MATCH(DT$3,$CX$3:$DG$3,)))*$DG123</f>
        <v>5216.1823669119094</v>
      </c>
      <c r="DU123" cm="1">
        <f t="array" ref="DU123">(BU123/INDEX($CX123:$DG123,,MATCH(DU$3,$CX$3:$DG$3,)))*$DG123</f>
        <v>4802.0836816194442</v>
      </c>
      <c r="DV123" cm="1">
        <f t="array" ref="DV123">(BV123/INDEX($CX123:$DG123,,MATCH(DV$3,$CX$3:$DG$3,)))*$DG123</f>
        <v>5109.9105524777215</v>
      </c>
      <c r="DW123" cm="1">
        <f t="array" ref="DW123">(BW123/INDEX($CX123:$DG123,,MATCH(DW$3,$CX$3:$DG$3,)))*$DG123</f>
        <v>5601.3221210042311</v>
      </c>
      <c r="DX123" cm="1">
        <f t="array" ref="DX123">(BX123/INDEX($CX123:$DG123,,MATCH(DX$3,$CX$3:$DG$3,)))*$DG123</f>
        <v>6012.335290843047</v>
      </c>
      <c r="DY123" cm="1">
        <f t="array" ref="DY123">(BY123/INDEX($CX123:$DG123,,MATCH(DY$3,$CX$3:$DG$3,)))*$DG123</f>
        <v>5700.6626707520081</v>
      </c>
      <c r="DZ123" cm="1">
        <f t="array" ref="DZ123">(BZ123/INDEX($CX123:$DG123,,MATCH(DZ$3,$CX$3:$DG$3,)))*$DG123</f>
        <v>6228.9484566665824</v>
      </c>
      <c r="EA123" cm="1">
        <f t="array" ref="EA123">(CA123/INDEX($CX123:$DG123,,MATCH(EA$3,$CX$3:$DG$3,)))*$DG123</f>
        <v>6501.380911573704</v>
      </c>
      <c r="EB123" cm="1">
        <f t="array" ref="EB123">(CB123/INDEX($CX123:$DG123,,MATCH(EB$3,$CX$3:$DG$3,)))*$DG123</f>
        <v>7139.4725539199999</v>
      </c>
      <c r="EC123" s="53" cm="1">
        <f t="array" ref="EC123">(CC123/INDEX($CX123:$DG123,,MATCH(EC$3,$CX$3:$DG$3,)))*$DG123</f>
        <v>22.863708026479937</v>
      </c>
      <c r="ED123" cm="1">
        <f t="array" ref="ED123">(CD123/INDEX($CX123:$DG123,,MATCH(ED$3,$CX$3:$DG$3,)))*$DG123</f>
        <v>24.520751891604647</v>
      </c>
      <c r="EE123" cm="1">
        <f t="array" ref="EE123">(CE123/INDEX($CX123:$DG123,,MATCH(EE$3,$CX$3:$DG$3,)))*$DG123</f>
        <v>28.549962180103424</v>
      </c>
      <c r="EF123" cm="1">
        <f t="array" ref="EF123">(CF123/INDEX($CX123:$DG123,,MATCH(EF$3,$CX$3:$DG$3,)))*$DG123</f>
        <v>29.351255527112389</v>
      </c>
      <c r="EG123" cm="1">
        <f t="array" ref="EG123">(CG123/INDEX($CX123:$DG123,,MATCH(EG$3,$CX$3:$DG$3,)))*$DG123</f>
        <v>33.322410848085397</v>
      </c>
      <c r="EH123" cm="1">
        <f t="array" ref="EH123">(CH123/INDEX($CX123:$DG123,,MATCH(EH$3,$CX$3:$DG$3,)))*$DG123</f>
        <v>37.260156982253442</v>
      </c>
      <c r="EI123" cm="1">
        <f t="array" ref="EI123">(CI123/INDEX($CX123:$DG123,,MATCH(EI$3,$CX$3:$DG$3,)))*$DG123</f>
        <v>46.785868891938108</v>
      </c>
      <c r="EJ123" cm="1">
        <f t="array" ref="EJ123">(CJ123/INDEX($CX123:$DG123,,MATCH(EJ$3,$CX$3:$DG$3,)))*$DG123</f>
        <v>52.683070802734264</v>
      </c>
      <c r="EK123" cm="1">
        <f t="array" ref="EK123">(CK123/INDEX($CX123:$DG123,,MATCH(EK$3,$CX$3:$DG$3,)))*$DG123</f>
        <v>62.069243964116531</v>
      </c>
      <c r="EL123" cm="1">
        <f t="array" ref="EL123">(CL123/INDEX($CX123:$DG123,,MATCH(EL$3,$CX$3:$DG$3,)))*$DG123</f>
        <v>77.080281862009443</v>
      </c>
      <c r="EM123" cm="1">
        <f t="array" ref="EM123">(CM123/INDEX($CX123:$DG123,,MATCH(EM$3,$CX$3:$DG$3,)))*$DG123</f>
        <v>28.817478975657266</v>
      </c>
      <c r="EN123" cm="1">
        <f t="array" ref="EN123">(CN123/INDEX($CX123:$DG123,,MATCH(EN$3,$CX$3:$DG$3,)))*$DG123</f>
        <v>30.906021511700352</v>
      </c>
      <c r="EO123" cm="1">
        <f t="array" ref="EO123">(CO123/INDEX($CX123:$DG123,,MATCH(EO$3,$CX$3:$DG$3,)))*$DG123</f>
        <v>35.984448975996131</v>
      </c>
      <c r="EP123" cm="1">
        <f t="array" ref="EP123">(CP123/INDEX($CX123:$DG123,,MATCH(EP$3,$CX$3:$DG$3,)))*$DG123</f>
        <v>36.994401261689312</v>
      </c>
      <c r="EQ123" cm="1">
        <f t="array" ref="EQ123">(CQ123/INDEX($CX123:$DG123,,MATCH(EQ$3,$CX$3:$DG$3,)))*$DG123</f>
        <v>41.999656089063336</v>
      </c>
      <c r="ER123" cm="1">
        <f t="array" ref="ER123">(CR123/INDEX($CX123:$DG123,,MATCH(ER$3,$CX$3:$DG$3,)))*$DG123</f>
        <v>46.962801887699307</v>
      </c>
      <c r="ES123" cm="1">
        <f t="array" ref="ES123">(CS123/INDEX($CX123:$DG123,,MATCH(ES$3,$CX$3:$DG$3,)))*$DG123</f>
        <v>58.969034751046827</v>
      </c>
      <c r="ET123" cm="1">
        <f t="array" ref="ET123">(CT123/INDEX($CX123:$DG123,,MATCH(ET$3,$CX$3:$DG$3,)))*$DG123</f>
        <v>66.401883870828811</v>
      </c>
      <c r="EU123" cm="1">
        <f t="array" ref="EU123">(CU123/INDEX($CX123:$DG123,,MATCH(EU$3,$CX$3:$DG$3,)))*$DG123</f>
        <v>78.232241721215345</v>
      </c>
      <c r="EV123" cm="1">
        <f t="array" ref="EV123">(CV123/INDEX($CX123:$DG123,,MATCH(EV$3,$CX$3:$DG$3,)))*$DG123</f>
        <v>97.152194185807886</v>
      </c>
      <c r="EW123">
        <f t="shared" si="94"/>
        <v>936.90687420714221</v>
      </c>
      <c r="EY123" s="96">
        <f t="shared" si="152"/>
        <v>4.9392735355332429E-3</v>
      </c>
      <c r="EZ123" s="96">
        <f t="shared" si="153"/>
        <v>4.7009000389151376E-3</v>
      </c>
      <c r="FA123" s="96">
        <f t="shared" si="154"/>
        <v>5.9453279186661946E-3</v>
      </c>
      <c r="FB123" s="96">
        <f t="shared" si="155"/>
        <v>5.7439861668185949E-3</v>
      </c>
      <c r="FC123" s="96">
        <f t="shared" si="156"/>
        <v>5.9490259849778468E-3</v>
      </c>
      <c r="FD123" s="96">
        <f t="shared" si="157"/>
        <v>6.197285277652711E-3</v>
      </c>
      <c r="FE123" s="96">
        <f t="shared" si="158"/>
        <v>8.2070930335834645E-3</v>
      </c>
      <c r="FF123" s="96">
        <f t="shared" si="159"/>
        <v>8.4577792173492448E-3</v>
      </c>
      <c r="FG123" s="96">
        <f t="shared" si="160"/>
        <v>9.5470861972756262E-3</v>
      </c>
      <c r="FH123" s="96">
        <f t="shared" si="161"/>
        <v>1.0796355232108529E-2</v>
      </c>
      <c r="FJ123" s="96">
        <f t="shared" si="106"/>
        <v>7372.7732313769911</v>
      </c>
      <c r="FK123" s="96" t="str">
        <f>IF(AND('Country-wise data'!FJ123&gt;'non-R&amp;D ex_typologies'!$C$17,'Country-wise data'!FJ123&lt;'non-R&amp;D ex_typologies'!$D$17),"Small",IF(AND('Country-wise data'!FJ123&gt;'non-R&amp;D ex_typologies'!$E$17,'Country-wise data'!$FJ$4&lt;'non-R&amp;D ex_typologies'!$F$17),"Medium","Large"))</f>
        <v>Medium</v>
      </c>
      <c r="FL123" t="str">
        <f>IF($FK123='non-R&amp;D ex_typologies'!$C$16,IF(AND('Country-wise data'!EY123&gt;'non-R&amp;D ex_typologies'!$C$21,'Country-wise data'!EY123&lt;'non-R&amp;D ex_typologies'!$D$21),'non-R&amp;D ex_typologies'!$B$21,IF(AND('Country-wise data'!EY123&gt;'non-R&amp;D ex_typologies'!$C$19,'Country-wise data'!EY123&lt;'non-R&amp;D ex_typologies'!$D$19),'non-R&amp;D ex_typologies'!$B$19,'non-R&amp;D ex_typologies'!$B$20)),IF($FK123='non-R&amp;D ex_typologies'!$E$16,IF(AND('Country-wise data'!EY123&gt;'non-R&amp;D ex_typologies'!$E$21,'Country-wise data'!EY123&lt;'non-R&amp;D ex_typologies'!$F$21),'non-R&amp;D ex_typologies'!$B$21,IF(AND('Country-wise data'!EY123&gt;'non-R&amp;D ex_typologies'!$E$19,'Country-wise data'!EY123&lt;'non-R&amp;D ex_typologies'!$F$19),'non-R&amp;D ex_typologies'!$B$19,'non-R&amp;D ex_typologies'!$B$20)),IF(AND('Country-wise data'!EY123&gt;'non-R&amp;D ex_typologies'!$G$21,'Country-wise data'!EY123&lt;'non-R&amp;D ex_typologies'!$H$21),'non-R&amp;D ex_typologies'!$B$21,IF(AND('Country-wise data'!EY123&gt;'non-R&amp;D ex_typologies'!$G$19,'Country-wise data'!EY123&lt;'non-R&amp;D ex_typologies'!$H$19),'non-R&amp;D ex_typologies'!$B$19,'non-R&amp;D ex_typologies'!$B$20))))</f>
        <v>Balanced</v>
      </c>
      <c r="FM123" t="str">
        <f>IF($FK123='non-R&amp;D ex_typologies'!$C$16,IF(AND('Country-wise data'!EZ123&gt;'non-R&amp;D ex_typologies'!$C$21,'Country-wise data'!EZ123&lt;'non-R&amp;D ex_typologies'!$D$21),'non-R&amp;D ex_typologies'!$B$21,IF(AND('Country-wise data'!EZ123&gt;'non-R&amp;D ex_typologies'!$C$19,'Country-wise data'!EZ123&lt;'non-R&amp;D ex_typologies'!$D$19),'non-R&amp;D ex_typologies'!$B$19,'non-R&amp;D ex_typologies'!$B$20)),IF($FK123='non-R&amp;D ex_typologies'!$E$16,IF(AND('Country-wise data'!EZ123&gt;'non-R&amp;D ex_typologies'!$E$21,'Country-wise data'!EZ123&lt;'non-R&amp;D ex_typologies'!$F$21),'non-R&amp;D ex_typologies'!$B$21,IF(AND('Country-wise data'!EZ123&gt;'non-R&amp;D ex_typologies'!$E$19,'Country-wise data'!EZ123&lt;'non-R&amp;D ex_typologies'!$F$19),'non-R&amp;D ex_typologies'!$B$19,'non-R&amp;D ex_typologies'!$B$20)),IF(AND('Country-wise data'!EZ123&gt;'non-R&amp;D ex_typologies'!$G$21,'Country-wise data'!EZ123&lt;'non-R&amp;D ex_typologies'!$H$21),'non-R&amp;D ex_typologies'!$B$21,IF(AND('Country-wise data'!EZ123&gt;'non-R&amp;D ex_typologies'!$G$19,'Country-wise data'!EZ123&lt;'non-R&amp;D ex_typologies'!$H$19),'non-R&amp;D ex_typologies'!$B$19,'non-R&amp;D ex_typologies'!$B$20))))</f>
        <v>Balanced</v>
      </c>
      <c r="FN123" t="str">
        <f>IF($FK123='non-R&amp;D ex_typologies'!$C$16,IF(AND('Country-wise data'!FA123&gt;'non-R&amp;D ex_typologies'!$C$21,'Country-wise data'!FA123&lt;'non-R&amp;D ex_typologies'!$D$21),'non-R&amp;D ex_typologies'!$B$21,IF(AND('Country-wise data'!FA123&gt;'non-R&amp;D ex_typologies'!$C$19,'Country-wise data'!FA123&lt;'non-R&amp;D ex_typologies'!$D$19),'non-R&amp;D ex_typologies'!$B$19,'non-R&amp;D ex_typologies'!$B$20)),IF($FK123='non-R&amp;D ex_typologies'!$E$16,IF(AND('Country-wise data'!FA123&gt;'non-R&amp;D ex_typologies'!$E$21,'Country-wise data'!FA123&lt;'non-R&amp;D ex_typologies'!$F$21),'non-R&amp;D ex_typologies'!$B$21,IF(AND('Country-wise data'!FA123&gt;'non-R&amp;D ex_typologies'!$E$19,'Country-wise data'!FA123&lt;'non-R&amp;D ex_typologies'!$F$19),'non-R&amp;D ex_typologies'!$B$19,'non-R&amp;D ex_typologies'!$B$20)),IF(AND('Country-wise data'!FA123&gt;'non-R&amp;D ex_typologies'!$G$21,'Country-wise data'!FA123&lt;'non-R&amp;D ex_typologies'!$H$21),'non-R&amp;D ex_typologies'!$B$21,IF(AND('Country-wise data'!FA123&gt;'non-R&amp;D ex_typologies'!$G$19,'Country-wise data'!FA123&lt;'non-R&amp;D ex_typologies'!$H$19),'non-R&amp;D ex_typologies'!$B$19,'non-R&amp;D ex_typologies'!$B$20))))</f>
        <v>Balanced</v>
      </c>
      <c r="FO123" t="str">
        <f>IF($FK123='non-R&amp;D ex_typologies'!$C$16,IF(AND('Country-wise data'!FB123&gt;'non-R&amp;D ex_typologies'!$C$21,'Country-wise data'!FB123&lt;'non-R&amp;D ex_typologies'!$D$21),'non-R&amp;D ex_typologies'!$B$21,IF(AND('Country-wise data'!FB123&gt;'non-R&amp;D ex_typologies'!$C$19,'Country-wise data'!FB123&lt;'non-R&amp;D ex_typologies'!$D$19),'non-R&amp;D ex_typologies'!$B$19,'non-R&amp;D ex_typologies'!$B$20)),IF($FK123='non-R&amp;D ex_typologies'!$E$16,IF(AND('Country-wise data'!FB123&gt;'non-R&amp;D ex_typologies'!$E$21,'Country-wise data'!FB123&lt;'non-R&amp;D ex_typologies'!$F$21),'non-R&amp;D ex_typologies'!$B$21,IF(AND('Country-wise data'!FB123&gt;'non-R&amp;D ex_typologies'!$E$19,'Country-wise data'!FB123&lt;'non-R&amp;D ex_typologies'!$F$19),'non-R&amp;D ex_typologies'!$B$19,'non-R&amp;D ex_typologies'!$B$20)),IF(AND('Country-wise data'!FB123&gt;'non-R&amp;D ex_typologies'!$G$21,'Country-wise data'!FB123&lt;'non-R&amp;D ex_typologies'!$H$21),'non-R&amp;D ex_typologies'!$B$21,IF(AND('Country-wise data'!FB123&gt;'non-R&amp;D ex_typologies'!$G$19,'Country-wise data'!FB123&lt;'non-R&amp;D ex_typologies'!$H$19),'non-R&amp;D ex_typologies'!$B$19,'non-R&amp;D ex_typologies'!$B$20))))</f>
        <v>Balanced</v>
      </c>
      <c r="FP123" t="str">
        <f>IF($FK123='non-R&amp;D ex_typologies'!$C$16,IF(AND('Country-wise data'!FC123&gt;'non-R&amp;D ex_typologies'!$C$21,'Country-wise data'!FC123&lt;'non-R&amp;D ex_typologies'!$D$21),'non-R&amp;D ex_typologies'!$B$21,IF(AND('Country-wise data'!FC123&gt;'non-R&amp;D ex_typologies'!$C$19,'Country-wise data'!FC123&lt;'non-R&amp;D ex_typologies'!$D$19),'non-R&amp;D ex_typologies'!$B$19,'non-R&amp;D ex_typologies'!$B$20)),IF($FK123='non-R&amp;D ex_typologies'!$E$16,IF(AND('Country-wise data'!FC123&gt;'non-R&amp;D ex_typologies'!$E$21,'Country-wise data'!FC123&lt;'non-R&amp;D ex_typologies'!$F$21),'non-R&amp;D ex_typologies'!$B$21,IF(AND('Country-wise data'!FC123&gt;'non-R&amp;D ex_typologies'!$E$19,'Country-wise data'!FC123&lt;'non-R&amp;D ex_typologies'!$F$19),'non-R&amp;D ex_typologies'!$B$19,'non-R&amp;D ex_typologies'!$B$20)),IF(AND('Country-wise data'!FC123&gt;'non-R&amp;D ex_typologies'!$G$21,'Country-wise data'!FC123&lt;'non-R&amp;D ex_typologies'!$H$21),'non-R&amp;D ex_typologies'!$B$21,IF(AND('Country-wise data'!FC123&gt;'non-R&amp;D ex_typologies'!$G$19,'Country-wise data'!FC123&lt;'non-R&amp;D ex_typologies'!$H$19),'non-R&amp;D ex_typologies'!$B$19,'non-R&amp;D ex_typologies'!$B$20))))</f>
        <v>Balanced</v>
      </c>
      <c r="FQ123" t="str">
        <f>IF($FK123='non-R&amp;D ex_typologies'!$C$16,IF(AND('Country-wise data'!FD123&gt;'non-R&amp;D ex_typologies'!$C$21,'Country-wise data'!FD123&lt;'non-R&amp;D ex_typologies'!$D$21),'non-R&amp;D ex_typologies'!$B$21,IF(AND('Country-wise data'!FD123&gt;'non-R&amp;D ex_typologies'!$C$19,'Country-wise data'!FD123&lt;'non-R&amp;D ex_typologies'!$D$19),'non-R&amp;D ex_typologies'!$B$19,'non-R&amp;D ex_typologies'!$B$20)),IF($FK123='non-R&amp;D ex_typologies'!$E$16,IF(AND('Country-wise data'!FD123&gt;'non-R&amp;D ex_typologies'!$E$21,'Country-wise data'!FD123&lt;'non-R&amp;D ex_typologies'!$F$21),'non-R&amp;D ex_typologies'!$B$21,IF(AND('Country-wise data'!FD123&gt;'non-R&amp;D ex_typologies'!$E$19,'Country-wise data'!FD123&lt;'non-R&amp;D ex_typologies'!$F$19),'non-R&amp;D ex_typologies'!$B$19,'non-R&amp;D ex_typologies'!$B$20)),IF(AND('Country-wise data'!FD123&gt;'non-R&amp;D ex_typologies'!$G$21,'Country-wise data'!FD123&lt;'non-R&amp;D ex_typologies'!$H$21),'non-R&amp;D ex_typologies'!$B$21,IF(AND('Country-wise data'!FD123&gt;'non-R&amp;D ex_typologies'!$G$19,'Country-wise data'!FD123&lt;'non-R&amp;D ex_typologies'!$H$19),'non-R&amp;D ex_typologies'!$B$19,'non-R&amp;D ex_typologies'!$B$20))))</f>
        <v>Balanced</v>
      </c>
      <c r="FR123" t="str">
        <f>IF($FK123='non-R&amp;D ex_typologies'!$C$16,IF(AND('Country-wise data'!FE123&gt;'non-R&amp;D ex_typologies'!$C$21,'Country-wise data'!FE123&lt;'non-R&amp;D ex_typologies'!$D$21),'non-R&amp;D ex_typologies'!$B$21,IF(AND('Country-wise data'!FE123&gt;'non-R&amp;D ex_typologies'!$C$19,'Country-wise data'!FE123&lt;'non-R&amp;D ex_typologies'!$D$19),'non-R&amp;D ex_typologies'!$B$19,'non-R&amp;D ex_typologies'!$B$20)),IF($FK123='non-R&amp;D ex_typologies'!$E$16,IF(AND('Country-wise data'!FE123&gt;'non-R&amp;D ex_typologies'!$E$21,'Country-wise data'!FE123&lt;'non-R&amp;D ex_typologies'!$F$21),'non-R&amp;D ex_typologies'!$B$21,IF(AND('Country-wise data'!FE123&gt;'non-R&amp;D ex_typologies'!$E$19,'Country-wise data'!FE123&lt;'non-R&amp;D ex_typologies'!$F$19),'non-R&amp;D ex_typologies'!$B$19,'non-R&amp;D ex_typologies'!$B$20)),IF(AND('Country-wise data'!FE123&gt;'non-R&amp;D ex_typologies'!$G$21,'Country-wise data'!FE123&lt;'non-R&amp;D ex_typologies'!$H$21),'non-R&amp;D ex_typologies'!$B$21,IF(AND('Country-wise data'!FE123&gt;'non-R&amp;D ex_typologies'!$G$19,'Country-wise data'!FE123&lt;'non-R&amp;D ex_typologies'!$H$19),'non-R&amp;D ex_typologies'!$B$19,'non-R&amp;D ex_typologies'!$B$20))))</f>
        <v>Balanced</v>
      </c>
      <c r="FS123" t="str">
        <f>IF($FK123='non-R&amp;D ex_typologies'!$C$16,IF(AND('Country-wise data'!FF123&gt;'non-R&amp;D ex_typologies'!$C$21,'Country-wise data'!FF123&lt;'non-R&amp;D ex_typologies'!$D$21),'non-R&amp;D ex_typologies'!$B$21,IF(AND('Country-wise data'!FF123&gt;'non-R&amp;D ex_typologies'!$C$19,'Country-wise data'!FF123&lt;'non-R&amp;D ex_typologies'!$D$19),'non-R&amp;D ex_typologies'!$B$19,'non-R&amp;D ex_typologies'!$B$20)),IF($FK123='non-R&amp;D ex_typologies'!$E$16,IF(AND('Country-wise data'!FF123&gt;'non-R&amp;D ex_typologies'!$E$21,'Country-wise data'!FF123&lt;'non-R&amp;D ex_typologies'!$F$21),'non-R&amp;D ex_typologies'!$B$21,IF(AND('Country-wise data'!FF123&gt;'non-R&amp;D ex_typologies'!$E$19,'Country-wise data'!FF123&lt;'non-R&amp;D ex_typologies'!$F$19),'non-R&amp;D ex_typologies'!$B$19,'non-R&amp;D ex_typologies'!$B$20)),IF(AND('Country-wise data'!FF123&gt;'non-R&amp;D ex_typologies'!$G$21,'Country-wise data'!FF123&lt;'non-R&amp;D ex_typologies'!$H$21),'non-R&amp;D ex_typologies'!$B$21,IF(AND('Country-wise data'!FF123&gt;'non-R&amp;D ex_typologies'!$G$19,'Country-wise data'!FF123&lt;'non-R&amp;D ex_typologies'!$H$19),'non-R&amp;D ex_typologies'!$B$19,'non-R&amp;D ex_typologies'!$B$20))))</f>
        <v>Balanced</v>
      </c>
      <c r="FT123" t="str">
        <f>IF($FK123='non-R&amp;D ex_typologies'!$C$16,IF(AND('Country-wise data'!FG123&gt;'non-R&amp;D ex_typologies'!$C$21,'Country-wise data'!FG123&lt;'non-R&amp;D ex_typologies'!$D$21),'non-R&amp;D ex_typologies'!$B$21,IF(AND('Country-wise data'!FG123&gt;'non-R&amp;D ex_typologies'!$C$19,'Country-wise data'!FG123&lt;'non-R&amp;D ex_typologies'!$D$19),'non-R&amp;D ex_typologies'!$B$19,'non-R&amp;D ex_typologies'!$B$20)),IF($FK123='non-R&amp;D ex_typologies'!$E$16,IF(AND('Country-wise data'!FG123&gt;'non-R&amp;D ex_typologies'!$E$21,'Country-wise data'!FG123&lt;'non-R&amp;D ex_typologies'!$F$21),'non-R&amp;D ex_typologies'!$B$21,IF(AND('Country-wise data'!FG123&gt;'non-R&amp;D ex_typologies'!$E$19,'Country-wise data'!FG123&lt;'non-R&amp;D ex_typologies'!$F$19),'non-R&amp;D ex_typologies'!$B$19,'non-R&amp;D ex_typologies'!$B$20)),IF(AND('Country-wise data'!FG123&gt;'non-R&amp;D ex_typologies'!$G$21,'Country-wise data'!FG123&lt;'non-R&amp;D ex_typologies'!$H$21),'non-R&amp;D ex_typologies'!$B$21,IF(AND('Country-wise data'!FG123&gt;'non-R&amp;D ex_typologies'!$G$19,'Country-wise data'!FG123&lt;'non-R&amp;D ex_typologies'!$H$19),'non-R&amp;D ex_typologies'!$B$19,'non-R&amp;D ex_typologies'!$B$20))))</f>
        <v>Balanced</v>
      </c>
      <c r="FU123" t="str">
        <f>IF($FK123='non-R&amp;D ex_typologies'!$C$16,IF(AND('Country-wise data'!FH123&gt;'non-R&amp;D ex_typologies'!$C$21,'Country-wise data'!FH123&lt;'non-R&amp;D ex_typologies'!$D$21),'non-R&amp;D ex_typologies'!$B$21,IF(AND('Country-wise data'!FH123&gt;'non-R&amp;D ex_typologies'!$C$19,'Country-wise data'!FH123&lt;'non-R&amp;D ex_typologies'!$D$19),'non-R&amp;D ex_typologies'!$B$19,'non-R&amp;D ex_typologies'!$B$20)),IF($FK123='non-R&amp;D ex_typologies'!$E$16,IF(AND('Country-wise data'!FH123&gt;'non-R&amp;D ex_typologies'!$E$21,'Country-wise data'!FH123&lt;'non-R&amp;D ex_typologies'!$F$21),'non-R&amp;D ex_typologies'!$B$21,IF(AND('Country-wise data'!FH123&gt;'non-R&amp;D ex_typologies'!$E$19,'Country-wise data'!FH123&lt;'non-R&amp;D ex_typologies'!$F$19),'non-R&amp;D ex_typologies'!$B$19,'non-R&amp;D ex_typologies'!$B$20)),IF(AND('Country-wise data'!FH123&gt;'non-R&amp;D ex_typologies'!$G$21,'Country-wise data'!FH123&lt;'non-R&amp;D ex_typologies'!$H$21),'non-R&amp;D ex_typologies'!$B$21,IF(AND('Country-wise data'!FH123&gt;'non-R&amp;D ex_typologies'!$G$19,'Country-wise data'!FH123&lt;'non-R&amp;D ex_typologies'!$H$19),'non-R&amp;D ex_typologies'!$B$19,'non-R&amp;D ex_typologies'!$B$20))))</f>
        <v>Balanced</v>
      </c>
    </row>
    <row r="124" spans="2:177" x14ac:dyDescent="0.35">
      <c r="B124" s="12" t="s">
        <v>455</v>
      </c>
      <c r="C124" t="s">
        <v>456</v>
      </c>
      <c r="D124" t="s">
        <v>376</v>
      </c>
      <c r="E124" t="s">
        <v>376</v>
      </c>
      <c r="F124" t="s">
        <v>367</v>
      </c>
      <c r="G124" s="55">
        <f>Assumptions!$C$13</f>
        <v>1.1000000000000001</v>
      </c>
      <c r="H124">
        <f>SUMIFS('IFPRI SPEED'!AL:AL,'IFPRI SPEED'!$A:$A,'Country-wise data'!$B124)*1000*G124</f>
        <v>0</v>
      </c>
      <c r="I124">
        <f>IF(SUMIFS('IFPRI SPEED'!AM:AM,'IFPRI SPEED'!$A:$A,'Country-wise data'!$B124)*1000=0,H124*(1+Assumptions!$C$9),SUMIFS('IFPRI SPEED'!AM:AM,'IFPRI SPEED'!$A:$A,'Country-wise data'!$B124)*1000*$G124)</f>
        <v>0</v>
      </c>
      <c r="J124">
        <f>IF(SUMIFS('IFPRI SPEED'!AN:AN,'IFPRI SPEED'!$A:$A,'Country-wise data'!$B124)*1000=0,I124*(1+Assumptions!$C$9),SUMIFS('IFPRI SPEED'!AN:AN,'IFPRI SPEED'!$A:$A,'Country-wise data'!$B124)*1000*$G124)</f>
        <v>0</v>
      </c>
      <c r="K124">
        <f>IF(SUMIFS('IFPRI SPEED'!AO:AO,'IFPRI SPEED'!$A:$A,'Country-wise data'!$B124)*1000=0,J124*(1+Assumptions!$C$9),SUMIFS('IFPRI SPEED'!AO:AO,'IFPRI SPEED'!$A:$A,'Country-wise data'!$B124)*1000*$G124)</f>
        <v>0</v>
      </c>
      <c r="L124">
        <f>IF(SUMIFS('IFPRI SPEED'!AP:AP,'IFPRI SPEED'!$A:$A,'Country-wise data'!$B124)*1000=0,K124*(1+Assumptions!$C$9),SUMIFS('IFPRI SPEED'!AP:AP,'IFPRI SPEED'!$A:$A,'Country-wise data'!$B124)*1000*$G124)</f>
        <v>0</v>
      </c>
      <c r="M124">
        <f>IF(SUMIFS('IFPRI SPEED'!AQ:AQ,'IFPRI SPEED'!$A:$A,'Country-wise data'!$B124)*1000=0,L124*(1+Assumptions!$C$9),SUMIFS('IFPRI SPEED'!AQ:AQ,'IFPRI SPEED'!$A:$A,'Country-wise data'!$B124)*1000*$G124)</f>
        <v>0</v>
      </c>
      <c r="N124">
        <f>IF(SUMIFS('IFPRI SPEED'!AR:AR,'IFPRI SPEED'!$A:$A,'Country-wise data'!$B124)*1000=0,M124*(1+Assumptions!$C$9),SUMIFS('IFPRI SPEED'!AR:AR,'IFPRI SPEED'!$A:$A,'Country-wise data'!$B124)*1000*$G124)</f>
        <v>0</v>
      </c>
      <c r="O124">
        <f>IF(SUMIFS('IFPRI SPEED'!AS:AS,'IFPRI SPEED'!$A:$A,'Country-wise data'!$B124)*1000=0,N124*(1+Assumptions!$C$9),SUMIFS('IFPRI SPEED'!AS:AS,'IFPRI SPEED'!$A:$A,'Country-wise data'!$B124)*1000*$G124)</f>
        <v>0</v>
      </c>
      <c r="P124">
        <f>IF(SUMIFS('IFPRI SPEED'!AT:AT,'IFPRI SPEED'!$A:$A,'Country-wise data'!$B124)*1000=0,O124*(1+Assumptions!$C$9),SUMIFS('IFPRI SPEED'!AT:AT,'IFPRI SPEED'!$A:$A,'Country-wise data'!$B124)*1000*$G124)</f>
        <v>0</v>
      </c>
      <c r="Q124">
        <f>IF(SUMIFS('IFPRI SPEED'!AU:AU,'IFPRI SPEED'!$A:$A,'Country-wise data'!$B124)*1000=0,P124*(1+Assumptions!$C$9),SUMIFS('IFPRI SPEED'!AU:AU,'IFPRI SPEED'!$A:$A,'Country-wise data'!$B124)*1000*$G124)</f>
        <v>0</v>
      </c>
      <c r="R124" s="36">
        <f t="shared" si="148"/>
        <v>0</v>
      </c>
      <c r="S124" s="44">
        <f>INDEX('area data'!$G$4:$P$80,MATCH('Country-wise data'!$B124,'area data'!$B$4:$B$80,),MATCH('Country-wise data'!S$3,'area data'!$G$3:$P$3,))</f>
        <v>0</v>
      </c>
      <c r="T124" s="44">
        <f>INDEX('area data'!$G$4:$P$80,MATCH('Country-wise data'!$B124,'area data'!$B$4:$B$80,),MATCH('Country-wise data'!T$3,'area data'!$G$3:$P$3,))</f>
        <v>0</v>
      </c>
      <c r="U124" s="44">
        <f>INDEX('area data'!$G$4:$P$80,MATCH('Country-wise data'!$B124,'area data'!$B$4:$B$80,),MATCH('Country-wise data'!U$3,'area data'!$G$3:$P$3,))</f>
        <v>0</v>
      </c>
      <c r="V124" s="44">
        <f>INDEX('area data'!$G$4:$P$80,MATCH('Country-wise data'!$B124,'area data'!$B$4:$B$80,),MATCH('Country-wise data'!V$3,'area data'!$G$3:$P$3,))</f>
        <v>0</v>
      </c>
      <c r="W124" s="44">
        <f>INDEX('area data'!$G$4:$P$80,MATCH('Country-wise data'!$B124,'area data'!$B$4:$B$80,),MATCH('Country-wise data'!W$3,'area data'!$G$3:$P$3,))</f>
        <v>0</v>
      </c>
      <c r="X124" s="44">
        <f>INDEX('area data'!$G$4:$P$80,MATCH('Country-wise data'!$B124,'area data'!$B$4:$B$80,),MATCH('Country-wise data'!X$3,'area data'!$G$3:$P$3,))</f>
        <v>0</v>
      </c>
      <c r="Y124" s="44">
        <f>INDEX('area data'!$G$4:$P$80,MATCH('Country-wise data'!$B124,'area data'!$B$4:$B$80,),MATCH('Country-wise data'!Y$3,'area data'!$G$3:$P$3,))</f>
        <v>0</v>
      </c>
      <c r="Z124" s="44">
        <f>INDEX('area data'!$G$4:$P$80,MATCH('Country-wise data'!$B124,'area data'!$B$4:$B$80,),MATCH('Country-wise data'!Z$3,'area data'!$G$3:$P$3,))</f>
        <v>0</v>
      </c>
      <c r="AA124" s="44">
        <f>INDEX('area data'!$G$4:$P$80,MATCH('Country-wise data'!$B124,'area data'!$B$4:$B$80,),MATCH('Country-wise data'!AA$3,'area data'!$G$3:$P$3,))</f>
        <v>0</v>
      </c>
      <c r="AB124" s="44">
        <f>INDEX('area data'!$G$4:$P$80,MATCH('Country-wise data'!$B124,'area data'!$B$4:$B$80,),MATCH('Country-wise data'!AB$3,'area data'!$G$3:$P$3,))</f>
        <v>0</v>
      </c>
      <c r="AC124" s="53">
        <f>IFERROR(INDEX('ASTI data (new)'!$AF$6:$AL$130,MATCH('Country-wise data'!$B124,'ASTI data (new)'!$C$6:$C$130,),MATCH('Country-wise data'!AC$3,'ASTI data (new)'!$AF$5:$AL$5,)),(INDEX(Assumptions!$G$154:$P$345,MATCH('Country-wise data'!$B124,Assumptions!$B$154:$B$344,),MATCH('Country-wise data'!AC$3,Assumptions!$G$153:$P$153,))*S124))</f>
        <v>0</v>
      </c>
      <c r="AD124" s="53">
        <f>IFERROR(INDEX('ASTI data (new)'!$AF$6:$AL$130,MATCH('Country-wise data'!$B124,'ASTI data (new)'!$C$6:$C$130,),MATCH('Country-wise data'!AD$3,'ASTI data (new)'!$AF$5:$AL$5,)),(INDEX(Assumptions!$G$154:$P$345,MATCH('Country-wise data'!$B124,Assumptions!$B$154:$B$344,),MATCH('Country-wise data'!AD$3,Assumptions!$G$153:$P$153,))*T124))</f>
        <v>0</v>
      </c>
      <c r="AE124" s="53">
        <f>IFERROR(INDEX('ASTI data (new)'!$AF$6:$AL$130,MATCH('Country-wise data'!$B124,'ASTI data (new)'!$C$6:$C$130,),MATCH('Country-wise data'!AE$3,'ASTI data (new)'!$AF$5:$AL$5,)),(INDEX(Assumptions!$G$154:$P$345,MATCH('Country-wise data'!$B124,Assumptions!$B$154:$B$344,),MATCH('Country-wise data'!AE$3,Assumptions!$G$153:$P$153,))*U124))</f>
        <v>0</v>
      </c>
      <c r="AF124" s="53">
        <f>IFERROR(INDEX('ASTI data (new)'!$AF$6:$AL$130,MATCH('Country-wise data'!$B124,'ASTI data (new)'!$C$6:$C$130,),MATCH('Country-wise data'!AF$3,'ASTI data (new)'!$AF$5:$AL$5,)),(INDEX(Assumptions!$G$154:$P$345,MATCH('Country-wise data'!$B124,Assumptions!$B$154:$B$344,),MATCH('Country-wise data'!AF$3,Assumptions!$G$153:$P$153,))*V124))</f>
        <v>0</v>
      </c>
      <c r="AG124" s="53">
        <f>IFERROR(INDEX('ASTI data (new)'!$AF$6:$AL$130,MATCH('Country-wise data'!$B124,'ASTI data (new)'!$C$6:$C$130,),MATCH('Country-wise data'!AG$3,'ASTI data (new)'!$AF$5:$AL$5,)),(INDEX(Assumptions!$G$154:$P$345,MATCH('Country-wise data'!$B124,Assumptions!$B$154:$B$344,),MATCH('Country-wise data'!AG$3,Assumptions!$G$153:$P$153,))*W124))</f>
        <v>0</v>
      </c>
      <c r="AH124" s="53">
        <f>IFERROR(INDEX('ASTI data (new)'!$AF$6:$AL$130,MATCH('Country-wise data'!$B124,'ASTI data (new)'!$C$6:$C$130,),MATCH('Country-wise data'!AH$3,'ASTI data (new)'!$AF$5:$AL$5,)),(INDEX(Assumptions!$G$154:$P$345,MATCH('Country-wise data'!$B124,Assumptions!$B$154:$B$344,),MATCH('Country-wise data'!AH$3,Assumptions!$G$153:$P$153,))*X124))</f>
        <v>0</v>
      </c>
      <c r="AI124" s="53">
        <f>IFERROR(INDEX('ASTI data (new)'!$AF$6:$AL$130,MATCH('Country-wise data'!$B124,'ASTI data (new)'!$C$6:$C$130,),MATCH('Country-wise data'!AI$3,'ASTI data (new)'!$AF$5:$AL$5,)),(INDEX(Assumptions!$G$154:$P$345,MATCH('Country-wise data'!$B124,Assumptions!$B$154:$B$344,),MATCH('Country-wise data'!AI$3,Assumptions!$G$153:$P$153,))*Y124))</f>
        <v>0</v>
      </c>
      <c r="AJ124" s="53">
        <f t="shared" ref="AJ124:AL124" si="176">IFERROR((1+($AI124/$AF124)^(1/3)-1)*AI124,0)</f>
        <v>0</v>
      </c>
      <c r="AK124" s="53">
        <f t="shared" si="176"/>
        <v>0</v>
      </c>
      <c r="AL124" s="53">
        <f t="shared" si="176"/>
        <v>0</v>
      </c>
      <c r="AM124" s="55" cm="1">
        <f t="array" ref="AM124">INDEX('non-R&amp;D ex_typologies'!$J$8:$J$10,MATCH('Country-wise data'!FL124,'non-R&amp;D ex_typologies'!$F$8:$F$10,),)*'Country-wise data'!AC124</f>
        <v>0</v>
      </c>
      <c r="AN124" s="55" cm="1">
        <f t="array" ref="AN124">INDEX('non-R&amp;D ex_typologies'!$J$8:$J$10,MATCH('Country-wise data'!FM124,'non-R&amp;D ex_typologies'!$F$8:$F$10,),)*'Country-wise data'!AD124</f>
        <v>0</v>
      </c>
      <c r="AO124" s="55" cm="1">
        <f t="array" ref="AO124">INDEX('non-R&amp;D ex_typologies'!$J$8:$J$10,MATCH('Country-wise data'!FN124,'non-R&amp;D ex_typologies'!$F$8:$F$10,),)*'Country-wise data'!AE124</f>
        <v>0</v>
      </c>
      <c r="AP124" s="55" cm="1">
        <f t="array" ref="AP124">INDEX('non-R&amp;D ex_typologies'!$J$8:$J$10,MATCH('Country-wise data'!FO124,'non-R&amp;D ex_typologies'!$F$8:$F$10,),)*'Country-wise data'!AF124</f>
        <v>0</v>
      </c>
      <c r="AQ124" s="55" cm="1">
        <f t="array" ref="AQ124">INDEX('non-R&amp;D ex_typologies'!$J$8:$J$10,MATCH('Country-wise data'!FP124,'non-R&amp;D ex_typologies'!$F$8:$F$10,),)*'Country-wise data'!AG124</f>
        <v>0</v>
      </c>
      <c r="AR124" s="55" cm="1">
        <f t="array" ref="AR124">INDEX('non-R&amp;D ex_typologies'!$J$8:$J$10,MATCH('Country-wise data'!FQ124,'non-R&amp;D ex_typologies'!$F$8:$F$10,),)*'Country-wise data'!AH124</f>
        <v>0</v>
      </c>
      <c r="AS124" s="55" cm="1">
        <f t="array" ref="AS124">INDEX('non-R&amp;D ex_typologies'!$J$8:$J$10,MATCH('Country-wise data'!FR124,'non-R&amp;D ex_typologies'!$F$8:$F$10,),)*'Country-wise data'!AI124</f>
        <v>0</v>
      </c>
      <c r="AT124" s="55" cm="1">
        <f t="array" ref="AT124">INDEX('non-R&amp;D ex_typologies'!$J$8:$J$10,MATCH('Country-wise data'!FS124,'non-R&amp;D ex_typologies'!$F$8:$F$10,),)*'Country-wise data'!AJ124</f>
        <v>0</v>
      </c>
      <c r="AU124" s="55" cm="1">
        <f t="array" ref="AU124">INDEX('non-R&amp;D ex_typologies'!$J$8:$J$10,MATCH('Country-wise data'!FT124,'non-R&amp;D ex_typologies'!$F$8:$F$10,),)*'Country-wise data'!AK124</f>
        <v>0</v>
      </c>
      <c r="AV124" s="55" cm="1">
        <f t="array" ref="AV124">INDEX('non-R&amp;D ex_typologies'!$J$8:$J$10,MATCH('Country-wise data'!FU124,'non-R&amp;D ex_typologies'!$F$8:$F$10,),)*'Country-wise data'!AL124</f>
        <v>0</v>
      </c>
      <c r="AW124">
        <f t="shared" si="150"/>
        <v>0</v>
      </c>
      <c r="AX124" s="53">
        <f>INDEX('GDP deflators'!$AB$3:$AK$155,MATCH('Country-wise data'!$B124,'GDP deflators'!$B$3:$B$155,),MATCH('Country-wise data'!AX$3,'GDP deflators'!$D$2:$M$2,))</f>
        <v>64.417919930687134</v>
      </c>
      <c r="AY124" s="53">
        <f>INDEX('GDP deflators'!$AB$3:$AK$155,MATCH('Country-wise data'!$B124,'GDP deflators'!$B$3:$B$155,),MATCH('Country-wise data'!AY$3,'GDP deflators'!$D$2:$M$2,))</f>
        <v>70.611297354558474</v>
      </c>
      <c r="AZ124" s="53">
        <f>INDEX('GDP deflators'!$AB$3:$AK$155,MATCH('Country-wise data'!$B124,'GDP deflators'!$B$3:$B$155,),MATCH('Country-wise data'!AZ$3,'GDP deflators'!$D$2:$M$2,))</f>
        <v>74.579432688118558</v>
      </c>
      <c r="BA124" s="53">
        <f>INDEX('GDP deflators'!$AB$3:$AK$155,MATCH('Country-wise data'!$B124,'GDP deflators'!$B$3:$B$155,),MATCH('Country-wise data'!BA$3,'GDP deflators'!$D$2:$M$2,))</f>
        <v>78.061611292110626</v>
      </c>
      <c r="BB124" s="53">
        <f>INDEX('GDP deflators'!$AB$3:$AK$155,MATCH('Country-wise data'!$B124,'GDP deflators'!$B$3:$B$155,),MATCH('Country-wise data'!BB$3,'GDP deflators'!$D$2:$M$2,))</f>
        <v>81.047361870938289</v>
      </c>
      <c r="BC124" s="53">
        <f>INDEX('GDP deflators'!$AB$3:$AK$155,MATCH('Country-wise data'!$B124,'GDP deflators'!$B$3:$B$155,),MATCH('Country-wise data'!BC$3,'GDP deflators'!$D$2:$M$2,))</f>
        <v>83.136391760965225</v>
      </c>
      <c r="BD124" s="53">
        <f>INDEX('GDP deflators'!$AB$3:$AK$155,MATCH('Country-wise data'!$B124,'GDP deflators'!$B$3:$B$155,),MATCH('Country-wise data'!BD$3,'GDP deflators'!$D$2:$M$2,))</f>
        <v>85.941902297955991</v>
      </c>
      <c r="BE124" s="53">
        <f>INDEX('GDP deflators'!$AB$3:$AK$155,MATCH('Country-wise data'!$B124,'GDP deflators'!$B$3:$B$155,),MATCH('Country-wise data'!BE$3,'GDP deflators'!$D$2:$M$2,))</f>
        <v>91.849269257326256</v>
      </c>
      <c r="BF124" s="53">
        <f>INDEX('GDP deflators'!$AB$3:$AK$155,MATCH('Country-wise data'!$B124,'GDP deflators'!$B$3:$B$155,),MATCH('Country-wise data'!BF$3,'GDP deflators'!$D$2:$M$2,))</f>
        <v>98.380878956076884</v>
      </c>
      <c r="BG124" s="53">
        <f>INDEX('GDP deflators'!$AB$3:$AK$155,MATCH('Country-wise data'!$B124,'GDP deflators'!$B$3:$B$155,),MATCH('Country-wise data'!BG$3,'GDP deflators'!$D$2:$M$2,))</f>
        <v>100</v>
      </c>
      <c r="BH124" cm="1">
        <f t="array" ref="BH124">H124/(INDEX($AX124:$BG124,,MATCH(BH$3,$AX$3:$BG$3,))/100)</f>
        <v>0</v>
      </c>
      <c r="BI124" cm="1">
        <f t="array" ref="BI124">I124/(INDEX($AX124:$BG124,,MATCH(BI$3,$AX$3:$BG$3,))/100)</f>
        <v>0</v>
      </c>
      <c r="BJ124" cm="1">
        <f t="array" ref="BJ124">J124/(INDEX($AX124:$BG124,,MATCH(BJ$3,$AX$3:$BG$3,))/100)</f>
        <v>0</v>
      </c>
      <c r="BK124" cm="1">
        <f t="array" ref="BK124">K124/(INDEX($AX124:$BG124,,MATCH(BK$3,$AX$3:$BG$3,))/100)</f>
        <v>0</v>
      </c>
      <c r="BL124" cm="1">
        <f t="array" ref="BL124">L124/(INDEX($AX124:$BG124,,MATCH(BL$3,$AX$3:$BG$3,))/100)</f>
        <v>0</v>
      </c>
      <c r="BM124" cm="1">
        <f t="array" ref="BM124">M124/(INDEX($AX124:$BG124,,MATCH(BM$3,$AX$3:$BG$3,))/100)</f>
        <v>0</v>
      </c>
      <c r="BN124" cm="1">
        <f t="array" ref="BN124">N124/(INDEX($AX124:$BG124,,MATCH(BN$3,$AX$3:$BG$3,))/100)</f>
        <v>0</v>
      </c>
      <c r="BO124" cm="1">
        <f t="array" ref="BO124">O124/(INDEX($AX124:$BG124,,MATCH(BO$3,$AX$3:$BG$3,))/100)</f>
        <v>0</v>
      </c>
      <c r="BP124" cm="1">
        <f t="array" ref="BP124">P124/(INDEX($AX124:$BG124,,MATCH(BP$3,$AX$3:$BG$3,))/100)</f>
        <v>0</v>
      </c>
      <c r="BQ124" cm="1">
        <f t="array" ref="BQ124">Q124/(INDEX($AX124:$BG124,,MATCH(BQ$3,$AX$3:$BG$3,))/100)</f>
        <v>0</v>
      </c>
      <c r="BS124" cm="1">
        <f t="array" ref="BS124">S124/(INDEX($AX124:$BG124,,MATCH(BS$3,$AX$3:$BG$3,))/100)</f>
        <v>0</v>
      </c>
      <c r="BT124" cm="1">
        <f t="array" ref="BT124">T124/(INDEX($AX124:$BG124,,MATCH(BT$3,$AX$3:$BG$3,))/100)</f>
        <v>0</v>
      </c>
      <c r="BU124" cm="1">
        <f t="array" ref="BU124">U124/(INDEX($AX124:$BG124,,MATCH(BU$3,$AX$3:$BG$3,))/100)</f>
        <v>0</v>
      </c>
      <c r="BV124" cm="1">
        <f t="array" ref="BV124">V124/(INDEX($AX124:$BG124,,MATCH(BV$3,$AX$3:$BG$3,))/100)</f>
        <v>0</v>
      </c>
      <c r="BW124" cm="1">
        <f t="array" ref="BW124">W124/(INDEX($AX124:$BG124,,MATCH(BW$3,$AX$3:$BG$3,))/100)</f>
        <v>0</v>
      </c>
      <c r="BX124" cm="1">
        <f t="array" ref="BX124">X124/(INDEX($AX124:$BG124,,MATCH(BX$3,$AX$3:$BG$3,))/100)</f>
        <v>0</v>
      </c>
      <c r="BY124" cm="1">
        <f t="array" ref="BY124">Y124/(INDEX($AX124:$BG124,,MATCH(BY$3,$AX$3:$BG$3,))/100)</f>
        <v>0</v>
      </c>
      <c r="BZ124" cm="1">
        <f t="array" ref="BZ124">Z124/(INDEX($AX124:$BG124,,MATCH(BZ$3,$AX$3:$BG$3,))/100)</f>
        <v>0</v>
      </c>
      <c r="CA124" cm="1">
        <f t="array" ref="CA124">AA124/(INDEX($AX124:$BG124,,MATCH(CA$3,$AX$3:$BG$3,))/100)</f>
        <v>0</v>
      </c>
      <c r="CB124" cm="1">
        <f t="array" ref="CB124">AB124/(INDEX($AX124:$BG124,,MATCH(CB$3,$AX$3:$BG$3,))/100)</f>
        <v>0</v>
      </c>
      <c r="CC124" cm="1">
        <f t="array" ref="CC124">AC124/(INDEX($AX124:$BG124,,MATCH(CC$3,$AX$3:$BG$3,))/100)</f>
        <v>0</v>
      </c>
      <c r="CD124" cm="1">
        <f t="array" ref="CD124">AD124/(INDEX($AX124:$BG124,,MATCH(CD$3,$AX$3:$BG$3,))/100)</f>
        <v>0</v>
      </c>
      <c r="CE124" cm="1">
        <f t="array" ref="CE124">AE124/(INDEX($AX124:$BG124,,MATCH(CE$3,$AX$3:$BG$3,))/100)</f>
        <v>0</v>
      </c>
      <c r="CF124" cm="1">
        <f t="array" ref="CF124">AF124/(INDEX($AX124:$BG124,,MATCH(CF$3,$AX$3:$BG$3,))/100)</f>
        <v>0</v>
      </c>
      <c r="CG124" cm="1">
        <f t="array" ref="CG124">AG124/(INDEX($AX124:$BG124,,MATCH(CG$3,$AX$3:$BG$3,))/100)</f>
        <v>0</v>
      </c>
      <c r="CH124" cm="1">
        <f t="array" ref="CH124">AH124/(INDEX($AX124:$BG124,,MATCH(CH$3,$AX$3:$BG$3,))/100)</f>
        <v>0</v>
      </c>
      <c r="CI124" cm="1">
        <f t="array" ref="CI124">AI124/(INDEX($AX124:$BG124,,MATCH(CI$3,$AX$3:$BG$3,))/100)</f>
        <v>0</v>
      </c>
      <c r="CJ124" cm="1">
        <f t="array" ref="CJ124">AJ124/(INDEX($AX124:$BG124,,MATCH(CJ$3,$AX$3:$BG$3,))/100)</f>
        <v>0</v>
      </c>
      <c r="CK124" cm="1">
        <f t="array" ref="CK124">AK124/(INDEX($AX124:$BG124,,MATCH(CK$3,$AX$3:$BG$3,))/100)</f>
        <v>0</v>
      </c>
      <c r="CL124" cm="1">
        <f t="array" ref="CL124">AL124/(INDEX($AX124:$BG124,,MATCH(CL$3,$AX$3:$BG$3,))/100)</f>
        <v>0</v>
      </c>
      <c r="CM124" cm="1">
        <f t="array" ref="CM124">AM124/(INDEX($AX124:$BG124,,MATCH(CM$3,$AX$3:$BG$3,))/100)</f>
        <v>0</v>
      </c>
      <c r="CN124" cm="1">
        <f t="array" ref="CN124">AN124/(INDEX($AX124:$BG124,,MATCH(CN$3,$AX$3:$BG$3,))/100)</f>
        <v>0</v>
      </c>
      <c r="CO124" cm="1">
        <f t="array" ref="CO124">AO124/(INDEX($AX124:$BG124,,MATCH(CO$3,$AX$3:$BG$3,))/100)</f>
        <v>0</v>
      </c>
      <c r="CP124" cm="1">
        <f t="array" ref="CP124">AP124/(INDEX($AX124:$BG124,,MATCH(CP$3,$AX$3:$BG$3,))/100)</f>
        <v>0</v>
      </c>
      <c r="CQ124" cm="1">
        <f t="array" ref="CQ124">AQ124/(INDEX($AX124:$BG124,,MATCH(CQ$3,$AX$3:$BG$3,))/100)</f>
        <v>0</v>
      </c>
      <c r="CR124" cm="1">
        <f t="array" ref="CR124">AR124/(INDEX($AX124:$BG124,,MATCH(CR$3,$AX$3:$BG$3,))/100)</f>
        <v>0</v>
      </c>
      <c r="CS124" cm="1">
        <f t="array" ref="CS124">AS124/(INDEX($AX124:$BG124,,MATCH(CS$3,$AX$3:$BG$3,))/100)</f>
        <v>0</v>
      </c>
      <c r="CT124" cm="1">
        <f t="array" ref="CT124">AT124/(INDEX($AX124:$BG124,,MATCH(CT$3,$AX$3:$BG$3,))/100)</f>
        <v>0</v>
      </c>
      <c r="CU124" cm="1">
        <f t="array" ref="CU124">AU124/(INDEX($AX124:$BG124,,MATCH(CU$3,$AX$3:$BG$3,))/100)</f>
        <v>0</v>
      </c>
      <c r="CV124" cm="1">
        <f t="array" ref="CV124">AV124/(INDEX($AX124:$BG124,,MATCH(CV$3,$AX$3:$BG$3,))/100)</f>
        <v>0</v>
      </c>
      <c r="CW124">
        <f t="shared" si="151"/>
        <v>0</v>
      </c>
      <c r="CX124">
        <f>IFERROR(1/INDEX('exch rates'!$BC$5:$BL$268,MATCH('Country-wise data'!$B124,'exch rates'!$A$5:$A$268,),MATCH(CX$3,'exch rates'!$BC$4:$BL$4,)),1)</f>
        <v>1</v>
      </c>
      <c r="CY124">
        <f>IFERROR(1/INDEX('exch rates'!$BC$5:$BL$268,MATCH('Country-wise data'!$B124,'exch rates'!$A$5:$A$268,),MATCH(CY$3,'exch rates'!$BC$4:$BL$4,)),1)</f>
        <v>1</v>
      </c>
      <c r="CZ124">
        <f>IFERROR(1/INDEX('exch rates'!$BC$5:$BL$268,MATCH('Country-wise data'!$B124,'exch rates'!$A$5:$A$268,),MATCH(CZ$3,'exch rates'!$BC$4:$BL$4,)),1)</f>
        <v>1</v>
      </c>
      <c r="DA124">
        <f>IFERROR(1/INDEX('exch rates'!$BC$5:$BL$268,MATCH('Country-wise data'!$B124,'exch rates'!$A$5:$A$268,),MATCH(DA$3,'exch rates'!$BC$4:$BL$4,)),1)</f>
        <v>1</v>
      </c>
      <c r="DB124">
        <f>IFERROR(1/INDEX('exch rates'!$BC$5:$BL$268,MATCH('Country-wise data'!$B124,'exch rates'!$A$5:$A$268,),MATCH(DB$3,'exch rates'!$BC$4:$BL$4,)),1)</f>
        <v>1</v>
      </c>
      <c r="DC124">
        <f>IFERROR(1/INDEX('exch rates'!$BC$5:$BL$268,MATCH('Country-wise data'!$B124,'exch rates'!$A$5:$A$268,),MATCH(DC$3,'exch rates'!$BC$4:$BL$4,)),1)</f>
        <v>1</v>
      </c>
      <c r="DD124">
        <f>IFERROR(1/INDEX('exch rates'!$BC$5:$BL$268,MATCH('Country-wise data'!$B124,'exch rates'!$A$5:$A$268,),MATCH(DD$3,'exch rates'!$BC$4:$BL$4,)),1)</f>
        <v>1</v>
      </c>
      <c r="DE124">
        <f>IFERROR(1/INDEX('exch rates'!$BC$5:$BL$268,MATCH('Country-wise data'!$B124,'exch rates'!$A$5:$A$268,),MATCH(DE$3,'exch rates'!$BC$4:$BL$4,)),1)</f>
        <v>1</v>
      </c>
      <c r="DF124">
        <f>IFERROR(1/INDEX('exch rates'!$BC$5:$BL$268,MATCH('Country-wise data'!$B124,'exch rates'!$A$5:$A$268,),MATCH(DF$3,'exch rates'!$BC$4:$BL$4,)),1)</f>
        <v>1</v>
      </c>
      <c r="DG124">
        <f>IFERROR(1/INDEX('exch rates'!$BC$5:$BL$268,MATCH('Country-wise data'!$B124,'exch rates'!$A$5:$A$268,),MATCH(DG$3,'exch rates'!$BC$4:$BL$4,)),1)</f>
        <v>1</v>
      </c>
      <c r="DH124" cm="1">
        <f t="array" ref="DH124">(BH124/INDEX($CX124:$DG124,,MATCH(DH$3,$CX$3:$DG$3,)))*$DG124</f>
        <v>0</v>
      </c>
      <c r="DI124" cm="1">
        <f t="array" ref="DI124">(BI124/INDEX($CX124:$DG124,,MATCH(DI$3,$CX$3:$DG$3,)))*$DG124</f>
        <v>0</v>
      </c>
      <c r="DJ124" cm="1">
        <f t="array" ref="DJ124">(BJ124/INDEX($CX124:$DG124,,MATCH(DJ$3,$CX$3:$DG$3,)))*$DG124</f>
        <v>0</v>
      </c>
      <c r="DK124" cm="1">
        <f t="array" ref="DK124">(BK124/INDEX($CX124:$DG124,,MATCH(DK$3,$CX$3:$DG$3,)))*$DG124</f>
        <v>0</v>
      </c>
      <c r="DL124" cm="1">
        <f t="array" ref="DL124">(BL124/INDEX($CX124:$DG124,,MATCH(DL$3,$CX$3:$DG$3,)))*$DG124</f>
        <v>0</v>
      </c>
      <c r="DM124" cm="1">
        <f t="array" ref="DM124">(BM124/INDEX($CX124:$DG124,,MATCH(DM$3,$CX$3:$DG$3,)))*$DG124</f>
        <v>0</v>
      </c>
      <c r="DN124" cm="1">
        <f t="array" ref="DN124">(BN124/INDEX($CX124:$DG124,,MATCH(DN$3,$CX$3:$DG$3,)))*$DG124</f>
        <v>0</v>
      </c>
      <c r="DO124" cm="1">
        <f t="array" ref="DO124">(BO124/INDEX($CX124:$DG124,,MATCH(DO$3,$CX$3:$DG$3,)))*$DG124</f>
        <v>0</v>
      </c>
      <c r="DP124" cm="1">
        <f t="array" ref="DP124">(BP124/INDEX($CX124:$DG124,,MATCH(DP$3,$CX$3:$DG$3,)))*$DG124</f>
        <v>0</v>
      </c>
      <c r="DQ124" cm="1">
        <f t="array" ref="DQ124">(BQ124/INDEX($CX124:$DG124,,MATCH(DQ$3,$CX$3:$DG$3,)))*$DG124</f>
        <v>0</v>
      </c>
      <c r="DS124" cm="1">
        <f t="array" ref="DS124">(BS124/INDEX($CX124:$DG124,,MATCH(DS$3,$CX$3:$DG$3,)))*$DG124</f>
        <v>0</v>
      </c>
      <c r="DT124" cm="1">
        <f t="array" ref="DT124">(BT124/INDEX($CX124:$DG124,,MATCH(DT$3,$CX$3:$DG$3,)))*$DG124</f>
        <v>0</v>
      </c>
      <c r="DU124" cm="1">
        <f t="array" ref="DU124">(BU124/INDEX($CX124:$DG124,,MATCH(DU$3,$CX$3:$DG$3,)))*$DG124</f>
        <v>0</v>
      </c>
      <c r="DV124" cm="1">
        <f t="array" ref="DV124">(BV124/INDEX($CX124:$DG124,,MATCH(DV$3,$CX$3:$DG$3,)))*$DG124</f>
        <v>0</v>
      </c>
      <c r="DW124" cm="1">
        <f t="array" ref="DW124">(BW124/INDEX($CX124:$DG124,,MATCH(DW$3,$CX$3:$DG$3,)))*$DG124</f>
        <v>0</v>
      </c>
      <c r="DX124" cm="1">
        <f t="array" ref="DX124">(BX124/INDEX($CX124:$DG124,,MATCH(DX$3,$CX$3:$DG$3,)))*$DG124</f>
        <v>0</v>
      </c>
      <c r="DY124" cm="1">
        <f t="array" ref="DY124">(BY124/INDEX($CX124:$DG124,,MATCH(DY$3,$CX$3:$DG$3,)))*$DG124</f>
        <v>0</v>
      </c>
      <c r="DZ124" cm="1">
        <f t="array" ref="DZ124">(BZ124/INDEX($CX124:$DG124,,MATCH(DZ$3,$CX$3:$DG$3,)))*$DG124</f>
        <v>0</v>
      </c>
      <c r="EA124" cm="1">
        <f t="array" ref="EA124">(CA124/INDEX($CX124:$DG124,,MATCH(EA$3,$CX$3:$DG$3,)))*$DG124</f>
        <v>0</v>
      </c>
      <c r="EB124" cm="1">
        <f t="array" ref="EB124">(CB124/INDEX($CX124:$DG124,,MATCH(EB$3,$CX$3:$DG$3,)))*$DG124</f>
        <v>0</v>
      </c>
      <c r="EC124" s="53" cm="1">
        <f t="array" ref="EC124">(CC124/INDEX($CX124:$DG124,,MATCH(EC$3,$CX$3:$DG$3,)))*$DG124</f>
        <v>0</v>
      </c>
      <c r="ED124" cm="1">
        <f t="array" ref="ED124">(CD124/INDEX($CX124:$DG124,,MATCH(ED$3,$CX$3:$DG$3,)))*$DG124</f>
        <v>0</v>
      </c>
      <c r="EE124" cm="1">
        <f t="array" ref="EE124">(CE124/INDEX($CX124:$DG124,,MATCH(EE$3,$CX$3:$DG$3,)))*$DG124</f>
        <v>0</v>
      </c>
      <c r="EF124" cm="1">
        <f t="array" ref="EF124">(CF124/INDEX($CX124:$DG124,,MATCH(EF$3,$CX$3:$DG$3,)))*$DG124</f>
        <v>0</v>
      </c>
      <c r="EG124" cm="1">
        <f t="array" ref="EG124">(CG124/INDEX($CX124:$DG124,,MATCH(EG$3,$CX$3:$DG$3,)))*$DG124</f>
        <v>0</v>
      </c>
      <c r="EH124" cm="1">
        <f t="array" ref="EH124">(CH124/INDEX($CX124:$DG124,,MATCH(EH$3,$CX$3:$DG$3,)))*$DG124</f>
        <v>0</v>
      </c>
      <c r="EI124" cm="1">
        <f t="array" ref="EI124">(CI124/INDEX($CX124:$DG124,,MATCH(EI$3,$CX$3:$DG$3,)))*$DG124</f>
        <v>0</v>
      </c>
      <c r="EJ124" cm="1">
        <f t="array" ref="EJ124">(CJ124/INDEX($CX124:$DG124,,MATCH(EJ$3,$CX$3:$DG$3,)))*$DG124</f>
        <v>0</v>
      </c>
      <c r="EK124" cm="1">
        <f t="array" ref="EK124">(CK124/INDEX($CX124:$DG124,,MATCH(EK$3,$CX$3:$DG$3,)))*$DG124</f>
        <v>0</v>
      </c>
      <c r="EL124" cm="1">
        <f t="array" ref="EL124">(CL124/INDEX($CX124:$DG124,,MATCH(EL$3,$CX$3:$DG$3,)))*$DG124</f>
        <v>0</v>
      </c>
      <c r="EM124" cm="1">
        <f t="array" ref="EM124">(CM124/INDEX($CX124:$DG124,,MATCH(EM$3,$CX$3:$DG$3,)))*$DG124</f>
        <v>0</v>
      </c>
      <c r="EN124" cm="1">
        <f t="array" ref="EN124">(CN124/INDEX($CX124:$DG124,,MATCH(EN$3,$CX$3:$DG$3,)))*$DG124</f>
        <v>0</v>
      </c>
      <c r="EO124" cm="1">
        <f t="array" ref="EO124">(CO124/INDEX($CX124:$DG124,,MATCH(EO$3,$CX$3:$DG$3,)))*$DG124</f>
        <v>0</v>
      </c>
      <c r="EP124" cm="1">
        <f t="array" ref="EP124">(CP124/INDEX($CX124:$DG124,,MATCH(EP$3,$CX$3:$DG$3,)))*$DG124</f>
        <v>0</v>
      </c>
      <c r="EQ124" cm="1">
        <f t="array" ref="EQ124">(CQ124/INDEX($CX124:$DG124,,MATCH(EQ$3,$CX$3:$DG$3,)))*$DG124</f>
        <v>0</v>
      </c>
      <c r="ER124" cm="1">
        <f t="array" ref="ER124">(CR124/INDEX($CX124:$DG124,,MATCH(ER$3,$CX$3:$DG$3,)))*$DG124</f>
        <v>0</v>
      </c>
      <c r="ES124" cm="1">
        <f t="array" ref="ES124">(CS124/INDEX($CX124:$DG124,,MATCH(ES$3,$CX$3:$DG$3,)))*$DG124</f>
        <v>0</v>
      </c>
      <c r="ET124" cm="1">
        <f t="array" ref="ET124">(CT124/INDEX($CX124:$DG124,,MATCH(ET$3,$CX$3:$DG$3,)))*$DG124</f>
        <v>0</v>
      </c>
      <c r="EU124" cm="1">
        <f t="array" ref="EU124">(CU124/INDEX($CX124:$DG124,,MATCH(EU$3,$CX$3:$DG$3,)))*$DG124</f>
        <v>0</v>
      </c>
      <c r="EV124" cm="1">
        <f t="array" ref="EV124">(CV124/INDEX($CX124:$DG124,,MATCH(EV$3,$CX$3:$DG$3,)))*$DG124</f>
        <v>0</v>
      </c>
      <c r="EW124">
        <f t="shared" si="94"/>
        <v>0</v>
      </c>
      <c r="EY124" s="96">
        <f t="shared" si="152"/>
        <v>0</v>
      </c>
      <c r="EZ124" s="96">
        <f t="shared" si="153"/>
        <v>0</v>
      </c>
      <c r="FA124" s="96">
        <f t="shared" si="154"/>
        <v>0</v>
      </c>
      <c r="FB124" s="96">
        <f t="shared" si="155"/>
        <v>0</v>
      </c>
      <c r="FC124" s="96">
        <f t="shared" si="156"/>
        <v>0</v>
      </c>
      <c r="FD124" s="96">
        <f t="shared" si="157"/>
        <v>0</v>
      </c>
      <c r="FE124" s="96">
        <f t="shared" si="158"/>
        <v>0</v>
      </c>
      <c r="FF124" s="96">
        <f t="shared" si="159"/>
        <v>0</v>
      </c>
      <c r="FG124" s="96">
        <f t="shared" si="160"/>
        <v>0</v>
      </c>
      <c r="FH124" s="96">
        <f t="shared" si="161"/>
        <v>0</v>
      </c>
      <c r="FJ124" s="96">
        <f t="shared" si="106"/>
        <v>0</v>
      </c>
      <c r="FK124" s="96" t="str">
        <f>IF(AND('Country-wise data'!FJ124&gt;'non-R&amp;D ex_typologies'!$C$17,'Country-wise data'!FJ124&lt;'non-R&amp;D ex_typologies'!$D$17),"Small",IF(AND('Country-wise data'!FJ124&gt;'non-R&amp;D ex_typologies'!$E$17,'Country-wise data'!$FJ$4&lt;'non-R&amp;D ex_typologies'!$F$17),"Medium","Large"))</f>
        <v>Large</v>
      </c>
      <c r="FL124" t="str">
        <f>IF($FK124='non-R&amp;D ex_typologies'!$C$16,IF(AND('Country-wise data'!EY124&gt;'non-R&amp;D ex_typologies'!$C$21,'Country-wise data'!EY124&lt;'non-R&amp;D ex_typologies'!$D$21),'non-R&amp;D ex_typologies'!$B$21,IF(AND('Country-wise data'!EY124&gt;'non-R&amp;D ex_typologies'!$C$19,'Country-wise data'!EY124&lt;'non-R&amp;D ex_typologies'!$D$19),'non-R&amp;D ex_typologies'!$B$19,'non-R&amp;D ex_typologies'!$B$20)),IF($FK124='non-R&amp;D ex_typologies'!$E$16,IF(AND('Country-wise data'!EY124&gt;'non-R&amp;D ex_typologies'!$E$21,'Country-wise data'!EY124&lt;'non-R&amp;D ex_typologies'!$F$21),'non-R&amp;D ex_typologies'!$B$21,IF(AND('Country-wise data'!EY124&gt;'non-R&amp;D ex_typologies'!$E$19,'Country-wise data'!EY124&lt;'non-R&amp;D ex_typologies'!$F$19),'non-R&amp;D ex_typologies'!$B$19,'non-R&amp;D ex_typologies'!$B$20)),IF(AND('Country-wise data'!EY124&gt;'non-R&amp;D ex_typologies'!$G$21,'Country-wise data'!EY124&lt;'non-R&amp;D ex_typologies'!$H$21),'non-R&amp;D ex_typologies'!$B$21,IF(AND('Country-wise data'!EY124&gt;'non-R&amp;D ex_typologies'!$G$19,'Country-wise data'!EY124&lt;'non-R&amp;D ex_typologies'!$H$19),'non-R&amp;D ex_typologies'!$B$19,'non-R&amp;D ex_typologies'!$B$20))))</f>
        <v xml:space="preserve">Research heavy </v>
      </c>
      <c r="FM124" t="str">
        <f>IF($FK124='non-R&amp;D ex_typologies'!$C$16,IF(AND('Country-wise data'!EZ124&gt;'non-R&amp;D ex_typologies'!$C$21,'Country-wise data'!EZ124&lt;'non-R&amp;D ex_typologies'!$D$21),'non-R&amp;D ex_typologies'!$B$21,IF(AND('Country-wise data'!EZ124&gt;'non-R&amp;D ex_typologies'!$C$19,'Country-wise data'!EZ124&lt;'non-R&amp;D ex_typologies'!$D$19),'non-R&amp;D ex_typologies'!$B$19,'non-R&amp;D ex_typologies'!$B$20)),IF($FK124='non-R&amp;D ex_typologies'!$E$16,IF(AND('Country-wise data'!EZ124&gt;'non-R&amp;D ex_typologies'!$E$21,'Country-wise data'!EZ124&lt;'non-R&amp;D ex_typologies'!$F$21),'non-R&amp;D ex_typologies'!$B$21,IF(AND('Country-wise data'!EZ124&gt;'non-R&amp;D ex_typologies'!$E$19,'Country-wise data'!EZ124&lt;'non-R&amp;D ex_typologies'!$F$19),'non-R&amp;D ex_typologies'!$B$19,'non-R&amp;D ex_typologies'!$B$20)),IF(AND('Country-wise data'!EZ124&gt;'non-R&amp;D ex_typologies'!$G$21,'Country-wise data'!EZ124&lt;'non-R&amp;D ex_typologies'!$H$21),'non-R&amp;D ex_typologies'!$B$21,IF(AND('Country-wise data'!EZ124&gt;'non-R&amp;D ex_typologies'!$G$19,'Country-wise data'!EZ124&lt;'non-R&amp;D ex_typologies'!$H$19),'non-R&amp;D ex_typologies'!$B$19,'non-R&amp;D ex_typologies'!$B$20))))</f>
        <v xml:space="preserve">Research heavy </v>
      </c>
      <c r="FN124" t="str">
        <f>IF($FK124='non-R&amp;D ex_typologies'!$C$16,IF(AND('Country-wise data'!FA124&gt;'non-R&amp;D ex_typologies'!$C$21,'Country-wise data'!FA124&lt;'non-R&amp;D ex_typologies'!$D$21),'non-R&amp;D ex_typologies'!$B$21,IF(AND('Country-wise data'!FA124&gt;'non-R&amp;D ex_typologies'!$C$19,'Country-wise data'!FA124&lt;'non-R&amp;D ex_typologies'!$D$19),'non-R&amp;D ex_typologies'!$B$19,'non-R&amp;D ex_typologies'!$B$20)),IF($FK124='non-R&amp;D ex_typologies'!$E$16,IF(AND('Country-wise data'!FA124&gt;'non-R&amp;D ex_typologies'!$E$21,'Country-wise data'!FA124&lt;'non-R&amp;D ex_typologies'!$F$21),'non-R&amp;D ex_typologies'!$B$21,IF(AND('Country-wise data'!FA124&gt;'non-R&amp;D ex_typologies'!$E$19,'Country-wise data'!FA124&lt;'non-R&amp;D ex_typologies'!$F$19),'non-R&amp;D ex_typologies'!$B$19,'non-R&amp;D ex_typologies'!$B$20)),IF(AND('Country-wise data'!FA124&gt;'non-R&amp;D ex_typologies'!$G$21,'Country-wise data'!FA124&lt;'non-R&amp;D ex_typologies'!$H$21),'non-R&amp;D ex_typologies'!$B$21,IF(AND('Country-wise data'!FA124&gt;'non-R&amp;D ex_typologies'!$G$19,'Country-wise data'!FA124&lt;'non-R&amp;D ex_typologies'!$H$19),'non-R&amp;D ex_typologies'!$B$19,'non-R&amp;D ex_typologies'!$B$20))))</f>
        <v xml:space="preserve">Research heavy </v>
      </c>
      <c r="FO124" t="str">
        <f>IF($FK124='non-R&amp;D ex_typologies'!$C$16,IF(AND('Country-wise data'!FB124&gt;'non-R&amp;D ex_typologies'!$C$21,'Country-wise data'!FB124&lt;'non-R&amp;D ex_typologies'!$D$21),'non-R&amp;D ex_typologies'!$B$21,IF(AND('Country-wise data'!FB124&gt;'non-R&amp;D ex_typologies'!$C$19,'Country-wise data'!FB124&lt;'non-R&amp;D ex_typologies'!$D$19),'non-R&amp;D ex_typologies'!$B$19,'non-R&amp;D ex_typologies'!$B$20)),IF($FK124='non-R&amp;D ex_typologies'!$E$16,IF(AND('Country-wise data'!FB124&gt;'non-R&amp;D ex_typologies'!$E$21,'Country-wise data'!FB124&lt;'non-R&amp;D ex_typologies'!$F$21),'non-R&amp;D ex_typologies'!$B$21,IF(AND('Country-wise data'!FB124&gt;'non-R&amp;D ex_typologies'!$E$19,'Country-wise data'!FB124&lt;'non-R&amp;D ex_typologies'!$F$19),'non-R&amp;D ex_typologies'!$B$19,'non-R&amp;D ex_typologies'!$B$20)),IF(AND('Country-wise data'!FB124&gt;'non-R&amp;D ex_typologies'!$G$21,'Country-wise data'!FB124&lt;'non-R&amp;D ex_typologies'!$H$21),'non-R&amp;D ex_typologies'!$B$21,IF(AND('Country-wise data'!FB124&gt;'non-R&amp;D ex_typologies'!$G$19,'Country-wise data'!FB124&lt;'non-R&amp;D ex_typologies'!$H$19),'non-R&amp;D ex_typologies'!$B$19,'non-R&amp;D ex_typologies'!$B$20))))</f>
        <v xml:space="preserve">Research heavy </v>
      </c>
      <c r="FP124" t="str">
        <f>IF($FK124='non-R&amp;D ex_typologies'!$C$16,IF(AND('Country-wise data'!FC124&gt;'non-R&amp;D ex_typologies'!$C$21,'Country-wise data'!FC124&lt;'non-R&amp;D ex_typologies'!$D$21),'non-R&amp;D ex_typologies'!$B$21,IF(AND('Country-wise data'!FC124&gt;'non-R&amp;D ex_typologies'!$C$19,'Country-wise data'!FC124&lt;'non-R&amp;D ex_typologies'!$D$19),'non-R&amp;D ex_typologies'!$B$19,'non-R&amp;D ex_typologies'!$B$20)),IF($FK124='non-R&amp;D ex_typologies'!$E$16,IF(AND('Country-wise data'!FC124&gt;'non-R&amp;D ex_typologies'!$E$21,'Country-wise data'!FC124&lt;'non-R&amp;D ex_typologies'!$F$21),'non-R&amp;D ex_typologies'!$B$21,IF(AND('Country-wise data'!FC124&gt;'non-R&amp;D ex_typologies'!$E$19,'Country-wise data'!FC124&lt;'non-R&amp;D ex_typologies'!$F$19),'non-R&amp;D ex_typologies'!$B$19,'non-R&amp;D ex_typologies'!$B$20)),IF(AND('Country-wise data'!FC124&gt;'non-R&amp;D ex_typologies'!$G$21,'Country-wise data'!FC124&lt;'non-R&amp;D ex_typologies'!$H$21),'non-R&amp;D ex_typologies'!$B$21,IF(AND('Country-wise data'!FC124&gt;'non-R&amp;D ex_typologies'!$G$19,'Country-wise data'!FC124&lt;'non-R&amp;D ex_typologies'!$H$19),'non-R&amp;D ex_typologies'!$B$19,'non-R&amp;D ex_typologies'!$B$20))))</f>
        <v xml:space="preserve">Research heavy </v>
      </c>
      <c r="FQ124" t="str">
        <f>IF($FK124='non-R&amp;D ex_typologies'!$C$16,IF(AND('Country-wise data'!FD124&gt;'non-R&amp;D ex_typologies'!$C$21,'Country-wise data'!FD124&lt;'non-R&amp;D ex_typologies'!$D$21),'non-R&amp;D ex_typologies'!$B$21,IF(AND('Country-wise data'!FD124&gt;'non-R&amp;D ex_typologies'!$C$19,'Country-wise data'!FD124&lt;'non-R&amp;D ex_typologies'!$D$19),'non-R&amp;D ex_typologies'!$B$19,'non-R&amp;D ex_typologies'!$B$20)),IF($FK124='non-R&amp;D ex_typologies'!$E$16,IF(AND('Country-wise data'!FD124&gt;'non-R&amp;D ex_typologies'!$E$21,'Country-wise data'!FD124&lt;'non-R&amp;D ex_typologies'!$F$21),'non-R&amp;D ex_typologies'!$B$21,IF(AND('Country-wise data'!FD124&gt;'non-R&amp;D ex_typologies'!$E$19,'Country-wise data'!FD124&lt;'non-R&amp;D ex_typologies'!$F$19),'non-R&amp;D ex_typologies'!$B$19,'non-R&amp;D ex_typologies'!$B$20)),IF(AND('Country-wise data'!FD124&gt;'non-R&amp;D ex_typologies'!$G$21,'Country-wise data'!FD124&lt;'non-R&amp;D ex_typologies'!$H$21),'non-R&amp;D ex_typologies'!$B$21,IF(AND('Country-wise data'!FD124&gt;'non-R&amp;D ex_typologies'!$G$19,'Country-wise data'!FD124&lt;'non-R&amp;D ex_typologies'!$H$19),'non-R&amp;D ex_typologies'!$B$19,'non-R&amp;D ex_typologies'!$B$20))))</f>
        <v xml:space="preserve">Research heavy </v>
      </c>
      <c r="FR124" t="str">
        <f>IF($FK124='non-R&amp;D ex_typologies'!$C$16,IF(AND('Country-wise data'!FE124&gt;'non-R&amp;D ex_typologies'!$C$21,'Country-wise data'!FE124&lt;'non-R&amp;D ex_typologies'!$D$21),'non-R&amp;D ex_typologies'!$B$21,IF(AND('Country-wise data'!FE124&gt;'non-R&amp;D ex_typologies'!$C$19,'Country-wise data'!FE124&lt;'non-R&amp;D ex_typologies'!$D$19),'non-R&amp;D ex_typologies'!$B$19,'non-R&amp;D ex_typologies'!$B$20)),IF($FK124='non-R&amp;D ex_typologies'!$E$16,IF(AND('Country-wise data'!FE124&gt;'non-R&amp;D ex_typologies'!$E$21,'Country-wise data'!FE124&lt;'non-R&amp;D ex_typologies'!$F$21),'non-R&amp;D ex_typologies'!$B$21,IF(AND('Country-wise data'!FE124&gt;'non-R&amp;D ex_typologies'!$E$19,'Country-wise data'!FE124&lt;'non-R&amp;D ex_typologies'!$F$19),'non-R&amp;D ex_typologies'!$B$19,'non-R&amp;D ex_typologies'!$B$20)),IF(AND('Country-wise data'!FE124&gt;'non-R&amp;D ex_typologies'!$G$21,'Country-wise data'!FE124&lt;'non-R&amp;D ex_typologies'!$H$21),'non-R&amp;D ex_typologies'!$B$21,IF(AND('Country-wise data'!FE124&gt;'non-R&amp;D ex_typologies'!$G$19,'Country-wise data'!FE124&lt;'non-R&amp;D ex_typologies'!$H$19),'non-R&amp;D ex_typologies'!$B$19,'non-R&amp;D ex_typologies'!$B$20))))</f>
        <v xml:space="preserve">Research heavy </v>
      </c>
      <c r="FS124" t="str">
        <f>IF($FK124='non-R&amp;D ex_typologies'!$C$16,IF(AND('Country-wise data'!FF124&gt;'non-R&amp;D ex_typologies'!$C$21,'Country-wise data'!FF124&lt;'non-R&amp;D ex_typologies'!$D$21),'non-R&amp;D ex_typologies'!$B$21,IF(AND('Country-wise data'!FF124&gt;'non-R&amp;D ex_typologies'!$C$19,'Country-wise data'!FF124&lt;'non-R&amp;D ex_typologies'!$D$19),'non-R&amp;D ex_typologies'!$B$19,'non-R&amp;D ex_typologies'!$B$20)),IF($FK124='non-R&amp;D ex_typologies'!$E$16,IF(AND('Country-wise data'!FF124&gt;'non-R&amp;D ex_typologies'!$E$21,'Country-wise data'!FF124&lt;'non-R&amp;D ex_typologies'!$F$21),'non-R&amp;D ex_typologies'!$B$21,IF(AND('Country-wise data'!FF124&gt;'non-R&amp;D ex_typologies'!$E$19,'Country-wise data'!FF124&lt;'non-R&amp;D ex_typologies'!$F$19),'non-R&amp;D ex_typologies'!$B$19,'non-R&amp;D ex_typologies'!$B$20)),IF(AND('Country-wise data'!FF124&gt;'non-R&amp;D ex_typologies'!$G$21,'Country-wise data'!FF124&lt;'non-R&amp;D ex_typologies'!$H$21),'non-R&amp;D ex_typologies'!$B$21,IF(AND('Country-wise data'!FF124&gt;'non-R&amp;D ex_typologies'!$G$19,'Country-wise data'!FF124&lt;'non-R&amp;D ex_typologies'!$H$19),'non-R&amp;D ex_typologies'!$B$19,'non-R&amp;D ex_typologies'!$B$20))))</f>
        <v xml:space="preserve">Research heavy </v>
      </c>
      <c r="FT124" t="str">
        <f>IF($FK124='non-R&amp;D ex_typologies'!$C$16,IF(AND('Country-wise data'!FG124&gt;'non-R&amp;D ex_typologies'!$C$21,'Country-wise data'!FG124&lt;'non-R&amp;D ex_typologies'!$D$21),'non-R&amp;D ex_typologies'!$B$21,IF(AND('Country-wise data'!FG124&gt;'non-R&amp;D ex_typologies'!$C$19,'Country-wise data'!FG124&lt;'non-R&amp;D ex_typologies'!$D$19),'non-R&amp;D ex_typologies'!$B$19,'non-R&amp;D ex_typologies'!$B$20)),IF($FK124='non-R&amp;D ex_typologies'!$E$16,IF(AND('Country-wise data'!FG124&gt;'non-R&amp;D ex_typologies'!$E$21,'Country-wise data'!FG124&lt;'non-R&amp;D ex_typologies'!$F$21),'non-R&amp;D ex_typologies'!$B$21,IF(AND('Country-wise data'!FG124&gt;'non-R&amp;D ex_typologies'!$E$19,'Country-wise data'!FG124&lt;'non-R&amp;D ex_typologies'!$F$19),'non-R&amp;D ex_typologies'!$B$19,'non-R&amp;D ex_typologies'!$B$20)),IF(AND('Country-wise data'!FG124&gt;'non-R&amp;D ex_typologies'!$G$21,'Country-wise data'!FG124&lt;'non-R&amp;D ex_typologies'!$H$21),'non-R&amp;D ex_typologies'!$B$21,IF(AND('Country-wise data'!FG124&gt;'non-R&amp;D ex_typologies'!$G$19,'Country-wise data'!FG124&lt;'non-R&amp;D ex_typologies'!$H$19),'non-R&amp;D ex_typologies'!$B$19,'non-R&amp;D ex_typologies'!$B$20))))</f>
        <v xml:space="preserve">Research heavy </v>
      </c>
      <c r="FU124" t="str">
        <f>IF($FK124='non-R&amp;D ex_typologies'!$C$16,IF(AND('Country-wise data'!FH124&gt;'non-R&amp;D ex_typologies'!$C$21,'Country-wise data'!FH124&lt;'non-R&amp;D ex_typologies'!$D$21),'non-R&amp;D ex_typologies'!$B$21,IF(AND('Country-wise data'!FH124&gt;'non-R&amp;D ex_typologies'!$C$19,'Country-wise data'!FH124&lt;'non-R&amp;D ex_typologies'!$D$19),'non-R&amp;D ex_typologies'!$B$19,'non-R&amp;D ex_typologies'!$B$20)),IF($FK124='non-R&amp;D ex_typologies'!$E$16,IF(AND('Country-wise data'!FH124&gt;'non-R&amp;D ex_typologies'!$E$21,'Country-wise data'!FH124&lt;'non-R&amp;D ex_typologies'!$F$21),'non-R&amp;D ex_typologies'!$B$21,IF(AND('Country-wise data'!FH124&gt;'non-R&amp;D ex_typologies'!$E$19,'Country-wise data'!FH124&lt;'non-R&amp;D ex_typologies'!$F$19),'non-R&amp;D ex_typologies'!$B$19,'non-R&amp;D ex_typologies'!$B$20)),IF(AND('Country-wise data'!FH124&gt;'non-R&amp;D ex_typologies'!$G$21,'Country-wise data'!FH124&lt;'non-R&amp;D ex_typologies'!$H$21),'non-R&amp;D ex_typologies'!$B$21,IF(AND('Country-wise data'!FH124&gt;'non-R&amp;D ex_typologies'!$G$19,'Country-wise data'!FH124&lt;'non-R&amp;D ex_typologies'!$H$19),'non-R&amp;D ex_typologies'!$B$19,'non-R&amp;D ex_typologies'!$B$20))))</f>
        <v xml:space="preserve">Research heavy </v>
      </c>
    </row>
    <row r="125" spans="2:177" x14ac:dyDescent="0.35">
      <c r="B125" s="12" t="s">
        <v>303</v>
      </c>
      <c r="C125" t="s">
        <v>304</v>
      </c>
      <c r="D125" t="s">
        <v>368</v>
      </c>
      <c r="E125" t="s">
        <v>368</v>
      </c>
      <c r="F125" t="s">
        <v>369</v>
      </c>
      <c r="G125" s="55">
        <f>Assumptions!$C$13</f>
        <v>1.1000000000000001</v>
      </c>
      <c r="H125">
        <f>SUMIFS('IFPRI SPEED'!AL:AL,'IFPRI SPEED'!$A:$A,'Country-wise data'!$B125)*1000*G125</f>
        <v>0</v>
      </c>
      <c r="I125">
        <f>IF(SUMIFS('IFPRI SPEED'!AM:AM,'IFPRI SPEED'!$A:$A,'Country-wise data'!$B125)*1000=0,H125*(1+Assumptions!$C$9),SUMIFS('IFPRI SPEED'!AM:AM,'IFPRI SPEED'!$A:$A,'Country-wise data'!$B125)*1000*$G125)</f>
        <v>0</v>
      </c>
      <c r="J125">
        <f>IF(SUMIFS('IFPRI SPEED'!AN:AN,'IFPRI SPEED'!$A:$A,'Country-wise data'!$B125)*1000=0,I125*(1+Assumptions!$C$9),SUMIFS('IFPRI SPEED'!AN:AN,'IFPRI SPEED'!$A:$A,'Country-wise data'!$B125)*1000*$G125)</f>
        <v>0</v>
      </c>
      <c r="K125">
        <f>IF(SUMIFS('IFPRI SPEED'!AO:AO,'IFPRI SPEED'!$A:$A,'Country-wise data'!$B125)*1000=0,J125*(1+Assumptions!$C$9),SUMIFS('IFPRI SPEED'!AO:AO,'IFPRI SPEED'!$A:$A,'Country-wise data'!$B125)*1000*$G125)</f>
        <v>0</v>
      </c>
      <c r="L125">
        <f>IF(SUMIFS('IFPRI SPEED'!AP:AP,'IFPRI SPEED'!$A:$A,'Country-wise data'!$B125)*1000=0,K125*(1+Assumptions!$C$9),SUMIFS('IFPRI SPEED'!AP:AP,'IFPRI SPEED'!$A:$A,'Country-wise data'!$B125)*1000*$G125)</f>
        <v>0</v>
      </c>
      <c r="M125">
        <f>IF(SUMIFS('IFPRI SPEED'!AQ:AQ,'IFPRI SPEED'!$A:$A,'Country-wise data'!$B125)*1000=0,L125*(1+Assumptions!$C$9),SUMIFS('IFPRI SPEED'!AQ:AQ,'IFPRI SPEED'!$A:$A,'Country-wise data'!$B125)*1000*$G125)</f>
        <v>0</v>
      </c>
      <c r="N125">
        <f>IF(SUMIFS('IFPRI SPEED'!AR:AR,'IFPRI SPEED'!$A:$A,'Country-wise data'!$B125)*1000=0,M125*(1+Assumptions!$C$9),SUMIFS('IFPRI SPEED'!AR:AR,'IFPRI SPEED'!$A:$A,'Country-wise data'!$B125)*1000*$G125)</f>
        <v>0</v>
      </c>
      <c r="O125">
        <f>IF(SUMIFS('IFPRI SPEED'!AS:AS,'IFPRI SPEED'!$A:$A,'Country-wise data'!$B125)*1000=0,N125*(1+Assumptions!$C$9),SUMIFS('IFPRI SPEED'!AS:AS,'IFPRI SPEED'!$A:$A,'Country-wise data'!$B125)*1000*$G125)</f>
        <v>0</v>
      </c>
      <c r="P125">
        <f>IF(SUMIFS('IFPRI SPEED'!AT:AT,'IFPRI SPEED'!$A:$A,'Country-wise data'!$B125)*1000=0,O125*(1+Assumptions!$C$9),SUMIFS('IFPRI SPEED'!AT:AT,'IFPRI SPEED'!$A:$A,'Country-wise data'!$B125)*1000*$G125)</f>
        <v>0</v>
      </c>
      <c r="Q125">
        <f>IF(SUMIFS('IFPRI SPEED'!AU:AU,'IFPRI SPEED'!$A:$A,'Country-wise data'!$B125)*1000=0,P125*(1+Assumptions!$C$9),SUMIFS('IFPRI SPEED'!AU:AU,'IFPRI SPEED'!$A:$A,'Country-wise data'!$B125)*1000*$G125)</f>
        <v>0</v>
      </c>
      <c r="R125" s="36">
        <f t="shared" si="148"/>
        <v>0</v>
      </c>
      <c r="S125">
        <f>SUMIFS(FAOstat!CE:CE,FAOstat!$B:$B,'Country-wise data'!$B125)</f>
        <v>22864.485184000001</v>
      </c>
      <c r="T125">
        <f>SUMIFS(FAOstat!CF:CF,FAOstat!$B:$B,'Country-wise data'!$B125)</f>
        <v>21833.260179000001</v>
      </c>
      <c r="U125">
        <f>SUMIFS(FAOstat!CG:CG,FAOstat!$B:$B,'Country-wise data'!$B125)</f>
        <v>21344.217560000001</v>
      </c>
      <c r="V125">
        <f>SUMIFS(FAOstat!CH:CH,FAOstat!$B:$B,'Country-wise data'!$B125)</f>
        <v>19549.018513999999</v>
      </c>
      <c r="W125">
        <f>SUMIFS(FAOstat!CI:CI,FAOstat!$B:$B,'Country-wise data'!$B125)</f>
        <v>25061.589950000001</v>
      </c>
      <c r="X125">
        <f>SUMIFS(FAOstat!CJ:CJ,FAOstat!$B:$B,'Country-wise data'!$B125)</f>
        <v>26818.149889</v>
      </c>
      <c r="Y125">
        <f>SUMIFS(FAOstat!CK:CK,FAOstat!$B:$B,'Country-wise data'!$B125)</f>
        <v>21762.988014999999</v>
      </c>
      <c r="Z125">
        <f>SUMIFS(FAOstat!CL:CL,FAOstat!$B:$B,'Country-wise data'!$B125)</f>
        <v>31337.231572000001</v>
      </c>
      <c r="AA125">
        <f>SUMIFS(FAOstat!CM:CM,FAOstat!$B:$B,'Country-wise data'!$B125)</f>
        <v>12055.369070000001</v>
      </c>
      <c r="AB125">
        <f>SUMIFS(FAOstat!CN:CN,FAOstat!$B:$B,'Country-wise data'!$B125)</f>
        <v>12296.476451400002</v>
      </c>
      <c r="AC125" s="53">
        <f>IFERROR(INDEX('ASTI data (new)'!$AF$6:$AL$130,MATCH('Country-wise data'!$B125,'ASTI data (new)'!$C$6:$C$130,),MATCH('Country-wise data'!AC$3,'ASTI data (new)'!$AF$5:$AL$5,)),(INDEX(Assumptions!$G$154:$P$345,MATCH('Country-wise data'!$B125,Assumptions!$B$154:$B$344,),MATCH('Country-wise data'!AC$3,Assumptions!$G$153:$P$153,))*S125))</f>
        <v>33.103243868095895</v>
      </c>
      <c r="AD125" s="53">
        <f>IFERROR(INDEX('ASTI data (new)'!$AF$6:$AL$130,MATCH('Country-wise data'!$B125,'ASTI data (new)'!$C$6:$C$130,),MATCH('Country-wise data'!AD$3,'ASTI data (new)'!$AF$5:$AL$5,)),(INDEX(Assumptions!$G$154:$P$345,MATCH('Country-wise data'!$B125,Assumptions!$B$154:$B$344,),MATCH('Country-wise data'!AD$3,Assumptions!$G$153:$P$153,))*T125))</f>
        <v>29.375715421152879</v>
      </c>
      <c r="AE125" s="53">
        <f>IFERROR(INDEX('ASTI data (new)'!$AF$6:$AL$130,MATCH('Country-wise data'!$B125,'ASTI data (new)'!$C$6:$C$130,),MATCH('Country-wise data'!AE$3,'ASTI data (new)'!$AF$5:$AL$5,)),(INDEX(Assumptions!$G$154:$P$345,MATCH('Country-wise data'!$B125,Assumptions!$B$154:$B$344,),MATCH('Country-wise data'!AE$3,Assumptions!$G$153:$P$153,))*U125))</f>
        <v>33.756184717930843</v>
      </c>
      <c r="AF125" s="53">
        <f>IFERROR(INDEX('ASTI data (new)'!$AF$6:$AL$130,MATCH('Country-wise data'!$B125,'ASTI data (new)'!$C$6:$C$130,),MATCH('Country-wise data'!AF$3,'ASTI data (new)'!$AF$5:$AL$5,)),(INDEX(Assumptions!$G$154:$P$345,MATCH('Country-wise data'!$B125,Assumptions!$B$154:$B$344,),MATCH('Country-wise data'!AF$3,Assumptions!$G$153:$P$153,))*V125))</f>
        <v>38.595035912106667</v>
      </c>
      <c r="AG125" s="53">
        <f>IFERROR(INDEX('ASTI data (new)'!$AF$6:$AL$130,MATCH('Country-wise data'!$B125,'ASTI data (new)'!$C$6:$C$130,),MATCH('Country-wise data'!AG$3,'ASTI data (new)'!$AF$5:$AL$5,)),(INDEX(Assumptions!$G$154:$P$345,MATCH('Country-wise data'!$B125,Assumptions!$B$154:$B$344,),MATCH('Country-wise data'!AG$3,Assumptions!$G$153:$P$153,))*W125))</f>
        <v>42.857357546094462</v>
      </c>
      <c r="AH125" s="53">
        <f>IFERROR(INDEX('ASTI data (new)'!$AF$6:$AL$130,MATCH('Country-wise data'!$B125,'ASTI data (new)'!$C$6:$C$130,),MATCH('Country-wise data'!AH$3,'ASTI data (new)'!$AF$5:$AL$5,)),(INDEX(Assumptions!$G$154:$P$345,MATCH('Country-wise data'!$B125,Assumptions!$B$154:$B$344,),MATCH('Country-wise data'!AH$3,Assumptions!$G$153:$P$153,))*X125))</f>
        <v>42.075853728697091</v>
      </c>
      <c r="AI125" s="53">
        <f>IFERROR(INDEX('ASTI data (new)'!$AF$6:$AL$130,MATCH('Country-wise data'!$B125,'ASTI data (new)'!$C$6:$C$130,),MATCH('Country-wise data'!AI$3,'ASTI data (new)'!$AF$5:$AL$5,)),(INDEX(Assumptions!$G$154:$P$345,MATCH('Country-wise data'!$B125,Assumptions!$B$154:$B$344,),MATCH('Country-wise data'!AI$3,Assumptions!$G$153:$P$153,))*Y125))</f>
        <v>34.397903076830119</v>
      </c>
      <c r="AJ125" s="53">
        <f t="shared" ref="AJ125:AL125" si="177">IFERROR((1+($AI125/$AF125)^(1/3)-1)*AI125,0)</f>
        <v>33.102856761107397</v>
      </c>
      <c r="AK125" s="53">
        <f t="shared" si="177"/>
        <v>31.856567631429446</v>
      </c>
      <c r="AL125" s="53">
        <f t="shared" si="177"/>
        <v>30.657200028976852</v>
      </c>
      <c r="AM125" s="55" cm="1">
        <f t="array" ref="AM125">INDEX('non-R&amp;D ex_typologies'!$J$8:$J$10,MATCH('Country-wise data'!FL125,'non-R&amp;D ex_typologies'!$F$8:$F$10,),)*'Country-wise data'!AC125</f>
        <v>96.711943408360867</v>
      </c>
      <c r="AN125" s="55" cm="1">
        <f t="array" ref="AN125">INDEX('non-R&amp;D ex_typologies'!$J$8:$J$10,MATCH('Country-wise data'!FM125,'non-R&amp;D ex_typologies'!$F$8:$F$10,),)*'Country-wise data'!AD125</f>
        <v>85.821877116058744</v>
      </c>
      <c r="AO125" s="55" cm="1">
        <f t="array" ref="AO125">INDEX('non-R&amp;D ex_typologies'!$J$8:$J$10,MATCH('Country-wise data'!FN125,'non-R&amp;D ex_typologies'!$F$8:$F$10,),)*'Country-wise data'!AE125</f>
        <v>98.619526205075985</v>
      </c>
      <c r="AP125" s="55" cm="1">
        <f t="array" ref="AP125">INDEX('non-R&amp;D ex_typologies'!$J$8:$J$10,MATCH('Country-wise data'!FO125,'non-R&amp;D ex_typologies'!$F$8:$F$10,),)*'Country-wise data'!AF125</f>
        <v>112.75634931272418</v>
      </c>
      <c r="AQ125" s="55" cm="1">
        <f t="array" ref="AQ125">INDEX('non-R&amp;D ex_typologies'!$J$8:$J$10,MATCH('Country-wise data'!FP125,'non-R&amp;D ex_typologies'!$F$8:$F$10,),)*'Country-wise data'!AG125</f>
        <v>125.20882709094413</v>
      </c>
      <c r="AR125" s="55" cm="1">
        <f t="array" ref="AR125">INDEX('non-R&amp;D ex_typologies'!$J$8:$J$10,MATCH('Country-wise data'!FQ125,'non-R&amp;D ex_typologies'!$F$8:$F$10,),)*'Country-wise data'!AH125</f>
        <v>122.92564441365988</v>
      </c>
      <c r="AS125" s="55" cm="1">
        <f t="array" ref="AS125">INDEX('non-R&amp;D ex_typologies'!$J$8:$J$10,MATCH('Country-wise data'!FR125,'non-R&amp;D ex_typologies'!$F$8:$F$10,),)*'Country-wise data'!AI125</f>
        <v>100.49432221773462</v>
      </c>
      <c r="AT125" s="55" cm="1">
        <f t="array" ref="AT125">INDEX('non-R&amp;D ex_typologies'!$J$8:$J$10,MATCH('Country-wise data'!FS125,'non-R&amp;D ex_typologies'!$F$8:$F$10,),)*'Country-wise data'!AJ125</f>
        <v>96.7108124657465</v>
      </c>
      <c r="AU125" s="55" cm="1">
        <f t="array" ref="AU125">INDEX('non-R&amp;D ex_typologies'!$J$8:$J$10,MATCH('Country-wise data'!FT125,'non-R&amp;D ex_typologies'!$F$8:$F$10,),)*'Country-wise data'!AK125</f>
        <v>93.069748035319648</v>
      </c>
      <c r="AV125" s="55" cm="1">
        <f t="array" ref="AV125">INDEX('non-R&amp;D ex_typologies'!$J$8:$J$10,MATCH('Country-wise data'!FU125,'non-R&amp;D ex_typologies'!$F$8:$F$10,),)*'Country-wise data'!AL125</f>
        <v>89.565766003939103</v>
      </c>
      <c r="AW125">
        <f t="shared" si="150"/>
        <v>1371.6627349619855</v>
      </c>
      <c r="AX125" s="53">
        <f>INDEX('GDP deflators'!$AB$3:$AK$155,MATCH('Country-wise data'!$B125,'GDP deflators'!$B$3:$B$155,),MATCH('Country-wise data'!AX$3,'GDP deflators'!$D$2:$M$2,))</f>
        <v>16.801866408088035</v>
      </c>
      <c r="AY125" s="53">
        <f>INDEX('GDP deflators'!$AB$3:$AK$155,MATCH('Country-wise data'!$B125,'GDP deflators'!$B$3:$B$155,),MATCH('Country-wise data'!AY$3,'GDP deflators'!$D$2:$M$2,))</f>
        <v>18.353940241095728</v>
      </c>
      <c r="AZ125" s="53">
        <f>INDEX('GDP deflators'!$AB$3:$AK$155,MATCH('Country-wise data'!$B125,'GDP deflators'!$B$3:$B$155,),MATCH('Country-wise data'!AZ$3,'GDP deflators'!$D$2:$M$2,))</f>
        <v>24.885082013252045</v>
      </c>
      <c r="BA125" s="53">
        <f>INDEX('GDP deflators'!$AB$3:$AK$155,MATCH('Country-wise data'!$B125,'GDP deflators'!$B$3:$B$155,),MATCH('Country-wise data'!BA$3,'GDP deflators'!$D$2:$M$2,))</f>
        <v>33.570826351421154</v>
      </c>
      <c r="BB125" s="53">
        <f>INDEX('GDP deflators'!$AB$3:$AK$155,MATCH('Country-wise data'!$B125,'GDP deflators'!$B$3:$B$155,),MATCH('Country-wise data'!BB$3,'GDP deflators'!$D$2:$M$2,))</f>
        <v>44.949711066645619</v>
      </c>
      <c r="BC125" s="53">
        <f>INDEX('GDP deflators'!$AB$3:$AK$155,MATCH('Country-wise data'!$B125,'GDP deflators'!$B$3:$B$155,),MATCH('Country-wise data'!BC$3,'GDP deflators'!$D$2:$M$2,))</f>
        <v>52.997399708418399</v>
      </c>
      <c r="BD125" s="53">
        <f>INDEX('GDP deflators'!$AB$3:$AK$155,MATCH('Country-wise data'!$B125,'GDP deflators'!$B$3:$B$155,),MATCH('Country-wise data'!BD$3,'GDP deflators'!$D$2:$M$2,))</f>
        <v>51.54245514444932</v>
      </c>
      <c r="BE125" s="53">
        <f>INDEX('GDP deflators'!$AB$3:$AK$155,MATCH('Country-wise data'!$B125,'GDP deflators'!$B$3:$B$155,),MATCH('Country-wise data'!BE$3,'GDP deflators'!$D$2:$M$2,))</f>
        <v>68.479994878312482</v>
      </c>
      <c r="BF125" s="53">
        <f>INDEX('GDP deflators'!$AB$3:$AK$155,MATCH('Country-wise data'!$B125,'GDP deflators'!$B$3:$B$155,),MATCH('Country-wise data'!BF$3,'GDP deflators'!$D$2:$M$2,))</f>
        <v>84.870531194582313</v>
      </c>
      <c r="BG125" s="53">
        <f>INDEX('GDP deflators'!$AB$3:$AK$155,MATCH('Country-wise data'!$B125,'GDP deflators'!$B$3:$B$155,),MATCH('Country-wise data'!BG$3,'GDP deflators'!$D$2:$M$2,))</f>
        <v>100</v>
      </c>
      <c r="BH125" cm="1">
        <f t="array" ref="BH125">H125/(INDEX($AX125:$BG125,,MATCH(BH$3,$AX$3:$BG$3,))/100)</f>
        <v>0</v>
      </c>
      <c r="BI125" cm="1">
        <f t="array" ref="BI125">I125/(INDEX($AX125:$BG125,,MATCH(BI$3,$AX$3:$BG$3,))/100)</f>
        <v>0</v>
      </c>
      <c r="BJ125" cm="1">
        <f t="array" ref="BJ125">J125/(INDEX($AX125:$BG125,,MATCH(BJ$3,$AX$3:$BG$3,))/100)</f>
        <v>0</v>
      </c>
      <c r="BK125" cm="1">
        <f t="array" ref="BK125">K125/(INDEX($AX125:$BG125,,MATCH(BK$3,$AX$3:$BG$3,))/100)</f>
        <v>0</v>
      </c>
      <c r="BL125" cm="1">
        <f t="array" ref="BL125">L125/(INDEX($AX125:$BG125,,MATCH(BL$3,$AX$3:$BG$3,))/100)</f>
        <v>0</v>
      </c>
      <c r="BM125" cm="1">
        <f t="array" ref="BM125">M125/(INDEX($AX125:$BG125,,MATCH(BM$3,$AX$3:$BG$3,))/100)</f>
        <v>0</v>
      </c>
      <c r="BN125" cm="1">
        <f t="array" ref="BN125">N125/(INDEX($AX125:$BG125,,MATCH(BN$3,$AX$3:$BG$3,))/100)</f>
        <v>0</v>
      </c>
      <c r="BO125" cm="1">
        <f t="array" ref="BO125">O125/(INDEX($AX125:$BG125,,MATCH(BO$3,$AX$3:$BG$3,))/100)</f>
        <v>0</v>
      </c>
      <c r="BP125" cm="1">
        <f t="array" ref="BP125">P125/(INDEX($AX125:$BG125,,MATCH(BP$3,$AX$3:$BG$3,))/100)</f>
        <v>0</v>
      </c>
      <c r="BQ125" cm="1">
        <f t="array" ref="BQ125">Q125/(INDEX($AX125:$BG125,,MATCH(BQ$3,$AX$3:$BG$3,))/100)</f>
        <v>0</v>
      </c>
      <c r="BS125" cm="1">
        <f t="array" ref="BS125">S125/(INDEX($AX125:$BG125,,MATCH(BS$3,$AX$3:$BG$3,))/100)</f>
        <v>136083.00785556514</v>
      </c>
      <c r="BT125" cm="1">
        <f t="array" ref="BT125">T125/(INDEX($AX125:$BG125,,MATCH(BT$3,$AX$3:$BG$3,))/100)</f>
        <v>118956.80105852059</v>
      </c>
      <c r="BU125" cm="1">
        <f t="array" ref="BU125">U125/(INDEX($AX125:$BG125,,MATCH(BU$3,$AX$3:$BG$3,))/100)</f>
        <v>85771.136091227541</v>
      </c>
      <c r="BV125" cm="1">
        <f t="array" ref="BV125">V125/(INDEX($AX125:$BG125,,MATCH(BV$3,$AX$3:$BG$3,))/100)</f>
        <v>58232.163573693004</v>
      </c>
      <c r="BW125" cm="1">
        <f t="array" ref="BW125">W125/(INDEX($AX125:$BG125,,MATCH(BW$3,$AX$3:$BG$3,))/100)</f>
        <v>55754.729797577376</v>
      </c>
      <c r="BX125" cm="1">
        <f t="array" ref="BX125">X125/(INDEX($AX125:$BG125,,MATCH(BX$3,$AX$3:$BG$3,))/100)</f>
        <v>50602.765487643454</v>
      </c>
      <c r="BY125" cm="1">
        <f t="array" ref="BY125">Y125/(INDEX($AX125:$BG125,,MATCH(BY$3,$AX$3:$BG$3,))/100)</f>
        <v>42223.421360136133</v>
      </c>
      <c r="BZ125" cm="1">
        <f t="array" ref="BZ125">Z125/(INDEX($AX125:$BG125,,MATCH(BZ$3,$AX$3:$BG$3,))/100)</f>
        <v>45761.147657334972</v>
      </c>
      <c r="CA125" cm="1">
        <f t="array" ref="CA125">AA125/(INDEX($AX125:$BG125,,MATCH(CA$3,$AX$3:$BG$3,))/100)</f>
        <v>14204.422784111845</v>
      </c>
      <c r="CB125" cm="1">
        <f t="array" ref="CB125">AB125/(INDEX($AX125:$BG125,,MATCH(CB$3,$AX$3:$BG$3,))/100)</f>
        <v>12296.476451400002</v>
      </c>
      <c r="CC125" cm="1">
        <f t="array" ref="CC125">AC125/(INDEX($AX125:$BG125,,MATCH(CC$3,$AX$3:$BG$3,))/100)</f>
        <v>197.02123004716159</v>
      </c>
      <c r="CD125" cm="1">
        <f t="array" ref="CD125">AD125/(INDEX($AX125:$BG125,,MATCH(CD$3,$AX$3:$BG$3,))/100)</f>
        <v>160.05127528626602</v>
      </c>
      <c r="CE125" cm="1">
        <f t="array" ref="CE125">AE125/(INDEX($AX125:$BG125,,MATCH(CE$3,$AX$3:$BG$3,))/100)</f>
        <v>135.64827594281053</v>
      </c>
      <c r="CF125" cm="1">
        <f t="array" ref="CF125">AF125/(INDEX($AX125:$BG125,,MATCH(CF$3,$AX$3:$BG$3,))/100)</f>
        <v>114.96599907339733</v>
      </c>
      <c r="CG125" cm="1">
        <f t="array" ref="CG125">AG125/(INDEX($AX125:$BG125,,MATCH(CG$3,$AX$3:$BG$3,))/100)</f>
        <v>95.345123537170494</v>
      </c>
      <c r="CH125" cm="1">
        <f t="array" ref="CH125">AH125/(INDEX($AX125:$BG125,,MATCH(CH$3,$AX$3:$BG$3,))/100)</f>
        <v>79.392298414998521</v>
      </c>
      <c r="CI125" cm="1">
        <f t="array" ref="CI125">AI125/(INDEX($AX125:$BG125,,MATCH(CI$3,$AX$3:$BG$3,))/100)</f>
        <v>66.737028689124216</v>
      </c>
      <c r="CJ125" cm="1">
        <f t="array" ref="CJ125">AJ125/(INDEX($AX125:$BG125,,MATCH(CJ$3,$AX$3:$BG$3,))/100)</f>
        <v>48.339455661365747</v>
      </c>
      <c r="CK125" cm="1">
        <f t="array" ref="CK125">AK125/(INDEX($AX125:$BG125,,MATCH(CK$3,$AX$3:$BG$3,))/100)</f>
        <v>37.535487504363587</v>
      </c>
      <c r="CL125" cm="1">
        <f t="array" ref="CL125">AL125/(INDEX($AX125:$BG125,,MATCH(CL$3,$AX$3:$BG$3,))/100)</f>
        <v>30.657200028976852</v>
      </c>
      <c r="CM125" cm="1">
        <f t="array" ref="CM125">AM125/(INDEX($AX125:$BG125,,MATCH(CM$3,$AX$3:$BG$3,))/100)</f>
        <v>575.60238285078822</v>
      </c>
      <c r="CN125" cm="1">
        <f t="array" ref="CN125">AN125/(INDEX($AX125:$BG125,,MATCH(CN$3,$AX$3:$BG$3,))/100)</f>
        <v>467.59374820180403</v>
      </c>
      <c r="CO125" cm="1">
        <f t="array" ref="CO125">AO125/(INDEX($AX125:$BG125,,MATCH(CO$3,$AX$3:$BG$3,))/100)</f>
        <v>396.29978375220202</v>
      </c>
      <c r="CP125" cm="1">
        <f t="array" ref="CP125">AP125/(INDEX($AX125:$BG125,,MATCH(CP$3,$AX$3:$BG$3,))/100)</f>
        <v>335.87600177721237</v>
      </c>
      <c r="CQ125" cm="1">
        <f t="array" ref="CQ125">AQ125/(INDEX($AX125:$BG125,,MATCH(CQ$3,$AX$3:$BG$3,))/100)</f>
        <v>278.55312997518644</v>
      </c>
      <c r="CR125" cm="1">
        <f t="array" ref="CR125">AR125/(INDEX($AX125:$BG125,,MATCH(CR$3,$AX$3:$BG$3,))/100)</f>
        <v>231.94655792543287</v>
      </c>
      <c r="CS125" cm="1">
        <f t="array" ref="CS125">AS125/(INDEX($AX125:$BG125,,MATCH(CS$3,$AX$3:$BG$3,))/100)</f>
        <v>194.97387529580456</v>
      </c>
      <c r="CT125" cm="1">
        <f t="array" ref="CT125">AT125/(INDEX($AX125:$BG125,,MATCH(CT$3,$AX$3:$BG$3,))/100)</f>
        <v>141.22491194340711</v>
      </c>
      <c r="CU125" cm="1">
        <f t="array" ref="CU125">AU125/(INDEX($AX125:$BG125,,MATCH(CU$3,$AX$3:$BG$3,))/100)</f>
        <v>109.66085250714295</v>
      </c>
      <c r="CV125" cm="1">
        <f t="array" ref="CV125">AV125/(INDEX($AX125:$BG125,,MATCH(CV$3,$AX$3:$BG$3,))/100)</f>
        <v>89.565766003939103</v>
      </c>
      <c r="CW125">
        <f t="shared" si="151"/>
        <v>3786.9903844185551</v>
      </c>
      <c r="CX125">
        <f>IFERROR(1/INDEX('exch rates'!$BC$5:$BL$268,MATCH('Country-wise data'!$B125,'exch rates'!$A$5:$A$268,),MATCH(CX$3,'exch rates'!$BC$4:$BL$4,)),1)</f>
        <v>0.43365117127868419</v>
      </c>
      <c r="CY125">
        <f>IFERROR(1/INDEX('exch rates'!$BC$5:$BL$268,MATCH('Country-wise data'!$B125,'exch rates'!$A$5:$A$268,),MATCH(CY$3,'exch rates'!$BC$4:$BL$4,)),1)</f>
        <v>0.37500661580464917</v>
      </c>
      <c r="CZ125">
        <f>IFERROR(1/INDEX('exch rates'!$BC$5:$BL$268,MATCH('Country-wise data'!$B125,'exch rates'!$A$5:$A$268,),MATCH(CZ$3,'exch rates'!$BC$4:$BL$4,)),1)</f>
        <v>0.27988011801611667</v>
      </c>
      <c r="DA125">
        <f>IFERROR(1/INDEX('exch rates'!$BC$5:$BL$268,MATCH('Country-wise data'!$B125,'exch rates'!$A$5:$A$268,),MATCH(DA$3,'exch rates'!$BC$4:$BL$4,)),1)</f>
        <v>0.21022710521178897</v>
      </c>
      <c r="DB125">
        <f>IFERROR(1/INDEX('exch rates'!$BC$5:$BL$268,MATCH('Country-wise data'!$B125,'exch rates'!$A$5:$A$268,),MATCH(DB$3,'exch rates'!$BC$4:$BL$4,)),1)</f>
        <v>0.17431118031910556</v>
      </c>
      <c r="DC125">
        <f>IFERROR(1/INDEX('exch rates'!$BC$5:$BL$268,MATCH('Country-wise data'!$B125,'exch rates'!$A$5:$A$268,),MATCH(DC$3,'exch rates'!$BC$4:$BL$4,)),1)</f>
        <v>0.16595492477474671</v>
      </c>
      <c r="DD125">
        <f>IFERROR(1/INDEX('exch rates'!$BC$5:$BL$268,MATCH('Country-wise data'!$B125,'exch rates'!$A$5:$A$268,),MATCH(DD$3,'exch rates'!$BC$4:$BL$4,)),1)</f>
        <v>0.16098617177415708</v>
      </c>
      <c r="DE125">
        <f>IFERROR(1/INDEX('exch rates'!$BC$5:$BL$268,MATCH('Country-wise data'!$B125,'exch rates'!$A$5:$A$268,),MATCH(DE$3,'exch rates'!$BC$4:$BL$4,)),1)</f>
        <v>0.1496253381532642</v>
      </c>
      <c r="DF125">
        <f>IFERROR(1/INDEX('exch rates'!$BC$5:$BL$268,MATCH('Country-wise data'!$B125,'exch rates'!$A$5:$A$268,),MATCH(DF$3,'exch rates'!$BC$4:$BL$4,)),1)</f>
        <v>4.110336069032737E-2</v>
      </c>
      <c r="DG125" s="44">
        <v>4.110336069032737E-2</v>
      </c>
      <c r="DH125" cm="1">
        <f t="array" ref="DH125">(BH125/INDEX($CX125:$DG125,,MATCH(DH$3,$CX$3:$DG$3,)))*$DG125</f>
        <v>0</v>
      </c>
      <c r="DI125" cm="1">
        <f t="array" ref="DI125">(BI125/INDEX($CX125:$DG125,,MATCH(DI$3,$CX$3:$DG$3,)))*$DG125</f>
        <v>0</v>
      </c>
      <c r="DJ125" cm="1">
        <f t="array" ref="DJ125">(BJ125/INDEX($CX125:$DG125,,MATCH(DJ$3,$CX$3:$DG$3,)))*$DG125</f>
        <v>0</v>
      </c>
      <c r="DK125" cm="1">
        <f t="array" ref="DK125">(BK125/INDEX($CX125:$DG125,,MATCH(DK$3,$CX$3:$DG$3,)))*$DG125</f>
        <v>0</v>
      </c>
      <c r="DL125" cm="1">
        <f t="array" ref="DL125">(BL125/INDEX($CX125:$DG125,,MATCH(DL$3,$CX$3:$DG$3,)))*$DG125</f>
        <v>0</v>
      </c>
      <c r="DM125" cm="1">
        <f t="array" ref="DM125">(BM125/INDEX($CX125:$DG125,,MATCH(DM$3,$CX$3:$DG$3,)))*$DG125</f>
        <v>0</v>
      </c>
      <c r="DN125" cm="1">
        <f t="array" ref="DN125">(BN125/INDEX($CX125:$DG125,,MATCH(DN$3,$CX$3:$DG$3,)))*$DG125</f>
        <v>0</v>
      </c>
      <c r="DO125" cm="1">
        <f t="array" ref="DO125">(BO125/INDEX($CX125:$DG125,,MATCH(DO$3,$CX$3:$DG$3,)))*$DG125</f>
        <v>0</v>
      </c>
      <c r="DP125" cm="1">
        <f t="array" ref="DP125">(BP125/INDEX($CX125:$DG125,,MATCH(DP$3,$CX$3:$DG$3,)))*$DG125</f>
        <v>0</v>
      </c>
      <c r="DQ125" cm="1">
        <f t="array" ref="DQ125">(BQ125/INDEX($CX125:$DG125,,MATCH(DQ$3,$CX$3:$DG$3,)))*$DG125</f>
        <v>0</v>
      </c>
      <c r="DS125" cm="1">
        <f t="array" ref="DS125">(BS125/INDEX($CX125:$DG125,,MATCH(DS$3,$CX$3:$DG$3,)))*$DG125</f>
        <v>12898.544558795455</v>
      </c>
      <c r="DT125" cm="1">
        <f t="array" ref="DT125">(BT125/INDEX($CX125:$DG125,,MATCH(DT$3,$CX$3:$DG$3,)))*$DG125</f>
        <v>13038.501440793169</v>
      </c>
      <c r="DU125" cm="1">
        <f t="array" ref="DU125">(BU125/INDEX($CX125:$DG125,,MATCH(DU$3,$CX$3:$DG$3,)))*$DG125</f>
        <v>12596.400089319204</v>
      </c>
      <c r="DV125" cm="1">
        <f t="array" ref="DV125">(BV125/INDEX($CX125:$DG125,,MATCH(DV$3,$CX$3:$DG$3,)))*$DG125</f>
        <v>11385.485333760013</v>
      </c>
      <c r="DW125" cm="1">
        <f t="array" ref="DW125">(BW125/INDEX($CX125:$DG125,,MATCH(DW$3,$CX$3:$DG$3,)))*$DG125</f>
        <v>13147.216173203669</v>
      </c>
      <c r="DX125" cm="1">
        <f t="array" ref="DX125">(BX125/INDEX($CX125:$DG125,,MATCH(DX$3,$CX$3:$DG$3,)))*$DG125</f>
        <v>12533.184686081475</v>
      </c>
      <c r="DY125" cm="1">
        <f t="array" ref="DY125">(BY125/INDEX($CX125:$DG125,,MATCH(DY$3,$CX$3:$DG$3,)))*$DG125</f>
        <v>10780.58132955709</v>
      </c>
      <c r="DZ125" cm="1">
        <f t="array" ref="DZ125">(BZ125/INDEX($CX125:$DG125,,MATCH(DZ$3,$CX$3:$DG$3,)))*$DG125</f>
        <v>12570.978826033379</v>
      </c>
      <c r="EA125" cm="1">
        <f t="array" ref="EA125">(CA125/INDEX($CX125:$DG125,,MATCH(EA$3,$CX$3:$DG$3,)))*$DG125</f>
        <v>14204.422784111845</v>
      </c>
      <c r="EB125" cm="1">
        <f t="array" ref="EB125">(CB125/INDEX($CX125:$DG125,,MATCH(EB$3,$CX$3:$DG$3,)))*$DG125</f>
        <v>12296.476451400003</v>
      </c>
      <c r="EC125" s="53" cm="1">
        <f t="array" ref="EC125">(CC125/INDEX($CX125:$DG125,,MATCH(EC$3,$CX$3:$DG$3,)))*$DG125</f>
        <v>18.674536629064356</v>
      </c>
      <c r="ED125" cm="1">
        <f t="array" ref="ED125">(CD125/INDEX($CX125:$DG125,,MATCH(ED$3,$CX$3:$DG$3,)))*$DG125</f>
        <v>17.542744633778039</v>
      </c>
      <c r="EE125" cm="1">
        <f t="array" ref="EE125">(CE125/INDEX($CX125:$DG125,,MATCH(EE$3,$CX$3:$DG$3,)))*$DG125</f>
        <v>19.921386530133347</v>
      </c>
      <c r="EF125" cm="1">
        <f t="array" ref="EF125">(CF125/INDEX($CX125:$DG125,,MATCH(EF$3,$CX$3:$DG$3,)))*$DG125</f>
        <v>22.478019293835096</v>
      </c>
      <c r="EG125" cm="1">
        <f t="array" ref="EG125">(CG125/INDEX($CX125:$DG125,,MATCH(EG$3,$CX$3:$DG$3,)))*$DG125</f>
        <v>22.482809167132888</v>
      </c>
      <c r="EH125" cm="1">
        <f t="array" ref="EH125">(CH125/INDEX($CX125:$DG125,,MATCH(EH$3,$CX$3:$DG$3,)))*$DG125</f>
        <v>19.663714603318379</v>
      </c>
      <c r="EI125" cm="1">
        <f t="array" ref="EI125">(CI125/INDEX($CX125:$DG125,,MATCH(EI$3,$CX$3:$DG$3,)))*$DG125</f>
        <v>17.03945209317753</v>
      </c>
      <c r="EJ125" cm="1">
        <f t="array" ref="EJ125">(CJ125/INDEX($CX125:$DG125,,MATCH(EJ$3,$CX$3:$DG$3,)))*$DG125</f>
        <v>13.279262096557257</v>
      </c>
      <c r="EK125" cm="1">
        <f t="array" ref="EK125">(CK125/INDEX($CX125:$DG125,,MATCH(EK$3,$CX$3:$DG$3,)))*$DG125</f>
        <v>37.535487504363587</v>
      </c>
      <c r="EL125" cm="1">
        <f t="array" ref="EL125">(CL125/INDEX($CX125:$DG125,,MATCH(EL$3,$CX$3:$DG$3,)))*$DG125</f>
        <v>30.657200028976852</v>
      </c>
      <c r="EM125" cm="1">
        <f t="array" ref="EM125">(CM125/INDEX($CX125:$DG125,,MATCH(EM$3,$CX$3:$DG$3,)))*$DG125</f>
        <v>54.558119344553475</v>
      </c>
      <c r="EN125" cm="1">
        <f t="array" ref="EN125">(CN125/INDEX($CX125:$DG125,,MATCH(EN$3,$CX$3:$DG$3,)))*$DG125</f>
        <v>51.251561116172155</v>
      </c>
      <c r="EO125" cm="1">
        <f t="array" ref="EO125">(CO125/INDEX($CX125:$DG125,,MATCH(EO$3,$CX$3:$DG$3,)))*$DG125</f>
        <v>58.20082208242993</v>
      </c>
      <c r="EP125" cm="1">
        <f t="array" ref="EP125">(CP125/INDEX($CX125:$DG125,,MATCH(EP$3,$CX$3:$DG$3,)))*$DG125</f>
        <v>65.670087757549609</v>
      </c>
      <c r="EQ125" cm="1">
        <f t="array" ref="EQ125">(CQ125/INDEX($CX125:$DG125,,MATCH(EQ$3,$CX$3:$DG$3,)))*$DG125</f>
        <v>65.684081490525017</v>
      </c>
      <c r="ER125" cm="1">
        <f t="array" ref="ER125">(CR125/INDEX($CX125:$DG125,,MATCH(ER$3,$CX$3:$DG$3,)))*$DG125</f>
        <v>57.448027193102789</v>
      </c>
      <c r="ES125" cm="1">
        <f t="array" ref="ES125">(CS125/INDEX($CX125:$DG125,,MATCH(ES$3,$CX$3:$DG$3,)))*$DG125</f>
        <v>49.781179545763045</v>
      </c>
      <c r="ET125" cm="1">
        <f t="array" ref="ET125">(CT125/INDEX($CX125:$DG125,,MATCH(ET$3,$CX$3:$DG$3,)))*$DG125</f>
        <v>38.795691730524901</v>
      </c>
      <c r="EU125" cm="1">
        <f t="array" ref="EU125">(CU125/INDEX($CX125:$DG125,,MATCH(EU$3,$CX$3:$DG$3,)))*$DG125</f>
        <v>109.66085250714295</v>
      </c>
      <c r="EV125" cm="1">
        <f t="array" ref="EV125">(CV125/INDEX($CX125:$DG125,,MATCH(EV$3,$CX$3:$DG$3,)))*$DG125</f>
        <v>89.565766003939103</v>
      </c>
      <c r="EW125">
        <f t="shared" si="94"/>
        <v>859.8908013520404</v>
      </c>
      <c r="EY125" s="96">
        <f t="shared" si="152"/>
        <v>1.447801846475018E-3</v>
      </c>
      <c r="EZ125" s="96">
        <f t="shared" si="153"/>
        <v>1.3454571227712239E-3</v>
      </c>
      <c r="FA125" s="96">
        <f t="shared" si="154"/>
        <v>1.5815142730362444E-3</v>
      </c>
      <c r="FB125" s="96">
        <f t="shared" si="155"/>
        <v>1.9742697509067728E-3</v>
      </c>
      <c r="FC125" s="96">
        <f t="shared" si="156"/>
        <v>1.7100813488529071E-3</v>
      </c>
      <c r="FD125" s="96">
        <f t="shared" si="157"/>
        <v>1.5689320069746998E-3</v>
      </c>
      <c r="FE125" s="96">
        <f t="shared" si="158"/>
        <v>1.5805689482125151E-3</v>
      </c>
      <c r="FF125" s="96">
        <f t="shared" si="159"/>
        <v>1.0563427303733172E-3</v>
      </c>
      <c r="FG125" s="96">
        <f t="shared" si="160"/>
        <v>2.6425211411158765E-3</v>
      </c>
      <c r="FH125" s="96">
        <f t="shared" si="161"/>
        <v>2.4931694986075796E-3</v>
      </c>
      <c r="FJ125" s="96">
        <f t="shared" si="106"/>
        <v>61988.607211720991</v>
      </c>
      <c r="FK125" s="96" t="str">
        <f>IF(AND('Country-wise data'!FJ125&gt;'non-R&amp;D ex_typologies'!$C$17,'Country-wise data'!FJ125&lt;'non-R&amp;D ex_typologies'!$D$17),"Small",IF(AND('Country-wise data'!FJ125&gt;'non-R&amp;D ex_typologies'!$E$17,'Country-wise data'!$FJ$4&lt;'non-R&amp;D ex_typologies'!$F$17),"Medium","Large"))</f>
        <v>Medium</v>
      </c>
      <c r="FL125" t="str">
        <f>IF($FK125='non-R&amp;D ex_typologies'!$C$16,IF(AND('Country-wise data'!EY125&gt;'non-R&amp;D ex_typologies'!$C$21,'Country-wise data'!EY125&lt;'non-R&amp;D ex_typologies'!$D$21),'non-R&amp;D ex_typologies'!$B$21,IF(AND('Country-wise data'!EY125&gt;'non-R&amp;D ex_typologies'!$C$19,'Country-wise data'!EY125&lt;'non-R&amp;D ex_typologies'!$D$19),'non-R&amp;D ex_typologies'!$B$19,'non-R&amp;D ex_typologies'!$B$20)),IF($FK125='non-R&amp;D ex_typologies'!$E$16,IF(AND('Country-wise data'!EY125&gt;'non-R&amp;D ex_typologies'!$E$21,'Country-wise data'!EY125&lt;'non-R&amp;D ex_typologies'!$F$21),'non-R&amp;D ex_typologies'!$B$21,IF(AND('Country-wise data'!EY125&gt;'non-R&amp;D ex_typologies'!$E$19,'Country-wise data'!EY125&lt;'non-R&amp;D ex_typologies'!$F$19),'non-R&amp;D ex_typologies'!$B$19,'non-R&amp;D ex_typologies'!$B$20)),IF(AND('Country-wise data'!EY125&gt;'non-R&amp;D ex_typologies'!$G$21,'Country-wise data'!EY125&lt;'non-R&amp;D ex_typologies'!$H$21),'non-R&amp;D ex_typologies'!$B$21,IF(AND('Country-wise data'!EY125&gt;'non-R&amp;D ex_typologies'!$G$19,'Country-wise data'!EY125&lt;'non-R&amp;D ex_typologies'!$H$19),'non-R&amp;D ex_typologies'!$B$19,'non-R&amp;D ex_typologies'!$B$20))))</f>
        <v>Program heavy</v>
      </c>
      <c r="FM125" t="str">
        <f>IF($FK125='non-R&amp;D ex_typologies'!$C$16,IF(AND('Country-wise data'!EZ125&gt;'non-R&amp;D ex_typologies'!$C$21,'Country-wise data'!EZ125&lt;'non-R&amp;D ex_typologies'!$D$21),'non-R&amp;D ex_typologies'!$B$21,IF(AND('Country-wise data'!EZ125&gt;'non-R&amp;D ex_typologies'!$C$19,'Country-wise data'!EZ125&lt;'non-R&amp;D ex_typologies'!$D$19),'non-R&amp;D ex_typologies'!$B$19,'non-R&amp;D ex_typologies'!$B$20)),IF($FK125='non-R&amp;D ex_typologies'!$E$16,IF(AND('Country-wise data'!EZ125&gt;'non-R&amp;D ex_typologies'!$E$21,'Country-wise data'!EZ125&lt;'non-R&amp;D ex_typologies'!$F$21),'non-R&amp;D ex_typologies'!$B$21,IF(AND('Country-wise data'!EZ125&gt;'non-R&amp;D ex_typologies'!$E$19,'Country-wise data'!EZ125&lt;'non-R&amp;D ex_typologies'!$F$19),'non-R&amp;D ex_typologies'!$B$19,'non-R&amp;D ex_typologies'!$B$20)),IF(AND('Country-wise data'!EZ125&gt;'non-R&amp;D ex_typologies'!$G$21,'Country-wise data'!EZ125&lt;'non-R&amp;D ex_typologies'!$H$21),'non-R&amp;D ex_typologies'!$B$21,IF(AND('Country-wise data'!EZ125&gt;'non-R&amp;D ex_typologies'!$G$19,'Country-wise data'!EZ125&lt;'non-R&amp;D ex_typologies'!$H$19),'non-R&amp;D ex_typologies'!$B$19,'non-R&amp;D ex_typologies'!$B$20))))</f>
        <v>Program heavy</v>
      </c>
      <c r="FN125" t="str">
        <f>IF($FK125='non-R&amp;D ex_typologies'!$C$16,IF(AND('Country-wise data'!FA125&gt;'non-R&amp;D ex_typologies'!$C$21,'Country-wise data'!FA125&lt;'non-R&amp;D ex_typologies'!$D$21),'non-R&amp;D ex_typologies'!$B$21,IF(AND('Country-wise data'!FA125&gt;'non-R&amp;D ex_typologies'!$C$19,'Country-wise data'!FA125&lt;'non-R&amp;D ex_typologies'!$D$19),'non-R&amp;D ex_typologies'!$B$19,'non-R&amp;D ex_typologies'!$B$20)),IF($FK125='non-R&amp;D ex_typologies'!$E$16,IF(AND('Country-wise data'!FA125&gt;'non-R&amp;D ex_typologies'!$E$21,'Country-wise data'!FA125&lt;'non-R&amp;D ex_typologies'!$F$21),'non-R&amp;D ex_typologies'!$B$21,IF(AND('Country-wise data'!FA125&gt;'non-R&amp;D ex_typologies'!$E$19,'Country-wise data'!FA125&lt;'non-R&amp;D ex_typologies'!$F$19),'non-R&amp;D ex_typologies'!$B$19,'non-R&amp;D ex_typologies'!$B$20)),IF(AND('Country-wise data'!FA125&gt;'non-R&amp;D ex_typologies'!$G$21,'Country-wise data'!FA125&lt;'non-R&amp;D ex_typologies'!$H$21),'non-R&amp;D ex_typologies'!$B$21,IF(AND('Country-wise data'!FA125&gt;'non-R&amp;D ex_typologies'!$G$19,'Country-wise data'!FA125&lt;'non-R&amp;D ex_typologies'!$H$19),'non-R&amp;D ex_typologies'!$B$19,'non-R&amp;D ex_typologies'!$B$20))))</f>
        <v>Program heavy</v>
      </c>
      <c r="FO125" t="str">
        <f>IF($FK125='non-R&amp;D ex_typologies'!$C$16,IF(AND('Country-wise data'!FB125&gt;'non-R&amp;D ex_typologies'!$C$21,'Country-wise data'!FB125&lt;'non-R&amp;D ex_typologies'!$D$21),'non-R&amp;D ex_typologies'!$B$21,IF(AND('Country-wise data'!FB125&gt;'non-R&amp;D ex_typologies'!$C$19,'Country-wise data'!FB125&lt;'non-R&amp;D ex_typologies'!$D$19),'non-R&amp;D ex_typologies'!$B$19,'non-R&amp;D ex_typologies'!$B$20)),IF($FK125='non-R&amp;D ex_typologies'!$E$16,IF(AND('Country-wise data'!FB125&gt;'non-R&amp;D ex_typologies'!$E$21,'Country-wise data'!FB125&lt;'non-R&amp;D ex_typologies'!$F$21),'non-R&amp;D ex_typologies'!$B$21,IF(AND('Country-wise data'!FB125&gt;'non-R&amp;D ex_typologies'!$E$19,'Country-wise data'!FB125&lt;'non-R&amp;D ex_typologies'!$F$19),'non-R&amp;D ex_typologies'!$B$19,'non-R&amp;D ex_typologies'!$B$20)),IF(AND('Country-wise data'!FB125&gt;'non-R&amp;D ex_typologies'!$G$21,'Country-wise data'!FB125&lt;'non-R&amp;D ex_typologies'!$H$21),'non-R&amp;D ex_typologies'!$B$21,IF(AND('Country-wise data'!FB125&gt;'non-R&amp;D ex_typologies'!$G$19,'Country-wise data'!FB125&lt;'non-R&amp;D ex_typologies'!$H$19),'non-R&amp;D ex_typologies'!$B$19,'non-R&amp;D ex_typologies'!$B$20))))</f>
        <v>Program heavy</v>
      </c>
      <c r="FP125" t="str">
        <f>IF($FK125='non-R&amp;D ex_typologies'!$C$16,IF(AND('Country-wise data'!FC125&gt;'non-R&amp;D ex_typologies'!$C$21,'Country-wise data'!FC125&lt;'non-R&amp;D ex_typologies'!$D$21),'non-R&amp;D ex_typologies'!$B$21,IF(AND('Country-wise data'!FC125&gt;'non-R&amp;D ex_typologies'!$C$19,'Country-wise data'!FC125&lt;'non-R&amp;D ex_typologies'!$D$19),'non-R&amp;D ex_typologies'!$B$19,'non-R&amp;D ex_typologies'!$B$20)),IF($FK125='non-R&amp;D ex_typologies'!$E$16,IF(AND('Country-wise data'!FC125&gt;'non-R&amp;D ex_typologies'!$E$21,'Country-wise data'!FC125&lt;'non-R&amp;D ex_typologies'!$F$21),'non-R&amp;D ex_typologies'!$B$21,IF(AND('Country-wise data'!FC125&gt;'non-R&amp;D ex_typologies'!$E$19,'Country-wise data'!FC125&lt;'non-R&amp;D ex_typologies'!$F$19),'non-R&amp;D ex_typologies'!$B$19,'non-R&amp;D ex_typologies'!$B$20)),IF(AND('Country-wise data'!FC125&gt;'non-R&amp;D ex_typologies'!$G$21,'Country-wise data'!FC125&lt;'non-R&amp;D ex_typologies'!$H$21),'non-R&amp;D ex_typologies'!$B$21,IF(AND('Country-wise data'!FC125&gt;'non-R&amp;D ex_typologies'!$G$19,'Country-wise data'!FC125&lt;'non-R&amp;D ex_typologies'!$H$19),'non-R&amp;D ex_typologies'!$B$19,'non-R&amp;D ex_typologies'!$B$20))))</f>
        <v>Program heavy</v>
      </c>
      <c r="FQ125" t="str">
        <f>IF($FK125='non-R&amp;D ex_typologies'!$C$16,IF(AND('Country-wise data'!FD125&gt;'non-R&amp;D ex_typologies'!$C$21,'Country-wise data'!FD125&lt;'non-R&amp;D ex_typologies'!$D$21),'non-R&amp;D ex_typologies'!$B$21,IF(AND('Country-wise data'!FD125&gt;'non-R&amp;D ex_typologies'!$C$19,'Country-wise data'!FD125&lt;'non-R&amp;D ex_typologies'!$D$19),'non-R&amp;D ex_typologies'!$B$19,'non-R&amp;D ex_typologies'!$B$20)),IF($FK125='non-R&amp;D ex_typologies'!$E$16,IF(AND('Country-wise data'!FD125&gt;'non-R&amp;D ex_typologies'!$E$21,'Country-wise data'!FD125&lt;'non-R&amp;D ex_typologies'!$F$21),'non-R&amp;D ex_typologies'!$B$21,IF(AND('Country-wise data'!FD125&gt;'non-R&amp;D ex_typologies'!$E$19,'Country-wise data'!FD125&lt;'non-R&amp;D ex_typologies'!$F$19),'non-R&amp;D ex_typologies'!$B$19,'non-R&amp;D ex_typologies'!$B$20)),IF(AND('Country-wise data'!FD125&gt;'non-R&amp;D ex_typologies'!$G$21,'Country-wise data'!FD125&lt;'non-R&amp;D ex_typologies'!$H$21),'non-R&amp;D ex_typologies'!$B$21,IF(AND('Country-wise data'!FD125&gt;'non-R&amp;D ex_typologies'!$G$19,'Country-wise data'!FD125&lt;'non-R&amp;D ex_typologies'!$H$19),'non-R&amp;D ex_typologies'!$B$19,'non-R&amp;D ex_typologies'!$B$20))))</f>
        <v>Program heavy</v>
      </c>
      <c r="FR125" t="str">
        <f>IF($FK125='non-R&amp;D ex_typologies'!$C$16,IF(AND('Country-wise data'!FE125&gt;'non-R&amp;D ex_typologies'!$C$21,'Country-wise data'!FE125&lt;'non-R&amp;D ex_typologies'!$D$21),'non-R&amp;D ex_typologies'!$B$21,IF(AND('Country-wise data'!FE125&gt;'non-R&amp;D ex_typologies'!$C$19,'Country-wise data'!FE125&lt;'non-R&amp;D ex_typologies'!$D$19),'non-R&amp;D ex_typologies'!$B$19,'non-R&amp;D ex_typologies'!$B$20)),IF($FK125='non-R&amp;D ex_typologies'!$E$16,IF(AND('Country-wise data'!FE125&gt;'non-R&amp;D ex_typologies'!$E$21,'Country-wise data'!FE125&lt;'non-R&amp;D ex_typologies'!$F$21),'non-R&amp;D ex_typologies'!$B$21,IF(AND('Country-wise data'!FE125&gt;'non-R&amp;D ex_typologies'!$E$19,'Country-wise data'!FE125&lt;'non-R&amp;D ex_typologies'!$F$19),'non-R&amp;D ex_typologies'!$B$19,'non-R&amp;D ex_typologies'!$B$20)),IF(AND('Country-wise data'!FE125&gt;'non-R&amp;D ex_typologies'!$G$21,'Country-wise data'!FE125&lt;'non-R&amp;D ex_typologies'!$H$21),'non-R&amp;D ex_typologies'!$B$21,IF(AND('Country-wise data'!FE125&gt;'non-R&amp;D ex_typologies'!$G$19,'Country-wise data'!FE125&lt;'non-R&amp;D ex_typologies'!$H$19),'non-R&amp;D ex_typologies'!$B$19,'non-R&amp;D ex_typologies'!$B$20))))</f>
        <v>Program heavy</v>
      </c>
      <c r="FS125" t="str">
        <f>IF($FK125='non-R&amp;D ex_typologies'!$C$16,IF(AND('Country-wise data'!FF125&gt;'non-R&amp;D ex_typologies'!$C$21,'Country-wise data'!FF125&lt;'non-R&amp;D ex_typologies'!$D$21),'non-R&amp;D ex_typologies'!$B$21,IF(AND('Country-wise data'!FF125&gt;'non-R&amp;D ex_typologies'!$C$19,'Country-wise data'!FF125&lt;'non-R&amp;D ex_typologies'!$D$19),'non-R&amp;D ex_typologies'!$B$19,'non-R&amp;D ex_typologies'!$B$20)),IF($FK125='non-R&amp;D ex_typologies'!$E$16,IF(AND('Country-wise data'!FF125&gt;'non-R&amp;D ex_typologies'!$E$21,'Country-wise data'!FF125&lt;'non-R&amp;D ex_typologies'!$F$21),'non-R&amp;D ex_typologies'!$B$21,IF(AND('Country-wise data'!FF125&gt;'non-R&amp;D ex_typologies'!$E$19,'Country-wise data'!FF125&lt;'non-R&amp;D ex_typologies'!$F$19),'non-R&amp;D ex_typologies'!$B$19,'non-R&amp;D ex_typologies'!$B$20)),IF(AND('Country-wise data'!FF125&gt;'non-R&amp;D ex_typologies'!$G$21,'Country-wise data'!FF125&lt;'non-R&amp;D ex_typologies'!$H$21),'non-R&amp;D ex_typologies'!$B$21,IF(AND('Country-wise data'!FF125&gt;'non-R&amp;D ex_typologies'!$G$19,'Country-wise data'!FF125&lt;'non-R&amp;D ex_typologies'!$H$19),'non-R&amp;D ex_typologies'!$B$19,'non-R&amp;D ex_typologies'!$B$20))))</f>
        <v>Program heavy</v>
      </c>
      <c r="FT125" t="str">
        <f>IF($FK125='non-R&amp;D ex_typologies'!$C$16,IF(AND('Country-wise data'!FG125&gt;'non-R&amp;D ex_typologies'!$C$21,'Country-wise data'!FG125&lt;'non-R&amp;D ex_typologies'!$D$21),'non-R&amp;D ex_typologies'!$B$21,IF(AND('Country-wise data'!FG125&gt;'non-R&amp;D ex_typologies'!$C$19,'Country-wise data'!FG125&lt;'non-R&amp;D ex_typologies'!$D$19),'non-R&amp;D ex_typologies'!$B$19,'non-R&amp;D ex_typologies'!$B$20)),IF($FK125='non-R&amp;D ex_typologies'!$E$16,IF(AND('Country-wise data'!FG125&gt;'non-R&amp;D ex_typologies'!$E$21,'Country-wise data'!FG125&lt;'non-R&amp;D ex_typologies'!$F$21),'non-R&amp;D ex_typologies'!$B$21,IF(AND('Country-wise data'!FG125&gt;'non-R&amp;D ex_typologies'!$E$19,'Country-wise data'!FG125&lt;'non-R&amp;D ex_typologies'!$F$19),'non-R&amp;D ex_typologies'!$B$19,'non-R&amp;D ex_typologies'!$B$20)),IF(AND('Country-wise data'!FG125&gt;'non-R&amp;D ex_typologies'!$G$21,'Country-wise data'!FG125&lt;'non-R&amp;D ex_typologies'!$H$21),'non-R&amp;D ex_typologies'!$B$21,IF(AND('Country-wise data'!FG125&gt;'non-R&amp;D ex_typologies'!$G$19,'Country-wise data'!FG125&lt;'non-R&amp;D ex_typologies'!$H$19),'non-R&amp;D ex_typologies'!$B$19,'non-R&amp;D ex_typologies'!$B$20))))</f>
        <v>Program heavy</v>
      </c>
      <c r="FU125" t="str">
        <f>IF($FK125='non-R&amp;D ex_typologies'!$C$16,IF(AND('Country-wise data'!FH125&gt;'non-R&amp;D ex_typologies'!$C$21,'Country-wise data'!FH125&lt;'non-R&amp;D ex_typologies'!$D$21),'non-R&amp;D ex_typologies'!$B$21,IF(AND('Country-wise data'!FH125&gt;'non-R&amp;D ex_typologies'!$C$19,'Country-wise data'!FH125&lt;'non-R&amp;D ex_typologies'!$D$19),'non-R&amp;D ex_typologies'!$B$19,'non-R&amp;D ex_typologies'!$B$20)),IF($FK125='non-R&amp;D ex_typologies'!$E$16,IF(AND('Country-wise data'!FH125&gt;'non-R&amp;D ex_typologies'!$E$21,'Country-wise data'!FH125&lt;'non-R&amp;D ex_typologies'!$F$21),'non-R&amp;D ex_typologies'!$B$21,IF(AND('Country-wise data'!FH125&gt;'non-R&amp;D ex_typologies'!$E$19,'Country-wise data'!FH125&lt;'non-R&amp;D ex_typologies'!$F$19),'non-R&amp;D ex_typologies'!$B$19,'non-R&amp;D ex_typologies'!$B$20)),IF(AND('Country-wise data'!FH125&gt;'non-R&amp;D ex_typologies'!$G$21,'Country-wise data'!FH125&lt;'non-R&amp;D ex_typologies'!$H$21),'non-R&amp;D ex_typologies'!$B$21,IF(AND('Country-wise data'!FH125&gt;'non-R&amp;D ex_typologies'!$G$19,'Country-wise data'!FH125&lt;'non-R&amp;D ex_typologies'!$H$19),'non-R&amp;D ex_typologies'!$B$19,'non-R&amp;D ex_typologies'!$B$20))))</f>
        <v>Program heavy</v>
      </c>
    </row>
    <row r="126" spans="2:177" x14ac:dyDescent="0.35">
      <c r="B126" s="12" t="s">
        <v>305</v>
      </c>
      <c r="C126" t="s">
        <v>306</v>
      </c>
      <c r="D126" t="s">
        <v>374</v>
      </c>
      <c r="E126" t="s">
        <v>375</v>
      </c>
      <c r="F126" t="s">
        <v>374</v>
      </c>
      <c r="G126" s="55">
        <f>Assumptions!$C$13</f>
        <v>1.1000000000000001</v>
      </c>
      <c r="H126">
        <f>SUMIFS('IFPRI SPEED'!AL:AL,'IFPRI SPEED'!$A:$A,'Country-wise data'!$B126)*1000*G126</f>
        <v>0</v>
      </c>
      <c r="I126">
        <f>IF(SUMIFS('IFPRI SPEED'!AM:AM,'IFPRI SPEED'!$A:$A,'Country-wise data'!$B126)*1000=0,H126*(1+Assumptions!$C$9),SUMIFS('IFPRI SPEED'!AM:AM,'IFPRI SPEED'!$A:$A,'Country-wise data'!$B126)*1000*$G126)</f>
        <v>0</v>
      </c>
      <c r="J126">
        <f>IF(SUMIFS('IFPRI SPEED'!AN:AN,'IFPRI SPEED'!$A:$A,'Country-wise data'!$B126)*1000=0,I126*(1+Assumptions!$C$9),SUMIFS('IFPRI SPEED'!AN:AN,'IFPRI SPEED'!$A:$A,'Country-wise data'!$B126)*1000*$G126)</f>
        <v>0</v>
      </c>
      <c r="K126">
        <f>IF(SUMIFS('IFPRI SPEED'!AO:AO,'IFPRI SPEED'!$A:$A,'Country-wise data'!$B126)*1000=0,J126*(1+Assumptions!$C$9),SUMIFS('IFPRI SPEED'!AO:AO,'IFPRI SPEED'!$A:$A,'Country-wise data'!$B126)*1000*$G126)</f>
        <v>0</v>
      </c>
      <c r="L126">
        <f>IF(SUMIFS('IFPRI SPEED'!AP:AP,'IFPRI SPEED'!$A:$A,'Country-wise data'!$B126)*1000=0,K126*(1+Assumptions!$C$9),SUMIFS('IFPRI SPEED'!AP:AP,'IFPRI SPEED'!$A:$A,'Country-wise data'!$B126)*1000*$G126)</f>
        <v>0</v>
      </c>
      <c r="M126">
        <f>IF(SUMIFS('IFPRI SPEED'!AQ:AQ,'IFPRI SPEED'!$A:$A,'Country-wise data'!$B126)*1000=0,L126*(1+Assumptions!$C$9),SUMIFS('IFPRI SPEED'!AQ:AQ,'IFPRI SPEED'!$A:$A,'Country-wise data'!$B126)*1000*$G126)</f>
        <v>0</v>
      </c>
      <c r="N126">
        <f>IF(SUMIFS('IFPRI SPEED'!AR:AR,'IFPRI SPEED'!$A:$A,'Country-wise data'!$B126)*1000=0,M126*(1+Assumptions!$C$9),SUMIFS('IFPRI SPEED'!AR:AR,'IFPRI SPEED'!$A:$A,'Country-wise data'!$B126)*1000*$G126)</f>
        <v>0</v>
      </c>
      <c r="O126">
        <f>IF(SUMIFS('IFPRI SPEED'!AS:AS,'IFPRI SPEED'!$A:$A,'Country-wise data'!$B126)*1000=0,N126*(1+Assumptions!$C$9),SUMIFS('IFPRI SPEED'!AS:AS,'IFPRI SPEED'!$A:$A,'Country-wise data'!$B126)*1000*$G126)</f>
        <v>0</v>
      </c>
      <c r="P126">
        <f>IF(SUMIFS('IFPRI SPEED'!AT:AT,'IFPRI SPEED'!$A:$A,'Country-wise data'!$B126)*1000=0,O126*(1+Assumptions!$C$9),SUMIFS('IFPRI SPEED'!AT:AT,'IFPRI SPEED'!$A:$A,'Country-wise data'!$B126)*1000*$G126)</f>
        <v>0</v>
      </c>
      <c r="Q126">
        <f>IF(SUMIFS('IFPRI SPEED'!AU:AU,'IFPRI SPEED'!$A:$A,'Country-wise data'!$B126)*1000=0,P126*(1+Assumptions!$C$9),SUMIFS('IFPRI SPEED'!AU:AU,'IFPRI SPEED'!$A:$A,'Country-wise data'!$B126)*1000*$G126)</f>
        <v>0</v>
      </c>
      <c r="R126" s="36">
        <f t="shared" si="148"/>
        <v>0</v>
      </c>
      <c r="S126" s="44">
        <f>INDEX('area data'!$G$4:$P$80,MATCH('Country-wise data'!$B126,'area data'!$B$4:$B$80,),MATCH('Country-wise data'!S$3,'area data'!$G$3:$P$3,))</f>
        <v>5858.5024808108446</v>
      </c>
      <c r="T126" s="44">
        <f>INDEX('area data'!$G$4:$P$80,MATCH('Country-wise data'!$B126,'area data'!$B$4:$B$80,),MATCH('Country-wise data'!T$3,'area data'!$G$3:$P$3,))</f>
        <v>6172.5243384826917</v>
      </c>
      <c r="U126" s="44">
        <f>INDEX('area data'!$G$4:$P$80,MATCH('Country-wise data'!$B126,'area data'!$B$4:$B$80,),MATCH('Country-wise data'!U$3,'area data'!$G$3:$P$3,))</f>
        <v>6325.4112322363972</v>
      </c>
      <c r="V126" s="44">
        <f>INDEX('area data'!$G$4:$P$80,MATCH('Country-wise data'!$B126,'area data'!$B$4:$B$80,),MATCH('Country-wise data'!V$3,'area data'!$G$3:$P$3,))</f>
        <v>6618.8338962280377</v>
      </c>
      <c r="W126" s="44">
        <f>INDEX('area data'!$G$4:$P$80,MATCH('Country-wise data'!$B126,'area data'!$B$4:$B$80,),MATCH('Country-wise data'!W$3,'area data'!$G$3:$P$3,))</f>
        <v>6896.6216919124818</v>
      </c>
      <c r="X126" s="44">
        <f>INDEX('area data'!$G$4:$P$80,MATCH('Country-wise data'!$B126,'area data'!$B$4:$B$80,),MATCH('Country-wise data'!X$3,'area data'!$G$3:$P$3,))</f>
        <v>7253.2905085893099</v>
      </c>
      <c r="Y126" s="44">
        <f>INDEX('area data'!$G$4:$P$80,MATCH('Country-wise data'!$B126,'area data'!$B$4:$B$80,),MATCH('Country-wise data'!Y$3,'area data'!$G$3:$P$3,))</f>
        <v>7295.4416771593387</v>
      </c>
      <c r="Z126" s="44">
        <f>INDEX('area data'!$G$4:$P$80,MATCH('Country-wise data'!$B126,'area data'!$B$4:$B$80,),MATCH('Country-wise data'!Z$3,'area data'!$G$3:$P$3,))</f>
        <v>7450.1842850101129</v>
      </c>
      <c r="AA126" s="44">
        <f>INDEX('area data'!$G$4:$P$80,MATCH('Country-wise data'!$B126,'area data'!$B$4:$B$80,),MATCH('Country-wise data'!AA$3,'area data'!$G$3:$P$3,))</f>
        <v>7626.3543619585344</v>
      </c>
      <c r="AB126" s="44">
        <f>INDEX('area data'!$G$4:$P$80,MATCH('Country-wise data'!$B126,'area data'!$B$4:$B$80,),MATCH('Country-wise data'!AB$3,'area data'!$G$3:$P$3,))</f>
        <v>7778.8814491977064</v>
      </c>
      <c r="AC126" s="53">
        <f>IFERROR(INDEX('ASTI data (new)'!$AF$6:$AL$130,MATCH('Country-wise data'!$B126,'ASTI data (new)'!$C$6:$C$130,),MATCH('Country-wise data'!AC$3,'ASTI data (new)'!$AF$5:$AL$5,)),(INDEX(Assumptions!$G$154:$P$345,MATCH('Country-wise data'!$B126,Assumptions!$B$154:$B$344,),MATCH('Country-wise data'!AC$3,Assumptions!$G$153:$P$153,))*S126))</f>
        <v>4.7290359381842642</v>
      </c>
      <c r="AD126" s="53">
        <f>IFERROR(INDEX('ASTI data (new)'!$AF$6:$AL$130,MATCH('Country-wise data'!$B126,'ASTI data (new)'!$C$6:$C$130,),MATCH('Country-wise data'!AD$3,'ASTI data (new)'!$AF$5:$AL$5,)),(INDEX(Assumptions!$G$154:$P$345,MATCH('Country-wise data'!$B126,Assumptions!$B$154:$B$344,),MATCH('Country-wise data'!AD$3,Assumptions!$G$153:$P$153,))*T126))</f>
        <v>5.0957854252710399</v>
      </c>
      <c r="AE126" s="53">
        <f>IFERROR(INDEX('ASTI data (new)'!$AF$6:$AL$130,MATCH('Country-wise data'!$B126,'ASTI data (new)'!$C$6:$C$130,),MATCH('Country-wise data'!AE$3,'ASTI data (new)'!$AF$5:$AL$5,)),(INDEX(Assumptions!$G$154:$P$345,MATCH('Country-wise data'!$B126,Assumptions!$B$154:$B$344,),MATCH('Country-wise data'!AE$3,Assumptions!$G$153:$P$153,))*U126))</f>
        <v>5.9469041442274522</v>
      </c>
      <c r="AF126" s="53">
        <f>IFERROR(INDEX('ASTI data (new)'!$AF$6:$AL$130,MATCH('Country-wise data'!$B126,'ASTI data (new)'!$C$6:$C$130,),MATCH('Country-wise data'!AF$3,'ASTI data (new)'!$AF$5:$AL$5,)),(INDEX(Assumptions!$G$154:$P$345,MATCH('Country-wise data'!$B126,Assumptions!$B$154:$B$344,),MATCH('Country-wise data'!AF$3,Assumptions!$G$153:$P$153,))*V126))</f>
        <v>6.1190551013602805</v>
      </c>
      <c r="AG126" s="53">
        <f>IFERROR(INDEX('ASTI data (new)'!$AF$6:$AL$130,MATCH('Country-wise data'!$B126,'ASTI data (new)'!$C$6:$C$130,),MATCH('Country-wise data'!AG$3,'ASTI data (new)'!$AF$5:$AL$5,)),(INDEX(Assumptions!$G$154:$P$345,MATCH('Country-wise data'!$B126,Assumptions!$B$154:$B$344,),MATCH('Country-wise data'!AG$3,Assumptions!$G$153:$P$153,))*W126))</f>
        <v>6.4695942362377625</v>
      </c>
      <c r="AH126" s="53">
        <f>IFERROR(INDEX('ASTI data (new)'!$AF$6:$AL$130,MATCH('Country-wise data'!$B126,'ASTI data (new)'!$C$6:$C$130,),MATCH('Country-wise data'!AH$3,'ASTI data (new)'!$AF$5:$AL$5,)),(INDEX(Assumptions!$G$154:$P$345,MATCH('Country-wise data'!$B126,Assumptions!$B$154:$B$344,),MATCH('Country-wise data'!AH$3,Assumptions!$G$153:$P$153,))*X126))</f>
        <v>6.2626844117667115</v>
      </c>
      <c r="AI126" s="53">
        <f>IFERROR(INDEX('ASTI data (new)'!$AF$6:$AL$130,MATCH('Country-wise data'!$B126,'ASTI data (new)'!$C$6:$C$130,),MATCH('Country-wise data'!AI$3,'ASTI data (new)'!$AF$5:$AL$5,)),(INDEX(Assumptions!$G$154:$P$345,MATCH('Country-wise data'!$B126,Assumptions!$B$154:$B$344,),MATCH('Country-wise data'!AI$3,Assumptions!$G$153:$P$153,))*Y126))</f>
        <v>7.7391325756456064</v>
      </c>
      <c r="AJ126" s="53">
        <f t="shared" ref="AJ126:AL126" si="178">IFERROR((1+($AI126/$AF126)^(1/3)-1)*AI126,0)</f>
        <v>8.3694116126376699</v>
      </c>
      <c r="AK126" s="53">
        <f t="shared" si="178"/>
        <v>9.0510209066822824</v>
      </c>
      <c r="AL126" s="53">
        <f t="shared" si="178"/>
        <v>9.7881408209748546</v>
      </c>
      <c r="AM126" s="55" cm="1">
        <f t="array" ref="AM126">INDEX('non-R&amp;D ex_typologies'!$J$8:$J$10,MATCH('Country-wise data'!FL126,'non-R&amp;D ex_typologies'!$F$8:$F$10,),)*'Country-wise data'!AC126</f>
        <v>13.815995128820843</v>
      </c>
      <c r="AN126" s="55" cm="1">
        <f t="array" ref="AN126">INDEX('non-R&amp;D ex_typologies'!$J$8:$J$10,MATCH('Country-wise data'!FM126,'non-R&amp;D ex_typologies'!$F$8:$F$10,),)*'Country-wise data'!AD126</f>
        <v>14.887462800735795</v>
      </c>
      <c r="AO126" s="55" cm="1">
        <f t="array" ref="AO126">INDEX('non-R&amp;D ex_typologies'!$J$8:$J$10,MATCH('Country-wise data'!FN126,'non-R&amp;D ex_typologies'!$F$8:$F$10,),)*'Country-wise data'!AE126</f>
        <v>17.374027129884237</v>
      </c>
      <c r="AP126" s="55" cm="1">
        <f t="array" ref="AP126">INDEX('non-R&amp;D ex_typologies'!$J$8:$J$10,MATCH('Country-wise data'!FO126,'non-R&amp;D ex_typologies'!$F$8:$F$10,),)*'Country-wise data'!AF126</f>
        <v>17.87697039702342</v>
      </c>
      <c r="AQ126" s="55" cm="1">
        <f t="array" ref="AQ126">INDEX('non-R&amp;D ex_typologies'!$J$8:$J$10,MATCH('Country-wise data'!FP126,'non-R&amp;D ex_typologies'!$F$8:$F$10,),)*'Country-wise data'!AG126</f>
        <v>18.901079125152027</v>
      </c>
      <c r="AR126" s="55" cm="1">
        <f t="array" ref="AR126">INDEX('non-R&amp;D ex_typologies'!$J$8:$J$10,MATCH('Country-wise data'!FQ126,'non-R&amp;D ex_typologies'!$F$8:$F$10,),)*'Country-wise data'!AH126</f>
        <v>18.296586969802746</v>
      </c>
      <c r="AS126" s="55" cm="1">
        <f t="array" ref="AS126">INDEX('non-R&amp;D ex_typologies'!$J$8:$J$10,MATCH('Country-wise data'!FR126,'non-R&amp;D ex_typologies'!$F$8:$F$10,),)*'Country-wise data'!AI126</f>
        <v>22.61006669521575</v>
      </c>
      <c r="AT126" s="55" cm="1">
        <f t="array" ref="AT126">INDEX('non-R&amp;D ex_typologies'!$J$8:$J$10,MATCH('Country-wise data'!FS126,'non-R&amp;D ex_typologies'!$F$8:$F$10,),)*'Country-wise data'!AJ126</f>
        <v>24.451442446786736</v>
      </c>
      <c r="AU126" s="55" cm="1">
        <f t="array" ref="AU126">INDEX('non-R&amp;D ex_typologies'!$J$8:$J$10,MATCH('Country-wise data'!FT126,'non-R&amp;D ex_typologies'!$F$8:$F$10,),)*'Country-wise data'!AK126</f>
        <v>26.442780810329626</v>
      </c>
      <c r="AV126" s="55" cm="1">
        <f t="array" ref="AV126">INDEX('non-R&amp;D ex_typologies'!$J$8:$J$10,MATCH('Country-wise data'!FU126,'non-R&amp;D ex_typologies'!$F$8:$F$10,),)*'Country-wise data'!AL126</f>
        <v>28.596294820022948</v>
      </c>
      <c r="AW126">
        <f t="shared" si="150"/>
        <v>272.82347149676207</v>
      </c>
      <c r="AX126" s="53">
        <f>INDEX('GDP deflators'!$AB$3:$AK$155,MATCH('Country-wise data'!$B126,'GDP deflators'!$B$3:$B$155,),MATCH('Country-wise data'!AX$3,'GDP deflators'!$D$2:$M$2,))</f>
        <v>42.781821089466071</v>
      </c>
      <c r="AY126" s="53">
        <f>INDEX('GDP deflators'!$AB$3:$AK$155,MATCH('Country-wise data'!$B126,'GDP deflators'!$B$3:$B$155,),MATCH('Country-wise data'!AY$3,'GDP deflators'!$D$2:$M$2,))</f>
        <v>48.704727518039171</v>
      </c>
      <c r="AZ126" s="53">
        <f>INDEX('GDP deflators'!$AB$3:$AK$155,MATCH('Country-wise data'!$B126,'GDP deflators'!$B$3:$B$155,),MATCH('Country-wise data'!AZ$3,'GDP deflators'!$D$2:$M$2,))</f>
        <v>53.933277558092676</v>
      </c>
      <c r="BA126" s="53">
        <f>INDEX('GDP deflators'!$AB$3:$AK$155,MATCH('Country-wise data'!$B126,'GDP deflators'!$B$3:$B$155,),MATCH('Country-wise data'!BA$3,'GDP deflators'!$D$2:$M$2,))</f>
        <v>54.140255452624089</v>
      </c>
      <c r="BB126" s="53">
        <f>INDEX('GDP deflators'!$AB$3:$AK$155,MATCH('Country-wise data'!$B126,'GDP deflators'!$B$3:$B$155,),MATCH('Country-wise data'!BB$3,'GDP deflators'!$D$2:$M$2,))</f>
        <v>54.997667663628711</v>
      </c>
      <c r="BC126" s="53">
        <f>INDEX('GDP deflators'!$AB$3:$AK$155,MATCH('Country-wise data'!$B126,'GDP deflators'!$B$3:$B$155,),MATCH('Country-wise data'!BC$3,'GDP deflators'!$D$2:$M$2,))</f>
        <v>53.85490109709832</v>
      </c>
      <c r="BD126" s="53">
        <f>INDEX('GDP deflators'!$AB$3:$AK$155,MATCH('Country-wise data'!$B126,'GDP deflators'!$B$3:$B$155,),MATCH('Country-wise data'!BD$3,'GDP deflators'!$D$2:$M$2,))</f>
        <v>67.945491463245347</v>
      </c>
      <c r="BE126" s="53">
        <f>INDEX('GDP deflators'!$AB$3:$AK$155,MATCH('Country-wise data'!$B126,'GDP deflators'!$B$3:$B$155,),MATCH('Country-wise data'!BE$3,'GDP deflators'!$D$2:$M$2,))</f>
        <v>82.346729108961625</v>
      </c>
      <c r="BF126" s="53">
        <f>INDEX('GDP deflators'!$AB$3:$AK$155,MATCH('Country-wise data'!$B126,'GDP deflators'!$B$3:$B$155,),MATCH('Country-wise data'!BF$3,'GDP deflators'!$D$2:$M$2,))</f>
        <v>86.154493809057158</v>
      </c>
      <c r="BG126" s="53">
        <f>INDEX('GDP deflators'!$AB$3:$AK$155,MATCH('Country-wise data'!$B126,'GDP deflators'!$B$3:$B$155,),MATCH('Country-wise data'!BG$3,'GDP deflators'!$D$2:$M$2,))</f>
        <v>100</v>
      </c>
      <c r="BH126" cm="1">
        <f t="array" ref="BH126">H126/(INDEX($AX126:$BG126,,MATCH(BH$3,$AX$3:$BG$3,))/100)</f>
        <v>0</v>
      </c>
      <c r="BI126" cm="1">
        <f t="array" ref="BI126">I126/(INDEX($AX126:$BG126,,MATCH(BI$3,$AX$3:$BG$3,))/100)</f>
        <v>0</v>
      </c>
      <c r="BJ126" cm="1">
        <f t="array" ref="BJ126">J126/(INDEX($AX126:$BG126,,MATCH(BJ$3,$AX$3:$BG$3,))/100)</f>
        <v>0</v>
      </c>
      <c r="BK126" cm="1">
        <f t="array" ref="BK126">K126/(INDEX($AX126:$BG126,,MATCH(BK$3,$AX$3:$BG$3,))/100)</f>
        <v>0</v>
      </c>
      <c r="BL126" cm="1">
        <f t="array" ref="BL126">L126/(INDEX($AX126:$BG126,,MATCH(BL$3,$AX$3:$BG$3,))/100)</f>
        <v>0</v>
      </c>
      <c r="BM126" cm="1">
        <f t="array" ref="BM126">M126/(INDEX($AX126:$BG126,,MATCH(BM$3,$AX$3:$BG$3,))/100)</f>
        <v>0</v>
      </c>
      <c r="BN126" cm="1">
        <f t="array" ref="BN126">N126/(INDEX($AX126:$BG126,,MATCH(BN$3,$AX$3:$BG$3,))/100)</f>
        <v>0</v>
      </c>
      <c r="BO126" cm="1">
        <f t="array" ref="BO126">O126/(INDEX($AX126:$BG126,,MATCH(BO$3,$AX$3:$BG$3,))/100)</f>
        <v>0</v>
      </c>
      <c r="BP126" cm="1">
        <f t="array" ref="BP126">P126/(INDEX($AX126:$BG126,,MATCH(BP$3,$AX$3:$BG$3,))/100)</f>
        <v>0</v>
      </c>
      <c r="BQ126" cm="1">
        <f t="array" ref="BQ126">Q126/(INDEX($AX126:$BG126,,MATCH(BQ$3,$AX$3:$BG$3,))/100)</f>
        <v>0</v>
      </c>
      <c r="BS126" cm="1">
        <f t="array" ref="BS126">S126/(INDEX($AX126:$BG126,,MATCH(BS$3,$AX$3:$BG$3,))/100)</f>
        <v>13693.906270514864</v>
      </c>
      <c r="BT126" cm="1">
        <f t="array" ref="BT126">T126/(INDEX($AX126:$BG126,,MATCH(BT$3,$AX$3:$BG$3,))/100)</f>
        <v>12673.357706798633</v>
      </c>
      <c r="BU126" cm="1">
        <f t="array" ref="BU126">U126/(INDEX($AX126:$BG126,,MATCH(BU$3,$AX$3:$BG$3,))/100)</f>
        <v>11728.215896805386</v>
      </c>
      <c r="BV126" cm="1">
        <f t="array" ref="BV126">V126/(INDEX($AX126:$BG126,,MATCH(BV$3,$AX$3:$BG$3,))/100)</f>
        <v>12225.346631435656</v>
      </c>
      <c r="BW126" cm="1">
        <f t="array" ref="BW126">W126/(INDEX($AX126:$BG126,,MATCH(BW$3,$AX$3:$BG$3,))/100)</f>
        <v>12539.843933188069</v>
      </c>
      <c r="BX126" cm="1">
        <f t="array" ref="BX126">X126/(INDEX($AX126:$BG126,,MATCH(BX$3,$AX$3:$BG$3,))/100)</f>
        <v>13468.208762489241</v>
      </c>
      <c r="BY126" cm="1">
        <f t="array" ref="BY126">Y126/(INDEX($AX126:$BG126,,MATCH(BY$3,$AX$3:$BG$3,))/100)</f>
        <v>10737.197597732822</v>
      </c>
      <c r="BZ126" cm="1">
        <f t="array" ref="BZ126">Z126/(INDEX($AX126:$BG126,,MATCH(BZ$3,$AX$3:$BG$3,))/100)</f>
        <v>9047.3348068895248</v>
      </c>
      <c r="CA126" cm="1">
        <f t="array" ref="CA126">AA126/(INDEX($AX126:$BG126,,MATCH(CA$3,$AX$3:$BG$3,))/100)</f>
        <v>8851.9519119463494</v>
      </c>
      <c r="CB126" cm="1">
        <f t="array" ref="CB126">AB126/(INDEX($AX126:$BG126,,MATCH(CB$3,$AX$3:$BG$3,))/100)</f>
        <v>7778.8814491977064</v>
      </c>
      <c r="CC126" cm="1">
        <f t="array" ref="CC126">AC126/(INDEX($AX126:$BG126,,MATCH(CC$3,$AX$3:$BG$3,))/100)</f>
        <v>11.053844408106947</v>
      </c>
      <c r="CD126" cm="1">
        <f t="array" ref="CD126">AD126/(INDEX($AX126:$BG126,,MATCH(CD$3,$AX$3:$BG$3,))/100)</f>
        <v>10.462609452816817</v>
      </c>
      <c r="CE126" cm="1">
        <f t="array" ref="CE126">AE126/(INDEX($AX126:$BG126,,MATCH(CE$3,$AX$3:$BG$3,))/100)</f>
        <v>11.026409692646467</v>
      </c>
      <c r="CF126" cm="1">
        <f t="array" ref="CF126">AF126/(INDEX($AX126:$BG126,,MATCH(CF$3,$AX$3:$BG$3,))/100)</f>
        <v>11.302227982124714</v>
      </c>
      <c r="CG126" cm="1">
        <f t="array" ref="CG126">AG126/(INDEX($AX126:$BG126,,MATCH(CG$3,$AX$3:$BG$3,))/100)</f>
        <v>11.763397451336399</v>
      </c>
      <c r="CH126" cm="1">
        <f t="array" ref="CH126">AH126/(INDEX($AX126:$BG126,,MATCH(CH$3,$AX$3:$BG$3,))/100)</f>
        <v>11.628810533836711</v>
      </c>
      <c r="CI126" cm="1">
        <f t="array" ref="CI126">AI126/(INDEX($AX126:$BG126,,MATCH(CI$3,$AX$3:$BG$3,))/100)</f>
        <v>11.39020766349455</v>
      </c>
      <c r="CJ126" cm="1">
        <f t="array" ref="CJ126">AJ126/(INDEX($AX126:$BG126,,MATCH(CJ$3,$AX$3:$BG$3,))/100)</f>
        <v>10.163623623183891</v>
      </c>
      <c r="CK126" cm="1">
        <f t="array" ref="CK126">AK126/(INDEX($AX126:$BG126,,MATCH(CK$3,$AX$3:$BG$3,))/100)</f>
        <v>10.505570291831692</v>
      </c>
      <c r="CL126" cm="1">
        <f t="array" ref="CL126">AL126/(INDEX($AX126:$BG126,,MATCH(CL$3,$AX$3:$BG$3,))/100)</f>
        <v>9.7881408209748546</v>
      </c>
      <c r="CM126" cm="1">
        <f t="array" ref="CM126">AM126/(INDEX($AX126:$BG126,,MATCH(CM$3,$AX$3:$BG$3,))/100)</f>
        <v>32.294079066733971</v>
      </c>
      <c r="CN126" cm="1">
        <f t="array" ref="CN126">AN126/(INDEX($AX126:$BG126,,MATCH(CN$3,$AX$3:$BG$3,))/100)</f>
        <v>30.566771562825814</v>
      </c>
      <c r="CO126" cm="1">
        <f t="array" ref="CO126">AO126/(INDEX($AX126:$BG126,,MATCH(CO$3,$AX$3:$BG$3,))/100)</f>
        <v>32.21392786887521</v>
      </c>
      <c r="CP126" cm="1">
        <f t="array" ref="CP126">AP126/(INDEX($AX126:$BG126,,MATCH(CP$3,$AX$3:$BG$3,))/100)</f>
        <v>33.019737804279153</v>
      </c>
      <c r="CQ126" cm="1">
        <f t="array" ref="CQ126">AQ126/(INDEX($AX126:$BG126,,MATCH(CQ$3,$AX$3:$BG$3,))/100)</f>
        <v>34.36705578271598</v>
      </c>
      <c r="CR126" cm="1">
        <f t="array" ref="CR126">AR126/(INDEX($AX126:$BG126,,MATCH(CR$3,$AX$3:$BG$3,))/100)</f>
        <v>33.97385678383236</v>
      </c>
      <c r="CS126" cm="1">
        <f t="array" ref="CS126">AS126/(INDEX($AX126:$BG126,,MATCH(CS$3,$AX$3:$BG$3,))/100)</f>
        <v>33.276772613303578</v>
      </c>
      <c r="CT126" cm="1">
        <f t="array" ref="CT126">AT126/(INDEX($AX126:$BG126,,MATCH(CT$3,$AX$3:$BG$3,))/100)</f>
        <v>29.693277087463255</v>
      </c>
      <c r="CU126" cm="1">
        <f t="array" ref="CU126">AU126/(INDEX($AX126:$BG126,,MATCH(CU$3,$AX$3:$BG$3,))/100)</f>
        <v>30.692282713580031</v>
      </c>
      <c r="CV126" cm="1">
        <f t="array" ref="CV126">AV126/(INDEX($AX126:$BG126,,MATCH(CV$3,$AX$3:$BG$3,))/100)</f>
        <v>28.596294820022948</v>
      </c>
      <c r="CW126">
        <f t="shared" si="151"/>
        <v>427.77889802398533</v>
      </c>
      <c r="CX126">
        <f>IFERROR(1/INDEX('exch rates'!$BC$5:$BL$268,MATCH('Country-wise data'!$B126,'exch rates'!$A$5:$A$268,),MATCH(CX$3,'exch rates'!$BC$4:$BL$4,)),1)</f>
        <v>0.36424343602974613</v>
      </c>
      <c r="CY126">
        <f>IFERROR(1/INDEX('exch rates'!$BC$5:$BL$268,MATCH('Country-wise data'!$B126,'exch rates'!$A$5:$A$268,),MATCH(CY$3,'exch rates'!$BC$4:$BL$4,)),1)</f>
        <v>0.30599755201958384</v>
      </c>
      <c r="CZ126">
        <f>IFERROR(1/INDEX('exch rates'!$BC$5:$BL$268,MATCH('Country-wise data'!$B126,'exch rates'!$A$5:$A$268,),MATCH(CZ$3,'exch rates'!$BC$4:$BL$4,)),1)</f>
        <v>0.30303030303030304</v>
      </c>
      <c r="DA126">
        <f>IFERROR(1/INDEX('exch rates'!$BC$5:$BL$268,MATCH('Country-wise data'!$B126,'exch rates'!$A$5:$A$268,),MATCH(DA$3,'exch rates'!$BC$4:$BL$4,)),1)</f>
        <v>0.30303030303030304</v>
      </c>
      <c r="DB126">
        <f>IFERROR(1/INDEX('exch rates'!$BC$5:$BL$268,MATCH('Country-wise data'!$B126,'exch rates'!$A$5:$A$268,),MATCH(DB$3,'exch rates'!$BC$4:$BL$4,)),1)</f>
        <v>0.30303030303030304</v>
      </c>
      <c r="DC126">
        <f>IFERROR(1/INDEX('exch rates'!$BC$5:$BL$268,MATCH('Country-wise data'!$B126,'exch rates'!$A$5:$A$268,),MATCH(DC$3,'exch rates'!$BC$4:$BL$4,)),1)</f>
        <v>0.292682926829268</v>
      </c>
      <c r="DD126">
        <f>IFERROR(1/INDEX('exch rates'!$BC$5:$BL$268,MATCH('Country-wise data'!$B126,'exch rates'!$A$5:$A$268,),MATCH(DD$3,'exch rates'!$BC$4:$BL$4,)),1)</f>
        <v>0.16054894178796283</v>
      </c>
      <c r="DE126">
        <f>IFERROR(1/INDEX('exch rates'!$BC$5:$BL$268,MATCH('Country-wise data'!$B126,'exch rates'!$A$5:$A$268,),MATCH(DE$3,'exch rates'!$BC$4:$BL$4,)),1)</f>
        <v>0.13355305258956948</v>
      </c>
      <c r="DF126">
        <f>IFERROR(1/INDEX('exch rates'!$BC$5:$BL$268,MATCH('Country-wise data'!$B126,'exch rates'!$A$5:$A$268,),MATCH(DF$3,'exch rates'!$BC$4:$BL$4,)),1)</f>
        <v>0.13400314899530111</v>
      </c>
      <c r="DG126">
        <f>IFERROR(1/INDEX('exch rates'!$BC$5:$BL$268,MATCH('Country-wise data'!$B126,'exch rates'!$A$5:$A$268,),MATCH(DG$3,'exch rates'!$BC$4:$BL$4,)),1)</f>
        <v>0.13408420488066505</v>
      </c>
      <c r="DH126" cm="1">
        <f t="array" ref="DH126">(BH126/INDEX($CX126:$DG126,,MATCH(DH$3,$CX$3:$DG$3,)))*$DG126</f>
        <v>0</v>
      </c>
      <c r="DI126" cm="1">
        <f t="array" ref="DI126">(BI126/INDEX($CX126:$DG126,,MATCH(DI$3,$CX$3:$DG$3,)))*$DG126</f>
        <v>0</v>
      </c>
      <c r="DJ126" cm="1">
        <f t="array" ref="DJ126">(BJ126/INDEX($CX126:$DG126,,MATCH(DJ$3,$CX$3:$DG$3,)))*$DG126</f>
        <v>0</v>
      </c>
      <c r="DK126" cm="1">
        <f t="array" ref="DK126">(BK126/INDEX($CX126:$DG126,,MATCH(DK$3,$CX$3:$DG$3,)))*$DG126</f>
        <v>0</v>
      </c>
      <c r="DL126" cm="1">
        <f t="array" ref="DL126">(BL126/INDEX($CX126:$DG126,,MATCH(DL$3,$CX$3:$DG$3,)))*$DG126</f>
        <v>0</v>
      </c>
      <c r="DM126" cm="1">
        <f t="array" ref="DM126">(BM126/INDEX($CX126:$DG126,,MATCH(DM$3,$CX$3:$DG$3,)))*$DG126</f>
        <v>0</v>
      </c>
      <c r="DN126" cm="1">
        <f t="array" ref="DN126">(BN126/INDEX($CX126:$DG126,,MATCH(DN$3,$CX$3:$DG$3,)))*$DG126</f>
        <v>0</v>
      </c>
      <c r="DO126" cm="1">
        <f t="array" ref="DO126">(BO126/INDEX($CX126:$DG126,,MATCH(DO$3,$CX$3:$DG$3,)))*$DG126</f>
        <v>0</v>
      </c>
      <c r="DP126" cm="1">
        <f t="array" ref="DP126">(BP126/INDEX($CX126:$DG126,,MATCH(DP$3,$CX$3:$DG$3,)))*$DG126</f>
        <v>0</v>
      </c>
      <c r="DQ126" cm="1">
        <f t="array" ref="DQ126">(BQ126/INDEX($CX126:$DG126,,MATCH(DQ$3,$CX$3:$DG$3,)))*$DG126</f>
        <v>0</v>
      </c>
      <c r="DS126" cm="1">
        <f t="array" ref="DS126">(BS126/INDEX($CX126:$DG126,,MATCH(DS$3,$CX$3:$DG$3,)))*$DG126</f>
        <v>5040.9598426981402</v>
      </c>
      <c r="DT126" cm="1">
        <f t="array" ref="DT126">(BT126/INDEX($CX126:$DG126,,MATCH(DT$3,$CX$3:$DG$3,)))*$DG126</f>
        <v>5553.3028943172339</v>
      </c>
      <c r="DU126" cm="1">
        <f t="array" ref="DU126">(BU126/INDEX($CX126:$DG126,,MATCH(DU$3,$CX$3:$DG$3,)))*$DG126</f>
        <v>5189.4760605333558</v>
      </c>
      <c r="DV126" cm="1">
        <f t="array" ref="DV126">(BV126/INDEX($CX126:$DG126,,MATCH(DV$3,$CX$3:$DG$3,)))*$DG126</f>
        <v>5409.4454121396702</v>
      </c>
      <c r="DW126" cm="1">
        <f t="array" ref="DW126">(BW126/INDEX($CX126:$DG126,,MATCH(DW$3,$CX$3:$DG$3,)))*$DG126</f>
        <v>5548.6035102602073</v>
      </c>
      <c r="DX126" cm="1">
        <f t="array" ref="DX126">(BX126/INDEX($CX126:$DG126,,MATCH(DX$3,$CX$3:$DG$3,)))*$DG126</f>
        <v>6170.0697155410235</v>
      </c>
      <c r="DY126" cm="1">
        <f t="array" ref="DY126">(BY126/INDEX($CX126:$DG126,,MATCH(DY$3,$CX$3:$DG$3,)))*$DG126</f>
        <v>8967.2880213685294</v>
      </c>
      <c r="DZ126" cm="1">
        <f t="array" ref="DZ126">(BZ126/INDEX($CX126:$DG126,,MATCH(DZ$3,$CX$3:$DG$3,)))*$DG126</f>
        <v>9083.316856852518</v>
      </c>
      <c r="EA126" cm="1">
        <f t="array" ref="EA126">(CA126/INDEX($CX126:$DG126,,MATCH(EA$3,$CX$3:$DG$3,)))*$DG126</f>
        <v>8857.3062846219273</v>
      </c>
      <c r="EB126" cm="1">
        <f t="array" ref="EB126">(CB126/INDEX($CX126:$DG126,,MATCH(EB$3,$CX$3:$DG$3,)))*$DG126</f>
        <v>7778.8814491977064</v>
      </c>
      <c r="EC126" s="53" cm="1">
        <f t="array" ref="EC126">(CC126/INDEX($CX126:$DG126,,MATCH(EC$3,$CX$3:$DG$3,)))*$DG126</f>
        <v>4.0691081615388818</v>
      </c>
      <c r="ED126" cm="1">
        <f t="array" ref="ED126">(CD126/INDEX($CX126:$DG126,,MATCH(ED$3,$CX$3:$DG$3,)))*$DG126</f>
        <v>4.5845813477883288</v>
      </c>
      <c r="EE126" cm="1">
        <f t="array" ref="EE126">(CE126/INDEX($CX126:$DG126,,MATCH(EE$3,$CX$3:$DG$3,)))*$DG126</f>
        <v>4.8789423418789672</v>
      </c>
      <c r="EF126" cm="1">
        <f t="array" ref="EF126">(CF126/INDEX($CX126:$DG126,,MATCH(EF$3,$CX$3:$DG$3,)))*$DG126</f>
        <v>5.0009858327985457</v>
      </c>
      <c r="EG126" cm="1">
        <f t="array" ref="EG126">(CG126/INDEX($CX126:$DG126,,MATCH(EG$3,$CX$3:$DG$3,)))*$DG126</f>
        <v>5.2050431200603535</v>
      </c>
      <c r="EH126" cm="1">
        <f t="array" ref="EH126">(CH126/INDEX($CX126:$DG126,,MATCH(EH$3,$CX$3:$DG$3,)))*$DG126</f>
        <v>5.3274026983027802</v>
      </c>
      <c r="EI126" cm="1">
        <f t="array" ref="EI126">(CI126/INDEX($CX126:$DG126,,MATCH(EI$3,$CX$3:$DG$3,)))*$DG126</f>
        <v>9.5126565206662104</v>
      </c>
      <c r="EJ126" cm="1">
        <f t="array" ref="EJ126">(CJ126/INDEX($CX126:$DG126,,MATCH(EJ$3,$CX$3:$DG$3,)))*$DG126</f>
        <v>10.20404525240623</v>
      </c>
      <c r="EK126" cm="1">
        <f t="array" ref="EK126">(CK126/INDEX($CX126:$DG126,,MATCH(EK$3,$CX$3:$DG$3,)))*$DG126</f>
        <v>10.511924905940704</v>
      </c>
      <c r="EL126" cm="1">
        <f t="array" ref="EL126">(CL126/INDEX($CX126:$DG126,,MATCH(EL$3,$CX$3:$DG$3,)))*$DG126</f>
        <v>9.7881408209748546</v>
      </c>
      <c r="EM126" cm="1">
        <f t="array" ref="EM126">(CM126/INDEX($CX126:$DG126,,MATCH(EM$3,$CX$3:$DG$3,)))*$DG126</f>
        <v>11.887999853105745</v>
      </c>
      <c r="EN126" cm="1">
        <f t="array" ref="EN126">(CN126/INDEX($CX126:$DG126,,MATCH(EN$3,$CX$3:$DG$3,)))*$DG126</f>
        <v>13.393967480197741</v>
      </c>
      <c r="EO126" cm="1">
        <f t="array" ref="EO126">(CO126/INDEX($CX126:$DG126,,MATCH(EO$3,$CX$3:$DG$3,)))*$DG126</f>
        <v>14.253950384458056</v>
      </c>
      <c r="EP126" cm="1">
        <f t="array" ref="EP126">(CP126/INDEX($CX126:$DG126,,MATCH(EP$3,$CX$3:$DG$3,)))*$DG126</f>
        <v>14.610503453220863</v>
      </c>
      <c r="EQ126" cm="1">
        <f t="array" ref="EQ126">(CQ126/INDEX($CX126:$DG126,,MATCH(EQ$3,$CX$3:$DG$3,)))*$DG126</f>
        <v>15.206661850759282</v>
      </c>
      <c r="ER126" cm="1">
        <f t="array" ref="ER126">(CR126/INDEX($CX126:$DG126,,MATCH(ER$3,$CX$3:$DG$3,)))*$DG126</f>
        <v>15.564138376431663</v>
      </c>
      <c r="ES126" cm="1">
        <f t="array" ref="ES126">(CS126/INDEX($CX126:$DG126,,MATCH(ES$3,$CX$3:$DG$3,)))*$DG126</f>
        <v>27.791460642215402</v>
      </c>
      <c r="ET126" cm="1">
        <f t="array" ref="ET126">(CT126/INDEX($CX126:$DG126,,MATCH(ET$3,$CX$3:$DG$3,)))*$DG126</f>
        <v>29.811369874182333</v>
      </c>
      <c r="EU126" cm="1">
        <f t="array" ref="EU126">(CU126/INDEX($CX126:$DG126,,MATCH(EU$3,$CX$3:$DG$3,)))*$DG126</f>
        <v>30.71084787542766</v>
      </c>
      <c r="EV126" cm="1">
        <f t="array" ref="EV126">(CV126/INDEX($CX126:$DG126,,MATCH(EV$3,$CX$3:$DG$3,)))*$DG126</f>
        <v>28.596294820022948</v>
      </c>
      <c r="EW126">
        <f t="shared" si="94"/>
        <v>270.91002561237752</v>
      </c>
      <c r="EY126" s="96">
        <f t="shared" si="152"/>
        <v>8.0720900156207548E-4</v>
      </c>
      <c r="EZ126" s="96">
        <f t="shared" si="153"/>
        <v>8.255593896165451E-4</v>
      </c>
      <c r="FA126" s="96">
        <f t="shared" si="154"/>
        <v>9.4016087269078303E-4</v>
      </c>
      <c r="FB126" s="96">
        <f t="shared" si="155"/>
        <v>9.2449141303386194E-4</v>
      </c>
      <c r="FC126" s="96">
        <f t="shared" si="156"/>
        <v>9.3808164710912226E-4</v>
      </c>
      <c r="FD126" s="96">
        <f t="shared" si="157"/>
        <v>8.6342666191992071E-4</v>
      </c>
      <c r="FE126" s="96">
        <f t="shared" si="158"/>
        <v>1.0608175513040397E-3</v>
      </c>
      <c r="FF126" s="96">
        <f t="shared" si="159"/>
        <v>1.1233831664375143E-3</v>
      </c>
      <c r="FG126" s="96">
        <f t="shared" si="160"/>
        <v>1.1868083329343061E-3</v>
      </c>
      <c r="FH126" s="96">
        <f t="shared" si="161"/>
        <v>1.2582966953409963E-3</v>
      </c>
      <c r="FJ126" s="96">
        <f t="shared" si="106"/>
        <v>11274.424496699827</v>
      </c>
      <c r="FK126" s="96" t="str">
        <f>IF(AND('Country-wise data'!FJ126&gt;'non-R&amp;D ex_typologies'!$C$17,'Country-wise data'!FJ126&lt;'non-R&amp;D ex_typologies'!$D$17),"Small",IF(AND('Country-wise data'!FJ126&gt;'non-R&amp;D ex_typologies'!$E$17,'Country-wise data'!$FJ$4&lt;'non-R&amp;D ex_typologies'!$F$17),"Medium","Large"))</f>
        <v>Medium</v>
      </c>
      <c r="FL126" t="str">
        <f>IF($FK126='non-R&amp;D ex_typologies'!$C$16,IF(AND('Country-wise data'!EY126&gt;'non-R&amp;D ex_typologies'!$C$21,'Country-wise data'!EY126&lt;'non-R&amp;D ex_typologies'!$D$21),'non-R&amp;D ex_typologies'!$B$21,IF(AND('Country-wise data'!EY126&gt;'non-R&amp;D ex_typologies'!$C$19,'Country-wise data'!EY126&lt;'non-R&amp;D ex_typologies'!$D$19),'non-R&amp;D ex_typologies'!$B$19,'non-R&amp;D ex_typologies'!$B$20)),IF($FK126='non-R&amp;D ex_typologies'!$E$16,IF(AND('Country-wise data'!EY126&gt;'non-R&amp;D ex_typologies'!$E$21,'Country-wise data'!EY126&lt;'non-R&amp;D ex_typologies'!$F$21),'non-R&amp;D ex_typologies'!$B$21,IF(AND('Country-wise data'!EY126&gt;'non-R&amp;D ex_typologies'!$E$19,'Country-wise data'!EY126&lt;'non-R&amp;D ex_typologies'!$F$19),'non-R&amp;D ex_typologies'!$B$19,'non-R&amp;D ex_typologies'!$B$20)),IF(AND('Country-wise data'!EY126&gt;'non-R&amp;D ex_typologies'!$G$21,'Country-wise data'!EY126&lt;'non-R&amp;D ex_typologies'!$H$21),'non-R&amp;D ex_typologies'!$B$21,IF(AND('Country-wise data'!EY126&gt;'non-R&amp;D ex_typologies'!$G$19,'Country-wise data'!EY126&lt;'non-R&amp;D ex_typologies'!$H$19),'non-R&amp;D ex_typologies'!$B$19,'non-R&amp;D ex_typologies'!$B$20))))</f>
        <v>Program heavy</v>
      </c>
      <c r="FM126" t="str">
        <f>IF($FK126='non-R&amp;D ex_typologies'!$C$16,IF(AND('Country-wise data'!EZ126&gt;'non-R&amp;D ex_typologies'!$C$21,'Country-wise data'!EZ126&lt;'non-R&amp;D ex_typologies'!$D$21),'non-R&amp;D ex_typologies'!$B$21,IF(AND('Country-wise data'!EZ126&gt;'non-R&amp;D ex_typologies'!$C$19,'Country-wise data'!EZ126&lt;'non-R&amp;D ex_typologies'!$D$19),'non-R&amp;D ex_typologies'!$B$19,'non-R&amp;D ex_typologies'!$B$20)),IF($FK126='non-R&amp;D ex_typologies'!$E$16,IF(AND('Country-wise data'!EZ126&gt;'non-R&amp;D ex_typologies'!$E$21,'Country-wise data'!EZ126&lt;'non-R&amp;D ex_typologies'!$F$21),'non-R&amp;D ex_typologies'!$B$21,IF(AND('Country-wise data'!EZ126&gt;'non-R&amp;D ex_typologies'!$E$19,'Country-wise data'!EZ126&lt;'non-R&amp;D ex_typologies'!$F$19),'non-R&amp;D ex_typologies'!$B$19,'non-R&amp;D ex_typologies'!$B$20)),IF(AND('Country-wise data'!EZ126&gt;'non-R&amp;D ex_typologies'!$G$21,'Country-wise data'!EZ126&lt;'non-R&amp;D ex_typologies'!$H$21),'non-R&amp;D ex_typologies'!$B$21,IF(AND('Country-wise data'!EZ126&gt;'non-R&amp;D ex_typologies'!$G$19,'Country-wise data'!EZ126&lt;'non-R&amp;D ex_typologies'!$H$19),'non-R&amp;D ex_typologies'!$B$19,'non-R&amp;D ex_typologies'!$B$20))))</f>
        <v>Program heavy</v>
      </c>
      <c r="FN126" t="str">
        <f>IF($FK126='non-R&amp;D ex_typologies'!$C$16,IF(AND('Country-wise data'!FA126&gt;'non-R&amp;D ex_typologies'!$C$21,'Country-wise data'!FA126&lt;'non-R&amp;D ex_typologies'!$D$21),'non-R&amp;D ex_typologies'!$B$21,IF(AND('Country-wise data'!FA126&gt;'non-R&amp;D ex_typologies'!$C$19,'Country-wise data'!FA126&lt;'non-R&amp;D ex_typologies'!$D$19),'non-R&amp;D ex_typologies'!$B$19,'non-R&amp;D ex_typologies'!$B$20)),IF($FK126='non-R&amp;D ex_typologies'!$E$16,IF(AND('Country-wise data'!FA126&gt;'non-R&amp;D ex_typologies'!$E$21,'Country-wise data'!FA126&lt;'non-R&amp;D ex_typologies'!$F$21),'non-R&amp;D ex_typologies'!$B$21,IF(AND('Country-wise data'!FA126&gt;'non-R&amp;D ex_typologies'!$E$19,'Country-wise data'!FA126&lt;'non-R&amp;D ex_typologies'!$F$19),'non-R&amp;D ex_typologies'!$B$19,'non-R&amp;D ex_typologies'!$B$20)),IF(AND('Country-wise data'!FA126&gt;'non-R&amp;D ex_typologies'!$G$21,'Country-wise data'!FA126&lt;'non-R&amp;D ex_typologies'!$H$21),'non-R&amp;D ex_typologies'!$B$21,IF(AND('Country-wise data'!FA126&gt;'non-R&amp;D ex_typologies'!$G$19,'Country-wise data'!FA126&lt;'non-R&amp;D ex_typologies'!$H$19),'non-R&amp;D ex_typologies'!$B$19,'non-R&amp;D ex_typologies'!$B$20))))</f>
        <v>Program heavy</v>
      </c>
      <c r="FO126" t="str">
        <f>IF($FK126='non-R&amp;D ex_typologies'!$C$16,IF(AND('Country-wise data'!FB126&gt;'non-R&amp;D ex_typologies'!$C$21,'Country-wise data'!FB126&lt;'non-R&amp;D ex_typologies'!$D$21),'non-R&amp;D ex_typologies'!$B$21,IF(AND('Country-wise data'!FB126&gt;'non-R&amp;D ex_typologies'!$C$19,'Country-wise data'!FB126&lt;'non-R&amp;D ex_typologies'!$D$19),'non-R&amp;D ex_typologies'!$B$19,'non-R&amp;D ex_typologies'!$B$20)),IF($FK126='non-R&amp;D ex_typologies'!$E$16,IF(AND('Country-wise data'!FB126&gt;'non-R&amp;D ex_typologies'!$E$21,'Country-wise data'!FB126&lt;'non-R&amp;D ex_typologies'!$F$21),'non-R&amp;D ex_typologies'!$B$21,IF(AND('Country-wise data'!FB126&gt;'non-R&amp;D ex_typologies'!$E$19,'Country-wise data'!FB126&lt;'non-R&amp;D ex_typologies'!$F$19),'non-R&amp;D ex_typologies'!$B$19,'non-R&amp;D ex_typologies'!$B$20)),IF(AND('Country-wise data'!FB126&gt;'non-R&amp;D ex_typologies'!$G$21,'Country-wise data'!FB126&lt;'non-R&amp;D ex_typologies'!$H$21),'non-R&amp;D ex_typologies'!$B$21,IF(AND('Country-wise data'!FB126&gt;'non-R&amp;D ex_typologies'!$G$19,'Country-wise data'!FB126&lt;'non-R&amp;D ex_typologies'!$H$19),'non-R&amp;D ex_typologies'!$B$19,'non-R&amp;D ex_typologies'!$B$20))))</f>
        <v>Program heavy</v>
      </c>
      <c r="FP126" t="str">
        <f>IF($FK126='non-R&amp;D ex_typologies'!$C$16,IF(AND('Country-wise data'!FC126&gt;'non-R&amp;D ex_typologies'!$C$21,'Country-wise data'!FC126&lt;'non-R&amp;D ex_typologies'!$D$21),'non-R&amp;D ex_typologies'!$B$21,IF(AND('Country-wise data'!FC126&gt;'non-R&amp;D ex_typologies'!$C$19,'Country-wise data'!FC126&lt;'non-R&amp;D ex_typologies'!$D$19),'non-R&amp;D ex_typologies'!$B$19,'non-R&amp;D ex_typologies'!$B$20)),IF($FK126='non-R&amp;D ex_typologies'!$E$16,IF(AND('Country-wise data'!FC126&gt;'non-R&amp;D ex_typologies'!$E$21,'Country-wise data'!FC126&lt;'non-R&amp;D ex_typologies'!$F$21),'non-R&amp;D ex_typologies'!$B$21,IF(AND('Country-wise data'!FC126&gt;'non-R&amp;D ex_typologies'!$E$19,'Country-wise data'!FC126&lt;'non-R&amp;D ex_typologies'!$F$19),'non-R&amp;D ex_typologies'!$B$19,'non-R&amp;D ex_typologies'!$B$20)),IF(AND('Country-wise data'!FC126&gt;'non-R&amp;D ex_typologies'!$G$21,'Country-wise data'!FC126&lt;'non-R&amp;D ex_typologies'!$H$21),'non-R&amp;D ex_typologies'!$B$21,IF(AND('Country-wise data'!FC126&gt;'non-R&amp;D ex_typologies'!$G$19,'Country-wise data'!FC126&lt;'non-R&amp;D ex_typologies'!$H$19),'non-R&amp;D ex_typologies'!$B$19,'non-R&amp;D ex_typologies'!$B$20))))</f>
        <v>Program heavy</v>
      </c>
      <c r="FQ126" t="str">
        <f>IF($FK126='non-R&amp;D ex_typologies'!$C$16,IF(AND('Country-wise data'!FD126&gt;'non-R&amp;D ex_typologies'!$C$21,'Country-wise data'!FD126&lt;'non-R&amp;D ex_typologies'!$D$21),'non-R&amp;D ex_typologies'!$B$21,IF(AND('Country-wise data'!FD126&gt;'non-R&amp;D ex_typologies'!$C$19,'Country-wise data'!FD126&lt;'non-R&amp;D ex_typologies'!$D$19),'non-R&amp;D ex_typologies'!$B$19,'non-R&amp;D ex_typologies'!$B$20)),IF($FK126='non-R&amp;D ex_typologies'!$E$16,IF(AND('Country-wise data'!FD126&gt;'non-R&amp;D ex_typologies'!$E$21,'Country-wise data'!FD126&lt;'non-R&amp;D ex_typologies'!$F$21),'non-R&amp;D ex_typologies'!$B$21,IF(AND('Country-wise data'!FD126&gt;'non-R&amp;D ex_typologies'!$E$19,'Country-wise data'!FD126&lt;'non-R&amp;D ex_typologies'!$F$19),'non-R&amp;D ex_typologies'!$B$19,'non-R&amp;D ex_typologies'!$B$20)),IF(AND('Country-wise data'!FD126&gt;'non-R&amp;D ex_typologies'!$G$21,'Country-wise data'!FD126&lt;'non-R&amp;D ex_typologies'!$H$21),'non-R&amp;D ex_typologies'!$B$21,IF(AND('Country-wise data'!FD126&gt;'non-R&amp;D ex_typologies'!$G$19,'Country-wise data'!FD126&lt;'non-R&amp;D ex_typologies'!$H$19),'non-R&amp;D ex_typologies'!$B$19,'non-R&amp;D ex_typologies'!$B$20))))</f>
        <v>Program heavy</v>
      </c>
      <c r="FR126" t="str">
        <f>IF($FK126='non-R&amp;D ex_typologies'!$C$16,IF(AND('Country-wise data'!FE126&gt;'non-R&amp;D ex_typologies'!$C$21,'Country-wise data'!FE126&lt;'non-R&amp;D ex_typologies'!$D$21),'non-R&amp;D ex_typologies'!$B$21,IF(AND('Country-wise data'!FE126&gt;'non-R&amp;D ex_typologies'!$C$19,'Country-wise data'!FE126&lt;'non-R&amp;D ex_typologies'!$D$19),'non-R&amp;D ex_typologies'!$B$19,'non-R&amp;D ex_typologies'!$B$20)),IF($FK126='non-R&amp;D ex_typologies'!$E$16,IF(AND('Country-wise data'!FE126&gt;'non-R&amp;D ex_typologies'!$E$21,'Country-wise data'!FE126&lt;'non-R&amp;D ex_typologies'!$F$21),'non-R&amp;D ex_typologies'!$B$21,IF(AND('Country-wise data'!FE126&gt;'non-R&amp;D ex_typologies'!$E$19,'Country-wise data'!FE126&lt;'non-R&amp;D ex_typologies'!$F$19),'non-R&amp;D ex_typologies'!$B$19,'non-R&amp;D ex_typologies'!$B$20)),IF(AND('Country-wise data'!FE126&gt;'non-R&amp;D ex_typologies'!$G$21,'Country-wise data'!FE126&lt;'non-R&amp;D ex_typologies'!$H$21),'non-R&amp;D ex_typologies'!$B$21,IF(AND('Country-wise data'!FE126&gt;'non-R&amp;D ex_typologies'!$G$19,'Country-wise data'!FE126&lt;'non-R&amp;D ex_typologies'!$H$19),'non-R&amp;D ex_typologies'!$B$19,'non-R&amp;D ex_typologies'!$B$20))))</f>
        <v>Program heavy</v>
      </c>
      <c r="FS126" t="str">
        <f>IF($FK126='non-R&amp;D ex_typologies'!$C$16,IF(AND('Country-wise data'!FF126&gt;'non-R&amp;D ex_typologies'!$C$21,'Country-wise data'!FF126&lt;'non-R&amp;D ex_typologies'!$D$21),'non-R&amp;D ex_typologies'!$B$21,IF(AND('Country-wise data'!FF126&gt;'non-R&amp;D ex_typologies'!$C$19,'Country-wise data'!FF126&lt;'non-R&amp;D ex_typologies'!$D$19),'non-R&amp;D ex_typologies'!$B$19,'non-R&amp;D ex_typologies'!$B$20)),IF($FK126='non-R&amp;D ex_typologies'!$E$16,IF(AND('Country-wise data'!FF126&gt;'non-R&amp;D ex_typologies'!$E$21,'Country-wise data'!FF126&lt;'non-R&amp;D ex_typologies'!$F$21),'non-R&amp;D ex_typologies'!$B$21,IF(AND('Country-wise data'!FF126&gt;'non-R&amp;D ex_typologies'!$E$19,'Country-wise data'!FF126&lt;'non-R&amp;D ex_typologies'!$F$19),'non-R&amp;D ex_typologies'!$B$19,'non-R&amp;D ex_typologies'!$B$20)),IF(AND('Country-wise data'!FF126&gt;'non-R&amp;D ex_typologies'!$G$21,'Country-wise data'!FF126&lt;'non-R&amp;D ex_typologies'!$H$21),'non-R&amp;D ex_typologies'!$B$21,IF(AND('Country-wise data'!FF126&gt;'non-R&amp;D ex_typologies'!$G$19,'Country-wise data'!FF126&lt;'non-R&amp;D ex_typologies'!$H$19),'non-R&amp;D ex_typologies'!$B$19,'non-R&amp;D ex_typologies'!$B$20))))</f>
        <v>Program heavy</v>
      </c>
      <c r="FT126" t="str">
        <f>IF($FK126='non-R&amp;D ex_typologies'!$C$16,IF(AND('Country-wise data'!FG126&gt;'non-R&amp;D ex_typologies'!$C$21,'Country-wise data'!FG126&lt;'non-R&amp;D ex_typologies'!$D$21),'non-R&amp;D ex_typologies'!$B$21,IF(AND('Country-wise data'!FG126&gt;'non-R&amp;D ex_typologies'!$C$19,'Country-wise data'!FG126&lt;'non-R&amp;D ex_typologies'!$D$19),'non-R&amp;D ex_typologies'!$B$19,'non-R&amp;D ex_typologies'!$B$20)),IF($FK126='non-R&amp;D ex_typologies'!$E$16,IF(AND('Country-wise data'!FG126&gt;'non-R&amp;D ex_typologies'!$E$21,'Country-wise data'!FG126&lt;'non-R&amp;D ex_typologies'!$F$21),'non-R&amp;D ex_typologies'!$B$21,IF(AND('Country-wise data'!FG126&gt;'non-R&amp;D ex_typologies'!$E$19,'Country-wise data'!FG126&lt;'non-R&amp;D ex_typologies'!$F$19),'non-R&amp;D ex_typologies'!$B$19,'non-R&amp;D ex_typologies'!$B$20)),IF(AND('Country-wise data'!FG126&gt;'non-R&amp;D ex_typologies'!$G$21,'Country-wise data'!FG126&lt;'non-R&amp;D ex_typologies'!$H$21),'non-R&amp;D ex_typologies'!$B$21,IF(AND('Country-wise data'!FG126&gt;'non-R&amp;D ex_typologies'!$G$19,'Country-wise data'!FG126&lt;'non-R&amp;D ex_typologies'!$H$19),'non-R&amp;D ex_typologies'!$B$19,'non-R&amp;D ex_typologies'!$B$20))))</f>
        <v>Program heavy</v>
      </c>
      <c r="FU126" t="str">
        <f>IF($FK126='non-R&amp;D ex_typologies'!$C$16,IF(AND('Country-wise data'!FH126&gt;'non-R&amp;D ex_typologies'!$C$21,'Country-wise data'!FH126&lt;'non-R&amp;D ex_typologies'!$D$21),'non-R&amp;D ex_typologies'!$B$21,IF(AND('Country-wise data'!FH126&gt;'non-R&amp;D ex_typologies'!$C$19,'Country-wise data'!FH126&lt;'non-R&amp;D ex_typologies'!$D$19),'non-R&amp;D ex_typologies'!$B$19,'non-R&amp;D ex_typologies'!$B$20)),IF($FK126='non-R&amp;D ex_typologies'!$E$16,IF(AND('Country-wise data'!FH126&gt;'non-R&amp;D ex_typologies'!$E$21,'Country-wise data'!FH126&lt;'non-R&amp;D ex_typologies'!$F$21),'non-R&amp;D ex_typologies'!$B$21,IF(AND('Country-wise data'!FH126&gt;'non-R&amp;D ex_typologies'!$E$19,'Country-wise data'!FH126&lt;'non-R&amp;D ex_typologies'!$F$19),'non-R&amp;D ex_typologies'!$B$19,'non-R&amp;D ex_typologies'!$B$20)),IF(AND('Country-wise data'!FH126&gt;'non-R&amp;D ex_typologies'!$G$21,'Country-wise data'!FH126&lt;'non-R&amp;D ex_typologies'!$H$21),'non-R&amp;D ex_typologies'!$B$21,IF(AND('Country-wise data'!FH126&gt;'non-R&amp;D ex_typologies'!$G$19,'Country-wise data'!FH126&lt;'non-R&amp;D ex_typologies'!$H$19),'non-R&amp;D ex_typologies'!$B$19,'non-R&amp;D ex_typologies'!$B$20))))</f>
        <v>Program heavy</v>
      </c>
    </row>
    <row r="127" spans="2:177" x14ac:dyDescent="0.35">
      <c r="B127" s="12" t="s">
        <v>457</v>
      </c>
      <c r="C127" t="s">
        <v>458</v>
      </c>
      <c r="D127" t="s">
        <v>376</v>
      </c>
      <c r="E127" t="s">
        <v>376</v>
      </c>
      <c r="F127" t="s">
        <v>367</v>
      </c>
      <c r="G127" s="55">
        <f>Assumptions!$C$13</f>
        <v>1.1000000000000001</v>
      </c>
      <c r="H127">
        <f>SUMIFS('IFPRI SPEED'!AL:AL,'IFPRI SPEED'!$A:$A,'Country-wise data'!$B127)*1000*G127</f>
        <v>0</v>
      </c>
      <c r="I127">
        <f>IF(SUMIFS('IFPRI SPEED'!AM:AM,'IFPRI SPEED'!$A:$A,'Country-wise data'!$B127)*1000=0,H127*(1+Assumptions!$C$9),SUMIFS('IFPRI SPEED'!AM:AM,'IFPRI SPEED'!$A:$A,'Country-wise data'!$B127)*1000*$G127)</f>
        <v>0</v>
      </c>
      <c r="J127">
        <f>IF(SUMIFS('IFPRI SPEED'!AN:AN,'IFPRI SPEED'!$A:$A,'Country-wise data'!$B127)*1000=0,I127*(1+Assumptions!$C$9),SUMIFS('IFPRI SPEED'!AN:AN,'IFPRI SPEED'!$A:$A,'Country-wise data'!$B127)*1000*$G127)</f>
        <v>0</v>
      </c>
      <c r="K127">
        <f>IF(SUMIFS('IFPRI SPEED'!AO:AO,'IFPRI SPEED'!$A:$A,'Country-wise data'!$B127)*1000=0,J127*(1+Assumptions!$C$9),SUMIFS('IFPRI SPEED'!AO:AO,'IFPRI SPEED'!$A:$A,'Country-wise data'!$B127)*1000*$G127)</f>
        <v>0</v>
      </c>
      <c r="L127">
        <f>IF(SUMIFS('IFPRI SPEED'!AP:AP,'IFPRI SPEED'!$A:$A,'Country-wise data'!$B127)*1000=0,K127*(1+Assumptions!$C$9),SUMIFS('IFPRI SPEED'!AP:AP,'IFPRI SPEED'!$A:$A,'Country-wise data'!$B127)*1000*$G127)</f>
        <v>0</v>
      </c>
      <c r="M127">
        <f>IF(SUMIFS('IFPRI SPEED'!AQ:AQ,'IFPRI SPEED'!$A:$A,'Country-wise data'!$B127)*1000=0,L127*(1+Assumptions!$C$9),SUMIFS('IFPRI SPEED'!AQ:AQ,'IFPRI SPEED'!$A:$A,'Country-wise data'!$B127)*1000*$G127)</f>
        <v>0</v>
      </c>
      <c r="N127">
        <f>IF(SUMIFS('IFPRI SPEED'!AR:AR,'IFPRI SPEED'!$A:$A,'Country-wise data'!$B127)*1000=0,M127*(1+Assumptions!$C$9),SUMIFS('IFPRI SPEED'!AR:AR,'IFPRI SPEED'!$A:$A,'Country-wise data'!$B127)*1000*$G127)</f>
        <v>0</v>
      </c>
      <c r="O127">
        <f>IF(SUMIFS('IFPRI SPEED'!AS:AS,'IFPRI SPEED'!$A:$A,'Country-wise data'!$B127)*1000=0,N127*(1+Assumptions!$C$9),SUMIFS('IFPRI SPEED'!AS:AS,'IFPRI SPEED'!$A:$A,'Country-wise data'!$B127)*1000*$G127)</f>
        <v>0</v>
      </c>
      <c r="P127">
        <f>IF(SUMIFS('IFPRI SPEED'!AT:AT,'IFPRI SPEED'!$A:$A,'Country-wise data'!$B127)*1000=0,O127*(1+Assumptions!$C$9),SUMIFS('IFPRI SPEED'!AT:AT,'IFPRI SPEED'!$A:$A,'Country-wise data'!$B127)*1000*$G127)</f>
        <v>0</v>
      </c>
      <c r="Q127">
        <f>IF(SUMIFS('IFPRI SPEED'!AU:AU,'IFPRI SPEED'!$A:$A,'Country-wise data'!$B127)*1000=0,P127*(1+Assumptions!$C$9),SUMIFS('IFPRI SPEED'!AU:AU,'IFPRI SPEED'!$A:$A,'Country-wise data'!$B127)*1000*$G127)</f>
        <v>0</v>
      </c>
      <c r="R127" s="36">
        <f t="shared" si="148"/>
        <v>0</v>
      </c>
      <c r="S127">
        <f>SUMIFS(FAOstat!CE:CE,FAOstat!$B:$B,'Country-wise data'!$B127)</f>
        <v>11935.566545</v>
      </c>
      <c r="T127">
        <f>SUMIFS(FAOstat!CF:CF,FAOstat!$B:$B,'Country-wise data'!$B127)</f>
        <v>13748.192908999999</v>
      </c>
      <c r="U127">
        <f>SUMIFS(FAOstat!CG:CG,FAOstat!$B:$B,'Country-wise data'!$B127)</f>
        <v>9830.5188959999996</v>
      </c>
      <c r="V127">
        <f>SUMIFS(FAOstat!CH:CH,FAOstat!$B:$B,'Country-wise data'!$B127)</f>
        <v>5507.5433370000001</v>
      </c>
      <c r="W127">
        <f>SUMIFS(FAOstat!CI:CI,FAOstat!$B:$B,'Country-wise data'!$B127)</f>
        <v>4761.9314789999999</v>
      </c>
      <c r="X127">
        <f>SUMIFS(FAOstat!CJ:CJ,FAOstat!$B:$B,'Country-wise data'!$B127)</f>
        <v>3943.758652</v>
      </c>
      <c r="Y127">
        <f>SUMIFS(FAOstat!CK:CK,FAOstat!$B:$B,'Country-wise data'!$B127)</f>
        <v>2543.39507</v>
      </c>
      <c r="Z127">
        <f>SUMIFS(FAOstat!CL:CL,FAOstat!$B:$B,'Country-wise data'!$B127)</f>
        <v>2715.9067260000002</v>
      </c>
      <c r="AA127">
        <f>SUMIFS(FAOstat!CM:CM,FAOstat!$B:$B,'Country-wise data'!$B127)</f>
        <v>3425.9902179999999</v>
      </c>
      <c r="AB127">
        <f>SUMIFS(FAOstat!CN:CN,FAOstat!$B:$B,'Country-wise data'!$B127)</f>
        <v>3494.5100223599998</v>
      </c>
      <c r="AC127" s="53">
        <f>IFERROR(INDEX('ASTI data (new)'!$AF$6:$AL$130,MATCH('Country-wise data'!$B127,'ASTI data (new)'!$C$6:$C$130,),MATCH('Country-wise data'!AC$3,'ASTI data (new)'!$AF$5:$AL$5,)),(INDEX(Assumptions!$G$154:$P$345,MATCH('Country-wise data'!$B127,Assumptions!$B$154:$B$344,),MATCH('Country-wise data'!AC$3,Assumptions!$G$153:$P$153,))*S127))</f>
        <v>196.08983417409766</v>
      </c>
      <c r="AD127" s="53">
        <f>IFERROR(INDEX('ASTI data (new)'!$AF$6:$AL$130,MATCH('Country-wise data'!$B127,'ASTI data (new)'!$C$6:$C$130,),MATCH('Country-wise data'!AD$3,'ASTI data (new)'!$AF$5:$AL$5,)),(INDEX(Assumptions!$G$154:$P$345,MATCH('Country-wise data'!$B127,Assumptions!$B$154:$B$344,),MATCH('Country-wise data'!AD$3,Assumptions!$G$153:$P$153,))*T127))</f>
        <v>179.11886428460198</v>
      </c>
      <c r="AE127" s="53">
        <f>IFERROR(INDEX('ASTI data (new)'!$AF$6:$AL$130,MATCH('Country-wise data'!$B127,'ASTI data (new)'!$C$6:$C$130,),MATCH('Country-wise data'!AE$3,'ASTI data (new)'!$AF$5:$AL$5,)),(INDEX(Assumptions!$G$154:$P$345,MATCH('Country-wise data'!$B127,Assumptions!$B$154:$B$344,),MATCH('Country-wise data'!AE$3,Assumptions!$G$153:$P$153,))*U127))</f>
        <v>151.3478299656058</v>
      </c>
      <c r="AF127" s="53">
        <f>IFERROR(INDEX('ASTI data (new)'!$AF$6:$AL$130,MATCH('Country-wise data'!$B127,'ASTI data (new)'!$C$6:$C$130,),MATCH('Country-wise data'!AF$3,'ASTI data (new)'!$AF$5:$AL$5,)),(INDEX(Assumptions!$G$154:$P$345,MATCH('Country-wise data'!$B127,Assumptions!$B$154:$B$344,),MATCH('Country-wise data'!AF$3,Assumptions!$G$153:$P$153,))*V127))</f>
        <v>118.81079387616909</v>
      </c>
      <c r="AG127" s="53">
        <f>IFERROR(INDEX('ASTI data (new)'!$AF$6:$AL$130,MATCH('Country-wise data'!$B127,'ASTI data (new)'!$C$6:$C$130,),MATCH('Country-wise data'!AG$3,'ASTI data (new)'!$AF$5:$AL$5,)),(INDEX(Assumptions!$G$154:$P$345,MATCH('Country-wise data'!$B127,Assumptions!$B$154:$B$344,),MATCH('Country-wise data'!AG$3,Assumptions!$G$153:$P$153,))*W127))</f>
        <v>105.2649040227179</v>
      </c>
      <c r="AH127" s="53">
        <f>IFERROR(INDEX('ASTI data (new)'!$AF$6:$AL$130,MATCH('Country-wise data'!$B127,'ASTI data (new)'!$C$6:$C$130,),MATCH('Country-wise data'!AH$3,'ASTI data (new)'!$AF$5:$AL$5,)),(INDEX(Assumptions!$G$154:$P$345,MATCH('Country-wise data'!$B127,Assumptions!$B$154:$B$344,),MATCH('Country-wise data'!AH$3,Assumptions!$G$153:$P$153,))*X127))</f>
        <v>87.34259621162532</v>
      </c>
      <c r="AI127" s="53">
        <f>IFERROR(INDEX('ASTI data (new)'!$AF$6:$AL$130,MATCH('Country-wise data'!$B127,'ASTI data (new)'!$C$6:$C$130,),MATCH('Country-wise data'!AI$3,'ASTI data (new)'!$AF$5:$AL$5,)),(INDEX(Assumptions!$G$154:$P$345,MATCH('Country-wise data'!$B127,Assumptions!$B$154:$B$344,),MATCH('Country-wise data'!AI$3,Assumptions!$G$153:$P$153,))*Y127))</f>
        <v>72.125423036743967</v>
      </c>
      <c r="AJ127" s="53">
        <f t="shared" ref="AJ127:AL127" si="179">IFERROR((1+($AI127/$AF127)^(1/3)-1)*AI127,0)</f>
        <v>61.070648536395126</v>
      </c>
      <c r="AK127" s="53">
        <f t="shared" si="179"/>
        <v>51.710256323292001</v>
      </c>
      <c r="AL127" s="53">
        <f t="shared" si="179"/>
        <v>43.784545818717092</v>
      </c>
      <c r="AM127" s="55" cm="1">
        <f t="array" ref="AM127">INDEX('non-R&amp;D ex_typologies'!$J$8:$J$10,MATCH('Country-wise data'!FL127,'non-R&amp;D ex_typologies'!$F$8:$F$10,),)*'Country-wise data'!AC127</f>
        <v>70.836736590642886</v>
      </c>
      <c r="AN127" s="55" cm="1">
        <f t="array" ref="AN127">INDEX('non-R&amp;D ex_typologies'!$J$8:$J$10,MATCH('Country-wise data'!FM127,'non-R&amp;D ex_typologies'!$F$8:$F$10,),)*'Country-wise data'!AD127</f>
        <v>64.706035686063629</v>
      </c>
      <c r="AO127" s="55" cm="1">
        <f t="array" ref="AO127">INDEX('non-R&amp;D ex_typologies'!$J$8:$J$10,MATCH('Country-wise data'!FN127,'non-R&amp;D ex_typologies'!$F$8:$F$10,),)*'Country-wise data'!AE127</f>
        <v>54.673850941810862</v>
      </c>
      <c r="AP127" s="55" cm="1">
        <f t="array" ref="AP127">INDEX('non-R&amp;D ex_typologies'!$J$8:$J$10,MATCH('Country-wise data'!FO127,'non-R&amp;D ex_typologies'!$F$8:$F$10,),)*'Country-wise data'!AF127</f>
        <v>42.919965460621945</v>
      </c>
      <c r="AQ127" s="55" cm="1">
        <f t="array" ref="AQ127">INDEX('non-R&amp;D ex_typologies'!$J$8:$J$10,MATCH('Country-wise data'!FP127,'non-R&amp;D ex_typologies'!$F$8:$F$10,),)*'Country-wise data'!AG127</f>
        <v>38.026562212685825</v>
      </c>
      <c r="AR127" s="55" cm="1">
        <f t="array" ref="AR127">INDEX('non-R&amp;D ex_typologies'!$J$8:$J$10,MATCH('Country-wise data'!FQ127,'non-R&amp;D ex_typologies'!$F$8:$F$10,),)*'Country-wise data'!AH127</f>
        <v>31.552193957656279</v>
      </c>
      <c r="AS127" s="55" cm="1">
        <f t="array" ref="AS127">INDEX('non-R&amp;D ex_typologies'!$J$8:$J$10,MATCH('Country-wise data'!FR127,'non-R&amp;D ex_typologies'!$F$8:$F$10,),)*'Country-wise data'!AI127</f>
        <v>26.055045712397288</v>
      </c>
      <c r="AT127" s="55" cm="1">
        <f t="array" ref="AT127">INDEX('non-R&amp;D ex_typologies'!$J$8:$J$10,MATCH('Country-wise data'!FS127,'non-R&amp;D ex_typologies'!$F$8:$F$10,),)*'Country-wise data'!AJ127</f>
        <v>22.061548789681201</v>
      </c>
      <c r="AU127" s="55" cm="1">
        <f t="array" ref="AU127">INDEX('non-R&amp;D ex_typologies'!$J$8:$J$10,MATCH('Country-wise data'!FT127,'non-R&amp;D ex_typologies'!$F$8:$F$10,),)*'Country-wise data'!AK127</f>
        <v>18.680141281345019</v>
      </c>
      <c r="AV127" s="55" cm="1">
        <f t="array" ref="AV127">INDEX('non-R&amp;D ex_typologies'!$J$8:$J$10,MATCH('Country-wise data'!FU127,'non-R&amp;D ex_typologies'!$F$8:$F$10,),)*'Country-wise data'!AL127</f>
        <v>15.817007301600821</v>
      </c>
      <c r="AW127">
        <f t="shared" si="150"/>
        <v>1451.9947841844717</v>
      </c>
      <c r="AX127" s="53">
        <f>INDEX('GDP deflators'!$AB$3:$AK$155,MATCH('Country-wise data'!$B127,'GDP deflators'!$B$3:$B$155,),MATCH('Country-wise data'!AX$3,'GDP deflators'!$D$2:$M$2,))</f>
        <v>64.417919930687134</v>
      </c>
      <c r="AY127" s="53">
        <f>INDEX('GDP deflators'!$AB$3:$AK$155,MATCH('Country-wise data'!$B127,'GDP deflators'!$B$3:$B$155,),MATCH('Country-wise data'!AY$3,'GDP deflators'!$D$2:$M$2,))</f>
        <v>70.611297354558474</v>
      </c>
      <c r="AZ127" s="53">
        <f>INDEX('GDP deflators'!$AB$3:$AK$155,MATCH('Country-wise data'!$B127,'GDP deflators'!$B$3:$B$155,),MATCH('Country-wise data'!AZ$3,'GDP deflators'!$D$2:$M$2,))</f>
        <v>74.579432688118558</v>
      </c>
      <c r="BA127" s="53">
        <f>INDEX('GDP deflators'!$AB$3:$AK$155,MATCH('Country-wise data'!$B127,'GDP deflators'!$B$3:$B$155,),MATCH('Country-wise data'!BA$3,'GDP deflators'!$D$2:$M$2,))</f>
        <v>78.061611292110626</v>
      </c>
      <c r="BB127" s="53">
        <f>INDEX('GDP deflators'!$AB$3:$AK$155,MATCH('Country-wise data'!$B127,'GDP deflators'!$B$3:$B$155,),MATCH('Country-wise data'!BB$3,'GDP deflators'!$D$2:$M$2,))</f>
        <v>81.047361870938289</v>
      </c>
      <c r="BC127" s="53">
        <f>INDEX('GDP deflators'!$AB$3:$AK$155,MATCH('Country-wise data'!$B127,'GDP deflators'!$B$3:$B$155,),MATCH('Country-wise data'!BC$3,'GDP deflators'!$D$2:$M$2,))</f>
        <v>83.136391760965225</v>
      </c>
      <c r="BD127" s="53">
        <f>INDEX('GDP deflators'!$AB$3:$AK$155,MATCH('Country-wise data'!$B127,'GDP deflators'!$B$3:$B$155,),MATCH('Country-wise data'!BD$3,'GDP deflators'!$D$2:$M$2,))</f>
        <v>85.941902297955991</v>
      </c>
      <c r="BE127" s="53">
        <f>INDEX('GDP deflators'!$AB$3:$AK$155,MATCH('Country-wise data'!$B127,'GDP deflators'!$B$3:$B$155,),MATCH('Country-wise data'!BE$3,'GDP deflators'!$D$2:$M$2,))</f>
        <v>91.849269257326256</v>
      </c>
      <c r="BF127" s="53">
        <f>INDEX('GDP deflators'!$AB$3:$AK$155,MATCH('Country-wise data'!$B127,'GDP deflators'!$B$3:$B$155,),MATCH('Country-wise data'!BF$3,'GDP deflators'!$D$2:$M$2,))</f>
        <v>98.380878956076884</v>
      </c>
      <c r="BG127" s="53">
        <f>INDEX('GDP deflators'!$AB$3:$AK$155,MATCH('Country-wise data'!$B127,'GDP deflators'!$B$3:$B$155,),MATCH('Country-wise data'!BG$3,'GDP deflators'!$D$2:$M$2,))</f>
        <v>100</v>
      </c>
      <c r="BH127" cm="1">
        <f t="array" ref="BH127">H127/(INDEX($AX127:$BG127,,MATCH(BH$3,$AX$3:$BG$3,))/100)</f>
        <v>0</v>
      </c>
      <c r="BI127" cm="1">
        <f t="array" ref="BI127">I127/(INDEX($AX127:$BG127,,MATCH(BI$3,$AX$3:$BG$3,))/100)</f>
        <v>0</v>
      </c>
      <c r="BJ127" cm="1">
        <f t="array" ref="BJ127">J127/(INDEX($AX127:$BG127,,MATCH(BJ$3,$AX$3:$BG$3,))/100)</f>
        <v>0</v>
      </c>
      <c r="BK127" cm="1">
        <f t="array" ref="BK127">K127/(INDEX($AX127:$BG127,,MATCH(BK$3,$AX$3:$BG$3,))/100)</f>
        <v>0</v>
      </c>
      <c r="BL127" cm="1">
        <f t="array" ref="BL127">L127/(INDEX($AX127:$BG127,,MATCH(BL$3,$AX$3:$BG$3,))/100)</f>
        <v>0</v>
      </c>
      <c r="BM127" cm="1">
        <f t="array" ref="BM127">M127/(INDEX($AX127:$BG127,,MATCH(BM$3,$AX$3:$BG$3,))/100)</f>
        <v>0</v>
      </c>
      <c r="BN127" cm="1">
        <f t="array" ref="BN127">N127/(INDEX($AX127:$BG127,,MATCH(BN$3,$AX$3:$BG$3,))/100)</f>
        <v>0</v>
      </c>
      <c r="BO127" cm="1">
        <f t="array" ref="BO127">O127/(INDEX($AX127:$BG127,,MATCH(BO$3,$AX$3:$BG$3,))/100)</f>
        <v>0</v>
      </c>
      <c r="BP127" cm="1">
        <f t="array" ref="BP127">P127/(INDEX($AX127:$BG127,,MATCH(BP$3,$AX$3:$BG$3,))/100)</f>
        <v>0</v>
      </c>
      <c r="BQ127" cm="1">
        <f t="array" ref="BQ127">Q127/(INDEX($AX127:$BG127,,MATCH(BQ$3,$AX$3:$BG$3,))/100)</f>
        <v>0</v>
      </c>
      <c r="BS127" cm="1">
        <f t="array" ref="BS127">S127/(INDEX($AX127:$BG127,,MATCH(BS$3,$AX$3:$BG$3,))/100)</f>
        <v>18528.332733876719</v>
      </c>
      <c r="BT127" cm="1">
        <f t="array" ref="BT127">T127/(INDEX($AX127:$BG127,,MATCH(BT$3,$AX$3:$BG$3,))/100)</f>
        <v>19470.24544807128</v>
      </c>
      <c r="BU127" cm="1">
        <f t="array" ref="BU127">U127/(INDEX($AX127:$BG127,,MATCH(BU$3,$AX$3:$BG$3,))/100)</f>
        <v>13181.273364078732</v>
      </c>
      <c r="BV127" cm="1">
        <f t="array" ref="BV127">V127/(INDEX($AX127:$BG127,,MATCH(BV$3,$AX$3:$BG$3,))/100)</f>
        <v>7055.3800335871692</v>
      </c>
      <c r="BW127" cm="1">
        <f t="array" ref="BW127">W127/(INDEX($AX127:$BG127,,MATCH(BW$3,$AX$3:$BG$3,))/100)</f>
        <v>5875.4922665872964</v>
      </c>
      <c r="BX127" cm="1">
        <f t="array" ref="BX127">X127/(INDEX($AX127:$BG127,,MATCH(BX$3,$AX$3:$BG$3,))/100)</f>
        <v>4743.7212133756584</v>
      </c>
      <c r="BY127" cm="1">
        <f t="array" ref="BY127">Y127/(INDEX($AX127:$BG127,,MATCH(BY$3,$AX$3:$BG$3,))/100)</f>
        <v>2959.4353883187096</v>
      </c>
      <c r="BZ127" cm="1">
        <f t="array" ref="BZ127">Z127/(INDEX($AX127:$BG127,,MATCH(BZ$3,$AX$3:$BG$3,))/100)</f>
        <v>2956.9170750733747</v>
      </c>
      <c r="CA127" cm="1">
        <f t="array" ref="CA127">AA127/(INDEX($AX127:$BG127,,MATCH(CA$3,$AX$3:$BG$3,))/100)</f>
        <v>3482.374069385543</v>
      </c>
      <c r="CB127" cm="1">
        <f t="array" ref="CB127">AB127/(INDEX($AX127:$BG127,,MATCH(CB$3,$AX$3:$BG$3,))/100)</f>
        <v>3494.5100223599998</v>
      </c>
      <c r="CC127" cm="1">
        <f t="array" ref="CC127">AC127/(INDEX($AX127:$BG127,,MATCH(CC$3,$AX$3:$BG$3,))/100)</f>
        <v>304.40261713679649</v>
      </c>
      <c r="CD127" cm="1">
        <f t="array" ref="CD127">AD127/(INDEX($AX127:$BG127,,MATCH(CD$3,$AX$3:$BG$3,))/100)</f>
        <v>253.66884761399805</v>
      </c>
      <c r="CE127" cm="1">
        <f t="array" ref="CE127">AE127/(INDEX($AX127:$BG127,,MATCH(CE$3,$AX$3:$BG$3,))/100)</f>
        <v>202.93507809119794</v>
      </c>
      <c r="CF127" cm="1">
        <f t="array" ref="CF127">AF127/(INDEX($AX127:$BG127,,MATCH(CF$3,$AX$3:$BG$3,))/100)</f>
        <v>152.2013085683985</v>
      </c>
      <c r="CG127" cm="1">
        <f t="array" ref="CG127">AG127/(INDEX($AX127:$BG127,,MATCH(CG$3,$AX$3:$BG$3,))/100)</f>
        <v>129.88072849347546</v>
      </c>
      <c r="CH127" cm="1">
        <f t="array" ref="CH127">AH127/(INDEX($AX127:$BG127,,MATCH(CH$3,$AX$3:$BG$3,))/100)</f>
        <v>105.05940222033431</v>
      </c>
      <c r="CI127" cm="1">
        <f t="array" ref="CI127">AI127/(INDEX($AX127:$BG127,,MATCH(CI$3,$AX$3:$BG$3,))/100)</f>
        <v>83.923465862657977</v>
      </c>
      <c r="CJ127" cm="1">
        <f t="array" ref="CJ127">AJ127/(INDEX($AX127:$BG127,,MATCH(CJ$3,$AX$3:$BG$3,))/100)</f>
        <v>66.490075566413822</v>
      </c>
      <c r="CK127" cm="1">
        <f t="array" ref="CK127">AK127/(INDEX($AX127:$BG127,,MATCH(CK$3,$AX$3:$BG$3,))/100)</f>
        <v>52.561287185062206</v>
      </c>
      <c r="CL127" cm="1">
        <f t="array" ref="CL127">AL127/(INDEX($AX127:$BG127,,MATCH(CL$3,$AX$3:$BG$3,))/100)</f>
        <v>43.784545818717092</v>
      </c>
      <c r="CM127" cm="1">
        <f t="array" ref="CM127">AM127/(INDEX($AX127:$BG127,,MATCH(CM$3,$AX$3:$BG$3,))/100)</f>
        <v>109.96433394133545</v>
      </c>
      <c r="CN127" cm="1">
        <f t="array" ref="CN127">AN127/(INDEX($AX127:$BG127,,MATCH(CN$3,$AX$3:$BG$3,))/100)</f>
        <v>91.636944951113236</v>
      </c>
      <c r="CO127" cm="1">
        <f t="array" ref="CO127">AO127/(INDEX($AX127:$BG127,,MATCH(CO$3,$AX$3:$BG$3,))/100)</f>
        <v>73.309555960890393</v>
      </c>
      <c r="CP127" cm="1">
        <f t="array" ref="CP127">AP127/(INDEX($AX127:$BG127,,MATCH(CP$3,$AX$3:$BG$3,))/100)</f>
        <v>54.982166970667819</v>
      </c>
      <c r="CQ127" cm="1">
        <f t="array" ref="CQ127">AQ127/(INDEX($AX127:$BG127,,MATCH(CQ$3,$AX$3:$BG$3,))/100)</f>
        <v>46.918938920233103</v>
      </c>
      <c r="CR127" cm="1">
        <f t="array" ref="CR127">AR127/(INDEX($AX127:$BG127,,MATCH(CR$3,$AX$3:$BG$3,))/100)</f>
        <v>37.952325436946474</v>
      </c>
      <c r="CS127" cm="1">
        <f t="array" ref="CS127">AS127/(INDEX($AX127:$BG127,,MATCH(CS$3,$AX$3:$BG$3,))/100)</f>
        <v>30.317045603744994</v>
      </c>
      <c r="CT127" cm="1">
        <f t="array" ref="CT127">AT127/(INDEX($AX127:$BG127,,MATCH(CT$3,$AX$3:$BG$3,))/100)</f>
        <v>24.019297015715217</v>
      </c>
      <c r="CU127" cm="1">
        <f t="array" ref="CU127">AU127/(INDEX($AX127:$BG127,,MATCH(CU$3,$AX$3:$BG$3,))/100)</f>
        <v>18.987573072695305</v>
      </c>
      <c r="CV127" cm="1">
        <f t="array" ref="CV127">AV127/(INDEX($AX127:$BG127,,MATCH(CV$3,$AX$3:$BG$3,))/100)</f>
        <v>15.817007301600821</v>
      </c>
      <c r="CW127">
        <f t="shared" si="151"/>
        <v>1898.812545731995</v>
      </c>
      <c r="CX127">
        <f>IFERROR(1/INDEX('exch rates'!$BC$5:$BL$268,MATCH('Country-wise data'!$B127,'exch rates'!$A$5:$A$268,),MATCH(CX$3,'exch rates'!$BC$4:$BL$4,)),1)</f>
        <v>8.9086859688195991E-2</v>
      </c>
      <c r="CY127">
        <f>IFERROR(1/INDEX('exch rates'!$BC$5:$BL$268,MATCH('Country-wise data'!$B127,'exch rates'!$A$5:$A$268,),MATCH(CY$3,'exch rates'!$BC$4:$BL$4,)),1)</f>
        <v>8.9086859688195991E-2</v>
      </c>
      <c r="CZ127">
        <f>IFERROR(1/INDEX('exch rates'!$BC$5:$BL$268,MATCH('Country-wise data'!$B127,'exch rates'!$A$5:$A$268,),MATCH(CZ$3,'exch rates'!$BC$4:$BL$4,)),1)</f>
        <v>8.9086859688195991E-2</v>
      </c>
      <c r="DA127">
        <f>IFERROR(1/INDEX('exch rates'!$BC$5:$BL$268,MATCH('Country-wise data'!$B127,'exch rates'!$A$5:$A$268,),MATCH(DA$3,'exch rates'!$BC$4:$BL$4,)),1)</f>
        <v>8.9086859688195991E-2</v>
      </c>
      <c r="DB127">
        <f>IFERROR(1/INDEX('exch rates'!$BC$5:$BL$268,MATCH('Country-wise data'!$B127,'exch rates'!$A$5:$A$268,),MATCH(DB$3,'exch rates'!$BC$4:$BL$4,)),1)</f>
        <v>8.9086859688195991E-2</v>
      </c>
      <c r="DC127">
        <f>IFERROR(1/INDEX('exch rates'!$BC$5:$BL$268,MATCH('Country-wise data'!$B127,'exch rates'!$A$5:$A$268,),MATCH(DC$3,'exch rates'!$BC$4:$BL$4,)),1)</f>
        <v>8.9086859688195991E-2</v>
      </c>
      <c r="DD127">
        <f>IFERROR(1/INDEX('exch rates'!$BC$5:$BL$268,MATCH('Country-wise data'!$B127,'exch rates'!$A$5:$A$268,),MATCH(DD$3,'exch rates'!$BC$4:$BL$4,)),1)</f>
        <v>8.9086859688195991E-2</v>
      </c>
      <c r="DE127">
        <f>IFERROR(1/INDEX('exch rates'!$BC$5:$BL$268,MATCH('Country-wise data'!$B127,'exch rates'!$A$5:$A$268,),MATCH(DE$3,'exch rates'!$BC$4:$BL$4,)),1)</f>
        <v>8.9086859688195991E-2</v>
      </c>
      <c r="DF127" s="92">
        <v>8.9086859688195991E-2</v>
      </c>
      <c r="DG127" s="92">
        <v>8.9086859688195991E-2</v>
      </c>
      <c r="DH127" cm="1">
        <f t="array" ref="DH127">(BH127/INDEX($CX127:$DG127,,MATCH(DH$3,$CX$3:$DG$3,)))*$DG127</f>
        <v>0</v>
      </c>
      <c r="DI127" cm="1">
        <f t="array" ref="DI127">(BI127/INDEX($CX127:$DG127,,MATCH(DI$3,$CX$3:$DG$3,)))*$DG127</f>
        <v>0</v>
      </c>
      <c r="DJ127" cm="1">
        <f t="array" ref="DJ127">(BJ127/INDEX($CX127:$DG127,,MATCH(DJ$3,$CX$3:$DG$3,)))*$DG127</f>
        <v>0</v>
      </c>
      <c r="DK127" cm="1">
        <f t="array" ref="DK127">(BK127/INDEX($CX127:$DG127,,MATCH(DK$3,$CX$3:$DG$3,)))*$DG127</f>
        <v>0</v>
      </c>
      <c r="DL127" cm="1">
        <f t="array" ref="DL127">(BL127/INDEX($CX127:$DG127,,MATCH(DL$3,$CX$3:$DG$3,)))*$DG127</f>
        <v>0</v>
      </c>
      <c r="DM127" cm="1">
        <f t="array" ref="DM127">(BM127/INDEX($CX127:$DG127,,MATCH(DM$3,$CX$3:$DG$3,)))*$DG127</f>
        <v>0</v>
      </c>
      <c r="DN127" cm="1">
        <f t="array" ref="DN127">(BN127/INDEX($CX127:$DG127,,MATCH(DN$3,$CX$3:$DG$3,)))*$DG127</f>
        <v>0</v>
      </c>
      <c r="DO127" cm="1">
        <f t="array" ref="DO127">(BO127/INDEX($CX127:$DG127,,MATCH(DO$3,$CX$3:$DG$3,)))*$DG127</f>
        <v>0</v>
      </c>
      <c r="DP127" cm="1">
        <f t="array" ref="DP127">(BP127/INDEX($CX127:$DG127,,MATCH(DP$3,$CX$3:$DG$3,)))*$DG127</f>
        <v>0</v>
      </c>
      <c r="DQ127" cm="1">
        <f t="array" ref="DQ127">(BQ127/INDEX($CX127:$DG127,,MATCH(DQ$3,$CX$3:$DG$3,)))*$DG127</f>
        <v>0</v>
      </c>
      <c r="DS127" cm="1">
        <f t="array" ref="DS127">(BS127/INDEX($CX127:$DG127,,MATCH(DS$3,$CX$3:$DG$3,)))*$DG127</f>
        <v>18528.332733876719</v>
      </c>
      <c r="DT127" cm="1">
        <f t="array" ref="DT127">(BT127/INDEX($CX127:$DG127,,MATCH(DT$3,$CX$3:$DG$3,)))*$DG127</f>
        <v>19470.24544807128</v>
      </c>
      <c r="DU127" cm="1">
        <f t="array" ref="DU127">(BU127/INDEX($CX127:$DG127,,MATCH(DU$3,$CX$3:$DG$3,)))*$DG127</f>
        <v>13181.273364078732</v>
      </c>
      <c r="DV127" cm="1">
        <f t="array" ref="DV127">(BV127/INDEX($CX127:$DG127,,MATCH(DV$3,$CX$3:$DG$3,)))*$DG127</f>
        <v>7055.3800335871692</v>
      </c>
      <c r="DW127" cm="1">
        <f t="array" ref="DW127">(BW127/INDEX($CX127:$DG127,,MATCH(DW$3,$CX$3:$DG$3,)))*$DG127</f>
        <v>5875.4922665872964</v>
      </c>
      <c r="DX127" cm="1">
        <f t="array" ref="DX127">(BX127/INDEX($CX127:$DG127,,MATCH(DX$3,$CX$3:$DG$3,)))*$DG127</f>
        <v>4743.7212133756584</v>
      </c>
      <c r="DY127" cm="1">
        <f t="array" ref="DY127">(BY127/INDEX($CX127:$DG127,,MATCH(DY$3,$CX$3:$DG$3,)))*$DG127</f>
        <v>2959.4353883187091</v>
      </c>
      <c r="DZ127" cm="1">
        <f t="array" ref="DZ127">(BZ127/INDEX($CX127:$DG127,,MATCH(DZ$3,$CX$3:$DG$3,)))*$DG127</f>
        <v>2956.9170750733747</v>
      </c>
      <c r="EA127" cm="1">
        <f t="array" ref="EA127">(CA127/INDEX($CX127:$DG127,,MATCH(EA$3,$CX$3:$DG$3,)))*$DG127</f>
        <v>3482.3740693855434</v>
      </c>
      <c r="EB127" cm="1">
        <f t="array" ref="EB127">(CB127/INDEX($CX127:$DG127,,MATCH(EB$3,$CX$3:$DG$3,)))*$DG127</f>
        <v>3494.5100223599998</v>
      </c>
      <c r="EC127" s="53" cm="1">
        <f t="array" ref="EC127">(CC127/INDEX($CX127:$DG127,,MATCH(EC$3,$CX$3:$DG$3,)))*$DG127</f>
        <v>304.40261713679649</v>
      </c>
      <c r="ED127" cm="1">
        <f t="array" ref="ED127">(CD127/INDEX($CX127:$DG127,,MATCH(ED$3,$CX$3:$DG$3,)))*$DG127</f>
        <v>253.66884761399805</v>
      </c>
      <c r="EE127" cm="1">
        <f t="array" ref="EE127">(CE127/INDEX($CX127:$DG127,,MATCH(EE$3,$CX$3:$DG$3,)))*$DG127</f>
        <v>202.93507809119794</v>
      </c>
      <c r="EF127" cm="1">
        <f t="array" ref="EF127">(CF127/INDEX($CX127:$DG127,,MATCH(EF$3,$CX$3:$DG$3,)))*$DG127</f>
        <v>152.2013085683985</v>
      </c>
      <c r="EG127" cm="1">
        <f t="array" ref="EG127">(CG127/INDEX($CX127:$DG127,,MATCH(EG$3,$CX$3:$DG$3,)))*$DG127</f>
        <v>129.88072849347546</v>
      </c>
      <c r="EH127" cm="1">
        <f t="array" ref="EH127">(CH127/INDEX($CX127:$DG127,,MATCH(EH$3,$CX$3:$DG$3,)))*$DG127</f>
        <v>105.05940222033429</v>
      </c>
      <c r="EI127" cm="1">
        <f t="array" ref="EI127">(CI127/INDEX($CX127:$DG127,,MATCH(EI$3,$CX$3:$DG$3,)))*$DG127</f>
        <v>83.923465862657977</v>
      </c>
      <c r="EJ127" cm="1">
        <f t="array" ref="EJ127">(CJ127/INDEX($CX127:$DG127,,MATCH(EJ$3,$CX$3:$DG$3,)))*$DG127</f>
        <v>66.490075566413822</v>
      </c>
      <c r="EK127" cm="1">
        <f t="array" ref="EK127">(CK127/INDEX($CX127:$DG127,,MATCH(EK$3,$CX$3:$DG$3,)))*$DG127</f>
        <v>52.561287185062206</v>
      </c>
      <c r="EL127" cm="1">
        <f t="array" ref="EL127">(CL127/INDEX($CX127:$DG127,,MATCH(EL$3,$CX$3:$DG$3,)))*$DG127</f>
        <v>43.784545818717092</v>
      </c>
      <c r="EM127" cm="1">
        <f t="array" ref="EM127">(CM127/INDEX($CX127:$DG127,,MATCH(EM$3,$CX$3:$DG$3,)))*$DG127</f>
        <v>109.96433394133544</v>
      </c>
      <c r="EN127" cm="1">
        <f t="array" ref="EN127">(CN127/INDEX($CX127:$DG127,,MATCH(EN$3,$CX$3:$DG$3,)))*$DG127</f>
        <v>91.636944951113236</v>
      </c>
      <c r="EO127" cm="1">
        <f t="array" ref="EO127">(CO127/INDEX($CX127:$DG127,,MATCH(EO$3,$CX$3:$DG$3,)))*$DG127</f>
        <v>73.309555960890393</v>
      </c>
      <c r="EP127" cm="1">
        <f t="array" ref="EP127">(CP127/INDEX($CX127:$DG127,,MATCH(EP$3,$CX$3:$DG$3,)))*$DG127</f>
        <v>54.982166970667826</v>
      </c>
      <c r="EQ127" cm="1">
        <f t="array" ref="EQ127">(CQ127/INDEX($CX127:$DG127,,MATCH(EQ$3,$CX$3:$DG$3,)))*$DG127</f>
        <v>46.918938920233103</v>
      </c>
      <c r="ER127" cm="1">
        <f t="array" ref="ER127">(CR127/INDEX($CX127:$DG127,,MATCH(ER$3,$CX$3:$DG$3,)))*$DG127</f>
        <v>37.952325436946474</v>
      </c>
      <c r="ES127" cm="1">
        <f t="array" ref="ES127">(CS127/INDEX($CX127:$DG127,,MATCH(ES$3,$CX$3:$DG$3,)))*$DG127</f>
        <v>30.317045603744994</v>
      </c>
      <c r="ET127" cm="1">
        <f t="array" ref="ET127">(CT127/INDEX($CX127:$DG127,,MATCH(ET$3,$CX$3:$DG$3,)))*$DG127</f>
        <v>24.019297015715217</v>
      </c>
      <c r="EU127" cm="1">
        <f t="array" ref="EU127">(CU127/INDEX($CX127:$DG127,,MATCH(EU$3,$CX$3:$DG$3,)))*$DG127</f>
        <v>18.987573072695305</v>
      </c>
      <c r="EV127" cm="1">
        <f t="array" ref="EV127">(CV127/INDEX($CX127:$DG127,,MATCH(EV$3,$CX$3:$DG$3,)))*$DG127</f>
        <v>15.817007301600821</v>
      </c>
      <c r="EW127">
        <f t="shared" si="94"/>
        <v>1898.812545731995</v>
      </c>
      <c r="EY127" s="96">
        <f t="shared" si="152"/>
        <v>1.6429034468937113E-2</v>
      </c>
      <c r="EZ127" s="96">
        <f t="shared" si="153"/>
        <v>1.3028538766527282E-2</v>
      </c>
      <c r="FA127" s="96">
        <f t="shared" si="154"/>
        <v>1.5395711209831318E-2</v>
      </c>
      <c r="FB127" s="96">
        <f t="shared" si="155"/>
        <v>2.1572375668474759E-2</v>
      </c>
      <c r="FC127" s="96">
        <f t="shared" si="156"/>
        <v>2.2105505819840863E-2</v>
      </c>
      <c r="FD127" s="96">
        <f t="shared" si="157"/>
        <v>2.214704395445985E-2</v>
      </c>
      <c r="FE127" s="96">
        <f t="shared" si="158"/>
        <v>2.835793144662499E-2</v>
      </c>
      <c r="FF127" s="96">
        <f t="shared" si="159"/>
        <v>2.2486283476435973E-2</v>
      </c>
      <c r="FG127" s="96">
        <f t="shared" si="160"/>
        <v>1.5093521298341314E-2</v>
      </c>
      <c r="FH127" s="96">
        <f t="shared" si="161"/>
        <v>1.2529523606616364E-2</v>
      </c>
      <c r="FJ127" s="96">
        <f t="shared" si="106"/>
        <v>8174.7681614714484</v>
      </c>
      <c r="FK127" s="96" t="str">
        <f>IF(AND('Country-wise data'!FJ127&gt;'non-R&amp;D ex_typologies'!$C$17,'Country-wise data'!FJ127&lt;'non-R&amp;D ex_typologies'!$D$17),"Small",IF(AND('Country-wise data'!FJ127&gt;'non-R&amp;D ex_typologies'!$E$17,'Country-wise data'!$FJ$4&lt;'non-R&amp;D ex_typologies'!$F$17),"Medium","Large"))</f>
        <v>Medium</v>
      </c>
      <c r="FL127" t="str">
        <f>IF($FK127='non-R&amp;D ex_typologies'!$C$16,IF(AND('Country-wise data'!EY127&gt;'non-R&amp;D ex_typologies'!$C$21,'Country-wise data'!EY127&lt;'non-R&amp;D ex_typologies'!$D$21),'non-R&amp;D ex_typologies'!$B$21,IF(AND('Country-wise data'!EY127&gt;'non-R&amp;D ex_typologies'!$C$19,'Country-wise data'!EY127&lt;'non-R&amp;D ex_typologies'!$D$19),'non-R&amp;D ex_typologies'!$B$19,'non-R&amp;D ex_typologies'!$B$20)),IF($FK127='non-R&amp;D ex_typologies'!$E$16,IF(AND('Country-wise data'!EY127&gt;'non-R&amp;D ex_typologies'!$E$21,'Country-wise data'!EY127&lt;'non-R&amp;D ex_typologies'!$F$21),'non-R&amp;D ex_typologies'!$B$21,IF(AND('Country-wise data'!EY127&gt;'non-R&amp;D ex_typologies'!$E$19,'Country-wise data'!EY127&lt;'non-R&amp;D ex_typologies'!$F$19),'non-R&amp;D ex_typologies'!$B$19,'non-R&amp;D ex_typologies'!$B$20)),IF(AND('Country-wise data'!EY127&gt;'non-R&amp;D ex_typologies'!$G$21,'Country-wise data'!EY127&lt;'non-R&amp;D ex_typologies'!$H$21),'non-R&amp;D ex_typologies'!$B$21,IF(AND('Country-wise data'!EY127&gt;'non-R&amp;D ex_typologies'!$G$19,'Country-wise data'!EY127&lt;'non-R&amp;D ex_typologies'!$H$19),'non-R&amp;D ex_typologies'!$B$19,'non-R&amp;D ex_typologies'!$B$20))))</f>
        <v xml:space="preserve">Research heavy </v>
      </c>
      <c r="FM127" t="str">
        <f>IF($FK127='non-R&amp;D ex_typologies'!$C$16,IF(AND('Country-wise data'!EZ127&gt;'non-R&amp;D ex_typologies'!$C$21,'Country-wise data'!EZ127&lt;'non-R&amp;D ex_typologies'!$D$21),'non-R&amp;D ex_typologies'!$B$21,IF(AND('Country-wise data'!EZ127&gt;'non-R&amp;D ex_typologies'!$C$19,'Country-wise data'!EZ127&lt;'non-R&amp;D ex_typologies'!$D$19),'non-R&amp;D ex_typologies'!$B$19,'non-R&amp;D ex_typologies'!$B$20)),IF($FK127='non-R&amp;D ex_typologies'!$E$16,IF(AND('Country-wise data'!EZ127&gt;'non-R&amp;D ex_typologies'!$E$21,'Country-wise data'!EZ127&lt;'non-R&amp;D ex_typologies'!$F$21),'non-R&amp;D ex_typologies'!$B$21,IF(AND('Country-wise data'!EZ127&gt;'non-R&amp;D ex_typologies'!$E$19,'Country-wise data'!EZ127&lt;'non-R&amp;D ex_typologies'!$F$19),'non-R&amp;D ex_typologies'!$B$19,'non-R&amp;D ex_typologies'!$B$20)),IF(AND('Country-wise data'!EZ127&gt;'non-R&amp;D ex_typologies'!$G$21,'Country-wise data'!EZ127&lt;'non-R&amp;D ex_typologies'!$H$21),'non-R&amp;D ex_typologies'!$B$21,IF(AND('Country-wise data'!EZ127&gt;'non-R&amp;D ex_typologies'!$G$19,'Country-wise data'!EZ127&lt;'non-R&amp;D ex_typologies'!$H$19),'non-R&amp;D ex_typologies'!$B$19,'non-R&amp;D ex_typologies'!$B$20))))</f>
        <v xml:space="preserve">Research heavy </v>
      </c>
      <c r="FN127" t="str">
        <f>IF($FK127='non-R&amp;D ex_typologies'!$C$16,IF(AND('Country-wise data'!FA127&gt;'non-R&amp;D ex_typologies'!$C$21,'Country-wise data'!FA127&lt;'non-R&amp;D ex_typologies'!$D$21),'non-R&amp;D ex_typologies'!$B$21,IF(AND('Country-wise data'!FA127&gt;'non-R&amp;D ex_typologies'!$C$19,'Country-wise data'!FA127&lt;'non-R&amp;D ex_typologies'!$D$19),'non-R&amp;D ex_typologies'!$B$19,'non-R&amp;D ex_typologies'!$B$20)),IF($FK127='non-R&amp;D ex_typologies'!$E$16,IF(AND('Country-wise data'!FA127&gt;'non-R&amp;D ex_typologies'!$E$21,'Country-wise data'!FA127&lt;'non-R&amp;D ex_typologies'!$F$21),'non-R&amp;D ex_typologies'!$B$21,IF(AND('Country-wise data'!FA127&gt;'non-R&amp;D ex_typologies'!$E$19,'Country-wise data'!FA127&lt;'non-R&amp;D ex_typologies'!$F$19),'non-R&amp;D ex_typologies'!$B$19,'non-R&amp;D ex_typologies'!$B$20)),IF(AND('Country-wise data'!FA127&gt;'non-R&amp;D ex_typologies'!$G$21,'Country-wise data'!FA127&lt;'non-R&amp;D ex_typologies'!$H$21),'non-R&amp;D ex_typologies'!$B$21,IF(AND('Country-wise data'!FA127&gt;'non-R&amp;D ex_typologies'!$G$19,'Country-wise data'!FA127&lt;'non-R&amp;D ex_typologies'!$H$19),'non-R&amp;D ex_typologies'!$B$19,'non-R&amp;D ex_typologies'!$B$20))))</f>
        <v xml:space="preserve">Research heavy </v>
      </c>
      <c r="FO127" t="str">
        <f>IF($FK127='non-R&amp;D ex_typologies'!$C$16,IF(AND('Country-wise data'!FB127&gt;'non-R&amp;D ex_typologies'!$C$21,'Country-wise data'!FB127&lt;'non-R&amp;D ex_typologies'!$D$21),'non-R&amp;D ex_typologies'!$B$21,IF(AND('Country-wise data'!FB127&gt;'non-R&amp;D ex_typologies'!$C$19,'Country-wise data'!FB127&lt;'non-R&amp;D ex_typologies'!$D$19),'non-R&amp;D ex_typologies'!$B$19,'non-R&amp;D ex_typologies'!$B$20)),IF($FK127='non-R&amp;D ex_typologies'!$E$16,IF(AND('Country-wise data'!FB127&gt;'non-R&amp;D ex_typologies'!$E$21,'Country-wise data'!FB127&lt;'non-R&amp;D ex_typologies'!$F$21),'non-R&amp;D ex_typologies'!$B$21,IF(AND('Country-wise data'!FB127&gt;'non-R&amp;D ex_typologies'!$E$19,'Country-wise data'!FB127&lt;'non-R&amp;D ex_typologies'!$F$19),'non-R&amp;D ex_typologies'!$B$19,'non-R&amp;D ex_typologies'!$B$20)),IF(AND('Country-wise data'!FB127&gt;'non-R&amp;D ex_typologies'!$G$21,'Country-wise data'!FB127&lt;'non-R&amp;D ex_typologies'!$H$21),'non-R&amp;D ex_typologies'!$B$21,IF(AND('Country-wise data'!FB127&gt;'non-R&amp;D ex_typologies'!$G$19,'Country-wise data'!FB127&lt;'non-R&amp;D ex_typologies'!$H$19),'non-R&amp;D ex_typologies'!$B$19,'non-R&amp;D ex_typologies'!$B$20))))</f>
        <v xml:space="preserve">Research heavy </v>
      </c>
      <c r="FP127" t="str">
        <f>IF($FK127='non-R&amp;D ex_typologies'!$C$16,IF(AND('Country-wise data'!FC127&gt;'non-R&amp;D ex_typologies'!$C$21,'Country-wise data'!FC127&lt;'non-R&amp;D ex_typologies'!$D$21),'non-R&amp;D ex_typologies'!$B$21,IF(AND('Country-wise data'!FC127&gt;'non-R&amp;D ex_typologies'!$C$19,'Country-wise data'!FC127&lt;'non-R&amp;D ex_typologies'!$D$19),'non-R&amp;D ex_typologies'!$B$19,'non-R&amp;D ex_typologies'!$B$20)),IF($FK127='non-R&amp;D ex_typologies'!$E$16,IF(AND('Country-wise data'!FC127&gt;'non-R&amp;D ex_typologies'!$E$21,'Country-wise data'!FC127&lt;'non-R&amp;D ex_typologies'!$F$21),'non-R&amp;D ex_typologies'!$B$21,IF(AND('Country-wise data'!FC127&gt;'non-R&amp;D ex_typologies'!$E$19,'Country-wise data'!FC127&lt;'non-R&amp;D ex_typologies'!$F$19),'non-R&amp;D ex_typologies'!$B$19,'non-R&amp;D ex_typologies'!$B$20)),IF(AND('Country-wise data'!FC127&gt;'non-R&amp;D ex_typologies'!$G$21,'Country-wise data'!FC127&lt;'non-R&amp;D ex_typologies'!$H$21),'non-R&amp;D ex_typologies'!$B$21,IF(AND('Country-wise data'!FC127&gt;'non-R&amp;D ex_typologies'!$G$19,'Country-wise data'!FC127&lt;'non-R&amp;D ex_typologies'!$H$19),'non-R&amp;D ex_typologies'!$B$19,'non-R&amp;D ex_typologies'!$B$20))))</f>
        <v xml:space="preserve">Research heavy </v>
      </c>
      <c r="FQ127" t="str">
        <f>IF($FK127='non-R&amp;D ex_typologies'!$C$16,IF(AND('Country-wise data'!FD127&gt;'non-R&amp;D ex_typologies'!$C$21,'Country-wise data'!FD127&lt;'non-R&amp;D ex_typologies'!$D$21),'non-R&amp;D ex_typologies'!$B$21,IF(AND('Country-wise data'!FD127&gt;'non-R&amp;D ex_typologies'!$C$19,'Country-wise data'!FD127&lt;'non-R&amp;D ex_typologies'!$D$19),'non-R&amp;D ex_typologies'!$B$19,'non-R&amp;D ex_typologies'!$B$20)),IF($FK127='non-R&amp;D ex_typologies'!$E$16,IF(AND('Country-wise data'!FD127&gt;'non-R&amp;D ex_typologies'!$E$21,'Country-wise data'!FD127&lt;'non-R&amp;D ex_typologies'!$F$21),'non-R&amp;D ex_typologies'!$B$21,IF(AND('Country-wise data'!FD127&gt;'non-R&amp;D ex_typologies'!$E$19,'Country-wise data'!FD127&lt;'non-R&amp;D ex_typologies'!$F$19),'non-R&amp;D ex_typologies'!$B$19,'non-R&amp;D ex_typologies'!$B$20)),IF(AND('Country-wise data'!FD127&gt;'non-R&amp;D ex_typologies'!$G$21,'Country-wise data'!FD127&lt;'non-R&amp;D ex_typologies'!$H$21),'non-R&amp;D ex_typologies'!$B$21,IF(AND('Country-wise data'!FD127&gt;'non-R&amp;D ex_typologies'!$G$19,'Country-wise data'!FD127&lt;'non-R&amp;D ex_typologies'!$H$19),'non-R&amp;D ex_typologies'!$B$19,'non-R&amp;D ex_typologies'!$B$20))))</f>
        <v xml:space="preserve">Research heavy </v>
      </c>
      <c r="FR127" t="str">
        <f>IF($FK127='non-R&amp;D ex_typologies'!$C$16,IF(AND('Country-wise data'!FE127&gt;'non-R&amp;D ex_typologies'!$C$21,'Country-wise data'!FE127&lt;'non-R&amp;D ex_typologies'!$D$21),'non-R&amp;D ex_typologies'!$B$21,IF(AND('Country-wise data'!FE127&gt;'non-R&amp;D ex_typologies'!$C$19,'Country-wise data'!FE127&lt;'non-R&amp;D ex_typologies'!$D$19),'non-R&amp;D ex_typologies'!$B$19,'non-R&amp;D ex_typologies'!$B$20)),IF($FK127='non-R&amp;D ex_typologies'!$E$16,IF(AND('Country-wise data'!FE127&gt;'non-R&amp;D ex_typologies'!$E$21,'Country-wise data'!FE127&lt;'non-R&amp;D ex_typologies'!$F$21),'non-R&amp;D ex_typologies'!$B$21,IF(AND('Country-wise data'!FE127&gt;'non-R&amp;D ex_typologies'!$E$19,'Country-wise data'!FE127&lt;'non-R&amp;D ex_typologies'!$F$19),'non-R&amp;D ex_typologies'!$B$19,'non-R&amp;D ex_typologies'!$B$20)),IF(AND('Country-wise data'!FE127&gt;'non-R&amp;D ex_typologies'!$G$21,'Country-wise data'!FE127&lt;'non-R&amp;D ex_typologies'!$H$21),'non-R&amp;D ex_typologies'!$B$21,IF(AND('Country-wise data'!FE127&gt;'non-R&amp;D ex_typologies'!$G$19,'Country-wise data'!FE127&lt;'non-R&amp;D ex_typologies'!$H$19),'non-R&amp;D ex_typologies'!$B$19,'non-R&amp;D ex_typologies'!$B$20))))</f>
        <v xml:space="preserve">Research heavy </v>
      </c>
      <c r="FS127" t="str">
        <f>IF($FK127='non-R&amp;D ex_typologies'!$C$16,IF(AND('Country-wise data'!FF127&gt;'non-R&amp;D ex_typologies'!$C$21,'Country-wise data'!FF127&lt;'non-R&amp;D ex_typologies'!$D$21),'non-R&amp;D ex_typologies'!$B$21,IF(AND('Country-wise data'!FF127&gt;'non-R&amp;D ex_typologies'!$C$19,'Country-wise data'!FF127&lt;'non-R&amp;D ex_typologies'!$D$19),'non-R&amp;D ex_typologies'!$B$19,'non-R&amp;D ex_typologies'!$B$20)),IF($FK127='non-R&amp;D ex_typologies'!$E$16,IF(AND('Country-wise data'!FF127&gt;'non-R&amp;D ex_typologies'!$E$21,'Country-wise data'!FF127&lt;'non-R&amp;D ex_typologies'!$F$21),'non-R&amp;D ex_typologies'!$B$21,IF(AND('Country-wise data'!FF127&gt;'non-R&amp;D ex_typologies'!$E$19,'Country-wise data'!FF127&lt;'non-R&amp;D ex_typologies'!$F$19),'non-R&amp;D ex_typologies'!$B$19,'non-R&amp;D ex_typologies'!$B$20)),IF(AND('Country-wise data'!FF127&gt;'non-R&amp;D ex_typologies'!$G$21,'Country-wise data'!FF127&lt;'non-R&amp;D ex_typologies'!$H$21),'non-R&amp;D ex_typologies'!$B$21,IF(AND('Country-wise data'!FF127&gt;'non-R&amp;D ex_typologies'!$G$19,'Country-wise data'!FF127&lt;'non-R&amp;D ex_typologies'!$H$19),'non-R&amp;D ex_typologies'!$B$19,'non-R&amp;D ex_typologies'!$B$20))))</f>
        <v xml:space="preserve">Research heavy </v>
      </c>
      <c r="FT127" t="str">
        <f>IF($FK127='non-R&amp;D ex_typologies'!$C$16,IF(AND('Country-wise data'!FG127&gt;'non-R&amp;D ex_typologies'!$C$21,'Country-wise data'!FG127&lt;'non-R&amp;D ex_typologies'!$D$21),'non-R&amp;D ex_typologies'!$B$21,IF(AND('Country-wise data'!FG127&gt;'non-R&amp;D ex_typologies'!$C$19,'Country-wise data'!FG127&lt;'non-R&amp;D ex_typologies'!$D$19),'non-R&amp;D ex_typologies'!$B$19,'non-R&amp;D ex_typologies'!$B$20)),IF($FK127='non-R&amp;D ex_typologies'!$E$16,IF(AND('Country-wise data'!FG127&gt;'non-R&amp;D ex_typologies'!$E$21,'Country-wise data'!FG127&lt;'non-R&amp;D ex_typologies'!$F$21),'non-R&amp;D ex_typologies'!$B$21,IF(AND('Country-wise data'!FG127&gt;'non-R&amp;D ex_typologies'!$E$19,'Country-wise data'!FG127&lt;'non-R&amp;D ex_typologies'!$F$19),'non-R&amp;D ex_typologies'!$B$19,'non-R&amp;D ex_typologies'!$B$20)),IF(AND('Country-wise data'!FG127&gt;'non-R&amp;D ex_typologies'!$G$21,'Country-wise data'!FG127&lt;'non-R&amp;D ex_typologies'!$H$21),'non-R&amp;D ex_typologies'!$B$21,IF(AND('Country-wise data'!FG127&gt;'non-R&amp;D ex_typologies'!$G$19,'Country-wise data'!FG127&lt;'non-R&amp;D ex_typologies'!$H$19),'non-R&amp;D ex_typologies'!$B$19,'non-R&amp;D ex_typologies'!$B$20))))</f>
        <v xml:space="preserve">Research heavy </v>
      </c>
      <c r="FU127" t="str">
        <f>IF($FK127='non-R&amp;D ex_typologies'!$C$16,IF(AND('Country-wise data'!FH127&gt;'non-R&amp;D ex_typologies'!$C$21,'Country-wise data'!FH127&lt;'non-R&amp;D ex_typologies'!$D$21),'non-R&amp;D ex_typologies'!$B$21,IF(AND('Country-wise data'!FH127&gt;'non-R&amp;D ex_typologies'!$C$19,'Country-wise data'!FH127&lt;'non-R&amp;D ex_typologies'!$D$19),'non-R&amp;D ex_typologies'!$B$19,'non-R&amp;D ex_typologies'!$B$20)),IF($FK127='non-R&amp;D ex_typologies'!$E$16,IF(AND('Country-wise data'!FH127&gt;'non-R&amp;D ex_typologies'!$E$21,'Country-wise data'!FH127&lt;'non-R&amp;D ex_typologies'!$F$21),'non-R&amp;D ex_typologies'!$B$21,IF(AND('Country-wise data'!FH127&gt;'non-R&amp;D ex_typologies'!$E$19,'Country-wise data'!FH127&lt;'non-R&amp;D ex_typologies'!$F$19),'non-R&amp;D ex_typologies'!$B$19,'non-R&amp;D ex_typologies'!$B$20)),IF(AND('Country-wise data'!FH127&gt;'non-R&amp;D ex_typologies'!$G$21,'Country-wise data'!FH127&lt;'non-R&amp;D ex_typologies'!$H$21),'non-R&amp;D ex_typologies'!$B$21,IF(AND('Country-wise data'!FH127&gt;'non-R&amp;D ex_typologies'!$G$19,'Country-wise data'!FH127&lt;'non-R&amp;D ex_typologies'!$H$19),'non-R&amp;D ex_typologies'!$B$19,'non-R&amp;D ex_typologies'!$B$20))))</f>
        <v xml:space="preserve">Research heavy </v>
      </c>
    </row>
    <row r="128" spans="2:177" x14ac:dyDescent="0.35">
      <c r="B128" s="12" t="s">
        <v>311</v>
      </c>
      <c r="C128" t="s">
        <v>312</v>
      </c>
      <c r="D128" t="s">
        <v>420</v>
      </c>
      <c r="E128" t="s">
        <v>420</v>
      </c>
      <c r="F128" t="s">
        <v>367</v>
      </c>
      <c r="G128" s="55">
        <f>Assumptions!$C$13</f>
        <v>1.1000000000000001</v>
      </c>
      <c r="H128">
        <f>SUMIFS('IFPRI SPEED'!AL:AL,'IFPRI SPEED'!$A:$A,'Country-wise data'!$B128)*1000*G128</f>
        <v>0</v>
      </c>
      <c r="I128">
        <f>IF(SUMIFS('IFPRI SPEED'!AM:AM,'IFPRI SPEED'!$A:$A,'Country-wise data'!$B128)*1000=0,H128*(1+Assumptions!$C$9),SUMIFS('IFPRI SPEED'!AM:AM,'IFPRI SPEED'!$A:$A,'Country-wise data'!$B128)*1000*$G128)</f>
        <v>0</v>
      </c>
      <c r="J128">
        <f>IF(SUMIFS('IFPRI SPEED'!AN:AN,'IFPRI SPEED'!$A:$A,'Country-wise data'!$B128)*1000=0,I128*(1+Assumptions!$C$9),SUMIFS('IFPRI SPEED'!AN:AN,'IFPRI SPEED'!$A:$A,'Country-wise data'!$B128)*1000*$G128)</f>
        <v>0</v>
      </c>
      <c r="K128">
        <f>IF(SUMIFS('IFPRI SPEED'!AO:AO,'IFPRI SPEED'!$A:$A,'Country-wise data'!$B128)*1000=0,J128*(1+Assumptions!$C$9),SUMIFS('IFPRI SPEED'!AO:AO,'IFPRI SPEED'!$A:$A,'Country-wise data'!$B128)*1000*$G128)</f>
        <v>0</v>
      </c>
      <c r="L128">
        <f>IF(SUMIFS('IFPRI SPEED'!AP:AP,'IFPRI SPEED'!$A:$A,'Country-wise data'!$B128)*1000=0,K128*(1+Assumptions!$C$9),SUMIFS('IFPRI SPEED'!AP:AP,'IFPRI SPEED'!$A:$A,'Country-wise data'!$B128)*1000*$G128)</f>
        <v>0</v>
      </c>
      <c r="M128">
        <f>IF(SUMIFS('IFPRI SPEED'!AQ:AQ,'IFPRI SPEED'!$A:$A,'Country-wise data'!$B128)*1000=0,L128*(1+Assumptions!$C$9),SUMIFS('IFPRI SPEED'!AQ:AQ,'IFPRI SPEED'!$A:$A,'Country-wise data'!$B128)*1000*$G128)</f>
        <v>0</v>
      </c>
      <c r="N128">
        <f>IF(SUMIFS('IFPRI SPEED'!AR:AR,'IFPRI SPEED'!$A:$A,'Country-wise data'!$B128)*1000=0,M128*(1+Assumptions!$C$9),SUMIFS('IFPRI SPEED'!AR:AR,'IFPRI SPEED'!$A:$A,'Country-wise data'!$B128)*1000*$G128)</f>
        <v>0</v>
      </c>
      <c r="O128">
        <f>IF(SUMIFS('IFPRI SPEED'!AS:AS,'IFPRI SPEED'!$A:$A,'Country-wise data'!$B128)*1000=0,N128*(1+Assumptions!$C$9),SUMIFS('IFPRI SPEED'!AS:AS,'IFPRI SPEED'!$A:$A,'Country-wise data'!$B128)*1000*$G128)</f>
        <v>0</v>
      </c>
      <c r="P128">
        <f>IF(SUMIFS('IFPRI SPEED'!AT:AT,'IFPRI SPEED'!$A:$A,'Country-wise data'!$B128)*1000=0,O128*(1+Assumptions!$C$9),SUMIFS('IFPRI SPEED'!AT:AT,'IFPRI SPEED'!$A:$A,'Country-wise data'!$B128)*1000*$G128)</f>
        <v>0</v>
      </c>
      <c r="Q128">
        <f>IF(SUMIFS('IFPRI SPEED'!AU:AU,'IFPRI SPEED'!$A:$A,'Country-wise data'!$B128)*1000=0,P128*(1+Assumptions!$C$9),SUMIFS('IFPRI SPEED'!AU:AU,'IFPRI SPEED'!$A:$A,'Country-wise data'!$B128)*1000*$G128)</f>
        <v>0</v>
      </c>
      <c r="R128" s="36">
        <f t="shared" si="148"/>
        <v>0</v>
      </c>
      <c r="S128" s="44">
        <f>INDEX('area data'!$G$4:$P$80,MATCH('Country-wise data'!$B128,'area data'!$B$4:$B$80,),MATCH('Country-wise data'!S$3,'area data'!$G$3:$P$3,))</f>
        <v>1780.4216009935137</v>
      </c>
      <c r="T128" s="44">
        <f>INDEX('area data'!$G$4:$P$80,MATCH('Country-wise data'!$B128,'area data'!$B$4:$B$80,),MATCH('Country-wise data'!T$3,'area data'!$G$3:$P$3,))</f>
        <v>2366.0217612544816</v>
      </c>
      <c r="U128" s="44">
        <f>INDEX('area data'!$G$4:$P$80,MATCH('Country-wise data'!$B128,'area data'!$B$4:$B$80,),MATCH('Country-wise data'!U$3,'area data'!$G$3:$P$3,))</f>
        <v>2557.4020813921702</v>
      </c>
      <c r="V128" s="44">
        <f>INDEX('area data'!$G$4:$P$80,MATCH('Country-wise data'!$B128,'area data'!$B$4:$B$80,),MATCH('Country-wise data'!V$3,'area data'!$G$3:$P$3,))</f>
        <v>2654.914824721006</v>
      </c>
      <c r="W128" s="44">
        <f>INDEX('area data'!$G$4:$P$80,MATCH('Country-wise data'!$B128,'area data'!$B$4:$B$80,),MATCH('Country-wise data'!W$3,'area data'!$G$3:$P$3,))</f>
        <v>2952.4322510469233</v>
      </c>
      <c r="X128" s="44">
        <f>INDEX('area data'!$G$4:$P$80,MATCH('Country-wise data'!$B128,'area data'!$B$4:$B$80,),MATCH('Country-wise data'!X$3,'area data'!$G$3:$P$3,))</f>
        <v>3114.504454347039</v>
      </c>
      <c r="Y128" s="44">
        <f>INDEX('area data'!$G$4:$P$80,MATCH('Country-wise data'!$B128,'area data'!$B$4:$B$80,),MATCH('Country-wise data'!Y$3,'area data'!$G$3:$P$3,))</f>
        <v>3060.6612895449384</v>
      </c>
      <c r="Z128" s="44">
        <f>INDEX('area data'!$G$4:$P$80,MATCH('Country-wise data'!$B128,'area data'!$B$4:$B$80,),MATCH('Country-wise data'!Z$3,'area data'!$G$3:$P$3,))</f>
        <v>2296.5136617500425</v>
      </c>
      <c r="AA128" s="44">
        <f>INDEX('area data'!$G$4:$P$80,MATCH('Country-wise data'!$B128,'area data'!$B$4:$B$80,),MATCH('Country-wise data'!AA$3,'area data'!$G$3:$P$3,))</f>
        <v>1943.5274839140391</v>
      </c>
      <c r="AB128" s="44">
        <f>INDEX('area data'!$G$4:$P$80,MATCH('Country-wise data'!$B128,'area data'!$B$4:$B$80,),MATCH('Country-wise data'!AB$3,'area data'!$G$3:$P$3,))</f>
        <v>1982.3980335923202</v>
      </c>
      <c r="AC128" s="53">
        <f>IFERROR(INDEX('ASTI data (new)'!$AF$6:$AL$130,MATCH('Country-wise data'!$B128,'ASTI data (new)'!$C$6:$C$130,),MATCH('Country-wise data'!AC$3,'ASTI data (new)'!$AF$5:$AL$5,)),(INDEX(Assumptions!$G$154:$P$345,MATCH('Country-wise data'!$B128,Assumptions!$B$154:$B$344,),MATCH('Country-wise data'!AC$3,Assumptions!$G$153:$P$153,))*S128))</f>
        <v>0.89172260935304748</v>
      </c>
      <c r="AD128" s="53">
        <f>IFERROR(INDEX('ASTI data (new)'!$AF$6:$AL$130,MATCH('Country-wise data'!$B128,'ASTI data (new)'!$C$6:$C$130,),MATCH('Country-wise data'!AD$3,'ASTI data (new)'!$AF$5:$AL$5,)),(INDEX(Assumptions!$G$154:$P$345,MATCH('Country-wise data'!$B128,Assumptions!$B$154:$B$344,),MATCH('Country-wise data'!AD$3,Assumptions!$G$153:$P$153,))*T128))</f>
        <v>1.2157037686328973</v>
      </c>
      <c r="AE128" s="53">
        <f>IFERROR(INDEX('ASTI data (new)'!$AF$6:$AL$130,MATCH('Country-wise data'!$B128,'ASTI data (new)'!$C$6:$C$130,),MATCH('Country-wise data'!AE$3,'ASTI data (new)'!$AF$5:$AL$5,)),(INDEX(Assumptions!$G$154:$P$345,MATCH('Country-wise data'!$B128,Assumptions!$B$154:$B$344,),MATCH('Country-wise data'!AE$3,Assumptions!$G$153:$P$153,))*U128))</f>
        <v>1.4796784767053757</v>
      </c>
      <c r="AF128" s="53">
        <f>IFERROR(INDEX('ASTI data (new)'!$AF$6:$AL$130,MATCH('Country-wise data'!$B128,'ASTI data (new)'!$C$6:$C$130,),MATCH('Country-wise data'!AF$3,'ASTI data (new)'!$AF$5:$AL$5,)),(INDEX(Assumptions!$G$154:$P$345,MATCH('Country-wise data'!$B128,Assumptions!$B$154:$B$344,),MATCH('Country-wise data'!AF$3,Assumptions!$G$153:$P$153,))*V128))</f>
        <v>1.7292971962152413</v>
      </c>
      <c r="AG128" s="53">
        <f>IFERROR(INDEX('ASTI data (new)'!$AF$6:$AL$130,MATCH('Country-wise data'!$B128,'ASTI data (new)'!$C$6:$C$130,),MATCH('Country-wise data'!AG$3,'ASTI data (new)'!$AF$5:$AL$5,)),(INDEX(Assumptions!$G$154:$P$345,MATCH('Country-wise data'!$B128,Assumptions!$B$154:$B$344,),MATCH('Country-wise data'!AG$3,Assumptions!$G$153:$P$153,))*W128))</f>
        <v>1.8744258495083033</v>
      </c>
      <c r="AH128" s="53">
        <f>IFERROR(INDEX('ASTI data (new)'!$AF$6:$AL$130,MATCH('Country-wise data'!$B128,'ASTI data (new)'!$C$6:$C$130,),MATCH('Country-wise data'!AH$3,'ASTI data (new)'!$AF$5:$AL$5,)),(INDEX(Assumptions!$G$154:$P$345,MATCH('Country-wise data'!$B128,Assumptions!$B$154:$B$344,),MATCH('Country-wise data'!AH$3,Assumptions!$G$153:$P$153,))*X128))</f>
        <v>2.1034063814278063</v>
      </c>
      <c r="AI128" s="53">
        <f>IFERROR(INDEX('ASTI data (new)'!$AF$6:$AL$130,MATCH('Country-wise data'!$B128,'ASTI data (new)'!$C$6:$C$130,),MATCH('Country-wise data'!AI$3,'ASTI data (new)'!$AF$5:$AL$5,)),(INDEX(Assumptions!$G$154:$P$345,MATCH('Country-wise data'!$B128,Assumptions!$B$154:$B$344,),MATCH('Country-wise data'!AI$3,Assumptions!$G$153:$P$153,))*Y128))</f>
        <v>2.4098964715570848</v>
      </c>
      <c r="AJ128" s="53">
        <f t="shared" ref="AJ128:AL128" si="180">IFERROR((1+($AI128/$AF128)^(1/3)-1)*AI128,0)</f>
        <v>2.6917907845656841</v>
      </c>
      <c r="AK128" s="53">
        <f t="shared" si="180"/>
        <v>3.0066592956962657</v>
      </c>
      <c r="AL128" s="53">
        <f t="shared" si="180"/>
        <v>3.3583591162547775</v>
      </c>
      <c r="AM128" s="55" cm="1">
        <f t="array" ref="AM128">INDEX('non-R&amp;D ex_typologies'!$J$8:$J$10,MATCH('Country-wise data'!FL128,'non-R&amp;D ex_typologies'!$F$8:$F$10,),)*'Country-wise data'!AC128</f>
        <v>2.6051895963834548</v>
      </c>
      <c r="AN128" s="55" cm="1">
        <f t="array" ref="AN128">INDEX('non-R&amp;D ex_typologies'!$J$8:$J$10,MATCH('Country-wise data'!FM128,'non-R&amp;D ex_typologies'!$F$8:$F$10,),)*'Country-wise data'!AD128</f>
        <v>3.5517085437862446</v>
      </c>
      <c r="AO128" s="55" cm="1">
        <f t="array" ref="AO128">INDEX('non-R&amp;D ex_typologies'!$J$8:$J$10,MATCH('Country-wise data'!FN128,'non-R&amp;D ex_typologies'!$F$8:$F$10,),)*'Country-wise data'!AE128</f>
        <v>4.3229171640069604</v>
      </c>
      <c r="AP128" s="55" cm="1">
        <f t="array" ref="AP128">INDEX('non-R&amp;D ex_typologies'!$J$8:$J$10,MATCH('Country-wise data'!FO128,'non-R&amp;D ex_typologies'!$F$8:$F$10,),)*'Country-wise data'!AF128</f>
        <v>5.0521844095705362</v>
      </c>
      <c r="AQ128" s="55" cm="1">
        <f t="array" ref="AQ128">INDEX('non-R&amp;D ex_typologies'!$J$8:$J$10,MATCH('Country-wise data'!FP128,'non-R&amp;D ex_typologies'!$F$8:$F$10,),)*'Country-wise data'!AG128</f>
        <v>5.4761813495724638</v>
      </c>
      <c r="AR128" s="55" cm="1">
        <f t="array" ref="AR128">INDEX('non-R&amp;D ex_typologies'!$J$8:$J$10,MATCH('Country-wise data'!FQ128,'non-R&amp;D ex_typologies'!$F$8:$F$10,),)*'Country-wise data'!AH128</f>
        <v>6.1451536210772009</v>
      </c>
      <c r="AS128" s="55" cm="1">
        <f t="array" ref="AS128">INDEX('non-R&amp;D ex_typologies'!$J$8:$J$10,MATCH('Country-wise data'!FR128,'non-R&amp;D ex_typologies'!$F$8:$F$10,),)*'Country-wise data'!AI128</f>
        <v>7.0405719785625145</v>
      </c>
      <c r="AT128" s="55" cm="1">
        <f t="array" ref="AT128">INDEX('non-R&amp;D ex_typologies'!$J$8:$J$10,MATCH('Country-wise data'!FS128,'non-R&amp;D ex_typologies'!$F$8:$F$10,),)*'Country-wise data'!AJ128</f>
        <v>7.8641331665674583</v>
      </c>
      <c r="AU128" s="55" cm="1">
        <f t="array" ref="AU128">INDEX('non-R&amp;D ex_typologies'!$J$8:$J$10,MATCH('Country-wise data'!FT128,'non-R&amp;D ex_typologies'!$F$8:$F$10,),)*'Country-wise data'!AK128</f>
        <v>8.7840292876507498</v>
      </c>
      <c r="AV128" s="55" cm="1">
        <f t="array" ref="AV128">INDEX('non-R&amp;D ex_typologies'!$J$8:$J$10,MATCH('Country-wise data'!FU128,'non-R&amp;D ex_typologies'!$F$8:$F$10,),)*'Country-wise data'!AL128</f>
        <v>9.8115289876232623</v>
      </c>
      <c r="AW128">
        <f t="shared" si="150"/>
        <v>81.414538054717326</v>
      </c>
      <c r="AX128" s="53">
        <f>INDEX('GDP deflators'!$AB$3:$AK$155,MATCH('Country-wise data'!$B128,'GDP deflators'!$B$3:$B$155,),MATCH('Country-wise data'!AX$3,'GDP deflators'!$D$2:$M$2,))</f>
        <v>59.157205267605775</v>
      </c>
      <c r="AY128" s="53">
        <f>INDEX('GDP deflators'!$AB$3:$AK$155,MATCH('Country-wise data'!$B128,'GDP deflators'!$B$3:$B$155,),MATCH('Country-wise data'!AY$3,'GDP deflators'!$D$2:$M$2,))</f>
        <v>67.039122189149253</v>
      </c>
      <c r="AZ128" s="53">
        <f>INDEX('GDP deflators'!$AB$3:$AK$155,MATCH('Country-wise data'!$B128,'GDP deflators'!$B$3:$B$155,),MATCH('Country-wise data'!AZ$3,'GDP deflators'!$D$2:$M$2,))</f>
        <v>75.005316358764674</v>
      </c>
      <c r="BA128" s="53">
        <f>INDEX('GDP deflators'!$AB$3:$AK$155,MATCH('Country-wise data'!$B128,'GDP deflators'!$B$3:$B$155,),MATCH('Country-wise data'!BA$3,'GDP deflators'!$D$2:$M$2,))</f>
        <v>77.730207598415319</v>
      </c>
      <c r="BB128" s="53">
        <f>INDEX('GDP deflators'!$AB$3:$AK$155,MATCH('Country-wise data'!$B128,'GDP deflators'!$B$3:$B$155,),MATCH('Country-wise data'!BB$3,'GDP deflators'!$D$2:$M$2,))</f>
        <v>81.430789137188725</v>
      </c>
      <c r="BC128" s="53">
        <f>INDEX('GDP deflators'!$AB$3:$AK$155,MATCH('Country-wise data'!$B128,'GDP deflators'!$B$3:$B$155,),MATCH('Country-wise data'!BC$3,'GDP deflators'!$D$2:$M$2,))</f>
        <v>82.645017114528358</v>
      </c>
      <c r="BD128" s="53">
        <f>INDEX('GDP deflators'!$AB$3:$AK$155,MATCH('Country-wise data'!$B128,'GDP deflators'!$B$3:$B$155,),MATCH('Country-wise data'!BD$3,'GDP deflators'!$D$2:$M$2,))</f>
        <v>87.027262949888467</v>
      </c>
      <c r="BE128" s="53">
        <f>INDEX('GDP deflators'!$AB$3:$AK$155,MATCH('Country-wise data'!$B128,'GDP deflators'!$B$3:$B$155,),MATCH('Country-wise data'!BE$3,'GDP deflators'!$D$2:$M$2,))</f>
        <v>90.839957373056379</v>
      </c>
      <c r="BF128" s="53">
        <f>INDEX('GDP deflators'!$AB$3:$AK$155,MATCH('Country-wise data'!$B128,'GDP deflators'!$B$3:$B$155,),MATCH('Country-wise data'!BF$3,'GDP deflators'!$D$2:$M$2,))</f>
        <v>95.237701161052826</v>
      </c>
      <c r="BG128" s="53">
        <f>INDEX('GDP deflators'!$AB$3:$AK$155,MATCH('Country-wise data'!$B128,'GDP deflators'!$B$3:$B$155,),MATCH('Country-wise data'!BG$3,'GDP deflators'!$D$2:$M$2,))</f>
        <v>100</v>
      </c>
      <c r="BH128" cm="1">
        <f t="array" ref="BH128">H128/(INDEX($AX128:$BG128,,MATCH(BH$3,$AX$3:$BG$3,))/100)</f>
        <v>0</v>
      </c>
      <c r="BI128" cm="1">
        <f t="array" ref="BI128">I128/(INDEX($AX128:$BG128,,MATCH(BI$3,$AX$3:$BG$3,))/100)</f>
        <v>0</v>
      </c>
      <c r="BJ128" cm="1">
        <f t="array" ref="BJ128">J128/(INDEX($AX128:$BG128,,MATCH(BJ$3,$AX$3:$BG$3,))/100)</f>
        <v>0</v>
      </c>
      <c r="BK128" cm="1">
        <f t="array" ref="BK128">K128/(INDEX($AX128:$BG128,,MATCH(BK$3,$AX$3:$BG$3,))/100)</f>
        <v>0</v>
      </c>
      <c r="BL128" cm="1">
        <f t="array" ref="BL128">L128/(INDEX($AX128:$BG128,,MATCH(BL$3,$AX$3:$BG$3,))/100)</f>
        <v>0</v>
      </c>
      <c r="BM128" cm="1">
        <f t="array" ref="BM128">M128/(INDEX($AX128:$BG128,,MATCH(BM$3,$AX$3:$BG$3,))/100)</f>
        <v>0</v>
      </c>
      <c r="BN128" cm="1">
        <f t="array" ref="BN128">N128/(INDEX($AX128:$BG128,,MATCH(BN$3,$AX$3:$BG$3,))/100)</f>
        <v>0</v>
      </c>
      <c r="BO128" cm="1">
        <f t="array" ref="BO128">O128/(INDEX($AX128:$BG128,,MATCH(BO$3,$AX$3:$BG$3,))/100)</f>
        <v>0</v>
      </c>
      <c r="BP128" cm="1">
        <f t="array" ref="BP128">P128/(INDEX($AX128:$BG128,,MATCH(BP$3,$AX$3:$BG$3,))/100)</f>
        <v>0</v>
      </c>
      <c r="BQ128" cm="1">
        <f t="array" ref="BQ128">Q128/(INDEX($AX128:$BG128,,MATCH(BQ$3,$AX$3:$BG$3,))/100)</f>
        <v>0</v>
      </c>
      <c r="BS128" cm="1">
        <f t="array" ref="BS128">S128/(INDEX($AX128:$BG128,,MATCH(BS$3,$AX$3:$BG$3,))/100)</f>
        <v>3009.6445444634023</v>
      </c>
      <c r="BT128" cm="1">
        <f t="array" ref="BT128">T128/(INDEX($AX128:$BG128,,MATCH(BT$3,$AX$3:$BG$3,))/100)</f>
        <v>3529.3149492304037</v>
      </c>
      <c r="BU128" cm="1">
        <f t="array" ref="BU128">U128/(INDEX($AX128:$BG128,,MATCH(BU$3,$AX$3:$BG$3,))/100)</f>
        <v>3409.6277511311737</v>
      </c>
      <c r="BV128" cm="1">
        <f t="array" ref="BV128">V128/(INDEX($AX128:$BG128,,MATCH(BV$3,$AX$3:$BG$3,))/100)</f>
        <v>3415.5509251143844</v>
      </c>
      <c r="BW128" cm="1">
        <f t="array" ref="BW128">W128/(INDEX($AX128:$BG128,,MATCH(BW$3,$AX$3:$BG$3,))/100)</f>
        <v>3625.6952466380721</v>
      </c>
      <c r="BX128" cm="1">
        <f t="array" ref="BX128">X128/(INDEX($AX128:$BG128,,MATCH(BX$3,$AX$3:$BG$3,))/100)</f>
        <v>3768.5326509534148</v>
      </c>
      <c r="BY128" cm="1">
        <f t="array" ref="BY128">Y128/(INDEX($AX128:$BG128,,MATCH(BY$3,$AX$3:$BG$3,))/100)</f>
        <v>3516.8994011765149</v>
      </c>
      <c r="BZ128" cm="1">
        <f t="array" ref="BZ128">Z128/(INDEX($AX128:$BG128,,MATCH(BZ$3,$AX$3:$BG$3,))/100)</f>
        <v>2528.0875598816615</v>
      </c>
      <c r="CA128" cm="1">
        <f t="array" ref="CA128">AA128/(INDEX($AX128:$BG128,,MATCH(CA$3,$AX$3:$BG$3,))/100)</f>
        <v>2040.7123021873599</v>
      </c>
      <c r="CB128" cm="1">
        <f t="array" ref="CB128">AB128/(INDEX($AX128:$BG128,,MATCH(CB$3,$AX$3:$BG$3,))/100)</f>
        <v>1982.3980335923202</v>
      </c>
      <c r="CC128" cm="1">
        <f t="array" ref="CC128">AC128/(INDEX($AX128:$BG128,,MATCH(CC$3,$AX$3:$BG$3,))/100)</f>
        <v>1.5073778507947042</v>
      </c>
      <c r="CD128" cm="1">
        <f t="array" ref="CD128">AD128/(INDEX($AX128:$BG128,,MATCH(CD$3,$AX$3:$BG$3,))/100)</f>
        <v>1.8134243542193447</v>
      </c>
      <c r="CE128" cm="1">
        <f t="array" ref="CE128">AE128/(INDEX($AX128:$BG128,,MATCH(CE$3,$AX$3:$BG$3,))/100)</f>
        <v>1.9727647966016069</v>
      </c>
      <c r="CF128" cm="1">
        <f t="array" ref="CF128">AF128/(INDEX($AX128:$BG128,,MATCH(CF$3,$AX$3:$BG$3,))/100)</f>
        <v>2.2247427990279758</v>
      </c>
      <c r="CG128" cm="1">
        <f t="array" ref="CG128">AG128/(INDEX($AX128:$BG128,,MATCH(CG$3,$AX$3:$BG$3,))/100)</f>
        <v>2.3018637905502861</v>
      </c>
      <c r="CH128" cm="1">
        <f t="array" ref="CH128">AH128/(INDEX($AX128:$BG128,,MATCH(CH$3,$AX$3:$BG$3,))/100)</f>
        <v>2.5451097414777393</v>
      </c>
      <c r="CI128" cm="1">
        <f t="array" ref="CI128">AI128/(INDEX($AX128:$BG128,,MATCH(CI$3,$AX$3:$BG$3,))/100)</f>
        <v>2.7691281902600311</v>
      </c>
      <c r="CJ128" cm="1">
        <f t="array" ref="CJ128">AJ128/(INDEX($AX128:$BG128,,MATCH(CJ$3,$AX$3:$BG$3,))/100)</f>
        <v>2.9632233021765857</v>
      </c>
      <c r="CK128" cm="1">
        <f t="array" ref="CK128">AK128/(INDEX($AX128:$BG128,,MATCH(CK$3,$AX$3:$BG$3,))/100)</f>
        <v>3.1570053235659472</v>
      </c>
      <c r="CL128" cm="1">
        <f t="array" ref="CL128">AL128/(INDEX($AX128:$BG128,,MATCH(CL$3,$AX$3:$BG$3,))/100)</f>
        <v>3.3583591162547775</v>
      </c>
      <c r="CM128" cm="1">
        <f t="array" ref="CM128">AM128/(INDEX($AX128:$BG128,,MATCH(CM$3,$AX$3:$BG$3,))/100)</f>
        <v>4.4038415685773531</v>
      </c>
      <c r="CN128" cm="1">
        <f t="array" ref="CN128">AN128/(INDEX($AX128:$BG128,,MATCH(CN$3,$AX$3:$BG$3,))/100)</f>
        <v>5.2979639765645867</v>
      </c>
      <c r="CO128" cm="1">
        <f t="array" ref="CO128">AO128/(INDEX($AX128:$BG128,,MATCH(CO$3,$AX$3:$BG$3,))/100)</f>
        <v>5.7634810089055906</v>
      </c>
      <c r="CP128" cm="1">
        <f t="array" ref="CP128">AP128/(INDEX($AX128:$BG128,,MATCH(CP$3,$AX$3:$BG$3,))/100)</f>
        <v>6.4996409576983227</v>
      </c>
      <c r="CQ128" cm="1">
        <f t="array" ref="CQ128">AQ128/(INDEX($AX128:$BG128,,MATCH(CQ$3,$AX$3:$BG$3,))/100)</f>
        <v>6.7249518365179881</v>
      </c>
      <c r="CR128" cm="1">
        <f t="array" ref="CR128">AR128/(INDEX($AX128:$BG128,,MATCH(CR$3,$AX$3:$BG$3,))/100)</f>
        <v>7.4356008814921397</v>
      </c>
      <c r="CS128" cm="1">
        <f t="array" ref="CS128">AS128/(INDEX($AX128:$BG128,,MATCH(CS$3,$AX$3:$BG$3,))/100)</f>
        <v>8.0900763047282958</v>
      </c>
      <c r="CT128" cm="1">
        <f t="array" ref="CT128">AT128/(INDEX($AX128:$BG128,,MATCH(CT$3,$AX$3:$BG$3,))/100)</f>
        <v>8.6571299612916839</v>
      </c>
      <c r="CU128" cm="1">
        <f t="array" ref="CU128">AU128/(INDEX($AX128:$BG128,,MATCH(CU$3,$AX$3:$BG$3,))/100)</f>
        <v>9.2232689161579131</v>
      </c>
      <c r="CV128" cm="1">
        <f t="array" ref="CV128">AV128/(INDEX($AX128:$BG128,,MATCH(CV$3,$AX$3:$BG$3,))/100)</f>
        <v>9.8115289876232623</v>
      </c>
      <c r="CW128">
        <f t="shared" si="151"/>
        <v>96.520483664486136</v>
      </c>
      <c r="CX128">
        <f>IFERROR(1/INDEX('exch rates'!$BC$5:$BL$268,MATCH('Country-wise data'!$B128,'exch rates'!$A$5:$A$268,),MATCH(CX$3,'exch rates'!$BC$4:$BL$4,)),1)</f>
        <v>0.22836437820185873</v>
      </c>
      <c r="CY128">
        <f>IFERROR(1/INDEX('exch rates'!$BC$5:$BL$268,MATCH('Country-wise data'!$B128,'exch rates'!$A$5:$A$268,),MATCH(CY$3,'exch rates'!$BC$4:$BL$4,)),1)</f>
        <v>0.21691111344089731</v>
      </c>
      <c r="CZ128">
        <f>IFERROR(1/INDEX('exch rates'!$BC$5:$BL$268,MATCH('Country-wise data'!$B128,'exch rates'!$A$5:$A$268,),MATCH(CZ$3,'exch rates'!$BC$4:$BL$4,)),1)</f>
        <v>0.21107251220262974</v>
      </c>
      <c r="DA128">
        <f>IFERROR(1/INDEX('exch rates'!$BC$5:$BL$268,MATCH('Country-wise data'!$B128,'exch rates'!$A$5:$A$268,),MATCH(DA$3,'exch rates'!$BC$4:$BL$4,)),1)</f>
        <v>0.20989736019086683</v>
      </c>
      <c r="DB128">
        <f>IFERROR(1/INDEX('exch rates'!$BC$5:$BL$268,MATCH('Country-wise data'!$B128,'exch rates'!$A$5:$A$268,),MATCH(DB$3,'exch rates'!$BC$4:$BL$4,)),1)</f>
        <v>0.20252891100204543</v>
      </c>
      <c r="DC128">
        <f>IFERROR(1/INDEX('exch rates'!$BC$5:$BL$268,MATCH('Country-wise data'!$B128,'exch rates'!$A$5:$A$268,),MATCH(DC$3,'exch rates'!$BC$4:$BL$4,)),1)</f>
        <v>0.16225556874633226</v>
      </c>
      <c r="DD128">
        <f>IFERROR(1/INDEX('exch rates'!$BC$5:$BL$268,MATCH('Country-wise data'!$B128,'exch rates'!$A$5:$A$268,),MATCH(DD$3,'exch rates'!$BC$4:$BL$4,)),1)</f>
        <v>0.12762142380841471</v>
      </c>
      <c r="DE128">
        <f>IFERROR(1/INDEX('exch rates'!$BC$5:$BL$268,MATCH('Country-wise data'!$B128,'exch rates'!$A$5:$A$268,),MATCH(DE$3,'exch rates'!$BC$4:$BL$4,)),1)</f>
        <v>0.11696259828513333</v>
      </c>
      <c r="DF128">
        <f>IFERROR(1/INDEX('exch rates'!$BC$5:$BL$268,MATCH('Country-wise data'!$B128,'exch rates'!$A$5:$A$268,),MATCH(DF$3,'exch rates'!$BC$4:$BL$4,)),1)</f>
        <v>0.10927508728347593</v>
      </c>
      <c r="DG128">
        <f>IFERROR(1/INDEX('exch rates'!$BC$5:$BL$268,MATCH('Country-wise data'!$B128,'exch rates'!$A$5:$A$268,),MATCH(DG$3,'exch rates'!$BC$4:$BL$4,)),1)</f>
        <v>0.10492775723914083</v>
      </c>
      <c r="DH128" cm="1">
        <f t="array" ref="DH128">(BH128/INDEX($CX128:$DG128,,MATCH(DH$3,$CX$3:$DG$3,)))*$DG128</f>
        <v>0</v>
      </c>
      <c r="DI128" cm="1">
        <f t="array" ref="DI128">(BI128/INDEX($CX128:$DG128,,MATCH(DI$3,$CX$3:$DG$3,)))*$DG128</f>
        <v>0</v>
      </c>
      <c r="DJ128" cm="1">
        <f t="array" ref="DJ128">(BJ128/INDEX($CX128:$DG128,,MATCH(DJ$3,$CX$3:$DG$3,)))*$DG128</f>
        <v>0</v>
      </c>
      <c r="DK128" cm="1">
        <f t="array" ref="DK128">(BK128/INDEX($CX128:$DG128,,MATCH(DK$3,$CX$3:$DG$3,)))*$DG128</f>
        <v>0</v>
      </c>
      <c r="DL128" cm="1">
        <f t="array" ref="DL128">(BL128/INDEX($CX128:$DG128,,MATCH(DL$3,$CX$3:$DG$3,)))*$DG128</f>
        <v>0</v>
      </c>
      <c r="DM128" cm="1">
        <f t="array" ref="DM128">(BM128/INDEX($CX128:$DG128,,MATCH(DM$3,$CX$3:$DG$3,)))*$DG128</f>
        <v>0</v>
      </c>
      <c r="DN128" cm="1">
        <f t="array" ref="DN128">(BN128/INDEX($CX128:$DG128,,MATCH(DN$3,$CX$3:$DG$3,)))*$DG128</f>
        <v>0</v>
      </c>
      <c r="DO128" cm="1">
        <f t="array" ref="DO128">(BO128/INDEX($CX128:$DG128,,MATCH(DO$3,$CX$3:$DG$3,)))*$DG128</f>
        <v>0</v>
      </c>
      <c r="DP128" cm="1">
        <f t="array" ref="DP128">(BP128/INDEX($CX128:$DG128,,MATCH(DP$3,$CX$3:$DG$3,)))*$DG128</f>
        <v>0</v>
      </c>
      <c r="DQ128" cm="1">
        <f t="array" ref="DQ128">(BQ128/INDEX($CX128:$DG128,,MATCH(DQ$3,$CX$3:$DG$3,)))*$DG128</f>
        <v>0</v>
      </c>
      <c r="DS128" cm="1">
        <f t="array" ref="DS128">(BS128/INDEX($CX128:$DG128,,MATCH(DS$3,$CX$3:$DG$3,)))*$DG128</f>
        <v>1382.8568826019737</v>
      </c>
      <c r="DT128" cm="1">
        <f t="array" ref="DT128">(BT128/INDEX($CX128:$DG128,,MATCH(DT$3,$CX$3:$DG$3,)))*$DG128</f>
        <v>1707.2573937721359</v>
      </c>
      <c r="DU128" cm="1">
        <f t="array" ref="DU128">(BU128/INDEX($CX128:$DG128,,MATCH(DU$3,$CX$3:$DG$3,)))*$DG128</f>
        <v>1694.9842933743796</v>
      </c>
      <c r="DV128" cm="1">
        <f t="array" ref="DV128">(BV128/INDEX($CX128:$DG128,,MATCH(DV$3,$CX$3:$DG$3,)))*$DG128</f>
        <v>1707.4349957637976</v>
      </c>
      <c r="DW128" cm="1">
        <f t="array" ref="DW128">(BW128/INDEX($CX128:$DG128,,MATCH(DW$3,$CX$3:$DG$3,)))*$DG128</f>
        <v>1878.4284613000477</v>
      </c>
      <c r="DX128" cm="1">
        <f t="array" ref="DX128">(BX128/INDEX($CX128:$DG128,,MATCH(DX$3,$CX$3:$DG$3,)))*$DG128</f>
        <v>2437.0422673456264</v>
      </c>
      <c r="DY128" cm="1">
        <f t="array" ref="DY128">(BY128/INDEX($CX128:$DG128,,MATCH(DY$3,$CX$3:$DG$3,)))*$DG128</f>
        <v>2891.5236610673028</v>
      </c>
      <c r="DZ128" cm="1">
        <f t="array" ref="DZ128">(BZ128/INDEX($CX128:$DG128,,MATCH(DZ$3,$CX$3:$DG$3,)))*$DG128</f>
        <v>2267.9605416757563</v>
      </c>
      <c r="EA128" cm="1">
        <f t="array" ref="EA128">(CA128/INDEX($CX128:$DG128,,MATCH(EA$3,$CX$3:$DG$3,)))*$DG128</f>
        <v>1959.5259117328826</v>
      </c>
      <c r="EB128" cm="1">
        <f t="array" ref="EB128">(CB128/INDEX($CX128:$DG128,,MATCH(EB$3,$CX$3:$DG$3,)))*$DG128</f>
        <v>1982.39803359232</v>
      </c>
      <c r="EC128" s="53" cm="1">
        <f t="array" ref="EC128">(CC128/INDEX($CX128:$DG128,,MATCH(EC$3,$CX$3:$DG$3,)))*$DG128</f>
        <v>0.69260266614803068</v>
      </c>
      <c r="ED128" cm="1">
        <f t="array" ref="ED128">(CD128/INDEX($CX128:$DG128,,MATCH(ED$3,$CX$3:$DG$3,)))*$DG128</f>
        <v>0.87721900179595524</v>
      </c>
      <c r="EE128" cm="1">
        <f t="array" ref="EE128">(CE128/INDEX($CX128:$DG128,,MATCH(EE$3,$CX$3:$DG$3,)))*$DG128</f>
        <v>0.98069513413958154</v>
      </c>
      <c r="EF128" cm="1">
        <f t="array" ref="EF128">(CF128/INDEX($CX128:$DG128,,MATCH(EF$3,$CX$3:$DG$3,)))*$DG128</f>
        <v>1.1121496341052677</v>
      </c>
      <c r="EG128" cm="1">
        <f t="array" ref="EG128">(CG128/INDEX($CX128:$DG128,,MATCH(EG$3,$CX$3:$DG$3,)))*$DG128</f>
        <v>1.1925675392092028</v>
      </c>
      <c r="EH128" cm="1">
        <f t="array" ref="EH128">(CH128/INDEX($CX128:$DG128,,MATCH(EH$3,$CX$3:$DG$3,)))*$DG128</f>
        <v>1.6458766818552435</v>
      </c>
      <c r="EI128" cm="1">
        <f t="array" ref="EI128">(CI128/INDEX($CX128:$DG128,,MATCH(EI$3,$CX$3:$DG$3,)))*$DG128</f>
        <v>2.276721273285998</v>
      </c>
      <c r="EJ128" cm="1">
        <f t="array" ref="EJ128">(CJ128/INDEX($CX128:$DG128,,MATCH(EJ$3,$CX$3:$DG$3,)))*$DG128</f>
        <v>2.6583230866517988</v>
      </c>
      <c r="EK128" cm="1">
        <f t="array" ref="EK128">(CK128/INDEX($CX128:$DG128,,MATCH(EK$3,$CX$3:$DG$3,)))*$DG128</f>
        <v>3.031409046917267</v>
      </c>
      <c r="EL128" cm="1">
        <f t="array" ref="EL128">(CL128/INDEX($CX128:$DG128,,MATCH(EL$3,$CX$3:$DG$3,)))*$DG128</f>
        <v>3.3583591162547775</v>
      </c>
      <c r="EM128" cm="1">
        <f t="array" ref="EM128">(CM128/INDEX($CX128:$DG128,,MATCH(EM$3,$CX$3:$DG$3,)))*$DG128</f>
        <v>2.023455771280009</v>
      </c>
      <c r="EN128" cm="1">
        <f t="array" ref="EN128">(CN128/INDEX($CX128:$DG128,,MATCH(EN$3,$CX$3:$DG$3,)))*$DG128</f>
        <v>2.5628169491931154</v>
      </c>
      <c r="EO128" cm="1">
        <f t="array" ref="EO128">(CO128/INDEX($CX128:$DG128,,MATCH(EO$3,$CX$3:$DG$3,)))*$DG128</f>
        <v>2.8651250219369384</v>
      </c>
      <c r="EP128" cm="1">
        <f t="array" ref="EP128">(CP128/INDEX($CX128:$DG128,,MATCH(EP$3,$CX$3:$DG$3,)))*$DG128</f>
        <v>3.2491725857380347</v>
      </c>
      <c r="EQ128" cm="1">
        <f t="array" ref="EQ128">(CQ128/INDEX($CX128:$DG128,,MATCH(EQ$3,$CX$3:$DG$3,)))*$DG128</f>
        <v>3.4841154789004283</v>
      </c>
      <c r="ER128" cm="1">
        <f t="array" ref="ER128">(CR128/INDEX($CX128:$DG128,,MATCH(ER$3,$CX$3:$DG$3,)))*$DG128</f>
        <v>4.808469319411171</v>
      </c>
      <c r="ES128" cm="1">
        <f t="array" ref="ES128">(CS128/INDEX($CX128:$DG128,,MATCH(ES$3,$CX$3:$DG$3,)))*$DG128</f>
        <v>6.6514973522234415</v>
      </c>
      <c r="ET128" cm="1">
        <f t="array" ref="ET128">(CT128/INDEX($CX128:$DG128,,MATCH(ET$3,$CX$3:$DG$3,)))*$DG128</f>
        <v>7.7663564616755458</v>
      </c>
      <c r="EU128" cm="1">
        <f t="array" ref="EU128">(CU128/INDEX($CX128:$DG128,,MATCH(EU$3,$CX$3:$DG$3,)))*$DG128</f>
        <v>8.8563362962627785</v>
      </c>
      <c r="EV128" cm="1">
        <f t="array" ref="EV128">(CV128/INDEX($CX128:$DG128,,MATCH(EV$3,$CX$3:$DG$3,)))*$DG128</f>
        <v>9.8115289876232623</v>
      </c>
      <c r="EW128">
        <f t="shared" si="94"/>
        <v>69.904797404607862</v>
      </c>
      <c r="EY128" s="96">
        <f t="shared" si="152"/>
        <v>5.0084912969795858E-4</v>
      </c>
      <c r="EZ128" s="96">
        <f t="shared" si="153"/>
        <v>5.1381766158749211E-4</v>
      </c>
      <c r="FA128" s="96">
        <f t="shared" si="154"/>
        <v>5.7858656152335838E-4</v>
      </c>
      <c r="FB128" s="96">
        <f t="shared" si="155"/>
        <v>6.5135694000916433E-4</v>
      </c>
      <c r="FC128" s="96">
        <f t="shared" si="156"/>
        <v>6.3487514365270792E-4</v>
      </c>
      <c r="FD128" s="96">
        <f t="shared" si="157"/>
        <v>6.7535828323892671E-4</v>
      </c>
      <c r="FE128" s="96">
        <f t="shared" si="158"/>
        <v>7.8737770814077575E-4</v>
      </c>
      <c r="FF128" s="96">
        <f t="shared" si="159"/>
        <v>1.1721205187668786E-3</v>
      </c>
      <c r="FG128" s="96">
        <f t="shared" si="160"/>
        <v>1.5470114627045058E-3</v>
      </c>
      <c r="FH128" s="96">
        <f t="shared" si="161"/>
        <v>1.6940892087998426E-3</v>
      </c>
      <c r="FJ128" s="96">
        <f t="shared" si="106"/>
        <v>3082.6463364368701</v>
      </c>
      <c r="FK128" s="96" t="str">
        <f>IF(AND('Country-wise data'!FJ128&gt;'non-R&amp;D ex_typologies'!$C$17,'Country-wise data'!FJ128&lt;'non-R&amp;D ex_typologies'!$D$17),"Small",IF(AND('Country-wise data'!FJ128&gt;'non-R&amp;D ex_typologies'!$E$17,'Country-wise data'!$FJ$4&lt;'non-R&amp;D ex_typologies'!$F$17),"Medium","Large"))</f>
        <v>Medium</v>
      </c>
      <c r="FL128" t="str">
        <f>IF($FK128='non-R&amp;D ex_typologies'!$C$16,IF(AND('Country-wise data'!EY128&gt;'non-R&amp;D ex_typologies'!$C$21,'Country-wise data'!EY128&lt;'non-R&amp;D ex_typologies'!$D$21),'non-R&amp;D ex_typologies'!$B$21,IF(AND('Country-wise data'!EY128&gt;'non-R&amp;D ex_typologies'!$C$19,'Country-wise data'!EY128&lt;'non-R&amp;D ex_typologies'!$D$19),'non-R&amp;D ex_typologies'!$B$19,'non-R&amp;D ex_typologies'!$B$20)),IF($FK128='non-R&amp;D ex_typologies'!$E$16,IF(AND('Country-wise data'!EY128&gt;'non-R&amp;D ex_typologies'!$E$21,'Country-wise data'!EY128&lt;'non-R&amp;D ex_typologies'!$F$21),'non-R&amp;D ex_typologies'!$B$21,IF(AND('Country-wise data'!EY128&gt;'non-R&amp;D ex_typologies'!$E$19,'Country-wise data'!EY128&lt;'non-R&amp;D ex_typologies'!$F$19),'non-R&amp;D ex_typologies'!$B$19,'non-R&amp;D ex_typologies'!$B$20)),IF(AND('Country-wise data'!EY128&gt;'non-R&amp;D ex_typologies'!$G$21,'Country-wise data'!EY128&lt;'non-R&amp;D ex_typologies'!$H$21),'non-R&amp;D ex_typologies'!$B$21,IF(AND('Country-wise data'!EY128&gt;'non-R&amp;D ex_typologies'!$G$19,'Country-wise data'!EY128&lt;'non-R&amp;D ex_typologies'!$H$19),'non-R&amp;D ex_typologies'!$B$19,'non-R&amp;D ex_typologies'!$B$20))))</f>
        <v>Program heavy</v>
      </c>
      <c r="FM128" t="str">
        <f>IF($FK128='non-R&amp;D ex_typologies'!$C$16,IF(AND('Country-wise data'!EZ128&gt;'non-R&amp;D ex_typologies'!$C$21,'Country-wise data'!EZ128&lt;'non-R&amp;D ex_typologies'!$D$21),'non-R&amp;D ex_typologies'!$B$21,IF(AND('Country-wise data'!EZ128&gt;'non-R&amp;D ex_typologies'!$C$19,'Country-wise data'!EZ128&lt;'non-R&amp;D ex_typologies'!$D$19),'non-R&amp;D ex_typologies'!$B$19,'non-R&amp;D ex_typologies'!$B$20)),IF($FK128='non-R&amp;D ex_typologies'!$E$16,IF(AND('Country-wise data'!EZ128&gt;'non-R&amp;D ex_typologies'!$E$21,'Country-wise data'!EZ128&lt;'non-R&amp;D ex_typologies'!$F$21),'non-R&amp;D ex_typologies'!$B$21,IF(AND('Country-wise data'!EZ128&gt;'non-R&amp;D ex_typologies'!$E$19,'Country-wise data'!EZ128&lt;'non-R&amp;D ex_typologies'!$F$19),'non-R&amp;D ex_typologies'!$B$19,'non-R&amp;D ex_typologies'!$B$20)),IF(AND('Country-wise data'!EZ128&gt;'non-R&amp;D ex_typologies'!$G$21,'Country-wise data'!EZ128&lt;'non-R&amp;D ex_typologies'!$H$21),'non-R&amp;D ex_typologies'!$B$21,IF(AND('Country-wise data'!EZ128&gt;'non-R&amp;D ex_typologies'!$G$19,'Country-wise data'!EZ128&lt;'non-R&amp;D ex_typologies'!$H$19),'non-R&amp;D ex_typologies'!$B$19,'non-R&amp;D ex_typologies'!$B$20))))</f>
        <v>Program heavy</v>
      </c>
      <c r="FN128" t="str">
        <f>IF($FK128='non-R&amp;D ex_typologies'!$C$16,IF(AND('Country-wise data'!FA128&gt;'non-R&amp;D ex_typologies'!$C$21,'Country-wise data'!FA128&lt;'non-R&amp;D ex_typologies'!$D$21),'non-R&amp;D ex_typologies'!$B$21,IF(AND('Country-wise data'!FA128&gt;'non-R&amp;D ex_typologies'!$C$19,'Country-wise data'!FA128&lt;'non-R&amp;D ex_typologies'!$D$19),'non-R&amp;D ex_typologies'!$B$19,'non-R&amp;D ex_typologies'!$B$20)),IF($FK128='non-R&amp;D ex_typologies'!$E$16,IF(AND('Country-wise data'!FA128&gt;'non-R&amp;D ex_typologies'!$E$21,'Country-wise data'!FA128&lt;'non-R&amp;D ex_typologies'!$F$21),'non-R&amp;D ex_typologies'!$B$21,IF(AND('Country-wise data'!FA128&gt;'non-R&amp;D ex_typologies'!$E$19,'Country-wise data'!FA128&lt;'non-R&amp;D ex_typologies'!$F$19),'non-R&amp;D ex_typologies'!$B$19,'non-R&amp;D ex_typologies'!$B$20)),IF(AND('Country-wise data'!FA128&gt;'non-R&amp;D ex_typologies'!$G$21,'Country-wise data'!FA128&lt;'non-R&amp;D ex_typologies'!$H$21),'non-R&amp;D ex_typologies'!$B$21,IF(AND('Country-wise data'!FA128&gt;'non-R&amp;D ex_typologies'!$G$19,'Country-wise data'!FA128&lt;'non-R&amp;D ex_typologies'!$H$19),'non-R&amp;D ex_typologies'!$B$19,'non-R&amp;D ex_typologies'!$B$20))))</f>
        <v>Program heavy</v>
      </c>
      <c r="FO128" t="str">
        <f>IF($FK128='non-R&amp;D ex_typologies'!$C$16,IF(AND('Country-wise data'!FB128&gt;'non-R&amp;D ex_typologies'!$C$21,'Country-wise data'!FB128&lt;'non-R&amp;D ex_typologies'!$D$21),'non-R&amp;D ex_typologies'!$B$21,IF(AND('Country-wise data'!FB128&gt;'non-R&amp;D ex_typologies'!$C$19,'Country-wise data'!FB128&lt;'non-R&amp;D ex_typologies'!$D$19),'non-R&amp;D ex_typologies'!$B$19,'non-R&amp;D ex_typologies'!$B$20)),IF($FK128='non-R&amp;D ex_typologies'!$E$16,IF(AND('Country-wise data'!FB128&gt;'non-R&amp;D ex_typologies'!$E$21,'Country-wise data'!FB128&lt;'non-R&amp;D ex_typologies'!$F$21),'non-R&amp;D ex_typologies'!$B$21,IF(AND('Country-wise data'!FB128&gt;'non-R&amp;D ex_typologies'!$E$19,'Country-wise data'!FB128&lt;'non-R&amp;D ex_typologies'!$F$19),'non-R&amp;D ex_typologies'!$B$19,'non-R&amp;D ex_typologies'!$B$20)),IF(AND('Country-wise data'!FB128&gt;'non-R&amp;D ex_typologies'!$G$21,'Country-wise data'!FB128&lt;'non-R&amp;D ex_typologies'!$H$21),'non-R&amp;D ex_typologies'!$B$21,IF(AND('Country-wise data'!FB128&gt;'non-R&amp;D ex_typologies'!$G$19,'Country-wise data'!FB128&lt;'non-R&amp;D ex_typologies'!$H$19),'non-R&amp;D ex_typologies'!$B$19,'non-R&amp;D ex_typologies'!$B$20))))</f>
        <v>Program heavy</v>
      </c>
      <c r="FP128" t="str">
        <f>IF($FK128='non-R&amp;D ex_typologies'!$C$16,IF(AND('Country-wise data'!FC128&gt;'non-R&amp;D ex_typologies'!$C$21,'Country-wise data'!FC128&lt;'non-R&amp;D ex_typologies'!$D$21),'non-R&amp;D ex_typologies'!$B$21,IF(AND('Country-wise data'!FC128&gt;'non-R&amp;D ex_typologies'!$C$19,'Country-wise data'!FC128&lt;'non-R&amp;D ex_typologies'!$D$19),'non-R&amp;D ex_typologies'!$B$19,'non-R&amp;D ex_typologies'!$B$20)),IF($FK128='non-R&amp;D ex_typologies'!$E$16,IF(AND('Country-wise data'!FC128&gt;'non-R&amp;D ex_typologies'!$E$21,'Country-wise data'!FC128&lt;'non-R&amp;D ex_typologies'!$F$21),'non-R&amp;D ex_typologies'!$B$21,IF(AND('Country-wise data'!FC128&gt;'non-R&amp;D ex_typologies'!$E$19,'Country-wise data'!FC128&lt;'non-R&amp;D ex_typologies'!$F$19),'non-R&amp;D ex_typologies'!$B$19,'non-R&amp;D ex_typologies'!$B$20)),IF(AND('Country-wise data'!FC128&gt;'non-R&amp;D ex_typologies'!$G$21,'Country-wise data'!FC128&lt;'non-R&amp;D ex_typologies'!$H$21),'non-R&amp;D ex_typologies'!$B$21,IF(AND('Country-wise data'!FC128&gt;'non-R&amp;D ex_typologies'!$G$19,'Country-wise data'!FC128&lt;'non-R&amp;D ex_typologies'!$H$19),'non-R&amp;D ex_typologies'!$B$19,'non-R&amp;D ex_typologies'!$B$20))))</f>
        <v>Program heavy</v>
      </c>
      <c r="FQ128" t="str">
        <f>IF($FK128='non-R&amp;D ex_typologies'!$C$16,IF(AND('Country-wise data'!FD128&gt;'non-R&amp;D ex_typologies'!$C$21,'Country-wise data'!FD128&lt;'non-R&amp;D ex_typologies'!$D$21),'non-R&amp;D ex_typologies'!$B$21,IF(AND('Country-wise data'!FD128&gt;'non-R&amp;D ex_typologies'!$C$19,'Country-wise data'!FD128&lt;'non-R&amp;D ex_typologies'!$D$19),'non-R&amp;D ex_typologies'!$B$19,'non-R&amp;D ex_typologies'!$B$20)),IF($FK128='non-R&amp;D ex_typologies'!$E$16,IF(AND('Country-wise data'!FD128&gt;'non-R&amp;D ex_typologies'!$E$21,'Country-wise data'!FD128&lt;'non-R&amp;D ex_typologies'!$F$21),'non-R&amp;D ex_typologies'!$B$21,IF(AND('Country-wise data'!FD128&gt;'non-R&amp;D ex_typologies'!$E$19,'Country-wise data'!FD128&lt;'non-R&amp;D ex_typologies'!$F$19),'non-R&amp;D ex_typologies'!$B$19,'non-R&amp;D ex_typologies'!$B$20)),IF(AND('Country-wise data'!FD128&gt;'non-R&amp;D ex_typologies'!$G$21,'Country-wise data'!FD128&lt;'non-R&amp;D ex_typologies'!$H$21),'non-R&amp;D ex_typologies'!$B$21,IF(AND('Country-wise data'!FD128&gt;'non-R&amp;D ex_typologies'!$G$19,'Country-wise data'!FD128&lt;'non-R&amp;D ex_typologies'!$H$19),'non-R&amp;D ex_typologies'!$B$19,'non-R&amp;D ex_typologies'!$B$20))))</f>
        <v>Program heavy</v>
      </c>
      <c r="FR128" t="str">
        <f>IF($FK128='non-R&amp;D ex_typologies'!$C$16,IF(AND('Country-wise data'!FE128&gt;'non-R&amp;D ex_typologies'!$C$21,'Country-wise data'!FE128&lt;'non-R&amp;D ex_typologies'!$D$21),'non-R&amp;D ex_typologies'!$B$21,IF(AND('Country-wise data'!FE128&gt;'non-R&amp;D ex_typologies'!$C$19,'Country-wise data'!FE128&lt;'non-R&amp;D ex_typologies'!$D$19),'non-R&amp;D ex_typologies'!$B$19,'non-R&amp;D ex_typologies'!$B$20)),IF($FK128='non-R&amp;D ex_typologies'!$E$16,IF(AND('Country-wise data'!FE128&gt;'non-R&amp;D ex_typologies'!$E$21,'Country-wise data'!FE128&lt;'non-R&amp;D ex_typologies'!$F$21),'non-R&amp;D ex_typologies'!$B$21,IF(AND('Country-wise data'!FE128&gt;'non-R&amp;D ex_typologies'!$E$19,'Country-wise data'!FE128&lt;'non-R&amp;D ex_typologies'!$F$19),'non-R&amp;D ex_typologies'!$B$19,'non-R&amp;D ex_typologies'!$B$20)),IF(AND('Country-wise data'!FE128&gt;'non-R&amp;D ex_typologies'!$G$21,'Country-wise data'!FE128&lt;'non-R&amp;D ex_typologies'!$H$21),'non-R&amp;D ex_typologies'!$B$21,IF(AND('Country-wise data'!FE128&gt;'non-R&amp;D ex_typologies'!$G$19,'Country-wise data'!FE128&lt;'non-R&amp;D ex_typologies'!$H$19),'non-R&amp;D ex_typologies'!$B$19,'non-R&amp;D ex_typologies'!$B$20))))</f>
        <v>Program heavy</v>
      </c>
      <c r="FS128" t="str">
        <f>IF($FK128='non-R&amp;D ex_typologies'!$C$16,IF(AND('Country-wise data'!FF128&gt;'non-R&amp;D ex_typologies'!$C$21,'Country-wise data'!FF128&lt;'non-R&amp;D ex_typologies'!$D$21),'non-R&amp;D ex_typologies'!$B$21,IF(AND('Country-wise data'!FF128&gt;'non-R&amp;D ex_typologies'!$C$19,'Country-wise data'!FF128&lt;'non-R&amp;D ex_typologies'!$D$19),'non-R&amp;D ex_typologies'!$B$19,'non-R&amp;D ex_typologies'!$B$20)),IF($FK128='non-R&amp;D ex_typologies'!$E$16,IF(AND('Country-wise data'!FF128&gt;'non-R&amp;D ex_typologies'!$E$21,'Country-wise data'!FF128&lt;'non-R&amp;D ex_typologies'!$F$21),'non-R&amp;D ex_typologies'!$B$21,IF(AND('Country-wise data'!FF128&gt;'non-R&amp;D ex_typologies'!$E$19,'Country-wise data'!FF128&lt;'non-R&amp;D ex_typologies'!$F$19),'non-R&amp;D ex_typologies'!$B$19,'non-R&amp;D ex_typologies'!$B$20)),IF(AND('Country-wise data'!FF128&gt;'non-R&amp;D ex_typologies'!$G$21,'Country-wise data'!FF128&lt;'non-R&amp;D ex_typologies'!$H$21),'non-R&amp;D ex_typologies'!$B$21,IF(AND('Country-wise data'!FF128&gt;'non-R&amp;D ex_typologies'!$G$19,'Country-wise data'!FF128&lt;'non-R&amp;D ex_typologies'!$H$19),'non-R&amp;D ex_typologies'!$B$19,'non-R&amp;D ex_typologies'!$B$20))))</f>
        <v>Program heavy</v>
      </c>
      <c r="FT128" t="str">
        <f>IF($FK128='non-R&amp;D ex_typologies'!$C$16,IF(AND('Country-wise data'!FG128&gt;'non-R&amp;D ex_typologies'!$C$21,'Country-wise data'!FG128&lt;'non-R&amp;D ex_typologies'!$D$21),'non-R&amp;D ex_typologies'!$B$21,IF(AND('Country-wise data'!FG128&gt;'non-R&amp;D ex_typologies'!$C$19,'Country-wise data'!FG128&lt;'non-R&amp;D ex_typologies'!$D$19),'non-R&amp;D ex_typologies'!$B$19,'non-R&amp;D ex_typologies'!$B$20)),IF($FK128='non-R&amp;D ex_typologies'!$E$16,IF(AND('Country-wise data'!FG128&gt;'non-R&amp;D ex_typologies'!$E$21,'Country-wise data'!FG128&lt;'non-R&amp;D ex_typologies'!$F$21),'non-R&amp;D ex_typologies'!$B$21,IF(AND('Country-wise data'!FG128&gt;'non-R&amp;D ex_typologies'!$E$19,'Country-wise data'!FG128&lt;'non-R&amp;D ex_typologies'!$F$19),'non-R&amp;D ex_typologies'!$B$19,'non-R&amp;D ex_typologies'!$B$20)),IF(AND('Country-wise data'!FG128&gt;'non-R&amp;D ex_typologies'!$G$21,'Country-wise data'!FG128&lt;'non-R&amp;D ex_typologies'!$H$21),'non-R&amp;D ex_typologies'!$B$21,IF(AND('Country-wise data'!FG128&gt;'non-R&amp;D ex_typologies'!$G$19,'Country-wise data'!FG128&lt;'non-R&amp;D ex_typologies'!$H$19),'non-R&amp;D ex_typologies'!$B$19,'non-R&amp;D ex_typologies'!$B$20))))</f>
        <v>Program heavy</v>
      </c>
      <c r="FU128" t="str">
        <f>IF($FK128='non-R&amp;D ex_typologies'!$C$16,IF(AND('Country-wise data'!FH128&gt;'non-R&amp;D ex_typologies'!$C$21,'Country-wise data'!FH128&lt;'non-R&amp;D ex_typologies'!$D$21),'non-R&amp;D ex_typologies'!$B$21,IF(AND('Country-wise data'!FH128&gt;'non-R&amp;D ex_typologies'!$C$19,'Country-wise data'!FH128&lt;'non-R&amp;D ex_typologies'!$D$19),'non-R&amp;D ex_typologies'!$B$19,'non-R&amp;D ex_typologies'!$B$20)),IF($FK128='non-R&amp;D ex_typologies'!$E$16,IF(AND('Country-wise data'!FH128&gt;'non-R&amp;D ex_typologies'!$E$21,'Country-wise data'!FH128&lt;'non-R&amp;D ex_typologies'!$F$21),'non-R&amp;D ex_typologies'!$B$21,IF(AND('Country-wise data'!FH128&gt;'non-R&amp;D ex_typologies'!$E$19,'Country-wise data'!FH128&lt;'non-R&amp;D ex_typologies'!$F$19),'non-R&amp;D ex_typologies'!$B$19,'non-R&amp;D ex_typologies'!$B$20)),IF(AND('Country-wise data'!FH128&gt;'non-R&amp;D ex_typologies'!$G$21,'Country-wise data'!FH128&lt;'non-R&amp;D ex_typologies'!$H$21),'non-R&amp;D ex_typologies'!$B$21,IF(AND('Country-wise data'!FH128&gt;'non-R&amp;D ex_typologies'!$G$19,'Country-wise data'!FH128&lt;'non-R&amp;D ex_typologies'!$H$19),'non-R&amp;D ex_typologies'!$B$19,'non-R&amp;D ex_typologies'!$B$20))))</f>
        <v>Program heavy</v>
      </c>
    </row>
    <row r="129" spans="2:177" x14ac:dyDescent="0.35">
      <c r="B129" t="s">
        <v>313</v>
      </c>
      <c r="C129" t="s">
        <v>314</v>
      </c>
      <c r="D129" t="s">
        <v>388</v>
      </c>
      <c r="E129" t="s">
        <v>388</v>
      </c>
      <c r="F129" t="s">
        <v>367</v>
      </c>
      <c r="G129" s="55">
        <f>Assumptions!$C$13</f>
        <v>1.1000000000000001</v>
      </c>
      <c r="H129">
        <f>SUMIFS(FAOstat!M:M,FAOstat!$B:$B,'Country-wise data'!$B129)*G129</f>
        <v>3559.8310000000001</v>
      </c>
      <c r="I129">
        <f>IF(SUMIFS(FAOstat!N:N,FAOstat!$B:$B,'Country-wise data'!$B129)=0,H129*(1+Assumptions!$C$9),SUMIFS(FAOstat!N:N,FAOstat!$B:$B,'Country-wise data'!$B129)*$G129)</f>
        <v>2249.9950000000003</v>
      </c>
      <c r="J129">
        <f>IF(SUMIFS(FAOstat!O:O,FAOstat!$B:$B,'Country-wise data'!$B129)=0,I129*(1+Assumptions!$C$9),SUMIFS(FAOstat!O:O,FAOstat!$B:$B,'Country-wise data'!$B129)*$G129)</f>
        <v>6309.1930000000002</v>
      </c>
      <c r="K129">
        <f>IF(SUMIFS(FAOstat!P:P,FAOstat!$B:$B,'Country-wise data'!$B129)=0,J129*(1+Assumptions!$C$9),SUMIFS(FAOstat!P:P,FAOstat!$B:$B,'Country-wise data'!$B129)*$G129)</f>
        <v>5874.8470000000007</v>
      </c>
      <c r="L129">
        <f>IF(SUMIFS(FAOstat!Q:Q,FAOstat!$B:$B,'Country-wise data'!$B129)=0,K129*(1+Assumptions!$C$9),SUMIFS(FAOstat!Q:Q,FAOstat!$B:$B,'Country-wise data'!$B129)*$G129)</f>
        <v>6480.4190000000008</v>
      </c>
      <c r="M129">
        <f>IF(SUMIFS(FAOstat!R:R,FAOstat!$B:$B,'Country-wise data'!$B129)=0,L129*(1+Assumptions!$C$9),SUMIFS(FAOstat!R:R,FAOstat!$B:$B,'Country-wise data'!$B129)*$G129)</f>
        <v>6434.2960000000003</v>
      </c>
      <c r="N129">
        <f>IF(SUMIFS(FAOstat!S:S,FAOstat!$B:$B,'Country-wise data'!$B129)=0,M129*(1+Assumptions!$C$9),SUMIFS(FAOstat!S:S,FAOstat!$B:$B,'Country-wise data'!$B129)*$G129)</f>
        <v>6017.1540000000005</v>
      </c>
      <c r="O129">
        <f>IF(SUMIFS(FAOstat!T:T,FAOstat!$B:$B,'Country-wise data'!$B129)=0,N129*(1+Assumptions!$C$9),SUMIFS(FAOstat!T:T,FAOstat!$B:$B,'Country-wise data'!$B129)*$G129)</f>
        <v>5833.5529999999999</v>
      </c>
      <c r="P129">
        <f>IF(SUMIFS(FAOstat!U:U,FAOstat!$B:$B,'Country-wise data'!$B129)=0,O129*(1+Assumptions!$C$9),SUMIFS(FAOstat!U:U,FAOstat!$B:$B,'Country-wise data'!$B129)*$G129)</f>
        <v>5950.2240599999996</v>
      </c>
      <c r="Q129">
        <f>IF(SUMIFS(FAOstat!V:V,FAOstat!$B:$B,'Country-wise data'!$B129)=0,P129*(1+Assumptions!$C$9),SUMIFS(FAOstat!V:V,FAOstat!$B:$B,'Country-wise data'!$B129)*$G129)</f>
        <v>6069.2285411999992</v>
      </c>
      <c r="R129" s="36">
        <f t="shared" si="148"/>
        <v>6.1072114467881189E-2</v>
      </c>
      <c r="S129">
        <f>SUMIFS(FAOstat!CE:CE,FAOstat!$B:$B,'Country-wise data'!$B129)</f>
        <v>35891.642618999998</v>
      </c>
      <c r="T129">
        <f>SUMIFS(FAOstat!CF:CF,FAOstat!$B:$B,'Country-wise data'!$B129)</f>
        <v>42984.535699</v>
      </c>
      <c r="U129">
        <f>SUMIFS(FAOstat!CG:CG,FAOstat!$B:$B,'Country-wise data'!$B129)</f>
        <v>45735.540570999998</v>
      </c>
      <c r="V129">
        <f>SUMIFS(FAOstat!CH:CH,FAOstat!$B:$B,'Country-wise data'!$B129)</f>
        <v>47591.114572999999</v>
      </c>
      <c r="W129">
        <f>SUMIFS(FAOstat!CI:CI,FAOstat!$B:$B,'Country-wise data'!$B129)</f>
        <v>41096.116050999997</v>
      </c>
      <c r="X129">
        <f>SUMIFS(FAOstat!CJ:CJ,FAOstat!$B:$B,'Country-wise data'!$B129)</f>
        <v>35605.877374999996</v>
      </c>
      <c r="Y129">
        <f>SUMIFS(FAOstat!CK:CK,FAOstat!$B:$B,'Country-wise data'!$B129)</f>
        <v>34835.438757999997</v>
      </c>
      <c r="Z129">
        <f>SUMIFS(FAOstat!CL:CL,FAOstat!$B:$B,'Country-wise data'!$B129)</f>
        <v>37895.614618</v>
      </c>
      <c r="AA129">
        <f>SUMIFS(FAOstat!CM:CM,FAOstat!$B:$B,'Country-wise data'!$B129)</f>
        <v>40989.159609000002</v>
      </c>
      <c r="AB129">
        <f>SUMIFS(FAOstat!CN:CN,FAOstat!$B:$B,'Country-wise data'!$B129)</f>
        <v>41808.942801180005</v>
      </c>
      <c r="AC129" s="53">
        <f>IFERROR(INDEX('ASTI data (new)'!$AF$6:$AL$130,MATCH('Country-wise data'!$B129,'ASTI data (new)'!$C$6:$C$130,),MATCH('Country-wise data'!AC$3,'ASTI data (new)'!$AF$5:$AL$5,)),(INDEX(Assumptions!$G$154:$P$345,MATCH('Country-wise data'!$B129,Assumptions!$B$154:$B$344,),MATCH('Country-wise data'!AC$3,Assumptions!$G$153:$P$153,))*S129))</f>
        <v>265.44549464241493</v>
      </c>
      <c r="AD129" s="53">
        <f>IFERROR(INDEX('ASTI data (new)'!$AF$6:$AL$130,MATCH('Country-wise data'!$B129,'ASTI data (new)'!$C$6:$C$130,),MATCH('Country-wise data'!AD$3,'ASTI data (new)'!$AF$5:$AL$5,)),(INDEX(Assumptions!$G$154:$P$345,MATCH('Country-wise data'!$B129,Assumptions!$B$154:$B$344,),MATCH('Country-wise data'!AD$3,Assumptions!$G$153:$P$153,))*T129))</f>
        <v>297.50141923251255</v>
      </c>
      <c r="AE129" s="53">
        <f>IFERROR(INDEX('ASTI data (new)'!$AF$6:$AL$130,MATCH('Country-wise data'!$B129,'ASTI data (new)'!$C$6:$C$130,),MATCH('Country-wise data'!AE$3,'ASTI data (new)'!$AF$5:$AL$5,)),(INDEX(Assumptions!$G$154:$P$345,MATCH('Country-wise data'!$B129,Assumptions!$B$154:$B$344,),MATCH('Country-wise data'!AE$3,Assumptions!$G$153:$P$153,))*U129))</f>
        <v>311.49310682826388</v>
      </c>
      <c r="AF129" s="53">
        <f>IFERROR(INDEX('ASTI data (new)'!$AF$6:$AL$130,MATCH('Country-wise data'!$B129,'ASTI data (new)'!$C$6:$C$130,),MATCH('Country-wise data'!AF$3,'ASTI data (new)'!$AF$5:$AL$5,)),(INDEX(Assumptions!$G$154:$P$345,MATCH('Country-wise data'!$B129,Assumptions!$B$154:$B$344,),MATCH('Country-wise data'!AF$3,Assumptions!$G$153:$P$153,))*V129))</f>
        <v>308.24292272947594</v>
      </c>
      <c r="AG129" s="53">
        <f>IFERROR(INDEX('ASTI data (new)'!$AF$6:$AL$130,MATCH('Country-wise data'!$B129,'ASTI data (new)'!$C$6:$C$130,),MATCH('Country-wise data'!AG$3,'ASTI data (new)'!$AF$5:$AL$5,)),(INDEX(Assumptions!$G$154:$P$345,MATCH('Country-wise data'!$B129,Assumptions!$B$154:$B$344,),MATCH('Country-wise data'!AG$3,Assumptions!$G$153:$P$153,))*W129))</f>
        <v>308.62534346110652</v>
      </c>
      <c r="AH129" s="53">
        <f>IFERROR(INDEX('ASTI data (new)'!$AF$6:$AL$130,MATCH('Country-wise data'!$B129,'ASTI data (new)'!$C$6:$C$130,),MATCH('Country-wise data'!AH$3,'ASTI data (new)'!$AF$5:$AL$5,)),(INDEX(Assumptions!$G$154:$P$345,MATCH('Country-wise data'!$B129,Assumptions!$B$154:$B$344,),MATCH('Country-wise data'!AH$3,Assumptions!$G$153:$P$153,))*X129))</f>
        <v>335.83399504234444</v>
      </c>
      <c r="AI129" s="53">
        <f>IFERROR(INDEX('ASTI data (new)'!$AF$6:$AL$130,MATCH('Country-wise data'!$B129,'ASTI data (new)'!$C$6:$C$130,),MATCH('Country-wise data'!AI$3,'ASTI data (new)'!$AF$5:$AL$5,)),(INDEX(Assumptions!$G$154:$P$345,MATCH('Country-wise data'!$B129,Assumptions!$B$154:$B$344,),MATCH('Country-wise data'!AI$3,Assumptions!$G$153:$P$153,))*Y129))</f>
        <v>348.05254453604613</v>
      </c>
      <c r="AJ129" s="53">
        <f t="shared" ref="AJ129:AL129" si="181">IFERROR((1+($AI129/$AF129)^(1/3)-1)*AI129,0)</f>
        <v>362.43381699107601</v>
      </c>
      <c r="AK129" s="53">
        <f t="shared" si="181"/>
        <v>377.40931293526751</v>
      </c>
      <c r="AL129" s="53">
        <f t="shared" si="181"/>
        <v>393.0035852415445</v>
      </c>
      <c r="AM129" s="55" cm="1">
        <f t="array" ref="AM129">INDEX('non-R&amp;D ex_typologies'!$J$8:$J$10,MATCH('Country-wise data'!FL129,'non-R&amp;D ex_typologies'!$F$8:$F$10,),)*'Country-wise data'!AC129</f>
        <v>334.56821405265453</v>
      </c>
      <c r="AN129" s="55" cm="1">
        <f t="array" ref="AN129">INDEX('non-R&amp;D ex_typologies'!$J$8:$J$10,MATCH('Country-wise data'!FM129,'non-R&amp;D ex_typologies'!$F$8:$F$10,),)*'Country-wise data'!AD129</f>
        <v>374.97158746218696</v>
      </c>
      <c r="AO129" s="55" cm="1">
        <f t="array" ref="AO129">INDEX('non-R&amp;D ex_typologies'!$J$8:$J$10,MATCH('Country-wise data'!FN129,'non-R&amp;D ex_typologies'!$F$8:$F$10,),)*'Country-wise data'!AE129</f>
        <v>392.60674806944934</v>
      </c>
      <c r="AP129" s="55" cm="1">
        <f t="array" ref="AP129">INDEX('non-R&amp;D ex_typologies'!$J$8:$J$10,MATCH('Country-wise data'!FO129,'non-R&amp;D ex_typologies'!$F$8:$F$10,),)*'Country-wise data'!AF129</f>
        <v>388.51020730601061</v>
      </c>
      <c r="AQ129" s="55" cm="1">
        <f t="array" ref="AQ129">INDEX('non-R&amp;D ex_typologies'!$J$8:$J$10,MATCH('Country-wise data'!FP129,'non-R&amp;D ex_typologies'!$F$8:$F$10,),)*'Country-wise data'!AG129</f>
        <v>388.99221142279066</v>
      </c>
      <c r="AR129" s="55" cm="1">
        <f t="array" ref="AR129">INDEX('non-R&amp;D ex_typologies'!$J$8:$J$10,MATCH('Country-wise data'!FQ129,'non-R&amp;D ex_typologies'!$F$8:$F$10,),)*'Country-wise data'!AH129</f>
        <v>423.28606891914285</v>
      </c>
      <c r="AS129" s="55" cm="1">
        <f t="array" ref="AS129">INDEX('non-R&amp;D ex_typologies'!$J$8:$J$10,MATCH('Country-wise data'!FR129,'non-R&amp;D ex_typologies'!$F$8:$F$10,),)*'Country-wise data'!AI129</f>
        <v>438.6863615024796</v>
      </c>
      <c r="AT129" s="55" cm="1">
        <f t="array" ref="AT129">INDEX('non-R&amp;D ex_typologies'!$J$8:$J$10,MATCH('Country-wise data'!FS129,'non-R&amp;D ex_typologies'!$F$8:$F$10,),)*'Country-wise data'!AJ129</f>
        <v>456.81255591224209</v>
      </c>
      <c r="AU129" s="55" cm="1">
        <f t="array" ref="AU129">INDEX('non-R&amp;D ex_typologies'!$J$8:$J$10,MATCH('Country-wise data'!FT129,'non-R&amp;D ex_typologies'!$F$8:$F$10,),)*'Country-wise data'!AK129</f>
        <v>475.68771120297475</v>
      </c>
      <c r="AV129" s="55" cm="1">
        <f t="array" ref="AV129">INDEX('non-R&amp;D ex_typologies'!$J$8:$J$10,MATCH('Country-wise data'!FU129,'non-R&amp;D ex_typologies'!$F$8:$F$10,),)*'Country-wise data'!AL129</f>
        <v>495.34277388162451</v>
      </c>
      <c r="AW129">
        <f t="shared" si="150"/>
        <v>7477.5059813716089</v>
      </c>
      <c r="AX129" s="53">
        <f>INDEX('GDP deflators'!$AB$3:$AK$155,MATCH('Country-wise data'!$B129,'GDP deflators'!$B$3:$B$155,),MATCH('Country-wise data'!AX$3,'GDP deflators'!$D$2:$M$2,))</f>
        <v>84.991392953902334</v>
      </c>
      <c r="AY129" s="53">
        <f>INDEX('GDP deflators'!$AB$3:$AK$155,MATCH('Country-wise data'!$B129,'GDP deflators'!$B$3:$B$155,),MATCH('Country-wise data'!AY$3,'GDP deflators'!$D$2:$M$2,))</f>
        <v>88.17270418609877</v>
      </c>
      <c r="AZ129" s="53">
        <f>INDEX('GDP deflators'!$AB$3:$AK$155,MATCH('Country-wise data'!$B129,'GDP deflators'!$B$3:$B$155,),MATCH('Country-wise data'!AZ$3,'GDP deflators'!$D$2:$M$2,))</f>
        <v>89.856048467425907</v>
      </c>
      <c r="BA129" s="53">
        <f>INDEX('GDP deflators'!$AB$3:$AK$155,MATCH('Country-wise data'!$B129,'GDP deflators'!$B$3:$B$155,),MATCH('Country-wise data'!BA$3,'GDP deflators'!$D$2:$M$2,))</f>
        <v>91.454359238572039</v>
      </c>
      <c r="BB129" s="53">
        <f>INDEX('GDP deflators'!$AB$3:$AK$155,MATCH('Country-wise data'!$B129,'GDP deflators'!$B$3:$B$155,),MATCH('Country-wise data'!BB$3,'GDP deflators'!$D$2:$M$2,))</f>
        <v>92.772661311382052</v>
      </c>
      <c r="BC129" s="53">
        <f>INDEX('GDP deflators'!$AB$3:$AK$155,MATCH('Country-wise data'!$B129,'GDP deflators'!$B$3:$B$155,),MATCH('Country-wise data'!BC$3,'GDP deflators'!$D$2:$M$2,))</f>
        <v>93.442627060405442</v>
      </c>
      <c r="BD129" s="53">
        <f>INDEX('GDP deflators'!$AB$3:$AK$155,MATCH('Country-wise data'!$B129,'GDP deflators'!$B$3:$B$155,),MATCH('Country-wise data'!BD$3,'GDP deflators'!$D$2:$M$2,))</f>
        <v>95.92639932802058</v>
      </c>
      <c r="BE129" s="53">
        <f>INDEX('GDP deflators'!$AB$3:$AK$155,MATCH('Country-wise data'!$B129,'GDP deflators'!$B$3:$B$155,),MATCH('Country-wise data'!BE$3,'GDP deflators'!$D$2:$M$2,))</f>
        <v>97.825125639203577</v>
      </c>
      <c r="BF129" s="53">
        <f>INDEX('GDP deflators'!$AB$3:$AK$155,MATCH('Country-wise data'!$B129,'GDP deflators'!$B$3:$B$155,),MATCH('Country-wise data'!BF$3,'GDP deflators'!$D$2:$M$2,))</f>
        <v>99.257754117567359</v>
      </c>
      <c r="BG129" s="53">
        <f>INDEX('GDP deflators'!$AB$3:$AK$155,MATCH('Country-wise data'!$B129,'GDP deflators'!$B$3:$B$155,),MATCH('Country-wise data'!BG$3,'GDP deflators'!$D$2:$M$2,))</f>
        <v>100</v>
      </c>
      <c r="BH129" cm="1">
        <f t="array" ref="BH129">H129/(INDEX($AX129:$BG129,,MATCH(BH$3,$AX$3:$BG$3,))/100)</f>
        <v>4188.4605914516342</v>
      </c>
      <c r="BI129" cm="1">
        <f t="array" ref="BI129">I129/(INDEX($AX129:$BG129,,MATCH(BI$3,$AX$3:$BG$3,))/100)</f>
        <v>2551.8044623550659</v>
      </c>
      <c r="BJ129" cm="1">
        <f t="array" ref="BJ129">J129/(INDEX($AX129:$BG129,,MATCH(BJ$3,$AX$3:$BG$3,))/100)</f>
        <v>7021.4449751673337</v>
      </c>
      <c r="BK129" cm="1">
        <f t="array" ref="BK129">K129/(INDEX($AX129:$BG129,,MATCH(BK$3,$AX$3:$BG$3,))/100)</f>
        <v>6423.8020460835614</v>
      </c>
      <c r="BL129" cm="1">
        <f t="array" ref="BL129">L129/(INDEX($AX129:$BG129,,MATCH(BL$3,$AX$3:$BG$3,))/100)</f>
        <v>6985.2679748499722</v>
      </c>
      <c r="BM129" cm="1">
        <f t="array" ref="BM129">M129/(INDEX($AX129:$BG129,,MATCH(BM$3,$AX$3:$BG$3,))/100)</f>
        <v>6885.8252410225869</v>
      </c>
      <c r="BN129" cm="1">
        <f t="array" ref="BN129">N129/(INDEX($AX129:$BG129,,MATCH(BN$3,$AX$3:$BG$3,))/100)</f>
        <v>6272.677846923375</v>
      </c>
      <c r="BO129" cm="1">
        <f t="array" ref="BO129">O129/(INDEX($AX129:$BG129,,MATCH(BO$3,$AX$3:$BG$3,))/100)</f>
        <v>5963.246110733533</v>
      </c>
      <c r="BP129" cm="1">
        <f t="array" ref="BP129">P129/(INDEX($AX129:$BG129,,MATCH(BP$3,$AX$3:$BG$3,))/100)</f>
        <v>5994.7196195394126</v>
      </c>
      <c r="BQ129" cm="1">
        <f t="array" ref="BQ129">Q129/(INDEX($AX129:$BG129,,MATCH(BQ$3,$AX$3:$BG$3,))/100)</f>
        <v>6069.2285411999992</v>
      </c>
      <c r="BS129" cm="1">
        <f t="array" ref="BS129">S129/(INDEX($AX129:$BG129,,MATCH(BS$3,$AX$3:$BG$3,))/100)</f>
        <v>42229.738061202173</v>
      </c>
      <c r="BT129" cm="1">
        <f t="array" ref="BT129">T129/(INDEX($AX129:$BG129,,MATCH(BT$3,$AX$3:$BG$3,))/100)</f>
        <v>48750.388338182442</v>
      </c>
      <c r="BU129" cm="1">
        <f t="array" ref="BU129">U129/(INDEX($AX129:$BG129,,MATCH(BU$3,$AX$3:$BG$3,))/100)</f>
        <v>50898.677775241566</v>
      </c>
      <c r="BV129" cm="1">
        <f t="array" ref="BV129">V129/(INDEX($AX129:$BG129,,MATCH(BV$3,$AX$3:$BG$3,))/100)</f>
        <v>52038.103999888772</v>
      </c>
      <c r="BW129" cm="1">
        <f t="array" ref="BW129">W129/(INDEX($AX129:$BG129,,MATCH(BW$3,$AX$3:$BG$3,))/100)</f>
        <v>44297.657812213707</v>
      </c>
      <c r="BX129" cm="1">
        <f t="array" ref="BX129">X129/(INDEX($AX129:$BG129,,MATCH(BX$3,$AX$3:$BG$3,))/100)</f>
        <v>38104.533760574588</v>
      </c>
      <c r="BY129" cm="1">
        <f t="array" ref="BY129">Y129/(INDEX($AX129:$BG129,,MATCH(BY$3,$AX$3:$BG$3,))/100)</f>
        <v>36314.756940766762</v>
      </c>
      <c r="BZ129" cm="1">
        <f t="array" ref="BZ129">Z129/(INDEX($AX129:$BG129,,MATCH(BZ$3,$AX$3:$BG$3,))/100)</f>
        <v>38738.120059018118</v>
      </c>
      <c r="CA129" cm="1">
        <f t="array" ref="CA129">AA129/(INDEX($AX129:$BG129,,MATCH(CA$3,$AX$3:$BG$3,))/100)</f>
        <v>41295.675056731357</v>
      </c>
      <c r="CB129" cm="1">
        <f t="array" ref="CB129">AB129/(INDEX($AX129:$BG129,,MATCH(CB$3,$AX$3:$BG$3,))/100)</f>
        <v>41808.942801180005</v>
      </c>
      <c r="CC129" cm="1">
        <f t="array" ref="CC129">AC129/(INDEX($AX129:$BG129,,MATCH(CC$3,$AX$3:$BG$3,))/100)</f>
        <v>312.3204425963313</v>
      </c>
      <c r="CD129" cm="1">
        <f t="array" ref="CD129">AD129/(INDEX($AX129:$BG129,,MATCH(CD$3,$AX$3:$BG$3,))/100)</f>
        <v>337.40761608558711</v>
      </c>
      <c r="CE129" cm="1">
        <f t="array" ref="CE129">AE129/(INDEX($AX129:$BG129,,MATCH(CE$3,$AX$3:$BG$3,))/100)</f>
        <v>346.65791801559641</v>
      </c>
      <c r="CF129" cm="1">
        <f t="array" ref="CF129">AF129/(INDEX($AX129:$BG129,,MATCH(CF$3,$AX$3:$BG$3,))/100)</f>
        <v>337.04563160885453</v>
      </c>
      <c r="CG129" cm="1">
        <f t="array" ref="CG129">AG129/(INDEX($AX129:$BG129,,MATCH(CG$3,$AX$3:$BG$3,))/100)</f>
        <v>332.66841664187768</v>
      </c>
      <c r="CH129" cm="1">
        <f t="array" ref="CH129">AH129/(INDEX($AX129:$BG129,,MATCH(CH$3,$AX$3:$BG$3,))/100)</f>
        <v>359.40127713366456</v>
      </c>
      <c r="CI129" cm="1">
        <f t="array" ref="CI129">AI129/(INDEX($AX129:$BG129,,MATCH(CI$3,$AX$3:$BG$3,))/100)</f>
        <v>362.83290832785195</v>
      </c>
      <c r="CJ129" cm="1">
        <f t="array" ref="CJ129">AJ129/(INDEX($AX129:$BG129,,MATCH(CJ$3,$AX$3:$BG$3,))/100)</f>
        <v>370.49154255911333</v>
      </c>
      <c r="CK129" cm="1">
        <f t="array" ref="CK129">AK129/(INDEX($AX129:$BG129,,MATCH(CK$3,$AX$3:$BG$3,))/100)</f>
        <v>380.23156607819203</v>
      </c>
      <c r="CL129" cm="1">
        <f t="array" ref="CL129">AL129/(INDEX($AX129:$BG129,,MATCH(CL$3,$AX$3:$BG$3,))/100)</f>
        <v>393.0035852415445</v>
      </c>
      <c r="CM129" cm="1">
        <f t="array" ref="CM129">AM129/(INDEX($AX129:$BG129,,MATCH(CM$3,$AX$3:$BG$3,))/100)</f>
        <v>393.6495242925572</v>
      </c>
      <c r="CN129" cm="1">
        <f t="array" ref="CN129">AN129/(INDEX($AX129:$BG129,,MATCH(CN$3,$AX$3:$BG$3,))/100)</f>
        <v>425.26946510653198</v>
      </c>
      <c r="CO129" cm="1">
        <f t="array" ref="CO129">AO129/(INDEX($AX129:$BG129,,MATCH(CO$3,$AX$3:$BG$3,))/100)</f>
        <v>436.92857049214092</v>
      </c>
      <c r="CP129" cm="1">
        <f t="array" ref="CP129">AP129/(INDEX($AX129:$BG129,,MATCH(CP$3,$AX$3:$BG$3,))/100)</f>
        <v>424.81321890028784</v>
      </c>
      <c r="CQ129" cm="1">
        <f t="array" ref="CQ129">AQ129/(INDEX($AX129:$BG129,,MATCH(CQ$3,$AX$3:$BG$3,))/100)</f>
        <v>419.29616540499757</v>
      </c>
      <c r="CR129" cm="1">
        <f t="array" ref="CR129">AR129/(INDEX($AX129:$BG129,,MATCH(CR$3,$AX$3:$BG$3,))/100)</f>
        <v>452.99033453491415</v>
      </c>
      <c r="CS129" cm="1">
        <f t="array" ref="CS129">AS129/(INDEX($AX129:$BG129,,MATCH(CS$3,$AX$3:$BG$3,))/100)</f>
        <v>457.31557170450066</v>
      </c>
      <c r="CT129" cm="1">
        <f t="array" ref="CT129">AT129/(INDEX($AX129:$BG129,,MATCH(CT$3,$AX$3:$BG$3,))/100)</f>
        <v>466.96853484967437</v>
      </c>
      <c r="CU129" cm="1">
        <f t="array" ref="CU129">AU129/(INDEX($AX129:$BG129,,MATCH(CU$3,$AX$3:$BG$3,))/100)</f>
        <v>479.24488664083538</v>
      </c>
      <c r="CV129" cm="1">
        <f t="array" ref="CV129">AV129/(INDEX($AX129:$BG129,,MATCH(CV$3,$AX$3:$BG$3,))/100)</f>
        <v>495.34277388162451</v>
      </c>
      <c r="CW129">
        <f t="shared" si="151"/>
        <v>7983.8799500966779</v>
      </c>
      <c r="CX129">
        <f>IFERROR(1/INDEX('exch rates'!$BC$5:$BL$268,MATCH('Country-wise data'!$B129,'exch rates'!$A$5:$A$268,),MATCH(CX$3,'exch rates'!$BC$4:$BL$4,)),1)</f>
        <v>3.1559973180334794E-2</v>
      </c>
      <c r="CY129">
        <f>IFERROR(1/INDEX('exch rates'!$BC$5:$BL$268,MATCH('Country-wise data'!$B129,'exch rates'!$A$5:$A$268,),MATCH(CY$3,'exch rates'!$BC$4:$BL$4,)),1)</f>
        <v>3.2795774155180896E-2</v>
      </c>
      <c r="CZ129">
        <f>IFERROR(1/INDEX('exch rates'!$BC$5:$BL$268,MATCH('Country-wise data'!$B129,'exch rates'!$A$5:$A$268,),MATCH(CZ$3,'exch rates'!$BC$4:$BL$4,)),1)</f>
        <v>3.2171831898961112E-2</v>
      </c>
      <c r="DA129">
        <f>IFERROR(1/INDEX('exch rates'!$BC$5:$BL$268,MATCH('Country-wise data'!$B129,'exch rates'!$A$5:$A$268,),MATCH(DA$3,'exch rates'!$BC$4:$BL$4,)),1)</f>
        <v>3.2545762053594156E-2</v>
      </c>
      <c r="DB129">
        <f>IFERROR(1/INDEX('exch rates'!$BC$5:$BL$268,MATCH('Country-wise data'!$B129,'exch rates'!$A$5:$A$268,),MATCH(DB$3,'exch rates'!$BC$4:$BL$4,)),1)</f>
        <v>3.0788335326022844E-2</v>
      </c>
      <c r="DC129">
        <f>IFERROR(1/INDEX('exch rates'!$BC$5:$BL$268,MATCH('Country-wise data'!$B129,'exch rates'!$A$5:$A$268,),MATCH(DC$3,'exch rates'!$BC$4:$BL$4,)),1)</f>
        <v>2.9199026893763694E-2</v>
      </c>
      <c r="DD129">
        <f>IFERROR(1/INDEX('exch rates'!$BC$5:$BL$268,MATCH('Country-wise data'!$B129,'exch rates'!$A$5:$A$268,),MATCH(DD$3,'exch rates'!$BC$4:$BL$4,)),1)</f>
        <v>2.833151460749286E-2</v>
      </c>
      <c r="DE129">
        <f>IFERROR(1/INDEX('exch rates'!$BC$5:$BL$268,MATCH('Country-wise data'!$B129,'exch rates'!$A$5:$A$268,),MATCH(DE$3,'exch rates'!$BC$4:$BL$4,)),1)</f>
        <v>2.9463923600806557E-2</v>
      </c>
      <c r="DF129">
        <f>IFERROR(1/INDEX('exch rates'!$BC$5:$BL$268,MATCH('Country-wise data'!$B129,'exch rates'!$A$5:$A$268,),MATCH(DF$3,'exch rates'!$BC$4:$BL$4,)),1)</f>
        <v>3.0949953985144694E-2</v>
      </c>
      <c r="DG129">
        <f>IFERROR(1/INDEX('exch rates'!$BC$5:$BL$268,MATCH('Country-wise data'!$B129,'exch rates'!$A$5:$A$268,),MATCH(DG$3,'exch rates'!$BC$4:$BL$4,)),1)</f>
        <v>3.2208602720228449E-2</v>
      </c>
      <c r="DH129" cm="1">
        <f t="array" ref="DH129">(BH129/INDEX($CX129:$DG129,,MATCH(DH$3,$CX$3:$DG$3,)))*$DG129</f>
        <v>4274.5430241195054</v>
      </c>
      <c r="DI129" cm="1">
        <f t="array" ref="DI129">(BI129/INDEX($CX129:$DG129,,MATCH(DI$3,$CX$3:$DG$3,)))*$DG129</f>
        <v>2506.1172747073738</v>
      </c>
      <c r="DJ129" cm="1">
        <f t="array" ref="DJ129">(BJ129/INDEX($CX129:$DG129,,MATCH(DJ$3,$CX$3:$DG$3,)))*$DG129</f>
        <v>7029.4701413758103</v>
      </c>
      <c r="DK129" cm="1">
        <f t="array" ref="DK129">(BK129/INDEX($CX129:$DG129,,MATCH(DK$3,$CX$3:$DG$3,)))*$DG129</f>
        <v>6357.2543704763893</v>
      </c>
      <c r="DL129" cm="1">
        <f t="array" ref="DL129">(BL129/INDEX($CX129:$DG129,,MATCH(DL$3,$CX$3:$DG$3,)))*$DG129</f>
        <v>7307.498723586903</v>
      </c>
      <c r="DM129" cm="1">
        <f t="array" ref="DM129">(BM129/INDEX($CX129:$DG129,,MATCH(DM$3,$CX$3:$DG$3,)))*$DG129</f>
        <v>7595.5548243419717</v>
      </c>
      <c r="DN129" cm="1">
        <f t="array" ref="DN129">(BN129/INDEX($CX129:$DG129,,MATCH(DN$3,$CX$3:$DG$3,)))*$DG129</f>
        <v>7131.0761730366794</v>
      </c>
      <c r="DO129" cm="1">
        <f t="array" ref="DO129">(BO129/INDEX($CX129:$DG129,,MATCH(DO$3,$CX$3:$DG$3,)))*$DG129</f>
        <v>6518.7456872955663</v>
      </c>
      <c r="DP129" cm="1">
        <f t="array" ref="DP129">(BP129/INDEX($CX129:$DG129,,MATCH(DP$3,$CX$3:$DG$3,)))*$DG129</f>
        <v>6238.5082296916798</v>
      </c>
      <c r="DQ129" cm="1">
        <f t="array" ref="DQ129">(BQ129/INDEX($CX129:$DG129,,MATCH(DQ$3,$CX$3:$DG$3,)))*$DG129</f>
        <v>6069.2285411999992</v>
      </c>
      <c r="DS129" cm="1">
        <f t="array" ref="DS129">(BS129/INDEX($CX129:$DG129,,MATCH(DS$3,$CX$3:$DG$3,)))*$DG129</f>
        <v>43097.655641865225</v>
      </c>
      <c r="DT129" cm="1">
        <f t="array" ref="DT129">(BT129/INDEX($CX129:$DG129,,MATCH(DT$3,$CX$3:$DG$3,)))*$DG129</f>
        <v>47877.567488167602</v>
      </c>
      <c r="DU129" cm="1">
        <f t="array" ref="DU129">(BU129/INDEX($CX129:$DG129,,MATCH(DU$3,$CX$3:$DG$3,)))*$DG129</f>
        <v>50956.852460136572</v>
      </c>
      <c r="DV129" cm="1">
        <f t="array" ref="DV129">(BV129/INDEX($CX129:$DG129,,MATCH(DV$3,$CX$3:$DG$3,)))*$DG129</f>
        <v>51499.012844938217</v>
      </c>
      <c r="DW129" cm="1">
        <f t="array" ref="DW129">(BW129/INDEX($CX129:$DG129,,MATCH(DW$3,$CX$3:$DG$3,)))*$DG129</f>
        <v>46341.110904566762</v>
      </c>
      <c r="DX129" cm="1">
        <f t="array" ref="DX129">(BX129/INDEX($CX129:$DG129,,MATCH(DX$3,$CX$3:$DG$3,)))*$DG129</f>
        <v>42032.009977565511</v>
      </c>
      <c r="DY129" cm="1">
        <f t="array" ref="DY129">(BY129/INDEX($CX129:$DG129,,MATCH(DY$3,$CX$3:$DG$3,)))*$DG129</f>
        <v>41284.329319883152</v>
      </c>
      <c r="DZ129" cm="1">
        <f t="array" ref="DZ129">(BZ129/INDEX($CX129:$DG129,,MATCH(DZ$3,$CX$3:$DG$3,)))*$DG129</f>
        <v>42346.726661864959</v>
      </c>
      <c r="EA129" cm="1">
        <f t="array" ref="EA129">(CA129/INDEX($CX129:$DG129,,MATCH(EA$3,$CX$3:$DG$3,)))*$DG129</f>
        <v>42975.055555957057</v>
      </c>
      <c r="EB129" cm="1">
        <f t="array" ref="EB129">(CB129/INDEX($CX129:$DG129,,MATCH(EB$3,$CX$3:$DG$3,)))*$DG129</f>
        <v>41808.942801180005</v>
      </c>
      <c r="EC129" s="53" cm="1">
        <f t="array" ref="EC129">(CC129/INDEX($CX129:$DG129,,MATCH(EC$3,$CX$3:$DG$3,)))*$DG129</f>
        <v>318.73934111132968</v>
      </c>
      <c r="ED129" cm="1">
        <f t="array" ref="ED129">(CD129/INDEX($CX129:$DG129,,MATCH(ED$3,$CX$3:$DG$3,)))*$DG129</f>
        <v>331.36671236538751</v>
      </c>
      <c r="EE129" cm="1">
        <f t="array" ref="EE129">(CE129/INDEX($CX129:$DG129,,MATCH(EE$3,$CX$3:$DG$3,)))*$DG129</f>
        <v>347.05413096313049</v>
      </c>
      <c r="EF129" cm="1">
        <f t="array" ref="EF129">(CF129/INDEX($CX129:$DG129,,MATCH(EF$3,$CX$3:$DG$3,)))*$DG129</f>
        <v>333.55399173635948</v>
      </c>
      <c r="EG129" cm="1">
        <f t="array" ref="EG129">(CG129/INDEX($CX129:$DG129,,MATCH(EG$3,$CX$3:$DG$3,)))*$DG129</f>
        <v>348.01442675367213</v>
      </c>
      <c r="EH129" cm="1">
        <f t="array" ref="EH129">(CH129/INDEX($CX129:$DG129,,MATCH(EH$3,$CX$3:$DG$3,)))*$DG129</f>
        <v>396.44516217810258</v>
      </c>
      <c r="EI129" cm="1">
        <f t="array" ref="EI129">(CI129/INDEX($CX129:$DG129,,MATCH(EI$3,$CX$3:$DG$3,)))*$DG129</f>
        <v>412.48557163499322</v>
      </c>
      <c r="EJ129" cm="1">
        <f t="array" ref="EJ129">(CJ129/INDEX($CX129:$DG129,,MATCH(EJ$3,$CX$3:$DG$3,)))*$DG129</f>
        <v>405.00427122898299</v>
      </c>
      <c r="EK129" cm="1">
        <f t="array" ref="EK129">(CK129/INDEX($CX129:$DG129,,MATCH(EK$3,$CX$3:$DG$3,)))*$DG129</f>
        <v>395.6945286374559</v>
      </c>
      <c r="EL129" cm="1">
        <f t="array" ref="EL129">(CL129/INDEX($CX129:$DG129,,MATCH(EL$3,$CX$3:$DG$3,)))*$DG129</f>
        <v>393.0035852415445</v>
      </c>
      <c r="EM129" cm="1">
        <f t="array" ref="EM129">(CM129/INDEX($CX129:$DG129,,MATCH(EM$3,$CX$3:$DG$3,)))*$DG129</f>
        <v>401.73992121280355</v>
      </c>
      <c r="EN129" cm="1">
        <f t="array" ref="EN129">(CN129/INDEX($CX129:$DG129,,MATCH(EN$3,$CX$3:$DG$3,)))*$DG129</f>
        <v>417.65549384040116</v>
      </c>
      <c r="EO129" cm="1">
        <f t="array" ref="EO129">(CO129/INDEX($CX129:$DG129,,MATCH(EO$3,$CX$3:$DG$3,)))*$DG129</f>
        <v>437.42795835487181</v>
      </c>
      <c r="EP129" cm="1">
        <f t="array" ref="EP129">(CP129/INDEX($CX129:$DG129,,MATCH(EP$3,$CX$3:$DG$3,)))*$DG129</f>
        <v>420.4123466314652</v>
      </c>
      <c r="EQ129" cm="1">
        <f t="array" ref="EQ129">(CQ129/INDEX($CX129:$DG129,,MATCH(EQ$3,$CX$3:$DG$3,)))*$DG129</f>
        <v>438.63831774724582</v>
      </c>
      <c r="ER129" cm="1">
        <f t="array" ref="ER129">(CR129/INDEX($CX129:$DG129,,MATCH(ER$3,$CX$3:$DG$3,)))*$DG129</f>
        <v>499.68054669159511</v>
      </c>
      <c r="ES129" cm="1">
        <f t="array" ref="ES129">(CS129/INDEX($CX129:$DG129,,MATCH(ES$3,$CX$3:$DG$3,)))*$DG129</f>
        <v>519.89792183256191</v>
      </c>
      <c r="ET129" cm="1">
        <f t="array" ref="ET129">(CT129/INDEX($CX129:$DG129,,MATCH(ET$3,$CX$3:$DG$3,)))*$DG129</f>
        <v>510.46847071679872</v>
      </c>
      <c r="EU129" cm="1">
        <f t="array" ref="EU129">(CU129/INDEX($CX129:$DG129,,MATCH(EU$3,$CX$3:$DG$3,)))*$DG129</f>
        <v>498.73444616184042</v>
      </c>
      <c r="EV129" cm="1">
        <f t="array" ref="EV129">(CV129/INDEX($CX129:$DG129,,MATCH(EV$3,$CX$3:$DG$3,)))*$DG129</f>
        <v>495.34277388162451</v>
      </c>
      <c r="EW129">
        <f t="shared" si="94"/>
        <v>8321.3599189221659</v>
      </c>
      <c r="EY129" s="96">
        <f t="shared" si="152"/>
        <v>7.3957466215796921E-3</v>
      </c>
      <c r="EZ129" s="96">
        <f t="shared" si="153"/>
        <v>6.9211267353396977E-3</v>
      </c>
      <c r="FA129" s="96">
        <f t="shared" si="154"/>
        <v>6.810745056018328E-3</v>
      </c>
      <c r="FB129" s="96">
        <f t="shared" si="155"/>
        <v>6.4769006881875441E-3</v>
      </c>
      <c r="FC129" s="96">
        <f t="shared" si="156"/>
        <v>7.5098421242071785E-3</v>
      </c>
      <c r="FD129" s="96">
        <f t="shared" si="157"/>
        <v>9.4319820153664861E-3</v>
      </c>
      <c r="FE129" s="96">
        <f t="shared" si="158"/>
        <v>9.9913351731823804E-3</v>
      </c>
      <c r="FF129" s="96">
        <f t="shared" si="159"/>
        <v>9.5640041900501051E-3</v>
      </c>
      <c r="FG129" s="96">
        <f t="shared" si="160"/>
        <v>9.2075396650093712E-3</v>
      </c>
      <c r="FH129" s="96">
        <f t="shared" si="161"/>
        <v>9.3999885888157997E-3</v>
      </c>
      <c r="FJ129" s="96">
        <f t="shared" si="106"/>
        <v>43447.659460499948</v>
      </c>
      <c r="FK129" s="96" t="str">
        <f>IF(AND('Country-wise data'!FJ129&gt;'non-R&amp;D ex_typologies'!$C$17,'Country-wise data'!FJ129&lt;'non-R&amp;D ex_typologies'!$D$17),"Small",IF(AND('Country-wise data'!FJ129&gt;'non-R&amp;D ex_typologies'!$E$17,'Country-wise data'!$FJ$4&lt;'non-R&amp;D ex_typologies'!$F$17),"Medium","Large"))</f>
        <v>Medium</v>
      </c>
      <c r="FL129" t="str">
        <f>IF($FK129='non-R&amp;D ex_typologies'!$C$16,IF(AND('Country-wise data'!EY129&gt;'non-R&amp;D ex_typologies'!$C$21,'Country-wise data'!EY129&lt;'non-R&amp;D ex_typologies'!$D$21),'non-R&amp;D ex_typologies'!$B$21,IF(AND('Country-wise data'!EY129&gt;'non-R&amp;D ex_typologies'!$C$19,'Country-wise data'!EY129&lt;'non-R&amp;D ex_typologies'!$D$19),'non-R&amp;D ex_typologies'!$B$19,'non-R&amp;D ex_typologies'!$B$20)),IF($FK129='non-R&amp;D ex_typologies'!$E$16,IF(AND('Country-wise data'!EY129&gt;'non-R&amp;D ex_typologies'!$E$21,'Country-wise data'!EY129&lt;'non-R&amp;D ex_typologies'!$F$21),'non-R&amp;D ex_typologies'!$B$21,IF(AND('Country-wise data'!EY129&gt;'non-R&amp;D ex_typologies'!$E$19,'Country-wise data'!EY129&lt;'non-R&amp;D ex_typologies'!$F$19),'non-R&amp;D ex_typologies'!$B$19,'non-R&amp;D ex_typologies'!$B$20)),IF(AND('Country-wise data'!EY129&gt;'non-R&amp;D ex_typologies'!$G$21,'Country-wise data'!EY129&lt;'non-R&amp;D ex_typologies'!$H$21),'non-R&amp;D ex_typologies'!$B$21,IF(AND('Country-wise data'!EY129&gt;'non-R&amp;D ex_typologies'!$G$19,'Country-wise data'!EY129&lt;'non-R&amp;D ex_typologies'!$H$19),'non-R&amp;D ex_typologies'!$B$19,'non-R&amp;D ex_typologies'!$B$20))))</f>
        <v>Balanced</v>
      </c>
      <c r="FM129" t="str">
        <f>IF($FK129='non-R&amp;D ex_typologies'!$C$16,IF(AND('Country-wise data'!EZ129&gt;'non-R&amp;D ex_typologies'!$C$21,'Country-wise data'!EZ129&lt;'non-R&amp;D ex_typologies'!$D$21),'non-R&amp;D ex_typologies'!$B$21,IF(AND('Country-wise data'!EZ129&gt;'non-R&amp;D ex_typologies'!$C$19,'Country-wise data'!EZ129&lt;'non-R&amp;D ex_typologies'!$D$19),'non-R&amp;D ex_typologies'!$B$19,'non-R&amp;D ex_typologies'!$B$20)),IF($FK129='non-R&amp;D ex_typologies'!$E$16,IF(AND('Country-wise data'!EZ129&gt;'non-R&amp;D ex_typologies'!$E$21,'Country-wise data'!EZ129&lt;'non-R&amp;D ex_typologies'!$F$21),'non-R&amp;D ex_typologies'!$B$21,IF(AND('Country-wise data'!EZ129&gt;'non-R&amp;D ex_typologies'!$E$19,'Country-wise data'!EZ129&lt;'non-R&amp;D ex_typologies'!$F$19),'non-R&amp;D ex_typologies'!$B$19,'non-R&amp;D ex_typologies'!$B$20)),IF(AND('Country-wise data'!EZ129&gt;'non-R&amp;D ex_typologies'!$G$21,'Country-wise data'!EZ129&lt;'non-R&amp;D ex_typologies'!$H$21),'non-R&amp;D ex_typologies'!$B$21,IF(AND('Country-wise data'!EZ129&gt;'non-R&amp;D ex_typologies'!$G$19,'Country-wise data'!EZ129&lt;'non-R&amp;D ex_typologies'!$H$19),'non-R&amp;D ex_typologies'!$B$19,'non-R&amp;D ex_typologies'!$B$20))))</f>
        <v>Balanced</v>
      </c>
      <c r="FN129" t="str">
        <f>IF($FK129='non-R&amp;D ex_typologies'!$C$16,IF(AND('Country-wise data'!FA129&gt;'non-R&amp;D ex_typologies'!$C$21,'Country-wise data'!FA129&lt;'non-R&amp;D ex_typologies'!$D$21),'non-R&amp;D ex_typologies'!$B$21,IF(AND('Country-wise data'!FA129&gt;'non-R&amp;D ex_typologies'!$C$19,'Country-wise data'!FA129&lt;'non-R&amp;D ex_typologies'!$D$19),'non-R&amp;D ex_typologies'!$B$19,'non-R&amp;D ex_typologies'!$B$20)),IF($FK129='non-R&amp;D ex_typologies'!$E$16,IF(AND('Country-wise data'!FA129&gt;'non-R&amp;D ex_typologies'!$E$21,'Country-wise data'!FA129&lt;'non-R&amp;D ex_typologies'!$F$21),'non-R&amp;D ex_typologies'!$B$21,IF(AND('Country-wise data'!FA129&gt;'non-R&amp;D ex_typologies'!$E$19,'Country-wise data'!FA129&lt;'non-R&amp;D ex_typologies'!$F$19),'non-R&amp;D ex_typologies'!$B$19,'non-R&amp;D ex_typologies'!$B$20)),IF(AND('Country-wise data'!FA129&gt;'non-R&amp;D ex_typologies'!$G$21,'Country-wise data'!FA129&lt;'non-R&amp;D ex_typologies'!$H$21),'non-R&amp;D ex_typologies'!$B$21,IF(AND('Country-wise data'!FA129&gt;'non-R&amp;D ex_typologies'!$G$19,'Country-wise data'!FA129&lt;'non-R&amp;D ex_typologies'!$H$19),'non-R&amp;D ex_typologies'!$B$19,'non-R&amp;D ex_typologies'!$B$20))))</f>
        <v>Balanced</v>
      </c>
      <c r="FO129" t="str">
        <f>IF($FK129='non-R&amp;D ex_typologies'!$C$16,IF(AND('Country-wise data'!FB129&gt;'non-R&amp;D ex_typologies'!$C$21,'Country-wise data'!FB129&lt;'non-R&amp;D ex_typologies'!$D$21),'non-R&amp;D ex_typologies'!$B$21,IF(AND('Country-wise data'!FB129&gt;'non-R&amp;D ex_typologies'!$C$19,'Country-wise data'!FB129&lt;'non-R&amp;D ex_typologies'!$D$19),'non-R&amp;D ex_typologies'!$B$19,'non-R&amp;D ex_typologies'!$B$20)),IF($FK129='non-R&amp;D ex_typologies'!$E$16,IF(AND('Country-wise data'!FB129&gt;'non-R&amp;D ex_typologies'!$E$21,'Country-wise data'!FB129&lt;'non-R&amp;D ex_typologies'!$F$21),'non-R&amp;D ex_typologies'!$B$21,IF(AND('Country-wise data'!FB129&gt;'non-R&amp;D ex_typologies'!$E$19,'Country-wise data'!FB129&lt;'non-R&amp;D ex_typologies'!$F$19),'non-R&amp;D ex_typologies'!$B$19,'non-R&amp;D ex_typologies'!$B$20)),IF(AND('Country-wise data'!FB129&gt;'non-R&amp;D ex_typologies'!$G$21,'Country-wise data'!FB129&lt;'non-R&amp;D ex_typologies'!$H$21),'non-R&amp;D ex_typologies'!$B$21,IF(AND('Country-wise data'!FB129&gt;'non-R&amp;D ex_typologies'!$G$19,'Country-wise data'!FB129&lt;'non-R&amp;D ex_typologies'!$H$19),'non-R&amp;D ex_typologies'!$B$19,'non-R&amp;D ex_typologies'!$B$20))))</f>
        <v>Balanced</v>
      </c>
      <c r="FP129" t="str">
        <f>IF($FK129='non-R&amp;D ex_typologies'!$C$16,IF(AND('Country-wise data'!FC129&gt;'non-R&amp;D ex_typologies'!$C$21,'Country-wise data'!FC129&lt;'non-R&amp;D ex_typologies'!$D$21),'non-R&amp;D ex_typologies'!$B$21,IF(AND('Country-wise data'!FC129&gt;'non-R&amp;D ex_typologies'!$C$19,'Country-wise data'!FC129&lt;'non-R&amp;D ex_typologies'!$D$19),'non-R&amp;D ex_typologies'!$B$19,'non-R&amp;D ex_typologies'!$B$20)),IF($FK129='non-R&amp;D ex_typologies'!$E$16,IF(AND('Country-wise data'!FC129&gt;'non-R&amp;D ex_typologies'!$E$21,'Country-wise data'!FC129&lt;'non-R&amp;D ex_typologies'!$F$21),'non-R&amp;D ex_typologies'!$B$21,IF(AND('Country-wise data'!FC129&gt;'non-R&amp;D ex_typologies'!$E$19,'Country-wise data'!FC129&lt;'non-R&amp;D ex_typologies'!$F$19),'non-R&amp;D ex_typologies'!$B$19,'non-R&amp;D ex_typologies'!$B$20)),IF(AND('Country-wise data'!FC129&gt;'non-R&amp;D ex_typologies'!$G$21,'Country-wise data'!FC129&lt;'non-R&amp;D ex_typologies'!$H$21),'non-R&amp;D ex_typologies'!$B$21,IF(AND('Country-wise data'!FC129&gt;'non-R&amp;D ex_typologies'!$G$19,'Country-wise data'!FC129&lt;'non-R&amp;D ex_typologies'!$H$19),'non-R&amp;D ex_typologies'!$B$19,'non-R&amp;D ex_typologies'!$B$20))))</f>
        <v>Balanced</v>
      </c>
      <c r="FQ129" t="str">
        <f>IF($FK129='non-R&amp;D ex_typologies'!$C$16,IF(AND('Country-wise data'!FD129&gt;'non-R&amp;D ex_typologies'!$C$21,'Country-wise data'!FD129&lt;'non-R&amp;D ex_typologies'!$D$21),'non-R&amp;D ex_typologies'!$B$21,IF(AND('Country-wise data'!FD129&gt;'non-R&amp;D ex_typologies'!$C$19,'Country-wise data'!FD129&lt;'non-R&amp;D ex_typologies'!$D$19),'non-R&amp;D ex_typologies'!$B$19,'non-R&amp;D ex_typologies'!$B$20)),IF($FK129='non-R&amp;D ex_typologies'!$E$16,IF(AND('Country-wise data'!FD129&gt;'non-R&amp;D ex_typologies'!$E$21,'Country-wise data'!FD129&lt;'non-R&amp;D ex_typologies'!$F$21),'non-R&amp;D ex_typologies'!$B$21,IF(AND('Country-wise data'!FD129&gt;'non-R&amp;D ex_typologies'!$E$19,'Country-wise data'!FD129&lt;'non-R&amp;D ex_typologies'!$F$19),'non-R&amp;D ex_typologies'!$B$19,'non-R&amp;D ex_typologies'!$B$20)),IF(AND('Country-wise data'!FD129&gt;'non-R&amp;D ex_typologies'!$G$21,'Country-wise data'!FD129&lt;'non-R&amp;D ex_typologies'!$H$21),'non-R&amp;D ex_typologies'!$B$21,IF(AND('Country-wise data'!FD129&gt;'non-R&amp;D ex_typologies'!$G$19,'Country-wise data'!FD129&lt;'non-R&amp;D ex_typologies'!$H$19),'non-R&amp;D ex_typologies'!$B$19,'non-R&amp;D ex_typologies'!$B$20))))</f>
        <v>Balanced</v>
      </c>
      <c r="FR129" t="str">
        <f>IF($FK129='non-R&amp;D ex_typologies'!$C$16,IF(AND('Country-wise data'!FE129&gt;'non-R&amp;D ex_typologies'!$C$21,'Country-wise data'!FE129&lt;'non-R&amp;D ex_typologies'!$D$21),'non-R&amp;D ex_typologies'!$B$21,IF(AND('Country-wise data'!FE129&gt;'non-R&amp;D ex_typologies'!$C$19,'Country-wise data'!FE129&lt;'non-R&amp;D ex_typologies'!$D$19),'non-R&amp;D ex_typologies'!$B$19,'non-R&amp;D ex_typologies'!$B$20)),IF($FK129='non-R&amp;D ex_typologies'!$E$16,IF(AND('Country-wise data'!FE129&gt;'non-R&amp;D ex_typologies'!$E$21,'Country-wise data'!FE129&lt;'non-R&amp;D ex_typologies'!$F$21),'non-R&amp;D ex_typologies'!$B$21,IF(AND('Country-wise data'!FE129&gt;'non-R&amp;D ex_typologies'!$E$19,'Country-wise data'!FE129&lt;'non-R&amp;D ex_typologies'!$F$19),'non-R&amp;D ex_typologies'!$B$19,'non-R&amp;D ex_typologies'!$B$20)),IF(AND('Country-wise data'!FE129&gt;'non-R&amp;D ex_typologies'!$G$21,'Country-wise data'!FE129&lt;'non-R&amp;D ex_typologies'!$H$21),'non-R&amp;D ex_typologies'!$B$21,IF(AND('Country-wise data'!FE129&gt;'non-R&amp;D ex_typologies'!$G$19,'Country-wise data'!FE129&lt;'non-R&amp;D ex_typologies'!$H$19),'non-R&amp;D ex_typologies'!$B$19,'non-R&amp;D ex_typologies'!$B$20))))</f>
        <v>Balanced</v>
      </c>
      <c r="FS129" t="str">
        <f>IF($FK129='non-R&amp;D ex_typologies'!$C$16,IF(AND('Country-wise data'!FF129&gt;'non-R&amp;D ex_typologies'!$C$21,'Country-wise data'!FF129&lt;'non-R&amp;D ex_typologies'!$D$21),'non-R&amp;D ex_typologies'!$B$21,IF(AND('Country-wise data'!FF129&gt;'non-R&amp;D ex_typologies'!$C$19,'Country-wise data'!FF129&lt;'non-R&amp;D ex_typologies'!$D$19),'non-R&amp;D ex_typologies'!$B$19,'non-R&amp;D ex_typologies'!$B$20)),IF($FK129='non-R&amp;D ex_typologies'!$E$16,IF(AND('Country-wise data'!FF129&gt;'non-R&amp;D ex_typologies'!$E$21,'Country-wise data'!FF129&lt;'non-R&amp;D ex_typologies'!$F$21),'non-R&amp;D ex_typologies'!$B$21,IF(AND('Country-wise data'!FF129&gt;'non-R&amp;D ex_typologies'!$E$19,'Country-wise data'!FF129&lt;'non-R&amp;D ex_typologies'!$F$19),'non-R&amp;D ex_typologies'!$B$19,'non-R&amp;D ex_typologies'!$B$20)),IF(AND('Country-wise data'!FF129&gt;'non-R&amp;D ex_typologies'!$G$21,'Country-wise data'!FF129&lt;'non-R&amp;D ex_typologies'!$H$21),'non-R&amp;D ex_typologies'!$B$21,IF(AND('Country-wise data'!FF129&gt;'non-R&amp;D ex_typologies'!$G$19,'Country-wise data'!FF129&lt;'non-R&amp;D ex_typologies'!$H$19),'non-R&amp;D ex_typologies'!$B$19,'non-R&amp;D ex_typologies'!$B$20))))</f>
        <v>Balanced</v>
      </c>
      <c r="FT129" t="str">
        <f>IF($FK129='non-R&amp;D ex_typologies'!$C$16,IF(AND('Country-wise data'!FG129&gt;'non-R&amp;D ex_typologies'!$C$21,'Country-wise data'!FG129&lt;'non-R&amp;D ex_typologies'!$D$21),'non-R&amp;D ex_typologies'!$B$21,IF(AND('Country-wise data'!FG129&gt;'non-R&amp;D ex_typologies'!$C$19,'Country-wise data'!FG129&lt;'non-R&amp;D ex_typologies'!$D$19),'non-R&amp;D ex_typologies'!$B$19,'non-R&amp;D ex_typologies'!$B$20)),IF($FK129='non-R&amp;D ex_typologies'!$E$16,IF(AND('Country-wise data'!FG129&gt;'non-R&amp;D ex_typologies'!$E$21,'Country-wise data'!FG129&lt;'non-R&amp;D ex_typologies'!$F$21),'non-R&amp;D ex_typologies'!$B$21,IF(AND('Country-wise data'!FG129&gt;'non-R&amp;D ex_typologies'!$E$19,'Country-wise data'!FG129&lt;'non-R&amp;D ex_typologies'!$F$19),'non-R&amp;D ex_typologies'!$B$19,'non-R&amp;D ex_typologies'!$B$20)),IF(AND('Country-wise data'!FG129&gt;'non-R&amp;D ex_typologies'!$G$21,'Country-wise data'!FG129&lt;'non-R&amp;D ex_typologies'!$H$21),'non-R&amp;D ex_typologies'!$B$21,IF(AND('Country-wise data'!FG129&gt;'non-R&amp;D ex_typologies'!$G$19,'Country-wise data'!FG129&lt;'non-R&amp;D ex_typologies'!$H$19),'non-R&amp;D ex_typologies'!$B$19,'non-R&amp;D ex_typologies'!$B$20))))</f>
        <v>Balanced</v>
      </c>
      <c r="FU129" t="str">
        <f>IF($FK129='non-R&amp;D ex_typologies'!$C$16,IF(AND('Country-wise data'!FH129&gt;'non-R&amp;D ex_typologies'!$C$21,'Country-wise data'!FH129&lt;'non-R&amp;D ex_typologies'!$D$21),'non-R&amp;D ex_typologies'!$B$21,IF(AND('Country-wise data'!FH129&gt;'non-R&amp;D ex_typologies'!$C$19,'Country-wise data'!FH129&lt;'non-R&amp;D ex_typologies'!$D$19),'non-R&amp;D ex_typologies'!$B$19,'non-R&amp;D ex_typologies'!$B$20)),IF($FK129='non-R&amp;D ex_typologies'!$E$16,IF(AND('Country-wise data'!FH129&gt;'non-R&amp;D ex_typologies'!$E$21,'Country-wise data'!FH129&lt;'non-R&amp;D ex_typologies'!$F$21),'non-R&amp;D ex_typologies'!$B$21,IF(AND('Country-wise data'!FH129&gt;'non-R&amp;D ex_typologies'!$E$19,'Country-wise data'!FH129&lt;'non-R&amp;D ex_typologies'!$F$19),'non-R&amp;D ex_typologies'!$B$19,'non-R&amp;D ex_typologies'!$B$20)),IF(AND('Country-wise data'!FH129&gt;'non-R&amp;D ex_typologies'!$G$21,'Country-wise data'!FH129&lt;'non-R&amp;D ex_typologies'!$H$21),'non-R&amp;D ex_typologies'!$B$21,IF(AND('Country-wise data'!FH129&gt;'non-R&amp;D ex_typologies'!$G$19,'Country-wise data'!FH129&lt;'non-R&amp;D ex_typologies'!$H$19),'non-R&amp;D ex_typologies'!$B$19,'non-R&amp;D ex_typologies'!$B$20))))</f>
        <v>Balanced</v>
      </c>
    </row>
    <row r="130" spans="2:177" x14ac:dyDescent="0.35">
      <c r="B130" t="s">
        <v>315</v>
      </c>
      <c r="C130" t="s">
        <v>316</v>
      </c>
      <c r="D130" t="s">
        <v>388</v>
      </c>
      <c r="E130" t="s">
        <v>388</v>
      </c>
      <c r="F130" t="s">
        <v>367</v>
      </c>
      <c r="G130" s="55">
        <f>Assumptions!$C$13</f>
        <v>1.1000000000000001</v>
      </c>
      <c r="H130">
        <f>SUMIFS(FAOstat!M:M,FAOstat!$B:$B,'Country-wise data'!$B130)*G130</f>
        <v>15.719000000000003</v>
      </c>
      <c r="I130">
        <f>IF(SUMIFS(FAOstat!N:N,FAOstat!$B:$B,'Country-wise data'!$B130)=0,H130*(1+Assumptions!$C$9),SUMIFS(FAOstat!N:N,FAOstat!$B:$B,'Country-wise data'!$B130)*$G130)</f>
        <v>17.567</v>
      </c>
      <c r="J130">
        <f>IF(SUMIFS(FAOstat!O:O,FAOstat!$B:$B,'Country-wise data'!$B130)=0,I130*(1+Assumptions!$C$9),SUMIFS(FAOstat!O:O,FAOstat!$B:$B,'Country-wise data'!$B130)*$G130)</f>
        <v>24.596</v>
      </c>
      <c r="K130">
        <f>IF(SUMIFS(FAOstat!P:P,FAOstat!$B:$B,'Country-wise data'!$B130)=0,J130*(1+Assumptions!$C$9),SUMIFS(FAOstat!P:P,FAOstat!$B:$B,'Country-wise data'!$B130)*$G130)</f>
        <v>31.009000000000004</v>
      </c>
      <c r="L130">
        <f>IF(SUMIFS(FAOstat!Q:Q,FAOstat!$B:$B,'Country-wise data'!$B130)=0,K130*(1+Assumptions!$C$9),SUMIFS(FAOstat!Q:Q,FAOstat!$B:$B,'Country-wise data'!$B130)*$G130)</f>
        <v>50.94100000000001</v>
      </c>
      <c r="M130">
        <f>IF(SUMIFS(FAOstat!R:R,FAOstat!$B:$B,'Country-wise data'!$B130)=0,L130*(1+Assumptions!$C$9),SUMIFS(FAOstat!R:R,FAOstat!$B:$B,'Country-wise data'!$B130)*$G130)</f>
        <v>39.985000000000007</v>
      </c>
      <c r="N130">
        <f>IF(SUMIFS(FAOstat!S:S,FAOstat!$B:$B,'Country-wise data'!$B130)=0,M130*(1+Assumptions!$C$9),SUMIFS(FAOstat!S:S,FAOstat!$B:$B,'Country-wise data'!$B130)*$G130)</f>
        <v>40.784700000000008</v>
      </c>
      <c r="O130">
        <f>IF(SUMIFS(FAOstat!T:T,FAOstat!$B:$B,'Country-wise data'!$B130)=0,N130*(1+Assumptions!$C$9),SUMIFS(FAOstat!T:T,FAOstat!$B:$B,'Country-wise data'!$B130)*$G130)</f>
        <v>41.600394000000009</v>
      </c>
      <c r="P130">
        <f>IF(SUMIFS(FAOstat!U:U,FAOstat!$B:$B,'Country-wise data'!$B130)=0,O130*(1+Assumptions!$C$9),SUMIFS(FAOstat!U:U,FAOstat!$B:$B,'Country-wise data'!$B130)*$G130)</f>
        <v>42.432401880000008</v>
      </c>
      <c r="Q130">
        <f>IF(SUMIFS(FAOstat!V:V,FAOstat!$B:$B,'Country-wise data'!$B130)=0,P130*(1+Assumptions!$C$9),SUMIFS(FAOstat!V:V,FAOstat!$B:$B,'Country-wise data'!$B130)*$G130)</f>
        <v>43.281049917600008</v>
      </c>
      <c r="R130" s="36">
        <f t="shared" si="148"/>
        <v>0.1191151208399408</v>
      </c>
      <c r="S130">
        <f>SUMIFS(FAOstat!CE:CE,FAOstat!$B:$B,'Country-wise data'!$B130)</f>
        <v>225.811566</v>
      </c>
      <c r="T130">
        <f>SUMIFS(FAOstat!CF:CF,FAOstat!$B:$B,'Country-wise data'!$B130)</f>
        <v>231.20748399999999</v>
      </c>
      <c r="U130">
        <f>SUMIFS(FAOstat!CG:CG,FAOstat!$B:$B,'Country-wise data'!$B130)</f>
        <v>297.43019500000003</v>
      </c>
      <c r="V130">
        <f>SUMIFS(FAOstat!CH:CH,FAOstat!$B:$B,'Country-wise data'!$B130)</f>
        <v>294.77044599999999</v>
      </c>
      <c r="W130">
        <f>SUMIFS(FAOstat!CI:CI,FAOstat!$B:$B,'Country-wise data'!$B130)</f>
        <v>295.51384000000002</v>
      </c>
      <c r="X130">
        <f>SUMIFS(FAOstat!CJ:CJ,FAOstat!$B:$B,'Country-wise data'!$B130)</f>
        <v>272.42052799999999</v>
      </c>
      <c r="Y130">
        <f>SUMIFS(FAOstat!CK:CK,FAOstat!$B:$B,'Country-wise data'!$B130)</f>
        <v>268.83079500000002</v>
      </c>
      <c r="Z130">
        <f>SUMIFS(FAOstat!CL:CL,FAOstat!$B:$B,'Country-wise data'!$B130)</f>
        <v>259.53042799999997</v>
      </c>
      <c r="AA130">
        <f>SUMIFS(FAOstat!CM:CM,FAOstat!$B:$B,'Country-wise data'!$B130)</f>
        <v>257.937635</v>
      </c>
      <c r="AB130">
        <f>SUMIFS(FAOstat!CN:CN,FAOstat!$B:$B,'Country-wise data'!$B130)</f>
        <v>263.09638769999998</v>
      </c>
      <c r="AC130" s="53">
        <f>IFERROR(INDEX('ASTI data (new)'!$AF$6:$AL$130,MATCH('Country-wise data'!$B130,'ASTI data (new)'!$C$6:$C$130,),MATCH('Country-wise data'!AC$3,'ASTI data (new)'!$AF$5:$AL$5,)),(INDEX(Assumptions!$G$154:$P$345,MATCH('Country-wise data'!$B130,Assumptions!$B$154:$B$344,),MATCH('Country-wise data'!AC$3,Assumptions!$G$153:$P$153,))*S130))</f>
        <v>0.79034048099999987</v>
      </c>
      <c r="AD130" s="53">
        <f>IFERROR(INDEX('ASTI data (new)'!$AF$6:$AL$130,MATCH('Country-wise data'!$B130,'ASTI data (new)'!$C$6:$C$130,),MATCH('Country-wise data'!AD$3,'ASTI data (new)'!$AF$5:$AL$5,)),(INDEX(Assumptions!$G$154:$P$345,MATCH('Country-wise data'!$B130,Assumptions!$B$154:$B$344,),MATCH('Country-wise data'!AD$3,Assumptions!$G$153:$P$153,))*T130))</f>
        <v>0.80922619399999984</v>
      </c>
      <c r="AE130" s="53">
        <f>IFERROR(INDEX('ASTI data (new)'!$AF$6:$AL$130,MATCH('Country-wise data'!$B130,'ASTI data (new)'!$C$6:$C$130,),MATCH('Country-wise data'!AE$3,'ASTI data (new)'!$AF$5:$AL$5,)),(INDEX(Assumptions!$G$154:$P$345,MATCH('Country-wise data'!$B130,Assumptions!$B$154:$B$344,),MATCH('Country-wise data'!AE$3,Assumptions!$G$153:$P$153,))*U130))</f>
        <v>1.0410056825</v>
      </c>
      <c r="AF130" s="53">
        <f>IFERROR(INDEX('ASTI data (new)'!$AF$6:$AL$130,MATCH('Country-wise data'!$B130,'ASTI data (new)'!$C$6:$C$130,),MATCH('Country-wise data'!AF$3,'ASTI data (new)'!$AF$5:$AL$5,)),(INDEX(Assumptions!$G$154:$P$345,MATCH('Country-wise data'!$B130,Assumptions!$B$154:$B$344,),MATCH('Country-wise data'!AF$3,Assumptions!$G$153:$P$153,))*V130))</f>
        <v>1.031696561</v>
      </c>
      <c r="AG130" s="53">
        <f>IFERROR(INDEX('ASTI data (new)'!$AF$6:$AL$130,MATCH('Country-wise data'!$B130,'ASTI data (new)'!$C$6:$C$130,),MATCH('Country-wise data'!AG$3,'ASTI data (new)'!$AF$5:$AL$5,)),(INDEX(Assumptions!$G$154:$P$345,MATCH('Country-wise data'!$B130,Assumptions!$B$154:$B$344,),MATCH('Country-wise data'!AG$3,Assumptions!$G$153:$P$153,))*W130))</f>
        <v>1.0342984399999999</v>
      </c>
      <c r="AH130" s="53">
        <f>IFERROR(INDEX('ASTI data (new)'!$AF$6:$AL$130,MATCH('Country-wise data'!$B130,'ASTI data (new)'!$C$6:$C$130,),MATCH('Country-wise data'!AH$3,'ASTI data (new)'!$AF$5:$AL$5,)),(INDEX(Assumptions!$G$154:$P$345,MATCH('Country-wise data'!$B130,Assumptions!$B$154:$B$344,),MATCH('Country-wise data'!AH$3,Assumptions!$G$153:$P$153,))*X130))</f>
        <v>0.95347184799999984</v>
      </c>
      <c r="AI130" s="53">
        <f>IFERROR(INDEX('ASTI data (new)'!$AF$6:$AL$130,MATCH('Country-wise data'!$B130,'ASTI data (new)'!$C$6:$C$130,),MATCH('Country-wise data'!AI$3,'ASTI data (new)'!$AF$5:$AL$5,)),(INDEX(Assumptions!$G$154:$P$345,MATCH('Country-wise data'!$B130,Assumptions!$B$154:$B$344,),MATCH('Country-wise data'!AI$3,Assumptions!$G$153:$P$153,))*Y130))</f>
        <v>0.94090778249999996</v>
      </c>
      <c r="AJ130" s="53">
        <f t="shared" ref="AJ130:AL130" si="182">IFERROR((1+($AI130/$AF130)^(1/3)-1)*AI130,0)</f>
        <v>0.9124563263984905</v>
      </c>
      <c r="AK130" s="53">
        <f t="shared" si="182"/>
        <v>0.88486519409209874</v>
      </c>
      <c r="AL130" s="53">
        <f t="shared" si="182"/>
        <v>0.85810837084787717</v>
      </c>
      <c r="AM130" s="55" cm="1">
        <f t="array" ref="AM130">INDEX('non-R&amp;D ex_typologies'!$J$8:$J$10,MATCH('Country-wise data'!FL130,'non-R&amp;D ex_typologies'!$F$8:$F$10,),)*'Country-wise data'!AC130</f>
        <v>2.3089992079439456</v>
      </c>
      <c r="AN130" s="55" cm="1">
        <f t="array" ref="AN130">INDEX('non-R&amp;D ex_typologies'!$J$8:$J$10,MATCH('Country-wise data'!FM130,'non-R&amp;D ex_typologies'!$F$8:$F$10,),)*'Country-wise data'!AD130</f>
        <v>2.3641742842645734</v>
      </c>
      <c r="AO130" s="55" cm="1">
        <f t="array" ref="AO130">INDEX('non-R&amp;D ex_typologies'!$J$8:$J$10,MATCH('Country-wise data'!FN130,'non-R&amp;D ex_typologies'!$F$8:$F$10,),)*'Country-wise data'!AE130</f>
        <v>3.0413237764517937</v>
      </c>
      <c r="AP130" s="55" cm="1">
        <f t="array" ref="AP130">INDEX('non-R&amp;D ex_typologies'!$J$8:$J$10,MATCH('Country-wise data'!FO130,'non-R&amp;D ex_typologies'!$F$8:$F$10,),)*'Country-wise data'!AF130</f>
        <v>3.0141269483923763</v>
      </c>
      <c r="AQ130" s="55" cm="1">
        <f t="array" ref="AQ130">INDEX('non-R&amp;D ex_typologies'!$J$8:$J$10,MATCH('Country-wise data'!FP130,'non-R&amp;D ex_typologies'!$F$8:$F$10,),)*'Country-wise data'!AG130</f>
        <v>3.0217284020627799</v>
      </c>
      <c r="AR130" s="55" cm="1">
        <f t="array" ref="AR130">INDEX('non-R&amp;D ex_typologies'!$J$8:$J$10,MATCH('Country-wise data'!FQ130,'non-R&amp;D ex_typologies'!$F$8:$F$10,),)*'Country-wise data'!AH130</f>
        <v>2.7855915200538113</v>
      </c>
      <c r="AS130" s="55" cm="1">
        <f t="array" ref="AS130">INDEX('non-R&amp;D ex_typologies'!$J$8:$J$10,MATCH('Country-wise data'!FR130,'non-R&amp;D ex_typologies'!$F$8:$F$10,),)*'Country-wise data'!AI130</f>
        <v>2.7488852928195064</v>
      </c>
      <c r="AT130" s="55" cm="1">
        <f t="array" ref="AT130">INDEX('non-R&amp;D ex_typologies'!$J$8:$J$10,MATCH('Country-wise data'!FS130,'non-R&amp;D ex_typologies'!$F$8:$F$10,),)*'Country-wise data'!AJ130</f>
        <v>2.6657636621014196</v>
      </c>
      <c r="AU130" s="55" cm="1">
        <f t="array" ref="AU130">INDEX('non-R&amp;D ex_typologies'!$J$8:$J$10,MATCH('Country-wise data'!FT130,'non-R&amp;D ex_typologies'!$F$8:$F$10,),)*'Country-wise data'!AK130</f>
        <v>2.5851554885695172</v>
      </c>
      <c r="AV130" s="55" cm="1">
        <f t="array" ref="AV130">INDEX('non-R&amp;D ex_typologies'!$J$8:$J$10,MATCH('Country-wise data'!FU130,'non-R&amp;D ex_typologies'!$F$8:$F$10,),)*'Country-wise data'!AL130</f>
        <v>2.5069847695398741</v>
      </c>
      <c r="AW130">
        <f t="shared" si="150"/>
        <v>36.299110232538062</v>
      </c>
      <c r="AX130" s="53">
        <f>INDEX('GDP deflators'!$AB$3:$AK$155,MATCH('Country-wise data'!$B130,'GDP deflators'!$B$3:$B$155,),MATCH('Country-wise data'!AX$3,'GDP deflators'!$D$2:$M$2,))</f>
        <v>66.414572946794848</v>
      </c>
      <c r="AY130" s="53">
        <f>INDEX('GDP deflators'!$AB$3:$AK$155,MATCH('Country-wise data'!$B130,'GDP deflators'!$B$3:$B$155,),MATCH('Country-wise data'!AY$3,'GDP deflators'!$D$2:$M$2,))</f>
        <v>75.077030807222428</v>
      </c>
      <c r="AZ130" s="53">
        <f>INDEX('GDP deflators'!$AB$3:$AK$155,MATCH('Country-wise data'!$B130,'GDP deflators'!$B$3:$B$155,),MATCH('Country-wise data'!AZ$3,'GDP deflators'!$D$2:$M$2,))</f>
        <v>77.064143969170033</v>
      </c>
      <c r="BA130" s="53">
        <f>INDEX('GDP deflators'!$AB$3:$AK$155,MATCH('Country-wise data'!$B130,'GDP deflators'!$B$3:$B$155,),MATCH('Country-wise data'!BA$3,'GDP deflators'!$D$2:$M$2,))</f>
        <v>91.748610974626786</v>
      </c>
      <c r="BB130" s="53">
        <f>INDEX('GDP deflators'!$AB$3:$AK$155,MATCH('Country-wise data'!$B130,'GDP deflators'!$B$3:$B$155,),MATCH('Country-wise data'!BB$3,'GDP deflators'!$D$2:$M$2,))</f>
        <v>91.098818554442147</v>
      </c>
      <c r="BC130" s="53">
        <f>INDEX('GDP deflators'!$AB$3:$AK$155,MATCH('Country-wise data'!$B130,'GDP deflators'!$B$3:$B$155,),MATCH('Country-wise data'!BC$3,'GDP deflators'!$D$2:$M$2,))</f>
        <v>97.519030036200917</v>
      </c>
      <c r="BD130" s="53">
        <f>INDEX('GDP deflators'!$AB$3:$AK$155,MATCH('Country-wise data'!$B130,'GDP deflators'!$B$3:$B$155,),MATCH('Country-wise data'!BD$3,'GDP deflators'!$D$2:$M$2,))</f>
        <v>97.677729048685222</v>
      </c>
      <c r="BE130" s="53">
        <f>INDEX('GDP deflators'!$AB$3:$AK$155,MATCH('Country-wise data'!$B130,'GDP deflators'!$B$3:$B$155,),MATCH('Country-wise data'!BE$3,'GDP deflators'!$D$2:$M$2,))</f>
        <v>98.691666803851547</v>
      </c>
      <c r="BF130" s="53">
        <f>INDEX('GDP deflators'!$AB$3:$AK$155,MATCH('Country-wise data'!$B130,'GDP deflators'!$B$3:$B$155,),MATCH('Country-wise data'!BF$3,'GDP deflators'!$D$2:$M$2,))</f>
        <v>96.930260830479739</v>
      </c>
      <c r="BG130" s="53">
        <f>INDEX('GDP deflators'!$AB$3:$AK$155,MATCH('Country-wise data'!$B130,'GDP deflators'!$B$3:$B$155,),MATCH('Country-wise data'!BG$3,'GDP deflators'!$D$2:$M$2,))</f>
        <v>100</v>
      </c>
      <c r="BH130" cm="1">
        <f t="array" ref="BH130">H130/(INDEX($AX130:$BG130,,MATCH(BH$3,$AX$3:$BG$3,))/100)</f>
        <v>23.667998306023286</v>
      </c>
      <c r="BI130" cm="1">
        <f t="array" ref="BI130">I130/(INDEX($AX130:$BG130,,MATCH(BI$3,$AX$3:$BG$3,))/100)</f>
        <v>23.398634457331323</v>
      </c>
      <c r="BJ130" cm="1">
        <f t="array" ref="BJ130">J130/(INDEX($AX130:$BG130,,MATCH(BJ$3,$AX$3:$BG$3,))/100)</f>
        <v>31.916269659518669</v>
      </c>
      <c r="BK130" cm="1">
        <f t="array" ref="BK130">K130/(INDEX($AX130:$BG130,,MATCH(BK$3,$AX$3:$BG$3,))/100)</f>
        <v>33.7977868772047</v>
      </c>
      <c r="BL130" cm="1">
        <f t="array" ref="BL130">L130/(INDEX($AX130:$BG130,,MATCH(BL$3,$AX$3:$BG$3,))/100)</f>
        <v>55.918398074017645</v>
      </c>
      <c r="BM130" cm="1">
        <f t="array" ref="BM130">M130/(INDEX($AX130:$BG130,,MATCH(BM$3,$AX$3:$BG$3,))/100)</f>
        <v>41.002253596202522</v>
      </c>
      <c r="BN130" cm="1">
        <f t="array" ref="BN130">N130/(INDEX($AX130:$BG130,,MATCH(BN$3,$AX$3:$BG$3,))/100)</f>
        <v>41.754349120536787</v>
      </c>
      <c r="BO130" cm="1">
        <f t="array" ref="BO130">O130/(INDEX($AX130:$BG130,,MATCH(BO$3,$AX$3:$BG$3,))/100)</f>
        <v>42.151881052612346</v>
      </c>
      <c r="BP130" cm="1">
        <f t="array" ref="BP130">P130/(INDEX($AX130:$BG130,,MATCH(BP$3,$AX$3:$BG$3,))/100)</f>
        <v>43.776217577923951</v>
      </c>
      <c r="BQ130" cm="1">
        <f t="array" ref="BQ130">Q130/(INDEX($AX130:$BG130,,MATCH(BQ$3,$AX$3:$BG$3,))/100)</f>
        <v>43.281049917600008</v>
      </c>
      <c r="BS130" cm="1">
        <f t="array" ref="BS130">S130/(INDEX($AX130:$BG130,,MATCH(BS$3,$AX$3:$BG$3,))/100)</f>
        <v>340.0030384610003</v>
      </c>
      <c r="BT130" cm="1">
        <f t="array" ref="BT130">T130/(INDEX($AX130:$BG130,,MATCH(BT$3,$AX$3:$BG$3,))/100)</f>
        <v>307.96034621251664</v>
      </c>
      <c r="BU130" cm="1">
        <f t="array" ref="BU130">U130/(INDEX($AX130:$BG130,,MATCH(BU$3,$AX$3:$BG$3,))/100)</f>
        <v>385.95146806404381</v>
      </c>
      <c r="BV130" cm="1">
        <f t="array" ref="BV130">V130/(INDEX($AX130:$BG130,,MATCH(BV$3,$AX$3:$BG$3,))/100)</f>
        <v>321.28055440699717</v>
      </c>
      <c r="BW130" cm="1">
        <f t="array" ref="BW130">W130/(INDEX($AX130:$BG130,,MATCH(BW$3,$AX$3:$BG$3,))/100)</f>
        <v>324.3882244459582</v>
      </c>
      <c r="BX130" cm="1">
        <f t="array" ref="BX130">X130/(INDEX($AX130:$BG130,,MATCH(BX$3,$AX$3:$BG$3,))/100)</f>
        <v>279.35114602644461</v>
      </c>
      <c r="BY130" cm="1">
        <f t="array" ref="BY130">Y130/(INDEX($AX130:$BG130,,MATCH(BY$3,$AX$3:$BG$3,))/100)</f>
        <v>275.22220020697603</v>
      </c>
      <c r="BZ130" cm="1">
        <f t="array" ref="BZ130">Z130/(INDEX($AX130:$BG130,,MATCH(BZ$3,$AX$3:$BG$3,))/100)</f>
        <v>262.97096442378813</v>
      </c>
      <c r="CA130" cm="1">
        <f t="array" ref="CA130">AA130/(INDEX($AX130:$BG130,,MATCH(CA$3,$AX$3:$BG$3,))/100)</f>
        <v>266.10640762754605</v>
      </c>
      <c r="CB130" cm="1">
        <f t="array" ref="CB130">AB130/(INDEX($AX130:$BG130,,MATCH(CB$3,$AX$3:$BG$3,))/100)</f>
        <v>263.09638769999998</v>
      </c>
      <c r="CC130" cm="1">
        <f t="array" ref="CC130">AC130/(INDEX($AX130:$BG130,,MATCH(CC$3,$AX$3:$BG$3,))/100)</f>
        <v>1.1900106346135009</v>
      </c>
      <c r="CD130" cm="1">
        <f t="array" ref="CD130">AD130/(INDEX($AX130:$BG130,,MATCH(CD$3,$AX$3:$BG$3,))/100)</f>
        <v>1.0778612117438082</v>
      </c>
      <c r="CE130" cm="1">
        <f t="array" ref="CE130">AE130/(INDEX($AX130:$BG130,,MATCH(CE$3,$AX$3:$BG$3,))/100)</f>
        <v>1.3508301382241534</v>
      </c>
      <c r="CF130" cm="1">
        <f t="array" ref="CF130">AF130/(INDEX($AX130:$BG130,,MATCH(CF$3,$AX$3:$BG$3,))/100)</f>
        <v>1.1244819404244901</v>
      </c>
      <c r="CG130" cm="1">
        <f t="array" ref="CG130">AG130/(INDEX($AX130:$BG130,,MATCH(CG$3,$AX$3:$BG$3,))/100)</f>
        <v>1.1353587855608536</v>
      </c>
      <c r="CH130" cm="1">
        <f t="array" ref="CH130">AH130/(INDEX($AX130:$BG130,,MATCH(CH$3,$AX$3:$BG$3,))/100)</f>
        <v>0.97772901109255594</v>
      </c>
      <c r="CI130" cm="1">
        <f t="array" ref="CI130">AI130/(INDEX($AX130:$BG130,,MATCH(CI$3,$AX$3:$BG$3,))/100)</f>
        <v>0.96327770072441599</v>
      </c>
      <c r="CJ130" cm="1">
        <f t="array" ref="CJ130">AJ130/(INDEX($AX130:$BG130,,MATCH(CJ$3,$AX$3:$BG$3,))/100)</f>
        <v>0.92455255438332595</v>
      </c>
      <c r="CK130" cm="1">
        <f t="array" ref="CK130">AK130/(INDEX($AX130:$BG130,,MATCH(CK$3,$AX$3:$BG$3,))/100)</f>
        <v>0.912888489632386</v>
      </c>
      <c r="CL130" cm="1">
        <f t="array" ref="CL130">AL130/(INDEX($AX130:$BG130,,MATCH(CL$3,$AX$3:$BG$3,))/100)</f>
        <v>0.85810837084787717</v>
      </c>
      <c r="CM130" cm="1">
        <f t="array" ref="CM130">AM130/(INDEX($AX130:$BG130,,MATCH(CM$3,$AX$3:$BG$3,))/100)</f>
        <v>3.4766454190614162</v>
      </c>
      <c r="CN130" cm="1">
        <f t="array" ref="CN130">AN130/(INDEX($AX130:$BG130,,MATCH(CN$3,$AX$3:$BG$3,))/100)</f>
        <v>3.1489981141304528</v>
      </c>
      <c r="CO130" cm="1">
        <f t="array" ref="CO130">AO130/(INDEX($AX130:$BG130,,MATCH(CO$3,$AX$3:$BG$3,))/100)</f>
        <v>3.9464835652602508</v>
      </c>
      <c r="CP130" cm="1">
        <f t="array" ref="CP130">AP130/(INDEX($AX130:$BG130,,MATCH(CP$3,$AX$3:$BG$3,))/100)</f>
        <v>3.2852017228096648</v>
      </c>
      <c r="CQ130" cm="1">
        <f t="array" ref="CQ130">AQ130/(INDEX($AX130:$BG130,,MATCH(CQ$3,$AX$3:$BG$3,))/100)</f>
        <v>3.3169786941385473</v>
      </c>
      <c r="CR130" cm="1">
        <f t="array" ref="CR130">AR130/(INDEX($AX130:$BG130,,MATCH(CR$3,$AX$3:$BG$3,))/100)</f>
        <v>2.8564594202995526</v>
      </c>
      <c r="CS130" cm="1">
        <f t="array" ref="CS130">AS130/(INDEX($AX130:$BG130,,MATCH(CS$3,$AX$3:$BG$3,))/100)</f>
        <v>2.8142395606365782</v>
      </c>
      <c r="CT130" cm="1">
        <f t="array" ref="CT130">AT130/(INDEX($AX130:$BG130,,MATCH(CT$3,$AX$3:$BG$3,))/100)</f>
        <v>2.701103090496578</v>
      </c>
      <c r="CU130" cm="1">
        <f t="array" ref="CU130">AU130/(INDEX($AX130:$BG130,,MATCH(CU$3,$AX$3:$BG$3,))/100)</f>
        <v>2.6670262376479794</v>
      </c>
      <c r="CV130" cm="1">
        <f t="array" ref="CV130">AV130/(INDEX($AX130:$BG130,,MATCH(CV$3,$AX$3:$BG$3,))/100)</f>
        <v>2.5069847695398741</v>
      </c>
      <c r="CW130">
        <f t="shared" si="151"/>
        <v>41.23521943126827</v>
      </c>
      <c r="CX130">
        <f>IFERROR(1/INDEX('exch rates'!$BC$5:$BL$268,MATCH('Country-wise data'!$B130,'exch rates'!$A$5:$A$268,),MATCH(CX$3,'exch rates'!$BC$4:$BL$4,)),1)</f>
        <v>1</v>
      </c>
      <c r="CY130">
        <f>IFERROR(1/INDEX('exch rates'!$BC$5:$BL$268,MATCH('Country-wise data'!$B130,'exch rates'!$A$5:$A$268,),MATCH(CY$3,'exch rates'!$BC$4:$BL$4,)),1)</f>
        <v>1</v>
      </c>
      <c r="CZ130">
        <f>IFERROR(1/INDEX('exch rates'!$BC$5:$BL$268,MATCH('Country-wise data'!$B130,'exch rates'!$A$5:$A$268,),MATCH(CZ$3,'exch rates'!$BC$4:$BL$4,)),1)</f>
        <v>1</v>
      </c>
      <c r="DA130">
        <f>IFERROR(1/INDEX('exch rates'!$BC$5:$BL$268,MATCH('Country-wise data'!$B130,'exch rates'!$A$5:$A$268,),MATCH(DA$3,'exch rates'!$BC$4:$BL$4,)),1)</f>
        <v>1</v>
      </c>
      <c r="DB130">
        <f>IFERROR(1/INDEX('exch rates'!$BC$5:$BL$268,MATCH('Country-wise data'!$B130,'exch rates'!$A$5:$A$268,),MATCH(DB$3,'exch rates'!$BC$4:$BL$4,)),1)</f>
        <v>1</v>
      </c>
      <c r="DC130">
        <f>IFERROR(1/INDEX('exch rates'!$BC$5:$BL$268,MATCH('Country-wise data'!$B130,'exch rates'!$A$5:$A$268,),MATCH(DC$3,'exch rates'!$BC$4:$BL$4,)),1)</f>
        <v>1</v>
      </c>
      <c r="DD130">
        <f>IFERROR(1/INDEX('exch rates'!$BC$5:$BL$268,MATCH('Country-wise data'!$B130,'exch rates'!$A$5:$A$268,),MATCH(DD$3,'exch rates'!$BC$4:$BL$4,)),1)</f>
        <v>1</v>
      </c>
      <c r="DE130">
        <f>IFERROR(1/INDEX('exch rates'!$BC$5:$BL$268,MATCH('Country-wise data'!$B130,'exch rates'!$A$5:$A$268,),MATCH(DE$3,'exch rates'!$BC$4:$BL$4,)),1)</f>
        <v>1</v>
      </c>
      <c r="DF130">
        <f>IFERROR(1/INDEX('exch rates'!$BC$5:$BL$268,MATCH('Country-wise data'!$B130,'exch rates'!$A$5:$A$268,),MATCH(DF$3,'exch rates'!$BC$4:$BL$4,)),1)</f>
        <v>1</v>
      </c>
      <c r="DG130">
        <f>IFERROR(1/INDEX('exch rates'!$BC$5:$BL$268,MATCH('Country-wise data'!$B130,'exch rates'!$A$5:$A$268,),MATCH(DG$3,'exch rates'!$BC$4:$BL$4,)),1)</f>
        <v>1</v>
      </c>
      <c r="DH130" cm="1">
        <f t="array" ref="DH130">(BH130/INDEX($CX130:$DG130,,MATCH(DH$3,$CX$3:$DG$3,)))*$DG130</f>
        <v>23.667998306023286</v>
      </c>
      <c r="DI130" cm="1">
        <f t="array" ref="DI130">(BI130/INDEX($CX130:$DG130,,MATCH(DI$3,$CX$3:$DG$3,)))*$DG130</f>
        <v>23.398634457331323</v>
      </c>
      <c r="DJ130" cm="1">
        <f t="array" ref="DJ130">(BJ130/INDEX($CX130:$DG130,,MATCH(DJ$3,$CX$3:$DG$3,)))*$DG130</f>
        <v>31.916269659518669</v>
      </c>
      <c r="DK130" cm="1">
        <f t="array" ref="DK130">(BK130/INDEX($CX130:$DG130,,MATCH(DK$3,$CX$3:$DG$3,)))*$DG130</f>
        <v>33.7977868772047</v>
      </c>
      <c r="DL130" cm="1">
        <f t="array" ref="DL130">(BL130/INDEX($CX130:$DG130,,MATCH(DL$3,$CX$3:$DG$3,)))*$DG130</f>
        <v>55.918398074017645</v>
      </c>
      <c r="DM130" cm="1">
        <f t="array" ref="DM130">(BM130/INDEX($CX130:$DG130,,MATCH(DM$3,$CX$3:$DG$3,)))*$DG130</f>
        <v>41.002253596202522</v>
      </c>
      <c r="DN130" cm="1">
        <f t="array" ref="DN130">(BN130/INDEX($CX130:$DG130,,MATCH(DN$3,$CX$3:$DG$3,)))*$DG130</f>
        <v>41.754349120536787</v>
      </c>
      <c r="DO130" cm="1">
        <f t="array" ref="DO130">(BO130/INDEX($CX130:$DG130,,MATCH(DO$3,$CX$3:$DG$3,)))*$DG130</f>
        <v>42.151881052612346</v>
      </c>
      <c r="DP130" cm="1">
        <f t="array" ref="DP130">(BP130/INDEX($CX130:$DG130,,MATCH(DP$3,$CX$3:$DG$3,)))*$DG130</f>
        <v>43.776217577923951</v>
      </c>
      <c r="DQ130" cm="1">
        <f t="array" ref="DQ130">(BQ130/INDEX($CX130:$DG130,,MATCH(DQ$3,$CX$3:$DG$3,)))*$DG130</f>
        <v>43.281049917600008</v>
      </c>
      <c r="DS130" cm="1">
        <f t="array" ref="DS130">(BS130/INDEX($CX130:$DG130,,MATCH(DS$3,$CX$3:$DG$3,)))*$DG130</f>
        <v>340.0030384610003</v>
      </c>
      <c r="DT130" cm="1">
        <f t="array" ref="DT130">(BT130/INDEX($CX130:$DG130,,MATCH(DT$3,$CX$3:$DG$3,)))*$DG130</f>
        <v>307.96034621251664</v>
      </c>
      <c r="DU130" cm="1">
        <f t="array" ref="DU130">(BU130/INDEX($CX130:$DG130,,MATCH(DU$3,$CX$3:$DG$3,)))*$DG130</f>
        <v>385.95146806404381</v>
      </c>
      <c r="DV130" cm="1">
        <f t="array" ref="DV130">(BV130/INDEX($CX130:$DG130,,MATCH(DV$3,$CX$3:$DG$3,)))*$DG130</f>
        <v>321.28055440699717</v>
      </c>
      <c r="DW130" cm="1">
        <f t="array" ref="DW130">(BW130/INDEX($CX130:$DG130,,MATCH(DW$3,$CX$3:$DG$3,)))*$DG130</f>
        <v>324.3882244459582</v>
      </c>
      <c r="DX130" cm="1">
        <f t="array" ref="DX130">(BX130/INDEX($CX130:$DG130,,MATCH(DX$3,$CX$3:$DG$3,)))*$DG130</f>
        <v>279.35114602644461</v>
      </c>
      <c r="DY130" cm="1">
        <f t="array" ref="DY130">(BY130/INDEX($CX130:$DG130,,MATCH(DY$3,$CX$3:$DG$3,)))*$DG130</f>
        <v>275.22220020697603</v>
      </c>
      <c r="DZ130" cm="1">
        <f t="array" ref="DZ130">(BZ130/INDEX($CX130:$DG130,,MATCH(DZ$3,$CX$3:$DG$3,)))*$DG130</f>
        <v>262.97096442378813</v>
      </c>
      <c r="EA130" cm="1">
        <f t="array" ref="EA130">(CA130/INDEX($CX130:$DG130,,MATCH(EA$3,$CX$3:$DG$3,)))*$DG130</f>
        <v>266.10640762754605</v>
      </c>
      <c r="EB130" cm="1">
        <f t="array" ref="EB130">(CB130/INDEX($CX130:$DG130,,MATCH(EB$3,$CX$3:$DG$3,)))*$DG130</f>
        <v>263.09638769999998</v>
      </c>
      <c r="EC130" s="53" cm="1">
        <f t="array" ref="EC130">(CC130/INDEX($CX130:$DG130,,MATCH(EC$3,$CX$3:$DG$3,)))*$DG130</f>
        <v>1.1900106346135009</v>
      </c>
      <c r="ED130" cm="1">
        <f t="array" ref="ED130">(CD130/INDEX($CX130:$DG130,,MATCH(ED$3,$CX$3:$DG$3,)))*$DG130</f>
        <v>1.0778612117438082</v>
      </c>
      <c r="EE130" cm="1">
        <f t="array" ref="EE130">(CE130/INDEX($CX130:$DG130,,MATCH(EE$3,$CX$3:$DG$3,)))*$DG130</f>
        <v>1.3508301382241534</v>
      </c>
      <c r="EF130" cm="1">
        <f t="array" ref="EF130">(CF130/INDEX($CX130:$DG130,,MATCH(EF$3,$CX$3:$DG$3,)))*$DG130</f>
        <v>1.1244819404244901</v>
      </c>
      <c r="EG130" cm="1">
        <f t="array" ref="EG130">(CG130/INDEX($CX130:$DG130,,MATCH(EG$3,$CX$3:$DG$3,)))*$DG130</f>
        <v>1.1353587855608536</v>
      </c>
      <c r="EH130" cm="1">
        <f t="array" ref="EH130">(CH130/INDEX($CX130:$DG130,,MATCH(EH$3,$CX$3:$DG$3,)))*$DG130</f>
        <v>0.97772901109255594</v>
      </c>
      <c r="EI130" cm="1">
        <f t="array" ref="EI130">(CI130/INDEX($CX130:$DG130,,MATCH(EI$3,$CX$3:$DG$3,)))*$DG130</f>
        <v>0.96327770072441599</v>
      </c>
      <c r="EJ130" cm="1">
        <f t="array" ref="EJ130">(CJ130/INDEX($CX130:$DG130,,MATCH(EJ$3,$CX$3:$DG$3,)))*$DG130</f>
        <v>0.92455255438332595</v>
      </c>
      <c r="EK130" cm="1">
        <f t="array" ref="EK130">(CK130/INDEX($CX130:$DG130,,MATCH(EK$3,$CX$3:$DG$3,)))*$DG130</f>
        <v>0.912888489632386</v>
      </c>
      <c r="EL130" cm="1">
        <f t="array" ref="EL130">(CL130/INDEX($CX130:$DG130,,MATCH(EL$3,$CX$3:$DG$3,)))*$DG130</f>
        <v>0.85810837084787717</v>
      </c>
      <c r="EM130" cm="1">
        <f t="array" ref="EM130">(CM130/INDEX($CX130:$DG130,,MATCH(EM$3,$CX$3:$DG$3,)))*$DG130</f>
        <v>3.4766454190614162</v>
      </c>
      <c r="EN130" cm="1">
        <f t="array" ref="EN130">(CN130/INDEX($CX130:$DG130,,MATCH(EN$3,$CX$3:$DG$3,)))*$DG130</f>
        <v>3.1489981141304528</v>
      </c>
      <c r="EO130" cm="1">
        <f t="array" ref="EO130">(CO130/INDEX($CX130:$DG130,,MATCH(EO$3,$CX$3:$DG$3,)))*$DG130</f>
        <v>3.9464835652602508</v>
      </c>
      <c r="EP130" cm="1">
        <f t="array" ref="EP130">(CP130/INDEX($CX130:$DG130,,MATCH(EP$3,$CX$3:$DG$3,)))*$DG130</f>
        <v>3.2852017228096648</v>
      </c>
      <c r="EQ130" cm="1">
        <f t="array" ref="EQ130">(CQ130/INDEX($CX130:$DG130,,MATCH(EQ$3,$CX$3:$DG$3,)))*$DG130</f>
        <v>3.3169786941385473</v>
      </c>
      <c r="ER130" cm="1">
        <f t="array" ref="ER130">(CR130/INDEX($CX130:$DG130,,MATCH(ER$3,$CX$3:$DG$3,)))*$DG130</f>
        <v>2.8564594202995526</v>
      </c>
      <c r="ES130" cm="1">
        <f t="array" ref="ES130">(CS130/INDEX($CX130:$DG130,,MATCH(ES$3,$CX$3:$DG$3,)))*$DG130</f>
        <v>2.8142395606365782</v>
      </c>
      <c r="ET130" cm="1">
        <f t="array" ref="ET130">(CT130/INDEX($CX130:$DG130,,MATCH(ET$3,$CX$3:$DG$3,)))*$DG130</f>
        <v>2.701103090496578</v>
      </c>
      <c r="EU130" cm="1">
        <f t="array" ref="EU130">(CU130/INDEX($CX130:$DG130,,MATCH(EU$3,$CX$3:$DG$3,)))*$DG130</f>
        <v>2.6670262376479794</v>
      </c>
      <c r="EV130" cm="1">
        <f t="array" ref="EV130">(CV130/INDEX($CX130:$DG130,,MATCH(EV$3,$CX$3:$DG$3,)))*$DG130</f>
        <v>2.5069847695398741</v>
      </c>
      <c r="EW130">
        <f t="shared" si="94"/>
        <v>41.23521943126827</v>
      </c>
      <c r="EY130" s="96">
        <f t="shared" si="152"/>
        <v>3.4999999999999996E-3</v>
      </c>
      <c r="EZ130" s="96">
        <f t="shared" si="153"/>
        <v>3.4999999999999992E-3</v>
      </c>
      <c r="FA130" s="96">
        <f t="shared" si="154"/>
        <v>3.4999999999999996E-3</v>
      </c>
      <c r="FB130" s="96">
        <f t="shared" si="155"/>
        <v>3.5000000000000001E-3</v>
      </c>
      <c r="FC130" s="96">
        <f t="shared" si="156"/>
        <v>3.4999999999999996E-3</v>
      </c>
      <c r="FD130" s="96">
        <f t="shared" si="157"/>
        <v>3.4999999999999996E-3</v>
      </c>
      <c r="FE130" s="96">
        <f t="shared" si="158"/>
        <v>3.4999999999999996E-3</v>
      </c>
      <c r="FF130" s="96">
        <f t="shared" si="159"/>
        <v>3.5157971010570314E-3</v>
      </c>
      <c r="FG130" s="96">
        <f t="shared" si="160"/>
        <v>3.4305393010682552E-3</v>
      </c>
      <c r="FH130" s="96">
        <f t="shared" si="161"/>
        <v>3.2615741263097441E-3</v>
      </c>
      <c r="FJ130" s="96">
        <f t="shared" si="106"/>
        <v>302.63307375752709</v>
      </c>
      <c r="FK130" s="96" t="str">
        <f>IF(AND('Country-wise data'!FJ130&gt;'non-R&amp;D ex_typologies'!$C$17,'Country-wise data'!FJ130&lt;'non-R&amp;D ex_typologies'!$D$17),"Small",IF(AND('Country-wise data'!FJ130&gt;'non-R&amp;D ex_typologies'!$E$17,'Country-wise data'!$FJ$4&lt;'non-R&amp;D ex_typologies'!$F$17),"Medium","Large"))</f>
        <v>Small</v>
      </c>
      <c r="FL130" t="str">
        <f>IF($FK130='non-R&amp;D ex_typologies'!$C$16,IF(AND('Country-wise data'!EY130&gt;'non-R&amp;D ex_typologies'!$C$21,'Country-wise data'!EY130&lt;'non-R&amp;D ex_typologies'!$D$21),'non-R&amp;D ex_typologies'!$B$21,IF(AND('Country-wise data'!EY130&gt;'non-R&amp;D ex_typologies'!$C$19,'Country-wise data'!EY130&lt;'non-R&amp;D ex_typologies'!$D$19),'non-R&amp;D ex_typologies'!$B$19,'non-R&amp;D ex_typologies'!$B$20)),IF($FK130='non-R&amp;D ex_typologies'!$E$16,IF(AND('Country-wise data'!EY130&gt;'non-R&amp;D ex_typologies'!$E$21,'Country-wise data'!EY130&lt;'non-R&amp;D ex_typologies'!$F$21),'non-R&amp;D ex_typologies'!$B$21,IF(AND('Country-wise data'!EY130&gt;'non-R&amp;D ex_typologies'!$E$19,'Country-wise data'!EY130&lt;'non-R&amp;D ex_typologies'!$F$19),'non-R&amp;D ex_typologies'!$B$19,'non-R&amp;D ex_typologies'!$B$20)),IF(AND('Country-wise data'!EY130&gt;'non-R&amp;D ex_typologies'!$G$21,'Country-wise data'!EY130&lt;'non-R&amp;D ex_typologies'!$H$21),'non-R&amp;D ex_typologies'!$B$21,IF(AND('Country-wise data'!EY130&gt;'non-R&amp;D ex_typologies'!$G$19,'Country-wise data'!EY130&lt;'non-R&amp;D ex_typologies'!$H$19),'non-R&amp;D ex_typologies'!$B$19,'non-R&amp;D ex_typologies'!$B$20))))</f>
        <v>Program heavy</v>
      </c>
      <c r="FM130" t="str">
        <f>IF($FK130='non-R&amp;D ex_typologies'!$C$16,IF(AND('Country-wise data'!EZ130&gt;'non-R&amp;D ex_typologies'!$C$21,'Country-wise data'!EZ130&lt;'non-R&amp;D ex_typologies'!$D$21),'non-R&amp;D ex_typologies'!$B$21,IF(AND('Country-wise data'!EZ130&gt;'non-R&amp;D ex_typologies'!$C$19,'Country-wise data'!EZ130&lt;'non-R&amp;D ex_typologies'!$D$19),'non-R&amp;D ex_typologies'!$B$19,'non-R&amp;D ex_typologies'!$B$20)),IF($FK130='non-R&amp;D ex_typologies'!$E$16,IF(AND('Country-wise data'!EZ130&gt;'non-R&amp;D ex_typologies'!$E$21,'Country-wise data'!EZ130&lt;'non-R&amp;D ex_typologies'!$F$21),'non-R&amp;D ex_typologies'!$B$21,IF(AND('Country-wise data'!EZ130&gt;'non-R&amp;D ex_typologies'!$E$19,'Country-wise data'!EZ130&lt;'non-R&amp;D ex_typologies'!$F$19),'non-R&amp;D ex_typologies'!$B$19,'non-R&amp;D ex_typologies'!$B$20)),IF(AND('Country-wise data'!EZ130&gt;'non-R&amp;D ex_typologies'!$G$21,'Country-wise data'!EZ130&lt;'non-R&amp;D ex_typologies'!$H$21),'non-R&amp;D ex_typologies'!$B$21,IF(AND('Country-wise data'!EZ130&gt;'non-R&amp;D ex_typologies'!$G$19,'Country-wise data'!EZ130&lt;'non-R&amp;D ex_typologies'!$H$19),'non-R&amp;D ex_typologies'!$B$19,'non-R&amp;D ex_typologies'!$B$20))))</f>
        <v>Program heavy</v>
      </c>
      <c r="FN130" t="str">
        <f>IF($FK130='non-R&amp;D ex_typologies'!$C$16,IF(AND('Country-wise data'!FA130&gt;'non-R&amp;D ex_typologies'!$C$21,'Country-wise data'!FA130&lt;'non-R&amp;D ex_typologies'!$D$21),'non-R&amp;D ex_typologies'!$B$21,IF(AND('Country-wise data'!FA130&gt;'non-R&amp;D ex_typologies'!$C$19,'Country-wise data'!FA130&lt;'non-R&amp;D ex_typologies'!$D$19),'non-R&amp;D ex_typologies'!$B$19,'non-R&amp;D ex_typologies'!$B$20)),IF($FK130='non-R&amp;D ex_typologies'!$E$16,IF(AND('Country-wise data'!FA130&gt;'non-R&amp;D ex_typologies'!$E$21,'Country-wise data'!FA130&lt;'non-R&amp;D ex_typologies'!$F$21),'non-R&amp;D ex_typologies'!$B$21,IF(AND('Country-wise data'!FA130&gt;'non-R&amp;D ex_typologies'!$E$19,'Country-wise data'!FA130&lt;'non-R&amp;D ex_typologies'!$F$19),'non-R&amp;D ex_typologies'!$B$19,'non-R&amp;D ex_typologies'!$B$20)),IF(AND('Country-wise data'!FA130&gt;'non-R&amp;D ex_typologies'!$G$21,'Country-wise data'!FA130&lt;'non-R&amp;D ex_typologies'!$H$21),'non-R&amp;D ex_typologies'!$B$21,IF(AND('Country-wise data'!FA130&gt;'non-R&amp;D ex_typologies'!$G$19,'Country-wise data'!FA130&lt;'non-R&amp;D ex_typologies'!$H$19),'non-R&amp;D ex_typologies'!$B$19,'non-R&amp;D ex_typologies'!$B$20))))</f>
        <v>Program heavy</v>
      </c>
      <c r="FO130" t="str">
        <f>IF($FK130='non-R&amp;D ex_typologies'!$C$16,IF(AND('Country-wise data'!FB130&gt;'non-R&amp;D ex_typologies'!$C$21,'Country-wise data'!FB130&lt;'non-R&amp;D ex_typologies'!$D$21),'non-R&amp;D ex_typologies'!$B$21,IF(AND('Country-wise data'!FB130&gt;'non-R&amp;D ex_typologies'!$C$19,'Country-wise data'!FB130&lt;'non-R&amp;D ex_typologies'!$D$19),'non-R&amp;D ex_typologies'!$B$19,'non-R&amp;D ex_typologies'!$B$20)),IF($FK130='non-R&amp;D ex_typologies'!$E$16,IF(AND('Country-wise data'!FB130&gt;'non-R&amp;D ex_typologies'!$E$21,'Country-wise data'!FB130&lt;'non-R&amp;D ex_typologies'!$F$21),'non-R&amp;D ex_typologies'!$B$21,IF(AND('Country-wise data'!FB130&gt;'non-R&amp;D ex_typologies'!$E$19,'Country-wise data'!FB130&lt;'non-R&amp;D ex_typologies'!$F$19),'non-R&amp;D ex_typologies'!$B$19,'non-R&amp;D ex_typologies'!$B$20)),IF(AND('Country-wise data'!FB130&gt;'non-R&amp;D ex_typologies'!$G$21,'Country-wise data'!FB130&lt;'non-R&amp;D ex_typologies'!$H$21),'non-R&amp;D ex_typologies'!$B$21,IF(AND('Country-wise data'!FB130&gt;'non-R&amp;D ex_typologies'!$G$19,'Country-wise data'!FB130&lt;'non-R&amp;D ex_typologies'!$H$19),'non-R&amp;D ex_typologies'!$B$19,'non-R&amp;D ex_typologies'!$B$20))))</f>
        <v>Program heavy</v>
      </c>
      <c r="FP130" t="str">
        <f>IF($FK130='non-R&amp;D ex_typologies'!$C$16,IF(AND('Country-wise data'!FC130&gt;'non-R&amp;D ex_typologies'!$C$21,'Country-wise data'!FC130&lt;'non-R&amp;D ex_typologies'!$D$21),'non-R&amp;D ex_typologies'!$B$21,IF(AND('Country-wise data'!FC130&gt;'non-R&amp;D ex_typologies'!$C$19,'Country-wise data'!FC130&lt;'non-R&amp;D ex_typologies'!$D$19),'non-R&amp;D ex_typologies'!$B$19,'non-R&amp;D ex_typologies'!$B$20)),IF($FK130='non-R&amp;D ex_typologies'!$E$16,IF(AND('Country-wise data'!FC130&gt;'non-R&amp;D ex_typologies'!$E$21,'Country-wise data'!FC130&lt;'non-R&amp;D ex_typologies'!$F$21),'non-R&amp;D ex_typologies'!$B$21,IF(AND('Country-wise data'!FC130&gt;'non-R&amp;D ex_typologies'!$E$19,'Country-wise data'!FC130&lt;'non-R&amp;D ex_typologies'!$F$19),'non-R&amp;D ex_typologies'!$B$19,'non-R&amp;D ex_typologies'!$B$20)),IF(AND('Country-wise data'!FC130&gt;'non-R&amp;D ex_typologies'!$G$21,'Country-wise data'!FC130&lt;'non-R&amp;D ex_typologies'!$H$21),'non-R&amp;D ex_typologies'!$B$21,IF(AND('Country-wise data'!FC130&gt;'non-R&amp;D ex_typologies'!$G$19,'Country-wise data'!FC130&lt;'non-R&amp;D ex_typologies'!$H$19),'non-R&amp;D ex_typologies'!$B$19,'non-R&amp;D ex_typologies'!$B$20))))</f>
        <v>Program heavy</v>
      </c>
      <c r="FQ130" t="str">
        <f>IF($FK130='non-R&amp;D ex_typologies'!$C$16,IF(AND('Country-wise data'!FD130&gt;'non-R&amp;D ex_typologies'!$C$21,'Country-wise data'!FD130&lt;'non-R&amp;D ex_typologies'!$D$21),'non-R&amp;D ex_typologies'!$B$21,IF(AND('Country-wise data'!FD130&gt;'non-R&amp;D ex_typologies'!$C$19,'Country-wise data'!FD130&lt;'non-R&amp;D ex_typologies'!$D$19),'non-R&amp;D ex_typologies'!$B$19,'non-R&amp;D ex_typologies'!$B$20)),IF($FK130='non-R&amp;D ex_typologies'!$E$16,IF(AND('Country-wise data'!FD130&gt;'non-R&amp;D ex_typologies'!$E$21,'Country-wise data'!FD130&lt;'non-R&amp;D ex_typologies'!$F$21),'non-R&amp;D ex_typologies'!$B$21,IF(AND('Country-wise data'!FD130&gt;'non-R&amp;D ex_typologies'!$E$19,'Country-wise data'!FD130&lt;'non-R&amp;D ex_typologies'!$F$19),'non-R&amp;D ex_typologies'!$B$19,'non-R&amp;D ex_typologies'!$B$20)),IF(AND('Country-wise data'!FD130&gt;'non-R&amp;D ex_typologies'!$G$21,'Country-wise data'!FD130&lt;'non-R&amp;D ex_typologies'!$H$21),'non-R&amp;D ex_typologies'!$B$21,IF(AND('Country-wise data'!FD130&gt;'non-R&amp;D ex_typologies'!$G$19,'Country-wise data'!FD130&lt;'non-R&amp;D ex_typologies'!$H$19),'non-R&amp;D ex_typologies'!$B$19,'non-R&amp;D ex_typologies'!$B$20))))</f>
        <v>Program heavy</v>
      </c>
      <c r="FR130" t="str">
        <f>IF($FK130='non-R&amp;D ex_typologies'!$C$16,IF(AND('Country-wise data'!FE130&gt;'non-R&amp;D ex_typologies'!$C$21,'Country-wise data'!FE130&lt;'non-R&amp;D ex_typologies'!$D$21),'non-R&amp;D ex_typologies'!$B$21,IF(AND('Country-wise data'!FE130&gt;'non-R&amp;D ex_typologies'!$C$19,'Country-wise data'!FE130&lt;'non-R&amp;D ex_typologies'!$D$19),'non-R&amp;D ex_typologies'!$B$19,'non-R&amp;D ex_typologies'!$B$20)),IF($FK130='non-R&amp;D ex_typologies'!$E$16,IF(AND('Country-wise data'!FE130&gt;'non-R&amp;D ex_typologies'!$E$21,'Country-wise data'!FE130&lt;'non-R&amp;D ex_typologies'!$F$21),'non-R&amp;D ex_typologies'!$B$21,IF(AND('Country-wise data'!FE130&gt;'non-R&amp;D ex_typologies'!$E$19,'Country-wise data'!FE130&lt;'non-R&amp;D ex_typologies'!$F$19),'non-R&amp;D ex_typologies'!$B$19,'non-R&amp;D ex_typologies'!$B$20)),IF(AND('Country-wise data'!FE130&gt;'non-R&amp;D ex_typologies'!$G$21,'Country-wise data'!FE130&lt;'non-R&amp;D ex_typologies'!$H$21),'non-R&amp;D ex_typologies'!$B$21,IF(AND('Country-wise data'!FE130&gt;'non-R&amp;D ex_typologies'!$G$19,'Country-wise data'!FE130&lt;'non-R&amp;D ex_typologies'!$H$19),'non-R&amp;D ex_typologies'!$B$19,'non-R&amp;D ex_typologies'!$B$20))))</f>
        <v>Program heavy</v>
      </c>
      <c r="FS130" t="str">
        <f>IF($FK130='non-R&amp;D ex_typologies'!$C$16,IF(AND('Country-wise data'!FF130&gt;'non-R&amp;D ex_typologies'!$C$21,'Country-wise data'!FF130&lt;'non-R&amp;D ex_typologies'!$D$21),'non-R&amp;D ex_typologies'!$B$21,IF(AND('Country-wise data'!FF130&gt;'non-R&amp;D ex_typologies'!$C$19,'Country-wise data'!FF130&lt;'non-R&amp;D ex_typologies'!$D$19),'non-R&amp;D ex_typologies'!$B$19,'non-R&amp;D ex_typologies'!$B$20)),IF($FK130='non-R&amp;D ex_typologies'!$E$16,IF(AND('Country-wise data'!FF130&gt;'non-R&amp;D ex_typologies'!$E$21,'Country-wise data'!FF130&lt;'non-R&amp;D ex_typologies'!$F$21),'non-R&amp;D ex_typologies'!$B$21,IF(AND('Country-wise data'!FF130&gt;'non-R&amp;D ex_typologies'!$E$19,'Country-wise data'!FF130&lt;'non-R&amp;D ex_typologies'!$F$19),'non-R&amp;D ex_typologies'!$B$19,'non-R&amp;D ex_typologies'!$B$20)),IF(AND('Country-wise data'!FF130&gt;'non-R&amp;D ex_typologies'!$G$21,'Country-wise data'!FF130&lt;'non-R&amp;D ex_typologies'!$H$21),'non-R&amp;D ex_typologies'!$B$21,IF(AND('Country-wise data'!FF130&gt;'non-R&amp;D ex_typologies'!$G$19,'Country-wise data'!FF130&lt;'non-R&amp;D ex_typologies'!$H$19),'non-R&amp;D ex_typologies'!$B$19,'non-R&amp;D ex_typologies'!$B$20))))</f>
        <v>Program heavy</v>
      </c>
      <c r="FT130" t="str">
        <f>IF($FK130='non-R&amp;D ex_typologies'!$C$16,IF(AND('Country-wise data'!FG130&gt;'non-R&amp;D ex_typologies'!$C$21,'Country-wise data'!FG130&lt;'non-R&amp;D ex_typologies'!$D$21),'non-R&amp;D ex_typologies'!$B$21,IF(AND('Country-wise data'!FG130&gt;'non-R&amp;D ex_typologies'!$C$19,'Country-wise data'!FG130&lt;'non-R&amp;D ex_typologies'!$D$19),'non-R&amp;D ex_typologies'!$B$19,'non-R&amp;D ex_typologies'!$B$20)),IF($FK130='non-R&amp;D ex_typologies'!$E$16,IF(AND('Country-wise data'!FG130&gt;'non-R&amp;D ex_typologies'!$E$21,'Country-wise data'!FG130&lt;'non-R&amp;D ex_typologies'!$F$21),'non-R&amp;D ex_typologies'!$B$21,IF(AND('Country-wise data'!FG130&gt;'non-R&amp;D ex_typologies'!$E$19,'Country-wise data'!FG130&lt;'non-R&amp;D ex_typologies'!$F$19),'non-R&amp;D ex_typologies'!$B$19,'non-R&amp;D ex_typologies'!$B$20)),IF(AND('Country-wise data'!FG130&gt;'non-R&amp;D ex_typologies'!$G$21,'Country-wise data'!FG130&lt;'non-R&amp;D ex_typologies'!$H$21),'non-R&amp;D ex_typologies'!$B$21,IF(AND('Country-wise data'!FG130&gt;'non-R&amp;D ex_typologies'!$G$19,'Country-wise data'!FG130&lt;'non-R&amp;D ex_typologies'!$H$19),'non-R&amp;D ex_typologies'!$B$19,'non-R&amp;D ex_typologies'!$B$20))))</f>
        <v>Program heavy</v>
      </c>
      <c r="FU130" t="str">
        <f>IF($FK130='non-R&amp;D ex_typologies'!$C$16,IF(AND('Country-wise data'!FH130&gt;'non-R&amp;D ex_typologies'!$C$21,'Country-wise data'!FH130&lt;'non-R&amp;D ex_typologies'!$D$21),'non-R&amp;D ex_typologies'!$B$21,IF(AND('Country-wise data'!FH130&gt;'non-R&amp;D ex_typologies'!$C$19,'Country-wise data'!FH130&lt;'non-R&amp;D ex_typologies'!$D$19),'non-R&amp;D ex_typologies'!$B$19,'non-R&amp;D ex_typologies'!$B$20)),IF($FK130='non-R&amp;D ex_typologies'!$E$16,IF(AND('Country-wise data'!FH130&gt;'non-R&amp;D ex_typologies'!$E$21,'Country-wise data'!FH130&lt;'non-R&amp;D ex_typologies'!$F$21),'non-R&amp;D ex_typologies'!$B$21,IF(AND('Country-wise data'!FH130&gt;'non-R&amp;D ex_typologies'!$E$19,'Country-wise data'!FH130&lt;'non-R&amp;D ex_typologies'!$F$19),'non-R&amp;D ex_typologies'!$B$19,'non-R&amp;D ex_typologies'!$B$20)),IF(AND('Country-wise data'!FH130&gt;'non-R&amp;D ex_typologies'!$G$21,'Country-wise data'!FH130&lt;'non-R&amp;D ex_typologies'!$H$21),'non-R&amp;D ex_typologies'!$B$21,IF(AND('Country-wise data'!FH130&gt;'non-R&amp;D ex_typologies'!$G$19,'Country-wise data'!FH130&lt;'non-R&amp;D ex_typologies'!$H$19),'non-R&amp;D ex_typologies'!$B$19,'non-R&amp;D ex_typologies'!$B$20))))</f>
        <v>Program heavy</v>
      </c>
    </row>
    <row r="131" spans="2:177" x14ac:dyDescent="0.35">
      <c r="B131" s="12" t="s">
        <v>317</v>
      </c>
      <c r="C131" t="s">
        <v>318</v>
      </c>
      <c r="D131" t="s">
        <v>379</v>
      </c>
      <c r="E131" t="s">
        <v>26</v>
      </c>
      <c r="F131" t="s">
        <v>369</v>
      </c>
      <c r="G131" s="55">
        <f>Assumptions!$C$13</f>
        <v>1.1000000000000001</v>
      </c>
      <c r="H131">
        <f>SUMIFS('IFPRI SPEED'!AL:AL,'IFPRI SPEED'!$A:$A,'Country-wise data'!$B131)*1000*G131</f>
        <v>0</v>
      </c>
      <c r="I131">
        <f>IF(SUMIFS('IFPRI SPEED'!AM:AM,'IFPRI SPEED'!$A:$A,'Country-wise data'!$B131)*1000=0,H131*(1+Assumptions!$C$9),SUMIFS('IFPRI SPEED'!AM:AM,'IFPRI SPEED'!$A:$A,'Country-wise data'!$B131)*1000*$G131)</f>
        <v>0</v>
      </c>
      <c r="J131">
        <f>IF(SUMIFS('IFPRI SPEED'!AN:AN,'IFPRI SPEED'!$A:$A,'Country-wise data'!$B131)*1000=0,I131*(1+Assumptions!$C$9),SUMIFS('IFPRI SPEED'!AN:AN,'IFPRI SPEED'!$A:$A,'Country-wise data'!$B131)*1000*$G131)</f>
        <v>0</v>
      </c>
      <c r="K131">
        <f>IF(SUMIFS('IFPRI SPEED'!AO:AO,'IFPRI SPEED'!$A:$A,'Country-wise data'!$B131)*1000=0,J131*(1+Assumptions!$C$9),SUMIFS('IFPRI SPEED'!AO:AO,'IFPRI SPEED'!$A:$A,'Country-wise data'!$B131)*1000*$G131)</f>
        <v>0</v>
      </c>
      <c r="L131">
        <f>IF(SUMIFS('IFPRI SPEED'!AP:AP,'IFPRI SPEED'!$A:$A,'Country-wise data'!$B131)*1000=0,K131*(1+Assumptions!$C$9),SUMIFS('IFPRI SPEED'!AP:AP,'IFPRI SPEED'!$A:$A,'Country-wise data'!$B131)*1000*$G131)</f>
        <v>0</v>
      </c>
      <c r="M131">
        <f>IF(SUMIFS('IFPRI SPEED'!AQ:AQ,'IFPRI SPEED'!$A:$A,'Country-wise data'!$B131)*1000=0,L131*(1+Assumptions!$C$9),SUMIFS('IFPRI SPEED'!AQ:AQ,'IFPRI SPEED'!$A:$A,'Country-wise data'!$B131)*1000*$G131)</f>
        <v>0</v>
      </c>
      <c r="N131">
        <f>IF(SUMIFS('IFPRI SPEED'!AR:AR,'IFPRI SPEED'!$A:$A,'Country-wise data'!$B131)*1000=0,M131*(1+Assumptions!$C$9),SUMIFS('IFPRI SPEED'!AR:AR,'IFPRI SPEED'!$A:$A,'Country-wise data'!$B131)*1000*$G131)</f>
        <v>0</v>
      </c>
      <c r="O131">
        <f>IF(SUMIFS('IFPRI SPEED'!AS:AS,'IFPRI SPEED'!$A:$A,'Country-wise data'!$B131)*1000=0,N131*(1+Assumptions!$C$9),SUMIFS('IFPRI SPEED'!AS:AS,'IFPRI SPEED'!$A:$A,'Country-wise data'!$B131)*1000*$G131)</f>
        <v>0</v>
      </c>
      <c r="P131">
        <f>IF(SUMIFS('IFPRI SPEED'!AT:AT,'IFPRI SPEED'!$A:$A,'Country-wise data'!$B131)*1000=0,O131*(1+Assumptions!$C$9),SUMIFS('IFPRI SPEED'!AT:AT,'IFPRI SPEED'!$A:$A,'Country-wise data'!$B131)*1000*$G131)</f>
        <v>0</v>
      </c>
      <c r="Q131">
        <f>IF(SUMIFS('IFPRI SPEED'!AU:AU,'IFPRI SPEED'!$A:$A,'Country-wise data'!$B131)*1000=0,P131*(1+Assumptions!$C$9),SUMIFS('IFPRI SPEED'!AU:AU,'IFPRI SPEED'!$A:$A,'Country-wise data'!$B131)*1000*$G131)</f>
        <v>0</v>
      </c>
      <c r="R131" s="36">
        <f t="shared" si="148"/>
        <v>0</v>
      </c>
      <c r="S131">
        <f>SUMIFS(FAOstat!CE:CE,FAOstat!$B:$B,'Country-wise data'!$B131)</f>
        <v>1052.2676750000001</v>
      </c>
      <c r="T131">
        <f>SUMIFS(FAOstat!CF:CF,FAOstat!$B:$B,'Country-wise data'!$B131)</f>
        <v>1099.2291760000001</v>
      </c>
      <c r="U131">
        <f>SUMIFS(FAOstat!CG:CG,FAOstat!$B:$B,'Country-wise data'!$B131)</f>
        <v>1105.28307</v>
      </c>
      <c r="V131">
        <f>SUMIFS(FAOstat!CH:CH,FAOstat!$B:$B,'Country-wise data'!$B131)</f>
        <v>1148.0648470000001</v>
      </c>
      <c r="W131">
        <f>SUMIFS(FAOstat!CI:CI,FAOstat!$B:$B,'Country-wise data'!$B131)</f>
        <v>1173.516288</v>
      </c>
      <c r="X131">
        <f>SUMIFS(FAOstat!CJ:CJ,FAOstat!$B:$B,'Country-wise data'!$B131)</f>
        <v>1018.2734349999999</v>
      </c>
      <c r="Y131">
        <f>SUMIFS(FAOstat!CK:CK,FAOstat!$B:$B,'Country-wise data'!$B131)</f>
        <v>1082.5614599999999</v>
      </c>
      <c r="Z131">
        <f>SUMIFS(FAOstat!CL:CL,FAOstat!$B:$B,'Country-wise data'!$B131)</f>
        <v>1122.2137700000001</v>
      </c>
      <c r="AA131">
        <f>SUMIFS(FAOstat!CM:CM,FAOstat!$B:$B,'Country-wise data'!$B131)</f>
        <v>1252.2788190000001</v>
      </c>
      <c r="AB131">
        <f>SUMIFS(FAOstat!CN:CN,FAOstat!$B:$B,'Country-wise data'!$B131)</f>
        <v>1277.3243953800002</v>
      </c>
      <c r="AC131" s="53">
        <f>IFERROR(INDEX('ASTI data (new)'!$AF$6:$AL$130,MATCH('Country-wise data'!$B131,'ASTI data (new)'!$C$6:$C$130,),MATCH('Country-wise data'!AC$3,'ASTI data (new)'!$AF$5:$AL$5,)),(INDEX(Assumptions!$G$154:$P$345,MATCH('Country-wise data'!$B131,Assumptions!$B$154:$B$344,),MATCH('Country-wise data'!AC$3,Assumptions!$G$153:$P$153,))*S131))</f>
        <v>4.4322475500873662</v>
      </c>
      <c r="AD131" s="53">
        <f>IFERROR(INDEX('ASTI data (new)'!$AF$6:$AL$130,MATCH('Country-wise data'!$B131,'ASTI data (new)'!$C$6:$C$130,),MATCH('Country-wise data'!AD$3,'ASTI data (new)'!$AF$5:$AL$5,)),(INDEX(Assumptions!$G$154:$P$345,MATCH('Country-wise data'!$B131,Assumptions!$B$154:$B$344,),MATCH('Country-wise data'!AD$3,Assumptions!$G$153:$P$153,))*T131))</f>
        <v>4.5644266603708248</v>
      </c>
      <c r="AE131" s="53">
        <f>IFERROR(INDEX('ASTI data (new)'!$AF$6:$AL$130,MATCH('Country-wise data'!$B131,'ASTI data (new)'!$C$6:$C$130,),MATCH('Country-wise data'!AE$3,'ASTI data (new)'!$AF$5:$AL$5,)),(INDEX(Assumptions!$G$154:$P$345,MATCH('Country-wise data'!$B131,Assumptions!$B$154:$B$344,),MATCH('Country-wise data'!AE$3,Assumptions!$G$153:$P$153,))*U131))</f>
        <v>3.0076661050880098</v>
      </c>
      <c r="AF131" s="53">
        <f>IFERROR(INDEX('ASTI data (new)'!$AF$6:$AL$130,MATCH('Country-wise data'!$B131,'ASTI data (new)'!$C$6:$C$130,),MATCH('Country-wise data'!AF$3,'ASTI data (new)'!$AF$5:$AL$5,)),(INDEX(Assumptions!$G$154:$P$345,MATCH('Country-wise data'!$B131,Assumptions!$B$154:$B$344,),MATCH('Country-wise data'!AF$3,Assumptions!$G$153:$P$153,))*V131))</f>
        <v>2.7181502323045597</v>
      </c>
      <c r="AG131" s="53">
        <f>IFERROR(INDEX('ASTI data (new)'!$AF$6:$AL$130,MATCH('Country-wise data'!$B131,'ASTI data (new)'!$C$6:$C$130,),MATCH('Country-wise data'!AG$3,'ASTI data (new)'!$AF$5:$AL$5,)),(INDEX(Assumptions!$G$154:$P$345,MATCH('Country-wise data'!$B131,Assumptions!$B$154:$B$344,),MATCH('Country-wise data'!AG$3,Assumptions!$G$153:$P$153,))*W131))</f>
        <v>3.236669033862599</v>
      </c>
      <c r="AH131" s="53">
        <f>IFERROR(INDEX('ASTI data (new)'!$AF$6:$AL$130,MATCH('Country-wise data'!$B131,'ASTI data (new)'!$C$6:$C$130,),MATCH('Country-wise data'!AH$3,'ASTI data (new)'!$AF$5:$AL$5,)),(INDEX(Assumptions!$G$154:$P$345,MATCH('Country-wise data'!$B131,Assumptions!$B$154:$B$344,),MATCH('Country-wise data'!AH$3,Assumptions!$G$153:$P$153,))*X131))</f>
        <v>4.1958169562225951</v>
      </c>
      <c r="AI131" s="53">
        <f>IFERROR(INDEX('ASTI data (new)'!$AF$6:$AL$130,MATCH('Country-wise data'!$B131,'ASTI data (new)'!$C$6:$C$130,),MATCH('Country-wise data'!AI$3,'ASTI data (new)'!$AF$5:$AL$5,)),(INDEX(Assumptions!$G$154:$P$345,MATCH('Country-wise data'!$B131,Assumptions!$B$154:$B$344,),MATCH('Country-wise data'!AI$3,Assumptions!$G$153:$P$153,))*Y131))</f>
        <v>4.3047145570757532</v>
      </c>
      <c r="AJ131" s="53">
        <f t="shared" ref="AJ131:AL131" si="183">IFERROR((1+($AI131/$AF131)^(1/3)-1)*AI131,0)</f>
        <v>5.0176611152574431</v>
      </c>
      <c r="AK131" s="53">
        <f t="shared" si="183"/>
        <v>5.8486858382242115</v>
      </c>
      <c r="AL131" s="53">
        <f t="shared" si="183"/>
        <v>6.8173448243105135</v>
      </c>
      <c r="AM131" s="55" cm="1">
        <f t="array" ref="AM131">INDEX('non-R&amp;D ex_typologies'!$J$8:$J$10,MATCH('Country-wise data'!FL131,'non-R&amp;D ex_typologies'!$F$8:$F$10,),)*'Country-wise data'!AC131</f>
        <v>12.948920533102775</v>
      </c>
      <c r="AN131" s="55" cm="1">
        <f t="array" ref="AN131">INDEX('non-R&amp;D ex_typologies'!$J$8:$J$10,MATCH('Country-wise data'!FM131,'non-R&amp;D ex_typologies'!$F$8:$F$10,),)*'Country-wise data'!AD131</f>
        <v>13.335085063818799</v>
      </c>
      <c r="AO131" s="55" cm="1">
        <f t="array" ref="AO131">INDEX('non-R&amp;D ex_typologies'!$J$8:$J$10,MATCH('Country-wise data'!FN131,'non-R&amp;D ex_typologies'!$F$8:$F$10,),)*'Country-wise data'!AE131</f>
        <v>8.7869707061203517</v>
      </c>
      <c r="AP131" s="55" cm="1">
        <f t="array" ref="AP131">INDEX('non-R&amp;D ex_typologies'!$J$8:$J$10,MATCH('Country-wise data'!FO131,'non-R&amp;D ex_typologies'!$F$8:$F$10,),)*'Country-wise data'!AF131</f>
        <v>7.9411429432574909</v>
      </c>
      <c r="AQ131" s="55" cm="1">
        <f t="array" ref="AQ131">INDEX('non-R&amp;D ex_typologies'!$J$8:$J$10,MATCH('Country-wise data'!FP131,'non-R&amp;D ex_typologies'!$F$8:$F$10,),)*'Country-wise data'!AG131</f>
        <v>9.4560084105896109</v>
      </c>
      <c r="AR131" s="55" cm="1">
        <f t="array" ref="AR131">INDEX('non-R&amp;D ex_typologies'!$J$8:$J$10,MATCH('Country-wise data'!FQ131,'non-R&amp;D ex_typologies'!$F$8:$F$10,),)*'Country-wise data'!AH131</f>
        <v>12.258182721879017</v>
      </c>
      <c r="AS131" s="55" cm="1">
        <f t="array" ref="AS131">INDEX('non-R&amp;D ex_typologies'!$J$8:$J$10,MATCH('Country-wise data'!FR131,'non-R&amp;D ex_typologies'!$F$8:$F$10,),)*'Country-wise data'!AI131</f>
        <v>12.576329748586785</v>
      </c>
      <c r="AT131" s="55" cm="1">
        <f t="array" ref="AT131">INDEX('non-R&amp;D ex_typologies'!$J$8:$J$10,MATCH('Country-wise data'!FS131,'non-R&amp;D ex_typologies'!$F$8:$F$10,),)*'Country-wise data'!AJ131</f>
        <v>14.659220702198313</v>
      </c>
      <c r="AU131" s="55" cm="1">
        <f t="array" ref="AU131">INDEX('non-R&amp;D ex_typologies'!$J$8:$J$10,MATCH('Country-wise data'!FT131,'non-R&amp;D ex_typologies'!$F$8:$F$10,),)*'Country-wise data'!AK131</f>
        <v>17.087079926471183</v>
      </c>
      <c r="AV131" s="55" cm="1">
        <f t="array" ref="AV131">INDEX('non-R&amp;D ex_typologies'!$J$8:$J$10,MATCH('Country-wise data'!FU131,'non-R&amp;D ex_typologies'!$F$8:$F$10,),)*'Country-wise data'!AL131</f>
        <v>19.917041045014795</v>
      </c>
      <c r="AW131">
        <f t="shared" si="150"/>
        <v>173.109364673843</v>
      </c>
      <c r="AX131" s="53">
        <f>INDEX('GDP deflators'!$AB$3:$AK$155,MATCH('Country-wise data'!$B131,'GDP deflators'!$B$3:$B$155,),MATCH('Country-wise data'!AX$3,'GDP deflators'!$D$2:$M$2,))</f>
        <v>86.976728950599963</v>
      </c>
      <c r="AY131" s="53">
        <f>INDEX('GDP deflators'!$AB$3:$AK$155,MATCH('Country-wise data'!$B131,'GDP deflators'!$B$3:$B$155,),MATCH('Country-wise data'!AY$3,'GDP deflators'!$D$2:$M$2,))</f>
        <v>87.913405544390471</v>
      </c>
      <c r="AZ131" s="53">
        <f>INDEX('GDP deflators'!$AB$3:$AK$155,MATCH('Country-wise data'!$B131,'GDP deflators'!$B$3:$B$155,),MATCH('Country-wise data'!AZ$3,'GDP deflators'!$D$2:$M$2,))</f>
        <v>89.416342705789248</v>
      </c>
      <c r="BA131" s="53">
        <f>INDEX('GDP deflators'!$AB$3:$AK$155,MATCH('Country-wise data'!$B131,'GDP deflators'!$B$3:$B$155,),MATCH('Country-wise data'!BA$3,'GDP deflators'!$D$2:$M$2,))</f>
        <v>90.952390152240184</v>
      </c>
      <c r="BB131" s="53">
        <f>INDEX('GDP deflators'!$AB$3:$AK$155,MATCH('Country-wise data'!$B131,'GDP deflators'!$B$3:$B$155,),MATCH('Country-wise data'!BB$3,'GDP deflators'!$D$2:$M$2,))</f>
        <v>90.875799911101012</v>
      </c>
      <c r="BC131" s="53">
        <f>INDEX('GDP deflators'!$AB$3:$AK$155,MATCH('Country-wise data'!$B131,'GDP deflators'!$B$3:$B$155,),MATCH('Country-wise data'!BC$3,'GDP deflators'!$D$2:$M$2,))</f>
        <v>94.03793771231949</v>
      </c>
      <c r="BD131" s="53">
        <f>INDEX('GDP deflators'!$AB$3:$AK$155,MATCH('Country-wise data'!$B131,'GDP deflators'!$B$3:$B$155,),MATCH('Country-wise data'!BD$3,'GDP deflators'!$D$2:$M$2,))</f>
        <v>95.833648641202203</v>
      </c>
      <c r="BE131" s="53">
        <f>INDEX('GDP deflators'!$AB$3:$AK$155,MATCH('Country-wise data'!$B131,'GDP deflators'!$B$3:$B$155,),MATCH('Country-wise data'!BE$3,'GDP deflators'!$D$2:$M$2,))</f>
        <v>96.657794208629156</v>
      </c>
      <c r="BF131" s="53">
        <f>INDEX('GDP deflators'!$AB$3:$AK$155,MATCH('Country-wise data'!$B131,'GDP deflators'!$B$3:$B$155,),MATCH('Country-wise data'!BF$3,'GDP deflators'!$D$2:$M$2,))</f>
        <v>97.94182094092946</v>
      </c>
      <c r="BG131" s="53">
        <f>INDEX('GDP deflators'!$AB$3:$AK$155,MATCH('Country-wise data'!$B131,'GDP deflators'!$B$3:$B$155,),MATCH('Country-wise data'!BG$3,'GDP deflators'!$D$2:$M$2,))</f>
        <v>100</v>
      </c>
      <c r="BH131" cm="1">
        <f t="array" ref="BH131">H131/(INDEX($AX131:$BG131,,MATCH(BH$3,$AX$3:$BG$3,))/100)</f>
        <v>0</v>
      </c>
      <c r="BI131" cm="1">
        <f t="array" ref="BI131">I131/(INDEX($AX131:$BG131,,MATCH(BI$3,$AX$3:$BG$3,))/100)</f>
        <v>0</v>
      </c>
      <c r="BJ131" cm="1">
        <f t="array" ref="BJ131">J131/(INDEX($AX131:$BG131,,MATCH(BJ$3,$AX$3:$BG$3,))/100)</f>
        <v>0</v>
      </c>
      <c r="BK131" cm="1">
        <f t="array" ref="BK131">K131/(INDEX($AX131:$BG131,,MATCH(BK$3,$AX$3:$BG$3,))/100)</f>
        <v>0</v>
      </c>
      <c r="BL131" cm="1">
        <f t="array" ref="BL131">L131/(INDEX($AX131:$BG131,,MATCH(BL$3,$AX$3:$BG$3,))/100)</f>
        <v>0</v>
      </c>
      <c r="BM131" cm="1">
        <f t="array" ref="BM131">M131/(INDEX($AX131:$BG131,,MATCH(BM$3,$AX$3:$BG$3,))/100)</f>
        <v>0</v>
      </c>
      <c r="BN131" cm="1">
        <f t="array" ref="BN131">N131/(INDEX($AX131:$BG131,,MATCH(BN$3,$AX$3:$BG$3,))/100)</f>
        <v>0</v>
      </c>
      <c r="BO131" cm="1">
        <f t="array" ref="BO131">O131/(INDEX($AX131:$BG131,,MATCH(BO$3,$AX$3:$BG$3,))/100)</f>
        <v>0</v>
      </c>
      <c r="BP131" cm="1">
        <f t="array" ref="BP131">P131/(INDEX($AX131:$BG131,,MATCH(BP$3,$AX$3:$BG$3,))/100)</f>
        <v>0</v>
      </c>
      <c r="BQ131" cm="1">
        <f t="array" ref="BQ131">Q131/(INDEX($AX131:$BG131,,MATCH(BQ$3,$AX$3:$BG$3,))/100)</f>
        <v>0</v>
      </c>
      <c r="BS131" cm="1">
        <f t="array" ref="BS131">S131/(INDEX($AX131:$BG131,,MATCH(BS$3,$AX$3:$BG$3,))/100)</f>
        <v>1209.8266831782728</v>
      </c>
      <c r="BT131" cm="1">
        <f t="array" ref="BT131">T131/(INDEX($AX131:$BG131,,MATCH(BT$3,$AX$3:$BG$3,))/100)</f>
        <v>1250.354447303218</v>
      </c>
      <c r="BU131" cm="1">
        <f t="array" ref="BU131">U131/(INDEX($AX131:$BG131,,MATCH(BU$3,$AX$3:$BG$3,))/100)</f>
        <v>1236.1085642216035</v>
      </c>
      <c r="BV131" cm="1">
        <f t="array" ref="BV131">V131/(INDEX($AX131:$BG131,,MATCH(BV$3,$AX$3:$BG$3,))/100)</f>
        <v>1262.27012294929</v>
      </c>
      <c r="BW131" cm="1">
        <f t="array" ref="BW131">W131/(INDEX($AX131:$BG131,,MATCH(BW$3,$AX$3:$BG$3,))/100)</f>
        <v>1291.3408070663356</v>
      </c>
      <c r="BX131" cm="1">
        <f t="array" ref="BX131">X131/(INDEX($AX131:$BG131,,MATCH(BX$3,$AX$3:$BG$3,))/100)</f>
        <v>1082.8325883911855</v>
      </c>
      <c r="BY131" cm="1">
        <f t="array" ref="BY131">Y131/(INDEX($AX131:$BG131,,MATCH(BY$3,$AX$3:$BG$3,))/100)</f>
        <v>1129.6256329059031</v>
      </c>
      <c r="BZ131" cm="1">
        <f t="array" ref="BZ131">Z131/(INDEX($AX131:$BG131,,MATCH(BZ$3,$AX$3:$BG$3,))/100)</f>
        <v>1161.0173594255414</v>
      </c>
      <c r="CA131" cm="1">
        <f t="array" ref="CA131">AA131/(INDEX($AX131:$BG131,,MATCH(CA$3,$AX$3:$BG$3,))/100)</f>
        <v>1278.5945849988564</v>
      </c>
      <c r="CB131" cm="1">
        <f t="array" ref="CB131">AB131/(INDEX($AX131:$BG131,,MATCH(CB$3,$AX$3:$BG$3,))/100)</f>
        <v>1277.3243953800002</v>
      </c>
      <c r="CC131" cm="1">
        <f t="array" ref="CC131">AC131/(INDEX($AX131:$BG131,,MATCH(CC$3,$AX$3:$BG$3,))/100)</f>
        <v>5.0959004823057246</v>
      </c>
      <c r="CD131" cm="1">
        <f t="array" ref="CD131">AD131/(INDEX($AX131:$BG131,,MATCH(CD$3,$AX$3:$BG$3,))/100)</f>
        <v>5.1919575087625178</v>
      </c>
      <c r="CE131" cm="1">
        <f t="array" ref="CE131">AE131/(INDEX($AX131:$BG131,,MATCH(CE$3,$AX$3:$BG$3,))/100)</f>
        <v>3.3636648671532829</v>
      </c>
      <c r="CF131" cm="1">
        <f t="array" ref="CF131">AF131/(INDEX($AX131:$BG131,,MATCH(CF$3,$AX$3:$BG$3,))/100)</f>
        <v>2.9885418379382864</v>
      </c>
      <c r="CG131" cm="1">
        <f t="array" ref="CG131">AG131/(INDEX($AX131:$BG131,,MATCH(CG$3,$AX$3:$BG$3,))/100)</f>
        <v>3.5616402133778862</v>
      </c>
      <c r="CH131" cm="1">
        <f t="array" ref="CH131">AH131/(INDEX($AX131:$BG131,,MATCH(CH$3,$AX$3:$BG$3,))/100)</f>
        <v>4.461834296131018</v>
      </c>
      <c r="CI131" cm="1">
        <f t="array" ref="CI131">AI131/(INDEX($AX131:$BG131,,MATCH(CI$3,$AX$3:$BG$3,))/100)</f>
        <v>4.4918612805742715</v>
      </c>
      <c r="CJ131" cm="1">
        <f t="array" ref="CJ131">AJ131/(INDEX($AX131:$BG131,,MATCH(CJ$3,$AX$3:$BG$3,))/100)</f>
        <v>5.1911603780520474</v>
      </c>
      <c r="CK131" cm="1">
        <f t="array" ref="CK131">AK131/(INDEX($AX131:$BG131,,MATCH(CK$3,$AX$3:$BG$3,))/100)</f>
        <v>5.9715918920393189</v>
      </c>
      <c r="CL131" cm="1">
        <f t="array" ref="CL131">AL131/(INDEX($AX131:$BG131,,MATCH(CL$3,$AX$3:$BG$3,))/100)</f>
        <v>6.8173448243105135</v>
      </c>
      <c r="CM131" cm="1">
        <f t="array" ref="CM131">AM131/(INDEX($AX131:$BG131,,MATCH(CM$3,$AX$3:$BG$3,))/100)</f>
        <v>14.887798942700357</v>
      </c>
      <c r="CN131" cm="1">
        <f t="array" ref="CN131">AN131/(INDEX($AX131:$BG131,,MATCH(CN$3,$AX$3:$BG$3,))/100)</f>
        <v>15.168431914613365</v>
      </c>
      <c r="CO131" cm="1">
        <f t="array" ref="CO131">AO131/(INDEX($AX131:$BG131,,MATCH(CO$3,$AX$3:$BG$3,))/100)</f>
        <v>9.8270298697325735</v>
      </c>
      <c r="CP131" cm="1">
        <f t="array" ref="CP131">AP131/(INDEX($AX131:$BG131,,MATCH(CP$3,$AX$3:$BG$3,))/100)</f>
        <v>8.731098687967684</v>
      </c>
      <c r="CQ131" cm="1">
        <f t="array" ref="CQ131">AQ131/(INDEX($AX131:$BG131,,MATCH(CQ$3,$AX$3:$BG$3,))/100)</f>
        <v>10.405419726527771</v>
      </c>
      <c r="CR131" cm="1">
        <f t="array" ref="CR131">AR131/(INDEX($AX131:$BG131,,MATCH(CR$3,$AX$3:$BG$3,))/100)</f>
        <v>13.035358941387257</v>
      </c>
      <c r="CS131" cm="1">
        <f t="array" ref="CS131">AS131/(INDEX($AX131:$BG131,,MATCH(CS$3,$AX$3:$BG$3,))/100)</f>
        <v>13.12308351701407</v>
      </c>
      <c r="CT131" cm="1">
        <f t="array" ref="CT131">AT131/(INDEX($AX131:$BG131,,MATCH(CT$3,$AX$3:$BG$3,))/100)</f>
        <v>15.16610307758255</v>
      </c>
      <c r="CU131" cm="1">
        <f t="array" ref="CU131">AU131/(INDEX($AX131:$BG131,,MATCH(CU$3,$AX$3:$BG$3,))/100)</f>
        <v>17.44615299400725</v>
      </c>
      <c r="CV131" cm="1">
        <f t="array" ref="CV131">AV131/(INDEX($AX131:$BG131,,MATCH(CV$3,$AX$3:$BG$3,))/100)</f>
        <v>19.917041045014795</v>
      </c>
      <c r="CW131">
        <f t="shared" si="151"/>
        <v>184.84301629719255</v>
      </c>
      <c r="CX131">
        <f>IFERROR(1/INDEX('exch rates'!$BC$5:$BL$268,MATCH('Country-wise data'!$B131,'exch rates'!$A$5:$A$268,),MATCH(CX$3,'exch rates'!$BC$4:$BL$4,)),1)</f>
        <v>2.0210420296858955E-3</v>
      </c>
      <c r="CY131">
        <f>IFERROR(1/INDEX('exch rates'!$BC$5:$BL$268,MATCH('Country-wise data'!$B131,'exch rates'!$A$5:$A$268,),MATCH(CY$3,'exch rates'!$BC$4:$BL$4,)),1)</f>
        <v>2.1220221034584448E-3</v>
      </c>
      <c r="CZ131">
        <f>IFERROR(1/INDEX('exch rates'!$BC$5:$BL$268,MATCH('Country-wise data'!$B131,'exch rates'!$A$5:$A$268,),MATCH(CZ$3,'exch rates'!$BC$4:$BL$4,)),1)</f>
        <v>1.9586477038510144E-3</v>
      </c>
      <c r="DA131">
        <f>IFERROR(1/INDEX('exch rates'!$BC$5:$BL$268,MATCH('Country-wise data'!$B131,'exch rates'!$A$5:$A$268,),MATCH(DA$3,'exch rates'!$BC$4:$BL$4,)),1)</f>
        <v>2.0247028985370843E-3</v>
      </c>
      <c r="DB131">
        <f>IFERROR(1/INDEX('exch rates'!$BC$5:$BL$268,MATCH('Country-wise data'!$B131,'exch rates'!$A$5:$A$268,),MATCH(DB$3,'exch rates'!$BC$4:$BL$4,)),1)</f>
        <v>2.0252863896775544E-3</v>
      </c>
      <c r="DC131">
        <f>IFERROR(1/INDEX('exch rates'!$BC$5:$BL$268,MATCH('Country-wise data'!$B131,'exch rates'!$A$5:$A$268,),MATCH(DC$3,'exch rates'!$BC$4:$BL$4,)),1)</f>
        <v>1.6914414978801962E-3</v>
      </c>
      <c r="DD131">
        <f>IFERROR(1/INDEX('exch rates'!$BC$5:$BL$268,MATCH('Country-wise data'!$B131,'exch rates'!$A$5:$A$268,),MATCH(DD$3,'exch rates'!$BC$4:$BL$4,)),1)</f>
        <v>1.6874629172955991E-3</v>
      </c>
      <c r="DE131">
        <f>IFERROR(1/INDEX('exch rates'!$BC$5:$BL$268,MATCH('Country-wise data'!$B131,'exch rates'!$A$5:$A$268,),MATCH(DE$3,'exch rates'!$BC$4:$BL$4,)),1)</f>
        <v>1.7221878514454296E-3</v>
      </c>
      <c r="DF131">
        <f>IFERROR(1/INDEX('exch rates'!$BC$5:$BL$268,MATCH('Country-wise data'!$B131,'exch rates'!$A$5:$A$268,),MATCH(DF$3,'exch rates'!$BC$4:$BL$4,)),1)</f>
        <v>1.8003535442169521E-3</v>
      </c>
      <c r="DG131">
        <f>IFERROR(1/INDEX('exch rates'!$BC$5:$BL$268,MATCH('Country-wise data'!$B131,'exch rates'!$A$5:$A$268,),MATCH(DG$3,'exch rates'!$BC$4:$BL$4,)),1)</f>
        <v>1.7067438186080936E-3</v>
      </c>
      <c r="DH131" cm="1">
        <f t="array" ref="DH131">(BH131/INDEX($CX131:$DG131,,MATCH(DH$3,$CX$3:$DG$3,)))*$DG131</f>
        <v>0</v>
      </c>
      <c r="DI131" cm="1">
        <f t="array" ref="DI131">(BI131/INDEX($CX131:$DG131,,MATCH(DI$3,$CX$3:$DG$3,)))*$DG131</f>
        <v>0</v>
      </c>
      <c r="DJ131" cm="1">
        <f t="array" ref="DJ131">(BJ131/INDEX($CX131:$DG131,,MATCH(DJ$3,$CX$3:$DG$3,)))*$DG131</f>
        <v>0</v>
      </c>
      <c r="DK131" cm="1">
        <f t="array" ref="DK131">(BK131/INDEX($CX131:$DG131,,MATCH(DK$3,$CX$3:$DG$3,)))*$DG131</f>
        <v>0</v>
      </c>
      <c r="DL131" cm="1">
        <f t="array" ref="DL131">(BL131/INDEX($CX131:$DG131,,MATCH(DL$3,$CX$3:$DG$3,)))*$DG131</f>
        <v>0</v>
      </c>
      <c r="DM131" cm="1">
        <f t="array" ref="DM131">(BM131/INDEX($CX131:$DG131,,MATCH(DM$3,$CX$3:$DG$3,)))*$DG131</f>
        <v>0</v>
      </c>
      <c r="DN131" cm="1">
        <f t="array" ref="DN131">(BN131/INDEX($CX131:$DG131,,MATCH(DN$3,$CX$3:$DG$3,)))*$DG131</f>
        <v>0</v>
      </c>
      <c r="DO131" cm="1">
        <f t="array" ref="DO131">(BO131/INDEX($CX131:$DG131,,MATCH(DO$3,$CX$3:$DG$3,)))*$DG131</f>
        <v>0</v>
      </c>
      <c r="DP131" cm="1">
        <f t="array" ref="DP131">(BP131/INDEX($CX131:$DG131,,MATCH(DP$3,$CX$3:$DG$3,)))*$DG131</f>
        <v>0</v>
      </c>
      <c r="DQ131" cm="1">
        <f t="array" ref="DQ131">(BQ131/INDEX($CX131:$DG131,,MATCH(DQ$3,$CX$3:$DG$3,)))*$DG131</f>
        <v>0</v>
      </c>
      <c r="DS131" cm="1">
        <f t="array" ref="DS131">(BS131/INDEX($CX131:$DG131,,MATCH(DS$3,$CX$3:$DG$3,)))*$DG131</f>
        <v>1021.6829649121966</v>
      </c>
      <c r="DT131" cm="1">
        <f t="array" ref="DT131">(BT131/INDEX($CX131:$DG131,,MATCH(DT$3,$CX$3:$DG$3,)))*$DG131</f>
        <v>1005.660930923332</v>
      </c>
      <c r="DU131" cm="1">
        <f t="array" ref="DU131">(BU131/INDEX($CX131:$DG131,,MATCH(DU$3,$CX$3:$DG$3,)))*$DG131</f>
        <v>1077.1312507939533</v>
      </c>
      <c r="DV131" cm="1">
        <f t="array" ref="DV131">(BV131/INDEX($CX131:$DG131,,MATCH(DV$3,$CX$3:$DG$3,)))*$DG131</f>
        <v>1064.0433869650626</v>
      </c>
      <c r="DW131" cm="1">
        <f t="array" ref="DW131">(BW131/INDEX($CX131:$DG131,,MATCH(DW$3,$CX$3:$DG$3,)))*$DG131</f>
        <v>1088.235200419113</v>
      </c>
      <c r="DX131" cm="1">
        <f t="array" ref="DX131">(BX131/INDEX($CX131:$DG131,,MATCH(DX$3,$CX$3:$DG$3,)))*$DG131</f>
        <v>1092.6288784685823</v>
      </c>
      <c r="DY131" cm="1">
        <f t="array" ref="DY131">(BY131/INDEX($CX131:$DG131,,MATCH(DY$3,$CX$3:$DG$3,)))*$DG131</f>
        <v>1142.5327019293984</v>
      </c>
      <c r="DZ131" cm="1">
        <f t="array" ref="DZ131">(BZ131/INDEX($CX131:$DG131,,MATCH(DZ$3,$CX$3:$DG$3,)))*$DG131</f>
        <v>1150.6057250567146</v>
      </c>
      <c r="EA131" cm="1">
        <f t="array" ref="EA131">(CA131/INDEX($CX131:$DG131,,MATCH(EA$3,$CX$3:$DG$3,)))*$DG131</f>
        <v>1212.1138159014884</v>
      </c>
      <c r="EB131" cm="1">
        <f t="array" ref="EB131">(CB131/INDEX($CX131:$DG131,,MATCH(EB$3,$CX$3:$DG$3,)))*$DG131</f>
        <v>1277.3243953800002</v>
      </c>
      <c r="EC131" s="53" cm="1">
        <f t="array" ref="EC131">(CC131/INDEX($CX131:$DG131,,MATCH(EC$3,$CX$3:$DG$3,)))*$DG131</f>
        <v>4.3034219579139688</v>
      </c>
      <c r="ED131" cm="1">
        <f t="array" ref="ED131">(CD131/INDEX($CX131:$DG131,,MATCH(ED$3,$CX$3:$DG$3,)))*$DG131</f>
        <v>4.1758949494985007</v>
      </c>
      <c r="EE131" cm="1">
        <f t="array" ref="EE131">(CE131/INDEX($CX131:$DG131,,MATCH(EE$3,$CX$3:$DG$3,)))*$DG131</f>
        <v>2.9310601434834478</v>
      </c>
      <c r="EF131" cm="1">
        <f t="array" ref="EF131">(CF131/INDEX($CX131:$DG131,,MATCH(EF$3,$CX$3:$DG$3,)))*$DG131</f>
        <v>2.5192216162866417</v>
      </c>
      <c r="EG131" cm="1">
        <f t="array" ref="EG131">(CG131/INDEX($CX131:$DG131,,MATCH(EG$3,$CX$3:$DG$3,)))*$DG131</f>
        <v>3.001455719680477</v>
      </c>
      <c r="EH131" cm="1">
        <f t="array" ref="EH131">(CH131/INDEX($CX131:$DG131,,MATCH(EH$3,$CX$3:$DG$3,)))*$DG131</f>
        <v>4.5022001139968424</v>
      </c>
      <c r="EI131" cm="1">
        <f t="array" ref="EI131">(CI131/INDEX($CX131:$DG131,,MATCH(EI$3,$CX$3:$DG$3,)))*$DG131</f>
        <v>4.5431851545228428</v>
      </c>
      <c r="EJ131" cm="1">
        <f t="array" ref="EJ131">(CJ131/INDEX($CX131:$DG131,,MATCH(EJ$3,$CX$3:$DG$3,)))*$DG131</f>
        <v>5.1446077030490125</v>
      </c>
      <c r="EK131" cm="1">
        <f t="array" ref="EK131">(CK131/INDEX($CX131:$DG131,,MATCH(EK$3,$CX$3:$DG$3,)))*$DG131</f>
        <v>5.6610978336597926</v>
      </c>
      <c r="EL131" cm="1">
        <f t="array" ref="EL131">(CL131/INDEX($CX131:$DG131,,MATCH(EL$3,$CX$3:$DG$3,)))*$DG131</f>
        <v>6.8173448243105135</v>
      </c>
      <c r="EM131" cm="1">
        <f t="array" ref="EM131">(CM131/INDEX($CX131:$DG131,,MATCH(EM$3,$CX$3:$DG$3,)))*$DG131</f>
        <v>12.572553388255384</v>
      </c>
      <c r="EN131" cm="1">
        <f t="array" ref="EN131">(CN131/INDEX($CX131:$DG131,,MATCH(EN$3,$CX$3:$DG$3,)))*$DG131</f>
        <v>12.199980087884631</v>
      </c>
      <c r="EO131" cm="1">
        <f t="array" ref="EO131">(CO131/INDEX($CX131:$DG131,,MATCH(EO$3,$CX$3:$DG$3,)))*$DG131</f>
        <v>8.5631644999079217</v>
      </c>
      <c r="EP131" cm="1">
        <f t="array" ref="EP131">(CP131/INDEX($CX131:$DG131,,MATCH(EP$3,$CX$3:$DG$3,)))*$DG131</f>
        <v>7.359968085249986</v>
      </c>
      <c r="EQ131" cm="1">
        <f t="array" ref="EQ131">(CQ131/INDEX($CX131:$DG131,,MATCH(EQ$3,$CX$3:$DG$3,)))*$DG131</f>
        <v>8.7688269119813054</v>
      </c>
      <c r="ER131" cm="1">
        <f t="array" ref="ER131">(CR131/INDEX($CX131:$DG131,,MATCH(ER$3,$CX$3:$DG$3,)))*$DG131</f>
        <v>13.15328867385176</v>
      </c>
      <c r="ES131" cm="1">
        <f t="array" ref="ES131">(CS131/INDEX($CX131:$DG131,,MATCH(ES$3,$CX$3:$DG$3,)))*$DG131</f>
        <v>13.273027480590278</v>
      </c>
      <c r="ET131" cm="1">
        <f t="array" ref="ET131">(CT131/INDEX($CX131:$DG131,,MATCH(ET$3,$CX$3:$DG$3,)))*$DG131</f>
        <v>15.030098289401039</v>
      </c>
      <c r="EU131" cm="1">
        <f t="array" ref="EU131">(CU131/INDEX($CX131:$DG131,,MATCH(EU$3,$CX$3:$DG$3,)))*$DG131</f>
        <v>16.539036944526259</v>
      </c>
      <c r="EV131" cm="1">
        <f t="array" ref="EV131">(CV131/INDEX($CX131:$DG131,,MATCH(EV$3,$CX$3:$DG$3,)))*$DG131</f>
        <v>19.917041045014795</v>
      </c>
      <c r="EW131">
        <f t="shared" si="94"/>
        <v>170.97647542306541</v>
      </c>
      <c r="EY131" s="96">
        <f t="shared" si="152"/>
        <v>4.2120913294113743E-3</v>
      </c>
      <c r="EZ131" s="96">
        <f t="shared" si="153"/>
        <v>4.1523885646670864E-3</v>
      </c>
      <c r="FA131" s="96">
        <f t="shared" si="154"/>
        <v>2.7211726902575373E-3</v>
      </c>
      <c r="FB131" s="96">
        <f t="shared" si="155"/>
        <v>2.367592945126173E-3</v>
      </c>
      <c r="FC131" s="96">
        <f t="shared" si="156"/>
        <v>2.7580946825874809E-3</v>
      </c>
      <c r="FD131" s="96">
        <f t="shared" si="157"/>
        <v>4.1205208856524818E-3</v>
      </c>
      <c r="FE131" s="96">
        <f t="shared" si="158"/>
        <v>3.976415858251368E-3</v>
      </c>
      <c r="FF131" s="96">
        <f t="shared" si="159"/>
        <v>4.4712168478002572E-3</v>
      </c>
      <c r="FG131" s="96">
        <f t="shared" si="160"/>
        <v>4.6704342112043745E-3</v>
      </c>
      <c r="FH131" s="96">
        <f t="shared" si="161"/>
        <v>5.3372070939601635E-3</v>
      </c>
      <c r="FJ131" s="96">
        <f t="shared" si="106"/>
        <v>1217.9295185820206</v>
      </c>
      <c r="FK131" s="96" t="str">
        <f>IF(AND('Country-wise data'!FJ131&gt;'non-R&amp;D ex_typologies'!$C$17,'Country-wise data'!FJ131&lt;'non-R&amp;D ex_typologies'!$D$17),"Small",IF(AND('Country-wise data'!FJ131&gt;'non-R&amp;D ex_typologies'!$E$17,'Country-wise data'!$FJ$4&lt;'non-R&amp;D ex_typologies'!$F$17),"Medium","Large"))</f>
        <v>Small</v>
      </c>
      <c r="FL131" t="str">
        <f>IF($FK131='non-R&amp;D ex_typologies'!$C$16,IF(AND('Country-wise data'!EY131&gt;'non-R&amp;D ex_typologies'!$C$21,'Country-wise data'!EY131&lt;'non-R&amp;D ex_typologies'!$D$21),'non-R&amp;D ex_typologies'!$B$21,IF(AND('Country-wise data'!EY131&gt;'non-R&amp;D ex_typologies'!$C$19,'Country-wise data'!EY131&lt;'non-R&amp;D ex_typologies'!$D$19),'non-R&amp;D ex_typologies'!$B$19,'non-R&amp;D ex_typologies'!$B$20)),IF($FK131='non-R&amp;D ex_typologies'!$E$16,IF(AND('Country-wise data'!EY131&gt;'non-R&amp;D ex_typologies'!$E$21,'Country-wise data'!EY131&lt;'non-R&amp;D ex_typologies'!$F$21),'non-R&amp;D ex_typologies'!$B$21,IF(AND('Country-wise data'!EY131&gt;'non-R&amp;D ex_typologies'!$E$19,'Country-wise data'!EY131&lt;'non-R&amp;D ex_typologies'!$F$19),'non-R&amp;D ex_typologies'!$B$19,'non-R&amp;D ex_typologies'!$B$20)),IF(AND('Country-wise data'!EY131&gt;'non-R&amp;D ex_typologies'!$G$21,'Country-wise data'!EY131&lt;'non-R&amp;D ex_typologies'!$H$21),'non-R&amp;D ex_typologies'!$B$21,IF(AND('Country-wise data'!EY131&gt;'non-R&amp;D ex_typologies'!$G$19,'Country-wise data'!EY131&lt;'non-R&amp;D ex_typologies'!$H$19),'non-R&amp;D ex_typologies'!$B$19,'non-R&amp;D ex_typologies'!$B$20))))</f>
        <v>Program heavy</v>
      </c>
      <c r="FM131" t="str">
        <f>IF($FK131='non-R&amp;D ex_typologies'!$C$16,IF(AND('Country-wise data'!EZ131&gt;'non-R&amp;D ex_typologies'!$C$21,'Country-wise data'!EZ131&lt;'non-R&amp;D ex_typologies'!$D$21),'non-R&amp;D ex_typologies'!$B$21,IF(AND('Country-wise data'!EZ131&gt;'non-R&amp;D ex_typologies'!$C$19,'Country-wise data'!EZ131&lt;'non-R&amp;D ex_typologies'!$D$19),'non-R&amp;D ex_typologies'!$B$19,'non-R&amp;D ex_typologies'!$B$20)),IF($FK131='non-R&amp;D ex_typologies'!$E$16,IF(AND('Country-wise data'!EZ131&gt;'non-R&amp;D ex_typologies'!$E$21,'Country-wise data'!EZ131&lt;'non-R&amp;D ex_typologies'!$F$21),'non-R&amp;D ex_typologies'!$B$21,IF(AND('Country-wise data'!EZ131&gt;'non-R&amp;D ex_typologies'!$E$19,'Country-wise data'!EZ131&lt;'non-R&amp;D ex_typologies'!$F$19),'non-R&amp;D ex_typologies'!$B$19,'non-R&amp;D ex_typologies'!$B$20)),IF(AND('Country-wise data'!EZ131&gt;'non-R&amp;D ex_typologies'!$G$21,'Country-wise data'!EZ131&lt;'non-R&amp;D ex_typologies'!$H$21),'non-R&amp;D ex_typologies'!$B$21,IF(AND('Country-wise data'!EZ131&gt;'non-R&amp;D ex_typologies'!$G$19,'Country-wise data'!EZ131&lt;'non-R&amp;D ex_typologies'!$H$19),'non-R&amp;D ex_typologies'!$B$19,'non-R&amp;D ex_typologies'!$B$20))))</f>
        <v>Program heavy</v>
      </c>
      <c r="FN131" t="str">
        <f>IF($FK131='non-R&amp;D ex_typologies'!$C$16,IF(AND('Country-wise data'!FA131&gt;'non-R&amp;D ex_typologies'!$C$21,'Country-wise data'!FA131&lt;'non-R&amp;D ex_typologies'!$D$21),'non-R&amp;D ex_typologies'!$B$21,IF(AND('Country-wise data'!FA131&gt;'non-R&amp;D ex_typologies'!$C$19,'Country-wise data'!FA131&lt;'non-R&amp;D ex_typologies'!$D$19),'non-R&amp;D ex_typologies'!$B$19,'non-R&amp;D ex_typologies'!$B$20)),IF($FK131='non-R&amp;D ex_typologies'!$E$16,IF(AND('Country-wise data'!FA131&gt;'non-R&amp;D ex_typologies'!$E$21,'Country-wise data'!FA131&lt;'non-R&amp;D ex_typologies'!$F$21),'non-R&amp;D ex_typologies'!$B$21,IF(AND('Country-wise data'!FA131&gt;'non-R&amp;D ex_typologies'!$E$19,'Country-wise data'!FA131&lt;'non-R&amp;D ex_typologies'!$F$19),'non-R&amp;D ex_typologies'!$B$19,'non-R&amp;D ex_typologies'!$B$20)),IF(AND('Country-wise data'!FA131&gt;'non-R&amp;D ex_typologies'!$G$21,'Country-wise data'!FA131&lt;'non-R&amp;D ex_typologies'!$H$21),'non-R&amp;D ex_typologies'!$B$21,IF(AND('Country-wise data'!FA131&gt;'non-R&amp;D ex_typologies'!$G$19,'Country-wise data'!FA131&lt;'non-R&amp;D ex_typologies'!$H$19),'non-R&amp;D ex_typologies'!$B$19,'non-R&amp;D ex_typologies'!$B$20))))</f>
        <v>Program heavy</v>
      </c>
      <c r="FO131" t="str">
        <f>IF($FK131='non-R&amp;D ex_typologies'!$C$16,IF(AND('Country-wise data'!FB131&gt;'non-R&amp;D ex_typologies'!$C$21,'Country-wise data'!FB131&lt;'non-R&amp;D ex_typologies'!$D$21),'non-R&amp;D ex_typologies'!$B$21,IF(AND('Country-wise data'!FB131&gt;'non-R&amp;D ex_typologies'!$C$19,'Country-wise data'!FB131&lt;'non-R&amp;D ex_typologies'!$D$19),'non-R&amp;D ex_typologies'!$B$19,'non-R&amp;D ex_typologies'!$B$20)),IF($FK131='non-R&amp;D ex_typologies'!$E$16,IF(AND('Country-wise data'!FB131&gt;'non-R&amp;D ex_typologies'!$E$21,'Country-wise data'!FB131&lt;'non-R&amp;D ex_typologies'!$F$21),'non-R&amp;D ex_typologies'!$B$21,IF(AND('Country-wise data'!FB131&gt;'non-R&amp;D ex_typologies'!$E$19,'Country-wise data'!FB131&lt;'non-R&amp;D ex_typologies'!$F$19),'non-R&amp;D ex_typologies'!$B$19,'non-R&amp;D ex_typologies'!$B$20)),IF(AND('Country-wise data'!FB131&gt;'non-R&amp;D ex_typologies'!$G$21,'Country-wise data'!FB131&lt;'non-R&amp;D ex_typologies'!$H$21),'non-R&amp;D ex_typologies'!$B$21,IF(AND('Country-wise data'!FB131&gt;'non-R&amp;D ex_typologies'!$G$19,'Country-wise data'!FB131&lt;'non-R&amp;D ex_typologies'!$H$19),'non-R&amp;D ex_typologies'!$B$19,'non-R&amp;D ex_typologies'!$B$20))))</f>
        <v>Program heavy</v>
      </c>
      <c r="FP131" t="str">
        <f>IF($FK131='non-R&amp;D ex_typologies'!$C$16,IF(AND('Country-wise data'!FC131&gt;'non-R&amp;D ex_typologies'!$C$21,'Country-wise data'!FC131&lt;'non-R&amp;D ex_typologies'!$D$21),'non-R&amp;D ex_typologies'!$B$21,IF(AND('Country-wise data'!FC131&gt;'non-R&amp;D ex_typologies'!$C$19,'Country-wise data'!FC131&lt;'non-R&amp;D ex_typologies'!$D$19),'non-R&amp;D ex_typologies'!$B$19,'non-R&amp;D ex_typologies'!$B$20)),IF($FK131='non-R&amp;D ex_typologies'!$E$16,IF(AND('Country-wise data'!FC131&gt;'non-R&amp;D ex_typologies'!$E$21,'Country-wise data'!FC131&lt;'non-R&amp;D ex_typologies'!$F$21),'non-R&amp;D ex_typologies'!$B$21,IF(AND('Country-wise data'!FC131&gt;'non-R&amp;D ex_typologies'!$E$19,'Country-wise data'!FC131&lt;'non-R&amp;D ex_typologies'!$F$19),'non-R&amp;D ex_typologies'!$B$19,'non-R&amp;D ex_typologies'!$B$20)),IF(AND('Country-wise data'!FC131&gt;'non-R&amp;D ex_typologies'!$G$21,'Country-wise data'!FC131&lt;'non-R&amp;D ex_typologies'!$H$21),'non-R&amp;D ex_typologies'!$B$21,IF(AND('Country-wise data'!FC131&gt;'non-R&amp;D ex_typologies'!$G$19,'Country-wise data'!FC131&lt;'non-R&amp;D ex_typologies'!$H$19),'non-R&amp;D ex_typologies'!$B$19,'non-R&amp;D ex_typologies'!$B$20))))</f>
        <v>Program heavy</v>
      </c>
      <c r="FQ131" t="str">
        <f>IF($FK131='non-R&amp;D ex_typologies'!$C$16,IF(AND('Country-wise data'!FD131&gt;'non-R&amp;D ex_typologies'!$C$21,'Country-wise data'!FD131&lt;'non-R&amp;D ex_typologies'!$D$21),'non-R&amp;D ex_typologies'!$B$21,IF(AND('Country-wise data'!FD131&gt;'non-R&amp;D ex_typologies'!$C$19,'Country-wise data'!FD131&lt;'non-R&amp;D ex_typologies'!$D$19),'non-R&amp;D ex_typologies'!$B$19,'non-R&amp;D ex_typologies'!$B$20)),IF($FK131='non-R&amp;D ex_typologies'!$E$16,IF(AND('Country-wise data'!FD131&gt;'non-R&amp;D ex_typologies'!$E$21,'Country-wise data'!FD131&lt;'non-R&amp;D ex_typologies'!$F$21),'non-R&amp;D ex_typologies'!$B$21,IF(AND('Country-wise data'!FD131&gt;'non-R&amp;D ex_typologies'!$E$19,'Country-wise data'!FD131&lt;'non-R&amp;D ex_typologies'!$F$19),'non-R&amp;D ex_typologies'!$B$19,'non-R&amp;D ex_typologies'!$B$20)),IF(AND('Country-wise data'!FD131&gt;'non-R&amp;D ex_typologies'!$G$21,'Country-wise data'!FD131&lt;'non-R&amp;D ex_typologies'!$H$21),'non-R&amp;D ex_typologies'!$B$21,IF(AND('Country-wise data'!FD131&gt;'non-R&amp;D ex_typologies'!$G$19,'Country-wise data'!FD131&lt;'non-R&amp;D ex_typologies'!$H$19),'non-R&amp;D ex_typologies'!$B$19,'non-R&amp;D ex_typologies'!$B$20))))</f>
        <v>Program heavy</v>
      </c>
      <c r="FR131" t="str">
        <f>IF($FK131='non-R&amp;D ex_typologies'!$C$16,IF(AND('Country-wise data'!FE131&gt;'non-R&amp;D ex_typologies'!$C$21,'Country-wise data'!FE131&lt;'non-R&amp;D ex_typologies'!$D$21),'non-R&amp;D ex_typologies'!$B$21,IF(AND('Country-wise data'!FE131&gt;'non-R&amp;D ex_typologies'!$C$19,'Country-wise data'!FE131&lt;'non-R&amp;D ex_typologies'!$D$19),'non-R&amp;D ex_typologies'!$B$19,'non-R&amp;D ex_typologies'!$B$20)),IF($FK131='non-R&amp;D ex_typologies'!$E$16,IF(AND('Country-wise data'!FE131&gt;'non-R&amp;D ex_typologies'!$E$21,'Country-wise data'!FE131&lt;'non-R&amp;D ex_typologies'!$F$21),'non-R&amp;D ex_typologies'!$B$21,IF(AND('Country-wise data'!FE131&gt;'non-R&amp;D ex_typologies'!$E$19,'Country-wise data'!FE131&lt;'non-R&amp;D ex_typologies'!$F$19),'non-R&amp;D ex_typologies'!$B$19,'non-R&amp;D ex_typologies'!$B$20)),IF(AND('Country-wise data'!FE131&gt;'non-R&amp;D ex_typologies'!$G$21,'Country-wise data'!FE131&lt;'non-R&amp;D ex_typologies'!$H$21),'non-R&amp;D ex_typologies'!$B$21,IF(AND('Country-wise data'!FE131&gt;'non-R&amp;D ex_typologies'!$G$19,'Country-wise data'!FE131&lt;'non-R&amp;D ex_typologies'!$H$19),'non-R&amp;D ex_typologies'!$B$19,'non-R&amp;D ex_typologies'!$B$20))))</f>
        <v>Program heavy</v>
      </c>
      <c r="FS131" t="str">
        <f>IF($FK131='non-R&amp;D ex_typologies'!$C$16,IF(AND('Country-wise data'!FF131&gt;'non-R&amp;D ex_typologies'!$C$21,'Country-wise data'!FF131&lt;'non-R&amp;D ex_typologies'!$D$21),'non-R&amp;D ex_typologies'!$B$21,IF(AND('Country-wise data'!FF131&gt;'non-R&amp;D ex_typologies'!$C$19,'Country-wise data'!FF131&lt;'non-R&amp;D ex_typologies'!$D$19),'non-R&amp;D ex_typologies'!$B$19,'non-R&amp;D ex_typologies'!$B$20)),IF($FK131='non-R&amp;D ex_typologies'!$E$16,IF(AND('Country-wise data'!FF131&gt;'non-R&amp;D ex_typologies'!$E$21,'Country-wise data'!FF131&lt;'non-R&amp;D ex_typologies'!$F$21),'non-R&amp;D ex_typologies'!$B$21,IF(AND('Country-wise data'!FF131&gt;'non-R&amp;D ex_typologies'!$E$19,'Country-wise data'!FF131&lt;'non-R&amp;D ex_typologies'!$F$19),'non-R&amp;D ex_typologies'!$B$19,'non-R&amp;D ex_typologies'!$B$20)),IF(AND('Country-wise data'!FF131&gt;'non-R&amp;D ex_typologies'!$G$21,'Country-wise data'!FF131&lt;'non-R&amp;D ex_typologies'!$H$21),'non-R&amp;D ex_typologies'!$B$21,IF(AND('Country-wise data'!FF131&gt;'non-R&amp;D ex_typologies'!$G$19,'Country-wise data'!FF131&lt;'non-R&amp;D ex_typologies'!$H$19),'non-R&amp;D ex_typologies'!$B$19,'non-R&amp;D ex_typologies'!$B$20))))</f>
        <v>Program heavy</v>
      </c>
      <c r="FT131" t="str">
        <f>IF($FK131='non-R&amp;D ex_typologies'!$C$16,IF(AND('Country-wise data'!FG131&gt;'non-R&amp;D ex_typologies'!$C$21,'Country-wise data'!FG131&lt;'non-R&amp;D ex_typologies'!$D$21),'non-R&amp;D ex_typologies'!$B$21,IF(AND('Country-wise data'!FG131&gt;'non-R&amp;D ex_typologies'!$C$19,'Country-wise data'!FG131&lt;'non-R&amp;D ex_typologies'!$D$19),'non-R&amp;D ex_typologies'!$B$19,'non-R&amp;D ex_typologies'!$B$20)),IF($FK131='non-R&amp;D ex_typologies'!$E$16,IF(AND('Country-wise data'!FG131&gt;'non-R&amp;D ex_typologies'!$E$21,'Country-wise data'!FG131&lt;'non-R&amp;D ex_typologies'!$F$21),'non-R&amp;D ex_typologies'!$B$21,IF(AND('Country-wise data'!FG131&gt;'non-R&amp;D ex_typologies'!$E$19,'Country-wise data'!FG131&lt;'non-R&amp;D ex_typologies'!$F$19),'non-R&amp;D ex_typologies'!$B$19,'non-R&amp;D ex_typologies'!$B$20)),IF(AND('Country-wise data'!FG131&gt;'non-R&amp;D ex_typologies'!$G$21,'Country-wise data'!FG131&lt;'non-R&amp;D ex_typologies'!$H$21),'non-R&amp;D ex_typologies'!$B$21,IF(AND('Country-wise data'!FG131&gt;'non-R&amp;D ex_typologies'!$G$19,'Country-wise data'!FG131&lt;'non-R&amp;D ex_typologies'!$H$19),'non-R&amp;D ex_typologies'!$B$19,'non-R&amp;D ex_typologies'!$B$20))))</f>
        <v>Program heavy</v>
      </c>
      <c r="FU131" t="str">
        <f>IF($FK131='non-R&amp;D ex_typologies'!$C$16,IF(AND('Country-wise data'!FH131&gt;'non-R&amp;D ex_typologies'!$C$21,'Country-wise data'!FH131&lt;'non-R&amp;D ex_typologies'!$D$21),'non-R&amp;D ex_typologies'!$B$21,IF(AND('Country-wise data'!FH131&gt;'non-R&amp;D ex_typologies'!$C$19,'Country-wise data'!FH131&lt;'non-R&amp;D ex_typologies'!$D$19),'non-R&amp;D ex_typologies'!$B$19,'non-R&amp;D ex_typologies'!$B$20)),IF($FK131='non-R&amp;D ex_typologies'!$E$16,IF(AND('Country-wise data'!FH131&gt;'non-R&amp;D ex_typologies'!$E$21,'Country-wise data'!FH131&lt;'non-R&amp;D ex_typologies'!$F$21),'non-R&amp;D ex_typologies'!$B$21,IF(AND('Country-wise data'!FH131&gt;'non-R&amp;D ex_typologies'!$E$19,'Country-wise data'!FH131&lt;'non-R&amp;D ex_typologies'!$F$19),'non-R&amp;D ex_typologies'!$B$19,'non-R&amp;D ex_typologies'!$B$20)),IF(AND('Country-wise data'!FH131&gt;'non-R&amp;D ex_typologies'!$G$21,'Country-wise data'!FH131&lt;'non-R&amp;D ex_typologies'!$H$21),'non-R&amp;D ex_typologies'!$B$21,IF(AND('Country-wise data'!FH131&gt;'non-R&amp;D ex_typologies'!$G$19,'Country-wise data'!FH131&lt;'non-R&amp;D ex_typologies'!$H$19),'non-R&amp;D ex_typologies'!$B$19,'non-R&amp;D ex_typologies'!$B$20))))</f>
        <v>Program heavy</v>
      </c>
    </row>
    <row r="132" spans="2:177" x14ac:dyDescent="0.35">
      <c r="B132" s="12" t="s">
        <v>459</v>
      </c>
      <c r="C132" t="s">
        <v>460</v>
      </c>
      <c r="D132" t="s">
        <v>371</v>
      </c>
      <c r="E132" t="s">
        <v>371</v>
      </c>
      <c r="F132" t="s">
        <v>372</v>
      </c>
      <c r="G132" s="55">
        <f>Assumptions!$C$13</f>
        <v>1.1000000000000001</v>
      </c>
      <c r="H132">
        <f>SUMIFS('IFPRI SPEED'!AL:AL,'IFPRI SPEED'!$A:$A,'Country-wise data'!$B132)*1000*G132</f>
        <v>0</v>
      </c>
      <c r="I132">
        <f>IF(SUMIFS('IFPRI SPEED'!AM:AM,'IFPRI SPEED'!$A:$A,'Country-wise data'!$B132)*1000=0,H132*(1+Assumptions!$C$9),SUMIFS('IFPRI SPEED'!AM:AM,'IFPRI SPEED'!$A:$A,'Country-wise data'!$B132)*1000*$G132)</f>
        <v>0</v>
      </c>
      <c r="J132">
        <f>IF(SUMIFS('IFPRI SPEED'!AN:AN,'IFPRI SPEED'!$A:$A,'Country-wise data'!$B132)*1000=0,I132*(1+Assumptions!$C$9),SUMIFS('IFPRI SPEED'!AN:AN,'IFPRI SPEED'!$A:$A,'Country-wise data'!$B132)*1000*$G132)</f>
        <v>0</v>
      </c>
      <c r="K132">
        <f>IF(SUMIFS('IFPRI SPEED'!AO:AO,'IFPRI SPEED'!$A:$A,'Country-wise data'!$B132)*1000=0,J132*(1+Assumptions!$C$9),SUMIFS('IFPRI SPEED'!AO:AO,'IFPRI SPEED'!$A:$A,'Country-wise data'!$B132)*1000*$G132)</f>
        <v>0</v>
      </c>
      <c r="L132">
        <f>IF(SUMIFS('IFPRI SPEED'!AP:AP,'IFPRI SPEED'!$A:$A,'Country-wise data'!$B132)*1000=0,K132*(1+Assumptions!$C$9),SUMIFS('IFPRI SPEED'!AP:AP,'IFPRI SPEED'!$A:$A,'Country-wise data'!$B132)*1000*$G132)</f>
        <v>0</v>
      </c>
      <c r="M132">
        <f>IF(SUMIFS('IFPRI SPEED'!AQ:AQ,'IFPRI SPEED'!$A:$A,'Country-wise data'!$B132)*1000=0,L132*(1+Assumptions!$C$9),SUMIFS('IFPRI SPEED'!AQ:AQ,'IFPRI SPEED'!$A:$A,'Country-wise data'!$B132)*1000*$G132)</f>
        <v>0</v>
      </c>
      <c r="N132">
        <f>IF(SUMIFS('IFPRI SPEED'!AR:AR,'IFPRI SPEED'!$A:$A,'Country-wise data'!$B132)*1000=0,M132*(1+Assumptions!$C$9),SUMIFS('IFPRI SPEED'!AR:AR,'IFPRI SPEED'!$A:$A,'Country-wise data'!$B132)*1000*$G132)</f>
        <v>0</v>
      </c>
      <c r="O132">
        <f>IF(SUMIFS('IFPRI SPEED'!AS:AS,'IFPRI SPEED'!$A:$A,'Country-wise data'!$B132)*1000=0,N132*(1+Assumptions!$C$9),SUMIFS('IFPRI SPEED'!AS:AS,'IFPRI SPEED'!$A:$A,'Country-wise data'!$B132)*1000*$G132)</f>
        <v>0</v>
      </c>
      <c r="P132">
        <f>IF(SUMIFS('IFPRI SPEED'!AT:AT,'IFPRI SPEED'!$A:$A,'Country-wise data'!$B132)*1000=0,O132*(1+Assumptions!$C$9),SUMIFS('IFPRI SPEED'!AT:AT,'IFPRI SPEED'!$A:$A,'Country-wise data'!$B132)*1000*$G132)</f>
        <v>0</v>
      </c>
      <c r="Q132">
        <f>IF(SUMIFS('IFPRI SPEED'!AU:AU,'IFPRI SPEED'!$A:$A,'Country-wise data'!$B132)*1000=0,P132*(1+Assumptions!$C$9),SUMIFS('IFPRI SPEED'!AU:AU,'IFPRI SPEED'!$A:$A,'Country-wise data'!$B132)*1000*$G132)</f>
        <v>0</v>
      </c>
      <c r="R132" s="36">
        <f t="shared" si="148"/>
        <v>0</v>
      </c>
      <c r="S132" s="44">
        <f>INDEX('area data'!$G$4:$P$80,MATCH('Country-wise data'!$B132,'area data'!$B$4:$B$80,),MATCH('Country-wise data'!S$3,'area data'!$G$3:$P$3,))</f>
        <v>0</v>
      </c>
      <c r="T132" s="44">
        <f>INDEX('area data'!$G$4:$P$80,MATCH('Country-wise data'!$B132,'area data'!$B$4:$B$80,),MATCH('Country-wise data'!T$3,'area data'!$G$3:$P$3,))</f>
        <v>0</v>
      </c>
      <c r="U132" s="44">
        <f>INDEX('area data'!$G$4:$P$80,MATCH('Country-wise data'!$B132,'area data'!$B$4:$B$80,),MATCH('Country-wise data'!U$3,'area data'!$G$3:$P$3,))</f>
        <v>0</v>
      </c>
      <c r="V132" s="44">
        <f>INDEX('area data'!$G$4:$P$80,MATCH('Country-wise data'!$B132,'area data'!$B$4:$B$80,),MATCH('Country-wise data'!V$3,'area data'!$G$3:$P$3,))</f>
        <v>0</v>
      </c>
      <c r="W132" s="44">
        <f>INDEX('area data'!$G$4:$P$80,MATCH('Country-wise data'!$B132,'area data'!$B$4:$B$80,),MATCH('Country-wise data'!W$3,'area data'!$G$3:$P$3,))</f>
        <v>0</v>
      </c>
      <c r="X132" s="44">
        <f>INDEX('area data'!$G$4:$P$80,MATCH('Country-wise data'!$B132,'area data'!$B$4:$B$80,),MATCH('Country-wise data'!X$3,'area data'!$G$3:$P$3,))</f>
        <v>0</v>
      </c>
      <c r="Y132" s="44">
        <f>INDEX('area data'!$G$4:$P$80,MATCH('Country-wise data'!$B132,'area data'!$B$4:$B$80,),MATCH('Country-wise data'!Y$3,'area data'!$G$3:$P$3,))</f>
        <v>0</v>
      </c>
      <c r="Z132" s="44">
        <f>INDEX('area data'!$G$4:$P$80,MATCH('Country-wise data'!$B132,'area data'!$B$4:$B$80,),MATCH('Country-wise data'!Z$3,'area data'!$G$3:$P$3,))</f>
        <v>0</v>
      </c>
      <c r="AA132" s="44">
        <f>INDEX('area data'!$G$4:$P$80,MATCH('Country-wise data'!$B132,'area data'!$B$4:$B$80,),MATCH('Country-wise data'!AA$3,'area data'!$G$3:$P$3,))</f>
        <v>0</v>
      </c>
      <c r="AB132" s="44">
        <f>INDEX('area data'!$G$4:$P$80,MATCH('Country-wise data'!$B132,'area data'!$B$4:$B$80,),MATCH('Country-wise data'!AB$3,'area data'!$G$3:$P$3,))</f>
        <v>0</v>
      </c>
      <c r="AC132" s="53">
        <f>IFERROR(INDEX('ASTI data (new)'!$AF$6:$AL$130,MATCH('Country-wise data'!$B132,'ASTI data (new)'!$C$6:$C$130,),MATCH('Country-wise data'!AC$3,'ASTI data (new)'!$AF$5:$AL$5,)),(INDEX(Assumptions!$G$154:$P$345,MATCH('Country-wise data'!$B132,Assumptions!$B$154:$B$344,),MATCH('Country-wise data'!AC$3,Assumptions!$G$153:$P$153,))*S132))</f>
        <v>0</v>
      </c>
      <c r="AD132" s="53">
        <f>IFERROR(INDEX('ASTI data (new)'!$AF$6:$AL$130,MATCH('Country-wise data'!$B132,'ASTI data (new)'!$C$6:$C$130,),MATCH('Country-wise data'!AD$3,'ASTI data (new)'!$AF$5:$AL$5,)),(INDEX(Assumptions!$G$154:$P$345,MATCH('Country-wise data'!$B132,Assumptions!$B$154:$B$344,),MATCH('Country-wise data'!AD$3,Assumptions!$G$153:$P$153,))*T132))</f>
        <v>0</v>
      </c>
      <c r="AE132" s="53">
        <f>IFERROR(INDEX('ASTI data (new)'!$AF$6:$AL$130,MATCH('Country-wise data'!$B132,'ASTI data (new)'!$C$6:$C$130,),MATCH('Country-wise data'!AE$3,'ASTI data (new)'!$AF$5:$AL$5,)),(INDEX(Assumptions!$G$154:$P$345,MATCH('Country-wise data'!$B132,Assumptions!$B$154:$B$344,),MATCH('Country-wise data'!AE$3,Assumptions!$G$153:$P$153,))*U132))</f>
        <v>0</v>
      </c>
      <c r="AF132" s="53">
        <f>IFERROR(INDEX('ASTI data (new)'!$AF$6:$AL$130,MATCH('Country-wise data'!$B132,'ASTI data (new)'!$C$6:$C$130,),MATCH('Country-wise data'!AF$3,'ASTI data (new)'!$AF$5:$AL$5,)),(INDEX(Assumptions!$G$154:$P$345,MATCH('Country-wise data'!$B132,Assumptions!$B$154:$B$344,),MATCH('Country-wise data'!AF$3,Assumptions!$G$153:$P$153,))*V132))</f>
        <v>0</v>
      </c>
      <c r="AG132" s="53">
        <f>IFERROR(INDEX('ASTI data (new)'!$AF$6:$AL$130,MATCH('Country-wise data'!$B132,'ASTI data (new)'!$C$6:$C$130,),MATCH('Country-wise data'!AG$3,'ASTI data (new)'!$AF$5:$AL$5,)),(INDEX(Assumptions!$G$154:$P$345,MATCH('Country-wise data'!$B132,Assumptions!$B$154:$B$344,),MATCH('Country-wise data'!AG$3,Assumptions!$G$153:$P$153,))*W132))</f>
        <v>0</v>
      </c>
      <c r="AH132" s="53">
        <f>IFERROR(INDEX('ASTI data (new)'!$AF$6:$AL$130,MATCH('Country-wise data'!$B132,'ASTI data (new)'!$C$6:$C$130,),MATCH('Country-wise data'!AH$3,'ASTI data (new)'!$AF$5:$AL$5,)),(INDEX(Assumptions!$G$154:$P$345,MATCH('Country-wise data'!$B132,Assumptions!$B$154:$B$344,),MATCH('Country-wise data'!AH$3,Assumptions!$G$153:$P$153,))*X132))</f>
        <v>0</v>
      </c>
      <c r="AI132" s="53">
        <f>IFERROR(INDEX('ASTI data (new)'!$AF$6:$AL$130,MATCH('Country-wise data'!$B132,'ASTI data (new)'!$C$6:$C$130,),MATCH('Country-wise data'!AI$3,'ASTI data (new)'!$AF$5:$AL$5,)),(INDEX(Assumptions!$G$154:$P$345,MATCH('Country-wise data'!$B132,Assumptions!$B$154:$B$344,),MATCH('Country-wise data'!AI$3,Assumptions!$G$153:$P$153,))*Y132))</f>
        <v>0</v>
      </c>
      <c r="AJ132" s="53">
        <f t="shared" ref="AJ132:AL132" si="184">IFERROR((1+($AI132/$AF132)^(1/3)-1)*AI132,0)</f>
        <v>0</v>
      </c>
      <c r="AK132" s="53">
        <f t="shared" si="184"/>
        <v>0</v>
      </c>
      <c r="AL132" s="53">
        <f t="shared" si="184"/>
        <v>0</v>
      </c>
      <c r="AM132" s="55" cm="1">
        <f t="array" ref="AM132">INDEX('non-R&amp;D ex_typologies'!$J$8:$J$10,MATCH('Country-wise data'!FL132,'non-R&amp;D ex_typologies'!$F$8:$F$10,),)*'Country-wise data'!AC132</f>
        <v>0</v>
      </c>
      <c r="AN132" s="55" cm="1">
        <f t="array" ref="AN132">INDEX('non-R&amp;D ex_typologies'!$J$8:$J$10,MATCH('Country-wise data'!FM132,'non-R&amp;D ex_typologies'!$F$8:$F$10,),)*'Country-wise data'!AD132</f>
        <v>0</v>
      </c>
      <c r="AO132" s="55" cm="1">
        <f t="array" ref="AO132">INDEX('non-R&amp;D ex_typologies'!$J$8:$J$10,MATCH('Country-wise data'!FN132,'non-R&amp;D ex_typologies'!$F$8:$F$10,),)*'Country-wise data'!AE132</f>
        <v>0</v>
      </c>
      <c r="AP132" s="55" cm="1">
        <f t="array" ref="AP132">INDEX('non-R&amp;D ex_typologies'!$J$8:$J$10,MATCH('Country-wise data'!FO132,'non-R&amp;D ex_typologies'!$F$8:$F$10,),)*'Country-wise data'!AF132</f>
        <v>0</v>
      </c>
      <c r="AQ132" s="55" cm="1">
        <f t="array" ref="AQ132">INDEX('non-R&amp;D ex_typologies'!$J$8:$J$10,MATCH('Country-wise data'!FP132,'non-R&amp;D ex_typologies'!$F$8:$F$10,),)*'Country-wise data'!AG132</f>
        <v>0</v>
      </c>
      <c r="AR132" s="55" cm="1">
        <f t="array" ref="AR132">INDEX('non-R&amp;D ex_typologies'!$J$8:$J$10,MATCH('Country-wise data'!FQ132,'non-R&amp;D ex_typologies'!$F$8:$F$10,),)*'Country-wise data'!AH132</f>
        <v>0</v>
      </c>
      <c r="AS132" s="55" cm="1">
        <f t="array" ref="AS132">INDEX('non-R&amp;D ex_typologies'!$J$8:$J$10,MATCH('Country-wise data'!FR132,'non-R&amp;D ex_typologies'!$F$8:$F$10,),)*'Country-wise data'!AI132</f>
        <v>0</v>
      </c>
      <c r="AT132" s="55" cm="1">
        <f t="array" ref="AT132">INDEX('non-R&amp;D ex_typologies'!$J$8:$J$10,MATCH('Country-wise data'!FS132,'non-R&amp;D ex_typologies'!$F$8:$F$10,),)*'Country-wise data'!AJ132</f>
        <v>0</v>
      </c>
      <c r="AU132" s="55" cm="1">
        <f t="array" ref="AU132">INDEX('non-R&amp;D ex_typologies'!$J$8:$J$10,MATCH('Country-wise data'!FT132,'non-R&amp;D ex_typologies'!$F$8:$F$10,),)*'Country-wise data'!AK132</f>
        <v>0</v>
      </c>
      <c r="AV132" s="55" cm="1">
        <f t="array" ref="AV132">INDEX('non-R&amp;D ex_typologies'!$J$8:$J$10,MATCH('Country-wise data'!FU132,'non-R&amp;D ex_typologies'!$F$8:$F$10,),)*'Country-wise data'!AL132</f>
        <v>0</v>
      </c>
      <c r="AW132">
        <f t="shared" si="150"/>
        <v>0</v>
      </c>
      <c r="AX132" s="53">
        <f>INDEX('GDP deflators'!$AB$3:$AK$155,MATCH('Country-wise data'!$B132,'GDP deflators'!$B$3:$B$155,),MATCH('Country-wise data'!AX$3,'GDP deflators'!$D$2:$M$2,))</f>
        <v>64.417919930687134</v>
      </c>
      <c r="AY132" s="53">
        <f>INDEX('GDP deflators'!$AB$3:$AK$155,MATCH('Country-wise data'!$B132,'GDP deflators'!$B$3:$B$155,),MATCH('Country-wise data'!AY$3,'GDP deflators'!$D$2:$M$2,))</f>
        <v>70.611297354558474</v>
      </c>
      <c r="AZ132" s="53">
        <f>INDEX('GDP deflators'!$AB$3:$AK$155,MATCH('Country-wise data'!$B132,'GDP deflators'!$B$3:$B$155,),MATCH('Country-wise data'!AZ$3,'GDP deflators'!$D$2:$M$2,))</f>
        <v>74.579432688118558</v>
      </c>
      <c r="BA132" s="53">
        <f>INDEX('GDP deflators'!$AB$3:$AK$155,MATCH('Country-wise data'!$B132,'GDP deflators'!$B$3:$B$155,),MATCH('Country-wise data'!BA$3,'GDP deflators'!$D$2:$M$2,))</f>
        <v>78.061611292110626</v>
      </c>
      <c r="BB132" s="53">
        <f>INDEX('GDP deflators'!$AB$3:$AK$155,MATCH('Country-wise data'!$B132,'GDP deflators'!$B$3:$B$155,),MATCH('Country-wise data'!BB$3,'GDP deflators'!$D$2:$M$2,))</f>
        <v>81.047361870938289</v>
      </c>
      <c r="BC132" s="53">
        <f>INDEX('GDP deflators'!$AB$3:$AK$155,MATCH('Country-wise data'!$B132,'GDP deflators'!$B$3:$B$155,),MATCH('Country-wise data'!BC$3,'GDP deflators'!$D$2:$M$2,))</f>
        <v>83.136391760965225</v>
      </c>
      <c r="BD132" s="53">
        <f>INDEX('GDP deflators'!$AB$3:$AK$155,MATCH('Country-wise data'!$B132,'GDP deflators'!$B$3:$B$155,),MATCH('Country-wise data'!BD$3,'GDP deflators'!$D$2:$M$2,))</f>
        <v>85.941902297955991</v>
      </c>
      <c r="BE132" s="53">
        <f>INDEX('GDP deflators'!$AB$3:$AK$155,MATCH('Country-wise data'!$B132,'GDP deflators'!$B$3:$B$155,),MATCH('Country-wise data'!BE$3,'GDP deflators'!$D$2:$M$2,))</f>
        <v>91.849269257326256</v>
      </c>
      <c r="BF132" s="53">
        <f>INDEX('GDP deflators'!$AB$3:$AK$155,MATCH('Country-wise data'!$B132,'GDP deflators'!$B$3:$B$155,),MATCH('Country-wise data'!BF$3,'GDP deflators'!$D$2:$M$2,))</f>
        <v>98.380878956076884</v>
      </c>
      <c r="BG132" s="53">
        <f>INDEX('GDP deflators'!$AB$3:$AK$155,MATCH('Country-wise data'!$B132,'GDP deflators'!$B$3:$B$155,),MATCH('Country-wise data'!BG$3,'GDP deflators'!$D$2:$M$2,))</f>
        <v>100</v>
      </c>
      <c r="BH132" cm="1">
        <f t="array" ref="BH132">H132/(INDEX($AX132:$BG132,,MATCH(BH$3,$AX$3:$BG$3,))/100)</f>
        <v>0</v>
      </c>
      <c r="BI132" cm="1">
        <f t="array" ref="BI132">I132/(INDEX($AX132:$BG132,,MATCH(BI$3,$AX$3:$BG$3,))/100)</f>
        <v>0</v>
      </c>
      <c r="BJ132" cm="1">
        <f t="array" ref="BJ132">J132/(INDEX($AX132:$BG132,,MATCH(BJ$3,$AX$3:$BG$3,))/100)</f>
        <v>0</v>
      </c>
      <c r="BK132" cm="1">
        <f t="array" ref="BK132">K132/(INDEX($AX132:$BG132,,MATCH(BK$3,$AX$3:$BG$3,))/100)</f>
        <v>0</v>
      </c>
      <c r="BL132" cm="1">
        <f t="array" ref="BL132">L132/(INDEX($AX132:$BG132,,MATCH(BL$3,$AX$3:$BG$3,))/100)</f>
        <v>0</v>
      </c>
      <c r="BM132" cm="1">
        <f t="array" ref="BM132">M132/(INDEX($AX132:$BG132,,MATCH(BM$3,$AX$3:$BG$3,))/100)</f>
        <v>0</v>
      </c>
      <c r="BN132" cm="1">
        <f t="array" ref="BN132">N132/(INDEX($AX132:$BG132,,MATCH(BN$3,$AX$3:$BG$3,))/100)</f>
        <v>0</v>
      </c>
      <c r="BO132" cm="1">
        <f t="array" ref="BO132">O132/(INDEX($AX132:$BG132,,MATCH(BO$3,$AX$3:$BG$3,))/100)</f>
        <v>0</v>
      </c>
      <c r="BP132" cm="1">
        <f t="array" ref="BP132">P132/(INDEX($AX132:$BG132,,MATCH(BP$3,$AX$3:$BG$3,))/100)</f>
        <v>0</v>
      </c>
      <c r="BQ132" cm="1">
        <f t="array" ref="BQ132">Q132/(INDEX($AX132:$BG132,,MATCH(BQ$3,$AX$3:$BG$3,))/100)</f>
        <v>0</v>
      </c>
      <c r="BS132" cm="1">
        <f t="array" ref="BS132">S132/(INDEX($AX132:$BG132,,MATCH(BS$3,$AX$3:$BG$3,))/100)</f>
        <v>0</v>
      </c>
      <c r="BT132" cm="1">
        <f t="array" ref="BT132">T132/(INDEX($AX132:$BG132,,MATCH(BT$3,$AX$3:$BG$3,))/100)</f>
        <v>0</v>
      </c>
      <c r="BU132" cm="1">
        <f t="array" ref="BU132">U132/(INDEX($AX132:$BG132,,MATCH(BU$3,$AX$3:$BG$3,))/100)</f>
        <v>0</v>
      </c>
      <c r="BV132" cm="1">
        <f t="array" ref="BV132">V132/(INDEX($AX132:$BG132,,MATCH(BV$3,$AX$3:$BG$3,))/100)</f>
        <v>0</v>
      </c>
      <c r="BW132" cm="1">
        <f t="array" ref="BW132">W132/(INDEX($AX132:$BG132,,MATCH(BW$3,$AX$3:$BG$3,))/100)</f>
        <v>0</v>
      </c>
      <c r="BX132" cm="1">
        <f t="array" ref="BX132">X132/(INDEX($AX132:$BG132,,MATCH(BX$3,$AX$3:$BG$3,))/100)</f>
        <v>0</v>
      </c>
      <c r="BY132" cm="1">
        <f t="array" ref="BY132">Y132/(INDEX($AX132:$BG132,,MATCH(BY$3,$AX$3:$BG$3,))/100)</f>
        <v>0</v>
      </c>
      <c r="BZ132" cm="1">
        <f t="array" ref="BZ132">Z132/(INDEX($AX132:$BG132,,MATCH(BZ$3,$AX$3:$BG$3,))/100)</f>
        <v>0</v>
      </c>
      <c r="CA132" cm="1">
        <f t="array" ref="CA132">AA132/(INDEX($AX132:$BG132,,MATCH(CA$3,$AX$3:$BG$3,))/100)</f>
        <v>0</v>
      </c>
      <c r="CB132" cm="1">
        <f t="array" ref="CB132">AB132/(INDEX($AX132:$BG132,,MATCH(CB$3,$AX$3:$BG$3,))/100)</f>
        <v>0</v>
      </c>
      <c r="CC132" cm="1">
        <f t="array" ref="CC132">AC132/(INDEX($AX132:$BG132,,MATCH(CC$3,$AX$3:$BG$3,))/100)</f>
        <v>0</v>
      </c>
      <c r="CD132" cm="1">
        <f t="array" ref="CD132">AD132/(INDEX($AX132:$BG132,,MATCH(CD$3,$AX$3:$BG$3,))/100)</f>
        <v>0</v>
      </c>
      <c r="CE132" cm="1">
        <f t="array" ref="CE132">AE132/(INDEX($AX132:$BG132,,MATCH(CE$3,$AX$3:$BG$3,))/100)</f>
        <v>0</v>
      </c>
      <c r="CF132" cm="1">
        <f t="array" ref="CF132">AF132/(INDEX($AX132:$BG132,,MATCH(CF$3,$AX$3:$BG$3,))/100)</f>
        <v>0</v>
      </c>
      <c r="CG132" cm="1">
        <f t="array" ref="CG132">AG132/(INDEX($AX132:$BG132,,MATCH(CG$3,$AX$3:$BG$3,))/100)</f>
        <v>0</v>
      </c>
      <c r="CH132" cm="1">
        <f t="array" ref="CH132">AH132/(INDEX($AX132:$BG132,,MATCH(CH$3,$AX$3:$BG$3,))/100)</f>
        <v>0</v>
      </c>
      <c r="CI132" cm="1">
        <f t="array" ref="CI132">AI132/(INDEX($AX132:$BG132,,MATCH(CI$3,$AX$3:$BG$3,))/100)</f>
        <v>0</v>
      </c>
      <c r="CJ132" cm="1">
        <f t="array" ref="CJ132">AJ132/(INDEX($AX132:$BG132,,MATCH(CJ$3,$AX$3:$BG$3,))/100)</f>
        <v>0</v>
      </c>
      <c r="CK132" cm="1">
        <f t="array" ref="CK132">AK132/(INDEX($AX132:$BG132,,MATCH(CK$3,$AX$3:$BG$3,))/100)</f>
        <v>0</v>
      </c>
      <c r="CL132" cm="1">
        <f t="array" ref="CL132">AL132/(INDEX($AX132:$BG132,,MATCH(CL$3,$AX$3:$BG$3,))/100)</f>
        <v>0</v>
      </c>
      <c r="CM132" cm="1">
        <f t="array" ref="CM132">AM132/(INDEX($AX132:$BG132,,MATCH(CM$3,$AX$3:$BG$3,))/100)</f>
        <v>0</v>
      </c>
      <c r="CN132" cm="1">
        <f t="array" ref="CN132">AN132/(INDEX($AX132:$BG132,,MATCH(CN$3,$AX$3:$BG$3,))/100)</f>
        <v>0</v>
      </c>
      <c r="CO132" cm="1">
        <f t="array" ref="CO132">AO132/(INDEX($AX132:$BG132,,MATCH(CO$3,$AX$3:$BG$3,))/100)</f>
        <v>0</v>
      </c>
      <c r="CP132" cm="1">
        <f t="array" ref="CP132">AP132/(INDEX($AX132:$BG132,,MATCH(CP$3,$AX$3:$BG$3,))/100)</f>
        <v>0</v>
      </c>
      <c r="CQ132" cm="1">
        <f t="array" ref="CQ132">AQ132/(INDEX($AX132:$BG132,,MATCH(CQ$3,$AX$3:$BG$3,))/100)</f>
        <v>0</v>
      </c>
      <c r="CR132" cm="1">
        <f t="array" ref="CR132">AR132/(INDEX($AX132:$BG132,,MATCH(CR$3,$AX$3:$BG$3,))/100)</f>
        <v>0</v>
      </c>
      <c r="CS132" cm="1">
        <f t="array" ref="CS132">AS132/(INDEX($AX132:$BG132,,MATCH(CS$3,$AX$3:$BG$3,))/100)</f>
        <v>0</v>
      </c>
      <c r="CT132" cm="1">
        <f t="array" ref="CT132">AT132/(INDEX($AX132:$BG132,,MATCH(CT$3,$AX$3:$BG$3,))/100)</f>
        <v>0</v>
      </c>
      <c r="CU132" cm="1">
        <f t="array" ref="CU132">AU132/(INDEX($AX132:$BG132,,MATCH(CU$3,$AX$3:$BG$3,))/100)</f>
        <v>0</v>
      </c>
      <c r="CV132" cm="1">
        <f t="array" ref="CV132">AV132/(INDEX($AX132:$BG132,,MATCH(CV$3,$AX$3:$BG$3,))/100)</f>
        <v>0</v>
      </c>
      <c r="CW132">
        <f t="shared" ref="CW132:CW151" si="185">SUM(CC132:CV132)</f>
        <v>0</v>
      </c>
      <c r="CX132">
        <f>IFERROR(1/INDEX('exch rates'!$BC$5:$BL$268,MATCH('Country-wise data'!$B132,'exch rates'!$A$5:$A$268,),MATCH(CX$3,'exch rates'!$BC$4:$BL$4,)),1)</f>
        <v>1</v>
      </c>
      <c r="CY132">
        <f>IFERROR(1/INDEX('exch rates'!$BC$5:$BL$268,MATCH('Country-wise data'!$B132,'exch rates'!$A$5:$A$268,),MATCH(CY$3,'exch rates'!$BC$4:$BL$4,)),1)</f>
        <v>1</v>
      </c>
      <c r="CZ132">
        <f>IFERROR(1/INDEX('exch rates'!$BC$5:$BL$268,MATCH('Country-wise data'!$B132,'exch rates'!$A$5:$A$268,),MATCH(CZ$3,'exch rates'!$BC$4:$BL$4,)),1)</f>
        <v>1</v>
      </c>
      <c r="DA132">
        <f>IFERROR(1/INDEX('exch rates'!$BC$5:$BL$268,MATCH('Country-wise data'!$B132,'exch rates'!$A$5:$A$268,),MATCH(DA$3,'exch rates'!$BC$4:$BL$4,)),1)</f>
        <v>1</v>
      </c>
      <c r="DB132">
        <f>IFERROR(1/INDEX('exch rates'!$BC$5:$BL$268,MATCH('Country-wise data'!$B132,'exch rates'!$A$5:$A$268,),MATCH(DB$3,'exch rates'!$BC$4:$BL$4,)),1)</f>
        <v>1</v>
      </c>
      <c r="DC132">
        <f>IFERROR(1/INDEX('exch rates'!$BC$5:$BL$268,MATCH('Country-wise data'!$B132,'exch rates'!$A$5:$A$268,),MATCH(DC$3,'exch rates'!$BC$4:$BL$4,)),1)</f>
        <v>1</v>
      </c>
      <c r="DD132">
        <f>IFERROR(1/INDEX('exch rates'!$BC$5:$BL$268,MATCH('Country-wise data'!$B132,'exch rates'!$A$5:$A$268,),MATCH(DD$3,'exch rates'!$BC$4:$BL$4,)),1)</f>
        <v>1</v>
      </c>
      <c r="DE132">
        <f>IFERROR(1/INDEX('exch rates'!$BC$5:$BL$268,MATCH('Country-wise data'!$B132,'exch rates'!$A$5:$A$268,),MATCH(DE$3,'exch rates'!$BC$4:$BL$4,)),1)</f>
        <v>1</v>
      </c>
      <c r="DF132">
        <f>IFERROR(1/INDEX('exch rates'!$BC$5:$BL$268,MATCH('Country-wise data'!$B132,'exch rates'!$A$5:$A$268,),MATCH(DF$3,'exch rates'!$BC$4:$BL$4,)),1)</f>
        <v>1</v>
      </c>
      <c r="DG132">
        <f>IFERROR(1/INDEX('exch rates'!$BC$5:$BL$268,MATCH('Country-wise data'!$B132,'exch rates'!$A$5:$A$268,),MATCH(DG$3,'exch rates'!$BC$4:$BL$4,)),1)</f>
        <v>1</v>
      </c>
      <c r="DH132" cm="1">
        <f t="array" ref="DH132">(BH132/INDEX($CX132:$DG132,,MATCH(DH$3,$CX$3:$DG$3,)))*$DG132</f>
        <v>0</v>
      </c>
      <c r="DI132" cm="1">
        <f t="array" ref="DI132">(BI132/INDEX($CX132:$DG132,,MATCH(DI$3,$CX$3:$DG$3,)))*$DG132</f>
        <v>0</v>
      </c>
      <c r="DJ132" cm="1">
        <f t="array" ref="DJ132">(BJ132/INDEX($CX132:$DG132,,MATCH(DJ$3,$CX$3:$DG$3,)))*$DG132</f>
        <v>0</v>
      </c>
      <c r="DK132" cm="1">
        <f t="array" ref="DK132">(BK132/INDEX($CX132:$DG132,,MATCH(DK$3,$CX$3:$DG$3,)))*$DG132</f>
        <v>0</v>
      </c>
      <c r="DL132" cm="1">
        <f t="array" ref="DL132">(BL132/INDEX($CX132:$DG132,,MATCH(DL$3,$CX$3:$DG$3,)))*$DG132</f>
        <v>0</v>
      </c>
      <c r="DM132" cm="1">
        <f t="array" ref="DM132">(BM132/INDEX($CX132:$DG132,,MATCH(DM$3,$CX$3:$DG$3,)))*$DG132</f>
        <v>0</v>
      </c>
      <c r="DN132" cm="1">
        <f t="array" ref="DN132">(BN132/INDEX($CX132:$DG132,,MATCH(DN$3,$CX$3:$DG$3,)))*$DG132</f>
        <v>0</v>
      </c>
      <c r="DO132" cm="1">
        <f t="array" ref="DO132">(BO132/INDEX($CX132:$DG132,,MATCH(DO$3,$CX$3:$DG$3,)))*$DG132</f>
        <v>0</v>
      </c>
      <c r="DP132" cm="1">
        <f t="array" ref="DP132">(BP132/INDEX($CX132:$DG132,,MATCH(DP$3,$CX$3:$DG$3,)))*$DG132</f>
        <v>0</v>
      </c>
      <c r="DQ132" cm="1">
        <f t="array" ref="DQ132">(BQ132/INDEX($CX132:$DG132,,MATCH(DQ$3,$CX$3:$DG$3,)))*$DG132</f>
        <v>0</v>
      </c>
      <c r="DS132" cm="1">
        <f t="array" ref="DS132">(BS132/INDEX($CX132:$DG132,,MATCH(DS$3,$CX$3:$DG$3,)))*$DG132</f>
        <v>0</v>
      </c>
      <c r="DT132" cm="1">
        <f t="array" ref="DT132">(BT132/INDEX($CX132:$DG132,,MATCH(DT$3,$CX$3:$DG$3,)))*$DG132</f>
        <v>0</v>
      </c>
      <c r="DU132" cm="1">
        <f t="array" ref="DU132">(BU132/INDEX($CX132:$DG132,,MATCH(DU$3,$CX$3:$DG$3,)))*$DG132</f>
        <v>0</v>
      </c>
      <c r="DV132" cm="1">
        <f t="array" ref="DV132">(BV132/INDEX($CX132:$DG132,,MATCH(DV$3,$CX$3:$DG$3,)))*$DG132</f>
        <v>0</v>
      </c>
      <c r="DW132" cm="1">
        <f t="array" ref="DW132">(BW132/INDEX($CX132:$DG132,,MATCH(DW$3,$CX$3:$DG$3,)))*$DG132</f>
        <v>0</v>
      </c>
      <c r="DX132" cm="1">
        <f t="array" ref="DX132">(BX132/INDEX($CX132:$DG132,,MATCH(DX$3,$CX$3:$DG$3,)))*$DG132</f>
        <v>0</v>
      </c>
      <c r="DY132" cm="1">
        <f t="array" ref="DY132">(BY132/INDEX($CX132:$DG132,,MATCH(DY$3,$CX$3:$DG$3,)))*$DG132</f>
        <v>0</v>
      </c>
      <c r="DZ132" cm="1">
        <f t="array" ref="DZ132">(BZ132/INDEX($CX132:$DG132,,MATCH(DZ$3,$CX$3:$DG$3,)))*$DG132</f>
        <v>0</v>
      </c>
      <c r="EA132" cm="1">
        <f t="array" ref="EA132">(CA132/INDEX($CX132:$DG132,,MATCH(EA$3,$CX$3:$DG$3,)))*$DG132</f>
        <v>0</v>
      </c>
      <c r="EB132" cm="1">
        <f t="array" ref="EB132">(CB132/INDEX($CX132:$DG132,,MATCH(EB$3,$CX$3:$DG$3,)))*$DG132</f>
        <v>0</v>
      </c>
      <c r="EC132" s="53" cm="1">
        <f t="array" ref="EC132">(CC132/INDEX($CX132:$DG132,,MATCH(EC$3,$CX$3:$DG$3,)))*$DG132</f>
        <v>0</v>
      </c>
      <c r="ED132" cm="1">
        <f t="array" ref="ED132">(CD132/INDEX($CX132:$DG132,,MATCH(ED$3,$CX$3:$DG$3,)))*$DG132</f>
        <v>0</v>
      </c>
      <c r="EE132" cm="1">
        <f t="array" ref="EE132">(CE132/INDEX($CX132:$DG132,,MATCH(EE$3,$CX$3:$DG$3,)))*$DG132</f>
        <v>0</v>
      </c>
      <c r="EF132" cm="1">
        <f t="array" ref="EF132">(CF132/INDEX($CX132:$DG132,,MATCH(EF$3,$CX$3:$DG$3,)))*$DG132</f>
        <v>0</v>
      </c>
      <c r="EG132" cm="1">
        <f t="array" ref="EG132">(CG132/INDEX($CX132:$DG132,,MATCH(EG$3,$CX$3:$DG$3,)))*$DG132</f>
        <v>0</v>
      </c>
      <c r="EH132" cm="1">
        <f t="array" ref="EH132">(CH132/INDEX($CX132:$DG132,,MATCH(EH$3,$CX$3:$DG$3,)))*$DG132</f>
        <v>0</v>
      </c>
      <c r="EI132" cm="1">
        <f t="array" ref="EI132">(CI132/INDEX($CX132:$DG132,,MATCH(EI$3,$CX$3:$DG$3,)))*$DG132</f>
        <v>0</v>
      </c>
      <c r="EJ132" cm="1">
        <f t="array" ref="EJ132">(CJ132/INDEX($CX132:$DG132,,MATCH(EJ$3,$CX$3:$DG$3,)))*$DG132</f>
        <v>0</v>
      </c>
      <c r="EK132" cm="1">
        <f t="array" ref="EK132">(CK132/INDEX($CX132:$DG132,,MATCH(EK$3,$CX$3:$DG$3,)))*$DG132</f>
        <v>0</v>
      </c>
      <c r="EL132" cm="1">
        <f t="array" ref="EL132">(CL132/INDEX($CX132:$DG132,,MATCH(EL$3,$CX$3:$DG$3,)))*$DG132</f>
        <v>0</v>
      </c>
      <c r="EM132" cm="1">
        <f t="array" ref="EM132">(CM132/INDEX($CX132:$DG132,,MATCH(EM$3,$CX$3:$DG$3,)))*$DG132</f>
        <v>0</v>
      </c>
      <c r="EN132" cm="1">
        <f t="array" ref="EN132">(CN132/INDEX($CX132:$DG132,,MATCH(EN$3,$CX$3:$DG$3,)))*$DG132</f>
        <v>0</v>
      </c>
      <c r="EO132" cm="1">
        <f t="array" ref="EO132">(CO132/INDEX($CX132:$DG132,,MATCH(EO$3,$CX$3:$DG$3,)))*$DG132</f>
        <v>0</v>
      </c>
      <c r="EP132" cm="1">
        <f t="array" ref="EP132">(CP132/INDEX($CX132:$DG132,,MATCH(EP$3,$CX$3:$DG$3,)))*$DG132</f>
        <v>0</v>
      </c>
      <c r="EQ132" cm="1">
        <f t="array" ref="EQ132">(CQ132/INDEX($CX132:$DG132,,MATCH(EQ$3,$CX$3:$DG$3,)))*$DG132</f>
        <v>0</v>
      </c>
      <c r="ER132" cm="1">
        <f t="array" ref="ER132">(CR132/INDEX($CX132:$DG132,,MATCH(ER$3,$CX$3:$DG$3,)))*$DG132</f>
        <v>0</v>
      </c>
      <c r="ES132" cm="1">
        <f t="array" ref="ES132">(CS132/INDEX($CX132:$DG132,,MATCH(ES$3,$CX$3:$DG$3,)))*$DG132</f>
        <v>0</v>
      </c>
      <c r="ET132" cm="1">
        <f t="array" ref="ET132">(CT132/INDEX($CX132:$DG132,,MATCH(ET$3,$CX$3:$DG$3,)))*$DG132</f>
        <v>0</v>
      </c>
      <c r="EU132" cm="1">
        <f t="array" ref="EU132">(CU132/INDEX($CX132:$DG132,,MATCH(EU$3,$CX$3:$DG$3,)))*$DG132</f>
        <v>0</v>
      </c>
      <c r="EV132" cm="1">
        <f t="array" ref="EV132">(CV132/INDEX($CX132:$DG132,,MATCH(EV$3,$CX$3:$DG$3,)))*$DG132</f>
        <v>0</v>
      </c>
      <c r="EW132">
        <f t="shared" ref="EW132:EW151" si="186">SUM(EC132:EV132)</f>
        <v>0</v>
      </c>
      <c r="EY132" s="96">
        <f t="shared" si="152"/>
        <v>0</v>
      </c>
      <c r="EZ132" s="96">
        <f t="shared" si="153"/>
        <v>0</v>
      </c>
      <c r="FA132" s="96">
        <f t="shared" si="154"/>
        <v>0</v>
      </c>
      <c r="FB132" s="96">
        <f t="shared" si="155"/>
        <v>0</v>
      </c>
      <c r="FC132" s="96">
        <f t="shared" si="156"/>
        <v>0</v>
      </c>
      <c r="FD132" s="96">
        <f t="shared" si="157"/>
        <v>0</v>
      </c>
      <c r="FE132" s="96">
        <f t="shared" si="158"/>
        <v>0</v>
      </c>
      <c r="FF132" s="96">
        <f t="shared" si="159"/>
        <v>0</v>
      </c>
      <c r="FG132" s="96">
        <f t="shared" si="160"/>
        <v>0</v>
      </c>
      <c r="FH132" s="96">
        <f t="shared" si="161"/>
        <v>0</v>
      </c>
      <c r="FJ132" s="96">
        <f t="shared" si="106"/>
        <v>0</v>
      </c>
      <c r="FK132" s="96" t="str">
        <f>IF(AND('Country-wise data'!FJ132&gt;'non-R&amp;D ex_typologies'!$C$17,'Country-wise data'!FJ132&lt;'non-R&amp;D ex_typologies'!$D$17),"Small",IF(AND('Country-wise data'!FJ132&gt;'non-R&amp;D ex_typologies'!$E$17,'Country-wise data'!$FJ$4&lt;'non-R&amp;D ex_typologies'!$F$17),"Medium","Large"))</f>
        <v>Large</v>
      </c>
      <c r="FL132" t="str">
        <f>IF($FK132='non-R&amp;D ex_typologies'!$C$16,IF(AND('Country-wise data'!EY132&gt;'non-R&amp;D ex_typologies'!$C$21,'Country-wise data'!EY132&lt;'non-R&amp;D ex_typologies'!$D$21),'non-R&amp;D ex_typologies'!$B$21,IF(AND('Country-wise data'!EY132&gt;'non-R&amp;D ex_typologies'!$C$19,'Country-wise data'!EY132&lt;'non-R&amp;D ex_typologies'!$D$19),'non-R&amp;D ex_typologies'!$B$19,'non-R&amp;D ex_typologies'!$B$20)),IF($FK132='non-R&amp;D ex_typologies'!$E$16,IF(AND('Country-wise data'!EY132&gt;'non-R&amp;D ex_typologies'!$E$21,'Country-wise data'!EY132&lt;'non-R&amp;D ex_typologies'!$F$21),'non-R&amp;D ex_typologies'!$B$21,IF(AND('Country-wise data'!EY132&gt;'non-R&amp;D ex_typologies'!$E$19,'Country-wise data'!EY132&lt;'non-R&amp;D ex_typologies'!$F$19),'non-R&amp;D ex_typologies'!$B$19,'non-R&amp;D ex_typologies'!$B$20)),IF(AND('Country-wise data'!EY132&gt;'non-R&amp;D ex_typologies'!$G$21,'Country-wise data'!EY132&lt;'non-R&amp;D ex_typologies'!$H$21),'non-R&amp;D ex_typologies'!$B$21,IF(AND('Country-wise data'!EY132&gt;'non-R&amp;D ex_typologies'!$G$19,'Country-wise data'!EY132&lt;'non-R&amp;D ex_typologies'!$H$19),'non-R&amp;D ex_typologies'!$B$19,'non-R&amp;D ex_typologies'!$B$20))))</f>
        <v xml:space="preserve">Research heavy </v>
      </c>
      <c r="FM132" t="str">
        <f>IF($FK132='non-R&amp;D ex_typologies'!$C$16,IF(AND('Country-wise data'!EZ132&gt;'non-R&amp;D ex_typologies'!$C$21,'Country-wise data'!EZ132&lt;'non-R&amp;D ex_typologies'!$D$21),'non-R&amp;D ex_typologies'!$B$21,IF(AND('Country-wise data'!EZ132&gt;'non-R&amp;D ex_typologies'!$C$19,'Country-wise data'!EZ132&lt;'non-R&amp;D ex_typologies'!$D$19),'non-R&amp;D ex_typologies'!$B$19,'non-R&amp;D ex_typologies'!$B$20)),IF($FK132='non-R&amp;D ex_typologies'!$E$16,IF(AND('Country-wise data'!EZ132&gt;'non-R&amp;D ex_typologies'!$E$21,'Country-wise data'!EZ132&lt;'non-R&amp;D ex_typologies'!$F$21),'non-R&amp;D ex_typologies'!$B$21,IF(AND('Country-wise data'!EZ132&gt;'non-R&amp;D ex_typologies'!$E$19,'Country-wise data'!EZ132&lt;'non-R&amp;D ex_typologies'!$F$19),'non-R&amp;D ex_typologies'!$B$19,'non-R&amp;D ex_typologies'!$B$20)),IF(AND('Country-wise data'!EZ132&gt;'non-R&amp;D ex_typologies'!$G$21,'Country-wise data'!EZ132&lt;'non-R&amp;D ex_typologies'!$H$21),'non-R&amp;D ex_typologies'!$B$21,IF(AND('Country-wise data'!EZ132&gt;'non-R&amp;D ex_typologies'!$G$19,'Country-wise data'!EZ132&lt;'non-R&amp;D ex_typologies'!$H$19),'non-R&amp;D ex_typologies'!$B$19,'non-R&amp;D ex_typologies'!$B$20))))</f>
        <v xml:space="preserve">Research heavy </v>
      </c>
      <c r="FN132" t="str">
        <f>IF($FK132='non-R&amp;D ex_typologies'!$C$16,IF(AND('Country-wise data'!FA132&gt;'non-R&amp;D ex_typologies'!$C$21,'Country-wise data'!FA132&lt;'non-R&amp;D ex_typologies'!$D$21),'non-R&amp;D ex_typologies'!$B$21,IF(AND('Country-wise data'!FA132&gt;'non-R&amp;D ex_typologies'!$C$19,'Country-wise data'!FA132&lt;'non-R&amp;D ex_typologies'!$D$19),'non-R&amp;D ex_typologies'!$B$19,'non-R&amp;D ex_typologies'!$B$20)),IF($FK132='non-R&amp;D ex_typologies'!$E$16,IF(AND('Country-wise data'!FA132&gt;'non-R&amp;D ex_typologies'!$E$21,'Country-wise data'!FA132&lt;'non-R&amp;D ex_typologies'!$F$21),'non-R&amp;D ex_typologies'!$B$21,IF(AND('Country-wise data'!FA132&gt;'non-R&amp;D ex_typologies'!$E$19,'Country-wise data'!FA132&lt;'non-R&amp;D ex_typologies'!$F$19),'non-R&amp;D ex_typologies'!$B$19,'non-R&amp;D ex_typologies'!$B$20)),IF(AND('Country-wise data'!FA132&gt;'non-R&amp;D ex_typologies'!$G$21,'Country-wise data'!FA132&lt;'non-R&amp;D ex_typologies'!$H$21),'non-R&amp;D ex_typologies'!$B$21,IF(AND('Country-wise data'!FA132&gt;'non-R&amp;D ex_typologies'!$G$19,'Country-wise data'!FA132&lt;'non-R&amp;D ex_typologies'!$H$19),'non-R&amp;D ex_typologies'!$B$19,'non-R&amp;D ex_typologies'!$B$20))))</f>
        <v xml:space="preserve">Research heavy </v>
      </c>
      <c r="FO132" t="str">
        <f>IF($FK132='non-R&amp;D ex_typologies'!$C$16,IF(AND('Country-wise data'!FB132&gt;'non-R&amp;D ex_typologies'!$C$21,'Country-wise data'!FB132&lt;'non-R&amp;D ex_typologies'!$D$21),'non-R&amp;D ex_typologies'!$B$21,IF(AND('Country-wise data'!FB132&gt;'non-R&amp;D ex_typologies'!$C$19,'Country-wise data'!FB132&lt;'non-R&amp;D ex_typologies'!$D$19),'non-R&amp;D ex_typologies'!$B$19,'non-R&amp;D ex_typologies'!$B$20)),IF($FK132='non-R&amp;D ex_typologies'!$E$16,IF(AND('Country-wise data'!FB132&gt;'non-R&amp;D ex_typologies'!$E$21,'Country-wise data'!FB132&lt;'non-R&amp;D ex_typologies'!$F$21),'non-R&amp;D ex_typologies'!$B$21,IF(AND('Country-wise data'!FB132&gt;'non-R&amp;D ex_typologies'!$E$19,'Country-wise data'!FB132&lt;'non-R&amp;D ex_typologies'!$F$19),'non-R&amp;D ex_typologies'!$B$19,'non-R&amp;D ex_typologies'!$B$20)),IF(AND('Country-wise data'!FB132&gt;'non-R&amp;D ex_typologies'!$G$21,'Country-wise data'!FB132&lt;'non-R&amp;D ex_typologies'!$H$21),'non-R&amp;D ex_typologies'!$B$21,IF(AND('Country-wise data'!FB132&gt;'non-R&amp;D ex_typologies'!$G$19,'Country-wise data'!FB132&lt;'non-R&amp;D ex_typologies'!$H$19),'non-R&amp;D ex_typologies'!$B$19,'non-R&amp;D ex_typologies'!$B$20))))</f>
        <v xml:space="preserve">Research heavy </v>
      </c>
      <c r="FP132" t="str">
        <f>IF($FK132='non-R&amp;D ex_typologies'!$C$16,IF(AND('Country-wise data'!FC132&gt;'non-R&amp;D ex_typologies'!$C$21,'Country-wise data'!FC132&lt;'non-R&amp;D ex_typologies'!$D$21),'non-R&amp;D ex_typologies'!$B$21,IF(AND('Country-wise data'!FC132&gt;'non-R&amp;D ex_typologies'!$C$19,'Country-wise data'!FC132&lt;'non-R&amp;D ex_typologies'!$D$19),'non-R&amp;D ex_typologies'!$B$19,'non-R&amp;D ex_typologies'!$B$20)),IF($FK132='non-R&amp;D ex_typologies'!$E$16,IF(AND('Country-wise data'!FC132&gt;'non-R&amp;D ex_typologies'!$E$21,'Country-wise data'!FC132&lt;'non-R&amp;D ex_typologies'!$F$21),'non-R&amp;D ex_typologies'!$B$21,IF(AND('Country-wise data'!FC132&gt;'non-R&amp;D ex_typologies'!$E$19,'Country-wise data'!FC132&lt;'non-R&amp;D ex_typologies'!$F$19),'non-R&amp;D ex_typologies'!$B$19,'non-R&amp;D ex_typologies'!$B$20)),IF(AND('Country-wise data'!FC132&gt;'non-R&amp;D ex_typologies'!$G$21,'Country-wise data'!FC132&lt;'non-R&amp;D ex_typologies'!$H$21),'non-R&amp;D ex_typologies'!$B$21,IF(AND('Country-wise data'!FC132&gt;'non-R&amp;D ex_typologies'!$G$19,'Country-wise data'!FC132&lt;'non-R&amp;D ex_typologies'!$H$19),'non-R&amp;D ex_typologies'!$B$19,'non-R&amp;D ex_typologies'!$B$20))))</f>
        <v xml:space="preserve">Research heavy </v>
      </c>
      <c r="FQ132" t="str">
        <f>IF($FK132='non-R&amp;D ex_typologies'!$C$16,IF(AND('Country-wise data'!FD132&gt;'non-R&amp;D ex_typologies'!$C$21,'Country-wise data'!FD132&lt;'non-R&amp;D ex_typologies'!$D$21),'non-R&amp;D ex_typologies'!$B$21,IF(AND('Country-wise data'!FD132&gt;'non-R&amp;D ex_typologies'!$C$19,'Country-wise data'!FD132&lt;'non-R&amp;D ex_typologies'!$D$19),'non-R&amp;D ex_typologies'!$B$19,'non-R&amp;D ex_typologies'!$B$20)),IF($FK132='non-R&amp;D ex_typologies'!$E$16,IF(AND('Country-wise data'!FD132&gt;'non-R&amp;D ex_typologies'!$E$21,'Country-wise data'!FD132&lt;'non-R&amp;D ex_typologies'!$F$21),'non-R&amp;D ex_typologies'!$B$21,IF(AND('Country-wise data'!FD132&gt;'non-R&amp;D ex_typologies'!$E$19,'Country-wise data'!FD132&lt;'non-R&amp;D ex_typologies'!$F$19),'non-R&amp;D ex_typologies'!$B$19,'non-R&amp;D ex_typologies'!$B$20)),IF(AND('Country-wise data'!FD132&gt;'non-R&amp;D ex_typologies'!$G$21,'Country-wise data'!FD132&lt;'non-R&amp;D ex_typologies'!$H$21),'non-R&amp;D ex_typologies'!$B$21,IF(AND('Country-wise data'!FD132&gt;'non-R&amp;D ex_typologies'!$G$19,'Country-wise data'!FD132&lt;'non-R&amp;D ex_typologies'!$H$19),'non-R&amp;D ex_typologies'!$B$19,'non-R&amp;D ex_typologies'!$B$20))))</f>
        <v xml:space="preserve">Research heavy </v>
      </c>
      <c r="FR132" t="str">
        <f>IF($FK132='non-R&amp;D ex_typologies'!$C$16,IF(AND('Country-wise data'!FE132&gt;'non-R&amp;D ex_typologies'!$C$21,'Country-wise data'!FE132&lt;'non-R&amp;D ex_typologies'!$D$21),'non-R&amp;D ex_typologies'!$B$21,IF(AND('Country-wise data'!FE132&gt;'non-R&amp;D ex_typologies'!$C$19,'Country-wise data'!FE132&lt;'non-R&amp;D ex_typologies'!$D$19),'non-R&amp;D ex_typologies'!$B$19,'non-R&amp;D ex_typologies'!$B$20)),IF($FK132='non-R&amp;D ex_typologies'!$E$16,IF(AND('Country-wise data'!FE132&gt;'non-R&amp;D ex_typologies'!$E$21,'Country-wise data'!FE132&lt;'non-R&amp;D ex_typologies'!$F$21),'non-R&amp;D ex_typologies'!$B$21,IF(AND('Country-wise data'!FE132&gt;'non-R&amp;D ex_typologies'!$E$19,'Country-wise data'!FE132&lt;'non-R&amp;D ex_typologies'!$F$19),'non-R&amp;D ex_typologies'!$B$19,'non-R&amp;D ex_typologies'!$B$20)),IF(AND('Country-wise data'!FE132&gt;'non-R&amp;D ex_typologies'!$G$21,'Country-wise data'!FE132&lt;'non-R&amp;D ex_typologies'!$H$21),'non-R&amp;D ex_typologies'!$B$21,IF(AND('Country-wise data'!FE132&gt;'non-R&amp;D ex_typologies'!$G$19,'Country-wise data'!FE132&lt;'non-R&amp;D ex_typologies'!$H$19),'non-R&amp;D ex_typologies'!$B$19,'non-R&amp;D ex_typologies'!$B$20))))</f>
        <v xml:space="preserve">Research heavy </v>
      </c>
      <c r="FS132" t="str">
        <f>IF($FK132='non-R&amp;D ex_typologies'!$C$16,IF(AND('Country-wise data'!FF132&gt;'non-R&amp;D ex_typologies'!$C$21,'Country-wise data'!FF132&lt;'non-R&amp;D ex_typologies'!$D$21),'non-R&amp;D ex_typologies'!$B$21,IF(AND('Country-wise data'!FF132&gt;'non-R&amp;D ex_typologies'!$C$19,'Country-wise data'!FF132&lt;'non-R&amp;D ex_typologies'!$D$19),'non-R&amp;D ex_typologies'!$B$19,'non-R&amp;D ex_typologies'!$B$20)),IF($FK132='non-R&amp;D ex_typologies'!$E$16,IF(AND('Country-wise data'!FF132&gt;'non-R&amp;D ex_typologies'!$E$21,'Country-wise data'!FF132&lt;'non-R&amp;D ex_typologies'!$F$21),'non-R&amp;D ex_typologies'!$B$21,IF(AND('Country-wise data'!FF132&gt;'non-R&amp;D ex_typologies'!$E$19,'Country-wise data'!FF132&lt;'non-R&amp;D ex_typologies'!$F$19),'non-R&amp;D ex_typologies'!$B$19,'non-R&amp;D ex_typologies'!$B$20)),IF(AND('Country-wise data'!FF132&gt;'non-R&amp;D ex_typologies'!$G$21,'Country-wise data'!FF132&lt;'non-R&amp;D ex_typologies'!$H$21),'non-R&amp;D ex_typologies'!$B$21,IF(AND('Country-wise data'!FF132&gt;'non-R&amp;D ex_typologies'!$G$19,'Country-wise data'!FF132&lt;'non-R&amp;D ex_typologies'!$H$19),'non-R&amp;D ex_typologies'!$B$19,'non-R&amp;D ex_typologies'!$B$20))))</f>
        <v xml:space="preserve">Research heavy </v>
      </c>
      <c r="FT132" t="str">
        <f>IF($FK132='non-R&amp;D ex_typologies'!$C$16,IF(AND('Country-wise data'!FG132&gt;'non-R&amp;D ex_typologies'!$C$21,'Country-wise data'!FG132&lt;'non-R&amp;D ex_typologies'!$D$21),'non-R&amp;D ex_typologies'!$B$21,IF(AND('Country-wise data'!FG132&gt;'non-R&amp;D ex_typologies'!$C$19,'Country-wise data'!FG132&lt;'non-R&amp;D ex_typologies'!$D$19),'non-R&amp;D ex_typologies'!$B$19,'non-R&amp;D ex_typologies'!$B$20)),IF($FK132='non-R&amp;D ex_typologies'!$E$16,IF(AND('Country-wise data'!FG132&gt;'non-R&amp;D ex_typologies'!$E$21,'Country-wise data'!FG132&lt;'non-R&amp;D ex_typologies'!$F$21),'non-R&amp;D ex_typologies'!$B$21,IF(AND('Country-wise data'!FG132&gt;'non-R&amp;D ex_typologies'!$E$19,'Country-wise data'!FG132&lt;'non-R&amp;D ex_typologies'!$F$19),'non-R&amp;D ex_typologies'!$B$19,'non-R&amp;D ex_typologies'!$B$20)),IF(AND('Country-wise data'!FG132&gt;'non-R&amp;D ex_typologies'!$G$21,'Country-wise data'!FG132&lt;'non-R&amp;D ex_typologies'!$H$21),'non-R&amp;D ex_typologies'!$B$21,IF(AND('Country-wise data'!FG132&gt;'non-R&amp;D ex_typologies'!$G$19,'Country-wise data'!FG132&lt;'non-R&amp;D ex_typologies'!$H$19),'non-R&amp;D ex_typologies'!$B$19,'non-R&amp;D ex_typologies'!$B$20))))</f>
        <v xml:space="preserve">Research heavy </v>
      </c>
      <c r="FU132" t="str">
        <f>IF($FK132='non-R&amp;D ex_typologies'!$C$16,IF(AND('Country-wise data'!FH132&gt;'non-R&amp;D ex_typologies'!$C$21,'Country-wise data'!FH132&lt;'non-R&amp;D ex_typologies'!$D$21),'non-R&amp;D ex_typologies'!$B$21,IF(AND('Country-wise data'!FH132&gt;'non-R&amp;D ex_typologies'!$C$19,'Country-wise data'!FH132&lt;'non-R&amp;D ex_typologies'!$D$19),'non-R&amp;D ex_typologies'!$B$19,'non-R&amp;D ex_typologies'!$B$20)),IF($FK132='non-R&amp;D ex_typologies'!$E$16,IF(AND('Country-wise data'!FH132&gt;'non-R&amp;D ex_typologies'!$E$21,'Country-wise data'!FH132&lt;'non-R&amp;D ex_typologies'!$F$21),'non-R&amp;D ex_typologies'!$B$21,IF(AND('Country-wise data'!FH132&gt;'non-R&amp;D ex_typologies'!$E$19,'Country-wise data'!FH132&lt;'non-R&amp;D ex_typologies'!$F$19),'non-R&amp;D ex_typologies'!$B$19,'non-R&amp;D ex_typologies'!$B$20)),IF(AND('Country-wise data'!FH132&gt;'non-R&amp;D ex_typologies'!$G$21,'Country-wise data'!FH132&lt;'non-R&amp;D ex_typologies'!$H$21),'non-R&amp;D ex_typologies'!$B$21,IF(AND('Country-wise data'!FH132&gt;'non-R&amp;D ex_typologies'!$G$19,'Country-wise data'!FH132&lt;'non-R&amp;D ex_typologies'!$H$19),'non-R&amp;D ex_typologies'!$B$19,'non-R&amp;D ex_typologies'!$B$20))))</f>
        <v xml:space="preserve">Research heavy </v>
      </c>
    </row>
    <row r="133" spans="2:177" x14ac:dyDescent="0.35">
      <c r="B133" s="12" t="s">
        <v>319</v>
      </c>
      <c r="C133" t="s">
        <v>320</v>
      </c>
      <c r="D133" t="s">
        <v>371</v>
      </c>
      <c r="E133" t="s">
        <v>371</v>
      </c>
      <c r="F133" t="s">
        <v>372</v>
      </c>
      <c r="G133" s="55">
        <f>Assumptions!$C$13</f>
        <v>1.1000000000000001</v>
      </c>
      <c r="H133">
        <f>SUMIFS('IFPRI SPEED'!AL:AL,'IFPRI SPEED'!$A:$A,'Country-wise data'!$B133)*1000*G133</f>
        <v>0</v>
      </c>
      <c r="I133">
        <f>IF(SUMIFS('IFPRI SPEED'!AM:AM,'IFPRI SPEED'!$A:$A,'Country-wise data'!$B133)*1000=0,H133*(1+Assumptions!$C$9),SUMIFS('IFPRI SPEED'!AM:AM,'IFPRI SPEED'!$A:$A,'Country-wise data'!$B133)*1000*$G133)</f>
        <v>0</v>
      </c>
      <c r="J133">
        <f>IF(SUMIFS('IFPRI SPEED'!AN:AN,'IFPRI SPEED'!$A:$A,'Country-wise data'!$B133)*1000=0,I133*(1+Assumptions!$C$9),SUMIFS('IFPRI SPEED'!AN:AN,'IFPRI SPEED'!$A:$A,'Country-wise data'!$B133)*1000*$G133)</f>
        <v>0</v>
      </c>
      <c r="K133">
        <f>IF(SUMIFS('IFPRI SPEED'!AO:AO,'IFPRI SPEED'!$A:$A,'Country-wise data'!$B133)*1000=0,J133*(1+Assumptions!$C$9),SUMIFS('IFPRI SPEED'!AO:AO,'IFPRI SPEED'!$A:$A,'Country-wise data'!$B133)*1000*$G133)</f>
        <v>0</v>
      </c>
      <c r="L133">
        <f>IF(SUMIFS('IFPRI SPEED'!AP:AP,'IFPRI SPEED'!$A:$A,'Country-wise data'!$B133)*1000=0,K133*(1+Assumptions!$C$9),SUMIFS('IFPRI SPEED'!AP:AP,'IFPRI SPEED'!$A:$A,'Country-wise data'!$B133)*1000*$G133)</f>
        <v>0</v>
      </c>
      <c r="M133">
        <f>IF(SUMIFS('IFPRI SPEED'!AQ:AQ,'IFPRI SPEED'!$A:$A,'Country-wise data'!$B133)*1000=0,L133*(1+Assumptions!$C$9),SUMIFS('IFPRI SPEED'!AQ:AQ,'IFPRI SPEED'!$A:$A,'Country-wise data'!$B133)*1000*$G133)</f>
        <v>0</v>
      </c>
      <c r="N133">
        <f>IF(SUMIFS('IFPRI SPEED'!AR:AR,'IFPRI SPEED'!$A:$A,'Country-wise data'!$B133)*1000=0,M133*(1+Assumptions!$C$9),SUMIFS('IFPRI SPEED'!AR:AR,'IFPRI SPEED'!$A:$A,'Country-wise data'!$B133)*1000*$G133)</f>
        <v>0</v>
      </c>
      <c r="O133">
        <f>IF(SUMIFS('IFPRI SPEED'!AS:AS,'IFPRI SPEED'!$A:$A,'Country-wise data'!$B133)*1000=0,N133*(1+Assumptions!$C$9),SUMIFS('IFPRI SPEED'!AS:AS,'IFPRI SPEED'!$A:$A,'Country-wise data'!$B133)*1000*$G133)</f>
        <v>0</v>
      </c>
      <c r="P133">
        <f>IF(SUMIFS('IFPRI SPEED'!AT:AT,'IFPRI SPEED'!$A:$A,'Country-wise data'!$B133)*1000=0,O133*(1+Assumptions!$C$9),SUMIFS('IFPRI SPEED'!AT:AT,'IFPRI SPEED'!$A:$A,'Country-wise data'!$B133)*1000*$G133)</f>
        <v>0</v>
      </c>
      <c r="Q133">
        <f>IF(SUMIFS('IFPRI SPEED'!AU:AU,'IFPRI SPEED'!$A:$A,'Country-wise data'!$B133)*1000=0,P133*(1+Assumptions!$C$9),SUMIFS('IFPRI SPEED'!AU:AU,'IFPRI SPEED'!$A:$A,'Country-wise data'!$B133)*1000*$G133)</f>
        <v>0</v>
      </c>
      <c r="R133" s="36">
        <f t="shared" si="148"/>
        <v>0</v>
      </c>
      <c r="S133" s="44">
        <f>INDEX('area data'!$G$4:$P$80,MATCH('Country-wise data'!$B133,'area data'!$B$4:$B$80,),MATCH('Country-wise data'!S$3,'area data'!$G$3:$P$3,))</f>
        <v>18.28756617820115</v>
      </c>
      <c r="T133" s="44">
        <f>INDEX('area data'!$G$4:$P$80,MATCH('Country-wise data'!$B133,'area data'!$B$4:$B$80,),MATCH('Country-wise data'!T$3,'area data'!$G$3:$P$3,))</f>
        <v>19.610487083977123</v>
      </c>
      <c r="U133" s="44">
        <f>INDEX('area data'!$G$4:$P$80,MATCH('Country-wise data'!$B133,'area data'!$B$4:$B$80,),MATCH('Country-wise data'!U$3,'area data'!$G$3:$P$3,))</f>
        <v>21.502179499352852</v>
      </c>
      <c r="V133" s="44">
        <f>INDEX('area data'!$G$4:$P$80,MATCH('Country-wise data'!$B133,'area data'!$B$4:$B$80,),MATCH('Country-wise data'!V$3,'area data'!$G$3:$P$3,))</f>
        <v>23.093412309861296</v>
      </c>
      <c r="W133" s="44">
        <f>INDEX('area data'!$G$4:$P$80,MATCH('Country-wise data'!$B133,'area data'!$B$4:$B$80,),MATCH('Country-wise data'!W$3,'area data'!$G$3:$P$3,))</f>
        <v>21.939653063259392</v>
      </c>
      <c r="X133" s="44">
        <f>INDEX('area data'!$G$4:$P$80,MATCH('Country-wise data'!$B133,'area data'!$B$4:$B$80,),MATCH('Country-wise data'!X$3,'area data'!$G$3:$P$3,))</f>
        <v>20.612439978108888</v>
      </c>
      <c r="Y133" s="44">
        <f>INDEX('area data'!$G$4:$P$80,MATCH('Country-wise data'!$B133,'area data'!$B$4:$B$80,),MATCH('Country-wise data'!Y$3,'area data'!$G$3:$P$3,))</f>
        <v>22.338505869987948</v>
      </c>
      <c r="Z133" s="44">
        <f>INDEX('area data'!$G$4:$P$80,MATCH('Country-wise data'!$B133,'area data'!$B$4:$B$80,),MATCH('Country-wise data'!Z$3,'area data'!$G$3:$P$3,))</f>
        <v>24.609894413127499</v>
      </c>
      <c r="AA133" s="44">
        <f>INDEX('area data'!$G$4:$P$80,MATCH('Country-wise data'!$B133,'area data'!$B$4:$B$80,),MATCH('Country-wise data'!AA$3,'area data'!$G$3:$P$3,))</f>
        <v>23.179344917420181</v>
      </c>
      <c r="AB133" s="44">
        <f>INDEX('area data'!$G$4:$P$80,MATCH('Country-wise data'!$B133,'area data'!$B$4:$B$80,),MATCH('Country-wise data'!AB$3,'area data'!$G$3:$P$3,))</f>
        <v>23.642931815768588</v>
      </c>
      <c r="AC133" s="53">
        <f>IFERROR(INDEX('ASTI data (new)'!$AF$6:$AL$130,MATCH('Country-wise data'!$B133,'ASTI data (new)'!$C$6:$C$130,),MATCH('Country-wise data'!AC$3,'ASTI data (new)'!$AF$5:$AL$5,)),(INDEX(Assumptions!$G$154:$P$345,MATCH('Country-wise data'!$B133,Assumptions!$B$154:$B$344,),MATCH('Country-wise data'!AC$3,Assumptions!$G$153:$P$153,))*S133))</f>
        <v>0.22155228048850667</v>
      </c>
      <c r="AD133" s="53">
        <f>IFERROR(INDEX('ASTI data (new)'!$AF$6:$AL$130,MATCH('Country-wise data'!$B133,'ASTI data (new)'!$C$6:$C$130,),MATCH('Country-wise data'!AD$3,'ASTI data (new)'!$AF$5:$AL$5,)),(INDEX(Assumptions!$G$154:$P$345,MATCH('Country-wise data'!$B133,Assumptions!$B$154:$B$344,),MATCH('Country-wise data'!AD$3,Assumptions!$G$153:$P$153,))*T133))</f>
        <v>0.24855025132121689</v>
      </c>
      <c r="AE133" s="53">
        <f>IFERROR(INDEX('ASTI data (new)'!$AF$6:$AL$130,MATCH('Country-wise data'!$B133,'ASTI data (new)'!$C$6:$C$130,),MATCH('Country-wise data'!AE$3,'ASTI data (new)'!$AF$5:$AL$5,)),(INDEX(Assumptions!$G$154:$P$345,MATCH('Country-wise data'!$B133,Assumptions!$B$154:$B$344,),MATCH('Country-wise data'!AE$3,Assumptions!$G$153:$P$153,))*U133))</f>
        <v>0.25923431100046307</v>
      </c>
      <c r="AF133" s="53">
        <f>IFERROR(INDEX('ASTI data (new)'!$AF$6:$AL$130,MATCH('Country-wise data'!$B133,'ASTI data (new)'!$C$6:$C$130,),MATCH('Country-wise data'!AF$3,'ASTI data (new)'!$AF$5:$AL$5,)),(INDEX(Assumptions!$G$154:$P$345,MATCH('Country-wise data'!$B133,Assumptions!$B$154:$B$344,),MATCH('Country-wise data'!AF$3,Assumptions!$G$153:$P$153,))*V133))</f>
        <v>0.24709314688780193</v>
      </c>
      <c r="AG133" s="53">
        <f>IFERROR(INDEX('ASTI data (new)'!$AF$6:$AL$130,MATCH('Country-wise data'!$B133,'ASTI data (new)'!$C$6:$C$130,),MATCH('Country-wise data'!AG$3,'ASTI data (new)'!$AF$5:$AL$5,)),(INDEX(Assumptions!$G$154:$P$345,MATCH('Country-wise data'!$B133,Assumptions!$B$154:$B$344,),MATCH('Country-wise data'!AG$3,Assumptions!$G$153:$P$153,))*W133))</f>
        <v>0.5090491106659164</v>
      </c>
      <c r="AH133" s="53">
        <f>IFERROR(INDEX('ASTI data (new)'!$AF$6:$AL$130,MATCH('Country-wise data'!$B133,'ASTI data (new)'!$C$6:$C$130,),MATCH('Country-wise data'!AH$3,'ASTI data (new)'!$AF$5:$AL$5,)),(INDEX(Assumptions!$G$154:$P$345,MATCH('Country-wise data'!$B133,Assumptions!$B$154:$B$344,),MATCH('Country-wise data'!AH$3,Assumptions!$G$153:$P$153,))*X133))</f>
        <v>0.5866913847991807</v>
      </c>
      <c r="AI133" s="53">
        <f>IFERROR(INDEX('ASTI data (new)'!$AF$6:$AL$130,MATCH('Country-wise data'!$B133,'ASTI data (new)'!$C$6:$C$130,),MATCH('Country-wise data'!AI$3,'ASTI data (new)'!$AF$5:$AL$5,)),(INDEX(Assumptions!$G$154:$P$345,MATCH('Country-wise data'!$B133,Assumptions!$B$154:$B$344,),MATCH('Country-wise data'!AI$3,Assumptions!$G$153:$P$153,))*Y133))</f>
        <v>0.62377534003234181</v>
      </c>
      <c r="AJ133" s="53">
        <f t="shared" ref="AJ133:AL133" si="187">IFERROR((1+($AI133/$AF133)^(1/3)-1)*AI133,0)</f>
        <v>0.84934480610778151</v>
      </c>
      <c r="AK133" s="53">
        <f t="shared" si="187"/>
        <v>1.1564846401668623</v>
      </c>
      <c r="AL133" s="53">
        <f t="shared" si="187"/>
        <v>1.5746922961369758</v>
      </c>
      <c r="AM133" s="55" cm="1">
        <f t="array" ref="AM133">INDEX('non-R&amp;D ex_typologies'!$J$8:$J$10,MATCH('Country-wise data'!FL133,'non-R&amp;D ex_typologies'!$F$8:$F$10,),)*'Country-wise data'!AC133</f>
        <v>0.27924508909893658</v>
      </c>
      <c r="AN133" s="55" cm="1">
        <f t="array" ref="AN133">INDEX('non-R&amp;D ex_typologies'!$J$8:$J$10,MATCH('Country-wise data'!FM133,'non-R&amp;D ex_typologies'!$F$8:$F$10,),)*'Country-wise data'!AD133</f>
        <v>0.31327340401425857</v>
      </c>
      <c r="AO133" s="55" cm="1">
        <f t="array" ref="AO133">INDEX('non-R&amp;D ex_typologies'!$J$8:$J$10,MATCH('Country-wise data'!FN133,'non-R&amp;D ex_typologies'!$F$8:$F$10,),)*'Country-wise data'!AE133</f>
        <v>0.32673962151601987</v>
      </c>
      <c r="AP133" s="55" cm="1">
        <f t="array" ref="AP133">INDEX('non-R&amp;D ex_typologies'!$J$8:$J$10,MATCH('Country-wise data'!FO133,'non-R&amp;D ex_typologies'!$F$8:$F$10,),)*'Country-wise data'!AF133</f>
        <v>0.31143686567469264</v>
      </c>
      <c r="AQ133" s="55" cm="1">
        <f t="array" ref="AQ133">INDEX('non-R&amp;D ex_typologies'!$J$8:$J$10,MATCH('Country-wise data'!FP133,'non-R&amp;D ex_typologies'!$F$8:$F$10,),)*'Country-wise data'!AG133</f>
        <v>0.64160686565811476</v>
      </c>
      <c r="AR133" s="55" cm="1">
        <f t="array" ref="AR133">INDEX('non-R&amp;D ex_typologies'!$J$8:$J$10,MATCH('Country-wise data'!FQ133,'non-R&amp;D ex_typologies'!$F$8:$F$10,),)*'Country-wise data'!AH133</f>
        <v>0.73946739641131631</v>
      </c>
      <c r="AS133" s="55" cm="1">
        <f t="array" ref="AS133">INDEX('non-R&amp;D ex_typologies'!$J$8:$J$10,MATCH('Country-wise data'!FR133,'non-R&amp;D ex_typologies'!$F$8:$F$10,),)*'Country-wise data'!AI133</f>
        <v>0.78620811314143479</v>
      </c>
      <c r="AT133" s="55" cm="1">
        <f t="array" ref="AT133">INDEX('non-R&amp;D ex_typologies'!$J$8:$J$10,MATCH('Country-wise data'!FS133,'non-R&amp;D ex_typologies'!$F$8:$F$10,),)*'Country-wise data'!AJ133</f>
        <v>0.30682270989872151</v>
      </c>
      <c r="AU133" s="55" cm="1">
        <f t="array" ref="AU133">INDEX('non-R&amp;D ex_typologies'!$J$8:$J$10,MATCH('Country-wise data'!FT133,'non-R&amp;D ex_typologies'!$F$8:$F$10,),)*'Country-wise data'!AK133</f>
        <v>0.41777585345852575</v>
      </c>
      <c r="AV133" s="55" cm="1">
        <f t="array" ref="AV133">INDEX('non-R&amp;D ex_typologies'!$J$8:$J$10,MATCH('Country-wise data'!FU133,'non-R&amp;D ex_typologies'!$F$8:$F$10,),)*'Country-wise data'!AL133</f>
        <v>0.56885184212932627</v>
      </c>
      <c r="AW133">
        <f t="shared" si="150"/>
        <v>10.967895328608394</v>
      </c>
      <c r="AX133" s="53">
        <f>INDEX('GDP deflators'!$AB$3:$AK$155,MATCH('Country-wise data'!$B133,'GDP deflators'!$B$3:$B$155,),MATCH('Country-wise data'!AX$3,'GDP deflators'!$D$2:$M$2,))</f>
        <v>79.659442516728802</v>
      </c>
      <c r="AY133" s="53">
        <f>INDEX('GDP deflators'!$AB$3:$AK$155,MATCH('Country-wise data'!$B133,'GDP deflators'!$B$3:$B$155,),MATCH('Country-wise data'!AY$3,'GDP deflators'!$D$2:$M$2,))</f>
        <v>84.275599351218617</v>
      </c>
      <c r="AZ133" s="53">
        <f>INDEX('GDP deflators'!$AB$3:$AK$155,MATCH('Country-wise data'!$B133,'GDP deflators'!$B$3:$B$155,),MATCH('Country-wise data'!AZ$3,'GDP deflators'!$D$2:$M$2,))</f>
        <v>86.291143164836456</v>
      </c>
      <c r="BA133" s="53">
        <f>INDEX('GDP deflators'!$AB$3:$AK$155,MATCH('Country-wise data'!$B133,'GDP deflators'!$B$3:$B$155,),MATCH('Country-wise data'!BA$3,'GDP deflators'!$D$2:$M$2,))</f>
        <v>86.934591858801639</v>
      </c>
      <c r="BB133" s="53">
        <f>INDEX('GDP deflators'!$AB$3:$AK$155,MATCH('Country-wise data'!$B133,'GDP deflators'!$B$3:$B$155,),MATCH('Country-wise data'!BB$3,'GDP deflators'!$D$2:$M$2,))</f>
        <v>87.68716978537941</v>
      </c>
      <c r="BC133" s="53">
        <f>INDEX('GDP deflators'!$AB$3:$AK$155,MATCH('Country-wise data'!$B133,'GDP deflators'!$B$3:$B$155,),MATCH('Country-wise data'!BC$3,'GDP deflators'!$D$2:$M$2,))</f>
        <v>88.920793878371441</v>
      </c>
      <c r="BD133" s="53">
        <f>INDEX('GDP deflators'!$AB$3:$AK$155,MATCH('Country-wise data'!$B133,'GDP deflators'!$B$3:$B$155,),MATCH('Country-wise data'!BD$3,'GDP deflators'!$D$2:$M$2,))</f>
        <v>90.425989894944465</v>
      </c>
      <c r="BE133" s="53">
        <f>INDEX('GDP deflators'!$AB$3:$AK$155,MATCH('Country-wise data'!$B133,'GDP deflators'!$B$3:$B$155,),MATCH('Country-wise data'!BE$3,'GDP deflators'!$D$2:$M$2,))</f>
        <v>94.126459446657734</v>
      </c>
      <c r="BF133" s="53">
        <f>INDEX('GDP deflators'!$AB$3:$AK$155,MATCH('Country-wise data'!$B133,'GDP deflators'!$B$3:$B$155,),MATCH('Country-wise data'!BF$3,'GDP deflators'!$D$2:$M$2,))</f>
        <v>97.504882329826941</v>
      </c>
      <c r="BG133" s="53">
        <f>INDEX('GDP deflators'!$AB$3:$AK$155,MATCH('Country-wise data'!$B133,'GDP deflators'!$B$3:$B$155,),MATCH('Country-wise data'!BG$3,'GDP deflators'!$D$2:$M$2,))</f>
        <v>100</v>
      </c>
      <c r="BH133" cm="1">
        <f t="array" ref="BH133">H133/(INDEX($AX133:$BG133,,MATCH(BH$3,$AX$3:$BG$3,))/100)</f>
        <v>0</v>
      </c>
      <c r="BI133" cm="1">
        <f t="array" ref="BI133">I133/(INDEX($AX133:$BG133,,MATCH(BI$3,$AX$3:$BG$3,))/100)</f>
        <v>0</v>
      </c>
      <c r="BJ133" cm="1">
        <f t="array" ref="BJ133">J133/(INDEX($AX133:$BG133,,MATCH(BJ$3,$AX$3:$BG$3,))/100)</f>
        <v>0</v>
      </c>
      <c r="BK133" cm="1">
        <f t="array" ref="BK133">K133/(INDEX($AX133:$BG133,,MATCH(BK$3,$AX$3:$BG$3,))/100)</f>
        <v>0</v>
      </c>
      <c r="BL133" cm="1">
        <f t="array" ref="BL133">L133/(INDEX($AX133:$BG133,,MATCH(BL$3,$AX$3:$BG$3,))/100)</f>
        <v>0</v>
      </c>
      <c r="BM133" cm="1">
        <f t="array" ref="BM133">M133/(INDEX($AX133:$BG133,,MATCH(BM$3,$AX$3:$BG$3,))/100)</f>
        <v>0</v>
      </c>
      <c r="BN133" cm="1">
        <f t="array" ref="BN133">N133/(INDEX($AX133:$BG133,,MATCH(BN$3,$AX$3:$BG$3,))/100)</f>
        <v>0</v>
      </c>
      <c r="BO133" cm="1">
        <f t="array" ref="BO133">O133/(INDEX($AX133:$BG133,,MATCH(BO$3,$AX$3:$BG$3,))/100)</f>
        <v>0</v>
      </c>
      <c r="BP133" cm="1">
        <f t="array" ref="BP133">P133/(INDEX($AX133:$BG133,,MATCH(BP$3,$AX$3:$BG$3,))/100)</f>
        <v>0</v>
      </c>
      <c r="BQ133" cm="1">
        <f t="array" ref="BQ133">Q133/(INDEX($AX133:$BG133,,MATCH(BQ$3,$AX$3:$BG$3,))/100)</f>
        <v>0</v>
      </c>
      <c r="BS133" cm="1">
        <f t="array" ref="BS133">S133/(INDEX($AX133:$BG133,,MATCH(BS$3,$AX$3:$BG$3,))/100)</f>
        <v>22.957185740234983</v>
      </c>
      <c r="BT133" cm="1">
        <f t="array" ref="BT133">T133/(INDEX($AX133:$BG133,,MATCH(BT$3,$AX$3:$BG$3,))/100)</f>
        <v>23.26947210692671</v>
      </c>
      <c r="BU133" cm="1">
        <f t="array" ref="BU133">U133/(INDEX($AX133:$BG133,,MATCH(BU$3,$AX$3:$BG$3,))/100)</f>
        <v>24.918176664178166</v>
      </c>
      <c r="BV133" cm="1">
        <f t="array" ref="BV133">V133/(INDEX($AX133:$BG133,,MATCH(BV$3,$AX$3:$BG$3,))/100)</f>
        <v>26.564123458898163</v>
      </c>
      <c r="BW133" cm="1">
        <f t="array" ref="BW133">W133/(INDEX($AX133:$BG133,,MATCH(BW$3,$AX$3:$BG$3,))/100)</f>
        <v>25.020368563563238</v>
      </c>
      <c r="BX133" cm="1">
        <f t="array" ref="BX133">X133/(INDEX($AX133:$BG133,,MATCH(BX$3,$AX$3:$BG$3,))/100)</f>
        <v>23.18067470956592</v>
      </c>
      <c r="BY133" cm="1">
        <f t="array" ref="BY133">Y133/(INDEX($AX133:$BG133,,MATCH(BY$3,$AX$3:$BG$3,))/100)</f>
        <v>24.703634315687871</v>
      </c>
      <c r="BZ133" cm="1">
        <f t="array" ref="BZ133">Z133/(INDEX($AX133:$BG133,,MATCH(BZ$3,$AX$3:$BG$3,))/100)</f>
        <v>26.145564762344151</v>
      </c>
      <c r="CA133" cm="1">
        <f t="array" ref="CA133">AA133/(INDEX($AX133:$BG133,,MATCH(CA$3,$AX$3:$BG$3,))/100)</f>
        <v>23.772496682793875</v>
      </c>
      <c r="CB133" cm="1">
        <f t="array" ref="CB133">AB133/(INDEX($AX133:$BG133,,MATCH(CB$3,$AX$3:$BG$3,))/100)</f>
        <v>23.642931815768588</v>
      </c>
      <c r="CC133" cm="1">
        <f t="array" ref="CC133">AC133/(INDEX($AX133:$BG133,,MATCH(CC$3,$AX$3:$BG$3,))/100)</f>
        <v>0.27812431707889468</v>
      </c>
      <c r="CD133" cm="1">
        <f t="array" ref="CD133">AD133/(INDEX($AX133:$BG133,,MATCH(CD$3,$AX$3:$BG$3,))/100)</f>
        <v>0.29492552201899336</v>
      </c>
      <c r="CE133" cm="1">
        <f t="array" ref="CE133">AE133/(INDEX($AX133:$BG133,,MATCH(CE$3,$AX$3:$BG$3,))/100)</f>
        <v>0.30041821384294831</v>
      </c>
      <c r="CF133" cm="1">
        <f t="array" ref="CF133">AF133/(INDEX($AX133:$BG133,,MATCH(CF$3,$AX$3:$BG$3,))/100)</f>
        <v>0.28422879961192932</v>
      </c>
      <c r="CG133" cm="1">
        <f t="array" ref="CG133">AG133/(INDEX($AX133:$BG133,,MATCH(CG$3,$AX$3:$BG$3,))/100)</f>
        <v>0.58052861315041904</v>
      </c>
      <c r="CH133" cm="1">
        <f t="array" ref="CH133">AH133/(INDEX($AX133:$BG133,,MATCH(CH$3,$AX$3:$BG$3,))/100)</f>
        <v>0.65979098837295014</v>
      </c>
      <c r="CI133" cm="1">
        <f t="array" ref="CI133">AI133/(INDEX($AX133:$BG133,,MATCH(CI$3,$AX$3:$BG$3,))/100)</f>
        <v>0.6898186470029628</v>
      </c>
      <c r="CJ133" cm="1">
        <f t="array" ref="CJ133">AJ133/(INDEX($AX133:$BG133,,MATCH(CJ$3,$AX$3:$BG$3,))/100)</f>
        <v>0.90234436852382882</v>
      </c>
      <c r="CK133" cm="1">
        <f t="array" ref="CK133">AK133/(INDEX($AX133:$BG133,,MATCH(CK$3,$AX$3:$BG$3,))/100)</f>
        <v>1.1860786993771812</v>
      </c>
      <c r="CL133" cm="1">
        <f t="array" ref="CL133">AL133/(INDEX($AX133:$BG133,,MATCH(CL$3,$AX$3:$BG$3,))/100)</f>
        <v>1.5746922961369758</v>
      </c>
      <c r="CM133" cm="1">
        <f t="array" ref="CM133">AM133/(INDEX($AX133:$BG133,,MATCH(CM$3,$AX$3:$BG$3,))/100)</f>
        <v>0.35054863588870078</v>
      </c>
      <c r="CN133" cm="1">
        <f t="array" ref="CN133">AN133/(INDEX($AX133:$BG133,,MATCH(CN$3,$AX$3:$BG$3,))/100)</f>
        <v>0.37172491969910704</v>
      </c>
      <c r="CO133" cm="1">
        <f t="array" ref="CO133">AO133/(INDEX($AX133:$BG133,,MATCH(CO$3,$AX$3:$BG$3,))/100)</f>
        <v>0.37864792321950125</v>
      </c>
      <c r="CP133" cm="1">
        <f t="array" ref="CP133">AP133/(INDEX($AX133:$BG133,,MATCH(CP$3,$AX$3:$BG$3,))/100)</f>
        <v>0.35824274206121026</v>
      </c>
      <c r="CQ133" cm="1">
        <f t="array" ref="CQ133">AQ133/(INDEX($AX133:$BG133,,MATCH(CQ$3,$AX$3:$BG$3,))/100)</f>
        <v>0.73169982248086374</v>
      </c>
      <c r="CR133" cm="1">
        <f t="array" ref="CR133">AR133/(INDEX($AX133:$BG133,,MATCH(CR$3,$AX$3:$BG$3,))/100)</f>
        <v>0.83160233299624187</v>
      </c>
      <c r="CS133" cm="1">
        <f t="array" ref="CS133">AS133/(INDEX($AX133:$BG133,,MATCH(CS$3,$AX$3:$BG$3,))/100)</f>
        <v>0.86944927454467391</v>
      </c>
      <c r="CT133" cm="1">
        <f t="array" ref="CT133">AT133/(INDEX($AX133:$BG133,,MATCH(CT$3,$AX$3:$BG$3,))/100)</f>
        <v>0.32596860829828683</v>
      </c>
      <c r="CU133" cm="1">
        <f t="array" ref="CU133">AU133/(INDEX($AX133:$BG133,,MATCH(CU$3,$AX$3:$BG$3,))/100)</f>
        <v>0.42846659928815412</v>
      </c>
      <c r="CV133" cm="1">
        <f t="array" ref="CV133">AV133/(INDEX($AX133:$BG133,,MATCH(CV$3,$AX$3:$BG$3,))/100)</f>
        <v>0.56885184212932627</v>
      </c>
      <c r="CW133">
        <f t="shared" si="185"/>
        <v>11.966153165723147</v>
      </c>
      <c r="CX133">
        <f>IFERROR(1/INDEX('exch rates'!$BC$5:$BL$268,MATCH('Country-wise data'!$B133,'exch rates'!$A$5:$A$268,),MATCH(CX$3,'exch rates'!$BC$4:$BL$4,)),1)</f>
        <v>0.52466231828081955</v>
      </c>
      <c r="CY133">
        <f>IFERROR(1/INDEX('exch rates'!$BC$5:$BL$268,MATCH('Country-wise data'!$B133,'exch rates'!$A$5:$A$268,),MATCH(CY$3,'exch rates'!$BC$4:$BL$4,)),1)</f>
        <v>0.57838548799821854</v>
      </c>
      <c r="CZ133">
        <f>IFERROR(1/INDEX('exch rates'!$BC$5:$BL$268,MATCH('Country-wise data'!$B133,'exch rates'!$A$5:$A$268,),MATCH(CZ$3,'exch rates'!$BC$4:$BL$4,)),1)</f>
        <v>0.58156203538308748</v>
      </c>
      <c r="DA133">
        <f>IFERROR(1/INDEX('exch rates'!$BC$5:$BL$268,MATCH('Country-wise data'!$B133,'exch rates'!$A$5:$A$268,),MATCH(DA$3,'exch rates'!$BC$4:$BL$4,)),1)</f>
        <v>0.56378903073877584</v>
      </c>
      <c r="DB133">
        <f>IFERROR(1/INDEX('exch rates'!$BC$5:$BL$268,MATCH('Country-wise data'!$B133,'exch rates'!$A$5:$A$268,),MATCH(DB$3,'exch rates'!$BC$4:$BL$4,)),1)</f>
        <v>0.54148486540273688</v>
      </c>
      <c r="DC133">
        <f>IFERROR(1/INDEX('exch rates'!$BC$5:$BL$268,MATCH('Country-wise data'!$B133,'exch rates'!$A$5:$A$268,),MATCH(DC$3,'exch rates'!$BC$4:$BL$4,)),1)</f>
        <v>0.47488719183519185</v>
      </c>
      <c r="DD133">
        <f>IFERROR(1/INDEX('exch rates'!$BC$5:$BL$268,MATCH('Country-wise data'!$B133,'exch rates'!$A$5:$A$268,),MATCH(DD$3,'exch rates'!$BC$4:$BL$4,)),1)</f>
        <v>0.45133256078422535</v>
      </c>
      <c r="DE133">
        <f>IFERROR(1/INDEX('exch rates'!$BC$5:$BL$268,MATCH('Country-wise data'!$B133,'exch rates'!$A$5:$A$268,),MATCH(DE$3,'exch rates'!$BC$4:$BL$4,)),1)</f>
        <v>0.4533147673491485</v>
      </c>
      <c r="DF133">
        <f>IFERROR(1/INDEX('exch rates'!$BC$5:$BL$268,MATCH('Country-wise data'!$B133,'exch rates'!$A$5:$A$268,),MATCH(DF$3,'exch rates'!$BC$4:$BL$4,)),1)</f>
        <v>0.44711291848105</v>
      </c>
      <c r="DG133">
        <f>IFERROR(1/INDEX('exch rates'!$BC$5:$BL$268,MATCH('Country-wise data'!$B133,'exch rates'!$A$5:$A$268,),MATCH(DG$3,'exch rates'!$BC$4:$BL$4,)),1)</f>
        <v>0.43677933014913495</v>
      </c>
      <c r="DH133" cm="1">
        <f t="array" ref="DH133">(BH133/INDEX($CX133:$DG133,,MATCH(DH$3,$CX$3:$DG$3,)))*$DG133</f>
        <v>0</v>
      </c>
      <c r="DI133" cm="1">
        <f t="array" ref="DI133">(BI133/INDEX($CX133:$DG133,,MATCH(DI$3,$CX$3:$DG$3,)))*$DG133</f>
        <v>0</v>
      </c>
      <c r="DJ133" cm="1">
        <f t="array" ref="DJ133">(BJ133/INDEX($CX133:$DG133,,MATCH(DJ$3,$CX$3:$DG$3,)))*$DG133</f>
        <v>0</v>
      </c>
      <c r="DK133" cm="1">
        <f t="array" ref="DK133">(BK133/INDEX($CX133:$DG133,,MATCH(DK$3,$CX$3:$DG$3,)))*$DG133</f>
        <v>0</v>
      </c>
      <c r="DL133" cm="1">
        <f t="array" ref="DL133">(BL133/INDEX($CX133:$DG133,,MATCH(DL$3,$CX$3:$DG$3,)))*$DG133</f>
        <v>0</v>
      </c>
      <c r="DM133" cm="1">
        <f t="array" ref="DM133">(BM133/INDEX($CX133:$DG133,,MATCH(DM$3,$CX$3:$DG$3,)))*$DG133</f>
        <v>0</v>
      </c>
      <c r="DN133" cm="1">
        <f t="array" ref="DN133">(BN133/INDEX($CX133:$DG133,,MATCH(DN$3,$CX$3:$DG$3,)))*$DG133</f>
        <v>0</v>
      </c>
      <c r="DO133" cm="1">
        <f t="array" ref="DO133">(BO133/INDEX($CX133:$DG133,,MATCH(DO$3,$CX$3:$DG$3,)))*$DG133</f>
        <v>0</v>
      </c>
      <c r="DP133" cm="1">
        <f t="array" ref="DP133">(BP133/INDEX($CX133:$DG133,,MATCH(DP$3,$CX$3:$DG$3,)))*$DG133</f>
        <v>0</v>
      </c>
      <c r="DQ133" cm="1">
        <f t="array" ref="DQ133">(BQ133/INDEX($CX133:$DG133,,MATCH(DQ$3,$CX$3:$DG$3,)))*$DG133</f>
        <v>0</v>
      </c>
      <c r="DS133" cm="1">
        <f t="array" ref="DS133">(BS133/INDEX($CX133:$DG133,,MATCH(DS$3,$CX$3:$DG$3,)))*$DG133</f>
        <v>19.111767436597479</v>
      </c>
      <c r="DT133" cm="1">
        <f t="array" ref="DT133">(BT133/INDEX($CX133:$DG133,,MATCH(DT$3,$CX$3:$DG$3,)))*$DG133</f>
        <v>17.572405689090754</v>
      </c>
      <c r="DU133" cm="1">
        <f t="array" ref="DU133">(BU133/INDEX($CX133:$DG133,,MATCH(DU$3,$CX$3:$DG$3,)))*$DG133</f>
        <v>18.714675047087947</v>
      </c>
      <c r="DV133" cm="1">
        <f t="array" ref="DV133">(BV133/INDEX($CX133:$DG133,,MATCH(DV$3,$CX$3:$DG$3,)))*$DG133</f>
        <v>20.579790343158344</v>
      </c>
      <c r="DW133" cm="1">
        <f t="array" ref="DW133">(BW133/INDEX($CX133:$DG133,,MATCH(DW$3,$CX$3:$DG$3,)))*$DG133</f>
        <v>20.182244268543851</v>
      </c>
      <c r="DX133" cm="1">
        <f t="array" ref="DX133">(BX133/INDEX($CX133:$DG133,,MATCH(DX$3,$CX$3:$DG$3,)))*$DG133</f>
        <v>21.32051515839364</v>
      </c>
      <c r="DY133" cm="1">
        <f t="array" ref="DY133">(BY133/INDEX($CX133:$DG133,,MATCH(DY$3,$CX$3:$DG$3,)))*$DG133</f>
        <v>23.907064958723133</v>
      </c>
      <c r="DZ133" cm="1">
        <f t="array" ref="DZ133">(BZ133/INDEX($CX133:$DG133,,MATCH(DZ$3,$CX$3:$DG$3,)))*$DG133</f>
        <v>25.191860238852101</v>
      </c>
      <c r="EA133" cm="1">
        <f t="array" ref="EA133">(CA133/INDEX($CX133:$DG133,,MATCH(EA$3,$CX$3:$DG$3,)))*$DG133</f>
        <v>23.223071282211944</v>
      </c>
      <c r="EB133" cm="1">
        <f t="array" ref="EB133">(CB133/INDEX($CX133:$DG133,,MATCH(EB$3,$CX$3:$DG$3,)))*$DG133</f>
        <v>23.642931815768588</v>
      </c>
      <c r="EC133" s="53" cm="1">
        <f t="array" ref="EC133">(CC133/INDEX($CX133:$DG133,,MATCH(EC$3,$CX$3:$DG$3,)))*$DG133</f>
        <v>0.23153740735557263</v>
      </c>
      <c r="ED133" cm="1">
        <f t="array" ref="ED133">(CD133/INDEX($CX133:$DG133,,MATCH(ED$3,$CX$3:$DG$3,)))*$DG133</f>
        <v>0.22271888666704692</v>
      </c>
      <c r="EE133" cm="1">
        <f t="array" ref="EE133">(CE133/INDEX($CX133:$DG133,,MATCH(EE$3,$CX$3:$DG$3,)))*$DG133</f>
        <v>0.22562763423937643</v>
      </c>
      <c r="EF133" cm="1">
        <f t="array" ref="EF133">(CF133/INDEX($CX133:$DG133,,MATCH(EF$3,$CX$3:$DG$3,)))*$DG133</f>
        <v>0.22019808462912832</v>
      </c>
      <c r="EG133" cm="1">
        <f t="array" ref="EG133">(CG133/INDEX($CX133:$DG133,,MATCH(EG$3,$CX$3:$DG$3,)))*$DG133</f>
        <v>0.46827328884927444</v>
      </c>
      <c r="EH133" cm="1">
        <f t="array" ref="EH133">(CH133/INDEX($CX133:$DG133,,MATCH(EH$3,$CX$3:$DG$3,)))*$DG133</f>
        <v>0.6068453116755903</v>
      </c>
      <c r="EI133" cm="1">
        <f t="array" ref="EI133">(CI133/INDEX($CX133:$DG133,,MATCH(EI$3,$CX$3:$DG$3,)))*$DG133</f>
        <v>0.66757542606455678</v>
      </c>
      <c r="EJ133" cm="1">
        <f t="array" ref="EJ133">(CJ133/INDEX($CX133:$DG133,,MATCH(EJ$3,$CX$3:$DG$3,)))*$DG133</f>
        <v>0.86942980294335315</v>
      </c>
      <c r="EK133" cm="1">
        <f t="array" ref="EK133">(CK133/INDEX($CX133:$DG133,,MATCH(EK$3,$CX$3:$DG$3,)))*$DG133</f>
        <v>1.158666275128168</v>
      </c>
      <c r="EL133" cm="1">
        <f t="array" ref="EL133">(CL133/INDEX($CX133:$DG133,,MATCH(EL$3,$CX$3:$DG$3,)))*$DG133</f>
        <v>1.5746922961369758</v>
      </c>
      <c r="EM133" cm="1">
        <f t="array" ref="EM133">(CM133/INDEX($CX133:$DG133,,MATCH(EM$3,$CX$3:$DG$3,)))*$DG133</f>
        <v>0.29183036980789623</v>
      </c>
      <c r="EN133" cm="1">
        <f t="array" ref="EN133">(CN133/INDEX($CX133:$DG133,,MATCH(EN$3,$CX$3:$DG$3,)))*$DG133</f>
        <v>0.2807154826581974</v>
      </c>
      <c r="EO133" cm="1">
        <f t="array" ref="EO133">(CO133/INDEX($CX133:$DG133,,MATCH(EO$3,$CX$3:$DG$3,)))*$DG133</f>
        <v>0.28438167590707975</v>
      </c>
      <c r="EP133" cm="1">
        <f t="array" ref="EP133">(CP133/INDEX($CX133:$DG133,,MATCH(EP$3,$CX$3:$DG$3,)))*$DG133</f>
        <v>0.27753825700235102</v>
      </c>
      <c r="EQ133" cm="1">
        <f t="array" ref="EQ133">(CQ133/INDEX($CX133:$DG133,,MATCH(EQ$3,$CX$3:$DG$3,)))*$DG133</f>
        <v>0.5902129103751258</v>
      </c>
      <c r="ER133" cm="1">
        <f t="array" ref="ER133">(CR133/INDEX($CX133:$DG133,,MATCH(ER$3,$CX$3:$DG$3,)))*$DG133</f>
        <v>0.76486945995084477</v>
      </c>
      <c r="ES133" cm="1">
        <f t="array" ref="ES133">(CS133/INDEX($CX133:$DG133,,MATCH(ES$3,$CX$3:$DG$3,)))*$DG133</f>
        <v>0.84141385916056199</v>
      </c>
      <c r="ET133" cm="1">
        <f t="array" ref="ET133">(CT133/INDEX($CX133:$DG133,,MATCH(ET$3,$CX$3:$DG$3,)))*$DG133</f>
        <v>0.31407834166697574</v>
      </c>
      <c r="EU133" cm="1">
        <f t="array" ref="EU133">(CU133/INDEX($CX133:$DG133,,MATCH(EU$3,$CX$3:$DG$3,)))*$DG133</f>
        <v>0.41856396112224958</v>
      </c>
      <c r="EV133" cm="1">
        <f t="array" ref="EV133">(CV133/INDEX($CX133:$DG133,,MATCH(EV$3,$CX$3:$DG$3,)))*$DG133</f>
        <v>0.56885184212932627</v>
      </c>
      <c r="EW133">
        <f t="shared" si="186"/>
        <v>10.878020573469652</v>
      </c>
      <c r="EY133" s="96">
        <f t="shared" si="152"/>
        <v>1.2114913396873874E-2</v>
      </c>
      <c r="EZ133" s="96">
        <f t="shared" si="153"/>
        <v>1.2674353791257765E-2</v>
      </c>
      <c r="FA133" s="96">
        <f t="shared" si="154"/>
        <v>1.2056187653361614E-2</v>
      </c>
      <c r="FB133" s="96">
        <f t="shared" si="155"/>
        <v>1.069972438773324E-2</v>
      </c>
      <c r="FC133" s="96">
        <f t="shared" si="156"/>
        <v>2.3202240673458087E-2</v>
      </c>
      <c r="FD133" s="96">
        <f t="shared" si="157"/>
        <v>2.8462976019445873E-2</v>
      </c>
      <c r="FE133" s="96">
        <f t="shared" si="158"/>
        <v>2.7923771789517556E-2</v>
      </c>
      <c r="FF133" s="96">
        <f t="shared" si="159"/>
        <v>3.451233035988651E-2</v>
      </c>
      <c r="FG133" s="96">
        <f t="shared" si="160"/>
        <v>4.9892895777987195E-2</v>
      </c>
      <c r="FH133" s="96">
        <f t="shared" si="161"/>
        <v>6.6603089177237285E-2</v>
      </c>
      <c r="FJ133" s="96">
        <f t="shared" ref="FJ133:FJ194" si="188">AVERAGE(BS133:CB133)</f>
        <v>24.417462881996165</v>
      </c>
      <c r="FK133" s="96" t="str">
        <f>IF(AND('Country-wise data'!FJ133&gt;'non-R&amp;D ex_typologies'!$C$17,'Country-wise data'!FJ133&lt;'non-R&amp;D ex_typologies'!$D$17),"Small",IF(AND('Country-wise data'!FJ133&gt;'non-R&amp;D ex_typologies'!$E$17,'Country-wise data'!$FJ$4&lt;'non-R&amp;D ex_typologies'!$F$17),"Medium","Large"))</f>
        <v>Small</v>
      </c>
      <c r="FL133" t="str">
        <f>IF($FK133='non-R&amp;D ex_typologies'!$C$16,IF(AND('Country-wise data'!EY133&gt;'non-R&amp;D ex_typologies'!$C$21,'Country-wise data'!EY133&lt;'non-R&amp;D ex_typologies'!$D$21),'non-R&amp;D ex_typologies'!$B$21,IF(AND('Country-wise data'!EY133&gt;'non-R&amp;D ex_typologies'!$C$19,'Country-wise data'!EY133&lt;'non-R&amp;D ex_typologies'!$D$19),'non-R&amp;D ex_typologies'!$B$19,'non-R&amp;D ex_typologies'!$B$20)),IF($FK133='non-R&amp;D ex_typologies'!$E$16,IF(AND('Country-wise data'!EY133&gt;'non-R&amp;D ex_typologies'!$E$21,'Country-wise data'!EY133&lt;'non-R&amp;D ex_typologies'!$F$21),'non-R&amp;D ex_typologies'!$B$21,IF(AND('Country-wise data'!EY133&gt;'non-R&amp;D ex_typologies'!$E$19,'Country-wise data'!EY133&lt;'non-R&amp;D ex_typologies'!$F$19),'non-R&amp;D ex_typologies'!$B$19,'non-R&amp;D ex_typologies'!$B$20)),IF(AND('Country-wise data'!EY133&gt;'non-R&amp;D ex_typologies'!$G$21,'Country-wise data'!EY133&lt;'non-R&amp;D ex_typologies'!$H$21),'non-R&amp;D ex_typologies'!$B$21,IF(AND('Country-wise data'!EY133&gt;'non-R&amp;D ex_typologies'!$G$19,'Country-wise data'!EY133&lt;'non-R&amp;D ex_typologies'!$H$19),'non-R&amp;D ex_typologies'!$B$19,'non-R&amp;D ex_typologies'!$B$20))))</f>
        <v>Balanced</v>
      </c>
      <c r="FM133" t="str">
        <f>IF($FK133='non-R&amp;D ex_typologies'!$C$16,IF(AND('Country-wise data'!EZ133&gt;'non-R&amp;D ex_typologies'!$C$21,'Country-wise data'!EZ133&lt;'non-R&amp;D ex_typologies'!$D$21),'non-R&amp;D ex_typologies'!$B$21,IF(AND('Country-wise data'!EZ133&gt;'non-R&amp;D ex_typologies'!$C$19,'Country-wise data'!EZ133&lt;'non-R&amp;D ex_typologies'!$D$19),'non-R&amp;D ex_typologies'!$B$19,'non-R&amp;D ex_typologies'!$B$20)),IF($FK133='non-R&amp;D ex_typologies'!$E$16,IF(AND('Country-wise data'!EZ133&gt;'non-R&amp;D ex_typologies'!$E$21,'Country-wise data'!EZ133&lt;'non-R&amp;D ex_typologies'!$F$21),'non-R&amp;D ex_typologies'!$B$21,IF(AND('Country-wise data'!EZ133&gt;'non-R&amp;D ex_typologies'!$E$19,'Country-wise data'!EZ133&lt;'non-R&amp;D ex_typologies'!$F$19),'non-R&amp;D ex_typologies'!$B$19,'non-R&amp;D ex_typologies'!$B$20)),IF(AND('Country-wise data'!EZ133&gt;'non-R&amp;D ex_typologies'!$G$21,'Country-wise data'!EZ133&lt;'non-R&amp;D ex_typologies'!$H$21),'non-R&amp;D ex_typologies'!$B$21,IF(AND('Country-wise data'!EZ133&gt;'non-R&amp;D ex_typologies'!$G$19,'Country-wise data'!EZ133&lt;'non-R&amp;D ex_typologies'!$H$19),'non-R&amp;D ex_typologies'!$B$19,'non-R&amp;D ex_typologies'!$B$20))))</f>
        <v>Balanced</v>
      </c>
      <c r="FN133" t="str">
        <f>IF($FK133='non-R&amp;D ex_typologies'!$C$16,IF(AND('Country-wise data'!FA133&gt;'non-R&amp;D ex_typologies'!$C$21,'Country-wise data'!FA133&lt;'non-R&amp;D ex_typologies'!$D$21),'non-R&amp;D ex_typologies'!$B$21,IF(AND('Country-wise data'!FA133&gt;'non-R&amp;D ex_typologies'!$C$19,'Country-wise data'!FA133&lt;'non-R&amp;D ex_typologies'!$D$19),'non-R&amp;D ex_typologies'!$B$19,'non-R&amp;D ex_typologies'!$B$20)),IF($FK133='non-R&amp;D ex_typologies'!$E$16,IF(AND('Country-wise data'!FA133&gt;'non-R&amp;D ex_typologies'!$E$21,'Country-wise data'!FA133&lt;'non-R&amp;D ex_typologies'!$F$21),'non-R&amp;D ex_typologies'!$B$21,IF(AND('Country-wise data'!FA133&gt;'non-R&amp;D ex_typologies'!$E$19,'Country-wise data'!FA133&lt;'non-R&amp;D ex_typologies'!$F$19),'non-R&amp;D ex_typologies'!$B$19,'non-R&amp;D ex_typologies'!$B$20)),IF(AND('Country-wise data'!FA133&gt;'non-R&amp;D ex_typologies'!$G$21,'Country-wise data'!FA133&lt;'non-R&amp;D ex_typologies'!$H$21),'non-R&amp;D ex_typologies'!$B$21,IF(AND('Country-wise data'!FA133&gt;'non-R&amp;D ex_typologies'!$G$19,'Country-wise data'!FA133&lt;'non-R&amp;D ex_typologies'!$H$19),'non-R&amp;D ex_typologies'!$B$19,'non-R&amp;D ex_typologies'!$B$20))))</f>
        <v>Balanced</v>
      </c>
      <c r="FO133" t="str">
        <f>IF($FK133='non-R&amp;D ex_typologies'!$C$16,IF(AND('Country-wise data'!FB133&gt;'non-R&amp;D ex_typologies'!$C$21,'Country-wise data'!FB133&lt;'non-R&amp;D ex_typologies'!$D$21),'non-R&amp;D ex_typologies'!$B$21,IF(AND('Country-wise data'!FB133&gt;'non-R&amp;D ex_typologies'!$C$19,'Country-wise data'!FB133&lt;'non-R&amp;D ex_typologies'!$D$19),'non-R&amp;D ex_typologies'!$B$19,'non-R&amp;D ex_typologies'!$B$20)),IF($FK133='non-R&amp;D ex_typologies'!$E$16,IF(AND('Country-wise data'!FB133&gt;'non-R&amp;D ex_typologies'!$E$21,'Country-wise data'!FB133&lt;'non-R&amp;D ex_typologies'!$F$21),'non-R&amp;D ex_typologies'!$B$21,IF(AND('Country-wise data'!FB133&gt;'non-R&amp;D ex_typologies'!$E$19,'Country-wise data'!FB133&lt;'non-R&amp;D ex_typologies'!$F$19),'non-R&amp;D ex_typologies'!$B$19,'non-R&amp;D ex_typologies'!$B$20)),IF(AND('Country-wise data'!FB133&gt;'non-R&amp;D ex_typologies'!$G$21,'Country-wise data'!FB133&lt;'non-R&amp;D ex_typologies'!$H$21),'non-R&amp;D ex_typologies'!$B$21,IF(AND('Country-wise data'!FB133&gt;'non-R&amp;D ex_typologies'!$G$19,'Country-wise data'!FB133&lt;'non-R&amp;D ex_typologies'!$H$19),'non-R&amp;D ex_typologies'!$B$19,'non-R&amp;D ex_typologies'!$B$20))))</f>
        <v>Balanced</v>
      </c>
      <c r="FP133" t="str">
        <f>IF($FK133='non-R&amp;D ex_typologies'!$C$16,IF(AND('Country-wise data'!FC133&gt;'non-R&amp;D ex_typologies'!$C$21,'Country-wise data'!FC133&lt;'non-R&amp;D ex_typologies'!$D$21),'non-R&amp;D ex_typologies'!$B$21,IF(AND('Country-wise data'!FC133&gt;'non-R&amp;D ex_typologies'!$C$19,'Country-wise data'!FC133&lt;'non-R&amp;D ex_typologies'!$D$19),'non-R&amp;D ex_typologies'!$B$19,'non-R&amp;D ex_typologies'!$B$20)),IF($FK133='non-R&amp;D ex_typologies'!$E$16,IF(AND('Country-wise data'!FC133&gt;'non-R&amp;D ex_typologies'!$E$21,'Country-wise data'!FC133&lt;'non-R&amp;D ex_typologies'!$F$21),'non-R&amp;D ex_typologies'!$B$21,IF(AND('Country-wise data'!FC133&gt;'non-R&amp;D ex_typologies'!$E$19,'Country-wise data'!FC133&lt;'non-R&amp;D ex_typologies'!$F$19),'non-R&amp;D ex_typologies'!$B$19,'non-R&amp;D ex_typologies'!$B$20)),IF(AND('Country-wise data'!FC133&gt;'non-R&amp;D ex_typologies'!$G$21,'Country-wise data'!FC133&lt;'non-R&amp;D ex_typologies'!$H$21),'non-R&amp;D ex_typologies'!$B$21,IF(AND('Country-wise data'!FC133&gt;'non-R&amp;D ex_typologies'!$G$19,'Country-wise data'!FC133&lt;'non-R&amp;D ex_typologies'!$H$19),'non-R&amp;D ex_typologies'!$B$19,'non-R&amp;D ex_typologies'!$B$20))))</f>
        <v>Balanced</v>
      </c>
      <c r="FQ133" t="str">
        <f>IF($FK133='non-R&amp;D ex_typologies'!$C$16,IF(AND('Country-wise data'!FD133&gt;'non-R&amp;D ex_typologies'!$C$21,'Country-wise data'!FD133&lt;'non-R&amp;D ex_typologies'!$D$21),'non-R&amp;D ex_typologies'!$B$21,IF(AND('Country-wise data'!FD133&gt;'non-R&amp;D ex_typologies'!$C$19,'Country-wise data'!FD133&lt;'non-R&amp;D ex_typologies'!$D$19),'non-R&amp;D ex_typologies'!$B$19,'non-R&amp;D ex_typologies'!$B$20)),IF($FK133='non-R&amp;D ex_typologies'!$E$16,IF(AND('Country-wise data'!FD133&gt;'non-R&amp;D ex_typologies'!$E$21,'Country-wise data'!FD133&lt;'non-R&amp;D ex_typologies'!$F$21),'non-R&amp;D ex_typologies'!$B$21,IF(AND('Country-wise data'!FD133&gt;'non-R&amp;D ex_typologies'!$E$19,'Country-wise data'!FD133&lt;'non-R&amp;D ex_typologies'!$F$19),'non-R&amp;D ex_typologies'!$B$19,'non-R&amp;D ex_typologies'!$B$20)),IF(AND('Country-wise data'!FD133&gt;'non-R&amp;D ex_typologies'!$G$21,'Country-wise data'!FD133&lt;'non-R&amp;D ex_typologies'!$H$21),'non-R&amp;D ex_typologies'!$B$21,IF(AND('Country-wise data'!FD133&gt;'non-R&amp;D ex_typologies'!$G$19,'Country-wise data'!FD133&lt;'non-R&amp;D ex_typologies'!$H$19),'non-R&amp;D ex_typologies'!$B$19,'non-R&amp;D ex_typologies'!$B$20))))</f>
        <v>Balanced</v>
      </c>
      <c r="FR133" t="str">
        <f>IF($FK133='non-R&amp;D ex_typologies'!$C$16,IF(AND('Country-wise data'!FE133&gt;'non-R&amp;D ex_typologies'!$C$21,'Country-wise data'!FE133&lt;'non-R&amp;D ex_typologies'!$D$21),'non-R&amp;D ex_typologies'!$B$21,IF(AND('Country-wise data'!FE133&gt;'non-R&amp;D ex_typologies'!$C$19,'Country-wise data'!FE133&lt;'non-R&amp;D ex_typologies'!$D$19),'non-R&amp;D ex_typologies'!$B$19,'non-R&amp;D ex_typologies'!$B$20)),IF($FK133='non-R&amp;D ex_typologies'!$E$16,IF(AND('Country-wise data'!FE133&gt;'non-R&amp;D ex_typologies'!$E$21,'Country-wise data'!FE133&lt;'non-R&amp;D ex_typologies'!$F$21),'non-R&amp;D ex_typologies'!$B$21,IF(AND('Country-wise data'!FE133&gt;'non-R&amp;D ex_typologies'!$E$19,'Country-wise data'!FE133&lt;'non-R&amp;D ex_typologies'!$F$19),'non-R&amp;D ex_typologies'!$B$19,'non-R&amp;D ex_typologies'!$B$20)),IF(AND('Country-wise data'!FE133&gt;'non-R&amp;D ex_typologies'!$G$21,'Country-wise data'!FE133&lt;'non-R&amp;D ex_typologies'!$H$21),'non-R&amp;D ex_typologies'!$B$21,IF(AND('Country-wise data'!FE133&gt;'non-R&amp;D ex_typologies'!$G$19,'Country-wise data'!FE133&lt;'non-R&amp;D ex_typologies'!$H$19),'non-R&amp;D ex_typologies'!$B$19,'non-R&amp;D ex_typologies'!$B$20))))</f>
        <v>Balanced</v>
      </c>
      <c r="FS133" t="str">
        <f>IF($FK133='non-R&amp;D ex_typologies'!$C$16,IF(AND('Country-wise data'!FF133&gt;'non-R&amp;D ex_typologies'!$C$21,'Country-wise data'!FF133&lt;'non-R&amp;D ex_typologies'!$D$21),'non-R&amp;D ex_typologies'!$B$21,IF(AND('Country-wise data'!FF133&gt;'non-R&amp;D ex_typologies'!$C$19,'Country-wise data'!FF133&lt;'non-R&amp;D ex_typologies'!$D$19),'non-R&amp;D ex_typologies'!$B$19,'non-R&amp;D ex_typologies'!$B$20)),IF($FK133='non-R&amp;D ex_typologies'!$E$16,IF(AND('Country-wise data'!FF133&gt;'non-R&amp;D ex_typologies'!$E$21,'Country-wise data'!FF133&lt;'non-R&amp;D ex_typologies'!$F$21),'non-R&amp;D ex_typologies'!$B$21,IF(AND('Country-wise data'!FF133&gt;'non-R&amp;D ex_typologies'!$E$19,'Country-wise data'!FF133&lt;'non-R&amp;D ex_typologies'!$F$19),'non-R&amp;D ex_typologies'!$B$19,'non-R&amp;D ex_typologies'!$B$20)),IF(AND('Country-wise data'!FF133&gt;'non-R&amp;D ex_typologies'!$G$21,'Country-wise data'!FF133&lt;'non-R&amp;D ex_typologies'!$H$21),'non-R&amp;D ex_typologies'!$B$21,IF(AND('Country-wise data'!FF133&gt;'non-R&amp;D ex_typologies'!$G$19,'Country-wise data'!FF133&lt;'non-R&amp;D ex_typologies'!$H$19),'non-R&amp;D ex_typologies'!$B$19,'non-R&amp;D ex_typologies'!$B$20))))</f>
        <v xml:space="preserve">Research heavy </v>
      </c>
      <c r="FT133" t="str">
        <f>IF($FK133='non-R&amp;D ex_typologies'!$C$16,IF(AND('Country-wise data'!FG133&gt;'non-R&amp;D ex_typologies'!$C$21,'Country-wise data'!FG133&lt;'non-R&amp;D ex_typologies'!$D$21),'non-R&amp;D ex_typologies'!$B$21,IF(AND('Country-wise data'!FG133&gt;'non-R&amp;D ex_typologies'!$C$19,'Country-wise data'!FG133&lt;'non-R&amp;D ex_typologies'!$D$19),'non-R&amp;D ex_typologies'!$B$19,'non-R&amp;D ex_typologies'!$B$20)),IF($FK133='non-R&amp;D ex_typologies'!$E$16,IF(AND('Country-wise data'!FG133&gt;'non-R&amp;D ex_typologies'!$E$21,'Country-wise data'!FG133&lt;'non-R&amp;D ex_typologies'!$F$21),'non-R&amp;D ex_typologies'!$B$21,IF(AND('Country-wise data'!FG133&gt;'non-R&amp;D ex_typologies'!$E$19,'Country-wise data'!FG133&lt;'non-R&amp;D ex_typologies'!$F$19),'non-R&amp;D ex_typologies'!$B$19,'non-R&amp;D ex_typologies'!$B$20)),IF(AND('Country-wise data'!FG133&gt;'non-R&amp;D ex_typologies'!$G$21,'Country-wise data'!FG133&lt;'non-R&amp;D ex_typologies'!$H$21),'non-R&amp;D ex_typologies'!$B$21,IF(AND('Country-wise data'!FG133&gt;'non-R&amp;D ex_typologies'!$G$19,'Country-wise data'!FG133&lt;'non-R&amp;D ex_typologies'!$H$19),'non-R&amp;D ex_typologies'!$B$19,'non-R&amp;D ex_typologies'!$B$20))))</f>
        <v xml:space="preserve">Research heavy </v>
      </c>
      <c r="FU133" t="str">
        <f>IF($FK133='non-R&amp;D ex_typologies'!$C$16,IF(AND('Country-wise data'!FH133&gt;'non-R&amp;D ex_typologies'!$C$21,'Country-wise data'!FH133&lt;'non-R&amp;D ex_typologies'!$D$21),'non-R&amp;D ex_typologies'!$B$21,IF(AND('Country-wise data'!FH133&gt;'non-R&amp;D ex_typologies'!$C$19,'Country-wise data'!FH133&lt;'non-R&amp;D ex_typologies'!$D$19),'non-R&amp;D ex_typologies'!$B$19,'non-R&amp;D ex_typologies'!$B$20)),IF($FK133='non-R&amp;D ex_typologies'!$E$16,IF(AND('Country-wise data'!FH133&gt;'non-R&amp;D ex_typologies'!$E$21,'Country-wise data'!FH133&lt;'non-R&amp;D ex_typologies'!$F$21),'non-R&amp;D ex_typologies'!$B$21,IF(AND('Country-wise data'!FH133&gt;'non-R&amp;D ex_typologies'!$E$19,'Country-wise data'!FH133&lt;'non-R&amp;D ex_typologies'!$F$19),'non-R&amp;D ex_typologies'!$B$19,'non-R&amp;D ex_typologies'!$B$20)),IF(AND('Country-wise data'!FH133&gt;'non-R&amp;D ex_typologies'!$G$21,'Country-wise data'!FH133&lt;'non-R&amp;D ex_typologies'!$H$21),'non-R&amp;D ex_typologies'!$B$21,IF(AND('Country-wise data'!FH133&gt;'non-R&amp;D ex_typologies'!$G$19,'Country-wise data'!FH133&lt;'non-R&amp;D ex_typologies'!$H$19),'non-R&amp;D ex_typologies'!$B$19,'non-R&amp;D ex_typologies'!$B$20))))</f>
        <v xml:space="preserve">Research heavy </v>
      </c>
    </row>
    <row r="134" spans="2:177" x14ac:dyDescent="0.35">
      <c r="B134" t="s">
        <v>323</v>
      </c>
      <c r="C134" t="s">
        <v>324</v>
      </c>
      <c r="D134" t="s">
        <v>368</v>
      </c>
      <c r="E134" t="s">
        <v>368</v>
      </c>
      <c r="F134" t="s">
        <v>369</v>
      </c>
      <c r="G134" s="55">
        <f>Assumptions!$C$13</f>
        <v>1.1000000000000001</v>
      </c>
      <c r="H134">
        <f>SUMIFS(FAOstat!M:M,FAOstat!$B:$B,'Country-wise data'!$B134)*G134</f>
        <v>796.67500000000007</v>
      </c>
      <c r="I134">
        <f>IF(SUMIFS(FAOstat!N:N,FAOstat!$B:$B,'Country-wise data'!$B134)=0,H134*(1+Assumptions!$C$9),SUMIFS(FAOstat!N:N,FAOstat!$B:$B,'Country-wise data'!$B134)*$G134)</f>
        <v>912.01</v>
      </c>
      <c r="J134">
        <f>IF(SUMIFS(FAOstat!O:O,FAOstat!$B:$B,'Country-wise data'!$B134)=0,I134*(1+Assumptions!$C$9),SUMIFS(FAOstat!O:O,FAOstat!$B:$B,'Country-wise data'!$B134)*$G134)</f>
        <v>923.93400000000008</v>
      </c>
      <c r="K134">
        <f>IF(SUMIFS(FAOstat!P:P,FAOstat!$B:$B,'Country-wise data'!$B134)=0,J134*(1+Assumptions!$C$9),SUMIFS(FAOstat!P:P,FAOstat!$B:$B,'Country-wise data'!$B134)*$G134)</f>
        <v>942.41268000000014</v>
      </c>
      <c r="L134">
        <f>IF(SUMIFS(FAOstat!Q:Q,FAOstat!$B:$B,'Country-wise data'!$B134)=0,K134*(1+Assumptions!$C$9),SUMIFS(FAOstat!Q:Q,FAOstat!$B:$B,'Country-wise data'!$B134)*$G134)</f>
        <v>961.26093360000016</v>
      </c>
      <c r="M134">
        <f>IF(SUMIFS(FAOstat!R:R,FAOstat!$B:$B,'Country-wise data'!$B134)=0,L134*(1+Assumptions!$C$9),SUMIFS(FAOstat!R:R,FAOstat!$B:$B,'Country-wise data'!$B134)*$G134)</f>
        <v>980.48615227200014</v>
      </c>
      <c r="N134">
        <f>IF(SUMIFS(FAOstat!S:S,FAOstat!$B:$B,'Country-wise data'!$B134)=0,M134*(1+Assumptions!$C$9),SUMIFS(FAOstat!S:S,FAOstat!$B:$B,'Country-wise data'!$B134)*$G134)</f>
        <v>1000.0958753174401</v>
      </c>
      <c r="O134">
        <f>IF(SUMIFS(FAOstat!T:T,FAOstat!$B:$B,'Country-wise data'!$B134)=0,N134*(1+Assumptions!$C$9),SUMIFS(FAOstat!T:T,FAOstat!$B:$B,'Country-wise data'!$B134)*$G134)</f>
        <v>1020.097792823789</v>
      </c>
      <c r="P134">
        <f>IF(SUMIFS(FAOstat!U:U,FAOstat!$B:$B,'Country-wise data'!$B134)=0,O134*(1+Assumptions!$C$9),SUMIFS(FAOstat!U:U,FAOstat!$B:$B,'Country-wise data'!$B134)*$G134)</f>
        <v>1040.4997486802647</v>
      </c>
      <c r="Q134">
        <f>IF(SUMIFS(FAOstat!V:V,FAOstat!$B:$B,'Country-wise data'!$B134)=0,P134*(1+Assumptions!$C$9),SUMIFS(FAOstat!V:V,FAOstat!$B:$B,'Country-wise data'!$B134)*$G134)</f>
        <v>1061.3097436538701</v>
      </c>
      <c r="R134" s="36">
        <f t="shared" si="148"/>
        <v>3.2381246667652741E-2</v>
      </c>
      <c r="S134">
        <f>SUMIFS(FAOstat!CE:CE,FAOstat!$B:$B,'Country-wise data'!$B134)</f>
        <v>3319.0792230000002</v>
      </c>
      <c r="T134">
        <f>SUMIFS(FAOstat!CF:CF,FAOstat!$B:$B,'Country-wise data'!$B134)</f>
        <v>3909.8417129999998</v>
      </c>
      <c r="U134">
        <f>SUMIFS(FAOstat!CG:CG,FAOstat!$B:$B,'Country-wise data'!$B134)</f>
        <v>4091.9803440000001</v>
      </c>
      <c r="V134">
        <f>SUMIFS(FAOstat!CH:CH,FAOstat!$B:$B,'Country-wise data'!$B134)</f>
        <v>4111.9581779999999</v>
      </c>
      <c r="W134">
        <f>SUMIFS(FAOstat!CI:CI,FAOstat!$B:$B,'Country-wise data'!$B134)</f>
        <v>4359.9946559999998</v>
      </c>
      <c r="X134">
        <f>SUMIFS(FAOstat!CJ:CJ,FAOstat!$B:$B,'Country-wise data'!$B134)</f>
        <v>4439.3512140000003</v>
      </c>
      <c r="Y134">
        <f>SUMIFS(FAOstat!CK:CK,FAOstat!$B:$B,'Country-wise data'!$B134)</f>
        <v>3925.9056150000001</v>
      </c>
      <c r="Z134">
        <f>SUMIFS(FAOstat!CL:CL,FAOstat!$B:$B,'Country-wise data'!$B134)</f>
        <v>3858.7227910000001</v>
      </c>
      <c r="AA134">
        <f>SUMIFS(FAOstat!CM:CM,FAOstat!$B:$B,'Country-wise data'!$B134)</f>
        <v>3905.260871</v>
      </c>
      <c r="AB134">
        <f>SUMIFS(FAOstat!CN:CN,FAOstat!$B:$B,'Country-wise data'!$B134)</f>
        <v>3983.3660884199999</v>
      </c>
      <c r="AC134" s="53">
        <f>IFERROR(INDEX('ASTI data (new)'!$AF$6:$AL$130,MATCH('Country-wise data'!$B134,'ASTI data (new)'!$C$6:$C$130,),MATCH('Country-wise data'!AC$3,'ASTI data (new)'!$AF$5:$AL$5,)),(INDEX(Assumptions!$G$154:$P$345,MATCH('Country-wise data'!$B134,Assumptions!$B$154:$B$344,),MATCH('Country-wise data'!AC$3,Assumptions!$G$153:$P$153,))*S134))</f>
        <v>23.508416098430001</v>
      </c>
      <c r="AD134" s="53">
        <f>IFERROR(INDEX('ASTI data (new)'!$AF$6:$AL$130,MATCH('Country-wise data'!$B134,'ASTI data (new)'!$C$6:$C$130,),MATCH('Country-wise data'!AD$3,'ASTI data (new)'!$AF$5:$AL$5,)),(INDEX(Assumptions!$G$154:$P$345,MATCH('Country-wise data'!$B134,Assumptions!$B$154:$B$344,),MATCH('Country-wise data'!AD$3,Assumptions!$G$153:$P$153,))*T134))</f>
        <v>25.949581624354565</v>
      </c>
      <c r="AE134" s="53">
        <f>IFERROR(INDEX('ASTI data (new)'!$AF$6:$AL$130,MATCH('Country-wise data'!$B134,'ASTI data (new)'!$C$6:$C$130,),MATCH('Country-wise data'!AE$3,'ASTI data (new)'!$AF$5:$AL$5,)),(INDEX(Assumptions!$G$154:$P$345,MATCH('Country-wise data'!$B134,Assumptions!$B$154:$B$344,),MATCH('Country-wise data'!AE$3,Assumptions!$G$153:$P$153,))*U134))</f>
        <v>27.669960849478358</v>
      </c>
      <c r="AF134" s="53">
        <f>IFERROR(INDEX('ASTI data (new)'!$AF$6:$AL$130,MATCH('Country-wise data'!$B134,'ASTI data (new)'!$C$6:$C$130,),MATCH('Country-wise data'!AF$3,'ASTI data (new)'!$AF$5:$AL$5,)),(INDEX(Assumptions!$G$154:$P$345,MATCH('Country-wise data'!$B134,Assumptions!$B$154:$B$344,),MATCH('Country-wise data'!AF$3,Assumptions!$G$153:$P$153,))*V134))</f>
        <v>29.202353077249292</v>
      </c>
      <c r="AG134" s="53">
        <f>IFERROR(INDEX('ASTI data (new)'!$AF$6:$AL$130,MATCH('Country-wise data'!$B134,'ASTI data (new)'!$C$6:$C$130,),MATCH('Country-wise data'!AG$3,'ASTI data (new)'!$AF$5:$AL$5,)),(INDEX(Assumptions!$G$154:$P$345,MATCH('Country-wise data'!$B134,Assumptions!$B$154:$B$344,),MATCH('Country-wise data'!AG$3,Assumptions!$G$153:$P$153,))*W134))</f>
        <v>31.477159649532343</v>
      </c>
      <c r="AH134" s="53">
        <f>IFERROR(INDEX('ASTI data (new)'!$AF$6:$AL$130,MATCH('Country-wise data'!$B134,'ASTI data (new)'!$C$6:$C$130,),MATCH('Country-wise data'!AH$3,'ASTI data (new)'!$AF$5:$AL$5,)),(INDEX(Assumptions!$G$154:$P$345,MATCH('Country-wise data'!$B134,Assumptions!$B$154:$B$344,),MATCH('Country-wise data'!AH$3,Assumptions!$G$153:$P$153,))*X134))</f>
        <v>33.563782194309908</v>
      </c>
      <c r="AI134" s="53">
        <f>IFERROR(INDEX('ASTI data (new)'!$AF$6:$AL$130,MATCH('Country-wise data'!$B134,'ASTI data (new)'!$C$6:$C$130,),MATCH('Country-wise data'!AI$3,'ASTI data (new)'!$AF$5:$AL$5,)),(INDEX(Assumptions!$G$154:$P$345,MATCH('Country-wise data'!$B134,Assumptions!$B$154:$B$344,),MATCH('Country-wise data'!AI$3,Assumptions!$G$153:$P$153,))*Y134))</f>
        <v>36.015265691113527</v>
      </c>
      <c r="AJ134" s="53">
        <f t="shared" ref="AJ134:AL134" si="189">IFERROR((1+($AI134/$AF134)^(1/3)-1)*AI134,0)</f>
        <v>38.622722295257169</v>
      </c>
      <c r="AK134" s="53">
        <f t="shared" si="189"/>
        <v>41.418955236657425</v>
      </c>
      <c r="AL134" s="53">
        <f t="shared" si="189"/>
        <v>44.417631667224477</v>
      </c>
      <c r="AM134" s="55" cm="1">
        <f t="array" ref="AM134">INDEX('non-R&amp;D ex_typologies'!$J$8:$J$10,MATCH('Country-wise data'!FL134,'non-R&amp;D ex_typologies'!$F$8:$F$10,),)*'Country-wise data'!AC134</f>
        <v>29.630070760303049</v>
      </c>
      <c r="AN134" s="55" cm="1">
        <f t="array" ref="AN134">INDEX('non-R&amp;D ex_typologies'!$J$8:$J$10,MATCH('Country-wise data'!FM134,'non-R&amp;D ex_typologies'!$F$8:$F$10,),)*'Country-wise data'!AD134</f>
        <v>32.706922342642869</v>
      </c>
      <c r="AO134" s="55" cm="1">
        <f t="array" ref="AO134">INDEX('non-R&amp;D ex_typologies'!$J$8:$J$10,MATCH('Country-wise data'!FN134,'non-R&amp;D ex_typologies'!$F$8:$F$10,),)*'Country-wise data'!AE134</f>
        <v>34.875292936456617</v>
      </c>
      <c r="AP134" s="55" cm="1">
        <f t="array" ref="AP134">INDEX('non-R&amp;D ex_typologies'!$J$8:$J$10,MATCH('Country-wise data'!FO134,'non-R&amp;D ex_typologies'!$F$8:$F$10,),)*'Country-wise data'!AF134</f>
        <v>36.806724214143735</v>
      </c>
      <c r="AQ134" s="55" cm="1">
        <f t="array" ref="AQ134">INDEX('non-R&amp;D ex_typologies'!$J$8:$J$10,MATCH('Country-wise data'!FP134,'non-R&amp;D ex_typologies'!$F$8:$F$10,),)*'Country-wise data'!AG134</f>
        <v>39.673896524712575</v>
      </c>
      <c r="AR134" s="55" cm="1">
        <f t="array" ref="AR134">INDEX('non-R&amp;D ex_typologies'!$J$8:$J$10,MATCH('Country-wise data'!FQ134,'non-R&amp;D ex_typologies'!$F$8:$F$10,),)*'Country-wise data'!AH134</f>
        <v>42.303881181821481</v>
      </c>
      <c r="AS134" s="55" cm="1">
        <f t="array" ref="AS134">INDEX('non-R&amp;D ex_typologies'!$J$8:$J$10,MATCH('Country-wise data'!FR134,'non-R&amp;D ex_typologies'!$F$8:$F$10,),)*'Country-wise data'!AI134</f>
        <v>45.393737562356513</v>
      </c>
      <c r="AT134" s="55" cm="1">
        <f t="array" ref="AT134">INDEX('non-R&amp;D ex_typologies'!$J$8:$J$10,MATCH('Country-wise data'!FS134,'non-R&amp;D ex_typologies'!$F$8:$F$10,),)*'Country-wise data'!AJ134</f>
        <v>48.680182866102662</v>
      </c>
      <c r="AU134" s="55" cm="1">
        <f t="array" ref="AU134">INDEX('non-R&amp;D ex_typologies'!$J$8:$J$10,MATCH('Country-wise data'!FT134,'non-R&amp;D ex_typologies'!$F$8:$F$10,),)*'Country-wise data'!AK134</f>
        <v>52.204562372109159</v>
      </c>
      <c r="AV134" s="55" cm="1">
        <f t="array" ref="AV134">INDEX('non-R&amp;D ex_typologies'!$J$8:$J$10,MATCH('Country-wise data'!FU134,'non-R&amp;D ex_typologies'!$F$8:$F$10,),)*'Country-wise data'!AL134</f>
        <v>55.984102195333939</v>
      </c>
      <c r="AW134">
        <f t="shared" si="150"/>
        <v>750.10520133958971</v>
      </c>
      <c r="AX134" s="53">
        <f>INDEX('GDP deflators'!$AB$3:$AK$155,MATCH('Country-wise data'!$B134,'GDP deflators'!$B$3:$B$155,),MATCH('Country-wise data'!AX$3,'GDP deflators'!$D$2:$M$2,))</f>
        <v>64.769692923898532</v>
      </c>
      <c r="AY134" s="53">
        <f>INDEX('GDP deflators'!$AB$3:$AK$155,MATCH('Country-wise data'!$B134,'GDP deflators'!$B$3:$B$155,),MATCH('Country-wise data'!AY$3,'GDP deflators'!$D$2:$M$2,))</f>
        <v>67.541389324584514</v>
      </c>
      <c r="AZ134" s="53">
        <f>INDEX('GDP deflators'!$AB$3:$AK$155,MATCH('Country-wise data'!$B134,'GDP deflators'!$B$3:$B$155,),MATCH('Country-wise data'!AZ$3,'GDP deflators'!$D$2:$M$2,))</f>
        <v>70.848463367577665</v>
      </c>
      <c r="BA134" s="53">
        <f>INDEX('GDP deflators'!$AB$3:$AK$155,MATCH('Country-wise data'!$B134,'GDP deflators'!$B$3:$B$155,),MATCH('Country-wise data'!BA$3,'GDP deflators'!$D$2:$M$2,))</f>
        <v>73.556659720296594</v>
      </c>
      <c r="BB134" s="53">
        <f>INDEX('GDP deflators'!$AB$3:$AK$155,MATCH('Country-wise data'!$B134,'GDP deflators'!$B$3:$B$155,),MATCH('Country-wise data'!BB$3,'GDP deflators'!$D$2:$M$2,))</f>
        <v>76.872895695636558</v>
      </c>
      <c r="BC134" s="53">
        <f>INDEX('GDP deflators'!$AB$3:$AK$155,MATCH('Country-wise data'!$B134,'GDP deflators'!$B$3:$B$155,),MATCH('Country-wise data'!BC$3,'GDP deflators'!$D$2:$M$2,))</f>
        <v>79.557464013249515</v>
      </c>
      <c r="BD134" s="53">
        <f>INDEX('GDP deflators'!$AB$3:$AK$155,MATCH('Country-wise data'!$B134,'GDP deflators'!$B$3:$B$155,),MATCH('Country-wise data'!BD$3,'GDP deflators'!$D$2:$M$2,))</f>
        <v>83.381449495231706</v>
      </c>
      <c r="BE134" s="53">
        <f>INDEX('GDP deflators'!$AB$3:$AK$155,MATCH('Country-wise data'!$B134,'GDP deflators'!$B$3:$B$155,),MATCH('Country-wise data'!BE$3,'GDP deflators'!$D$2:$M$2,))</f>
        <v>87.743963327690921</v>
      </c>
      <c r="BF134" s="53">
        <f>INDEX('GDP deflators'!$AB$3:$AK$155,MATCH('Country-wise data'!$B134,'GDP deflators'!$B$3:$B$155,),MATCH('Country-wise data'!BF$3,'GDP deflators'!$D$2:$M$2,))</f>
        <v>93.427828040134713</v>
      </c>
      <c r="BG134" s="53">
        <f>INDEX('GDP deflators'!$AB$3:$AK$155,MATCH('Country-wise data'!$B134,'GDP deflators'!$B$3:$B$155,),MATCH('Country-wise data'!BG$3,'GDP deflators'!$D$2:$M$2,))</f>
        <v>100</v>
      </c>
      <c r="BH134" cm="1">
        <f t="array" ref="BH134">H134/(INDEX($AX134:$BG134,,MATCH(BH$3,$AX$3:$BG$3,))/100)</f>
        <v>1230.0120072146353</v>
      </c>
      <c r="BI134" cm="1">
        <f t="array" ref="BI134">I134/(INDEX($AX134:$BG134,,MATCH(BI$3,$AX$3:$BG$3,))/100)</f>
        <v>1350.2979567345617</v>
      </c>
      <c r="BJ134" cm="1">
        <f t="array" ref="BJ134">J134/(INDEX($AX134:$BG134,,MATCH(BJ$3,$AX$3:$BG$3,))/100)</f>
        <v>1304.0988556186801</v>
      </c>
      <c r="BK134" cm="1">
        <f t="array" ref="BK134">K134/(INDEX($AX134:$BG134,,MATCH(BK$3,$AX$3:$BG$3,))/100)</f>
        <v>1281.206465306579</v>
      </c>
      <c r="BL134" cm="1">
        <f t="array" ref="BL134">L134/(INDEX($AX134:$BG134,,MATCH(BL$3,$AX$3:$BG$3,))/100)</f>
        <v>1250.4549554187836</v>
      </c>
      <c r="BM134" cm="1">
        <f t="array" ref="BM134">M134/(INDEX($AX134:$BG134,,MATCH(BM$3,$AX$3:$BG$3,))/100)</f>
        <v>1232.4250960396498</v>
      </c>
      <c r="BN134" cm="1">
        <f t="array" ref="BN134">N134/(INDEX($AX134:$BG134,,MATCH(BN$3,$AX$3:$BG$3,))/100)</f>
        <v>1199.4225110881912</v>
      </c>
      <c r="BO134" cm="1">
        <f t="array" ref="BO134">O134/(INDEX($AX134:$BG134,,MATCH(BO$3,$AX$3:$BG$3,))/100)</f>
        <v>1162.5845860348304</v>
      </c>
      <c r="BP134" cm="1">
        <f t="array" ref="BP134">P134/(INDEX($AX134:$BG134,,MATCH(BP$3,$AX$3:$BG$3,))/100)</f>
        <v>1113.6936076832344</v>
      </c>
      <c r="BQ134" cm="1">
        <f t="array" ref="BQ134">Q134/(INDEX($AX134:$BG134,,MATCH(BQ$3,$AX$3:$BG$3,))/100)</f>
        <v>1061.3097436538701</v>
      </c>
      <c r="BS134" cm="1">
        <f t="array" ref="BS134">S134/(INDEX($AX134:$BG134,,MATCH(BS$3,$AX$3:$BG$3,))/100)</f>
        <v>5124.4325442452973</v>
      </c>
      <c r="BT134" cm="1">
        <f t="array" ref="BT134">T134/(INDEX($AX134:$BG134,,MATCH(BT$3,$AX$3:$BG$3,))/100)</f>
        <v>5788.8085396206816</v>
      </c>
      <c r="BU134" cm="1">
        <f t="array" ref="BU134">U134/(INDEX($AX134:$BG134,,MATCH(BU$3,$AX$3:$BG$3,))/100)</f>
        <v>5775.6797388390651</v>
      </c>
      <c r="BV134" cm="1">
        <f t="array" ref="BV134">V134/(INDEX($AX134:$BG134,,MATCH(BV$3,$AX$3:$BG$3,))/100)</f>
        <v>5590.1915525201339</v>
      </c>
      <c r="BW134" cm="1">
        <f t="array" ref="BW134">W134/(INDEX($AX134:$BG134,,MATCH(BW$3,$AX$3:$BG$3,))/100)</f>
        <v>5671.6930155233904</v>
      </c>
      <c r="BX134" cm="1">
        <f t="array" ref="BX134">X134/(INDEX($AX134:$BG134,,MATCH(BX$3,$AX$3:$BG$3,))/100)</f>
        <v>5580.0562135322334</v>
      </c>
      <c r="BY134" cm="1">
        <f t="array" ref="BY134">Y134/(INDEX($AX134:$BG134,,MATCH(BY$3,$AX$3:$BG$3,))/100)</f>
        <v>4708.3681547470687</v>
      </c>
      <c r="BZ134" cm="1">
        <f t="array" ref="BZ134">Z134/(INDEX($AX134:$BG134,,MATCH(BZ$3,$AX$3:$BG$3,))/100)</f>
        <v>4397.7074258534594</v>
      </c>
      <c r="CA134" cm="1">
        <f t="array" ref="CA134">AA134/(INDEX($AX134:$BG134,,MATCH(CA$3,$AX$3:$BG$3,))/100)</f>
        <v>4179.9760873413206</v>
      </c>
      <c r="CB134" cm="1">
        <f t="array" ref="CB134">AB134/(INDEX($AX134:$BG134,,MATCH(CB$3,$AX$3:$BG$3,))/100)</f>
        <v>3983.3660884199999</v>
      </c>
      <c r="CC134" cm="1">
        <f t="array" ref="CC134">AC134/(INDEX($AX134:$BG134,,MATCH(CC$3,$AX$3:$BG$3,))/100)</f>
        <v>36.295395326408801</v>
      </c>
      <c r="CD134" cm="1">
        <f t="array" ref="CD134">AD134/(INDEX($AX134:$BG134,,MATCH(CD$3,$AX$3:$BG$3,))/100)</f>
        <v>38.420266275021874</v>
      </c>
      <c r="CE134" cm="1">
        <f t="array" ref="CE134">AE134/(INDEX($AX134:$BG134,,MATCH(CE$3,$AX$3:$BG$3,))/100)</f>
        <v>39.055131945375322</v>
      </c>
      <c r="CF134" cm="1">
        <f t="array" ref="CF134">AF134/(INDEX($AX134:$BG134,,MATCH(CF$3,$AX$3:$BG$3,))/100)</f>
        <v>39.700488287930568</v>
      </c>
      <c r="CG134" cm="1">
        <f t="array" ref="CG134">AG134/(INDEX($AX134:$BG134,,MATCH(CG$3,$AX$3:$BG$3,))/100)</f>
        <v>40.947019576522919</v>
      </c>
      <c r="CH134" cm="1">
        <f t="array" ref="CH134">AH134/(INDEX($AX134:$BG134,,MATCH(CH$3,$AX$3:$BG$3,))/100)</f>
        <v>42.188099646715976</v>
      </c>
      <c r="CI134" cm="1">
        <f t="array" ref="CI134">AI134/(INDEX($AX134:$BG134,,MATCH(CI$3,$AX$3:$BG$3,))/100)</f>
        <v>43.193379233798417</v>
      </c>
      <c r="CJ134" cm="1">
        <f t="array" ref="CJ134">AJ134/(INDEX($AX134:$BG134,,MATCH(CJ$3,$AX$3:$BG$3,))/100)</f>
        <v>44.017526483292912</v>
      </c>
      <c r="CK134" cm="1">
        <f t="array" ref="CK134">AK134/(INDEX($AX134:$BG134,,MATCH(CK$3,$AX$3:$BG$3,))/100)</f>
        <v>44.332567828575314</v>
      </c>
      <c r="CL134" cm="1">
        <f t="array" ref="CL134">AL134/(INDEX($AX134:$BG134,,MATCH(CL$3,$AX$3:$BG$3,))/100)</f>
        <v>44.417631667224477</v>
      </c>
      <c r="CM134" cm="1">
        <f t="array" ref="CM134">AM134/(INDEX($AX134:$BG134,,MATCH(CM$3,$AX$3:$BG$3,))/100)</f>
        <v>45.746813706708544</v>
      </c>
      <c r="CN134" cm="1">
        <f t="array" ref="CN134">AN134/(INDEX($AX134:$BG134,,MATCH(CN$3,$AX$3:$BG$3,))/100)</f>
        <v>48.425006754691999</v>
      </c>
      <c r="CO134" cm="1">
        <f t="array" ref="CO134">AO134/(INDEX($AX134:$BG134,,MATCH(CO$3,$AX$3:$BG$3,))/100)</f>
        <v>49.225193149942861</v>
      </c>
      <c r="CP134" cm="1">
        <f t="array" ref="CP134">AP134/(INDEX($AX134:$BG134,,MATCH(CP$3,$AX$3:$BG$3,))/100)</f>
        <v>50.038602016599732</v>
      </c>
      <c r="CQ134" cm="1">
        <f t="array" ref="CQ134">AQ134/(INDEX($AX134:$BG134,,MATCH(CQ$3,$AX$3:$BG$3,))/100)</f>
        <v>51.60973339913425</v>
      </c>
      <c r="CR134" cm="1">
        <f t="array" ref="CR134">AR134/(INDEX($AX134:$BG134,,MATCH(CR$3,$AX$3:$BG$3,))/100)</f>
        <v>53.173994051364161</v>
      </c>
      <c r="CS134" cm="1">
        <f t="array" ref="CS134">AS134/(INDEX($AX134:$BG134,,MATCH(CS$3,$AX$3:$BG$3,))/100)</f>
        <v>54.441051141660019</v>
      </c>
      <c r="CT134" cm="1">
        <f t="array" ref="CT134">AT134/(INDEX($AX134:$BG134,,MATCH(CT$3,$AX$3:$BG$3,))/100)</f>
        <v>55.479808547398719</v>
      </c>
      <c r="CU134" cm="1">
        <f t="array" ref="CU134">AU134/(INDEX($AX134:$BG134,,MATCH(CU$3,$AX$3:$BG$3,))/100)</f>
        <v>55.876887504741234</v>
      </c>
      <c r="CV134" cm="1">
        <f t="array" ref="CV134">AV134/(INDEX($AX134:$BG134,,MATCH(CV$3,$AX$3:$BG$3,))/100)</f>
        <v>55.984102195333939</v>
      </c>
      <c r="CW134">
        <f t="shared" si="185"/>
        <v>932.56869873844209</v>
      </c>
      <c r="CX134">
        <f>IFERROR(1/INDEX('exch rates'!$BC$5:$BL$268,MATCH('Country-wise data'!$B134,'exch rates'!$A$5:$A$268,),MATCH(CX$3,'exch rates'!$BC$4:$BL$4,)),1)</f>
        <v>0.69861673885706299</v>
      </c>
      <c r="CY134">
        <f>IFERROR(1/INDEX('exch rates'!$BC$5:$BL$268,MATCH('Country-wise data'!$B134,'exch rates'!$A$5:$A$268,),MATCH(CY$3,'exch rates'!$BC$4:$BL$4,)),1)</f>
        <v>0.71033658115003662</v>
      </c>
      <c r="CZ134">
        <f>IFERROR(1/INDEX('exch rates'!$BC$5:$BL$268,MATCH('Country-wise data'!$B134,'exch rates'!$A$5:$A$268,),MATCH(CZ$3,'exch rates'!$BC$4:$BL$4,)),1)</f>
        <v>0.64024927038260093</v>
      </c>
      <c r="DA134">
        <f>IFERROR(1/INDEX('exch rates'!$BC$5:$BL$268,MATCH('Country-wise data'!$B134,'exch rates'!$A$5:$A$268,),MATCH(DA$3,'exch rates'!$BC$4:$BL$4,)),1)</f>
        <v>0.61551403115526981</v>
      </c>
      <c r="DB134">
        <f>IFERROR(1/INDEX('exch rates'!$BC$5:$BL$268,MATCH('Country-wise data'!$B134,'exch rates'!$A$5:$A$268,),MATCH(DB$3,'exch rates'!$BC$4:$BL$4,)),1)</f>
        <v>0.58904089416407734</v>
      </c>
      <c r="DC134">
        <f>IFERROR(1/INDEX('exch rates'!$BC$5:$BL$268,MATCH('Country-wise data'!$B134,'exch rates'!$A$5:$A$268,),MATCH(DC$3,'exch rates'!$BC$4:$BL$4,)),1)</f>
        <v>0.5097814312113681</v>
      </c>
      <c r="DD134">
        <f>IFERROR(1/INDEX('exch rates'!$BC$5:$BL$268,MATCH('Country-wise data'!$B134,'exch rates'!$A$5:$A$268,),MATCH(DD$3,'exch rates'!$BC$4:$BL$4,)),1)</f>
        <v>0.46554212380316951</v>
      </c>
      <c r="DE134">
        <f>IFERROR(1/INDEX('exch rates'!$BC$5:$BL$268,MATCH('Country-wise data'!$B134,'exch rates'!$A$5:$A$268,),MATCH(DE$3,'exch rates'!$BC$4:$BL$4,)),1)</f>
        <v>0.41332134701426992</v>
      </c>
      <c r="DF134">
        <f>IFERROR(1/INDEX('exch rates'!$BC$5:$BL$268,MATCH('Country-wise data'!$B134,'exch rates'!$A$5:$A$268,),MATCH(DF$3,'exch rates'!$BC$4:$BL$4,)),1)</f>
        <v>0.37780520363700426</v>
      </c>
      <c r="DG134">
        <f>IFERROR(1/INDEX('exch rates'!$BC$5:$BL$268,MATCH('Country-wise data'!$B134,'exch rates'!$A$5:$A$268,),MATCH(DG$3,'exch rates'!$BC$4:$BL$4,)),1)</f>
        <v>0.34078129792237039</v>
      </c>
      <c r="DH134" cm="1">
        <f t="array" ref="DH134">(BH134/INDEX($CX134:$DG134,,MATCH(DH$3,$CX$3:$DG$3,)))*$DG134</f>
        <v>599.99290736213618</v>
      </c>
      <c r="DI134" cm="1">
        <f t="array" ref="DI134">(BI134/INDEX($CX134:$DG134,,MATCH(DI$3,$CX$3:$DG$3,)))*$DG134</f>
        <v>647.8003561817618</v>
      </c>
      <c r="DJ134" cm="1">
        <f t="array" ref="DJ134">(BJ134/INDEX($CX134:$DG134,,MATCH(DJ$3,$CX$3:$DG$3,)))*$DG134</f>
        <v>694.1241813071324</v>
      </c>
      <c r="DK134" cm="1">
        <f t="array" ref="DK134">(BK134/INDEX($CX134:$DG134,,MATCH(DK$3,$CX$3:$DG$3,)))*$DG134</f>
        <v>709.34402800570558</v>
      </c>
      <c r="DL134" cm="1">
        <f t="array" ref="DL134">(BL134/INDEX($CX134:$DG134,,MATCH(DL$3,$CX$3:$DG$3,)))*$DG134</f>
        <v>723.43307047604389</v>
      </c>
      <c r="DM134" cm="1">
        <f t="array" ref="DM134">(BM134/INDEX($CX134:$DG134,,MATCH(DM$3,$CX$3:$DG$3,)))*$DG134</f>
        <v>823.85783025187629</v>
      </c>
      <c r="DN134" cm="1">
        <f t="array" ref="DN134">(BN134/INDEX($CX134:$DG134,,MATCH(DN$3,$CX$3:$DG$3,)))*$DG134</f>
        <v>877.98877735660596</v>
      </c>
      <c r="DO134" cm="1">
        <f t="array" ref="DO134">(BO134/INDEX($CX134:$DG134,,MATCH(DO$3,$CX$3:$DG$3,)))*$DG134</f>
        <v>958.54493612644887</v>
      </c>
      <c r="DP134" cm="1">
        <f t="array" ref="DP134">(BP134/INDEX($CX134:$DG134,,MATCH(DP$3,$CX$3:$DG$3,)))*$DG134</f>
        <v>1004.5545944327141</v>
      </c>
      <c r="DQ134" cm="1">
        <f t="array" ref="DQ134">(BQ134/INDEX($CX134:$DG134,,MATCH(DQ$3,$CX$3:$DG$3,)))*$DG134</f>
        <v>1061.3097436538701</v>
      </c>
      <c r="DS134" cm="1">
        <f t="array" ref="DS134">(BS134/INDEX($CX134:$DG134,,MATCH(DS$3,$CX$3:$DG$3,)))*$DG134</f>
        <v>2499.6692412502334</v>
      </c>
      <c r="DT134" cm="1">
        <f t="array" ref="DT134">(BT134/INDEX($CX134:$DG134,,MATCH(DT$3,$CX$3:$DG$3,)))*$DG134</f>
        <v>2777.1590819132571</v>
      </c>
      <c r="DU134" cm="1">
        <f t="array" ref="DU134">(BU134/INDEX($CX134:$DG134,,MATCH(DU$3,$CX$3:$DG$3,)))*$DG134</f>
        <v>3074.1833358268859</v>
      </c>
      <c r="DV134" cm="1">
        <f t="array" ref="DV134">(BV134/INDEX($CX134:$DG134,,MATCH(DV$3,$CX$3:$DG$3,)))*$DG134</f>
        <v>3095.027304782785</v>
      </c>
      <c r="DW134" cm="1">
        <f t="array" ref="DW134">(BW134/INDEX($CX134:$DG134,,MATCH(DW$3,$CX$3:$DG$3,)))*$DG134</f>
        <v>3281.2779662610665</v>
      </c>
      <c r="DX134" cm="1">
        <f t="array" ref="DX134">(BX134/INDEX($CX134:$DG134,,MATCH(DX$3,$CX$3:$DG$3,)))*$DG134</f>
        <v>3730.1845114457687</v>
      </c>
      <c r="DY134" cm="1">
        <f t="array" ref="DY134">(BY134/INDEX($CX134:$DG134,,MATCH(DY$3,$CX$3:$DG$3,)))*$DG134</f>
        <v>3446.5706298780651</v>
      </c>
      <c r="DZ134" cm="1">
        <f t="array" ref="DZ134">(BZ134/INDEX($CX134:$DG134,,MATCH(DZ$3,$CX$3:$DG$3,)))*$DG134</f>
        <v>3625.8868681501881</v>
      </c>
      <c r="EA134" cm="1">
        <f t="array" ref="EA134">(CA134/INDEX($CX134:$DG134,,MATCH(EA$3,$CX$3:$DG$3,)))*$DG134</f>
        <v>3770.3495415517555</v>
      </c>
      <c r="EB134" cm="1">
        <f t="array" ref="EB134">(CB134/INDEX($CX134:$DG134,,MATCH(EB$3,$CX$3:$DG$3,)))*$DG134</f>
        <v>3983.3660884199999</v>
      </c>
      <c r="EC134" s="53" cm="1">
        <f t="array" ref="EC134">(CC134/INDEX($CX134:$DG134,,MATCH(EC$3,$CX$3:$DG$3,)))*$DG134</f>
        <v>17.704688765652065</v>
      </c>
      <c r="ED134" cm="1">
        <f t="array" ref="ED134">(CD134/INDEX($CX134:$DG134,,MATCH(ED$3,$CX$3:$DG$3,)))*$DG134</f>
        <v>18.431977959698457</v>
      </c>
      <c r="EE134" cm="1">
        <f t="array" ref="EE134">(CE134/INDEX($CX134:$DG134,,MATCH(EE$3,$CX$3:$DG$3,)))*$DG134</f>
        <v>20.787620026370462</v>
      </c>
      <c r="EF134" cm="1">
        <f t="array" ref="EF134">(CF134/INDEX($CX134:$DG134,,MATCH(EF$3,$CX$3:$DG$3,)))*$DG134</f>
        <v>21.980301410058296</v>
      </c>
      <c r="EG134" cm="1">
        <f t="array" ref="EG134">(CG134/INDEX($CX134:$DG134,,MATCH(EG$3,$CX$3:$DG$3,)))*$DG134</f>
        <v>23.689320411518505</v>
      </c>
      <c r="EH134" cm="1">
        <f t="array" ref="EH134">(CH134/INDEX($CX134:$DG134,,MATCH(EH$3,$CX$3:$DG$3,)))*$DG134</f>
        <v>28.202116582243924</v>
      </c>
      <c r="EI134" cm="1">
        <f t="array" ref="EI134">(CI134/INDEX($CX134:$DG134,,MATCH(EI$3,$CX$3:$DG$3,)))*$DG134</f>
        <v>31.617967707623304</v>
      </c>
      <c r="EJ134" cm="1">
        <f t="array" ref="EJ134">(CJ134/INDEX($CX134:$DG134,,MATCH(EJ$3,$CX$3:$DG$3,)))*$DG134</f>
        <v>36.292221330128832</v>
      </c>
      <c r="EK134" cm="1">
        <f t="array" ref="EK134">(CK134/INDEX($CX134:$DG134,,MATCH(EK$3,$CX$3:$DG$3,)))*$DG134</f>
        <v>39.988094021513064</v>
      </c>
      <c r="EL134" cm="1">
        <f t="array" ref="EL134">(CL134/INDEX($CX134:$DG134,,MATCH(EL$3,$CX$3:$DG$3,)))*$DG134</f>
        <v>44.417631667224477</v>
      </c>
      <c r="EM134" cm="1">
        <f t="array" ref="EM134">(CM134/INDEX($CX134:$DG134,,MATCH(EM$3,$CX$3:$DG$3,)))*$DG134</f>
        <v>22.315037249593679</v>
      </c>
      <c r="EN134" cm="1">
        <f t="array" ref="EN134">(CN134/INDEX($CX134:$DG134,,MATCH(EN$3,$CX$3:$DG$3,)))*$DG134</f>
        <v>23.231714502223962</v>
      </c>
      <c r="EO134" cm="1">
        <f t="array" ref="EO134">(CO134/INDEX($CX134:$DG134,,MATCH(EO$3,$CX$3:$DG$3,)))*$DG134</f>
        <v>26.200772086928684</v>
      </c>
      <c r="EP134" cm="1">
        <f t="array" ref="EP134">(CP134/INDEX($CX134:$DG134,,MATCH(EP$3,$CX$3:$DG$3,)))*$DG134</f>
        <v>27.704030904758039</v>
      </c>
      <c r="EQ134" cm="1">
        <f t="array" ref="EQ134">(CQ134/INDEX($CX134:$DG134,,MATCH(EQ$3,$CX$3:$DG$3,)))*$DG134</f>
        <v>29.85808304216896</v>
      </c>
      <c r="ER134" cm="1">
        <f t="array" ref="ER134">(CR134/INDEX($CX134:$DG134,,MATCH(ER$3,$CX$3:$DG$3,)))*$DG134</f>
        <v>35.546023450640327</v>
      </c>
      <c r="ES134" cm="1">
        <f t="array" ref="ES134">(CS134/INDEX($CX134:$DG134,,MATCH(ES$3,$CX$3:$DG$3,)))*$DG134</f>
        <v>39.851371379138634</v>
      </c>
      <c r="ET134" cm="1">
        <f t="array" ref="ET134">(CT134/INDEX($CX134:$DG134,,MATCH(ET$3,$CX$3:$DG$3,)))*$DG134</f>
        <v>45.74281319327649</v>
      </c>
      <c r="EU134" cm="1">
        <f t="array" ref="EU134">(CU134/INDEX($CX134:$DG134,,MATCH(EU$3,$CX$3:$DG$3,)))*$DG134</f>
        <v>50.401101055303045</v>
      </c>
      <c r="EV134" cm="1">
        <f t="array" ref="EV134">(CV134/INDEX($CX134:$DG134,,MATCH(EV$3,$CX$3:$DG$3,)))*$DG134</f>
        <v>55.984102195333939</v>
      </c>
      <c r="EW134">
        <f t="shared" si="186"/>
        <v>639.94698894139708</v>
      </c>
      <c r="EY134" s="96">
        <f t="shared" si="152"/>
        <v>7.0828125871552896E-3</v>
      </c>
      <c r="EZ134" s="96">
        <f t="shared" si="153"/>
        <v>6.6369903257397075E-3</v>
      </c>
      <c r="FA134" s="96">
        <f t="shared" si="154"/>
        <v>6.7619974983629486E-3</v>
      </c>
      <c r="FB134" s="96">
        <f t="shared" si="155"/>
        <v>7.1018117921259885E-3</v>
      </c>
      <c r="FC134" s="96">
        <f t="shared" si="156"/>
        <v>7.2195408786144034E-3</v>
      </c>
      <c r="FD134" s="96">
        <f t="shared" si="157"/>
        <v>7.5605151690775656E-3</v>
      </c>
      <c r="FE134" s="96">
        <f t="shared" si="158"/>
        <v>9.1737472122374302E-3</v>
      </c>
      <c r="FF134" s="96">
        <f t="shared" si="159"/>
        <v>1.0009198480217328E-2</v>
      </c>
      <c r="FG134" s="96">
        <f t="shared" si="160"/>
        <v>1.0605938144678024E-2</v>
      </c>
      <c r="FH134" s="96">
        <f t="shared" si="161"/>
        <v>1.1150778181385459E-2</v>
      </c>
      <c r="FJ134" s="96">
        <f t="shared" si="188"/>
        <v>5080.0279360642653</v>
      </c>
      <c r="FK134" s="96" t="str">
        <f>IF(AND('Country-wise data'!FJ134&gt;'non-R&amp;D ex_typologies'!$C$17,'Country-wise data'!FJ134&lt;'non-R&amp;D ex_typologies'!$D$17),"Small",IF(AND('Country-wise data'!FJ134&gt;'non-R&amp;D ex_typologies'!$E$17,'Country-wise data'!$FJ$4&lt;'non-R&amp;D ex_typologies'!$F$17),"Medium","Large"))</f>
        <v>Medium</v>
      </c>
      <c r="FL134" t="str">
        <f>IF($FK134='non-R&amp;D ex_typologies'!$C$16,IF(AND('Country-wise data'!EY134&gt;'non-R&amp;D ex_typologies'!$C$21,'Country-wise data'!EY134&lt;'non-R&amp;D ex_typologies'!$D$21),'non-R&amp;D ex_typologies'!$B$21,IF(AND('Country-wise data'!EY134&gt;'non-R&amp;D ex_typologies'!$C$19,'Country-wise data'!EY134&lt;'non-R&amp;D ex_typologies'!$D$19),'non-R&amp;D ex_typologies'!$B$19,'non-R&amp;D ex_typologies'!$B$20)),IF($FK134='non-R&amp;D ex_typologies'!$E$16,IF(AND('Country-wise data'!EY134&gt;'non-R&amp;D ex_typologies'!$E$21,'Country-wise data'!EY134&lt;'non-R&amp;D ex_typologies'!$F$21),'non-R&amp;D ex_typologies'!$B$21,IF(AND('Country-wise data'!EY134&gt;'non-R&amp;D ex_typologies'!$E$19,'Country-wise data'!EY134&lt;'non-R&amp;D ex_typologies'!$F$19),'non-R&amp;D ex_typologies'!$B$19,'non-R&amp;D ex_typologies'!$B$20)),IF(AND('Country-wise data'!EY134&gt;'non-R&amp;D ex_typologies'!$G$21,'Country-wise data'!EY134&lt;'non-R&amp;D ex_typologies'!$H$21),'non-R&amp;D ex_typologies'!$B$21,IF(AND('Country-wise data'!EY134&gt;'non-R&amp;D ex_typologies'!$G$19,'Country-wise data'!EY134&lt;'non-R&amp;D ex_typologies'!$H$19),'non-R&amp;D ex_typologies'!$B$19,'non-R&amp;D ex_typologies'!$B$20))))</f>
        <v>Balanced</v>
      </c>
      <c r="FM134" t="str">
        <f>IF($FK134='non-R&amp;D ex_typologies'!$C$16,IF(AND('Country-wise data'!EZ134&gt;'non-R&amp;D ex_typologies'!$C$21,'Country-wise data'!EZ134&lt;'non-R&amp;D ex_typologies'!$D$21),'non-R&amp;D ex_typologies'!$B$21,IF(AND('Country-wise data'!EZ134&gt;'non-R&amp;D ex_typologies'!$C$19,'Country-wise data'!EZ134&lt;'non-R&amp;D ex_typologies'!$D$19),'non-R&amp;D ex_typologies'!$B$19,'non-R&amp;D ex_typologies'!$B$20)),IF($FK134='non-R&amp;D ex_typologies'!$E$16,IF(AND('Country-wise data'!EZ134&gt;'non-R&amp;D ex_typologies'!$E$21,'Country-wise data'!EZ134&lt;'non-R&amp;D ex_typologies'!$F$21),'non-R&amp;D ex_typologies'!$B$21,IF(AND('Country-wise data'!EZ134&gt;'non-R&amp;D ex_typologies'!$E$19,'Country-wise data'!EZ134&lt;'non-R&amp;D ex_typologies'!$F$19),'non-R&amp;D ex_typologies'!$B$19,'non-R&amp;D ex_typologies'!$B$20)),IF(AND('Country-wise data'!EZ134&gt;'non-R&amp;D ex_typologies'!$G$21,'Country-wise data'!EZ134&lt;'non-R&amp;D ex_typologies'!$H$21),'non-R&amp;D ex_typologies'!$B$21,IF(AND('Country-wise data'!EZ134&gt;'non-R&amp;D ex_typologies'!$G$19,'Country-wise data'!EZ134&lt;'non-R&amp;D ex_typologies'!$H$19),'non-R&amp;D ex_typologies'!$B$19,'non-R&amp;D ex_typologies'!$B$20))))</f>
        <v>Balanced</v>
      </c>
      <c r="FN134" t="str">
        <f>IF($FK134='non-R&amp;D ex_typologies'!$C$16,IF(AND('Country-wise data'!FA134&gt;'non-R&amp;D ex_typologies'!$C$21,'Country-wise data'!FA134&lt;'non-R&amp;D ex_typologies'!$D$21),'non-R&amp;D ex_typologies'!$B$21,IF(AND('Country-wise data'!FA134&gt;'non-R&amp;D ex_typologies'!$C$19,'Country-wise data'!FA134&lt;'non-R&amp;D ex_typologies'!$D$19),'non-R&amp;D ex_typologies'!$B$19,'non-R&amp;D ex_typologies'!$B$20)),IF($FK134='non-R&amp;D ex_typologies'!$E$16,IF(AND('Country-wise data'!FA134&gt;'non-R&amp;D ex_typologies'!$E$21,'Country-wise data'!FA134&lt;'non-R&amp;D ex_typologies'!$F$21),'non-R&amp;D ex_typologies'!$B$21,IF(AND('Country-wise data'!FA134&gt;'non-R&amp;D ex_typologies'!$E$19,'Country-wise data'!FA134&lt;'non-R&amp;D ex_typologies'!$F$19),'non-R&amp;D ex_typologies'!$B$19,'non-R&amp;D ex_typologies'!$B$20)),IF(AND('Country-wise data'!FA134&gt;'non-R&amp;D ex_typologies'!$G$21,'Country-wise data'!FA134&lt;'non-R&amp;D ex_typologies'!$H$21),'non-R&amp;D ex_typologies'!$B$21,IF(AND('Country-wise data'!FA134&gt;'non-R&amp;D ex_typologies'!$G$19,'Country-wise data'!FA134&lt;'non-R&amp;D ex_typologies'!$H$19),'non-R&amp;D ex_typologies'!$B$19,'non-R&amp;D ex_typologies'!$B$20))))</f>
        <v>Balanced</v>
      </c>
      <c r="FO134" t="str">
        <f>IF($FK134='non-R&amp;D ex_typologies'!$C$16,IF(AND('Country-wise data'!FB134&gt;'non-R&amp;D ex_typologies'!$C$21,'Country-wise data'!FB134&lt;'non-R&amp;D ex_typologies'!$D$21),'non-R&amp;D ex_typologies'!$B$21,IF(AND('Country-wise data'!FB134&gt;'non-R&amp;D ex_typologies'!$C$19,'Country-wise data'!FB134&lt;'non-R&amp;D ex_typologies'!$D$19),'non-R&amp;D ex_typologies'!$B$19,'non-R&amp;D ex_typologies'!$B$20)),IF($FK134='non-R&amp;D ex_typologies'!$E$16,IF(AND('Country-wise data'!FB134&gt;'non-R&amp;D ex_typologies'!$E$21,'Country-wise data'!FB134&lt;'non-R&amp;D ex_typologies'!$F$21),'non-R&amp;D ex_typologies'!$B$21,IF(AND('Country-wise data'!FB134&gt;'non-R&amp;D ex_typologies'!$E$19,'Country-wise data'!FB134&lt;'non-R&amp;D ex_typologies'!$F$19),'non-R&amp;D ex_typologies'!$B$19,'non-R&amp;D ex_typologies'!$B$20)),IF(AND('Country-wise data'!FB134&gt;'non-R&amp;D ex_typologies'!$G$21,'Country-wise data'!FB134&lt;'non-R&amp;D ex_typologies'!$H$21),'non-R&amp;D ex_typologies'!$B$21,IF(AND('Country-wise data'!FB134&gt;'non-R&amp;D ex_typologies'!$G$19,'Country-wise data'!FB134&lt;'non-R&amp;D ex_typologies'!$H$19),'non-R&amp;D ex_typologies'!$B$19,'non-R&amp;D ex_typologies'!$B$20))))</f>
        <v>Balanced</v>
      </c>
      <c r="FP134" t="str">
        <f>IF($FK134='non-R&amp;D ex_typologies'!$C$16,IF(AND('Country-wise data'!FC134&gt;'non-R&amp;D ex_typologies'!$C$21,'Country-wise data'!FC134&lt;'non-R&amp;D ex_typologies'!$D$21),'non-R&amp;D ex_typologies'!$B$21,IF(AND('Country-wise data'!FC134&gt;'non-R&amp;D ex_typologies'!$C$19,'Country-wise data'!FC134&lt;'non-R&amp;D ex_typologies'!$D$19),'non-R&amp;D ex_typologies'!$B$19,'non-R&amp;D ex_typologies'!$B$20)),IF($FK134='non-R&amp;D ex_typologies'!$E$16,IF(AND('Country-wise data'!FC134&gt;'non-R&amp;D ex_typologies'!$E$21,'Country-wise data'!FC134&lt;'non-R&amp;D ex_typologies'!$F$21),'non-R&amp;D ex_typologies'!$B$21,IF(AND('Country-wise data'!FC134&gt;'non-R&amp;D ex_typologies'!$E$19,'Country-wise data'!FC134&lt;'non-R&amp;D ex_typologies'!$F$19),'non-R&amp;D ex_typologies'!$B$19,'non-R&amp;D ex_typologies'!$B$20)),IF(AND('Country-wise data'!FC134&gt;'non-R&amp;D ex_typologies'!$G$21,'Country-wise data'!FC134&lt;'non-R&amp;D ex_typologies'!$H$21),'non-R&amp;D ex_typologies'!$B$21,IF(AND('Country-wise data'!FC134&gt;'non-R&amp;D ex_typologies'!$G$19,'Country-wise data'!FC134&lt;'non-R&amp;D ex_typologies'!$H$19),'non-R&amp;D ex_typologies'!$B$19,'non-R&amp;D ex_typologies'!$B$20))))</f>
        <v>Balanced</v>
      </c>
      <c r="FQ134" t="str">
        <f>IF($FK134='non-R&amp;D ex_typologies'!$C$16,IF(AND('Country-wise data'!FD134&gt;'non-R&amp;D ex_typologies'!$C$21,'Country-wise data'!FD134&lt;'non-R&amp;D ex_typologies'!$D$21),'non-R&amp;D ex_typologies'!$B$21,IF(AND('Country-wise data'!FD134&gt;'non-R&amp;D ex_typologies'!$C$19,'Country-wise data'!FD134&lt;'non-R&amp;D ex_typologies'!$D$19),'non-R&amp;D ex_typologies'!$B$19,'non-R&amp;D ex_typologies'!$B$20)),IF($FK134='non-R&amp;D ex_typologies'!$E$16,IF(AND('Country-wise data'!FD134&gt;'non-R&amp;D ex_typologies'!$E$21,'Country-wise data'!FD134&lt;'non-R&amp;D ex_typologies'!$F$21),'non-R&amp;D ex_typologies'!$B$21,IF(AND('Country-wise data'!FD134&gt;'non-R&amp;D ex_typologies'!$E$19,'Country-wise data'!FD134&lt;'non-R&amp;D ex_typologies'!$F$19),'non-R&amp;D ex_typologies'!$B$19,'non-R&amp;D ex_typologies'!$B$20)),IF(AND('Country-wise data'!FD134&gt;'non-R&amp;D ex_typologies'!$G$21,'Country-wise data'!FD134&lt;'non-R&amp;D ex_typologies'!$H$21),'non-R&amp;D ex_typologies'!$B$21,IF(AND('Country-wise data'!FD134&gt;'non-R&amp;D ex_typologies'!$G$19,'Country-wise data'!FD134&lt;'non-R&amp;D ex_typologies'!$H$19),'non-R&amp;D ex_typologies'!$B$19,'non-R&amp;D ex_typologies'!$B$20))))</f>
        <v>Balanced</v>
      </c>
      <c r="FR134" t="str">
        <f>IF($FK134='non-R&amp;D ex_typologies'!$C$16,IF(AND('Country-wise data'!FE134&gt;'non-R&amp;D ex_typologies'!$C$21,'Country-wise data'!FE134&lt;'non-R&amp;D ex_typologies'!$D$21),'non-R&amp;D ex_typologies'!$B$21,IF(AND('Country-wise data'!FE134&gt;'non-R&amp;D ex_typologies'!$C$19,'Country-wise data'!FE134&lt;'non-R&amp;D ex_typologies'!$D$19),'non-R&amp;D ex_typologies'!$B$19,'non-R&amp;D ex_typologies'!$B$20)),IF($FK134='non-R&amp;D ex_typologies'!$E$16,IF(AND('Country-wise data'!FE134&gt;'non-R&amp;D ex_typologies'!$E$21,'Country-wise data'!FE134&lt;'non-R&amp;D ex_typologies'!$F$21),'non-R&amp;D ex_typologies'!$B$21,IF(AND('Country-wise data'!FE134&gt;'non-R&amp;D ex_typologies'!$E$19,'Country-wise data'!FE134&lt;'non-R&amp;D ex_typologies'!$F$19),'non-R&amp;D ex_typologies'!$B$19,'non-R&amp;D ex_typologies'!$B$20)),IF(AND('Country-wise data'!FE134&gt;'non-R&amp;D ex_typologies'!$G$21,'Country-wise data'!FE134&lt;'non-R&amp;D ex_typologies'!$H$21),'non-R&amp;D ex_typologies'!$B$21,IF(AND('Country-wise data'!FE134&gt;'non-R&amp;D ex_typologies'!$G$19,'Country-wise data'!FE134&lt;'non-R&amp;D ex_typologies'!$H$19),'non-R&amp;D ex_typologies'!$B$19,'non-R&amp;D ex_typologies'!$B$20))))</f>
        <v>Balanced</v>
      </c>
      <c r="FS134" t="str">
        <f>IF($FK134='non-R&amp;D ex_typologies'!$C$16,IF(AND('Country-wise data'!FF134&gt;'non-R&amp;D ex_typologies'!$C$21,'Country-wise data'!FF134&lt;'non-R&amp;D ex_typologies'!$D$21),'non-R&amp;D ex_typologies'!$B$21,IF(AND('Country-wise data'!FF134&gt;'non-R&amp;D ex_typologies'!$C$19,'Country-wise data'!FF134&lt;'non-R&amp;D ex_typologies'!$D$19),'non-R&amp;D ex_typologies'!$B$19,'non-R&amp;D ex_typologies'!$B$20)),IF($FK134='non-R&amp;D ex_typologies'!$E$16,IF(AND('Country-wise data'!FF134&gt;'non-R&amp;D ex_typologies'!$E$21,'Country-wise data'!FF134&lt;'non-R&amp;D ex_typologies'!$F$21),'non-R&amp;D ex_typologies'!$B$21,IF(AND('Country-wise data'!FF134&gt;'non-R&amp;D ex_typologies'!$E$19,'Country-wise data'!FF134&lt;'non-R&amp;D ex_typologies'!$F$19),'non-R&amp;D ex_typologies'!$B$19,'non-R&amp;D ex_typologies'!$B$20)),IF(AND('Country-wise data'!FF134&gt;'non-R&amp;D ex_typologies'!$G$21,'Country-wise data'!FF134&lt;'non-R&amp;D ex_typologies'!$H$21),'non-R&amp;D ex_typologies'!$B$21,IF(AND('Country-wise data'!FF134&gt;'non-R&amp;D ex_typologies'!$G$19,'Country-wise data'!FF134&lt;'non-R&amp;D ex_typologies'!$H$19),'non-R&amp;D ex_typologies'!$B$19,'non-R&amp;D ex_typologies'!$B$20))))</f>
        <v>Balanced</v>
      </c>
      <c r="FT134" t="str">
        <f>IF($FK134='non-R&amp;D ex_typologies'!$C$16,IF(AND('Country-wise data'!FG134&gt;'non-R&amp;D ex_typologies'!$C$21,'Country-wise data'!FG134&lt;'non-R&amp;D ex_typologies'!$D$21),'non-R&amp;D ex_typologies'!$B$21,IF(AND('Country-wise data'!FG134&gt;'non-R&amp;D ex_typologies'!$C$19,'Country-wise data'!FG134&lt;'non-R&amp;D ex_typologies'!$D$19),'non-R&amp;D ex_typologies'!$B$19,'non-R&amp;D ex_typologies'!$B$20)),IF($FK134='non-R&amp;D ex_typologies'!$E$16,IF(AND('Country-wise data'!FG134&gt;'non-R&amp;D ex_typologies'!$E$21,'Country-wise data'!FG134&lt;'non-R&amp;D ex_typologies'!$F$21),'non-R&amp;D ex_typologies'!$B$21,IF(AND('Country-wise data'!FG134&gt;'non-R&amp;D ex_typologies'!$E$19,'Country-wise data'!FG134&lt;'non-R&amp;D ex_typologies'!$F$19),'non-R&amp;D ex_typologies'!$B$19,'non-R&amp;D ex_typologies'!$B$20)),IF(AND('Country-wise data'!FG134&gt;'non-R&amp;D ex_typologies'!$G$21,'Country-wise data'!FG134&lt;'non-R&amp;D ex_typologies'!$H$21),'non-R&amp;D ex_typologies'!$B$21,IF(AND('Country-wise data'!FG134&gt;'non-R&amp;D ex_typologies'!$G$19,'Country-wise data'!FG134&lt;'non-R&amp;D ex_typologies'!$H$19),'non-R&amp;D ex_typologies'!$B$19,'non-R&amp;D ex_typologies'!$B$20))))</f>
        <v>Balanced</v>
      </c>
      <c r="FU134" t="str">
        <f>IF($FK134='non-R&amp;D ex_typologies'!$C$16,IF(AND('Country-wise data'!FH134&gt;'non-R&amp;D ex_typologies'!$C$21,'Country-wise data'!FH134&lt;'non-R&amp;D ex_typologies'!$D$21),'non-R&amp;D ex_typologies'!$B$21,IF(AND('Country-wise data'!FH134&gt;'non-R&amp;D ex_typologies'!$C$19,'Country-wise data'!FH134&lt;'non-R&amp;D ex_typologies'!$D$19),'non-R&amp;D ex_typologies'!$B$19,'non-R&amp;D ex_typologies'!$B$20)),IF($FK134='non-R&amp;D ex_typologies'!$E$16,IF(AND('Country-wise data'!FH134&gt;'non-R&amp;D ex_typologies'!$E$21,'Country-wise data'!FH134&lt;'non-R&amp;D ex_typologies'!$F$21),'non-R&amp;D ex_typologies'!$B$21,IF(AND('Country-wise data'!FH134&gt;'non-R&amp;D ex_typologies'!$E$19,'Country-wise data'!FH134&lt;'non-R&amp;D ex_typologies'!$F$19),'non-R&amp;D ex_typologies'!$B$19,'non-R&amp;D ex_typologies'!$B$20)),IF(AND('Country-wise data'!FH134&gt;'non-R&amp;D ex_typologies'!$G$21,'Country-wise data'!FH134&lt;'non-R&amp;D ex_typologies'!$H$21),'non-R&amp;D ex_typologies'!$B$21,IF(AND('Country-wise data'!FH134&gt;'non-R&amp;D ex_typologies'!$G$19,'Country-wise data'!FH134&lt;'non-R&amp;D ex_typologies'!$H$19),'non-R&amp;D ex_typologies'!$B$19,'non-R&amp;D ex_typologies'!$B$20))))</f>
        <v>Balanced</v>
      </c>
    </row>
    <row r="135" spans="2:177" x14ac:dyDescent="0.35">
      <c r="B135" t="s">
        <v>325</v>
      </c>
      <c r="C135" t="s">
        <v>326</v>
      </c>
      <c r="D135" t="s">
        <v>376</v>
      </c>
      <c r="E135" t="s">
        <v>376</v>
      </c>
      <c r="F135" t="s">
        <v>367</v>
      </c>
      <c r="G135" s="55">
        <f>Assumptions!$C$13</f>
        <v>1.1000000000000001</v>
      </c>
      <c r="H135">
        <f>SUMIFS(FAOstat!M:M,FAOstat!$B:$B,'Country-wise data'!$B135)*G135</f>
        <v>11954.162</v>
      </c>
      <c r="I135">
        <f>IF(SUMIFS(FAOstat!N:N,FAOstat!$B:$B,'Country-wise data'!$B135)=0,H135*(1+Assumptions!$C$9),SUMIFS(FAOstat!N:N,FAOstat!$B:$B,'Country-wise data'!$B135)*$G135)</f>
        <v>13310.913</v>
      </c>
      <c r="J135">
        <f>IF(SUMIFS(FAOstat!O:O,FAOstat!$B:$B,'Country-wise data'!$B135)=0,I135*(1+Assumptions!$C$9),SUMIFS(FAOstat!O:O,FAOstat!$B:$B,'Country-wise data'!$B135)*$G135)</f>
        <v>14003.561000000002</v>
      </c>
      <c r="K135">
        <f>IF(SUMIFS(FAOstat!P:P,FAOstat!$B:$B,'Country-wise data'!$B135)=0,J135*(1+Assumptions!$C$9),SUMIFS(FAOstat!P:P,FAOstat!$B:$B,'Country-wise data'!$B135)*$G135)</f>
        <v>13925.593000000001</v>
      </c>
      <c r="L135">
        <f>IF(SUMIFS(FAOstat!Q:Q,FAOstat!$B:$B,'Country-wise data'!$B135)=0,K135*(1+Assumptions!$C$9),SUMIFS(FAOstat!Q:Q,FAOstat!$B:$B,'Country-wise data'!$B135)*$G135)</f>
        <v>13966.491000000002</v>
      </c>
      <c r="M135">
        <f>IF(SUMIFS(FAOstat!R:R,FAOstat!$B:$B,'Country-wise data'!$B135)=0,L135*(1+Assumptions!$C$9),SUMIFS(FAOstat!R:R,FAOstat!$B:$B,'Country-wise data'!$B135)*$G135)</f>
        <v>12959.617</v>
      </c>
      <c r="N135">
        <f>IF(SUMIFS(FAOstat!S:S,FAOstat!$B:$B,'Country-wise data'!$B135)=0,M135*(1+Assumptions!$C$9),SUMIFS(FAOstat!S:S,FAOstat!$B:$B,'Country-wise data'!$B135)*$G135)</f>
        <v>13579.126</v>
      </c>
      <c r="O135">
        <f>IF(SUMIFS(FAOstat!T:T,FAOstat!$B:$B,'Country-wise data'!$B135)=0,N135*(1+Assumptions!$C$9),SUMIFS(FAOstat!T:T,FAOstat!$B:$B,'Country-wise data'!$B135)*$G135)</f>
        <v>13161.269000000002</v>
      </c>
      <c r="P135">
        <f>IF(SUMIFS(FAOstat!U:U,FAOstat!$B:$B,'Country-wise data'!$B135)=0,O135*(1+Assumptions!$C$9),SUMIFS(FAOstat!U:U,FAOstat!$B:$B,'Country-wise data'!$B135)*$G135)</f>
        <v>13424.494380000002</v>
      </c>
      <c r="Q135">
        <f>IF(SUMIFS(FAOstat!V:V,FAOstat!$B:$B,'Country-wise data'!$B135)=0,P135*(1+Assumptions!$C$9),SUMIFS(FAOstat!V:V,FAOstat!$B:$B,'Country-wise data'!$B135)*$G135)</f>
        <v>13692.984267600003</v>
      </c>
      <c r="R135" s="36">
        <f t="shared" si="148"/>
        <v>1.5203763623000244E-2</v>
      </c>
      <c r="S135">
        <f>SUMIFS(FAOstat!CE:CE,FAOstat!$B:$B,'Country-wise data'!$B135)</f>
        <v>69670.113763999994</v>
      </c>
      <c r="T135">
        <f>SUMIFS(FAOstat!CF:CF,FAOstat!$B:$B,'Country-wise data'!$B135)</f>
        <v>68561.961198000005</v>
      </c>
      <c r="U135">
        <f>SUMIFS(FAOstat!CG:CG,FAOstat!$B:$B,'Country-wise data'!$B135)</f>
        <v>67757.699892999997</v>
      </c>
      <c r="V135">
        <f>SUMIFS(FAOstat!CH:CH,FAOstat!$B:$B,'Country-wise data'!$B135)</f>
        <v>63930.617334000002</v>
      </c>
      <c r="W135">
        <f>SUMIFS(FAOstat!CI:CI,FAOstat!$B:$B,'Country-wise data'!$B135)</f>
        <v>61559.119853999997</v>
      </c>
      <c r="X135">
        <f>SUMIFS(FAOstat!CJ:CJ,FAOstat!$B:$B,'Country-wise data'!$B135)</f>
        <v>59355.666109999998</v>
      </c>
      <c r="Y135">
        <f>SUMIFS(FAOstat!CK:CK,FAOstat!$B:$B,'Country-wise data'!$B135)</f>
        <v>53409.742099000003</v>
      </c>
      <c r="Z135">
        <f>SUMIFS(FAOstat!CL:CL,FAOstat!$B:$B,'Country-wise data'!$B135)</f>
        <v>51860.373624</v>
      </c>
      <c r="AA135">
        <f>SUMIFS(FAOstat!CM:CM,FAOstat!$B:$B,'Country-wise data'!$B135)</f>
        <v>44873.607531000001</v>
      </c>
      <c r="AB135">
        <f>SUMIFS(FAOstat!CN:CN,FAOstat!$B:$B,'Country-wise data'!$B135)</f>
        <v>45771.079681620002</v>
      </c>
      <c r="AC135" s="53">
        <f>IFERROR(INDEX('ASTI data (new)'!$AF$6:$AL$130,MATCH('Country-wise data'!$B135,'ASTI data (new)'!$C$6:$C$130,),MATCH('Country-wise data'!AC$3,'ASTI data (new)'!$AF$5:$AL$5,)),(INDEX(Assumptions!$G$154:$P$345,MATCH('Country-wise data'!$B135,Assumptions!$B$154:$B$344,),MATCH('Country-wise data'!AC$3,Assumptions!$G$153:$P$153,))*S135))</f>
        <v>278.7743743651701</v>
      </c>
      <c r="AD135" s="53">
        <f>IFERROR(INDEX('ASTI data (new)'!$AF$6:$AL$130,MATCH('Country-wise data'!$B135,'ASTI data (new)'!$C$6:$C$130,),MATCH('Country-wise data'!AD$3,'ASTI data (new)'!$AF$5:$AL$5,)),(INDEX(Assumptions!$G$154:$P$345,MATCH('Country-wise data'!$B135,Assumptions!$B$154:$B$344,),MATCH('Country-wise data'!AD$3,Assumptions!$G$153:$P$153,))*T135))</f>
        <v>292.7151859841054</v>
      </c>
      <c r="AE135" s="53">
        <f>IFERROR(INDEX('ASTI data (new)'!$AF$6:$AL$130,MATCH('Country-wise data'!$B135,'ASTI data (new)'!$C$6:$C$130,),MATCH('Country-wise data'!AE$3,'ASTI data (new)'!$AF$5:$AL$5,)),(INDEX(Assumptions!$G$154:$P$345,MATCH('Country-wise data'!$B135,Assumptions!$B$154:$B$344,),MATCH('Country-wise data'!AE$3,Assumptions!$G$153:$P$153,))*U135))</f>
        <v>338.43162646365477</v>
      </c>
      <c r="AF135" s="53">
        <f>IFERROR(INDEX('ASTI data (new)'!$AF$6:$AL$130,MATCH('Country-wise data'!$B135,'ASTI data (new)'!$C$6:$C$130,),MATCH('Country-wise data'!AF$3,'ASTI data (new)'!$AF$5:$AL$5,)),(INDEX(Assumptions!$G$154:$P$345,MATCH('Country-wise data'!$B135,Assumptions!$B$154:$B$344,),MATCH('Country-wise data'!AF$3,Assumptions!$G$153:$P$153,))*V135))</f>
        <v>387.10120007305528</v>
      </c>
      <c r="AG135" s="53">
        <f>IFERROR(INDEX('ASTI data (new)'!$AF$6:$AL$130,MATCH('Country-wise data'!$B135,'ASTI data (new)'!$C$6:$C$130,),MATCH('Country-wise data'!AG$3,'ASTI data (new)'!$AF$5:$AL$5,)),(INDEX(Assumptions!$G$154:$P$345,MATCH('Country-wise data'!$B135,Assumptions!$B$154:$B$344,),MATCH('Country-wise data'!AG$3,Assumptions!$G$153:$P$153,))*W135))</f>
        <v>447.57332219607378</v>
      </c>
      <c r="AH135" s="53">
        <f>IFERROR(INDEX('ASTI data (new)'!$AF$6:$AL$130,MATCH('Country-wise data'!$B135,'ASTI data (new)'!$C$6:$C$130,),MATCH('Country-wise data'!AH$3,'ASTI data (new)'!$AF$5:$AL$5,)),(INDEX(Assumptions!$G$154:$P$345,MATCH('Country-wise data'!$B135,Assumptions!$B$154:$B$344,),MATCH('Country-wise data'!AH$3,Assumptions!$G$153:$P$153,))*X135))</f>
        <v>519.4445864116899</v>
      </c>
      <c r="AI135" s="53">
        <f>IFERROR(INDEX('ASTI data (new)'!$AF$6:$AL$130,MATCH('Country-wise data'!$B135,'ASTI data (new)'!$C$6:$C$130,),MATCH('Country-wise data'!AI$3,'ASTI data (new)'!$AF$5:$AL$5,)),(INDEX(Assumptions!$G$154:$P$345,MATCH('Country-wise data'!$B135,Assumptions!$B$154:$B$344,),MATCH('Country-wise data'!AI$3,Assumptions!$G$153:$P$153,))*Y135))</f>
        <v>604.37387130028719</v>
      </c>
      <c r="AJ135" s="53">
        <f t="shared" ref="AJ135:AL135" si="190">IFERROR((1+($AI135/$AF135)^(1/3)-1)*AI135,0)</f>
        <v>701.13137405017892</v>
      </c>
      <c r="AK135" s="53">
        <f t="shared" si="190"/>
        <v>813.37931208022815</v>
      </c>
      <c r="AL135" s="53">
        <f t="shared" si="190"/>
        <v>943.59763349109016</v>
      </c>
      <c r="AM135" s="55" cm="1">
        <f t="array" ref="AM135">INDEX('non-R&amp;D ex_typologies'!$J$8:$J$10,MATCH('Country-wise data'!FL135,'non-R&amp;D ex_typologies'!$F$8:$F$10,),)*'Country-wise data'!AC135</f>
        <v>351.36796983744256</v>
      </c>
      <c r="AN135" s="55" cm="1">
        <f t="array" ref="AN135">INDEX('non-R&amp;D ex_typologies'!$J$8:$J$10,MATCH('Country-wise data'!FM135,'non-R&amp;D ex_typologies'!$F$8:$F$10,),)*'Country-wise data'!AD135</f>
        <v>368.93900622694628</v>
      </c>
      <c r="AO135" s="55" cm="1">
        <f t="array" ref="AO135">INDEX('non-R&amp;D ex_typologies'!$J$8:$J$10,MATCH('Country-wise data'!FN135,'non-R&amp;D ex_typologies'!$F$8:$F$10,),)*'Country-wise data'!AE135</f>
        <v>426.56013053606955</v>
      </c>
      <c r="AP135" s="55" cm="1">
        <f t="array" ref="AP135">INDEX('non-R&amp;D ex_typologies'!$J$8:$J$10,MATCH('Country-wise data'!FO135,'non-R&amp;D ex_typologies'!$F$8:$F$10,),)*'Country-wise data'!AF135</f>
        <v>487.90339176993143</v>
      </c>
      <c r="AQ135" s="55" cm="1">
        <f t="array" ref="AQ135">INDEX('non-R&amp;D ex_typologies'!$J$8:$J$10,MATCH('Country-wise data'!FP135,'non-R&amp;D ex_typologies'!$F$8:$F$10,),)*'Country-wise data'!AG135</f>
        <v>564.12261683505142</v>
      </c>
      <c r="AR135" s="55" cm="1">
        <f t="array" ref="AR135">INDEX('non-R&amp;D ex_typologies'!$J$8:$J$10,MATCH('Country-wise data'!FQ135,'non-R&amp;D ex_typologies'!$F$8:$F$10,),)*'Country-wise data'!AH135</f>
        <v>654.70935119540513</v>
      </c>
      <c r="AS135" s="55" cm="1">
        <f t="array" ref="AS135">INDEX('non-R&amp;D ex_typologies'!$J$8:$J$10,MATCH('Country-wise data'!FR135,'non-R&amp;D ex_typologies'!$F$8:$F$10,),)*'Country-wise data'!AI135</f>
        <v>761.75444986707339</v>
      </c>
      <c r="AT135" s="55" cm="1">
        <f t="array" ref="AT135">INDEX('non-R&amp;D ex_typologies'!$J$8:$J$10,MATCH('Country-wise data'!FS135,'non-R&amp;D ex_typologies'!$F$8:$F$10,),)*'Country-wise data'!AJ135</f>
        <v>253.28114875619903</v>
      </c>
      <c r="AU135" s="55" cm="1">
        <f t="array" ref="AU135">INDEX('non-R&amp;D ex_typologies'!$J$8:$J$10,MATCH('Country-wise data'!FT135,'non-R&amp;D ex_typologies'!$F$8:$F$10,),)*'Country-wise data'!AK135</f>
        <v>293.83030650609999</v>
      </c>
      <c r="AV135" s="55" cm="1">
        <f t="array" ref="AV135">INDEX('non-R&amp;D ex_typologies'!$J$8:$J$10,MATCH('Country-wise data'!FU135,'non-R&amp;D ex_typologies'!$F$8:$F$10,),)*'Country-wise data'!AL135</f>
        <v>340.87119963504819</v>
      </c>
      <c r="AW135">
        <f t="shared" si="150"/>
        <v>9829.8620575808</v>
      </c>
      <c r="AX135" s="53">
        <f>INDEX('GDP deflators'!$AB$3:$AK$155,MATCH('Country-wise data'!$B135,'GDP deflators'!$B$3:$B$155,),MATCH('Country-wise data'!AX$3,'GDP deflators'!$D$2:$M$2,))</f>
        <v>43.933985127416683</v>
      </c>
      <c r="AY135" s="53">
        <f>INDEX('GDP deflators'!$AB$3:$AK$155,MATCH('Country-wise data'!$B135,'GDP deflators'!$B$3:$B$155,),MATCH('Country-wise data'!AY$3,'GDP deflators'!$D$2:$M$2,))</f>
        <v>47.531549562554346</v>
      </c>
      <c r="AZ135" s="53">
        <f>INDEX('GDP deflators'!$AB$3:$AK$155,MATCH('Country-wise data'!$B135,'GDP deflators'!$B$3:$B$155,),MATCH('Country-wise data'!AZ$3,'GDP deflators'!$D$2:$M$2,))</f>
        <v>51.057543533438043</v>
      </c>
      <c r="BA135" s="53">
        <f>INDEX('GDP deflators'!$AB$3:$AK$155,MATCH('Country-wise data'!$B135,'GDP deflators'!$B$3:$B$155,),MATCH('Country-wise data'!BA$3,'GDP deflators'!$D$2:$M$2,))</f>
        <v>54.258245885750611</v>
      </c>
      <c r="BB135" s="53">
        <f>INDEX('GDP deflators'!$AB$3:$AK$155,MATCH('Country-wise data'!$B135,'GDP deflators'!$B$3:$B$155,),MATCH('Country-wise data'!BB$3,'GDP deflators'!$D$2:$M$2,))</f>
        <v>58.285118049785076</v>
      </c>
      <c r="BC135" s="53">
        <f>INDEX('GDP deflators'!$AB$3:$AK$155,MATCH('Country-wise data'!$B135,'GDP deflators'!$B$3:$B$155,),MATCH('Country-wise data'!BC$3,'GDP deflators'!$D$2:$M$2,))</f>
        <v>62.847060423326575</v>
      </c>
      <c r="BD135" s="53">
        <f>INDEX('GDP deflators'!$AB$3:$AK$155,MATCH('Country-wise data'!$B135,'GDP deflators'!$B$3:$B$155,),MATCH('Country-wise data'!BD$3,'GDP deflators'!$D$2:$M$2,))</f>
        <v>67.936580178562039</v>
      </c>
      <c r="BE135" s="53">
        <f>INDEX('GDP deflators'!$AB$3:$AK$155,MATCH('Country-wise data'!$B135,'GDP deflators'!$B$3:$B$155,),MATCH('Country-wise data'!BE$3,'GDP deflators'!$D$2:$M$2,))</f>
        <v>75.382228475842538</v>
      </c>
      <c r="BF135" s="53">
        <f>INDEX('GDP deflators'!$AB$3:$AK$155,MATCH('Country-wise data'!$B135,'GDP deflators'!$B$3:$B$155,),MATCH('Country-wise data'!BF$3,'GDP deflators'!$D$2:$M$2,))</f>
        <v>87.774121841350038</v>
      </c>
      <c r="BG135" s="53">
        <f>INDEX('GDP deflators'!$AB$3:$AK$155,MATCH('Country-wise data'!$B135,'GDP deflators'!$B$3:$B$155,),MATCH('Country-wise data'!BG$3,'GDP deflators'!$D$2:$M$2,))</f>
        <v>100</v>
      </c>
      <c r="BH135" cm="1">
        <f t="array" ref="BH135">H135/(INDEX($AX135:$BG135,,MATCH(BH$3,$AX$3:$BG$3,))/100)</f>
        <v>27209.373257014402</v>
      </c>
      <c r="BI135" cm="1">
        <f t="array" ref="BI135">I135/(INDEX($AX135:$BG135,,MATCH(BI$3,$AX$3:$BG$3,))/100)</f>
        <v>28004.374194622134</v>
      </c>
      <c r="BJ135" cm="1">
        <f t="array" ref="BJ135">J135/(INDEX($AX135:$BG135,,MATCH(BJ$3,$AX$3:$BG$3,))/100)</f>
        <v>27427.016716597311</v>
      </c>
      <c r="BK135" cm="1">
        <f t="array" ref="BK135">K135/(INDEX($AX135:$BG135,,MATCH(BK$3,$AX$3:$BG$3,))/100)</f>
        <v>25665.394766580837</v>
      </c>
      <c r="BL135" cm="1">
        <f t="array" ref="BL135">L135/(INDEX($AX135:$BG135,,MATCH(BL$3,$AX$3:$BG$3,))/100)</f>
        <v>23962.362035657748</v>
      </c>
      <c r="BM135" cm="1">
        <f t="array" ref="BM135">M135/(INDEX($AX135:$BG135,,MATCH(BM$3,$AX$3:$BG$3,))/100)</f>
        <v>20620.88013776036</v>
      </c>
      <c r="BN135" cm="1">
        <f t="array" ref="BN135">N135/(INDEX($AX135:$BG135,,MATCH(BN$3,$AX$3:$BG$3,))/100)</f>
        <v>19987.944586420334</v>
      </c>
      <c r="BO135" cm="1">
        <f t="array" ref="BO135">O135/(INDEX($AX135:$BG135,,MATCH(BO$3,$AX$3:$BG$3,))/100)</f>
        <v>17459.37904212761</v>
      </c>
      <c r="BP135" cm="1">
        <f t="array" ref="BP135">P135/(INDEX($AX135:$BG135,,MATCH(BP$3,$AX$3:$BG$3,))/100)</f>
        <v>15294.364783579955</v>
      </c>
      <c r="BQ135" cm="1">
        <f t="array" ref="BQ135">Q135/(INDEX($AX135:$BG135,,MATCH(BQ$3,$AX$3:$BG$3,))/100)</f>
        <v>13692.984267600003</v>
      </c>
      <c r="BS135" cm="1">
        <f t="array" ref="BS135">S135/(INDEX($AX135:$BG135,,MATCH(BS$3,$AX$3:$BG$3,))/100)</f>
        <v>158579.0898821124</v>
      </c>
      <c r="BT135" cm="1">
        <f t="array" ref="BT135">T135/(INDEX($AX135:$BG135,,MATCH(BT$3,$AX$3:$BG$3,))/100)</f>
        <v>144245.16311585504</v>
      </c>
      <c r="BU135" cm="1">
        <f t="array" ref="BU135">U135/(INDEX($AX135:$BG135,,MATCH(BU$3,$AX$3:$BG$3,))/100)</f>
        <v>132708.49947691837</v>
      </c>
      <c r="BV135" cm="1">
        <f t="array" ref="BV135">V135/(INDEX($AX135:$BG135,,MATCH(BV$3,$AX$3:$BG$3,))/100)</f>
        <v>117826.54652827537</v>
      </c>
      <c r="BW135" cm="1">
        <f t="array" ref="BW135">W135/(INDEX($AX135:$BG135,,MATCH(BW$3,$AX$3:$BG$3,))/100)</f>
        <v>105617.21741975093</v>
      </c>
      <c r="BX135" cm="1">
        <f t="array" ref="BX135">X135/(INDEX($AX135:$BG135,,MATCH(BX$3,$AX$3:$BG$3,))/100)</f>
        <v>94444.617950610307</v>
      </c>
      <c r="BY135" cm="1">
        <f t="array" ref="BY135">Y135/(INDEX($AX135:$BG135,,MATCH(BY$3,$AX$3:$BG$3,))/100)</f>
        <v>78617.060144357849</v>
      </c>
      <c r="BZ135" cm="1">
        <f t="array" ref="BZ135">Z135/(INDEX($AX135:$BG135,,MATCH(BZ$3,$AX$3:$BG$3,))/100)</f>
        <v>68796.551485101692</v>
      </c>
      <c r="CA135" cm="1">
        <f t="array" ref="CA135">AA135/(INDEX($AX135:$BG135,,MATCH(CA$3,$AX$3:$BG$3,))/100)</f>
        <v>51123.960672723275</v>
      </c>
      <c r="CB135" cm="1">
        <f t="array" ref="CB135">AB135/(INDEX($AX135:$BG135,,MATCH(CB$3,$AX$3:$BG$3,))/100)</f>
        <v>45771.079681620002</v>
      </c>
      <c r="CC135" cm="1">
        <f t="array" ref="CC135">AC135/(INDEX($AX135:$BG135,,MATCH(CC$3,$AX$3:$BG$3,))/100)</f>
        <v>634.53013323665687</v>
      </c>
      <c r="CD135" cm="1">
        <f t="array" ref="CD135">AD135/(INDEX($AX135:$BG135,,MATCH(CD$3,$AX$3:$BG$3,))/100)</f>
        <v>615.83345941388848</v>
      </c>
      <c r="CE135" cm="1">
        <f t="array" ref="CE135">AE135/(INDEX($AX135:$BG135,,MATCH(CE$3,$AX$3:$BG$3,))/100)</f>
        <v>662.84353504397029</v>
      </c>
      <c r="CF135" cm="1">
        <f t="array" ref="CF135">AF135/(INDEX($AX135:$BG135,,MATCH(CF$3,$AX$3:$BG$3,))/100)</f>
        <v>713.44215750755859</v>
      </c>
      <c r="CG135" cm="1">
        <f t="array" ref="CG135">AG135/(INDEX($AX135:$BG135,,MATCH(CG$3,$AX$3:$BG$3,))/100)</f>
        <v>767.90326102414781</v>
      </c>
      <c r="CH135" cm="1">
        <f t="array" ref="CH135">AH135/(INDEX($AX135:$BG135,,MATCH(CH$3,$AX$3:$BG$3,))/100)</f>
        <v>826.52169077249425</v>
      </c>
      <c r="CI135" cm="1">
        <f t="array" ref="CI135">AI135/(INDEX($AX135:$BG135,,MATCH(CI$3,$AX$3:$BG$3,))/100)</f>
        <v>889.6147991432199</v>
      </c>
      <c r="CJ135" cm="1">
        <f t="array" ref="CJ135">AJ135/(INDEX($AX135:$BG135,,MATCH(CJ$3,$AX$3:$BG$3,))/100)</f>
        <v>930.10168076268519</v>
      </c>
      <c r="CK135" cm="1">
        <f t="array" ref="CK135">AK135/(INDEX($AX135:$BG135,,MATCH(CK$3,$AX$3:$BG$3,))/100)</f>
        <v>926.67325518835139</v>
      </c>
      <c r="CL135" cm="1">
        <f t="array" ref="CL135">AL135/(INDEX($AX135:$BG135,,MATCH(CL$3,$AX$3:$BG$3,))/100)</f>
        <v>943.59763349109016</v>
      </c>
      <c r="CM135" cm="1">
        <f t="array" ref="CM135">AM135/(INDEX($AX135:$BG135,,MATCH(CM$3,$AX$3:$BG$3,))/100)</f>
        <v>799.76348336808155</v>
      </c>
      <c r="CN135" cm="1">
        <f t="array" ref="CN135">AN135/(INDEX($AX135:$BG135,,MATCH(CN$3,$AX$3:$BG$3,))/100)</f>
        <v>776.19814548945135</v>
      </c>
      <c r="CO135" cm="1">
        <f t="array" ref="CO135">AO135/(INDEX($AX135:$BG135,,MATCH(CO$3,$AX$3:$BG$3,))/100)</f>
        <v>835.44977101515178</v>
      </c>
      <c r="CP135" cm="1">
        <f t="array" ref="CP135">AP135/(INDEX($AX135:$BG135,,MATCH(CP$3,$AX$3:$BG$3,))/100)</f>
        <v>899.2244106034866</v>
      </c>
      <c r="CQ135" cm="1">
        <f t="array" ref="CQ135">AQ135/(INDEX($AX135:$BG135,,MATCH(CQ$3,$AX$3:$BG$3,))/100)</f>
        <v>967.86733168010039</v>
      </c>
      <c r="CR135" cm="1">
        <f t="array" ref="CR135">AR135/(INDEX($AX135:$BG135,,MATCH(CR$3,$AX$3:$BG$3,))/100)</f>
        <v>1041.7501578998283</v>
      </c>
      <c r="CS135" cm="1">
        <f t="array" ref="CS135">AS135/(INDEX($AX135:$BG135,,MATCH(CS$3,$AX$3:$BG$3,))/100)</f>
        <v>1121.2728810677631</v>
      </c>
      <c r="CT135" cm="1">
        <f t="array" ref="CT135">AT135/(INDEX($AX135:$BG135,,MATCH(CT$3,$AX$3:$BG$3,))/100)</f>
        <v>335.99583599119399</v>
      </c>
      <c r="CU135" cm="1">
        <f t="array" ref="CU135">AU135/(INDEX($AX135:$BG135,,MATCH(CU$3,$AX$3:$BG$3,))/100)</f>
        <v>334.7573297710598</v>
      </c>
      <c r="CV135" cm="1">
        <f t="array" ref="CV135">AV135/(INDEX($AX135:$BG135,,MATCH(CV$3,$AX$3:$BG$3,))/100)</f>
        <v>340.87119963504819</v>
      </c>
      <c r="CW135">
        <f t="shared" si="185"/>
        <v>15364.21215210523</v>
      </c>
      <c r="CX135">
        <f>IFERROR(1/INDEX('exch rates'!$BC$5:$BL$268,MATCH('Country-wise data'!$B135,'exch rates'!$A$5:$A$268,),MATCH(CX$3,'exch rates'!$BC$4:$BL$4,)),1)</f>
        <v>0.66540300883000603</v>
      </c>
      <c r="CY135">
        <f>IFERROR(1/INDEX('exch rates'!$BC$5:$BL$268,MATCH('Country-wise data'!$B135,'exch rates'!$A$5:$A$268,),MATCH(CY$3,'exch rates'!$BC$4:$BL$4,)),1)</f>
        <v>0.59703112470905828</v>
      </c>
      <c r="CZ135">
        <f>IFERROR(1/INDEX('exch rates'!$BC$5:$BL$268,MATCH('Country-wise data'!$B135,'exch rates'!$A$5:$A$268,),MATCH(CZ$3,'exch rates'!$BC$4:$BL$4,)),1)</f>
        <v>0.55679258026589229</v>
      </c>
      <c r="DA135">
        <f>IFERROR(1/INDEX('exch rates'!$BC$5:$BL$268,MATCH('Country-wise data'!$B135,'exch rates'!$A$5:$A$268,),MATCH(DA$3,'exch rates'!$BC$4:$BL$4,)),1)</f>
        <v>0.52527402112474642</v>
      </c>
      <c r="DB135">
        <f>IFERROR(1/INDEX('exch rates'!$BC$5:$BL$268,MATCH('Country-wise data'!$B135,'exch rates'!$A$5:$A$268,),MATCH(DB$3,'exch rates'!$BC$4:$BL$4,)),1)</f>
        <v>0.45692511686655829</v>
      </c>
      <c r="DC135">
        <f>IFERROR(1/INDEX('exch rates'!$BC$5:$BL$268,MATCH('Country-wise data'!$B135,'exch rates'!$A$5:$A$268,),MATCH(DC$3,'exch rates'!$BC$4:$BL$4,)),1)</f>
        <v>0.36764590615821624</v>
      </c>
      <c r="DD135">
        <f>IFERROR(1/INDEX('exch rates'!$BC$5:$BL$268,MATCH('Country-wise data'!$B135,'exch rates'!$A$5:$A$268,),MATCH(DD$3,'exch rates'!$BC$4:$BL$4,)),1)</f>
        <v>0.33111105411293018</v>
      </c>
      <c r="DE135">
        <f>IFERROR(1/INDEX('exch rates'!$BC$5:$BL$268,MATCH('Country-wise data'!$B135,'exch rates'!$A$5:$A$268,),MATCH(DE$3,'exch rates'!$BC$4:$BL$4,)),1)</f>
        <v>0.27411284071883685</v>
      </c>
      <c r="DF135">
        <f>IFERROR(1/INDEX('exch rates'!$BC$5:$BL$268,MATCH('Country-wise data'!$B135,'exch rates'!$A$5:$A$268,),MATCH(DF$3,'exch rates'!$BC$4:$BL$4,)),1)</f>
        <v>0.20710922516533967</v>
      </c>
      <c r="DG135">
        <f>IFERROR(1/INDEX('exch rates'!$BC$5:$BL$268,MATCH('Country-wise data'!$B135,'exch rates'!$A$5:$A$268,),MATCH(DG$3,'exch rates'!$BC$4:$BL$4,)),1)</f>
        <v>0.17624812240904758</v>
      </c>
      <c r="DH135" cm="1">
        <f t="array" ref="DH135">(BH135/INDEX($CX135:$DG135,,MATCH(DH$3,$CX$3:$DG$3,)))*$DG135</f>
        <v>7207.0623138719493</v>
      </c>
      <c r="DI135" cm="1">
        <f t="array" ref="DI135">(BI135/INDEX($CX135:$DG135,,MATCH(DI$3,$CX$3:$DG$3,)))*$DG135</f>
        <v>8267.1039528262118</v>
      </c>
      <c r="DJ135" cm="1">
        <f t="array" ref="DJ135">(BJ135/INDEX($CX135:$DG135,,MATCH(DJ$3,$CX$3:$DG$3,)))*$DG135</f>
        <v>8681.7970837064931</v>
      </c>
      <c r="DK135" cm="1">
        <f t="array" ref="DK135">(BK135/INDEX($CX135:$DG135,,MATCH(DK$3,$CX$3:$DG$3,)))*$DG135</f>
        <v>8611.6530735918423</v>
      </c>
      <c r="DL135" cm="1">
        <f t="array" ref="DL135">(BL135/INDEX($CX135:$DG135,,MATCH(DL$3,$CX$3:$DG$3,)))*$DG135</f>
        <v>9242.9178466543181</v>
      </c>
      <c r="DM135" cm="1">
        <f t="array" ref="DM135">(BM135/INDEX($CX135:$DG135,,MATCH(DM$3,$CX$3:$DG$3,)))*$DG135</f>
        <v>9885.575619977737</v>
      </c>
      <c r="DN135" cm="1">
        <f t="array" ref="DN135">(BN135/INDEX($CX135:$DG135,,MATCH(DN$3,$CX$3:$DG$3,)))*$DG135</f>
        <v>10639.444562219769</v>
      </c>
      <c r="DO135" cm="1">
        <f t="array" ref="DO135">(BO135/INDEX($CX135:$DG135,,MATCH(DO$3,$CX$3:$DG$3,)))*$DG135</f>
        <v>11225.970905023001</v>
      </c>
      <c r="DP135" cm="1">
        <f t="array" ref="DP135">(BP135/INDEX($CX135:$DG135,,MATCH(DP$3,$CX$3:$DG$3,)))*$DG135</f>
        <v>13015.369423515875</v>
      </c>
      <c r="DQ135" cm="1">
        <f t="array" ref="DQ135">(BQ135/INDEX($CX135:$DG135,,MATCH(DQ$3,$CX$3:$DG$3,)))*$DG135</f>
        <v>13692.984267600003</v>
      </c>
      <c r="DS135" cm="1">
        <f t="array" ref="DS135">(BS135/INDEX($CX135:$DG135,,MATCH(DS$3,$CX$3:$DG$3,)))*$DG135</f>
        <v>42003.517378440723</v>
      </c>
      <c r="DT135" cm="1">
        <f t="array" ref="DT135">(BT135/INDEX($CX135:$DG135,,MATCH(DT$3,$CX$3:$DG$3,)))*$DG135</f>
        <v>42582.267680173652</v>
      </c>
      <c r="DU135" cm="1">
        <f t="array" ref="DU135">(BU135/INDEX($CX135:$DG135,,MATCH(DU$3,$CX$3:$DG$3,)))*$DG135</f>
        <v>42007.786542987677</v>
      </c>
      <c r="DV135" cm="1">
        <f t="array" ref="DV135">(BV135/INDEX($CX135:$DG135,,MATCH(DV$3,$CX$3:$DG$3,)))*$DG135</f>
        <v>39534.998420603348</v>
      </c>
      <c r="DW135" cm="1">
        <f t="array" ref="DW135">(BW135/INDEX($CX135:$DG135,,MATCH(DW$3,$CX$3:$DG$3,)))*$DG135</f>
        <v>40739.358763977914</v>
      </c>
      <c r="DX135" cm="1">
        <f t="array" ref="DX135">(BX135/INDEX($CX135:$DG135,,MATCH(DX$3,$CX$3:$DG$3,)))*$DG135</f>
        <v>45276.409465229932</v>
      </c>
      <c r="DY135" cm="1">
        <f t="array" ref="DY135">(BY135/INDEX($CX135:$DG135,,MATCH(DY$3,$CX$3:$DG$3,)))*$DG135</f>
        <v>41847.316988204249</v>
      </c>
      <c r="DZ135" cm="1">
        <f t="array" ref="DZ135">(BZ135/INDEX($CX135:$DG135,,MATCH(DZ$3,$CX$3:$DG$3,)))*$DG135</f>
        <v>44234.567762929713</v>
      </c>
      <c r="EA135" cm="1">
        <f t="array" ref="EA135">(CA135/INDEX($CX135:$DG135,,MATCH(EA$3,$CX$3:$DG$3,)))*$DG135</f>
        <v>43506.039248074012</v>
      </c>
      <c r="EB135" cm="1">
        <f t="array" ref="EB135">(CB135/INDEX($CX135:$DG135,,MATCH(EB$3,$CX$3:$DG$3,)))*$DG135</f>
        <v>45771.079681620002</v>
      </c>
      <c r="EC135" s="53" cm="1">
        <f t="array" ref="EC135">(CC135/INDEX($CX135:$DG135,,MATCH(EC$3,$CX$3:$DG$3,)))*$DG135</f>
        <v>168.07069266423255</v>
      </c>
      <c r="ED135" cm="1">
        <f t="array" ref="ED135">(CD135/INDEX($CX135:$DG135,,MATCH(ED$3,$CX$3:$DG$3,)))*$DG135</f>
        <v>181.79871441586747</v>
      </c>
      <c r="EE135" cm="1">
        <f t="array" ref="EE135">(CE135/INDEX($CX135:$DG135,,MATCH(EE$3,$CX$3:$DG$3,)))*$DG135</f>
        <v>209.81768192149147</v>
      </c>
      <c r="EF135" cm="1">
        <f t="array" ref="EF135">(CF135/INDEX($CX135:$DG135,,MATCH(EF$3,$CX$3:$DG$3,)))*$DG135</f>
        <v>239.38522685534596</v>
      </c>
      <c r="EG135" cm="1">
        <f t="array" ref="EG135">(CG135/INDEX($CX135:$DG135,,MATCH(EG$3,$CX$3:$DG$3,)))*$DG135</f>
        <v>296.20063102553485</v>
      </c>
      <c r="EH135" cm="1">
        <f t="array" ref="EH135">(CH135/INDEX($CX135:$DG135,,MATCH(EH$3,$CX$3:$DG$3,)))*$DG135</f>
        <v>396.23151975562394</v>
      </c>
      <c r="EI135" cm="1">
        <f t="array" ref="EI135">(CI135/INDEX($CX135:$DG135,,MATCH(EI$3,$CX$3:$DG$3,)))*$DG135</f>
        <v>473.53580035663208</v>
      </c>
      <c r="EJ135" cm="1">
        <f t="array" ref="EJ135">(CJ135/INDEX($CX135:$DG135,,MATCH(EJ$3,$CX$3:$DG$3,)))*$DG135</f>
        <v>598.03354871677698</v>
      </c>
      <c r="EK135" cm="1">
        <f t="array" ref="EK135">(CK135/INDEX($CX135:$DG135,,MATCH(EK$3,$CX$3:$DG$3,)))*$DG135</f>
        <v>788.59076018097119</v>
      </c>
      <c r="EL135" cm="1">
        <f t="array" ref="EL135">(CL135/INDEX($CX135:$DG135,,MATCH(EL$3,$CX$3:$DG$3,)))*$DG135</f>
        <v>943.59763349109016</v>
      </c>
      <c r="EM135" cm="1">
        <f t="array" ref="EM135">(CM135/INDEX($CX135:$DG135,,MATCH(EM$3,$CX$3:$DG$3,)))*$DG135</f>
        <v>211.83675223048908</v>
      </c>
      <c r="EN135" cm="1">
        <f t="array" ref="EN135">(CN135/INDEX($CX135:$DG135,,MATCH(EN$3,$CX$3:$DG$3,)))*$DG135</f>
        <v>229.1395876999994</v>
      </c>
      <c r="EO135" cm="1">
        <f t="array" ref="EO135">(CO135/INDEX($CX135:$DG135,,MATCH(EO$3,$CX$3:$DG$3,)))*$DG135</f>
        <v>264.45476956279259</v>
      </c>
      <c r="EP135" cm="1">
        <f t="array" ref="EP135">(CP135/INDEX($CX135:$DG135,,MATCH(EP$3,$CX$3:$DG$3,)))*$DG135</f>
        <v>301.72178257338231</v>
      </c>
      <c r="EQ135" cm="1">
        <f t="array" ref="EQ135">(CQ135/INDEX($CX135:$DG135,,MATCH(EQ$3,$CX$3:$DG$3,)))*$DG135</f>
        <v>373.33207051406333</v>
      </c>
      <c r="ER135" cm="1">
        <f t="array" ref="ER135">(CR135/INDEX($CX135:$DG135,,MATCH(ER$3,$CX$3:$DG$3,)))*$DG135</f>
        <v>499.41127120876627</v>
      </c>
      <c r="ES135" cm="1">
        <f t="array" ref="ES135">(CS135/INDEX($CX135:$DG135,,MATCH(ES$3,$CX$3:$DG$3,)))*$DG135</f>
        <v>596.84579400654707</v>
      </c>
      <c r="ET135" cm="1">
        <f t="array" ref="ET135">(CT135/INDEX($CX135:$DG135,,MATCH(ET$3,$CX$3:$DG$3,)))*$DG135</f>
        <v>216.03743580713171</v>
      </c>
      <c r="EU135" cm="1">
        <f t="array" ref="EU135">(CU135/INDEX($CX135:$DG135,,MATCH(EU$3,$CX$3:$DG$3,)))*$DG135</f>
        <v>284.8755326457063</v>
      </c>
      <c r="EV135" cm="1">
        <f t="array" ref="EV135">(CV135/INDEX($CX135:$DG135,,MATCH(EV$3,$CX$3:$DG$3,)))*$DG135</f>
        <v>340.87119963504819</v>
      </c>
      <c r="EW135">
        <f t="shared" si="186"/>
        <v>7613.7884052674945</v>
      </c>
      <c r="EY135" s="96">
        <f t="shared" si="152"/>
        <v>4.0013480573533764E-3</v>
      </c>
      <c r="EZ135" s="96">
        <f t="shared" si="153"/>
        <v>4.2693525807812526E-3</v>
      </c>
      <c r="FA135" s="96">
        <f t="shared" si="154"/>
        <v>4.9947331004165018E-3</v>
      </c>
      <c r="FB135" s="96">
        <f t="shared" si="155"/>
        <v>6.0550205240577984E-3</v>
      </c>
      <c r="FC135" s="96">
        <f t="shared" si="156"/>
        <v>7.2706257538701843E-3</v>
      </c>
      <c r="FD135" s="96">
        <f t="shared" si="157"/>
        <v>8.7513900602014475E-3</v>
      </c>
      <c r="FE135" s="96">
        <f t="shared" si="158"/>
        <v>1.1315798345927662E-2</v>
      </c>
      <c r="FF135" s="96">
        <f t="shared" si="159"/>
        <v>1.3519597431625688E-2</v>
      </c>
      <c r="FG135" s="96">
        <f t="shared" si="160"/>
        <v>1.8126006729419334E-2</v>
      </c>
      <c r="FH135" s="96">
        <f t="shared" si="161"/>
        <v>2.0615586087430762E-2</v>
      </c>
      <c r="FJ135" s="96">
        <f t="shared" si="188"/>
        <v>99772.978635732521</v>
      </c>
      <c r="FK135" s="96" t="str">
        <f>IF(AND('Country-wise data'!FJ135&gt;'non-R&amp;D ex_typologies'!$C$17,'Country-wise data'!FJ135&lt;'non-R&amp;D ex_typologies'!$D$17),"Small",IF(AND('Country-wise data'!FJ135&gt;'non-R&amp;D ex_typologies'!$E$17,'Country-wise data'!$FJ$4&lt;'non-R&amp;D ex_typologies'!$F$17),"Medium","Large"))</f>
        <v>Medium</v>
      </c>
      <c r="FL135" t="str">
        <f>IF($FK135='non-R&amp;D ex_typologies'!$C$16,IF(AND('Country-wise data'!EY135&gt;'non-R&amp;D ex_typologies'!$C$21,'Country-wise data'!EY135&lt;'non-R&amp;D ex_typologies'!$D$21),'non-R&amp;D ex_typologies'!$B$21,IF(AND('Country-wise data'!EY135&gt;'non-R&amp;D ex_typologies'!$C$19,'Country-wise data'!EY135&lt;'non-R&amp;D ex_typologies'!$D$19),'non-R&amp;D ex_typologies'!$B$19,'non-R&amp;D ex_typologies'!$B$20)),IF($FK135='non-R&amp;D ex_typologies'!$E$16,IF(AND('Country-wise data'!EY135&gt;'non-R&amp;D ex_typologies'!$E$21,'Country-wise data'!EY135&lt;'non-R&amp;D ex_typologies'!$F$21),'non-R&amp;D ex_typologies'!$B$21,IF(AND('Country-wise data'!EY135&gt;'non-R&amp;D ex_typologies'!$E$19,'Country-wise data'!EY135&lt;'non-R&amp;D ex_typologies'!$F$19),'non-R&amp;D ex_typologies'!$B$19,'non-R&amp;D ex_typologies'!$B$20)),IF(AND('Country-wise data'!EY135&gt;'non-R&amp;D ex_typologies'!$G$21,'Country-wise data'!EY135&lt;'non-R&amp;D ex_typologies'!$H$21),'non-R&amp;D ex_typologies'!$B$21,IF(AND('Country-wise data'!EY135&gt;'non-R&amp;D ex_typologies'!$G$19,'Country-wise data'!EY135&lt;'non-R&amp;D ex_typologies'!$H$19),'non-R&amp;D ex_typologies'!$B$19,'non-R&amp;D ex_typologies'!$B$20))))</f>
        <v>Balanced</v>
      </c>
      <c r="FM135" t="str">
        <f>IF($FK135='non-R&amp;D ex_typologies'!$C$16,IF(AND('Country-wise data'!EZ135&gt;'non-R&amp;D ex_typologies'!$C$21,'Country-wise data'!EZ135&lt;'non-R&amp;D ex_typologies'!$D$21),'non-R&amp;D ex_typologies'!$B$21,IF(AND('Country-wise data'!EZ135&gt;'non-R&amp;D ex_typologies'!$C$19,'Country-wise data'!EZ135&lt;'non-R&amp;D ex_typologies'!$D$19),'non-R&amp;D ex_typologies'!$B$19,'non-R&amp;D ex_typologies'!$B$20)),IF($FK135='non-R&amp;D ex_typologies'!$E$16,IF(AND('Country-wise data'!EZ135&gt;'non-R&amp;D ex_typologies'!$E$21,'Country-wise data'!EZ135&lt;'non-R&amp;D ex_typologies'!$F$21),'non-R&amp;D ex_typologies'!$B$21,IF(AND('Country-wise data'!EZ135&gt;'non-R&amp;D ex_typologies'!$E$19,'Country-wise data'!EZ135&lt;'non-R&amp;D ex_typologies'!$F$19),'non-R&amp;D ex_typologies'!$B$19,'non-R&amp;D ex_typologies'!$B$20)),IF(AND('Country-wise data'!EZ135&gt;'non-R&amp;D ex_typologies'!$G$21,'Country-wise data'!EZ135&lt;'non-R&amp;D ex_typologies'!$H$21),'non-R&amp;D ex_typologies'!$B$21,IF(AND('Country-wise data'!EZ135&gt;'non-R&amp;D ex_typologies'!$G$19,'Country-wise data'!EZ135&lt;'non-R&amp;D ex_typologies'!$H$19),'non-R&amp;D ex_typologies'!$B$19,'non-R&amp;D ex_typologies'!$B$20))))</f>
        <v>Balanced</v>
      </c>
      <c r="FN135" t="str">
        <f>IF($FK135='non-R&amp;D ex_typologies'!$C$16,IF(AND('Country-wise data'!FA135&gt;'non-R&amp;D ex_typologies'!$C$21,'Country-wise data'!FA135&lt;'non-R&amp;D ex_typologies'!$D$21),'non-R&amp;D ex_typologies'!$B$21,IF(AND('Country-wise data'!FA135&gt;'non-R&amp;D ex_typologies'!$C$19,'Country-wise data'!FA135&lt;'non-R&amp;D ex_typologies'!$D$19),'non-R&amp;D ex_typologies'!$B$19,'non-R&amp;D ex_typologies'!$B$20)),IF($FK135='non-R&amp;D ex_typologies'!$E$16,IF(AND('Country-wise data'!FA135&gt;'non-R&amp;D ex_typologies'!$E$21,'Country-wise data'!FA135&lt;'non-R&amp;D ex_typologies'!$F$21),'non-R&amp;D ex_typologies'!$B$21,IF(AND('Country-wise data'!FA135&gt;'non-R&amp;D ex_typologies'!$E$19,'Country-wise data'!FA135&lt;'non-R&amp;D ex_typologies'!$F$19),'non-R&amp;D ex_typologies'!$B$19,'non-R&amp;D ex_typologies'!$B$20)),IF(AND('Country-wise data'!FA135&gt;'non-R&amp;D ex_typologies'!$G$21,'Country-wise data'!FA135&lt;'non-R&amp;D ex_typologies'!$H$21),'non-R&amp;D ex_typologies'!$B$21,IF(AND('Country-wise data'!FA135&gt;'non-R&amp;D ex_typologies'!$G$19,'Country-wise data'!FA135&lt;'non-R&amp;D ex_typologies'!$H$19),'non-R&amp;D ex_typologies'!$B$19,'non-R&amp;D ex_typologies'!$B$20))))</f>
        <v>Balanced</v>
      </c>
      <c r="FO135" t="str">
        <f>IF($FK135='non-R&amp;D ex_typologies'!$C$16,IF(AND('Country-wise data'!FB135&gt;'non-R&amp;D ex_typologies'!$C$21,'Country-wise data'!FB135&lt;'non-R&amp;D ex_typologies'!$D$21),'non-R&amp;D ex_typologies'!$B$21,IF(AND('Country-wise data'!FB135&gt;'non-R&amp;D ex_typologies'!$C$19,'Country-wise data'!FB135&lt;'non-R&amp;D ex_typologies'!$D$19),'non-R&amp;D ex_typologies'!$B$19,'non-R&amp;D ex_typologies'!$B$20)),IF($FK135='non-R&amp;D ex_typologies'!$E$16,IF(AND('Country-wise data'!FB135&gt;'non-R&amp;D ex_typologies'!$E$21,'Country-wise data'!FB135&lt;'non-R&amp;D ex_typologies'!$F$21),'non-R&amp;D ex_typologies'!$B$21,IF(AND('Country-wise data'!FB135&gt;'non-R&amp;D ex_typologies'!$E$19,'Country-wise data'!FB135&lt;'non-R&amp;D ex_typologies'!$F$19),'non-R&amp;D ex_typologies'!$B$19,'non-R&amp;D ex_typologies'!$B$20)),IF(AND('Country-wise data'!FB135&gt;'non-R&amp;D ex_typologies'!$G$21,'Country-wise data'!FB135&lt;'non-R&amp;D ex_typologies'!$H$21),'non-R&amp;D ex_typologies'!$B$21,IF(AND('Country-wise data'!FB135&gt;'non-R&amp;D ex_typologies'!$G$19,'Country-wise data'!FB135&lt;'non-R&amp;D ex_typologies'!$H$19),'non-R&amp;D ex_typologies'!$B$19,'non-R&amp;D ex_typologies'!$B$20))))</f>
        <v>Balanced</v>
      </c>
      <c r="FP135" t="str">
        <f>IF($FK135='non-R&amp;D ex_typologies'!$C$16,IF(AND('Country-wise data'!FC135&gt;'non-R&amp;D ex_typologies'!$C$21,'Country-wise data'!FC135&lt;'non-R&amp;D ex_typologies'!$D$21),'non-R&amp;D ex_typologies'!$B$21,IF(AND('Country-wise data'!FC135&gt;'non-R&amp;D ex_typologies'!$C$19,'Country-wise data'!FC135&lt;'non-R&amp;D ex_typologies'!$D$19),'non-R&amp;D ex_typologies'!$B$19,'non-R&amp;D ex_typologies'!$B$20)),IF($FK135='non-R&amp;D ex_typologies'!$E$16,IF(AND('Country-wise data'!FC135&gt;'non-R&amp;D ex_typologies'!$E$21,'Country-wise data'!FC135&lt;'non-R&amp;D ex_typologies'!$F$21),'non-R&amp;D ex_typologies'!$B$21,IF(AND('Country-wise data'!FC135&gt;'non-R&amp;D ex_typologies'!$E$19,'Country-wise data'!FC135&lt;'non-R&amp;D ex_typologies'!$F$19),'non-R&amp;D ex_typologies'!$B$19,'non-R&amp;D ex_typologies'!$B$20)),IF(AND('Country-wise data'!FC135&gt;'non-R&amp;D ex_typologies'!$G$21,'Country-wise data'!FC135&lt;'non-R&amp;D ex_typologies'!$H$21),'non-R&amp;D ex_typologies'!$B$21,IF(AND('Country-wise data'!FC135&gt;'non-R&amp;D ex_typologies'!$G$19,'Country-wise data'!FC135&lt;'non-R&amp;D ex_typologies'!$H$19),'non-R&amp;D ex_typologies'!$B$19,'non-R&amp;D ex_typologies'!$B$20))))</f>
        <v>Balanced</v>
      </c>
      <c r="FQ135" t="str">
        <f>IF($FK135='non-R&amp;D ex_typologies'!$C$16,IF(AND('Country-wise data'!FD135&gt;'non-R&amp;D ex_typologies'!$C$21,'Country-wise data'!FD135&lt;'non-R&amp;D ex_typologies'!$D$21),'non-R&amp;D ex_typologies'!$B$21,IF(AND('Country-wise data'!FD135&gt;'non-R&amp;D ex_typologies'!$C$19,'Country-wise data'!FD135&lt;'non-R&amp;D ex_typologies'!$D$19),'non-R&amp;D ex_typologies'!$B$19,'non-R&amp;D ex_typologies'!$B$20)),IF($FK135='non-R&amp;D ex_typologies'!$E$16,IF(AND('Country-wise data'!FD135&gt;'non-R&amp;D ex_typologies'!$E$21,'Country-wise data'!FD135&lt;'non-R&amp;D ex_typologies'!$F$21),'non-R&amp;D ex_typologies'!$B$21,IF(AND('Country-wise data'!FD135&gt;'non-R&amp;D ex_typologies'!$E$19,'Country-wise data'!FD135&lt;'non-R&amp;D ex_typologies'!$F$19),'non-R&amp;D ex_typologies'!$B$19,'non-R&amp;D ex_typologies'!$B$20)),IF(AND('Country-wise data'!FD135&gt;'non-R&amp;D ex_typologies'!$G$21,'Country-wise data'!FD135&lt;'non-R&amp;D ex_typologies'!$H$21),'non-R&amp;D ex_typologies'!$B$21,IF(AND('Country-wise data'!FD135&gt;'non-R&amp;D ex_typologies'!$G$19,'Country-wise data'!FD135&lt;'non-R&amp;D ex_typologies'!$H$19),'non-R&amp;D ex_typologies'!$B$19,'non-R&amp;D ex_typologies'!$B$20))))</f>
        <v>Balanced</v>
      </c>
      <c r="FR135" t="str">
        <f>IF($FK135='non-R&amp;D ex_typologies'!$C$16,IF(AND('Country-wise data'!FE135&gt;'non-R&amp;D ex_typologies'!$C$21,'Country-wise data'!FE135&lt;'non-R&amp;D ex_typologies'!$D$21),'non-R&amp;D ex_typologies'!$B$21,IF(AND('Country-wise data'!FE135&gt;'non-R&amp;D ex_typologies'!$C$19,'Country-wise data'!FE135&lt;'non-R&amp;D ex_typologies'!$D$19),'non-R&amp;D ex_typologies'!$B$19,'non-R&amp;D ex_typologies'!$B$20)),IF($FK135='non-R&amp;D ex_typologies'!$E$16,IF(AND('Country-wise data'!FE135&gt;'non-R&amp;D ex_typologies'!$E$21,'Country-wise data'!FE135&lt;'non-R&amp;D ex_typologies'!$F$21),'non-R&amp;D ex_typologies'!$B$21,IF(AND('Country-wise data'!FE135&gt;'non-R&amp;D ex_typologies'!$E$19,'Country-wise data'!FE135&lt;'non-R&amp;D ex_typologies'!$F$19),'non-R&amp;D ex_typologies'!$B$19,'non-R&amp;D ex_typologies'!$B$20)),IF(AND('Country-wise data'!FE135&gt;'non-R&amp;D ex_typologies'!$G$21,'Country-wise data'!FE135&lt;'non-R&amp;D ex_typologies'!$H$21),'non-R&amp;D ex_typologies'!$B$21,IF(AND('Country-wise data'!FE135&gt;'non-R&amp;D ex_typologies'!$G$19,'Country-wise data'!FE135&lt;'non-R&amp;D ex_typologies'!$H$19),'non-R&amp;D ex_typologies'!$B$19,'non-R&amp;D ex_typologies'!$B$20))))</f>
        <v>Balanced</v>
      </c>
      <c r="FS135" t="str">
        <f>IF($FK135='non-R&amp;D ex_typologies'!$C$16,IF(AND('Country-wise data'!FF135&gt;'non-R&amp;D ex_typologies'!$C$21,'Country-wise data'!FF135&lt;'non-R&amp;D ex_typologies'!$D$21),'non-R&amp;D ex_typologies'!$B$21,IF(AND('Country-wise data'!FF135&gt;'non-R&amp;D ex_typologies'!$C$19,'Country-wise data'!FF135&lt;'non-R&amp;D ex_typologies'!$D$19),'non-R&amp;D ex_typologies'!$B$19,'non-R&amp;D ex_typologies'!$B$20)),IF($FK135='non-R&amp;D ex_typologies'!$E$16,IF(AND('Country-wise data'!FF135&gt;'non-R&amp;D ex_typologies'!$E$21,'Country-wise data'!FF135&lt;'non-R&amp;D ex_typologies'!$F$21),'non-R&amp;D ex_typologies'!$B$21,IF(AND('Country-wise data'!FF135&gt;'non-R&amp;D ex_typologies'!$E$19,'Country-wise data'!FF135&lt;'non-R&amp;D ex_typologies'!$F$19),'non-R&amp;D ex_typologies'!$B$19,'non-R&amp;D ex_typologies'!$B$20)),IF(AND('Country-wise data'!FF135&gt;'non-R&amp;D ex_typologies'!$G$21,'Country-wise data'!FF135&lt;'non-R&amp;D ex_typologies'!$H$21),'non-R&amp;D ex_typologies'!$B$21,IF(AND('Country-wise data'!FF135&gt;'non-R&amp;D ex_typologies'!$G$19,'Country-wise data'!FF135&lt;'non-R&amp;D ex_typologies'!$H$19),'non-R&amp;D ex_typologies'!$B$19,'non-R&amp;D ex_typologies'!$B$20))))</f>
        <v xml:space="preserve">Research heavy </v>
      </c>
      <c r="FT135" t="str">
        <f>IF($FK135='non-R&amp;D ex_typologies'!$C$16,IF(AND('Country-wise data'!FG135&gt;'non-R&amp;D ex_typologies'!$C$21,'Country-wise data'!FG135&lt;'non-R&amp;D ex_typologies'!$D$21),'non-R&amp;D ex_typologies'!$B$21,IF(AND('Country-wise data'!FG135&gt;'non-R&amp;D ex_typologies'!$C$19,'Country-wise data'!FG135&lt;'non-R&amp;D ex_typologies'!$D$19),'non-R&amp;D ex_typologies'!$B$19,'non-R&amp;D ex_typologies'!$B$20)),IF($FK135='non-R&amp;D ex_typologies'!$E$16,IF(AND('Country-wise data'!FG135&gt;'non-R&amp;D ex_typologies'!$E$21,'Country-wise data'!FG135&lt;'non-R&amp;D ex_typologies'!$F$21),'non-R&amp;D ex_typologies'!$B$21,IF(AND('Country-wise data'!FG135&gt;'non-R&amp;D ex_typologies'!$E$19,'Country-wise data'!FG135&lt;'non-R&amp;D ex_typologies'!$F$19),'non-R&amp;D ex_typologies'!$B$19,'non-R&amp;D ex_typologies'!$B$20)),IF(AND('Country-wise data'!FG135&gt;'non-R&amp;D ex_typologies'!$G$21,'Country-wise data'!FG135&lt;'non-R&amp;D ex_typologies'!$H$21),'non-R&amp;D ex_typologies'!$B$21,IF(AND('Country-wise data'!FG135&gt;'non-R&amp;D ex_typologies'!$G$19,'Country-wise data'!FG135&lt;'non-R&amp;D ex_typologies'!$H$19),'non-R&amp;D ex_typologies'!$B$19,'non-R&amp;D ex_typologies'!$B$20))))</f>
        <v xml:space="preserve">Research heavy </v>
      </c>
      <c r="FU135" t="str">
        <f>IF($FK135='non-R&amp;D ex_typologies'!$C$16,IF(AND('Country-wise data'!FH135&gt;'non-R&amp;D ex_typologies'!$C$21,'Country-wise data'!FH135&lt;'non-R&amp;D ex_typologies'!$D$21),'non-R&amp;D ex_typologies'!$B$21,IF(AND('Country-wise data'!FH135&gt;'non-R&amp;D ex_typologies'!$C$19,'Country-wise data'!FH135&lt;'non-R&amp;D ex_typologies'!$D$19),'non-R&amp;D ex_typologies'!$B$19,'non-R&amp;D ex_typologies'!$B$20)),IF($FK135='non-R&amp;D ex_typologies'!$E$16,IF(AND('Country-wise data'!FH135&gt;'non-R&amp;D ex_typologies'!$E$21,'Country-wise data'!FH135&lt;'non-R&amp;D ex_typologies'!$F$21),'non-R&amp;D ex_typologies'!$B$21,IF(AND('Country-wise data'!FH135&gt;'non-R&amp;D ex_typologies'!$E$19,'Country-wise data'!FH135&lt;'non-R&amp;D ex_typologies'!$F$19),'non-R&amp;D ex_typologies'!$B$19,'non-R&amp;D ex_typologies'!$B$20)),IF(AND('Country-wise data'!FH135&gt;'non-R&amp;D ex_typologies'!$G$21,'Country-wise data'!FH135&lt;'non-R&amp;D ex_typologies'!$H$21),'non-R&amp;D ex_typologies'!$B$21,IF(AND('Country-wise data'!FH135&gt;'non-R&amp;D ex_typologies'!$G$19,'Country-wise data'!FH135&lt;'non-R&amp;D ex_typologies'!$H$19),'non-R&amp;D ex_typologies'!$B$19,'non-R&amp;D ex_typologies'!$B$20))))</f>
        <v xml:space="preserve">Research heavy </v>
      </c>
    </row>
    <row r="136" spans="2:177" x14ac:dyDescent="0.35">
      <c r="B136" s="12" t="s">
        <v>461</v>
      </c>
      <c r="C136" t="s">
        <v>462</v>
      </c>
      <c r="D136" t="s">
        <v>420</v>
      </c>
      <c r="E136" t="s">
        <v>420</v>
      </c>
      <c r="F136" t="s">
        <v>367</v>
      </c>
      <c r="G136" s="55">
        <f>Assumptions!$C$13</f>
        <v>1.1000000000000001</v>
      </c>
      <c r="H136">
        <f>SUMIFS('IFPRI SPEED'!AL:AL,'IFPRI SPEED'!$A:$A,'Country-wise data'!$B136)*1000*G136</f>
        <v>0</v>
      </c>
      <c r="I136">
        <f>IF(SUMIFS('IFPRI SPEED'!AM:AM,'IFPRI SPEED'!$A:$A,'Country-wise data'!$B136)*1000=0,H136*(1+Assumptions!$C$9),SUMIFS('IFPRI SPEED'!AM:AM,'IFPRI SPEED'!$A:$A,'Country-wise data'!$B136)*1000*$G136)</f>
        <v>0</v>
      </c>
      <c r="J136">
        <f>IF(SUMIFS('IFPRI SPEED'!AN:AN,'IFPRI SPEED'!$A:$A,'Country-wise data'!$B136)*1000=0,I136*(1+Assumptions!$C$9),SUMIFS('IFPRI SPEED'!AN:AN,'IFPRI SPEED'!$A:$A,'Country-wise data'!$B136)*1000*$G136)</f>
        <v>0</v>
      </c>
      <c r="K136">
        <f>IF(SUMIFS('IFPRI SPEED'!AO:AO,'IFPRI SPEED'!$A:$A,'Country-wise data'!$B136)*1000=0,J136*(1+Assumptions!$C$9),SUMIFS('IFPRI SPEED'!AO:AO,'IFPRI SPEED'!$A:$A,'Country-wise data'!$B136)*1000*$G136)</f>
        <v>0</v>
      </c>
      <c r="L136">
        <f>IF(SUMIFS('IFPRI SPEED'!AP:AP,'IFPRI SPEED'!$A:$A,'Country-wise data'!$B136)*1000=0,K136*(1+Assumptions!$C$9),SUMIFS('IFPRI SPEED'!AP:AP,'IFPRI SPEED'!$A:$A,'Country-wise data'!$B136)*1000*$G136)</f>
        <v>0</v>
      </c>
      <c r="M136">
        <f>IF(SUMIFS('IFPRI SPEED'!AQ:AQ,'IFPRI SPEED'!$A:$A,'Country-wise data'!$B136)*1000=0,L136*(1+Assumptions!$C$9),SUMIFS('IFPRI SPEED'!AQ:AQ,'IFPRI SPEED'!$A:$A,'Country-wise data'!$B136)*1000*$G136)</f>
        <v>0</v>
      </c>
      <c r="N136">
        <f>IF(SUMIFS('IFPRI SPEED'!AR:AR,'IFPRI SPEED'!$A:$A,'Country-wise data'!$B136)*1000=0,M136*(1+Assumptions!$C$9),SUMIFS('IFPRI SPEED'!AR:AR,'IFPRI SPEED'!$A:$A,'Country-wise data'!$B136)*1000*$G136)</f>
        <v>0</v>
      </c>
      <c r="O136">
        <f>IF(SUMIFS('IFPRI SPEED'!AS:AS,'IFPRI SPEED'!$A:$A,'Country-wise data'!$B136)*1000=0,N136*(1+Assumptions!$C$9),SUMIFS('IFPRI SPEED'!AS:AS,'IFPRI SPEED'!$A:$A,'Country-wise data'!$B136)*1000*$G136)</f>
        <v>0</v>
      </c>
      <c r="P136">
        <f>IF(SUMIFS('IFPRI SPEED'!AT:AT,'IFPRI SPEED'!$A:$A,'Country-wise data'!$B136)*1000=0,O136*(1+Assumptions!$C$9),SUMIFS('IFPRI SPEED'!AT:AT,'IFPRI SPEED'!$A:$A,'Country-wise data'!$B136)*1000*$G136)</f>
        <v>0</v>
      </c>
      <c r="Q136">
        <f>IF(SUMIFS('IFPRI SPEED'!AU:AU,'IFPRI SPEED'!$A:$A,'Country-wise data'!$B136)*1000=0,P136*(1+Assumptions!$C$9),SUMIFS('IFPRI SPEED'!AU:AU,'IFPRI SPEED'!$A:$A,'Country-wise data'!$B136)*1000*$G136)</f>
        <v>0</v>
      </c>
      <c r="R136" s="36">
        <f t="shared" si="148"/>
        <v>0</v>
      </c>
      <c r="S136" s="44">
        <f>INDEX('area data'!$G$4:$P$80,MATCH('Country-wise data'!$B136,'area data'!$B$4:$B$80,),MATCH('Country-wise data'!S$3,'area data'!$G$3:$P$3,))</f>
        <v>6028.3415444548018</v>
      </c>
      <c r="T136" s="44">
        <f>INDEX('area data'!$G$4:$P$80,MATCH('Country-wise data'!$B136,'area data'!$B$4:$B$80,),MATCH('Country-wise data'!T$3,'area data'!$G$3:$P$3,))</f>
        <v>8011.1290890288828</v>
      </c>
      <c r="U136" s="44">
        <f>INDEX('area data'!$G$4:$P$80,MATCH('Country-wise data'!$B136,'area data'!$B$4:$B$80,),MATCH('Country-wise data'!U$3,'area data'!$G$3:$P$3,))</f>
        <v>8659.1250097890515</v>
      </c>
      <c r="V136" s="44">
        <f>INDEX('area data'!$G$4:$P$80,MATCH('Country-wise data'!$B136,'area data'!$B$4:$B$80,),MATCH('Country-wise data'!V$3,'area data'!$G$3:$P$3,))</f>
        <v>8989.2940671600427</v>
      </c>
      <c r="W136" s="44">
        <f>INDEX('area data'!$G$4:$P$80,MATCH('Country-wise data'!$B136,'area data'!$B$4:$B$80,),MATCH('Country-wise data'!W$3,'area data'!$G$3:$P$3,))</f>
        <v>9996.660333845959</v>
      </c>
      <c r="X136" s="44">
        <f>INDEX('area data'!$G$4:$P$80,MATCH('Country-wise data'!$B136,'area data'!$B$4:$B$80,),MATCH('Country-wise data'!X$3,'area data'!$G$3:$P$3,))</f>
        <v>10545.421703518294</v>
      </c>
      <c r="Y136" s="44">
        <f>INDEX('area data'!$G$4:$P$80,MATCH('Country-wise data'!$B136,'area data'!$B$4:$B$80,),MATCH('Country-wise data'!Y$3,'area data'!$G$3:$P$3,))</f>
        <v>10363.113767532624</v>
      </c>
      <c r="Z136" s="44">
        <f>INDEX('area data'!$G$4:$P$80,MATCH('Country-wise data'!$B136,'area data'!$B$4:$B$80,),MATCH('Country-wise data'!Z$3,'area data'!$G$3:$P$3,))</f>
        <v>7775.7811446516134</v>
      </c>
      <c r="AA136" s="44">
        <f>INDEX('area data'!$G$4:$P$80,MATCH('Country-wise data'!$B136,'area data'!$B$4:$B$80,),MATCH('Country-wise data'!AA$3,'area data'!$G$3:$P$3,))</f>
        <v>6580.6028569473619</v>
      </c>
      <c r="AB136" s="44">
        <f>INDEX('area data'!$G$4:$P$80,MATCH('Country-wise data'!$B136,'area data'!$B$4:$B$80,),MATCH('Country-wise data'!AB$3,'area data'!$G$3:$P$3,))</f>
        <v>6712.2149140863103</v>
      </c>
      <c r="AC136" s="53">
        <f>IFERROR(INDEX('ASTI data (new)'!$AF$6:$AL$130,MATCH('Country-wise data'!$B136,'ASTI data (new)'!$C$6:$C$130,),MATCH('Country-wise data'!AC$3,'ASTI data (new)'!$AF$5:$AL$5,)),(INDEX(Assumptions!$G$154:$P$345,MATCH('Country-wise data'!$B136,Assumptions!$B$154:$B$344,),MATCH('Country-wise data'!AC$3,Assumptions!$G$153:$P$153,))*S136))</f>
        <v>13.558513403489064</v>
      </c>
      <c r="AD136" s="53">
        <f>IFERROR(INDEX('ASTI data (new)'!$AF$6:$AL$130,MATCH('Country-wise data'!$B136,'ASTI data (new)'!$C$6:$C$130,),MATCH('Country-wise data'!AD$3,'ASTI data (new)'!$AF$5:$AL$5,)),(INDEX(Assumptions!$G$154:$P$345,MATCH('Country-wise data'!$B136,Assumptions!$B$154:$B$344,),MATCH('Country-wise data'!AD$3,Assumptions!$G$153:$P$153,))*T136))</f>
        <v>12.656311477823058</v>
      </c>
      <c r="AE136" s="53">
        <f>IFERROR(INDEX('ASTI data (new)'!$AF$6:$AL$130,MATCH('Country-wise data'!$B136,'ASTI data (new)'!$C$6:$C$130,),MATCH('Country-wise data'!AE$3,'ASTI data (new)'!$AF$5:$AL$5,)),(INDEX(Assumptions!$G$154:$P$345,MATCH('Country-wise data'!$B136,Assumptions!$B$154:$B$344,),MATCH('Country-wise data'!AE$3,Assumptions!$G$153:$P$153,))*U136))</f>
        <v>15.063782790947693</v>
      </c>
      <c r="AF136" s="53">
        <f>IFERROR(INDEX('ASTI data (new)'!$AF$6:$AL$130,MATCH('Country-wise data'!$B136,'ASTI data (new)'!$C$6:$C$130,),MATCH('Country-wise data'!AF$3,'ASTI data (new)'!$AF$5:$AL$5,)),(INDEX(Assumptions!$G$154:$P$345,MATCH('Country-wise data'!$B136,Assumptions!$B$154:$B$344,),MATCH('Country-wise data'!AF$3,Assumptions!$G$153:$P$153,))*V136))</f>
        <v>17.205547087333482</v>
      </c>
      <c r="AG136" s="53">
        <f>IFERROR(INDEX('ASTI data (new)'!$AF$6:$AL$130,MATCH('Country-wise data'!$B136,'ASTI data (new)'!$C$6:$C$130,),MATCH('Country-wise data'!AG$3,'ASTI data (new)'!$AF$5:$AL$5,)),(INDEX(Assumptions!$G$154:$P$345,MATCH('Country-wise data'!$B136,Assumptions!$B$154:$B$344,),MATCH('Country-wise data'!AG$3,Assumptions!$G$153:$P$153,))*W136))</f>
        <v>18.430410222061887</v>
      </c>
      <c r="AH136" s="53">
        <f>IFERROR(INDEX('ASTI data (new)'!$AF$6:$AL$130,MATCH('Country-wise data'!$B136,'ASTI data (new)'!$C$6:$C$130,),MATCH('Country-wise data'!AH$3,'ASTI data (new)'!$AF$5:$AL$5,)),(INDEX(Assumptions!$G$154:$P$345,MATCH('Country-wise data'!$B136,Assumptions!$B$154:$B$344,),MATCH('Country-wise data'!AH$3,Assumptions!$G$153:$P$153,))*X136))</f>
        <v>17.910210341594425</v>
      </c>
      <c r="AI136" s="53">
        <f>IFERROR(INDEX('ASTI data (new)'!$AF$6:$AL$130,MATCH('Country-wise data'!$B136,'ASTI data (new)'!$C$6:$C$130,),MATCH('Country-wise data'!AI$3,'ASTI data (new)'!$AF$5:$AL$5,)),(INDEX(Assumptions!$G$154:$P$345,MATCH('Country-wise data'!$B136,Assumptions!$B$154:$B$344,),MATCH('Country-wise data'!AI$3,Assumptions!$G$153:$P$153,))*Y136))</f>
        <v>18.335485307434016</v>
      </c>
      <c r="AJ136" s="53">
        <f t="shared" ref="AJ136:AL136" si="191">IFERROR((1+($AI136/$AF136)^(1/3)-1)*AI136,0)</f>
        <v>18.728387379302472</v>
      </c>
      <c r="AK136" s="53">
        <f t="shared" si="191"/>
        <v>19.129708755895628</v>
      </c>
      <c r="AL136" s="53">
        <f t="shared" si="191"/>
        <v>19.539629850342155</v>
      </c>
      <c r="AM136" s="55" cm="1">
        <f t="array" ref="AM136">INDEX('non-R&amp;D ex_typologies'!$J$8:$J$10,MATCH('Country-wise data'!FL136,'non-R&amp;D ex_typologies'!$F$8:$F$10,),)*'Country-wise data'!AC136</f>
        <v>39.611531311090246</v>
      </c>
      <c r="AN136" s="55" cm="1">
        <f t="array" ref="AN136">INDEX('non-R&amp;D ex_typologies'!$J$8:$J$10,MATCH('Country-wise data'!FM136,'non-R&amp;D ex_typologies'!$F$8:$F$10,),)*'Country-wise data'!AD136</f>
        <v>36.975726133640009</v>
      </c>
      <c r="AO136" s="55" cm="1">
        <f t="array" ref="AO136">INDEX('non-R&amp;D ex_typologies'!$J$8:$J$10,MATCH('Country-wise data'!FN136,'non-R&amp;D ex_typologies'!$F$8:$F$10,),)*'Country-wise data'!AE136</f>
        <v>44.009212952028797</v>
      </c>
      <c r="AP136" s="55" cm="1">
        <f t="array" ref="AP136">INDEX('non-R&amp;D ex_typologies'!$J$8:$J$10,MATCH('Country-wise data'!FO136,'non-R&amp;D ex_typologies'!$F$8:$F$10,),)*'Country-wise data'!AF136</f>
        <v>50.266430167702971</v>
      </c>
      <c r="AQ136" s="55" cm="1">
        <f t="array" ref="AQ136">INDEX('non-R&amp;D ex_typologies'!$J$8:$J$10,MATCH('Country-wise data'!FP136,'non-R&amp;D ex_typologies'!$F$8:$F$10,),)*'Country-wise data'!AG136</f>
        <v>53.844898025440891</v>
      </c>
      <c r="AR136" s="55" cm="1">
        <f t="array" ref="AR136">INDEX('non-R&amp;D ex_typologies'!$J$8:$J$10,MATCH('Country-wise data'!FQ136,'non-R&amp;D ex_typologies'!$F$8:$F$10,),)*'Country-wise data'!AH136</f>
        <v>52.325121244613307</v>
      </c>
      <c r="AS136" s="55" cm="1">
        <f t="array" ref="AS136">INDEX('non-R&amp;D ex_typologies'!$J$8:$J$10,MATCH('Country-wise data'!FR136,'non-R&amp;D ex_typologies'!$F$8:$F$10,),)*'Country-wise data'!AI136</f>
        <v>53.567572546158125</v>
      </c>
      <c r="AT136" s="55" cm="1">
        <f t="array" ref="AT136">INDEX('non-R&amp;D ex_typologies'!$J$8:$J$10,MATCH('Country-wise data'!FS136,'non-R&amp;D ex_typologies'!$F$8:$F$10,),)*'Country-wise data'!AJ136</f>
        <v>54.715445639531659</v>
      </c>
      <c r="AU136" s="55" cm="1">
        <f t="array" ref="AU136">INDEX('non-R&amp;D ex_typologies'!$J$8:$J$10,MATCH('Country-wise data'!FT136,'non-R&amp;D ex_typologies'!$F$8:$F$10,),)*'Country-wise data'!AK136</f>
        <v>55.887915939309423</v>
      </c>
      <c r="AV136" s="55" cm="1">
        <f t="array" ref="AV136">INDEX('non-R&amp;D ex_typologies'!$J$8:$J$10,MATCH('Country-wise data'!FU136,'non-R&amp;D ex_typologies'!$F$8:$F$10,),)*'Country-wise data'!AL136</f>
        <v>57.085510526896478</v>
      </c>
      <c r="AW136">
        <f t="shared" si="150"/>
        <v>668.8473511026358</v>
      </c>
      <c r="AX136" s="53">
        <f>INDEX('GDP deflators'!$AB$3:$AK$155,MATCH('Country-wise data'!$B136,'GDP deflators'!$B$3:$B$155,),MATCH('Country-wise data'!AX$3,'GDP deflators'!$D$2:$M$2,))</f>
        <v>88.147543204652067</v>
      </c>
      <c r="AY136" s="53">
        <f>INDEX('GDP deflators'!$AB$3:$AK$155,MATCH('Country-wise data'!$B136,'GDP deflators'!$B$3:$B$155,),MATCH('Country-wise data'!AY$3,'GDP deflators'!$D$2:$M$2,))</f>
        <v>99.481073347927904</v>
      </c>
      <c r="AZ136" s="53">
        <f>INDEX('GDP deflators'!$AB$3:$AK$155,MATCH('Country-wise data'!$B136,'GDP deflators'!$B$3:$B$155,),MATCH('Country-wise data'!AZ$3,'GDP deflators'!$D$2:$M$2,))</f>
        <v>107.70824175989419</v>
      </c>
      <c r="BA136" s="53">
        <f>INDEX('GDP deflators'!$AB$3:$AK$155,MATCH('Country-wise data'!$B136,'GDP deflators'!$B$3:$B$155,),MATCH('Country-wise data'!BA$3,'GDP deflators'!$D$2:$M$2,))</f>
        <v>108.94952090333823</v>
      </c>
      <c r="BB136" s="53">
        <f>INDEX('GDP deflators'!$AB$3:$AK$155,MATCH('Country-wise data'!$B136,'GDP deflators'!$B$3:$B$155,),MATCH('Country-wise data'!BB$3,'GDP deflators'!$D$2:$M$2,))</f>
        <v>109.67859036058879</v>
      </c>
      <c r="BC136" s="53">
        <f>INDEX('GDP deflators'!$AB$3:$AK$155,MATCH('Country-wise data'!$B136,'GDP deflators'!$B$3:$B$155,),MATCH('Country-wise data'!BC$3,'GDP deflators'!$D$2:$M$2,))</f>
        <v>104.02652599015119</v>
      </c>
      <c r="BD136" s="53">
        <f>INDEX('GDP deflators'!$AB$3:$AK$155,MATCH('Country-wise data'!$B136,'GDP deflators'!$B$3:$B$155,),MATCH('Country-wise data'!BD$3,'GDP deflators'!$D$2:$M$2,))</f>
        <v>98.993933368608651</v>
      </c>
      <c r="BE136" s="53">
        <f>INDEX('GDP deflators'!$AB$3:$AK$155,MATCH('Country-wise data'!$B136,'GDP deflators'!$B$3:$B$155,),MATCH('Country-wise data'!BE$3,'GDP deflators'!$D$2:$M$2,))</f>
        <v>97.438529814877441</v>
      </c>
      <c r="BF136" s="53">
        <f>INDEX('GDP deflators'!$AB$3:$AK$155,MATCH('Country-wise data'!$B136,'GDP deflators'!$B$3:$B$155,),MATCH('Country-wise data'!BF$3,'GDP deflators'!$D$2:$M$2,))</f>
        <v>98.608021669209208</v>
      </c>
      <c r="BG136" s="53">
        <f>INDEX('GDP deflators'!$AB$3:$AK$155,MATCH('Country-wise data'!$B136,'GDP deflators'!$B$3:$B$155,),MATCH('Country-wise data'!BG$3,'GDP deflators'!$D$2:$M$2,))</f>
        <v>100</v>
      </c>
      <c r="BH136" cm="1">
        <f t="array" ref="BH136">H136/(INDEX($AX136:$BG136,,MATCH(BH$3,$AX$3:$BG$3,))/100)</f>
        <v>0</v>
      </c>
      <c r="BI136" cm="1">
        <f t="array" ref="BI136">I136/(INDEX($AX136:$BG136,,MATCH(BI$3,$AX$3:$BG$3,))/100)</f>
        <v>0</v>
      </c>
      <c r="BJ136" cm="1">
        <f t="array" ref="BJ136">J136/(INDEX($AX136:$BG136,,MATCH(BJ$3,$AX$3:$BG$3,))/100)</f>
        <v>0</v>
      </c>
      <c r="BK136" cm="1">
        <f t="array" ref="BK136">K136/(INDEX($AX136:$BG136,,MATCH(BK$3,$AX$3:$BG$3,))/100)</f>
        <v>0</v>
      </c>
      <c r="BL136" cm="1">
        <f t="array" ref="BL136">L136/(INDEX($AX136:$BG136,,MATCH(BL$3,$AX$3:$BG$3,))/100)</f>
        <v>0</v>
      </c>
      <c r="BM136" cm="1">
        <f t="array" ref="BM136">M136/(INDEX($AX136:$BG136,,MATCH(BM$3,$AX$3:$BG$3,))/100)</f>
        <v>0</v>
      </c>
      <c r="BN136" cm="1">
        <f t="array" ref="BN136">N136/(INDEX($AX136:$BG136,,MATCH(BN$3,$AX$3:$BG$3,))/100)</f>
        <v>0</v>
      </c>
      <c r="BO136" cm="1">
        <f t="array" ref="BO136">O136/(INDEX($AX136:$BG136,,MATCH(BO$3,$AX$3:$BG$3,))/100)</f>
        <v>0</v>
      </c>
      <c r="BP136" cm="1">
        <f t="array" ref="BP136">P136/(INDEX($AX136:$BG136,,MATCH(BP$3,$AX$3:$BG$3,))/100)</f>
        <v>0</v>
      </c>
      <c r="BQ136" cm="1">
        <f t="array" ref="BQ136">Q136/(INDEX($AX136:$BG136,,MATCH(BQ$3,$AX$3:$BG$3,))/100)</f>
        <v>0</v>
      </c>
      <c r="BS136" cm="1">
        <f t="array" ref="BS136">S136/(INDEX($AX136:$BG136,,MATCH(BS$3,$AX$3:$BG$3,))/100)</f>
        <v>6838.9217955386539</v>
      </c>
      <c r="BT136" cm="1">
        <f t="array" ref="BT136">T136/(INDEX($AX136:$BG136,,MATCH(BT$3,$AX$3:$BG$3,))/100)</f>
        <v>8052.9178258969268</v>
      </c>
      <c r="BU136" cm="1">
        <f t="array" ref="BU136">U136/(INDEX($AX136:$BG136,,MATCH(BU$3,$AX$3:$BG$3,))/100)</f>
        <v>8039.4265734020437</v>
      </c>
      <c r="BV136" cm="1">
        <f t="array" ref="BV136">V136/(INDEX($AX136:$BG136,,MATCH(BV$3,$AX$3:$BG$3,))/100)</f>
        <v>8250.8798502523841</v>
      </c>
      <c r="BW136" cm="1">
        <f t="array" ref="BW136">W136/(INDEX($AX136:$BG136,,MATCH(BW$3,$AX$3:$BG$3,))/100)</f>
        <v>9114.5047551943153</v>
      </c>
      <c r="BX136" cm="1">
        <f t="array" ref="BX136">X136/(INDEX($AX136:$BG136,,MATCH(BX$3,$AX$3:$BG$3,))/100)</f>
        <v>10137.24298023438</v>
      </c>
      <c r="BY136" cm="1">
        <f t="array" ref="BY136">Y136/(INDEX($AX136:$BG136,,MATCH(BY$3,$AX$3:$BG$3,))/100)</f>
        <v>10468.433180592061</v>
      </c>
      <c r="BZ136" cm="1">
        <f t="array" ref="BZ136">Z136/(INDEX($AX136:$BG136,,MATCH(BZ$3,$AX$3:$BG$3,))/100)</f>
        <v>7980.1913672391693</v>
      </c>
      <c r="CA136" cm="1">
        <f t="array" ref="CA136">AA136/(INDEX($AX136:$BG136,,MATCH(CA$3,$AX$3:$BG$3,))/100)</f>
        <v>6673.4964818812341</v>
      </c>
      <c r="CB136" cm="1">
        <f t="array" ref="CB136">AB136/(INDEX($AX136:$BG136,,MATCH(CB$3,$AX$3:$BG$3,))/100)</f>
        <v>6712.2149140863103</v>
      </c>
      <c r="CC136" cm="1">
        <f t="array" ref="CC136">AC136/(INDEX($AX136:$BG136,,MATCH(CC$3,$AX$3:$BG$3,))/100)</f>
        <v>15.381612363274012</v>
      </c>
      <c r="CD136" cm="1">
        <f t="array" ref="CD136">AD136/(INDEX($AX136:$BG136,,MATCH(CD$3,$AX$3:$BG$3,))/100)</f>
        <v>12.722331044377173</v>
      </c>
      <c r="CE136" cm="1">
        <f t="array" ref="CE136">AE136/(INDEX($AX136:$BG136,,MATCH(CE$3,$AX$3:$BG$3,))/100)</f>
        <v>13.985728988621167</v>
      </c>
      <c r="CF136" cm="1">
        <f t="array" ref="CF136">AF136/(INDEX($AX136:$BG136,,MATCH(CF$3,$AX$3:$BG$3,))/100)</f>
        <v>15.792219134766569</v>
      </c>
      <c r="CG136" cm="1">
        <f t="array" ref="CG136">AG136/(INDEX($AX136:$BG136,,MATCH(CG$3,$AX$3:$BG$3,))/100)</f>
        <v>16.804018141980567</v>
      </c>
      <c r="CH136" cm="1">
        <f t="array" ref="CH136">AH136/(INDEX($AX136:$BG136,,MATCH(CH$3,$AX$3:$BG$3,))/100)</f>
        <v>17.216964780012063</v>
      </c>
      <c r="CI136" cm="1">
        <f t="array" ref="CI136">AI136/(INDEX($AX136:$BG136,,MATCH(CI$3,$AX$3:$BG$3,))/100)</f>
        <v>18.521827230726309</v>
      </c>
      <c r="CJ136" cm="1">
        <f t="array" ref="CJ136">AJ136/(INDEX($AX136:$BG136,,MATCH(CJ$3,$AX$3:$BG$3,))/100)</f>
        <v>19.220720401759305</v>
      </c>
      <c r="CK136" cm="1">
        <f t="array" ref="CK136">AK136/(INDEX($AX136:$BG136,,MATCH(CK$3,$AX$3:$BG$3,))/100)</f>
        <v>19.399749059025048</v>
      </c>
      <c r="CL136" cm="1">
        <f t="array" ref="CL136">AL136/(INDEX($AX136:$BG136,,MATCH(CL$3,$AX$3:$BG$3,))/100)</f>
        <v>19.539629850342155</v>
      </c>
      <c r="CM136" cm="1">
        <f t="array" ref="CM136">AM136/(INDEX($AX136:$BG136,,MATCH(CM$3,$AX$3:$BG$3,))/100)</f>
        <v>44.937759886426093</v>
      </c>
      <c r="CN136" cm="1">
        <f t="array" ref="CN136">AN136/(INDEX($AX136:$BG136,,MATCH(CN$3,$AX$3:$BG$3,))/100)</f>
        <v>37.168603925613127</v>
      </c>
      <c r="CO136" cm="1">
        <f t="array" ref="CO136">AO136/(INDEX($AX136:$BG136,,MATCH(CO$3,$AX$3:$BG$3,))/100)</f>
        <v>40.859652179760943</v>
      </c>
      <c r="CP136" cm="1">
        <f t="array" ref="CP136">AP136/(INDEX($AX136:$BG136,,MATCH(CP$3,$AX$3:$BG$3,))/100)</f>
        <v>46.137357696414433</v>
      </c>
      <c r="CQ136" cm="1">
        <f t="array" ref="CQ136">AQ136/(INDEX($AX136:$BG136,,MATCH(CQ$3,$AX$3:$BG$3,))/100)</f>
        <v>49.093353450674165</v>
      </c>
      <c r="CR136" cm="1">
        <f t="array" ref="CR136">AR136/(INDEX($AX136:$BG136,,MATCH(CR$3,$AX$3:$BG$3,))/100)</f>
        <v>50.299787238465733</v>
      </c>
      <c r="CS136" cm="1">
        <f t="array" ref="CS136">AS136/(INDEX($AX136:$BG136,,MATCH(CS$3,$AX$3:$BG$3,))/100)</f>
        <v>54.111975070933589</v>
      </c>
      <c r="CT136" cm="1">
        <f t="array" ref="CT136">AT136/(INDEX($AX136:$BG136,,MATCH(CT$3,$AX$3:$BG$3,))/100)</f>
        <v>56.153808707382005</v>
      </c>
      <c r="CU136" cm="1">
        <f t="array" ref="CU136">AU136/(INDEX($AX136:$BG136,,MATCH(CU$3,$AX$3:$BG$3,))/100)</f>
        <v>56.676845345088864</v>
      </c>
      <c r="CV136" cm="1">
        <f t="array" ref="CV136">AV136/(INDEX($AX136:$BG136,,MATCH(CV$3,$AX$3:$BG$3,))/100)</f>
        <v>57.085510526896478</v>
      </c>
      <c r="CW136">
        <f t="shared" si="185"/>
        <v>661.10945502253969</v>
      </c>
      <c r="CX136">
        <f>IFERROR(1/INDEX('exch rates'!$BC$5:$BL$268,MATCH('Country-wise data'!$B136,'exch rates'!$A$5:$A$268,),MATCH(CX$3,'exch rates'!$BC$4:$BL$4,)),1)</f>
        <v>1</v>
      </c>
      <c r="CY136">
        <f>IFERROR(1/INDEX('exch rates'!$BC$5:$BL$268,MATCH('Country-wise data'!$B136,'exch rates'!$A$5:$A$268,),MATCH(CY$3,'exch rates'!$BC$4:$BL$4,)),1)</f>
        <v>1</v>
      </c>
      <c r="CZ136">
        <f>IFERROR(1/INDEX('exch rates'!$BC$5:$BL$268,MATCH('Country-wise data'!$B136,'exch rates'!$A$5:$A$268,),MATCH(CZ$3,'exch rates'!$BC$4:$BL$4,)),1)</f>
        <v>1</v>
      </c>
      <c r="DA136">
        <f>IFERROR(1/INDEX('exch rates'!$BC$5:$BL$268,MATCH('Country-wise data'!$B136,'exch rates'!$A$5:$A$268,),MATCH(DA$3,'exch rates'!$BC$4:$BL$4,)),1)</f>
        <v>1</v>
      </c>
      <c r="DB136">
        <f>IFERROR(1/INDEX('exch rates'!$BC$5:$BL$268,MATCH('Country-wise data'!$B136,'exch rates'!$A$5:$A$268,),MATCH(DB$3,'exch rates'!$BC$4:$BL$4,)),1)</f>
        <v>1</v>
      </c>
      <c r="DC136">
        <f>IFERROR(1/INDEX('exch rates'!$BC$5:$BL$268,MATCH('Country-wise data'!$B136,'exch rates'!$A$5:$A$268,),MATCH(DC$3,'exch rates'!$BC$4:$BL$4,)),1)</f>
        <v>1</v>
      </c>
      <c r="DD136">
        <f>IFERROR(1/INDEX('exch rates'!$BC$5:$BL$268,MATCH('Country-wise data'!$B136,'exch rates'!$A$5:$A$268,),MATCH(DD$3,'exch rates'!$BC$4:$BL$4,)),1)</f>
        <v>1</v>
      </c>
      <c r="DE136">
        <f>IFERROR(1/INDEX('exch rates'!$BC$5:$BL$268,MATCH('Country-wise data'!$B136,'exch rates'!$A$5:$A$268,),MATCH(DE$3,'exch rates'!$BC$4:$BL$4,)),1)</f>
        <v>1</v>
      </c>
      <c r="DF136">
        <f>IFERROR(1/INDEX('exch rates'!$BC$5:$BL$268,MATCH('Country-wise data'!$B136,'exch rates'!$A$5:$A$268,),MATCH(DF$3,'exch rates'!$BC$4:$BL$4,)),1)</f>
        <v>1</v>
      </c>
      <c r="DG136">
        <f>IFERROR(1/INDEX('exch rates'!$BC$5:$BL$268,MATCH('Country-wise data'!$B136,'exch rates'!$A$5:$A$268,),MATCH(DG$3,'exch rates'!$BC$4:$BL$4,)),1)</f>
        <v>1</v>
      </c>
      <c r="DH136" cm="1">
        <f t="array" ref="DH136">(BH136/INDEX($CX136:$DG136,,MATCH(DH$3,$CX$3:$DG$3,)))*$DG136</f>
        <v>0</v>
      </c>
      <c r="DI136" cm="1">
        <f t="array" ref="DI136">(BI136/INDEX($CX136:$DG136,,MATCH(DI$3,$CX$3:$DG$3,)))*$DG136</f>
        <v>0</v>
      </c>
      <c r="DJ136" cm="1">
        <f t="array" ref="DJ136">(BJ136/INDEX($CX136:$DG136,,MATCH(DJ$3,$CX$3:$DG$3,)))*$DG136</f>
        <v>0</v>
      </c>
      <c r="DK136" cm="1">
        <f t="array" ref="DK136">(BK136/INDEX($CX136:$DG136,,MATCH(DK$3,$CX$3:$DG$3,)))*$DG136</f>
        <v>0</v>
      </c>
      <c r="DL136" cm="1">
        <f t="array" ref="DL136">(BL136/INDEX($CX136:$DG136,,MATCH(DL$3,$CX$3:$DG$3,)))*$DG136</f>
        <v>0</v>
      </c>
      <c r="DM136" cm="1">
        <f t="array" ref="DM136">(BM136/INDEX($CX136:$DG136,,MATCH(DM$3,$CX$3:$DG$3,)))*$DG136</f>
        <v>0</v>
      </c>
      <c r="DN136" cm="1">
        <f t="array" ref="DN136">(BN136/INDEX($CX136:$DG136,,MATCH(DN$3,$CX$3:$DG$3,)))*$DG136</f>
        <v>0</v>
      </c>
      <c r="DO136" cm="1">
        <f t="array" ref="DO136">(BO136/INDEX($CX136:$DG136,,MATCH(DO$3,$CX$3:$DG$3,)))*$DG136</f>
        <v>0</v>
      </c>
      <c r="DP136" cm="1">
        <f t="array" ref="DP136">(BP136/INDEX($CX136:$DG136,,MATCH(DP$3,$CX$3:$DG$3,)))*$DG136</f>
        <v>0</v>
      </c>
      <c r="DQ136" cm="1">
        <f t="array" ref="DQ136">(BQ136/INDEX($CX136:$DG136,,MATCH(DQ$3,$CX$3:$DG$3,)))*$DG136</f>
        <v>0</v>
      </c>
      <c r="DS136" cm="1">
        <f t="array" ref="DS136">(BS136/INDEX($CX136:$DG136,,MATCH(DS$3,$CX$3:$DG$3,)))*$DG136</f>
        <v>6838.9217955386539</v>
      </c>
      <c r="DT136" cm="1">
        <f t="array" ref="DT136">(BT136/INDEX($CX136:$DG136,,MATCH(DT$3,$CX$3:$DG$3,)))*$DG136</f>
        <v>8052.9178258969268</v>
      </c>
      <c r="DU136" cm="1">
        <f t="array" ref="DU136">(BU136/INDEX($CX136:$DG136,,MATCH(DU$3,$CX$3:$DG$3,)))*$DG136</f>
        <v>8039.4265734020437</v>
      </c>
      <c r="DV136" cm="1">
        <f t="array" ref="DV136">(BV136/INDEX($CX136:$DG136,,MATCH(DV$3,$CX$3:$DG$3,)))*$DG136</f>
        <v>8250.8798502523841</v>
      </c>
      <c r="DW136" cm="1">
        <f t="array" ref="DW136">(BW136/INDEX($CX136:$DG136,,MATCH(DW$3,$CX$3:$DG$3,)))*$DG136</f>
        <v>9114.5047551943153</v>
      </c>
      <c r="DX136" cm="1">
        <f t="array" ref="DX136">(BX136/INDEX($CX136:$DG136,,MATCH(DX$3,$CX$3:$DG$3,)))*$DG136</f>
        <v>10137.24298023438</v>
      </c>
      <c r="DY136" cm="1">
        <f t="array" ref="DY136">(BY136/INDEX($CX136:$DG136,,MATCH(DY$3,$CX$3:$DG$3,)))*$DG136</f>
        <v>10468.433180592061</v>
      </c>
      <c r="DZ136" cm="1">
        <f t="array" ref="DZ136">(BZ136/INDEX($CX136:$DG136,,MATCH(DZ$3,$CX$3:$DG$3,)))*$DG136</f>
        <v>7980.1913672391693</v>
      </c>
      <c r="EA136" cm="1">
        <f t="array" ref="EA136">(CA136/INDEX($CX136:$DG136,,MATCH(EA$3,$CX$3:$DG$3,)))*$DG136</f>
        <v>6673.4964818812341</v>
      </c>
      <c r="EB136" cm="1">
        <f t="array" ref="EB136">(CB136/INDEX($CX136:$DG136,,MATCH(EB$3,$CX$3:$DG$3,)))*$DG136</f>
        <v>6712.2149140863103</v>
      </c>
      <c r="EC136" s="53" cm="1">
        <f t="array" ref="EC136">(CC136/INDEX($CX136:$DG136,,MATCH(EC$3,$CX$3:$DG$3,)))*$DG136</f>
        <v>15.381612363274012</v>
      </c>
      <c r="ED136" cm="1">
        <f t="array" ref="ED136">(CD136/INDEX($CX136:$DG136,,MATCH(ED$3,$CX$3:$DG$3,)))*$DG136</f>
        <v>12.722331044377173</v>
      </c>
      <c r="EE136" cm="1">
        <f t="array" ref="EE136">(CE136/INDEX($CX136:$DG136,,MATCH(EE$3,$CX$3:$DG$3,)))*$DG136</f>
        <v>13.985728988621167</v>
      </c>
      <c r="EF136" cm="1">
        <f t="array" ref="EF136">(CF136/INDEX($CX136:$DG136,,MATCH(EF$3,$CX$3:$DG$3,)))*$DG136</f>
        <v>15.792219134766569</v>
      </c>
      <c r="EG136" cm="1">
        <f t="array" ref="EG136">(CG136/INDEX($CX136:$DG136,,MATCH(EG$3,$CX$3:$DG$3,)))*$DG136</f>
        <v>16.804018141980567</v>
      </c>
      <c r="EH136" cm="1">
        <f t="array" ref="EH136">(CH136/INDEX($CX136:$DG136,,MATCH(EH$3,$CX$3:$DG$3,)))*$DG136</f>
        <v>17.216964780012063</v>
      </c>
      <c r="EI136" cm="1">
        <f t="array" ref="EI136">(CI136/INDEX($CX136:$DG136,,MATCH(EI$3,$CX$3:$DG$3,)))*$DG136</f>
        <v>18.521827230726309</v>
      </c>
      <c r="EJ136" cm="1">
        <f t="array" ref="EJ136">(CJ136/INDEX($CX136:$DG136,,MATCH(EJ$3,$CX$3:$DG$3,)))*$DG136</f>
        <v>19.220720401759305</v>
      </c>
      <c r="EK136" cm="1">
        <f t="array" ref="EK136">(CK136/INDEX($CX136:$DG136,,MATCH(EK$3,$CX$3:$DG$3,)))*$DG136</f>
        <v>19.399749059025048</v>
      </c>
      <c r="EL136" cm="1">
        <f t="array" ref="EL136">(CL136/INDEX($CX136:$DG136,,MATCH(EL$3,$CX$3:$DG$3,)))*$DG136</f>
        <v>19.539629850342155</v>
      </c>
      <c r="EM136" cm="1">
        <f t="array" ref="EM136">(CM136/INDEX($CX136:$DG136,,MATCH(EM$3,$CX$3:$DG$3,)))*$DG136</f>
        <v>44.937759886426093</v>
      </c>
      <c r="EN136" cm="1">
        <f t="array" ref="EN136">(CN136/INDEX($CX136:$DG136,,MATCH(EN$3,$CX$3:$DG$3,)))*$DG136</f>
        <v>37.168603925613127</v>
      </c>
      <c r="EO136" cm="1">
        <f t="array" ref="EO136">(CO136/INDEX($CX136:$DG136,,MATCH(EO$3,$CX$3:$DG$3,)))*$DG136</f>
        <v>40.859652179760943</v>
      </c>
      <c r="EP136" cm="1">
        <f t="array" ref="EP136">(CP136/INDEX($CX136:$DG136,,MATCH(EP$3,$CX$3:$DG$3,)))*$DG136</f>
        <v>46.137357696414433</v>
      </c>
      <c r="EQ136" cm="1">
        <f t="array" ref="EQ136">(CQ136/INDEX($CX136:$DG136,,MATCH(EQ$3,$CX$3:$DG$3,)))*$DG136</f>
        <v>49.093353450674165</v>
      </c>
      <c r="ER136" cm="1">
        <f t="array" ref="ER136">(CR136/INDEX($CX136:$DG136,,MATCH(ER$3,$CX$3:$DG$3,)))*$DG136</f>
        <v>50.299787238465733</v>
      </c>
      <c r="ES136" cm="1">
        <f t="array" ref="ES136">(CS136/INDEX($CX136:$DG136,,MATCH(ES$3,$CX$3:$DG$3,)))*$DG136</f>
        <v>54.111975070933589</v>
      </c>
      <c r="ET136" cm="1">
        <f t="array" ref="ET136">(CT136/INDEX($CX136:$DG136,,MATCH(ET$3,$CX$3:$DG$3,)))*$DG136</f>
        <v>56.153808707382005</v>
      </c>
      <c r="EU136" cm="1">
        <f t="array" ref="EU136">(CU136/INDEX($CX136:$DG136,,MATCH(EU$3,$CX$3:$DG$3,)))*$DG136</f>
        <v>56.676845345088864</v>
      </c>
      <c r="EV136" cm="1">
        <f t="array" ref="EV136">(CV136/INDEX($CX136:$DG136,,MATCH(EV$3,$CX$3:$DG$3,)))*$DG136</f>
        <v>57.085510526896478</v>
      </c>
      <c r="EW136">
        <f t="shared" si="186"/>
        <v>661.10945502253969</v>
      </c>
      <c r="EY136" s="96">
        <f t="shared" si="152"/>
        <v>2.2491282724285797E-3</v>
      </c>
      <c r="EZ136" s="96">
        <f t="shared" si="153"/>
        <v>1.5798411606118893E-3</v>
      </c>
      <c r="FA136" s="96">
        <f t="shared" si="154"/>
        <v>1.7396426052191465E-3</v>
      </c>
      <c r="FB136" s="96">
        <f t="shared" si="155"/>
        <v>1.9140042542594418E-3</v>
      </c>
      <c r="FC136" s="96">
        <f t="shared" si="156"/>
        <v>1.8436567420082842E-3</v>
      </c>
      <c r="FD136" s="96">
        <f t="shared" si="157"/>
        <v>1.6983873044753629E-3</v>
      </c>
      <c r="FE136" s="96">
        <f t="shared" si="158"/>
        <v>1.7693027133291379E-3</v>
      </c>
      <c r="FF136" s="96">
        <f t="shared" si="159"/>
        <v>2.4085538199830054E-3</v>
      </c>
      <c r="FG136" s="96">
        <f t="shared" si="160"/>
        <v>2.9069842340811915E-3</v>
      </c>
      <c r="FH136" s="96">
        <f t="shared" si="161"/>
        <v>2.9110554564240969E-3</v>
      </c>
      <c r="FJ136" s="96">
        <f t="shared" si="188"/>
        <v>8226.8229724317462</v>
      </c>
      <c r="FK136" s="96" t="str">
        <f>IF(AND('Country-wise data'!FJ136&gt;'non-R&amp;D ex_typologies'!$C$17,'Country-wise data'!FJ136&lt;'non-R&amp;D ex_typologies'!$D$17),"Small",IF(AND('Country-wise data'!FJ136&gt;'non-R&amp;D ex_typologies'!$E$17,'Country-wise data'!$FJ$4&lt;'non-R&amp;D ex_typologies'!$F$17),"Medium","Large"))</f>
        <v>Medium</v>
      </c>
      <c r="FL136" t="str">
        <f>IF($FK136='non-R&amp;D ex_typologies'!$C$16,IF(AND('Country-wise data'!EY136&gt;'non-R&amp;D ex_typologies'!$C$21,'Country-wise data'!EY136&lt;'non-R&amp;D ex_typologies'!$D$21),'non-R&amp;D ex_typologies'!$B$21,IF(AND('Country-wise data'!EY136&gt;'non-R&amp;D ex_typologies'!$C$19,'Country-wise data'!EY136&lt;'non-R&amp;D ex_typologies'!$D$19),'non-R&amp;D ex_typologies'!$B$19,'non-R&amp;D ex_typologies'!$B$20)),IF($FK136='non-R&amp;D ex_typologies'!$E$16,IF(AND('Country-wise data'!EY136&gt;'non-R&amp;D ex_typologies'!$E$21,'Country-wise data'!EY136&lt;'non-R&amp;D ex_typologies'!$F$21),'non-R&amp;D ex_typologies'!$B$21,IF(AND('Country-wise data'!EY136&gt;'non-R&amp;D ex_typologies'!$E$19,'Country-wise data'!EY136&lt;'non-R&amp;D ex_typologies'!$F$19),'non-R&amp;D ex_typologies'!$B$19,'non-R&amp;D ex_typologies'!$B$20)),IF(AND('Country-wise data'!EY136&gt;'non-R&amp;D ex_typologies'!$G$21,'Country-wise data'!EY136&lt;'non-R&amp;D ex_typologies'!$H$21),'non-R&amp;D ex_typologies'!$B$21,IF(AND('Country-wise data'!EY136&gt;'non-R&amp;D ex_typologies'!$G$19,'Country-wise data'!EY136&lt;'non-R&amp;D ex_typologies'!$H$19),'non-R&amp;D ex_typologies'!$B$19,'non-R&amp;D ex_typologies'!$B$20))))</f>
        <v>Program heavy</v>
      </c>
      <c r="FM136" t="str">
        <f>IF($FK136='non-R&amp;D ex_typologies'!$C$16,IF(AND('Country-wise data'!EZ136&gt;'non-R&amp;D ex_typologies'!$C$21,'Country-wise data'!EZ136&lt;'non-R&amp;D ex_typologies'!$D$21),'non-R&amp;D ex_typologies'!$B$21,IF(AND('Country-wise data'!EZ136&gt;'non-R&amp;D ex_typologies'!$C$19,'Country-wise data'!EZ136&lt;'non-R&amp;D ex_typologies'!$D$19),'non-R&amp;D ex_typologies'!$B$19,'non-R&amp;D ex_typologies'!$B$20)),IF($FK136='non-R&amp;D ex_typologies'!$E$16,IF(AND('Country-wise data'!EZ136&gt;'non-R&amp;D ex_typologies'!$E$21,'Country-wise data'!EZ136&lt;'non-R&amp;D ex_typologies'!$F$21),'non-R&amp;D ex_typologies'!$B$21,IF(AND('Country-wise data'!EZ136&gt;'non-R&amp;D ex_typologies'!$E$19,'Country-wise data'!EZ136&lt;'non-R&amp;D ex_typologies'!$F$19),'non-R&amp;D ex_typologies'!$B$19,'non-R&amp;D ex_typologies'!$B$20)),IF(AND('Country-wise data'!EZ136&gt;'non-R&amp;D ex_typologies'!$G$21,'Country-wise data'!EZ136&lt;'non-R&amp;D ex_typologies'!$H$21),'non-R&amp;D ex_typologies'!$B$21,IF(AND('Country-wise data'!EZ136&gt;'non-R&amp;D ex_typologies'!$G$19,'Country-wise data'!EZ136&lt;'non-R&amp;D ex_typologies'!$H$19),'non-R&amp;D ex_typologies'!$B$19,'non-R&amp;D ex_typologies'!$B$20))))</f>
        <v>Program heavy</v>
      </c>
      <c r="FN136" t="str">
        <f>IF($FK136='non-R&amp;D ex_typologies'!$C$16,IF(AND('Country-wise data'!FA136&gt;'non-R&amp;D ex_typologies'!$C$21,'Country-wise data'!FA136&lt;'non-R&amp;D ex_typologies'!$D$21),'non-R&amp;D ex_typologies'!$B$21,IF(AND('Country-wise data'!FA136&gt;'non-R&amp;D ex_typologies'!$C$19,'Country-wise data'!FA136&lt;'non-R&amp;D ex_typologies'!$D$19),'non-R&amp;D ex_typologies'!$B$19,'non-R&amp;D ex_typologies'!$B$20)),IF($FK136='non-R&amp;D ex_typologies'!$E$16,IF(AND('Country-wise data'!FA136&gt;'non-R&amp;D ex_typologies'!$E$21,'Country-wise data'!FA136&lt;'non-R&amp;D ex_typologies'!$F$21),'non-R&amp;D ex_typologies'!$B$21,IF(AND('Country-wise data'!FA136&gt;'non-R&amp;D ex_typologies'!$E$19,'Country-wise data'!FA136&lt;'non-R&amp;D ex_typologies'!$F$19),'non-R&amp;D ex_typologies'!$B$19,'non-R&amp;D ex_typologies'!$B$20)),IF(AND('Country-wise data'!FA136&gt;'non-R&amp;D ex_typologies'!$G$21,'Country-wise data'!FA136&lt;'non-R&amp;D ex_typologies'!$H$21),'non-R&amp;D ex_typologies'!$B$21,IF(AND('Country-wise data'!FA136&gt;'non-R&amp;D ex_typologies'!$G$19,'Country-wise data'!FA136&lt;'non-R&amp;D ex_typologies'!$H$19),'non-R&amp;D ex_typologies'!$B$19,'non-R&amp;D ex_typologies'!$B$20))))</f>
        <v>Program heavy</v>
      </c>
      <c r="FO136" t="str">
        <f>IF($FK136='non-R&amp;D ex_typologies'!$C$16,IF(AND('Country-wise data'!FB136&gt;'non-R&amp;D ex_typologies'!$C$21,'Country-wise data'!FB136&lt;'non-R&amp;D ex_typologies'!$D$21),'non-R&amp;D ex_typologies'!$B$21,IF(AND('Country-wise data'!FB136&gt;'non-R&amp;D ex_typologies'!$C$19,'Country-wise data'!FB136&lt;'non-R&amp;D ex_typologies'!$D$19),'non-R&amp;D ex_typologies'!$B$19,'non-R&amp;D ex_typologies'!$B$20)),IF($FK136='non-R&amp;D ex_typologies'!$E$16,IF(AND('Country-wise data'!FB136&gt;'non-R&amp;D ex_typologies'!$E$21,'Country-wise data'!FB136&lt;'non-R&amp;D ex_typologies'!$F$21),'non-R&amp;D ex_typologies'!$B$21,IF(AND('Country-wise data'!FB136&gt;'non-R&amp;D ex_typologies'!$E$19,'Country-wise data'!FB136&lt;'non-R&amp;D ex_typologies'!$F$19),'non-R&amp;D ex_typologies'!$B$19,'non-R&amp;D ex_typologies'!$B$20)),IF(AND('Country-wise data'!FB136&gt;'non-R&amp;D ex_typologies'!$G$21,'Country-wise data'!FB136&lt;'non-R&amp;D ex_typologies'!$H$21),'non-R&amp;D ex_typologies'!$B$21,IF(AND('Country-wise data'!FB136&gt;'non-R&amp;D ex_typologies'!$G$19,'Country-wise data'!FB136&lt;'non-R&amp;D ex_typologies'!$H$19),'non-R&amp;D ex_typologies'!$B$19,'non-R&amp;D ex_typologies'!$B$20))))</f>
        <v>Program heavy</v>
      </c>
      <c r="FP136" t="str">
        <f>IF($FK136='non-R&amp;D ex_typologies'!$C$16,IF(AND('Country-wise data'!FC136&gt;'non-R&amp;D ex_typologies'!$C$21,'Country-wise data'!FC136&lt;'non-R&amp;D ex_typologies'!$D$21),'non-R&amp;D ex_typologies'!$B$21,IF(AND('Country-wise data'!FC136&gt;'non-R&amp;D ex_typologies'!$C$19,'Country-wise data'!FC136&lt;'non-R&amp;D ex_typologies'!$D$19),'non-R&amp;D ex_typologies'!$B$19,'non-R&amp;D ex_typologies'!$B$20)),IF($FK136='non-R&amp;D ex_typologies'!$E$16,IF(AND('Country-wise data'!FC136&gt;'non-R&amp;D ex_typologies'!$E$21,'Country-wise data'!FC136&lt;'non-R&amp;D ex_typologies'!$F$21),'non-R&amp;D ex_typologies'!$B$21,IF(AND('Country-wise data'!FC136&gt;'non-R&amp;D ex_typologies'!$E$19,'Country-wise data'!FC136&lt;'non-R&amp;D ex_typologies'!$F$19),'non-R&amp;D ex_typologies'!$B$19,'non-R&amp;D ex_typologies'!$B$20)),IF(AND('Country-wise data'!FC136&gt;'non-R&amp;D ex_typologies'!$G$21,'Country-wise data'!FC136&lt;'non-R&amp;D ex_typologies'!$H$21),'non-R&amp;D ex_typologies'!$B$21,IF(AND('Country-wise data'!FC136&gt;'non-R&amp;D ex_typologies'!$G$19,'Country-wise data'!FC136&lt;'non-R&amp;D ex_typologies'!$H$19),'non-R&amp;D ex_typologies'!$B$19,'non-R&amp;D ex_typologies'!$B$20))))</f>
        <v>Program heavy</v>
      </c>
      <c r="FQ136" t="str">
        <f>IF($FK136='non-R&amp;D ex_typologies'!$C$16,IF(AND('Country-wise data'!FD136&gt;'non-R&amp;D ex_typologies'!$C$21,'Country-wise data'!FD136&lt;'non-R&amp;D ex_typologies'!$D$21),'non-R&amp;D ex_typologies'!$B$21,IF(AND('Country-wise data'!FD136&gt;'non-R&amp;D ex_typologies'!$C$19,'Country-wise data'!FD136&lt;'non-R&amp;D ex_typologies'!$D$19),'non-R&amp;D ex_typologies'!$B$19,'non-R&amp;D ex_typologies'!$B$20)),IF($FK136='non-R&amp;D ex_typologies'!$E$16,IF(AND('Country-wise data'!FD136&gt;'non-R&amp;D ex_typologies'!$E$21,'Country-wise data'!FD136&lt;'non-R&amp;D ex_typologies'!$F$21),'non-R&amp;D ex_typologies'!$B$21,IF(AND('Country-wise data'!FD136&gt;'non-R&amp;D ex_typologies'!$E$19,'Country-wise data'!FD136&lt;'non-R&amp;D ex_typologies'!$F$19),'non-R&amp;D ex_typologies'!$B$19,'non-R&amp;D ex_typologies'!$B$20)),IF(AND('Country-wise data'!FD136&gt;'non-R&amp;D ex_typologies'!$G$21,'Country-wise data'!FD136&lt;'non-R&amp;D ex_typologies'!$H$21),'non-R&amp;D ex_typologies'!$B$21,IF(AND('Country-wise data'!FD136&gt;'non-R&amp;D ex_typologies'!$G$19,'Country-wise data'!FD136&lt;'non-R&amp;D ex_typologies'!$H$19),'non-R&amp;D ex_typologies'!$B$19,'non-R&amp;D ex_typologies'!$B$20))))</f>
        <v>Program heavy</v>
      </c>
      <c r="FR136" t="str">
        <f>IF($FK136='non-R&amp;D ex_typologies'!$C$16,IF(AND('Country-wise data'!FE136&gt;'non-R&amp;D ex_typologies'!$C$21,'Country-wise data'!FE136&lt;'non-R&amp;D ex_typologies'!$D$21),'non-R&amp;D ex_typologies'!$B$21,IF(AND('Country-wise data'!FE136&gt;'non-R&amp;D ex_typologies'!$C$19,'Country-wise data'!FE136&lt;'non-R&amp;D ex_typologies'!$D$19),'non-R&amp;D ex_typologies'!$B$19,'non-R&amp;D ex_typologies'!$B$20)),IF($FK136='non-R&amp;D ex_typologies'!$E$16,IF(AND('Country-wise data'!FE136&gt;'non-R&amp;D ex_typologies'!$E$21,'Country-wise data'!FE136&lt;'non-R&amp;D ex_typologies'!$F$21),'non-R&amp;D ex_typologies'!$B$21,IF(AND('Country-wise data'!FE136&gt;'non-R&amp;D ex_typologies'!$E$19,'Country-wise data'!FE136&lt;'non-R&amp;D ex_typologies'!$F$19),'non-R&amp;D ex_typologies'!$B$19,'non-R&amp;D ex_typologies'!$B$20)),IF(AND('Country-wise data'!FE136&gt;'non-R&amp;D ex_typologies'!$G$21,'Country-wise data'!FE136&lt;'non-R&amp;D ex_typologies'!$H$21),'non-R&amp;D ex_typologies'!$B$21,IF(AND('Country-wise data'!FE136&gt;'non-R&amp;D ex_typologies'!$G$19,'Country-wise data'!FE136&lt;'non-R&amp;D ex_typologies'!$H$19),'non-R&amp;D ex_typologies'!$B$19,'non-R&amp;D ex_typologies'!$B$20))))</f>
        <v>Program heavy</v>
      </c>
      <c r="FS136" t="str">
        <f>IF($FK136='non-R&amp;D ex_typologies'!$C$16,IF(AND('Country-wise data'!FF136&gt;'non-R&amp;D ex_typologies'!$C$21,'Country-wise data'!FF136&lt;'non-R&amp;D ex_typologies'!$D$21),'non-R&amp;D ex_typologies'!$B$21,IF(AND('Country-wise data'!FF136&gt;'non-R&amp;D ex_typologies'!$C$19,'Country-wise data'!FF136&lt;'non-R&amp;D ex_typologies'!$D$19),'non-R&amp;D ex_typologies'!$B$19,'non-R&amp;D ex_typologies'!$B$20)),IF($FK136='non-R&amp;D ex_typologies'!$E$16,IF(AND('Country-wise data'!FF136&gt;'non-R&amp;D ex_typologies'!$E$21,'Country-wise data'!FF136&lt;'non-R&amp;D ex_typologies'!$F$21),'non-R&amp;D ex_typologies'!$B$21,IF(AND('Country-wise data'!FF136&gt;'non-R&amp;D ex_typologies'!$E$19,'Country-wise data'!FF136&lt;'non-R&amp;D ex_typologies'!$F$19),'non-R&amp;D ex_typologies'!$B$19,'non-R&amp;D ex_typologies'!$B$20)),IF(AND('Country-wise data'!FF136&gt;'non-R&amp;D ex_typologies'!$G$21,'Country-wise data'!FF136&lt;'non-R&amp;D ex_typologies'!$H$21),'non-R&amp;D ex_typologies'!$B$21,IF(AND('Country-wise data'!FF136&gt;'non-R&amp;D ex_typologies'!$G$19,'Country-wise data'!FF136&lt;'non-R&amp;D ex_typologies'!$H$19),'non-R&amp;D ex_typologies'!$B$19,'non-R&amp;D ex_typologies'!$B$20))))</f>
        <v>Program heavy</v>
      </c>
      <c r="FT136" t="str">
        <f>IF($FK136='non-R&amp;D ex_typologies'!$C$16,IF(AND('Country-wise data'!FG136&gt;'non-R&amp;D ex_typologies'!$C$21,'Country-wise data'!FG136&lt;'non-R&amp;D ex_typologies'!$D$21),'non-R&amp;D ex_typologies'!$B$21,IF(AND('Country-wise data'!FG136&gt;'non-R&amp;D ex_typologies'!$C$19,'Country-wise data'!FG136&lt;'non-R&amp;D ex_typologies'!$D$19),'non-R&amp;D ex_typologies'!$B$19,'non-R&amp;D ex_typologies'!$B$20)),IF($FK136='non-R&amp;D ex_typologies'!$E$16,IF(AND('Country-wise data'!FG136&gt;'non-R&amp;D ex_typologies'!$E$21,'Country-wise data'!FG136&lt;'non-R&amp;D ex_typologies'!$F$21),'non-R&amp;D ex_typologies'!$B$21,IF(AND('Country-wise data'!FG136&gt;'non-R&amp;D ex_typologies'!$E$19,'Country-wise data'!FG136&lt;'non-R&amp;D ex_typologies'!$F$19),'non-R&amp;D ex_typologies'!$B$19,'non-R&amp;D ex_typologies'!$B$20)),IF(AND('Country-wise data'!FG136&gt;'non-R&amp;D ex_typologies'!$G$21,'Country-wise data'!FG136&lt;'non-R&amp;D ex_typologies'!$H$21),'non-R&amp;D ex_typologies'!$B$21,IF(AND('Country-wise data'!FG136&gt;'non-R&amp;D ex_typologies'!$G$19,'Country-wise data'!FG136&lt;'non-R&amp;D ex_typologies'!$H$19),'non-R&amp;D ex_typologies'!$B$19,'non-R&amp;D ex_typologies'!$B$20))))</f>
        <v>Program heavy</v>
      </c>
      <c r="FU136" t="str">
        <f>IF($FK136='non-R&amp;D ex_typologies'!$C$16,IF(AND('Country-wise data'!FH136&gt;'non-R&amp;D ex_typologies'!$C$21,'Country-wise data'!FH136&lt;'non-R&amp;D ex_typologies'!$D$21),'non-R&amp;D ex_typologies'!$B$21,IF(AND('Country-wise data'!FH136&gt;'non-R&amp;D ex_typologies'!$C$19,'Country-wise data'!FH136&lt;'non-R&amp;D ex_typologies'!$D$19),'non-R&amp;D ex_typologies'!$B$19,'non-R&amp;D ex_typologies'!$B$20)),IF($FK136='non-R&amp;D ex_typologies'!$E$16,IF(AND('Country-wise data'!FH136&gt;'non-R&amp;D ex_typologies'!$E$21,'Country-wise data'!FH136&lt;'non-R&amp;D ex_typologies'!$F$21),'non-R&amp;D ex_typologies'!$B$21,IF(AND('Country-wise data'!FH136&gt;'non-R&amp;D ex_typologies'!$E$19,'Country-wise data'!FH136&lt;'non-R&amp;D ex_typologies'!$F$19),'non-R&amp;D ex_typologies'!$B$19,'non-R&amp;D ex_typologies'!$B$20)),IF(AND('Country-wise data'!FH136&gt;'non-R&amp;D ex_typologies'!$G$21,'Country-wise data'!FH136&lt;'non-R&amp;D ex_typologies'!$H$21),'non-R&amp;D ex_typologies'!$B$21,IF(AND('Country-wise data'!FH136&gt;'non-R&amp;D ex_typologies'!$G$19,'Country-wise data'!FH136&lt;'non-R&amp;D ex_typologies'!$H$19),'non-R&amp;D ex_typologies'!$B$19,'non-R&amp;D ex_typologies'!$B$20))))</f>
        <v>Program heavy</v>
      </c>
    </row>
    <row r="137" spans="2:177" x14ac:dyDescent="0.35">
      <c r="B137" s="12" t="s">
        <v>463</v>
      </c>
      <c r="C137" t="s">
        <v>464</v>
      </c>
      <c r="D137" t="s">
        <v>371</v>
      </c>
      <c r="E137" t="s">
        <v>371</v>
      </c>
      <c r="F137" t="s">
        <v>372</v>
      </c>
      <c r="G137" s="55">
        <f>Assumptions!$C$13</f>
        <v>1.1000000000000001</v>
      </c>
      <c r="H137">
        <f>SUMIFS('IFPRI SPEED'!AL:AL,'IFPRI SPEED'!$A:$A,'Country-wise data'!$B137)*1000*G137</f>
        <v>0</v>
      </c>
      <c r="I137">
        <f>IF(SUMIFS('IFPRI SPEED'!AM:AM,'IFPRI SPEED'!$A:$A,'Country-wise data'!$B137)*1000=0,H137*(1+Assumptions!$C$9),SUMIFS('IFPRI SPEED'!AM:AM,'IFPRI SPEED'!$A:$A,'Country-wise data'!$B137)*1000*$G137)</f>
        <v>0</v>
      </c>
      <c r="J137">
        <f>IF(SUMIFS('IFPRI SPEED'!AN:AN,'IFPRI SPEED'!$A:$A,'Country-wise data'!$B137)*1000=0,I137*(1+Assumptions!$C$9),SUMIFS('IFPRI SPEED'!AN:AN,'IFPRI SPEED'!$A:$A,'Country-wise data'!$B137)*1000*$G137)</f>
        <v>0</v>
      </c>
      <c r="K137">
        <f>IF(SUMIFS('IFPRI SPEED'!AO:AO,'IFPRI SPEED'!$A:$A,'Country-wise data'!$B137)*1000=0,J137*(1+Assumptions!$C$9),SUMIFS('IFPRI SPEED'!AO:AO,'IFPRI SPEED'!$A:$A,'Country-wise data'!$B137)*1000*$G137)</f>
        <v>0</v>
      </c>
      <c r="L137">
        <f>IF(SUMIFS('IFPRI SPEED'!AP:AP,'IFPRI SPEED'!$A:$A,'Country-wise data'!$B137)*1000=0,K137*(1+Assumptions!$C$9),SUMIFS('IFPRI SPEED'!AP:AP,'IFPRI SPEED'!$A:$A,'Country-wise data'!$B137)*1000*$G137)</f>
        <v>0</v>
      </c>
      <c r="M137">
        <f>IF(SUMIFS('IFPRI SPEED'!AQ:AQ,'IFPRI SPEED'!$A:$A,'Country-wise data'!$B137)*1000=0,L137*(1+Assumptions!$C$9),SUMIFS('IFPRI SPEED'!AQ:AQ,'IFPRI SPEED'!$A:$A,'Country-wise data'!$B137)*1000*$G137)</f>
        <v>0</v>
      </c>
      <c r="N137">
        <f>IF(SUMIFS('IFPRI SPEED'!AR:AR,'IFPRI SPEED'!$A:$A,'Country-wise data'!$B137)*1000=0,M137*(1+Assumptions!$C$9),SUMIFS('IFPRI SPEED'!AR:AR,'IFPRI SPEED'!$A:$A,'Country-wise data'!$B137)*1000*$G137)</f>
        <v>0</v>
      </c>
      <c r="O137">
        <f>IF(SUMIFS('IFPRI SPEED'!AS:AS,'IFPRI SPEED'!$A:$A,'Country-wise data'!$B137)*1000=0,N137*(1+Assumptions!$C$9),SUMIFS('IFPRI SPEED'!AS:AS,'IFPRI SPEED'!$A:$A,'Country-wise data'!$B137)*1000*$G137)</f>
        <v>0</v>
      </c>
      <c r="P137">
        <f>IF(SUMIFS('IFPRI SPEED'!AT:AT,'IFPRI SPEED'!$A:$A,'Country-wise data'!$B137)*1000=0,O137*(1+Assumptions!$C$9),SUMIFS('IFPRI SPEED'!AT:AT,'IFPRI SPEED'!$A:$A,'Country-wise data'!$B137)*1000*$G137)</f>
        <v>0</v>
      </c>
      <c r="Q137">
        <f>IF(SUMIFS('IFPRI SPEED'!AU:AU,'IFPRI SPEED'!$A:$A,'Country-wise data'!$B137)*1000=0,P137*(1+Assumptions!$C$9),SUMIFS('IFPRI SPEED'!AU:AU,'IFPRI SPEED'!$A:$A,'Country-wise data'!$B137)*1000*$G137)</f>
        <v>0</v>
      </c>
      <c r="R137" s="36">
        <f t="shared" si="148"/>
        <v>0</v>
      </c>
      <c r="S137" s="44">
        <f>INDEX('area data'!$G$4:$P$80,MATCH('Country-wise data'!$B137,'area data'!$B$4:$B$80,),MATCH('Country-wise data'!S$3,'area data'!$G$3:$P$3,))</f>
        <v>0.76198192409171461</v>
      </c>
      <c r="T137" s="44">
        <f>INDEX('area data'!$G$4:$P$80,MATCH('Country-wise data'!$B137,'area data'!$B$4:$B$80,),MATCH('Country-wise data'!T$3,'area data'!$G$3:$P$3,))</f>
        <v>0.81710362849904683</v>
      </c>
      <c r="U137" s="44">
        <f>INDEX('area data'!$G$4:$P$80,MATCH('Country-wise data'!$B137,'area data'!$B$4:$B$80,),MATCH('Country-wise data'!U$3,'area data'!$G$3:$P$3,))</f>
        <v>0.89592414580636881</v>
      </c>
      <c r="V137" s="44">
        <f>INDEX('area data'!$G$4:$P$80,MATCH('Country-wise data'!$B137,'area data'!$B$4:$B$80,),MATCH('Country-wise data'!V$3,'area data'!$G$3:$P$3,))</f>
        <v>0.96222551291088732</v>
      </c>
      <c r="W137" s="44">
        <f>INDEX('area data'!$G$4:$P$80,MATCH('Country-wise data'!$B137,'area data'!$B$4:$B$80,),MATCH('Country-wise data'!W$3,'area data'!$G$3:$P$3,))</f>
        <v>0.91415221096914134</v>
      </c>
      <c r="X137" s="44">
        <f>INDEX('area data'!$G$4:$P$80,MATCH('Country-wise data'!$B137,'area data'!$B$4:$B$80,),MATCH('Country-wise data'!X$3,'area data'!$G$3:$P$3,))</f>
        <v>0.85885166575453709</v>
      </c>
      <c r="Y137" s="44">
        <f>INDEX('area data'!$G$4:$P$80,MATCH('Country-wise data'!$B137,'area data'!$B$4:$B$80,),MATCH('Country-wise data'!Y$3,'area data'!$G$3:$P$3,))</f>
        <v>0.93077107791616454</v>
      </c>
      <c r="Z137" s="44">
        <f>INDEX('area data'!$G$4:$P$80,MATCH('Country-wise data'!$B137,'area data'!$B$4:$B$80,),MATCH('Country-wise data'!Z$3,'area data'!$G$3:$P$3,))</f>
        <v>1.0254122672136459</v>
      </c>
      <c r="AA137" s="44">
        <f>INDEX('area data'!$G$4:$P$80,MATCH('Country-wise data'!$B137,'area data'!$B$4:$B$80,),MATCH('Country-wise data'!AA$3,'area data'!$G$3:$P$3,))</f>
        <v>0.96580603822584088</v>
      </c>
      <c r="AB137" s="44">
        <f>INDEX('area data'!$G$4:$P$80,MATCH('Country-wise data'!$B137,'area data'!$B$4:$B$80,),MATCH('Country-wise data'!AB$3,'area data'!$G$3:$P$3,))</f>
        <v>0.98512215899035782</v>
      </c>
      <c r="AC137" s="53">
        <f>IFERROR(INDEX('ASTI data (new)'!$AF$6:$AL$130,MATCH('Country-wise data'!$B137,'ASTI data (new)'!$C$6:$C$130,),MATCH('Country-wise data'!AC$3,'ASTI data (new)'!$AF$5:$AL$5,)),(INDEX(Assumptions!$G$154:$P$345,MATCH('Country-wise data'!$B137,Assumptions!$B$154:$B$344,),MATCH('Country-wise data'!AC$3,Assumptions!$G$153:$P$153,))*S137))</f>
        <v>2.6669367343210007E-3</v>
      </c>
      <c r="AD137" s="53">
        <f>IFERROR(INDEX('ASTI data (new)'!$AF$6:$AL$130,MATCH('Country-wise data'!$B137,'ASTI data (new)'!$C$6:$C$130,),MATCH('Country-wise data'!AD$3,'ASTI data (new)'!$AF$5:$AL$5,)),(INDEX(Assumptions!$G$154:$P$345,MATCH('Country-wise data'!$B137,Assumptions!$B$154:$B$344,),MATCH('Country-wise data'!AD$3,Assumptions!$G$153:$P$153,))*T137))</f>
        <v>2.8598626997466637E-3</v>
      </c>
      <c r="AE137" s="53">
        <f>IFERROR(INDEX('ASTI data (new)'!$AF$6:$AL$130,MATCH('Country-wise data'!$B137,'ASTI data (new)'!$C$6:$C$130,),MATCH('Country-wise data'!AE$3,'ASTI data (new)'!$AF$5:$AL$5,)),(INDEX(Assumptions!$G$154:$P$345,MATCH('Country-wise data'!$B137,Assumptions!$B$154:$B$344,),MATCH('Country-wise data'!AE$3,Assumptions!$G$153:$P$153,))*U137))</f>
        <v>3.1357345103222903E-3</v>
      </c>
      <c r="AF137" s="53">
        <f>IFERROR(INDEX('ASTI data (new)'!$AF$6:$AL$130,MATCH('Country-wise data'!$B137,'ASTI data (new)'!$C$6:$C$130,),MATCH('Country-wise data'!AF$3,'ASTI data (new)'!$AF$5:$AL$5,)),(INDEX(Assumptions!$G$154:$P$345,MATCH('Country-wise data'!$B137,Assumptions!$B$154:$B$344,),MATCH('Country-wise data'!AF$3,Assumptions!$G$153:$P$153,))*V137))</f>
        <v>3.3677892951881052E-3</v>
      </c>
      <c r="AG137" s="53">
        <f>IFERROR(INDEX('ASTI data (new)'!$AF$6:$AL$130,MATCH('Country-wise data'!$B137,'ASTI data (new)'!$C$6:$C$130,),MATCH('Country-wise data'!AG$3,'ASTI data (new)'!$AF$5:$AL$5,)),(INDEX(Assumptions!$G$154:$P$345,MATCH('Country-wise data'!$B137,Assumptions!$B$154:$B$344,),MATCH('Country-wise data'!AG$3,Assumptions!$G$153:$P$153,))*W137))</f>
        <v>3.1995327383919944E-3</v>
      </c>
      <c r="AH137" s="53">
        <f>IFERROR(INDEX('ASTI data (new)'!$AF$6:$AL$130,MATCH('Country-wise data'!$B137,'ASTI data (new)'!$C$6:$C$130,),MATCH('Country-wise data'!AH$3,'ASTI data (new)'!$AF$5:$AL$5,)),(INDEX(Assumptions!$G$154:$P$345,MATCH('Country-wise data'!$B137,Assumptions!$B$154:$B$344,),MATCH('Country-wise data'!AH$3,Assumptions!$G$153:$P$153,))*X137))</f>
        <v>3.0059808301408793E-3</v>
      </c>
      <c r="AI137" s="53">
        <f>IFERROR(INDEX('ASTI data (new)'!$AF$6:$AL$130,MATCH('Country-wise data'!$B137,'ASTI data (new)'!$C$6:$C$130,),MATCH('Country-wise data'!AI$3,'ASTI data (new)'!$AF$5:$AL$5,)),(INDEX(Assumptions!$G$154:$P$345,MATCH('Country-wise data'!$B137,Assumptions!$B$154:$B$344,),MATCH('Country-wise data'!AI$3,Assumptions!$G$153:$P$153,))*Y137))</f>
        <v>3.2576987727065757E-3</v>
      </c>
      <c r="AJ137" s="53">
        <f t="shared" ref="AJ137:AL137" si="192">IFERROR((1+($AI137/$AF137)^(1/3)-1)*AI137,0)</f>
        <v>3.2218075501180342E-3</v>
      </c>
      <c r="AK137" s="53">
        <f t="shared" si="192"/>
        <v>3.1863117538561045E-3</v>
      </c>
      <c r="AL137" s="53">
        <f t="shared" si="192"/>
        <v>3.1512070273687254E-3</v>
      </c>
      <c r="AM137" s="55" cm="1">
        <f t="array" ref="AM137">INDEX('non-R&amp;D ex_typologies'!$J$8:$J$10,MATCH('Country-wise data'!FL137,'non-R&amp;D ex_typologies'!$F$8:$F$10,),)*'Country-wise data'!AC137</f>
        <v>7.7915214457853444E-3</v>
      </c>
      <c r="AN137" s="55" cm="1">
        <f t="array" ref="AN137">INDEX('non-R&amp;D ex_typologies'!$J$8:$J$10,MATCH('Country-wise data'!FM137,'non-R&amp;D ex_typologies'!$F$8:$F$10,),)*'Country-wise data'!AD137</f>
        <v>8.3551594120401407E-3</v>
      </c>
      <c r="AO137" s="55" cm="1">
        <f t="array" ref="AO137">INDEX('non-R&amp;D ex_typologies'!$J$8:$J$10,MATCH('Country-wise data'!FN137,'non-R&amp;D ex_typologies'!$F$8:$F$10,),)*'Country-wise data'!AE137</f>
        <v>9.1611257106500987E-3</v>
      </c>
      <c r="AP137" s="55" cm="1">
        <f t="array" ref="AP137">INDEX('non-R&amp;D ex_typologies'!$J$8:$J$10,MATCH('Country-wise data'!FO137,'non-R&amp;D ex_typologies'!$F$8:$F$10,),)*'Country-wise data'!AF137</f>
        <v>9.8390794879598675E-3</v>
      </c>
      <c r="AQ137" s="55" cm="1">
        <f t="array" ref="AQ137">INDEX('non-R&amp;D ex_typologies'!$J$8:$J$10,MATCH('Country-wise data'!FP137,'non-R&amp;D ex_typologies'!$F$8:$F$10,),)*'Country-wise data'!AG137</f>
        <v>9.3475138074546379E-3</v>
      </c>
      <c r="AR137" s="55" cm="1">
        <f t="array" ref="AR137">INDEX('non-R&amp;D ex_typologies'!$J$8:$J$10,MATCH('Country-wise data'!FQ137,'non-R&amp;D ex_typologies'!$F$8:$F$10,),)*'Country-wise data'!AH137</f>
        <v>8.7820471337972331E-3</v>
      </c>
      <c r="AS137" s="55" cm="1">
        <f t="array" ref="AS137">INDEX('non-R&amp;D ex_typologies'!$J$8:$J$10,MATCH('Country-wise data'!FR137,'non-R&amp;D ex_typologies'!$F$8:$F$10,),)*'Country-wise data'!AI137</f>
        <v>9.5174473112929776E-3</v>
      </c>
      <c r="AT137" s="55" cm="1">
        <f t="array" ref="AT137">INDEX('non-R&amp;D ex_typologies'!$J$8:$J$10,MATCH('Country-wise data'!FS137,'non-R&amp;D ex_typologies'!$F$8:$F$10,),)*'Country-wise data'!AJ137</f>
        <v>9.4125902192910282E-3</v>
      </c>
      <c r="AU137" s="55" cm="1">
        <f t="array" ref="AU137">INDEX('non-R&amp;D ex_typologies'!$J$8:$J$10,MATCH('Country-wise data'!FT137,'non-R&amp;D ex_typologies'!$F$8:$F$10,),)*'Country-wise data'!AK137</f>
        <v>9.3088883750549415E-3</v>
      </c>
      <c r="AV137" s="55" cm="1">
        <f t="array" ref="AV137">INDEX('non-R&amp;D ex_typologies'!$J$8:$J$10,MATCH('Country-wise data'!FU137,'non-R&amp;D ex_typologies'!$F$8:$F$10,),)*'Country-wise data'!AL137</f>
        <v>9.2063290508104245E-3</v>
      </c>
      <c r="AW137">
        <f t="shared" si="150"/>
        <v>0.12177456386629706</v>
      </c>
      <c r="AX137" s="53">
        <f>INDEX('GDP deflators'!$AB$3:$AK$155,MATCH('Country-wise data'!$B137,'GDP deflators'!$B$3:$B$155,),MATCH('Country-wise data'!AX$3,'GDP deflators'!$D$2:$M$2,))</f>
        <v>73.627504428317835</v>
      </c>
      <c r="AY137" s="53">
        <f>INDEX('GDP deflators'!$AB$3:$AK$155,MATCH('Country-wise data'!$B137,'GDP deflators'!$B$3:$B$155,),MATCH('Country-wise data'!AY$3,'GDP deflators'!$D$2:$M$2,))</f>
        <v>74.080530899077971</v>
      </c>
      <c r="AZ137" s="53">
        <f>INDEX('GDP deflators'!$AB$3:$AK$155,MATCH('Country-wise data'!$B137,'GDP deflators'!$B$3:$B$155,),MATCH('Country-wise data'!AZ$3,'GDP deflators'!$D$2:$M$2,))</f>
        <v>74.679675069089669</v>
      </c>
      <c r="BA137" s="53">
        <f>INDEX('GDP deflators'!$AB$3:$AK$155,MATCH('Country-wise data'!$B137,'GDP deflators'!$B$3:$B$155,),MATCH('Country-wise data'!BA$3,'GDP deflators'!$D$2:$M$2,))</f>
        <v>76.25633944552213</v>
      </c>
      <c r="BB137" s="53">
        <f>INDEX('GDP deflators'!$AB$3:$AK$155,MATCH('Country-wise data'!$B137,'GDP deflators'!$B$3:$B$155,),MATCH('Country-wise data'!BB$3,'GDP deflators'!$D$2:$M$2,))</f>
        <v>80.119102377743872</v>
      </c>
      <c r="BC137" s="53">
        <f>INDEX('GDP deflators'!$AB$3:$AK$155,MATCH('Country-wise data'!$B137,'GDP deflators'!$B$3:$B$155,),MATCH('Country-wise data'!BC$3,'GDP deflators'!$D$2:$M$2,))</f>
        <v>83.829148363997646</v>
      </c>
      <c r="BD137" s="53">
        <f>INDEX('GDP deflators'!$AB$3:$AK$155,MATCH('Country-wise data'!$B137,'GDP deflators'!$B$3:$B$155,),MATCH('Country-wise data'!BD$3,'GDP deflators'!$D$2:$M$2,))</f>
        <v>84.667643874771201</v>
      </c>
      <c r="BE137" s="53">
        <f>INDEX('GDP deflators'!$AB$3:$AK$155,MATCH('Country-wise data'!$B137,'GDP deflators'!$B$3:$B$155,),MATCH('Country-wise data'!BE$3,'GDP deflators'!$D$2:$M$2,))</f>
        <v>87.683823529411725</v>
      </c>
      <c r="BF137" s="53">
        <f>INDEX('GDP deflators'!$AB$3:$AK$155,MATCH('Country-wise data'!$B137,'GDP deflators'!$B$3:$B$155,),MATCH('Country-wise data'!BF$3,'GDP deflators'!$D$2:$M$2,))</f>
        <v>92.001434720229497</v>
      </c>
      <c r="BG137" s="53">
        <f>INDEX('GDP deflators'!$AB$3:$AK$155,MATCH('Country-wise data'!$B137,'GDP deflators'!$B$3:$B$155,),MATCH('Country-wise data'!BG$3,'GDP deflators'!$D$2:$M$2,))</f>
        <v>100</v>
      </c>
      <c r="BH137" cm="1">
        <f t="array" ref="BH137">H137/(INDEX($AX137:$BG137,,MATCH(BH$3,$AX$3:$BG$3,))/100)</f>
        <v>0</v>
      </c>
      <c r="BI137" cm="1">
        <f t="array" ref="BI137">I137/(INDEX($AX137:$BG137,,MATCH(BI$3,$AX$3:$BG$3,))/100)</f>
        <v>0</v>
      </c>
      <c r="BJ137" cm="1">
        <f t="array" ref="BJ137">J137/(INDEX($AX137:$BG137,,MATCH(BJ$3,$AX$3:$BG$3,))/100)</f>
        <v>0</v>
      </c>
      <c r="BK137" cm="1">
        <f t="array" ref="BK137">K137/(INDEX($AX137:$BG137,,MATCH(BK$3,$AX$3:$BG$3,))/100)</f>
        <v>0</v>
      </c>
      <c r="BL137" cm="1">
        <f t="array" ref="BL137">L137/(INDEX($AX137:$BG137,,MATCH(BL$3,$AX$3:$BG$3,))/100)</f>
        <v>0</v>
      </c>
      <c r="BM137" cm="1">
        <f t="array" ref="BM137">M137/(INDEX($AX137:$BG137,,MATCH(BM$3,$AX$3:$BG$3,))/100)</f>
        <v>0</v>
      </c>
      <c r="BN137" cm="1">
        <f t="array" ref="BN137">N137/(INDEX($AX137:$BG137,,MATCH(BN$3,$AX$3:$BG$3,))/100)</f>
        <v>0</v>
      </c>
      <c r="BO137" cm="1">
        <f t="array" ref="BO137">O137/(INDEX($AX137:$BG137,,MATCH(BO$3,$AX$3:$BG$3,))/100)</f>
        <v>0</v>
      </c>
      <c r="BP137" cm="1">
        <f t="array" ref="BP137">P137/(INDEX($AX137:$BG137,,MATCH(BP$3,$AX$3:$BG$3,))/100)</f>
        <v>0</v>
      </c>
      <c r="BQ137" cm="1">
        <f t="array" ref="BQ137">Q137/(INDEX($AX137:$BG137,,MATCH(BQ$3,$AX$3:$BG$3,))/100)</f>
        <v>0</v>
      </c>
      <c r="BS137" cm="1">
        <f t="array" ref="BS137">S137/(INDEX($AX137:$BG137,,MATCH(BS$3,$AX$3:$BG$3,))/100)</f>
        <v>1.0349147781228467</v>
      </c>
      <c r="BT137" cm="1">
        <f t="array" ref="BT137">T137/(INDEX($AX137:$BG137,,MATCH(BT$3,$AX$3:$BG$3,))/100)</f>
        <v>1.1029937536654679</v>
      </c>
      <c r="BU137" cm="1">
        <f t="array" ref="BU137">U137/(INDEX($AX137:$BG137,,MATCH(BU$3,$AX$3:$BG$3,))/100)</f>
        <v>1.1996894000643514</v>
      </c>
      <c r="BV137" cm="1">
        <f t="array" ref="BV137">V137/(INDEX($AX137:$BG137,,MATCH(BV$3,$AX$3:$BG$3,))/100)</f>
        <v>1.2618301899979156</v>
      </c>
      <c r="BW137" cm="1">
        <f t="array" ref="BW137">W137/(INDEX($AX137:$BG137,,MATCH(BW$3,$AX$3:$BG$3,))/100)</f>
        <v>1.1409915785864844</v>
      </c>
      <c r="BX137" cm="1">
        <f t="array" ref="BX137">X137/(INDEX($AX137:$BG137,,MATCH(BX$3,$AX$3:$BG$3,))/100)</f>
        <v>1.0245262924839527</v>
      </c>
      <c r="BY137" cm="1">
        <f t="array" ref="BY137">Y137/(INDEX($AX137:$BG137,,MATCH(BY$3,$AX$3:$BG$3,))/100)</f>
        <v>1.0993232305989686</v>
      </c>
      <c r="BZ137" cm="1">
        <f t="array" ref="BZ137">Z137/(INDEX($AX137:$BG137,,MATCH(BZ$3,$AX$3:$BG$3,))/100)</f>
        <v>1.1694429210990012</v>
      </c>
      <c r="CA137" cm="1">
        <f t="array" ref="CA137">AA137/(INDEX($AX137:$BG137,,MATCH(CA$3,$AX$3:$BG$3,))/100)</f>
        <v>1.0497728010033707</v>
      </c>
      <c r="CB137" cm="1">
        <f t="array" ref="CB137">AB137/(INDEX($AX137:$BG137,,MATCH(CB$3,$AX$3:$BG$3,))/100)</f>
        <v>0.98512215899035782</v>
      </c>
      <c r="CC137" cm="1">
        <f t="array" ref="CC137">AC137/(INDEX($AX137:$BG137,,MATCH(CC$3,$AX$3:$BG$3,))/100)</f>
        <v>3.6222017234299624E-3</v>
      </c>
      <c r="CD137" cm="1">
        <f t="array" ref="CD137">AD137/(INDEX($AX137:$BG137,,MATCH(CD$3,$AX$3:$BG$3,))/100)</f>
        <v>3.8604781378291371E-3</v>
      </c>
      <c r="CE137" cm="1">
        <f t="array" ref="CE137">AE137/(INDEX($AX137:$BG137,,MATCH(CE$3,$AX$3:$BG$3,))/100)</f>
        <v>4.1989129002252294E-3</v>
      </c>
      <c r="CF137" cm="1">
        <f t="array" ref="CF137">AF137/(INDEX($AX137:$BG137,,MATCH(CF$3,$AX$3:$BG$3,))/100)</f>
        <v>4.4164056649927041E-3</v>
      </c>
      <c r="CG137" cm="1">
        <f t="array" ref="CG137">AG137/(INDEX($AX137:$BG137,,MATCH(CG$3,$AX$3:$BG$3,))/100)</f>
        <v>3.9934705250526956E-3</v>
      </c>
      <c r="CH137" cm="1">
        <f t="array" ref="CH137">AH137/(INDEX($AX137:$BG137,,MATCH(CH$3,$AX$3:$BG$3,))/100)</f>
        <v>3.5858420236938339E-3</v>
      </c>
      <c r="CI137" cm="1">
        <f t="array" ref="CI137">AI137/(INDEX($AX137:$BG137,,MATCH(CI$3,$AX$3:$BG$3,))/100)</f>
        <v>3.8476313070963898E-3</v>
      </c>
      <c r="CJ137" cm="1">
        <f t="array" ref="CJ137">AJ137/(INDEX($AX137:$BG137,,MATCH(CJ$3,$AX$3:$BG$3,))/100)</f>
        <v>3.6743465561094577E-3</v>
      </c>
      <c r="CK137" cm="1">
        <f t="array" ref="CK137">AK137/(INDEX($AX137:$BG137,,MATCH(CK$3,$AX$3:$BG$3,))/100)</f>
        <v>3.4633283312868711E-3</v>
      </c>
      <c r="CL137" cm="1">
        <f t="array" ref="CL137">AL137/(INDEX($AX137:$BG137,,MATCH(CL$3,$AX$3:$BG$3,))/100)</f>
        <v>3.1512070273687254E-3</v>
      </c>
      <c r="CM137" cm="1">
        <f t="array" ref="CM137">AM137/(INDEX($AX137:$BG137,,MATCH(CM$3,$AX$3:$BG$3,))/100)</f>
        <v>1.0582351671814441E-2</v>
      </c>
      <c r="CN137" cm="1">
        <f t="array" ref="CN137">AN137/(INDEX($AX137:$BG137,,MATCH(CN$3,$AX$3:$BG$3,))/100)</f>
        <v>1.1278482093254183E-2</v>
      </c>
      <c r="CO137" cm="1">
        <f t="array" ref="CO137">AO137/(INDEX($AX137:$BG137,,MATCH(CO$3,$AX$3:$BG$3,))/100)</f>
        <v>1.2267227598640074E-2</v>
      </c>
      <c r="CP137" cm="1">
        <f t="array" ref="CP137">AP137/(INDEX($AX137:$BG137,,MATCH(CP$3,$AX$3:$BG$3,))/100)</f>
        <v>1.2902638075079581E-2</v>
      </c>
      <c r="CQ137" cm="1">
        <f t="array" ref="CQ137">AQ137/(INDEX($AX137:$BG137,,MATCH(CQ$3,$AX$3:$BG$3,))/100)</f>
        <v>1.1667022632609107E-2</v>
      </c>
      <c r="CR137" cm="1">
        <f t="array" ref="CR137">AR137/(INDEX($AX137:$BG137,,MATCH(CR$3,$AX$3:$BG$3,))/100)</f>
        <v>1.0476125912271447E-2</v>
      </c>
      <c r="CS137" cm="1">
        <f t="array" ref="CS137">AS137/(INDEX($AX137:$BG137,,MATCH(CS$3,$AX$3:$BG$3,))/100)</f>
        <v>1.1240949760418376E-2</v>
      </c>
      <c r="CT137" cm="1">
        <f t="array" ref="CT137">AT137/(INDEX($AX137:$BG137,,MATCH(CT$3,$AX$3:$BG$3,))/100)</f>
        <v>1.0734694086570904E-2</v>
      </c>
      <c r="CU137" cm="1">
        <f t="array" ref="CU137">AU137/(INDEX($AX137:$BG137,,MATCH(CU$3,$AX$3:$BG$3,))/100)</f>
        <v>1.0118199138266351E-2</v>
      </c>
      <c r="CV137" cm="1">
        <f t="array" ref="CV137">AV137/(INDEX($AX137:$BG137,,MATCH(CV$3,$AX$3:$BG$3,))/100)</f>
        <v>9.2063290508104245E-3</v>
      </c>
      <c r="CW137">
        <f t="shared" si="185"/>
        <v>0.1482878442168199</v>
      </c>
      <c r="CX137">
        <f>IFERROR(1/INDEX('exch rates'!$BC$5:$BL$268,MATCH('Country-wise data'!$B137,'exch rates'!$A$5:$A$268,),MATCH(CX$3,'exch rates'!$BC$4:$BL$4,)),1)</f>
        <v>1</v>
      </c>
      <c r="CY137">
        <f>IFERROR(1/INDEX('exch rates'!$BC$5:$BL$268,MATCH('Country-wise data'!$B137,'exch rates'!$A$5:$A$268,),MATCH(CY$3,'exch rates'!$BC$4:$BL$4,)),1)</f>
        <v>1</v>
      </c>
      <c r="CZ137">
        <f>IFERROR(1/INDEX('exch rates'!$BC$5:$BL$268,MATCH('Country-wise data'!$B137,'exch rates'!$A$5:$A$268,),MATCH(CZ$3,'exch rates'!$BC$4:$BL$4,)),1)</f>
        <v>1</v>
      </c>
      <c r="DA137">
        <f>IFERROR(1/INDEX('exch rates'!$BC$5:$BL$268,MATCH('Country-wise data'!$B137,'exch rates'!$A$5:$A$268,),MATCH(DA$3,'exch rates'!$BC$4:$BL$4,)),1)</f>
        <v>1</v>
      </c>
      <c r="DB137">
        <f>IFERROR(1/INDEX('exch rates'!$BC$5:$BL$268,MATCH('Country-wise data'!$B137,'exch rates'!$A$5:$A$268,),MATCH(DB$3,'exch rates'!$BC$4:$BL$4,)),1)</f>
        <v>1</v>
      </c>
      <c r="DC137">
        <f>IFERROR(1/INDEX('exch rates'!$BC$5:$BL$268,MATCH('Country-wise data'!$B137,'exch rates'!$A$5:$A$268,),MATCH(DC$3,'exch rates'!$BC$4:$BL$4,)),1)</f>
        <v>1</v>
      </c>
      <c r="DD137">
        <f>IFERROR(1/INDEX('exch rates'!$BC$5:$BL$268,MATCH('Country-wise data'!$B137,'exch rates'!$A$5:$A$268,),MATCH(DD$3,'exch rates'!$BC$4:$BL$4,)),1)</f>
        <v>1</v>
      </c>
      <c r="DE137">
        <f>IFERROR(1/INDEX('exch rates'!$BC$5:$BL$268,MATCH('Country-wise data'!$B137,'exch rates'!$A$5:$A$268,),MATCH(DE$3,'exch rates'!$BC$4:$BL$4,)),1)</f>
        <v>1</v>
      </c>
      <c r="DF137">
        <f>IFERROR(1/INDEX('exch rates'!$BC$5:$BL$268,MATCH('Country-wise data'!$B137,'exch rates'!$A$5:$A$268,),MATCH(DF$3,'exch rates'!$BC$4:$BL$4,)),1)</f>
        <v>1</v>
      </c>
      <c r="DG137">
        <f>IFERROR(1/INDEX('exch rates'!$BC$5:$BL$268,MATCH('Country-wise data'!$B137,'exch rates'!$A$5:$A$268,),MATCH(DG$3,'exch rates'!$BC$4:$BL$4,)),1)</f>
        <v>1</v>
      </c>
      <c r="DH137" cm="1">
        <f t="array" ref="DH137">(BH137/INDEX($CX137:$DG137,,MATCH(DH$3,$CX$3:$DG$3,)))*$DG137</f>
        <v>0</v>
      </c>
      <c r="DI137" cm="1">
        <f t="array" ref="DI137">(BI137/INDEX($CX137:$DG137,,MATCH(DI$3,$CX$3:$DG$3,)))*$DG137</f>
        <v>0</v>
      </c>
      <c r="DJ137" cm="1">
        <f t="array" ref="DJ137">(BJ137/INDEX($CX137:$DG137,,MATCH(DJ$3,$CX$3:$DG$3,)))*$DG137</f>
        <v>0</v>
      </c>
      <c r="DK137" cm="1">
        <f t="array" ref="DK137">(BK137/INDEX($CX137:$DG137,,MATCH(DK$3,$CX$3:$DG$3,)))*$DG137</f>
        <v>0</v>
      </c>
      <c r="DL137" cm="1">
        <f t="array" ref="DL137">(BL137/INDEX($CX137:$DG137,,MATCH(DL$3,$CX$3:$DG$3,)))*$DG137</f>
        <v>0</v>
      </c>
      <c r="DM137" cm="1">
        <f t="array" ref="DM137">(BM137/INDEX($CX137:$DG137,,MATCH(DM$3,$CX$3:$DG$3,)))*$DG137</f>
        <v>0</v>
      </c>
      <c r="DN137" cm="1">
        <f t="array" ref="DN137">(BN137/INDEX($CX137:$DG137,,MATCH(DN$3,$CX$3:$DG$3,)))*$DG137</f>
        <v>0</v>
      </c>
      <c r="DO137" cm="1">
        <f t="array" ref="DO137">(BO137/INDEX($CX137:$DG137,,MATCH(DO$3,$CX$3:$DG$3,)))*$DG137</f>
        <v>0</v>
      </c>
      <c r="DP137" cm="1">
        <f t="array" ref="DP137">(BP137/INDEX($CX137:$DG137,,MATCH(DP$3,$CX$3:$DG$3,)))*$DG137</f>
        <v>0</v>
      </c>
      <c r="DQ137" cm="1">
        <f t="array" ref="DQ137">(BQ137/INDEX($CX137:$DG137,,MATCH(DQ$3,$CX$3:$DG$3,)))*$DG137</f>
        <v>0</v>
      </c>
      <c r="DS137" cm="1">
        <f t="array" ref="DS137">(BS137/INDEX($CX137:$DG137,,MATCH(DS$3,$CX$3:$DG$3,)))*$DG137</f>
        <v>1.0349147781228467</v>
      </c>
      <c r="DT137" cm="1">
        <f t="array" ref="DT137">(BT137/INDEX($CX137:$DG137,,MATCH(DT$3,$CX$3:$DG$3,)))*$DG137</f>
        <v>1.1029937536654679</v>
      </c>
      <c r="DU137" cm="1">
        <f t="array" ref="DU137">(BU137/INDEX($CX137:$DG137,,MATCH(DU$3,$CX$3:$DG$3,)))*$DG137</f>
        <v>1.1996894000643514</v>
      </c>
      <c r="DV137" cm="1">
        <f t="array" ref="DV137">(BV137/INDEX($CX137:$DG137,,MATCH(DV$3,$CX$3:$DG$3,)))*$DG137</f>
        <v>1.2618301899979156</v>
      </c>
      <c r="DW137" cm="1">
        <f t="array" ref="DW137">(BW137/INDEX($CX137:$DG137,,MATCH(DW$3,$CX$3:$DG$3,)))*$DG137</f>
        <v>1.1409915785864844</v>
      </c>
      <c r="DX137" cm="1">
        <f t="array" ref="DX137">(BX137/INDEX($CX137:$DG137,,MATCH(DX$3,$CX$3:$DG$3,)))*$DG137</f>
        <v>1.0245262924839527</v>
      </c>
      <c r="DY137" cm="1">
        <f t="array" ref="DY137">(BY137/INDEX($CX137:$DG137,,MATCH(DY$3,$CX$3:$DG$3,)))*$DG137</f>
        <v>1.0993232305989686</v>
      </c>
      <c r="DZ137" cm="1">
        <f t="array" ref="DZ137">(BZ137/INDEX($CX137:$DG137,,MATCH(DZ$3,$CX$3:$DG$3,)))*$DG137</f>
        <v>1.1694429210990012</v>
      </c>
      <c r="EA137" cm="1">
        <f t="array" ref="EA137">(CA137/INDEX($CX137:$DG137,,MATCH(EA$3,$CX$3:$DG$3,)))*$DG137</f>
        <v>1.0497728010033707</v>
      </c>
      <c r="EB137" cm="1">
        <f t="array" ref="EB137">(CB137/INDEX($CX137:$DG137,,MATCH(EB$3,$CX$3:$DG$3,)))*$DG137</f>
        <v>0.98512215899035782</v>
      </c>
      <c r="EC137" s="53" cm="1">
        <f t="array" ref="EC137">(CC137/INDEX($CX137:$DG137,,MATCH(EC$3,$CX$3:$DG$3,)))*$DG137</f>
        <v>3.6222017234299624E-3</v>
      </c>
      <c r="ED137" cm="1">
        <f t="array" ref="ED137">(CD137/INDEX($CX137:$DG137,,MATCH(ED$3,$CX$3:$DG$3,)))*$DG137</f>
        <v>3.8604781378291371E-3</v>
      </c>
      <c r="EE137" cm="1">
        <f t="array" ref="EE137">(CE137/INDEX($CX137:$DG137,,MATCH(EE$3,$CX$3:$DG$3,)))*$DG137</f>
        <v>4.1989129002252294E-3</v>
      </c>
      <c r="EF137" cm="1">
        <f t="array" ref="EF137">(CF137/INDEX($CX137:$DG137,,MATCH(EF$3,$CX$3:$DG$3,)))*$DG137</f>
        <v>4.4164056649927041E-3</v>
      </c>
      <c r="EG137" cm="1">
        <f t="array" ref="EG137">(CG137/INDEX($CX137:$DG137,,MATCH(EG$3,$CX$3:$DG$3,)))*$DG137</f>
        <v>3.9934705250526956E-3</v>
      </c>
      <c r="EH137" cm="1">
        <f t="array" ref="EH137">(CH137/INDEX($CX137:$DG137,,MATCH(EH$3,$CX$3:$DG$3,)))*$DG137</f>
        <v>3.5858420236938339E-3</v>
      </c>
      <c r="EI137" cm="1">
        <f t="array" ref="EI137">(CI137/INDEX($CX137:$DG137,,MATCH(EI$3,$CX$3:$DG$3,)))*$DG137</f>
        <v>3.8476313070963898E-3</v>
      </c>
      <c r="EJ137" cm="1">
        <f t="array" ref="EJ137">(CJ137/INDEX($CX137:$DG137,,MATCH(EJ$3,$CX$3:$DG$3,)))*$DG137</f>
        <v>3.6743465561094577E-3</v>
      </c>
      <c r="EK137" cm="1">
        <f t="array" ref="EK137">(CK137/INDEX($CX137:$DG137,,MATCH(EK$3,$CX$3:$DG$3,)))*$DG137</f>
        <v>3.4633283312868711E-3</v>
      </c>
      <c r="EL137" cm="1">
        <f t="array" ref="EL137">(CL137/INDEX($CX137:$DG137,,MATCH(EL$3,$CX$3:$DG$3,)))*$DG137</f>
        <v>3.1512070273687254E-3</v>
      </c>
      <c r="EM137" cm="1">
        <f t="array" ref="EM137">(CM137/INDEX($CX137:$DG137,,MATCH(EM$3,$CX$3:$DG$3,)))*$DG137</f>
        <v>1.0582351671814441E-2</v>
      </c>
      <c r="EN137" cm="1">
        <f t="array" ref="EN137">(CN137/INDEX($CX137:$DG137,,MATCH(EN$3,$CX$3:$DG$3,)))*$DG137</f>
        <v>1.1278482093254183E-2</v>
      </c>
      <c r="EO137" cm="1">
        <f t="array" ref="EO137">(CO137/INDEX($CX137:$DG137,,MATCH(EO$3,$CX$3:$DG$3,)))*$DG137</f>
        <v>1.2267227598640074E-2</v>
      </c>
      <c r="EP137" cm="1">
        <f t="array" ref="EP137">(CP137/INDEX($CX137:$DG137,,MATCH(EP$3,$CX$3:$DG$3,)))*$DG137</f>
        <v>1.2902638075079581E-2</v>
      </c>
      <c r="EQ137" cm="1">
        <f t="array" ref="EQ137">(CQ137/INDEX($CX137:$DG137,,MATCH(EQ$3,$CX$3:$DG$3,)))*$DG137</f>
        <v>1.1667022632609107E-2</v>
      </c>
      <c r="ER137" cm="1">
        <f t="array" ref="ER137">(CR137/INDEX($CX137:$DG137,,MATCH(ER$3,$CX$3:$DG$3,)))*$DG137</f>
        <v>1.0476125912271447E-2</v>
      </c>
      <c r="ES137" cm="1">
        <f t="array" ref="ES137">(CS137/INDEX($CX137:$DG137,,MATCH(ES$3,$CX$3:$DG$3,)))*$DG137</f>
        <v>1.1240949760418376E-2</v>
      </c>
      <c r="ET137" cm="1">
        <f t="array" ref="ET137">(CT137/INDEX($CX137:$DG137,,MATCH(ET$3,$CX$3:$DG$3,)))*$DG137</f>
        <v>1.0734694086570904E-2</v>
      </c>
      <c r="EU137" cm="1">
        <f t="array" ref="EU137">(CU137/INDEX($CX137:$DG137,,MATCH(EU$3,$CX$3:$DG$3,)))*$DG137</f>
        <v>1.0118199138266351E-2</v>
      </c>
      <c r="EV137" cm="1">
        <f t="array" ref="EV137">(CV137/INDEX($CX137:$DG137,,MATCH(EV$3,$CX$3:$DG$3,)))*$DG137</f>
        <v>9.2063290508104245E-3</v>
      </c>
      <c r="EW137">
        <f t="shared" si="186"/>
        <v>0.1482878442168199</v>
      </c>
      <c r="EY137" s="96">
        <f t="shared" si="152"/>
        <v>3.4999999999999992E-3</v>
      </c>
      <c r="EZ137" s="96">
        <f t="shared" si="153"/>
        <v>3.4999999999999996E-3</v>
      </c>
      <c r="FA137" s="96">
        <f t="shared" si="154"/>
        <v>3.4999999999999996E-3</v>
      </c>
      <c r="FB137" s="96">
        <f t="shared" si="155"/>
        <v>3.4999999999999996E-3</v>
      </c>
      <c r="FC137" s="96">
        <f t="shared" si="156"/>
        <v>3.4999999999999996E-3</v>
      </c>
      <c r="FD137" s="96">
        <f t="shared" si="157"/>
        <v>3.4999999999999996E-3</v>
      </c>
      <c r="FE137" s="96">
        <f t="shared" si="158"/>
        <v>3.4999999999999996E-3</v>
      </c>
      <c r="FF137" s="96">
        <f t="shared" si="159"/>
        <v>3.1419631431489074E-3</v>
      </c>
      <c r="FG137" s="96">
        <f t="shared" si="160"/>
        <v>3.2991217985230982E-3</v>
      </c>
      <c r="FH137" s="96">
        <f t="shared" si="161"/>
        <v>3.1987982389903471E-3</v>
      </c>
      <c r="FJ137" s="96">
        <f t="shared" si="188"/>
        <v>1.1068607104612718</v>
      </c>
      <c r="FK137" s="96" t="str">
        <f>IF(AND('Country-wise data'!FJ137&gt;'non-R&amp;D ex_typologies'!$C$17,'Country-wise data'!FJ137&lt;'non-R&amp;D ex_typologies'!$D$17),"Small",IF(AND('Country-wise data'!FJ137&gt;'non-R&amp;D ex_typologies'!$E$17,'Country-wise data'!$FJ$4&lt;'non-R&amp;D ex_typologies'!$F$17),"Medium","Large"))</f>
        <v>Small</v>
      </c>
      <c r="FL137" t="str">
        <f>IF($FK137='non-R&amp;D ex_typologies'!$C$16,IF(AND('Country-wise data'!EY137&gt;'non-R&amp;D ex_typologies'!$C$21,'Country-wise data'!EY137&lt;'non-R&amp;D ex_typologies'!$D$21),'non-R&amp;D ex_typologies'!$B$21,IF(AND('Country-wise data'!EY137&gt;'non-R&amp;D ex_typologies'!$C$19,'Country-wise data'!EY137&lt;'non-R&amp;D ex_typologies'!$D$19),'non-R&amp;D ex_typologies'!$B$19,'non-R&amp;D ex_typologies'!$B$20)),IF($FK137='non-R&amp;D ex_typologies'!$E$16,IF(AND('Country-wise data'!EY137&gt;'non-R&amp;D ex_typologies'!$E$21,'Country-wise data'!EY137&lt;'non-R&amp;D ex_typologies'!$F$21),'non-R&amp;D ex_typologies'!$B$21,IF(AND('Country-wise data'!EY137&gt;'non-R&amp;D ex_typologies'!$E$19,'Country-wise data'!EY137&lt;'non-R&amp;D ex_typologies'!$F$19),'non-R&amp;D ex_typologies'!$B$19,'non-R&amp;D ex_typologies'!$B$20)),IF(AND('Country-wise data'!EY137&gt;'non-R&amp;D ex_typologies'!$G$21,'Country-wise data'!EY137&lt;'non-R&amp;D ex_typologies'!$H$21),'non-R&amp;D ex_typologies'!$B$21,IF(AND('Country-wise data'!EY137&gt;'non-R&amp;D ex_typologies'!$G$19,'Country-wise data'!EY137&lt;'non-R&amp;D ex_typologies'!$H$19),'non-R&amp;D ex_typologies'!$B$19,'non-R&amp;D ex_typologies'!$B$20))))</f>
        <v>Program heavy</v>
      </c>
      <c r="FM137" t="str">
        <f>IF($FK137='non-R&amp;D ex_typologies'!$C$16,IF(AND('Country-wise data'!EZ137&gt;'non-R&amp;D ex_typologies'!$C$21,'Country-wise data'!EZ137&lt;'non-R&amp;D ex_typologies'!$D$21),'non-R&amp;D ex_typologies'!$B$21,IF(AND('Country-wise data'!EZ137&gt;'non-R&amp;D ex_typologies'!$C$19,'Country-wise data'!EZ137&lt;'non-R&amp;D ex_typologies'!$D$19),'non-R&amp;D ex_typologies'!$B$19,'non-R&amp;D ex_typologies'!$B$20)),IF($FK137='non-R&amp;D ex_typologies'!$E$16,IF(AND('Country-wise data'!EZ137&gt;'non-R&amp;D ex_typologies'!$E$21,'Country-wise data'!EZ137&lt;'non-R&amp;D ex_typologies'!$F$21),'non-R&amp;D ex_typologies'!$B$21,IF(AND('Country-wise data'!EZ137&gt;'non-R&amp;D ex_typologies'!$E$19,'Country-wise data'!EZ137&lt;'non-R&amp;D ex_typologies'!$F$19),'non-R&amp;D ex_typologies'!$B$19,'non-R&amp;D ex_typologies'!$B$20)),IF(AND('Country-wise data'!EZ137&gt;'non-R&amp;D ex_typologies'!$G$21,'Country-wise data'!EZ137&lt;'non-R&amp;D ex_typologies'!$H$21),'non-R&amp;D ex_typologies'!$B$21,IF(AND('Country-wise data'!EZ137&gt;'non-R&amp;D ex_typologies'!$G$19,'Country-wise data'!EZ137&lt;'non-R&amp;D ex_typologies'!$H$19),'non-R&amp;D ex_typologies'!$B$19,'non-R&amp;D ex_typologies'!$B$20))))</f>
        <v>Program heavy</v>
      </c>
      <c r="FN137" t="str">
        <f>IF($FK137='non-R&amp;D ex_typologies'!$C$16,IF(AND('Country-wise data'!FA137&gt;'non-R&amp;D ex_typologies'!$C$21,'Country-wise data'!FA137&lt;'non-R&amp;D ex_typologies'!$D$21),'non-R&amp;D ex_typologies'!$B$21,IF(AND('Country-wise data'!FA137&gt;'non-R&amp;D ex_typologies'!$C$19,'Country-wise data'!FA137&lt;'non-R&amp;D ex_typologies'!$D$19),'non-R&amp;D ex_typologies'!$B$19,'non-R&amp;D ex_typologies'!$B$20)),IF($FK137='non-R&amp;D ex_typologies'!$E$16,IF(AND('Country-wise data'!FA137&gt;'non-R&amp;D ex_typologies'!$E$21,'Country-wise data'!FA137&lt;'non-R&amp;D ex_typologies'!$F$21),'non-R&amp;D ex_typologies'!$B$21,IF(AND('Country-wise data'!FA137&gt;'non-R&amp;D ex_typologies'!$E$19,'Country-wise data'!FA137&lt;'non-R&amp;D ex_typologies'!$F$19),'non-R&amp;D ex_typologies'!$B$19,'non-R&amp;D ex_typologies'!$B$20)),IF(AND('Country-wise data'!FA137&gt;'non-R&amp;D ex_typologies'!$G$21,'Country-wise data'!FA137&lt;'non-R&amp;D ex_typologies'!$H$21),'non-R&amp;D ex_typologies'!$B$21,IF(AND('Country-wise data'!FA137&gt;'non-R&amp;D ex_typologies'!$G$19,'Country-wise data'!FA137&lt;'non-R&amp;D ex_typologies'!$H$19),'non-R&amp;D ex_typologies'!$B$19,'non-R&amp;D ex_typologies'!$B$20))))</f>
        <v>Program heavy</v>
      </c>
      <c r="FO137" t="str">
        <f>IF($FK137='non-R&amp;D ex_typologies'!$C$16,IF(AND('Country-wise data'!FB137&gt;'non-R&amp;D ex_typologies'!$C$21,'Country-wise data'!FB137&lt;'non-R&amp;D ex_typologies'!$D$21),'non-R&amp;D ex_typologies'!$B$21,IF(AND('Country-wise data'!FB137&gt;'non-R&amp;D ex_typologies'!$C$19,'Country-wise data'!FB137&lt;'non-R&amp;D ex_typologies'!$D$19),'non-R&amp;D ex_typologies'!$B$19,'non-R&amp;D ex_typologies'!$B$20)),IF($FK137='non-R&amp;D ex_typologies'!$E$16,IF(AND('Country-wise data'!FB137&gt;'non-R&amp;D ex_typologies'!$E$21,'Country-wise data'!FB137&lt;'non-R&amp;D ex_typologies'!$F$21),'non-R&amp;D ex_typologies'!$B$21,IF(AND('Country-wise data'!FB137&gt;'non-R&amp;D ex_typologies'!$E$19,'Country-wise data'!FB137&lt;'non-R&amp;D ex_typologies'!$F$19),'non-R&amp;D ex_typologies'!$B$19,'non-R&amp;D ex_typologies'!$B$20)),IF(AND('Country-wise data'!FB137&gt;'non-R&amp;D ex_typologies'!$G$21,'Country-wise data'!FB137&lt;'non-R&amp;D ex_typologies'!$H$21),'non-R&amp;D ex_typologies'!$B$21,IF(AND('Country-wise data'!FB137&gt;'non-R&amp;D ex_typologies'!$G$19,'Country-wise data'!FB137&lt;'non-R&amp;D ex_typologies'!$H$19),'non-R&amp;D ex_typologies'!$B$19,'non-R&amp;D ex_typologies'!$B$20))))</f>
        <v>Program heavy</v>
      </c>
      <c r="FP137" t="str">
        <f>IF($FK137='non-R&amp;D ex_typologies'!$C$16,IF(AND('Country-wise data'!FC137&gt;'non-R&amp;D ex_typologies'!$C$21,'Country-wise data'!FC137&lt;'non-R&amp;D ex_typologies'!$D$21),'non-R&amp;D ex_typologies'!$B$21,IF(AND('Country-wise data'!FC137&gt;'non-R&amp;D ex_typologies'!$C$19,'Country-wise data'!FC137&lt;'non-R&amp;D ex_typologies'!$D$19),'non-R&amp;D ex_typologies'!$B$19,'non-R&amp;D ex_typologies'!$B$20)),IF($FK137='non-R&amp;D ex_typologies'!$E$16,IF(AND('Country-wise data'!FC137&gt;'non-R&amp;D ex_typologies'!$E$21,'Country-wise data'!FC137&lt;'non-R&amp;D ex_typologies'!$F$21),'non-R&amp;D ex_typologies'!$B$21,IF(AND('Country-wise data'!FC137&gt;'non-R&amp;D ex_typologies'!$E$19,'Country-wise data'!FC137&lt;'non-R&amp;D ex_typologies'!$F$19),'non-R&amp;D ex_typologies'!$B$19,'non-R&amp;D ex_typologies'!$B$20)),IF(AND('Country-wise data'!FC137&gt;'non-R&amp;D ex_typologies'!$G$21,'Country-wise data'!FC137&lt;'non-R&amp;D ex_typologies'!$H$21),'non-R&amp;D ex_typologies'!$B$21,IF(AND('Country-wise data'!FC137&gt;'non-R&amp;D ex_typologies'!$G$19,'Country-wise data'!FC137&lt;'non-R&amp;D ex_typologies'!$H$19),'non-R&amp;D ex_typologies'!$B$19,'non-R&amp;D ex_typologies'!$B$20))))</f>
        <v>Program heavy</v>
      </c>
      <c r="FQ137" t="str">
        <f>IF($FK137='non-R&amp;D ex_typologies'!$C$16,IF(AND('Country-wise data'!FD137&gt;'non-R&amp;D ex_typologies'!$C$21,'Country-wise data'!FD137&lt;'non-R&amp;D ex_typologies'!$D$21),'non-R&amp;D ex_typologies'!$B$21,IF(AND('Country-wise data'!FD137&gt;'non-R&amp;D ex_typologies'!$C$19,'Country-wise data'!FD137&lt;'non-R&amp;D ex_typologies'!$D$19),'non-R&amp;D ex_typologies'!$B$19,'non-R&amp;D ex_typologies'!$B$20)),IF($FK137='non-R&amp;D ex_typologies'!$E$16,IF(AND('Country-wise data'!FD137&gt;'non-R&amp;D ex_typologies'!$E$21,'Country-wise data'!FD137&lt;'non-R&amp;D ex_typologies'!$F$21),'non-R&amp;D ex_typologies'!$B$21,IF(AND('Country-wise data'!FD137&gt;'non-R&amp;D ex_typologies'!$E$19,'Country-wise data'!FD137&lt;'non-R&amp;D ex_typologies'!$F$19),'non-R&amp;D ex_typologies'!$B$19,'non-R&amp;D ex_typologies'!$B$20)),IF(AND('Country-wise data'!FD137&gt;'non-R&amp;D ex_typologies'!$G$21,'Country-wise data'!FD137&lt;'non-R&amp;D ex_typologies'!$H$21),'non-R&amp;D ex_typologies'!$B$21,IF(AND('Country-wise data'!FD137&gt;'non-R&amp;D ex_typologies'!$G$19,'Country-wise data'!FD137&lt;'non-R&amp;D ex_typologies'!$H$19),'non-R&amp;D ex_typologies'!$B$19,'non-R&amp;D ex_typologies'!$B$20))))</f>
        <v>Program heavy</v>
      </c>
      <c r="FR137" t="str">
        <f>IF($FK137='non-R&amp;D ex_typologies'!$C$16,IF(AND('Country-wise data'!FE137&gt;'non-R&amp;D ex_typologies'!$C$21,'Country-wise data'!FE137&lt;'non-R&amp;D ex_typologies'!$D$21),'non-R&amp;D ex_typologies'!$B$21,IF(AND('Country-wise data'!FE137&gt;'non-R&amp;D ex_typologies'!$C$19,'Country-wise data'!FE137&lt;'non-R&amp;D ex_typologies'!$D$19),'non-R&amp;D ex_typologies'!$B$19,'non-R&amp;D ex_typologies'!$B$20)),IF($FK137='non-R&amp;D ex_typologies'!$E$16,IF(AND('Country-wise data'!FE137&gt;'non-R&amp;D ex_typologies'!$E$21,'Country-wise data'!FE137&lt;'non-R&amp;D ex_typologies'!$F$21),'non-R&amp;D ex_typologies'!$B$21,IF(AND('Country-wise data'!FE137&gt;'non-R&amp;D ex_typologies'!$E$19,'Country-wise data'!FE137&lt;'non-R&amp;D ex_typologies'!$F$19),'non-R&amp;D ex_typologies'!$B$19,'non-R&amp;D ex_typologies'!$B$20)),IF(AND('Country-wise data'!FE137&gt;'non-R&amp;D ex_typologies'!$G$21,'Country-wise data'!FE137&lt;'non-R&amp;D ex_typologies'!$H$21),'non-R&amp;D ex_typologies'!$B$21,IF(AND('Country-wise data'!FE137&gt;'non-R&amp;D ex_typologies'!$G$19,'Country-wise data'!FE137&lt;'non-R&amp;D ex_typologies'!$H$19),'non-R&amp;D ex_typologies'!$B$19,'non-R&amp;D ex_typologies'!$B$20))))</f>
        <v>Program heavy</v>
      </c>
      <c r="FS137" t="str">
        <f>IF($FK137='non-R&amp;D ex_typologies'!$C$16,IF(AND('Country-wise data'!FF137&gt;'non-R&amp;D ex_typologies'!$C$21,'Country-wise data'!FF137&lt;'non-R&amp;D ex_typologies'!$D$21),'non-R&amp;D ex_typologies'!$B$21,IF(AND('Country-wise data'!FF137&gt;'non-R&amp;D ex_typologies'!$C$19,'Country-wise data'!FF137&lt;'non-R&amp;D ex_typologies'!$D$19),'non-R&amp;D ex_typologies'!$B$19,'non-R&amp;D ex_typologies'!$B$20)),IF($FK137='non-R&amp;D ex_typologies'!$E$16,IF(AND('Country-wise data'!FF137&gt;'non-R&amp;D ex_typologies'!$E$21,'Country-wise data'!FF137&lt;'non-R&amp;D ex_typologies'!$F$21),'non-R&amp;D ex_typologies'!$B$21,IF(AND('Country-wise data'!FF137&gt;'non-R&amp;D ex_typologies'!$E$19,'Country-wise data'!FF137&lt;'non-R&amp;D ex_typologies'!$F$19),'non-R&amp;D ex_typologies'!$B$19,'non-R&amp;D ex_typologies'!$B$20)),IF(AND('Country-wise data'!FF137&gt;'non-R&amp;D ex_typologies'!$G$21,'Country-wise data'!FF137&lt;'non-R&amp;D ex_typologies'!$H$21),'non-R&amp;D ex_typologies'!$B$21,IF(AND('Country-wise data'!FF137&gt;'non-R&amp;D ex_typologies'!$G$19,'Country-wise data'!FF137&lt;'non-R&amp;D ex_typologies'!$H$19),'non-R&amp;D ex_typologies'!$B$19,'non-R&amp;D ex_typologies'!$B$20))))</f>
        <v>Program heavy</v>
      </c>
      <c r="FT137" t="str">
        <f>IF($FK137='non-R&amp;D ex_typologies'!$C$16,IF(AND('Country-wise data'!FG137&gt;'non-R&amp;D ex_typologies'!$C$21,'Country-wise data'!FG137&lt;'non-R&amp;D ex_typologies'!$D$21),'non-R&amp;D ex_typologies'!$B$21,IF(AND('Country-wise data'!FG137&gt;'non-R&amp;D ex_typologies'!$C$19,'Country-wise data'!FG137&lt;'non-R&amp;D ex_typologies'!$D$19),'non-R&amp;D ex_typologies'!$B$19,'non-R&amp;D ex_typologies'!$B$20)),IF($FK137='non-R&amp;D ex_typologies'!$E$16,IF(AND('Country-wise data'!FG137&gt;'non-R&amp;D ex_typologies'!$E$21,'Country-wise data'!FG137&lt;'non-R&amp;D ex_typologies'!$F$21),'non-R&amp;D ex_typologies'!$B$21,IF(AND('Country-wise data'!FG137&gt;'non-R&amp;D ex_typologies'!$E$19,'Country-wise data'!FG137&lt;'non-R&amp;D ex_typologies'!$F$19),'non-R&amp;D ex_typologies'!$B$19,'non-R&amp;D ex_typologies'!$B$20)),IF(AND('Country-wise data'!FG137&gt;'non-R&amp;D ex_typologies'!$G$21,'Country-wise data'!FG137&lt;'non-R&amp;D ex_typologies'!$H$21),'non-R&amp;D ex_typologies'!$B$21,IF(AND('Country-wise data'!FG137&gt;'non-R&amp;D ex_typologies'!$G$19,'Country-wise data'!FG137&lt;'non-R&amp;D ex_typologies'!$H$19),'non-R&amp;D ex_typologies'!$B$19,'non-R&amp;D ex_typologies'!$B$20))))</f>
        <v>Program heavy</v>
      </c>
      <c r="FU137" t="str">
        <f>IF($FK137='non-R&amp;D ex_typologies'!$C$16,IF(AND('Country-wise data'!FH137&gt;'non-R&amp;D ex_typologies'!$C$21,'Country-wise data'!FH137&lt;'non-R&amp;D ex_typologies'!$D$21),'non-R&amp;D ex_typologies'!$B$21,IF(AND('Country-wise data'!FH137&gt;'non-R&amp;D ex_typologies'!$C$19,'Country-wise data'!FH137&lt;'non-R&amp;D ex_typologies'!$D$19),'non-R&amp;D ex_typologies'!$B$19,'non-R&amp;D ex_typologies'!$B$20)),IF($FK137='non-R&amp;D ex_typologies'!$E$16,IF(AND('Country-wise data'!FH137&gt;'non-R&amp;D ex_typologies'!$E$21,'Country-wise data'!FH137&lt;'non-R&amp;D ex_typologies'!$F$21),'non-R&amp;D ex_typologies'!$B$21,IF(AND('Country-wise data'!FH137&gt;'non-R&amp;D ex_typologies'!$E$19,'Country-wise data'!FH137&lt;'non-R&amp;D ex_typologies'!$F$19),'non-R&amp;D ex_typologies'!$B$19,'non-R&amp;D ex_typologies'!$B$20)),IF(AND('Country-wise data'!FH137&gt;'non-R&amp;D ex_typologies'!$G$21,'Country-wise data'!FH137&lt;'non-R&amp;D ex_typologies'!$H$21),'non-R&amp;D ex_typologies'!$B$21,IF(AND('Country-wise data'!FH137&gt;'non-R&amp;D ex_typologies'!$G$19,'Country-wise data'!FH137&lt;'non-R&amp;D ex_typologies'!$H$19),'non-R&amp;D ex_typologies'!$B$19,'non-R&amp;D ex_typologies'!$B$20))))</f>
        <v>Program heavy</v>
      </c>
    </row>
    <row r="138" spans="2:177" x14ac:dyDescent="0.35">
      <c r="B138" t="s">
        <v>327</v>
      </c>
      <c r="C138" t="s">
        <v>328</v>
      </c>
      <c r="D138" t="s">
        <v>385</v>
      </c>
      <c r="E138" t="s">
        <v>26</v>
      </c>
      <c r="F138" t="s">
        <v>369</v>
      </c>
      <c r="G138" s="55">
        <f>Assumptions!$C$13</f>
        <v>1.1000000000000001</v>
      </c>
      <c r="H138">
        <f>SUMIFS(FAOstat!M:M,FAOstat!$B:$B,'Country-wise data'!$B138)*G138</f>
        <v>175.17500000000001</v>
      </c>
      <c r="I138">
        <f>IF(SUMIFS(FAOstat!N:N,FAOstat!$B:$B,'Country-wise data'!$B138)=0,H138*(1+Assumptions!$C$9),SUMIFS(FAOstat!N:N,FAOstat!$B:$B,'Country-wise data'!$B138)*$G138)</f>
        <v>144.78200000000001</v>
      </c>
      <c r="J138">
        <f>IF(SUMIFS(FAOstat!O:O,FAOstat!$B:$B,'Country-wise data'!$B138)=0,I138*(1+Assumptions!$C$9),SUMIFS(FAOstat!O:O,FAOstat!$B:$B,'Country-wise data'!$B138)*$G138)</f>
        <v>158.59800000000001</v>
      </c>
      <c r="K138">
        <f>IF(SUMIFS(FAOstat!P:P,FAOstat!$B:$B,'Country-wise data'!$B138)=0,J138*(1+Assumptions!$C$9),SUMIFS(FAOstat!P:P,FAOstat!$B:$B,'Country-wise data'!$B138)*$G138)</f>
        <v>224.70800000000006</v>
      </c>
      <c r="L138">
        <f>IF(SUMIFS(FAOstat!Q:Q,FAOstat!$B:$B,'Country-wise data'!$B138)=0,K138*(1+Assumptions!$C$9),SUMIFS(FAOstat!Q:Q,FAOstat!$B:$B,'Country-wise data'!$B138)*$G138)</f>
        <v>261.041</v>
      </c>
      <c r="M138">
        <f>IF(SUMIFS(FAOstat!R:R,FAOstat!$B:$B,'Country-wise data'!$B138)=0,L138*(1+Assumptions!$C$9),SUMIFS(FAOstat!R:R,FAOstat!$B:$B,'Country-wise data'!$B138)*$G138)</f>
        <v>217.40400000000002</v>
      </c>
      <c r="N138">
        <f>IF(SUMIFS(FAOstat!S:S,FAOstat!$B:$B,'Country-wise data'!$B138)=0,M138*(1+Assumptions!$C$9),SUMIFS(FAOstat!S:S,FAOstat!$B:$B,'Country-wise data'!$B138)*$G138)</f>
        <v>259.65500000000003</v>
      </c>
      <c r="O138">
        <f>IF(SUMIFS(FAOstat!T:T,FAOstat!$B:$B,'Country-wise data'!$B138)=0,N138*(1+Assumptions!$C$9),SUMIFS(FAOstat!T:T,FAOstat!$B:$B,'Country-wise data'!$B138)*$G138)</f>
        <v>264.84810000000004</v>
      </c>
      <c r="P138">
        <f>IF(SUMIFS(FAOstat!U:U,FAOstat!$B:$B,'Country-wise data'!$B138)=0,O138*(1+Assumptions!$C$9),SUMIFS(FAOstat!U:U,FAOstat!$B:$B,'Country-wise data'!$B138)*$G138)</f>
        <v>270.14506200000005</v>
      </c>
      <c r="Q138">
        <f>IF(SUMIFS(FAOstat!V:V,FAOstat!$B:$B,'Country-wise data'!$B138)=0,P138*(1+Assumptions!$C$9),SUMIFS(FAOstat!V:V,FAOstat!$B:$B,'Country-wise data'!$B138)*$G138)</f>
        <v>275.54796324000006</v>
      </c>
      <c r="R138" s="36">
        <f t="shared" si="148"/>
        <v>5.1618801556950089E-2</v>
      </c>
      <c r="S138">
        <f>SUMIFS(FAOstat!CE:CE,FAOstat!$B:$B,'Country-wise data'!$B138)</f>
        <v>4799.9489659999999</v>
      </c>
      <c r="T138">
        <f>SUMIFS(FAOstat!CF:CF,FAOstat!$B:$B,'Country-wise data'!$B138)</f>
        <v>5619.3728499999997</v>
      </c>
      <c r="U138">
        <f>SUMIFS(FAOstat!CG:CG,FAOstat!$B:$B,'Country-wise data'!$B138)</f>
        <v>6417.6121460000004</v>
      </c>
      <c r="V138">
        <f>SUMIFS(FAOstat!CH:CH,FAOstat!$B:$B,'Country-wise data'!$B138)</f>
        <v>6441.0772870000001</v>
      </c>
      <c r="W138">
        <f>SUMIFS(FAOstat!CI:CI,FAOstat!$B:$B,'Country-wise data'!$B138)</f>
        <v>6950.2798140000004</v>
      </c>
      <c r="X138">
        <f>SUMIFS(FAOstat!CJ:CJ,FAOstat!$B:$B,'Country-wise data'!$B138)</f>
        <v>5962.142707</v>
      </c>
      <c r="Y138">
        <f>SUMIFS(FAOstat!CK:CK,FAOstat!$B:$B,'Country-wise data'!$B138)</f>
        <v>5943.1971640000002</v>
      </c>
      <c r="Z138">
        <f>SUMIFS(FAOstat!CL:CL,FAOstat!$B:$B,'Country-wise data'!$B138)</f>
        <v>6767.3179730000002</v>
      </c>
      <c r="AA138">
        <f>SUMIFS(FAOstat!CM:CM,FAOstat!$B:$B,'Country-wise data'!$B138)</f>
        <v>6525.7024680000004</v>
      </c>
      <c r="AB138">
        <f>SUMIFS(FAOstat!CN:CN,FAOstat!$B:$B,'Country-wise data'!$B138)</f>
        <v>6656.2165173600006</v>
      </c>
      <c r="AC138" s="53">
        <f>IFERROR(INDEX('ASTI data (new)'!$AF$6:$AL$130,MATCH('Country-wise data'!$B138,'ASTI data (new)'!$C$6:$C$130,),MATCH('Country-wise data'!AC$3,'ASTI data (new)'!$AF$5:$AL$5,)),(INDEX(Assumptions!$G$154:$P$345,MATCH('Country-wise data'!$B138,Assumptions!$B$154:$B$344,),MATCH('Country-wise data'!AC$3,Assumptions!$G$153:$P$153,))*S138))</f>
        <v>35.950736328863194</v>
      </c>
      <c r="AD138" s="53">
        <f>IFERROR(INDEX('ASTI data (new)'!$AF$6:$AL$130,MATCH('Country-wise data'!$B138,'ASTI data (new)'!$C$6:$C$130,),MATCH('Country-wise data'!AD$3,'ASTI data (new)'!$AF$5:$AL$5,)),(INDEX(Assumptions!$G$154:$P$345,MATCH('Country-wise data'!$B138,Assumptions!$B$154:$B$344,),MATCH('Country-wise data'!AD$3,Assumptions!$G$153:$P$153,))*T138))</f>
        <v>39.047010464479619</v>
      </c>
      <c r="AE138" s="53">
        <f>IFERROR(INDEX('ASTI data (new)'!$AF$6:$AL$130,MATCH('Country-wise data'!$B138,'ASTI data (new)'!$C$6:$C$130,),MATCH('Country-wise data'!AE$3,'ASTI data (new)'!$AF$5:$AL$5,)),(INDEX(Assumptions!$G$154:$P$345,MATCH('Country-wise data'!$B138,Assumptions!$B$154:$B$344,),MATCH('Country-wise data'!AE$3,Assumptions!$G$153:$P$153,))*U138))</f>
        <v>37.903603334106286</v>
      </c>
      <c r="AF138" s="53">
        <f>IFERROR(INDEX('ASTI data (new)'!$AF$6:$AL$130,MATCH('Country-wise data'!$B138,'ASTI data (new)'!$C$6:$C$130,),MATCH('Country-wise data'!AF$3,'ASTI data (new)'!$AF$5:$AL$5,)),(INDEX(Assumptions!$G$154:$P$345,MATCH('Country-wise data'!$B138,Assumptions!$B$154:$B$344,),MATCH('Country-wise data'!AF$3,Assumptions!$G$153:$P$153,))*V138))</f>
        <v>44.559748235467907</v>
      </c>
      <c r="AG138" s="53">
        <f>IFERROR(INDEX('ASTI data (new)'!$AF$6:$AL$130,MATCH('Country-wise data'!$B138,'ASTI data (new)'!$C$6:$C$130,),MATCH('Country-wise data'!AG$3,'ASTI data (new)'!$AF$5:$AL$5,)),(INDEX(Assumptions!$G$154:$P$345,MATCH('Country-wise data'!$B138,Assumptions!$B$154:$B$344,),MATCH('Country-wise data'!AG$3,Assumptions!$G$153:$P$153,))*W138))</f>
        <v>56.261154060770572</v>
      </c>
      <c r="AH138" s="53">
        <f>IFERROR(INDEX('ASTI data (new)'!$AF$6:$AL$130,MATCH('Country-wise data'!$B138,'ASTI data (new)'!$C$6:$C$130,),MATCH('Country-wise data'!AH$3,'ASTI data (new)'!$AF$5:$AL$5,)),(INDEX(Assumptions!$G$154:$P$345,MATCH('Country-wise data'!$B138,Assumptions!$B$154:$B$344,),MATCH('Country-wise data'!AH$3,Assumptions!$G$153:$P$153,))*X138))</f>
        <v>61.859604114320263</v>
      </c>
      <c r="AI138" s="53">
        <f>IFERROR(INDEX('ASTI data (new)'!$AF$6:$AL$130,MATCH('Country-wise data'!$B138,'ASTI data (new)'!$C$6:$C$130,),MATCH('Country-wise data'!AI$3,'ASTI data (new)'!$AF$5:$AL$5,)),(INDEX(Assumptions!$G$154:$P$345,MATCH('Country-wise data'!$B138,Assumptions!$B$154:$B$344,),MATCH('Country-wise data'!AI$3,Assumptions!$G$153:$P$153,))*Y138))</f>
        <v>40.904773279996434</v>
      </c>
      <c r="AJ138" s="53">
        <f t="shared" ref="AJ138:AL138" si="193">IFERROR((1+($AI138/$AF138)^(1/3)-1)*AI138,0)</f>
        <v>39.754327427347015</v>
      </c>
      <c r="AK138" s="53">
        <f t="shared" si="193"/>
        <v>38.636237839107586</v>
      </c>
      <c r="AL138" s="53">
        <f t="shared" si="193"/>
        <v>37.549594496050247</v>
      </c>
      <c r="AM138" s="55" cm="1">
        <f t="array" ref="AM138">INDEX('non-R&amp;D ex_typologies'!$J$8:$J$10,MATCH('Country-wise data'!FL138,'non-R&amp;D ex_typologies'!$F$8:$F$10,),)*'Country-wise data'!AC138</f>
        <v>45.312404580943003</v>
      </c>
      <c r="AN138" s="55" cm="1">
        <f t="array" ref="AN138">INDEX('non-R&amp;D ex_typologies'!$J$8:$J$10,MATCH('Country-wise data'!FM138,'non-R&amp;D ex_typologies'!$F$8:$F$10,),)*'Country-wise data'!AD138</f>
        <v>49.214956813619281</v>
      </c>
      <c r="AO138" s="55" cm="1">
        <f t="array" ref="AO138">INDEX('non-R&amp;D ex_typologies'!$J$8:$J$10,MATCH('Country-wise data'!FN138,'non-R&amp;D ex_typologies'!$F$8:$F$10,),)*'Country-wise data'!AE138</f>
        <v>47.773803396947386</v>
      </c>
      <c r="AP138" s="55" cm="1">
        <f t="array" ref="AP138">INDEX('non-R&amp;D ex_typologies'!$J$8:$J$10,MATCH('Country-wise data'!FO138,'non-R&amp;D ex_typologies'!$F$8:$F$10,),)*'Country-wise data'!AF138</f>
        <v>56.163226299468946</v>
      </c>
      <c r="AQ138" s="55" cm="1">
        <f t="array" ref="AQ138">INDEX('non-R&amp;D ex_typologies'!$J$8:$J$10,MATCH('Country-wise data'!FP138,'non-R&amp;D ex_typologies'!$F$8:$F$10,),)*'Country-wise data'!AG138</f>
        <v>70.911709614850423</v>
      </c>
      <c r="AR138" s="55" cm="1">
        <f t="array" ref="AR138">INDEX('non-R&amp;D ex_typologies'!$J$8:$J$10,MATCH('Country-wise data'!FQ138,'non-R&amp;D ex_typologies'!$F$8:$F$10,),)*'Country-wise data'!AH138</f>
        <v>77.968011091740578</v>
      </c>
      <c r="AS138" s="55" cm="1">
        <f t="array" ref="AS138">INDEX('non-R&amp;D ex_typologies'!$J$8:$J$10,MATCH('Country-wise data'!FR138,'non-R&amp;D ex_typologies'!$F$8:$F$10,),)*'Country-wise data'!AI138</f>
        <v>51.556486053579398</v>
      </c>
      <c r="AT138" s="55" cm="1">
        <f t="array" ref="AT138">INDEX('non-R&amp;D ex_typologies'!$J$8:$J$10,MATCH('Country-wise data'!FS138,'non-R&amp;D ex_typologies'!$F$8:$F$10,),)*'Country-wise data'!AJ138</f>
        <v>50.10646101245483</v>
      </c>
      <c r="AU138" s="55" cm="1">
        <f t="array" ref="AU138">INDEX('non-R&amp;D ex_typologies'!$J$8:$J$10,MATCH('Country-wise data'!FT138,'non-R&amp;D ex_typologies'!$F$8:$F$10,),)*'Country-wise data'!AK138</f>
        <v>48.697217893855061</v>
      </c>
      <c r="AV138" s="55" cm="1">
        <f t="array" ref="AV138">INDEX('non-R&amp;D ex_typologies'!$J$8:$J$10,MATCH('Country-wise data'!FU138,'non-R&amp;D ex_typologies'!$F$8:$F$10,),)*'Country-wise data'!AL138</f>
        <v>47.327609707102255</v>
      </c>
      <c r="AW138">
        <f t="shared" si="150"/>
        <v>977.45867604507043</v>
      </c>
      <c r="AX138" s="53">
        <f>INDEX('GDP deflators'!$AB$3:$AK$155,MATCH('Country-wise data'!$B138,'GDP deflators'!$B$3:$B$155,),MATCH('Country-wise data'!AX$3,'GDP deflators'!$D$2:$M$2,))</f>
        <v>66.888094536601926</v>
      </c>
      <c r="AY138" s="53">
        <f>INDEX('GDP deflators'!$AB$3:$AK$155,MATCH('Country-wise data'!$B138,'GDP deflators'!$B$3:$B$155,),MATCH('Country-wise data'!AY$3,'GDP deflators'!$D$2:$M$2,))</f>
        <v>73.169993941217243</v>
      </c>
      <c r="AZ138" s="53">
        <f>INDEX('GDP deflators'!$AB$3:$AK$155,MATCH('Country-wise data'!$B138,'GDP deflators'!$B$3:$B$155,),MATCH('Country-wise data'!AZ$3,'GDP deflators'!$D$2:$M$2,))</f>
        <v>75.977859975585801</v>
      </c>
      <c r="BA138" s="53">
        <f>INDEX('GDP deflators'!$AB$3:$AK$155,MATCH('Country-wise data'!$B138,'GDP deflators'!$B$3:$B$155,),MATCH('Country-wise data'!BA$3,'GDP deflators'!$D$2:$M$2,))</f>
        <v>78.703114261743167</v>
      </c>
      <c r="BB138" s="53">
        <f>INDEX('GDP deflators'!$AB$3:$AK$155,MATCH('Country-wise data'!$B138,'GDP deflators'!$B$3:$B$155,),MATCH('Country-wise data'!BB$3,'GDP deflators'!$D$2:$M$2,))</f>
        <v>82.72193714974469</v>
      </c>
      <c r="BC138" s="53">
        <f>INDEX('GDP deflators'!$AB$3:$AK$155,MATCH('Country-wise data'!$B138,'GDP deflators'!$B$3:$B$155,),MATCH('Country-wise data'!BC$3,'GDP deflators'!$D$2:$M$2,))</f>
        <v>87.013435324726302</v>
      </c>
      <c r="BD138" s="53">
        <f>INDEX('GDP deflators'!$AB$3:$AK$155,MATCH('Country-wise data'!$B138,'GDP deflators'!$B$3:$B$155,),MATCH('Country-wise data'!BD$3,'GDP deflators'!$D$2:$M$2,))</f>
        <v>91.173547921206335</v>
      </c>
      <c r="BE138" s="53">
        <f>INDEX('GDP deflators'!$AB$3:$AK$155,MATCH('Country-wise data'!$B138,'GDP deflators'!$B$3:$B$155,),MATCH('Country-wise data'!BE$3,'GDP deflators'!$D$2:$M$2,))</f>
        <v>95.482249563001503</v>
      </c>
      <c r="BF138" s="53">
        <f>INDEX('GDP deflators'!$AB$3:$AK$155,MATCH('Country-wise data'!$B138,'GDP deflators'!$B$3:$B$155,),MATCH('Country-wise data'!BF$3,'GDP deflators'!$D$2:$M$2,))</f>
        <v>99.385541409554634</v>
      </c>
      <c r="BG138" s="53">
        <f>INDEX('GDP deflators'!$AB$3:$AK$155,MATCH('Country-wise data'!$B138,'GDP deflators'!$B$3:$B$155,),MATCH('Country-wise data'!BG$3,'GDP deflators'!$D$2:$M$2,))</f>
        <v>100</v>
      </c>
      <c r="BH138" cm="1">
        <f t="array" ref="BH138">H138/(INDEX($AX138:$BG138,,MATCH(BH$3,$AX$3:$BG$3,))/100)</f>
        <v>261.89264504185007</v>
      </c>
      <c r="BI138" cm="1">
        <f t="array" ref="BI138">I138/(INDEX($AX138:$BG138,,MATCH(BI$3,$AX$3:$BG$3,))/100)</f>
        <v>197.87072842497963</v>
      </c>
      <c r="BJ138" cm="1">
        <f t="array" ref="BJ138">J138/(INDEX($AX138:$BG138,,MATCH(BJ$3,$AX$3:$BG$3,))/100)</f>
        <v>208.74238896826364</v>
      </c>
      <c r="BK138" cm="1">
        <f t="array" ref="BK138">K138/(INDEX($AX138:$BG138,,MATCH(BK$3,$AX$3:$BG$3,))/100)</f>
        <v>285.5134794954721</v>
      </c>
      <c r="BL138" cm="1">
        <f t="array" ref="BL138">L138/(INDEX($AX138:$BG138,,MATCH(BL$3,$AX$3:$BG$3,))/100)</f>
        <v>315.56441857431241</v>
      </c>
      <c r="BM138" cm="1">
        <f t="array" ref="BM138">M138/(INDEX($AX138:$BG138,,MATCH(BM$3,$AX$3:$BG$3,))/100)</f>
        <v>249.85107091642558</v>
      </c>
      <c r="BN138" cm="1">
        <f t="array" ref="BN138">N138/(INDEX($AX138:$BG138,,MATCH(BN$3,$AX$3:$BG$3,))/100)</f>
        <v>284.79203225084331</v>
      </c>
      <c r="BO138" cm="1">
        <f t="array" ref="BO138">O138/(INDEX($AX138:$BG138,,MATCH(BO$3,$AX$3:$BG$3,))/100)</f>
        <v>277.37940948411239</v>
      </c>
      <c r="BP138" cm="1">
        <f t="array" ref="BP138">P138/(INDEX($AX138:$BG138,,MATCH(BP$3,$AX$3:$BG$3,))/100)</f>
        <v>271.81525417944658</v>
      </c>
      <c r="BQ138" cm="1">
        <f t="array" ref="BQ138">Q138/(INDEX($AX138:$BG138,,MATCH(BQ$3,$AX$3:$BG$3,))/100)</f>
        <v>275.54796324000006</v>
      </c>
      <c r="BS138" cm="1">
        <f t="array" ref="BS138">S138/(INDEX($AX138:$BG138,,MATCH(BS$3,$AX$3:$BG$3,))/100)</f>
        <v>7176.0886586078677</v>
      </c>
      <c r="BT138" cm="1">
        <f t="array" ref="BT138">T138/(INDEX($AX138:$BG138,,MATCH(BT$3,$AX$3:$BG$3,))/100)</f>
        <v>7679.8869964571122</v>
      </c>
      <c r="BU138" cm="1">
        <f t="array" ref="BU138">U138/(INDEX($AX138:$BG138,,MATCH(BU$3,$AX$3:$BG$3,))/100)</f>
        <v>8446.6871639477486</v>
      </c>
      <c r="BV138" cm="1">
        <f t="array" ref="BV138">V138/(INDEX($AX138:$BG138,,MATCH(BV$3,$AX$3:$BG$3,))/100)</f>
        <v>8184.0183167071273</v>
      </c>
      <c r="BW138" cm="1">
        <f t="array" ref="BW138">W138/(INDEX($AX138:$BG138,,MATCH(BW$3,$AX$3:$BG$3,))/100)</f>
        <v>8401.9790317754323</v>
      </c>
      <c r="BX138" cm="1">
        <f t="array" ref="BX138">X138/(INDEX($AX138:$BG138,,MATCH(BX$3,$AX$3:$BG$3,))/100)</f>
        <v>6851.9794497824623</v>
      </c>
      <c r="BY138" cm="1">
        <f t="array" ref="BY138">Y138/(INDEX($AX138:$BG138,,MATCH(BY$3,$AX$3:$BG$3,))/100)</f>
        <v>6518.5542292773425</v>
      </c>
      <c r="BZ138" cm="1">
        <f t="array" ref="BZ138">Z138/(INDEX($AX138:$BG138,,MATCH(BZ$3,$AX$3:$BG$3,))/100)</f>
        <v>7087.5141756424164</v>
      </c>
      <c r="CA138" cm="1">
        <f t="array" ref="CA138">AA138/(INDEX($AX138:$BG138,,MATCH(CA$3,$AX$3:$BG$3,))/100)</f>
        <v>6566.0481146935108</v>
      </c>
      <c r="CB138" cm="1">
        <f t="array" ref="CB138">AB138/(INDEX($AX138:$BG138,,MATCH(CB$3,$AX$3:$BG$3,))/100)</f>
        <v>6656.2165173600006</v>
      </c>
      <c r="CC138" cm="1">
        <f t="array" ref="CC138">AC138/(INDEX($AX138:$BG138,,MATCH(CC$3,$AX$3:$BG$3,))/100)</f>
        <v>53.747586290099115</v>
      </c>
      <c r="CD138" cm="1">
        <f t="array" ref="CD138">AD138/(INDEX($AX138:$BG138,,MATCH(CD$3,$AX$3:$BG$3,))/100)</f>
        <v>53.364785701429625</v>
      </c>
      <c r="CE138" cm="1">
        <f t="array" ref="CE138">AE138/(INDEX($AX138:$BG138,,MATCH(CE$3,$AX$3:$BG$3,))/100)</f>
        <v>49.887695371106751</v>
      </c>
      <c r="CF138" cm="1">
        <f t="array" ref="CF138">AF138/(INDEX($AX138:$BG138,,MATCH(CF$3,$AX$3:$BG$3,))/100)</f>
        <v>56.617515905756193</v>
      </c>
      <c r="CG138" cm="1">
        <f t="array" ref="CG138">AG138/(INDEX($AX138:$BG138,,MATCH(CG$3,$AX$3:$BG$3,))/100)</f>
        <v>68.012374950704611</v>
      </c>
      <c r="CH138" cm="1">
        <f t="array" ref="CH138">AH138/(INDEX($AX138:$BG138,,MATCH(CH$3,$AX$3:$BG$3,))/100)</f>
        <v>71.092014564723016</v>
      </c>
      <c r="CI138" cm="1">
        <f t="array" ref="CI138">AI138/(INDEX($AX138:$BG138,,MATCH(CI$3,$AX$3:$BG$3,))/100)</f>
        <v>44.864737868210419</v>
      </c>
      <c r="CJ138" cm="1">
        <f t="array" ref="CJ138">AJ138/(INDEX($AX138:$BG138,,MATCH(CJ$3,$AX$3:$BG$3,))/100)</f>
        <v>41.635306676678319</v>
      </c>
      <c r="CK138" cm="1">
        <f t="array" ref="CK138">AK138/(INDEX($AX138:$BG138,,MATCH(CK$3,$AX$3:$BG$3,))/100)</f>
        <v>38.875109287670703</v>
      </c>
      <c r="CL138" cm="1">
        <f t="array" ref="CL138">AL138/(INDEX($AX138:$BG138,,MATCH(CL$3,$AX$3:$BG$3,))/100)</f>
        <v>37.549594496050247</v>
      </c>
      <c r="CM138" cm="1">
        <f t="array" ref="CM138">AM138/(INDEX($AX138:$BG138,,MATCH(CM$3,$AX$3:$BG$3,))/100)</f>
        <v>67.743602048863181</v>
      </c>
      <c r="CN138" cm="1">
        <f t="array" ref="CN138">AN138/(INDEX($AX138:$BG138,,MATCH(CN$3,$AX$3:$BG$3,))/100)</f>
        <v>67.261119159251578</v>
      </c>
      <c r="CO138" cm="1">
        <f t="array" ref="CO138">AO138/(INDEX($AX138:$BG138,,MATCH(CO$3,$AX$3:$BG$3,))/100)</f>
        <v>62.87858517244193</v>
      </c>
      <c r="CP138" cm="1">
        <f t="array" ref="CP138">AP138/(INDEX($AX138:$BG138,,MATCH(CP$3,$AX$3:$BG$3,))/100)</f>
        <v>71.360869040946397</v>
      </c>
      <c r="CQ138" cm="1">
        <f t="array" ref="CQ138">AQ138/(INDEX($AX138:$BG138,,MATCH(CQ$3,$AX$3:$BG$3,))/100)</f>
        <v>85.722979971425005</v>
      </c>
      <c r="CR138" cm="1">
        <f t="array" ref="CR138">AR138/(INDEX($AX138:$BG138,,MATCH(CR$3,$AX$3:$BG$3,))/100)</f>
        <v>89.604566008422694</v>
      </c>
      <c r="CS138" cm="1">
        <f t="array" ref="CS138">AS138/(INDEX($AX138:$BG138,,MATCH(CS$3,$AX$3:$BG$3,))/100)</f>
        <v>56.547636051341726</v>
      </c>
      <c r="CT138" cm="1">
        <f t="array" ref="CT138">AT138/(INDEX($AX138:$BG138,,MATCH(CT$3,$AX$3:$BG$3,))/100)</f>
        <v>52.477252307920722</v>
      </c>
      <c r="CU138" cm="1">
        <f t="array" ref="CU138">AU138/(INDEX($AX138:$BG138,,MATCH(CU$3,$AX$3:$BG$3,))/100)</f>
        <v>48.99829210888965</v>
      </c>
      <c r="CV138" cm="1">
        <f t="array" ref="CV138">AV138/(INDEX($AX138:$BG138,,MATCH(CV$3,$AX$3:$BG$3,))/100)</f>
        <v>47.327609707102255</v>
      </c>
      <c r="CW138">
        <f t="shared" si="185"/>
        <v>1165.5692326890344</v>
      </c>
      <c r="CX138">
        <f>IFERROR(1/INDEX('exch rates'!$BC$5:$BL$268,MATCH('Country-wise data'!$B138,'exch rates'!$A$5:$A$268,),MATCH(CX$3,'exch rates'!$BC$4:$BL$4,)),1)</f>
        <v>4.5923012221804209E-4</v>
      </c>
      <c r="CY138">
        <f>IFERROR(1/INDEX('exch rates'!$BC$5:$BL$268,MATCH('Country-wise data'!$B138,'exch rates'!$A$5:$A$268,),MATCH(CY$3,'exch rates'!$BC$4:$BL$4,)),1)</f>
        <v>3.9638464973015114E-4</v>
      </c>
      <c r="CZ138">
        <f>IFERROR(1/INDEX('exch rates'!$BC$5:$BL$268,MATCH('Country-wise data'!$B138,'exch rates'!$A$5:$A$268,),MATCH(CZ$3,'exch rates'!$BC$4:$BL$4,)),1)</f>
        <v>3.9927123774615678E-4</v>
      </c>
      <c r="DA138">
        <f>IFERROR(1/INDEX('exch rates'!$BC$5:$BL$268,MATCH('Country-wise data'!$B138,'exch rates'!$A$5:$A$268,),MATCH(DA$3,'exch rates'!$BC$4:$BL$4,)),1)</f>
        <v>3.8656462655051969E-4</v>
      </c>
      <c r="DB138">
        <f>IFERROR(1/INDEX('exch rates'!$BC$5:$BL$268,MATCH('Country-wise data'!$B138,'exch rates'!$A$5:$A$268,),MATCH(DB$3,'exch rates'!$BC$4:$BL$4,)),1)</f>
        <v>3.8464671843848962E-4</v>
      </c>
      <c r="DC138">
        <f>IFERROR(1/INDEX('exch rates'!$BC$5:$BL$268,MATCH('Country-wise data'!$B138,'exch rates'!$A$5:$A$268,),MATCH(DC$3,'exch rates'!$BC$4:$BL$4,)),1)</f>
        <v>3.0858050489695956E-4</v>
      </c>
      <c r="DD138">
        <f>IFERROR(1/INDEX('exch rates'!$BC$5:$BL$268,MATCH('Country-wise data'!$B138,'exch rates'!$A$5:$A$268,),MATCH(DD$3,'exch rates'!$BC$4:$BL$4,)),1)</f>
        <v>2.9238928179278772E-4</v>
      </c>
      <c r="DE138">
        <f>IFERROR(1/INDEX('exch rates'!$BC$5:$BL$268,MATCH('Country-wise data'!$B138,'exch rates'!$A$5:$A$268,),MATCH(DE$3,'exch rates'!$BC$4:$BL$4,)),1)</f>
        <v>2.7691438502869346E-4</v>
      </c>
      <c r="DF138">
        <f>IFERROR(1/INDEX('exch rates'!$BC$5:$BL$268,MATCH('Country-wise data'!$B138,'exch rates'!$A$5:$A$268,),MATCH(DF$3,'exch rates'!$BC$4:$BL$4,)),1)</f>
        <v>2.6830734858485956E-4</v>
      </c>
      <c r="DG138">
        <f>IFERROR(1/INDEX('exch rates'!$BC$5:$BL$268,MATCH('Country-wise data'!$B138,'exch rates'!$A$5:$A$268,),MATCH(DG$3,'exch rates'!$BC$4:$BL$4,)),1)</f>
        <v>2.699748250208532E-4</v>
      </c>
      <c r="DH138" cm="1">
        <f t="array" ref="DH138">(BH138/INDEX($CX138:$DG138,,MATCH(DH$3,$CX$3:$DG$3,)))*$DG138</f>
        <v>153.96294275716411</v>
      </c>
      <c r="DI138" cm="1">
        <f t="array" ref="DI138">(BI138/INDEX($CX138:$DG138,,MATCH(DI$3,$CX$3:$DG$3,)))*$DG138</f>
        <v>134.76837541425917</v>
      </c>
      <c r="DJ138" cm="1">
        <f t="array" ref="DJ138">(BJ138/INDEX($CX138:$DG138,,MATCH(DJ$3,$CX$3:$DG$3,)))*$DG138</f>
        <v>141.14512794425374</v>
      </c>
      <c r="DK138" cm="1">
        <f t="array" ref="DK138">(BK138/INDEX($CX138:$DG138,,MATCH(DK$3,$CX$3:$DG$3,)))*$DG138</f>
        <v>199.40120324954603</v>
      </c>
      <c r="DL138" cm="1">
        <f t="array" ref="DL138">(BL138/INDEX($CX138:$DG138,,MATCH(DL$3,$CX$3:$DG$3,)))*$DG138</f>
        <v>221.48752245505261</v>
      </c>
      <c r="DM138" cm="1">
        <f t="array" ref="DM138">(BM138/INDEX($CX138:$DG138,,MATCH(DM$3,$CX$3:$DG$3,)))*$DG138</f>
        <v>218.59287311250816</v>
      </c>
      <c r="DN138" cm="1">
        <f t="array" ref="DN138">(BN138/INDEX($CX138:$DG138,,MATCH(DN$3,$CX$3:$DG$3,)))*$DG138</f>
        <v>262.95997788572544</v>
      </c>
      <c r="DO138" cm="1">
        <f t="array" ref="DO138">(BO138/INDEX($CX138:$DG138,,MATCH(DO$3,$CX$3:$DG$3,)))*$DG138</f>
        <v>270.4281958198066</v>
      </c>
      <c r="DP138" cm="1">
        <f t="array" ref="DP138">(BP138/INDEX($CX138:$DG138,,MATCH(DP$3,$CX$3:$DG$3,)))*$DG138</f>
        <v>273.50453154616207</v>
      </c>
      <c r="DQ138" cm="1">
        <f t="array" ref="DQ138">(BQ138/INDEX($CX138:$DG138,,MATCH(DQ$3,$CX$3:$DG$3,)))*$DG138</f>
        <v>275.54796324000006</v>
      </c>
      <c r="DS138" cm="1">
        <f t="array" ref="DS138">(BS138/INDEX($CX138:$DG138,,MATCH(DS$3,$CX$3:$DG$3,)))*$DG138</f>
        <v>4218.7199537009683</v>
      </c>
      <c r="DT138" cm="1">
        <f t="array" ref="DT138">(BT138/INDEX($CX138:$DG138,,MATCH(DT$3,$CX$3:$DG$3,)))*$DG138</f>
        <v>5230.7175604805534</v>
      </c>
      <c r="DU138" cm="1">
        <f t="array" ref="DU138">(BU138/INDEX($CX138:$DG138,,MATCH(DU$3,$CX$3:$DG$3,)))*$DG138</f>
        <v>5711.3878324049911</v>
      </c>
      <c r="DV138" cm="1">
        <f t="array" ref="DV138">(BV138/INDEX($CX138:$DG138,,MATCH(DV$3,$CX$3:$DG$3,)))*$DG138</f>
        <v>5715.6779520583214</v>
      </c>
      <c r="DW138" cm="1">
        <f t="array" ref="DW138">(BW138/INDEX($CX138:$DG138,,MATCH(DW$3,$CX$3:$DG$3,)))*$DG138</f>
        <v>5897.1588998365169</v>
      </c>
      <c r="DX138" cm="1">
        <f t="array" ref="DX138">(BX138/INDEX($CX138:$DG138,,MATCH(DX$3,$CX$3:$DG$3,)))*$DG138</f>
        <v>5994.7466662523075</v>
      </c>
      <c r="DY138" cm="1">
        <f t="array" ref="DY138">(BY138/INDEX($CX138:$DG138,,MATCH(DY$3,$CX$3:$DG$3,)))*$DG138</f>
        <v>6018.8442156551819</v>
      </c>
      <c r="DZ138" cm="1">
        <f t="array" ref="DZ138">(BZ138/INDEX($CX138:$DG138,,MATCH(DZ$3,$CX$3:$DG$3,)))*$DG138</f>
        <v>6909.8988815752891</v>
      </c>
      <c r="EA138" cm="1">
        <f t="array" ref="EA138">(CA138/INDEX($CX138:$DG138,,MATCH(EA$3,$CX$3:$DG$3,)))*$DG138</f>
        <v>6606.8547887059785</v>
      </c>
      <c r="EB138" cm="1">
        <f t="array" ref="EB138">(CB138/INDEX($CX138:$DG138,,MATCH(EB$3,$CX$3:$DG$3,)))*$DG138</f>
        <v>6656.2165173600006</v>
      </c>
      <c r="EC138" s="53" cm="1">
        <f t="array" ref="EC138">(CC138/INDEX($CX138:$DG138,,MATCH(EC$3,$CX$3:$DG$3,)))*$DG138</f>
        <v>31.597437759261677</v>
      </c>
      <c r="ED138" cm="1">
        <f t="array" ref="ED138">(CD138/INDEX($CX138:$DG138,,MATCH(ED$3,$CX$3:$DG$3,)))*$DG138</f>
        <v>36.346383977852881</v>
      </c>
      <c r="EE138" cm="1">
        <f t="array" ref="EE138">(CE138/INDEX($CX138:$DG138,,MATCH(EE$3,$CX$3:$DG$3,)))*$DG138</f>
        <v>33.732512024998265</v>
      </c>
      <c r="EF138" cm="1">
        <f t="array" ref="EF138">(CF138/INDEX($CX138:$DG138,,MATCH(EF$3,$CX$3:$DG$3,)))*$DG138</f>
        <v>39.541393340019646</v>
      </c>
      <c r="EG138" cm="1">
        <f t="array" ref="EG138">(CG138/INDEX($CX138:$DG138,,MATCH(EG$3,$CX$3:$DG$3,)))*$DG138</f>
        <v>47.736346487264832</v>
      </c>
      <c r="EH138" cm="1">
        <f t="array" ref="EH138">(CH138/INDEX($CX138:$DG138,,MATCH(EH$3,$CX$3:$DG$3,)))*$DG138</f>
        <v>62.197883171200139</v>
      </c>
      <c r="EI138" cm="1">
        <f t="array" ref="EI138">(CI138/INDEX($CX138:$DG138,,MATCH(EI$3,$CX$3:$DG$3,)))*$DG138</f>
        <v>41.425423262130423</v>
      </c>
      <c r="EJ138" cm="1">
        <f t="array" ref="EJ138">(CJ138/INDEX($CX138:$DG138,,MATCH(EJ$3,$CX$3:$DG$3,)))*$DG138</f>
        <v>40.591913033196413</v>
      </c>
      <c r="EK138" cm="1">
        <f t="array" ref="EK138">(CK138/INDEX($CX138:$DG138,,MATCH(EK$3,$CX$3:$DG$3,)))*$DG138</f>
        <v>39.11671030615107</v>
      </c>
      <c r="EL138" cm="1">
        <f t="array" ref="EL138">(CL138/INDEX($CX138:$DG138,,MATCH(EL$3,$CX$3:$DG$3,)))*$DG138</f>
        <v>37.549594496050247</v>
      </c>
      <c r="EM138" cm="1">
        <f t="array" ref="EM138">(CM138/INDEX($CX138:$DG138,,MATCH(EM$3,$CX$3:$DG$3,)))*$DG138</f>
        <v>39.825495377109682</v>
      </c>
      <c r="EN138" cm="1">
        <f t="array" ref="EN138">(CN138/INDEX($CX138:$DG138,,MATCH(EN$3,$CX$3:$DG$3,)))*$DG138</f>
        <v>45.811079939870957</v>
      </c>
      <c r="EO138" cm="1">
        <f t="array" ref="EO138">(CO138/INDEX($CX138:$DG138,,MATCH(EO$3,$CX$3:$DG$3,)))*$DG138</f>
        <v>42.516548713387067</v>
      </c>
      <c r="EP138" cm="1">
        <f t="array" ref="EP138">(CP138/INDEX($CX138:$DG138,,MATCH(EP$3,$CX$3:$DG$3,)))*$DG138</f>
        <v>49.838078317152281</v>
      </c>
      <c r="EQ138" cm="1">
        <f t="array" ref="EQ138">(CQ138/INDEX($CX138:$DG138,,MATCH(EQ$3,$CX$3:$DG$3,)))*$DG138</f>
        <v>60.167019263814325</v>
      </c>
      <c r="ER138" cm="1">
        <f t="array" ref="ER138">(CR138/INDEX($CX138:$DG138,,MATCH(ER$3,$CX$3:$DG$3,)))*$DG138</f>
        <v>78.394378923163657</v>
      </c>
      <c r="ES138" cm="1">
        <f t="array" ref="ES138">(CS138/INDEX($CX138:$DG138,,MATCH(ES$3,$CX$3:$DG$3,)))*$DG138</f>
        <v>52.212714688779151</v>
      </c>
      <c r="ET138" cm="1">
        <f t="array" ref="ET138">(CT138/INDEX($CX138:$DG138,,MATCH(ET$3,$CX$3:$DG$3,)))*$DG138</f>
        <v>51.162156158619361</v>
      </c>
      <c r="EU138" cm="1">
        <f t="array" ref="EU138">(CU138/INDEX($CX138:$DG138,,MATCH(EU$3,$CX$3:$DG$3,)))*$DG138</f>
        <v>49.302806681175639</v>
      </c>
      <c r="EV138" cm="1">
        <f t="array" ref="EV138">(CV138/INDEX($CX138:$DG138,,MATCH(EV$3,$CX$3:$DG$3,)))*$DG138</f>
        <v>47.327609707102255</v>
      </c>
      <c r="EW138">
        <f t="shared" si="186"/>
        <v>926.39348562829991</v>
      </c>
      <c r="EY138" s="96">
        <f t="shared" si="152"/>
        <v>7.4898163675316031E-3</v>
      </c>
      <c r="EZ138" s="96">
        <f t="shared" si="153"/>
        <v>6.9486420472134394E-3</v>
      </c>
      <c r="FA138" s="96">
        <f t="shared" si="154"/>
        <v>5.9061848039120004E-3</v>
      </c>
      <c r="FB138" s="96">
        <f t="shared" si="155"/>
        <v>6.9180583076378643E-3</v>
      </c>
      <c r="FC138" s="96">
        <f t="shared" si="156"/>
        <v>8.094804175717259E-3</v>
      </c>
      <c r="FD138" s="96">
        <f t="shared" si="157"/>
        <v>1.0375398100030795E-2</v>
      </c>
      <c r="FE138" s="96">
        <f t="shared" si="158"/>
        <v>6.8826209447956374E-3</v>
      </c>
      <c r="FF138" s="96">
        <f t="shared" si="159"/>
        <v>5.8744583283890884E-3</v>
      </c>
      <c r="FG138" s="96">
        <f t="shared" si="160"/>
        <v>5.9206251018288965E-3</v>
      </c>
      <c r="FH138" s="96">
        <f t="shared" si="161"/>
        <v>5.6412820103008349E-3</v>
      </c>
      <c r="FJ138" s="96">
        <f t="shared" si="188"/>
        <v>7356.8972654251002</v>
      </c>
      <c r="FK138" s="96" t="str">
        <f>IF(AND('Country-wise data'!FJ138&gt;'non-R&amp;D ex_typologies'!$C$17,'Country-wise data'!FJ138&lt;'non-R&amp;D ex_typologies'!$D$17),"Small",IF(AND('Country-wise data'!FJ138&gt;'non-R&amp;D ex_typologies'!$E$17,'Country-wise data'!$FJ$4&lt;'non-R&amp;D ex_typologies'!$F$17),"Medium","Large"))</f>
        <v>Medium</v>
      </c>
      <c r="FL138" t="str">
        <f>IF($FK138='non-R&amp;D ex_typologies'!$C$16,IF(AND('Country-wise data'!EY138&gt;'non-R&amp;D ex_typologies'!$C$21,'Country-wise data'!EY138&lt;'non-R&amp;D ex_typologies'!$D$21),'non-R&amp;D ex_typologies'!$B$21,IF(AND('Country-wise data'!EY138&gt;'non-R&amp;D ex_typologies'!$C$19,'Country-wise data'!EY138&lt;'non-R&amp;D ex_typologies'!$D$19),'non-R&amp;D ex_typologies'!$B$19,'non-R&amp;D ex_typologies'!$B$20)),IF($FK138='non-R&amp;D ex_typologies'!$E$16,IF(AND('Country-wise data'!EY138&gt;'non-R&amp;D ex_typologies'!$E$21,'Country-wise data'!EY138&lt;'non-R&amp;D ex_typologies'!$F$21),'non-R&amp;D ex_typologies'!$B$21,IF(AND('Country-wise data'!EY138&gt;'non-R&amp;D ex_typologies'!$E$19,'Country-wise data'!EY138&lt;'non-R&amp;D ex_typologies'!$F$19),'non-R&amp;D ex_typologies'!$B$19,'non-R&amp;D ex_typologies'!$B$20)),IF(AND('Country-wise data'!EY138&gt;'non-R&amp;D ex_typologies'!$G$21,'Country-wise data'!EY138&lt;'non-R&amp;D ex_typologies'!$H$21),'non-R&amp;D ex_typologies'!$B$21,IF(AND('Country-wise data'!EY138&gt;'non-R&amp;D ex_typologies'!$G$19,'Country-wise data'!EY138&lt;'non-R&amp;D ex_typologies'!$H$19),'non-R&amp;D ex_typologies'!$B$19,'non-R&amp;D ex_typologies'!$B$20))))</f>
        <v>Balanced</v>
      </c>
      <c r="FM138" t="str">
        <f>IF($FK138='non-R&amp;D ex_typologies'!$C$16,IF(AND('Country-wise data'!EZ138&gt;'non-R&amp;D ex_typologies'!$C$21,'Country-wise data'!EZ138&lt;'non-R&amp;D ex_typologies'!$D$21),'non-R&amp;D ex_typologies'!$B$21,IF(AND('Country-wise data'!EZ138&gt;'non-R&amp;D ex_typologies'!$C$19,'Country-wise data'!EZ138&lt;'non-R&amp;D ex_typologies'!$D$19),'non-R&amp;D ex_typologies'!$B$19,'non-R&amp;D ex_typologies'!$B$20)),IF($FK138='non-R&amp;D ex_typologies'!$E$16,IF(AND('Country-wise data'!EZ138&gt;'non-R&amp;D ex_typologies'!$E$21,'Country-wise data'!EZ138&lt;'non-R&amp;D ex_typologies'!$F$21),'non-R&amp;D ex_typologies'!$B$21,IF(AND('Country-wise data'!EZ138&gt;'non-R&amp;D ex_typologies'!$E$19,'Country-wise data'!EZ138&lt;'non-R&amp;D ex_typologies'!$F$19),'non-R&amp;D ex_typologies'!$B$19,'non-R&amp;D ex_typologies'!$B$20)),IF(AND('Country-wise data'!EZ138&gt;'non-R&amp;D ex_typologies'!$G$21,'Country-wise data'!EZ138&lt;'non-R&amp;D ex_typologies'!$H$21),'non-R&amp;D ex_typologies'!$B$21,IF(AND('Country-wise data'!EZ138&gt;'non-R&amp;D ex_typologies'!$G$19,'Country-wise data'!EZ138&lt;'non-R&amp;D ex_typologies'!$H$19),'non-R&amp;D ex_typologies'!$B$19,'non-R&amp;D ex_typologies'!$B$20))))</f>
        <v>Balanced</v>
      </c>
      <c r="FN138" t="str">
        <f>IF($FK138='non-R&amp;D ex_typologies'!$C$16,IF(AND('Country-wise data'!FA138&gt;'non-R&amp;D ex_typologies'!$C$21,'Country-wise data'!FA138&lt;'non-R&amp;D ex_typologies'!$D$21),'non-R&amp;D ex_typologies'!$B$21,IF(AND('Country-wise data'!FA138&gt;'non-R&amp;D ex_typologies'!$C$19,'Country-wise data'!FA138&lt;'non-R&amp;D ex_typologies'!$D$19),'non-R&amp;D ex_typologies'!$B$19,'non-R&amp;D ex_typologies'!$B$20)),IF($FK138='non-R&amp;D ex_typologies'!$E$16,IF(AND('Country-wise data'!FA138&gt;'non-R&amp;D ex_typologies'!$E$21,'Country-wise data'!FA138&lt;'non-R&amp;D ex_typologies'!$F$21),'non-R&amp;D ex_typologies'!$B$21,IF(AND('Country-wise data'!FA138&gt;'non-R&amp;D ex_typologies'!$E$19,'Country-wise data'!FA138&lt;'non-R&amp;D ex_typologies'!$F$19),'non-R&amp;D ex_typologies'!$B$19,'non-R&amp;D ex_typologies'!$B$20)),IF(AND('Country-wise data'!FA138&gt;'non-R&amp;D ex_typologies'!$G$21,'Country-wise data'!FA138&lt;'non-R&amp;D ex_typologies'!$H$21),'non-R&amp;D ex_typologies'!$B$21,IF(AND('Country-wise data'!FA138&gt;'non-R&amp;D ex_typologies'!$G$19,'Country-wise data'!FA138&lt;'non-R&amp;D ex_typologies'!$H$19),'non-R&amp;D ex_typologies'!$B$19,'non-R&amp;D ex_typologies'!$B$20))))</f>
        <v>Balanced</v>
      </c>
      <c r="FO138" t="str">
        <f>IF($FK138='non-R&amp;D ex_typologies'!$C$16,IF(AND('Country-wise data'!FB138&gt;'non-R&amp;D ex_typologies'!$C$21,'Country-wise data'!FB138&lt;'non-R&amp;D ex_typologies'!$D$21),'non-R&amp;D ex_typologies'!$B$21,IF(AND('Country-wise data'!FB138&gt;'non-R&amp;D ex_typologies'!$C$19,'Country-wise data'!FB138&lt;'non-R&amp;D ex_typologies'!$D$19),'non-R&amp;D ex_typologies'!$B$19,'non-R&amp;D ex_typologies'!$B$20)),IF($FK138='non-R&amp;D ex_typologies'!$E$16,IF(AND('Country-wise data'!FB138&gt;'non-R&amp;D ex_typologies'!$E$21,'Country-wise data'!FB138&lt;'non-R&amp;D ex_typologies'!$F$21),'non-R&amp;D ex_typologies'!$B$21,IF(AND('Country-wise data'!FB138&gt;'non-R&amp;D ex_typologies'!$E$19,'Country-wise data'!FB138&lt;'non-R&amp;D ex_typologies'!$F$19),'non-R&amp;D ex_typologies'!$B$19,'non-R&amp;D ex_typologies'!$B$20)),IF(AND('Country-wise data'!FB138&gt;'non-R&amp;D ex_typologies'!$G$21,'Country-wise data'!FB138&lt;'non-R&amp;D ex_typologies'!$H$21),'non-R&amp;D ex_typologies'!$B$21,IF(AND('Country-wise data'!FB138&gt;'non-R&amp;D ex_typologies'!$G$19,'Country-wise data'!FB138&lt;'non-R&amp;D ex_typologies'!$H$19),'non-R&amp;D ex_typologies'!$B$19,'non-R&amp;D ex_typologies'!$B$20))))</f>
        <v>Balanced</v>
      </c>
      <c r="FP138" t="str">
        <f>IF($FK138='non-R&amp;D ex_typologies'!$C$16,IF(AND('Country-wise data'!FC138&gt;'non-R&amp;D ex_typologies'!$C$21,'Country-wise data'!FC138&lt;'non-R&amp;D ex_typologies'!$D$21),'non-R&amp;D ex_typologies'!$B$21,IF(AND('Country-wise data'!FC138&gt;'non-R&amp;D ex_typologies'!$C$19,'Country-wise data'!FC138&lt;'non-R&amp;D ex_typologies'!$D$19),'non-R&amp;D ex_typologies'!$B$19,'non-R&amp;D ex_typologies'!$B$20)),IF($FK138='non-R&amp;D ex_typologies'!$E$16,IF(AND('Country-wise data'!FC138&gt;'non-R&amp;D ex_typologies'!$E$21,'Country-wise data'!FC138&lt;'non-R&amp;D ex_typologies'!$F$21),'non-R&amp;D ex_typologies'!$B$21,IF(AND('Country-wise data'!FC138&gt;'non-R&amp;D ex_typologies'!$E$19,'Country-wise data'!FC138&lt;'non-R&amp;D ex_typologies'!$F$19),'non-R&amp;D ex_typologies'!$B$19,'non-R&amp;D ex_typologies'!$B$20)),IF(AND('Country-wise data'!FC138&gt;'non-R&amp;D ex_typologies'!$G$21,'Country-wise data'!FC138&lt;'non-R&amp;D ex_typologies'!$H$21),'non-R&amp;D ex_typologies'!$B$21,IF(AND('Country-wise data'!FC138&gt;'non-R&amp;D ex_typologies'!$G$19,'Country-wise data'!FC138&lt;'non-R&amp;D ex_typologies'!$H$19),'non-R&amp;D ex_typologies'!$B$19,'non-R&amp;D ex_typologies'!$B$20))))</f>
        <v>Balanced</v>
      </c>
      <c r="FQ138" t="str">
        <f>IF($FK138='non-R&amp;D ex_typologies'!$C$16,IF(AND('Country-wise data'!FD138&gt;'non-R&amp;D ex_typologies'!$C$21,'Country-wise data'!FD138&lt;'non-R&amp;D ex_typologies'!$D$21),'non-R&amp;D ex_typologies'!$B$21,IF(AND('Country-wise data'!FD138&gt;'non-R&amp;D ex_typologies'!$C$19,'Country-wise data'!FD138&lt;'non-R&amp;D ex_typologies'!$D$19),'non-R&amp;D ex_typologies'!$B$19,'non-R&amp;D ex_typologies'!$B$20)),IF($FK138='non-R&amp;D ex_typologies'!$E$16,IF(AND('Country-wise data'!FD138&gt;'non-R&amp;D ex_typologies'!$E$21,'Country-wise data'!FD138&lt;'non-R&amp;D ex_typologies'!$F$21),'non-R&amp;D ex_typologies'!$B$21,IF(AND('Country-wise data'!FD138&gt;'non-R&amp;D ex_typologies'!$E$19,'Country-wise data'!FD138&lt;'non-R&amp;D ex_typologies'!$F$19),'non-R&amp;D ex_typologies'!$B$19,'non-R&amp;D ex_typologies'!$B$20)),IF(AND('Country-wise data'!FD138&gt;'non-R&amp;D ex_typologies'!$G$21,'Country-wise data'!FD138&lt;'non-R&amp;D ex_typologies'!$H$21),'non-R&amp;D ex_typologies'!$B$21,IF(AND('Country-wise data'!FD138&gt;'non-R&amp;D ex_typologies'!$G$19,'Country-wise data'!FD138&lt;'non-R&amp;D ex_typologies'!$H$19),'non-R&amp;D ex_typologies'!$B$19,'non-R&amp;D ex_typologies'!$B$20))))</f>
        <v>Balanced</v>
      </c>
      <c r="FR138" t="str">
        <f>IF($FK138='non-R&amp;D ex_typologies'!$C$16,IF(AND('Country-wise data'!FE138&gt;'non-R&amp;D ex_typologies'!$C$21,'Country-wise data'!FE138&lt;'non-R&amp;D ex_typologies'!$D$21),'non-R&amp;D ex_typologies'!$B$21,IF(AND('Country-wise data'!FE138&gt;'non-R&amp;D ex_typologies'!$C$19,'Country-wise data'!FE138&lt;'non-R&amp;D ex_typologies'!$D$19),'non-R&amp;D ex_typologies'!$B$19,'non-R&amp;D ex_typologies'!$B$20)),IF($FK138='non-R&amp;D ex_typologies'!$E$16,IF(AND('Country-wise data'!FE138&gt;'non-R&amp;D ex_typologies'!$E$21,'Country-wise data'!FE138&lt;'non-R&amp;D ex_typologies'!$F$21),'non-R&amp;D ex_typologies'!$B$21,IF(AND('Country-wise data'!FE138&gt;'non-R&amp;D ex_typologies'!$E$19,'Country-wise data'!FE138&lt;'non-R&amp;D ex_typologies'!$F$19),'non-R&amp;D ex_typologies'!$B$19,'non-R&amp;D ex_typologies'!$B$20)),IF(AND('Country-wise data'!FE138&gt;'non-R&amp;D ex_typologies'!$G$21,'Country-wise data'!FE138&lt;'non-R&amp;D ex_typologies'!$H$21),'non-R&amp;D ex_typologies'!$B$21,IF(AND('Country-wise data'!FE138&gt;'non-R&amp;D ex_typologies'!$G$19,'Country-wise data'!FE138&lt;'non-R&amp;D ex_typologies'!$H$19),'non-R&amp;D ex_typologies'!$B$19,'non-R&amp;D ex_typologies'!$B$20))))</f>
        <v>Balanced</v>
      </c>
      <c r="FS138" t="str">
        <f>IF($FK138='non-R&amp;D ex_typologies'!$C$16,IF(AND('Country-wise data'!FF138&gt;'non-R&amp;D ex_typologies'!$C$21,'Country-wise data'!FF138&lt;'non-R&amp;D ex_typologies'!$D$21),'non-R&amp;D ex_typologies'!$B$21,IF(AND('Country-wise data'!FF138&gt;'non-R&amp;D ex_typologies'!$C$19,'Country-wise data'!FF138&lt;'non-R&amp;D ex_typologies'!$D$19),'non-R&amp;D ex_typologies'!$B$19,'non-R&amp;D ex_typologies'!$B$20)),IF($FK138='non-R&amp;D ex_typologies'!$E$16,IF(AND('Country-wise data'!FF138&gt;'non-R&amp;D ex_typologies'!$E$21,'Country-wise data'!FF138&lt;'non-R&amp;D ex_typologies'!$F$21),'non-R&amp;D ex_typologies'!$B$21,IF(AND('Country-wise data'!FF138&gt;'non-R&amp;D ex_typologies'!$E$19,'Country-wise data'!FF138&lt;'non-R&amp;D ex_typologies'!$F$19),'non-R&amp;D ex_typologies'!$B$19,'non-R&amp;D ex_typologies'!$B$20)),IF(AND('Country-wise data'!FF138&gt;'non-R&amp;D ex_typologies'!$G$21,'Country-wise data'!FF138&lt;'non-R&amp;D ex_typologies'!$H$21),'non-R&amp;D ex_typologies'!$B$21,IF(AND('Country-wise data'!FF138&gt;'non-R&amp;D ex_typologies'!$G$19,'Country-wise data'!FF138&lt;'non-R&amp;D ex_typologies'!$H$19),'non-R&amp;D ex_typologies'!$B$19,'non-R&amp;D ex_typologies'!$B$20))))</f>
        <v>Balanced</v>
      </c>
      <c r="FT138" t="str">
        <f>IF($FK138='non-R&amp;D ex_typologies'!$C$16,IF(AND('Country-wise data'!FG138&gt;'non-R&amp;D ex_typologies'!$C$21,'Country-wise data'!FG138&lt;'non-R&amp;D ex_typologies'!$D$21),'non-R&amp;D ex_typologies'!$B$21,IF(AND('Country-wise data'!FG138&gt;'non-R&amp;D ex_typologies'!$C$19,'Country-wise data'!FG138&lt;'non-R&amp;D ex_typologies'!$D$19),'non-R&amp;D ex_typologies'!$B$19,'non-R&amp;D ex_typologies'!$B$20)),IF($FK138='non-R&amp;D ex_typologies'!$E$16,IF(AND('Country-wise data'!FG138&gt;'non-R&amp;D ex_typologies'!$E$21,'Country-wise data'!FG138&lt;'non-R&amp;D ex_typologies'!$F$21),'non-R&amp;D ex_typologies'!$B$21,IF(AND('Country-wise data'!FG138&gt;'non-R&amp;D ex_typologies'!$E$19,'Country-wise data'!FG138&lt;'non-R&amp;D ex_typologies'!$F$19),'non-R&amp;D ex_typologies'!$B$19,'non-R&amp;D ex_typologies'!$B$20)),IF(AND('Country-wise data'!FG138&gt;'non-R&amp;D ex_typologies'!$G$21,'Country-wise data'!FG138&lt;'non-R&amp;D ex_typologies'!$H$21),'non-R&amp;D ex_typologies'!$B$21,IF(AND('Country-wise data'!FG138&gt;'non-R&amp;D ex_typologies'!$G$19,'Country-wise data'!FG138&lt;'non-R&amp;D ex_typologies'!$H$19),'non-R&amp;D ex_typologies'!$B$19,'non-R&amp;D ex_typologies'!$B$20))))</f>
        <v>Balanced</v>
      </c>
      <c r="FU138" t="str">
        <f>IF($FK138='non-R&amp;D ex_typologies'!$C$16,IF(AND('Country-wise data'!FH138&gt;'non-R&amp;D ex_typologies'!$C$21,'Country-wise data'!FH138&lt;'non-R&amp;D ex_typologies'!$D$21),'non-R&amp;D ex_typologies'!$B$21,IF(AND('Country-wise data'!FH138&gt;'non-R&amp;D ex_typologies'!$C$19,'Country-wise data'!FH138&lt;'non-R&amp;D ex_typologies'!$D$19),'non-R&amp;D ex_typologies'!$B$19,'non-R&amp;D ex_typologies'!$B$20)),IF($FK138='non-R&amp;D ex_typologies'!$E$16,IF(AND('Country-wise data'!FH138&gt;'non-R&amp;D ex_typologies'!$E$21,'Country-wise data'!FH138&lt;'non-R&amp;D ex_typologies'!$F$21),'non-R&amp;D ex_typologies'!$B$21,IF(AND('Country-wise data'!FH138&gt;'non-R&amp;D ex_typologies'!$E$19,'Country-wise data'!FH138&lt;'non-R&amp;D ex_typologies'!$F$19),'non-R&amp;D ex_typologies'!$B$19,'non-R&amp;D ex_typologies'!$B$20)),IF(AND('Country-wise data'!FH138&gt;'non-R&amp;D ex_typologies'!$G$21,'Country-wise data'!FH138&lt;'non-R&amp;D ex_typologies'!$H$21),'non-R&amp;D ex_typologies'!$B$21,IF(AND('Country-wise data'!FH138&gt;'non-R&amp;D ex_typologies'!$G$19,'Country-wise data'!FH138&lt;'non-R&amp;D ex_typologies'!$H$19),'non-R&amp;D ex_typologies'!$B$19,'non-R&amp;D ex_typologies'!$B$20))))</f>
        <v>Balanced</v>
      </c>
    </row>
    <row r="139" spans="2:177" x14ac:dyDescent="0.35">
      <c r="B139" s="12" t="s">
        <v>331</v>
      </c>
      <c r="C139" t="s">
        <v>332</v>
      </c>
      <c r="D139" t="s">
        <v>376</v>
      </c>
      <c r="E139" t="s">
        <v>376</v>
      </c>
      <c r="F139" t="s">
        <v>367</v>
      </c>
      <c r="G139" s="55">
        <f>Assumptions!$C$13</f>
        <v>1.1000000000000001</v>
      </c>
      <c r="H139">
        <f>SUMIFS('IFPRI SPEED'!AL:AL,'IFPRI SPEED'!$A:$A,'Country-wise data'!$B139)*1000*G139</f>
        <v>0</v>
      </c>
      <c r="I139">
        <f>IF(SUMIFS('IFPRI SPEED'!AM:AM,'IFPRI SPEED'!$A:$A,'Country-wise data'!$B139)*1000=0,H139*(1+Assumptions!$C$9),SUMIFS('IFPRI SPEED'!AM:AM,'IFPRI SPEED'!$A:$A,'Country-wise data'!$B139)*1000*$G139)</f>
        <v>0</v>
      </c>
      <c r="J139">
        <f>IF(SUMIFS('IFPRI SPEED'!AN:AN,'IFPRI SPEED'!$A:$A,'Country-wise data'!$B139)*1000=0,I139*(1+Assumptions!$C$9),SUMIFS('IFPRI SPEED'!AN:AN,'IFPRI SPEED'!$A:$A,'Country-wise data'!$B139)*1000*$G139)</f>
        <v>0</v>
      </c>
      <c r="K139">
        <f>IF(SUMIFS('IFPRI SPEED'!AO:AO,'IFPRI SPEED'!$A:$A,'Country-wise data'!$B139)*1000=0,J139*(1+Assumptions!$C$9),SUMIFS('IFPRI SPEED'!AO:AO,'IFPRI SPEED'!$A:$A,'Country-wise data'!$B139)*1000*$G139)</f>
        <v>0</v>
      </c>
      <c r="L139">
        <f>IF(SUMIFS('IFPRI SPEED'!AP:AP,'IFPRI SPEED'!$A:$A,'Country-wise data'!$B139)*1000=0,K139*(1+Assumptions!$C$9),SUMIFS('IFPRI SPEED'!AP:AP,'IFPRI SPEED'!$A:$A,'Country-wise data'!$B139)*1000*$G139)</f>
        <v>0</v>
      </c>
      <c r="M139">
        <f>IF(SUMIFS('IFPRI SPEED'!AQ:AQ,'IFPRI SPEED'!$A:$A,'Country-wise data'!$B139)*1000=0,L139*(1+Assumptions!$C$9),SUMIFS('IFPRI SPEED'!AQ:AQ,'IFPRI SPEED'!$A:$A,'Country-wise data'!$B139)*1000*$G139)</f>
        <v>0</v>
      </c>
      <c r="N139">
        <f>IF(SUMIFS('IFPRI SPEED'!AR:AR,'IFPRI SPEED'!$A:$A,'Country-wise data'!$B139)*1000=0,M139*(1+Assumptions!$C$9),SUMIFS('IFPRI SPEED'!AR:AR,'IFPRI SPEED'!$A:$A,'Country-wise data'!$B139)*1000*$G139)</f>
        <v>0</v>
      </c>
      <c r="O139">
        <f>IF(SUMIFS('IFPRI SPEED'!AS:AS,'IFPRI SPEED'!$A:$A,'Country-wise data'!$B139)*1000=0,N139*(1+Assumptions!$C$9),SUMIFS('IFPRI SPEED'!AS:AS,'IFPRI SPEED'!$A:$A,'Country-wise data'!$B139)*1000*$G139)</f>
        <v>0</v>
      </c>
      <c r="P139">
        <f>IF(SUMIFS('IFPRI SPEED'!AT:AT,'IFPRI SPEED'!$A:$A,'Country-wise data'!$B139)*1000=0,O139*(1+Assumptions!$C$9),SUMIFS('IFPRI SPEED'!AT:AT,'IFPRI SPEED'!$A:$A,'Country-wise data'!$B139)*1000*$G139)</f>
        <v>0</v>
      </c>
      <c r="Q139">
        <f>IF(SUMIFS('IFPRI SPEED'!AU:AU,'IFPRI SPEED'!$A:$A,'Country-wise data'!$B139)*1000=0,P139*(1+Assumptions!$C$9),SUMIFS('IFPRI SPEED'!AU:AU,'IFPRI SPEED'!$A:$A,'Country-wise data'!$B139)*1000*$G139)</f>
        <v>0</v>
      </c>
      <c r="R139" s="36">
        <f t="shared" si="148"/>
        <v>0</v>
      </c>
      <c r="S139">
        <f>SUMIFS(FAOstat!CE:CE,FAOstat!$B:$B,'Country-wise data'!$B139)</f>
        <v>2212.2947559999998</v>
      </c>
      <c r="T139">
        <f>SUMIFS(FAOstat!CF:CF,FAOstat!$B:$B,'Country-wise data'!$B139)</f>
        <v>2356.2026310000001</v>
      </c>
      <c r="U139">
        <f>SUMIFS(FAOstat!CG:CG,FAOstat!$B:$B,'Country-wise data'!$B139)</f>
        <v>2393.2126549999998</v>
      </c>
      <c r="V139">
        <f>SUMIFS(FAOstat!CH:CH,FAOstat!$B:$B,'Country-wise data'!$B139)</f>
        <v>2511.3866859999998</v>
      </c>
      <c r="W139">
        <f>SUMIFS(FAOstat!CI:CI,FAOstat!$B:$B,'Country-wise data'!$B139)</f>
        <v>2578.1443319999998</v>
      </c>
      <c r="X139">
        <f>SUMIFS(FAOstat!CJ:CJ,FAOstat!$B:$B,'Country-wise data'!$B139)</f>
        <v>2653.8728369999999</v>
      </c>
      <c r="Y139">
        <f>SUMIFS(FAOstat!CK:CK,FAOstat!$B:$B,'Country-wise data'!$B139)</f>
        <v>2770.8160720000001</v>
      </c>
      <c r="Z139">
        <f>SUMIFS(FAOstat!CL:CL,FAOstat!$B:$B,'Country-wise data'!$B139)</f>
        <v>2971.227394</v>
      </c>
      <c r="AA139">
        <f>SUMIFS(FAOstat!CM:CM,FAOstat!$B:$B,'Country-wise data'!$B139)</f>
        <v>3060.1018119999999</v>
      </c>
      <c r="AB139">
        <f>SUMIFS(FAOstat!CN:CN,FAOstat!$B:$B,'Country-wise data'!$B139)</f>
        <v>3121.3038482399998</v>
      </c>
      <c r="AC139" s="53">
        <f>IFERROR(INDEX('ASTI data (new)'!$AF$6:$AL$130,MATCH('Country-wise data'!$B139,'ASTI data (new)'!$C$6:$C$130,),MATCH('Country-wise data'!AC$3,'ASTI data (new)'!$AF$5:$AL$5,)),(INDEX(Assumptions!$G$154:$P$345,MATCH('Country-wise data'!$B139,Assumptions!$B$154:$B$344,),MATCH('Country-wise data'!AC$3,Assumptions!$G$153:$P$153,))*S139))</f>
        <v>14.158686438399998</v>
      </c>
      <c r="AD139" s="53">
        <f>IFERROR(INDEX('ASTI data (new)'!$AF$6:$AL$130,MATCH('Country-wise data'!$B139,'ASTI data (new)'!$C$6:$C$130,),MATCH('Country-wise data'!AD$3,'ASTI data (new)'!$AF$5:$AL$5,)),(INDEX(Assumptions!$G$154:$P$345,MATCH('Country-wise data'!$B139,Assumptions!$B$154:$B$344,),MATCH('Country-wise data'!AD$3,Assumptions!$G$153:$P$153,))*T139))</f>
        <v>15.079696838400002</v>
      </c>
      <c r="AE139" s="53">
        <f>IFERROR(INDEX('ASTI data (new)'!$AF$6:$AL$130,MATCH('Country-wise data'!$B139,'ASTI data (new)'!$C$6:$C$130,),MATCH('Country-wise data'!AE$3,'ASTI data (new)'!$AF$5:$AL$5,)),(INDEX(Assumptions!$G$154:$P$345,MATCH('Country-wise data'!$B139,Assumptions!$B$154:$B$344,),MATCH('Country-wise data'!AE$3,Assumptions!$G$153:$P$153,))*U139))</f>
        <v>15.316560991999999</v>
      </c>
      <c r="AF139" s="53">
        <f>IFERROR(INDEX('ASTI data (new)'!$AF$6:$AL$130,MATCH('Country-wise data'!$B139,'ASTI data (new)'!$C$6:$C$130,),MATCH('Country-wise data'!AF$3,'ASTI data (new)'!$AF$5:$AL$5,)),(INDEX(Assumptions!$G$154:$P$345,MATCH('Country-wise data'!$B139,Assumptions!$B$154:$B$344,),MATCH('Country-wise data'!AF$3,Assumptions!$G$153:$P$153,))*V139))</f>
        <v>16.0728747904</v>
      </c>
      <c r="AG139" s="53">
        <f>IFERROR(INDEX('ASTI data (new)'!$AF$6:$AL$130,MATCH('Country-wise data'!$B139,'ASTI data (new)'!$C$6:$C$130,),MATCH('Country-wise data'!AG$3,'ASTI data (new)'!$AF$5:$AL$5,)),(INDEX(Assumptions!$G$154:$P$345,MATCH('Country-wise data'!$B139,Assumptions!$B$154:$B$344,),MATCH('Country-wise data'!AG$3,Assumptions!$G$153:$P$153,))*W139))</f>
        <v>16.500123724799998</v>
      </c>
      <c r="AH139" s="53">
        <f>IFERROR(INDEX('ASTI data (new)'!$AF$6:$AL$130,MATCH('Country-wise data'!$B139,'ASTI data (new)'!$C$6:$C$130,),MATCH('Country-wise data'!AH$3,'ASTI data (new)'!$AF$5:$AL$5,)),(INDEX(Assumptions!$G$154:$P$345,MATCH('Country-wise data'!$B139,Assumptions!$B$154:$B$344,),MATCH('Country-wise data'!AH$3,Assumptions!$G$153:$P$153,))*X139))</f>
        <v>16.984786156799998</v>
      </c>
      <c r="AI139" s="53">
        <f>IFERROR(INDEX('ASTI data (new)'!$AF$6:$AL$130,MATCH('Country-wise data'!$B139,'ASTI data (new)'!$C$6:$C$130,),MATCH('Country-wise data'!AI$3,'ASTI data (new)'!$AF$5:$AL$5,)),(INDEX(Assumptions!$G$154:$P$345,MATCH('Country-wise data'!$B139,Assumptions!$B$154:$B$344,),MATCH('Country-wise data'!AI$3,Assumptions!$G$153:$P$153,))*Y139))</f>
        <v>17.733222860800002</v>
      </c>
      <c r="AJ139" s="53">
        <f t="shared" ref="AJ139:AL139" si="194">IFERROR((1+($AI139/$AF139)^(1/3)-1)*AI139,0)</f>
        <v>18.32394764505662</v>
      </c>
      <c r="AK139" s="53">
        <f t="shared" si="194"/>
        <v>18.934350508897204</v>
      </c>
      <c r="AL139" s="53">
        <f t="shared" si="194"/>
        <v>19.565086963697667</v>
      </c>
      <c r="AM139" s="55" cm="1">
        <f t="array" ref="AM139">INDEX('non-R&amp;D ex_typologies'!$J$8:$J$10,MATCH('Country-wise data'!FL139,'non-R&amp;D ex_typologies'!$F$8:$F$10,),)*'Country-wise data'!AC139</f>
        <v>17.845646396855837</v>
      </c>
      <c r="AN139" s="55" cm="1">
        <f t="array" ref="AN139">INDEX('non-R&amp;D ex_typologies'!$J$8:$J$10,MATCH('Country-wise data'!FM139,'non-R&amp;D ex_typologies'!$F$8:$F$10,),)*'Country-wise data'!AD139</f>
        <v>19.006490377526983</v>
      </c>
      <c r="AO139" s="55" cm="1">
        <f t="array" ref="AO139">INDEX('non-R&amp;D ex_typologies'!$J$8:$J$10,MATCH('Country-wise data'!FN139,'non-R&amp;D ex_typologies'!$F$8:$F$10,),)*'Country-wise data'!AE139</f>
        <v>19.305034592601341</v>
      </c>
      <c r="AP139" s="55" cm="1">
        <f t="array" ref="AP139">INDEX('non-R&amp;D ex_typologies'!$J$8:$J$10,MATCH('Country-wise data'!FO139,'non-R&amp;D ex_typologies'!$F$8:$F$10,),)*'Country-wise data'!AF139</f>
        <v>20.258294534477315</v>
      </c>
      <c r="AQ139" s="55" cm="1">
        <f t="array" ref="AQ139">INDEX('non-R&amp;D ex_typologies'!$J$8:$J$10,MATCH('Country-wise data'!FP139,'non-R&amp;D ex_typologies'!$F$8:$F$10,),)*'Country-wise data'!AG139</f>
        <v>20.796800238372079</v>
      </c>
      <c r="AR139" s="55" cm="1">
        <f t="array" ref="AR139">INDEX('non-R&amp;D ex_typologies'!$J$8:$J$10,MATCH('Country-wise data'!FQ139,'non-R&amp;D ex_typologies'!$F$8:$F$10,),)*'Country-wise data'!AH139</f>
        <v>21.407670068772077</v>
      </c>
      <c r="AS139" s="55" cm="1">
        <f t="array" ref="AS139">INDEX('non-R&amp;D ex_typologies'!$J$8:$J$10,MATCH('Country-wise data'!FR139,'non-R&amp;D ex_typologies'!$F$8:$F$10,),)*'Country-wise data'!AI139</f>
        <v>22.351001699719735</v>
      </c>
      <c r="AT139" s="55" cm="1">
        <f t="array" ref="AT139">INDEX('non-R&amp;D ex_typologies'!$J$8:$J$10,MATCH('Country-wise data'!FS139,'non-R&amp;D ex_typologies'!$F$8:$F$10,),)*'Country-wise data'!AJ139</f>
        <v>23.095552803635123</v>
      </c>
      <c r="AU139" s="55" cm="1">
        <f t="array" ref="AU139">INDEX('non-R&amp;D ex_typologies'!$J$8:$J$10,MATCH('Country-wise data'!FT139,'non-R&amp;D ex_typologies'!$F$8:$F$10,),)*'Country-wise data'!AK139</f>
        <v>23.864906211885199</v>
      </c>
      <c r="AV139" s="55" cm="1">
        <f t="array" ref="AV139">INDEX('non-R&amp;D ex_typologies'!$J$8:$J$10,MATCH('Country-wise data'!FU139,'non-R&amp;D ex_typologies'!$F$8:$F$10,),)*'Country-wise data'!AL139</f>
        <v>24.659888132767932</v>
      </c>
      <c r="AW139">
        <f t="shared" si="150"/>
        <v>381.26062197586521</v>
      </c>
      <c r="AX139" s="53">
        <f>INDEX('GDP deflators'!$AB$3:$AK$155,MATCH('Country-wise data'!$B139,'GDP deflators'!$B$3:$B$155,),MATCH('Country-wise data'!AX$3,'GDP deflators'!$D$2:$M$2,))</f>
        <v>96.09579979668429</v>
      </c>
      <c r="AY139" s="53">
        <f>INDEX('GDP deflators'!$AB$3:$AK$155,MATCH('Country-wise data'!$B139,'GDP deflators'!$B$3:$B$155,),MATCH('Country-wise data'!AY$3,'GDP deflators'!$D$2:$M$2,))</f>
        <v>108.74718606076613</v>
      </c>
      <c r="AZ139" s="53">
        <f>INDEX('GDP deflators'!$AB$3:$AK$155,MATCH('Country-wise data'!$B139,'GDP deflators'!$B$3:$B$155,),MATCH('Country-wise data'!AZ$3,'GDP deflators'!$D$2:$M$2,))</f>
        <v>111.18055013355534</v>
      </c>
      <c r="BA139" s="53">
        <f>INDEX('GDP deflators'!$AB$3:$AK$155,MATCH('Country-wise data'!$B139,'GDP deflators'!$B$3:$B$155,),MATCH('Country-wise data'!BA$3,'GDP deflators'!$D$2:$M$2,))</f>
        <v>110.21644797514705</v>
      </c>
      <c r="BB139" s="53">
        <f>INDEX('GDP deflators'!$AB$3:$AK$155,MATCH('Country-wise data'!$B139,'GDP deflators'!$B$3:$B$155,),MATCH('Country-wise data'!BB$3,'GDP deflators'!$D$2:$M$2,))</f>
        <v>109.21841506177638</v>
      </c>
      <c r="BC139" s="53">
        <f>INDEX('GDP deflators'!$AB$3:$AK$155,MATCH('Country-wise data'!$B139,'GDP deflators'!$B$3:$B$155,),MATCH('Country-wise data'!BC$3,'GDP deflators'!$D$2:$M$2,))</f>
        <v>92.312962927860383</v>
      </c>
      <c r="BD139" s="53">
        <f>INDEX('GDP deflators'!$AB$3:$AK$155,MATCH('Country-wise data'!$B139,'GDP deflators'!$B$3:$B$155,),MATCH('Country-wise data'!BD$3,'GDP deflators'!$D$2:$M$2,))</f>
        <v>89.298607562843088</v>
      </c>
      <c r="BE139" s="53">
        <f>INDEX('GDP deflators'!$AB$3:$AK$155,MATCH('Country-wise data'!$B139,'GDP deflators'!$B$3:$B$155,),MATCH('Country-wise data'!BE$3,'GDP deflators'!$D$2:$M$2,))</f>
        <v>94.205698260428193</v>
      </c>
      <c r="BF139" s="53">
        <f>INDEX('GDP deflators'!$AB$3:$AK$155,MATCH('Country-wise data'!$B139,'GDP deflators'!$B$3:$B$155,),MATCH('Country-wise data'!BF$3,'GDP deflators'!$D$2:$M$2,))</f>
        <v>101.93672401539867</v>
      </c>
      <c r="BG139" s="53">
        <f>INDEX('GDP deflators'!$AB$3:$AK$155,MATCH('Country-wise data'!$B139,'GDP deflators'!$B$3:$B$155,),MATCH('Country-wise data'!BG$3,'GDP deflators'!$D$2:$M$2,))</f>
        <v>100</v>
      </c>
      <c r="BH139" cm="1">
        <f t="array" ref="BH139">H139/(INDEX($AX139:$BG139,,MATCH(BH$3,$AX$3:$BG$3,))/100)</f>
        <v>0</v>
      </c>
      <c r="BI139" cm="1">
        <f t="array" ref="BI139">I139/(INDEX($AX139:$BG139,,MATCH(BI$3,$AX$3:$BG$3,))/100)</f>
        <v>0</v>
      </c>
      <c r="BJ139" cm="1">
        <f t="array" ref="BJ139">J139/(INDEX($AX139:$BG139,,MATCH(BJ$3,$AX$3:$BG$3,))/100)</f>
        <v>0</v>
      </c>
      <c r="BK139" cm="1">
        <f t="array" ref="BK139">K139/(INDEX($AX139:$BG139,,MATCH(BK$3,$AX$3:$BG$3,))/100)</f>
        <v>0</v>
      </c>
      <c r="BL139" cm="1">
        <f t="array" ref="BL139">L139/(INDEX($AX139:$BG139,,MATCH(BL$3,$AX$3:$BG$3,))/100)</f>
        <v>0</v>
      </c>
      <c r="BM139" cm="1">
        <f t="array" ref="BM139">M139/(INDEX($AX139:$BG139,,MATCH(BM$3,$AX$3:$BG$3,))/100)</f>
        <v>0</v>
      </c>
      <c r="BN139" cm="1">
        <f t="array" ref="BN139">N139/(INDEX($AX139:$BG139,,MATCH(BN$3,$AX$3:$BG$3,))/100)</f>
        <v>0</v>
      </c>
      <c r="BO139" cm="1">
        <f t="array" ref="BO139">O139/(INDEX($AX139:$BG139,,MATCH(BO$3,$AX$3:$BG$3,))/100)</f>
        <v>0</v>
      </c>
      <c r="BP139" cm="1">
        <f t="array" ref="BP139">P139/(INDEX($AX139:$BG139,,MATCH(BP$3,$AX$3:$BG$3,))/100)</f>
        <v>0</v>
      </c>
      <c r="BQ139" cm="1">
        <f t="array" ref="BQ139">Q139/(INDEX($AX139:$BG139,,MATCH(BQ$3,$AX$3:$BG$3,))/100)</f>
        <v>0</v>
      </c>
      <c r="BS139" cm="1">
        <f t="array" ref="BS139">S139/(INDEX($AX139:$BG139,,MATCH(BS$3,$AX$3:$BG$3,))/100)</f>
        <v>2302.1763289141522</v>
      </c>
      <c r="BT139" cm="1">
        <f t="array" ref="BT139">T139/(INDEX($AX139:$BG139,,MATCH(BT$3,$AX$3:$BG$3,))/100)</f>
        <v>2166.6791724462582</v>
      </c>
      <c r="BU139" cm="1">
        <f t="array" ref="BU139">U139/(INDEX($AX139:$BG139,,MATCH(BU$3,$AX$3:$BG$3,))/100)</f>
        <v>2152.5461531942046</v>
      </c>
      <c r="BV139" cm="1">
        <f t="array" ref="BV139">V139/(INDEX($AX139:$BG139,,MATCH(BV$3,$AX$3:$BG$3,))/100)</f>
        <v>2278.5951934926247</v>
      </c>
      <c r="BW139" cm="1">
        <f t="array" ref="BW139">W139/(INDEX($AX139:$BG139,,MATCH(BW$3,$AX$3:$BG$3,))/100)</f>
        <v>2360.5399607215904</v>
      </c>
      <c r="BX139" cm="1">
        <f t="array" ref="BX139">X139/(INDEX($AX139:$BG139,,MATCH(BX$3,$AX$3:$BG$3,))/100)</f>
        <v>2874.8647566148607</v>
      </c>
      <c r="BY139" cm="1">
        <f t="array" ref="BY139">Y139/(INDEX($AX139:$BG139,,MATCH(BY$3,$AX$3:$BG$3,))/100)</f>
        <v>3102.8659322039966</v>
      </c>
      <c r="BZ139" cm="1">
        <f t="array" ref="BZ139">Z139/(INDEX($AX139:$BG139,,MATCH(BZ$3,$AX$3:$BG$3,))/100)</f>
        <v>3153.9784204838129</v>
      </c>
      <c r="CA139" cm="1">
        <f t="array" ref="CA139">AA139/(INDEX($AX139:$BG139,,MATCH(CA$3,$AX$3:$BG$3,))/100)</f>
        <v>3001.9620912456808</v>
      </c>
      <c r="CB139" cm="1">
        <f t="array" ref="CB139">AB139/(INDEX($AX139:$BG139,,MATCH(CB$3,$AX$3:$BG$3,))/100)</f>
        <v>3121.3038482399998</v>
      </c>
      <c r="CC139" cm="1">
        <f t="array" ref="CC139">AC139/(INDEX($AX139:$BG139,,MATCH(CC$3,$AX$3:$BG$3,))/100)</f>
        <v>14.733928505050574</v>
      </c>
      <c r="CD139" cm="1">
        <f t="array" ref="CD139">AD139/(INDEX($AX139:$BG139,,MATCH(CD$3,$AX$3:$BG$3,))/100)</f>
        <v>13.866746703656053</v>
      </c>
      <c r="CE139" cm="1">
        <f t="array" ref="CE139">AE139/(INDEX($AX139:$BG139,,MATCH(CE$3,$AX$3:$BG$3,))/100)</f>
        <v>13.77629538044291</v>
      </c>
      <c r="CF139" cm="1">
        <f t="array" ref="CF139">AF139/(INDEX($AX139:$BG139,,MATCH(CF$3,$AX$3:$BG$3,))/100)</f>
        <v>14.583009238352799</v>
      </c>
      <c r="CG139" cm="1">
        <f t="array" ref="CG139">AG139/(INDEX($AX139:$BG139,,MATCH(CG$3,$AX$3:$BG$3,))/100)</f>
        <v>15.107455748618177</v>
      </c>
      <c r="CH139" cm="1">
        <f t="array" ref="CH139">AH139/(INDEX($AX139:$BG139,,MATCH(CH$3,$AX$3:$BG$3,))/100)</f>
        <v>18.399134442335107</v>
      </c>
      <c r="CI139" cm="1">
        <f t="array" ref="CI139">AI139/(INDEX($AX139:$BG139,,MATCH(CI$3,$AX$3:$BG$3,))/100)</f>
        <v>19.858341966105581</v>
      </c>
      <c r="CJ139" cm="1">
        <f t="array" ref="CJ139">AJ139/(INDEX($AX139:$BG139,,MATCH(CJ$3,$AX$3:$BG$3,))/100)</f>
        <v>19.450997108901777</v>
      </c>
      <c r="CK139" cm="1">
        <f t="array" ref="CK139">AK139/(INDEX($AX139:$BG139,,MATCH(CK$3,$AX$3:$BG$3,))/100)</f>
        <v>18.574611546312752</v>
      </c>
      <c r="CL139" cm="1">
        <f t="array" ref="CL139">AL139/(INDEX($AX139:$BG139,,MATCH(CL$3,$AX$3:$BG$3,))/100)</f>
        <v>19.565086963697667</v>
      </c>
      <c r="CM139" cm="1">
        <f t="array" ref="CM139">AM139/(INDEX($AX139:$BG139,,MATCH(CM$3,$AX$3:$BG$3,))/100)</f>
        <v>18.570683041936228</v>
      </c>
      <c r="CN139" cm="1">
        <f t="array" ref="CN139">AN139/(INDEX($AX139:$BG139,,MATCH(CN$3,$AX$3:$BG$3,))/100)</f>
        <v>17.477684771453738</v>
      </c>
      <c r="CO139" cm="1">
        <f t="array" ref="CO139">AO139/(INDEX($AX139:$BG139,,MATCH(CO$3,$AX$3:$BG$3,))/100)</f>
        <v>17.363679680853547</v>
      </c>
      <c r="CP139" cm="1">
        <f t="array" ref="CP139">AP139/(INDEX($AX139:$BG139,,MATCH(CP$3,$AX$3:$BG$3,))/100)</f>
        <v>18.380463993037957</v>
      </c>
      <c r="CQ139" cm="1">
        <f t="array" ref="CQ139">AQ139/(INDEX($AX139:$BG139,,MATCH(CQ$3,$AX$3:$BG$3,))/100)</f>
        <v>19.041477782486535</v>
      </c>
      <c r="CR139" cm="1">
        <f t="array" ref="CR139">AR139/(INDEX($AX139:$BG139,,MATCH(CR$3,$AX$3:$BG$3,))/100)</f>
        <v>23.190318444768675</v>
      </c>
      <c r="CS139" cm="1">
        <f t="array" ref="CS139">AS139/(INDEX($AX139:$BG139,,MATCH(CS$3,$AX$3:$BG$3,))/100)</f>
        <v>25.02950752506462</v>
      </c>
      <c r="CT139" cm="1">
        <f t="array" ref="CT139">AT139/(INDEX($AX139:$BG139,,MATCH(CT$3,$AX$3:$BG$3,))/100)</f>
        <v>24.516088973501702</v>
      </c>
      <c r="CU139" cm="1">
        <f t="array" ref="CU139">AU139/(INDEX($AX139:$BG139,,MATCH(CU$3,$AX$3:$BG$3,))/100)</f>
        <v>23.411490257701573</v>
      </c>
      <c r="CV139" cm="1">
        <f t="array" ref="CV139">AV139/(INDEX($AX139:$BG139,,MATCH(CV$3,$AX$3:$BG$3,))/100)</f>
        <v>24.659888132767932</v>
      </c>
      <c r="CW139">
        <f t="shared" si="185"/>
        <v>379.55689020704591</v>
      </c>
      <c r="CX139">
        <f>IFERROR(1/INDEX('exch rates'!$BC$5:$BL$268,MATCH('Country-wise data'!$B139,'exch rates'!$A$5:$A$268,),MATCH(CX$3,'exch rates'!$BC$4:$BL$4,)),1)</f>
        <v>0.27229407760381213</v>
      </c>
      <c r="CY139">
        <f>IFERROR(1/INDEX('exch rates'!$BC$5:$BL$268,MATCH('Country-wise data'!$B139,'exch rates'!$A$5:$A$268,),MATCH(CY$3,'exch rates'!$BC$4:$BL$4,)),1)</f>
        <v>0.27229407760381213</v>
      </c>
      <c r="CZ139">
        <f>IFERROR(1/INDEX('exch rates'!$BC$5:$BL$268,MATCH('Country-wise data'!$B139,'exch rates'!$A$5:$A$268,),MATCH(CZ$3,'exch rates'!$BC$4:$BL$4,)),1)</f>
        <v>0.27229407760381213</v>
      </c>
      <c r="DA139">
        <f>IFERROR(1/INDEX('exch rates'!$BC$5:$BL$268,MATCH('Country-wise data'!$B139,'exch rates'!$A$5:$A$268,),MATCH(DA$3,'exch rates'!$BC$4:$BL$4,)),1)</f>
        <v>0.27229407760381213</v>
      </c>
      <c r="DB139">
        <f>IFERROR(1/INDEX('exch rates'!$BC$5:$BL$268,MATCH('Country-wise data'!$B139,'exch rates'!$A$5:$A$268,),MATCH(DB$3,'exch rates'!$BC$4:$BL$4,)),1)</f>
        <v>0.27229407760381213</v>
      </c>
      <c r="DC139">
        <f>IFERROR(1/INDEX('exch rates'!$BC$5:$BL$268,MATCH('Country-wise data'!$B139,'exch rates'!$A$5:$A$268,),MATCH(DC$3,'exch rates'!$BC$4:$BL$4,)),1)</f>
        <v>0.27229407760381213</v>
      </c>
      <c r="DD139">
        <f>IFERROR(1/INDEX('exch rates'!$BC$5:$BL$268,MATCH('Country-wise data'!$B139,'exch rates'!$A$5:$A$268,),MATCH(DD$3,'exch rates'!$BC$4:$BL$4,)),1)</f>
        <v>0.27229407760381213</v>
      </c>
      <c r="DE139">
        <f>IFERROR(1/INDEX('exch rates'!$BC$5:$BL$268,MATCH('Country-wise data'!$B139,'exch rates'!$A$5:$A$268,),MATCH(DE$3,'exch rates'!$BC$4:$BL$4,)),1)</f>
        <v>0.27229407760381213</v>
      </c>
      <c r="DF139">
        <f>IFERROR(1/INDEX('exch rates'!$BC$5:$BL$268,MATCH('Country-wise data'!$B139,'exch rates'!$A$5:$A$268,),MATCH(DF$3,'exch rates'!$BC$4:$BL$4,)),1)</f>
        <v>0.27229407760381213</v>
      </c>
      <c r="DG139">
        <f>IFERROR(1/INDEX('exch rates'!$BC$5:$BL$268,MATCH('Country-wise data'!$B139,'exch rates'!$A$5:$A$268,),MATCH(DG$3,'exch rates'!$BC$4:$BL$4,)),1)</f>
        <v>0.27229407760381213</v>
      </c>
      <c r="DH139" cm="1">
        <f t="array" ref="DH139">(BH139/INDEX($CX139:$DG139,,MATCH(DH$3,$CX$3:$DG$3,)))*$DG139</f>
        <v>0</v>
      </c>
      <c r="DI139" cm="1">
        <f t="array" ref="DI139">(BI139/INDEX($CX139:$DG139,,MATCH(DI$3,$CX$3:$DG$3,)))*$DG139</f>
        <v>0</v>
      </c>
      <c r="DJ139" cm="1">
        <f t="array" ref="DJ139">(BJ139/INDEX($CX139:$DG139,,MATCH(DJ$3,$CX$3:$DG$3,)))*$DG139</f>
        <v>0</v>
      </c>
      <c r="DK139" cm="1">
        <f t="array" ref="DK139">(BK139/INDEX($CX139:$DG139,,MATCH(DK$3,$CX$3:$DG$3,)))*$DG139</f>
        <v>0</v>
      </c>
      <c r="DL139" cm="1">
        <f t="array" ref="DL139">(BL139/INDEX($CX139:$DG139,,MATCH(DL$3,$CX$3:$DG$3,)))*$DG139</f>
        <v>0</v>
      </c>
      <c r="DM139" cm="1">
        <f t="array" ref="DM139">(BM139/INDEX($CX139:$DG139,,MATCH(DM$3,$CX$3:$DG$3,)))*$DG139</f>
        <v>0</v>
      </c>
      <c r="DN139" cm="1">
        <f t="array" ref="DN139">(BN139/INDEX($CX139:$DG139,,MATCH(DN$3,$CX$3:$DG$3,)))*$DG139</f>
        <v>0</v>
      </c>
      <c r="DO139" cm="1">
        <f t="array" ref="DO139">(BO139/INDEX($CX139:$DG139,,MATCH(DO$3,$CX$3:$DG$3,)))*$DG139</f>
        <v>0</v>
      </c>
      <c r="DP139" cm="1">
        <f t="array" ref="DP139">(BP139/INDEX($CX139:$DG139,,MATCH(DP$3,$CX$3:$DG$3,)))*$DG139</f>
        <v>0</v>
      </c>
      <c r="DQ139" cm="1">
        <f t="array" ref="DQ139">(BQ139/INDEX($CX139:$DG139,,MATCH(DQ$3,$CX$3:$DG$3,)))*$DG139</f>
        <v>0</v>
      </c>
      <c r="DS139" cm="1">
        <f t="array" ref="DS139">(BS139/INDEX($CX139:$DG139,,MATCH(DS$3,$CX$3:$DG$3,)))*$DG139</f>
        <v>2302.1763289141518</v>
      </c>
      <c r="DT139" cm="1">
        <f t="array" ref="DT139">(BT139/INDEX($CX139:$DG139,,MATCH(DT$3,$CX$3:$DG$3,)))*$DG139</f>
        <v>2166.6791724462582</v>
      </c>
      <c r="DU139" cm="1">
        <f t="array" ref="DU139">(BU139/INDEX($CX139:$DG139,,MATCH(DU$3,$CX$3:$DG$3,)))*$DG139</f>
        <v>2152.5461531942046</v>
      </c>
      <c r="DV139" cm="1">
        <f t="array" ref="DV139">(BV139/INDEX($CX139:$DG139,,MATCH(DV$3,$CX$3:$DG$3,)))*$DG139</f>
        <v>2278.5951934926247</v>
      </c>
      <c r="DW139" cm="1">
        <f t="array" ref="DW139">(BW139/INDEX($CX139:$DG139,,MATCH(DW$3,$CX$3:$DG$3,)))*$DG139</f>
        <v>2360.5399607215904</v>
      </c>
      <c r="DX139" cm="1">
        <f t="array" ref="DX139">(BX139/INDEX($CX139:$DG139,,MATCH(DX$3,$CX$3:$DG$3,)))*$DG139</f>
        <v>2874.8647566148607</v>
      </c>
      <c r="DY139" cm="1">
        <f t="array" ref="DY139">(BY139/INDEX($CX139:$DG139,,MATCH(DY$3,$CX$3:$DG$3,)))*$DG139</f>
        <v>3102.8659322039971</v>
      </c>
      <c r="DZ139" cm="1">
        <f t="array" ref="DZ139">(BZ139/INDEX($CX139:$DG139,,MATCH(DZ$3,$CX$3:$DG$3,)))*$DG139</f>
        <v>3153.9784204838129</v>
      </c>
      <c r="EA139" cm="1">
        <f t="array" ref="EA139">(CA139/INDEX($CX139:$DG139,,MATCH(EA$3,$CX$3:$DG$3,)))*$DG139</f>
        <v>3001.9620912456808</v>
      </c>
      <c r="EB139" cm="1">
        <f t="array" ref="EB139">(CB139/INDEX($CX139:$DG139,,MATCH(EB$3,$CX$3:$DG$3,)))*$DG139</f>
        <v>3121.3038482399998</v>
      </c>
      <c r="EC139" s="53" cm="1">
        <f t="array" ref="EC139">(CC139/INDEX($CX139:$DG139,,MATCH(EC$3,$CX$3:$DG$3,)))*$DG139</f>
        <v>14.733928505050574</v>
      </c>
      <c r="ED139" cm="1">
        <f t="array" ref="ED139">(CD139/INDEX($CX139:$DG139,,MATCH(ED$3,$CX$3:$DG$3,)))*$DG139</f>
        <v>13.866746703656053</v>
      </c>
      <c r="EE139" cm="1">
        <f t="array" ref="EE139">(CE139/INDEX($CX139:$DG139,,MATCH(EE$3,$CX$3:$DG$3,)))*$DG139</f>
        <v>13.77629538044291</v>
      </c>
      <c r="EF139" cm="1">
        <f t="array" ref="EF139">(CF139/INDEX($CX139:$DG139,,MATCH(EF$3,$CX$3:$DG$3,)))*$DG139</f>
        <v>14.583009238352799</v>
      </c>
      <c r="EG139" cm="1">
        <f t="array" ref="EG139">(CG139/INDEX($CX139:$DG139,,MATCH(EG$3,$CX$3:$DG$3,)))*$DG139</f>
        <v>15.107455748618177</v>
      </c>
      <c r="EH139" cm="1">
        <f t="array" ref="EH139">(CH139/INDEX($CX139:$DG139,,MATCH(EH$3,$CX$3:$DG$3,)))*$DG139</f>
        <v>18.399134442335107</v>
      </c>
      <c r="EI139" cm="1">
        <f t="array" ref="EI139">(CI139/INDEX($CX139:$DG139,,MATCH(EI$3,$CX$3:$DG$3,)))*$DG139</f>
        <v>19.858341966105581</v>
      </c>
      <c r="EJ139" cm="1">
        <f t="array" ref="EJ139">(CJ139/INDEX($CX139:$DG139,,MATCH(EJ$3,$CX$3:$DG$3,)))*$DG139</f>
        <v>19.450997108901777</v>
      </c>
      <c r="EK139" cm="1">
        <f t="array" ref="EK139">(CK139/INDEX($CX139:$DG139,,MATCH(EK$3,$CX$3:$DG$3,)))*$DG139</f>
        <v>18.574611546312752</v>
      </c>
      <c r="EL139" cm="1">
        <f t="array" ref="EL139">(CL139/INDEX($CX139:$DG139,,MATCH(EL$3,$CX$3:$DG$3,)))*$DG139</f>
        <v>19.565086963697667</v>
      </c>
      <c r="EM139" cm="1">
        <f t="array" ref="EM139">(CM139/INDEX($CX139:$DG139,,MATCH(EM$3,$CX$3:$DG$3,)))*$DG139</f>
        <v>18.570683041936228</v>
      </c>
      <c r="EN139" cm="1">
        <f t="array" ref="EN139">(CN139/INDEX($CX139:$DG139,,MATCH(EN$3,$CX$3:$DG$3,)))*$DG139</f>
        <v>17.477684771453738</v>
      </c>
      <c r="EO139" cm="1">
        <f t="array" ref="EO139">(CO139/INDEX($CX139:$DG139,,MATCH(EO$3,$CX$3:$DG$3,)))*$DG139</f>
        <v>17.363679680853547</v>
      </c>
      <c r="EP139" cm="1">
        <f t="array" ref="EP139">(CP139/INDEX($CX139:$DG139,,MATCH(EP$3,$CX$3:$DG$3,)))*$DG139</f>
        <v>18.380463993037953</v>
      </c>
      <c r="EQ139" cm="1">
        <f t="array" ref="EQ139">(CQ139/INDEX($CX139:$DG139,,MATCH(EQ$3,$CX$3:$DG$3,)))*$DG139</f>
        <v>19.041477782486531</v>
      </c>
      <c r="ER139" cm="1">
        <f t="array" ref="ER139">(CR139/INDEX($CX139:$DG139,,MATCH(ER$3,$CX$3:$DG$3,)))*$DG139</f>
        <v>23.190318444768675</v>
      </c>
      <c r="ES139" cm="1">
        <f t="array" ref="ES139">(CS139/INDEX($CX139:$DG139,,MATCH(ES$3,$CX$3:$DG$3,)))*$DG139</f>
        <v>25.02950752506462</v>
      </c>
      <c r="ET139" cm="1">
        <f t="array" ref="ET139">(CT139/INDEX($CX139:$DG139,,MATCH(ET$3,$CX$3:$DG$3,)))*$DG139</f>
        <v>24.516088973501702</v>
      </c>
      <c r="EU139" cm="1">
        <f t="array" ref="EU139">(CU139/INDEX($CX139:$DG139,,MATCH(EU$3,$CX$3:$DG$3,)))*$DG139</f>
        <v>23.411490257701573</v>
      </c>
      <c r="EV139" cm="1">
        <f t="array" ref="EV139">(CV139/INDEX($CX139:$DG139,,MATCH(EV$3,$CX$3:$DG$3,)))*$DG139</f>
        <v>24.659888132767936</v>
      </c>
      <c r="EW139">
        <f t="shared" si="186"/>
        <v>379.55689020704591</v>
      </c>
      <c r="EY139" s="96">
        <f t="shared" si="152"/>
        <v>6.4000000000000003E-3</v>
      </c>
      <c r="EZ139" s="96">
        <f t="shared" si="153"/>
        <v>6.4000000000000003E-3</v>
      </c>
      <c r="FA139" s="96">
        <f t="shared" si="154"/>
        <v>6.4000000000000003E-3</v>
      </c>
      <c r="FB139" s="96">
        <f t="shared" si="155"/>
        <v>6.4000000000000003E-3</v>
      </c>
      <c r="FC139" s="96">
        <f t="shared" si="156"/>
        <v>6.3999999999999994E-3</v>
      </c>
      <c r="FD139" s="96">
        <f t="shared" si="157"/>
        <v>6.3999999999999994E-3</v>
      </c>
      <c r="FE139" s="96">
        <f t="shared" si="158"/>
        <v>6.4000000000000003E-3</v>
      </c>
      <c r="FF139" s="96">
        <f t="shared" si="159"/>
        <v>6.1671306888390317E-3</v>
      </c>
      <c r="FG139" s="96">
        <f t="shared" si="160"/>
        <v>6.1874903752049421E-3</v>
      </c>
      <c r="FH139" s="96">
        <f t="shared" si="161"/>
        <v>6.268241707621568E-3</v>
      </c>
      <c r="FJ139" s="96">
        <f t="shared" si="188"/>
        <v>2651.5511857557185</v>
      </c>
      <c r="FK139" s="96" t="str">
        <f>IF(AND('Country-wise data'!FJ139&gt;'non-R&amp;D ex_typologies'!$C$17,'Country-wise data'!FJ139&lt;'non-R&amp;D ex_typologies'!$D$17),"Small",IF(AND('Country-wise data'!FJ139&gt;'non-R&amp;D ex_typologies'!$E$17,'Country-wise data'!$FJ$4&lt;'non-R&amp;D ex_typologies'!$F$17),"Medium","Large"))</f>
        <v>Medium</v>
      </c>
      <c r="FL139" t="str">
        <f>IF($FK139='non-R&amp;D ex_typologies'!$C$16,IF(AND('Country-wise data'!EY139&gt;'non-R&amp;D ex_typologies'!$C$21,'Country-wise data'!EY139&lt;'non-R&amp;D ex_typologies'!$D$21),'non-R&amp;D ex_typologies'!$B$21,IF(AND('Country-wise data'!EY139&gt;'non-R&amp;D ex_typologies'!$C$19,'Country-wise data'!EY139&lt;'non-R&amp;D ex_typologies'!$D$19),'non-R&amp;D ex_typologies'!$B$19,'non-R&amp;D ex_typologies'!$B$20)),IF($FK139='non-R&amp;D ex_typologies'!$E$16,IF(AND('Country-wise data'!EY139&gt;'non-R&amp;D ex_typologies'!$E$21,'Country-wise data'!EY139&lt;'non-R&amp;D ex_typologies'!$F$21),'non-R&amp;D ex_typologies'!$B$21,IF(AND('Country-wise data'!EY139&gt;'non-R&amp;D ex_typologies'!$E$19,'Country-wise data'!EY139&lt;'non-R&amp;D ex_typologies'!$F$19),'non-R&amp;D ex_typologies'!$B$19,'non-R&amp;D ex_typologies'!$B$20)),IF(AND('Country-wise data'!EY139&gt;'non-R&amp;D ex_typologies'!$G$21,'Country-wise data'!EY139&lt;'non-R&amp;D ex_typologies'!$H$21),'non-R&amp;D ex_typologies'!$B$21,IF(AND('Country-wise data'!EY139&gt;'non-R&amp;D ex_typologies'!$G$19,'Country-wise data'!EY139&lt;'non-R&amp;D ex_typologies'!$H$19),'non-R&amp;D ex_typologies'!$B$19,'non-R&amp;D ex_typologies'!$B$20))))</f>
        <v>Balanced</v>
      </c>
      <c r="FM139" t="str">
        <f>IF($FK139='non-R&amp;D ex_typologies'!$C$16,IF(AND('Country-wise data'!EZ139&gt;'non-R&amp;D ex_typologies'!$C$21,'Country-wise data'!EZ139&lt;'non-R&amp;D ex_typologies'!$D$21),'non-R&amp;D ex_typologies'!$B$21,IF(AND('Country-wise data'!EZ139&gt;'non-R&amp;D ex_typologies'!$C$19,'Country-wise data'!EZ139&lt;'non-R&amp;D ex_typologies'!$D$19),'non-R&amp;D ex_typologies'!$B$19,'non-R&amp;D ex_typologies'!$B$20)),IF($FK139='non-R&amp;D ex_typologies'!$E$16,IF(AND('Country-wise data'!EZ139&gt;'non-R&amp;D ex_typologies'!$E$21,'Country-wise data'!EZ139&lt;'non-R&amp;D ex_typologies'!$F$21),'non-R&amp;D ex_typologies'!$B$21,IF(AND('Country-wise data'!EZ139&gt;'non-R&amp;D ex_typologies'!$E$19,'Country-wise data'!EZ139&lt;'non-R&amp;D ex_typologies'!$F$19),'non-R&amp;D ex_typologies'!$B$19,'non-R&amp;D ex_typologies'!$B$20)),IF(AND('Country-wise data'!EZ139&gt;'non-R&amp;D ex_typologies'!$G$21,'Country-wise data'!EZ139&lt;'non-R&amp;D ex_typologies'!$H$21),'non-R&amp;D ex_typologies'!$B$21,IF(AND('Country-wise data'!EZ139&gt;'non-R&amp;D ex_typologies'!$G$19,'Country-wise data'!EZ139&lt;'non-R&amp;D ex_typologies'!$H$19),'non-R&amp;D ex_typologies'!$B$19,'non-R&amp;D ex_typologies'!$B$20))))</f>
        <v>Balanced</v>
      </c>
      <c r="FN139" t="str">
        <f>IF($FK139='non-R&amp;D ex_typologies'!$C$16,IF(AND('Country-wise data'!FA139&gt;'non-R&amp;D ex_typologies'!$C$21,'Country-wise data'!FA139&lt;'non-R&amp;D ex_typologies'!$D$21),'non-R&amp;D ex_typologies'!$B$21,IF(AND('Country-wise data'!FA139&gt;'non-R&amp;D ex_typologies'!$C$19,'Country-wise data'!FA139&lt;'non-R&amp;D ex_typologies'!$D$19),'non-R&amp;D ex_typologies'!$B$19,'non-R&amp;D ex_typologies'!$B$20)),IF($FK139='non-R&amp;D ex_typologies'!$E$16,IF(AND('Country-wise data'!FA139&gt;'non-R&amp;D ex_typologies'!$E$21,'Country-wise data'!FA139&lt;'non-R&amp;D ex_typologies'!$F$21),'non-R&amp;D ex_typologies'!$B$21,IF(AND('Country-wise data'!FA139&gt;'non-R&amp;D ex_typologies'!$E$19,'Country-wise data'!FA139&lt;'non-R&amp;D ex_typologies'!$F$19),'non-R&amp;D ex_typologies'!$B$19,'non-R&amp;D ex_typologies'!$B$20)),IF(AND('Country-wise data'!FA139&gt;'non-R&amp;D ex_typologies'!$G$21,'Country-wise data'!FA139&lt;'non-R&amp;D ex_typologies'!$H$21),'non-R&amp;D ex_typologies'!$B$21,IF(AND('Country-wise data'!FA139&gt;'non-R&amp;D ex_typologies'!$G$19,'Country-wise data'!FA139&lt;'non-R&amp;D ex_typologies'!$H$19),'non-R&amp;D ex_typologies'!$B$19,'non-R&amp;D ex_typologies'!$B$20))))</f>
        <v>Balanced</v>
      </c>
      <c r="FO139" t="str">
        <f>IF($FK139='non-R&amp;D ex_typologies'!$C$16,IF(AND('Country-wise data'!FB139&gt;'non-R&amp;D ex_typologies'!$C$21,'Country-wise data'!FB139&lt;'non-R&amp;D ex_typologies'!$D$21),'non-R&amp;D ex_typologies'!$B$21,IF(AND('Country-wise data'!FB139&gt;'non-R&amp;D ex_typologies'!$C$19,'Country-wise data'!FB139&lt;'non-R&amp;D ex_typologies'!$D$19),'non-R&amp;D ex_typologies'!$B$19,'non-R&amp;D ex_typologies'!$B$20)),IF($FK139='non-R&amp;D ex_typologies'!$E$16,IF(AND('Country-wise data'!FB139&gt;'non-R&amp;D ex_typologies'!$E$21,'Country-wise data'!FB139&lt;'non-R&amp;D ex_typologies'!$F$21),'non-R&amp;D ex_typologies'!$B$21,IF(AND('Country-wise data'!FB139&gt;'non-R&amp;D ex_typologies'!$E$19,'Country-wise data'!FB139&lt;'non-R&amp;D ex_typologies'!$F$19),'non-R&amp;D ex_typologies'!$B$19,'non-R&amp;D ex_typologies'!$B$20)),IF(AND('Country-wise data'!FB139&gt;'non-R&amp;D ex_typologies'!$G$21,'Country-wise data'!FB139&lt;'non-R&amp;D ex_typologies'!$H$21),'non-R&amp;D ex_typologies'!$B$21,IF(AND('Country-wise data'!FB139&gt;'non-R&amp;D ex_typologies'!$G$19,'Country-wise data'!FB139&lt;'non-R&amp;D ex_typologies'!$H$19),'non-R&amp;D ex_typologies'!$B$19,'non-R&amp;D ex_typologies'!$B$20))))</f>
        <v>Balanced</v>
      </c>
      <c r="FP139" t="str">
        <f>IF($FK139='non-R&amp;D ex_typologies'!$C$16,IF(AND('Country-wise data'!FC139&gt;'non-R&amp;D ex_typologies'!$C$21,'Country-wise data'!FC139&lt;'non-R&amp;D ex_typologies'!$D$21),'non-R&amp;D ex_typologies'!$B$21,IF(AND('Country-wise data'!FC139&gt;'non-R&amp;D ex_typologies'!$C$19,'Country-wise data'!FC139&lt;'non-R&amp;D ex_typologies'!$D$19),'non-R&amp;D ex_typologies'!$B$19,'non-R&amp;D ex_typologies'!$B$20)),IF($FK139='non-R&amp;D ex_typologies'!$E$16,IF(AND('Country-wise data'!FC139&gt;'non-R&amp;D ex_typologies'!$E$21,'Country-wise data'!FC139&lt;'non-R&amp;D ex_typologies'!$F$21),'non-R&amp;D ex_typologies'!$B$21,IF(AND('Country-wise data'!FC139&gt;'non-R&amp;D ex_typologies'!$E$19,'Country-wise data'!FC139&lt;'non-R&amp;D ex_typologies'!$F$19),'non-R&amp;D ex_typologies'!$B$19,'non-R&amp;D ex_typologies'!$B$20)),IF(AND('Country-wise data'!FC139&gt;'non-R&amp;D ex_typologies'!$G$21,'Country-wise data'!FC139&lt;'non-R&amp;D ex_typologies'!$H$21),'non-R&amp;D ex_typologies'!$B$21,IF(AND('Country-wise data'!FC139&gt;'non-R&amp;D ex_typologies'!$G$19,'Country-wise data'!FC139&lt;'non-R&amp;D ex_typologies'!$H$19),'non-R&amp;D ex_typologies'!$B$19,'non-R&amp;D ex_typologies'!$B$20))))</f>
        <v>Balanced</v>
      </c>
      <c r="FQ139" t="str">
        <f>IF($FK139='non-R&amp;D ex_typologies'!$C$16,IF(AND('Country-wise data'!FD139&gt;'non-R&amp;D ex_typologies'!$C$21,'Country-wise data'!FD139&lt;'non-R&amp;D ex_typologies'!$D$21),'non-R&amp;D ex_typologies'!$B$21,IF(AND('Country-wise data'!FD139&gt;'non-R&amp;D ex_typologies'!$C$19,'Country-wise data'!FD139&lt;'non-R&amp;D ex_typologies'!$D$19),'non-R&amp;D ex_typologies'!$B$19,'non-R&amp;D ex_typologies'!$B$20)),IF($FK139='non-R&amp;D ex_typologies'!$E$16,IF(AND('Country-wise data'!FD139&gt;'non-R&amp;D ex_typologies'!$E$21,'Country-wise data'!FD139&lt;'non-R&amp;D ex_typologies'!$F$21),'non-R&amp;D ex_typologies'!$B$21,IF(AND('Country-wise data'!FD139&gt;'non-R&amp;D ex_typologies'!$E$19,'Country-wise data'!FD139&lt;'non-R&amp;D ex_typologies'!$F$19),'non-R&amp;D ex_typologies'!$B$19,'non-R&amp;D ex_typologies'!$B$20)),IF(AND('Country-wise data'!FD139&gt;'non-R&amp;D ex_typologies'!$G$21,'Country-wise data'!FD139&lt;'non-R&amp;D ex_typologies'!$H$21),'non-R&amp;D ex_typologies'!$B$21,IF(AND('Country-wise data'!FD139&gt;'non-R&amp;D ex_typologies'!$G$19,'Country-wise data'!FD139&lt;'non-R&amp;D ex_typologies'!$H$19),'non-R&amp;D ex_typologies'!$B$19,'non-R&amp;D ex_typologies'!$B$20))))</f>
        <v>Balanced</v>
      </c>
      <c r="FR139" t="str">
        <f>IF($FK139='non-R&amp;D ex_typologies'!$C$16,IF(AND('Country-wise data'!FE139&gt;'non-R&amp;D ex_typologies'!$C$21,'Country-wise data'!FE139&lt;'non-R&amp;D ex_typologies'!$D$21),'non-R&amp;D ex_typologies'!$B$21,IF(AND('Country-wise data'!FE139&gt;'non-R&amp;D ex_typologies'!$C$19,'Country-wise data'!FE139&lt;'non-R&amp;D ex_typologies'!$D$19),'non-R&amp;D ex_typologies'!$B$19,'non-R&amp;D ex_typologies'!$B$20)),IF($FK139='non-R&amp;D ex_typologies'!$E$16,IF(AND('Country-wise data'!FE139&gt;'non-R&amp;D ex_typologies'!$E$21,'Country-wise data'!FE139&lt;'non-R&amp;D ex_typologies'!$F$21),'non-R&amp;D ex_typologies'!$B$21,IF(AND('Country-wise data'!FE139&gt;'non-R&amp;D ex_typologies'!$E$19,'Country-wise data'!FE139&lt;'non-R&amp;D ex_typologies'!$F$19),'non-R&amp;D ex_typologies'!$B$19,'non-R&amp;D ex_typologies'!$B$20)),IF(AND('Country-wise data'!FE139&gt;'non-R&amp;D ex_typologies'!$G$21,'Country-wise data'!FE139&lt;'non-R&amp;D ex_typologies'!$H$21),'non-R&amp;D ex_typologies'!$B$21,IF(AND('Country-wise data'!FE139&gt;'non-R&amp;D ex_typologies'!$G$19,'Country-wise data'!FE139&lt;'non-R&amp;D ex_typologies'!$H$19),'non-R&amp;D ex_typologies'!$B$19,'non-R&amp;D ex_typologies'!$B$20))))</f>
        <v>Balanced</v>
      </c>
      <c r="FS139" t="str">
        <f>IF($FK139='non-R&amp;D ex_typologies'!$C$16,IF(AND('Country-wise data'!FF139&gt;'non-R&amp;D ex_typologies'!$C$21,'Country-wise data'!FF139&lt;'non-R&amp;D ex_typologies'!$D$21),'non-R&amp;D ex_typologies'!$B$21,IF(AND('Country-wise data'!FF139&gt;'non-R&amp;D ex_typologies'!$C$19,'Country-wise data'!FF139&lt;'non-R&amp;D ex_typologies'!$D$19),'non-R&amp;D ex_typologies'!$B$19,'non-R&amp;D ex_typologies'!$B$20)),IF($FK139='non-R&amp;D ex_typologies'!$E$16,IF(AND('Country-wise data'!FF139&gt;'non-R&amp;D ex_typologies'!$E$21,'Country-wise data'!FF139&lt;'non-R&amp;D ex_typologies'!$F$21),'non-R&amp;D ex_typologies'!$B$21,IF(AND('Country-wise data'!FF139&gt;'non-R&amp;D ex_typologies'!$E$19,'Country-wise data'!FF139&lt;'non-R&amp;D ex_typologies'!$F$19),'non-R&amp;D ex_typologies'!$B$19,'non-R&amp;D ex_typologies'!$B$20)),IF(AND('Country-wise data'!FF139&gt;'non-R&amp;D ex_typologies'!$G$21,'Country-wise data'!FF139&lt;'non-R&amp;D ex_typologies'!$H$21),'non-R&amp;D ex_typologies'!$B$21,IF(AND('Country-wise data'!FF139&gt;'non-R&amp;D ex_typologies'!$G$19,'Country-wise data'!FF139&lt;'non-R&amp;D ex_typologies'!$H$19),'non-R&amp;D ex_typologies'!$B$19,'non-R&amp;D ex_typologies'!$B$20))))</f>
        <v>Balanced</v>
      </c>
      <c r="FT139" t="str">
        <f>IF($FK139='non-R&amp;D ex_typologies'!$C$16,IF(AND('Country-wise data'!FG139&gt;'non-R&amp;D ex_typologies'!$C$21,'Country-wise data'!FG139&lt;'non-R&amp;D ex_typologies'!$D$21),'non-R&amp;D ex_typologies'!$B$21,IF(AND('Country-wise data'!FG139&gt;'non-R&amp;D ex_typologies'!$C$19,'Country-wise data'!FG139&lt;'non-R&amp;D ex_typologies'!$D$19),'non-R&amp;D ex_typologies'!$B$19,'non-R&amp;D ex_typologies'!$B$20)),IF($FK139='non-R&amp;D ex_typologies'!$E$16,IF(AND('Country-wise data'!FG139&gt;'non-R&amp;D ex_typologies'!$E$21,'Country-wise data'!FG139&lt;'non-R&amp;D ex_typologies'!$F$21),'non-R&amp;D ex_typologies'!$B$21,IF(AND('Country-wise data'!FG139&gt;'non-R&amp;D ex_typologies'!$E$19,'Country-wise data'!FG139&lt;'non-R&amp;D ex_typologies'!$F$19),'non-R&amp;D ex_typologies'!$B$19,'non-R&amp;D ex_typologies'!$B$20)),IF(AND('Country-wise data'!FG139&gt;'non-R&amp;D ex_typologies'!$G$21,'Country-wise data'!FG139&lt;'non-R&amp;D ex_typologies'!$H$21),'non-R&amp;D ex_typologies'!$B$21,IF(AND('Country-wise data'!FG139&gt;'non-R&amp;D ex_typologies'!$G$19,'Country-wise data'!FG139&lt;'non-R&amp;D ex_typologies'!$H$19),'non-R&amp;D ex_typologies'!$B$19,'non-R&amp;D ex_typologies'!$B$20))))</f>
        <v>Balanced</v>
      </c>
      <c r="FU139" t="str">
        <f>IF($FK139='non-R&amp;D ex_typologies'!$C$16,IF(AND('Country-wise data'!FH139&gt;'non-R&amp;D ex_typologies'!$C$21,'Country-wise data'!FH139&lt;'non-R&amp;D ex_typologies'!$D$21),'non-R&amp;D ex_typologies'!$B$21,IF(AND('Country-wise data'!FH139&gt;'non-R&amp;D ex_typologies'!$C$19,'Country-wise data'!FH139&lt;'non-R&amp;D ex_typologies'!$D$19),'non-R&amp;D ex_typologies'!$B$19,'non-R&amp;D ex_typologies'!$B$20)),IF($FK139='non-R&amp;D ex_typologies'!$E$16,IF(AND('Country-wise data'!FH139&gt;'non-R&amp;D ex_typologies'!$E$21,'Country-wise data'!FH139&lt;'non-R&amp;D ex_typologies'!$F$21),'non-R&amp;D ex_typologies'!$B$21,IF(AND('Country-wise data'!FH139&gt;'non-R&amp;D ex_typologies'!$E$19,'Country-wise data'!FH139&lt;'non-R&amp;D ex_typologies'!$F$19),'non-R&amp;D ex_typologies'!$B$19,'non-R&amp;D ex_typologies'!$B$20)),IF(AND('Country-wise data'!FH139&gt;'non-R&amp;D ex_typologies'!$G$21,'Country-wise data'!FH139&lt;'non-R&amp;D ex_typologies'!$H$21),'non-R&amp;D ex_typologies'!$B$21,IF(AND('Country-wise data'!FH139&gt;'non-R&amp;D ex_typologies'!$G$19,'Country-wise data'!FH139&lt;'non-R&amp;D ex_typologies'!$H$19),'non-R&amp;D ex_typologies'!$B$19,'non-R&amp;D ex_typologies'!$B$20))))</f>
        <v>Balanced</v>
      </c>
    </row>
    <row r="140" spans="2:177" x14ac:dyDescent="0.35">
      <c r="B140" t="s">
        <v>335</v>
      </c>
      <c r="C140" t="s">
        <v>336</v>
      </c>
      <c r="D140" t="s">
        <v>385</v>
      </c>
      <c r="E140" t="s">
        <v>26</v>
      </c>
      <c r="F140" t="s">
        <v>369</v>
      </c>
      <c r="G140" s="55">
        <f>Assumptions!$C$13</f>
        <v>1.1000000000000001</v>
      </c>
      <c r="H140">
        <f>SUMIFS(FAOstat!M:M,FAOstat!$B:$B,'Country-wise data'!$B140)*G140</f>
        <v>344.93800000000005</v>
      </c>
      <c r="I140">
        <f>IF(SUMIFS(FAOstat!N:N,FAOstat!$B:$B,'Country-wise data'!$B140)=0,H140*(1+Assumptions!$C$9),SUMIFS(FAOstat!N:N,FAOstat!$B:$B,'Country-wise data'!$B140)*$G140)</f>
        <v>283.96499999999997</v>
      </c>
      <c r="J140">
        <f>IF(SUMIFS(FAOstat!O:O,FAOstat!$B:$B,'Country-wise data'!$B140)=0,I140*(1+Assumptions!$C$9),SUMIFS(FAOstat!O:O,FAOstat!$B:$B,'Country-wise data'!$B140)*$G140)</f>
        <v>304.6450000000001</v>
      </c>
      <c r="K140">
        <f>IF(SUMIFS(FAOstat!P:P,FAOstat!$B:$B,'Country-wise data'!$B140)=0,J140*(1+Assumptions!$C$9),SUMIFS(FAOstat!P:P,FAOstat!$B:$B,'Country-wise data'!$B140)*$G140)</f>
        <v>387.26600000000002</v>
      </c>
      <c r="L140">
        <f>IF(SUMIFS(FAOstat!Q:Q,FAOstat!$B:$B,'Country-wise data'!$B140)=0,K140*(1+Assumptions!$C$9),SUMIFS(FAOstat!Q:Q,FAOstat!$B:$B,'Country-wise data'!$B140)*$G140)</f>
        <v>769.54900000000009</v>
      </c>
      <c r="M140">
        <f>IF(SUMIFS(FAOstat!R:R,FAOstat!$B:$B,'Country-wise data'!$B140)=0,L140*(1+Assumptions!$C$9),SUMIFS(FAOstat!R:R,FAOstat!$B:$B,'Country-wise data'!$B140)*$G140)</f>
        <v>151.27200000000002</v>
      </c>
      <c r="N140">
        <f>IF(SUMIFS(FAOstat!S:S,FAOstat!$B:$B,'Country-wise data'!$B140)=0,M140*(1+Assumptions!$C$9),SUMIFS(FAOstat!S:S,FAOstat!$B:$B,'Country-wise data'!$B140)*$G140)</f>
        <v>154.29744000000002</v>
      </c>
      <c r="O140">
        <f>IF(SUMIFS(FAOstat!T:T,FAOstat!$B:$B,'Country-wise data'!$B140)=0,N140*(1+Assumptions!$C$9),SUMIFS(FAOstat!T:T,FAOstat!$B:$B,'Country-wise data'!$B140)*$G140)</f>
        <v>157.38338880000003</v>
      </c>
      <c r="P140">
        <f>IF(SUMIFS(FAOstat!U:U,FAOstat!$B:$B,'Country-wise data'!$B140)=0,O140*(1+Assumptions!$C$9),SUMIFS(FAOstat!U:U,FAOstat!$B:$B,'Country-wise data'!$B140)*$G140)</f>
        <v>160.53105657600003</v>
      </c>
      <c r="Q140">
        <f>IF(SUMIFS(FAOstat!V:V,FAOstat!$B:$B,'Country-wise data'!$B140)=0,P140*(1+Assumptions!$C$9),SUMIFS(FAOstat!V:V,FAOstat!$B:$B,'Country-wise data'!$B140)*$G140)</f>
        <v>163.74167770752004</v>
      </c>
      <c r="R140" s="36">
        <f t="shared" si="148"/>
        <v>-7.9451942088699434E-2</v>
      </c>
      <c r="S140">
        <f>SUMIFS(FAOstat!CE:CE,FAOstat!$B:$B,'Country-wise data'!$B140)</f>
        <v>8244.2336070000001</v>
      </c>
      <c r="T140">
        <f>SUMIFS(FAOstat!CF:CF,FAOstat!$B:$B,'Country-wise data'!$B140)</f>
        <v>8754.557186</v>
      </c>
      <c r="U140">
        <f>SUMIFS(FAOstat!CG:CG,FAOstat!$B:$B,'Country-wise data'!$B140)</f>
        <v>10692.618849</v>
      </c>
      <c r="V140">
        <f>SUMIFS(FAOstat!CH:CH,FAOstat!$B:$B,'Country-wise data'!$B140)</f>
        <v>12485.886286999999</v>
      </c>
      <c r="W140">
        <f>SUMIFS(FAOstat!CI:CI,FAOstat!$B:$B,'Country-wise data'!$B140)</f>
        <v>13173.786980999999</v>
      </c>
      <c r="X140">
        <f>SUMIFS(FAOstat!CJ:CJ,FAOstat!$B:$B,'Country-wise data'!$B140)</f>
        <v>12932.799546</v>
      </c>
      <c r="Y140">
        <f>SUMIFS(FAOstat!CK:CK,FAOstat!$B:$B,'Country-wise data'!$B140)</f>
        <v>13937.029321</v>
      </c>
      <c r="Z140">
        <f>SUMIFS(FAOstat!CL:CL,FAOstat!$B:$B,'Country-wise data'!$B140)</f>
        <v>15635.495655999999</v>
      </c>
      <c r="AA140">
        <f>SUMIFS(FAOstat!CM:CM,FAOstat!$B:$B,'Country-wise data'!$B140)</f>
        <v>16484.680412000002</v>
      </c>
      <c r="AB140">
        <f>SUMIFS(FAOstat!CN:CN,FAOstat!$B:$B,'Country-wise data'!$B140)</f>
        <v>16814.37402024</v>
      </c>
      <c r="AC140" s="53">
        <f>IFERROR(INDEX('ASTI data (new)'!$AF$6:$AL$130,MATCH('Country-wise data'!$B140,'ASTI data (new)'!$C$6:$C$130,),MATCH('Country-wise data'!AC$3,'ASTI data (new)'!$AF$5:$AL$5,)),(INDEX(Assumptions!$G$154:$P$345,MATCH('Country-wise data'!$B140,Assumptions!$B$154:$B$344,),MATCH('Country-wise data'!AC$3,Assumptions!$G$153:$P$153,))*S140))</f>
        <v>34.889884866893475</v>
      </c>
      <c r="AD140" s="53">
        <f>IFERROR(INDEX('ASTI data (new)'!$AF$6:$AL$130,MATCH('Country-wise data'!$B140,'ASTI data (new)'!$C$6:$C$130,),MATCH('Country-wise data'!AD$3,'ASTI data (new)'!$AF$5:$AL$5,)),(INDEX(Assumptions!$G$154:$P$345,MATCH('Country-wise data'!$B140,Assumptions!$B$154:$B$344,),MATCH('Country-wise data'!AD$3,Assumptions!$G$153:$P$153,))*T140))</f>
        <v>32.239933745181709</v>
      </c>
      <c r="AE140" s="53">
        <f>IFERROR(INDEX('ASTI data (new)'!$AF$6:$AL$130,MATCH('Country-wise data'!$B140,'ASTI data (new)'!$C$6:$C$130,),MATCH('Country-wise data'!AE$3,'ASTI data (new)'!$AF$5:$AL$5,)),(INDEX(Assumptions!$G$154:$P$345,MATCH('Country-wise data'!$B140,Assumptions!$B$154:$B$344,),MATCH('Country-wise data'!AE$3,Assumptions!$G$153:$P$153,))*U140))</f>
        <v>31.336234926061781</v>
      </c>
      <c r="AF140" s="53">
        <f>IFERROR(INDEX('ASTI data (new)'!$AF$6:$AL$130,MATCH('Country-wise data'!$B140,'ASTI data (new)'!$C$6:$C$130,),MATCH('Country-wise data'!AF$3,'ASTI data (new)'!$AF$5:$AL$5,)),(INDEX(Assumptions!$G$154:$P$345,MATCH('Country-wise data'!$B140,Assumptions!$B$154:$B$344,),MATCH('Country-wise data'!AF$3,Assumptions!$G$153:$P$153,))*V140))</f>
        <v>29.777140554809247</v>
      </c>
      <c r="AG140" s="53">
        <f>IFERROR(INDEX('ASTI data (new)'!$AF$6:$AL$130,MATCH('Country-wise data'!$B140,'ASTI data (new)'!$C$6:$C$130,),MATCH('Country-wise data'!AG$3,'ASTI data (new)'!$AF$5:$AL$5,)),(INDEX(Assumptions!$G$154:$P$345,MATCH('Country-wise data'!$B140,Assumptions!$B$154:$B$344,),MATCH('Country-wise data'!AG$3,Assumptions!$G$153:$P$153,))*W140))</f>
        <v>34.754664982846379</v>
      </c>
      <c r="AH140" s="53">
        <f>IFERROR(INDEX('ASTI data (new)'!$AF$6:$AL$130,MATCH('Country-wise data'!$B140,'ASTI data (new)'!$C$6:$C$130,),MATCH('Country-wise data'!AH$3,'ASTI data (new)'!$AF$5:$AL$5,)),(INDEX(Assumptions!$G$154:$P$345,MATCH('Country-wise data'!$B140,Assumptions!$B$154:$B$344,),MATCH('Country-wise data'!AH$3,Assumptions!$G$153:$P$153,))*X140))</f>
        <v>27.248047146657107</v>
      </c>
      <c r="AI140" s="53">
        <f>IFERROR(INDEX('ASTI data (new)'!$AF$6:$AL$130,MATCH('Country-wise data'!$B140,'ASTI data (new)'!$C$6:$C$130,),MATCH('Country-wise data'!AI$3,'ASTI data (new)'!$AF$5:$AL$5,)),(INDEX(Assumptions!$G$154:$P$345,MATCH('Country-wise data'!$B140,Assumptions!$B$154:$B$344,),MATCH('Country-wise data'!AI$3,Assumptions!$G$153:$P$153,))*Y140))</f>
        <v>27.988496516510644</v>
      </c>
      <c r="AJ140" s="53">
        <f t="shared" ref="AJ140:AL140" si="195">IFERROR((1+($AI140/$AF140)^(1/3)-1)*AI140,0)</f>
        <v>27.416484270114573</v>
      </c>
      <c r="AK140" s="53">
        <f t="shared" si="195"/>
        <v>26.856162469821388</v>
      </c>
      <c r="AL140" s="53">
        <f t="shared" si="195"/>
        <v>26.307292193246219</v>
      </c>
      <c r="AM140" s="55" cm="1">
        <f t="array" ref="AM140">INDEX('non-R&amp;D ex_typologies'!$J$8:$J$10,MATCH('Country-wise data'!FL140,'non-R&amp;D ex_typologies'!$F$8:$F$10,),)*'Country-wise data'!AC140</f>
        <v>43.97530455035298</v>
      </c>
      <c r="AN140" s="55" cm="1">
        <f t="array" ref="AN140">INDEX('non-R&amp;D ex_typologies'!$J$8:$J$10,MATCH('Country-wise data'!FM140,'non-R&amp;D ex_typologies'!$F$8:$F$10,),)*'Country-wise data'!AD140</f>
        <v>94.189761591864951</v>
      </c>
      <c r="AO140" s="55" cm="1">
        <f t="array" ref="AO140">INDEX('non-R&amp;D ex_typologies'!$J$8:$J$10,MATCH('Country-wise data'!FN140,'non-R&amp;D ex_typologies'!$F$8:$F$10,),)*'Country-wise data'!AE140</f>
        <v>91.549583203270174</v>
      </c>
      <c r="AP140" s="55" cm="1">
        <f t="array" ref="AP140">INDEX('non-R&amp;D ex_typologies'!$J$8:$J$10,MATCH('Country-wise data'!FO140,'non-R&amp;D ex_typologies'!$F$8:$F$10,),)*'Country-wise data'!AF140</f>
        <v>86.994650544655713</v>
      </c>
      <c r="AQ140" s="55" cm="1">
        <f t="array" ref="AQ140">INDEX('non-R&amp;D ex_typologies'!$J$8:$J$10,MATCH('Country-wise data'!FP140,'non-R&amp;D ex_typologies'!$F$8:$F$10,),)*'Country-wise data'!AG140</f>
        <v>101.53661092522159</v>
      </c>
      <c r="AR140" s="55" cm="1">
        <f t="array" ref="AR140">INDEX('non-R&amp;D ex_typologies'!$J$8:$J$10,MATCH('Country-wise data'!FQ140,'non-R&amp;D ex_typologies'!$F$8:$F$10,),)*'Country-wise data'!AH140</f>
        <v>79.605841775995984</v>
      </c>
      <c r="AS140" s="55" cm="1">
        <f t="array" ref="AS140">INDEX('non-R&amp;D ex_typologies'!$J$8:$J$10,MATCH('Country-wise data'!FR140,'non-R&amp;D ex_typologies'!$F$8:$F$10,),)*'Country-wise data'!AI140</f>
        <v>81.769082872227287</v>
      </c>
      <c r="AT140" s="55" cm="1">
        <f t="array" ref="AT140">INDEX('non-R&amp;D ex_typologies'!$J$8:$J$10,MATCH('Country-wise data'!FS140,'non-R&amp;D ex_typologies'!$F$8:$F$10,),)*'Country-wise data'!AJ140</f>
        <v>80.097934986455797</v>
      </c>
      <c r="AU140" s="55" cm="1">
        <f t="array" ref="AU140">INDEX('non-R&amp;D ex_typologies'!$J$8:$J$10,MATCH('Country-wise data'!FT140,'non-R&amp;D ex_typologies'!$F$8:$F$10,),)*'Country-wise data'!AK140</f>
        <v>78.460941027303292</v>
      </c>
      <c r="AV140" s="55" cm="1">
        <f t="array" ref="AV140">INDEX('non-R&amp;D ex_typologies'!$J$8:$J$10,MATCH('Country-wise data'!FU140,'non-R&amp;D ex_typologies'!$F$8:$F$10,),)*'Country-wise data'!AL140</f>
        <v>76.857402977129652</v>
      </c>
      <c r="AW140">
        <f t="shared" si="150"/>
        <v>1113.85145612662</v>
      </c>
      <c r="AX140" s="53">
        <f>INDEX('GDP deflators'!$AB$3:$AK$155,MATCH('Country-wise data'!$B140,'GDP deflators'!$B$3:$B$155,),MATCH('Country-wise data'!AX$3,'GDP deflators'!$D$2:$M$2,))</f>
        <v>64.417919930687134</v>
      </c>
      <c r="AY140" s="53">
        <f>INDEX('GDP deflators'!$AB$3:$AK$155,MATCH('Country-wise data'!$B140,'GDP deflators'!$B$3:$B$155,),MATCH('Country-wise data'!AY$3,'GDP deflators'!$D$2:$M$2,))</f>
        <v>70.611297354558474</v>
      </c>
      <c r="AZ140" s="53">
        <f>INDEX('GDP deflators'!$AB$3:$AK$155,MATCH('Country-wise data'!$B140,'GDP deflators'!$B$3:$B$155,),MATCH('Country-wise data'!AZ$3,'GDP deflators'!$D$2:$M$2,))</f>
        <v>74.579432688118558</v>
      </c>
      <c r="BA140" s="53">
        <f>INDEX('GDP deflators'!$AB$3:$AK$155,MATCH('Country-wise data'!$B140,'GDP deflators'!$B$3:$B$155,),MATCH('Country-wise data'!BA$3,'GDP deflators'!$D$2:$M$2,))</f>
        <v>78.061611292110626</v>
      </c>
      <c r="BB140" s="53">
        <f>INDEX('GDP deflators'!$AB$3:$AK$155,MATCH('Country-wise data'!$B140,'GDP deflators'!$B$3:$B$155,),MATCH('Country-wise data'!BB$3,'GDP deflators'!$D$2:$M$2,))</f>
        <v>81.047361870938289</v>
      </c>
      <c r="BC140" s="53">
        <f>INDEX('GDP deflators'!$AB$3:$AK$155,MATCH('Country-wise data'!$B140,'GDP deflators'!$B$3:$B$155,),MATCH('Country-wise data'!BC$3,'GDP deflators'!$D$2:$M$2,))</f>
        <v>83.136391760965225</v>
      </c>
      <c r="BD140" s="53">
        <f>INDEX('GDP deflators'!$AB$3:$AK$155,MATCH('Country-wise data'!$B140,'GDP deflators'!$B$3:$B$155,),MATCH('Country-wise data'!BD$3,'GDP deflators'!$D$2:$M$2,))</f>
        <v>85.941902297955991</v>
      </c>
      <c r="BE140" s="53">
        <f>INDEX('GDP deflators'!$AB$3:$AK$155,MATCH('Country-wise data'!$B140,'GDP deflators'!$B$3:$B$155,),MATCH('Country-wise data'!BE$3,'GDP deflators'!$D$2:$M$2,))</f>
        <v>91.849269257326256</v>
      </c>
      <c r="BF140" s="53">
        <f>INDEX('GDP deflators'!$AB$3:$AK$155,MATCH('Country-wise data'!$B140,'GDP deflators'!$B$3:$B$155,),MATCH('Country-wise data'!BF$3,'GDP deflators'!$D$2:$M$2,))</f>
        <v>98.380878956076884</v>
      </c>
      <c r="BG140" s="53">
        <f>INDEX('GDP deflators'!$AB$3:$AK$155,MATCH('Country-wise data'!$B140,'GDP deflators'!$B$3:$B$155,),MATCH('Country-wise data'!BG$3,'GDP deflators'!$D$2:$M$2,))</f>
        <v>100</v>
      </c>
      <c r="BH140" cm="1">
        <f t="array" ref="BH140">H140/(INDEX($AX140:$BG140,,MATCH(BH$3,$AX$3:$BG$3,))/100)</f>
        <v>535.46901292551672</v>
      </c>
      <c r="BI140" cm="1">
        <f t="array" ref="BI140">I140/(INDEX($AX140:$BG140,,MATCH(BI$3,$AX$3:$BG$3,))/100)</f>
        <v>402.15236178728554</v>
      </c>
      <c r="BJ140" cm="1">
        <f t="array" ref="BJ140">J140/(INDEX($AX140:$BG140,,MATCH(BJ$3,$AX$3:$BG$3,))/100)</f>
        <v>408.48393319641576</v>
      </c>
      <c r="BK140" cm="1">
        <f t="array" ref="BK140">K140/(INDEX($AX140:$BG140,,MATCH(BK$3,$AX$3:$BG$3,))/100)</f>
        <v>496.10300580503065</v>
      </c>
      <c r="BL140" cm="1">
        <f t="array" ref="BL140">L140/(INDEX($AX140:$BG140,,MATCH(BL$3,$AX$3:$BG$3,))/100)</f>
        <v>949.50530434963196</v>
      </c>
      <c r="BM140" cm="1">
        <f t="array" ref="BM140">M140/(INDEX($AX140:$BG140,,MATCH(BM$3,$AX$3:$BG$3,))/100)</f>
        <v>181.95641739533167</v>
      </c>
      <c r="BN140" cm="1">
        <f t="array" ref="BN140">N140/(INDEX($AX140:$BG140,,MATCH(BN$3,$AX$3:$BG$3,))/100)</f>
        <v>179.53691490916623</v>
      </c>
      <c r="BO140" cm="1">
        <f t="array" ref="BO140">O140/(INDEX($AX140:$BG140,,MATCH(BO$3,$AX$3:$BG$3,))/100)</f>
        <v>171.34963628188748</v>
      </c>
      <c r="BP140" cm="1">
        <f t="array" ref="BP140">P140/(INDEX($AX140:$BG140,,MATCH(BP$3,$AX$3:$BG$3,))/100)</f>
        <v>163.17302536773502</v>
      </c>
      <c r="BQ140" cm="1">
        <f t="array" ref="BQ140">Q140/(INDEX($AX140:$BG140,,MATCH(BQ$3,$AX$3:$BG$3,))/100)</f>
        <v>163.74167770752004</v>
      </c>
      <c r="BS140" cm="1">
        <f t="array" ref="BS140">S140/(INDEX($AX140:$BG140,,MATCH(BS$3,$AX$3:$BG$3,))/100)</f>
        <v>12798.043798791845</v>
      </c>
      <c r="BT140" cm="1">
        <f t="array" ref="BT140">T140/(INDEX($AX140:$BG140,,MATCH(BT$3,$AX$3:$BG$3,))/100)</f>
        <v>12398.238686992243</v>
      </c>
      <c r="BU140" cm="1">
        <f t="array" ref="BU140">U140/(INDEX($AX140:$BG140,,MATCH(BU$3,$AX$3:$BG$3,))/100)</f>
        <v>14337.222024355071</v>
      </c>
      <c r="BV140" cm="1">
        <f t="array" ref="BV140">V140/(INDEX($AX140:$BG140,,MATCH(BV$3,$AX$3:$BG$3,))/100)</f>
        <v>15994.912326722493</v>
      </c>
      <c r="BW140" cm="1">
        <f t="array" ref="BW140">W140/(INDEX($AX140:$BG140,,MATCH(BW$3,$AX$3:$BG$3,))/100)</f>
        <v>16254.430344047776</v>
      </c>
      <c r="BX140" cm="1">
        <f t="array" ref="BX140">X140/(INDEX($AX140:$BG140,,MATCH(BX$3,$AX$3:$BG$3,))/100)</f>
        <v>15556.123223611321</v>
      </c>
      <c r="BY140" cm="1">
        <f t="array" ref="BY140">Y140/(INDEX($AX140:$BG140,,MATCH(BY$3,$AX$3:$BG$3,))/100)</f>
        <v>16216.803385013589</v>
      </c>
      <c r="BZ140" cm="1">
        <f t="array" ref="BZ140">Z140/(INDEX($AX140:$BG140,,MATCH(BZ$3,$AX$3:$BG$3,))/100)</f>
        <v>17022.994066719642</v>
      </c>
      <c r="CA140" cm="1">
        <f t="array" ref="CA140">AA140/(INDEX($AX140:$BG140,,MATCH(CA$3,$AX$3:$BG$3,))/100)</f>
        <v>16755.980010464991</v>
      </c>
      <c r="CB140" cm="1">
        <f t="array" ref="CB140">AB140/(INDEX($AX140:$BG140,,MATCH(CB$3,$AX$3:$BG$3,))/100)</f>
        <v>16814.37402024</v>
      </c>
      <c r="CC140" cm="1">
        <f t="array" ref="CC140">AC140/(INDEX($AX140:$BG140,,MATCH(CC$3,$AX$3:$BG$3,))/100)</f>
        <v>54.161768812831198</v>
      </c>
      <c r="CD140" cm="1">
        <f t="array" ref="CD140">AD140/(INDEX($AX140:$BG140,,MATCH(CD$3,$AX$3:$BG$3,))/100)</f>
        <v>45.658322326661491</v>
      </c>
      <c r="CE140" cm="1">
        <f t="array" ref="CE140">AE140/(INDEX($AX140:$BG140,,MATCH(CE$3,$AX$3:$BG$3,))/100)</f>
        <v>42.017261055210511</v>
      </c>
      <c r="CF140" cm="1">
        <f t="array" ref="CF140">AF140/(INDEX($AX140:$BG140,,MATCH(CF$3,$AX$3:$BG$3,))/100)</f>
        <v>38.145690387278371</v>
      </c>
      <c r="CG140" cm="1">
        <f t="array" ref="CG140">AG140/(INDEX($AX140:$BG140,,MATCH(CG$3,$AX$3:$BG$3,))/100)</f>
        <v>42.881920127382458</v>
      </c>
      <c r="CH140" cm="1">
        <f t="array" ref="CH140">AH140/(INDEX($AX140:$BG140,,MATCH(CH$3,$AX$3:$BG$3,))/100)</f>
        <v>32.775113965736004</v>
      </c>
      <c r="CI140" cm="1">
        <f t="array" ref="CI140">AI140/(INDEX($AX140:$BG140,,MATCH(CI$3,$AX$3:$BG$3,))/100)</f>
        <v>32.566764020973167</v>
      </c>
      <c r="CJ140" cm="1">
        <f t="array" ref="CJ140">AJ140/(INDEX($AX140:$BG140,,MATCH(CJ$3,$AX$3:$BG$3,))/100)</f>
        <v>29.849431020843671</v>
      </c>
      <c r="CK140" cm="1">
        <f t="array" ref="CK140">AK140/(INDEX($AX140:$BG140,,MATCH(CK$3,$AX$3:$BG$3,))/100)</f>
        <v>27.298152603222405</v>
      </c>
      <c r="CL140" cm="1">
        <f t="array" ref="CL140">AL140/(INDEX($AX140:$BG140,,MATCH(CL$3,$AX$3:$BG$3,))/100)</f>
        <v>26.307292193246219</v>
      </c>
      <c r="CM140" cm="1">
        <f t="array" ref="CM140">AM140/(INDEX($AX140:$BG140,,MATCH(CM$3,$AX$3:$BG$3,))/100)</f>
        <v>68.265638812414082</v>
      </c>
      <c r="CN140" cm="1">
        <f t="array" ref="CN140">AN140/(INDEX($AX140:$BG140,,MATCH(CN$3,$AX$3:$BG$3,))/100)</f>
        <v>133.39191477946173</v>
      </c>
      <c r="CO140" cm="1">
        <f t="array" ref="CO140">AO140/(INDEX($AX140:$BG140,,MATCH(CO$3,$AX$3:$BG$3,))/100)</f>
        <v>122.75446447295806</v>
      </c>
      <c r="CP140" cm="1">
        <f t="array" ref="CP140">AP140/(INDEX($AX140:$BG140,,MATCH(CP$3,$AX$3:$BG$3,))/100)</f>
        <v>111.44357527942536</v>
      </c>
      <c r="CQ140" cm="1">
        <f t="array" ref="CQ140">AQ140/(INDEX($AX140:$BG140,,MATCH(CQ$3,$AX$3:$BG$3,))/100)</f>
        <v>125.28058727798059</v>
      </c>
      <c r="CR140" cm="1">
        <f t="array" ref="CR140">AR140/(INDEX($AX140:$BG140,,MATCH(CR$3,$AX$3:$BG$3,))/100)</f>
        <v>95.753303805726475</v>
      </c>
      <c r="CS140" cm="1">
        <f t="array" ref="CS140">AS140/(INDEX($AX140:$BG140,,MATCH(CS$3,$AX$3:$BG$3,))/100)</f>
        <v>95.144604303426092</v>
      </c>
      <c r="CT140" cm="1">
        <f t="array" ref="CT140">AT140/(INDEX($AX140:$BG140,,MATCH(CT$3,$AX$3:$BG$3,))/100)</f>
        <v>87.205848924123984</v>
      </c>
      <c r="CU140" cm="1">
        <f t="array" ref="CU140">AU140/(INDEX($AX140:$BG140,,MATCH(CU$3,$AX$3:$BG$3,))/100)</f>
        <v>79.752226103136309</v>
      </c>
      <c r="CV140" cm="1">
        <f t="array" ref="CV140">AV140/(INDEX($AX140:$BG140,,MATCH(CV$3,$AX$3:$BG$3,))/100)</f>
        <v>76.857402977129652</v>
      </c>
      <c r="CW140">
        <f t="shared" si="185"/>
        <v>1367.5112832491677</v>
      </c>
      <c r="CX140">
        <f>IFERROR(1/INDEX('exch rates'!$BC$5:$BL$268,MATCH('Country-wise data'!$B140,'exch rates'!$A$5:$A$268,),MATCH(CX$3,'exch rates'!$BC$4:$BL$4,)),1)</f>
        <v>1</v>
      </c>
      <c r="CY140">
        <f>IFERROR(1/INDEX('exch rates'!$BC$5:$BL$268,MATCH('Country-wise data'!$B140,'exch rates'!$A$5:$A$268,),MATCH(CY$3,'exch rates'!$BC$4:$BL$4,)),1)</f>
        <v>1</v>
      </c>
      <c r="CZ140">
        <f>IFERROR(1/INDEX('exch rates'!$BC$5:$BL$268,MATCH('Country-wise data'!$B140,'exch rates'!$A$5:$A$268,),MATCH(CZ$3,'exch rates'!$BC$4:$BL$4,)),1)</f>
        <v>1</v>
      </c>
      <c r="DA140">
        <f>IFERROR(1/INDEX('exch rates'!$BC$5:$BL$268,MATCH('Country-wise data'!$B140,'exch rates'!$A$5:$A$268,),MATCH(DA$3,'exch rates'!$BC$4:$BL$4,)),1)</f>
        <v>1</v>
      </c>
      <c r="DB140">
        <f>IFERROR(1/INDEX('exch rates'!$BC$5:$BL$268,MATCH('Country-wise data'!$B140,'exch rates'!$A$5:$A$268,),MATCH(DB$3,'exch rates'!$BC$4:$BL$4,)),1)</f>
        <v>1</v>
      </c>
      <c r="DC140">
        <f>IFERROR(1/INDEX('exch rates'!$BC$5:$BL$268,MATCH('Country-wise data'!$B140,'exch rates'!$A$5:$A$268,),MATCH(DC$3,'exch rates'!$BC$4:$BL$4,)),1)</f>
        <v>1</v>
      </c>
      <c r="DD140">
        <f>IFERROR(1/INDEX('exch rates'!$BC$5:$BL$268,MATCH('Country-wise data'!$B140,'exch rates'!$A$5:$A$268,),MATCH(DD$3,'exch rates'!$BC$4:$BL$4,)),1)</f>
        <v>1</v>
      </c>
      <c r="DE140">
        <f>IFERROR(1/INDEX('exch rates'!$BC$5:$BL$268,MATCH('Country-wise data'!$B140,'exch rates'!$A$5:$A$268,),MATCH(DE$3,'exch rates'!$BC$4:$BL$4,)),1)</f>
        <v>1</v>
      </c>
      <c r="DF140">
        <f>IFERROR(1/INDEX('exch rates'!$BC$5:$BL$268,MATCH('Country-wise data'!$B140,'exch rates'!$A$5:$A$268,),MATCH(DF$3,'exch rates'!$BC$4:$BL$4,)),1)</f>
        <v>1</v>
      </c>
      <c r="DG140">
        <f>IFERROR(1/INDEX('exch rates'!$BC$5:$BL$268,MATCH('Country-wise data'!$B140,'exch rates'!$A$5:$A$268,),MATCH(DG$3,'exch rates'!$BC$4:$BL$4,)),1)</f>
        <v>1</v>
      </c>
      <c r="DH140" cm="1">
        <f t="array" ref="DH140">(BH140/INDEX($CX140:$DG140,,MATCH(DH$3,$CX$3:$DG$3,)))*$DG140</f>
        <v>535.46901292551672</v>
      </c>
      <c r="DI140" cm="1">
        <f t="array" ref="DI140">(BI140/INDEX($CX140:$DG140,,MATCH(DI$3,$CX$3:$DG$3,)))*$DG140</f>
        <v>402.15236178728554</v>
      </c>
      <c r="DJ140" cm="1">
        <f t="array" ref="DJ140">(BJ140/INDEX($CX140:$DG140,,MATCH(DJ$3,$CX$3:$DG$3,)))*$DG140</f>
        <v>408.48393319641576</v>
      </c>
      <c r="DK140" cm="1">
        <f t="array" ref="DK140">(BK140/INDEX($CX140:$DG140,,MATCH(DK$3,$CX$3:$DG$3,)))*$DG140</f>
        <v>496.10300580503065</v>
      </c>
      <c r="DL140" cm="1">
        <f t="array" ref="DL140">(BL140/INDEX($CX140:$DG140,,MATCH(DL$3,$CX$3:$DG$3,)))*$DG140</f>
        <v>949.50530434963196</v>
      </c>
      <c r="DM140" cm="1">
        <f t="array" ref="DM140">(BM140/INDEX($CX140:$DG140,,MATCH(DM$3,$CX$3:$DG$3,)))*$DG140</f>
        <v>181.95641739533167</v>
      </c>
      <c r="DN140" cm="1">
        <f t="array" ref="DN140">(BN140/INDEX($CX140:$DG140,,MATCH(DN$3,$CX$3:$DG$3,)))*$DG140</f>
        <v>179.53691490916623</v>
      </c>
      <c r="DO140" cm="1">
        <f t="array" ref="DO140">(BO140/INDEX($CX140:$DG140,,MATCH(DO$3,$CX$3:$DG$3,)))*$DG140</f>
        <v>171.34963628188748</v>
      </c>
      <c r="DP140" cm="1">
        <f t="array" ref="DP140">(BP140/INDEX($CX140:$DG140,,MATCH(DP$3,$CX$3:$DG$3,)))*$DG140</f>
        <v>163.17302536773502</v>
      </c>
      <c r="DQ140" cm="1">
        <f t="array" ref="DQ140">(BQ140/INDEX($CX140:$DG140,,MATCH(DQ$3,$CX$3:$DG$3,)))*$DG140</f>
        <v>163.74167770752004</v>
      </c>
      <c r="DS140" cm="1">
        <f t="array" ref="DS140">(BS140/INDEX($CX140:$DG140,,MATCH(DS$3,$CX$3:$DG$3,)))*$DG140</f>
        <v>12798.043798791845</v>
      </c>
      <c r="DT140" cm="1">
        <f t="array" ref="DT140">(BT140/INDEX($CX140:$DG140,,MATCH(DT$3,$CX$3:$DG$3,)))*$DG140</f>
        <v>12398.238686992243</v>
      </c>
      <c r="DU140" cm="1">
        <f t="array" ref="DU140">(BU140/INDEX($CX140:$DG140,,MATCH(DU$3,$CX$3:$DG$3,)))*$DG140</f>
        <v>14337.222024355071</v>
      </c>
      <c r="DV140" cm="1">
        <f t="array" ref="DV140">(BV140/INDEX($CX140:$DG140,,MATCH(DV$3,$CX$3:$DG$3,)))*$DG140</f>
        <v>15994.912326722493</v>
      </c>
      <c r="DW140" cm="1">
        <f t="array" ref="DW140">(BW140/INDEX($CX140:$DG140,,MATCH(DW$3,$CX$3:$DG$3,)))*$DG140</f>
        <v>16254.430344047776</v>
      </c>
      <c r="DX140" cm="1">
        <f t="array" ref="DX140">(BX140/INDEX($CX140:$DG140,,MATCH(DX$3,$CX$3:$DG$3,)))*$DG140</f>
        <v>15556.123223611321</v>
      </c>
      <c r="DY140" cm="1">
        <f t="array" ref="DY140">(BY140/INDEX($CX140:$DG140,,MATCH(DY$3,$CX$3:$DG$3,)))*$DG140</f>
        <v>16216.803385013589</v>
      </c>
      <c r="DZ140" cm="1">
        <f t="array" ref="DZ140">(BZ140/INDEX($CX140:$DG140,,MATCH(DZ$3,$CX$3:$DG$3,)))*$DG140</f>
        <v>17022.994066719642</v>
      </c>
      <c r="EA140" cm="1">
        <f t="array" ref="EA140">(CA140/INDEX($CX140:$DG140,,MATCH(EA$3,$CX$3:$DG$3,)))*$DG140</f>
        <v>16755.980010464991</v>
      </c>
      <c r="EB140" cm="1">
        <f t="array" ref="EB140">(CB140/INDEX($CX140:$DG140,,MATCH(EB$3,$CX$3:$DG$3,)))*$DG140</f>
        <v>16814.37402024</v>
      </c>
      <c r="EC140" s="53" cm="1">
        <f t="array" ref="EC140">(CC140/INDEX($CX140:$DG140,,MATCH(EC$3,$CX$3:$DG$3,)))*$DG140</f>
        <v>54.161768812831198</v>
      </c>
      <c r="ED140" cm="1">
        <f t="array" ref="ED140">(CD140/INDEX($CX140:$DG140,,MATCH(ED$3,$CX$3:$DG$3,)))*$DG140</f>
        <v>45.658322326661491</v>
      </c>
      <c r="EE140" cm="1">
        <f t="array" ref="EE140">(CE140/INDEX($CX140:$DG140,,MATCH(EE$3,$CX$3:$DG$3,)))*$DG140</f>
        <v>42.017261055210511</v>
      </c>
      <c r="EF140" cm="1">
        <f t="array" ref="EF140">(CF140/INDEX($CX140:$DG140,,MATCH(EF$3,$CX$3:$DG$3,)))*$DG140</f>
        <v>38.145690387278371</v>
      </c>
      <c r="EG140" cm="1">
        <f t="array" ref="EG140">(CG140/INDEX($CX140:$DG140,,MATCH(EG$3,$CX$3:$DG$3,)))*$DG140</f>
        <v>42.881920127382458</v>
      </c>
      <c r="EH140" cm="1">
        <f t="array" ref="EH140">(CH140/INDEX($CX140:$DG140,,MATCH(EH$3,$CX$3:$DG$3,)))*$DG140</f>
        <v>32.775113965736004</v>
      </c>
      <c r="EI140" cm="1">
        <f t="array" ref="EI140">(CI140/INDEX($CX140:$DG140,,MATCH(EI$3,$CX$3:$DG$3,)))*$DG140</f>
        <v>32.566764020973167</v>
      </c>
      <c r="EJ140" cm="1">
        <f t="array" ref="EJ140">(CJ140/INDEX($CX140:$DG140,,MATCH(EJ$3,$CX$3:$DG$3,)))*$DG140</f>
        <v>29.849431020843671</v>
      </c>
      <c r="EK140" cm="1">
        <f t="array" ref="EK140">(CK140/INDEX($CX140:$DG140,,MATCH(EK$3,$CX$3:$DG$3,)))*$DG140</f>
        <v>27.298152603222405</v>
      </c>
      <c r="EL140" cm="1">
        <f t="array" ref="EL140">(CL140/INDEX($CX140:$DG140,,MATCH(EL$3,$CX$3:$DG$3,)))*$DG140</f>
        <v>26.307292193246219</v>
      </c>
      <c r="EM140" cm="1">
        <f t="array" ref="EM140">(CM140/INDEX($CX140:$DG140,,MATCH(EM$3,$CX$3:$DG$3,)))*$DG140</f>
        <v>68.265638812414082</v>
      </c>
      <c r="EN140" cm="1">
        <f t="array" ref="EN140">(CN140/INDEX($CX140:$DG140,,MATCH(EN$3,$CX$3:$DG$3,)))*$DG140</f>
        <v>133.39191477946173</v>
      </c>
      <c r="EO140" cm="1">
        <f t="array" ref="EO140">(CO140/INDEX($CX140:$DG140,,MATCH(EO$3,$CX$3:$DG$3,)))*$DG140</f>
        <v>122.75446447295806</v>
      </c>
      <c r="EP140" cm="1">
        <f t="array" ref="EP140">(CP140/INDEX($CX140:$DG140,,MATCH(EP$3,$CX$3:$DG$3,)))*$DG140</f>
        <v>111.44357527942536</v>
      </c>
      <c r="EQ140" cm="1">
        <f t="array" ref="EQ140">(CQ140/INDEX($CX140:$DG140,,MATCH(EQ$3,$CX$3:$DG$3,)))*$DG140</f>
        <v>125.28058727798059</v>
      </c>
      <c r="ER140" cm="1">
        <f t="array" ref="ER140">(CR140/INDEX($CX140:$DG140,,MATCH(ER$3,$CX$3:$DG$3,)))*$DG140</f>
        <v>95.753303805726475</v>
      </c>
      <c r="ES140" cm="1">
        <f t="array" ref="ES140">(CS140/INDEX($CX140:$DG140,,MATCH(ES$3,$CX$3:$DG$3,)))*$DG140</f>
        <v>95.144604303426092</v>
      </c>
      <c r="ET140" cm="1">
        <f t="array" ref="ET140">(CT140/INDEX($CX140:$DG140,,MATCH(ET$3,$CX$3:$DG$3,)))*$DG140</f>
        <v>87.205848924123984</v>
      </c>
      <c r="EU140" cm="1">
        <f t="array" ref="EU140">(CU140/INDEX($CX140:$DG140,,MATCH(EU$3,$CX$3:$DG$3,)))*$DG140</f>
        <v>79.752226103136309</v>
      </c>
      <c r="EV140" cm="1">
        <f t="array" ref="EV140">(CV140/INDEX($CX140:$DG140,,MATCH(EV$3,$CX$3:$DG$3,)))*$DG140</f>
        <v>76.857402977129652</v>
      </c>
      <c r="EW140">
        <f t="shared" si="186"/>
        <v>1367.5112832491677</v>
      </c>
      <c r="EY140" s="96">
        <f t="shared" si="152"/>
        <v>4.2320349628701967E-3</v>
      </c>
      <c r="EZ140" s="96">
        <f t="shared" si="153"/>
        <v>3.6826458563476803E-3</v>
      </c>
      <c r="FA140" s="96">
        <f t="shared" si="154"/>
        <v>2.9306417229107927E-3</v>
      </c>
      <c r="FB140" s="96">
        <f t="shared" si="155"/>
        <v>2.3848639872535503E-3</v>
      </c>
      <c r="FC140" s="96">
        <f t="shared" si="156"/>
        <v>2.6381681313787427E-3</v>
      </c>
      <c r="FD140" s="96">
        <f t="shared" si="157"/>
        <v>2.1068947252866595E-3</v>
      </c>
      <c r="FE140" s="96">
        <f t="shared" si="158"/>
        <v>2.0082110664959435E-3</v>
      </c>
      <c r="FF140" s="96">
        <f t="shared" si="159"/>
        <v>1.7534771441411717E-3</v>
      </c>
      <c r="FG140" s="96">
        <f t="shared" si="160"/>
        <v>1.6291588188917195E-3</v>
      </c>
      <c r="FH140" s="96">
        <f t="shared" si="161"/>
        <v>1.5645716076958494E-3</v>
      </c>
      <c r="FJ140" s="96">
        <f t="shared" si="188"/>
        <v>15414.912188695898</v>
      </c>
      <c r="FK140" s="96" t="str">
        <f>IF(AND('Country-wise data'!FJ140&gt;'non-R&amp;D ex_typologies'!$C$17,'Country-wise data'!FJ140&lt;'non-R&amp;D ex_typologies'!$D$17),"Small",IF(AND('Country-wise data'!FJ140&gt;'non-R&amp;D ex_typologies'!$E$17,'Country-wise data'!$FJ$4&lt;'non-R&amp;D ex_typologies'!$F$17),"Medium","Large"))</f>
        <v>Medium</v>
      </c>
      <c r="FL140" t="str">
        <f>IF($FK140='non-R&amp;D ex_typologies'!$C$16,IF(AND('Country-wise data'!EY140&gt;'non-R&amp;D ex_typologies'!$C$21,'Country-wise data'!EY140&lt;'non-R&amp;D ex_typologies'!$D$21),'non-R&amp;D ex_typologies'!$B$21,IF(AND('Country-wise data'!EY140&gt;'non-R&amp;D ex_typologies'!$C$19,'Country-wise data'!EY140&lt;'non-R&amp;D ex_typologies'!$D$19),'non-R&amp;D ex_typologies'!$B$19,'non-R&amp;D ex_typologies'!$B$20)),IF($FK140='non-R&amp;D ex_typologies'!$E$16,IF(AND('Country-wise data'!EY140&gt;'non-R&amp;D ex_typologies'!$E$21,'Country-wise data'!EY140&lt;'non-R&amp;D ex_typologies'!$F$21),'non-R&amp;D ex_typologies'!$B$21,IF(AND('Country-wise data'!EY140&gt;'non-R&amp;D ex_typologies'!$E$19,'Country-wise data'!EY140&lt;'non-R&amp;D ex_typologies'!$F$19),'non-R&amp;D ex_typologies'!$B$19,'non-R&amp;D ex_typologies'!$B$20)),IF(AND('Country-wise data'!EY140&gt;'non-R&amp;D ex_typologies'!$G$21,'Country-wise data'!EY140&lt;'non-R&amp;D ex_typologies'!$H$21),'non-R&amp;D ex_typologies'!$B$21,IF(AND('Country-wise data'!EY140&gt;'non-R&amp;D ex_typologies'!$G$19,'Country-wise data'!EY140&lt;'non-R&amp;D ex_typologies'!$H$19),'non-R&amp;D ex_typologies'!$B$19,'non-R&amp;D ex_typologies'!$B$20))))</f>
        <v>Balanced</v>
      </c>
      <c r="FM140" t="str">
        <f>IF($FK140='non-R&amp;D ex_typologies'!$C$16,IF(AND('Country-wise data'!EZ140&gt;'non-R&amp;D ex_typologies'!$C$21,'Country-wise data'!EZ140&lt;'non-R&amp;D ex_typologies'!$D$21),'non-R&amp;D ex_typologies'!$B$21,IF(AND('Country-wise data'!EZ140&gt;'non-R&amp;D ex_typologies'!$C$19,'Country-wise data'!EZ140&lt;'non-R&amp;D ex_typologies'!$D$19),'non-R&amp;D ex_typologies'!$B$19,'non-R&amp;D ex_typologies'!$B$20)),IF($FK140='non-R&amp;D ex_typologies'!$E$16,IF(AND('Country-wise data'!EZ140&gt;'non-R&amp;D ex_typologies'!$E$21,'Country-wise data'!EZ140&lt;'non-R&amp;D ex_typologies'!$F$21),'non-R&amp;D ex_typologies'!$B$21,IF(AND('Country-wise data'!EZ140&gt;'non-R&amp;D ex_typologies'!$E$19,'Country-wise data'!EZ140&lt;'non-R&amp;D ex_typologies'!$F$19),'non-R&amp;D ex_typologies'!$B$19,'non-R&amp;D ex_typologies'!$B$20)),IF(AND('Country-wise data'!EZ140&gt;'non-R&amp;D ex_typologies'!$G$21,'Country-wise data'!EZ140&lt;'non-R&amp;D ex_typologies'!$H$21),'non-R&amp;D ex_typologies'!$B$21,IF(AND('Country-wise data'!EZ140&gt;'non-R&amp;D ex_typologies'!$G$19,'Country-wise data'!EZ140&lt;'non-R&amp;D ex_typologies'!$H$19),'non-R&amp;D ex_typologies'!$B$19,'non-R&amp;D ex_typologies'!$B$20))))</f>
        <v>Program heavy</v>
      </c>
      <c r="FN140" t="str">
        <f>IF($FK140='non-R&amp;D ex_typologies'!$C$16,IF(AND('Country-wise data'!FA140&gt;'non-R&amp;D ex_typologies'!$C$21,'Country-wise data'!FA140&lt;'non-R&amp;D ex_typologies'!$D$21),'non-R&amp;D ex_typologies'!$B$21,IF(AND('Country-wise data'!FA140&gt;'non-R&amp;D ex_typologies'!$C$19,'Country-wise data'!FA140&lt;'non-R&amp;D ex_typologies'!$D$19),'non-R&amp;D ex_typologies'!$B$19,'non-R&amp;D ex_typologies'!$B$20)),IF($FK140='non-R&amp;D ex_typologies'!$E$16,IF(AND('Country-wise data'!FA140&gt;'non-R&amp;D ex_typologies'!$E$21,'Country-wise data'!FA140&lt;'non-R&amp;D ex_typologies'!$F$21),'non-R&amp;D ex_typologies'!$B$21,IF(AND('Country-wise data'!FA140&gt;'non-R&amp;D ex_typologies'!$E$19,'Country-wise data'!FA140&lt;'non-R&amp;D ex_typologies'!$F$19),'non-R&amp;D ex_typologies'!$B$19,'non-R&amp;D ex_typologies'!$B$20)),IF(AND('Country-wise data'!FA140&gt;'non-R&amp;D ex_typologies'!$G$21,'Country-wise data'!FA140&lt;'non-R&amp;D ex_typologies'!$H$21),'non-R&amp;D ex_typologies'!$B$21,IF(AND('Country-wise data'!FA140&gt;'non-R&amp;D ex_typologies'!$G$19,'Country-wise data'!FA140&lt;'non-R&amp;D ex_typologies'!$H$19),'non-R&amp;D ex_typologies'!$B$19,'non-R&amp;D ex_typologies'!$B$20))))</f>
        <v>Program heavy</v>
      </c>
      <c r="FO140" t="str">
        <f>IF($FK140='non-R&amp;D ex_typologies'!$C$16,IF(AND('Country-wise data'!FB140&gt;'non-R&amp;D ex_typologies'!$C$21,'Country-wise data'!FB140&lt;'non-R&amp;D ex_typologies'!$D$21),'non-R&amp;D ex_typologies'!$B$21,IF(AND('Country-wise data'!FB140&gt;'non-R&amp;D ex_typologies'!$C$19,'Country-wise data'!FB140&lt;'non-R&amp;D ex_typologies'!$D$19),'non-R&amp;D ex_typologies'!$B$19,'non-R&amp;D ex_typologies'!$B$20)),IF($FK140='non-R&amp;D ex_typologies'!$E$16,IF(AND('Country-wise data'!FB140&gt;'non-R&amp;D ex_typologies'!$E$21,'Country-wise data'!FB140&lt;'non-R&amp;D ex_typologies'!$F$21),'non-R&amp;D ex_typologies'!$B$21,IF(AND('Country-wise data'!FB140&gt;'non-R&amp;D ex_typologies'!$E$19,'Country-wise data'!FB140&lt;'non-R&amp;D ex_typologies'!$F$19),'non-R&amp;D ex_typologies'!$B$19,'non-R&amp;D ex_typologies'!$B$20)),IF(AND('Country-wise data'!FB140&gt;'non-R&amp;D ex_typologies'!$G$21,'Country-wise data'!FB140&lt;'non-R&amp;D ex_typologies'!$H$21),'non-R&amp;D ex_typologies'!$B$21,IF(AND('Country-wise data'!FB140&gt;'non-R&amp;D ex_typologies'!$G$19,'Country-wise data'!FB140&lt;'non-R&amp;D ex_typologies'!$H$19),'non-R&amp;D ex_typologies'!$B$19,'non-R&amp;D ex_typologies'!$B$20))))</f>
        <v>Program heavy</v>
      </c>
      <c r="FP140" t="str">
        <f>IF($FK140='non-R&amp;D ex_typologies'!$C$16,IF(AND('Country-wise data'!FC140&gt;'non-R&amp;D ex_typologies'!$C$21,'Country-wise data'!FC140&lt;'non-R&amp;D ex_typologies'!$D$21),'non-R&amp;D ex_typologies'!$B$21,IF(AND('Country-wise data'!FC140&gt;'non-R&amp;D ex_typologies'!$C$19,'Country-wise data'!FC140&lt;'non-R&amp;D ex_typologies'!$D$19),'non-R&amp;D ex_typologies'!$B$19,'non-R&amp;D ex_typologies'!$B$20)),IF($FK140='non-R&amp;D ex_typologies'!$E$16,IF(AND('Country-wise data'!FC140&gt;'non-R&amp;D ex_typologies'!$E$21,'Country-wise data'!FC140&lt;'non-R&amp;D ex_typologies'!$F$21),'non-R&amp;D ex_typologies'!$B$21,IF(AND('Country-wise data'!FC140&gt;'non-R&amp;D ex_typologies'!$E$19,'Country-wise data'!FC140&lt;'non-R&amp;D ex_typologies'!$F$19),'non-R&amp;D ex_typologies'!$B$19,'non-R&amp;D ex_typologies'!$B$20)),IF(AND('Country-wise data'!FC140&gt;'non-R&amp;D ex_typologies'!$G$21,'Country-wise data'!FC140&lt;'non-R&amp;D ex_typologies'!$H$21),'non-R&amp;D ex_typologies'!$B$21,IF(AND('Country-wise data'!FC140&gt;'non-R&amp;D ex_typologies'!$G$19,'Country-wise data'!FC140&lt;'non-R&amp;D ex_typologies'!$H$19),'non-R&amp;D ex_typologies'!$B$19,'non-R&amp;D ex_typologies'!$B$20))))</f>
        <v>Program heavy</v>
      </c>
      <c r="FQ140" t="str">
        <f>IF($FK140='non-R&amp;D ex_typologies'!$C$16,IF(AND('Country-wise data'!FD140&gt;'non-R&amp;D ex_typologies'!$C$21,'Country-wise data'!FD140&lt;'non-R&amp;D ex_typologies'!$D$21),'non-R&amp;D ex_typologies'!$B$21,IF(AND('Country-wise data'!FD140&gt;'non-R&amp;D ex_typologies'!$C$19,'Country-wise data'!FD140&lt;'non-R&amp;D ex_typologies'!$D$19),'non-R&amp;D ex_typologies'!$B$19,'non-R&amp;D ex_typologies'!$B$20)),IF($FK140='non-R&amp;D ex_typologies'!$E$16,IF(AND('Country-wise data'!FD140&gt;'non-R&amp;D ex_typologies'!$E$21,'Country-wise data'!FD140&lt;'non-R&amp;D ex_typologies'!$F$21),'non-R&amp;D ex_typologies'!$B$21,IF(AND('Country-wise data'!FD140&gt;'non-R&amp;D ex_typologies'!$E$19,'Country-wise data'!FD140&lt;'non-R&amp;D ex_typologies'!$F$19),'non-R&amp;D ex_typologies'!$B$19,'non-R&amp;D ex_typologies'!$B$20)),IF(AND('Country-wise data'!FD140&gt;'non-R&amp;D ex_typologies'!$G$21,'Country-wise data'!FD140&lt;'non-R&amp;D ex_typologies'!$H$21),'non-R&amp;D ex_typologies'!$B$21,IF(AND('Country-wise data'!FD140&gt;'non-R&amp;D ex_typologies'!$G$19,'Country-wise data'!FD140&lt;'non-R&amp;D ex_typologies'!$H$19),'non-R&amp;D ex_typologies'!$B$19,'non-R&amp;D ex_typologies'!$B$20))))</f>
        <v>Program heavy</v>
      </c>
      <c r="FR140" t="str">
        <f>IF($FK140='non-R&amp;D ex_typologies'!$C$16,IF(AND('Country-wise data'!FE140&gt;'non-R&amp;D ex_typologies'!$C$21,'Country-wise data'!FE140&lt;'non-R&amp;D ex_typologies'!$D$21),'non-R&amp;D ex_typologies'!$B$21,IF(AND('Country-wise data'!FE140&gt;'non-R&amp;D ex_typologies'!$C$19,'Country-wise data'!FE140&lt;'non-R&amp;D ex_typologies'!$D$19),'non-R&amp;D ex_typologies'!$B$19,'non-R&amp;D ex_typologies'!$B$20)),IF($FK140='non-R&amp;D ex_typologies'!$E$16,IF(AND('Country-wise data'!FE140&gt;'non-R&amp;D ex_typologies'!$E$21,'Country-wise data'!FE140&lt;'non-R&amp;D ex_typologies'!$F$21),'non-R&amp;D ex_typologies'!$B$21,IF(AND('Country-wise data'!FE140&gt;'non-R&amp;D ex_typologies'!$E$19,'Country-wise data'!FE140&lt;'non-R&amp;D ex_typologies'!$F$19),'non-R&amp;D ex_typologies'!$B$19,'non-R&amp;D ex_typologies'!$B$20)),IF(AND('Country-wise data'!FE140&gt;'non-R&amp;D ex_typologies'!$G$21,'Country-wise data'!FE140&lt;'non-R&amp;D ex_typologies'!$H$21),'non-R&amp;D ex_typologies'!$B$21,IF(AND('Country-wise data'!FE140&gt;'non-R&amp;D ex_typologies'!$G$19,'Country-wise data'!FE140&lt;'non-R&amp;D ex_typologies'!$H$19),'non-R&amp;D ex_typologies'!$B$19,'non-R&amp;D ex_typologies'!$B$20))))</f>
        <v>Program heavy</v>
      </c>
      <c r="FS140" t="str">
        <f>IF($FK140='non-R&amp;D ex_typologies'!$C$16,IF(AND('Country-wise data'!FF140&gt;'non-R&amp;D ex_typologies'!$C$21,'Country-wise data'!FF140&lt;'non-R&amp;D ex_typologies'!$D$21),'non-R&amp;D ex_typologies'!$B$21,IF(AND('Country-wise data'!FF140&gt;'non-R&amp;D ex_typologies'!$C$19,'Country-wise data'!FF140&lt;'non-R&amp;D ex_typologies'!$D$19),'non-R&amp;D ex_typologies'!$B$19,'non-R&amp;D ex_typologies'!$B$20)),IF($FK140='non-R&amp;D ex_typologies'!$E$16,IF(AND('Country-wise data'!FF140&gt;'non-R&amp;D ex_typologies'!$E$21,'Country-wise data'!FF140&lt;'non-R&amp;D ex_typologies'!$F$21),'non-R&amp;D ex_typologies'!$B$21,IF(AND('Country-wise data'!FF140&gt;'non-R&amp;D ex_typologies'!$E$19,'Country-wise data'!FF140&lt;'non-R&amp;D ex_typologies'!$F$19),'non-R&amp;D ex_typologies'!$B$19,'non-R&amp;D ex_typologies'!$B$20)),IF(AND('Country-wise data'!FF140&gt;'non-R&amp;D ex_typologies'!$G$21,'Country-wise data'!FF140&lt;'non-R&amp;D ex_typologies'!$H$21),'non-R&amp;D ex_typologies'!$B$21,IF(AND('Country-wise data'!FF140&gt;'non-R&amp;D ex_typologies'!$G$19,'Country-wise data'!FF140&lt;'non-R&amp;D ex_typologies'!$H$19),'non-R&amp;D ex_typologies'!$B$19,'non-R&amp;D ex_typologies'!$B$20))))</f>
        <v>Program heavy</v>
      </c>
      <c r="FT140" t="str">
        <f>IF($FK140='non-R&amp;D ex_typologies'!$C$16,IF(AND('Country-wise data'!FG140&gt;'non-R&amp;D ex_typologies'!$C$21,'Country-wise data'!FG140&lt;'non-R&amp;D ex_typologies'!$D$21),'non-R&amp;D ex_typologies'!$B$21,IF(AND('Country-wise data'!FG140&gt;'non-R&amp;D ex_typologies'!$C$19,'Country-wise data'!FG140&lt;'non-R&amp;D ex_typologies'!$D$19),'non-R&amp;D ex_typologies'!$B$19,'non-R&amp;D ex_typologies'!$B$20)),IF($FK140='non-R&amp;D ex_typologies'!$E$16,IF(AND('Country-wise data'!FG140&gt;'non-R&amp;D ex_typologies'!$E$21,'Country-wise data'!FG140&lt;'non-R&amp;D ex_typologies'!$F$21),'non-R&amp;D ex_typologies'!$B$21,IF(AND('Country-wise data'!FG140&gt;'non-R&amp;D ex_typologies'!$E$19,'Country-wise data'!FG140&lt;'non-R&amp;D ex_typologies'!$F$19),'non-R&amp;D ex_typologies'!$B$19,'non-R&amp;D ex_typologies'!$B$20)),IF(AND('Country-wise data'!FG140&gt;'non-R&amp;D ex_typologies'!$G$21,'Country-wise data'!FG140&lt;'non-R&amp;D ex_typologies'!$H$21),'non-R&amp;D ex_typologies'!$B$21,IF(AND('Country-wise data'!FG140&gt;'non-R&amp;D ex_typologies'!$G$19,'Country-wise data'!FG140&lt;'non-R&amp;D ex_typologies'!$H$19),'non-R&amp;D ex_typologies'!$B$19,'non-R&amp;D ex_typologies'!$B$20))))</f>
        <v>Program heavy</v>
      </c>
      <c r="FU140" t="str">
        <f>IF($FK140='non-R&amp;D ex_typologies'!$C$16,IF(AND('Country-wise data'!FH140&gt;'non-R&amp;D ex_typologies'!$C$21,'Country-wise data'!FH140&lt;'non-R&amp;D ex_typologies'!$D$21),'non-R&amp;D ex_typologies'!$B$21,IF(AND('Country-wise data'!FH140&gt;'non-R&amp;D ex_typologies'!$C$19,'Country-wise data'!FH140&lt;'non-R&amp;D ex_typologies'!$D$19),'non-R&amp;D ex_typologies'!$B$19,'non-R&amp;D ex_typologies'!$B$20)),IF($FK140='non-R&amp;D ex_typologies'!$E$16,IF(AND('Country-wise data'!FH140&gt;'non-R&amp;D ex_typologies'!$E$21,'Country-wise data'!FH140&lt;'non-R&amp;D ex_typologies'!$F$21),'non-R&amp;D ex_typologies'!$B$21,IF(AND('Country-wise data'!FH140&gt;'non-R&amp;D ex_typologies'!$E$19,'Country-wise data'!FH140&lt;'non-R&amp;D ex_typologies'!$F$19),'non-R&amp;D ex_typologies'!$B$19,'non-R&amp;D ex_typologies'!$B$20)),IF(AND('Country-wise data'!FH140&gt;'non-R&amp;D ex_typologies'!$G$21,'Country-wise data'!FH140&lt;'non-R&amp;D ex_typologies'!$H$21),'non-R&amp;D ex_typologies'!$B$21,IF(AND('Country-wise data'!FH140&gt;'non-R&amp;D ex_typologies'!$G$19,'Country-wise data'!FH140&lt;'non-R&amp;D ex_typologies'!$H$19),'non-R&amp;D ex_typologies'!$B$19,'non-R&amp;D ex_typologies'!$B$20))))</f>
        <v>Program heavy</v>
      </c>
    </row>
    <row r="141" spans="2:177" x14ac:dyDescent="0.35">
      <c r="B141" s="12" t="s">
        <v>465</v>
      </c>
      <c r="C141" t="s">
        <v>466</v>
      </c>
      <c r="D141" t="s">
        <v>416</v>
      </c>
      <c r="E141" t="s">
        <v>416</v>
      </c>
      <c r="F141" t="s">
        <v>372</v>
      </c>
      <c r="G141" s="55">
        <f>Assumptions!$C$13</f>
        <v>1.1000000000000001</v>
      </c>
      <c r="H141">
        <f>SUMIFS('IFPRI SPEED'!AL:AL,'IFPRI SPEED'!$A:$A,'Country-wise data'!$B141)*1000*G141</f>
        <v>0</v>
      </c>
      <c r="I141">
        <f>IF(SUMIFS('IFPRI SPEED'!AM:AM,'IFPRI SPEED'!$A:$A,'Country-wise data'!$B141)*1000=0,H141*(1+Assumptions!$C$9),SUMIFS('IFPRI SPEED'!AM:AM,'IFPRI SPEED'!$A:$A,'Country-wise data'!$B141)*1000*$G141)</f>
        <v>0</v>
      </c>
      <c r="J141">
        <f>IF(SUMIFS('IFPRI SPEED'!AN:AN,'IFPRI SPEED'!$A:$A,'Country-wise data'!$B141)*1000=0,I141*(1+Assumptions!$C$9),SUMIFS('IFPRI SPEED'!AN:AN,'IFPRI SPEED'!$A:$A,'Country-wise data'!$B141)*1000*$G141)</f>
        <v>0</v>
      </c>
      <c r="K141">
        <f>IF(SUMIFS('IFPRI SPEED'!AO:AO,'IFPRI SPEED'!$A:$A,'Country-wise data'!$B141)*1000=0,J141*(1+Assumptions!$C$9),SUMIFS('IFPRI SPEED'!AO:AO,'IFPRI SPEED'!$A:$A,'Country-wise data'!$B141)*1000*$G141)</f>
        <v>0</v>
      </c>
      <c r="L141">
        <f>IF(SUMIFS('IFPRI SPEED'!AP:AP,'IFPRI SPEED'!$A:$A,'Country-wise data'!$B141)*1000=0,K141*(1+Assumptions!$C$9),SUMIFS('IFPRI SPEED'!AP:AP,'IFPRI SPEED'!$A:$A,'Country-wise data'!$B141)*1000*$G141)</f>
        <v>0</v>
      </c>
      <c r="M141">
        <f>IF(SUMIFS('IFPRI SPEED'!AQ:AQ,'IFPRI SPEED'!$A:$A,'Country-wise data'!$B141)*1000=0,L141*(1+Assumptions!$C$9),SUMIFS('IFPRI SPEED'!AQ:AQ,'IFPRI SPEED'!$A:$A,'Country-wise data'!$B141)*1000*$G141)</f>
        <v>0</v>
      </c>
      <c r="N141">
        <f>IF(SUMIFS('IFPRI SPEED'!AR:AR,'IFPRI SPEED'!$A:$A,'Country-wise data'!$B141)*1000=0,M141*(1+Assumptions!$C$9),SUMIFS('IFPRI SPEED'!AR:AR,'IFPRI SPEED'!$A:$A,'Country-wise data'!$B141)*1000*$G141)</f>
        <v>0</v>
      </c>
      <c r="O141">
        <f>IF(SUMIFS('IFPRI SPEED'!AS:AS,'IFPRI SPEED'!$A:$A,'Country-wise data'!$B141)*1000=0,N141*(1+Assumptions!$C$9),SUMIFS('IFPRI SPEED'!AS:AS,'IFPRI SPEED'!$A:$A,'Country-wise data'!$B141)*1000*$G141)</f>
        <v>0</v>
      </c>
      <c r="P141">
        <f>IF(SUMIFS('IFPRI SPEED'!AT:AT,'IFPRI SPEED'!$A:$A,'Country-wise data'!$B141)*1000=0,O141*(1+Assumptions!$C$9),SUMIFS('IFPRI SPEED'!AT:AT,'IFPRI SPEED'!$A:$A,'Country-wise data'!$B141)*1000*$G141)</f>
        <v>0</v>
      </c>
      <c r="Q141">
        <f>IF(SUMIFS('IFPRI SPEED'!AU:AU,'IFPRI SPEED'!$A:$A,'Country-wise data'!$B141)*1000=0,P141*(1+Assumptions!$C$9),SUMIFS('IFPRI SPEED'!AU:AU,'IFPRI SPEED'!$A:$A,'Country-wise data'!$B141)*1000*$G141)</f>
        <v>0</v>
      </c>
      <c r="R141" s="36">
        <f t="shared" si="148"/>
        <v>0</v>
      </c>
      <c r="S141" s="44">
        <f>INDEX('area data'!$G$4:$P$80,MATCH('Country-wise data'!$B141,'area data'!$B$4:$B$80,),MATCH('Country-wise data'!S$3,'area data'!$G$3:$P$3,))</f>
        <v>0</v>
      </c>
      <c r="T141" s="44">
        <f>INDEX('area data'!$G$4:$P$80,MATCH('Country-wise data'!$B141,'area data'!$B$4:$B$80,),MATCH('Country-wise data'!T$3,'area data'!$G$3:$P$3,))</f>
        <v>0</v>
      </c>
      <c r="U141" s="44">
        <f>INDEX('area data'!$G$4:$P$80,MATCH('Country-wise data'!$B141,'area data'!$B$4:$B$80,),MATCH('Country-wise data'!U$3,'area data'!$G$3:$P$3,))</f>
        <v>0</v>
      </c>
      <c r="V141" s="44">
        <f>INDEX('area data'!$G$4:$P$80,MATCH('Country-wise data'!$B141,'area data'!$B$4:$B$80,),MATCH('Country-wise data'!V$3,'area data'!$G$3:$P$3,))</f>
        <v>0</v>
      </c>
      <c r="W141" s="44">
        <f>INDEX('area data'!$G$4:$P$80,MATCH('Country-wise data'!$B141,'area data'!$B$4:$B$80,),MATCH('Country-wise data'!W$3,'area data'!$G$3:$P$3,))</f>
        <v>0</v>
      </c>
      <c r="X141" s="44">
        <f>INDEX('area data'!$G$4:$P$80,MATCH('Country-wise data'!$B141,'area data'!$B$4:$B$80,),MATCH('Country-wise data'!X$3,'area data'!$G$3:$P$3,))</f>
        <v>0</v>
      </c>
      <c r="Y141" s="44">
        <f>INDEX('area data'!$G$4:$P$80,MATCH('Country-wise data'!$B141,'area data'!$B$4:$B$80,),MATCH('Country-wise data'!Y$3,'area data'!$G$3:$P$3,))</f>
        <v>0</v>
      </c>
      <c r="Z141" s="44">
        <f>INDEX('area data'!$G$4:$P$80,MATCH('Country-wise data'!$B141,'area data'!$B$4:$B$80,),MATCH('Country-wise data'!Z$3,'area data'!$G$3:$P$3,))</f>
        <v>0</v>
      </c>
      <c r="AA141" s="44">
        <f>INDEX('area data'!$G$4:$P$80,MATCH('Country-wise data'!$B141,'area data'!$B$4:$B$80,),MATCH('Country-wise data'!AA$3,'area data'!$G$3:$P$3,))</f>
        <v>0</v>
      </c>
      <c r="AB141" s="44">
        <f>INDEX('area data'!$G$4:$P$80,MATCH('Country-wise data'!$B141,'area data'!$B$4:$B$80,),MATCH('Country-wise data'!AB$3,'area data'!$G$3:$P$3,))</f>
        <v>0</v>
      </c>
      <c r="AC141" s="53">
        <f>IFERROR(INDEX('ASTI data (new)'!$AF$6:$AL$130,MATCH('Country-wise data'!$B141,'ASTI data (new)'!$C$6:$C$130,),MATCH('Country-wise data'!AC$3,'ASTI data (new)'!$AF$5:$AL$5,)),(INDEX(Assumptions!$G$154:$P$345,MATCH('Country-wise data'!$B141,Assumptions!$B$154:$B$344,),MATCH('Country-wise data'!AC$3,Assumptions!$G$153:$P$153,))*S141))</f>
        <v>0</v>
      </c>
      <c r="AD141" s="53">
        <f>IFERROR(INDEX('ASTI data (new)'!$AF$6:$AL$130,MATCH('Country-wise data'!$B141,'ASTI data (new)'!$C$6:$C$130,),MATCH('Country-wise data'!AD$3,'ASTI data (new)'!$AF$5:$AL$5,)),(INDEX(Assumptions!$G$154:$P$345,MATCH('Country-wise data'!$B141,Assumptions!$B$154:$B$344,),MATCH('Country-wise data'!AD$3,Assumptions!$G$153:$P$153,))*T141))</f>
        <v>0</v>
      </c>
      <c r="AE141" s="53">
        <f>IFERROR(INDEX('ASTI data (new)'!$AF$6:$AL$130,MATCH('Country-wise data'!$B141,'ASTI data (new)'!$C$6:$C$130,),MATCH('Country-wise data'!AE$3,'ASTI data (new)'!$AF$5:$AL$5,)),(INDEX(Assumptions!$G$154:$P$345,MATCH('Country-wise data'!$B141,Assumptions!$B$154:$B$344,),MATCH('Country-wise data'!AE$3,Assumptions!$G$153:$P$153,))*U141))</f>
        <v>0</v>
      </c>
      <c r="AF141" s="53">
        <f>IFERROR(INDEX('ASTI data (new)'!$AF$6:$AL$130,MATCH('Country-wise data'!$B141,'ASTI data (new)'!$C$6:$C$130,),MATCH('Country-wise data'!AF$3,'ASTI data (new)'!$AF$5:$AL$5,)),(INDEX(Assumptions!$G$154:$P$345,MATCH('Country-wise data'!$B141,Assumptions!$B$154:$B$344,),MATCH('Country-wise data'!AF$3,Assumptions!$G$153:$P$153,))*V141))</f>
        <v>0</v>
      </c>
      <c r="AG141" s="53">
        <f>IFERROR(INDEX('ASTI data (new)'!$AF$6:$AL$130,MATCH('Country-wise data'!$B141,'ASTI data (new)'!$C$6:$C$130,),MATCH('Country-wise data'!AG$3,'ASTI data (new)'!$AF$5:$AL$5,)),(INDEX(Assumptions!$G$154:$P$345,MATCH('Country-wise data'!$B141,Assumptions!$B$154:$B$344,),MATCH('Country-wise data'!AG$3,Assumptions!$G$153:$P$153,))*W141))</f>
        <v>0</v>
      </c>
      <c r="AH141" s="53">
        <f>IFERROR(INDEX('ASTI data (new)'!$AF$6:$AL$130,MATCH('Country-wise data'!$B141,'ASTI data (new)'!$C$6:$C$130,),MATCH('Country-wise data'!AH$3,'ASTI data (new)'!$AF$5:$AL$5,)),(INDEX(Assumptions!$G$154:$P$345,MATCH('Country-wise data'!$B141,Assumptions!$B$154:$B$344,),MATCH('Country-wise data'!AH$3,Assumptions!$G$153:$P$153,))*X141))</f>
        <v>0</v>
      </c>
      <c r="AI141" s="53">
        <f>IFERROR(INDEX('ASTI data (new)'!$AF$6:$AL$130,MATCH('Country-wise data'!$B141,'ASTI data (new)'!$C$6:$C$130,),MATCH('Country-wise data'!AI$3,'ASTI data (new)'!$AF$5:$AL$5,)),(INDEX(Assumptions!$G$154:$P$345,MATCH('Country-wise data'!$B141,Assumptions!$B$154:$B$344,),MATCH('Country-wise data'!AI$3,Assumptions!$G$153:$P$153,))*Y141))</f>
        <v>0</v>
      </c>
      <c r="AJ141" s="53">
        <f t="shared" ref="AJ141:AL141" si="196">IFERROR((1+($AI141/$AF141)^(1/3)-1)*AI141,0)</f>
        <v>0</v>
      </c>
      <c r="AK141" s="53">
        <f t="shared" si="196"/>
        <v>0</v>
      </c>
      <c r="AL141" s="53">
        <f t="shared" si="196"/>
        <v>0</v>
      </c>
      <c r="AM141" s="55" cm="1">
        <f t="array" ref="AM141">INDEX('non-R&amp;D ex_typologies'!$J$8:$J$10,MATCH('Country-wise data'!FL141,'non-R&amp;D ex_typologies'!$F$8:$F$10,),)*'Country-wise data'!AC141</f>
        <v>0</v>
      </c>
      <c r="AN141" s="55" cm="1">
        <f t="array" ref="AN141">INDEX('non-R&amp;D ex_typologies'!$J$8:$J$10,MATCH('Country-wise data'!FM141,'non-R&amp;D ex_typologies'!$F$8:$F$10,),)*'Country-wise data'!AD141</f>
        <v>0</v>
      </c>
      <c r="AO141" s="55" cm="1">
        <f t="array" ref="AO141">INDEX('non-R&amp;D ex_typologies'!$J$8:$J$10,MATCH('Country-wise data'!FN141,'non-R&amp;D ex_typologies'!$F$8:$F$10,),)*'Country-wise data'!AE141</f>
        <v>0</v>
      </c>
      <c r="AP141" s="55" cm="1">
        <f t="array" ref="AP141">INDEX('non-R&amp;D ex_typologies'!$J$8:$J$10,MATCH('Country-wise data'!FO141,'non-R&amp;D ex_typologies'!$F$8:$F$10,),)*'Country-wise data'!AF141</f>
        <v>0</v>
      </c>
      <c r="AQ141" s="55" cm="1">
        <f t="array" ref="AQ141">INDEX('non-R&amp;D ex_typologies'!$J$8:$J$10,MATCH('Country-wise data'!FP141,'non-R&amp;D ex_typologies'!$F$8:$F$10,),)*'Country-wise data'!AG141</f>
        <v>0</v>
      </c>
      <c r="AR141" s="55" cm="1">
        <f t="array" ref="AR141">INDEX('non-R&amp;D ex_typologies'!$J$8:$J$10,MATCH('Country-wise data'!FQ141,'non-R&amp;D ex_typologies'!$F$8:$F$10,),)*'Country-wise data'!AH141</f>
        <v>0</v>
      </c>
      <c r="AS141" s="55" cm="1">
        <f t="array" ref="AS141">INDEX('non-R&amp;D ex_typologies'!$J$8:$J$10,MATCH('Country-wise data'!FR141,'non-R&amp;D ex_typologies'!$F$8:$F$10,),)*'Country-wise data'!AI141</f>
        <v>0</v>
      </c>
      <c r="AT141" s="55" cm="1">
        <f t="array" ref="AT141">INDEX('non-R&amp;D ex_typologies'!$J$8:$J$10,MATCH('Country-wise data'!FS141,'non-R&amp;D ex_typologies'!$F$8:$F$10,),)*'Country-wise data'!AJ141</f>
        <v>0</v>
      </c>
      <c r="AU141" s="55" cm="1">
        <f t="array" ref="AU141">INDEX('non-R&amp;D ex_typologies'!$J$8:$J$10,MATCH('Country-wise data'!FT141,'non-R&amp;D ex_typologies'!$F$8:$F$10,),)*'Country-wise data'!AK141</f>
        <v>0</v>
      </c>
      <c r="AV141" s="55" cm="1">
        <f t="array" ref="AV141">INDEX('non-R&amp;D ex_typologies'!$J$8:$J$10,MATCH('Country-wise data'!FU141,'non-R&amp;D ex_typologies'!$F$8:$F$10,),)*'Country-wise data'!AL141</f>
        <v>0</v>
      </c>
      <c r="AW141">
        <f t="shared" si="150"/>
        <v>0</v>
      </c>
      <c r="AX141" s="53">
        <f>INDEX('GDP deflators'!$AB$3:$AK$155,MATCH('Country-wise data'!$B141,'GDP deflators'!$B$3:$B$155,),MATCH('Country-wise data'!AX$3,'GDP deflators'!$D$2:$M$2,))</f>
        <v>64.417919930687134</v>
      </c>
      <c r="AY141" s="53">
        <f>INDEX('GDP deflators'!$AB$3:$AK$155,MATCH('Country-wise data'!$B141,'GDP deflators'!$B$3:$B$155,),MATCH('Country-wise data'!AY$3,'GDP deflators'!$D$2:$M$2,))</f>
        <v>70.611297354558474</v>
      </c>
      <c r="AZ141" s="53">
        <f>INDEX('GDP deflators'!$AB$3:$AK$155,MATCH('Country-wise data'!$B141,'GDP deflators'!$B$3:$B$155,),MATCH('Country-wise data'!AZ$3,'GDP deflators'!$D$2:$M$2,))</f>
        <v>74.579432688118558</v>
      </c>
      <c r="BA141" s="53">
        <f>INDEX('GDP deflators'!$AB$3:$AK$155,MATCH('Country-wise data'!$B141,'GDP deflators'!$B$3:$B$155,),MATCH('Country-wise data'!BA$3,'GDP deflators'!$D$2:$M$2,))</f>
        <v>78.061611292110626</v>
      </c>
      <c r="BB141" s="53">
        <f>INDEX('GDP deflators'!$AB$3:$AK$155,MATCH('Country-wise data'!$B141,'GDP deflators'!$B$3:$B$155,),MATCH('Country-wise data'!BB$3,'GDP deflators'!$D$2:$M$2,))</f>
        <v>81.047361870938289</v>
      </c>
      <c r="BC141" s="53">
        <f>INDEX('GDP deflators'!$AB$3:$AK$155,MATCH('Country-wise data'!$B141,'GDP deflators'!$B$3:$B$155,),MATCH('Country-wise data'!BC$3,'GDP deflators'!$D$2:$M$2,))</f>
        <v>83.136391760965225</v>
      </c>
      <c r="BD141" s="53">
        <f>INDEX('GDP deflators'!$AB$3:$AK$155,MATCH('Country-wise data'!$B141,'GDP deflators'!$B$3:$B$155,),MATCH('Country-wise data'!BD$3,'GDP deflators'!$D$2:$M$2,))</f>
        <v>85.941902297955991</v>
      </c>
      <c r="BE141" s="53">
        <f>INDEX('GDP deflators'!$AB$3:$AK$155,MATCH('Country-wise data'!$B141,'GDP deflators'!$B$3:$B$155,),MATCH('Country-wise data'!BE$3,'GDP deflators'!$D$2:$M$2,))</f>
        <v>91.849269257326256</v>
      </c>
      <c r="BF141" s="53">
        <f>INDEX('GDP deflators'!$AB$3:$AK$155,MATCH('Country-wise data'!$B141,'GDP deflators'!$B$3:$B$155,),MATCH('Country-wise data'!BF$3,'GDP deflators'!$D$2:$M$2,))</f>
        <v>98.380878956076884</v>
      </c>
      <c r="BG141" s="53">
        <f>INDEX('GDP deflators'!$AB$3:$AK$155,MATCH('Country-wise data'!$B141,'GDP deflators'!$B$3:$B$155,),MATCH('Country-wise data'!BG$3,'GDP deflators'!$D$2:$M$2,))</f>
        <v>100</v>
      </c>
      <c r="BH141" cm="1">
        <f t="array" ref="BH141">H141/(INDEX($AX141:$BG141,,MATCH(BH$3,$AX$3:$BG$3,))/100)</f>
        <v>0</v>
      </c>
      <c r="BI141" cm="1">
        <f t="array" ref="BI141">I141/(INDEX($AX141:$BG141,,MATCH(BI$3,$AX$3:$BG$3,))/100)</f>
        <v>0</v>
      </c>
      <c r="BJ141" cm="1">
        <f t="array" ref="BJ141">J141/(INDEX($AX141:$BG141,,MATCH(BJ$3,$AX$3:$BG$3,))/100)</f>
        <v>0</v>
      </c>
      <c r="BK141" cm="1">
        <f t="array" ref="BK141">K141/(INDEX($AX141:$BG141,,MATCH(BK$3,$AX$3:$BG$3,))/100)</f>
        <v>0</v>
      </c>
      <c r="BL141" cm="1">
        <f t="array" ref="BL141">L141/(INDEX($AX141:$BG141,,MATCH(BL$3,$AX$3:$BG$3,))/100)</f>
        <v>0</v>
      </c>
      <c r="BM141" cm="1">
        <f t="array" ref="BM141">M141/(INDEX($AX141:$BG141,,MATCH(BM$3,$AX$3:$BG$3,))/100)</f>
        <v>0</v>
      </c>
      <c r="BN141" cm="1">
        <f t="array" ref="BN141">N141/(INDEX($AX141:$BG141,,MATCH(BN$3,$AX$3:$BG$3,))/100)</f>
        <v>0</v>
      </c>
      <c r="BO141" cm="1">
        <f t="array" ref="BO141">O141/(INDEX($AX141:$BG141,,MATCH(BO$3,$AX$3:$BG$3,))/100)</f>
        <v>0</v>
      </c>
      <c r="BP141" cm="1">
        <f t="array" ref="BP141">P141/(INDEX($AX141:$BG141,,MATCH(BP$3,$AX$3:$BG$3,))/100)</f>
        <v>0</v>
      </c>
      <c r="BQ141" cm="1">
        <f t="array" ref="BQ141">Q141/(INDEX($AX141:$BG141,,MATCH(BQ$3,$AX$3:$BG$3,))/100)</f>
        <v>0</v>
      </c>
      <c r="BS141" cm="1">
        <f t="array" ref="BS141">S141/(INDEX($AX141:$BG141,,MATCH(BS$3,$AX$3:$BG$3,))/100)</f>
        <v>0</v>
      </c>
      <c r="BT141" cm="1">
        <f t="array" ref="BT141">T141/(INDEX($AX141:$BG141,,MATCH(BT$3,$AX$3:$BG$3,))/100)</f>
        <v>0</v>
      </c>
      <c r="BU141" cm="1">
        <f t="array" ref="BU141">U141/(INDEX($AX141:$BG141,,MATCH(BU$3,$AX$3:$BG$3,))/100)</f>
        <v>0</v>
      </c>
      <c r="BV141" cm="1">
        <f t="array" ref="BV141">V141/(INDEX($AX141:$BG141,,MATCH(BV$3,$AX$3:$BG$3,))/100)</f>
        <v>0</v>
      </c>
      <c r="BW141" cm="1">
        <f t="array" ref="BW141">W141/(INDEX($AX141:$BG141,,MATCH(BW$3,$AX$3:$BG$3,))/100)</f>
        <v>0</v>
      </c>
      <c r="BX141" cm="1">
        <f t="array" ref="BX141">X141/(INDEX($AX141:$BG141,,MATCH(BX$3,$AX$3:$BG$3,))/100)</f>
        <v>0</v>
      </c>
      <c r="BY141" cm="1">
        <f t="array" ref="BY141">Y141/(INDEX($AX141:$BG141,,MATCH(BY$3,$AX$3:$BG$3,))/100)</f>
        <v>0</v>
      </c>
      <c r="BZ141" cm="1">
        <f t="array" ref="BZ141">Z141/(INDEX($AX141:$BG141,,MATCH(BZ$3,$AX$3:$BG$3,))/100)</f>
        <v>0</v>
      </c>
      <c r="CA141" cm="1">
        <f t="array" ref="CA141">AA141/(INDEX($AX141:$BG141,,MATCH(CA$3,$AX$3:$BG$3,))/100)</f>
        <v>0</v>
      </c>
      <c r="CB141" cm="1">
        <f t="array" ref="CB141">AB141/(INDEX($AX141:$BG141,,MATCH(CB$3,$AX$3:$BG$3,))/100)</f>
        <v>0</v>
      </c>
      <c r="CC141" cm="1">
        <f t="array" ref="CC141">AC141/(INDEX($AX141:$BG141,,MATCH(CC$3,$AX$3:$BG$3,))/100)</f>
        <v>0</v>
      </c>
      <c r="CD141" cm="1">
        <f t="array" ref="CD141">AD141/(INDEX($AX141:$BG141,,MATCH(CD$3,$AX$3:$BG$3,))/100)</f>
        <v>0</v>
      </c>
      <c r="CE141" cm="1">
        <f t="array" ref="CE141">AE141/(INDEX($AX141:$BG141,,MATCH(CE$3,$AX$3:$BG$3,))/100)</f>
        <v>0</v>
      </c>
      <c r="CF141" cm="1">
        <f t="array" ref="CF141">AF141/(INDEX($AX141:$BG141,,MATCH(CF$3,$AX$3:$BG$3,))/100)</f>
        <v>0</v>
      </c>
      <c r="CG141" cm="1">
        <f t="array" ref="CG141">AG141/(INDEX($AX141:$BG141,,MATCH(CG$3,$AX$3:$BG$3,))/100)</f>
        <v>0</v>
      </c>
      <c r="CH141" cm="1">
        <f t="array" ref="CH141">AH141/(INDEX($AX141:$BG141,,MATCH(CH$3,$AX$3:$BG$3,))/100)</f>
        <v>0</v>
      </c>
      <c r="CI141" cm="1">
        <f t="array" ref="CI141">AI141/(INDEX($AX141:$BG141,,MATCH(CI$3,$AX$3:$BG$3,))/100)</f>
        <v>0</v>
      </c>
      <c r="CJ141" cm="1">
        <f t="array" ref="CJ141">AJ141/(INDEX($AX141:$BG141,,MATCH(CJ$3,$AX$3:$BG$3,))/100)</f>
        <v>0</v>
      </c>
      <c r="CK141" cm="1">
        <f t="array" ref="CK141">AK141/(INDEX($AX141:$BG141,,MATCH(CK$3,$AX$3:$BG$3,))/100)</f>
        <v>0</v>
      </c>
      <c r="CL141" cm="1">
        <f t="array" ref="CL141">AL141/(INDEX($AX141:$BG141,,MATCH(CL$3,$AX$3:$BG$3,))/100)</f>
        <v>0</v>
      </c>
      <c r="CM141" cm="1">
        <f t="array" ref="CM141">AM141/(INDEX($AX141:$BG141,,MATCH(CM$3,$AX$3:$BG$3,))/100)</f>
        <v>0</v>
      </c>
      <c r="CN141" cm="1">
        <f t="array" ref="CN141">AN141/(INDEX($AX141:$BG141,,MATCH(CN$3,$AX$3:$BG$3,))/100)</f>
        <v>0</v>
      </c>
      <c r="CO141" cm="1">
        <f t="array" ref="CO141">AO141/(INDEX($AX141:$BG141,,MATCH(CO$3,$AX$3:$BG$3,))/100)</f>
        <v>0</v>
      </c>
      <c r="CP141" cm="1">
        <f t="array" ref="CP141">AP141/(INDEX($AX141:$BG141,,MATCH(CP$3,$AX$3:$BG$3,))/100)</f>
        <v>0</v>
      </c>
      <c r="CQ141" cm="1">
        <f t="array" ref="CQ141">AQ141/(INDEX($AX141:$BG141,,MATCH(CQ$3,$AX$3:$BG$3,))/100)</f>
        <v>0</v>
      </c>
      <c r="CR141" cm="1">
        <f t="array" ref="CR141">AR141/(INDEX($AX141:$BG141,,MATCH(CR$3,$AX$3:$BG$3,))/100)</f>
        <v>0</v>
      </c>
      <c r="CS141" cm="1">
        <f t="array" ref="CS141">AS141/(INDEX($AX141:$BG141,,MATCH(CS$3,$AX$3:$BG$3,))/100)</f>
        <v>0</v>
      </c>
      <c r="CT141" cm="1">
        <f t="array" ref="CT141">AT141/(INDEX($AX141:$BG141,,MATCH(CT$3,$AX$3:$BG$3,))/100)</f>
        <v>0</v>
      </c>
      <c r="CU141" cm="1">
        <f t="array" ref="CU141">AU141/(INDEX($AX141:$BG141,,MATCH(CU$3,$AX$3:$BG$3,))/100)</f>
        <v>0</v>
      </c>
      <c r="CV141" cm="1">
        <f t="array" ref="CV141">AV141/(INDEX($AX141:$BG141,,MATCH(CV$3,$AX$3:$BG$3,))/100)</f>
        <v>0</v>
      </c>
      <c r="CW141">
        <f t="shared" si="185"/>
        <v>0</v>
      </c>
      <c r="CX141">
        <f>IFERROR(1/INDEX('exch rates'!$BC$5:$BL$268,MATCH('Country-wise data'!$B141,'exch rates'!$A$5:$A$268,),MATCH(CX$3,'exch rates'!$BC$4:$BL$4,)),1)</f>
        <v>1</v>
      </c>
      <c r="CY141">
        <f>IFERROR(1/INDEX('exch rates'!$BC$5:$BL$268,MATCH('Country-wise data'!$B141,'exch rates'!$A$5:$A$268,),MATCH(CY$3,'exch rates'!$BC$4:$BL$4,)),1)</f>
        <v>1</v>
      </c>
      <c r="CZ141">
        <f>IFERROR(1/INDEX('exch rates'!$BC$5:$BL$268,MATCH('Country-wise data'!$B141,'exch rates'!$A$5:$A$268,),MATCH(CZ$3,'exch rates'!$BC$4:$BL$4,)),1)</f>
        <v>1</v>
      </c>
      <c r="DA141">
        <f>IFERROR(1/INDEX('exch rates'!$BC$5:$BL$268,MATCH('Country-wise data'!$B141,'exch rates'!$A$5:$A$268,),MATCH(DA$3,'exch rates'!$BC$4:$BL$4,)),1)</f>
        <v>1</v>
      </c>
      <c r="DB141">
        <f>IFERROR(1/INDEX('exch rates'!$BC$5:$BL$268,MATCH('Country-wise data'!$B141,'exch rates'!$A$5:$A$268,),MATCH(DB$3,'exch rates'!$BC$4:$BL$4,)),1)</f>
        <v>1</v>
      </c>
      <c r="DC141">
        <f>IFERROR(1/INDEX('exch rates'!$BC$5:$BL$268,MATCH('Country-wise data'!$B141,'exch rates'!$A$5:$A$268,),MATCH(DC$3,'exch rates'!$BC$4:$BL$4,)),1)</f>
        <v>1</v>
      </c>
      <c r="DD141">
        <f>IFERROR(1/INDEX('exch rates'!$BC$5:$BL$268,MATCH('Country-wise data'!$B141,'exch rates'!$A$5:$A$268,),MATCH(DD$3,'exch rates'!$BC$4:$BL$4,)),1)</f>
        <v>1</v>
      </c>
      <c r="DE141">
        <f>IFERROR(1/INDEX('exch rates'!$BC$5:$BL$268,MATCH('Country-wise data'!$B141,'exch rates'!$A$5:$A$268,),MATCH(DE$3,'exch rates'!$BC$4:$BL$4,)),1)</f>
        <v>1</v>
      </c>
      <c r="DF141">
        <f>IFERROR(1/INDEX('exch rates'!$BC$5:$BL$268,MATCH('Country-wise data'!$B141,'exch rates'!$A$5:$A$268,),MATCH(DF$3,'exch rates'!$BC$4:$BL$4,)),1)</f>
        <v>1</v>
      </c>
      <c r="DG141">
        <f>IFERROR(1/INDEX('exch rates'!$BC$5:$BL$268,MATCH('Country-wise data'!$B141,'exch rates'!$A$5:$A$268,),MATCH(DG$3,'exch rates'!$BC$4:$BL$4,)),1)</f>
        <v>1</v>
      </c>
      <c r="DH141" cm="1">
        <f t="array" ref="DH141">(BH141/INDEX($CX141:$DG141,,MATCH(DH$3,$CX$3:$DG$3,)))*$DG141</f>
        <v>0</v>
      </c>
      <c r="DI141" cm="1">
        <f t="array" ref="DI141">(BI141/INDEX($CX141:$DG141,,MATCH(DI$3,$CX$3:$DG$3,)))*$DG141</f>
        <v>0</v>
      </c>
      <c r="DJ141" cm="1">
        <f t="array" ref="DJ141">(BJ141/INDEX($CX141:$DG141,,MATCH(DJ$3,$CX$3:$DG$3,)))*$DG141</f>
        <v>0</v>
      </c>
      <c r="DK141" cm="1">
        <f t="array" ref="DK141">(BK141/INDEX($CX141:$DG141,,MATCH(DK$3,$CX$3:$DG$3,)))*$DG141</f>
        <v>0</v>
      </c>
      <c r="DL141" cm="1">
        <f t="array" ref="DL141">(BL141/INDEX($CX141:$DG141,,MATCH(DL$3,$CX$3:$DG$3,)))*$DG141</f>
        <v>0</v>
      </c>
      <c r="DM141" cm="1">
        <f t="array" ref="DM141">(BM141/INDEX($CX141:$DG141,,MATCH(DM$3,$CX$3:$DG$3,)))*$DG141</f>
        <v>0</v>
      </c>
      <c r="DN141" cm="1">
        <f t="array" ref="DN141">(BN141/INDEX($CX141:$DG141,,MATCH(DN$3,$CX$3:$DG$3,)))*$DG141</f>
        <v>0</v>
      </c>
      <c r="DO141" cm="1">
        <f t="array" ref="DO141">(BO141/INDEX($CX141:$DG141,,MATCH(DO$3,$CX$3:$DG$3,)))*$DG141</f>
        <v>0</v>
      </c>
      <c r="DP141" cm="1">
        <f t="array" ref="DP141">(BP141/INDEX($CX141:$DG141,,MATCH(DP$3,$CX$3:$DG$3,)))*$DG141</f>
        <v>0</v>
      </c>
      <c r="DQ141" cm="1">
        <f t="array" ref="DQ141">(BQ141/INDEX($CX141:$DG141,,MATCH(DQ$3,$CX$3:$DG$3,)))*$DG141</f>
        <v>0</v>
      </c>
      <c r="DS141" cm="1">
        <f t="array" ref="DS141">(BS141/INDEX($CX141:$DG141,,MATCH(DS$3,$CX$3:$DG$3,)))*$DG141</f>
        <v>0</v>
      </c>
      <c r="DT141" cm="1">
        <f t="array" ref="DT141">(BT141/INDEX($CX141:$DG141,,MATCH(DT$3,$CX$3:$DG$3,)))*$DG141</f>
        <v>0</v>
      </c>
      <c r="DU141" cm="1">
        <f t="array" ref="DU141">(BU141/INDEX($CX141:$DG141,,MATCH(DU$3,$CX$3:$DG$3,)))*$DG141</f>
        <v>0</v>
      </c>
      <c r="DV141" cm="1">
        <f t="array" ref="DV141">(BV141/INDEX($CX141:$DG141,,MATCH(DV$3,$CX$3:$DG$3,)))*$DG141</f>
        <v>0</v>
      </c>
      <c r="DW141" cm="1">
        <f t="array" ref="DW141">(BW141/INDEX($CX141:$DG141,,MATCH(DW$3,$CX$3:$DG$3,)))*$DG141</f>
        <v>0</v>
      </c>
      <c r="DX141" cm="1">
        <f t="array" ref="DX141">(BX141/INDEX($CX141:$DG141,,MATCH(DX$3,$CX$3:$DG$3,)))*$DG141</f>
        <v>0</v>
      </c>
      <c r="DY141" cm="1">
        <f t="array" ref="DY141">(BY141/INDEX($CX141:$DG141,,MATCH(DY$3,$CX$3:$DG$3,)))*$DG141</f>
        <v>0</v>
      </c>
      <c r="DZ141" cm="1">
        <f t="array" ref="DZ141">(BZ141/INDEX($CX141:$DG141,,MATCH(DZ$3,$CX$3:$DG$3,)))*$DG141</f>
        <v>0</v>
      </c>
      <c r="EA141" cm="1">
        <f t="array" ref="EA141">(CA141/INDEX($CX141:$DG141,,MATCH(EA$3,$CX$3:$DG$3,)))*$DG141</f>
        <v>0</v>
      </c>
      <c r="EB141" cm="1">
        <f t="array" ref="EB141">(CB141/INDEX($CX141:$DG141,,MATCH(EB$3,$CX$3:$DG$3,)))*$DG141</f>
        <v>0</v>
      </c>
      <c r="EC141" s="53" cm="1">
        <f t="array" ref="EC141">(CC141/INDEX($CX141:$DG141,,MATCH(EC$3,$CX$3:$DG$3,)))*$DG141</f>
        <v>0</v>
      </c>
      <c r="ED141" cm="1">
        <f t="array" ref="ED141">(CD141/INDEX($CX141:$DG141,,MATCH(ED$3,$CX$3:$DG$3,)))*$DG141</f>
        <v>0</v>
      </c>
      <c r="EE141" cm="1">
        <f t="array" ref="EE141">(CE141/INDEX($CX141:$DG141,,MATCH(EE$3,$CX$3:$DG$3,)))*$DG141</f>
        <v>0</v>
      </c>
      <c r="EF141" cm="1">
        <f t="array" ref="EF141">(CF141/INDEX($CX141:$DG141,,MATCH(EF$3,$CX$3:$DG$3,)))*$DG141</f>
        <v>0</v>
      </c>
      <c r="EG141" cm="1">
        <f t="array" ref="EG141">(CG141/INDEX($CX141:$DG141,,MATCH(EG$3,$CX$3:$DG$3,)))*$DG141</f>
        <v>0</v>
      </c>
      <c r="EH141" cm="1">
        <f t="array" ref="EH141">(CH141/INDEX($CX141:$DG141,,MATCH(EH$3,$CX$3:$DG$3,)))*$DG141</f>
        <v>0</v>
      </c>
      <c r="EI141" cm="1">
        <f t="array" ref="EI141">(CI141/INDEX($CX141:$DG141,,MATCH(EI$3,$CX$3:$DG$3,)))*$DG141</f>
        <v>0</v>
      </c>
      <c r="EJ141" cm="1">
        <f t="array" ref="EJ141">(CJ141/INDEX($CX141:$DG141,,MATCH(EJ$3,$CX$3:$DG$3,)))*$DG141</f>
        <v>0</v>
      </c>
      <c r="EK141" cm="1">
        <f t="array" ref="EK141">(CK141/INDEX($CX141:$DG141,,MATCH(EK$3,$CX$3:$DG$3,)))*$DG141</f>
        <v>0</v>
      </c>
      <c r="EL141" cm="1">
        <f t="array" ref="EL141">(CL141/INDEX($CX141:$DG141,,MATCH(EL$3,$CX$3:$DG$3,)))*$DG141</f>
        <v>0</v>
      </c>
      <c r="EM141" cm="1">
        <f t="array" ref="EM141">(CM141/INDEX($CX141:$DG141,,MATCH(EM$3,$CX$3:$DG$3,)))*$DG141</f>
        <v>0</v>
      </c>
      <c r="EN141" cm="1">
        <f t="array" ref="EN141">(CN141/INDEX($CX141:$DG141,,MATCH(EN$3,$CX$3:$DG$3,)))*$DG141</f>
        <v>0</v>
      </c>
      <c r="EO141" cm="1">
        <f t="array" ref="EO141">(CO141/INDEX($CX141:$DG141,,MATCH(EO$3,$CX$3:$DG$3,)))*$DG141</f>
        <v>0</v>
      </c>
      <c r="EP141" cm="1">
        <f t="array" ref="EP141">(CP141/INDEX($CX141:$DG141,,MATCH(EP$3,$CX$3:$DG$3,)))*$DG141</f>
        <v>0</v>
      </c>
      <c r="EQ141" cm="1">
        <f t="array" ref="EQ141">(CQ141/INDEX($CX141:$DG141,,MATCH(EQ$3,$CX$3:$DG$3,)))*$DG141</f>
        <v>0</v>
      </c>
      <c r="ER141" cm="1">
        <f t="array" ref="ER141">(CR141/INDEX($CX141:$DG141,,MATCH(ER$3,$CX$3:$DG$3,)))*$DG141</f>
        <v>0</v>
      </c>
      <c r="ES141" cm="1">
        <f t="array" ref="ES141">(CS141/INDEX($CX141:$DG141,,MATCH(ES$3,$CX$3:$DG$3,)))*$DG141</f>
        <v>0</v>
      </c>
      <c r="ET141" cm="1">
        <f t="array" ref="ET141">(CT141/INDEX($CX141:$DG141,,MATCH(ET$3,$CX$3:$DG$3,)))*$DG141</f>
        <v>0</v>
      </c>
      <c r="EU141" cm="1">
        <f t="array" ref="EU141">(CU141/INDEX($CX141:$DG141,,MATCH(EU$3,$CX$3:$DG$3,)))*$DG141</f>
        <v>0</v>
      </c>
      <c r="EV141" cm="1">
        <f t="array" ref="EV141">(CV141/INDEX($CX141:$DG141,,MATCH(EV$3,$CX$3:$DG$3,)))*$DG141</f>
        <v>0</v>
      </c>
      <c r="EW141">
        <f t="shared" si="186"/>
        <v>0</v>
      </c>
      <c r="EY141" s="96">
        <f t="shared" si="152"/>
        <v>0</v>
      </c>
      <c r="EZ141" s="96">
        <f t="shared" si="153"/>
        <v>0</v>
      </c>
      <c r="FA141" s="96">
        <f t="shared" si="154"/>
        <v>0</v>
      </c>
      <c r="FB141" s="96">
        <f t="shared" si="155"/>
        <v>0</v>
      </c>
      <c r="FC141" s="96">
        <f t="shared" si="156"/>
        <v>0</v>
      </c>
      <c r="FD141" s="96">
        <f t="shared" si="157"/>
        <v>0</v>
      </c>
      <c r="FE141" s="96">
        <f t="shared" si="158"/>
        <v>0</v>
      </c>
      <c r="FF141" s="96">
        <f t="shared" si="159"/>
        <v>0</v>
      </c>
      <c r="FG141" s="96">
        <f t="shared" si="160"/>
        <v>0</v>
      </c>
      <c r="FH141" s="96">
        <f t="shared" si="161"/>
        <v>0</v>
      </c>
      <c r="FJ141" s="96">
        <f t="shared" si="188"/>
        <v>0</v>
      </c>
      <c r="FK141" s="96" t="str">
        <f>IF(AND('Country-wise data'!FJ141&gt;'non-R&amp;D ex_typologies'!$C$17,'Country-wise data'!FJ141&lt;'non-R&amp;D ex_typologies'!$D$17),"Small",IF(AND('Country-wise data'!FJ141&gt;'non-R&amp;D ex_typologies'!$E$17,'Country-wise data'!$FJ$4&lt;'non-R&amp;D ex_typologies'!$F$17),"Medium","Large"))</f>
        <v>Large</v>
      </c>
      <c r="FL141" t="str">
        <f>IF($FK141='non-R&amp;D ex_typologies'!$C$16,IF(AND('Country-wise data'!EY141&gt;'non-R&amp;D ex_typologies'!$C$21,'Country-wise data'!EY141&lt;'non-R&amp;D ex_typologies'!$D$21),'non-R&amp;D ex_typologies'!$B$21,IF(AND('Country-wise data'!EY141&gt;'non-R&amp;D ex_typologies'!$C$19,'Country-wise data'!EY141&lt;'non-R&amp;D ex_typologies'!$D$19),'non-R&amp;D ex_typologies'!$B$19,'non-R&amp;D ex_typologies'!$B$20)),IF($FK141='non-R&amp;D ex_typologies'!$E$16,IF(AND('Country-wise data'!EY141&gt;'non-R&amp;D ex_typologies'!$E$21,'Country-wise data'!EY141&lt;'non-R&amp;D ex_typologies'!$F$21),'non-R&amp;D ex_typologies'!$B$21,IF(AND('Country-wise data'!EY141&gt;'non-R&amp;D ex_typologies'!$E$19,'Country-wise data'!EY141&lt;'non-R&amp;D ex_typologies'!$F$19),'non-R&amp;D ex_typologies'!$B$19,'non-R&amp;D ex_typologies'!$B$20)),IF(AND('Country-wise data'!EY141&gt;'non-R&amp;D ex_typologies'!$G$21,'Country-wise data'!EY141&lt;'non-R&amp;D ex_typologies'!$H$21),'non-R&amp;D ex_typologies'!$B$21,IF(AND('Country-wise data'!EY141&gt;'non-R&amp;D ex_typologies'!$G$19,'Country-wise data'!EY141&lt;'non-R&amp;D ex_typologies'!$H$19),'non-R&amp;D ex_typologies'!$B$19,'non-R&amp;D ex_typologies'!$B$20))))</f>
        <v xml:space="preserve">Research heavy </v>
      </c>
      <c r="FM141" t="str">
        <f>IF($FK141='non-R&amp;D ex_typologies'!$C$16,IF(AND('Country-wise data'!EZ141&gt;'non-R&amp;D ex_typologies'!$C$21,'Country-wise data'!EZ141&lt;'non-R&amp;D ex_typologies'!$D$21),'non-R&amp;D ex_typologies'!$B$21,IF(AND('Country-wise data'!EZ141&gt;'non-R&amp;D ex_typologies'!$C$19,'Country-wise data'!EZ141&lt;'non-R&amp;D ex_typologies'!$D$19),'non-R&amp;D ex_typologies'!$B$19,'non-R&amp;D ex_typologies'!$B$20)),IF($FK141='non-R&amp;D ex_typologies'!$E$16,IF(AND('Country-wise data'!EZ141&gt;'non-R&amp;D ex_typologies'!$E$21,'Country-wise data'!EZ141&lt;'non-R&amp;D ex_typologies'!$F$21),'non-R&amp;D ex_typologies'!$B$21,IF(AND('Country-wise data'!EZ141&gt;'non-R&amp;D ex_typologies'!$E$19,'Country-wise data'!EZ141&lt;'non-R&amp;D ex_typologies'!$F$19),'non-R&amp;D ex_typologies'!$B$19,'non-R&amp;D ex_typologies'!$B$20)),IF(AND('Country-wise data'!EZ141&gt;'non-R&amp;D ex_typologies'!$G$21,'Country-wise data'!EZ141&lt;'non-R&amp;D ex_typologies'!$H$21),'non-R&amp;D ex_typologies'!$B$21,IF(AND('Country-wise data'!EZ141&gt;'non-R&amp;D ex_typologies'!$G$19,'Country-wise data'!EZ141&lt;'non-R&amp;D ex_typologies'!$H$19),'non-R&amp;D ex_typologies'!$B$19,'non-R&amp;D ex_typologies'!$B$20))))</f>
        <v xml:space="preserve">Research heavy </v>
      </c>
      <c r="FN141" t="str">
        <f>IF($FK141='non-R&amp;D ex_typologies'!$C$16,IF(AND('Country-wise data'!FA141&gt;'non-R&amp;D ex_typologies'!$C$21,'Country-wise data'!FA141&lt;'non-R&amp;D ex_typologies'!$D$21),'non-R&amp;D ex_typologies'!$B$21,IF(AND('Country-wise data'!FA141&gt;'non-R&amp;D ex_typologies'!$C$19,'Country-wise data'!FA141&lt;'non-R&amp;D ex_typologies'!$D$19),'non-R&amp;D ex_typologies'!$B$19,'non-R&amp;D ex_typologies'!$B$20)),IF($FK141='non-R&amp;D ex_typologies'!$E$16,IF(AND('Country-wise data'!FA141&gt;'non-R&amp;D ex_typologies'!$E$21,'Country-wise data'!FA141&lt;'non-R&amp;D ex_typologies'!$F$21),'non-R&amp;D ex_typologies'!$B$21,IF(AND('Country-wise data'!FA141&gt;'non-R&amp;D ex_typologies'!$E$19,'Country-wise data'!FA141&lt;'non-R&amp;D ex_typologies'!$F$19),'non-R&amp;D ex_typologies'!$B$19,'non-R&amp;D ex_typologies'!$B$20)),IF(AND('Country-wise data'!FA141&gt;'non-R&amp;D ex_typologies'!$G$21,'Country-wise data'!FA141&lt;'non-R&amp;D ex_typologies'!$H$21),'non-R&amp;D ex_typologies'!$B$21,IF(AND('Country-wise data'!FA141&gt;'non-R&amp;D ex_typologies'!$G$19,'Country-wise data'!FA141&lt;'non-R&amp;D ex_typologies'!$H$19),'non-R&amp;D ex_typologies'!$B$19,'non-R&amp;D ex_typologies'!$B$20))))</f>
        <v xml:space="preserve">Research heavy </v>
      </c>
      <c r="FO141" t="str">
        <f>IF($FK141='non-R&amp;D ex_typologies'!$C$16,IF(AND('Country-wise data'!FB141&gt;'non-R&amp;D ex_typologies'!$C$21,'Country-wise data'!FB141&lt;'non-R&amp;D ex_typologies'!$D$21),'non-R&amp;D ex_typologies'!$B$21,IF(AND('Country-wise data'!FB141&gt;'non-R&amp;D ex_typologies'!$C$19,'Country-wise data'!FB141&lt;'non-R&amp;D ex_typologies'!$D$19),'non-R&amp;D ex_typologies'!$B$19,'non-R&amp;D ex_typologies'!$B$20)),IF($FK141='non-R&amp;D ex_typologies'!$E$16,IF(AND('Country-wise data'!FB141&gt;'non-R&amp;D ex_typologies'!$E$21,'Country-wise data'!FB141&lt;'non-R&amp;D ex_typologies'!$F$21),'non-R&amp;D ex_typologies'!$B$21,IF(AND('Country-wise data'!FB141&gt;'non-R&amp;D ex_typologies'!$E$19,'Country-wise data'!FB141&lt;'non-R&amp;D ex_typologies'!$F$19),'non-R&amp;D ex_typologies'!$B$19,'non-R&amp;D ex_typologies'!$B$20)),IF(AND('Country-wise data'!FB141&gt;'non-R&amp;D ex_typologies'!$G$21,'Country-wise data'!FB141&lt;'non-R&amp;D ex_typologies'!$H$21),'non-R&amp;D ex_typologies'!$B$21,IF(AND('Country-wise data'!FB141&gt;'non-R&amp;D ex_typologies'!$G$19,'Country-wise data'!FB141&lt;'non-R&amp;D ex_typologies'!$H$19),'non-R&amp;D ex_typologies'!$B$19,'non-R&amp;D ex_typologies'!$B$20))))</f>
        <v xml:space="preserve">Research heavy </v>
      </c>
      <c r="FP141" t="str">
        <f>IF($FK141='non-R&amp;D ex_typologies'!$C$16,IF(AND('Country-wise data'!FC141&gt;'non-R&amp;D ex_typologies'!$C$21,'Country-wise data'!FC141&lt;'non-R&amp;D ex_typologies'!$D$21),'non-R&amp;D ex_typologies'!$B$21,IF(AND('Country-wise data'!FC141&gt;'non-R&amp;D ex_typologies'!$C$19,'Country-wise data'!FC141&lt;'non-R&amp;D ex_typologies'!$D$19),'non-R&amp;D ex_typologies'!$B$19,'non-R&amp;D ex_typologies'!$B$20)),IF($FK141='non-R&amp;D ex_typologies'!$E$16,IF(AND('Country-wise data'!FC141&gt;'non-R&amp;D ex_typologies'!$E$21,'Country-wise data'!FC141&lt;'non-R&amp;D ex_typologies'!$F$21),'non-R&amp;D ex_typologies'!$B$21,IF(AND('Country-wise data'!FC141&gt;'non-R&amp;D ex_typologies'!$E$19,'Country-wise data'!FC141&lt;'non-R&amp;D ex_typologies'!$F$19),'non-R&amp;D ex_typologies'!$B$19,'non-R&amp;D ex_typologies'!$B$20)),IF(AND('Country-wise data'!FC141&gt;'non-R&amp;D ex_typologies'!$G$21,'Country-wise data'!FC141&lt;'non-R&amp;D ex_typologies'!$H$21),'non-R&amp;D ex_typologies'!$B$21,IF(AND('Country-wise data'!FC141&gt;'non-R&amp;D ex_typologies'!$G$19,'Country-wise data'!FC141&lt;'non-R&amp;D ex_typologies'!$H$19),'non-R&amp;D ex_typologies'!$B$19,'non-R&amp;D ex_typologies'!$B$20))))</f>
        <v xml:space="preserve">Research heavy </v>
      </c>
      <c r="FQ141" t="str">
        <f>IF($FK141='non-R&amp;D ex_typologies'!$C$16,IF(AND('Country-wise data'!FD141&gt;'non-R&amp;D ex_typologies'!$C$21,'Country-wise data'!FD141&lt;'non-R&amp;D ex_typologies'!$D$21),'non-R&amp;D ex_typologies'!$B$21,IF(AND('Country-wise data'!FD141&gt;'non-R&amp;D ex_typologies'!$C$19,'Country-wise data'!FD141&lt;'non-R&amp;D ex_typologies'!$D$19),'non-R&amp;D ex_typologies'!$B$19,'non-R&amp;D ex_typologies'!$B$20)),IF($FK141='non-R&amp;D ex_typologies'!$E$16,IF(AND('Country-wise data'!FD141&gt;'non-R&amp;D ex_typologies'!$E$21,'Country-wise data'!FD141&lt;'non-R&amp;D ex_typologies'!$F$21),'non-R&amp;D ex_typologies'!$B$21,IF(AND('Country-wise data'!FD141&gt;'non-R&amp;D ex_typologies'!$E$19,'Country-wise data'!FD141&lt;'non-R&amp;D ex_typologies'!$F$19),'non-R&amp;D ex_typologies'!$B$19,'non-R&amp;D ex_typologies'!$B$20)),IF(AND('Country-wise data'!FD141&gt;'non-R&amp;D ex_typologies'!$G$21,'Country-wise data'!FD141&lt;'non-R&amp;D ex_typologies'!$H$21),'non-R&amp;D ex_typologies'!$B$21,IF(AND('Country-wise data'!FD141&gt;'non-R&amp;D ex_typologies'!$G$19,'Country-wise data'!FD141&lt;'non-R&amp;D ex_typologies'!$H$19),'non-R&amp;D ex_typologies'!$B$19,'non-R&amp;D ex_typologies'!$B$20))))</f>
        <v xml:space="preserve">Research heavy </v>
      </c>
      <c r="FR141" t="str">
        <f>IF($FK141='non-R&amp;D ex_typologies'!$C$16,IF(AND('Country-wise data'!FE141&gt;'non-R&amp;D ex_typologies'!$C$21,'Country-wise data'!FE141&lt;'non-R&amp;D ex_typologies'!$D$21),'non-R&amp;D ex_typologies'!$B$21,IF(AND('Country-wise data'!FE141&gt;'non-R&amp;D ex_typologies'!$C$19,'Country-wise data'!FE141&lt;'non-R&amp;D ex_typologies'!$D$19),'non-R&amp;D ex_typologies'!$B$19,'non-R&amp;D ex_typologies'!$B$20)),IF($FK141='non-R&amp;D ex_typologies'!$E$16,IF(AND('Country-wise data'!FE141&gt;'non-R&amp;D ex_typologies'!$E$21,'Country-wise data'!FE141&lt;'non-R&amp;D ex_typologies'!$F$21),'non-R&amp;D ex_typologies'!$B$21,IF(AND('Country-wise data'!FE141&gt;'non-R&amp;D ex_typologies'!$E$19,'Country-wise data'!FE141&lt;'non-R&amp;D ex_typologies'!$F$19),'non-R&amp;D ex_typologies'!$B$19,'non-R&amp;D ex_typologies'!$B$20)),IF(AND('Country-wise data'!FE141&gt;'non-R&amp;D ex_typologies'!$G$21,'Country-wise data'!FE141&lt;'non-R&amp;D ex_typologies'!$H$21),'non-R&amp;D ex_typologies'!$B$21,IF(AND('Country-wise data'!FE141&gt;'non-R&amp;D ex_typologies'!$G$19,'Country-wise data'!FE141&lt;'non-R&amp;D ex_typologies'!$H$19),'non-R&amp;D ex_typologies'!$B$19,'non-R&amp;D ex_typologies'!$B$20))))</f>
        <v xml:space="preserve">Research heavy </v>
      </c>
      <c r="FS141" t="str">
        <f>IF($FK141='non-R&amp;D ex_typologies'!$C$16,IF(AND('Country-wise data'!FF141&gt;'non-R&amp;D ex_typologies'!$C$21,'Country-wise data'!FF141&lt;'non-R&amp;D ex_typologies'!$D$21),'non-R&amp;D ex_typologies'!$B$21,IF(AND('Country-wise data'!FF141&gt;'non-R&amp;D ex_typologies'!$C$19,'Country-wise data'!FF141&lt;'non-R&amp;D ex_typologies'!$D$19),'non-R&amp;D ex_typologies'!$B$19,'non-R&amp;D ex_typologies'!$B$20)),IF($FK141='non-R&amp;D ex_typologies'!$E$16,IF(AND('Country-wise data'!FF141&gt;'non-R&amp;D ex_typologies'!$E$21,'Country-wise data'!FF141&lt;'non-R&amp;D ex_typologies'!$F$21),'non-R&amp;D ex_typologies'!$B$21,IF(AND('Country-wise data'!FF141&gt;'non-R&amp;D ex_typologies'!$E$19,'Country-wise data'!FF141&lt;'non-R&amp;D ex_typologies'!$F$19),'non-R&amp;D ex_typologies'!$B$19,'non-R&amp;D ex_typologies'!$B$20)),IF(AND('Country-wise data'!FF141&gt;'non-R&amp;D ex_typologies'!$G$21,'Country-wise data'!FF141&lt;'non-R&amp;D ex_typologies'!$H$21),'non-R&amp;D ex_typologies'!$B$21,IF(AND('Country-wise data'!FF141&gt;'non-R&amp;D ex_typologies'!$G$19,'Country-wise data'!FF141&lt;'non-R&amp;D ex_typologies'!$H$19),'non-R&amp;D ex_typologies'!$B$19,'non-R&amp;D ex_typologies'!$B$20))))</f>
        <v xml:space="preserve">Research heavy </v>
      </c>
      <c r="FT141" t="str">
        <f>IF($FK141='non-R&amp;D ex_typologies'!$C$16,IF(AND('Country-wise data'!FG141&gt;'non-R&amp;D ex_typologies'!$C$21,'Country-wise data'!FG141&lt;'non-R&amp;D ex_typologies'!$D$21),'non-R&amp;D ex_typologies'!$B$21,IF(AND('Country-wise data'!FG141&gt;'non-R&amp;D ex_typologies'!$C$19,'Country-wise data'!FG141&lt;'non-R&amp;D ex_typologies'!$D$19),'non-R&amp;D ex_typologies'!$B$19,'non-R&amp;D ex_typologies'!$B$20)),IF($FK141='non-R&amp;D ex_typologies'!$E$16,IF(AND('Country-wise data'!FG141&gt;'non-R&amp;D ex_typologies'!$E$21,'Country-wise data'!FG141&lt;'non-R&amp;D ex_typologies'!$F$21),'non-R&amp;D ex_typologies'!$B$21,IF(AND('Country-wise data'!FG141&gt;'non-R&amp;D ex_typologies'!$E$19,'Country-wise data'!FG141&lt;'non-R&amp;D ex_typologies'!$F$19),'non-R&amp;D ex_typologies'!$B$19,'non-R&amp;D ex_typologies'!$B$20)),IF(AND('Country-wise data'!FG141&gt;'non-R&amp;D ex_typologies'!$G$21,'Country-wise data'!FG141&lt;'non-R&amp;D ex_typologies'!$H$21),'non-R&amp;D ex_typologies'!$B$21,IF(AND('Country-wise data'!FG141&gt;'non-R&amp;D ex_typologies'!$G$19,'Country-wise data'!FG141&lt;'non-R&amp;D ex_typologies'!$H$19),'non-R&amp;D ex_typologies'!$B$19,'non-R&amp;D ex_typologies'!$B$20))))</f>
        <v xml:space="preserve">Research heavy </v>
      </c>
      <c r="FU141" t="str">
        <f>IF($FK141='non-R&amp;D ex_typologies'!$C$16,IF(AND('Country-wise data'!FH141&gt;'non-R&amp;D ex_typologies'!$C$21,'Country-wise data'!FH141&lt;'non-R&amp;D ex_typologies'!$D$21),'non-R&amp;D ex_typologies'!$B$21,IF(AND('Country-wise data'!FH141&gt;'non-R&amp;D ex_typologies'!$C$19,'Country-wise data'!FH141&lt;'non-R&amp;D ex_typologies'!$D$19),'non-R&amp;D ex_typologies'!$B$19,'non-R&amp;D ex_typologies'!$B$20)),IF($FK141='non-R&amp;D ex_typologies'!$E$16,IF(AND('Country-wise data'!FH141&gt;'non-R&amp;D ex_typologies'!$E$21,'Country-wise data'!FH141&lt;'non-R&amp;D ex_typologies'!$F$21),'non-R&amp;D ex_typologies'!$B$21,IF(AND('Country-wise data'!FH141&gt;'non-R&amp;D ex_typologies'!$E$19,'Country-wise data'!FH141&lt;'non-R&amp;D ex_typologies'!$F$19),'non-R&amp;D ex_typologies'!$B$19,'non-R&amp;D ex_typologies'!$B$20)),IF(AND('Country-wise data'!FH141&gt;'non-R&amp;D ex_typologies'!$G$21,'Country-wise data'!FH141&lt;'non-R&amp;D ex_typologies'!$H$21),'non-R&amp;D ex_typologies'!$B$21,IF(AND('Country-wise data'!FH141&gt;'non-R&amp;D ex_typologies'!$G$19,'Country-wise data'!FH141&lt;'non-R&amp;D ex_typologies'!$H$19),'non-R&amp;D ex_typologies'!$B$19,'non-R&amp;D ex_typologies'!$B$20))))</f>
        <v xml:space="preserve">Research heavy </v>
      </c>
    </row>
    <row r="142" spans="2:177" x14ac:dyDescent="0.35">
      <c r="B142" s="12" t="s">
        <v>339</v>
      </c>
      <c r="C142" t="s">
        <v>340</v>
      </c>
      <c r="D142" t="s">
        <v>374</v>
      </c>
      <c r="E142" t="s">
        <v>375</v>
      </c>
      <c r="F142" t="s">
        <v>374</v>
      </c>
      <c r="G142" s="55">
        <f>Assumptions!$C$13</f>
        <v>1.1000000000000001</v>
      </c>
      <c r="H142">
        <f>SUMIFS('IFPRI SPEED'!AL:AL,'IFPRI SPEED'!$A:$A,'Country-wise data'!$B142)*1000*G142</f>
        <v>0</v>
      </c>
      <c r="I142">
        <f>IF(SUMIFS('IFPRI SPEED'!AM:AM,'IFPRI SPEED'!$A:$A,'Country-wise data'!$B142)*1000=0,H142*(1+Assumptions!$C$9),SUMIFS('IFPRI SPEED'!AM:AM,'IFPRI SPEED'!$A:$A,'Country-wise data'!$B142)*1000*$G142)</f>
        <v>0</v>
      </c>
      <c r="J142">
        <f>IF(SUMIFS('IFPRI SPEED'!AN:AN,'IFPRI SPEED'!$A:$A,'Country-wise data'!$B142)*1000=0,I142*(1+Assumptions!$C$9),SUMIFS('IFPRI SPEED'!AN:AN,'IFPRI SPEED'!$A:$A,'Country-wise data'!$B142)*1000*$G142)</f>
        <v>0</v>
      </c>
      <c r="K142">
        <f>IF(SUMIFS('IFPRI SPEED'!AO:AO,'IFPRI SPEED'!$A:$A,'Country-wise data'!$B142)*1000=0,J142*(1+Assumptions!$C$9),SUMIFS('IFPRI SPEED'!AO:AO,'IFPRI SPEED'!$A:$A,'Country-wise data'!$B142)*1000*$G142)</f>
        <v>0</v>
      </c>
      <c r="L142">
        <f>IF(SUMIFS('IFPRI SPEED'!AP:AP,'IFPRI SPEED'!$A:$A,'Country-wise data'!$B142)*1000=0,K142*(1+Assumptions!$C$9),SUMIFS('IFPRI SPEED'!AP:AP,'IFPRI SPEED'!$A:$A,'Country-wise data'!$B142)*1000*$G142)</f>
        <v>0</v>
      </c>
      <c r="M142">
        <f>IF(SUMIFS('IFPRI SPEED'!AQ:AQ,'IFPRI SPEED'!$A:$A,'Country-wise data'!$B142)*1000=0,L142*(1+Assumptions!$C$9),SUMIFS('IFPRI SPEED'!AQ:AQ,'IFPRI SPEED'!$A:$A,'Country-wise data'!$B142)*1000*$G142)</f>
        <v>0</v>
      </c>
      <c r="N142">
        <f>IF(SUMIFS('IFPRI SPEED'!AR:AR,'IFPRI SPEED'!$A:$A,'Country-wise data'!$B142)*1000=0,M142*(1+Assumptions!$C$9),SUMIFS('IFPRI SPEED'!AR:AR,'IFPRI SPEED'!$A:$A,'Country-wise data'!$B142)*1000*$G142)</f>
        <v>0</v>
      </c>
      <c r="O142">
        <f>IF(SUMIFS('IFPRI SPEED'!AS:AS,'IFPRI SPEED'!$A:$A,'Country-wise data'!$B142)*1000=0,N142*(1+Assumptions!$C$9),SUMIFS('IFPRI SPEED'!AS:AS,'IFPRI SPEED'!$A:$A,'Country-wise data'!$B142)*1000*$G142)</f>
        <v>0</v>
      </c>
      <c r="P142">
        <f>IF(SUMIFS('IFPRI SPEED'!AT:AT,'IFPRI SPEED'!$A:$A,'Country-wise data'!$B142)*1000=0,O142*(1+Assumptions!$C$9),SUMIFS('IFPRI SPEED'!AT:AT,'IFPRI SPEED'!$A:$A,'Country-wise data'!$B142)*1000*$G142)</f>
        <v>0</v>
      </c>
      <c r="Q142">
        <f>IF(SUMIFS('IFPRI SPEED'!AU:AU,'IFPRI SPEED'!$A:$A,'Country-wise data'!$B142)*1000=0,P142*(1+Assumptions!$C$9),SUMIFS('IFPRI SPEED'!AU:AU,'IFPRI SPEED'!$A:$A,'Country-wise data'!$B142)*1000*$G142)</f>
        <v>0</v>
      </c>
      <c r="R142" s="36">
        <f t="shared" si="148"/>
        <v>0</v>
      </c>
      <c r="S142">
        <f>SUMIFS(FAOstat!CE:CE,FAOstat!$B:$B,'Country-wise data'!$B142)</f>
        <v>2901.3162240000001</v>
      </c>
      <c r="T142">
        <f>SUMIFS(FAOstat!CF:CF,FAOstat!$B:$B,'Country-wise data'!$B142)</f>
        <v>4234.6804270000002</v>
      </c>
      <c r="U142">
        <f>SUMIFS(FAOstat!CG:CG,FAOstat!$B:$B,'Country-wise data'!$B142)</f>
        <v>4163.5798100000002</v>
      </c>
      <c r="V142">
        <f>SUMIFS(FAOstat!CH:CH,FAOstat!$B:$B,'Country-wise data'!$B142)</f>
        <v>4381.6920300000002</v>
      </c>
      <c r="W142">
        <f>SUMIFS(FAOstat!CI:CI,FAOstat!$B:$B,'Country-wise data'!$B142)</f>
        <v>3855.1064110000002</v>
      </c>
      <c r="X142">
        <f>SUMIFS(FAOstat!CJ:CJ,FAOstat!$B:$B,'Country-wise data'!$B142)</f>
        <v>3266.48702</v>
      </c>
      <c r="Y142">
        <f>SUMIFS(FAOstat!CK:CK,FAOstat!$B:$B,'Country-wise data'!$B142)</f>
        <v>3104.3223589999998</v>
      </c>
      <c r="Z142">
        <f>SUMIFS(FAOstat!CL:CL,FAOstat!$B:$B,'Country-wise data'!$B142)</f>
        <v>3041.2958309999999</v>
      </c>
      <c r="AA142">
        <f>SUMIFS(FAOstat!CM:CM,FAOstat!$B:$B,'Country-wise data'!$B142)</f>
        <v>3363.795865</v>
      </c>
      <c r="AB142">
        <f>SUMIFS(FAOstat!CN:CN,FAOstat!$B:$B,'Country-wise data'!$B142)</f>
        <v>3431.0717823</v>
      </c>
      <c r="AC142" s="53">
        <f>IFERROR(INDEX('ASTI data (new)'!$AF$6:$AL$130,MATCH('Country-wise data'!$B142,'ASTI data (new)'!$C$6:$C$130,),MATCH('Country-wise data'!AC$3,'ASTI data (new)'!$AF$5:$AL$5,)),(INDEX(Assumptions!$G$154:$P$345,MATCH('Country-wise data'!$B142,Assumptions!$B$154:$B$344,),MATCH('Country-wise data'!AC$3,Assumptions!$G$153:$P$153,))*S142))</f>
        <v>52.408766352162409</v>
      </c>
      <c r="AD142" s="53">
        <f>IFERROR(INDEX('ASTI data (new)'!$AF$6:$AL$130,MATCH('Country-wise data'!$B142,'ASTI data (new)'!$C$6:$C$130,),MATCH('Country-wise data'!AD$3,'ASTI data (new)'!$AF$5:$AL$5,)),(INDEX(Assumptions!$G$154:$P$345,MATCH('Country-wise data'!$B142,Assumptions!$B$154:$B$344,),MATCH('Country-wise data'!AD$3,Assumptions!$G$153:$P$153,))*T142))</f>
        <v>57.428019289811061</v>
      </c>
      <c r="AE142" s="53">
        <f>IFERROR(INDEX('ASTI data (new)'!$AF$6:$AL$130,MATCH('Country-wise data'!$B142,'ASTI data (new)'!$C$6:$C$130,),MATCH('Country-wise data'!AE$3,'ASTI data (new)'!$AF$5:$AL$5,)),(INDEX(Assumptions!$G$154:$P$345,MATCH('Country-wise data'!$B142,Assumptions!$B$154:$B$344,),MATCH('Country-wise data'!AE$3,Assumptions!$G$153:$P$153,))*U142))</f>
        <v>59.131075629136824</v>
      </c>
      <c r="AF142" s="53">
        <f>IFERROR(INDEX('ASTI data (new)'!$AF$6:$AL$130,MATCH('Country-wise data'!$B142,'ASTI data (new)'!$C$6:$C$130,),MATCH('Country-wise data'!AF$3,'ASTI data (new)'!$AF$5:$AL$5,)),(INDEX(Assumptions!$G$154:$P$345,MATCH('Country-wise data'!$B142,Assumptions!$B$154:$B$344,),MATCH('Country-wise data'!AF$3,Assumptions!$G$153:$P$153,))*V142))</f>
        <v>71.760451712440727</v>
      </c>
      <c r="AG142" s="53">
        <f>IFERROR(INDEX('ASTI data (new)'!$AF$6:$AL$130,MATCH('Country-wise data'!$B142,'ASTI data (new)'!$C$6:$C$130,),MATCH('Country-wise data'!AG$3,'ASTI data (new)'!$AF$5:$AL$5,)),(INDEX(Assumptions!$G$154:$P$345,MATCH('Country-wise data'!$B142,Assumptions!$B$154:$B$344,),MATCH('Country-wise data'!AG$3,Assumptions!$G$153:$P$153,))*W142))</f>
        <v>79.410456862044967</v>
      </c>
      <c r="AH142" s="53">
        <f>IFERROR(INDEX('ASTI data (new)'!$AF$6:$AL$130,MATCH('Country-wise data'!$B142,'ASTI data (new)'!$C$6:$C$130,),MATCH('Country-wise data'!AH$3,'ASTI data (new)'!$AF$5:$AL$5,)),(INDEX(Assumptions!$G$154:$P$345,MATCH('Country-wise data'!$B142,Assumptions!$B$154:$B$344,),MATCH('Country-wise data'!AH$3,Assumptions!$G$153:$P$153,))*X142))</f>
        <v>93.843625266447233</v>
      </c>
      <c r="AI142" s="53">
        <f>IFERROR(INDEX('ASTI data (new)'!$AF$6:$AL$130,MATCH('Country-wise data'!$B142,'ASTI data (new)'!$C$6:$C$130,),MATCH('Country-wise data'!AI$3,'ASTI data (new)'!$AF$5:$AL$5,)),(INDEX(Assumptions!$G$154:$P$345,MATCH('Country-wise data'!$B142,Assumptions!$B$154:$B$344,),MATCH('Country-wise data'!AI$3,Assumptions!$G$153:$P$153,))*Y142))</f>
        <v>124.76302778626858</v>
      </c>
      <c r="AJ142" s="53">
        <f t="shared" ref="AJ142:AL142" si="197">IFERROR((1+($AI142/$AF142)^(1/3)-1)*AI142,0)</f>
        <v>150.02126383403456</v>
      </c>
      <c r="AK142" s="53">
        <f t="shared" si="197"/>
        <v>180.39302188879756</v>
      </c>
      <c r="AL142" s="53">
        <f t="shared" si="197"/>
        <v>216.91353288539381</v>
      </c>
      <c r="AM142" s="55" cm="1">
        <f t="array" ref="AM142">INDEX('non-R&amp;D ex_typologies'!$J$8:$J$10,MATCH('Country-wise data'!FL142,'non-R&amp;D ex_typologies'!$F$8:$F$10,),)*'Country-wise data'!AC142</f>
        <v>18.932475478726637</v>
      </c>
      <c r="AN142" s="55" cm="1">
        <f t="array" ref="AN142">INDEX('non-R&amp;D ex_typologies'!$J$8:$J$10,MATCH('Country-wise data'!FM142,'non-R&amp;D ex_typologies'!$F$8:$F$10,),)*'Country-wise data'!AD142</f>
        <v>20.74566227509241</v>
      </c>
      <c r="AO142" s="55" cm="1">
        <f t="array" ref="AO142">INDEX('non-R&amp;D ex_typologies'!$J$8:$J$10,MATCH('Country-wise data'!FN142,'non-R&amp;D ex_typologies'!$F$8:$F$10,),)*'Country-wise data'!AE142</f>
        <v>21.360885159113693</v>
      </c>
      <c r="AP142" s="55" cm="1">
        <f t="array" ref="AP142">INDEX('non-R&amp;D ex_typologies'!$J$8:$J$10,MATCH('Country-wise data'!FO142,'non-R&amp;D ex_typologies'!$F$8:$F$10,),)*'Country-wise data'!AF142</f>
        <v>25.923201154153372</v>
      </c>
      <c r="AQ142" s="55" cm="1">
        <f t="array" ref="AQ142">INDEX('non-R&amp;D ex_typologies'!$J$8:$J$10,MATCH('Country-wise data'!FP142,'non-R&amp;D ex_typologies'!$F$8:$F$10,),)*'Country-wise data'!AG142</f>
        <v>28.686737581128224</v>
      </c>
      <c r="AR142" s="55" cm="1">
        <f t="array" ref="AR142">INDEX('non-R&amp;D ex_typologies'!$J$8:$J$10,MATCH('Country-wise data'!FQ142,'non-R&amp;D ex_typologies'!$F$8:$F$10,),)*'Country-wise data'!AH142</f>
        <v>33.900666965775976</v>
      </c>
      <c r="AS142" s="55" cm="1">
        <f t="array" ref="AS142">INDEX('non-R&amp;D ex_typologies'!$J$8:$J$10,MATCH('Country-wise data'!FR142,'non-R&amp;D ex_typologies'!$F$8:$F$10,),)*'Country-wise data'!AI142</f>
        <v>45.070188226587774</v>
      </c>
      <c r="AT142" s="55" cm="1">
        <f t="array" ref="AT142">INDEX('non-R&amp;D ex_typologies'!$J$8:$J$10,MATCH('Country-wise data'!FS142,'non-R&amp;D ex_typologies'!$F$8:$F$10,),)*'Country-wise data'!AJ142</f>
        <v>54.194633770620079</v>
      </c>
      <c r="AU142" s="55" cm="1">
        <f t="array" ref="AU142">INDEX('non-R&amp;D ex_typologies'!$J$8:$J$10,MATCH('Country-wise data'!FT142,'non-R&amp;D ex_typologies'!$F$8:$F$10,),)*'Country-wise data'!AK142</f>
        <v>65.16632046810507</v>
      </c>
      <c r="AV142" s="55" cm="1">
        <f t="array" ref="AV142">INDEX('non-R&amp;D ex_typologies'!$J$8:$J$10,MATCH('Country-wise data'!FU142,'non-R&amp;D ex_typologies'!$F$8:$F$10,),)*'Country-wise data'!AL142</f>
        <v>78.359221714197773</v>
      </c>
      <c r="AW142">
        <f t="shared" si="150"/>
        <v>1478.4132343000388</v>
      </c>
      <c r="AX142" s="53">
        <f>INDEX('GDP deflators'!$AB$3:$AK$155,MATCH('Country-wise data'!$B142,'GDP deflators'!$B$3:$B$155,),MATCH('Country-wise data'!AX$3,'GDP deflators'!$D$2:$M$2,))</f>
        <v>51.29944272022999</v>
      </c>
      <c r="AY142" s="53">
        <f>INDEX('GDP deflators'!$AB$3:$AK$155,MATCH('Country-wise data'!$B142,'GDP deflators'!$B$3:$B$155,),MATCH('Country-wise data'!AY$3,'GDP deflators'!$D$2:$M$2,))</f>
        <v>55.921356063426067</v>
      </c>
      <c r="AZ142" s="53">
        <f>INDEX('GDP deflators'!$AB$3:$AK$155,MATCH('Country-wise data'!$B142,'GDP deflators'!$B$3:$B$155,),MATCH('Country-wise data'!AZ$3,'GDP deflators'!$D$2:$M$2,))</f>
        <v>60.706855019669661</v>
      </c>
      <c r="BA142" s="53">
        <f>INDEX('GDP deflators'!$AB$3:$AK$155,MATCH('Country-wise data'!$B142,'GDP deflators'!$B$3:$B$155,),MATCH('Country-wise data'!BA$3,'GDP deflators'!$D$2:$M$2,))</f>
        <v>65.656727956923802</v>
      </c>
      <c r="BB142" s="53">
        <f>INDEX('GDP deflators'!$AB$3:$AK$155,MATCH('Country-wise data'!$B142,'GDP deflators'!$B$3:$B$155,),MATCH('Country-wise data'!BB$3,'GDP deflators'!$D$2:$M$2,))</f>
        <v>71.810238266830652</v>
      </c>
      <c r="BC142" s="53">
        <f>INDEX('GDP deflators'!$AB$3:$AK$155,MATCH('Country-wise data'!$B142,'GDP deflators'!$B$3:$B$155,),MATCH('Country-wise data'!BC$3,'GDP deflators'!$D$2:$M$2,))</f>
        <v>78.28485086389901</v>
      </c>
      <c r="BD142" s="53">
        <f>INDEX('GDP deflators'!$AB$3:$AK$155,MATCH('Country-wise data'!$B142,'GDP deflators'!$B$3:$B$155,),MATCH('Country-wise data'!BD$3,'GDP deflators'!$D$2:$M$2,))</f>
        <v>84.035257496786784</v>
      </c>
      <c r="BE142" s="53">
        <f>INDEX('GDP deflators'!$AB$3:$AK$155,MATCH('Country-wise data'!$B142,'GDP deflators'!$B$3:$B$155,),MATCH('Country-wise data'!BE$3,'GDP deflators'!$D$2:$M$2,))</f>
        <v>87.990280926085688</v>
      </c>
      <c r="BF142" s="53">
        <f>INDEX('GDP deflators'!$AB$3:$AK$155,MATCH('Country-wise data'!$B142,'GDP deflators'!$B$3:$B$155,),MATCH('Country-wise data'!BF$3,'GDP deflators'!$D$2:$M$2,))</f>
        <v>92.87817883942418</v>
      </c>
      <c r="BG142" s="53">
        <f>INDEX('GDP deflators'!$AB$3:$AK$155,MATCH('Country-wise data'!$B142,'GDP deflators'!$B$3:$B$155,),MATCH('Country-wise data'!BG$3,'GDP deflators'!$D$2:$M$2,))</f>
        <v>100</v>
      </c>
      <c r="BH142" cm="1">
        <f t="array" ref="BH142">H142/(INDEX($AX142:$BG142,,MATCH(BH$3,$AX$3:$BG$3,))/100)</f>
        <v>0</v>
      </c>
      <c r="BI142" cm="1">
        <f t="array" ref="BI142">I142/(INDEX($AX142:$BG142,,MATCH(BI$3,$AX$3:$BG$3,))/100)</f>
        <v>0</v>
      </c>
      <c r="BJ142" cm="1">
        <f t="array" ref="BJ142">J142/(INDEX($AX142:$BG142,,MATCH(BJ$3,$AX$3:$BG$3,))/100)</f>
        <v>0</v>
      </c>
      <c r="BK142" cm="1">
        <f t="array" ref="BK142">K142/(INDEX($AX142:$BG142,,MATCH(BK$3,$AX$3:$BG$3,))/100)</f>
        <v>0</v>
      </c>
      <c r="BL142" cm="1">
        <f t="array" ref="BL142">L142/(INDEX($AX142:$BG142,,MATCH(BL$3,$AX$3:$BG$3,))/100)</f>
        <v>0</v>
      </c>
      <c r="BM142" cm="1">
        <f t="array" ref="BM142">M142/(INDEX($AX142:$BG142,,MATCH(BM$3,$AX$3:$BG$3,))/100)</f>
        <v>0</v>
      </c>
      <c r="BN142" cm="1">
        <f t="array" ref="BN142">N142/(INDEX($AX142:$BG142,,MATCH(BN$3,$AX$3:$BG$3,))/100)</f>
        <v>0</v>
      </c>
      <c r="BO142" cm="1">
        <f t="array" ref="BO142">O142/(INDEX($AX142:$BG142,,MATCH(BO$3,$AX$3:$BG$3,))/100)</f>
        <v>0</v>
      </c>
      <c r="BP142" cm="1">
        <f t="array" ref="BP142">P142/(INDEX($AX142:$BG142,,MATCH(BP$3,$AX$3:$BG$3,))/100)</f>
        <v>0</v>
      </c>
      <c r="BQ142" cm="1">
        <f t="array" ref="BQ142">Q142/(INDEX($AX142:$BG142,,MATCH(BQ$3,$AX$3:$BG$3,))/100)</f>
        <v>0</v>
      </c>
      <c r="BS142" cm="1">
        <f t="array" ref="BS142">S142/(INDEX($AX142:$BG142,,MATCH(BS$3,$AX$3:$BG$3,))/100)</f>
        <v>5655.6486194651443</v>
      </c>
      <c r="BT142" cm="1">
        <f t="array" ref="BT142">T142/(INDEX($AX142:$BG142,,MATCH(BT$3,$AX$3:$BG$3,))/100)</f>
        <v>7572.5639095679671</v>
      </c>
      <c r="BU142" cm="1">
        <f t="array" ref="BU142">U142/(INDEX($AX142:$BG142,,MATCH(BU$3,$AX$3:$BG$3,))/100)</f>
        <v>6858.5002610511719</v>
      </c>
      <c r="BV142" cm="1">
        <f t="array" ref="BV142">V142/(INDEX($AX142:$BG142,,MATCH(BV$3,$AX$3:$BG$3,))/100)</f>
        <v>6673.6375179627439</v>
      </c>
      <c r="BW142" cm="1">
        <f t="array" ref="BW142">W142/(INDEX($AX142:$BG142,,MATCH(BW$3,$AX$3:$BG$3,))/100)</f>
        <v>5368.4634726810045</v>
      </c>
      <c r="BX142" cm="1">
        <f t="array" ref="BX142">X142/(INDEX($AX142:$BG142,,MATCH(BX$3,$AX$3:$BG$3,))/100)</f>
        <v>4172.5659357503328</v>
      </c>
      <c r="BY142" cm="1">
        <f t="array" ref="BY142">Y142/(INDEX($AX142:$BG142,,MATCH(BY$3,$AX$3:$BG$3,))/100)</f>
        <v>3694.0713356161232</v>
      </c>
      <c r="BZ142" cm="1">
        <f t="array" ref="BZ142">Z142/(INDEX($AX142:$BG142,,MATCH(BZ$3,$AX$3:$BG$3,))/100)</f>
        <v>3456.3997284595262</v>
      </c>
      <c r="CA142" cm="1">
        <f t="array" ref="CA142">AA142/(INDEX($AX142:$BG142,,MATCH(CA$3,$AX$3:$BG$3,))/100)</f>
        <v>3621.7289217261905</v>
      </c>
      <c r="CB142" cm="1">
        <f t="array" ref="CB142">AB142/(INDEX($AX142:$BG142,,MATCH(CB$3,$AX$3:$BG$3,))/100)</f>
        <v>3431.0717823</v>
      </c>
      <c r="CC142" cm="1">
        <f t="array" ref="CC142">AC142/(INDEX($AX142:$BG142,,MATCH(CC$3,$AX$3:$BG$3,))/100)</f>
        <v>102.16244772478777</v>
      </c>
      <c r="CD142" cm="1">
        <f t="array" ref="CD142">AD142/(INDEX($AX142:$BG142,,MATCH(CD$3,$AX$3:$BG$3,))/100)</f>
        <v>102.69425373854693</v>
      </c>
      <c r="CE142" cm="1">
        <f t="array" ref="CE142">AE142/(INDEX($AX142:$BG142,,MATCH(CE$3,$AX$3:$BG$3,))/100)</f>
        <v>97.404280966256167</v>
      </c>
      <c r="CF142" cm="1">
        <f t="array" ref="CF142">AF142/(INDEX($AX142:$BG142,,MATCH(CF$3,$AX$3:$BG$3,))/100)</f>
        <v>109.29641781649775</v>
      </c>
      <c r="CG142" cm="1">
        <f t="array" ref="CG142">AG142/(INDEX($AX142:$BG142,,MATCH(CG$3,$AX$3:$BG$3,))/100)</f>
        <v>110.58375348508609</v>
      </c>
      <c r="CH142" cm="1">
        <f t="array" ref="CH142">AH142/(INDEX($AX142:$BG142,,MATCH(CH$3,$AX$3:$BG$3,))/100)</f>
        <v>119.87456606335969</v>
      </c>
      <c r="CI142" cm="1">
        <f t="array" ref="CI142">AI142/(INDEX($AX142:$BG142,,MATCH(CI$3,$AX$3:$BG$3,))/100)</f>
        <v>148.46509846303391</v>
      </c>
      <c r="CJ142" cm="1">
        <f t="array" ref="CJ142">AJ142/(INDEX($AX142:$BG142,,MATCH(CJ$3,$AX$3:$BG$3,))/100)</f>
        <v>170.49753933625539</v>
      </c>
      <c r="CK142" cm="1">
        <f t="array" ref="CK142">AK142/(INDEX($AX142:$BG142,,MATCH(CK$3,$AX$3:$BG$3,))/100)</f>
        <v>194.22540810223745</v>
      </c>
      <c r="CL142" cm="1">
        <f t="array" ref="CL142">AL142/(INDEX($AX142:$BG142,,MATCH(CL$3,$AX$3:$BG$3,))/100)</f>
        <v>216.91353288539381</v>
      </c>
      <c r="CM142" cm="1">
        <f t="array" ref="CM142">AM142/(INDEX($AX142:$BG142,,MATCH(CM$3,$AX$3:$BG$3,))/100)</f>
        <v>36.905811203404348</v>
      </c>
      <c r="CN142" cm="1">
        <f t="array" ref="CN142">AN142/(INDEX($AX142:$BG142,,MATCH(CN$3,$AX$3:$BG$3,))/100)</f>
        <v>37.097924184032046</v>
      </c>
      <c r="CO142" cm="1">
        <f t="array" ref="CO142">AO142/(INDEX($AX142:$BG142,,MATCH(CO$3,$AX$3:$BG$3,))/100)</f>
        <v>35.186940835911436</v>
      </c>
      <c r="CP142" cm="1">
        <f t="array" ref="CP142">AP142/(INDEX($AX142:$BG142,,MATCH(CP$3,$AX$3:$BG$3,))/100)</f>
        <v>39.482931849971443</v>
      </c>
      <c r="CQ142" cm="1">
        <f t="array" ref="CQ142">AQ142/(INDEX($AX142:$BG142,,MATCH(CQ$3,$AX$3:$BG$3,))/100)</f>
        <v>39.947977159656226</v>
      </c>
      <c r="CR142" cm="1">
        <f t="array" ref="CR142">AR142/(INDEX($AX142:$BG142,,MATCH(CR$3,$AX$3:$BG$3,))/100)</f>
        <v>43.304249278974147</v>
      </c>
      <c r="CS142" cm="1">
        <f t="array" ref="CS142">AS142/(INDEX($AX142:$BG142,,MATCH(CS$3,$AX$3:$BG$3,))/100)</f>
        <v>53.632474712546816</v>
      </c>
      <c r="CT142" cm="1">
        <f t="array" ref="CT142">AT142/(INDEX($AX142:$BG142,,MATCH(CT$3,$AX$3:$BG$3,))/100)</f>
        <v>61.591613528481744</v>
      </c>
      <c r="CU142" cm="1">
        <f t="array" ref="CU142">AU142/(INDEX($AX142:$BG142,,MATCH(CU$3,$AX$3:$BG$3,))/100)</f>
        <v>70.163219479970891</v>
      </c>
      <c r="CV142" cm="1">
        <f t="array" ref="CV142">AV142/(INDEX($AX142:$BG142,,MATCH(CV$3,$AX$3:$BG$3,))/100)</f>
        <v>78.359221714197773</v>
      </c>
      <c r="CW142">
        <f t="shared" si="185"/>
        <v>1867.7896625286014</v>
      </c>
      <c r="CX142">
        <f>IFERROR(1/INDEX('exch rates'!$BC$5:$BL$268,MATCH('Country-wise data'!$B142,'exch rates'!$A$5:$A$268,),MATCH(CX$3,'exch rates'!$BC$4:$BL$4,)),1)</f>
        <v>4.9852250392898048E-2</v>
      </c>
      <c r="CY142">
        <f>IFERROR(1/INDEX('exch rates'!$BC$5:$BL$268,MATCH('Country-wise data'!$B142,'exch rates'!$A$5:$A$268,),MATCH(CY$3,'exch rates'!$BC$4:$BL$4,)),1)</f>
        <v>5.1775355362308921E-2</v>
      </c>
      <c r="CZ142">
        <f>IFERROR(1/INDEX('exch rates'!$BC$5:$BL$268,MATCH('Country-wise data'!$B142,'exch rates'!$A$5:$A$268,),MATCH(CZ$3,'exch rates'!$BC$4:$BL$4,)),1)</f>
        <v>4.923543523509305E-2</v>
      </c>
      <c r="DA142">
        <f>IFERROR(1/INDEX('exch rates'!$BC$5:$BL$268,MATCH('Country-wise data'!$B142,'exch rates'!$A$5:$A$268,),MATCH(DA$3,'exch rates'!$BC$4:$BL$4,)),1)</f>
        <v>4.8824290735631604E-2</v>
      </c>
      <c r="DB142">
        <f>IFERROR(1/INDEX('exch rates'!$BC$5:$BL$268,MATCH('Country-wise data'!$B142,'exch rates'!$A$5:$A$268,),MATCH(DB$3,'exch rates'!$BC$4:$BL$4,)),1)</f>
        <v>4.301810739685602E-2</v>
      </c>
      <c r="DC142">
        <f>IFERROR(1/INDEX('exch rates'!$BC$5:$BL$268,MATCH('Country-wise data'!$B142,'exch rates'!$A$5:$A$268,),MATCH(DC$3,'exch rates'!$BC$4:$BL$4,)),1)</f>
        <v>3.6593353915061903E-2</v>
      </c>
      <c r="DD142">
        <f>IFERROR(1/INDEX('exch rates'!$BC$5:$BL$268,MATCH('Country-wise data'!$B142,'exch rates'!$A$5:$A$268,),MATCH(DD$3,'exch rates'!$BC$4:$BL$4,)),1)</f>
        <v>3.3153640601274424E-2</v>
      </c>
      <c r="DE142">
        <f>IFERROR(1/INDEX('exch rates'!$BC$5:$BL$268,MATCH('Country-wise data'!$B142,'exch rates'!$A$5:$A$268,),MATCH(DE$3,'exch rates'!$BC$4:$BL$4,)),1)</f>
        <v>3.4871880710270468E-2</v>
      </c>
      <c r="DF142">
        <f>IFERROR(1/INDEX('exch rates'!$BC$5:$BL$268,MATCH('Country-wise data'!$B142,'exch rates'!$A$5:$A$268,),MATCH(DF$3,'exch rates'!$BC$4:$BL$4,)),1)</f>
        <v>3.2546512356419061E-2</v>
      </c>
      <c r="DG142">
        <f>IFERROR(1/INDEX('exch rates'!$BC$5:$BL$268,MATCH('Country-wise data'!$B142,'exch rates'!$A$5:$A$268,),MATCH(DG$3,'exch rates'!$BC$4:$BL$4,)),1)</f>
        <v>2.8364469247596998E-2</v>
      </c>
      <c r="DH142" cm="1">
        <f t="array" ref="DH142">(BH142/INDEX($CX142:$DG142,,MATCH(DH$3,$CX$3:$DG$3,)))*$DG142</f>
        <v>0</v>
      </c>
      <c r="DI142" cm="1">
        <f t="array" ref="DI142">(BI142/INDEX($CX142:$DG142,,MATCH(DI$3,$CX$3:$DG$3,)))*$DG142</f>
        <v>0</v>
      </c>
      <c r="DJ142" cm="1">
        <f t="array" ref="DJ142">(BJ142/INDEX($CX142:$DG142,,MATCH(DJ$3,$CX$3:$DG$3,)))*$DG142</f>
        <v>0</v>
      </c>
      <c r="DK142" cm="1">
        <f t="array" ref="DK142">(BK142/INDEX($CX142:$DG142,,MATCH(DK$3,$CX$3:$DG$3,)))*$DG142</f>
        <v>0</v>
      </c>
      <c r="DL142" cm="1">
        <f t="array" ref="DL142">(BL142/INDEX($CX142:$DG142,,MATCH(DL$3,$CX$3:$DG$3,)))*$DG142</f>
        <v>0</v>
      </c>
      <c r="DM142" cm="1">
        <f t="array" ref="DM142">(BM142/INDEX($CX142:$DG142,,MATCH(DM$3,$CX$3:$DG$3,)))*$DG142</f>
        <v>0</v>
      </c>
      <c r="DN142" cm="1">
        <f t="array" ref="DN142">(BN142/INDEX($CX142:$DG142,,MATCH(DN$3,$CX$3:$DG$3,)))*$DG142</f>
        <v>0</v>
      </c>
      <c r="DO142" cm="1">
        <f t="array" ref="DO142">(BO142/INDEX($CX142:$DG142,,MATCH(DO$3,$CX$3:$DG$3,)))*$DG142</f>
        <v>0</v>
      </c>
      <c r="DP142" cm="1">
        <f t="array" ref="DP142">(BP142/INDEX($CX142:$DG142,,MATCH(DP$3,$CX$3:$DG$3,)))*$DG142</f>
        <v>0</v>
      </c>
      <c r="DQ142" cm="1">
        <f t="array" ref="DQ142">(BQ142/INDEX($CX142:$DG142,,MATCH(DQ$3,$CX$3:$DG$3,)))*$DG142</f>
        <v>0</v>
      </c>
      <c r="DS142" cm="1">
        <f t="array" ref="DS142">(BS142/INDEX($CX142:$DG142,,MATCH(DS$3,$CX$3:$DG$3,)))*$DG142</f>
        <v>3217.8982910044692</v>
      </c>
      <c r="DT142" cm="1">
        <f t="array" ref="DT142">(BT142/INDEX($CX142:$DG142,,MATCH(DT$3,$CX$3:$DG$3,)))*$DG142</f>
        <v>4148.5327263396466</v>
      </c>
      <c r="DU142" cm="1">
        <f t="array" ref="DU142">(BU142/INDEX($CX142:$DG142,,MATCH(DU$3,$CX$3:$DG$3,)))*$DG142</f>
        <v>3951.1729470924474</v>
      </c>
      <c r="DV142" cm="1">
        <f t="array" ref="DV142">(BV142/INDEX($CX142:$DG142,,MATCH(DV$3,$CX$3:$DG$3,)))*$DG142</f>
        <v>3877.0493804576317</v>
      </c>
      <c r="DW142" cm="1">
        <f t="array" ref="DW142">(BW142/INDEX($CX142:$DG142,,MATCH(DW$3,$CX$3:$DG$3,)))*$DG142</f>
        <v>3539.7563094288307</v>
      </c>
      <c r="DX142" cm="1">
        <f t="array" ref="DX142">(BX142/INDEX($CX142:$DG142,,MATCH(DX$3,$CX$3:$DG$3,)))*$DG142</f>
        <v>3234.2653926413377</v>
      </c>
      <c r="DY142" cm="1">
        <f t="array" ref="DY142">(BY142/INDEX($CX142:$DG142,,MATCH(DY$3,$CX$3:$DG$3,)))*$DG142</f>
        <v>3160.4484725422685</v>
      </c>
      <c r="DZ142" cm="1">
        <f t="array" ref="DZ142">(BZ142/INDEX($CX142:$DG142,,MATCH(DZ$3,$CX$3:$DG$3,)))*$DG142</f>
        <v>2811.4039681380996</v>
      </c>
      <c r="EA142" cm="1">
        <f t="array" ref="EA142">(CA142/INDEX($CX142:$DG142,,MATCH(EA$3,$CX$3:$DG$3,)))*$DG142</f>
        <v>3156.3572003798536</v>
      </c>
      <c r="EB142" cm="1">
        <f t="array" ref="EB142">(CB142/INDEX($CX142:$DG142,,MATCH(EB$3,$CX$3:$DG$3,)))*$DG142</f>
        <v>3431.0717823</v>
      </c>
      <c r="EC142" s="53" cm="1">
        <f t="array" ref="EC142">(CC142/INDEX($CX142:$DG142,,MATCH(EC$3,$CX$3:$DG$3,)))*$DG142</f>
        <v>58.127438258269613</v>
      </c>
      <c r="ED142" cm="1">
        <f t="array" ref="ED142">(CD142/INDEX($CX142:$DG142,,MATCH(ED$3,$CX$3:$DG$3,)))*$DG142</f>
        <v>56.259739439517737</v>
      </c>
      <c r="EE142" cm="1">
        <f t="array" ref="EE142">(CE142/INDEX($CX142:$DG142,,MATCH(EE$3,$CX$3:$DG$3,)))*$DG142</f>
        <v>56.114477689890357</v>
      </c>
      <c r="EF142" cm="1">
        <f t="array" ref="EF142">(CF142/INDEX($CX142:$DG142,,MATCH(EF$3,$CX$3:$DG$3,)))*$DG142</f>
        <v>63.495748434213468</v>
      </c>
      <c r="EG142" cm="1">
        <f t="array" ref="EG142">(CG142/INDEX($CX142:$DG142,,MATCH(EG$3,$CX$3:$DG$3,)))*$DG142</f>
        <v>72.914632112355875</v>
      </c>
      <c r="EH142" cm="1">
        <f t="array" ref="EH142">(CH142/INDEX($CX142:$DG142,,MATCH(EH$3,$CX$3:$DG$3,)))*$DG142</f>
        <v>92.91792303502632</v>
      </c>
      <c r="EI142" cm="1">
        <f t="array" ref="EI142">(CI142/INDEX($CX142:$DG142,,MATCH(EI$3,$CX$3:$DG$3,)))*$DG142</f>
        <v>127.01874193370818</v>
      </c>
      <c r="EJ142" cm="1">
        <f t="array" ref="EJ142">(CJ142/INDEX($CX142:$DG142,,MATCH(EJ$3,$CX$3:$DG$3,)))*$DG142</f>
        <v>138.6811411599563</v>
      </c>
      <c r="EK142" cm="1">
        <f t="array" ref="EK142">(CK142/INDEX($CX142:$DG142,,MATCH(EK$3,$CX$3:$DG$3,)))*$DG142</f>
        <v>169.26853958689512</v>
      </c>
      <c r="EL142" cm="1">
        <f t="array" ref="EL142">(CL142/INDEX($CX142:$DG142,,MATCH(EL$3,$CX$3:$DG$3,)))*$DG142</f>
        <v>216.91353288539381</v>
      </c>
      <c r="EM142" cm="1">
        <f t="array" ref="EM142">(CM142/INDEX($CX142:$DG142,,MATCH(EM$3,$CX$3:$DG$3,)))*$DG142</f>
        <v>20.998324823581335</v>
      </c>
      <c r="EN142" cm="1">
        <f t="array" ref="EN142">(CN142/INDEX($CX142:$DG142,,MATCH(EN$3,$CX$3:$DG$3,)))*$DG142</f>
        <v>20.323625445044868</v>
      </c>
      <c r="EO142" cm="1">
        <f t="array" ref="EO142">(CO142/INDEX($CX142:$DG142,,MATCH(EO$3,$CX$3:$DG$3,)))*$DG142</f>
        <v>20.27115016840246</v>
      </c>
      <c r="EP142" cm="1">
        <f t="array" ref="EP142">(CP142/INDEX($CX142:$DG142,,MATCH(EP$3,$CX$3:$DG$3,)))*$DG142</f>
        <v>22.937607272729501</v>
      </c>
      <c r="EQ142" cm="1">
        <f t="array" ref="EQ142">(CQ142/INDEX($CX142:$DG142,,MATCH(EQ$3,$CX$3:$DG$3,)))*$DG142</f>
        <v>26.340144609234695</v>
      </c>
      <c r="ER142" cm="1">
        <f t="array" ref="ER142">(CR142/INDEX($CX142:$DG142,,MATCH(ER$3,$CX$3:$DG$3,)))*$DG142</f>
        <v>33.566260414795288</v>
      </c>
      <c r="ES142" cm="1">
        <f t="array" ref="ES142">(CS142/INDEX($CX142:$DG142,,MATCH(ES$3,$CX$3:$DG$3,)))*$DG142</f>
        <v>45.885056725808894</v>
      </c>
      <c r="ET142" cm="1">
        <f t="array" ref="ET142">(CT142/INDEX($CX142:$DG142,,MATCH(ET$3,$CX$3:$DG$3,)))*$DG142</f>
        <v>50.098055862067952</v>
      </c>
      <c r="EU142" cm="1">
        <f t="array" ref="EU142">(CU142/INDEX($CX142:$DG142,,MATCH(EU$3,$CX$3:$DG$3,)))*$DG142</f>
        <v>61.147641856609638</v>
      </c>
      <c r="EV142" cm="1">
        <f t="array" ref="EV142">(CV142/INDEX($CX142:$DG142,,MATCH(EV$3,$CX$3:$DG$3,)))*$DG142</f>
        <v>78.359221714197773</v>
      </c>
      <c r="EW142">
        <f t="shared" si="186"/>
        <v>1431.639003427699</v>
      </c>
      <c r="EY142" s="96">
        <f t="shared" si="152"/>
        <v>1.8063789778801582E-2</v>
      </c>
      <c r="EZ142" s="96">
        <f t="shared" si="153"/>
        <v>1.3561358473157592E-2</v>
      </c>
      <c r="FA142" s="96">
        <f t="shared" si="154"/>
        <v>1.420197962510939E-2</v>
      </c>
      <c r="FB142" s="96">
        <f t="shared" si="155"/>
        <v>1.6377338074223514E-2</v>
      </c>
      <c r="FC142" s="96">
        <f t="shared" si="156"/>
        <v>2.0598771705875218E-2</v>
      </c>
      <c r="FD142" s="96">
        <f t="shared" si="157"/>
        <v>2.8729220318912282E-2</v>
      </c>
      <c r="FE142" s="96">
        <f t="shared" si="158"/>
        <v>4.0190100562384472E-2</v>
      </c>
      <c r="FF142" s="96">
        <f t="shared" si="159"/>
        <v>4.9328073351123651E-2</v>
      </c>
      <c r="FG142" s="96">
        <f t="shared" si="160"/>
        <v>5.3627814864085861E-2</v>
      </c>
      <c r="FH142" s="96">
        <f t="shared" si="161"/>
        <v>6.3220342402742449E-2</v>
      </c>
      <c r="FJ142" s="96">
        <f t="shared" si="188"/>
        <v>5050.4651484580199</v>
      </c>
      <c r="FK142" s="96" t="str">
        <f>IF(AND('Country-wise data'!FJ142&gt;'non-R&amp;D ex_typologies'!$C$17,'Country-wise data'!FJ142&lt;'non-R&amp;D ex_typologies'!$D$17),"Small",IF(AND('Country-wise data'!FJ142&gt;'non-R&amp;D ex_typologies'!$E$17,'Country-wise data'!$FJ$4&lt;'non-R&amp;D ex_typologies'!$F$17),"Medium","Large"))</f>
        <v>Medium</v>
      </c>
      <c r="FL142" t="str">
        <f>IF($FK142='non-R&amp;D ex_typologies'!$C$16,IF(AND('Country-wise data'!EY142&gt;'non-R&amp;D ex_typologies'!$C$21,'Country-wise data'!EY142&lt;'non-R&amp;D ex_typologies'!$D$21),'non-R&amp;D ex_typologies'!$B$21,IF(AND('Country-wise data'!EY142&gt;'non-R&amp;D ex_typologies'!$C$19,'Country-wise data'!EY142&lt;'non-R&amp;D ex_typologies'!$D$19),'non-R&amp;D ex_typologies'!$B$19,'non-R&amp;D ex_typologies'!$B$20)),IF($FK142='non-R&amp;D ex_typologies'!$E$16,IF(AND('Country-wise data'!EY142&gt;'non-R&amp;D ex_typologies'!$E$21,'Country-wise data'!EY142&lt;'non-R&amp;D ex_typologies'!$F$21),'non-R&amp;D ex_typologies'!$B$21,IF(AND('Country-wise data'!EY142&gt;'non-R&amp;D ex_typologies'!$E$19,'Country-wise data'!EY142&lt;'non-R&amp;D ex_typologies'!$F$19),'non-R&amp;D ex_typologies'!$B$19,'non-R&amp;D ex_typologies'!$B$20)),IF(AND('Country-wise data'!EY142&gt;'non-R&amp;D ex_typologies'!$G$21,'Country-wise data'!EY142&lt;'non-R&amp;D ex_typologies'!$H$21),'non-R&amp;D ex_typologies'!$B$21,IF(AND('Country-wise data'!EY142&gt;'non-R&amp;D ex_typologies'!$G$19,'Country-wise data'!EY142&lt;'non-R&amp;D ex_typologies'!$H$19),'non-R&amp;D ex_typologies'!$B$19,'non-R&amp;D ex_typologies'!$B$20))))</f>
        <v xml:space="preserve">Research heavy </v>
      </c>
      <c r="FM142" t="str">
        <f>IF($FK142='non-R&amp;D ex_typologies'!$C$16,IF(AND('Country-wise data'!EZ142&gt;'non-R&amp;D ex_typologies'!$C$21,'Country-wise data'!EZ142&lt;'non-R&amp;D ex_typologies'!$D$21),'non-R&amp;D ex_typologies'!$B$21,IF(AND('Country-wise data'!EZ142&gt;'non-R&amp;D ex_typologies'!$C$19,'Country-wise data'!EZ142&lt;'non-R&amp;D ex_typologies'!$D$19),'non-R&amp;D ex_typologies'!$B$19,'non-R&amp;D ex_typologies'!$B$20)),IF($FK142='non-R&amp;D ex_typologies'!$E$16,IF(AND('Country-wise data'!EZ142&gt;'non-R&amp;D ex_typologies'!$E$21,'Country-wise data'!EZ142&lt;'non-R&amp;D ex_typologies'!$F$21),'non-R&amp;D ex_typologies'!$B$21,IF(AND('Country-wise data'!EZ142&gt;'non-R&amp;D ex_typologies'!$E$19,'Country-wise data'!EZ142&lt;'non-R&amp;D ex_typologies'!$F$19),'non-R&amp;D ex_typologies'!$B$19,'non-R&amp;D ex_typologies'!$B$20)),IF(AND('Country-wise data'!EZ142&gt;'non-R&amp;D ex_typologies'!$G$21,'Country-wise data'!EZ142&lt;'non-R&amp;D ex_typologies'!$H$21),'non-R&amp;D ex_typologies'!$B$21,IF(AND('Country-wise data'!EZ142&gt;'non-R&amp;D ex_typologies'!$G$19,'Country-wise data'!EZ142&lt;'non-R&amp;D ex_typologies'!$H$19),'non-R&amp;D ex_typologies'!$B$19,'non-R&amp;D ex_typologies'!$B$20))))</f>
        <v xml:space="preserve">Research heavy </v>
      </c>
      <c r="FN142" t="str">
        <f>IF($FK142='non-R&amp;D ex_typologies'!$C$16,IF(AND('Country-wise data'!FA142&gt;'non-R&amp;D ex_typologies'!$C$21,'Country-wise data'!FA142&lt;'non-R&amp;D ex_typologies'!$D$21),'non-R&amp;D ex_typologies'!$B$21,IF(AND('Country-wise data'!FA142&gt;'non-R&amp;D ex_typologies'!$C$19,'Country-wise data'!FA142&lt;'non-R&amp;D ex_typologies'!$D$19),'non-R&amp;D ex_typologies'!$B$19,'non-R&amp;D ex_typologies'!$B$20)),IF($FK142='non-R&amp;D ex_typologies'!$E$16,IF(AND('Country-wise data'!FA142&gt;'non-R&amp;D ex_typologies'!$E$21,'Country-wise data'!FA142&lt;'non-R&amp;D ex_typologies'!$F$21),'non-R&amp;D ex_typologies'!$B$21,IF(AND('Country-wise data'!FA142&gt;'non-R&amp;D ex_typologies'!$E$19,'Country-wise data'!FA142&lt;'non-R&amp;D ex_typologies'!$F$19),'non-R&amp;D ex_typologies'!$B$19,'non-R&amp;D ex_typologies'!$B$20)),IF(AND('Country-wise data'!FA142&gt;'non-R&amp;D ex_typologies'!$G$21,'Country-wise data'!FA142&lt;'non-R&amp;D ex_typologies'!$H$21),'non-R&amp;D ex_typologies'!$B$21,IF(AND('Country-wise data'!FA142&gt;'non-R&amp;D ex_typologies'!$G$19,'Country-wise data'!FA142&lt;'non-R&amp;D ex_typologies'!$H$19),'non-R&amp;D ex_typologies'!$B$19,'non-R&amp;D ex_typologies'!$B$20))))</f>
        <v xml:space="preserve">Research heavy </v>
      </c>
      <c r="FO142" t="str">
        <f>IF($FK142='non-R&amp;D ex_typologies'!$C$16,IF(AND('Country-wise data'!FB142&gt;'non-R&amp;D ex_typologies'!$C$21,'Country-wise data'!FB142&lt;'non-R&amp;D ex_typologies'!$D$21),'non-R&amp;D ex_typologies'!$B$21,IF(AND('Country-wise data'!FB142&gt;'non-R&amp;D ex_typologies'!$C$19,'Country-wise data'!FB142&lt;'non-R&amp;D ex_typologies'!$D$19),'non-R&amp;D ex_typologies'!$B$19,'non-R&amp;D ex_typologies'!$B$20)),IF($FK142='non-R&amp;D ex_typologies'!$E$16,IF(AND('Country-wise data'!FB142&gt;'non-R&amp;D ex_typologies'!$E$21,'Country-wise data'!FB142&lt;'non-R&amp;D ex_typologies'!$F$21),'non-R&amp;D ex_typologies'!$B$21,IF(AND('Country-wise data'!FB142&gt;'non-R&amp;D ex_typologies'!$E$19,'Country-wise data'!FB142&lt;'non-R&amp;D ex_typologies'!$F$19),'non-R&amp;D ex_typologies'!$B$19,'non-R&amp;D ex_typologies'!$B$20)),IF(AND('Country-wise data'!FB142&gt;'non-R&amp;D ex_typologies'!$G$21,'Country-wise data'!FB142&lt;'non-R&amp;D ex_typologies'!$H$21),'non-R&amp;D ex_typologies'!$B$21,IF(AND('Country-wise data'!FB142&gt;'non-R&amp;D ex_typologies'!$G$19,'Country-wise data'!FB142&lt;'non-R&amp;D ex_typologies'!$H$19),'non-R&amp;D ex_typologies'!$B$19,'non-R&amp;D ex_typologies'!$B$20))))</f>
        <v xml:space="preserve">Research heavy </v>
      </c>
      <c r="FP142" t="str">
        <f>IF($FK142='non-R&amp;D ex_typologies'!$C$16,IF(AND('Country-wise data'!FC142&gt;'non-R&amp;D ex_typologies'!$C$21,'Country-wise data'!FC142&lt;'non-R&amp;D ex_typologies'!$D$21),'non-R&amp;D ex_typologies'!$B$21,IF(AND('Country-wise data'!FC142&gt;'non-R&amp;D ex_typologies'!$C$19,'Country-wise data'!FC142&lt;'non-R&amp;D ex_typologies'!$D$19),'non-R&amp;D ex_typologies'!$B$19,'non-R&amp;D ex_typologies'!$B$20)),IF($FK142='non-R&amp;D ex_typologies'!$E$16,IF(AND('Country-wise data'!FC142&gt;'non-R&amp;D ex_typologies'!$E$21,'Country-wise data'!FC142&lt;'non-R&amp;D ex_typologies'!$F$21),'non-R&amp;D ex_typologies'!$B$21,IF(AND('Country-wise data'!FC142&gt;'non-R&amp;D ex_typologies'!$E$19,'Country-wise data'!FC142&lt;'non-R&amp;D ex_typologies'!$F$19),'non-R&amp;D ex_typologies'!$B$19,'non-R&amp;D ex_typologies'!$B$20)),IF(AND('Country-wise data'!FC142&gt;'non-R&amp;D ex_typologies'!$G$21,'Country-wise data'!FC142&lt;'non-R&amp;D ex_typologies'!$H$21),'non-R&amp;D ex_typologies'!$B$21,IF(AND('Country-wise data'!FC142&gt;'non-R&amp;D ex_typologies'!$G$19,'Country-wise data'!FC142&lt;'non-R&amp;D ex_typologies'!$H$19),'non-R&amp;D ex_typologies'!$B$19,'non-R&amp;D ex_typologies'!$B$20))))</f>
        <v xml:space="preserve">Research heavy </v>
      </c>
      <c r="FQ142" t="str">
        <f>IF($FK142='non-R&amp;D ex_typologies'!$C$16,IF(AND('Country-wise data'!FD142&gt;'non-R&amp;D ex_typologies'!$C$21,'Country-wise data'!FD142&lt;'non-R&amp;D ex_typologies'!$D$21),'non-R&amp;D ex_typologies'!$B$21,IF(AND('Country-wise data'!FD142&gt;'non-R&amp;D ex_typologies'!$C$19,'Country-wise data'!FD142&lt;'non-R&amp;D ex_typologies'!$D$19),'non-R&amp;D ex_typologies'!$B$19,'non-R&amp;D ex_typologies'!$B$20)),IF($FK142='non-R&amp;D ex_typologies'!$E$16,IF(AND('Country-wise data'!FD142&gt;'non-R&amp;D ex_typologies'!$E$21,'Country-wise data'!FD142&lt;'non-R&amp;D ex_typologies'!$F$21),'non-R&amp;D ex_typologies'!$B$21,IF(AND('Country-wise data'!FD142&gt;'non-R&amp;D ex_typologies'!$E$19,'Country-wise data'!FD142&lt;'non-R&amp;D ex_typologies'!$F$19),'non-R&amp;D ex_typologies'!$B$19,'non-R&amp;D ex_typologies'!$B$20)),IF(AND('Country-wise data'!FD142&gt;'non-R&amp;D ex_typologies'!$G$21,'Country-wise data'!FD142&lt;'non-R&amp;D ex_typologies'!$H$21),'non-R&amp;D ex_typologies'!$B$21,IF(AND('Country-wise data'!FD142&gt;'non-R&amp;D ex_typologies'!$G$19,'Country-wise data'!FD142&lt;'non-R&amp;D ex_typologies'!$H$19),'non-R&amp;D ex_typologies'!$B$19,'non-R&amp;D ex_typologies'!$B$20))))</f>
        <v xml:space="preserve">Research heavy </v>
      </c>
      <c r="FR142" t="str">
        <f>IF($FK142='non-R&amp;D ex_typologies'!$C$16,IF(AND('Country-wise data'!FE142&gt;'non-R&amp;D ex_typologies'!$C$21,'Country-wise data'!FE142&lt;'non-R&amp;D ex_typologies'!$D$21),'non-R&amp;D ex_typologies'!$B$21,IF(AND('Country-wise data'!FE142&gt;'non-R&amp;D ex_typologies'!$C$19,'Country-wise data'!FE142&lt;'non-R&amp;D ex_typologies'!$D$19),'non-R&amp;D ex_typologies'!$B$19,'non-R&amp;D ex_typologies'!$B$20)),IF($FK142='non-R&amp;D ex_typologies'!$E$16,IF(AND('Country-wise data'!FE142&gt;'non-R&amp;D ex_typologies'!$E$21,'Country-wise data'!FE142&lt;'non-R&amp;D ex_typologies'!$F$21),'non-R&amp;D ex_typologies'!$B$21,IF(AND('Country-wise data'!FE142&gt;'non-R&amp;D ex_typologies'!$E$19,'Country-wise data'!FE142&lt;'non-R&amp;D ex_typologies'!$F$19),'non-R&amp;D ex_typologies'!$B$19,'non-R&amp;D ex_typologies'!$B$20)),IF(AND('Country-wise data'!FE142&gt;'non-R&amp;D ex_typologies'!$G$21,'Country-wise data'!FE142&lt;'non-R&amp;D ex_typologies'!$H$21),'non-R&amp;D ex_typologies'!$B$21,IF(AND('Country-wise data'!FE142&gt;'non-R&amp;D ex_typologies'!$G$19,'Country-wise data'!FE142&lt;'non-R&amp;D ex_typologies'!$H$19),'non-R&amp;D ex_typologies'!$B$19,'non-R&amp;D ex_typologies'!$B$20))))</f>
        <v xml:space="preserve">Research heavy </v>
      </c>
      <c r="FS142" t="str">
        <f>IF($FK142='non-R&amp;D ex_typologies'!$C$16,IF(AND('Country-wise data'!FF142&gt;'non-R&amp;D ex_typologies'!$C$21,'Country-wise data'!FF142&lt;'non-R&amp;D ex_typologies'!$D$21),'non-R&amp;D ex_typologies'!$B$21,IF(AND('Country-wise data'!FF142&gt;'non-R&amp;D ex_typologies'!$C$19,'Country-wise data'!FF142&lt;'non-R&amp;D ex_typologies'!$D$19),'non-R&amp;D ex_typologies'!$B$19,'non-R&amp;D ex_typologies'!$B$20)),IF($FK142='non-R&amp;D ex_typologies'!$E$16,IF(AND('Country-wise data'!FF142&gt;'non-R&amp;D ex_typologies'!$E$21,'Country-wise data'!FF142&lt;'non-R&amp;D ex_typologies'!$F$21),'non-R&amp;D ex_typologies'!$B$21,IF(AND('Country-wise data'!FF142&gt;'non-R&amp;D ex_typologies'!$E$19,'Country-wise data'!FF142&lt;'non-R&amp;D ex_typologies'!$F$19),'non-R&amp;D ex_typologies'!$B$19,'non-R&amp;D ex_typologies'!$B$20)),IF(AND('Country-wise data'!FF142&gt;'non-R&amp;D ex_typologies'!$G$21,'Country-wise data'!FF142&lt;'non-R&amp;D ex_typologies'!$H$21),'non-R&amp;D ex_typologies'!$B$21,IF(AND('Country-wise data'!FF142&gt;'non-R&amp;D ex_typologies'!$G$19,'Country-wise data'!FF142&lt;'non-R&amp;D ex_typologies'!$H$19),'non-R&amp;D ex_typologies'!$B$19,'non-R&amp;D ex_typologies'!$B$20))))</f>
        <v xml:space="preserve">Research heavy </v>
      </c>
      <c r="FT142" t="str">
        <f>IF($FK142='non-R&amp;D ex_typologies'!$C$16,IF(AND('Country-wise data'!FG142&gt;'non-R&amp;D ex_typologies'!$C$21,'Country-wise data'!FG142&lt;'non-R&amp;D ex_typologies'!$D$21),'non-R&amp;D ex_typologies'!$B$21,IF(AND('Country-wise data'!FG142&gt;'non-R&amp;D ex_typologies'!$C$19,'Country-wise data'!FG142&lt;'non-R&amp;D ex_typologies'!$D$19),'non-R&amp;D ex_typologies'!$B$19,'non-R&amp;D ex_typologies'!$B$20)),IF($FK142='non-R&amp;D ex_typologies'!$E$16,IF(AND('Country-wise data'!FG142&gt;'non-R&amp;D ex_typologies'!$E$21,'Country-wise data'!FG142&lt;'non-R&amp;D ex_typologies'!$F$21),'non-R&amp;D ex_typologies'!$B$21,IF(AND('Country-wise data'!FG142&gt;'non-R&amp;D ex_typologies'!$E$19,'Country-wise data'!FG142&lt;'non-R&amp;D ex_typologies'!$F$19),'non-R&amp;D ex_typologies'!$B$19,'non-R&amp;D ex_typologies'!$B$20)),IF(AND('Country-wise data'!FG142&gt;'non-R&amp;D ex_typologies'!$G$21,'Country-wise data'!FG142&lt;'non-R&amp;D ex_typologies'!$H$21),'non-R&amp;D ex_typologies'!$B$21,IF(AND('Country-wise data'!FG142&gt;'non-R&amp;D ex_typologies'!$G$19,'Country-wise data'!FG142&lt;'non-R&amp;D ex_typologies'!$H$19),'non-R&amp;D ex_typologies'!$B$19,'non-R&amp;D ex_typologies'!$B$20))))</f>
        <v xml:space="preserve">Research heavy </v>
      </c>
      <c r="FU142" t="str">
        <f>IF($FK142='non-R&amp;D ex_typologies'!$C$16,IF(AND('Country-wise data'!FH142&gt;'non-R&amp;D ex_typologies'!$C$21,'Country-wise data'!FH142&lt;'non-R&amp;D ex_typologies'!$D$21),'non-R&amp;D ex_typologies'!$B$21,IF(AND('Country-wise data'!FH142&gt;'non-R&amp;D ex_typologies'!$C$19,'Country-wise data'!FH142&lt;'non-R&amp;D ex_typologies'!$D$19),'non-R&amp;D ex_typologies'!$B$19,'non-R&amp;D ex_typologies'!$B$20)),IF($FK142='non-R&amp;D ex_typologies'!$E$16,IF(AND('Country-wise data'!FH142&gt;'non-R&amp;D ex_typologies'!$E$21,'Country-wise data'!FH142&lt;'non-R&amp;D ex_typologies'!$F$21),'non-R&amp;D ex_typologies'!$B$21,IF(AND('Country-wise data'!FH142&gt;'non-R&amp;D ex_typologies'!$E$19,'Country-wise data'!FH142&lt;'non-R&amp;D ex_typologies'!$F$19),'non-R&amp;D ex_typologies'!$B$19,'non-R&amp;D ex_typologies'!$B$20)),IF(AND('Country-wise data'!FH142&gt;'non-R&amp;D ex_typologies'!$G$21,'Country-wise data'!FH142&lt;'non-R&amp;D ex_typologies'!$H$21),'non-R&amp;D ex_typologies'!$B$21,IF(AND('Country-wise data'!FH142&gt;'non-R&amp;D ex_typologies'!$G$19,'Country-wise data'!FH142&lt;'non-R&amp;D ex_typologies'!$H$19),'non-R&amp;D ex_typologies'!$B$19,'non-R&amp;D ex_typologies'!$B$20))))</f>
        <v xml:space="preserve">Research heavy </v>
      </c>
    </row>
    <row r="143" spans="2:177" x14ac:dyDescent="0.35">
      <c r="B143" s="12" t="s">
        <v>341</v>
      </c>
      <c r="C143" t="s">
        <v>342</v>
      </c>
      <c r="D143" t="s">
        <v>420</v>
      </c>
      <c r="E143" t="s">
        <v>420</v>
      </c>
      <c r="F143" t="s">
        <v>367</v>
      </c>
      <c r="G143" s="55">
        <f>Assumptions!$C$13</f>
        <v>1.1000000000000001</v>
      </c>
      <c r="H143">
        <f>SUMIFS('IFPRI SPEED'!AL:AL,'IFPRI SPEED'!$A:$A,'Country-wise data'!$B143)*1000*G143</f>
        <v>0</v>
      </c>
      <c r="I143">
        <f>IF(SUMIFS('IFPRI SPEED'!AM:AM,'IFPRI SPEED'!$A:$A,'Country-wise data'!$B143)*1000=0,H143*(1+Assumptions!$C$9),SUMIFS('IFPRI SPEED'!AM:AM,'IFPRI SPEED'!$A:$A,'Country-wise data'!$B143)*1000*$G143)</f>
        <v>0</v>
      </c>
      <c r="J143">
        <f>IF(SUMIFS('IFPRI SPEED'!AN:AN,'IFPRI SPEED'!$A:$A,'Country-wise data'!$B143)*1000=0,I143*(1+Assumptions!$C$9),SUMIFS('IFPRI SPEED'!AN:AN,'IFPRI SPEED'!$A:$A,'Country-wise data'!$B143)*1000*$G143)</f>
        <v>0</v>
      </c>
      <c r="K143">
        <f>IF(SUMIFS('IFPRI SPEED'!AO:AO,'IFPRI SPEED'!$A:$A,'Country-wise data'!$B143)*1000=0,J143*(1+Assumptions!$C$9),SUMIFS('IFPRI SPEED'!AO:AO,'IFPRI SPEED'!$A:$A,'Country-wise data'!$B143)*1000*$G143)</f>
        <v>1100</v>
      </c>
      <c r="L143">
        <f>IF(SUMIFS('IFPRI SPEED'!AP:AP,'IFPRI SPEED'!$A:$A,'Country-wise data'!$B143)*1000=0,K143*(1+Assumptions!$C$9),SUMIFS('IFPRI SPEED'!AP:AP,'IFPRI SPEED'!$A:$A,'Country-wise data'!$B143)*1000*$G143)</f>
        <v>1100</v>
      </c>
      <c r="M143">
        <f>IF(SUMIFS('IFPRI SPEED'!AQ:AQ,'IFPRI SPEED'!$A:$A,'Country-wise data'!$B143)*1000=0,L143*(1+Assumptions!$C$9),SUMIFS('IFPRI SPEED'!AQ:AQ,'IFPRI SPEED'!$A:$A,'Country-wise data'!$B143)*1000*$G143)</f>
        <v>1100</v>
      </c>
      <c r="N143">
        <f>IF(SUMIFS('IFPRI SPEED'!AR:AR,'IFPRI SPEED'!$A:$A,'Country-wise data'!$B143)*1000=0,M143*(1+Assumptions!$C$9),SUMIFS('IFPRI SPEED'!AR:AR,'IFPRI SPEED'!$A:$A,'Country-wise data'!$B143)*1000*$G143)</f>
        <v>1100</v>
      </c>
      <c r="O143">
        <f>IF(SUMIFS('IFPRI SPEED'!AS:AS,'IFPRI SPEED'!$A:$A,'Country-wise data'!$B143)*1000=0,N143*(1+Assumptions!$C$9),SUMIFS('IFPRI SPEED'!AS:AS,'IFPRI SPEED'!$A:$A,'Country-wise data'!$B143)*1000*$G143)</f>
        <v>1100</v>
      </c>
      <c r="P143">
        <f>IF(SUMIFS('IFPRI SPEED'!AT:AT,'IFPRI SPEED'!$A:$A,'Country-wise data'!$B143)*1000=0,O143*(1+Assumptions!$C$9),SUMIFS('IFPRI SPEED'!AT:AT,'IFPRI SPEED'!$A:$A,'Country-wise data'!$B143)*1000*$G143)</f>
        <v>1122</v>
      </c>
      <c r="Q143">
        <f>IF(SUMIFS('IFPRI SPEED'!AU:AU,'IFPRI SPEED'!$A:$A,'Country-wise data'!$B143)*1000=0,P143*(1+Assumptions!$C$9),SUMIFS('IFPRI SPEED'!AU:AU,'IFPRI SPEED'!$A:$A,'Country-wise data'!$B143)*1000*$G143)</f>
        <v>1144.44</v>
      </c>
      <c r="R143" s="36">
        <f t="shared" si="148"/>
        <v>0</v>
      </c>
      <c r="S143">
        <f>SUMIFS(FAOstat!CE:CE,FAOstat!$B:$B,'Country-wise data'!$B143)</f>
        <v>13463.706098000001</v>
      </c>
      <c r="T143">
        <f>SUMIFS(FAOstat!CF:CF,FAOstat!$B:$B,'Country-wise data'!$B143)</f>
        <v>17964.613144999999</v>
      </c>
      <c r="U143">
        <f>SUMIFS(FAOstat!CG:CG,FAOstat!$B:$B,'Country-wise data'!$B143)</f>
        <v>19670.488202</v>
      </c>
      <c r="V143">
        <f>SUMIFS(FAOstat!CH:CH,FAOstat!$B:$B,'Country-wise data'!$B143)</f>
        <v>20351.808953</v>
      </c>
      <c r="W143">
        <f>SUMIFS(FAOstat!CI:CI,FAOstat!$B:$B,'Country-wise data'!$B143)</f>
        <v>23199.657853000001</v>
      </c>
      <c r="X143">
        <f>SUMIFS(FAOstat!CJ:CJ,FAOstat!$B:$B,'Country-wise data'!$B143)</f>
        <v>25187.167935000001</v>
      </c>
      <c r="Y143">
        <f>SUMIFS(FAOstat!CK:CK,FAOstat!$B:$B,'Country-wise data'!$B143)</f>
        <v>25218.408987999999</v>
      </c>
      <c r="Z143">
        <f>SUMIFS(FAOstat!CL:CL,FAOstat!$B:$B,'Country-wise data'!$B143)</f>
        <v>17791.555638999998</v>
      </c>
      <c r="AA143">
        <f>SUMIFS(FAOstat!CM:CM,FAOstat!$B:$B,'Country-wise data'!$B143)</f>
        <v>14537.975976</v>
      </c>
      <c r="AB143">
        <f>SUMIFS(FAOstat!CN:CN,FAOstat!$B:$B,'Country-wise data'!$B143)</f>
        <v>14828.735495520001</v>
      </c>
      <c r="AC143" s="53">
        <f>IFERROR(INDEX('ASTI data (new)'!$AF$6:$AL$130,MATCH('Country-wise data'!$B143,'ASTI data (new)'!$C$6:$C$130,),MATCH('Country-wise data'!AC$3,'ASTI data (new)'!$AF$5:$AL$5,)),(INDEX(Assumptions!$G$154:$P$345,MATCH('Country-wise data'!$B143,Assumptions!$B$154:$B$344,),MATCH('Country-wise data'!AC$3,Assumptions!$G$153:$P$153,))*S143))</f>
        <v>31.578269392336903</v>
      </c>
      <c r="AD143" s="53">
        <f>IFERROR(INDEX('ASTI data (new)'!$AF$6:$AL$130,MATCH('Country-wise data'!$B143,'ASTI data (new)'!$C$6:$C$130,),MATCH('Country-wise data'!AD$3,'ASTI data (new)'!$AF$5:$AL$5,)),(INDEX(Assumptions!$G$154:$P$345,MATCH('Country-wise data'!$B143,Assumptions!$B$154:$B$344,),MATCH('Country-wise data'!AD$3,Assumptions!$G$153:$P$153,))*T143))</f>
        <v>37.824869609744113</v>
      </c>
      <c r="AE143" s="53">
        <f>IFERROR(INDEX('ASTI data (new)'!$AF$6:$AL$130,MATCH('Country-wise data'!$B143,'ASTI data (new)'!$C$6:$C$130,),MATCH('Country-wise data'!AE$3,'ASTI data (new)'!$AF$5:$AL$5,)),(INDEX(Assumptions!$G$154:$P$345,MATCH('Country-wise data'!$B143,Assumptions!$B$154:$B$344,),MATCH('Country-wise data'!AE$3,Assumptions!$G$153:$P$153,))*U143))</f>
        <v>48.473952308324556</v>
      </c>
      <c r="AF143" s="53">
        <f>IFERROR(INDEX('ASTI data (new)'!$AF$6:$AL$130,MATCH('Country-wise data'!$B143,'ASTI data (new)'!$C$6:$C$130,),MATCH('Country-wise data'!AF$3,'ASTI data (new)'!$AF$5:$AL$5,)),(INDEX(Assumptions!$G$154:$P$345,MATCH('Country-wise data'!$B143,Assumptions!$B$154:$B$344,),MATCH('Country-wise data'!AF$3,Assumptions!$G$153:$P$153,))*V143))</f>
        <v>59.369178515116133</v>
      </c>
      <c r="AG143" s="53">
        <f>IFERROR(INDEX('ASTI data (new)'!$AF$6:$AL$130,MATCH('Country-wise data'!$B143,'ASTI data (new)'!$C$6:$C$130,),MATCH('Country-wise data'!AG$3,'ASTI data (new)'!$AF$5:$AL$5,)),(INDEX(Assumptions!$G$154:$P$345,MATCH('Country-wise data'!$B143,Assumptions!$B$154:$B$344,),MATCH('Country-wise data'!AG$3,Assumptions!$G$153:$P$153,))*W143))</f>
        <v>70.765890959325745</v>
      </c>
      <c r="AH143" s="53">
        <f>IFERROR(INDEX('ASTI data (new)'!$AF$6:$AL$130,MATCH('Country-wise data'!$B143,'ASTI data (new)'!$C$6:$C$130,),MATCH('Country-wise data'!AH$3,'ASTI data (new)'!$AF$5:$AL$5,)),(INDEX(Assumptions!$G$154:$P$345,MATCH('Country-wise data'!$B143,Assumptions!$B$154:$B$344,),MATCH('Country-wise data'!AH$3,Assumptions!$G$153:$P$153,))*X143))</f>
        <v>82.704190644092492</v>
      </c>
      <c r="AI143" s="53">
        <f>IFERROR(INDEX('ASTI data (new)'!$AF$6:$AL$130,MATCH('Country-wise data'!$B143,'ASTI data (new)'!$C$6:$C$130,),MATCH('Country-wise data'!AI$3,'ASTI data (new)'!$AF$5:$AL$5,)),(INDEX(Assumptions!$G$154:$P$345,MATCH('Country-wise data'!$B143,Assumptions!$B$154:$B$344,),MATCH('Country-wise data'!AI$3,Assumptions!$G$153:$P$153,))*Y143))</f>
        <v>96.628695106247889</v>
      </c>
      <c r="AJ143" s="53">
        <f t="shared" ref="AJ143:AL143" si="198">IFERROR((1+($AI143/$AF143)^(1/3)-1)*AI143,0)</f>
        <v>113.66353005004153</v>
      </c>
      <c r="AK143" s="53">
        <f t="shared" si="198"/>
        <v>133.70146465530962</v>
      </c>
      <c r="AL143" s="53">
        <f t="shared" si="198"/>
        <v>157.27192040494327</v>
      </c>
      <c r="AM143" s="55" cm="1">
        <f t="array" ref="AM143">INDEX('non-R&amp;D ex_typologies'!$J$8:$J$10,MATCH('Country-wise data'!FL143,'non-R&amp;D ex_typologies'!$F$8:$F$10,),)*'Country-wise data'!AC143</f>
        <v>92.256692865952871</v>
      </c>
      <c r="AN143" s="55" cm="1">
        <f t="array" ref="AN143">INDEX('non-R&amp;D ex_typologies'!$J$8:$J$10,MATCH('Country-wise data'!FM143,'non-R&amp;D ex_typologies'!$F$8:$F$10,),)*'Country-wise data'!AD143</f>
        <v>110.50628946523896</v>
      </c>
      <c r="AO143" s="55" cm="1">
        <f t="array" ref="AO143">INDEX('non-R&amp;D ex_typologies'!$J$8:$J$10,MATCH('Country-wise data'!FN143,'non-R&amp;D ex_typologies'!$F$8:$F$10,),)*'Country-wise data'!AE143</f>
        <v>141.61784721467913</v>
      </c>
      <c r="AP143" s="55" cm="1">
        <f t="array" ref="AP143">INDEX('non-R&amp;D ex_typologies'!$J$8:$J$10,MATCH('Country-wise data'!FO143,'non-R&amp;D ex_typologies'!$F$8:$F$10,),)*'Country-wise data'!AF143</f>
        <v>173.44851929416214</v>
      </c>
      <c r="AQ143" s="55" cm="1">
        <f t="array" ref="AQ143">INDEX('non-R&amp;D ex_typologies'!$J$8:$J$10,MATCH('Country-wise data'!FP143,'non-R&amp;D ex_typologies'!$F$8:$F$10,),)*'Country-wise data'!AG143</f>
        <v>206.74429578475659</v>
      </c>
      <c r="AR143" s="55" cm="1">
        <f t="array" ref="AR143">INDEX('non-R&amp;D ex_typologies'!$J$8:$J$10,MATCH('Country-wise data'!FQ143,'non-R&amp;D ex_typologies'!$F$8:$F$10,),)*'Country-wise data'!AH143</f>
        <v>241.62233275617155</v>
      </c>
      <c r="AS143" s="55" cm="1">
        <f t="array" ref="AS143">INDEX('non-R&amp;D ex_typologies'!$J$8:$J$10,MATCH('Country-wise data'!FR143,'non-R&amp;D ex_typologies'!$F$8:$F$10,),)*'Country-wise data'!AI143</f>
        <v>282.30311597184078</v>
      </c>
      <c r="AT143" s="55" cm="1">
        <f t="array" ref="AT143">INDEX('non-R&amp;D ex_typologies'!$J$8:$J$10,MATCH('Country-wise data'!FS143,'non-R&amp;D ex_typologies'!$F$8:$F$10,),)*'Country-wise data'!AJ143</f>
        <v>143.26181841206576</v>
      </c>
      <c r="AU143" s="55" cm="1">
        <f t="array" ref="AU143">INDEX('non-R&amp;D ex_typologies'!$J$8:$J$10,MATCH('Country-wise data'!FT143,'non-R&amp;D ex_typologies'!$F$8:$F$10,),)*'Country-wise data'!AK143</f>
        <v>168.5176849816587</v>
      </c>
      <c r="AV143" s="55" cm="1">
        <f t="array" ref="AV143">INDEX('non-R&amp;D ex_typologies'!$J$8:$J$10,MATCH('Country-wise data'!FU143,'non-R&amp;D ex_typologies'!$F$8:$F$10,),)*'Country-wise data'!AL143</f>
        <v>198.22595068488823</v>
      </c>
      <c r="AW143">
        <f t="shared" si="150"/>
        <v>2590.4865090768967</v>
      </c>
      <c r="AX143" s="53">
        <f>INDEX('GDP deflators'!$AB$3:$AK$155,MATCH('Country-wise data'!$B143,'GDP deflators'!$B$3:$B$155,),MATCH('Country-wise data'!AX$3,'GDP deflators'!$D$2:$M$2,))</f>
        <v>25.589547931777645</v>
      </c>
      <c r="AY143" s="53">
        <f>INDEX('GDP deflators'!$AB$3:$AK$155,MATCH('Country-wise data'!$B143,'GDP deflators'!$B$3:$B$155,),MATCH('Country-wise data'!AY$3,'GDP deflators'!$D$2:$M$2,))</f>
        <v>31.086541600416396</v>
      </c>
      <c r="AZ143" s="53">
        <f>INDEX('GDP deflators'!$AB$3:$AK$155,MATCH('Country-wise data'!$B143,'GDP deflators'!$B$3:$B$155,),MATCH('Country-wise data'!AZ$3,'GDP deflators'!$D$2:$M$2,))</f>
        <v>35.906788797120583</v>
      </c>
      <c r="BA143" s="53">
        <f>INDEX('GDP deflators'!$AB$3:$AK$155,MATCH('Country-wise data'!$B143,'GDP deflators'!$B$3:$B$155,),MATCH('Country-wise data'!BA$3,'GDP deflators'!$D$2:$M$2,))</f>
        <v>40.122081786056604</v>
      </c>
      <c r="BB143" s="53">
        <f>INDEX('GDP deflators'!$AB$3:$AK$155,MATCH('Country-wise data'!$B143,'GDP deflators'!$B$3:$B$155,),MATCH('Country-wise data'!BB$3,'GDP deflators'!$D$2:$M$2,))</f>
        <v>45.878583270587974</v>
      </c>
      <c r="BC143" s="53">
        <f>INDEX('GDP deflators'!$AB$3:$AK$155,MATCH('Country-wise data'!$B143,'GDP deflators'!$B$3:$B$155,),MATCH('Country-wise data'!BC$3,'GDP deflators'!$D$2:$M$2,))</f>
        <v>50.659381240874588</v>
      </c>
      <c r="BD143" s="53">
        <f>INDEX('GDP deflators'!$AB$3:$AK$155,MATCH('Country-wise data'!$B143,'GDP deflators'!$B$3:$B$155,),MATCH('Country-wise data'!BD$3,'GDP deflators'!$D$2:$M$2,))</f>
        <v>55.090166943358895</v>
      </c>
      <c r="BE143" s="53">
        <f>INDEX('GDP deflators'!$AB$3:$AK$155,MATCH('Country-wise data'!$B143,'GDP deflators'!$B$3:$B$155,),MATCH('Country-wise data'!BE$3,'GDP deflators'!$D$2:$M$2,))</f>
        <v>65.794900903655403</v>
      </c>
      <c r="BF143" s="53">
        <f>INDEX('GDP deflators'!$AB$3:$AK$155,MATCH('Country-wise data'!$B143,'GDP deflators'!$B$3:$B$155,),MATCH('Country-wise data'!BF$3,'GDP deflators'!$D$2:$M$2,))</f>
        <v>83.868961689252956</v>
      </c>
      <c r="BG143" s="53">
        <f>INDEX('GDP deflators'!$AB$3:$AK$155,MATCH('Country-wise data'!$B143,'GDP deflators'!$B$3:$B$155,),MATCH('Country-wise data'!BG$3,'GDP deflators'!$D$2:$M$2,))</f>
        <v>100</v>
      </c>
      <c r="BH143" cm="1">
        <f t="array" ref="BH143">H143/(INDEX($AX143:$BG143,,MATCH(BH$3,$AX$3:$BG$3,))/100)</f>
        <v>0</v>
      </c>
      <c r="BI143" cm="1">
        <f t="array" ref="BI143">I143/(INDEX($AX143:$BG143,,MATCH(BI$3,$AX$3:$BG$3,))/100)</f>
        <v>0</v>
      </c>
      <c r="BJ143" cm="1">
        <f t="array" ref="BJ143">J143/(INDEX($AX143:$BG143,,MATCH(BJ$3,$AX$3:$BG$3,))/100)</f>
        <v>0</v>
      </c>
      <c r="BK143" cm="1">
        <f t="array" ref="BK143">K143/(INDEX($AX143:$BG143,,MATCH(BK$3,$AX$3:$BG$3,))/100)</f>
        <v>2741.6324154502786</v>
      </c>
      <c r="BL143" cm="1">
        <f t="array" ref="BL143">L143/(INDEX($AX143:$BG143,,MATCH(BL$3,$AX$3:$BG$3,))/100)</f>
        <v>2397.632885724247</v>
      </c>
      <c r="BM143" cm="1">
        <f t="array" ref="BM143">M143/(INDEX($AX143:$BG143,,MATCH(BM$3,$AX$3:$BG$3,))/100)</f>
        <v>2171.3648549510185</v>
      </c>
      <c r="BN143" cm="1">
        <f t="array" ref="BN143">N143/(INDEX($AX143:$BG143,,MATCH(BN$3,$AX$3:$BG$3,))/100)</f>
        <v>1996.7265685198738</v>
      </c>
      <c r="BO143" cm="1">
        <f t="array" ref="BO143">O143/(INDEX($AX143:$BG143,,MATCH(BO$3,$AX$3:$BG$3,))/100)</f>
        <v>1671.8620818515233</v>
      </c>
      <c r="BP143" cm="1">
        <f t="array" ref="BP143">P143/(INDEX($AX143:$BG143,,MATCH(BP$3,$AX$3:$BG$3,))/100)</f>
        <v>1337.801228727712</v>
      </c>
      <c r="BQ143" cm="1">
        <f t="array" ref="BQ143">Q143/(INDEX($AX143:$BG143,,MATCH(BQ$3,$AX$3:$BG$3,))/100)</f>
        <v>1144.44</v>
      </c>
      <c r="BS143" cm="1">
        <f t="array" ref="BS143">S143/(INDEX($AX143:$BG143,,MATCH(BS$3,$AX$3:$BG$3,))/100)</f>
        <v>52614.083429275765</v>
      </c>
      <c r="BT143" cm="1">
        <f t="array" ref="BT143">T143/(INDEX($AX143:$BG143,,MATCH(BT$3,$AX$3:$BG$3,))/100)</f>
        <v>57789.037378025248</v>
      </c>
      <c r="BU143" cm="1">
        <f t="array" ref="BU143">U143/(INDEX($AX143:$BG143,,MATCH(BU$3,$AX$3:$BG$3,))/100)</f>
        <v>54782.086789051449</v>
      </c>
      <c r="BV143" cm="1">
        <f t="array" ref="BV143">V143/(INDEX($AX143:$BG143,,MATCH(BV$3,$AX$3:$BG$3,))/100)</f>
        <v>50724.708307814537</v>
      </c>
      <c r="BW143" cm="1">
        <f t="array" ref="BW143">W143/(INDEX($AX143:$BG143,,MATCH(BW$3,$AX$3:$BG$3,))/100)</f>
        <v>50567.511459912341</v>
      </c>
      <c r="BX143" cm="1">
        <f t="array" ref="BX143">X143/(INDEX($AX143:$BG143,,MATCH(BX$3,$AX$3:$BG$3,))/100)</f>
        <v>49718.664772552926</v>
      </c>
      <c r="BY143" cm="1">
        <f t="array" ref="BY143">Y143/(INDEX($AX143:$BG143,,MATCH(BY$3,$AX$3:$BG$3,))/100)</f>
        <v>45776.60658376362</v>
      </c>
      <c r="BZ143" cm="1">
        <f t="array" ref="BZ143">Z143/(INDEX($AX143:$BG143,,MATCH(BZ$3,$AX$3:$BG$3,))/100)</f>
        <v>27040.933863632497</v>
      </c>
      <c r="CA143" cm="1">
        <f t="array" ref="CA143">AA143/(INDEX($AX143:$BG143,,MATCH(CA$3,$AX$3:$BG$3,))/100)</f>
        <v>17334.155190647733</v>
      </c>
      <c r="CB143" cm="1">
        <f t="array" ref="CB143">AB143/(INDEX($AX143:$BG143,,MATCH(CB$3,$AX$3:$BG$3,))/100)</f>
        <v>14828.735495520001</v>
      </c>
      <c r="CC143" cm="1">
        <f t="array" ref="CC143">AC143/(INDEX($AX143:$BG143,,MATCH(CC$3,$AX$3:$BG$3,))/100)</f>
        <v>123.40299827306576</v>
      </c>
      <c r="CD143" cm="1">
        <f t="array" ref="CD143">AD143/(INDEX($AX143:$BG143,,MATCH(CD$3,$AX$3:$BG$3,))/100)</f>
        <v>121.67602976214459</v>
      </c>
      <c r="CE143" cm="1">
        <f t="array" ref="CE143">AE143/(INDEX($AX143:$BG143,,MATCH(CE$3,$AX$3:$BG$3,))/100)</f>
        <v>134.99940800111804</v>
      </c>
      <c r="CF143" cm="1">
        <f t="array" ref="CF143">AF143/(INDEX($AX143:$BG143,,MATCH(CF$3,$AX$3:$BG$3,))/100)</f>
        <v>147.97133117790602</v>
      </c>
      <c r="CG143" cm="1">
        <f t="array" ref="CG143">AG143/(INDEX($AX143:$BG143,,MATCH(CG$3,$AX$3:$BG$3,))/100)</f>
        <v>154.24602486514144</v>
      </c>
      <c r="CH143" cm="1">
        <f t="array" ref="CH143">AH143/(INDEX($AX143:$BG143,,MATCH(CH$3,$AX$3:$BG$3,))/100)</f>
        <v>163.2554299288648</v>
      </c>
      <c r="CI143" cm="1">
        <f t="array" ref="CI143">AI143/(INDEX($AX143:$BG143,,MATCH(CI$3,$AX$3:$BG$3,))/100)</f>
        <v>175.40098436368316</v>
      </c>
      <c r="CJ143" cm="1">
        <f t="array" ref="CJ143">AJ143/(INDEX($AX143:$BG143,,MATCH(CJ$3,$AX$3:$BG$3,))/100)</f>
        <v>172.75431452732329</v>
      </c>
      <c r="CK143" cm="1">
        <f t="array" ref="CK143">AK143/(INDEX($AX143:$BG143,,MATCH(CK$3,$AX$3:$BG$3,))/100)</f>
        <v>159.41709777055968</v>
      </c>
      <c r="CL143" cm="1">
        <f t="array" ref="CL143">AL143/(INDEX($AX143:$BG143,,MATCH(CL$3,$AX$3:$BG$3,))/100)</f>
        <v>157.27192040494327</v>
      </c>
      <c r="CM143" cm="1">
        <f t="array" ref="CM143">AM143/(INDEX($AX143:$BG143,,MATCH(CM$3,$AX$3:$BG$3,))/100)</f>
        <v>360.52490302646788</v>
      </c>
      <c r="CN143" cm="1">
        <f t="array" ref="CN143">AN143/(INDEX($AX143:$BG143,,MATCH(CN$3,$AX$3:$BG$3,))/100)</f>
        <v>355.47952192841797</v>
      </c>
      <c r="CO143" cm="1">
        <f t="array" ref="CO143">AO143/(INDEX($AX143:$BG143,,MATCH(CO$3,$AX$3:$BG$3,))/100)</f>
        <v>394.40410005707798</v>
      </c>
      <c r="CP143" cm="1">
        <f t="array" ref="CP143">AP143/(INDEX($AX143:$BG143,,MATCH(CP$3,$AX$3:$BG$3,))/100)</f>
        <v>432.30189355338905</v>
      </c>
      <c r="CQ143" cm="1">
        <f t="array" ref="CQ143">AQ143/(INDEX($AX143:$BG143,,MATCH(CQ$3,$AX$3:$BG$3,))/100)</f>
        <v>450.63356591766654</v>
      </c>
      <c r="CR143" cm="1">
        <f t="array" ref="CR143">AR143/(INDEX($AX143:$BG143,,MATCH(CR$3,$AX$3:$BG$3,))/100)</f>
        <v>476.95476501639195</v>
      </c>
      <c r="CS143" cm="1">
        <f t="array" ref="CS143">AS143/(INDEX($AX143:$BG143,,MATCH(CS$3,$AX$3:$BG$3,))/100)</f>
        <v>512.43830185174693</v>
      </c>
      <c r="CT143" cm="1">
        <f t="array" ref="CT143">AT143/(INDEX($AX143:$BG143,,MATCH(CT$3,$AX$3:$BG$3,))/100)</f>
        <v>217.74000180021014</v>
      </c>
      <c r="CU143" cm="1">
        <f t="array" ref="CU143">AU143/(INDEX($AX143:$BG143,,MATCH(CU$3,$AX$3:$BG$3,))/100)</f>
        <v>200.92973799537657</v>
      </c>
      <c r="CV143" cm="1">
        <f t="array" ref="CV143">AV143/(INDEX($AX143:$BG143,,MATCH(CV$3,$AX$3:$BG$3,))/100)</f>
        <v>198.22595068488823</v>
      </c>
      <c r="CW143">
        <f t="shared" si="185"/>
        <v>5110.0282809063838</v>
      </c>
      <c r="CX143">
        <f>IFERROR(1/INDEX('exch rates'!$BC$5:$BL$268,MATCH('Country-wise data'!$B143,'exch rates'!$A$5:$A$268,),MATCH(CX$3,'exch rates'!$BC$4:$BL$4,)),1)</f>
        <v>1</v>
      </c>
      <c r="CY143">
        <f>IFERROR(1/INDEX('exch rates'!$BC$5:$BL$268,MATCH('Country-wise data'!$B143,'exch rates'!$A$5:$A$268,),MATCH(CY$3,'exch rates'!$BC$4:$BL$4,)),1)</f>
        <v>1</v>
      </c>
      <c r="CZ143">
        <f>IFERROR(1/INDEX('exch rates'!$BC$5:$BL$268,MATCH('Country-wise data'!$B143,'exch rates'!$A$5:$A$268,),MATCH(CZ$3,'exch rates'!$BC$4:$BL$4,)),1)</f>
        <v>1</v>
      </c>
      <c r="DA143" s="44">
        <v>1</v>
      </c>
      <c r="DB143" s="44">
        <v>1</v>
      </c>
      <c r="DC143" s="44">
        <v>1</v>
      </c>
      <c r="DD143" s="44">
        <v>1</v>
      </c>
      <c r="DE143" s="44">
        <v>1</v>
      </c>
      <c r="DF143" s="44">
        <v>1</v>
      </c>
      <c r="DG143" s="44">
        <v>1</v>
      </c>
      <c r="DH143" cm="1">
        <f t="array" ref="DH143">(BH143/INDEX($CX143:$DG143,,MATCH(DH$3,$CX$3:$DG$3,)))*$DG143</f>
        <v>0</v>
      </c>
      <c r="DI143" cm="1">
        <f t="array" ref="DI143">(BI143/INDEX($CX143:$DG143,,MATCH(DI$3,$CX$3:$DG$3,)))*$DG143</f>
        <v>0</v>
      </c>
      <c r="DJ143" cm="1">
        <f t="array" ref="DJ143">(BJ143/INDEX($CX143:$DG143,,MATCH(DJ$3,$CX$3:$DG$3,)))*$DG143</f>
        <v>0</v>
      </c>
      <c r="DK143" cm="1">
        <f t="array" ref="DK143">(BK143/INDEX($CX143:$DG143,,MATCH(DK$3,$CX$3:$DG$3,)))*$DG143</f>
        <v>2741.6324154502786</v>
      </c>
      <c r="DL143" cm="1">
        <f t="array" ref="DL143">(BL143/INDEX($CX143:$DG143,,MATCH(DL$3,$CX$3:$DG$3,)))*$DG143</f>
        <v>2397.632885724247</v>
      </c>
      <c r="DM143" cm="1">
        <f t="array" ref="DM143">(BM143/INDEX($CX143:$DG143,,MATCH(DM$3,$CX$3:$DG$3,)))*$DG143</f>
        <v>2171.3648549510185</v>
      </c>
      <c r="DN143" cm="1">
        <f t="array" ref="DN143">(BN143/INDEX($CX143:$DG143,,MATCH(DN$3,$CX$3:$DG$3,)))*$DG143</f>
        <v>1996.7265685198738</v>
      </c>
      <c r="DO143" cm="1">
        <f t="array" ref="DO143">(BO143/INDEX($CX143:$DG143,,MATCH(DO$3,$CX$3:$DG$3,)))*$DG143</f>
        <v>1671.8620818515233</v>
      </c>
      <c r="DP143" cm="1">
        <f t="array" ref="DP143">(BP143/INDEX($CX143:$DG143,,MATCH(DP$3,$CX$3:$DG$3,)))*$DG143</f>
        <v>1337.801228727712</v>
      </c>
      <c r="DQ143" cm="1">
        <f t="array" ref="DQ143">(BQ143/INDEX($CX143:$DG143,,MATCH(DQ$3,$CX$3:$DG$3,)))*$DG143</f>
        <v>1144.44</v>
      </c>
      <c r="DS143" cm="1">
        <f t="array" ref="DS143">(BS143/INDEX($CX143:$DG143,,MATCH(DS$3,$CX$3:$DG$3,)))*$DG143</f>
        <v>52614.083429275765</v>
      </c>
      <c r="DT143" cm="1">
        <f t="array" ref="DT143">(BT143/INDEX($CX143:$DG143,,MATCH(DT$3,$CX$3:$DG$3,)))*$DG143</f>
        <v>57789.037378025248</v>
      </c>
      <c r="DU143" cm="1">
        <f t="array" ref="DU143">(BU143/INDEX($CX143:$DG143,,MATCH(DU$3,$CX$3:$DG$3,)))*$DG143</f>
        <v>54782.086789051449</v>
      </c>
      <c r="DV143" cm="1">
        <f t="array" ref="DV143">(BV143/INDEX($CX143:$DG143,,MATCH(DV$3,$CX$3:$DG$3,)))*$DG143</f>
        <v>50724.708307814537</v>
      </c>
      <c r="DW143" cm="1">
        <f t="array" ref="DW143">(BW143/INDEX($CX143:$DG143,,MATCH(DW$3,$CX$3:$DG$3,)))*$DG143</f>
        <v>50567.511459912341</v>
      </c>
      <c r="DX143" cm="1">
        <f t="array" ref="DX143">(BX143/INDEX($CX143:$DG143,,MATCH(DX$3,$CX$3:$DG$3,)))*$DG143</f>
        <v>49718.664772552926</v>
      </c>
      <c r="DY143" cm="1">
        <f t="array" ref="DY143">(BY143/INDEX($CX143:$DG143,,MATCH(DY$3,$CX$3:$DG$3,)))*$DG143</f>
        <v>45776.60658376362</v>
      </c>
      <c r="DZ143" cm="1">
        <f t="array" ref="DZ143">(BZ143/INDEX($CX143:$DG143,,MATCH(DZ$3,$CX$3:$DG$3,)))*$DG143</f>
        <v>27040.933863632497</v>
      </c>
      <c r="EA143" cm="1">
        <f t="array" ref="EA143">(CA143/INDEX($CX143:$DG143,,MATCH(EA$3,$CX$3:$DG$3,)))*$DG143</f>
        <v>17334.155190647733</v>
      </c>
      <c r="EB143" cm="1">
        <f t="array" ref="EB143">(CB143/INDEX($CX143:$DG143,,MATCH(EB$3,$CX$3:$DG$3,)))*$DG143</f>
        <v>14828.735495520001</v>
      </c>
      <c r="EC143" s="53" cm="1">
        <f t="array" ref="EC143">(CC143/INDEX($CX143:$DG143,,MATCH(EC$3,$CX$3:$DG$3,)))*$DG143</f>
        <v>123.40299827306576</v>
      </c>
      <c r="ED143" cm="1">
        <f t="array" ref="ED143">(CD143/INDEX($CX143:$DG143,,MATCH(ED$3,$CX$3:$DG$3,)))*$DG143</f>
        <v>121.67602976214459</v>
      </c>
      <c r="EE143" cm="1">
        <f t="array" ref="EE143">(CE143/INDEX($CX143:$DG143,,MATCH(EE$3,$CX$3:$DG$3,)))*$DG143</f>
        <v>134.99940800111804</v>
      </c>
      <c r="EF143" cm="1">
        <f t="array" ref="EF143">(CF143/INDEX($CX143:$DG143,,MATCH(EF$3,$CX$3:$DG$3,)))*$DG143</f>
        <v>147.97133117790602</v>
      </c>
      <c r="EG143" cm="1">
        <f t="array" ref="EG143">(CG143/INDEX($CX143:$DG143,,MATCH(EG$3,$CX$3:$DG$3,)))*$DG143</f>
        <v>154.24602486514144</v>
      </c>
      <c r="EH143" cm="1">
        <f t="array" ref="EH143">(CH143/INDEX($CX143:$DG143,,MATCH(EH$3,$CX$3:$DG$3,)))*$DG143</f>
        <v>163.2554299288648</v>
      </c>
      <c r="EI143" cm="1">
        <f t="array" ref="EI143">(CI143/INDEX($CX143:$DG143,,MATCH(EI$3,$CX$3:$DG$3,)))*$DG143</f>
        <v>175.40098436368316</v>
      </c>
      <c r="EJ143" cm="1">
        <f t="array" ref="EJ143">(CJ143/INDEX($CX143:$DG143,,MATCH(EJ$3,$CX$3:$DG$3,)))*$DG143</f>
        <v>172.75431452732329</v>
      </c>
      <c r="EK143" cm="1">
        <f t="array" ref="EK143">(CK143/INDEX($CX143:$DG143,,MATCH(EK$3,$CX$3:$DG$3,)))*$DG143</f>
        <v>159.41709777055968</v>
      </c>
      <c r="EL143" cm="1">
        <f t="array" ref="EL143">(CL143/INDEX($CX143:$DG143,,MATCH(EL$3,$CX$3:$DG$3,)))*$DG143</f>
        <v>157.27192040494327</v>
      </c>
      <c r="EM143" cm="1">
        <f t="array" ref="EM143">(CM143/INDEX($CX143:$DG143,,MATCH(EM$3,$CX$3:$DG$3,)))*$DG143</f>
        <v>360.52490302646788</v>
      </c>
      <c r="EN143" cm="1">
        <f t="array" ref="EN143">(CN143/INDEX($CX143:$DG143,,MATCH(EN$3,$CX$3:$DG$3,)))*$DG143</f>
        <v>355.47952192841797</v>
      </c>
      <c r="EO143" cm="1">
        <f t="array" ref="EO143">(CO143/INDEX($CX143:$DG143,,MATCH(EO$3,$CX$3:$DG$3,)))*$DG143</f>
        <v>394.40410005707798</v>
      </c>
      <c r="EP143" cm="1">
        <f t="array" ref="EP143">(CP143/INDEX($CX143:$DG143,,MATCH(EP$3,$CX$3:$DG$3,)))*$DG143</f>
        <v>432.30189355338905</v>
      </c>
      <c r="EQ143" cm="1">
        <f t="array" ref="EQ143">(CQ143/INDEX($CX143:$DG143,,MATCH(EQ$3,$CX$3:$DG$3,)))*$DG143</f>
        <v>450.63356591766654</v>
      </c>
      <c r="ER143" cm="1">
        <f t="array" ref="ER143">(CR143/INDEX($CX143:$DG143,,MATCH(ER$3,$CX$3:$DG$3,)))*$DG143</f>
        <v>476.95476501639195</v>
      </c>
      <c r="ES143" cm="1">
        <f t="array" ref="ES143">(CS143/INDEX($CX143:$DG143,,MATCH(ES$3,$CX$3:$DG$3,)))*$DG143</f>
        <v>512.43830185174693</v>
      </c>
      <c r="ET143" cm="1">
        <f t="array" ref="ET143">(CT143/INDEX($CX143:$DG143,,MATCH(ET$3,$CX$3:$DG$3,)))*$DG143</f>
        <v>217.74000180021014</v>
      </c>
      <c r="EU143" cm="1">
        <f t="array" ref="EU143">(CU143/INDEX($CX143:$DG143,,MATCH(EU$3,$CX$3:$DG$3,)))*$DG143</f>
        <v>200.92973799537657</v>
      </c>
      <c r="EV143" cm="1">
        <f t="array" ref="EV143">(CV143/INDEX($CX143:$DG143,,MATCH(EV$3,$CX$3:$DG$3,)))*$DG143</f>
        <v>198.22595068488823</v>
      </c>
      <c r="EW143">
        <f t="shared" si="186"/>
        <v>5110.0282809063838</v>
      </c>
      <c r="EY143" s="96">
        <f t="shared" si="152"/>
        <v>2.3454366251375448E-3</v>
      </c>
      <c r="EZ143" s="96">
        <f t="shared" si="153"/>
        <v>2.105520965268975E-3</v>
      </c>
      <c r="FA143" s="96">
        <f t="shared" si="154"/>
        <v>2.4642983849986985E-3</v>
      </c>
      <c r="FB143" s="96">
        <f t="shared" si="155"/>
        <v>2.9171450386657003E-3</v>
      </c>
      <c r="FC143" s="96">
        <f t="shared" si="156"/>
        <v>3.0502989056010949E-3</v>
      </c>
      <c r="FD143" s="96">
        <f t="shared" si="157"/>
        <v>3.2835843576191443E-3</v>
      </c>
      <c r="FE143" s="96">
        <f t="shared" si="158"/>
        <v>3.8316729319533191E-3</v>
      </c>
      <c r="FF143" s="96">
        <f t="shared" si="159"/>
        <v>6.388622353004662E-3</v>
      </c>
      <c r="FG143" s="96">
        <f t="shared" si="160"/>
        <v>9.196704195689312E-3</v>
      </c>
      <c r="FH143" s="96">
        <f t="shared" si="161"/>
        <v>1.0605888846858024E-2</v>
      </c>
      <c r="FJ143" s="96">
        <f t="shared" si="188"/>
        <v>42117.652327019612</v>
      </c>
      <c r="FK143" s="96" t="str">
        <f>IF(AND('Country-wise data'!FJ143&gt;'non-R&amp;D ex_typologies'!$C$17,'Country-wise data'!FJ143&lt;'non-R&amp;D ex_typologies'!$D$17),"Small",IF(AND('Country-wise data'!FJ143&gt;'non-R&amp;D ex_typologies'!$E$17,'Country-wise data'!$FJ$4&lt;'non-R&amp;D ex_typologies'!$F$17),"Medium","Large"))</f>
        <v>Medium</v>
      </c>
      <c r="FL143" t="str">
        <f>IF($FK143='non-R&amp;D ex_typologies'!$C$16,IF(AND('Country-wise data'!EY143&gt;'non-R&amp;D ex_typologies'!$C$21,'Country-wise data'!EY143&lt;'non-R&amp;D ex_typologies'!$D$21),'non-R&amp;D ex_typologies'!$B$21,IF(AND('Country-wise data'!EY143&gt;'non-R&amp;D ex_typologies'!$C$19,'Country-wise data'!EY143&lt;'non-R&amp;D ex_typologies'!$D$19),'non-R&amp;D ex_typologies'!$B$19,'non-R&amp;D ex_typologies'!$B$20)),IF($FK143='non-R&amp;D ex_typologies'!$E$16,IF(AND('Country-wise data'!EY143&gt;'non-R&amp;D ex_typologies'!$E$21,'Country-wise data'!EY143&lt;'non-R&amp;D ex_typologies'!$F$21),'non-R&amp;D ex_typologies'!$B$21,IF(AND('Country-wise data'!EY143&gt;'non-R&amp;D ex_typologies'!$E$19,'Country-wise data'!EY143&lt;'non-R&amp;D ex_typologies'!$F$19),'non-R&amp;D ex_typologies'!$B$19,'non-R&amp;D ex_typologies'!$B$20)),IF(AND('Country-wise data'!EY143&gt;'non-R&amp;D ex_typologies'!$G$21,'Country-wise data'!EY143&lt;'non-R&amp;D ex_typologies'!$H$21),'non-R&amp;D ex_typologies'!$B$21,IF(AND('Country-wise data'!EY143&gt;'non-R&amp;D ex_typologies'!$G$19,'Country-wise data'!EY143&lt;'non-R&amp;D ex_typologies'!$H$19),'non-R&amp;D ex_typologies'!$B$19,'non-R&amp;D ex_typologies'!$B$20))))</f>
        <v>Program heavy</v>
      </c>
      <c r="FM143" t="str">
        <f>IF($FK143='non-R&amp;D ex_typologies'!$C$16,IF(AND('Country-wise data'!EZ143&gt;'non-R&amp;D ex_typologies'!$C$21,'Country-wise data'!EZ143&lt;'non-R&amp;D ex_typologies'!$D$21),'non-R&amp;D ex_typologies'!$B$21,IF(AND('Country-wise data'!EZ143&gt;'non-R&amp;D ex_typologies'!$C$19,'Country-wise data'!EZ143&lt;'non-R&amp;D ex_typologies'!$D$19),'non-R&amp;D ex_typologies'!$B$19,'non-R&amp;D ex_typologies'!$B$20)),IF($FK143='non-R&amp;D ex_typologies'!$E$16,IF(AND('Country-wise data'!EZ143&gt;'non-R&amp;D ex_typologies'!$E$21,'Country-wise data'!EZ143&lt;'non-R&amp;D ex_typologies'!$F$21),'non-R&amp;D ex_typologies'!$B$21,IF(AND('Country-wise data'!EZ143&gt;'non-R&amp;D ex_typologies'!$E$19,'Country-wise data'!EZ143&lt;'non-R&amp;D ex_typologies'!$F$19),'non-R&amp;D ex_typologies'!$B$19,'non-R&amp;D ex_typologies'!$B$20)),IF(AND('Country-wise data'!EZ143&gt;'non-R&amp;D ex_typologies'!$G$21,'Country-wise data'!EZ143&lt;'non-R&amp;D ex_typologies'!$H$21),'non-R&amp;D ex_typologies'!$B$21,IF(AND('Country-wise data'!EZ143&gt;'non-R&amp;D ex_typologies'!$G$19,'Country-wise data'!EZ143&lt;'non-R&amp;D ex_typologies'!$H$19),'non-R&amp;D ex_typologies'!$B$19,'non-R&amp;D ex_typologies'!$B$20))))</f>
        <v>Program heavy</v>
      </c>
      <c r="FN143" t="str">
        <f>IF($FK143='non-R&amp;D ex_typologies'!$C$16,IF(AND('Country-wise data'!FA143&gt;'non-R&amp;D ex_typologies'!$C$21,'Country-wise data'!FA143&lt;'non-R&amp;D ex_typologies'!$D$21),'non-R&amp;D ex_typologies'!$B$21,IF(AND('Country-wise data'!FA143&gt;'non-R&amp;D ex_typologies'!$C$19,'Country-wise data'!FA143&lt;'non-R&amp;D ex_typologies'!$D$19),'non-R&amp;D ex_typologies'!$B$19,'non-R&amp;D ex_typologies'!$B$20)),IF($FK143='non-R&amp;D ex_typologies'!$E$16,IF(AND('Country-wise data'!FA143&gt;'non-R&amp;D ex_typologies'!$E$21,'Country-wise data'!FA143&lt;'non-R&amp;D ex_typologies'!$F$21),'non-R&amp;D ex_typologies'!$B$21,IF(AND('Country-wise data'!FA143&gt;'non-R&amp;D ex_typologies'!$E$19,'Country-wise data'!FA143&lt;'non-R&amp;D ex_typologies'!$F$19),'non-R&amp;D ex_typologies'!$B$19,'non-R&amp;D ex_typologies'!$B$20)),IF(AND('Country-wise data'!FA143&gt;'non-R&amp;D ex_typologies'!$G$21,'Country-wise data'!FA143&lt;'non-R&amp;D ex_typologies'!$H$21),'non-R&amp;D ex_typologies'!$B$21,IF(AND('Country-wise data'!FA143&gt;'non-R&amp;D ex_typologies'!$G$19,'Country-wise data'!FA143&lt;'non-R&amp;D ex_typologies'!$H$19),'non-R&amp;D ex_typologies'!$B$19,'non-R&amp;D ex_typologies'!$B$20))))</f>
        <v>Program heavy</v>
      </c>
      <c r="FO143" t="str">
        <f>IF($FK143='non-R&amp;D ex_typologies'!$C$16,IF(AND('Country-wise data'!FB143&gt;'non-R&amp;D ex_typologies'!$C$21,'Country-wise data'!FB143&lt;'non-R&amp;D ex_typologies'!$D$21),'non-R&amp;D ex_typologies'!$B$21,IF(AND('Country-wise data'!FB143&gt;'non-R&amp;D ex_typologies'!$C$19,'Country-wise data'!FB143&lt;'non-R&amp;D ex_typologies'!$D$19),'non-R&amp;D ex_typologies'!$B$19,'non-R&amp;D ex_typologies'!$B$20)),IF($FK143='non-R&amp;D ex_typologies'!$E$16,IF(AND('Country-wise data'!FB143&gt;'non-R&amp;D ex_typologies'!$E$21,'Country-wise data'!FB143&lt;'non-R&amp;D ex_typologies'!$F$21),'non-R&amp;D ex_typologies'!$B$21,IF(AND('Country-wise data'!FB143&gt;'non-R&amp;D ex_typologies'!$E$19,'Country-wise data'!FB143&lt;'non-R&amp;D ex_typologies'!$F$19),'non-R&amp;D ex_typologies'!$B$19,'non-R&amp;D ex_typologies'!$B$20)),IF(AND('Country-wise data'!FB143&gt;'non-R&amp;D ex_typologies'!$G$21,'Country-wise data'!FB143&lt;'non-R&amp;D ex_typologies'!$H$21),'non-R&amp;D ex_typologies'!$B$21,IF(AND('Country-wise data'!FB143&gt;'non-R&amp;D ex_typologies'!$G$19,'Country-wise data'!FB143&lt;'non-R&amp;D ex_typologies'!$H$19),'non-R&amp;D ex_typologies'!$B$19,'non-R&amp;D ex_typologies'!$B$20))))</f>
        <v>Program heavy</v>
      </c>
      <c r="FP143" t="str">
        <f>IF($FK143='non-R&amp;D ex_typologies'!$C$16,IF(AND('Country-wise data'!FC143&gt;'non-R&amp;D ex_typologies'!$C$21,'Country-wise data'!FC143&lt;'non-R&amp;D ex_typologies'!$D$21),'non-R&amp;D ex_typologies'!$B$21,IF(AND('Country-wise data'!FC143&gt;'non-R&amp;D ex_typologies'!$C$19,'Country-wise data'!FC143&lt;'non-R&amp;D ex_typologies'!$D$19),'non-R&amp;D ex_typologies'!$B$19,'non-R&amp;D ex_typologies'!$B$20)),IF($FK143='non-R&amp;D ex_typologies'!$E$16,IF(AND('Country-wise data'!FC143&gt;'non-R&amp;D ex_typologies'!$E$21,'Country-wise data'!FC143&lt;'non-R&amp;D ex_typologies'!$F$21),'non-R&amp;D ex_typologies'!$B$21,IF(AND('Country-wise data'!FC143&gt;'non-R&amp;D ex_typologies'!$E$19,'Country-wise data'!FC143&lt;'non-R&amp;D ex_typologies'!$F$19),'non-R&amp;D ex_typologies'!$B$19,'non-R&amp;D ex_typologies'!$B$20)),IF(AND('Country-wise data'!FC143&gt;'non-R&amp;D ex_typologies'!$G$21,'Country-wise data'!FC143&lt;'non-R&amp;D ex_typologies'!$H$21),'non-R&amp;D ex_typologies'!$B$21,IF(AND('Country-wise data'!FC143&gt;'non-R&amp;D ex_typologies'!$G$19,'Country-wise data'!FC143&lt;'non-R&amp;D ex_typologies'!$H$19),'non-R&amp;D ex_typologies'!$B$19,'non-R&amp;D ex_typologies'!$B$20))))</f>
        <v>Program heavy</v>
      </c>
      <c r="FQ143" t="str">
        <f>IF($FK143='non-R&amp;D ex_typologies'!$C$16,IF(AND('Country-wise data'!FD143&gt;'non-R&amp;D ex_typologies'!$C$21,'Country-wise data'!FD143&lt;'non-R&amp;D ex_typologies'!$D$21),'non-R&amp;D ex_typologies'!$B$21,IF(AND('Country-wise data'!FD143&gt;'non-R&amp;D ex_typologies'!$C$19,'Country-wise data'!FD143&lt;'non-R&amp;D ex_typologies'!$D$19),'non-R&amp;D ex_typologies'!$B$19,'non-R&amp;D ex_typologies'!$B$20)),IF($FK143='non-R&amp;D ex_typologies'!$E$16,IF(AND('Country-wise data'!FD143&gt;'non-R&amp;D ex_typologies'!$E$21,'Country-wise data'!FD143&lt;'non-R&amp;D ex_typologies'!$F$21),'non-R&amp;D ex_typologies'!$B$21,IF(AND('Country-wise data'!FD143&gt;'non-R&amp;D ex_typologies'!$E$19,'Country-wise data'!FD143&lt;'non-R&amp;D ex_typologies'!$F$19),'non-R&amp;D ex_typologies'!$B$19,'non-R&amp;D ex_typologies'!$B$20)),IF(AND('Country-wise data'!FD143&gt;'non-R&amp;D ex_typologies'!$G$21,'Country-wise data'!FD143&lt;'non-R&amp;D ex_typologies'!$H$21),'non-R&amp;D ex_typologies'!$B$21,IF(AND('Country-wise data'!FD143&gt;'non-R&amp;D ex_typologies'!$G$19,'Country-wise data'!FD143&lt;'non-R&amp;D ex_typologies'!$H$19),'non-R&amp;D ex_typologies'!$B$19,'non-R&amp;D ex_typologies'!$B$20))))</f>
        <v>Program heavy</v>
      </c>
      <c r="FR143" t="str">
        <f>IF($FK143='non-R&amp;D ex_typologies'!$C$16,IF(AND('Country-wise data'!FE143&gt;'non-R&amp;D ex_typologies'!$C$21,'Country-wise data'!FE143&lt;'non-R&amp;D ex_typologies'!$D$21),'non-R&amp;D ex_typologies'!$B$21,IF(AND('Country-wise data'!FE143&gt;'non-R&amp;D ex_typologies'!$C$19,'Country-wise data'!FE143&lt;'non-R&amp;D ex_typologies'!$D$19),'non-R&amp;D ex_typologies'!$B$19,'non-R&amp;D ex_typologies'!$B$20)),IF($FK143='non-R&amp;D ex_typologies'!$E$16,IF(AND('Country-wise data'!FE143&gt;'non-R&amp;D ex_typologies'!$E$21,'Country-wise data'!FE143&lt;'non-R&amp;D ex_typologies'!$F$21),'non-R&amp;D ex_typologies'!$B$21,IF(AND('Country-wise data'!FE143&gt;'non-R&amp;D ex_typologies'!$E$19,'Country-wise data'!FE143&lt;'non-R&amp;D ex_typologies'!$F$19),'non-R&amp;D ex_typologies'!$B$19,'non-R&amp;D ex_typologies'!$B$20)),IF(AND('Country-wise data'!FE143&gt;'non-R&amp;D ex_typologies'!$G$21,'Country-wise data'!FE143&lt;'non-R&amp;D ex_typologies'!$H$21),'non-R&amp;D ex_typologies'!$B$21,IF(AND('Country-wise data'!FE143&gt;'non-R&amp;D ex_typologies'!$G$19,'Country-wise data'!FE143&lt;'non-R&amp;D ex_typologies'!$H$19),'non-R&amp;D ex_typologies'!$B$19,'non-R&amp;D ex_typologies'!$B$20))))</f>
        <v>Program heavy</v>
      </c>
      <c r="FS143" t="str">
        <f>IF($FK143='non-R&amp;D ex_typologies'!$C$16,IF(AND('Country-wise data'!FF143&gt;'non-R&amp;D ex_typologies'!$C$21,'Country-wise data'!FF143&lt;'non-R&amp;D ex_typologies'!$D$21),'non-R&amp;D ex_typologies'!$B$21,IF(AND('Country-wise data'!FF143&gt;'non-R&amp;D ex_typologies'!$C$19,'Country-wise data'!FF143&lt;'non-R&amp;D ex_typologies'!$D$19),'non-R&amp;D ex_typologies'!$B$19,'non-R&amp;D ex_typologies'!$B$20)),IF($FK143='non-R&amp;D ex_typologies'!$E$16,IF(AND('Country-wise data'!FF143&gt;'non-R&amp;D ex_typologies'!$E$21,'Country-wise data'!FF143&lt;'non-R&amp;D ex_typologies'!$F$21),'non-R&amp;D ex_typologies'!$B$21,IF(AND('Country-wise data'!FF143&gt;'non-R&amp;D ex_typologies'!$E$19,'Country-wise data'!FF143&lt;'non-R&amp;D ex_typologies'!$F$19),'non-R&amp;D ex_typologies'!$B$19,'non-R&amp;D ex_typologies'!$B$20)),IF(AND('Country-wise data'!FF143&gt;'non-R&amp;D ex_typologies'!$G$21,'Country-wise data'!FF143&lt;'non-R&amp;D ex_typologies'!$H$21),'non-R&amp;D ex_typologies'!$B$21,IF(AND('Country-wise data'!FF143&gt;'non-R&amp;D ex_typologies'!$G$19,'Country-wise data'!FF143&lt;'non-R&amp;D ex_typologies'!$H$19),'non-R&amp;D ex_typologies'!$B$19,'non-R&amp;D ex_typologies'!$B$20))))</f>
        <v>Balanced</v>
      </c>
      <c r="FT143" t="str">
        <f>IF($FK143='non-R&amp;D ex_typologies'!$C$16,IF(AND('Country-wise data'!FG143&gt;'non-R&amp;D ex_typologies'!$C$21,'Country-wise data'!FG143&lt;'non-R&amp;D ex_typologies'!$D$21),'non-R&amp;D ex_typologies'!$B$21,IF(AND('Country-wise data'!FG143&gt;'non-R&amp;D ex_typologies'!$C$19,'Country-wise data'!FG143&lt;'non-R&amp;D ex_typologies'!$D$19),'non-R&amp;D ex_typologies'!$B$19,'non-R&amp;D ex_typologies'!$B$20)),IF($FK143='non-R&amp;D ex_typologies'!$E$16,IF(AND('Country-wise data'!FG143&gt;'non-R&amp;D ex_typologies'!$E$21,'Country-wise data'!FG143&lt;'non-R&amp;D ex_typologies'!$F$21),'non-R&amp;D ex_typologies'!$B$21,IF(AND('Country-wise data'!FG143&gt;'non-R&amp;D ex_typologies'!$E$19,'Country-wise data'!FG143&lt;'non-R&amp;D ex_typologies'!$F$19),'non-R&amp;D ex_typologies'!$B$19,'non-R&amp;D ex_typologies'!$B$20)),IF(AND('Country-wise data'!FG143&gt;'non-R&amp;D ex_typologies'!$G$21,'Country-wise data'!FG143&lt;'non-R&amp;D ex_typologies'!$H$21),'non-R&amp;D ex_typologies'!$B$21,IF(AND('Country-wise data'!FG143&gt;'non-R&amp;D ex_typologies'!$G$19,'Country-wise data'!FG143&lt;'non-R&amp;D ex_typologies'!$H$19),'non-R&amp;D ex_typologies'!$B$19,'non-R&amp;D ex_typologies'!$B$20))))</f>
        <v>Balanced</v>
      </c>
      <c r="FU143" t="str">
        <f>IF($FK143='non-R&amp;D ex_typologies'!$C$16,IF(AND('Country-wise data'!FH143&gt;'non-R&amp;D ex_typologies'!$C$21,'Country-wise data'!FH143&lt;'non-R&amp;D ex_typologies'!$D$21),'non-R&amp;D ex_typologies'!$B$21,IF(AND('Country-wise data'!FH143&gt;'non-R&amp;D ex_typologies'!$C$19,'Country-wise data'!FH143&lt;'non-R&amp;D ex_typologies'!$D$19),'non-R&amp;D ex_typologies'!$B$19,'non-R&amp;D ex_typologies'!$B$20)),IF($FK143='non-R&amp;D ex_typologies'!$E$16,IF(AND('Country-wise data'!FH143&gt;'non-R&amp;D ex_typologies'!$E$21,'Country-wise data'!FH143&lt;'non-R&amp;D ex_typologies'!$F$21),'non-R&amp;D ex_typologies'!$B$21,IF(AND('Country-wise data'!FH143&gt;'non-R&amp;D ex_typologies'!$E$19,'Country-wise data'!FH143&lt;'non-R&amp;D ex_typologies'!$F$19),'non-R&amp;D ex_typologies'!$B$19,'non-R&amp;D ex_typologies'!$B$20)),IF(AND('Country-wise data'!FH143&gt;'non-R&amp;D ex_typologies'!$G$21,'Country-wise data'!FH143&lt;'non-R&amp;D ex_typologies'!$H$21),'non-R&amp;D ex_typologies'!$B$21,IF(AND('Country-wise data'!FH143&gt;'non-R&amp;D ex_typologies'!$G$19,'Country-wise data'!FH143&lt;'non-R&amp;D ex_typologies'!$H$19),'non-R&amp;D ex_typologies'!$B$19,'non-R&amp;D ex_typologies'!$B$20))))</f>
        <v>Balanced</v>
      </c>
    </row>
    <row r="144" spans="2:177" x14ac:dyDescent="0.35">
      <c r="B144" t="s">
        <v>343</v>
      </c>
      <c r="C144" t="s">
        <v>344</v>
      </c>
      <c r="D144" t="s">
        <v>405</v>
      </c>
      <c r="E144" t="s">
        <v>405</v>
      </c>
      <c r="F144" t="s">
        <v>372</v>
      </c>
      <c r="G144" s="55">
        <f>Assumptions!$C$13</f>
        <v>1.1000000000000001</v>
      </c>
      <c r="H144">
        <f>SUMIFS(FAOstat!M:M,FAOstat!$B:$B,'Country-wise data'!$B144)*G144</f>
        <v>3.9490000000000003</v>
      </c>
      <c r="I144">
        <f>IF(SUMIFS(FAOstat!N:N,FAOstat!$B:$B,'Country-wise data'!$B144)=0,H144*(1+Assumptions!$C$9),SUMIFS(FAOstat!N:N,FAOstat!$B:$B,'Country-wise data'!$B144)*$G144)</f>
        <v>4.5430000000000001</v>
      </c>
      <c r="J144">
        <f>IF(SUMIFS(FAOstat!O:O,FAOstat!$B:$B,'Country-wise data'!$B144)=0,I144*(1+Assumptions!$C$9),SUMIFS(FAOstat!O:O,FAOstat!$B:$B,'Country-wise data'!$B144)*$G144)</f>
        <v>8.1510000000000016</v>
      </c>
      <c r="K144">
        <f>IF(SUMIFS(FAOstat!P:P,FAOstat!$B:$B,'Country-wise data'!$B144)=0,J144*(1+Assumptions!$C$9),SUMIFS(FAOstat!P:P,FAOstat!$B:$B,'Country-wise data'!$B144)*$G144)</f>
        <v>6.0720000000000001</v>
      </c>
      <c r="L144">
        <f>IF(SUMIFS(FAOstat!Q:Q,FAOstat!$B:$B,'Country-wise data'!$B144)=0,K144*(1+Assumptions!$C$9),SUMIFS(FAOstat!Q:Q,FAOstat!$B:$B,'Country-wise data'!$B144)*$G144)</f>
        <v>8.2279999999999998</v>
      </c>
      <c r="M144">
        <f>IF(SUMIFS(FAOstat!R:R,FAOstat!$B:$B,'Country-wise data'!$B144)=0,L144*(1+Assumptions!$C$9),SUMIFS(FAOstat!R:R,FAOstat!$B:$B,'Country-wise data'!$B144)*$G144)</f>
        <v>7.8430000000000009</v>
      </c>
      <c r="N144">
        <f>IF(SUMIFS(FAOstat!S:S,FAOstat!$B:$B,'Country-wise data'!$B144)=0,M144*(1+Assumptions!$C$9),SUMIFS(FAOstat!S:S,FAOstat!$B:$B,'Country-wise data'!$B144)*$G144)</f>
        <v>6.391</v>
      </c>
      <c r="O144">
        <f>IF(SUMIFS(FAOstat!T:T,FAOstat!$B:$B,'Country-wise data'!$B144)=0,N144*(1+Assumptions!$C$9),SUMIFS(FAOstat!T:T,FAOstat!$B:$B,'Country-wise data'!$B144)*$G144)</f>
        <v>6.5188199999999998</v>
      </c>
      <c r="P144">
        <f>IF(SUMIFS(FAOstat!U:U,FAOstat!$B:$B,'Country-wise data'!$B144)=0,O144*(1+Assumptions!$C$9),SUMIFS(FAOstat!U:U,FAOstat!$B:$B,'Country-wise data'!$B144)*$G144)</f>
        <v>6.6491964000000001</v>
      </c>
      <c r="Q144">
        <f>IF(SUMIFS(FAOstat!V:V,FAOstat!$B:$B,'Country-wise data'!$B144)=0,P144*(1+Assumptions!$C$9),SUMIFS(FAOstat!V:V,FAOstat!$B:$B,'Country-wise data'!$B144)*$G144)</f>
        <v>6.7821803279999999</v>
      </c>
      <c r="R144" s="36">
        <f t="shared" si="148"/>
        <v>6.1935213471392414E-2</v>
      </c>
      <c r="S144">
        <f>SUMIFS(FAOstat!CE:CE,FAOstat!$B:$B,'Country-wise data'!$B144)</f>
        <v>145.24409399999999</v>
      </c>
      <c r="T144">
        <f>SUMIFS(FAOstat!CF:CF,FAOstat!$B:$B,'Country-wise data'!$B144)</f>
        <v>181.24679800000001</v>
      </c>
      <c r="U144">
        <f>SUMIFS(FAOstat!CG:CG,FAOstat!$B:$B,'Country-wise data'!$B144)</f>
        <v>195.54715999999999</v>
      </c>
      <c r="V144">
        <f>SUMIFS(FAOstat!CH:CH,FAOstat!$B:$B,'Country-wise data'!$B144)</f>
        <v>200.38606999999999</v>
      </c>
      <c r="W144">
        <f>SUMIFS(FAOstat!CI:CI,FAOstat!$B:$B,'Country-wise data'!$B144)</f>
        <v>205.33695</v>
      </c>
      <c r="X144">
        <f>SUMIFS(FAOstat!CJ:CJ,FAOstat!$B:$B,'Country-wise data'!$B144)</f>
        <v>164.12089900000001</v>
      </c>
      <c r="Y144">
        <f>SUMIFS(FAOstat!CK:CK,FAOstat!$B:$B,'Country-wise data'!$B144)</f>
        <v>168.332796</v>
      </c>
      <c r="Z144">
        <f>SUMIFS(FAOstat!CL:CL,FAOstat!$B:$B,'Country-wise data'!$B144)</f>
        <v>188.07126</v>
      </c>
      <c r="AA144">
        <f>SUMIFS(FAOstat!CM:CM,FAOstat!$B:$B,'Country-wise data'!$B144)</f>
        <v>189.35041000000001</v>
      </c>
      <c r="AB144">
        <f>SUMIFS(FAOstat!CN:CN,FAOstat!$B:$B,'Country-wise data'!$B144)</f>
        <v>193.13741820000001</v>
      </c>
      <c r="AC144" s="53">
        <f>IFERROR(INDEX('ASTI data (new)'!$AF$6:$AL$130,MATCH('Country-wise data'!$B144,'ASTI data (new)'!$C$6:$C$130,),MATCH('Country-wise data'!AC$3,'ASTI data (new)'!$AF$5:$AL$5,)),(INDEX(Assumptions!$G$154:$P$345,MATCH('Country-wise data'!$B144,Assumptions!$B$154:$B$344,),MATCH('Country-wise data'!AC$3,Assumptions!$G$153:$P$153,))*S144))</f>
        <v>0.51539891422014894</v>
      </c>
      <c r="AD144" s="53">
        <f>IFERROR(INDEX('ASTI data (new)'!$AF$6:$AL$130,MATCH('Country-wise data'!$B144,'ASTI data (new)'!$C$6:$C$130,),MATCH('Country-wise data'!AD$3,'ASTI data (new)'!$AF$5:$AL$5,)),(INDEX(Assumptions!$G$154:$P$345,MATCH('Country-wise data'!$B144,Assumptions!$B$154:$B$344,),MATCH('Country-wise data'!AD$3,Assumptions!$G$153:$P$153,))*T144))</f>
        <v>0.58984285255867008</v>
      </c>
      <c r="AE144" s="53">
        <f>IFERROR(INDEX('ASTI data (new)'!$AF$6:$AL$130,MATCH('Country-wise data'!$B144,'ASTI data (new)'!$C$6:$C$130,),MATCH('Country-wise data'!AE$3,'ASTI data (new)'!$AF$5:$AL$5,)),(INDEX(Assumptions!$G$154:$P$345,MATCH('Country-wise data'!$B144,Assumptions!$B$154:$B$344,),MATCH('Country-wise data'!AE$3,Assumptions!$G$153:$P$153,))*U144))</f>
        <v>0.67815583103377441</v>
      </c>
      <c r="AF144" s="53">
        <f>IFERROR(INDEX('ASTI data (new)'!$AF$6:$AL$130,MATCH('Country-wise data'!$B144,'ASTI data (new)'!$C$6:$C$130,),MATCH('Country-wise data'!AF$3,'ASTI data (new)'!$AF$5:$AL$5,)),(INDEX(Assumptions!$G$154:$P$345,MATCH('Country-wise data'!$B144,Assumptions!$B$154:$B$344,),MATCH('Country-wise data'!AF$3,Assumptions!$G$153:$P$153,))*V144))</f>
        <v>0.65672282519649683</v>
      </c>
      <c r="AG144" s="53">
        <f>IFERROR(INDEX('ASTI data (new)'!$AF$6:$AL$130,MATCH('Country-wise data'!$B144,'ASTI data (new)'!$C$6:$C$130,),MATCH('Country-wise data'!AG$3,'ASTI data (new)'!$AF$5:$AL$5,)),(INDEX(Assumptions!$G$154:$P$345,MATCH('Country-wise data'!$B144,Assumptions!$B$154:$B$344,),MATCH('Country-wise data'!AG$3,Assumptions!$G$153:$P$153,))*W144))</f>
        <v>0.68786722872642347</v>
      </c>
      <c r="AH144" s="53">
        <f>IFERROR(INDEX('ASTI data (new)'!$AF$6:$AL$130,MATCH('Country-wise data'!$B144,'ASTI data (new)'!$C$6:$C$130,),MATCH('Country-wise data'!AH$3,'ASTI data (new)'!$AF$5:$AL$5,)),(INDEX(Assumptions!$G$154:$P$345,MATCH('Country-wise data'!$B144,Assumptions!$B$154:$B$344,),MATCH('Country-wise data'!AH$3,Assumptions!$G$153:$P$153,))*X144))</f>
        <v>0.81691068358353336</v>
      </c>
      <c r="AI144" s="53">
        <f>IFERROR(INDEX('ASTI data (new)'!$AF$6:$AL$130,MATCH('Country-wise data'!$B144,'ASTI data (new)'!$C$6:$C$130,),MATCH('Country-wise data'!AI$3,'ASTI data (new)'!$AF$5:$AL$5,)),(INDEX(Assumptions!$G$154:$P$345,MATCH('Country-wise data'!$B144,Assumptions!$B$154:$B$344,),MATCH('Country-wise data'!AI$3,Assumptions!$G$153:$P$153,))*Y144))</f>
        <v>0.86981678232219228</v>
      </c>
      <c r="AJ144" s="53">
        <f t="shared" ref="AJ144:AL144" si="199">IFERROR((1+($AI144/$AF144)^(1/3)-1)*AI144,0)</f>
        <v>0.95523378278249993</v>
      </c>
      <c r="AK144" s="53">
        <f t="shared" si="199"/>
        <v>1.0490388301463838</v>
      </c>
      <c r="AL144" s="53">
        <f t="shared" si="199"/>
        <v>1.1520556401902984</v>
      </c>
      <c r="AM144" s="55" cm="1">
        <f t="array" ref="AM144">INDEX('non-R&amp;D ex_typologies'!$J$8:$J$10,MATCH('Country-wise data'!FL144,'non-R&amp;D ex_typologies'!$F$8:$F$10,),)*'Country-wise data'!AC144</f>
        <v>1.5057506395265785</v>
      </c>
      <c r="AN144" s="55" cm="1">
        <f t="array" ref="AN144">INDEX('non-R&amp;D ex_typologies'!$J$8:$J$10,MATCH('Country-wise data'!FM144,'non-R&amp;D ex_typologies'!$F$8:$F$10,),)*'Country-wise data'!AD144</f>
        <v>1.7232404414438276</v>
      </c>
      <c r="AO144" s="55" cm="1">
        <f t="array" ref="AO144">INDEX('non-R&amp;D ex_typologies'!$J$8:$J$10,MATCH('Country-wise data'!FN144,'non-R&amp;D ex_typologies'!$F$8:$F$10,),)*'Country-wise data'!AE144</f>
        <v>1.9812489861816323</v>
      </c>
      <c r="AP144" s="55" cm="1">
        <f t="array" ref="AP144">INDEX('non-R&amp;D ex_typologies'!$J$8:$J$10,MATCH('Country-wise data'!FO144,'non-R&amp;D ex_typologies'!$F$8:$F$10,),)*'Country-wise data'!AF144</f>
        <v>1.91863193101129</v>
      </c>
      <c r="AQ144" s="55" cm="1">
        <f t="array" ref="AQ144">INDEX('non-R&amp;D ex_typologies'!$J$8:$J$10,MATCH('Country-wise data'!FP144,'non-R&amp;D ex_typologies'!$F$8:$F$10,),)*'Country-wise data'!AG144</f>
        <v>2.0096210740594835</v>
      </c>
      <c r="AR144" s="55" cm="1">
        <f t="array" ref="AR144">INDEX('non-R&amp;D ex_typologies'!$J$8:$J$10,MATCH('Country-wise data'!FQ144,'non-R&amp;D ex_typologies'!$F$8:$F$10,),)*'Country-wise data'!AH144</f>
        <v>2.3866247101106368</v>
      </c>
      <c r="AS144" s="55" cm="1">
        <f t="array" ref="AS144">INDEX('non-R&amp;D ex_typologies'!$J$8:$J$10,MATCH('Country-wise data'!FR144,'non-R&amp;D ex_typologies'!$F$8:$F$10,),)*'Country-wise data'!AI144</f>
        <v>2.5411911824345661</v>
      </c>
      <c r="AT144" s="55" cm="1">
        <f t="array" ref="AT144">INDEX('non-R&amp;D ex_typologies'!$J$8:$J$10,MATCH('Country-wise data'!FS144,'non-R&amp;D ex_typologies'!$F$8:$F$10,),)*'Country-wise data'!AJ144</f>
        <v>2.7907390559766756</v>
      </c>
      <c r="AU144" s="55" cm="1">
        <f t="array" ref="AU144">INDEX('non-R&amp;D ex_typologies'!$J$8:$J$10,MATCH('Country-wise data'!FT144,'non-R&amp;D ex_typologies'!$F$8:$F$10,),)*'Country-wise data'!AK144</f>
        <v>3.0647928154276638</v>
      </c>
      <c r="AV144" s="55" cm="1">
        <f t="array" ref="AV144">INDEX('non-R&amp;D ex_typologies'!$J$8:$J$10,MATCH('Country-wise data'!FU144,'non-R&amp;D ex_typologies'!$F$8:$F$10,),)*'Country-wise data'!AL144</f>
        <v>3.365758966744302</v>
      </c>
      <c r="AW144">
        <f t="shared" si="150"/>
        <v>31.258643173677079</v>
      </c>
      <c r="AX144" s="53">
        <f>INDEX('GDP deflators'!$AB$3:$AK$155,MATCH('Country-wise data'!$B144,'GDP deflators'!$B$3:$B$155,),MATCH('Country-wise data'!AX$3,'GDP deflators'!$D$2:$M$2,))</f>
        <v>79.727775306200172</v>
      </c>
      <c r="AY144" s="53">
        <f>INDEX('GDP deflators'!$AB$3:$AK$155,MATCH('Country-wise data'!$B144,'GDP deflators'!$B$3:$B$155,),MATCH('Country-wise data'!AY$3,'GDP deflators'!$D$2:$M$2,))</f>
        <v>82.198476754807899</v>
      </c>
      <c r="AZ144" s="53">
        <f>INDEX('GDP deflators'!$AB$3:$AK$155,MATCH('Country-wise data'!$B144,'GDP deflators'!$B$3:$B$155,),MATCH('Country-wise data'!AZ$3,'GDP deflators'!$D$2:$M$2,))</f>
        <v>82.53854271394006</v>
      </c>
      <c r="BA144" s="53">
        <f>INDEX('GDP deflators'!$AB$3:$AK$155,MATCH('Country-wise data'!$B144,'GDP deflators'!$B$3:$B$155,),MATCH('Country-wise data'!BA$3,'GDP deflators'!$D$2:$M$2,))</f>
        <v>84.731690868803781</v>
      </c>
      <c r="BB144" s="53">
        <f>INDEX('GDP deflators'!$AB$3:$AK$155,MATCH('Country-wise data'!$B144,'GDP deflators'!$B$3:$B$155,),MATCH('Country-wise data'!BB$3,'GDP deflators'!$D$2:$M$2,))</f>
        <v>86.435328323634693</v>
      </c>
      <c r="BC144" s="53">
        <f>INDEX('GDP deflators'!$AB$3:$AK$155,MATCH('Country-wise data'!$B144,'GDP deflators'!$B$3:$B$155,),MATCH('Country-wise data'!BC$3,'GDP deflators'!$D$2:$M$2,))</f>
        <v>90.318869521649972</v>
      </c>
      <c r="BD144" s="53">
        <f>INDEX('GDP deflators'!$AB$3:$AK$155,MATCH('Country-wise data'!$B144,'GDP deflators'!$B$3:$B$155,),MATCH('Country-wise data'!BD$3,'GDP deflators'!$D$2:$M$2,))</f>
        <v>91.982063799040972</v>
      </c>
      <c r="BE144" s="53">
        <f>INDEX('GDP deflators'!$AB$3:$AK$155,MATCH('Country-wise data'!$B144,'GDP deflators'!$B$3:$B$155,),MATCH('Country-wise data'!BE$3,'GDP deflators'!$D$2:$M$2,))</f>
        <v>95.805677219121264</v>
      </c>
      <c r="BF144" s="53">
        <f>INDEX('GDP deflators'!$AB$3:$AK$155,MATCH('Country-wise data'!$B144,'GDP deflators'!$B$3:$B$155,),MATCH('Country-wise data'!BF$3,'GDP deflators'!$D$2:$M$2,))</f>
        <v>98.039897189036225</v>
      </c>
      <c r="BG144" s="53">
        <f>INDEX('GDP deflators'!$AB$3:$AK$155,MATCH('Country-wise data'!$B144,'GDP deflators'!$B$3:$B$155,),MATCH('Country-wise data'!BG$3,'GDP deflators'!$D$2:$M$2,))</f>
        <v>100</v>
      </c>
      <c r="BH144" cm="1">
        <f t="array" ref="BH144">H144/(INDEX($AX144:$BG144,,MATCH(BH$3,$AX$3:$BG$3,))/100)</f>
        <v>4.9531044668355362</v>
      </c>
      <c r="BI144" cm="1">
        <f t="array" ref="BI144">I144/(INDEX($AX144:$BG144,,MATCH(BI$3,$AX$3:$BG$3,))/100)</f>
        <v>5.5268664084268124</v>
      </c>
      <c r="BJ144" cm="1">
        <f t="array" ref="BJ144">J144/(INDEX($AX144:$BG144,,MATCH(BJ$3,$AX$3:$BG$3,))/100)</f>
        <v>9.8753863734298371</v>
      </c>
      <c r="BK144" cm="1">
        <f t="array" ref="BK144">K144/(INDEX($AX144:$BG144,,MATCH(BK$3,$AX$3:$BG$3,))/100)</f>
        <v>7.1661499230573815</v>
      </c>
      <c r="BL144" cm="1">
        <f t="array" ref="BL144">L144/(INDEX($AX144:$BG144,,MATCH(BL$3,$AX$3:$BG$3,))/100)</f>
        <v>9.5192557945662966</v>
      </c>
      <c r="BM144" cm="1">
        <f t="array" ref="BM144">M144/(INDEX($AX144:$BG144,,MATCH(BM$3,$AX$3:$BG$3,))/100)</f>
        <v>8.6836782186694528</v>
      </c>
      <c r="BN144" cm="1">
        <f t="array" ref="BN144">N144/(INDEX($AX144:$BG144,,MATCH(BN$3,$AX$3:$BG$3,))/100)</f>
        <v>6.9480937217964813</v>
      </c>
      <c r="BO144" cm="1">
        <f t="array" ref="BO144">O144/(INDEX($AX144:$BG144,,MATCH(BO$3,$AX$3:$BG$3,))/100)</f>
        <v>6.8042105532958423</v>
      </c>
      <c r="BP144" cm="1">
        <f t="array" ref="BP144">P144/(INDEX($AX144:$BG144,,MATCH(BP$3,$AX$3:$BG$3,))/100)</f>
        <v>6.7821331831665548</v>
      </c>
      <c r="BQ144" cm="1">
        <f t="array" ref="BQ144">Q144/(INDEX($AX144:$BG144,,MATCH(BQ$3,$AX$3:$BG$3,))/100)</f>
        <v>6.7821803279999999</v>
      </c>
      <c r="BS144" cm="1">
        <f t="array" ref="BS144">S144/(INDEX($AX144:$BG144,,MATCH(BS$3,$AX$3:$BG$3,))/100)</f>
        <v>182.17502425243867</v>
      </c>
      <c r="BT144" cm="1">
        <f t="array" ref="BT144">T144/(INDEX($AX144:$BG144,,MATCH(BT$3,$AX$3:$BG$3,))/100)</f>
        <v>220.49897413628</v>
      </c>
      <c r="BU144" cm="1">
        <f t="array" ref="BU144">U144/(INDEX($AX144:$BG144,,MATCH(BU$3,$AX$3:$BG$3,))/100)</f>
        <v>236.91617706133033</v>
      </c>
      <c r="BV144" cm="1">
        <f t="array" ref="BV144">V144/(INDEX($AX144:$BG144,,MATCH(BV$3,$AX$3:$BG$3,))/100)</f>
        <v>236.49483203430023</v>
      </c>
      <c r="BW144" cm="1">
        <f t="array" ref="BW144">W144/(INDEX($AX144:$BG144,,MATCH(BW$3,$AX$3:$BG$3,))/100)</f>
        <v>237.56136985003283</v>
      </c>
      <c r="BX144" cm="1">
        <f t="array" ref="BX144">X144/(INDEX($AX144:$BG144,,MATCH(BX$3,$AX$3:$BG$3,))/100)</f>
        <v>181.71274714710557</v>
      </c>
      <c r="BY144" cm="1">
        <f t="array" ref="BY144">Y144/(INDEX($AX144:$BG144,,MATCH(BY$3,$AX$3:$BG$3,))/100)</f>
        <v>183.00610906901079</v>
      </c>
      <c r="BZ144" cm="1">
        <f t="array" ref="BZ144">Z144/(INDEX($AX144:$BG144,,MATCH(BZ$3,$AX$3:$BG$3,))/100)</f>
        <v>196.30492206620926</v>
      </c>
      <c r="CA144" cm="1">
        <f t="array" ref="CA144">AA144/(INDEX($AX144:$BG144,,MATCH(CA$3,$AX$3:$BG$3,))/100)</f>
        <v>193.1360756477568</v>
      </c>
      <c r="CB144" cm="1">
        <f t="array" ref="CB144">AB144/(INDEX($AX144:$BG144,,MATCH(CB$3,$AX$3:$BG$3,))/100)</f>
        <v>193.13741820000001</v>
      </c>
      <c r="CC144" cm="1">
        <f t="array" ref="CC144">AC144/(INDEX($AX144:$BG144,,MATCH(CC$3,$AX$3:$BG$3,))/100)</f>
        <v>0.64644838293897311</v>
      </c>
      <c r="CD144" cm="1">
        <f t="array" ref="CD144">AD144/(INDEX($AX144:$BG144,,MATCH(CD$3,$AX$3:$BG$3,))/100)</f>
        <v>0.71758367775856546</v>
      </c>
      <c r="CE144" cm="1">
        <f t="array" ref="CE144">AE144/(INDEX($AX144:$BG144,,MATCH(CE$3,$AX$3:$BG$3,))/100)</f>
        <v>0.82162321836006891</v>
      </c>
      <c r="CF144" cm="1">
        <f t="array" ref="CF144">AF144/(INDEX($AX144:$BG144,,MATCH(CF$3,$AX$3:$BG$3,))/100)</f>
        <v>0.77506163097033953</v>
      </c>
      <c r="CG144" cm="1">
        <f t="array" ref="CG144">AG144/(INDEX($AX144:$BG144,,MATCH(CG$3,$AX$3:$BG$3,))/100)</f>
        <v>0.79581722204013949</v>
      </c>
      <c r="CH144" cm="1">
        <f t="array" ref="CH144">AH144/(INDEX($AX144:$BG144,,MATCH(CH$3,$AX$3:$BG$3,))/100)</f>
        <v>0.90447399077300783</v>
      </c>
      <c r="CI144" cm="1">
        <f t="array" ref="CI144">AI144/(INDEX($AX144:$BG144,,MATCH(CI$3,$AX$3:$BG$3,))/100)</f>
        <v>0.94563738450415291</v>
      </c>
      <c r="CJ144" cm="1">
        <f t="array" ref="CJ144">AJ144/(INDEX($AX144:$BG144,,MATCH(CJ$3,$AX$3:$BG$3,))/100)</f>
        <v>0.9970534215814203</v>
      </c>
      <c r="CK144" cm="1">
        <f t="array" ref="CK144">AK144/(INDEX($AX144:$BG144,,MATCH(CK$3,$AX$3:$BG$3,))/100)</f>
        <v>1.0700121687435811</v>
      </c>
      <c r="CL144" cm="1">
        <f t="array" ref="CL144">AL144/(INDEX($AX144:$BG144,,MATCH(CL$3,$AX$3:$BG$3,))/100)</f>
        <v>1.1520556401902984</v>
      </c>
      <c r="CM144" cm="1">
        <f t="array" ref="CM144">AM144/(INDEX($AX144:$BG144,,MATCH(CM$3,$AX$3:$BG$3,))/100)</f>
        <v>1.8886148945504078</v>
      </c>
      <c r="CN144" cm="1">
        <f t="array" ref="CN144">AN144/(INDEX($AX144:$BG144,,MATCH(CN$3,$AX$3:$BG$3,))/100)</f>
        <v>2.0964384128237912</v>
      </c>
      <c r="CO144" cm="1">
        <f t="array" ref="CO144">AO144/(INDEX($AX144:$BG144,,MATCH(CO$3,$AX$3:$BG$3,))/100)</f>
        <v>2.4003924966887213</v>
      </c>
      <c r="CP144" cm="1">
        <f t="array" ref="CP144">AP144/(INDEX($AX144:$BG144,,MATCH(CP$3,$AX$3:$BG$3,))/100)</f>
        <v>2.2643616707496692</v>
      </c>
      <c r="CQ144" cm="1">
        <f t="array" ref="CQ144">AQ144/(INDEX($AX144:$BG144,,MATCH(CQ$3,$AX$3:$BG$3,))/100)</f>
        <v>2.3249996419692858</v>
      </c>
      <c r="CR144" cm="1">
        <f t="array" ref="CR144">AR144/(INDEX($AX144:$BG144,,MATCH(CR$3,$AX$3:$BG$3,))/100)</f>
        <v>2.6424430716978238</v>
      </c>
      <c r="CS144" cm="1">
        <f t="array" ref="CS144">AS144/(INDEX($AX144:$BG144,,MATCH(CS$3,$AX$3:$BG$3,))/100)</f>
        <v>2.7627029417240161</v>
      </c>
      <c r="CT144" cm="1">
        <f t="array" ref="CT144">AT144/(INDEX($AX144:$BG144,,MATCH(CT$3,$AX$3:$BG$3,))/100)</f>
        <v>2.9129161621537905</v>
      </c>
      <c r="CU144" cm="1">
        <f t="array" ref="CU144">AU144/(INDEX($AX144:$BG144,,MATCH(CU$3,$AX$3:$BG$3,))/100)</f>
        <v>3.1260669414190274</v>
      </c>
      <c r="CV144" cm="1">
        <f t="array" ref="CV144">AV144/(INDEX($AX144:$BG144,,MATCH(CV$3,$AX$3:$BG$3,))/100)</f>
        <v>3.365758966744302</v>
      </c>
      <c r="CW144">
        <f t="shared" si="185"/>
        <v>34.610461938381377</v>
      </c>
      <c r="CX144">
        <f>IFERROR(1/INDEX('exch rates'!$BC$5:$BL$268,MATCH('Country-wise data'!$B144,'exch rates'!$A$5:$A$268,),MATCH(CX$3,'exch rates'!$BC$4:$BL$4,)),1)</f>
        <v>1.0319296223997526E-2</v>
      </c>
      <c r="CY144">
        <f>IFERROR(1/INDEX('exch rates'!$BC$5:$BL$268,MATCH('Country-wise data'!$B144,'exch rates'!$A$5:$A$268,),MATCH(CY$3,'exch rates'!$BC$4:$BL$4,)),1)</f>
        <v>1.1177034918919922E-2</v>
      </c>
      <c r="CZ144">
        <f>IFERROR(1/INDEX('exch rates'!$BC$5:$BL$268,MATCH('Country-wise data'!$B144,'exch rates'!$A$5:$A$268,),MATCH(CZ$3,'exch rates'!$BC$4:$BL$4,)),1)</f>
        <v>1.0794764539198488E-2</v>
      </c>
      <c r="DA144">
        <f>IFERROR(1/INDEX('exch rates'!$BC$5:$BL$268,MATCH('Country-wise data'!$B144,'exch rates'!$A$5:$A$268,),MATCH(DA$3,'exch rates'!$BC$4:$BL$4,)),1)</f>
        <v>1.057725361609858E-2</v>
      </c>
      <c r="DB144">
        <f>IFERROR(1/INDEX('exch rates'!$BC$5:$BL$268,MATCH('Country-wise data'!$B144,'exch rates'!$A$5:$A$268,),MATCH(DB$3,'exch rates'!$BC$4:$BL$4,)),1)</f>
        <v>1.0301667153134278E-2</v>
      </c>
      <c r="DC144">
        <f>IFERROR(1/INDEX('exch rates'!$BC$5:$BL$268,MATCH('Country-wise data'!$B144,'exch rates'!$A$5:$A$268,),MATCH(DC$3,'exch rates'!$BC$4:$BL$4,)),1)</f>
        <v>9.1752238372315009E-3</v>
      </c>
      <c r="DD144">
        <f>IFERROR(1/INDEX('exch rates'!$BC$5:$BL$268,MATCH('Country-wise data'!$B144,'exch rates'!$A$5:$A$268,),MATCH(DD$3,'exch rates'!$BC$4:$BL$4,)),1)</f>
        <v>9.2187139893984797E-3</v>
      </c>
      <c r="DE144">
        <f>IFERROR(1/INDEX('exch rates'!$BC$5:$BL$268,MATCH('Country-wise data'!$B144,'exch rates'!$A$5:$A$268,),MATCH(DE$3,'exch rates'!$BC$4:$BL$4,)),1)</f>
        <v>9.2746454380338034E-3</v>
      </c>
      <c r="DF144">
        <f>IFERROR(1/INDEX('exch rates'!$BC$5:$BL$268,MATCH('Country-wise data'!$B144,'exch rates'!$A$5:$A$268,),MATCH(DF$3,'exch rates'!$BC$4:$BL$4,)),1)</f>
        <v>9.0770185019894076E-3</v>
      </c>
      <c r="DG144">
        <f>IFERROR(1/INDEX('exch rates'!$BC$5:$BL$268,MATCH('Country-wise data'!$B144,'exch rates'!$A$5:$A$268,),MATCH(DG$3,'exch rates'!$BC$4:$BL$4,)),1)</f>
        <v>8.7524798692963264E-3</v>
      </c>
      <c r="DH144" cm="1">
        <f t="array" ref="DH144">(BH144/INDEX($CX144:$DG144,,MATCH(DH$3,$CX$3:$DG$3,)))*$DG144</f>
        <v>4.2010565638851203</v>
      </c>
      <c r="DI144" cm="1">
        <f t="array" ref="DI144">(BI144/INDEX($CX144:$DG144,,MATCH(DI$3,$CX$3:$DG$3,)))*$DG144</f>
        <v>4.3279624096155462</v>
      </c>
      <c r="DJ144" cm="1">
        <f t="array" ref="DJ144">(BJ144/INDEX($CX144:$DG144,,MATCH(DJ$3,$CX$3:$DG$3,)))*$DG144</f>
        <v>8.00704083179434</v>
      </c>
      <c r="DK144" cm="1">
        <f t="array" ref="DK144">(BK144/INDEX($CX144:$DG144,,MATCH(DK$3,$CX$3:$DG$3,)))*$DG144</f>
        <v>5.929855255286391</v>
      </c>
      <c r="DL144" cm="1">
        <f t="array" ref="DL144">(BL144/INDEX($CX144:$DG144,,MATCH(DL$3,$CX$3:$DG$3,)))*$DG144</f>
        <v>8.0877292455789274</v>
      </c>
      <c r="DM144" cm="1">
        <f t="array" ref="DM144">(BM144/INDEX($CX144:$DG144,,MATCH(DM$3,$CX$3:$DG$3,)))*$DG144</f>
        <v>8.283581975617988</v>
      </c>
      <c r="DN144" cm="1">
        <f t="array" ref="DN144">(BN144/INDEX($CX144:$DG144,,MATCH(DN$3,$CX$3:$DG$3,)))*$DG144</f>
        <v>6.5966956453951058</v>
      </c>
      <c r="DO144" cm="1">
        <f t="array" ref="DO144">(BO144/INDEX($CX144:$DG144,,MATCH(DO$3,$CX$3:$DG$3,)))*$DG144</f>
        <v>6.4211312758065588</v>
      </c>
      <c r="DP144" cm="1">
        <f t="array" ref="DP144">(BP144/INDEX($CX144:$DG144,,MATCH(DP$3,$CX$3:$DG$3,)))*$DG144</f>
        <v>6.5396456053870402</v>
      </c>
      <c r="DQ144" cm="1">
        <f t="array" ref="DQ144">(BQ144/INDEX($CX144:$DG144,,MATCH(DQ$3,$CX$3:$DG$3,)))*$DG144</f>
        <v>6.7821803279999999</v>
      </c>
      <c r="DS144" cm="1">
        <f t="array" ref="DS144">(BS144/INDEX($CX144:$DG144,,MATCH(DS$3,$CX$3:$DG$3,)))*$DG144</f>
        <v>154.51472637737334</v>
      </c>
      <c r="DT144" cm="1">
        <f t="array" ref="DT144">(BT144/INDEX($CX144:$DG144,,MATCH(DT$3,$CX$3:$DG$3,)))*$DG144</f>
        <v>172.66769284771783</v>
      </c>
      <c r="DU144" cm="1">
        <f t="array" ref="DU144">(BU144/INDEX($CX144:$DG144,,MATCH(DU$3,$CX$3:$DG$3,)))*$DG144</f>
        <v>192.09349707537976</v>
      </c>
      <c r="DV144" cm="1">
        <f t="array" ref="DV144">(BV144/INDEX($CX144:$DG144,,MATCH(DV$3,$CX$3:$DG$3,)))*$DG144</f>
        <v>195.69505768703667</v>
      </c>
      <c r="DW144" cm="1">
        <f t="array" ref="DW144">(BW144/INDEX($CX144:$DG144,,MATCH(DW$3,$CX$3:$DG$3,)))*$DG144</f>
        <v>201.83637040750827</v>
      </c>
      <c r="DX144" cm="1">
        <f t="array" ref="DX144">(BX144/INDEX($CX144:$DG144,,MATCH(DX$3,$CX$3:$DG$3,)))*$DG144</f>
        <v>173.34042085663904</v>
      </c>
      <c r="DY144" cm="1">
        <f t="array" ref="DY144">(BY144/INDEX($CX144:$DG144,,MATCH(DY$3,$CX$3:$DG$3,)))*$DG144</f>
        <v>173.75062155380732</v>
      </c>
      <c r="DZ144" cm="1">
        <f t="array" ref="DZ144">(BZ144/INDEX($CX144:$DG144,,MATCH(DZ$3,$CX$3:$DG$3,)))*$DG144</f>
        <v>185.25289080943284</v>
      </c>
      <c r="EA144" cm="1">
        <f t="array" ref="EA144">(CA144/INDEX($CX144:$DG144,,MATCH(EA$3,$CX$3:$DG$3,)))*$DG144</f>
        <v>186.23071152398722</v>
      </c>
      <c r="EB144" cm="1">
        <f t="array" ref="EB144">(CB144/INDEX($CX144:$DG144,,MATCH(EB$3,$CX$3:$DG$3,)))*$DG144</f>
        <v>193.13741820000001</v>
      </c>
      <c r="EC144" s="53" cm="1">
        <f t="array" ref="EC144">(CC144/INDEX($CX144:$DG144,,MATCH(EC$3,$CX$3:$DG$3,)))*$DG144</f>
        <v>0.5482957689551331</v>
      </c>
      <c r="ED144" cm="1">
        <f t="array" ref="ED144">(CD144/INDEX($CX144:$DG144,,MATCH(ED$3,$CX$3:$DG$3,)))*$DG144</f>
        <v>0.56192333115877824</v>
      </c>
      <c r="EE144" cm="1">
        <f t="array" ref="EE144">(CE144/INDEX($CX144:$DG144,,MATCH(EE$3,$CX$3:$DG$3,)))*$DG144</f>
        <v>0.66617855838631501</v>
      </c>
      <c r="EF144" cm="1">
        <f t="array" ref="EF144">(CF144/INDEX($CX144:$DG144,,MATCH(EF$3,$CX$3:$DG$3,)))*$DG144</f>
        <v>0.64134902771046975</v>
      </c>
      <c r="EG144" cm="1">
        <f t="array" ref="EG144">(CG144/INDEX($CX144:$DG144,,MATCH(EG$3,$CX$3:$DG$3,)))*$DG144</f>
        <v>0.67614048406004201</v>
      </c>
      <c r="EH144" cm="1">
        <f t="array" ref="EH144">(CH144/INDEX($CX144:$DG144,,MATCH(EH$3,$CX$3:$DG$3,)))*$DG144</f>
        <v>0.86280079232721207</v>
      </c>
      <c r="EI144" cm="1">
        <f t="array" ref="EI144">(CI144/INDEX($CX144:$DG144,,MATCH(EI$3,$CX$3:$DG$3,)))*$DG144</f>
        <v>0.89781201380635101</v>
      </c>
      <c r="EJ144" cm="1">
        <f t="array" ref="EJ144">(CJ144/INDEX($CX144:$DG144,,MATCH(EJ$3,$CX$3:$DG$3,)))*$DG144</f>
        <v>0.94091898814995945</v>
      </c>
      <c r="EK144" cm="1">
        <f t="array" ref="EK144">(CK144/INDEX($CX144:$DG144,,MATCH(EK$3,$CX$3:$DG$3,)))*$DG144</f>
        <v>1.0317550817790793</v>
      </c>
      <c r="EL144" cm="1">
        <f t="array" ref="EL144">(CL144/INDEX($CX144:$DG144,,MATCH(EL$3,$CX$3:$DG$3,)))*$DG144</f>
        <v>1.1520556401902984</v>
      </c>
      <c r="EM144" cm="1">
        <f t="array" ref="EM144">(CM144/INDEX($CX144:$DG144,,MATCH(EM$3,$CX$3:$DG$3,)))*$DG144</f>
        <v>1.6018596119922384</v>
      </c>
      <c r="EN144" cm="1">
        <f t="array" ref="EN144">(CN144/INDEX($CX144:$DG144,,MATCH(EN$3,$CX$3:$DG$3,)))*$DG144</f>
        <v>1.641672871075982</v>
      </c>
      <c r="EO144" cm="1">
        <f t="array" ref="EO144">(CO144/INDEX($CX144:$DG144,,MATCH(EO$3,$CX$3:$DG$3,)))*$DG144</f>
        <v>1.9462570887384942</v>
      </c>
      <c r="EP144" cm="1">
        <f t="array" ref="EP144">(CP144/INDEX($CX144:$DG144,,MATCH(EP$3,$CX$3:$DG$3,)))*$DG144</f>
        <v>1.8737170024814849</v>
      </c>
      <c r="EQ144" cm="1">
        <f t="array" ref="EQ144">(CQ144/INDEX($CX144:$DG144,,MATCH(EQ$3,$CX$3:$DG$3,)))*$DG144</f>
        <v>1.9753611002920055</v>
      </c>
      <c r="ER144" cm="1">
        <f t="array" ref="ER144">(CR144/INDEX($CX144:$DG144,,MATCH(ER$3,$CX$3:$DG$3,)))*$DG144</f>
        <v>2.5206937946241199</v>
      </c>
      <c r="ES144" cm="1">
        <f t="array" ref="ES144">(CS144/INDEX($CX144:$DG144,,MATCH(ES$3,$CX$3:$DG$3,)))*$DG144</f>
        <v>2.6229799416808861</v>
      </c>
      <c r="ET144" cm="1">
        <f t="array" ref="ET144">(CT144/INDEX($CX144:$DG144,,MATCH(ET$3,$CX$3:$DG$3,)))*$DG144</f>
        <v>2.7489180304022356</v>
      </c>
      <c r="EU144" cm="1">
        <f t="array" ref="EU144">(CU144/INDEX($CX144:$DG144,,MATCH(EU$3,$CX$3:$DG$3,)))*$DG144</f>
        <v>3.0142979182917951</v>
      </c>
      <c r="EV144" cm="1">
        <f t="array" ref="EV144">(CV144/INDEX($CX144:$DG144,,MATCH(EV$3,$CX$3:$DG$3,)))*$DG144</f>
        <v>3.365758966744302</v>
      </c>
      <c r="EW144">
        <f t="shared" si="186"/>
        <v>31.290746012847183</v>
      </c>
      <c r="EY144" s="96">
        <f t="shared" si="152"/>
        <v>3.5485016982525221E-3</v>
      </c>
      <c r="EZ144" s="96">
        <f t="shared" si="153"/>
        <v>3.2543628856752001E-3</v>
      </c>
      <c r="FA144" s="96">
        <f t="shared" si="154"/>
        <v>3.4679912049542139E-3</v>
      </c>
      <c r="FB144" s="96">
        <f t="shared" si="155"/>
        <v>3.2772878134517875E-3</v>
      </c>
      <c r="FC144" s="96">
        <f t="shared" si="156"/>
        <v>3.3499437326132654E-3</v>
      </c>
      <c r="FD144" s="96">
        <f t="shared" si="157"/>
        <v>4.9774933513100812E-3</v>
      </c>
      <c r="FE144" s="96">
        <f t="shared" si="158"/>
        <v>5.1672449040898261E-3</v>
      </c>
      <c r="FF144" s="96">
        <f t="shared" si="159"/>
        <v>5.0791055623411038E-3</v>
      </c>
      <c r="FG144" s="96">
        <f t="shared" si="160"/>
        <v>5.5401983557700442E-3</v>
      </c>
      <c r="FH144" s="96">
        <f t="shared" si="161"/>
        <v>5.9649530936429296E-3</v>
      </c>
      <c r="FJ144" s="96">
        <f t="shared" si="188"/>
        <v>206.09436494644646</v>
      </c>
      <c r="FK144" s="96" t="str">
        <f>IF(AND('Country-wise data'!FJ144&gt;'non-R&amp;D ex_typologies'!$C$17,'Country-wise data'!FJ144&lt;'non-R&amp;D ex_typologies'!$D$17),"Small",IF(AND('Country-wise data'!FJ144&gt;'non-R&amp;D ex_typologies'!$E$17,'Country-wise data'!$FJ$4&lt;'non-R&amp;D ex_typologies'!$F$17),"Medium","Large"))</f>
        <v>Small</v>
      </c>
      <c r="FL144" t="str">
        <f>IF($FK144='non-R&amp;D ex_typologies'!$C$16,IF(AND('Country-wise data'!EY144&gt;'non-R&amp;D ex_typologies'!$C$21,'Country-wise data'!EY144&lt;'non-R&amp;D ex_typologies'!$D$21),'non-R&amp;D ex_typologies'!$B$21,IF(AND('Country-wise data'!EY144&gt;'non-R&amp;D ex_typologies'!$C$19,'Country-wise data'!EY144&lt;'non-R&amp;D ex_typologies'!$D$19),'non-R&amp;D ex_typologies'!$B$19,'non-R&amp;D ex_typologies'!$B$20)),IF($FK144='non-R&amp;D ex_typologies'!$E$16,IF(AND('Country-wise data'!EY144&gt;'non-R&amp;D ex_typologies'!$E$21,'Country-wise data'!EY144&lt;'non-R&amp;D ex_typologies'!$F$21),'non-R&amp;D ex_typologies'!$B$21,IF(AND('Country-wise data'!EY144&gt;'non-R&amp;D ex_typologies'!$E$19,'Country-wise data'!EY144&lt;'non-R&amp;D ex_typologies'!$F$19),'non-R&amp;D ex_typologies'!$B$19,'non-R&amp;D ex_typologies'!$B$20)),IF(AND('Country-wise data'!EY144&gt;'non-R&amp;D ex_typologies'!$G$21,'Country-wise data'!EY144&lt;'non-R&amp;D ex_typologies'!$H$21),'non-R&amp;D ex_typologies'!$B$21,IF(AND('Country-wise data'!EY144&gt;'non-R&amp;D ex_typologies'!$G$19,'Country-wise data'!EY144&lt;'non-R&amp;D ex_typologies'!$H$19),'non-R&amp;D ex_typologies'!$B$19,'non-R&amp;D ex_typologies'!$B$20))))</f>
        <v>Program heavy</v>
      </c>
      <c r="FM144" t="str">
        <f>IF($FK144='non-R&amp;D ex_typologies'!$C$16,IF(AND('Country-wise data'!EZ144&gt;'non-R&amp;D ex_typologies'!$C$21,'Country-wise data'!EZ144&lt;'non-R&amp;D ex_typologies'!$D$21),'non-R&amp;D ex_typologies'!$B$21,IF(AND('Country-wise data'!EZ144&gt;'non-R&amp;D ex_typologies'!$C$19,'Country-wise data'!EZ144&lt;'non-R&amp;D ex_typologies'!$D$19),'non-R&amp;D ex_typologies'!$B$19,'non-R&amp;D ex_typologies'!$B$20)),IF($FK144='non-R&amp;D ex_typologies'!$E$16,IF(AND('Country-wise data'!EZ144&gt;'non-R&amp;D ex_typologies'!$E$21,'Country-wise data'!EZ144&lt;'non-R&amp;D ex_typologies'!$F$21),'non-R&amp;D ex_typologies'!$B$21,IF(AND('Country-wise data'!EZ144&gt;'non-R&amp;D ex_typologies'!$E$19,'Country-wise data'!EZ144&lt;'non-R&amp;D ex_typologies'!$F$19),'non-R&amp;D ex_typologies'!$B$19,'non-R&amp;D ex_typologies'!$B$20)),IF(AND('Country-wise data'!EZ144&gt;'non-R&amp;D ex_typologies'!$G$21,'Country-wise data'!EZ144&lt;'non-R&amp;D ex_typologies'!$H$21),'non-R&amp;D ex_typologies'!$B$21,IF(AND('Country-wise data'!EZ144&gt;'non-R&amp;D ex_typologies'!$G$19,'Country-wise data'!EZ144&lt;'non-R&amp;D ex_typologies'!$H$19),'non-R&amp;D ex_typologies'!$B$19,'non-R&amp;D ex_typologies'!$B$20))))</f>
        <v>Program heavy</v>
      </c>
      <c r="FN144" t="str">
        <f>IF($FK144='non-R&amp;D ex_typologies'!$C$16,IF(AND('Country-wise data'!FA144&gt;'non-R&amp;D ex_typologies'!$C$21,'Country-wise data'!FA144&lt;'non-R&amp;D ex_typologies'!$D$21),'non-R&amp;D ex_typologies'!$B$21,IF(AND('Country-wise data'!FA144&gt;'non-R&amp;D ex_typologies'!$C$19,'Country-wise data'!FA144&lt;'non-R&amp;D ex_typologies'!$D$19),'non-R&amp;D ex_typologies'!$B$19,'non-R&amp;D ex_typologies'!$B$20)),IF($FK144='non-R&amp;D ex_typologies'!$E$16,IF(AND('Country-wise data'!FA144&gt;'non-R&amp;D ex_typologies'!$E$21,'Country-wise data'!FA144&lt;'non-R&amp;D ex_typologies'!$F$21),'non-R&amp;D ex_typologies'!$B$21,IF(AND('Country-wise data'!FA144&gt;'non-R&amp;D ex_typologies'!$E$19,'Country-wise data'!FA144&lt;'non-R&amp;D ex_typologies'!$F$19),'non-R&amp;D ex_typologies'!$B$19,'non-R&amp;D ex_typologies'!$B$20)),IF(AND('Country-wise data'!FA144&gt;'non-R&amp;D ex_typologies'!$G$21,'Country-wise data'!FA144&lt;'non-R&amp;D ex_typologies'!$H$21),'non-R&amp;D ex_typologies'!$B$21,IF(AND('Country-wise data'!FA144&gt;'non-R&amp;D ex_typologies'!$G$19,'Country-wise data'!FA144&lt;'non-R&amp;D ex_typologies'!$H$19),'non-R&amp;D ex_typologies'!$B$19,'non-R&amp;D ex_typologies'!$B$20))))</f>
        <v>Program heavy</v>
      </c>
      <c r="FO144" t="str">
        <f>IF($FK144='non-R&amp;D ex_typologies'!$C$16,IF(AND('Country-wise data'!FB144&gt;'non-R&amp;D ex_typologies'!$C$21,'Country-wise data'!FB144&lt;'non-R&amp;D ex_typologies'!$D$21),'non-R&amp;D ex_typologies'!$B$21,IF(AND('Country-wise data'!FB144&gt;'non-R&amp;D ex_typologies'!$C$19,'Country-wise data'!FB144&lt;'non-R&amp;D ex_typologies'!$D$19),'non-R&amp;D ex_typologies'!$B$19,'non-R&amp;D ex_typologies'!$B$20)),IF($FK144='non-R&amp;D ex_typologies'!$E$16,IF(AND('Country-wise data'!FB144&gt;'non-R&amp;D ex_typologies'!$E$21,'Country-wise data'!FB144&lt;'non-R&amp;D ex_typologies'!$F$21),'non-R&amp;D ex_typologies'!$B$21,IF(AND('Country-wise data'!FB144&gt;'non-R&amp;D ex_typologies'!$E$19,'Country-wise data'!FB144&lt;'non-R&amp;D ex_typologies'!$F$19),'non-R&amp;D ex_typologies'!$B$19,'non-R&amp;D ex_typologies'!$B$20)),IF(AND('Country-wise data'!FB144&gt;'non-R&amp;D ex_typologies'!$G$21,'Country-wise data'!FB144&lt;'non-R&amp;D ex_typologies'!$H$21),'non-R&amp;D ex_typologies'!$B$21,IF(AND('Country-wise data'!FB144&gt;'non-R&amp;D ex_typologies'!$G$19,'Country-wise data'!FB144&lt;'non-R&amp;D ex_typologies'!$H$19),'non-R&amp;D ex_typologies'!$B$19,'non-R&amp;D ex_typologies'!$B$20))))</f>
        <v>Program heavy</v>
      </c>
      <c r="FP144" t="str">
        <f>IF($FK144='non-R&amp;D ex_typologies'!$C$16,IF(AND('Country-wise data'!FC144&gt;'non-R&amp;D ex_typologies'!$C$21,'Country-wise data'!FC144&lt;'non-R&amp;D ex_typologies'!$D$21),'non-R&amp;D ex_typologies'!$B$21,IF(AND('Country-wise data'!FC144&gt;'non-R&amp;D ex_typologies'!$C$19,'Country-wise data'!FC144&lt;'non-R&amp;D ex_typologies'!$D$19),'non-R&amp;D ex_typologies'!$B$19,'non-R&amp;D ex_typologies'!$B$20)),IF($FK144='non-R&amp;D ex_typologies'!$E$16,IF(AND('Country-wise data'!FC144&gt;'non-R&amp;D ex_typologies'!$E$21,'Country-wise data'!FC144&lt;'non-R&amp;D ex_typologies'!$F$21),'non-R&amp;D ex_typologies'!$B$21,IF(AND('Country-wise data'!FC144&gt;'non-R&amp;D ex_typologies'!$E$19,'Country-wise data'!FC144&lt;'non-R&amp;D ex_typologies'!$F$19),'non-R&amp;D ex_typologies'!$B$19,'non-R&amp;D ex_typologies'!$B$20)),IF(AND('Country-wise data'!FC144&gt;'non-R&amp;D ex_typologies'!$G$21,'Country-wise data'!FC144&lt;'non-R&amp;D ex_typologies'!$H$21),'non-R&amp;D ex_typologies'!$B$21,IF(AND('Country-wise data'!FC144&gt;'non-R&amp;D ex_typologies'!$G$19,'Country-wise data'!FC144&lt;'non-R&amp;D ex_typologies'!$H$19),'non-R&amp;D ex_typologies'!$B$19,'non-R&amp;D ex_typologies'!$B$20))))</f>
        <v>Program heavy</v>
      </c>
      <c r="FQ144" t="str">
        <f>IF($FK144='non-R&amp;D ex_typologies'!$C$16,IF(AND('Country-wise data'!FD144&gt;'non-R&amp;D ex_typologies'!$C$21,'Country-wise data'!FD144&lt;'non-R&amp;D ex_typologies'!$D$21),'non-R&amp;D ex_typologies'!$B$21,IF(AND('Country-wise data'!FD144&gt;'non-R&amp;D ex_typologies'!$C$19,'Country-wise data'!FD144&lt;'non-R&amp;D ex_typologies'!$D$19),'non-R&amp;D ex_typologies'!$B$19,'non-R&amp;D ex_typologies'!$B$20)),IF($FK144='non-R&amp;D ex_typologies'!$E$16,IF(AND('Country-wise data'!FD144&gt;'non-R&amp;D ex_typologies'!$E$21,'Country-wise data'!FD144&lt;'non-R&amp;D ex_typologies'!$F$21),'non-R&amp;D ex_typologies'!$B$21,IF(AND('Country-wise data'!FD144&gt;'non-R&amp;D ex_typologies'!$E$19,'Country-wise data'!FD144&lt;'non-R&amp;D ex_typologies'!$F$19),'non-R&amp;D ex_typologies'!$B$19,'non-R&amp;D ex_typologies'!$B$20)),IF(AND('Country-wise data'!FD144&gt;'non-R&amp;D ex_typologies'!$G$21,'Country-wise data'!FD144&lt;'non-R&amp;D ex_typologies'!$H$21),'non-R&amp;D ex_typologies'!$B$21,IF(AND('Country-wise data'!FD144&gt;'non-R&amp;D ex_typologies'!$G$19,'Country-wise data'!FD144&lt;'non-R&amp;D ex_typologies'!$H$19),'non-R&amp;D ex_typologies'!$B$19,'non-R&amp;D ex_typologies'!$B$20))))</f>
        <v>Program heavy</v>
      </c>
      <c r="FR144" t="str">
        <f>IF($FK144='non-R&amp;D ex_typologies'!$C$16,IF(AND('Country-wise data'!FE144&gt;'non-R&amp;D ex_typologies'!$C$21,'Country-wise data'!FE144&lt;'non-R&amp;D ex_typologies'!$D$21),'non-R&amp;D ex_typologies'!$B$21,IF(AND('Country-wise data'!FE144&gt;'non-R&amp;D ex_typologies'!$C$19,'Country-wise data'!FE144&lt;'non-R&amp;D ex_typologies'!$D$19),'non-R&amp;D ex_typologies'!$B$19,'non-R&amp;D ex_typologies'!$B$20)),IF($FK144='non-R&amp;D ex_typologies'!$E$16,IF(AND('Country-wise data'!FE144&gt;'non-R&amp;D ex_typologies'!$E$21,'Country-wise data'!FE144&lt;'non-R&amp;D ex_typologies'!$F$21),'non-R&amp;D ex_typologies'!$B$21,IF(AND('Country-wise data'!FE144&gt;'non-R&amp;D ex_typologies'!$E$19,'Country-wise data'!FE144&lt;'non-R&amp;D ex_typologies'!$F$19),'non-R&amp;D ex_typologies'!$B$19,'non-R&amp;D ex_typologies'!$B$20)),IF(AND('Country-wise data'!FE144&gt;'non-R&amp;D ex_typologies'!$G$21,'Country-wise data'!FE144&lt;'non-R&amp;D ex_typologies'!$H$21),'non-R&amp;D ex_typologies'!$B$21,IF(AND('Country-wise data'!FE144&gt;'non-R&amp;D ex_typologies'!$G$19,'Country-wise data'!FE144&lt;'non-R&amp;D ex_typologies'!$H$19),'non-R&amp;D ex_typologies'!$B$19,'non-R&amp;D ex_typologies'!$B$20))))</f>
        <v>Program heavy</v>
      </c>
      <c r="FS144" t="str">
        <f>IF($FK144='non-R&amp;D ex_typologies'!$C$16,IF(AND('Country-wise data'!FF144&gt;'non-R&amp;D ex_typologies'!$C$21,'Country-wise data'!FF144&lt;'non-R&amp;D ex_typologies'!$D$21),'non-R&amp;D ex_typologies'!$B$21,IF(AND('Country-wise data'!FF144&gt;'non-R&amp;D ex_typologies'!$C$19,'Country-wise data'!FF144&lt;'non-R&amp;D ex_typologies'!$D$19),'non-R&amp;D ex_typologies'!$B$19,'non-R&amp;D ex_typologies'!$B$20)),IF($FK144='non-R&amp;D ex_typologies'!$E$16,IF(AND('Country-wise data'!FF144&gt;'non-R&amp;D ex_typologies'!$E$21,'Country-wise data'!FF144&lt;'non-R&amp;D ex_typologies'!$F$21),'non-R&amp;D ex_typologies'!$B$21,IF(AND('Country-wise data'!FF144&gt;'non-R&amp;D ex_typologies'!$E$19,'Country-wise data'!FF144&lt;'non-R&amp;D ex_typologies'!$F$19),'non-R&amp;D ex_typologies'!$B$19,'non-R&amp;D ex_typologies'!$B$20)),IF(AND('Country-wise data'!FF144&gt;'non-R&amp;D ex_typologies'!$G$21,'Country-wise data'!FF144&lt;'non-R&amp;D ex_typologies'!$H$21),'non-R&amp;D ex_typologies'!$B$21,IF(AND('Country-wise data'!FF144&gt;'non-R&amp;D ex_typologies'!$G$19,'Country-wise data'!FF144&lt;'non-R&amp;D ex_typologies'!$H$19),'non-R&amp;D ex_typologies'!$B$19,'non-R&amp;D ex_typologies'!$B$20))))</f>
        <v>Program heavy</v>
      </c>
      <c r="FT144" t="str">
        <f>IF($FK144='non-R&amp;D ex_typologies'!$C$16,IF(AND('Country-wise data'!FG144&gt;'non-R&amp;D ex_typologies'!$C$21,'Country-wise data'!FG144&lt;'non-R&amp;D ex_typologies'!$D$21),'non-R&amp;D ex_typologies'!$B$21,IF(AND('Country-wise data'!FG144&gt;'non-R&amp;D ex_typologies'!$C$19,'Country-wise data'!FG144&lt;'non-R&amp;D ex_typologies'!$D$19),'non-R&amp;D ex_typologies'!$B$19,'non-R&amp;D ex_typologies'!$B$20)),IF($FK144='non-R&amp;D ex_typologies'!$E$16,IF(AND('Country-wise data'!FG144&gt;'non-R&amp;D ex_typologies'!$E$21,'Country-wise data'!FG144&lt;'non-R&amp;D ex_typologies'!$F$21),'non-R&amp;D ex_typologies'!$B$21,IF(AND('Country-wise data'!FG144&gt;'non-R&amp;D ex_typologies'!$E$19,'Country-wise data'!FG144&lt;'non-R&amp;D ex_typologies'!$F$19),'non-R&amp;D ex_typologies'!$B$19,'non-R&amp;D ex_typologies'!$B$20)),IF(AND('Country-wise data'!FG144&gt;'non-R&amp;D ex_typologies'!$G$21,'Country-wise data'!FG144&lt;'non-R&amp;D ex_typologies'!$H$21),'non-R&amp;D ex_typologies'!$B$21,IF(AND('Country-wise data'!FG144&gt;'non-R&amp;D ex_typologies'!$G$19,'Country-wise data'!FG144&lt;'non-R&amp;D ex_typologies'!$H$19),'non-R&amp;D ex_typologies'!$B$19,'non-R&amp;D ex_typologies'!$B$20))))</f>
        <v>Program heavy</v>
      </c>
      <c r="FU144" t="str">
        <f>IF($FK144='non-R&amp;D ex_typologies'!$C$16,IF(AND('Country-wise data'!FH144&gt;'non-R&amp;D ex_typologies'!$C$21,'Country-wise data'!FH144&lt;'non-R&amp;D ex_typologies'!$D$21),'non-R&amp;D ex_typologies'!$B$21,IF(AND('Country-wise data'!FH144&gt;'non-R&amp;D ex_typologies'!$C$19,'Country-wise data'!FH144&lt;'non-R&amp;D ex_typologies'!$D$19),'non-R&amp;D ex_typologies'!$B$19,'non-R&amp;D ex_typologies'!$B$20)),IF($FK144='non-R&amp;D ex_typologies'!$E$16,IF(AND('Country-wise data'!FH144&gt;'non-R&amp;D ex_typologies'!$E$21,'Country-wise data'!FH144&lt;'non-R&amp;D ex_typologies'!$F$21),'non-R&amp;D ex_typologies'!$B$21,IF(AND('Country-wise data'!FH144&gt;'non-R&amp;D ex_typologies'!$E$19,'Country-wise data'!FH144&lt;'non-R&amp;D ex_typologies'!$F$19),'non-R&amp;D ex_typologies'!$B$19,'non-R&amp;D ex_typologies'!$B$20)),IF(AND('Country-wise data'!FH144&gt;'non-R&amp;D ex_typologies'!$G$21,'Country-wise data'!FH144&lt;'non-R&amp;D ex_typologies'!$H$21),'non-R&amp;D ex_typologies'!$B$21,IF(AND('Country-wise data'!FH144&gt;'non-R&amp;D ex_typologies'!$G$19,'Country-wise data'!FH144&lt;'non-R&amp;D ex_typologies'!$H$19),'non-R&amp;D ex_typologies'!$B$19,'non-R&amp;D ex_typologies'!$B$20))))</f>
        <v>Program heavy</v>
      </c>
    </row>
    <row r="145" spans="2:177" x14ac:dyDescent="0.35">
      <c r="B145" t="s">
        <v>345</v>
      </c>
      <c r="C145" t="s">
        <v>346</v>
      </c>
      <c r="D145" t="s">
        <v>374</v>
      </c>
      <c r="E145" t="s">
        <v>375</v>
      </c>
      <c r="F145" t="s">
        <v>374</v>
      </c>
      <c r="G145" s="55">
        <f>Assumptions!$C$13</f>
        <v>1.1000000000000001</v>
      </c>
      <c r="H145">
        <f>SUMIFS(FAOstat!M:M,FAOstat!$B:$B,'Country-wise data'!$B145)*G145</f>
        <v>142.285</v>
      </c>
      <c r="I145">
        <f>IF(SUMIFS(FAOstat!N:N,FAOstat!$B:$B,'Country-wise data'!$B145)=0,H145*(1+Assumptions!$C$9),SUMIFS(FAOstat!N:N,FAOstat!$B:$B,'Country-wise data'!$B145)*$G145)</f>
        <v>102.322</v>
      </c>
      <c r="J145">
        <f>IF(SUMIFS(FAOstat!O:O,FAOstat!$B:$B,'Country-wise data'!$B145)=0,I145*(1+Assumptions!$C$9),SUMIFS(FAOstat!O:O,FAOstat!$B:$B,'Country-wise data'!$B145)*$G145)</f>
        <v>125.14700000000001</v>
      </c>
      <c r="K145">
        <f>IF(SUMIFS(FAOstat!P:P,FAOstat!$B:$B,'Country-wise data'!$B145)=0,J145*(1+Assumptions!$C$9),SUMIFS(FAOstat!P:P,FAOstat!$B:$B,'Country-wise data'!$B145)*$G145)</f>
        <v>127.64994</v>
      </c>
      <c r="L145">
        <f>IF(SUMIFS(FAOstat!Q:Q,FAOstat!$B:$B,'Country-wise data'!$B145)=0,K145*(1+Assumptions!$C$9),SUMIFS(FAOstat!Q:Q,FAOstat!$B:$B,'Country-wise data'!$B145)*$G145)</f>
        <v>130.2029388</v>
      </c>
      <c r="M145">
        <f>IF(SUMIFS(FAOstat!R:R,FAOstat!$B:$B,'Country-wise data'!$B145)=0,L145*(1+Assumptions!$C$9),SUMIFS(FAOstat!R:R,FAOstat!$B:$B,'Country-wise data'!$B145)*$G145)</f>
        <v>132.80699757600001</v>
      </c>
      <c r="N145">
        <f>IF(SUMIFS(FAOstat!S:S,FAOstat!$B:$B,'Country-wise data'!$B145)=0,M145*(1+Assumptions!$C$9),SUMIFS(FAOstat!S:S,FAOstat!$B:$B,'Country-wise data'!$B145)*$G145)</f>
        <v>135.46313752752002</v>
      </c>
      <c r="O145">
        <f>IF(SUMIFS(FAOstat!T:T,FAOstat!$B:$B,'Country-wise data'!$B145)=0,N145*(1+Assumptions!$C$9),SUMIFS(FAOstat!T:T,FAOstat!$B:$B,'Country-wise data'!$B145)*$G145)</f>
        <v>138.17240027807043</v>
      </c>
      <c r="P145">
        <f>IF(SUMIFS(FAOstat!U:U,FAOstat!$B:$B,'Country-wise data'!$B145)=0,O145*(1+Assumptions!$C$9),SUMIFS(FAOstat!U:U,FAOstat!$B:$B,'Country-wise data'!$B145)*$G145)</f>
        <v>140.93584828363183</v>
      </c>
      <c r="Q145">
        <f>IF(SUMIFS(FAOstat!V:V,FAOstat!$B:$B,'Country-wise data'!$B145)=0,P145*(1+Assumptions!$C$9),SUMIFS(FAOstat!V:V,FAOstat!$B:$B,'Country-wise data'!$B145)*$G145)</f>
        <v>143.75456524930448</v>
      </c>
      <c r="R145" s="36">
        <f t="shared" si="148"/>
        <v>1.1423574374140877E-3</v>
      </c>
      <c r="S145">
        <f>SUMIFS(FAOstat!CE:CE,FAOstat!$B:$B,'Country-wise data'!$B145)</f>
        <v>21168.211923999999</v>
      </c>
      <c r="T145">
        <f>SUMIFS(FAOstat!CF:CF,FAOstat!$B:$B,'Country-wise data'!$B145)</f>
        <v>15865.036253</v>
      </c>
      <c r="U145">
        <f>SUMIFS(FAOstat!CG:CG,FAOstat!$B:$B,'Country-wise data'!$B145)</f>
        <v>19126.733966</v>
      </c>
      <c r="V145">
        <f>SUMIFS(FAOstat!CH:CH,FAOstat!$B:$B,'Country-wise data'!$B145)</f>
        <v>18205.141316000001</v>
      </c>
      <c r="W145">
        <f>SUMIFS(FAOstat!CI:CI,FAOstat!$B:$B,'Country-wise data'!$B145)</f>
        <v>18271.264064999999</v>
      </c>
      <c r="X145">
        <f>SUMIFS(FAOstat!CJ:CJ,FAOstat!$B:$B,'Country-wise data'!$B145)</f>
        <v>19715.551427999999</v>
      </c>
      <c r="Y145">
        <f>SUMIFS(FAOstat!CK:CK,FAOstat!$B:$B,'Country-wise data'!$B145)</f>
        <v>15063.251697</v>
      </c>
      <c r="Z145">
        <f>SUMIFS(FAOstat!CL:CL,FAOstat!$B:$B,'Country-wise data'!$B145)</f>
        <v>13202.586144999999</v>
      </c>
      <c r="AA145">
        <f>SUMIFS(FAOstat!CM:CM,FAOstat!$B:$B,'Country-wise data'!$B145)</f>
        <v>11295.565543000001</v>
      </c>
      <c r="AB145">
        <f>SUMIFS(FAOstat!CN:CN,FAOstat!$B:$B,'Country-wise data'!$B145)</f>
        <v>11521.47685386</v>
      </c>
      <c r="AC145" s="53">
        <f>IFERROR(INDEX('ASTI data (new)'!$AF$6:$AL$130,MATCH('Country-wise data'!$B145,'ASTI data (new)'!$C$6:$C$130,),MATCH('Country-wise data'!AC$3,'ASTI data (new)'!$AF$5:$AL$5,)),(INDEX(Assumptions!$G$154:$P$345,MATCH('Country-wise data'!$B145,Assumptions!$B$154:$B$344,),MATCH('Country-wise data'!AC$3,Assumptions!$G$153:$P$153,))*S145))</f>
        <v>53.108979728895989</v>
      </c>
      <c r="AD145" s="53">
        <f>IFERROR(INDEX('ASTI data (new)'!$AF$6:$AL$130,MATCH('Country-wise data'!$B145,'ASTI data (new)'!$C$6:$C$130,),MATCH('Country-wise data'!AD$3,'ASTI data (new)'!$AF$5:$AL$5,)),(INDEX(Assumptions!$G$154:$P$345,MATCH('Country-wise data'!$B145,Assumptions!$B$154:$B$344,),MATCH('Country-wise data'!AD$3,Assumptions!$G$153:$P$153,))*T145))</f>
        <v>30.021555683716343</v>
      </c>
      <c r="AE145" s="53">
        <f>IFERROR(INDEX('ASTI data (new)'!$AF$6:$AL$130,MATCH('Country-wise data'!$B145,'ASTI data (new)'!$C$6:$C$130,),MATCH('Country-wise data'!AE$3,'ASTI data (new)'!$AF$5:$AL$5,)),(INDEX(Assumptions!$G$154:$P$345,MATCH('Country-wise data'!$B145,Assumptions!$B$154:$B$344,),MATCH('Country-wise data'!AE$3,Assumptions!$G$153:$P$153,))*U145))</f>
        <v>79.612670530423159</v>
      </c>
      <c r="AF145" s="53">
        <f>IFERROR(INDEX('ASTI data (new)'!$AF$6:$AL$130,MATCH('Country-wise data'!$B145,'ASTI data (new)'!$C$6:$C$130,),MATCH('Country-wise data'!AF$3,'ASTI data (new)'!$AF$5:$AL$5,)),(INDEX(Assumptions!$G$154:$P$345,MATCH('Country-wise data'!$B145,Assumptions!$B$154:$B$344,),MATCH('Country-wise data'!AF$3,Assumptions!$G$153:$P$153,))*V145))</f>
        <v>60.303642946493355</v>
      </c>
      <c r="AG145" s="53">
        <f>IFERROR(INDEX('ASTI data (new)'!$AF$6:$AL$130,MATCH('Country-wise data'!$B145,'ASTI data (new)'!$C$6:$C$130,),MATCH('Country-wise data'!AG$3,'ASTI data (new)'!$AF$5:$AL$5,)),(INDEX(Assumptions!$G$154:$P$345,MATCH('Country-wise data'!$B145,Assumptions!$B$154:$B$344,),MATCH('Country-wise data'!AG$3,Assumptions!$G$153:$P$153,))*W145))</f>
        <v>57.424793751409908</v>
      </c>
      <c r="AH145" s="53">
        <f>IFERROR(INDEX('ASTI data (new)'!$AF$6:$AL$130,MATCH('Country-wise data'!$B145,'ASTI data (new)'!$C$6:$C$130,),MATCH('Country-wise data'!AH$3,'ASTI data (new)'!$AF$5:$AL$5,)),(INDEX(Assumptions!$G$154:$P$345,MATCH('Country-wise data'!$B145,Assumptions!$B$154:$B$344,),MATCH('Country-wise data'!AH$3,Assumptions!$G$153:$P$153,))*X145))</f>
        <v>83.49859607281708</v>
      </c>
      <c r="AI145" s="53">
        <f>IFERROR(INDEX('ASTI data (new)'!$AF$6:$AL$130,MATCH('Country-wise data'!$B145,'ASTI data (new)'!$C$6:$C$130,),MATCH('Country-wise data'!AI$3,'ASTI data (new)'!$AF$5:$AL$5,)),(INDEX(Assumptions!$G$154:$P$345,MATCH('Country-wise data'!$B145,Assumptions!$B$154:$B$344,),MATCH('Country-wise data'!AI$3,Assumptions!$G$153:$P$153,))*Y145))</f>
        <v>86.913216267154539</v>
      </c>
      <c r="AJ145" s="53">
        <f t="shared" ref="AJ145:AL145" si="200">IFERROR((1+($AI145/$AF145)^(1/3)-1)*AI145,0)</f>
        <v>98.174774509806738</v>
      </c>
      <c r="AK145" s="53">
        <f t="shared" si="200"/>
        <v>110.89552042839097</v>
      </c>
      <c r="AL145" s="53">
        <f t="shared" si="200"/>
        <v>125.26452454296437</v>
      </c>
      <c r="AM145" s="55" cm="1">
        <f t="array" ref="AM145">INDEX('non-R&amp;D ex_typologies'!$J$8:$J$10,MATCH('Country-wise data'!FL145,'non-R&amp;D ex_typologies'!$F$8:$F$10,),)*'Country-wise data'!AC145</f>
        <v>155.15919414069836</v>
      </c>
      <c r="AN145" s="55" cm="1">
        <f t="array" ref="AN145">INDEX('non-R&amp;D ex_typologies'!$J$8:$J$10,MATCH('Country-wise data'!FM145,'non-R&amp;D ex_typologies'!$F$8:$F$10,),)*'Country-wise data'!AD145</f>
        <v>87.708715371933621</v>
      </c>
      <c r="AO145" s="55" cm="1">
        <f t="array" ref="AO145">INDEX('non-R&amp;D ex_typologies'!$J$8:$J$10,MATCH('Country-wise data'!FN145,'non-R&amp;D ex_typologies'!$F$8:$F$10,),)*'Country-wise data'!AE145</f>
        <v>100.34402366183537</v>
      </c>
      <c r="AP145" s="55" cm="1">
        <f t="array" ref="AP145">INDEX('non-R&amp;D ex_typologies'!$J$8:$J$10,MATCH('Country-wise data'!FO145,'non-R&amp;D ex_typologies'!$F$8:$F$10,),)*'Country-wise data'!AF145</f>
        <v>176.17858017775973</v>
      </c>
      <c r="AQ145" s="55" cm="1">
        <f t="array" ref="AQ145">INDEX('non-R&amp;D ex_typologies'!$J$8:$J$10,MATCH('Country-wise data'!FP145,'non-R&amp;D ex_typologies'!$F$8:$F$10,),)*'Country-wise data'!AG145</f>
        <v>167.76795125131639</v>
      </c>
      <c r="AR145" s="55" cm="1">
        <f t="array" ref="AR145">INDEX('non-R&amp;D ex_typologies'!$J$8:$J$10,MATCH('Country-wise data'!FQ145,'non-R&amp;D ex_typologies'!$F$8:$F$10,),)*'Country-wise data'!AH145</f>
        <v>105.24185464748354</v>
      </c>
      <c r="AS145" s="55" cm="1">
        <f t="array" ref="AS145">INDEX('non-R&amp;D ex_typologies'!$J$8:$J$10,MATCH('Country-wise data'!FR145,'non-R&amp;D ex_typologies'!$F$8:$F$10,),)*'Country-wise data'!AI145</f>
        <v>109.5456511071921</v>
      </c>
      <c r="AT145" s="55" cm="1">
        <f t="array" ref="AT145">INDEX('non-R&amp;D ex_typologies'!$J$8:$J$10,MATCH('Country-wise data'!FS145,'non-R&amp;D ex_typologies'!$F$8:$F$10,),)*'Country-wise data'!AJ145</f>
        <v>123.73974934860205</v>
      </c>
      <c r="AU145" s="55" cm="1">
        <f t="array" ref="AU145">INDEX('non-R&amp;D ex_typologies'!$J$8:$J$10,MATCH('Country-wise data'!FT145,'non-R&amp;D ex_typologies'!$F$8:$F$10,),)*'Country-wise data'!AK145</f>
        <v>139.7730116540391</v>
      </c>
      <c r="AV145" s="55" cm="1">
        <f t="array" ref="AV145">INDEX('non-R&amp;D ex_typologies'!$J$8:$J$10,MATCH('Country-wise data'!FU145,'non-R&amp;D ex_typologies'!$F$8:$F$10,),)*'Country-wise data'!AL145</f>
        <v>157.88374301455508</v>
      </c>
      <c r="AW145">
        <f t="shared" si="150"/>
        <v>2108.5607488374876</v>
      </c>
      <c r="AX145" s="53">
        <f>INDEX('GDP deflators'!$AB$3:$AK$155,MATCH('Country-wise data'!$B145,'GDP deflators'!$B$3:$B$155,),MATCH('Country-wise data'!AX$3,'GDP deflators'!$D$2:$M$2,))</f>
        <v>64.417919930687134</v>
      </c>
      <c r="AY145" s="53">
        <f>INDEX('GDP deflators'!$AB$3:$AK$155,MATCH('Country-wise data'!$B145,'GDP deflators'!$B$3:$B$155,),MATCH('Country-wise data'!AY$3,'GDP deflators'!$D$2:$M$2,))</f>
        <v>70.611297354558474</v>
      </c>
      <c r="AZ145" s="53">
        <f>INDEX('GDP deflators'!$AB$3:$AK$155,MATCH('Country-wise data'!$B145,'GDP deflators'!$B$3:$B$155,),MATCH('Country-wise data'!AZ$3,'GDP deflators'!$D$2:$M$2,))</f>
        <v>74.579432688118558</v>
      </c>
      <c r="BA145" s="53">
        <f>INDEX('GDP deflators'!$AB$3:$AK$155,MATCH('Country-wise data'!$B145,'GDP deflators'!$B$3:$B$155,),MATCH('Country-wise data'!BA$3,'GDP deflators'!$D$2:$M$2,))</f>
        <v>78.061611292110626</v>
      </c>
      <c r="BB145" s="53">
        <f>INDEX('GDP deflators'!$AB$3:$AK$155,MATCH('Country-wise data'!$B145,'GDP deflators'!$B$3:$B$155,),MATCH('Country-wise data'!BB$3,'GDP deflators'!$D$2:$M$2,))</f>
        <v>81.047361870938289</v>
      </c>
      <c r="BC145" s="53">
        <f>INDEX('GDP deflators'!$AB$3:$AK$155,MATCH('Country-wise data'!$B145,'GDP deflators'!$B$3:$B$155,),MATCH('Country-wise data'!BC$3,'GDP deflators'!$D$2:$M$2,))</f>
        <v>83.136391760965225</v>
      </c>
      <c r="BD145" s="53">
        <f>INDEX('GDP deflators'!$AB$3:$AK$155,MATCH('Country-wise data'!$B145,'GDP deflators'!$B$3:$B$155,),MATCH('Country-wise data'!BD$3,'GDP deflators'!$D$2:$M$2,))</f>
        <v>85.941902297955991</v>
      </c>
      <c r="BE145" s="53">
        <f>INDEX('GDP deflators'!$AB$3:$AK$155,MATCH('Country-wise data'!$B145,'GDP deflators'!$B$3:$B$155,),MATCH('Country-wise data'!BE$3,'GDP deflators'!$D$2:$M$2,))</f>
        <v>91.849269257326256</v>
      </c>
      <c r="BF145" s="53">
        <f>INDEX('GDP deflators'!$AB$3:$AK$155,MATCH('Country-wise data'!$B145,'GDP deflators'!$B$3:$B$155,),MATCH('Country-wise data'!BF$3,'GDP deflators'!$D$2:$M$2,))</f>
        <v>98.380878956076884</v>
      </c>
      <c r="BG145" s="53">
        <f>INDEX('GDP deflators'!$AB$3:$AK$155,MATCH('Country-wise data'!$B145,'GDP deflators'!$B$3:$B$155,),MATCH('Country-wise data'!BG$3,'GDP deflators'!$D$2:$M$2,))</f>
        <v>100</v>
      </c>
      <c r="BH145" cm="1">
        <f t="array" ref="BH145">H145/(INDEX($AX145:$BG145,,MATCH(BH$3,$AX$3:$BG$3,))/100)</f>
        <v>220.87797953286426</v>
      </c>
      <c r="BI145" cm="1">
        <f t="array" ref="BI145">I145/(INDEX($AX145:$BG145,,MATCH(BI$3,$AX$3:$BG$3,))/100)</f>
        <v>144.90882313946659</v>
      </c>
      <c r="BJ145" cm="1">
        <f t="array" ref="BJ145">J145/(INDEX($AX145:$BG145,,MATCH(BJ$3,$AX$3:$BG$3,))/100)</f>
        <v>167.80363632336599</v>
      </c>
      <c r="BK145" cm="1">
        <f t="array" ref="BK145">K145/(INDEX($AX145:$BG145,,MATCH(BK$3,$AX$3:$BG$3,))/100)</f>
        <v>163.52460305018207</v>
      </c>
      <c r="BL145" cm="1">
        <f t="array" ref="BL145">L145/(INDEX($AX145:$BG145,,MATCH(BL$3,$AX$3:$BG$3,))/100)</f>
        <v>160.65043425761127</v>
      </c>
      <c r="BM145" cm="1">
        <f t="array" ref="BM145">M145/(INDEX($AX145:$BG145,,MATCH(BM$3,$AX$3:$BG$3,))/100)</f>
        <v>159.74592445369572</v>
      </c>
      <c r="BN145" cm="1">
        <f t="array" ref="BN145">N145/(INDEX($AX145:$BG145,,MATCH(BN$3,$AX$3:$BG$3,))/100)</f>
        <v>157.6217583104881</v>
      </c>
      <c r="BO145" cm="1">
        <f t="array" ref="BO145">O145/(INDEX($AX145:$BG145,,MATCH(BO$3,$AX$3:$BG$3,))/100)</f>
        <v>150.43385907727213</v>
      </c>
      <c r="BP145" cm="1">
        <f t="array" ref="BP145">P145/(INDEX($AX145:$BG145,,MATCH(BP$3,$AX$3:$BG$3,))/100)</f>
        <v>143.25532540378504</v>
      </c>
      <c r="BQ145" cm="1">
        <f t="array" ref="BQ145">Q145/(INDEX($AX145:$BG145,,MATCH(BQ$3,$AX$3:$BG$3,))/100)</f>
        <v>143.75456524930448</v>
      </c>
      <c r="BS145" cm="1">
        <f t="array" ref="BS145">S145/(INDEX($AX145:$BG145,,MATCH(BS$3,$AX$3:$BG$3,))/100)</f>
        <v>32860.750466293743</v>
      </c>
      <c r="BT145" cm="1">
        <f t="array" ref="BT145">T145/(INDEX($AX145:$BG145,,MATCH(BT$3,$AX$3:$BG$3,))/100)</f>
        <v>22468.127406493255</v>
      </c>
      <c r="BU145" cm="1">
        <f t="array" ref="BU145">U145/(INDEX($AX145:$BG145,,MATCH(BU$3,$AX$3:$BG$3,))/100)</f>
        <v>25646.124241767164</v>
      </c>
      <c r="BV145" cm="1">
        <f t="array" ref="BV145">V145/(INDEX($AX145:$BG145,,MATCH(BV$3,$AX$3:$BG$3,))/100)</f>
        <v>23321.503380035818</v>
      </c>
      <c r="BW145" cm="1">
        <f t="array" ref="BW145">W145/(INDEX($AX145:$BG145,,MATCH(BW$3,$AX$3:$BG$3,))/100)</f>
        <v>22543.934365310481</v>
      </c>
      <c r="BX145" cm="1">
        <f t="array" ref="BX145">X145/(INDEX($AX145:$BG145,,MATCH(BX$3,$AX$3:$BG$3,))/100)</f>
        <v>23714.706652997877</v>
      </c>
      <c r="BY145" cm="1">
        <f t="array" ref="BY145">Y145/(INDEX($AX145:$BG145,,MATCH(BY$3,$AX$3:$BG$3,))/100)</f>
        <v>17527.249565382564</v>
      </c>
      <c r="BZ145" cm="1">
        <f t="array" ref="BZ145">Z145/(INDEX($AX145:$BG145,,MATCH(BZ$3,$AX$3:$BG$3,))/100)</f>
        <v>14374.187461428181</v>
      </c>
      <c r="CA145" cm="1">
        <f t="array" ref="CA145">AA145/(INDEX($AX145:$BG145,,MATCH(CA$3,$AX$3:$BG$3,))/100)</f>
        <v>11481.46434841573</v>
      </c>
      <c r="CB145" cm="1">
        <f t="array" ref="CB145">AB145/(INDEX($AX145:$BG145,,MATCH(CB$3,$AX$3:$BG$3,))/100)</f>
        <v>11521.47685386</v>
      </c>
      <c r="CC145" cm="1">
        <f t="array" ref="CC145">AC145/(INDEX($AX145:$BG145,,MATCH(CC$3,$AX$3:$BG$3,))/100)</f>
        <v>82.444418860529154</v>
      </c>
      <c r="CD145" cm="1">
        <f t="array" ref="CD145">AD145/(INDEX($AX145:$BG145,,MATCH(CD$3,$AX$3:$BG$3,))/100)</f>
        <v>42.516646497755126</v>
      </c>
      <c r="CE145" cm="1">
        <f t="array" ref="CE145">AE145/(INDEX($AX145:$BG145,,MATCH(CE$3,$AX$3:$BG$3,))/100)</f>
        <v>106.74882827729857</v>
      </c>
      <c r="CF145" cm="1">
        <f t="array" ref="CF145">AF145/(INDEX($AX145:$BG145,,MATCH(CF$3,$AX$3:$BG$3,))/100)</f>
        <v>77.25134281539998</v>
      </c>
      <c r="CG145" cm="1">
        <f t="array" ref="CG145">AG145/(INDEX($AX145:$BG145,,MATCH(CG$3,$AX$3:$BG$3,))/100)</f>
        <v>70.853378106069016</v>
      </c>
      <c r="CH145" cm="1">
        <f t="array" ref="CH145">AH145/(INDEX($AX145:$BG145,,MATCH(CH$3,$AX$3:$BG$3,))/100)</f>
        <v>100.43567480399351</v>
      </c>
      <c r="CI145" cm="1">
        <f t="array" ref="CI145">AI145/(INDEX($AX145:$BG145,,MATCH(CI$3,$AX$3:$BG$3,))/100)</f>
        <v>101.13019835869009</v>
      </c>
      <c r="CJ145" cm="1">
        <f t="array" ref="CJ145">AJ145/(INDEX($AX145:$BG145,,MATCH(CJ$3,$AX$3:$BG$3,))/100)</f>
        <v>106.88683241971022</v>
      </c>
      <c r="CK145" cm="1">
        <f t="array" ref="CK145">AK145/(INDEX($AX145:$BG145,,MATCH(CK$3,$AX$3:$BG$3,))/100)</f>
        <v>112.7206034395173</v>
      </c>
      <c r="CL145" cm="1">
        <f t="array" ref="CL145">AL145/(INDEX($AX145:$BG145,,MATCH(CL$3,$AX$3:$BG$3,))/100)</f>
        <v>125.26452454296437</v>
      </c>
      <c r="CM145" cm="1">
        <f t="array" ref="CM145">AM145/(INDEX($AX145:$BG145,,MATCH(CM$3,$AX$3:$BG$3,))/100)</f>
        <v>240.86340308356387</v>
      </c>
      <c r="CN145" cm="1">
        <f t="array" ref="CN145">AN145/(INDEX($AX145:$BG145,,MATCH(CN$3,$AX$3:$BG$3,))/100)</f>
        <v>124.21343136003347</v>
      </c>
      <c r="CO145" cm="1">
        <f t="array" ref="CO145">AO145/(INDEX($AX145:$BG145,,MATCH(CO$3,$AX$3:$BG$3,))/100)</f>
        <v>134.54650973474276</v>
      </c>
      <c r="CP145" cm="1">
        <f t="array" ref="CP145">AP145/(INDEX($AX145:$BG145,,MATCH(CP$3,$AX$3:$BG$3,))/100)</f>
        <v>225.69170333736807</v>
      </c>
      <c r="CQ145" cm="1">
        <f t="array" ref="CQ145">AQ145/(INDEX($AX145:$BG145,,MATCH(CQ$3,$AX$3:$BG$3,))/100)</f>
        <v>206.9998916417218</v>
      </c>
      <c r="CR145" cm="1">
        <f t="array" ref="CR145">AR145/(INDEX($AX145:$BG145,,MATCH(CR$3,$AX$3:$BG$3,))/100)</f>
        <v>126.58939414892603</v>
      </c>
      <c r="CS145" cm="1">
        <f t="array" ref="CS145">AS145/(INDEX($AX145:$BG145,,MATCH(CS$3,$AX$3:$BG$3,))/100)</f>
        <v>127.46477350175839</v>
      </c>
      <c r="CT145" cm="1">
        <f t="array" ref="CT145">AT145/(INDEX($AX145:$BG145,,MATCH(CT$3,$AX$3:$BG$3,))/100)</f>
        <v>134.72045052631933</v>
      </c>
      <c r="CU145" cm="1">
        <f t="array" ref="CU145">AU145/(INDEX($AX145:$BG145,,MATCH(CU$3,$AX$3:$BG$3,))/100)</f>
        <v>142.07335118081446</v>
      </c>
      <c r="CV145" cm="1">
        <f t="array" ref="CV145">AV145/(INDEX($AX145:$BG145,,MATCH(CV$3,$AX$3:$BG$3,))/100)</f>
        <v>157.88374301455508</v>
      </c>
      <c r="CW145">
        <f t="shared" si="185"/>
        <v>2547.2990996517306</v>
      </c>
      <c r="CX145">
        <f>IFERROR(1/INDEX('exch rates'!$BC$5:$BL$268,MATCH('Country-wise data'!$B145,'exch rates'!$A$5:$A$268,),MATCH(CX$3,'exch rates'!$BC$4:$BL$4,)),1)</f>
        <v>1</v>
      </c>
      <c r="CY145">
        <f>IFERROR(1/INDEX('exch rates'!$BC$5:$BL$268,MATCH('Country-wise data'!$B145,'exch rates'!$A$5:$A$268,),MATCH(CY$3,'exch rates'!$BC$4:$BL$4,)),1)</f>
        <v>1</v>
      </c>
      <c r="CZ145">
        <f>IFERROR(1/INDEX('exch rates'!$BC$5:$BL$268,MATCH('Country-wise data'!$B145,'exch rates'!$A$5:$A$268,),MATCH(CZ$3,'exch rates'!$BC$4:$BL$4,)),1)</f>
        <v>1</v>
      </c>
      <c r="DA145">
        <f>IFERROR(1/INDEX('exch rates'!$BC$5:$BL$268,MATCH('Country-wise data'!$B145,'exch rates'!$A$5:$A$268,),MATCH(DA$3,'exch rates'!$BC$4:$BL$4,)),1)</f>
        <v>1</v>
      </c>
      <c r="DB145">
        <f>IFERROR(1/INDEX('exch rates'!$BC$5:$BL$268,MATCH('Country-wise data'!$B145,'exch rates'!$A$5:$A$268,),MATCH(DB$3,'exch rates'!$BC$4:$BL$4,)),1)</f>
        <v>1</v>
      </c>
      <c r="DC145">
        <f>IFERROR(1/INDEX('exch rates'!$BC$5:$BL$268,MATCH('Country-wise data'!$B145,'exch rates'!$A$5:$A$268,),MATCH(DC$3,'exch rates'!$BC$4:$BL$4,)),1)</f>
        <v>1</v>
      </c>
      <c r="DD145">
        <f>IFERROR(1/INDEX('exch rates'!$BC$5:$BL$268,MATCH('Country-wise data'!$B145,'exch rates'!$A$5:$A$268,),MATCH(DD$3,'exch rates'!$BC$4:$BL$4,)),1)</f>
        <v>1</v>
      </c>
      <c r="DE145">
        <f>IFERROR(1/INDEX('exch rates'!$BC$5:$BL$268,MATCH('Country-wise data'!$B145,'exch rates'!$A$5:$A$268,),MATCH(DE$3,'exch rates'!$BC$4:$BL$4,)),1)</f>
        <v>1</v>
      </c>
      <c r="DF145">
        <f>IFERROR(1/INDEX('exch rates'!$BC$5:$BL$268,MATCH('Country-wise data'!$B145,'exch rates'!$A$5:$A$268,),MATCH(DF$3,'exch rates'!$BC$4:$BL$4,)),1)</f>
        <v>1</v>
      </c>
      <c r="DG145">
        <f>IFERROR(1/INDEX('exch rates'!$BC$5:$BL$268,MATCH('Country-wise data'!$B145,'exch rates'!$A$5:$A$268,),MATCH(DG$3,'exch rates'!$BC$4:$BL$4,)),1)</f>
        <v>1</v>
      </c>
      <c r="DH145" cm="1">
        <f t="array" ref="DH145">(BH145/INDEX($CX145:$DG145,,MATCH(DH$3,$CX$3:$DG$3,)))*$DG145</f>
        <v>220.87797953286426</v>
      </c>
      <c r="DI145" cm="1">
        <f t="array" ref="DI145">(BI145/INDEX($CX145:$DG145,,MATCH(DI$3,$CX$3:$DG$3,)))*$DG145</f>
        <v>144.90882313946659</v>
      </c>
      <c r="DJ145" cm="1">
        <f t="array" ref="DJ145">(BJ145/INDEX($CX145:$DG145,,MATCH(DJ$3,$CX$3:$DG$3,)))*$DG145</f>
        <v>167.80363632336599</v>
      </c>
      <c r="DK145" cm="1">
        <f t="array" ref="DK145">(BK145/INDEX($CX145:$DG145,,MATCH(DK$3,$CX$3:$DG$3,)))*$DG145</f>
        <v>163.52460305018207</v>
      </c>
      <c r="DL145" cm="1">
        <f t="array" ref="DL145">(BL145/INDEX($CX145:$DG145,,MATCH(DL$3,$CX$3:$DG$3,)))*$DG145</f>
        <v>160.65043425761127</v>
      </c>
      <c r="DM145" cm="1">
        <f t="array" ref="DM145">(BM145/INDEX($CX145:$DG145,,MATCH(DM$3,$CX$3:$DG$3,)))*$DG145</f>
        <v>159.74592445369572</v>
      </c>
      <c r="DN145" cm="1">
        <f t="array" ref="DN145">(BN145/INDEX($CX145:$DG145,,MATCH(DN$3,$CX$3:$DG$3,)))*$DG145</f>
        <v>157.6217583104881</v>
      </c>
      <c r="DO145" cm="1">
        <f t="array" ref="DO145">(BO145/INDEX($CX145:$DG145,,MATCH(DO$3,$CX$3:$DG$3,)))*$DG145</f>
        <v>150.43385907727213</v>
      </c>
      <c r="DP145" cm="1">
        <f t="array" ref="DP145">(BP145/INDEX($CX145:$DG145,,MATCH(DP$3,$CX$3:$DG$3,)))*$DG145</f>
        <v>143.25532540378504</v>
      </c>
      <c r="DQ145" cm="1">
        <f t="array" ref="DQ145">(BQ145/INDEX($CX145:$DG145,,MATCH(DQ$3,$CX$3:$DG$3,)))*$DG145</f>
        <v>143.75456524930448</v>
      </c>
      <c r="DS145" cm="1">
        <f t="array" ref="DS145">(BS145/INDEX($CX145:$DG145,,MATCH(DS$3,$CX$3:$DG$3,)))*$DG145</f>
        <v>32860.750466293743</v>
      </c>
      <c r="DT145" cm="1">
        <f t="array" ref="DT145">(BT145/INDEX($CX145:$DG145,,MATCH(DT$3,$CX$3:$DG$3,)))*$DG145</f>
        <v>22468.127406493255</v>
      </c>
      <c r="DU145" cm="1">
        <f t="array" ref="DU145">(BU145/INDEX($CX145:$DG145,,MATCH(DU$3,$CX$3:$DG$3,)))*$DG145</f>
        <v>25646.124241767164</v>
      </c>
      <c r="DV145" cm="1">
        <f t="array" ref="DV145">(BV145/INDEX($CX145:$DG145,,MATCH(DV$3,$CX$3:$DG$3,)))*$DG145</f>
        <v>23321.503380035818</v>
      </c>
      <c r="DW145" cm="1">
        <f t="array" ref="DW145">(BW145/INDEX($CX145:$DG145,,MATCH(DW$3,$CX$3:$DG$3,)))*$DG145</f>
        <v>22543.934365310481</v>
      </c>
      <c r="DX145" cm="1">
        <f t="array" ref="DX145">(BX145/INDEX($CX145:$DG145,,MATCH(DX$3,$CX$3:$DG$3,)))*$DG145</f>
        <v>23714.706652997877</v>
      </c>
      <c r="DY145" cm="1">
        <f t="array" ref="DY145">(BY145/INDEX($CX145:$DG145,,MATCH(DY$3,$CX$3:$DG$3,)))*$DG145</f>
        <v>17527.249565382564</v>
      </c>
      <c r="DZ145" cm="1">
        <f t="array" ref="DZ145">(BZ145/INDEX($CX145:$DG145,,MATCH(DZ$3,$CX$3:$DG$3,)))*$DG145</f>
        <v>14374.187461428181</v>
      </c>
      <c r="EA145" cm="1">
        <f t="array" ref="EA145">(CA145/INDEX($CX145:$DG145,,MATCH(EA$3,$CX$3:$DG$3,)))*$DG145</f>
        <v>11481.46434841573</v>
      </c>
      <c r="EB145" cm="1">
        <f t="array" ref="EB145">(CB145/INDEX($CX145:$DG145,,MATCH(EB$3,$CX$3:$DG$3,)))*$DG145</f>
        <v>11521.47685386</v>
      </c>
      <c r="EC145" s="53" cm="1">
        <f t="array" ref="EC145">(CC145/INDEX($CX145:$DG145,,MATCH(EC$3,$CX$3:$DG$3,)))*$DG145</f>
        <v>82.444418860529154</v>
      </c>
      <c r="ED145" cm="1">
        <f t="array" ref="ED145">(CD145/INDEX($CX145:$DG145,,MATCH(ED$3,$CX$3:$DG$3,)))*$DG145</f>
        <v>42.516646497755126</v>
      </c>
      <c r="EE145" cm="1">
        <f t="array" ref="EE145">(CE145/INDEX($CX145:$DG145,,MATCH(EE$3,$CX$3:$DG$3,)))*$DG145</f>
        <v>106.74882827729857</v>
      </c>
      <c r="EF145" cm="1">
        <f t="array" ref="EF145">(CF145/INDEX($CX145:$DG145,,MATCH(EF$3,$CX$3:$DG$3,)))*$DG145</f>
        <v>77.25134281539998</v>
      </c>
      <c r="EG145" cm="1">
        <f t="array" ref="EG145">(CG145/INDEX($CX145:$DG145,,MATCH(EG$3,$CX$3:$DG$3,)))*$DG145</f>
        <v>70.853378106069016</v>
      </c>
      <c r="EH145" cm="1">
        <f t="array" ref="EH145">(CH145/INDEX($CX145:$DG145,,MATCH(EH$3,$CX$3:$DG$3,)))*$DG145</f>
        <v>100.43567480399351</v>
      </c>
      <c r="EI145" cm="1">
        <f t="array" ref="EI145">(CI145/INDEX($CX145:$DG145,,MATCH(EI$3,$CX$3:$DG$3,)))*$DG145</f>
        <v>101.13019835869009</v>
      </c>
      <c r="EJ145" cm="1">
        <f t="array" ref="EJ145">(CJ145/INDEX($CX145:$DG145,,MATCH(EJ$3,$CX$3:$DG$3,)))*$DG145</f>
        <v>106.88683241971022</v>
      </c>
      <c r="EK145" cm="1">
        <f t="array" ref="EK145">(CK145/INDEX($CX145:$DG145,,MATCH(EK$3,$CX$3:$DG$3,)))*$DG145</f>
        <v>112.7206034395173</v>
      </c>
      <c r="EL145" cm="1">
        <f t="array" ref="EL145">(CL145/INDEX($CX145:$DG145,,MATCH(EL$3,$CX$3:$DG$3,)))*$DG145</f>
        <v>125.26452454296437</v>
      </c>
      <c r="EM145" cm="1">
        <f t="array" ref="EM145">(CM145/INDEX($CX145:$DG145,,MATCH(EM$3,$CX$3:$DG$3,)))*$DG145</f>
        <v>240.86340308356387</v>
      </c>
      <c r="EN145" cm="1">
        <f t="array" ref="EN145">(CN145/INDEX($CX145:$DG145,,MATCH(EN$3,$CX$3:$DG$3,)))*$DG145</f>
        <v>124.21343136003347</v>
      </c>
      <c r="EO145" cm="1">
        <f t="array" ref="EO145">(CO145/INDEX($CX145:$DG145,,MATCH(EO$3,$CX$3:$DG$3,)))*$DG145</f>
        <v>134.54650973474276</v>
      </c>
      <c r="EP145" cm="1">
        <f t="array" ref="EP145">(CP145/INDEX($CX145:$DG145,,MATCH(EP$3,$CX$3:$DG$3,)))*$DG145</f>
        <v>225.69170333736807</v>
      </c>
      <c r="EQ145" cm="1">
        <f t="array" ref="EQ145">(CQ145/INDEX($CX145:$DG145,,MATCH(EQ$3,$CX$3:$DG$3,)))*$DG145</f>
        <v>206.9998916417218</v>
      </c>
      <c r="ER145" cm="1">
        <f t="array" ref="ER145">(CR145/INDEX($CX145:$DG145,,MATCH(ER$3,$CX$3:$DG$3,)))*$DG145</f>
        <v>126.58939414892603</v>
      </c>
      <c r="ES145" cm="1">
        <f t="array" ref="ES145">(CS145/INDEX($CX145:$DG145,,MATCH(ES$3,$CX$3:$DG$3,)))*$DG145</f>
        <v>127.46477350175839</v>
      </c>
      <c r="ET145" cm="1">
        <f t="array" ref="ET145">(CT145/INDEX($CX145:$DG145,,MATCH(ET$3,$CX$3:$DG$3,)))*$DG145</f>
        <v>134.72045052631933</v>
      </c>
      <c r="EU145" cm="1">
        <f t="array" ref="EU145">(CU145/INDEX($CX145:$DG145,,MATCH(EU$3,$CX$3:$DG$3,)))*$DG145</f>
        <v>142.07335118081446</v>
      </c>
      <c r="EV145" cm="1">
        <f t="array" ref="EV145">(CV145/INDEX($CX145:$DG145,,MATCH(EV$3,$CX$3:$DG$3,)))*$DG145</f>
        <v>157.88374301455508</v>
      </c>
      <c r="EW145">
        <f t="shared" si="186"/>
        <v>2547.2990996517306</v>
      </c>
      <c r="EY145" s="96">
        <f t="shared" si="152"/>
        <v>2.5089024958542829E-3</v>
      </c>
      <c r="EZ145" s="96">
        <f t="shared" si="153"/>
        <v>1.8923093023528021E-3</v>
      </c>
      <c r="FA145" s="96">
        <f t="shared" si="154"/>
        <v>4.1623766332476815E-3</v>
      </c>
      <c r="FB145" s="96">
        <f t="shared" si="155"/>
        <v>3.3124512410949609E-3</v>
      </c>
      <c r="FC145" s="96">
        <f t="shared" si="156"/>
        <v>3.1429020754733376E-3</v>
      </c>
      <c r="FD145" s="96">
        <f t="shared" si="157"/>
        <v>4.2351641229893518E-3</v>
      </c>
      <c r="FE145" s="96">
        <f t="shared" si="158"/>
        <v>5.7698840871432955E-3</v>
      </c>
      <c r="FF145" s="96">
        <f t="shared" si="159"/>
        <v>7.4360260506224282E-3</v>
      </c>
      <c r="FG145" s="96">
        <f t="shared" si="160"/>
        <v>9.817615594919395E-3</v>
      </c>
      <c r="FH145" s="96">
        <f t="shared" si="161"/>
        <v>1.0872262829829617E-2</v>
      </c>
      <c r="FJ145" s="96">
        <f t="shared" si="188"/>
        <v>20545.952474198479</v>
      </c>
      <c r="FK145" s="96" t="str">
        <f>IF(AND('Country-wise data'!FJ145&gt;'non-R&amp;D ex_typologies'!$C$17,'Country-wise data'!FJ145&lt;'non-R&amp;D ex_typologies'!$D$17),"Small",IF(AND('Country-wise data'!FJ145&gt;'non-R&amp;D ex_typologies'!$E$17,'Country-wise data'!$FJ$4&lt;'non-R&amp;D ex_typologies'!$F$17),"Medium","Large"))</f>
        <v>Medium</v>
      </c>
      <c r="FL145" t="str">
        <f>IF($FK145='non-R&amp;D ex_typologies'!$C$16,IF(AND('Country-wise data'!EY145&gt;'non-R&amp;D ex_typologies'!$C$21,'Country-wise data'!EY145&lt;'non-R&amp;D ex_typologies'!$D$21),'non-R&amp;D ex_typologies'!$B$21,IF(AND('Country-wise data'!EY145&gt;'non-R&amp;D ex_typologies'!$C$19,'Country-wise data'!EY145&lt;'non-R&amp;D ex_typologies'!$D$19),'non-R&amp;D ex_typologies'!$B$19,'non-R&amp;D ex_typologies'!$B$20)),IF($FK145='non-R&amp;D ex_typologies'!$E$16,IF(AND('Country-wise data'!EY145&gt;'non-R&amp;D ex_typologies'!$E$21,'Country-wise data'!EY145&lt;'non-R&amp;D ex_typologies'!$F$21),'non-R&amp;D ex_typologies'!$B$21,IF(AND('Country-wise data'!EY145&gt;'non-R&amp;D ex_typologies'!$E$19,'Country-wise data'!EY145&lt;'non-R&amp;D ex_typologies'!$F$19),'non-R&amp;D ex_typologies'!$B$19,'non-R&amp;D ex_typologies'!$B$20)),IF(AND('Country-wise data'!EY145&gt;'non-R&amp;D ex_typologies'!$G$21,'Country-wise data'!EY145&lt;'non-R&amp;D ex_typologies'!$H$21),'non-R&amp;D ex_typologies'!$B$21,IF(AND('Country-wise data'!EY145&gt;'non-R&amp;D ex_typologies'!$G$19,'Country-wise data'!EY145&lt;'non-R&amp;D ex_typologies'!$H$19),'non-R&amp;D ex_typologies'!$B$19,'non-R&amp;D ex_typologies'!$B$20))))</f>
        <v>Program heavy</v>
      </c>
      <c r="FM145" t="str">
        <f>IF($FK145='non-R&amp;D ex_typologies'!$C$16,IF(AND('Country-wise data'!EZ145&gt;'non-R&amp;D ex_typologies'!$C$21,'Country-wise data'!EZ145&lt;'non-R&amp;D ex_typologies'!$D$21),'non-R&amp;D ex_typologies'!$B$21,IF(AND('Country-wise data'!EZ145&gt;'non-R&amp;D ex_typologies'!$C$19,'Country-wise data'!EZ145&lt;'non-R&amp;D ex_typologies'!$D$19),'non-R&amp;D ex_typologies'!$B$19,'non-R&amp;D ex_typologies'!$B$20)),IF($FK145='non-R&amp;D ex_typologies'!$E$16,IF(AND('Country-wise data'!EZ145&gt;'non-R&amp;D ex_typologies'!$E$21,'Country-wise data'!EZ145&lt;'non-R&amp;D ex_typologies'!$F$21),'non-R&amp;D ex_typologies'!$B$21,IF(AND('Country-wise data'!EZ145&gt;'non-R&amp;D ex_typologies'!$E$19,'Country-wise data'!EZ145&lt;'non-R&amp;D ex_typologies'!$F$19),'non-R&amp;D ex_typologies'!$B$19,'non-R&amp;D ex_typologies'!$B$20)),IF(AND('Country-wise data'!EZ145&gt;'non-R&amp;D ex_typologies'!$G$21,'Country-wise data'!EZ145&lt;'non-R&amp;D ex_typologies'!$H$21),'non-R&amp;D ex_typologies'!$B$21,IF(AND('Country-wise data'!EZ145&gt;'non-R&amp;D ex_typologies'!$G$19,'Country-wise data'!EZ145&lt;'non-R&amp;D ex_typologies'!$H$19),'non-R&amp;D ex_typologies'!$B$19,'non-R&amp;D ex_typologies'!$B$20))))</f>
        <v>Program heavy</v>
      </c>
      <c r="FN145" t="str">
        <f>IF($FK145='non-R&amp;D ex_typologies'!$C$16,IF(AND('Country-wise data'!FA145&gt;'non-R&amp;D ex_typologies'!$C$21,'Country-wise data'!FA145&lt;'non-R&amp;D ex_typologies'!$D$21),'non-R&amp;D ex_typologies'!$B$21,IF(AND('Country-wise data'!FA145&gt;'non-R&amp;D ex_typologies'!$C$19,'Country-wise data'!FA145&lt;'non-R&amp;D ex_typologies'!$D$19),'non-R&amp;D ex_typologies'!$B$19,'non-R&amp;D ex_typologies'!$B$20)),IF($FK145='non-R&amp;D ex_typologies'!$E$16,IF(AND('Country-wise data'!FA145&gt;'non-R&amp;D ex_typologies'!$E$21,'Country-wise data'!FA145&lt;'non-R&amp;D ex_typologies'!$F$21),'non-R&amp;D ex_typologies'!$B$21,IF(AND('Country-wise data'!FA145&gt;'non-R&amp;D ex_typologies'!$E$19,'Country-wise data'!FA145&lt;'non-R&amp;D ex_typologies'!$F$19),'non-R&amp;D ex_typologies'!$B$19,'non-R&amp;D ex_typologies'!$B$20)),IF(AND('Country-wise data'!FA145&gt;'non-R&amp;D ex_typologies'!$G$21,'Country-wise data'!FA145&lt;'non-R&amp;D ex_typologies'!$H$21),'non-R&amp;D ex_typologies'!$B$21,IF(AND('Country-wise data'!FA145&gt;'non-R&amp;D ex_typologies'!$G$19,'Country-wise data'!FA145&lt;'non-R&amp;D ex_typologies'!$H$19),'non-R&amp;D ex_typologies'!$B$19,'non-R&amp;D ex_typologies'!$B$20))))</f>
        <v>Balanced</v>
      </c>
      <c r="FO145" t="str">
        <f>IF($FK145='non-R&amp;D ex_typologies'!$C$16,IF(AND('Country-wise data'!FB145&gt;'non-R&amp;D ex_typologies'!$C$21,'Country-wise data'!FB145&lt;'non-R&amp;D ex_typologies'!$D$21),'non-R&amp;D ex_typologies'!$B$21,IF(AND('Country-wise data'!FB145&gt;'non-R&amp;D ex_typologies'!$C$19,'Country-wise data'!FB145&lt;'non-R&amp;D ex_typologies'!$D$19),'non-R&amp;D ex_typologies'!$B$19,'non-R&amp;D ex_typologies'!$B$20)),IF($FK145='non-R&amp;D ex_typologies'!$E$16,IF(AND('Country-wise data'!FB145&gt;'non-R&amp;D ex_typologies'!$E$21,'Country-wise data'!FB145&lt;'non-R&amp;D ex_typologies'!$F$21),'non-R&amp;D ex_typologies'!$B$21,IF(AND('Country-wise data'!FB145&gt;'non-R&amp;D ex_typologies'!$E$19,'Country-wise data'!FB145&lt;'non-R&amp;D ex_typologies'!$F$19),'non-R&amp;D ex_typologies'!$B$19,'non-R&amp;D ex_typologies'!$B$20)),IF(AND('Country-wise data'!FB145&gt;'non-R&amp;D ex_typologies'!$G$21,'Country-wise data'!FB145&lt;'non-R&amp;D ex_typologies'!$H$21),'non-R&amp;D ex_typologies'!$B$21,IF(AND('Country-wise data'!FB145&gt;'non-R&amp;D ex_typologies'!$G$19,'Country-wise data'!FB145&lt;'non-R&amp;D ex_typologies'!$H$19),'non-R&amp;D ex_typologies'!$B$19,'non-R&amp;D ex_typologies'!$B$20))))</f>
        <v>Program heavy</v>
      </c>
      <c r="FP145" t="str">
        <f>IF($FK145='non-R&amp;D ex_typologies'!$C$16,IF(AND('Country-wise data'!FC145&gt;'non-R&amp;D ex_typologies'!$C$21,'Country-wise data'!FC145&lt;'non-R&amp;D ex_typologies'!$D$21),'non-R&amp;D ex_typologies'!$B$21,IF(AND('Country-wise data'!FC145&gt;'non-R&amp;D ex_typologies'!$C$19,'Country-wise data'!FC145&lt;'non-R&amp;D ex_typologies'!$D$19),'non-R&amp;D ex_typologies'!$B$19,'non-R&amp;D ex_typologies'!$B$20)),IF($FK145='non-R&amp;D ex_typologies'!$E$16,IF(AND('Country-wise data'!FC145&gt;'non-R&amp;D ex_typologies'!$E$21,'Country-wise data'!FC145&lt;'non-R&amp;D ex_typologies'!$F$21),'non-R&amp;D ex_typologies'!$B$21,IF(AND('Country-wise data'!FC145&gt;'non-R&amp;D ex_typologies'!$E$19,'Country-wise data'!FC145&lt;'non-R&amp;D ex_typologies'!$F$19),'non-R&amp;D ex_typologies'!$B$19,'non-R&amp;D ex_typologies'!$B$20)),IF(AND('Country-wise data'!FC145&gt;'non-R&amp;D ex_typologies'!$G$21,'Country-wise data'!FC145&lt;'non-R&amp;D ex_typologies'!$H$21),'non-R&amp;D ex_typologies'!$B$21,IF(AND('Country-wise data'!FC145&gt;'non-R&amp;D ex_typologies'!$G$19,'Country-wise data'!FC145&lt;'non-R&amp;D ex_typologies'!$H$19),'non-R&amp;D ex_typologies'!$B$19,'non-R&amp;D ex_typologies'!$B$20))))</f>
        <v>Program heavy</v>
      </c>
      <c r="FQ145" t="str">
        <f>IF($FK145='non-R&amp;D ex_typologies'!$C$16,IF(AND('Country-wise data'!FD145&gt;'non-R&amp;D ex_typologies'!$C$21,'Country-wise data'!FD145&lt;'non-R&amp;D ex_typologies'!$D$21),'non-R&amp;D ex_typologies'!$B$21,IF(AND('Country-wise data'!FD145&gt;'non-R&amp;D ex_typologies'!$C$19,'Country-wise data'!FD145&lt;'non-R&amp;D ex_typologies'!$D$19),'non-R&amp;D ex_typologies'!$B$19,'non-R&amp;D ex_typologies'!$B$20)),IF($FK145='non-R&amp;D ex_typologies'!$E$16,IF(AND('Country-wise data'!FD145&gt;'non-R&amp;D ex_typologies'!$E$21,'Country-wise data'!FD145&lt;'non-R&amp;D ex_typologies'!$F$21),'non-R&amp;D ex_typologies'!$B$21,IF(AND('Country-wise data'!FD145&gt;'non-R&amp;D ex_typologies'!$E$19,'Country-wise data'!FD145&lt;'non-R&amp;D ex_typologies'!$F$19),'non-R&amp;D ex_typologies'!$B$19,'non-R&amp;D ex_typologies'!$B$20)),IF(AND('Country-wise data'!FD145&gt;'non-R&amp;D ex_typologies'!$G$21,'Country-wise data'!FD145&lt;'non-R&amp;D ex_typologies'!$H$21),'non-R&amp;D ex_typologies'!$B$21,IF(AND('Country-wise data'!FD145&gt;'non-R&amp;D ex_typologies'!$G$19,'Country-wise data'!FD145&lt;'non-R&amp;D ex_typologies'!$H$19),'non-R&amp;D ex_typologies'!$B$19,'non-R&amp;D ex_typologies'!$B$20))))</f>
        <v>Balanced</v>
      </c>
      <c r="FR145" t="str">
        <f>IF($FK145='non-R&amp;D ex_typologies'!$C$16,IF(AND('Country-wise data'!FE145&gt;'non-R&amp;D ex_typologies'!$C$21,'Country-wise data'!FE145&lt;'non-R&amp;D ex_typologies'!$D$21),'non-R&amp;D ex_typologies'!$B$21,IF(AND('Country-wise data'!FE145&gt;'non-R&amp;D ex_typologies'!$C$19,'Country-wise data'!FE145&lt;'non-R&amp;D ex_typologies'!$D$19),'non-R&amp;D ex_typologies'!$B$19,'non-R&amp;D ex_typologies'!$B$20)),IF($FK145='non-R&amp;D ex_typologies'!$E$16,IF(AND('Country-wise data'!FE145&gt;'non-R&amp;D ex_typologies'!$E$21,'Country-wise data'!FE145&lt;'non-R&amp;D ex_typologies'!$F$21),'non-R&amp;D ex_typologies'!$B$21,IF(AND('Country-wise data'!FE145&gt;'non-R&amp;D ex_typologies'!$E$19,'Country-wise data'!FE145&lt;'non-R&amp;D ex_typologies'!$F$19),'non-R&amp;D ex_typologies'!$B$19,'non-R&amp;D ex_typologies'!$B$20)),IF(AND('Country-wise data'!FE145&gt;'non-R&amp;D ex_typologies'!$G$21,'Country-wise data'!FE145&lt;'non-R&amp;D ex_typologies'!$H$21),'non-R&amp;D ex_typologies'!$B$21,IF(AND('Country-wise data'!FE145&gt;'non-R&amp;D ex_typologies'!$G$19,'Country-wise data'!FE145&lt;'non-R&amp;D ex_typologies'!$H$19),'non-R&amp;D ex_typologies'!$B$19,'non-R&amp;D ex_typologies'!$B$20))))</f>
        <v>Balanced</v>
      </c>
      <c r="FS145" t="str">
        <f>IF($FK145='non-R&amp;D ex_typologies'!$C$16,IF(AND('Country-wise data'!FF145&gt;'non-R&amp;D ex_typologies'!$C$21,'Country-wise data'!FF145&lt;'non-R&amp;D ex_typologies'!$D$21),'non-R&amp;D ex_typologies'!$B$21,IF(AND('Country-wise data'!FF145&gt;'non-R&amp;D ex_typologies'!$C$19,'Country-wise data'!FF145&lt;'non-R&amp;D ex_typologies'!$D$19),'non-R&amp;D ex_typologies'!$B$19,'non-R&amp;D ex_typologies'!$B$20)),IF($FK145='non-R&amp;D ex_typologies'!$E$16,IF(AND('Country-wise data'!FF145&gt;'non-R&amp;D ex_typologies'!$E$21,'Country-wise data'!FF145&lt;'non-R&amp;D ex_typologies'!$F$21),'non-R&amp;D ex_typologies'!$B$21,IF(AND('Country-wise data'!FF145&gt;'non-R&amp;D ex_typologies'!$E$19,'Country-wise data'!FF145&lt;'non-R&amp;D ex_typologies'!$F$19),'non-R&amp;D ex_typologies'!$B$19,'non-R&amp;D ex_typologies'!$B$20)),IF(AND('Country-wise data'!FF145&gt;'non-R&amp;D ex_typologies'!$G$21,'Country-wise data'!FF145&lt;'non-R&amp;D ex_typologies'!$H$21),'non-R&amp;D ex_typologies'!$B$21,IF(AND('Country-wise data'!FF145&gt;'non-R&amp;D ex_typologies'!$G$19,'Country-wise data'!FF145&lt;'non-R&amp;D ex_typologies'!$H$19),'non-R&amp;D ex_typologies'!$B$19,'non-R&amp;D ex_typologies'!$B$20))))</f>
        <v>Balanced</v>
      </c>
      <c r="FT145" t="str">
        <f>IF($FK145='non-R&amp;D ex_typologies'!$C$16,IF(AND('Country-wise data'!FG145&gt;'non-R&amp;D ex_typologies'!$C$21,'Country-wise data'!FG145&lt;'non-R&amp;D ex_typologies'!$D$21),'non-R&amp;D ex_typologies'!$B$21,IF(AND('Country-wise data'!FG145&gt;'non-R&amp;D ex_typologies'!$C$19,'Country-wise data'!FG145&lt;'non-R&amp;D ex_typologies'!$D$19),'non-R&amp;D ex_typologies'!$B$19,'non-R&amp;D ex_typologies'!$B$20)),IF($FK145='non-R&amp;D ex_typologies'!$E$16,IF(AND('Country-wise data'!FG145&gt;'non-R&amp;D ex_typologies'!$E$21,'Country-wise data'!FG145&lt;'non-R&amp;D ex_typologies'!$F$21),'non-R&amp;D ex_typologies'!$B$21,IF(AND('Country-wise data'!FG145&gt;'non-R&amp;D ex_typologies'!$E$19,'Country-wise data'!FG145&lt;'non-R&amp;D ex_typologies'!$F$19),'non-R&amp;D ex_typologies'!$B$19,'non-R&amp;D ex_typologies'!$B$20)),IF(AND('Country-wise data'!FG145&gt;'non-R&amp;D ex_typologies'!$G$21,'Country-wise data'!FG145&lt;'non-R&amp;D ex_typologies'!$H$21),'non-R&amp;D ex_typologies'!$B$21,IF(AND('Country-wise data'!FG145&gt;'non-R&amp;D ex_typologies'!$G$19,'Country-wise data'!FG145&lt;'non-R&amp;D ex_typologies'!$H$19),'non-R&amp;D ex_typologies'!$B$19,'non-R&amp;D ex_typologies'!$B$20))))</f>
        <v>Balanced</v>
      </c>
      <c r="FU145" t="str">
        <f>IF($FK145='non-R&amp;D ex_typologies'!$C$16,IF(AND('Country-wise data'!FH145&gt;'non-R&amp;D ex_typologies'!$C$21,'Country-wise data'!FH145&lt;'non-R&amp;D ex_typologies'!$D$21),'non-R&amp;D ex_typologies'!$B$21,IF(AND('Country-wise data'!FH145&gt;'non-R&amp;D ex_typologies'!$C$19,'Country-wise data'!FH145&lt;'non-R&amp;D ex_typologies'!$D$19),'non-R&amp;D ex_typologies'!$B$19,'non-R&amp;D ex_typologies'!$B$20)),IF($FK145='non-R&amp;D ex_typologies'!$E$16,IF(AND('Country-wise data'!FH145&gt;'non-R&amp;D ex_typologies'!$E$21,'Country-wise data'!FH145&lt;'non-R&amp;D ex_typologies'!$F$21),'non-R&amp;D ex_typologies'!$B$21,IF(AND('Country-wise data'!FH145&gt;'non-R&amp;D ex_typologies'!$E$19,'Country-wise data'!FH145&lt;'non-R&amp;D ex_typologies'!$F$19),'non-R&amp;D ex_typologies'!$B$19,'non-R&amp;D ex_typologies'!$B$20)),IF(AND('Country-wise data'!FH145&gt;'non-R&amp;D ex_typologies'!$G$21,'Country-wise data'!FH145&lt;'non-R&amp;D ex_typologies'!$H$21),'non-R&amp;D ex_typologies'!$B$21,IF(AND('Country-wise data'!FH145&gt;'non-R&amp;D ex_typologies'!$G$19,'Country-wise data'!FH145&lt;'non-R&amp;D ex_typologies'!$H$19),'non-R&amp;D ex_typologies'!$B$19,'non-R&amp;D ex_typologies'!$B$20))))</f>
        <v>Balanced</v>
      </c>
    </row>
    <row r="146" spans="2:177" x14ac:dyDescent="0.35">
      <c r="B146" t="s">
        <v>347</v>
      </c>
      <c r="C146" t="s">
        <v>348</v>
      </c>
      <c r="D146" t="s">
        <v>388</v>
      </c>
      <c r="E146" t="s">
        <v>388</v>
      </c>
      <c r="F146" t="s">
        <v>367</v>
      </c>
      <c r="G146" s="55">
        <f>Assumptions!$C$13</f>
        <v>1.1000000000000001</v>
      </c>
      <c r="H146">
        <f>SUMIFS(FAOstat!M:M,FAOstat!$B:$B,'Country-wise data'!$B146)*G146</f>
        <v>2051.4120000000003</v>
      </c>
      <c r="I146">
        <f>IF(SUMIFS(FAOstat!N:N,FAOstat!$B:$B,'Country-wise data'!$B146)=0,H146*(1+Assumptions!$C$9),SUMIFS(FAOstat!N:N,FAOstat!$B:$B,'Country-wise data'!$B146)*$G146)</f>
        <v>2618.3850000000002</v>
      </c>
      <c r="J146">
        <f>IF(SUMIFS(FAOstat!O:O,FAOstat!$B:$B,'Country-wise data'!$B146)=0,I146*(1+Assumptions!$C$9),SUMIFS(FAOstat!O:O,FAOstat!$B:$B,'Country-wise data'!$B146)*$G146)</f>
        <v>2972.6400000000003</v>
      </c>
      <c r="K146">
        <f>IF(SUMIFS(FAOstat!P:P,FAOstat!$B:$B,'Country-wise data'!$B146)=0,J146*(1+Assumptions!$C$9),SUMIFS(FAOstat!P:P,FAOstat!$B:$B,'Country-wise data'!$B146)*$G146)</f>
        <v>3437.5440000000003</v>
      </c>
      <c r="L146">
        <f>IF(SUMIFS(FAOstat!Q:Q,FAOstat!$B:$B,'Country-wise data'!$B146)=0,K146*(1+Assumptions!$C$9),SUMIFS(FAOstat!Q:Q,FAOstat!$B:$B,'Country-wise data'!$B146)*$G146)</f>
        <v>3367.1440000000002</v>
      </c>
      <c r="M146">
        <f>IF(SUMIFS(FAOstat!R:R,FAOstat!$B:$B,'Country-wise data'!$B146)=0,L146*(1+Assumptions!$C$9),SUMIFS(FAOstat!R:R,FAOstat!$B:$B,'Country-wise data'!$B146)*$G146)</f>
        <v>3434.4868800000004</v>
      </c>
      <c r="N146">
        <f>IF(SUMIFS(FAOstat!S:S,FAOstat!$B:$B,'Country-wise data'!$B146)=0,M146*(1+Assumptions!$C$9),SUMIFS(FAOstat!S:S,FAOstat!$B:$B,'Country-wise data'!$B146)*$G146)</f>
        <v>3503.1766176000006</v>
      </c>
      <c r="O146">
        <f>IF(SUMIFS(FAOstat!T:T,FAOstat!$B:$B,'Country-wise data'!$B146)=0,N146*(1+Assumptions!$C$9),SUMIFS(FAOstat!T:T,FAOstat!$B:$B,'Country-wise data'!$B146)*$G146)</f>
        <v>3573.2401499520006</v>
      </c>
      <c r="P146">
        <f>IF(SUMIFS(FAOstat!U:U,FAOstat!$B:$B,'Country-wise data'!$B146)=0,O146*(1+Assumptions!$C$9),SUMIFS(FAOstat!U:U,FAOstat!$B:$B,'Country-wise data'!$B146)*$G146)</f>
        <v>3644.7049529510405</v>
      </c>
      <c r="Q146">
        <f>IF(SUMIFS(FAOstat!V:V,FAOstat!$B:$B,'Country-wise data'!$B146)=0,P146*(1+Assumptions!$C$9),SUMIFS(FAOstat!V:V,FAOstat!$B:$B,'Country-wise data'!$B146)*$G146)</f>
        <v>3717.5990520100613</v>
      </c>
      <c r="R146" s="36">
        <f t="shared" si="148"/>
        <v>6.8291964933200777E-2</v>
      </c>
      <c r="S146">
        <f>SUMIFS(FAOstat!CE:CE,FAOstat!$B:$B,'Country-wise data'!$B146)</f>
        <v>21306.503669999998</v>
      </c>
      <c r="T146">
        <f>SUMIFS(FAOstat!CF:CF,FAOstat!$B:$B,'Country-wise data'!$B146)</f>
        <v>26522.025368999999</v>
      </c>
      <c r="U146">
        <f>SUMIFS(FAOstat!CG:CG,FAOstat!$B:$B,'Country-wise data'!$B146)</f>
        <v>29950.767510999998</v>
      </c>
      <c r="V146">
        <f>SUMIFS(FAOstat!CH:CH,FAOstat!$B:$B,'Country-wise data'!$B146)</f>
        <v>30757.624239000001</v>
      </c>
      <c r="W146">
        <f>SUMIFS(FAOstat!CI:CI,FAOstat!$B:$B,'Country-wise data'!$B146)</f>
        <v>32956.743900000001</v>
      </c>
      <c r="X146">
        <f>SUMIFS(FAOstat!CJ:CJ,FAOstat!$B:$B,'Country-wise data'!$B146)</f>
        <v>32835.950171999997</v>
      </c>
      <c r="Y146">
        <f>SUMIFS(FAOstat!CK:CK,FAOstat!$B:$B,'Country-wise data'!$B146)</f>
        <v>33500.335720000003</v>
      </c>
      <c r="Z146">
        <f>SUMIFS(FAOstat!CL:CL,FAOstat!$B:$B,'Country-wise data'!$B146)</f>
        <v>34338.774273000003</v>
      </c>
      <c r="AA146">
        <f>SUMIFS(FAOstat!CM:CM,FAOstat!$B:$B,'Country-wise data'!$B146)</f>
        <v>35689.683015000002</v>
      </c>
      <c r="AB146">
        <f>SUMIFS(FAOstat!CN:CN,FAOstat!$B:$B,'Country-wise data'!$B146)</f>
        <v>36403.4766753</v>
      </c>
      <c r="AC146" s="53">
        <f>IFERROR(INDEX('ASTI data (new)'!$AF$6:$AL$130,MATCH('Country-wise data'!$B146,'ASTI data (new)'!$C$6:$C$130,),MATCH('Country-wise data'!AC$3,'ASTI data (new)'!$AF$5:$AL$5,)),(INDEX(Assumptions!$G$154:$P$345,MATCH('Country-wise data'!$B146,Assumptions!$B$154:$B$344,),MATCH('Country-wise data'!AC$3,Assumptions!$G$153:$P$153,))*S146))</f>
        <v>47.580688131759551</v>
      </c>
      <c r="AD146" s="53">
        <f>IFERROR(INDEX('ASTI data (new)'!$AF$6:$AL$130,MATCH('Country-wise data'!$B146,'ASTI data (new)'!$C$6:$C$130,),MATCH('Country-wise data'!AD$3,'ASTI data (new)'!$AF$5:$AL$5,)),(INDEX(Assumptions!$G$154:$P$345,MATCH('Country-wise data'!$B146,Assumptions!$B$154:$B$344,),MATCH('Country-wise data'!AD$3,Assumptions!$G$153:$P$153,))*T146))</f>
        <v>49.079225310479373</v>
      </c>
      <c r="AE146" s="53">
        <f>IFERROR(INDEX('ASTI data (new)'!$AF$6:$AL$130,MATCH('Country-wise data'!$B146,'ASTI data (new)'!$C$6:$C$130,),MATCH('Country-wise data'!AE$3,'ASTI data (new)'!$AF$5:$AL$5,)),(INDEX(Assumptions!$G$154:$P$345,MATCH('Country-wise data'!$B146,Assumptions!$B$154:$B$344,),MATCH('Country-wise data'!AE$3,Assumptions!$G$153:$P$153,))*U146))</f>
        <v>51.671270144672356</v>
      </c>
      <c r="AF146" s="53">
        <f>IFERROR(INDEX('ASTI data (new)'!$AF$6:$AL$130,MATCH('Country-wise data'!$B146,'ASTI data (new)'!$C$6:$C$130,),MATCH('Country-wise data'!AF$3,'ASTI data (new)'!$AF$5:$AL$5,)),(INDEX(Assumptions!$G$154:$P$345,MATCH('Country-wise data'!$B146,Assumptions!$B$154:$B$344,),MATCH('Country-wise data'!AF$3,Assumptions!$G$153:$P$153,))*V146))</f>
        <v>56.391855457642635</v>
      </c>
      <c r="AG146" s="53">
        <f>IFERROR(INDEX('ASTI data (new)'!$AF$6:$AL$130,MATCH('Country-wise data'!$B146,'ASTI data (new)'!$C$6:$C$130,),MATCH('Country-wise data'!AG$3,'ASTI data (new)'!$AF$5:$AL$5,)),(INDEX(Assumptions!$G$154:$P$345,MATCH('Country-wise data'!$B146,Assumptions!$B$154:$B$344,),MATCH('Country-wise data'!AG$3,Assumptions!$G$153:$P$153,))*W146))</f>
        <v>56.263118697848888</v>
      </c>
      <c r="AH146" s="53">
        <f>IFERROR(INDEX('ASTI data (new)'!$AF$6:$AL$130,MATCH('Country-wise data'!$B146,'ASTI data (new)'!$C$6:$C$130,),MATCH('Country-wise data'!AH$3,'ASTI data (new)'!$AF$5:$AL$5,)),(INDEX(Assumptions!$G$154:$P$345,MATCH('Country-wise data'!$B146,Assumptions!$B$154:$B$344,),MATCH('Country-wise data'!AH$3,Assumptions!$G$153:$P$153,))*X146))</f>
        <v>56.142679449490075</v>
      </c>
      <c r="AI146" s="53">
        <f>IFERROR(INDEX('ASTI data (new)'!$AF$6:$AL$130,MATCH('Country-wise data'!$B146,'ASTI data (new)'!$C$6:$C$130,),MATCH('Country-wise data'!AI$3,'ASTI data (new)'!$AF$5:$AL$5,)),(INDEX(Assumptions!$G$154:$P$345,MATCH('Country-wise data'!$B146,Assumptions!$B$154:$B$344,),MATCH('Country-wise data'!AI$3,Assumptions!$G$153:$P$153,))*Y146))</f>
        <v>61.455210331706986</v>
      </c>
      <c r="AJ146" s="53">
        <f t="shared" ref="AJ146:AL146" si="201">IFERROR((1+($AI146/$AF146)^(1/3)-1)*AI146,0)</f>
        <v>63.24208085055654</v>
      </c>
      <c r="AK146" s="53">
        <f t="shared" si="201"/>
        <v>65.080906382396847</v>
      </c>
      <c r="AL146" s="53">
        <f t="shared" si="201"/>
        <v>66.973197570190791</v>
      </c>
      <c r="AM146" s="55" cm="1">
        <f t="array" ref="AM146">INDEX('non-R&amp;D ex_typologies'!$J$8:$J$10,MATCH('Country-wise data'!FL146,'non-R&amp;D ex_typologies'!$F$8:$F$10,),)*'Country-wise data'!AC146</f>
        <v>139.00815389166522</v>
      </c>
      <c r="AN146" s="55" cm="1">
        <f t="array" ref="AN146">INDEX('non-R&amp;D ex_typologies'!$J$8:$J$10,MATCH('Country-wise data'!FM146,'non-R&amp;D ex_typologies'!$F$8:$F$10,),)*'Country-wise data'!AD146</f>
        <v>143.38616721873234</v>
      </c>
      <c r="AO146" s="55" cm="1">
        <f t="array" ref="AO146">INDEX('non-R&amp;D ex_typologies'!$J$8:$J$10,MATCH('Country-wise data'!FN146,'non-R&amp;D ex_typologies'!$F$8:$F$10,),)*'Country-wise data'!AE146</f>
        <v>150.95889013118403</v>
      </c>
      <c r="AP146" s="55" cm="1">
        <f t="array" ref="AP146">INDEX('non-R&amp;D ex_typologies'!$J$8:$J$10,MATCH('Country-wise data'!FO146,'non-R&amp;D ex_typologies'!$F$8:$F$10,),)*'Country-wise data'!AF146</f>
        <v>164.75019655001873</v>
      </c>
      <c r="AQ146" s="55" cm="1">
        <f t="array" ref="AQ146">INDEX('non-R&amp;D ex_typologies'!$J$8:$J$10,MATCH('Country-wise data'!FP146,'non-R&amp;D ex_typologies'!$F$8:$F$10,),)*'Country-wise data'!AG146</f>
        <v>164.37408893115941</v>
      </c>
      <c r="AR146" s="55" cm="1">
        <f t="array" ref="AR146">INDEX('non-R&amp;D ex_typologies'!$J$8:$J$10,MATCH('Country-wise data'!FQ146,'non-R&amp;D ex_typologies'!$F$8:$F$10,),)*'Country-wise data'!AH146</f>
        <v>164.02222269660442</v>
      </c>
      <c r="AS146" s="55" cm="1">
        <f t="array" ref="AS146">INDEX('non-R&amp;D ex_typologies'!$J$8:$J$10,MATCH('Country-wise data'!FR146,'non-R&amp;D ex_typologies'!$F$8:$F$10,),)*'Country-wise data'!AI146</f>
        <v>179.54291269554753</v>
      </c>
      <c r="AT146" s="55" cm="1">
        <f t="array" ref="AT146">INDEX('non-R&amp;D ex_typologies'!$J$8:$J$10,MATCH('Country-wise data'!FS146,'non-R&amp;D ex_typologies'!$F$8:$F$10,),)*'Country-wise data'!AJ146</f>
        <v>184.76329898716406</v>
      </c>
      <c r="AU146" s="55" cm="1">
        <f t="array" ref="AU146">INDEX('non-R&amp;D ex_typologies'!$J$8:$J$10,MATCH('Country-wise data'!FT146,'non-R&amp;D ex_typologies'!$F$8:$F$10,),)*'Country-wise data'!AK146</f>
        <v>190.13547313063472</v>
      </c>
      <c r="AV146" s="55" cm="1">
        <f t="array" ref="AV146">INDEX('non-R&amp;D ex_typologies'!$J$8:$J$10,MATCH('Country-wise data'!FU146,'non-R&amp;D ex_typologies'!$F$8:$F$10,),)*'Country-wise data'!AL146</f>
        <v>195.66384850663363</v>
      </c>
      <c r="AW146">
        <f t="shared" si="150"/>
        <v>2250.4854850660881</v>
      </c>
      <c r="AX146" s="53">
        <f>INDEX('GDP deflators'!$AB$3:$AK$155,MATCH('Country-wise data'!$B146,'GDP deflators'!$B$3:$B$155,),MATCH('Country-wise data'!AX$3,'GDP deflators'!$D$2:$M$2,))</f>
        <v>64.417919930687134</v>
      </c>
      <c r="AY146" s="53">
        <f>INDEX('GDP deflators'!$AB$3:$AK$155,MATCH('Country-wise data'!$B146,'GDP deflators'!$B$3:$B$155,),MATCH('Country-wise data'!AY$3,'GDP deflators'!$D$2:$M$2,))</f>
        <v>70.611297354558474</v>
      </c>
      <c r="AZ146" s="53">
        <f>INDEX('GDP deflators'!$AB$3:$AK$155,MATCH('Country-wise data'!$B146,'GDP deflators'!$B$3:$B$155,),MATCH('Country-wise data'!AZ$3,'GDP deflators'!$D$2:$M$2,))</f>
        <v>74.579432688118558</v>
      </c>
      <c r="BA146" s="53">
        <f>INDEX('GDP deflators'!$AB$3:$AK$155,MATCH('Country-wise data'!$B146,'GDP deflators'!$B$3:$B$155,),MATCH('Country-wise data'!BA$3,'GDP deflators'!$D$2:$M$2,))</f>
        <v>78.061611292110626</v>
      </c>
      <c r="BB146" s="53">
        <f>INDEX('GDP deflators'!$AB$3:$AK$155,MATCH('Country-wise data'!$B146,'GDP deflators'!$B$3:$B$155,),MATCH('Country-wise data'!BB$3,'GDP deflators'!$D$2:$M$2,))</f>
        <v>81.047361870938289</v>
      </c>
      <c r="BC146" s="53">
        <f>INDEX('GDP deflators'!$AB$3:$AK$155,MATCH('Country-wise data'!$B146,'GDP deflators'!$B$3:$B$155,),MATCH('Country-wise data'!BC$3,'GDP deflators'!$D$2:$M$2,))</f>
        <v>83.136391760965225</v>
      </c>
      <c r="BD146" s="53">
        <f>INDEX('GDP deflators'!$AB$3:$AK$155,MATCH('Country-wise data'!$B146,'GDP deflators'!$B$3:$B$155,),MATCH('Country-wise data'!BD$3,'GDP deflators'!$D$2:$M$2,))</f>
        <v>85.941902297955991</v>
      </c>
      <c r="BE146" s="53">
        <f>INDEX('GDP deflators'!$AB$3:$AK$155,MATCH('Country-wise data'!$B146,'GDP deflators'!$B$3:$B$155,),MATCH('Country-wise data'!BE$3,'GDP deflators'!$D$2:$M$2,))</f>
        <v>91.849269257326256</v>
      </c>
      <c r="BF146" s="53">
        <f>INDEX('GDP deflators'!$AB$3:$AK$155,MATCH('Country-wise data'!$B146,'GDP deflators'!$B$3:$B$155,),MATCH('Country-wise data'!BF$3,'GDP deflators'!$D$2:$M$2,))</f>
        <v>98.380878956076884</v>
      </c>
      <c r="BG146" s="53">
        <f>INDEX('GDP deflators'!$AB$3:$AK$155,MATCH('Country-wise data'!$B146,'GDP deflators'!$B$3:$B$155,),MATCH('Country-wise data'!BG$3,'GDP deflators'!$D$2:$M$2,))</f>
        <v>100</v>
      </c>
      <c r="BH146" cm="1">
        <f t="array" ref="BH146">H146/(INDEX($AX146:$BG146,,MATCH(BH$3,$AX$3:$BG$3,))/100)</f>
        <v>3184.5362318548841</v>
      </c>
      <c r="BI146" cm="1">
        <f t="array" ref="BI146">I146/(INDEX($AX146:$BG146,,MATCH(BI$3,$AX$3:$BG$3,))/100)</f>
        <v>3708.1672453239016</v>
      </c>
      <c r="BJ146" cm="1">
        <f t="array" ref="BJ146">J146/(INDEX($AX146:$BG146,,MATCH(BJ$3,$AX$3:$BG$3,))/100)</f>
        <v>3985.8710275139692</v>
      </c>
      <c r="BK146" cm="1">
        <f t="array" ref="BK146">K146/(INDEX($AX146:$BG146,,MATCH(BK$3,$AX$3:$BG$3,))/100)</f>
        <v>4403.6293167668946</v>
      </c>
      <c r="BL146" cm="1">
        <f t="array" ref="BL146">L146/(INDEX($AX146:$BG146,,MATCH(BL$3,$AX$3:$BG$3,))/100)</f>
        <v>4154.5386824088355</v>
      </c>
      <c r="BM146" cm="1">
        <f t="array" ref="BM146">M146/(INDEX($AX146:$BG146,,MATCH(BM$3,$AX$3:$BG$3,))/100)</f>
        <v>4131.147391956677</v>
      </c>
      <c r="BN146" cm="1">
        <f t="array" ref="BN146">N146/(INDEX($AX146:$BG146,,MATCH(BN$3,$AX$3:$BG$3,))/100)</f>
        <v>4076.2148892802884</v>
      </c>
      <c r="BO146" cm="1">
        <f t="array" ref="BO146">O146/(INDEX($AX146:$BG146,,MATCH(BO$3,$AX$3:$BG$3,))/100)</f>
        <v>3890.3305152501089</v>
      </c>
      <c r="BP146" cm="1">
        <f t="array" ref="BP146">P146/(INDEX($AX146:$BG146,,MATCH(BP$3,$AX$3:$BG$3,))/100)</f>
        <v>3704.6883415000334</v>
      </c>
      <c r="BQ146" cm="1">
        <f t="array" ref="BQ146">Q146/(INDEX($AX146:$BG146,,MATCH(BQ$3,$AX$3:$BG$3,))/100)</f>
        <v>3717.5990520100613</v>
      </c>
      <c r="BS146" cm="1">
        <f t="array" ref="BS146">S146/(INDEX($AX146:$BG146,,MATCH(BS$3,$AX$3:$BG$3,))/100)</f>
        <v>33075.429465784568</v>
      </c>
      <c r="BT146" cm="1">
        <f t="array" ref="BT146">T146/(INDEX($AX146:$BG146,,MATCH(BT$3,$AX$3:$BG$3,))/100)</f>
        <v>37560.597755095354</v>
      </c>
      <c r="BU146" cm="1">
        <f t="array" ref="BU146">U146/(INDEX($AX146:$BG146,,MATCH(BU$3,$AX$3:$BG$3,))/100)</f>
        <v>40159.55395671913</v>
      </c>
      <c r="BV146" cm="1">
        <f t="array" ref="BV146">V146/(INDEX($AX146:$BG146,,MATCH(BV$3,$AX$3:$BG$3,))/100)</f>
        <v>39401.728621643953</v>
      </c>
      <c r="BW146" cm="1">
        <f t="array" ref="BW146">W146/(INDEX($AX146:$BG146,,MATCH(BW$3,$AX$3:$BG$3,))/100)</f>
        <v>40663.561575861153</v>
      </c>
      <c r="BX146" cm="1">
        <f t="array" ref="BX146">X146/(INDEX($AX146:$BG146,,MATCH(BX$3,$AX$3:$BG$3,))/100)</f>
        <v>39496.482198085199</v>
      </c>
      <c r="BY146" cm="1">
        <f t="array" ref="BY146">Y146/(INDEX($AX146:$BG146,,MATCH(BY$3,$AX$3:$BG$3,))/100)</f>
        <v>38980.212008638257</v>
      </c>
      <c r="BZ146" cm="1">
        <f t="array" ref="BZ146">Z146/(INDEX($AX146:$BG146,,MATCH(BZ$3,$AX$3:$BG$3,))/100)</f>
        <v>37386.007042468664</v>
      </c>
      <c r="CA146" cm="1">
        <f t="array" ref="CA146">AA146/(INDEX($AX146:$BG146,,MATCH(CA$3,$AX$3:$BG$3,))/100)</f>
        <v>36277.05240459786</v>
      </c>
      <c r="CB146" cm="1">
        <f t="array" ref="CB146">AB146/(INDEX($AX146:$BG146,,MATCH(CB$3,$AX$3:$BG$3,))/100)</f>
        <v>36403.4766753</v>
      </c>
      <c r="CC146" cm="1">
        <f t="array" ref="CC146">AC146/(INDEX($AX146:$BG146,,MATCH(CC$3,$AX$3:$BG$3,))/100)</f>
        <v>73.862503140361838</v>
      </c>
      <c r="CD146" cm="1">
        <f t="array" ref="CD146">AD146/(INDEX($AX146:$BG146,,MATCH(CD$3,$AX$3:$BG$3,))/100)</f>
        <v>69.506193979186179</v>
      </c>
      <c r="CE146" cm="1">
        <f t="array" ref="CE146">AE146/(INDEX($AX146:$BG146,,MATCH(CE$3,$AX$3:$BG$3,))/100)</f>
        <v>69.283538748216088</v>
      </c>
      <c r="CF146" cm="1">
        <f t="array" ref="CF146">AF146/(INDEX($AX146:$BG146,,MATCH(CF$3,$AX$3:$BG$3,))/100)</f>
        <v>72.240188902354788</v>
      </c>
      <c r="CG146" cm="1">
        <f t="array" ref="CG146">AG146/(INDEX($AX146:$BG146,,MATCH(CG$3,$AX$3:$BG$3,))/100)</f>
        <v>69.420049461256482</v>
      </c>
      <c r="CH146" cm="1">
        <f t="array" ref="CH146">AH146/(INDEX($AX146:$BG146,,MATCH(CH$3,$AX$3:$BG$3,))/100)</f>
        <v>67.53081082820168</v>
      </c>
      <c r="CI146" cm="1">
        <f t="array" ref="CI146">AI146/(INDEX($AX146:$BG146,,MATCH(CI$3,$AX$3:$BG$3,))/100)</f>
        <v>71.507854362642618</v>
      </c>
      <c r="CJ146" cm="1">
        <f t="array" ref="CJ146">AJ146/(INDEX($AX146:$BG146,,MATCH(CJ$3,$AX$3:$BG$3,))/100)</f>
        <v>68.854201412726098</v>
      </c>
      <c r="CK146" cm="1">
        <f t="array" ref="CK146">AK146/(INDEX($AX146:$BG146,,MATCH(CK$3,$AX$3:$BG$3,))/100)</f>
        <v>66.151987126942487</v>
      </c>
      <c r="CL146" cm="1">
        <f t="array" ref="CL146">AL146/(INDEX($AX146:$BG146,,MATCH(CL$3,$AX$3:$BG$3,))/100)</f>
        <v>66.973197570190791</v>
      </c>
      <c r="CM146" cm="1">
        <f t="array" ref="CM146">AM146/(INDEX($AX146:$BG146,,MATCH(CM$3,$AX$3:$BG$3,))/100)</f>
        <v>215.79112464549652</v>
      </c>
      <c r="CN146" cm="1">
        <f t="array" ref="CN146">AN146/(INDEX($AX146:$BG146,,MATCH(CN$3,$AX$3:$BG$3,))/100)</f>
        <v>203.06405998851926</v>
      </c>
      <c r="CO146" cm="1">
        <f t="array" ref="CO146">AO146/(INDEX($AX146:$BG146,,MATCH(CO$3,$AX$3:$BG$3,))/100)</f>
        <v>202.4135672397434</v>
      </c>
      <c r="CP146" cm="1">
        <f t="array" ref="CP146">AP146/(INDEX($AX146:$BG146,,MATCH(CP$3,$AX$3:$BG$3,))/100)</f>
        <v>211.05149358692444</v>
      </c>
      <c r="CQ146" cm="1">
        <f t="array" ref="CQ146">AQ146/(INDEX($AX146:$BG146,,MATCH(CQ$3,$AX$3:$BG$3,))/100)</f>
        <v>202.81238665474709</v>
      </c>
      <c r="CR146" cm="1">
        <f t="array" ref="CR146">AR146/(INDEX($AX146:$BG146,,MATCH(CR$3,$AX$3:$BG$3,))/100)</f>
        <v>197.29292939270582</v>
      </c>
      <c r="CS146" cm="1">
        <f t="array" ref="CS146">AS146/(INDEX($AX146:$BG146,,MATCH(CS$3,$AX$3:$BG$3,))/100)</f>
        <v>208.91196016709267</v>
      </c>
      <c r="CT146" cm="1">
        <f t="array" ref="CT146">AT146/(INDEX($AX146:$BG146,,MATCH(CT$3,$AX$3:$BG$3,))/100)</f>
        <v>201.159247625072</v>
      </c>
      <c r="CU146" cm="1">
        <f t="array" ref="CU146">AU146/(INDEX($AX146:$BG146,,MATCH(CU$3,$AX$3:$BG$3,))/100)</f>
        <v>193.26466194261445</v>
      </c>
      <c r="CV146" cm="1">
        <f t="array" ref="CV146">AV146/(INDEX($AX146:$BG146,,MATCH(CV$3,$AX$3:$BG$3,))/100)</f>
        <v>195.66384850663363</v>
      </c>
      <c r="CW146">
        <f t="shared" si="185"/>
        <v>2726.7558052816285</v>
      </c>
      <c r="CX146">
        <f>IFERROR(1/INDEX('exch rates'!$BC$5:$BL$268,MATCH('Country-wise data'!$B146,'exch rates'!$A$5:$A$268,),MATCH(CX$3,'exch rates'!$BC$4:$BL$4,)),1)</f>
        <v>1</v>
      </c>
      <c r="CY146">
        <f>IFERROR(1/INDEX('exch rates'!$BC$5:$BL$268,MATCH('Country-wise data'!$B146,'exch rates'!$A$5:$A$268,),MATCH(CY$3,'exch rates'!$BC$4:$BL$4,)),1)</f>
        <v>1</v>
      </c>
      <c r="CZ146">
        <f>IFERROR(1/INDEX('exch rates'!$BC$5:$BL$268,MATCH('Country-wise data'!$B146,'exch rates'!$A$5:$A$268,),MATCH(CZ$3,'exch rates'!$BC$4:$BL$4,)),1)</f>
        <v>1</v>
      </c>
      <c r="DA146">
        <f>IFERROR(1/INDEX('exch rates'!$BC$5:$BL$268,MATCH('Country-wise data'!$B146,'exch rates'!$A$5:$A$268,),MATCH(DA$3,'exch rates'!$BC$4:$BL$4,)),1)</f>
        <v>1</v>
      </c>
      <c r="DB146">
        <f>IFERROR(1/INDEX('exch rates'!$BC$5:$BL$268,MATCH('Country-wise data'!$B146,'exch rates'!$A$5:$A$268,),MATCH(DB$3,'exch rates'!$BC$4:$BL$4,)),1)</f>
        <v>1</v>
      </c>
      <c r="DC146">
        <f>IFERROR(1/INDEX('exch rates'!$BC$5:$BL$268,MATCH('Country-wise data'!$B146,'exch rates'!$A$5:$A$268,),MATCH(DC$3,'exch rates'!$BC$4:$BL$4,)),1)</f>
        <v>1</v>
      </c>
      <c r="DD146">
        <f>IFERROR(1/INDEX('exch rates'!$BC$5:$BL$268,MATCH('Country-wise data'!$B146,'exch rates'!$A$5:$A$268,),MATCH(DD$3,'exch rates'!$BC$4:$BL$4,)),1)</f>
        <v>1</v>
      </c>
      <c r="DE146">
        <f>IFERROR(1/INDEX('exch rates'!$BC$5:$BL$268,MATCH('Country-wise data'!$B146,'exch rates'!$A$5:$A$268,),MATCH(DE$3,'exch rates'!$BC$4:$BL$4,)),1)</f>
        <v>1</v>
      </c>
      <c r="DF146">
        <f>IFERROR(1/INDEX('exch rates'!$BC$5:$BL$268,MATCH('Country-wise data'!$B146,'exch rates'!$A$5:$A$268,),MATCH(DF$3,'exch rates'!$BC$4:$BL$4,)),1)</f>
        <v>1</v>
      </c>
      <c r="DG146">
        <f>IFERROR(1/INDEX('exch rates'!$BC$5:$BL$268,MATCH('Country-wise data'!$B146,'exch rates'!$A$5:$A$268,),MATCH(DG$3,'exch rates'!$BC$4:$BL$4,)),1)</f>
        <v>1</v>
      </c>
      <c r="DH146" cm="1">
        <f t="array" ref="DH146">(BH146/INDEX($CX146:$DG146,,MATCH(DH$3,$CX$3:$DG$3,)))*$DG146</f>
        <v>3184.5362318548841</v>
      </c>
      <c r="DI146" cm="1">
        <f t="array" ref="DI146">(BI146/INDEX($CX146:$DG146,,MATCH(DI$3,$CX$3:$DG$3,)))*$DG146</f>
        <v>3708.1672453239016</v>
      </c>
      <c r="DJ146" cm="1">
        <f t="array" ref="DJ146">(BJ146/INDEX($CX146:$DG146,,MATCH(DJ$3,$CX$3:$DG$3,)))*$DG146</f>
        <v>3985.8710275139692</v>
      </c>
      <c r="DK146" cm="1">
        <f t="array" ref="DK146">(BK146/INDEX($CX146:$DG146,,MATCH(DK$3,$CX$3:$DG$3,)))*$DG146</f>
        <v>4403.6293167668946</v>
      </c>
      <c r="DL146" cm="1">
        <f t="array" ref="DL146">(BL146/INDEX($CX146:$DG146,,MATCH(DL$3,$CX$3:$DG$3,)))*$DG146</f>
        <v>4154.5386824088355</v>
      </c>
      <c r="DM146" cm="1">
        <f t="array" ref="DM146">(BM146/INDEX($CX146:$DG146,,MATCH(DM$3,$CX$3:$DG$3,)))*$DG146</f>
        <v>4131.147391956677</v>
      </c>
      <c r="DN146" cm="1">
        <f t="array" ref="DN146">(BN146/INDEX($CX146:$DG146,,MATCH(DN$3,$CX$3:$DG$3,)))*$DG146</f>
        <v>4076.2148892802884</v>
      </c>
      <c r="DO146" cm="1">
        <f t="array" ref="DO146">(BO146/INDEX($CX146:$DG146,,MATCH(DO$3,$CX$3:$DG$3,)))*$DG146</f>
        <v>3890.3305152501089</v>
      </c>
      <c r="DP146" cm="1">
        <f t="array" ref="DP146">(BP146/INDEX($CX146:$DG146,,MATCH(DP$3,$CX$3:$DG$3,)))*$DG146</f>
        <v>3704.6883415000334</v>
      </c>
      <c r="DQ146" cm="1">
        <f t="array" ref="DQ146">(BQ146/INDEX($CX146:$DG146,,MATCH(DQ$3,$CX$3:$DG$3,)))*$DG146</f>
        <v>3717.5990520100613</v>
      </c>
      <c r="DS146" cm="1">
        <f t="array" ref="DS146">(BS146/INDEX($CX146:$DG146,,MATCH(DS$3,$CX$3:$DG$3,)))*$DG146</f>
        <v>33075.429465784568</v>
      </c>
      <c r="DT146" cm="1">
        <f t="array" ref="DT146">(BT146/INDEX($CX146:$DG146,,MATCH(DT$3,$CX$3:$DG$3,)))*$DG146</f>
        <v>37560.597755095354</v>
      </c>
      <c r="DU146" cm="1">
        <f t="array" ref="DU146">(BU146/INDEX($CX146:$DG146,,MATCH(DU$3,$CX$3:$DG$3,)))*$DG146</f>
        <v>40159.55395671913</v>
      </c>
      <c r="DV146" cm="1">
        <f t="array" ref="DV146">(BV146/INDEX($CX146:$DG146,,MATCH(DV$3,$CX$3:$DG$3,)))*$DG146</f>
        <v>39401.728621643953</v>
      </c>
      <c r="DW146" cm="1">
        <f t="array" ref="DW146">(BW146/INDEX($CX146:$DG146,,MATCH(DW$3,$CX$3:$DG$3,)))*$DG146</f>
        <v>40663.561575861153</v>
      </c>
      <c r="DX146" cm="1">
        <f t="array" ref="DX146">(BX146/INDEX($CX146:$DG146,,MATCH(DX$3,$CX$3:$DG$3,)))*$DG146</f>
        <v>39496.482198085199</v>
      </c>
      <c r="DY146" cm="1">
        <f t="array" ref="DY146">(BY146/INDEX($CX146:$DG146,,MATCH(DY$3,$CX$3:$DG$3,)))*$DG146</f>
        <v>38980.212008638257</v>
      </c>
      <c r="DZ146" cm="1">
        <f t="array" ref="DZ146">(BZ146/INDEX($CX146:$DG146,,MATCH(DZ$3,$CX$3:$DG$3,)))*$DG146</f>
        <v>37386.007042468664</v>
      </c>
      <c r="EA146" cm="1">
        <f t="array" ref="EA146">(CA146/INDEX($CX146:$DG146,,MATCH(EA$3,$CX$3:$DG$3,)))*$DG146</f>
        <v>36277.05240459786</v>
      </c>
      <c r="EB146" cm="1">
        <f t="array" ref="EB146">(CB146/INDEX($CX146:$DG146,,MATCH(EB$3,$CX$3:$DG$3,)))*$DG146</f>
        <v>36403.4766753</v>
      </c>
      <c r="EC146" s="53" cm="1">
        <f t="array" ref="EC146">(CC146/INDEX($CX146:$DG146,,MATCH(EC$3,$CX$3:$DG$3,)))*$DG146</f>
        <v>73.862503140361838</v>
      </c>
      <c r="ED146" cm="1">
        <f t="array" ref="ED146">(CD146/INDEX($CX146:$DG146,,MATCH(ED$3,$CX$3:$DG$3,)))*$DG146</f>
        <v>69.506193979186179</v>
      </c>
      <c r="EE146" cm="1">
        <f t="array" ref="EE146">(CE146/INDEX($CX146:$DG146,,MATCH(EE$3,$CX$3:$DG$3,)))*$DG146</f>
        <v>69.283538748216088</v>
      </c>
      <c r="EF146" cm="1">
        <f t="array" ref="EF146">(CF146/INDEX($CX146:$DG146,,MATCH(EF$3,$CX$3:$DG$3,)))*$DG146</f>
        <v>72.240188902354788</v>
      </c>
      <c r="EG146" cm="1">
        <f t="array" ref="EG146">(CG146/INDEX($CX146:$DG146,,MATCH(EG$3,$CX$3:$DG$3,)))*$DG146</f>
        <v>69.420049461256482</v>
      </c>
      <c r="EH146" cm="1">
        <f t="array" ref="EH146">(CH146/INDEX($CX146:$DG146,,MATCH(EH$3,$CX$3:$DG$3,)))*$DG146</f>
        <v>67.53081082820168</v>
      </c>
      <c r="EI146" cm="1">
        <f t="array" ref="EI146">(CI146/INDEX($CX146:$DG146,,MATCH(EI$3,$CX$3:$DG$3,)))*$DG146</f>
        <v>71.507854362642618</v>
      </c>
      <c r="EJ146" cm="1">
        <f t="array" ref="EJ146">(CJ146/INDEX($CX146:$DG146,,MATCH(EJ$3,$CX$3:$DG$3,)))*$DG146</f>
        <v>68.854201412726098</v>
      </c>
      <c r="EK146" cm="1">
        <f t="array" ref="EK146">(CK146/INDEX($CX146:$DG146,,MATCH(EK$3,$CX$3:$DG$3,)))*$DG146</f>
        <v>66.151987126942487</v>
      </c>
      <c r="EL146" cm="1">
        <f t="array" ref="EL146">(CL146/INDEX($CX146:$DG146,,MATCH(EL$3,$CX$3:$DG$3,)))*$DG146</f>
        <v>66.973197570190791</v>
      </c>
      <c r="EM146" cm="1">
        <f t="array" ref="EM146">(CM146/INDEX($CX146:$DG146,,MATCH(EM$3,$CX$3:$DG$3,)))*$DG146</f>
        <v>215.79112464549652</v>
      </c>
      <c r="EN146" cm="1">
        <f t="array" ref="EN146">(CN146/INDEX($CX146:$DG146,,MATCH(EN$3,$CX$3:$DG$3,)))*$DG146</f>
        <v>203.06405998851926</v>
      </c>
      <c r="EO146" cm="1">
        <f t="array" ref="EO146">(CO146/INDEX($CX146:$DG146,,MATCH(EO$3,$CX$3:$DG$3,)))*$DG146</f>
        <v>202.4135672397434</v>
      </c>
      <c r="EP146" cm="1">
        <f t="array" ref="EP146">(CP146/INDEX($CX146:$DG146,,MATCH(EP$3,$CX$3:$DG$3,)))*$DG146</f>
        <v>211.05149358692444</v>
      </c>
      <c r="EQ146" cm="1">
        <f t="array" ref="EQ146">(CQ146/INDEX($CX146:$DG146,,MATCH(EQ$3,$CX$3:$DG$3,)))*$DG146</f>
        <v>202.81238665474709</v>
      </c>
      <c r="ER146" cm="1">
        <f t="array" ref="ER146">(CR146/INDEX($CX146:$DG146,,MATCH(ER$3,$CX$3:$DG$3,)))*$DG146</f>
        <v>197.29292939270582</v>
      </c>
      <c r="ES146" cm="1">
        <f t="array" ref="ES146">(CS146/INDEX($CX146:$DG146,,MATCH(ES$3,$CX$3:$DG$3,)))*$DG146</f>
        <v>208.91196016709267</v>
      </c>
      <c r="ET146" cm="1">
        <f t="array" ref="ET146">(CT146/INDEX($CX146:$DG146,,MATCH(ET$3,$CX$3:$DG$3,)))*$DG146</f>
        <v>201.159247625072</v>
      </c>
      <c r="EU146" cm="1">
        <f t="array" ref="EU146">(CU146/INDEX($CX146:$DG146,,MATCH(EU$3,$CX$3:$DG$3,)))*$DG146</f>
        <v>193.26466194261445</v>
      </c>
      <c r="EV146" cm="1">
        <f t="array" ref="EV146">(CV146/INDEX($CX146:$DG146,,MATCH(EV$3,$CX$3:$DG$3,)))*$DG146</f>
        <v>195.66384850663363</v>
      </c>
      <c r="EW146">
        <f t="shared" si="186"/>
        <v>2726.7558052816285</v>
      </c>
      <c r="EY146" s="96">
        <f t="shared" si="152"/>
        <v>2.2331532600890383E-3</v>
      </c>
      <c r="EZ146" s="96">
        <f t="shared" si="153"/>
        <v>1.8505081956465184E-3</v>
      </c>
      <c r="FA146" s="96">
        <f t="shared" si="154"/>
        <v>1.725206879112366E-3</v>
      </c>
      <c r="FB146" s="96">
        <f t="shared" si="155"/>
        <v>1.83342689342498E-3</v>
      </c>
      <c r="FC146" s="96">
        <f t="shared" si="156"/>
        <v>1.7071807478483603E-3</v>
      </c>
      <c r="FD146" s="96">
        <f t="shared" si="157"/>
        <v>1.7097930516828559E-3</v>
      </c>
      <c r="FE146" s="96">
        <f t="shared" si="158"/>
        <v>1.8344655064163333E-3</v>
      </c>
      <c r="FF146" s="96">
        <f t="shared" si="159"/>
        <v>1.8417104916957597E-3</v>
      </c>
      <c r="FG146" s="96">
        <f t="shared" si="160"/>
        <v>1.8235215581781442E-3</v>
      </c>
      <c r="FH146" s="96">
        <f t="shared" si="161"/>
        <v>1.8397472902810007E-3</v>
      </c>
      <c r="FJ146" s="96">
        <f t="shared" si="188"/>
        <v>37940.410170419411</v>
      </c>
      <c r="FK146" s="96" t="str">
        <f>IF(AND('Country-wise data'!FJ146&gt;'non-R&amp;D ex_typologies'!$C$17,'Country-wise data'!FJ146&lt;'non-R&amp;D ex_typologies'!$D$17),"Small",IF(AND('Country-wise data'!FJ146&gt;'non-R&amp;D ex_typologies'!$E$17,'Country-wise data'!$FJ$4&lt;'non-R&amp;D ex_typologies'!$F$17),"Medium","Large"))</f>
        <v>Medium</v>
      </c>
      <c r="FL146" t="str">
        <f>IF($FK146='non-R&amp;D ex_typologies'!$C$16,IF(AND('Country-wise data'!EY146&gt;'non-R&amp;D ex_typologies'!$C$21,'Country-wise data'!EY146&lt;'non-R&amp;D ex_typologies'!$D$21),'non-R&amp;D ex_typologies'!$B$21,IF(AND('Country-wise data'!EY146&gt;'non-R&amp;D ex_typologies'!$C$19,'Country-wise data'!EY146&lt;'non-R&amp;D ex_typologies'!$D$19),'non-R&amp;D ex_typologies'!$B$19,'non-R&amp;D ex_typologies'!$B$20)),IF($FK146='non-R&amp;D ex_typologies'!$E$16,IF(AND('Country-wise data'!EY146&gt;'non-R&amp;D ex_typologies'!$E$21,'Country-wise data'!EY146&lt;'non-R&amp;D ex_typologies'!$F$21),'non-R&amp;D ex_typologies'!$B$21,IF(AND('Country-wise data'!EY146&gt;'non-R&amp;D ex_typologies'!$E$19,'Country-wise data'!EY146&lt;'non-R&amp;D ex_typologies'!$F$19),'non-R&amp;D ex_typologies'!$B$19,'non-R&amp;D ex_typologies'!$B$20)),IF(AND('Country-wise data'!EY146&gt;'non-R&amp;D ex_typologies'!$G$21,'Country-wise data'!EY146&lt;'non-R&amp;D ex_typologies'!$H$21),'non-R&amp;D ex_typologies'!$B$21,IF(AND('Country-wise data'!EY146&gt;'non-R&amp;D ex_typologies'!$G$19,'Country-wise data'!EY146&lt;'non-R&amp;D ex_typologies'!$H$19),'non-R&amp;D ex_typologies'!$B$19,'non-R&amp;D ex_typologies'!$B$20))))</f>
        <v>Program heavy</v>
      </c>
      <c r="FM146" t="str">
        <f>IF($FK146='non-R&amp;D ex_typologies'!$C$16,IF(AND('Country-wise data'!EZ146&gt;'non-R&amp;D ex_typologies'!$C$21,'Country-wise data'!EZ146&lt;'non-R&amp;D ex_typologies'!$D$21),'non-R&amp;D ex_typologies'!$B$21,IF(AND('Country-wise data'!EZ146&gt;'non-R&amp;D ex_typologies'!$C$19,'Country-wise data'!EZ146&lt;'non-R&amp;D ex_typologies'!$D$19),'non-R&amp;D ex_typologies'!$B$19,'non-R&amp;D ex_typologies'!$B$20)),IF($FK146='non-R&amp;D ex_typologies'!$E$16,IF(AND('Country-wise data'!EZ146&gt;'non-R&amp;D ex_typologies'!$E$21,'Country-wise data'!EZ146&lt;'non-R&amp;D ex_typologies'!$F$21),'non-R&amp;D ex_typologies'!$B$21,IF(AND('Country-wise data'!EZ146&gt;'non-R&amp;D ex_typologies'!$E$19,'Country-wise data'!EZ146&lt;'non-R&amp;D ex_typologies'!$F$19),'non-R&amp;D ex_typologies'!$B$19,'non-R&amp;D ex_typologies'!$B$20)),IF(AND('Country-wise data'!EZ146&gt;'non-R&amp;D ex_typologies'!$G$21,'Country-wise data'!EZ146&lt;'non-R&amp;D ex_typologies'!$H$21),'non-R&amp;D ex_typologies'!$B$21,IF(AND('Country-wise data'!EZ146&gt;'non-R&amp;D ex_typologies'!$G$19,'Country-wise data'!EZ146&lt;'non-R&amp;D ex_typologies'!$H$19),'non-R&amp;D ex_typologies'!$B$19,'non-R&amp;D ex_typologies'!$B$20))))</f>
        <v>Program heavy</v>
      </c>
      <c r="FN146" t="str">
        <f>IF($FK146='non-R&amp;D ex_typologies'!$C$16,IF(AND('Country-wise data'!FA146&gt;'non-R&amp;D ex_typologies'!$C$21,'Country-wise data'!FA146&lt;'non-R&amp;D ex_typologies'!$D$21),'non-R&amp;D ex_typologies'!$B$21,IF(AND('Country-wise data'!FA146&gt;'non-R&amp;D ex_typologies'!$C$19,'Country-wise data'!FA146&lt;'non-R&amp;D ex_typologies'!$D$19),'non-R&amp;D ex_typologies'!$B$19,'non-R&amp;D ex_typologies'!$B$20)),IF($FK146='non-R&amp;D ex_typologies'!$E$16,IF(AND('Country-wise data'!FA146&gt;'non-R&amp;D ex_typologies'!$E$21,'Country-wise data'!FA146&lt;'non-R&amp;D ex_typologies'!$F$21),'non-R&amp;D ex_typologies'!$B$21,IF(AND('Country-wise data'!FA146&gt;'non-R&amp;D ex_typologies'!$E$19,'Country-wise data'!FA146&lt;'non-R&amp;D ex_typologies'!$F$19),'non-R&amp;D ex_typologies'!$B$19,'non-R&amp;D ex_typologies'!$B$20)),IF(AND('Country-wise data'!FA146&gt;'non-R&amp;D ex_typologies'!$G$21,'Country-wise data'!FA146&lt;'non-R&amp;D ex_typologies'!$H$21),'non-R&amp;D ex_typologies'!$B$21,IF(AND('Country-wise data'!FA146&gt;'non-R&amp;D ex_typologies'!$G$19,'Country-wise data'!FA146&lt;'non-R&amp;D ex_typologies'!$H$19),'non-R&amp;D ex_typologies'!$B$19,'non-R&amp;D ex_typologies'!$B$20))))</f>
        <v>Program heavy</v>
      </c>
      <c r="FO146" t="str">
        <f>IF($FK146='non-R&amp;D ex_typologies'!$C$16,IF(AND('Country-wise data'!FB146&gt;'non-R&amp;D ex_typologies'!$C$21,'Country-wise data'!FB146&lt;'non-R&amp;D ex_typologies'!$D$21),'non-R&amp;D ex_typologies'!$B$21,IF(AND('Country-wise data'!FB146&gt;'non-R&amp;D ex_typologies'!$C$19,'Country-wise data'!FB146&lt;'non-R&amp;D ex_typologies'!$D$19),'non-R&amp;D ex_typologies'!$B$19,'non-R&amp;D ex_typologies'!$B$20)),IF($FK146='non-R&amp;D ex_typologies'!$E$16,IF(AND('Country-wise data'!FB146&gt;'non-R&amp;D ex_typologies'!$E$21,'Country-wise data'!FB146&lt;'non-R&amp;D ex_typologies'!$F$21),'non-R&amp;D ex_typologies'!$B$21,IF(AND('Country-wise data'!FB146&gt;'non-R&amp;D ex_typologies'!$E$19,'Country-wise data'!FB146&lt;'non-R&amp;D ex_typologies'!$F$19),'non-R&amp;D ex_typologies'!$B$19,'non-R&amp;D ex_typologies'!$B$20)),IF(AND('Country-wise data'!FB146&gt;'non-R&amp;D ex_typologies'!$G$21,'Country-wise data'!FB146&lt;'non-R&amp;D ex_typologies'!$H$21),'non-R&amp;D ex_typologies'!$B$21,IF(AND('Country-wise data'!FB146&gt;'non-R&amp;D ex_typologies'!$G$19,'Country-wise data'!FB146&lt;'non-R&amp;D ex_typologies'!$H$19),'non-R&amp;D ex_typologies'!$B$19,'non-R&amp;D ex_typologies'!$B$20))))</f>
        <v>Program heavy</v>
      </c>
      <c r="FP146" t="str">
        <f>IF($FK146='non-R&amp;D ex_typologies'!$C$16,IF(AND('Country-wise data'!FC146&gt;'non-R&amp;D ex_typologies'!$C$21,'Country-wise data'!FC146&lt;'non-R&amp;D ex_typologies'!$D$21),'non-R&amp;D ex_typologies'!$B$21,IF(AND('Country-wise data'!FC146&gt;'non-R&amp;D ex_typologies'!$C$19,'Country-wise data'!FC146&lt;'non-R&amp;D ex_typologies'!$D$19),'non-R&amp;D ex_typologies'!$B$19,'non-R&amp;D ex_typologies'!$B$20)),IF($FK146='non-R&amp;D ex_typologies'!$E$16,IF(AND('Country-wise data'!FC146&gt;'non-R&amp;D ex_typologies'!$E$21,'Country-wise data'!FC146&lt;'non-R&amp;D ex_typologies'!$F$21),'non-R&amp;D ex_typologies'!$B$21,IF(AND('Country-wise data'!FC146&gt;'non-R&amp;D ex_typologies'!$E$19,'Country-wise data'!FC146&lt;'non-R&amp;D ex_typologies'!$F$19),'non-R&amp;D ex_typologies'!$B$19,'non-R&amp;D ex_typologies'!$B$20)),IF(AND('Country-wise data'!FC146&gt;'non-R&amp;D ex_typologies'!$G$21,'Country-wise data'!FC146&lt;'non-R&amp;D ex_typologies'!$H$21),'non-R&amp;D ex_typologies'!$B$21,IF(AND('Country-wise data'!FC146&gt;'non-R&amp;D ex_typologies'!$G$19,'Country-wise data'!FC146&lt;'non-R&amp;D ex_typologies'!$H$19),'non-R&amp;D ex_typologies'!$B$19,'non-R&amp;D ex_typologies'!$B$20))))</f>
        <v>Program heavy</v>
      </c>
      <c r="FQ146" t="str">
        <f>IF($FK146='non-R&amp;D ex_typologies'!$C$16,IF(AND('Country-wise data'!FD146&gt;'non-R&amp;D ex_typologies'!$C$21,'Country-wise data'!FD146&lt;'non-R&amp;D ex_typologies'!$D$21),'non-R&amp;D ex_typologies'!$B$21,IF(AND('Country-wise data'!FD146&gt;'non-R&amp;D ex_typologies'!$C$19,'Country-wise data'!FD146&lt;'non-R&amp;D ex_typologies'!$D$19),'non-R&amp;D ex_typologies'!$B$19,'non-R&amp;D ex_typologies'!$B$20)),IF($FK146='non-R&amp;D ex_typologies'!$E$16,IF(AND('Country-wise data'!FD146&gt;'non-R&amp;D ex_typologies'!$E$21,'Country-wise data'!FD146&lt;'non-R&amp;D ex_typologies'!$F$21),'non-R&amp;D ex_typologies'!$B$21,IF(AND('Country-wise data'!FD146&gt;'non-R&amp;D ex_typologies'!$E$19,'Country-wise data'!FD146&lt;'non-R&amp;D ex_typologies'!$F$19),'non-R&amp;D ex_typologies'!$B$19,'non-R&amp;D ex_typologies'!$B$20)),IF(AND('Country-wise data'!FD146&gt;'non-R&amp;D ex_typologies'!$G$21,'Country-wise data'!FD146&lt;'non-R&amp;D ex_typologies'!$H$21),'non-R&amp;D ex_typologies'!$B$21,IF(AND('Country-wise data'!FD146&gt;'non-R&amp;D ex_typologies'!$G$19,'Country-wise data'!FD146&lt;'non-R&amp;D ex_typologies'!$H$19),'non-R&amp;D ex_typologies'!$B$19,'non-R&amp;D ex_typologies'!$B$20))))</f>
        <v>Program heavy</v>
      </c>
      <c r="FR146" t="str">
        <f>IF($FK146='non-R&amp;D ex_typologies'!$C$16,IF(AND('Country-wise data'!FE146&gt;'non-R&amp;D ex_typologies'!$C$21,'Country-wise data'!FE146&lt;'non-R&amp;D ex_typologies'!$D$21),'non-R&amp;D ex_typologies'!$B$21,IF(AND('Country-wise data'!FE146&gt;'non-R&amp;D ex_typologies'!$C$19,'Country-wise data'!FE146&lt;'non-R&amp;D ex_typologies'!$D$19),'non-R&amp;D ex_typologies'!$B$19,'non-R&amp;D ex_typologies'!$B$20)),IF($FK146='non-R&amp;D ex_typologies'!$E$16,IF(AND('Country-wise data'!FE146&gt;'non-R&amp;D ex_typologies'!$E$21,'Country-wise data'!FE146&lt;'non-R&amp;D ex_typologies'!$F$21),'non-R&amp;D ex_typologies'!$B$21,IF(AND('Country-wise data'!FE146&gt;'non-R&amp;D ex_typologies'!$E$19,'Country-wise data'!FE146&lt;'non-R&amp;D ex_typologies'!$F$19),'non-R&amp;D ex_typologies'!$B$19,'non-R&amp;D ex_typologies'!$B$20)),IF(AND('Country-wise data'!FE146&gt;'non-R&amp;D ex_typologies'!$G$21,'Country-wise data'!FE146&lt;'non-R&amp;D ex_typologies'!$H$21),'non-R&amp;D ex_typologies'!$B$21,IF(AND('Country-wise data'!FE146&gt;'non-R&amp;D ex_typologies'!$G$19,'Country-wise data'!FE146&lt;'non-R&amp;D ex_typologies'!$H$19),'non-R&amp;D ex_typologies'!$B$19,'non-R&amp;D ex_typologies'!$B$20))))</f>
        <v>Program heavy</v>
      </c>
      <c r="FS146" t="str">
        <f>IF($FK146='non-R&amp;D ex_typologies'!$C$16,IF(AND('Country-wise data'!FF146&gt;'non-R&amp;D ex_typologies'!$C$21,'Country-wise data'!FF146&lt;'non-R&amp;D ex_typologies'!$D$21),'non-R&amp;D ex_typologies'!$B$21,IF(AND('Country-wise data'!FF146&gt;'non-R&amp;D ex_typologies'!$C$19,'Country-wise data'!FF146&lt;'non-R&amp;D ex_typologies'!$D$19),'non-R&amp;D ex_typologies'!$B$19,'non-R&amp;D ex_typologies'!$B$20)),IF($FK146='non-R&amp;D ex_typologies'!$E$16,IF(AND('Country-wise data'!FF146&gt;'non-R&amp;D ex_typologies'!$E$21,'Country-wise data'!FF146&lt;'non-R&amp;D ex_typologies'!$F$21),'non-R&amp;D ex_typologies'!$B$21,IF(AND('Country-wise data'!FF146&gt;'non-R&amp;D ex_typologies'!$E$19,'Country-wise data'!FF146&lt;'non-R&amp;D ex_typologies'!$F$19),'non-R&amp;D ex_typologies'!$B$19,'non-R&amp;D ex_typologies'!$B$20)),IF(AND('Country-wise data'!FF146&gt;'non-R&amp;D ex_typologies'!$G$21,'Country-wise data'!FF146&lt;'non-R&amp;D ex_typologies'!$H$21),'non-R&amp;D ex_typologies'!$B$21,IF(AND('Country-wise data'!FF146&gt;'non-R&amp;D ex_typologies'!$G$19,'Country-wise data'!FF146&lt;'non-R&amp;D ex_typologies'!$H$19),'non-R&amp;D ex_typologies'!$B$19,'non-R&amp;D ex_typologies'!$B$20))))</f>
        <v>Program heavy</v>
      </c>
      <c r="FT146" t="str">
        <f>IF($FK146='non-R&amp;D ex_typologies'!$C$16,IF(AND('Country-wise data'!FG146&gt;'non-R&amp;D ex_typologies'!$C$21,'Country-wise data'!FG146&lt;'non-R&amp;D ex_typologies'!$D$21),'non-R&amp;D ex_typologies'!$B$21,IF(AND('Country-wise data'!FG146&gt;'non-R&amp;D ex_typologies'!$C$19,'Country-wise data'!FG146&lt;'non-R&amp;D ex_typologies'!$D$19),'non-R&amp;D ex_typologies'!$B$19,'non-R&amp;D ex_typologies'!$B$20)),IF($FK146='non-R&amp;D ex_typologies'!$E$16,IF(AND('Country-wise data'!FG146&gt;'non-R&amp;D ex_typologies'!$E$21,'Country-wise data'!FG146&lt;'non-R&amp;D ex_typologies'!$F$21),'non-R&amp;D ex_typologies'!$B$21,IF(AND('Country-wise data'!FG146&gt;'non-R&amp;D ex_typologies'!$E$19,'Country-wise data'!FG146&lt;'non-R&amp;D ex_typologies'!$F$19),'non-R&amp;D ex_typologies'!$B$19,'non-R&amp;D ex_typologies'!$B$20)),IF(AND('Country-wise data'!FG146&gt;'non-R&amp;D ex_typologies'!$G$21,'Country-wise data'!FG146&lt;'non-R&amp;D ex_typologies'!$H$21),'non-R&amp;D ex_typologies'!$B$21,IF(AND('Country-wise data'!FG146&gt;'non-R&amp;D ex_typologies'!$G$19,'Country-wise data'!FG146&lt;'non-R&amp;D ex_typologies'!$H$19),'non-R&amp;D ex_typologies'!$B$19,'non-R&amp;D ex_typologies'!$B$20))))</f>
        <v>Program heavy</v>
      </c>
      <c r="FU146" t="str">
        <f>IF($FK146='non-R&amp;D ex_typologies'!$C$16,IF(AND('Country-wise data'!FH146&gt;'non-R&amp;D ex_typologies'!$C$21,'Country-wise data'!FH146&lt;'non-R&amp;D ex_typologies'!$D$21),'non-R&amp;D ex_typologies'!$B$21,IF(AND('Country-wise data'!FH146&gt;'non-R&amp;D ex_typologies'!$C$19,'Country-wise data'!FH146&lt;'non-R&amp;D ex_typologies'!$D$19),'non-R&amp;D ex_typologies'!$B$19,'non-R&amp;D ex_typologies'!$B$20)),IF($FK146='non-R&amp;D ex_typologies'!$E$16,IF(AND('Country-wise data'!FH146&gt;'non-R&amp;D ex_typologies'!$E$21,'Country-wise data'!FH146&lt;'non-R&amp;D ex_typologies'!$F$21),'non-R&amp;D ex_typologies'!$B$21,IF(AND('Country-wise data'!FH146&gt;'non-R&amp;D ex_typologies'!$E$19,'Country-wise data'!FH146&lt;'non-R&amp;D ex_typologies'!$F$19),'non-R&amp;D ex_typologies'!$B$19,'non-R&amp;D ex_typologies'!$B$20)),IF(AND('Country-wise data'!FH146&gt;'non-R&amp;D ex_typologies'!$G$21,'Country-wise data'!FH146&lt;'non-R&amp;D ex_typologies'!$H$21),'non-R&amp;D ex_typologies'!$B$21,IF(AND('Country-wise data'!FH146&gt;'non-R&amp;D ex_typologies'!$G$19,'Country-wise data'!FH146&lt;'non-R&amp;D ex_typologies'!$H$19),'non-R&amp;D ex_typologies'!$B$19,'non-R&amp;D ex_typologies'!$B$20))))</f>
        <v>Program heavy</v>
      </c>
    </row>
    <row r="147" spans="2:177" x14ac:dyDescent="0.35">
      <c r="B147" s="12" t="s">
        <v>467</v>
      </c>
      <c r="C147" t="s">
        <v>468</v>
      </c>
      <c r="D147" t="s">
        <v>371</v>
      </c>
      <c r="E147" t="s">
        <v>371</v>
      </c>
      <c r="F147" t="s">
        <v>372</v>
      </c>
      <c r="G147" s="55">
        <f>Assumptions!$C$13</f>
        <v>1.1000000000000001</v>
      </c>
      <c r="H147">
        <f>SUMIFS('IFPRI SPEED'!AL:AL,'IFPRI SPEED'!$A:$A,'Country-wise data'!$B147)*1000*G147</f>
        <v>0</v>
      </c>
      <c r="I147">
        <f>IF(SUMIFS('IFPRI SPEED'!AM:AM,'IFPRI SPEED'!$A:$A,'Country-wise data'!$B147)*1000=0,H147*(1+Assumptions!$C$9),SUMIFS('IFPRI SPEED'!AM:AM,'IFPRI SPEED'!$A:$A,'Country-wise data'!$B147)*1000*$G147)</f>
        <v>0</v>
      </c>
      <c r="J147">
        <f>IF(SUMIFS('IFPRI SPEED'!AN:AN,'IFPRI SPEED'!$A:$A,'Country-wise data'!$B147)*1000=0,I147*(1+Assumptions!$C$9),SUMIFS('IFPRI SPEED'!AN:AN,'IFPRI SPEED'!$A:$A,'Country-wise data'!$B147)*1000*$G147)</f>
        <v>0</v>
      </c>
      <c r="K147">
        <f>IF(SUMIFS('IFPRI SPEED'!AO:AO,'IFPRI SPEED'!$A:$A,'Country-wise data'!$B147)*1000=0,J147*(1+Assumptions!$C$9),SUMIFS('IFPRI SPEED'!AO:AO,'IFPRI SPEED'!$A:$A,'Country-wise data'!$B147)*1000*$G147)</f>
        <v>0</v>
      </c>
      <c r="L147">
        <f>IF(SUMIFS('IFPRI SPEED'!AP:AP,'IFPRI SPEED'!$A:$A,'Country-wise data'!$B147)*1000=0,K147*(1+Assumptions!$C$9),SUMIFS('IFPRI SPEED'!AP:AP,'IFPRI SPEED'!$A:$A,'Country-wise data'!$B147)*1000*$G147)</f>
        <v>0</v>
      </c>
      <c r="M147">
        <f>IF(SUMIFS('IFPRI SPEED'!AQ:AQ,'IFPRI SPEED'!$A:$A,'Country-wise data'!$B147)*1000=0,L147*(1+Assumptions!$C$9),SUMIFS('IFPRI SPEED'!AQ:AQ,'IFPRI SPEED'!$A:$A,'Country-wise data'!$B147)*1000*$G147)</f>
        <v>0</v>
      </c>
      <c r="N147">
        <f>IF(SUMIFS('IFPRI SPEED'!AR:AR,'IFPRI SPEED'!$A:$A,'Country-wise data'!$B147)*1000=0,M147*(1+Assumptions!$C$9),SUMIFS('IFPRI SPEED'!AR:AR,'IFPRI SPEED'!$A:$A,'Country-wise data'!$B147)*1000*$G147)</f>
        <v>0</v>
      </c>
      <c r="O147">
        <f>IF(SUMIFS('IFPRI SPEED'!AS:AS,'IFPRI SPEED'!$A:$A,'Country-wise data'!$B147)*1000=0,N147*(1+Assumptions!$C$9),SUMIFS('IFPRI SPEED'!AS:AS,'IFPRI SPEED'!$A:$A,'Country-wise data'!$B147)*1000*$G147)</f>
        <v>0</v>
      </c>
      <c r="P147">
        <f>IF(SUMIFS('IFPRI SPEED'!AT:AT,'IFPRI SPEED'!$A:$A,'Country-wise data'!$B147)*1000=0,O147*(1+Assumptions!$C$9),SUMIFS('IFPRI SPEED'!AT:AT,'IFPRI SPEED'!$A:$A,'Country-wise data'!$B147)*1000*$G147)</f>
        <v>0</v>
      </c>
      <c r="Q147">
        <f>IF(SUMIFS('IFPRI SPEED'!AU:AU,'IFPRI SPEED'!$A:$A,'Country-wise data'!$B147)*1000=0,P147*(1+Assumptions!$C$9),SUMIFS('IFPRI SPEED'!AU:AU,'IFPRI SPEED'!$A:$A,'Country-wise data'!$B147)*1000*$G147)</f>
        <v>0</v>
      </c>
      <c r="R147" s="36">
        <f t="shared" si="148"/>
        <v>0</v>
      </c>
      <c r="S147" s="44">
        <f>INDEX('area data'!$G$4:$P$80,MATCH('Country-wise data'!$B147,'area data'!$B$4:$B$80,),MATCH('Country-wise data'!S$3,'area data'!$G$3:$P$3,))</f>
        <v>0</v>
      </c>
      <c r="T147" s="44">
        <f>INDEX('area data'!$G$4:$P$80,MATCH('Country-wise data'!$B147,'area data'!$B$4:$B$80,),MATCH('Country-wise data'!T$3,'area data'!$G$3:$P$3,))</f>
        <v>0</v>
      </c>
      <c r="U147" s="44">
        <f>INDEX('area data'!$G$4:$P$80,MATCH('Country-wise data'!$B147,'area data'!$B$4:$B$80,),MATCH('Country-wise data'!U$3,'area data'!$G$3:$P$3,))</f>
        <v>0</v>
      </c>
      <c r="V147" s="44">
        <f>INDEX('area data'!$G$4:$P$80,MATCH('Country-wise data'!$B147,'area data'!$B$4:$B$80,),MATCH('Country-wise data'!V$3,'area data'!$G$3:$P$3,))</f>
        <v>0</v>
      </c>
      <c r="W147" s="44">
        <f>INDEX('area data'!$G$4:$P$80,MATCH('Country-wise data'!$B147,'area data'!$B$4:$B$80,),MATCH('Country-wise data'!W$3,'area data'!$G$3:$P$3,))</f>
        <v>0</v>
      </c>
      <c r="X147" s="44">
        <f>INDEX('area data'!$G$4:$P$80,MATCH('Country-wise data'!$B147,'area data'!$B$4:$B$80,),MATCH('Country-wise data'!X$3,'area data'!$G$3:$P$3,))</f>
        <v>0</v>
      </c>
      <c r="Y147" s="44">
        <f>INDEX('area data'!$G$4:$P$80,MATCH('Country-wise data'!$B147,'area data'!$B$4:$B$80,),MATCH('Country-wise data'!Y$3,'area data'!$G$3:$P$3,))</f>
        <v>0</v>
      </c>
      <c r="Z147" s="44">
        <f>INDEX('area data'!$G$4:$P$80,MATCH('Country-wise data'!$B147,'area data'!$B$4:$B$80,),MATCH('Country-wise data'!Z$3,'area data'!$G$3:$P$3,))</f>
        <v>0</v>
      </c>
      <c r="AA147" s="44">
        <f>INDEX('area data'!$G$4:$P$80,MATCH('Country-wise data'!$B147,'area data'!$B$4:$B$80,),MATCH('Country-wise data'!AA$3,'area data'!$G$3:$P$3,))</f>
        <v>0</v>
      </c>
      <c r="AB147" s="44">
        <f>INDEX('area data'!$G$4:$P$80,MATCH('Country-wise data'!$B147,'area data'!$B$4:$B$80,),MATCH('Country-wise data'!AB$3,'area data'!$G$3:$P$3,))</f>
        <v>0</v>
      </c>
      <c r="AC147" s="53">
        <f>IFERROR(INDEX('ASTI data (new)'!$AF$6:$AL$130,MATCH('Country-wise data'!$B147,'ASTI data (new)'!$C$6:$C$130,),MATCH('Country-wise data'!AC$3,'ASTI data (new)'!$AF$5:$AL$5,)),(INDEX(Assumptions!$G$154:$P$345,MATCH('Country-wise data'!$B147,Assumptions!$B$154:$B$344,),MATCH('Country-wise data'!AC$3,Assumptions!$G$153:$P$153,))*S147))</f>
        <v>0</v>
      </c>
      <c r="AD147" s="53">
        <f>IFERROR(INDEX('ASTI data (new)'!$AF$6:$AL$130,MATCH('Country-wise data'!$B147,'ASTI data (new)'!$C$6:$C$130,),MATCH('Country-wise data'!AD$3,'ASTI data (new)'!$AF$5:$AL$5,)),(INDEX(Assumptions!$G$154:$P$345,MATCH('Country-wise data'!$B147,Assumptions!$B$154:$B$344,),MATCH('Country-wise data'!AD$3,Assumptions!$G$153:$P$153,))*T147))</f>
        <v>0</v>
      </c>
      <c r="AE147" s="53">
        <f>IFERROR(INDEX('ASTI data (new)'!$AF$6:$AL$130,MATCH('Country-wise data'!$B147,'ASTI data (new)'!$C$6:$C$130,),MATCH('Country-wise data'!AE$3,'ASTI data (new)'!$AF$5:$AL$5,)),(INDEX(Assumptions!$G$154:$P$345,MATCH('Country-wise data'!$B147,Assumptions!$B$154:$B$344,),MATCH('Country-wise data'!AE$3,Assumptions!$G$153:$P$153,))*U147))</f>
        <v>0</v>
      </c>
      <c r="AF147" s="53">
        <f>IFERROR(INDEX('ASTI data (new)'!$AF$6:$AL$130,MATCH('Country-wise data'!$B147,'ASTI data (new)'!$C$6:$C$130,),MATCH('Country-wise data'!AF$3,'ASTI data (new)'!$AF$5:$AL$5,)),(INDEX(Assumptions!$G$154:$P$345,MATCH('Country-wise data'!$B147,Assumptions!$B$154:$B$344,),MATCH('Country-wise data'!AF$3,Assumptions!$G$153:$P$153,))*V147))</f>
        <v>0</v>
      </c>
      <c r="AG147" s="53">
        <f>IFERROR(INDEX('ASTI data (new)'!$AF$6:$AL$130,MATCH('Country-wise data'!$B147,'ASTI data (new)'!$C$6:$C$130,),MATCH('Country-wise data'!AG$3,'ASTI data (new)'!$AF$5:$AL$5,)),(INDEX(Assumptions!$G$154:$P$345,MATCH('Country-wise data'!$B147,Assumptions!$B$154:$B$344,),MATCH('Country-wise data'!AG$3,Assumptions!$G$153:$P$153,))*W147))</f>
        <v>0</v>
      </c>
      <c r="AH147" s="53">
        <f>IFERROR(INDEX('ASTI data (new)'!$AF$6:$AL$130,MATCH('Country-wise data'!$B147,'ASTI data (new)'!$C$6:$C$130,),MATCH('Country-wise data'!AH$3,'ASTI data (new)'!$AF$5:$AL$5,)),(INDEX(Assumptions!$G$154:$P$345,MATCH('Country-wise data'!$B147,Assumptions!$B$154:$B$344,),MATCH('Country-wise data'!AH$3,Assumptions!$G$153:$P$153,))*X147))</f>
        <v>0</v>
      </c>
      <c r="AI147" s="53">
        <f>IFERROR(INDEX('ASTI data (new)'!$AF$6:$AL$130,MATCH('Country-wise data'!$B147,'ASTI data (new)'!$C$6:$C$130,),MATCH('Country-wise data'!AI$3,'ASTI data (new)'!$AF$5:$AL$5,)),(INDEX(Assumptions!$G$154:$P$345,MATCH('Country-wise data'!$B147,Assumptions!$B$154:$B$344,),MATCH('Country-wise data'!AI$3,Assumptions!$G$153:$P$153,))*Y147))</f>
        <v>0</v>
      </c>
      <c r="AJ147" s="53">
        <f t="shared" ref="AJ147:AL147" si="202">IFERROR((1+($AI147/$AF147)^(1/3)-1)*AI147,0)</f>
        <v>0</v>
      </c>
      <c r="AK147" s="53">
        <f t="shared" si="202"/>
        <v>0</v>
      </c>
      <c r="AL147" s="53">
        <f t="shared" si="202"/>
        <v>0</v>
      </c>
      <c r="AM147" s="55" cm="1">
        <f t="array" ref="AM147">INDEX('non-R&amp;D ex_typologies'!$J$8:$J$10,MATCH('Country-wise data'!FL147,'non-R&amp;D ex_typologies'!$F$8:$F$10,),)*'Country-wise data'!AC147</f>
        <v>0</v>
      </c>
      <c r="AN147" s="55" cm="1">
        <f t="array" ref="AN147">INDEX('non-R&amp;D ex_typologies'!$J$8:$J$10,MATCH('Country-wise data'!FM147,'non-R&amp;D ex_typologies'!$F$8:$F$10,),)*'Country-wise data'!AD147</f>
        <v>0</v>
      </c>
      <c r="AO147" s="55" cm="1">
        <f t="array" ref="AO147">INDEX('non-R&amp;D ex_typologies'!$J$8:$J$10,MATCH('Country-wise data'!FN147,'non-R&amp;D ex_typologies'!$F$8:$F$10,),)*'Country-wise data'!AE147</f>
        <v>0</v>
      </c>
      <c r="AP147" s="55" cm="1">
        <f t="array" ref="AP147">INDEX('non-R&amp;D ex_typologies'!$J$8:$J$10,MATCH('Country-wise data'!FO147,'non-R&amp;D ex_typologies'!$F$8:$F$10,),)*'Country-wise data'!AF147</f>
        <v>0</v>
      </c>
      <c r="AQ147" s="55" cm="1">
        <f t="array" ref="AQ147">INDEX('non-R&amp;D ex_typologies'!$J$8:$J$10,MATCH('Country-wise data'!FP147,'non-R&amp;D ex_typologies'!$F$8:$F$10,),)*'Country-wise data'!AG147</f>
        <v>0</v>
      </c>
      <c r="AR147" s="55" cm="1">
        <f t="array" ref="AR147">INDEX('non-R&amp;D ex_typologies'!$J$8:$J$10,MATCH('Country-wise data'!FQ147,'non-R&amp;D ex_typologies'!$F$8:$F$10,),)*'Country-wise data'!AH147</f>
        <v>0</v>
      </c>
      <c r="AS147" s="55" cm="1">
        <f t="array" ref="AS147">INDEX('non-R&amp;D ex_typologies'!$J$8:$J$10,MATCH('Country-wise data'!FR147,'non-R&amp;D ex_typologies'!$F$8:$F$10,),)*'Country-wise data'!AI147</f>
        <v>0</v>
      </c>
      <c r="AT147" s="55" cm="1">
        <f t="array" ref="AT147">INDEX('non-R&amp;D ex_typologies'!$J$8:$J$10,MATCH('Country-wise data'!FS147,'non-R&amp;D ex_typologies'!$F$8:$F$10,),)*'Country-wise data'!AJ147</f>
        <v>0</v>
      </c>
      <c r="AU147" s="55" cm="1">
        <f t="array" ref="AU147">INDEX('non-R&amp;D ex_typologies'!$J$8:$J$10,MATCH('Country-wise data'!FT147,'non-R&amp;D ex_typologies'!$F$8:$F$10,),)*'Country-wise data'!AK147</f>
        <v>0</v>
      </c>
      <c r="AV147" s="55" cm="1">
        <f t="array" ref="AV147">INDEX('non-R&amp;D ex_typologies'!$J$8:$J$10,MATCH('Country-wise data'!FU147,'non-R&amp;D ex_typologies'!$F$8:$F$10,),)*'Country-wise data'!AL147</f>
        <v>0</v>
      </c>
      <c r="AW147">
        <f t="shared" si="150"/>
        <v>0</v>
      </c>
      <c r="AX147" s="53">
        <f>INDEX('GDP deflators'!$AB$3:$AK$155,MATCH('Country-wise data'!$B147,'GDP deflators'!$B$3:$B$155,),MATCH('Country-wise data'!AX$3,'GDP deflators'!$D$2:$M$2,))</f>
        <v>64.417919930687134</v>
      </c>
      <c r="AY147" s="53">
        <f>INDEX('GDP deflators'!$AB$3:$AK$155,MATCH('Country-wise data'!$B147,'GDP deflators'!$B$3:$B$155,),MATCH('Country-wise data'!AY$3,'GDP deflators'!$D$2:$M$2,))</f>
        <v>70.611297354558474</v>
      </c>
      <c r="AZ147" s="53">
        <f>INDEX('GDP deflators'!$AB$3:$AK$155,MATCH('Country-wise data'!$B147,'GDP deflators'!$B$3:$B$155,),MATCH('Country-wise data'!AZ$3,'GDP deflators'!$D$2:$M$2,))</f>
        <v>74.579432688118558</v>
      </c>
      <c r="BA147" s="53">
        <f>INDEX('GDP deflators'!$AB$3:$AK$155,MATCH('Country-wise data'!$B147,'GDP deflators'!$B$3:$B$155,),MATCH('Country-wise data'!BA$3,'GDP deflators'!$D$2:$M$2,))</f>
        <v>78.061611292110626</v>
      </c>
      <c r="BB147" s="53">
        <f>INDEX('GDP deflators'!$AB$3:$AK$155,MATCH('Country-wise data'!$B147,'GDP deflators'!$B$3:$B$155,),MATCH('Country-wise data'!BB$3,'GDP deflators'!$D$2:$M$2,))</f>
        <v>81.047361870938289</v>
      </c>
      <c r="BC147" s="53">
        <f>INDEX('GDP deflators'!$AB$3:$AK$155,MATCH('Country-wise data'!$B147,'GDP deflators'!$B$3:$B$155,),MATCH('Country-wise data'!BC$3,'GDP deflators'!$D$2:$M$2,))</f>
        <v>83.136391760965225</v>
      </c>
      <c r="BD147" s="53">
        <f>INDEX('GDP deflators'!$AB$3:$AK$155,MATCH('Country-wise data'!$B147,'GDP deflators'!$B$3:$B$155,),MATCH('Country-wise data'!BD$3,'GDP deflators'!$D$2:$M$2,))</f>
        <v>85.941902297955991</v>
      </c>
      <c r="BE147" s="53">
        <f>INDEX('GDP deflators'!$AB$3:$AK$155,MATCH('Country-wise data'!$B147,'GDP deflators'!$B$3:$B$155,),MATCH('Country-wise data'!BE$3,'GDP deflators'!$D$2:$M$2,))</f>
        <v>91.849269257326256</v>
      </c>
      <c r="BF147" s="53">
        <f>INDEX('GDP deflators'!$AB$3:$AK$155,MATCH('Country-wise data'!$B147,'GDP deflators'!$B$3:$B$155,),MATCH('Country-wise data'!BF$3,'GDP deflators'!$D$2:$M$2,))</f>
        <v>98.380878956076884</v>
      </c>
      <c r="BG147" s="53">
        <f>INDEX('GDP deflators'!$AB$3:$AK$155,MATCH('Country-wise data'!$B147,'GDP deflators'!$B$3:$B$155,),MATCH('Country-wise data'!BG$3,'GDP deflators'!$D$2:$M$2,))</f>
        <v>100</v>
      </c>
      <c r="BH147" cm="1">
        <f t="array" ref="BH147">H147/(INDEX($AX147:$BG147,,MATCH(BH$3,$AX$3:$BG$3,))/100)</f>
        <v>0</v>
      </c>
      <c r="BI147" cm="1">
        <f t="array" ref="BI147">I147/(INDEX($AX147:$BG147,,MATCH(BI$3,$AX$3:$BG$3,))/100)</f>
        <v>0</v>
      </c>
      <c r="BJ147" cm="1">
        <f t="array" ref="BJ147">J147/(INDEX($AX147:$BG147,,MATCH(BJ$3,$AX$3:$BG$3,))/100)</f>
        <v>0</v>
      </c>
      <c r="BK147" cm="1">
        <f t="array" ref="BK147">K147/(INDEX($AX147:$BG147,,MATCH(BK$3,$AX$3:$BG$3,))/100)</f>
        <v>0</v>
      </c>
      <c r="BL147" cm="1">
        <f t="array" ref="BL147">L147/(INDEX($AX147:$BG147,,MATCH(BL$3,$AX$3:$BG$3,))/100)</f>
        <v>0</v>
      </c>
      <c r="BM147" cm="1">
        <f t="array" ref="BM147">M147/(INDEX($AX147:$BG147,,MATCH(BM$3,$AX$3:$BG$3,))/100)</f>
        <v>0</v>
      </c>
      <c r="BN147" cm="1">
        <f t="array" ref="BN147">N147/(INDEX($AX147:$BG147,,MATCH(BN$3,$AX$3:$BG$3,))/100)</f>
        <v>0</v>
      </c>
      <c r="BO147" cm="1">
        <f t="array" ref="BO147">O147/(INDEX($AX147:$BG147,,MATCH(BO$3,$AX$3:$BG$3,))/100)</f>
        <v>0</v>
      </c>
      <c r="BP147" cm="1">
        <f t="array" ref="BP147">P147/(INDEX($AX147:$BG147,,MATCH(BP$3,$AX$3:$BG$3,))/100)</f>
        <v>0</v>
      </c>
      <c r="BQ147" cm="1">
        <f t="array" ref="BQ147">Q147/(INDEX($AX147:$BG147,,MATCH(BQ$3,$AX$3:$BG$3,))/100)</f>
        <v>0</v>
      </c>
      <c r="BS147" cm="1">
        <f t="array" ref="BS147">S147/(INDEX($AX147:$BG147,,MATCH(BS$3,$AX$3:$BG$3,))/100)</f>
        <v>0</v>
      </c>
      <c r="BT147" cm="1">
        <f t="array" ref="BT147">T147/(INDEX($AX147:$BG147,,MATCH(BT$3,$AX$3:$BG$3,))/100)</f>
        <v>0</v>
      </c>
      <c r="BU147" cm="1">
        <f t="array" ref="BU147">U147/(INDEX($AX147:$BG147,,MATCH(BU$3,$AX$3:$BG$3,))/100)</f>
        <v>0</v>
      </c>
      <c r="BV147" cm="1">
        <f t="array" ref="BV147">V147/(INDEX($AX147:$BG147,,MATCH(BV$3,$AX$3:$BG$3,))/100)</f>
        <v>0</v>
      </c>
      <c r="BW147" cm="1">
        <f t="array" ref="BW147">W147/(INDEX($AX147:$BG147,,MATCH(BW$3,$AX$3:$BG$3,))/100)</f>
        <v>0</v>
      </c>
      <c r="BX147" cm="1">
        <f t="array" ref="BX147">X147/(INDEX($AX147:$BG147,,MATCH(BX$3,$AX$3:$BG$3,))/100)</f>
        <v>0</v>
      </c>
      <c r="BY147" cm="1">
        <f t="array" ref="BY147">Y147/(INDEX($AX147:$BG147,,MATCH(BY$3,$AX$3:$BG$3,))/100)</f>
        <v>0</v>
      </c>
      <c r="BZ147" cm="1">
        <f t="array" ref="BZ147">Z147/(INDEX($AX147:$BG147,,MATCH(BZ$3,$AX$3:$BG$3,))/100)</f>
        <v>0</v>
      </c>
      <c r="CA147" cm="1">
        <f t="array" ref="CA147">AA147/(INDEX($AX147:$BG147,,MATCH(CA$3,$AX$3:$BG$3,))/100)</f>
        <v>0</v>
      </c>
      <c r="CB147" cm="1">
        <f t="array" ref="CB147">AB147/(INDEX($AX147:$BG147,,MATCH(CB$3,$AX$3:$BG$3,))/100)</f>
        <v>0</v>
      </c>
      <c r="CC147" cm="1">
        <f t="array" ref="CC147">AC147/(INDEX($AX147:$BG147,,MATCH(CC$3,$AX$3:$BG$3,))/100)</f>
        <v>0</v>
      </c>
      <c r="CD147" cm="1">
        <f t="array" ref="CD147">AD147/(INDEX($AX147:$BG147,,MATCH(CD$3,$AX$3:$BG$3,))/100)</f>
        <v>0</v>
      </c>
      <c r="CE147" cm="1">
        <f t="array" ref="CE147">AE147/(INDEX($AX147:$BG147,,MATCH(CE$3,$AX$3:$BG$3,))/100)</f>
        <v>0</v>
      </c>
      <c r="CF147" cm="1">
        <f t="array" ref="CF147">AF147/(INDEX($AX147:$BG147,,MATCH(CF$3,$AX$3:$BG$3,))/100)</f>
        <v>0</v>
      </c>
      <c r="CG147" cm="1">
        <f t="array" ref="CG147">AG147/(INDEX($AX147:$BG147,,MATCH(CG$3,$AX$3:$BG$3,))/100)</f>
        <v>0</v>
      </c>
      <c r="CH147" cm="1">
        <f t="array" ref="CH147">AH147/(INDEX($AX147:$BG147,,MATCH(CH$3,$AX$3:$BG$3,))/100)</f>
        <v>0</v>
      </c>
      <c r="CI147" cm="1">
        <f t="array" ref="CI147">AI147/(INDEX($AX147:$BG147,,MATCH(CI$3,$AX$3:$BG$3,))/100)</f>
        <v>0</v>
      </c>
      <c r="CJ147" cm="1">
        <f t="array" ref="CJ147">AJ147/(INDEX($AX147:$BG147,,MATCH(CJ$3,$AX$3:$BG$3,))/100)</f>
        <v>0</v>
      </c>
      <c r="CK147" cm="1">
        <f t="array" ref="CK147">AK147/(INDEX($AX147:$BG147,,MATCH(CK$3,$AX$3:$BG$3,))/100)</f>
        <v>0</v>
      </c>
      <c r="CL147" cm="1">
        <f t="array" ref="CL147">AL147/(INDEX($AX147:$BG147,,MATCH(CL$3,$AX$3:$BG$3,))/100)</f>
        <v>0</v>
      </c>
      <c r="CM147" cm="1">
        <f t="array" ref="CM147">AM147/(INDEX($AX147:$BG147,,MATCH(CM$3,$AX$3:$BG$3,))/100)</f>
        <v>0</v>
      </c>
      <c r="CN147" cm="1">
        <f t="array" ref="CN147">AN147/(INDEX($AX147:$BG147,,MATCH(CN$3,$AX$3:$BG$3,))/100)</f>
        <v>0</v>
      </c>
      <c r="CO147" cm="1">
        <f t="array" ref="CO147">AO147/(INDEX($AX147:$BG147,,MATCH(CO$3,$AX$3:$BG$3,))/100)</f>
        <v>0</v>
      </c>
      <c r="CP147" cm="1">
        <f t="array" ref="CP147">AP147/(INDEX($AX147:$BG147,,MATCH(CP$3,$AX$3:$BG$3,))/100)</f>
        <v>0</v>
      </c>
      <c r="CQ147" cm="1">
        <f t="array" ref="CQ147">AQ147/(INDEX($AX147:$BG147,,MATCH(CQ$3,$AX$3:$BG$3,))/100)</f>
        <v>0</v>
      </c>
      <c r="CR147" cm="1">
        <f t="array" ref="CR147">AR147/(INDEX($AX147:$BG147,,MATCH(CR$3,$AX$3:$BG$3,))/100)</f>
        <v>0</v>
      </c>
      <c r="CS147" cm="1">
        <f t="array" ref="CS147">AS147/(INDEX($AX147:$BG147,,MATCH(CS$3,$AX$3:$BG$3,))/100)</f>
        <v>0</v>
      </c>
      <c r="CT147" cm="1">
        <f t="array" ref="CT147">AT147/(INDEX($AX147:$BG147,,MATCH(CT$3,$AX$3:$BG$3,))/100)</f>
        <v>0</v>
      </c>
      <c r="CU147" cm="1">
        <f t="array" ref="CU147">AU147/(INDEX($AX147:$BG147,,MATCH(CU$3,$AX$3:$BG$3,))/100)</f>
        <v>0</v>
      </c>
      <c r="CV147" cm="1">
        <f t="array" ref="CV147">AV147/(INDEX($AX147:$BG147,,MATCH(CV$3,$AX$3:$BG$3,))/100)</f>
        <v>0</v>
      </c>
      <c r="CW147">
        <f t="shared" si="185"/>
        <v>0</v>
      </c>
      <c r="CX147">
        <f>IFERROR(1/INDEX('exch rates'!$BC$5:$BL$268,MATCH('Country-wise data'!$B147,'exch rates'!$A$5:$A$268,),MATCH(CX$3,'exch rates'!$BC$4:$BL$4,)),1)</f>
        <v>1</v>
      </c>
      <c r="CY147">
        <f>IFERROR(1/INDEX('exch rates'!$BC$5:$BL$268,MATCH('Country-wise data'!$B147,'exch rates'!$A$5:$A$268,),MATCH(CY$3,'exch rates'!$BC$4:$BL$4,)),1)</f>
        <v>1</v>
      </c>
      <c r="CZ147">
        <f>IFERROR(1/INDEX('exch rates'!$BC$5:$BL$268,MATCH('Country-wise data'!$B147,'exch rates'!$A$5:$A$268,),MATCH(CZ$3,'exch rates'!$BC$4:$BL$4,)),1)</f>
        <v>1</v>
      </c>
      <c r="DA147">
        <f>IFERROR(1/INDEX('exch rates'!$BC$5:$BL$268,MATCH('Country-wise data'!$B147,'exch rates'!$A$5:$A$268,),MATCH(DA$3,'exch rates'!$BC$4:$BL$4,)),1)</f>
        <v>1</v>
      </c>
      <c r="DB147">
        <f>IFERROR(1/INDEX('exch rates'!$BC$5:$BL$268,MATCH('Country-wise data'!$B147,'exch rates'!$A$5:$A$268,),MATCH(DB$3,'exch rates'!$BC$4:$BL$4,)),1)</f>
        <v>1</v>
      </c>
      <c r="DC147">
        <f>IFERROR(1/INDEX('exch rates'!$BC$5:$BL$268,MATCH('Country-wise data'!$B147,'exch rates'!$A$5:$A$268,),MATCH(DC$3,'exch rates'!$BC$4:$BL$4,)),1)</f>
        <v>1</v>
      </c>
      <c r="DD147">
        <f>IFERROR(1/INDEX('exch rates'!$BC$5:$BL$268,MATCH('Country-wise data'!$B147,'exch rates'!$A$5:$A$268,),MATCH(DD$3,'exch rates'!$BC$4:$BL$4,)),1)</f>
        <v>1</v>
      </c>
      <c r="DE147">
        <f>IFERROR(1/INDEX('exch rates'!$BC$5:$BL$268,MATCH('Country-wise data'!$B147,'exch rates'!$A$5:$A$268,),MATCH(DE$3,'exch rates'!$BC$4:$BL$4,)),1)</f>
        <v>1</v>
      </c>
      <c r="DF147">
        <f>IFERROR(1/INDEX('exch rates'!$BC$5:$BL$268,MATCH('Country-wise data'!$B147,'exch rates'!$A$5:$A$268,),MATCH(DF$3,'exch rates'!$BC$4:$BL$4,)),1)</f>
        <v>1</v>
      </c>
      <c r="DG147">
        <f>IFERROR(1/INDEX('exch rates'!$BC$5:$BL$268,MATCH('Country-wise data'!$B147,'exch rates'!$A$5:$A$268,),MATCH(DG$3,'exch rates'!$BC$4:$BL$4,)),1)</f>
        <v>1</v>
      </c>
      <c r="DH147" cm="1">
        <f t="array" ref="DH147">(BH147/INDEX($CX147:$DG147,,MATCH(DH$3,$CX$3:$DG$3,)))*$DG147</f>
        <v>0</v>
      </c>
      <c r="DI147" cm="1">
        <f t="array" ref="DI147">(BI147/INDEX($CX147:$DG147,,MATCH(DI$3,$CX$3:$DG$3,)))*$DG147</f>
        <v>0</v>
      </c>
      <c r="DJ147" cm="1">
        <f t="array" ref="DJ147">(BJ147/INDEX($CX147:$DG147,,MATCH(DJ$3,$CX$3:$DG$3,)))*$DG147</f>
        <v>0</v>
      </c>
      <c r="DK147" cm="1">
        <f t="array" ref="DK147">(BK147/INDEX($CX147:$DG147,,MATCH(DK$3,$CX$3:$DG$3,)))*$DG147</f>
        <v>0</v>
      </c>
      <c r="DL147" cm="1">
        <f t="array" ref="DL147">(BL147/INDEX($CX147:$DG147,,MATCH(DL$3,$CX$3:$DG$3,)))*$DG147</f>
        <v>0</v>
      </c>
      <c r="DM147" cm="1">
        <f t="array" ref="DM147">(BM147/INDEX($CX147:$DG147,,MATCH(DM$3,$CX$3:$DG$3,)))*$DG147</f>
        <v>0</v>
      </c>
      <c r="DN147" cm="1">
        <f t="array" ref="DN147">(BN147/INDEX($CX147:$DG147,,MATCH(DN$3,$CX$3:$DG$3,)))*$DG147</f>
        <v>0</v>
      </c>
      <c r="DO147" cm="1">
        <f t="array" ref="DO147">(BO147/INDEX($CX147:$DG147,,MATCH(DO$3,$CX$3:$DG$3,)))*$DG147</f>
        <v>0</v>
      </c>
      <c r="DP147" cm="1">
        <f t="array" ref="DP147">(BP147/INDEX($CX147:$DG147,,MATCH(DP$3,$CX$3:$DG$3,)))*$DG147</f>
        <v>0</v>
      </c>
      <c r="DQ147" cm="1">
        <f t="array" ref="DQ147">(BQ147/INDEX($CX147:$DG147,,MATCH(DQ$3,$CX$3:$DG$3,)))*$DG147</f>
        <v>0</v>
      </c>
      <c r="DS147" cm="1">
        <f t="array" ref="DS147">(BS147/INDEX($CX147:$DG147,,MATCH(DS$3,$CX$3:$DG$3,)))*$DG147</f>
        <v>0</v>
      </c>
      <c r="DT147" cm="1">
        <f t="array" ref="DT147">(BT147/INDEX($CX147:$DG147,,MATCH(DT$3,$CX$3:$DG$3,)))*$DG147</f>
        <v>0</v>
      </c>
      <c r="DU147" cm="1">
        <f t="array" ref="DU147">(BU147/INDEX($CX147:$DG147,,MATCH(DU$3,$CX$3:$DG$3,)))*$DG147</f>
        <v>0</v>
      </c>
      <c r="DV147" cm="1">
        <f t="array" ref="DV147">(BV147/INDEX($CX147:$DG147,,MATCH(DV$3,$CX$3:$DG$3,)))*$DG147</f>
        <v>0</v>
      </c>
      <c r="DW147" cm="1">
        <f t="array" ref="DW147">(BW147/INDEX($CX147:$DG147,,MATCH(DW$3,$CX$3:$DG$3,)))*$DG147</f>
        <v>0</v>
      </c>
      <c r="DX147" cm="1">
        <f t="array" ref="DX147">(BX147/INDEX($CX147:$DG147,,MATCH(DX$3,$CX$3:$DG$3,)))*$DG147</f>
        <v>0</v>
      </c>
      <c r="DY147" cm="1">
        <f t="array" ref="DY147">(BY147/INDEX($CX147:$DG147,,MATCH(DY$3,$CX$3:$DG$3,)))*$DG147</f>
        <v>0</v>
      </c>
      <c r="DZ147" cm="1">
        <f t="array" ref="DZ147">(BZ147/INDEX($CX147:$DG147,,MATCH(DZ$3,$CX$3:$DG$3,)))*$DG147</f>
        <v>0</v>
      </c>
      <c r="EA147" cm="1">
        <f t="array" ref="EA147">(CA147/INDEX($CX147:$DG147,,MATCH(EA$3,$CX$3:$DG$3,)))*$DG147</f>
        <v>0</v>
      </c>
      <c r="EB147" cm="1">
        <f t="array" ref="EB147">(CB147/INDEX($CX147:$DG147,,MATCH(EB$3,$CX$3:$DG$3,)))*$DG147</f>
        <v>0</v>
      </c>
      <c r="EC147" s="53" cm="1">
        <f t="array" ref="EC147">(CC147/INDEX($CX147:$DG147,,MATCH(EC$3,$CX$3:$DG$3,)))*$DG147</f>
        <v>0</v>
      </c>
      <c r="ED147" cm="1">
        <f t="array" ref="ED147">(CD147/INDEX($CX147:$DG147,,MATCH(ED$3,$CX$3:$DG$3,)))*$DG147</f>
        <v>0</v>
      </c>
      <c r="EE147" cm="1">
        <f t="array" ref="EE147">(CE147/INDEX($CX147:$DG147,,MATCH(EE$3,$CX$3:$DG$3,)))*$DG147</f>
        <v>0</v>
      </c>
      <c r="EF147" cm="1">
        <f t="array" ref="EF147">(CF147/INDEX($CX147:$DG147,,MATCH(EF$3,$CX$3:$DG$3,)))*$DG147</f>
        <v>0</v>
      </c>
      <c r="EG147" cm="1">
        <f t="array" ref="EG147">(CG147/INDEX($CX147:$DG147,,MATCH(EG$3,$CX$3:$DG$3,)))*$DG147</f>
        <v>0</v>
      </c>
      <c r="EH147" cm="1">
        <f t="array" ref="EH147">(CH147/INDEX($CX147:$DG147,,MATCH(EH$3,$CX$3:$DG$3,)))*$DG147</f>
        <v>0</v>
      </c>
      <c r="EI147" cm="1">
        <f t="array" ref="EI147">(CI147/INDEX($CX147:$DG147,,MATCH(EI$3,$CX$3:$DG$3,)))*$DG147</f>
        <v>0</v>
      </c>
      <c r="EJ147" cm="1">
        <f t="array" ref="EJ147">(CJ147/INDEX($CX147:$DG147,,MATCH(EJ$3,$CX$3:$DG$3,)))*$DG147</f>
        <v>0</v>
      </c>
      <c r="EK147" cm="1">
        <f t="array" ref="EK147">(CK147/INDEX($CX147:$DG147,,MATCH(EK$3,$CX$3:$DG$3,)))*$DG147</f>
        <v>0</v>
      </c>
      <c r="EL147" cm="1">
        <f t="array" ref="EL147">(CL147/INDEX($CX147:$DG147,,MATCH(EL$3,$CX$3:$DG$3,)))*$DG147</f>
        <v>0</v>
      </c>
      <c r="EM147" cm="1">
        <f t="array" ref="EM147">(CM147/INDEX($CX147:$DG147,,MATCH(EM$3,$CX$3:$DG$3,)))*$DG147</f>
        <v>0</v>
      </c>
      <c r="EN147" cm="1">
        <f t="array" ref="EN147">(CN147/INDEX($CX147:$DG147,,MATCH(EN$3,$CX$3:$DG$3,)))*$DG147</f>
        <v>0</v>
      </c>
      <c r="EO147" cm="1">
        <f t="array" ref="EO147">(CO147/INDEX($CX147:$DG147,,MATCH(EO$3,$CX$3:$DG$3,)))*$DG147</f>
        <v>0</v>
      </c>
      <c r="EP147" cm="1">
        <f t="array" ref="EP147">(CP147/INDEX($CX147:$DG147,,MATCH(EP$3,$CX$3:$DG$3,)))*$DG147</f>
        <v>0</v>
      </c>
      <c r="EQ147" cm="1">
        <f t="array" ref="EQ147">(CQ147/INDEX($CX147:$DG147,,MATCH(EQ$3,$CX$3:$DG$3,)))*$DG147</f>
        <v>0</v>
      </c>
      <c r="ER147" cm="1">
        <f t="array" ref="ER147">(CR147/INDEX($CX147:$DG147,,MATCH(ER$3,$CX$3:$DG$3,)))*$DG147</f>
        <v>0</v>
      </c>
      <c r="ES147" cm="1">
        <f t="array" ref="ES147">(CS147/INDEX($CX147:$DG147,,MATCH(ES$3,$CX$3:$DG$3,)))*$DG147</f>
        <v>0</v>
      </c>
      <c r="ET147" cm="1">
        <f t="array" ref="ET147">(CT147/INDEX($CX147:$DG147,,MATCH(ET$3,$CX$3:$DG$3,)))*$DG147</f>
        <v>0</v>
      </c>
      <c r="EU147" cm="1">
        <f t="array" ref="EU147">(CU147/INDEX($CX147:$DG147,,MATCH(EU$3,$CX$3:$DG$3,)))*$DG147</f>
        <v>0</v>
      </c>
      <c r="EV147" cm="1">
        <f t="array" ref="EV147">(CV147/INDEX($CX147:$DG147,,MATCH(EV$3,$CX$3:$DG$3,)))*$DG147</f>
        <v>0</v>
      </c>
      <c r="EW147">
        <f t="shared" si="186"/>
        <v>0</v>
      </c>
      <c r="EY147" s="96">
        <f t="shared" si="152"/>
        <v>0</v>
      </c>
      <c r="EZ147" s="96">
        <f t="shared" si="153"/>
        <v>0</v>
      </c>
      <c r="FA147" s="96">
        <f t="shared" si="154"/>
        <v>0</v>
      </c>
      <c r="FB147" s="96">
        <f t="shared" si="155"/>
        <v>0</v>
      </c>
      <c r="FC147" s="96">
        <f t="shared" si="156"/>
        <v>0</v>
      </c>
      <c r="FD147" s="96">
        <f t="shared" si="157"/>
        <v>0</v>
      </c>
      <c r="FE147" s="96">
        <f t="shared" si="158"/>
        <v>0</v>
      </c>
      <c r="FF147" s="96">
        <f t="shared" si="159"/>
        <v>0</v>
      </c>
      <c r="FG147" s="96">
        <f t="shared" si="160"/>
        <v>0</v>
      </c>
      <c r="FH147" s="96">
        <f t="shared" si="161"/>
        <v>0</v>
      </c>
      <c r="FJ147" s="96">
        <f t="shared" si="188"/>
        <v>0</v>
      </c>
      <c r="FK147" s="96" t="str">
        <f>IF(AND('Country-wise data'!FJ147&gt;'non-R&amp;D ex_typologies'!$C$17,'Country-wise data'!FJ147&lt;'non-R&amp;D ex_typologies'!$D$17),"Small",IF(AND('Country-wise data'!FJ147&gt;'non-R&amp;D ex_typologies'!$E$17,'Country-wise data'!$FJ$4&lt;'non-R&amp;D ex_typologies'!$F$17),"Medium","Large"))</f>
        <v>Large</v>
      </c>
      <c r="FL147" t="str">
        <f>IF($FK147='non-R&amp;D ex_typologies'!$C$16,IF(AND('Country-wise data'!EY147&gt;'non-R&amp;D ex_typologies'!$C$21,'Country-wise data'!EY147&lt;'non-R&amp;D ex_typologies'!$D$21),'non-R&amp;D ex_typologies'!$B$21,IF(AND('Country-wise data'!EY147&gt;'non-R&amp;D ex_typologies'!$C$19,'Country-wise data'!EY147&lt;'non-R&amp;D ex_typologies'!$D$19),'non-R&amp;D ex_typologies'!$B$19,'non-R&amp;D ex_typologies'!$B$20)),IF($FK147='non-R&amp;D ex_typologies'!$E$16,IF(AND('Country-wise data'!EY147&gt;'non-R&amp;D ex_typologies'!$E$21,'Country-wise data'!EY147&lt;'non-R&amp;D ex_typologies'!$F$21),'non-R&amp;D ex_typologies'!$B$21,IF(AND('Country-wise data'!EY147&gt;'non-R&amp;D ex_typologies'!$E$19,'Country-wise data'!EY147&lt;'non-R&amp;D ex_typologies'!$F$19),'non-R&amp;D ex_typologies'!$B$19,'non-R&amp;D ex_typologies'!$B$20)),IF(AND('Country-wise data'!EY147&gt;'non-R&amp;D ex_typologies'!$G$21,'Country-wise data'!EY147&lt;'non-R&amp;D ex_typologies'!$H$21),'non-R&amp;D ex_typologies'!$B$21,IF(AND('Country-wise data'!EY147&gt;'non-R&amp;D ex_typologies'!$G$19,'Country-wise data'!EY147&lt;'non-R&amp;D ex_typologies'!$H$19),'non-R&amp;D ex_typologies'!$B$19,'non-R&amp;D ex_typologies'!$B$20))))</f>
        <v xml:space="preserve">Research heavy </v>
      </c>
      <c r="FM147" t="str">
        <f>IF($FK147='non-R&amp;D ex_typologies'!$C$16,IF(AND('Country-wise data'!EZ147&gt;'non-R&amp;D ex_typologies'!$C$21,'Country-wise data'!EZ147&lt;'non-R&amp;D ex_typologies'!$D$21),'non-R&amp;D ex_typologies'!$B$21,IF(AND('Country-wise data'!EZ147&gt;'non-R&amp;D ex_typologies'!$C$19,'Country-wise data'!EZ147&lt;'non-R&amp;D ex_typologies'!$D$19),'non-R&amp;D ex_typologies'!$B$19,'non-R&amp;D ex_typologies'!$B$20)),IF($FK147='non-R&amp;D ex_typologies'!$E$16,IF(AND('Country-wise data'!EZ147&gt;'non-R&amp;D ex_typologies'!$E$21,'Country-wise data'!EZ147&lt;'non-R&amp;D ex_typologies'!$F$21),'non-R&amp;D ex_typologies'!$B$21,IF(AND('Country-wise data'!EZ147&gt;'non-R&amp;D ex_typologies'!$E$19,'Country-wise data'!EZ147&lt;'non-R&amp;D ex_typologies'!$F$19),'non-R&amp;D ex_typologies'!$B$19,'non-R&amp;D ex_typologies'!$B$20)),IF(AND('Country-wise data'!EZ147&gt;'non-R&amp;D ex_typologies'!$G$21,'Country-wise data'!EZ147&lt;'non-R&amp;D ex_typologies'!$H$21),'non-R&amp;D ex_typologies'!$B$21,IF(AND('Country-wise data'!EZ147&gt;'non-R&amp;D ex_typologies'!$G$19,'Country-wise data'!EZ147&lt;'non-R&amp;D ex_typologies'!$H$19),'non-R&amp;D ex_typologies'!$B$19,'non-R&amp;D ex_typologies'!$B$20))))</f>
        <v xml:space="preserve">Research heavy </v>
      </c>
      <c r="FN147" t="str">
        <f>IF($FK147='non-R&amp;D ex_typologies'!$C$16,IF(AND('Country-wise data'!FA147&gt;'non-R&amp;D ex_typologies'!$C$21,'Country-wise data'!FA147&lt;'non-R&amp;D ex_typologies'!$D$21),'non-R&amp;D ex_typologies'!$B$21,IF(AND('Country-wise data'!FA147&gt;'non-R&amp;D ex_typologies'!$C$19,'Country-wise data'!FA147&lt;'non-R&amp;D ex_typologies'!$D$19),'non-R&amp;D ex_typologies'!$B$19,'non-R&amp;D ex_typologies'!$B$20)),IF($FK147='non-R&amp;D ex_typologies'!$E$16,IF(AND('Country-wise data'!FA147&gt;'non-R&amp;D ex_typologies'!$E$21,'Country-wise data'!FA147&lt;'non-R&amp;D ex_typologies'!$F$21),'non-R&amp;D ex_typologies'!$B$21,IF(AND('Country-wise data'!FA147&gt;'non-R&amp;D ex_typologies'!$E$19,'Country-wise data'!FA147&lt;'non-R&amp;D ex_typologies'!$F$19),'non-R&amp;D ex_typologies'!$B$19,'non-R&amp;D ex_typologies'!$B$20)),IF(AND('Country-wise data'!FA147&gt;'non-R&amp;D ex_typologies'!$G$21,'Country-wise data'!FA147&lt;'non-R&amp;D ex_typologies'!$H$21),'non-R&amp;D ex_typologies'!$B$21,IF(AND('Country-wise data'!FA147&gt;'non-R&amp;D ex_typologies'!$G$19,'Country-wise data'!FA147&lt;'non-R&amp;D ex_typologies'!$H$19),'non-R&amp;D ex_typologies'!$B$19,'non-R&amp;D ex_typologies'!$B$20))))</f>
        <v xml:space="preserve">Research heavy </v>
      </c>
      <c r="FO147" t="str">
        <f>IF($FK147='non-R&amp;D ex_typologies'!$C$16,IF(AND('Country-wise data'!FB147&gt;'non-R&amp;D ex_typologies'!$C$21,'Country-wise data'!FB147&lt;'non-R&amp;D ex_typologies'!$D$21),'non-R&amp;D ex_typologies'!$B$21,IF(AND('Country-wise data'!FB147&gt;'non-R&amp;D ex_typologies'!$C$19,'Country-wise data'!FB147&lt;'non-R&amp;D ex_typologies'!$D$19),'non-R&amp;D ex_typologies'!$B$19,'non-R&amp;D ex_typologies'!$B$20)),IF($FK147='non-R&amp;D ex_typologies'!$E$16,IF(AND('Country-wise data'!FB147&gt;'non-R&amp;D ex_typologies'!$E$21,'Country-wise data'!FB147&lt;'non-R&amp;D ex_typologies'!$F$21),'non-R&amp;D ex_typologies'!$B$21,IF(AND('Country-wise data'!FB147&gt;'non-R&amp;D ex_typologies'!$E$19,'Country-wise data'!FB147&lt;'non-R&amp;D ex_typologies'!$F$19),'non-R&amp;D ex_typologies'!$B$19,'non-R&amp;D ex_typologies'!$B$20)),IF(AND('Country-wise data'!FB147&gt;'non-R&amp;D ex_typologies'!$G$21,'Country-wise data'!FB147&lt;'non-R&amp;D ex_typologies'!$H$21),'non-R&amp;D ex_typologies'!$B$21,IF(AND('Country-wise data'!FB147&gt;'non-R&amp;D ex_typologies'!$G$19,'Country-wise data'!FB147&lt;'non-R&amp;D ex_typologies'!$H$19),'non-R&amp;D ex_typologies'!$B$19,'non-R&amp;D ex_typologies'!$B$20))))</f>
        <v xml:space="preserve">Research heavy </v>
      </c>
      <c r="FP147" t="str">
        <f>IF($FK147='non-R&amp;D ex_typologies'!$C$16,IF(AND('Country-wise data'!FC147&gt;'non-R&amp;D ex_typologies'!$C$21,'Country-wise data'!FC147&lt;'non-R&amp;D ex_typologies'!$D$21),'non-R&amp;D ex_typologies'!$B$21,IF(AND('Country-wise data'!FC147&gt;'non-R&amp;D ex_typologies'!$C$19,'Country-wise data'!FC147&lt;'non-R&amp;D ex_typologies'!$D$19),'non-R&amp;D ex_typologies'!$B$19,'non-R&amp;D ex_typologies'!$B$20)),IF($FK147='non-R&amp;D ex_typologies'!$E$16,IF(AND('Country-wise data'!FC147&gt;'non-R&amp;D ex_typologies'!$E$21,'Country-wise data'!FC147&lt;'non-R&amp;D ex_typologies'!$F$21),'non-R&amp;D ex_typologies'!$B$21,IF(AND('Country-wise data'!FC147&gt;'non-R&amp;D ex_typologies'!$E$19,'Country-wise data'!FC147&lt;'non-R&amp;D ex_typologies'!$F$19),'non-R&amp;D ex_typologies'!$B$19,'non-R&amp;D ex_typologies'!$B$20)),IF(AND('Country-wise data'!FC147&gt;'non-R&amp;D ex_typologies'!$G$21,'Country-wise data'!FC147&lt;'non-R&amp;D ex_typologies'!$H$21),'non-R&amp;D ex_typologies'!$B$21,IF(AND('Country-wise data'!FC147&gt;'non-R&amp;D ex_typologies'!$G$19,'Country-wise data'!FC147&lt;'non-R&amp;D ex_typologies'!$H$19),'non-R&amp;D ex_typologies'!$B$19,'non-R&amp;D ex_typologies'!$B$20))))</f>
        <v xml:space="preserve">Research heavy </v>
      </c>
      <c r="FQ147" t="str">
        <f>IF($FK147='non-R&amp;D ex_typologies'!$C$16,IF(AND('Country-wise data'!FD147&gt;'non-R&amp;D ex_typologies'!$C$21,'Country-wise data'!FD147&lt;'non-R&amp;D ex_typologies'!$D$21),'non-R&amp;D ex_typologies'!$B$21,IF(AND('Country-wise data'!FD147&gt;'non-R&amp;D ex_typologies'!$C$19,'Country-wise data'!FD147&lt;'non-R&amp;D ex_typologies'!$D$19),'non-R&amp;D ex_typologies'!$B$19,'non-R&amp;D ex_typologies'!$B$20)),IF($FK147='non-R&amp;D ex_typologies'!$E$16,IF(AND('Country-wise data'!FD147&gt;'non-R&amp;D ex_typologies'!$E$21,'Country-wise data'!FD147&lt;'non-R&amp;D ex_typologies'!$F$21),'non-R&amp;D ex_typologies'!$B$21,IF(AND('Country-wise data'!FD147&gt;'non-R&amp;D ex_typologies'!$E$19,'Country-wise data'!FD147&lt;'non-R&amp;D ex_typologies'!$F$19),'non-R&amp;D ex_typologies'!$B$19,'non-R&amp;D ex_typologies'!$B$20)),IF(AND('Country-wise data'!FD147&gt;'non-R&amp;D ex_typologies'!$G$21,'Country-wise data'!FD147&lt;'non-R&amp;D ex_typologies'!$H$21),'non-R&amp;D ex_typologies'!$B$21,IF(AND('Country-wise data'!FD147&gt;'non-R&amp;D ex_typologies'!$G$19,'Country-wise data'!FD147&lt;'non-R&amp;D ex_typologies'!$H$19),'non-R&amp;D ex_typologies'!$B$19,'non-R&amp;D ex_typologies'!$B$20))))</f>
        <v xml:space="preserve">Research heavy </v>
      </c>
      <c r="FR147" t="str">
        <f>IF($FK147='non-R&amp;D ex_typologies'!$C$16,IF(AND('Country-wise data'!FE147&gt;'non-R&amp;D ex_typologies'!$C$21,'Country-wise data'!FE147&lt;'non-R&amp;D ex_typologies'!$D$21),'non-R&amp;D ex_typologies'!$B$21,IF(AND('Country-wise data'!FE147&gt;'non-R&amp;D ex_typologies'!$C$19,'Country-wise data'!FE147&lt;'non-R&amp;D ex_typologies'!$D$19),'non-R&amp;D ex_typologies'!$B$19,'non-R&amp;D ex_typologies'!$B$20)),IF($FK147='non-R&amp;D ex_typologies'!$E$16,IF(AND('Country-wise data'!FE147&gt;'non-R&amp;D ex_typologies'!$E$21,'Country-wise data'!FE147&lt;'non-R&amp;D ex_typologies'!$F$21),'non-R&amp;D ex_typologies'!$B$21,IF(AND('Country-wise data'!FE147&gt;'non-R&amp;D ex_typologies'!$E$19,'Country-wise data'!FE147&lt;'non-R&amp;D ex_typologies'!$F$19),'non-R&amp;D ex_typologies'!$B$19,'non-R&amp;D ex_typologies'!$B$20)),IF(AND('Country-wise data'!FE147&gt;'non-R&amp;D ex_typologies'!$G$21,'Country-wise data'!FE147&lt;'non-R&amp;D ex_typologies'!$H$21),'non-R&amp;D ex_typologies'!$B$21,IF(AND('Country-wise data'!FE147&gt;'non-R&amp;D ex_typologies'!$G$19,'Country-wise data'!FE147&lt;'non-R&amp;D ex_typologies'!$H$19),'non-R&amp;D ex_typologies'!$B$19,'non-R&amp;D ex_typologies'!$B$20))))</f>
        <v xml:space="preserve">Research heavy </v>
      </c>
      <c r="FS147" t="str">
        <f>IF($FK147='non-R&amp;D ex_typologies'!$C$16,IF(AND('Country-wise data'!FF147&gt;'non-R&amp;D ex_typologies'!$C$21,'Country-wise data'!FF147&lt;'non-R&amp;D ex_typologies'!$D$21),'non-R&amp;D ex_typologies'!$B$21,IF(AND('Country-wise data'!FF147&gt;'non-R&amp;D ex_typologies'!$C$19,'Country-wise data'!FF147&lt;'non-R&amp;D ex_typologies'!$D$19),'non-R&amp;D ex_typologies'!$B$19,'non-R&amp;D ex_typologies'!$B$20)),IF($FK147='non-R&amp;D ex_typologies'!$E$16,IF(AND('Country-wise data'!FF147&gt;'non-R&amp;D ex_typologies'!$E$21,'Country-wise data'!FF147&lt;'non-R&amp;D ex_typologies'!$F$21),'non-R&amp;D ex_typologies'!$B$21,IF(AND('Country-wise data'!FF147&gt;'non-R&amp;D ex_typologies'!$E$19,'Country-wise data'!FF147&lt;'non-R&amp;D ex_typologies'!$F$19),'non-R&amp;D ex_typologies'!$B$19,'non-R&amp;D ex_typologies'!$B$20)),IF(AND('Country-wise data'!FF147&gt;'non-R&amp;D ex_typologies'!$G$21,'Country-wise data'!FF147&lt;'non-R&amp;D ex_typologies'!$H$21),'non-R&amp;D ex_typologies'!$B$21,IF(AND('Country-wise data'!FF147&gt;'non-R&amp;D ex_typologies'!$G$19,'Country-wise data'!FF147&lt;'non-R&amp;D ex_typologies'!$H$19),'non-R&amp;D ex_typologies'!$B$19,'non-R&amp;D ex_typologies'!$B$20))))</f>
        <v xml:space="preserve">Research heavy </v>
      </c>
      <c r="FT147" t="str">
        <f>IF($FK147='non-R&amp;D ex_typologies'!$C$16,IF(AND('Country-wise data'!FG147&gt;'non-R&amp;D ex_typologies'!$C$21,'Country-wise data'!FG147&lt;'non-R&amp;D ex_typologies'!$D$21),'non-R&amp;D ex_typologies'!$B$21,IF(AND('Country-wise data'!FG147&gt;'non-R&amp;D ex_typologies'!$C$19,'Country-wise data'!FG147&lt;'non-R&amp;D ex_typologies'!$D$19),'non-R&amp;D ex_typologies'!$B$19,'non-R&amp;D ex_typologies'!$B$20)),IF($FK147='non-R&amp;D ex_typologies'!$E$16,IF(AND('Country-wise data'!FG147&gt;'non-R&amp;D ex_typologies'!$E$21,'Country-wise data'!FG147&lt;'non-R&amp;D ex_typologies'!$F$21),'non-R&amp;D ex_typologies'!$B$21,IF(AND('Country-wise data'!FG147&gt;'non-R&amp;D ex_typologies'!$E$19,'Country-wise data'!FG147&lt;'non-R&amp;D ex_typologies'!$F$19),'non-R&amp;D ex_typologies'!$B$19,'non-R&amp;D ex_typologies'!$B$20)),IF(AND('Country-wise data'!FG147&gt;'non-R&amp;D ex_typologies'!$G$21,'Country-wise data'!FG147&lt;'non-R&amp;D ex_typologies'!$H$21),'non-R&amp;D ex_typologies'!$B$21,IF(AND('Country-wise data'!FG147&gt;'non-R&amp;D ex_typologies'!$G$19,'Country-wise data'!FG147&lt;'non-R&amp;D ex_typologies'!$H$19),'non-R&amp;D ex_typologies'!$B$19,'non-R&amp;D ex_typologies'!$B$20))))</f>
        <v xml:space="preserve">Research heavy </v>
      </c>
      <c r="FU147" t="str">
        <f>IF($FK147='non-R&amp;D ex_typologies'!$C$16,IF(AND('Country-wise data'!FH147&gt;'non-R&amp;D ex_typologies'!$C$21,'Country-wise data'!FH147&lt;'non-R&amp;D ex_typologies'!$D$21),'non-R&amp;D ex_typologies'!$B$21,IF(AND('Country-wise data'!FH147&gt;'non-R&amp;D ex_typologies'!$C$19,'Country-wise data'!FH147&lt;'non-R&amp;D ex_typologies'!$D$19),'non-R&amp;D ex_typologies'!$B$19,'non-R&amp;D ex_typologies'!$B$20)),IF($FK147='non-R&amp;D ex_typologies'!$E$16,IF(AND('Country-wise data'!FH147&gt;'non-R&amp;D ex_typologies'!$E$21,'Country-wise data'!FH147&lt;'non-R&amp;D ex_typologies'!$F$21),'non-R&amp;D ex_typologies'!$B$21,IF(AND('Country-wise data'!FH147&gt;'non-R&amp;D ex_typologies'!$E$19,'Country-wise data'!FH147&lt;'non-R&amp;D ex_typologies'!$F$19),'non-R&amp;D ex_typologies'!$B$19,'non-R&amp;D ex_typologies'!$B$20)),IF(AND('Country-wise data'!FH147&gt;'non-R&amp;D ex_typologies'!$G$21,'Country-wise data'!FH147&lt;'non-R&amp;D ex_typologies'!$H$21),'non-R&amp;D ex_typologies'!$B$21,IF(AND('Country-wise data'!FH147&gt;'non-R&amp;D ex_typologies'!$G$19,'Country-wise data'!FH147&lt;'non-R&amp;D ex_typologies'!$H$19),'non-R&amp;D ex_typologies'!$B$19,'non-R&amp;D ex_typologies'!$B$20))))</f>
        <v xml:space="preserve">Research heavy </v>
      </c>
    </row>
    <row r="148" spans="2:177" x14ac:dyDescent="0.35">
      <c r="B148" s="12" t="s">
        <v>469</v>
      </c>
      <c r="C148" t="s">
        <v>470</v>
      </c>
      <c r="D148" t="s">
        <v>368</v>
      </c>
      <c r="E148" t="s">
        <v>368</v>
      </c>
      <c r="F148" t="s">
        <v>369</v>
      </c>
      <c r="G148" s="55">
        <f>Assumptions!$C$13</f>
        <v>1.1000000000000001</v>
      </c>
      <c r="H148">
        <f>SUMIFS('IFPRI SPEED'!AL:AL,'IFPRI SPEED'!$A:$A,'Country-wise data'!$B148)*1000*G148</f>
        <v>0</v>
      </c>
      <c r="I148">
        <f>IF(SUMIFS('IFPRI SPEED'!AM:AM,'IFPRI SPEED'!$A:$A,'Country-wise data'!$B148)*1000=0,H148*(1+Assumptions!$C$9),SUMIFS('IFPRI SPEED'!AM:AM,'IFPRI SPEED'!$A:$A,'Country-wise data'!$B148)*1000*$G148)</f>
        <v>0</v>
      </c>
      <c r="J148">
        <f>IF(SUMIFS('IFPRI SPEED'!AN:AN,'IFPRI SPEED'!$A:$A,'Country-wise data'!$B148)*1000=0,I148*(1+Assumptions!$C$9),SUMIFS('IFPRI SPEED'!AN:AN,'IFPRI SPEED'!$A:$A,'Country-wise data'!$B148)*1000*$G148)</f>
        <v>0</v>
      </c>
      <c r="K148">
        <f>IF(SUMIFS('IFPRI SPEED'!AO:AO,'IFPRI SPEED'!$A:$A,'Country-wise data'!$B148)*1000=0,J148*(1+Assumptions!$C$9),SUMIFS('IFPRI SPEED'!AO:AO,'IFPRI SPEED'!$A:$A,'Country-wise data'!$B148)*1000*$G148)</f>
        <v>0</v>
      </c>
      <c r="L148">
        <f>IF(SUMIFS('IFPRI SPEED'!AP:AP,'IFPRI SPEED'!$A:$A,'Country-wise data'!$B148)*1000=0,K148*(1+Assumptions!$C$9),SUMIFS('IFPRI SPEED'!AP:AP,'IFPRI SPEED'!$A:$A,'Country-wise data'!$B148)*1000*$G148)</f>
        <v>0</v>
      </c>
      <c r="M148">
        <f>IF(SUMIFS('IFPRI SPEED'!AQ:AQ,'IFPRI SPEED'!$A:$A,'Country-wise data'!$B148)*1000=0,L148*(1+Assumptions!$C$9),SUMIFS('IFPRI SPEED'!AQ:AQ,'IFPRI SPEED'!$A:$A,'Country-wise data'!$B148)*1000*$G148)</f>
        <v>0</v>
      </c>
      <c r="N148">
        <f>IF(SUMIFS('IFPRI SPEED'!AR:AR,'IFPRI SPEED'!$A:$A,'Country-wise data'!$B148)*1000=0,M148*(1+Assumptions!$C$9),SUMIFS('IFPRI SPEED'!AR:AR,'IFPRI SPEED'!$A:$A,'Country-wise data'!$B148)*1000*$G148)</f>
        <v>0</v>
      </c>
      <c r="O148">
        <f>IF(SUMIFS('IFPRI SPEED'!AS:AS,'IFPRI SPEED'!$A:$A,'Country-wise data'!$B148)*1000=0,N148*(1+Assumptions!$C$9),SUMIFS('IFPRI SPEED'!AS:AS,'IFPRI SPEED'!$A:$A,'Country-wise data'!$B148)*1000*$G148)</f>
        <v>0</v>
      </c>
      <c r="P148">
        <f>IF(SUMIFS('IFPRI SPEED'!AT:AT,'IFPRI SPEED'!$A:$A,'Country-wise data'!$B148)*1000=0,O148*(1+Assumptions!$C$9),SUMIFS('IFPRI SPEED'!AT:AT,'IFPRI SPEED'!$A:$A,'Country-wise data'!$B148)*1000*$G148)</f>
        <v>0</v>
      </c>
      <c r="Q148">
        <f>IF(SUMIFS('IFPRI SPEED'!AU:AU,'IFPRI SPEED'!$A:$A,'Country-wise data'!$B148)*1000=0,P148*(1+Assumptions!$C$9),SUMIFS('IFPRI SPEED'!AU:AU,'IFPRI SPEED'!$A:$A,'Country-wise data'!$B148)*1000*$G148)</f>
        <v>0</v>
      </c>
      <c r="R148" s="36">
        <f t="shared" si="148"/>
        <v>0</v>
      </c>
      <c r="S148" s="44">
        <f>INDEX('area data'!$G$4:$P$80,MATCH('Country-wise data'!$B148,'area data'!$B$4:$B$80,),MATCH('Country-wise data'!S$3,'area data'!$G$3:$P$3,))</f>
        <v>0</v>
      </c>
      <c r="T148" s="44">
        <f>INDEX('area data'!$G$4:$P$80,MATCH('Country-wise data'!$B148,'area data'!$B$4:$B$80,),MATCH('Country-wise data'!T$3,'area data'!$G$3:$P$3,))</f>
        <v>0</v>
      </c>
      <c r="U148" s="44">
        <f>INDEX('area data'!$G$4:$P$80,MATCH('Country-wise data'!$B148,'area data'!$B$4:$B$80,),MATCH('Country-wise data'!U$3,'area data'!$G$3:$P$3,))</f>
        <v>0</v>
      </c>
      <c r="V148" s="44">
        <f>INDEX('area data'!$G$4:$P$80,MATCH('Country-wise data'!$B148,'area data'!$B$4:$B$80,),MATCH('Country-wise data'!V$3,'area data'!$G$3:$P$3,))</f>
        <v>0</v>
      </c>
      <c r="W148" s="44">
        <f>INDEX('area data'!$G$4:$P$80,MATCH('Country-wise data'!$B148,'area data'!$B$4:$B$80,),MATCH('Country-wise data'!W$3,'area data'!$G$3:$P$3,))</f>
        <v>0</v>
      </c>
      <c r="X148" s="44">
        <f>INDEX('area data'!$G$4:$P$80,MATCH('Country-wise data'!$B148,'area data'!$B$4:$B$80,),MATCH('Country-wise data'!X$3,'area data'!$G$3:$P$3,))</f>
        <v>0</v>
      </c>
      <c r="Y148" s="44">
        <f>INDEX('area data'!$G$4:$P$80,MATCH('Country-wise data'!$B148,'area data'!$B$4:$B$80,),MATCH('Country-wise data'!Y$3,'area data'!$G$3:$P$3,))</f>
        <v>0</v>
      </c>
      <c r="Z148" s="44">
        <f>INDEX('area data'!$G$4:$P$80,MATCH('Country-wise data'!$B148,'area data'!$B$4:$B$80,),MATCH('Country-wise data'!Z$3,'area data'!$G$3:$P$3,))</f>
        <v>0</v>
      </c>
      <c r="AA148" s="44">
        <f>INDEX('area data'!$G$4:$P$80,MATCH('Country-wise data'!$B148,'area data'!$B$4:$B$80,),MATCH('Country-wise data'!AA$3,'area data'!$G$3:$P$3,))</f>
        <v>0</v>
      </c>
      <c r="AB148" s="44">
        <f>INDEX('area data'!$G$4:$P$80,MATCH('Country-wise data'!$B148,'area data'!$B$4:$B$80,),MATCH('Country-wise data'!AB$3,'area data'!$G$3:$P$3,))</f>
        <v>0</v>
      </c>
      <c r="AC148" s="53">
        <f>IFERROR(INDEX('ASTI data (new)'!$AF$6:$AL$130,MATCH('Country-wise data'!$B148,'ASTI data (new)'!$C$6:$C$130,),MATCH('Country-wise data'!AC$3,'ASTI data (new)'!$AF$5:$AL$5,)),(INDEX(Assumptions!$G$154:$P$345,MATCH('Country-wise data'!$B148,Assumptions!$B$154:$B$344,),MATCH('Country-wise data'!AC$3,Assumptions!$G$153:$P$153,))*S148))</f>
        <v>0</v>
      </c>
      <c r="AD148" s="53">
        <f>IFERROR(INDEX('ASTI data (new)'!$AF$6:$AL$130,MATCH('Country-wise data'!$B148,'ASTI data (new)'!$C$6:$C$130,),MATCH('Country-wise data'!AD$3,'ASTI data (new)'!$AF$5:$AL$5,)),(INDEX(Assumptions!$G$154:$P$345,MATCH('Country-wise data'!$B148,Assumptions!$B$154:$B$344,),MATCH('Country-wise data'!AD$3,Assumptions!$G$153:$P$153,))*T148))</f>
        <v>0</v>
      </c>
      <c r="AE148" s="53">
        <f>IFERROR(INDEX('ASTI data (new)'!$AF$6:$AL$130,MATCH('Country-wise data'!$B148,'ASTI data (new)'!$C$6:$C$130,),MATCH('Country-wise data'!AE$3,'ASTI data (new)'!$AF$5:$AL$5,)),(INDEX(Assumptions!$G$154:$P$345,MATCH('Country-wise data'!$B148,Assumptions!$B$154:$B$344,),MATCH('Country-wise data'!AE$3,Assumptions!$G$153:$P$153,))*U148))</f>
        <v>0</v>
      </c>
      <c r="AF148" s="53">
        <f>IFERROR(INDEX('ASTI data (new)'!$AF$6:$AL$130,MATCH('Country-wise data'!$B148,'ASTI data (new)'!$C$6:$C$130,),MATCH('Country-wise data'!AF$3,'ASTI data (new)'!$AF$5:$AL$5,)),(INDEX(Assumptions!$G$154:$P$345,MATCH('Country-wise data'!$B148,Assumptions!$B$154:$B$344,),MATCH('Country-wise data'!AF$3,Assumptions!$G$153:$P$153,))*V148))</f>
        <v>0</v>
      </c>
      <c r="AG148" s="53">
        <f>IFERROR(INDEX('ASTI data (new)'!$AF$6:$AL$130,MATCH('Country-wise data'!$B148,'ASTI data (new)'!$C$6:$C$130,),MATCH('Country-wise data'!AG$3,'ASTI data (new)'!$AF$5:$AL$5,)),(INDEX(Assumptions!$G$154:$P$345,MATCH('Country-wise data'!$B148,Assumptions!$B$154:$B$344,),MATCH('Country-wise data'!AG$3,Assumptions!$G$153:$P$153,))*W148))</f>
        <v>0</v>
      </c>
      <c r="AH148" s="53">
        <f>IFERROR(INDEX('ASTI data (new)'!$AF$6:$AL$130,MATCH('Country-wise data'!$B148,'ASTI data (new)'!$C$6:$C$130,),MATCH('Country-wise data'!AH$3,'ASTI data (new)'!$AF$5:$AL$5,)),(INDEX(Assumptions!$G$154:$P$345,MATCH('Country-wise data'!$B148,Assumptions!$B$154:$B$344,),MATCH('Country-wise data'!AH$3,Assumptions!$G$153:$P$153,))*X148))</f>
        <v>0</v>
      </c>
      <c r="AI148" s="53">
        <f>IFERROR(INDEX('ASTI data (new)'!$AF$6:$AL$130,MATCH('Country-wise data'!$B148,'ASTI data (new)'!$C$6:$C$130,),MATCH('Country-wise data'!AI$3,'ASTI data (new)'!$AF$5:$AL$5,)),(INDEX(Assumptions!$G$154:$P$345,MATCH('Country-wise data'!$B148,Assumptions!$B$154:$B$344,),MATCH('Country-wise data'!AI$3,Assumptions!$G$153:$P$153,))*Y148))</f>
        <v>0</v>
      </c>
      <c r="AJ148" s="53">
        <f t="shared" ref="AJ148:AL148" si="203">IFERROR((1+($AI148/$AF148)^(1/3)-1)*AI148,0)</f>
        <v>0</v>
      </c>
      <c r="AK148" s="53">
        <f t="shared" si="203"/>
        <v>0</v>
      </c>
      <c r="AL148" s="53">
        <f t="shared" si="203"/>
        <v>0</v>
      </c>
      <c r="AM148" s="55" cm="1">
        <f t="array" ref="AM148">INDEX('non-R&amp;D ex_typologies'!$J$8:$J$10,MATCH('Country-wise data'!FL148,'non-R&amp;D ex_typologies'!$F$8:$F$10,),)*'Country-wise data'!AC148</f>
        <v>0</v>
      </c>
      <c r="AN148" s="55" cm="1">
        <f t="array" ref="AN148">INDEX('non-R&amp;D ex_typologies'!$J$8:$J$10,MATCH('Country-wise data'!FM148,'non-R&amp;D ex_typologies'!$F$8:$F$10,),)*'Country-wise data'!AD148</f>
        <v>0</v>
      </c>
      <c r="AO148" s="55" cm="1">
        <f t="array" ref="AO148">INDEX('non-R&amp;D ex_typologies'!$J$8:$J$10,MATCH('Country-wise data'!FN148,'non-R&amp;D ex_typologies'!$F$8:$F$10,),)*'Country-wise data'!AE148</f>
        <v>0</v>
      </c>
      <c r="AP148" s="55" cm="1">
        <f t="array" ref="AP148">INDEX('non-R&amp;D ex_typologies'!$J$8:$J$10,MATCH('Country-wise data'!FO148,'non-R&amp;D ex_typologies'!$F$8:$F$10,),)*'Country-wise data'!AF148</f>
        <v>0</v>
      </c>
      <c r="AQ148" s="55" cm="1">
        <f t="array" ref="AQ148">INDEX('non-R&amp;D ex_typologies'!$J$8:$J$10,MATCH('Country-wise data'!FP148,'non-R&amp;D ex_typologies'!$F$8:$F$10,),)*'Country-wise data'!AG148</f>
        <v>0</v>
      </c>
      <c r="AR148" s="55" cm="1">
        <f t="array" ref="AR148">INDEX('non-R&amp;D ex_typologies'!$J$8:$J$10,MATCH('Country-wise data'!FQ148,'non-R&amp;D ex_typologies'!$F$8:$F$10,),)*'Country-wise data'!AH148</f>
        <v>0</v>
      </c>
      <c r="AS148" s="55" cm="1">
        <f t="array" ref="AS148">INDEX('non-R&amp;D ex_typologies'!$J$8:$J$10,MATCH('Country-wise data'!FR148,'non-R&amp;D ex_typologies'!$F$8:$F$10,),)*'Country-wise data'!AI148</f>
        <v>0</v>
      </c>
      <c r="AT148" s="55" cm="1">
        <f t="array" ref="AT148">INDEX('non-R&amp;D ex_typologies'!$J$8:$J$10,MATCH('Country-wise data'!FS148,'non-R&amp;D ex_typologies'!$F$8:$F$10,),)*'Country-wise data'!AJ148</f>
        <v>0</v>
      </c>
      <c r="AU148" s="55" cm="1">
        <f t="array" ref="AU148">INDEX('non-R&amp;D ex_typologies'!$J$8:$J$10,MATCH('Country-wise data'!FT148,'non-R&amp;D ex_typologies'!$F$8:$F$10,),)*'Country-wise data'!AK148</f>
        <v>0</v>
      </c>
      <c r="AV148" s="55" cm="1">
        <f t="array" ref="AV148">INDEX('non-R&amp;D ex_typologies'!$J$8:$J$10,MATCH('Country-wise data'!FU148,'non-R&amp;D ex_typologies'!$F$8:$F$10,),)*'Country-wise data'!AL148</f>
        <v>0</v>
      </c>
      <c r="AW148">
        <f t="shared" si="150"/>
        <v>0</v>
      </c>
      <c r="AX148" s="53">
        <f>INDEX('GDP deflators'!$AB$3:$AK$155,MATCH('Country-wise data'!$B148,'GDP deflators'!$B$3:$B$155,),MATCH('Country-wise data'!AX$3,'GDP deflators'!$D$2:$M$2,))</f>
        <v>64.417919930687134</v>
      </c>
      <c r="AY148" s="53">
        <f>INDEX('GDP deflators'!$AB$3:$AK$155,MATCH('Country-wise data'!$B148,'GDP deflators'!$B$3:$B$155,),MATCH('Country-wise data'!AY$3,'GDP deflators'!$D$2:$M$2,))</f>
        <v>70.611297354558474</v>
      </c>
      <c r="AZ148" s="53">
        <f>INDEX('GDP deflators'!$AB$3:$AK$155,MATCH('Country-wise data'!$B148,'GDP deflators'!$B$3:$B$155,),MATCH('Country-wise data'!AZ$3,'GDP deflators'!$D$2:$M$2,))</f>
        <v>74.579432688118558</v>
      </c>
      <c r="BA148" s="53">
        <f>INDEX('GDP deflators'!$AB$3:$AK$155,MATCH('Country-wise data'!$B148,'GDP deflators'!$B$3:$B$155,),MATCH('Country-wise data'!BA$3,'GDP deflators'!$D$2:$M$2,))</f>
        <v>78.061611292110626</v>
      </c>
      <c r="BB148" s="53">
        <f>INDEX('GDP deflators'!$AB$3:$AK$155,MATCH('Country-wise data'!$B148,'GDP deflators'!$B$3:$B$155,),MATCH('Country-wise data'!BB$3,'GDP deflators'!$D$2:$M$2,))</f>
        <v>81.047361870938289</v>
      </c>
      <c r="BC148" s="53">
        <f>INDEX('GDP deflators'!$AB$3:$AK$155,MATCH('Country-wise data'!$B148,'GDP deflators'!$B$3:$B$155,),MATCH('Country-wise data'!BC$3,'GDP deflators'!$D$2:$M$2,))</f>
        <v>83.136391760965225</v>
      </c>
      <c r="BD148" s="53">
        <f>INDEX('GDP deflators'!$AB$3:$AK$155,MATCH('Country-wise data'!$B148,'GDP deflators'!$B$3:$B$155,),MATCH('Country-wise data'!BD$3,'GDP deflators'!$D$2:$M$2,))</f>
        <v>85.941902297955991</v>
      </c>
      <c r="BE148" s="53">
        <f>INDEX('GDP deflators'!$AB$3:$AK$155,MATCH('Country-wise data'!$B148,'GDP deflators'!$B$3:$B$155,),MATCH('Country-wise data'!BE$3,'GDP deflators'!$D$2:$M$2,))</f>
        <v>91.849269257326256</v>
      </c>
      <c r="BF148" s="53">
        <f>INDEX('GDP deflators'!$AB$3:$AK$155,MATCH('Country-wise data'!$B148,'GDP deflators'!$B$3:$B$155,),MATCH('Country-wise data'!BF$3,'GDP deflators'!$D$2:$M$2,))</f>
        <v>98.380878956076884</v>
      </c>
      <c r="BG148" s="53">
        <f>INDEX('GDP deflators'!$AB$3:$AK$155,MATCH('Country-wise data'!$B148,'GDP deflators'!$B$3:$B$155,),MATCH('Country-wise data'!BG$3,'GDP deflators'!$D$2:$M$2,))</f>
        <v>100</v>
      </c>
      <c r="BH148" cm="1">
        <f t="array" ref="BH148">H148/(INDEX($AX148:$BG148,,MATCH(BH$3,$AX$3:$BG$3,))/100)</f>
        <v>0</v>
      </c>
      <c r="BI148" cm="1">
        <f t="array" ref="BI148">I148/(INDEX($AX148:$BG148,,MATCH(BI$3,$AX$3:$BG$3,))/100)</f>
        <v>0</v>
      </c>
      <c r="BJ148" cm="1">
        <f t="array" ref="BJ148">J148/(INDEX($AX148:$BG148,,MATCH(BJ$3,$AX$3:$BG$3,))/100)</f>
        <v>0</v>
      </c>
      <c r="BK148" cm="1">
        <f t="array" ref="BK148">K148/(INDEX($AX148:$BG148,,MATCH(BK$3,$AX$3:$BG$3,))/100)</f>
        <v>0</v>
      </c>
      <c r="BL148" cm="1">
        <f t="array" ref="BL148">L148/(INDEX($AX148:$BG148,,MATCH(BL$3,$AX$3:$BG$3,))/100)</f>
        <v>0</v>
      </c>
      <c r="BM148" cm="1">
        <f t="array" ref="BM148">M148/(INDEX($AX148:$BG148,,MATCH(BM$3,$AX$3:$BG$3,))/100)</f>
        <v>0</v>
      </c>
      <c r="BN148" cm="1">
        <f t="array" ref="BN148">N148/(INDEX($AX148:$BG148,,MATCH(BN$3,$AX$3:$BG$3,))/100)</f>
        <v>0</v>
      </c>
      <c r="BO148" cm="1">
        <f t="array" ref="BO148">O148/(INDEX($AX148:$BG148,,MATCH(BO$3,$AX$3:$BG$3,))/100)</f>
        <v>0</v>
      </c>
      <c r="BP148" cm="1">
        <f t="array" ref="BP148">P148/(INDEX($AX148:$BG148,,MATCH(BP$3,$AX$3:$BG$3,))/100)</f>
        <v>0</v>
      </c>
      <c r="BQ148" cm="1">
        <f t="array" ref="BQ148">Q148/(INDEX($AX148:$BG148,,MATCH(BQ$3,$AX$3:$BG$3,))/100)</f>
        <v>0</v>
      </c>
      <c r="BS148" cm="1">
        <f t="array" ref="BS148">S148/(INDEX($AX148:$BG148,,MATCH(BS$3,$AX$3:$BG$3,))/100)</f>
        <v>0</v>
      </c>
      <c r="BT148" cm="1">
        <f t="array" ref="BT148">T148/(INDEX($AX148:$BG148,,MATCH(BT$3,$AX$3:$BG$3,))/100)</f>
        <v>0</v>
      </c>
      <c r="BU148" cm="1">
        <f t="array" ref="BU148">U148/(INDEX($AX148:$BG148,,MATCH(BU$3,$AX$3:$BG$3,))/100)</f>
        <v>0</v>
      </c>
      <c r="BV148" cm="1">
        <f t="array" ref="BV148">V148/(INDEX($AX148:$BG148,,MATCH(BV$3,$AX$3:$BG$3,))/100)</f>
        <v>0</v>
      </c>
      <c r="BW148" cm="1">
        <f t="array" ref="BW148">W148/(INDEX($AX148:$BG148,,MATCH(BW$3,$AX$3:$BG$3,))/100)</f>
        <v>0</v>
      </c>
      <c r="BX148" cm="1">
        <f t="array" ref="BX148">X148/(INDEX($AX148:$BG148,,MATCH(BX$3,$AX$3:$BG$3,))/100)</f>
        <v>0</v>
      </c>
      <c r="BY148" cm="1">
        <f t="array" ref="BY148">Y148/(INDEX($AX148:$BG148,,MATCH(BY$3,$AX$3:$BG$3,))/100)</f>
        <v>0</v>
      </c>
      <c r="BZ148" cm="1">
        <f t="array" ref="BZ148">Z148/(INDEX($AX148:$BG148,,MATCH(BZ$3,$AX$3:$BG$3,))/100)</f>
        <v>0</v>
      </c>
      <c r="CA148" cm="1">
        <f t="array" ref="CA148">AA148/(INDEX($AX148:$BG148,,MATCH(CA$3,$AX$3:$BG$3,))/100)</f>
        <v>0</v>
      </c>
      <c r="CB148" cm="1">
        <f t="array" ref="CB148">AB148/(INDEX($AX148:$BG148,,MATCH(CB$3,$AX$3:$BG$3,))/100)</f>
        <v>0</v>
      </c>
      <c r="CC148" cm="1">
        <f t="array" ref="CC148">AC148/(INDEX($AX148:$BG148,,MATCH(CC$3,$AX$3:$BG$3,))/100)</f>
        <v>0</v>
      </c>
      <c r="CD148" cm="1">
        <f t="array" ref="CD148">AD148/(INDEX($AX148:$BG148,,MATCH(CD$3,$AX$3:$BG$3,))/100)</f>
        <v>0</v>
      </c>
      <c r="CE148" cm="1">
        <f t="array" ref="CE148">AE148/(INDEX($AX148:$BG148,,MATCH(CE$3,$AX$3:$BG$3,))/100)</f>
        <v>0</v>
      </c>
      <c r="CF148" cm="1">
        <f t="array" ref="CF148">AF148/(INDEX($AX148:$BG148,,MATCH(CF$3,$AX$3:$BG$3,))/100)</f>
        <v>0</v>
      </c>
      <c r="CG148" cm="1">
        <f t="array" ref="CG148">AG148/(INDEX($AX148:$BG148,,MATCH(CG$3,$AX$3:$BG$3,))/100)</f>
        <v>0</v>
      </c>
      <c r="CH148" cm="1">
        <f t="array" ref="CH148">AH148/(INDEX($AX148:$BG148,,MATCH(CH$3,$AX$3:$BG$3,))/100)</f>
        <v>0</v>
      </c>
      <c r="CI148" cm="1">
        <f t="array" ref="CI148">AI148/(INDEX($AX148:$BG148,,MATCH(CI$3,$AX$3:$BG$3,))/100)</f>
        <v>0</v>
      </c>
      <c r="CJ148" cm="1">
        <f t="array" ref="CJ148">AJ148/(INDEX($AX148:$BG148,,MATCH(CJ$3,$AX$3:$BG$3,))/100)</f>
        <v>0</v>
      </c>
      <c r="CK148" cm="1">
        <f t="array" ref="CK148">AK148/(INDEX($AX148:$BG148,,MATCH(CK$3,$AX$3:$BG$3,))/100)</f>
        <v>0</v>
      </c>
      <c r="CL148" cm="1">
        <f t="array" ref="CL148">AL148/(INDEX($AX148:$BG148,,MATCH(CL$3,$AX$3:$BG$3,))/100)</f>
        <v>0</v>
      </c>
      <c r="CM148" cm="1">
        <f t="array" ref="CM148">AM148/(INDEX($AX148:$BG148,,MATCH(CM$3,$AX$3:$BG$3,))/100)</f>
        <v>0</v>
      </c>
      <c r="CN148" cm="1">
        <f t="array" ref="CN148">AN148/(INDEX($AX148:$BG148,,MATCH(CN$3,$AX$3:$BG$3,))/100)</f>
        <v>0</v>
      </c>
      <c r="CO148" cm="1">
        <f t="array" ref="CO148">AO148/(INDEX($AX148:$BG148,,MATCH(CO$3,$AX$3:$BG$3,))/100)</f>
        <v>0</v>
      </c>
      <c r="CP148" cm="1">
        <f t="array" ref="CP148">AP148/(INDEX($AX148:$BG148,,MATCH(CP$3,$AX$3:$BG$3,))/100)</f>
        <v>0</v>
      </c>
      <c r="CQ148" cm="1">
        <f t="array" ref="CQ148">AQ148/(INDEX($AX148:$BG148,,MATCH(CQ$3,$AX$3:$BG$3,))/100)</f>
        <v>0</v>
      </c>
      <c r="CR148" cm="1">
        <f t="array" ref="CR148">AR148/(INDEX($AX148:$BG148,,MATCH(CR$3,$AX$3:$BG$3,))/100)</f>
        <v>0</v>
      </c>
      <c r="CS148" cm="1">
        <f t="array" ref="CS148">AS148/(INDEX($AX148:$BG148,,MATCH(CS$3,$AX$3:$BG$3,))/100)</f>
        <v>0</v>
      </c>
      <c r="CT148" cm="1">
        <f t="array" ref="CT148">AT148/(INDEX($AX148:$BG148,,MATCH(CT$3,$AX$3:$BG$3,))/100)</f>
        <v>0</v>
      </c>
      <c r="CU148" cm="1">
        <f t="array" ref="CU148">AU148/(INDEX($AX148:$BG148,,MATCH(CU$3,$AX$3:$BG$3,))/100)</f>
        <v>0</v>
      </c>
      <c r="CV148" cm="1">
        <f t="array" ref="CV148">AV148/(INDEX($AX148:$BG148,,MATCH(CV$3,$AX$3:$BG$3,))/100)</f>
        <v>0</v>
      </c>
      <c r="CW148">
        <f t="shared" si="185"/>
        <v>0</v>
      </c>
      <c r="CX148">
        <f>IFERROR(1/INDEX('exch rates'!$BC$5:$BL$268,MATCH('Country-wise data'!$B148,'exch rates'!$A$5:$A$268,),MATCH(CX$3,'exch rates'!$BC$4:$BL$4,)),1)</f>
        <v>1</v>
      </c>
      <c r="CY148">
        <f>IFERROR(1/INDEX('exch rates'!$BC$5:$BL$268,MATCH('Country-wise data'!$B148,'exch rates'!$A$5:$A$268,),MATCH(CY$3,'exch rates'!$BC$4:$BL$4,)),1)</f>
        <v>1</v>
      </c>
      <c r="CZ148">
        <f>IFERROR(1/INDEX('exch rates'!$BC$5:$BL$268,MATCH('Country-wise data'!$B148,'exch rates'!$A$5:$A$268,),MATCH(CZ$3,'exch rates'!$BC$4:$BL$4,)),1)</f>
        <v>1</v>
      </c>
      <c r="DA148">
        <f>IFERROR(1/INDEX('exch rates'!$BC$5:$BL$268,MATCH('Country-wise data'!$B148,'exch rates'!$A$5:$A$268,),MATCH(DA$3,'exch rates'!$BC$4:$BL$4,)),1)</f>
        <v>1</v>
      </c>
      <c r="DB148">
        <f>IFERROR(1/INDEX('exch rates'!$BC$5:$BL$268,MATCH('Country-wise data'!$B148,'exch rates'!$A$5:$A$268,),MATCH(DB$3,'exch rates'!$BC$4:$BL$4,)),1)</f>
        <v>1</v>
      </c>
      <c r="DC148">
        <f>IFERROR(1/INDEX('exch rates'!$BC$5:$BL$268,MATCH('Country-wise data'!$B148,'exch rates'!$A$5:$A$268,),MATCH(DC$3,'exch rates'!$BC$4:$BL$4,)),1)</f>
        <v>1</v>
      </c>
      <c r="DD148">
        <f>IFERROR(1/INDEX('exch rates'!$BC$5:$BL$268,MATCH('Country-wise data'!$B148,'exch rates'!$A$5:$A$268,),MATCH(DD$3,'exch rates'!$BC$4:$BL$4,)),1)</f>
        <v>1</v>
      </c>
      <c r="DE148">
        <f>IFERROR(1/INDEX('exch rates'!$BC$5:$BL$268,MATCH('Country-wise data'!$B148,'exch rates'!$A$5:$A$268,),MATCH(DE$3,'exch rates'!$BC$4:$BL$4,)),1)</f>
        <v>1</v>
      </c>
      <c r="DF148">
        <f>IFERROR(1/INDEX('exch rates'!$BC$5:$BL$268,MATCH('Country-wise data'!$B148,'exch rates'!$A$5:$A$268,),MATCH(DF$3,'exch rates'!$BC$4:$BL$4,)),1)</f>
        <v>1</v>
      </c>
      <c r="DG148">
        <f>IFERROR(1/INDEX('exch rates'!$BC$5:$BL$268,MATCH('Country-wise data'!$B148,'exch rates'!$A$5:$A$268,),MATCH(DG$3,'exch rates'!$BC$4:$BL$4,)),1)</f>
        <v>1</v>
      </c>
      <c r="DH148" cm="1">
        <f t="array" ref="DH148">(BH148/INDEX($CX148:$DG148,,MATCH(DH$3,$CX$3:$DG$3,)))*$DG148</f>
        <v>0</v>
      </c>
      <c r="DI148" cm="1">
        <f t="array" ref="DI148">(BI148/INDEX($CX148:$DG148,,MATCH(DI$3,$CX$3:$DG$3,)))*$DG148</f>
        <v>0</v>
      </c>
      <c r="DJ148" cm="1">
        <f t="array" ref="DJ148">(BJ148/INDEX($CX148:$DG148,,MATCH(DJ$3,$CX$3:$DG$3,)))*$DG148</f>
        <v>0</v>
      </c>
      <c r="DK148" cm="1">
        <f t="array" ref="DK148">(BK148/INDEX($CX148:$DG148,,MATCH(DK$3,$CX$3:$DG$3,)))*$DG148</f>
        <v>0</v>
      </c>
      <c r="DL148" cm="1">
        <f t="array" ref="DL148">(BL148/INDEX($CX148:$DG148,,MATCH(DL$3,$CX$3:$DG$3,)))*$DG148</f>
        <v>0</v>
      </c>
      <c r="DM148" cm="1">
        <f t="array" ref="DM148">(BM148/INDEX($CX148:$DG148,,MATCH(DM$3,$CX$3:$DG$3,)))*$DG148</f>
        <v>0</v>
      </c>
      <c r="DN148" cm="1">
        <f t="array" ref="DN148">(BN148/INDEX($CX148:$DG148,,MATCH(DN$3,$CX$3:$DG$3,)))*$DG148</f>
        <v>0</v>
      </c>
      <c r="DO148" cm="1">
        <f t="array" ref="DO148">(BO148/INDEX($CX148:$DG148,,MATCH(DO$3,$CX$3:$DG$3,)))*$DG148</f>
        <v>0</v>
      </c>
      <c r="DP148" cm="1">
        <f t="array" ref="DP148">(BP148/INDEX($CX148:$DG148,,MATCH(DP$3,$CX$3:$DG$3,)))*$DG148</f>
        <v>0</v>
      </c>
      <c r="DQ148" cm="1">
        <f t="array" ref="DQ148">(BQ148/INDEX($CX148:$DG148,,MATCH(DQ$3,$CX$3:$DG$3,)))*$DG148</f>
        <v>0</v>
      </c>
      <c r="DS148" cm="1">
        <f t="array" ref="DS148">(BS148/INDEX($CX148:$DG148,,MATCH(DS$3,$CX$3:$DG$3,)))*$DG148</f>
        <v>0</v>
      </c>
      <c r="DT148" cm="1">
        <f t="array" ref="DT148">(BT148/INDEX($CX148:$DG148,,MATCH(DT$3,$CX$3:$DG$3,)))*$DG148</f>
        <v>0</v>
      </c>
      <c r="DU148" cm="1">
        <f t="array" ref="DU148">(BU148/INDEX($CX148:$DG148,,MATCH(DU$3,$CX$3:$DG$3,)))*$DG148</f>
        <v>0</v>
      </c>
      <c r="DV148" cm="1">
        <f t="array" ref="DV148">(BV148/INDEX($CX148:$DG148,,MATCH(DV$3,$CX$3:$DG$3,)))*$DG148</f>
        <v>0</v>
      </c>
      <c r="DW148" cm="1">
        <f t="array" ref="DW148">(BW148/INDEX($CX148:$DG148,,MATCH(DW$3,$CX$3:$DG$3,)))*$DG148</f>
        <v>0</v>
      </c>
      <c r="DX148" cm="1">
        <f t="array" ref="DX148">(BX148/INDEX($CX148:$DG148,,MATCH(DX$3,$CX$3:$DG$3,)))*$DG148</f>
        <v>0</v>
      </c>
      <c r="DY148" cm="1">
        <f t="array" ref="DY148">(BY148/INDEX($CX148:$DG148,,MATCH(DY$3,$CX$3:$DG$3,)))*$DG148</f>
        <v>0</v>
      </c>
      <c r="DZ148" cm="1">
        <f t="array" ref="DZ148">(BZ148/INDEX($CX148:$DG148,,MATCH(DZ$3,$CX$3:$DG$3,)))*$DG148</f>
        <v>0</v>
      </c>
      <c r="EA148" cm="1">
        <f t="array" ref="EA148">(CA148/INDEX($CX148:$DG148,,MATCH(EA$3,$CX$3:$DG$3,)))*$DG148</f>
        <v>0</v>
      </c>
      <c r="EB148" cm="1">
        <f t="array" ref="EB148">(CB148/INDEX($CX148:$DG148,,MATCH(EB$3,$CX$3:$DG$3,)))*$DG148</f>
        <v>0</v>
      </c>
      <c r="EC148" s="53" cm="1">
        <f t="array" ref="EC148">(CC148/INDEX($CX148:$DG148,,MATCH(EC$3,$CX$3:$DG$3,)))*$DG148</f>
        <v>0</v>
      </c>
      <c r="ED148" cm="1">
        <f t="array" ref="ED148">(CD148/INDEX($CX148:$DG148,,MATCH(ED$3,$CX$3:$DG$3,)))*$DG148</f>
        <v>0</v>
      </c>
      <c r="EE148" cm="1">
        <f t="array" ref="EE148">(CE148/INDEX($CX148:$DG148,,MATCH(EE$3,$CX$3:$DG$3,)))*$DG148</f>
        <v>0</v>
      </c>
      <c r="EF148" cm="1">
        <f t="array" ref="EF148">(CF148/INDEX($CX148:$DG148,,MATCH(EF$3,$CX$3:$DG$3,)))*$DG148</f>
        <v>0</v>
      </c>
      <c r="EG148" cm="1">
        <f t="array" ref="EG148">(CG148/INDEX($CX148:$DG148,,MATCH(EG$3,$CX$3:$DG$3,)))*$DG148</f>
        <v>0</v>
      </c>
      <c r="EH148" cm="1">
        <f t="array" ref="EH148">(CH148/INDEX($CX148:$DG148,,MATCH(EH$3,$CX$3:$DG$3,)))*$DG148</f>
        <v>0</v>
      </c>
      <c r="EI148" cm="1">
        <f t="array" ref="EI148">(CI148/INDEX($CX148:$DG148,,MATCH(EI$3,$CX$3:$DG$3,)))*$DG148</f>
        <v>0</v>
      </c>
      <c r="EJ148" cm="1">
        <f t="array" ref="EJ148">(CJ148/INDEX($CX148:$DG148,,MATCH(EJ$3,$CX$3:$DG$3,)))*$DG148</f>
        <v>0</v>
      </c>
      <c r="EK148" cm="1">
        <f t="array" ref="EK148">(CK148/INDEX($CX148:$DG148,,MATCH(EK$3,$CX$3:$DG$3,)))*$DG148</f>
        <v>0</v>
      </c>
      <c r="EL148" cm="1">
        <f t="array" ref="EL148">(CL148/INDEX($CX148:$DG148,,MATCH(EL$3,$CX$3:$DG$3,)))*$DG148</f>
        <v>0</v>
      </c>
      <c r="EM148" cm="1">
        <f t="array" ref="EM148">(CM148/INDEX($CX148:$DG148,,MATCH(EM$3,$CX$3:$DG$3,)))*$DG148</f>
        <v>0</v>
      </c>
      <c r="EN148" cm="1">
        <f t="array" ref="EN148">(CN148/INDEX($CX148:$DG148,,MATCH(EN$3,$CX$3:$DG$3,)))*$DG148</f>
        <v>0</v>
      </c>
      <c r="EO148" cm="1">
        <f t="array" ref="EO148">(CO148/INDEX($CX148:$DG148,,MATCH(EO$3,$CX$3:$DG$3,)))*$DG148</f>
        <v>0</v>
      </c>
      <c r="EP148" cm="1">
        <f t="array" ref="EP148">(CP148/INDEX($CX148:$DG148,,MATCH(EP$3,$CX$3:$DG$3,)))*$DG148</f>
        <v>0</v>
      </c>
      <c r="EQ148" cm="1">
        <f t="array" ref="EQ148">(CQ148/INDEX($CX148:$DG148,,MATCH(EQ$3,$CX$3:$DG$3,)))*$DG148</f>
        <v>0</v>
      </c>
      <c r="ER148" cm="1">
        <f t="array" ref="ER148">(CR148/INDEX($CX148:$DG148,,MATCH(ER$3,$CX$3:$DG$3,)))*$DG148</f>
        <v>0</v>
      </c>
      <c r="ES148" cm="1">
        <f t="array" ref="ES148">(CS148/INDEX($CX148:$DG148,,MATCH(ES$3,$CX$3:$DG$3,)))*$DG148</f>
        <v>0</v>
      </c>
      <c r="ET148" cm="1">
        <f t="array" ref="ET148">(CT148/INDEX($CX148:$DG148,,MATCH(ET$3,$CX$3:$DG$3,)))*$DG148</f>
        <v>0</v>
      </c>
      <c r="EU148" cm="1">
        <f t="array" ref="EU148">(CU148/INDEX($CX148:$DG148,,MATCH(EU$3,$CX$3:$DG$3,)))*$DG148</f>
        <v>0</v>
      </c>
      <c r="EV148" cm="1">
        <f t="array" ref="EV148">(CV148/INDEX($CX148:$DG148,,MATCH(EV$3,$CX$3:$DG$3,)))*$DG148</f>
        <v>0</v>
      </c>
      <c r="EW148">
        <f t="shared" si="186"/>
        <v>0</v>
      </c>
      <c r="EY148" s="96">
        <f t="shared" si="152"/>
        <v>0</v>
      </c>
      <c r="EZ148" s="96">
        <f t="shared" si="153"/>
        <v>0</v>
      </c>
      <c r="FA148" s="96">
        <f t="shared" si="154"/>
        <v>0</v>
      </c>
      <c r="FB148" s="96">
        <f t="shared" si="155"/>
        <v>0</v>
      </c>
      <c r="FC148" s="96">
        <f t="shared" si="156"/>
        <v>0</v>
      </c>
      <c r="FD148" s="96">
        <f t="shared" si="157"/>
        <v>0</v>
      </c>
      <c r="FE148" s="96">
        <f t="shared" si="158"/>
        <v>0</v>
      </c>
      <c r="FF148" s="96">
        <f t="shared" si="159"/>
        <v>0</v>
      </c>
      <c r="FG148" s="96">
        <f t="shared" si="160"/>
        <v>0</v>
      </c>
      <c r="FH148" s="96">
        <f t="shared" si="161"/>
        <v>0</v>
      </c>
      <c r="FJ148" s="96">
        <f t="shared" si="188"/>
        <v>0</v>
      </c>
      <c r="FK148" s="96" t="str">
        <f>IF(AND('Country-wise data'!FJ148&gt;'non-R&amp;D ex_typologies'!$C$17,'Country-wise data'!FJ148&lt;'non-R&amp;D ex_typologies'!$D$17),"Small",IF(AND('Country-wise data'!FJ148&gt;'non-R&amp;D ex_typologies'!$E$17,'Country-wise data'!$FJ$4&lt;'non-R&amp;D ex_typologies'!$F$17),"Medium","Large"))</f>
        <v>Large</v>
      </c>
      <c r="FL148" t="str">
        <f>IF($FK148='non-R&amp;D ex_typologies'!$C$16,IF(AND('Country-wise data'!EY148&gt;'non-R&amp;D ex_typologies'!$C$21,'Country-wise data'!EY148&lt;'non-R&amp;D ex_typologies'!$D$21),'non-R&amp;D ex_typologies'!$B$21,IF(AND('Country-wise data'!EY148&gt;'non-R&amp;D ex_typologies'!$C$19,'Country-wise data'!EY148&lt;'non-R&amp;D ex_typologies'!$D$19),'non-R&amp;D ex_typologies'!$B$19,'non-R&amp;D ex_typologies'!$B$20)),IF($FK148='non-R&amp;D ex_typologies'!$E$16,IF(AND('Country-wise data'!EY148&gt;'non-R&amp;D ex_typologies'!$E$21,'Country-wise data'!EY148&lt;'non-R&amp;D ex_typologies'!$F$21),'non-R&amp;D ex_typologies'!$B$21,IF(AND('Country-wise data'!EY148&gt;'non-R&amp;D ex_typologies'!$E$19,'Country-wise data'!EY148&lt;'non-R&amp;D ex_typologies'!$F$19),'non-R&amp;D ex_typologies'!$B$19,'non-R&amp;D ex_typologies'!$B$20)),IF(AND('Country-wise data'!EY148&gt;'non-R&amp;D ex_typologies'!$G$21,'Country-wise data'!EY148&lt;'non-R&amp;D ex_typologies'!$H$21),'non-R&amp;D ex_typologies'!$B$21,IF(AND('Country-wise data'!EY148&gt;'non-R&amp;D ex_typologies'!$G$19,'Country-wise data'!EY148&lt;'non-R&amp;D ex_typologies'!$H$19),'non-R&amp;D ex_typologies'!$B$19,'non-R&amp;D ex_typologies'!$B$20))))</f>
        <v xml:space="preserve">Research heavy </v>
      </c>
      <c r="FM148" t="str">
        <f>IF($FK148='non-R&amp;D ex_typologies'!$C$16,IF(AND('Country-wise data'!EZ148&gt;'non-R&amp;D ex_typologies'!$C$21,'Country-wise data'!EZ148&lt;'non-R&amp;D ex_typologies'!$D$21),'non-R&amp;D ex_typologies'!$B$21,IF(AND('Country-wise data'!EZ148&gt;'non-R&amp;D ex_typologies'!$C$19,'Country-wise data'!EZ148&lt;'non-R&amp;D ex_typologies'!$D$19),'non-R&amp;D ex_typologies'!$B$19,'non-R&amp;D ex_typologies'!$B$20)),IF($FK148='non-R&amp;D ex_typologies'!$E$16,IF(AND('Country-wise data'!EZ148&gt;'non-R&amp;D ex_typologies'!$E$21,'Country-wise data'!EZ148&lt;'non-R&amp;D ex_typologies'!$F$21),'non-R&amp;D ex_typologies'!$B$21,IF(AND('Country-wise data'!EZ148&gt;'non-R&amp;D ex_typologies'!$E$19,'Country-wise data'!EZ148&lt;'non-R&amp;D ex_typologies'!$F$19),'non-R&amp;D ex_typologies'!$B$19,'non-R&amp;D ex_typologies'!$B$20)),IF(AND('Country-wise data'!EZ148&gt;'non-R&amp;D ex_typologies'!$G$21,'Country-wise data'!EZ148&lt;'non-R&amp;D ex_typologies'!$H$21),'non-R&amp;D ex_typologies'!$B$21,IF(AND('Country-wise data'!EZ148&gt;'non-R&amp;D ex_typologies'!$G$19,'Country-wise data'!EZ148&lt;'non-R&amp;D ex_typologies'!$H$19),'non-R&amp;D ex_typologies'!$B$19,'non-R&amp;D ex_typologies'!$B$20))))</f>
        <v xml:space="preserve">Research heavy </v>
      </c>
      <c r="FN148" t="str">
        <f>IF($FK148='non-R&amp;D ex_typologies'!$C$16,IF(AND('Country-wise data'!FA148&gt;'non-R&amp;D ex_typologies'!$C$21,'Country-wise data'!FA148&lt;'non-R&amp;D ex_typologies'!$D$21),'non-R&amp;D ex_typologies'!$B$21,IF(AND('Country-wise data'!FA148&gt;'non-R&amp;D ex_typologies'!$C$19,'Country-wise data'!FA148&lt;'non-R&amp;D ex_typologies'!$D$19),'non-R&amp;D ex_typologies'!$B$19,'non-R&amp;D ex_typologies'!$B$20)),IF($FK148='non-R&amp;D ex_typologies'!$E$16,IF(AND('Country-wise data'!FA148&gt;'non-R&amp;D ex_typologies'!$E$21,'Country-wise data'!FA148&lt;'non-R&amp;D ex_typologies'!$F$21),'non-R&amp;D ex_typologies'!$B$21,IF(AND('Country-wise data'!FA148&gt;'non-R&amp;D ex_typologies'!$E$19,'Country-wise data'!FA148&lt;'non-R&amp;D ex_typologies'!$F$19),'non-R&amp;D ex_typologies'!$B$19,'non-R&amp;D ex_typologies'!$B$20)),IF(AND('Country-wise data'!FA148&gt;'non-R&amp;D ex_typologies'!$G$21,'Country-wise data'!FA148&lt;'non-R&amp;D ex_typologies'!$H$21),'non-R&amp;D ex_typologies'!$B$21,IF(AND('Country-wise data'!FA148&gt;'non-R&amp;D ex_typologies'!$G$19,'Country-wise data'!FA148&lt;'non-R&amp;D ex_typologies'!$H$19),'non-R&amp;D ex_typologies'!$B$19,'non-R&amp;D ex_typologies'!$B$20))))</f>
        <v xml:space="preserve">Research heavy </v>
      </c>
      <c r="FO148" t="str">
        <f>IF($FK148='non-R&amp;D ex_typologies'!$C$16,IF(AND('Country-wise data'!FB148&gt;'non-R&amp;D ex_typologies'!$C$21,'Country-wise data'!FB148&lt;'non-R&amp;D ex_typologies'!$D$21),'non-R&amp;D ex_typologies'!$B$21,IF(AND('Country-wise data'!FB148&gt;'non-R&amp;D ex_typologies'!$C$19,'Country-wise data'!FB148&lt;'non-R&amp;D ex_typologies'!$D$19),'non-R&amp;D ex_typologies'!$B$19,'non-R&amp;D ex_typologies'!$B$20)),IF($FK148='non-R&amp;D ex_typologies'!$E$16,IF(AND('Country-wise data'!FB148&gt;'non-R&amp;D ex_typologies'!$E$21,'Country-wise data'!FB148&lt;'non-R&amp;D ex_typologies'!$F$21),'non-R&amp;D ex_typologies'!$B$21,IF(AND('Country-wise data'!FB148&gt;'non-R&amp;D ex_typologies'!$E$19,'Country-wise data'!FB148&lt;'non-R&amp;D ex_typologies'!$F$19),'non-R&amp;D ex_typologies'!$B$19,'non-R&amp;D ex_typologies'!$B$20)),IF(AND('Country-wise data'!FB148&gt;'non-R&amp;D ex_typologies'!$G$21,'Country-wise data'!FB148&lt;'non-R&amp;D ex_typologies'!$H$21),'non-R&amp;D ex_typologies'!$B$21,IF(AND('Country-wise data'!FB148&gt;'non-R&amp;D ex_typologies'!$G$19,'Country-wise data'!FB148&lt;'non-R&amp;D ex_typologies'!$H$19),'non-R&amp;D ex_typologies'!$B$19,'non-R&amp;D ex_typologies'!$B$20))))</f>
        <v xml:space="preserve">Research heavy </v>
      </c>
      <c r="FP148" t="str">
        <f>IF($FK148='non-R&amp;D ex_typologies'!$C$16,IF(AND('Country-wise data'!FC148&gt;'non-R&amp;D ex_typologies'!$C$21,'Country-wise data'!FC148&lt;'non-R&amp;D ex_typologies'!$D$21),'non-R&amp;D ex_typologies'!$B$21,IF(AND('Country-wise data'!FC148&gt;'non-R&amp;D ex_typologies'!$C$19,'Country-wise data'!FC148&lt;'non-R&amp;D ex_typologies'!$D$19),'non-R&amp;D ex_typologies'!$B$19,'non-R&amp;D ex_typologies'!$B$20)),IF($FK148='non-R&amp;D ex_typologies'!$E$16,IF(AND('Country-wise data'!FC148&gt;'non-R&amp;D ex_typologies'!$E$21,'Country-wise data'!FC148&lt;'non-R&amp;D ex_typologies'!$F$21),'non-R&amp;D ex_typologies'!$B$21,IF(AND('Country-wise data'!FC148&gt;'non-R&amp;D ex_typologies'!$E$19,'Country-wise data'!FC148&lt;'non-R&amp;D ex_typologies'!$F$19),'non-R&amp;D ex_typologies'!$B$19,'non-R&amp;D ex_typologies'!$B$20)),IF(AND('Country-wise data'!FC148&gt;'non-R&amp;D ex_typologies'!$G$21,'Country-wise data'!FC148&lt;'non-R&amp;D ex_typologies'!$H$21),'non-R&amp;D ex_typologies'!$B$21,IF(AND('Country-wise data'!FC148&gt;'non-R&amp;D ex_typologies'!$G$19,'Country-wise data'!FC148&lt;'non-R&amp;D ex_typologies'!$H$19),'non-R&amp;D ex_typologies'!$B$19,'non-R&amp;D ex_typologies'!$B$20))))</f>
        <v xml:space="preserve">Research heavy </v>
      </c>
      <c r="FQ148" t="str">
        <f>IF($FK148='non-R&amp;D ex_typologies'!$C$16,IF(AND('Country-wise data'!FD148&gt;'non-R&amp;D ex_typologies'!$C$21,'Country-wise data'!FD148&lt;'non-R&amp;D ex_typologies'!$D$21),'non-R&amp;D ex_typologies'!$B$21,IF(AND('Country-wise data'!FD148&gt;'non-R&amp;D ex_typologies'!$C$19,'Country-wise data'!FD148&lt;'non-R&amp;D ex_typologies'!$D$19),'non-R&amp;D ex_typologies'!$B$19,'non-R&amp;D ex_typologies'!$B$20)),IF($FK148='non-R&amp;D ex_typologies'!$E$16,IF(AND('Country-wise data'!FD148&gt;'non-R&amp;D ex_typologies'!$E$21,'Country-wise data'!FD148&lt;'non-R&amp;D ex_typologies'!$F$21),'non-R&amp;D ex_typologies'!$B$21,IF(AND('Country-wise data'!FD148&gt;'non-R&amp;D ex_typologies'!$E$19,'Country-wise data'!FD148&lt;'non-R&amp;D ex_typologies'!$F$19),'non-R&amp;D ex_typologies'!$B$19,'non-R&amp;D ex_typologies'!$B$20)),IF(AND('Country-wise data'!FD148&gt;'non-R&amp;D ex_typologies'!$G$21,'Country-wise data'!FD148&lt;'non-R&amp;D ex_typologies'!$H$21),'non-R&amp;D ex_typologies'!$B$21,IF(AND('Country-wise data'!FD148&gt;'non-R&amp;D ex_typologies'!$G$19,'Country-wise data'!FD148&lt;'non-R&amp;D ex_typologies'!$H$19),'non-R&amp;D ex_typologies'!$B$19,'non-R&amp;D ex_typologies'!$B$20))))</f>
        <v xml:space="preserve">Research heavy </v>
      </c>
      <c r="FR148" t="str">
        <f>IF($FK148='non-R&amp;D ex_typologies'!$C$16,IF(AND('Country-wise data'!FE148&gt;'non-R&amp;D ex_typologies'!$C$21,'Country-wise data'!FE148&lt;'non-R&amp;D ex_typologies'!$D$21),'non-R&amp;D ex_typologies'!$B$21,IF(AND('Country-wise data'!FE148&gt;'non-R&amp;D ex_typologies'!$C$19,'Country-wise data'!FE148&lt;'non-R&amp;D ex_typologies'!$D$19),'non-R&amp;D ex_typologies'!$B$19,'non-R&amp;D ex_typologies'!$B$20)),IF($FK148='non-R&amp;D ex_typologies'!$E$16,IF(AND('Country-wise data'!FE148&gt;'non-R&amp;D ex_typologies'!$E$21,'Country-wise data'!FE148&lt;'non-R&amp;D ex_typologies'!$F$21),'non-R&amp;D ex_typologies'!$B$21,IF(AND('Country-wise data'!FE148&gt;'non-R&amp;D ex_typologies'!$E$19,'Country-wise data'!FE148&lt;'non-R&amp;D ex_typologies'!$F$19),'non-R&amp;D ex_typologies'!$B$19,'non-R&amp;D ex_typologies'!$B$20)),IF(AND('Country-wise data'!FE148&gt;'non-R&amp;D ex_typologies'!$G$21,'Country-wise data'!FE148&lt;'non-R&amp;D ex_typologies'!$H$21),'non-R&amp;D ex_typologies'!$B$21,IF(AND('Country-wise data'!FE148&gt;'non-R&amp;D ex_typologies'!$G$19,'Country-wise data'!FE148&lt;'non-R&amp;D ex_typologies'!$H$19),'non-R&amp;D ex_typologies'!$B$19,'non-R&amp;D ex_typologies'!$B$20))))</f>
        <v xml:space="preserve">Research heavy </v>
      </c>
      <c r="FS148" t="str">
        <f>IF($FK148='non-R&amp;D ex_typologies'!$C$16,IF(AND('Country-wise data'!FF148&gt;'non-R&amp;D ex_typologies'!$C$21,'Country-wise data'!FF148&lt;'non-R&amp;D ex_typologies'!$D$21),'non-R&amp;D ex_typologies'!$B$21,IF(AND('Country-wise data'!FF148&gt;'non-R&amp;D ex_typologies'!$C$19,'Country-wise data'!FF148&lt;'non-R&amp;D ex_typologies'!$D$19),'non-R&amp;D ex_typologies'!$B$19,'non-R&amp;D ex_typologies'!$B$20)),IF($FK148='non-R&amp;D ex_typologies'!$E$16,IF(AND('Country-wise data'!FF148&gt;'non-R&amp;D ex_typologies'!$E$21,'Country-wise data'!FF148&lt;'non-R&amp;D ex_typologies'!$F$21),'non-R&amp;D ex_typologies'!$B$21,IF(AND('Country-wise data'!FF148&gt;'non-R&amp;D ex_typologies'!$E$19,'Country-wise data'!FF148&lt;'non-R&amp;D ex_typologies'!$F$19),'non-R&amp;D ex_typologies'!$B$19,'non-R&amp;D ex_typologies'!$B$20)),IF(AND('Country-wise data'!FF148&gt;'non-R&amp;D ex_typologies'!$G$21,'Country-wise data'!FF148&lt;'non-R&amp;D ex_typologies'!$H$21),'non-R&amp;D ex_typologies'!$B$21,IF(AND('Country-wise data'!FF148&gt;'non-R&amp;D ex_typologies'!$G$19,'Country-wise data'!FF148&lt;'non-R&amp;D ex_typologies'!$H$19),'non-R&amp;D ex_typologies'!$B$19,'non-R&amp;D ex_typologies'!$B$20))))</f>
        <v xml:space="preserve">Research heavy </v>
      </c>
      <c r="FT148" t="str">
        <f>IF($FK148='non-R&amp;D ex_typologies'!$C$16,IF(AND('Country-wise data'!FG148&gt;'non-R&amp;D ex_typologies'!$C$21,'Country-wise data'!FG148&lt;'non-R&amp;D ex_typologies'!$D$21),'non-R&amp;D ex_typologies'!$B$21,IF(AND('Country-wise data'!FG148&gt;'non-R&amp;D ex_typologies'!$C$19,'Country-wise data'!FG148&lt;'non-R&amp;D ex_typologies'!$D$19),'non-R&amp;D ex_typologies'!$B$19,'non-R&amp;D ex_typologies'!$B$20)),IF($FK148='non-R&amp;D ex_typologies'!$E$16,IF(AND('Country-wise data'!FG148&gt;'non-R&amp;D ex_typologies'!$E$21,'Country-wise data'!FG148&lt;'non-R&amp;D ex_typologies'!$F$21),'non-R&amp;D ex_typologies'!$B$21,IF(AND('Country-wise data'!FG148&gt;'non-R&amp;D ex_typologies'!$E$19,'Country-wise data'!FG148&lt;'non-R&amp;D ex_typologies'!$F$19),'non-R&amp;D ex_typologies'!$B$19,'non-R&amp;D ex_typologies'!$B$20)),IF(AND('Country-wise data'!FG148&gt;'non-R&amp;D ex_typologies'!$G$21,'Country-wise data'!FG148&lt;'non-R&amp;D ex_typologies'!$H$21),'non-R&amp;D ex_typologies'!$B$21,IF(AND('Country-wise data'!FG148&gt;'non-R&amp;D ex_typologies'!$G$19,'Country-wise data'!FG148&lt;'non-R&amp;D ex_typologies'!$H$19),'non-R&amp;D ex_typologies'!$B$19,'non-R&amp;D ex_typologies'!$B$20))))</f>
        <v xml:space="preserve">Research heavy </v>
      </c>
      <c r="FU148" t="str">
        <f>IF($FK148='non-R&amp;D ex_typologies'!$C$16,IF(AND('Country-wise data'!FH148&gt;'non-R&amp;D ex_typologies'!$C$21,'Country-wise data'!FH148&lt;'non-R&amp;D ex_typologies'!$D$21),'non-R&amp;D ex_typologies'!$B$21,IF(AND('Country-wise data'!FH148&gt;'non-R&amp;D ex_typologies'!$C$19,'Country-wise data'!FH148&lt;'non-R&amp;D ex_typologies'!$D$19),'non-R&amp;D ex_typologies'!$B$19,'non-R&amp;D ex_typologies'!$B$20)),IF($FK148='non-R&amp;D ex_typologies'!$E$16,IF(AND('Country-wise data'!FH148&gt;'non-R&amp;D ex_typologies'!$E$21,'Country-wise data'!FH148&lt;'non-R&amp;D ex_typologies'!$F$21),'non-R&amp;D ex_typologies'!$B$21,IF(AND('Country-wise data'!FH148&gt;'non-R&amp;D ex_typologies'!$E$19,'Country-wise data'!FH148&lt;'non-R&amp;D ex_typologies'!$F$19),'non-R&amp;D ex_typologies'!$B$19,'non-R&amp;D ex_typologies'!$B$20)),IF(AND('Country-wise data'!FH148&gt;'non-R&amp;D ex_typologies'!$G$21,'Country-wise data'!FH148&lt;'non-R&amp;D ex_typologies'!$H$21),'non-R&amp;D ex_typologies'!$B$21,IF(AND('Country-wise data'!FH148&gt;'non-R&amp;D ex_typologies'!$G$19,'Country-wise data'!FH148&lt;'non-R&amp;D ex_typologies'!$H$19),'non-R&amp;D ex_typologies'!$B$19,'non-R&amp;D ex_typologies'!$B$20))))</f>
        <v xml:space="preserve">Research heavy </v>
      </c>
    </row>
    <row r="149" spans="2:177" x14ac:dyDescent="0.35">
      <c r="B149" t="s">
        <v>349</v>
      </c>
      <c r="C149" t="s">
        <v>350</v>
      </c>
      <c r="D149" t="s">
        <v>376</v>
      </c>
      <c r="E149" t="s">
        <v>376</v>
      </c>
      <c r="F149" t="s">
        <v>367</v>
      </c>
      <c r="G149" s="55">
        <f>Assumptions!$C$13</f>
        <v>1.1000000000000001</v>
      </c>
      <c r="H149">
        <f>SUMIFS(FAOstat!M:M,FAOstat!$B:$B,'Country-wise data'!$B149)*G149</f>
        <v>1630.519</v>
      </c>
      <c r="I149">
        <f>IF(SUMIFS(FAOstat!N:N,FAOstat!$B:$B,'Country-wise data'!$B149)=0,H149*(1+Assumptions!$C$9),SUMIFS(FAOstat!N:N,FAOstat!$B:$B,'Country-wise data'!$B149)*$G149)</f>
        <v>1878.6130000000001</v>
      </c>
      <c r="J149">
        <f>IF(SUMIFS(FAOstat!O:O,FAOstat!$B:$B,'Country-wise data'!$B149)=0,I149*(1+Assumptions!$C$9),SUMIFS(FAOstat!O:O,FAOstat!$B:$B,'Country-wise data'!$B149)*$G149)</f>
        <v>2202.8490000000002</v>
      </c>
      <c r="K149">
        <f>IF(SUMIFS(FAOstat!P:P,FAOstat!$B:$B,'Country-wise data'!$B149)=0,J149*(1+Assumptions!$C$9),SUMIFS(FAOstat!P:P,FAOstat!$B:$B,'Country-wise data'!$B149)*$G149)</f>
        <v>2246.90598</v>
      </c>
      <c r="L149">
        <f>IF(SUMIFS(FAOstat!Q:Q,FAOstat!$B:$B,'Country-wise data'!$B149)=0,K149*(1+Assumptions!$C$9),SUMIFS(FAOstat!Q:Q,FAOstat!$B:$B,'Country-wise data'!$B149)*$G149)</f>
        <v>2291.8440995999999</v>
      </c>
      <c r="M149">
        <f>IF(SUMIFS(FAOstat!R:R,FAOstat!$B:$B,'Country-wise data'!$B149)=0,L149*(1+Assumptions!$C$9),SUMIFS(FAOstat!R:R,FAOstat!$B:$B,'Country-wise data'!$B149)*$G149)</f>
        <v>2337.6809815920001</v>
      </c>
      <c r="N149">
        <f>IF(SUMIFS(FAOstat!S:S,FAOstat!$B:$B,'Country-wise data'!$B149)=0,M149*(1+Assumptions!$C$9),SUMIFS(FAOstat!S:S,FAOstat!$B:$B,'Country-wise data'!$B149)*$G149)</f>
        <v>2384.4346012238402</v>
      </c>
      <c r="O149">
        <f>IF(SUMIFS(FAOstat!T:T,FAOstat!$B:$B,'Country-wise data'!$B149)=0,N149*(1+Assumptions!$C$9),SUMIFS(FAOstat!T:T,FAOstat!$B:$B,'Country-wise data'!$B149)*$G149)</f>
        <v>2432.1232932483172</v>
      </c>
      <c r="P149">
        <f>IF(SUMIFS(FAOstat!U:U,FAOstat!$B:$B,'Country-wise data'!$B149)=0,O149*(1+Assumptions!$C$9),SUMIFS(FAOstat!U:U,FAOstat!$B:$B,'Country-wise data'!$B149)*$G149)</f>
        <v>2480.7657591132834</v>
      </c>
      <c r="Q149">
        <f>IF(SUMIFS(FAOstat!V:V,FAOstat!$B:$B,'Country-wise data'!$B149)=0,P149*(1+Assumptions!$C$9),SUMIFS(FAOstat!V:V,FAOstat!$B:$B,'Country-wise data'!$B149)*$G149)</f>
        <v>2530.3810742955493</v>
      </c>
      <c r="R149" s="36">
        <f t="shared" si="148"/>
        <v>5.00420086659501E-2</v>
      </c>
      <c r="S149">
        <f>SUMIFS(FAOstat!CE:CE,FAOstat!$B:$B,'Country-wise data'!$B149)</f>
        <v>3715.3562339999999</v>
      </c>
      <c r="T149">
        <f>SUMIFS(FAOstat!CF:CF,FAOstat!$B:$B,'Country-wise data'!$B149)</f>
        <v>4332.8473029999996</v>
      </c>
      <c r="U149">
        <f>SUMIFS(FAOstat!CG:CG,FAOstat!$B:$B,'Country-wise data'!$B149)</f>
        <v>4733.4553450000003</v>
      </c>
      <c r="V149">
        <f>SUMIFS(FAOstat!CH:CH,FAOstat!$B:$B,'Country-wise data'!$B149)</f>
        <v>5126.5446659999998</v>
      </c>
      <c r="W149">
        <f>SUMIFS(FAOstat!CI:CI,FAOstat!$B:$B,'Country-wise data'!$B149)</f>
        <v>4572.8514080000004</v>
      </c>
      <c r="X149">
        <f>SUMIFS(FAOstat!CJ:CJ,FAOstat!$B:$B,'Country-wise data'!$B149)</f>
        <v>4781.181458</v>
      </c>
      <c r="Y149">
        <f>SUMIFS(FAOstat!CK:CK,FAOstat!$B:$B,'Country-wise data'!$B149)</f>
        <v>4551.085325</v>
      </c>
      <c r="Z149">
        <f>SUMIFS(FAOstat!CL:CL,FAOstat!$B:$B,'Country-wise data'!$B149)</f>
        <v>4555.4271779999999</v>
      </c>
      <c r="AA149">
        <f>SUMIFS(FAOstat!CM:CM,FAOstat!$B:$B,'Country-wise data'!$B149)</f>
        <v>5063.6866319999999</v>
      </c>
      <c r="AB149">
        <f>SUMIFS(FAOstat!CN:CN,FAOstat!$B:$B,'Country-wise data'!$B149)</f>
        <v>5164.9603646400001</v>
      </c>
      <c r="AC149" s="53">
        <f>IFERROR(INDEX('ASTI data (new)'!$AF$6:$AL$130,MATCH('Country-wise data'!$B149,'ASTI data (new)'!$C$6:$C$130,),MATCH('Country-wise data'!AC$3,'ASTI data (new)'!$AF$5:$AL$5,)),(INDEX(Assumptions!$G$154:$P$345,MATCH('Country-wise data'!$B149,Assumptions!$B$154:$B$344,),MATCH('Country-wise data'!AC$3,Assumptions!$G$153:$P$153,))*S149))</f>
        <v>13.273457772591238</v>
      </c>
      <c r="AD149" s="53">
        <f>IFERROR(INDEX('ASTI data (new)'!$AF$6:$AL$130,MATCH('Country-wise data'!$B149,'ASTI data (new)'!$C$6:$C$130,),MATCH('Country-wise data'!AD$3,'ASTI data (new)'!$AF$5:$AL$5,)),(INDEX(Assumptions!$G$154:$P$345,MATCH('Country-wise data'!$B149,Assumptions!$B$154:$B$344,),MATCH('Country-wise data'!AD$3,Assumptions!$G$153:$P$153,))*T149))</f>
        <v>11.862722989886072</v>
      </c>
      <c r="AE149" s="53">
        <f>IFERROR(INDEX('ASTI data (new)'!$AF$6:$AL$130,MATCH('Country-wise data'!$B149,'ASTI data (new)'!$C$6:$C$130,),MATCH('Country-wise data'!AE$3,'ASTI data (new)'!$AF$5:$AL$5,)),(INDEX(Assumptions!$G$154:$P$345,MATCH('Country-wise data'!$B149,Assumptions!$B$154:$B$344,),MATCH('Country-wise data'!AE$3,Assumptions!$G$153:$P$153,))*U149))</f>
        <v>13.825248048989527</v>
      </c>
      <c r="AF149" s="53">
        <f>IFERROR(INDEX('ASTI data (new)'!$AF$6:$AL$130,MATCH('Country-wise data'!$B149,'ASTI data (new)'!$C$6:$C$130,),MATCH('Country-wise data'!AF$3,'ASTI data (new)'!$AF$5:$AL$5,)),(INDEX(Assumptions!$G$154:$P$345,MATCH('Country-wise data'!$B149,Assumptions!$B$154:$B$344,),MATCH('Country-wise data'!AF$3,Assumptions!$G$153:$P$153,))*V149))</f>
        <v>15.967430201830082</v>
      </c>
      <c r="AG149" s="53">
        <f>IFERROR(INDEX('ASTI data (new)'!$AF$6:$AL$130,MATCH('Country-wise data'!$B149,'ASTI data (new)'!$C$6:$C$130,),MATCH('Country-wise data'!AG$3,'ASTI data (new)'!$AF$5:$AL$5,)),(INDEX(Assumptions!$G$154:$P$345,MATCH('Country-wise data'!$B149,Assumptions!$B$154:$B$344,),MATCH('Country-wise data'!AG$3,Assumptions!$G$153:$P$153,))*W149))</f>
        <v>14.76312203655192</v>
      </c>
      <c r="AH149" s="53">
        <f>IFERROR(INDEX('ASTI data (new)'!$AF$6:$AL$130,MATCH('Country-wise data'!$B149,'ASTI data (new)'!$C$6:$C$130,),MATCH('Country-wise data'!AH$3,'ASTI data (new)'!$AF$5:$AL$5,)),(INDEX(Assumptions!$G$154:$P$345,MATCH('Country-wise data'!$B149,Assumptions!$B$154:$B$344,),MATCH('Country-wise data'!AH$3,Assumptions!$G$153:$P$153,))*X149))</f>
        <v>14.669939113840677</v>
      </c>
      <c r="AI149" s="53">
        <f>IFERROR(INDEX('ASTI data (new)'!$AF$6:$AL$130,MATCH('Country-wise data'!$B149,'ASTI data (new)'!$C$6:$C$130,),MATCH('Country-wise data'!AI$3,'ASTI data (new)'!$AF$5:$AL$5,)),(INDEX(Assumptions!$G$154:$P$345,MATCH('Country-wise data'!$B149,Assumptions!$B$154:$B$344,),MATCH('Country-wise data'!AI$3,Assumptions!$G$153:$P$153,))*Y149))</f>
        <v>15.338259779923877</v>
      </c>
      <c r="AJ149" s="53">
        <f t="shared" ref="AJ149:AL149" si="204">IFERROR((1+($AI149/$AF149)^(1/3)-1)*AI149,0)</f>
        <v>15.134094561853127</v>
      </c>
      <c r="AK149" s="53">
        <f t="shared" si="204"/>
        <v>14.932646955615008</v>
      </c>
      <c r="AL149" s="53">
        <f t="shared" si="204"/>
        <v>14.733880787496176</v>
      </c>
      <c r="AM149" s="55" cm="1">
        <f t="array" ref="AM149">INDEX('non-R&amp;D ex_typologies'!$J$8:$J$10,MATCH('Country-wise data'!FL149,'non-R&amp;D ex_typologies'!$F$8:$F$10,),)*'Country-wise data'!AC149</f>
        <v>38.778734254902204</v>
      </c>
      <c r="AN149" s="55" cm="1">
        <f t="array" ref="AN149">INDEX('non-R&amp;D ex_typologies'!$J$8:$J$10,MATCH('Country-wise data'!FM149,'non-R&amp;D ex_typologies'!$F$8:$F$10,),)*'Country-wise data'!AD149</f>
        <v>34.657237793321862</v>
      </c>
      <c r="AO149" s="55" cm="1">
        <f t="array" ref="AO149">INDEX('non-R&amp;D ex_typologies'!$J$8:$J$10,MATCH('Country-wise data'!FN149,'non-R&amp;D ex_typologies'!$F$8:$F$10,),)*'Country-wise data'!AE149</f>
        <v>40.390803156577029</v>
      </c>
      <c r="AP149" s="55" cm="1">
        <f t="array" ref="AP149">INDEX('non-R&amp;D ex_typologies'!$J$8:$J$10,MATCH('Country-wise data'!FO149,'non-R&amp;D ex_typologies'!$F$8:$F$10,),)*'Country-wise data'!AF149</f>
        <v>46.649241150189674</v>
      </c>
      <c r="AQ149" s="55" cm="1">
        <f t="array" ref="AQ149">INDEX('non-R&amp;D ex_typologies'!$J$8:$J$10,MATCH('Country-wise data'!FP149,'non-R&amp;D ex_typologies'!$F$8:$F$10,),)*'Country-wise data'!AG149</f>
        <v>43.13082514266177</v>
      </c>
      <c r="AR149" s="55" cm="1">
        <f t="array" ref="AR149">INDEX('non-R&amp;D ex_typologies'!$J$8:$J$10,MATCH('Country-wise data'!FQ149,'non-R&amp;D ex_typologies'!$F$8:$F$10,),)*'Country-wise data'!AH149</f>
        <v>42.858588935727354</v>
      </c>
      <c r="AS149" s="55" cm="1">
        <f t="array" ref="AS149">INDEX('non-R&amp;D ex_typologies'!$J$8:$J$10,MATCH('Country-wise data'!FR149,'non-R&amp;D ex_typologies'!$F$8:$F$10,),)*'Country-wise data'!AI149</f>
        <v>44.811104244934555</v>
      </c>
      <c r="AT149" s="55" cm="1">
        <f t="array" ref="AT149">INDEX('non-R&amp;D ex_typologies'!$J$8:$J$10,MATCH('Country-wise data'!FS149,'non-R&amp;D ex_typologies'!$F$8:$F$10,),)*'Country-wise data'!AJ149</f>
        <v>44.214630524875837</v>
      </c>
      <c r="AU149" s="55" cm="1">
        <f t="array" ref="AU149">INDEX('non-R&amp;D ex_typologies'!$J$8:$J$10,MATCH('Country-wise data'!FT149,'non-R&amp;D ex_typologies'!$F$8:$F$10,),)*'Country-wise data'!AK149</f>
        <v>43.626096374812455</v>
      </c>
      <c r="AV149" s="55" cm="1">
        <f t="array" ref="AV149">INDEX('non-R&amp;D ex_typologies'!$J$8:$J$10,MATCH('Country-wise data'!FU149,'non-R&amp;D ex_typologies'!$F$8:$F$10,),)*'Country-wise data'!AL149</f>
        <v>43.045396112348691</v>
      </c>
      <c r="AW149">
        <f t="shared" si="150"/>
        <v>566.66345993892912</v>
      </c>
      <c r="AX149" s="53">
        <f>INDEX('GDP deflators'!$AB$3:$AK$155,MATCH('Country-wise data'!$B149,'GDP deflators'!$B$3:$B$155,),MATCH('Country-wise data'!AX$3,'GDP deflators'!$D$2:$M$2,))</f>
        <v>64.417919930687134</v>
      </c>
      <c r="AY149" s="53">
        <f>INDEX('GDP deflators'!$AB$3:$AK$155,MATCH('Country-wise data'!$B149,'GDP deflators'!$B$3:$B$155,),MATCH('Country-wise data'!AY$3,'GDP deflators'!$D$2:$M$2,))</f>
        <v>70.611297354558474</v>
      </c>
      <c r="AZ149" s="53">
        <f>INDEX('GDP deflators'!$AB$3:$AK$155,MATCH('Country-wise data'!$B149,'GDP deflators'!$B$3:$B$155,),MATCH('Country-wise data'!AZ$3,'GDP deflators'!$D$2:$M$2,))</f>
        <v>74.579432688118558</v>
      </c>
      <c r="BA149" s="53">
        <f>INDEX('GDP deflators'!$AB$3:$AK$155,MATCH('Country-wise data'!$B149,'GDP deflators'!$B$3:$B$155,),MATCH('Country-wise data'!BA$3,'GDP deflators'!$D$2:$M$2,))</f>
        <v>78.061611292110626</v>
      </c>
      <c r="BB149" s="53">
        <f>INDEX('GDP deflators'!$AB$3:$AK$155,MATCH('Country-wise data'!$B149,'GDP deflators'!$B$3:$B$155,),MATCH('Country-wise data'!BB$3,'GDP deflators'!$D$2:$M$2,))</f>
        <v>81.047361870938289</v>
      </c>
      <c r="BC149" s="53">
        <f>INDEX('GDP deflators'!$AB$3:$AK$155,MATCH('Country-wise data'!$B149,'GDP deflators'!$B$3:$B$155,),MATCH('Country-wise data'!BC$3,'GDP deflators'!$D$2:$M$2,))</f>
        <v>83.136391760965225</v>
      </c>
      <c r="BD149" s="53">
        <f>INDEX('GDP deflators'!$AB$3:$AK$155,MATCH('Country-wise data'!$B149,'GDP deflators'!$B$3:$B$155,),MATCH('Country-wise data'!BD$3,'GDP deflators'!$D$2:$M$2,))</f>
        <v>85.941902297955991</v>
      </c>
      <c r="BE149" s="53">
        <f>INDEX('GDP deflators'!$AB$3:$AK$155,MATCH('Country-wise data'!$B149,'GDP deflators'!$B$3:$B$155,),MATCH('Country-wise data'!BE$3,'GDP deflators'!$D$2:$M$2,))</f>
        <v>91.849269257326256</v>
      </c>
      <c r="BF149" s="53">
        <f>INDEX('GDP deflators'!$AB$3:$AK$155,MATCH('Country-wise data'!$B149,'GDP deflators'!$B$3:$B$155,),MATCH('Country-wise data'!BF$3,'GDP deflators'!$D$2:$M$2,))</f>
        <v>98.380878956076884</v>
      </c>
      <c r="BG149" s="53">
        <f>INDEX('GDP deflators'!$AB$3:$AK$155,MATCH('Country-wise data'!$B149,'GDP deflators'!$B$3:$B$155,),MATCH('Country-wise data'!BG$3,'GDP deflators'!$D$2:$M$2,))</f>
        <v>100</v>
      </c>
      <c r="BH149" cm="1">
        <f t="array" ref="BH149">H149/(INDEX($AX149:$BG149,,MATCH(BH$3,$AX$3:$BG$3,))/100)</f>
        <v>2531.1574818845716</v>
      </c>
      <c r="BI149" cm="1">
        <f t="array" ref="BI149">I149/(INDEX($AX149:$BG149,,MATCH(BI$3,$AX$3:$BG$3,))/100)</f>
        <v>2660.4991982613979</v>
      </c>
      <c r="BJ149" cm="1">
        <f t="array" ref="BJ149">J149/(INDEX($AX149:$BG149,,MATCH(BJ$3,$AX$3:$BG$3,))/100)</f>
        <v>2953.6950344098577</v>
      </c>
      <c r="BK149" cm="1">
        <f t="array" ref="BK149">K149/(INDEX($AX149:$BG149,,MATCH(BK$3,$AX$3:$BG$3,))/100)</f>
        <v>2878.3750973214742</v>
      </c>
      <c r="BL149" cm="1">
        <f t="array" ref="BL149">L149/(INDEX($AX149:$BG149,,MATCH(BL$3,$AX$3:$BG$3,))/100)</f>
        <v>2827.7837139839125</v>
      </c>
      <c r="BM149" cm="1">
        <f t="array" ref="BM149">M149/(INDEX($AX149:$BG149,,MATCH(BM$3,$AX$3:$BG$3,))/100)</f>
        <v>2811.8624492548693</v>
      </c>
      <c r="BN149" cm="1">
        <f t="array" ref="BN149">N149/(INDEX($AX149:$BG149,,MATCH(BN$3,$AX$3:$BG$3,))/100)</f>
        <v>2774.4726815065515</v>
      </c>
      <c r="BO149" cm="1">
        <f t="array" ref="BO149">O149/(INDEX($AX149:$BG149,,MATCH(BO$3,$AX$3:$BG$3,))/100)</f>
        <v>2647.9506183489002</v>
      </c>
      <c r="BP149" cm="1">
        <f t="array" ref="BP149">P149/(INDEX($AX149:$BG149,,MATCH(BP$3,$AX$3:$BG$3,))/100)</f>
        <v>2521.5934086346651</v>
      </c>
      <c r="BQ149" cm="1">
        <f t="array" ref="BQ149">Q149/(INDEX($AX149:$BG149,,MATCH(BQ$3,$AX$3:$BG$3,))/100)</f>
        <v>2530.3810742955493</v>
      </c>
      <c r="BS149" cm="1">
        <f t="array" ref="BS149">S149/(INDEX($AX149:$BG149,,MATCH(BS$3,$AX$3:$BG$3,))/100)</f>
        <v>5767.581812634864</v>
      </c>
      <c r="BT149" cm="1">
        <f t="array" ref="BT149">T149/(INDEX($AX149:$BG149,,MATCH(BT$3,$AX$3:$BG$3,))/100)</f>
        <v>6136.1955739796113</v>
      </c>
      <c r="BU149" cm="1">
        <f t="array" ref="BU149">U149/(INDEX($AX149:$BG149,,MATCH(BU$3,$AX$3:$BG$3,))/100)</f>
        <v>6346.8642417738574</v>
      </c>
      <c r="BV149" cm="1">
        <f t="array" ref="BV149">V149/(INDEX($AX149:$BG149,,MATCH(BV$3,$AX$3:$BG$3,))/100)</f>
        <v>6567.305723188575</v>
      </c>
      <c r="BW149" cm="1">
        <f t="array" ref="BW149">W149/(INDEX($AX149:$BG149,,MATCH(BW$3,$AX$3:$BG$3,))/100)</f>
        <v>5642.1964915797207</v>
      </c>
      <c r="BX149" cm="1">
        <f t="array" ref="BX149">X149/(INDEX($AX149:$BG149,,MATCH(BX$3,$AX$3:$BG$3,))/100)</f>
        <v>5751.0091029051537</v>
      </c>
      <c r="BY149" cm="1">
        <f t="array" ref="BY149">Y149/(INDEX($AX149:$BG149,,MATCH(BY$3,$AX$3:$BG$3,))/100)</f>
        <v>5295.5371050801614</v>
      </c>
      <c r="BZ149" cm="1">
        <f t="array" ref="BZ149">Z149/(INDEX($AX149:$BG149,,MATCH(BZ$3,$AX$3:$BG$3,))/100)</f>
        <v>4959.6771044932848</v>
      </c>
      <c r="CA149" cm="1">
        <f t="array" ref="CA149">AA149/(INDEX($AX149:$BG149,,MATCH(CA$3,$AX$3:$BG$3,))/100)</f>
        <v>5147.0231672363207</v>
      </c>
      <c r="CB149" cm="1">
        <f t="array" ref="CB149">AB149/(INDEX($AX149:$BG149,,MATCH(CB$3,$AX$3:$BG$3,))/100)</f>
        <v>5164.9603646400001</v>
      </c>
      <c r="CC149" cm="1">
        <f t="array" ref="CC149">AC149/(INDEX($AX149:$BG149,,MATCH(CC$3,$AX$3:$BG$3,))/100)</f>
        <v>20.605225668375059</v>
      </c>
      <c r="CD149" cm="1">
        <f t="array" ref="CD149">AD149/(INDEX($AX149:$BG149,,MATCH(CD$3,$AX$3:$BG$3,))/100)</f>
        <v>16.800035453703849</v>
      </c>
      <c r="CE149" cm="1">
        <f t="array" ref="CE149">AE149/(INDEX($AX149:$BG149,,MATCH(CE$3,$AX$3:$BG$3,))/100)</f>
        <v>18.537614930385576</v>
      </c>
      <c r="CF149" cm="1">
        <f t="array" ref="CF149">AF149/(INDEX($AX149:$BG149,,MATCH(CF$3,$AX$3:$BG$3,))/100)</f>
        <v>20.454907268156592</v>
      </c>
      <c r="CG149" cm="1">
        <f t="array" ref="CG149">AG149/(INDEX($AX149:$BG149,,MATCH(CG$3,$AX$3:$BG$3,))/100)</f>
        <v>18.215425765567868</v>
      </c>
      <c r="CH149" cm="1">
        <f t="array" ref="CH149">AH149/(INDEX($AX149:$BG149,,MATCH(CH$3,$AX$3:$BG$3,))/100)</f>
        <v>17.645628831258236</v>
      </c>
      <c r="CI149" cm="1">
        <f t="array" ref="CI149">AI149/(INDEX($AX149:$BG149,,MATCH(CI$3,$AX$3:$BG$3,))/100)</f>
        <v>17.847242578767862</v>
      </c>
      <c r="CJ149" cm="1">
        <f t="array" ref="CJ149">AJ149/(INDEX($AX149:$BG149,,MATCH(CJ$3,$AX$3:$BG$3,))/100)</f>
        <v>16.477098494331212</v>
      </c>
      <c r="CK149" cm="1">
        <f t="array" ref="CK149">AK149/(INDEX($AX149:$BG149,,MATCH(CK$3,$AX$3:$BG$3,))/100)</f>
        <v>15.178403683790867</v>
      </c>
      <c r="CL149" cm="1">
        <f t="array" ref="CL149">AL149/(INDEX($AX149:$BG149,,MATCH(CL$3,$AX$3:$BG$3,))/100)</f>
        <v>14.733880787496176</v>
      </c>
      <c r="CM149" cm="1">
        <f t="array" ref="CM149">AM149/(INDEX($AX149:$BG149,,MATCH(CM$3,$AX$3:$BG$3,))/100)</f>
        <v>60.198674990790813</v>
      </c>
      <c r="CN149" cm="1">
        <f t="array" ref="CN149">AN149/(INDEX($AX149:$BG149,,MATCH(CN$3,$AX$3:$BG$3,))/100)</f>
        <v>49.081717928645993</v>
      </c>
      <c r="CO149" cm="1">
        <f t="array" ref="CO149">AO149/(INDEX($AX149:$BG149,,MATCH(CO$3,$AX$3:$BG$3,))/100)</f>
        <v>54.158099224870867</v>
      </c>
      <c r="CP149" cm="1">
        <f t="array" ref="CP149">AP149/(INDEX($AX149:$BG149,,MATCH(CP$3,$AX$3:$BG$3,))/100)</f>
        <v>59.759516077148064</v>
      </c>
      <c r="CQ149" cm="1">
        <f t="array" ref="CQ149">AQ149/(INDEX($AX149:$BG149,,MATCH(CQ$3,$AX$3:$BG$3,))/100)</f>
        <v>53.216815633486391</v>
      </c>
      <c r="CR149" cm="1">
        <f t="array" ref="CR149">AR149/(INDEX($AX149:$BG149,,MATCH(CR$3,$AX$3:$BG$3,))/100)</f>
        <v>51.552139836613186</v>
      </c>
      <c r="CS149" cm="1">
        <f t="array" ref="CS149">AS149/(INDEX($AX149:$BG149,,MATCH(CS$3,$AX$3:$BG$3,))/100)</f>
        <v>52.141159372498926</v>
      </c>
      <c r="CT149" cm="1">
        <f t="array" ref="CT149">AT149/(INDEX($AX149:$BG149,,MATCH(CT$3,$AX$3:$BG$3,))/100)</f>
        <v>48.138249637025943</v>
      </c>
      <c r="CU149" cm="1">
        <f t="array" ref="CU149">AU149/(INDEX($AX149:$BG149,,MATCH(CU$3,$AX$3:$BG$3,))/100)</f>
        <v>44.344080717442822</v>
      </c>
      <c r="CV149" cm="1">
        <f t="array" ref="CV149">AV149/(INDEX($AX149:$BG149,,MATCH(CV$3,$AX$3:$BG$3,))/100)</f>
        <v>43.045396112348691</v>
      </c>
      <c r="CW149">
        <f t="shared" si="185"/>
        <v>692.13131299270515</v>
      </c>
      <c r="CX149">
        <f>IFERROR(1/INDEX('exch rates'!$BC$5:$BL$268,MATCH('Country-wise data'!$B149,'exch rates'!$A$5:$A$268,),MATCH(CX$3,'exch rates'!$BC$4:$BL$4,)),1)</f>
        <v>1</v>
      </c>
      <c r="CY149">
        <f>IFERROR(1/INDEX('exch rates'!$BC$5:$BL$268,MATCH('Country-wise data'!$B149,'exch rates'!$A$5:$A$268,),MATCH(CY$3,'exch rates'!$BC$4:$BL$4,)),1)</f>
        <v>1</v>
      </c>
      <c r="CZ149">
        <f>IFERROR(1/INDEX('exch rates'!$BC$5:$BL$268,MATCH('Country-wise data'!$B149,'exch rates'!$A$5:$A$268,),MATCH(CZ$3,'exch rates'!$BC$4:$BL$4,)),1)</f>
        <v>1</v>
      </c>
      <c r="DA149">
        <f>IFERROR(1/INDEX('exch rates'!$BC$5:$BL$268,MATCH('Country-wise data'!$B149,'exch rates'!$A$5:$A$268,),MATCH(DA$3,'exch rates'!$BC$4:$BL$4,)),1)</f>
        <v>1</v>
      </c>
      <c r="DB149">
        <f>IFERROR(1/INDEX('exch rates'!$BC$5:$BL$268,MATCH('Country-wise data'!$B149,'exch rates'!$A$5:$A$268,),MATCH(DB$3,'exch rates'!$BC$4:$BL$4,)),1)</f>
        <v>1</v>
      </c>
      <c r="DC149">
        <f>IFERROR(1/INDEX('exch rates'!$BC$5:$BL$268,MATCH('Country-wise data'!$B149,'exch rates'!$A$5:$A$268,),MATCH(DC$3,'exch rates'!$BC$4:$BL$4,)),1)</f>
        <v>1</v>
      </c>
      <c r="DD149">
        <f>IFERROR(1/INDEX('exch rates'!$BC$5:$BL$268,MATCH('Country-wise data'!$B149,'exch rates'!$A$5:$A$268,),MATCH(DD$3,'exch rates'!$BC$4:$BL$4,)),1)</f>
        <v>1</v>
      </c>
      <c r="DE149">
        <f>IFERROR(1/INDEX('exch rates'!$BC$5:$BL$268,MATCH('Country-wise data'!$B149,'exch rates'!$A$5:$A$268,),MATCH(DE$3,'exch rates'!$BC$4:$BL$4,)),1)</f>
        <v>1</v>
      </c>
      <c r="DF149">
        <f>IFERROR(1/INDEX('exch rates'!$BC$5:$BL$268,MATCH('Country-wise data'!$B149,'exch rates'!$A$5:$A$268,),MATCH(DF$3,'exch rates'!$BC$4:$BL$4,)),1)</f>
        <v>1</v>
      </c>
      <c r="DG149">
        <f>IFERROR(1/INDEX('exch rates'!$BC$5:$BL$268,MATCH('Country-wise data'!$B149,'exch rates'!$A$5:$A$268,),MATCH(DG$3,'exch rates'!$BC$4:$BL$4,)),1)</f>
        <v>1</v>
      </c>
      <c r="DH149" cm="1">
        <f t="array" ref="DH149">(BH149/INDEX($CX149:$DG149,,MATCH(DH$3,$CX$3:$DG$3,)))*$DG149</f>
        <v>2531.1574818845716</v>
      </c>
      <c r="DI149" cm="1">
        <f t="array" ref="DI149">(BI149/INDEX($CX149:$DG149,,MATCH(DI$3,$CX$3:$DG$3,)))*$DG149</f>
        <v>2660.4991982613979</v>
      </c>
      <c r="DJ149" cm="1">
        <f t="array" ref="DJ149">(BJ149/INDEX($CX149:$DG149,,MATCH(DJ$3,$CX$3:$DG$3,)))*$DG149</f>
        <v>2953.6950344098577</v>
      </c>
      <c r="DK149" cm="1">
        <f t="array" ref="DK149">(BK149/INDEX($CX149:$DG149,,MATCH(DK$3,$CX$3:$DG$3,)))*$DG149</f>
        <v>2878.3750973214742</v>
      </c>
      <c r="DL149" cm="1">
        <f t="array" ref="DL149">(BL149/INDEX($CX149:$DG149,,MATCH(DL$3,$CX$3:$DG$3,)))*$DG149</f>
        <v>2827.7837139839125</v>
      </c>
      <c r="DM149" cm="1">
        <f t="array" ref="DM149">(BM149/INDEX($CX149:$DG149,,MATCH(DM$3,$CX$3:$DG$3,)))*$DG149</f>
        <v>2811.8624492548693</v>
      </c>
      <c r="DN149" cm="1">
        <f t="array" ref="DN149">(BN149/INDEX($CX149:$DG149,,MATCH(DN$3,$CX$3:$DG$3,)))*$DG149</f>
        <v>2774.4726815065515</v>
      </c>
      <c r="DO149" cm="1">
        <f t="array" ref="DO149">(BO149/INDEX($CX149:$DG149,,MATCH(DO$3,$CX$3:$DG$3,)))*$DG149</f>
        <v>2647.9506183489002</v>
      </c>
      <c r="DP149" cm="1">
        <f t="array" ref="DP149">(BP149/INDEX($CX149:$DG149,,MATCH(DP$3,$CX$3:$DG$3,)))*$DG149</f>
        <v>2521.5934086346651</v>
      </c>
      <c r="DQ149" cm="1">
        <f t="array" ref="DQ149">(BQ149/INDEX($CX149:$DG149,,MATCH(DQ$3,$CX$3:$DG$3,)))*$DG149</f>
        <v>2530.3810742955493</v>
      </c>
      <c r="DS149" cm="1">
        <f t="array" ref="DS149">(BS149/INDEX($CX149:$DG149,,MATCH(DS$3,$CX$3:$DG$3,)))*$DG149</f>
        <v>5767.581812634864</v>
      </c>
      <c r="DT149" cm="1">
        <f t="array" ref="DT149">(BT149/INDEX($CX149:$DG149,,MATCH(DT$3,$CX$3:$DG$3,)))*$DG149</f>
        <v>6136.1955739796113</v>
      </c>
      <c r="DU149" cm="1">
        <f t="array" ref="DU149">(BU149/INDEX($CX149:$DG149,,MATCH(DU$3,$CX$3:$DG$3,)))*$DG149</f>
        <v>6346.8642417738574</v>
      </c>
      <c r="DV149" cm="1">
        <f t="array" ref="DV149">(BV149/INDEX($CX149:$DG149,,MATCH(DV$3,$CX$3:$DG$3,)))*$DG149</f>
        <v>6567.305723188575</v>
      </c>
      <c r="DW149" cm="1">
        <f t="array" ref="DW149">(BW149/INDEX($CX149:$DG149,,MATCH(DW$3,$CX$3:$DG$3,)))*$DG149</f>
        <v>5642.1964915797207</v>
      </c>
      <c r="DX149" cm="1">
        <f t="array" ref="DX149">(BX149/INDEX($CX149:$DG149,,MATCH(DX$3,$CX$3:$DG$3,)))*$DG149</f>
        <v>5751.0091029051537</v>
      </c>
      <c r="DY149" cm="1">
        <f t="array" ref="DY149">(BY149/INDEX($CX149:$DG149,,MATCH(DY$3,$CX$3:$DG$3,)))*$DG149</f>
        <v>5295.5371050801614</v>
      </c>
      <c r="DZ149" cm="1">
        <f t="array" ref="DZ149">(BZ149/INDEX($CX149:$DG149,,MATCH(DZ$3,$CX$3:$DG$3,)))*$DG149</f>
        <v>4959.6771044932848</v>
      </c>
      <c r="EA149" cm="1">
        <f t="array" ref="EA149">(CA149/INDEX($CX149:$DG149,,MATCH(EA$3,$CX$3:$DG$3,)))*$DG149</f>
        <v>5147.0231672363207</v>
      </c>
      <c r="EB149" cm="1">
        <f t="array" ref="EB149">(CB149/INDEX($CX149:$DG149,,MATCH(EB$3,$CX$3:$DG$3,)))*$DG149</f>
        <v>5164.9603646400001</v>
      </c>
      <c r="EC149" s="53" cm="1">
        <f t="array" ref="EC149">(CC149/INDEX($CX149:$DG149,,MATCH(EC$3,$CX$3:$DG$3,)))*$DG149</f>
        <v>20.605225668375059</v>
      </c>
      <c r="ED149" cm="1">
        <f t="array" ref="ED149">(CD149/INDEX($CX149:$DG149,,MATCH(ED$3,$CX$3:$DG$3,)))*$DG149</f>
        <v>16.800035453703849</v>
      </c>
      <c r="EE149" cm="1">
        <f t="array" ref="EE149">(CE149/INDEX($CX149:$DG149,,MATCH(EE$3,$CX$3:$DG$3,)))*$DG149</f>
        <v>18.537614930385576</v>
      </c>
      <c r="EF149" cm="1">
        <f t="array" ref="EF149">(CF149/INDEX($CX149:$DG149,,MATCH(EF$3,$CX$3:$DG$3,)))*$DG149</f>
        <v>20.454907268156592</v>
      </c>
      <c r="EG149" cm="1">
        <f t="array" ref="EG149">(CG149/INDEX($CX149:$DG149,,MATCH(EG$3,$CX$3:$DG$3,)))*$DG149</f>
        <v>18.215425765567868</v>
      </c>
      <c r="EH149" cm="1">
        <f t="array" ref="EH149">(CH149/INDEX($CX149:$DG149,,MATCH(EH$3,$CX$3:$DG$3,)))*$DG149</f>
        <v>17.645628831258236</v>
      </c>
      <c r="EI149" cm="1">
        <f t="array" ref="EI149">(CI149/INDEX($CX149:$DG149,,MATCH(EI$3,$CX$3:$DG$3,)))*$DG149</f>
        <v>17.847242578767862</v>
      </c>
      <c r="EJ149" cm="1">
        <f t="array" ref="EJ149">(CJ149/INDEX($CX149:$DG149,,MATCH(EJ$3,$CX$3:$DG$3,)))*$DG149</f>
        <v>16.477098494331212</v>
      </c>
      <c r="EK149" cm="1">
        <f t="array" ref="EK149">(CK149/INDEX($CX149:$DG149,,MATCH(EK$3,$CX$3:$DG$3,)))*$DG149</f>
        <v>15.178403683790867</v>
      </c>
      <c r="EL149" cm="1">
        <f t="array" ref="EL149">(CL149/INDEX($CX149:$DG149,,MATCH(EL$3,$CX$3:$DG$3,)))*$DG149</f>
        <v>14.733880787496176</v>
      </c>
      <c r="EM149" cm="1">
        <f t="array" ref="EM149">(CM149/INDEX($CX149:$DG149,,MATCH(EM$3,$CX$3:$DG$3,)))*$DG149</f>
        <v>60.198674990790813</v>
      </c>
      <c r="EN149" cm="1">
        <f t="array" ref="EN149">(CN149/INDEX($CX149:$DG149,,MATCH(EN$3,$CX$3:$DG$3,)))*$DG149</f>
        <v>49.081717928645993</v>
      </c>
      <c r="EO149" cm="1">
        <f t="array" ref="EO149">(CO149/INDEX($CX149:$DG149,,MATCH(EO$3,$CX$3:$DG$3,)))*$DG149</f>
        <v>54.158099224870867</v>
      </c>
      <c r="EP149" cm="1">
        <f t="array" ref="EP149">(CP149/INDEX($CX149:$DG149,,MATCH(EP$3,$CX$3:$DG$3,)))*$DG149</f>
        <v>59.759516077148064</v>
      </c>
      <c r="EQ149" cm="1">
        <f t="array" ref="EQ149">(CQ149/INDEX($CX149:$DG149,,MATCH(EQ$3,$CX$3:$DG$3,)))*$DG149</f>
        <v>53.216815633486391</v>
      </c>
      <c r="ER149" cm="1">
        <f t="array" ref="ER149">(CR149/INDEX($CX149:$DG149,,MATCH(ER$3,$CX$3:$DG$3,)))*$DG149</f>
        <v>51.552139836613186</v>
      </c>
      <c r="ES149" cm="1">
        <f t="array" ref="ES149">(CS149/INDEX($CX149:$DG149,,MATCH(ES$3,$CX$3:$DG$3,)))*$DG149</f>
        <v>52.141159372498926</v>
      </c>
      <c r="ET149" cm="1">
        <f t="array" ref="ET149">(CT149/INDEX($CX149:$DG149,,MATCH(ET$3,$CX$3:$DG$3,)))*$DG149</f>
        <v>48.138249637025943</v>
      </c>
      <c r="EU149" cm="1">
        <f t="array" ref="EU149">(CU149/INDEX($CX149:$DG149,,MATCH(EU$3,$CX$3:$DG$3,)))*$DG149</f>
        <v>44.344080717442822</v>
      </c>
      <c r="EV149" cm="1">
        <f t="array" ref="EV149">(CV149/INDEX($CX149:$DG149,,MATCH(EV$3,$CX$3:$DG$3,)))*$DG149</f>
        <v>43.045396112348691</v>
      </c>
      <c r="EW149">
        <f t="shared" si="186"/>
        <v>692.13131299270515</v>
      </c>
      <c r="EY149" s="96">
        <f t="shared" si="152"/>
        <v>3.5725935648170306E-3</v>
      </c>
      <c r="EZ149" s="96">
        <f t="shared" si="153"/>
        <v>2.7378585397349444E-3</v>
      </c>
      <c r="FA149" s="96">
        <f t="shared" si="154"/>
        <v>2.9207517640561001E-3</v>
      </c>
      <c r="FB149" s="96">
        <f t="shared" si="155"/>
        <v>3.1146573846763557E-3</v>
      </c>
      <c r="FC149" s="96">
        <f t="shared" si="156"/>
        <v>3.228428111773869E-3</v>
      </c>
      <c r="FD149" s="96">
        <f t="shared" si="157"/>
        <v>3.0682665451432604E-3</v>
      </c>
      <c r="FE149" s="96">
        <f t="shared" si="158"/>
        <v>3.3702421916081914E-3</v>
      </c>
      <c r="FF149" s="96">
        <f t="shared" si="159"/>
        <v>3.3222119398465615E-3</v>
      </c>
      <c r="FG149" s="96">
        <f t="shared" si="160"/>
        <v>2.9489674304187881E-3</v>
      </c>
      <c r="FH149" s="96">
        <f t="shared" si="161"/>
        <v>2.8526609590978215E-3</v>
      </c>
      <c r="FJ149" s="96">
        <f t="shared" si="188"/>
        <v>5677.8350687511547</v>
      </c>
      <c r="FK149" s="96" t="str">
        <f>IF(AND('Country-wise data'!FJ149&gt;'non-R&amp;D ex_typologies'!$C$17,'Country-wise data'!FJ149&lt;'non-R&amp;D ex_typologies'!$D$17),"Small",IF(AND('Country-wise data'!FJ149&gt;'non-R&amp;D ex_typologies'!$E$17,'Country-wise data'!$FJ$4&lt;'non-R&amp;D ex_typologies'!$F$17),"Medium","Large"))</f>
        <v>Medium</v>
      </c>
      <c r="FL149" t="str">
        <f>IF($FK149='non-R&amp;D ex_typologies'!$C$16,IF(AND('Country-wise data'!EY149&gt;'non-R&amp;D ex_typologies'!$C$21,'Country-wise data'!EY149&lt;'non-R&amp;D ex_typologies'!$D$21),'non-R&amp;D ex_typologies'!$B$21,IF(AND('Country-wise data'!EY149&gt;'non-R&amp;D ex_typologies'!$C$19,'Country-wise data'!EY149&lt;'non-R&amp;D ex_typologies'!$D$19),'non-R&amp;D ex_typologies'!$B$19,'non-R&amp;D ex_typologies'!$B$20)),IF($FK149='non-R&amp;D ex_typologies'!$E$16,IF(AND('Country-wise data'!EY149&gt;'non-R&amp;D ex_typologies'!$E$21,'Country-wise data'!EY149&lt;'non-R&amp;D ex_typologies'!$F$21),'non-R&amp;D ex_typologies'!$B$21,IF(AND('Country-wise data'!EY149&gt;'non-R&amp;D ex_typologies'!$E$19,'Country-wise data'!EY149&lt;'non-R&amp;D ex_typologies'!$F$19),'non-R&amp;D ex_typologies'!$B$19,'non-R&amp;D ex_typologies'!$B$20)),IF(AND('Country-wise data'!EY149&gt;'non-R&amp;D ex_typologies'!$G$21,'Country-wise data'!EY149&lt;'non-R&amp;D ex_typologies'!$H$21),'non-R&amp;D ex_typologies'!$B$21,IF(AND('Country-wise data'!EY149&gt;'non-R&amp;D ex_typologies'!$G$19,'Country-wise data'!EY149&lt;'non-R&amp;D ex_typologies'!$H$19),'non-R&amp;D ex_typologies'!$B$19,'non-R&amp;D ex_typologies'!$B$20))))</f>
        <v>Program heavy</v>
      </c>
      <c r="FM149" t="str">
        <f>IF($FK149='non-R&amp;D ex_typologies'!$C$16,IF(AND('Country-wise data'!EZ149&gt;'non-R&amp;D ex_typologies'!$C$21,'Country-wise data'!EZ149&lt;'non-R&amp;D ex_typologies'!$D$21),'non-R&amp;D ex_typologies'!$B$21,IF(AND('Country-wise data'!EZ149&gt;'non-R&amp;D ex_typologies'!$C$19,'Country-wise data'!EZ149&lt;'non-R&amp;D ex_typologies'!$D$19),'non-R&amp;D ex_typologies'!$B$19,'non-R&amp;D ex_typologies'!$B$20)),IF($FK149='non-R&amp;D ex_typologies'!$E$16,IF(AND('Country-wise data'!EZ149&gt;'non-R&amp;D ex_typologies'!$E$21,'Country-wise data'!EZ149&lt;'non-R&amp;D ex_typologies'!$F$21),'non-R&amp;D ex_typologies'!$B$21,IF(AND('Country-wise data'!EZ149&gt;'non-R&amp;D ex_typologies'!$E$19,'Country-wise data'!EZ149&lt;'non-R&amp;D ex_typologies'!$F$19),'non-R&amp;D ex_typologies'!$B$19,'non-R&amp;D ex_typologies'!$B$20)),IF(AND('Country-wise data'!EZ149&gt;'non-R&amp;D ex_typologies'!$G$21,'Country-wise data'!EZ149&lt;'non-R&amp;D ex_typologies'!$H$21),'non-R&amp;D ex_typologies'!$B$21,IF(AND('Country-wise data'!EZ149&gt;'non-R&amp;D ex_typologies'!$G$19,'Country-wise data'!EZ149&lt;'non-R&amp;D ex_typologies'!$H$19),'non-R&amp;D ex_typologies'!$B$19,'non-R&amp;D ex_typologies'!$B$20))))</f>
        <v>Program heavy</v>
      </c>
      <c r="FN149" t="str">
        <f>IF($FK149='non-R&amp;D ex_typologies'!$C$16,IF(AND('Country-wise data'!FA149&gt;'non-R&amp;D ex_typologies'!$C$21,'Country-wise data'!FA149&lt;'non-R&amp;D ex_typologies'!$D$21),'non-R&amp;D ex_typologies'!$B$21,IF(AND('Country-wise data'!FA149&gt;'non-R&amp;D ex_typologies'!$C$19,'Country-wise data'!FA149&lt;'non-R&amp;D ex_typologies'!$D$19),'non-R&amp;D ex_typologies'!$B$19,'non-R&amp;D ex_typologies'!$B$20)),IF($FK149='non-R&amp;D ex_typologies'!$E$16,IF(AND('Country-wise data'!FA149&gt;'non-R&amp;D ex_typologies'!$E$21,'Country-wise data'!FA149&lt;'non-R&amp;D ex_typologies'!$F$21),'non-R&amp;D ex_typologies'!$B$21,IF(AND('Country-wise data'!FA149&gt;'non-R&amp;D ex_typologies'!$E$19,'Country-wise data'!FA149&lt;'non-R&amp;D ex_typologies'!$F$19),'non-R&amp;D ex_typologies'!$B$19,'non-R&amp;D ex_typologies'!$B$20)),IF(AND('Country-wise data'!FA149&gt;'non-R&amp;D ex_typologies'!$G$21,'Country-wise data'!FA149&lt;'non-R&amp;D ex_typologies'!$H$21),'non-R&amp;D ex_typologies'!$B$21,IF(AND('Country-wise data'!FA149&gt;'non-R&amp;D ex_typologies'!$G$19,'Country-wise data'!FA149&lt;'non-R&amp;D ex_typologies'!$H$19),'non-R&amp;D ex_typologies'!$B$19,'non-R&amp;D ex_typologies'!$B$20))))</f>
        <v>Program heavy</v>
      </c>
      <c r="FO149" t="str">
        <f>IF($FK149='non-R&amp;D ex_typologies'!$C$16,IF(AND('Country-wise data'!FB149&gt;'non-R&amp;D ex_typologies'!$C$21,'Country-wise data'!FB149&lt;'non-R&amp;D ex_typologies'!$D$21),'non-R&amp;D ex_typologies'!$B$21,IF(AND('Country-wise data'!FB149&gt;'non-R&amp;D ex_typologies'!$C$19,'Country-wise data'!FB149&lt;'non-R&amp;D ex_typologies'!$D$19),'non-R&amp;D ex_typologies'!$B$19,'non-R&amp;D ex_typologies'!$B$20)),IF($FK149='non-R&amp;D ex_typologies'!$E$16,IF(AND('Country-wise data'!FB149&gt;'non-R&amp;D ex_typologies'!$E$21,'Country-wise data'!FB149&lt;'non-R&amp;D ex_typologies'!$F$21),'non-R&amp;D ex_typologies'!$B$21,IF(AND('Country-wise data'!FB149&gt;'non-R&amp;D ex_typologies'!$E$19,'Country-wise data'!FB149&lt;'non-R&amp;D ex_typologies'!$F$19),'non-R&amp;D ex_typologies'!$B$19,'non-R&amp;D ex_typologies'!$B$20)),IF(AND('Country-wise data'!FB149&gt;'non-R&amp;D ex_typologies'!$G$21,'Country-wise data'!FB149&lt;'non-R&amp;D ex_typologies'!$H$21),'non-R&amp;D ex_typologies'!$B$21,IF(AND('Country-wise data'!FB149&gt;'non-R&amp;D ex_typologies'!$G$19,'Country-wise data'!FB149&lt;'non-R&amp;D ex_typologies'!$H$19),'non-R&amp;D ex_typologies'!$B$19,'non-R&amp;D ex_typologies'!$B$20))))</f>
        <v>Program heavy</v>
      </c>
      <c r="FP149" t="str">
        <f>IF($FK149='non-R&amp;D ex_typologies'!$C$16,IF(AND('Country-wise data'!FC149&gt;'non-R&amp;D ex_typologies'!$C$21,'Country-wise data'!FC149&lt;'non-R&amp;D ex_typologies'!$D$21),'non-R&amp;D ex_typologies'!$B$21,IF(AND('Country-wise data'!FC149&gt;'non-R&amp;D ex_typologies'!$C$19,'Country-wise data'!FC149&lt;'non-R&amp;D ex_typologies'!$D$19),'non-R&amp;D ex_typologies'!$B$19,'non-R&amp;D ex_typologies'!$B$20)),IF($FK149='non-R&amp;D ex_typologies'!$E$16,IF(AND('Country-wise data'!FC149&gt;'non-R&amp;D ex_typologies'!$E$21,'Country-wise data'!FC149&lt;'non-R&amp;D ex_typologies'!$F$21),'non-R&amp;D ex_typologies'!$B$21,IF(AND('Country-wise data'!FC149&gt;'non-R&amp;D ex_typologies'!$E$19,'Country-wise data'!FC149&lt;'non-R&amp;D ex_typologies'!$F$19),'non-R&amp;D ex_typologies'!$B$19,'non-R&amp;D ex_typologies'!$B$20)),IF(AND('Country-wise data'!FC149&gt;'non-R&amp;D ex_typologies'!$G$21,'Country-wise data'!FC149&lt;'non-R&amp;D ex_typologies'!$H$21),'non-R&amp;D ex_typologies'!$B$21,IF(AND('Country-wise data'!FC149&gt;'non-R&amp;D ex_typologies'!$G$19,'Country-wise data'!FC149&lt;'non-R&amp;D ex_typologies'!$H$19),'non-R&amp;D ex_typologies'!$B$19,'non-R&amp;D ex_typologies'!$B$20))))</f>
        <v>Program heavy</v>
      </c>
      <c r="FQ149" t="str">
        <f>IF($FK149='non-R&amp;D ex_typologies'!$C$16,IF(AND('Country-wise data'!FD149&gt;'non-R&amp;D ex_typologies'!$C$21,'Country-wise data'!FD149&lt;'non-R&amp;D ex_typologies'!$D$21),'non-R&amp;D ex_typologies'!$B$21,IF(AND('Country-wise data'!FD149&gt;'non-R&amp;D ex_typologies'!$C$19,'Country-wise data'!FD149&lt;'non-R&amp;D ex_typologies'!$D$19),'non-R&amp;D ex_typologies'!$B$19,'non-R&amp;D ex_typologies'!$B$20)),IF($FK149='non-R&amp;D ex_typologies'!$E$16,IF(AND('Country-wise data'!FD149&gt;'non-R&amp;D ex_typologies'!$E$21,'Country-wise data'!FD149&lt;'non-R&amp;D ex_typologies'!$F$21),'non-R&amp;D ex_typologies'!$B$21,IF(AND('Country-wise data'!FD149&gt;'non-R&amp;D ex_typologies'!$E$19,'Country-wise data'!FD149&lt;'non-R&amp;D ex_typologies'!$F$19),'non-R&amp;D ex_typologies'!$B$19,'non-R&amp;D ex_typologies'!$B$20)),IF(AND('Country-wise data'!FD149&gt;'non-R&amp;D ex_typologies'!$G$21,'Country-wise data'!FD149&lt;'non-R&amp;D ex_typologies'!$H$21),'non-R&amp;D ex_typologies'!$B$21,IF(AND('Country-wise data'!FD149&gt;'non-R&amp;D ex_typologies'!$G$19,'Country-wise data'!FD149&lt;'non-R&amp;D ex_typologies'!$H$19),'non-R&amp;D ex_typologies'!$B$19,'non-R&amp;D ex_typologies'!$B$20))))</f>
        <v>Program heavy</v>
      </c>
      <c r="FR149" t="str">
        <f>IF($FK149='non-R&amp;D ex_typologies'!$C$16,IF(AND('Country-wise data'!FE149&gt;'non-R&amp;D ex_typologies'!$C$21,'Country-wise data'!FE149&lt;'non-R&amp;D ex_typologies'!$D$21),'non-R&amp;D ex_typologies'!$B$21,IF(AND('Country-wise data'!FE149&gt;'non-R&amp;D ex_typologies'!$C$19,'Country-wise data'!FE149&lt;'non-R&amp;D ex_typologies'!$D$19),'non-R&amp;D ex_typologies'!$B$19,'non-R&amp;D ex_typologies'!$B$20)),IF($FK149='non-R&amp;D ex_typologies'!$E$16,IF(AND('Country-wise data'!FE149&gt;'non-R&amp;D ex_typologies'!$E$21,'Country-wise data'!FE149&lt;'non-R&amp;D ex_typologies'!$F$21),'non-R&amp;D ex_typologies'!$B$21,IF(AND('Country-wise data'!FE149&gt;'non-R&amp;D ex_typologies'!$E$19,'Country-wise data'!FE149&lt;'non-R&amp;D ex_typologies'!$F$19),'non-R&amp;D ex_typologies'!$B$19,'non-R&amp;D ex_typologies'!$B$20)),IF(AND('Country-wise data'!FE149&gt;'non-R&amp;D ex_typologies'!$G$21,'Country-wise data'!FE149&lt;'non-R&amp;D ex_typologies'!$H$21),'non-R&amp;D ex_typologies'!$B$21,IF(AND('Country-wise data'!FE149&gt;'non-R&amp;D ex_typologies'!$G$19,'Country-wise data'!FE149&lt;'non-R&amp;D ex_typologies'!$H$19),'non-R&amp;D ex_typologies'!$B$19,'non-R&amp;D ex_typologies'!$B$20))))</f>
        <v>Program heavy</v>
      </c>
      <c r="FS149" t="str">
        <f>IF($FK149='non-R&amp;D ex_typologies'!$C$16,IF(AND('Country-wise data'!FF149&gt;'non-R&amp;D ex_typologies'!$C$21,'Country-wise data'!FF149&lt;'non-R&amp;D ex_typologies'!$D$21),'non-R&amp;D ex_typologies'!$B$21,IF(AND('Country-wise data'!FF149&gt;'non-R&amp;D ex_typologies'!$C$19,'Country-wise data'!FF149&lt;'non-R&amp;D ex_typologies'!$D$19),'non-R&amp;D ex_typologies'!$B$19,'non-R&amp;D ex_typologies'!$B$20)),IF($FK149='non-R&amp;D ex_typologies'!$E$16,IF(AND('Country-wise data'!FF149&gt;'non-R&amp;D ex_typologies'!$E$21,'Country-wise data'!FF149&lt;'non-R&amp;D ex_typologies'!$F$21),'non-R&amp;D ex_typologies'!$B$21,IF(AND('Country-wise data'!FF149&gt;'non-R&amp;D ex_typologies'!$E$19,'Country-wise data'!FF149&lt;'non-R&amp;D ex_typologies'!$F$19),'non-R&amp;D ex_typologies'!$B$19,'non-R&amp;D ex_typologies'!$B$20)),IF(AND('Country-wise data'!FF149&gt;'non-R&amp;D ex_typologies'!$G$21,'Country-wise data'!FF149&lt;'non-R&amp;D ex_typologies'!$H$21),'non-R&amp;D ex_typologies'!$B$21,IF(AND('Country-wise data'!FF149&gt;'non-R&amp;D ex_typologies'!$G$19,'Country-wise data'!FF149&lt;'non-R&amp;D ex_typologies'!$H$19),'non-R&amp;D ex_typologies'!$B$19,'non-R&amp;D ex_typologies'!$B$20))))</f>
        <v>Program heavy</v>
      </c>
      <c r="FT149" t="str">
        <f>IF($FK149='non-R&amp;D ex_typologies'!$C$16,IF(AND('Country-wise data'!FG149&gt;'non-R&amp;D ex_typologies'!$C$21,'Country-wise data'!FG149&lt;'non-R&amp;D ex_typologies'!$D$21),'non-R&amp;D ex_typologies'!$B$21,IF(AND('Country-wise data'!FG149&gt;'non-R&amp;D ex_typologies'!$C$19,'Country-wise data'!FG149&lt;'non-R&amp;D ex_typologies'!$D$19),'non-R&amp;D ex_typologies'!$B$19,'non-R&amp;D ex_typologies'!$B$20)),IF($FK149='non-R&amp;D ex_typologies'!$E$16,IF(AND('Country-wise data'!FG149&gt;'non-R&amp;D ex_typologies'!$E$21,'Country-wise data'!FG149&lt;'non-R&amp;D ex_typologies'!$F$21),'non-R&amp;D ex_typologies'!$B$21,IF(AND('Country-wise data'!FG149&gt;'non-R&amp;D ex_typologies'!$E$19,'Country-wise data'!FG149&lt;'non-R&amp;D ex_typologies'!$F$19),'non-R&amp;D ex_typologies'!$B$19,'non-R&amp;D ex_typologies'!$B$20)),IF(AND('Country-wise data'!FG149&gt;'non-R&amp;D ex_typologies'!$G$21,'Country-wise data'!FG149&lt;'non-R&amp;D ex_typologies'!$H$21),'non-R&amp;D ex_typologies'!$B$21,IF(AND('Country-wise data'!FG149&gt;'non-R&amp;D ex_typologies'!$G$19,'Country-wise data'!FG149&lt;'non-R&amp;D ex_typologies'!$H$19),'non-R&amp;D ex_typologies'!$B$19,'non-R&amp;D ex_typologies'!$B$20))))</f>
        <v>Program heavy</v>
      </c>
      <c r="FU149" t="str">
        <f>IF($FK149='non-R&amp;D ex_typologies'!$C$16,IF(AND('Country-wise data'!FH149&gt;'non-R&amp;D ex_typologies'!$C$21,'Country-wise data'!FH149&lt;'non-R&amp;D ex_typologies'!$D$21),'non-R&amp;D ex_typologies'!$B$21,IF(AND('Country-wise data'!FH149&gt;'non-R&amp;D ex_typologies'!$C$19,'Country-wise data'!FH149&lt;'non-R&amp;D ex_typologies'!$D$19),'non-R&amp;D ex_typologies'!$B$19,'non-R&amp;D ex_typologies'!$B$20)),IF($FK149='non-R&amp;D ex_typologies'!$E$16,IF(AND('Country-wise data'!FH149&gt;'non-R&amp;D ex_typologies'!$E$21,'Country-wise data'!FH149&lt;'non-R&amp;D ex_typologies'!$F$21),'non-R&amp;D ex_typologies'!$B$21,IF(AND('Country-wise data'!FH149&gt;'non-R&amp;D ex_typologies'!$E$19,'Country-wise data'!FH149&lt;'non-R&amp;D ex_typologies'!$F$19),'non-R&amp;D ex_typologies'!$B$19,'non-R&amp;D ex_typologies'!$B$20)),IF(AND('Country-wise data'!FH149&gt;'non-R&amp;D ex_typologies'!$G$21,'Country-wise data'!FH149&lt;'non-R&amp;D ex_typologies'!$H$21),'non-R&amp;D ex_typologies'!$B$21,IF(AND('Country-wise data'!FH149&gt;'non-R&amp;D ex_typologies'!$G$19,'Country-wise data'!FH149&lt;'non-R&amp;D ex_typologies'!$H$19),'non-R&amp;D ex_typologies'!$B$19,'non-R&amp;D ex_typologies'!$B$20))))</f>
        <v>Program heavy</v>
      </c>
    </row>
    <row r="150" spans="2:177" x14ac:dyDescent="0.35">
      <c r="B150" t="s">
        <v>351</v>
      </c>
      <c r="C150" t="s">
        <v>352</v>
      </c>
      <c r="D150" t="s">
        <v>385</v>
      </c>
      <c r="E150" t="s">
        <v>26</v>
      </c>
      <c r="F150" t="s">
        <v>369</v>
      </c>
      <c r="G150" s="55">
        <f>Assumptions!$C$13</f>
        <v>1.1000000000000001</v>
      </c>
      <c r="H150">
        <f>SUMIFS(FAOstat!M:M,FAOstat!$B:$B,'Country-wise data'!$B150)*G150</f>
        <v>267.608</v>
      </c>
      <c r="I150">
        <f>IF(SUMIFS(FAOstat!N:N,FAOstat!$B:$B,'Country-wise data'!$B150)=0,H150*(1+Assumptions!$C$9),SUMIFS(FAOstat!N:N,FAOstat!$B:$B,'Country-wise data'!$B150)*$G150)</f>
        <v>680.19600000000003</v>
      </c>
      <c r="J150">
        <f>IF(SUMIFS(FAOstat!O:O,FAOstat!$B:$B,'Country-wise data'!$B150)=0,I150*(1+Assumptions!$C$9),SUMIFS(FAOstat!O:O,FAOstat!$B:$B,'Country-wise data'!$B150)*$G150)</f>
        <v>324.47800000000007</v>
      </c>
      <c r="K150">
        <f>IF(SUMIFS(FAOstat!P:P,FAOstat!$B:$B,'Country-wise data'!$B150)=0,J150*(1+Assumptions!$C$9),SUMIFS(FAOstat!P:P,FAOstat!$B:$B,'Country-wise data'!$B150)*$G150)</f>
        <v>419.07800000000003</v>
      </c>
      <c r="L150">
        <f>IF(SUMIFS(FAOstat!Q:Q,FAOstat!$B:$B,'Country-wise data'!$B150)=0,K150*(1+Assumptions!$C$9),SUMIFS(FAOstat!Q:Q,FAOstat!$B:$B,'Country-wise data'!$B150)*$G150)</f>
        <v>603.86700000000008</v>
      </c>
      <c r="M150">
        <f>IF(SUMIFS(FAOstat!R:R,FAOstat!$B:$B,'Country-wise data'!$B150)=0,L150*(1+Assumptions!$C$9),SUMIFS(FAOstat!R:R,FAOstat!$B:$B,'Country-wise data'!$B150)*$G150)</f>
        <v>644.95200000000011</v>
      </c>
      <c r="N150">
        <f>IF(SUMIFS(FAOstat!S:S,FAOstat!$B:$B,'Country-wise data'!$B150)=0,M150*(1+Assumptions!$C$9),SUMIFS(FAOstat!S:S,FAOstat!$B:$B,'Country-wise data'!$B150)*$G150)</f>
        <v>390.005</v>
      </c>
      <c r="O150">
        <f>IF(SUMIFS(FAOstat!T:T,FAOstat!$B:$B,'Country-wise data'!$B150)=0,N150*(1+Assumptions!$C$9),SUMIFS(FAOstat!T:T,FAOstat!$B:$B,'Country-wise data'!$B150)*$G150)</f>
        <v>525.26100000000008</v>
      </c>
      <c r="P150">
        <f>IF(SUMIFS(FAOstat!U:U,FAOstat!$B:$B,'Country-wise data'!$B150)=0,O150*(1+Assumptions!$C$9),SUMIFS(FAOstat!U:U,FAOstat!$B:$B,'Country-wise data'!$B150)*$G150)</f>
        <v>535.76622000000009</v>
      </c>
      <c r="Q150">
        <f>IF(SUMIFS(FAOstat!V:V,FAOstat!$B:$B,'Country-wise data'!$B150)=0,P150*(1+Assumptions!$C$9),SUMIFS(FAOstat!V:V,FAOstat!$B:$B,'Country-wise data'!$B150)*$G150)</f>
        <v>546.48154440000008</v>
      </c>
      <c r="R150" s="36">
        <f t="shared" si="148"/>
        <v>8.2562388110900553E-2</v>
      </c>
      <c r="S150">
        <f>SUMIFS(FAOstat!CE:CE,FAOstat!$B:$B,'Country-wise data'!$B150)</f>
        <v>1909.192767</v>
      </c>
      <c r="T150">
        <f>SUMIFS(FAOstat!CF:CF,FAOstat!$B:$B,'Country-wise data'!$B150)</f>
        <v>2263.3937529999998</v>
      </c>
      <c r="U150">
        <f>SUMIFS(FAOstat!CG:CG,FAOstat!$B:$B,'Country-wise data'!$B150)</f>
        <v>2377.3264680000002</v>
      </c>
      <c r="V150">
        <f>SUMIFS(FAOstat!CH:CH,FAOstat!$B:$B,'Country-wise data'!$B150)</f>
        <v>2307.1832009999998</v>
      </c>
      <c r="W150">
        <f>SUMIFS(FAOstat!CI:CI,FAOstat!$B:$B,'Country-wise data'!$B150)</f>
        <v>1840.7018089999999</v>
      </c>
      <c r="X150">
        <f>SUMIFS(FAOstat!CJ:CJ,FAOstat!$B:$B,'Country-wise data'!$B150)</f>
        <v>1058.1004809999999</v>
      </c>
      <c r="Y150">
        <f>SUMIFS(FAOstat!CK:CK,FAOstat!$B:$B,'Country-wise data'!$B150)</f>
        <v>1305.103652</v>
      </c>
      <c r="Z150">
        <f>SUMIFS(FAOstat!CL:CL,FAOstat!$B:$B,'Country-wise data'!$B150)</f>
        <v>1041.0049730000001</v>
      </c>
      <c r="AA150">
        <f>SUMIFS(FAOstat!CM:CM,FAOstat!$B:$B,'Country-wise data'!$B150)</f>
        <v>752.42801999999995</v>
      </c>
      <c r="AB150">
        <f>SUMIFS(FAOstat!CN:CN,FAOstat!$B:$B,'Country-wise data'!$B150)</f>
        <v>767.47658039999999</v>
      </c>
      <c r="AC150" s="53">
        <f>IFERROR(INDEX('ASTI data (new)'!$AF$6:$AL$130,MATCH('Country-wise data'!$B150,'ASTI data (new)'!$C$6:$C$130,),MATCH('Country-wise data'!AC$3,'ASTI data (new)'!$AF$5:$AL$5,)),(INDEX(Assumptions!$G$154:$P$345,MATCH('Country-wise data'!$B150,Assumptions!$B$154:$B$344,),MATCH('Country-wise data'!AC$3,Assumptions!$G$153:$P$153,))*S150))</f>
        <v>8.9340968161511523</v>
      </c>
      <c r="AD150" s="53">
        <f>IFERROR(INDEX('ASTI data (new)'!$AF$6:$AL$130,MATCH('Country-wise data'!$B150,'ASTI data (new)'!$C$6:$C$130,),MATCH('Country-wise data'!AD$3,'ASTI data (new)'!$AF$5:$AL$5,)),(INDEX(Assumptions!$G$154:$P$345,MATCH('Country-wise data'!$B150,Assumptions!$B$154:$B$344,),MATCH('Country-wise data'!AD$3,Assumptions!$G$153:$P$153,))*T150))</f>
        <v>9.4536073541632959</v>
      </c>
      <c r="AE150" s="53">
        <f>IFERROR(INDEX('ASTI data (new)'!$AF$6:$AL$130,MATCH('Country-wise data'!$B150,'ASTI data (new)'!$C$6:$C$130,),MATCH('Country-wise data'!AE$3,'ASTI data (new)'!$AF$5:$AL$5,)),(INDEX(Assumptions!$G$154:$P$345,MATCH('Country-wise data'!$B150,Assumptions!$B$154:$B$344,),MATCH('Country-wise data'!AE$3,Assumptions!$G$153:$P$153,))*U150))</f>
        <v>10.302309246804041</v>
      </c>
      <c r="AF150" s="53">
        <f>IFERROR(INDEX('ASTI data (new)'!$AF$6:$AL$130,MATCH('Country-wise data'!$B150,'ASTI data (new)'!$C$6:$C$130,),MATCH('Country-wise data'!AF$3,'ASTI data (new)'!$AF$5:$AL$5,)),(INDEX(Assumptions!$G$154:$P$345,MATCH('Country-wise data'!$B150,Assumptions!$B$154:$B$344,),MATCH('Country-wise data'!AF$3,Assumptions!$G$153:$P$153,))*V150))</f>
        <v>13.155196654478427</v>
      </c>
      <c r="AG150" s="53">
        <f>IFERROR(INDEX('ASTI data (new)'!$AF$6:$AL$130,MATCH('Country-wise data'!$B150,'ASTI data (new)'!$C$6:$C$130,),MATCH('Country-wise data'!AG$3,'ASTI data (new)'!$AF$5:$AL$5,)),(INDEX(Assumptions!$G$154:$P$345,MATCH('Country-wise data'!$B150,Assumptions!$B$154:$B$344,),MATCH('Country-wise data'!AG$3,Assumptions!$G$153:$P$153,))*W150))</f>
        <v>14.728487300821778</v>
      </c>
      <c r="AH150" s="53">
        <f>IFERROR(INDEX('ASTI data (new)'!$AF$6:$AL$130,MATCH('Country-wise data'!$B150,'ASTI data (new)'!$C$6:$C$130,),MATCH('Country-wise data'!AH$3,'ASTI data (new)'!$AF$5:$AL$5,)),(INDEX(Assumptions!$G$154:$P$345,MATCH('Country-wise data'!$B150,Assumptions!$B$154:$B$344,),MATCH('Country-wise data'!AH$3,Assumptions!$G$153:$P$153,))*X150))</f>
        <v>20.964582535852667</v>
      </c>
      <c r="AI150" s="53">
        <f>IFERROR(INDEX('ASTI data (new)'!$AF$6:$AL$130,MATCH('Country-wise data'!$B150,'ASTI data (new)'!$C$6:$C$130,),MATCH('Country-wise data'!AI$3,'ASTI data (new)'!$AF$5:$AL$5,)),(INDEX(Assumptions!$G$154:$P$345,MATCH('Country-wise data'!$B150,Assumptions!$B$154:$B$344,),MATCH('Country-wise data'!AI$3,Assumptions!$G$153:$P$153,))*Y150))</f>
        <v>25.070337649786193</v>
      </c>
      <c r="AJ150" s="53">
        <f t="shared" ref="AJ150:AL150" si="205">IFERROR((1+($AI150/$AF150)^(1/3)-1)*AI150,0)</f>
        <v>31.082394096865929</v>
      </c>
      <c r="AK150" s="53">
        <f t="shared" si="205"/>
        <v>38.53618711837035</v>
      </c>
      <c r="AL150" s="53">
        <f t="shared" si="205"/>
        <v>47.777456041321827</v>
      </c>
      <c r="AM150" s="55" cm="1">
        <f t="array" ref="AM150">INDEX('non-R&amp;D ex_typologies'!$J$8:$J$10,MATCH('Country-wise data'!FL150,'non-R&amp;D ex_typologies'!$F$8:$F$10,),)*'Country-wise data'!AC150</f>
        <v>11.260559611229439</v>
      </c>
      <c r="AN150" s="55" cm="1">
        <f t="array" ref="AN150">INDEX('non-R&amp;D ex_typologies'!$J$8:$J$10,MATCH('Country-wise data'!FM150,'non-R&amp;D ex_typologies'!$F$8:$F$10,),)*'Country-wise data'!AD150</f>
        <v>11.915352087999107</v>
      </c>
      <c r="AO150" s="55" cm="1">
        <f t="array" ref="AO150">INDEX('non-R&amp;D ex_typologies'!$J$8:$J$10,MATCH('Country-wise data'!FN150,'non-R&amp;D ex_typologies'!$F$8:$F$10,),)*'Country-wise data'!AE150</f>
        <v>12.985058231877845</v>
      </c>
      <c r="AP150" s="55" cm="1">
        <f t="array" ref="AP150">INDEX('non-R&amp;D ex_typologies'!$J$8:$J$10,MATCH('Country-wise data'!FO150,'non-R&amp;D ex_typologies'!$F$8:$F$10,),)*'Country-wise data'!AF150</f>
        <v>16.580845179268781</v>
      </c>
      <c r="AQ150" s="55" cm="1">
        <f t="array" ref="AQ150">INDEX('non-R&amp;D ex_typologies'!$J$8:$J$10,MATCH('Country-wise data'!FP150,'non-R&amp;D ex_typologies'!$F$8:$F$10,),)*'Country-wise data'!AG150</f>
        <v>18.56382493351899</v>
      </c>
      <c r="AR150" s="55" cm="1">
        <f t="array" ref="AR150">INDEX('non-R&amp;D ex_typologies'!$J$8:$J$10,MATCH('Country-wise data'!FQ150,'non-R&amp;D ex_typologies'!$F$8:$F$10,),)*'Country-wise data'!AH150</f>
        <v>7.5733788907510613</v>
      </c>
      <c r="AS150" s="55" cm="1">
        <f t="array" ref="AS150">INDEX('non-R&amp;D ex_typologies'!$J$8:$J$10,MATCH('Country-wise data'!FR150,'non-R&amp;D ex_typologies'!$F$8:$F$10,),)*'Country-wise data'!AI150</f>
        <v>9.0565679338565523</v>
      </c>
      <c r="AT150" s="55" cm="1">
        <f t="array" ref="AT150">INDEX('non-R&amp;D ex_typologies'!$J$8:$J$10,MATCH('Country-wise data'!FS150,'non-R&amp;D ex_typologies'!$F$8:$F$10,),)*'Country-wise data'!AJ150</f>
        <v>11.228401372869778</v>
      </c>
      <c r="AU150" s="55" cm="1">
        <f t="array" ref="AU150">INDEX('non-R&amp;D ex_typologies'!$J$8:$J$10,MATCH('Country-wise data'!FT150,'non-R&amp;D ex_typologies'!$F$8:$F$10,),)*'Country-wise data'!AK150</f>
        <v>13.921056885019865</v>
      </c>
      <c r="AV150" s="55" cm="1">
        <f t="array" ref="AV150">INDEX('non-R&amp;D ex_typologies'!$J$8:$J$10,MATCH('Country-wise data'!FU150,'non-R&amp;D ex_typologies'!$F$8:$F$10,),)*'Country-wise data'!AL150</f>
        <v>17.25943153975696</v>
      </c>
      <c r="AW150">
        <f t="shared" si="150"/>
        <v>350.34913148076419</v>
      </c>
      <c r="AX150" s="53">
        <f>INDEX('GDP deflators'!$AB$3:$AK$155,MATCH('Country-wise data'!$B150,'GDP deflators'!$B$3:$B$155,),MATCH('Country-wise data'!AX$3,'GDP deflators'!$D$2:$M$2,))</f>
        <v>47.788603295235191</v>
      </c>
      <c r="AY150" s="53">
        <f>INDEX('GDP deflators'!$AB$3:$AK$155,MATCH('Country-wise data'!$B150,'GDP deflators'!$B$3:$B$155,),MATCH('Country-wise data'!AY$3,'GDP deflators'!$D$2:$M$2,))</f>
        <v>53.099019734139596</v>
      </c>
      <c r="AZ150" s="53">
        <f>INDEX('GDP deflators'!$AB$3:$AK$155,MATCH('Country-wise data'!$B150,'GDP deflators'!$B$3:$B$155,),MATCH('Country-wise data'!AZ$3,'GDP deflators'!$D$2:$M$2,))</f>
        <v>56.811711839083834</v>
      </c>
      <c r="BA150" s="53">
        <f>INDEX('GDP deflators'!$AB$3:$AK$155,MATCH('Country-wise data'!$B150,'GDP deflators'!$B$3:$B$155,),MATCH('Country-wise data'!BA$3,'GDP deflators'!$D$2:$M$2,))</f>
        <v>62.339935595920004</v>
      </c>
      <c r="BB150" s="53">
        <f>INDEX('GDP deflators'!$AB$3:$AK$155,MATCH('Country-wise data'!$B150,'GDP deflators'!$B$3:$B$155,),MATCH('Country-wise data'!BB$3,'GDP deflators'!$D$2:$M$2,))</f>
        <v>65.72866150956493</v>
      </c>
      <c r="BC150" s="53">
        <f>INDEX('GDP deflators'!$AB$3:$AK$155,MATCH('Country-wise data'!$B150,'GDP deflators'!$B$3:$B$155,),MATCH('Country-wise data'!BC$3,'GDP deflators'!$D$2:$M$2,))</f>
        <v>70.106231268274499</v>
      </c>
      <c r="BD150" s="53">
        <f>INDEX('GDP deflators'!$AB$3:$AK$155,MATCH('Country-wise data'!$B150,'GDP deflators'!$B$3:$B$155,),MATCH('Country-wise data'!BD$3,'GDP deflators'!$D$2:$M$2,))</f>
        <v>79.607290482331692</v>
      </c>
      <c r="BE150" s="53">
        <f>INDEX('GDP deflators'!$AB$3:$AK$155,MATCH('Country-wise data'!$B150,'GDP deflators'!$B$3:$B$155,),MATCH('Country-wise data'!BE$3,'GDP deflators'!$D$2:$M$2,))</f>
        <v>87.644126338333848</v>
      </c>
      <c r="BF150" s="53">
        <f>INDEX('GDP deflators'!$AB$3:$AK$155,MATCH('Country-wise data'!$B150,'GDP deflators'!$B$3:$B$155,),MATCH('Country-wise data'!BF$3,'GDP deflators'!$D$2:$M$2,))</f>
        <v>96.619674326090532</v>
      </c>
      <c r="BG150" s="53">
        <f>INDEX('GDP deflators'!$AB$3:$AK$155,MATCH('Country-wise data'!$B150,'GDP deflators'!$B$3:$B$155,),MATCH('Country-wise data'!BG$3,'GDP deflators'!$D$2:$M$2,))</f>
        <v>100</v>
      </c>
      <c r="BH150" cm="1">
        <f t="array" ref="BH150">H150/(INDEX($AX150:$BG150,,MATCH(BH$3,$AX$3:$BG$3,))/100)</f>
        <v>559.98288618466927</v>
      </c>
      <c r="BI150" cm="1">
        <f t="array" ref="BI150">I150/(INDEX($AX150:$BG150,,MATCH(BI$3,$AX$3:$BG$3,))/100)</f>
        <v>1280.9953995491057</v>
      </c>
      <c r="BJ150" cm="1">
        <f t="array" ref="BJ150">J150/(INDEX($AX150:$BG150,,MATCH(BJ$3,$AX$3:$BG$3,))/100)</f>
        <v>571.14631736334024</v>
      </c>
      <c r="BK150" cm="1">
        <f t="array" ref="BK150">K150/(INDEX($AX150:$BG150,,MATCH(BK$3,$AX$3:$BG$3,))/100)</f>
        <v>672.24644362229287</v>
      </c>
      <c r="BL150" cm="1">
        <f t="array" ref="BL150">L150/(INDEX($AX150:$BG150,,MATCH(BL$3,$AX$3:$BG$3,))/100)</f>
        <v>918.7270608152038</v>
      </c>
      <c r="BM150" cm="1">
        <f t="array" ref="BM150">M150/(INDEX($AX150:$BG150,,MATCH(BM$3,$AX$3:$BG$3,))/100)</f>
        <v>919.96387244376558</v>
      </c>
      <c r="BN150" cm="1">
        <f t="array" ref="BN150">N150/(INDEX($AX150:$BG150,,MATCH(BN$3,$AX$3:$BG$3,))/100)</f>
        <v>489.91115969027862</v>
      </c>
      <c r="BO150" cm="1">
        <f t="array" ref="BO150">O150/(INDEX($AX150:$BG150,,MATCH(BO$3,$AX$3:$BG$3,))/100)</f>
        <v>599.31112550808905</v>
      </c>
      <c r="BP150" cm="1">
        <f t="array" ref="BP150">P150/(INDEX($AX150:$BG150,,MATCH(BP$3,$AX$3:$BG$3,))/100)</f>
        <v>554.51048012415561</v>
      </c>
      <c r="BQ150" cm="1">
        <f t="array" ref="BQ150">Q150/(INDEX($AX150:$BG150,,MATCH(BQ$3,$AX$3:$BG$3,))/100)</f>
        <v>546.48154440000008</v>
      </c>
      <c r="BS150" cm="1">
        <f t="array" ref="BS150">S150/(INDEX($AX150:$BG150,,MATCH(BS$3,$AX$3:$BG$3,))/100)</f>
        <v>3995.0796536260304</v>
      </c>
      <c r="BT150" cm="1">
        <f t="array" ref="BT150">T150/(INDEX($AX150:$BG150,,MATCH(BT$3,$AX$3:$BG$3,))/100)</f>
        <v>4262.5904665143353</v>
      </c>
      <c r="BU150" cm="1">
        <f t="array" ref="BU150">U150/(INDEX($AX150:$BG150,,MATCH(BU$3,$AX$3:$BG$3,))/100)</f>
        <v>4184.5710876194889</v>
      </c>
      <c r="BV150" cm="1">
        <f t="array" ref="BV150">V150/(INDEX($AX150:$BG150,,MATCH(BV$3,$AX$3:$BG$3,))/100)</f>
        <v>3700.9714221632903</v>
      </c>
      <c r="BW150" cm="1">
        <f t="array" ref="BW150">W150/(INDEX($AX150:$BG150,,MATCH(BW$3,$AX$3:$BG$3,))/100)</f>
        <v>2800.4553367211624</v>
      </c>
      <c r="BX150" cm="1">
        <f t="array" ref="BX150">X150/(INDEX($AX150:$BG150,,MATCH(BX$3,$AX$3:$BG$3,))/100)</f>
        <v>1509.2816456656788</v>
      </c>
      <c r="BY150" cm="1">
        <f t="array" ref="BY150">Y150/(INDEX($AX150:$BG150,,MATCH(BY$3,$AX$3:$BG$3,))/100)</f>
        <v>1639.4272987970355</v>
      </c>
      <c r="BZ150" cm="1">
        <f t="array" ref="BZ150">Z150/(INDEX($AX150:$BG150,,MATCH(BZ$3,$AX$3:$BG$3,))/100)</f>
        <v>1187.7635347534801</v>
      </c>
      <c r="CA150" cm="1">
        <f t="array" ref="CA150">AA150/(INDEX($AX150:$BG150,,MATCH(CA$3,$AX$3:$BG$3,))/100)</f>
        <v>778.75238686953355</v>
      </c>
      <c r="CB150" cm="1">
        <f t="array" ref="CB150">AB150/(INDEX($AX150:$BG150,,MATCH(CB$3,$AX$3:$BG$3,))/100)</f>
        <v>767.47658039999999</v>
      </c>
      <c r="CC150" cm="1">
        <f t="array" ref="CC150">AC150/(INDEX($AX150:$BG150,,MATCH(CC$3,$AX$3:$BG$3,))/100)</f>
        <v>18.695036473355007</v>
      </c>
      <c r="CD150" cm="1">
        <f t="array" ref="CD150">AD150/(INDEX($AX150:$BG150,,MATCH(CD$3,$AX$3:$BG$3,))/100)</f>
        <v>17.803732350420724</v>
      </c>
      <c r="CE150" cm="1">
        <f t="array" ref="CE150">AE150/(INDEX($AX150:$BG150,,MATCH(CE$3,$AX$3:$BG$3,))/100)</f>
        <v>18.134129237268517</v>
      </c>
      <c r="CF150" cm="1">
        <f t="array" ref="CF150">AF150/(INDEX($AX150:$BG150,,MATCH(CF$3,$AX$3:$BG$3,))/100)</f>
        <v>21.102358429993956</v>
      </c>
      <c r="CG150" cm="1">
        <f t="array" ref="CG150">AG150/(INDEX($AX150:$BG150,,MATCH(CG$3,$AX$3:$BG$3,))/100)</f>
        <v>22.408013433650197</v>
      </c>
      <c r="CH150" cm="1">
        <f t="array" ref="CH150">AH150/(INDEX($AX150:$BG150,,MATCH(CH$3,$AX$3:$BG$3,))/100)</f>
        <v>29.904021592071899</v>
      </c>
      <c r="CI150" cm="1">
        <f t="array" ref="CI150">AI150/(INDEX($AX150:$BG150,,MATCH(CI$3,$AX$3:$BG$3,))/100)</f>
        <v>31.492514690410658</v>
      </c>
      <c r="CJ150" cm="1">
        <f t="array" ref="CJ150">AJ150/(INDEX($AX150:$BG150,,MATCH(CJ$3,$AX$3:$BG$3,))/100)</f>
        <v>35.464320765635939</v>
      </c>
      <c r="CK150" cm="1">
        <f t="array" ref="CK150">AK150/(INDEX($AX150:$BG150,,MATCH(CK$3,$AX$3:$BG$3,))/100)</f>
        <v>39.884410071918751</v>
      </c>
      <c r="CL150" cm="1">
        <f t="array" ref="CL150">AL150/(INDEX($AX150:$BG150,,MATCH(CL$3,$AX$3:$BG$3,))/100)</f>
        <v>47.777456041321827</v>
      </c>
      <c r="CM150" cm="1">
        <f t="array" ref="CM150">AM150/(INDEX($AX150:$BG150,,MATCH(CM$3,$AX$3:$BG$3,))/100)</f>
        <v>23.56327415903403</v>
      </c>
      <c r="CN150" cm="1">
        <f t="array" ref="CN150">AN150/(INDEX($AX150:$BG150,,MATCH(CN$3,$AX$3:$BG$3,))/100)</f>
        <v>22.439872049724912</v>
      </c>
      <c r="CO150" cm="1">
        <f t="array" ref="CO150">AO150/(INDEX($AX150:$BG150,,MATCH(CO$3,$AX$3:$BG$3,))/100)</f>
        <v>22.856305172879381</v>
      </c>
      <c r="CP150" cm="1">
        <f t="array" ref="CP150">AP150/(INDEX($AX150:$BG150,,MATCH(CP$3,$AX$3:$BG$3,))/100)</f>
        <v>26.597469215791037</v>
      </c>
      <c r="CQ150" cm="1">
        <f t="array" ref="CQ150">AQ150/(INDEX($AX150:$BG150,,MATCH(CQ$3,$AX$3:$BG$3,))/100)</f>
        <v>28.24312028751347</v>
      </c>
      <c r="CR150" cm="1">
        <f t="array" ref="CR150">AR150/(INDEX($AX150:$BG150,,MATCH(CR$3,$AX$3:$BG$3,))/100)</f>
        <v>10.802718608236296</v>
      </c>
      <c r="CS150" cm="1">
        <f t="array" ref="CS150">AS150/(INDEX($AX150:$BG150,,MATCH(CS$3,$AX$3:$BG$3,))/100)</f>
        <v>11.376555939768604</v>
      </c>
      <c r="CT150" cm="1">
        <f t="array" ref="CT150">AT150/(INDEX($AX150:$BG150,,MATCH(CT$3,$AX$3:$BG$3,))/100)</f>
        <v>12.811356381743852</v>
      </c>
      <c r="CU150" cm="1">
        <f t="array" ref="CU150">AU150/(INDEX($AX150:$BG150,,MATCH(CU$3,$AX$3:$BG$3,))/100)</f>
        <v>14.408097504071918</v>
      </c>
      <c r="CV150" cm="1">
        <f t="array" ref="CV150">AV150/(INDEX($AX150:$BG150,,MATCH(CV$3,$AX$3:$BG$3,))/100)</f>
        <v>17.25943153975696</v>
      </c>
      <c r="CW150">
        <f t="shared" si="185"/>
        <v>473.02419394456797</v>
      </c>
      <c r="CX150">
        <f>IFERROR(1/INDEX('exch rates'!$BC$5:$BL$268,MATCH('Country-wise data'!$B150,'exch rates'!$A$5:$A$268,),MATCH(CX$3,'exch rates'!$BC$4:$BL$4,)),1)</f>
        <v>0.20844189682126105</v>
      </c>
      <c r="CY150">
        <f>IFERROR(1/INDEX('exch rates'!$BC$5:$BL$268,MATCH('Country-wise data'!$B150,'exch rates'!$A$5:$A$268,),MATCH(CY$3,'exch rates'!$BC$4:$BL$4,)),1)</f>
        <v>0.20569077819677736</v>
      </c>
      <c r="CZ150">
        <f>IFERROR(1/INDEX('exch rates'!$BC$5:$BL$268,MATCH('Country-wise data'!$B150,'exch rates'!$A$5:$A$268,),MATCH(CZ$3,'exch rates'!$BC$4:$BL$4,)),1)</f>
        <v>0.19426906265177271</v>
      </c>
      <c r="DA150">
        <f>IFERROR(1/INDEX('exch rates'!$BC$5:$BL$268,MATCH('Country-wise data'!$B150,'exch rates'!$A$5:$A$268,),MATCH(DA$3,'exch rates'!$BC$4:$BL$4,)),1)</f>
        <v>0.18530586276865502</v>
      </c>
      <c r="DB150">
        <f>IFERROR(1/INDEX('exch rates'!$BC$5:$BL$268,MATCH('Country-wise data'!$B150,'exch rates'!$A$5:$A$268,),MATCH(DB$3,'exch rates'!$BC$4:$BL$4,)),1)</f>
        <v>0.16249153689911974</v>
      </c>
      <c r="DC150">
        <f>IFERROR(1/INDEX('exch rates'!$BC$5:$BL$268,MATCH('Country-wise data'!$B150,'exch rates'!$A$5:$A$268,),MATCH(DC$3,'exch rates'!$BC$4:$BL$4,)),1)</f>
        <v>0.11585248117397177</v>
      </c>
      <c r="DD150">
        <f>IFERROR(1/INDEX('exch rates'!$BC$5:$BL$268,MATCH('Country-wise data'!$B150,'exch rates'!$A$5:$A$268,),MATCH(DD$3,'exch rates'!$BC$4:$BL$4,)),1)</f>
        <v>9.7016735386854236E-2</v>
      </c>
      <c r="DE150">
        <f>IFERROR(1/INDEX('exch rates'!$BC$5:$BL$268,MATCH('Country-wise data'!$B150,'exch rates'!$A$5:$A$268,),MATCH(DE$3,'exch rates'!$BC$4:$BL$4,)),1)</f>
        <v>0.10506960861570791</v>
      </c>
      <c r="DF150">
        <f>IFERROR(1/INDEX('exch rates'!$BC$5:$BL$268,MATCH('Country-wise data'!$B150,'exch rates'!$A$5:$A$268,),MATCH(DF$3,'exch rates'!$BC$4:$BL$4,)),1)</f>
        <v>9.5617529880478391E-2</v>
      </c>
      <c r="DG150">
        <f>IFERROR(1/INDEX('exch rates'!$BC$5:$BL$268,MATCH('Country-wise data'!$B150,'exch rates'!$A$5:$A$268,),MATCH(DG$3,'exch rates'!$BC$4:$BL$4,)),1)</f>
        <v>7.7579519006982151E-2</v>
      </c>
      <c r="DH150" cm="1">
        <f t="array" ref="DH150">(BH150/INDEX($CX150:$DG150,,MATCH(DH$3,$CX$3:$DG$3,)))*$DG150</f>
        <v>208.41876621186586</v>
      </c>
      <c r="DI150" cm="1">
        <f t="array" ref="DI150">(BI150/INDEX($CX150:$DG150,,MATCH(DI$3,$CX$3:$DG$3,)))*$DG150</f>
        <v>483.14760544152364</v>
      </c>
      <c r="DJ150" cm="1">
        <f t="array" ref="DJ150">(BJ150/INDEX($CX150:$DG150,,MATCH(DJ$3,$CX$3:$DG$3,)))*$DG150</f>
        <v>228.08189826437498</v>
      </c>
      <c r="DK150" cm="1">
        <f t="array" ref="DK150">(BK150/INDEX($CX150:$DG150,,MATCH(DK$3,$CX$3:$DG$3,)))*$DG150</f>
        <v>281.44039789761888</v>
      </c>
      <c r="DL150" cm="1">
        <f t="array" ref="DL150">(BL150/INDEX($CX150:$DG150,,MATCH(DL$3,$CX$3:$DG$3,)))*$DG150</f>
        <v>438.63455806311634</v>
      </c>
      <c r="DM150" cm="1">
        <f t="array" ref="DM150">(BM150/INDEX($CX150:$DG150,,MATCH(DM$3,$CX$3:$DG$3,)))*$DG150</f>
        <v>616.04511189375</v>
      </c>
      <c r="DN150" cm="1">
        <f t="array" ref="DN150">(BN150/INDEX($CX150:$DG150,,MATCH(DN$3,$CX$3:$DG$3,)))*$DG150</f>
        <v>391.75789592766068</v>
      </c>
      <c r="DO150" cm="1">
        <f t="array" ref="DO150">(BO150/INDEX($CX150:$DG150,,MATCH(DO$3,$CX$3:$DG$3,)))*$DG150</f>
        <v>442.50920380319911</v>
      </c>
      <c r="DP150" cm="1">
        <f t="array" ref="DP150">(BP150/INDEX($CX150:$DG150,,MATCH(DP$3,$CX$3:$DG$3,)))*$DG150</f>
        <v>449.90344747595879</v>
      </c>
      <c r="DQ150" cm="1">
        <f t="array" ref="DQ150">(BQ150/INDEX($CX150:$DG150,,MATCH(DQ$3,$CX$3:$DG$3,)))*$DG150</f>
        <v>546.48154440000008</v>
      </c>
      <c r="DS150" cm="1">
        <f t="array" ref="DS150">(BS150/INDEX($CX150:$DG150,,MATCH(DS$3,$CX$3:$DG$3,)))*$DG150</f>
        <v>1486.9196771350566</v>
      </c>
      <c r="DT150" cm="1">
        <f t="array" ref="DT150">(BT150/INDEX($CX150:$DG150,,MATCH(DT$3,$CX$3:$DG$3,)))*$DG150</f>
        <v>1607.7031795736132</v>
      </c>
      <c r="DU150" cm="1">
        <f t="array" ref="DU150">(BU150/INDEX($CX150:$DG150,,MATCH(DU$3,$CX$3:$DG$3,)))*$DG150</f>
        <v>1671.069020443857</v>
      </c>
      <c r="DV150" cm="1">
        <f t="array" ref="DV150">(BV150/INDEX($CX150:$DG150,,MATCH(DV$3,$CX$3:$DG$3,)))*$DG150</f>
        <v>1549.4360431999337</v>
      </c>
      <c r="DW150" cm="1">
        <f t="array" ref="DW150">(BW150/INDEX($CX150:$DG150,,MATCH(DW$3,$CX$3:$DG$3,)))*$DG150</f>
        <v>1337.0418064187868</v>
      </c>
      <c r="DX150" cm="1">
        <f t="array" ref="DX150">(BX150/INDEX($CX150:$DG150,,MATCH(DX$3,$CX$3:$DG$3,)))*$DG150</f>
        <v>1010.6761886349306</v>
      </c>
      <c r="DY150" cm="1">
        <f t="array" ref="DY150">(BY150/INDEX($CX150:$DG150,,MATCH(DY$3,$CX$3:$DG$3,)))*$DG150</f>
        <v>1310.9695021218342</v>
      </c>
      <c r="DZ150" cm="1">
        <f t="array" ref="DZ150">(BZ150/INDEX($CX150:$DG150,,MATCH(DZ$3,$CX$3:$DG$3,)))*$DG150</f>
        <v>877.00073250707874</v>
      </c>
      <c r="EA150" cm="1">
        <f t="array" ref="EA150">(CA150/INDEX($CX150:$DG150,,MATCH(EA$3,$CX$3:$DG$3,)))*$DG150</f>
        <v>631.84267230492719</v>
      </c>
      <c r="EB150" cm="1">
        <f t="array" ref="EB150">(CB150/INDEX($CX150:$DG150,,MATCH(EB$3,$CX$3:$DG$3,)))*$DG150</f>
        <v>767.47658039999999</v>
      </c>
      <c r="EC150" s="53" cm="1">
        <f t="array" ref="EC150">(CC150/INDEX($CX150:$DG150,,MATCH(EC$3,$CX$3:$DG$3,)))*$DG150</f>
        <v>6.9580634197766216</v>
      </c>
      <c r="ED150" cm="1">
        <f t="array" ref="ED150">(CD150/INDEX($CX150:$DG150,,MATCH(ED$3,$CX$3:$DG$3,)))*$DG150</f>
        <v>6.714958270775444</v>
      </c>
      <c r="EE150" cm="1">
        <f t="array" ref="EE150">(CE150/INDEX($CX150:$DG150,,MATCH(EE$3,$CX$3:$DG$3,)))*$DG150</f>
        <v>7.2416935802047853</v>
      </c>
      <c r="EF150" cm="1">
        <f t="array" ref="EF150">(CF150/INDEX($CX150:$DG150,,MATCH(EF$3,$CX$3:$DG$3,)))*$DG150</f>
        <v>8.8346412382845969</v>
      </c>
      <c r="EG150" cm="1">
        <f t="array" ref="EG150">(CG150/INDEX($CX150:$DG150,,MATCH(EG$3,$CX$3:$DG$3,)))*$DG150</f>
        <v>10.69842120555384</v>
      </c>
      <c r="EH150" cm="1">
        <f t="array" ref="EH150">(CH150/INDEX($CX150:$DG150,,MATCH(EH$3,$CX$3:$DG$3,)))*$DG150</f>
        <v>20.024945413154949</v>
      </c>
      <c r="EI150" cm="1">
        <f t="array" ref="EI150">(CI150/INDEX($CX150:$DG150,,MATCH(EI$3,$CX$3:$DG$3,)))*$DG150</f>
        <v>25.18301746868951</v>
      </c>
      <c r="EJ150" cm="1">
        <f t="array" ref="EJ150">(CJ150/INDEX($CX150:$DG150,,MATCH(EJ$3,$CX$3:$DG$3,)))*$DG150</f>
        <v>26.185544832190846</v>
      </c>
      <c r="EK150" cm="1">
        <f t="array" ref="EK150">(CK150/INDEX($CX150:$DG150,,MATCH(EK$3,$CX$3:$DG$3,)))*$DG150</f>
        <v>32.360314610976125</v>
      </c>
      <c r="EL150" cm="1">
        <f t="array" ref="EL150">(CL150/INDEX($CX150:$DG150,,MATCH(EL$3,$CX$3:$DG$3,)))*$DG150</f>
        <v>47.777456041321827</v>
      </c>
      <c r="EM150" cm="1">
        <f t="array" ref="EM150">(CM150/INDEX($CX150:$DG150,,MATCH(EM$3,$CX$3:$DG$3,)))*$DG150</f>
        <v>8.7699618136513386</v>
      </c>
      <c r="EN150" cm="1">
        <f t="array" ref="EN150">(CN150/INDEX($CX150:$DG150,,MATCH(EN$3,$CX$3:$DG$3,)))*$DG150</f>
        <v>8.463551431218983</v>
      </c>
      <c r="EO150" cm="1">
        <f t="array" ref="EO150">(CO150/INDEX($CX150:$DG150,,MATCH(EO$3,$CX$3:$DG$3,)))*$DG150</f>
        <v>9.127450029278247</v>
      </c>
      <c r="EP150" cm="1">
        <f t="array" ref="EP150">(CP150/INDEX($CX150:$DG150,,MATCH(EP$3,$CX$3:$DG$3,)))*$DG150</f>
        <v>11.135205533891591</v>
      </c>
      <c r="EQ150" cm="1">
        <f t="array" ref="EQ150">(CQ150/INDEX($CX150:$DG150,,MATCH(EQ$3,$CX$3:$DG$3,)))*$DG150</f>
        <v>13.484318808073901</v>
      </c>
      <c r="ER150" cm="1">
        <f t="array" ref="ER150">(CR150/INDEX($CX150:$DG150,,MATCH(ER$3,$CX$3:$DG$3,)))*$DG150</f>
        <v>7.2339384111786638</v>
      </c>
      <c r="ES150" cm="1">
        <f t="array" ref="ES150">(CS150/INDEX($CX150:$DG150,,MATCH(ES$3,$CX$3:$DG$3,)))*$DG150</f>
        <v>9.0972731069949475</v>
      </c>
      <c r="ET150" cm="1">
        <f t="array" ref="ET150">(CT150/INDEX($CX150:$DG150,,MATCH(ET$3,$CX$3:$DG$3,)))*$DG150</f>
        <v>9.4594324564194814</v>
      </c>
      <c r="EU150" cm="1">
        <f t="array" ref="EU150">(CU150/INDEX($CX150:$DG150,,MATCH(EU$3,$CX$3:$DG$3,)))*$DG150</f>
        <v>11.690045492377941</v>
      </c>
      <c r="EV150" cm="1">
        <f t="array" ref="EV150">(CV150/INDEX($CX150:$DG150,,MATCH(EV$3,$CX$3:$DG$3,)))*$DG150</f>
        <v>17.25943153975696</v>
      </c>
      <c r="EW150">
        <f t="shared" si="186"/>
        <v>297.69966470377062</v>
      </c>
      <c r="EY150" s="96">
        <f t="shared" si="152"/>
        <v>4.6795153274070368E-3</v>
      </c>
      <c r="EZ150" s="96">
        <f t="shared" si="153"/>
        <v>4.1767400575498962E-3</v>
      </c>
      <c r="FA150" s="96">
        <f t="shared" si="154"/>
        <v>4.3335694047402663E-3</v>
      </c>
      <c r="FB150" s="96">
        <f t="shared" si="155"/>
        <v>5.7018431170860577E-3</v>
      </c>
      <c r="FC150" s="96">
        <f t="shared" si="156"/>
        <v>8.0015607247234354E-3</v>
      </c>
      <c r="FD150" s="96">
        <f t="shared" si="157"/>
        <v>1.9813413671298262E-2</v>
      </c>
      <c r="FE150" s="96">
        <f t="shared" si="158"/>
        <v>1.9209460958420636E-2</v>
      </c>
      <c r="FF150" s="96">
        <f t="shared" si="159"/>
        <v>2.9858064949768427E-2</v>
      </c>
      <c r="FG150" s="96">
        <f t="shared" si="160"/>
        <v>5.1215778910480174E-2</v>
      </c>
      <c r="FH150" s="96">
        <f t="shared" si="161"/>
        <v>6.2252656643178306E-2</v>
      </c>
      <c r="FJ150" s="96">
        <f t="shared" si="188"/>
        <v>2482.6369413130042</v>
      </c>
      <c r="FK150" s="96" t="str">
        <f>IF(AND('Country-wise data'!FJ150&gt;'non-R&amp;D ex_typologies'!$C$17,'Country-wise data'!FJ150&lt;'non-R&amp;D ex_typologies'!$D$17),"Small",IF(AND('Country-wise data'!FJ150&gt;'non-R&amp;D ex_typologies'!$E$17,'Country-wise data'!$FJ$4&lt;'non-R&amp;D ex_typologies'!$F$17),"Medium","Large"))</f>
        <v>Medium</v>
      </c>
      <c r="FL150" t="str">
        <f>IF($FK150='non-R&amp;D ex_typologies'!$C$16,IF(AND('Country-wise data'!EY150&gt;'non-R&amp;D ex_typologies'!$C$21,'Country-wise data'!EY150&lt;'non-R&amp;D ex_typologies'!$D$21),'non-R&amp;D ex_typologies'!$B$21,IF(AND('Country-wise data'!EY150&gt;'non-R&amp;D ex_typologies'!$C$19,'Country-wise data'!EY150&lt;'non-R&amp;D ex_typologies'!$D$19),'non-R&amp;D ex_typologies'!$B$19,'non-R&amp;D ex_typologies'!$B$20)),IF($FK150='non-R&amp;D ex_typologies'!$E$16,IF(AND('Country-wise data'!EY150&gt;'non-R&amp;D ex_typologies'!$E$21,'Country-wise data'!EY150&lt;'non-R&amp;D ex_typologies'!$F$21),'non-R&amp;D ex_typologies'!$B$21,IF(AND('Country-wise data'!EY150&gt;'non-R&amp;D ex_typologies'!$E$19,'Country-wise data'!EY150&lt;'non-R&amp;D ex_typologies'!$F$19),'non-R&amp;D ex_typologies'!$B$19,'non-R&amp;D ex_typologies'!$B$20)),IF(AND('Country-wise data'!EY150&gt;'non-R&amp;D ex_typologies'!$G$21,'Country-wise data'!EY150&lt;'non-R&amp;D ex_typologies'!$H$21),'non-R&amp;D ex_typologies'!$B$21,IF(AND('Country-wise data'!EY150&gt;'non-R&amp;D ex_typologies'!$G$19,'Country-wise data'!EY150&lt;'non-R&amp;D ex_typologies'!$H$19),'non-R&amp;D ex_typologies'!$B$19,'non-R&amp;D ex_typologies'!$B$20))))</f>
        <v>Balanced</v>
      </c>
      <c r="FM150" t="str">
        <f>IF($FK150='non-R&amp;D ex_typologies'!$C$16,IF(AND('Country-wise data'!EZ150&gt;'non-R&amp;D ex_typologies'!$C$21,'Country-wise data'!EZ150&lt;'non-R&amp;D ex_typologies'!$D$21),'non-R&amp;D ex_typologies'!$B$21,IF(AND('Country-wise data'!EZ150&gt;'non-R&amp;D ex_typologies'!$C$19,'Country-wise data'!EZ150&lt;'non-R&amp;D ex_typologies'!$D$19),'non-R&amp;D ex_typologies'!$B$19,'non-R&amp;D ex_typologies'!$B$20)),IF($FK150='non-R&amp;D ex_typologies'!$E$16,IF(AND('Country-wise data'!EZ150&gt;'non-R&amp;D ex_typologies'!$E$21,'Country-wise data'!EZ150&lt;'non-R&amp;D ex_typologies'!$F$21),'non-R&amp;D ex_typologies'!$B$21,IF(AND('Country-wise data'!EZ150&gt;'non-R&amp;D ex_typologies'!$E$19,'Country-wise data'!EZ150&lt;'non-R&amp;D ex_typologies'!$F$19),'non-R&amp;D ex_typologies'!$B$19,'non-R&amp;D ex_typologies'!$B$20)),IF(AND('Country-wise data'!EZ150&gt;'non-R&amp;D ex_typologies'!$G$21,'Country-wise data'!EZ150&lt;'non-R&amp;D ex_typologies'!$H$21),'non-R&amp;D ex_typologies'!$B$21,IF(AND('Country-wise data'!EZ150&gt;'non-R&amp;D ex_typologies'!$G$19,'Country-wise data'!EZ150&lt;'non-R&amp;D ex_typologies'!$H$19),'non-R&amp;D ex_typologies'!$B$19,'non-R&amp;D ex_typologies'!$B$20))))</f>
        <v>Balanced</v>
      </c>
      <c r="FN150" t="str">
        <f>IF($FK150='non-R&amp;D ex_typologies'!$C$16,IF(AND('Country-wise data'!FA150&gt;'non-R&amp;D ex_typologies'!$C$21,'Country-wise data'!FA150&lt;'non-R&amp;D ex_typologies'!$D$21),'non-R&amp;D ex_typologies'!$B$21,IF(AND('Country-wise data'!FA150&gt;'non-R&amp;D ex_typologies'!$C$19,'Country-wise data'!FA150&lt;'non-R&amp;D ex_typologies'!$D$19),'non-R&amp;D ex_typologies'!$B$19,'non-R&amp;D ex_typologies'!$B$20)),IF($FK150='non-R&amp;D ex_typologies'!$E$16,IF(AND('Country-wise data'!FA150&gt;'non-R&amp;D ex_typologies'!$E$21,'Country-wise data'!FA150&lt;'non-R&amp;D ex_typologies'!$F$21),'non-R&amp;D ex_typologies'!$B$21,IF(AND('Country-wise data'!FA150&gt;'non-R&amp;D ex_typologies'!$E$19,'Country-wise data'!FA150&lt;'non-R&amp;D ex_typologies'!$F$19),'non-R&amp;D ex_typologies'!$B$19,'non-R&amp;D ex_typologies'!$B$20)),IF(AND('Country-wise data'!FA150&gt;'non-R&amp;D ex_typologies'!$G$21,'Country-wise data'!FA150&lt;'non-R&amp;D ex_typologies'!$H$21),'non-R&amp;D ex_typologies'!$B$21,IF(AND('Country-wise data'!FA150&gt;'non-R&amp;D ex_typologies'!$G$19,'Country-wise data'!FA150&lt;'non-R&amp;D ex_typologies'!$H$19),'non-R&amp;D ex_typologies'!$B$19,'non-R&amp;D ex_typologies'!$B$20))))</f>
        <v>Balanced</v>
      </c>
      <c r="FO150" t="str">
        <f>IF($FK150='non-R&amp;D ex_typologies'!$C$16,IF(AND('Country-wise data'!FB150&gt;'non-R&amp;D ex_typologies'!$C$21,'Country-wise data'!FB150&lt;'non-R&amp;D ex_typologies'!$D$21),'non-R&amp;D ex_typologies'!$B$21,IF(AND('Country-wise data'!FB150&gt;'non-R&amp;D ex_typologies'!$C$19,'Country-wise data'!FB150&lt;'non-R&amp;D ex_typologies'!$D$19),'non-R&amp;D ex_typologies'!$B$19,'non-R&amp;D ex_typologies'!$B$20)),IF($FK150='non-R&amp;D ex_typologies'!$E$16,IF(AND('Country-wise data'!FB150&gt;'non-R&amp;D ex_typologies'!$E$21,'Country-wise data'!FB150&lt;'non-R&amp;D ex_typologies'!$F$21),'non-R&amp;D ex_typologies'!$B$21,IF(AND('Country-wise data'!FB150&gt;'non-R&amp;D ex_typologies'!$E$19,'Country-wise data'!FB150&lt;'non-R&amp;D ex_typologies'!$F$19),'non-R&amp;D ex_typologies'!$B$19,'non-R&amp;D ex_typologies'!$B$20)),IF(AND('Country-wise data'!FB150&gt;'non-R&amp;D ex_typologies'!$G$21,'Country-wise data'!FB150&lt;'non-R&amp;D ex_typologies'!$H$21),'non-R&amp;D ex_typologies'!$B$21,IF(AND('Country-wise data'!FB150&gt;'non-R&amp;D ex_typologies'!$G$19,'Country-wise data'!FB150&lt;'non-R&amp;D ex_typologies'!$H$19),'non-R&amp;D ex_typologies'!$B$19,'non-R&amp;D ex_typologies'!$B$20))))</f>
        <v>Balanced</v>
      </c>
      <c r="FP150" t="str">
        <f>IF($FK150='non-R&amp;D ex_typologies'!$C$16,IF(AND('Country-wise data'!FC150&gt;'non-R&amp;D ex_typologies'!$C$21,'Country-wise data'!FC150&lt;'non-R&amp;D ex_typologies'!$D$21),'non-R&amp;D ex_typologies'!$B$21,IF(AND('Country-wise data'!FC150&gt;'non-R&amp;D ex_typologies'!$C$19,'Country-wise data'!FC150&lt;'non-R&amp;D ex_typologies'!$D$19),'non-R&amp;D ex_typologies'!$B$19,'non-R&amp;D ex_typologies'!$B$20)),IF($FK150='non-R&amp;D ex_typologies'!$E$16,IF(AND('Country-wise data'!FC150&gt;'non-R&amp;D ex_typologies'!$E$21,'Country-wise data'!FC150&lt;'non-R&amp;D ex_typologies'!$F$21),'non-R&amp;D ex_typologies'!$B$21,IF(AND('Country-wise data'!FC150&gt;'non-R&amp;D ex_typologies'!$E$19,'Country-wise data'!FC150&lt;'non-R&amp;D ex_typologies'!$F$19),'non-R&amp;D ex_typologies'!$B$19,'non-R&amp;D ex_typologies'!$B$20)),IF(AND('Country-wise data'!FC150&gt;'non-R&amp;D ex_typologies'!$G$21,'Country-wise data'!FC150&lt;'non-R&amp;D ex_typologies'!$H$21),'non-R&amp;D ex_typologies'!$B$21,IF(AND('Country-wise data'!FC150&gt;'non-R&amp;D ex_typologies'!$G$19,'Country-wise data'!FC150&lt;'non-R&amp;D ex_typologies'!$H$19),'non-R&amp;D ex_typologies'!$B$19,'non-R&amp;D ex_typologies'!$B$20))))</f>
        <v>Balanced</v>
      </c>
      <c r="FQ150" t="str">
        <f>IF($FK150='non-R&amp;D ex_typologies'!$C$16,IF(AND('Country-wise data'!FD150&gt;'non-R&amp;D ex_typologies'!$C$21,'Country-wise data'!FD150&lt;'non-R&amp;D ex_typologies'!$D$21),'non-R&amp;D ex_typologies'!$B$21,IF(AND('Country-wise data'!FD150&gt;'non-R&amp;D ex_typologies'!$C$19,'Country-wise data'!FD150&lt;'non-R&amp;D ex_typologies'!$D$19),'non-R&amp;D ex_typologies'!$B$19,'non-R&amp;D ex_typologies'!$B$20)),IF($FK150='non-R&amp;D ex_typologies'!$E$16,IF(AND('Country-wise data'!FD150&gt;'non-R&amp;D ex_typologies'!$E$21,'Country-wise data'!FD150&lt;'non-R&amp;D ex_typologies'!$F$21),'non-R&amp;D ex_typologies'!$B$21,IF(AND('Country-wise data'!FD150&gt;'non-R&amp;D ex_typologies'!$E$19,'Country-wise data'!FD150&lt;'non-R&amp;D ex_typologies'!$F$19),'non-R&amp;D ex_typologies'!$B$19,'non-R&amp;D ex_typologies'!$B$20)),IF(AND('Country-wise data'!FD150&gt;'non-R&amp;D ex_typologies'!$G$21,'Country-wise data'!FD150&lt;'non-R&amp;D ex_typologies'!$H$21),'non-R&amp;D ex_typologies'!$B$21,IF(AND('Country-wise data'!FD150&gt;'non-R&amp;D ex_typologies'!$G$19,'Country-wise data'!FD150&lt;'non-R&amp;D ex_typologies'!$H$19),'non-R&amp;D ex_typologies'!$B$19,'non-R&amp;D ex_typologies'!$B$20))))</f>
        <v xml:space="preserve">Research heavy </v>
      </c>
      <c r="FR150" t="str">
        <f>IF($FK150='non-R&amp;D ex_typologies'!$C$16,IF(AND('Country-wise data'!FE150&gt;'non-R&amp;D ex_typologies'!$C$21,'Country-wise data'!FE150&lt;'non-R&amp;D ex_typologies'!$D$21),'non-R&amp;D ex_typologies'!$B$21,IF(AND('Country-wise data'!FE150&gt;'non-R&amp;D ex_typologies'!$C$19,'Country-wise data'!FE150&lt;'non-R&amp;D ex_typologies'!$D$19),'non-R&amp;D ex_typologies'!$B$19,'non-R&amp;D ex_typologies'!$B$20)),IF($FK150='non-R&amp;D ex_typologies'!$E$16,IF(AND('Country-wise data'!FE150&gt;'non-R&amp;D ex_typologies'!$E$21,'Country-wise data'!FE150&lt;'non-R&amp;D ex_typologies'!$F$21),'non-R&amp;D ex_typologies'!$B$21,IF(AND('Country-wise data'!FE150&gt;'non-R&amp;D ex_typologies'!$E$19,'Country-wise data'!FE150&lt;'non-R&amp;D ex_typologies'!$F$19),'non-R&amp;D ex_typologies'!$B$19,'non-R&amp;D ex_typologies'!$B$20)),IF(AND('Country-wise data'!FE150&gt;'non-R&amp;D ex_typologies'!$G$21,'Country-wise data'!FE150&lt;'non-R&amp;D ex_typologies'!$H$21),'non-R&amp;D ex_typologies'!$B$21,IF(AND('Country-wise data'!FE150&gt;'non-R&amp;D ex_typologies'!$G$19,'Country-wise data'!FE150&lt;'non-R&amp;D ex_typologies'!$H$19),'non-R&amp;D ex_typologies'!$B$19,'non-R&amp;D ex_typologies'!$B$20))))</f>
        <v xml:space="preserve">Research heavy </v>
      </c>
      <c r="FS150" t="str">
        <f>IF($FK150='non-R&amp;D ex_typologies'!$C$16,IF(AND('Country-wise data'!FF150&gt;'non-R&amp;D ex_typologies'!$C$21,'Country-wise data'!FF150&lt;'non-R&amp;D ex_typologies'!$D$21),'non-R&amp;D ex_typologies'!$B$21,IF(AND('Country-wise data'!FF150&gt;'non-R&amp;D ex_typologies'!$C$19,'Country-wise data'!FF150&lt;'non-R&amp;D ex_typologies'!$D$19),'non-R&amp;D ex_typologies'!$B$19,'non-R&amp;D ex_typologies'!$B$20)),IF($FK150='non-R&amp;D ex_typologies'!$E$16,IF(AND('Country-wise data'!FF150&gt;'non-R&amp;D ex_typologies'!$E$21,'Country-wise data'!FF150&lt;'non-R&amp;D ex_typologies'!$F$21),'non-R&amp;D ex_typologies'!$B$21,IF(AND('Country-wise data'!FF150&gt;'non-R&amp;D ex_typologies'!$E$19,'Country-wise data'!FF150&lt;'non-R&amp;D ex_typologies'!$F$19),'non-R&amp;D ex_typologies'!$B$19,'non-R&amp;D ex_typologies'!$B$20)),IF(AND('Country-wise data'!FF150&gt;'non-R&amp;D ex_typologies'!$G$21,'Country-wise data'!FF150&lt;'non-R&amp;D ex_typologies'!$H$21),'non-R&amp;D ex_typologies'!$B$21,IF(AND('Country-wise data'!FF150&gt;'non-R&amp;D ex_typologies'!$G$19,'Country-wise data'!FF150&lt;'non-R&amp;D ex_typologies'!$H$19),'non-R&amp;D ex_typologies'!$B$19,'non-R&amp;D ex_typologies'!$B$20))))</f>
        <v xml:space="preserve">Research heavy </v>
      </c>
      <c r="FT150" t="str">
        <f>IF($FK150='non-R&amp;D ex_typologies'!$C$16,IF(AND('Country-wise data'!FG150&gt;'non-R&amp;D ex_typologies'!$C$21,'Country-wise data'!FG150&lt;'non-R&amp;D ex_typologies'!$D$21),'non-R&amp;D ex_typologies'!$B$21,IF(AND('Country-wise data'!FG150&gt;'non-R&amp;D ex_typologies'!$C$19,'Country-wise data'!FG150&lt;'non-R&amp;D ex_typologies'!$D$19),'non-R&amp;D ex_typologies'!$B$19,'non-R&amp;D ex_typologies'!$B$20)),IF($FK150='non-R&amp;D ex_typologies'!$E$16,IF(AND('Country-wise data'!FG150&gt;'non-R&amp;D ex_typologies'!$E$21,'Country-wise data'!FG150&lt;'non-R&amp;D ex_typologies'!$F$21),'non-R&amp;D ex_typologies'!$B$21,IF(AND('Country-wise data'!FG150&gt;'non-R&amp;D ex_typologies'!$E$19,'Country-wise data'!FG150&lt;'non-R&amp;D ex_typologies'!$F$19),'non-R&amp;D ex_typologies'!$B$19,'non-R&amp;D ex_typologies'!$B$20)),IF(AND('Country-wise data'!FG150&gt;'non-R&amp;D ex_typologies'!$G$21,'Country-wise data'!FG150&lt;'non-R&amp;D ex_typologies'!$H$21),'non-R&amp;D ex_typologies'!$B$21,IF(AND('Country-wise data'!FG150&gt;'non-R&amp;D ex_typologies'!$G$19,'Country-wise data'!FG150&lt;'non-R&amp;D ex_typologies'!$H$19),'non-R&amp;D ex_typologies'!$B$19,'non-R&amp;D ex_typologies'!$B$20))))</f>
        <v xml:space="preserve">Research heavy </v>
      </c>
      <c r="FU150" t="str">
        <f>IF($FK150='non-R&amp;D ex_typologies'!$C$16,IF(AND('Country-wise data'!FH150&gt;'non-R&amp;D ex_typologies'!$C$21,'Country-wise data'!FH150&lt;'non-R&amp;D ex_typologies'!$D$21),'non-R&amp;D ex_typologies'!$B$21,IF(AND('Country-wise data'!FH150&gt;'non-R&amp;D ex_typologies'!$C$19,'Country-wise data'!FH150&lt;'non-R&amp;D ex_typologies'!$D$19),'non-R&amp;D ex_typologies'!$B$19,'non-R&amp;D ex_typologies'!$B$20)),IF($FK150='non-R&amp;D ex_typologies'!$E$16,IF(AND('Country-wise data'!FH150&gt;'non-R&amp;D ex_typologies'!$E$21,'Country-wise data'!FH150&lt;'non-R&amp;D ex_typologies'!$F$21),'non-R&amp;D ex_typologies'!$B$21,IF(AND('Country-wise data'!FH150&gt;'non-R&amp;D ex_typologies'!$E$19,'Country-wise data'!FH150&lt;'non-R&amp;D ex_typologies'!$F$19),'non-R&amp;D ex_typologies'!$B$19,'non-R&amp;D ex_typologies'!$B$20)),IF(AND('Country-wise data'!FH150&gt;'non-R&amp;D ex_typologies'!$G$21,'Country-wise data'!FH150&lt;'non-R&amp;D ex_typologies'!$H$21),'non-R&amp;D ex_typologies'!$B$21,IF(AND('Country-wise data'!FH150&gt;'non-R&amp;D ex_typologies'!$G$19,'Country-wise data'!FH150&lt;'non-R&amp;D ex_typologies'!$H$19),'non-R&amp;D ex_typologies'!$B$19,'non-R&amp;D ex_typologies'!$B$20))))</f>
        <v xml:space="preserve">Research heavy </v>
      </c>
    </row>
    <row r="151" spans="2:177" x14ac:dyDescent="0.35">
      <c r="B151" t="s">
        <v>353</v>
      </c>
      <c r="C151" t="s">
        <v>354</v>
      </c>
      <c r="D151" t="s">
        <v>385</v>
      </c>
      <c r="E151" t="s">
        <v>26</v>
      </c>
      <c r="F151" t="s">
        <v>369</v>
      </c>
      <c r="G151" s="55">
        <f>Assumptions!$C$13</f>
        <v>1.1000000000000001</v>
      </c>
      <c r="H151">
        <f>SUMIFS(FAOstat!M:M,FAOstat!$B:$B,'Country-wise data'!$B151)*G151</f>
        <v>248.12700000000001</v>
      </c>
      <c r="I151">
        <f>IF(SUMIFS(FAOstat!N:N,FAOstat!$B:$B,'Country-wise data'!$B151)=0,H151*(1+Assumptions!$C$9),SUMIFS(FAOstat!N:N,FAOstat!$B:$B,'Country-wise data'!$B151)*$G151)</f>
        <v>108.48200000000001</v>
      </c>
      <c r="J151">
        <f>IF(SUMIFS(FAOstat!O:O,FAOstat!$B:$B,'Country-wise data'!$B151)=0,I151*(1+Assumptions!$C$9),SUMIFS(FAOstat!O:O,FAOstat!$B:$B,'Country-wise data'!$B151)*$G151)</f>
        <v>110.65164000000001</v>
      </c>
      <c r="K151">
        <f>IF(SUMIFS(FAOstat!P:P,FAOstat!$B:$B,'Country-wise data'!$B151)=0,J151*(1+Assumptions!$C$9),SUMIFS(FAOstat!P:P,FAOstat!$B:$B,'Country-wise data'!$B151)*$G151)</f>
        <v>112.86467280000002</v>
      </c>
      <c r="L151">
        <f>IF(SUMIFS(FAOstat!Q:Q,FAOstat!$B:$B,'Country-wise data'!$B151)=0,K151*(1+Assumptions!$C$9),SUMIFS(FAOstat!Q:Q,FAOstat!$B:$B,'Country-wise data'!$B151)*$G151)</f>
        <v>115.12196625600002</v>
      </c>
      <c r="M151">
        <f>IF(SUMIFS(FAOstat!R:R,FAOstat!$B:$B,'Country-wise data'!$B151)=0,L151*(1+Assumptions!$C$9),SUMIFS(FAOstat!R:R,FAOstat!$B:$B,'Country-wise data'!$B151)*$G151)</f>
        <v>117.42440558112003</v>
      </c>
      <c r="N151">
        <f>IF(SUMIFS(FAOstat!S:S,FAOstat!$B:$B,'Country-wise data'!$B151)=0,M151*(1+Assumptions!$C$9),SUMIFS(FAOstat!S:S,FAOstat!$B:$B,'Country-wise data'!$B151)*$G151)</f>
        <v>119.77289369274243</v>
      </c>
      <c r="O151">
        <f>IF(SUMIFS(FAOstat!T:T,FAOstat!$B:$B,'Country-wise data'!$B151)=0,N151*(1+Assumptions!$C$9),SUMIFS(FAOstat!T:T,FAOstat!$B:$B,'Country-wise data'!$B151)*$G151)</f>
        <v>122.16835156659728</v>
      </c>
      <c r="P151">
        <f>IF(SUMIFS(FAOstat!U:U,FAOstat!$B:$B,'Country-wise data'!$B151)=0,O151*(1+Assumptions!$C$9),SUMIFS(FAOstat!U:U,FAOstat!$B:$B,'Country-wise data'!$B151)*$G151)</f>
        <v>124.61171859792923</v>
      </c>
      <c r="Q151">
        <f>IF(SUMIFS(FAOstat!V:V,FAOstat!$B:$B,'Country-wise data'!$B151)=0,P151*(1+Assumptions!$C$9),SUMIFS(FAOstat!V:V,FAOstat!$B:$B,'Country-wise data'!$B151)*$G151)</f>
        <v>127.10395296988781</v>
      </c>
      <c r="R151" s="36">
        <f t="shared" si="148"/>
        <v>-7.1631151594397702E-2</v>
      </c>
      <c r="S151">
        <f>SUMIFS(FAOstat!CE:CE,FAOstat!$B:$B,'Country-wise data'!$B151)</f>
        <v>1157.1865780000001</v>
      </c>
      <c r="T151">
        <f>SUMIFS(FAOstat!CF:CF,FAOstat!$B:$B,'Country-wise data'!$B151)</f>
        <v>1222.053361</v>
      </c>
      <c r="U151">
        <f>SUMIFS(FAOstat!CG:CG,FAOstat!$B:$B,'Country-wise data'!$B151)</f>
        <v>1376.8071460000001</v>
      </c>
      <c r="V151">
        <f>SUMIFS(FAOstat!CH:CH,FAOstat!$B:$B,'Country-wise data'!$B151)</f>
        <v>1363.953986</v>
      </c>
      <c r="W151">
        <f>SUMIFS(FAOstat!CI:CI,FAOstat!$B:$B,'Country-wise data'!$B151)</f>
        <v>1704.942483</v>
      </c>
      <c r="X151">
        <f>SUMIFS(FAOstat!CJ:CJ,FAOstat!$B:$B,'Country-wise data'!$B151)</f>
        <v>1653.7942089999999</v>
      </c>
      <c r="Y151">
        <f>SUMIFS(FAOstat!CK:CK,FAOstat!$B:$B,'Country-wise data'!$B151)</f>
        <v>1618</v>
      </c>
      <c r="Z151">
        <f>SUMIFS(FAOstat!CL:CL,FAOstat!$B:$B,'Country-wise data'!$B151)</f>
        <v>1838.424771</v>
      </c>
      <c r="AA151">
        <f>SUMIFS(FAOstat!CM:CM,FAOstat!$B:$B,'Country-wise data'!$B151)</f>
        <v>2019</v>
      </c>
      <c r="AB151">
        <f>SUMIFS(FAOstat!CN:CN,FAOstat!$B:$B,'Country-wise data'!$B151)</f>
        <v>2059.38</v>
      </c>
      <c r="AC151" s="53">
        <f>IFERROR(INDEX('ASTI data (new)'!$AF$6:$AL$130,MATCH('Country-wise data'!$B151,'ASTI data (new)'!$C$6:$C$130,),MATCH('Country-wise data'!AC$3,'ASTI data (new)'!$AF$5:$AL$5,)),(INDEX(Assumptions!$G$154:$P$345,MATCH('Country-wise data'!$B151,Assumptions!$B$154:$B$344,),MATCH('Country-wise data'!AC$3,Assumptions!$G$153:$P$153,))*S151))</f>
        <v>8.1924229049431645</v>
      </c>
      <c r="AD151" s="53">
        <f>IFERROR(INDEX('ASTI data (new)'!$AF$6:$AL$130,MATCH('Country-wise data'!$B151,'ASTI data (new)'!$C$6:$C$130,),MATCH('Country-wise data'!AD$3,'ASTI data (new)'!$AF$5:$AL$5,)),(INDEX(Assumptions!$G$154:$P$345,MATCH('Country-wise data'!$B151,Assumptions!$B$154:$B$344,),MATCH('Country-wise data'!AD$3,Assumptions!$G$153:$P$153,))*T151))</f>
        <v>10.976976816762708</v>
      </c>
      <c r="AE151" s="53">
        <f>IFERROR(INDEX('ASTI data (new)'!$AF$6:$AL$130,MATCH('Country-wise data'!$B151,'ASTI data (new)'!$C$6:$C$130,),MATCH('Country-wise data'!AE$3,'ASTI data (new)'!$AF$5:$AL$5,)),(INDEX(Assumptions!$G$154:$P$345,MATCH('Country-wise data'!$B151,Assumptions!$B$154:$B$344,),MATCH('Country-wise data'!AE$3,Assumptions!$G$153:$P$153,))*U151))</f>
        <v>18.774334352881002</v>
      </c>
      <c r="AF151" s="53">
        <f>IFERROR(INDEX('ASTI data (new)'!$AF$6:$AL$130,MATCH('Country-wise data'!$B151,'ASTI data (new)'!$C$6:$C$130,),MATCH('Country-wise data'!AF$3,'ASTI data (new)'!$AF$5:$AL$5,)),(INDEX(Assumptions!$G$154:$P$345,MATCH('Country-wise data'!$B151,Assumptions!$B$154:$B$344,),MATCH('Country-wise data'!AF$3,Assumptions!$G$153:$P$153,))*V151))</f>
        <v>26.547787877612276</v>
      </c>
      <c r="AG151" s="53">
        <f>IFERROR(INDEX('ASTI data (new)'!$AF$6:$AL$130,MATCH('Country-wise data'!$B151,'ASTI data (new)'!$C$6:$C$130,),MATCH('Country-wise data'!AG$3,'ASTI data (new)'!$AF$5:$AL$5,)),(INDEX(Assumptions!$G$154:$P$345,MATCH('Country-wise data'!$B151,Assumptions!$B$154:$B$344,),MATCH('Country-wise data'!AG$3,Assumptions!$G$153:$P$153,))*W151))</f>
        <v>25.292941184707153</v>
      </c>
      <c r="AH151" s="53">
        <f>IFERROR(INDEX('ASTI data (new)'!$AF$6:$AL$130,MATCH('Country-wise data'!$B151,'ASTI data (new)'!$C$6:$C$130,),MATCH('Country-wise data'!AH$3,'ASTI data (new)'!$AF$5:$AL$5,)),(INDEX(Assumptions!$G$154:$P$345,MATCH('Country-wise data'!$B151,Assumptions!$B$154:$B$344,),MATCH('Country-wise data'!AH$3,Assumptions!$G$153:$P$153,))*X151))</f>
        <v>24.734811957682449</v>
      </c>
      <c r="AI151" s="53">
        <f>IFERROR(INDEX('ASTI data (new)'!$AF$6:$AL$130,MATCH('Country-wise data'!$B151,'ASTI data (new)'!$C$6:$C$130,),MATCH('Country-wise data'!AI$3,'ASTI data (new)'!$AF$5:$AL$5,)),(INDEX(Assumptions!$G$154:$P$345,MATCH('Country-wise data'!$B151,Assumptions!$B$154:$B$344,),MATCH('Country-wise data'!AI$3,Assumptions!$G$153:$P$153,))*Y151))</f>
        <v>24.448402664825682</v>
      </c>
      <c r="AJ151" s="53">
        <f t="shared" ref="AJ151:AL151" si="206">IFERROR((1+($AI151/$AF151)^(1/3)-1)*AI151,0)</f>
        <v>23.786171183683514</v>
      </c>
      <c r="AK151" s="53">
        <f t="shared" si="206"/>
        <v>23.14187750161264</v>
      </c>
      <c r="AL151" s="53">
        <f t="shared" si="206"/>
        <v>22.515035739211847</v>
      </c>
      <c r="AM151" s="55" cm="1">
        <f t="array" ref="AM151">INDEX('non-R&amp;D ex_typologies'!$J$8:$J$10,MATCH('Country-wise data'!FL151,'non-R&amp;D ex_typologies'!$F$8:$F$10,),)*'Country-wise data'!AC151</f>
        <v>23.934365572064895</v>
      </c>
      <c r="AN151" s="55" cm="1">
        <f t="array" ref="AN151">INDEX('non-R&amp;D ex_typologies'!$J$8:$J$10,MATCH('Country-wise data'!FM151,'non-R&amp;D ex_typologies'!$F$8:$F$10,),)*'Country-wise data'!AD151</f>
        <v>32.069508502784323</v>
      </c>
      <c r="AO151" s="55" cm="1">
        <f t="array" ref="AO151">INDEX('non-R&amp;D ex_typologies'!$J$8:$J$10,MATCH('Country-wise data'!FN151,'non-R&amp;D ex_typologies'!$F$8:$F$10,),)*'Country-wise data'!AE151</f>
        <v>23.663221419268808</v>
      </c>
      <c r="AP151" s="55" cm="1">
        <f t="array" ref="AP151">INDEX('non-R&amp;D ex_typologies'!$J$8:$J$10,MATCH('Country-wise data'!FO151,'non-R&amp;D ex_typologies'!$F$8:$F$10,),)*'Country-wise data'!AF151</f>
        <v>33.460903110171714</v>
      </c>
      <c r="AQ151" s="55" cm="1">
        <f t="array" ref="AQ151">INDEX('non-R&amp;D ex_typologies'!$J$8:$J$10,MATCH('Country-wise data'!FP151,'non-R&amp;D ex_typologies'!$F$8:$F$10,),)*'Country-wise data'!AG151</f>
        <v>31.879290969718145</v>
      </c>
      <c r="AR151" s="55" cm="1">
        <f t="array" ref="AR151">INDEX('non-R&amp;D ex_typologies'!$J$8:$J$10,MATCH('Country-wise data'!FQ151,'non-R&amp;D ex_typologies'!$F$8:$F$10,),)*'Country-wise data'!AH151</f>
        <v>31.175823393642712</v>
      </c>
      <c r="AS151" s="55" cm="1">
        <f t="array" ref="AS151">INDEX('non-R&amp;D ex_typologies'!$J$8:$J$10,MATCH('Country-wise data'!FR151,'non-R&amp;D ex_typologies'!$F$8:$F$10,),)*'Country-wise data'!AI151</f>
        <v>30.814832352042036</v>
      </c>
      <c r="AT151" s="55" cm="1">
        <f t="array" ref="AT151">INDEX('non-R&amp;D ex_typologies'!$J$8:$J$10,MATCH('Country-wise data'!FS151,'non-R&amp;D ex_typologies'!$F$8:$F$10,),)*'Country-wise data'!AJ151</f>
        <v>29.980154015407813</v>
      </c>
      <c r="AU151" s="55" cm="1">
        <f t="array" ref="AU151">INDEX('non-R&amp;D ex_typologies'!$J$8:$J$10,MATCH('Country-wise data'!FT151,'non-R&amp;D ex_typologies'!$F$8:$F$10,),)*'Country-wise data'!AK151</f>
        <v>29.168084528878214</v>
      </c>
      <c r="AV151" s="55" cm="1">
        <f t="array" ref="AV151">INDEX('non-R&amp;D ex_typologies'!$J$8:$J$10,MATCH('Country-wise data'!FU151,'non-R&amp;D ex_typologies'!$F$8:$F$10,),)*'Country-wise data'!AL151</f>
        <v>28.378011488751575</v>
      </c>
      <c r="AW151">
        <f t="shared" si="150"/>
        <v>502.93495753665275</v>
      </c>
      <c r="AX151" s="53">
        <f>INDEX('GDP deflators'!$AB$3:$AK$155,MATCH('Country-wise data'!$B151,'GDP deflators'!$B$3:$B$155,),MATCH('Country-wise data'!AX$3,'GDP deflators'!$D$2:$M$2,))</f>
        <v>80.813538877320667</v>
      </c>
      <c r="AY151" s="53">
        <f>INDEX('GDP deflators'!$AB$3:$AK$155,MATCH('Country-wise data'!$B151,'GDP deflators'!$B$3:$B$155,),MATCH('Country-wise data'!AY$3,'GDP deflators'!$D$2:$M$2,))</f>
        <v>82.876850554761631</v>
      </c>
      <c r="AZ151" s="53">
        <f>INDEX('GDP deflators'!$AB$3:$AK$155,MATCH('Country-wise data'!$B151,'GDP deflators'!$B$3:$B$155,),MATCH('Country-wise data'!AZ$3,'GDP deflators'!$D$2:$M$2,))</f>
        <v>86.215608190135512</v>
      </c>
      <c r="BA151" s="53">
        <f>INDEX('GDP deflators'!$AB$3:$AK$155,MATCH('Country-wise data'!$B151,'GDP deflators'!$B$3:$B$155,),MATCH('Country-wise data'!BA$3,'GDP deflators'!$D$2:$M$2,))</f>
        <v>94.294530460998104</v>
      </c>
      <c r="BB151" s="53">
        <f>INDEX('GDP deflators'!$AB$3:$AK$155,MATCH('Country-wise data'!$B151,'GDP deflators'!$B$3:$B$155,),MATCH('Country-wise data'!BB$3,'GDP deflators'!$D$2:$M$2,))</f>
        <v>94.056775294267553</v>
      </c>
      <c r="BC151" s="53">
        <f>INDEX('GDP deflators'!$AB$3:$AK$155,MATCH('Country-wise data'!$B151,'GDP deflators'!$B$3:$B$155,),MATCH('Country-wise data'!BC$3,'GDP deflators'!$D$2:$M$2,))</f>
        <v>94.628465466317948</v>
      </c>
      <c r="BD151" s="53">
        <f>INDEX('GDP deflators'!$AB$3:$AK$155,MATCH('Country-wise data'!$B151,'GDP deflators'!$B$3:$B$155,),MATCH('Country-wise data'!BD$3,'GDP deflators'!$D$2:$M$2,))</f>
        <v>96.673379693015733</v>
      </c>
      <c r="BE151" s="53">
        <f>INDEX('GDP deflators'!$AB$3:$AK$155,MATCH('Country-wise data'!$B151,'GDP deflators'!$B$3:$B$155,),MATCH('Country-wise data'!BE$3,'GDP deflators'!$D$2:$M$2,))</f>
        <v>99.035058454771402</v>
      </c>
      <c r="BF151" s="53">
        <f>INDEX('GDP deflators'!$AB$3:$AK$155,MATCH('Country-wise data'!$B151,'GDP deflators'!$B$3:$B$155,),MATCH('Country-wise data'!BF$3,'GDP deflators'!$D$2:$M$2,))</f>
        <v>104.20491298635292</v>
      </c>
      <c r="BG151" s="53">
        <f>INDEX('GDP deflators'!$AB$3:$AK$155,MATCH('Country-wise data'!$B151,'GDP deflators'!$B$3:$B$155,),MATCH('Country-wise data'!BG$3,'GDP deflators'!$D$2:$M$2,))</f>
        <v>100</v>
      </c>
      <c r="BH151" cm="1">
        <f t="array" ref="BH151">H151/(INDEX($AX151:$BG151,,MATCH(BH$3,$AX$3:$BG$3,))/100)</f>
        <v>307.03642415248049</v>
      </c>
      <c r="BI151" cm="1">
        <f t="array" ref="BI151">I151/(INDEX($AX151:$BG151,,MATCH(BI$3,$AX$3:$BG$3,))/100)</f>
        <v>130.89541804960308</v>
      </c>
      <c r="BJ151" cm="1">
        <f t="array" ref="BJ151">J151/(INDEX($AX151:$BG151,,MATCH(BJ$3,$AX$3:$BG$3,))/100)</f>
        <v>128.34293270422046</v>
      </c>
      <c r="BK151" cm="1">
        <f t="array" ref="BK151">K151/(INDEX($AX151:$BG151,,MATCH(BK$3,$AX$3:$BG$3,))/100)</f>
        <v>119.69376404783399</v>
      </c>
      <c r="BL151" cm="1">
        <f t="array" ref="BL151">L151/(INDEX($AX151:$BG151,,MATCH(BL$3,$AX$3:$BG$3,))/100)</f>
        <v>122.39625045173787</v>
      </c>
      <c r="BM151" cm="1">
        <f t="array" ref="BM151">M151/(INDEX($AX151:$BG151,,MATCH(BM$3,$AX$3:$BG$3,))/100)</f>
        <v>124.08993953612834</v>
      </c>
      <c r="BN151" cm="1">
        <f t="array" ref="BN151">N151/(INDEX($AX151:$BG151,,MATCH(BN$3,$AX$3:$BG$3,))/100)</f>
        <v>123.89438961695423</v>
      </c>
      <c r="BO151" cm="1">
        <f t="array" ref="BO151">O151/(INDEX($AX151:$BG151,,MATCH(BO$3,$AX$3:$BG$3,))/100)</f>
        <v>123.35869082400822</v>
      </c>
      <c r="BP151" cm="1">
        <f t="array" ref="BP151">P151/(INDEX($AX151:$BG151,,MATCH(BP$3,$AX$3:$BG$3,))/100)</f>
        <v>119.58334307543528</v>
      </c>
      <c r="BQ151" cm="1">
        <f t="array" ref="BQ151">Q151/(INDEX($AX151:$BG151,,MATCH(BQ$3,$AX$3:$BG$3,))/100)</f>
        <v>127.10395296988781</v>
      </c>
      <c r="BS151" cm="1">
        <f t="array" ref="BS151">S151/(INDEX($AX151:$BG151,,MATCH(BS$3,$AX$3:$BG$3,))/100)</f>
        <v>1431.9216731204804</v>
      </c>
      <c r="BT151" cm="1">
        <f t="array" ref="BT151">T151/(INDEX($AX151:$BG151,,MATCH(BT$3,$AX$3:$BG$3,))/100)</f>
        <v>1474.5412655280827</v>
      </c>
      <c r="BU151" cm="1">
        <f t="array" ref="BU151">U151/(INDEX($AX151:$BG151,,MATCH(BU$3,$AX$3:$BG$3,))/100)</f>
        <v>1596.9349110936614</v>
      </c>
      <c r="BV151" cm="1">
        <f t="array" ref="BV151">V151/(INDEX($AX151:$BG151,,MATCH(BV$3,$AX$3:$BG$3,))/100)</f>
        <v>1446.4826107428953</v>
      </c>
      <c r="BW151" cm="1">
        <f t="array" ref="BW151">W151/(INDEX($AX151:$BG151,,MATCH(BW$3,$AX$3:$BG$3,))/100)</f>
        <v>1812.67375759576</v>
      </c>
      <c r="BX151" cm="1">
        <f t="array" ref="BX151">X151/(INDEX($AX151:$BG151,,MATCH(BX$3,$AX$3:$BG$3,))/100)</f>
        <v>1747.6709580466054</v>
      </c>
      <c r="BY151" cm="1">
        <f t="array" ref="BY151">Y151/(INDEX($AX151:$BG151,,MATCH(BY$3,$AX$3:$BG$3,))/100)</f>
        <v>1673.676874790066</v>
      </c>
      <c r="BZ151" cm="1">
        <f t="array" ref="BZ151">Z151/(INDEX($AX151:$BG151,,MATCH(BZ$3,$AX$3:$BG$3,))/100)</f>
        <v>1856.3373412250726</v>
      </c>
      <c r="CA151" cm="1">
        <f t="array" ref="CA151">AA151/(INDEX($AX151:$BG151,,MATCH(CA$3,$AX$3:$BG$3,))/100)</f>
        <v>1937.528607950007</v>
      </c>
      <c r="CB151" cm="1">
        <f t="array" ref="CB151">AB151/(INDEX($AX151:$BG151,,MATCH(CB$3,$AX$3:$BG$3,))/100)</f>
        <v>2059.38</v>
      </c>
      <c r="CC151" cm="1">
        <f t="array" ref="CC151">AC151/(INDEX($AX151:$BG151,,MATCH(CC$3,$AX$3:$BG$3,))/100)</f>
        <v>10.137438625698234</v>
      </c>
      <c r="CD151" cm="1">
        <f t="array" ref="CD151">AD151/(INDEX($AX151:$BG151,,MATCH(CD$3,$AX$3:$BG$3,))/100)</f>
        <v>13.244925142889656</v>
      </c>
      <c r="CE151" cm="1">
        <f t="array" ref="CE151">AE151/(INDEX($AX151:$BG151,,MATCH(CE$3,$AX$3:$BG$3,))/100)</f>
        <v>21.776027272784575</v>
      </c>
      <c r="CF151" cm="1">
        <f t="array" ref="CF151">AF151/(INDEX($AX151:$BG151,,MATCH(CF$3,$AX$3:$BG$3,))/100)</f>
        <v>28.154112171535669</v>
      </c>
      <c r="CG151" cm="1">
        <f t="array" ref="CG151">AG151/(INDEX($AX151:$BG151,,MATCH(CG$3,$AX$3:$BG$3,))/100)</f>
        <v>26.891142191059867</v>
      </c>
      <c r="CH151" cm="1">
        <f t="array" ref="CH151">AH151/(INDEX($AX151:$BG151,,MATCH(CH$3,$AX$3:$BG$3,))/100)</f>
        <v>26.138870408383148</v>
      </c>
      <c r="CI151" cm="1">
        <f t="array" ref="CI151">AI151/(INDEX($AX151:$BG151,,MATCH(CI$3,$AX$3:$BG$3,))/100)</f>
        <v>25.289694787190708</v>
      </c>
      <c r="CJ151" cm="1">
        <f t="array" ref="CJ151">AJ151/(INDEX($AX151:$BG151,,MATCH(CJ$3,$AX$3:$BG$3,))/100)</f>
        <v>24.017930170199765</v>
      </c>
      <c r="CK151" cm="1">
        <f t="array" ref="CK151">AK151/(INDEX($AX151:$BG151,,MATCH(CK$3,$AX$3:$BG$3,))/100)</f>
        <v>22.20804839081185</v>
      </c>
      <c r="CL151" cm="1">
        <f t="array" ref="CL151">AL151/(INDEX($AX151:$BG151,,MATCH(CL$3,$AX$3:$BG$3,))/100)</f>
        <v>22.515035739211847</v>
      </c>
      <c r="CM151" cm="1">
        <f t="array" ref="CM151">AM151/(INDEX($AX151:$BG151,,MATCH(CM$3,$AX$3:$BG$3,))/100)</f>
        <v>29.61677697149058</v>
      </c>
      <c r="CN151" cm="1">
        <f t="array" ref="CN151">AN151/(INDEX($AX151:$BG151,,MATCH(CN$3,$AX$3:$BG$3,))/100)</f>
        <v>38.695375473509465</v>
      </c>
      <c r="CO151" cm="1">
        <f t="array" ref="CO151">AO151/(INDEX($AX151:$BG151,,MATCH(CO$3,$AX$3:$BG$3,))/100)</f>
        <v>27.446563233751299</v>
      </c>
      <c r="CP151" cm="1">
        <f t="array" ref="CP151">AP151/(INDEX($AX151:$BG151,,MATCH(CP$3,$AX$3:$BG$3,))/100)</f>
        <v>35.485518562512738</v>
      </c>
      <c r="CQ151" cm="1">
        <f t="array" ref="CQ151">AQ151/(INDEX($AX151:$BG151,,MATCH(CQ$3,$AX$3:$BG$3,))/100)</f>
        <v>33.893667808597606</v>
      </c>
      <c r="CR151" cm="1">
        <f t="array" ref="CR151">AR151/(INDEX($AX151:$BG151,,MATCH(CR$3,$AX$3:$BG$3,))/100)</f>
        <v>32.94550243419031</v>
      </c>
      <c r="CS151" cm="1">
        <f t="array" ref="CS151">AS151/(INDEX($AX151:$BG151,,MATCH(CS$3,$AX$3:$BG$3,))/100)</f>
        <v>31.875199201573256</v>
      </c>
      <c r="CT151" cm="1">
        <f t="array" ref="CT151">AT151/(INDEX($AX151:$BG151,,MATCH(CT$3,$AX$3:$BG$3,))/100)</f>
        <v>30.272263664184671</v>
      </c>
      <c r="CU151" cm="1">
        <f t="array" ref="CU151">AU151/(INDEX($AX151:$BG151,,MATCH(CU$3,$AX$3:$BG$3,))/100)</f>
        <v>27.991083810701113</v>
      </c>
      <c r="CV151" cm="1">
        <f t="array" ref="CV151">AV151/(INDEX($AX151:$BG151,,MATCH(CV$3,$AX$3:$BG$3,))/100)</f>
        <v>28.378011488751575</v>
      </c>
      <c r="CW151">
        <f t="shared" si="185"/>
        <v>536.9731875490279</v>
      </c>
      <c r="CX151">
        <f>IFERROR(1/INDEX('exch rates'!$BC$5:$BL$268,MATCH('Country-wise data'!$B151,'exch rates'!$A$5:$A$268,),MATCH(CX$3,'exch rates'!$BC$4:$BL$4,)),1)</f>
        <v>0.19706687963484595</v>
      </c>
      <c r="CY151">
        <f>IFERROR(1/INDEX('exch rates'!$BC$5:$BL$268,MATCH('Country-wise data'!$B151,'exch rates'!$A$5:$A$268,),MATCH(CY$3,'exch rates'!$BC$4:$BL$4,)),1)</f>
        <v>0.19706687963484595</v>
      </c>
      <c r="CZ151">
        <f>IFERROR(1/INDEX('exch rates'!$BC$5:$BL$268,MATCH('Country-wise data'!$B151,'exch rates'!$A$5:$A$268,),MATCH(CZ$3,'exch rates'!$BC$4:$BL$4,)),1)</f>
        <v>0.19706687963484595</v>
      </c>
      <c r="DA151">
        <f>IFERROR(1/INDEX('exch rates'!$BC$5:$BL$268,MATCH('Country-wise data'!$B151,'exch rates'!$A$5:$A$268,),MATCH(DA$3,'exch rates'!$BC$4:$BL$4,)),1)</f>
        <v>0.19706687963484595</v>
      </c>
      <c r="DB151">
        <f>IFERROR(1/INDEX('exch rates'!$BC$5:$BL$268,MATCH('Country-wise data'!$B151,'exch rates'!$A$5:$A$268,),MATCH(DB$3,'exch rates'!$BC$4:$BL$4,)),1)</f>
        <v>0.19706687963484595</v>
      </c>
      <c r="DC151">
        <f>IFERROR(1/INDEX('exch rates'!$BC$5:$BL$268,MATCH('Country-wise data'!$B151,'exch rates'!$A$5:$A$268,),MATCH(DC$3,'exch rates'!$BC$4:$BL$4,)),1)</f>
        <v>0.19706687963484595</v>
      </c>
      <c r="DD151">
        <f>IFERROR(1/INDEX('exch rates'!$BC$5:$BL$268,MATCH('Country-wise data'!$B151,'exch rates'!$A$5:$A$268,),MATCH(DD$3,'exch rates'!$BC$4:$BL$4,)),1)</f>
        <v>0.19706687963484595</v>
      </c>
      <c r="DE151">
        <f>IFERROR(1/INDEX('exch rates'!$BC$5:$BL$268,MATCH('Country-wise data'!$B151,'exch rates'!$A$5:$A$268,),MATCH(DE$3,'exch rates'!$BC$4:$BL$4,)),1)</f>
        <v>0.19706687963484595</v>
      </c>
      <c r="DF151">
        <f>IFERROR(1/INDEX('exch rates'!$BC$5:$BL$268,MATCH('Country-wise data'!$B151,'exch rates'!$A$5:$A$268,),MATCH(DF$3,'exch rates'!$BC$4:$BL$4,)),1)</f>
        <v>0.19706687963484595</v>
      </c>
      <c r="DG151">
        <f>IFERROR(1/INDEX('exch rates'!$BC$5:$BL$268,MATCH('Country-wise data'!$B151,'exch rates'!$A$5:$A$268,),MATCH(DG$3,'exch rates'!$BC$4:$BL$4,)),1)</f>
        <v>0.19706687963484595</v>
      </c>
      <c r="DH151" cm="1">
        <f t="array" ref="DH151">(BH151/INDEX($CX151:$DG151,,MATCH(DH$3,$CX$3:$DG$3,)))*$DG151</f>
        <v>307.03642415248049</v>
      </c>
      <c r="DI151" cm="1">
        <f t="array" ref="DI151">(BI151/INDEX($CX151:$DG151,,MATCH(DI$3,$CX$3:$DG$3,)))*$DG151</f>
        <v>130.89541804960308</v>
      </c>
      <c r="DJ151" cm="1">
        <f t="array" ref="DJ151">(BJ151/INDEX($CX151:$DG151,,MATCH(DJ$3,$CX$3:$DG$3,)))*$DG151</f>
        <v>128.34293270422046</v>
      </c>
      <c r="DK151" cm="1">
        <f t="array" ref="DK151">(BK151/INDEX($CX151:$DG151,,MATCH(DK$3,$CX$3:$DG$3,)))*$DG151</f>
        <v>119.69376404783399</v>
      </c>
      <c r="DL151" cm="1">
        <f t="array" ref="DL151">(BL151/INDEX($CX151:$DG151,,MATCH(DL$3,$CX$3:$DG$3,)))*$DG151</f>
        <v>122.39625045173788</v>
      </c>
      <c r="DM151" cm="1">
        <f t="array" ref="DM151">(BM151/INDEX($CX151:$DG151,,MATCH(DM$3,$CX$3:$DG$3,)))*$DG151</f>
        <v>124.08993953612834</v>
      </c>
      <c r="DN151" cm="1">
        <f t="array" ref="DN151">(BN151/INDEX($CX151:$DG151,,MATCH(DN$3,$CX$3:$DG$3,)))*$DG151</f>
        <v>123.89438961695423</v>
      </c>
      <c r="DO151" cm="1">
        <f t="array" ref="DO151">(BO151/INDEX($CX151:$DG151,,MATCH(DO$3,$CX$3:$DG$3,)))*$DG151</f>
        <v>123.35869082400824</v>
      </c>
      <c r="DP151" cm="1">
        <f t="array" ref="DP151">(BP151/INDEX($CX151:$DG151,,MATCH(DP$3,$CX$3:$DG$3,)))*$DG151</f>
        <v>119.58334307543528</v>
      </c>
      <c r="DQ151" cm="1">
        <f t="array" ref="DQ151">(BQ151/INDEX($CX151:$DG151,,MATCH(DQ$3,$CX$3:$DG$3,)))*$DG151</f>
        <v>127.10395296988781</v>
      </c>
      <c r="DS151" cm="1">
        <f t="array" ref="DS151">(BS151/INDEX($CX151:$DG151,,MATCH(DS$3,$CX$3:$DG$3,)))*$DG151</f>
        <v>1431.9216731204804</v>
      </c>
      <c r="DT151" cm="1">
        <f t="array" ref="DT151">(BT151/INDEX($CX151:$DG151,,MATCH(DT$3,$CX$3:$DG$3,)))*$DG151</f>
        <v>1474.5412655280827</v>
      </c>
      <c r="DU151" cm="1">
        <f t="array" ref="DU151">(BU151/INDEX($CX151:$DG151,,MATCH(DU$3,$CX$3:$DG$3,)))*$DG151</f>
        <v>1596.9349110936614</v>
      </c>
      <c r="DV151" cm="1">
        <f t="array" ref="DV151">(BV151/INDEX($CX151:$DG151,,MATCH(DV$3,$CX$3:$DG$3,)))*$DG151</f>
        <v>1446.4826107428953</v>
      </c>
      <c r="DW151" cm="1">
        <f t="array" ref="DW151">(BW151/INDEX($CX151:$DG151,,MATCH(DW$3,$CX$3:$DG$3,)))*$DG151</f>
        <v>1812.67375759576</v>
      </c>
      <c r="DX151" cm="1">
        <f t="array" ref="DX151">(BX151/INDEX($CX151:$DG151,,MATCH(DX$3,$CX$3:$DG$3,)))*$DG151</f>
        <v>1747.6709580466054</v>
      </c>
      <c r="DY151" cm="1">
        <f t="array" ref="DY151">(BY151/INDEX($CX151:$DG151,,MATCH(DY$3,$CX$3:$DG$3,)))*$DG151</f>
        <v>1673.6768747900658</v>
      </c>
      <c r="DZ151" cm="1">
        <f t="array" ref="DZ151">(BZ151/INDEX($CX151:$DG151,,MATCH(DZ$3,$CX$3:$DG$3,)))*$DG151</f>
        <v>1856.3373412250726</v>
      </c>
      <c r="EA151" cm="1">
        <f t="array" ref="EA151">(CA151/INDEX($CX151:$DG151,,MATCH(EA$3,$CX$3:$DG$3,)))*$DG151</f>
        <v>1937.528607950007</v>
      </c>
      <c r="EB151" cm="1">
        <f t="array" ref="EB151">(CB151/INDEX($CX151:$DG151,,MATCH(EB$3,$CX$3:$DG$3,)))*$DG151</f>
        <v>2059.38</v>
      </c>
      <c r="EC151" s="53" cm="1">
        <f t="array" ref="EC151">(CC151/INDEX($CX151:$DG151,,MATCH(EC$3,$CX$3:$DG$3,)))*$DG151</f>
        <v>10.137438625698234</v>
      </c>
      <c r="ED151" cm="1">
        <f t="array" ref="ED151">(CD151/INDEX($CX151:$DG151,,MATCH(ED$3,$CX$3:$DG$3,)))*$DG151</f>
        <v>13.244925142889658</v>
      </c>
      <c r="EE151" cm="1">
        <f t="array" ref="EE151">(CE151/INDEX($CX151:$DG151,,MATCH(EE$3,$CX$3:$DG$3,)))*$DG151</f>
        <v>21.776027272784575</v>
      </c>
      <c r="EF151" cm="1">
        <f t="array" ref="EF151">(CF151/INDEX($CX151:$DG151,,MATCH(EF$3,$CX$3:$DG$3,)))*$DG151</f>
        <v>28.154112171535669</v>
      </c>
      <c r="EG151" cm="1">
        <f t="array" ref="EG151">(CG151/INDEX($CX151:$DG151,,MATCH(EG$3,$CX$3:$DG$3,)))*$DG151</f>
        <v>26.891142191059867</v>
      </c>
      <c r="EH151" cm="1">
        <f t="array" ref="EH151">(CH151/INDEX($CX151:$DG151,,MATCH(EH$3,$CX$3:$DG$3,)))*$DG151</f>
        <v>26.138870408383145</v>
      </c>
      <c r="EI151" cm="1">
        <f t="array" ref="EI151">(CI151/INDEX($CX151:$DG151,,MATCH(EI$3,$CX$3:$DG$3,)))*$DG151</f>
        <v>25.289694787190708</v>
      </c>
      <c r="EJ151" cm="1">
        <f t="array" ref="EJ151">(CJ151/INDEX($CX151:$DG151,,MATCH(EJ$3,$CX$3:$DG$3,)))*$DG151</f>
        <v>24.017930170199765</v>
      </c>
      <c r="EK151" cm="1">
        <f t="array" ref="EK151">(CK151/INDEX($CX151:$DG151,,MATCH(EK$3,$CX$3:$DG$3,)))*$DG151</f>
        <v>22.20804839081185</v>
      </c>
      <c r="EL151" cm="1">
        <f t="array" ref="EL151">(CL151/INDEX($CX151:$DG151,,MATCH(EL$3,$CX$3:$DG$3,)))*$DG151</f>
        <v>22.515035739211847</v>
      </c>
      <c r="EM151" cm="1">
        <f t="array" ref="EM151">(CM151/INDEX($CX151:$DG151,,MATCH(EM$3,$CX$3:$DG$3,)))*$DG151</f>
        <v>29.61677697149058</v>
      </c>
      <c r="EN151" cm="1">
        <f t="array" ref="EN151">(CN151/INDEX($CX151:$DG151,,MATCH(EN$3,$CX$3:$DG$3,)))*$DG151</f>
        <v>38.695375473509465</v>
      </c>
      <c r="EO151" cm="1">
        <f t="array" ref="EO151">(CO151/INDEX($CX151:$DG151,,MATCH(EO$3,$CX$3:$DG$3,)))*$DG151</f>
        <v>27.446563233751299</v>
      </c>
      <c r="EP151" cm="1">
        <f t="array" ref="EP151">(CP151/INDEX($CX151:$DG151,,MATCH(EP$3,$CX$3:$DG$3,)))*$DG151</f>
        <v>35.485518562512738</v>
      </c>
      <c r="EQ151" cm="1">
        <f t="array" ref="EQ151">(CQ151/INDEX($CX151:$DG151,,MATCH(EQ$3,$CX$3:$DG$3,)))*$DG151</f>
        <v>33.893667808597606</v>
      </c>
      <c r="ER151" cm="1">
        <f t="array" ref="ER151">(CR151/INDEX($CX151:$DG151,,MATCH(ER$3,$CX$3:$DG$3,)))*$DG151</f>
        <v>32.94550243419031</v>
      </c>
      <c r="ES151" cm="1">
        <f t="array" ref="ES151">(CS151/INDEX($CX151:$DG151,,MATCH(ES$3,$CX$3:$DG$3,)))*$DG151</f>
        <v>31.87519920157326</v>
      </c>
      <c r="ET151" cm="1">
        <f t="array" ref="ET151">(CT151/INDEX($CX151:$DG151,,MATCH(ET$3,$CX$3:$DG$3,)))*$DG151</f>
        <v>30.272263664184671</v>
      </c>
      <c r="EU151" cm="1">
        <f t="array" ref="EU151">(CU151/INDEX($CX151:$DG151,,MATCH(EU$3,$CX$3:$DG$3,)))*$DG151</f>
        <v>27.991083810701113</v>
      </c>
      <c r="EV151" cm="1">
        <f t="array" ref="EV151">(CV151/INDEX($CX151:$DG151,,MATCH(EV$3,$CX$3:$DG$3,)))*$DG151</f>
        <v>28.378011488751579</v>
      </c>
      <c r="EW151">
        <f t="shared" si="186"/>
        <v>536.9731875490279</v>
      </c>
      <c r="EY151" s="96">
        <f t="shared" si="152"/>
        <v>7.0796041543295229E-3</v>
      </c>
      <c r="EZ151" s="96">
        <f t="shared" si="153"/>
        <v>8.9824038516454832E-3</v>
      </c>
      <c r="FA151" s="96">
        <f t="shared" si="154"/>
        <v>1.3636139532995278E-2</v>
      </c>
      <c r="FB151" s="96">
        <f t="shared" si="155"/>
        <v>1.94638441986358E-2</v>
      </c>
      <c r="FC151" s="96">
        <f t="shared" si="156"/>
        <v>1.483507006066383E-2</v>
      </c>
      <c r="FD151" s="96">
        <f t="shared" si="157"/>
        <v>1.4956402569965978E-2</v>
      </c>
      <c r="FE151" s="96">
        <f t="shared" si="158"/>
        <v>1.5110261226715502E-2</v>
      </c>
      <c r="FF151" s="96">
        <f t="shared" si="159"/>
        <v>1.2938343498681847E-2</v>
      </c>
      <c r="FG151" s="96">
        <f t="shared" si="160"/>
        <v>1.1462049282621416E-2</v>
      </c>
      <c r="FH151" s="96">
        <f t="shared" si="161"/>
        <v>1.0932919489949327E-2</v>
      </c>
      <c r="FJ151" s="96">
        <f t="shared" si="188"/>
        <v>1703.7148000092632</v>
      </c>
      <c r="FK151" s="96" t="str">
        <f>IF(AND('Country-wise data'!FJ151&gt;'non-R&amp;D ex_typologies'!$C$17,'Country-wise data'!FJ151&lt;'non-R&amp;D ex_typologies'!$D$17),"Small",IF(AND('Country-wise data'!FJ151&gt;'non-R&amp;D ex_typologies'!$E$17,'Country-wise data'!$FJ$4&lt;'non-R&amp;D ex_typologies'!$F$17),"Medium","Large"))</f>
        <v>Small</v>
      </c>
      <c r="FL151" t="str">
        <f>IF($FK151='non-R&amp;D ex_typologies'!$C$16,IF(AND('Country-wise data'!EY151&gt;'non-R&amp;D ex_typologies'!$C$21,'Country-wise data'!EY151&lt;'non-R&amp;D ex_typologies'!$D$21),'non-R&amp;D ex_typologies'!$B$21,IF(AND('Country-wise data'!EY151&gt;'non-R&amp;D ex_typologies'!$C$19,'Country-wise data'!EY151&lt;'non-R&amp;D ex_typologies'!$D$19),'non-R&amp;D ex_typologies'!$B$19,'non-R&amp;D ex_typologies'!$B$20)),IF($FK151='non-R&amp;D ex_typologies'!$E$16,IF(AND('Country-wise data'!EY151&gt;'non-R&amp;D ex_typologies'!$E$21,'Country-wise data'!EY151&lt;'non-R&amp;D ex_typologies'!$F$21),'non-R&amp;D ex_typologies'!$B$21,IF(AND('Country-wise data'!EY151&gt;'non-R&amp;D ex_typologies'!$E$19,'Country-wise data'!EY151&lt;'non-R&amp;D ex_typologies'!$F$19),'non-R&amp;D ex_typologies'!$B$19,'non-R&amp;D ex_typologies'!$B$20)),IF(AND('Country-wise data'!EY151&gt;'non-R&amp;D ex_typologies'!$G$21,'Country-wise data'!EY151&lt;'non-R&amp;D ex_typologies'!$H$21),'non-R&amp;D ex_typologies'!$B$21,IF(AND('Country-wise data'!EY151&gt;'non-R&amp;D ex_typologies'!$G$19,'Country-wise data'!EY151&lt;'non-R&amp;D ex_typologies'!$H$19),'non-R&amp;D ex_typologies'!$B$19,'non-R&amp;D ex_typologies'!$B$20))))</f>
        <v>Program heavy</v>
      </c>
      <c r="FM151" t="str">
        <f>IF($FK151='non-R&amp;D ex_typologies'!$C$16,IF(AND('Country-wise data'!EZ151&gt;'non-R&amp;D ex_typologies'!$C$21,'Country-wise data'!EZ151&lt;'non-R&amp;D ex_typologies'!$D$21),'non-R&amp;D ex_typologies'!$B$21,IF(AND('Country-wise data'!EZ151&gt;'non-R&amp;D ex_typologies'!$C$19,'Country-wise data'!EZ151&lt;'non-R&amp;D ex_typologies'!$D$19),'non-R&amp;D ex_typologies'!$B$19,'non-R&amp;D ex_typologies'!$B$20)),IF($FK151='non-R&amp;D ex_typologies'!$E$16,IF(AND('Country-wise data'!EZ151&gt;'non-R&amp;D ex_typologies'!$E$21,'Country-wise data'!EZ151&lt;'non-R&amp;D ex_typologies'!$F$21),'non-R&amp;D ex_typologies'!$B$21,IF(AND('Country-wise data'!EZ151&gt;'non-R&amp;D ex_typologies'!$E$19,'Country-wise data'!EZ151&lt;'non-R&amp;D ex_typologies'!$F$19),'non-R&amp;D ex_typologies'!$B$19,'non-R&amp;D ex_typologies'!$B$20)),IF(AND('Country-wise data'!EZ151&gt;'non-R&amp;D ex_typologies'!$G$21,'Country-wise data'!EZ151&lt;'non-R&amp;D ex_typologies'!$H$21),'non-R&amp;D ex_typologies'!$B$21,IF(AND('Country-wise data'!EZ151&gt;'non-R&amp;D ex_typologies'!$G$19,'Country-wise data'!EZ151&lt;'non-R&amp;D ex_typologies'!$H$19),'non-R&amp;D ex_typologies'!$B$19,'non-R&amp;D ex_typologies'!$B$20))))</f>
        <v>Program heavy</v>
      </c>
      <c r="FN151" t="str">
        <f>IF($FK151='non-R&amp;D ex_typologies'!$C$16,IF(AND('Country-wise data'!FA151&gt;'non-R&amp;D ex_typologies'!$C$21,'Country-wise data'!FA151&lt;'non-R&amp;D ex_typologies'!$D$21),'non-R&amp;D ex_typologies'!$B$21,IF(AND('Country-wise data'!FA151&gt;'non-R&amp;D ex_typologies'!$C$19,'Country-wise data'!FA151&lt;'non-R&amp;D ex_typologies'!$D$19),'non-R&amp;D ex_typologies'!$B$19,'non-R&amp;D ex_typologies'!$B$20)),IF($FK151='non-R&amp;D ex_typologies'!$E$16,IF(AND('Country-wise data'!FA151&gt;'non-R&amp;D ex_typologies'!$E$21,'Country-wise data'!FA151&lt;'non-R&amp;D ex_typologies'!$F$21),'non-R&amp;D ex_typologies'!$B$21,IF(AND('Country-wise data'!FA151&gt;'non-R&amp;D ex_typologies'!$E$19,'Country-wise data'!FA151&lt;'non-R&amp;D ex_typologies'!$F$19),'non-R&amp;D ex_typologies'!$B$19,'non-R&amp;D ex_typologies'!$B$20)),IF(AND('Country-wise data'!FA151&gt;'non-R&amp;D ex_typologies'!$G$21,'Country-wise data'!FA151&lt;'non-R&amp;D ex_typologies'!$H$21),'non-R&amp;D ex_typologies'!$B$21,IF(AND('Country-wise data'!FA151&gt;'non-R&amp;D ex_typologies'!$G$19,'Country-wise data'!FA151&lt;'non-R&amp;D ex_typologies'!$H$19),'non-R&amp;D ex_typologies'!$B$19,'non-R&amp;D ex_typologies'!$B$20))))</f>
        <v>Balanced</v>
      </c>
      <c r="FO151" t="str">
        <f>IF($FK151='non-R&amp;D ex_typologies'!$C$16,IF(AND('Country-wise data'!FB151&gt;'non-R&amp;D ex_typologies'!$C$21,'Country-wise data'!FB151&lt;'non-R&amp;D ex_typologies'!$D$21),'non-R&amp;D ex_typologies'!$B$21,IF(AND('Country-wise data'!FB151&gt;'non-R&amp;D ex_typologies'!$C$19,'Country-wise data'!FB151&lt;'non-R&amp;D ex_typologies'!$D$19),'non-R&amp;D ex_typologies'!$B$19,'non-R&amp;D ex_typologies'!$B$20)),IF($FK151='non-R&amp;D ex_typologies'!$E$16,IF(AND('Country-wise data'!FB151&gt;'non-R&amp;D ex_typologies'!$E$21,'Country-wise data'!FB151&lt;'non-R&amp;D ex_typologies'!$F$21),'non-R&amp;D ex_typologies'!$B$21,IF(AND('Country-wise data'!FB151&gt;'non-R&amp;D ex_typologies'!$E$19,'Country-wise data'!FB151&lt;'non-R&amp;D ex_typologies'!$F$19),'non-R&amp;D ex_typologies'!$B$19,'non-R&amp;D ex_typologies'!$B$20)),IF(AND('Country-wise data'!FB151&gt;'non-R&amp;D ex_typologies'!$G$21,'Country-wise data'!FB151&lt;'non-R&amp;D ex_typologies'!$H$21),'non-R&amp;D ex_typologies'!$B$21,IF(AND('Country-wise data'!FB151&gt;'non-R&amp;D ex_typologies'!$G$19,'Country-wise data'!FB151&lt;'non-R&amp;D ex_typologies'!$H$19),'non-R&amp;D ex_typologies'!$B$19,'non-R&amp;D ex_typologies'!$B$20))))</f>
        <v>Balanced</v>
      </c>
      <c r="FP151" t="str">
        <f>IF($FK151='non-R&amp;D ex_typologies'!$C$16,IF(AND('Country-wise data'!FC151&gt;'non-R&amp;D ex_typologies'!$C$21,'Country-wise data'!FC151&lt;'non-R&amp;D ex_typologies'!$D$21),'non-R&amp;D ex_typologies'!$B$21,IF(AND('Country-wise data'!FC151&gt;'non-R&amp;D ex_typologies'!$C$19,'Country-wise data'!FC151&lt;'non-R&amp;D ex_typologies'!$D$19),'non-R&amp;D ex_typologies'!$B$19,'non-R&amp;D ex_typologies'!$B$20)),IF($FK151='non-R&amp;D ex_typologies'!$E$16,IF(AND('Country-wise data'!FC151&gt;'non-R&amp;D ex_typologies'!$E$21,'Country-wise data'!FC151&lt;'non-R&amp;D ex_typologies'!$F$21),'non-R&amp;D ex_typologies'!$B$21,IF(AND('Country-wise data'!FC151&gt;'non-R&amp;D ex_typologies'!$E$19,'Country-wise data'!FC151&lt;'non-R&amp;D ex_typologies'!$F$19),'non-R&amp;D ex_typologies'!$B$19,'non-R&amp;D ex_typologies'!$B$20)),IF(AND('Country-wise data'!FC151&gt;'non-R&amp;D ex_typologies'!$G$21,'Country-wise data'!FC151&lt;'non-R&amp;D ex_typologies'!$H$21),'non-R&amp;D ex_typologies'!$B$21,IF(AND('Country-wise data'!FC151&gt;'non-R&amp;D ex_typologies'!$G$19,'Country-wise data'!FC151&lt;'non-R&amp;D ex_typologies'!$H$19),'non-R&amp;D ex_typologies'!$B$19,'non-R&amp;D ex_typologies'!$B$20))))</f>
        <v>Balanced</v>
      </c>
      <c r="FQ151" t="str">
        <f>IF($FK151='non-R&amp;D ex_typologies'!$C$16,IF(AND('Country-wise data'!FD151&gt;'non-R&amp;D ex_typologies'!$C$21,'Country-wise data'!FD151&lt;'non-R&amp;D ex_typologies'!$D$21),'non-R&amp;D ex_typologies'!$B$21,IF(AND('Country-wise data'!FD151&gt;'non-R&amp;D ex_typologies'!$C$19,'Country-wise data'!FD151&lt;'non-R&amp;D ex_typologies'!$D$19),'non-R&amp;D ex_typologies'!$B$19,'non-R&amp;D ex_typologies'!$B$20)),IF($FK151='non-R&amp;D ex_typologies'!$E$16,IF(AND('Country-wise data'!FD151&gt;'non-R&amp;D ex_typologies'!$E$21,'Country-wise data'!FD151&lt;'non-R&amp;D ex_typologies'!$F$21),'non-R&amp;D ex_typologies'!$B$21,IF(AND('Country-wise data'!FD151&gt;'non-R&amp;D ex_typologies'!$E$19,'Country-wise data'!FD151&lt;'non-R&amp;D ex_typologies'!$F$19),'non-R&amp;D ex_typologies'!$B$19,'non-R&amp;D ex_typologies'!$B$20)),IF(AND('Country-wise data'!FD151&gt;'non-R&amp;D ex_typologies'!$G$21,'Country-wise data'!FD151&lt;'non-R&amp;D ex_typologies'!$H$21),'non-R&amp;D ex_typologies'!$B$21,IF(AND('Country-wise data'!FD151&gt;'non-R&amp;D ex_typologies'!$G$19,'Country-wise data'!FD151&lt;'non-R&amp;D ex_typologies'!$H$19),'non-R&amp;D ex_typologies'!$B$19,'non-R&amp;D ex_typologies'!$B$20))))</f>
        <v>Balanced</v>
      </c>
      <c r="FR151" t="str">
        <f>IF($FK151='non-R&amp;D ex_typologies'!$C$16,IF(AND('Country-wise data'!FE151&gt;'non-R&amp;D ex_typologies'!$C$21,'Country-wise data'!FE151&lt;'non-R&amp;D ex_typologies'!$D$21),'non-R&amp;D ex_typologies'!$B$21,IF(AND('Country-wise data'!FE151&gt;'non-R&amp;D ex_typologies'!$C$19,'Country-wise data'!FE151&lt;'non-R&amp;D ex_typologies'!$D$19),'non-R&amp;D ex_typologies'!$B$19,'non-R&amp;D ex_typologies'!$B$20)),IF($FK151='non-R&amp;D ex_typologies'!$E$16,IF(AND('Country-wise data'!FE151&gt;'non-R&amp;D ex_typologies'!$E$21,'Country-wise data'!FE151&lt;'non-R&amp;D ex_typologies'!$F$21),'non-R&amp;D ex_typologies'!$B$21,IF(AND('Country-wise data'!FE151&gt;'non-R&amp;D ex_typologies'!$E$19,'Country-wise data'!FE151&lt;'non-R&amp;D ex_typologies'!$F$19),'non-R&amp;D ex_typologies'!$B$19,'non-R&amp;D ex_typologies'!$B$20)),IF(AND('Country-wise data'!FE151&gt;'non-R&amp;D ex_typologies'!$G$21,'Country-wise data'!FE151&lt;'non-R&amp;D ex_typologies'!$H$21),'non-R&amp;D ex_typologies'!$B$21,IF(AND('Country-wise data'!FE151&gt;'non-R&amp;D ex_typologies'!$G$19,'Country-wise data'!FE151&lt;'non-R&amp;D ex_typologies'!$H$19),'non-R&amp;D ex_typologies'!$B$19,'non-R&amp;D ex_typologies'!$B$20))))</f>
        <v>Balanced</v>
      </c>
      <c r="FS151" t="str">
        <f>IF($FK151='non-R&amp;D ex_typologies'!$C$16,IF(AND('Country-wise data'!FF151&gt;'non-R&amp;D ex_typologies'!$C$21,'Country-wise data'!FF151&lt;'non-R&amp;D ex_typologies'!$D$21),'non-R&amp;D ex_typologies'!$B$21,IF(AND('Country-wise data'!FF151&gt;'non-R&amp;D ex_typologies'!$C$19,'Country-wise data'!FF151&lt;'non-R&amp;D ex_typologies'!$D$19),'non-R&amp;D ex_typologies'!$B$19,'non-R&amp;D ex_typologies'!$B$20)),IF($FK151='non-R&amp;D ex_typologies'!$E$16,IF(AND('Country-wise data'!FF151&gt;'non-R&amp;D ex_typologies'!$E$21,'Country-wise data'!FF151&lt;'non-R&amp;D ex_typologies'!$F$21),'non-R&amp;D ex_typologies'!$B$21,IF(AND('Country-wise data'!FF151&gt;'non-R&amp;D ex_typologies'!$E$19,'Country-wise data'!FF151&lt;'non-R&amp;D ex_typologies'!$F$19),'non-R&amp;D ex_typologies'!$B$19,'non-R&amp;D ex_typologies'!$B$20)),IF(AND('Country-wise data'!FF151&gt;'non-R&amp;D ex_typologies'!$G$21,'Country-wise data'!FF151&lt;'non-R&amp;D ex_typologies'!$H$21),'non-R&amp;D ex_typologies'!$B$21,IF(AND('Country-wise data'!FF151&gt;'non-R&amp;D ex_typologies'!$G$19,'Country-wise data'!FF151&lt;'non-R&amp;D ex_typologies'!$H$19),'non-R&amp;D ex_typologies'!$B$19,'non-R&amp;D ex_typologies'!$B$20))))</f>
        <v>Balanced</v>
      </c>
      <c r="FT151" t="str">
        <f>IF($FK151='non-R&amp;D ex_typologies'!$C$16,IF(AND('Country-wise data'!FG151&gt;'non-R&amp;D ex_typologies'!$C$21,'Country-wise data'!FG151&lt;'non-R&amp;D ex_typologies'!$D$21),'non-R&amp;D ex_typologies'!$B$21,IF(AND('Country-wise data'!FG151&gt;'non-R&amp;D ex_typologies'!$C$19,'Country-wise data'!FG151&lt;'non-R&amp;D ex_typologies'!$D$19),'non-R&amp;D ex_typologies'!$B$19,'non-R&amp;D ex_typologies'!$B$20)),IF($FK151='non-R&amp;D ex_typologies'!$E$16,IF(AND('Country-wise data'!FG151&gt;'non-R&amp;D ex_typologies'!$E$21,'Country-wise data'!FG151&lt;'non-R&amp;D ex_typologies'!$F$21),'non-R&amp;D ex_typologies'!$B$21,IF(AND('Country-wise data'!FG151&gt;'non-R&amp;D ex_typologies'!$E$19,'Country-wise data'!FG151&lt;'non-R&amp;D ex_typologies'!$F$19),'non-R&amp;D ex_typologies'!$B$19,'non-R&amp;D ex_typologies'!$B$20)),IF(AND('Country-wise data'!FG151&gt;'non-R&amp;D ex_typologies'!$G$21,'Country-wise data'!FG151&lt;'non-R&amp;D ex_typologies'!$H$21),'non-R&amp;D ex_typologies'!$B$21,IF(AND('Country-wise data'!FG151&gt;'non-R&amp;D ex_typologies'!$G$19,'Country-wise data'!FG151&lt;'non-R&amp;D ex_typologies'!$H$19),'non-R&amp;D ex_typologies'!$B$19,'non-R&amp;D ex_typologies'!$B$20))))</f>
        <v>Balanced</v>
      </c>
      <c r="FU151" t="str">
        <f>IF($FK151='non-R&amp;D ex_typologies'!$C$16,IF(AND('Country-wise data'!FH151&gt;'non-R&amp;D ex_typologies'!$C$21,'Country-wise data'!FH151&lt;'non-R&amp;D ex_typologies'!$D$21),'non-R&amp;D ex_typologies'!$B$21,IF(AND('Country-wise data'!FH151&gt;'non-R&amp;D ex_typologies'!$C$19,'Country-wise data'!FH151&lt;'non-R&amp;D ex_typologies'!$D$19),'non-R&amp;D ex_typologies'!$B$19,'non-R&amp;D ex_typologies'!$B$20)),IF($FK151='non-R&amp;D ex_typologies'!$E$16,IF(AND('Country-wise data'!FH151&gt;'non-R&amp;D ex_typologies'!$E$21,'Country-wise data'!FH151&lt;'non-R&amp;D ex_typologies'!$F$21),'non-R&amp;D ex_typologies'!$B$21,IF(AND('Country-wise data'!FH151&gt;'non-R&amp;D ex_typologies'!$E$19,'Country-wise data'!FH151&lt;'non-R&amp;D ex_typologies'!$F$19),'non-R&amp;D ex_typologies'!$B$19,'non-R&amp;D ex_typologies'!$B$20)),IF(AND('Country-wise data'!FH151&gt;'non-R&amp;D ex_typologies'!$G$21,'Country-wise data'!FH151&lt;'non-R&amp;D ex_typologies'!$H$21),'non-R&amp;D ex_typologies'!$B$21,IF(AND('Country-wise data'!FH151&gt;'non-R&amp;D ex_typologies'!$G$19,'Country-wise data'!FH151&lt;'non-R&amp;D ex_typologies'!$H$19),'non-R&amp;D ex_typologies'!$B$19,'non-R&amp;D ex_typologies'!$B$20))))</f>
        <v>Balanced</v>
      </c>
    </row>
    <row r="152" spans="2:177" x14ac:dyDescent="0.35"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EC152" s="53"/>
      <c r="EY152" s="96"/>
      <c r="FJ152" s="96"/>
      <c r="FK152" s="96"/>
    </row>
    <row r="153" spans="2:177" x14ac:dyDescent="0.35">
      <c r="B153" s="83" t="s">
        <v>513</v>
      </c>
      <c r="E153" s="44" t="s">
        <v>375</v>
      </c>
      <c r="G153" s="55">
        <f>Assumptions!$C$13</f>
        <v>1.1000000000000001</v>
      </c>
      <c r="H153">
        <f>SUMIFS(FAOstat!M:M,FAOstat!$B:$B,'Country-wise data'!$B153)*G153</f>
        <v>0</v>
      </c>
      <c r="I153">
        <f>IF(SUMIFS(FAOstat!N:N,FAOstat!$B:$B,'Country-wise data'!$B153)=0,H153*(1+Assumptions!$C$9),SUMIFS(FAOstat!N:N,FAOstat!$B:$B,'Country-wise data'!$B153)*$G153)</f>
        <v>0</v>
      </c>
      <c r="J153">
        <f>IF(SUMIFS(FAOstat!O:O,FAOstat!$B:$B,'Country-wise data'!$B153)=0,I153*(1+Assumptions!$C$9),SUMIFS(FAOstat!O:O,FAOstat!$B:$B,'Country-wise data'!$B153)*$G153)</f>
        <v>0</v>
      </c>
      <c r="K153">
        <f>IF(SUMIFS(FAOstat!P:P,FAOstat!$B:$B,'Country-wise data'!$B153)=0,J153*(1+Assumptions!$C$9),SUMIFS(FAOstat!P:P,FAOstat!$B:$B,'Country-wise data'!$B153)*$G153)</f>
        <v>0</v>
      </c>
      <c r="L153">
        <f>IF(SUMIFS(FAOstat!Q:Q,FAOstat!$B:$B,'Country-wise data'!$B153)=0,K153*(1+Assumptions!$C$9),SUMIFS(FAOstat!Q:Q,FAOstat!$B:$B,'Country-wise data'!$B153)*$G153)</f>
        <v>23.155000000000001</v>
      </c>
      <c r="M153">
        <f>IF(SUMIFS(FAOstat!R:R,FAOstat!$B:$B,'Country-wise data'!$B153)=0,L153*(1+Assumptions!$C$9),SUMIFS(FAOstat!R:R,FAOstat!$B:$B,'Country-wise data'!$B153)*$G153)</f>
        <v>17.963000000000001</v>
      </c>
      <c r="N153">
        <f>IF(SUMIFS(FAOstat!S:S,FAOstat!$B:$B,'Country-wise data'!$B153)=0,M153*(1+Assumptions!$C$9),SUMIFS(FAOstat!S:S,FAOstat!$B:$B,'Country-wise data'!$B153)*$G153)</f>
        <v>16.335000000000004</v>
      </c>
      <c r="O153">
        <f>IF(SUMIFS(FAOstat!T:T,FAOstat!$B:$B,'Country-wise data'!$B153)=0,N153*(1+Assumptions!$C$9),SUMIFS(FAOstat!T:T,FAOstat!$B:$B,'Country-wise data'!$B153)*$G153)</f>
        <v>17.061</v>
      </c>
      <c r="P153">
        <f>IF(SUMIFS(FAOstat!U:U,FAOstat!$B:$B,'Country-wise data'!$B153)=0,O153*(1+Assumptions!$C$9),SUMIFS(FAOstat!U:U,FAOstat!$B:$B,'Country-wise data'!$B153)*$G153)</f>
        <v>19.14</v>
      </c>
      <c r="Q153">
        <f>IF(SUMIFS(FAOstat!V:V,FAOstat!$B:$B,'Country-wise data'!$B153)=0,P153*(1+Assumptions!$C$9),SUMIFS(FAOstat!V:V,FAOstat!$B:$B,'Country-wise data'!$B153)*$G153)</f>
        <v>19.5228</v>
      </c>
      <c r="R153" s="36">
        <f t="shared" ref="R153:R194" si="207">IFERROR(((Q153/H153)^(1/9))-1,0)</f>
        <v>0</v>
      </c>
      <c r="S153">
        <f>SUMIFS(FAOstat!CE:CE,FAOstat!$B:$B,'Country-wise data'!$B153)</f>
        <v>18.762962999999999</v>
      </c>
      <c r="T153">
        <f>SUMIFS(FAOstat!CF:CF,FAOstat!$B:$B,'Country-wise data'!$B153)</f>
        <v>21.992592999999999</v>
      </c>
      <c r="U153">
        <f>SUMIFS(FAOstat!CG:CG,FAOstat!$B:$B,'Country-wise data'!$B153)</f>
        <v>22.785184999999998</v>
      </c>
      <c r="V153">
        <f>SUMIFS(FAOstat!CH:CH,FAOstat!$B:$B,'Country-wise data'!$B153)</f>
        <v>23.837036999999999</v>
      </c>
      <c r="W153">
        <f>SUMIFS(FAOstat!CI:CI,FAOstat!$B:$B,'Country-wise data'!$B153)</f>
        <v>20.692592999999999</v>
      </c>
      <c r="X153">
        <f>SUMIFS(FAOstat!CJ:CJ,FAOstat!$B:$B,'Country-wise data'!$B153)</f>
        <v>21.551852</v>
      </c>
      <c r="Y153">
        <f>SUMIFS(FAOstat!CK:CK,FAOstat!$B:$B,'Country-wise data'!$B153)</f>
        <v>22.522221999999999</v>
      </c>
      <c r="Z153">
        <f>SUMIFS(FAOstat!CL:CL,FAOstat!$B:$B,'Country-wise data'!$B153)</f>
        <v>26.329630000000002</v>
      </c>
      <c r="AA153">
        <f>SUMIFS(FAOstat!CM:CM,FAOstat!$B:$B,'Country-wise data'!$B153)</f>
        <v>27.877777999999999</v>
      </c>
      <c r="AB153">
        <f>SUMIFS(FAOstat!CN:CN,FAOstat!$B:$B,'Country-wise data'!$B153)</f>
        <v>28.43533356</v>
      </c>
      <c r="AC153" s="53">
        <f>IFERROR(INDEX('ASTI data (new)'!$AF$6:$AL$130,MATCH('Country-wise data'!$B153,'ASTI data (new)'!$C$6:$C$130,),MATCH('Country-wise data'!AC$3,'ASTI data (new)'!$AF$5:$AL$5,)),(INDEX(Assumptions!$G$154:$P$345,MATCH('Country-wise data'!$B153,Assumptions!$B$154:$B$344,),MATCH('Country-wise data'!AC$3,Assumptions!$G$153:$P$153,))*S153))</f>
        <v>0.69257187668731957</v>
      </c>
      <c r="AD153" s="53">
        <f>IFERROR(INDEX('ASTI data (new)'!$AF$6:$AL$130,MATCH('Country-wise data'!$B153,'ASTI data (new)'!$C$6:$C$130,),MATCH('Country-wise data'!AD$3,'ASTI data (new)'!$AF$5:$AL$5,)),(INDEX(Assumptions!$G$154:$P$345,MATCH('Country-wise data'!$B153,Assumptions!$B$154:$B$344,),MATCH('Country-wise data'!AD$3,Assumptions!$G$153:$P$153,))*T153))</f>
        <v>0.80326851851851977</v>
      </c>
      <c r="AE153" s="53">
        <f>IFERROR(INDEX('ASTI data (new)'!$AF$6:$AL$130,MATCH('Country-wise data'!$B153,'ASTI data (new)'!$C$6:$C$130,),MATCH('Country-wise data'!AE$3,'ASTI data (new)'!$AF$5:$AL$5,)),(INDEX(Assumptions!$G$154:$P$345,MATCH('Country-wise data'!$B153,Assumptions!$B$154:$B$344,),MATCH('Country-wise data'!AE$3,Assumptions!$G$153:$P$153,))*U153))</f>
        <v>0.67534021937970234</v>
      </c>
      <c r="AF153" s="53">
        <f>IFERROR(INDEX('ASTI data (new)'!$AF$6:$AL$130,MATCH('Country-wise data'!$B153,'ASTI data (new)'!$C$6:$C$130,),MATCH('Country-wise data'!AF$3,'ASTI data (new)'!$AF$5:$AL$5,)),(INDEX(Assumptions!$G$154:$P$345,MATCH('Country-wise data'!$B153,Assumptions!$B$154:$B$344,),MATCH('Country-wise data'!AF$3,Assumptions!$G$153:$P$153,))*V153))</f>
        <v>0.68568110798420934</v>
      </c>
      <c r="AG153" s="53">
        <f>IFERROR(INDEX('ASTI data (new)'!$AF$6:$AL$130,MATCH('Country-wise data'!$B153,'ASTI data (new)'!$C$6:$C$130,),MATCH('Country-wise data'!AG$3,'ASTI data (new)'!$AF$5:$AL$5,)),(INDEX(Assumptions!$G$154:$P$345,MATCH('Country-wise data'!$B153,Assumptions!$B$154:$B$344,),MATCH('Country-wise data'!AG$3,Assumptions!$G$153:$P$153,))*W153))</f>
        <v>0.7273008604316612</v>
      </c>
      <c r="AH153" s="53">
        <f>IFERROR(INDEX('ASTI data (new)'!$AF$6:$AL$130,MATCH('Country-wise data'!$B153,'ASTI data (new)'!$C$6:$C$130,),MATCH('Country-wise data'!AH$3,'ASTI data (new)'!$AF$5:$AL$5,)),(INDEX(Assumptions!$G$154:$P$345,MATCH('Country-wise data'!$B153,Assumptions!$B$154:$B$344,),MATCH('Country-wise data'!AH$3,Assumptions!$G$153:$P$153,))*X153))</f>
        <v>0.74067493350731906</v>
      </c>
      <c r="AI153" s="53">
        <f>IFERROR(INDEX('ASTI data (new)'!$AF$6:$AL$130,MATCH('Country-wise data'!$B153,'ASTI data (new)'!$C$6:$C$130,),MATCH('Country-wise data'!AI$3,'ASTI data (new)'!$AF$5:$AL$5,)),(INDEX(Assumptions!$G$154:$P$345,MATCH('Country-wise data'!$B153,Assumptions!$B$154:$B$344,),MATCH('Country-wise data'!AI$3,Assumptions!$G$153:$P$153,))*Y153))</f>
        <v>0.73906133304279642</v>
      </c>
      <c r="AJ153" s="53">
        <f t="shared" ref="AJ153:AL153" si="208">IFERROR((1+($AI153/$AF153)^(1/3)-1)*AI153,0)</f>
        <v>0.75776273998203714</v>
      </c>
      <c r="AK153" s="53">
        <f t="shared" si="208"/>
        <v>0.77693737235720639</v>
      </c>
      <c r="AL153" s="53">
        <f t="shared" si="208"/>
        <v>0.79659720479213525</v>
      </c>
      <c r="AM153" s="55" cm="1">
        <f t="array" ref="AM153">INDEX('non-R&amp;D ex_typologies'!$J$8:$J$10,MATCH('Country-wise data'!FL153,'non-R&amp;D ex_typologies'!$F$8:$F$10,),)*'Country-wise data'!AC153</f>
        <v>0.25018906158811643</v>
      </c>
      <c r="AN153" s="55" cm="1">
        <f t="array" ref="AN153">INDEX('non-R&amp;D ex_typologies'!$J$8:$J$10,MATCH('Country-wise data'!FM153,'non-R&amp;D ex_typologies'!$F$8:$F$10,),)*'Country-wise data'!AD153</f>
        <v>0.29017781925060454</v>
      </c>
      <c r="AO153" s="55" cm="1">
        <f t="array" ref="AO153">INDEX('non-R&amp;D ex_typologies'!$J$8:$J$10,MATCH('Country-wise data'!FN153,'non-R&amp;D ex_typologies'!$F$8:$F$10,),)*'Country-wise data'!AE153</f>
        <v>0.85120062550005438</v>
      </c>
      <c r="AP153" s="55" cm="1">
        <f t="array" ref="AP153">INDEX('non-R&amp;D ex_typologies'!$J$8:$J$10,MATCH('Country-wise data'!FO153,'non-R&amp;D ex_typologies'!$F$8:$F$10,),)*'Country-wise data'!AF153</f>
        <v>0.86423430925794975</v>
      </c>
      <c r="AQ153" s="55" cm="1">
        <f t="array" ref="AQ153">INDEX('non-R&amp;D ex_typologies'!$J$8:$J$10,MATCH('Country-wise data'!FP153,'non-R&amp;D ex_typologies'!$F$8:$F$10,),)*'Country-wise data'!AG153</f>
        <v>0.26273478015593604</v>
      </c>
      <c r="AR153" s="55" cm="1">
        <f t="array" ref="AR153">INDEX('non-R&amp;D ex_typologies'!$J$8:$J$10,MATCH('Country-wise data'!FQ153,'non-R&amp;D ex_typologies'!$F$8:$F$10,),)*'Country-wise data'!AH153</f>
        <v>0.26756611522026813</v>
      </c>
      <c r="AS153" s="55" cm="1">
        <f t="array" ref="AS153">INDEX('non-R&amp;D ex_typologies'!$J$8:$J$10,MATCH('Country-wise data'!FR153,'non-R&amp;D ex_typologies'!$F$8:$F$10,),)*'Country-wise data'!AI153</f>
        <v>0.26698320794437924</v>
      </c>
      <c r="AT153" s="55" cm="1">
        <f t="array" ref="AT153">INDEX('non-R&amp;D ex_typologies'!$J$8:$J$10,MATCH('Country-wise data'!FS153,'non-R&amp;D ex_typologies'!$F$8:$F$10,),)*'Country-wise data'!AJ153</f>
        <v>0.95508619173574882</v>
      </c>
      <c r="AU153" s="55" cm="1">
        <f t="array" ref="AU153">INDEX('non-R&amp;D ex_typologies'!$J$8:$J$10,MATCH('Country-wise data'!FT153,'non-R&amp;D ex_typologies'!$F$8:$F$10,),)*'Country-wise data'!AK153</f>
        <v>0.97925394985693526</v>
      </c>
      <c r="AV153" s="55" cm="1">
        <f t="array" ref="AV153">INDEX('non-R&amp;D ex_typologies'!$J$8:$J$10,MATCH('Country-wise data'!FU153,'non-R&amp;D ex_typologies'!$F$8:$F$10,),)*'Country-wise data'!AL153</f>
        <v>1.0040332554359932</v>
      </c>
      <c r="AW153">
        <f t="shared" ref="AW153:AW194" si="209">SUM(AC153:AV153)</f>
        <v>13.386655482628894</v>
      </c>
      <c r="AX153" s="53">
        <f>INDEX('GDP deflators'!$AB$3:$AK$198,MATCH('Country-wise data'!$B153,'GDP deflators'!$B$3:$B$198,),MATCH('Country-wise data'!AX$3,'GDP deflators'!$D$2:$M$2,))</f>
        <v>88.267315678291993</v>
      </c>
      <c r="AY153" s="53">
        <f>INDEX('GDP deflators'!$AB$3:$AK$198,MATCH('Country-wise data'!$B153,'GDP deflators'!$B$3:$B$198,),MATCH('Country-wise data'!AY$3,'GDP deflators'!$D$2:$M$2,))</f>
        <v>89.163595412885371</v>
      </c>
      <c r="AZ153" s="53">
        <f>INDEX('GDP deflators'!$AB$3:$AK$198,MATCH('Country-wise data'!$B153,'GDP deflators'!$B$3:$B$198,),MATCH('Country-wise data'!AZ$3,'GDP deflators'!$D$2:$M$2,))</f>
        <v>90.978709407842928</v>
      </c>
      <c r="BA153" s="53">
        <f>INDEX('GDP deflators'!$AB$3:$AK$198,MATCH('Country-wise data'!$B153,'GDP deflators'!$B$3:$B$198,),MATCH('Country-wise data'!BA$3,'GDP deflators'!$D$2:$M$2,))</f>
        <v>90.117555483058936</v>
      </c>
      <c r="BB153" s="53">
        <f>INDEX('GDP deflators'!$AB$3:$AK$198,MATCH('Country-wise data'!$B153,'GDP deflators'!$B$3:$B$198,),MATCH('Country-wise data'!BB$3,'GDP deflators'!$D$2:$M$2,))</f>
        <v>91.840155980617439</v>
      </c>
      <c r="BC153" s="53">
        <f>INDEX('GDP deflators'!$AB$3:$AK$198,MATCH('Country-wise data'!$B153,'GDP deflators'!$B$3:$B$198,),MATCH('Country-wise data'!BC$3,'GDP deflators'!$D$2:$M$2,))</f>
        <v>94.611436087636818</v>
      </c>
      <c r="BD153" s="53">
        <f>INDEX('GDP deflators'!$AB$3:$AK$198,MATCH('Country-wise data'!$B153,'GDP deflators'!$B$3:$B$198,),MATCH('Country-wise data'!BD$3,'GDP deflators'!$D$2:$M$2,))</f>
        <v>96.382929223721874</v>
      </c>
      <c r="BE153" s="53">
        <f>INDEX('GDP deflators'!$AB$3:$AK$198,MATCH('Country-wise data'!$B153,'GDP deflators'!$B$3:$B$198,),MATCH('Country-wise data'!BE$3,'GDP deflators'!$D$2:$M$2,))</f>
        <v>95.485571070289396</v>
      </c>
      <c r="BF153" s="53">
        <f>INDEX('GDP deflators'!$AB$3:$AK$198,MATCH('Country-wise data'!$B153,'GDP deflators'!$B$3:$B$198,),MATCH('Country-wise data'!BF$3,'GDP deflators'!$D$2:$M$2,))</f>
        <v>97.552493961171393</v>
      </c>
      <c r="BG153" s="53">
        <f>INDEX('GDP deflators'!$AB$3:$AK$198,MATCH('Country-wise data'!$B153,'GDP deflators'!$B$3:$B$198,),MATCH('Country-wise data'!BG$3,'GDP deflators'!$D$2:$M$2,))</f>
        <v>100</v>
      </c>
      <c r="BH153" cm="1">
        <f t="array" ref="BH153">H153/(INDEX($AX153:$BG153,,MATCH(BH$3,$AX$3:$BG$3,))/100)</f>
        <v>0</v>
      </c>
      <c r="BI153" cm="1">
        <f t="array" ref="BI153">I153/(INDEX($AX153:$BG153,,MATCH(BI$3,$AX$3:$BG$3,))/100)</f>
        <v>0</v>
      </c>
      <c r="BJ153" cm="1">
        <f t="array" ref="BJ153">J153/(INDEX($AX153:$BG153,,MATCH(BJ$3,$AX$3:$BG$3,))/100)</f>
        <v>0</v>
      </c>
      <c r="BK153" cm="1">
        <f t="array" ref="BK153">K153/(INDEX($AX153:$BG153,,MATCH(BK$3,$AX$3:$BG$3,))/100)</f>
        <v>0</v>
      </c>
      <c r="BL153" cm="1">
        <f t="array" ref="BL153">L153/(INDEX($AX153:$BG153,,MATCH(BL$3,$AX$3:$BG$3,))/100)</f>
        <v>25.212282963551136</v>
      </c>
      <c r="BM153" cm="1">
        <f t="array" ref="BM153">M153/(INDEX($AX153:$BG153,,MATCH(BM$3,$AX$3:$BG$3,))/100)</f>
        <v>18.986076887535255</v>
      </c>
      <c r="BN153" cm="1">
        <f t="array" ref="BN153">N153/(INDEX($AX153:$BG153,,MATCH(BN$3,$AX$3:$BG$3,))/100)</f>
        <v>16.948021949077283</v>
      </c>
      <c r="BO153" cm="1">
        <f t="array" ref="BO153">O153/(INDEX($AX153:$BG153,,MATCH(BO$3,$AX$3:$BG$3,))/100)</f>
        <v>17.867621053908717</v>
      </c>
      <c r="BP153" cm="1">
        <f t="array" ref="BP153">P153/(INDEX($AX153:$BG153,,MATCH(BP$3,$AX$3:$BG$3,))/100)</f>
        <v>19.620205719823272</v>
      </c>
      <c r="BQ153" cm="1">
        <f t="array" ref="BQ153">Q153/(INDEX($AX153:$BG153,,MATCH(BQ$3,$AX$3:$BG$3,))/100)</f>
        <v>19.5228</v>
      </c>
      <c r="BS153" cm="1">
        <f t="array" ref="BS153">S153/(INDEX($AX153:$BG153,,MATCH(BS$3,$AX$3:$BG$3,))/100)</f>
        <v>21.256977008777969</v>
      </c>
      <c r="BT153" cm="1">
        <f t="array" ref="BT153">T153/(INDEX($AX153:$BG153,,MATCH(BT$3,$AX$3:$BG$3,))/100)</f>
        <v>24.665439855986076</v>
      </c>
      <c r="BU153" cm="1">
        <f t="array" ref="BU153">U153/(INDEX($AX153:$BG153,,MATCH(BU$3,$AX$3:$BG$3,))/100)</f>
        <v>25.0445243159668</v>
      </c>
      <c r="BV153" cm="1">
        <f t="array" ref="BV153">V153/(INDEX($AX153:$BG153,,MATCH(BV$3,$AX$3:$BG$3,))/100)</f>
        <v>26.451047048741895</v>
      </c>
      <c r="BW153" cm="1">
        <f t="array" ref="BW153">W153/(INDEX($AX153:$BG153,,MATCH(BW$3,$AX$3:$BG$3,))/100)</f>
        <v>22.531095226326816</v>
      </c>
      <c r="BX153" cm="1">
        <f t="array" ref="BX153">X153/(INDEX($AX153:$BG153,,MATCH(BX$3,$AX$3:$BG$3,))/100)</f>
        <v>22.779330798907779</v>
      </c>
      <c r="BY153" cm="1">
        <f t="array" ref="BY153">Y153/(INDEX($AX153:$BG153,,MATCH(BY$3,$AX$3:$BG$3,))/100)</f>
        <v>23.367438799999455</v>
      </c>
      <c r="BZ153" cm="1">
        <f t="array" ref="BZ153">Z153/(INDEX($AX153:$BG153,,MATCH(BZ$3,$AX$3:$BG$3,))/100)</f>
        <v>27.574459371058357</v>
      </c>
      <c r="CA153" cm="1">
        <f t="array" ref="CA153">AA153/(INDEX($AX153:$BG153,,MATCH(CA$3,$AX$3:$BG$3,))/100)</f>
        <v>28.57720686371804</v>
      </c>
      <c r="CB153" cm="1">
        <f t="array" ref="CB153">AB153/(INDEX($AX153:$BG153,,MATCH(CB$3,$AX$3:$BG$3,))/100)</f>
        <v>28.43533356</v>
      </c>
      <c r="CC153" cm="1">
        <f t="array" ref="CC153">AC153/(INDEX($AX153:$BG153,,MATCH(CC$3,$AX$3:$BG$3,))/100)</f>
        <v>0.784630042689343</v>
      </c>
      <c r="CD153" cm="1">
        <f t="array" ref="CD153">AD153/(INDEX($AX153:$BG153,,MATCH(CD$3,$AX$3:$BG$3,))/100)</f>
        <v>0.90089292025390488</v>
      </c>
      <c r="CE153" cm="1">
        <f t="array" ref="CE153">AE153/(INDEX($AX153:$BG153,,MATCH(CE$3,$AX$3:$BG$3,))/100)</f>
        <v>0.74230578096273125</v>
      </c>
      <c r="CF153" cm="1">
        <f t="array" ref="CF153">AF153/(INDEX($AX153:$BG153,,MATCH(CF$3,$AX$3:$BG$3,))/100)</f>
        <v>0.76087406533470558</v>
      </c>
      <c r="CG153" cm="1">
        <f t="array" ref="CG153">AG153/(INDEX($AX153:$BG153,,MATCH(CG$3,$AX$3:$BG$3,))/100)</f>
        <v>0.79192032359478526</v>
      </c>
      <c r="CH153" cm="1">
        <f t="array" ref="CH153">AH153/(INDEX($AX153:$BG153,,MATCH(CH$3,$AX$3:$BG$3,))/100)</f>
        <v>0.78285983612091636</v>
      </c>
      <c r="CI153" cm="1">
        <f t="array" ref="CI153">AI153/(INDEX($AX153:$BG153,,MATCH(CI$3,$AX$3:$BG$3,))/100)</f>
        <v>0.76679692036263392</v>
      </c>
      <c r="CJ153" cm="1">
        <f t="array" ref="CJ153">AJ153/(INDEX($AX153:$BG153,,MATCH(CJ$3,$AX$3:$BG$3,))/100)</f>
        <v>0.7935887396266692</v>
      </c>
      <c r="CK153" cm="1">
        <f t="array" ref="CK153">AK153/(INDEX($AX153:$BG153,,MATCH(CK$3,$AX$3:$BG$3,))/100)</f>
        <v>0.79643004582378907</v>
      </c>
      <c r="CL153" cm="1">
        <f t="array" ref="CL153">AL153/(INDEX($AX153:$BG153,,MATCH(CL$3,$AX$3:$BG$3,))/100)</f>
        <v>0.79659720479213525</v>
      </c>
      <c r="CM153" cm="1">
        <f t="array" ref="CM153">AM153/(INDEX($AX153:$BG153,,MATCH(CM$3,$AX$3:$BG$3,))/100)</f>
        <v>0.28344473791406649</v>
      </c>
      <c r="CN153" cm="1">
        <f t="array" ref="CN153">AN153/(INDEX($AX153:$BG153,,MATCH(CN$3,$AX$3:$BG$3,))/100)</f>
        <v>0.3254442779106122</v>
      </c>
      <c r="CO153" cm="1">
        <f t="array" ref="CO153">AO153/(INDEX($AX153:$BG153,,MATCH(CO$3,$AX$3:$BG$3,))/100)</f>
        <v>0.93560419909262371</v>
      </c>
      <c r="CP153" cm="1">
        <f t="array" ref="CP153">AP153/(INDEX($AX153:$BG153,,MATCH(CP$3,$AX$3:$BG$3,))/100)</f>
        <v>0.95900771456280343</v>
      </c>
      <c r="CQ153" cm="1">
        <f t="array" ref="CQ153">AQ153/(INDEX($AX153:$BG153,,MATCH(CQ$3,$AX$3:$BG$3,))/100)</f>
        <v>0.2860783252713392</v>
      </c>
      <c r="CR153" cm="1">
        <f t="array" ref="CR153">AR153/(INDEX($AX153:$BG153,,MATCH(CR$3,$AX$3:$BG$3,))/100)</f>
        <v>0.28280525725497563</v>
      </c>
      <c r="CS153" cm="1">
        <f t="array" ref="CS153">AS153/(INDEX($AX153:$BG153,,MATCH(CS$3,$AX$3:$BG$3,))/100)</f>
        <v>0.27700258758961754</v>
      </c>
      <c r="CT153" cm="1">
        <f t="array" ref="CT153">AT153/(INDEX($AX153:$BG153,,MATCH(CT$3,$AX$3:$BG$3,))/100)</f>
        <v>1.0002413778650234</v>
      </c>
      <c r="CU153" cm="1">
        <f t="array" ref="CU153">AU153/(INDEX($AX153:$BG153,,MATCH(CU$3,$AX$3:$BG$3,))/100)</f>
        <v>1.0038225678235408</v>
      </c>
      <c r="CV153" cm="1">
        <f t="array" ref="CV153">AV153/(INDEX($AX153:$BG153,,MATCH(CV$3,$AX$3:$BG$3,))/100)</f>
        <v>1.0040332554359932</v>
      </c>
      <c r="CW153">
        <f t="shared" ref="CW153:CW194" si="210">SUM(CC153:CV153)</f>
        <v>14.274380180282209</v>
      </c>
      <c r="CX153">
        <f>IFERROR(1/INDEX('exch rates'!$BC$5:$BL$268,MATCH('Country-wise data'!$B153,'exch rates'!$A$5:$A$268,),MATCH(CX$3,'exch rates'!$BC$4:$BL$4,)),1)</f>
        <v>0.37037037037037035</v>
      </c>
      <c r="CY153">
        <f>IFERROR(1/INDEX('exch rates'!$BC$5:$BL$268,MATCH('Country-wise data'!$B153,'exch rates'!$A$5:$A$268,),MATCH(CY$3,'exch rates'!$BC$4:$BL$4,)),1)</f>
        <v>0.37037037037037035</v>
      </c>
      <c r="CZ153">
        <f>IFERROR(1/INDEX('exch rates'!$BC$5:$BL$268,MATCH('Country-wise data'!$B153,'exch rates'!$A$5:$A$268,),MATCH(CZ$3,'exch rates'!$BC$4:$BL$4,)),1)</f>
        <v>0.37037037037037035</v>
      </c>
      <c r="DA153">
        <f>IFERROR(1/INDEX('exch rates'!$BC$5:$BL$268,MATCH('Country-wise data'!$B153,'exch rates'!$A$5:$A$268,),MATCH(DA$3,'exch rates'!$BC$4:$BL$4,)),1)</f>
        <v>0.37037037037037035</v>
      </c>
      <c r="DB153">
        <f>IFERROR(1/INDEX('exch rates'!$BC$5:$BL$268,MATCH('Country-wise data'!$B153,'exch rates'!$A$5:$A$268,),MATCH(DB$3,'exch rates'!$BC$4:$BL$4,)),1)</f>
        <v>0.37037037037037035</v>
      </c>
      <c r="DC153">
        <f>IFERROR(1/INDEX('exch rates'!$BC$5:$BL$268,MATCH('Country-wise data'!$B153,'exch rates'!$A$5:$A$268,),MATCH(DC$3,'exch rates'!$BC$4:$BL$4,)),1)</f>
        <v>0.37037037037037035</v>
      </c>
      <c r="DD153">
        <f>IFERROR(1/INDEX('exch rates'!$BC$5:$BL$268,MATCH('Country-wise data'!$B153,'exch rates'!$A$5:$A$268,),MATCH(DD$3,'exch rates'!$BC$4:$BL$4,)),1)</f>
        <v>0.37037037037037035</v>
      </c>
      <c r="DE153">
        <f>IFERROR(1/INDEX('exch rates'!$BC$5:$BL$268,MATCH('Country-wise data'!$B153,'exch rates'!$A$5:$A$268,),MATCH(DE$3,'exch rates'!$BC$4:$BL$4,)),1)</f>
        <v>0.37037037037037035</v>
      </c>
      <c r="DF153">
        <f>IFERROR(1/INDEX('exch rates'!$BC$5:$BL$268,MATCH('Country-wise data'!$B153,'exch rates'!$A$5:$A$268,),MATCH(DF$3,'exch rates'!$BC$4:$BL$4,)),1)</f>
        <v>0.37037037037037035</v>
      </c>
      <c r="DG153">
        <f>IFERROR(1/INDEX('exch rates'!$BC$5:$BL$268,MATCH('Country-wise data'!$B153,'exch rates'!$A$5:$A$268,),MATCH(DG$3,'exch rates'!$BC$4:$BL$4,)),1)</f>
        <v>0.37037037037037035</v>
      </c>
      <c r="DH153" cm="1">
        <f t="array" ref="DH153">(BH153/INDEX($CX153:$DG153,,MATCH(DH$3,$CX$3:$DG$3,)))*$DG153</f>
        <v>0</v>
      </c>
      <c r="DI153" cm="1">
        <f t="array" ref="DI153">(BI153/INDEX($CX153:$DG153,,MATCH(DI$3,$CX$3:$DG$3,)))*$DG153</f>
        <v>0</v>
      </c>
      <c r="DJ153" cm="1">
        <f t="array" ref="DJ153">(BJ153/INDEX($CX153:$DG153,,MATCH(DJ$3,$CX$3:$DG$3,)))*$DG153</f>
        <v>0</v>
      </c>
      <c r="DK153" cm="1">
        <f t="array" ref="DK153">(BK153/INDEX($CX153:$DG153,,MATCH(DK$3,$CX$3:$DG$3,)))*$DG153</f>
        <v>0</v>
      </c>
      <c r="DL153" cm="1">
        <f t="array" ref="DL153">(BL153/INDEX($CX153:$DG153,,MATCH(DL$3,$CX$3:$DG$3,)))*$DG153</f>
        <v>25.212282963551136</v>
      </c>
      <c r="DM153" cm="1">
        <f t="array" ref="DM153">(BM153/INDEX($CX153:$DG153,,MATCH(DM$3,$CX$3:$DG$3,)))*$DG153</f>
        <v>18.986076887535255</v>
      </c>
      <c r="DN153" cm="1">
        <f t="array" ref="DN153">(BN153/INDEX($CX153:$DG153,,MATCH(DN$3,$CX$3:$DG$3,)))*$DG153</f>
        <v>16.948021949077283</v>
      </c>
      <c r="DO153" cm="1">
        <f t="array" ref="DO153">(BO153/INDEX($CX153:$DG153,,MATCH(DO$3,$CX$3:$DG$3,)))*$DG153</f>
        <v>17.867621053908717</v>
      </c>
      <c r="DP153" cm="1">
        <f t="array" ref="DP153">(BP153/INDEX($CX153:$DG153,,MATCH(DP$3,$CX$3:$DG$3,)))*$DG153</f>
        <v>19.620205719823272</v>
      </c>
      <c r="DQ153" cm="1">
        <f t="array" ref="DQ153">(BQ153/INDEX($CX153:$DG153,,MATCH(DQ$3,$CX$3:$DG$3,)))*$DG153</f>
        <v>19.5228</v>
      </c>
      <c r="DS153" cm="1">
        <f t="array" ref="DS153">(BS153/INDEX($CX153:$DG153,,MATCH(DS$3,$CX$3:$DG$3,)))*$DG153</f>
        <v>21.256977008777969</v>
      </c>
      <c r="DT153" cm="1">
        <f t="array" ref="DT153">(BT153/INDEX($CX153:$DG153,,MATCH(DT$3,$CX$3:$DG$3,)))*$DG153</f>
        <v>24.665439855986076</v>
      </c>
      <c r="DU153" cm="1">
        <f t="array" ref="DU153">(BU153/INDEX($CX153:$DG153,,MATCH(DU$3,$CX$3:$DG$3,)))*$DG153</f>
        <v>25.0445243159668</v>
      </c>
      <c r="DV153" cm="1">
        <f t="array" ref="DV153">(BV153/INDEX($CX153:$DG153,,MATCH(DV$3,$CX$3:$DG$3,)))*$DG153</f>
        <v>26.451047048741895</v>
      </c>
      <c r="DW153" cm="1">
        <f t="array" ref="DW153">(BW153/INDEX($CX153:$DG153,,MATCH(DW$3,$CX$3:$DG$3,)))*$DG153</f>
        <v>22.531095226326816</v>
      </c>
      <c r="DX153" cm="1">
        <f t="array" ref="DX153">(BX153/INDEX($CX153:$DG153,,MATCH(DX$3,$CX$3:$DG$3,)))*$DG153</f>
        <v>22.779330798907779</v>
      </c>
      <c r="DY153" cm="1">
        <f t="array" ref="DY153">(BY153/INDEX($CX153:$DG153,,MATCH(DY$3,$CX$3:$DG$3,)))*$DG153</f>
        <v>23.367438799999455</v>
      </c>
      <c r="DZ153" cm="1">
        <f t="array" ref="DZ153">(BZ153/INDEX($CX153:$DG153,,MATCH(DZ$3,$CX$3:$DG$3,)))*$DG153</f>
        <v>27.574459371058353</v>
      </c>
      <c r="EA153" cm="1">
        <f t="array" ref="EA153">(CA153/INDEX($CX153:$DG153,,MATCH(EA$3,$CX$3:$DG$3,)))*$DG153</f>
        <v>28.57720686371804</v>
      </c>
      <c r="EB153" cm="1">
        <f t="array" ref="EB153">(CB153/INDEX($CX153:$DG153,,MATCH(EB$3,$CX$3:$DG$3,)))*$DG153</f>
        <v>28.435333559999997</v>
      </c>
      <c r="EC153" s="53" cm="1">
        <f t="array" ref="EC153">(CC153/INDEX($CX153:$DG153,,MATCH(EC$3,$CX$3:$DG$3,)))*$DG153</f>
        <v>0.784630042689343</v>
      </c>
      <c r="ED153" cm="1">
        <f t="array" ref="ED153">(CD153/INDEX($CX153:$DG153,,MATCH(ED$3,$CX$3:$DG$3,)))*$DG153</f>
        <v>0.90089292025390488</v>
      </c>
      <c r="EE153" cm="1">
        <f t="array" ref="EE153">(CE153/INDEX($CX153:$DG153,,MATCH(EE$3,$CX$3:$DG$3,)))*$DG153</f>
        <v>0.74230578096273125</v>
      </c>
      <c r="EF153" cm="1">
        <f t="array" ref="EF153">(CF153/INDEX($CX153:$DG153,,MATCH(EF$3,$CX$3:$DG$3,)))*$DG153</f>
        <v>0.76087406533470558</v>
      </c>
      <c r="EG153" cm="1">
        <f t="array" ref="EG153">(CG153/INDEX($CX153:$DG153,,MATCH(EG$3,$CX$3:$DG$3,)))*$DG153</f>
        <v>0.79192032359478526</v>
      </c>
      <c r="EH153" cm="1">
        <f t="array" ref="EH153">(CH153/INDEX($CX153:$DG153,,MATCH(EH$3,$CX$3:$DG$3,)))*$DG153</f>
        <v>0.78285983612091636</v>
      </c>
      <c r="EI153" cm="1">
        <f t="array" ref="EI153">(CI153/INDEX($CX153:$DG153,,MATCH(EI$3,$CX$3:$DG$3,)))*$DG153</f>
        <v>0.76679692036263392</v>
      </c>
      <c r="EJ153" cm="1">
        <f t="array" ref="EJ153">(CJ153/INDEX($CX153:$DG153,,MATCH(EJ$3,$CX$3:$DG$3,)))*$DG153</f>
        <v>0.79358873962666909</v>
      </c>
      <c r="EK153" cm="1">
        <f t="array" ref="EK153">(CK153/INDEX($CX153:$DG153,,MATCH(EK$3,$CX$3:$DG$3,)))*$DG153</f>
        <v>0.79643004582378907</v>
      </c>
      <c r="EL153" cm="1">
        <f t="array" ref="EL153">(CL153/INDEX($CX153:$DG153,,MATCH(EL$3,$CX$3:$DG$3,)))*$DG153</f>
        <v>0.79659720479213525</v>
      </c>
      <c r="EM153" cm="1">
        <f t="array" ref="EM153">(CM153/INDEX($CX153:$DG153,,MATCH(EM$3,$CX$3:$DG$3,)))*$DG153</f>
        <v>0.28344473791406649</v>
      </c>
      <c r="EN153" cm="1">
        <f t="array" ref="EN153">(CN153/INDEX($CX153:$DG153,,MATCH(EN$3,$CX$3:$DG$3,)))*$DG153</f>
        <v>0.3254442779106122</v>
      </c>
      <c r="EO153" cm="1">
        <f t="array" ref="EO153">(CO153/INDEX($CX153:$DG153,,MATCH(EO$3,$CX$3:$DG$3,)))*$DG153</f>
        <v>0.93560419909262371</v>
      </c>
      <c r="EP153" cm="1">
        <f t="array" ref="EP153">(CP153/INDEX($CX153:$DG153,,MATCH(EP$3,$CX$3:$DG$3,)))*$DG153</f>
        <v>0.95900771456280343</v>
      </c>
      <c r="EQ153" cm="1">
        <f t="array" ref="EQ153">(CQ153/INDEX($CX153:$DG153,,MATCH(EQ$3,$CX$3:$DG$3,)))*$DG153</f>
        <v>0.2860783252713392</v>
      </c>
      <c r="ER153" cm="1">
        <f t="array" ref="ER153">(CR153/INDEX($CX153:$DG153,,MATCH(ER$3,$CX$3:$DG$3,)))*$DG153</f>
        <v>0.28280525725497563</v>
      </c>
      <c r="ES153" cm="1">
        <f t="array" ref="ES153">(CS153/INDEX($CX153:$DG153,,MATCH(ES$3,$CX$3:$DG$3,)))*$DG153</f>
        <v>0.27700258758961754</v>
      </c>
      <c r="ET153" cm="1">
        <f t="array" ref="ET153">(CT153/INDEX($CX153:$DG153,,MATCH(ET$3,$CX$3:$DG$3,)))*$DG153</f>
        <v>1.0002413778650234</v>
      </c>
      <c r="EU153" cm="1">
        <f t="array" ref="EU153">(CU153/INDEX($CX153:$DG153,,MATCH(EU$3,$CX$3:$DG$3,)))*$DG153</f>
        <v>1.0038225678235408</v>
      </c>
      <c r="EV153" cm="1">
        <f t="array" ref="EV153">(CV153/INDEX($CX153:$DG153,,MATCH(EV$3,$CX$3:$DG$3,)))*$DG153</f>
        <v>1.0040332554359932</v>
      </c>
      <c r="EW153">
        <f t="shared" ref="EW153:EW194" si="211">SUM(EC153:EV153)</f>
        <v>14.274380180282209</v>
      </c>
      <c r="EY153" s="96">
        <f t="shared" ref="EY153:EY161" si="212">IFERROR(AC153/S153,0)</f>
        <v>3.6911647520027596E-2</v>
      </c>
      <c r="EZ153" s="96">
        <f t="shared" ref="EZ153:EZ161" si="213">IFERROR(AD153/T153,0)</f>
        <v>3.6524502523123115E-2</v>
      </c>
      <c r="FA153" s="96">
        <f t="shared" ref="FA153:FA161" si="214">IFERROR(AE153/U153,0)</f>
        <v>2.9639444199364737E-2</v>
      </c>
      <c r="FB153" s="96">
        <f t="shared" ref="FB153:FB161" si="215">IFERROR(AF153/V153,0)</f>
        <v>2.8765366600899657E-2</v>
      </c>
      <c r="FC153" s="96">
        <f t="shared" ref="FC153:FC161" si="216">IFERROR(AG153/W153,0)</f>
        <v>3.5147884097061266E-2</v>
      </c>
      <c r="FD153" s="96">
        <f t="shared" ref="FD153:FD161" si="217">IFERROR(AH153/X153,0)</f>
        <v>3.4367113021531469E-2</v>
      </c>
      <c r="FE153" s="96">
        <f t="shared" ref="FE153:FE161" si="218">IFERROR(AI153/Y153,0)</f>
        <v>3.2814761041019685E-2</v>
      </c>
      <c r="FF153" s="96">
        <f t="shared" ref="FF153:FF161" si="219">IFERROR(AJ153/Z153,0)</f>
        <v>2.8779847646246342E-2</v>
      </c>
      <c r="FG153" s="96">
        <f t="shared" ref="FG153:FG161" si="220">IFERROR(AK153/AA153,0)</f>
        <v>2.7869415286871372E-2</v>
      </c>
      <c r="FH153" s="96">
        <f t="shared" ref="FH153:FH161" si="221">IFERROR(AL153/AB153,0)</f>
        <v>2.8014343602169273E-2</v>
      </c>
      <c r="FJ153" s="96">
        <f t="shared" si="188"/>
        <v>25.06828528494832</v>
      </c>
      <c r="FK153" s="96" t="str">
        <f>IF(AND('Country-wise data'!FJ153&gt;'non-R&amp;D ex_typologies'!$C$17,'Country-wise data'!FJ153&lt;'non-R&amp;D ex_typologies'!$D$17),"Small",IF(AND('Country-wise data'!FJ153&gt;'non-R&amp;D ex_typologies'!$E$17,'Country-wise data'!$FJ$4&lt;'non-R&amp;D ex_typologies'!$F$17),"Medium","Large"))</f>
        <v>Small</v>
      </c>
      <c r="FL153" t="str">
        <f>IF($FK153='non-R&amp;D ex_typologies'!$C$16,IF(AND('Country-wise data'!EY153&gt;'non-R&amp;D ex_typologies'!$C$21,'Country-wise data'!EY153&lt;'non-R&amp;D ex_typologies'!$D$21),'non-R&amp;D ex_typologies'!$B$21,IF(AND('Country-wise data'!EY153&gt;'non-R&amp;D ex_typologies'!$C$19,'Country-wise data'!EY153&lt;'non-R&amp;D ex_typologies'!$D$19),'non-R&amp;D ex_typologies'!$B$19,'non-R&amp;D ex_typologies'!$B$20)),IF($FK153='non-R&amp;D ex_typologies'!$E$16,IF(AND('Country-wise data'!EY153&gt;'non-R&amp;D ex_typologies'!$E$21,'Country-wise data'!EY153&lt;'non-R&amp;D ex_typologies'!$F$21),'non-R&amp;D ex_typologies'!$B$21,IF(AND('Country-wise data'!EY153&gt;'non-R&amp;D ex_typologies'!$E$19,'Country-wise data'!EY153&lt;'non-R&amp;D ex_typologies'!$F$19),'non-R&amp;D ex_typologies'!$B$19,'non-R&amp;D ex_typologies'!$B$20)),IF(AND('Country-wise data'!EY153&gt;'non-R&amp;D ex_typologies'!$G$21,'Country-wise data'!EY153&lt;'non-R&amp;D ex_typologies'!$H$21),'non-R&amp;D ex_typologies'!$B$21,IF(AND('Country-wise data'!EY153&gt;'non-R&amp;D ex_typologies'!$G$19,'Country-wise data'!EY153&lt;'non-R&amp;D ex_typologies'!$H$19),'non-R&amp;D ex_typologies'!$B$19,'non-R&amp;D ex_typologies'!$B$20))))</f>
        <v xml:space="preserve">Research heavy </v>
      </c>
      <c r="FM153" t="str">
        <f>IF($FK153='non-R&amp;D ex_typologies'!$C$16,IF(AND('Country-wise data'!EZ153&gt;'non-R&amp;D ex_typologies'!$C$21,'Country-wise data'!EZ153&lt;'non-R&amp;D ex_typologies'!$D$21),'non-R&amp;D ex_typologies'!$B$21,IF(AND('Country-wise data'!EZ153&gt;'non-R&amp;D ex_typologies'!$C$19,'Country-wise data'!EZ153&lt;'non-R&amp;D ex_typologies'!$D$19),'non-R&amp;D ex_typologies'!$B$19,'non-R&amp;D ex_typologies'!$B$20)),IF($FK153='non-R&amp;D ex_typologies'!$E$16,IF(AND('Country-wise data'!EZ153&gt;'non-R&amp;D ex_typologies'!$E$21,'Country-wise data'!EZ153&lt;'non-R&amp;D ex_typologies'!$F$21),'non-R&amp;D ex_typologies'!$B$21,IF(AND('Country-wise data'!EZ153&gt;'non-R&amp;D ex_typologies'!$E$19,'Country-wise data'!EZ153&lt;'non-R&amp;D ex_typologies'!$F$19),'non-R&amp;D ex_typologies'!$B$19,'non-R&amp;D ex_typologies'!$B$20)),IF(AND('Country-wise data'!EZ153&gt;'non-R&amp;D ex_typologies'!$G$21,'Country-wise data'!EZ153&lt;'non-R&amp;D ex_typologies'!$H$21),'non-R&amp;D ex_typologies'!$B$21,IF(AND('Country-wise data'!EZ153&gt;'non-R&amp;D ex_typologies'!$G$19,'Country-wise data'!EZ153&lt;'non-R&amp;D ex_typologies'!$H$19),'non-R&amp;D ex_typologies'!$B$19,'non-R&amp;D ex_typologies'!$B$20))))</f>
        <v xml:space="preserve">Research heavy </v>
      </c>
      <c r="FN153" t="str">
        <f>IF($FK153='non-R&amp;D ex_typologies'!$C$16,IF(AND('Country-wise data'!FA153&gt;'non-R&amp;D ex_typologies'!$C$21,'Country-wise data'!FA153&lt;'non-R&amp;D ex_typologies'!$D$21),'non-R&amp;D ex_typologies'!$B$21,IF(AND('Country-wise data'!FA153&gt;'non-R&amp;D ex_typologies'!$C$19,'Country-wise data'!FA153&lt;'non-R&amp;D ex_typologies'!$D$19),'non-R&amp;D ex_typologies'!$B$19,'non-R&amp;D ex_typologies'!$B$20)),IF($FK153='non-R&amp;D ex_typologies'!$E$16,IF(AND('Country-wise data'!FA153&gt;'non-R&amp;D ex_typologies'!$E$21,'Country-wise data'!FA153&lt;'non-R&amp;D ex_typologies'!$F$21),'non-R&amp;D ex_typologies'!$B$21,IF(AND('Country-wise data'!FA153&gt;'non-R&amp;D ex_typologies'!$E$19,'Country-wise data'!FA153&lt;'non-R&amp;D ex_typologies'!$F$19),'non-R&amp;D ex_typologies'!$B$19,'non-R&amp;D ex_typologies'!$B$20)),IF(AND('Country-wise data'!FA153&gt;'non-R&amp;D ex_typologies'!$G$21,'Country-wise data'!FA153&lt;'non-R&amp;D ex_typologies'!$H$21),'non-R&amp;D ex_typologies'!$B$21,IF(AND('Country-wise data'!FA153&gt;'non-R&amp;D ex_typologies'!$G$19,'Country-wise data'!FA153&lt;'non-R&amp;D ex_typologies'!$H$19),'non-R&amp;D ex_typologies'!$B$19,'non-R&amp;D ex_typologies'!$B$20))))</f>
        <v>Balanced</v>
      </c>
      <c r="FO153" t="str">
        <f>IF($FK153='non-R&amp;D ex_typologies'!$C$16,IF(AND('Country-wise data'!FB153&gt;'non-R&amp;D ex_typologies'!$C$21,'Country-wise data'!FB153&lt;'non-R&amp;D ex_typologies'!$D$21),'non-R&amp;D ex_typologies'!$B$21,IF(AND('Country-wise data'!FB153&gt;'non-R&amp;D ex_typologies'!$C$19,'Country-wise data'!FB153&lt;'non-R&amp;D ex_typologies'!$D$19),'non-R&amp;D ex_typologies'!$B$19,'non-R&amp;D ex_typologies'!$B$20)),IF($FK153='non-R&amp;D ex_typologies'!$E$16,IF(AND('Country-wise data'!FB153&gt;'non-R&amp;D ex_typologies'!$E$21,'Country-wise data'!FB153&lt;'non-R&amp;D ex_typologies'!$F$21),'non-R&amp;D ex_typologies'!$B$21,IF(AND('Country-wise data'!FB153&gt;'non-R&amp;D ex_typologies'!$E$19,'Country-wise data'!FB153&lt;'non-R&amp;D ex_typologies'!$F$19),'non-R&amp;D ex_typologies'!$B$19,'non-R&amp;D ex_typologies'!$B$20)),IF(AND('Country-wise data'!FB153&gt;'non-R&amp;D ex_typologies'!$G$21,'Country-wise data'!FB153&lt;'non-R&amp;D ex_typologies'!$H$21),'non-R&amp;D ex_typologies'!$B$21,IF(AND('Country-wise data'!FB153&gt;'non-R&amp;D ex_typologies'!$G$19,'Country-wise data'!FB153&lt;'non-R&amp;D ex_typologies'!$H$19),'non-R&amp;D ex_typologies'!$B$19,'non-R&amp;D ex_typologies'!$B$20))))</f>
        <v>Balanced</v>
      </c>
      <c r="FP153" t="str">
        <f>IF($FK153='non-R&amp;D ex_typologies'!$C$16,IF(AND('Country-wise data'!FC153&gt;'non-R&amp;D ex_typologies'!$C$21,'Country-wise data'!FC153&lt;'non-R&amp;D ex_typologies'!$D$21),'non-R&amp;D ex_typologies'!$B$21,IF(AND('Country-wise data'!FC153&gt;'non-R&amp;D ex_typologies'!$C$19,'Country-wise data'!FC153&lt;'non-R&amp;D ex_typologies'!$D$19),'non-R&amp;D ex_typologies'!$B$19,'non-R&amp;D ex_typologies'!$B$20)),IF($FK153='non-R&amp;D ex_typologies'!$E$16,IF(AND('Country-wise data'!FC153&gt;'non-R&amp;D ex_typologies'!$E$21,'Country-wise data'!FC153&lt;'non-R&amp;D ex_typologies'!$F$21),'non-R&amp;D ex_typologies'!$B$21,IF(AND('Country-wise data'!FC153&gt;'non-R&amp;D ex_typologies'!$E$19,'Country-wise data'!FC153&lt;'non-R&amp;D ex_typologies'!$F$19),'non-R&amp;D ex_typologies'!$B$19,'non-R&amp;D ex_typologies'!$B$20)),IF(AND('Country-wise data'!FC153&gt;'non-R&amp;D ex_typologies'!$G$21,'Country-wise data'!FC153&lt;'non-R&amp;D ex_typologies'!$H$21),'non-R&amp;D ex_typologies'!$B$21,IF(AND('Country-wise data'!FC153&gt;'non-R&amp;D ex_typologies'!$G$19,'Country-wise data'!FC153&lt;'non-R&amp;D ex_typologies'!$H$19),'non-R&amp;D ex_typologies'!$B$19,'non-R&amp;D ex_typologies'!$B$20))))</f>
        <v xml:space="preserve">Research heavy </v>
      </c>
      <c r="FQ153" t="str">
        <f>IF($FK153='non-R&amp;D ex_typologies'!$C$16,IF(AND('Country-wise data'!FD153&gt;'non-R&amp;D ex_typologies'!$C$21,'Country-wise data'!FD153&lt;'non-R&amp;D ex_typologies'!$D$21),'non-R&amp;D ex_typologies'!$B$21,IF(AND('Country-wise data'!FD153&gt;'non-R&amp;D ex_typologies'!$C$19,'Country-wise data'!FD153&lt;'non-R&amp;D ex_typologies'!$D$19),'non-R&amp;D ex_typologies'!$B$19,'non-R&amp;D ex_typologies'!$B$20)),IF($FK153='non-R&amp;D ex_typologies'!$E$16,IF(AND('Country-wise data'!FD153&gt;'non-R&amp;D ex_typologies'!$E$21,'Country-wise data'!FD153&lt;'non-R&amp;D ex_typologies'!$F$21),'non-R&amp;D ex_typologies'!$B$21,IF(AND('Country-wise data'!FD153&gt;'non-R&amp;D ex_typologies'!$E$19,'Country-wise data'!FD153&lt;'non-R&amp;D ex_typologies'!$F$19),'non-R&amp;D ex_typologies'!$B$19,'non-R&amp;D ex_typologies'!$B$20)),IF(AND('Country-wise data'!FD153&gt;'non-R&amp;D ex_typologies'!$G$21,'Country-wise data'!FD153&lt;'non-R&amp;D ex_typologies'!$H$21),'non-R&amp;D ex_typologies'!$B$21,IF(AND('Country-wise data'!FD153&gt;'non-R&amp;D ex_typologies'!$G$19,'Country-wise data'!FD153&lt;'non-R&amp;D ex_typologies'!$H$19),'non-R&amp;D ex_typologies'!$B$19,'non-R&amp;D ex_typologies'!$B$20))))</f>
        <v xml:space="preserve">Research heavy </v>
      </c>
      <c r="FR153" t="str">
        <f>IF($FK153='non-R&amp;D ex_typologies'!$C$16,IF(AND('Country-wise data'!FE153&gt;'non-R&amp;D ex_typologies'!$C$21,'Country-wise data'!FE153&lt;'non-R&amp;D ex_typologies'!$D$21),'non-R&amp;D ex_typologies'!$B$21,IF(AND('Country-wise data'!FE153&gt;'non-R&amp;D ex_typologies'!$C$19,'Country-wise data'!FE153&lt;'non-R&amp;D ex_typologies'!$D$19),'non-R&amp;D ex_typologies'!$B$19,'non-R&amp;D ex_typologies'!$B$20)),IF($FK153='non-R&amp;D ex_typologies'!$E$16,IF(AND('Country-wise data'!FE153&gt;'non-R&amp;D ex_typologies'!$E$21,'Country-wise data'!FE153&lt;'non-R&amp;D ex_typologies'!$F$21),'non-R&amp;D ex_typologies'!$B$21,IF(AND('Country-wise data'!FE153&gt;'non-R&amp;D ex_typologies'!$E$19,'Country-wise data'!FE153&lt;'non-R&amp;D ex_typologies'!$F$19),'non-R&amp;D ex_typologies'!$B$19,'non-R&amp;D ex_typologies'!$B$20)),IF(AND('Country-wise data'!FE153&gt;'non-R&amp;D ex_typologies'!$G$21,'Country-wise data'!FE153&lt;'non-R&amp;D ex_typologies'!$H$21),'non-R&amp;D ex_typologies'!$B$21,IF(AND('Country-wise data'!FE153&gt;'non-R&amp;D ex_typologies'!$G$19,'Country-wise data'!FE153&lt;'non-R&amp;D ex_typologies'!$H$19),'non-R&amp;D ex_typologies'!$B$19,'non-R&amp;D ex_typologies'!$B$20))))</f>
        <v xml:space="preserve">Research heavy </v>
      </c>
      <c r="FS153" t="str">
        <f>IF($FK153='non-R&amp;D ex_typologies'!$C$16,IF(AND('Country-wise data'!FF153&gt;'non-R&amp;D ex_typologies'!$C$21,'Country-wise data'!FF153&lt;'non-R&amp;D ex_typologies'!$D$21),'non-R&amp;D ex_typologies'!$B$21,IF(AND('Country-wise data'!FF153&gt;'non-R&amp;D ex_typologies'!$C$19,'Country-wise data'!FF153&lt;'non-R&amp;D ex_typologies'!$D$19),'non-R&amp;D ex_typologies'!$B$19,'non-R&amp;D ex_typologies'!$B$20)),IF($FK153='non-R&amp;D ex_typologies'!$E$16,IF(AND('Country-wise data'!FF153&gt;'non-R&amp;D ex_typologies'!$E$21,'Country-wise data'!FF153&lt;'non-R&amp;D ex_typologies'!$F$21),'non-R&amp;D ex_typologies'!$B$21,IF(AND('Country-wise data'!FF153&gt;'non-R&amp;D ex_typologies'!$E$19,'Country-wise data'!FF153&lt;'non-R&amp;D ex_typologies'!$F$19),'non-R&amp;D ex_typologies'!$B$19,'non-R&amp;D ex_typologies'!$B$20)),IF(AND('Country-wise data'!FF153&gt;'non-R&amp;D ex_typologies'!$G$21,'Country-wise data'!FF153&lt;'non-R&amp;D ex_typologies'!$H$21),'non-R&amp;D ex_typologies'!$B$21,IF(AND('Country-wise data'!FF153&gt;'non-R&amp;D ex_typologies'!$G$19,'Country-wise data'!FF153&lt;'non-R&amp;D ex_typologies'!$H$19),'non-R&amp;D ex_typologies'!$B$19,'non-R&amp;D ex_typologies'!$B$20))))</f>
        <v>Balanced</v>
      </c>
      <c r="FT153" t="str">
        <f>IF($FK153='non-R&amp;D ex_typologies'!$C$16,IF(AND('Country-wise data'!FG153&gt;'non-R&amp;D ex_typologies'!$C$21,'Country-wise data'!FG153&lt;'non-R&amp;D ex_typologies'!$D$21),'non-R&amp;D ex_typologies'!$B$21,IF(AND('Country-wise data'!FG153&gt;'non-R&amp;D ex_typologies'!$C$19,'Country-wise data'!FG153&lt;'non-R&amp;D ex_typologies'!$D$19),'non-R&amp;D ex_typologies'!$B$19,'non-R&amp;D ex_typologies'!$B$20)),IF($FK153='non-R&amp;D ex_typologies'!$E$16,IF(AND('Country-wise data'!FG153&gt;'non-R&amp;D ex_typologies'!$E$21,'Country-wise data'!FG153&lt;'non-R&amp;D ex_typologies'!$F$21),'non-R&amp;D ex_typologies'!$B$21,IF(AND('Country-wise data'!FG153&gt;'non-R&amp;D ex_typologies'!$E$19,'Country-wise data'!FG153&lt;'non-R&amp;D ex_typologies'!$F$19),'non-R&amp;D ex_typologies'!$B$19,'non-R&amp;D ex_typologies'!$B$20)),IF(AND('Country-wise data'!FG153&gt;'non-R&amp;D ex_typologies'!$G$21,'Country-wise data'!FG153&lt;'non-R&amp;D ex_typologies'!$H$21),'non-R&amp;D ex_typologies'!$B$21,IF(AND('Country-wise data'!FG153&gt;'non-R&amp;D ex_typologies'!$G$19,'Country-wise data'!FG153&lt;'non-R&amp;D ex_typologies'!$H$19),'non-R&amp;D ex_typologies'!$B$19,'non-R&amp;D ex_typologies'!$B$20))))</f>
        <v>Balanced</v>
      </c>
      <c r="FU153" t="str">
        <f>IF($FK153='non-R&amp;D ex_typologies'!$C$16,IF(AND('Country-wise data'!FH153&gt;'non-R&amp;D ex_typologies'!$C$21,'Country-wise data'!FH153&lt;'non-R&amp;D ex_typologies'!$D$21),'non-R&amp;D ex_typologies'!$B$21,IF(AND('Country-wise data'!FH153&gt;'non-R&amp;D ex_typologies'!$C$19,'Country-wise data'!FH153&lt;'non-R&amp;D ex_typologies'!$D$19),'non-R&amp;D ex_typologies'!$B$19,'non-R&amp;D ex_typologies'!$B$20)),IF($FK153='non-R&amp;D ex_typologies'!$E$16,IF(AND('Country-wise data'!FH153&gt;'non-R&amp;D ex_typologies'!$E$21,'Country-wise data'!FH153&lt;'non-R&amp;D ex_typologies'!$F$21),'non-R&amp;D ex_typologies'!$B$21,IF(AND('Country-wise data'!FH153&gt;'non-R&amp;D ex_typologies'!$E$19,'Country-wise data'!FH153&lt;'non-R&amp;D ex_typologies'!$F$19),'non-R&amp;D ex_typologies'!$B$19,'non-R&amp;D ex_typologies'!$B$20)),IF(AND('Country-wise data'!FH153&gt;'non-R&amp;D ex_typologies'!$G$21,'Country-wise data'!FH153&lt;'non-R&amp;D ex_typologies'!$H$21),'non-R&amp;D ex_typologies'!$B$21,IF(AND('Country-wise data'!FH153&gt;'non-R&amp;D ex_typologies'!$G$19,'Country-wise data'!FH153&lt;'non-R&amp;D ex_typologies'!$H$19),'non-R&amp;D ex_typologies'!$B$19,'non-R&amp;D ex_typologies'!$B$20))))</f>
        <v>Balanced</v>
      </c>
    </row>
    <row r="154" spans="2:177" x14ac:dyDescent="0.35">
      <c r="B154" s="83" t="s">
        <v>685</v>
      </c>
      <c r="E154" s="44" t="s">
        <v>375</v>
      </c>
      <c r="G154" s="55">
        <f>Assumptions!$C$13</f>
        <v>1.1000000000000001</v>
      </c>
      <c r="H154">
        <f>SUMIFS(FAOstat!M:M,FAOstat!$B:$B,'Country-wise data'!$B154)*G154</f>
        <v>0</v>
      </c>
      <c r="I154">
        <f>IF(SUMIFS(FAOstat!N:N,FAOstat!$B:$B,'Country-wise data'!$B154)=0,H154*(1+Assumptions!$C$9),SUMIFS(FAOstat!N:N,FAOstat!$B:$B,'Country-wise data'!$B154)*$G154)</f>
        <v>0</v>
      </c>
      <c r="J154">
        <f>IF(SUMIFS(FAOstat!O:O,FAOstat!$B:$B,'Country-wise data'!$B154)=0,I154*(1+Assumptions!$C$9),SUMIFS(FAOstat!O:O,FAOstat!$B:$B,'Country-wise data'!$B154)*$G154)</f>
        <v>0</v>
      </c>
      <c r="K154">
        <f>IF(SUMIFS(FAOstat!P:P,FAOstat!$B:$B,'Country-wise data'!$B154)=0,J154*(1+Assumptions!$C$9),SUMIFS(FAOstat!P:P,FAOstat!$B:$B,'Country-wise data'!$B154)*$G154)</f>
        <v>0</v>
      </c>
      <c r="L154">
        <f>IF(SUMIFS(FAOstat!Q:Q,FAOstat!$B:$B,'Country-wise data'!$B154)=0,K154*(1+Assumptions!$C$9),SUMIFS(FAOstat!Q:Q,FAOstat!$B:$B,'Country-wise data'!$B154)*$G154)</f>
        <v>0</v>
      </c>
      <c r="M154">
        <f>IF(SUMIFS(FAOstat!R:R,FAOstat!$B:$B,'Country-wise data'!$B154)=0,L154*(1+Assumptions!$C$9),SUMIFS(FAOstat!R:R,FAOstat!$B:$B,'Country-wise data'!$B154)*$G154)</f>
        <v>0</v>
      </c>
      <c r="N154">
        <f>IF(SUMIFS(FAOstat!S:S,FAOstat!$B:$B,'Country-wise data'!$B154)=0,M154*(1+Assumptions!$C$9),SUMIFS(FAOstat!S:S,FAOstat!$B:$B,'Country-wise data'!$B154)*$G154)</f>
        <v>0</v>
      </c>
      <c r="O154">
        <f>IF(SUMIFS(FAOstat!T:T,FAOstat!$B:$B,'Country-wise data'!$B154)=0,N154*(1+Assumptions!$C$9),SUMIFS(FAOstat!T:T,FAOstat!$B:$B,'Country-wise data'!$B154)*$G154)</f>
        <v>0</v>
      </c>
      <c r="P154">
        <f>IF(SUMIFS(FAOstat!U:U,FAOstat!$B:$B,'Country-wise data'!$B154)=0,O154*(1+Assumptions!$C$9),SUMIFS(FAOstat!U:U,FAOstat!$B:$B,'Country-wise data'!$B154)*$G154)</f>
        <v>0</v>
      </c>
      <c r="Q154">
        <f>IF(SUMIFS(FAOstat!V:V,FAOstat!$B:$B,'Country-wise data'!$B154)=0,P154*(1+Assumptions!$C$9),SUMIFS(FAOstat!V:V,FAOstat!$B:$B,'Country-wise data'!$B154)*$G154)</f>
        <v>0</v>
      </c>
      <c r="R154" s="36">
        <f t="shared" si="207"/>
        <v>0</v>
      </c>
      <c r="S154" s="44">
        <f>INDEX('area data'!$G$4:$P$80,MATCH('Country-wise data'!$B154,'area data'!$B$4:$B$80,),MATCH('Country-wise data'!S$3,'area data'!$G$3:$P$3,))</f>
        <v>0</v>
      </c>
      <c r="T154" s="44">
        <f>INDEX('area data'!$G$4:$P$80,MATCH('Country-wise data'!$B154,'area data'!$B$4:$B$80,),MATCH('Country-wise data'!T$3,'area data'!$G$3:$P$3,))</f>
        <v>0</v>
      </c>
      <c r="U154" s="44">
        <f>INDEX('area data'!$G$4:$P$80,MATCH('Country-wise data'!$B154,'area data'!$B$4:$B$80,),MATCH('Country-wise data'!U$3,'area data'!$G$3:$P$3,))</f>
        <v>0</v>
      </c>
      <c r="V154" s="44">
        <f>INDEX('area data'!$G$4:$P$80,MATCH('Country-wise data'!$B154,'area data'!$B$4:$B$80,),MATCH('Country-wise data'!V$3,'area data'!$G$3:$P$3,))</f>
        <v>0</v>
      </c>
      <c r="W154" s="44">
        <f>INDEX('area data'!$G$4:$P$80,MATCH('Country-wise data'!$B154,'area data'!$B$4:$B$80,),MATCH('Country-wise data'!W$3,'area data'!$G$3:$P$3,))</f>
        <v>0</v>
      </c>
      <c r="X154" s="44">
        <f>INDEX('area data'!$G$4:$P$80,MATCH('Country-wise data'!$B154,'area data'!$B$4:$B$80,),MATCH('Country-wise data'!X$3,'area data'!$G$3:$P$3,))</f>
        <v>0</v>
      </c>
      <c r="Y154" s="44">
        <f>INDEX('area data'!$G$4:$P$80,MATCH('Country-wise data'!$B154,'area data'!$B$4:$B$80,),MATCH('Country-wise data'!Y$3,'area data'!$G$3:$P$3,))</f>
        <v>0</v>
      </c>
      <c r="Z154" s="44">
        <f>INDEX('area data'!$G$4:$P$80,MATCH('Country-wise data'!$B154,'area data'!$B$4:$B$80,),MATCH('Country-wise data'!Z$3,'area data'!$G$3:$P$3,))</f>
        <v>0</v>
      </c>
      <c r="AA154" s="44">
        <f>INDEX('area data'!$G$4:$P$80,MATCH('Country-wise data'!$B154,'area data'!$B$4:$B$80,),MATCH('Country-wise data'!AA$3,'area data'!$G$3:$P$3,))</f>
        <v>0</v>
      </c>
      <c r="AB154" s="44">
        <f>INDEX('area data'!$G$4:$P$80,MATCH('Country-wise data'!$B154,'area data'!$B$4:$B$80,),MATCH('Country-wise data'!AB$3,'area data'!$G$3:$P$3,))</f>
        <v>0</v>
      </c>
      <c r="AC154" s="53">
        <f>IFERROR(INDEX('ASTI data (new)'!$AF$6:$AL$130,MATCH('Country-wise data'!$B154,'ASTI data (new)'!$C$6:$C$130,),MATCH('Country-wise data'!AC$3,'ASTI data (new)'!$AF$5:$AL$5,)),(INDEX(Assumptions!$G$154:$P$345,MATCH('Country-wise data'!$B154,Assumptions!$B$154:$B$344,),MATCH('Country-wise data'!AC$3,Assumptions!$G$153:$P$153,))*S154))</f>
        <v>0</v>
      </c>
      <c r="AD154" s="53">
        <f>IFERROR(INDEX('ASTI data (new)'!$AF$6:$AL$130,MATCH('Country-wise data'!$B154,'ASTI data (new)'!$C$6:$C$130,),MATCH('Country-wise data'!AD$3,'ASTI data (new)'!$AF$5:$AL$5,)),(INDEX(Assumptions!$G$154:$P$345,MATCH('Country-wise data'!$B154,Assumptions!$B$154:$B$344,),MATCH('Country-wise data'!AD$3,Assumptions!$G$153:$P$153,))*T154))</f>
        <v>0</v>
      </c>
      <c r="AE154" s="53">
        <f>IFERROR(INDEX('ASTI data (new)'!$AF$6:$AL$130,MATCH('Country-wise data'!$B154,'ASTI data (new)'!$C$6:$C$130,),MATCH('Country-wise data'!AE$3,'ASTI data (new)'!$AF$5:$AL$5,)),(INDEX(Assumptions!$G$154:$P$345,MATCH('Country-wise data'!$B154,Assumptions!$B$154:$B$344,),MATCH('Country-wise data'!AE$3,Assumptions!$G$153:$P$153,))*U154))</f>
        <v>0</v>
      </c>
      <c r="AF154" s="53">
        <f>IFERROR(INDEX('ASTI data (new)'!$AF$6:$AL$130,MATCH('Country-wise data'!$B154,'ASTI data (new)'!$C$6:$C$130,),MATCH('Country-wise data'!AF$3,'ASTI data (new)'!$AF$5:$AL$5,)),(INDEX(Assumptions!$G$154:$P$345,MATCH('Country-wise data'!$B154,Assumptions!$B$154:$B$344,),MATCH('Country-wise data'!AF$3,Assumptions!$G$153:$P$153,))*V154))</f>
        <v>0</v>
      </c>
      <c r="AG154" s="53">
        <f>IFERROR(INDEX('ASTI data (new)'!$AF$6:$AL$130,MATCH('Country-wise data'!$B154,'ASTI data (new)'!$C$6:$C$130,),MATCH('Country-wise data'!AG$3,'ASTI data (new)'!$AF$5:$AL$5,)),(INDEX(Assumptions!$G$154:$P$345,MATCH('Country-wise data'!$B154,Assumptions!$B$154:$B$344,),MATCH('Country-wise data'!AG$3,Assumptions!$G$153:$P$153,))*W154))</f>
        <v>0</v>
      </c>
      <c r="AH154" s="53">
        <f>IFERROR(INDEX('ASTI data (new)'!$AF$6:$AL$130,MATCH('Country-wise data'!$B154,'ASTI data (new)'!$C$6:$C$130,),MATCH('Country-wise data'!AH$3,'ASTI data (new)'!$AF$5:$AL$5,)),(INDEX(Assumptions!$G$154:$P$345,MATCH('Country-wise data'!$B154,Assumptions!$B$154:$B$344,),MATCH('Country-wise data'!AH$3,Assumptions!$G$153:$P$153,))*X154))</f>
        <v>0</v>
      </c>
      <c r="AI154" s="53">
        <f>IFERROR(INDEX('ASTI data (new)'!$AF$6:$AL$130,MATCH('Country-wise data'!$B154,'ASTI data (new)'!$C$6:$C$130,),MATCH('Country-wise data'!AI$3,'ASTI data (new)'!$AF$5:$AL$5,)),(INDEX(Assumptions!$G$154:$P$345,MATCH('Country-wise data'!$B154,Assumptions!$B$154:$B$344,),MATCH('Country-wise data'!AI$3,Assumptions!$G$153:$P$153,))*Y154))</f>
        <v>0</v>
      </c>
      <c r="AJ154" s="53">
        <f t="shared" ref="AJ154:AL154" si="222">IFERROR((1+($AI154/$AF154)^(1/3)-1)*AI154,0)</f>
        <v>0</v>
      </c>
      <c r="AK154" s="53">
        <f t="shared" si="222"/>
        <v>0</v>
      </c>
      <c r="AL154" s="53">
        <f t="shared" si="222"/>
        <v>0</v>
      </c>
      <c r="AM154" s="55" cm="1">
        <f t="array" ref="AM154">INDEX('non-R&amp;D ex_typologies'!$J$8:$J$10,MATCH('Country-wise data'!FL154,'non-R&amp;D ex_typologies'!$F$8:$F$10,),)*'Country-wise data'!AC154</f>
        <v>0</v>
      </c>
      <c r="AN154" s="55" cm="1">
        <f t="array" ref="AN154">INDEX('non-R&amp;D ex_typologies'!$J$8:$J$10,MATCH('Country-wise data'!FM154,'non-R&amp;D ex_typologies'!$F$8:$F$10,),)*'Country-wise data'!AD154</f>
        <v>0</v>
      </c>
      <c r="AO154" s="55" cm="1">
        <f t="array" ref="AO154">INDEX('non-R&amp;D ex_typologies'!$J$8:$J$10,MATCH('Country-wise data'!FN154,'non-R&amp;D ex_typologies'!$F$8:$F$10,),)*'Country-wise data'!AE154</f>
        <v>0</v>
      </c>
      <c r="AP154" s="55" cm="1">
        <f t="array" ref="AP154">INDEX('non-R&amp;D ex_typologies'!$J$8:$J$10,MATCH('Country-wise data'!FO154,'non-R&amp;D ex_typologies'!$F$8:$F$10,),)*'Country-wise data'!AF154</f>
        <v>0</v>
      </c>
      <c r="AQ154" s="55" cm="1">
        <f t="array" ref="AQ154">INDEX('non-R&amp;D ex_typologies'!$J$8:$J$10,MATCH('Country-wise data'!FP154,'non-R&amp;D ex_typologies'!$F$8:$F$10,),)*'Country-wise data'!AG154</f>
        <v>0</v>
      </c>
      <c r="AR154" s="55" cm="1">
        <f t="array" ref="AR154">INDEX('non-R&amp;D ex_typologies'!$J$8:$J$10,MATCH('Country-wise data'!FQ154,'non-R&amp;D ex_typologies'!$F$8:$F$10,),)*'Country-wise data'!AH154</f>
        <v>0</v>
      </c>
      <c r="AS154" s="55" cm="1">
        <f t="array" ref="AS154">INDEX('non-R&amp;D ex_typologies'!$J$8:$J$10,MATCH('Country-wise data'!FR154,'non-R&amp;D ex_typologies'!$F$8:$F$10,),)*'Country-wise data'!AI154</f>
        <v>0</v>
      </c>
      <c r="AT154" s="55" cm="1">
        <f t="array" ref="AT154">INDEX('non-R&amp;D ex_typologies'!$J$8:$J$10,MATCH('Country-wise data'!FS154,'non-R&amp;D ex_typologies'!$F$8:$F$10,),)*'Country-wise data'!AJ154</f>
        <v>0</v>
      </c>
      <c r="AU154" s="55" cm="1">
        <f t="array" ref="AU154">INDEX('non-R&amp;D ex_typologies'!$J$8:$J$10,MATCH('Country-wise data'!FT154,'non-R&amp;D ex_typologies'!$F$8:$F$10,),)*'Country-wise data'!AK154</f>
        <v>0</v>
      </c>
      <c r="AV154" s="55" cm="1">
        <f t="array" ref="AV154">INDEX('non-R&amp;D ex_typologies'!$J$8:$J$10,MATCH('Country-wise data'!FU154,'non-R&amp;D ex_typologies'!$F$8:$F$10,),)*'Country-wise data'!AL154</f>
        <v>0</v>
      </c>
      <c r="AW154">
        <f t="shared" si="209"/>
        <v>0</v>
      </c>
      <c r="AX154" s="53">
        <f>INDEX('GDP deflators'!$AB$3:$AK$198,MATCH('Country-wise data'!$B154,'GDP deflators'!$B$3:$B$198,),MATCH('Country-wise data'!AX$3,'GDP deflators'!$D$2:$M$2,))</f>
        <v>66.358640285888143</v>
      </c>
      <c r="AY154" s="53">
        <f>INDEX('GDP deflators'!$AB$3:$AK$198,MATCH('Country-wise data'!$B154,'GDP deflators'!$B$3:$B$198,),MATCH('Country-wise data'!AY$3,'GDP deflators'!$D$2:$M$2,))</f>
        <v>69.259254935203842</v>
      </c>
      <c r="AZ154" s="53">
        <f>INDEX('GDP deflators'!$AB$3:$AK$198,MATCH('Country-wise data'!$B154,'GDP deflators'!$B$3:$B$198,),MATCH('Country-wise data'!AZ$3,'GDP deflators'!$D$2:$M$2,))</f>
        <v>71.919419994073678</v>
      </c>
      <c r="BA154" s="53">
        <f>INDEX('GDP deflators'!$AB$3:$AK$198,MATCH('Country-wise data'!$B154,'GDP deflators'!$B$3:$B$198,),MATCH('Country-wise data'!BA$3,'GDP deflators'!$D$2:$M$2,))</f>
        <v>74.047742133365063</v>
      </c>
      <c r="BB154" s="53">
        <f>INDEX('GDP deflators'!$AB$3:$AK$198,MATCH('Country-wise data'!$B154,'GDP deflators'!$B$3:$B$198,),MATCH('Country-wise data'!BB$3,'GDP deflators'!$D$2:$M$2,))</f>
        <v>76.062721764859504</v>
      </c>
      <c r="BC154" s="53">
        <f>INDEX('GDP deflators'!$AB$3:$AK$198,MATCH('Country-wise data'!$B154,'GDP deflators'!$B$3:$B$198,),MATCH('Country-wise data'!BC$3,'GDP deflators'!$D$2:$M$2,))</f>
        <v>79.547558442166959</v>
      </c>
      <c r="BD154" s="53">
        <f>INDEX('GDP deflators'!$AB$3:$AK$198,MATCH('Country-wise data'!$B154,'GDP deflators'!$B$3:$B$198,),MATCH('Country-wise data'!BD$3,'GDP deflators'!$D$2:$M$2,))</f>
        <v>82.63532496856601</v>
      </c>
      <c r="BE154" s="53">
        <f>INDEX('GDP deflators'!$AB$3:$AK$198,MATCH('Country-wise data'!$B154,'GDP deflators'!$B$3:$B$198,),MATCH('Country-wise data'!BE$3,'GDP deflators'!$D$2:$M$2,))</f>
        <v>86.85452514783448</v>
      </c>
      <c r="BF154" s="53">
        <f>INDEX('GDP deflators'!$AB$3:$AK$198,MATCH('Country-wise data'!$B154,'GDP deflators'!$B$3:$B$198,),MATCH('Country-wise data'!BF$3,'GDP deflators'!$D$2:$M$2,))</f>
        <v>92.556609865426125</v>
      </c>
      <c r="BG154" s="53">
        <f>INDEX('GDP deflators'!$AB$3:$AK$198,MATCH('Country-wise data'!$B154,'GDP deflators'!$B$3:$B$198,),MATCH('Country-wise data'!BG$3,'GDP deflators'!$D$2:$M$2,))</f>
        <v>100</v>
      </c>
      <c r="BH154" cm="1">
        <f t="array" ref="BH154">H154/(INDEX($AX154:$BG154,,MATCH(BH$3,$AX$3:$BG$3,))/100)</f>
        <v>0</v>
      </c>
      <c r="BI154" cm="1">
        <f t="array" ref="BI154">I154/(INDEX($AX154:$BG154,,MATCH(BI$3,$AX$3:$BG$3,))/100)</f>
        <v>0</v>
      </c>
      <c r="BJ154" cm="1">
        <f t="array" ref="BJ154">J154/(INDEX($AX154:$BG154,,MATCH(BJ$3,$AX$3:$BG$3,))/100)</f>
        <v>0</v>
      </c>
      <c r="BK154" cm="1">
        <f t="array" ref="BK154">K154/(INDEX($AX154:$BG154,,MATCH(BK$3,$AX$3:$BG$3,))/100)</f>
        <v>0</v>
      </c>
      <c r="BL154" cm="1">
        <f t="array" ref="BL154">L154/(INDEX($AX154:$BG154,,MATCH(BL$3,$AX$3:$BG$3,))/100)</f>
        <v>0</v>
      </c>
      <c r="BM154" cm="1">
        <f t="array" ref="BM154">M154/(INDEX($AX154:$BG154,,MATCH(BM$3,$AX$3:$BG$3,))/100)</f>
        <v>0</v>
      </c>
      <c r="BN154" cm="1">
        <f t="array" ref="BN154">N154/(INDEX($AX154:$BG154,,MATCH(BN$3,$AX$3:$BG$3,))/100)</f>
        <v>0</v>
      </c>
      <c r="BO154" cm="1">
        <f t="array" ref="BO154">O154/(INDEX($AX154:$BG154,,MATCH(BO$3,$AX$3:$BG$3,))/100)</f>
        <v>0</v>
      </c>
      <c r="BP154" cm="1">
        <f t="array" ref="BP154">P154/(INDEX($AX154:$BG154,,MATCH(BP$3,$AX$3:$BG$3,))/100)</f>
        <v>0</v>
      </c>
      <c r="BQ154" cm="1">
        <f t="array" ref="BQ154">Q154/(INDEX($AX154:$BG154,,MATCH(BQ$3,$AX$3:$BG$3,))/100)</f>
        <v>0</v>
      </c>
      <c r="BS154" cm="1">
        <f t="array" ref="BS154">S154/(INDEX($AX154:$BG154,,MATCH(BS$3,$AX$3:$BG$3,))/100)</f>
        <v>0</v>
      </c>
      <c r="BT154" cm="1">
        <f t="array" ref="BT154">T154/(INDEX($AX154:$BG154,,MATCH(BT$3,$AX$3:$BG$3,))/100)</f>
        <v>0</v>
      </c>
      <c r="BU154" cm="1">
        <f t="array" ref="BU154">U154/(INDEX($AX154:$BG154,,MATCH(BU$3,$AX$3:$BG$3,))/100)</f>
        <v>0</v>
      </c>
      <c r="BV154" cm="1">
        <f t="array" ref="BV154">V154/(INDEX($AX154:$BG154,,MATCH(BV$3,$AX$3:$BG$3,))/100)</f>
        <v>0</v>
      </c>
      <c r="BW154" cm="1">
        <f t="array" ref="BW154">W154/(INDEX($AX154:$BG154,,MATCH(BW$3,$AX$3:$BG$3,))/100)</f>
        <v>0</v>
      </c>
      <c r="BX154" cm="1">
        <f t="array" ref="BX154">X154/(INDEX($AX154:$BG154,,MATCH(BX$3,$AX$3:$BG$3,))/100)</f>
        <v>0</v>
      </c>
      <c r="BY154" cm="1">
        <f t="array" ref="BY154">Y154/(INDEX($AX154:$BG154,,MATCH(BY$3,$AX$3:$BG$3,))/100)</f>
        <v>0</v>
      </c>
      <c r="BZ154" cm="1">
        <f t="array" ref="BZ154">Z154/(INDEX($AX154:$BG154,,MATCH(BZ$3,$AX$3:$BG$3,))/100)</f>
        <v>0</v>
      </c>
      <c r="CA154" cm="1">
        <f t="array" ref="CA154">AA154/(INDEX($AX154:$BG154,,MATCH(CA$3,$AX$3:$BG$3,))/100)</f>
        <v>0</v>
      </c>
      <c r="CB154" cm="1">
        <f t="array" ref="CB154">AB154/(INDEX($AX154:$BG154,,MATCH(CB$3,$AX$3:$BG$3,))/100)</f>
        <v>0</v>
      </c>
      <c r="CC154" cm="1">
        <f t="array" ref="CC154">AC154/(INDEX($AX154:$BG154,,MATCH(CC$3,$AX$3:$BG$3,))/100)</f>
        <v>0</v>
      </c>
      <c r="CD154" cm="1">
        <f t="array" ref="CD154">AD154/(INDEX($AX154:$BG154,,MATCH(CD$3,$AX$3:$BG$3,))/100)</f>
        <v>0</v>
      </c>
      <c r="CE154" cm="1">
        <f t="array" ref="CE154">AE154/(INDEX($AX154:$BG154,,MATCH(CE$3,$AX$3:$BG$3,))/100)</f>
        <v>0</v>
      </c>
      <c r="CF154" cm="1">
        <f t="array" ref="CF154">AF154/(INDEX($AX154:$BG154,,MATCH(CF$3,$AX$3:$BG$3,))/100)</f>
        <v>0</v>
      </c>
      <c r="CG154" cm="1">
        <f t="array" ref="CG154">AG154/(INDEX($AX154:$BG154,,MATCH(CG$3,$AX$3:$BG$3,))/100)</f>
        <v>0</v>
      </c>
      <c r="CH154" cm="1">
        <f t="array" ref="CH154">AH154/(INDEX($AX154:$BG154,,MATCH(CH$3,$AX$3:$BG$3,))/100)</f>
        <v>0</v>
      </c>
      <c r="CI154" cm="1">
        <f t="array" ref="CI154">AI154/(INDEX($AX154:$BG154,,MATCH(CI$3,$AX$3:$BG$3,))/100)</f>
        <v>0</v>
      </c>
      <c r="CJ154" cm="1">
        <f t="array" ref="CJ154">AJ154/(INDEX($AX154:$BG154,,MATCH(CJ$3,$AX$3:$BG$3,))/100)</f>
        <v>0</v>
      </c>
      <c r="CK154" cm="1">
        <f t="array" ref="CK154">AK154/(INDEX($AX154:$BG154,,MATCH(CK$3,$AX$3:$BG$3,))/100)</f>
        <v>0</v>
      </c>
      <c r="CL154" cm="1">
        <f t="array" ref="CL154">AL154/(INDEX($AX154:$BG154,,MATCH(CL$3,$AX$3:$BG$3,))/100)</f>
        <v>0</v>
      </c>
      <c r="CM154" cm="1">
        <f t="array" ref="CM154">AM154/(INDEX($AX154:$BG154,,MATCH(CM$3,$AX$3:$BG$3,))/100)</f>
        <v>0</v>
      </c>
      <c r="CN154" cm="1">
        <f t="array" ref="CN154">AN154/(INDEX($AX154:$BG154,,MATCH(CN$3,$AX$3:$BG$3,))/100)</f>
        <v>0</v>
      </c>
      <c r="CO154" cm="1">
        <f t="array" ref="CO154">AO154/(INDEX($AX154:$BG154,,MATCH(CO$3,$AX$3:$BG$3,))/100)</f>
        <v>0</v>
      </c>
      <c r="CP154" cm="1">
        <f t="array" ref="CP154">AP154/(INDEX($AX154:$BG154,,MATCH(CP$3,$AX$3:$BG$3,))/100)</f>
        <v>0</v>
      </c>
      <c r="CQ154" cm="1">
        <f t="array" ref="CQ154">AQ154/(INDEX($AX154:$BG154,,MATCH(CQ$3,$AX$3:$BG$3,))/100)</f>
        <v>0</v>
      </c>
      <c r="CR154" cm="1">
        <f t="array" ref="CR154">AR154/(INDEX($AX154:$BG154,,MATCH(CR$3,$AX$3:$BG$3,))/100)</f>
        <v>0</v>
      </c>
      <c r="CS154" cm="1">
        <f t="array" ref="CS154">AS154/(INDEX($AX154:$BG154,,MATCH(CS$3,$AX$3:$BG$3,))/100)</f>
        <v>0</v>
      </c>
      <c r="CT154" cm="1">
        <f t="array" ref="CT154">AT154/(INDEX($AX154:$BG154,,MATCH(CT$3,$AX$3:$BG$3,))/100)</f>
        <v>0</v>
      </c>
      <c r="CU154" cm="1">
        <f t="array" ref="CU154">AU154/(INDEX($AX154:$BG154,,MATCH(CU$3,$AX$3:$BG$3,))/100)</f>
        <v>0</v>
      </c>
      <c r="CV154" cm="1">
        <f t="array" ref="CV154">AV154/(INDEX($AX154:$BG154,,MATCH(CV$3,$AX$3:$BG$3,))/100)</f>
        <v>0</v>
      </c>
      <c r="CW154">
        <f t="shared" si="210"/>
        <v>0</v>
      </c>
      <c r="CX154">
        <f>IFERROR(1/INDEX('exch rates'!$BC$5:$BL$268,MATCH('Country-wise data'!$B154,'exch rates'!$A$5:$A$268,),MATCH(CX$3,'exch rates'!$BC$4:$BL$4,)),1)</f>
        <v>1</v>
      </c>
      <c r="CY154">
        <f>IFERROR(1/INDEX('exch rates'!$BC$5:$BL$268,MATCH('Country-wise data'!$B154,'exch rates'!$A$5:$A$268,),MATCH(CY$3,'exch rates'!$BC$4:$BL$4,)),1)</f>
        <v>1</v>
      </c>
      <c r="CZ154">
        <f>IFERROR(1/INDEX('exch rates'!$BC$5:$BL$268,MATCH('Country-wise data'!$B154,'exch rates'!$A$5:$A$268,),MATCH(CZ$3,'exch rates'!$BC$4:$BL$4,)),1)</f>
        <v>1</v>
      </c>
      <c r="DA154">
        <f>IFERROR(1/INDEX('exch rates'!$BC$5:$BL$268,MATCH('Country-wise data'!$B154,'exch rates'!$A$5:$A$268,),MATCH(DA$3,'exch rates'!$BC$4:$BL$4,)),1)</f>
        <v>1</v>
      </c>
      <c r="DB154">
        <f>IFERROR(1/INDEX('exch rates'!$BC$5:$BL$268,MATCH('Country-wise data'!$B154,'exch rates'!$A$5:$A$268,),MATCH(DB$3,'exch rates'!$BC$4:$BL$4,)),1)</f>
        <v>1</v>
      </c>
      <c r="DC154">
        <f>IFERROR(1/INDEX('exch rates'!$BC$5:$BL$268,MATCH('Country-wise data'!$B154,'exch rates'!$A$5:$A$268,),MATCH(DC$3,'exch rates'!$BC$4:$BL$4,)),1)</f>
        <v>1</v>
      </c>
      <c r="DD154">
        <f>IFERROR(1/INDEX('exch rates'!$BC$5:$BL$268,MATCH('Country-wise data'!$B154,'exch rates'!$A$5:$A$268,),MATCH(DD$3,'exch rates'!$BC$4:$BL$4,)),1)</f>
        <v>1</v>
      </c>
      <c r="DE154">
        <f>IFERROR(1/INDEX('exch rates'!$BC$5:$BL$268,MATCH('Country-wise data'!$B154,'exch rates'!$A$5:$A$268,),MATCH(DE$3,'exch rates'!$BC$4:$BL$4,)),1)</f>
        <v>1</v>
      </c>
      <c r="DF154">
        <f>IFERROR(1/INDEX('exch rates'!$BC$5:$BL$268,MATCH('Country-wise data'!$B154,'exch rates'!$A$5:$A$268,),MATCH(DF$3,'exch rates'!$BC$4:$BL$4,)),1)</f>
        <v>1</v>
      </c>
      <c r="DG154">
        <f>IFERROR(1/INDEX('exch rates'!$BC$5:$BL$268,MATCH('Country-wise data'!$B154,'exch rates'!$A$5:$A$268,),MATCH(DG$3,'exch rates'!$BC$4:$BL$4,)),1)</f>
        <v>1</v>
      </c>
      <c r="DH154" cm="1">
        <f t="array" ref="DH154">(BH154/INDEX($CX154:$DG154,,MATCH(DH$3,$CX$3:$DG$3,)))*$DG154</f>
        <v>0</v>
      </c>
      <c r="DI154" cm="1">
        <f t="array" ref="DI154">(BI154/INDEX($CX154:$DG154,,MATCH(DI$3,$CX$3:$DG$3,)))*$DG154</f>
        <v>0</v>
      </c>
      <c r="DJ154" cm="1">
        <f t="array" ref="DJ154">(BJ154/INDEX($CX154:$DG154,,MATCH(DJ$3,$CX$3:$DG$3,)))*$DG154</f>
        <v>0</v>
      </c>
      <c r="DK154" cm="1">
        <f t="array" ref="DK154">(BK154/INDEX($CX154:$DG154,,MATCH(DK$3,$CX$3:$DG$3,)))*$DG154</f>
        <v>0</v>
      </c>
      <c r="DL154" cm="1">
        <f t="array" ref="DL154">(BL154/INDEX($CX154:$DG154,,MATCH(DL$3,$CX$3:$DG$3,)))*$DG154</f>
        <v>0</v>
      </c>
      <c r="DM154" cm="1">
        <f t="array" ref="DM154">(BM154/INDEX($CX154:$DG154,,MATCH(DM$3,$CX$3:$DG$3,)))*$DG154</f>
        <v>0</v>
      </c>
      <c r="DN154" cm="1">
        <f t="array" ref="DN154">(BN154/INDEX($CX154:$DG154,,MATCH(DN$3,$CX$3:$DG$3,)))*$DG154</f>
        <v>0</v>
      </c>
      <c r="DO154" cm="1">
        <f t="array" ref="DO154">(BO154/INDEX($CX154:$DG154,,MATCH(DO$3,$CX$3:$DG$3,)))*$DG154</f>
        <v>0</v>
      </c>
      <c r="DP154" cm="1">
        <f t="array" ref="DP154">(BP154/INDEX($CX154:$DG154,,MATCH(DP$3,$CX$3:$DG$3,)))*$DG154</f>
        <v>0</v>
      </c>
      <c r="DQ154" cm="1">
        <f t="array" ref="DQ154">(BQ154/INDEX($CX154:$DG154,,MATCH(DQ$3,$CX$3:$DG$3,)))*$DG154</f>
        <v>0</v>
      </c>
      <c r="DS154" cm="1">
        <f t="array" ref="DS154">(BS154/INDEX($CX154:$DG154,,MATCH(DS$3,$CX$3:$DG$3,)))*$DG154</f>
        <v>0</v>
      </c>
      <c r="DT154" cm="1">
        <f t="array" ref="DT154">(BT154/INDEX($CX154:$DG154,,MATCH(DT$3,$CX$3:$DG$3,)))*$DG154</f>
        <v>0</v>
      </c>
      <c r="DU154" cm="1">
        <f t="array" ref="DU154">(BU154/INDEX($CX154:$DG154,,MATCH(DU$3,$CX$3:$DG$3,)))*$DG154</f>
        <v>0</v>
      </c>
      <c r="DV154" cm="1">
        <f t="array" ref="DV154">(BV154/INDEX($CX154:$DG154,,MATCH(DV$3,$CX$3:$DG$3,)))*$DG154</f>
        <v>0</v>
      </c>
      <c r="DW154" cm="1">
        <f t="array" ref="DW154">(BW154/INDEX($CX154:$DG154,,MATCH(DW$3,$CX$3:$DG$3,)))*$DG154</f>
        <v>0</v>
      </c>
      <c r="DX154" cm="1">
        <f t="array" ref="DX154">(BX154/INDEX($CX154:$DG154,,MATCH(DX$3,$CX$3:$DG$3,)))*$DG154</f>
        <v>0</v>
      </c>
      <c r="DY154" cm="1">
        <f t="array" ref="DY154">(BY154/INDEX($CX154:$DG154,,MATCH(DY$3,$CX$3:$DG$3,)))*$DG154</f>
        <v>0</v>
      </c>
      <c r="DZ154" cm="1">
        <f t="array" ref="DZ154">(BZ154/INDEX($CX154:$DG154,,MATCH(DZ$3,$CX$3:$DG$3,)))*$DG154</f>
        <v>0</v>
      </c>
      <c r="EA154" cm="1">
        <f t="array" ref="EA154">(CA154/INDEX($CX154:$DG154,,MATCH(EA$3,$CX$3:$DG$3,)))*$DG154</f>
        <v>0</v>
      </c>
      <c r="EB154" cm="1">
        <f t="array" ref="EB154">(CB154/INDEX($CX154:$DG154,,MATCH(EB$3,$CX$3:$DG$3,)))*$DG154</f>
        <v>0</v>
      </c>
      <c r="EC154" s="53" cm="1">
        <f t="array" ref="EC154">(CC154/INDEX($CX154:$DG154,,MATCH(EC$3,$CX$3:$DG$3,)))*$DG154</f>
        <v>0</v>
      </c>
      <c r="ED154" cm="1">
        <f t="array" ref="ED154">(CD154/INDEX($CX154:$DG154,,MATCH(ED$3,$CX$3:$DG$3,)))*$DG154</f>
        <v>0</v>
      </c>
      <c r="EE154" cm="1">
        <f t="array" ref="EE154">(CE154/INDEX($CX154:$DG154,,MATCH(EE$3,$CX$3:$DG$3,)))*$DG154</f>
        <v>0</v>
      </c>
      <c r="EF154" cm="1">
        <f t="array" ref="EF154">(CF154/INDEX($CX154:$DG154,,MATCH(EF$3,$CX$3:$DG$3,)))*$DG154</f>
        <v>0</v>
      </c>
      <c r="EG154" cm="1">
        <f t="array" ref="EG154">(CG154/INDEX($CX154:$DG154,,MATCH(EG$3,$CX$3:$DG$3,)))*$DG154</f>
        <v>0</v>
      </c>
      <c r="EH154" cm="1">
        <f t="array" ref="EH154">(CH154/INDEX($CX154:$DG154,,MATCH(EH$3,$CX$3:$DG$3,)))*$DG154</f>
        <v>0</v>
      </c>
      <c r="EI154" cm="1">
        <f t="array" ref="EI154">(CI154/INDEX($CX154:$DG154,,MATCH(EI$3,$CX$3:$DG$3,)))*$DG154</f>
        <v>0</v>
      </c>
      <c r="EJ154" cm="1">
        <f t="array" ref="EJ154">(CJ154/INDEX($CX154:$DG154,,MATCH(EJ$3,$CX$3:$DG$3,)))*$DG154</f>
        <v>0</v>
      </c>
      <c r="EK154" cm="1">
        <f t="array" ref="EK154">(CK154/INDEX($CX154:$DG154,,MATCH(EK$3,$CX$3:$DG$3,)))*$DG154</f>
        <v>0</v>
      </c>
      <c r="EL154" cm="1">
        <f t="array" ref="EL154">(CL154/INDEX($CX154:$DG154,,MATCH(EL$3,$CX$3:$DG$3,)))*$DG154</f>
        <v>0</v>
      </c>
      <c r="EM154" cm="1">
        <f t="array" ref="EM154">(CM154/INDEX($CX154:$DG154,,MATCH(EM$3,$CX$3:$DG$3,)))*$DG154</f>
        <v>0</v>
      </c>
      <c r="EN154" cm="1">
        <f t="array" ref="EN154">(CN154/INDEX($CX154:$DG154,,MATCH(EN$3,$CX$3:$DG$3,)))*$DG154</f>
        <v>0</v>
      </c>
      <c r="EO154" cm="1">
        <f t="array" ref="EO154">(CO154/INDEX($CX154:$DG154,,MATCH(EO$3,$CX$3:$DG$3,)))*$DG154</f>
        <v>0</v>
      </c>
      <c r="EP154" cm="1">
        <f t="array" ref="EP154">(CP154/INDEX($CX154:$DG154,,MATCH(EP$3,$CX$3:$DG$3,)))*$DG154</f>
        <v>0</v>
      </c>
      <c r="EQ154" cm="1">
        <f t="array" ref="EQ154">(CQ154/INDEX($CX154:$DG154,,MATCH(EQ$3,$CX$3:$DG$3,)))*$DG154</f>
        <v>0</v>
      </c>
      <c r="ER154" cm="1">
        <f t="array" ref="ER154">(CR154/INDEX($CX154:$DG154,,MATCH(ER$3,$CX$3:$DG$3,)))*$DG154</f>
        <v>0</v>
      </c>
      <c r="ES154" cm="1">
        <f t="array" ref="ES154">(CS154/INDEX($CX154:$DG154,,MATCH(ES$3,$CX$3:$DG$3,)))*$DG154</f>
        <v>0</v>
      </c>
      <c r="ET154" cm="1">
        <f t="array" ref="ET154">(CT154/INDEX($CX154:$DG154,,MATCH(ET$3,$CX$3:$DG$3,)))*$DG154</f>
        <v>0</v>
      </c>
      <c r="EU154" cm="1">
        <f t="array" ref="EU154">(CU154/INDEX($CX154:$DG154,,MATCH(EU$3,$CX$3:$DG$3,)))*$DG154</f>
        <v>0</v>
      </c>
      <c r="EV154" cm="1">
        <f t="array" ref="EV154">(CV154/INDEX($CX154:$DG154,,MATCH(EV$3,$CX$3:$DG$3,)))*$DG154</f>
        <v>0</v>
      </c>
      <c r="EW154">
        <f t="shared" si="211"/>
        <v>0</v>
      </c>
      <c r="EY154" s="96">
        <f t="shared" si="212"/>
        <v>0</v>
      </c>
      <c r="EZ154" s="96">
        <f t="shared" si="213"/>
        <v>0</v>
      </c>
      <c r="FA154" s="96">
        <f t="shared" si="214"/>
        <v>0</v>
      </c>
      <c r="FB154" s="96">
        <f t="shared" si="215"/>
        <v>0</v>
      </c>
      <c r="FC154" s="96">
        <f t="shared" si="216"/>
        <v>0</v>
      </c>
      <c r="FD154" s="96">
        <f t="shared" si="217"/>
        <v>0</v>
      </c>
      <c r="FE154" s="96">
        <f t="shared" si="218"/>
        <v>0</v>
      </c>
      <c r="FF154" s="96">
        <f t="shared" si="219"/>
        <v>0</v>
      </c>
      <c r="FG154" s="96">
        <f t="shared" si="220"/>
        <v>0</v>
      </c>
      <c r="FH154" s="96">
        <f t="shared" si="221"/>
        <v>0</v>
      </c>
      <c r="FJ154" s="96">
        <f t="shared" si="188"/>
        <v>0</v>
      </c>
      <c r="FK154" s="96" t="str">
        <f>IF(AND('Country-wise data'!FJ154&gt;'non-R&amp;D ex_typologies'!$C$17,'Country-wise data'!FJ154&lt;'non-R&amp;D ex_typologies'!$D$17),"Small",IF(AND('Country-wise data'!FJ154&gt;'non-R&amp;D ex_typologies'!$E$17,'Country-wise data'!$FJ$4&lt;'non-R&amp;D ex_typologies'!$F$17),"Medium","Large"))</f>
        <v>Large</v>
      </c>
      <c r="FL154" t="str">
        <f>IF($FK154='non-R&amp;D ex_typologies'!$C$16,IF(AND('Country-wise data'!EY154&gt;'non-R&amp;D ex_typologies'!$C$21,'Country-wise data'!EY154&lt;'non-R&amp;D ex_typologies'!$D$21),'non-R&amp;D ex_typologies'!$B$21,IF(AND('Country-wise data'!EY154&gt;'non-R&amp;D ex_typologies'!$C$19,'Country-wise data'!EY154&lt;'non-R&amp;D ex_typologies'!$D$19),'non-R&amp;D ex_typologies'!$B$19,'non-R&amp;D ex_typologies'!$B$20)),IF($FK154='non-R&amp;D ex_typologies'!$E$16,IF(AND('Country-wise data'!EY154&gt;'non-R&amp;D ex_typologies'!$E$21,'Country-wise data'!EY154&lt;'non-R&amp;D ex_typologies'!$F$21),'non-R&amp;D ex_typologies'!$B$21,IF(AND('Country-wise data'!EY154&gt;'non-R&amp;D ex_typologies'!$E$19,'Country-wise data'!EY154&lt;'non-R&amp;D ex_typologies'!$F$19),'non-R&amp;D ex_typologies'!$B$19,'non-R&amp;D ex_typologies'!$B$20)),IF(AND('Country-wise data'!EY154&gt;'non-R&amp;D ex_typologies'!$G$21,'Country-wise data'!EY154&lt;'non-R&amp;D ex_typologies'!$H$21),'non-R&amp;D ex_typologies'!$B$21,IF(AND('Country-wise data'!EY154&gt;'non-R&amp;D ex_typologies'!$G$19,'Country-wise data'!EY154&lt;'non-R&amp;D ex_typologies'!$H$19),'non-R&amp;D ex_typologies'!$B$19,'non-R&amp;D ex_typologies'!$B$20))))</f>
        <v xml:space="preserve">Research heavy </v>
      </c>
      <c r="FM154" t="str">
        <f>IF($FK154='non-R&amp;D ex_typologies'!$C$16,IF(AND('Country-wise data'!EZ154&gt;'non-R&amp;D ex_typologies'!$C$21,'Country-wise data'!EZ154&lt;'non-R&amp;D ex_typologies'!$D$21),'non-R&amp;D ex_typologies'!$B$21,IF(AND('Country-wise data'!EZ154&gt;'non-R&amp;D ex_typologies'!$C$19,'Country-wise data'!EZ154&lt;'non-R&amp;D ex_typologies'!$D$19),'non-R&amp;D ex_typologies'!$B$19,'non-R&amp;D ex_typologies'!$B$20)),IF($FK154='non-R&amp;D ex_typologies'!$E$16,IF(AND('Country-wise data'!EZ154&gt;'non-R&amp;D ex_typologies'!$E$21,'Country-wise data'!EZ154&lt;'non-R&amp;D ex_typologies'!$F$21),'non-R&amp;D ex_typologies'!$B$21,IF(AND('Country-wise data'!EZ154&gt;'non-R&amp;D ex_typologies'!$E$19,'Country-wise data'!EZ154&lt;'non-R&amp;D ex_typologies'!$F$19),'non-R&amp;D ex_typologies'!$B$19,'non-R&amp;D ex_typologies'!$B$20)),IF(AND('Country-wise data'!EZ154&gt;'non-R&amp;D ex_typologies'!$G$21,'Country-wise data'!EZ154&lt;'non-R&amp;D ex_typologies'!$H$21),'non-R&amp;D ex_typologies'!$B$21,IF(AND('Country-wise data'!EZ154&gt;'non-R&amp;D ex_typologies'!$G$19,'Country-wise data'!EZ154&lt;'non-R&amp;D ex_typologies'!$H$19),'non-R&amp;D ex_typologies'!$B$19,'non-R&amp;D ex_typologies'!$B$20))))</f>
        <v xml:space="preserve">Research heavy </v>
      </c>
      <c r="FN154" t="str">
        <f>IF($FK154='non-R&amp;D ex_typologies'!$C$16,IF(AND('Country-wise data'!FA154&gt;'non-R&amp;D ex_typologies'!$C$21,'Country-wise data'!FA154&lt;'non-R&amp;D ex_typologies'!$D$21),'non-R&amp;D ex_typologies'!$B$21,IF(AND('Country-wise data'!FA154&gt;'non-R&amp;D ex_typologies'!$C$19,'Country-wise data'!FA154&lt;'non-R&amp;D ex_typologies'!$D$19),'non-R&amp;D ex_typologies'!$B$19,'non-R&amp;D ex_typologies'!$B$20)),IF($FK154='non-R&amp;D ex_typologies'!$E$16,IF(AND('Country-wise data'!FA154&gt;'non-R&amp;D ex_typologies'!$E$21,'Country-wise data'!FA154&lt;'non-R&amp;D ex_typologies'!$F$21),'non-R&amp;D ex_typologies'!$B$21,IF(AND('Country-wise data'!FA154&gt;'non-R&amp;D ex_typologies'!$E$19,'Country-wise data'!FA154&lt;'non-R&amp;D ex_typologies'!$F$19),'non-R&amp;D ex_typologies'!$B$19,'non-R&amp;D ex_typologies'!$B$20)),IF(AND('Country-wise data'!FA154&gt;'non-R&amp;D ex_typologies'!$G$21,'Country-wise data'!FA154&lt;'non-R&amp;D ex_typologies'!$H$21),'non-R&amp;D ex_typologies'!$B$21,IF(AND('Country-wise data'!FA154&gt;'non-R&amp;D ex_typologies'!$G$19,'Country-wise data'!FA154&lt;'non-R&amp;D ex_typologies'!$H$19),'non-R&amp;D ex_typologies'!$B$19,'non-R&amp;D ex_typologies'!$B$20))))</f>
        <v xml:space="preserve">Research heavy </v>
      </c>
      <c r="FO154" t="str">
        <f>IF($FK154='non-R&amp;D ex_typologies'!$C$16,IF(AND('Country-wise data'!FB154&gt;'non-R&amp;D ex_typologies'!$C$21,'Country-wise data'!FB154&lt;'non-R&amp;D ex_typologies'!$D$21),'non-R&amp;D ex_typologies'!$B$21,IF(AND('Country-wise data'!FB154&gt;'non-R&amp;D ex_typologies'!$C$19,'Country-wise data'!FB154&lt;'non-R&amp;D ex_typologies'!$D$19),'non-R&amp;D ex_typologies'!$B$19,'non-R&amp;D ex_typologies'!$B$20)),IF($FK154='non-R&amp;D ex_typologies'!$E$16,IF(AND('Country-wise data'!FB154&gt;'non-R&amp;D ex_typologies'!$E$21,'Country-wise data'!FB154&lt;'non-R&amp;D ex_typologies'!$F$21),'non-R&amp;D ex_typologies'!$B$21,IF(AND('Country-wise data'!FB154&gt;'non-R&amp;D ex_typologies'!$E$19,'Country-wise data'!FB154&lt;'non-R&amp;D ex_typologies'!$F$19),'non-R&amp;D ex_typologies'!$B$19,'non-R&amp;D ex_typologies'!$B$20)),IF(AND('Country-wise data'!FB154&gt;'non-R&amp;D ex_typologies'!$G$21,'Country-wise data'!FB154&lt;'non-R&amp;D ex_typologies'!$H$21),'non-R&amp;D ex_typologies'!$B$21,IF(AND('Country-wise data'!FB154&gt;'non-R&amp;D ex_typologies'!$G$19,'Country-wise data'!FB154&lt;'non-R&amp;D ex_typologies'!$H$19),'non-R&amp;D ex_typologies'!$B$19,'non-R&amp;D ex_typologies'!$B$20))))</f>
        <v xml:space="preserve">Research heavy </v>
      </c>
      <c r="FP154" t="str">
        <f>IF($FK154='non-R&amp;D ex_typologies'!$C$16,IF(AND('Country-wise data'!FC154&gt;'non-R&amp;D ex_typologies'!$C$21,'Country-wise data'!FC154&lt;'non-R&amp;D ex_typologies'!$D$21),'non-R&amp;D ex_typologies'!$B$21,IF(AND('Country-wise data'!FC154&gt;'non-R&amp;D ex_typologies'!$C$19,'Country-wise data'!FC154&lt;'non-R&amp;D ex_typologies'!$D$19),'non-R&amp;D ex_typologies'!$B$19,'non-R&amp;D ex_typologies'!$B$20)),IF($FK154='non-R&amp;D ex_typologies'!$E$16,IF(AND('Country-wise data'!FC154&gt;'non-R&amp;D ex_typologies'!$E$21,'Country-wise data'!FC154&lt;'non-R&amp;D ex_typologies'!$F$21),'non-R&amp;D ex_typologies'!$B$21,IF(AND('Country-wise data'!FC154&gt;'non-R&amp;D ex_typologies'!$E$19,'Country-wise data'!FC154&lt;'non-R&amp;D ex_typologies'!$F$19),'non-R&amp;D ex_typologies'!$B$19,'non-R&amp;D ex_typologies'!$B$20)),IF(AND('Country-wise data'!FC154&gt;'non-R&amp;D ex_typologies'!$G$21,'Country-wise data'!FC154&lt;'non-R&amp;D ex_typologies'!$H$21),'non-R&amp;D ex_typologies'!$B$21,IF(AND('Country-wise data'!FC154&gt;'non-R&amp;D ex_typologies'!$G$19,'Country-wise data'!FC154&lt;'non-R&amp;D ex_typologies'!$H$19),'non-R&amp;D ex_typologies'!$B$19,'non-R&amp;D ex_typologies'!$B$20))))</f>
        <v xml:space="preserve">Research heavy </v>
      </c>
      <c r="FQ154" t="str">
        <f>IF($FK154='non-R&amp;D ex_typologies'!$C$16,IF(AND('Country-wise data'!FD154&gt;'non-R&amp;D ex_typologies'!$C$21,'Country-wise data'!FD154&lt;'non-R&amp;D ex_typologies'!$D$21),'non-R&amp;D ex_typologies'!$B$21,IF(AND('Country-wise data'!FD154&gt;'non-R&amp;D ex_typologies'!$C$19,'Country-wise data'!FD154&lt;'non-R&amp;D ex_typologies'!$D$19),'non-R&amp;D ex_typologies'!$B$19,'non-R&amp;D ex_typologies'!$B$20)),IF($FK154='non-R&amp;D ex_typologies'!$E$16,IF(AND('Country-wise data'!FD154&gt;'non-R&amp;D ex_typologies'!$E$21,'Country-wise data'!FD154&lt;'non-R&amp;D ex_typologies'!$F$21),'non-R&amp;D ex_typologies'!$B$21,IF(AND('Country-wise data'!FD154&gt;'non-R&amp;D ex_typologies'!$E$19,'Country-wise data'!FD154&lt;'non-R&amp;D ex_typologies'!$F$19),'non-R&amp;D ex_typologies'!$B$19,'non-R&amp;D ex_typologies'!$B$20)),IF(AND('Country-wise data'!FD154&gt;'non-R&amp;D ex_typologies'!$G$21,'Country-wise data'!FD154&lt;'non-R&amp;D ex_typologies'!$H$21),'non-R&amp;D ex_typologies'!$B$21,IF(AND('Country-wise data'!FD154&gt;'non-R&amp;D ex_typologies'!$G$19,'Country-wise data'!FD154&lt;'non-R&amp;D ex_typologies'!$H$19),'non-R&amp;D ex_typologies'!$B$19,'non-R&amp;D ex_typologies'!$B$20))))</f>
        <v xml:space="preserve">Research heavy </v>
      </c>
      <c r="FR154" t="str">
        <f>IF($FK154='non-R&amp;D ex_typologies'!$C$16,IF(AND('Country-wise data'!FE154&gt;'non-R&amp;D ex_typologies'!$C$21,'Country-wise data'!FE154&lt;'non-R&amp;D ex_typologies'!$D$21),'non-R&amp;D ex_typologies'!$B$21,IF(AND('Country-wise data'!FE154&gt;'non-R&amp;D ex_typologies'!$C$19,'Country-wise data'!FE154&lt;'non-R&amp;D ex_typologies'!$D$19),'non-R&amp;D ex_typologies'!$B$19,'non-R&amp;D ex_typologies'!$B$20)),IF($FK154='non-R&amp;D ex_typologies'!$E$16,IF(AND('Country-wise data'!FE154&gt;'non-R&amp;D ex_typologies'!$E$21,'Country-wise data'!FE154&lt;'non-R&amp;D ex_typologies'!$F$21),'non-R&amp;D ex_typologies'!$B$21,IF(AND('Country-wise data'!FE154&gt;'non-R&amp;D ex_typologies'!$E$19,'Country-wise data'!FE154&lt;'non-R&amp;D ex_typologies'!$F$19),'non-R&amp;D ex_typologies'!$B$19,'non-R&amp;D ex_typologies'!$B$20)),IF(AND('Country-wise data'!FE154&gt;'non-R&amp;D ex_typologies'!$G$21,'Country-wise data'!FE154&lt;'non-R&amp;D ex_typologies'!$H$21),'non-R&amp;D ex_typologies'!$B$21,IF(AND('Country-wise data'!FE154&gt;'non-R&amp;D ex_typologies'!$G$19,'Country-wise data'!FE154&lt;'non-R&amp;D ex_typologies'!$H$19),'non-R&amp;D ex_typologies'!$B$19,'non-R&amp;D ex_typologies'!$B$20))))</f>
        <v xml:space="preserve">Research heavy </v>
      </c>
      <c r="FS154" t="str">
        <f>IF($FK154='non-R&amp;D ex_typologies'!$C$16,IF(AND('Country-wise data'!FF154&gt;'non-R&amp;D ex_typologies'!$C$21,'Country-wise data'!FF154&lt;'non-R&amp;D ex_typologies'!$D$21),'non-R&amp;D ex_typologies'!$B$21,IF(AND('Country-wise data'!FF154&gt;'non-R&amp;D ex_typologies'!$C$19,'Country-wise data'!FF154&lt;'non-R&amp;D ex_typologies'!$D$19),'non-R&amp;D ex_typologies'!$B$19,'non-R&amp;D ex_typologies'!$B$20)),IF($FK154='non-R&amp;D ex_typologies'!$E$16,IF(AND('Country-wise data'!FF154&gt;'non-R&amp;D ex_typologies'!$E$21,'Country-wise data'!FF154&lt;'non-R&amp;D ex_typologies'!$F$21),'non-R&amp;D ex_typologies'!$B$21,IF(AND('Country-wise data'!FF154&gt;'non-R&amp;D ex_typologies'!$E$19,'Country-wise data'!FF154&lt;'non-R&amp;D ex_typologies'!$F$19),'non-R&amp;D ex_typologies'!$B$19,'non-R&amp;D ex_typologies'!$B$20)),IF(AND('Country-wise data'!FF154&gt;'non-R&amp;D ex_typologies'!$G$21,'Country-wise data'!FF154&lt;'non-R&amp;D ex_typologies'!$H$21),'non-R&amp;D ex_typologies'!$B$21,IF(AND('Country-wise data'!FF154&gt;'non-R&amp;D ex_typologies'!$G$19,'Country-wise data'!FF154&lt;'non-R&amp;D ex_typologies'!$H$19),'non-R&amp;D ex_typologies'!$B$19,'non-R&amp;D ex_typologies'!$B$20))))</f>
        <v xml:space="preserve">Research heavy </v>
      </c>
      <c r="FT154" t="str">
        <f>IF($FK154='non-R&amp;D ex_typologies'!$C$16,IF(AND('Country-wise data'!FG154&gt;'non-R&amp;D ex_typologies'!$C$21,'Country-wise data'!FG154&lt;'non-R&amp;D ex_typologies'!$D$21),'non-R&amp;D ex_typologies'!$B$21,IF(AND('Country-wise data'!FG154&gt;'non-R&amp;D ex_typologies'!$C$19,'Country-wise data'!FG154&lt;'non-R&amp;D ex_typologies'!$D$19),'non-R&amp;D ex_typologies'!$B$19,'non-R&amp;D ex_typologies'!$B$20)),IF($FK154='non-R&amp;D ex_typologies'!$E$16,IF(AND('Country-wise data'!FG154&gt;'non-R&amp;D ex_typologies'!$E$21,'Country-wise data'!FG154&lt;'non-R&amp;D ex_typologies'!$F$21),'non-R&amp;D ex_typologies'!$B$21,IF(AND('Country-wise data'!FG154&gt;'non-R&amp;D ex_typologies'!$E$19,'Country-wise data'!FG154&lt;'non-R&amp;D ex_typologies'!$F$19),'non-R&amp;D ex_typologies'!$B$19,'non-R&amp;D ex_typologies'!$B$20)),IF(AND('Country-wise data'!FG154&gt;'non-R&amp;D ex_typologies'!$G$21,'Country-wise data'!FG154&lt;'non-R&amp;D ex_typologies'!$H$21),'non-R&amp;D ex_typologies'!$B$21,IF(AND('Country-wise data'!FG154&gt;'non-R&amp;D ex_typologies'!$G$19,'Country-wise data'!FG154&lt;'non-R&amp;D ex_typologies'!$H$19),'non-R&amp;D ex_typologies'!$B$19,'non-R&amp;D ex_typologies'!$B$20))))</f>
        <v xml:space="preserve">Research heavy </v>
      </c>
      <c r="FU154" t="str">
        <f>IF($FK154='non-R&amp;D ex_typologies'!$C$16,IF(AND('Country-wise data'!FH154&gt;'non-R&amp;D ex_typologies'!$C$21,'Country-wise data'!FH154&lt;'non-R&amp;D ex_typologies'!$D$21),'non-R&amp;D ex_typologies'!$B$21,IF(AND('Country-wise data'!FH154&gt;'non-R&amp;D ex_typologies'!$C$19,'Country-wise data'!FH154&lt;'non-R&amp;D ex_typologies'!$D$19),'non-R&amp;D ex_typologies'!$B$19,'non-R&amp;D ex_typologies'!$B$20)),IF($FK154='non-R&amp;D ex_typologies'!$E$16,IF(AND('Country-wise data'!FH154&gt;'non-R&amp;D ex_typologies'!$E$21,'Country-wise data'!FH154&lt;'non-R&amp;D ex_typologies'!$F$21),'non-R&amp;D ex_typologies'!$B$21,IF(AND('Country-wise data'!FH154&gt;'non-R&amp;D ex_typologies'!$E$19,'Country-wise data'!FH154&lt;'non-R&amp;D ex_typologies'!$F$19),'non-R&amp;D ex_typologies'!$B$19,'non-R&amp;D ex_typologies'!$B$20)),IF(AND('Country-wise data'!FH154&gt;'non-R&amp;D ex_typologies'!$G$21,'Country-wise data'!FH154&lt;'non-R&amp;D ex_typologies'!$H$21),'non-R&amp;D ex_typologies'!$B$21,IF(AND('Country-wise data'!FH154&gt;'non-R&amp;D ex_typologies'!$G$19,'Country-wise data'!FH154&lt;'non-R&amp;D ex_typologies'!$H$19),'non-R&amp;D ex_typologies'!$B$19,'non-R&amp;D ex_typologies'!$B$20))))</f>
        <v xml:space="preserve">Research heavy </v>
      </c>
    </row>
    <row r="155" spans="2:177" x14ac:dyDescent="0.35">
      <c r="B155" s="83" t="s">
        <v>1070</v>
      </c>
      <c r="E155" s="44" t="s">
        <v>375</v>
      </c>
      <c r="G155" s="55">
        <f>Assumptions!$C$13</f>
        <v>1.1000000000000001</v>
      </c>
      <c r="H155">
        <f>SUMIFS(FAOstat!M:M,FAOstat!$B:$B,'Country-wise data'!$B155)*G155</f>
        <v>0</v>
      </c>
      <c r="I155">
        <f>IF(SUMIFS(FAOstat!N:N,FAOstat!$B:$B,'Country-wise data'!$B155)=0,H155*(1+Assumptions!$C$9),SUMIFS(FAOstat!N:N,FAOstat!$B:$B,'Country-wise data'!$B155)*$G155)</f>
        <v>0</v>
      </c>
      <c r="J155">
        <f>IF(SUMIFS(FAOstat!O:O,FAOstat!$B:$B,'Country-wise data'!$B155)=0,I155*(1+Assumptions!$C$9),SUMIFS(FAOstat!O:O,FAOstat!$B:$B,'Country-wise data'!$B155)*$G155)</f>
        <v>0</v>
      </c>
      <c r="K155">
        <f>IF(SUMIFS(FAOstat!P:P,FAOstat!$B:$B,'Country-wise data'!$B155)=0,J155*(1+Assumptions!$C$9),SUMIFS(FAOstat!P:P,FAOstat!$B:$B,'Country-wise data'!$B155)*$G155)</f>
        <v>0</v>
      </c>
      <c r="L155">
        <f>IF(SUMIFS(FAOstat!Q:Q,FAOstat!$B:$B,'Country-wise data'!$B155)=0,K155*(1+Assumptions!$C$9),SUMIFS(FAOstat!Q:Q,FAOstat!$B:$B,'Country-wise data'!$B155)*$G155)</f>
        <v>0</v>
      </c>
      <c r="M155">
        <f>IF(SUMIFS(FAOstat!R:R,FAOstat!$B:$B,'Country-wise data'!$B155)=0,L155*(1+Assumptions!$C$9),SUMIFS(FAOstat!R:R,FAOstat!$B:$B,'Country-wise data'!$B155)*$G155)</f>
        <v>0</v>
      </c>
      <c r="N155">
        <f>IF(SUMIFS(FAOstat!S:S,FAOstat!$B:$B,'Country-wise data'!$B155)=0,M155*(1+Assumptions!$C$9),SUMIFS(FAOstat!S:S,FAOstat!$B:$B,'Country-wise data'!$B155)*$G155)</f>
        <v>0</v>
      </c>
      <c r="O155">
        <f>IF(SUMIFS(FAOstat!T:T,FAOstat!$B:$B,'Country-wise data'!$B155)=0,N155*(1+Assumptions!$C$9),SUMIFS(FAOstat!T:T,FAOstat!$B:$B,'Country-wise data'!$B155)*$G155)</f>
        <v>0</v>
      </c>
      <c r="P155">
        <f>IF(SUMIFS(FAOstat!U:U,FAOstat!$B:$B,'Country-wise data'!$B155)=0,O155*(1+Assumptions!$C$9),SUMIFS(FAOstat!U:U,FAOstat!$B:$B,'Country-wise data'!$B155)*$G155)</f>
        <v>0</v>
      </c>
      <c r="Q155">
        <f>IF(SUMIFS(FAOstat!V:V,FAOstat!$B:$B,'Country-wise data'!$B155)=0,P155*(1+Assumptions!$C$9),SUMIFS(FAOstat!V:V,FAOstat!$B:$B,'Country-wise data'!$B155)*$G155)</f>
        <v>0</v>
      </c>
      <c r="R155" s="36">
        <f t="shared" si="207"/>
        <v>0</v>
      </c>
      <c r="S155" s="44">
        <f>INDEX('area data'!$G$4:$P$80,MATCH('Country-wise data'!$B155,'area data'!$B$4:$B$80,),MATCH('Country-wise data'!S$3,'area data'!$G$3:$P$3,))</f>
        <v>0</v>
      </c>
      <c r="T155" s="44">
        <f>INDEX('area data'!$G$4:$P$80,MATCH('Country-wise data'!$B155,'area data'!$B$4:$B$80,),MATCH('Country-wise data'!T$3,'area data'!$G$3:$P$3,))</f>
        <v>0</v>
      </c>
      <c r="U155" s="44">
        <f>INDEX('area data'!$G$4:$P$80,MATCH('Country-wise data'!$B155,'area data'!$B$4:$B$80,),MATCH('Country-wise data'!U$3,'area data'!$G$3:$P$3,))</f>
        <v>0</v>
      </c>
      <c r="V155" s="44">
        <f>INDEX('area data'!$G$4:$P$80,MATCH('Country-wise data'!$B155,'area data'!$B$4:$B$80,),MATCH('Country-wise data'!V$3,'area data'!$G$3:$P$3,))</f>
        <v>0</v>
      </c>
      <c r="W155" s="44">
        <f>INDEX('area data'!$G$4:$P$80,MATCH('Country-wise data'!$B155,'area data'!$B$4:$B$80,),MATCH('Country-wise data'!W$3,'area data'!$G$3:$P$3,))</f>
        <v>0</v>
      </c>
      <c r="X155" s="44">
        <f>INDEX('area data'!$G$4:$P$80,MATCH('Country-wise data'!$B155,'area data'!$B$4:$B$80,),MATCH('Country-wise data'!X$3,'area data'!$G$3:$P$3,))</f>
        <v>0</v>
      </c>
      <c r="Y155" s="44">
        <f>INDEX('area data'!$G$4:$P$80,MATCH('Country-wise data'!$B155,'area data'!$B$4:$B$80,),MATCH('Country-wise data'!Y$3,'area data'!$G$3:$P$3,))</f>
        <v>0</v>
      </c>
      <c r="Z155" s="44">
        <f>INDEX('area data'!$G$4:$P$80,MATCH('Country-wise data'!$B155,'area data'!$B$4:$B$80,),MATCH('Country-wise data'!Z$3,'area data'!$G$3:$P$3,))</f>
        <v>0</v>
      </c>
      <c r="AA155" s="44">
        <f>INDEX('area data'!$G$4:$P$80,MATCH('Country-wise data'!$B155,'area data'!$B$4:$B$80,),MATCH('Country-wise data'!AA$3,'area data'!$G$3:$P$3,))</f>
        <v>0</v>
      </c>
      <c r="AB155" s="44">
        <f>INDEX('area data'!$G$4:$P$80,MATCH('Country-wise data'!$B155,'area data'!$B$4:$B$80,),MATCH('Country-wise data'!AB$3,'area data'!$G$3:$P$3,))</f>
        <v>0</v>
      </c>
      <c r="AC155" s="53">
        <f>IFERROR(INDEX('ASTI data (new)'!$AF$6:$AL$130,MATCH('Country-wise data'!$B155,'ASTI data (new)'!$C$6:$C$130,),MATCH('Country-wise data'!AC$3,'ASTI data (new)'!$AF$5:$AL$5,)),(INDEX(Assumptions!$G$154:$P$345,MATCH('Country-wise data'!$B155,Assumptions!$B$154:$B$344,),MATCH('Country-wise data'!AC$3,Assumptions!$G$153:$P$153,))*S155))</f>
        <v>0</v>
      </c>
      <c r="AD155" s="53">
        <f>IFERROR(INDEX('ASTI data (new)'!$AF$6:$AL$130,MATCH('Country-wise data'!$B155,'ASTI data (new)'!$C$6:$C$130,),MATCH('Country-wise data'!AD$3,'ASTI data (new)'!$AF$5:$AL$5,)),(INDEX(Assumptions!$G$154:$P$345,MATCH('Country-wise data'!$B155,Assumptions!$B$154:$B$344,),MATCH('Country-wise data'!AD$3,Assumptions!$G$153:$P$153,))*T155))</f>
        <v>0</v>
      </c>
      <c r="AE155" s="53">
        <f>IFERROR(INDEX('ASTI data (new)'!$AF$6:$AL$130,MATCH('Country-wise data'!$B155,'ASTI data (new)'!$C$6:$C$130,),MATCH('Country-wise data'!AE$3,'ASTI data (new)'!$AF$5:$AL$5,)),(INDEX(Assumptions!$G$154:$P$345,MATCH('Country-wise data'!$B155,Assumptions!$B$154:$B$344,),MATCH('Country-wise data'!AE$3,Assumptions!$G$153:$P$153,))*U155))</f>
        <v>0</v>
      </c>
      <c r="AF155" s="53">
        <f>IFERROR(INDEX('ASTI data (new)'!$AF$6:$AL$130,MATCH('Country-wise data'!$B155,'ASTI data (new)'!$C$6:$C$130,),MATCH('Country-wise data'!AF$3,'ASTI data (new)'!$AF$5:$AL$5,)),(INDEX(Assumptions!$G$154:$P$345,MATCH('Country-wise data'!$B155,Assumptions!$B$154:$B$344,),MATCH('Country-wise data'!AF$3,Assumptions!$G$153:$P$153,))*V155))</f>
        <v>0</v>
      </c>
      <c r="AG155" s="53">
        <f>IFERROR(INDEX('ASTI data (new)'!$AF$6:$AL$130,MATCH('Country-wise data'!$B155,'ASTI data (new)'!$C$6:$C$130,),MATCH('Country-wise data'!AG$3,'ASTI data (new)'!$AF$5:$AL$5,)),(INDEX(Assumptions!$G$154:$P$345,MATCH('Country-wise data'!$B155,Assumptions!$B$154:$B$344,),MATCH('Country-wise data'!AG$3,Assumptions!$G$153:$P$153,))*W155))</f>
        <v>0</v>
      </c>
      <c r="AH155" s="53">
        <f>IFERROR(INDEX('ASTI data (new)'!$AF$6:$AL$130,MATCH('Country-wise data'!$B155,'ASTI data (new)'!$C$6:$C$130,),MATCH('Country-wise data'!AH$3,'ASTI data (new)'!$AF$5:$AL$5,)),(INDEX(Assumptions!$G$154:$P$345,MATCH('Country-wise data'!$B155,Assumptions!$B$154:$B$344,),MATCH('Country-wise data'!AH$3,Assumptions!$G$153:$P$153,))*X155))</f>
        <v>0</v>
      </c>
      <c r="AI155" s="53">
        <f>IFERROR(INDEX('ASTI data (new)'!$AF$6:$AL$130,MATCH('Country-wise data'!$B155,'ASTI data (new)'!$C$6:$C$130,),MATCH('Country-wise data'!AI$3,'ASTI data (new)'!$AF$5:$AL$5,)),(INDEX(Assumptions!$G$154:$P$345,MATCH('Country-wise data'!$B155,Assumptions!$B$154:$B$344,),MATCH('Country-wise data'!AI$3,Assumptions!$G$153:$P$153,))*Y155))</f>
        <v>0</v>
      </c>
      <c r="AJ155" s="53">
        <f t="shared" ref="AJ155:AL155" si="223">IFERROR((1+($AI155/$AF155)^(1/3)-1)*AI155,0)</f>
        <v>0</v>
      </c>
      <c r="AK155" s="53">
        <f t="shared" si="223"/>
        <v>0</v>
      </c>
      <c r="AL155" s="53">
        <f t="shared" si="223"/>
        <v>0</v>
      </c>
      <c r="AM155" s="55" cm="1">
        <f t="array" ref="AM155">INDEX('non-R&amp;D ex_typologies'!$J$8:$J$10,MATCH('Country-wise data'!FL155,'non-R&amp;D ex_typologies'!$F$8:$F$10,),)*'Country-wise data'!AC155</f>
        <v>0</v>
      </c>
      <c r="AN155" s="55" cm="1">
        <f t="array" ref="AN155">INDEX('non-R&amp;D ex_typologies'!$J$8:$J$10,MATCH('Country-wise data'!FM155,'non-R&amp;D ex_typologies'!$F$8:$F$10,),)*'Country-wise data'!AD155</f>
        <v>0</v>
      </c>
      <c r="AO155" s="55" cm="1">
        <f t="array" ref="AO155">INDEX('non-R&amp;D ex_typologies'!$J$8:$J$10,MATCH('Country-wise data'!FN155,'non-R&amp;D ex_typologies'!$F$8:$F$10,),)*'Country-wise data'!AE155</f>
        <v>0</v>
      </c>
      <c r="AP155" s="55" cm="1">
        <f t="array" ref="AP155">INDEX('non-R&amp;D ex_typologies'!$J$8:$J$10,MATCH('Country-wise data'!FO155,'non-R&amp;D ex_typologies'!$F$8:$F$10,),)*'Country-wise data'!AF155</f>
        <v>0</v>
      </c>
      <c r="AQ155" s="55" cm="1">
        <f t="array" ref="AQ155">INDEX('non-R&amp;D ex_typologies'!$J$8:$J$10,MATCH('Country-wise data'!FP155,'non-R&amp;D ex_typologies'!$F$8:$F$10,),)*'Country-wise data'!AG155</f>
        <v>0</v>
      </c>
      <c r="AR155" s="55" cm="1">
        <f t="array" ref="AR155">INDEX('non-R&amp;D ex_typologies'!$J$8:$J$10,MATCH('Country-wise data'!FQ155,'non-R&amp;D ex_typologies'!$F$8:$F$10,),)*'Country-wise data'!AH155</f>
        <v>0</v>
      </c>
      <c r="AS155" s="55" cm="1">
        <f t="array" ref="AS155">INDEX('non-R&amp;D ex_typologies'!$J$8:$J$10,MATCH('Country-wise data'!FR155,'non-R&amp;D ex_typologies'!$F$8:$F$10,),)*'Country-wise data'!AI155</f>
        <v>0</v>
      </c>
      <c r="AT155" s="55" cm="1">
        <f t="array" ref="AT155">INDEX('non-R&amp;D ex_typologies'!$J$8:$J$10,MATCH('Country-wise data'!FS155,'non-R&amp;D ex_typologies'!$F$8:$F$10,),)*'Country-wise data'!AJ155</f>
        <v>0</v>
      </c>
      <c r="AU155" s="55" cm="1">
        <f t="array" ref="AU155">INDEX('non-R&amp;D ex_typologies'!$J$8:$J$10,MATCH('Country-wise data'!FT155,'non-R&amp;D ex_typologies'!$F$8:$F$10,),)*'Country-wise data'!AK155</f>
        <v>0</v>
      </c>
      <c r="AV155" s="55" cm="1">
        <f t="array" ref="AV155">INDEX('non-R&amp;D ex_typologies'!$J$8:$J$10,MATCH('Country-wise data'!FU155,'non-R&amp;D ex_typologies'!$F$8:$F$10,),)*'Country-wise data'!AL155</f>
        <v>0</v>
      </c>
      <c r="AW155">
        <f t="shared" si="209"/>
        <v>0</v>
      </c>
      <c r="AX155" s="53">
        <f>INDEX('GDP deflators'!$AB$3:$AK$198,MATCH('Country-wise data'!$B155,'GDP deflators'!$B$3:$B$198,),MATCH('Country-wise data'!AX$3,'GDP deflators'!$D$2:$M$2,))</f>
        <v>66.358640285888143</v>
      </c>
      <c r="AY155" s="53">
        <f>INDEX('GDP deflators'!$AB$3:$AK$198,MATCH('Country-wise data'!$B155,'GDP deflators'!$B$3:$B$198,),MATCH('Country-wise data'!AY$3,'GDP deflators'!$D$2:$M$2,))</f>
        <v>69.259254935203842</v>
      </c>
      <c r="AZ155" s="53">
        <f>INDEX('GDP deflators'!$AB$3:$AK$198,MATCH('Country-wise data'!$B155,'GDP deflators'!$B$3:$B$198,),MATCH('Country-wise data'!AZ$3,'GDP deflators'!$D$2:$M$2,))</f>
        <v>71.919419994073678</v>
      </c>
      <c r="BA155" s="53">
        <f>INDEX('GDP deflators'!$AB$3:$AK$198,MATCH('Country-wise data'!$B155,'GDP deflators'!$B$3:$B$198,),MATCH('Country-wise data'!BA$3,'GDP deflators'!$D$2:$M$2,))</f>
        <v>74.047742133365063</v>
      </c>
      <c r="BB155" s="53">
        <f>INDEX('GDP deflators'!$AB$3:$AK$198,MATCH('Country-wise data'!$B155,'GDP deflators'!$B$3:$B$198,),MATCH('Country-wise data'!BB$3,'GDP deflators'!$D$2:$M$2,))</f>
        <v>76.062721764859504</v>
      </c>
      <c r="BC155" s="53">
        <f>INDEX('GDP deflators'!$AB$3:$AK$198,MATCH('Country-wise data'!$B155,'GDP deflators'!$B$3:$B$198,),MATCH('Country-wise data'!BC$3,'GDP deflators'!$D$2:$M$2,))</f>
        <v>79.547558442166959</v>
      </c>
      <c r="BD155" s="53">
        <f>INDEX('GDP deflators'!$AB$3:$AK$198,MATCH('Country-wise data'!$B155,'GDP deflators'!$B$3:$B$198,),MATCH('Country-wise data'!BD$3,'GDP deflators'!$D$2:$M$2,))</f>
        <v>82.63532496856601</v>
      </c>
      <c r="BE155" s="53">
        <f>INDEX('GDP deflators'!$AB$3:$AK$198,MATCH('Country-wise data'!$B155,'GDP deflators'!$B$3:$B$198,),MATCH('Country-wise data'!BE$3,'GDP deflators'!$D$2:$M$2,))</f>
        <v>86.85452514783448</v>
      </c>
      <c r="BF155" s="53">
        <f>INDEX('GDP deflators'!$AB$3:$AK$198,MATCH('Country-wise data'!$B155,'GDP deflators'!$B$3:$B$198,),MATCH('Country-wise data'!BF$3,'GDP deflators'!$D$2:$M$2,))</f>
        <v>92.556609865426125</v>
      </c>
      <c r="BG155" s="53">
        <f>INDEX('GDP deflators'!$AB$3:$AK$198,MATCH('Country-wise data'!$B155,'GDP deflators'!$B$3:$B$198,),MATCH('Country-wise data'!BG$3,'GDP deflators'!$D$2:$M$2,))</f>
        <v>100</v>
      </c>
      <c r="BH155" cm="1">
        <f t="array" ref="BH155">H155/(INDEX($AX155:$BG155,,MATCH(BH$3,$AX$3:$BG$3,))/100)</f>
        <v>0</v>
      </c>
      <c r="BI155" cm="1">
        <f t="array" ref="BI155">I155/(INDEX($AX155:$BG155,,MATCH(BI$3,$AX$3:$BG$3,))/100)</f>
        <v>0</v>
      </c>
      <c r="BJ155" cm="1">
        <f t="array" ref="BJ155">J155/(INDEX($AX155:$BG155,,MATCH(BJ$3,$AX$3:$BG$3,))/100)</f>
        <v>0</v>
      </c>
      <c r="BK155" cm="1">
        <f t="array" ref="BK155">K155/(INDEX($AX155:$BG155,,MATCH(BK$3,$AX$3:$BG$3,))/100)</f>
        <v>0</v>
      </c>
      <c r="BL155" cm="1">
        <f t="array" ref="BL155">L155/(INDEX($AX155:$BG155,,MATCH(BL$3,$AX$3:$BG$3,))/100)</f>
        <v>0</v>
      </c>
      <c r="BM155" cm="1">
        <f t="array" ref="BM155">M155/(INDEX($AX155:$BG155,,MATCH(BM$3,$AX$3:$BG$3,))/100)</f>
        <v>0</v>
      </c>
      <c r="BN155" cm="1">
        <f t="array" ref="BN155">N155/(INDEX($AX155:$BG155,,MATCH(BN$3,$AX$3:$BG$3,))/100)</f>
        <v>0</v>
      </c>
      <c r="BO155" cm="1">
        <f t="array" ref="BO155">O155/(INDEX($AX155:$BG155,,MATCH(BO$3,$AX$3:$BG$3,))/100)</f>
        <v>0</v>
      </c>
      <c r="BP155" cm="1">
        <f t="array" ref="BP155">P155/(INDEX($AX155:$BG155,,MATCH(BP$3,$AX$3:$BG$3,))/100)</f>
        <v>0</v>
      </c>
      <c r="BQ155" cm="1">
        <f t="array" ref="BQ155">Q155/(INDEX($AX155:$BG155,,MATCH(BQ$3,$AX$3:$BG$3,))/100)</f>
        <v>0</v>
      </c>
      <c r="BS155" cm="1">
        <f t="array" ref="BS155">S155/(INDEX($AX155:$BG155,,MATCH(BS$3,$AX$3:$BG$3,))/100)</f>
        <v>0</v>
      </c>
      <c r="BT155" cm="1">
        <f t="array" ref="BT155">T155/(INDEX($AX155:$BG155,,MATCH(BT$3,$AX$3:$BG$3,))/100)</f>
        <v>0</v>
      </c>
      <c r="BU155" cm="1">
        <f t="array" ref="BU155">U155/(INDEX($AX155:$BG155,,MATCH(BU$3,$AX$3:$BG$3,))/100)</f>
        <v>0</v>
      </c>
      <c r="BV155" cm="1">
        <f t="array" ref="BV155">V155/(INDEX($AX155:$BG155,,MATCH(BV$3,$AX$3:$BG$3,))/100)</f>
        <v>0</v>
      </c>
      <c r="BW155" cm="1">
        <f t="array" ref="BW155">W155/(INDEX($AX155:$BG155,,MATCH(BW$3,$AX$3:$BG$3,))/100)</f>
        <v>0</v>
      </c>
      <c r="BX155" cm="1">
        <f t="array" ref="BX155">X155/(INDEX($AX155:$BG155,,MATCH(BX$3,$AX$3:$BG$3,))/100)</f>
        <v>0</v>
      </c>
      <c r="BY155" cm="1">
        <f t="array" ref="BY155">Y155/(INDEX($AX155:$BG155,,MATCH(BY$3,$AX$3:$BG$3,))/100)</f>
        <v>0</v>
      </c>
      <c r="BZ155" cm="1">
        <f t="array" ref="BZ155">Z155/(INDEX($AX155:$BG155,,MATCH(BZ$3,$AX$3:$BG$3,))/100)</f>
        <v>0</v>
      </c>
      <c r="CA155" cm="1">
        <f t="array" ref="CA155">AA155/(INDEX($AX155:$BG155,,MATCH(CA$3,$AX$3:$BG$3,))/100)</f>
        <v>0</v>
      </c>
      <c r="CB155" cm="1">
        <f t="array" ref="CB155">AB155/(INDEX($AX155:$BG155,,MATCH(CB$3,$AX$3:$BG$3,))/100)</f>
        <v>0</v>
      </c>
      <c r="CC155" cm="1">
        <f t="array" ref="CC155">AC155/(INDEX($AX155:$BG155,,MATCH(CC$3,$AX$3:$BG$3,))/100)</f>
        <v>0</v>
      </c>
      <c r="CD155" cm="1">
        <f t="array" ref="CD155">AD155/(INDEX($AX155:$BG155,,MATCH(CD$3,$AX$3:$BG$3,))/100)</f>
        <v>0</v>
      </c>
      <c r="CE155" cm="1">
        <f t="array" ref="CE155">AE155/(INDEX($AX155:$BG155,,MATCH(CE$3,$AX$3:$BG$3,))/100)</f>
        <v>0</v>
      </c>
      <c r="CF155" cm="1">
        <f t="array" ref="CF155">AF155/(INDEX($AX155:$BG155,,MATCH(CF$3,$AX$3:$BG$3,))/100)</f>
        <v>0</v>
      </c>
      <c r="CG155" cm="1">
        <f t="array" ref="CG155">AG155/(INDEX($AX155:$BG155,,MATCH(CG$3,$AX$3:$BG$3,))/100)</f>
        <v>0</v>
      </c>
      <c r="CH155" cm="1">
        <f t="array" ref="CH155">AH155/(INDEX($AX155:$BG155,,MATCH(CH$3,$AX$3:$BG$3,))/100)</f>
        <v>0</v>
      </c>
      <c r="CI155" cm="1">
        <f t="array" ref="CI155">AI155/(INDEX($AX155:$BG155,,MATCH(CI$3,$AX$3:$BG$3,))/100)</f>
        <v>0</v>
      </c>
      <c r="CJ155" cm="1">
        <f t="array" ref="CJ155">AJ155/(INDEX($AX155:$BG155,,MATCH(CJ$3,$AX$3:$BG$3,))/100)</f>
        <v>0</v>
      </c>
      <c r="CK155" cm="1">
        <f t="array" ref="CK155">AK155/(INDEX($AX155:$BG155,,MATCH(CK$3,$AX$3:$BG$3,))/100)</f>
        <v>0</v>
      </c>
      <c r="CL155" cm="1">
        <f t="array" ref="CL155">AL155/(INDEX($AX155:$BG155,,MATCH(CL$3,$AX$3:$BG$3,))/100)</f>
        <v>0</v>
      </c>
      <c r="CM155" cm="1">
        <f t="array" ref="CM155">AM155/(INDEX($AX155:$BG155,,MATCH(CM$3,$AX$3:$BG$3,))/100)</f>
        <v>0</v>
      </c>
      <c r="CN155" cm="1">
        <f t="array" ref="CN155">AN155/(INDEX($AX155:$BG155,,MATCH(CN$3,$AX$3:$BG$3,))/100)</f>
        <v>0</v>
      </c>
      <c r="CO155" cm="1">
        <f t="array" ref="CO155">AO155/(INDEX($AX155:$BG155,,MATCH(CO$3,$AX$3:$BG$3,))/100)</f>
        <v>0</v>
      </c>
      <c r="CP155" cm="1">
        <f t="array" ref="CP155">AP155/(INDEX($AX155:$BG155,,MATCH(CP$3,$AX$3:$BG$3,))/100)</f>
        <v>0</v>
      </c>
      <c r="CQ155" cm="1">
        <f t="array" ref="CQ155">AQ155/(INDEX($AX155:$BG155,,MATCH(CQ$3,$AX$3:$BG$3,))/100)</f>
        <v>0</v>
      </c>
      <c r="CR155" cm="1">
        <f t="array" ref="CR155">AR155/(INDEX($AX155:$BG155,,MATCH(CR$3,$AX$3:$BG$3,))/100)</f>
        <v>0</v>
      </c>
      <c r="CS155" cm="1">
        <f t="array" ref="CS155">AS155/(INDEX($AX155:$BG155,,MATCH(CS$3,$AX$3:$BG$3,))/100)</f>
        <v>0</v>
      </c>
      <c r="CT155" cm="1">
        <f t="array" ref="CT155">AT155/(INDEX($AX155:$BG155,,MATCH(CT$3,$AX$3:$BG$3,))/100)</f>
        <v>0</v>
      </c>
      <c r="CU155" cm="1">
        <f t="array" ref="CU155">AU155/(INDEX($AX155:$BG155,,MATCH(CU$3,$AX$3:$BG$3,))/100)</f>
        <v>0</v>
      </c>
      <c r="CV155" cm="1">
        <f t="array" ref="CV155">AV155/(INDEX($AX155:$BG155,,MATCH(CV$3,$AX$3:$BG$3,))/100)</f>
        <v>0</v>
      </c>
      <c r="CW155">
        <f t="shared" si="210"/>
        <v>0</v>
      </c>
      <c r="CX155">
        <f>IFERROR(1/INDEX('exch rates'!$BC$5:$BL$268,MATCH('Country-wise data'!$B155,'exch rates'!$A$5:$A$268,),MATCH(CX$3,'exch rates'!$BC$4:$BL$4,)),1)</f>
        <v>1</v>
      </c>
      <c r="CY155">
        <f>IFERROR(1/INDEX('exch rates'!$BC$5:$BL$268,MATCH('Country-wise data'!$B155,'exch rates'!$A$5:$A$268,),MATCH(CY$3,'exch rates'!$BC$4:$BL$4,)),1)</f>
        <v>1</v>
      </c>
      <c r="CZ155">
        <f>IFERROR(1/INDEX('exch rates'!$BC$5:$BL$268,MATCH('Country-wise data'!$B155,'exch rates'!$A$5:$A$268,),MATCH(CZ$3,'exch rates'!$BC$4:$BL$4,)),1)</f>
        <v>1</v>
      </c>
      <c r="DA155">
        <f>IFERROR(1/INDEX('exch rates'!$BC$5:$BL$268,MATCH('Country-wise data'!$B155,'exch rates'!$A$5:$A$268,),MATCH(DA$3,'exch rates'!$BC$4:$BL$4,)),1)</f>
        <v>1</v>
      </c>
      <c r="DB155">
        <f>IFERROR(1/INDEX('exch rates'!$BC$5:$BL$268,MATCH('Country-wise data'!$B155,'exch rates'!$A$5:$A$268,),MATCH(DB$3,'exch rates'!$BC$4:$BL$4,)),1)</f>
        <v>1</v>
      </c>
      <c r="DC155">
        <f>IFERROR(1/INDEX('exch rates'!$BC$5:$BL$268,MATCH('Country-wise data'!$B155,'exch rates'!$A$5:$A$268,),MATCH(DC$3,'exch rates'!$BC$4:$BL$4,)),1)</f>
        <v>1</v>
      </c>
      <c r="DD155">
        <f>IFERROR(1/INDEX('exch rates'!$BC$5:$BL$268,MATCH('Country-wise data'!$B155,'exch rates'!$A$5:$A$268,),MATCH(DD$3,'exch rates'!$BC$4:$BL$4,)),1)</f>
        <v>1</v>
      </c>
      <c r="DE155">
        <f>IFERROR(1/INDEX('exch rates'!$BC$5:$BL$268,MATCH('Country-wise data'!$B155,'exch rates'!$A$5:$A$268,),MATCH(DE$3,'exch rates'!$BC$4:$BL$4,)),1)</f>
        <v>1</v>
      </c>
      <c r="DF155">
        <f>IFERROR(1/INDEX('exch rates'!$BC$5:$BL$268,MATCH('Country-wise data'!$B155,'exch rates'!$A$5:$A$268,),MATCH(DF$3,'exch rates'!$BC$4:$BL$4,)),1)</f>
        <v>1</v>
      </c>
      <c r="DG155">
        <f>IFERROR(1/INDEX('exch rates'!$BC$5:$BL$268,MATCH('Country-wise data'!$B155,'exch rates'!$A$5:$A$268,),MATCH(DG$3,'exch rates'!$BC$4:$BL$4,)),1)</f>
        <v>1</v>
      </c>
      <c r="DH155" cm="1">
        <f t="array" ref="DH155">(BH155/INDEX($CX155:$DG155,,MATCH(DH$3,$CX$3:$DG$3,)))*$DG155</f>
        <v>0</v>
      </c>
      <c r="DI155" cm="1">
        <f t="array" ref="DI155">(BI155/INDEX($CX155:$DG155,,MATCH(DI$3,$CX$3:$DG$3,)))*$DG155</f>
        <v>0</v>
      </c>
      <c r="DJ155" cm="1">
        <f t="array" ref="DJ155">(BJ155/INDEX($CX155:$DG155,,MATCH(DJ$3,$CX$3:$DG$3,)))*$DG155</f>
        <v>0</v>
      </c>
      <c r="DK155" cm="1">
        <f t="array" ref="DK155">(BK155/INDEX($CX155:$DG155,,MATCH(DK$3,$CX$3:$DG$3,)))*$DG155</f>
        <v>0</v>
      </c>
      <c r="DL155" cm="1">
        <f t="array" ref="DL155">(BL155/INDEX($CX155:$DG155,,MATCH(DL$3,$CX$3:$DG$3,)))*$DG155</f>
        <v>0</v>
      </c>
      <c r="DM155" cm="1">
        <f t="array" ref="DM155">(BM155/INDEX($CX155:$DG155,,MATCH(DM$3,$CX$3:$DG$3,)))*$DG155</f>
        <v>0</v>
      </c>
      <c r="DN155" cm="1">
        <f t="array" ref="DN155">(BN155/INDEX($CX155:$DG155,,MATCH(DN$3,$CX$3:$DG$3,)))*$DG155</f>
        <v>0</v>
      </c>
      <c r="DO155" cm="1">
        <f t="array" ref="DO155">(BO155/INDEX($CX155:$DG155,,MATCH(DO$3,$CX$3:$DG$3,)))*$DG155</f>
        <v>0</v>
      </c>
      <c r="DP155" cm="1">
        <f t="array" ref="DP155">(BP155/INDEX($CX155:$DG155,,MATCH(DP$3,$CX$3:$DG$3,)))*$DG155</f>
        <v>0</v>
      </c>
      <c r="DQ155" cm="1">
        <f t="array" ref="DQ155">(BQ155/INDEX($CX155:$DG155,,MATCH(DQ$3,$CX$3:$DG$3,)))*$DG155</f>
        <v>0</v>
      </c>
      <c r="DS155" cm="1">
        <f t="array" ref="DS155">(BS155/INDEX($CX155:$DG155,,MATCH(DS$3,$CX$3:$DG$3,)))*$DG155</f>
        <v>0</v>
      </c>
      <c r="DT155" cm="1">
        <f t="array" ref="DT155">(BT155/INDEX($CX155:$DG155,,MATCH(DT$3,$CX$3:$DG$3,)))*$DG155</f>
        <v>0</v>
      </c>
      <c r="DU155" cm="1">
        <f t="array" ref="DU155">(BU155/INDEX($CX155:$DG155,,MATCH(DU$3,$CX$3:$DG$3,)))*$DG155</f>
        <v>0</v>
      </c>
      <c r="DV155" cm="1">
        <f t="array" ref="DV155">(BV155/INDEX($CX155:$DG155,,MATCH(DV$3,$CX$3:$DG$3,)))*$DG155</f>
        <v>0</v>
      </c>
      <c r="DW155" cm="1">
        <f t="array" ref="DW155">(BW155/INDEX($CX155:$DG155,,MATCH(DW$3,$CX$3:$DG$3,)))*$DG155</f>
        <v>0</v>
      </c>
      <c r="DX155" cm="1">
        <f t="array" ref="DX155">(BX155/INDEX($CX155:$DG155,,MATCH(DX$3,$CX$3:$DG$3,)))*$DG155</f>
        <v>0</v>
      </c>
      <c r="DY155" cm="1">
        <f t="array" ref="DY155">(BY155/INDEX($CX155:$DG155,,MATCH(DY$3,$CX$3:$DG$3,)))*$DG155</f>
        <v>0</v>
      </c>
      <c r="DZ155" cm="1">
        <f t="array" ref="DZ155">(BZ155/INDEX($CX155:$DG155,,MATCH(DZ$3,$CX$3:$DG$3,)))*$DG155</f>
        <v>0</v>
      </c>
      <c r="EA155" cm="1">
        <f t="array" ref="EA155">(CA155/INDEX($CX155:$DG155,,MATCH(EA$3,$CX$3:$DG$3,)))*$DG155</f>
        <v>0</v>
      </c>
      <c r="EB155" cm="1">
        <f t="array" ref="EB155">(CB155/INDEX($CX155:$DG155,,MATCH(EB$3,$CX$3:$DG$3,)))*$DG155</f>
        <v>0</v>
      </c>
      <c r="EC155" s="53" cm="1">
        <f t="array" ref="EC155">(CC155/INDEX($CX155:$DG155,,MATCH(EC$3,$CX$3:$DG$3,)))*$DG155</f>
        <v>0</v>
      </c>
      <c r="ED155" cm="1">
        <f t="array" ref="ED155">(CD155/INDEX($CX155:$DG155,,MATCH(ED$3,$CX$3:$DG$3,)))*$DG155</f>
        <v>0</v>
      </c>
      <c r="EE155" cm="1">
        <f t="array" ref="EE155">(CE155/INDEX($CX155:$DG155,,MATCH(EE$3,$CX$3:$DG$3,)))*$DG155</f>
        <v>0</v>
      </c>
      <c r="EF155" cm="1">
        <f t="array" ref="EF155">(CF155/INDEX($CX155:$DG155,,MATCH(EF$3,$CX$3:$DG$3,)))*$DG155</f>
        <v>0</v>
      </c>
      <c r="EG155" cm="1">
        <f t="array" ref="EG155">(CG155/INDEX($CX155:$DG155,,MATCH(EG$3,$CX$3:$DG$3,)))*$DG155</f>
        <v>0</v>
      </c>
      <c r="EH155" cm="1">
        <f t="array" ref="EH155">(CH155/INDEX($CX155:$DG155,,MATCH(EH$3,$CX$3:$DG$3,)))*$DG155</f>
        <v>0</v>
      </c>
      <c r="EI155" cm="1">
        <f t="array" ref="EI155">(CI155/INDEX($CX155:$DG155,,MATCH(EI$3,$CX$3:$DG$3,)))*$DG155</f>
        <v>0</v>
      </c>
      <c r="EJ155" cm="1">
        <f t="array" ref="EJ155">(CJ155/INDEX($CX155:$DG155,,MATCH(EJ$3,$CX$3:$DG$3,)))*$DG155</f>
        <v>0</v>
      </c>
      <c r="EK155" cm="1">
        <f t="array" ref="EK155">(CK155/INDEX($CX155:$DG155,,MATCH(EK$3,$CX$3:$DG$3,)))*$DG155</f>
        <v>0</v>
      </c>
      <c r="EL155" cm="1">
        <f t="array" ref="EL155">(CL155/INDEX($CX155:$DG155,,MATCH(EL$3,$CX$3:$DG$3,)))*$DG155</f>
        <v>0</v>
      </c>
      <c r="EM155" cm="1">
        <f t="array" ref="EM155">(CM155/INDEX($CX155:$DG155,,MATCH(EM$3,$CX$3:$DG$3,)))*$DG155</f>
        <v>0</v>
      </c>
      <c r="EN155" cm="1">
        <f t="array" ref="EN155">(CN155/INDEX($CX155:$DG155,,MATCH(EN$3,$CX$3:$DG$3,)))*$DG155</f>
        <v>0</v>
      </c>
      <c r="EO155" cm="1">
        <f t="array" ref="EO155">(CO155/INDEX($CX155:$DG155,,MATCH(EO$3,$CX$3:$DG$3,)))*$DG155</f>
        <v>0</v>
      </c>
      <c r="EP155" cm="1">
        <f t="array" ref="EP155">(CP155/INDEX($CX155:$DG155,,MATCH(EP$3,$CX$3:$DG$3,)))*$DG155</f>
        <v>0</v>
      </c>
      <c r="EQ155" cm="1">
        <f t="array" ref="EQ155">(CQ155/INDEX($CX155:$DG155,,MATCH(EQ$3,$CX$3:$DG$3,)))*$DG155</f>
        <v>0</v>
      </c>
      <c r="ER155" cm="1">
        <f t="array" ref="ER155">(CR155/INDEX($CX155:$DG155,,MATCH(ER$3,$CX$3:$DG$3,)))*$DG155</f>
        <v>0</v>
      </c>
      <c r="ES155" cm="1">
        <f t="array" ref="ES155">(CS155/INDEX($CX155:$DG155,,MATCH(ES$3,$CX$3:$DG$3,)))*$DG155</f>
        <v>0</v>
      </c>
      <c r="ET155" cm="1">
        <f t="array" ref="ET155">(CT155/INDEX($CX155:$DG155,,MATCH(ET$3,$CX$3:$DG$3,)))*$DG155</f>
        <v>0</v>
      </c>
      <c r="EU155" cm="1">
        <f t="array" ref="EU155">(CU155/INDEX($CX155:$DG155,,MATCH(EU$3,$CX$3:$DG$3,)))*$DG155</f>
        <v>0</v>
      </c>
      <c r="EV155" cm="1">
        <f t="array" ref="EV155">(CV155/INDEX($CX155:$DG155,,MATCH(EV$3,$CX$3:$DG$3,)))*$DG155</f>
        <v>0</v>
      </c>
      <c r="EW155">
        <f t="shared" si="211"/>
        <v>0</v>
      </c>
      <c r="EY155" s="96">
        <f t="shared" si="212"/>
        <v>0</v>
      </c>
      <c r="EZ155" s="96">
        <f t="shared" si="213"/>
        <v>0</v>
      </c>
      <c r="FA155" s="96">
        <f t="shared" si="214"/>
        <v>0</v>
      </c>
      <c r="FB155" s="96">
        <f t="shared" si="215"/>
        <v>0</v>
      </c>
      <c r="FC155" s="96">
        <f t="shared" si="216"/>
        <v>0</v>
      </c>
      <c r="FD155" s="96">
        <f t="shared" si="217"/>
        <v>0</v>
      </c>
      <c r="FE155" s="96">
        <f t="shared" si="218"/>
        <v>0</v>
      </c>
      <c r="FF155" s="96">
        <f t="shared" si="219"/>
        <v>0</v>
      </c>
      <c r="FG155" s="96">
        <f t="shared" si="220"/>
        <v>0</v>
      </c>
      <c r="FH155" s="96">
        <f t="shared" si="221"/>
        <v>0</v>
      </c>
      <c r="FJ155" s="96">
        <f t="shared" si="188"/>
        <v>0</v>
      </c>
      <c r="FK155" s="96" t="str">
        <f>IF(AND('Country-wise data'!FJ155&gt;'non-R&amp;D ex_typologies'!$C$17,'Country-wise data'!FJ155&lt;'non-R&amp;D ex_typologies'!$D$17),"Small",IF(AND('Country-wise data'!FJ155&gt;'non-R&amp;D ex_typologies'!$E$17,'Country-wise data'!$FJ$4&lt;'non-R&amp;D ex_typologies'!$F$17),"Medium","Large"))</f>
        <v>Large</v>
      </c>
      <c r="FL155" t="str">
        <f>IF($FK155='non-R&amp;D ex_typologies'!$C$16,IF(AND('Country-wise data'!EY155&gt;'non-R&amp;D ex_typologies'!$C$21,'Country-wise data'!EY155&lt;'non-R&amp;D ex_typologies'!$D$21),'non-R&amp;D ex_typologies'!$B$21,IF(AND('Country-wise data'!EY155&gt;'non-R&amp;D ex_typologies'!$C$19,'Country-wise data'!EY155&lt;'non-R&amp;D ex_typologies'!$D$19),'non-R&amp;D ex_typologies'!$B$19,'non-R&amp;D ex_typologies'!$B$20)),IF($FK155='non-R&amp;D ex_typologies'!$E$16,IF(AND('Country-wise data'!EY155&gt;'non-R&amp;D ex_typologies'!$E$21,'Country-wise data'!EY155&lt;'non-R&amp;D ex_typologies'!$F$21),'non-R&amp;D ex_typologies'!$B$21,IF(AND('Country-wise data'!EY155&gt;'non-R&amp;D ex_typologies'!$E$19,'Country-wise data'!EY155&lt;'non-R&amp;D ex_typologies'!$F$19),'non-R&amp;D ex_typologies'!$B$19,'non-R&amp;D ex_typologies'!$B$20)),IF(AND('Country-wise data'!EY155&gt;'non-R&amp;D ex_typologies'!$G$21,'Country-wise data'!EY155&lt;'non-R&amp;D ex_typologies'!$H$21),'non-R&amp;D ex_typologies'!$B$21,IF(AND('Country-wise data'!EY155&gt;'non-R&amp;D ex_typologies'!$G$19,'Country-wise data'!EY155&lt;'non-R&amp;D ex_typologies'!$H$19),'non-R&amp;D ex_typologies'!$B$19,'non-R&amp;D ex_typologies'!$B$20))))</f>
        <v xml:space="preserve">Research heavy </v>
      </c>
      <c r="FM155" t="str">
        <f>IF($FK155='non-R&amp;D ex_typologies'!$C$16,IF(AND('Country-wise data'!EZ155&gt;'non-R&amp;D ex_typologies'!$C$21,'Country-wise data'!EZ155&lt;'non-R&amp;D ex_typologies'!$D$21),'non-R&amp;D ex_typologies'!$B$21,IF(AND('Country-wise data'!EZ155&gt;'non-R&amp;D ex_typologies'!$C$19,'Country-wise data'!EZ155&lt;'non-R&amp;D ex_typologies'!$D$19),'non-R&amp;D ex_typologies'!$B$19,'non-R&amp;D ex_typologies'!$B$20)),IF($FK155='non-R&amp;D ex_typologies'!$E$16,IF(AND('Country-wise data'!EZ155&gt;'non-R&amp;D ex_typologies'!$E$21,'Country-wise data'!EZ155&lt;'non-R&amp;D ex_typologies'!$F$21),'non-R&amp;D ex_typologies'!$B$21,IF(AND('Country-wise data'!EZ155&gt;'non-R&amp;D ex_typologies'!$E$19,'Country-wise data'!EZ155&lt;'non-R&amp;D ex_typologies'!$F$19),'non-R&amp;D ex_typologies'!$B$19,'non-R&amp;D ex_typologies'!$B$20)),IF(AND('Country-wise data'!EZ155&gt;'non-R&amp;D ex_typologies'!$G$21,'Country-wise data'!EZ155&lt;'non-R&amp;D ex_typologies'!$H$21),'non-R&amp;D ex_typologies'!$B$21,IF(AND('Country-wise data'!EZ155&gt;'non-R&amp;D ex_typologies'!$G$19,'Country-wise data'!EZ155&lt;'non-R&amp;D ex_typologies'!$H$19),'non-R&amp;D ex_typologies'!$B$19,'non-R&amp;D ex_typologies'!$B$20))))</f>
        <v xml:space="preserve">Research heavy </v>
      </c>
      <c r="FN155" t="str">
        <f>IF($FK155='non-R&amp;D ex_typologies'!$C$16,IF(AND('Country-wise data'!FA155&gt;'non-R&amp;D ex_typologies'!$C$21,'Country-wise data'!FA155&lt;'non-R&amp;D ex_typologies'!$D$21),'non-R&amp;D ex_typologies'!$B$21,IF(AND('Country-wise data'!FA155&gt;'non-R&amp;D ex_typologies'!$C$19,'Country-wise data'!FA155&lt;'non-R&amp;D ex_typologies'!$D$19),'non-R&amp;D ex_typologies'!$B$19,'non-R&amp;D ex_typologies'!$B$20)),IF($FK155='non-R&amp;D ex_typologies'!$E$16,IF(AND('Country-wise data'!FA155&gt;'non-R&amp;D ex_typologies'!$E$21,'Country-wise data'!FA155&lt;'non-R&amp;D ex_typologies'!$F$21),'non-R&amp;D ex_typologies'!$B$21,IF(AND('Country-wise data'!FA155&gt;'non-R&amp;D ex_typologies'!$E$19,'Country-wise data'!FA155&lt;'non-R&amp;D ex_typologies'!$F$19),'non-R&amp;D ex_typologies'!$B$19,'non-R&amp;D ex_typologies'!$B$20)),IF(AND('Country-wise data'!FA155&gt;'non-R&amp;D ex_typologies'!$G$21,'Country-wise data'!FA155&lt;'non-R&amp;D ex_typologies'!$H$21),'non-R&amp;D ex_typologies'!$B$21,IF(AND('Country-wise data'!FA155&gt;'non-R&amp;D ex_typologies'!$G$19,'Country-wise data'!FA155&lt;'non-R&amp;D ex_typologies'!$H$19),'non-R&amp;D ex_typologies'!$B$19,'non-R&amp;D ex_typologies'!$B$20))))</f>
        <v xml:space="preserve">Research heavy </v>
      </c>
      <c r="FO155" t="str">
        <f>IF($FK155='non-R&amp;D ex_typologies'!$C$16,IF(AND('Country-wise data'!FB155&gt;'non-R&amp;D ex_typologies'!$C$21,'Country-wise data'!FB155&lt;'non-R&amp;D ex_typologies'!$D$21),'non-R&amp;D ex_typologies'!$B$21,IF(AND('Country-wise data'!FB155&gt;'non-R&amp;D ex_typologies'!$C$19,'Country-wise data'!FB155&lt;'non-R&amp;D ex_typologies'!$D$19),'non-R&amp;D ex_typologies'!$B$19,'non-R&amp;D ex_typologies'!$B$20)),IF($FK155='non-R&amp;D ex_typologies'!$E$16,IF(AND('Country-wise data'!FB155&gt;'non-R&amp;D ex_typologies'!$E$21,'Country-wise data'!FB155&lt;'non-R&amp;D ex_typologies'!$F$21),'non-R&amp;D ex_typologies'!$B$21,IF(AND('Country-wise data'!FB155&gt;'non-R&amp;D ex_typologies'!$E$19,'Country-wise data'!FB155&lt;'non-R&amp;D ex_typologies'!$F$19),'non-R&amp;D ex_typologies'!$B$19,'non-R&amp;D ex_typologies'!$B$20)),IF(AND('Country-wise data'!FB155&gt;'non-R&amp;D ex_typologies'!$G$21,'Country-wise data'!FB155&lt;'non-R&amp;D ex_typologies'!$H$21),'non-R&amp;D ex_typologies'!$B$21,IF(AND('Country-wise data'!FB155&gt;'non-R&amp;D ex_typologies'!$G$19,'Country-wise data'!FB155&lt;'non-R&amp;D ex_typologies'!$H$19),'non-R&amp;D ex_typologies'!$B$19,'non-R&amp;D ex_typologies'!$B$20))))</f>
        <v xml:space="preserve">Research heavy </v>
      </c>
      <c r="FP155" t="str">
        <f>IF($FK155='non-R&amp;D ex_typologies'!$C$16,IF(AND('Country-wise data'!FC155&gt;'non-R&amp;D ex_typologies'!$C$21,'Country-wise data'!FC155&lt;'non-R&amp;D ex_typologies'!$D$21),'non-R&amp;D ex_typologies'!$B$21,IF(AND('Country-wise data'!FC155&gt;'non-R&amp;D ex_typologies'!$C$19,'Country-wise data'!FC155&lt;'non-R&amp;D ex_typologies'!$D$19),'non-R&amp;D ex_typologies'!$B$19,'non-R&amp;D ex_typologies'!$B$20)),IF($FK155='non-R&amp;D ex_typologies'!$E$16,IF(AND('Country-wise data'!FC155&gt;'non-R&amp;D ex_typologies'!$E$21,'Country-wise data'!FC155&lt;'non-R&amp;D ex_typologies'!$F$21),'non-R&amp;D ex_typologies'!$B$21,IF(AND('Country-wise data'!FC155&gt;'non-R&amp;D ex_typologies'!$E$19,'Country-wise data'!FC155&lt;'non-R&amp;D ex_typologies'!$F$19),'non-R&amp;D ex_typologies'!$B$19,'non-R&amp;D ex_typologies'!$B$20)),IF(AND('Country-wise data'!FC155&gt;'non-R&amp;D ex_typologies'!$G$21,'Country-wise data'!FC155&lt;'non-R&amp;D ex_typologies'!$H$21),'non-R&amp;D ex_typologies'!$B$21,IF(AND('Country-wise data'!FC155&gt;'non-R&amp;D ex_typologies'!$G$19,'Country-wise data'!FC155&lt;'non-R&amp;D ex_typologies'!$H$19),'non-R&amp;D ex_typologies'!$B$19,'non-R&amp;D ex_typologies'!$B$20))))</f>
        <v xml:space="preserve">Research heavy </v>
      </c>
      <c r="FQ155" t="str">
        <f>IF($FK155='non-R&amp;D ex_typologies'!$C$16,IF(AND('Country-wise data'!FD155&gt;'non-R&amp;D ex_typologies'!$C$21,'Country-wise data'!FD155&lt;'non-R&amp;D ex_typologies'!$D$21),'non-R&amp;D ex_typologies'!$B$21,IF(AND('Country-wise data'!FD155&gt;'non-R&amp;D ex_typologies'!$C$19,'Country-wise data'!FD155&lt;'non-R&amp;D ex_typologies'!$D$19),'non-R&amp;D ex_typologies'!$B$19,'non-R&amp;D ex_typologies'!$B$20)),IF($FK155='non-R&amp;D ex_typologies'!$E$16,IF(AND('Country-wise data'!FD155&gt;'non-R&amp;D ex_typologies'!$E$21,'Country-wise data'!FD155&lt;'non-R&amp;D ex_typologies'!$F$21),'non-R&amp;D ex_typologies'!$B$21,IF(AND('Country-wise data'!FD155&gt;'non-R&amp;D ex_typologies'!$E$19,'Country-wise data'!FD155&lt;'non-R&amp;D ex_typologies'!$F$19),'non-R&amp;D ex_typologies'!$B$19,'non-R&amp;D ex_typologies'!$B$20)),IF(AND('Country-wise data'!FD155&gt;'non-R&amp;D ex_typologies'!$G$21,'Country-wise data'!FD155&lt;'non-R&amp;D ex_typologies'!$H$21),'non-R&amp;D ex_typologies'!$B$21,IF(AND('Country-wise data'!FD155&gt;'non-R&amp;D ex_typologies'!$G$19,'Country-wise data'!FD155&lt;'non-R&amp;D ex_typologies'!$H$19),'non-R&amp;D ex_typologies'!$B$19,'non-R&amp;D ex_typologies'!$B$20))))</f>
        <v xml:space="preserve">Research heavy </v>
      </c>
      <c r="FR155" t="str">
        <f>IF($FK155='non-R&amp;D ex_typologies'!$C$16,IF(AND('Country-wise data'!FE155&gt;'non-R&amp;D ex_typologies'!$C$21,'Country-wise data'!FE155&lt;'non-R&amp;D ex_typologies'!$D$21),'non-R&amp;D ex_typologies'!$B$21,IF(AND('Country-wise data'!FE155&gt;'non-R&amp;D ex_typologies'!$C$19,'Country-wise data'!FE155&lt;'non-R&amp;D ex_typologies'!$D$19),'non-R&amp;D ex_typologies'!$B$19,'non-R&amp;D ex_typologies'!$B$20)),IF($FK155='non-R&amp;D ex_typologies'!$E$16,IF(AND('Country-wise data'!FE155&gt;'non-R&amp;D ex_typologies'!$E$21,'Country-wise data'!FE155&lt;'non-R&amp;D ex_typologies'!$F$21),'non-R&amp;D ex_typologies'!$B$21,IF(AND('Country-wise data'!FE155&gt;'non-R&amp;D ex_typologies'!$E$19,'Country-wise data'!FE155&lt;'non-R&amp;D ex_typologies'!$F$19),'non-R&amp;D ex_typologies'!$B$19,'non-R&amp;D ex_typologies'!$B$20)),IF(AND('Country-wise data'!FE155&gt;'non-R&amp;D ex_typologies'!$G$21,'Country-wise data'!FE155&lt;'non-R&amp;D ex_typologies'!$H$21),'non-R&amp;D ex_typologies'!$B$21,IF(AND('Country-wise data'!FE155&gt;'non-R&amp;D ex_typologies'!$G$19,'Country-wise data'!FE155&lt;'non-R&amp;D ex_typologies'!$H$19),'non-R&amp;D ex_typologies'!$B$19,'non-R&amp;D ex_typologies'!$B$20))))</f>
        <v xml:space="preserve">Research heavy </v>
      </c>
      <c r="FS155" t="str">
        <f>IF($FK155='non-R&amp;D ex_typologies'!$C$16,IF(AND('Country-wise data'!FF155&gt;'non-R&amp;D ex_typologies'!$C$21,'Country-wise data'!FF155&lt;'non-R&amp;D ex_typologies'!$D$21),'non-R&amp;D ex_typologies'!$B$21,IF(AND('Country-wise data'!FF155&gt;'non-R&amp;D ex_typologies'!$C$19,'Country-wise data'!FF155&lt;'non-R&amp;D ex_typologies'!$D$19),'non-R&amp;D ex_typologies'!$B$19,'non-R&amp;D ex_typologies'!$B$20)),IF($FK155='non-R&amp;D ex_typologies'!$E$16,IF(AND('Country-wise data'!FF155&gt;'non-R&amp;D ex_typologies'!$E$21,'Country-wise data'!FF155&lt;'non-R&amp;D ex_typologies'!$F$21),'non-R&amp;D ex_typologies'!$B$21,IF(AND('Country-wise data'!FF155&gt;'non-R&amp;D ex_typologies'!$E$19,'Country-wise data'!FF155&lt;'non-R&amp;D ex_typologies'!$F$19),'non-R&amp;D ex_typologies'!$B$19,'non-R&amp;D ex_typologies'!$B$20)),IF(AND('Country-wise data'!FF155&gt;'non-R&amp;D ex_typologies'!$G$21,'Country-wise data'!FF155&lt;'non-R&amp;D ex_typologies'!$H$21),'non-R&amp;D ex_typologies'!$B$21,IF(AND('Country-wise data'!FF155&gt;'non-R&amp;D ex_typologies'!$G$19,'Country-wise data'!FF155&lt;'non-R&amp;D ex_typologies'!$H$19),'non-R&amp;D ex_typologies'!$B$19,'non-R&amp;D ex_typologies'!$B$20))))</f>
        <v xml:space="preserve">Research heavy </v>
      </c>
      <c r="FT155" t="str">
        <f>IF($FK155='non-R&amp;D ex_typologies'!$C$16,IF(AND('Country-wise data'!FG155&gt;'non-R&amp;D ex_typologies'!$C$21,'Country-wise data'!FG155&lt;'non-R&amp;D ex_typologies'!$D$21),'non-R&amp;D ex_typologies'!$B$21,IF(AND('Country-wise data'!FG155&gt;'non-R&amp;D ex_typologies'!$C$19,'Country-wise data'!FG155&lt;'non-R&amp;D ex_typologies'!$D$19),'non-R&amp;D ex_typologies'!$B$19,'non-R&amp;D ex_typologies'!$B$20)),IF($FK155='non-R&amp;D ex_typologies'!$E$16,IF(AND('Country-wise data'!FG155&gt;'non-R&amp;D ex_typologies'!$E$21,'Country-wise data'!FG155&lt;'non-R&amp;D ex_typologies'!$F$21),'non-R&amp;D ex_typologies'!$B$21,IF(AND('Country-wise data'!FG155&gt;'non-R&amp;D ex_typologies'!$E$19,'Country-wise data'!FG155&lt;'non-R&amp;D ex_typologies'!$F$19),'non-R&amp;D ex_typologies'!$B$19,'non-R&amp;D ex_typologies'!$B$20)),IF(AND('Country-wise data'!FG155&gt;'non-R&amp;D ex_typologies'!$G$21,'Country-wise data'!FG155&lt;'non-R&amp;D ex_typologies'!$H$21),'non-R&amp;D ex_typologies'!$B$21,IF(AND('Country-wise data'!FG155&gt;'non-R&amp;D ex_typologies'!$G$19,'Country-wise data'!FG155&lt;'non-R&amp;D ex_typologies'!$H$19),'non-R&amp;D ex_typologies'!$B$19,'non-R&amp;D ex_typologies'!$B$20))))</f>
        <v xml:space="preserve">Research heavy </v>
      </c>
      <c r="FU155" t="str">
        <f>IF($FK155='non-R&amp;D ex_typologies'!$C$16,IF(AND('Country-wise data'!FH155&gt;'non-R&amp;D ex_typologies'!$C$21,'Country-wise data'!FH155&lt;'non-R&amp;D ex_typologies'!$D$21),'non-R&amp;D ex_typologies'!$B$21,IF(AND('Country-wise data'!FH155&gt;'non-R&amp;D ex_typologies'!$C$19,'Country-wise data'!FH155&lt;'non-R&amp;D ex_typologies'!$D$19),'non-R&amp;D ex_typologies'!$B$19,'non-R&amp;D ex_typologies'!$B$20)),IF($FK155='non-R&amp;D ex_typologies'!$E$16,IF(AND('Country-wise data'!FH155&gt;'non-R&amp;D ex_typologies'!$E$21,'Country-wise data'!FH155&lt;'non-R&amp;D ex_typologies'!$F$21),'non-R&amp;D ex_typologies'!$B$21,IF(AND('Country-wise data'!FH155&gt;'non-R&amp;D ex_typologies'!$E$19,'Country-wise data'!FH155&lt;'non-R&amp;D ex_typologies'!$F$19),'non-R&amp;D ex_typologies'!$B$19,'non-R&amp;D ex_typologies'!$B$20)),IF(AND('Country-wise data'!FH155&gt;'non-R&amp;D ex_typologies'!$G$21,'Country-wise data'!FH155&lt;'non-R&amp;D ex_typologies'!$H$21),'non-R&amp;D ex_typologies'!$B$21,IF(AND('Country-wise data'!FH155&gt;'non-R&amp;D ex_typologies'!$G$19,'Country-wise data'!FH155&lt;'non-R&amp;D ex_typologies'!$H$19),'non-R&amp;D ex_typologies'!$B$19,'non-R&amp;D ex_typologies'!$B$20))))</f>
        <v xml:space="preserve">Research heavy </v>
      </c>
    </row>
    <row r="156" spans="2:177" x14ac:dyDescent="0.35">
      <c r="B156" s="83" t="s">
        <v>1071</v>
      </c>
      <c r="E156" s="44" t="s">
        <v>375</v>
      </c>
      <c r="G156" s="55">
        <f>Assumptions!$C$13</f>
        <v>1.1000000000000001</v>
      </c>
      <c r="H156">
        <f>SUMIFS(FAOstat!M:M,FAOstat!$B:$B,'Country-wise data'!$B156)*G156</f>
        <v>0</v>
      </c>
      <c r="I156">
        <f>IF(SUMIFS(FAOstat!N:N,FAOstat!$B:$B,'Country-wise data'!$B156)=0,H156*(1+Assumptions!$C$9),SUMIFS(FAOstat!N:N,FAOstat!$B:$B,'Country-wise data'!$B156)*$G156)</f>
        <v>0</v>
      </c>
      <c r="J156">
        <f>IF(SUMIFS(FAOstat!O:O,FAOstat!$B:$B,'Country-wise data'!$B156)=0,I156*(1+Assumptions!$C$9),SUMIFS(FAOstat!O:O,FAOstat!$B:$B,'Country-wise data'!$B156)*$G156)</f>
        <v>0</v>
      </c>
      <c r="K156">
        <f>IF(SUMIFS(FAOstat!P:P,FAOstat!$B:$B,'Country-wise data'!$B156)=0,J156*(1+Assumptions!$C$9),SUMIFS(FAOstat!P:P,FAOstat!$B:$B,'Country-wise data'!$B156)*$G156)</f>
        <v>0</v>
      </c>
      <c r="L156">
        <f>IF(SUMIFS(FAOstat!Q:Q,FAOstat!$B:$B,'Country-wise data'!$B156)=0,K156*(1+Assumptions!$C$9),SUMIFS(FAOstat!Q:Q,FAOstat!$B:$B,'Country-wise data'!$B156)*$G156)</f>
        <v>0</v>
      </c>
      <c r="M156">
        <f>IF(SUMIFS(FAOstat!R:R,FAOstat!$B:$B,'Country-wise data'!$B156)=0,L156*(1+Assumptions!$C$9),SUMIFS(FAOstat!R:R,FAOstat!$B:$B,'Country-wise data'!$B156)*$G156)</f>
        <v>0</v>
      </c>
      <c r="N156">
        <f>IF(SUMIFS(FAOstat!S:S,FAOstat!$B:$B,'Country-wise data'!$B156)=0,M156*(1+Assumptions!$C$9),SUMIFS(FAOstat!S:S,FAOstat!$B:$B,'Country-wise data'!$B156)*$G156)</f>
        <v>0</v>
      </c>
      <c r="O156">
        <f>IF(SUMIFS(FAOstat!T:T,FAOstat!$B:$B,'Country-wise data'!$B156)=0,N156*(1+Assumptions!$C$9),SUMIFS(FAOstat!T:T,FAOstat!$B:$B,'Country-wise data'!$B156)*$G156)</f>
        <v>0</v>
      </c>
      <c r="P156">
        <f>IF(SUMIFS(FAOstat!U:U,FAOstat!$B:$B,'Country-wise data'!$B156)=0,O156*(1+Assumptions!$C$9),SUMIFS(FAOstat!U:U,FAOstat!$B:$B,'Country-wise data'!$B156)*$G156)</f>
        <v>0</v>
      </c>
      <c r="Q156">
        <f>IF(SUMIFS(FAOstat!V:V,FAOstat!$B:$B,'Country-wise data'!$B156)=0,P156*(1+Assumptions!$C$9),SUMIFS(FAOstat!V:V,FAOstat!$B:$B,'Country-wise data'!$B156)*$G156)</f>
        <v>0</v>
      </c>
      <c r="R156" s="36">
        <f t="shared" si="207"/>
        <v>0</v>
      </c>
      <c r="S156" s="44">
        <f>INDEX('area data'!$G$4:$P$80,MATCH('Country-wise data'!$B156,'area data'!$B$4:$B$80,),MATCH('Country-wise data'!S$3,'area data'!$G$3:$P$3,))</f>
        <v>0</v>
      </c>
      <c r="T156" s="44">
        <f>INDEX('area data'!$G$4:$P$80,MATCH('Country-wise data'!$B156,'area data'!$B$4:$B$80,),MATCH('Country-wise data'!T$3,'area data'!$G$3:$P$3,))</f>
        <v>0</v>
      </c>
      <c r="U156" s="44">
        <f>INDEX('area data'!$G$4:$P$80,MATCH('Country-wise data'!$B156,'area data'!$B$4:$B$80,),MATCH('Country-wise data'!U$3,'area data'!$G$3:$P$3,))</f>
        <v>0</v>
      </c>
      <c r="V156" s="44">
        <f>INDEX('area data'!$G$4:$P$80,MATCH('Country-wise data'!$B156,'area data'!$B$4:$B$80,),MATCH('Country-wise data'!V$3,'area data'!$G$3:$P$3,))</f>
        <v>0</v>
      </c>
      <c r="W156" s="44">
        <f>INDEX('area data'!$G$4:$P$80,MATCH('Country-wise data'!$B156,'area data'!$B$4:$B$80,),MATCH('Country-wise data'!W$3,'area data'!$G$3:$P$3,))</f>
        <v>0</v>
      </c>
      <c r="X156" s="44">
        <f>INDEX('area data'!$G$4:$P$80,MATCH('Country-wise data'!$B156,'area data'!$B$4:$B$80,),MATCH('Country-wise data'!X$3,'area data'!$G$3:$P$3,))</f>
        <v>0</v>
      </c>
      <c r="Y156" s="44">
        <f>INDEX('area data'!$G$4:$P$80,MATCH('Country-wise data'!$B156,'area data'!$B$4:$B$80,),MATCH('Country-wise data'!Y$3,'area data'!$G$3:$P$3,))</f>
        <v>0</v>
      </c>
      <c r="Z156" s="44">
        <f>INDEX('area data'!$G$4:$P$80,MATCH('Country-wise data'!$B156,'area data'!$B$4:$B$80,),MATCH('Country-wise data'!Z$3,'area data'!$G$3:$P$3,))</f>
        <v>0</v>
      </c>
      <c r="AA156" s="44">
        <f>INDEX('area data'!$G$4:$P$80,MATCH('Country-wise data'!$B156,'area data'!$B$4:$B$80,),MATCH('Country-wise data'!AA$3,'area data'!$G$3:$P$3,))</f>
        <v>0</v>
      </c>
      <c r="AB156" s="44">
        <f>INDEX('area data'!$G$4:$P$80,MATCH('Country-wise data'!$B156,'area data'!$B$4:$B$80,),MATCH('Country-wise data'!AB$3,'area data'!$G$3:$P$3,))</f>
        <v>0</v>
      </c>
      <c r="AC156" s="53">
        <f>IFERROR(INDEX('ASTI data (new)'!$AF$6:$AL$130,MATCH('Country-wise data'!$B156,'ASTI data (new)'!$C$6:$C$130,),MATCH('Country-wise data'!AC$3,'ASTI data (new)'!$AF$5:$AL$5,)),(INDEX(Assumptions!$G$154:$P$345,MATCH('Country-wise data'!$B156,Assumptions!$B$154:$B$344,),MATCH('Country-wise data'!AC$3,Assumptions!$G$153:$P$153,))*S156))</f>
        <v>0</v>
      </c>
      <c r="AD156" s="53">
        <f>IFERROR(INDEX('ASTI data (new)'!$AF$6:$AL$130,MATCH('Country-wise data'!$B156,'ASTI data (new)'!$C$6:$C$130,),MATCH('Country-wise data'!AD$3,'ASTI data (new)'!$AF$5:$AL$5,)),(INDEX(Assumptions!$G$154:$P$345,MATCH('Country-wise data'!$B156,Assumptions!$B$154:$B$344,),MATCH('Country-wise data'!AD$3,Assumptions!$G$153:$P$153,))*T156))</f>
        <v>0</v>
      </c>
      <c r="AE156" s="53">
        <f>IFERROR(INDEX('ASTI data (new)'!$AF$6:$AL$130,MATCH('Country-wise data'!$B156,'ASTI data (new)'!$C$6:$C$130,),MATCH('Country-wise data'!AE$3,'ASTI data (new)'!$AF$5:$AL$5,)),(INDEX(Assumptions!$G$154:$P$345,MATCH('Country-wise data'!$B156,Assumptions!$B$154:$B$344,),MATCH('Country-wise data'!AE$3,Assumptions!$G$153:$P$153,))*U156))</f>
        <v>0</v>
      </c>
      <c r="AF156" s="53">
        <f>IFERROR(INDEX('ASTI data (new)'!$AF$6:$AL$130,MATCH('Country-wise data'!$B156,'ASTI data (new)'!$C$6:$C$130,),MATCH('Country-wise data'!AF$3,'ASTI data (new)'!$AF$5:$AL$5,)),(INDEX(Assumptions!$G$154:$P$345,MATCH('Country-wise data'!$B156,Assumptions!$B$154:$B$344,),MATCH('Country-wise data'!AF$3,Assumptions!$G$153:$P$153,))*V156))</f>
        <v>0</v>
      </c>
      <c r="AG156" s="53">
        <f>IFERROR(INDEX('ASTI data (new)'!$AF$6:$AL$130,MATCH('Country-wise data'!$B156,'ASTI data (new)'!$C$6:$C$130,),MATCH('Country-wise data'!AG$3,'ASTI data (new)'!$AF$5:$AL$5,)),(INDEX(Assumptions!$G$154:$P$345,MATCH('Country-wise data'!$B156,Assumptions!$B$154:$B$344,),MATCH('Country-wise data'!AG$3,Assumptions!$G$153:$P$153,))*W156))</f>
        <v>0</v>
      </c>
      <c r="AH156" s="53">
        <f>IFERROR(INDEX('ASTI data (new)'!$AF$6:$AL$130,MATCH('Country-wise data'!$B156,'ASTI data (new)'!$C$6:$C$130,),MATCH('Country-wise data'!AH$3,'ASTI data (new)'!$AF$5:$AL$5,)),(INDEX(Assumptions!$G$154:$P$345,MATCH('Country-wise data'!$B156,Assumptions!$B$154:$B$344,),MATCH('Country-wise data'!AH$3,Assumptions!$G$153:$P$153,))*X156))</f>
        <v>0</v>
      </c>
      <c r="AI156" s="53">
        <f>IFERROR(INDEX('ASTI data (new)'!$AF$6:$AL$130,MATCH('Country-wise data'!$B156,'ASTI data (new)'!$C$6:$C$130,),MATCH('Country-wise data'!AI$3,'ASTI data (new)'!$AF$5:$AL$5,)),(INDEX(Assumptions!$G$154:$P$345,MATCH('Country-wise data'!$B156,Assumptions!$B$154:$B$344,),MATCH('Country-wise data'!AI$3,Assumptions!$G$153:$P$153,))*Y156))</f>
        <v>0</v>
      </c>
      <c r="AJ156" s="53">
        <f t="shared" ref="AJ156:AL156" si="224">IFERROR((1+($AI156/$AF156)^(1/3)-1)*AI156,0)</f>
        <v>0</v>
      </c>
      <c r="AK156" s="53">
        <f t="shared" si="224"/>
        <v>0</v>
      </c>
      <c r="AL156" s="53">
        <f t="shared" si="224"/>
        <v>0</v>
      </c>
      <c r="AM156" s="55" cm="1">
        <f t="array" ref="AM156">INDEX('non-R&amp;D ex_typologies'!$J$8:$J$10,MATCH('Country-wise data'!FL156,'non-R&amp;D ex_typologies'!$F$8:$F$10,),)*'Country-wise data'!AC156</f>
        <v>0</v>
      </c>
      <c r="AN156" s="55" cm="1">
        <f t="array" ref="AN156">INDEX('non-R&amp;D ex_typologies'!$J$8:$J$10,MATCH('Country-wise data'!FM156,'non-R&amp;D ex_typologies'!$F$8:$F$10,),)*'Country-wise data'!AD156</f>
        <v>0</v>
      </c>
      <c r="AO156" s="55" cm="1">
        <f t="array" ref="AO156">INDEX('non-R&amp;D ex_typologies'!$J$8:$J$10,MATCH('Country-wise data'!FN156,'non-R&amp;D ex_typologies'!$F$8:$F$10,),)*'Country-wise data'!AE156</f>
        <v>0</v>
      </c>
      <c r="AP156" s="55" cm="1">
        <f t="array" ref="AP156">INDEX('non-R&amp;D ex_typologies'!$J$8:$J$10,MATCH('Country-wise data'!FO156,'non-R&amp;D ex_typologies'!$F$8:$F$10,),)*'Country-wise data'!AF156</f>
        <v>0</v>
      </c>
      <c r="AQ156" s="55" cm="1">
        <f t="array" ref="AQ156">INDEX('non-R&amp;D ex_typologies'!$J$8:$J$10,MATCH('Country-wise data'!FP156,'non-R&amp;D ex_typologies'!$F$8:$F$10,),)*'Country-wise data'!AG156</f>
        <v>0</v>
      </c>
      <c r="AR156" s="55" cm="1">
        <f t="array" ref="AR156">INDEX('non-R&amp;D ex_typologies'!$J$8:$J$10,MATCH('Country-wise data'!FQ156,'non-R&amp;D ex_typologies'!$F$8:$F$10,),)*'Country-wise data'!AH156</f>
        <v>0</v>
      </c>
      <c r="AS156" s="55" cm="1">
        <f t="array" ref="AS156">INDEX('non-R&amp;D ex_typologies'!$J$8:$J$10,MATCH('Country-wise data'!FR156,'non-R&amp;D ex_typologies'!$F$8:$F$10,),)*'Country-wise data'!AI156</f>
        <v>0</v>
      </c>
      <c r="AT156" s="55" cm="1">
        <f t="array" ref="AT156">INDEX('non-R&amp;D ex_typologies'!$J$8:$J$10,MATCH('Country-wise data'!FS156,'non-R&amp;D ex_typologies'!$F$8:$F$10,),)*'Country-wise data'!AJ156</f>
        <v>0</v>
      </c>
      <c r="AU156" s="55" cm="1">
        <f t="array" ref="AU156">INDEX('non-R&amp;D ex_typologies'!$J$8:$J$10,MATCH('Country-wise data'!FT156,'non-R&amp;D ex_typologies'!$F$8:$F$10,),)*'Country-wise data'!AK156</f>
        <v>0</v>
      </c>
      <c r="AV156" s="55" cm="1">
        <f t="array" ref="AV156">INDEX('non-R&amp;D ex_typologies'!$J$8:$J$10,MATCH('Country-wise data'!FU156,'non-R&amp;D ex_typologies'!$F$8:$F$10,),)*'Country-wise data'!AL156</f>
        <v>0</v>
      </c>
      <c r="AW156">
        <f t="shared" si="209"/>
        <v>0</v>
      </c>
      <c r="AX156" s="53">
        <f>INDEX('GDP deflators'!$AB$3:$AK$198,MATCH('Country-wise data'!$B156,'GDP deflators'!$B$3:$B$198,),MATCH('Country-wise data'!AX$3,'GDP deflators'!$D$2:$M$2,))</f>
        <v>66.358640285888143</v>
      </c>
      <c r="AY156" s="53">
        <f>INDEX('GDP deflators'!$AB$3:$AK$198,MATCH('Country-wise data'!$B156,'GDP deflators'!$B$3:$B$198,),MATCH('Country-wise data'!AY$3,'GDP deflators'!$D$2:$M$2,))</f>
        <v>69.259254935203842</v>
      </c>
      <c r="AZ156" s="53">
        <f>INDEX('GDP deflators'!$AB$3:$AK$198,MATCH('Country-wise data'!$B156,'GDP deflators'!$B$3:$B$198,),MATCH('Country-wise data'!AZ$3,'GDP deflators'!$D$2:$M$2,))</f>
        <v>71.919419994073678</v>
      </c>
      <c r="BA156" s="53">
        <f>INDEX('GDP deflators'!$AB$3:$AK$198,MATCH('Country-wise data'!$B156,'GDP deflators'!$B$3:$B$198,),MATCH('Country-wise data'!BA$3,'GDP deflators'!$D$2:$M$2,))</f>
        <v>74.047742133365063</v>
      </c>
      <c r="BB156" s="53">
        <f>INDEX('GDP deflators'!$AB$3:$AK$198,MATCH('Country-wise data'!$B156,'GDP deflators'!$B$3:$B$198,),MATCH('Country-wise data'!BB$3,'GDP deflators'!$D$2:$M$2,))</f>
        <v>76.062721764859504</v>
      </c>
      <c r="BC156" s="53">
        <f>INDEX('GDP deflators'!$AB$3:$AK$198,MATCH('Country-wise data'!$B156,'GDP deflators'!$B$3:$B$198,),MATCH('Country-wise data'!BC$3,'GDP deflators'!$D$2:$M$2,))</f>
        <v>79.547558442166959</v>
      </c>
      <c r="BD156" s="53">
        <f>INDEX('GDP deflators'!$AB$3:$AK$198,MATCH('Country-wise data'!$B156,'GDP deflators'!$B$3:$B$198,),MATCH('Country-wise data'!BD$3,'GDP deflators'!$D$2:$M$2,))</f>
        <v>82.63532496856601</v>
      </c>
      <c r="BE156" s="53">
        <f>INDEX('GDP deflators'!$AB$3:$AK$198,MATCH('Country-wise data'!$B156,'GDP deflators'!$B$3:$B$198,),MATCH('Country-wise data'!BE$3,'GDP deflators'!$D$2:$M$2,))</f>
        <v>86.85452514783448</v>
      </c>
      <c r="BF156" s="53">
        <f>INDEX('GDP deflators'!$AB$3:$AK$198,MATCH('Country-wise data'!$B156,'GDP deflators'!$B$3:$B$198,),MATCH('Country-wise data'!BF$3,'GDP deflators'!$D$2:$M$2,))</f>
        <v>92.556609865426125</v>
      </c>
      <c r="BG156" s="53">
        <f>INDEX('GDP deflators'!$AB$3:$AK$198,MATCH('Country-wise data'!$B156,'GDP deflators'!$B$3:$B$198,),MATCH('Country-wise data'!BG$3,'GDP deflators'!$D$2:$M$2,))</f>
        <v>100</v>
      </c>
      <c r="BH156" cm="1">
        <f t="array" ref="BH156">H156/(INDEX($AX156:$BG156,,MATCH(BH$3,$AX$3:$BG$3,))/100)</f>
        <v>0</v>
      </c>
      <c r="BI156" cm="1">
        <f t="array" ref="BI156">I156/(INDEX($AX156:$BG156,,MATCH(BI$3,$AX$3:$BG$3,))/100)</f>
        <v>0</v>
      </c>
      <c r="BJ156" cm="1">
        <f t="array" ref="BJ156">J156/(INDEX($AX156:$BG156,,MATCH(BJ$3,$AX$3:$BG$3,))/100)</f>
        <v>0</v>
      </c>
      <c r="BK156" cm="1">
        <f t="array" ref="BK156">K156/(INDEX($AX156:$BG156,,MATCH(BK$3,$AX$3:$BG$3,))/100)</f>
        <v>0</v>
      </c>
      <c r="BL156" cm="1">
        <f t="array" ref="BL156">L156/(INDEX($AX156:$BG156,,MATCH(BL$3,$AX$3:$BG$3,))/100)</f>
        <v>0</v>
      </c>
      <c r="BM156" cm="1">
        <f t="array" ref="BM156">M156/(INDEX($AX156:$BG156,,MATCH(BM$3,$AX$3:$BG$3,))/100)</f>
        <v>0</v>
      </c>
      <c r="BN156" cm="1">
        <f t="array" ref="BN156">N156/(INDEX($AX156:$BG156,,MATCH(BN$3,$AX$3:$BG$3,))/100)</f>
        <v>0</v>
      </c>
      <c r="BO156" cm="1">
        <f t="array" ref="BO156">O156/(INDEX($AX156:$BG156,,MATCH(BO$3,$AX$3:$BG$3,))/100)</f>
        <v>0</v>
      </c>
      <c r="BP156" cm="1">
        <f t="array" ref="BP156">P156/(INDEX($AX156:$BG156,,MATCH(BP$3,$AX$3:$BG$3,))/100)</f>
        <v>0</v>
      </c>
      <c r="BQ156" cm="1">
        <f t="array" ref="BQ156">Q156/(INDEX($AX156:$BG156,,MATCH(BQ$3,$AX$3:$BG$3,))/100)</f>
        <v>0</v>
      </c>
      <c r="BS156" cm="1">
        <f t="array" ref="BS156">S156/(INDEX($AX156:$BG156,,MATCH(BS$3,$AX$3:$BG$3,))/100)</f>
        <v>0</v>
      </c>
      <c r="BT156" cm="1">
        <f t="array" ref="BT156">T156/(INDEX($AX156:$BG156,,MATCH(BT$3,$AX$3:$BG$3,))/100)</f>
        <v>0</v>
      </c>
      <c r="BU156" cm="1">
        <f t="array" ref="BU156">U156/(INDEX($AX156:$BG156,,MATCH(BU$3,$AX$3:$BG$3,))/100)</f>
        <v>0</v>
      </c>
      <c r="BV156" cm="1">
        <f t="array" ref="BV156">V156/(INDEX($AX156:$BG156,,MATCH(BV$3,$AX$3:$BG$3,))/100)</f>
        <v>0</v>
      </c>
      <c r="BW156" cm="1">
        <f t="array" ref="BW156">W156/(INDEX($AX156:$BG156,,MATCH(BW$3,$AX$3:$BG$3,))/100)</f>
        <v>0</v>
      </c>
      <c r="BX156" cm="1">
        <f t="array" ref="BX156">X156/(INDEX($AX156:$BG156,,MATCH(BX$3,$AX$3:$BG$3,))/100)</f>
        <v>0</v>
      </c>
      <c r="BY156" cm="1">
        <f t="array" ref="BY156">Y156/(INDEX($AX156:$BG156,,MATCH(BY$3,$AX$3:$BG$3,))/100)</f>
        <v>0</v>
      </c>
      <c r="BZ156" cm="1">
        <f t="array" ref="BZ156">Z156/(INDEX($AX156:$BG156,,MATCH(BZ$3,$AX$3:$BG$3,))/100)</f>
        <v>0</v>
      </c>
      <c r="CA156" cm="1">
        <f t="array" ref="CA156">AA156/(INDEX($AX156:$BG156,,MATCH(CA$3,$AX$3:$BG$3,))/100)</f>
        <v>0</v>
      </c>
      <c r="CB156" cm="1">
        <f t="array" ref="CB156">AB156/(INDEX($AX156:$BG156,,MATCH(CB$3,$AX$3:$BG$3,))/100)</f>
        <v>0</v>
      </c>
      <c r="CC156" cm="1">
        <f t="array" ref="CC156">AC156/(INDEX($AX156:$BG156,,MATCH(CC$3,$AX$3:$BG$3,))/100)</f>
        <v>0</v>
      </c>
      <c r="CD156" cm="1">
        <f t="array" ref="CD156">AD156/(INDEX($AX156:$BG156,,MATCH(CD$3,$AX$3:$BG$3,))/100)</f>
        <v>0</v>
      </c>
      <c r="CE156" cm="1">
        <f t="array" ref="CE156">AE156/(INDEX($AX156:$BG156,,MATCH(CE$3,$AX$3:$BG$3,))/100)</f>
        <v>0</v>
      </c>
      <c r="CF156" cm="1">
        <f t="array" ref="CF156">AF156/(INDEX($AX156:$BG156,,MATCH(CF$3,$AX$3:$BG$3,))/100)</f>
        <v>0</v>
      </c>
      <c r="CG156" cm="1">
        <f t="array" ref="CG156">AG156/(INDEX($AX156:$BG156,,MATCH(CG$3,$AX$3:$BG$3,))/100)</f>
        <v>0</v>
      </c>
      <c r="CH156" cm="1">
        <f t="array" ref="CH156">AH156/(INDEX($AX156:$BG156,,MATCH(CH$3,$AX$3:$BG$3,))/100)</f>
        <v>0</v>
      </c>
      <c r="CI156" cm="1">
        <f t="array" ref="CI156">AI156/(INDEX($AX156:$BG156,,MATCH(CI$3,$AX$3:$BG$3,))/100)</f>
        <v>0</v>
      </c>
      <c r="CJ156" cm="1">
        <f t="array" ref="CJ156">AJ156/(INDEX($AX156:$BG156,,MATCH(CJ$3,$AX$3:$BG$3,))/100)</f>
        <v>0</v>
      </c>
      <c r="CK156" cm="1">
        <f t="array" ref="CK156">AK156/(INDEX($AX156:$BG156,,MATCH(CK$3,$AX$3:$BG$3,))/100)</f>
        <v>0</v>
      </c>
      <c r="CL156" cm="1">
        <f t="array" ref="CL156">AL156/(INDEX($AX156:$BG156,,MATCH(CL$3,$AX$3:$BG$3,))/100)</f>
        <v>0</v>
      </c>
      <c r="CM156" cm="1">
        <f t="array" ref="CM156">AM156/(INDEX($AX156:$BG156,,MATCH(CM$3,$AX$3:$BG$3,))/100)</f>
        <v>0</v>
      </c>
      <c r="CN156" cm="1">
        <f t="array" ref="CN156">AN156/(INDEX($AX156:$BG156,,MATCH(CN$3,$AX$3:$BG$3,))/100)</f>
        <v>0</v>
      </c>
      <c r="CO156" cm="1">
        <f t="array" ref="CO156">AO156/(INDEX($AX156:$BG156,,MATCH(CO$3,$AX$3:$BG$3,))/100)</f>
        <v>0</v>
      </c>
      <c r="CP156" cm="1">
        <f t="array" ref="CP156">AP156/(INDEX($AX156:$BG156,,MATCH(CP$3,$AX$3:$BG$3,))/100)</f>
        <v>0</v>
      </c>
      <c r="CQ156" cm="1">
        <f t="array" ref="CQ156">AQ156/(INDEX($AX156:$BG156,,MATCH(CQ$3,$AX$3:$BG$3,))/100)</f>
        <v>0</v>
      </c>
      <c r="CR156" cm="1">
        <f t="array" ref="CR156">AR156/(INDEX($AX156:$BG156,,MATCH(CR$3,$AX$3:$BG$3,))/100)</f>
        <v>0</v>
      </c>
      <c r="CS156" cm="1">
        <f t="array" ref="CS156">AS156/(INDEX($AX156:$BG156,,MATCH(CS$3,$AX$3:$BG$3,))/100)</f>
        <v>0</v>
      </c>
      <c r="CT156" cm="1">
        <f t="array" ref="CT156">AT156/(INDEX($AX156:$BG156,,MATCH(CT$3,$AX$3:$BG$3,))/100)</f>
        <v>0</v>
      </c>
      <c r="CU156" cm="1">
        <f t="array" ref="CU156">AU156/(INDEX($AX156:$BG156,,MATCH(CU$3,$AX$3:$BG$3,))/100)</f>
        <v>0</v>
      </c>
      <c r="CV156" cm="1">
        <f t="array" ref="CV156">AV156/(INDEX($AX156:$BG156,,MATCH(CV$3,$AX$3:$BG$3,))/100)</f>
        <v>0</v>
      </c>
      <c r="CW156">
        <f t="shared" si="210"/>
        <v>0</v>
      </c>
      <c r="CX156">
        <f>IFERROR(1/INDEX('exch rates'!$BC$5:$BL$268,MATCH('Country-wise data'!$B156,'exch rates'!$A$5:$A$268,),MATCH(CX$3,'exch rates'!$BC$4:$BL$4,)),1)</f>
        <v>1</v>
      </c>
      <c r="CY156">
        <f>IFERROR(1/INDEX('exch rates'!$BC$5:$BL$268,MATCH('Country-wise data'!$B156,'exch rates'!$A$5:$A$268,),MATCH(CY$3,'exch rates'!$BC$4:$BL$4,)),1)</f>
        <v>1</v>
      </c>
      <c r="CZ156">
        <f>IFERROR(1/INDEX('exch rates'!$BC$5:$BL$268,MATCH('Country-wise data'!$B156,'exch rates'!$A$5:$A$268,),MATCH(CZ$3,'exch rates'!$BC$4:$BL$4,)),1)</f>
        <v>1</v>
      </c>
      <c r="DA156">
        <f>IFERROR(1/INDEX('exch rates'!$BC$5:$BL$268,MATCH('Country-wise data'!$B156,'exch rates'!$A$5:$A$268,),MATCH(DA$3,'exch rates'!$BC$4:$BL$4,)),1)</f>
        <v>1</v>
      </c>
      <c r="DB156">
        <f>IFERROR(1/INDEX('exch rates'!$BC$5:$BL$268,MATCH('Country-wise data'!$B156,'exch rates'!$A$5:$A$268,),MATCH(DB$3,'exch rates'!$BC$4:$BL$4,)),1)</f>
        <v>1</v>
      </c>
      <c r="DC156">
        <f>IFERROR(1/INDEX('exch rates'!$BC$5:$BL$268,MATCH('Country-wise data'!$B156,'exch rates'!$A$5:$A$268,),MATCH(DC$3,'exch rates'!$BC$4:$BL$4,)),1)</f>
        <v>1</v>
      </c>
      <c r="DD156">
        <f>IFERROR(1/INDEX('exch rates'!$BC$5:$BL$268,MATCH('Country-wise data'!$B156,'exch rates'!$A$5:$A$268,),MATCH(DD$3,'exch rates'!$BC$4:$BL$4,)),1)</f>
        <v>1</v>
      </c>
      <c r="DE156">
        <f>IFERROR(1/INDEX('exch rates'!$BC$5:$BL$268,MATCH('Country-wise data'!$B156,'exch rates'!$A$5:$A$268,),MATCH(DE$3,'exch rates'!$BC$4:$BL$4,)),1)</f>
        <v>1</v>
      </c>
      <c r="DF156">
        <f>IFERROR(1/INDEX('exch rates'!$BC$5:$BL$268,MATCH('Country-wise data'!$B156,'exch rates'!$A$5:$A$268,),MATCH(DF$3,'exch rates'!$BC$4:$BL$4,)),1)</f>
        <v>1</v>
      </c>
      <c r="DG156">
        <f>IFERROR(1/INDEX('exch rates'!$BC$5:$BL$268,MATCH('Country-wise data'!$B156,'exch rates'!$A$5:$A$268,),MATCH(DG$3,'exch rates'!$BC$4:$BL$4,)),1)</f>
        <v>1</v>
      </c>
      <c r="DH156" cm="1">
        <f t="array" ref="DH156">(BH156/INDEX($CX156:$DG156,,MATCH(DH$3,$CX$3:$DG$3,)))*$DG156</f>
        <v>0</v>
      </c>
      <c r="DI156" cm="1">
        <f t="array" ref="DI156">(BI156/INDEX($CX156:$DG156,,MATCH(DI$3,$CX$3:$DG$3,)))*$DG156</f>
        <v>0</v>
      </c>
      <c r="DJ156" cm="1">
        <f t="array" ref="DJ156">(BJ156/INDEX($CX156:$DG156,,MATCH(DJ$3,$CX$3:$DG$3,)))*$DG156</f>
        <v>0</v>
      </c>
      <c r="DK156" cm="1">
        <f t="array" ref="DK156">(BK156/INDEX($CX156:$DG156,,MATCH(DK$3,$CX$3:$DG$3,)))*$DG156</f>
        <v>0</v>
      </c>
      <c r="DL156" cm="1">
        <f t="array" ref="DL156">(BL156/INDEX($CX156:$DG156,,MATCH(DL$3,$CX$3:$DG$3,)))*$DG156</f>
        <v>0</v>
      </c>
      <c r="DM156" cm="1">
        <f t="array" ref="DM156">(BM156/INDEX($CX156:$DG156,,MATCH(DM$3,$CX$3:$DG$3,)))*$DG156</f>
        <v>0</v>
      </c>
      <c r="DN156" cm="1">
        <f t="array" ref="DN156">(BN156/INDEX($CX156:$DG156,,MATCH(DN$3,$CX$3:$DG$3,)))*$DG156</f>
        <v>0</v>
      </c>
      <c r="DO156" cm="1">
        <f t="array" ref="DO156">(BO156/INDEX($CX156:$DG156,,MATCH(DO$3,$CX$3:$DG$3,)))*$DG156</f>
        <v>0</v>
      </c>
      <c r="DP156" cm="1">
        <f t="array" ref="DP156">(BP156/INDEX($CX156:$DG156,,MATCH(DP$3,$CX$3:$DG$3,)))*$DG156</f>
        <v>0</v>
      </c>
      <c r="DQ156" cm="1">
        <f t="array" ref="DQ156">(BQ156/INDEX($CX156:$DG156,,MATCH(DQ$3,$CX$3:$DG$3,)))*$DG156</f>
        <v>0</v>
      </c>
      <c r="DS156" cm="1">
        <f t="array" ref="DS156">(BS156/INDEX($CX156:$DG156,,MATCH(DS$3,$CX$3:$DG$3,)))*$DG156</f>
        <v>0</v>
      </c>
      <c r="DT156" cm="1">
        <f t="array" ref="DT156">(BT156/INDEX($CX156:$DG156,,MATCH(DT$3,$CX$3:$DG$3,)))*$DG156</f>
        <v>0</v>
      </c>
      <c r="DU156" cm="1">
        <f t="array" ref="DU156">(BU156/INDEX($CX156:$DG156,,MATCH(DU$3,$CX$3:$DG$3,)))*$DG156</f>
        <v>0</v>
      </c>
      <c r="DV156" cm="1">
        <f t="array" ref="DV156">(BV156/INDEX($CX156:$DG156,,MATCH(DV$3,$CX$3:$DG$3,)))*$DG156</f>
        <v>0</v>
      </c>
      <c r="DW156" cm="1">
        <f t="array" ref="DW156">(BW156/INDEX($CX156:$DG156,,MATCH(DW$3,$CX$3:$DG$3,)))*$DG156</f>
        <v>0</v>
      </c>
      <c r="DX156" cm="1">
        <f t="array" ref="DX156">(BX156/INDEX($CX156:$DG156,,MATCH(DX$3,$CX$3:$DG$3,)))*$DG156</f>
        <v>0</v>
      </c>
      <c r="DY156" cm="1">
        <f t="array" ref="DY156">(BY156/INDEX($CX156:$DG156,,MATCH(DY$3,$CX$3:$DG$3,)))*$DG156</f>
        <v>0</v>
      </c>
      <c r="DZ156" cm="1">
        <f t="array" ref="DZ156">(BZ156/INDEX($CX156:$DG156,,MATCH(DZ$3,$CX$3:$DG$3,)))*$DG156</f>
        <v>0</v>
      </c>
      <c r="EA156" cm="1">
        <f t="array" ref="EA156">(CA156/INDEX($CX156:$DG156,,MATCH(EA$3,$CX$3:$DG$3,)))*$DG156</f>
        <v>0</v>
      </c>
      <c r="EB156" cm="1">
        <f t="array" ref="EB156">(CB156/INDEX($CX156:$DG156,,MATCH(EB$3,$CX$3:$DG$3,)))*$DG156</f>
        <v>0</v>
      </c>
      <c r="EC156" s="53" cm="1">
        <f t="array" ref="EC156">(CC156/INDEX($CX156:$DG156,,MATCH(EC$3,$CX$3:$DG$3,)))*$DG156</f>
        <v>0</v>
      </c>
      <c r="ED156" cm="1">
        <f t="array" ref="ED156">(CD156/INDEX($CX156:$DG156,,MATCH(ED$3,$CX$3:$DG$3,)))*$DG156</f>
        <v>0</v>
      </c>
      <c r="EE156" cm="1">
        <f t="array" ref="EE156">(CE156/INDEX($CX156:$DG156,,MATCH(EE$3,$CX$3:$DG$3,)))*$DG156</f>
        <v>0</v>
      </c>
      <c r="EF156" cm="1">
        <f t="array" ref="EF156">(CF156/INDEX($CX156:$DG156,,MATCH(EF$3,$CX$3:$DG$3,)))*$DG156</f>
        <v>0</v>
      </c>
      <c r="EG156" cm="1">
        <f t="array" ref="EG156">(CG156/INDEX($CX156:$DG156,,MATCH(EG$3,$CX$3:$DG$3,)))*$DG156</f>
        <v>0</v>
      </c>
      <c r="EH156" cm="1">
        <f t="array" ref="EH156">(CH156/INDEX($CX156:$DG156,,MATCH(EH$3,$CX$3:$DG$3,)))*$DG156</f>
        <v>0</v>
      </c>
      <c r="EI156" cm="1">
        <f t="array" ref="EI156">(CI156/INDEX($CX156:$DG156,,MATCH(EI$3,$CX$3:$DG$3,)))*$DG156</f>
        <v>0</v>
      </c>
      <c r="EJ156" cm="1">
        <f t="array" ref="EJ156">(CJ156/INDEX($CX156:$DG156,,MATCH(EJ$3,$CX$3:$DG$3,)))*$DG156</f>
        <v>0</v>
      </c>
      <c r="EK156" cm="1">
        <f t="array" ref="EK156">(CK156/INDEX($CX156:$DG156,,MATCH(EK$3,$CX$3:$DG$3,)))*$DG156</f>
        <v>0</v>
      </c>
      <c r="EL156" cm="1">
        <f t="array" ref="EL156">(CL156/INDEX($CX156:$DG156,,MATCH(EL$3,$CX$3:$DG$3,)))*$DG156</f>
        <v>0</v>
      </c>
      <c r="EM156" cm="1">
        <f t="array" ref="EM156">(CM156/INDEX($CX156:$DG156,,MATCH(EM$3,$CX$3:$DG$3,)))*$DG156</f>
        <v>0</v>
      </c>
      <c r="EN156" cm="1">
        <f t="array" ref="EN156">(CN156/INDEX($CX156:$DG156,,MATCH(EN$3,$CX$3:$DG$3,)))*$DG156</f>
        <v>0</v>
      </c>
      <c r="EO156" cm="1">
        <f t="array" ref="EO156">(CO156/INDEX($CX156:$DG156,,MATCH(EO$3,$CX$3:$DG$3,)))*$DG156</f>
        <v>0</v>
      </c>
      <c r="EP156" cm="1">
        <f t="array" ref="EP156">(CP156/INDEX($CX156:$DG156,,MATCH(EP$3,$CX$3:$DG$3,)))*$DG156</f>
        <v>0</v>
      </c>
      <c r="EQ156" cm="1">
        <f t="array" ref="EQ156">(CQ156/INDEX($CX156:$DG156,,MATCH(EQ$3,$CX$3:$DG$3,)))*$DG156</f>
        <v>0</v>
      </c>
      <c r="ER156" cm="1">
        <f t="array" ref="ER156">(CR156/INDEX($CX156:$DG156,,MATCH(ER$3,$CX$3:$DG$3,)))*$DG156</f>
        <v>0</v>
      </c>
      <c r="ES156" cm="1">
        <f t="array" ref="ES156">(CS156/INDEX($CX156:$DG156,,MATCH(ES$3,$CX$3:$DG$3,)))*$DG156</f>
        <v>0</v>
      </c>
      <c r="ET156" cm="1">
        <f t="array" ref="ET156">(CT156/INDEX($CX156:$DG156,,MATCH(ET$3,$CX$3:$DG$3,)))*$DG156</f>
        <v>0</v>
      </c>
      <c r="EU156" cm="1">
        <f t="array" ref="EU156">(CU156/INDEX($CX156:$DG156,,MATCH(EU$3,$CX$3:$DG$3,)))*$DG156</f>
        <v>0</v>
      </c>
      <c r="EV156" cm="1">
        <f t="array" ref="EV156">(CV156/INDEX($CX156:$DG156,,MATCH(EV$3,$CX$3:$DG$3,)))*$DG156</f>
        <v>0</v>
      </c>
      <c r="EW156">
        <f t="shared" si="211"/>
        <v>0</v>
      </c>
      <c r="EY156" s="96">
        <f t="shared" si="212"/>
        <v>0</v>
      </c>
      <c r="EZ156" s="96">
        <f t="shared" si="213"/>
        <v>0</v>
      </c>
      <c r="FA156" s="96">
        <f t="shared" si="214"/>
        <v>0</v>
      </c>
      <c r="FB156" s="96">
        <f t="shared" si="215"/>
        <v>0</v>
      </c>
      <c r="FC156" s="96">
        <f t="shared" si="216"/>
        <v>0</v>
      </c>
      <c r="FD156" s="96">
        <f t="shared" si="217"/>
        <v>0</v>
      </c>
      <c r="FE156" s="96">
        <f t="shared" si="218"/>
        <v>0</v>
      </c>
      <c r="FF156" s="96">
        <f t="shared" si="219"/>
        <v>0</v>
      </c>
      <c r="FG156" s="96">
        <f t="shared" si="220"/>
        <v>0</v>
      </c>
      <c r="FH156" s="96">
        <f t="shared" si="221"/>
        <v>0</v>
      </c>
      <c r="FJ156" s="96">
        <f t="shared" si="188"/>
        <v>0</v>
      </c>
      <c r="FK156" s="96" t="str">
        <f>IF(AND('Country-wise data'!FJ156&gt;'non-R&amp;D ex_typologies'!$C$17,'Country-wise data'!FJ156&lt;'non-R&amp;D ex_typologies'!$D$17),"Small",IF(AND('Country-wise data'!FJ156&gt;'non-R&amp;D ex_typologies'!$E$17,'Country-wise data'!$FJ$4&lt;'non-R&amp;D ex_typologies'!$F$17),"Medium","Large"))</f>
        <v>Large</v>
      </c>
      <c r="FL156" t="str">
        <f>IF($FK156='non-R&amp;D ex_typologies'!$C$16,IF(AND('Country-wise data'!EY156&gt;'non-R&amp;D ex_typologies'!$C$21,'Country-wise data'!EY156&lt;'non-R&amp;D ex_typologies'!$D$21),'non-R&amp;D ex_typologies'!$B$21,IF(AND('Country-wise data'!EY156&gt;'non-R&amp;D ex_typologies'!$C$19,'Country-wise data'!EY156&lt;'non-R&amp;D ex_typologies'!$D$19),'non-R&amp;D ex_typologies'!$B$19,'non-R&amp;D ex_typologies'!$B$20)),IF($FK156='non-R&amp;D ex_typologies'!$E$16,IF(AND('Country-wise data'!EY156&gt;'non-R&amp;D ex_typologies'!$E$21,'Country-wise data'!EY156&lt;'non-R&amp;D ex_typologies'!$F$21),'non-R&amp;D ex_typologies'!$B$21,IF(AND('Country-wise data'!EY156&gt;'non-R&amp;D ex_typologies'!$E$19,'Country-wise data'!EY156&lt;'non-R&amp;D ex_typologies'!$F$19),'non-R&amp;D ex_typologies'!$B$19,'non-R&amp;D ex_typologies'!$B$20)),IF(AND('Country-wise data'!EY156&gt;'non-R&amp;D ex_typologies'!$G$21,'Country-wise data'!EY156&lt;'non-R&amp;D ex_typologies'!$H$21),'non-R&amp;D ex_typologies'!$B$21,IF(AND('Country-wise data'!EY156&gt;'non-R&amp;D ex_typologies'!$G$19,'Country-wise data'!EY156&lt;'non-R&amp;D ex_typologies'!$H$19),'non-R&amp;D ex_typologies'!$B$19,'non-R&amp;D ex_typologies'!$B$20))))</f>
        <v xml:space="preserve">Research heavy </v>
      </c>
      <c r="FM156" t="str">
        <f>IF($FK156='non-R&amp;D ex_typologies'!$C$16,IF(AND('Country-wise data'!EZ156&gt;'non-R&amp;D ex_typologies'!$C$21,'Country-wise data'!EZ156&lt;'non-R&amp;D ex_typologies'!$D$21),'non-R&amp;D ex_typologies'!$B$21,IF(AND('Country-wise data'!EZ156&gt;'non-R&amp;D ex_typologies'!$C$19,'Country-wise data'!EZ156&lt;'non-R&amp;D ex_typologies'!$D$19),'non-R&amp;D ex_typologies'!$B$19,'non-R&amp;D ex_typologies'!$B$20)),IF($FK156='non-R&amp;D ex_typologies'!$E$16,IF(AND('Country-wise data'!EZ156&gt;'non-R&amp;D ex_typologies'!$E$21,'Country-wise data'!EZ156&lt;'non-R&amp;D ex_typologies'!$F$21),'non-R&amp;D ex_typologies'!$B$21,IF(AND('Country-wise data'!EZ156&gt;'non-R&amp;D ex_typologies'!$E$19,'Country-wise data'!EZ156&lt;'non-R&amp;D ex_typologies'!$F$19),'non-R&amp;D ex_typologies'!$B$19,'non-R&amp;D ex_typologies'!$B$20)),IF(AND('Country-wise data'!EZ156&gt;'non-R&amp;D ex_typologies'!$G$21,'Country-wise data'!EZ156&lt;'non-R&amp;D ex_typologies'!$H$21),'non-R&amp;D ex_typologies'!$B$21,IF(AND('Country-wise data'!EZ156&gt;'non-R&amp;D ex_typologies'!$G$19,'Country-wise data'!EZ156&lt;'non-R&amp;D ex_typologies'!$H$19),'non-R&amp;D ex_typologies'!$B$19,'non-R&amp;D ex_typologies'!$B$20))))</f>
        <v xml:space="preserve">Research heavy </v>
      </c>
      <c r="FN156" t="str">
        <f>IF($FK156='non-R&amp;D ex_typologies'!$C$16,IF(AND('Country-wise data'!FA156&gt;'non-R&amp;D ex_typologies'!$C$21,'Country-wise data'!FA156&lt;'non-R&amp;D ex_typologies'!$D$21),'non-R&amp;D ex_typologies'!$B$21,IF(AND('Country-wise data'!FA156&gt;'non-R&amp;D ex_typologies'!$C$19,'Country-wise data'!FA156&lt;'non-R&amp;D ex_typologies'!$D$19),'non-R&amp;D ex_typologies'!$B$19,'non-R&amp;D ex_typologies'!$B$20)),IF($FK156='non-R&amp;D ex_typologies'!$E$16,IF(AND('Country-wise data'!FA156&gt;'non-R&amp;D ex_typologies'!$E$21,'Country-wise data'!FA156&lt;'non-R&amp;D ex_typologies'!$F$21),'non-R&amp;D ex_typologies'!$B$21,IF(AND('Country-wise data'!FA156&gt;'non-R&amp;D ex_typologies'!$E$19,'Country-wise data'!FA156&lt;'non-R&amp;D ex_typologies'!$F$19),'non-R&amp;D ex_typologies'!$B$19,'non-R&amp;D ex_typologies'!$B$20)),IF(AND('Country-wise data'!FA156&gt;'non-R&amp;D ex_typologies'!$G$21,'Country-wise data'!FA156&lt;'non-R&amp;D ex_typologies'!$H$21),'non-R&amp;D ex_typologies'!$B$21,IF(AND('Country-wise data'!FA156&gt;'non-R&amp;D ex_typologies'!$G$19,'Country-wise data'!FA156&lt;'non-R&amp;D ex_typologies'!$H$19),'non-R&amp;D ex_typologies'!$B$19,'non-R&amp;D ex_typologies'!$B$20))))</f>
        <v xml:space="preserve">Research heavy </v>
      </c>
      <c r="FO156" t="str">
        <f>IF($FK156='non-R&amp;D ex_typologies'!$C$16,IF(AND('Country-wise data'!FB156&gt;'non-R&amp;D ex_typologies'!$C$21,'Country-wise data'!FB156&lt;'non-R&amp;D ex_typologies'!$D$21),'non-R&amp;D ex_typologies'!$B$21,IF(AND('Country-wise data'!FB156&gt;'non-R&amp;D ex_typologies'!$C$19,'Country-wise data'!FB156&lt;'non-R&amp;D ex_typologies'!$D$19),'non-R&amp;D ex_typologies'!$B$19,'non-R&amp;D ex_typologies'!$B$20)),IF($FK156='non-R&amp;D ex_typologies'!$E$16,IF(AND('Country-wise data'!FB156&gt;'non-R&amp;D ex_typologies'!$E$21,'Country-wise data'!FB156&lt;'non-R&amp;D ex_typologies'!$F$21),'non-R&amp;D ex_typologies'!$B$21,IF(AND('Country-wise data'!FB156&gt;'non-R&amp;D ex_typologies'!$E$19,'Country-wise data'!FB156&lt;'non-R&amp;D ex_typologies'!$F$19),'non-R&amp;D ex_typologies'!$B$19,'non-R&amp;D ex_typologies'!$B$20)),IF(AND('Country-wise data'!FB156&gt;'non-R&amp;D ex_typologies'!$G$21,'Country-wise data'!FB156&lt;'non-R&amp;D ex_typologies'!$H$21),'non-R&amp;D ex_typologies'!$B$21,IF(AND('Country-wise data'!FB156&gt;'non-R&amp;D ex_typologies'!$G$19,'Country-wise data'!FB156&lt;'non-R&amp;D ex_typologies'!$H$19),'non-R&amp;D ex_typologies'!$B$19,'non-R&amp;D ex_typologies'!$B$20))))</f>
        <v xml:space="preserve">Research heavy </v>
      </c>
      <c r="FP156" t="str">
        <f>IF($FK156='non-R&amp;D ex_typologies'!$C$16,IF(AND('Country-wise data'!FC156&gt;'non-R&amp;D ex_typologies'!$C$21,'Country-wise data'!FC156&lt;'non-R&amp;D ex_typologies'!$D$21),'non-R&amp;D ex_typologies'!$B$21,IF(AND('Country-wise data'!FC156&gt;'non-R&amp;D ex_typologies'!$C$19,'Country-wise data'!FC156&lt;'non-R&amp;D ex_typologies'!$D$19),'non-R&amp;D ex_typologies'!$B$19,'non-R&amp;D ex_typologies'!$B$20)),IF($FK156='non-R&amp;D ex_typologies'!$E$16,IF(AND('Country-wise data'!FC156&gt;'non-R&amp;D ex_typologies'!$E$21,'Country-wise data'!FC156&lt;'non-R&amp;D ex_typologies'!$F$21),'non-R&amp;D ex_typologies'!$B$21,IF(AND('Country-wise data'!FC156&gt;'non-R&amp;D ex_typologies'!$E$19,'Country-wise data'!FC156&lt;'non-R&amp;D ex_typologies'!$F$19),'non-R&amp;D ex_typologies'!$B$19,'non-R&amp;D ex_typologies'!$B$20)),IF(AND('Country-wise data'!FC156&gt;'non-R&amp;D ex_typologies'!$G$21,'Country-wise data'!FC156&lt;'non-R&amp;D ex_typologies'!$H$21),'non-R&amp;D ex_typologies'!$B$21,IF(AND('Country-wise data'!FC156&gt;'non-R&amp;D ex_typologies'!$G$19,'Country-wise data'!FC156&lt;'non-R&amp;D ex_typologies'!$H$19),'non-R&amp;D ex_typologies'!$B$19,'non-R&amp;D ex_typologies'!$B$20))))</f>
        <v xml:space="preserve">Research heavy </v>
      </c>
      <c r="FQ156" t="str">
        <f>IF($FK156='non-R&amp;D ex_typologies'!$C$16,IF(AND('Country-wise data'!FD156&gt;'non-R&amp;D ex_typologies'!$C$21,'Country-wise data'!FD156&lt;'non-R&amp;D ex_typologies'!$D$21),'non-R&amp;D ex_typologies'!$B$21,IF(AND('Country-wise data'!FD156&gt;'non-R&amp;D ex_typologies'!$C$19,'Country-wise data'!FD156&lt;'non-R&amp;D ex_typologies'!$D$19),'non-R&amp;D ex_typologies'!$B$19,'non-R&amp;D ex_typologies'!$B$20)),IF($FK156='non-R&amp;D ex_typologies'!$E$16,IF(AND('Country-wise data'!FD156&gt;'non-R&amp;D ex_typologies'!$E$21,'Country-wise data'!FD156&lt;'non-R&amp;D ex_typologies'!$F$21),'non-R&amp;D ex_typologies'!$B$21,IF(AND('Country-wise data'!FD156&gt;'non-R&amp;D ex_typologies'!$E$19,'Country-wise data'!FD156&lt;'non-R&amp;D ex_typologies'!$F$19),'non-R&amp;D ex_typologies'!$B$19,'non-R&amp;D ex_typologies'!$B$20)),IF(AND('Country-wise data'!FD156&gt;'non-R&amp;D ex_typologies'!$G$21,'Country-wise data'!FD156&lt;'non-R&amp;D ex_typologies'!$H$21),'non-R&amp;D ex_typologies'!$B$21,IF(AND('Country-wise data'!FD156&gt;'non-R&amp;D ex_typologies'!$G$19,'Country-wise data'!FD156&lt;'non-R&amp;D ex_typologies'!$H$19),'non-R&amp;D ex_typologies'!$B$19,'non-R&amp;D ex_typologies'!$B$20))))</f>
        <v xml:space="preserve">Research heavy </v>
      </c>
      <c r="FR156" t="str">
        <f>IF($FK156='non-R&amp;D ex_typologies'!$C$16,IF(AND('Country-wise data'!FE156&gt;'non-R&amp;D ex_typologies'!$C$21,'Country-wise data'!FE156&lt;'non-R&amp;D ex_typologies'!$D$21),'non-R&amp;D ex_typologies'!$B$21,IF(AND('Country-wise data'!FE156&gt;'non-R&amp;D ex_typologies'!$C$19,'Country-wise data'!FE156&lt;'non-R&amp;D ex_typologies'!$D$19),'non-R&amp;D ex_typologies'!$B$19,'non-R&amp;D ex_typologies'!$B$20)),IF($FK156='non-R&amp;D ex_typologies'!$E$16,IF(AND('Country-wise data'!FE156&gt;'non-R&amp;D ex_typologies'!$E$21,'Country-wise data'!FE156&lt;'non-R&amp;D ex_typologies'!$F$21),'non-R&amp;D ex_typologies'!$B$21,IF(AND('Country-wise data'!FE156&gt;'non-R&amp;D ex_typologies'!$E$19,'Country-wise data'!FE156&lt;'non-R&amp;D ex_typologies'!$F$19),'non-R&amp;D ex_typologies'!$B$19,'non-R&amp;D ex_typologies'!$B$20)),IF(AND('Country-wise data'!FE156&gt;'non-R&amp;D ex_typologies'!$G$21,'Country-wise data'!FE156&lt;'non-R&amp;D ex_typologies'!$H$21),'non-R&amp;D ex_typologies'!$B$21,IF(AND('Country-wise data'!FE156&gt;'non-R&amp;D ex_typologies'!$G$19,'Country-wise data'!FE156&lt;'non-R&amp;D ex_typologies'!$H$19),'non-R&amp;D ex_typologies'!$B$19,'non-R&amp;D ex_typologies'!$B$20))))</f>
        <v xml:space="preserve">Research heavy </v>
      </c>
      <c r="FS156" t="str">
        <f>IF($FK156='non-R&amp;D ex_typologies'!$C$16,IF(AND('Country-wise data'!FF156&gt;'non-R&amp;D ex_typologies'!$C$21,'Country-wise data'!FF156&lt;'non-R&amp;D ex_typologies'!$D$21),'non-R&amp;D ex_typologies'!$B$21,IF(AND('Country-wise data'!FF156&gt;'non-R&amp;D ex_typologies'!$C$19,'Country-wise data'!FF156&lt;'non-R&amp;D ex_typologies'!$D$19),'non-R&amp;D ex_typologies'!$B$19,'non-R&amp;D ex_typologies'!$B$20)),IF($FK156='non-R&amp;D ex_typologies'!$E$16,IF(AND('Country-wise data'!FF156&gt;'non-R&amp;D ex_typologies'!$E$21,'Country-wise data'!FF156&lt;'non-R&amp;D ex_typologies'!$F$21),'non-R&amp;D ex_typologies'!$B$21,IF(AND('Country-wise data'!FF156&gt;'non-R&amp;D ex_typologies'!$E$19,'Country-wise data'!FF156&lt;'non-R&amp;D ex_typologies'!$F$19),'non-R&amp;D ex_typologies'!$B$19,'non-R&amp;D ex_typologies'!$B$20)),IF(AND('Country-wise data'!FF156&gt;'non-R&amp;D ex_typologies'!$G$21,'Country-wise data'!FF156&lt;'non-R&amp;D ex_typologies'!$H$21),'non-R&amp;D ex_typologies'!$B$21,IF(AND('Country-wise data'!FF156&gt;'non-R&amp;D ex_typologies'!$G$19,'Country-wise data'!FF156&lt;'non-R&amp;D ex_typologies'!$H$19),'non-R&amp;D ex_typologies'!$B$19,'non-R&amp;D ex_typologies'!$B$20))))</f>
        <v xml:space="preserve">Research heavy </v>
      </c>
      <c r="FT156" t="str">
        <f>IF($FK156='non-R&amp;D ex_typologies'!$C$16,IF(AND('Country-wise data'!FG156&gt;'non-R&amp;D ex_typologies'!$C$21,'Country-wise data'!FG156&lt;'non-R&amp;D ex_typologies'!$D$21),'non-R&amp;D ex_typologies'!$B$21,IF(AND('Country-wise data'!FG156&gt;'non-R&amp;D ex_typologies'!$C$19,'Country-wise data'!FG156&lt;'non-R&amp;D ex_typologies'!$D$19),'non-R&amp;D ex_typologies'!$B$19,'non-R&amp;D ex_typologies'!$B$20)),IF($FK156='non-R&amp;D ex_typologies'!$E$16,IF(AND('Country-wise data'!FG156&gt;'non-R&amp;D ex_typologies'!$E$21,'Country-wise data'!FG156&lt;'non-R&amp;D ex_typologies'!$F$21),'non-R&amp;D ex_typologies'!$B$21,IF(AND('Country-wise data'!FG156&gt;'non-R&amp;D ex_typologies'!$E$19,'Country-wise data'!FG156&lt;'non-R&amp;D ex_typologies'!$F$19),'non-R&amp;D ex_typologies'!$B$19,'non-R&amp;D ex_typologies'!$B$20)),IF(AND('Country-wise data'!FG156&gt;'non-R&amp;D ex_typologies'!$G$21,'Country-wise data'!FG156&lt;'non-R&amp;D ex_typologies'!$H$21),'non-R&amp;D ex_typologies'!$B$21,IF(AND('Country-wise data'!FG156&gt;'non-R&amp;D ex_typologies'!$G$19,'Country-wise data'!FG156&lt;'non-R&amp;D ex_typologies'!$H$19),'non-R&amp;D ex_typologies'!$B$19,'non-R&amp;D ex_typologies'!$B$20))))</f>
        <v xml:space="preserve">Research heavy </v>
      </c>
      <c r="FU156" t="str">
        <f>IF($FK156='non-R&amp;D ex_typologies'!$C$16,IF(AND('Country-wise data'!FH156&gt;'non-R&amp;D ex_typologies'!$C$21,'Country-wise data'!FH156&lt;'non-R&amp;D ex_typologies'!$D$21),'non-R&amp;D ex_typologies'!$B$21,IF(AND('Country-wise data'!FH156&gt;'non-R&amp;D ex_typologies'!$C$19,'Country-wise data'!FH156&lt;'non-R&amp;D ex_typologies'!$D$19),'non-R&amp;D ex_typologies'!$B$19,'non-R&amp;D ex_typologies'!$B$20)),IF($FK156='non-R&amp;D ex_typologies'!$E$16,IF(AND('Country-wise data'!FH156&gt;'non-R&amp;D ex_typologies'!$E$21,'Country-wise data'!FH156&lt;'non-R&amp;D ex_typologies'!$F$21),'non-R&amp;D ex_typologies'!$B$21,IF(AND('Country-wise data'!FH156&gt;'non-R&amp;D ex_typologies'!$E$19,'Country-wise data'!FH156&lt;'non-R&amp;D ex_typologies'!$F$19),'non-R&amp;D ex_typologies'!$B$19,'non-R&amp;D ex_typologies'!$B$20)),IF(AND('Country-wise data'!FH156&gt;'non-R&amp;D ex_typologies'!$G$21,'Country-wise data'!FH156&lt;'non-R&amp;D ex_typologies'!$H$21),'non-R&amp;D ex_typologies'!$B$21,IF(AND('Country-wise data'!FH156&gt;'non-R&amp;D ex_typologies'!$G$19,'Country-wise data'!FH156&lt;'non-R&amp;D ex_typologies'!$H$19),'non-R&amp;D ex_typologies'!$B$19,'non-R&amp;D ex_typologies'!$B$20))))</f>
        <v xml:space="preserve">Research heavy </v>
      </c>
    </row>
    <row r="157" spans="2:177" x14ac:dyDescent="0.35">
      <c r="B157" s="83" t="s">
        <v>897</v>
      </c>
      <c r="E157" s="44" t="s">
        <v>375</v>
      </c>
      <c r="G157" s="55">
        <f>Assumptions!$C$13</f>
        <v>1.1000000000000001</v>
      </c>
      <c r="H157">
        <f>SUMIFS(FAOstat!M:M,FAOstat!$B:$B,'Country-wise data'!$B157)*G157</f>
        <v>0</v>
      </c>
      <c r="I157">
        <f>IF(SUMIFS(FAOstat!N:N,FAOstat!$B:$B,'Country-wise data'!$B157)=0,H157*(1+Assumptions!$C$9),SUMIFS(FAOstat!N:N,FAOstat!$B:$B,'Country-wise data'!$B157)*$G157)</f>
        <v>0</v>
      </c>
      <c r="J157">
        <f>IF(SUMIFS(FAOstat!O:O,FAOstat!$B:$B,'Country-wise data'!$B157)=0,I157*(1+Assumptions!$C$9),SUMIFS(FAOstat!O:O,FAOstat!$B:$B,'Country-wise data'!$B157)*$G157)</f>
        <v>0</v>
      </c>
      <c r="K157">
        <f>IF(SUMIFS(FAOstat!P:P,FAOstat!$B:$B,'Country-wise data'!$B157)=0,J157*(1+Assumptions!$C$9),SUMIFS(FAOstat!P:P,FAOstat!$B:$B,'Country-wise data'!$B157)*$G157)</f>
        <v>0</v>
      </c>
      <c r="L157">
        <f>IF(SUMIFS(FAOstat!Q:Q,FAOstat!$B:$B,'Country-wise data'!$B157)=0,K157*(1+Assumptions!$C$9),SUMIFS(FAOstat!Q:Q,FAOstat!$B:$B,'Country-wise data'!$B157)*$G157)</f>
        <v>0</v>
      </c>
      <c r="M157">
        <f>IF(SUMIFS(FAOstat!R:R,FAOstat!$B:$B,'Country-wise data'!$B157)=0,L157*(1+Assumptions!$C$9),SUMIFS(FAOstat!R:R,FAOstat!$B:$B,'Country-wise data'!$B157)*$G157)</f>
        <v>0</v>
      </c>
      <c r="N157">
        <f>IF(SUMIFS(FAOstat!S:S,FAOstat!$B:$B,'Country-wise data'!$B157)=0,M157*(1+Assumptions!$C$9),SUMIFS(FAOstat!S:S,FAOstat!$B:$B,'Country-wise data'!$B157)*$G157)</f>
        <v>0</v>
      </c>
      <c r="O157">
        <f>IF(SUMIFS(FAOstat!T:T,FAOstat!$B:$B,'Country-wise data'!$B157)=0,N157*(1+Assumptions!$C$9),SUMIFS(FAOstat!T:T,FAOstat!$B:$B,'Country-wise data'!$B157)*$G157)</f>
        <v>0</v>
      </c>
      <c r="P157">
        <f>IF(SUMIFS(FAOstat!U:U,FAOstat!$B:$B,'Country-wise data'!$B157)=0,O157*(1+Assumptions!$C$9),SUMIFS(FAOstat!U:U,FAOstat!$B:$B,'Country-wise data'!$B157)*$G157)</f>
        <v>0</v>
      </c>
      <c r="Q157">
        <f>IF(SUMIFS(FAOstat!V:V,FAOstat!$B:$B,'Country-wise data'!$B157)=0,P157*(1+Assumptions!$C$9),SUMIFS(FAOstat!V:V,FAOstat!$B:$B,'Country-wise data'!$B157)*$G157)</f>
        <v>0</v>
      </c>
      <c r="R157" s="36">
        <f t="shared" si="207"/>
        <v>0</v>
      </c>
      <c r="S157" s="44">
        <f>INDEX('area data'!$G$4:$P$80,MATCH('Country-wise data'!$B157,'area data'!$B$4:$B$80,),MATCH('Country-wise data'!S$3,'area data'!$G$3:$P$3,))</f>
        <v>7.5109006164241601</v>
      </c>
      <c r="T157" s="44">
        <f>INDEX('area data'!$G$4:$P$80,MATCH('Country-wise data'!$B157,'area data'!$B$4:$B$80,),MATCH('Country-wise data'!T$3,'area data'!$G$3:$P$3,))</f>
        <v>7.9134927416444762</v>
      </c>
      <c r="U157" s="44">
        <f>INDEX('area data'!$G$4:$P$80,MATCH('Country-wise data'!$B157,'area data'!$B$4:$B$80,),MATCH('Country-wise data'!U$3,'area data'!$G$3:$P$3,))</f>
        <v>8.109501579790253</v>
      </c>
      <c r="V157" s="44">
        <f>INDEX('area data'!$G$4:$P$80,MATCH('Country-wise data'!$B157,'area data'!$B$4:$B$80,),MATCH('Country-wise data'!V$3,'area data'!$G$3:$P$3,))</f>
        <v>8.4856844823436379</v>
      </c>
      <c r="W157" s="44">
        <f>INDEX('area data'!$G$4:$P$80,MATCH('Country-wise data'!$B157,'area data'!$B$4:$B$80,),MATCH('Country-wise data'!W$3,'area data'!$G$3:$P$3,))</f>
        <v>8.8418226819390799</v>
      </c>
      <c r="X157" s="44">
        <f>INDEX('area data'!$G$4:$P$80,MATCH('Country-wise data'!$B157,'area data'!$B$4:$B$80,),MATCH('Country-wise data'!X$3,'area data'!$G$3:$P$3,))</f>
        <v>9.2990903956273208</v>
      </c>
      <c r="Y157" s="44">
        <f>INDEX('area data'!$G$4:$P$80,MATCH('Country-wise data'!$B157,'area data'!$B$4:$B$80,),MATCH('Country-wise data'!Y$3,'area data'!$G$3:$P$3,))</f>
        <v>9.3531303553324854</v>
      </c>
      <c r="Z157" s="44">
        <f>INDEX('area data'!$G$4:$P$80,MATCH('Country-wise data'!$B157,'area data'!$B$4:$B$80,),MATCH('Country-wise data'!Z$3,'area data'!$G$3:$P$3,))</f>
        <v>9.5515183141155298</v>
      </c>
      <c r="AA157" s="44">
        <f>INDEX('area data'!$G$4:$P$80,MATCH('Country-wise data'!$B157,'area data'!$B$4:$B$80,),MATCH('Country-wise data'!AA$3,'area data'!$G$3:$P$3,))</f>
        <v>9.777377387126327</v>
      </c>
      <c r="AB157" s="44">
        <f>INDEX('area data'!$G$4:$P$80,MATCH('Country-wise data'!$B157,'area data'!$B$4:$B$80,),MATCH('Country-wise data'!AB$3,'area data'!$G$3:$P$3,))</f>
        <v>9.9729249348688533</v>
      </c>
      <c r="AC157" s="53">
        <f>IFERROR(INDEX('ASTI data (new)'!$AF$6:$AL$130,MATCH('Country-wise data'!$B157,'ASTI data (new)'!$C$6:$C$130,),MATCH('Country-wise data'!AC$3,'ASTI data (new)'!$AF$5:$AL$5,)),(INDEX(Assumptions!$G$154:$P$345,MATCH('Country-wise data'!$B157,Assumptions!$B$154:$B$344,),MATCH('Country-wise data'!AC$3,Assumptions!$G$153:$P$153,))*S157))</f>
        <v>7.4357916102599175E-2</v>
      </c>
      <c r="AD157" s="53">
        <f>IFERROR(INDEX('ASTI data (new)'!$AF$6:$AL$130,MATCH('Country-wise data'!$B157,'ASTI data (new)'!$C$6:$C$130,),MATCH('Country-wise data'!AD$3,'ASTI data (new)'!$AF$5:$AL$5,)),(INDEX(Assumptions!$G$154:$P$345,MATCH('Country-wise data'!$B157,Assumptions!$B$154:$B$344,),MATCH('Country-wise data'!AD$3,Assumptions!$G$153:$P$153,))*T157))</f>
        <v>7.834357814228031E-2</v>
      </c>
      <c r="AE157" s="53">
        <f>IFERROR(INDEX('ASTI data (new)'!$AF$6:$AL$130,MATCH('Country-wise data'!$B157,'ASTI data (new)'!$C$6:$C$130,),MATCH('Country-wise data'!AE$3,'ASTI data (new)'!$AF$5:$AL$5,)),(INDEX(Assumptions!$G$154:$P$345,MATCH('Country-wise data'!$B157,Assumptions!$B$154:$B$344,),MATCH('Country-wise data'!AE$3,Assumptions!$G$153:$P$153,))*U157))</f>
        <v>8.0284065639923491E-2</v>
      </c>
      <c r="AF157" s="53">
        <f>IFERROR(INDEX('ASTI data (new)'!$AF$6:$AL$130,MATCH('Country-wise data'!$B157,'ASTI data (new)'!$C$6:$C$130,),MATCH('Country-wise data'!AF$3,'ASTI data (new)'!$AF$5:$AL$5,)),(INDEX(Assumptions!$G$154:$P$345,MATCH('Country-wise data'!$B157,Assumptions!$B$154:$B$344,),MATCH('Country-wise data'!AF$3,Assumptions!$G$153:$P$153,))*V157))</f>
        <v>8.4008276375202001E-2</v>
      </c>
      <c r="AG157" s="53">
        <f>IFERROR(INDEX('ASTI data (new)'!$AF$6:$AL$130,MATCH('Country-wise data'!$B157,'ASTI data (new)'!$C$6:$C$130,),MATCH('Country-wise data'!AG$3,'ASTI data (new)'!$AF$5:$AL$5,)),(INDEX(Assumptions!$G$154:$P$345,MATCH('Country-wise data'!$B157,Assumptions!$B$154:$B$344,),MATCH('Country-wise data'!AG$3,Assumptions!$G$153:$P$153,))*W157))</f>
        <v>8.7534044551196885E-2</v>
      </c>
      <c r="AH157" s="53">
        <f>IFERROR(INDEX('ASTI data (new)'!$AF$6:$AL$130,MATCH('Country-wise data'!$B157,'ASTI data (new)'!$C$6:$C$130,),MATCH('Country-wise data'!AH$3,'ASTI data (new)'!$AF$5:$AL$5,)),(INDEX(Assumptions!$G$154:$P$345,MATCH('Country-wise data'!$B157,Assumptions!$B$154:$B$344,),MATCH('Country-wise data'!AH$3,Assumptions!$G$153:$P$153,))*X157))</f>
        <v>9.2060994916710465E-2</v>
      </c>
      <c r="AI157" s="53">
        <f>IFERROR(INDEX('ASTI data (new)'!$AF$6:$AL$130,MATCH('Country-wise data'!$B157,'ASTI data (new)'!$C$6:$C$130,),MATCH('Country-wise data'!AI$3,'ASTI data (new)'!$AF$5:$AL$5,)),(INDEX(Assumptions!$G$154:$P$345,MATCH('Country-wise data'!$B157,Assumptions!$B$154:$B$344,),MATCH('Country-wise data'!AI$3,Assumptions!$G$153:$P$153,))*Y157))</f>
        <v>9.259599051779159E-2</v>
      </c>
      <c r="AJ157" s="53">
        <f t="shared" ref="AJ157:AL157" si="225">IFERROR((1+($AI157/$AF157)^(1/3)-1)*AI157,0)</f>
        <v>9.5649392852659568E-2</v>
      </c>
      <c r="AK157" s="53">
        <f t="shared" si="225"/>
        <v>9.8803482763376582E-2</v>
      </c>
      <c r="AL157" s="53">
        <f t="shared" si="225"/>
        <v>0.10206158047663356</v>
      </c>
      <c r="AM157" s="55" cm="1">
        <f t="array" ref="AM157">INDEX('non-R&amp;D ex_typologies'!$J$8:$J$10,MATCH('Country-wise data'!FL157,'non-R&amp;D ex_typologies'!$F$8:$F$10,),)*'Country-wise data'!AC157</f>
        <v>0.21723848583337829</v>
      </c>
      <c r="AN157" s="55" cm="1">
        <f t="array" ref="AN157">INDEX('non-R&amp;D ex_typologies'!$J$8:$J$10,MATCH('Country-wise data'!FM157,'non-R&amp;D ex_typologies'!$F$8:$F$10,),)*'Country-wise data'!AD157</f>
        <v>0.22888269578338843</v>
      </c>
      <c r="AO157" s="55" cm="1">
        <f t="array" ref="AO157">INDEX('non-R&amp;D ex_typologies'!$J$8:$J$10,MATCH('Country-wise data'!FN157,'non-R&amp;D ex_typologies'!$F$8:$F$10,),)*'Country-wise data'!AE157</f>
        <v>0.2345518778673101</v>
      </c>
      <c r="AP157" s="55" cm="1">
        <f t="array" ref="AP157">INDEX('non-R&amp;D ex_typologies'!$J$8:$J$10,MATCH('Country-wise data'!FO157,'non-R&amp;D ex_typologies'!$F$8:$F$10,),)*'Country-wise data'!AF157</f>
        <v>0.24543225138315741</v>
      </c>
      <c r="AQ157" s="55" cm="1">
        <f t="array" ref="AQ157">INDEX('non-R&amp;D ex_typologies'!$J$8:$J$10,MATCH('Country-wise data'!FP157,'non-R&amp;D ex_typologies'!$F$8:$F$10,),)*'Country-wise data'!AG157</f>
        <v>0.25573287006773437</v>
      </c>
      <c r="AR157" s="55" cm="1">
        <f t="array" ref="AR157">INDEX('non-R&amp;D ex_typologies'!$J$8:$J$10,MATCH('Country-wise data'!FQ157,'non-R&amp;D ex_typologies'!$F$8:$F$10,),)*'Country-wise data'!AH157</f>
        <v>0.26895846721182448</v>
      </c>
      <c r="AS157" s="55" cm="1">
        <f t="array" ref="AS157">INDEX('non-R&amp;D ex_typologies'!$J$8:$J$10,MATCH('Country-wise data'!FR157,'non-R&amp;D ex_typologies'!$F$8:$F$10,),)*'Country-wise data'!AI157</f>
        <v>0.27052147005534177</v>
      </c>
      <c r="AT157" s="55" cm="1">
        <f t="array" ref="AT157">INDEX('non-R&amp;D ex_typologies'!$J$8:$J$10,MATCH('Country-wise data'!FS157,'non-R&amp;D ex_typologies'!$F$8:$F$10,),)*'Country-wise data'!AJ157</f>
        <v>0.12055675152838569</v>
      </c>
      <c r="AU157" s="55" cm="1">
        <f t="array" ref="AU157">INDEX('non-R&amp;D ex_typologies'!$J$8:$J$10,MATCH('Country-wise data'!FT157,'non-R&amp;D ex_typologies'!$F$8:$F$10,),)*'Country-wise data'!AK157</f>
        <v>0.12453217491920887</v>
      </c>
      <c r="AV157" s="55" cm="1">
        <f t="array" ref="AV157">INDEX('non-R&amp;D ex_typologies'!$J$8:$J$10,MATCH('Country-wise data'!FU157,'non-R&amp;D ex_typologies'!$F$8:$F$10,),)*'Country-wise data'!AL157</f>
        <v>0.12863869002356901</v>
      </c>
      <c r="AW157">
        <f t="shared" si="209"/>
        <v>2.9807450570116725</v>
      </c>
      <c r="AX157" s="53">
        <f>INDEX('GDP deflators'!$AB$3:$AK$198,MATCH('Country-wise data'!$B157,'GDP deflators'!$B$3:$B$198,),MATCH('Country-wise data'!AX$3,'GDP deflators'!$D$2:$M$2,))</f>
        <v>80.100155149755892</v>
      </c>
      <c r="AY157" s="53">
        <f>INDEX('GDP deflators'!$AB$3:$AK$198,MATCH('Country-wise data'!$B157,'GDP deflators'!$B$3:$B$198,),MATCH('Country-wise data'!AY$3,'GDP deflators'!$D$2:$M$2,))</f>
        <v>79.588290139266803</v>
      </c>
      <c r="AZ157" s="53">
        <f>INDEX('GDP deflators'!$AB$3:$AK$198,MATCH('Country-wise data'!$B157,'GDP deflators'!$B$3:$B$198,),MATCH('Country-wise data'!AZ$3,'GDP deflators'!$D$2:$M$2,))</f>
        <v>93.39651513074682</v>
      </c>
      <c r="BA157" s="53">
        <f>INDEX('GDP deflators'!$AB$3:$AK$198,MATCH('Country-wise data'!$B157,'GDP deflators'!$B$3:$B$198,),MATCH('Country-wise data'!BA$3,'GDP deflators'!$D$2:$M$2,))</f>
        <v>95.596565578867526</v>
      </c>
      <c r="BB157" s="53">
        <f>INDEX('GDP deflators'!$AB$3:$AK$198,MATCH('Country-wise data'!$B157,'GDP deflators'!$B$3:$B$198,),MATCH('Country-wise data'!BB$3,'GDP deflators'!$D$2:$M$2,))</f>
        <v>94.849486565543131</v>
      </c>
      <c r="BC157" s="53">
        <f>INDEX('GDP deflators'!$AB$3:$AK$198,MATCH('Country-wise data'!$B157,'GDP deflators'!$B$3:$B$198,),MATCH('Country-wise data'!BC$3,'GDP deflators'!$D$2:$M$2,))</f>
        <v>96.304390863424828</v>
      </c>
      <c r="BD157" s="53">
        <f>INDEX('GDP deflators'!$AB$3:$AK$198,MATCH('Country-wise data'!$B157,'GDP deflators'!$B$3:$B$198,),MATCH('Country-wise data'!BD$3,'GDP deflators'!$D$2:$M$2,))</f>
        <v>97.69863662632244</v>
      </c>
      <c r="BE157" s="53">
        <f>INDEX('GDP deflators'!$AB$3:$AK$198,MATCH('Country-wise data'!$B157,'GDP deflators'!$B$3:$B$198,),MATCH('Country-wise data'!BE$3,'GDP deflators'!$D$2:$M$2,))</f>
        <v>95.815884119701849</v>
      </c>
      <c r="BF157" s="53">
        <f>INDEX('GDP deflators'!$AB$3:$AK$198,MATCH('Country-wise data'!$B157,'GDP deflators'!$B$3:$B$198,),MATCH('Country-wise data'!BF$3,'GDP deflators'!$D$2:$M$2,))</f>
        <v>99.063010547565085</v>
      </c>
      <c r="BG157" s="53">
        <f>INDEX('GDP deflators'!$AB$3:$AK$198,MATCH('Country-wise data'!$B157,'GDP deflators'!$B$3:$B$198,),MATCH('Country-wise data'!BG$3,'GDP deflators'!$D$2:$M$2,))</f>
        <v>100</v>
      </c>
      <c r="BH157" cm="1">
        <f t="array" ref="BH157">H157/(INDEX($AX157:$BG157,,MATCH(BH$3,$AX$3:$BG$3,))/100)</f>
        <v>0</v>
      </c>
      <c r="BI157" cm="1">
        <f t="array" ref="BI157">I157/(INDEX($AX157:$BG157,,MATCH(BI$3,$AX$3:$BG$3,))/100)</f>
        <v>0</v>
      </c>
      <c r="BJ157" cm="1">
        <f t="array" ref="BJ157">J157/(INDEX($AX157:$BG157,,MATCH(BJ$3,$AX$3:$BG$3,))/100)</f>
        <v>0</v>
      </c>
      <c r="BK157" cm="1">
        <f t="array" ref="BK157">K157/(INDEX($AX157:$BG157,,MATCH(BK$3,$AX$3:$BG$3,))/100)</f>
        <v>0</v>
      </c>
      <c r="BL157" cm="1">
        <f t="array" ref="BL157">L157/(INDEX($AX157:$BG157,,MATCH(BL$3,$AX$3:$BG$3,))/100)</f>
        <v>0</v>
      </c>
      <c r="BM157" cm="1">
        <f t="array" ref="BM157">M157/(INDEX($AX157:$BG157,,MATCH(BM$3,$AX$3:$BG$3,))/100)</f>
        <v>0</v>
      </c>
      <c r="BN157" cm="1">
        <f t="array" ref="BN157">N157/(INDEX($AX157:$BG157,,MATCH(BN$3,$AX$3:$BG$3,))/100)</f>
        <v>0</v>
      </c>
      <c r="BO157" cm="1">
        <f t="array" ref="BO157">O157/(INDEX($AX157:$BG157,,MATCH(BO$3,$AX$3:$BG$3,))/100)</f>
        <v>0</v>
      </c>
      <c r="BP157" cm="1">
        <f t="array" ref="BP157">P157/(INDEX($AX157:$BG157,,MATCH(BP$3,$AX$3:$BG$3,))/100)</f>
        <v>0</v>
      </c>
      <c r="BQ157" cm="1">
        <f t="array" ref="BQ157">Q157/(INDEX($AX157:$BG157,,MATCH(BQ$3,$AX$3:$BG$3,))/100)</f>
        <v>0</v>
      </c>
      <c r="BS157" cm="1">
        <f t="array" ref="BS157">S157/(INDEX($AX157:$BG157,,MATCH(BS$3,$AX$3:$BG$3,))/100)</f>
        <v>9.376886477163147</v>
      </c>
      <c r="BT157" cm="1">
        <f t="array" ref="BT157">T157/(INDEX($AX157:$BG157,,MATCH(BT$3,$AX$3:$BG$3,))/100)</f>
        <v>9.943036504235895</v>
      </c>
      <c r="BU157" cm="1">
        <f t="array" ref="BU157">U157/(INDEX($AX157:$BG157,,MATCH(BU$3,$AX$3:$BG$3,))/100)</f>
        <v>8.6828738400331869</v>
      </c>
      <c r="BV157" cm="1">
        <f t="array" ref="BV157">V157/(INDEX($AX157:$BG157,,MATCH(BV$3,$AX$3:$BG$3,))/100)</f>
        <v>8.8765578877861628</v>
      </c>
      <c r="BW157" cm="1">
        <f t="array" ref="BW157">W157/(INDEX($AX157:$BG157,,MATCH(BW$3,$AX$3:$BG$3,))/100)</f>
        <v>9.3219510216633399</v>
      </c>
      <c r="BX157" cm="1">
        <f t="array" ref="BX157">X157/(INDEX($AX157:$BG157,,MATCH(BX$3,$AX$3:$BG$3,))/100)</f>
        <v>9.6559360505326612</v>
      </c>
      <c r="BY157" cm="1">
        <f t="array" ref="BY157">Y157/(INDEX($AX157:$BG157,,MATCH(BY$3,$AX$3:$BG$3,))/100)</f>
        <v>9.5734502325823847</v>
      </c>
      <c r="BZ157" cm="1">
        <f t="array" ref="BZ157">Z157/(INDEX($AX157:$BG157,,MATCH(BZ$3,$AX$3:$BG$3,))/100)</f>
        <v>9.9686167923712024</v>
      </c>
      <c r="CA157" cm="1">
        <f t="array" ref="CA157">AA157/(INDEX($AX157:$BG157,,MATCH(CA$3,$AX$3:$BG$3,))/100)</f>
        <v>9.8698569052994003</v>
      </c>
      <c r="CB157" cm="1">
        <f t="array" ref="CB157">AB157/(INDEX($AX157:$BG157,,MATCH(CB$3,$AX$3:$BG$3,))/100)</f>
        <v>9.9729249348688533</v>
      </c>
      <c r="CC157" cm="1">
        <f t="array" ref="CC157">AC157/(INDEX($AX157:$BG157,,MATCH(CC$3,$AX$3:$BG$3,))/100)</f>
        <v>9.2831176123915143E-2</v>
      </c>
      <c r="CD157" cm="1">
        <f t="array" ref="CD157">AD157/(INDEX($AX157:$BG157,,MATCH(CD$3,$AX$3:$BG$3,))/100)</f>
        <v>9.8436061391935364E-2</v>
      </c>
      <c r="CE157" cm="1">
        <f t="array" ref="CE157">AE157/(INDEX($AX157:$BG157,,MATCH(CE$3,$AX$3:$BG$3,))/100)</f>
        <v>8.5960451016328543E-2</v>
      </c>
      <c r="CF157" cm="1">
        <f t="array" ref="CF157">AF157/(INDEX($AX157:$BG157,,MATCH(CF$3,$AX$3:$BG$3,))/100)</f>
        <v>8.7877923089083002E-2</v>
      </c>
      <c r="CG157" cm="1">
        <f t="array" ref="CG157">AG157/(INDEX($AX157:$BG157,,MATCH(CG$3,$AX$3:$BG$3,))/100)</f>
        <v>9.2287315114467056E-2</v>
      </c>
      <c r="CH157" cm="1">
        <f t="array" ref="CH157">AH157/(INDEX($AX157:$BG157,,MATCH(CH$3,$AX$3:$BG$3,))/100)</f>
        <v>9.5593766900273339E-2</v>
      </c>
      <c r="CI157" cm="1">
        <f t="array" ref="CI157">AI157/(INDEX($AX157:$BG157,,MATCH(CI$3,$AX$3:$BG$3,))/100)</f>
        <v>9.4777157302565598E-2</v>
      </c>
      <c r="CJ157" cm="1">
        <f t="array" ref="CJ157">AJ157/(INDEX($AX157:$BG157,,MATCH(CJ$3,$AX$3:$BG$3,))/100)</f>
        <v>9.9826238343911453E-2</v>
      </c>
      <c r="CK157" cm="1">
        <f t="array" ref="CK157">AK157/(INDEX($AX157:$BG157,,MATCH(CK$3,$AX$3:$BG$3,))/100)</f>
        <v>9.9738017467111098E-2</v>
      </c>
      <c r="CL157" cm="1">
        <f t="array" ref="CL157">AL157/(INDEX($AX157:$BG157,,MATCH(CL$3,$AX$3:$BG$3,))/100)</f>
        <v>0.10206158047663356</v>
      </c>
      <c r="CM157" cm="1">
        <f t="array" ref="CM157">AM157/(INDEX($AX157:$BG157,,MATCH(CM$3,$AX$3:$BG$3,))/100)</f>
        <v>0.27120857060417358</v>
      </c>
      <c r="CN157" cm="1">
        <f t="array" ref="CN157">AN157/(INDEX($AX157:$BG157,,MATCH(CN$3,$AX$3:$BG$3,))/100)</f>
        <v>0.28758338115177529</v>
      </c>
      <c r="CO157" cm="1">
        <f t="array" ref="CO157">AO157/(INDEX($AX157:$BG157,,MATCH(CO$3,$AX$3:$BG$3,))/100)</f>
        <v>0.25113557774501366</v>
      </c>
      <c r="CP157" cm="1">
        <f t="array" ref="CP157">AP157/(INDEX($AX157:$BG157,,MATCH(CP$3,$AX$3:$BG$3,))/100)</f>
        <v>0.25673751969747788</v>
      </c>
      <c r="CQ157" cm="1">
        <f t="array" ref="CQ157">AQ157/(INDEX($AX157:$BG157,,MATCH(CQ$3,$AX$3:$BG$3,))/100)</f>
        <v>0.26961966725145869</v>
      </c>
      <c r="CR157" cm="1">
        <f t="array" ref="CR157">AR157/(INDEX($AX157:$BG157,,MATCH(CR$3,$AX$3:$BG$3,))/100)</f>
        <v>0.27927954769295099</v>
      </c>
      <c r="CS157" cm="1">
        <f t="array" ref="CS157">AS157/(INDEX($AX157:$BG157,,MATCH(CS$3,$AX$3:$BG$3,))/100)</f>
        <v>0.2768938026126524</v>
      </c>
      <c r="CT157" cm="1">
        <f t="array" ref="CT157">AT157/(INDEX($AX157:$BG157,,MATCH(CT$3,$AX$3:$BG$3,))/100)</f>
        <v>0.12582125879856759</v>
      </c>
      <c r="CU157" cm="1">
        <f t="array" ref="CU157">AU157/(INDEX($AX157:$BG157,,MATCH(CU$3,$AX$3:$BG$3,))/100)</f>
        <v>0.12571006496861387</v>
      </c>
      <c r="CV157" cm="1">
        <f t="array" ref="CV157">AV157/(INDEX($AX157:$BG157,,MATCH(CV$3,$AX$3:$BG$3,))/100)</f>
        <v>0.12863869002356901</v>
      </c>
      <c r="CW157">
        <f t="shared" si="210"/>
        <v>3.2220177677724768</v>
      </c>
      <c r="CX157">
        <f>IFERROR(1/INDEX('exch rates'!$BC$5:$BL$268,MATCH('Country-wise data'!$B157,'exch rates'!$A$5:$A$268,),MATCH(CX$3,'exch rates'!$BC$4:$BL$4,)),1)</f>
        <v>1</v>
      </c>
      <c r="CY157">
        <f>IFERROR(1/INDEX('exch rates'!$BC$5:$BL$268,MATCH('Country-wise data'!$B157,'exch rates'!$A$5:$A$268,),MATCH(CY$3,'exch rates'!$BC$4:$BL$4,)),1)</f>
        <v>1</v>
      </c>
      <c r="CZ157">
        <f>IFERROR(1/INDEX('exch rates'!$BC$5:$BL$268,MATCH('Country-wise data'!$B157,'exch rates'!$A$5:$A$268,),MATCH(CZ$3,'exch rates'!$BC$4:$BL$4,)),1)</f>
        <v>1</v>
      </c>
      <c r="DA157">
        <f>IFERROR(1/INDEX('exch rates'!$BC$5:$BL$268,MATCH('Country-wise data'!$B157,'exch rates'!$A$5:$A$268,),MATCH(DA$3,'exch rates'!$BC$4:$BL$4,)),1)</f>
        <v>1</v>
      </c>
      <c r="DB157">
        <f>IFERROR(1/INDEX('exch rates'!$BC$5:$BL$268,MATCH('Country-wise data'!$B157,'exch rates'!$A$5:$A$268,),MATCH(DB$3,'exch rates'!$BC$4:$BL$4,)),1)</f>
        <v>1</v>
      </c>
      <c r="DC157">
        <f>IFERROR(1/INDEX('exch rates'!$BC$5:$BL$268,MATCH('Country-wise data'!$B157,'exch rates'!$A$5:$A$268,),MATCH(DC$3,'exch rates'!$BC$4:$BL$4,)),1)</f>
        <v>1</v>
      </c>
      <c r="DD157">
        <f>IFERROR(1/INDEX('exch rates'!$BC$5:$BL$268,MATCH('Country-wise data'!$B157,'exch rates'!$A$5:$A$268,),MATCH(DD$3,'exch rates'!$BC$4:$BL$4,)),1)</f>
        <v>1</v>
      </c>
      <c r="DE157">
        <f>IFERROR(1/INDEX('exch rates'!$BC$5:$BL$268,MATCH('Country-wise data'!$B157,'exch rates'!$A$5:$A$268,),MATCH(DE$3,'exch rates'!$BC$4:$BL$4,)),1)</f>
        <v>1</v>
      </c>
      <c r="DF157">
        <f>IFERROR(1/INDEX('exch rates'!$BC$5:$BL$268,MATCH('Country-wise data'!$B157,'exch rates'!$A$5:$A$268,),MATCH(DF$3,'exch rates'!$BC$4:$BL$4,)),1)</f>
        <v>1</v>
      </c>
      <c r="DG157">
        <f>IFERROR(1/INDEX('exch rates'!$BC$5:$BL$268,MATCH('Country-wise data'!$B157,'exch rates'!$A$5:$A$268,),MATCH(DG$3,'exch rates'!$BC$4:$BL$4,)),1)</f>
        <v>1</v>
      </c>
      <c r="DH157" cm="1">
        <f t="array" ref="DH157">(BH157/INDEX($CX157:$DG157,,MATCH(DH$3,$CX$3:$DG$3,)))*$DG157</f>
        <v>0</v>
      </c>
      <c r="DI157" cm="1">
        <f t="array" ref="DI157">(BI157/INDEX($CX157:$DG157,,MATCH(DI$3,$CX$3:$DG$3,)))*$DG157</f>
        <v>0</v>
      </c>
      <c r="DJ157" cm="1">
        <f t="array" ref="DJ157">(BJ157/INDEX($CX157:$DG157,,MATCH(DJ$3,$CX$3:$DG$3,)))*$DG157</f>
        <v>0</v>
      </c>
      <c r="DK157" cm="1">
        <f t="array" ref="DK157">(BK157/INDEX($CX157:$DG157,,MATCH(DK$3,$CX$3:$DG$3,)))*$DG157</f>
        <v>0</v>
      </c>
      <c r="DL157" cm="1">
        <f t="array" ref="DL157">(BL157/INDEX($CX157:$DG157,,MATCH(DL$3,$CX$3:$DG$3,)))*$DG157</f>
        <v>0</v>
      </c>
      <c r="DM157" cm="1">
        <f t="array" ref="DM157">(BM157/INDEX($CX157:$DG157,,MATCH(DM$3,$CX$3:$DG$3,)))*$DG157</f>
        <v>0</v>
      </c>
      <c r="DN157" cm="1">
        <f t="array" ref="DN157">(BN157/INDEX($CX157:$DG157,,MATCH(DN$3,$CX$3:$DG$3,)))*$DG157</f>
        <v>0</v>
      </c>
      <c r="DO157" cm="1">
        <f t="array" ref="DO157">(BO157/INDEX($CX157:$DG157,,MATCH(DO$3,$CX$3:$DG$3,)))*$DG157</f>
        <v>0</v>
      </c>
      <c r="DP157" cm="1">
        <f t="array" ref="DP157">(BP157/INDEX($CX157:$DG157,,MATCH(DP$3,$CX$3:$DG$3,)))*$DG157</f>
        <v>0</v>
      </c>
      <c r="DQ157" cm="1">
        <f t="array" ref="DQ157">(BQ157/INDEX($CX157:$DG157,,MATCH(DQ$3,$CX$3:$DG$3,)))*$DG157</f>
        <v>0</v>
      </c>
      <c r="DS157" cm="1">
        <f t="array" ref="DS157">(BS157/INDEX($CX157:$DG157,,MATCH(DS$3,$CX$3:$DG$3,)))*$DG157</f>
        <v>9.376886477163147</v>
      </c>
      <c r="DT157" cm="1">
        <f t="array" ref="DT157">(BT157/INDEX($CX157:$DG157,,MATCH(DT$3,$CX$3:$DG$3,)))*$DG157</f>
        <v>9.943036504235895</v>
      </c>
      <c r="DU157" cm="1">
        <f t="array" ref="DU157">(BU157/INDEX($CX157:$DG157,,MATCH(DU$3,$CX$3:$DG$3,)))*$DG157</f>
        <v>8.6828738400331869</v>
      </c>
      <c r="DV157" cm="1">
        <f t="array" ref="DV157">(BV157/INDEX($CX157:$DG157,,MATCH(DV$3,$CX$3:$DG$3,)))*$DG157</f>
        <v>8.8765578877861628</v>
      </c>
      <c r="DW157" cm="1">
        <f t="array" ref="DW157">(BW157/INDEX($CX157:$DG157,,MATCH(DW$3,$CX$3:$DG$3,)))*$DG157</f>
        <v>9.3219510216633399</v>
      </c>
      <c r="DX157" cm="1">
        <f t="array" ref="DX157">(BX157/INDEX($CX157:$DG157,,MATCH(DX$3,$CX$3:$DG$3,)))*$DG157</f>
        <v>9.6559360505326612</v>
      </c>
      <c r="DY157" cm="1">
        <f t="array" ref="DY157">(BY157/INDEX($CX157:$DG157,,MATCH(DY$3,$CX$3:$DG$3,)))*$DG157</f>
        <v>9.5734502325823847</v>
      </c>
      <c r="DZ157" cm="1">
        <f t="array" ref="DZ157">(BZ157/INDEX($CX157:$DG157,,MATCH(DZ$3,$CX$3:$DG$3,)))*$DG157</f>
        <v>9.9686167923712024</v>
      </c>
      <c r="EA157" cm="1">
        <f t="array" ref="EA157">(CA157/INDEX($CX157:$DG157,,MATCH(EA$3,$CX$3:$DG$3,)))*$DG157</f>
        <v>9.8698569052994003</v>
      </c>
      <c r="EB157" cm="1">
        <f t="array" ref="EB157">(CB157/INDEX($CX157:$DG157,,MATCH(EB$3,$CX$3:$DG$3,)))*$DG157</f>
        <v>9.9729249348688533</v>
      </c>
      <c r="EC157" s="53" cm="1">
        <f t="array" ref="EC157">(CC157/INDEX($CX157:$DG157,,MATCH(EC$3,$CX$3:$DG$3,)))*$DG157</f>
        <v>9.2831176123915143E-2</v>
      </c>
      <c r="ED157" cm="1">
        <f t="array" ref="ED157">(CD157/INDEX($CX157:$DG157,,MATCH(ED$3,$CX$3:$DG$3,)))*$DG157</f>
        <v>9.8436061391935364E-2</v>
      </c>
      <c r="EE157" cm="1">
        <f t="array" ref="EE157">(CE157/INDEX($CX157:$DG157,,MATCH(EE$3,$CX$3:$DG$3,)))*$DG157</f>
        <v>8.5960451016328543E-2</v>
      </c>
      <c r="EF157" cm="1">
        <f t="array" ref="EF157">(CF157/INDEX($CX157:$DG157,,MATCH(EF$3,$CX$3:$DG$3,)))*$DG157</f>
        <v>8.7877923089083002E-2</v>
      </c>
      <c r="EG157" cm="1">
        <f t="array" ref="EG157">(CG157/INDEX($CX157:$DG157,,MATCH(EG$3,$CX$3:$DG$3,)))*$DG157</f>
        <v>9.2287315114467056E-2</v>
      </c>
      <c r="EH157" cm="1">
        <f t="array" ref="EH157">(CH157/INDEX($CX157:$DG157,,MATCH(EH$3,$CX$3:$DG$3,)))*$DG157</f>
        <v>9.5593766900273339E-2</v>
      </c>
      <c r="EI157" cm="1">
        <f t="array" ref="EI157">(CI157/INDEX($CX157:$DG157,,MATCH(EI$3,$CX$3:$DG$3,)))*$DG157</f>
        <v>9.4777157302565598E-2</v>
      </c>
      <c r="EJ157" cm="1">
        <f t="array" ref="EJ157">(CJ157/INDEX($CX157:$DG157,,MATCH(EJ$3,$CX$3:$DG$3,)))*$DG157</f>
        <v>9.9826238343911453E-2</v>
      </c>
      <c r="EK157" cm="1">
        <f t="array" ref="EK157">(CK157/INDEX($CX157:$DG157,,MATCH(EK$3,$CX$3:$DG$3,)))*$DG157</f>
        <v>9.9738017467111098E-2</v>
      </c>
      <c r="EL157" cm="1">
        <f t="array" ref="EL157">(CL157/INDEX($CX157:$DG157,,MATCH(EL$3,$CX$3:$DG$3,)))*$DG157</f>
        <v>0.10206158047663356</v>
      </c>
      <c r="EM157" cm="1">
        <f t="array" ref="EM157">(CM157/INDEX($CX157:$DG157,,MATCH(EM$3,$CX$3:$DG$3,)))*$DG157</f>
        <v>0.27120857060417358</v>
      </c>
      <c r="EN157" cm="1">
        <f t="array" ref="EN157">(CN157/INDEX($CX157:$DG157,,MATCH(EN$3,$CX$3:$DG$3,)))*$DG157</f>
        <v>0.28758338115177529</v>
      </c>
      <c r="EO157" cm="1">
        <f t="array" ref="EO157">(CO157/INDEX($CX157:$DG157,,MATCH(EO$3,$CX$3:$DG$3,)))*$DG157</f>
        <v>0.25113557774501366</v>
      </c>
      <c r="EP157" cm="1">
        <f t="array" ref="EP157">(CP157/INDEX($CX157:$DG157,,MATCH(EP$3,$CX$3:$DG$3,)))*$DG157</f>
        <v>0.25673751969747788</v>
      </c>
      <c r="EQ157" cm="1">
        <f t="array" ref="EQ157">(CQ157/INDEX($CX157:$DG157,,MATCH(EQ$3,$CX$3:$DG$3,)))*$DG157</f>
        <v>0.26961966725145869</v>
      </c>
      <c r="ER157" cm="1">
        <f t="array" ref="ER157">(CR157/INDEX($CX157:$DG157,,MATCH(ER$3,$CX$3:$DG$3,)))*$DG157</f>
        <v>0.27927954769295099</v>
      </c>
      <c r="ES157" cm="1">
        <f t="array" ref="ES157">(CS157/INDEX($CX157:$DG157,,MATCH(ES$3,$CX$3:$DG$3,)))*$DG157</f>
        <v>0.2768938026126524</v>
      </c>
      <c r="ET157" cm="1">
        <f t="array" ref="ET157">(CT157/INDEX($CX157:$DG157,,MATCH(ET$3,$CX$3:$DG$3,)))*$DG157</f>
        <v>0.12582125879856759</v>
      </c>
      <c r="EU157" cm="1">
        <f t="array" ref="EU157">(CU157/INDEX($CX157:$DG157,,MATCH(EU$3,$CX$3:$DG$3,)))*$DG157</f>
        <v>0.12571006496861387</v>
      </c>
      <c r="EV157" cm="1">
        <f t="array" ref="EV157">(CV157/INDEX($CX157:$DG157,,MATCH(EV$3,$CX$3:$DG$3,)))*$DG157</f>
        <v>0.12863869002356901</v>
      </c>
      <c r="EW157">
        <f t="shared" si="211"/>
        <v>3.2220177677724768</v>
      </c>
      <c r="EY157" s="96">
        <f t="shared" si="212"/>
        <v>9.8999999999999991E-3</v>
      </c>
      <c r="EZ157" s="96">
        <f t="shared" si="213"/>
        <v>9.8999999999999991E-3</v>
      </c>
      <c r="FA157" s="96">
        <f t="shared" si="214"/>
        <v>9.8999999999999991E-3</v>
      </c>
      <c r="FB157" s="96">
        <f t="shared" si="215"/>
        <v>9.8999999999999991E-3</v>
      </c>
      <c r="FC157" s="96">
        <f t="shared" si="216"/>
        <v>9.8999999999999991E-3</v>
      </c>
      <c r="FD157" s="96">
        <f t="shared" si="217"/>
        <v>9.8999999999999991E-3</v>
      </c>
      <c r="FE157" s="96">
        <f t="shared" si="218"/>
        <v>9.8999999999999991E-3</v>
      </c>
      <c r="FF157" s="96">
        <f t="shared" si="219"/>
        <v>1.0014051139001213E-2</v>
      </c>
      <c r="FG157" s="96">
        <f t="shared" si="220"/>
        <v>1.0105315449260362E-2</v>
      </c>
      <c r="FH157" s="96">
        <f t="shared" si="221"/>
        <v>1.0233866307344837E-2</v>
      </c>
      <c r="FJ157" s="96">
        <f t="shared" si="188"/>
        <v>9.5242090646536237</v>
      </c>
      <c r="FK157" s="96" t="str">
        <f>IF(AND('Country-wise data'!FJ157&gt;'non-R&amp;D ex_typologies'!$C$17,'Country-wise data'!FJ157&lt;'non-R&amp;D ex_typologies'!$D$17),"Small",IF(AND('Country-wise data'!FJ157&gt;'non-R&amp;D ex_typologies'!$E$17,'Country-wise data'!$FJ$4&lt;'non-R&amp;D ex_typologies'!$F$17),"Medium","Large"))</f>
        <v>Small</v>
      </c>
      <c r="FL157" t="str">
        <f>IF($FK157='non-R&amp;D ex_typologies'!$C$16,IF(AND('Country-wise data'!EY157&gt;'non-R&amp;D ex_typologies'!$C$21,'Country-wise data'!EY157&lt;'non-R&amp;D ex_typologies'!$D$21),'non-R&amp;D ex_typologies'!$B$21,IF(AND('Country-wise data'!EY157&gt;'non-R&amp;D ex_typologies'!$C$19,'Country-wise data'!EY157&lt;'non-R&amp;D ex_typologies'!$D$19),'non-R&amp;D ex_typologies'!$B$19,'non-R&amp;D ex_typologies'!$B$20)),IF($FK157='non-R&amp;D ex_typologies'!$E$16,IF(AND('Country-wise data'!EY157&gt;'non-R&amp;D ex_typologies'!$E$21,'Country-wise data'!EY157&lt;'non-R&amp;D ex_typologies'!$F$21),'non-R&amp;D ex_typologies'!$B$21,IF(AND('Country-wise data'!EY157&gt;'non-R&amp;D ex_typologies'!$E$19,'Country-wise data'!EY157&lt;'non-R&amp;D ex_typologies'!$F$19),'non-R&amp;D ex_typologies'!$B$19,'non-R&amp;D ex_typologies'!$B$20)),IF(AND('Country-wise data'!EY157&gt;'non-R&amp;D ex_typologies'!$G$21,'Country-wise data'!EY157&lt;'non-R&amp;D ex_typologies'!$H$21),'non-R&amp;D ex_typologies'!$B$21,IF(AND('Country-wise data'!EY157&gt;'non-R&amp;D ex_typologies'!$G$19,'Country-wise data'!EY157&lt;'non-R&amp;D ex_typologies'!$H$19),'non-R&amp;D ex_typologies'!$B$19,'non-R&amp;D ex_typologies'!$B$20))))</f>
        <v>Program heavy</v>
      </c>
      <c r="FM157" t="str">
        <f>IF($FK157='non-R&amp;D ex_typologies'!$C$16,IF(AND('Country-wise data'!EZ157&gt;'non-R&amp;D ex_typologies'!$C$21,'Country-wise data'!EZ157&lt;'non-R&amp;D ex_typologies'!$D$21),'non-R&amp;D ex_typologies'!$B$21,IF(AND('Country-wise data'!EZ157&gt;'non-R&amp;D ex_typologies'!$C$19,'Country-wise data'!EZ157&lt;'non-R&amp;D ex_typologies'!$D$19),'non-R&amp;D ex_typologies'!$B$19,'non-R&amp;D ex_typologies'!$B$20)),IF($FK157='non-R&amp;D ex_typologies'!$E$16,IF(AND('Country-wise data'!EZ157&gt;'non-R&amp;D ex_typologies'!$E$21,'Country-wise data'!EZ157&lt;'non-R&amp;D ex_typologies'!$F$21),'non-R&amp;D ex_typologies'!$B$21,IF(AND('Country-wise data'!EZ157&gt;'non-R&amp;D ex_typologies'!$E$19,'Country-wise data'!EZ157&lt;'non-R&amp;D ex_typologies'!$F$19),'non-R&amp;D ex_typologies'!$B$19,'non-R&amp;D ex_typologies'!$B$20)),IF(AND('Country-wise data'!EZ157&gt;'non-R&amp;D ex_typologies'!$G$21,'Country-wise data'!EZ157&lt;'non-R&amp;D ex_typologies'!$H$21),'non-R&amp;D ex_typologies'!$B$21,IF(AND('Country-wise data'!EZ157&gt;'non-R&amp;D ex_typologies'!$G$19,'Country-wise data'!EZ157&lt;'non-R&amp;D ex_typologies'!$H$19),'non-R&amp;D ex_typologies'!$B$19,'non-R&amp;D ex_typologies'!$B$20))))</f>
        <v>Program heavy</v>
      </c>
      <c r="FN157" t="str">
        <f>IF($FK157='non-R&amp;D ex_typologies'!$C$16,IF(AND('Country-wise data'!FA157&gt;'non-R&amp;D ex_typologies'!$C$21,'Country-wise data'!FA157&lt;'non-R&amp;D ex_typologies'!$D$21),'non-R&amp;D ex_typologies'!$B$21,IF(AND('Country-wise data'!FA157&gt;'non-R&amp;D ex_typologies'!$C$19,'Country-wise data'!FA157&lt;'non-R&amp;D ex_typologies'!$D$19),'non-R&amp;D ex_typologies'!$B$19,'non-R&amp;D ex_typologies'!$B$20)),IF($FK157='non-R&amp;D ex_typologies'!$E$16,IF(AND('Country-wise data'!FA157&gt;'non-R&amp;D ex_typologies'!$E$21,'Country-wise data'!FA157&lt;'non-R&amp;D ex_typologies'!$F$21),'non-R&amp;D ex_typologies'!$B$21,IF(AND('Country-wise data'!FA157&gt;'non-R&amp;D ex_typologies'!$E$19,'Country-wise data'!FA157&lt;'non-R&amp;D ex_typologies'!$F$19),'non-R&amp;D ex_typologies'!$B$19,'non-R&amp;D ex_typologies'!$B$20)),IF(AND('Country-wise data'!FA157&gt;'non-R&amp;D ex_typologies'!$G$21,'Country-wise data'!FA157&lt;'non-R&amp;D ex_typologies'!$H$21),'non-R&amp;D ex_typologies'!$B$21,IF(AND('Country-wise data'!FA157&gt;'non-R&amp;D ex_typologies'!$G$19,'Country-wise data'!FA157&lt;'non-R&amp;D ex_typologies'!$H$19),'non-R&amp;D ex_typologies'!$B$19,'non-R&amp;D ex_typologies'!$B$20))))</f>
        <v>Program heavy</v>
      </c>
      <c r="FO157" t="str">
        <f>IF($FK157='non-R&amp;D ex_typologies'!$C$16,IF(AND('Country-wise data'!FB157&gt;'non-R&amp;D ex_typologies'!$C$21,'Country-wise data'!FB157&lt;'non-R&amp;D ex_typologies'!$D$21),'non-R&amp;D ex_typologies'!$B$21,IF(AND('Country-wise data'!FB157&gt;'non-R&amp;D ex_typologies'!$C$19,'Country-wise data'!FB157&lt;'non-R&amp;D ex_typologies'!$D$19),'non-R&amp;D ex_typologies'!$B$19,'non-R&amp;D ex_typologies'!$B$20)),IF($FK157='non-R&amp;D ex_typologies'!$E$16,IF(AND('Country-wise data'!FB157&gt;'non-R&amp;D ex_typologies'!$E$21,'Country-wise data'!FB157&lt;'non-R&amp;D ex_typologies'!$F$21),'non-R&amp;D ex_typologies'!$B$21,IF(AND('Country-wise data'!FB157&gt;'non-R&amp;D ex_typologies'!$E$19,'Country-wise data'!FB157&lt;'non-R&amp;D ex_typologies'!$F$19),'non-R&amp;D ex_typologies'!$B$19,'non-R&amp;D ex_typologies'!$B$20)),IF(AND('Country-wise data'!FB157&gt;'non-R&amp;D ex_typologies'!$G$21,'Country-wise data'!FB157&lt;'non-R&amp;D ex_typologies'!$H$21),'non-R&amp;D ex_typologies'!$B$21,IF(AND('Country-wise data'!FB157&gt;'non-R&amp;D ex_typologies'!$G$19,'Country-wise data'!FB157&lt;'non-R&amp;D ex_typologies'!$H$19),'non-R&amp;D ex_typologies'!$B$19,'non-R&amp;D ex_typologies'!$B$20))))</f>
        <v>Program heavy</v>
      </c>
      <c r="FP157" t="str">
        <f>IF($FK157='non-R&amp;D ex_typologies'!$C$16,IF(AND('Country-wise data'!FC157&gt;'non-R&amp;D ex_typologies'!$C$21,'Country-wise data'!FC157&lt;'non-R&amp;D ex_typologies'!$D$21),'non-R&amp;D ex_typologies'!$B$21,IF(AND('Country-wise data'!FC157&gt;'non-R&amp;D ex_typologies'!$C$19,'Country-wise data'!FC157&lt;'non-R&amp;D ex_typologies'!$D$19),'non-R&amp;D ex_typologies'!$B$19,'non-R&amp;D ex_typologies'!$B$20)),IF($FK157='non-R&amp;D ex_typologies'!$E$16,IF(AND('Country-wise data'!FC157&gt;'non-R&amp;D ex_typologies'!$E$21,'Country-wise data'!FC157&lt;'non-R&amp;D ex_typologies'!$F$21),'non-R&amp;D ex_typologies'!$B$21,IF(AND('Country-wise data'!FC157&gt;'non-R&amp;D ex_typologies'!$E$19,'Country-wise data'!FC157&lt;'non-R&amp;D ex_typologies'!$F$19),'non-R&amp;D ex_typologies'!$B$19,'non-R&amp;D ex_typologies'!$B$20)),IF(AND('Country-wise data'!FC157&gt;'non-R&amp;D ex_typologies'!$G$21,'Country-wise data'!FC157&lt;'non-R&amp;D ex_typologies'!$H$21),'non-R&amp;D ex_typologies'!$B$21,IF(AND('Country-wise data'!FC157&gt;'non-R&amp;D ex_typologies'!$G$19,'Country-wise data'!FC157&lt;'non-R&amp;D ex_typologies'!$H$19),'non-R&amp;D ex_typologies'!$B$19,'non-R&amp;D ex_typologies'!$B$20))))</f>
        <v>Program heavy</v>
      </c>
      <c r="FQ157" t="str">
        <f>IF($FK157='non-R&amp;D ex_typologies'!$C$16,IF(AND('Country-wise data'!FD157&gt;'non-R&amp;D ex_typologies'!$C$21,'Country-wise data'!FD157&lt;'non-R&amp;D ex_typologies'!$D$21),'non-R&amp;D ex_typologies'!$B$21,IF(AND('Country-wise data'!FD157&gt;'non-R&amp;D ex_typologies'!$C$19,'Country-wise data'!FD157&lt;'non-R&amp;D ex_typologies'!$D$19),'non-R&amp;D ex_typologies'!$B$19,'non-R&amp;D ex_typologies'!$B$20)),IF($FK157='non-R&amp;D ex_typologies'!$E$16,IF(AND('Country-wise data'!FD157&gt;'non-R&amp;D ex_typologies'!$E$21,'Country-wise data'!FD157&lt;'non-R&amp;D ex_typologies'!$F$21),'non-R&amp;D ex_typologies'!$B$21,IF(AND('Country-wise data'!FD157&gt;'non-R&amp;D ex_typologies'!$E$19,'Country-wise data'!FD157&lt;'non-R&amp;D ex_typologies'!$F$19),'non-R&amp;D ex_typologies'!$B$19,'non-R&amp;D ex_typologies'!$B$20)),IF(AND('Country-wise data'!FD157&gt;'non-R&amp;D ex_typologies'!$G$21,'Country-wise data'!FD157&lt;'non-R&amp;D ex_typologies'!$H$21),'non-R&amp;D ex_typologies'!$B$21,IF(AND('Country-wise data'!FD157&gt;'non-R&amp;D ex_typologies'!$G$19,'Country-wise data'!FD157&lt;'non-R&amp;D ex_typologies'!$H$19),'non-R&amp;D ex_typologies'!$B$19,'non-R&amp;D ex_typologies'!$B$20))))</f>
        <v>Program heavy</v>
      </c>
      <c r="FR157" t="str">
        <f>IF($FK157='non-R&amp;D ex_typologies'!$C$16,IF(AND('Country-wise data'!FE157&gt;'non-R&amp;D ex_typologies'!$C$21,'Country-wise data'!FE157&lt;'non-R&amp;D ex_typologies'!$D$21),'non-R&amp;D ex_typologies'!$B$21,IF(AND('Country-wise data'!FE157&gt;'non-R&amp;D ex_typologies'!$C$19,'Country-wise data'!FE157&lt;'non-R&amp;D ex_typologies'!$D$19),'non-R&amp;D ex_typologies'!$B$19,'non-R&amp;D ex_typologies'!$B$20)),IF($FK157='non-R&amp;D ex_typologies'!$E$16,IF(AND('Country-wise data'!FE157&gt;'non-R&amp;D ex_typologies'!$E$21,'Country-wise data'!FE157&lt;'non-R&amp;D ex_typologies'!$F$21),'non-R&amp;D ex_typologies'!$B$21,IF(AND('Country-wise data'!FE157&gt;'non-R&amp;D ex_typologies'!$E$19,'Country-wise data'!FE157&lt;'non-R&amp;D ex_typologies'!$F$19),'non-R&amp;D ex_typologies'!$B$19,'non-R&amp;D ex_typologies'!$B$20)),IF(AND('Country-wise data'!FE157&gt;'non-R&amp;D ex_typologies'!$G$21,'Country-wise data'!FE157&lt;'non-R&amp;D ex_typologies'!$H$21),'non-R&amp;D ex_typologies'!$B$21,IF(AND('Country-wise data'!FE157&gt;'non-R&amp;D ex_typologies'!$G$19,'Country-wise data'!FE157&lt;'non-R&amp;D ex_typologies'!$H$19),'non-R&amp;D ex_typologies'!$B$19,'non-R&amp;D ex_typologies'!$B$20))))</f>
        <v>Program heavy</v>
      </c>
      <c r="FS157" t="str">
        <f>IF($FK157='non-R&amp;D ex_typologies'!$C$16,IF(AND('Country-wise data'!FF157&gt;'non-R&amp;D ex_typologies'!$C$21,'Country-wise data'!FF157&lt;'non-R&amp;D ex_typologies'!$D$21),'non-R&amp;D ex_typologies'!$B$21,IF(AND('Country-wise data'!FF157&gt;'non-R&amp;D ex_typologies'!$C$19,'Country-wise data'!FF157&lt;'non-R&amp;D ex_typologies'!$D$19),'non-R&amp;D ex_typologies'!$B$19,'non-R&amp;D ex_typologies'!$B$20)),IF($FK157='non-R&amp;D ex_typologies'!$E$16,IF(AND('Country-wise data'!FF157&gt;'non-R&amp;D ex_typologies'!$E$21,'Country-wise data'!FF157&lt;'non-R&amp;D ex_typologies'!$F$21),'non-R&amp;D ex_typologies'!$B$21,IF(AND('Country-wise data'!FF157&gt;'non-R&amp;D ex_typologies'!$E$19,'Country-wise data'!FF157&lt;'non-R&amp;D ex_typologies'!$F$19),'non-R&amp;D ex_typologies'!$B$19,'non-R&amp;D ex_typologies'!$B$20)),IF(AND('Country-wise data'!FF157&gt;'non-R&amp;D ex_typologies'!$G$21,'Country-wise data'!FF157&lt;'non-R&amp;D ex_typologies'!$H$21),'non-R&amp;D ex_typologies'!$B$21,IF(AND('Country-wise data'!FF157&gt;'non-R&amp;D ex_typologies'!$G$19,'Country-wise data'!FF157&lt;'non-R&amp;D ex_typologies'!$H$19),'non-R&amp;D ex_typologies'!$B$19,'non-R&amp;D ex_typologies'!$B$20))))</f>
        <v>Balanced</v>
      </c>
      <c r="FT157" t="str">
        <f>IF($FK157='non-R&amp;D ex_typologies'!$C$16,IF(AND('Country-wise data'!FG157&gt;'non-R&amp;D ex_typologies'!$C$21,'Country-wise data'!FG157&lt;'non-R&amp;D ex_typologies'!$D$21),'non-R&amp;D ex_typologies'!$B$21,IF(AND('Country-wise data'!FG157&gt;'non-R&amp;D ex_typologies'!$C$19,'Country-wise data'!FG157&lt;'non-R&amp;D ex_typologies'!$D$19),'non-R&amp;D ex_typologies'!$B$19,'non-R&amp;D ex_typologies'!$B$20)),IF($FK157='non-R&amp;D ex_typologies'!$E$16,IF(AND('Country-wise data'!FG157&gt;'non-R&amp;D ex_typologies'!$E$21,'Country-wise data'!FG157&lt;'non-R&amp;D ex_typologies'!$F$21),'non-R&amp;D ex_typologies'!$B$21,IF(AND('Country-wise data'!FG157&gt;'non-R&amp;D ex_typologies'!$E$19,'Country-wise data'!FG157&lt;'non-R&amp;D ex_typologies'!$F$19),'non-R&amp;D ex_typologies'!$B$19,'non-R&amp;D ex_typologies'!$B$20)),IF(AND('Country-wise data'!FG157&gt;'non-R&amp;D ex_typologies'!$G$21,'Country-wise data'!FG157&lt;'non-R&amp;D ex_typologies'!$H$21),'non-R&amp;D ex_typologies'!$B$21,IF(AND('Country-wise data'!FG157&gt;'non-R&amp;D ex_typologies'!$G$19,'Country-wise data'!FG157&lt;'non-R&amp;D ex_typologies'!$H$19),'non-R&amp;D ex_typologies'!$B$19,'non-R&amp;D ex_typologies'!$B$20))))</f>
        <v>Balanced</v>
      </c>
      <c r="FU157" t="str">
        <f>IF($FK157='non-R&amp;D ex_typologies'!$C$16,IF(AND('Country-wise data'!FH157&gt;'non-R&amp;D ex_typologies'!$C$21,'Country-wise data'!FH157&lt;'non-R&amp;D ex_typologies'!$D$21),'non-R&amp;D ex_typologies'!$B$21,IF(AND('Country-wise data'!FH157&gt;'non-R&amp;D ex_typologies'!$C$19,'Country-wise data'!FH157&lt;'non-R&amp;D ex_typologies'!$D$19),'non-R&amp;D ex_typologies'!$B$19,'non-R&amp;D ex_typologies'!$B$20)),IF($FK157='non-R&amp;D ex_typologies'!$E$16,IF(AND('Country-wise data'!FH157&gt;'non-R&amp;D ex_typologies'!$E$21,'Country-wise data'!FH157&lt;'non-R&amp;D ex_typologies'!$F$21),'non-R&amp;D ex_typologies'!$B$21,IF(AND('Country-wise data'!FH157&gt;'non-R&amp;D ex_typologies'!$E$19,'Country-wise data'!FH157&lt;'non-R&amp;D ex_typologies'!$F$19),'non-R&amp;D ex_typologies'!$B$19,'non-R&amp;D ex_typologies'!$B$20)),IF(AND('Country-wise data'!FH157&gt;'non-R&amp;D ex_typologies'!$G$21,'Country-wise data'!FH157&lt;'non-R&amp;D ex_typologies'!$H$21),'non-R&amp;D ex_typologies'!$B$21,IF(AND('Country-wise data'!FH157&gt;'non-R&amp;D ex_typologies'!$G$19,'Country-wise data'!FH157&lt;'non-R&amp;D ex_typologies'!$H$19),'non-R&amp;D ex_typologies'!$B$19,'non-R&amp;D ex_typologies'!$B$20))))</f>
        <v>Balanced</v>
      </c>
    </row>
    <row r="158" spans="2:177" x14ac:dyDescent="0.35">
      <c r="B158" s="83" t="s">
        <v>687</v>
      </c>
      <c r="E158" s="44" t="s">
        <v>375</v>
      </c>
      <c r="G158" s="55">
        <f>Assumptions!$C$13</f>
        <v>1.1000000000000001</v>
      </c>
      <c r="H158">
        <f>SUMIFS(FAOstat!M:M,FAOstat!$B:$B,'Country-wise data'!$B158)*G158</f>
        <v>0</v>
      </c>
      <c r="I158">
        <f>IF(SUMIFS(FAOstat!N:N,FAOstat!$B:$B,'Country-wise data'!$B158)=0,H158*(1+Assumptions!$C$9),SUMIFS(FAOstat!N:N,FAOstat!$B:$B,'Country-wise data'!$B158)*$G158)</f>
        <v>0</v>
      </c>
      <c r="J158">
        <f>IF(SUMIFS(FAOstat!O:O,FAOstat!$B:$B,'Country-wise data'!$B158)=0,I158*(1+Assumptions!$C$9),SUMIFS(FAOstat!O:O,FAOstat!$B:$B,'Country-wise data'!$B158)*$G158)</f>
        <v>0</v>
      </c>
      <c r="K158">
        <f>IF(SUMIFS(FAOstat!P:P,FAOstat!$B:$B,'Country-wise data'!$B158)=0,J158*(1+Assumptions!$C$9),SUMIFS(FAOstat!P:P,FAOstat!$B:$B,'Country-wise data'!$B158)*$G158)</f>
        <v>0</v>
      </c>
      <c r="L158">
        <f>IF(SUMIFS(FAOstat!Q:Q,FAOstat!$B:$B,'Country-wise data'!$B158)=0,K158*(1+Assumptions!$C$9),SUMIFS(FAOstat!Q:Q,FAOstat!$B:$B,'Country-wise data'!$B158)*$G158)</f>
        <v>0</v>
      </c>
      <c r="M158">
        <f>IF(SUMIFS(FAOstat!R:R,FAOstat!$B:$B,'Country-wise data'!$B158)=0,L158*(1+Assumptions!$C$9),SUMIFS(FAOstat!R:R,FAOstat!$B:$B,'Country-wise data'!$B158)*$G158)</f>
        <v>0</v>
      </c>
      <c r="N158">
        <f>IF(SUMIFS(FAOstat!S:S,FAOstat!$B:$B,'Country-wise data'!$B158)=0,M158*(1+Assumptions!$C$9),SUMIFS(FAOstat!S:S,FAOstat!$B:$B,'Country-wise data'!$B158)*$G158)</f>
        <v>0</v>
      </c>
      <c r="O158">
        <f>IF(SUMIFS(FAOstat!T:T,FAOstat!$B:$B,'Country-wise data'!$B158)=0,N158*(1+Assumptions!$C$9),SUMIFS(FAOstat!T:T,FAOstat!$B:$B,'Country-wise data'!$B158)*$G158)</f>
        <v>0</v>
      </c>
      <c r="P158">
        <f>IF(SUMIFS(FAOstat!U:U,FAOstat!$B:$B,'Country-wise data'!$B158)=0,O158*(1+Assumptions!$C$9),SUMIFS(FAOstat!U:U,FAOstat!$B:$B,'Country-wise data'!$B158)*$G158)</f>
        <v>0</v>
      </c>
      <c r="Q158">
        <f>IF(SUMIFS(FAOstat!V:V,FAOstat!$B:$B,'Country-wise data'!$B158)=0,P158*(1+Assumptions!$C$9),SUMIFS(FAOstat!V:V,FAOstat!$B:$B,'Country-wise data'!$B158)*$G158)</f>
        <v>0</v>
      </c>
      <c r="R158" s="36">
        <f t="shared" si="207"/>
        <v>0</v>
      </c>
      <c r="S158" s="44">
        <f>INDEX('area data'!$G$4:$P$80,MATCH('Country-wise data'!$B158,'area data'!$B$4:$B$80,),MATCH('Country-wise data'!S$3,'area data'!$G$3:$P$3,))</f>
        <v>6.759810554781744</v>
      </c>
      <c r="T158" s="44">
        <f>INDEX('area data'!$G$4:$P$80,MATCH('Country-wise data'!$B158,'area data'!$B$4:$B$80,),MATCH('Country-wise data'!T$3,'area data'!$G$3:$P$3,))</f>
        <v>7.1221434674800284</v>
      </c>
      <c r="U158" s="44">
        <f>INDEX('area data'!$G$4:$P$80,MATCH('Country-wise data'!$B158,'area data'!$B$4:$B$80,),MATCH('Country-wise data'!U$3,'area data'!$G$3:$P$3,))</f>
        <v>7.2985514218112275</v>
      </c>
      <c r="V158" s="44">
        <f>INDEX('area data'!$G$4:$P$80,MATCH('Country-wise data'!$B158,'area data'!$B$4:$B$80,),MATCH('Country-wise data'!V$3,'area data'!$G$3:$P$3,))</f>
        <v>7.6371160341092734</v>
      </c>
      <c r="W158" s="44">
        <f>INDEX('area data'!$G$4:$P$80,MATCH('Country-wise data'!$B158,'area data'!$B$4:$B$80,),MATCH('Country-wise data'!W$3,'area data'!$G$3:$P$3,))</f>
        <v>7.9576404137451711</v>
      </c>
      <c r="X158" s="44">
        <f>INDEX('area data'!$G$4:$P$80,MATCH('Country-wise data'!$B158,'area data'!$B$4:$B$80,),MATCH('Country-wise data'!X$3,'area data'!$G$3:$P$3,))</f>
        <v>8.3691813560645887</v>
      </c>
      <c r="Y158" s="44">
        <f>INDEX('area data'!$G$4:$P$80,MATCH('Country-wise data'!$B158,'area data'!$B$4:$B$80,),MATCH('Country-wise data'!Y$3,'area data'!$G$3:$P$3,))</f>
        <v>8.4178173197992372</v>
      </c>
      <c r="Z158" s="44">
        <f>INDEX('area data'!$G$4:$P$80,MATCH('Country-wise data'!$B158,'area data'!$B$4:$B$80,),MATCH('Country-wise data'!Z$3,'area data'!$G$3:$P$3,))</f>
        <v>8.5963664827039761</v>
      </c>
      <c r="AA158" s="44">
        <f>INDEX('area data'!$G$4:$P$80,MATCH('Country-wise data'!$B158,'area data'!$B$4:$B$80,),MATCH('Country-wise data'!AA$3,'area data'!$G$3:$P$3,))</f>
        <v>8.7996396484136934</v>
      </c>
      <c r="AB158" s="44">
        <f>INDEX('area data'!$G$4:$P$80,MATCH('Country-wise data'!$B158,'area data'!$B$4:$B$80,),MATCH('Country-wise data'!AB$3,'area data'!$G$3:$P$3,))</f>
        <v>8.9756324413819684</v>
      </c>
      <c r="AC158" s="53">
        <f>IFERROR(INDEX('ASTI data (new)'!$AF$6:$AL$130,MATCH('Country-wise data'!$B158,'ASTI data (new)'!$C$6:$C$130,),MATCH('Country-wise data'!AC$3,'ASTI data (new)'!$AF$5:$AL$5,)),(INDEX(Assumptions!$G$154:$P$345,MATCH('Country-wise data'!$B158,Assumptions!$B$154:$B$344,),MATCH('Country-wise data'!AC$3,Assumptions!$G$153:$P$153,))*S158))</f>
        <v>6.6922124492339252E-2</v>
      </c>
      <c r="AD158" s="53">
        <f>IFERROR(INDEX('ASTI data (new)'!$AF$6:$AL$130,MATCH('Country-wise data'!$B158,'ASTI data (new)'!$C$6:$C$130,),MATCH('Country-wise data'!AD$3,'ASTI data (new)'!$AF$5:$AL$5,)),(INDEX(Assumptions!$G$154:$P$345,MATCH('Country-wise data'!$B158,Assumptions!$B$154:$B$344,),MATCH('Country-wise data'!AD$3,Assumptions!$G$153:$P$153,))*T158))</f>
        <v>7.0509220328052277E-2</v>
      </c>
      <c r="AE158" s="53">
        <f>IFERROR(INDEX('ASTI data (new)'!$AF$6:$AL$130,MATCH('Country-wise data'!$B158,'ASTI data (new)'!$C$6:$C$130,),MATCH('Country-wise data'!AE$3,'ASTI data (new)'!$AF$5:$AL$5,)),(INDEX(Assumptions!$G$154:$P$345,MATCH('Country-wise data'!$B158,Assumptions!$B$154:$B$344,),MATCH('Country-wise data'!AE$3,Assumptions!$G$153:$P$153,))*U158))</f>
        <v>7.225565907593115E-2</v>
      </c>
      <c r="AF158" s="53">
        <f>IFERROR(INDEX('ASTI data (new)'!$AF$6:$AL$130,MATCH('Country-wise data'!$B158,'ASTI data (new)'!$C$6:$C$130,),MATCH('Country-wise data'!AF$3,'ASTI data (new)'!$AF$5:$AL$5,)),(INDEX(Assumptions!$G$154:$P$345,MATCH('Country-wise data'!$B158,Assumptions!$B$154:$B$344,),MATCH('Country-wise data'!AF$3,Assumptions!$G$153:$P$153,))*V158))</f>
        <v>7.5607448737681798E-2</v>
      </c>
      <c r="AG158" s="53">
        <f>IFERROR(INDEX('ASTI data (new)'!$AF$6:$AL$130,MATCH('Country-wise data'!$B158,'ASTI data (new)'!$C$6:$C$130,),MATCH('Country-wise data'!AG$3,'ASTI data (new)'!$AF$5:$AL$5,)),(INDEX(Assumptions!$G$154:$P$345,MATCH('Country-wise data'!$B158,Assumptions!$B$154:$B$344,),MATCH('Country-wise data'!AG$3,Assumptions!$G$153:$P$153,))*W158))</f>
        <v>7.8780640096077187E-2</v>
      </c>
      <c r="AH158" s="53">
        <f>IFERROR(INDEX('ASTI data (new)'!$AF$6:$AL$130,MATCH('Country-wise data'!$B158,'ASTI data (new)'!$C$6:$C$130,),MATCH('Country-wise data'!AH$3,'ASTI data (new)'!$AF$5:$AL$5,)),(INDEX(Assumptions!$G$154:$P$345,MATCH('Country-wise data'!$B158,Assumptions!$B$154:$B$344,),MATCH('Country-wise data'!AH$3,Assumptions!$G$153:$P$153,))*X158))</f>
        <v>8.2854895425039418E-2</v>
      </c>
      <c r="AI158" s="53">
        <f>IFERROR(INDEX('ASTI data (new)'!$AF$6:$AL$130,MATCH('Country-wise data'!$B158,'ASTI data (new)'!$C$6:$C$130,),MATCH('Country-wise data'!AI$3,'ASTI data (new)'!$AF$5:$AL$5,)),(INDEX(Assumptions!$G$154:$P$345,MATCH('Country-wise data'!$B158,Assumptions!$B$154:$B$344,),MATCH('Country-wise data'!AI$3,Assumptions!$G$153:$P$153,))*Y158))</f>
        <v>8.3336391466012447E-2</v>
      </c>
      <c r="AJ158" s="53">
        <f t="shared" ref="AJ158:AL158" si="226">IFERROR((1+($AI158/$AF158)^(1/3)-1)*AI158,0)</f>
        <v>8.6084453567393623E-2</v>
      </c>
      <c r="AK158" s="53">
        <f t="shared" si="226"/>
        <v>8.8923134487038938E-2</v>
      </c>
      <c r="AL158" s="53">
        <f t="shared" si="226"/>
        <v>9.1855422428970213E-2</v>
      </c>
      <c r="AM158" s="55" cm="1">
        <f t="array" ref="AM158">INDEX('non-R&amp;D ex_typologies'!$J$8:$J$10,MATCH('Country-wise data'!FL158,'non-R&amp;D ex_typologies'!$F$8:$F$10,),)*'Country-wise data'!AC158</f>
        <v>0.19551463725004045</v>
      </c>
      <c r="AN158" s="55" cm="1">
        <f t="array" ref="AN158">INDEX('non-R&amp;D ex_typologies'!$J$8:$J$10,MATCH('Country-wise data'!FM158,'non-R&amp;D ex_typologies'!$F$8:$F$10,),)*'Country-wise data'!AD158</f>
        <v>0.20599442620504957</v>
      </c>
      <c r="AO158" s="55" cm="1">
        <f t="array" ref="AO158">INDEX('non-R&amp;D ex_typologies'!$J$8:$J$10,MATCH('Country-wise data'!FN158,'non-R&amp;D ex_typologies'!$F$8:$F$10,),)*'Country-wise data'!AE158</f>
        <v>0.2110966900805791</v>
      </c>
      <c r="AP158" s="55" cm="1">
        <f t="array" ref="AP158">INDEX('non-R&amp;D ex_typologies'!$J$8:$J$10,MATCH('Country-wise data'!FO158,'non-R&amp;D ex_typologies'!$F$8:$F$10,),)*'Country-wise data'!AF158</f>
        <v>0.22088902624484166</v>
      </c>
      <c r="AQ158" s="55" cm="1">
        <f t="array" ref="AQ158">INDEX('non-R&amp;D ex_typologies'!$J$8:$J$10,MATCH('Country-wise data'!FP158,'non-R&amp;D ex_typologies'!$F$8:$F$10,),)*'Country-wise data'!AG158</f>
        <v>0.23015958306096093</v>
      </c>
      <c r="AR158" s="55" cm="1">
        <f t="array" ref="AR158">INDEX('non-R&amp;D ex_typologies'!$J$8:$J$10,MATCH('Country-wise data'!FQ158,'non-R&amp;D ex_typologies'!$F$8:$F$10,),)*'Country-wise data'!AH158</f>
        <v>0.24206262049064206</v>
      </c>
      <c r="AS158" s="55" cm="1">
        <f t="array" ref="AS158">INDEX('non-R&amp;D ex_typologies'!$J$8:$J$10,MATCH('Country-wise data'!FR158,'non-R&amp;D ex_typologies'!$F$8:$F$10,),)*'Country-wise data'!AI158</f>
        <v>0.24346932304980765</v>
      </c>
      <c r="AT158" s="55" cm="1">
        <f t="array" ref="AT158">INDEX('non-R&amp;D ex_typologies'!$J$8:$J$10,MATCH('Country-wise data'!FS158,'non-R&amp;D ex_typologies'!$F$8:$F$10,),)*'Country-wise data'!AJ158</f>
        <v>0.10850107637554712</v>
      </c>
      <c r="AU158" s="55" cm="1">
        <f t="array" ref="AU158">INDEX('non-R&amp;D ex_typologies'!$J$8:$J$10,MATCH('Country-wise data'!FT158,'non-R&amp;D ex_typologies'!$F$8:$F$10,),)*'Country-wise data'!AK158</f>
        <v>0.112078957427288</v>
      </c>
      <c r="AV158" s="55" cm="1">
        <f t="array" ref="AV158">INDEX('non-R&amp;D ex_typologies'!$J$8:$J$10,MATCH('Country-wise data'!FU158,'non-R&amp;D ex_typologies'!$F$8:$F$10,),)*'Country-wise data'!AL158</f>
        <v>0.11577482102121212</v>
      </c>
      <c r="AW158">
        <f t="shared" si="209"/>
        <v>2.6826705513105047</v>
      </c>
      <c r="AX158" s="53">
        <f>INDEX('GDP deflators'!$AB$3:$AK$198,MATCH('Country-wise data'!$B158,'GDP deflators'!$B$3:$B$198,),MATCH('Country-wise data'!AX$3,'GDP deflators'!$D$2:$M$2,))</f>
        <v>91.479060082709111</v>
      </c>
      <c r="AY158" s="53">
        <f>INDEX('GDP deflators'!$AB$3:$AK$198,MATCH('Country-wise data'!$B158,'GDP deflators'!$B$3:$B$198,),MATCH('Country-wise data'!AY$3,'GDP deflators'!$D$2:$M$2,))</f>
        <v>94.321589510334789</v>
      </c>
      <c r="AZ158" s="53">
        <f>INDEX('GDP deflators'!$AB$3:$AK$198,MATCH('Country-wise data'!$B158,'GDP deflators'!$B$3:$B$198,),MATCH('Country-wise data'!AZ$3,'GDP deflators'!$D$2:$M$2,))</f>
        <v>95.065868047681121</v>
      </c>
      <c r="BA158" s="53">
        <f>INDEX('GDP deflators'!$AB$3:$AK$198,MATCH('Country-wise data'!$B158,'GDP deflators'!$B$3:$B$198,),MATCH('Country-wise data'!BA$3,'GDP deflators'!$D$2:$M$2,))</f>
        <v>97.248246585622653</v>
      </c>
      <c r="BB158" s="53">
        <f>INDEX('GDP deflators'!$AB$3:$AK$198,MATCH('Country-wise data'!$B158,'GDP deflators'!$B$3:$B$198,),MATCH('Country-wise data'!BB$3,'GDP deflators'!$D$2:$M$2,))</f>
        <v>99.242970138144727</v>
      </c>
      <c r="BC158" s="53">
        <f>INDEX('GDP deflators'!$AB$3:$AK$198,MATCH('Country-wise data'!$B158,'GDP deflators'!$B$3:$B$198,),MATCH('Country-wise data'!BC$3,'GDP deflators'!$D$2:$M$2,))</f>
        <v>99.126316646913665</v>
      </c>
      <c r="BD158" s="53">
        <f>INDEX('GDP deflators'!$AB$3:$AK$198,MATCH('Country-wise data'!$B158,'GDP deflators'!$B$3:$B$198,),MATCH('Country-wise data'!BD$3,'GDP deflators'!$D$2:$M$2,))</f>
        <v>98.629435736648148</v>
      </c>
      <c r="BE158" s="53">
        <f>INDEX('GDP deflators'!$AB$3:$AK$198,MATCH('Country-wise data'!$B158,'GDP deflators'!$B$3:$B$198,),MATCH('Country-wise data'!BE$3,'GDP deflators'!$D$2:$M$2,))</f>
        <v>99.64611474650755</v>
      </c>
      <c r="BF158" s="53">
        <f>INDEX('GDP deflators'!$AB$3:$AK$198,MATCH('Country-wise data'!$B158,'GDP deflators'!$B$3:$B$198,),MATCH('Country-wise data'!BF$3,'GDP deflators'!$D$2:$M$2,))</f>
        <v>99.780859877616606</v>
      </c>
      <c r="BG158" s="53">
        <f>INDEX('GDP deflators'!$AB$3:$AK$198,MATCH('Country-wise data'!$B158,'GDP deflators'!$B$3:$B$198,),MATCH('Country-wise data'!BG$3,'GDP deflators'!$D$2:$M$2,))</f>
        <v>100</v>
      </c>
      <c r="BH158" cm="1">
        <f t="array" ref="BH158">H158/(INDEX($AX158:$BG158,,MATCH(BH$3,$AX$3:$BG$3,))/100)</f>
        <v>0</v>
      </c>
      <c r="BI158" cm="1">
        <f t="array" ref="BI158">I158/(INDEX($AX158:$BG158,,MATCH(BI$3,$AX$3:$BG$3,))/100)</f>
        <v>0</v>
      </c>
      <c r="BJ158" cm="1">
        <f t="array" ref="BJ158">J158/(INDEX($AX158:$BG158,,MATCH(BJ$3,$AX$3:$BG$3,))/100)</f>
        <v>0</v>
      </c>
      <c r="BK158" cm="1">
        <f t="array" ref="BK158">K158/(INDEX($AX158:$BG158,,MATCH(BK$3,$AX$3:$BG$3,))/100)</f>
        <v>0</v>
      </c>
      <c r="BL158" cm="1">
        <f t="array" ref="BL158">L158/(INDEX($AX158:$BG158,,MATCH(BL$3,$AX$3:$BG$3,))/100)</f>
        <v>0</v>
      </c>
      <c r="BM158" cm="1">
        <f t="array" ref="BM158">M158/(INDEX($AX158:$BG158,,MATCH(BM$3,$AX$3:$BG$3,))/100)</f>
        <v>0</v>
      </c>
      <c r="BN158" cm="1">
        <f t="array" ref="BN158">N158/(INDEX($AX158:$BG158,,MATCH(BN$3,$AX$3:$BG$3,))/100)</f>
        <v>0</v>
      </c>
      <c r="BO158" cm="1">
        <f t="array" ref="BO158">O158/(INDEX($AX158:$BG158,,MATCH(BO$3,$AX$3:$BG$3,))/100)</f>
        <v>0</v>
      </c>
      <c r="BP158" cm="1">
        <f t="array" ref="BP158">P158/(INDEX($AX158:$BG158,,MATCH(BP$3,$AX$3:$BG$3,))/100)</f>
        <v>0</v>
      </c>
      <c r="BQ158" cm="1">
        <f t="array" ref="BQ158">Q158/(INDEX($AX158:$BG158,,MATCH(BQ$3,$AX$3:$BG$3,))/100)</f>
        <v>0</v>
      </c>
      <c r="BS158" cm="1">
        <f t="array" ref="BS158">S158/(INDEX($AX158:$BG158,,MATCH(BS$3,$AX$3:$BG$3,))/100)</f>
        <v>7.3894621880351483</v>
      </c>
      <c r="BT158" cm="1">
        <f t="array" ref="BT158">T158/(INDEX($AX158:$BG158,,MATCH(BT$3,$AX$3:$BG$3,))/100)</f>
        <v>7.5509154420045661</v>
      </c>
      <c r="BU158" cm="1">
        <f t="array" ref="BU158">U158/(INDEX($AX158:$BG158,,MATCH(BU$3,$AX$3:$BG$3,))/100)</f>
        <v>7.6773626241445294</v>
      </c>
      <c r="BV158" cm="1">
        <f t="array" ref="BV158">V158/(INDEX($AX158:$BG158,,MATCH(BV$3,$AX$3:$BG$3,))/100)</f>
        <v>7.8532172067340467</v>
      </c>
      <c r="BW158" cm="1">
        <f t="array" ref="BW158">W158/(INDEX($AX158:$BG158,,MATCH(BW$3,$AX$3:$BG$3,))/100)</f>
        <v>8.0183416544952806</v>
      </c>
      <c r="BX158" cm="1">
        <f t="array" ref="BX158">X158/(INDEX($AX158:$BG158,,MATCH(BX$3,$AX$3:$BG$3,))/100)</f>
        <v>8.4429459695102729</v>
      </c>
      <c r="BY158" cm="1">
        <f t="array" ref="BY158">Y158/(INDEX($AX158:$BG158,,MATCH(BY$3,$AX$3:$BG$3,))/100)</f>
        <v>8.5347921306938943</v>
      </c>
      <c r="BZ158" cm="1">
        <f t="array" ref="BZ158">Z158/(INDEX($AX158:$BG158,,MATCH(BZ$3,$AX$3:$BG$3,))/100)</f>
        <v>8.6268957947557769</v>
      </c>
      <c r="CA158" cm="1">
        <f t="array" ref="CA158">AA158/(INDEX($AX158:$BG158,,MATCH(CA$3,$AX$3:$BG$3,))/100)</f>
        <v>8.8189655402916376</v>
      </c>
      <c r="CB158" cm="1">
        <f t="array" ref="CB158">AB158/(INDEX($AX158:$BG158,,MATCH(CB$3,$AX$3:$BG$3,))/100)</f>
        <v>8.9756324413819684</v>
      </c>
      <c r="CC158" cm="1">
        <f t="array" ref="CC158">AC158/(INDEX($AX158:$BG158,,MATCH(CC$3,$AX$3:$BG$3,))/100)</f>
        <v>7.3155675661547945E-2</v>
      </c>
      <c r="CD158" cm="1">
        <f t="array" ref="CD158">AD158/(INDEX($AX158:$BG158,,MATCH(CD$3,$AX$3:$BG$3,))/100)</f>
        <v>7.4754062875845198E-2</v>
      </c>
      <c r="CE158" cm="1">
        <f t="array" ref="CE158">AE158/(INDEX($AX158:$BG158,,MATCH(CE$3,$AX$3:$BG$3,))/100)</f>
        <v>7.6005889979030836E-2</v>
      </c>
      <c r="CF158" cm="1">
        <f t="array" ref="CF158">AF158/(INDEX($AX158:$BG158,,MATCH(CF$3,$AX$3:$BG$3,))/100)</f>
        <v>7.7746850346667049E-2</v>
      </c>
      <c r="CG158" cm="1">
        <f t="array" ref="CG158">AG158/(INDEX($AX158:$BG158,,MATCH(CG$3,$AX$3:$BG$3,))/100)</f>
        <v>7.9381582379503268E-2</v>
      </c>
      <c r="CH158" cm="1">
        <f t="array" ref="CH158">AH158/(INDEX($AX158:$BG158,,MATCH(CH$3,$AX$3:$BG$3,))/100)</f>
        <v>8.3585165098151698E-2</v>
      </c>
      <c r="CI158" cm="1">
        <f t="array" ref="CI158">AI158/(INDEX($AX158:$BG158,,MATCH(CI$3,$AX$3:$BG$3,))/100)</f>
        <v>8.449444209386954E-2</v>
      </c>
      <c r="CJ158" cm="1">
        <f t="array" ref="CJ158">AJ158/(INDEX($AX158:$BG158,,MATCH(CJ$3,$AX$3:$BG$3,))/100)</f>
        <v>8.6390175659518884E-2</v>
      </c>
      <c r="CK158" cm="1">
        <f t="array" ref="CK158">AK158/(INDEX($AX158:$BG158,,MATCH(CK$3,$AX$3:$BG$3,))/100)</f>
        <v>8.9118428720803874E-2</v>
      </c>
      <c r="CL158" cm="1">
        <f t="array" ref="CL158">AL158/(INDEX($AX158:$BG158,,MATCH(CL$3,$AX$3:$BG$3,))/100)</f>
        <v>9.1855422428970213E-2</v>
      </c>
      <c r="CM158" cm="1">
        <f t="array" ref="CM158">AM158/(INDEX($AX158:$BG158,,MATCH(CM$3,$AX$3:$BG$3,))/100)</f>
        <v>0.21372611073317707</v>
      </c>
      <c r="CN158" cm="1">
        <f t="array" ref="CN158">AN158/(INDEX($AX158:$BG158,,MATCH(CN$3,$AX$3:$BG$3,))/100)</f>
        <v>0.21839583840185264</v>
      </c>
      <c r="CO158" cm="1">
        <f t="array" ref="CO158">AO158/(INDEX($AX158:$BG158,,MATCH(CO$3,$AX$3:$BG$3,))/100)</f>
        <v>0.222053082158469</v>
      </c>
      <c r="CP158" cm="1">
        <f t="array" ref="CP158">AP158/(INDEX($AX158:$BG158,,MATCH(CP$3,$AX$3:$BG$3,))/100)</f>
        <v>0.22713934081100262</v>
      </c>
      <c r="CQ158" cm="1">
        <f t="array" ref="CQ158">AQ158/(INDEX($AX158:$BG158,,MATCH(CQ$3,$AX$3:$BG$3,))/100)</f>
        <v>0.23191525076343669</v>
      </c>
      <c r="CR158" cm="1">
        <f t="array" ref="CR158">AR158/(INDEX($AX158:$BG158,,MATCH(CR$3,$AX$3:$BG$3,))/100)</f>
        <v>0.24419612135177501</v>
      </c>
      <c r="CS158" cm="1">
        <f t="array" ref="CS158">AS158/(INDEX($AX158:$BG158,,MATCH(CS$3,$AX$3:$BG$3,))/100)</f>
        <v>0.24685259652087893</v>
      </c>
      <c r="CT158" cm="1">
        <f t="array" ref="CT158">AT158/(INDEX($AX158:$BG158,,MATCH(CT$3,$AX$3:$BG$3,))/100)</f>
        <v>0.10888640932119224</v>
      </c>
      <c r="CU158" cm="1">
        <f t="array" ref="CU158">AU158/(INDEX($AX158:$BG158,,MATCH(CU$3,$AX$3:$BG$3,))/100)</f>
        <v>0.11232510680380514</v>
      </c>
      <c r="CV158" cm="1">
        <f t="array" ref="CV158">AV158/(INDEX($AX158:$BG158,,MATCH(CV$3,$AX$3:$BG$3,))/100)</f>
        <v>0.11577482102121212</v>
      </c>
      <c r="CW158">
        <f t="shared" si="210"/>
        <v>2.7577523731307103</v>
      </c>
      <c r="CX158">
        <f>IFERROR(1/INDEX('exch rates'!$BC$5:$BL$268,MATCH('Country-wise data'!$B158,'exch rates'!$A$5:$A$268,),MATCH(CX$3,'exch rates'!$BC$4:$BL$4,)),1)</f>
        <v>0.55865921787709494</v>
      </c>
      <c r="CY158">
        <f>IFERROR(1/INDEX('exch rates'!$BC$5:$BL$268,MATCH('Country-wise data'!$B158,'exch rates'!$A$5:$A$268,),MATCH(CY$3,'exch rates'!$BC$4:$BL$4,)),1)</f>
        <v>0.55865921787709494</v>
      </c>
      <c r="CZ158">
        <f>IFERROR(1/INDEX('exch rates'!$BC$5:$BL$268,MATCH('Country-wise data'!$B158,'exch rates'!$A$5:$A$268,),MATCH(CZ$3,'exch rates'!$BC$4:$BL$4,)),1)</f>
        <v>0.55865921787709494</v>
      </c>
      <c r="DA158">
        <f>IFERROR(1/INDEX('exch rates'!$BC$5:$BL$268,MATCH('Country-wise data'!$B158,'exch rates'!$A$5:$A$268,),MATCH(DA$3,'exch rates'!$BC$4:$BL$4,)),1)</f>
        <v>0.55865921787709494</v>
      </c>
      <c r="DB158">
        <f>IFERROR(1/INDEX('exch rates'!$BC$5:$BL$268,MATCH('Country-wise data'!$B158,'exch rates'!$A$5:$A$268,),MATCH(DB$3,'exch rates'!$BC$4:$BL$4,)),1)</f>
        <v>0.55865921787709494</v>
      </c>
      <c r="DC158">
        <f>IFERROR(1/INDEX('exch rates'!$BC$5:$BL$268,MATCH('Country-wise data'!$B158,'exch rates'!$A$5:$A$268,),MATCH(DC$3,'exch rates'!$BC$4:$BL$4,)),1)</f>
        <v>0.55865921787709494</v>
      </c>
      <c r="DD158">
        <f>IFERROR(1/INDEX('exch rates'!$BC$5:$BL$268,MATCH('Country-wise data'!$B158,'exch rates'!$A$5:$A$268,),MATCH(DD$3,'exch rates'!$BC$4:$BL$4,)),1)</f>
        <v>0.55865921787709494</v>
      </c>
      <c r="DE158">
        <f>IFERROR(1/INDEX('exch rates'!$BC$5:$BL$268,MATCH('Country-wise data'!$B158,'exch rates'!$A$5:$A$268,),MATCH(DE$3,'exch rates'!$BC$4:$BL$4,)),1)</f>
        <v>0.55865921787709494</v>
      </c>
      <c r="DF158">
        <f>IFERROR(1/INDEX('exch rates'!$BC$5:$BL$268,MATCH('Country-wise data'!$B158,'exch rates'!$A$5:$A$268,),MATCH(DF$3,'exch rates'!$BC$4:$BL$4,)),1)</f>
        <v>0.55865921787709494</v>
      </c>
      <c r="DG158">
        <f>IFERROR(1/INDEX('exch rates'!$BC$5:$BL$268,MATCH('Country-wise data'!$B158,'exch rates'!$A$5:$A$268,),MATCH(DG$3,'exch rates'!$BC$4:$BL$4,)),1)</f>
        <v>0.55865921787709494</v>
      </c>
      <c r="DH158" cm="1">
        <f t="array" ref="DH158">(BH158/INDEX($CX158:$DG158,,MATCH(DH$3,$CX$3:$DG$3,)))*$DG158</f>
        <v>0</v>
      </c>
      <c r="DI158" cm="1">
        <f t="array" ref="DI158">(BI158/INDEX($CX158:$DG158,,MATCH(DI$3,$CX$3:$DG$3,)))*$DG158</f>
        <v>0</v>
      </c>
      <c r="DJ158" cm="1">
        <f t="array" ref="DJ158">(BJ158/INDEX($CX158:$DG158,,MATCH(DJ$3,$CX$3:$DG$3,)))*$DG158</f>
        <v>0</v>
      </c>
      <c r="DK158" cm="1">
        <f t="array" ref="DK158">(BK158/INDEX($CX158:$DG158,,MATCH(DK$3,$CX$3:$DG$3,)))*$DG158</f>
        <v>0</v>
      </c>
      <c r="DL158" cm="1">
        <f t="array" ref="DL158">(BL158/INDEX($CX158:$DG158,,MATCH(DL$3,$CX$3:$DG$3,)))*$DG158</f>
        <v>0</v>
      </c>
      <c r="DM158" cm="1">
        <f t="array" ref="DM158">(BM158/INDEX($CX158:$DG158,,MATCH(DM$3,$CX$3:$DG$3,)))*$DG158</f>
        <v>0</v>
      </c>
      <c r="DN158" cm="1">
        <f t="array" ref="DN158">(BN158/INDEX($CX158:$DG158,,MATCH(DN$3,$CX$3:$DG$3,)))*$DG158</f>
        <v>0</v>
      </c>
      <c r="DO158" cm="1">
        <f t="array" ref="DO158">(BO158/INDEX($CX158:$DG158,,MATCH(DO$3,$CX$3:$DG$3,)))*$DG158</f>
        <v>0</v>
      </c>
      <c r="DP158" cm="1">
        <f t="array" ref="DP158">(BP158/INDEX($CX158:$DG158,,MATCH(DP$3,$CX$3:$DG$3,)))*$DG158</f>
        <v>0</v>
      </c>
      <c r="DQ158" cm="1">
        <f t="array" ref="DQ158">(BQ158/INDEX($CX158:$DG158,,MATCH(DQ$3,$CX$3:$DG$3,)))*$DG158</f>
        <v>0</v>
      </c>
      <c r="DS158" cm="1">
        <f t="array" ref="DS158">(BS158/INDEX($CX158:$DG158,,MATCH(DS$3,$CX$3:$DG$3,)))*$DG158</f>
        <v>7.3894621880351492</v>
      </c>
      <c r="DT158" cm="1">
        <f t="array" ref="DT158">(BT158/INDEX($CX158:$DG158,,MATCH(DT$3,$CX$3:$DG$3,)))*$DG158</f>
        <v>7.5509154420045661</v>
      </c>
      <c r="DU158" cm="1">
        <f t="array" ref="DU158">(BU158/INDEX($CX158:$DG158,,MATCH(DU$3,$CX$3:$DG$3,)))*$DG158</f>
        <v>7.6773626241445294</v>
      </c>
      <c r="DV158" cm="1">
        <f t="array" ref="DV158">(BV158/INDEX($CX158:$DG158,,MATCH(DV$3,$CX$3:$DG$3,)))*$DG158</f>
        <v>7.8532172067340467</v>
      </c>
      <c r="DW158" cm="1">
        <f t="array" ref="DW158">(BW158/INDEX($CX158:$DG158,,MATCH(DW$3,$CX$3:$DG$3,)))*$DG158</f>
        <v>8.0183416544952806</v>
      </c>
      <c r="DX158" cm="1">
        <f t="array" ref="DX158">(BX158/INDEX($CX158:$DG158,,MATCH(DX$3,$CX$3:$DG$3,)))*$DG158</f>
        <v>8.4429459695102729</v>
      </c>
      <c r="DY158" cm="1">
        <f t="array" ref="DY158">(BY158/INDEX($CX158:$DG158,,MATCH(DY$3,$CX$3:$DG$3,)))*$DG158</f>
        <v>8.5347921306938943</v>
      </c>
      <c r="DZ158" cm="1">
        <f t="array" ref="DZ158">(BZ158/INDEX($CX158:$DG158,,MATCH(DZ$3,$CX$3:$DG$3,)))*$DG158</f>
        <v>8.6268957947557769</v>
      </c>
      <c r="EA158" cm="1">
        <f t="array" ref="EA158">(CA158/INDEX($CX158:$DG158,,MATCH(EA$3,$CX$3:$DG$3,)))*$DG158</f>
        <v>8.8189655402916376</v>
      </c>
      <c r="EB158" cm="1">
        <f t="array" ref="EB158">(CB158/INDEX($CX158:$DG158,,MATCH(EB$3,$CX$3:$DG$3,)))*$DG158</f>
        <v>8.9756324413819684</v>
      </c>
      <c r="EC158" s="53" cm="1">
        <f t="array" ref="EC158">(CC158/INDEX($CX158:$DG158,,MATCH(EC$3,$CX$3:$DG$3,)))*$DG158</f>
        <v>7.3155675661547945E-2</v>
      </c>
      <c r="ED158" cm="1">
        <f t="array" ref="ED158">(CD158/INDEX($CX158:$DG158,,MATCH(ED$3,$CX$3:$DG$3,)))*$DG158</f>
        <v>7.4754062875845198E-2</v>
      </c>
      <c r="EE158" cm="1">
        <f t="array" ref="EE158">(CE158/INDEX($CX158:$DG158,,MATCH(EE$3,$CX$3:$DG$3,)))*$DG158</f>
        <v>7.6005889979030836E-2</v>
      </c>
      <c r="EF158" cm="1">
        <f t="array" ref="EF158">(CF158/INDEX($CX158:$DG158,,MATCH(EF$3,$CX$3:$DG$3,)))*$DG158</f>
        <v>7.7746850346667049E-2</v>
      </c>
      <c r="EG158" cm="1">
        <f t="array" ref="EG158">(CG158/INDEX($CX158:$DG158,,MATCH(EG$3,$CX$3:$DG$3,)))*$DG158</f>
        <v>7.9381582379503268E-2</v>
      </c>
      <c r="EH158" cm="1">
        <f t="array" ref="EH158">(CH158/INDEX($CX158:$DG158,,MATCH(EH$3,$CX$3:$DG$3,)))*$DG158</f>
        <v>8.3585165098151712E-2</v>
      </c>
      <c r="EI158" cm="1">
        <f t="array" ref="EI158">(CI158/INDEX($CX158:$DG158,,MATCH(EI$3,$CX$3:$DG$3,)))*$DG158</f>
        <v>8.449444209386954E-2</v>
      </c>
      <c r="EJ158" cm="1">
        <f t="array" ref="EJ158">(CJ158/INDEX($CX158:$DG158,,MATCH(EJ$3,$CX$3:$DG$3,)))*$DG158</f>
        <v>8.6390175659518884E-2</v>
      </c>
      <c r="EK158" cm="1">
        <f t="array" ref="EK158">(CK158/INDEX($CX158:$DG158,,MATCH(EK$3,$CX$3:$DG$3,)))*$DG158</f>
        <v>8.9118428720803888E-2</v>
      </c>
      <c r="EL158" cm="1">
        <f t="array" ref="EL158">(CL158/INDEX($CX158:$DG158,,MATCH(EL$3,$CX$3:$DG$3,)))*$DG158</f>
        <v>9.1855422428970213E-2</v>
      </c>
      <c r="EM158" cm="1">
        <f t="array" ref="EM158">(CM158/INDEX($CX158:$DG158,,MATCH(EM$3,$CX$3:$DG$3,)))*$DG158</f>
        <v>0.21372611073317707</v>
      </c>
      <c r="EN158" cm="1">
        <f t="array" ref="EN158">(CN158/INDEX($CX158:$DG158,,MATCH(EN$3,$CX$3:$DG$3,)))*$DG158</f>
        <v>0.21839583840185264</v>
      </c>
      <c r="EO158" cm="1">
        <f t="array" ref="EO158">(CO158/INDEX($CX158:$DG158,,MATCH(EO$3,$CX$3:$DG$3,)))*$DG158</f>
        <v>0.22205308215846897</v>
      </c>
      <c r="EP158" cm="1">
        <f t="array" ref="EP158">(CP158/INDEX($CX158:$DG158,,MATCH(EP$3,$CX$3:$DG$3,)))*$DG158</f>
        <v>0.22713934081100262</v>
      </c>
      <c r="EQ158" cm="1">
        <f t="array" ref="EQ158">(CQ158/INDEX($CX158:$DG158,,MATCH(EQ$3,$CX$3:$DG$3,)))*$DG158</f>
        <v>0.23191525076343669</v>
      </c>
      <c r="ER158" cm="1">
        <f t="array" ref="ER158">(CR158/INDEX($CX158:$DG158,,MATCH(ER$3,$CX$3:$DG$3,)))*$DG158</f>
        <v>0.24419612135177501</v>
      </c>
      <c r="ES158" cm="1">
        <f t="array" ref="ES158">(CS158/INDEX($CX158:$DG158,,MATCH(ES$3,$CX$3:$DG$3,)))*$DG158</f>
        <v>0.24685259652087893</v>
      </c>
      <c r="ET158" cm="1">
        <f t="array" ref="ET158">(CT158/INDEX($CX158:$DG158,,MATCH(ET$3,$CX$3:$DG$3,)))*$DG158</f>
        <v>0.10888640932119226</v>
      </c>
      <c r="EU158" cm="1">
        <f t="array" ref="EU158">(CU158/INDEX($CX158:$DG158,,MATCH(EU$3,$CX$3:$DG$3,)))*$DG158</f>
        <v>0.11232510680380514</v>
      </c>
      <c r="EV158" cm="1">
        <f t="array" ref="EV158">(CV158/INDEX($CX158:$DG158,,MATCH(EV$3,$CX$3:$DG$3,)))*$DG158</f>
        <v>0.11577482102121212</v>
      </c>
      <c r="EW158">
        <f t="shared" si="211"/>
        <v>2.7577523731307103</v>
      </c>
      <c r="EY158" s="96">
        <f t="shared" si="212"/>
        <v>9.8999999999999973E-3</v>
      </c>
      <c r="EZ158" s="96">
        <f t="shared" si="213"/>
        <v>9.8999999999999991E-3</v>
      </c>
      <c r="FA158" s="96">
        <f t="shared" si="214"/>
        <v>9.8999999999999991E-3</v>
      </c>
      <c r="FB158" s="96">
        <f t="shared" si="215"/>
        <v>9.8999999999999991E-3</v>
      </c>
      <c r="FC158" s="96">
        <f t="shared" si="216"/>
        <v>9.8999999999999991E-3</v>
      </c>
      <c r="FD158" s="96">
        <f t="shared" si="217"/>
        <v>9.8999999999999991E-3</v>
      </c>
      <c r="FE158" s="96">
        <f t="shared" si="218"/>
        <v>9.8999999999999991E-3</v>
      </c>
      <c r="FF158" s="96">
        <f t="shared" si="219"/>
        <v>1.0014051139001215E-2</v>
      </c>
      <c r="FG158" s="96">
        <f t="shared" si="220"/>
        <v>1.0105315449260365E-2</v>
      </c>
      <c r="FH158" s="96">
        <f t="shared" si="221"/>
        <v>1.0233866307344838E-2</v>
      </c>
      <c r="FJ158" s="96">
        <f t="shared" si="188"/>
        <v>8.1888530992047119</v>
      </c>
      <c r="FK158" s="96" t="str">
        <f>IF(AND('Country-wise data'!FJ158&gt;'non-R&amp;D ex_typologies'!$C$17,'Country-wise data'!FJ158&lt;'non-R&amp;D ex_typologies'!$D$17),"Small",IF(AND('Country-wise data'!FJ158&gt;'non-R&amp;D ex_typologies'!$E$17,'Country-wise data'!$FJ$4&lt;'non-R&amp;D ex_typologies'!$F$17),"Medium","Large"))</f>
        <v>Small</v>
      </c>
      <c r="FL158" t="str">
        <f>IF($FK158='non-R&amp;D ex_typologies'!$C$16,IF(AND('Country-wise data'!EY158&gt;'non-R&amp;D ex_typologies'!$C$21,'Country-wise data'!EY158&lt;'non-R&amp;D ex_typologies'!$D$21),'non-R&amp;D ex_typologies'!$B$21,IF(AND('Country-wise data'!EY158&gt;'non-R&amp;D ex_typologies'!$C$19,'Country-wise data'!EY158&lt;'non-R&amp;D ex_typologies'!$D$19),'non-R&amp;D ex_typologies'!$B$19,'non-R&amp;D ex_typologies'!$B$20)),IF($FK158='non-R&amp;D ex_typologies'!$E$16,IF(AND('Country-wise data'!EY158&gt;'non-R&amp;D ex_typologies'!$E$21,'Country-wise data'!EY158&lt;'non-R&amp;D ex_typologies'!$F$21),'non-R&amp;D ex_typologies'!$B$21,IF(AND('Country-wise data'!EY158&gt;'non-R&amp;D ex_typologies'!$E$19,'Country-wise data'!EY158&lt;'non-R&amp;D ex_typologies'!$F$19),'non-R&amp;D ex_typologies'!$B$19,'non-R&amp;D ex_typologies'!$B$20)),IF(AND('Country-wise data'!EY158&gt;'non-R&amp;D ex_typologies'!$G$21,'Country-wise data'!EY158&lt;'non-R&amp;D ex_typologies'!$H$21),'non-R&amp;D ex_typologies'!$B$21,IF(AND('Country-wise data'!EY158&gt;'non-R&amp;D ex_typologies'!$G$19,'Country-wise data'!EY158&lt;'non-R&amp;D ex_typologies'!$H$19),'non-R&amp;D ex_typologies'!$B$19,'non-R&amp;D ex_typologies'!$B$20))))</f>
        <v>Program heavy</v>
      </c>
      <c r="FM158" t="str">
        <f>IF($FK158='non-R&amp;D ex_typologies'!$C$16,IF(AND('Country-wise data'!EZ158&gt;'non-R&amp;D ex_typologies'!$C$21,'Country-wise data'!EZ158&lt;'non-R&amp;D ex_typologies'!$D$21),'non-R&amp;D ex_typologies'!$B$21,IF(AND('Country-wise data'!EZ158&gt;'non-R&amp;D ex_typologies'!$C$19,'Country-wise data'!EZ158&lt;'non-R&amp;D ex_typologies'!$D$19),'non-R&amp;D ex_typologies'!$B$19,'non-R&amp;D ex_typologies'!$B$20)),IF($FK158='non-R&amp;D ex_typologies'!$E$16,IF(AND('Country-wise data'!EZ158&gt;'non-R&amp;D ex_typologies'!$E$21,'Country-wise data'!EZ158&lt;'non-R&amp;D ex_typologies'!$F$21),'non-R&amp;D ex_typologies'!$B$21,IF(AND('Country-wise data'!EZ158&gt;'non-R&amp;D ex_typologies'!$E$19,'Country-wise data'!EZ158&lt;'non-R&amp;D ex_typologies'!$F$19),'non-R&amp;D ex_typologies'!$B$19,'non-R&amp;D ex_typologies'!$B$20)),IF(AND('Country-wise data'!EZ158&gt;'non-R&amp;D ex_typologies'!$G$21,'Country-wise data'!EZ158&lt;'non-R&amp;D ex_typologies'!$H$21),'non-R&amp;D ex_typologies'!$B$21,IF(AND('Country-wise data'!EZ158&gt;'non-R&amp;D ex_typologies'!$G$19,'Country-wise data'!EZ158&lt;'non-R&amp;D ex_typologies'!$H$19),'non-R&amp;D ex_typologies'!$B$19,'non-R&amp;D ex_typologies'!$B$20))))</f>
        <v>Program heavy</v>
      </c>
      <c r="FN158" t="str">
        <f>IF($FK158='non-R&amp;D ex_typologies'!$C$16,IF(AND('Country-wise data'!FA158&gt;'non-R&amp;D ex_typologies'!$C$21,'Country-wise data'!FA158&lt;'non-R&amp;D ex_typologies'!$D$21),'non-R&amp;D ex_typologies'!$B$21,IF(AND('Country-wise data'!FA158&gt;'non-R&amp;D ex_typologies'!$C$19,'Country-wise data'!FA158&lt;'non-R&amp;D ex_typologies'!$D$19),'non-R&amp;D ex_typologies'!$B$19,'non-R&amp;D ex_typologies'!$B$20)),IF($FK158='non-R&amp;D ex_typologies'!$E$16,IF(AND('Country-wise data'!FA158&gt;'non-R&amp;D ex_typologies'!$E$21,'Country-wise data'!FA158&lt;'non-R&amp;D ex_typologies'!$F$21),'non-R&amp;D ex_typologies'!$B$21,IF(AND('Country-wise data'!FA158&gt;'non-R&amp;D ex_typologies'!$E$19,'Country-wise data'!FA158&lt;'non-R&amp;D ex_typologies'!$F$19),'non-R&amp;D ex_typologies'!$B$19,'non-R&amp;D ex_typologies'!$B$20)),IF(AND('Country-wise data'!FA158&gt;'non-R&amp;D ex_typologies'!$G$21,'Country-wise data'!FA158&lt;'non-R&amp;D ex_typologies'!$H$21),'non-R&amp;D ex_typologies'!$B$21,IF(AND('Country-wise data'!FA158&gt;'non-R&amp;D ex_typologies'!$G$19,'Country-wise data'!FA158&lt;'non-R&amp;D ex_typologies'!$H$19),'non-R&amp;D ex_typologies'!$B$19,'non-R&amp;D ex_typologies'!$B$20))))</f>
        <v>Program heavy</v>
      </c>
      <c r="FO158" t="str">
        <f>IF($FK158='non-R&amp;D ex_typologies'!$C$16,IF(AND('Country-wise data'!FB158&gt;'non-R&amp;D ex_typologies'!$C$21,'Country-wise data'!FB158&lt;'non-R&amp;D ex_typologies'!$D$21),'non-R&amp;D ex_typologies'!$B$21,IF(AND('Country-wise data'!FB158&gt;'non-R&amp;D ex_typologies'!$C$19,'Country-wise data'!FB158&lt;'non-R&amp;D ex_typologies'!$D$19),'non-R&amp;D ex_typologies'!$B$19,'non-R&amp;D ex_typologies'!$B$20)),IF($FK158='non-R&amp;D ex_typologies'!$E$16,IF(AND('Country-wise data'!FB158&gt;'non-R&amp;D ex_typologies'!$E$21,'Country-wise data'!FB158&lt;'non-R&amp;D ex_typologies'!$F$21),'non-R&amp;D ex_typologies'!$B$21,IF(AND('Country-wise data'!FB158&gt;'non-R&amp;D ex_typologies'!$E$19,'Country-wise data'!FB158&lt;'non-R&amp;D ex_typologies'!$F$19),'non-R&amp;D ex_typologies'!$B$19,'non-R&amp;D ex_typologies'!$B$20)),IF(AND('Country-wise data'!FB158&gt;'non-R&amp;D ex_typologies'!$G$21,'Country-wise data'!FB158&lt;'non-R&amp;D ex_typologies'!$H$21),'non-R&amp;D ex_typologies'!$B$21,IF(AND('Country-wise data'!FB158&gt;'non-R&amp;D ex_typologies'!$G$19,'Country-wise data'!FB158&lt;'non-R&amp;D ex_typologies'!$H$19),'non-R&amp;D ex_typologies'!$B$19,'non-R&amp;D ex_typologies'!$B$20))))</f>
        <v>Program heavy</v>
      </c>
      <c r="FP158" t="str">
        <f>IF($FK158='non-R&amp;D ex_typologies'!$C$16,IF(AND('Country-wise data'!FC158&gt;'non-R&amp;D ex_typologies'!$C$21,'Country-wise data'!FC158&lt;'non-R&amp;D ex_typologies'!$D$21),'non-R&amp;D ex_typologies'!$B$21,IF(AND('Country-wise data'!FC158&gt;'non-R&amp;D ex_typologies'!$C$19,'Country-wise data'!FC158&lt;'non-R&amp;D ex_typologies'!$D$19),'non-R&amp;D ex_typologies'!$B$19,'non-R&amp;D ex_typologies'!$B$20)),IF($FK158='non-R&amp;D ex_typologies'!$E$16,IF(AND('Country-wise data'!FC158&gt;'non-R&amp;D ex_typologies'!$E$21,'Country-wise data'!FC158&lt;'non-R&amp;D ex_typologies'!$F$21),'non-R&amp;D ex_typologies'!$B$21,IF(AND('Country-wise data'!FC158&gt;'non-R&amp;D ex_typologies'!$E$19,'Country-wise data'!FC158&lt;'non-R&amp;D ex_typologies'!$F$19),'non-R&amp;D ex_typologies'!$B$19,'non-R&amp;D ex_typologies'!$B$20)),IF(AND('Country-wise data'!FC158&gt;'non-R&amp;D ex_typologies'!$G$21,'Country-wise data'!FC158&lt;'non-R&amp;D ex_typologies'!$H$21),'non-R&amp;D ex_typologies'!$B$21,IF(AND('Country-wise data'!FC158&gt;'non-R&amp;D ex_typologies'!$G$19,'Country-wise data'!FC158&lt;'non-R&amp;D ex_typologies'!$H$19),'non-R&amp;D ex_typologies'!$B$19,'non-R&amp;D ex_typologies'!$B$20))))</f>
        <v>Program heavy</v>
      </c>
      <c r="FQ158" t="str">
        <f>IF($FK158='non-R&amp;D ex_typologies'!$C$16,IF(AND('Country-wise data'!FD158&gt;'non-R&amp;D ex_typologies'!$C$21,'Country-wise data'!FD158&lt;'non-R&amp;D ex_typologies'!$D$21),'non-R&amp;D ex_typologies'!$B$21,IF(AND('Country-wise data'!FD158&gt;'non-R&amp;D ex_typologies'!$C$19,'Country-wise data'!FD158&lt;'non-R&amp;D ex_typologies'!$D$19),'non-R&amp;D ex_typologies'!$B$19,'non-R&amp;D ex_typologies'!$B$20)),IF($FK158='non-R&amp;D ex_typologies'!$E$16,IF(AND('Country-wise data'!FD158&gt;'non-R&amp;D ex_typologies'!$E$21,'Country-wise data'!FD158&lt;'non-R&amp;D ex_typologies'!$F$21),'non-R&amp;D ex_typologies'!$B$21,IF(AND('Country-wise data'!FD158&gt;'non-R&amp;D ex_typologies'!$E$19,'Country-wise data'!FD158&lt;'non-R&amp;D ex_typologies'!$F$19),'non-R&amp;D ex_typologies'!$B$19,'non-R&amp;D ex_typologies'!$B$20)),IF(AND('Country-wise data'!FD158&gt;'non-R&amp;D ex_typologies'!$G$21,'Country-wise data'!FD158&lt;'non-R&amp;D ex_typologies'!$H$21),'non-R&amp;D ex_typologies'!$B$21,IF(AND('Country-wise data'!FD158&gt;'non-R&amp;D ex_typologies'!$G$19,'Country-wise data'!FD158&lt;'non-R&amp;D ex_typologies'!$H$19),'non-R&amp;D ex_typologies'!$B$19,'non-R&amp;D ex_typologies'!$B$20))))</f>
        <v>Program heavy</v>
      </c>
      <c r="FR158" t="str">
        <f>IF($FK158='non-R&amp;D ex_typologies'!$C$16,IF(AND('Country-wise data'!FE158&gt;'non-R&amp;D ex_typologies'!$C$21,'Country-wise data'!FE158&lt;'non-R&amp;D ex_typologies'!$D$21),'non-R&amp;D ex_typologies'!$B$21,IF(AND('Country-wise data'!FE158&gt;'non-R&amp;D ex_typologies'!$C$19,'Country-wise data'!FE158&lt;'non-R&amp;D ex_typologies'!$D$19),'non-R&amp;D ex_typologies'!$B$19,'non-R&amp;D ex_typologies'!$B$20)),IF($FK158='non-R&amp;D ex_typologies'!$E$16,IF(AND('Country-wise data'!FE158&gt;'non-R&amp;D ex_typologies'!$E$21,'Country-wise data'!FE158&lt;'non-R&amp;D ex_typologies'!$F$21),'non-R&amp;D ex_typologies'!$B$21,IF(AND('Country-wise data'!FE158&gt;'non-R&amp;D ex_typologies'!$E$19,'Country-wise data'!FE158&lt;'non-R&amp;D ex_typologies'!$F$19),'non-R&amp;D ex_typologies'!$B$19,'non-R&amp;D ex_typologies'!$B$20)),IF(AND('Country-wise data'!FE158&gt;'non-R&amp;D ex_typologies'!$G$21,'Country-wise data'!FE158&lt;'non-R&amp;D ex_typologies'!$H$21),'non-R&amp;D ex_typologies'!$B$21,IF(AND('Country-wise data'!FE158&gt;'non-R&amp;D ex_typologies'!$G$19,'Country-wise data'!FE158&lt;'non-R&amp;D ex_typologies'!$H$19),'non-R&amp;D ex_typologies'!$B$19,'non-R&amp;D ex_typologies'!$B$20))))</f>
        <v>Program heavy</v>
      </c>
      <c r="FS158" t="str">
        <f>IF($FK158='non-R&amp;D ex_typologies'!$C$16,IF(AND('Country-wise data'!FF158&gt;'non-R&amp;D ex_typologies'!$C$21,'Country-wise data'!FF158&lt;'non-R&amp;D ex_typologies'!$D$21),'non-R&amp;D ex_typologies'!$B$21,IF(AND('Country-wise data'!FF158&gt;'non-R&amp;D ex_typologies'!$C$19,'Country-wise data'!FF158&lt;'non-R&amp;D ex_typologies'!$D$19),'non-R&amp;D ex_typologies'!$B$19,'non-R&amp;D ex_typologies'!$B$20)),IF($FK158='non-R&amp;D ex_typologies'!$E$16,IF(AND('Country-wise data'!FF158&gt;'non-R&amp;D ex_typologies'!$E$21,'Country-wise data'!FF158&lt;'non-R&amp;D ex_typologies'!$F$21),'non-R&amp;D ex_typologies'!$B$21,IF(AND('Country-wise data'!FF158&gt;'non-R&amp;D ex_typologies'!$E$19,'Country-wise data'!FF158&lt;'non-R&amp;D ex_typologies'!$F$19),'non-R&amp;D ex_typologies'!$B$19,'non-R&amp;D ex_typologies'!$B$20)),IF(AND('Country-wise data'!FF158&gt;'non-R&amp;D ex_typologies'!$G$21,'Country-wise data'!FF158&lt;'non-R&amp;D ex_typologies'!$H$21),'non-R&amp;D ex_typologies'!$B$21,IF(AND('Country-wise data'!FF158&gt;'non-R&amp;D ex_typologies'!$G$19,'Country-wise data'!FF158&lt;'non-R&amp;D ex_typologies'!$H$19),'non-R&amp;D ex_typologies'!$B$19,'non-R&amp;D ex_typologies'!$B$20))))</f>
        <v>Balanced</v>
      </c>
      <c r="FT158" t="str">
        <f>IF($FK158='non-R&amp;D ex_typologies'!$C$16,IF(AND('Country-wise data'!FG158&gt;'non-R&amp;D ex_typologies'!$C$21,'Country-wise data'!FG158&lt;'non-R&amp;D ex_typologies'!$D$21),'non-R&amp;D ex_typologies'!$B$21,IF(AND('Country-wise data'!FG158&gt;'non-R&amp;D ex_typologies'!$C$19,'Country-wise data'!FG158&lt;'non-R&amp;D ex_typologies'!$D$19),'non-R&amp;D ex_typologies'!$B$19,'non-R&amp;D ex_typologies'!$B$20)),IF($FK158='non-R&amp;D ex_typologies'!$E$16,IF(AND('Country-wise data'!FG158&gt;'non-R&amp;D ex_typologies'!$E$21,'Country-wise data'!FG158&lt;'non-R&amp;D ex_typologies'!$F$21),'non-R&amp;D ex_typologies'!$B$21,IF(AND('Country-wise data'!FG158&gt;'non-R&amp;D ex_typologies'!$E$19,'Country-wise data'!FG158&lt;'non-R&amp;D ex_typologies'!$F$19),'non-R&amp;D ex_typologies'!$B$19,'non-R&amp;D ex_typologies'!$B$20)),IF(AND('Country-wise data'!FG158&gt;'non-R&amp;D ex_typologies'!$G$21,'Country-wise data'!FG158&lt;'non-R&amp;D ex_typologies'!$H$21),'non-R&amp;D ex_typologies'!$B$21,IF(AND('Country-wise data'!FG158&gt;'non-R&amp;D ex_typologies'!$G$19,'Country-wise data'!FG158&lt;'non-R&amp;D ex_typologies'!$H$19),'non-R&amp;D ex_typologies'!$B$19,'non-R&amp;D ex_typologies'!$B$20))))</f>
        <v>Balanced</v>
      </c>
      <c r="FU158" t="str">
        <f>IF($FK158='non-R&amp;D ex_typologies'!$C$16,IF(AND('Country-wise data'!FH158&gt;'non-R&amp;D ex_typologies'!$C$21,'Country-wise data'!FH158&lt;'non-R&amp;D ex_typologies'!$D$21),'non-R&amp;D ex_typologies'!$B$21,IF(AND('Country-wise data'!FH158&gt;'non-R&amp;D ex_typologies'!$C$19,'Country-wise data'!FH158&lt;'non-R&amp;D ex_typologies'!$D$19),'non-R&amp;D ex_typologies'!$B$19,'non-R&amp;D ex_typologies'!$B$20)),IF($FK158='non-R&amp;D ex_typologies'!$E$16,IF(AND('Country-wise data'!FH158&gt;'non-R&amp;D ex_typologies'!$E$21,'Country-wise data'!FH158&lt;'non-R&amp;D ex_typologies'!$F$21),'non-R&amp;D ex_typologies'!$B$21,IF(AND('Country-wise data'!FH158&gt;'non-R&amp;D ex_typologies'!$E$19,'Country-wise data'!FH158&lt;'non-R&amp;D ex_typologies'!$F$19),'non-R&amp;D ex_typologies'!$B$19,'non-R&amp;D ex_typologies'!$B$20)),IF(AND('Country-wise data'!FH158&gt;'non-R&amp;D ex_typologies'!$G$21,'Country-wise data'!FH158&lt;'non-R&amp;D ex_typologies'!$H$21),'non-R&amp;D ex_typologies'!$B$21,IF(AND('Country-wise data'!FH158&gt;'non-R&amp;D ex_typologies'!$G$19,'Country-wise data'!FH158&lt;'non-R&amp;D ex_typologies'!$H$19),'non-R&amp;D ex_typologies'!$B$19,'non-R&amp;D ex_typologies'!$B$20))))</f>
        <v>Balanced</v>
      </c>
    </row>
    <row r="159" spans="2:177" x14ac:dyDescent="0.35">
      <c r="B159" s="83" t="s">
        <v>49</v>
      </c>
      <c r="E159" s="44" t="s">
        <v>375</v>
      </c>
      <c r="G159" s="55">
        <f>Assumptions!$C$13</f>
        <v>1.1000000000000001</v>
      </c>
      <c r="H159">
        <f>SUMIFS(FAOstat!M:M,FAOstat!$B:$B,'Country-wise data'!$B159)*G159</f>
        <v>0</v>
      </c>
      <c r="I159">
        <f>IF(SUMIFS(FAOstat!N:N,FAOstat!$B:$B,'Country-wise data'!$B159)=0,H159*(1+Assumptions!$C$9),SUMIFS(FAOstat!N:N,FAOstat!$B:$B,'Country-wise data'!$B159)*$G159)</f>
        <v>0</v>
      </c>
      <c r="J159">
        <f>IF(SUMIFS(FAOstat!O:O,FAOstat!$B:$B,'Country-wise data'!$B159)=0,I159*(1+Assumptions!$C$9),SUMIFS(FAOstat!O:O,FAOstat!$B:$B,'Country-wise data'!$B159)*$G159)</f>
        <v>0</v>
      </c>
      <c r="K159">
        <f>IF(SUMIFS(FAOstat!P:P,FAOstat!$B:$B,'Country-wise data'!$B159)=0,J159*(1+Assumptions!$C$9),SUMIFS(FAOstat!P:P,FAOstat!$B:$B,'Country-wise data'!$B159)*$G159)</f>
        <v>0</v>
      </c>
      <c r="L159">
        <f>IF(SUMIFS(FAOstat!Q:Q,FAOstat!$B:$B,'Country-wise data'!$B159)=0,K159*(1+Assumptions!$C$9),SUMIFS(FAOstat!Q:Q,FAOstat!$B:$B,'Country-wise data'!$B159)*$G159)</f>
        <v>0</v>
      </c>
      <c r="M159">
        <f>IF(SUMIFS(FAOstat!R:R,FAOstat!$B:$B,'Country-wise data'!$B159)=0,L159*(1+Assumptions!$C$9),SUMIFS(FAOstat!R:R,FAOstat!$B:$B,'Country-wise data'!$B159)*$G159)</f>
        <v>64.823000000000008</v>
      </c>
      <c r="N159">
        <f>IF(SUMIFS(FAOstat!S:S,FAOstat!$B:$B,'Country-wise data'!$B159)=0,M159*(1+Assumptions!$C$9),SUMIFS(FAOstat!S:S,FAOstat!$B:$B,'Country-wise data'!$B159)*$G159)</f>
        <v>66.119460000000004</v>
      </c>
      <c r="O159">
        <f>IF(SUMIFS(FAOstat!T:T,FAOstat!$B:$B,'Country-wise data'!$B159)=0,N159*(1+Assumptions!$C$9),SUMIFS(FAOstat!T:T,FAOstat!$B:$B,'Country-wise data'!$B159)*$G159)</f>
        <v>67.441849200000007</v>
      </c>
      <c r="P159">
        <f>IF(SUMIFS(FAOstat!U:U,FAOstat!$B:$B,'Country-wise data'!$B159)=0,O159*(1+Assumptions!$C$9),SUMIFS(FAOstat!U:U,FAOstat!$B:$B,'Country-wise data'!$B159)*$G159)</f>
        <v>68.790686184000009</v>
      </c>
      <c r="Q159">
        <f>IF(SUMIFS(FAOstat!V:V,FAOstat!$B:$B,'Country-wise data'!$B159)=0,P159*(1+Assumptions!$C$9),SUMIFS(FAOstat!V:V,FAOstat!$B:$B,'Country-wise data'!$B159)*$G159)</f>
        <v>70.166499907680006</v>
      </c>
      <c r="R159" s="36">
        <f t="shared" si="207"/>
        <v>0</v>
      </c>
      <c r="S159">
        <f>SUMIFS(FAOstat!CE:CE,FAOstat!$B:$B,'Country-wise data'!$B159)</f>
        <v>58.8</v>
      </c>
      <c r="T159">
        <f>SUMIFS(FAOstat!CF:CF,FAOstat!$B:$B,'Country-wise data'!$B159)</f>
        <v>57.1</v>
      </c>
      <c r="U159">
        <f>SUMIFS(FAOstat!CG:CG,FAOstat!$B:$B,'Country-wise data'!$B159)</f>
        <v>61.35</v>
      </c>
      <c r="V159">
        <f>SUMIFS(FAOstat!CH:CH,FAOstat!$B:$B,'Country-wise data'!$B159)</f>
        <v>66.5</v>
      </c>
      <c r="W159">
        <f>SUMIFS(FAOstat!CI:CI,FAOstat!$B:$B,'Country-wise data'!$B159)</f>
        <v>63.6</v>
      </c>
      <c r="X159">
        <f>SUMIFS(FAOstat!CJ:CJ,FAOstat!$B:$B,'Country-wise data'!$B159)</f>
        <v>61.65</v>
      </c>
      <c r="Y159">
        <f>SUMIFS(FAOstat!CK:CK,FAOstat!$B:$B,'Country-wise data'!$B159)</f>
        <v>62.5</v>
      </c>
      <c r="Z159">
        <f>SUMIFS(FAOstat!CL:CL,FAOstat!$B:$B,'Country-wise data'!$B159)</f>
        <v>64.650000000000006</v>
      </c>
      <c r="AA159">
        <f>SUMIFS(FAOstat!CM:CM,FAOstat!$B:$B,'Country-wise data'!$B159)</f>
        <v>66.130341000000001</v>
      </c>
      <c r="AB159">
        <f>SUMIFS(FAOstat!CN:CN,FAOstat!$B:$B,'Country-wise data'!$B159)</f>
        <v>67.452947820000006</v>
      </c>
      <c r="AC159" s="53">
        <f>IFERROR(INDEX('ASTI data (new)'!$AF$6:$AL$130,MATCH('Country-wise data'!$B159,'ASTI data (new)'!$C$6:$C$130,),MATCH('Country-wise data'!AC$3,'ASTI data (new)'!$AF$5:$AL$5,)),(INDEX(Assumptions!$G$154:$P$345,MATCH('Country-wise data'!$B159,Assumptions!$B$154:$B$344,),MATCH('Country-wise data'!AC$3,Assumptions!$G$153:$P$153,))*S159))</f>
        <v>1.1734972258564358</v>
      </c>
      <c r="AD159" s="53">
        <f>IFERROR(INDEX('ASTI data (new)'!$AF$6:$AL$130,MATCH('Country-wise data'!$B159,'ASTI data (new)'!$C$6:$C$130,),MATCH('Country-wise data'!AD$3,'ASTI data (new)'!$AF$5:$AL$5,)),(INDEX(Assumptions!$G$154:$P$345,MATCH('Country-wise data'!$B159,Assumptions!$B$154:$B$344,),MATCH('Country-wise data'!AD$3,Assumptions!$G$153:$P$153,))*T159))</f>
        <v>1.3281774155000021</v>
      </c>
      <c r="AE159" s="53">
        <f>IFERROR(INDEX('ASTI data (new)'!$AF$6:$AL$130,MATCH('Country-wise data'!$B159,'ASTI data (new)'!$C$6:$C$130,),MATCH('Country-wise data'!AE$3,'ASTI data (new)'!$AF$5:$AL$5,)),(INDEX(Assumptions!$G$154:$P$345,MATCH('Country-wise data'!$B159,Assumptions!$B$154:$B$344,),MATCH('Country-wise data'!AE$3,Assumptions!$G$153:$P$153,))*U159))</f>
        <v>1.2585604085546984</v>
      </c>
      <c r="AF159" s="53">
        <f>IFERROR(INDEX('ASTI data (new)'!$AF$6:$AL$130,MATCH('Country-wise data'!$B159,'ASTI data (new)'!$C$6:$C$130,),MATCH('Country-wise data'!AF$3,'ASTI data (new)'!$AF$5:$AL$5,)),(INDEX(Assumptions!$G$154:$P$345,MATCH('Country-wise data'!$B159,Assumptions!$B$154:$B$344,),MATCH('Country-wise data'!AF$3,Assumptions!$G$153:$P$153,))*V159))</f>
        <v>1.3274630656660449</v>
      </c>
      <c r="AG159" s="53">
        <f>IFERROR(INDEX('ASTI data (new)'!$AF$6:$AL$130,MATCH('Country-wise data'!$B159,'ASTI data (new)'!$C$6:$C$130,),MATCH('Country-wise data'!AG$3,'ASTI data (new)'!$AF$5:$AL$5,)),(INDEX(Assumptions!$G$154:$P$345,MATCH('Country-wise data'!$B159,Assumptions!$B$154:$B$344,),MATCH('Country-wise data'!AG$3,Assumptions!$G$153:$P$153,))*W159))</f>
        <v>1.3891186719157489</v>
      </c>
      <c r="AH159" s="53">
        <f>IFERROR(INDEX('ASTI data (new)'!$AF$6:$AL$130,MATCH('Country-wise data'!$B159,'ASTI data (new)'!$C$6:$C$130,),MATCH('Country-wise data'!AH$3,'ASTI data (new)'!$AF$5:$AL$5,)),(INDEX(Assumptions!$G$154:$P$345,MATCH('Country-wise data'!$B159,Assumptions!$B$154:$B$344,),MATCH('Country-wise data'!AH$3,Assumptions!$G$153:$P$153,))*X159))</f>
        <v>1.3456830526849004</v>
      </c>
      <c r="AI159" s="53">
        <f>IFERROR(INDEX('ASTI data (new)'!$AF$6:$AL$130,MATCH('Country-wise data'!$B159,'ASTI data (new)'!$C$6:$C$130,),MATCH('Country-wise data'!AI$3,'ASTI data (new)'!$AF$5:$AL$5,)),(INDEX(Assumptions!$G$154:$P$345,MATCH('Country-wise data'!$B159,Assumptions!$B$154:$B$344,),MATCH('Country-wise data'!AI$3,Assumptions!$G$153:$P$153,))*Y159))</f>
        <v>1.3175617008205809</v>
      </c>
      <c r="AJ159" s="53">
        <f t="shared" ref="AJ159:AL159" si="227">IFERROR((1+($AI159/$AF159)^(1/3)-1)*AI159,0)</f>
        <v>1.314277684920248</v>
      </c>
      <c r="AK159" s="53">
        <f t="shared" si="227"/>
        <v>1.3110018544129991</v>
      </c>
      <c r="AL159" s="53">
        <f t="shared" si="227"/>
        <v>1.3077341888967833</v>
      </c>
      <c r="AM159" s="55" cm="1">
        <f t="array" ref="AM159">INDEX('non-R&amp;D ex_typologies'!$J$8:$J$10,MATCH('Country-wise data'!FL159,'non-R&amp;D ex_typologies'!$F$8:$F$10,),)*'Country-wise data'!AC159</f>
        <v>1.4790790537975746</v>
      </c>
      <c r="AN159" s="55" cm="1">
        <f t="array" ref="AN159">INDEX('non-R&amp;D ex_typologies'!$J$8:$J$10,MATCH('Country-wise data'!FM159,'non-R&amp;D ex_typologies'!$F$8:$F$10,),)*'Country-wise data'!AD159</f>
        <v>1.6740383800731571</v>
      </c>
      <c r="AO159" s="55" cm="1">
        <f t="array" ref="AO159">INDEX('non-R&amp;D ex_typologies'!$J$8:$J$10,MATCH('Country-wise data'!FN159,'non-R&amp;D ex_typologies'!$F$8:$F$10,),)*'Country-wise data'!AE159</f>
        <v>1.5862929176280025</v>
      </c>
      <c r="AP159" s="55" cm="1">
        <f t="array" ref="AP159">INDEX('non-R&amp;D ex_typologies'!$J$8:$J$10,MATCH('Country-wise data'!FO159,'non-R&amp;D ex_typologies'!$F$8:$F$10,),)*'Country-wise data'!AF159</f>
        <v>1.6731380116247196</v>
      </c>
      <c r="AQ159" s="55" cm="1">
        <f t="array" ref="AQ159">INDEX('non-R&amp;D ex_typologies'!$J$8:$J$10,MATCH('Country-wise data'!FP159,'non-R&amp;D ex_typologies'!$F$8:$F$10,),)*'Country-wise data'!AG159</f>
        <v>1.7508489032602526</v>
      </c>
      <c r="AR159" s="55" cm="1">
        <f t="array" ref="AR159">INDEX('non-R&amp;D ex_typologies'!$J$8:$J$10,MATCH('Country-wise data'!FQ159,'non-R&amp;D ex_typologies'!$F$8:$F$10,),)*'Country-wise data'!AH159</f>
        <v>1.6961025321760019</v>
      </c>
      <c r="AS159" s="55" cm="1">
        <f t="array" ref="AS159">INDEX('non-R&amp;D ex_typologies'!$J$8:$J$10,MATCH('Country-wise data'!FR159,'non-R&amp;D ex_typologies'!$F$8:$F$10,),)*'Country-wise data'!AI159</f>
        <v>1.6606583047926515</v>
      </c>
      <c r="AT159" s="55" cm="1">
        <f t="array" ref="AT159">INDEX('non-R&amp;D ex_typologies'!$J$8:$J$10,MATCH('Country-wise data'!FS159,'non-R&amp;D ex_typologies'!$F$8:$F$10,),)*'Country-wise data'!AJ159</f>
        <v>1.6565191223357218</v>
      </c>
      <c r="AU159" s="55" cm="1">
        <f t="array" ref="AU159">INDEX('non-R&amp;D ex_typologies'!$J$8:$J$10,MATCH('Country-wise data'!FT159,'non-R&amp;D ex_typologies'!$F$8:$F$10,),)*'Country-wise data'!AK159</f>
        <v>1.6523902567702096</v>
      </c>
      <c r="AV159" s="55" cm="1">
        <f t="array" ref="AV159">INDEX('non-R&amp;D ex_typologies'!$J$8:$J$10,MATCH('Country-wise data'!FU159,'non-R&amp;D ex_typologies'!$F$8:$F$10,),)*'Country-wise data'!AL159</f>
        <v>1.6482716823813148</v>
      </c>
      <c r="AW159">
        <f t="shared" si="209"/>
        <v>29.550414434068049</v>
      </c>
      <c r="AX159" s="53">
        <f>INDEX('GDP deflators'!$AB$3:$AK$198,MATCH('Country-wise data'!$B159,'GDP deflators'!$B$3:$B$198,),MATCH('Country-wise data'!AX$3,'GDP deflators'!$D$2:$M$2,))</f>
        <v>88.71286715300441</v>
      </c>
      <c r="AY159" s="53">
        <f>INDEX('GDP deflators'!$AB$3:$AK$198,MATCH('Country-wise data'!$B159,'GDP deflators'!$B$3:$B$198,),MATCH('Country-wise data'!AY$3,'GDP deflators'!$D$2:$M$2,))</f>
        <v>91.828020616761435</v>
      </c>
      <c r="AZ159" s="53">
        <f>INDEX('GDP deflators'!$AB$3:$AK$198,MATCH('Country-wise data'!$B159,'GDP deflators'!$B$3:$B$198,),MATCH('Country-wise data'!AZ$3,'GDP deflators'!$D$2:$M$2,))</f>
        <v>91.307505598426047</v>
      </c>
      <c r="BA159" s="53">
        <f>INDEX('GDP deflators'!$AB$3:$AK$198,MATCH('Country-wise data'!$B159,'GDP deflators'!$B$3:$B$198,),MATCH('Country-wise data'!BA$3,'GDP deflators'!$D$2:$M$2,))</f>
        <v>93.956086882835507</v>
      </c>
      <c r="BB159" s="53">
        <f>INDEX('GDP deflators'!$AB$3:$AK$198,MATCH('Country-wise data'!$B159,'GDP deflators'!$B$3:$B$198,),MATCH('Country-wise data'!BB$3,'GDP deflators'!$D$2:$M$2,))</f>
        <v>94.465475702093926</v>
      </c>
      <c r="BC159" s="53">
        <f>INDEX('GDP deflators'!$AB$3:$AK$198,MATCH('Country-wise data'!$B159,'GDP deflators'!$B$3:$B$198,),MATCH('Country-wise data'!BC$3,'GDP deflators'!$D$2:$M$2,))</f>
        <v>92.570801953395105</v>
      </c>
      <c r="BD159" s="53">
        <f>INDEX('GDP deflators'!$AB$3:$AK$198,MATCH('Country-wise data'!$B159,'GDP deflators'!$B$3:$B$198,),MATCH('Country-wise data'!BD$3,'GDP deflators'!$D$2:$M$2,))</f>
        <v>92.534963470254041</v>
      </c>
      <c r="BE159" s="53">
        <f>INDEX('GDP deflators'!$AB$3:$AK$198,MATCH('Country-wise data'!$B159,'GDP deflators'!$B$3:$B$198,),MATCH('Country-wise data'!BE$3,'GDP deflators'!$D$2:$M$2,))</f>
        <v>94.919430991436002</v>
      </c>
      <c r="BF159" s="53">
        <f>INDEX('GDP deflators'!$AB$3:$AK$198,MATCH('Country-wise data'!$B159,'GDP deflators'!$B$3:$B$198,),MATCH('Country-wise data'!BF$3,'GDP deflators'!$D$2:$M$2,))</f>
        <v>97.554426283376245</v>
      </c>
      <c r="BG159" s="53">
        <f>INDEX('GDP deflators'!$AB$3:$AK$198,MATCH('Country-wise data'!$B159,'GDP deflators'!$B$3:$B$198,),MATCH('Country-wise data'!BG$3,'GDP deflators'!$D$2:$M$2,))</f>
        <v>100</v>
      </c>
      <c r="BH159" cm="1">
        <f t="array" ref="BH159">H159/(INDEX($AX159:$BG159,,MATCH(BH$3,$AX$3:$BG$3,))/100)</f>
        <v>0</v>
      </c>
      <c r="BI159" cm="1">
        <f t="array" ref="BI159">I159/(INDEX($AX159:$BG159,,MATCH(BI$3,$AX$3:$BG$3,))/100)</f>
        <v>0</v>
      </c>
      <c r="BJ159" cm="1">
        <f t="array" ref="BJ159">J159/(INDEX($AX159:$BG159,,MATCH(BJ$3,$AX$3:$BG$3,))/100)</f>
        <v>0</v>
      </c>
      <c r="BK159" cm="1">
        <f t="array" ref="BK159">K159/(INDEX($AX159:$BG159,,MATCH(BK$3,$AX$3:$BG$3,))/100)</f>
        <v>0</v>
      </c>
      <c r="BL159" cm="1">
        <f t="array" ref="BL159">L159/(INDEX($AX159:$BG159,,MATCH(BL$3,$AX$3:$BG$3,))/100)</f>
        <v>0</v>
      </c>
      <c r="BM159" cm="1">
        <f t="array" ref="BM159">M159/(INDEX($AX159:$BG159,,MATCH(BM$3,$AX$3:$BG$3,))/100)</f>
        <v>70.025319681939479</v>
      </c>
      <c r="BN159" cm="1">
        <f t="array" ref="BN159">N159/(INDEX($AX159:$BG159,,MATCH(BN$3,$AX$3:$BG$3,))/100)</f>
        <v>71.453489060115672</v>
      </c>
      <c r="BO159" cm="1">
        <f t="array" ref="BO159">O159/(INDEX($AX159:$BG159,,MATCH(BO$3,$AX$3:$BG$3,))/100)</f>
        <v>71.05167877174155</v>
      </c>
      <c r="BP159" cm="1">
        <f t="array" ref="BP159">P159/(INDEX($AX159:$BG159,,MATCH(BP$3,$AX$3:$BG$3,))/100)</f>
        <v>70.515187065091965</v>
      </c>
      <c r="BQ159" cm="1">
        <f t="array" ref="BQ159">Q159/(INDEX($AX159:$BG159,,MATCH(BQ$3,$AX$3:$BG$3,))/100)</f>
        <v>70.166499907680006</v>
      </c>
      <c r="BS159" cm="1">
        <f t="array" ref="BS159">S159/(INDEX($AX159:$BG159,,MATCH(BS$3,$AX$3:$BG$3,))/100)</f>
        <v>66.281253088784467</v>
      </c>
      <c r="BT159" cm="1">
        <f t="array" ref="BT159">T159/(INDEX($AX159:$BG159,,MATCH(BT$3,$AX$3:$BG$3,))/100)</f>
        <v>62.181455743561457</v>
      </c>
      <c r="BU159" cm="1">
        <f t="array" ref="BU159">U159/(INDEX($AX159:$BG159,,MATCH(BU$3,$AX$3:$BG$3,))/100)</f>
        <v>67.190533349820868</v>
      </c>
      <c r="BV159" cm="1">
        <f t="array" ref="BV159">V159/(INDEX($AX159:$BG159,,MATCH(BV$3,$AX$3:$BG$3,))/100)</f>
        <v>70.777745440725283</v>
      </c>
      <c r="BW159" cm="1">
        <f t="array" ref="BW159">W159/(INDEX($AX159:$BG159,,MATCH(BW$3,$AX$3:$BG$3,))/100)</f>
        <v>67.32618401305551</v>
      </c>
      <c r="BX159" cm="1">
        <f t="array" ref="BX159">X159/(INDEX($AX159:$BG159,,MATCH(BX$3,$AX$3:$BG$3,))/100)</f>
        <v>66.597673023333826</v>
      </c>
      <c r="BY159" cm="1">
        <f t="array" ref="BY159">Y159/(INDEX($AX159:$BG159,,MATCH(BY$3,$AX$3:$BG$3,))/100)</f>
        <v>67.542037794277647</v>
      </c>
      <c r="BZ159" cm="1">
        <f t="array" ref="BZ159">Z159/(INDEX($AX159:$BG159,,MATCH(BZ$3,$AX$3:$BG$3,))/100)</f>
        <v>68.110395653165028</v>
      </c>
      <c r="CA159" cm="1">
        <f t="array" ref="CA159">AA159/(INDEX($AX159:$BG159,,MATCH(CA$3,$AX$3:$BG$3,))/100)</f>
        <v>67.788150183882465</v>
      </c>
      <c r="CB159" cm="1">
        <f t="array" ref="CB159">AB159/(INDEX($AX159:$BG159,,MATCH(CB$3,$AX$3:$BG$3,))/100)</f>
        <v>67.452947820000006</v>
      </c>
      <c r="CC159" cm="1">
        <f t="array" ref="CC159">AC159/(INDEX($AX159:$BG159,,MATCH(CC$3,$AX$3:$BG$3,))/100)</f>
        <v>1.3228038541832805</v>
      </c>
      <c r="CD159" cm="1">
        <f t="array" ref="CD159">AD159/(INDEX($AX159:$BG159,,MATCH(CD$3,$AX$3:$BG$3,))/100)</f>
        <v>1.4463748718303191</v>
      </c>
      <c r="CE159" cm="1">
        <f t="array" ref="CE159">AE159/(INDEX($AX159:$BG159,,MATCH(CE$3,$AX$3:$BG$3,))/100)</f>
        <v>1.3783756333130992</v>
      </c>
      <c r="CF159" cm="1">
        <f t="array" ref="CF159">AF159/(INDEX($AX159:$BG159,,MATCH(CF$3,$AX$3:$BG$3,))/100)</f>
        <v>1.4128547811079115</v>
      </c>
      <c r="CG159" cm="1">
        <f t="array" ref="CG159">AG159/(INDEX($AX159:$BG159,,MATCH(CG$3,$AX$3:$BG$3,))/100)</f>
        <v>1.4705040773800471</v>
      </c>
      <c r="CH159" cm="1">
        <f t="array" ref="CH159">AH159/(INDEX($AX159:$BG159,,MATCH(CH$3,$AX$3:$BG$3,))/100)</f>
        <v>1.453679804310636</v>
      </c>
      <c r="CI159" cm="1">
        <f t="array" ref="CI159">AI159/(INDEX($AX159:$BG159,,MATCH(CI$3,$AX$3:$BG$3,))/100)</f>
        <v>1.4238528350898627</v>
      </c>
      <c r="CJ159" cm="1">
        <f t="array" ref="CJ159">AJ159/(INDEX($AX159:$BG159,,MATCH(CJ$3,$AX$3:$BG$3,))/100)</f>
        <v>1.3846244875180795</v>
      </c>
      <c r="CK159" cm="1">
        <f t="array" ref="CK159">AK159/(INDEX($AX159:$BG159,,MATCH(CK$3,$AX$3:$BG$3,))/100)</f>
        <v>1.3438671153729087</v>
      </c>
      <c r="CL159" cm="1">
        <f t="array" ref="CL159">AL159/(INDEX($AX159:$BG159,,MATCH(CL$3,$AX$3:$BG$3,))/100)</f>
        <v>1.3077341888967833</v>
      </c>
      <c r="CM159" cm="1">
        <f t="array" ref="CM159">AM159/(INDEX($AX159:$BG159,,MATCH(CM$3,$AX$3:$BG$3,))/100)</f>
        <v>1.6672655289638929</v>
      </c>
      <c r="CN159" cm="1">
        <f t="array" ref="CN159">AN159/(INDEX($AX159:$BG159,,MATCH(CN$3,$AX$3:$BG$3,))/100)</f>
        <v>1.8230147713404963</v>
      </c>
      <c r="CO159" cm="1">
        <f t="array" ref="CO159">AO159/(INDEX($AX159:$BG159,,MATCH(CO$3,$AX$3:$BG$3,))/100)</f>
        <v>1.7373083485651009</v>
      </c>
      <c r="CP159" cm="1">
        <f t="array" ref="CP159">AP159/(INDEX($AX159:$BG159,,MATCH(CP$3,$AX$3:$BG$3,))/100)</f>
        <v>1.780765959007153</v>
      </c>
      <c r="CQ159" cm="1">
        <f t="array" ref="CQ159">AQ159/(INDEX($AX159:$BG159,,MATCH(CQ$3,$AX$3:$BG$3,))/100)</f>
        <v>1.8534272867917641</v>
      </c>
      <c r="CR159" cm="1">
        <f t="array" ref="CR159">AR159/(INDEX($AX159:$BG159,,MATCH(CR$3,$AX$3:$BG$3,))/100)</f>
        <v>1.8322219278492444</v>
      </c>
      <c r="CS159" cm="1">
        <f t="array" ref="CS159">AS159/(INDEX($AX159:$BG159,,MATCH(CS$3,$AX$3:$BG$3,))/100)</f>
        <v>1.7946279357709811</v>
      </c>
      <c r="CT159" cm="1">
        <f t="array" ref="CT159">AT159/(INDEX($AX159:$BG159,,MATCH(CT$3,$AX$3:$BG$3,))/100)</f>
        <v>1.7451844211805057</v>
      </c>
      <c r="CU159" cm="1">
        <f t="array" ref="CU159">AU159/(INDEX($AX159:$BG159,,MATCH(CU$3,$AX$3:$BG$3,))/100)</f>
        <v>1.6938137199129681</v>
      </c>
      <c r="CV159" cm="1">
        <f t="array" ref="CV159">AV159/(INDEX($AX159:$BG159,,MATCH(CV$3,$AX$3:$BG$3,))/100)</f>
        <v>1.6482716823813148</v>
      </c>
      <c r="CW159">
        <f t="shared" si="210"/>
        <v>31.520573230766345</v>
      </c>
      <c r="CX159">
        <f>IFERROR(1/INDEX('exch rates'!$BC$5:$BL$268,MATCH('Country-wise data'!$B159,'exch rates'!$A$5:$A$268,),MATCH(CX$3,'exch rates'!$BC$4:$BL$4,)),1)</f>
        <v>0.5</v>
      </c>
      <c r="CY159">
        <f>IFERROR(1/INDEX('exch rates'!$BC$5:$BL$268,MATCH('Country-wise data'!$B159,'exch rates'!$A$5:$A$268,),MATCH(CY$3,'exch rates'!$BC$4:$BL$4,)),1)</f>
        <v>0.5</v>
      </c>
      <c r="CZ159">
        <f>IFERROR(1/INDEX('exch rates'!$BC$5:$BL$268,MATCH('Country-wise data'!$B159,'exch rates'!$A$5:$A$268,),MATCH(CZ$3,'exch rates'!$BC$4:$BL$4,)),1)</f>
        <v>0.5</v>
      </c>
      <c r="DA159">
        <f>IFERROR(1/INDEX('exch rates'!$BC$5:$BL$268,MATCH('Country-wise data'!$B159,'exch rates'!$A$5:$A$268,),MATCH(DA$3,'exch rates'!$BC$4:$BL$4,)),1)</f>
        <v>0.5</v>
      </c>
      <c r="DB159">
        <f>IFERROR(1/INDEX('exch rates'!$BC$5:$BL$268,MATCH('Country-wise data'!$B159,'exch rates'!$A$5:$A$268,),MATCH(DB$3,'exch rates'!$BC$4:$BL$4,)),1)</f>
        <v>0.5</v>
      </c>
      <c r="DC159">
        <f>IFERROR(1/INDEX('exch rates'!$BC$5:$BL$268,MATCH('Country-wise data'!$B159,'exch rates'!$A$5:$A$268,),MATCH(DC$3,'exch rates'!$BC$4:$BL$4,)),1)</f>
        <v>0.5</v>
      </c>
      <c r="DD159">
        <f>IFERROR(1/INDEX('exch rates'!$BC$5:$BL$268,MATCH('Country-wise data'!$B159,'exch rates'!$A$5:$A$268,),MATCH(DD$3,'exch rates'!$BC$4:$BL$4,)),1)</f>
        <v>0.5</v>
      </c>
      <c r="DE159">
        <f>IFERROR(1/INDEX('exch rates'!$BC$5:$BL$268,MATCH('Country-wise data'!$B159,'exch rates'!$A$5:$A$268,),MATCH(DE$3,'exch rates'!$BC$4:$BL$4,)),1)</f>
        <v>0.5</v>
      </c>
      <c r="DF159">
        <f>IFERROR(1/INDEX('exch rates'!$BC$5:$BL$268,MATCH('Country-wise data'!$B159,'exch rates'!$A$5:$A$268,),MATCH(DF$3,'exch rates'!$BC$4:$BL$4,)),1)</f>
        <v>0.5</v>
      </c>
      <c r="DG159">
        <f>IFERROR(1/INDEX('exch rates'!$BC$5:$BL$268,MATCH('Country-wise data'!$B159,'exch rates'!$A$5:$A$268,),MATCH(DG$3,'exch rates'!$BC$4:$BL$4,)),1)</f>
        <v>0.5</v>
      </c>
      <c r="DH159" cm="1">
        <f t="array" ref="DH159">(BH159/INDEX($CX159:$DG159,,MATCH(DH$3,$CX$3:$DG$3,)))*$DG159</f>
        <v>0</v>
      </c>
      <c r="DI159" cm="1">
        <f t="array" ref="DI159">(BI159/INDEX($CX159:$DG159,,MATCH(DI$3,$CX$3:$DG$3,)))*$DG159</f>
        <v>0</v>
      </c>
      <c r="DJ159" cm="1">
        <f t="array" ref="DJ159">(BJ159/INDEX($CX159:$DG159,,MATCH(DJ$3,$CX$3:$DG$3,)))*$DG159</f>
        <v>0</v>
      </c>
      <c r="DK159" cm="1">
        <f t="array" ref="DK159">(BK159/INDEX($CX159:$DG159,,MATCH(DK$3,$CX$3:$DG$3,)))*$DG159</f>
        <v>0</v>
      </c>
      <c r="DL159" cm="1">
        <f t="array" ref="DL159">(BL159/INDEX($CX159:$DG159,,MATCH(DL$3,$CX$3:$DG$3,)))*$DG159</f>
        <v>0</v>
      </c>
      <c r="DM159" cm="1">
        <f t="array" ref="DM159">(BM159/INDEX($CX159:$DG159,,MATCH(DM$3,$CX$3:$DG$3,)))*$DG159</f>
        <v>70.025319681939479</v>
      </c>
      <c r="DN159" cm="1">
        <f t="array" ref="DN159">(BN159/INDEX($CX159:$DG159,,MATCH(DN$3,$CX$3:$DG$3,)))*$DG159</f>
        <v>71.453489060115672</v>
      </c>
      <c r="DO159" cm="1">
        <f t="array" ref="DO159">(BO159/INDEX($CX159:$DG159,,MATCH(DO$3,$CX$3:$DG$3,)))*$DG159</f>
        <v>71.05167877174155</v>
      </c>
      <c r="DP159" cm="1">
        <f t="array" ref="DP159">(BP159/INDEX($CX159:$DG159,,MATCH(DP$3,$CX$3:$DG$3,)))*$DG159</f>
        <v>70.515187065091965</v>
      </c>
      <c r="DQ159" cm="1">
        <f t="array" ref="DQ159">(BQ159/INDEX($CX159:$DG159,,MATCH(DQ$3,$CX$3:$DG$3,)))*$DG159</f>
        <v>70.166499907680006</v>
      </c>
      <c r="DS159" cm="1">
        <f t="array" ref="DS159">(BS159/INDEX($CX159:$DG159,,MATCH(DS$3,$CX$3:$DG$3,)))*$DG159</f>
        <v>66.281253088784467</v>
      </c>
      <c r="DT159" cm="1">
        <f t="array" ref="DT159">(BT159/INDEX($CX159:$DG159,,MATCH(DT$3,$CX$3:$DG$3,)))*$DG159</f>
        <v>62.181455743561457</v>
      </c>
      <c r="DU159" cm="1">
        <f t="array" ref="DU159">(BU159/INDEX($CX159:$DG159,,MATCH(DU$3,$CX$3:$DG$3,)))*$DG159</f>
        <v>67.190533349820868</v>
      </c>
      <c r="DV159" cm="1">
        <f t="array" ref="DV159">(BV159/INDEX($CX159:$DG159,,MATCH(DV$3,$CX$3:$DG$3,)))*$DG159</f>
        <v>70.777745440725283</v>
      </c>
      <c r="DW159" cm="1">
        <f t="array" ref="DW159">(BW159/INDEX($CX159:$DG159,,MATCH(DW$3,$CX$3:$DG$3,)))*$DG159</f>
        <v>67.32618401305551</v>
      </c>
      <c r="DX159" cm="1">
        <f t="array" ref="DX159">(BX159/INDEX($CX159:$DG159,,MATCH(DX$3,$CX$3:$DG$3,)))*$DG159</f>
        <v>66.597673023333826</v>
      </c>
      <c r="DY159" cm="1">
        <f t="array" ref="DY159">(BY159/INDEX($CX159:$DG159,,MATCH(DY$3,$CX$3:$DG$3,)))*$DG159</f>
        <v>67.542037794277647</v>
      </c>
      <c r="DZ159" cm="1">
        <f t="array" ref="DZ159">(BZ159/INDEX($CX159:$DG159,,MATCH(DZ$3,$CX$3:$DG$3,)))*$DG159</f>
        <v>68.110395653165028</v>
      </c>
      <c r="EA159" cm="1">
        <f t="array" ref="EA159">(CA159/INDEX($CX159:$DG159,,MATCH(EA$3,$CX$3:$DG$3,)))*$DG159</f>
        <v>67.788150183882465</v>
      </c>
      <c r="EB159" cm="1">
        <f t="array" ref="EB159">(CB159/INDEX($CX159:$DG159,,MATCH(EB$3,$CX$3:$DG$3,)))*$DG159</f>
        <v>67.452947820000006</v>
      </c>
      <c r="EC159" s="53" cm="1">
        <f t="array" ref="EC159">(CC159/INDEX($CX159:$DG159,,MATCH(EC$3,$CX$3:$DG$3,)))*$DG159</f>
        <v>1.3228038541832805</v>
      </c>
      <c r="ED159" cm="1">
        <f t="array" ref="ED159">(CD159/INDEX($CX159:$DG159,,MATCH(ED$3,$CX$3:$DG$3,)))*$DG159</f>
        <v>1.4463748718303191</v>
      </c>
      <c r="EE159" cm="1">
        <f t="array" ref="EE159">(CE159/INDEX($CX159:$DG159,,MATCH(EE$3,$CX$3:$DG$3,)))*$DG159</f>
        <v>1.3783756333130992</v>
      </c>
      <c r="EF159" cm="1">
        <f t="array" ref="EF159">(CF159/INDEX($CX159:$DG159,,MATCH(EF$3,$CX$3:$DG$3,)))*$DG159</f>
        <v>1.4128547811079115</v>
      </c>
      <c r="EG159" cm="1">
        <f t="array" ref="EG159">(CG159/INDEX($CX159:$DG159,,MATCH(EG$3,$CX$3:$DG$3,)))*$DG159</f>
        <v>1.4705040773800471</v>
      </c>
      <c r="EH159" cm="1">
        <f t="array" ref="EH159">(CH159/INDEX($CX159:$DG159,,MATCH(EH$3,$CX$3:$DG$3,)))*$DG159</f>
        <v>1.453679804310636</v>
      </c>
      <c r="EI159" cm="1">
        <f t="array" ref="EI159">(CI159/INDEX($CX159:$DG159,,MATCH(EI$3,$CX$3:$DG$3,)))*$DG159</f>
        <v>1.4238528350898627</v>
      </c>
      <c r="EJ159" cm="1">
        <f t="array" ref="EJ159">(CJ159/INDEX($CX159:$DG159,,MATCH(EJ$3,$CX$3:$DG$3,)))*$DG159</f>
        <v>1.3846244875180795</v>
      </c>
      <c r="EK159" cm="1">
        <f t="array" ref="EK159">(CK159/INDEX($CX159:$DG159,,MATCH(EK$3,$CX$3:$DG$3,)))*$DG159</f>
        <v>1.3438671153729087</v>
      </c>
      <c r="EL159" cm="1">
        <f t="array" ref="EL159">(CL159/INDEX($CX159:$DG159,,MATCH(EL$3,$CX$3:$DG$3,)))*$DG159</f>
        <v>1.3077341888967833</v>
      </c>
      <c r="EM159" cm="1">
        <f t="array" ref="EM159">(CM159/INDEX($CX159:$DG159,,MATCH(EM$3,$CX$3:$DG$3,)))*$DG159</f>
        <v>1.6672655289638929</v>
      </c>
      <c r="EN159" cm="1">
        <f t="array" ref="EN159">(CN159/INDEX($CX159:$DG159,,MATCH(EN$3,$CX$3:$DG$3,)))*$DG159</f>
        <v>1.8230147713404963</v>
      </c>
      <c r="EO159" cm="1">
        <f t="array" ref="EO159">(CO159/INDEX($CX159:$DG159,,MATCH(EO$3,$CX$3:$DG$3,)))*$DG159</f>
        <v>1.7373083485651009</v>
      </c>
      <c r="EP159" cm="1">
        <f t="array" ref="EP159">(CP159/INDEX($CX159:$DG159,,MATCH(EP$3,$CX$3:$DG$3,)))*$DG159</f>
        <v>1.780765959007153</v>
      </c>
      <c r="EQ159" cm="1">
        <f t="array" ref="EQ159">(CQ159/INDEX($CX159:$DG159,,MATCH(EQ$3,$CX$3:$DG$3,)))*$DG159</f>
        <v>1.8534272867917641</v>
      </c>
      <c r="ER159" cm="1">
        <f t="array" ref="ER159">(CR159/INDEX($CX159:$DG159,,MATCH(ER$3,$CX$3:$DG$3,)))*$DG159</f>
        <v>1.8322219278492444</v>
      </c>
      <c r="ES159" cm="1">
        <f t="array" ref="ES159">(CS159/INDEX($CX159:$DG159,,MATCH(ES$3,$CX$3:$DG$3,)))*$DG159</f>
        <v>1.7946279357709811</v>
      </c>
      <c r="ET159" cm="1">
        <f t="array" ref="ET159">(CT159/INDEX($CX159:$DG159,,MATCH(ET$3,$CX$3:$DG$3,)))*$DG159</f>
        <v>1.7451844211805057</v>
      </c>
      <c r="EU159" cm="1">
        <f t="array" ref="EU159">(CU159/INDEX($CX159:$DG159,,MATCH(EU$3,$CX$3:$DG$3,)))*$DG159</f>
        <v>1.6938137199129681</v>
      </c>
      <c r="EV159" cm="1">
        <f t="array" ref="EV159">(CV159/INDEX($CX159:$DG159,,MATCH(EV$3,$CX$3:$DG$3,)))*$DG159</f>
        <v>1.6482716823813148</v>
      </c>
      <c r="EW159">
        <f t="shared" si="211"/>
        <v>31.520573230766345</v>
      </c>
      <c r="EY159" s="96">
        <f t="shared" si="212"/>
        <v>1.9957435813884962E-2</v>
      </c>
      <c r="EZ159" s="96">
        <f t="shared" si="213"/>
        <v>2.3260550183887951E-2</v>
      </c>
      <c r="FA159" s="96">
        <f t="shared" si="214"/>
        <v>2.0514432087281147E-2</v>
      </c>
      <c r="FB159" s="96">
        <f t="shared" si="215"/>
        <v>1.996185061151947E-2</v>
      </c>
      <c r="FC159" s="96">
        <f t="shared" si="216"/>
        <v>2.1841488552134417E-2</v>
      </c>
      <c r="FD159" s="96">
        <f t="shared" si="217"/>
        <v>2.1827786742658565E-2</v>
      </c>
      <c r="FE159" s="96">
        <f t="shared" si="218"/>
        <v>2.1080987213129294E-2</v>
      </c>
      <c r="FF159" s="96">
        <f t="shared" si="219"/>
        <v>2.0329121189795019E-2</v>
      </c>
      <c r="FG159" s="96">
        <f t="shared" si="220"/>
        <v>1.9824513749490555E-2</v>
      </c>
      <c r="FH159" s="96">
        <f t="shared" si="221"/>
        <v>1.9387354165551176E-2</v>
      </c>
      <c r="FJ159" s="96">
        <f t="shared" si="188"/>
        <v>67.124837611060642</v>
      </c>
      <c r="FK159" s="96" t="str">
        <f>IF(AND('Country-wise data'!FJ159&gt;'non-R&amp;D ex_typologies'!$C$17,'Country-wise data'!FJ159&lt;'non-R&amp;D ex_typologies'!$D$17),"Small",IF(AND('Country-wise data'!FJ159&gt;'non-R&amp;D ex_typologies'!$E$17,'Country-wise data'!$FJ$4&lt;'non-R&amp;D ex_typologies'!$F$17),"Medium","Large"))</f>
        <v>Small</v>
      </c>
      <c r="FL159" t="str">
        <f>IF($FK159='non-R&amp;D ex_typologies'!$C$16,IF(AND('Country-wise data'!EY159&gt;'non-R&amp;D ex_typologies'!$C$21,'Country-wise data'!EY159&lt;'non-R&amp;D ex_typologies'!$D$21),'non-R&amp;D ex_typologies'!$B$21,IF(AND('Country-wise data'!EY159&gt;'non-R&amp;D ex_typologies'!$C$19,'Country-wise data'!EY159&lt;'non-R&amp;D ex_typologies'!$D$19),'non-R&amp;D ex_typologies'!$B$19,'non-R&amp;D ex_typologies'!$B$20)),IF($FK159='non-R&amp;D ex_typologies'!$E$16,IF(AND('Country-wise data'!EY159&gt;'non-R&amp;D ex_typologies'!$E$21,'Country-wise data'!EY159&lt;'non-R&amp;D ex_typologies'!$F$21),'non-R&amp;D ex_typologies'!$B$21,IF(AND('Country-wise data'!EY159&gt;'non-R&amp;D ex_typologies'!$E$19,'Country-wise data'!EY159&lt;'non-R&amp;D ex_typologies'!$F$19),'non-R&amp;D ex_typologies'!$B$19,'non-R&amp;D ex_typologies'!$B$20)),IF(AND('Country-wise data'!EY159&gt;'non-R&amp;D ex_typologies'!$G$21,'Country-wise data'!EY159&lt;'non-R&amp;D ex_typologies'!$H$21),'non-R&amp;D ex_typologies'!$B$21,IF(AND('Country-wise data'!EY159&gt;'non-R&amp;D ex_typologies'!$G$19,'Country-wise data'!EY159&lt;'non-R&amp;D ex_typologies'!$H$19),'non-R&amp;D ex_typologies'!$B$19,'non-R&amp;D ex_typologies'!$B$20))))</f>
        <v>Balanced</v>
      </c>
      <c r="FM159" t="str">
        <f>IF($FK159='non-R&amp;D ex_typologies'!$C$16,IF(AND('Country-wise data'!EZ159&gt;'non-R&amp;D ex_typologies'!$C$21,'Country-wise data'!EZ159&lt;'non-R&amp;D ex_typologies'!$D$21),'non-R&amp;D ex_typologies'!$B$21,IF(AND('Country-wise data'!EZ159&gt;'non-R&amp;D ex_typologies'!$C$19,'Country-wise data'!EZ159&lt;'non-R&amp;D ex_typologies'!$D$19),'non-R&amp;D ex_typologies'!$B$19,'non-R&amp;D ex_typologies'!$B$20)),IF($FK159='non-R&amp;D ex_typologies'!$E$16,IF(AND('Country-wise data'!EZ159&gt;'non-R&amp;D ex_typologies'!$E$21,'Country-wise data'!EZ159&lt;'non-R&amp;D ex_typologies'!$F$21),'non-R&amp;D ex_typologies'!$B$21,IF(AND('Country-wise data'!EZ159&gt;'non-R&amp;D ex_typologies'!$E$19,'Country-wise data'!EZ159&lt;'non-R&amp;D ex_typologies'!$F$19),'non-R&amp;D ex_typologies'!$B$19,'non-R&amp;D ex_typologies'!$B$20)),IF(AND('Country-wise data'!EZ159&gt;'non-R&amp;D ex_typologies'!$G$21,'Country-wise data'!EZ159&lt;'non-R&amp;D ex_typologies'!$H$21),'non-R&amp;D ex_typologies'!$B$21,IF(AND('Country-wise data'!EZ159&gt;'non-R&amp;D ex_typologies'!$G$19,'Country-wise data'!EZ159&lt;'non-R&amp;D ex_typologies'!$H$19),'non-R&amp;D ex_typologies'!$B$19,'non-R&amp;D ex_typologies'!$B$20))))</f>
        <v>Balanced</v>
      </c>
      <c r="FN159" t="str">
        <f>IF($FK159='non-R&amp;D ex_typologies'!$C$16,IF(AND('Country-wise data'!FA159&gt;'non-R&amp;D ex_typologies'!$C$21,'Country-wise data'!FA159&lt;'non-R&amp;D ex_typologies'!$D$21),'non-R&amp;D ex_typologies'!$B$21,IF(AND('Country-wise data'!FA159&gt;'non-R&amp;D ex_typologies'!$C$19,'Country-wise data'!FA159&lt;'non-R&amp;D ex_typologies'!$D$19),'non-R&amp;D ex_typologies'!$B$19,'non-R&amp;D ex_typologies'!$B$20)),IF($FK159='non-R&amp;D ex_typologies'!$E$16,IF(AND('Country-wise data'!FA159&gt;'non-R&amp;D ex_typologies'!$E$21,'Country-wise data'!FA159&lt;'non-R&amp;D ex_typologies'!$F$21),'non-R&amp;D ex_typologies'!$B$21,IF(AND('Country-wise data'!FA159&gt;'non-R&amp;D ex_typologies'!$E$19,'Country-wise data'!FA159&lt;'non-R&amp;D ex_typologies'!$F$19),'non-R&amp;D ex_typologies'!$B$19,'non-R&amp;D ex_typologies'!$B$20)),IF(AND('Country-wise data'!FA159&gt;'non-R&amp;D ex_typologies'!$G$21,'Country-wise data'!FA159&lt;'non-R&amp;D ex_typologies'!$H$21),'non-R&amp;D ex_typologies'!$B$21,IF(AND('Country-wise data'!FA159&gt;'non-R&amp;D ex_typologies'!$G$19,'Country-wise data'!FA159&lt;'non-R&amp;D ex_typologies'!$H$19),'non-R&amp;D ex_typologies'!$B$19,'non-R&amp;D ex_typologies'!$B$20))))</f>
        <v>Balanced</v>
      </c>
      <c r="FO159" t="str">
        <f>IF($FK159='non-R&amp;D ex_typologies'!$C$16,IF(AND('Country-wise data'!FB159&gt;'non-R&amp;D ex_typologies'!$C$21,'Country-wise data'!FB159&lt;'non-R&amp;D ex_typologies'!$D$21),'non-R&amp;D ex_typologies'!$B$21,IF(AND('Country-wise data'!FB159&gt;'non-R&amp;D ex_typologies'!$C$19,'Country-wise data'!FB159&lt;'non-R&amp;D ex_typologies'!$D$19),'non-R&amp;D ex_typologies'!$B$19,'non-R&amp;D ex_typologies'!$B$20)),IF($FK159='non-R&amp;D ex_typologies'!$E$16,IF(AND('Country-wise data'!FB159&gt;'non-R&amp;D ex_typologies'!$E$21,'Country-wise data'!FB159&lt;'non-R&amp;D ex_typologies'!$F$21),'non-R&amp;D ex_typologies'!$B$21,IF(AND('Country-wise data'!FB159&gt;'non-R&amp;D ex_typologies'!$E$19,'Country-wise data'!FB159&lt;'non-R&amp;D ex_typologies'!$F$19),'non-R&amp;D ex_typologies'!$B$19,'non-R&amp;D ex_typologies'!$B$20)),IF(AND('Country-wise data'!FB159&gt;'non-R&amp;D ex_typologies'!$G$21,'Country-wise data'!FB159&lt;'non-R&amp;D ex_typologies'!$H$21),'non-R&amp;D ex_typologies'!$B$21,IF(AND('Country-wise data'!FB159&gt;'non-R&amp;D ex_typologies'!$G$19,'Country-wise data'!FB159&lt;'non-R&amp;D ex_typologies'!$H$19),'non-R&amp;D ex_typologies'!$B$19,'non-R&amp;D ex_typologies'!$B$20))))</f>
        <v>Balanced</v>
      </c>
      <c r="FP159" t="str">
        <f>IF($FK159='non-R&amp;D ex_typologies'!$C$16,IF(AND('Country-wise data'!FC159&gt;'non-R&amp;D ex_typologies'!$C$21,'Country-wise data'!FC159&lt;'non-R&amp;D ex_typologies'!$D$21),'non-R&amp;D ex_typologies'!$B$21,IF(AND('Country-wise data'!FC159&gt;'non-R&amp;D ex_typologies'!$C$19,'Country-wise data'!FC159&lt;'non-R&amp;D ex_typologies'!$D$19),'non-R&amp;D ex_typologies'!$B$19,'non-R&amp;D ex_typologies'!$B$20)),IF($FK159='non-R&amp;D ex_typologies'!$E$16,IF(AND('Country-wise data'!FC159&gt;'non-R&amp;D ex_typologies'!$E$21,'Country-wise data'!FC159&lt;'non-R&amp;D ex_typologies'!$F$21),'non-R&amp;D ex_typologies'!$B$21,IF(AND('Country-wise data'!FC159&gt;'non-R&amp;D ex_typologies'!$E$19,'Country-wise data'!FC159&lt;'non-R&amp;D ex_typologies'!$F$19),'non-R&amp;D ex_typologies'!$B$19,'non-R&amp;D ex_typologies'!$B$20)),IF(AND('Country-wise data'!FC159&gt;'non-R&amp;D ex_typologies'!$G$21,'Country-wise data'!FC159&lt;'non-R&amp;D ex_typologies'!$H$21),'non-R&amp;D ex_typologies'!$B$21,IF(AND('Country-wise data'!FC159&gt;'non-R&amp;D ex_typologies'!$G$19,'Country-wise data'!FC159&lt;'non-R&amp;D ex_typologies'!$H$19),'non-R&amp;D ex_typologies'!$B$19,'non-R&amp;D ex_typologies'!$B$20))))</f>
        <v>Balanced</v>
      </c>
      <c r="FQ159" t="str">
        <f>IF($FK159='non-R&amp;D ex_typologies'!$C$16,IF(AND('Country-wise data'!FD159&gt;'non-R&amp;D ex_typologies'!$C$21,'Country-wise data'!FD159&lt;'non-R&amp;D ex_typologies'!$D$21),'non-R&amp;D ex_typologies'!$B$21,IF(AND('Country-wise data'!FD159&gt;'non-R&amp;D ex_typologies'!$C$19,'Country-wise data'!FD159&lt;'non-R&amp;D ex_typologies'!$D$19),'non-R&amp;D ex_typologies'!$B$19,'non-R&amp;D ex_typologies'!$B$20)),IF($FK159='non-R&amp;D ex_typologies'!$E$16,IF(AND('Country-wise data'!FD159&gt;'non-R&amp;D ex_typologies'!$E$21,'Country-wise data'!FD159&lt;'non-R&amp;D ex_typologies'!$F$21),'non-R&amp;D ex_typologies'!$B$21,IF(AND('Country-wise data'!FD159&gt;'non-R&amp;D ex_typologies'!$E$19,'Country-wise data'!FD159&lt;'non-R&amp;D ex_typologies'!$F$19),'non-R&amp;D ex_typologies'!$B$19,'non-R&amp;D ex_typologies'!$B$20)),IF(AND('Country-wise data'!FD159&gt;'non-R&amp;D ex_typologies'!$G$21,'Country-wise data'!FD159&lt;'non-R&amp;D ex_typologies'!$H$21),'non-R&amp;D ex_typologies'!$B$21,IF(AND('Country-wise data'!FD159&gt;'non-R&amp;D ex_typologies'!$G$19,'Country-wise data'!FD159&lt;'non-R&amp;D ex_typologies'!$H$19),'non-R&amp;D ex_typologies'!$B$19,'non-R&amp;D ex_typologies'!$B$20))))</f>
        <v>Balanced</v>
      </c>
      <c r="FR159" t="str">
        <f>IF($FK159='non-R&amp;D ex_typologies'!$C$16,IF(AND('Country-wise data'!FE159&gt;'non-R&amp;D ex_typologies'!$C$21,'Country-wise data'!FE159&lt;'non-R&amp;D ex_typologies'!$D$21),'non-R&amp;D ex_typologies'!$B$21,IF(AND('Country-wise data'!FE159&gt;'non-R&amp;D ex_typologies'!$C$19,'Country-wise data'!FE159&lt;'non-R&amp;D ex_typologies'!$D$19),'non-R&amp;D ex_typologies'!$B$19,'non-R&amp;D ex_typologies'!$B$20)),IF($FK159='non-R&amp;D ex_typologies'!$E$16,IF(AND('Country-wise data'!FE159&gt;'non-R&amp;D ex_typologies'!$E$21,'Country-wise data'!FE159&lt;'non-R&amp;D ex_typologies'!$F$21),'non-R&amp;D ex_typologies'!$B$21,IF(AND('Country-wise data'!FE159&gt;'non-R&amp;D ex_typologies'!$E$19,'Country-wise data'!FE159&lt;'non-R&amp;D ex_typologies'!$F$19),'non-R&amp;D ex_typologies'!$B$19,'non-R&amp;D ex_typologies'!$B$20)),IF(AND('Country-wise data'!FE159&gt;'non-R&amp;D ex_typologies'!$G$21,'Country-wise data'!FE159&lt;'non-R&amp;D ex_typologies'!$H$21),'non-R&amp;D ex_typologies'!$B$21,IF(AND('Country-wise data'!FE159&gt;'non-R&amp;D ex_typologies'!$G$19,'Country-wise data'!FE159&lt;'non-R&amp;D ex_typologies'!$H$19),'non-R&amp;D ex_typologies'!$B$19,'non-R&amp;D ex_typologies'!$B$20))))</f>
        <v>Balanced</v>
      </c>
      <c r="FS159" t="str">
        <f>IF($FK159='non-R&amp;D ex_typologies'!$C$16,IF(AND('Country-wise data'!FF159&gt;'non-R&amp;D ex_typologies'!$C$21,'Country-wise data'!FF159&lt;'non-R&amp;D ex_typologies'!$D$21),'non-R&amp;D ex_typologies'!$B$21,IF(AND('Country-wise data'!FF159&gt;'non-R&amp;D ex_typologies'!$C$19,'Country-wise data'!FF159&lt;'non-R&amp;D ex_typologies'!$D$19),'non-R&amp;D ex_typologies'!$B$19,'non-R&amp;D ex_typologies'!$B$20)),IF($FK159='non-R&amp;D ex_typologies'!$E$16,IF(AND('Country-wise data'!FF159&gt;'non-R&amp;D ex_typologies'!$E$21,'Country-wise data'!FF159&lt;'non-R&amp;D ex_typologies'!$F$21),'non-R&amp;D ex_typologies'!$B$21,IF(AND('Country-wise data'!FF159&gt;'non-R&amp;D ex_typologies'!$E$19,'Country-wise data'!FF159&lt;'non-R&amp;D ex_typologies'!$F$19),'non-R&amp;D ex_typologies'!$B$19,'non-R&amp;D ex_typologies'!$B$20)),IF(AND('Country-wise data'!FF159&gt;'non-R&amp;D ex_typologies'!$G$21,'Country-wise data'!FF159&lt;'non-R&amp;D ex_typologies'!$H$21),'non-R&amp;D ex_typologies'!$B$21,IF(AND('Country-wise data'!FF159&gt;'non-R&amp;D ex_typologies'!$G$19,'Country-wise data'!FF159&lt;'non-R&amp;D ex_typologies'!$H$19),'non-R&amp;D ex_typologies'!$B$19,'non-R&amp;D ex_typologies'!$B$20))))</f>
        <v>Balanced</v>
      </c>
      <c r="FT159" t="str">
        <f>IF($FK159='non-R&amp;D ex_typologies'!$C$16,IF(AND('Country-wise data'!FG159&gt;'non-R&amp;D ex_typologies'!$C$21,'Country-wise data'!FG159&lt;'non-R&amp;D ex_typologies'!$D$21),'non-R&amp;D ex_typologies'!$B$21,IF(AND('Country-wise data'!FG159&gt;'non-R&amp;D ex_typologies'!$C$19,'Country-wise data'!FG159&lt;'non-R&amp;D ex_typologies'!$D$19),'non-R&amp;D ex_typologies'!$B$19,'non-R&amp;D ex_typologies'!$B$20)),IF($FK159='non-R&amp;D ex_typologies'!$E$16,IF(AND('Country-wise data'!FG159&gt;'non-R&amp;D ex_typologies'!$E$21,'Country-wise data'!FG159&lt;'non-R&amp;D ex_typologies'!$F$21),'non-R&amp;D ex_typologies'!$B$21,IF(AND('Country-wise data'!FG159&gt;'non-R&amp;D ex_typologies'!$E$19,'Country-wise data'!FG159&lt;'non-R&amp;D ex_typologies'!$F$19),'non-R&amp;D ex_typologies'!$B$19,'non-R&amp;D ex_typologies'!$B$20)),IF(AND('Country-wise data'!FG159&gt;'non-R&amp;D ex_typologies'!$G$21,'Country-wise data'!FG159&lt;'non-R&amp;D ex_typologies'!$H$21),'non-R&amp;D ex_typologies'!$B$21,IF(AND('Country-wise data'!FG159&gt;'non-R&amp;D ex_typologies'!$G$19,'Country-wise data'!FG159&lt;'non-R&amp;D ex_typologies'!$H$19),'non-R&amp;D ex_typologies'!$B$19,'non-R&amp;D ex_typologies'!$B$20))))</f>
        <v>Balanced</v>
      </c>
      <c r="FU159" t="str">
        <f>IF($FK159='non-R&amp;D ex_typologies'!$C$16,IF(AND('Country-wise data'!FH159&gt;'non-R&amp;D ex_typologies'!$C$21,'Country-wise data'!FH159&lt;'non-R&amp;D ex_typologies'!$D$21),'non-R&amp;D ex_typologies'!$B$21,IF(AND('Country-wise data'!FH159&gt;'non-R&amp;D ex_typologies'!$C$19,'Country-wise data'!FH159&lt;'non-R&amp;D ex_typologies'!$D$19),'non-R&amp;D ex_typologies'!$B$19,'non-R&amp;D ex_typologies'!$B$20)),IF($FK159='non-R&amp;D ex_typologies'!$E$16,IF(AND('Country-wise data'!FH159&gt;'non-R&amp;D ex_typologies'!$E$21,'Country-wise data'!FH159&lt;'non-R&amp;D ex_typologies'!$F$21),'non-R&amp;D ex_typologies'!$B$21,IF(AND('Country-wise data'!FH159&gt;'non-R&amp;D ex_typologies'!$E$19,'Country-wise data'!FH159&lt;'non-R&amp;D ex_typologies'!$F$19),'non-R&amp;D ex_typologies'!$B$19,'non-R&amp;D ex_typologies'!$B$20)),IF(AND('Country-wise data'!FH159&gt;'non-R&amp;D ex_typologies'!$G$21,'Country-wise data'!FH159&lt;'non-R&amp;D ex_typologies'!$H$21),'non-R&amp;D ex_typologies'!$B$21,IF(AND('Country-wise data'!FH159&gt;'non-R&amp;D ex_typologies'!$G$19,'Country-wise data'!FH159&lt;'non-R&amp;D ex_typologies'!$H$19),'non-R&amp;D ex_typologies'!$B$19,'non-R&amp;D ex_typologies'!$B$20))))</f>
        <v>Balanced</v>
      </c>
    </row>
    <row r="160" spans="2:177" x14ac:dyDescent="0.35">
      <c r="B160" s="83" t="s">
        <v>43</v>
      </c>
      <c r="E160" s="44" t="s">
        <v>375</v>
      </c>
      <c r="G160" s="55">
        <f>Assumptions!$C$13</f>
        <v>1.1000000000000001</v>
      </c>
      <c r="H160">
        <f>SUMIFS(FAOstat!M:M,FAOstat!$B:$B,'Country-wise data'!$B160)*G160</f>
        <v>16.115000000000002</v>
      </c>
      <c r="I160">
        <f>IF(SUMIFS(FAOstat!N:N,FAOstat!$B:$B,'Country-wise data'!$B160)=0,H160*(1+Assumptions!$C$9),SUMIFS(FAOstat!N:N,FAOstat!$B:$B,'Country-wise data'!$B160)*$G160)</f>
        <v>15.741000000000001</v>
      </c>
      <c r="J160">
        <f>IF(SUMIFS(FAOstat!O:O,FAOstat!$B:$B,'Country-wise data'!$B160)=0,I160*(1+Assumptions!$C$9),SUMIFS(FAOstat!O:O,FAOstat!$B:$B,'Country-wise data'!$B160)*$G160)</f>
        <v>15.521000000000001</v>
      </c>
      <c r="K160">
        <f>IF(SUMIFS(FAOstat!P:P,FAOstat!$B:$B,'Country-wise data'!$B160)=0,J160*(1+Assumptions!$C$9),SUMIFS(FAOstat!P:P,FAOstat!$B:$B,'Country-wise data'!$B160)*$G160)</f>
        <v>16.269000000000002</v>
      </c>
      <c r="L160">
        <f>IF(SUMIFS(FAOstat!Q:Q,FAOstat!$B:$B,'Country-wise data'!$B160)=0,K160*(1+Assumptions!$C$9),SUMIFS(FAOstat!Q:Q,FAOstat!$B:$B,'Country-wise data'!$B160)*$G160)</f>
        <v>15.268000000000002</v>
      </c>
      <c r="M160">
        <f>IF(SUMIFS(FAOstat!R:R,FAOstat!$B:$B,'Country-wise data'!$B160)=0,L160*(1+Assumptions!$C$9),SUMIFS(FAOstat!R:R,FAOstat!$B:$B,'Country-wise data'!$B160)*$G160)</f>
        <v>20.867000000000001</v>
      </c>
      <c r="N160">
        <f>IF(SUMIFS(FAOstat!S:S,FAOstat!$B:$B,'Country-wise data'!$B160)=0,M160*(1+Assumptions!$C$9),SUMIFS(FAOstat!S:S,FAOstat!$B:$B,'Country-wise data'!$B160)*$G160)</f>
        <v>31.680000000000003</v>
      </c>
      <c r="O160">
        <f>IF(SUMIFS(FAOstat!T:T,FAOstat!$B:$B,'Country-wise data'!$B160)=0,N160*(1+Assumptions!$C$9),SUMIFS(FAOstat!T:T,FAOstat!$B:$B,'Country-wise data'!$B160)*$G160)</f>
        <v>31.493000000000002</v>
      </c>
      <c r="P160">
        <f>IF(SUMIFS(FAOstat!U:U,FAOstat!$B:$B,'Country-wise data'!$B160)=0,O160*(1+Assumptions!$C$9),SUMIFS(FAOstat!U:U,FAOstat!$B:$B,'Country-wise data'!$B160)*$G160)</f>
        <v>32.097999999999999</v>
      </c>
      <c r="Q160">
        <f>IF(SUMIFS(FAOstat!V:V,FAOstat!$B:$B,'Country-wise data'!$B160)=0,P160*(1+Assumptions!$C$9),SUMIFS(FAOstat!V:V,FAOstat!$B:$B,'Country-wise data'!$B160)*$G160)</f>
        <v>32.739959999999996</v>
      </c>
      <c r="R160" s="36">
        <f t="shared" si="207"/>
        <v>8.1945325650314649E-2</v>
      </c>
      <c r="S160">
        <f>SUMIFS(FAOstat!CE:CE,FAOstat!$B:$B,'Country-wise data'!$B160)</f>
        <v>110.8</v>
      </c>
      <c r="T160">
        <f>SUMIFS(FAOstat!CF:CF,FAOstat!$B:$B,'Country-wise data'!$B160)</f>
        <v>110</v>
      </c>
      <c r="U160">
        <f>SUMIFS(FAOstat!CG:CG,FAOstat!$B:$B,'Country-wise data'!$B160)</f>
        <v>115</v>
      </c>
      <c r="V160">
        <f>SUMIFS(FAOstat!CH:CH,FAOstat!$B:$B,'Country-wise data'!$B160)</f>
        <v>97.2</v>
      </c>
      <c r="W160">
        <f>SUMIFS(FAOstat!CI:CI,FAOstat!$B:$B,'Country-wise data'!$B160)</f>
        <v>93.4</v>
      </c>
      <c r="X160">
        <f>SUMIFS(FAOstat!CJ:CJ,FAOstat!$B:$B,'Country-wise data'!$B160)</f>
        <v>96.5</v>
      </c>
      <c r="Y160">
        <f>SUMIFS(FAOstat!CK:CK,FAOstat!$B:$B,'Country-wise data'!$B160)</f>
        <v>104.2</v>
      </c>
      <c r="Z160">
        <f>SUMIFS(FAOstat!CL:CL,FAOstat!$B:$B,'Country-wise data'!$B160)</f>
        <v>95.9</v>
      </c>
      <c r="AA160">
        <f>SUMIFS(FAOstat!CM:CM,FAOstat!$B:$B,'Country-wise data'!$B160)</f>
        <v>110.7</v>
      </c>
      <c r="AB160">
        <f>SUMIFS(FAOstat!CN:CN,FAOstat!$B:$B,'Country-wise data'!$B160)</f>
        <v>112.914</v>
      </c>
      <c r="AC160" s="53">
        <f>IFERROR(INDEX('ASTI data (new)'!$AF$6:$AL$130,MATCH('Country-wise data'!$B160,'ASTI data (new)'!$C$6:$C$130,),MATCH('Country-wise data'!AC$3,'ASTI data (new)'!$AF$5:$AL$5,)),(INDEX(Assumptions!$G$154:$P$345,MATCH('Country-wise data'!$B160,Assumptions!$B$154:$B$344,),MATCH('Country-wise data'!AC$3,Assumptions!$G$153:$P$153,))*S160))</f>
        <v>2.1460398741389808</v>
      </c>
      <c r="AD160" s="53">
        <f>IFERROR(INDEX('ASTI data (new)'!$AF$6:$AL$130,MATCH('Country-wise data'!$B160,'ASTI data (new)'!$C$6:$C$130,),MATCH('Country-wise data'!AD$3,'ASTI data (new)'!$AF$5:$AL$5,)),(INDEX(Assumptions!$G$154:$P$345,MATCH('Country-wise data'!$B160,Assumptions!$B$154:$B$344,),MATCH('Country-wise data'!AD$3,Assumptions!$G$153:$P$153,))*T160))</f>
        <v>2.1876220882583319</v>
      </c>
      <c r="AE160" s="53">
        <f>IFERROR(INDEX('ASTI data (new)'!$AF$6:$AL$130,MATCH('Country-wise data'!$B160,'ASTI data (new)'!$C$6:$C$130,),MATCH('Country-wise data'!AE$3,'ASTI data (new)'!$AF$5:$AL$5,)),(INDEX(Assumptions!$G$154:$P$345,MATCH('Country-wise data'!$B160,Assumptions!$B$154:$B$344,),MATCH('Country-wise data'!AE$3,Assumptions!$G$153:$P$153,))*U160))</f>
        <v>2.4457983274486526</v>
      </c>
      <c r="AF160" s="53">
        <f>IFERROR(INDEX('ASTI data (new)'!$AF$6:$AL$130,MATCH('Country-wise data'!$B160,'ASTI data (new)'!$C$6:$C$130,),MATCH('Country-wise data'!AF$3,'ASTI data (new)'!$AF$5:$AL$5,)),(INDEX(Assumptions!$G$154:$P$345,MATCH('Country-wise data'!$B160,Assumptions!$B$154:$B$344,),MATCH('Country-wise data'!AF$3,Assumptions!$G$153:$P$153,))*V160))</f>
        <v>2.0076110193314212</v>
      </c>
      <c r="AG160" s="53">
        <f>IFERROR(INDEX('ASTI data (new)'!$AF$6:$AL$130,MATCH('Country-wise data'!$B160,'ASTI data (new)'!$C$6:$C$130,),MATCH('Country-wise data'!AG$3,'ASTI data (new)'!$AF$5:$AL$5,)),(INDEX(Assumptions!$G$154:$P$345,MATCH('Country-wise data'!$B160,Assumptions!$B$154:$B$344,),MATCH('Country-wise data'!AG$3,Assumptions!$G$153:$P$153,))*W160))</f>
        <v>1.9997192768256076</v>
      </c>
      <c r="AH160" s="53">
        <f>IFERROR(INDEX('ASTI data (new)'!$AF$6:$AL$130,MATCH('Country-wise data'!$B160,'ASTI data (new)'!$C$6:$C$130,),MATCH('Country-wise data'!AH$3,'ASTI data (new)'!$AF$5:$AL$5,)),(INDEX(Assumptions!$G$154:$P$345,MATCH('Country-wise data'!$B160,Assumptions!$B$154:$B$344,),MATCH('Country-wise data'!AH$3,Assumptions!$G$153:$P$153,))*X160))</f>
        <v>1.990159750399688</v>
      </c>
      <c r="AI160" s="53">
        <f>IFERROR(INDEX('ASTI data (new)'!$AF$6:$AL$130,MATCH('Country-wise data'!$B160,'ASTI data (new)'!$C$6:$C$130,),MATCH('Country-wise data'!AI$3,'ASTI data (new)'!$AF$5:$AL$5,)),(INDEX(Assumptions!$G$154:$P$345,MATCH('Country-wise data'!$B160,Assumptions!$B$154:$B$344,),MATCH('Country-wise data'!AI$3,Assumptions!$G$153:$P$153,))*Y160))</f>
        <v>1.9533089139594806</v>
      </c>
      <c r="AJ160" s="53">
        <f t="shared" ref="AJ160:AL160" si="228">IFERROR((1+($AI160/$AF160)^(1/3)-1)*AI160,0)</f>
        <v>1.9355365897658803</v>
      </c>
      <c r="AK160" s="53">
        <f t="shared" si="228"/>
        <v>1.9179259683654148</v>
      </c>
      <c r="AL160" s="53">
        <f t="shared" si="228"/>
        <v>1.9004755784933796</v>
      </c>
      <c r="AM160" s="55" cm="1">
        <f t="array" ref="AM160">INDEX('non-R&amp;D ex_typologies'!$J$8:$J$10,MATCH('Country-wise data'!FL160,'non-R&amp;D ex_typologies'!$F$8:$F$10,),)*'Country-wise data'!AC160</f>
        <v>2.7048744185456415</v>
      </c>
      <c r="AN160" s="55" cm="1">
        <f t="array" ref="AN160">INDEX('non-R&amp;D ex_typologies'!$J$8:$J$10,MATCH('Country-wise data'!FM160,'non-R&amp;D ex_typologies'!$F$8:$F$10,),)*'Country-wise data'!AD160</f>
        <v>2.7572847528517768</v>
      </c>
      <c r="AO160" s="55" cm="1">
        <f t="array" ref="AO160">INDEX('non-R&amp;D ex_typologies'!$J$8:$J$10,MATCH('Country-wise data'!FN160,'non-R&amp;D ex_typologies'!$F$8:$F$10,),)*'Country-wise data'!AE160</f>
        <v>3.0826907778178319</v>
      </c>
      <c r="AP160" s="55" cm="1">
        <f t="array" ref="AP160">INDEX('non-R&amp;D ex_typologies'!$J$8:$J$10,MATCH('Country-wise data'!FO160,'non-R&amp;D ex_typologies'!$F$8:$F$10,),)*'Country-wise data'!AF160</f>
        <v>2.5303983183251066</v>
      </c>
      <c r="AQ160" s="55" cm="1">
        <f t="array" ref="AQ160">INDEX('non-R&amp;D ex_typologies'!$J$8:$J$10,MATCH('Country-wise data'!FP160,'non-R&amp;D ex_typologies'!$F$8:$F$10,),)*'Country-wise data'!AG160</f>
        <v>2.5204515448848932</v>
      </c>
      <c r="AR160" s="55" cm="1">
        <f t="array" ref="AR160">INDEX('non-R&amp;D ex_typologies'!$J$8:$J$10,MATCH('Country-wise data'!FQ160,'non-R&amp;D ex_typologies'!$F$8:$F$10,),)*'Country-wise data'!AH160</f>
        <v>2.5084026921145059</v>
      </c>
      <c r="AS160" s="55" cm="1">
        <f t="array" ref="AS160">INDEX('non-R&amp;D ex_typologies'!$J$8:$J$10,MATCH('Country-wise data'!FR160,'non-R&amp;D ex_typologies'!$F$8:$F$10,),)*'Country-wise data'!AI160</f>
        <v>2.4619557989368488</v>
      </c>
      <c r="AT160" s="55" cm="1">
        <f t="array" ref="AT160">INDEX('non-R&amp;D ex_typologies'!$J$8:$J$10,MATCH('Country-wise data'!FS160,'non-R&amp;D ex_typologies'!$F$8:$F$10,),)*'Country-wise data'!AJ160</f>
        <v>2.4395555138122975</v>
      </c>
      <c r="AU160" s="55" cm="1">
        <f t="array" ref="AU160">INDEX('non-R&amp;D ex_typologies'!$J$8:$J$10,MATCH('Country-wise data'!FT160,'non-R&amp;D ex_typologies'!$F$8:$F$10,),)*'Country-wise data'!AK160</f>
        <v>2.417359039322315</v>
      </c>
      <c r="AV160" s="55" cm="1">
        <f t="array" ref="AV160">INDEX('non-R&amp;D ex_typologies'!$J$8:$J$10,MATCH('Country-wise data'!FU160,'non-R&amp;D ex_typologies'!$F$8:$F$10,),)*'Country-wise data'!AL160</f>
        <v>2.3953645210809174</v>
      </c>
      <c r="AW160">
        <f t="shared" si="209"/>
        <v>46.302534764678967</v>
      </c>
      <c r="AX160" s="53">
        <f>INDEX('GDP deflators'!$AB$3:$AK$198,MATCH('Country-wise data'!$B160,'GDP deflators'!$B$3:$B$198,),MATCH('Country-wise data'!AX$3,'GDP deflators'!$D$2:$M$2,))</f>
        <v>66.358640285888143</v>
      </c>
      <c r="AY160" s="53">
        <f>INDEX('GDP deflators'!$AB$3:$AK$198,MATCH('Country-wise data'!$B160,'GDP deflators'!$B$3:$B$198,),MATCH('Country-wise data'!AY$3,'GDP deflators'!$D$2:$M$2,))</f>
        <v>69.259254935203842</v>
      </c>
      <c r="AZ160" s="53">
        <f>INDEX('GDP deflators'!$AB$3:$AK$198,MATCH('Country-wise data'!$B160,'GDP deflators'!$B$3:$B$198,),MATCH('Country-wise data'!AZ$3,'GDP deflators'!$D$2:$M$2,))</f>
        <v>71.919419994073678</v>
      </c>
      <c r="BA160" s="53">
        <f>INDEX('GDP deflators'!$AB$3:$AK$198,MATCH('Country-wise data'!$B160,'GDP deflators'!$B$3:$B$198,),MATCH('Country-wise data'!BA$3,'GDP deflators'!$D$2:$M$2,))</f>
        <v>74.047742133365063</v>
      </c>
      <c r="BB160" s="53">
        <f>INDEX('GDP deflators'!$AB$3:$AK$198,MATCH('Country-wise data'!$B160,'GDP deflators'!$B$3:$B$198,),MATCH('Country-wise data'!BB$3,'GDP deflators'!$D$2:$M$2,))</f>
        <v>76.062721764859504</v>
      </c>
      <c r="BC160" s="53">
        <f>INDEX('GDP deflators'!$AB$3:$AK$198,MATCH('Country-wise data'!$B160,'GDP deflators'!$B$3:$B$198,),MATCH('Country-wise data'!BC$3,'GDP deflators'!$D$2:$M$2,))</f>
        <v>79.547558442166959</v>
      </c>
      <c r="BD160" s="53">
        <f>INDEX('GDP deflators'!$AB$3:$AK$198,MATCH('Country-wise data'!$B160,'GDP deflators'!$B$3:$B$198,),MATCH('Country-wise data'!BD$3,'GDP deflators'!$D$2:$M$2,))</f>
        <v>82.63532496856601</v>
      </c>
      <c r="BE160" s="53">
        <f>INDEX('GDP deflators'!$AB$3:$AK$198,MATCH('Country-wise data'!$B160,'GDP deflators'!$B$3:$B$198,),MATCH('Country-wise data'!BE$3,'GDP deflators'!$D$2:$M$2,))</f>
        <v>86.85452514783448</v>
      </c>
      <c r="BF160" s="53">
        <f>INDEX('GDP deflators'!$AB$3:$AK$198,MATCH('Country-wise data'!$B160,'GDP deflators'!$B$3:$B$198,),MATCH('Country-wise data'!BF$3,'GDP deflators'!$D$2:$M$2,))</f>
        <v>92.556609865426125</v>
      </c>
      <c r="BG160" s="53">
        <f>INDEX('GDP deflators'!$AB$3:$AK$198,MATCH('Country-wise data'!$B160,'GDP deflators'!$B$3:$B$198,),MATCH('Country-wise data'!BG$3,'GDP deflators'!$D$2:$M$2,))</f>
        <v>100</v>
      </c>
      <c r="BH160" cm="1">
        <f t="array" ref="BH160">H160/(INDEX($AX160:$BG160,,MATCH(BH$3,$AX$3:$BG$3,))/100)</f>
        <v>24.284704946594612</v>
      </c>
      <c r="BI160" cm="1">
        <f t="array" ref="BI160">I160/(INDEX($AX160:$BG160,,MATCH(BI$3,$AX$3:$BG$3,))/100)</f>
        <v>22.727648477776214</v>
      </c>
      <c r="BJ160" cm="1">
        <f t="array" ref="BJ160">J160/(INDEX($AX160:$BG160,,MATCH(BJ$3,$AX$3:$BG$3,))/100)</f>
        <v>21.581097290938896</v>
      </c>
      <c r="BK160" cm="1">
        <f t="array" ref="BK160">K160/(INDEX($AX160:$BG160,,MATCH(BK$3,$AX$3:$BG$3,))/100)</f>
        <v>21.970960263310147</v>
      </c>
      <c r="BL160" cm="1">
        <f t="array" ref="BL160">L160/(INDEX($AX160:$BG160,,MATCH(BL$3,$AX$3:$BG$3,))/100)</f>
        <v>20.07290778681249</v>
      </c>
      <c r="BM160" cm="1">
        <f t="array" ref="BM160">M160/(INDEX($AX160:$BG160,,MATCH(BM$3,$AX$3:$BG$3,))/100)</f>
        <v>26.232106187358127</v>
      </c>
      <c r="BN160" cm="1">
        <f t="array" ref="BN160">N160/(INDEX($AX160:$BG160,,MATCH(BN$3,$AX$3:$BG$3,))/100)</f>
        <v>38.337115527833753</v>
      </c>
      <c r="BO160" cm="1">
        <f t="array" ref="BO160">O160/(INDEX($AX160:$BG160,,MATCH(BO$3,$AX$3:$BG$3,))/100)</f>
        <v>36.25948094977894</v>
      </c>
      <c r="BP160" cm="1">
        <f t="array" ref="BP160">P160/(INDEX($AX160:$BG160,,MATCH(BP$3,$AX$3:$BG$3,))/100)</f>
        <v>34.679316849082198</v>
      </c>
      <c r="BQ160" cm="1">
        <f t="array" ref="BQ160">Q160/(INDEX($AX160:$BG160,,MATCH(BQ$3,$AX$3:$BG$3,))/100)</f>
        <v>32.739959999999996</v>
      </c>
      <c r="BS160" cm="1">
        <f t="array" ref="BS160">S160/(INDEX($AX160:$BG160,,MATCH(BS$3,$AX$3:$BG$3,))/100)</f>
        <v>166.9714742837532</v>
      </c>
      <c r="BT160" cm="1">
        <f t="array" ref="BT160">T160/(INDEX($AX160:$BG160,,MATCH(BT$3,$AX$3:$BG$3,))/100)</f>
        <v>158.82353932757658</v>
      </c>
      <c r="BU160" cm="1">
        <f t="array" ref="BU160">U160/(INDEX($AX160:$BG160,,MATCH(BU$3,$AX$3:$BG$3,))/100)</f>
        <v>159.90117830410239</v>
      </c>
      <c r="BV160" cm="1">
        <f t="array" ref="BV160">V160/(INDEX($AX160:$BG160,,MATCH(BV$3,$AX$3:$BG$3,))/100)</f>
        <v>131.26666283076685</v>
      </c>
      <c r="BW160" cm="1">
        <f t="array" ref="BW160">W160/(INDEX($AX160:$BG160,,MATCH(BW$3,$AX$3:$BG$3,))/100)</f>
        <v>122.79339712393806</v>
      </c>
      <c r="BX160" cm="1">
        <f t="array" ref="BX160">X160/(INDEX($AX160:$BG160,,MATCH(BX$3,$AX$3:$BG$3,))/100)</f>
        <v>121.31107715915365</v>
      </c>
      <c r="BY160" cm="1">
        <f t="array" ref="BY160">Y160/(INDEX($AX160:$BG160,,MATCH(BY$3,$AX$3:$BG$3,))/100)</f>
        <v>126.09619438132187</v>
      </c>
      <c r="BZ160" cm="1">
        <f t="array" ref="BZ160">Z160/(INDEX($AX160:$BG160,,MATCH(BZ$3,$AX$3:$BG$3,))/100)</f>
        <v>110.41451189419237</v>
      </c>
      <c r="CA160" cm="1">
        <f t="array" ref="CA160">AA160/(INDEX($AX160:$BG160,,MATCH(CA$3,$AX$3:$BG$3,))/100)</f>
        <v>119.60247913245061</v>
      </c>
      <c r="CB160" cm="1">
        <f t="array" ref="CB160">AB160/(INDEX($AX160:$BG160,,MATCH(CB$3,$AX$3:$BG$3,))/100)</f>
        <v>112.914</v>
      </c>
      <c r="CC160" cm="1">
        <f t="array" ref="CC160">AC160/(INDEX($AX160:$BG160,,MATCH(CC$3,$AX$3:$BG$3,))/100)</f>
        <v>3.2340021810172002</v>
      </c>
      <c r="CD160" cm="1">
        <f t="array" ref="CD160">AD160/(INDEX($AX160:$BG160,,MATCH(CD$3,$AX$3:$BG$3,))/100)</f>
        <v>3.158598934257931</v>
      </c>
      <c r="CE160" cm="1">
        <f t="array" ref="CE160">AE160/(INDEX($AX160:$BG160,,MATCH(CE$3,$AX$3:$BG$3,))/100)</f>
        <v>3.4007481256803684</v>
      </c>
      <c r="CF160" cm="1">
        <f t="array" ref="CF160">AF160/(INDEX($AX160:$BG160,,MATCH(CF$3,$AX$3:$BG$3,))/100)</f>
        <v>2.7112386704723233</v>
      </c>
      <c r="CG160" cm="1">
        <f t="array" ref="CG160">AG160/(INDEX($AX160:$BG160,,MATCH(CG$3,$AX$3:$BG$3,))/100)</f>
        <v>2.6290398639790262</v>
      </c>
      <c r="CH160" cm="1">
        <f t="array" ref="CH160">AH160/(INDEX($AX160:$BG160,,MATCH(CH$3,$AX$3:$BG$3,))/100)</f>
        <v>2.5018489434173938</v>
      </c>
      <c r="CI160" cm="1">
        <f t="array" ref="CI160">AI160/(INDEX($AX160:$BG160,,MATCH(CI$3,$AX$3:$BG$3,))/100)</f>
        <v>2.3637698704549268</v>
      </c>
      <c r="CJ160" cm="1">
        <f t="array" ref="CJ160">AJ160/(INDEX($AX160:$BG160,,MATCH(CJ$3,$AX$3:$BG$3,))/100)</f>
        <v>2.2284809990860199</v>
      </c>
      <c r="CK160" cm="1">
        <f t="array" ref="CK160">AK160/(INDEX($AX160:$BG160,,MATCH(CK$3,$AX$3:$BG$3,))/100)</f>
        <v>2.0721653171545587</v>
      </c>
      <c r="CL160" cm="1">
        <f t="array" ref="CL160">AL160/(INDEX($AX160:$BG160,,MATCH(CL$3,$AX$3:$BG$3,))/100)</f>
        <v>1.9004755784933796</v>
      </c>
      <c r="CM160" cm="1">
        <f t="array" ref="CM160">AM160/(INDEX($AX160:$BG160,,MATCH(CM$3,$AX$3:$BG$3,))/100)</f>
        <v>4.0761450308391289</v>
      </c>
      <c r="CN160" cm="1">
        <f t="array" ref="CN160">AN160/(INDEX($AX160:$BG160,,MATCH(CN$3,$AX$3:$BG$3,))/100)</f>
        <v>3.9811065761989224</v>
      </c>
      <c r="CO160" cm="1">
        <f t="array" ref="CO160">AO160/(INDEX($AX160:$BG160,,MATCH(CO$3,$AX$3:$BG$3,))/100)</f>
        <v>4.2863120671327062</v>
      </c>
      <c r="CP160" cm="1">
        <f t="array" ref="CP160">AP160/(INDEX($AX160:$BG160,,MATCH(CP$3,$AX$3:$BG$3,))/100)</f>
        <v>3.4172524987563913</v>
      </c>
      <c r="CQ160" cm="1">
        <f t="array" ref="CQ160">AQ160/(INDEX($AX160:$BG160,,MATCH(CQ$3,$AX$3:$BG$3,))/100)</f>
        <v>3.3136489023843025</v>
      </c>
      <c r="CR160" cm="1">
        <f t="array" ref="CR160">AR160/(INDEX($AX160:$BG160,,MATCH(CR$3,$AX$3:$BG$3,))/100)</f>
        <v>3.1533371246562858</v>
      </c>
      <c r="CS160" cm="1">
        <f t="array" ref="CS160">AS160/(INDEX($AX160:$BG160,,MATCH(CS$3,$AX$3:$BG$3,))/100)</f>
        <v>2.9793018904123172</v>
      </c>
      <c r="CT160" cm="1">
        <f t="array" ref="CT160">AT160/(INDEX($AX160:$BG160,,MATCH(CT$3,$AX$3:$BG$3,))/100)</f>
        <v>2.8087834337473461</v>
      </c>
      <c r="CU160" cm="1">
        <f t="array" ref="CU160">AU160/(INDEX($AX160:$BG160,,MATCH(CU$3,$AX$3:$BG$3,))/100)</f>
        <v>2.6117627286015179</v>
      </c>
      <c r="CV160" cm="1">
        <f t="array" ref="CV160">AV160/(INDEX($AX160:$BG160,,MATCH(CV$3,$AX$3:$BG$3,))/100)</f>
        <v>2.3953645210809174</v>
      </c>
      <c r="CW160">
        <f t="shared" si="210"/>
        <v>59.22338325782296</v>
      </c>
      <c r="CX160">
        <f>IFERROR(1/INDEX('exch rates'!$BC$5:$BL$268,MATCH('Country-wise data'!$B160,'exch rates'!$A$5:$A$268,),MATCH(CX$3,'exch rates'!$BC$4:$BL$4,)),1)</f>
        <v>1</v>
      </c>
      <c r="CY160">
        <f>IFERROR(1/INDEX('exch rates'!$BC$5:$BL$268,MATCH('Country-wise data'!$B160,'exch rates'!$A$5:$A$268,),MATCH(CY$3,'exch rates'!$BC$4:$BL$4,)),1)</f>
        <v>1</v>
      </c>
      <c r="CZ160">
        <f>IFERROR(1/INDEX('exch rates'!$BC$5:$BL$268,MATCH('Country-wise data'!$B160,'exch rates'!$A$5:$A$268,),MATCH(CZ$3,'exch rates'!$BC$4:$BL$4,)),1)</f>
        <v>1</v>
      </c>
      <c r="DA160">
        <f>IFERROR(1/INDEX('exch rates'!$BC$5:$BL$268,MATCH('Country-wise data'!$B160,'exch rates'!$A$5:$A$268,),MATCH(DA$3,'exch rates'!$BC$4:$BL$4,)),1)</f>
        <v>1</v>
      </c>
      <c r="DB160">
        <f>IFERROR(1/INDEX('exch rates'!$BC$5:$BL$268,MATCH('Country-wise data'!$B160,'exch rates'!$A$5:$A$268,),MATCH(DB$3,'exch rates'!$BC$4:$BL$4,)),1)</f>
        <v>1</v>
      </c>
      <c r="DC160">
        <f>IFERROR(1/INDEX('exch rates'!$BC$5:$BL$268,MATCH('Country-wise data'!$B160,'exch rates'!$A$5:$A$268,),MATCH(DC$3,'exch rates'!$BC$4:$BL$4,)),1)</f>
        <v>1</v>
      </c>
      <c r="DD160">
        <f>IFERROR(1/INDEX('exch rates'!$BC$5:$BL$268,MATCH('Country-wise data'!$B160,'exch rates'!$A$5:$A$268,),MATCH(DD$3,'exch rates'!$BC$4:$BL$4,)),1)</f>
        <v>1</v>
      </c>
      <c r="DE160">
        <f>IFERROR(1/INDEX('exch rates'!$BC$5:$BL$268,MATCH('Country-wise data'!$B160,'exch rates'!$A$5:$A$268,),MATCH(DE$3,'exch rates'!$BC$4:$BL$4,)),1)</f>
        <v>1</v>
      </c>
      <c r="DF160">
        <f>IFERROR(1/INDEX('exch rates'!$BC$5:$BL$268,MATCH('Country-wise data'!$B160,'exch rates'!$A$5:$A$268,),MATCH(DF$3,'exch rates'!$BC$4:$BL$4,)),1)</f>
        <v>1</v>
      </c>
      <c r="DG160">
        <f>IFERROR(1/INDEX('exch rates'!$BC$5:$BL$268,MATCH('Country-wise data'!$B160,'exch rates'!$A$5:$A$268,),MATCH(DG$3,'exch rates'!$BC$4:$BL$4,)),1)</f>
        <v>1</v>
      </c>
      <c r="DH160" cm="1">
        <f t="array" ref="DH160">(BH160/INDEX($CX160:$DG160,,MATCH(DH$3,$CX$3:$DG$3,)))*$DG160</f>
        <v>24.284704946594612</v>
      </c>
      <c r="DI160" cm="1">
        <f t="array" ref="DI160">(BI160/INDEX($CX160:$DG160,,MATCH(DI$3,$CX$3:$DG$3,)))*$DG160</f>
        <v>22.727648477776214</v>
      </c>
      <c r="DJ160" cm="1">
        <f t="array" ref="DJ160">(BJ160/INDEX($CX160:$DG160,,MATCH(DJ$3,$CX$3:$DG$3,)))*$DG160</f>
        <v>21.581097290938896</v>
      </c>
      <c r="DK160" cm="1">
        <f t="array" ref="DK160">(BK160/INDEX($CX160:$DG160,,MATCH(DK$3,$CX$3:$DG$3,)))*$DG160</f>
        <v>21.970960263310147</v>
      </c>
      <c r="DL160" cm="1">
        <f t="array" ref="DL160">(BL160/INDEX($CX160:$DG160,,MATCH(DL$3,$CX$3:$DG$3,)))*$DG160</f>
        <v>20.07290778681249</v>
      </c>
      <c r="DM160" cm="1">
        <f t="array" ref="DM160">(BM160/INDEX($CX160:$DG160,,MATCH(DM$3,$CX$3:$DG$3,)))*$DG160</f>
        <v>26.232106187358127</v>
      </c>
      <c r="DN160" cm="1">
        <f t="array" ref="DN160">(BN160/INDEX($CX160:$DG160,,MATCH(DN$3,$CX$3:$DG$3,)))*$DG160</f>
        <v>38.337115527833753</v>
      </c>
      <c r="DO160" cm="1">
        <f t="array" ref="DO160">(BO160/INDEX($CX160:$DG160,,MATCH(DO$3,$CX$3:$DG$3,)))*$DG160</f>
        <v>36.25948094977894</v>
      </c>
      <c r="DP160" cm="1">
        <f t="array" ref="DP160">(BP160/INDEX($CX160:$DG160,,MATCH(DP$3,$CX$3:$DG$3,)))*$DG160</f>
        <v>34.679316849082198</v>
      </c>
      <c r="DQ160" cm="1">
        <f t="array" ref="DQ160">(BQ160/INDEX($CX160:$DG160,,MATCH(DQ$3,$CX$3:$DG$3,)))*$DG160</f>
        <v>32.739959999999996</v>
      </c>
      <c r="DS160" cm="1">
        <f t="array" ref="DS160">(BS160/INDEX($CX160:$DG160,,MATCH(DS$3,$CX$3:$DG$3,)))*$DG160</f>
        <v>166.9714742837532</v>
      </c>
      <c r="DT160" cm="1">
        <f t="array" ref="DT160">(BT160/INDEX($CX160:$DG160,,MATCH(DT$3,$CX$3:$DG$3,)))*$DG160</f>
        <v>158.82353932757658</v>
      </c>
      <c r="DU160" cm="1">
        <f t="array" ref="DU160">(BU160/INDEX($CX160:$DG160,,MATCH(DU$3,$CX$3:$DG$3,)))*$DG160</f>
        <v>159.90117830410239</v>
      </c>
      <c r="DV160" cm="1">
        <f t="array" ref="DV160">(BV160/INDEX($CX160:$DG160,,MATCH(DV$3,$CX$3:$DG$3,)))*$DG160</f>
        <v>131.26666283076685</v>
      </c>
      <c r="DW160" cm="1">
        <f t="array" ref="DW160">(BW160/INDEX($CX160:$DG160,,MATCH(DW$3,$CX$3:$DG$3,)))*$DG160</f>
        <v>122.79339712393806</v>
      </c>
      <c r="DX160" cm="1">
        <f t="array" ref="DX160">(BX160/INDEX($CX160:$DG160,,MATCH(DX$3,$CX$3:$DG$3,)))*$DG160</f>
        <v>121.31107715915365</v>
      </c>
      <c r="DY160" cm="1">
        <f t="array" ref="DY160">(BY160/INDEX($CX160:$DG160,,MATCH(DY$3,$CX$3:$DG$3,)))*$DG160</f>
        <v>126.09619438132187</v>
      </c>
      <c r="DZ160" cm="1">
        <f t="array" ref="DZ160">(BZ160/INDEX($CX160:$DG160,,MATCH(DZ$3,$CX$3:$DG$3,)))*$DG160</f>
        <v>110.41451189419237</v>
      </c>
      <c r="EA160" cm="1">
        <f t="array" ref="EA160">(CA160/INDEX($CX160:$DG160,,MATCH(EA$3,$CX$3:$DG$3,)))*$DG160</f>
        <v>119.60247913245061</v>
      </c>
      <c r="EB160" cm="1">
        <f t="array" ref="EB160">(CB160/INDEX($CX160:$DG160,,MATCH(EB$3,$CX$3:$DG$3,)))*$DG160</f>
        <v>112.914</v>
      </c>
      <c r="EC160" s="53" cm="1">
        <f t="array" ref="EC160">(CC160/INDEX($CX160:$DG160,,MATCH(EC$3,$CX$3:$DG$3,)))*$DG160</f>
        <v>3.2340021810172002</v>
      </c>
      <c r="ED160" cm="1">
        <f t="array" ref="ED160">(CD160/INDEX($CX160:$DG160,,MATCH(ED$3,$CX$3:$DG$3,)))*$DG160</f>
        <v>3.158598934257931</v>
      </c>
      <c r="EE160" cm="1">
        <f t="array" ref="EE160">(CE160/INDEX($CX160:$DG160,,MATCH(EE$3,$CX$3:$DG$3,)))*$DG160</f>
        <v>3.4007481256803684</v>
      </c>
      <c r="EF160" cm="1">
        <f t="array" ref="EF160">(CF160/INDEX($CX160:$DG160,,MATCH(EF$3,$CX$3:$DG$3,)))*$DG160</f>
        <v>2.7112386704723233</v>
      </c>
      <c r="EG160" cm="1">
        <f t="array" ref="EG160">(CG160/INDEX($CX160:$DG160,,MATCH(EG$3,$CX$3:$DG$3,)))*$DG160</f>
        <v>2.6290398639790262</v>
      </c>
      <c r="EH160" cm="1">
        <f t="array" ref="EH160">(CH160/INDEX($CX160:$DG160,,MATCH(EH$3,$CX$3:$DG$3,)))*$DG160</f>
        <v>2.5018489434173938</v>
      </c>
      <c r="EI160" cm="1">
        <f t="array" ref="EI160">(CI160/INDEX($CX160:$DG160,,MATCH(EI$3,$CX$3:$DG$3,)))*$DG160</f>
        <v>2.3637698704549268</v>
      </c>
      <c r="EJ160" cm="1">
        <f t="array" ref="EJ160">(CJ160/INDEX($CX160:$DG160,,MATCH(EJ$3,$CX$3:$DG$3,)))*$DG160</f>
        <v>2.2284809990860199</v>
      </c>
      <c r="EK160" cm="1">
        <f t="array" ref="EK160">(CK160/INDEX($CX160:$DG160,,MATCH(EK$3,$CX$3:$DG$3,)))*$DG160</f>
        <v>2.0721653171545587</v>
      </c>
      <c r="EL160" cm="1">
        <f t="array" ref="EL160">(CL160/INDEX($CX160:$DG160,,MATCH(EL$3,$CX$3:$DG$3,)))*$DG160</f>
        <v>1.9004755784933796</v>
      </c>
      <c r="EM160" cm="1">
        <f t="array" ref="EM160">(CM160/INDEX($CX160:$DG160,,MATCH(EM$3,$CX$3:$DG$3,)))*$DG160</f>
        <v>4.0761450308391289</v>
      </c>
      <c r="EN160" cm="1">
        <f t="array" ref="EN160">(CN160/INDEX($CX160:$DG160,,MATCH(EN$3,$CX$3:$DG$3,)))*$DG160</f>
        <v>3.9811065761989224</v>
      </c>
      <c r="EO160" cm="1">
        <f t="array" ref="EO160">(CO160/INDEX($CX160:$DG160,,MATCH(EO$3,$CX$3:$DG$3,)))*$DG160</f>
        <v>4.2863120671327062</v>
      </c>
      <c r="EP160" cm="1">
        <f t="array" ref="EP160">(CP160/INDEX($CX160:$DG160,,MATCH(EP$3,$CX$3:$DG$3,)))*$DG160</f>
        <v>3.4172524987563913</v>
      </c>
      <c r="EQ160" cm="1">
        <f t="array" ref="EQ160">(CQ160/INDEX($CX160:$DG160,,MATCH(EQ$3,$CX$3:$DG$3,)))*$DG160</f>
        <v>3.3136489023843025</v>
      </c>
      <c r="ER160" cm="1">
        <f t="array" ref="ER160">(CR160/INDEX($CX160:$DG160,,MATCH(ER$3,$CX$3:$DG$3,)))*$DG160</f>
        <v>3.1533371246562858</v>
      </c>
      <c r="ES160" cm="1">
        <f t="array" ref="ES160">(CS160/INDEX($CX160:$DG160,,MATCH(ES$3,$CX$3:$DG$3,)))*$DG160</f>
        <v>2.9793018904123172</v>
      </c>
      <c r="ET160" cm="1">
        <f t="array" ref="ET160">(CT160/INDEX($CX160:$DG160,,MATCH(ET$3,$CX$3:$DG$3,)))*$DG160</f>
        <v>2.8087834337473461</v>
      </c>
      <c r="EU160" cm="1">
        <f t="array" ref="EU160">(CU160/INDEX($CX160:$DG160,,MATCH(EU$3,$CX$3:$DG$3,)))*$DG160</f>
        <v>2.6117627286015179</v>
      </c>
      <c r="EV160" cm="1">
        <f t="array" ref="EV160">(CV160/INDEX($CX160:$DG160,,MATCH(EV$3,$CX$3:$DG$3,)))*$DG160</f>
        <v>2.3953645210809174</v>
      </c>
      <c r="EW160">
        <f t="shared" si="211"/>
        <v>59.22338325782296</v>
      </c>
      <c r="EY160" s="96">
        <f t="shared" si="212"/>
        <v>1.9368590921831956E-2</v>
      </c>
      <c r="EZ160" s="96">
        <f t="shared" si="213"/>
        <v>1.98874735296212E-2</v>
      </c>
      <c r="FA160" s="96">
        <f t="shared" si="214"/>
        <v>2.1267811543031763E-2</v>
      </c>
      <c r="FB160" s="96">
        <f t="shared" si="215"/>
        <v>2.0654434355261535E-2</v>
      </c>
      <c r="FC160" s="96">
        <f t="shared" si="216"/>
        <v>2.141027062982449E-2</v>
      </c>
      <c r="FD160" s="96">
        <f t="shared" si="217"/>
        <v>2.062341710258744E-2</v>
      </c>
      <c r="FE160" s="96">
        <f t="shared" si="218"/>
        <v>1.8745766928593862E-2</v>
      </c>
      <c r="FF160" s="96">
        <f t="shared" si="219"/>
        <v>2.0182863292657772E-2</v>
      </c>
      <c r="FG160" s="96">
        <f t="shared" si="220"/>
        <v>1.7325437835279265E-2</v>
      </c>
      <c r="FH160" s="96">
        <f t="shared" si="221"/>
        <v>1.6831177520000882E-2</v>
      </c>
      <c r="FJ160" s="96">
        <f t="shared" si="188"/>
        <v>133.00945144372554</v>
      </c>
      <c r="FK160" s="96" t="str">
        <f>IF(AND('Country-wise data'!FJ160&gt;'non-R&amp;D ex_typologies'!$C$17,'Country-wise data'!FJ160&lt;'non-R&amp;D ex_typologies'!$D$17),"Small",IF(AND('Country-wise data'!FJ160&gt;'non-R&amp;D ex_typologies'!$E$17,'Country-wise data'!$FJ$4&lt;'non-R&amp;D ex_typologies'!$F$17),"Medium","Large"))</f>
        <v>Small</v>
      </c>
      <c r="FL160" t="str">
        <f>IF($FK160='non-R&amp;D ex_typologies'!$C$16,IF(AND('Country-wise data'!EY160&gt;'non-R&amp;D ex_typologies'!$C$21,'Country-wise data'!EY160&lt;'non-R&amp;D ex_typologies'!$D$21),'non-R&amp;D ex_typologies'!$B$21,IF(AND('Country-wise data'!EY160&gt;'non-R&amp;D ex_typologies'!$C$19,'Country-wise data'!EY160&lt;'non-R&amp;D ex_typologies'!$D$19),'non-R&amp;D ex_typologies'!$B$19,'non-R&amp;D ex_typologies'!$B$20)),IF($FK160='non-R&amp;D ex_typologies'!$E$16,IF(AND('Country-wise data'!EY160&gt;'non-R&amp;D ex_typologies'!$E$21,'Country-wise data'!EY160&lt;'non-R&amp;D ex_typologies'!$F$21),'non-R&amp;D ex_typologies'!$B$21,IF(AND('Country-wise data'!EY160&gt;'non-R&amp;D ex_typologies'!$E$19,'Country-wise data'!EY160&lt;'non-R&amp;D ex_typologies'!$F$19),'non-R&amp;D ex_typologies'!$B$19,'non-R&amp;D ex_typologies'!$B$20)),IF(AND('Country-wise data'!EY160&gt;'non-R&amp;D ex_typologies'!$G$21,'Country-wise data'!EY160&lt;'non-R&amp;D ex_typologies'!$H$21),'non-R&amp;D ex_typologies'!$B$21,IF(AND('Country-wise data'!EY160&gt;'non-R&amp;D ex_typologies'!$G$19,'Country-wise data'!EY160&lt;'non-R&amp;D ex_typologies'!$H$19),'non-R&amp;D ex_typologies'!$B$19,'non-R&amp;D ex_typologies'!$B$20))))</f>
        <v>Balanced</v>
      </c>
      <c r="FM160" t="str">
        <f>IF($FK160='non-R&amp;D ex_typologies'!$C$16,IF(AND('Country-wise data'!EZ160&gt;'non-R&amp;D ex_typologies'!$C$21,'Country-wise data'!EZ160&lt;'non-R&amp;D ex_typologies'!$D$21),'non-R&amp;D ex_typologies'!$B$21,IF(AND('Country-wise data'!EZ160&gt;'non-R&amp;D ex_typologies'!$C$19,'Country-wise data'!EZ160&lt;'non-R&amp;D ex_typologies'!$D$19),'non-R&amp;D ex_typologies'!$B$19,'non-R&amp;D ex_typologies'!$B$20)),IF($FK160='non-R&amp;D ex_typologies'!$E$16,IF(AND('Country-wise data'!EZ160&gt;'non-R&amp;D ex_typologies'!$E$21,'Country-wise data'!EZ160&lt;'non-R&amp;D ex_typologies'!$F$21),'non-R&amp;D ex_typologies'!$B$21,IF(AND('Country-wise data'!EZ160&gt;'non-R&amp;D ex_typologies'!$E$19,'Country-wise data'!EZ160&lt;'non-R&amp;D ex_typologies'!$F$19),'non-R&amp;D ex_typologies'!$B$19,'non-R&amp;D ex_typologies'!$B$20)),IF(AND('Country-wise data'!EZ160&gt;'non-R&amp;D ex_typologies'!$G$21,'Country-wise data'!EZ160&lt;'non-R&amp;D ex_typologies'!$H$21),'non-R&amp;D ex_typologies'!$B$21,IF(AND('Country-wise data'!EZ160&gt;'non-R&amp;D ex_typologies'!$G$19,'Country-wise data'!EZ160&lt;'non-R&amp;D ex_typologies'!$H$19),'non-R&amp;D ex_typologies'!$B$19,'non-R&amp;D ex_typologies'!$B$20))))</f>
        <v>Balanced</v>
      </c>
      <c r="FN160" t="str">
        <f>IF($FK160='non-R&amp;D ex_typologies'!$C$16,IF(AND('Country-wise data'!FA160&gt;'non-R&amp;D ex_typologies'!$C$21,'Country-wise data'!FA160&lt;'non-R&amp;D ex_typologies'!$D$21),'non-R&amp;D ex_typologies'!$B$21,IF(AND('Country-wise data'!FA160&gt;'non-R&amp;D ex_typologies'!$C$19,'Country-wise data'!FA160&lt;'non-R&amp;D ex_typologies'!$D$19),'non-R&amp;D ex_typologies'!$B$19,'non-R&amp;D ex_typologies'!$B$20)),IF($FK160='non-R&amp;D ex_typologies'!$E$16,IF(AND('Country-wise data'!FA160&gt;'non-R&amp;D ex_typologies'!$E$21,'Country-wise data'!FA160&lt;'non-R&amp;D ex_typologies'!$F$21),'non-R&amp;D ex_typologies'!$B$21,IF(AND('Country-wise data'!FA160&gt;'non-R&amp;D ex_typologies'!$E$19,'Country-wise data'!FA160&lt;'non-R&amp;D ex_typologies'!$F$19),'non-R&amp;D ex_typologies'!$B$19,'non-R&amp;D ex_typologies'!$B$20)),IF(AND('Country-wise data'!FA160&gt;'non-R&amp;D ex_typologies'!$G$21,'Country-wise data'!FA160&lt;'non-R&amp;D ex_typologies'!$H$21),'non-R&amp;D ex_typologies'!$B$21,IF(AND('Country-wise data'!FA160&gt;'non-R&amp;D ex_typologies'!$G$19,'Country-wise data'!FA160&lt;'non-R&amp;D ex_typologies'!$H$19),'non-R&amp;D ex_typologies'!$B$19,'non-R&amp;D ex_typologies'!$B$20))))</f>
        <v>Balanced</v>
      </c>
      <c r="FO160" t="str">
        <f>IF($FK160='non-R&amp;D ex_typologies'!$C$16,IF(AND('Country-wise data'!FB160&gt;'non-R&amp;D ex_typologies'!$C$21,'Country-wise data'!FB160&lt;'non-R&amp;D ex_typologies'!$D$21),'non-R&amp;D ex_typologies'!$B$21,IF(AND('Country-wise data'!FB160&gt;'non-R&amp;D ex_typologies'!$C$19,'Country-wise data'!FB160&lt;'non-R&amp;D ex_typologies'!$D$19),'non-R&amp;D ex_typologies'!$B$19,'non-R&amp;D ex_typologies'!$B$20)),IF($FK160='non-R&amp;D ex_typologies'!$E$16,IF(AND('Country-wise data'!FB160&gt;'non-R&amp;D ex_typologies'!$E$21,'Country-wise data'!FB160&lt;'non-R&amp;D ex_typologies'!$F$21),'non-R&amp;D ex_typologies'!$B$21,IF(AND('Country-wise data'!FB160&gt;'non-R&amp;D ex_typologies'!$E$19,'Country-wise data'!FB160&lt;'non-R&amp;D ex_typologies'!$F$19),'non-R&amp;D ex_typologies'!$B$19,'non-R&amp;D ex_typologies'!$B$20)),IF(AND('Country-wise data'!FB160&gt;'non-R&amp;D ex_typologies'!$G$21,'Country-wise data'!FB160&lt;'non-R&amp;D ex_typologies'!$H$21),'non-R&amp;D ex_typologies'!$B$21,IF(AND('Country-wise data'!FB160&gt;'non-R&amp;D ex_typologies'!$G$19,'Country-wise data'!FB160&lt;'non-R&amp;D ex_typologies'!$H$19),'non-R&amp;D ex_typologies'!$B$19,'non-R&amp;D ex_typologies'!$B$20))))</f>
        <v>Balanced</v>
      </c>
      <c r="FP160" t="str">
        <f>IF($FK160='non-R&amp;D ex_typologies'!$C$16,IF(AND('Country-wise data'!FC160&gt;'non-R&amp;D ex_typologies'!$C$21,'Country-wise data'!FC160&lt;'non-R&amp;D ex_typologies'!$D$21),'non-R&amp;D ex_typologies'!$B$21,IF(AND('Country-wise data'!FC160&gt;'non-R&amp;D ex_typologies'!$C$19,'Country-wise data'!FC160&lt;'non-R&amp;D ex_typologies'!$D$19),'non-R&amp;D ex_typologies'!$B$19,'non-R&amp;D ex_typologies'!$B$20)),IF($FK160='non-R&amp;D ex_typologies'!$E$16,IF(AND('Country-wise data'!FC160&gt;'non-R&amp;D ex_typologies'!$E$21,'Country-wise data'!FC160&lt;'non-R&amp;D ex_typologies'!$F$21),'non-R&amp;D ex_typologies'!$B$21,IF(AND('Country-wise data'!FC160&gt;'non-R&amp;D ex_typologies'!$E$19,'Country-wise data'!FC160&lt;'non-R&amp;D ex_typologies'!$F$19),'non-R&amp;D ex_typologies'!$B$19,'non-R&amp;D ex_typologies'!$B$20)),IF(AND('Country-wise data'!FC160&gt;'non-R&amp;D ex_typologies'!$G$21,'Country-wise data'!FC160&lt;'non-R&amp;D ex_typologies'!$H$21),'non-R&amp;D ex_typologies'!$B$21,IF(AND('Country-wise data'!FC160&gt;'non-R&amp;D ex_typologies'!$G$19,'Country-wise data'!FC160&lt;'non-R&amp;D ex_typologies'!$H$19),'non-R&amp;D ex_typologies'!$B$19,'non-R&amp;D ex_typologies'!$B$20))))</f>
        <v>Balanced</v>
      </c>
      <c r="FQ160" t="str">
        <f>IF($FK160='non-R&amp;D ex_typologies'!$C$16,IF(AND('Country-wise data'!FD160&gt;'non-R&amp;D ex_typologies'!$C$21,'Country-wise data'!FD160&lt;'non-R&amp;D ex_typologies'!$D$21),'non-R&amp;D ex_typologies'!$B$21,IF(AND('Country-wise data'!FD160&gt;'non-R&amp;D ex_typologies'!$C$19,'Country-wise data'!FD160&lt;'non-R&amp;D ex_typologies'!$D$19),'non-R&amp;D ex_typologies'!$B$19,'non-R&amp;D ex_typologies'!$B$20)),IF($FK160='non-R&amp;D ex_typologies'!$E$16,IF(AND('Country-wise data'!FD160&gt;'non-R&amp;D ex_typologies'!$E$21,'Country-wise data'!FD160&lt;'non-R&amp;D ex_typologies'!$F$21),'non-R&amp;D ex_typologies'!$B$21,IF(AND('Country-wise data'!FD160&gt;'non-R&amp;D ex_typologies'!$E$19,'Country-wise data'!FD160&lt;'non-R&amp;D ex_typologies'!$F$19),'non-R&amp;D ex_typologies'!$B$19,'non-R&amp;D ex_typologies'!$B$20)),IF(AND('Country-wise data'!FD160&gt;'non-R&amp;D ex_typologies'!$G$21,'Country-wise data'!FD160&lt;'non-R&amp;D ex_typologies'!$H$21),'non-R&amp;D ex_typologies'!$B$21,IF(AND('Country-wise data'!FD160&gt;'non-R&amp;D ex_typologies'!$G$19,'Country-wise data'!FD160&lt;'non-R&amp;D ex_typologies'!$H$19),'non-R&amp;D ex_typologies'!$B$19,'non-R&amp;D ex_typologies'!$B$20))))</f>
        <v>Balanced</v>
      </c>
      <c r="FR160" t="str">
        <f>IF($FK160='non-R&amp;D ex_typologies'!$C$16,IF(AND('Country-wise data'!FE160&gt;'non-R&amp;D ex_typologies'!$C$21,'Country-wise data'!FE160&lt;'non-R&amp;D ex_typologies'!$D$21),'non-R&amp;D ex_typologies'!$B$21,IF(AND('Country-wise data'!FE160&gt;'non-R&amp;D ex_typologies'!$C$19,'Country-wise data'!FE160&lt;'non-R&amp;D ex_typologies'!$D$19),'non-R&amp;D ex_typologies'!$B$19,'non-R&amp;D ex_typologies'!$B$20)),IF($FK160='non-R&amp;D ex_typologies'!$E$16,IF(AND('Country-wise data'!FE160&gt;'non-R&amp;D ex_typologies'!$E$21,'Country-wise data'!FE160&lt;'non-R&amp;D ex_typologies'!$F$21),'non-R&amp;D ex_typologies'!$B$21,IF(AND('Country-wise data'!FE160&gt;'non-R&amp;D ex_typologies'!$E$19,'Country-wise data'!FE160&lt;'non-R&amp;D ex_typologies'!$F$19),'non-R&amp;D ex_typologies'!$B$19,'non-R&amp;D ex_typologies'!$B$20)),IF(AND('Country-wise data'!FE160&gt;'non-R&amp;D ex_typologies'!$G$21,'Country-wise data'!FE160&lt;'non-R&amp;D ex_typologies'!$H$21),'non-R&amp;D ex_typologies'!$B$21,IF(AND('Country-wise data'!FE160&gt;'non-R&amp;D ex_typologies'!$G$19,'Country-wise data'!FE160&lt;'non-R&amp;D ex_typologies'!$H$19),'non-R&amp;D ex_typologies'!$B$19,'non-R&amp;D ex_typologies'!$B$20))))</f>
        <v>Balanced</v>
      </c>
      <c r="FS160" t="str">
        <f>IF($FK160='non-R&amp;D ex_typologies'!$C$16,IF(AND('Country-wise data'!FF160&gt;'non-R&amp;D ex_typologies'!$C$21,'Country-wise data'!FF160&lt;'non-R&amp;D ex_typologies'!$D$21),'non-R&amp;D ex_typologies'!$B$21,IF(AND('Country-wise data'!FF160&gt;'non-R&amp;D ex_typologies'!$C$19,'Country-wise data'!FF160&lt;'non-R&amp;D ex_typologies'!$D$19),'non-R&amp;D ex_typologies'!$B$19,'non-R&amp;D ex_typologies'!$B$20)),IF($FK160='non-R&amp;D ex_typologies'!$E$16,IF(AND('Country-wise data'!FF160&gt;'non-R&amp;D ex_typologies'!$E$21,'Country-wise data'!FF160&lt;'non-R&amp;D ex_typologies'!$F$21),'non-R&amp;D ex_typologies'!$B$21,IF(AND('Country-wise data'!FF160&gt;'non-R&amp;D ex_typologies'!$E$19,'Country-wise data'!FF160&lt;'non-R&amp;D ex_typologies'!$F$19),'non-R&amp;D ex_typologies'!$B$19,'non-R&amp;D ex_typologies'!$B$20)),IF(AND('Country-wise data'!FF160&gt;'non-R&amp;D ex_typologies'!$G$21,'Country-wise data'!FF160&lt;'non-R&amp;D ex_typologies'!$H$21),'non-R&amp;D ex_typologies'!$B$21,IF(AND('Country-wise data'!FF160&gt;'non-R&amp;D ex_typologies'!$G$19,'Country-wise data'!FF160&lt;'non-R&amp;D ex_typologies'!$H$19),'non-R&amp;D ex_typologies'!$B$19,'non-R&amp;D ex_typologies'!$B$20))))</f>
        <v>Balanced</v>
      </c>
      <c r="FT160" t="str">
        <f>IF($FK160='non-R&amp;D ex_typologies'!$C$16,IF(AND('Country-wise data'!FG160&gt;'non-R&amp;D ex_typologies'!$C$21,'Country-wise data'!FG160&lt;'non-R&amp;D ex_typologies'!$D$21),'non-R&amp;D ex_typologies'!$B$21,IF(AND('Country-wise data'!FG160&gt;'non-R&amp;D ex_typologies'!$C$19,'Country-wise data'!FG160&lt;'non-R&amp;D ex_typologies'!$D$19),'non-R&amp;D ex_typologies'!$B$19,'non-R&amp;D ex_typologies'!$B$20)),IF($FK160='non-R&amp;D ex_typologies'!$E$16,IF(AND('Country-wise data'!FG160&gt;'non-R&amp;D ex_typologies'!$E$21,'Country-wise data'!FG160&lt;'non-R&amp;D ex_typologies'!$F$21),'non-R&amp;D ex_typologies'!$B$21,IF(AND('Country-wise data'!FG160&gt;'non-R&amp;D ex_typologies'!$E$19,'Country-wise data'!FG160&lt;'non-R&amp;D ex_typologies'!$F$19),'non-R&amp;D ex_typologies'!$B$19,'non-R&amp;D ex_typologies'!$B$20)),IF(AND('Country-wise data'!FG160&gt;'non-R&amp;D ex_typologies'!$G$21,'Country-wise data'!FG160&lt;'non-R&amp;D ex_typologies'!$H$21),'non-R&amp;D ex_typologies'!$B$21,IF(AND('Country-wise data'!FG160&gt;'non-R&amp;D ex_typologies'!$G$19,'Country-wise data'!FG160&lt;'non-R&amp;D ex_typologies'!$H$19),'non-R&amp;D ex_typologies'!$B$19,'non-R&amp;D ex_typologies'!$B$20))))</f>
        <v>Balanced</v>
      </c>
      <c r="FU160" t="str">
        <f>IF($FK160='non-R&amp;D ex_typologies'!$C$16,IF(AND('Country-wise data'!FH160&gt;'non-R&amp;D ex_typologies'!$C$21,'Country-wise data'!FH160&lt;'non-R&amp;D ex_typologies'!$D$21),'non-R&amp;D ex_typologies'!$B$21,IF(AND('Country-wise data'!FH160&gt;'non-R&amp;D ex_typologies'!$C$19,'Country-wise data'!FH160&lt;'non-R&amp;D ex_typologies'!$D$19),'non-R&amp;D ex_typologies'!$B$19,'non-R&amp;D ex_typologies'!$B$20)),IF($FK160='non-R&amp;D ex_typologies'!$E$16,IF(AND('Country-wise data'!FH160&gt;'non-R&amp;D ex_typologies'!$E$21,'Country-wise data'!FH160&lt;'non-R&amp;D ex_typologies'!$F$21),'non-R&amp;D ex_typologies'!$B$21,IF(AND('Country-wise data'!FH160&gt;'non-R&amp;D ex_typologies'!$E$19,'Country-wise data'!FH160&lt;'non-R&amp;D ex_typologies'!$F$19),'non-R&amp;D ex_typologies'!$B$19,'non-R&amp;D ex_typologies'!$B$20)),IF(AND('Country-wise data'!FH160&gt;'non-R&amp;D ex_typologies'!$G$21,'Country-wise data'!FH160&lt;'non-R&amp;D ex_typologies'!$H$21),'non-R&amp;D ex_typologies'!$B$21,IF(AND('Country-wise data'!FH160&gt;'non-R&amp;D ex_typologies'!$G$19,'Country-wise data'!FH160&lt;'non-R&amp;D ex_typologies'!$H$19),'non-R&amp;D ex_typologies'!$B$19,'non-R&amp;D ex_typologies'!$B$20))))</f>
        <v>Balanced</v>
      </c>
    </row>
    <row r="161" spans="2:177" x14ac:dyDescent="0.35">
      <c r="B161" s="83" t="s">
        <v>51</v>
      </c>
      <c r="E161" s="44" t="s">
        <v>375</v>
      </c>
      <c r="G161" s="55">
        <f>Assumptions!$C$13</f>
        <v>1.1000000000000001</v>
      </c>
      <c r="H161">
        <f>SUMIFS(FAOstat!M:M,FAOstat!$B:$B,'Country-wise data'!$B161)*G161</f>
        <v>2343.2090000000003</v>
      </c>
      <c r="I161">
        <f>IF(SUMIFS(FAOstat!N:N,FAOstat!$B:$B,'Country-wise data'!$B161)=0,H161*(1+Assumptions!$C$9),SUMIFS(FAOstat!N:N,FAOstat!$B:$B,'Country-wise data'!$B161)*$G161)</f>
        <v>2159.4760000000001</v>
      </c>
      <c r="J161">
        <f>IF(SUMIFS(FAOstat!O:O,FAOstat!$B:$B,'Country-wise data'!$B161)=0,I161*(1+Assumptions!$C$9),SUMIFS(FAOstat!O:O,FAOstat!$B:$B,'Country-wise data'!$B161)*$G161)</f>
        <v>2074.864</v>
      </c>
      <c r="K161">
        <f>IF(SUMIFS(FAOstat!P:P,FAOstat!$B:$B,'Country-wise data'!$B161)=0,J161*(1+Assumptions!$C$9),SUMIFS(FAOstat!P:P,FAOstat!$B:$B,'Country-wise data'!$B161)*$G161)</f>
        <v>1056.605</v>
      </c>
      <c r="L161">
        <f>IF(SUMIFS(FAOstat!Q:Q,FAOstat!$B:$B,'Country-wise data'!$B161)=0,K161*(1+Assumptions!$C$9),SUMIFS(FAOstat!Q:Q,FAOstat!$B:$B,'Country-wise data'!$B161)*$G161)</f>
        <v>2162.6000000000004</v>
      </c>
      <c r="M161">
        <f>IF(SUMIFS(FAOstat!R:R,FAOstat!$B:$B,'Country-wise data'!$B161)=0,L161*(1+Assumptions!$C$9),SUMIFS(FAOstat!R:R,FAOstat!$B:$B,'Country-wise data'!$B161)*$G161)</f>
        <v>1459.15</v>
      </c>
      <c r="N161">
        <f>IF(SUMIFS(FAOstat!S:S,FAOstat!$B:$B,'Country-wise data'!$B161)=0,M161*(1+Assumptions!$C$9),SUMIFS(FAOstat!S:S,FAOstat!$B:$B,'Country-wise data'!$B161)*$G161)</f>
        <v>1317.2060000000001</v>
      </c>
      <c r="O161">
        <f>IF(SUMIFS(FAOstat!T:T,FAOstat!$B:$B,'Country-wise data'!$B161)=0,N161*(1+Assumptions!$C$9),SUMIFS(FAOstat!T:T,FAOstat!$B:$B,'Country-wise data'!$B161)*$G161)</f>
        <v>1298.6270000000002</v>
      </c>
      <c r="P161">
        <f>IF(SUMIFS(FAOstat!U:U,FAOstat!$B:$B,'Country-wise data'!$B161)=0,O161*(1+Assumptions!$C$9),SUMIFS(FAOstat!U:U,FAOstat!$B:$B,'Country-wise data'!$B161)*$G161)</f>
        <v>1324.5995400000002</v>
      </c>
      <c r="Q161">
        <f>IF(SUMIFS(FAOstat!V:V,FAOstat!$B:$B,'Country-wise data'!$B161)=0,P161*(1+Assumptions!$C$9),SUMIFS(FAOstat!V:V,FAOstat!$B:$B,'Country-wise data'!$B161)*$G161)</f>
        <v>1351.0915308000001</v>
      </c>
      <c r="R161" s="36">
        <f t="shared" si="207"/>
        <v>-5.9344896480189813E-2</v>
      </c>
      <c r="S161">
        <f>SUMIFS(FAOstat!CE:CE,FAOstat!$B:$B,'Country-wise data'!$B161)</f>
        <v>5089.0112840000002</v>
      </c>
      <c r="T161">
        <f>SUMIFS(FAOstat!CF:CF,FAOstat!$B:$B,'Country-wise data'!$B161)</f>
        <v>4942.1421339999997</v>
      </c>
      <c r="U161">
        <f>SUMIFS(FAOstat!CG:CG,FAOstat!$B:$B,'Country-wise data'!$B161)</f>
        <v>5340.8895270000003</v>
      </c>
      <c r="V161">
        <f>SUMIFS(FAOstat!CH:CH,FAOstat!$B:$B,'Country-wise data'!$B161)</f>
        <v>5142.7426809999997</v>
      </c>
      <c r="W161">
        <f>SUMIFS(FAOstat!CI:CI,FAOstat!$B:$B,'Country-wise data'!$B161)</f>
        <v>5755.7584150000002</v>
      </c>
      <c r="X161">
        <f>SUMIFS(FAOstat!CJ:CJ,FAOstat!$B:$B,'Country-wise data'!$B161)</f>
        <v>3547.1706880000002</v>
      </c>
      <c r="Y161">
        <f>SUMIFS(FAOstat!CK:CK,FAOstat!$B:$B,'Country-wise data'!$B161)</f>
        <v>3290.6967749999999</v>
      </c>
      <c r="Z161">
        <f>SUMIFS(FAOstat!CL:CL,FAOstat!$B:$B,'Country-wise data'!$B161)</f>
        <v>4140.4339289999998</v>
      </c>
      <c r="AA161">
        <f>SUMIFS(FAOstat!CM:CM,FAOstat!$B:$B,'Country-wise data'!$B161)</f>
        <v>3819.707582</v>
      </c>
      <c r="AB161">
        <f>SUMIFS(FAOstat!CN:CN,FAOstat!$B:$B,'Country-wise data'!$B161)</f>
        <v>3896.10173364</v>
      </c>
      <c r="AC161" s="53">
        <f>IFERROR(INDEX('ASTI data (new)'!$AF$6:$AL$130,MATCH('Country-wise data'!$B161,'ASTI data (new)'!$C$6:$C$130,),MATCH('Country-wise data'!AC$3,'ASTI data (new)'!$AF$5:$AL$5,)),(INDEX(Assumptions!$G$154:$P$345,MATCH('Country-wise data'!$B161,Assumptions!$B$154:$B$344,),MATCH('Country-wise data'!AC$3,Assumptions!$G$153:$P$153,))*S161))</f>
        <v>50.381211711599995</v>
      </c>
      <c r="AD161" s="53">
        <f>IFERROR(INDEX('ASTI data (new)'!$AF$6:$AL$130,MATCH('Country-wise data'!$B161,'ASTI data (new)'!$C$6:$C$130,),MATCH('Country-wise data'!AD$3,'ASTI data (new)'!$AF$5:$AL$5,)),(INDEX(Assumptions!$G$154:$P$345,MATCH('Country-wise data'!$B161,Assumptions!$B$154:$B$344,),MATCH('Country-wise data'!AD$3,Assumptions!$G$153:$P$153,))*T161))</f>
        <v>48.927207126599995</v>
      </c>
      <c r="AE161" s="53">
        <f>IFERROR(INDEX('ASTI data (new)'!$AF$6:$AL$130,MATCH('Country-wise data'!$B161,'ASTI data (new)'!$C$6:$C$130,),MATCH('Country-wise data'!AE$3,'ASTI data (new)'!$AF$5:$AL$5,)),(INDEX(Assumptions!$G$154:$P$345,MATCH('Country-wise data'!$B161,Assumptions!$B$154:$B$344,),MATCH('Country-wise data'!AE$3,Assumptions!$G$153:$P$153,))*U161))</f>
        <v>52.874806317299999</v>
      </c>
      <c r="AF161" s="53">
        <f>IFERROR(INDEX('ASTI data (new)'!$AF$6:$AL$130,MATCH('Country-wise data'!$B161,'ASTI data (new)'!$C$6:$C$130,),MATCH('Country-wise data'!AF$3,'ASTI data (new)'!$AF$5:$AL$5,)),(INDEX(Assumptions!$G$154:$P$345,MATCH('Country-wise data'!$B161,Assumptions!$B$154:$B$344,),MATCH('Country-wise data'!AF$3,Assumptions!$G$153:$P$153,))*V161))</f>
        <v>50.91315254189999</v>
      </c>
      <c r="AG161" s="53">
        <f>IFERROR(INDEX('ASTI data (new)'!$AF$6:$AL$130,MATCH('Country-wise data'!$B161,'ASTI data (new)'!$C$6:$C$130,),MATCH('Country-wise data'!AG$3,'ASTI data (new)'!$AF$5:$AL$5,)),(INDEX(Assumptions!$G$154:$P$345,MATCH('Country-wise data'!$B161,Assumptions!$B$154:$B$344,),MATCH('Country-wise data'!AG$3,Assumptions!$G$153:$P$153,))*W161))</f>
        <v>56.982008308499999</v>
      </c>
      <c r="AH161" s="53">
        <f>IFERROR(INDEX('ASTI data (new)'!$AF$6:$AL$130,MATCH('Country-wise data'!$B161,'ASTI data (new)'!$C$6:$C$130,),MATCH('Country-wise data'!AH$3,'ASTI data (new)'!$AF$5:$AL$5,)),(INDEX(Assumptions!$G$154:$P$345,MATCH('Country-wise data'!$B161,Assumptions!$B$154:$B$344,),MATCH('Country-wise data'!AH$3,Assumptions!$G$153:$P$153,))*X161))</f>
        <v>35.1169898112</v>
      </c>
      <c r="AI161" s="53">
        <f>IFERROR(INDEX('ASTI data (new)'!$AF$6:$AL$130,MATCH('Country-wise data'!$B161,'ASTI data (new)'!$C$6:$C$130,),MATCH('Country-wise data'!AI$3,'ASTI data (new)'!$AF$5:$AL$5,)),(INDEX(Assumptions!$G$154:$P$345,MATCH('Country-wise data'!$B161,Assumptions!$B$154:$B$344,),MATCH('Country-wise data'!AI$3,Assumptions!$G$153:$P$153,))*Y161))</f>
        <v>32.577898072499998</v>
      </c>
      <c r="AJ161" s="53">
        <f t="shared" ref="AJ161:AL161" si="229">IFERROR((1+($AI161/$AF161)^(1/3)-1)*AI161,0)</f>
        <v>28.072908950241775</v>
      </c>
      <c r="AK161" s="53">
        <f t="shared" si="229"/>
        <v>24.190885955095247</v>
      </c>
      <c r="AL161" s="53">
        <f t="shared" si="229"/>
        <v>20.845683086482726</v>
      </c>
      <c r="AM161" s="55" cm="1">
        <f t="array" ref="AM161">INDEX('non-R&amp;D ex_typologies'!$J$8:$J$10,MATCH('Country-wise data'!FL161,'non-R&amp;D ex_typologies'!$F$8:$F$10,),)*'Country-wise data'!AC161</f>
        <v>63.500614492875698</v>
      </c>
      <c r="AN161" s="55" cm="1">
        <f t="array" ref="AN161">INDEX('non-R&amp;D ex_typologies'!$J$8:$J$10,MATCH('Country-wise data'!FM161,'non-R&amp;D ex_typologies'!$F$8:$F$10,),)*'Country-wise data'!AD161</f>
        <v>61.667983210573688</v>
      </c>
      <c r="AO161" s="55" cm="1">
        <f t="array" ref="AO161">INDEX('non-R&amp;D ex_typologies'!$J$8:$J$10,MATCH('Country-wise data'!FN161,'non-R&amp;D ex_typologies'!$F$8:$F$10,),)*'Country-wise data'!AE161</f>
        <v>66.643547828113682</v>
      </c>
      <c r="AP161" s="55" cm="1">
        <f t="array" ref="AP161">INDEX('non-R&amp;D ex_typologies'!$J$8:$J$10,MATCH('Country-wise data'!FO161,'non-R&amp;D ex_typologies'!$F$8:$F$10,),)*'Country-wise data'!AF161</f>
        <v>64.171074143414884</v>
      </c>
      <c r="AQ161" s="55" cm="1">
        <f t="array" ref="AQ161">INDEX('non-R&amp;D ex_typologies'!$J$8:$J$10,MATCH('Country-wise data'!FP161,'non-R&amp;D ex_typologies'!$F$8:$F$10,),)*'Country-wise data'!AG161</f>
        <v>71.820276243867781</v>
      </c>
      <c r="AR161" s="55" cm="1">
        <f t="array" ref="AR161">INDEX('non-R&amp;D ex_typologies'!$J$8:$J$10,MATCH('Country-wise data'!FQ161,'non-R&amp;D ex_typologies'!$F$8:$F$10,),)*'Country-wise data'!AH161</f>
        <v>44.261548231834631</v>
      </c>
      <c r="AS161" s="55" cm="1">
        <f t="array" ref="AS161">INDEX('non-R&amp;D ex_typologies'!$J$8:$J$10,MATCH('Country-wise data'!FR161,'non-R&amp;D ex_typologies'!$F$8:$F$10,),)*'Country-wise data'!AI161</f>
        <v>41.061270188023485</v>
      </c>
      <c r="AT161" s="55" cm="1">
        <f t="array" ref="AT161">INDEX('non-R&amp;D ex_typologies'!$J$8:$J$10,MATCH('Country-wise data'!FS161,'non-R&amp;D ex_typologies'!$F$8:$F$10,),)*'Country-wise data'!AJ161</f>
        <v>35.38316980439869</v>
      </c>
      <c r="AU161" s="55" cm="1">
        <f t="array" ref="AU161">INDEX('non-R&amp;D ex_typologies'!$J$8:$J$10,MATCH('Country-wise data'!FT161,'non-R&amp;D ex_typologies'!$F$8:$F$10,),)*'Country-wise data'!AK161</f>
        <v>30.490257599777767</v>
      </c>
      <c r="AV161" s="55" cm="1">
        <f t="array" ref="AV161">INDEX('non-R&amp;D ex_typologies'!$J$8:$J$10,MATCH('Country-wise data'!FU161,'non-R&amp;D ex_typologies'!$F$8:$F$10,),)*'Country-wise data'!AL161</f>
        <v>26.273954923768159</v>
      </c>
      <c r="AW161">
        <f t="shared" si="209"/>
        <v>906.15644854806817</v>
      </c>
      <c r="AX161" s="53">
        <f>INDEX('GDP deflators'!$AB$3:$AK$198,MATCH('Country-wise data'!$B161,'GDP deflators'!$B$3:$B$198,),MATCH('Country-wise data'!AX$3,'GDP deflators'!$D$2:$M$2,))</f>
        <v>14.273839342633075</v>
      </c>
      <c r="AY161" s="53">
        <f>INDEX('GDP deflators'!$AB$3:$AK$198,MATCH('Country-wise data'!$B161,'GDP deflators'!$B$3:$B$198,),MATCH('Country-wise data'!AY$3,'GDP deflators'!$D$2:$M$2,))</f>
        <v>24.41380661050605</v>
      </c>
      <c r="AZ161" s="53">
        <f>INDEX('GDP deflators'!$AB$3:$AK$198,MATCH('Country-wise data'!$B161,'GDP deflators'!$B$3:$B$198,),MATCH('Country-wise data'!AZ$3,'GDP deflators'!$D$2:$M$2,))</f>
        <v>42.791877942122049</v>
      </c>
      <c r="BA161" s="53">
        <f>INDEX('GDP deflators'!$AB$3:$AK$198,MATCH('Country-wise data'!$B161,'GDP deflators'!$B$3:$B$198,),MATCH('Country-wise data'!BA$3,'GDP deflators'!$D$2:$M$2,))</f>
        <v>51.888273933815213</v>
      </c>
      <c r="BB161" s="53">
        <f>INDEX('GDP deflators'!$AB$3:$AK$198,MATCH('Country-wise data'!$B161,'GDP deflators'!$B$3:$B$198,),MATCH('Country-wise data'!BB$3,'GDP deflators'!$D$2:$M$2,))</f>
        <v>61.282726937205048</v>
      </c>
      <c r="BC161" s="53">
        <f>INDEX('GDP deflators'!$AB$3:$AK$198,MATCH('Country-wise data'!$B161,'GDP deflators'!$B$3:$B$198,),MATCH('Country-wise data'!BC$3,'GDP deflators'!$D$2:$M$2,))</f>
        <v>71.101748047621456</v>
      </c>
      <c r="BD161" s="53">
        <f>INDEX('GDP deflators'!$AB$3:$AK$198,MATCH('Country-wise data'!$B161,'GDP deflators'!$B$3:$B$198,),MATCH('Country-wise data'!BD$3,'GDP deflators'!$D$2:$M$2,))</f>
        <v>77.032996891011436</v>
      </c>
      <c r="BE161" s="53">
        <f>INDEX('GDP deflators'!$AB$3:$AK$198,MATCH('Country-wise data'!$B161,'GDP deflators'!$B$3:$B$198,),MATCH('Country-wise data'!BE$3,'GDP deflators'!$D$2:$M$2,))</f>
        <v>83.675665762850144</v>
      </c>
      <c r="BF161" s="53">
        <f>INDEX('GDP deflators'!$AB$3:$AK$198,MATCH('Country-wise data'!$B161,'GDP deflators'!$B$3:$B$198,),MATCH('Country-wise data'!BF$3,'GDP deflators'!$D$2:$M$2,))</f>
        <v>93.833247263843461</v>
      </c>
      <c r="BG161" s="53">
        <f>INDEX('GDP deflators'!$AB$3:$AK$198,MATCH('Country-wise data'!$B161,'GDP deflators'!$B$3:$B$198,),MATCH('Country-wise data'!BG$3,'GDP deflators'!$D$2:$M$2,))</f>
        <v>100</v>
      </c>
      <c r="BH161" cm="1">
        <f t="array" ref="BH161">H161/(INDEX($AX161:$BG161,,MATCH(BH$3,$AX$3:$BG$3,))/100)</f>
        <v>16416.108825053878</v>
      </c>
      <c r="BI161" cm="1">
        <f t="array" ref="BI161">I161/(INDEX($AX161:$BG161,,MATCH(BI$3,$AX$3:$BG$3,))/100)</f>
        <v>8845.3064057233405</v>
      </c>
      <c r="BJ161" cm="1">
        <f t="array" ref="BJ161">J161/(INDEX($AX161:$BG161,,MATCH(BJ$3,$AX$3:$BG$3,))/100)</f>
        <v>4848.733217098692</v>
      </c>
      <c r="BK161" cm="1">
        <f t="array" ref="BK161">K161/(INDEX($AX161:$BG161,,MATCH(BK$3,$AX$3:$BG$3,))/100)</f>
        <v>2036.3078589735439</v>
      </c>
      <c r="BL161" cm="1">
        <f t="array" ref="BL161">L161/(INDEX($AX161:$BG161,,MATCH(BL$3,$AX$3:$BG$3,))/100)</f>
        <v>3528.8899630983542</v>
      </c>
      <c r="BM161" cm="1">
        <f t="array" ref="BM161">M161/(INDEX($AX161:$BG161,,MATCH(BM$3,$AX$3:$BG$3,))/100)</f>
        <v>2052.199896720841</v>
      </c>
      <c r="BN161" cm="1">
        <f t="array" ref="BN161">N161/(INDEX($AX161:$BG161,,MATCH(BN$3,$AX$3:$BG$3,))/100)</f>
        <v>1709.9243871605074</v>
      </c>
      <c r="BO161" cm="1">
        <f t="array" ref="BO161">O161/(INDEX($AX161:$BG161,,MATCH(BO$3,$AX$3:$BG$3,))/100)</f>
        <v>1551.9768957447093</v>
      </c>
      <c r="BP161" cm="1">
        <f t="array" ref="BP161">P161/(INDEX($AX161:$BG161,,MATCH(BP$3,$AX$3:$BG$3,))/100)</f>
        <v>1411.6526696293979</v>
      </c>
      <c r="BQ161" cm="1">
        <f t="array" ref="BQ161">Q161/(INDEX($AX161:$BG161,,MATCH(BQ$3,$AX$3:$BG$3,))/100)</f>
        <v>1351.0915308000001</v>
      </c>
      <c r="BS161" cm="1">
        <f t="array" ref="BS161">S161/(INDEX($AX161:$BG161,,MATCH(BS$3,$AX$3:$BG$3,))/100)</f>
        <v>35652.71516542961</v>
      </c>
      <c r="BT161" cm="1">
        <f t="array" ref="BT161">T161/(INDEX($AX161:$BG161,,MATCH(BT$3,$AX$3:$BG$3,))/100)</f>
        <v>20243.226354849703</v>
      </c>
      <c r="BU161" cm="1">
        <f t="array" ref="BU161">U161/(INDEX($AX161:$BG161,,MATCH(BU$3,$AX$3:$BG$3,))/100)</f>
        <v>12481.082354515489</v>
      </c>
      <c r="BV161" cm="1">
        <f t="array" ref="BV161">V161/(INDEX($AX161:$BG161,,MATCH(BV$3,$AX$3:$BG$3,))/100)</f>
        <v>9911.1847265524702</v>
      </c>
      <c r="BW161" cm="1">
        <f t="array" ref="BW161">W161/(INDEX($AX161:$BG161,,MATCH(BW$3,$AX$3:$BG$3,))/100)</f>
        <v>9392.1382135912281</v>
      </c>
      <c r="BX161" cm="1">
        <f t="array" ref="BX161">X161/(INDEX($AX161:$BG161,,MATCH(BX$3,$AX$3:$BG$3,))/100)</f>
        <v>4988.8656543637007</v>
      </c>
      <c r="BY161" cm="1">
        <f t="array" ref="BY161">Y161/(INDEX($AX161:$BG161,,MATCH(BY$3,$AX$3:$BG$3,))/100)</f>
        <v>4271.8015757010917</v>
      </c>
      <c r="BZ161" cm="1">
        <f t="array" ref="BZ161">Z161/(INDEX($AX161:$BG161,,MATCH(BZ$3,$AX$3:$BG$3,))/100)</f>
        <v>4948.193589202664</v>
      </c>
      <c r="CA161" cm="1">
        <f t="array" ref="CA161">AA161/(INDEX($AX161:$BG161,,MATCH(CA$3,$AX$3:$BG$3,))/100)</f>
        <v>4070.7400557710839</v>
      </c>
      <c r="CB161" cm="1">
        <f t="array" ref="CB161">AB161/(INDEX($AX161:$BG161,,MATCH(CB$3,$AX$3:$BG$3,))/100)</f>
        <v>3896.10173364</v>
      </c>
      <c r="CC161" cm="1">
        <f t="array" ref="CC161">AC161/(INDEX($AX161:$BG161,,MATCH(CC$3,$AX$3:$BG$3,))/100)</f>
        <v>352.9618801377531</v>
      </c>
      <c r="CD161" cm="1">
        <f t="array" ref="CD161">AD161/(INDEX($AX161:$BG161,,MATCH(CD$3,$AX$3:$BG$3,))/100)</f>
        <v>200.40794091301206</v>
      </c>
      <c r="CE161" cm="1">
        <f t="array" ref="CE161">AE161/(INDEX($AX161:$BG161,,MATCH(CE$3,$AX$3:$BG$3,))/100)</f>
        <v>123.56271530970332</v>
      </c>
      <c r="CF161" cm="1">
        <f t="array" ref="CF161">AF161/(INDEX($AX161:$BG161,,MATCH(CF$3,$AX$3:$BG$3,))/100)</f>
        <v>98.120728792869443</v>
      </c>
      <c r="CG161" cm="1">
        <f t="array" ref="CG161">AG161/(INDEX($AX161:$BG161,,MATCH(CG$3,$AX$3:$BG$3,))/100)</f>
        <v>92.982168314553149</v>
      </c>
      <c r="CH161" cm="1">
        <f t="array" ref="CH161">AH161/(INDEX($AX161:$BG161,,MATCH(CH$3,$AX$3:$BG$3,))/100)</f>
        <v>49.389769978200633</v>
      </c>
      <c r="CI161" cm="1">
        <f t="array" ref="CI161">AI161/(INDEX($AX161:$BG161,,MATCH(CI$3,$AX$3:$BG$3,))/100)</f>
        <v>42.290835599440811</v>
      </c>
      <c r="CJ161" cm="1">
        <f t="array" ref="CJ161">AJ161/(INDEX($AX161:$BG161,,MATCH(CJ$3,$AX$3:$BG$3,))/100)</f>
        <v>33.549669063649596</v>
      </c>
      <c r="CK161" cm="1">
        <f t="array" ref="CK161">AK161/(INDEX($AX161:$BG161,,MATCH(CK$3,$AX$3:$BG$3,))/100)</f>
        <v>25.780719159249074</v>
      </c>
      <c r="CL161" cm="1">
        <f t="array" ref="CL161">AL161/(INDEX($AX161:$BG161,,MATCH(CL$3,$AX$3:$BG$3,))/100)</f>
        <v>20.845683086482726</v>
      </c>
      <c r="CM161" cm="1">
        <f t="array" ref="CM161">AM161/(INDEX($AX161:$BG161,,MATCH(CM$3,$AX$3:$BG$3,))/100)</f>
        <v>444.87410127429553</v>
      </c>
      <c r="CN161" cm="1">
        <f t="array" ref="CN161">AN161/(INDEX($AX161:$BG161,,MATCH(CN$3,$AX$3:$BG$3,))/100)</f>
        <v>252.59470673465546</v>
      </c>
      <c r="CO161" cm="1">
        <f t="array" ref="CO161">AO161/(INDEX($AX161:$BG161,,MATCH(CO$3,$AX$3:$BG$3,))/100)</f>
        <v>155.73877808833745</v>
      </c>
      <c r="CP161" cm="1">
        <f t="array" ref="CP161">AP161/(INDEX($AX161:$BG161,,MATCH(CP$3,$AX$3:$BG$3,))/100)</f>
        <v>123.6716299818851</v>
      </c>
      <c r="CQ161" cm="1">
        <f t="array" ref="CQ161">AQ161/(INDEX($AX161:$BG161,,MATCH(CQ$3,$AX$3:$BG$3,))/100)</f>
        <v>117.19497456022202</v>
      </c>
      <c r="CR161" cm="1">
        <f t="array" ref="CR161">AR161/(INDEX($AX161:$BG161,,MATCH(CR$3,$AX$3:$BG$3,))/100)</f>
        <v>62.250998670510597</v>
      </c>
      <c r="CS161" cm="1">
        <f t="array" ref="CS161">AS161/(INDEX($AX161:$BG161,,MATCH(CS$3,$AX$3:$BG$3,))/100)</f>
        <v>53.303482721979755</v>
      </c>
      <c r="CT161" cm="1">
        <f t="array" ref="CT161">AT161/(INDEX($AX161:$BG161,,MATCH(CT$3,$AX$3:$BG$3,))/100)</f>
        <v>42.286092954049622</v>
      </c>
      <c r="CU161" cm="1">
        <f t="array" ref="CU161">AU161/(INDEX($AX161:$BG161,,MATCH(CU$3,$AX$3:$BG$3,))/100)</f>
        <v>32.494087638301849</v>
      </c>
      <c r="CV161" cm="1">
        <f t="array" ref="CV161">AV161/(INDEX($AX161:$BG161,,MATCH(CV$3,$AX$3:$BG$3,))/100)</f>
        <v>26.273954923768159</v>
      </c>
      <c r="CW161">
        <f t="shared" si="210"/>
        <v>2350.5749179029199</v>
      </c>
      <c r="CX161">
        <f>IFERROR(1/INDEX('exch rates'!$BC$5:$BL$268,MATCH('Country-wise data'!$B161,'exch rates'!$A$5:$A$268,),MATCH(CX$3,'exch rates'!$BC$4:$BL$4,)),1)</f>
        <v>3.3573833896814183</v>
      </c>
      <c r="CY161">
        <f>IFERROR(1/INDEX('exch rates'!$BC$5:$BL$268,MATCH('Country-wise data'!$B161,'exch rates'!$A$5:$A$268,),MATCH(CY$3,'exch rates'!$BC$4:$BL$4,)),1)</f>
        <v>2.010198406582731</v>
      </c>
      <c r="CZ161">
        <f>IFERROR(1/INDEX('exch rates'!$BC$5:$BL$268,MATCH('Country-wise data'!$B161,'exch rates'!$A$5:$A$268,),MATCH(CZ$3,'exch rates'!$BC$4:$BL$4,)),1)</f>
        <v>1.1994868595214971</v>
      </c>
      <c r="DA161">
        <f>IFERROR(1/INDEX('exch rates'!$BC$5:$BL$268,MATCH('Country-wise data'!$B161,'exch rates'!$A$5:$A$268,),MATCH(DA$3,'exch rates'!$BC$4:$BL$4,)),1)</f>
        <v>1.1261194683252154</v>
      </c>
      <c r="DB161">
        <f>IFERROR(1/INDEX('exch rates'!$BC$5:$BL$268,MATCH('Country-wise data'!$B161,'exch rates'!$A$5:$A$268,),MATCH(DB$3,'exch rates'!$BC$4:$BL$4,)),1)</f>
        <v>0.97808096114059884</v>
      </c>
      <c r="DC161">
        <f>IFERROR(1/INDEX('exch rates'!$BC$5:$BL$268,MATCH('Country-wise data'!$B161,'exch rates'!$A$5:$A$268,),MATCH(DC$3,'exch rates'!$BC$4:$BL$4,)),1)</f>
        <v>0.62790451623462951</v>
      </c>
      <c r="DD161">
        <f>IFERROR(1/INDEX('exch rates'!$BC$5:$BL$268,MATCH('Country-wise data'!$B161,'exch rates'!$A$5:$A$268,),MATCH(DD$3,'exch rates'!$BC$4:$BL$4,)),1)</f>
        <v>0.502622979905888</v>
      </c>
      <c r="DE161">
        <f>IFERROR(1/INDEX('exch rates'!$BC$5:$BL$268,MATCH('Country-wise data'!$B161,'exch rates'!$A$5:$A$268,),MATCH(DE$3,'exch rates'!$BC$4:$BL$4,)),1)</f>
        <v>0.51750682462124886</v>
      </c>
      <c r="DF161">
        <f>IFERROR(1/INDEX('exch rates'!$BC$5:$BL$268,MATCH('Country-wise data'!$B161,'exch rates'!$A$5:$A$268,),MATCH(DF$3,'exch rates'!$BC$4:$BL$4,)),1)</f>
        <v>0.49077145182464821</v>
      </c>
      <c r="DG161">
        <f>IFERROR(1/INDEX('exch rates'!$BC$5:$BL$268,MATCH('Country-wise data'!$B161,'exch rates'!$A$5:$A$268,),MATCH(DG$3,'exch rates'!$BC$4:$BL$4,)),1)</f>
        <v>0.47806098464627544</v>
      </c>
      <c r="DH161" cm="1">
        <f t="array" ref="DH161">(BH161/INDEX($CX161:$DG161,,MATCH(DH$3,$CX$3:$DG$3,)))*$DG161</f>
        <v>2337.505205120573</v>
      </c>
      <c r="DI161" cm="1">
        <f t="array" ref="DI161">(BI161/INDEX($CX161:$DG161,,MATCH(DI$3,$CX$3:$DG$3,)))*$DG161</f>
        <v>2103.5714066685473</v>
      </c>
      <c r="DJ161" cm="1">
        <f t="array" ref="DJ161">(BJ161/INDEX($CX161:$DG161,,MATCH(DJ$3,$CX$3:$DG$3,)))*$DG161</f>
        <v>1932.4848435421818</v>
      </c>
      <c r="DK161" cm="1">
        <f t="array" ref="DK161">(BK161/INDEX($CX161:$DG161,,MATCH(DK$3,$CX$3:$DG$3,)))*$DG161</f>
        <v>864.45476477874672</v>
      </c>
      <c r="DL161" cm="1">
        <f t="array" ref="DL161">(BL161/INDEX($CX161:$DG161,,MATCH(DL$3,$CX$3:$DG$3,)))*$DG161</f>
        <v>1724.8312537438796</v>
      </c>
      <c r="DM161" cm="1">
        <f t="array" ref="DM161">(BM161/INDEX($CX161:$DG161,,MATCH(DM$3,$CX$3:$DG$3,)))*$DG161</f>
        <v>1562.4616131137211</v>
      </c>
      <c r="DN161" cm="1">
        <f t="array" ref="DN161">(BN161/INDEX($CX161:$DG161,,MATCH(DN$3,$CX$3:$DG$3,)))*$DG161</f>
        <v>1626.3644299544196</v>
      </c>
      <c r="DO161" cm="1">
        <f t="array" ref="DO161">(BO161/INDEX($CX161:$DG161,,MATCH(DO$3,$CX$3:$DG$3,)))*$DG161</f>
        <v>1433.6808088878711</v>
      </c>
      <c r="DP161" cm="1">
        <f t="array" ref="DP161">(BP161/INDEX($CX161:$DG161,,MATCH(DP$3,$CX$3:$DG$3,)))*$DG161</f>
        <v>1375.0923422960188</v>
      </c>
      <c r="DQ161" cm="1">
        <f t="array" ref="DQ161">(BQ161/INDEX($CX161:$DG161,,MATCH(DQ$3,$CX$3:$DG$3,)))*$DG161</f>
        <v>1351.0915308000001</v>
      </c>
      <c r="DS161" cm="1">
        <f t="array" ref="DS161">(BS161/INDEX($CX161:$DG161,,MATCH(DS$3,$CX$3:$DG$3,)))*$DG161</f>
        <v>5076.6237093094678</v>
      </c>
      <c r="DT161" cm="1">
        <f t="array" ref="DT161">(BT161/INDEX($CX161:$DG161,,MATCH(DT$3,$CX$3:$DG$3,)))*$DG161</f>
        <v>4814.199778452863</v>
      </c>
      <c r="DU161" cm="1">
        <f t="array" ref="DU161">(BU161/INDEX($CX161:$DG161,,MATCH(DU$3,$CX$3:$DG$3,)))*$DG161</f>
        <v>4974.3925683614316</v>
      </c>
      <c r="DV161" cm="1">
        <f t="array" ref="DV161">(BV161/INDEX($CX161:$DG161,,MATCH(DV$3,$CX$3:$DG$3,)))*$DG161</f>
        <v>4207.5027229868083</v>
      </c>
      <c r="DW161" cm="1">
        <f t="array" ref="DW161">(BW161/INDEX($CX161:$DG161,,MATCH(DW$3,$CX$3:$DG$3,)))*$DG161</f>
        <v>4590.6371974435096</v>
      </c>
      <c r="DX161" cm="1">
        <f t="array" ref="DX161">(BX161/INDEX($CX161:$DG161,,MATCH(DX$3,$CX$3:$DG$3,)))*$DG161</f>
        <v>3798.3195937101655</v>
      </c>
      <c r="DY161" cm="1">
        <f t="array" ref="DY161">(BY161/INDEX($CX161:$DG161,,MATCH(DY$3,$CX$3:$DG$3,)))*$DG161</f>
        <v>4063.0487445591057</v>
      </c>
      <c r="DZ161" cm="1">
        <f t="array" ref="DZ161">(BZ161/INDEX($CX161:$DG161,,MATCH(DZ$3,$CX$3:$DG$3,)))*$DG161</f>
        <v>4571.028220170615</v>
      </c>
      <c r="EA161" cm="1">
        <f t="array" ref="EA161">(CA161/INDEX($CX161:$DG161,,MATCH(EA$3,$CX$3:$DG$3,)))*$DG161</f>
        <v>3965.3121469589541</v>
      </c>
      <c r="EB161" cm="1">
        <f t="array" ref="EB161">(CB161/INDEX($CX161:$DG161,,MATCH(EB$3,$CX$3:$DG$3,)))*$DG161</f>
        <v>3896.10173364</v>
      </c>
      <c r="EC161" s="53" cm="1">
        <f t="array" ref="EC161">(CC161/INDEX($CX161:$DG161,,MATCH(EC$3,$CX$3:$DG$3,)))*$DG161</f>
        <v>50.258574722163729</v>
      </c>
      <c r="ED161" cm="1">
        <f t="array" ref="ED161">(CD161/INDEX($CX161:$DG161,,MATCH(ED$3,$CX$3:$DG$3,)))*$DG161</f>
        <v>47.660577806683349</v>
      </c>
      <c r="EE161" cm="1">
        <f t="array" ref="EE161">(CE161/INDEX($CX161:$DG161,,MATCH(EE$3,$CX$3:$DG$3,)))*$DG161</f>
        <v>49.246486426778169</v>
      </c>
      <c r="EF161" cm="1">
        <f t="array" ref="EF161">(CF161/INDEX($CX161:$DG161,,MATCH(EF$3,$CX$3:$DG$3,)))*$DG161</f>
        <v>41.654276957569394</v>
      </c>
      <c r="EG161" cm="1">
        <f t="array" ref="EG161">(CG161/INDEX($CX161:$DG161,,MATCH(EG$3,$CX$3:$DG$3,)))*$DG161</f>
        <v>45.447308254690739</v>
      </c>
      <c r="EH161" cm="1">
        <f t="array" ref="EH161">(CH161/INDEX($CX161:$DG161,,MATCH(EH$3,$CX$3:$DG$3,)))*$DG161</f>
        <v>37.603363977730638</v>
      </c>
      <c r="EI161" cm="1">
        <f t="array" ref="EI161">(CI161/INDEX($CX161:$DG161,,MATCH(EI$3,$CX$3:$DG$3,)))*$DG161</f>
        <v>40.224182571135145</v>
      </c>
      <c r="EJ161" cm="1">
        <f t="array" ref="EJ161">(CJ161/INDEX($CX161:$DG161,,MATCH(EJ$3,$CX$3:$DG$3,)))*$DG161</f>
        <v>30.992418001179839</v>
      </c>
      <c r="EK161" cm="1">
        <f t="array" ref="EK161">(CK161/INDEX($CX161:$DG161,,MATCH(EK$3,$CX$3:$DG$3,)))*$DG161</f>
        <v>25.113025503698868</v>
      </c>
      <c r="EL161" cm="1">
        <f t="array" ref="EL161">(CL161/INDEX($CX161:$DG161,,MATCH(EL$3,$CX$3:$DG$3,)))*$DG161</f>
        <v>20.845683086482726</v>
      </c>
      <c r="EM161" cm="1">
        <f t="array" ref="EM161">(CM161/INDEX($CX161:$DG161,,MATCH(EM$3,$CX$3:$DG$3,)))*$DG161</f>
        <v>63.346042502163414</v>
      </c>
      <c r="EN161" cm="1">
        <f t="array" ref="EN161">(CN161/INDEX($CX161:$DG161,,MATCH(EN$3,$CX$3:$DG$3,)))*$DG161</f>
        <v>60.071520215403567</v>
      </c>
      <c r="EO161" cm="1">
        <f t="array" ref="EO161">(CO161/INDEX($CX161:$DG161,,MATCH(EO$3,$CX$3:$DG$3,)))*$DG161</f>
        <v>62.070403697643897</v>
      </c>
      <c r="EP161" cm="1">
        <f t="array" ref="EP161">(CP161/INDEX($CX161:$DG161,,MATCH(EP$3,$CX$3:$DG$3,)))*$DG161</f>
        <v>52.501162500882764</v>
      </c>
      <c r="EQ161" cm="1">
        <f t="array" ref="EQ161">(CQ161/INDEX($CX161:$DG161,,MATCH(EQ$3,$CX$3:$DG$3,)))*$DG161</f>
        <v>57.281909330408872</v>
      </c>
      <c r="ER161" cm="1">
        <f t="array" ref="ER161">(CR161/INDEX($CX161:$DG161,,MATCH(ER$3,$CX$3:$DG$3,)))*$DG161</f>
        <v>47.395380906159822</v>
      </c>
      <c r="ES161" cm="1">
        <f t="array" ref="ES161">(CS161/INDEX($CX161:$DG161,,MATCH(ES$3,$CX$3:$DG$3,)))*$DG161</f>
        <v>50.698667697041479</v>
      </c>
      <c r="ET161" cm="1">
        <f t="array" ref="ET161">(CT161/INDEX($CX161:$DG161,,MATCH(ET$3,$CX$3:$DG$3,)))*$DG161</f>
        <v>39.062926849809223</v>
      </c>
      <c r="EU161" cm="1">
        <f t="array" ref="EU161">(CU161/INDEX($CX161:$DG161,,MATCH(EU$3,$CX$3:$DG$3,)))*$DG161</f>
        <v>31.652524762380182</v>
      </c>
      <c r="EV161" cm="1">
        <f t="array" ref="EV161">(CV161/INDEX($CX161:$DG161,,MATCH(EV$3,$CX$3:$DG$3,)))*$DG161</f>
        <v>26.273954923768159</v>
      </c>
      <c r="EW161">
        <f t="shared" si="211"/>
        <v>879.40039069377394</v>
      </c>
      <c r="EY161" s="96">
        <f t="shared" si="212"/>
        <v>9.8999999999999991E-3</v>
      </c>
      <c r="EZ161" s="96">
        <f t="shared" si="213"/>
        <v>9.8999999999999991E-3</v>
      </c>
      <c r="FA161" s="96">
        <f t="shared" si="214"/>
        <v>9.8999999999999991E-3</v>
      </c>
      <c r="FB161" s="96">
        <f t="shared" si="215"/>
        <v>9.8999999999999991E-3</v>
      </c>
      <c r="FC161" s="96">
        <f t="shared" si="216"/>
        <v>9.8999999999999991E-3</v>
      </c>
      <c r="FD161" s="96">
        <f t="shared" si="217"/>
        <v>9.8999999999999991E-3</v>
      </c>
      <c r="FE161" s="96">
        <f t="shared" si="218"/>
        <v>9.8999999999999991E-3</v>
      </c>
      <c r="FF161" s="96">
        <f t="shared" si="219"/>
        <v>6.7801852249389626E-3</v>
      </c>
      <c r="FG161" s="96">
        <f t="shared" si="220"/>
        <v>6.3331774581626196E-3</v>
      </c>
      <c r="FH161" s="96">
        <f t="shared" si="221"/>
        <v>5.3503949618397897E-3</v>
      </c>
      <c r="FJ161" s="96">
        <f t="shared" si="188"/>
        <v>10985.604942361704</v>
      </c>
      <c r="FK161" s="96" t="str">
        <f>IF(AND('Country-wise data'!FJ161&gt;'non-R&amp;D ex_typologies'!$C$17,'Country-wise data'!FJ161&lt;'non-R&amp;D ex_typologies'!$D$17),"Small",IF(AND('Country-wise data'!FJ161&gt;'non-R&amp;D ex_typologies'!$E$17,'Country-wise data'!$FJ$4&lt;'non-R&amp;D ex_typologies'!$F$17),"Medium","Large"))</f>
        <v>Medium</v>
      </c>
      <c r="FL161" t="str">
        <f>IF($FK161='non-R&amp;D ex_typologies'!$C$16,IF(AND('Country-wise data'!EY161&gt;'non-R&amp;D ex_typologies'!$C$21,'Country-wise data'!EY161&lt;'non-R&amp;D ex_typologies'!$D$21),'non-R&amp;D ex_typologies'!$B$21,IF(AND('Country-wise data'!EY161&gt;'non-R&amp;D ex_typologies'!$C$19,'Country-wise data'!EY161&lt;'non-R&amp;D ex_typologies'!$D$19),'non-R&amp;D ex_typologies'!$B$19,'non-R&amp;D ex_typologies'!$B$20)),IF($FK161='non-R&amp;D ex_typologies'!$E$16,IF(AND('Country-wise data'!EY161&gt;'non-R&amp;D ex_typologies'!$E$21,'Country-wise data'!EY161&lt;'non-R&amp;D ex_typologies'!$F$21),'non-R&amp;D ex_typologies'!$B$21,IF(AND('Country-wise data'!EY161&gt;'non-R&amp;D ex_typologies'!$E$19,'Country-wise data'!EY161&lt;'non-R&amp;D ex_typologies'!$F$19),'non-R&amp;D ex_typologies'!$B$19,'non-R&amp;D ex_typologies'!$B$20)),IF(AND('Country-wise data'!EY161&gt;'non-R&amp;D ex_typologies'!$G$21,'Country-wise data'!EY161&lt;'non-R&amp;D ex_typologies'!$H$21),'non-R&amp;D ex_typologies'!$B$21,IF(AND('Country-wise data'!EY161&gt;'non-R&amp;D ex_typologies'!$G$19,'Country-wise data'!EY161&lt;'non-R&amp;D ex_typologies'!$H$19),'non-R&amp;D ex_typologies'!$B$19,'non-R&amp;D ex_typologies'!$B$20))))</f>
        <v>Balanced</v>
      </c>
      <c r="FM161" t="str">
        <f>IF($FK161='non-R&amp;D ex_typologies'!$C$16,IF(AND('Country-wise data'!EZ161&gt;'non-R&amp;D ex_typologies'!$C$21,'Country-wise data'!EZ161&lt;'non-R&amp;D ex_typologies'!$D$21),'non-R&amp;D ex_typologies'!$B$21,IF(AND('Country-wise data'!EZ161&gt;'non-R&amp;D ex_typologies'!$C$19,'Country-wise data'!EZ161&lt;'non-R&amp;D ex_typologies'!$D$19),'non-R&amp;D ex_typologies'!$B$19,'non-R&amp;D ex_typologies'!$B$20)),IF($FK161='non-R&amp;D ex_typologies'!$E$16,IF(AND('Country-wise data'!EZ161&gt;'non-R&amp;D ex_typologies'!$E$21,'Country-wise data'!EZ161&lt;'non-R&amp;D ex_typologies'!$F$21),'non-R&amp;D ex_typologies'!$B$21,IF(AND('Country-wise data'!EZ161&gt;'non-R&amp;D ex_typologies'!$E$19,'Country-wise data'!EZ161&lt;'non-R&amp;D ex_typologies'!$F$19),'non-R&amp;D ex_typologies'!$B$19,'non-R&amp;D ex_typologies'!$B$20)),IF(AND('Country-wise data'!EZ161&gt;'non-R&amp;D ex_typologies'!$G$21,'Country-wise data'!EZ161&lt;'non-R&amp;D ex_typologies'!$H$21),'non-R&amp;D ex_typologies'!$B$21,IF(AND('Country-wise data'!EZ161&gt;'non-R&amp;D ex_typologies'!$G$19,'Country-wise data'!EZ161&lt;'non-R&amp;D ex_typologies'!$H$19),'non-R&amp;D ex_typologies'!$B$19,'non-R&amp;D ex_typologies'!$B$20))))</f>
        <v>Balanced</v>
      </c>
      <c r="FN161" t="str">
        <f>IF($FK161='non-R&amp;D ex_typologies'!$C$16,IF(AND('Country-wise data'!FA161&gt;'non-R&amp;D ex_typologies'!$C$21,'Country-wise data'!FA161&lt;'non-R&amp;D ex_typologies'!$D$21),'non-R&amp;D ex_typologies'!$B$21,IF(AND('Country-wise data'!FA161&gt;'non-R&amp;D ex_typologies'!$C$19,'Country-wise data'!FA161&lt;'non-R&amp;D ex_typologies'!$D$19),'non-R&amp;D ex_typologies'!$B$19,'non-R&amp;D ex_typologies'!$B$20)),IF($FK161='non-R&amp;D ex_typologies'!$E$16,IF(AND('Country-wise data'!FA161&gt;'non-R&amp;D ex_typologies'!$E$21,'Country-wise data'!FA161&lt;'non-R&amp;D ex_typologies'!$F$21),'non-R&amp;D ex_typologies'!$B$21,IF(AND('Country-wise data'!FA161&gt;'non-R&amp;D ex_typologies'!$E$19,'Country-wise data'!FA161&lt;'non-R&amp;D ex_typologies'!$F$19),'non-R&amp;D ex_typologies'!$B$19,'non-R&amp;D ex_typologies'!$B$20)),IF(AND('Country-wise data'!FA161&gt;'non-R&amp;D ex_typologies'!$G$21,'Country-wise data'!FA161&lt;'non-R&amp;D ex_typologies'!$H$21),'non-R&amp;D ex_typologies'!$B$21,IF(AND('Country-wise data'!FA161&gt;'non-R&amp;D ex_typologies'!$G$19,'Country-wise data'!FA161&lt;'non-R&amp;D ex_typologies'!$H$19),'non-R&amp;D ex_typologies'!$B$19,'non-R&amp;D ex_typologies'!$B$20))))</f>
        <v>Balanced</v>
      </c>
      <c r="FO161" t="str">
        <f>IF($FK161='non-R&amp;D ex_typologies'!$C$16,IF(AND('Country-wise data'!FB161&gt;'non-R&amp;D ex_typologies'!$C$21,'Country-wise data'!FB161&lt;'non-R&amp;D ex_typologies'!$D$21),'non-R&amp;D ex_typologies'!$B$21,IF(AND('Country-wise data'!FB161&gt;'non-R&amp;D ex_typologies'!$C$19,'Country-wise data'!FB161&lt;'non-R&amp;D ex_typologies'!$D$19),'non-R&amp;D ex_typologies'!$B$19,'non-R&amp;D ex_typologies'!$B$20)),IF($FK161='non-R&amp;D ex_typologies'!$E$16,IF(AND('Country-wise data'!FB161&gt;'non-R&amp;D ex_typologies'!$E$21,'Country-wise data'!FB161&lt;'non-R&amp;D ex_typologies'!$F$21),'non-R&amp;D ex_typologies'!$B$21,IF(AND('Country-wise data'!FB161&gt;'non-R&amp;D ex_typologies'!$E$19,'Country-wise data'!FB161&lt;'non-R&amp;D ex_typologies'!$F$19),'non-R&amp;D ex_typologies'!$B$19,'non-R&amp;D ex_typologies'!$B$20)),IF(AND('Country-wise data'!FB161&gt;'non-R&amp;D ex_typologies'!$G$21,'Country-wise data'!FB161&lt;'non-R&amp;D ex_typologies'!$H$21),'non-R&amp;D ex_typologies'!$B$21,IF(AND('Country-wise data'!FB161&gt;'non-R&amp;D ex_typologies'!$G$19,'Country-wise data'!FB161&lt;'non-R&amp;D ex_typologies'!$H$19),'non-R&amp;D ex_typologies'!$B$19,'non-R&amp;D ex_typologies'!$B$20))))</f>
        <v>Balanced</v>
      </c>
      <c r="FP161" t="str">
        <f>IF($FK161='non-R&amp;D ex_typologies'!$C$16,IF(AND('Country-wise data'!FC161&gt;'non-R&amp;D ex_typologies'!$C$21,'Country-wise data'!FC161&lt;'non-R&amp;D ex_typologies'!$D$21),'non-R&amp;D ex_typologies'!$B$21,IF(AND('Country-wise data'!FC161&gt;'non-R&amp;D ex_typologies'!$C$19,'Country-wise data'!FC161&lt;'non-R&amp;D ex_typologies'!$D$19),'non-R&amp;D ex_typologies'!$B$19,'non-R&amp;D ex_typologies'!$B$20)),IF($FK161='non-R&amp;D ex_typologies'!$E$16,IF(AND('Country-wise data'!FC161&gt;'non-R&amp;D ex_typologies'!$E$21,'Country-wise data'!FC161&lt;'non-R&amp;D ex_typologies'!$F$21),'non-R&amp;D ex_typologies'!$B$21,IF(AND('Country-wise data'!FC161&gt;'non-R&amp;D ex_typologies'!$E$19,'Country-wise data'!FC161&lt;'non-R&amp;D ex_typologies'!$F$19),'non-R&amp;D ex_typologies'!$B$19,'non-R&amp;D ex_typologies'!$B$20)),IF(AND('Country-wise data'!FC161&gt;'non-R&amp;D ex_typologies'!$G$21,'Country-wise data'!FC161&lt;'non-R&amp;D ex_typologies'!$H$21),'non-R&amp;D ex_typologies'!$B$21,IF(AND('Country-wise data'!FC161&gt;'non-R&amp;D ex_typologies'!$G$19,'Country-wise data'!FC161&lt;'non-R&amp;D ex_typologies'!$H$19),'non-R&amp;D ex_typologies'!$B$19,'non-R&amp;D ex_typologies'!$B$20))))</f>
        <v>Balanced</v>
      </c>
      <c r="FQ161" t="str">
        <f>IF($FK161='non-R&amp;D ex_typologies'!$C$16,IF(AND('Country-wise data'!FD161&gt;'non-R&amp;D ex_typologies'!$C$21,'Country-wise data'!FD161&lt;'non-R&amp;D ex_typologies'!$D$21),'non-R&amp;D ex_typologies'!$B$21,IF(AND('Country-wise data'!FD161&gt;'non-R&amp;D ex_typologies'!$C$19,'Country-wise data'!FD161&lt;'non-R&amp;D ex_typologies'!$D$19),'non-R&amp;D ex_typologies'!$B$19,'non-R&amp;D ex_typologies'!$B$20)),IF($FK161='non-R&amp;D ex_typologies'!$E$16,IF(AND('Country-wise data'!FD161&gt;'non-R&amp;D ex_typologies'!$E$21,'Country-wise data'!FD161&lt;'non-R&amp;D ex_typologies'!$F$21),'non-R&amp;D ex_typologies'!$B$21,IF(AND('Country-wise data'!FD161&gt;'non-R&amp;D ex_typologies'!$E$19,'Country-wise data'!FD161&lt;'non-R&amp;D ex_typologies'!$F$19),'non-R&amp;D ex_typologies'!$B$19,'non-R&amp;D ex_typologies'!$B$20)),IF(AND('Country-wise data'!FD161&gt;'non-R&amp;D ex_typologies'!$G$21,'Country-wise data'!FD161&lt;'non-R&amp;D ex_typologies'!$H$21),'non-R&amp;D ex_typologies'!$B$21,IF(AND('Country-wise data'!FD161&gt;'non-R&amp;D ex_typologies'!$G$19,'Country-wise data'!FD161&lt;'non-R&amp;D ex_typologies'!$H$19),'non-R&amp;D ex_typologies'!$B$19,'non-R&amp;D ex_typologies'!$B$20))))</f>
        <v>Balanced</v>
      </c>
      <c r="FR161" t="str">
        <f>IF($FK161='non-R&amp;D ex_typologies'!$C$16,IF(AND('Country-wise data'!FE161&gt;'non-R&amp;D ex_typologies'!$C$21,'Country-wise data'!FE161&lt;'non-R&amp;D ex_typologies'!$D$21),'non-R&amp;D ex_typologies'!$B$21,IF(AND('Country-wise data'!FE161&gt;'non-R&amp;D ex_typologies'!$C$19,'Country-wise data'!FE161&lt;'non-R&amp;D ex_typologies'!$D$19),'non-R&amp;D ex_typologies'!$B$19,'non-R&amp;D ex_typologies'!$B$20)),IF($FK161='non-R&amp;D ex_typologies'!$E$16,IF(AND('Country-wise data'!FE161&gt;'non-R&amp;D ex_typologies'!$E$21,'Country-wise data'!FE161&lt;'non-R&amp;D ex_typologies'!$F$21),'non-R&amp;D ex_typologies'!$B$21,IF(AND('Country-wise data'!FE161&gt;'non-R&amp;D ex_typologies'!$E$19,'Country-wise data'!FE161&lt;'non-R&amp;D ex_typologies'!$F$19),'non-R&amp;D ex_typologies'!$B$19,'non-R&amp;D ex_typologies'!$B$20)),IF(AND('Country-wise data'!FE161&gt;'non-R&amp;D ex_typologies'!$G$21,'Country-wise data'!FE161&lt;'non-R&amp;D ex_typologies'!$H$21),'non-R&amp;D ex_typologies'!$B$21,IF(AND('Country-wise data'!FE161&gt;'non-R&amp;D ex_typologies'!$G$19,'Country-wise data'!FE161&lt;'non-R&amp;D ex_typologies'!$H$19),'non-R&amp;D ex_typologies'!$B$19,'non-R&amp;D ex_typologies'!$B$20))))</f>
        <v>Balanced</v>
      </c>
      <c r="FS161" t="str">
        <f>IF($FK161='non-R&amp;D ex_typologies'!$C$16,IF(AND('Country-wise data'!FF161&gt;'non-R&amp;D ex_typologies'!$C$21,'Country-wise data'!FF161&lt;'non-R&amp;D ex_typologies'!$D$21),'non-R&amp;D ex_typologies'!$B$21,IF(AND('Country-wise data'!FF161&gt;'non-R&amp;D ex_typologies'!$C$19,'Country-wise data'!FF161&lt;'non-R&amp;D ex_typologies'!$D$19),'non-R&amp;D ex_typologies'!$B$19,'non-R&amp;D ex_typologies'!$B$20)),IF($FK161='non-R&amp;D ex_typologies'!$E$16,IF(AND('Country-wise data'!FF161&gt;'non-R&amp;D ex_typologies'!$E$21,'Country-wise data'!FF161&lt;'non-R&amp;D ex_typologies'!$F$21),'non-R&amp;D ex_typologies'!$B$21,IF(AND('Country-wise data'!FF161&gt;'non-R&amp;D ex_typologies'!$E$19,'Country-wise data'!FF161&lt;'non-R&amp;D ex_typologies'!$F$19),'non-R&amp;D ex_typologies'!$B$19,'non-R&amp;D ex_typologies'!$B$20)),IF(AND('Country-wise data'!FF161&gt;'non-R&amp;D ex_typologies'!$G$21,'Country-wise data'!FF161&lt;'non-R&amp;D ex_typologies'!$H$21),'non-R&amp;D ex_typologies'!$B$21,IF(AND('Country-wise data'!FF161&gt;'non-R&amp;D ex_typologies'!$G$19,'Country-wise data'!FF161&lt;'non-R&amp;D ex_typologies'!$H$19),'non-R&amp;D ex_typologies'!$B$19,'non-R&amp;D ex_typologies'!$B$20))))</f>
        <v>Balanced</v>
      </c>
      <c r="FT161" t="str">
        <f>IF($FK161='non-R&amp;D ex_typologies'!$C$16,IF(AND('Country-wise data'!FG161&gt;'non-R&amp;D ex_typologies'!$C$21,'Country-wise data'!FG161&lt;'non-R&amp;D ex_typologies'!$D$21),'non-R&amp;D ex_typologies'!$B$21,IF(AND('Country-wise data'!FG161&gt;'non-R&amp;D ex_typologies'!$C$19,'Country-wise data'!FG161&lt;'non-R&amp;D ex_typologies'!$D$19),'non-R&amp;D ex_typologies'!$B$19,'non-R&amp;D ex_typologies'!$B$20)),IF($FK161='non-R&amp;D ex_typologies'!$E$16,IF(AND('Country-wise data'!FG161&gt;'non-R&amp;D ex_typologies'!$E$21,'Country-wise data'!FG161&lt;'non-R&amp;D ex_typologies'!$F$21),'non-R&amp;D ex_typologies'!$B$21,IF(AND('Country-wise data'!FG161&gt;'non-R&amp;D ex_typologies'!$E$19,'Country-wise data'!FG161&lt;'non-R&amp;D ex_typologies'!$F$19),'non-R&amp;D ex_typologies'!$B$19,'non-R&amp;D ex_typologies'!$B$20)),IF(AND('Country-wise data'!FG161&gt;'non-R&amp;D ex_typologies'!$G$21,'Country-wise data'!FG161&lt;'non-R&amp;D ex_typologies'!$H$21),'non-R&amp;D ex_typologies'!$B$21,IF(AND('Country-wise data'!FG161&gt;'non-R&amp;D ex_typologies'!$G$19,'Country-wise data'!FG161&lt;'non-R&amp;D ex_typologies'!$H$19),'non-R&amp;D ex_typologies'!$B$19,'non-R&amp;D ex_typologies'!$B$20))))</f>
        <v>Balanced</v>
      </c>
      <c r="FU161" t="str">
        <f>IF($FK161='non-R&amp;D ex_typologies'!$C$16,IF(AND('Country-wise data'!FH161&gt;'non-R&amp;D ex_typologies'!$C$21,'Country-wise data'!FH161&lt;'non-R&amp;D ex_typologies'!$D$21),'non-R&amp;D ex_typologies'!$B$21,IF(AND('Country-wise data'!FH161&gt;'non-R&amp;D ex_typologies'!$C$19,'Country-wise data'!FH161&lt;'non-R&amp;D ex_typologies'!$D$19),'non-R&amp;D ex_typologies'!$B$19,'non-R&amp;D ex_typologies'!$B$20)),IF($FK161='non-R&amp;D ex_typologies'!$E$16,IF(AND('Country-wise data'!FH161&gt;'non-R&amp;D ex_typologies'!$E$21,'Country-wise data'!FH161&lt;'non-R&amp;D ex_typologies'!$F$21),'non-R&amp;D ex_typologies'!$B$21,IF(AND('Country-wise data'!FH161&gt;'non-R&amp;D ex_typologies'!$E$19,'Country-wise data'!FH161&lt;'non-R&amp;D ex_typologies'!$F$19),'non-R&amp;D ex_typologies'!$B$19,'non-R&amp;D ex_typologies'!$B$20)),IF(AND('Country-wise data'!FH161&gt;'non-R&amp;D ex_typologies'!$G$21,'Country-wise data'!FH161&lt;'non-R&amp;D ex_typologies'!$H$21),'non-R&amp;D ex_typologies'!$B$21,IF(AND('Country-wise data'!FH161&gt;'non-R&amp;D ex_typologies'!$G$19,'Country-wise data'!FH161&lt;'non-R&amp;D ex_typologies'!$H$19),'non-R&amp;D ex_typologies'!$B$19,'non-R&amp;D ex_typologies'!$B$20))))</f>
        <v>Balanced</v>
      </c>
    </row>
    <row r="162" spans="2:177" x14ac:dyDescent="0.35">
      <c r="B162" s="83" t="s">
        <v>1072</v>
      </c>
      <c r="E162" s="44" t="s">
        <v>375</v>
      </c>
      <c r="G162" s="55">
        <f>Assumptions!$C$13</f>
        <v>1.1000000000000001</v>
      </c>
      <c r="H162">
        <f>SUMIFS(FAOstat!M:M,FAOstat!$B:$B,'Country-wise data'!$B162)*G162</f>
        <v>0</v>
      </c>
      <c r="I162">
        <f>IF(SUMIFS(FAOstat!N:N,FAOstat!$B:$B,'Country-wise data'!$B162)=0,H162*(1+Assumptions!$C$9),SUMIFS(FAOstat!N:N,FAOstat!$B:$B,'Country-wise data'!$B162)*$G162)</f>
        <v>0</v>
      </c>
      <c r="J162">
        <f>IF(SUMIFS(FAOstat!O:O,FAOstat!$B:$B,'Country-wise data'!$B162)=0,I162*(1+Assumptions!$C$9),SUMIFS(FAOstat!O:O,FAOstat!$B:$B,'Country-wise data'!$B162)*$G162)</f>
        <v>0</v>
      </c>
      <c r="K162">
        <f>IF(SUMIFS(FAOstat!P:P,FAOstat!$B:$B,'Country-wise data'!$B162)=0,J162*(1+Assumptions!$C$9),SUMIFS(FAOstat!P:P,FAOstat!$B:$B,'Country-wise data'!$B162)*$G162)</f>
        <v>0</v>
      </c>
      <c r="L162">
        <f>IF(SUMIFS(FAOstat!Q:Q,FAOstat!$B:$B,'Country-wise data'!$B162)=0,K162*(1+Assumptions!$C$9),SUMIFS(FAOstat!Q:Q,FAOstat!$B:$B,'Country-wise data'!$B162)*$G162)</f>
        <v>0</v>
      </c>
      <c r="M162">
        <f>IF(SUMIFS(FAOstat!R:R,FAOstat!$B:$B,'Country-wise data'!$B162)=0,L162*(1+Assumptions!$C$9),SUMIFS(FAOstat!R:R,FAOstat!$B:$B,'Country-wise data'!$B162)*$G162)</f>
        <v>0</v>
      </c>
      <c r="N162">
        <f>IF(SUMIFS(FAOstat!S:S,FAOstat!$B:$B,'Country-wise data'!$B162)=0,M162*(1+Assumptions!$C$9),SUMIFS(FAOstat!S:S,FAOstat!$B:$B,'Country-wise data'!$B162)*$G162)</f>
        <v>0</v>
      </c>
      <c r="O162">
        <f>IF(SUMIFS(FAOstat!T:T,FAOstat!$B:$B,'Country-wise data'!$B162)=0,N162*(1+Assumptions!$C$9),SUMIFS(FAOstat!T:T,FAOstat!$B:$B,'Country-wise data'!$B162)*$G162)</f>
        <v>0</v>
      </c>
      <c r="P162">
        <f>IF(SUMIFS(FAOstat!U:U,FAOstat!$B:$B,'Country-wise data'!$B162)=0,O162*(1+Assumptions!$C$9),SUMIFS(FAOstat!U:U,FAOstat!$B:$B,'Country-wise data'!$B162)*$G162)</f>
        <v>0</v>
      </c>
      <c r="Q162">
        <f>IF(SUMIFS(FAOstat!V:V,FAOstat!$B:$B,'Country-wise data'!$B162)=0,P162*(1+Assumptions!$C$9),SUMIFS(FAOstat!V:V,FAOstat!$B:$B,'Country-wise data'!$B162)*$G162)</f>
        <v>0</v>
      </c>
      <c r="R162" s="36">
        <f t="shared" si="207"/>
        <v>0</v>
      </c>
      <c r="S162" s="44">
        <f>INDEX('area data'!$G$4:$P$80,MATCH('Country-wise data'!$B162,'area data'!$B$4:$B$80,),MATCH('Country-wise data'!S$3,'area data'!$G$3:$P$3,))</f>
        <v>0</v>
      </c>
      <c r="T162" s="44">
        <f>INDEX('area data'!$G$4:$P$80,MATCH('Country-wise data'!$B162,'area data'!$B$4:$B$80,),MATCH('Country-wise data'!T$3,'area data'!$G$3:$P$3,))</f>
        <v>0</v>
      </c>
      <c r="U162" s="44">
        <f>INDEX('area data'!$G$4:$P$80,MATCH('Country-wise data'!$B162,'area data'!$B$4:$B$80,),MATCH('Country-wise data'!U$3,'area data'!$G$3:$P$3,))</f>
        <v>0</v>
      </c>
      <c r="V162" s="44">
        <f>INDEX('area data'!$G$4:$P$80,MATCH('Country-wise data'!$B162,'area data'!$B$4:$B$80,),MATCH('Country-wise data'!V$3,'area data'!$G$3:$P$3,))</f>
        <v>0</v>
      </c>
      <c r="W162" s="44">
        <f>INDEX('area data'!$G$4:$P$80,MATCH('Country-wise data'!$B162,'area data'!$B$4:$B$80,),MATCH('Country-wise data'!W$3,'area data'!$G$3:$P$3,))</f>
        <v>0</v>
      </c>
      <c r="X162" s="44">
        <f>INDEX('area data'!$G$4:$P$80,MATCH('Country-wise data'!$B162,'area data'!$B$4:$B$80,),MATCH('Country-wise data'!X$3,'area data'!$G$3:$P$3,))</f>
        <v>0</v>
      </c>
      <c r="Y162" s="44">
        <f>INDEX('area data'!$G$4:$P$80,MATCH('Country-wise data'!$B162,'area data'!$B$4:$B$80,),MATCH('Country-wise data'!Y$3,'area data'!$G$3:$P$3,))</f>
        <v>0</v>
      </c>
      <c r="Z162" s="44">
        <f>INDEX('area data'!$G$4:$P$80,MATCH('Country-wise data'!$B162,'area data'!$B$4:$B$80,),MATCH('Country-wise data'!Z$3,'area data'!$G$3:$P$3,))</f>
        <v>0</v>
      </c>
      <c r="AA162" s="44">
        <f>INDEX('area data'!$G$4:$P$80,MATCH('Country-wise data'!$B162,'area data'!$B$4:$B$80,),MATCH('Country-wise data'!AA$3,'area data'!$G$3:$P$3,))</f>
        <v>0</v>
      </c>
      <c r="AB162" s="44">
        <f>INDEX('area data'!$G$4:$P$80,MATCH('Country-wise data'!$B162,'area data'!$B$4:$B$80,),MATCH('Country-wise data'!AB$3,'area data'!$G$3:$P$3,))</f>
        <v>0</v>
      </c>
      <c r="AC162" s="53">
        <f>IFERROR(INDEX('ASTI data (new)'!$AF$6:$AL$130,MATCH('Country-wise data'!$B162,'ASTI data (new)'!$C$6:$C$130,),MATCH('Country-wise data'!AC$3,'ASTI data (new)'!$AF$5:$AL$5,)),(INDEX(Assumptions!$G$154:$P$345,MATCH('Country-wise data'!$B162,Assumptions!$B$154:$B$344,),MATCH('Country-wise data'!AC$3,Assumptions!$G$153:$P$153,))*S162))</f>
        <v>0</v>
      </c>
      <c r="AD162" s="53">
        <f>IFERROR(INDEX('ASTI data (new)'!$AF$6:$AL$130,MATCH('Country-wise data'!$B162,'ASTI data (new)'!$C$6:$C$130,),MATCH('Country-wise data'!AD$3,'ASTI data (new)'!$AF$5:$AL$5,)),(INDEX(Assumptions!$G$154:$P$345,MATCH('Country-wise data'!$B162,Assumptions!$B$154:$B$344,),MATCH('Country-wise data'!AD$3,Assumptions!$G$153:$P$153,))*T162))</f>
        <v>0</v>
      </c>
      <c r="AE162" s="53">
        <f>IFERROR(INDEX('ASTI data (new)'!$AF$6:$AL$130,MATCH('Country-wise data'!$B162,'ASTI data (new)'!$C$6:$C$130,),MATCH('Country-wise data'!AE$3,'ASTI data (new)'!$AF$5:$AL$5,)),(INDEX(Assumptions!$G$154:$P$345,MATCH('Country-wise data'!$B162,Assumptions!$B$154:$B$344,),MATCH('Country-wise data'!AE$3,Assumptions!$G$153:$P$153,))*U162))</f>
        <v>0</v>
      </c>
      <c r="AF162" s="53">
        <f>IFERROR(INDEX('ASTI data (new)'!$AF$6:$AL$130,MATCH('Country-wise data'!$B162,'ASTI data (new)'!$C$6:$C$130,),MATCH('Country-wise data'!AF$3,'ASTI data (new)'!$AF$5:$AL$5,)),(INDEX(Assumptions!$G$154:$P$345,MATCH('Country-wise data'!$B162,Assumptions!$B$154:$B$344,),MATCH('Country-wise data'!AF$3,Assumptions!$G$153:$P$153,))*V162))</f>
        <v>0</v>
      </c>
      <c r="AG162" s="53">
        <f>IFERROR(INDEX('ASTI data (new)'!$AF$6:$AL$130,MATCH('Country-wise data'!$B162,'ASTI data (new)'!$C$6:$C$130,),MATCH('Country-wise data'!AG$3,'ASTI data (new)'!$AF$5:$AL$5,)),(INDEX(Assumptions!$G$154:$P$345,MATCH('Country-wise data'!$B162,Assumptions!$B$154:$B$344,),MATCH('Country-wise data'!AG$3,Assumptions!$G$153:$P$153,))*W162))</f>
        <v>0</v>
      </c>
      <c r="AH162" s="53">
        <f>IFERROR(INDEX('ASTI data (new)'!$AF$6:$AL$130,MATCH('Country-wise data'!$B162,'ASTI data (new)'!$C$6:$C$130,),MATCH('Country-wise data'!AH$3,'ASTI data (new)'!$AF$5:$AL$5,)),(INDEX(Assumptions!$G$154:$P$345,MATCH('Country-wise data'!$B162,Assumptions!$B$154:$B$344,),MATCH('Country-wise data'!AH$3,Assumptions!$G$153:$P$153,))*X162))</f>
        <v>0</v>
      </c>
      <c r="AI162" s="53">
        <f>IFERROR(INDEX('ASTI data (new)'!$AF$6:$AL$130,MATCH('Country-wise data'!$B162,'ASTI data (new)'!$C$6:$C$130,),MATCH('Country-wise data'!AI$3,'ASTI data (new)'!$AF$5:$AL$5,)),(INDEX(Assumptions!$G$154:$P$345,MATCH('Country-wise data'!$B162,Assumptions!$B$154:$B$344,),MATCH('Country-wise data'!AI$3,Assumptions!$G$153:$P$153,))*Y162))</f>
        <v>0</v>
      </c>
      <c r="AJ162" s="53">
        <f t="shared" ref="AJ162:AL162" si="230">IFERROR((1+($AI162/$AF162)^(1/3)-1)*AI162,0)</f>
        <v>0</v>
      </c>
      <c r="AK162" s="53">
        <f t="shared" si="230"/>
        <v>0</v>
      </c>
      <c r="AL162" s="53">
        <f t="shared" si="230"/>
        <v>0</v>
      </c>
      <c r="AM162" s="55" cm="1">
        <f t="array" ref="AM162">INDEX('non-R&amp;D ex_typologies'!$J$8:$J$10,MATCH('Country-wise data'!FL162,'non-R&amp;D ex_typologies'!$F$8:$F$10,),)*'Country-wise data'!AC162</f>
        <v>0</v>
      </c>
      <c r="AN162" s="55" cm="1">
        <f t="array" ref="AN162">INDEX('non-R&amp;D ex_typologies'!$J$8:$J$10,MATCH('Country-wise data'!FM162,'non-R&amp;D ex_typologies'!$F$8:$F$10,),)*'Country-wise data'!AD162</f>
        <v>0</v>
      </c>
      <c r="AO162" s="55" cm="1">
        <f t="array" ref="AO162">INDEX('non-R&amp;D ex_typologies'!$J$8:$J$10,MATCH('Country-wise data'!FN162,'non-R&amp;D ex_typologies'!$F$8:$F$10,),)*'Country-wise data'!AE162</f>
        <v>0</v>
      </c>
      <c r="AP162" s="55" cm="1">
        <f t="array" ref="AP162">INDEX('non-R&amp;D ex_typologies'!$J$8:$J$10,MATCH('Country-wise data'!FO162,'non-R&amp;D ex_typologies'!$F$8:$F$10,),)*'Country-wise data'!AF162</f>
        <v>0</v>
      </c>
      <c r="AQ162" s="55" cm="1">
        <f t="array" ref="AQ162">INDEX('non-R&amp;D ex_typologies'!$J$8:$J$10,MATCH('Country-wise data'!FP162,'non-R&amp;D ex_typologies'!$F$8:$F$10,),)*'Country-wise data'!AG162</f>
        <v>0</v>
      </c>
      <c r="AR162" s="55" cm="1">
        <f t="array" ref="AR162">INDEX('non-R&amp;D ex_typologies'!$J$8:$J$10,MATCH('Country-wise data'!FQ162,'non-R&amp;D ex_typologies'!$F$8:$F$10,),)*'Country-wise data'!AH162</f>
        <v>0</v>
      </c>
      <c r="AS162" s="55" cm="1">
        <f t="array" ref="AS162">INDEX('non-R&amp;D ex_typologies'!$J$8:$J$10,MATCH('Country-wise data'!FR162,'non-R&amp;D ex_typologies'!$F$8:$F$10,),)*'Country-wise data'!AI162</f>
        <v>0</v>
      </c>
      <c r="AT162" s="55" cm="1">
        <f t="array" ref="AT162">INDEX('non-R&amp;D ex_typologies'!$J$8:$J$10,MATCH('Country-wise data'!FS162,'non-R&amp;D ex_typologies'!$F$8:$F$10,),)*'Country-wise data'!AJ162</f>
        <v>0</v>
      </c>
      <c r="AU162" s="55" cm="1">
        <f t="array" ref="AU162">INDEX('non-R&amp;D ex_typologies'!$J$8:$J$10,MATCH('Country-wise data'!FT162,'non-R&amp;D ex_typologies'!$F$8:$F$10,),)*'Country-wise data'!AK162</f>
        <v>0</v>
      </c>
      <c r="AV162" s="55" cm="1">
        <f t="array" ref="AV162">INDEX('non-R&amp;D ex_typologies'!$J$8:$J$10,MATCH('Country-wise data'!FU162,'non-R&amp;D ex_typologies'!$F$8:$F$10,),)*'Country-wise data'!AL162</f>
        <v>0</v>
      </c>
      <c r="AW162">
        <f t="shared" si="209"/>
        <v>0</v>
      </c>
      <c r="AX162" s="53">
        <f>INDEX('GDP deflators'!$AB$3:$AK$198,MATCH('Country-wise data'!$B162,'GDP deflators'!$B$3:$B$198,),MATCH('Country-wise data'!AX$3,'GDP deflators'!$D$2:$M$2,))</f>
        <v>66.358640285888143</v>
      </c>
      <c r="AY162" s="53">
        <f>INDEX('GDP deflators'!$AB$3:$AK$198,MATCH('Country-wise data'!$B162,'GDP deflators'!$B$3:$B$198,),MATCH('Country-wise data'!AY$3,'GDP deflators'!$D$2:$M$2,))</f>
        <v>69.259254935203842</v>
      </c>
      <c r="AZ162" s="53">
        <f>INDEX('GDP deflators'!$AB$3:$AK$198,MATCH('Country-wise data'!$B162,'GDP deflators'!$B$3:$B$198,),MATCH('Country-wise data'!AZ$3,'GDP deflators'!$D$2:$M$2,))</f>
        <v>71.919419994073678</v>
      </c>
      <c r="BA162" s="53">
        <f>INDEX('GDP deflators'!$AB$3:$AK$198,MATCH('Country-wise data'!$B162,'GDP deflators'!$B$3:$B$198,),MATCH('Country-wise data'!BA$3,'GDP deflators'!$D$2:$M$2,))</f>
        <v>74.047742133365063</v>
      </c>
      <c r="BB162" s="53">
        <f>INDEX('GDP deflators'!$AB$3:$AK$198,MATCH('Country-wise data'!$B162,'GDP deflators'!$B$3:$B$198,),MATCH('Country-wise data'!BB$3,'GDP deflators'!$D$2:$M$2,))</f>
        <v>76.062721764859504</v>
      </c>
      <c r="BC162" s="53">
        <f>INDEX('GDP deflators'!$AB$3:$AK$198,MATCH('Country-wise data'!$B162,'GDP deflators'!$B$3:$B$198,),MATCH('Country-wise data'!BC$3,'GDP deflators'!$D$2:$M$2,))</f>
        <v>79.547558442166959</v>
      </c>
      <c r="BD162" s="53">
        <f>INDEX('GDP deflators'!$AB$3:$AK$198,MATCH('Country-wise data'!$B162,'GDP deflators'!$B$3:$B$198,),MATCH('Country-wise data'!BD$3,'GDP deflators'!$D$2:$M$2,))</f>
        <v>82.63532496856601</v>
      </c>
      <c r="BE162" s="53">
        <f>INDEX('GDP deflators'!$AB$3:$AK$198,MATCH('Country-wise data'!$B162,'GDP deflators'!$B$3:$B$198,),MATCH('Country-wise data'!BE$3,'GDP deflators'!$D$2:$M$2,))</f>
        <v>86.85452514783448</v>
      </c>
      <c r="BF162" s="53">
        <f>INDEX('GDP deflators'!$AB$3:$AK$198,MATCH('Country-wise data'!$B162,'GDP deflators'!$B$3:$B$198,),MATCH('Country-wise data'!BF$3,'GDP deflators'!$D$2:$M$2,))</f>
        <v>92.556609865426125</v>
      </c>
      <c r="BG162" s="53">
        <f>INDEX('GDP deflators'!$AB$3:$AK$198,MATCH('Country-wise data'!$B162,'GDP deflators'!$B$3:$B$198,),MATCH('Country-wise data'!BG$3,'GDP deflators'!$D$2:$M$2,))</f>
        <v>100</v>
      </c>
      <c r="BH162" cm="1">
        <f t="array" ref="BH162">H162/(INDEX($AX162:$BG162,,MATCH(BH$3,$AX$3:$BG$3,))/100)</f>
        <v>0</v>
      </c>
      <c r="BI162" cm="1">
        <f t="array" ref="BI162">I162/(INDEX($AX162:$BG162,,MATCH(BI$3,$AX$3:$BG$3,))/100)</f>
        <v>0</v>
      </c>
      <c r="BJ162" cm="1">
        <f t="array" ref="BJ162">J162/(INDEX($AX162:$BG162,,MATCH(BJ$3,$AX$3:$BG$3,))/100)</f>
        <v>0</v>
      </c>
      <c r="BK162" cm="1">
        <f t="array" ref="BK162">K162/(INDEX($AX162:$BG162,,MATCH(BK$3,$AX$3:$BG$3,))/100)</f>
        <v>0</v>
      </c>
      <c r="BL162" cm="1">
        <f t="array" ref="BL162">L162/(INDEX($AX162:$BG162,,MATCH(BL$3,$AX$3:$BG$3,))/100)</f>
        <v>0</v>
      </c>
      <c r="BM162" cm="1">
        <f t="array" ref="BM162">M162/(INDEX($AX162:$BG162,,MATCH(BM$3,$AX$3:$BG$3,))/100)</f>
        <v>0</v>
      </c>
      <c r="BN162" cm="1">
        <f t="array" ref="BN162">N162/(INDEX($AX162:$BG162,,MATCH(BN$3,$AX$3:$BG$3,))/100)</f>
        <v>0</v>
      </c>
      <c r="BO162" cm="1">
        <f t="array" ref="BO162">O162/(INDEX($AX162:$BG162,,MATCH(BO$3,$AX$3:$BG$3,))/100)</f>
        <v>0</v>
      </c>
      <c r="BP162" cm="1">
        <f t="array" ref="BP162">P162/(INDEX($AX162:$BG162,,MATCH(BP$3,$AX$3:$BG$3,))/100)</f>
        <v>0</v>
      </c>
      <c r="BQ162" cm="1">
        <f t="array" ref="BQ162">Q162/(INDEX($AX162:$BG162,,MATCH(BQ$3,$AX$3:$BG$3,))/100)</f>
        <v>0</v>
      </c>
      <c r="BS162" cm="1">
        <f t="array" ref="BS162">S162/(INDEX($AX162:$BG162,,MATCH(BS$3,$AX$3:$BG$3,))/100)</f>
        <v>0</v>
      </c>
      <c r="BT162" cm="1">
        <f t="array" ref="BT162">T162/(INDEX($AX162:$BG162,,MATCH(BT$3,$AX$3:$BG$3,))/100)</f>
        <v>0</v>
      </c>
      <c r="BU162" cm="1">
        <f t="array" ref="BU162">U162/(INDEX($AX162:$BG162,,MATCH(BU$3,$AX$3:$BG$3,))/100)</f>
        <v>0</v>
      </c>
      <c r="BV162" cm="1">
        <f t="array" ref="BV162">V162/(INDEX($AX162:$BG162,,MATCH(BV$3,$AX$3:$BG$3,))/100)</f>
        <v>0</v>
      </c>
      <c r="BW162" cm="1">
        <f t="array" ref="BW162">W162/(INDEX($AX162:$BG162,,MATCH(BW$3,$AX$3:$BG$3,))/100)</f>
        <v>0</v>
      </c>
      <c r="BX162" cm="1">
        <f t="array" ref="BX162">X162/(INDEX($AX162:$BG162,,MATCH(BX$3,$AX$3:$BG$3,))/100)</f>
        <v>0</v>
      </c>
      <c r="BY162" cm="1">
        <f t="array" ref="BY162">Y162/(INDEX($AX162:$BG162,,MATCH(BY$3,$AX$3:$BG$3,))/100)</f>
        <v>0</v>
      </c>
      <c r="BZ162" cm="1">
        <f t="array" ref="BZ162">Z162/(INDEX($AX162:$BG162,,MATCH(BZ$3,$AX$3:$BG$3,))/100)</f>
        <v>0</v>
      </c>
      <c r="CA162" cm="1">
        <f t="array" ref="CA162">AA162/(INDEX($AX162:$BG162,,MATCH(CA$3,$AX$3:$BG$3,))/100)</f>
        <v>0</v>
      </c>
      <c r="CB162" cm="1">
        <f t="array" ref="CB162">AB162/(INDEX($AX162:$BG162,,MATCH(CB$3,$AX$3:$BG$3,))/100)</f>
        <v>0</v>
      </c>
      <c r="CC162" cm="1">
        <f t="array" ref="CC162">AC162/(INDEX($AX162:$BG162,,MATCH(CC$3,$AX$3:$BG$3,))/100)</f>
        <v>0</v>
      </c>
      <c r="CD162" cm="1">
        <f t="array" ref="CD162">AD162/(INDEX($AX162:$BG162,,MATCH(CD$3,$AX$3:$BG$3,))/100)</f>
        <v>0</v>
      </c>
      <c r="CE162" cm="1">
        <f t="array" ref="CE162">AE162/(INDEX($AX162:$BG162,,MATCH(CE$3,$AX$3:$BG$3,))/100)</f>
        <v>0</v>
      </c>
      <c r="CF162" cm="1">
        <f t="array" ref="CF162">AF162/(INDEX($AX162:$BG162,,MATCH(CF$3,$AX$3:$BG$3,))/100)</f>
        <v>0</v>
      </c>
      <c r="CG162" cm="1">
        <f t="array" ref="CG162">AG162/(INDEX($AX162:$BG162,,MATCH(CG$3,$AX$3:$BG$3,))/100)</f>
        <v>0</v>
      </c>
      <c r="CH162" cm="1">
        <f t="array" ref="CH162">AH162/(INDEX($AX162:$BG162,,MATCH(CH$3,$AX$3:$BG$3,))/100)</f>
        <v>0</v>
      </c>
      <c r="CI162" cm="1">
        <f t="array" ref="CI162">AI162/(INDEX($AX162:$BG162,,MATCH(CI$3,$AX$3:$BG$3,))/100)</f>
        <v>0</v>
      </c>
      <c r="CJ162" cm="1">
        <f t="array" ref="CJ162">AJ162/(INDEX($AX162:$BG162,,MATCH(CJ$3,$AX$3:$BG$3,))/100)</f>
        <v>0</v>
      </c>
      <c r="CK162" cm="1">
        <f t="array" ref="CK162">AK162/(INDEX($AX162:$BG162,,MATCH(CK$3,$AX$3:$BG$3,))/100)</f>
        <v>0</v>
      </c>
      <c r="CL162" cm="1">
        <f t="array" ref="CL162">AL162/(INDEX($AX162:$BG162,,MATCH(CL$3,$AX$3:$BG$3,))/100)</f>
        <v>0</v>
      </c>
      <c r="CM162" cm="1">
        <f t="array" ref="CM162">AM162/(INDEX($AX162:$BG162,,MATCH(CM$3,$AX$3:$BG$3,))/100)</f>
        <v>0</v>
      </c>
      <c r="CN162" cm="1">
        <f t="array" ref="CN162">AN162/(INDEX($AX162:$BG162,,MATCH(CN$3,$AX$3:$BG$3,))/100)</f>
        <v>0</v>
      </c>
      <c r="CO162" cm="1">
        <f t="array" ref="CO162">AO162/(INDEX($AX162:$BG162,,MATCH(CO$3,$AX$3:$BG$3,))/100)</f>
        <v>0</v>
      </c>
      <c r="CP162" cm="1">
        <f t="array" ref="CP162">AP162/(INDEX($AX162:$BG162,,MATCH(CP$3,$AX$3:$BG$3,))/100)</f>
        <v>0</v>
      </c>
      <c r="CQ162" cm="1">
        <f t="array" ref="CQ162">AQ162/(INDEX($AX162:$BG162,,MATCH(CQ$3,$AX$3:$BG$3,))/100)</f>
        <v>0</v>
      </c>
      <c r="CR162" cm="1">
        <f t="array" ref="CR162">AR162/(INDEX($AX162:$BG162,,MATCH(CR$3,$AX$3:$BG$3,))/100)</f>
        <v>0</v>
      </c>
      <c r="CS162" cm="1">
        <f t="array" ref="CS162">AS162/(INDEX($AX162:$BG162,,MATCH(CS$3,$AX$3:$BG$3,))/100)</f>
        <v>0</v>
      </c>
      <c r="CT162" cm="1">
        <f t="array" ref="CT162">AT162/(INDEX($AX162:$BG162,,MATCH(CT$3,$AX$3:$BG$3,))/100)</f>
        <v>0</v>
      </c>
      <c r="CU162" cm="1">
        <f t="array" ref="CU162">AU162/(INDEX($AX162:$BG162,,MATCH(CU$3,$AX$3:$BG$3,))/100)</f>
        <v>0</v>
      </c>
      <c r="CV162" cm="1">
        <f t="array" ref="CV162">AV162/(INDEX($AX162:$BG162,,MATCH(CV$3,$AX$3:$BG$3,))/100)</f>
        <v>0</v>
      </c>
      <c r="CW162">
        <f t="shared" si="210"/>
        <v>0</v>
      </c>
      <c r="CX162">
        <f>IFERROR(1/INDEX('exch rates'!$BC$5:$BL$268,MATCH('Country-wise data'!$B162,'exch rates'!$A$5:$A$268,),MATCH(CX$3,'exch rates'!$BC$4:$BL$4,)),1)</f>
        <v>1</v>
      </c>
      <c r="CY162">
        <f>IFERROR(1/INDEX('exch rates'!$BC$5:$BL$268,MATCH('Country-wise data'!$B162,'exch rates'!$A$5:$A$268,),MATCH(CY$3,'exch rates'!$BC$4:$BL$4,)),1)</f>
        <v>1</v>
      </c>
      <c r="CZ162">
        <f>IFERROR(1/INDEX('exch rates'!$BC$5:$BL$268,MATCH('Country-wise data'!$B162,'exch rates'!$A$5:$A$268,),MATCH(CZ$3,'exch rates'!$BC$4:$BL$4,)),1)</f>
        <v>1</v>
      </c>
      <c r="DA162">
        <f>IFERROR(1/INDEX('exch rates'!$BC$5:$BL$268,MATCH('Country-wise data'!$B162,'exch rates'!$A$5:$A$268,),MATCH(DA$3,'exch rates'!$BC$4:$BL$4,)),1)</f>
        <v>1</v>
      </c>
      <c r="DB162">
        <f>IFERROR(1/INDEX('exch rates'!$BC$5:$BL$268,MATCH('Country-wise data'!$B162,'exch rates'!$A$5:$A$268,),MATCH(DB$3,'exch rates'!$BC$4:$BL$4,)),1)</f>
        <v>1</v>
      </c>
      <c r="DC162">
        <f>IFERROR(1/INDEX('exch rates'!$BC$5:$BL$268,MATCH('Country-wise data'!$B162,'exch rates'!$A$5:$A$268,),MATCH(DC$3,'exch rates'!$BC$4:$BL$4,)),1)</f>
        <v>1</v>
      </c>
      <c r="DD162">
        <f>IFERROR(1/INDEX('exch rates'!$BC$5:$BL$268,MATCH('Country-wise data'!$B162,'exch rates'!$A$5:$A$268,),MATCH(DD$3,'exch rates'!$BC$4:$BL$4,)),1)</f>
        <v>1</v>
      </c>
      <c r="DE162">
        <f>IFERROR(1/INDEX('exch rates'!$BC$5:$BL$268,MATCH('Country-wise data'!$B162,'exch rates'!$A$5:$A$268,),MATCH(DE$3,'exch rates'!$BC$4:$BL$4,)),1)</f>
        <v>1</v>
      </c>
      <c r="DF162">
        <f>IFERROR(1/INDEX('exch rates'!$BC$5:$BL$268,MATCH('Country-wise data'!$B162,'exch rates'!$A$5:$A$268,),MATCH(DF$3,'exch rates'!$BC$4:$BL$4,)),1)</f>
        <v>1</v>
      </c>
      <c r="DG162">
        <f>IFERROR(1/INDEX('exch rates'!$BC$5:$BL$268,MATCH('Country-wise data'!$B162,'exch rates'!$A$5:$A$268,),MATCH(DG$3,'exch rates'!$BC$4:$BL$4,)),1)</f>
        <v>1</v>
      </c>
      <c r="DH162" cm="1">
        <f t="array" ref="DH162">(BH162/INDEX($CX162:$DG162,,MATCH(DH$3,$CX$3:$DG$3,)))*$DG162</f>
        <v>0</v>
      </c>
      <c r="DI162" cm="1">
        <f t="array" ref="DI162">(BI162/INDEX($CX162:$DG162,,MATCH(DI$3,$CX$3:$DG$3,)))*$DG162</f>
        <v>0</v>
      </c>
      <c r="DJ162" cm="1">
        <f t="array" ref="DJ162">(BJ162/INDEX($CX162:$DG162,,MATCH(DJ$3,$CX$3:$DG$3,)))*$DG162</f>
        <v>0</v>
      </c>
      <c r="DK162" cm="1">
        <f t="array" ref="DK162">(BK162/INDEX($CX162:$DG162,,MATCH(DK$3,$CX$3:$DG$3,)))*$DG162</f>
        <v>0</v>
      </c>
      <c r="DL162" cm="1">
        <f t="array" ref="DL162">(BL162/INDEX($CX162:$DG162,,MATCH(DL$3,$CX$3:$DG$3,)))*$DG162</f>
        <v>0</v>
      </c>
      <c r="DM162" cm="1">
        <f t="array" ref="DM162">(BM162/INDEX($CX162:$DG162,,MATCH(DM$3,$CX$3:$DG$3,)))*$DG162</f>
        <v>0</v>
      </c>
      <c r="DN162" cm="1">
        <f t="array" ref="DN162">(BN162/INDEX($CX162:$DG162,,MATCH(DN$3,$CX$3:$DG$3,)))*$DG162</f>
        <v>0</v>
      </c>
      <c r="DO162" cm="1">
        <f t="array" ref="DO162">(BO162/INDEX($CX162:$DG162,,MATCH(DO$3,$CX$3:$DG$3,)))*$DG162</f>
        <v>0</v>
      </c>
      <c r="DP162" cm="1">
        <f t="array" ref="DP162">(BP162/INDEX($CX162:$DG162,,MATCH(DP$3,$CX$3:$DG$3,)))*$DG162</f>
        <v>0</v>
      </c>
      <c r="DQ162" cm="1">
        <f t="array" ref="DQ162">(BQ162/INDEX($CX162:$DG162,,MATCH(DQ$3,$CX$3:$DG$3,)))*$DG162</f>
        <v>0</v>
      </c>
      <c r="DS162" cm="1">
        <f t="array" ref="DS162">(BS162/INDEX($CX162:$DG162,,MATCH(DS$3,$CX$3:$DG$3,)))*$DG162</f>
        <v>0</v>
      </c>
      <c r="DT162" cm="1">
        <f t="array" ref="DT162">(BT162/INDEX($CX162:$DG162,,MATCH(DT$3,$CX$3:$DG$3,)))*$DG162</f>
        <v>0</v>
      </c>
      <c r="DU162" cm="1">
        <f t="array" ref="DU162">(BU162/INDEX($CX162:$DG162,,MATCH(DU$3,$CX$3:$DG$3,)))*$DG162</f>
        <v>0</v>
      </c>
      <c r="DV162" cm="1">
        <f t="array" ref="DV162">(BV162/INDEX($CX162:$DG162,,MATCH(DV$3,$CX$3:$DG$3,)))*$DG162</f>
        <v>0</v>
      </c>
      <c r="DW162" cm="1">
        <f t="array" ref="DW162">(BW162/INDEX($CX162:$DG162,,MATCH(DW$3,$CX$3:$DG$3,)))*$DG162</f>
        <v>0</v>
      </c>
      <c r="DX162" cm="1">
        <f t="array" ref="DX162">(BX162/INDEX($CX162:$DG162,,MATCH(DX$3,$CX$3:$DG$3,)))*$DG162</f>
        <v>0</v>
      </c>
      <c r="DY162" cm="1">
        <f t="array" ref="DY162">(BY162/INDEX($CX162:$DG162,,MATCH(DY$3,$CX$3:$DG$3,)))*$DG162</f>
        <v>0</v>
      </c>
      <c r="DZ162" cm="1">
        <f t="array" ref="DZ162">(BZ162/INDEX($CX162:$DG162,,MATCH(DZ$3,$CX$3:$DG$3,)))*$DG162</f>
        <v>0</v>
      </c>
      <c r="EA162" cm="1">
        <f t="array" ref="EA162">(CA162/INDEX($CX162:$DG162,,MATCH(EA$3,$CX$3:$DG$3,)))*$DG162</f>
        <v>0</v>
      </c>
      <c r="EB162" cm="1">
        <f t="array" ref="EB162">(CB162/INDEX($CX162:$DG162,,MATCH(EB$3,$CX$3:$DG$3,)))*$DG162</f>
        <v>0</v>
      </c>
      <c r="EC162" s="53" cm="1">
        <f t="array" ref="EC162">(CC162/INDEX($CX162:$DG162,,MATCH(EC$3,$CX$3:$DG$3,)))*$DG162</f>
        <v>0</v>
      </c>
      <c r="ED162" cm="1">
        <f t="array" ref="ED162">(CD162/INDEX($CX162:$DG162,,MATCH(ED$3,$CX$3:$DG$3,)))*$DG162</f>
        <v>0</v>
      </c>
      <c r="EE162" cm="1">
        <f t="array" ref="EE162">(CE162/INDEX($CX162:$DG162,,MATCH(EE$3,$CX$3:$DG$3,)))*$DG162</f>
        <v>0</v>
      </c>
      <c r="EF162" cm="1">
        <f t="array" ref="EF162">(CF162/INDEX($CX162:$DG162,,MATCH(EF$3,$CX$3:$DG$3,)))*$DG162</f>
        <v>0</v>
      </c>
      <c r="EG162" cm="1">
        <f t="array" ref="EG162">(CG162/INDEX($CX162:$DG162,,MATCH(EG$3,$CX$3:$DG$3,)))*$DG162</f>
        <v>0</v>
      </c>
      <c r="EH162" cm="1">
        <f t="array" ref="EH162">(CH162/INDEX($CX162:$DG162,,MATCH(EH$3,$CX$3:$DG$3,)))*$DG162</f>
        <v>0</v>
      </c>
      <c r="EI162" cm="1">
        <f t="array" ref="EI162">(CI162/INDEX($CX162:$DG162,,MATCH(EI$3,$CX$3:$DG$3,)))*$DG162</f>
        <v>0</v>
      </c>
      <c r="EJ162" cm="1">
        <f t="array" ref="EJ162">(CJ162/INDEX($CX162:$DG162,,MATCH(EJ$3,$CX$3:$DG$3,)))*$DG162</f>
        <v>0</v>
      </c>
      <c r="EK162" cm="1">
        <f t="array" ref="EK162">(CK162/INDEX($CX162:$DG162,,MATCH(EK$3,$CX$3:$DG$3,)))*$DG162</f>
        <v>0</v>
      </c>
      <c r="EL162" cm="1">
        <f t="array" ref="EL162">(CL162/INDEX($CX162:$DG162,,MATCH(EL$3,$CX$3:$DG$3,)))*$DG162</f>
        <v>0</v>
      </c>
      <c r="EM162" cm="1">
        <f t="array" ref="EM162">(CM162/INDEX($CX162:$DG162,,MATCH(EM$3,$CX$3:$DG$3,)))*$DG162</f>
        <v>0</v>
      </c>
      <c r="EN162" cm="1">
        <f t="array" ref="EN162">(CN162/INDEX($CX162:$DG162,,MATCH(EN$3,$CX$3:$DG$3,)))*$DG162</f>
        <v>0</v>
      </c>
      <c r="EO162" cm="1">
        <f t="array" ref="EO162">(CO162/INDEX($CX162:$DG162,,MATCH(EO$3,$CX$3:$DG$3,)))*$DG162</f>
        <v>0</v>
      </c>
      <c r="EP162" cm="1">
        <f t="array" ref="EP162">(CP162/INDEX($CX162:$DG162,,MATCH(EP$3,$CX$3:$DG$3,)))*$DG162</f>
        <v>0</v>
      </c>
      <c r="EQ162" cm="1">
        <f t="array" ref="EQ162">(CQ162/INDEX($CX162:$DG162,,MATCH(EQ$3,$CX$3:$DG$3,)))*$DG162</f>
        <v>0</v>
      </c>
      <c r="ER162" cm="1">
        <f t="array" ref="ER162">(CR162/INDEX($CX162:$DG162,,MATCH(ER$3,$CX$3:$DG$3,)))*$DG162</f>
        <v>0</v>
      </c>
      <c r="ES162" cm="1">
        <f t="array" ref="ES162">(CS162/INDEX($CX162:$DG162,,MATCH(ES$3,$CX$3:$DG$3,)))*$DG162</f>
        <v>0</v>
      </c>
      <c r="ET162" cm="1">
        <f t="array" ref="ET162">(CT162/INDEX($CX162:$DG162,,MATCH(ET$3,$CX$3:$DG$3,)))*$DG162</f>
        <v>0</v>
      </c>
      <c r="EU162" cm="1">
        <f t="array" ref="EU162">(CU162/INDEX($CX162:$DG162,,MATCH(EU$3,$CX$3:$DG$3,)))*$DG162</f>
        <v>0</v>
      </c>
      <c r="EV162" cm="1">
        <f t="array" ref="EV162">(CV162/INDEX($CX162:$DG162,,MATCH(EV$3,$CX$3:$DG$3,)))*$DG162</f>
        <v>0</v>
      </c>
      <c r="EW162">
        <f t="shared" si="211"/>
        <v>0</v>
      </c>
      <c r="EY162" s="96">
        <f t="shared" ref="EY162" si="231">IFERROR(AC162/S162,0)</f>
        <v>0</v>
      </c>
      <c r="FJ162" s="96">
        <f t="shared" si="188"/>
        <v>0</v>
      </c>
      <c r="FK162" s="96" t="str">
        <f>IF(AND('Country-wise data'!FJ162&gt;'non-R&amp;D ex_typologies'!$C$17,'Country-wise data'!FJ162&lt;'non-R&amp;D ex_typologies'!$D$17),"Small",IF(AND('Country-wise data'!FJ162&gt;'non-R&amp;D ex_typologies'!$E$17,'Country-wise data'!$FJ$4&lt;'non-R&amp;D ex_typologies'!$F$17),"Medium","Large"))</f>
        <v>Large</v>
      </c>
      <c r="FL162" t="str">
        <f>IF($FK162='non-R&amp;D ex_typologies'!$C$16,IF(AND('Country-wise data'!EY162&gt;'non-R&amp;D ex_typologies'!$C$21,'Country-wise data'!EY162&lt;'non-R&amp;D ex_typologies'!$D$21),'non-R&amp;D ex_typologies'!$B$21,IF(AND('Country-wise data'!EY162&gt;'non-R&amp;D ex_typologies'!$C$19,'Country-wise data'!EY162&lt;'non-R&amp;D ex_typologies'!$D$19),'non-R&amp;D ex_typologies'!$B$19,'non-R&amp;D ex_typologies'!$B$20)),IF($FK162='non-R&amp;D ex_typologies'!$E$16,IF(AND('Country-wise data'!EY162&gt;'non-R&amp;D ex_typologies'!$E$21,'Country-wise data'!EY162&lt;'non-R&amp;D ex_typologies'!$F$21),'non-R&amp;D ex_typologies'!$B$21,IF(AND('Country-wise data'!EY162&gt;'non-R&amp;D ex_typologies'!$E$19,'Country-wise data'!EY162&lt;'non-R&amp;D ex_typologies'!$F$19),'non-R&amp;D ex_typologies'!$B$19,'non-R&amp;D ex_typologies'!$B$20)),IF(AND('Country-wise data'!EY162&gt;'non-R&amp;D ex_typologies'!$G$21,'Country-wise data'!EY162&lt;'non-R&amp;D ex_typologies'!$H$21),'non-R&amp;D ex_typologies'!$B$21,IF(AND('Country-wise data'!EY162&gt;'non-R&amp;D ex_typologies'!$G$19,'Country-wise data'!EY162&lt;'non-R&amp;D ex_typologies'!$H$19),'non-R&amp;D ex_typologies'!$B$19,'non-R&amp;D ex_typologies'!$B$20))))</f>
        <v xml:space="preserve">Research heavy </v>
      </c>
      <c r="FM162" t="str">
        <f>IF($FK162='non-R&amp;D ex_typologies'!$C$16,IF(AND('Country-wise data'!EZ162&gt;'non-R&amp;D ex_typologies'!$C$21,'Country-wise data'!EZ162&lt;'non-R&amp;D ex_typologies'!$D$21),'non-R&amp;D ex_typologies'!$B$21,IF(AND('Country-wise data'!EZ162&gt;'non-R&amp;D ex_typologies'!$C$19,'Country-wise data'!EZ162&lt;'non-R&amp;D ex_typologies'!$D$19),'non-R&amp;D ex_typologies'!$B$19,'non-R&amp;D ex_typologies'!$B$20)),IF($FK162='non-R&amp;D ex_typologies'!$E$16,IF(AND('Country-wise data'!EZ162&gt;'non-R&amp;D ex_typologies'!$E$21,'Country-wise data'!EZ162&lt;'non-R&amp;D ex_typologies'!$F$21),'non-R&amp;D ex_typologies'!$B$21,IF(AND('Country-wise data'!EZ162&gt;'non-R&amp;D ex_typologies'!$E$19,'Country-wise data'!EZ162&lt;'non-R&amp;D ex_typologies'!$F$19),'non-R&amp;D ex_typologies'!$B$19,'non-R&amp;D ex_typologies'!$B$20)),IF(AND('Country-wise data'!EZ162&gt;'non-R&amp;D ex_typologies'!$G$21,'Country-wise data'!EZ162&lt;'non-R&amp;D ex_typologies'!$H$21),'non-R&amp;D ex_typologies'!$B$21,IF(AND('Country-wise data'!EZ162&gt;'non-R&amp;D ex_typologies'!$G$19,'Country-wise data'!EZ162&lt;'non-R&amp;D ex_typologies'!$H$19),'non-R&amp;D ex_typologies'!$B$19,'non-R&amp;D ex_typologies'!$B$20))))</f>
        <v xml:space="preserve">Research heavy </v>
      </c>
      <c r="FN162" t="str">
        <f>IF($FK162='non-R&amp;D ex_typologies'!$C$16,IF(AND('Country-wise data'!FA162&gt;'non-R&amp;D ex_typologies'!$C$21,'Country-wise data'!FA162&lt;'non-R&amp;D ex_typologies'!$D$21),'non-R&amp;D ex_typologies'!$B$21,IF(AND('Country-wise data'!FA162&gt;'non-R&amp;D ex_typologies'!$C$19,'Country-wise data'!FA162&lt;'non-R&amp;D ex_typologies'!$D$19),'non-R&amp;D ex_typologies'!$B$19,'non-R&amp;D ex_typologies'!$B$20)),IF($FK162='non-R&amp;D ex_typologies'!$E$16,IF(AND('Country-wise data'!FA162&gt;'non-R&amp;D ex_typologies'!$E$21,'Country-wise data'!FA162&lt;'non-R&amp;D ex_typologies'!$F$21),'non-R&amp;D ex_typologies'!$B$21,IF(AND('Country-wise data'!FA162&gt;'non-R&amp;D ex_typologies'!$E$19,'Country-wise data'!FA162&lt;'non-R&amp;D ex_typologies'!$F$19),'non-R&amp;D ex_typologies'!$B$19,'non-R&amp;D ex_typologies'!$B$20)),IF(AND('Country-wise data'!FA162&gt;'non-R&amp;D ex_typologies'!$G$21,'Country-wise data'!FA162&lt;'non-R&amp;D ex_typologies'!$H$21),'non-R&amp;D ex_typologies'!$B$21,IF(AND('Country-wise data'!FA162&gt;'non-R&amp;D ex_typologies'!$G$19,'Country-wise data'!FA162&lt;'non-R&amp;D ex_typologies'!$H$19),'non-R&amp;D ex_typologies'!$B$19,'non-R&amp;D ex_typologies'!$B$20))))</f>
        <v xml:space="preserve">Research heavy </v>
      </c>
      <c r="FO162" t="str">
        <f>IF($FK162='non-R&amp;D ex_typologies'!$C$16,IF(AND('Country-wise data'!FB162&gt;'non-R&amp;D ex_typologies'!$C$21,'Country-wise data'!FB162&lt;'non-R&amp;D ex_typologies'!$D$21),'non-R&amp;D ex_typologies'!$B$21,IF(AND('Country-wise data'!FB162&gt;'non-R&amp;D ex_typologies'!$C$19,'Country-wise data'!FB162&lt;'non-R&amp;D ex_typologies'!$D$19),'non-R&amp;D ex_typologies'!$B$19,'non-R&amp;D ex_typologies'!$B$20)),IF($FK162='non-R&amp;D ex_typologies'!$E$16,IF(AND('Country-wise data'!FB162&gt;'non-R&amp;D ex_typologies'!$E$21,'Country-wise data'!FB162&lt;'non-R&amp;D ex_typologies'!$F$21),'non-R&amp;D ex_typologies'!$B$21,IF(AND('Country-wise data'!FB162&gt;'non-R&amp;D ex_typologies'!$E$19,'Country-wise data'!FB162&lt;'non-R&amp;D ex_typologies'!$F$19),'non-R&amp;D ex_typologies'!$B$19,'non-R&amp;D ex_typologies'!$B$20)),IF(AND('Country-wise data'!FB162&gt;'non-R&amp;D ex_typologies'!$G$21,'Country-wise data'!FB162&lt;'non-R&amp;D ex_typologies'!$H$21),'non-R&amp;D ex_typologies'!$B$21,IF(AND('Country-wise data'!FB162&gt;'non-R&amp;D ex_typologies'!$G$19,'Country-wise data'!FB162&lt;'non-R&amp;D ex_typologies'!$H$19),'non-R&amp;D ex_typologies'!$B$19,'non-R&amp;D ex_typologies'!$B$20))))</f>
        <v xml:space="preserve">Research heavy </v>
      </c>
      <c r="FP162" t="str">
        <f>IF($FK162='non-R&amp;D ex_typologies'!$C$16,IF(AND('Country-wise data'!FC162&gt;'non-R&amp;D ex_typologies'!$C$21,'Country-wise data'!FC162&lt;'non-R&amp;D ex_typologies'!$D$21),'non-R&amp;D ex_typologies'!$B$21,IF(AND('Country-wise data'!FC162&gt;'non-R&amp;D ex_typologies'!$C$19,'Country-wise data'!FC162&lt;'non-R&amp;D ex_typologies'!$D$19),'non-R&amp;D ex_typologies'!$B$19,'non-R&amp;D ex_typologies'!$B$20)),IF($FK162='non-R&amp;D ex_typologies'!$E$16,IF(AND('Country-wise data'!FC162&gt;'non-R&amp;D ex_typologies'!$E$21,'Country-wise data'!FC162&lt;'non-R&amp;D ex_typologies'!$F$21),'non-R&amp;D ex_typologies'!$B$21,IF(AND('Country-wise data'!FC162&gt;'non-R&amp;D ex_typologies'!$E$19,'Country-wise data'!FC162&lt;'non-R&amp;D ex_typologies'!$F$19),'non-R&amp;D ex_typologies'!$B$19,'non-R&amp;D ex_typologies'!$B$20)),IF(AND('Country-wise data'!FC162&gt;'non-R&amp;D ex_typologies'!$G$21,'Country-wise data'!FC162&lt;'non-R&amp;D ex_typologies'!$H$21),'non-R&amp;D ex_typologies'!$B$21,IF(AND('Country-wise data'!FC162&gt;'non-R&amp;D ex_typologies'!$G$19,'Country-wise data'!FC162&lt;'non-R&amp;D ex_typologies'!$H$19),'non-R&amp;D ex_typologies'!$B$19,'non-R&amp;D ex_typologies'!$B$20))))</f>
        <v xml:space="preserve">Research heavy </v>
      </c>
      <c r="FQ162" t="str">
        <f>IF($FK162='non-R&amp;D ex_typologies'!$C$16,IF(AND('Country-wise data'!FD162&gt;'non-R&amp;D ex_typologies'!$C$21,'Country-wise data'!FD162&lt;'non-R&amp;D ex_typologies'!$D$21),'non-R&amp;D ex_typologies'!$B$21,IF(AND('Country-wise data'!FD162&gt;'non-R&amp;D ex_typologies'!$C$19,'Country-wise data'!FD162&lt;'non-R&amp;D ex_typologies'!$D$19),'non-R&amp;D ex_typologies'!$B$19,'non-R&amp;D ex_typologies'!$B$20)),IF($FK162='non-R&amp;D ex_typologies'!$E$16,IF(AND('Country-wise data'!FD162&gt;'non-R&amp;D ex_typologies'!$E$21,'Country-wise data'!FD162&lt;'non-R&amp;D ex_typologies'!$F$21),'non-R&amp;D ex_typologies'!$B$21,IF(AND('Country-wise data'!FD162&gt;'non-R&amp;D ex_typologies'!$E$19,'Country-wise data'!FD162&lt;'non-R&amp;D ex_typologies'!$F$19),'non-R&amp;D ex_typologies'!$B$19,'non-R&amp;D ex_typologies'!$B$20)),IF(AND('Country-wise data'!FD162&gt;'non-R&amp;D ex_typologies'!$G$21,'Country-wise data'!FD162&lt;'non-R&amp;D ex_typologies'!$H$21),'non-R&amp;D ex_typologies'!$B$21,IF(AND('Country-wise data'!FD162&gt;'non-R&amp;D ex_typologies'!$G$19,'Country-wise data'!FD162&lt;'non-R&amp;D ex_typologies'!$H$19),'non-R&amp;D ex_typologies'!$B$19,'non-R&amp;D ex_typologies'!$B$20))))</f>
        <v xml:space="preserve">Research heavy </v>
      </c>
      <c r="FR162" t="str">
        <f>IF($FK162='non-R&amp;D ex_typologies'!$C$16,IF(AND('Country-wise data'!FE162&gt;'non-R&amp;D ex_typologies'!$C$21,'Country-wise data'!FE162&lt;'non-R&amp;D ex_typologies'!$D$21),'non-R&amp;D ex_typologies'!$B$21,IF(AND('Country-wise data'!FE162&gt;'non-R&amp;D ex_typologies'!$C$19,'Country-wise data'!FE162&lt;'non-R&amp;D ex_typologies'!$D$19),'non-R&amp;D ex_typologies'!$B$19,'non-R&amp;D ex_typologies'!$B$20)),IF($FK162='non-R&amp;D ex_typologies'!$E$16,IF(AND('Country-wise data'!FE162&gt;'non-R&amp;D ex_typologies'!$E$21,'Country-wise data'!FE162&lt;'non-R&amp;D ex_typologies'!$F$21),'non-R&amp;D ex_typologies'!$B$21,IF(AND('Country-wise data'!FE162&gt;'non-R&amp;D ex_typologies'!$E$19,'Country-wise data'!FE162&lt;'non-R&amp;D ex_typologies'!$F$19),'non-R&amp;D ex_typologies'!$B$19,'non-R&amp;D ex_typologies'!$B$20)),IF(AND('Country-wise data'!FE162&gt;'non-R&amp;D ex_typologies'!$G$21,'Country-wise data'!FE162&lt;'non-R&amp;D ex_typologies'!$H$21),'non-R&amp;D ex_typologies'!$B$21,IF(AND('Country-wise data'!FE162&gt;'non-R&amp;D ex_typologies'!$G$19,'Country-wise data'!FE162&lt;'non-R&amp;D ex_typologies'!$H$19),'non-R&amp;D ex_typologies'!$B$19,'non-R&amp;D ex_typologies'!$B$20))))</f>
        <v xml:space="preserve">Research heavy </v>
      </c>
      <c r="FS162" t="str">
        <f>IF($FK162='non-R&amp;D ex_typologies'!$C$16,IF(AND('Country-wise data'!FF162&gt;'non-R&amp;D ex_typologies'!$C$21,'Country-wise data'!FF162&lt;'non-R&amp;D ex_typologies'!$D$21),'non-R&amp;D ex_typologies'!$B$21,IF(AND('Country-wise data'!FF162&gt;'non-R&amp;D ex_typologies'!$C$19,'Country-wise data'!FF162&lt;'non-R&amp;D ex_typologies'!$D$19),'non-R&amp;D ex_typologies'!$B$19,'non-R&amp;D ex_typologies'!$B$20)),IF($FK162='non-R&amp;D ex_typologies'!$E$16,IF(AND('Country-wise data'!FF162&gt;'non-R&amp;D ex_typologies'!$E$21,'Country-wise data'!FF162&lt;'non-R&amp;D ex_typologies'!$F$21),'non-R&amp;D ex_typologies'!$B$21,IF(AND('Country-wise data'!FF162&gt;'non-R&amp;D ex_typologies'!$E$19,'Country-wise data'!FF162&lt;'non-R&amp;D ex_typologies'!$F$19),'non-R&amp;D ex_typologies'!$B$19,'non-R&amp;D ex_typologies'!$B$20)),IF(AND('Country-wise data'!FF162&gt;'non-R&amp;D ex_typologies'!$G$21,'Country-wise data'!FF162&lt;'non-R&amp;D ex_typologies'!$H$21),'non-R&amp;D ex_typologies'!$B$21,IF(AND('Country-wise data'!FF162&gt;'non-R&amp;D ex_typologies'!$G$19,'Country-wise data'!FF162&lt;'non-R&amp;D ex_typologies'!$H$19),'non-R&amp;D ex_typologies'!$B$19,'non-R&amp;D ex_typologies'!$B$20))))</f>
        <v xml:space="preserve">Research heavy </v>
      </c>
      <c r="FT162" t="str">
        <f>IF($FK162='non-R&amp;D ex_typologies'!$C$16,IF(AND('Country-wise data'!FG162&gt;'non-R&amp;D ex_typologies'!$C$21,'Country-wise data'!FG162&lt;'non-R&amp;D ex_typologies'!$D$21),'non-R&amp;D ex_typologies'!$B$21,IF(AND('Country-wise data'!FG162&gt;'non-R&amp;D ex_typologies'!$C$19,'Country-wise data'!FG162&lt;'non-R&amp;D ex_typologies'!$D$19),'non-R&amp;D ex_typologies'!$B$19,'non-R&amp;D ex_typologies'!$B$20)),IF($FK162='non-R&amp;D ex_typologies'!$E$16,IF(AND('Country-wise data'!FG162&gt;'non-R&amp;D ex_typologies'!$E$21,'Country-wise data'!FG162&lt;'non-R&amp;D ex_typologies'!$F$21),'non-R&amp;D ex_typologies'!$B$21,IF(AND('Country-wise data'!FG162&gt;'non-R&amp;D ex_typologies'!$E$19,'Country-wise data'!FG162&lt;'non-R&amp;D ex_typologies'!$F$19),'non-R&amp;D ex_typologies'!$B$19,'non-R&amp;D ex_typologies'!$B$20)),IF(AND('Country-wise data'!FG162&gt;'non-R&amp;D ex_typologies'!$G$21,'Country-wise data'!FG162&lt;'non-R&amp;D ex_typologies'!$H$21),'non-R&amp;D ex_typologies'!$B$21,IF(AND('Country-wise data'!FG162&gt;'non-R&amp;D ex_typologies'!$G$19,'Country-wise data'!FG162&lt;'non-R&amp;D ex_typologies'!$H$19),'non-R&amp;D ex_typologies'!$B$19,'non-R&amp;D ex_typologies'!$B$20))))</f>
        <v xml:space="preserve">Research heavy </v>
      </c>
      <c r="FU162" t="str">
        <f>IF($FK162='non-R&amp;D ex_typologies'!$C$16,IF(AND('Country-wise data'!FH162&gt;'non-R&amp;D ex_typologies'!$C$21,'Country-wise data'!FH162&lt;'non-R&amp;D ex_typologies'!$D$21),'non-R&amp;D ex_typologies'!$B$21,IF(AND('Country-wise data'!FH162&gt;'non-R&amp;D ex_typologies'!$C$19,'Country-wise data'!FH162&lt;'non-R&amp;D ex_typologies'!$D$19),'non-R&amp;D ex_typologies'!$B$19,'non-R&amp;D ex_typologies'!$B$20)),IF($FK162='non-R&amp;D ex_typologies'!$E$16,IF(AND('Country-wise data'!FH162&gt;'non-R&amp;D ex_typologies'!$E$21,'Country-wise data'!FH162&lt;'non-R&amp;D ex_typologies'!$F$21),'non-R&amp;D ex_typologies'!$B$21,IF(AND('Country-wise data'!FH162&gt;'non-R&amp;D ex_typologies'!$E$19,'Country-wise data'!FH162&lt;'non-R&amp;D ex_typologies'!$F$19),'non-R&amp;D ex_typologies'!$B$19,'non-R&amp;D ex_typologies'!$B$20)),IF(AND('Country-wise data'!FH162&gt;'non-R&amp;D ex_typologies'!$G$21,'Country-wise data'!FH162&lt;'non-R&amp;D ex_typologies'!$H$21),'non-R&amp;D ex_typologies'!$B$21,IF(AND('Country-wise data'!FH162&gt;'non-R&amp;D ex_typologies'!$G$19,'Country-wise data'!FH162&lt;'non-R&amp;D ex_typologies'!$H$19),'non-R&amp;D ex_typologies'!$B$19,'non-R&amp;D ex_typologies'!$B$20))))</f>
        <v xml:space="preserve">Research heavy </v>
      </c>
    </row>
    <row r="163" spans="2:177" x14ac:dyDescent="0.35">
      <c r="B163" s="83"/>
      <c r="E163" s="44"/>
      <c r="G163" s="55"/>
      <c r="R163" s="36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EC163" s="53"/>
      <c r="EY163" s="96"/>
      <c r="FJ163" s="96"/>
      <c r="FK163" s="96"/>
    </row>
    <row r="164" spans="2:177" x14ac:dyDescent="0.35">
      <c r="B164" s="83" t="s">
        <v>706</v>
      </c>
      <c r="E164" s="44" t="s">
        <v>375</v>
      </c>
      <c r="G164" s="55">
        <f>Assumptions!$C$13</f>
        <v>1.1000000000000001</v>
      </c>
      <c r="H164">
        <f>SUMIFS(FAOstat!M:M,FAOstat!$B:$B,'Country-wise data'!$B164)*G164</f>
        <v>0</v>
      </c>
      <c r="I164">
        <f>IF(SUMIFS(FAOstat!N:N,FAOstat!$B:$B,'Country-wise data'!$B164)=0,H164*(1+Assumptions!$C$9),SUMIFS(FAOstat!N:N,FAOstat!$B:$B,'Country-wise data'!$B164)*$G164)</f>
        <v>0</v>
      </c>
      <c r="J164">
        <f>IF(SUMIFS(FAOstat!O:O,FAOstat!$B:$B,'Country-wise data'!$B164)=0,I164*(1+Assumptions!$C$9),SUMIFS(FAOstat!O:O,FAOstat!$B:$B,'Country-wise data'!$B164)*$G164)</f>
        <v>0</v>
      </c>
      <c r="K164">
        <f>IF(SUMIFS(FAOstat!P:P,FAOstat!$B:$B,'Country-wise data'!$B164)=0,J164*(1+Assumptions!$C$9),SUMIFS(FAOstat!P:P,FAOstat!$B:$B,'Country-wise data'!$B164)*$G164)</f>
        <v>0</v>
      </c>
      <c r="L164">
        <f>IF(SUMIFS(FAOstat!Q:Q,FAOstat!$B:$B,'Country-wise data'!$B164)=0,K164*(1+Assumptions!$C$9),SUMIFS(FAOstat!Q:Q,FAOstat!$B:$B,'Country-wise data'!$B164)*$G164)</f>
        <v>0</v>
      </c>
      <c r="M164">
        <f>IF(SUMIFS(FAOstat!R:R,FAOstat!$B:$B,'Country-wise data'!$B164)=0,L164*(1+Assumptions!$C$9),SUMIFS(FAOstat!R:R,FAOstat!$B:$B,'Country-wise data'!$B164)*$G164)</f>
        <v>0</v>
      </c>
      <c r="N164">
        <f>IF(SUMIFS(FAOstat!S:S,FAOstat!$B:$B,'Country-wise data'!$B164)=0,M164*(1+Assumptions!$C$9),SUMIFS(FAOstat!S:S,FAOstat!$B:$B,'Country-wise data'!$B164)*$G164)</f>
        <v>0</v>
      </c>
      <c r="O164">
        <f>IF(SUMIFS(FAOstat!T:T,FAOstat!$B:$B,'Country-wise data'!$B164)=0,N164*(1+Assumptions!$C$9),SUMIFS(FAOstat!T:T,FAOstat!$B:$B,'Country-wise data'!$B164)*$G164)</f>
        <v>0</v>
      </c>
      <c r="P164">
        <f>IF(SUMIFS(FAOstat!U:U,FAOstat!$B:$B,'Country-wise data'!$B164)=0,O164*(1+Assumptions!$C$9),SUMIFS(FAOstat!U:U,FAOstat!$B:$B,'Country-wise data'!$B164)*$G164)</f>
        <v>0</v>
      </c>
      <c r="Q164">
        <f>IF(SUMIFS(FAOstat!V:V,FAOstat!$B:$B,'Country-wise data'!$B164)=0,P164*(1+Assumptions!$C$9),SUMIFS(FAOstat!V:V,FAOstat!$B:$B,'Country-wise data'!$B164)*$G164)</f>
        <v>0</v>
      </c>
      <c r="R164" s="36">
        <f t="shared" si="207"/>
        <v>0</v>
      </c>
      <c r="S164" s="44">
        <f>INDEX('area data'!$G$4:$P$80,MATCH('Country-wise data'!$B164,'area data'!$B$4:$B$80,),MATCH('Country-wise data'!S$3,'area data'!$G$3:$P$3,))</f>
        <v>3906.4194106022055</v>
      </c>
      <c r="T164" s="44">
        <f>INDEX('area data'!$G$4:$P$80,MATCH('Country-wise data'!$B164,'area data'!$B$4:$B$80,),MATCH('Country-wise data'!T$3,'area data'!$G$3:$P$3,))</f>
        <v>4115.8075749292921</v>
      </c>
      <c r="U164" s="44">
        <f>INDEX('area data'!$G$4:$P$80,MATCH('Country-wise data'!$B164,'area data'!$B$4:$B$80,),MATCH('Country-wise data'!U$3,'area data'!$G$3:$P$3,))</f>
        <v>4217.7517716489101</v>
      </c>
      <c r="V164" s="44">
        <f>INDEX('area data'!$G$4:$P$80,MATCH('Country-wise data'!$B164,'area data'!$B$4:$B$80,),MATCH('Country-wise data'!V$3,'area data'!$G$3:$P$3,))</f>
        <v>4413.404499266926</v>
      </c>
      <c r="W164" s="44">
        <f>INDEX('area data'!$G$4:$P$80,MATCH('Country-wise data'!$B164,'area data'!$B$4:$B$80,),MATCH('Country-wise data'!W$3,'area data'!$G$3:$P$3,))</f>
        <v>4598.6319768765152</v>
      </c>
      <c r="X164" s="44">
        <f>INDEX('area data'!$G$4:$P$80,MATCH('Country-wise data'!$B164,'area data'!$B$4:$B$80,),MATCH('Country-wise data'!X$3,'area data'!$G$3:$P$3,))</f>
        <v>4836.4569147657694</v>
      </c>
      <c r="Y164" s="44">
        <f>INDEX('area data'!$G$4:$P$80,MATCH('Country-wise data'!$B164,'area data'!$B$4:$B$80,),MATCH('Country-wise data'!Y$3,'area data'!$G$3:$P$3,))</f>
        <v>4864.5630978084255</v>
      </c>
      <c r="Z164" s="44">
        <f>INDEX('area data'!$G$4:$P$80,MATCH('Country-wise data'!$B164,'area data'!$B$4:$B$80,),MATCH('Country-wise data'!Z$3,'area data'!$G$3:$P$3,))</f>
        <v>4967.744675171487</v>
      </c>
      <c r="AA164" s="44">
        <f>INDEX('area data'!$G$4:$P$80,MATCH('Country-wise data'!$B164,'area data'!$B$4:$B$80,),MATCH('Country-wise data'!AA$3,'area data'!$G$3:$P$3,))</f>
        <v>5085.2139790444025</v>
      </c>
      <c r="AB164" s="44">
        <f>INDEX('area data'!$G$4:$P$80,MATCH('Country-wise data'!$B164,'area data'!$B$4:$B$80,),MATCH('Country-wise data'!AB$3,'area data'!$G$3:$P$3,))</f>
        <v>5186.9182586252909</v>
      </c>
      <c r="AC164" s="53">
        <f>IFERROR(INDEX('ASTI data (new)'!$AF$6:$AL$130,MATCH('Country-wise data'!$B164,'ASTI data (new)'!$C$6:$C$130,),MATCH('Country-wise data'!AC$3,'ASTI data (new)'!$AF$5:$AL$5,)),(INDEX(Assumptions!$G$154:$P$345,MATCH('Country-wise data'!$B164,Assumptions!$B$154:$B$344,),MATCH('Country-wise data'!AC$3,Assumptions!$G$153:$P$153,))*S164))</f>
        <v>38.673552164961833</v>
      </c>
      <c r="AD164" s="53">
        <f>IFERROR(INDEX('ASTI data (new)'!$AF$6:$AL$130,MATCH('Country-wise data'!$B164,'ASTI data (new)'!$C$6:$C$130,),MATCH('Country-wise data'!AD$3,'ASTI data (new)'!$AF$5:$AL$5,)),(INDEX(Assumptions!$G$154:$P$345,MATCH('Country-wise data'!$B164,Assumptions!$B$154:$B$344,),MATCH('Country-wise data'!AD$3,Assumptions!$G$153:$P$153,))*T164))</f>
        <v>40.746494991799985</v>
      </c>
      <c r="AE164" s="53">
        <f>IFERROR(INDEX('ASTI data (new)'!$AF$6:$AL$130,MATCH('Country-wise data'!$B164,'ASTI data (new)'!$C$6:$C$130,),MATCH('Country-wise data'!AE$3,'ASTI data (new)'!$AF$5:$AL$5,)),(INDEX(Assumptions!$G$154:$P$345,MATCH('Country-wise data'!$B164,Assumptions!$B$154:$B$344,),MATCH('Country-wise data'!AE$3,Assumptions!$G$153:$P$153,))*U164))</f>
        <v>41.755742539324203</v>
      </c>
      <c r="AF164" s="53">
        <f>IFERROR(INDEX('ASTI data (new)'!$AF$6:$AL$130,MATCH('Country-wise data'!$B164,'ASTI data (new)'!$C$6:$C$130,),MATCH('Country-wise data'!AF$3,'ASTI data (new)'!$AF$5:$AL$5,)),(INDEX(Assumptions!$G$154:$P$345,MATCH('Country-wise data'!$B164,Assumptions!$B$154:$B$344,),MATCH('Country-wise data'!AF$3,Assumptions!$G$153:$P$153,))*V164))</f>
        <v>43.692704542742561</v>
      </c>
      <c r="AG164" s="53">
        <f>IFERROR(INDEX('ASTI data (new)'!$AF$6:$AL$130,MATCH('Country-wise data'!$B164,'ASTI data (new)'!$C$6:$C$130,),MATCH('Country-wise data'!AG$3,'ASTI data (new)'!$AF$5:$AL$5,)),(INDEX(Assumptions!$G$154:$P$345,MATCH('Country-wise data'!$B164,Assumptions!$B$154:$B$344,),MATCH('Country-wise data'!AG$3,Assumptions!$G$153:$P$153,))*W164))</f>
        <v>45.526456571077496</v>
      </c>
      <c r="AH164" s="53">
        <f>IFERROR(INDEX('ASTI data (new)'!$AF$6:$AL$130,MATCH('Country-wise data'!$B164,'ASTI data (new)'!$C$6:$C$130,),MATCH('Country-wise data'!AH$3,'ASTI data (new)'!$AF$5:$AL$5,)),(INDEX(Assumptions!$G$154:$P$345,MATCH('Country-wise data'!$B164,Assumptions!$B$154:$B$344,),MATCH('Country-wise data'!AH$3,Assumptions!$G$153:$P$153,))*X164))</f>
        <v>47.880923456181115</v>
      </c>
      <c r="AI164" s="53">
        <f>IFERROR(INDEX('ASTI data (new)'!$AF$6:$AL$130,MATCH('Country-wise data'!$B164,'ASTI data (new)'!$C$6:$C$130,),MATCH('Country-wise data'!AI$3,'ASTI data (new)'!$AF$5:$AL$5,)),(INDEX(Assumptions!$G$154:$P$345,MATCH('Country-wise data'!$B164,Assumptions!$B$154:$B$344,),MATCH('Country-wise data'!AI$3,Assumptions!$G$153:$P$153,))*Y164))</f>
        <v>48.159174668303407</v>
      </c>
      <c r="AJ164" s="53">
        <f t="shared" ref="AJ164:AL164" si="232">IFERROR((1+($AI164/$AF164)^(1/3)-1)*AI164,0)</f>
        <v>49.747249222668238</v>
      </c>
      <c r="AK164" s="53">
        <f t="shared" si="232"/>
        <v>51.387691385232159</v>
      </c>
      <c r="AL164" s="53">
        <f t="shared" si="232"/>
        <v>53.082228005897115</v>
      </c>
      <c r="AM164" s="55" cm="1">
        <f t="array" ref="AM164">INDEX('non-R&amp;D ex_typologies'!$J$8:$J$10,MATCH('Country-wise data'!FL164,'non-R&amp;D ex_typologies'!$F$8:$F$10,),)*'Country-wise data'!AC164</f>
        <v>48.744248970334446</v>
      </c>
      <c r="AN164" s="55" cm="1">
        <f t="array" ref="AN164">INDEX('non-R&amp;D ex_typologies'!$J$8:$J$10,MATCH('Country-wise data'!FM164,'non-R&amp;D ex_typologies'!$F$8:$F$10,),)*'Country-wise data'!AD164</f>
        <v>51.356991674228439</v>
      </c>
      <c r="AO164" s="55" cm="1">
        <f t="array" ref="AO164">INDEX('non-R&amp;D ex_typologies'!$J$8:$J$10,MATCH('Country-wise data'!FN164,'non-R&amp;D ex_typologies'!$F$8:$F$10,),)*'Country-wise data'!AE164</f>
        <v>52.629049992517352</v>
      </c>
      <c r="AP164" s="55" cm="1">
        <f t="array" ref="AP164">INDEX('non-R&amp;D ex_typologies'!$J$8:$J$10,MATCH('Country-wise data'!FO164,'non-R&amp;D ex_typologies'!$F$8:$F$10,),)*'Country-wise data'!AF164</f>
        <v>55.070402101523847</v>
      </c>
      <c r="AQ164" s="55" cm="1">
        <f t="array" ref="AQ164">INDEX('non-R&amp;D ex_typologies'!$J$8:$J$10,MATCH('Country-wise data'!FP164,'non-R&amp;D ex_typologies'!$F$8:$F$10,),)*'Country-wise data'!AG164</f>
        <v>57.381668080861431</v>
      </c>
      <c r="AR164" s="55" cm="1">
        <f t="array" ref="AR164">INDEX('non-R&amp;D ex_typologies'!$J$8:$J$10,MATCH('Country-wise data'!FQ164,'non-R&amp;D ex_typologies'!$F$8:$F$10,),)*'Country-wise data'!AH164</f>
        <v>60.349244463562506</v>
      </c>
      <c r="AS164" s="55" cm="1">
        <f t="array" ref="AS164">INDEX('non-R&amp;D ex_typologies'!$J$8:$J$10,MATCH('Country-wise data'!FR164,'non-R&amp;D ex_typologies'!$F$8:$F$10,),)*'Country-wise data'!AI164</f>
        <v>60.699953038304564</v>
      </c>
      <c r="AT164" s="55" cm="1">
        <f t="array" ref="AT164">INDEX('non-R&amp;D ex_typologies'!$J$8:$J$10,MATCH('Country-wise data'!FS164,'non-R&amp;D ex_typologies'!$F$8:$F$10,),)*'Country-wise data'!AJ164</f>
        <v>62.701566469913388</v>
      </c>
      <c r="AU164" s="55" cm="1">
        <f t="array" ref="AU164">INDEX('non-R&amp;D ex_typologies'!$J$8:$J$10,MATCH('Country-wise data'!FT164,'non-R&amp;D ex_typologies'!$F$8:$F$10,),)*'Country-wise data'!AK164</f>
        <v>64.769184175480532</v>
      </c>
      <c r="AV164" s="55" cm="1">
        <f t="array" ref="AV164">INDEX('non-R&amp;D ex_typologies'!$J$8:$J$10,MATCH('Country-wise data'!FU164,'non-R&amp;D ex_typologies'!$F$8:$F$10,),)*'Country-wise data'!AL164</f>
        <v>66.904982681258247</v>
      </c>
      <c r="AW164">
        <f t="shared" si="209"/>
        <v>1041.259509196173</v>
      </c>
      <c r="AX164" s="53">
        <f>INDEX('GDP deflators'!$AB$3:$AK$198,MATCH('Country-wise data'!$B164,'GDP deflators'!$B$3:$B$198,),MATCH('Country-wise data'!AX$3,'GDP deflators'!$D$2:$M$2,))</f>
        <v>74.922531522042974</v>
      </c>
      <c r="AY164" s="53">
        <f>INDEX('GDP deflators'!$AB$3:$AK$198,MATCH('Country-wise data'!$B164,'GDP deflators'!$B$3:$B$198,),MATCH('Country-wise data'!AY$3,'GDP deflators'!$D$2:$M$2,))</f>
        <v>78.162007314633172</v>
      </c>
      <c r="AZ164" s="53">
        <f>INDEX('GDP deflators'!$AB$3:$AK$198,MATCH('Country-wise data'!$B164,'GDP deflators'!$B$3:$B$198,),MATCH('Country-wise data'!AZ$3,'GDP deflators'!$D$2:$M$2,))</f>
        <v>80.439693389213858</v>
      </c>
      <c r="BA164" s="53">
        <f>INDEX('GDP deflators'!$AB$3:$AK$198,MATCH('Country-wise data'!$B164,'GDP deflators'!$B$3:$B$198,),MATCH('Country-wise data'!BA$3,'GDP deflators'!$D$2:$M$2,))</f>
        <v>82.577643884804289</v>
      </c>
      <c r="BB164" s="53">
        <f>INDEX('GDP deflators'!$AB$3:$AK$198,MATCH('Country-wise data'!$B164,'GDP deflators'!$B$3:$B$198,),MATCH('Country-wise data'!BB$3,'GDP deflators'!$D$2:$M$2,))</f>
        <v>85.437512042565189</v>
      </c>
      <c r="BC164" s="53">
        <f>INDEX('GDP deflators'!$AB$3:$AK$198,MATCH('Country-wise data'!$B164,'GDP deflators'!$B$3:$B$198,),MATCH('Country-wise data'!BC$3,'GDP deflators'!$D$2:$M$2,))</f>
        <v>88.376224325990975</v>
      </c>
      <c r="BD164" s="53">
        <f>INDEX('GDP deflators'!$AB$3:$AK$198,MATCH('Country-wise data'!$B164,'GDP deflators'!$B$3:$B$198,),MATCH('Country-wise data'!BD$3,'GDP deflators'!$D$2:$M$2,))</f>
        <v>92.199990337668964</v>
      </c>
      <c r="BE164" s="53">
        <f>INDEX('GDP deflators'!$AB$3:$AK$198,MATCH('Country-wise data'!$B164,'GDP deflators'!$B$3:$B$198,),MATCH('Country-wise data'!BE$3,'GDP deflators'!$D$2:$M$2,))</f>
        <v>95.994191709026865</v>
      </c>
      <c r="BF164" s="53">
        <f>INDEX('GDP deflators'!$AB$3:$AK$198,MATCH('Country-wise data'!$B164,'GDP deflators'!$B$3:$B$198,),MATCH('Country-wise data'!BF$3,'GDP deflators'!$D$2:$M$2,))</f>
        <v>96.958047404287058</v>
      </c>
      <c r="BG164" s="53">
        <f>INDEX('GDP deflators'!$AB$3:$AK$198,MATCH('Country-wise data'!$B164,'GDP deflators'!$B$3:$B$198,),MATCH('Country-wise data'!BG$3,'GDP deflators'!$D$2:$M$2,))</f>
        <v>100</v>
      </c>
      <c r="BH164" cm="1">
        <f t="array" ref="BH164">H164/(INDEX($AX164:$BG164,,MATCH(BH$3,$AX$3:$BG$3,))/100)</f>
        <v>0</v>
      </c>
      <c r="BI164" cm="1">
        <f t="array" ref="BI164">I164/(INDEX($AX164:$BG164,,MATCH(BI$3,$AX$3:$BG$3,))/100)</f>
        <v>0</v>
      </c>
      <c r="BJ164" cm="1">
        <f t="array" ref="BJ164">J164/(INDEX($AX164:$BG164,,MATCH(BJ$3,$AX$3:$BG$3,))/100)</f>
        <v>0</v>
      </c>
      <c r="BK164" cm="1">
        <f t="array" ref="BK164">K164/(INDEX($AX164:$BG164,,MATCH(BK$3,$AX$3:$BG$3,))/100)</f>
        <v>0</v>
      </c>
      <c r="BL164" cm="1">
        <f t="array" ref="BL164">L164/(INDEX($AX164:$BG164,,MATCH(BL$3,$AX$3:$BG$3,))/100)</f>
        <v>0</v>
      </c>
      <c r="BM164" cm="1">
        <f t="array" ref="BM164">M164/(INDEX($AX164:$BG164,,MATCH(BM$3,$AX$3:$BG$3,))/100)</f>
        <v>0</v>
      </c>
      <c r="BN164" cm="1">
        <f t="array" ref="BN164">N164/(INDEX($AX164:$BG164,,MATCH(BN$3,$AX$3:$BG$3,))/100)</f>
        <v>0</v>
      </c>
      <c r="BO164" cm="1">
        <f t="array" ref="BO164">O164/(INDEX($AX164:$BG164,,MATCH(BO$3,$AX$3:$BG$3,))/100)</f>
        <v>0</v>
      </c>
      <c r="BP164" cm="1">
        <f t="array" ref="BP164">P164/(INDEX($AX164:$BG164,,MATCH(BP$3,$AX$3:$BG$3,))/100)</f>
        <v>0</v>
      </c>
      <c r="BQ164" cm="1">
        <f t="array" ref="BQ164">Q164/(INDEX($AX164:$BG164,,MATCH(BQ$3,$AX$3:$BG$3,))/100)</f>
        <v>0</v>
      </c>
      <c r="BS164" cm="1">
        <f t="array" ref="BS164">S164/(INDEX($AX164:$BG164,,MATCH(BS$3,$AX$3:$BG$3,))/100)</f>
        <v>5213.9447656715884</v>
      </c>
      <c r="BT164" cm="1">
        <f t="array" ref="BT164">T164/(INDEX($AX164:$BG164,,MATCH(BT$3,$AX$3:$BG$3,))/100)</f>
        <v>5265.73934873695</v>
      </c>
      <c r="BU164" cm="1">
        <f t="array" ref="BU164">U164/(INDEX($AX164:$BG164,,MATCH(BU$3,$AX$3:$BG$3,))/100)</f>
        <v>5243.371268511657</v>
      </c>
      <c r="BV164" cm="1">
        <f t="array" ref="BV164">V164/(INDEX($AX164:$BG164,,MATCH(BV$3,$AX$3:$BG$3,))/100)</f>
        <v>5344.5512509700811</v>
      </c>
      <c r="BW164" cm="1">
        <f t="array" ref="BW164">W164/(INDEX($AX164:$BG164,,MATCH(BW$3,$AX$3:$BG$3,))/100)</f>
        <v>5382.4507139035895</v>
      </c>
      <c r="BX164" cm="1">
        <f t="array" ref="BX164">X164/(INDEX($AX164:$BG164,,MATCH(BX$3,$AX$3:$BG$3,))/100)</f>
        <v>5472.5769873644549</v>
      </c>
      <c r="BY164" cm="1">
        <f t="array" ref="BY164">Y164/(INDEX($AX164:$BG164,,MATCH(BY$3,$AX$3:$BG$3,))/100)</f>
        <v>5276.0993574865624</v>
      </c>
      <c r="BZ164" cm="1">
        <f t="array" ref="BZ164">Z164/(INDEX($AX164:$BG164,,MATCH(BZ$3,$AX$3:$BG$3,))/100)</f>
        <v>5175.0471426745107</v>
      </c>
      <c r="CA164" cm="1">
        <f t="array" ref="CA164">AA164/(INDEX($AX164:$BG164,,MATCH(CA$3,$AX$3:$BG$3,))/100)</f>
        <v>5244.7570007681043</v>
      </c>
      <c r="CB164" cm="1">
        <f t="array" ref="CB164">AB164/(INDEX($AX164:$BG164,,MATCH(CB$3,$AX$3:$BG$3,))/100)</f>
        <v>5186.9182586252909</v>
      </c>
      <c r="CC164" cm="1">
        <f t="array" ref="CC164">AC164/(INDEX($AX164:$BG164,,MATCH(CC$3,$AX$3:$BG$3,))/100)</f>
        <v>51.618053180148721</v>
      </c>
      <c r="CD164" cm="1">
        <f t="array" ref="CD164">AD164/(INDEX($AX164:$BG164,,MATCH(CD$3,$AX$3:$BG$3,))/100)</f>
        <v>52.130819552495794</v>
      </c>
      <c r="CE164" cm="1">
        <f t="array" ref="CE164">AE164/(INDEX($AX164:$BG164,,MATCH(CE$3,$AX$3:$BG$3,))/100)</f>
        <v>51.909375558265388</v>
      </c>
      <c r="CF164" cm="1">
        <f t="array" ref="CF164">AF164/(INDEX($AX164:$BG164,,MATCH(CF$3,$AX$3:$BG$3,))/100)</f>
        <v>52.911057384603794</v>
      </c>
      <c r="CG164" cm="1">
        <f t="array" ref="CG164">AG164/(INDEX($AX164:$BG164,,MATCH(CG$3,$AX$3:$BG$3,))/100)</f>
        <v>53.286262067645531</v>
      </c>
      <c r="CH164" cm="1">
        <f t="array" ref="CH164">AH164/(INDEX($AX164:$BG164,,MATCH(CH$3,$AX$3:$BG$3,))/100)</f>
        <v>54.178512174908107</v>
      </c>
      <c r="CI164" cm="1">
        <f t="array" ref="CI164">AI164/(INDEX($AX164:$BG164,,MATCH(CI$3,$AX$3:$BG$3,))/100)</f>
        <v>52.233383639116965</v>
      </c>
      <c r="CJ164" cm="1">
        <f t="array" ref="CJ164">AJ164/(INDEX($AX164:$BG164,,MATCH(CJ$3,$AX$3:$BG$3,))/100)</f>
        <v>51.823186733484654</v>
      </c>
      <c r="CK164" cm="1">
        <f t="array" ref="CK164">AK164/(INDEX($AX164:$BG164,,MATCH(CK$3,$AX$3:$BG$3,))/100)</f>
        <v>52.999923947478358</v>
      </c>
      <c r="CL164" cm="1">
        <f t="array" ref="CL164">AL164/(INDEX($AX164:$BG164,,MATCH(CL$3,$AX$3:$BG$3,))/100)</f>
        <v>53.082228005897115</v>
      </c>
      <c r="CM164" cm="1">
        <f t="array" ref="CM164">AM164/(INDEX($AX164:$BG164,,MATCH(CM$3,$AX$3:$BG$3,))/100)</f>
        <v>65.059532800214299</v>
      </c>
      <c r="CN164" cm="1">
        <f t="array" ref="CN164">AN164/(INDEX($AX164:$BG164,,MATCH(CN$3,$AX$3:$BG$3,))/100)</f>
        <v>65.705824912474569</v>
      </c>
      <c r="CO164" cm="1">
        <f t="array" ref="CO164">AO164/(INDEX($AX164:$BG164,,MATCH(CO$3,$AX$3:$BG$3,))/100)</f>
        <v>65.426716307666041</v>
      </c>
      <c r="CP164" cm="1">
        <f t="array" ref="CP164">AP164/(INDEX($AX164:$BG164,,MATCH(CP$3,$AX$3:$BG$3,))/100)</f>
        <v>66.689238770661689</v>
      </c>
      <c r="CQ164" cm="1">
        <f t="array" ref="CQ164">AQ164/(INDEX($AX164:$BG164,,MATCH(CQ$3,$AX$3:$BG$3,))/100)</f>
        <v>67.162147760428383</v>
      </c>
      <c r="CR164" cm="1">
        <f t="array" ref="CR164">AR164/(INDEX($AX164:$BG164,,MATCH(CR$3,$AX$3:$BG$3,))/100)</f>
        <v>68.286742190924443</v>
      </c>
      <c r="CS164" cm="1">
        <f t="array" ref="CS164">AS164/(INDEX($AX164:$BG164,,MATCH(CS$3,$AX$3:$BG$3,))/100)</f>
        <v>65.83509696259172</v>
      </c>
      <c r="CT164" cm="1">
        <f t="array" ref="CT164">AT164/(INDEX($AX164:$BG164,,MATCH(CT$3,$AX$3:$BG$3,))/100)</f>
        <v>65.318083681533011</v>
      </c>
      <c r="CU164" cm="1">
        <f t="array" ref="CU164">AU164/(INDEX($AX164:$BG164,,MATCH(CU$3,$AX$3:$BG$3,))/100)</f>
        <v>66.801246425076755</v>
      </c>
      <c r="CV164" cm="1">
        <f t="array" ref="CV164">AV164/(INDEX($AX164:$BG164,,MATCH(CV$3,$AX$3:$BG$3,))/100)</f>
        <v>66.904982681258247</v>
      </c>
      <c r="CW164">
        <f t="shared" si="210"/>
        <v>1189.3624147368732</v>
      </c>
      <c r="CX164">
        <f>IFERROR(1/INDEX('exch rates'!$BC$5:$BL$268,MATCH('Country-wise data'!$B164,'exch rates'!$A$5:$A$268,),MATCH(CX$3,'exch rates'!$BC$4:$BL$4,)),1)</f>
        <v>1</v>
      </c>
      <c r="CY164">
        <f>IFERROR(1/INDEX('exch rates'!$BC$5:$BL$268,MATCH('Country-wise data'!$B164,'exch rates'!$A$5:$A$268,),MATCH(CY$3,'exch rates'!$BC$4:$BL$4,)),1)</f>
        <v>1</v>
      </c>
      <c r="CZ164">
        <f>IFERROR(1/INDEX('exch rates'!$BC$5:$BL$268,MATCH('Country-wise data'!$B164,'exch rates'!$A$5:$A$268,),MATCH(CZ$3,'exch rates'!$BC$4:$BL$4,)),1)</f>
        <v>1</v>
      </c>
      <c r="DA164">
        <f>IFERROR(1/INDEX('exch rates'!$BC$5:$BL$268,MATCH('Country-wise data'!$B164,'exch rates'!$A$5:$A$268,),MATCH(DA$3,'exch rates'!$BC$4:$BL$4,)),1)</f>
        <v>1</v>
      </c>
      <c r="DB164">
        <f>IFERROR(1/INDEX('exch rates'!$BC$5:$BL$268,MATCH('Country-wise data'!$B164,'exch rates'!$A$5:$A$268,),MATCH(DB$3,'exch rates'!$BC$4:$BL$4,)),1)</f>
        <v>1</v>
      </c>
      <c r="DC164">
        <f>IFERROR(1/INDEX('exch rates'!$BC$5:$BL$268,MATCH('Country-wise data'!$B164,'exch rates'!$A$5:$A$268,),MATCH(DC$3,'exch rates'!$BC$4:$BL$4,)),1)</f>
        <v>1</v>
      </c>
      <c r="DD164">
        <f>IFERROR(1/INDEX('exch rates'!$BC$5:$BL$268,MATCH('Country-wise data'!$B164,'exch rates'!$A$5:$A$268,),MATCH(DD$3,'exch rates'!$BC$4:$BL$4,)),1)</f>
        <v>1</v>
      </c>
      <c r="DE164">
        <f>IFERROR(1/INDEX('exch rates'!$BC$5:$BL$268,MATCH('Country-wise data'!$B164,'exch rates'!$A$5:$A$268,),MATCH(DE$3,'exch rates'!$BC$4:$BL$4,)),1)</f>
        <v>1</v>
      </c>
      <c r="DF164">
        <f>IFERROR(1/INDEX('exch rates'!$BC$5:$BL$268,MATCH('Country-wise data'!$B164,'exch rates'!$A$5:$A$268,),MATCH(DF$3,'exch rates'!$BC$4:$BL$4,)),1)</f>
        <v>1</v>
      </c>
      <c r="DG164">
        <f>IFERROR(1/INDEX('exch rates'!$BC$5:$BL$268,MATCH('Country-wise data'!$B164,'exch rates'!$A$5:$A$268,),MATCH(DG$3,'exch rates'!$BC$4:$BL$4,)),1)</f>
        <v>1</v>
      </c>
      <c r="DH164" cm="1">
        <f t="array" ref="DH164">(BH164/INDEX($CX164:$DG164,,MATCH(DH$3,$CX$3:$DG$3,)))*$DG164</f>
        <v>0</v>
      </c>
      <c r="DI164" cm="1">
        <f t="array" ref="DI164">(BI164/INDEX($CX164:$DG164,,MATCH(DI$3,$CX$3:$DG$3,)))*$DG164</f>
        <v>0</v>
      </c>
      <c r="DJ164" cm="1">
        <f t="array" ref="DJ164">(BJ164/INDEX($CX164:$DG164,,MATCH(DJ$3,$CX$3:$DG$3,)))*$DG164</f>
        <v>0</v>
      </c>
      <c r="DK164" cm="1">
        <f t="array" ref="DK164">(BK164/INDEX($CX164:$DG164,,MATCH(DK$3,$CX$3:$DG$3,)))*$DG164</f>
        <v>0</v>
      </c>
      <c r="DL164" cm="1">
        <f t="array" ref="DL164">(BL164/INDEX($CX164:$DG164,,MATCH(DL$3,$CX$3:$DG$3,)))*$DG164</f>
        <v>0</v>
      </c>
      <c r="DM164" cm="1">
        <f t="array" ref="DM164">(BM164/INDEX($CX164:$DG164,,MATCH(DM$3,$CX$3:$DG$3,)))*$DG164</f>
        <v>0</v>
      </c>
      <c r="DN164" cm="1">
        <f t="array" ref="DN164">(BN164/INDEX($CX164:$DG164,,MATCH(DN$3,$CX$3:$DG$3,)))*$DG164</f>
        <v>0</v>
      </c>
      <c r="DO164" cm="1">
        <f t="array" ref="DO164">(BO164/INDEX($CX164:$DG164,,MATCH(DO$3,$CX$3:$DG$3,)))*$DG164</f>
        <v>0</v>
      </c>
      <c r="DP164" cm="1">
        <f t="array" ref="DP164">(BP164/INDEX($CX164:$DG164,,MATCH(DP$3,$CX$3:$DG$3,)))*$DG164</f>
        <v>0</v>
      </c>
      <c r="DQ164" cm="1">
        <f t="array" ref="DQ164">(BQ164/INDEX($CX164:$DG164,,MATCH(DQ$3,$CX$3:$DG$3,)))*$DG164</f>
        <v>0</v>
      </c>
      <c r="DS164" cm="1">
        <f t="array" ref="DS164">(BS164/INDEX($CX164:$DG164,,MATCH(DS$3,$CX$3:$DG$3,)))*$DG164</f>
        <v>5213.9447656715884</v>
      </c>
      <c r="DT164" cm="1">
        <f t="array" ref="DT164">(BT164/INDEX($CX164:$DG164,,MATCH(DT$3,$CX$3:$DG$3,)))*$DG164</f>
        <v>5265.73934873695</v>
      </c>
      <c r="DU164" cm="1">
        <f t="array" ref="DU164">(BU164/INDEX($CX164:$DG164,,MATCH(DU$3,$CX$3:$DG$3,)))*$DG164</f>
        <v>5243.371268511657</v>
      </c>
      <c r="DV164" cm="1">
        <f t="array" ref="DV164">(BV164/INDEX($CX164:$DG164,,MATCH(DV$3,$CX$3:$DG$3,)))*$DG164</f>
        <v>5344.5512509700811</v>
      </c>
      <c r="DW164" cm="1">
        <f t="array" ref="DW164">(BW164/INDEX($CX164:$DG164,,MATCH(DW$3,$CX$3:$DG$3,)))*$DG164</f>
        <v>5382.4507139035895</v>
      </c>
      <c r="DX164" cm="1">
        <f t="array" ref="DX164">(BX164/INDEX($CX164:$DG164,,MATCH(DX$3,$CX$3:$DG$3,)))*$DG164</f>
        <v>5472.5769873644549</v>
      </c>
      <c r="DY164" cm="1">
        <f t="array" ref="DY164">(BY164/INDEX($CX164:$DG164,,MATCH(DY$3,$CX$3:$DG$3,)))*$DG164</f>
        <v>5276.0993574865624</v>
      </c>
      <c r="DZ164" cm="1">
        <f t="array" ref="DZ164">(BZ164/INDEX($CX164:$DG164,,MATCH(DZ$3,$CX$3:$DG$3,)))*$DG164</f>
        <v>5175.0471426745107</v>
      </c>
      <c r="EA164" cm="1">
        <f t="array" ref="EA164">(CA164/INDEX($CX164:$DG164,,MATCH(EA$3,$CX$3:$DG$3,)))*$DG164</f>
        <v>5244.7570007681043</v>
      </c>
      <c r="EB164" cm="1">
        <f t="array" ref="EB164">(CB164/INDEX($CX164:$DG164,,MATCH(EB$3,$CX$3:$DG$3,)))*$DG164</f>
        <v>5186.9182586252909</v>
      </c>
      <c r="EC164" s="53" cm="1">
        <f t="array" ref="EC164">(CC164/INDEX($CX164:$DG164,,MATCH(EC$3,$CX$3:$DG$3,)))*$DG164</f>
        <v>51.618053180148721</v>
      </c>
      <c r="ED164" cm="1">
        <f t="array" ref="ED164">(CD164/INDEX($CX164:$DG164,,MATCH(ED$3,$CX$3:$DG$3,)))*$DG164</f>
        <v>52.130819552495794</v>
      </c>
      <c r="EE164" cm="1">
        <f t="array" ref="EE164">(CE164/INDEX($CX164:$DG164,,MATCH(EE$3,$CX$3:$DG$3,)))*$DG164</f>
        <v>51.909375558265388</v>
      </c>
      <c r="EF164" cm="1">
        <f t="array" ref="EF164">(CF164/INDEX($CX164:$DG164,,MATCH(EF$3,$CX$3:$DG$3,)))*$DG164</f>
        <v>52.911057384603794</v>
      </c>
      <c r="EG164" cm="1">
        <f t="array" ref="EG164">(CG164/INDEX($CX164:$DG164,,MATCH(EG$3,$CX$3:$DG$3,)))*$DG164</f>
        <v>53.286262067645531</v>
      </c>
      <c r="EH164" cm="1">
        <f t="array" ref="EH164">(CH164/INDEX($CX164:$DG164,,MATCH(EH$3,$CX$3:$DG$3,)))*$DG164</f>
        <v>54.178512174908107</v>
      </c>
      <c r="EI164" cm="1">
        <f t="array" ref="EI164">(CI164/INDEX($CX164:$DG164,,MATCH(EI$3,$CX$3:$DG$3,)))*$DG164</f>
        <v>52.233383639116965</v>
      </c>
      <c r="EJ164" cm="1">
        <f t="array" ref="EJ164">(CJ164/INDEX($CX164:$DG164,,MATCH(EJ$3,$CX$3:$DG$3,)))*$DG164</f>
        <v>51.823186733484654</v>
      </c>
      <c r="EK164" cm="1">
        <f t="array" ref="EK164">(CK164/INDEX($CX164:$DG164,,MATCH(EK$3,$CX$3:$DG$3,)))*$DG164</f>
        <v>52.999923947478358</v>
      </c>
      <c r="EL164" cm="1">
        <f t="array" ref="EL164">(CL164/INDEX($CX164:$DG164,,MATCH(EL$3,$CX$3:$DG$3,)))*$DG164</f>
        <v>53.082228005897115</v>
      </c>
      <c r="EM164" cm="1">
        <f t="array" ref="EM164">(CM164/INDEX($CX164:$DG164,,MATCH(EM$3,$CX$3:$DG$3,)))*$DG164</f>
        <v>65.059532800214299</v>
      </c>
      <c r="EN164" cm="1">
        <f t="array" ref="EN164">(CN164/INDEX($CX164:$DG164,,MATCH(EN$3,$CX$3:$DG$3,)))*$DG164</f>
        <v>65.705824912474569</v>
      </c>
      <c r="EO164" cm="1">
        <f t="array" ref="EO164">(CO164/INDEX($CX164:$DG164,,MATCH(EO$3,$CX$3:$DG$3,)))*$DG164</f>
        <v>65.426716307666041</v>
      </c>
      <c r="EP164" cm="1">
        <f t="array" ref="EP164">(CP164/INDEX($CX164:$DG164,,MATCH(EP$3,$CX$3:$DG$3,)))*$DG164</f>
        <v>66.689238770661689</v>
      </c>
      <c r="EQ164" cm="1">
        <f t="array" ref="EQ164">(CQ164/INDEX($CX164:$DG164,,MATCH(EQ$3,$CX$3:$DG$3,)))*$DG164</f>
        <v>67.162147760428383</v>
      </c>
      <c r="ER164" cm="1">
        <f t="array" ref="ER164">(CR164/INDEX($CX164:$DG164,,MATCH(ER$3,$CX$3:$DG$3,)))*$DG164</f>
        <v>68.286742190924443</v>
      </c>
      <c r="ES164" cm="1">
        <f t="array" ref="ES164">(CS164/INDEX($CX164:$DG164,,MATCH(ES$3,$CX$3:$DG$3,)))*$DG164</f>
        <v>65.83509696259172</v>
      </c>
      <c r="ET164" cm="1">
        <f t="array" ref="ET164">(CT164/INDEX($CX164:$DG164,,MATCH(ET$3,$CX$3:$DG$3,)))*$DG164</f>
        <v>65.318083681533011</v>
      </c>
      <c r="EU164" cm="1">
        <f t="array" ref="EU164">(CU164/INDEX($CX164:$DG164,,MATCH(EU$3,$CX$3:$DG$3,)))*$DG164</f>
        <v>66.801246425076755</v>
      </c>
      <c r="EV164" cm="1">
        <f t="array" ref="EV164">(CV164/INDEX($CX164:$DG164,,MATCH(EV$3,$CX$3:$DG$3,)))*$DG164</f>
        <v>66.904982681258247</v>
      </c>
      <c r="EW164">
        <f t="shared" si="211"/>
        <v>1189.3624147368732</v>
      </c>
      <c r="EY164" s="96">
        <f t="shared" ref="EY164:EY194" si="233">IFERROR(AC164/S164,0)</f>
        <v>9.8999999999999991E-3</v>
      </c>
      <c r="EZ164" s="96">
        <f t="shared" ref="EZ164:EZ194" si="234">IFERROR(AD164/T164,0)</f>
        <v>9.8999999999999991E-3</v>
      </c>
      <c r="FA164" s="96">
        <f t="shared" ref="FA164:FA194" si="235">IFERROR(AE164/U164,0)</f>
        <v>9.8999999999999991E-3</v>
      </c>
      <c r="FB164" s="96">
        <f t="shared" ref="FB164:FB194" si="236">IFERROR(AF164/V164,0)</f>
        <v>9.8999999999999991E-3</v>
      </c>
      <c r="FC164" s="96">
        <f t="shared" ref="FC164:FC194" si="237">IFERROR(AG164/W164,0)</f>
        <v>9.8999999999999991E-3</v>
      </c>
      <c r="FD164" s="96">
        <f t="shared" ref="FD164:FD194" si="238">IFERROR(AH164/X164,0)</f>
        <v>9.8999999999999991E-3</v>
      </c>
      <c r="FE164" s="96">
        <f t="shared" ref="FE164:FE194" si="239">IFERROR(AI164/Y164,0)</f>
        <v>9.8999999999999991E-3</v>
      </c>
      <c r="FF164" s="96">
        <f t="shared" ref="FF164:FF194" si="240">IFERROR(AJ164/Z164,0)</f>
        <v>1.0014051139001213E-2</v>
      </c>
      <c r="FG164" s="96">
        <f t="shared" ref="FG164:FG194" si="241">IFERROR(AK164/AA164,0)</f>
        <v>1.0105315449260362E-2</v>
      </c>
      <c r="FH164" s="96">
        <f t="shared" ref="FH164:FH194" si="242">IFERROR(AL164/AB164,0)</f>
        <v>1.0233866307344837E-2</v>
      </c>
      <c r="FJ164" s="96">
        <f t="shared" si="188"/>
        <v>5280.5456094712799</v>
      </c>
      <c r="FK164" s="96" t="str">
        <f>IF(AND('Country-wise data'!FJ164&gt;'non-R&amp;D ex_typologies'!$C$17,'Country-wise data'!FJ164&lt;'non-R&amp;D ex_typologies'!$D$17),"Small",IF(AND('Country-wise data'!FJ164&gt;'non-R&amp;D ex_typologies'!$E$17,'Country-wise data'!$FJ$4&lt;'non-R&amp;D ex_typologies'!$F$17),"Medium","Large"))</f>
        <v>Medium</v>
      </c>
      <c r="FL164" t="str">
        <f>IF($FK164='non-R&amp;D ex_typologies'!$C$16,IF(AND('Country-wise data'!EY164&gt;'non-R&amp;D ex_typologies'!$C$21,'Country-wise data'!EY164&lt;'non-R&amp;D ex_typologies'!$D$21),'non-R&amp;D ex_typologies'!$B$21,IF(AND('Country-wise data'!EY164&gt;'non-R&amp;D ex_typologies'!$C$19,'Country-wise data'!EY164&lt;'non-R&amp;D ex_typologies'!$D$19),'non-R&amp;D ex_typologies'!$B$19,'non-R&amp;D ex_typologies'!$B$20)),IF($FK164='non-R&amp;D ex_typologies'!$E$16,IF(AND('Country-wise data'!EY164&gt;'non-R&amp;D ex_typologies'!$E$21,'Country-wise data'!EY164&lt;'non-R&amp;D ex_typologies'!$F$21),'non-R&amp;D ex_typologies'!$B$21,IF(AND('Country-wise data'!EY164&gt;'non-R&amp;D ex_typologies'!$E$19,'Country-wise data'!EY164&lt;'non-R&amp;D ex_typologies'!$F$19),'non-R&amp;D ex_typologies'!$B$19,'non-R&amp;D ex_typologies'!$B$20)),IF(AND('Country-wise data'!EY164&gt;'non-R&amp;D ex_typologies'!$G$21,'Country-wise data'!EY164&lt;'non-R&amp;D ex_typologies'!$H$21),'non-R&amp;D ex_typologies'!$B$21,IF(AND('Country-wise data'!EY164&gt;'non-R&amp;D ex_typologies'!$G$19,'Country-wise data'!EY164&lt;'non-R&amp;D ex_typologies'!$H$19),'non-R&amp;D ex_typologies'!$B$19,'non-R&amp;D ex_typologies'!$B$20))))</f>
        <v>Balanced</v>
      </c>
      <c r="FM164" t="str">
        <f>IF($FK164='non-R&amp;D ex_typologies'!$C$16,IF(AND('Country-wise data'!EZ164&gt;'non-R&amp;D ex_typologies'!$C$21,'Country-wise data'!EZ164&lt;'non-R&amp;D ex_typologies'!$D$21),'non-R&amp;D ex_typologies'!$B$21,IF(AND('Country-wise data'!EZ164&gt;'non-R&amp;D ex_typologies'!$C$19,'Country-wise data'!EZ164&lt;'non-R&amp;D ex_typologies'!$D$19),'non-R&amp;D ex_typologies'!$B$19,'non-R&amp;D ex_typologies'!$B$20)),IF($FK164='non-R&amp;D ex_typologies'!$E$16,IF(AND('Country-wise data'!EZ164&gt;'non-R&amp;D ex_typologies'!$E$21,'Country-wise data'!EZ164&lt;'non-R&amp;D ex_typologies'!$F$21),'non-R&amp;D ex_typologies'!$B$21,IF(AND('Country-wise data'!EZ164&gt;'non-R&amp;D ex_typologies'!$E$19,'Country-wise data'!EZ164&lt;'non-R&amp;D ex_typologies'!$F$19),'non-R&amp;D ex_typologies'!$B$19,'non-R&amp;D ex_typologies'!$B$20)),IF(AND('Country-wise data'!EZ164&gt;'non-R&amp;D ex_typologies'!$G$21,'Country-wise data'!EZ164&lt;'non-R&amp;D ex_typologies'!$H$21),'non-R&amp;D ex_typologies'!$B$21,IF(AND('Country-wise data'!EZ164&gt;'non-R&amp;D ex_typologies'!$G$19,'Country-wise data'!EZ164&lt;'non-R&amp;D ex_typologies'!$H$19),'non-R&amp;D ex_typologies'!$B$19,'non-R&amp;D ex_typologies'!$B$20))))</f>
        <v>Balanced</v>
      </c>
      <c r="FN164" t="str">
        <f>IF($FK164='non-R&amp;D ex_typologies'!$C$16,IF(AND('Country-wise data'!FA164&gt;'non-R&amp;D ex_typologies'!$C$21,'Country-wise data'!FA164&lt;'non-R&amp;D ex_typologies'!$D$21),'non-R&amp;D ex_typologies'!$B$21,IF(AND('Country-wise data'!FA164&gt;'non-R&amp;D ex_typologies'!$C$19,'Country-wise data'!FA164&lt;'non-R&amp;D ex_typologies'!$D$19),'non-R&amp;D ex_typologies'!$B$19,'non-R&amp;D ex_typologies'!$B$20)),IF($FK164='non-R&amp;D ex_typologies'!$E$16,IF(AND('Country-wise data'!FA164&gt;'non-R&amp;D ex_typologies'!$E$21,'Country-wise data'!FA164&lt;'non-R&amp;D ex_typologies'!$F$21),'non-R&amp;D ex_typologies'!$B$21,IF(AND('Country-wise data'!FA164&gt;'non-R&amp;D ex_typologies'!$E$19,'Country-wise data'!FA164&lt;'non-R&amp;D ex_typologies'!$F$19),'non-R&amp;D ex_typologies'!$B$19,'non-R&amp;D ex_typologies'!$B$20)),IF(AND('Country-wise data'!FA164&gt;'non-R&amp;D ex_typologies'!$G$21,'Country-wise data'!FA164&lt;'non-R&amp;D ex_typologies'!$H$21),'non-R&amp;D ex_typologies'!$B$21,IF(AND('Country-wise data'!FA164&gt;'non-R&amp;D ex_typologies'!$G$19,'Country-wise data'!FA164&lt;'non-R&amp;D ex_typologies'!$H$19),'non-R&amp;D ex_typologies'!$B$19,'non-R&amp;D ex_typologies'!$B$20))))</f>
        <v>Balanced</v>
      </c>
      <c r="FO164" t="str">
        <f>IF($FK164='non-R&amp;D ex_typologies'!$C$16,IF(AND('Country-wise data'!FB164&gt;'non-R&amp;D ex_typologies'!$C$21,'Country-wise data'!FB164&lt;'non-R&amp;D ex_typologies'!$D$21),'non-R&amp;D ex_typologies'!$B$21,IF(AND('Country-wise data'!FB164&gt;'non-R&amp;D ex_typologies'!$C$19,'Country-wise data'!FB164&lt;'non-R&amp;D ex_typologies'!$D$19),'non-R&amp;D ex_typologies'!$B$19,'non-R&amp;D ex_typologies'!$B$20)),IF($FK164='non-R&amp;D ex_typologies'!$E$16,IF(AND('Country-wise data'!FB164&gt;'non-R&amp;D ex_typologies'!$E$21,'Country-wise data'!FB164&lt;'non-R&amp;D ex_typologies'!$F$21),'non-R&amp;D ex_typologies'!$B$21,IF(AND('Country-wise data'!FB164&gt;'non-R&amp;D ex_typologies'!$E$19,'Country-wise data'!FB164&lt;'non-R&amp;D ex_typologies'!$F$19),'non-R&amp;D ex_typologies'!$B$19,'non-R&amp;D ex_typologies'!$B$20)),IF(AND('Country-wise data'!FB164&gt;'non-R&amp;D ex_typologies'!$G$21,'Country-wise data'!FB164&lt;'non-R&amp;D ex_typologies'!$H$21),'non-R&amp;D ex_typologies'!$B$21,IF(AND('Country-wise data'!FB164&gt;'non-R&amp;D ex_typologies'!$G$19,'Country-wise data'!FB164&lt;'non-R&amp;D ex_typologies'!$H$19),'non-R&amp;D ex_typologies'!$B$19,'non-R&amp;D ex_typologies'!$B$20))))</f>
        <v>Balanced</v>
      </c>
      <c r="FP164" t="str">
        <f>IF($FK164='non-R&amp;D ex_typologies'!$C$16,IF(AND('Country-wise data'!FC164&gt;'non-R&amp;D ex_typologies'!$C$21,'Country-wise data'!FC164&lt;'non-R&amp;D ex_typologies'!$D$21),'non-R&amp;D ex_typologies'!$B$21,IF(AND('Country-wise data'!FC164&gt;'non-R&amp;D ex_typologies'!$C$19,'Country-wise data'!FC164&lt;'non-R&amp;D ex_typologies'!$D$19),'non-R&amp;D ex_typologies'!$B$19,'non-R&amp;D ex_typologies'!$B$20)),IF($FK164='non-R&amp;D ex_typologies'!$E$16,IF(AND('Country-wise data'!FC164&gt;'non-R&amp;D ex_typologies'!$E$21,'Country-wise data'!FC164&lt;'non-R&amp;D ex_typologies'!$F$21),'non-R&amp;D ex_typologies'!$B$21,IF(AND('Country-wise data'!FC164&gt;'non-R&amp;D ex_typologies'!$E$19,'Country-wise data'!FC164&lt;'non-R&amp;D ex_typologies'!$F$19),'non-R&amp;D ex_typologies'!$B$19,'non-R&amp;D ex_typologies'!$B$20)),IF(AND('Country-wise data'!FC164&gt;'non-R&amp;D ex_typologies'!$G$21,'Country-wise data'!FC164&lt;'non-R&amp;D ex_typologies'!$H$21),'non-R&amp;D ex_typologies'!$B$21,IF(AND('Country-wise data'!FC164&gt;'non-R&amp;D ex_typologies'!$G$19,'Country-wise data'!FC164&lt;'non-R&amp;D ex_typologies'!$H$19),'non-R&amp;D ex_typologies'!$B$19,'non-R&amp;D ex_typologies'!$B$20))))</f>
        <v>Balanced</v>
      </c>
      <c r="FQ164" t="str">
        <f>IF($FK164='non-R&amp;D ex_typologies'!$C$16,IF(AND('Country-wise data'!FD164&gt;'non-R&amp;D ex_typologies'!$C$21,'Country-wise data'!FD164&lt;'non-R&amp;D ex_typologies'!$D$21),'non-R&amp;D ex_typologies'!$B$21,IF(AND('Country-wise data'!FD164&gt;'non-R&amp;D ex_typologies'!$C$19,'Country-wise data'!FD164&lt;'non-R&amp;D ex_typologies'!$D$19),'non-R&amp;D ex_typologies'!$B$19,'non-R&amp;D ex_typologies'!$B$20)),IF($FK164='non-R&amp;D ex_typologies'!$E$16,IF(AND('Country-wise data'!FD164&gt;'non-R&amp;D ex_typologies'!$E$21,'Country-wise data'!FD164&lt;'non-R&amp;D ex_typologies'!$F$21),'non-R&amp;D ex_typologies'!$B$21,IF(AND('Country-wise data'!FD164&gt;'non-R&amp;D ex_typologies'!$E$19,'Country-wise data'!FD164&lt;'non-R&amp;D ex_typologies'!$F$19),'non-R&amp;D ex_typologies'!$B$19,'non-R&amp;D ex_typologies'!$B$20)),IF(AND('Country-wise data'!FD164&gt;'non-R&amp;D ex_typologies'!$G$21,'Country-wise data'!FD164&lt;'non-R&amp;D ex_typologies'!$H$21),'non-R&amp;D ex_typologies'!$B$21,IF(AND('Country-wise data'!FD164&gt;'non-R&amp;D ex_typologies'!$G$19,'Country-wise data'!FD164&lt;'non-R&amp;D ex_typologies'!$H$19),'non-R&amp;D ex_typologies'!$B$19,'non-R&amp;D ex_typologies'!$B$20))))</f>
        <v>Balanced</v>
      </c>
      <c r="FR164" t="str">
        <f>IF($FK164='non-R&amp;D ex_typologies'!$C$16,IF(AND('Country-wise data'!FE164&gt;'non-R&amp;D ex_typologies'!$C$21,'Country-wise data'!FE164&lt;'non-R&amp;D ex_typologies'!$D$21),'non-R&amp;D ex_typologies'!$B$21,IF(AND('Country-wise data'!FE164&gt;'non-R&amp;D ex_typologies'!$C$19,'Country-wise data'!FE164&lt;'non-R&amp;D ex_typologies'!$D$19),'non-R&amp;D ex_typologies'!$B$19,'non-R&amp;D ex_typologies'!$B$20)),IF($FK164='non-R&amp;D ex_typologies'!$E$16,IF(AND('Country-wise data'!FE164&gt;'non-R&amp;D ex_typologies'!$E$21,'Country-wise data'!FE164&lt;'non-R&amp;D ex_typologies'!$F$21),'non-R&amp;D ex_typologies'!$B$21,IF(AND('Country-wise data'!FE164&gt;'non-R&amp;D ex_typologies'!$E$19,'Country-wise data'!FE164&lt;'non-R&amp;D ex_typologies'!$F$19),'non-R&amp;D ex_typologies'!$B$19,'non-R&amp;D ex_typologies'!$B$20)),IF(AND('Country-wise data'!FE164&gt;'non-R&amp;D ex_typologies'!$G$21,'Country-wise data'!FE164&lt;'non-R&amp;D ex_typologies'!$H$21),'non-R&amp;D ex_typologies'!$B$21,IF(AND('Country-wise data'!FE164&gt;'non-R&amp;D ex_typologies'!$G$19,'Country-wise data'!FE164&lt;'non-R&amp;D ex_typologies'!$H$19),'non-R&amp;D ex_typologies'!$B$19,'non-R&amp;D ex_typologies'!$B$20))))</f>
        <v>Balanced</v>
      </c>
      <c r="FS164" t="str">
        <f>IF($FK164='non-R&amp;D ex_typologies'!$C$16,IF(AND('Country-wise data'!FF164&gt;'non-R&amp;D ex_typologies'!$C$21,'Country-wise data'!FF164&lt;'non-R&amp;D ex_typologies'!$D$21),'non-R&amp;D ex_typologies'!$B$21,IF(AND('Country-wise data'!FF164&gt;'non-R&amp;D ex_typologies'!$C$19,'Country-wise data'!FF164&lt;'non-R&amp;D ex_typologies'!$D$19),'non-R&amp;D ex_typologies'!$B$19,'non-R&amp;D ex_typologies'!$B$20)),IF($FK164='non-R&amp;D ex_typologies'!$E$16,IF(AND('Country-wise data'!FF164&gt;'non-R&amp;D ex_typologies'!$E$21,'Country-wise data'!FF164&lt;'non-R&amp;D ex_typologies'!$F$21),'non-R&amp;D ex_typologies'!$B$21,IF(AND('Country-wise data'!FF164&gt;'non-R&amp;D ex_typologies'!$E$19,'Country-wise data'!FF164&lt;'non-R&amp;D ex_typologies'!$F$19),'non-R&amp;D ex_typologies'!$B$19,'non-R&amp;D ex_typologies'!$B$20)),IF(AND('Country-wise data'!FF164&gt;'non-R&amp;D ex_typologies'!$G$21,'Country-wise data'!FF164&lt;'non-R&amp;D ex_typologies'!$H$21),'non-R&amp;D ex_typologies'!$B$21,IF(AND('Country-wise data'!FF164&gt;'non-R&amp;D ex_typologies'!$G$19,'Country-wise data'!FF164&lt;'non-R&amp;D ex_typologies'!$H$19),'non-R&amp;D ex_typologies'!$B$19,'non-R&amp;D ex_typologies'!$B$20))))</f>
        <v>Balanced</v>
      </c>
      <c r="FT164" t="str">
        <f>IF($FK164='non-R&amp;D ex_typologies'!$C$16,IF(AND('Country-wise data'!FG164&gt;'non-R&amp;D ex_typologies'!$C$21,'Country-wise data'!FG164&lt;'non-R&amp;D ex_typologies'!$D$21),'non-R&amp;D ex_typologies'!$B$21,IF(AND('Country-wise data'!FG164&gt;'non-R&amp;D ex_typologies'!$C$19,'Country-wise data'!FG164&lt;'non-R&amp;D ex_typologies'!$D$19),'non-R&amp;D ex_typologies'!$B$19,'non-R&amp;D ex_typologies'!$B$20)),IF($FK164='non-R&amp;D ex_typologies'!$E$16,IF(AND('Country-wise data'!FG164&gt;'non-R&amp;D ex_typologies'!$E$21,'Country-wise data'!FG164&lt;'non-R&amp;D ex_typologies'!$F$21),'non-R&amp;D ex_typologies'!$B$21,IF(AND('Country-wise data'!FG164&gt;'non-R&amp;D ex_typologies'!$E$19,'Country-wise data'!FG164&lt;'non-R&amp;D ex_typologies'!$F$19),'non-R&amp;D ex_typologies'!$B$19,'non-R&amp;D ex_typologies'!$B$20)),IF(AND('Country-wise data'!FG164&gt;'non-R&amp;D ex_typologies'!$G$21,'Country-wise data'!FG164&lt;'non-R&amp;D ex_typologies'!$H$21),'non-R&amp;D ex_typologies'!$B$21,IF(AND('Country-wise data'!FG164&gt;'non-R&amp;D ex_typologies'!$G$19,'Country-wise data'!FG164&lt;'non-R&amp;D ex_typologies'!$H$19),'non-R&amp;D ex_typologies'!$B$19,'non-R&amp;D ex_typologies'!$B$20))))</f>
        <v>Balanced</v>
      </c>
      <c r="FU164" t="str">
        <f>IF($FK164='non-R&amp;D ex_typologies'!$C$16,IF(AND('Country-wise data'!FH164&gt;'non-R&amp;D ex_typologies'!$C$21,'Country-wise data'!FH164&lt;'non-R&amp;D ex_typologies'!$D$21),'non-R&amp;D ex_typologies'!$B$21,IF(AND('Country-wise data'!FH164&gt;'non-R&amp;D ex_typologies'!$C$19,'Country-wise data'!FH164&lt;'non-R&amp;D ex_typologies'!$D$19),'non-R&amp;D ex_typologies'!$B$19,'non-R&amp;D ex_typologies'!$B$20)),IF($FK164='non-R&amp;D ex_typologies'!$E$16,IF(AND('Country-wise data'!FH164&gt;'non-R&amp;D ex_typologies'!$E$21,'Country-wise data'!FH164&lt;'non-R&amp;D ex_typologies'!$F$21),'non-R&amp;D ex_typologies'!$B$21,IF(AND('Country-wise data'!FH164&gt;'non-R&amp;D ex_typologies'!$E$19,'Country-wise data'!FH164&lt;'non-R&amp;D ex_typologies'!$F$19),'non-R&amp;D ex_typologies'!$B$19,'non-R&amp;D ex_typologies'!$B$20)),IF(AND('Country-wise data'!FH164&gt;'non-R&amp;D ex_typologies'!$G$21,'Country-wise data'!FH164&lt;'non-R&amp;D ex_typologies'!$H$21),'non-R&amp;D ex_typologies'!$B$21,IF(AND('Country-wise data'!FH164&gt;'non-R&amp;D ex_typologies'!$G$19,'Country-wise data'!FH164&lt;'non-R&amp;D ex_typologies'!$H$19),'non-R&amp;D ex_typologies'!$B$19,'non-R&amp;D ex_typologies'!$B$20))))</f>
        <v>Balanced</v>
      </c>
    </row>
    <row r="165" spans="2:177" x14ac:dyDescent="0.35">
      <c r="B165" s="83" t="s">
        <v>1074</v>
      </c>
      <c r="E165" s="44" t="s">
        <v>375</v>
      </c>
      <c r="G165" s="55">
        <f>Assumptions!$C$13</f>
        <v>1.1000000000000001</v>
      </c>
      <c r="H165">
        <f>SUMIFS(FAOstat!M:M,FAOstat!$B:$B,'Country-wise data'!$B165)*G165</f>
        <v>0</v>
      </c>
      <c r="I165">
        <f>IF(SUMIFS(FAOstat!N:N,FAOstat!$B:$B,'Country-wise data'!$B165)=0,H165*(1+Assumptions!$C$9),SUMIFS(FAOstat!N:N,FAOstat!$B:$B,'Country-wise data'!$B165)*$G165)</f>
        <v>0</v>
      </c>
      <c r="J165">
        <f>IF(SUMIFS(FAOstat!O:O,FAOstat!$B:$B,'Country-wise data'!$B165)=0,I165*(1+Assumptions!$C$9),SUMIFS(FAOstat!O:O,FAOstat!$B:$B,'Country-wise data'!$B165)*$G165)</f>
        <v>0</v>
      </c>
      <c r="K165">
        <f>IF(SUMIFS(FAOstat!P:P,FAOstat!$B:$B,'Country-wise data'!$B165)=0,J165*(1+Assumptions!$C$9),SUMIFS(FAOstat!P:P,FAOstat!$B:$B,'Country-wise data'!$B165)*$G165)</f>
        <v>0</v>
      </c>
      <c r="L165">
        <f>IF(SUMIFS(FAOstat!Q:Q,FAOstat!$B:$B,'Country-wise data'!$B165)=0,K165*(1+Assumptions!$C$9),SUMIFS(FAOstat!Q:Q,FAOstat!$B:$B,'Country-wise data'!$B165)*$G165)</f>
        <v>0</v>
      </c>
      <c r="M165">
        <f>IF(SUMIFS(FAOstat!R:R,FAOstat!$B:$B,'Country-wise data'!$B165)=0,L165*(1+Assumptions!$C$9),SUMIFS(FAOstat!R:R,FAOstat!$B:$B,'Country-wise data'!$B165)*$G165)</f>
        <v>0</v>
      </c>
      <c r="N165">
        <f>IF(SUMIFS(FAOstat!S:S,FAOstat!$B:$B,'Country-wise data'!$B165)=0,M165*(1+Assumptions!$C$9),SUMIFS(FAOstat!S:S,FAOstat!$B:$B,'Country-wise data'!$B165)*$G165)</f>
        <v>0</v>
      </c>
      <c r="O165">
        <f>IF(SUMIFS(FAOstat!T:T,FAOstat!$B:$B,'Country-wise data'!$B165)=0,N165*(1+Assumptions!$C$9),SUMIFS(FAOstat!T:T,FAOstat!$B:$B,'Country-wise data'!$B165)*$G165)</f>
        <v>0</v>
      </c>
      <c r="P165">
        <f>IF(SUMIFS(FAOstat!U:U,FAOstat!$B:$B,'Country-wise data'!$B165)=0,O165*(1+Assumptions!$C$9),SUMIFS(FAOstat!U:U,FAOstat!$B:$B,'Country-wise data'!$B165)*$G165)</f>
        <v>0</v>
      </c>
      <c r="Q165">
        <f>IF(SUMIFS(FAOstat!V:V,FAOstat!$B:$B,'Country-wise data'!$B165)=0,P165*(1+Assumptions!$C$9),SUMIFS(FAOstat!V:V,FAOstat!$B:$B,'Country-wise data'!$B165)*$G165)</f>
        <v>0</v>
      </c>
      <c r="R165" s="36">
        <f t="shared" si="207"/>
        <v>0</v>
      </c>
      <c r="S165" s="44">
        <f>INDEX('area data'!$G$4:$P$80,MATCH('Country-wise data'!$B165,'area data'!$B$4:$B$80,),MATCH('Country-wise data'!S$3,'area data'!$G$3:$P$3,))</f>
        <v>0</v>
      </c>
      <c r="T165" s="44">
        <f>INDEX('area data'!$G$4:$P$80,MATCH('Country-wise data'!$B165,'area data'!$B$4:$B$80,),MATCH('Country-wise data'!T$3,'area data'!$G$3:$P$3,))</f>
        <v>0</v>
      </c>
      <c r="U165" s="44">
        <f>INDEX('area data'!$G$4:$P$80,MATCH('Country-wise data'!$B165,'area data'!$B$4:$B$80,),MATCH('Country-wise data'!U$3,'area data'!$G$3:$P$3,))</f>
        <v>0</v>
      </c>
      <c r="V165" s="44">
        <f>INDEX('area data'!$G$4:$P$80,MATCH('Country-wise data'!$B165,'area data'!$B$4:$B$80,),MATCH('Country-wise data'!V$3,'area data'!$G$3:$P$3,))</f>
        <v>0</v>
      </c>
      <c r="W165" s="44">
        <f>INDEX('area data'!$G$4:$P$80,MATCH('Country-wise data'!$B165,'area data'!$B$4:$B$80,),MATCH('Country-wise data'!W$3,'area data'!$G$3:$P$3,))</f>
        <v>0</v>
      </c>
      <c r="X165" s="44">
        <f>INDEX('area data'!$G$4:$P$80,MATCH('Country-wise data'!$B165,'area data'!$B$4:$B$80,),MATCH('Country-wise data'!X$3,'area data'!$G$3:$P$3,))</f>
        <v>0</v>
      </c>
      <c r="Y165" s="44">
        <f>INDEX('area data'!$G$4:$P$80,MATCH('Country-wise data'!$B165,'area data'!$B$4:$B$80,),MATCH('Country-wise data'!Y$3,'area data'!$G$3:$P$3,))</f>
        <v>0</v>
      </c>
      <c r="Z165" s="44">
        <f>INDEX('area data'!$G$4:$P$80,MATCH('Country-wise data'!$B165,'area data'!$B$4:$B$80,),MATCH('Country-wise data'!Z$3,'area data'!$G$3:$P$3,))</f>
        <v>0</v>
      </c>
      <c r="AA165" s="44">
        <f>INDEX('area data'!$G$4:$P$80,MATCH('Country-wise data'!$B165,'area data'!$B$4:$B$80,),MATCH('Country-wise data'!AA$3,'area data'!$G$3:$P$3,))</f>
        <v>0</v>
      </c>
      <c r="AB165" s="44">
        <f>INDEX('area data'!$G$4:$P$80,MATCH('Country-wise data'!$B165,'area data'!$B$4:$B$80,),MATCH('Country-wise data'!AB$3,'area data'!$G$3:$P$3,))</f>
        <v>0</v>
      </c>
      <c r="AC165" s="53">
        <f>IFERROR(INDEX('ASTI data (new)'!$AF$6:$AL$130,MATCH('Country-wise data'!$B165,'ASTI data (new)'!$C$6:$C$130,),MATCH('Country-wise data'!AC$3,'ASTI data (new)'!$AF$5:$AL$5,)),(INDEX(Assumptions!$G$154:$P$345,MATCH('Country-wise data'!$B165,Assumptions!$B$154:$B$344,),MATCH('Country-wise data'!AC$3,Assumptions!$G$153:$P$153,))*S165))</f>
        <v>0</v>
      </c>
      <c r="AD165" s="53">
        <f>IFERROR(INDEX('ASTI data (new)'!$AF$6:$AL$130,MATCH('Country-wise data'!$B165,'ASTI data (new)'!$C$6:$C$130,),MATCH('Country-wise data'!AD$3,'ASTI data (new)'!$AF$5:$AL$5,)),(INDEX(Assumptions!$G$154:$P$345,MATCH('Country-wise data'!$B165,Assumptions!$B$154:$B$344,),MATCH('Country-wise data'!AD$3,Assumptions!$G$153:$P$153,))*T165))</f>
        <v>0</v>
      </c>
      <c r="AE165" s="53">
        <f>IFERROR(INDEX('ASTI data (new)'!$AF$6:$AL$130,MATCH('Country-wise data'!$B165,'ASTI data (new)'!$C$6:$C$130,),MATCH('Country-wise data'!AE$3,'ASTI data (new)'!$AF$5:$AL$5,)),(INDEX(Assumptions!$G$154:$P$345,MATCH('Country-wise data'!$B165,Assumptions!$B$154:$B$344,),MATCH('Country-wise data'!AE$3,Assumptions!$G$153:$P$153,))*U165))</f>
        <v>0</v>
      </c>
      <c r="AF165" s="53">
        <f>IFERROR(INDEX('ASTI data (new)'!$AF$6:$AL$130,MATCH('Country-wise data'!$B165,'ASTI data (new)'!$C$6:$C$130,),MATCH('Country-wise data'!AF$3,'ASTI data (new)'!$AF$5:$AL$5,)),(INDEX(Assumptions!$G$154:$P$345,MATCH('Country-wise data'!$B165,Assumptions!$B$154:$B$344,),MATCH('Country-wise data'!AF$3,Assumptions!$G$153:$P$153,))*V165))</f>
        <v>0</v>
      </c>
      <c r="AG165" s="53">
        <f>IFERROR(INDEX('ASTI data (new)'!$AF$6:$AL$130,MATCH('Country-wise data'!$B165,'ASTI data (new)'!$C$6:$C$130,),MATCH('Country-wise data'!AG$3,'ASTI data (new)'!$AF$5:$AL$5,)),(INDEX(Assumptions!$G$154:$P$345,MATCH('Country-wise data'!$B165,Assumptions!$B$154:$B$344,),MATCH('Country-wise data'!AG$3,Assumptions!$G$153:$P$153,))*W165))</f>
        <v>0</v>
      </c>
      <c r="AH165" s="53">
        <f>IFERROR(INDEX('ASTI data (new)'!$AF$6:$AL$130,MATCH('Country-wise data'!$B165,'ASTI data (new)'!$C$6:$C$130,),MATCH('Country-wise data'!AH$3,'ASTI data (new)'!$AF$5:$AL$5,)),(INDEX(Assumptions!$G$154:$P$345,MATCH('Country-wise data'!$B165,Assumptions!$B$154:$B$344,),MATCH('Country-wise data'!AH$3,Assumptions!$G$153:$P$153,))*X165))</f>
        <v>0</v>
      </c>
      <c r="AI165" s="53">
        <f>IFERROR(INDEX('ASTI data (new)'!$AF$6:$AL$130,MATCH('Country-wise data'!$B165,'ASTI data (new)'!$C$6:$C$130,),MATCH('Country-wise data'!AI$3,'ASTI data (new)'!$AF$5:$AL$5,)),(INDEX(Assumptions!$G$154:$P$345,MATCH('Country-wise data'!$B165,Assumptions!$B$154:$B$344,),MATCH('Country-wise data'!AI$3,Assumptions!$G$153:$P$153,))*Y165))</f>
        <v>0</v>
      </c>
      <c r="AJ165" s="53">
        <f t="shared" ref="AJ165:AL165" si="243">IFERROR((1+($AI165/$AF165)^(1/3)-1)*AI165,0)</f>
        <v>0</v>
      </c>
      <c r="AK165" s="53">
        <f t="shared" si="243"/>
        <v>0</v>
      </c>
      <c r="AL165" s="53">
        <f t="shared" si="243"/>
        <v>0</v>
      </c>
      <c r="AM165" s="55" cm="1">
        <f t="array" ref="AM165">INDEX('non-R&amp;D ex_typologies'!$J$8:$J$10,MATCH('Country-wise data'!FL165,'non-R&amp;D ex_typologies'!$F$8:$F$10,),)*'Country-wise data'!AC165</f>
        <v>0</v>
      </c>
      <c r="AN165" s="55" cm="1">
        <f t="array" ref="AN165">INDEX('non-R&amp;D ex_typologies'!$J$8:$J$10,MATCH('Country-wise data'!FM165,'non-R&amp;D ex_typologies'!$F$8:$F$10,),)*'Country-wise data'!AD165</f>
        <v>0</v>
      </c>
      <c r="AO165" s="55" cm="1">
        <f t="array" ref="AO165">INDEX('non-R&amp;D ex_typologies'!$J$8:$J$10,MATCH('Country-wise data'!FN165,'non-R&amp;D ex_typologies'!$F$8:$F$10,),)*'Country-wise data'!AE165</f>
        <v>0</v>
      </c>
      <c r="AP165" s="55" cm="1">
        <f t="array" ref="AP165">INDEX('non-R&amp;D ex_typologies'!$J$8:$J$10,MATCH('Country-wise data'!FO165,'non-R&amp;D ex_typologies'!$F$8:$F$10,),)*'Country-wise data'!AF165</f>
        <v>0</v>
      </c>
      <c r="AQ165" s="55" cm="1">
        <f t="array" ref="AQ165">INDEX('non-R&amp;D ex_typologies'!$J$8:$J$10,MATCH('Country-wise data'!FP165,'non-R&amp;D ex_typologies'!$F$8:$F$10,),)*'Country-wise data'!AG165</f>
        <v>0</v>
      </c>
      <c r="AR165" s="55" cm="1">
        <f t="array" ref="AR165">INDEX('non-R&amp;D ex_typologies'!$J$8:$J$10,MATCH('Country-wise data'!FQ165,'non-R&amp;D ex_typologies'!$F$8:$F$10,),)*'Country-wise data'!AH165</f>
        <v>0</v>
      </c>
      <c r="AS165" s="55" cm="1">
        <f t="array" ref="AS165">INDEX('non-R&amp;D ex_typologies'!$J$8:$J$10,MATCH('Country-wise data'!FR165,'non-R&amp;D ex_typologies'!$F$8:$F$10,),)*'Country-wise data'!AI165</f>
        <v>0</v>
      </c>
      <c r="AT165" s="55" cm="1">
        <f t="array" ref="AT165">INDEX('non-R&amp;D ex_typologies'!$J$8:$J$10,MATCH('Country-wise data'!FS165,'non-R&amp;D ex_typologies'!$F$8:$F$10,),)*'Country-wise data'!AJ165</f>
        <v>0</v>
      </c>
      <c r="AU165" s="55" cm="1">
        <f t="array" ref="AU165">INDEX('non-R&amp;D ex_typologies'!$J$8:$J$10,MATCH('Country-wise data'!FT165,'non-R&amp;D ex_typologies'!$F$8:$F$10,),)*'Country-wise data'!AK165</f>
        <v>0</v>
      </c>
      <c r="AV165" s="55" cm="1">
        <f t="array" ref="AV165">INDEX('non-R&amp;D ex_typologies'!$J$8:$J$10,MATCH('Country-wise data'!FU165,'non-R&amp;D ex_typologies'!$F$8:$F$10,),)*'Country-wise data'!AL165</f>
        <v>0</v>
      </c>
      <c r="AW165">
        <f t="shared" si="209"/>
        <v>0</v>
      </c>
      <c r="AX165" s="53">
        <f>INDEX('GDP deflators'!$AB$3:$AK$198,MATCH('Country-wise data'!$B165,'GDP deflators'!$B$3:$B$198,),MATCH('Country-wise data'!AX$3,'GDP deflators'!$D$2:$M$2,))</f>
        <v>66.358640285888143</v>
      </c>
      <c r="AY165" s="53">
        <f>INDEX('GDP deflators'!$AB$3:$AK$198,MATCH('Country-wise data'!$B165,'GDP deflators'!$B$3:$B$198,),MATCH('Country-wise data'!AY$3,'GDP deflators'!$D$2:$M$2,))</f>
        <v>69.259254935203842</v>
      </c>
      <c r="AZ165" s="53">
        <f>INDEX('GDP deflators'!$AB$3:$AK$198,MATCH('Country-wise data'!$B165,'GDP deflators'!$B$3:$B$198,),MATCH('Country-wise data'!AZ$3,'GDP deflators'!$D$2:$M$2,))</f>
        <v>71.919419994073678</v>
      </c>
      <c r="BA165" s="53">
        <f>INDEX('GDP deflators'!$AB$3:$AK$198,MATCH('Country-wise data'!$B165,'GDP deflators'!$B$3:$B$198,),MATCH('Country-wise data'!BA$3,'GDP deflators'!$D$2:$M$2,))</f>
        <v>74.047742133365063</v>
      </c>
      <c r="BB165" s="53">
        <f>INDEX('GDP deflators'!$AB$3:$AK$198,MATCH('Country-wise data'!$B165,'GDP deflators'!$B$3:$B$198,),MATCH('Country-wise data'!BB$3,'GDP deflators'!$D$2:$M$2,))</f>
        <v>76.062721764859504</v>
      </c>
      <c r="BC165" s="53">
        <f>INDEX('GDP deflators'!$AB$3:$AK$198,MATCH('Country-wise data'!$B165,'GDP deflators'!$B$3:$B$198,),MATCH('Country-wise data'!BC$3,'GDP deflators'!$D$2:$M$2,))</f>
        <v>79.547558442166959</v>
      </c>
      <c r="BD165" s="53">
        <f>INDEX('GDP deflators'!$AB$3:$AK$198,MATCH('Country-wise data'!$B165,'GDP deflators'!$B$3:$B$198,),MATCH('Country-wise data'!BD$3,'GDP deflators'!$D$2:$M$2,))</f>
        <v>82.63532496856601</v>
      </c>
      <c r="BE165" s="53">
        <f>INDEX('GDP deflators'!$AB$3:$AK$198,MATCH('Country-wise data'!$B165,'GDP deflators'!$B$3:$B$198,),MATCH('Country-wise data'!BE$3,'GDP deflators'!$D$2:$M$2,))</f>
        <v>86.85452514783448</v>
      </c>
      <c r="BF165" s="53">
        <f>INDEX('GDP deflators'!$AB$3:$AK$198,MATCH('Country-wise data'!$B165,'GDP deflators'!$B$3:$B$198,),MATCH('Country-wise data'!BF$3,'GDP deflators'!$D$2:$M$2,))</f>
        <v>92.556609865426125</v>
      </c>
      <c r="BG165" s="53">
        <f>INDEX('GDP deflators'!$AB$3:$AK$198,MATCH('Country-wise data'!$B165,'GDP deflators'!$B$3:$B$198,),MATCH('Country-wise data'!BG$3,'GDP deflators'!$D$2:$M$2,))</f>
        <v>100</v>
      </c>
      <c r="BH165" cm="1">
        <f t="array" ref="BH165">H165/(INDEX($AX165:$BG165,,MATCH(BH$3,$AX$3:$BG$3,))/100)</f>
        <v>0</v>
      </c>
      <c r="BI165" cm="1">
        <f t="array" ref="BI165">I165/(INDEX($AX165:$BG165,,MATCH(BI$3,$AX$3:$BG$3,))/100)</f>
        <v>0</v>
      </c>
      <c r="BJ165" cm="1">
        <f t="array" ref="BJ165">J165/(INDEX($AX165:$BG165,,MATCH(BJ$3,$AX$3:$BG$3,))/100)</f>
        <v>0</v>
      </c>
      <c r="BK165" cm="1">
        <f t="array" ref="BK165">K165/(INDEX($AX165:$BG165,,MATCH(BK$3,$AX$3:$BG$3,))/100)</f>
        <v>0</v>
      </c>
      <c r="BL165" cm="1">
        <f t="array" ref="BL165">L165/(INDEX($AX165:$BG165,,MATCH(BL$3,$AX$3:$BG$3,))/100)</f>
        <v>0</v>
      </c>
      <c r="BM165" cm="1">
        <f t="array" ref="BM165">M165/(INDEX($AX165:$BG165,,MATCH(BM$3,$AX$3:$BG$3,))/100)</f>
        <v>0</v>
      </c>
      <c r="BN165" cm="1">
        <f t="array" ref="BN165">N165/(INDEX($AX165:$BG165,,MATCH(BN$3,$AX$3:$BG$3,))/100)</f>
        <v>0</v>
      </c>
      <c r="BO165" cm="1">
        <f t="array" ref="BO165">O165/(INDEX($AX165:$BG165,,MATCH(BO$3,$AX$3:$BG$3,))/100)</f>
        <v>0</v>
      </c>
      <c r="BP165" cm="1">
        <f t="array" ref="BP165">P165/(INDEX($AX165:$BG165,,MATCH(BP$3,$AX$3:$BG$3,))/100)</f>
        <v>0</v>
      </c>
      <c r="BQ165" cm="1">
        <f t="array" ref="BQ165">Q165/(INDEX($AX165:$BG165,,MATCH(BQ$3,$AX$3:$BG$3,))/100)</f>
        <v>0</v>
      </c>
      <c r="BS165" cm="1">
        <f t="array" ref="BS165">S165/(INDEX($AX165:$BG165,,MATCH(BS$3,$AX$3:$BG$3,))/100)</f>
        <v>0</v>
      </c>
      <c r="BT165" cm="1">
        <f t="array" ref="BT165">T165/(INDEX($AX165:$BG165,,MATCH(BT$3,$AX$3:$BG$3,))/100)</f>
        <v>0</v>
      </c>
      <c r="BU165" cm="1">
        <f t="array" ref="BU165">U165/(INDEX($AX165:$BG165,,MATCH(BU$3,$AX$3:$BG$3,))/100)</f>
        <v>0</v>
      </c>
      <c r="BV165" cm="1">
        <f t="array" ref="BV165">V165/(INDEX($AX165:$BG165,,MATCH(BV$3,$AX$3:$BG$3,))/100)</f>
        <v>0</v>
      </c>
      <c r="BW165" cm="1">
        <f t="array" ref="BW165">W165/(INDEX($AX165:$BG165,,MATCH(BW$3,$AX$3:$BG$3,))/100)</f>
        <v>0</v>
      </c>
      <c r="BX165" cm="1">
        <f t="array" ref="BX165">X165/(INDEX($AX165:$BG165,,MATCH(BX$3,$AX$3:$BG$3,))/100)</f>
        <v>0</v>
      </c>
      <c r="BY165" cm="1">
        <f t="array" ref="BY165">Y165/(INDEX($AX165:$BG165,,MATCH(BY$3,$AX$3:$BG$3,))/100)</f>
        <v>0</v>
      </c>
      <c r="BZ165" cm="1">
        <f t="array" ref="BZ165">Z165/(INDEX($AX165:$BG165,,MATCH(BZ$3,$AX$3:$BG$3,))/100)</f>
        <v>0</v>
      </c>
      <c r="CA165" cm="1">
        <f t="array" ref="CA165">AA165/(INDEX($AX165:$BG165,,MATCH(CA$3,$AX$3:$BG$3,))/100)</f>
        <v>0</v>
      </c>
      <c r="CB165" cm="1">
        <f t="array" ref="CB165">AB165/(INDEX($AX165:$BG165,,MATCH(CB$3,$AX$3:$BG$3,))/100)</f>
        <v>0</v>
      </c>
      <c r="CC165" cm="1">
        <f t="array" ref="CC165">AC165/(INDEX($AX165:$BG165,,MATCH(CC$3,$AX$3:$BG$3,))/100)</f>
        <v>0</v>
      </c>
      <c r="CD165" cm="1">
        <f t="array" ref="CD165">AD165/(INDEX($AX165:$BG165,,MATCH(CD$3,$AX$3:$BG$3,))/100)</f>
        <v>0</v>
      </c>
      <c r="CE165" cm="1">
        <f t="array" ref="CE165">AE165/(INDEX($AX165:$BG165,,MATCH(CE$3,$AX$3:$BG$3,))/100)</f>
        <v>0</v>
      </c>
      <c r="CF165" cm="1">
        <f t="array" ref="CF165">AF165/(INDEX($AX165:$BG165,,MATCH(CF$3,$AX$3:$BG$3,))/100)</f>
        <v>0</v>
      </c>
      <c r="CG165" cm="1">
        <f t="array" ref="CG165">AG165/(INDEX($AX165:$BG165,,MATCH(CG$3,$AX$3:$BG$3,))/100)</f>
        <v>0</v>
      </c>
      <c r="CH165" cm="1">
        <f t="array" ref="CH165">AH165/(INDEX($AX165:$BG165,,MATCH(CH$3,$AX$3:$BG$3,))/100)</f>
        <v>0</v>
      </c>
      <c r="CI165" cm="1">
        <f t="array" ref="CI165">AI165/(INDEX($AX165:$BG165,,MATCH(CI$3,$AX$3:$BG$3,))/100)</f>
        <v>0</v>
      </c>
      <c r="CJ165" cm="1">
        <f t="array" ref="CJ165">AJ165/(INDEX($AX165:$BG165,,MATCH(CJ$3,$AX$3:$BG$3,))/100)</f>
        <v>0</v>
      </c>
      <c r="CK165" cm="1">
        <f t="array" ref="CK165">AK165/(INDEX($AX165:$BG165,,MATCH(CK$3,$AX$3:$BG$3,))/100)</f>
        <v>0</v>
      </c>
      <c r="CL165" cm="1">
        <f t="array" ref="CL165">AL165/(INDEX($AX165:$BG165,,MATCH(CL$3,$AX$3:$BG$3,))/100)</f>
        <v>0</v>
      </c>
      <c r="CM165" cm="1">
        <f t="array" ref="CM165">AM165/(INDEX($AX165:$BG165,,MATCH(CM$3,$AX$3:$BG$3,))/100)</f>
        <v>0</v>
      </c>
      <c r="CN165" cm="1">
        <f t="array" ref="CN165">AN165/(INDEX($AX165:$BG165,,MATCH(CN$3,$AX$3:$BG$3,))/100)</f>
        <v>0</v>
      </c>
      <c r="CO165" cm="1">
        <f t="array" ref="CO165">AO165/(INDEX($AX165:$BG165,,MATCH(CO$3,$AX$3:$BG$3,))/100)</f>
        <v>0</v>
      </c>
      <c r="CP165" cm="1">
        <f t="array" ref="CP165">AP165/(INDEX($AX165:$BG165,,MATCH(CP$3,$AX$3:$BG$3,))/100)</f>
        <v>0</v>
      </c>
      <c r="CQ165" cm="1">
        <f t="array" ref="CQ165">AQ165/(INDEX($AX165:$BG165,,MATCH(CQ$3,$AX$3:$BG$3,))/100)</f>
        <v>0</v>
      </c>
      <c r="CR165" cm="1">
        <f t="array" ref="CR165">AR165/(INDEX($AX165:$BG165,,MATCH(CR$3,$AX$3:$BG$3,))/100)</f>
        <v>0</v>
      </c>
      <c r="CS165" cm="1">
        <f t="array" ref="CS165">AS165/(INDEX($AX165:$BG165,,MATCH(CS$3,$AX$3:$BG$3,))/100)</f>
        <v>0</v>
      </c>
      <c r="CT165" cm="1">
        <f t="array" ref="CT165">AT165/(INDEX($AX165:$BG165,,MATCH(CT$3,$AX$3:$BG$3,))/100)</f>
        <v>0</v>
      </c>
      <c r="CU165" cm="1">
        <f t="array" ref="CU165">AU165/(INDEX($AX165:$BG165,,MATCH(CU$3,$AX$3:$BG$3,))/100)</f>
        <v>0</v>
      </c>
      <c r="CV165" cm="1">
        <f t="array" ref="CV165">AV165/(INDEX($AX165:$BG165,,MATCH(CV$3,$AX$3:$BG$3,))/100)</f>
        <v>0</v>
      </c>
      <c r="CW165">
        <f t="shared" si="210"/>
        <v>0</v>
      </c>
      <c r="CX165">
        <f>IFERROR(1/INDEX('exch rates'!$BC$5:$BL$268,MATCH('Country-wise data'!$B165,'exch rates'!$A$5:$A$268,),MATCH(CX$3,'exch rates'!$BC$4:$BL$4,)),1)</f>
        <v>1</v>
      </c>
      <c r="CY165">
        <f>IFERROR(1/INDEX('exch rates'!$BC$5:$BL$268,MATCH('Country-wise data'!$B165,'exch rates'!$A$5:$A$268,),MATCH(CY$3,'exch rates'!$BC$4:$BL$4,)),1)</f>
        <v>1</v>
      </c>
      <c r="CZ165">
        <f>IFERROR(1/INDEX('exch rates'!$BC$5:$BL$268,MATCH('Country-wise data'!$B165,'exch rates'!$A$5:$A$268,),MATCH(CZ$3,'exch rates'!$BC$4:$BL$4,)),1)</f>
        <v>1</v>
      </c>
      <c r="DA165">
        <f>IFERROR(1/INDEX('exch rates'!$BC$5:$BL$268,MATCH('Country-wise data'!$B165,'exch rates'!$A$5:$A$268,),MATCH(DA$3,'exch rates'!$BC$4:$BL$4,)),1)</f>
        <v>1</v>
      </c>
      <c r="DB165">
        <f>IFERROR(1/INDEX('exch rates'!$BC$5:$BL$268,MATCH('Country-wise data'!$B165,'exch rates'!$A$5:$A$268,),MATCH(DB$3,'exch rates'!$BC$4:$BL$4,)),1)</f>
        <v>1</v>
      </c>
      <c r="DC165">
        <f>IFERROR(1/INDEX('exch rates'!$BC$5:$BL$268,MATCH('Country-wise data'!$B165,'exch rates'!$A$5:$A$268,),MATCH(DC$3,'exch rates'!$BC$4:$BL$4,)),1)</f>
        <v>1</v>
      </c>
      <c r="DD165">
        <f>IFERROR(1/INDEX('exch rates'!$BC$5:$BL$268,MATCH('Country-wise data'!$B165,'exch rates'!$A$5:$A$268,),MATCH(DD$3,'exch rates'!$BC$4:$BL$4,)),1)</f>
        <v>1</v>
      </c>
      <c r="DE165">
        <f>IFERROR(1/INDEX('exch rates'!$BC$5:$BL$268,MATCH('Country-wise data'!$B165,'exch rates'!$A$5:$A$268,),MATCH(DE$3,'exch rates'!$BC$4:$BL$4,)),1)</f>
        <v>1</v>
      </c>
      <c r="DF165">
        <f>IFERROR(1/INDEX('exch rates'!$BC$5:$BL$268,MATCH('Country-wise data'!$B165,'exch rates'!$A$5:$A$268,),MATCH(DF$3,'exch rates'!$BC$4:$BL$4,)),1)</f>
        <v>1</v>
      </c>
      <c r="DG165">
        <f>IFERROR(1/INDEX('exch rates'!$BC$5:$BL$268,MATCH('Country-wise data'!$B165,'exch rates'!$A$5:$A$268,),MATCH(DG$3,'exch rates'!$BC$4:$BL$4,)),1)</f>
        <v>1</v>
      </c>
      <c r="DH165" cm="1">
        <f t="array" ref="DH165">(BH165/INDEX($CX165:$DG165,,MATCH(DH$3,$CX$3:$DG$3,)))*$DG165</f>
        <v>0</v>
      </c>
      <c r="DI165" cm="1">
        <f t="array" ref="DI165">(BI165/INDEX($CX165:$DG165,,MATCH(DI$3,$CX$3:$DG$3,)))*$DG165</f>
        <v>0</v>
      </c>
      <c r="DJ165" cm="1">
        <f t="array" ref="DJ165">(BJ165/INDEX($CX165:$DG165,,MATCH(DJ$3,$CX$3:$DG$3,)))*$DG165</f>
        <v>0</v>
      </c>
      <c r="DK165" cm="1">
        <f t="array" ref="DK165">(BK165/INDEX($CX165:$DG165,,MATCH(DK$3,$CX$3:$DG$3,)))*$DG165</f>
        <v>0</v>
      </c>
      <c r="DL165" cm="1">
        <f t="array" ref="DL165">(BL165/INDEX($CX165:$DG165,,MATCH(DL$3,$CX$3:$DG$3,)))*$DG165</f>
        <v>0</v>
      </c>
      <c r="DM165" cm="1">
        <f t="array" ref="DM165">(BM165/INDEX($CX165:$DG165,,MATCH(DM$3,$CX$3:$DG$3,)))*$DG165</f>
        <v>0</v>
      </c>
      <c r="DN165" cm="1">
        <f t="array" ref="DN165">(BN165/INDEX($CX165:$DG165,,MATCH(DN$3,$CX$3:$DG$3,)))*$DG165</f>
        <v>0</v>
      </c>
      <c r="DO165" cm="1">
        <f t="array" ref="DO165">(BO165/INDEX($CX165:$DG165,,MATCH(DO$3,$CX$3:$DG$3,)))*$DG165</f>
        <v>0</v>
      </c>
      <c r="DP165" cm="1">
        <f t="array" ref="DP165">(BP165/INDEX($CX165:$DG165,,MATCH(DP$3,$CX$3:$DG$3,)))*$DG165</f>
        <v>0</v>
      </c>
      <c r="DQ165" cm="1">
        <f t="array" ref="DQ165">(BQ165/INDEX($CX165:$DG165,,MATCH(DQ$3,$CX$3:$DG$3,)))*$DG165</f>
        <v>0</v>
      </c>
      <c r="DS165" cm="1">
        <f t="array" ref="DS165">(BS165/INDEX($CX165:$DG165,,MATCH(DS$3,$CX$3:$DG$3,)))*$DG165</f>
        <v>0</v>
      </c>
      <c r="DT165" cm="1">
        <f t="array" ref="DT165">(BT165/INDEX($CX165:$DG165,,MATCH(DT$3,$CX$3:$DG$3,)))*$DG165</f>
        <v>0</v>
      </c>
      <c r="DU165" cm="1">
        <f t="array" ref="DU165">(BU165/INDEX($CX165:$DG165,,MATCH(DU$3,$CX$3:$DG$3,)))*$DG165</f>
        <v>0</v>
      </c>
      <c r="DV165" cm="1">
        <f t="array" ref="DV165">(BV165/INDEX($CX165:$DG165,,MATCH(DV$3,$CX$3:$DG$3,)))*$DG165</f>
        <v>0</v>
      </c>
      <c r="DW165" cm="1">
        <f t="array" ref="DW165">(BW165/INDEX($CX165:$DG165,,MATCH(DW$3,$CX$3:$DG$3,)))*$DG165</f>
        <v>0</v>
      </c>
      <c r="DX165" cm="1">
        <f t="array" ref="DX165">(BX165/INDEX($CX165:$DG165,,MATCH(DX$3,$CX$3:$DG$3,)))*$DG165</f>
        <v>0</v>
      </c>
      <c r="DY165" cm="1">
        <f t="array" ref="DY165">(BY165/INDEX($CX165:$DG165,,MATCH(DY$3,$CX$3:$DG$3,)))*$DG165</f>
        <v>0</v>
      </c>
      <c r="DZ165" cm="1">
        <f t="array" ref="DZ165">(BZ165/INDEX($CX165:$DG165,,MATCH(DZ$3,$CX$3:$DG$3,)))*$DG165</f>
        <v>0</v>
      </c>
      <c r="EA165" cm="1">
        <f t="array" ref="EA165">(CA165/INDEX($CX165:$DG165,,MATCH(EA$3,$CX$3:$DG$3,)))*$DG165</f>
        <v>0</v>
      </c>
      <c r="EB165" cm="1">
        <f t="array" ref="EB165">(CB165/INDEX($CX165:$DG165,,MATCH(EB$3,$CX$3:$DG$3,)))*$DG165</f>
        <v>0</v>
      </c>
      <c r="EC165" s="53" cm="1">
        <f t="array" ref="EC165">(CC165/INDEX($CX165:$DG165,,MATCH(EC$3,$CX$3:$DG$3,)))*$DG165</f>
        <v>0</v>
      </c>
      <c r="ED165" cm="1">
        <f t="array" ref="ED165">(CD165/INDEX($CX165:$DG165,,MATCH(ED$3,$CX$3:$DG$3,)))*$DG165</f>
        <v>0</v>
      </c>
      <c r="EE165" cm="1">
        <f t="array" ref="EE165">(CE165/INDEX($CX165:$DG165,,MATCH(EE$3,$CX$3:$DG$3,)))*$DG165</f>
        <v>0</v>
      </c>
      <c r="EF165" cm="1">
        <f t="array" ref="EF165">(CF165/INDEX($CX165:$DG165,,MATCH(EF$3,$CX$3:$DG$3,)))*$DG165</f>
        <v>0</v>
      </c>
      <c r="EG165" cm="1">
        <f t="array" ref="EG165">(CG165/INDEX($CX165:$DG165,,MATCH(EG$3,$CX$3:$DG$3,)))*$DG165</f>
        <v>0</v>
      </c>
      <c r="EH165" cm="1">
        <f t="array" ref="EH165">(CH165/INDEX($CX165:$DG165,,MATCH(EH$3,$CX$3:$DG$3,)))*$DG165</f>
        <v>0</v>
      </c>
      <c r="EI165" cm="1">
        <f t="array" ref="EI165">(CI165/INDEX($CX165:$DG165,,MATCH(EI$3,$CX$3:$DG$3,)))*$DG165</f>
        <v>0</v>
      </c>
      <c r="EJ165" cm="1">
        <f t="array" ref="EJ165">(CJ165/INDEX($CX165:$DG165,,MATCH(EJ$3,$CX$3:$DG$3,)))*$DG165</f>
        <v>0</v>
      </c>
      <c r="EK165" cm="1">
        <f t="array" ref="EK165">(CK165/INDEX($CX165:$DG165,,MATCH(EK$3,$CX$3:$DG$3,)))*$DG165</f>
        <v>0</v>
      </c>
      <c r="EL165" cm="1">
        <f t="array" ref="EL165">(CL165/INDEX($CX165:$DG165,,MATCH(EL$3,$CX$3:$DG$3,)))*$DG165</f>
        <v>0</v>
      </c>
      <c r="EM165" cm="1">
        <f t="array" ref="EM165">(CM165/INDEX($CX165:$DG165,,MATCH(EM$3,$CX$3:$DG$3,)))*$DG165</f>
        <v>0</v>
      </c>
      <c r="EN165" cm="1">
        <f t="array" ref="EN165">(CN165/INDEX($CX165:$DG165,,MATCH(EN$3,$CX$3:$DG$3,)))*$DG165</f>
        <v>0</v>
      </c>
      <c r="EO165" cm="1">
        <f t="array" ref="EO165">(CO165/INDEX($CX165:$DG165,,MATCH(EO$3,$CX$3:$DG$3,)))*$DG165</f>
        <v>0</v>
      </c>
      <c r="EP165" cm="1">
        <f t="array" ref="EP165">(CP165/INDEX($CX165:$DG165,,MATCH(EP$3,$CX$3:$DG$3,)))*$DG165</f>
        <v>0</v>
      </c>
      <c r="EQ165" cm="1">
        <f t="array" ref="EQ165">(CQ165/INDEX($CX165:$DG165,,MATCH(EQ$3,$CX$3:$DG$3,)))*$DG165</f>
        <v>0</v>
      </c>
      <c r="ER165" cm="1">
        <f t="array" ref="ER165">(CR165/INDEX($CX165:$DG165,,MATCH(ER$3,$CX$3:$DG$3,)))*$DG165</f>
        <v>0</v>
      </c>
      <c r="ES165" cm="1">
        <f t="array" ref="ES165">(CS165/INDEX($CX165:$DG165,,MATCH(ES$3,$CX$3:$DG$3,)))*$DG165</f>
        <v>0</v>
      </c>
      <c r="ET165" cm="1">
        <f t="array" ref="ET165">(CT165/INDEX($CX165:$DG165,,MATCH(ET$3,$CX$3:$DG$3,)))*$DG165</f>
        <v>0</v>
      </c>
      <c r="EU165" cm="1">
        <f t="array" ref="EU165">(CU165/INDEX($CX165:$DG165,,MATCH(EU$3,$CX$3:$DG$3,)))*$DG165</f>
        <v>0</v>
      </c>
      <c r="EV165" cm="1">
        <f t="array" ref="EV165">(CV165/INDEX($CX165:$DG165,,MATCH(EV$3,$CX$3:$DG$3,)))*$DG165</f>
        <v>0</v>
      </c>
      <c r="EW165">
        <f t="shared" si="211"/>
        <v>0</v>
      </c>
      <c r="EY165" s="96">
        <f t="shared" si="233"/>
        <v>0</v>
      </c>
      <c r="EZ165" s="96">
        <f t="shared" si="234"/>
        <v>0</v>
      </c>
      <c r="FA165" s="96">
        <f t="shared" si="235"/>
        <v>0</v>
      </c>
      <c r="FB165" s="96">
        <f t="shared" si="236"/>
        <v>0</v>
      </c>
      <c r="FC165" s="96">
        <f t="shared" si="237"/>
        <v>0</v>
      </c>
      <c r="FD165" s="96">
        <f t="shared" si="238"/>
        <v>0</v>
      </c>
      <c r="FE165" s="96">
        <f t="shared" si="239"/>
        <v>0</v>
      </c>
      <c r="FF165" s="96">
        <f t="shared" si="240"/>
        <v>0</v>
      </c>
      <c r="FG165" s="96">
        <f t="shared" si="241"/>
        <v>0</v>
      </c>
      <c r="FH165" s="96">
        <f t="shared" si="242"/>
        <v>0</v>
      </c>
      <c r="FJ165" s="96">
        <f t="shared" si="188"/>
        <v>0</v>
      </c>
      <c r="FK165" s="96" t="str">
        <f>IF(AND('Country-wise data'!FJ165&gt;'non-R&amp;D ex_typologies'!$C$17,'Country-wise data'!FJ165&lt;'non-R&amp;D ex_typologies'!$D$17),"Small",IF(AND('Country-wise data'!FJ165&gt;'non-R&amp;D ex_typologies'!$E$17,'Country-wise data'!$FJ$4&lt;'non-R&amp;D ex_typologies'!$F$17),"Medium","Large"))</f>
        <v>Large</v>
      </c>
      <c r="FL165" t="str">
        <f>IF($FK165='non-R&amp;D ex_typologies'!$C$16,IF(AND('Country-wise data'!EY165&gt;'non-R&amp;D ex_typologies'!$C$21,'Country-wise data'!EY165&lt;'non-R&amp;D ex_typologies'!$D$21),'non-R&amp;D ex_typologies'!$B$21,IF(AND('Country-wise data'!EY165&gt;'non-R&amp;D ex_typologies'!$C$19,'Country-wise data'!EY165&lt;'non-R&amp;D ex_typologies'!$D$19),'non-R&amp;D ex_typologies'!$B$19,'non-R&amp;D ex_typologies'!$B$20)),IF($FK165='non-R&amp;D ex_typologies'!$E$16,IF(AND('Country-wise data'!EY165&gt;'non-R&amp;D ex_typologies'!$E$21,'Country-wise data'!EY165&lt;'non-R&amp;D ex_typologies'!$F$21),'non-R&amp;D ex_typologies'!$B$21,IF(AND('Country-wise data'!EY165&gt;'non-R&amp;D ex_typologies'!$E$19,'Country-wise data'!EY165&lt;'non-R&amp;D ex_typologies'!$F$19),'non-R&amp;D ex_typologies'!$B$19,'non-R&amp;D ex_typologies'!$B$20)),IF(AND('Country-wise data'!EY165&gt;'non-R&amp;D ex_typologies'!$G$21,'Country-wise data'!EY165&lt;'non-R&amp;D ex_typologies'!$H$21),'non-R&amp;D ex_typologies'!$B$21,IF(AND('Country-wise data'!EY165&gt;'non-R&amp;D ex_typologies'!$G$19,'Country-wise data'!EY165&lt;'non-R&amp;D ex_typologies'!$H$19),'non-R&amp;D ex_typologies'!$B$19,'non-R&amp;D ex_typologies'!$B$20))))</f>
        <v xml:space="preserve">Research heavy </v>
      </c>
      <c r="FM165" t="str">
        <f>IF($FK165='non-R&amp;D ex_typologies'!$C$16,IF(AND('Country-wise data'!EZ165&gt;'non-R&amp;D ex_typologies'!$C$21,'Country-wise data'!EZ165&lt;'non-R&amp;D ex_typologies'!$D$21),'non-R&amp;D ex_typologies'!$B$21,IF(AND('Country-wise data'!EZ165&gt;'non-R&amp;D ex_typologies'!$C$19,'Country-wise data'!EZ165&lt;'non-R&amp;D ex_typologies'!$D$19),'non-R&amp;D ex_typologies'!$B$19,'non-R&amp;D ex_typologies'!$B$20)),IF($FK165='non-R&amp;D ex_typologies'!$E$16,IF(AND('Country-wise data'!EZ165&gt;'non-R&amp;D ex_typologies'!$E$21,'Country-wise data'!EZ165&lt;'non-R&amp;D ex_typologies'!$F$21),'non-R&amp;D ex_typologies'!$B$21,IF(AND('Country-wise data'!EZ165&gt;'non-R&amp;D ex_typologies'!$E$19,'Country-wise data'!EZ165&lt;'non-R&amp;D ex_typologies'!$F$19),'non-R&amp;D ex_typologies'!$B$19,'non-R&amp;D ex_typologies'!$B$20)),IF(AND('Country-wise data'!EZ165&gt;'non-R&amp;D ex_typologies'!$G$21,'Country-wise data'!EZ165&lt;'non-R&amp;D ex_typologies'!$H$21),'non-R&amp;D ex_typologies'!$B$21,IF(AND('Country-wise data'!EZ165&gt;'non-R&amp;D ex_typologies'!$G$19,'Country-wise data'!EZ165&lt;'non-R&amp;D ex_typologies'!$H$19),'non-R&amp;D ex_typologies'!$B$19,'non-R&amp;D ex_typologies'!$B$20))))</f>
        <v xml:space="preserve">Research heavy </v>
      </c>
      <c r="FN165" t="str">
        <f>IF($FK165='non-R&amp;D ex_typologies'!$C$16,IF(AND('Country-wise data'!FA165&gt;'non-R&amp;D ex_typologies'!$C$21,'Country-wise data'!FA165&lt;'non-R&amp;D ex_typologies'!$D$21),'non-R&amp;D ex_typologies'!$B$21,IF(AND('Country-wise data'!FA165&gt;'non-R&amp;D ex_typologies'!$C$19,'Country-wise data'!FA165&lt;'non-R&amp;D ex_typologies'!$D$19),'non-R&amp;D ex_typologies'!$B$19,'non-R&amp;D ex_typologies'!$B$20)),IF($FK165='non-R&amp;D ex_typologies'!$E$16,IF(AND('Country-wise data'!FA165&gt;'non-R&amp;D ex_typologies'!$E$21,'Country-wise data'!FA165&lt;'non-R&amp;D ex_typologies'!$F$21),'non-R&amp;D ex_typologies'!$B$21,IF(AND('Country-wise data'!FA165&gt;'non-R&amp;D ex_typologies'!$E$19,'Country-wise data'!FA165&lt;'non-R&amp;D ex_typologies'!$F$19),'non-R&amp;D ex_typologies'!$B$19,'non-R&amp;D ex_typologies'!$B$20)),IF(AND('Country-wise data'!FA165&gt;'non-R&amp;D ex_typologies'!$G$21,'Country-wise data'!FA165&lt;'non-R&amp;D ex_typologies'!$H$21),'non-R&amp;D ex_typologies'!$B$21,IF(AND('Country-wise data'!FA165&gt;'non-R&amp;D ex_typologies'!$G$19,'Country-wise data'!FA165&lt;'non-R&amp;D ex_typologies'!$H$19),'non-R&amp;D ex_typologies'!$B$19,'non-R&amp;D ex_typologies'!$B$20))))</f>
        <v xml:space="preserve">Research heavy </v>
      </c>
      <c r="FO165" t="str">
        <f>IF($FK165='non-R&amp;D ex_typologies'!$C$16,IF(AND('Country-wise data'!FB165&gt;'non-R&amp;D ex_typologies'!$C$21,'Country-wise data'!FB165&lt;'non-R&amp;D ex_typologies'!$D$21),'non-R&amp;D ex_typologies'!$B$21,IF(AND('Country-wise data'!FB165&gt;'non-R&amp;D ex_typologies'!$C$19,'Country-wise data'!FB165&lt;'non-R&amp;D ex_typologies'!$D$19),'non-R&amp;D ex_typologies'!$B$19,'non-R&amp;D ex_typologies'!$B$20)),IF($FK165='non-R&amp;D ex_typologies'!$E$16,IF(AND('Country-wise data'!FB165&gt;'non-R&amp;D ex_typologies'!$E$21,'Country-wise data'!FB165&lt;'non-R&amp;D ex_typologies'!$F$21),'non-R&amp;D ex_typologies'!$B$21,IF(AND('Country-wise data'!FB165&gt;'non-R&amp;D ex_typologies'!$E$19,'Country-wise data'!FB165&lt;'non-R&amp;D ex_typologies'!$F$19),'non-R&amp;D ex_typologies'!$B$19,'non-R&amp;D ex_typologies'!$B$20)),IF(AND('Country-wise data'!FB165&gt;'non-R&amp;D ex_typologies'!$G$21,'Country-wise data'!FB165&lt;'non-R&amp;D ex_typologies'!$H$21),'non-R&amp;D ex_typologies'!$B$21,IF(AND('Country-wise data'!FB165&gt;'non-R&amp;D ex_typologies'!$G$19,'Country-wise data'!FB165&lt;'non-R&amp;D ex_typologies'!$H$19),'non-R&amp;D ex_typologies'!$B$19,'non-R&amp;D ex_typologies'!$B$20))))</f>
        <v xml:space="preserve">Research heavy </v>
      </c>
      <c r="FP165" t="str">
        <f>IF($FK165='non-R&amp;D ex_typologies'!$C$16,IF(AND('Country-wise data'!FC165&gt;'non-R&amp;D ex_typologies'!$C$21,'Country-wise data'!FC165&lt;'non-R&amp;D ex_typologies'!$D$21),'non-R&amp;D ex_typologies'!$B$21,IF(AND('Country-wise data'!FC165&gt;'non-R&amp;D ex_typologies'!$C$19,'Country-wise data'!FC165&lt;'non-R&amp;D ex_typologies'!$D$19),'non-R&amp;D ex_typologies'!$B$19,'non-R&amp;D ex_typologies'!$B$20)),IF($FK165='non-R&amp;D ex_typologies'!$E$16,IF(AND('Country-wise data'!FC165&gt;'non-R&amp;D ex_typologies'!$E$21,'Country-wise data'!FC165&lt;'non-R&amp;D ex_typologies'!$F$21),'non-R&amp;D ex_typologies'!$B$21,IF(AND('Country-wise data'!FC165&gt;'non-R&amp;D ex_typologies'!$E$19,'Country-wise data'!FC165&lt;'non-R&amp;D ex_typologies'!$F$19),'non-R&amp;D ex_typologies'!$B$19,'non-R&amp;D ex_typologies'!$B$20)),IF(AND('Country-wise data'!FC165&gt;'non-R&amp;D ex_typologies'!$G$21,'Country-wise data'!FC165&lt;'non-R&amp;D ex_typologies'!$H$21),'non-R&amp;D ex_typologies'!$B$21,IF(AND('Country-wise data'!FC165&gt;'non-R&amp;D ex_typologies'!$G$19,'Country-wise data'!FC165&lt;'non-R&amp;D ex_typologies'!$H$19),'non-R&amp;D ex_typologies'!$B$19,'non-R&amp;D ex_typologies'!$B$20))))</f>
        <v xml:space="preserve">Research heavy </v>
      </c>
      <c r="FQ165" t="str">
        <f>IF($FK165='non-R&amp;D ex_typologies'!$C$16,IF(AND('Country-wise data'!FD165&gt;'non-R&amp;D ex_typologies'!$C$21,'Country-wise data'!FD165&lt;'non-R&amp;D ex_typologies'!$D$21),'non-R&amp;D ex_typologies'!$B$21,IF(AND('Country-wise data'!FD165&gt;'non-R&amp;D ex_typologies'!$C$19,'Country-wise data'!FD165&lt;'non-R&amp;D ex_typologies'!$D$19),'non-R&amp;D ex_typologies'!$B$19,'non-R&amp;D ex_typologies'!$B$20)),IF($FK165='non-R&amp;D ex_typologies'!$E$16,IF(AND('Country-wise data'!FD165&gt;'non-R&amp;D ex_typologies'!$E$21,'Country-wise data'!FD165&lt;'non-R&amp;D ex_typologies'!$F$21),'non-R&amp;D ex_typologies'!$B$21,IF(AND('Country-wise data'!FD165&gt;'non-R&amp;D ex_typologies'!$E$19,'Country-wise data'!FD165&lt;'non-R&amp;D ex_typologies'!$F$19),'non-R&amp;D ex_typologies'!$B$19,'non-R&amp;D ex_typologies'!$B$20)),IF(AND('Country-wise data'!FD165&gt;'non-R&amp;D ex_typologies'!$G$21,'Country-wise data'!FD165&lt;'non-R&amp;D ex_typologies'!$H$21),'non-R&amp;D ex_typologies'!$B$21,IF(AND('Country-wise data'!FD165&gt;'non-R&amp;D ex_typologies'!$G$19,'Country-wise data'!FD165&lt;'non-R&amp;D ex_typologies'!$H$19),'non-R&amp;D ex_typologies'!$B$19,'non-R&amp;D ex_typologies'!$B$20))))</f>
        <v xml:space="preserve">Research heavy </v>
      </c>
      <c r="FR165" t="str">
        <f>IF($FK165='non-R&amp;D ex_typologies'!$C$16,IF(AND('Country-wise data'!FE165&gt;'non-R&amp;D ex_typologies'!$C$21,'Country-wise data'!FE165&lt;'non-R&amp;D ex_typologies'!$D$21),'non-R&amp;D ex_typologies'!$B$21,IF(AND('Country-wise data'!FE165&gt;'non-R&amp;D ex_typologies'!$C$19,'Country-wise data'!FE165&lt;'non-R&amp;D ex_typologies'!$D$19),'non-R&amp;D ex_typologies'!$B$19,'non-R&amp;D ex_typologies'!$B$20)),IF($FK165='non-R&amp;D ex_typologies'!$E$16,IF(AND('Country-wise data'!FE165&gt;'non-R&amp;D ex_typologies'!$E$21,'Country-wise data'!FE165&lt;'non-R&amp;D ex_typologies'!$F$21),'non-R&amp;D ex_typologies'!$B$21,IF(AND('Country-wise data'!FE165&gt;'non-R&amp;D ex_typologies'!$E$19,'Country-wise data'!FE165&lt;'non-R&amp;D ex_typologies'!$F$19),'non-R&amp;D ex_typologies'!$B$19,'non-R&amp;D ex_typologies'!$B$20)),IF(AND('Country-wise data'!FE165&gt;'non-R&amp;D ex_typologies'!$G$21,'Country-wise data'!FE165&lt;'non-R&amp;D ex_typologies'!$H$21),'non-R&amp;D ex_typologies'!$B$21,IF(AND('Country-wise data'!FE165&gt;'non-R&amp;D ex_typologies'!$G$19,'Country-wise data'!FE165&lt;'non-R&amp;D ex_typologies'!$H$19),'non-R&amp;D ex_typologies'!$B$19,'non-R&amp;D ex_typologies'!$B$20))))</f>
        <v xml:space="preserve">Research heavy </v>
      </c>
      <c r="FS165" t="str">
        <f>IF($FK165='non-R&amp;D ex_typologies'!$C$16,IF(AND('Country-wise data'!FF165&gt;'non-R&amp;D ex_typologies'!$C$21,'Country-wise data'!FF165&lt;'non-R&amp;D ex_typologies'!$D$21),'non-R&amp;D ex_typologies'!$B$21,IF(AND('Country-wise data'!FF165&gt;'non-R&amp;D ex_typologies'!$C$19,'Country-wise data'!FF165&lt;'non-R&amp;D ex_typologies'!$D$19),'non-R&amp;D ex_typologies'!$B$19,'non-R&amp;D ex_typologies'!$B$20)),IF($FK165='non-R&amp;D ex_typologies'!$E$16,IF(AND('Country-wise data'!FF165&gt;'non-R&amp;D ex_typologies'!$E$21,'Country-wise data'!FF165&lt;'non-R&amp;D ex_typologies'!$F$21),'non-R&amp;D ex_typologies'!$B$21,IF(AND('Country-wise data'!FF165&gt;'non-R&amp;D ex_typologies'!$E$19,'Country-wise data'!FF165&lt;'non-R&amp;D ex_typologies'!$F$19),'non-R&amp;D ex_typologies'!$B$19,'non-R&amp;D ex_typologies'!$B$20)),IF(AND('Country-wise data'!FF165&gt;'non-R&amp;D ex_typologies'!$G$21,'Country-wise data'!FF165&lt;'non-R&amp;D ex_typologies'!$H$21),'non-R&amp;D ex_typologies'!$B$21,IF(AND('Country-wise data'!FF165&gt;'non-R&amp;D ex_typologies'!$G$19,'Country-wise data'!FF165&lt;'non-R&amp;D ex_typologies'!$H$19),'non-R&amp;D ex_typologies'!$B$19,'non-R&amp;D ex_typologies'!$B$20))))</f>
        <v xml:space="preserve">Research heavy </v>
      </c>
      <c r="FT165" t="str">
        <f>IF($FK165='non-R&amp;D ex_typologies'!$C$16,IF(AND('Country-wise data'!FG165&gt;'non-R&amp;D ex_typologies'!$C$21,'Country-wise data'!FG165&lt;'non-R&amp;D ex_typologies'!$D$21),'non-R&amp;D ex_typologies'!$B$21,IF(AND('Country-wise data'!FG165&gt;'non-R&amp;D ex_typologies'!$C$19,'Country-wise data'!FG165&lt;'non-R&amp;D ex_typologies'!$D$19),'non-R&amp;D ex_typologies'!$B$19,'non-R&amp;D ex_typologies'!$B$20)),IF($FK165='non-R&amp;D ex_typologies'!$E$16,IF(AND('Country-wise data'!FG165&gt;'non-R&amp;D ex_typologies'!$E$21,'Country-wise data'!FG165&lt;'non-R&amp;D ex_typologies'!$F$21),'non-R&amp;D ex_typologies'!$B$21,IF(AND('Country-wise data'!FG165&gt;'non-R&amp;D ex_typologies'!$E$19,'Country-wise data'!FG165&lt;'non-R&amp;D ex_typologies'!$F$19),'non-R&amp;D ex_typologies'!$B$19,'non-R&amp;D ex_typologies'!$B$20)),IF(AND('Country-wise data'!FG165&gt;'non-R&amp;D ex_typologies'!$G$21,'Country-wise data'!FG165&lt;'non-R&amp;D ex_typologies'!$H$21),'non-R&amp;D ex_typologies'!$B$21,IF(AND('Country-wise data'!FG165&gt;'non-R&amp;D ex_typologies'!$G$19,'Country-wise data'!FG165&lt;'non-R&amp;D ex_typologies'!$H$19),'non-R&amp;D ex_typologies'!$B$19,'non-R&amp;D ex_typologies'!$B$20))))</f>
        <v xml:space="preserve">Research heavy </v>
      </c>
      <c r="FU165" t="str">
        <f>IF($FK165='non-R&amp;D ex_typologies'!$C$16,IF(AND('Country-wise data'!FH165&gt;'non-R&amp;D ex_typologies'!$C$21,'Country-wise data'!FH165&lt;'non-R&amp;D ex_typologies'!$D$21),'non-R&amp;D ex_typologies'!$B$21,IF(AND('Country-wise data'!FH165&gt;'non-R&amp;D ex_typologies'!$C$19,'Country-wise data'!FH165&lt;'non-R&amp;D ex_typologies'!$D$19),'non-R&amp;D ex_typologies'!$B$19,'non-R&amp;D ex_typologies'!$B$20)),IF($FK165='non-R&amp;D ex_typologies'!$E$16,IF(AND('Country-wise data'!FH165&gt;'non-R&amp;D ex_typologies'!$E$21,'Country-wise data'!FH165&lt;'non-R&amp;D ex_typologies'!$F$21),'non-R&amp;D ex_typologies'!$B$21,IF(AND('Country-wise data'!FH165&gt;'non-R&amp;D ex_typologies'!$E$19,'Country-wise data'!FH165&lt;'non-R&amp;D ex_typologies'!$F$19),'non-R&amp;D ex_typologies'!$B$19,'non-R&amp;D ex_typologies'!$B$20)),IF(AND('Country-wise data'!FH165&gt;'non-R&amp;D ex_typologies'!$G$21,'Country-wise data'!FH165&lt;'non-R&amp;D ex_typologies'!$H$21),'non-R&amp;D ex_typologies'!$B$21,IF(AND('Country-wise data'!FH165&gt;'non-R&amp;D ex_typologies'!$G$19,'Country-wise data'!FH165&lt;'non-R&amp;D ex_typologies'!$H$19),'non-R&amp;D ex_typologies'!$B$19,'non-R&amp;D ex_typologies'!$B$20))))</f>
        <v xml:space="preserve">Research heavy </v>
      </c>
    </row>
    <row r="166" spans="2:177" x14ac:dyDescent="0.35">
      <c r="B166" s="83" t="s">
        <v>111</v>
      </c>
      <c r="E166" s="44" t="s">
        <v>375</v>
      </c>
      <c r="G166" s="55">
        <f>Assumptions!$C$13</f>
        <v>1.1000000000000001</v>
      </c>
      <c r="H166">
        <f>SUMIFS(FAOstat!M:M,FAOstat!$B:$B,'Country-wise data'!$B166)*G166</f>
        <v>0</v>
      </c>
      <c r="I166">
        <f>IF(SUMIFS(FAOstat!N:N,FAOstat!$B:$B,'Country-wise data'!$B166)=0,H166*(1+Assumptions!$C$9),SUMIFS(FAOstat!N:N,FAOstat!$B:$B,'Country-wise data'!$B166)*$G166)</f>
        <v>0</v>
      </c>
      <c r="J166">
        <f>IF(SUMIFS(FAOstat!O:O,FAOstat!$B:$B,'Country-wise data'!$B166)=0,I166*(1+Assumptions!$C$9),SUMIFS(FAOstat!O:O,FAOstat!$B:$B,'Country-wise data'!$B166)*$G166)</f>
        <v>0</v>
      </c>
      <c r="K166">
        <f>IF(SUMIFS(FAOstat!P:P,FAOstat!$B:$B,'Country-wise data'!$B166)=0,J166*(1+Assumptions!$C$9),SUMIFS(FAOstat!P:P,FAOstat!$B:$B,'Country-wise data'!$B166)*$G166)</f>
        <v>0</v>
      </c>
      <c r="L166">
        <f>IF(SUMIFS(FAOstat!Q:Q,FAOstat!$B:$B,'Country-wise data'!$B166)=0,K166*(1+Assumptions!$C$9),SUMIFS(FAOstat!Q:Q,FAOstat!$B:$B,'Country-wise data'!$B166)*$G166)</f>
        <v>0</v>
      </c>
      <c r="M166">
        <f>IF(SUMIFS(FAOstat!R:R,FAOstat!$B:$B,'Country-wise data'!$B166)=0,L166*(1+Assumptions!$C$9),SUMIFS(FAOstat!R:R,FAOstat!$B:$B,'Country-wise data'!$B166)*$G166)</f>
        <v>0</v>
      </c>
      <c r="N166">
        <f>IF(SUMIFS(FAOstat!S:S,FAOstat!$B:$B,'Country-wise data'!$B166)=0,M166*(1+Assumptions!$C$9),SUMIFS(FAOstat!S:S,FAOstat!$B:$B,'Country-wise data'!$B166)*$G166)</f>
        <v>0</v>
      </c>
      <c r="O166">
        <f>IF(SUMIFS(FAOstat!T:T,FAOstat!$B:$B,'Country-wise data'!$B166)=0,N166*(1+Assumptions!$C$9),SUMIFS(FAOstat!T:T,FAOstat!$B:$B,'Country-wise data'!$B166)*$G166)</f>
        <v>0</v>
      </c>
      <c r="P166">
        <f>IF(SUMIFS(FAOstat!U:U,FAOstat!$B:$B,'Country-wise data'!$B166)=0,O166*(1+Assumptions!$C$9),SUMIFS(FAOstat!U:U,FAOstat!$B:$B,'Country-wise data'!$B166)*$G166)</f>
        <v>0</v>
      </c>
      <c r="Q166">
        <f>IF(SUMIFS(FAOstat!V:V,FAOstat!$B:$B,'Country-wise data'!$B166)=0,P166*(1+Assumptions!$C$9),SUMIFS(FAOstat!V:V,FAOstat!$B:$B,'Country-wise data'!$B166)*$G166)</f>
        <v>0</v>
      </c>
      <c r="R166" s="36">
        <f t="shared" si="207"/>
        <v>0</v>
      </c>
      <c r="S166" s="44">
        <f>INDEX('area data'!$G$4:$P$80,MATCH('Country-wise data'!$B166,'area data'!$B$4:$B$80,),MATCH('Country-wise data'!S$3,'area data'!$G$3:$P$3,))</f>
        <v>28.165877311590599</v>
      </c>
      <c r="T166" s="44">
        <f>INDEX('area data'!$G$4:$P$80,MATCH('Country-wise data'!$B166,'area data'!$B$4:$B$80,),MATCH('Country-wise data'!T$3,'area data'!$G$3:$P$3,))</f>
        <v>29.675597781166786</v>
      </c>
      <c r="U166" s="44">
        <f>INDEX('area data'!$G$4:$P$80,MATCH('Country-wise data'!$B166,'area data'!$B$4:$B$80,),MATCH('Country-wise data'!U$3,'area data'!$G$3:$P$3,))</f>
        <v>30.410630924213446</v>
      </c>
      <c r="V166" s="44">
        <f>INDEX('area data'!$G$4:$P$80,MATCH('Country-wise data'!$B166,'area data'!$B$4:$B$80,),MATCH('Country-wise data'!V$3,'area data'!$G$3:$P$3,))</f>
        <v>31.821316808788641</v>
      </c>
      <c r="W166" s="44">
        <f>INDEX('area data'!$G$4:$P$80,MATCH('Country-wise data'!$B166,'area data'!$B$4:$B$80,),MATCH('Country-wise data'!W$3,'area data'!$G$3:$P$3,))</f>
        <v>33.15683505727155</v>
      </c>
      <c r="X166" s="44">
        <f>INDEX('area data'!$G$4:$P$80,MATCH('Country-wise data'!$B166,'area data'!$B$4:$B$80,),MATCH('Country-wise data'!X$3,'area data'!$G$3:$P$3,))</f>
        <v>34.87158898360245</v>
      </c>
      <c r="Y166" s="44">
        <f>INDEX('area data'!$G$4:$P$80,MATCH('Country-wise data'!$B166,'area data'!$B$4:$B$80,),MATCH('Country-wise data'!Y$3,'area data'!$G$3:$P$3,))</f>
        <v>35.074238832496818</v>
      </c>
      <c r="Z166" s="44">
        <f>INDEX('area data'!$G$4:$P$80,MATCH('Country-wise data'!$B166,'area data'!$B$4:$B$80,),MATCH('Country-wise data'!Z$3,'area data'!$G$3:$P$3,))</f>
        <v>35.818193677933237</v>
      </c>
      <c r="AA166" s="44">
        <f>INDEX('area data'!$G$4:$P$80,MATCH('Country-wise data'!$B166,'area data'!$B$4:$B$80,),MATCH('Country-wise data'!AA$3,'area data'!$G$3:$P$3,))</f>
        <v>36.665165201723724</v>
      </c>
      <c r="AB166" s="44">
        <f>INDEX('area data'!$G$4:$P$80,MATCH('Country-wise data'!$B166,'area data'!$B$4:$B$80,),MATCH('Country-wise data'!AB$3,'area data'!$G$3:$P$3,))</f>
        <v>37.398468505758203</v>
      </c>
      <c r="AC166" s="53">
        <f>IFERROR(INDEX('ASTI data (new)'!$AF$6:$AL$130,MATCH('Country-wise data'!$B166,'ASTI data (new)'!$C$6:$C$130,),MATCH('Country-wise data'!AC$3,'ASTI data (new)'!$AF$5:$AL$5,)),(INDEX(Assumptions!$G$154:$P$345,MATCH('Country-wise data'!$B166,Assumptions!$B$154:$B$344,),MATCH('Country-wise data'!AC$3,Assumptions!$G$153:$P$153,))*S166))</f>
        <v>0.13037075694505057</v>
      </c>
      <c r="AD166" s="53">
        <f>IFERROR(INDEX('ASTI data (new)'!$AF$6:$AL$130,MATCH('Country-wise data'!$B166,'ASTI data (new)'!$C$6:$C$130,),MATCH('Country-wise data'!AD$3,'ASTI data (new)'!$AF$5:$AL$5,)),(INDEX(Assumptions!$G$154:$P$345,MATCH('Country-wise data'!$B166,Assumptions!$B$154:$B$344,),MATCH('Country-wise data'!AD$3,Assumptions!$G$153:$P$153,))*T166))</f>
        <v>0.18962962962962993</v>
      </c>
      <c r="AE166" s="53">
        <f>IFERROR(INDEX('ASTI data (new)'!$AF$6:$AL$130,MATCH('Country-wise data'!$B166,'ASTI data (new)'!$C$6:$C$130,),MATCH('Country-wise data'!AE$3,'ASTI data (new)'!$AF$5:$AL$5,)),(INDEX(Assumptions!$G$154:$P$345,MATCH('Country-wise data'!$B166,Assumptions!$B$154:$B$344,),MATCH('Country-wise data'!AE$3,Assumptions!$G$153:$P$153,))*U166))</f>
        <v>0.13037072280269194</v>
      </c>
      <c r="AF166" s="53">
        <f>IFERROR(INDEX('ASTI data (new)'!$AF$6:$AL$130,MATCH('Country-wise data'!$B166,'ASTI data (new)'!$C$6:$C$130,),MATCH('Country-wise data'!AF$3,'ASTI data (new)'!$AF$5:$AL$5,)),(INDEX(Assumptions!$G$154:$P$345,MATCH('Country-wise data'!$B166,Assumptions!$B$154:$B$344,),MATCH('Country-wise data'!AF$3,Assumptions!$G$153:$P$153,))*V166))</f>
        <v>0.13839782226408373</v>
      </c>
      <c r="AG166" s="53">
        <f>IFERROR(INDEX('ASTI data (new)'!$AF$6:$AL$130,MATCH('Country-wise data'!$B166,'ASTI data (new)'!$C$6:$C$130,),MATCH('Country-wise data'!AG$3,'ASTI data (new)'!$AF$5:$AL$5,)),(INDEX(Assumptions!$G$154:$P$345,MATCH('Country-wise data'!$B166,Assumptions!$B$154:$B$344,),MATCH('Country-wise data'!AG$3,Assumptions!$G$153:$P$153,))*W166))</f>
        <v>0.1439749469165599</v>
      </c>
      <c r="AH166" s="53">
        <f>IFERROR(INDEX('ASTI data (new)'!$AF$6:$AL$130,MATCH('Country-wise data'!$B166,'ASTI data (new)'!$C$6:$C$130,),MATCH('Country-wise data'!AH$3,'ASTI data (new)'!$AF$5:$AL$5,)),(INDEX(Assumptions!$G$154:$P$345,MATCH('Country-wise data'!$B166,Assumptions!$B$154:$B$344,),MATCH('Country-wise data'!AH$3,Assumptions!$G$153:$P$153,))*X166))</f>
        <v>0.15203602715994746</v>
      </c>
      <c r="AI166" s="53">
        <f>IFERROR(INDEX('ASTI data (new)'!$AF$6:$AL$130,MATCH('Country-wise data'!$B166,'ASTI data (new)'!$C$6:$C$130,),MATCH('Country-wise data'!AI$3,'ASTI data (new)'!$AF$5:$AL$5,)),(INDEX(Assumptions!$G$154:$P$345,MATCH('Country-wise data'!$B166,Assumptions!$B$154:$B$344,),MATCH('Country-wise data'!AI$3,Assumptions!$G$153:$P$153,))*Y166))</f>
        <v>0.15473521381170852</v>
      </c>
      <c r="AJ166" s="53">
        <f t="shared" ref="AJ166:AL166" si="244">IFERROR((1+($AI166/$AF166)^(1/3)-1)*AI166,0)</f>
        <v>0.16059886081416069</v>
      </c>
      <c r="AK166" s="53">
        <f t="shared" si="244"/>
        <v>0.16668470905524757</v>
      </c>
      <c r="AL166" s="53">
        <f t="shared" si="244"/>
        <v>0.17300117878783058</v>
      </c>
      <c r="AM166" s="55" cm="1">
        <f t="array" ref="AM166">INDEX('non-R&amp;D ex_typologies'!$J$8:$J$10,MATCH('Country-wise data'!FL166,'non-R&amp;D ex_typologies'!$F$8:$F$10,),)*'Country-wise data'!AC166</f>
        <v>0.3808813818372217</v>
      </c>
      <c r="AN166" s="55" cm="1">
        <f t="array" ref="AN166">INDEX('non-R&amp;D ex_typologies'!$J$8:$J$10,MATCH('Country-wise data'!FM166,'non-R&amp;D ex_typologies'!$F$8:$F$10,),)*'Country-wise data'!AD166</f>
        <v>0.55400763992692326</v>
      </c>
      <c r="AO166" s="55" cm="1">
        <f t="array" ref="AO166">INDEX('non-R&amp;D ex_typologies'!$J$8:$J$10,MATCH('Country-wise data'!FN166,'non-R&amp;D ex_typologies'!$F$8:$F$10,),)*'Country-wise data'!AE166</f>
        <v>0.38088128208947891</v>
      </c>
      <c r="AP166" s="55" cm="1">
        <f t="array" ref="AP166">INDEX('non-R&amp;D ex_typologies'!$J$8:$J$10,MATCH('Country-wise data'!FO166,'non-R&amp;D ex_typologies'!$F$8:$F$10,),)*'Country-wise data'!AF166</f>
        <v>0.40433265114372441</v>
      </c>
      <c r="AQ166" s="55" cm="1">
        <f t="array" ref="AQ166">INDEX('non-R&amp;D ex_typologies'!$J$8:$J$10,MATCH('Country-wise data'!FP166,'non-R&amp;D ex_typologies'!$F$8:$F$10,),)*'Country-wise data'!AG166</f>
        <v>0.42062635836833528</v>
      </c>
      <c r="AR166" s="55" cm="1">
        <f t="array" ref="AR166">INDEX('non-R&amp;D ex_typologies'!$J$8:$J$10,MATCH('Country-wise data'!FQ166,'non-R&amp;D ex_typologies'!$F$8:$F$10,),)*'Country-wise data'!AH166</f>
        <v>0.44417700311527253</v>
      </c>
      <c r="AS166" s="55" cm="1">
        <f t="array" ref="AS166">INDEX('non-R&amp;D ex_typologies'!$J$8:$J$10,MATCH('Country-wise data'!FR166,'non-R&amp;D ex_typologies'!$F$8:$F$10,),)*'Country-wise data'!AI166</f>
        <v>0.45206274349026049</v>
      </c>
      <c r="AT166" s="55" cm="1">
        <f t="array" ref="AT166">INDEX('non-R&amp;D ex_typologies'!$J$8:$J$10,MATCH('Country-wise data'!FS166,'non-R&amp;D ex_typologies'!$F$8:$F$10,),)*'Country-wise data'!AJ166</f>
        <v>0.46919353282702103</v>
      </c>
      <c r="AU166" s="55" cm="1">
        <f t="array" ref="AU166">INDEX('non-R&amp;D ex_typologies'!$J$8:$J$10,MATCH('Country-wise data'!FT166,'non-R&amp;D ex_typologies'!$F$8:$F$10,),)*'Country-wise data'!AK166</f>
        <v>0.48697348856275241</v>
      </c>
      <c r="AV166" s="55" cm="1">
        <f t="array" ref="AV166">INDEX('non-R&amp;D ex_typologies'!$J$8:$J$10,MATCH('Country-wise data'!FU166,'non-R&amp;D ex_typologies'!$F$8:$F$10,),)*'Country-wise data'!AL166</f>
        <v>0.50542721067386376</v>
      </c>
      <c r="AW166">
        <f t="shared" si="209"/>
        <v>6.0383631602217651</v>
      </c>
      <c r="AX166" s="53">
        <f>INDEX('GDP deflators'!$AB$3:$AK$198,MATCH('Country-wise data'!$B166,'GDP deflators'!$B$3:$B$198,),MATCH('Country-wise data'!AX$3,'GDP deflators'!$D$2:$M$2,))</f>
        <v>85.001823644858973</v>
      </c>
      <c r="AY166" s="53">
        <f>INDEX('GDP deflators'!$AB$3:$AK$198,MATCH('Country-wise data'!$B166,'GDP deflators'!$B$3:$B$198,),MATCH('Country-wise data'!AY$3,'GDP deflators'!$D$2:$M$2,))</f>
        <v>86.434377978768168</v>
      </c>
      <c r="AZ166" s="53">
        <f>INDEX('GDP deflators'!$AB$3:$AK$198,MATCH('Country-wise data'!$B166,'GDP deflators'!$B$3:$B$198,),MATCH('Country-wise data'!AZ$3,'GDP deflators'!$D$2:$M$2,))</f>
        <v>84.73893018884533</v>
      </c>
      <c r="BA166" s="53">
        <f>INDEX('GDP deflators'!$AB$3:$AK$198,MATCH('Country-wise data'!$B166,'GDP deflators'!$B$3:$B$198,),MATCH('Country-wise data'!BA$3,'GDP deflators'!$D$2:$M$2,))</f>
        <v>87.76113300554519</v>
      </c>
      <c r="BB166" s="53">
        <f>INDEX('GDP deflators'!$AB$3:$AK$198,MATCH('Country-wise data'!$B166,'GDP deflators'!$B$3:$B$198,),MATCH('Country-wise data'!BB$3,'GDP deflators'!$D$2:$M$2,))</f>
        <v>87.718497588534035</v>
      </c>
      <c r="BC166" s="53">
        <f>INDEX('GDP deflators'!$AB$3:$AK$198,MATCH('Country-wise data'!$B166,'GDP deflators'!$B$3:$B$198,),MATCH('Country-wise data'!BC$3,'GDP deflators'!$D$2:$M$2,))</f>
        <v>93.701867432664969</v>
      </c>
      <c r="BD166" s="53">
        <f>INDEX('GDP deflators'!$AB$3:$AK$198,MATCH('Country-wise data'!$B166,'GDP deflators'!$B$3:$B$198,),MATCH('Country-wise data'!BD$3,'GDP deflators'!$D$2:$M$2,))</f>
        <v>97.363134174985589</v>
      </c>
      <c r="BE166" s="53">
        <f>INDEX('GDP deflators'!$AB$3:$AK$198,MATCH('Country-wise data'!$B166,'GDP deflators'!$B$3:$B$198,),MATCH('Country-wise data'!BE$3,'GDP deflators'!$D$2:$M$2,))</f>
        <v>94.242674085325831</v>
      </c>
      <c r="BF166" s="53">
        <f>INDEX('GDP deflators'!$AB$3:$AK$198,MATCH('Country-wise data'!$B166,'GDP deflators'!$B$3:$B$198,),MATCH('Country-wise data'!BF$3,'GDP deflators'!$D$2:$M$2,))</f>
        <v>97.661213668010475</v>
      </c>
      <c r="BG166" s="53">
        <f>INDEX('GDP deflators'!$AB$3:$AK$198,MATCH('Country-wise data'!$B166,'GDP deflators'!$B$3:$B$198,),MATCH('Country-wise data'!BG$3,'GDP deflators'!$D$2:$M$2,))</f>
        <v>100</v>
      </c>
      <c r="BH166" cm="1">
        <f t="array" ref="BH166">H166/(INDEX($AX166:$BG166,,MATCH(BH$3,$AX$3:$BG$3,))/100)</f>
        <v>0</v>
      </c>
      <c r="BI166" cm="1">
        <f t="array" ref="BI166">I166/(INDEX($AX166:$BG166,,MATCH(BI$3,$AX$3:$BG$3,))/100)</f>
        <v>0</v>
      </c>
      <c r="BJ166" cm="1">
        <f t="array" ref="BJ166">J166/(INDEX($AX166:$BG166,,MATCH(BJ$3,$AX$3:$BG$3,))/100)</f>
        <v>0</v>
      </c>
      <c r="BK166" cm="1">
        <f t="array" ref="BK166">K166/(INDEX($AX166:$BG166,,MATCH(BK$3,$AX$3:$BG$3,))/100)</f>
        <v>0</v>
      </c>
      <c r="BL166" cm="1">
        <f t="array" ref="BL166">L166/(INDEX($AX166:$BG166,,MATCH(BL$3,$AX$3:$BG$3,))/100)</f>
        <v>0</v>
      </c>
      <c r="BM166" cm="1">
        <f t="array" ref="BM166">M166/(INDEX($AX166:$BG166,,MATCH(BM$3,$AX$3:$BG$3,))/100)</f>
        <v>0</v>
      </c>
      <c r="BN166" cm="1">
        <f t="array" ref="BN166">N166/(INDEX($AX166:$BG166,,MATCH(BN$3,$AX$3:$BG$3,))/100)</f>
        <v>0</v>
      </c>
      <c r="BO166" cm="1">
        <f t="array" ref="BO166">O166/(INDEX($AX166:$BG166,,MATCH(BO$3,$AX$3:$BG$3,))/100)</f>
        <v>0</v>
      </c>
      <c r="BP166" cm="1">
        <f t="array" ref="BP166">P166/(INDEX($AX166:$BG166,,MATCH(BP$3,$AX$3:$BG$3,))/100)</f>
        <v>0</v>
      </c>
      <c r="BQ166" cm="1">
        <f t="array" ref="BQ166">Q166/(INDEX($AX166:$BG166,,MATCH(BQ$3,$AX$3:$BG$3,))/100)</f>
        <v>0</v>
      </c>
      <c r="BS166" cm="1">
        <f t="array" ref="BS166">S166/(INDEX($AX166:$BG166,,MATCH(BS$3,$AX$3:$BG$3,))/100)</f>
        <v>33.135615336052979</v>
      </c>
      <c r="BT166" cm="1">
        <f t="array" ref="BT166">T166/(INDEX($AX166:$BG166,,MATCH(BT$3,$AX$3:$BG$3,))/100)</f>
        <v>34.333095783319372</v>
      </c>
      <c r="BU166" cm="1">
        <f t="array" ref="BU166">U166/(INDEX($AX166:$BG166,,MATCH(BU$3,$AX$3:$BG$3,))/100)</f>
        <v>35.887437871167002</v>
      </c>
      <c r="BV166" cm="1">
        <f t="array" ref="BV166">V166/(INDEX($AX166:$BG166,,MATCH(BV$3,$AX$3:$BG$3,))/100)</f>
        <v>36.259008651105276</v>
      </c>
      <c r="BW166" cm="1">
        <f t="array" ref="BW166">W166/(INDEX($AX166:$BG166,,MATCH(BW$3,$AX$3:$BG$3,))/100)</f>
        <v>37.799136976561243</v>
      </c>
      <c r="BX166" cm="1">
        <f t="array" ref="BX166">X166/(INDEX($AX166:$BG166,,MATCH(BX$3,$AX$3:$BG$3,))/100)</f>
        <v>37.215468526986932</v>
      </c>
      <c r="BY166" cm="1">
        <f t="array" ref="BY166">Y166/(INDEX($AX166:$BG166,,MATCH(BY$3,$AX$3:$BG$3,))/100)</f>
        <v>36.024147260358063</v>
      </c>
      <c r="BZ166" cm="1">
        <f t="array" ref="BZ166">Z166/(INDEX($AX166:$BG166,,MATCH(BZ$3,$AX$3:$BG$3,))/100)</f>
        <v>38.006342695140432</v>
      </c>
      <c r="CA166" cm="1">
        <f t="array" ref="CA166">AA166/(INDEX($AX166:$BG166,,MATCH(CA$3,$AX$3:$BG$3,))/100)</f>
        <v>37.543220921217802</v>
      </c>
      <c r="CB166" cm="1">
        <f t="array" ref="CB166">AB166/(INDEX($AX166:$BG166,,MATCH(CB$3,$AX$3:$BG$3,))/100)</f>
        <v>37.398468505758203</v>
      </c>
      <c r="CC166" cm="1">
        <f t="array" ref="CC166">AC166/(INDEX($AX166:$BG166,,MATCH(CC$3,$AX$3:$BG$3,))/100)</f>
        <v>0.15337407052552757</v>
      </c>
      <c r="CD166" cm="1">
        <f t="array" ref="CD166">AD166/(INDEX($AX166:$BG166,,MATCH(CD$3,$AX$3:$BG$3,))/100)</f>
        <v>0.21939144361773591</v>
      </c>
      <c r="CE166" cm="1">
        <f t="array" ref="CE166">AE166/(INDEX($AX166:$BG166,,MATCH(CE$3,$AX$3:$BG$3,))/100)</f>
        <v>0.15384985686290076</v>
      </c>
      <c r="CF166" cm="1">
        <f t="array" ref="CF166">AF166/(INDEX($AX166:$BG166,,MATCH(CF$3,$AX$3:$BG$3,))/100)</f>
        <v>0.15769830849305361</v>
      </c>
      <c r="CG166" cm="1">
        <f t="array" ref="CG166">AG166/(INDEX($AX166:$BG166,,MATCH(CG$3,$AX$3:$BG$3,))/100)</f>
        <v>0.16413293760674183</v>
      </c>
      <c r="CH166" cm="1">
        <f t="array" ref="CH166">AH166/(INDEX($AX166:$BG166,,MATCH(CH$3,$AX$3:$BG$3,))/100)</f>
        <v>0.16225506633493933</v>
      </c>
      <c r="CI166" cm="1">
        <f t="array" ref="CI166">AI166/(INDEX($AX166:$BG166,,MATCH(CI$3,$AX$3:$BG$3,))/100)</f>
        <v>0.15892587592097349</v>
      </c>
      <c r="CJ166" cm="1">
        <f t="array" ref="CJ166">AJ166/(INDEX($AX166:$BG166,,MATCH(CJ$3,$AX$3:$BG$3,))/100)</f>
        <v>0.1704099150123404</v>
      </c>
      <c r="CK166" cm="1">
        <f t="array" ref="CK166">AK166/(INDEX($AX166:$BG166,,MATCH(CK$3,$AX$3:$BG$3,))/100)</f>
        <v>0.17067646693586624</v>
      </c>
      <c r="CL166" cm="1">
        <f t="array" ref="CL166">AL166/(INDEX($AX166:$BG166,,MATCH(CL$3,$AX$3:$BG$3,))/100)</f>
        <v>0.17300117878783058</v>
      </c>
      <c r="CM166" cm="1">
        <f t="array" ref="CM166">AM166/(INDEX($AX166:$BG166,,MATCH(CM$3,$AX$3:$BG$3,))/100)</f>
        <v>0.44808612980888429</v>
      </c>
      <c r="CN166" cm="1">
        <f t="array" ref="CN166">AN166/(INDEX($AX166:$BG166,,MATCH(CN$3,$AX$3:$BG$3,))/100)</f>
        <v>0.64095751352894592</v>
      </c>
      <c r="CO166" cm="1">
        <f t="array" ref="CO166">AO166/(INDEX($AX166:$BG166,,MATCH(CO$3,$AX$3:$BG$3,))/100)</f>
        <v>0.44947615132816071</v>
      </c>
      <c r="CP166" cm="1">
        <f t="array" ref="CP166">AP166/(INDEX($AX166:$BG166,,MATCH(CP$3,$AX$3:$BG$3,))/100)</f>
        <v>0.46071949768262066</v>
      </c>
      <c r="CQ166" cm="1">
        <f t="array" ref="CQ166">AQ166/(INDEX($AX166:$BG166,,MATCH(CQ$3,$AX$3:$BG$3,))/100)</f>
        <v>0.47951842533987571</v>
      </c>
      <c r="CR166" cm="1">
        <f t="array" ref="CR166">AR166/(INDEX($AX166:$BG166,,MATCH(CR$3,$AX$3:$BG$3,))/100)</f>
        <v>0.47403217810409409</v>
      </c>
      <c r="CS166" cm="1">
        <f t="array" ref="CS166">AS166/(INDEX($AX166:$BG166,,MATCH(CS$3,$AX$3:$BG$3,))/100)</f>
        <v>0.46430586619961528</v>
      </c>
      <c r="CT166" cm="1">
        <f t="array" ref="CT166">AT166/(INDEX($AX166:$BG166,,MATCH(CT$3,$AX$3:$BG$3,))/100)</f>
        <v>0.49785676964367609</v>
      </c>
      <c r="CU166" cm="1">
        <f t="array" ref="CU166">AU166/(INDEX($AX166:$BG166,,MATCH(CU$3,$AX$3:$BG$3,))/100)</f>
        <v>0.49863550766240738</v>
      </c>
      <c r="CV166" cm="1">
        <f t="array" ref="CV166">AV166/(INDEX($AX166:$BG166,,MATCH(CV$3,$AX$3:$BG$3,))/100)</f>
        <v>0.50542721067386376</v>
      </c>
      <c r="CW166">
        <f t="shared" si="210"/>
        <v>6.6027303700700539</v>
      </c>
      <c r="CX166">
        <f>IFERROR(1/INDEX('exch rates'!$BC$5:$BL$268,MATCH('Country-wise data'!$B166,'exch rates'!$A$5:$A$268,),MATCH(CX$3,'exch rates'!$BC$4:$BL$4,)),1)</f>
        <v>0.37037037037037035</v>
      </c>
      <c r="CY166">
        <f>IFERROR(1/INDEX('exch rates'!$BC$5:$BL$268,MATCH('Country-wise data'!$B166,'exch rates'!$A$5:$A$268,),MATCH(CY$3,'exch rates'!$BC$4:$BL$4,)),1)</f>
        <v>0.37037037037037035</v>
      </c>
      <c r="CZ166">
        <f>IFERROR(1/INDEX('exch rates'!$BC$5:$BL$268,MATCH('Country-wise data'!$B166,'exch rates'!$A$5:$A$268,),MATCH(CZ$3,'exch rates'!$BC$4:$BL$4,)),1)</f>
        <v>0.37037037037037035</v>
      </c>
      <c r="DA166">
        <f>IFERROR(1/INDEX('exch rates'!$BC$5:$BL$268,MATCH('Country-wise data'!$B166,'exch rates'!$A$5:$A$268,),MATCH(DA$3,'exch rates'!$BC$4:$BL$4,)),1)</f>
        <v>0.37037037037037035</v>
      </c>
      <c r="DB166">
        <f>IFERROR(1/INDEX('exch rates'!$BC$5:$BL$268,MATCH('Country-wise data'!$B166,'exch rates'!$A$5:$A$268,),MATCH(DB$3,'exch rates'!$BC$4:$BL$4,)),1)</f>
        <v>0.37037037037037035</v>
      </c>
      <c r="DC166">
        <f>IFERROR(1/INDEX('exch rates'!$BC$5:$BL$268,MATCH('Country-wise data'!$B166,'exch rates'!$A$5:$A$268,),MATCH(DC$3,'exch rates'!$BC$4:$BL$4,)),1)</f>
        <v>0.37037037037037035</v>
      </c>
      <c r="DD166">
        <f>IFERROR(1/INDEX('exch rates'!$BC$5:$BL$268,MATCH('Country-wise data'!$B166,'exch rates'!$A$5:$A$268,),MATCH(DD$3,'exch rates'!$BC$4:$BL$4,)),1)</f>
        <v>0.37037037037037035</v>
      </c>
      <c r="DE166">
        <f>IFERROR(1/INDEX('exch rates'!$BC$5:$BL$268,MATCH('Country-wise data'!$B166,'exch rates'!$A$5:$A$268,),MATCH(DE$3,'exch rates'!$BC$4:$BL$4,)),1)</f>
        <v>0.37037037037037035</v>
      </c>
      <c r="DF166">
        <f>IFERROR(1/INDEX('exch rates'!$BC$5:$BL$268,MATCH('Country-wise data'!$B166,'exch rates'!$A$5:$A$268,),MATCH(DF$3,'exch rates'!$BC$4:$BL$4,)),1)</f>
        <v>0.37037037037037035</v>
      </c>
      <c r="DG166">
        <f>IFERROR(1/INDEX('exch rates'!$BC$5:$BL$268,MATCH('Country-wise data'!$B166,'exch rates'!$A$5:$A$268,),MATCH(DG$3,'exch rates'!$BC$4:$BL$4,)),1)</f>
        <v>0.37037037037037035</v>
      </c>
      <c r="DH166" cm="1">
        <f t="array" ref="DH166">(BH166/INDEX($CX166:$DG166,,MATCH(DH$3,$CX$3:$DG$3,)))*$DG166</f>
        <v>0</v>
      </c>
      <c r="DI166" cm="1">
        <f t="array" ref="DI166">(BI166/INDEX($CX166:$DG166,,MATCH(DI$3,$CX$3:$DG$3,)))*$DG166</f>
        <v>0</v>
      </c>
      <c r="DJ166" cm="1">
        <f t="array" ref="DJ166">(BJ166/INDEX($CX166:$DG166,,MATCH(DJ$3,$CX$3:$DG$3,)))*$DG166</f>
        <v>0</v>
      </c>
      <c r="DK166" cm="1">
        <f t="array" ref="DK166">(BK166/INDEX($CX166:$DG166,,MATCH(DK$3,$CX$3:$DG$3,)))*$DG166</f>
        <v>0</v>
      </c>
      <c r="DL166" cm="1">
        <f t="array" ref="DL166">(BL166/INDEX($CX166:$DG166,,MATCH(DL$3,$CX$3:$DG$3,)))*$DG166</f>
        <v>0</v>
      </c>
      <c r="DM166" cm="1">
        <f t="array" ref="DM166">(BM166/INDEX($CX166:$DG166,,MATCH(DM$3,$CX$3:$DG$3,)))*$DG166</f>
        <v>0</v>
      </c>
      <c r="DN166" cm="1">
        <f t="array" ref="DN166">(BN166/INDEX($CX166:$DG166,,MATCH(DN$3,$CX$3:$DG$3,)))*$DG166</f>
        <v>0</v>
      </c>
      <c r="DO166" cm="1">
        <f t="array" ref="DO166">(BO166/INDEX($CX166:$DG166,,MATCH(DO$3,$CX$3:$DG$3,)))*$DG166</f>
        <v>0</v>
      </c>
      <c r="DP166" cm="1">
        <f t="array" ref="DP166">(BP166/INDEX($CX166:$DG166,,MATCH(DP$3,$CX$3:$DG$3,)))*$DG166</f>
        <v>0</v>
      </c>
      <c r="DQ166" cm="1">
        <f t="array" ref="DQ166">(BQ166/INDEX($CX166:$DG166,,MATCH(DQ$3,$CX$3:$DG$3,)))*$DG166</f>
        <v>0</v>
      </c>
      <c r="DS166" cm="1">
        <f t="array" ref="DS166">(BS166/INDEX($CX166:$DG166,,MATCH(DS$3,$CX$3:$DG$3,)))*$DG166</f>
        <v>33.135615336052979</v>
      </c>
      <c r="DT166" cm="1">
        <f t="array" ref="DT166">(BT166/INDEX($CX166:$DG166,,MATCH(DT$3,$CX$3:$DG$3,)))*$DG166</f>
        <v>34.333095783319372</v>
      </c>
      <c r="DU166" cm="1">
        <f t="array" ref="DU166">(BU166/INDEX($CX166:$DG166,,MATCH(DU$3,$CX$3:$DG$3,)))*$DG166</f>
        <v>35.887437871167002</v>
      </c>
      <c r="DV166" cm="1">
        <f t="array" ref="DV166">(BV166/INDEX($CX166:$DG166,,MATCH(DV$3,$CX$3:$DG$3,)))*$DG166</f>
        <v>36.259008651105276</v>
      </c>
      <c r="DW166" cm="1">
        <f t="array" ref="DW166">(BW166/INDEX($CX166:$DG166,,MATCH(DW$3,$CX$3:$DG$3,)))*$DG166</f>
        <v>37.799136976561243</v>
      </c>
      <c r="DX166" cm="1">
        <f t="array" ref="DX166">(BX166/INDEX($CX166:$DG166,,MATCH(DX$3,$CX$3:$DG$3,)))*$DG166</f>
        <v>37.215468526986932</v>
      </c>
      <c r="DY166" cm="1">
        <f t="array" ref="DY166">(BY166/INDEX($CX166:$DG166,,MATCH(DY$3,$CX$3:$DG$3,)))*$DG166</f>
        <v>36.024147260358063</v>
      </c>
      <c r="DZ166" cm="1">
        <f t="array" ref="DZ166">(BZ166/INDEX($CX166:$DG166,,MATCH(DZ$3,$CX$3:$DG$3,)))*$DG166</f>
        <v>38.006342695140432</v>
      </c>
      <c r="EA166" cm="1">
        <f t="array" ref="EA166">(CA166/INDEX($CX166:$DG166,,MATCH(EA$3,$CX$3:$DG$3,)))*$DG166</f>
        <v>37.543220921217802</v>
      </c>
      <c r="EB166" cm="1">
        <f t="array" ref="EB166">(CB166/INDEX($CX166:$DG166,,MATCH(EB$3,$CX$3:$DG$3,)))*$DG166</f>
        <v>37.398468505758203</v>
      </c>
      <c r="EC166" s="53" cm="1">
        <f t="array" ref="EC166">(CC166/INDEX($CX166:$DG166,,MATCH(EC$3,$CX$3:$DG$3,)))*$DG166</f>
        <v>0.15337407052552757</v>
      </c>
      <c r="ED166" cm="1">
        <f t="array" ref="ED166">(CD166/INDEX($CX166:$DG166,,MATCH(ED$3,$CX$3:$DG$3,)))*$DG166</f>
        <v>0.21939144361773591</v>
      </c>
      <c r="EE166" cm="1">
        <f t="array" ref="EE166">(CE166/INDEX($CX166:$DG166,,MATCH(EE$3,$CX$3:$DG$3,)))*$DG166</f>
        <v>0.15384985686290076</v>
      </c>
      <c r="EF166" cm="1">
        <f t="array" ref="EF166">(CF166/INDEX($CX166:$DG166,,MATCH(EF$3,$CX$3:$DG$3,)))*$DG166</f>
        <v>0.15769830849305361</v>
      </c>
      <c r="EG166" cm="1">
        <f t="array" ref="EG166">(CG166/INDEX($CX166:$DG166,,MATCH(EG$3,$CX$3:$DG$3,)))*$DG166</f>
        <v>0.16413293760674183</v>
      </c>
      <c r="EH166" cm="1">
        <f t="array" ref="EH166">(CH166/INDEX($CX166:$DG166,,MATCH(EH$3,$CX$3:$DG$3,)))*$DG166</f>
        <v>0.16225506633493933</v>
      </c>
      <c r="EI166" cm="1">
        <f t="array" ref="EI166">(CI166/INDEX($CX166:$DG166,,MATCH(EI$3,$CX$3:$DG$3,)))*$DG166</f>
        <v>0.15892587592097349</v>
      </c>
      <c r="EJ166" cm="1">
        <f t="array" ref="EJ166">(CJ166/INDEX($CX166:$DG166,,MATCH(EJ$3,$CX$3:$DG$3,)))*$DG166</f>
        <v>0.1704099150123404</v>
      </c>
      <c r="EK166" cm="1">
        <f t="array" ref="EK166">(CK166/INDEX($CX166:$DG166,,MATCH(EK$3,$CX$3:$DG$3,)))*$DG166</f>
        <v>0.17067646693586624</v>
      </c>
      <c r="EL166" cm="1">
        <f t="array" ref="EL166">(CL166/INDEX($CX166:$DG166,,MATCH(EL$3,$CX$3:$DG$3,)))*$DG166</f>
        <v>0.17300117878783058</v>
      </c>
      <c r="EM166" cm="1">
        <f t="array" ref="EM166">(CM166/INDEX($CX166:$DG166,,MATCH(EM$3,$CX$3:$DG$3,)))*$DG166</f>
        <v>0.44808612980888435</v>
      </c>
      <c r="EN166" cm="1">
        <f t="array" ref="EN166">(CN166/INDEX($CX166:$DG166,,MATCH(EN$3,$CX$3:$DG$3,)))*$DG166</f>
        <v>0.64095751352894592</v>
      </c>
      <c r="EO166" cm="1">
        <f t="array" ref="EO166">(CO166/INDEX($CX166:$DG166,,MATCH(EO$3,$CX$3:$DG$3,)))*$DG166</f>
        <v>0.44947615132816071</v>
      </c>
      <c r="EP166" cm="1">
        <f t="array" ref="EP166">(CP166/INDEX($CX166:$DG166,,MATCH(EP$3,$CX$3:$DG$3,)))*$DG166</f>
        <v>0.46071949768262066</v>
      </c>
      <c r="EQ166" cm="1">
        <f t="array" ref="EQ166">(CQ166/INDEX($CX166:$DG166,,MATCH(EQ$3,$CX$3:$DG$3,)))*$DG166</f>
        <v>0.47951842533987571</v>
      </c>
      <c r="ER166" cm="1">
        <f t="array" ref="ER166">(CR166/INDEX($CX166:$DG166,,MATCH(ER$3,$CX$3:$DG$3,)))*$DG166</f>
        <v>0.47403217810409409</v>
      </c>
      <c r="ES166" cm="1">
        <f t="array" ref="ES166">(CS166/INDEX($CX166:$DG166,,MATCH(ES$3,$CX$3:$DG$3,)))*$DG166</f>
        <v>0.46430586619961528</v>
      </c>
      <c r="ET166" cm="1">
        <f t="array" ref="ET166">(CT166/INDEX($CX166:$DG166,,MATCH(ET$3,$CX$3:$DG$3,)))*$DG166</f>
        <v>0.49785676964367609</v>
      </c>
      <c r="EU166" cm="1">
        <f t="array" ref="EU166">(CU166/INDEX($CX166:$DG166,,MATCH(EU$3,$CX$3:$DG$3,)))*$DG166</f>
        <v>0.49863550766240744</v>
      </c>
      <c r="EV166" cm="1">
        <f t="array" ref="EV166">(CV166/INDEX($CX166:$DG166,,MATCH(EV$3,$CX$3:$DG$3,)))*$DG166</f>
        <v>0.50542721067386376</v>
      </c>
      <c r="EW166">
        <f t="shared" si="211"/>
        <v>6.6027303700700539</v>
      </c>
      <c r="EY166" s="96">
        <f t="shared" si="233"/>
        <v>4.6286772999398615E-3</v>
      </c>
      <c r="EZ166" s="96">
        <f t="shared" si="234"/>
        <v>6.3900862596936725E-3</v>
      </c>
      <c r="FA166" s="96">
        <f t="shared" si="235"/>
        <v>4.2870114443725208E-3</v>
      </c>
      <c r="FB166" s="96">
        <f t="shared" si="236"/>
        <v>4.3492173216999001E-3</v>
      </c>
      <c r="FC166" s="96">
        <f t="shared" si="237"/>
        <v>4.3422403455538822E-3</v>
      </c>
      <c r="FD166" s="96">
        <f t="shared" si="238"/>
        <v>4.3598824025896515E-3</v>
      </c>
      <c r="FE166" s="96">
        <f t="shared" si="239"/>
        <v>4.4116485193213652E-3</v>
      </c>
      <c r="FF166" s="96">
        <f t="shared" si="240"/>
        <v>4.4837230558921774E-3</v>
      </c>
      <c r="FG166" s="96">
        <f t="shared" si="241"/>
        <v>4.5461327703880438E-3</v>
      </c>
      <c r="FH166" s="96">
        <f t="shared" si="242"/>
        <v>4.6258893933368893E-3</v>
      </c>
      <c r="FJ166" s="96">
        <f t="shared" si="188"/>
        <v>36.360194252766732</v>
      </c>
      <c r="FK166" s="96" t="str">
        <f>IF(AND('Country-wise data'!FJ166&gt;'non-R&amp;D ex_typologies'!$C$17,'Country-wise data'!FJ166&lt;'non-R&amp;D ex_typologies'!$D$17),"Small",IF(AND('Country-wise data'!FJ166&gt;'non-R&amp;D ex_typologies'!$E$17,'Country-wise data'!$FJ$4&lt;'non-R&amp;D ex_typologies'!$F$17),"Medium","Large"))</f>
        <v>Small</v>
      </c>
      <c r="FL166" t="str">
        <f>IF($FK166='non-R&amp;D ex_typologies'!$C$16,IF(AND('Country-wise data'!EY166&gt;'non-R&amp;D ex_typologies'!$C$21,'Country-wise data'!EY166&lt;'non-R&amp;D ex_typologies'!$D$21),'non-R&amp;D ex_typologies'!$B$21,IF(AND('Country-wise data'!EY166&gt;'non-R&amp;D ex_typologies'!$C$19,'Country-wise data'!EY166&lt;'non-R&amp;D ex_typologies'!$D$19),'non-R&amp;D ex_typologies'!$B$19,'non-R&amp;D ex_typologies'!$B$20)),IF($FK166='non-R&amp;D ex_typologies'!$E$16,IF(AND('Country-wise data'!EY166&gt;'non-R&amp;D ex_typologies'!$E$21,'Country-wise data'!EY166&lt;'non-R&amp;D ex_typologies'!$F$21),'non-R&amp;D ex_typologies'!$B$21,IF(AND('Country-wise data'!EY166&gt;'non-R&amp;D ex_typologies'!$E$19,'Country-wise data'!EY166&lt;'non-R&amp;D ex_typologies'!$F$19),'non-R&amp;D ex_typologies'!$B$19,'non-R&amp;D ex_typologies'!$B$20)),IF(AND('Country-wise data'!EY166&gt;'non-R&amp;D ex_typologies'!$G$21,'Country-wise data'!EY166&lt;'non-R&amp;D ex_typologies'!$H$21),'non-R&amp;D ex_typologies'!$B$21,IF(AND('Country-wise data'!EY166&gt;'non-R&amp;D ex_typologies'!$G$19,'Country-wise data'!EY166&lt;'non-R&amp;D ex_typologies'!$H$19),'non-R&amp;D ex_typologies'!$B$19,'non-R&amp;D ex_typologies'!$B$20))))</f>
        <v>Program heavy</v>
      </c>
      <c r="FM166" t="str">
        <f>IF($FK166='non-R&amp;D ex_typologies'!$C$16,IF(AND('Country-wise data'!EZ166&gt;'non-R&amp;D ex_typologies'!$C$21,'Country-wise data'!EZ166&lt;'non-R&amp;D ex_typologies'!$D$21),'non-R&amp;D ex_typologies'!$B$21,IF(AND('Country-wise data'!EZ166&gt;'non-R&amp;D ex_typologies'!$C$19,'Country-wise data'!EZ166&lt;'non-R&amp;D ex_typologies'!$D$19),'non-R&amp;D ex_typologies'!$B$19,'non-R&amp;D ex_typologies'!$B$20)),IF($FK166='non-R&amp;D ex_typologies'!$E$16,IF(AND('Country-wise data'!EZ166&gt;'non-R&amp;D ex_typologies'!$E$21,'Country-wise data'!EZ166&lt;'non-R&amp;D ex_typologies'!$F$21),'non-R&amp;D ex_typologies'!$B$21,IF(AND('Country-wise data'!EZ166&gt;'non-R&amp;D ex_typologies'!$E$19,'Country-wise data'!EZ166&lt;'non-R&amp;D ex_typologies'!$F$19),'non-R&amp;D ex_typologies'!$B$19,'non-R&amp;D ex_typologies'!$B$20)),IF(AND('Country-wise data'!EZ166&gt;'non-R&amp;D ex_typologies'!$G$21,'Country-wise data'!EZ166&lt;'non-R&amp;D ex_typologies'!$H$21),'non-R&amp;D ex_typologies'!$B$21,IF(AND('Country-wise data'!EZ166&gt;'non-R&amp;D ex_typologies'!$G$19,'Country-wise data'!EZ166&lt;'non-R&amp;D ex_typologies'!$H$19),'non-R&amp;D ex_typologies'!$B$19,'non-R&amp;D ex_typologies'!$B$20))))</f>
        <v>Program heavy</v>
      </c>
      <c r="FN166" t="str">
        <f>IF($FK166='non-R&amp;D ex_typologies'!$C$16,IF(AND('Country-wise data'!FA166&gt;'non-R&amp;D ex_typologies'!$C$21,'Country-wise data'!FA166&lt;'non-R&amp;D ex_typologies'!$D$21),'non-R&amp;D ex_typologies'!$B$21,IF(AND('Country-wise data'!FA166&gt;'non-R&amp;D ex_typologies'!$C$19,'Country-wise data'!FA166&lt;'non-R&amp;D ex_typologies'!$D$19),'non-R&amp;D ex_typologies'!$B$19,'non-R&amp;D ex_typologies'!$B$20)),IF($FK166='non-R&amp;D ex_typologies'!$E$16,IF(AND('Country-wise data'!FA166&gt;'non-R&amp;D ex_typologies'!$E$21,'Country-wise data'!FA166&lt;'non-R&amp;D ex_typologies'!$F$21),'non-R&amp;D ex_typologies'!$B$21,IF(AND('Country-wise data'!FA166&gt;'non-R&amp;D ex_typologies'!$E$19,'Country-wise data'!FA166&lt;'non-R&amp;D ex_typologies'!$F$19),'non-R&amp;D ex_typologies'!$B$19,'non-R&amp;D ex_typologies'!$B$20)),IF(AND('Country-wise data'!FA166&gt;'non-R&amp;D ex_typologies'!$G$21,'Country-wise data'!FA166&lt;'non-R&amp;D ex_typologies'!$H$21),'non-R&amp;D ex_typologies'!$B$21,IF(AND('Country-wise data'!FA166&gt;'non-R&amp;D ex_typologies'!$G$19,'Country-wise data'!FA166&lt;'non-R&amp;D ex_typologies'!$H$19),'non-R&amp;D ex_typologies'!$B$19,'non-R&amp;D ex_typologies'!$B$20))))</f>
        <v>Program heavy</v>
      </c>
      <c r="FO166" t="str">
        <f>IF($FK166='non-R&amp;D ex_typologies'!$C$16,IF(AND('Country-wise data'!FB166&gt;'non-R&amp;D ex_typologies'!$C$21,'Country-wise data'!FB166&lt;'non-R&amp;D ex_typologies'!$D$21),'non-R&amp;D ex_typologies'!$B$21,IF(AND('Country-wise data'!FB166&gt;'non-R&amp;D ex_typologies'!$C$19,'Country-wise data'!FB166&lt;'non-R&amp;D ex_typologies'!$D$19),'non-R&amp;D ex_typologies'!$B$19,'non-R&amp;D ex_typologies'!$B$20)),IF($FK166='non-R&amp;D ex_typologies'!$E$16,IF(AND('Country-wise data'!FB166&gt;'non-R&amp;D ex_typologies'!$E$21,'Country-wise data'!FB166&lt;'non-R&amp;D ex_typologies'!$F$21),'non-R&amp;D ex_typologies'!$B$21,IF(AND('Country-wise data'!FB166&gt;'non-R&amp;D ex_typologies'!$E$19,'Country-wise data'!FB166&lt;'non-R&amp;D ex_typologies'!$F$19),'non-R&amp;D ex_typologies'!$B$19,'non-R&amp;D ex_typologies'!$B$20)),IF(AND('Country-wise data'!FB166&gt;'non-R&amp;D ex_typologies'!$G$21,'Country-wise data'!FB166&lt;'non-R&amp;D ex_typologies'!$H$21),'non-R&amp;D ex_typologies'!$B$21,IF(AND('Country-wise data'!FB166&gt;'non-R&amp;D ex_typologies'!$G$19,'Country-wise data'!FB166&lt;'non-R&amp;D ex_typologies'!$H$19),'non-R&amp;D ex_typologies'!$B$19,'non-R&amp;D ex_typologies'!$B$20))))</f>
        <v>Program heavy</v>
      </c>
      <c r="FP166" t="str">
        <f>IF($FK166='non-R&amp;D ex_typologies'!$C$16,IF(AND('Country-wise data'!FC166&gt;'non-R&amp;D ex_typologies'!$C$21,'Country-wise data'!FC166&lt;'non-R&amp;D ex_typologies'!$D$21),'non-R&amp;D ex_typologies'!$B$21,IF(AND('Country-wise data'!FC166&gt;'non-R&amp;D ex_typologies'!$C$19,'Country-wise data'!FC166&lt;'non-R&amp;D ex_typologies'!$D$19),'non-R&amp;D ex_typologies'!$B$19,'non-R&amp;D ex_typologies'!$B$20)),IF($FK166='non-R&amp;D ex_typologies'!$E$16,IF(AND('Country-wise data'!FC166&gt;'non-R&amp;D ex_typologies'!$E$21,'Country-wise data'!FC166&lt;'non-R&amp;D ex_typologies'!$F$21),'non-R&amp;D ex_typologies'!$B$21,IF(AND('Country-wise data'!FC166&gt;'non-R&amp;D ex_typologies'!$E$19,'Country-wise data'!FC166&lt;'non-R&amp;D ex_typologies'!$F$19),'non-R&amp;D ex_typologies'!$B$19,'non-R&amp;D ex_typologies'!$B$20)),IF(AND('Country-wise data'!FC166&gt;'non-R&amp;D ex_typologies'!$G$21,'Country-wise data'!FC166&lt;'non-R&amp;D ex_typologies'!$H$21),'non-R&amp;D ex_typologies'!$B$21,IF(AND('Country-wise data'!FC166&gt;'non-R&amp;D ex_typologies'!$G$19,'Country-wise data'!FC166&lt;'non-R&amp;D ex_typologies'!$H$19),'non-R&amp;D ex_typologies'!$B$19,'non-R&amp;D ex_typologies'!$B$20))))</f>
        <v>Program heavy</v>
      </c>
      <c r="FQ166" t="str">
        <f>IF($FK166='non-R&amp;D ex_typologies'!$C$16,IF(AND('Country-wise data'!FD166&gt;'non-R&amp;D ex_typologies'!$C$21,'Country-wise data'!FD166&lt;'non-R&amp;D ex_typologies'!$D$21),'non-R&amp;D ex_typologies'!$B$21,IF(AND('Country-wise data'!FD166&gt;'non-R&amp;D ex_typologies'!$C$19,'Country-wise data'!FD166&lt;'non-R&amp;D ex_typologies'!$D$19),'non-R&amp;D ex_typologies'!$B$19,'non-R&amp;D ex_typologies'!$B$20)),IF($FK166='non-R&amp;D ex_typologies'!$E$16,IF(AND('Country-wise data'!FD166&gt;'non-R&amp;D ex_typologies'!$E$21,'Country-wise data'!FD166&lt;'non-R&amp;D ex_typologies'!$F$21),'non-R&amp;D ex_typologies'!$B$21,IF(AND('Country-wise data'!FD166&gt;'non-R&amp;D ex_typologies'!$E$19,'Country-wise data'!FD166&lt;'non-R&amp;D ex_typologies'!$F$19),'non-R&amp;D ex_typologies'!$B$19,'non-R&amp;D ex_typologies'!$B$20)),IF(AND('Country-wise data'!FD166&gt;'non-R&amp;D ex_typologies'!$G$21,'Country-wise data'!FD166&lt;'non-R&amp;D ex_typologies'!$H$21),'non-R&amp;D ex_typologies'!$B$21,IF(AND('Country-wise data'!FD166&gt;'non-R&amp;D ex_typologies'!$G$19,'Country-wise data'!FD166&lt;'non-R&amp;D ex_typologies'!$H$19),'non-R&amp;D ex_typologies'!$B$19,'non-R&amp;D ex_typologies'!$B$20))))</f>
        <v>Program heavy</v>
      </c>
      <c r="FR166" t="str">
        <f>IF($FK166='non-R&amp;D ex_typologies'!$C$16,IF(AND('Country-wise data'!FE166&gt;'non-R&amp;D ex_typologies'!$C$21,'Country-wise data'!FE166&lt;'non-R&amp;D ex_typologies'!$D$21),'non-R&amp;D ex_typologies'!$B$21,IF(AND('Country-wise data'!FE166&gt;'non-R&amp;D ex_typologies'!$C$19,'Country-wise data'!FE166&lt;'non-R&amp;D ex_typologies'!$D$19),'non-R&amp;D ex_typologies'!$B$19,'non-R&amp;D ex_typologies'!$B$20)),IF($FK166='non-R&amp;D ex_typologies'!$E$16,IF(AND('Country-wise data'!FE166&gt;'non-R&amp;D ex_typologies'!$E$21,'Country-wise data'!FE166&lt;'non-R&amp;D ex_typologies'!$F$21),'non-R&amp;D ex_typologies'!$B$21,IF(AND('Country-wise data'!FE166&gt;'non-R&amp;D ex_typologies'!$E$19,'Country-wise data'!FE166&lt;'non-R&amp;D ex_typologies'!$F$19),'non-R&amp;D ex_typologies'!$B$19,'non-R&amp;D ex_typologies'!$B$20)),IF(AND('Country-wise data'!FE166&gt;'non-R&amp;D ex_typologies'!$G$21,'Country-wise data'!FE166&lt;'non-R&amp;D ex_typologies'!$H$21),'non-R&amp;D ex_typologies'!$B$21,IF(AND('Country-wise data'!FE166&gt;'non-R&amp;D ex_typologies'!$G$19,'Country-wise data'!FE166&lt;'non-R&amp;D ex_typologies'!$H$19),'non-R&amp;D ex_typologies'!$B$19,'non-R&amp;D ex_typologies'!$B$20))))</f>
        <v>Program heavy</v>
      </c>
      <c r="FS166" t="str">
        <f>IF($FK166='non-R&amp;D ex_typologies'!$C$16,IF(AND('Country-wise data'!FF166&gt;'non-R&amp;D ex_typologies'!$C$21,'Country-wise data'!FF166&lt;'non-R&amp;D ex_typologies'!$D$21),'non-R&amp;D ex_typologies'!$B$21,IF(AND('Country-wise data'!FF166&gt;'non-R&amp;D ex_typologies'!$C$19,'Country-wise data'!FF166&lt;'non-R&amp;D ex_typologies'!$D$19),'non-R&amp;D ex_typologies'!$B$19,'non-R&amp;D ex_typologies'!$B$20)),IF($FK166='non-R&amp;D ex_typologies'!$E$16,IF(AND('Country-wise data'!FF166&gt;'non-R&amp;D ex_typologies'!$E$21,'Country-wise data'!FF166&lt;'non-R&amp;D ex_typologies'!$F$21),'non-R&amp;D ex_typologies'!$B$21,IF(AND('Country-wise data'!FF166&gt;'non-R&amp;D ex_typologies'!$E$19,'Country-wise data'!FF166&lt;'non-R&amp;D ex_typologies'!$F$19),'non-R&amp;D ex_typologies'!$B$19,'non-R&amp;D ex_typologies'!$B$20)),IF(AND('Country-wise data'!FF166&gt;'non-R&amp;D ex_typologies'!$G$21,'Country-wise data'!FF166&lt;'non-R&amp;D ex_typologies'!$H$21),'non-R&amp;D ex_typologies'!$B$21,IF(AND('Country-wise data'!FF166&gt;'non-R&amp;D ex_typologies'!$G$19,'Country-wise data'!FF166&lt;'non-R&amp;D ex_typologies'!$H$19),'non-R&amp;D ex_typologies'!$B$19,'non-R&amp;D ex_typologies'!$B$20))))</f>
        <v>Program heavy</v>
      </c>
      <c r="FT166" t="str">
        <f>IF($FK166='non-R&amp;D ex_typologies'!$C$16,IF(AND('Country-wise data'!FG166&gt;'non-R&amp;D ex_typologies'!$C$21,'Country-wise data'!FG166&lt;'non-R&amp;D ex_typologies'!$D$21),'non-R&amp;D ex_typologies'!$B$21,IF(AND('Country-wise data'!FG166&gt;'non-R&amp;D ex_typologies'!$C$19,'Country-wise data'!FG166&lt;'non-R&amp;D ex_typologies'!$D$19),'non-R&amp;D ex_typologies'!$B$19,'non-R&amp;D ex_typologies'!$B$20)),IF($FK166='non-R&amp;D ex_typologies'!$E$16,IF(AND('Country-wise data'!FG166&gt;'non-R&amp;D ex_typologies'!$E$21,'Country-wise data'!FG166&lt;'non-R&amp;D ex_typologies'!$F$21),'non-R&amp;D ex_typologies'!$B$21,IF(AND('Country-wise data'!FG166&gt;'non-R&amp;D ex_typologies'!$E$19,'Country-wise data'!FG166&lt;'non-R&amp;D ex_typologies'!$F$19),'non-R&amp;D ex_typologies'!$B$19,'non-R&amp;D ex_typologies'!$B$20)),IF(AND('Country-wise data'!FG166&gt;'non-R&amp;D ex_typologies'!$G$21,'Country-wise data'!FG166&lt;'non-R&amp;D ex_typologies'!$H$21),'non-R&amp;D ex_typologies'!$B$21,IF(AND('Country-wise data'!FG166&gt;'non-R&amp;D ex_typologies'!$G$19,'Country-wise data'!FG166&lt;'non-R&amp;D ex_typologies'!$H$19),'non-R&amp;D ex_typologies'!$B$19,'non-R&amp;D ex_typologies'!$B$20))))</f>
        <v>Program heavy</v>
      </c>
      <c r="FU166" t="str">
        <f>IF($FK166='non-R&amp;D ex_typologies'!$C$16,IF(AND('Country-wise data'!FH166&gt;'non-R&amp;D ex_typologies'!$C$21,'Country-wise data'!FH166&lt;'non-R&amp;D ex_typologies'!$D$21),'non-R&amp;D ex_typologies'!$B$21,IF(AND('Country-wise data'!FH166&gt;'non-R&amp;D ex_typologies'!$C$19,'Country-wise data'!FH166&lt;'non-R&amp;D ex_typologies'!$D$19),'non-R&amp;D ex_typologies'!$B$19,'non-R&amp;D ex_typologies'!$B$20)),IF($FK166='non-R&amp;D ex_typologies'!$E$16,IF(AND('Country-wise data'!FH166&gt;'non-R&amp;D ex_typologies'!$E$21,'Country-wise data'!FH166&lt;'non-R&amp;D ex_typologies'!$F$21),'non-R&amp;D ex_typologies'!$B$21,IF(AND('Country-wise data'!FH166&gt;'non-R&amp;D ex_typologies'!$E$19,'Country-wise data'!FH166&lt;'non-R&amp;D ex_typologies'!$F$19),'non-R&amp;D ex_typologies'!$B$19,'non-R&amp;D ex_typologies'!$B$20)),IF(AND('Country-wise data'!FH166&gt;'non-R&amp;D ex_typologies'!$G$21,'Country-wise data'!FH166&lt;'non-R&amp;D ex_typologies'!$H$21),'non-R&amp;D ex_typologies'!$B$21,IF(AND('Country-wise data'!FH166&gt;'non-R&amp;D ex_typologies'!$G$19,'Country-wise data'!FH166&lt;'non-R&amp;D ex_typologies'!$H$19),'non-R&amp;D ex_typologies'!$B$19,'non-R&amp;D ex_typologies'!$B$20))))</f>
        <v>Program heavy</v>
      </c>
    </row>
    <row r="167" spans="2:177" x14ac:dyDescent="0.35">
      <c r="B167" s="83" t="s">
        <v>113</v>
      </c>
      <c r="E167" s="44" t="s">
        <v>375</v>
      </c>
      <c r="G167" s="55">
        <f>Assumptions!$C$13</f>
        <v>1.1000000000000001</v>
      </c>
      <c r="H167">
        <f>SUMIFS(FAOstat!M:M,FAOstat!$B:$B,'Country-wise data'!$B167)*G167</f>
        <v>0</v>
      </c>
      <c r="I167">
        <f>IF(SUMIFS(FAOstat!N:N,FAOstat!$B:$B,'Country-wise data'!$B167)=0,H167*(1+Assumptions!$C$9),SUMIFS(FAOstat!N:N,FAOstat!$B:$B,'Country-wise data'!$B167)*$G167)</f>
        <v>306.64699999999999</v>
      </c>
      <c r="J167">
        <f>IF(SUMIFS(FAOstat!O:O,FAOstat!$B:$B,'Country-wise data'!$B167)=0,I167*(1+Assumptions!$C$9),SUMIFS(FAOstat!O:O,FAOstat!$B:$B,'Country-wise data'!$B167)*$G167)</f>
        <v>310.75</v>
      </c>
      <c r="K167">
        <f>IF(SUMIFS(FAOstat!P:P,FAOstat!$B:$B,'Country-wise data'!$B167)=0,J167*(1+Assumptions!$C$9),SUMIFS(FAOstat!P:P,FAOstat!$B:$B,'Country-wise data'!$B167)*$G167)</f>
        <v>316.822</v>
      </c>
      <c r="L167">
        <f>IF(SUMIFS(FAOstat!Q:Q,FAOstat!$B:$B,'Country-wise data'!$B167)=0,K167*(1+Assumptions!$C$9),SUMIFS(FAOstat!Q:Q,FAOstat!$B:$B,'Country-wise data'!$B167)*$G167)</f>
        <v>294.613</v>
      </c>
      <c r="M167">
        <f>IF(SUMIFS(FAOstat!R:R,FAOstat!$B:$B,'Country-wise data'!$B167)=0,L167*(1+Assumptions!$C$9),SUMIFS(FAOstat!R:R,FAOstat!$B:$B,'Country-wise data'!$B167)*$G167)</f>
        <v>271.50200000000001</v>
      </c>
      <c r="N167">
        <f>IF(SUMIFS(FAOstat!S:S,FAOstat!$B:$B,'Country-wise data'!$B167)=0,M167*(1+Assumptions!$C$9),SUMIFS(FAOstat!S:S,FAOstat!$B:$B,'Country-wise data'!$B167)*$G167)</f>
        <v>323.37800000000004</v>
      </c>
      <c r="O167">
        <f>IF(SUMIFS(FAOstat!T:T,FAOstat!$B:$B,'Country-wise data'!$B167)=0,N167*(1+Assumptions!$C$9),SUMIFS(FAOstat!T:T,FAOstat!$B:$B,'Country-wise data'!$B167)*$G167)</f>
        <v>317.19600000000003</v>
      </c>
      <c r="P167">
        <f>IF(SUMIFS(FAOstat!U:U,FAOstat!$B:$B,'Country-wise data'!$B167)=0,O167*(1+Assumptions!$C$9),SUMIFS(FAOstat!U:U,FAOstat!$B:$B,'Country-wise data'!$B167)*$G167)</f>
        <v>325.13800000000003</v>
      </c>
      <c r="Q167">
        <f>IF(SUMIFS(FAOstat!V:V,FAOstat!$B:$B,'Country-wise data'!$B167)=0,P167*(1+Assumptions!$C$9),SUMIFS(FAOstat!V:V,FAOstat!$B:$B,'Country-wise data'!$B167)*$G167)</f>
        <v>331.64076000000006</v>
      </c>
      <c r="R167" s="36">
        <f t="shared" si="207"/>
        <v>0</v>
      </c>
      <c r="S167">
        <f>SUMIFS(FAOstat!CE:CE,FAOstat!$B:$B,'Country-wise data'!$B167)</f>
        <v>3220.1185089999999</v>
      </c>
      <c r="T167">
        <f>SUMIFS(FAOstat!CF:CF,FAOstat!$B:$B,'Country-wise data'!$B167)</f>
        <v>3258.7389800000001</v>
      </c>
      <c r="U167">
        <f>SUMIFS(FAOstat!CG:CG,FAOstat!$B:$B,'Country-wise data'!$B167)</f>
        <v>3276.1872739999999</v>
      </c>
      <c r="V167">
        <f>SUMIFS(FAOstat!CH:CH,FAOstat!$B:$B,'Country-wise data'!$B167)</f>
        <v>3324.1195980000002</v>
      </c>
      <c r="W167">
        <f>SUMIFS(FAOstat!CI:CI,FAOstat!$B:$B,'Country-wise data'!$B167)</f>
        <v>3459.7994349999999</v>
      </c>
      <c r="X167">
        <f>SUMIFS(FAOstat!CJ:CJ,FAOstat!$B:$B,'Country-wise data'!$B167)</f>
        <v>3854.8333670000002</v>
      </c>
      <c r="Y167">
        <f>SUMIFS(FAOstat!CK:CK,FAOstat!$B:$B,'Country-wise data'!$B167)</f>
        <v>4184.6928260000004</v>
      </c>
      <c r="Z167">
        <f>SUMIFS(FAOstat!CL:CL,FAOstat!$B:$B,'Country-wise data'!$B167)</f>
        <v>4307.9388609999996</v>
      </c>
      <c r="AA167">
        <f>SUMIFS(FAOstat!CM:CM,FAOstat!$B:$B,'Country-wise data'!$B167)</f>
        <v>4466.5499300000001</v>
      </c>
      <c r="AB167">
        <f>SUMIFS(FAOstat!CN:CN,FAOstat!$B:$B,'Country-wise data'!$B167)</f>
        <v>4555.8809286000005</v>
      </c>
      <c r="AC167" s="53">
        <f>IFERROR(INDEX('ASTI data (new)'!$AF$6:$AL$130,MATCH('Country-wise data'!$B167,'ASTI data (new)'!$C$6:$C$130,),MATCH('Country-wise data'!AC$3,'ASTI data (new)'!$AF$5:$AL$5,)),(INDEX(Assumptions!$G$154:$P$345,MATCH('Country-wise data'!$B167,Assumptions!$B$154:$B$344,),MATCH('Country-wise data'!AC$3,Assumptions!$G$153:$P$153,))*S167))</f>
        <v>8.9299250487994275</v>
      </c>
      <c r="AD167" s="53">
        <f>IFERROR(INDEX('ASTI data (new)'!$AF$6:$AL$130,MATCH('Country-wise data'!$B167,'ASTI data (new)'!$C$6:$C$130,),MATCH('Country-wise data'!AD$3,'ASTI data (new)'!$AF$5:$AL$5,)),(INDEX(Assumptions!$G$154:$P$345,MATCH('Country-wise data'!$B167,Assumptions!$B$154:$B$344,),MATCH('Country-wise data'!AD$3,Assumptions!$G$153:$P$153,))*T167))</f>
        <v>10.008840812845786</v>
      </c>
      <c r="AE167" s="53">
        <f>IFERROR(INDEX('ASTI data (new)'!$AF$6:$AL$130,MATCH('Country-wise data'!$B167,'ASTI data (new)'!$C$6:$C$130,),MATCH('Country-wise data'!AE$3,'ASTI data (new)'!$AF$5:$AL$5,)),(INDEX(Assumptions!$G$154:$P$345,MATCH('Country-wise data'!$B167,Assumptions!$B$154:$B$344,),MATCH('Country-wise data'!AE$3,Assumptions!$G$153:$P$153,))*U167))</f>
        <v>10.93423792911298</v>
      </c>
      <c r="AF167" s="53">
        <f>IFERROR(INDEX('ASTI data (new)'!$AF$6:$AL$130,MATCH('Country-wise data'!$B167,'ASTI data (new)'!$C$6:$C$130,),MATCH('Country-wise data'!AF$3,'ASTI data (new)'!$AF$5:$AL$5,)),(INDEX(Assumptions!$G$154:$P$345,MATCH('Country-wise data'!$B167,Assumptions!$B$154:$B$344,),MATCH('Country-wise data'!AF$3,Assumptions!$G$153:$P$153,))*V167))</f>
        <v>11.733710069094963</v>
      </c>
      <c r="AG167" s="53">
        <f>IFERROR(INDEX('ASTI data (new)'!$AF$6:$AL$130,MATCH('Country-wise data'!$B167,'ASTI data (new)'!$C$6:$C$130,),MATCH('Country-wise data'!AG$3,'ASTI data (new)'!$AF$5:$AL$5,)),(INDEX(Assumptions!$G$154:$P$345,MATCH('Country-wise data'!$B167,Assumptions!$B$154:$B$344,),MATCH('Country-wise data'!AG$3,Assumptions!$G$153:$P$153,))*W167))</f>
        <v>12.740222263893175</v>
      </c>
      <c r="AH167" s="53">
        <f>IFERROR(INDEX('ASTI data (new)'!$AF$6:$AL$130,MATCH('Country-wise data'!$B167,'ASTI data (new)'!$C$6:$C$130,),MATCH('Country-wise data'!AH$3,'ASTI data (new)'!$AF$5:$AL$5,)),(INDEX(Assumptions!$G$154:$P$345,MATCH('Country-wise data'!$B167,Assumptions!$B$154:$B$344,),MATCH('Country-wise data'!AH$3,Assumptions!$G$153:$P$153,))*X167))</f>
        <v>12.905780011238756</v>
      </c>
      <c r="AI167" s="53">
        <f>IFERROR(INDEX('ASTI data (new)'!$AF$6:$AL$130,MATCH('Country-wise data'!$B167,'ASTI data (new)'!$C$6:$C$130,),MATCH('Country-wise data'!AI$3,'ASTI data (new)'!$AF$5:$AL$5,)),(INDEX(Assumptions!$G$154:$P$345,MATCH('Country-wise data'!$B167,Assumptions!$B$154:$B$344,),MATCH('Country-wise data'!AI$3,Assumptions!$G$153:$P$153,))*Y167))</f>
        <v>12.892996374172057</v>
      </c>
      <c r="AJ167" s="53">
        <f t="shared" ref="AJ167:AL167" si="245">IFERROR((1+($AI167/$AF167)^(1/3)-1)*AI167,0)</f>
        <v>13.304340859776236</v>
      </c>
      <c r="AK167" s="53">
        <f t="shared" si="245"/>
        <v>13.728809081781668</v>
      </c>
      <c r="AL167" s="53">
        <f t="shared" si="245"/>
        <v>14.166819746317055</v>
      </c>
      <c r="AM167" s="55" cm="1">
        <f t="array" ref="AM167">INDEX('non-R&amp;D ex_typologies'!$J$8:$J$10,MATCH('Country-wise data'!FL167,'non-R&amp;D ex_typologies'!$F$8:$F$10,),)*'Country-wise data'!AC167</f>
        <v>26.088996274855724</v>
      </c>
      <c r="AN167" s="55" cm="1">
        <f t="array" ref="AN167">INDEX('non-R&amp;D ex_typologies'!$J$8:$J$10,MATCH('Country-wise data'!FM167,'non-R&amp;D ex_typologies'!$F$8:$F$10,),)*'Country-wise data'!AD167</f>
        <v>29.241075289547219</v>
      </c>
      <c r="AO167" s="55" cm="1">
        <f t="array" ref="AO167">INDEX('non-R&amp;D ex_typologies'!$J$8:$J$10,MATCH('Country-wise data'!FN167,'non-R&amp;D ex_typologies'!$F$8:$F$10,),)*'Country-wise data'!AE167</f>
        <v>31.944645788417517</v>
      </c>
      <c r="AP167" s="55" cm="1">
        <f t="array" ref="AP167">INDEX('non-R&amp;D ex_typologies'!$J$8:$J$10,MATCH('Country-wise data'!FO167,'non-R&amp;D ex_typologies'!$F$8:$F$10,),)*'Country-wise data'!AF167</f>
        <v>34.280323363297612</v>
      </c>
      <c r="AQ167" s="55" cm="1">
        <f t="array" ref="AQ167">INDEX('non-R&amp;D ex_typologies'!$J$8:$J$10,MATCH('Country-wise data'!FP167,'non-R&amp;D ex_typologies'!$F$8:$F$10,),)*'Country-wise data'!AG167</f>
        <v>37.22087356469239</v>
      </c>
      <c r="AR167" s="55" cm="1">
        <f t="array" ref="AR167">INDEX('non-R&amp;D ex_typologies'!$J$8:$J$10,MATCH('Country-wise data'!FQ167,'non-R&amp;D ex_typologies'!$F$8:$F$10,),)*'Country-wise data'!AH167</f>
        <v>37.704554606825333</v>
      </c>
      <c r="AS167" s="55" cm="1">
        <f t="array" ref="AS167">INDEX('non-R&amp;D ex_typologies'!$J$8:$J$10,MATCH('Country-wise data'!FR167,'non-R&amp;D ex_typologies'!$F$8:$F$10,),)*'Country-wise data'!AI167</f>
        <v>37.667206895843478</v>
      </c>
      <c r="AT167" s="55" cm="1">
        <f t="array" ref="AT167">INDEX('non-R&amp;D ex_typologies'!$J$8:$J$10,MATCH('Country-wise data'!FS167,'non-R&amp;D ex_typologies'!$F$8:$F$10,),)*'Country-wise data'!AJ167</f>
        <v>38.868959955803668</v>
      </c>
      <c r="AU167" s="55" cm="1">
        <f t="array" ref="AU167">INDEX('non-R&amp;D ex_typologies'!$J$8:$J$10,MATCH('Country-wise data'!FT167,'non-R&amp;D ex_typologies'!$F$8:$F$10,),)*'Country-wise data'!AK167</f>
        <v>40.109054335339714</v>
      </c>
      <c r="AV167" s="55" cm="1">
        <f t="array" ref="AV167">INDEX('non-R&amp;D ex_typologies'!$J$8:$J$10,MATCH('Country-wise data'!FU167,'non-R&amp;D ex_typologies'!$F$8:$F$10,),)*'Country-wise data'!AL167</f>
        <v>41.388713294733456</v>
      </c>
      <c r="AW167">
        <f t="shared" si="209"/>
        <v>475.86008556638825</v>
      </c>
      <c r="AX167" s="53">
        <f>INDEX('GDP deflators'!$AB$3:$AK$198,MATCH('Country-wise data'!$B167,'GDP deflators'!$B$3:$B$198,),MATCH('Country-wise data'!AX$3,'GDP deflators'!$D$2:$M$2,))</f>
        <v>69.382641334795494</v>
      </c>
      <c r="AY167" s="53">
        <f>INDEX('GDP deflators'!$AB$3:$AK$198,MATCH('Country-wise data'!$B167,'GDP deflators'!$B$3:$B$198,),MATCH('Country-wise data'!AY$3,'GDP deflators'!$D$2:$M$2,))</f>
        <v>74.975406186844168</v>
      </c>
      <c r="AZ167" s="53">
        <f>INDEX('GDP deflators'!$AB$3:$AK$198,MATCH('Country-wise data'!$B167,'GDP deflators'!$B$3:$B$198,),MATCH('Country-wise data'!AZ$3,'GDP deflators'!$D$2:$M$2,))</f>
        <v>78.797788508355495</v>
      </c>
      <c r="BA167" s="53">
        <f>INDEX('GDP deflators'!$AB$3:$AK$198,MATCH('Country-wise data'!$B167,'GDP deflators'!$B$3:$B$198,),MATCH('Country-wise data'!BA$3,'GDP deflators'!$D$2:$M$2,))</f>
        <v>82.495626211194633</v>
      </c>
      <c r="BB167" s="53">
        <f>INDEX('GDP deflators'!$AB$3:$AK$198,MATCH('Country-wise data'!$B167,'GDP deflators'!$B$3:$B$198,),MATCH('Country-wise data'!BB$3,'GDP deflators'!$D$2:$M$2,))</f>
        <v>86.06050058072617</v>
      </c>
      <c r="BC167" s="53">
        <f>INDEX('GDP deflators'!$AB$3:$AK$198,MATCH('Country-wise data'!$B167,'GDP deflators'!$B$3:$B$198,),MATCH('Country-wise data'!BC$3,'GDP deflators'!$D$2:$M$2,))</f>
        <v>88.187818026401189</v>
      </c>
      <c r="BD167" s="53">
        <f>INDEX('GDP deflators'!$AB$3:$AK$198,MATCH('Country-wise data'!$B167,'GDP deflators'!$B$3:$B$198,),MATCH('Country-wise data'!BD$3,'GDP deflators'!$D$2:$M$2,))</f>
        <v>89.945999562731899</v>
      </c>
      <c r="BE167" s="53">
        <f>INDEX('GDP deflators'!$AB$3:$AK$198,MATCH('Country-wise data'!$B167,'GDP deflators'!$B$3:$B$198,),MATCH('Country-wise data'!BE$3,'GDP deflators'!$D$2:$M$2,))</f>
        <v>93.70697913221511</v>
      </c>
      <c r="BF167" s="53">
        <f>INDEX('GDP deflators'!$AB$3:$AK$198,MATCH('Country-wise data'!$B167,'GDP deflators'!$B$3:$B$198,),MATCH('Country-wise data'!BF$3,'GDP deflators'!$D$2:$M$2,))</f>
        <v>97.569102613120279</v>
      </c>
      <c r="BG167" s="53">
        <f>INDEX('GDP deflators'!$AB$3:$AK$198,MATCH('Country-wise data'!$B167,'GDP deflators'!$B$3:$B$198,),MATCH('Country-wise data'!BG$3,'GDP deflators'!$D$2:$M$2,))</f>
        <v>100</v>
      </c>
      <c r="BH167" cm="1">
        <f t="array" ref="BH167">H167/(INDEX($AX167:$BG167,,MATCH(BH$3,$AX$3:$BG$3,))/100)</f>
        <v>0</v>
      </c>
      <c r="BI167" cm="1">
        <f t="array" ref="BI167">I167/(INDEX($AX167:$BG167,,MATCH(BI$3,$AX$3:$BG$3,))/100)</f>
        <v>408.99678387311877</v>
      </c>
      <c r="BJ167" cm="1">
        <f t="array" ref="BJ167">J167/(INDEX($AX167:$BG167,,MATCH(BJ$3,$AX$3:$BG$3,))/100)</f>
        <v>394.36385954797316</v>
      </c>
      <c r="BK167" cm="1">
        <f t="array" ref="BK167">K167/(INDEX($AX167:$BG167,,MATCH(BK$3,$AX$3:$BG$3,))/100)</f>
        <v>384.04702715864391</v>
      </c>
      <c r="BL167" cm="1">
        <f t="array" ref="BL167">L167/(INDEX($AX167:$BG167,,MATCH(BL$3,$AX$3:$BG$3,))/100)</f>
        <v>342.33242662079118</v>
      </c>
      <c r="BM167" cm="1">
        <f t="array" ref="BM167">M167/(INDEX($AX167:$BG167,,MATCH(BM$3,$AX$3:$BG$3,))/100)</f>
        <v>307.86791880792333</v>
      </c>
      <c r="BN167" cm="1">
        <f t="array" ref="BN167">N167/(INDEX($AX167:$BG167,,MATCH(BN$3,$AX$3:$BG$3,))/100)</f>
        <v>359.52460539889091</v>
      </c>
      <c r="BO167" cm="1">
        <f t="array" ref="BO167">O167/(INDEX($AX167:$BG167,,MATCH(BO$3,$AX$3:$BG$3,))/100)</f>
        <v>338.49773297296764</v>
      </c>
      <c r="BP167" cm="1">
        <f t="array" ref="BP167">P167/(INDEX($AX167:$BG167,,MATCH(BP$3,$AX$3:$BG$3,))/100)</f>
        <v>333.23869062241243</v>
      </c>
      <c r="BQ167" cm="1">
        <f t="array" ref="BQ167">Q167/(INDEX($AX167:$BG167,,MATCH(BQ$3,$AX$3:$BG$3,))/100)</f>
        <v>331.64076000000006</v>
      </c>
      <c r="BS167" cm="1">
        <f t="array" ref="BS167">S167/(INDEX($AX167:$BG167,,MATCH(BS$3,$AX$3:$BG$3,))/100)</f>
        <v>4641.1010694473316</v>
      </c>
      <c r="BT167" cm="1">
        <f t="array" ref="BT167">T167/(INDEX($AX167:$BG167,,MATCH(BT$3,$AX$3:$BG$3,))/100)</f>
        <v>4346.4105707930212</v>
      </c>
      <c r="BU167" cm="1">
        <f t="array" ref="BU167">U167/(INDEX($AX167:$BG167,,MATCH(BU$3,$AX$3:$BG$3,))/100)</f>
        <v>4157.7147481145394</v>
      </c>
      <c r="BV167" cm="1">
        <f t="array" ref="BV167">V167/(INDEX($AX167:$BG167,,MATCH(BV$3,$AX$3:$BG$3,))/100)</f>
        <v>4029.4495001347336</v>
      </c>
      <c r="BW167" cm="1">
        <f t="array" ref="BW167">W167/(INDEX($AX167:$BG167,,MATCH(BW$3,$AX$3:$BG$3,))/100)</f>
        <v>4020.194411668162</v>
      </c>
      <c r="BX167" cm="1">
        <f t="array" ref="BX167">X167/(INDEX($AX167:$BG167,,MATCH(BX$3,$AX$3:$BG$3,))/100)</f>
        <v>4371.1631076368858</v>
      </c>
      <c r="BY167" cm="1">
        <f t="array" ref="BY167">Y167/(INDEX($AX167:$BG167,,MATCH(BY$3,$AX$3:$BG$3,))/100)</f>
        <v>4652.450188272609</v>
      </c>
      <c r="BZ167" cm="1">
        <f t="array" ref="BZ167">Z167/(INDEX($AX167:$BG167,,MATCH(BZ$3,$AX$3:$BG$3,))/100)</f>
        <v>4597.2444111358536</v>
      </c>
      <c r="CA167" cm="1">
        <f t="array" ref="CA167">AA167/(INDEX($AX167:$BG167,,MATCH(CA$3,$AX$3:$BG$3,))/100)</f>
        <v>4577.8323366472941</v>
      </c>
      <c r="CB167" cm="1">
        <f t="array" ref="CB167">AB167/(INDEX($AX167:$BG167,,MATCH(CB$3,$AX$3:$BG$3,))/100)</f>
        <v>4555.8809286000005</v>
      </c>
      <c r="CC167" cm="1">
        <f t="array" ref="CC167">AC167/(INDEX($AX167:$BG167,,MATCH(CC$3,$AX$3:$BG$3,))/100)</f>
        <v>12.870546403255849</v>
      </c>
      <c r="CD167" cm="1">
        <f t="array" ref="CD167">AD167/(INDEX($AX167:$BG167,,MATCH(CD$3,$AX$3:$BG$3,))/100)</f>
        <v>13.349498618124223</v>
      </c>
      <c r="CE167" cm="1">
        <f t="array" ref="CE167">AE167/(INDEX($AX167:$BG167,,MATCH(CE$3,$AX$3:$BG$3,))/100)</f>
        <v>13.876325892005896</v>
      </c>
      <c r="CF167" cm="1">
        <f t="array" ref="CF167">AF167/(INDEX($AX167:$BG167,,MATCH(CF$3,$AX$3:$BG$3,))/100)</f>
        <v>14.223432935772664</v>
      </c>
      <c r="CG167" cm="1">
        <f t="array" ref="CG167">AG167/(INDEX($AX167:$BG167,,MATCH(CG$3,$AX$3:$BG$3,))/100)</f>
        <v>14.803797535365991</v>
      </c>
      <c r="CH167" cm="1">
        <f t="array" ref="CH167">AH167/(INDEX($AX167:$BG167,,MATCH(CH$3,$AX$3:$BG$3,))/100)</f>
        <v>14.634424912718776</v>
      </c>
      <c r="CI167" cm="1">
        <f t="array" ref="CI167">AI167/(INDEX($AX167:$BG167,,MATCH(CI$3,$AX$3:$BG$3,))/100)</f>
        <v>14.334152087753464</v>
      </c>
      <c r="CJ167" cm="1">
        <f t="array" ref="CJ167">AJ167/(INDEX($AX167:$BG167,,MATCH(CJ$3,$AX$3:$BG$3,))/100)</f>
        <v>14.19781214054994</v>
      </c>
      <c r="CK167" cm="1">
        <f t="array" ref="CK167">AK167/(INDEX($AX167:$BG167,,MATCH(CK$3,$AX$3:$BG$3,))/100)</f>
        <v>14.070857181313801</v>
      </c>
      <c r="CL167" cm="1">
        <f t="array" ref="CL167">AL167/(INDEX($AX167:$BG167,,MATCH(CL$3,$AX$3:$BG$3,))/100)</f>
        <v>14.166819746317055</v>
      </c>
      <c r="CM167" cm="1">
        <f t="array" ref="CM167">AM167/(INDEX($AX167:$BG167,,MATCH(CM$3,$AX$3:$BG$3,))/100)</f>
        <v>37.601618752112941</v>
      </c>
      <c r="CN167" cm="1">
        <f t="array" ref="CN167">AN167/(INDEX($AX167:$BG167,,MATCH(CN$3,$AX$3:$BG$3,))/100)</f>
        <v>39.000889460573681</v>
      </c>
      <c r="CO167" cm="1">
        <f t="array" ref="CO167">AO167/(INDEX($AX167:$BG167,,MATCH(CO$3,$AX$3:$BG$3,))/100)</f>
        <v>40.54002833471678</v>
      </c>
      <c r="CP167" cm="1">
        <f t="array" ref="CP167">AP167/(INDEX($AX167:$BG167,,MATCH(CP$3,$AX$3:$BG$3,))/100)</f>
        <v>41.554110124017441</v>
      </c>
      <c r="CQ167" cm="1">
        <f t="array" ref="CQ167">AQ167/(INDEX($AX167:$BG167,,MATCH(CQ$3,$AX$3:$BG$3,))/100)</f>
        <v>43.249659615654451</v>
      </c>
      <c r="CR167" cm="1">
        <f t="array" ref="CR167">AR167/(INDEX($AX167:$BG167,,MATCH(CR$3,$AX$3:$BG$3,))/100)</f>
        <v>42.754833321238934</v>
      </c>
      <c r="CS167" cm="1">
        <f t="array" ref="CS167">AS167/(INDEX($AX167:$BG167,,MATCH(CS$3,$AX$3:$BG$3,))/100)</f>
        <v>41.87757885727077</v>
      </c>
      <c r="CT167" cm="1">
        <f t="array" ref="CT167">AT167/(INDEX($AX167:$BG167,,MATCH(CT$3,$AX$3:$BG$3,))/100)</f>
        <v>41.47925833887124</v>
      </c>
      <c r="CU167" cm="1">
        <f t="array" ref="CU167">AU167/(INDEX($AX167:$BG167,,MATCH(CU$3,$AX$3:$BG$3,))/100)</f>
        <v>41.108356294286736</v>
      </c>
      <c r="CV167" cm="1">
        <f t="array" ref="CV167">AV167/(INDEX($AX167:$BG167,,MATCH(CV$3,$AX$3:$BG$3,))/100)</f>
        <v>41.388713294733456</v>
      </c>
      <c r="CW167">
        <f t="shared" si="210"/>
        <v>551.08271384665409</v>
      </c>
      <c r="CX167">
        <f>IFERROR(1/INDEX('exch rates'!$BC$5:$BL$268,MATCH('Country-wise data'!$B167,'exch rates'!$A$5:$A$268,),MATCH(CX$3,'exch rates'!$BC$4:$BL$4,)),1)</f>
        <v>2.7158199761426818E-2</v>
      </c>
      <c r="CY167">
        <f>IFERROR(1/INDEX('exch rates'!$BC$5:$BL$268,MATCH('Country-wise data'!$B167,'exch rates'!$A$5:$A$268,),MATCH(CY$3,'exch rates'!$BC$4:$BL$4,)),1)</f>
        <v>2.6255274612368904E-2</v>
      </c>
      <c r="CZ167">
        <f>IFERROR(1/INDEX('exch rates'!$BC$5:$BL$268,MATCH('Country-wise data'!$B167,'exch rates'!$A$5:$A$268,),MATCH(CZ$3,'exch rates'!$BC$4:$BL$4,)),1)</f>
        <v>2.5432155363894742E-2</v>
      </c>
      <c r="DA167">
        <f>IFERROR(1/INDEX('exch rates'!$BC$5:$BL$268,MATCH('Country-wise data'!$B167,'exch rates'!$A$5:$A$268,),MATCH(DA$3,'exch rates'!$BC$4:$BL$4,)),1)</f>
        <v>2.3926591251143787E-2</v>
      </c>
      <c r="DB167">
        <f>IFERROR(1/INDEX('exch rates'!$BC$5:$BL$268,MATCH('Country-wise data'!$B167,'exch rates'!$A$5:$A$268,),MATCH(DB$3,'exch rates'!$BC$4:$BL$4,)),1)</f>
        <v>2.2962285130075206E-2</v>
      </c>
      <c r="DC167">
        <f>IFERROR(1/INDEX('exch rates'!$BC$5:$BL$268,MATCH('Country-wise data'!$B167,'exch rates'!$A$5:$A$268,),MATCH(DC$3,'exch rates'!$BC$4:$BL$4,)),1)</f>
        <v>2.2199776238588712E-2</v>
      </c>
      <c r="DD167">
        <f>IFERROR(1/INDEX('exch rates'!$BC$5:$BL$268,MATCH('Country-wise data'!$B167,'exch rates'!$A$5:$A$268,),MATCH(DD$3,'exch rates'!$BC$4:$BL$4,)),1)</f>
        <v>2.1708717494032508E-2</v>
      </c>
      <c r="DE167">
        <f>IFERROR(1/INDEX('exch rates'!$BC$5:$BL$268,MATCH('Country-wise data'!$B167,'exch rates'!$A$5:$A$268,),MATCH(DE$3,'exch rates'!$BC$4:$BL$4,)),1)</f>
        <v>2.1037414576451106E-2</v>
      </c>
      <c r="DF167">
        <f>IFERROR(1/INDEX('exch rates'!$BC$5:$BL$268,MATCH('Country-wise data'!$B167,'exch rates'!$A$5:$A$268,),MATCH(DF$3,'exch rates'!$BC$4:$BL$4,)),1)</f>
        <v>2.0197942724116718E-2</v>
      </c>
      <c r="DG167">
        <f>IFERROR(1/INDEX('exch rates'!$BC$5:$BL$268,MATCH('Country-wise data'!$B167,'exch rates'!$A$5:$A$268,),MATCH(DG$3,'exch rates'!$BC$4:$BL$4,)),1)</f>
        <v>1.9495131334638326E-2</v>
      </c>
      <c r="DH167" cm="1">
        <f t="array" ref="DH167">(BH167/INDEX($CX167:$DG167,,MATCH(DH$3,$CX$3:$DG$3,)))*$DG167</f>
        <v>0</v>
      </c>
      <c r="DI167" cm="1">
        <f t="array" ref="DI167">(BI167/INDEX($CX167:$DG167,,MATCH(DI$3,$CX$3:$DG$3,)))*$DG167</f>
        <v>303.68930185536254</v>
      </c>
      <c r="DJ167" cm="1">
        <f t="array" ref="DJ167">(BJ167/INDEX($CX167:$DG167,,MATCH(DJ$3,$CX$3:$DG$3,)))*$DG167</f>
        <v>302.30136319618697</v>
      </c>
      <c r="DK167" cm="1">
        <f t="array" ref="DK167">(BK167/INDEX($CX167:$DG167,,MATCH(DK$3,$CX$3:$DG$3,)))*$DG167</f>
        <v>312.91742123012466</v>
      </c>
      <c r="DL167" cm="1">
        <f t="array" ref="DL167">(BL167/INDEX($CX167:$DG167,,MATCH(DL$3,$CX$3:$DG$3,)))*$DG167</f>
        <v>290.64248524362364</v>
      </c>
      <c r="DM167" cm="1">
        <f t="array" ref="DM167">(BM167/INDEX($CX167:$DG167,,MATCH(DM$3,$CX$3:$DG$3,)))*$DG167</f>
        <v>270.35973004310739</v>
      </c>
      <c r="DN167" cm="1">
        <f t="array" ref="DN167">(BN167/INDEX($CX167:$DG167,,MATCH(DN$3,$CX$3:$DG$3,)))*$DG167</f>
        <v>322.86473865681336</v>
      </c>
      <c r="DO167" cm="1">
        <f t="array" ref="DO167">(BO167/INDEX($CX167:$DG167,,MATCH(DO$3,$CX$3:$DG$3,)))*$DG167</f>
        <v>313.68197535890187</v>
      </c>
      <c r="DP167" cm="1">
        <f t="array" ref="DP167">(BP167/INDEX($CX167:$DG167,,MATCH(DP$3,$CX$3:$DG$3,)))*$DG167</f>
        <v>321.64325487020318</v>
      </c>
      <c r="DQ167" cm="1">
        <f t="array" ref="DQ167">(BQ167/INDEX($CX167:$DG167,,MATCH(DQ$3,$CX$3:$DG$3,)))*$DG167</f>
        <v>331.64076000000006</v>
      </c>
      <c r="DS167" cm="1">
        <f t="array" ref="DS167">(BS167/INDEX($CX167:$DG167,,MATCH(DS$3,$CX$3:$DG$3,)))*$DG167</f>
        <v>3331.5490599901459</v>
      </c>
      <c r="DT167" cm="1">
        <f t="array" ref="DT167">(BT167/INDEX($CX167:$DG167,,MATCH(DT$3,$CX$3:$DG$3,)))*$DG167</f>
        <v>3227.3075091719675</v>
      </c>
      <c r="DU167" cm="1">
        <f t="array" ref="DU167">(BU167/INDEX($CX167:$DG167,,MATCH(DU$3,$CX$3:$DG$3,)))*$DG167</f>
        <v>3187.1146549193877</v>
      </c>
      <c r="DV167" cm="1">
        <f t="array" ref="DV167">(BV167/INDEX($CX167:$DG167,,MATCH(DV$3,$CX$3:$DG$3,)))*$DG167</f>
        <v>3283.1524719453782</v>
      </c>
      <c r="DW167" cm="1">
        <f t="array" ref="DW167">(BW167/INDEX($CX167:$DG167,,MATCH(DW$3,$CX$3:$DG$3,)))*$DG167</f>
        <v>3413.1715376880347</v>
      </c>
      <c r="DX167" cm="1">
        <f t="array" ref="DX167">(BX167/INDEX($CX167:$DG167,,MATCH(DX$3,$CX$3:$DG$3,)))*$DG167</f>
        <v>3838.6152163272563</v>
      </c>
      <c r="DY167" cm="1">
        <f t="array" ref="DY167">(BY167/INDEX($CX167:$DG167,,MATCH(DY$3,$CX$3:$DG$3,)))*$DG167</f>
        <v>4178.0509361352097</v>
      </c>
      <c r="DZ167" cm="1">
        <f t="array" ref="DZ167">(BZ167/INDEX($CX167:$DG167,,MATCH(DZ$3,$CX$3:$DG$3,)))*$DG167</f>
        <v>4260.2137846752721</v>
      </c>
      <c r="EA167" cm="1">
        <f t="array" ref="EA167">(CA167/INDEX($CX167:$DG167,,MATCH(EA$3,$CX$3:$DG$3,)))*$DG167</f>
        <v>4418.5412271880814</v>
      </c>
      <c r="EB167" cm="1">
        <f t="array" ref="EB167">(CB167/INDEX($CX167:$DG167,,MATCH(EB$3,$CX$3:$DG$3,)))*$DG167</f>
        <v>4555.8809286000005</v>
      </c>
      <c r="EC167" s="53" cm="1">
        <f t="array" ref="EC167">(CC167/INDEX($CX167:$DG167,,MATCH(EC$3,$CX$3:$DG$3,)))*$DG167</f>
        <v>9.2389405293499998</v>
      </c>
      <c r="ED167" cm="1">
        <f t="array" ref="ED167">(CD167/INDEX($CX167:$DG167,,MATCH(ED$3,$CX$3:$DG$3,)))*$DG167</f>
        <v>9.9123026764801097</v>
      </c>
      <c r="EE167" cm="1">
        <f t="array" ref="EE167">(CE167/INDEX($CX167:$DG167,,MATCH(EE$3,$CX$3:$DG$3,)))*$DG167</f>
        <v>10.636959071544027</v>
      </c>
      <c r="EF167" cm="1">
        <f t="array" ref="EF167">(CF167/INDEX($CX167:$DG167,,MATCH(EF$3,$CX$3:$DG$3,)))*$DG167</f>
        <v>11.589101439556417</v>
      </c>
      <c r="EG167" cm="1">
        <f t="array" ref="EG167">(CG167/INDEX($CX167:$DG167,,MATCH(EG$3,$CX$3:$DG$3,)))*$DG167</f>
        <v>12.568521624415954</v>
      </c>
      <c r="EH167" cm="1">
        <f t="array" ref="EH167">(CH167/INDEX($CX167:$DG167,,MATCH(EH$3,$CX$3:$DG$3,)))*$DG167</f>
        <v>12.851482493072766</v>
      </c>
      <c r="EI167" cm="1">
        <f t="array" ref="EI167">(CI167/INDEX($CX167:$DG167,,MATCH(EI$3,$CX$3:$DG$3,)))*$DG167</f>
        <v>12.872532778514008</v>
      </c>
      <c r="EJ167" cm="1">
        <f t="array" ref="EJ167">(CJ167/INDEX($CX167:$DG167,,MATCH(EJ$3,$CX$3:$DG$3,)))*$DG167</f>
        <v>13.156950030084742</v>
      </c>
      <c r="EK167" cm="1">
        <f t="array" ref="EK167">(CK167/INDEX($CX167:$DG167,,MATCH(EK$3,$CX$3:$DG$3,)))*$DG167</f>
        <v>13.581245005369599</v>
      </c>
      <c r="EL167" cm="1">
        <f t="array" ref="EL167">(CL167/INDEX($CX167:$DG167,,MATCH(EL$3,$CX$3:$DG$3,)))*$DG167</f>
        <v>14.166819746317055</v>
      </c>
      <c r="EM167" cm="1">
        <f t="array" ref="EM167">(CM167/INDEX($CX167:$DG167,,MATCH(EM$3,$CX$3:$DG$3,)))*$DG167</f>
        <v>26.991792622742263</v>
      </c>
      <c r="EN167" cm="1">
        <f t="array" ref="EN167">(CN167/INDEX($CX167:$DG167,,MATCH(EN$3,$CX$3:$DG$3,)))*$DG167</f>
        <v>28.959036743169467</v>
      </c>
      <c r="EO167" cm="1">
        <f t="array" ref="EO167">(CO167/INDEX($CX167:$DG167,,MATCH(EO$3,$CX$3:$DG$3,)))*$DG167</f>
        <v>31.076138274040066</v>
      </c>
      <c r="EP167" cm="1">
        <f t="array" ref="EP167">(CP167/INDEX($CX167:$DG167,,MATCH(EP$3,$CX$3:$DG$3,)))*$DG167</f>
        <v>33.857845685520203</v>
      </c>
      <c r="EQ167" cm="1">
        <f t="array" ref="EQ167">(CQ167/INDEX($CX167:$DG167,,MATCH(EQ$3,$CX$3:$DG$3,)))*$DG167</f>
        <v>36.719245911690557</v>
      </c>
      <c r="ER167" cm="1">
        <f t="array" ref="ER167">(CR167/INDEX($CX167:$DG167,,MATCH(ER$3,$CX$3:$DG$3,)))*$DG167</f>
        <v>37.545923068326928</v>
      </c>
      <c r="ES167" cm="1">
        <f t="array" ref="ES167">(CS167/INDEX($CX167:$DG167,,MATCH(ES$3,$CX$3:$DG$3,)))*$DG167</f>
        <v>37.607421996420968</v>
      </c>
      <c r="ET167" cm="1">
        <f t="array" ref="ET167">(CT167/INDEX($CX167:$DG167,,MATCH(ET$3,$CX$3:$DG$3,)))*$DG167</f>
        <v>38.438354011660138</v>
      </c>
      <c r="EU167" cm="1">
        <f t="array" ref="EU167">(CU167/INDEX($CX167:$DG167,,MATCH(EU$3,$CX$3:$DG$3,)))*$DG167</f>
        <v>39.677942246629122</v>
      </c>
      <c r="EV167" cm="1">
        <f t="array" ref="EV167">(CV167/INDEX($CX167:$DG167,,MATCH(EV$3,$CX$3:$DG$3,)))*$DG167</f>
        <v>41.388713294733456</v>
      </c>
      <c r="EW167">
        <f t="shared" si="211"/>
        <v>472.83726924963781</v>
      </c>
      <c r="EY167" s="96">
        <f t="shared" si="233"/>
        <v>2.7731665849691335E-3</v>
      </c>
      <c r="EZ167" s="96">
        <f t="shared" si="234"/>
        <v>3.0713846289234818E-3</v>
      </c>
      <c r="FA167" s="96">
        <f t="shared" si="235"/>
        <v>3.3374886765136064E-3</v>
      </c>
      <c r="FB167" s="96">
        <f t="shared" si="236"/>
        <v>3.5298700071305202E-3</v>
      </c>
      <c r="FC167" s="96">
        <f t="shared" si="237"/>
        <v>3.6823586173841826E-3</v>
      </c>
      <c r="FD167" s="96">
        <f t="shared" si="238"/>
        <v>3.3479475719290553E-3</v>
      </c>
      <c r="FE167" s="96">
        <f t="shared" si="239"/>
        <v>3.0809899101951563E-3</v>
      </c>
      <c r="FF167" s="96">
        <f t="shared" si="240"/>
        <v>3.088330937149815E-3</v>
      </c>
      <c r="FG167" s="96">
        <f t="shared" si="241"/>
        <v>3.0736943047632442E-3</v>
      </c>
      <c r="FH167" s="96">
        <f t="shared" si="242"/>
        <v>3.1095676046718913E-3</v>
      </c>
      <c r="FJ167" s="96">
        <f t="shared" si="188"/>
        <v>4394.944127245044</v>
      </c>
      <c r="FK167" s="96" t="str">
        <f>IF(AND('Country-wise data'!FJ167&gt;'non-R&amp;D ex_typologies'!$C$17,'Country-wise data'!FJ167&lt;'non-R&amp;D ex_typologies'!$D$17),"Small",IF(AND('Country-wise data'!FJ167&gt;'non-R&amp;D ex_typologies'!$E$17,'Country-wise data'!$FJ$4&lt;'non-R&amp;D ex_typologies'!$F$17),"Medium","Large"))</f>
        <v>Medium</v>
      </c>
      <c r="FL167" t="str">
        <f>IF($FK167='non-R&amp;D ex_typologies'!$C$16,IF(AND('Country-wise data'!EY167&gt;'non-R&amp;D ex_typologies'!$C$21,'Country-wise data'!EY167&lt;'non-R&amp;D ex_typologies'!$D$21),'non-R&amp;D ex_typologies'!$B$21,IF(AND('Country-wise data'!EY167&gt;'non-R&amp;D ex_typologies'!$C$19,'Country-wise data'!EY167&lt;'non-R&amp;D ex_typologies'!$D$19),'non-R&amp;D ex_typologies'!$B$19,'non-R&amp;D ex_typologies'!$B$20)),IF($FK167='non-R&amp;D ex_typologies'!$E$16,IF(AND('Country-wise data'!EY167&gt;'non-R&amp;D ex_typologies'!$E$21,'Country-wise data'!EY167&lt;'non-R&amp;D ex_typologies'!$F$21),'non-R&amp;D ex_typologies'!$B$21,IF(AND('Country-wise data'!EY167&gt;'non-R&amp;D ex_typologies'!$E$19,'Country-wise data'!EY167&lt;'non-R&amp;D ex_typologies'!$F$19),'non-R&amp;D ex_typologies'!$B$19,'non-R&amp;D ex_typologies'!$B$20)),IF(AND('Country-wise data'!EY167&gt;'non-R&amp;D ex_typologies'!$G$21,'Country-wise data'!EY167&lt;'non-R&amp;D ex_typologies'!$H$21),'non-R&amp;D ex_typologies'!$B$21,IF(AND('Country-wise data'!EY167&gt;'non-R&amp;D ex_typologies'!$G$19,'Country-wise data'!EY167&lt;'non-R&amp;D ex_typologies'!$H$19),'non-R&amp;D ex_typologies'!$B$19,'non-R&amp;D ex_typologies'!$B$20))))</f>
        <v>Program heavy</v>
      </c>
      <c r="FM167" t="str">
        <f>IF($FK167='non-R&amp;D ex_typologies'!$C$16,IF(AND('Country-wise data'!EZ167&gt;'non-R&amp;D ex_typologies'!$C$21,'Country-wise data'!EZ167&lt;'non-R&amp;D ex_typologies'!$D$21),'non-R&amp;D ex_typologies'!$B$21,IF(AND('Country-wise data'!EZ167&gt;'non-R&amp;D ex_typologies'!$C$19,'Country-wise data'!EZ167&lt;'non-R&amp;D ex_typologies'!$D$19),'non-R&amp;D ex_typologies'!$B$19,'non-R&amp;D ex_typologies'!$B$20)),IF($FK167='non-R&amp;D ex_typologies'!$E$16,IF(AND('Country-wise data'!EZ167&gt;'non-R&amp;D ex_typologies'!$E$21,'Country-wise data'!EZ167&lt;'non-R&amp;D ex_typologies'!$F$21),'non-R&amp;D ex_typologies'!$B$21,IF(AND('Country-wise data'!EZ167&gt;'non-R&amp;D ex_typologies'!$E$19,'Country-wise data'!EZ167&lt;'non-R&amp;D ex_typologies'!$F$19),'non-R&amp;D ex_typologies'!$B$19,'non-R&amp;D ex_typologies'!$B$20)),IF(AND('Country-wise data'!EZ167&gt;'non-R&amp;D ex_typologies'!$G$21,'Country-wise data'!EZ167&lt;'non-R&amp;D ex_typologies'!$H$21),'non-R&amp;D ex_typologies'!$B$21,IF(AND('Country-wise data'!EZ167&gt;'non-R&amp;D ex_typologies'!$G$19,'Country-wise data'!EZ167&lt;'non-R&amp;D ex_typologies'!$H$19),'non-R&amp;D ex_typologies'!$B$19,'non-R&amp;D ex_typologies'!$B$20))))</f>
        <v>Program heavy</v>
      </c>
      <c r="FN167" t="str">
        <f>IF($FK167='non-R&amp;D ex_typologies'!$C$16,IF(AND('Country-wise data'!FA167&gt;'non-R&amp;D ex_typologies'!$C$21,'Country-wise data'!FA167&lt;'non-R&amp;D ex_typologies'!$D$21),'non-R&amp;D ex_typologies'!$B$21,IF(AND('Country-wise data'!FA167&gt;'non-R&amp;D ex_typologies'!$C$19,'Country-wise data'!FA167&lt;'non-R&amp;D ex_typologies'!$D$19),'non-R&amp;D ex_typologies'!$B$19,'non-R&amp;D ex_typologies'!$B$20)),IF($FK167='non-R&amp;D ex_typologies'!$E$16,IF(AND('Country-wise data'!FA167&gt;'non-R&amp;D ex_typologies'!$E$21,'Country-wise data'!FA167&lt;'non-R&amp;D ex_typologies'!$F$21),'non-R&amp;D ex_typologies'!$B$21,IF(AND('Country-wise data'!FA167&gt;'non-R&amp;D ex_typologies'!$E$19,'Country-wise data'!FA167&lt;'non-R&amp;D ex_typologies'!$F$19),'non-R&amp;D ex_typologies'!$B$19,'non-R&amp;D ex_typologies'!$B$20)),IF(AND('Country-wise data'!FA167&gt;'non-R&amp;D ex_typologies'!$G$21,'Country-wise data'!FA167&lt;'non-R&amp;D ex_typologies'!$H$21),'non-R&amp;D ex_typologies'!$B$21,IF(AND('Country-wise data'!FA167&gt;'non-R&amp;D ex_typologies'!$G$19,'Country-wise data'!FA167&lt;'non-R&amp;D ex_typologies'!$H$19),'non-R&amp;D ex_typologies'!$B$19,'non-R&amp;D ex_typologies'!$B$20))))</f>
        <v>Program heavy</v>
      </c>
      <c r="FO167" t="str">
        <f>IF($FK167='non-R&amp;D ex_typologies'!$C$16,IF(AND('Country-wise data'!FB167&gt;'non-R&amp;D ex_typologies'!$C$21,'Country-wise data'!FB167&lt;'non-R&amp;D ex_typologies'!$D$21),'non-R&amp;D ex_typologies'!$B$21,IF(AND('Country-wise data'!FB167&gt;'non-R&amp;D ex_typologies'!$C$19,'Country-wise data'!FB167&lt;'non-R&amp;D ex_typologies'!$D$19),'non-R&amp;D ex_typologies'!$B$19,'non-R&amp;D ex_typologies'!$B$20)),IF($FK167='non-R&amp;D ex_typologies'!$E$16,IF(AND('Country-wise data'!FB167&gt;'non-R&amp;D ex_typologies'!$E$21,'Country-wise data'!FB167&lt;'non-R&amp;D ex_typologies'!$F$21),'non-R&amp;D ex_typologies'!$B$21,IF(AND('Country-wise data'!FB167&gt;'non-R&amp;D ex_typologies'!$E$19,'Country-wise data'!FB167&lt;'non-R&amp;D ex_typologies'!$F$19),'non-R&amp;D ex_typologies'!$B$19,'non-R&amp;D ex_typologies'!$B$20)),IF(AND('Country-wise data'!FB167&gt;'non-R&amp;D ex_typologies'!$G$21,'Country-wise data'!FB167&lt;'non-R&amp;D ex_typologies'!$H$21),'non-R&amp;D ex_typologies'!$B$21,IF(AND('Country-wise data'!FB167&gt;'non-R&amp;D ex_typologies'!$G$19,'Country-wise data'!FB167&lt;'non-R&amp;D ex_typologies'!$H$19),'non-R&amp;D ex_typologies'!$B$19,'non-R&amp;D ex_typologies'!$B$20))))</f>
        <v>Program heavy</v>
      </c>
      <c r="FP167" t="str">
        <f>IF($FK167='non-R&amp;D ex_typologies'!$C$16,IF(AND('Country-wise data'!FC167&gt;'non-R&amp;D ex_typologies'!$C$21,'Country-wise data'!FC167&lt;'non-R&amp;D ex_typologies'!$D$21),'non-R&amp;D ex_typologies'!$B$21,IF(AND('Country-wise data'!FC167&gt;'non-R&amp;D ex_typologies'!$C$19,'Country-wise data'!FC167&lt;'non-R&amp;D ex_typologies'!$D$19),'non-R&amp;D ex_typologies'!$B$19,'non-R&amp;D ex_typologies'!$B$20)),IF($FK167='non-R&amp;D ex_typologies'!$E$16,IF(AND('Country-wise data'!FC167&gt;'non-R&amp;D ex_typologies'!$E$21,'Country-wise data'!FC167&lt;'non-R&amp;D ex_typologies'!$F$21),'non-R&amp;D ex_typologies'!$B$21,IF(AND('Country-wise data'!FC167&gt;'non-R&amp;D ex_typologies'!$E$19,'Country-wise data'!FC167&lt;'non-R&amp;D ex_typologies'!$F$19),'non-R&amp;D ex_typologies'!$B$19,'non-R&amp;D ex_typologies'!$B$20)),IF(AND('Country-wise data'!FC167&gt;'non-R&amp;D ex_typologies'!$G$21,'Country-wise data'!FC167&lt;'non-R&amp;D ex_typologies'!$H$21),'non-R&amp;D ex_typologies'!$B$21,IF(AND('Country-wise data'!FC167&gt;'non-R&amp;D ex_typologies'!$G$19,'Country-wise data'!FC167&lt;'non-R&amp;D ex_typologies'!$H$19),'non-R&amp;D ex_typologies'!$B$19,'non-R&amp;D ex_typologies'!$B$20))))</f>
        <v>Program heavy</v>
      </c>
      <c r="FQ167" t="str">
        <f>IF($FK167='non-R&amp;D ex_typologies'!$C$16,IF(AND('Country-wise data'!FD167&gt;'non-R&amp;D ex_typologies'!$C$21,'Country-wise data'!FD167&lt;'non-R&amp;D ex_typologies'!$D$21),'non-R&amp;D ex_typologies'!$B$21,IF(AND('Country-wise data'!FD167&gt;'non-R&amp;D ex_typologies'!$C$19,'Country-wise data'!FD167&lt;'non-R&amp;D ex_typologies'!$D$19),'non-R&amp;D ex_typologies'!$B$19,'non-R&amp;D ex_typologies'!$B$20)),IF($FK167='non-R&amp;D ex_typologies'!$E$16,IF(AND('Country-wise data'!FD167&gt;'non-R&amp;D ex_typologies'!$E$21,'Country-wise data'!FD167&lt;'non-R&amp;D ex_typologies'!$F$21),'non-R&amp;D ex_typologies'!$B$21,IF(AND('Country-wise data'!FD167&gt;'non-R&amp;D ex_typologies'!$E$19,'Country-wise data'!FD167&lt;'non-R&amp;D ex_typologies'!$F$19),'non-R&amp;D ex_typologies'!$B$19,'non-R&amp;D ex_typologies'!$B$20)),IF(AND('Country-wise data'!FD167&gt;'non-R&amp;D ex_typologies'!$G$21,'Country-wise data'!FD167&lt;'non-R&amp;D ex_typologies'!$H$21),'non-R&amp;D ex_typologies'!$B$21,IF(AND('Country-wise data'!FD167&gt;'non-R&amp;D ex_typologies'!$G$19,'Country-wise data'!FD167&lt;'non-R&amp;D ex_typologies'!$H$19),'non-R&amp;D ex_typologies'!$B$19,'non-R&amp;D ex_typologies'!$B$20))))</f>
        <v>Program heavy</v>
      </c>
      <c r="FR167" t="str">
        <f>IF($FK167='non-R&amp;D ex_typologies'!$C$16,IF(AND('Country-wise data'!FE167&gt;'non-R&amp;D ex_typologies'!$C$21,'Country-wise data'!FE167&lt;'non-R&amp;D ex_typologies'!$D$21),'non-R&amp;D ex_typologies'!$B$21,IF(AND('Country-wise data'!FE167&gt;'non-R&amp;D ex_typologies'!$C$19,'Country-wise data'!FE167&lt;'non-R&amp;D ex_typologies'!$D$19),'non-R&amp;D ex_typologies'!$B$19,'non-R&amp;D ex_typologies'!$B$20)),IF($FK167='non-R&amp;D ex_typologies'!$E$16,IF(AND('Country-wise data'!FE167&gt;'non-R&amp;D ex_typologies'!$E$21,'Country-wise data'!FE167&lt;'non-R&amp;D ex_typologies'!$F$21),'non-R&amp;D ex_typologies'!$B$21,IF(AND('Country-wise data'!FE167&gt;'non-R&amp;D ex_typologies'!$E$19,'Country-wise data'!FE167&lt;'non-R&amp;D ex_typologies'!$F$19),'non-R&amp;D ex_typologies'!$B$19,'non-R&amp;D ex_typologies'!$B$20)),IF(AND('Country-wise data'!FE167&gt;'non-R&amp;D ex_typologies'!$G$21,'Country-wise data'!FE167&lt;'non-R&amp;D ex_typologies'!$H$21),'non-R&amp;D ex_typologies'!$B$21,IF(AND('Country-wise data'!FE167&gt;'non-R&amp;D ex_typologies'!$G$19,'Country-wise data'!FE167&lt;'non-R&amp;D ex_typologies'!$H$19),'non-R&amp;D ex_typologies'!$B$19,'non-R&amp;D ex_typologies'!$B$20))))</f>
        <v>Program heavy</v>
      </c>
      <c r="FS167" t="str">
        <f>IF($FK167='non-R&amp;D ex_typologies'!$C$16,IF(AND('Country-wise data'!FF167&gt;'non-R&amp;D ex_typologies'!$C$21,'Country-wise data'!FF167&lt;'non-R&amp;D ex_typologies'!$D$21),'non-R&amp;D ex_typologies'!$B$21,IF(AND('Country-wise data'!FF167&gt;'non-R&amp;D ex_typologies'!$C$19,'Country-wise data'!FF167&lt;'non-R&amp;D ex_typologies'!$D$19),'non-R&amp;D ex_typologies'!$B$19,'non-R&amp;D ex_typologies'!$B$20)),IF($FK167='non-R&amp;D ex_typologies'!$E$16,IF(AND('Country-wise data'!FF167&gt;'non-R&amp;D ex_typologies'!$E$21,'Country-wise data'!FF167&lt;'non-R&amp;D ex_typologies'!$F$21),'non-R&amp;D ex_typologies'!$B$21,IF(AND('Country-wise data'!FF167&gt;'non-R&amp;D ex_typologies'!$E$19,'Country-wise data'!FF167&lt;'non-R&amp;D ex_typologies'!$F$19),'non-R&amp;D ex_typologies'!$B$19,'non-R&amp;D ex_typologies'!$B$20)),IF(AND('Country-wise data'!FF167&gt;'non-R&amp;D ex_typologies'!$G$21,'Country-wise data'!FF167&lt;'non-R&amp;D ex_typologies'!$H$21),'non-R&amp;D ex_typologies'!$B$21,IF(AND('Country-wise data'!FF167&gt;'non-R&amp;D ex_typologies'!$G$19,'Country-wise data'!FF167&lt;'non-R&amp;D ex_typologies'!$H$19),'non-R&amp;D ex_typologies'!$B$19,'non-R&amp;D ex_typologies'!$B$20))))</f>
        <v>Program heavy</v>
      </c>
      <c r="FT167" t="str">
        <f>IF($FK167='non-R&amp;D ex_typologies'!$C$16,IF(AND('Country-wise data'!FG167&gt;'non-R&amp;D ex_typologies'!$C$21,'Country-wise data'!FG167&lt;'non-R&amp;D ex_typologies'!$D$21),'non-R&amp;D ex_typologies'!$B$21,IF(AND('Country-wise data'!FG167&gt;'non-R&amp;D ex_typologies'!$C$19,'Country-wise data'!FG167&lt;'non-R&amp;D ex_typologies'!$D$19),'non-R&amp;D ex_typologies'!$B$19,'non-R&amp;D ex_typologies'!$B$20)),IF($FK167='non-R&amp;D ex_typologies'!$E$16,IF(AND('Country-wise data'!FG167&gt;'non-R&amp;D ex_typologies'!$E$21,'Country-wise data'!FG167&lt;'non-R&amp;D ex_typologies'!$F$21),'non-R&amp;D ex_typologies'!$B$21,IF(AND('Country-wise data'!FG167&gt;'non-R&amp;D ex_typologies'!$E$19,'Country-wise data'!FG167&lt;'non-R&amp;D ex_typologies'!$F$19),'non-R&amp;D ex_typologies'!$B$19,'non-R&amp;D ex_typologies'!$B$20)),IF(AND('Country-wise data'!FG167&gt;'non-R&amp;D ex_typologies'!$G$21,'Country-wise data'!FG167&lt;'non-R&amp;D ex_typologies'!$H$21),'non-R&amp;D ex_typologies'!$B$21,IF(AND('Country-wise data'!FG167&gt;'non-R&amp;D ex_typologies'!$G$19,'Country-wise data'!FG167&lt;'non-R&amp;D ex_typologies'!$H$19),'non-R&amp;D ex_typologies'!$B$19,'non-R&amp;D ex_typologies'!$B$20))))</f>
        <v>Program heavy</v>
      </c>
      <c r="FU167" t="str">
        <f>IF($FK167='non-R&amp;D ex_typologies'!$C$16,IF(AND('Country-wise data'!FH167&gt;'non-R&amp;D ex_typologies'!$C$21,'Country-wise data'!FH167&lt;'non-R&amp;D ex_typologies'!$D$21),'non-R&amp;D ex_typologies'!$B$21,IF(AND('Country-wise data'!FH167&gt;'non-R&amp;D ex_typologies'!$C$19,'Country-wise data'!FH167&lt;'non-R&amp;D ex_typologies'!$D$19),'non-R&amp;D ex_typologies'!$B$19,'non-R&amp;D ex_typologies'!$B$20)),IF($FK167='non-R&amp;D ex_typologies'!$E$16,IF(AND('Country-wise data'!FH167&gt;'non-R&amp;D ex_typologies'!$E$21,'Country-wise data'!FH167&lt;'non-R&amp;D ex_typologies'!$F$21),'non-R&amp;D ex_typologies'!$B$21,IF(AND('Country-wise data'!FH167&gt;'non-R&amp;D ex_typologies'!$E$19,'Country-wise data'!FH167&lt;'non-R&amp;D ex_typologies'!$F$19),'non-R&amp;D ex_typologies'!$B$19,'non-R&amp;D ex_typologies'!$B$20)),IF(AND('Country-wise data'!FH167&gt;'non-R&amp;D ex_typologies'!$G$21,'Country-wise data'!FH167&lt;'non-R&amp;D ex_typologies'!$H$21),'non-R&amp;D ex_typologies'!$B$21,IF(AND('Country-wise data'!FH167&gt;'non-R&amp;D ex_typologies'!$G$19,'Country-wise data'!FH167&lt;'non-R&amp;D ex_typologies'!$H$19),'non-R&amp;D ex_typologies'!$B$19,'non-R&amp;D ex_typologies'!$B$20))))</f>
        <v>Program heavy</v>
      </c>
    </row>
    <row r="168" spans="2:177" x14ac:dyDescent="0.35">
      <c r="B168" s="83" t="s">
        <v>1075</v>
      </c>
      <c r="E168" s="44" t="s">
        <v>375</v>
      </c>
      <c r="G168" s="55">
        <f>Assumptions!$C$13</f>
        <v>1.1000000000000001</v>
      </c>
      <c r="H168">
        <f>SUMIFS(FAOstat!M:M,FAOstat!$B:$B,'Country-wise data'!$B168)*G168</f>
        <v>0</v>
      </c>
      <c r="I168">
        <f>IF(SUMIFS(FAOstat!N:N,FAOstat!$B:$B,'Country-wise data'!$B168)=0,H168*(1+Assumptions!$C$9),SUMIFS(FAOstat!N:N,FAOstat!$B:$B,'Country-wise data'!$B168)*$G168)</f>
        <v>0</v>
      </c>
      <c r="J168">
        <f>IF(SUMIFS(FAOstat!O:O,FAOstat!$B:$B,'Country-wise data'!$B168)=0,I168*(1+Assumptions!$C$9),SUMIFS(FAOstat!O:O,FAOstat!$B:$B,'Country-wise data'!$B168)*$G168)</f>
        <v>0</v>
      </c>
      <c r="K168">
        <f>IF(SUMIFS(FAOstat!P:P,FAOstat!$B:$B,'Country-wise data'!$B168)=0,J168*(1+Assumptions!$C$9),SUMIFS(FAOstat!P:P,FAOstat!$B:$B,'Country-wise data'!$B168)*$G168)</f>
        <v>0</v>
      </c>
      <c r="L168">
        <f>IF(SUMIFS(FAOstat!Q:Q,FAOstat!$B:$B,'Country-wise data'!$B168)=0,K168*(1+Assumptions!$C$9),SUMIFS(FAOstat!Q:Q,FAOstat!$B:$B,'Country-wise data'!$B168)*$G168)</f>
        <v>0</v>
      </c>
      <c r="M168">
        <f>IF(SUMIFS(FAOstat!R:R,FAOstat!$B:$B,'Country-wise data'!$B168)=0,L168*(1+Assumptions!$C$9),SUMIFS(FAOstat!R:R,FAOstat!$B:$B,'Country-wise data'!$B168)*$G168)</f>
        <v>0</v>
      </c>
      <c r="N168">
        <f>IF(SUMIFS(FAOstat!S:S,FAOstat!$B:$B,'Country-wise data'!$B168)=0,M168*(1+Assumptions!$C$9),SUMIFS(FAOstat!S:S,FAOstat!$B:$B,'Country-wise data'!$B168)*$G168)</f>
        <v>0</v>
      </c>
      <c r="O168">
        <f>IF(SUMIFS(FAOstat!T:T,FAOstat!$B:$B,'Country-wise data'!$B168)=0,N168*(1+Assumptions!$C$9),SUMIFS(FAOstat!T:T,FAOstat!$B:$B,'Country-wise data'!$B168)*$G168)</f>
        <v>0</v>
      </c>
      <c r="P168">
        <f>IF(SUMIFS(FAOstat!U:U,FAOstat!$B:$B,'Country-wise data'!$B168)=0,O168*(1+Assumptions!$C$9),SUMIFS(FAOstat!U:U,FAOstat!$B:$B,'Country-wise data'!$B168)*$G168)</f>
        <v>0</v>
      </c>
      <c r="Q168">
        <f>IF(SUMIFS(FAOstat!V:V,FAOstat!$B:$B,'Country-wise data'!$B168)=0,P168*(1+Assumptions!$C$9),SUMIFS(FAOstat!V:V,FAOstat!$B:$B,'Country-wise data'!$B168)*$G168)</f>
        <v>0</v>
      </c>
      <c r="R168" s="36">
        <f t="shared" si="207"/>
        <v>0</v>
      </c>
      <c r="S168" s="44">
        <f>INDEX('area data'!$G$4:$P$80,MATCH('Country-wise data'!$B168,'area data'!$B$4:$B$80,),MATCH('Country-wise data'!S$3,'area data'!$G$3:$P$3,))</f>
        <v>0</v>
      </c>
      <c r="T168" s="44">
        <f>INDEX('area data'!$G$4:$P$80,MATCH('Country-wise data'!$B168,'area data'!$B$4:$B$80,),MATCH('Country-wise data'!T$3,'area data'!$G$3:$P$3,))</f>
        <v>0</v>
      </c>
      <c r="U168" s="44">
        <f>INDEX('area data'!$G$4:$P$80,MATCH('Country-wise data'!$B168,'area data'!$B$4:$B$80,),MATCH('Country-wise data'!U$3,'area data'!$G$3:$P$3,))</f>
        <v>0</v>
      </c>
      <c r="V168" s="44">
        <f>INDEX('area data'!$G$4:$P$80,MATCH('Country-wise data'!$B168,'area data'!$B$4:$B$80,),MATCH('Country-wise data'!V$3,'area data'!$G$3:$P$3,))</f>
        <v>0</v>
      </c>
      <c r="W168" s="44">
        <f>INDEX('area data'!$G$4:$P$80,MATCH('Country-wise data'!$B168,'area data'!$B$4:$B$80,),MATCH('Country-wise data'!W$3,'area data'!$G$3:$P$3,))</f>
        <v>0</v>
      </c>
      <c r="X168" s="44">
        <f>INDEX('area data'!$G$4:$P$80,MATCH('Country-wise data'!$B168,'area data'!$B$4:$B$80,),MATCH('Country-wise data'!X$3,'area data'!$G$3:$P$3,))</f>
        <v>0</v>
      </c>
      <c r="Y168" s="44">
        <f>INDEX('area data'!$G$4:$P$80,MATCH('Country-wise data'!$B168,'area data'!$B$4:$B$80,),MATCH('Country-wise data'!Y$3,'area data'!$G$3:$P$3,))</f>
        <v>0</v>
      </c>
      <c r="Z168" s="44">
        <f>INDEX('area data'!$G$4:$P$80,MATCH('Country-wise data'!$B168,'area data'!$B$4:$B$80,),MATCH('Country-wise data'!Z$3,'area data'!$G$3:$P$3,))</f>
        <v>0</v>
      </c>
      <c r="AA168" s="44">
        <f>INDEX('area data'!$G$4:$P$80,MATCH('Country-wise data'!$B168,'area data'!$B$4:$B$80,),MATCH('Country-wise data'!AA$3,'area data'!$G$3:$P$3,))</f>
        <v>0</v>
      </c>
      <c r="AB168" s="44">
        <f>INDEX('area data'!$G$4:$P$80,MATCH('Country-wise data'!$B168,'area data'!$B$4:$B$80,),MATCH('Country-wise data'!AB$3,'area data'!$G$3:$P$3,))</f>
        <v>0</v>
      </c>
      <c r="AC168" s="53">
        <f>IFERROR(INDEX('ASTI data (new)'!$AF$6:$AL$130,MATCH('Country-wise data'!$B168,'ASTI data (new)'!$C$6:$C$130,),MATCH('Country-wise data'!AC$3,'ASTI data (new)'!$AF$5:$AL$5,)),(INDEX(Assumptions!$G$154:$P$345,MATCH('Country-wise data'!$B168,Assumptions!$B$154:$B$344,),MATCH('Country-wise data'!AC$3,Assumptions!$G$153:$P$153,))*S168))</f>
        <v>0.23136950422888139</v>
      </c>
      <c r="AD168" s="53">
        <f>IFERROR(INDEX('ASTI data (new)'!$AF$6:$AL$130,MATCH('Country-wise data'!$B168,'ASTI data (new)'!$C$6:$C$130,),MATCH('Country-wise data'!AD$3,'ASTI data (new)'!$AF$5:$AL$5,)),(INDEX(Assumptions!$G$154:$P$345,MATCH('Country-wise data'!$B168,Assumptions!$B$154:$B$344,),MATCH('Country-wise data'!AD$3,Assumptions!$G$153:$P$153,))*T168))</f>
        <v>0.2609999030780491</v>
      </c>
      <c r="AE168" s="53">
        <f>IFERROR(INDEX('ASTI data (new)'!$AF$6:$AL$130,MATCH('Country-wise data'!$B168,'ASTI data (new)'!$C$6:$C$130,),MATCH('Country-wise data'!AE$3,'ASTI data (new)'!$AF$5:$AL$5,)),(INDEX(Assumptions!$G$154:$P$345,MATCH('Country-wise data'!$B168,Assumptions!$B$154:$B$344,),MATCH('Country-wise data'!AE$3,Assumptions!$G$153:$P$153,))*U168))</f>
        <v>0.30509696788898283</v>
      </c>
      <c r="AF168" s="53">
        <f>IFERROR(INDEX('ASTI data (new)'!$AF$6:$AL$130,MATCH('Country-wise data'!$B168,'ASTI data (new)'!$C$6:$C$130,),MATCH('Country-wise data'!AF$3,'ASTI data (new)'!$AF$5:$AL$5,)),(INDEX(Assumptions!$G$154:$P$345,MATCH('Country-wise data'!$B168,Assumptions!$B$154:$B$344,),MATCH('Country-wise data'!AF$3,Assumptions!$G$153:$P$153,))*V168))</f>
        <v>0.26389400341302466</v>
      </c>
      <c r="AG168" s="53">
        <f>IFERROR(INDEX('ASTI data (new)'!$AF$6:$AL$130,MATCH('Country-wise data'!$B168,'ASTI data (new)'!$C$6:$C$130,),MATCH('Country-wise data'!AG$3,'ASTI data (new)'!$AF$5:$AL$5,)),(INDEX(Assumptions!$G$154:$P$345,MATCH('Country-wise data'!$B168,Assumptions!$B$154:$B$344,),MATCH('Country-wise data'!AG$3,Assumptions!$G$153:$P$153,))*W168))</f>
        <v>0.24723359491322225</v>
      </c>
      <c r="AH168" s="53">
        <f>IFERROR(INDEX('ASTI data (new)'!$AF$6:$AL$130,MATCH('Country-wise data'!$B168,'ASTI data (new)'!$C$6:$C$130,),MATCH('Country-wise data'!AH$3,'ASTI data (new)'!$AF$5:$AL$5,)),(INDEX(Assumptions!$G$154:$P$345,MATCH('Country-wise data'!$B168,Assumptions!$B$154:$B$344,),MATCH('Country-wise data'!AH$3,Assumptions!$G$153:$P$153,))*X168))</f>
        <v>0.29714082234665057</v>
      </c>
      <c r="AI168" s="53">
        <f>IFERROR(INDEX('ASTI data (new)'!$AF$6:$AL$130,MATCH('Country-wise data'!$B168,'ASTI data (new)'!$C$6:$C$130,),MATCH('Country-wise data'!AI$3,'ASTI data (new)'!$AF$5:$AL$5,)),(INDEX(Assumptions!$G$154:$P$345,MATCH('Country-wise data'!$B168,Assumptions!$B$154:$B$344,),MATCH('Country-wise data'!AI$3,Assumptions!$G$153:$P$153,))*Y168))</f>
        <v>0.30414662268167492</v>
      </c>
      <c r="AJ168" s="53">
        <f t="shared" ref="AJ168:AL168" si="246">IFERROR((1+($AI168/$AF168)^(1/3)-1)*AI168,0)</f>
        <v>0.31888504861662992</v>
      </c>
      <c r="AK168" s="53">
        <f t="shared" si="246"/>
        <v>0.33433767350314619</v>
      </c>
      <c r="AL168" s="53">
        <f t="shared" si="246"/>
        <v>0.35053910620275774</v>
      </c>
      <c r="AM168" s="55" cm="1">
        <f t="array" ref="AM168">INDEX('non-R&amp;D ex_typologies'!$J$8:$J$10,MATCH('Country-wise data'!FL168,'non-R&amp;D ex_typologies'!$F$8:$F$10,),)*'Country-wise data'!AC168</f>
        <v>8.3581388577327165E-2</v>
      </c>
      <c r="AN168" s="55" cm="1">
        <f t="array" ref="AN168">INDEX('non-R&amp;D ex_typologies'!$J$8:$J$10,MATCH('Country-wise data'!FM168,'non-R&amp;D ex_typologies'!$F$8:$F$10,),)*'Country-wise data'!AD168</f>
        <v>9.4285261968798662E-2</v>
      </c>
      <c r="AO168" s="55" cm="1">
        <f t="array" ref="AO168">INDEX('non-R&amp;D ex_typologies'!$J$8:$J$10,MATCH('Country-wise data'!FN168,'non-R&amp;D ex_typologies'!$F$8:$F$10,),)*'Country-wise data'!AE168</f>
        <v>0.11021516561520218</v>
      </c>
      <c r="AP168" s="55" cm="1">
        <f t="array" ref="AP168">INDEX('non-R&amp;D ex_typologies'!$J$8:$J$10,MATCH('Country-wise data'!FO168,'non-R&amp;D ex_typologies'!$F$8:$F$10,),)*'Country-wise data'!AF168</f>
        <v>9.5330745147256243E-2</v>
      </c>
      <c r="AQ168" s="55" cm="1">
        <f t="array" ref="AQ168">INDEX('non-R&amp;D ex_typologies'!$J$8:$J$10,MATCH('Country-wise data'!FP168,'non-R&amp;D ex_typologies'!$F$8:$F$10,),)*'Country-wise data'!AG168</f>
        <v>8.9312233410716133E-2</v>
      </c>
      <c r="AR168" s="55" cm="1">
        <f t="array" ref="AR168">INDEX('non-R&amp;D ex_typologies'!$J$8:$J$10,MATCH('Country-wise data'!FQ168,'non-R&amp;D ex_typologies'!$F$8:$F$10,),)*'Country-wise data'!AH168</f>
        <v>0.107341037089199</v>
      </c>
      <c r="AS168" s="55" cm="1">
        <f t="array" ref="AS168">INDEX('non-R&amp;D ex_typologies'!$J$8:$J$10,MATCH('Country-wise data'!FR168,'non-R&amp;D ex_typologies'!$F$8:$F$10,),)*'Country-wise data'!AI168</f>
        <v>0.10987185687916398</v>
      </c>
      <c r="AT168" s="55" cm="1">
        <f t="array" ref="AT168">INDEX('non-R&amp;D ex_typologies'!$J$8:$J$10,MATCH('Country-wise data'!FS168,'non-R&amp;D ex_typologies'!$F$8:$F$10,),)*'Country-wise data'!AJ168</f>
        <v>0.11519605943210293</v>
      </c>
      <c r="AU168" s="55" cm="1">
        <f t="array" ref="AU168">INDEX('non-R&amp;D ex_typologies'!$J$8:$J$10,MATCH('Country-wise data'!FT168,'non-R&amp;D ex_typologies'!$F$8:$F$10,),)*'Country-wise data'!AK168</f>
        <v>0.12077826374845886</v>
      </c>
      <c r="AV168" s="55" cm="1">
        <f t="array" ref="AV168">INDEX('non-R&amp;D ex_typologies'!$J$8:$J$10,MATCH('Country-wise data'!FU168,'non-R&amp;D ex_typologies'!$F$8:$F$10,),)*'Country-wise data'!AL168</f>
        <v>0.12663097215308972</v>
      </c>
      <c r="AW168">
        <f t="shared" si="209"/>
        <v>3.9661862308943343</v>
      </c>
      <c r="AX168" s="53">
        <f>INDEX('GDP deflators'!$AB$3:$AK$198,MATCH('Country-wise data'!$B168,'GDP deflators'!$B$3:$B$198,),MATCH('Country-wise data'!AX$3,'GDP deflators'!$D$2:$M$2,))</f>
        <v>66.358640285888143</v>
      </c>
      <c r="AY168" s="53">
        <f>INDEX('GDP deflators'!$AB$3:$AK$198,MATCH('Country-wise data'!$B168,'GDP deflators'!$B$3:$B$198,),MATCH('Country-wise data'!AY$3,'GDP deflators'!$D$2:$M$2,))</f>
        <v>69.259254935203842</v>
      </c>
      <c r="AZ168" s="53">
        <f>INDEX('GDP deflators'!$AB$3:$AK$198,MATCH('Country-wise data'!$B168,'GDP deflators'!$B$3:$B$198,),MATCH('Country-wise data'!AZ$3,'GDP deflators'!$D$2:$M$2,))</f>
        <v>71.919419994073678</v>
      </c>
      <c r="BA168" s="53">
        <f>INDEX('GDP deflators'!$AB$3:$AK$198,MATCH('Country-wise data'!$B168,'GDP deflators'!$B$3:$B$198,),MATCH('Country-wise data'!BA$3,'GDP deflators'!$D$2:$M$2,))</f>
        <v>74.047742133365063</v>
      </c>
      <c r="BB168" s="53">
        <f>INDEX('GDP deflators'!$AB$3:$AK$198,MATCH('Country-wise data'!$B168,'GDP deflators'!$B$3:$B$198,),MATCH('Country-wise data'!BB$3,'GDP deflators'!$D$2:$M$2,))</f>
        <v>76.062721764859504</v>
      </c>
      <c r="BC168" s="53">
        <f>INDEX('GDP deflators'!$AB$3:$AK$198,MATCH('Country-wise data'!$B168,'GDP deflators'!$B$3:$B$198,),MATCH('Country-wise data'!BC$3,'GDP deflators'!$D$2:$M$2,))</f>
        <v>79.547558442166959</v>
      </c>
      <c r="BD168" s="53">
        <f>INDEX('GDP deflators'!$AB$3:$AK$198,MATCH('Country-wise data'!$B168,'GDP deflators'!$B$3:$B$198,),MATCH('Country-wise data'!BD$3,'GDP deflators'!$D$2:$M$2,))</f>
        <v>82.63532496856601</v>
      </c>
      <c r="BE168" s="53">
        <f>INDEX('GDP deflators'!$AB$3:$AK$198,MATCH('Country-wise data'!$B168,'GDP deflators'!$B$3:$B$198,),MATCH('Country-wise data'!BE$3,'GDP deflators'!$D$2:$M$2,))</f>
        <v>86.85452514783448</v>
      </c>
      <c r="BF168" s="53">
        <f>INDEX('GDP deflators'!$AB$3:$AK$198,MATCH('Country-wise data'!$B168,'GDP deflators'!$B$3:$B$198,),MATCH('Country-wise data'!BF$3,'GDP deflators'!$D$2:$M$2,))</f>
        <v>92.556609865426125</v>
      </c>
      <c r="BG168" s="53">
        <f>INDEX('GDP deflators'!$AB$3:$AK$198,MATCH('Country-wise data'!$B168,'GDP deflators'!$B$3:$B$198,),MATCH('Country-wise data'!BG$3,'GDP deflators'!$D$2:$M$2,))</f>
        <v>100</v>
      </c>
      <c r="BH168" cm="1">
        <f t="array" ref="BH168">H168/(INDEX($AX168:$BG168,,MATCH(BH$3,$AX$3:$BG$3,))/100)</f>
        <v>0</v>
      </c>
      <c r="BI168" cm="1">
        <f t="array" ref="BI168">I168/(INDEX($AX168:$BG168,,MATCH(BI$3,$AX$3:$BG$3,))/100)</f>
        <v>0</v>
      </c>
      <c r="BJ168" cm="1">
        <f t="array" ref="BJ168">J168/(INDEX($AX168:$BG168,,MATCH(BJ$3,$AX$3:$BG$3,))/100)</f>
        <v>0</v>
      </c>
      <c r="BK168" cm="1">
        <f t="array" ref="BK168">K168/(INDEX($AX168:$BG168,,MATCH(BK$3,$AX$3:$BG$3,))/100)</f>
        <v>0</v>
      </c>
      <c r="BL168" cm="1">
        <f t="array" ref="BL168">L168/(INDEX($AX168:$BG168,,MATCH(BL$3,$AX$3:$BG$3,))/100)</f>
        <v>0</v>
      </c>
      <c r="BM168" cm="1">
        <f t="array" ref="BM168">M168/(INDEX($AX168:$BG168,,MATCH(BM$3,$AX$3:$BG$3,))/100)</f>
        <v>0</v>
      </c>
      <c r="BN168" cm="1">
        <f t="array" ref="BN168">N168/(INDEX($AX168:$BG168,,MATCH(BN$3,$AX$3:$BG$3,))/100)</f>
        <v>0</v>
      </c>
      <c r="BO168" cm="1">
        <f t="array" ref="BO168">O168/(INDEX($AX168:$BG168,,MATCH(BO$3,$AX$3:$BG$3,))/100)</f>
        <v>0</v>
      </c>
      <c r="BP168" cm="1">
        <f t="array" ref="BP168">P168/(INDEX($AX168:$BG168,,MATCH(BP$3,$AX$3:$BG$3,))/100)</f>
        <v>0</v>
      </c>
      <c r="BQ168" cm="1">
        <f t="array" ref="BQ168">Q168/(INDEX($AX168:$BG168,,MATCH(BQ$3,$AX$3:$BG$3,))/100)</f>
        <v>0</v>
      </c>
      <c r="BS168" cm="1">
        <f t="array" ref="BS168">S168/(INDEX($AX168:$BG168,,MATCH(BS$3,$AX$3:$BG$3,))/100)</f>
        <v>0</v>
      </c>
      <c r="BT168" cm="1">
        <f t="array" ref="BT168">T168/(INDEX($AX168:$BG168,,MATCH(BT$3,$AX$3:$BG$3,))/100)</f>
        <v>0</v>
      </c>
      <c r="BU168" cm="1">
        <f t="array" ref="BU168">U168/(INDEX($AX168:$BG168,,MATCH(BU$3,$AX$3:$BG$3,))/100)</f>
        <v>0</v>
      </c>
      <c r="BV168" cm="1">
        <f t="array" ref="BV168">V168/(INDEX($AX168:$BG168,,MATCH(BV$3,$AX$3:$BG$3,))/100)</f>
        <v>0</v>
      </c>
      <c r="BW168" cm="1">
        <f t="array" ref="BW168">W168/(INDEX($AX168:$BG168,,MATCH(BW$3,$AX$3:$BG$3,))/100)</f>
        <v>0</v>
      </c>
      <c r="BX168" cm="1">
        <f t="array" ref="BX168">X168/(INDEX($AX168:$BG168,,MATCH(BX$3,$AX$3:$BG$3,))/100)</f>
        <v>0</v>
      </c>
      <c r="BY168" cm="1">
        <f t="array" ref="BY168">Y168/(INDEX($AX168:$BG168,,MATCH(BY$3,$AX$3:$BG$3,))/100)</f>
        <v>0</v>
      </c>
      <c r="BZ168" cm="1">
        <f t="array" ref="BZ168">Z168/(INDEX($AX168:$BG168,,MATCH(BZ$3,$AX$3:$BG$3,))/100)</f>
        <v>0</v>
      </c>
      <c r="CA168" cm="1">
        <f t="array" ref="CA168">AA168/(INDEX($AX168:$BG168,,MATCH(CA$3,$AX$3:$BG$3,))/100)</f>
        <v>0</v>
      </c>
      <c r="CB168" cm="1">
        <f t="array" ref="CB168">AB168/(INDEX($AX168:$BG168,,MATCH(CB$3,$AX$3:$BG$3,))/100)</f>
        <v>0</v>
      </c>
      <c r="CC168" cm="1">
        <f t="array" ref="CC168">AC168/(INDEX($AX168:$BG168,,MATCH(CC$3,$AX$3:$BG$3,))/100)</f>
        <v>0.34866522766604147</v>
      </c>
      <c r="CD168" cm="1">
        <f t="array" ref="CD168">AD168/(INDEX($AX168:$BG168,,MATCH(CD$3,$AX$3:$BG$3,))/100)</f>
        <v>0.37684480337282006</v>
      </c>
      <c r="CE168" cm="1">
        <f t="array" ref="CE168">AE168/(INDEX($AX168:$BG168,,MATCH(CE$3,$AX$3:$BG$3,))/100)</f>
        <v>0.42422056228223687</v>
      </c>
      <c r="CF168" cm="1">
        <f t="array" ref="CF168">AF168/(INDEX($AX168:$BG168,,MATCH(CF$3,$AX$3:$BG$3,))/100)</f>
        <v>0.35638359227447269</v>
      </c>
      <c r="CG168" cm="1">
        <f t="array" ref="CG168">AG168/(INDEX($AX168:$BG168,,MATCH(CG$3,$AX$3:$BG$3,))/100)</f>
        <v>0.32503911137642538</v>
      </c>
      <c r="CH168" cm="1">
        <f t="array" ref="CH168">AH168/(INDEX($AX168:$BG168,,MATCH(CH$3,$AX$3:$BG$3,))/100)</f>
        <v>0.37353858266143936</v>
      </c>
      <c r="CI168" cm="1">
        <f t="array" ref="CI168">AI168/(INDEX($AX168:$BG168,,MATCH(CI$3,$AX$3:$BG$3,))/100)</f>
        <v>0.36805884504885833</v>
      </c>
      <c r="CJ168" cm="1">
        <f t="array" ref="CJ168">AJ168/(INDEX($AX168:$BG168,,MATCH(CJ$3,$AX$3:$BG$3,))/100)</f>
        <v>0.36714845665652757</v>
      </c>
      <c r="CK168" cm="1">
        <f t="array" ref="CK168">AK168/(INDEX($AX168:$BG168,,MATCH(CK$3,$AX$3:$BG$3,))/100)</f>
        <v>0.36122506430309059</v>
      </c>
      <c r="CL168" cm="1">
        <f t="array" ref="CL168">AL168/(INDEX($AX168:$BG168,,MATCH(CL$3,$AX$3:$BG$3,))/100)</f>
        <v>0.35053910620275774</v>
      </c>
      <c r="CM168" cm="1">
        <f t="array" ref="CM168">AM168/(INDEX($AX168:$BG168,,MATCH(CM$3,$AX$3:$BG$3,))/100)</f>
        <v>0.12595404037400329</v>
      </c>
      <c r="CN168" cm="1">
        <f t="array" ref="CN168">AN168/(INDEX($AX168:$BG168,,MATCH(CN$3,$AX$3:$BG$3,))/100)</f>
        <v>0.1361338092028396</v>
      </c>
      <c r="CO168" cm="1">
        <f t="array" ref="CO168">AO168/(INDEX($AX168:$BG168,,MATCH(CO$3,$AX$3:$BG$3,))/100)</f>
        <v>0.15324812912045754</v>
      </c>
      <c r="CP168" cm="1">
        <f t="array" ref="CP168">AP168/(INDEX($AX168:$BG168,,MATCH(CP$3,$AX$3:$BG$3,))/100)</f>
        <v>0.12874227140587088</v>
      </c>
      <c r="CQ168" cm="1">
        <f t="array" ref="CQ168">AQ168/(INDEX($AX168:$BG168,,MATCH(CQ$3,$AX$3:$BG$3,))/100)</f>
        <v>0.11741919213306118</v>
      </c>
      <c r="CR168" cm="1">
        <f t="array" ref="CR168">AR168/(INDEX($AX168:$BG168,,MATCH(CR$3,$AX$3:$BG$3,))/100)</f>
        <v>0.13493944904322688</v>
      </c>
      <c r="CS168" cm="1">
        <f t="array" ref="CS168">AS168/(INDEX($AX168:$BG168,,MATCH(CS$3,$AX$3:$BG$3,))/100)</f>
        <v>0.13295991383946101</v>
      </c>
      <c r="CT168" cm="1">
        <f t="array" ref="CT168">AT168/(INDEX($AX168:$BG168,,MATCH(CT$3,$AX$3:$BG$3,))/100)</f>
        <v>0.13263103935693449</v>
      </c>
      <c r="CU168" cm="1">
        <f t="array" ref="CU168">AU168/(INDEX($AX168:$BG168,,MATCH(CU$3,$AX$3:$BG$3,))/100)</f>
        <v>0.1304912354980006</v>
      </c>
      <c r="CV168" cm="1">
        <f t="array" ref="CV168">AV168/(INDEX($AX168:$BG168,,MATCH(CV$3,$AX$3:$BG$3,))/100)</f>
        <v>0.12663097215308972</v>
      </c>
      <c r="CW168">
        <f t="shared" si="210"/>
        <v>4.9708134039716159</v>
      </c>
      <c r="CX168">
        <f>IFERROR(1/INDEX('exch rates'!$BC$5:$BL$268,MATCH('Country-wise data'!$B168,'exch rates'!$A$5:$A$268,),MATCH(CX$3,'exch rates'!$BC$4:$BL$4,)),1)</f>
        <v>1</v>
      </c>
      <c r="CY168">
        <f>IFERROR(1/INDEX('exch rates'!$BC$5:$BL$268,MATCH('Country-wise data'!$B168,'exch rates'!$A$5:$A$268,),MATCH(CY$3,'exch rates'!$BC$4:$BL$4,)),1)</f>
        <v>1</v>
      </c>
      <c r="CZ168">
        <f>IFERROR(1/INDEX('exch rates'!$BC$5:$BL$268,MATCH('Country-wise data'!$B168,'exch rates'!$A$5:$A$268,),MATCH(CZ$3,'exch rates'!$BC$4:$BL$4,)),1)</f>
        <v>1</v>
      </c>
      <c r="DA168">
        <f>IFERROR(1/INDEX('exch rates'!$BC$5:$BL$268,MATCH('Country-wise data'!$B168,'exch rates'!$A$5:$A$268,),MATCH(DA$3,'exch rates'!$BC$4:$BL$4,)),1)</f>
        <v>1</v>
      </c>
      <c r="DB168">
        <f>IFERROR(1/INDEX('exch rates'!$BC$5:$BL$268,MATCH('Country-wise data'!$B168,'exch rates'!$A$5:$A$268,),MATCH(DB$3,'exch rates'!$BC$4:$BL$4,)),1)</f>
        <v>1</v>
      </c>
      <c r="DC168">
        <f>IFERROR(1/INDEX('exch rates'!$BC$5:$BL$268,MATCH('Country-wise data'!$B168,'exch rates'!$A$5:$A$268,),MATCH(DC$3,'exch rates'!$BC$4:$BL$4,)),1)</f>
        <v>1</v>
      </c>
      <c r="DD168">
        <f>IFERROR(1/INDEX('exch rates'!$BC$5:$BL$268,MATCH('Country-wise data'!$B168,'exch rates'!$A$5:$A$268,),MATCH(DD$3,'exch rates'!$BC$4:$BL$4,)),1)</f>
        <v>1</v>
      </c>
      <c r="DE168">
        <f>IFERROR(1/INDEX('exch rates'!$BC$5:$BL$268,MATCH('Country-wise data'!$B168,'exch rates'!$A$5:$A$268,),MATCH(DE$3,'exch rates'!$BC$4:$BL$4,)),1)</f>
        <v>1</v>
      </c>
      <c r="DF168">
        <f>IFERROR(1/INDEX('exch rates'!$BC$5:$BL$268,MATCH('Country-wise data'!$B168,'exch rates'!$A$5:$A$268,),MATCH(DF$3,'exch rates'!$BC$4:$BL$4,)),1)</f>
        <v>1</v>
      </c>
      <c r="DG168">
        <f>IFERROR(1/INDEX('exch rates'!$BC$5:$BL$268,MATCH('Country-wise data'!$B168,'exch rates'!$A$5:$A$268,),MATCH(DG$3,'exch rates'!$BC$4:$BL$4,)),1)</f>
        <v>1</v>
      </c>
      <c r="DH168" cm="1">
        <f t="array" ref="DH168">(BH168/INDEX($CX168:$DG168,,MATCH(DH$3,$CX$3:$DG$3,)))*$DG168</f>
        <v>0</v>
      </c>
      <c r="DI168" cm="1">
        <f t="array" ref="DI168">(BI168/INDEX($CX168:$DG168,,MATCH(DI$3,$CX$3:$DG$3,)))*$DG168</f>
        <v>0</v>
      </c>
      <c r="DJ168" cm="1">
        <f t="array" ref="DJ168">(BJ168/INDEX($CX168:$DG168,,MATCH(DJ$3,$CX$3:$DG$3,)))*$DG168</f>
        <v>0</v>
      </c>
      <c r="DK168" cm="1">
        <f t="array" ref="DK168">(BK168/INDEX($CX168:$DG168,,MATCH(DK$3,$CX$3:$DG$3,)))*$DG168</f>
        <v>0</v>
      </c>
      <c r="DL168" cm="1">
        <f t="array" ref="DL168">(BL168/INDEX($CX168:$DG168,,MATCH(DL$3,$CX$3:$DG$3,)))*$DG168</f>
        <v>0</v>
      </c>
      <c r="DM168" cm="1">
        <f t="array" ref="DM168">(BM168/INDEX($CX168:$DG168,,MATCH(DM$3,$CX$3:$DG$3,)))*$DG168</f>
        <v>0</v>
      </c>
      <c r="DN168" cm="1">
        <f t="array" ref="DN168">(BN168/INDEX($CX168:$DG168,,MATCH(DN$3,$CX$3:$DG$3,)))*$DG168</f>
        <v>0</v>
      </c>
      <c r="DO168" cm="1">
        <f t="array" ref="DO168">(BO168/INDEX($CX168:$DG168,,MATCH(DO$3,$CX$3:$DG$3,)))*$DG168</f>
        <v>0</v>
      </c>
      <c r="DP168" cm="1">
        <f t="array" ref="DP168">(BP168/INDEX($CX168:$DG168,,MATCH(DP$3,$CX$3:$DG$3,)))*$DG168</f>
        <v>0</v>
      </c>
      <c r="DQ168" cm="1">
        <f t="array" ref="DQ168">(BQ168/INDEX($CX168:$DG168,,MATCH(DQ$3,$CX$3:$DG$3,)))*$DG168</f>
        <v>0</v>
      </c>
      <c r="DS168" cm="1">
        <f t="array" ref="DS168">(BS168/INDEX($CX168:$DG168,,MATCH(DS$3,$CX$3:$DG$3,)))*$DG168</f>
        <v>0</v>
      </c>
      <c r="DT168" cm="1">
        <f t="array" ref="DT168">(BT168/INDEX($CX168:$DG168,,MATCH(DT$3,$CX$3:$DG$3,)))*$DG168</f>
        <v>0</v>
      </c>
      <c r="DU168" cm="1">
        <f t="array" ref="DU168">(BU168/INDEX($CX168:$DG168,,MATCH(DU$3,$CX$3:$DG$3,)))*$DG168</f>
        <v>0</v>
      </c>
      <c r="DV168" cm="1">
        <f t="array" ref="DV168">(BV168/INDEX($CX168:$DG168,,MATCH(DV$3,$CX$3:$DG$3,)))*$DG168</f>
        <v>0</v>
      </c>
      <c r="DW168" cm="1">
        <f t="array" ref="DW168">(BW168/INDEX($CX168:$DG168,,MATCH(DW$3,$CX$3:$DG$3,)))*$DG168</f>
        <v>0</v>
      </c>
      <c r="DX168" cm="1">
        <f t="array" ref="DX168">(BX168/INDEX($CX168:$DG168,,MATCH(DX$3,$CX$3:$DG$3,)))*$DG168</f>
        <v>0</v>
      </c>
      <c r="DY168" cm="1">
        <f t="array" ref="DY168">(BY168/INDEX($CX168:$DG168,,MATCH(DY$3,$CX$3:$DG$3,)))*$DG168</f>
        <v>0</v>
      </c>
      <c r="DZ168" cm="1">
        <f t="array" ref="DZ168">(BZ168/INDEX($CX168:$DG168,,MATCH(DZ$3,$CX$3:$DG$3,)))*$DG168</f>
        <v>0</v>
      </c>
      <c r="EA168" cm="1">
        <f t="array" ref="EA168">(CA168/INDEX($CX168:$DG168,,MATCH(EA$3,$CX$3:$DG$3,)))*$DG168</f>
        <v>0</v>
      </c>
      <c r="EB168" cm="1">
        <f t="array" ref="EB168">(CB168/INDEX($CX168:$DG168,,MATCH(EB$3,$CX$3:$DG$3,)))*$DG168</f>
        <v>0</v>
      </c>
      <c r="EC168" s="53" cm="1">
        <f t="array" ref="EC168">(CC168/INDEX($CX168:$DG168,,MATCH(EC$3,$CX$3:$DG$3,)))*$DG168</f>
        <v>0.34866522766604147</v>
      </c>
      <c r="ED168" cm="1">
        <f t="array" ref="ED168">(CD168/INDEX($CX168:$DG168,,MATCH(ED$3,$CX$3:$DG$3,)))*$DG168</f>
        <v>0.37684480337282006</v>
      </c>
      <c r="EE168" cm="1">
        <f t="array" ref="EE168">(CE168/INDEX($CX168:$DG168,,MATCH(EE$3,$CX$3:$DG$3,)))*$DG168</f>
        <v>0.42422056228223687</v>
      </c>
      <c r="EF168" cm="1">
        <f t="array" ref="EF168">(CF168/INDEX($CX168:$DG168,,MATCH(EF$3,$CX$3:$DG$3,)))*$DG168</f>
        <v>0.35638359227447269</v>
      </c>
      <c r="EG168" cm="1">
        <f t="array" ref="EG168">(CG168/INDEX($CX168:$DG168,,MATCH(EG$3,$CX$3:$DG$3,)))*$DG168</f>
        <v>0.32503911137642538</v>
      </c>
      <c r="EH168" cm="1">
        <f t="array" ref="EH168">(CH168/INDEX($CX168:$DG168,,MATCH(EH$3,$CX$3:$DG$3,)))*$DG168</f>
        <v>0.37353858266143936</v>
      </c>
      <c r="EI168" cm="1">
        <f t="array" ref="EI168">(CI168/INDEX($CX168:$DG168,,MATCH(EI$3,$CX$3:$DG$3,)))*$DG168</f>
        <v>0.36805884504885833</v>
      </c>
      <c r="EJ168" cm="1">
        <f t="array" ref="EJ168">(CJ168/INDEX($CX168:$DG168,,MATCH(EJ$3,$CX$3:$DG$3,)))*$DG168</f>
        <v>0.36714845665652757</v>
      </c>
      <c r="EK168" cm="1">
        <f t="array" ref="EK168">(CK168/INDEX($CX168:$DG168,,MATCH(EK$3,$CX$3:$DG$3,)))*$DG168</f>
        <v>0.36122506430309059</v>
      </c>
      <c r="EL168" cm="1">
        <f t="array" ref="EL168">(CL168/INDEX($CX168:$DG168,,MATCH(EL$3,$CX$3:$DG$3,)))*$DG168</f>
        <v>0.35053910620275774</v>
      </c>
      <c r="EM168" cm="1">
        <f t="array" ref="EM168">(CM168/INDEX($CX168:$DG168,,MATCH(EM$3,$CX$3:$DG$3,)))*$DG168</f>
        <v>0.12595404037400329</v>
      </c>
      <c r="EN168" cm="1">
        <f t="array" ref="EN168">(CN168/INDEX($CX168:$DG168,,MATCH(EN$3,$CX$3:$DG$3,)))*$DG168</f>
        <v>0.1361338092028396</v>
      </c>
      <c r="EO168" cm="1">
        <f t="array" ref="EO168">(CO168/INDEX($CX168:$DG168,,MATCH(EO$3,$CX$3:$DG$3,)))*$DG168</f>
        <v>0.15324812912045754</v>
      </c>
      <c r="EP168" cm="1">
        <f t="array" ref="EP168">(CP168/INDEX($CX168:$DG168,,MATCH(EP$3,$CX$3:$DG$3,)))*$DG168</f>
        <v>0.12874227140587088</v>
      </c>
      <c r="EQ168" cm="1">
        <f t="array" ref="EQ168">(CQ168/INDEX($CX168:$DG168,,MATCH(EQ$3,$CX$3:$DG$3,)))*$DG168</f>
        <v>0.11741919213306118</v>
      </c>
      <c r="ER168" cm="1">
        <f t="array" ref="ER168">(CR168/INDEX($CX168:$DG168,,MATCH(ER$3,$CX$3:$DG$3,)))*$DG168</f>
        <v>0.13493944904322688</v>
      </c>
      <c r="ES168" cm="1">
        <f t="array" ref="ES168">(CS168/INDEX($CX168:$DG168,,MATCH(ES$3,$CX$3:$DG$3,)))*$DG168</f>
        <v>0.13295991383946101</v>
      </c>
      <c r="ET168" cm="1">
        <f t="array" ref="ET168">(CT168/INDEX($CX168:$DG168,,MATCH(ET$3,$CX$3:$DG$3,)))*$DG168</f>
        <v>0.13263103935693449</v>
      </c>
      <c r="EU168" cm="1">
        <f t="array" ref="EU168">(CU168/INDEX($CX168:$DG168,,MATCH(EU$3,$CX$3:$DG$3,)))*$DG168</f>
        <v>0.1304912354980006</v>
      </c>
      <c r="EV168" cm="1">
        <f t="array" ref="EV168">(CV168/INDEX($CX168:$DG168,,MATCH(EV$3,$CX$3:$DG$3,)))*$DG168</f>
        <v>0.12663097215308972</v>
      </c>
      <c r="EW168">
        <f t="shared" si="211"/>
        <v>4.9708134039716159</v>
      </c>
      <c r="EY168" s="96">
        <f t="shared" si="233"/>
        <v>0</v>
      </c>
      <c r="EZ168" s="96">
        <f t="shared" si="234"/>
        <v>0</v>
      </c>
      <c r="FA168" s="96">
        <f t="shared" si="235"/>
        <v>0</v>
      </c>
      <c r="FB168" s="96">
        <f t="shared" si="236"/>
        <v>0</v>
      </c>
      <c r="FC168" s="96">
        <f t="shared" si="237"/>
        <v>0</v>
      </c>
      <c r="FD168" s="96">
        <f t="shared" si="238"/>
        <v>0</v>
      </c>
      <c r="FE168" s="96">
        <f t="shared" si="239"/>
        <v>0</v>
      </c>
      <c r="FF168" s="96">
        <f t="shared" si="240"/>
        <v>0</v>
      </c>
      <c r="FG168" s="96">
        <f t="shared" si="241"/>
        <v>0</v>
      </c>
      <c r="FH168" s="96">
        <f t="shared" si="242"/>
        <v>0</v>
      </c>
      <c r="FJ168" s="96">
        <f t="shared" si="188"/>
        <v>0</v>
      </c>
      <c r="FK168" s="96" t="str">
        <f>IF(AND('Country-wise data'!FJ168&gt;'non-R&amp;D ex_typologies'!$C$17,'Country-wise data'!FJ168&lt;'non-R&amp;D ex_typologies'!$D$17),"Small",IF(AND('Country-wise data'!FJ168&gt;'non-R&amp;D ex_typologies'!$E$17,'Country-wise data'!$FJ$4&lt;'non-R&amp;D ex_typologies'!$F$17),"Medium","Large"))</f>
        <v>Large</v>
      </c>
      <c r="FL168" t="str">
        <f>IF($FK168='non-R&amp;D ex_typologies'!$C$16,IF(AND('Country-wise data'!EY168&gt;'non-R&amp;D ex_typologies'!$C$21,'Country-wise data'!EY168&lt;'non-R&amp;D ex_typologies'!$D$21),'non-R&amp;D ex_typologies'!$B$21,IF(AND('Country-wise data'!EY168&gt;'non-R&amp;D ex_typologies'!$C$19,'Country-wise data'!EY168&lt;'non-R&amp;D ex_typologies'!$D$19),'non-R&amp;D ex_typologies'!$B$19,'non-R&amp;D ex_typologies'!$B$20)),IF($FK168='non-R&amp;D ex_typologies'!$E$16,IF(AND('Country-wise data'!EY168&gt;'non-R&amp;D ex_typologies'!$E$21,'Country-wise data'!EY168&lt;'non-R&amp;D ex_typologies'!$F$21),'non-R&amp;D ex_typologies'!$B$21,IF(AND('Country-wise data'!EY168&gt;'non-R&amp;D ex_typologies'!$E$19,'Country-wise data'!EY168&lt;'non-R&amp;D ex_typologies'!$F$19),'non-R&amp;D ex_typologies'!$B$19,'non-R&amp;D ex_typologies'!$B$20)),IF(AND('Country-wise data'!EY168&gt;'non-R&amp;D ex_typologies'!$G$21,'Country-wise data'!EY168&lt;'non-R&amp;D ex_typologies'!$H$21),'non-R&amp;D ex_typologies'!$B$21,IF(AND('Country-wise data'!EY168&gt;'non-R&amp;D ex_typologies'!$G$19,'Country-wise data'!EY168&lt;'non-R&amp;D ex_typologies'!$H$19),'non-R&amp;D ex_typologies'!$B$19,'non-R&amp;D ex_typologies'!$B$20))))</f>
        <v xml:space="preserve">Research heavy </v>
      </c>
      <c r="FM168" t="str">
        <f>IF($FK168='non-R&amp;D ex_typologies'!$C$16,IF(AND('Country-wise data'!EZ168&gt;'non-R&amp;D ex_typologies'!$C$21,'Country-wise data'!EZ168&lt;'non-R&amp;D ex_typologies'!$D$21),'non-R&amp;D ex_typologies'!$B$21,IF(AND('Country-wise data'!EZ168&gt;'non-R&amp;D ex_typologies'!$C$19,'Country-wise data'!EZ168&lt;'non-R&amp;D ex_typologies'!$D$19),'non-R&amp;D ex_typologies'!$B$19,'non-R&amp;D ex_typologies'!$B$20)),IF($FK168='non-R&amp;D ex_typologies'!$E$16,IF(AND('Country-wise data'!EZ168&gt;'non-R&amp;D ex_typologies'!$E$21,'Country-wise data'!EZ168&lt;'non-R&amp;D ex_typologies'!$F$21),'non-R&amp;D ex_typologies'!$B$21,IF(AND('Country-wise data'!EZ168&gt;'non-R&amp;D ex_typologies'!$E$19,'Country-wise data'!EZ168&lt;'non-R&amp;D ex_typologies'!$F$19),'non-R&amp;D ex_typologies'!$B$19,'non-R&amp;D ex_typologies'!$B$20)),IF(AND('Country-wise data'!EZ168&gt;'non-R&amp;D ex_typologies'!$G$21,'Country-wise data'!EZ168&lt;'non-R&amp;D ex_typologies'!$H$21),'non-R&amp;D ex_typologies'!$B$21,IF(AND('Country-wise data'!EZ168&gt;'non-R&amp;D ex_typologies'!$G$19,'Country-wise data'!EZ168&lt;'non-R&amp;D ex_typologies'!$H$19),'non-R&amp;D ex_typologies'!$B$19,'non-R&amp;D ex_typologies'!$B$20))))</f>
        <v xml:space="preserve">Research heavy </v>
      </c>
      <c r="FN168" t="str">
        <f>IF($FK168='non-R&amp;D ex_typologies'!$C$16,IF(AND('Country-wise data'!FA168&gt;'non-R&amp;D ex_typologies'!$C$21,'Country-wise data'!FA168&lt;'non-R&amp;D ex_typologies'!$D$21),'non-R&amp;D ex_typologies'!$B$21,IF(AND('Country-wise data'!FA168&gt;'non-R&amp;D ex_typologies'!$C$19,'Country-wise data'!FA168&lt;'non-R&amp;D ex_typologies'!$D$19),'non-R&amp;D ex_typologies'!$B$19,'non-R&amp;D ex_typologies'!$B$20)),IF($FK168='non-R&amp;D ex_typologies'!$E$16,IF(AND('Country-wise data'!FA168&gt;'non-R&amp;D ex_typologies'!$E$21,'Country-wise data'!FA168&lt;'non-R&amp;D ex_typologies'!$F$21),'non-R&amp;D ex_typologies'!$B$21,IF(AND('Country-wise data'!FA168&gt;'non-R&amp;D ex_typologies'!$E$19,'Country-wise data'!FA168&lt;'non-R&amp;D ex_typologies'!$F$19),'non-R&amp;D ex_typologies'!$B$19,'non-R&amp;D ex_typologies'!$B$20)),IF(AND('Country-wise data'!FA168&gt;'non-R&amp;D ex_typologies'!$G$21,'Country-wise data'!FA168&lt;'non-R&amp;D ex_typologies'!$H$21),'non-R&amp;D ex_typologies'!$B$21,IF(AND('Country-wise data'!FA168&gt;'non-R&amp;D ex_typologies'!$G$19,'Country-wise data'!FA168&lt;'non-R&amp;D ex_typologies'!$H$19),'non-R&amp;D ex_typologies'!$B$19,'non-R&amp;D ex_typologies'!$B$20))))</f>
        <v xml:space="preserve">Research heavy </v>
      </c>
      <c r="FO168" t="str">
        <f>IF($FK168='non-R&amp;D ex_typologies'!$C$16,IF(AND('Country-wise data'!FB168&gt;'non-R&amp;D ex_typologies'!$C$21,'Country-wise data'!FB168&lt;'non-R&amp;D ex_typologies'!$D$21),'non-R&amp;D ex_typologies'!$B$21,IF(AND('Country-wise data'!FB168&gt;'non-R&amp;D ex_typologies'!$C$19,'Country-wise data'!FB168&lt;'non-R&amp;D ex_typologies'!$D$19),'non-R&amp;D ex_typologies'!$B$19,'non-R&amp;D ex_typologies'!$B$20)),IF($FK168='non-R&amp;D ex_typologies'!$E$16,IF(AND('Country-wise data'!FB168&gt;'non-R&amp;D ex_typologies'!$E$21,'Country-wise data'!FB168&lt;'non-R&amp;D ex_typologies'!$F$21),'non-R&amp;D ex_typologies'!$B$21,IF(AND('Country-wise data'!FB168&gt;'non-R&amp;D ex_typologies'!$E$19,'Country-wise data'!FB168&lt;'non-R&amp;D ex_typologies'!$F$19),'non-R&amp;D ex_typologies'!$B$19,'non-R&amp;D ex_typologies'!$B$20)),IF(AND('Country-wise data'!FB168&gt;'non-R&amp;D ex_typologies'!$G$21,'Country-wise data'!FB168&lt;'non-R&amp;D ex_typologies'!$H$21),'non-R&amp;D ex_typologies'!$B$21,IF(AND('Country-wise data'!FB168&gt;'non-R&amp;D ex_typologies'!$G$19,'Country-wise data'!FB168&lt;'non-R&amp;D ex_typologies'!$H$19),'non-R&amp;D ex_typologies'!$B$19,'non-R&amp;D ex_typologies'!$B$20))))</f>
        <v xml:space="preserve">Research heavy </v>
      </c>
      <c r="FP168" t="str">
        <f>IF($FK168='non-R&amp;D ex_typologies'!$C$16,IF(AND('Country-wise data'!FC168&gt;'non-R&amp;D ex_typologies'!$C$21,'Country-wise data'!FC168&lt;'non-R&amp;D ex_typologies'!$D$21),'non-R&amp;D ex_typologies'!$B$21,IF(AND('Country-wise data'!FC168&gt;'non-R&amp;D ex_typologies'!$C$19,'Country-wise data'!FC168&lt;'non-R&amp;D ex_typologies'!$D$19),'non-R&amp;D ex_typologies'!$B$19,'non-R&amp;D ex_typologies'!$B$20)),IF($FK168='non-R&amp;D ex_typologies'!$E$16,IF(AND('Country-wise data'!FC168&gt;'non-R&amp;D ex_typologies'!$E$21,'Country-wise data'!FC168&lt;'non-R&amp;D ex_typologies'!$F$21),'non-R&amp;D ex_typologies'!$B$21,IF(AND('Country-wise data'!FC168&gt;'non-R&amp;D ex_typologies'!$E$19,'Country-wise data'!FC168&lt;'non-R&amp;D ex_typologies'!$F$19),'non-R&amp;D ex_typologies'!$B$19,'non-R&amp;D ex_typologies'!$B$20)),IF(AND('Country-wise data'!FC168&gt;'non-R&amp;D ex_typologies'!$G$21,'Country-wise data'!FC168&lt;'non-R&amp;D ex_typologies'!$H$21),'non-R&amp;D ex_typologies'!$B$21,IF(AND('Country-wise data'!FC168&gt;'non-R&amp;D ex_typologies'!$G$19,'Country-wise data'!FC168&lt;'non-R&amp;D ex_typologies'!$H$19),'non-R&amp;D ex_typologies'!$B$19,'non-R&amp;D ex_typologies'!$B$20))))</f>
        <v xml:space="preserve">Research heavy </v>
      </c>
      <c r="FQ168" t="str">
        <f>IF($FK168='non-R&amp;D ex_typologies'!$C$16,IF(AND('Country-wise data'!FD168&gt;'non-R&amp;D ex_typologies'!$C$21,'Country-wise data'!FD168&lt;'non-R&amp;D ex_typologies'!$D$21),'non-R&amp;D ex_typologies'!$B$21,IF(AND('Country-wise data'!FD168&gt;'non-R&amp;D ex_typologies'!$C$19,'Country-wise data'!FD168&lt;'non-R&amp;D ex_typologies'!$D$19),'non-R&amp;D ex_typologies'!$B$19,'non-R&amp;D ex_typologies'!$B$20)),IF($FK168='non-R&amp;D ex_typologies'!$E$16,IF(AND('Country-wise data'!FD168&gt;'non-R&amp;D ex_typologies'!$E$21,'Country-wise data'!FD168&lt;'non-R&amp;D ex_typologies'!$F$21),'non-R&amp;D ex_typologies'!$B$21,IF(AND('Country-wise data'!FD168&gt;'non-R&amp;D ex_typologies'!$E$19,'Country-wise data'!FD168&lt;'non-R&amp;D ex_typologies'!$F$19),'non-R&amp;D ex_typologies'!$B$19,'non-R&amp;D ex_typologies'!$B$20)),IF(AND('Country-wise data'!FD168&gt;'non-R&amp;D ex_typologies'!$G$21,'Country-wise data'!FD168&lt;'non-R&amp;D ex_typologies'!$H$21),'non-R&amp;D ex_typologies'!$B$21,IF(AND('Country-wise data'!FD168&gt;'non-R&amp;D ex_typologies'!$G$19,'Country-wise data'!FD168&lt;'non-R&amp;D ex_typologies'!$H$19),'non-R&amp;D ex_typologies'!$B$19,'non-R&amp;D ex_typologies'!$B$20))))</f>
        <v xml:space="preserve">Research heavy </v>
      </c>
      <c r="FR168" t="str">
        <f>IF($FK168='non-R&amp;D ex_typologies'!$C$16,IF(AND('Country-wise data'!FE168&gt;'non-R&amp;D ex_typologies'!$C$21,'Country-wise data'!FE168&lt;'non-R&amp;D ex_typologies'!$D$21),'non-R&amp;D ex_typologies'!$B$21,IF(AND('Country-wise data'!FE168&gt;'non-R&amp;D ex_typologies'!$C$19,'Country-wise data'!FE168&lt;'non-R&amp;D ex_typologies'!$D$19),'non-R&amp;D ex_typologies'!$B$19,'non-R&amp;D ex_typologies'!$B$20)),IF($FK168='non-R&amp;D ex_typologies'!$E$16,IF(AND('Country-wise data'!FE168&gt;'non-R&amp;D ex_typologies'!$E$21,'Country-wise data'!FE168&lt;'non-R&amp;D ex_typologies'!$F$21),'non-R&amp;D ex_typologies'!$B$21,IF(AND('Country-wise data'!FE168&gt;'non-R&amp;D ex_typologies'!$E$19,'Country-wise data'!FE168&lt;'non-R&amp;D ex_typologies'!$F$19),'non-R&amp;D ex_typologies'!$B$19,'non-R&amp;D ex_typologies'!$B$20)),IF(AND('Country-wise data'!FE168&gt;'non-R&amp;D ex_typologies'!$G$21,'Country-wise data'!FE168&lt;'non-R&amp;D ex_typologies'!$H$21),'non-R&amp;D ex_typologies'!$B$21,IF(AND('Country-wise data'!FE168&gt;'non-R&amp;D ex_typologies'!$G$19,'Country-wise data'!FE168&lt;'non-R&amp;D ex_typologies'!$H$19),'non-R&amp;D ex_typologies'!$B$19,'non-R&amp;D ex_typologies'!$B$20))))</f>
        <v xml:space="preserve">Research heavy </v>
      </c>
      <c r="FS168" t="str">
        <f>IF($FK168='non-R&amp;D ex_typologies'!$C$16,IF(AND('Country-wise data'!FF168&gt;'non-R&amp;D ex_typologies'!$C$21,'Country-wise data'!FF168&lt;'non-R&amp;D ex_typologies'!$D$21),'non-R&amp;D ex_typologies'!$B$21,IF(AND('Country-wise data'!FF168&gt;'non-R&amp;D ex_typologies'!$C$19,'Country-wise data'!FF168&lt;'non-R&amp;D ex_typologies'!$D$19),'non-R&amp;D ex_typologies'!$B$19,'non-R&amp;D ex_typologies'!$B$20)),IF($FK168='non-R&amp;D ex_typologies'!$E$16,IF(AND('Country-wise data'!FF168&gt;'non-R&amp;D ex_typologies'!$E$21,'Country-wise data'!FF168&lt;'non-R&amp;D ex_typologies'!$F$21),'non-R&amp;D ex_typologies'!$B$21,IF(AND('Country-wise data'!FF168&gt;'non-R&amp;D ex_typologies'!$E$19,'Country-wise data'!FF168&lt;'non-R&amp;D ex_typologies'!$F$19),'non-R&amp;D ex_typologies'!$B$19,'non-R&amp;D ex_typologies'!$B$20)),IF(AND('Country-wise data'!FF168&gt;'non-R&amp;D ex_typologies'!$G$21,'Country-wise data'!FF168&lt;'non-R&amp;D ex_typologies'!$H$21),'non-R&amp;D ex_typologies'!$B$21,IF(AND('Country-wise data'!FF168&gt;'non-R&amp;D ex_typologies'!$G$19,'Country-wise data'!FF168&lt;'non-R&amp;D ex_typologies'!$H$19),'non-R&amp;D ex_typologies'!$B$19,'non-R&amp;D ex_typologies'!$B$20))))</f>
        <v xml:space="preserve">Research heavy </v>
      </c>
      <c r="FT168" t="str">
        <f>IF($FK168='non-R&amp;D ex_typologies'!$C$16,IF(AND('Country-wise data'!FG168&gt;'non-R&amp;D ex_typologies'!$C$21,'Country-wise data'!FG168&lt;'non-R&amp;D ex_typologies'!$D$21),'non-R&amp;D ex_typologies'!$B$21,IF(AND('Country-wise data'!FG168&gt;'non-R&amp;D ex_typologies'!$C$19,'Country-wise data'!FG168&lt;'non-R&amp;D ex_typologies'!$D$19),'non-R&amp;D ex_typologies'!$B$19,'non-R&amp;D ex_typologies'!$B$20)),IF($FK168='non-R&amp;D ex_typologies'!$E$16,IF(AND('Country-wise data'!FG168&gt;'non-R&amp;D ex_typologies'!$E$21,'Country-wise data'!FG168&lt;'non-R&amp;D ex_typologies'!$F$21),'non-R&amp;D ex_typologies'!$B$21,IF(AND('Country-wise data'!FG168&gt;'non-R&amp;D ex_typologies'!$E$19,'Country-wise data'!FG168&lt;'non-R&amp;D ex_typologies'!$F$19),'non-R&amp;D ex_typologies'!$B$19,'non-R&amp;D ex_typologies'!$B$20)),IF(AND('Country-wise data'!FG168&gt;'non-R&amp;D ex_typologies'!$G$21,'Country-wise data'!FG168&lt;'non-R&amp;D ex_typologies'!$H$21),'non-R&amp;D ex_typologies'!$B$21,IF(AND('Country-wise data'!FG168&gt;'non-R&amp;D ex_typologies'!$G$19,'Country-wise data'!FG168&lt;'non-R&amp;D ex_typologies'!$H$19),'non-R&amp;D ex_typologies'!$B$19,'non-R&amp;D ex_typologies'!$B$20))))</f>
        <v xml:space="preserve">Research heavy </v>
      </c>
      <c r="FU168" t="str">
        <f>IF($FK168='non-R&amp;D ex_typologies'!$C$16,IF(AND('Country-wise data'!FH168&gt;'non-R&amp;D ex_typologies'!$C$21,'Country-wise data'!FH168&lt;'non-R&amp;D ex_typologies'!$D$21),'non-R&amp;D ex_typologies'!$B$21,IF(AND('Country-wise data'!FH168&gt;'non-R&amp;D ex_typologies'!$C$19,'Country-wise data'!FH168&lt;'non-R&amp;D ex_typologies'!$D$19),'non-R&amp;D ex_typologies'!$B$19,'non-R&amp;D ex_typologies'!$B$20)),IF($FK168='non-R&amp;D ex_typologies'!$E$16,IF(AND('Country-wise data'!FH168&gt;'non-R&amp;D ex_typologies'!$E$21,'Country-wise data'!FH168&lt;'non-R&amp;D ex_typologies'!$F$21),'non-R&amp;D ex_typologies'!$B$21,IF(AND('Country-wise data'!FH168&gt;'non-R&amp;D ex_typologies'!$E$19,'Country-wise data'!FH168&lt;'non-R&amp;D ex_typologies'!$F$19),'non-R&amp;D ex_typologies'!$B$19,'non-R&amp;D ex_typologies'!$B$20)),IF(AND('Country-wise data'!FH168&gt;'non-R&amp;D ex_typologies'!$G$21,'Country-wise data'!FH168&lt;'non-R&amp;D ex_typologies'!$H$21),'non-R&amp;D ex_typologies'!$B$21,IF(AND('Country-wise data'!FH168&gt;'non-R&amp;D ex_typologies'!$G$19,'Country-wise data'!FH168&lt;'non-R&amp;D ex_typologies'!$H$19),'non-R&amp;D ex_typologies'!$B$19,'non-R&amp;D ex_typologies'!$B$20))))</f>
        <v xml:space="preserve">Research heavy </v>
      </c>
    </row>
    <row r="169" spans="2:177" x14ac:dyDescent="0.35">
      <c r="B169" s="83" t="s">
        <v>145</v>
      </c>
      <c r="E169" s="44" t="s">
        <v>375</v>
      </c>
      <c r="G169" s="55">
        <f>Assumptions!$C$13</f>
        <v>1.1000000000000001</v>
      </c>
      <c r="H169">
        <f>SUMIFS(FAOstat!M:M,FAOstat!$B:$B,'Country-wise data'!$B169)*G169</f>
        <v>0</v>
      </c>
      <c r="I169">
        <f>IF(SUMIFS(FAOstat!N:N,FAOstat!$B:$B,'Country-wise data'!$B169)=0,H169*(1+Assumptions!$C$9),SUMIFS(FAOstat!N:N,FAOstat!$B:$B,'Country-wise data'!$B169)*$G169)</f>
        <v>0</v>
      </c>
      <c r="J169">
        <f>IF(SUMIFS(FAOstat!O:O,FAOstat!$B:$B,'Country-wise data'!$B169)=0,I169*(1+Assumptions!$C$9),SUMIFS(FAOstat!O:O,FAOstat!$B:$B,'Country-wise data'!$B169)*$G169)</f>
        <v>3.8280000000000003</v>
      </c>
      <c r="K169">
        <f>IF(SUMIFS(FAOstat!P:P,FAOstat!$B:$B,'Country-wise data'!$B169)=0,J169*(1+Assumptions!$C$9),SUMIFS(FAOstat!P:P,FAOstat!$B:$B,'Country-wise data'!$B169)*$G169)</f>
        <v>4.5320000000000009</v>
      </c>
      <c r="L169">
        <f>IF(SUMIFS(FAOstat!Q:Q,FAOstat!$B:$B,'Country-wise data'!$B169)=0,K169*(1+Assumptions!$C$9),SUMIFS(FAOstat!Q:Q,FAOstat!$B:$B,'Country-wise data'!$B169)*$G169)</f>
        <v>10.879000000000001</v>
      </c>
      <c r="M169">
        <f>IF(SUMIFS(FAOstat!R:R,FAOstat!$B:$B,'Country-wise data'!$B169)=0,L169*(1+Assumptions!$C$9),SUMIFS(FAOstat!R:R,FAOstat!$B:$B,'Country-wise data'!$B169)*$G169)</f>
        <v>10.714</v>
      </c>
      <c r="N169">
        <f>IF(SUMIFS(FAOstat!S:S,FAOstat!$B:$B,'Country-wise data'!$B169)=0,M169*(1+Assumptions!$C$9),SUMIFS(FAOstat!S:S,FAOstat!$B:$B,'Country-wise data'!$B169)*$G169)</f>
        <v>10.065000000000001</v>
      </c>
      <c r="O169">
        <f>IF(SUMIFS(FAOstat!T:T,FAOstat!$B:$B,'Country-wise data'!$B169)=0,N169*(1+Assumptions!$C$9),SUMIFS(FAOstat!T:T,FAOstat!$B:$B,'Country-wise data'!$B169)*$G169)</f>
        <v>4.51</v>
      </c>
      <c r="P169">
        <f>IF(SUMIFS(FAOstat!U:U,FAOstat!$B:$B,'Country-wise data'!$B169)=0,O169*(1+Assumptions!$C$9),SUMIFS(FAOstat!U:U,FAOstat!$B:$B,'Country-wise data'!$B169)*$G169)</f>
        <v>6.0059999999999993</v>
      </c>
      <c r="Q169">
        <f>IF(SUMIFS(FAOstat!V:V,FAOstat!$B:$B,'Country-wise data'!$B169)=0,P169*(1+Assumptions!$C$9),SUMIFS(FAOstat!V:V,FAOstat!$B:$B,'Country-wise data'!$B169)*$G169)</f>
        <v>6.1261199999999993</v>
      </c>
      <c r="R169" s="36">
        <f t="shared" si="207"/>
        <v>0</v>
      </c>
      <c r="S169">
        <f>SUMIFS(FAOstat!CE:CE,FAOstat!$B:$B,'Country-wise data'!$B169)</f>
        <v>34.796295999999998</v>
      </c>
      <c r="T169">
        <f>SUMIFS(FAOstat!CF:CF,FAOstat!$B:$B,'Country-wise data'!$B169)</f>
        <v>34.629629999999999</v>
      </c>
      <c r="U169">
        <f>SUMIFS(FAOstat!CG:CG,FAOstat!$B:$B,'Country-wise data'!$B169)</f>
        <v>38.651851999999998</v>
      </c>
      <c r="V169">
        <f>SUMIFS(FAOstat!CH:CH,FAOstat!$B:$B,'Country-wise data'!$B169)</f>
        <v>40.744444000000001</v>
      </c>
      <c r="W169">
        <f>SUMIFS(FAOstat!CI:CI,FAOstat!$B:$B,'Country-wise data'!$B169)</f>
        <v>55.614815</v>
      </c>
      <c r="X169">
        <f>SUMIFS(FAOstat!CJ:CJ,FAOstat!$B:$B,'Country-wise data'!$B169)</f>
        <v>74.061153000000004</v>
      </c>
      <c r="Y169">
        <f>SUMIFS(FAOstat!CK:CK,FAOstat!$B:$B,'Country-wise data'!$B169)</f>
        <v>65.888919999999999</v>
      </c>
      <c r="Z169">
        <f>SUMIFS(FAOstat!CL:CL,FAOstat!$B:$B,'Country-wise data'!$B169)</f>
        <v>60.466535</v>
      </c>
      <c r="AA169">
        <f>SUMIFS(FAOstat!CM:CM,FAOstat!$B:$B,'Country-wise data'!$B169)</f>
        <v>61.523097</v>
      </c>
      <c r="AB169">
        <f>SUMIFS(FAOstat!CN:CN,FAOstat!$B:$B,'Country-wise data'!$B169)</f>
        <v>62.753558939999998</v>
      </c>
      <c r="AC169" s="53">
        <f>IFERROR(INDEX('ASTI data (new)'!$AF$6:$AL$130,MATCH('Country-wise data'!$B169,'ASTI data (new)'!$C$6:$C$130,),MATCH('Country-wise data'!AC$3,'ASTI data (new)'!$AF$5:$AL$5,)),(INDEX(Assumptions!$G$154:$P$345,MATCH('Country-wise data'!$B169,Assumptions!$B$154:$B$344,),MATCH('Country-wise data'!AC$3,Assumptions!$G$153:$P$153,))*S169))</f>
        <v>0.25599712510264028</v>
      </c>
      <c r="AD169" s="53">
        <f>IFERROR(INDEX('ASTI data (new)'!$AF$6:$AL$130,MATCH('Country-wise data'!$B169,'ASTI data (new)'!$C$6:$C$130,),MATCH('Country-wise data'!AD$3,'ASTI data (new)'!$AF$5:$AL$5,)),(INDEX(Assumptions!$G$154:$P$345,MATCH('Country-wise data'!$B169,Assumptions!$B$154:$B$344,),MATCH('Country-wise data'!AD$3,Assumptions!$G$153:$P$153,))*T169))</f>
        <v>0.32200000000000051</v>
      </c>
      <c r="AE169" s="53">
        <f>IFERROR(INDEX('ASTI data (new)'!$AF$6:$AL$130,MATCH('Country-wise data'!$B169,'ASTI data (new)'!$C$6:$C$130,),MATCH('Country-wise data'!AE$3,'ASTI data (new)'!$AF$5:$AL$5,)),(INDEX(Assumptions!$G$154:$P$345,MATCH('Country-wise data'!$B169,Assumptions!$B$154:$B$344,),MATCH('Country-wise data'!AE$3,Assumptions!$G$153:$P$153,))*U169))</f>
        <v>0.27266374477037331</v>
      </c>
      <c r="AF169" s="53">
        <f>IFERROR(INDEX('ASTI data (new)'!$AF$6:$AL$130,MATCH('Country-wise data'!$B169,'ASTI data (new)'!$C$6:$C$130,),MATCH('Country-wise data'!AF$3,'ASTI data (new)'!$AF$5:$AL$5,)),(INDEX(Assumptions!$G$154:$P$345,MATCH('Country-wise data'!$B169,Assumptions!$B$154:$B$344,),MATCH('Country-wise data'!AF$3,Assumptions!$G$153:$P$153,))*V169))</f>
        <v>0.28765320824812152</v>
      </c>
      <c r="AG169" s="53">
        <f>IFERROR(INDEX('ASTI data (new)'!$AF$6:$AL$130,MATCH('Country-wise data'!$B169,'ASTI data (new)'!$C$6:$C$130,),MATCH('Country-wise data'!AG$3,'ASTI data (new)'!$AF$5:$AL$5,)),(INDEX(Assumptions!$G$154:$P$345,MATCH('Country-wise data'!$B169,Assumptions!$B$154:$B$344,),MATCH('Country-wise data'!AG$3,Assumptions!$G$153:$P$153,))*W169))</f>
        <v>0.30170566360607703</v>
      </c>
      <c r="AH169" s="53">
        <f>IFERROR(INDEX('ASTI data (new)'!$AF$6:$AL$130,MATCH('Country-wise data'!$B169,'ASTI data (new)'!$C$6:$C$130,),MATCH('Country-wise data'!AH$3,'ASTI data (new)'!$AF$5:$AL$5,)),(INDEX(Assumptions!$G$154:$P$345,MATCH('Country-wise data'!$B169,Assumptions!$B$154:$B$344,),MATCH('Country-wise data'!AH$3,Assumptions!$G$153:$P$153,))*X169))</f>
        <v>0.30648658289769098</v>
      </c>
      <c r="AI169" s="53">
        <f>IFERROR(INDEX('ASTI data (new)'!$AF$6:$AL$130,MATCH('Country-wise data'!$B169,'ASTI data (new)'!$C$6:$C$130,),MATCH('Country-wise data'!AI$3,'ASTI data (new)'!$AF$5:$AL$5,)),(INDEX(Assumptions!$G$154:$P$345,MATCH('Country-wise data'!$B169,Assumptions!$B$154:$B$344,),MATCH('Country-wise data'!AI$3,Assumptions!$G$153:$P$153,))*Y169))</f>
        <v>0.30814491385308113</v>
      </c>
      <c r="AJ169" s="53">
        <f t="shared" ref="AJ169:AL169" si="247">IFERROR((1+($AI169/$AF169)^(1/3)-1)*AI169,0)</f>
        <v>0.31529488915249793</v>
      </c>
      <c r="AK169" s="53">
        <f t="shared" si="247"/>
        <v>0.32261076739070749</v>
      </c>
      <c r="AL169" s="53">
        <f t="shared" si="247"/>
        <v>0.33009639806144198</v>
      </c>
      <c r="AM169" s="55" cm="1">
        <f t="array" ref="AM169">INDEX('non-R&amp;D ex_typologies'!$J$8:$J$10,MATCH('Country-wise data'!FL169,'non-R&amp;D ex_typologies'!$F$8:$F$10,),)*'Country-wise data'!AC169</f>
        <v>0.74790191481780333</v>
      </c>
      <c r="AN169" s="55" cm="1">
        <f t="array" ref="AN169">INDEX('non-R&amp;D ex_typologies'!$J$8:$J$10,MATCH('Country-wise data'!FM169,'non-R&amp;D ex_typologies'!$F$8:$F$10,),)*'Country-wise data'!AD169</f>
        <v>0.94073094170403737</v>
      </c>
      <c r="AO169" s="55" cm="1">
        <f t="array" ref="AO169">INDEX('non-R&amp;D ex_typologies'!$J$8:$J$10,MATCH('Country-wise data'!FN169,'non-R&amp;D ex_typologies'!$F$8:$F$10,),)*'Country-wise data'!AE169</f>
        <v>0.79659385523721171</v>
      </c>
      <c r="AP169" s="55" cm="1">
        <f t="array" ref="AP169">INDEX('non-R&amp;D ex_typologies'!$J$8:$J$10,MATCH('Country-wise data'!FO169,'non-R&amp;D ex_typologies'!$F$8:$F$10,),)*'Country-wise data'!AF169</f>
        <v>0.84038594248274068</v>
      </c>
      <c r="AQ169" s="55" cm="1">
        <f t="array" ref="AQ169">INDEX('non-R&amp;D ex_typologies'!$J$8:$J$10,MATCH('Country-wise data'!FP169,'non-R&amp;D ex_typologies'!$F$8:$F$10,),)*'Country-wise data'!AG169</f>
        <v>0.88144053739622952</v>
      </c>
      <c r="AR169" s="55" cm="1">
        <f t="array" ref="AR169">INDEX('non-R&amp;D ex_typologies'!$J$8:$J$10,MATCH('Country-wise data'!FQ169,'non-R&amp;D ex_typologies'!$F$8:$F$10,),)*'Country-wise data'!AH169</f>
        <v>0.89540811102172946</v>
      </c>
      <c r="AS169" s="55" cm="1">
        <f t="array" ref="AS169">INDEX('non-R&amp;D ex_typologies'!$J$8:$J$10,MATCH('Country-wise data'!FR169,'non-R&amp;D ex_typologies'!$F$8:$F$10,),)*'Country-wise data'!AI169</f>
        <v>0.90025296580844105</v>
      </c>
      <c r="AT169" s="55" cm="1">
        <f t="array" ref="AT169">INDEX('non-R&amp;D ex_typologies'!$J$8:$J$10,MATCH('Country-wise data'!FS169,'non-R&amp;D ex_typologies'!$F$8:$F$10,),)*'Country-wise data'!AJ169</f>
        <v>0.92114179499036941</v>
      </c>
      <c r="AU169" s="55" cm="1">
        <f t="array" ref="AU169">INDEX('non-R&amp;D ex_typologies'!$J$8:$J$10,MATCH('Country-wise data'!FT169,'non-R&amp;D ex_typologies'!$F$8:$F$10,),)*'Country-wise data'!AK169</f>
        <v>0.9425153136997575</v>
      </c>
      <c r="AV169" s="55" cm="1">
        <f t="array" ref="AV169">INDEX('non-R&amp;D ex_typologies'!$J$8:$J$10,MATCH('Country-wise data'!FU169,'non-R&amp;D ex_typologies'!$F$8:$F$10,),)*'Country-wise data'!AL169</f>
        <v>0.96438476832748632</v>
      </c>
      <c r="AW169">
        <f t="shared" si="209"/>
        <v>11.853409438568438</v>
      </c>
      <c r="AX169" s="53">
        <f>INDEX('GDP deflators'!$AB$3:$AK$198,MATCH('Country-wise data'!$B169,'GDP deflators'!$B$3:$B$198,),MATCH('Country-wise data'!AX$3,'GDP deflators'!$D$2:$M$2,))</f>
        <v>85.085310411075582</v>
      </c>
      <c r="AY169" s="53">
        <f>INDEX('GDP deflators'!$AB$3:$AK$198,MATCH('Country-wise data'!$B169,'GDP deflators'!$B$3:$B$198,),MATCH('Country-wise data'!AY$3,'GDP deflators'!$D$2:$M$2,))</f>
        <v>85.276373804509475</v>
      </c>
      <c r="AZ169" s="53">
        <f>INDEX('GDP deflators'!$AB$3:$AK$198,MATCH('Country-wise data'!$B169,'GDP deflators'!$B$3:$B$198,),MATCH('Country-wise data'!AZ$3,'GDP deflators'!$D$2:$M$2,))</f>
        <v>88.624770158074568</v>
      </c>
      <c r="BA169" s="53">
        <f>INDEX('GDP deflators'!$AB$3:$AK$198,MATCH('Country-wise data'!$B169,'GDP deflators'!$B$3:$B$198,),MATCH('Country-wise data'!BA$3,'GDP deflators'!$D$2:$M$2,))</f>
        <v>91.215157114147999</v>
      </c>
      <c r="BB169" s="53">
        <f>INDEX('GDP deflators'!$AB$3:$AK$198,MATCH('Country-wise data'!$B169,'GDP deflators'!$B$3:$B$198,),MATCH('Country-wise data'!BB$3,'GDP deflators'!$D$2:$M$2,))</f>
        <v>91.920535075049145</v>
      </c>
      <c r="BC169" s="53">
        <f>INDEX('GDP deflators'!$AB$3:$AK$198,MATCH('Country-wise data'!$B169,'GDP deflators'!$B$3:$B$198,),MATCH('Country-wise data'!BC$3,'GDP deflators'!$D$2:$M$2,))</f>
        <v>94.457843040789029</v>
      </c>
      <c r="BD169" s="53">
        <f>INDEX('GDP deflators'!$AB$3:$AK$198,MATCH('Country-wise data'!$B169,'GDP deflators'!$B$3:$B$198,),MATCH('Country-wise data'!BD$3,'GDP deflators'!$D$2:$M$2,))</f>
        <v>96.958349379905428</v>
      </c>
      <c r="BE169" s="53">
        <f>INDEX('GDP deflators'!$AB$3:$AK$198,MATCH('Country-wise data'!$B169,'GDP deflators'!$B$3:$B$198,),MATCH('Country-wise data'!BE$3,'GDP deflators'!$D$2:$M$2,))</f>
        <v>98.435153636264587</v>
      </c>
      <c r="BF169" s="53">
        <f>INDEX('GDP deflators'!$AB$3:$AK$198,MATCH('Country-wise data'!$B169,'GDP deflators'!$B$3:$B$198,),MATCH('Country-wise data'!BF$3,'GDP deflators'!$D$2:$M$2,))</f>
        <v>98.132431474736563</v>
      </c>
      <c r="BG169" s="53">
        <f>INDEX('GDP deflators'!$AB$3:$AK$198,MATCH('Country-wise data'!$B169,'GDP deflators'!$B$3:$B$198,),MATCH('Country-wise data'!BG$3,'GDP deflators'!$D$2:$M$2,))</f>
        <v>100</v>
      </c>
      <c r="BH169" cm="1">
        <f t="array" ref="BH169">H169/(INDEX($AX169:$BG169,,MATCH(BH$3,$AX$3:$BG$3,))/100)</f>
        <v>0</v>
      </c>
      <c r="BI169" cm="1">
        <f t="array" ref="BI169">I169/(INDEX($AX169:$BG169,,MATCH(BI$3,$AX$3:$BG$3,))/100)</f>
        <v>0</v>
      </c>
      <c r="BJ169" cm="1">
        <f t="array" ref="BJ169">J169/(INDEX($AX169:$BG169,,MATCH(BJ$3,$AX$3:$BG$3,))/100)</f>
        <v>4.3193341919784176</v>
      </c>
      <c r="BK169" cm="1">
        <f t="array" ref="BK169">K169/(INDEX($AX169:$BG169,,MATCH(BK$3,$AX$3:$BG$3,))/100)</f>
        <v>4.9684725032360451</v>
      </c>
      <c r="BL169" cm="1">
        <f t="array" ref="BL169">L169/(INDEX($AX169:$BG169,,MATCH(BL$3,$AX$3:$BG$3,))/100)</f>
        <v>11.835222663921362</v>
      </c>
      <c r="BM169" cm="1">
        <f t="array" ref="BM169">M169/(INDEX($AX169:$BG169,,MATCH(BM$3,$AX$3:$BG$3,))/100)</f>
        <v>11.342626144208538</v>
      </c>
      <c r="BN169" cm="1">
        <f t="array" ref="BN169">N169/(INDEX($AX169:$BG169,,MATCH(BN$3,$AX$3:$BG$3,))/100)</f>
        <v>10.380746025866204</v>
      </c>
      <c r="BO169" cm="1">
        <f t="array" ref="BO169">O169/(INDEX($AX169:$BG169,,MATCH(BO$3,$AX$3:$BG$3,))/100)</f>
        <v>4.5816965112537469</v>
      </c>
      <c r="BP169" cm="1">
        <f t="array" ref="BP169">P169/(INDEX($AX169:$BG169,,MATCH(BP$3,$AX$3:$BG$3,))/100)</f>
        <v>6.1203008116090531</v>
      </c>
      <c r="BQ169" cm="1">
        <f t="array" ref="BQ169">Q169/(INDEX($AX169:$BG169,,MATCH(BQ$3,$AX$3:$BG$3,))/100)</f>
        <v>6.1261199999999993</v>
      </c>
      <c r="BS169" cm="1">
        <f t="array" ref="BS169">S169/(INDEX($AX169:$BG169,,MATCH(BS$3,$AX$3:$BG$3,))/100)</f>
        <v>40.895773702754866</v>
      </c>
      <c r="BT169" cm="1">
        <f t="array" ref="BT169">T169/(INDEX($AX169:$BG169,,MATCH(BT$3,$AX$3:$BG$3,))/100)</f>
        <v>40.6087037417728</v>
      </c>
      <c r="BU169" cm="1">
        <f t="array" ref="BU169">U169/(INDEX($AX169:$BG169,,MATCH(BU$3,$AX$3:$BG$3,))/100)</f>
        <v>43.612922133461176</v>
      </c>
      <c r="BV169" cm="1">
        <f t="array" ref="BV169">V169/(INDEX($AX169:$BG169,,MATCH(BV$3,$AX$3:$BG$3,))/100)</f>
        <v>44.668501693212889</v>
      </c>
      <c r="BW169" cm="1">
        <f t="array" ref="BW169">W169/(INDEX($AX169:$BG169,,MATCH(BW$3,$AX$3:$BG$3,))/100)</f>
        <v>60.503145412059347</v>
      </c>
      <c r="BX169" cm="1">
        <f t="array" ref="BX169">X169/(INDEX($AX169:$BG169,,MATCH(BX$3,$AX$3:$BG$3,))/100)</f>
        <v>78.406568068697837</v>
      </c>
      <c r="BY169" cm="1">
        <f t="array" ref="BY169">Y169/(INDEX($AX169:$BG169,,MATCH(BY$3,$AX$3:$BG$3,))/100)</f>
        <v>67.955901086797425</v>
      </c>
      <c r="BZ169" cm="1">
        <f t="array" ref="BZ169">Z169/(INDEX($AX169:$BG169,,MATCH(BZ$3,$AX$3:$BG$3,))/100)</f>
        <v>61.427785467206782</v>
      </c>
      <c r="CA169" cm="1">
        <f t="array" ref="CA169">AA169/(INDEX($AX169:$BG169,,MATCH(CA$3,$AX$3:$BG$3,))/100)</f>
        <v>62.693949467499586</v>
      </c>
      <c r="CB169" cm="1">
        <f t="array" ref="CB169">AB169/(INDEX($AX169:$BG169,,MATCH(CB$3,$AX$3:$BG$3,))/100)</f>
        <v>62.753558939999998</v>
      </c>
      <c r="CC169" cm="1">
        <f t="array" ref="CC169">AC169/(INDEX($AX169:$BG169,,MATCH(CC$3,$AX$3:$BG$3,))/100)</f>
        <v>0.30087111848782422</v>
      </c>
      <c r="CD169" cm="1">
        <f t="array" ref="CD169">AD169/(INDEX($AX169:$BG169,,MATCH(CD$3,$AX$3:$BG$3,))/100)</f>
        <v>0.37759579310696828</v>
      </c>
      <c r="CE169" cm="1">
        <f t="array" ref="CE169">AE169/(INDEX($AX169:$BG169,,MATCH(CE$3,$AX$3:$BG$3,))/100)</f>
        <v>0.30766087661952712</v>
      </c>
      <c r="CF169" cm="1">
        <f t="array" ref="CF169">AF169/(INDEX($AX169:$BG169,,MATCH(CF$3,$AX$3:$BG$3,))/100)</f>
        <v>0.31535680839550384</v>
      </c>
      <c r="CG169" cm="1">
        <f t="array" ref="CG169">AG169/(INDEX($AX169:$BG169,,MATCH(CG$3,$AX$3:$BG$3,))/100)</f>
        <v>0.32822444229654169</v>
      </c>
      <c r="CH169" cm="1">
        <f t="array" ref="CH169">AH169/(INDEX($AX169:$BG169,,MATCH(CH$3,$AX$3:$BG$3,))/100)</f>
        <v>0.32446917379358658</v>
      </c>
      <c r="CI169" cm="1">
        <f t="array" ref="CI169">AI169/(INDEX($AX169:$BG169,,MATCH(CI$3,$AX$3:$BG$3,))/100)</f>
        <v>0.31781163337021906</v>
      </c>
      <c r="CJ169" cm="1">
        <f t="array" ref="CJ169">AJ169/(INDEX($AX169:$BG169,,MATCH(CJ$3,$AX$3:$BG$3,))/100)</f>
        <v>0.3203072047995868</v>
      </c>
      <c r="CK169" cm="1">
        <f t="array" ref="CK169">AK169/(INDEX($AX169:$BG169,,MATCH(CK$3,$AX$3:$BG$3,))/100)</f>
        <v>0.32875040650935178</v>
      </c>
      <c r="CL169" cm="1">
        <f t="array" ref="CL169">AL169/(INDEX($AX169:$BG169,,MATCH(CL$3,$AX$3:$BG$3,))/100)</f>
        <v>0.33009639806144198</v>
      </c>
      <c r="CM169" cm="1">
        <f t="array" ref="CM169">AM169/(INDEX($AX169:$BG169,,MATCH(CM$3,$AX$3:$BG$3,))/100)</f>
        <v>0.8790023932503026</v>
      </c>
      <c r="CN169" cm="1">
        <f t="array" ref="CN169">AN169/(INDEX($AX169:$BG169,,MATCH(CN$3,$AX$3:$BG$3,))/100)</f>
        <v>1.1031554224627347</v>
      </c>
      <c r="CO169" cm="1">
        <f t="array" ref="CO169">AO169/(INDEX($AX169:$BG169,,MATCH(CO$3,$AX$3:$BG$3,))/100)</f>
        <v>0.89883883909247497</v>
      </c>
      <c r="CP169" cm="1">
        <f t="array" ref="CP169">AP169/(INDEX($AX169:$BG169,,MATCH(CP$3,$AX$3:$BG$3,))/100)</f>
        <v>0.92132269358596752</v>
      </c>
      <c r="CQ169" cm="1">
        <f t="array" ref="CQ169">AQ169/(INDEX($AX169:$BG169,,MATCH(CQ$3,$AX$3:$BG$3,))/100)</f>
        <v>0.95891580339101745</v>
      </c>
      <c r="CR169" cm="1">
        <f t="array" ref="CR169">AR169/(INDEX($AX169:$BG169,,MATCH(CR$3,$AX$3:$BG$3,))/100)</f>
        <v>0.9479446938409043</v>
      </c>
      <c r="CS169" cm="1">
        <f t="array" ref="CS169">AS169/(INDEX($AX169:$BG169,,MATCH(CS$3,$AX$3:$BG$3,))/100)</f>
        <v>0.92849452529460863</v>
      </c>
      <c r="CT169" cm="1">
        <f t="array" ref="CT169">AT169/(INDEX($AX169:$BG169,,MATCH(CT$3,$AX$3:$BG$3,))/100)</f>
        <v>0.9357853987754744</v>
      </c>
      <c r="CU169" cm="1">
        <f t="array" ref="CU169">AU169/(INDEX($AX169:$BG169,,MATCH(CU$3,$AX$3:$BG$3,))/100)</f>
        <v>0.96045242081095361</v>
      </c>
      <c r="CV169" cm="1">
        <f t="array" ref="CV169">AV169/(INDEX($AX169:$BG169,,MATCH(CV$3,$AX$3:$BG$3,))/100)</f>
        <v>0.96438476832748632</v>
      </c>
      <c r="CW169">
        <f t="shared" si="210"/>
        <v>12.749440814272475</v>
      </c>
      <c r="CX169">
        <f>IFERROR(1/INDEX('exch rates'!$BC$5:$BL$268,MATCH('Country-wise data'!$B169,'exch rates'!$A$5:$A$268,),MATCH(CX$3,'exch rates'!$BC$4:$BL$4,)),1)</f>
        <v>0.37037037037037035</v>
      </c>
      <c r="CY169">
        <f>IFERROR(1/INDEX('exch rates'!$BC$5:$BL$268,MATCH('Country-wise data'!$B169,'exch rates'!$A$5:$A$268,),MATCH(CY$3,'exch rates'!$BC$4:$BL$4,)),1)</f>
        <v>0.37037037037037035</v>
      </c>
      <c r="CZ169">
        <f>IFERROR(1/INDEX('exch rates'!$BC$5:$BL$268,MATCH('Country-wise data'!$B169,'exch rates'!$A$5:$A$268,),MATCH(CZ$3,'exch rates'!$BC$4:$BL$4,)),1)</f>
        <v>0.37037037037037035</v>
      </c>
      <c r="DA169">
        <f>IFERROR(1/INDEX('exch rates'!$BC$5:$BL$268,MATCH('Country-wise data'!$B169,'exch rates'!$A$5:$A$268,),MATCH(DA$3,'exch rates'!$BC$4:$BL$4,)),1)</f>
        <v>0.37037037037037035</v>
      </c>
      <c r="DB169">
        <f>IFERROR(1/INDEX('exch rates'!$BC$5:$BL$268,MATCH('Country-wise data'!$B169,'exch rates'!$A$5:$A$268,),MATCH(DB$3,'exch rates'!$BC$4:$BL$4,)),1)</f>
        <v>0.37037037037037035</v>
      </c>
      <c r="DC169">
        <f>IFERROR(1/INDEX('exch rates'!$BC$5:$BL$268,MATCH('Country-wise data'!$B169,'exch rates'!$A$5:$A$268,),MATCH(DC$3,'exch rates'!$BC$4:$BL$4,)),1)</f>
        <v>0.37037037037037035</v>
      </c>
      <c r="DD169">
        <f>IFERROR(1/INDEX('exch rates'!$BC$5:$BL$268,MATCH('Country-wise data'!$B169,'exch rates'!$A$5:$A$268,),MATCH(DD$3,'exch rates'!$BC$4:$BL$4,)),1)</f>
        <v>0.37037037037037035</v>
      </c>
      <c r="DE169">
        <f>IFERROR(1/INDEX('exch rates'!$BC$5:$BL$268,MATCH('Country-wise data'!$B169,'exch rates'!$A$5:$A$268,),MATCH(DE$3,'exch rates'!$BC$4:$BL$4,)),1)</f>
        <v>0.37037037037037035</v>
      </c>
      <c r="DF169">
        <f>IFERROR(1/INDEX('exch rates'!$BC$5:$BL$268,MATCH('Country-wise data'!$B169,'exch rates'!$A$5:$A$268,),MATCH(DF$3,'exch rates'!$BC$4:$BL$4,)),1)</f>
        <v>0.37037037037037035</v>
      </c>
      <c r="DG169">
        <f>IFERROR(1/INDEX('exch rates'!$BC$5:$BL$268,MATCH('Country-wise data'!$B169,'exch rates'!$A$5:$A$268,),MATCH(DG$3,'exch rates'!$BC$4:$BL$4,)),1)</f>
        <v>0.37037037037037035</v>
      </c>
      <c r="DH169" cm="1">
        <f t="array" ref="DH169">(BH169/INDEX($CX169:$DG169,,MATCH(DH$3,$CX$3:$DG$3,)))*$DG169</f>
        <v>0</v>
      </c>
      <c r="DI169" cm="1">
        <f t="array" ref="DI169">(BI169/INDEX($CX169:$DG169,,MATCH(DI$3,$CX$3:$DG$3,)))*$DG169</f>
        <v>0</v>
      </c>
      <c r="DJ169" cm="1">
        <f t="array" ref="DJ169">(BJ169/INDEX($CX169:$DG169,,MATCH(DJ$3,$CX$3:$DG$3,)))*$DG169</f>
        <v>4.3193341919784176</v>
      </c>
      <c r="DK169" cm="1">
        <f t="array" ref="DK169">(BK169/INDEX($CX169:$DG169,,MATCH(DK$3,$CX$3:$DG$3,)))*$DG169</f>
        <v>4.9684725032360451</v>
      </c>
      <c r="DL169" cm="1">
        <f t="array" ref="DL169">(BL169/INDEX($CX169:$DG169,,MATCH(DL$3,$CX$3:$DG$3,)))*$DG169</f>
        <v>11.835222663921362</v>
      </c>
      <c r="DM169" cm="1">
        <f t="array" ref="DM169">(BM169/INDEX($CX169:$DG169,,MATCH(DM$3,$CX$3:$DG$3,)))*$DG169</f>
        <v>11.342626144208538</v>
      </c>
      <c r="DN169" cm="1">
        <f t="array" ref="DN169">(BN169/INDEX($CX169:$DG169,,MATCH(DN$3,$CX$3:$DG$3,)))*$DG169</f>
        <v>10.380746025866204</v>
      </c>
      <c r="DO169" cm="1">
        <f t="array" ref="DO169">(BO169/INDEX($CX169:$DG169,,MATCH(DO$3,$CX$3:$DG$3,)))*$DG169</f>
        <v>4.5816965112537469</v>
      </c>
      <c r="DP169" cm="1">
        <f t="array" ref="DP169">(BP169/INDEX($CX169:$DG169,,MATCH(DP$3,$CX$3:$DG$3,)))*$DG169</f>
        <v>6.1203008116090531</v>
      </c>
      <c r="DQ169" cm="1">
        <f t="array" ref="DQ169">(BQ169/INDEX($CX169:$DG169,,MATCH(DQ$3,$CX$3:$DG$3,)))*$DG169</f>
        <v>6.1261199999999985</v>
      </c>
      <c r="DS169" cm="1">
        <f t="array" ref="DS169">(BS169/INDEX($CX169:$DG169,,MATCH(DS$3,$CX$3:$DG$3,)))*$DG169</f>
        <v>40.895773702754866</v>
      </c>
      <c r="DT169" cm="1">
        <f t="array" ref="DT169">(BT169/INDEX($CX169:$DG169,,MATCH(DT$3,$CX$3:$DG$3,)))*$DG169</f>
        <v>40.6087037417728</v>
      </c>
      <c r="DU169" cm="1">
        <f t="array" ref="DU169">(BU169/INDEX($CX169:$DG169,,MATCH(DU$3,$CX$3:$DG$3,)))*$DG169</f>
        <v>43.612922133461176</v>
      </c>
      <c r="DV169" cm="1">
        <f t="array" ref="DV169">(BV169/INDEX($CX169:$DG169,,MATCH(DV$3,$CX$3:$DG$3,)))*$DG169</f>
        <v>44.668501693212889</v>
      </c>
      <c r="DW169" cm="1">
        <f t="array" ref="DW169">(BW169/INDEX($CX169:$DG169,,MATCH(DW$3,$CX$3:$DG$3,)))*$DG169</f>
        <v>60.503145412059347</v>
      </c>
      <c r="DX169" cm="1">
        <f t="array" ref="DX169">(BX169/INDEX($CX169:$DG169,,MATCH(DX$3,$CX$3:$DG$3,)))*$DG169</f>
        <v>78.406568068697837</v>
      </c>
      <c r="DY169" cm="1">
        <f t="array" ref="DY169">(BY169/INDEX($CX169:$DG169,,MATCH(DY$3,$CX$3:$DG$3,)))*$DG169</f>
        <v>67.955901086797425</v>
      </c>
      <c r="DZ169" cm="1">
        <f t="array" ref="DZ169">(BZ169/INDEX($CX169:$DG169,,MATCH(DZ$3,$CX$3:$DG$3,)))*$DG169</f>
        <v>61.427785467206782</v>
      </c>
      <c r="EA169" cm="1">
        <f t="array" ref="EA169">(CA169/INDEX($CX169:$DG169,,MATCH(EA$3,$CX$3:$DG$3,)))*$DG169</f>
        <v>62.693949467499586</v>
      </c>
      <c r="EB169" cm="1">
        <f t="array" ref="EB169">(CB169/INDEX($CX169:$DG169,,MATCH(EB$3,$CX$3:$DG$3,)))*$DG169</f>
        <v>62.753558940000005</v>
      </c>
      <c r="EC169" s="53" cm="1">
        <f t="array" ref="EC169">(CC169/INDEX($CX169:$DG169,,MATCH(EC$3,$CX$3:$DG$3,)))*$DG169</f>
        <v>0.30087111848782422</v>
      </c>
      <c r="ED169" cm="1">
        <f t="array" ref="ED169">(CD169/INDEX($CX169:$DG169,,MATCH(ED$3,$CX$3:$DG$3,)))*$DG169</f>
        <v>0.37759579310696828</v>
      </c>
      <c r="EE169" cm="1">
        <f t="array" ref="EE169">(CE169/INDEX($CX169:$DG169,,MATCH(EE$3,$CX$3:$DG$3,)))*$DG169</f>
        <v>0.30766087661952712</v>
      </c>
      <c r="EF169" cm="1">
        <f t="array" ref="EF169">(CF169/INDEX($CX169:$DG169,,MATCH(EF$3,$CX$3:$DG$3,)))*$DG169</f>
        <v>0.31535680839550384</v>
      </c>
      <c r="EG169" cm="1">
        <f t="array" ref="EG169">(CG169/INDEX($CX169:$DG169,,MATCH(EG$3,$CX$3:$DG$3,)))*$DG169</f>
        <v>0.32822444229654169</v>
      </c>
      <c r="EH169" cm="1">
        <f t="array" ref="EH169">(CH169/INDEX($CX169:$DG169,,MATCH(EH$3,$CX$3:$DG$3,)))*$DG169</f>
        <v>0.32446917379358658</v>
      </c>
      <c r="EI169" cm="1">
        <f t="array" ref="EI169">(CI169/INDEX($CX169:$DG169,,MATCH(EI$3,$CX$3:$DG$3,)))*$DG169</f>
        <v>0.31781163337021906</v>
      </c>
      <c r="EJ169" cm="1">
        <f t="array" ref="EJ169">(CJ169/INDEX($CX169:$DG169,,MATCH(EJ$3,$CX$3:$DG$3,)))*$DG169</f>
        <v>0.3203072047995868</v>
      </c>
      <c r="EK169" cm="1">
        <f t="array" ref="EK169">(CK169/INDEX($CX169:$DG169,,MATCH(EK$3,$CX$3:$DG$3,)))*$DG169</f>
        <v>0.32875040650935178</v>
      </c>
      <c r="EL169" cm="1">
        <f t="array" ref="EL169">(CL169/INDEX($CX169:$DG169,,MATCH(EL$3,$CX$3:$DG$3,)))*$DG169</f>
        <v>0.33009639806144198</v>
      </c>
      <c r="EM169" cm="1">
        <f t="array" ref="EM169">(CM169/INDEX($CX169:$DG169,,MATCH(EM$3,$CX$3:$DG$3,)))*$DG169</f>
        <v>0.8790023932503026</v>
      </c>
      <c r="EN169" cm="1">
        <f t="array" ref="EN169">(CN169/INDEX($CX169:$DG169,,MATCH(EN$3,$CX$3:$DG$3,)))*$DG169</f>
        <v>1.1031554224627347</v>
      </c>
      <c r="EO169" cm="1">
        <f t="array" ref="EO169">(CO169/INDEX($CX169:$DG169,,MATCH(EO$3,$CX$3:$DG$3,)))*$DG169</f>
        <v>0.89883883909247508</v>
      </c>
      <c r="EP169" cm="1">
        <f t="array" ref="EP169">(CP169/INDEX($CX169:$DG169,,MATCH(EP$3,$CX$3:$DG$3,)))*$DG169</f>
        <v>0.92132269358596752</v>
      </c>
      <c r="EQ169" cm="1">
        <f t="array" ref="EQ169">(CQ169/INDEX($CX169:$DG169,,MATCH(EQ$3,$CX$3:$DG$3,)))*$DG169</f>
        <v>0.95891580339101734</v>
      </c>
      <c r="ER169" cm="1">
        <f t="array" ref="ER169">(CR169/INDEX($CX169:$DG169,,MATCH(ER$3,$CX$3:$DG$3,)))*$DG169</f>
        <v>0.9479446938409043</v>
      </c>
      <c r="ES169" cm="1">
        <f t="array" ref="ES169">(CS169/INDEX($CX169:$DG169,,MATCH(ES$3,$CX$3:$DG$3,)))*$DG169</f>
        <v>0.92849452529460863</v>
      </c>
      <c r="ET169" cm="1">
        <f t="array" ref="ET169">(CT169/INDEX($CX169:$DG169,,MATCH(ET$3,$CX$3:$DG$3,)))*$DG169</f>
        <v>0.9357853987754744</v>
      </c>
      <c r="EU169" cm="1">
        <f t="array" ref="EU169">(CU169/INDEX($CX169:$DG169,,MATCH(EU$3,$CX$3:$DG$3,)))*$DG169</f>
        <v>0.9604524208109535</v>
      </c>
      <c r="EV169" cm="1">
        <f t="array" ref="EV169">(CV169/INDEX($CX169:$DG169,,MATCH(EV$3,$CX$3:$DG$3,)))*$DG169</f>
        <v>0.96438476832748632</v>
      </c>
      <c r="EW169">
        <f t="shared" si="211"/>
        <v>12.749440814272475</v>
      </c>
      <c r="EY169" s="96">
        <f t="shared" si="233"/>
        <v>7.3570222848615922E-3</v>
      </c>
      <c r="EZ169" s="96">
        <f t="shared" si="234"/>
        <v>9.2983956224770674E-3</v>
      </c>
      <c r="FA169" s="96">
        <f t="shared" si="235"/>
        <v>7.0543513612329189E-3</v>
      </c>
      <c r="FB169" s="96">
        <f t="shared" si="236"/>
        <v>7.0599370124702528E-3</v>
      </c>
      <c r="FC169" s="96">
        <f t="shared" si="237"/>
        <v>5.4249153504525192E-3</v>
      </c>
      <c r="FD169" s="96">
        <f t="shared" si="238"/>
        <v>4.1382907297931341E-3</v>
      </c>
      <c r="FE169" s="96">
        <f t="shared" si="239"/>
        <v>4.6767334151642057E-3</v>
      </c>
      <c r="FF169" s="96">
        <f t="shared" si="240"/>
        <v>5.2143700503509572E-3</v>
      </c>
      <c r="FG169" s="96">
        <f t="shared" si="241"/>
        <v>5.2437341928789358E-3</v>
      </c>
      <c r="FH169" s="96">
        <f t="shared" si="242"/>
        <v>5.2602020289726371E-3</v>
      </c>
      <c r="FJ169" s="96">
        <f t="shared" si="188"/>
        <v>56.352680971346274</v>
      </c>
      <c r="FK169" s="96" t="str">
        <f>IF(AND('Country-wise data'!FJ169&gt;'non-R&amp;D ex_typologies'!$C$17,'Country-wise data'!FJ169&lt;'non-R&amp;D ex_typologies'!$D$17),"Small",IF(AND('Country-wise data'!FJ169&gt;'non-R&amp;D ex_typologies'!$E$17,'Country-wise data'!$FJ$4&lt;'non-R&amp;D ex_typologies'!$F$17),"Medium","Large"))</f>
        <v>Small</v>
      </c>
      <c r="FL169" t="str">
        <f>IF($FK169='non-R&amp;D ex_typologies'!$C$16,IF(AND('Country-wise data'!EY169&gt;'non-R&amp;D ex_typologies'!$C$21,'Country-wise data'!EY169&lt;'non-R&amp;D ex_typologies'!$D$21),'non-R&amp;D ex_typologies'!$B$21,IF(AND('Country-wise data'!EY169&gt;'non-R&amp;D ex_typologies'!$C$19,'Country-wise data'!EY169&lt;'non-R&amp;D ex_typologies'!$D$19),'non-R&amp;D ex_typologies'!$B$19,'non-R&amp;D ex_typologies'!$B$20)),IF($FK169='non-R&amp;D ex_typologies'!$E$16,IF(AND('Country-wise data'!EY169&gt;'non-R&amp;D ex_typologies'!$E$21,'Country-wise data'!EY169&lt;'non-R&amp;D ex_typologies'!$F$21),'non-R&amp;D ex_typologies'!$B$21,IF(AND('Country-wise data'!EY169&gt;'non-R&amp;D ex_typologies'!$E$19,'Country-wise data'!EY169&lt;'non-R&amp;D ex_typologies'!$F$19),'non-R&amp;D ex_typologies'!$B$19,'non-R&amp;D ex_typologies'!$B$20)),IF(AND('Country-wise data'!EY169&gt;'non-R&amp;D ex_typologies'!$G$21,'Country-wise data'!EY169&lt;'non-R&amp;D ex_typologies'!$H$21),'non-R&amp;D ex_typologies'!$B$21,IF(AND('Country-wise data'!EY169&gt;'non-R&amp;D ex_typologies'!$G$19,'Country-wise data'!EY169&lt;'non-R&amp;D ex_typologies'!$H$19),'non-R&amp;D ex_typologies'!$B$19,'non-R&amp;D ex_typologies'!$B$20))))</f>
        <v>Program heavy</v>
      </c>
      <c r="FM169" t="str">
        <f>IF($FK169='non-R&amp;D ex_typologies'!$C$16,IF(AND('Country-wise data'!EZ169&gt;'non-R&amp;D ex_typologies'!$C$21,'Country-wise data'!EZ169&lt;'non-R&amp;D ex_typologies'!$D$21),'non-R&amp;D ex_typologies'!$B$21,IF(AND('Country-wise data'!EZ169&gt;'non-R&amp;D ex_typologies'!$C$19,'Country-wise data'!EZ169&lt;'non-R&amp;D ex_typologies'!$D$19),'non-R&amp;D ex_typologies'!$B$19,'non-R&amp;D ex_typologies'!$B$20)),IF($FK169='non-R&amp;D ex_typologies'!$E$16,IF(AND('Country-wise data'!EZ169&gt;'non-R&amp;D ex_typologies'!$E$21,'Country-wise data'!EZ169&lt;'non-R&amp;D ex_typologies'!$F$21),'non-R&amp;D ex_typologies'!$B$21,IF(AND('Country-wise data'!EZ169&gt;'non-R&amp;D ex_typologies'!$E$19,'Country-wise data'!EZ169&lt;'non-R&amp;D ex_typologies'!$F$19),'non-R&amp;D ex_typologies'!$B$19,'non-R&amp;D ex_typologies'!$B$20)),IF(AND('Country-wise data'!EZ169&gt;'non-R&amp;D ex_typologies'!$G$21,'Country-wise data'!EZ169&lt;'non-R&amp;D ex_typologies'!$H$21),'non-R&amp;D ex_typologies'!$B$21,IF(AND('Country-wise data'!EZ169&gt;'non-R&amp;D ex_typologies'!$G$19,'Country-wise data'!EZ169&lt;'non-R&amp;D ex_typologies'!$H$19),'non-R&amp;D ex_typologies'!$B$19,'non-R&amp;D ex_typologies'!$B$20))))</f>
        <v>Program heavy</v>
      </c>
      <c r="FN169" t="str">
        <f>IF($FK169='non-R&amp;D ex_typologies'!$C$16,IF(AND('Country-wise data'!FA169&gt;'non-R&amp;D ex_typologies'!$C$21,'Country-wise data'!FA169&lt;'non-R&amp;D ex_typologies'!$D$21),'non-R&amp;D ex_typologies'!$B$21,IF(AND('Country-wise data'!FA169&gt;'non-R&amp;D ex_typologies'!$C$19,'Country-wise data'!FA169&lt;'non-R&amp;D ex_typologies'!$D$19),'non-R&amp;D ex_typologies'!$B$19,'non-R&amp;D ex_typologies'!$B$20)),IF($FK169='non-R&amp;D ex_typologies'!$E$16,IF(AND('Country-wise data'!FA169&gt;'non-R&amp;D ex_typologies'!$E$21,'Country-wise data'!FA169&lt;'non-R&amp;D ex_typologies'!$F$21),'non-R&amp;D ex_typologies'!$B$21,IF(AND('Country-wise data'!FA169&gt;'non-R&amp;D ex_typologies'!$E$19,'Country-wise data'!FA169&lt;'non-R&amp;D ex_typologies'!$F$19),'non-R&amp;D ex_typologies'!$B$19,'non-R&amp;D ex_typologies'!$B$20)),IF(AND('Country-wise data'!FA169&gt;'non-R&amp;D ex_typologies'!$G$21,'Country-wise data'!FA169&lt;'non-R&amp;D ex_typologies'!$H$21),'non-R&amp;D ex_typologies'!$B$21,IF(AND('Country-wise data'!FA169&gt;'non-R&amp;D ex_typologies'!$G$19,'Country-wise data'!FA169&lt;'non-R&amp;D ex_typologies'!$H$19),'non-R&amp;D ex_typologies'!$B$19,'non-R&amp;D ex_typologies'!$B$20))))</f>
        <v>Program heavy</v>
      </c>
      <c r="FO169" t="str">
        <f>IF($FK169='non-R&amp;D ex_typologies'!$C$16,IF(AND('Country-wise data'!FB169&gt;'non-R&amp;D ex_typologies'!$C$21,'Country-wise data'!FB169&lt;'non-R&amp;D ex_typologies'!$D$21),'non-R&amp;D ex_typologies'!$B$21,IF(AND('Country-wise data'!FB169&gt;'non-R&amp;D ex_typologies'!$C$19,'Country-wise data'!FB169&lt;'non-R&amp;D ex_typologies'!$D$19),'non-R&amp;D ex_typologies'!$B$19,'non-R&amp;D ex_typologies'!$B$20)),IF($FK169='non-R&amp;D ex_typologies'!$E$16,IF(AND('Country-wise data'!FB169&gt;'non-R&amp;D ex_typologies'!$E$21,'Country-wise data'!FB169&lt;'non-R&amp;D ex_typologies'!$F$21),'non-R&amp;D ex_typologies'!$B$21,IF(AND('Country-wise data'!FB169&gt;'non-R&amp;D ex_typologies'!$E$19,'Country-wise data'!FB169&lt;'non-R&amp;D ex_typologies'!$F$19),'non-R&amp;D ex_typologies'!$B$19,'non-R&amp;D ex_typologies'!$B$20)),IF(AND('Country-wise data'!FB169&gt;'non-R&amp;D ex_typologies'!$G$21,'Country-wise data'!FB169&lt;'non-R&amp;D ex_typologies'!$H$21),'non-R&amp;D ex_typologies'!$B$21,IF(AND('Country-wise data'!FB169&gt;'non-R&amp;D ex_typologies'!$G$19,'Country-wise data'!FB169&lt;'non-R&amp;D ex_typologies'!$H$19),'non-R&amp;D ex_typologies'!$B$19,'non-R&amp;D ex_typologies'!$B$20))))</f>
        <v>Program heavy</v>
      </c>
      <c r="FP169" t="str">
        <f>IF($FK169='non-R&amp;D ex_typologies'!$C$16,IF(AND('Country-wise data'!FC169&gt;'non-R&amp;D ex_typologies'!$C$21,'Country-wise data'!FC169&lt;'non-R&amp;D ex_typologies'!$D$21),'non-R&amp;D ex_typologies'!$B$21,IF(AND('Country-wise data'!FC169&gt;'non-R&amp;D ex_typologies'!$C$19,'Country-wise data'!FC169&lt;'non-R&amp;D ex_typologies'!$D$19),'non-R&amp;D ex_typologies'!$B$19,'non-R&amp;D ex_typologies'!$B$20)),IF($FK169='non-R&amp;D ex_typologies'!$E$16,IF(AND('Country-wise data'!FC169&gt;'non-R&amp;D ex_typologies'!$E$21,'Country-wise data'!FC169&lt;'non-R&amp;D ex_typologies'!$F$21),'non-R&amp;D ex_typologies'!$B$21,IF(AND('Country-wise data'!FC169&gt;'non-R&amp;D ex_typologies'!$E$19,'Country-wise data'!FC169&lt;'non-R&amp;D ex_typologies'!$F$19),'non-R&amp;D ex_typologies'!$B$19,'non-R&amp;D ex_typologies'!$B$20)),IF(AND('Country-wise data'!FC169&gt;'non-R&amp;D ex_typologies'!$G$21,'Country-wise data'!FC169&lt;'non-R&amp;D ex_typologies'!$H$21),'non-R&amp;D ex_typologies'!$B$21,IF(AND('Country-wise data'!FC169&gt;'non-R&amp;D ex_typologies'!$G$19,'Country-wise data'!FC169&lt;'non-R&amp;D ex_typologies'!$H$19),'non-R&amp;D ex_typologies'!$B$19,'non-R&amp;D ex_typologies'!$B$20))))</f>
        <v>Program heavy</v>
      </c>
      <c r="FQ169" t="str">
        <f>IF($FK169='non-R&amp;D ex_typologies'!$C$16,IF(AND('Country-wise data'!FD169&gt;'non-R&amp;D ex_typologies'!$C$21,'Country-wise data'!FD169&lt;'non-R&amp;D ex_typologies'!$D$21),'non-R&amp;D ex_typologies'!$B$21,IF(AND('Country-wise data'!FD169&gt;'non-R&amp;D ex_typologies'!$C$19,'Country-wise data'!FD169&lt;'non-R&amp;D ex_typologies'!$D$19),'non-R&amp;D ex_typologies'!$B$19,'non-R&amp;D ex_typologies'!$B$20)),IF($FK169='non-R&amp;D ex_typologies'!$E$16,IF(AND('Country-wise data'!FD169&gt;'non-R&amp;D ex_typologies'!$E$21,'Country-wise data'!FD169&lt;'non-R&amp;D ex_typologies'!$F$21),'non-R&amp;D ex_typologies'!$B$21,IF(AND('Country-wise data'!FD169&gt;'non-R&amp;D ex_typologies'!$E$19,'Country-wise data'!FD169&lt;'non-R&amp;D ex_typologies'!$F$19),'non-R&amp;D ex_typologies'!$B$19,'non-R&amp;D ex_typologies'!$B$20)),IF(AND('Country-wise data'!FD169&gt;'non-R&amp;D ex_typologies'!$G$21,'Country-wise data'!FD169&lt;'non-R&amp;D ex_typologies'!$H$21),'non-R&amp;D ex_typologies'!$B$21,IF(AND('Country-wise data'!FD169&gt;'non-R&amp;D ex_typologies'!$G$19,'Country-wise data'!FD169&lt;'non-R&amp;D ex_typologies'!$H$19),'non-R&amp;D ex_typologies'!$B$19,'non-R&amp;D ex_typologies'!$B$20))))</f>
        <v>Program heavy</v>
      </c>
      <c r="FR169" t="str">
        <f>IF($FK169='non-R&amp;D ex_typologies'!$C$16,IF(AND('Country-wise data'!FE169&gt;'non-R&amp;D ex_typologies'!$C$21,'Country-wise data'!FE169&lt;'non-R&amp;D ex_typologies'!$D$21),'non-R&amp;D ex_typologies'!$B$21,IF(AND('Country-wise data'!FE169&gt;'non-R&amp;D ex_typologies'!$C$19,'Country-wise data'!FE169&lt;'non-R&amp;D ex_typologies'!$D$19),'non-R&amp;D ex_typologies'!$B$19,'non-R&amp;D ex_typologies'!$B$20)),IF($FK169='non-R&amp;D ex_typologies'!$E$16,IF(AND('Country-wise data'!FE169&gt;'non-R&amp;D ex_typologies'!$E$21,'Country-wise data'!FE169&lt;'non-R&amp;D ex_typologies'!$F$21),'non-R&amp;D ex_typologies'!$B$21,IF(AND('Country-wise data'!FE169&gt;'non-R&amp;D ex_typologies'!$E$19,'Country-wise data'!FE169&lt;'non-R&amp;D ex_typologies'!$F$19),'non-R&amp;D ex_typologies'!$B$19,'non-R&amp;D ex_typologies'!$B$20)),IF(AND('Country-wise data'!FE169&gt;'non-R&amp;D ex_typologies'!$G$21,'Country-wise data'!FE169&lt;'non-R&amp;D ex_typologies'!$H$21),'non-R&amp;D ex_typologies'!$B$21,IF(AND('Country-wise data'!FE169&gt;'non-R&amp;D ex_typologies'!$G$19,'Country-wise data'!FE169&lt;'non-R&amp;D ex_typologies'!$H$19),'non-R&amp;D ex_typologies'!$B$19,'non-R&amp;D ex_typologies'!$B$20))))</f>
        <v>Program heavy</v>
      </c>
      <c r="FS169" t="str">
        <f>IF($FK169='non-R&amp;D ex_typologies'!$C$16,IF(AND('Country-wise data'!FF169&gt;'non-R&amp;D ex_typologies'!$C$21,'Country-wise data'!FF169&lt;'non-R&amp;D ex_typologies'!$D$21),'non-R&amp;D ex_typologies'!$B$21,IF(AND('Country-wise data'!FF169&gt;'non-R&amp;D ex_typologies'!$C$19,'Country-wise data'!FF169&lt;'non-R&amp;D ex_typologies'!$D$19),'non-R&amp;D ex_typologies'!$B$19,'non-R&amp;D ex_typologies'!$B$20)),IF($FK169='non-R&amp;D ex_typologies'!$E$16,IF(AND('Country-wise data'!FF169&gt;'non-R&amp;D ex_typologies'!$E$21,'Country-wise data'!FF169&lt;'non-R&amp;D ex_typologies'!$F$21),'non-R&amp;D ex_typologies'!$B$21,IF(AND('Country-wise data'!FF169&gt;'non-R&amp;D ex_typologies'!$E$19,'Country-wise data'!FF169&lt;'non-R&amp;D ex_typologies'!$F$19),'non-R&amp;D ex_typologies'!$B$19,'non-R&amp;D ex_typologies'!$B$20)),IF(AND('Country-wise data'!FF169&gt;'non-R&amp;D ex_typologies'!$G$21,'Country-wise data'!FF169&lt;'non-R&amp;D ex_typologies'!$H$21),'non-R&amp;D ex_typologies'!$B$21,IF(AND('Country-wise data'!FF169&gt;'non-R&amp;D ex_typologies'!$G$19,'Country-wise data'!FF169&lt;'non-R&amp;D ex_typologies'!$H$19),'non-R&amp;D ex_typologies'!$B$19,'non-R&amp;D ex_typologies'!$B$20))))</f>
        <v>Program heavy</v>
      </c>
      <c r="FT169" t="str">
        <f>IF($FK169='non-R&amp;D ex_typologies'!$C$16,IF(AND('Country-wise data'!FG169&gt;'non-R&amp;D ex_typologies'!$C$21,'Country-wise data'!FG169&lt;'non-R&amp;D ex_typologies'!$D$21),'non-R&amp;D ex_typologies'!$B$21,IF(AND('Country-wise data'!FG169&gt;'non-R&amp;D ex_typologies'!$C$19,'Country-wise data'!FG169&lt;'non-R&amp;D ex_typologies'!$D$19),'non-R&amp;D ex_typologies'!$B$19,'non-R&amp;D ex_typologies'!$B$20)),IF($FK169='non-R&amp;D ex_typologies'!$E$16,IF(AND('Country-wise data'!FG169&gt;'non-R&amp;D ex_typologies'!$E$21,'Country-wise data'!FG169&lt;'non-R&amp;D ex_typologies'!$F$21),'non-R&amp;D ex_typologies'!$B$21,IF(AND('Country-wise data'!FG169&gt;'non-R&amp;D ex_typologies'!$E$19,'Country-wise data'!FG169&lt;'non-R&amp;D ex_typologies'!$F$19),'non-R&amp;D ex_typologies'!$B$19,'non-R&amp;D ex_typologies'!$B$20)),IF(AND('Country-wise data'!FG169&gt;'non-R&amp;D ex_typologies'!$G$21,'Country-wise data'!FG169&lt;'non-R&amp;D ex_typologies'!$H$21),'non-R&amp;D ex_typologies'!$B$21,IF(AND('Country-wise data'!FG169&gt;'non-R&amp;D ex_typologies'!$G$19,'Country-wise data'!FG169&lt;'non-R&amp;D ex_typologies'!$H$19),'non-R&amp;D ex_typologies'!$B$19,'non-R&amp;D ex_typologies'!$B$20))))</f>
        <v>Program heavy</v>
      </c>
      <c r="FU169" t="str">
        <f>IF($FK169='non-R&amp;D ex_typologies'!$C$16,IF(AND('Country-wise data'!FH169&gt;'non-R&amp;D ex_typologies'!$C$21,'Country-wise data'!FH169&lt;'non-R&amp;D ex_typologies'!$D$21),'non-R&amp;D ex_typologies'!$B$21,IF(AND('Country-wise data'!FH169&gt;'non-R&amp;D ex_typologies'!$C$19,'Country-wise data'!FH169&lt;'non-R&amp;D ex_typologies'!$D$19),'non-R&amp;D ex_typologies'!$B$19,'non-R&amp;D ex_typologies'!$B$20)),IF($FK169='non-R&amp;D ex_typologies'!$E$16,IF(AND('Country-wise data'!FH169&gt;'non-R&amp;D ex_typologies'!$E$21,'Country-wise data'!FH169&lt;'non-R&amp;D ex_typologies'!$F$21),'non-R&amp;D ex_typologies'!$B$21,IF(AND('Country-wise data'!FH169&gt;'non-R&amp;D ex_typologies'!$E$19,'Country-wise data'!FH169&lt;'non-R&amp;D ex_typologies'!$F$19),'non-R&amp;D ex_typologies'!$B$19,'non-R&amp;D ex_typologies'!$B$20)),IF(AND('Country-wise data'!FH169&gt;'non-R&amp;D ex_typologies'!$G$21,'Country-wise data'!FH169&lt;'non-R&amp;D ex_typologies'!$H$21),'non-R&amp;D ex_typologies'!$B$21,IF(AND('Country-wise data'!FH169&gt;'non-R&amp;D ex_typologies'!$G$19,'Country-wise data'!FH169&lt;'non-R&amp;D ex_typologies'!$H$19),'non-R&amp;D ex_typologies'!$B$19,'non-R&amp;D ex_typologies'!$B$20))))</f>
        <v>Program heavy</v>
      </c>
    </row>
    <row r="170" spans="2:177" x14ac:dyDescent="0.35">
      <c r="B170" s="83" t="s">
        <v>1076</v>
      </c>
      <c r="E170" s="44" t="s">
        <v>375</v>
      </c>
      <c r="G170" s="55">
        <f>Assumptions!$C$13</f>
        <v>1.1000000000000001</v>
      </c>
      <c r="H170">
        <f>SUMIFS(FAOstat!M:M,FAOstat!$B:$B,'Country-wise data'!$B170)*G170</f>
        <v>0</v>
      </c>
      <c r="I170">
        <f>IF(SUMIFS(FAOstat!N:N,FAOstat!$B:$B,'Country-wise data'!$B170)=0,H170*(1+Assumptions!$C$9),SUMIFS(FAOstat!N:N,FAOstat!$B:$B,'Country-wise data'!$B170)*$G170)</f>
        <v>0</v>
      </c>
      <c r="J170">
        <f>IF(SUMIFS(FAOstat!O:O,FAOstat!$B:$B,'Country-wise data'!$B170)=0,I170*(1+Assumptions!$C$9),SUMIFS(FAOstat!O:O,FAOstat!$B:$B,'Country-wise data'!$B170)*$G170)</f>
        <v>0</v>
      </c>
      <c r="K170">
        <f>IF(SUMIFS(FAOstat!P:P,FAOstat!$B:$B,'Country-wise data'!$B170)=0,J170*(1+Assumptions!$C$9),SUMIFS(FAOstat!P:P,FAOstat!$B:$B,'Country-wise data'!$B170)*$G170)</f>
        <v>0</v>
      </c>
      <c r="L170">
        <f>IF(SUMIFS(FAOstat!Q:Q,FAOstat!$B:$B,'Country-wise data'!$B170)=0,K170*(1+Assumptions!$C$9),SUMIFS(FAOstat!Q:Q,FAOstat!$B:$B,'Country-wise data'!$B170)*$G170)</f>
        <v>0</v>
      </c>
      <c r="M170">
        <f>IF(SUMIFS(FAOstat!R:R,FAOstat!$B:$B,'Country-wise data'!$B170)=0,L170*(1+Assumptions!$C$9),SUMIFS(FAOstat!R:R,FAOstat!$B:$B,'Country-wise data'!$B170)*$G170)</f>
        <v>0</v>
      </c>
      <c r="N170">
        <f>IF(SUMIFS(FAOstat!S:S,FAOstat!$B:$B,'Country-wise data'!$B170)=0,M170*(1+Assumptions!$C$9),SUMIFS(FAOstat!S:S,FAOstat!$B:$B,'Country-wise data'!$B170)*$G170)</f>
        <v>0</v>
      </c>
      <c r="O170">
        <f>IF(SUMIFS(FAOstat!T:T,FAOstat!$B:$B,'Country-wise data'!$B170)=0,N170*(1+Assumptions!$C$9),SUMIFS(FAOstat!T:T,FAOstat!$B:$B,'Country-wise data'!$B170)*$G170)</f>
        <v>0</v>
      </c>
      <c r="P170">
        <f>IF(SUMIFS(FAOstat!U:U,FAOstat!$B:$B,'Country-wise data'!$B170)=0,O170*(1+Assumptions!$C$9),SUMIFS(FAOstat!U:U,FAOstat!$B:$B,'Country-wise data'!$B170)*$G170)</f>
        <v>0</v>
      </c>
      <c r="Q170">
        <f>IF(SUMIFS(FAOstat!V:V,FAOstat!$B:$B,'Country-wise data'!$B170)=0,P170*(1+Assumptions!$C$9),SUMIFS(FAOstat!V:V,FAOstat!$B:$B,'Country-wise data'!$B170)*$G170)</f>
        <v>0</v>
      </c>
      <c r="R170" s="36">
        <f t="shared" si="207"/>
        <v>0</v>
      </c>
      <c r="S170" s="44">
        <f>INDEX('area data'!$G$4:$P$80,MATCH('Country-wise data'!$B170,'area data'!$B$4:$B$80,),MATCH('Country-wise data'!S$3,'area data'!$G$3:$P$3,))</f>
        <v>0</v>
      </c>
      <c r="T170" s="44">
        <f>INDEX('area data'!$G$4:$P$80,MATCH('Country-wise data'!$B170,'area data'!$B$4:$B$80,),MATCH('Country-wise data'!T$3,'area data'!$G$3:$P$3,))</f>
        <v>0</v>
      </c>
      <c r="U170" s="44">
        <f>INDEX('area data'!$G$4:$P$80,MATCH('Country-wise data'!$B170,'area data'!$B$4:$B$80,),MATCH('Country-wise data'!U$3,'area data'!$G$3:$P$3,))</f>
        <v>0</v>
      </c>
      <c r="V170" s="44">
        <f>INDEX('area data'!$G$4:$P$80,MATCH('Country-wise data'!$B170,'area data'!$B$4:$B$80,),MATCH('Country-wise data'!V$3,'area data'!$G$3:$P$3,))</f>
        <v>0</v>
      </c>
      <c r="W170" s="44">
        <f>INDEX('area data'!$G$4:$P$80,MATCH('Country-wise data'!$B170,'area data'!$B$4:$B$80,),MATCH('Country-wise data'!W$3,'area data'!$G$3:$P$3,))</f>
        <v>0</v>
      </c>
      <c r="X170" s="44">
        <f>INDEX('area data'!$G$4:$P$80,MATCH('Country-wise data'!$B170,'area data'!$B$4:$B$80,),MATCH('Country-wise data'!X$3,'area data'!$G$3:$P$3,))</f>
        <v>0</v>
      </c>
      <c r="Y170" s="44">
        <f>INDEX('area data'!$G$4:$P$80,MATCH('Country-wise data'!$B170,'area data'!$B$4:$B$80,),MATCH('Country-wise data'!Y$3,'area data'!$G$3:$P$3,))</f>
        <v>0</v>
      </c>
      <c r="Z170" s="44">
        <f>INDEX('area data'!$G$4:$P$80,MATCH('Country-wise data'!$B170,'area data'!$B$4:$B$80,),MATCH('Country-wise data'!Z$3,'area data'!$G$3:$P$3,))</f>
        <v>0</v>
      </c>
      <c r="AA170" s="44">
        <f>INDEX('area data'!$G$4:$P$80,MATCH('Country-wise data'!$B170,'area data'!$B$4:$B$80,),MATCH('Country-wise data'!AA$3,'area data'!$G$3:$P$3,))</f>
        <v>0</v>
      </c>
      <c r="AB170" s="44">
        <f>INDEX('area data'!$G$4:$P$80,MATCH('Country-wise data'!$B170,'area data'!$B$4:$B$80,),MATCH('Country-wise data'!AB$3,'area data'!$G$3:$P$3,))</f>
        <v>0</v>
      </c>
      <c r="AC170" s="53">
        <f>IFERROR(INDEX('ASTI data (new)'!$AF$6:$AL$130,MATCH('Country-wise data'!$B170,'ASTI data (new)'!$C$6:$C$130,),MATCH('Country-wise data'!AC$3,'ASTI data (new)'!$AF$5:$AL$5,)),(INDEX(Assumptions!$G$154:$P$345,MATCH('Country-wise data'!$B170,Assumptions!$B$154:$B$344,),MATCH('Country-wise data'!AC$3,Assumptions!$G$153:$P$153,))*S170))</f>
        <v>0</v>
      </c>
      <c r="AD170" s="53">
        <f>IFERROR(INDEX('ASTI data (new)'!$AF$6:$AL$130,MATCH('Country-wise data'!$B170,'ASTI data (new)'!$C$6:$C$130,),MATCH('Country-wise data'!AD$3,'ASTI data (new)'!$AF$5:$AL$5,)),(INDEX(Assumptions!$G$154:$P$345,MATCH('Country-wise data'!$B170,Assumptions!$B$154:$B$344,),MATCH('Country-wise data'!AD$3,Assumptions!$G$153:$P$153,))*T170))</f>
        <v>0</v>
      </c>
      <c r="AE170" s="53">
        <f>IFERROR(INDEX('ASTI data (new)'!$AF$6:$AL$130,MATCH('Country-wise data'!$B170,'ASTI data (new)'!$C$6:$C$130,),MATCH('Country-wise data'!AE$3,'ASTI data (new)'!$AF$5:$AL$5,)),(INDEX(Assumptions!$G$154:$P$345,MATCH('Country-wise data'!$B170,Assumptions!$B$154:$B$344,),MATCH('Country-wise data'!AE$3,Assumptions!$G$153:$P$153,))*U170))</f>
        <v>0</v>
      </c>
      <c r="AF170" s="53">
        <f>IFERROR(INDEX('ASTI data (new)'!$AF$6:$AL$130,MATCH('Country-wise data'!$B170,'ASTI data (new)'!$C$6:$C$130,),MATCH('Country-wise data'!AF$3,'ASTI data (new)'!$AF$5:$AL$5,)),(INDEX(Assumptions!$G$154:$P$345,MATCH('Country-wise data'!$B170,Assumptions!$B$154:$B$344,),MATCH('Country-wise data'!AF$3,Assumptions!$G$153:$P$153,))*V170))</f>
        <v>0</v>
      </c>
      <c r="AG170" s="53">
        <f>IFERROR(INDEX('ASTI data (new)'!$AF$6:$AL$130,MATCH('Country-wise data'!$B170,'ASTI data (new)'!$C$6:$C$130,),MATCH('Country-wise data'!AG$3,'ASTI data (new)'!$AF$5:$AL$5,)),(INDEX(Assumptions!$G$154:$P$345,MATCH('Country-wise data'!$B170,Assumptions!$B$154:$B$344,),MATCH('Country-wise data'!AG$3,Assumptions!$G$153:$P$153,))*W170))</f>
        <v>0</v>
      </c>
      <c r="AH170" s="53">
        <f>IFERROR(INDEX('ASTI data (new)'!$AF$6:$AL$130,MATCH('Country-wise data'!$B170,'ASTI data (new)'!$C$6:$C$130,),MATCH('Country-wise data'!AH$3,'ASTI data (new)'!$AF$5:$AL$5,)),(INDEX(Assumptions!$G$154:$P$345,MATCH('Country-wise data'!$B170,Assumptions!$B$154:$B$344,),MATCH('Country-wise data'!AH$3,Assumptions!$G$153:$P$153,))*X170))</f>
        <v>0</v>
      </c>
      <c r="AI170" s="53">
        <f>IFERROR(INDEX('ASTI data (new)'!$AF$6:$AL$130,MATCH('Country-wise data'!$B170,'ASTI data (new)'!$C$6:$C$130,),MATCH('Country-wise data'!AI$3,'ASTI data (new)'!$AF$5:$AL$5,)),(INDEX(Assumptions!$G$154:$P$345,MATCH('Country-wise data'!$B170,Assumptions!$B$154:$B$344,),MATCH('Country-wise data'!AI$3,Assumptions!$G$153:$P$153,))*Y170))</f>
        <v>0</v>
      </c>
      <c r="AJ170" s="53">
        <f t="shared" ref="AJ170:AL170" si="248">IFERROR((1+($AI170/$AF170)^(1/3)-1)*AI170,0)</f>
        <v>0</v>
      </c>
      <c r="AK170" s="53">
        <f t="shared" si="248"/>
        <v>0</v>
      </c>
      <c r="AL170" s="53">
        <f t="shared" si="248"/>
        <v>0</v>
      </c>
      <c r="AM170" s="55" cm="1">
        <f t="array" ref="AM170">INDEX('non-R&amp;D ex_typologies'!$J$8:$J$10,MATCH('Country-wise data'!FL170,'non-R&amp;D ex_typologies'!$F$8:$F$10,),)*'Country-wise data'!AC170</f>
        <v>0</v>
      </c>
      <c r="AN170" s="55" cm="1">
        <f t="array" ref="AN170">INDEX('non-R&amp;D ex_typologies'!$J$8:$J$10,MATCH('Country-wise data'!FM170,'non-R&amp;D ex_typologies'!$F$8:$F$10,),)*'Country-wise data'!AD170</f>
        <v>0</v>
      </c>
      <c r="AO170" s="55" cm="1">
        <f t="array" ref="AO170">INDEX('non-R&amp;D ex_typologies'!$J$8:$J$10,MATCH('Country-wise data'!FN170,'non-R&amp;D ex_typologies'!$F$8:$F$10,),)*'Country-wise data'!AE170</f>
        <v>0</v>
      </c>
      <c r="AP170" s="55" cm="1">
        <f t="array" ref="AP170">INDEX('non-R&amp;D ex_typologies'!$J$8:$J$10,MATCH('Country-wise data'!FO170,'non-R&amp;D ex_typologies'!$F$8:$F$10,),)*'Country-wise data'!AF170</f>
        <v>0</v>
      </c>
      <c r="AQ170" s="55" cm="1">
        <f t="array" ref="AQ170">INDEX('non-R&amp;D ex_typologies'!$J$8:$J$10,MATCH('Country-wise data'!FP170,'non-R&amp;D ex_typologies'!$F$8:$F$10,),)*'Country-wise data'!AG170</f>
        <v>0</v>
      </c>
      <c r="AR170" s="55" cm="1">
        <f t="array" ref="AR170">INDEX('non-R&amp;D ex_typologies'!$J$8:$J$10,MATCH('Country-wise data'!FQ170,'non-R&amp;D ex_typologies'!$F$8:$F$10,),)*'Country-wise data'!AH170</f>
        <v>0</v>
      </c>
      <c r="AS170" s="55" cm="1">
        <f t="array" ref="AS170">INDEX('non-R&amp;D ex_typologies'!$J$8:$J$10,MATCH('Country-wise data'!FR170,'non-R&amp;D ex_typologies'!$F$8:$F$10,),)*'Country-wise data'!AI170</f>
        <v>0</v>
      </c>
      <c r="AT170" s="55" cm="1">
        <f t="array" ref="AT170">INDEX('non-R&amp;D ex_typologies'!$J$8:$J$10,MATCH('Country-wise data'!FS170,'non-R&amp;D ex_typologies'!$F$8:$F$10,),)*'Country-wise data'!AJ170</f>
        <v>0</v>
      </c>
      <c r="AU170" s="55" cm="1">
        <f t="array" ref="AU170">INDEX('non-R&amp;D ex_typologies'!$J$8:$J$10,MATCH('Country-wise data'!FT170,'non-R&amp;D ex_typologies'!$F$8:$F$10,),)*'Country-wise data'!AK170</f>
        <v>0</v>
      </c>
      <c r="AV170" s="55" cm="1">
        <f t="array" ref="AV170">INDEX('non-R&amp;D ex_typologies'!$J$8:$J$10,MATCH('Country-wise data'!FU170,'non-R&amp;D ex_typologies'!$F$8:$F$10,),)*'Country-wise data'!AL170</f>
        <v>0</v>
      </c>
      <c r="AW170">
        <f t="shared" si="209"/>
        <v>0</v>
      </c>
      <c r="AX170" s="53">
        <f>INDEX('GDP deflators'!$AB$3:$AK$198,MATCH('Country-wise data'!$B170,'GDP deflators'!$B$3:$B$198,),MATCH('Country-wise data'!AX$3,'GDP deflators'!$D$2:$M$2,))</f>
        <v>66.358640285888143</v>
      </c>
      <c r="AY170" s="53">
        <f>INDEX('GDP deflators'!$AB$3:$AK$198,MATCH('Country-wise data'!$B170,'GDP deflators'!$B$3:$B$198,),MATCH('Country-wise data'!AY$3,'GDP deflators'!$D$2:$M$2,))</f>
        <v>69.259254935203842</v>
      </c>
      <c r="AZ170" s="53">
        <f>INDEX('GDP deflators'!$AB$3:$AK$198,MATCH('Country-wise data'!$B170,'GDP deflators'!$B$3:$B$198,),MATCH('Country-wise data'!AZ$3,'GDP deflators'!$D$2:$M$2,))</f>
        <v>71.919419994073678</v>
      </c>
      <c r="BA170" s="53">
        <f>INDEX('GDP deflators'!$AB$3:$AK$198,MATCH('Country-wise data'!$B170,'GDP deflators'!$B$3:$B$198,),MATCH('Country-wise data'!BA$3,'GDP deflators'!$D$2:$M$2,))</f>
        <v>74.047742133365063</v>
      </c>
      <c r="BB170" s="53">
        <f>INDEX('GDP deflators'!$AB$3:$AK$198,MATCH('Country-wise data'!$B170,'GDP deflators'!$B$3:$B$198,),MATCH('Country-wise data'!BB$3,'GDP deflators'!$D$2:$M$2,))</f>
        <v>76.062721764859504</v>
      </c>
      <c r="BC170" s="53">
        <f>INDEX('GDP deflators'!$AB$3:$AK$198,MATCH('Country-wise data'!$B170,'GDP deflators'!$B$3:$B$198,),MATCH('Country-wise data'!BC$3,'GDP deflators'!$D$2:$M$2,))</f>
        <v>79.547558442166959</v>
      </c>
      <c r="BD170" s="53">
        <f>INDEX('GDP deflators'!$AB$3:$AK$198,MATCH('Country-wise data'!$B170,'GDP deflators'!$B$3:$B$198,),MATCH('Country-wise data'!BD$3,'GDP deflators'!$D$2:$M$2,))</f>
        <v>82.63532496856601</v>
      </c>
      <c r="BE170" s="53">
        <f>INDEX('GDP deflators'!$AB$3:$AK$198,MATCH('Country-wise data'!$B170,'GDP deflators'!$B$3:$B$198,),MATCH('Country-wise data'!BE$3,'GDP deflators'!$D$2:$M$2,))</f>
        <v>86.85452514783448</v>
      </c>
      <c r="BF170" s="53">
        <f>INDEX('GDP deflators'!$AB$3:$AK$198,MATCH('Country-wise data'!$B170,'GDP deflators'!$B$3:$B$198,),MATCH('Country-wise data'!BF$3,'GDP deflators'!$D$2:$M$2,))</f>
        <v>92.556609865426125</v>
      </c>
      <c r="BG170" s="53">
        <f>INDEX('GDP deflators'!$AB$3:$AK$198,MATCH('Country-wise data'!$B170,'GDP deflators'!$B$3:$B$198,),MATCH('Country-wise data'!BG$3,'GDP deflators'!$D$2:$M$2,))</f>
        <v>100</v>
      </c>
      <c r="BH170" cm="1">
        <f t="array" ref="BH170">H170/(INDEX($AX170:$BG170,,MATCH(BH$3,$AX$3:$BG$3,))/100)</f>
        <v>0</v>
      </c>
      <c r="BI170" cm="1">
        <f t="array" ref="BI170">I170/(INDEX($AX170:$BG170,,MATCH(BI$3,$AX$3:$BG$3,))/100)</f>
        <v>0</v>
      </c>
      <c r="BJ170" cm="1">
        <f t="array" ref="BJ170">J170/(INDEX($AX170:$BG170,,MATCH(BJ$3,$AX$3:$BG$3,))/100)</f>
        <v>0</v>
      </c>
      <c r="BK170" cm="1">
        <f t="array" ref="BK170">K170/(INDEX($AX170:$BG170,,MATCH(BK$3,$AX$3:$BG$3,))/100)</f>
        <v>0</v>
      </c>
      <c r="BL170" cm="1">
        <f t="array" ref="BL170">L170/(INDEX($AX170:$BG170,,MATCH(BL$3,$AX$3:$BG$3,))/100)</f>
        <v>0</v>
      </c>
      <c r="BM170" cm="1">
        <f t="array" ref="BM170">M170/(INDEX($AX170:$BG170,,MATCH(BM$3,$AX$3:$BG$3,))/100)</f>
        <v>0</v>
      </c>
      <c r="BN170" cm="1">
        <f t="array" ref="BN170">N170/(INDEX($AX170:$BG170,,MATCH(BN$3,$AX$3:$BG$3,))/100)</f>
        <v>0</v>
      </c>
      <c r="BO170" cm="1">
        <f t="array" ref="BO170">O170/(INDEX($AX170:$BG170,,MATCH(BO$3,$AX$3:$BG$3,))/100)</f>
        <v>0</v>
      </c>
      <c r="BP170" cm="1">
        <f t="array" ref="BP170">P170/(INDEX($AX170:$BG170,,MATCH(BP$3,$AX$3:$BG$3,))/100)</f>
        <v>0</v>
      </c>
      <c r="BQ170" cm="1">
        <f t="array" ref="BQ170">Q170/(INDEX($AX170:$BG170,,MATCH(BQ$3,$AX$3:$BG$3,))/100)</f>
        <v>0</v>
      </c>
      <c r="BS170" cm="1">
        <f t="array" ref="BS170">S170/(INDEX($AX170:$BG170,,MATCH(BS$3,$AX$3:$BG$3,))/100)</f>
        <v>0</v>
      </c>
      <c r="BT170" cm="1">
        <f t="array" ref="BT170">T170/(INDEX($AX170:$BG170,,MATCH(BT$3,$AX$3:$BG$3,))/100)</f>
        <v>0</v>
      </c>
      <c r="BU170" cm="1">
        <f t="array" ref="BU170">U170/(INDEX($AX170:$BG170,,MATCH(BU$3,$AX$3:$BG$3,))/100)</f>
        <v>0</v>
      </c>
      <c r="BV170" cm="1">
        <f t="array" ref="BV170">V170/(INDEX($AX170:$BG170,,MATCH(BV$3,$AX$3:$BG$3,))/100)</f>
        <v>0</v>
      </c>
      <c r="BW170" cm="1">
        <f t="array" ref="BW170">W170/(INDEX($AX170:$BG170,,MATCH(BW$3,$AX$3:$BG$3,))/100)</f>
        <v>0</v>
      </c>
      <c r="BX170" cm="1">
        <f t="array" ref="BX170">X170/(INDEX($AX170:$BG170,,MATCH(BX$3,$AX$3:$BG$3,))/100)</f>
        <v>0</v>
      </c>
      <c r="BY170" cm="1">
        <f t="array" ref="BY170">Y170/(INDEX($AX170:$BG170,,MATCH(BY$3,$AX$3:$BG$3,))/100)</f>
        <v>0</v>
      </c>
      <c r="BZ170" cm="1">
        <f t="array" ref="BZ170">Z170/(INDEX($AX170:$BG170,,MATCH(BZ$3,$AX$3:$BG$3,))/100)</f>
        <v>0</v>
      </c>
      <c r="CA170" cm="1">
        <f t="array" ref="CA170">AA170/(INDEX($AX170:$BG170,,MATCH(CA$3,$AX$3:$BG$3,))/100)</f>
        <v>0</v>
      </c>
      <c r="CB170" cm="1">
        <f t="array" ref="CB170">AB170/(INDEX($AX170:$BG170,,MATCH(CB$3,$AX$3:$BG$3,))/100)</f>
        <v>0</v>
      </c>
      <c r="CC170" cm="1">
        <f t="array" ref="CC170">AC170/(INDEX($AX170:$BG170,,MATCH(CC$3,$AX$3:$BG$3,))/100)</f>
        <v>0</v>
      </c>
      <c r="CD170" cm="1">
        <f t="array" ref="CD170">AD170/(INDEX($AX170:$BG170,,MATCH(CD$3,$AX$3:$BG$3,))/100)</f>
        <v>0</v>
      </c>
      <c r="CE170" cm="1">
        <f t="array" ref="CE170">AE170/(INDEX($AX170:$BG170,,MATCH(CE$3,$AX$3:$BG$3,))/100)</f>
        <v>0</v>
      </c>
      <c r="CF170" cm="1">
        <f t="array" ref="CF170">AF170/(INDEX($AX170:$BG170,,MATCH(CF$3,$AX$3:$BG$3,))/100)</f>
        <v>0</v>
      </c>
      <c r="CG170" cm="1">
        <f t="array" ref="CG170">AG170/(INDEX($AX170:$BG170,,MATCH(CG$3,$AX$3:$BG$3,))/100)</f>
        <v>0</v>
      </c>
      <c r="CH170" cm="1">
        <f t="array" ref="CH170">AH170/(INDEX($AX170:$BG170,,MATCH(CH$3,$AX$3:$BG$3,))/100)</f>
        <v>0</v>
      </c>
      <c r="CI170" cm="1">
        <f t="array" ref="CI170">AI170/(INDEX($AX170:$BG170,,MATCH(CI$3,$AX$3:$BG$3,))/100)</f>
        <v>0</v>
      </c>
      <c r="CJ170" cm="1">
        <f t="array" ref="CJ170">AJ170/(INDEX($AX170:$BG170,,MATCH(CJ$3,$AX$3:$BG$3,))/100)</f>
        <v>0</v>
      </c>
      <c r="CK170" cm="1">
        <f t="array" ref="CK170">AK170/(INDEX($AX170:$BG170,,MATCH(CK$3,$AX$3:$BG$3,))/100)</f>
        <v>0</v>
      </c>
      <c r="CL170" cm="1">
        <f t="array" ref="CL170">AL170/(INDEX($AX170:$BG170,,MATCH(CL$3,$AX$3:$BG$3,))/100)</f>
        <v>0</v>
      </c>
      <c r="CM170" cm="1">
        <f t="array" ref="CM170">AM170/(INDEX($AX170:$BG170,,MATCH(CM$3,$AX$3:$BG$3,))/100)</f>
        <v>0</v>
      </c>
      <c r="CN170" cm="1">
        <f t="array" ref="CN170">AN170/(INDEX($AX170:$BG170,,MATCH(CN$3,$AX$3:$BG$3,))/100)</f>
        <v>0</v>
      </c>
      <c r="CO170" cm="1">
        <f t="array" ref="CO170">AO170/(INDEX($AX170:$BG170,,MATCH(CO$3,$AX$3:$BG$3,))/100)</f>
        <v>0</v>
      </c>
      <c r="CP170" cm="1">
        <f t="array" ref="CP170">AP170/(INDEX($AX170:$BG170,,MATCH(CP$3,$AX$3:$BG$3,))/100)</f>
        <v>0</v>
      </c>
      <c r="CQ170" cm="1">
        <f t="array" ref="CQ170">AQ170/(INDEX($AX170:$BG170,,MATCH(CQ$3,$AX$3:$BG$3,))/100)</f>
        <v>0</v>
      </c>
      <c r="CR170" cm="1">
        <f t="array" ref="CR170">AR170/(INDEX($AX170:$BG170,,MATCH(CR$3,$AX$3:$BG$3,))/100)</f>
        <v>0</v>
      </c>
      <c r="CS170" cm="1">
        <f t="array" ref="CS170">AS170/(INDEX($AX170:$BG170,,MATCH(CS$3,$AX$3:$BG$3,))/100)</f>
        <v>0</v>
      </c>
      <c r="CT170" cm="1">
        <f t="array" ref="CT170">AT170/(INDEX($AX170:$BG170,,MATCH(CT$3,$AX$3:$BG$3,))/100)</f>
        <v>0</v>
      </c>
      <c r="CU170" cm="1">
        <f t="array" ref="CU170">AU170/(INDEX($AX170:$BG170,,MATCH(CU$3,$AX$3:$BG$3,))/100)</f>
        <v>0</v>
      </c>
      <c r="CV170" cm="1">
        <f t="array" ref="CV170">AV170/(INDEX($AX170:$BG170,,MATCH(CV$3,$AX$3:$BG$3,))/100)</f>
        <v>0</v>
      </c>
      <c r="CW170">
        <f t="shared" si="210"/>
        <v>0</v>
      </c>
      <c r="CX170">
        <f>IFERROR(1/INDEX('exch rates'!$BC$5:$BL$268,MATCH('Country-wise data'!$B170,'exch rates'!$A$5:$A$268,),MATCH(CX$3,'exch rates'!$BC$4:$BL$4,)),1)</f>
        <v>1</v>
      </c>
      <c r="CY170">
        <f>IFERROR(1/INDEX('exch rates'!$BC$5:$BL$268,MATCH('Country-wise data'!$B170,'exch rates'!$A$5:$A$268,),MATCH(CY$3,'exch rates'!$BC$4:$BL$4,)),1)</f>
        <v>1</v>
      </c>
      <c r="CZ170">
        <f>IFERROR(1/INDEX('exch rates'!$BC$5:$BL$268,MATCH('Country-wise data'!$B170,'exch rates'!$A$5:$A$268,),MATCH(CZ$3,'exch rates'!$BC$4:$BL$4,)),1)</f>
        <v>1</v>
      </c>
      <c r="DA170">
        <f>IFERROR(1/INDEX('exch rates'!$BC$5:$BL$268,MATCH('Country-wise data'!$B170,'exch rates'!$A$5:$A$268,),MATCH(DA$3,'exch rates'!$BC$4:$BL$4,)),1)</f>
        <v>1</v>
      </c>
      <c r="DB170">
        <f>IFERROR(1/INDEX('exch rates'!$BC$5:$BL$268,MATCH('Country-wise data'!$B170,'exch rates'!$A$5:$A$268,),MATCH(DB$3,'exch rates'!$BC$4:$BL$4,)),1)</f>
        <v>1</v>
      </c>
      <c r="DC170">
        <f>IFERROR(1/INDEX('exch rates'!$BC$5:$BL$268,MATCH('Country-wise data'!$B170,'exch rates'!$A$5:$A$268,),MATCH(DC$3,'exch rates'!$BC$4:$BL$4,)),1)</f>
        <v>1</v>
      </c>
      <c r="DD170">
        <f>IFERROR(1/INDEX('exch rates'!$BC$5:$BL$268,MATCH('Country-wise data'!$B170,'exch rates'!$A$5:$A$268,),MATCH(DD$3,'exch rates'!$BC$4:$BL$4,)),1)</f>
        <v>1</v>
      </c>
      <c r="DE170">
        <f>IFERROR(1/INDEX('exch rates'!$BC$5:$BL$268,MATCH('Country-wise data'!$B170,'exch rates'!$A$5:$A$268,),MATCH(DE$3,'exch rates'!$BC$4:$BL$4,)),1)</f>
        <v>1</v>
      </c>
      <c r="DF170">
        <f>IFERROR(1/INDEX('exch rates'!$BC$5:$BL$268,MATCH('Country-wise data'!$B170,'exch rates'!$A$5:$A$268,),MATCH(DF$3,'exch rates'!$BC$4:$BL$4,)),1)</f>
        <v>1</v>
      </c>
      <c r="DG170">
        <f>IFERROR(1/INDEX('exch rates'!$BC$5:$BL$268,MATCH('Country-wise data'!$B170,'exch rates'!$A$5:$A$268,),MATCH(DG$3,'exch rates'!$BC$4:$BL$4,)),1)</f>
        <v>1</v>
      </c>
      <c r="DH170" cm="1">
        <f t="array" ref="DH170">(BH170/INDEX($CX170:$DG170,,MATCH(DH$3,$CX$3:$DG$3,)))*$DG170</f>
        <v>0</v>
      </c>
      <c r="DI170" cm="1">
        <f t="array" ref="DI170">(BI170/INDEX($CX170:$DG170,,MATCH(DI$3,$CX$3:$DG$3,)))*$DG170</f>
        <v>0</v>
      </c>
      <c r="DJ170" cm="1">
        <f t="array" ref="DJ170">(BJ170/INDEX($CX170:$DG170,,MATCH(DJ$3,$CX$3:$DG$3,)))*$DG170</f>
        <v>0</v>
      </c>
      <c r="DK170" cm="1">
        <f t="array" ref="DK170">(BK170/INDEX($CX170:$DG170,,MATCH(DK$3,$CX$3:$DG$3,)))*$DG170</f>
        <v>0</v>
      </c>
      <c r="DL170" cm="1">
        <f t="array" ref="DL170">(BL170/INDEX($CX170:$DG170,,MATCH(DL$3,$CX$3:$DG$3,)))*$DG170</f>
        <v>0</v>
      </c>
      <c r="DM170" cm="1">
        <f t="array" ref="DM170">(BM170/INDEX($CX170:$DG170,,MATCH(DM$3,$CX$3:$DG$3,)))*$DG170</f>
        <v>0</v>
      </c>
      <c r="DN170" cm="1">
        <f t="array" ref="DN170">(BN170/INDEX($CX170:$DG170,,MATCH(DN$3,$CX$3:$DG$3,)))*$DG170</f>
        <v>0</v>
      </c>
      <c r="DO170" cm="1">
        <f t="array" ref="DO170">(BO170/INDEX($CX170:$DG170,,MATCH(DO$3,$CX$3:$DG$3,)))*$DG170</f>
        <v>0</v>
      </c>
      <c r="DP170" cm="1">
        <f t="array" ref="DP170">(BP170/INDEX($CX170:$DG170,,MATCH(DP$3,$CX$3:$DG$3,)))*$DG170</f>
        <v>0</v>
      </c>
      <c r="DQ170" cm="1">
        <f t="array" ref="DQ170">(BQ170/INDEX($CX170:$DG170,,MATCH(DQ$3,$CX$3:$DG$3,)))*$DG170</f>
        <v>0</v>
      </c>
      <c r="DS170" cm="1">
        <f t="array" ref="DS170">(BS170/INDEX($CX170:$DG170,,MATCH(DS$3,$CX$3:$DG$3,)))*$DG170</f>
        <v>0</v>
      </c>
      <c r="DT170" cm="1">
        <f t="array" ref="DT170">(BT170/INDEX($CX170:$DG170,,MATCH(DT$3,$CX$3:$DG$3,)))*$DG170</f>
        <v>0</v>
      </c>
      <c r="DU170" cm="1">
        <f t="array" ref="DU170">(BU170/INDEX($CX170:$DG170,,MATCH(DU$3,$CX$3:$DG$3,)))*$DG170</f>
        <v>0</v>
      </c>
      <c r="DV170" cm="1">
        <f t="array" ref="DV170">(BV170/INDEX($CX170:$DG170,,MATCH(DV$3,$CX$3:$DG$3,)))*$DG170</f>
        <v>0</v>
      </c>
      <c r="DW170" cm="1">
        <f t="array" ref="DW170">(BW170/INDEX($CX170:$DG170,,MATCH(DW$3,$CX$3:$DG$3,)))*$DG170</f>
        <v>0</v>
      </c>
      <c r="DX170" cm="1">
        <f t="array" ref="DX170">(BX170/INDEX($CX170:$DG170,,MATCH(DX$3,$CX$3:$DG$3,)))*$DG170</f>
        <v>0</v>
      </c>
      <c r="DY170" cm="1">
        <f t="array" ref="DY170">(BY170/INDEX($CX170:$DG170,,MATCH(DY$3,$CX$3:$DG$3,)))*$DG170</f>
        <v>0</v>
      </c>
      <c r="DZ170" cm="1">
        <f t="array" ref="DZ170">(BZ170/INDEX($CX170:$DG170,,MATCH(DZ$3,$CX$3:$DG$3,)))*$DG170</f>
        <v>0</v>
      </c>
      <c r="EA170" cm="1">
        <f t="array" ref="EA170">(CA170/INDEX($CX170:$DG170,,MATCH(EA$3,$CX$3:$DG$3,)))*$DG170</f>
        <v>0</v>
      </c>
      <c r="EB170" cm="1">
        <f t="array" ref="EB170">(CB170/INDEX($CX170:$DG170,,MATCH(EB$3,$CX$3:$DG$3,)))*$DG170</f>
        <v>0</v>
      </c>
      <c r="EC170" s="53" cm="1">
        <f t="array" ref="EC170">(CC170/INDEX($CX170:$DG170,,MATCH(EC$3,$CX$3:$DG$3,)))*$DG170</f>
        <v>0</v>
      </c>
      <c r="ED170" cm="1">
        <f t="array" ref="ED170">(CD170/INDEX($CX170:$DG170,,MATCH(ED$3,$CX$3:$DG$3,)))*$DG170</f>
        <v>0</v>
      </c>
      <c r="EE170" cm="1">
        <f t="array" ref="EE170">(CE170/INDEX($CX170:$DG170,,MATCH(EE$3,$CX$3:$DG$3,)))*$DG170</f>
        <v>0</v>
      </c>
      <c r="EF170" cm="1">
        <f t="array" ref="EF170">(CF170/INDEX($CX170:$DG170,,MATCH(EF$3,$CX$3:$DG$3,)))*$DG170</f>
        <v>0</v>
      </c>
      <c r="EG170" cm="1">
        <f t="array" ref="EG170">(CG170/INDEX($CX170:$DG170,,MATCH(EG$3,$CX$3:$DG$3,)))*$DG170</f>
        <v>0</v>
      </c>
      <c r="EH170" cm="1">
        <f t="array" ref="EH170">(CH170/INDEX($CX170:$DG170,,MATCH(EH$3,$CX$3:$DG$3,)))*$DG170</f>
        <v>0</v>
      </c>
      <c r="EI170" cm="1">
        <f t="array" ref="EI170">(CI170/INDEX($CX170:$DG170,,MATCH(EI$3,$CX$3:$DG$3,)))*$DG170</f>
        <v>0</v>
      </c>
      <c r="EJ170" cm="1">
        <f t="array" ref="EJ170">(CJ170/INDEX($CX170:$DG170,,MATCH(EJ$3,$CX$3:$DG$3,)))*$DG170</f>
        <v>0</v>
      </c>
      <c r="EK170" cm="1">
        <f t="array" ref="EK170">(CK170/INDEX($CX170:$DG170,,MATCH(EK$3,$CX$3:$DG$3,)))*$DG170</f>
        <v>0</v>
      </c>
      <c r="EL170" cm="1">
        <f t="array" ref="EL170">(CL170/INDEX($CX170:$DG170,,MATCH(EL$3,$CX$3:$DG$3,)))*$DG170</f>
        <v>0</v>
      </c>
      <c r="EM170" cm="1">
        <f t="array" ref="EM170">(CM170/INDEX($CX170:$DG170,,MATCH(EM$3,$CX$3:$DG$3,)))*$DG170</f>
        <v>0</v>
      </c>
      <c r="EN170" cm="1">
        <f t="array" ref="EN170">(CN170/INDEX($CX170:$DG170,,MATCH(EN$3,$CX$3:$DG$3,)))*$DG170</f>
        <v>0</v>
      </c>
      <c r="EO170" cm="1">
        <f t="array" ref="EO170">(CO170/INDEX($CX170:$DG170,,MATCH(EO$3,$CX$3:$DG$3,)))*$DG170</f>
        <v>0</v>
      </c>
      <c r="EP170" cm="1">
        <f t="array" ref="EP170">(CP170/INDEX($CX170:$DG170,,MATCH(EP$3,$CX$3:$DG$3,)))*$DG170</f>
        <v>0</v>
      </c>
      <c r="EQ170" cm="1">
        <f t="array" ref="EQ170">(CQ170/INDEX($CX170:$DG170,,MATCH(EQ$3,$CX$3:$DG$3,)))*$DG170</f>
        <v>0</v>
      </c>
      <c r="ER170" cm="1">
        <f t="array" ref="ER170">(CR170/INDEX($CX170:$DG170,,MATCH(ER$3,$CX$3:$DG$3,)))*$DG170</f>
        <v>0</v>
      </c>
      <c r="ES170" cm="1">
        <f t="array" ref="ES170">(CS170/INDEX($CX170:$DG170,,MATCH(ES$3,$CX$3:$DG$3,)))*$DG170</f>
        <v>0</v>
      </c>
      <c r="ET170" cm="1">
        <f t="array" ref="ET170">(CT170/INDEX($CX170:$DG170,,MATCH(ET$3,$CX$3:$DG$3,)))*$DG170</f>
        <v>0</v>
      </c>
      <c r="EU170" cm="1">
        <f t="array" ref="EU170">(CU170/INDEX($CX170:$DG170,,MATCH(EU$3,$CX$3:$DG$3,)))*$DG170</f>
        <v>0</v>
      </c>
      <c r="EV170" cm="1">
        <f t="array" ref="EV170">(CV170/INDEX($CX170:$DG170,,MATCH(EV$3,$CX$3:$DG$3,)))*$DG170</f>
        <v>0</v>
      </c>
      <c r="EW170">
        <f t="shared" si="211"/>
        <v>0</v>
      </c>
      <c r="EY170" s="96">
        <f t="shared" si="233"/>
        <v>0</v>
      </c>
      <c r="EZ170" s="96">
        <f t="shared" si="234"/>
        <v>0</v>
      </c>
      <c r="FA170" s="96">
        <f t="shared" si="235"/>
        <v>0</v>
      </c>
      <c r="FB170" s="96">
        <f t="shared" si="236"/>
        <v>0</v>
      </c>
      <c r="FC170" s="96">
        <f t="shared" si="237"/>
        <v>0</v>
      </c>
      <c r="FD170" s="96">
        <f t="shared" si="238"/>
        <v>0</v>
      </c>
      <c r="FE170" s="96">
        <f t="shared" si="239"/>
        <v>0</v>
      </c>
      <c r="FF170" s="96">
        <f t="shared" si="240"/>
        <v>0</v>
      </c>
      <c r="FG170" s="96">
        <f t="shared" si="241"/>
        <v>0</v>
      </c>
      <c r="FH170" s="96">
        <f t="shared" si="242"/>
        <v>0</v>
      </c>
      <c r="FJ170" s="96">
        <f t="shared" si="188"/>
        <v>0</v>
      </c>
      <c r="FK170" s="96" t="str">
        <f>IF(AND('Country-wise data'!FJ170&gt;'non-R&amp;D ex_typologies'!$C$17,'Country-wise data'!FJ170&lt;'non-R&amp;D ex_typologies'!$D$17),"Small",IF(AND('Country-wise data'!FJ170&gt;'non-R&amp;D ex_typologies'!$E$17,'Country-wise data'!$FJ$4&lt;'non-R&amp;D ex_typologies'!$F$17),"Medium","Large"))</f>
        <v>Large</v>
      </c>
      <c r="FL170" t="str">
        <f>IF($FK170='non-R&amp;D ex_typologies'!$C$16,IF(AND('Country-wise data'!EY170&gt;'non-R&amp;D ex_typologies'!$C$21,'Country-wise data'!EY170&lt;'non-R&amp;D ex_typologies'!$D$21),'non-R&amp;D ex_typologies'!$B$21,IF(AND('Country-wise data'!EY170&gt;'non-R&amp;D ex_typologies'!$C$19,'Country-wise data'!EY170&lt;'non-R&amp;D ex_typologies'!$D$19),'non-R&amp;D ex_typologies'!$B$19,'non-R&amp;D ex_typologies'!$B$20)),IF($FK170='non-R&amp;D ex_typologies'!$E$16,IF(AND('Country-wise data'!EY170&gt;'non-R&amp;D ex_typologies'!$E$21,'Country-wise data'!EY170&lt;'non-R&amp;D ex_typologies'!$F$21),'non-R&amp;D ex_typologies'!$B$21,IF(AND('Country-wise data'!EY170&gt;'non-R&amp;D ex_typologies'!$E$19,'Country-wise data'!EY170&lt;'non-R&amp;D ex_typologies'!$F$19),'non-R&amp;D ex_typologies'!$B$19,'non-R&amp;D ex_typologies'!$B$20)),IF(AND('Country-wise data'!EY170&gt;'non-R&amp;D ex_typologies'!$G$21,'Country-wise data'!EY170&lt;'non-R&amp;D ex_typologies'!$H$21),'non-R&amp;D ex_typologies'!$B$21,IF(AND('Country-wise data'!EY170&gt;'non-R&amp;D ex_typologies'!$G$19,'Country-wise data'!EY170&lt;'non-R&amp;D ex_typologies'!$H$19),'non-R&amp;D ex_typologies'!$B$19,'non-R&amp;D ex_typologies'!$B$20))))</f>
        <v xml:space="preserve">Research heavy </v>
      </c>
      <c r="FM170" t="str">
        <f>IF($FK170='non-R&amp;D ex_typologies'!$C$16,IF(AND('Country-wise data'!EZ170&gt;'non-R&amp;D ex_typologies'!$C$21,'Country-wise data'!EZ170&lt;'non-R&amp;D ex_typologies'!$D$21),'non-R&amp;D ex_typologies'!$B$21,IF(AND('Country-wise data'!EZ170&gt;'non-R&amp;D ex_typologies'!$C$19,'Country-wise data'!EZ170&lt;'non-R&amp;D ex_typologies'!$D$19),'non-R&amp;D ex_typologies'!$B$19,'non-R&amp;D ex_typologies'!$B$20)),IF($FK170='non-R&amp;D ex_typologies'!$E$16,IF(AND('Country-wise data'!EZ170&gt;'non-R&amp;D ex_typologies'!$E$21,'Country-wise data'!EZ170&lt;'non-R&amp;D ex_typologies'!$F$21),'non-R&amp;D ex_typologies'!$B$21,IF(AND('Country-wise data'!EZ170&gt;'non-R&amp;D ex_typologies'!$E$19,'Country-wise data'!EZ170&lt;'non-R&amp;D ex_typologies'!$F$19),'non-R&amp;D ex_typologies'!$B$19,'non-R&amp;D ex_typologies'!$B$20)),IF(AND('Country-wise data'!EZ170&gt;'non-R&amp;D ex_typologies'!$G$21,'Country-wise data'!EZ170&lt;'non-R&amp;D ex_typologies'!$H$21),'non-R&amp;D ex_typologies'!$B$21,IF(AND('Country-wise data'!EZ170&gt;'non-R&amp;D ex_typologies'!$G$19,'Country-wise data'!EZ170&lt;'non-R&amp;D ex_typologies'!$H$19),'non-R&amp;D ex_typologies'!$B$19,'non-R&amp;D ex_typologies'!$B$20))))</f>
        <v xml:space="preserve">Research heavy </v>
      </c>
      <c r="FN170" t="str">
        <f>IF($FK170='non-R&amp;D ex_typologies'!$C$16,IF(AND('Country-wise data'!FA170&gt;'non-R&amp;D ex_typologies'!$C$21,'Country-wise data'!FA170&lt;'non-R&amp;D ex_typologies'!$D$21),'non-R&amp;D ex_typologies'!$B$21,IF(AND('Country-wise data'!FA170&gt;'non-R&amp;D ex_typologies'!$C$19,'Country-wise data'!FA170&lt;'non-R&amp;D ex_typologies'!$D$19),'non-R&amp;D ex_typologies'!$B$19,'non-R&amp;D ex_typologies'!$B$20)),IF($FK170='non-R&amp;D ex_typologies'!$E$16,IF(AND('Country-wise data'!FA170&gt;'non-R&amp;D ex_typologies'!$E$21,'Country-wise data'!FA170&lt;'non-R&amp;D ex_typologies'!$F$21),'non-R&amp;D ex_typologies'!$B$21,IF(AND('Country-wise data'!FA170&gt;'non-R&amp;D ex_typologies'!$E$19,'Country-wise data'!FA170&lt;'non-R&amp;D ex_typologies'!$F$19),'non-R&amp;D ex_typologies'!$B$19,'non-R&amp;D ex_typologies'!$B$20)),IF(AND('Country-wise data'!FA170&gt;'non-R&amp;D ex_typologies'!$G$21,'Country-wise data'!FA170&lt;'non-R&amp;D ex_typologies'!$H$21),'non-R&amp;D ex_typologies'!$B$21,IF(AND('Country-wise data'!FA170&gt;'non-R&amp;D ex_typologies'!$G$19,'Country-wise data'!FA170&lt;'non-R&amp;D ex_typologies'!$H$19),'non-R&amp;D ex_typologies'!$B$19,'non-R&amp;D ex_typologies'!$B$20))))</f>
        <v xml:space="preserve">Research heavy </v>
      </c>
      <c r="FO170" t="str">
        <f>IF($FK170='non-R&amp;D ex_typologies'!$C$16,IF(AND('Country-wise data'!FB170&gt;'non-R&amp;D ex_typologies'!$C$21,'Country-wise data'!FB170&lt;'non-R&amp;D ex_typologies'!$D$21),'non-R&amp;D ex_typologies'!$B$21,IF(AND('Country-wise data'!FB170&gt;'non-R&amp;D ex_typologies'!$C$19,'Country-wise data'!FB170&lt;'non-R&amp;D ex_typologies'!$D$19),'non-R&amp;D ex_typologies'!$B$19,'non-R&amp;D ex_typologies'!$B$20)),IF($FK170='non-R&amp;D ex_typologies'!$E$16,IF(AND('Country-wise data'!FB170&gt;'non-R&amp;D ex_typologies'!$E$21,'Country-wise data'!FB170&lt;'non-R&amp;D ex_typologies'!$F$21),'non-R&amp;D ex_typologies'!$B$21,IF(AND('Country-wise data'!FB170&gt;'non-R&amp;D ex_typologies'!$E$19,'Country-wise data'!FB170&lt;'non-R&amp;D ex_typologies'!$F$19),'non-R&amp;D ex_typologies'!$B$19,'non-R&amp;D ex_typologies'!$B$20)),IF(AND('Country-wise data'!FB170&gt;'non-R&amp;D ex_typologies'!$G$21,'Country-wise data'!FB170&lt;'non-R&amp;D ex_typologies'!$H$21),'non-R&amp;D ex_typologies'!$B$21,IF(AND('Country-wise data'!FB170&gt;'non-R&amp;D ex_typologies'!$G$19,'Country-wise data'!FB170&lt;'non-R&amp;D ex_typologies'!$H$19),'non-R&amp;D ex_typologies'!$B$19,'non-R&amp;D ex_typologies'!$B$20))))</f>
        <v xml:space="preserve">Research heavy </v>
      </c>
      <c r="FP170" t="str">
        <f>IF($FK170='non-R&amp;D ex_typologies'!$C$16,IF(AND('Country-wise data'!FC170&gt;'non-R&amp;D ex_typologies'!$C$21,'Country-wise data'!FC170&lt;'non-R&amp;D ex_typologies'!$D$21),'non-R&amp;D ex_typologies'!$B$21,IF(AND('Country-wise data'!FC170&gt;'non-R&amp;D ex_typologies'!$C$19,'Country-wise data'!FC170&lt;'non-R&amp;D ex_typologies'!$D$19),'non-R&amp;D ex_typologies'!$B$19,'non-R&amp;D ex_typologies'!$B$20)),IF($FK170='non-R&amp;D ex_typologies'!$E$16,IF(AND('Country-wise data'!FC170&gt;'non-R&amp;D ex_typologies'!$E$21,'Country-wise data'!FC170&lt;'non-R&amp;D ex_typologies'!$F$21),'non-R&amp;D ex_typologies'!$B$21,IF(AND('Country-wise data'!FC170&gt;'non-R&amp;D ex_typologies'!$E$19,'Country-wise data'!FC170&lt;'non-R&amp;D ex_typologies'!$F$19),'non-R&amp;D ex_typologies'!$B$19,'non-R&amp;D ex_typologies'!$B$20)),IF(AND('Country-wise data'!FC170&gt;'non-R&amp;D ex_typologies'!$G$21,'Country-wise data'!FC170&lt;'non-R&amp;D ex_typologies'!$H$21),'non-R&amp;D ex_typologies'!$B$21,IF(AND('Country-wise data'!FC170&gt;'non-R&amp;D ex_typologies'!$G$19,'Country-wise data'!FC170&lt;'non-R&amp;D ex_typologies'!$H$19),'non-R&amp;D ex_typologies'!$B$19,'non-R&amp;D ex_typologies'!$B$20))))</f>
        <v xml:space="preserve">Research heavy </v>
      </c>
      <c r="FQ170" t="str">
        <f>IF($FK170='non-R&amp;D ex_typologies'!$C$16,IF(AND('Country-wise data'!FD170&gt;'non-R&amp;D ex_typologies'!$C$21,'Country-wise data'!FD170&lt;'non-R&amp;D ex_typologies'!$D$21),'non-R&amp;D ex_typologies'!$B$21,IF(AND('Country-wise data'!FD170&gt;'non-R&amp;D ex_typologies'!$C$19,'Country-wise data'!FD170&lt;'non-R&amp;D ex_typologies'!$D$19),'non-R&amp;D ex_typologies'!$B$19,'non-R&amp;D ex_typologies'!$B$20)),IF($FK170='non-R&amp;D ex_typologies'!$E$16,IF(AND('Country-wise data'!FD170&gt;'non-R&amp;D ex_typologies'!$E$21,'Country-wise data'!FD170&lt;'non-R&amp;D ex_typologies'!$F$21),'non-R&amp;D ex_typologies'!$B$21,IF(AND('Country-wise data'!FD170&gt;'non-R&amp;D ex_typologies'!$E$19,'Country-wise data'!FD170&lt;'non-R&amp;D ex_typologies'!$F$19),'non-R&amp;D ex_typologies'!$B$19,'non-R&amp;D ex_typologies'!$B$20)),IF(AND('Country-wise data'!FD170&gt;'non-R&amp;D ex_typologies'!$G$21,'Country-wise data'!FD170&lt;'non-R&amp;D ex_typologies'!$H$21),'non-R&amp;D ex_typologies'!$B$21,IF(AND('Country-wise data'!FD170&gt;'non-R&amp;D ex_typologies'!$G$19,'Country-wise data'!FD170&lt;'non-R&amp;D ex_typologies'!$H$19),'non-R&amp;D ex_typologies'!$B$19,'non-R&amp;D ex_typologies'!$B$20))))</f>
        <v xml:space="preserve">Research heavy </v>
      </c>
      <c r="FR170" t="str">
        <f>IF($FK170='non-R&amp;D ex_typologies'!$C$16,IF(AND('Country-wise data'!FE170&gt;'non-R&amp;D ex_typologies'!$C$21,'Country-wise data'!FE170&lt;'non-R&amp;D ex_typologies'!$D$21),'non-R&amp;D ex_typologies'!$B$21,IF(AND('Country-wise data'!FE170&gt;'non-R&amp;D ex_typologies'!$C$19,'Country-wise data'!FE170&lt;'non-R&amp;D ex_typologies'!$D$19),'non-R&amp;D ex_typologies'!$B$19,'non-R&amp;D ex_typologies'!$B$20)),IF($FK170='non-R&amp;D ex_typologies'!$E$16,IF(AND('Country-wise data'!FE170&gt;'non-R&amp;D ex_typologies'!$E$21,'Country-wise data'!FE170&lt;'non-R&amp;D ex_typologies'!$F$21),'non-R&amp;D ex_typologies'!$B$21,IF(AND('Country-wise data'!FE170&gt;'non-R&amp;D ex_typologies'!$E$19,'Country-wise data'!FE170&lt;'non-R&amp;D ex_typologies'!$F$19),'non-R&amp;D ex_typologies'!$B$19,'non-R&amp;D ex_typologies'!$B$20)),IF(AND('Country-wise data'!FE170&gt;'non-R&amp;D ex_typologies'!$G$21,'Country-wise data'!FE170&lt;'non-R&amp;D ex_typologies'!$H$21),'non-R&amp;D ex_typologies'!$B$21,IF(AND('Country-wise data'!FE170&gt;'non-R&amp;D ex_typologies'!$G$19,'Country-wise data'!FE170&lt;'non-R&amp;D ex_typologies'!$H$19),'non-R&amp;D ex_typologies'!$B$19,'non-R&amp;D ex_typologies'!$B$20))))</f>
        <v xml:space="preserve">Research heavy </v>
      </c>
      <c r="FS170" t="str">
        <f>IF($FK170='non-R&amp;D ex_typologies'!$C$16,IF(AND('Country-wise data'!FF170&gt;'non-R&amp;D ex_typologies'!$C$21,'Country-wise data'!FF170&lt;'non-R&amp;D ex_typologies'!$D$21),'non-R&amp;D ex_typologies'!$B$21,IF(AND('Country-wise data'!FF170&gt;'non-R&amp;D ex_typologies'!$C$19,'Country-wise data'!FF170&lt;'non-R&amp;D ex_typologies'!$D$19),'non-R&amp;D ex_typologies'!$B$19,'non-R&amp;D ex_typologies'!$B$20)),IF($FK170='non-R&amp;D ex_typologies'!$E$16,IF(AND('Country-wise data'!FF170&gt;'non-R&amp;D ex_typologies'!$E$21,'Country-wise data'!FF170&lt;'non-R&amp;D ex_typologies'!$F$21),'non-R&amp;D ex_typologies'!$B$21,IF(AND('Country-wise data'!FF170&gt;'non-R&amp;D ex_typologies'!$E$19,'Country-wise data'!FF170&lt;'non-R&amp;D ex_typologies'!$F$19),'non-R&amp;D ex_typologies'!$B$19,'non-R&amp;D ex_typologies'!$B$20)),IF(AND('Country-wise data'!FF170&gt;'non-R&amp;D ex_typologies'!$G$21,'Country-wise data'!FF170&lt;'non-R&amp;D ex_typologies'!$H$21),'non-R&amp;D ex_typologies'!$B$21,IF(AND('Country-wise data'!FF170&gt;'non-R&amp;D ex_typologies'!$G$19,'Country-wise data'!FF170&lt;'non-R&amp;D ex_typologies'!$H$19),'non-R&amp;D ex_typologies'!$B$19,'non-R&amp;D ex_typologies'!$B$20))))</f>
        <v xml:space="preserve">Research heavy </v>
      </c>
      <c r="FT170" t="str">
        <f>IF($FK170='non-R&amp;D ex_typologies'!$C$16,IF(AND('Country-wise data'!FG170&gt;'non-R&amp;D ex_typologies'!$C$21,'Country-wise data'!FG170&lt;'non-R&amp;D ex_typologies'!$D$21),'non-R&amp;D ex_typologies'!$B$21,IF(AND('Country-wise data'!FG170&gt;'non-R&amp;D ex_typologies'!$C$19,'Country-wise data'!FG170&lt;'non-R&amp;D ex_typologies'!$D$19),'non-R&amp;D ex_typologies'!$B$19,'non-R&amp;D ex_typologies'!$B$20)),IF($FK170='non-R&amp;D ex_typologies'!$E$16,IF(AND('Country-wise data'!FG170&gt;'non-R&amp;D ex_typologies'!$E$21,'Country-wise data'!FG170&lt;'non-R&amp;D ex_typologies'!$F$21),'non-R&amp;D ex_typologies'!$B$21,IF(AND('Country-wise data'!FG170&gt;'non-R&amp;D ex_typologies'!$E$19,'Country-wise data'!FG170&lt;'non-R&amp;D ex_typologies'!$F$19),'non-R&amp;D ex_typologies'!$B$19,'non-R&amp;D ex_typologies'!$B$20)),IF(AND('Country-wise data'!FG170&gt;'non-R&amp;D ex_typologies'!$G$21,'Country-wise data'!FG170&lt;'non-R&amp;D ex_typologies'!$H$21),'non-R&amp;D ex_typologies'!$B$21,IF(AND('Country-wise data'!FG170&gt;'non-R&amp;D ex_typologies'!$G$19,'Country-wise data'!FG170&lt;'non-R&amp;D ex_typologies'!$H$19),'non-R&amp;D ex_typologies'!$B$19,'non-R&amp;D ex_typologies'!$B$20))))</f>
        <v xml:space="preserve">Research heavy </v>
      </c>
      <c r="FU170" t="str">
        <f>IF($FK170='non-R&amp;D ex_typologies'!$C$16,IF(AND('Country-wise data'!FH170&gt;'non-R&amp;D ex_typologies'!$C$21,'Country-wise data'!FH170&lt;'non-R&amp;D ex_typologies'!$D$21),'non-R&amp;D ex_typologies'!$B$21,IF(AND('Country-wise data'!FH170&gt;'non-R&amp;D ex_typologies'!$C$19,'Country-wise data'!FH170&lt;'non-R&amp;D ex_typologies'!$D$19),'non-R&amp;D ex_typologies'!$B$19,'non-R&amp;D ex_typologies'!$B$20)),IF($FK170='non-R&amp;D ex_typologies'!$E$16,IF(AND('Country-wise data'!FH170&gt;'non-R&amp;D ex_typologies'!$E$21,'Country-wise data'!FH170&lt;'non-R&amp;D ex_typologies'!$F$21),'non-R&amp;D ex_typologies'!$B$21,IF(AND('Country-wise data'!FH170&gt;'non-R&amp;D ex_typologies'!$E$19,'Country-wise data'!FH170&lt;'non-R&amp;D ex_typologies'!$F$19),'non-R&amp;D ex_typologies'!$B$19,'non-R&amp;D ex_typologies'!$B$20)),IF(AND('Country-wise data'!FH170&gt;'non-R&amp;D ex_typologies'!$G$21,'Country-wise data'!FH170&lt;'non-R&amp;D ex_typologies'!$H$21),'non-R&amp;D ex_typologies'!$B$21,IF(AND('Country-wise data'!FH170&gt;'non-R&amp;D ex_typologies'!$G$19,'Country-wise data'!FH170&lt;'non-R&amp;D ex_typologies'!$H$19),'non-R&amp;D ex_typologies'!$B$19,'non-R&amp;D ex_typologies'!$B$20))))</f>
        <v xml:space="preserve">Research heavy </v>
      </c>
    </row>
    <row r="171" spans="2:177" x14ac:dyDescent="0.35">
      <c r="B171" s="83" t="s">
        <v>1077</v>
      </c>
      <c r="E171" s="44" t="s">
        <v>375</v>
      </c>
      <c r="G171" s="55">
        <f>Assumptions!$C$13</f>
        <v>1.1000000000000001</v>
      </c>
      <c r="H171">
        <f>SUMIFS(FAOstat!M:M,FAOstat!$B:$B,'Country-wise data'!$B171)*G171</f>
        <v>0</v>
      </c>
      <c r="I171">
        <f>IF(SUMIFS(FAOstat!N:N,FAOstat!$B:$B,'Country-wise data'!$B171)=0,H171*(1+Assumptions!$C$9),SUMIFS(FAOstat!N:N,FAOstat!$B:$B,'Country-wise data'!$B171)*$G171)</f>
        <v>0</v>
      </c>
      <c r="J171">
        <f>IF(SUMIFS(FAOstat!O:O,FAOstat!$B:$B,'Country-wise data'!$B171)=0,I171*(1+Assumptions!$C$9),SUMIFS(FAOstat!O:O,FAOstat!$B:$B,'Country-wise data'!$B171)*$G171)</f>
        <v>0</v>
      </c>
      <c r="K171">
        <f>IF(SUMIFS(FAOstat!P:P,FAOstat!$B:$B,'Country-wise data'!$B171)=0,J171*(1+Assumptions!$C$9),SUMIFS(FAOstat!P:P,FAOstat!$B:$B,'Country-wise data'!$B171)*$G171)</f>
        <v>0</v>
      </c>
      <c r="L171">
        <f>IF(SUMIFS(FAOstat!Q:Q,FAOstat!$B:$B,'Country-wise data'!$B171)=0,K171*(1+Assumptions!$C$9),SUMIFS(FAOstat!Q:Q,FAOstat!$B:$B,'Country-wise data'!$B171)*$G171)</f>
        <v>0</v>
      </c>
      <c r="M171">
        <f>IF(SUMIFS(FAOstat!R:R,FAOstat!$B:$B,'Country-wise data'!$B171)=0,L171*(1+Assumptions!$C$9),SUMIFS(FAOstat!R:R,FAOstat!$B:$B,'Country-wise data'!$B171)*$G171)</f>
        <v>0</v>
      </c>
      <c r="N171">
        <f>IF(SUMIFS(FAOstat!S:S,FAOstat!$B:$B,'Country-wise data'!$B171)=0,M171*(1+Assumptions!$C$9),SUMIFS(FAOstat!S:S,FAOstat!$B:$B,'Country-wise data'!$B171)*$G171)</f>
        <v>0</v>
      </c>
      <c r="O171">
        <f>IF(SUMIFS(FAOstat!T:T,FAOstat!$B:$B,'Country-wise data'!$B171)=0,N171*(1+Assumptions!$C$9),SUMIFS(FAOstat!T:T,FAOstat!$B:$B,'Country-wise data'!$B171)*$G171)</f>
        <v>0</v>
      </c>
      <c r="P171">
        <f>IF(SUMIFS(FAOstat!U:U,FAOstat!$B:$B,'Country-wise data'!$B171)=0,O171*(1+Assumptions!$C$9),SUMIFS(FAOstat!U:U,FAOstat!$B:$B,'Country-wise data'!$B171)*$G171)</f>
        <v>0</v>
      </c>
      <c r="Q171">
        <f>IF(SUMIFS(FAOstat!V:V,FAOstat!$B:$B,'Country-wise data'!$B171)=0,P171*(1+Assumptions!$C$9),SUMIFS(FAOstat!V:V,FAOstat!$B:$B,'Country-wise data'!$B171)*$G171)</f>
        <v>0</v>
      </c>
      <c r="R171" s="36">
        <f t="shared" si="207"/>
        <v>0</v>
      </c>
      <c r="S171" s="44">
        <f>INDEX('area data'!$G$4:$P$80,MATCH('Country-wise data'!$B171,'area data'!$B$4:$B$80,),MATCH('Country-wise data'!S$3,'area data'!$G$3:$P$3,))</f>
        <v>0</v>
      </c>
      <c r="T171" s="44">
        <f>INDEX('area data'!$G$4:$P$80,MATCH('Country-wise data'!$B171,'area data'!$B$4:$B$80,),MATCH('Country-wise data'!T$3,'area data'!$G$3:$P$3,))</f>
        <v>0</v>
      </c>
      <c r="U171" s="44">
        <f>INDEX('area data'!$G$4:$P$80,MATCH('Country-wise data'!$B171,'area data'!$B$4:$B$80,),MATCH('Country-wise data'!U$3,'area data'!$G$3:$P$3,))</f>
        <v>0</v>
      </c>
      <c r="V171" s="44">
        <f>INDEX('area data'!$G$4:$P$80,MATCH('Country-wise data'!$B171,'area data'!$B$4:$B$80,),MATCH('Country-wise data'!V$3,'area data'!$G$3:$P$3,))</f>
        <v>0</v>
      </c>
      <c r="W171" s="44">
        <f>INDEX('area data'!$G$4:$P$80,MATCH('Country-wise data'!$B171,'area data'!$B$4:$B$80,),MATCH('Country-wise data'!W$3,'area data'!$G$3:$P$3,))</f>
        <v>0</v>
      </c>
      <c r="X171" s="44">
        <f>INDEX('area data'!$G$4:$P$80,MATCH('Country-wise data'!$B171,'area data'!$B$4:$B$80,),MATCH('Country-wise data'!X$3,'area data'!$G$3:$P$3,))</f>
        <v>0</v>
      </c>
      <c r="Y171" s="44">
        <f>INDEX('area data'!$G$4:$P$80,MATCH('Country-wise data'!$B171,'area data'!$B$4:$B$80,),MATCH('Country-wise data'!Y$3,'area data'!$G$3:$P$3,))</f>
        <v>0</v>
      </c>
      <c r="Z171" s="44">
        <f>INDEX('area data'!$G$4:$P$80,MATCH('Country-wise data'!$B171,'area data'!$B$4:$B$80,),MATCH('Country-wise data'!Z$3,'area data'!$G$3:$P$3,))</f>
        <v>0</v>
      </c>
      <c r="AA171" s="44">
        <f>INDEX('area data'!$G$4:$P$80,MATCH('Country-wise data'!$B171,'area data'!$B$4:$B$80,),MATCH('Country-wise data'!AA$3,'area data'!$G$3:$P$3,))</f>
        <v>0</v>
      </c>
      <c r="AB171" s="44">
        <f>INDEX('area data'!$G$4:$P$80,MATCH('Country-wise data'!$B171,'area data'!$B$4:$B$80,),MATCH('Country-wise data'!AB$3,'area data'!$G$3:$P$3,))</f>
        <v>0</v>
      </c>
      <c r="AC171" s="53">
        <f>IFERROR(INDEX('ASTI data (new)'!$AF$6:$AL$130,MATCH('Country-wise data'!$B171,'ASTI data (new)'!$C$6:$C$130,),MATCH('Country-wise data'!AC$3,'ASTI data (new)'!$AF$5:$AL$5,)),(INDEX(Assumptions!$G$154:$P$345,MATCH('Country-wise data'!$B171,Assumptions!$B$154:$B$344,),MATCH('Country-wise data'!AC$3,Assumptions!$G$153:$P$153,))*S171))</f>
        <v>0</v>
      </c>
      <c r="AD171" s="53">
        <f>IFERROR(INDEX('ASTI data (new)'!$AF$6:$AL$130,MATCH('Country-wise data'!$B171,'ASTI data (new)'!$C$6:$C$130,),MATCH('Country-wise data'!AD$3,'ASTI data (new)'!$AF$5:$AL$5,)),(INDEX(Assumptions!$G$154:$P$345,MATCH('Country-wise data'!$B171,Assumptions!$B$154:$B$344,),MATCH('Country-wise data'!AD$3,Assumptions!$G$153:$P$153,))*T171))</f>
        <v>0</v>
      </c>
      <c r="AE171" s="53">
        <f>IFERROR(INDEX('ASTI data (new)'!$AF$6:$AL$130,MATCH('Country-wise data'!$B171,'ASTI data (new)'!$C$6:$C$130,),MATCH('Country-wise data'!AE$3,'ASTI data (new)'!$AF$5:$AL$5,)),(INDEX(Assumptions!$G$154:$P$345,MATCH('Country-wise data'!$B171,Assumptions!$B$154:$B$344,),MATCH('Country-wise data'!AE$3,Assumptions!$G$153:$P$153,))*U171))</f>
        <v>0</v>
      </c>
      <c r="AF171" s="53">
        <f>IFERROR(INDEX('ASTI data (new)'!$AF$6:$AL$130,MATCH('Country-wise data'!$B171,'ASTI data (new)'!$C$6:$C$130,),MATCH('Country-wise data'!AF$3,'ASTI data (new)'!$AF$5:$AL$5,)),(INDEX(Assumptions!$G$154:$P$345,MATCH('Country-wise data'!$B171,Assumptions!$B$154:$B$344,),MATCH('Country-wise data'!AF$3,Assumptions!$G$153:$P$153,))*V171))</f>
        <v>0</v>
      </c>
      <c r="AG171" s="53">
        <f>IFERROR(INDEX('ASTI data (new)'!$AF$6:$AL$130,MATCH('Country-wise data'!$B171,'ASTI data (new)'!$C$6:$C$130,),MATCH('Country-wise data'!AG$3,'ASTI data (new)'!$AF$5:$AL$5,)),(INDEX(Assumptions!$G$154:$P$345,MATCH('Country-wise data'!$B171,Assumptions!$B$154:$B$344,),MATCH('Country-wise data'!AG$3,Assumptions!$G$153:$P$153,))*W171))</f>
        <v>0</v>
      </c>
      <c r="AH171" s="53">
        <f>IFERROR(INDEX('ASTI data (new)'!$AF$6:$AL$130,MATCH('Country-wise data'!$B171,'ASTI data (new)'!$C$6:$C$130,),MATCH('Country-wise data'!AH$3,'ASTI data (new)'!$AF$5:$AL$5,)),(INDEX(Assumptions!$G$154:$P$345,MATCH('Country-wise data'!$B171,Assumptions!$B$154:$B$344,),MATCH('Country-wise data'!AH$3,Assumptions!$G$153:$P$153,))*X171))</f>
        <v>0</v>
      </c>
      <c r="AI171" s="53">
        <f>IFERROR(INDEX('ASTI data (new)'!$AF$6:$AL$130,MATCH('Country-wise data'!$B171,'ASTI data (new)'!$C$6:$C$130,),MATCH('Country-wise data'!AI$3,'ASTI data (new)'!$AF$5:$AL$5,)),(INDEX(Assumptions!$G$154:$P$345,MATCH('Country-wise data'!$B171,Assumptions!$B$154:$B$344,),MATCH('Country-wise data'!AI$3,Assumptions!$G$153:$P$153,))*Y171))</f>
        <v>0</v>
      </c>
      <c r="AJ171" s="53">
        <f t="shared" ref="AJ171:AL171" si="249">IFERROR((1+($AI171/$AF171)^(1/3)-1)*AI171,0)</f>
        <v>0</v>
      </c>
      <c r="AK171" s="53">
        <f t="shared" si="249"/>
        <v>0</v>
      </c>
      <c r="AL171" s="53">
        <f t="shared" si="249"/>
        <v>0</v>
      </c>
      <c r="AM171" s="55" cm="1">
        <f t="array" ref="AM171">INDEX('non-R&amp;D ex_typologies'!$J$8:$J$10,MATCH('Country-wise data'!FL171,'non-R&amp;D ex_typologies'!$F$8:$F$10,),)*'Country-wise data'!AC171</f>
        <v>0</v>
      </c>
      <c r="AN171" s="55" cm="1">
        <f t="array" ref="AN171">INDEX('non-R&amp;D ex_typologies'!$J$8:$J$10,MATCH('Country-wise data'!FM171,'non-R&amp;D ex_typologies'!$F$8:$F$10,),)*'Country-wise data'!AD171</f>
        <v>0</v>
      </c>
      <c r="AO171" s="55" cm="1">
        <f t="array" ref="AO171">INDEX('non-R&amp;D ex_typologies'!$J$8:$J$10,MATCH('Country-wise data'!FN171,'non-R&amp;D ex_typologies'!$F$8:$F$10,),)*'Country-wise data'!AE171</f>
        <v>0</v>
      </c>
      <c r="AP171" s="55" cm="1">
        <f t="array" ref="AP171">INDEX('non-R&amp;D ex_typologies'!$J$8:$J$10,MATCH('Country-wise data'!FO171,'non-R&amp;D ex_typologies'!$F$8:$F$10,),)*'Country-wise data'!AF171</f>
        <v>0</v>
      </c>
      <c r="AQ171" s="55" cm="1">
        <f t="array" ref="AQ171">INDEX('non-R&amp;D ex_typologies'!$J$8:$J$10,MATCH('Country-wise data'!FP171,'non-R&amp;D ex_typologies'!$F$8:$F$10,),)*'Country-wise data'!AG171</f>
        <v>0</v>
      </c>
      <c r="AR171" s="55" cm="1">
        <f t="array" ref="AR171">INDEX('non-R&amp;D ex_typologies'!$J$8:$J$10,MATCH('Country-wise data'!FQ171,'non-R&amp;D ex_typologies'!$F$8:$F$10,),)*'Country-wise data'!AH171</f>
        <v>0</v>
      </c>
      <c r="AS171" s="55" cm="1">
        <f t="array" ref="AS171">INDEX('non-R&amp;D ex_typologies'!$J$8:$J$10,MATCH('Country-wise data'!FR171,'non-R&amp;D ex_typologies'!$F$8:$F$10,),)*'Country-wise data'!AI171</f>
        <v>0</v>
      </c>
      <c r="AT171" s="55" cm="1">
        <f t="array" ref="AT171">INDEX('non-R&amp;D ex_typologies'!$J$8:$J$10,MATCH('Country-wise data'!FS171,'non-R&amp;D ex_typologies'!$F$8:$F$10,),)*'Country-wise data'!AJ171</f>
        <v>0</v>
      </c>
      <c r="AU171" s="55" cm="1">
        <f t="array" ref="AU171">INDEX('non-R&amp;D ex_typologies'!$J$8:$J$10,MATCH('Country-wise data'!FT171,'non-R&amp;D ex_typologies'!$F$8:$F$10,),)*'Country-wise data'!AK171</f>
        <v>0</v>
      </c>
      <c r="AV171" s="55" cm="1">
        <f t="array" ref="AV171">INDEX('non-R&amp;D ex_typologies'!$J$8:$J$10,MATCH('Country-wise data'!FU171,'non-R&amp;D ex_typologies'!$F$8:$F$10,),)*'Country-wise data'!AL171</f>
        <v>0</v>
      </c>
      <c r="AW171">
        <f t="shared" si="209"/>
        <v>0</v>
      </c>
      <c r="AX171" s="53">
        <f>INDEX('GDP deflators'!$AB$3:$AK$198,MATCH('Country-wise data'!$B171,'GDP deflators'!$B$3:$B$198,),MATCH('Country-wise data'!AX$3,'GDP deflators'!$D$2:$M$2,))</f>
        <v>66.358640285888143</v>
      </c>
      <c r="AY171" s="53">
        <f>INDEX('GDP deflators'!$AB$3:$AK$198,MATCH('Country-wise data'!$B171,'GDP deflators'!$B$3:$B$198,),MATCH('Country-wise data'!AY$3,'GDP deflators'!$D$2:$M$2,))</f>
        <v>69.259254935203842</v>
      </c>
      <c r="AZ171" s="53">
        <f>INDEX('GDP deflators'!$AB$3:$AK$198,MATCH('Country-wise data'!$B171,'GDP deflators'!$B$3:$B$198,),MATCH('Country-wise data'!AZ$3,'GDP deflators'!$D$2:$M$2,))</f>
        <v>71.919419994073678</v>
      </c>
      <c r="BA171" s="53">
        <f>INDEX('GDP deflators'!$AB$3:$AK$198,MATCH('Country-wise data'!$B171,'GDP deflators'!$B$3:$B$198,),MATCH('Country-wise data'!BA$3,'GDP deflators'!$D$2:$M$2,))</f>
        <v>74.047742133365063</v>
      </c>
      <c r="BB171" s="53">
        <f>INDEX('GDP deflators'!$AB$3:$AK$198,MATCH('Country-wise data'!$B171,'GDP deflators'!$B$3:$B$198,),MATCH('Country-wise data'!BB$3,'GDP deflators'!$D$2:$M$2,))</f>
        <v>76.062721764859504</v>
      </c>
      <c r="BC171" s="53">
        <f>INDEX('GDP deflators'!$AB$3:$AK$198,MATCH('Country-wise data'!$B171,'GDP deflators'!$B$3:$B$198,),MATCH('Country-wise data'!BC$3,'GDP deflators'!$D$2:$M$2,))</f>
        <v>79.547558442166959</v>
      </c>
      <c r="BD171" s="53">
        <f>INDEX('GDP deflators'!$AB$3:$AK$198,MATCH('Country-wise data'!$B171,'GDP deflators'!$B$3:$B$198,),MATCH('Country-wise data'!BD$3,'GDP deflators'!$D$2:$M$2,))</f>
        <v>82.63532496856601</v>
      </c>
      <c r="BE171" s="53">
        <f>INDEX('GDP deflators'!$AB$3:$AK$198,MATCH('Country-wise data'!$B171,'GDP deflators'!$B$3:$B$198,),MATCH('Country-wise data'!BE$3,'GDP deflators'!$D$2:$M$2,))</f>
        <v>86.85452514783448</v>
      </c>
      <c r="BF171" s="53">
        <f>INDEX('GDP deflators'!$AB$3:$AK$198,MATCH('Country-wise data'!$B171,'GDP deflators'!$B$3:$B$198,),MATCH('Country-wise data'!BF$3,'GDP deflators'!$D$2:$M$2,))</f>
        <v>92.556609865426125</v>
      </c>
      <c r="BG171" s="53">
        <f>INDEX('GDP deflators'!$AB$3:$AK$198,MATCH('Country-wise data'!$B171,'GDP deflators'!$B$3:$B$198,),MATCH('Country-wise data'!BG$3,'GDP deflators'!$D$2:$M$2,))</f>
        <v>100</v>
      </c>
      <c r="BH171" cm="1">
        <f t="array" ref="BH171">H171/(INDEX($AX171:$BG171,,MATCH(BH$3,$AX$3:$BG$3,))/100)</f>
        <v>0</v>
      </c>
      <c r="BI171" cm="1">
        <f t="array" ref="BI171">I171/(INDEX($AX171:$BG171,,MATCH(BI$3,$AX$3:$BG$3,))/100)</f>
        <v>0</v>
      </c>
      <c r="BJ171" cm="1">
        <f t="array" ref="BJ171">J171/(INDEX($AX171:$BG171,,MATCH(BJ$3,$AX$3:$BG$3,))/100)</f>
        <v>0</v>
      </c>
      <c r="BK171" cm="1">
        <f t="array" ref="BK171">K171/(INDEX($AX171:$BG171,,MATCH(BK$3,$AX$3:$BG$3,))/100)</f>
        <v>0</v>
      </c>
      <c r="BL171" cm="1">
        <f t="array" ref="BL171">L171/(INDEX($AX171:$BG171,,MATCH(BL$3,$AX$3:$BG$3,))/100)</f>
        <v>0</v>
      </c>
      <c r="BM171" cm="1">
        <f t="array" ref="BM171">M171/(INDEX($AX171:$BG171,,MATCH(BM$3,$AX$3:$BG$3,))/100)</f>
        <v>0</v>
      </c>
      <c r="BN171" cm="1">
        <f t="array" ref="BN171">N171/(INDEX($AX171:$BG171,,MATCH(BN$3,$AX$3:$BG$3,))/100)</f>
        <v>0</v>
      </c>
      <c r="BO171" cm="1">
        <f t="array" ref="BO171">O171/(INDEX($AX171:$BG171,,MATCH(BO$3,$AX$3:$BG$3,))/100)</f>
        <v>0</v>
      </c>
      <c r="BP171" cm="1">
        <f t="array" ref="BP171">P171/(INDEX($AX171:$BG171,,MATCH(BP$3,$AX$3:$BG$3,))/100)</f>
        <v>0</v>
      </c>
      <c r="BQ171" cm="1">
        <f t="array" ref="BQ171">Q171/(INDEX($AX171:$BG171,,MATCH(BQ$3,$AX$3:$BG$3,))/100)</f>
        <v>0</v>
      </c>
      <c r="BS171" cm="1">
        <f t="array" ref="BS171">S171/(INDEX($AX171:$BG171,,MATCH(BS$3,$AX$3:$BG$3,))/100)</f>
        <v>0</v>
      </c>
      <c r="BT171" cm="1">
        <f t="array" ref="BT171">T171/(INDEX($AX171:$BG171,,MATCH(BT$3,$AX$3:$BG$3,))/100)</f>
        <v>0</v>
      </c>
      <c r="BU171" cm="1">
        <f t="array" ref="BU171">U171/(INDEX($AX171:$BG171,,MATCH(BU$3,$AX$3:$BG$3,))/100)</f>
        <v>0</v>
      </c>
      <c r="BV171" cm="1">
        <f t="array" ref="BV171">V171/(INDEX($AX171:$BG171,,MATCH(BV$3,$AX$3:$BG$3,))/100)</f>
        <v>0</v>
      </c>
      <c r="BW171" cm="1">
        <f t="array" ref="BW171">W171/(INDEX($AX171:$BG171,,MATCH(BW$3,$AX$3:$BG$3,))/100)</f>
        <v>0</v>
      </c>
      <c r="BX171" cm="1">
        <f t="array" ref="BX171">X171/(INDEX($AX171:$BG171,,MATCH(BX$3,$AX$3:$BG$3,))/100)</f>
        <v>0</v>
      </c>
      <c r="BY171" cm="1">
        <f t="array" ref="BY171">Y171/(INDEX($AX171:$BG171,,MATCH(BY$3,$AX$3:$BG$3,))/100)</f>
        <v>0</v>
      </c>
      <c r="BZ171" cm="1">
        <f t="array" ref="BZ171">Z171/(INDEX($AX171:$BG171,,MATCH(BZ$3,$AX$3:$BG$3,))/100)</f>
        <v>0</v>
      </c>
      <c r="CA171" cm="1">
        <f t="array" ref="CA171">AA171/(INDEX($AX171:$BG171,,MATCH(CA$3,$AX$3:$BG$3,))/100)</f>
        <v>0</v>
      </c>
      <c r="CB171" cm="1">
        <f t="array" ref="CB171">AB171/(INDEX($AX171:$BG171,,MATCH(CB$3,$AX$3:$BG$3,))/100)</f>
        <v>0</v>
      </c>
      <c r="CC171" cm="1">
        <f t="array" ref="CC171">AC171/(INDEX($AX171:$BG171,,MATCH(CC$3,$AX$3:$BG$3,))/100)</f>
        <v>0</v>
      </c>
      <c r="CD171" cm="1">
        <f t="array" ref="CD171">AD171/(INDEX($AX171:$BG171,,MATCH(CD$3,$AX$3:$BG$3,))/100)</f>
        <v>0</v>
      </c>
      <c r="CE171" cm="1">
        <f t="array" ref="CE171">AE171/(INDEX($AX171:$BG171,,MATCH(CE$3,$AX$3:$BG$3,))/100)</f>
        <v>0</v>
      </c>
      <c r="CF171" cm="1">
        <f t="array" ref="CF171">AF171/(INDEX($AX171:$BG171,,MATCH(CF$3,$AX$3:$BG$3,))/100)</f>
        <v>0</v>
      </c>
      <c r="CG171" cm="1">
        <f t="array" ref="CG171">AG171/(INDEX($AX171:$BG171,,MATCH(CG$3,$AX$3:$BG$3,))/100)</f>
        <v>0</v>
      </c>
      <c r="CH171" cm="1">
        <f t="array" ref="CH171">AH171/(INDEX($AX171:$BG171,,MATCH(CH$3,$AX$3:$BG$3,))/100)</f>
        <v>0</v>
      </c>
      <c r="CI171" cm="1">
        <f t="array" ref="CI171">AI171/(INDEX($AX171:$BG171,,MATCH(CI$3,$AX$3:$BG$3,))/100)</f>
        <v>0</v>
      </c>
      <c r="CJ171" cm="1">
        <f t="array" ref="CJ171">AJ171/(INDEX($AX171:$BG171,,MATCH(CJ$3,$AX$3:$BG$3,))/100)</f>
        <v>0</v>
      </c>
      <c r="CK171" cm="1">
        <f t="array" ref="CK171">AK171/(INDEX($AX171:$BG171,,MATCH(CK$3,$AX$3:$BG$3,))/100)</f>
        <v>0</v>
      </c>
      <c r="CL171" cm="1">
        <f t="array" ref="CL171">AL171/(INDEX($AX171:$BG171,,MATCH(CL$3,$AX$3:$BG$3,))/100)</f>
        <v>0</v>
      </c>
      <c r="CM171" cm="1">
        <f t="array" ref="CM171">AM171/(INDEX($AX171:$BG171,,MATCH(CM$3,$AX$3:$BG$3,))/100)</f>
        <v>0</v>
      </c>
      <c r="CN171" cm="1">
        <f t="array" ref="CN171">AN171/(INDEX($AX171:$BG171,,MATCH(CN$3,$AX$3:$BG$3,))/100)</f>
        <v>0</v>
      </c>
      <c r="CO171" cm="1">
        <f t="array" ref="CO171">AO171/(INDEX($AX171:$BG171,,MATCH(CO$3,$AX$3:$BG$3,))/100)</f>
        <v>0</v>
      </c>
      <c r="CP171" cm="1">
        <f t="array" ref="CP171">AP171/(INDEX($AX171:$BG171,,MATCH(CP$3,$AX$3:$BG$3,))/100)</f>
        <v>0</v>
      </c>
      <c r="CQ171" cm="1">
        <f t="array" ref="CQ171">AQ171/(INDEX($AX171:$BG171,,MATCH(CQ$3,$AX$3:$BG$3,))/100)</f>
        <v>0</v>
      </c>
      <c r="CR171" cm="1">
        <f t="array" ref="CR171">AR171/(INDEX($AX171:$BG171,,MATCH(CR$3,$AX$3:$BG$3,))/100)</f>
        <v>0</v>
      </c>
      <c r="CS171" cm="1">
        <f t="array" ref="CS171">AS171/(INDEX($AX171:$BG171,,MATCH(CS$3,$AX$3:$BG$3,))/100)</f>
        <v>0</v>
      </c>
      <c r="CT171" cm="1">
        <f t="array" ref="CT171">AT171/(INDEX($AX171:$BG171,,MATCH(CT$3,$AX$3:$BG$3,))/100)</f>
        <v>0</v>
      </c>
      <c r="CU171" cm="1">
        <f t="array" ref="CU171">AU171/(INDEX($AX171:$BG171,,MATCH(CU$3,$AX$3:$BG$3,))/100)</f>
        <v>0</v>
      </c>
      <c r="CV171" cm="1">
        <f t="array" ref="CV171">AV171/(INDEX($AX171:$BG171,,MATCH(CV$3,$AX$3:$BG$3,))/100)</f>
        <v>0</v>
      </c>
      <c r="CW171">
        <f t="shared" si="210"/>
        <v>0</v>
      </c>
      <c r="CX171">
        <f>IFERROR(1/INDEX('exch rates'!$BC$5:$BL$268,MATCH('Country-wise data'!$B171,'exch rates'!$A$5:$A$268,),MATCH(CX$3,'exch rates'!$BC$4:$BL$4,)),1)</f>
        <v>1</v>
      </c>
      <c r="CY171">
        <f>IFERROR(1/INDEX('exch rates'!$BC$5:$BL$268,MATCH('Country-wise data'!$B171,'exch rates'!$A$5:$A$268,),MATCH(CY$3,'exch rates'!$BC$4:$BL$4,)),1)</f>
        <v>1</v>
      </c>
      <c r="CZ171">
        <f>IFERROR(1/INDEX('exch rates'!$BC$5:$BL$268,MATCH('Country-wise data'!$B171,'exch rates'!$A$5:$A$268,),MATCH(CZ$3,'exch rates'!$BC$4:$BL$4,)),1)</f>
        <v>1</v>
      </c>
      <c r="DA171">
        <f>IFERROR(1/INDEX('exch rates'!$BC$5:$BL$268,MATCH('Country-wise data'!$B171,'exch rates'!$A$5:$A$268,),MATCH(DA$3,'exch rates'!$BC$4:$BL$4,)),1)</f>
        <v>1</v>
      </c>
      <c r="DB171">
        <f>IFERROR(1/INDEX('exch rates'!$BC$5:$BL$268,MATCH('Country-wise data'!$B171,'exch rates'!$A$5:$A$268,),MATCH(DB$3,'exch rates'!$BC$4:$BL$4,)),1)</f>
        <v>1</v>
      </c>
      <c r="DC171">
        <f>IFERROR(1/INDEX('exch rates'!$BC$5:$BL$268,MATCH('Country-wise data'!$B171,'exch rates'!$A$5:$A$268,),MATCH(DC$3,'exch rates'!$BC$4:$BL$4,)),1)</f>
        <v>1</v>
      </c>
      <c r="DD171">
        <f>IFERROR(1/INDEX('exch rates'!$BC$5:$BL$268,MATCH('Country-wise data'!$B171,'exch rates'!$A$5:$A$268,),MATCH(DD$3,'exch rates'!$BC$4:$BL$4,)),1)</f>
        <v>1</v>
      </c>
      <c r="DE171">
        <f>IFERROR(1/INDEX('exch rates'!$BC$5:$BL$268,MATCH('Country-wise data'!$B171,'exch rates'!$A$5:$A$268,),MATCH(DE$3,'exch rates'!$BC$4:$BL$4,)),1)</f>
        <v>1</v>
      </c>
      <c r="DF171">
        <f>IFERROR(1/INDEX('exch rates'!$BC$5:$BL$268,MATCH('Country-wise data'!$B171,'exch rates'!$A$5:$A$268,),MATCH(DF$3,'exch rates'!$BC$4:$BL$4,)),1)</f>
        <v>1</v>
      </c>
      <c r="DG171">
        <f>IFERROR(1/INDEX('exch rates'!$BC$5:$BL$268,MATCH('Country-wise data'!$B171,'exch rates'!$A$5:$A$268,),MATCH(DG$3,'exch rates'!$BC$4:$BL$4,)),1)</f>
        <v>1</v>
      </c>
      <c r="DH171" cm="1">
        <f t="array" ref="DH171">(BH171/INDEX($CX171:$DG171,,MATCH(DH$3,$CX$3:$DG$3,)))*$DG171</f>
        <v>0</v>
      </c>
      <c r="DI171" cm="1">
        <f t="array" ref="DI171">(BI171/INDEX($CX171:$DG171,,MATCH(DI$3,$CX$3:$DG$3,)))*$DG171</f>
        <v>0</v>
      </c>
      <c r="DJ171" cm="1">
        <f t="array" ref="DJ171">(BJ171/INDEX($CX171:$DG171,,MATCH(DJ$3,$CX$3:$DG$3,)))*$DG171</f>
        <v>0</v>
      </c>
      <c r="DK171" cm="1">
        <f t="array" ref="DK171">(BK171/INDEX($CX171:$DG171,,MATCH(DK$3,$CX$3:$DG$3,)))*$DG171</f>
        <v>0</v>
      </c>
      <c r="DL171" cm="1">
        <f t="array" ref="DL171">(BL171/INDEX($CX171:$DG171,,MATCH(DL$3,$CX$3:$DG$3,)))*$DG171</f>
        <v>0</v>
      </c>
      <c r="DM171" cm="1">
        <f t="array" ref="DM171">(BM171/INDEX($CX171:$DG171,,MATCH(DM$3,$CX$3:$DG$3,)))*$DG171</f>
        <v>0</v>
      </c>
      <c r="DN171" cm="1">
        <f t="array" ref="DN171">(BN171/INDEX($CX171:$DG171,,MATCH(DN$3,$CX$3:$DG$3,)))*$DG171</f>
        <v>0</v>
      </c>
      <c r="DO171" cm="1">
        <f t="array" ref="DO171">(BO171/INDEX($CX171:$DG171,,MATCH(DO$3,$CX$3:$DG$3,)))*$DG171</f>
        <v>0</v>
      </c>
      <c r="DP171" cm="1">
        <f t="array" ref="DP171">(BP171/INDEX($CX171:$DG171,,MATCH(DP$3,$CX$3:$DG$3,)))*$DG171</f>
        <v>0</v>
      </c>
      <c r="DQ171" cm="1">
        <f t="array" ref="DQ171">(BQ171/INDEX($CX171:$DG171,,MATCH(DQ$3,$CX$3:$DG$3,)))*$DG171</f>
        <v>0</v>
      </c>
      <c r="DS171" cm="1">
        <f t="array" ref="DS171">(BS171/INDEX($CX171:$DG171,,MATCH(DS$3,$CX$3:$DG$3,)))*$DG171</f>
        <v>0</v>
      </c>
      <c r="DT171" cm="1">
        <f t="array" ref="DT171">(BT171/INDEX($CX171:$DG171,,MATCH(DT$3,$CX$3:$DG$3,)))*$DG171</f>
        <v>0</v>
      </c>
      <c r="DU171" cm="1">
        <f t="array" ref="DU171">(BU171/INDEX($CX171:$DG171,,MATCH(DU$3,$CX$3:$DG$3,)))*$DG171</f>
        <v>0</v>
      </c>
      <c r="DV171" cm="1">
        <f t="array" ref="DV171">(BV171/INDEX($CX171:$DG171,,MATCH(DV$3,$CX$3:$DG$3,)))*$DG171</f>
        <v>0</v>
      </c>
      <c r="DW171" cm="1">
        <f t="array" ref="DW171">(BW171/INDEX($CX171:$DG171,,MATCH(DW$3,$CX$3:$DG$3,)))*$DG171</f>
        <v>0</v>
      </c>
      <c r="DX171" cm="1">
        <f t="array" ref="DX171">(BX171/INDEX($CX171:$DG171,,MATCH(DX$3,$CX$3:$DG$3,)))*$DG171</f>
        <v>0</v>
      </c>
      <c r="DY171" cm="1">
        <f t="array" ref="DY171">(BY171/INDEX($CX171:$DG171,,MATCH(DY$3,$CX$3:$DG$3,)))*$DG171</f>
        <v>0</v>
      </c>
      <c r="DZ171" cm="1">
        <f t="array" ref="DZ171">(BZ171/INDEX($CX171:$DG171,,MATCH(DZ$3,$CX$3:$DG$3,)))*$DG171</f>
        <v>0</v>
      </c>
      <c r="EA171" cm="1">
        <f t="array" ref="EA171">(CA171/INDEX($CX171:$DG171,,MATCH(EA$3,$CX$3:$DG$3,)))*$DG171</f>
        <v>0</v>
      </c>
      <c r="EB171" cm="1">
        <f t="array" ref="EB171">(CB171/INDEX($CX171:$DG171,,MATCH(EB$3,$CX$3:$DG$3,)))*$DG171</f>
        <v>0</v>
      </c>
      <c r="EC171" s="53" cm="1">
        <f t="array" ref="EC171">(CC171/INDEX($CX171:$DG171,,MATCH(EC$3,$CX$3:$DG$3,)))*$DG171</f>
        <v>0</v>
      </c>
      <c r="ED171" cm="1">
        <f t="array" ref="ED171">(CD171/INDEX($CX171:$DG171,,MATCH(ED$3,$CX$3:$DG$3,)))*$DG171</f>
        <v>0</v>
      </c>
      <c r="EE171" cm="1">
        <f t="array" ref="EE171">(CE171/INDEX($CX171:$DG171,,MATCH(EE$3,$CX$3:$DG$3,)))*$DG171</f>
        <v>0</v>
      </c>
      <c r="EF171" cm="1">
        <f t="array" ref="EF171">(CF171/INDEX($CX171:$DG171,,MATCH(EF$3,$CX$3:$DG$3,)))*$DG171</f>
        <v>0</v>
      </c>
      <c r="EG171" cm="1">
        <f t="array" ref="EG171">(CG171/INDEX($CX171:$DG171,,MATCH(EG$3,$CX$3:$DG$3,)))*$DG171</f>
        <v>0</v>
      </c>
      <c r="EH171" cm="1">
        <f t="array" ref="EH171">(CH171/INDEX($CX171:$DG171,,MATCH(EH$3,$CX$3:$DG$3,)))*$DG171</f>
        <v>0</v>
      </c>
      <c r="EI171" cm="1">
        <f t="array" ref="EI171">(CI171/INDEX($CX171:$DG171,,MATCH(EI$3,$CX$3:$DG$3,)))*$DG171</f>
        <v>0</v>
      </c>
      <c r="EJ171" cm="1">
        <f t="array" ref="EJ171">(CJ171/INDEX($CX171:$DG171,,MATCH(EJ$3,$CX$3:$DG$3,)))*$DG171</f>
        <v>0</v>
      </c>
      <c r="EK171" cm="1">
        <f t="array" ref="EK171">(CK171/INDEX($CX171:$DG171,,MATCH(EK$3,$CX$3:$DG$3,)))*$DG171</f>
        <v>0</v>
      </c>
      <c r="EL171" cm="1">
        <f t="array" ref="EL171">(CL171/INDEX($CX171:$DG171,,MATCH(EL$3,$CX$3:$DG$3,)))*$DG171</f>
        <v>0</v>
      </c>
      <c r="EM171" cm="1">
        <f t="array" ref="EM171">(CM171/INDEX($CX171:$DG171,,MATCH(EM$3,$CX$3:$DG$3,)))*$DG171</f>
        <v>0</v>
      </c>
      <c r="EN171" cm="1">
        <f t="array" ref="EN171">(CN171/INDEX($CX171:$DG171,,MATCH(EN$3,$CX$3:$DG$3,)))*$DG171</f>
        <v>0</v>
      </c>
      <c r="EO171" cm="1">
        <f t="array" ref="EO171">(CO171/INDEX($CX171:$DG171,,MATCH(EO$3,$CX$3:$DG$3,)))*$DG171</f>
        <v>0</v>
      </c>
      <c r="EP171" cm="1">
        <f t="array" ref="EP171">(CP171/INDEX($CX171:$DG171,,MATCH(EP$3,$CX$3:$DG$3,)))*$DG171</f>
        <v>0</v>
      </c>
      <c r="EQ171" cm="1">
        <f t="array" ref="EQ171">(CQ171/INDEX($CX171:$DG171,,MATCH(EQ$3,$CX$3:$DG$3,)))*$DG171</f>
        <v>0</v>
      </c>
      <c r="ER171" cm="1">
        <f t="array" ref="ER171">(CR171/INDEX($CX171:$DG171,,MATCH(ER$3,$CX$3:$DG$3,)))*$DG171</f>
        <v>0</v>
      </c>
      <c r="ES171" cm="1">
        <f t="array" ref="ES171">(CS171/INDEX($CX171:$DG171,,MATCH(ES$3,$CX$3:$DG$3,)))*$DG171</f>
        <v>0</v>
      </c>
      <c r="ET171" cm="1">
        <f t="array" ref="ET171">(CT171/INDEX($CX171:$DG171,,MATCH(ET$3,$CX$3:$DG$3,)))*$DG171</f>
        <v>0</v>
      </c>
      <c r="EU171" cm="1">
        <f t="array" ref="EU171">(CU171/INDEX($CX171:$DG171,,MATCH(EU$3,$CX$3:$DG$3,)))*$DG171</f>
        <v>0</v>
      </c>
      <c r="EV171" cm="1">
        <f t="array" ref="EV171">(CV171/INDEX($CX171:$DG171,,MATCH(EV$3,$CX$3:$DG$3,)))*$DG171</f>
        <v>0</v>
      </c>
      <c r="EW171">
        <f t="shared" si="211"/>
        <v>0</v>
      </c>
      <c r="EY171" s="96">
        <f t="shared" si="233"/>
        <v>0</v>
      </c>
      <c r="EZ171" s="96">
        <f t="shared" si="234"/>
        <v>0</v>
      </c>
      <c r="FA171" s="96">
        <f t="shared" si="235"/>
        <v>0</v>
      </c>
      <c r="FB171" s="96">
        <f t="shared" si="236"/>
        <v>0</v>
      </c>
      <c r="FC171" s="96">
        <f t="shared" si="237"/>
        <v>0</v>
      </c>
      <c r="FD171" s="96">
        <f t="shared" si="238"/>
        <v>0</v>
      </c>
      <c r="FE171" s="96">
        <f t="shared" si="239"/>
        <v>0</v>
      </c>
      <c r="FF171" s="96">
        <f t="shared" si="240"/>
        <v>0</v>
      </c>
      <c r="FG171" s="96">
        <f t="shared" si="241"/>
        <v>0</v>
      </c>
      <c r="FH171" s="96">
        <f t="shared" si="242"/>
        <v>0</v>
      </c>
      <c r="FJ171" s="96">
        <f t="shared" si="188"/>
        <v>0</v>
      </c>
      <c r="FK171" s="96" t="str">
        <f>IF(AND('Country-wise data'!FJ171&gt;'non-R&amp;D ex_typologies'!$C$17,'Country-wise data'!FJ171&lt;'non-R&amp;D ex_typologies'!$D$17),"Small",IF(AND('Country-wise data'!FJ171&gt;'non-R&amp;D ex_typologies'!$E$17,'Country-wise data'!$FJ$4&lt;'non-R&amp;D ex_typologies'!$F$17),"Medium","Large"))</f>
        <v>Large</v>
      </c>
      <c r="FL171" t="str">
        <f>IF($FK171='non-R&amp;D ex_typologies'!$C$16,IF(AND('Country-wise data'!EY171&gt;'non-R&amp;D ex_typologies'!$C$21,'Country-wise data'!EY171&lt;'non-R&amp;D ex_typologies'!$D$21),'non-R&amp;D ex_typologies'!$B$21,IF(AND('Country-wise data'!EY171&gt;'non-R&amp;D ex_typologies'!$C$19,'Country-wise data'!EY171&lt;'non-R&amp;D ex_typologies'!$D$19),'non-R&amp;D ex_typologies'!$B$19,'non-R&amp;D ex_typologies'!$B$20)),IF($FK171='non-R&amp;D ex_typologies'!$E$16,IF(AND('Country-wise data'!EY171&gt;'non-R&amp;D ex_typologies'!$E$21,'Country-wise data'!EY171&lt;'non-R&amp;D ex_typologies'!$F$21),'non-R&amp;D ex_typologies'!$B$21,IF(AND('Country-wise data'!EY171&gt;'non-R&amp;D ex_typologies'!$E$19,'Country-wise data'!EY171&lt;'non-R&amp;D ex_typologies'!$F$19),'non-R&amp;D ex_typologies'!$B$19,'non-R&amp;D ex_typologies'!$B$20)),IF(AND('Country-wise data'!EY171&gt;'non-R&amp;D ex_typologies'!$G$21,'Country-wise data'!EY171&lt;'non-R&amp;D ex_typologies'!$H$21),'non-R&amp;D ex_typologies'!$B$21,IF(AND('Country-wise data'!EY171&gt;'non-R&amp;D ex_typologies'!$G$19,'Country-wise data'!EY171&lt;'non-R&amp;D ex_typologies'!$H$19),'non-R&amp;D ex_typologies'!$B$19,'non-R&amp;D ex_typologies'!$B$20))))</f>
        <v xml:space="preserve">Research heavy </v>
      </c>
      <c r="FM171" t="str">
        <f>IF($FK171='non-R&amp;D ex_typologies'!$C$16,IF(AND('Country-wise data'!EZ171&gt;'non-R&amp;D ex_typologies'!$C$21,'Country-wise data'!EZ171&lt;'non-R&amp;D ex_typologies'!$D$21),'non-R&amp;D ex_typologies'!$B$21,IF(AND('Country-wise data'!EZ171&gt;'non-R&amp;D ex_typologies'!$C$19,'Country-wise data'!EZ171&lt;'non-R&amp;D ex_typologies'!$D$19),'non-R&amp;D ex_typologies'!$B$19,'non-R&amp;D ex_typologies'!$B$20)),IF($FK171='non-R&amp;D ex_typologies'!$E$16,IF(AND('Country-wise data'!EZ171&gt;'non-R&amp;D ex_typologies'!$E$21,'Country-wise data'!EZ171&lt;'non-R&amp;D ex_typologies'!$F$21),'non-R&amp;D ex_typologies'!$B$21,IF(AND('Country-wise data'!EZ171&gt;'non-R&amp;D ex_typologies'!$E$19,'Country-wise data'!EZ171&lt;'non-R&amp;D ex_typologies'!$F$19),'non-R&amp;D ex_typologies'!$B$19,'non-R&amp;D ex_typologies'!$B$20)),IF(AND('Country-wise data'!EZ171&gt;'non-R&amp;D ex_typologies'!$G$21,'Country-wise data'!EZ171&lt;'non-R&amp;D ex_typologies'!$H$21),'non-R&amp;D ex_typologies'!$B$21,IF(AND('Country-wise data'!EZ171&gt;'non-R&amp;D ex_typologies'!$G$19,'Country-wise data'!EZ171&lt;'non-R&amp;D ex_typologies'!$H$19),'non-R&amp;D ex_typologies'!$B$19,'non-R&amp;D ex_typologies'!$B$20))))</f>
        <v xml:space="preserve">Research heavy </v>
      </c>
      <c r="FN171" t="str">
        <f>IF($FK171='non-R&amp;D ex_typologies'!$C$16,IF(AND('Country-wise data'!FA171&gt;'non-R&amp;D ex_typologies'!$C$21,'Country-wise data'!FA171&lt;'non-R&amp;D ex_typologies'!$D$21),'non-R&amp;D ex_typologies'!$B$21,IF(AND('Country-wise data'!FA171&gt;'non-R&amp;D ex_typologies'!$C$19,'Country-wise data'!FA171&lt;'non-R&amp;D ex_typologies'!$D$19),'non-R&amp;D ex_typologies'!$B$19,'non-R&amp;D ex_typologies'!$B$20)),IF($FK171='non-R&amp;D ex_typologies'!$E$16,IF(AND('Country-wise data'!FA171&gt;'non-R&amp;D ex_typologies'!$E$21,'Country-wise data'!FA171&lt;'non-R&amp;D ex_typologies'!$F$21),'non-R&amp;D ex_typologies'!$B$21,IF(AND('Country-wise data'!FA171&gt;'non-R&amp;D ex_typologies'!$E$19,'Country-wise data'!FA171&lt;'non-R&amp;D ex_typologies'!$F$19),'non-R&amp;D ex_typologies'!$B$19,'non-R&amp;D ex_typologies'!$B$20)),IF(AND('Country-wise data'!FA171&gt;'non-R&amp;D ex_typologies'!$G$21,'Country-wise data'!FA171&lt;'non-R&amp;D ex_typologies'!$H$21),'non-R&amp;D ex_typologies'!$B$21,IF(AND('Country-wise data'!FA171&gt;'non-R&amp;D ex_typologies'!$G$19,'Country-wise data'!FA171&lt;'non-R&amp;D ex_typologies'!$H$19),'non-R&amp;D ex_typologies'!$B$19,'non-R&amp;D ex_typologies'!$B$20))))</f>
        <v xml:space="preserve">Research heavy </v>
      </c>
      <c r="FO171" t="str">
        <f>IF($FK171='non-R&amp;D ex_typologies'!$C$16,IF(AND('Country-wise data'!FB171&gt;'non-R&amp;D ex_typologies'!$C$21,'Country-wise data'!FB171&lt;'non-R&amp;D ex_typologies'!$D$21),'non-R&amp;D ex_typologies'!$B$21,IF(AND('Country-wise data'!FB171&gt;'non-R&amp;D ex_typologies'!$C$19,'Country-wise data'!FB171&lt;'non-R&amp;D ex_typologies'!$D$19),'non-R&amp;D ex_typologies'!$B$19,'non-R&amp;D ex_typologies'!$B$20)),IF($FK171='non-R&amp;D ex_typologies'!$E$16,IF(AND('Country-wise data'!FB171&gt;'non-R&amp;D ex_typologies'!$E$21,'Country-wise data'!FB171&lt;'non-R&amp;D ex_typologies'!$F$21),'non-R&amp;D ex_typologies'!$B$21,IF(AND('Country-wise data'!FB171&gt;'non-R&amp;D ex_typologies'!$E$19,'Country-wise data'!FB171&lt;'non-R&amp;D ex_typologies'!$F$19),'non-R&amp;D ex_typologies'!$B$19,'non-R&amp;D ex_typologies'!$B$20)),IF(AND('Country-wise data'!FB171&gt;'non-R&amp;D ex_typologies'!$G$21,'Country-wise data'!FB171&lt;'non-R&amp;D ex_typologies'!$H$21),'non-R&amp;D ex_typologies'!$B$21,IF(AND('Country-wise data'!FB171&gt;'non-R&amp;D ex_typologies'!$G$19,'Country-wise data'!FB171&lt;'non-R&amp;D ex_typologies'!$H$19),'non-R&amp;D ex_typologies'!$B$19,'non-R&amp;D ex_typologies'!$B$20))))</f>
        <v xml:space="preserve">Research heavy </v>
      </c>
      <c r="FP171" t="str">
        <f>IF($FK171='non-R&amp;D ex_typologies'!$C$16,IF(AND('Country-wise data'!FC171&gt;'non-R&amp;D ex_typologies'!$C$21,'Country-wise data'!FC171&lt;'non-R&amp;D ex_typologies'!$D$21),'non-R&amp;D ex_typologies'!$B$21,IF(AND('Country-wise data'!FC171&gt;'non-R&amp;D ex_typologies'!$C$19,'Country-wise data'!FC171&lt;'non-R&amp;D ex_typologies'!$D$19),'non-R&amp;D ex_typologies'!$B$19,'non-R&amp;D ex_typologies'!$B$20)),IF($FK171='non-R&amp;D ex_typologies'!$E$16,IF(AND('Country-wise data'!FC171&gt;'non-R&amp;D ex_typologies'!$E$21,'Country-wise data'!FC171&lt;'non-R&amp;D ex_typologies'!$F$21),'non-R&amp;D ex_typologies'!$B$21,IF(AND('Country-wise data'!FC171&gt;'non-R&amp;D ex_typologies'!$E$19,'Country-wise data'!FC171&lt;'non-R&amp;D ex_typologies'!$F$19),'non-R&amp;D ex_typologies'!$B$19,'non-R&amp;D ex_typologies'!$B$20)),IF(AND('Country-wise data'!FC171&gt;'non-R&amp;D ex_typologies'!$G$21,'Country-wise data'!FC171&lt;'non-R&amp;D ex_typologies'!$H$21),'non-R&amp;D ex_typologies'!$B$21,IF(AND('Country-wise data'!FC171&gt;'non-R&amp;D ex_typologies'!$G$19,'Country-wise data'!FC171&lt;'non-R&amp;D ex_typologies'!$H$19),'non-R&amp;D ex_typologies'!$B$19,'non-R&amp;D ex_typologies'!$B$20))))</f>
        <v xml:space="preserve">Research heavy </v>
      </c>
      <c r="FQ171" t="str">
        <f>IF($FK171='non-R&amp;D ex_typologies'!$C$16,IF(AND('Country-wise data'!FD171&gt;'non-R&amp;D ex_typologies'!$C$21,'Country-wise data'!FD171&lt;'non-R&amp;D ex_typologies'!$D$21),'non-R&amp;D ex_typologies'!$B$21,IF(AND('Country-wise data'!FD171&gt;'non-R&amp;D ex_typologies'!$C$19,'Country-wise data'!FD171&lt;'non-R&amp;D ex_typologies'!$D$19),'non-R&amp;D ex_typologies'!$B$19,'non-R&amp;D ex_typologies'!$B$20)),IF($FK171='non-R&amp;D ex_typologies'!$E$16,IF(AND('Country-wise data'!FD171&gt;'non-R&amp;D ex_typologies'!$E$21,'Country-wise data'!FD171&lt;'non-R&amp;D ex_typologies'!$F$21),'non-R&amp;D ex_typologies'!$B$21,IF(AND('Country-wise data'!FD171&gt;'non-R&amp;D ex_typologies'!$E$19,'Country-wise data'!FD171&lt;'non-R&amp;D ex_typologies'!$F$19),'non-R&amp;D ex_typologies'!$B$19,'non-R&amp;D ex_typologies'!$B$20)),IF(AND('Country-wise data'!FD171&gt;'non-R&amp;D ex_typologies'!$G$21,'Country-wise data'!FD171&lt;'non-R&amp;D ex_typologies'!$H$21),'non-R&amp;D ex_typologies'!$B$21,IF(AND('Country-wise data'!FD171&gt;'non-R&amp;D ex_typologies'!$G$19,'Country-wise data'!FD171&lt;'non-R&amp;D ex_typologies'!$H$19),'non-R&amp;D ex_typologies'!$B$19,'non-R&amp;D ex_typologies'!$B$20))))</f>
        <v xml:space="preserve">Research heavy </v>
      </c>
      <c r="FR171" t="str">
        <f>IF($FK171='non-R&amp;D ex_typologies'!$C$16,IF(AND('Country-wise data'!FE171&gt;'non-R&amp;D ex_typologies'!$C$21,'Country-wise data'!FE171&lt;'non-R&amp;D ex_typologies'!$D$21),'non-R&amp;D ex_typologies'!$B$21,IF(AND('Country-wise data'!FE171&gt;'non-R&amp;D ex_typologies'!$C$19,'Country-wise data'!FE171&lt;'non-R&amp;D ex_typologies'!$D$19),'non-R&amp;D ex_typologies'!$B$19,'non-R&amp;D ex_typologies'!$B$20)),IF($FK171='non-R&amp;D ex_typologies'!$E$16,IF(AND('Country-wise data'!FE171&gt;'non-R&amp;D ex_typologies'!$E$21,'Country-wise data'!FE171&lt;'non-R&amp;D ex_typologies'!$F$21),'non-R&amp;D ex_typologies'!$B$21,IF(AND('Country-wise data'!FE171&gt;'non-R&amp;D ex_typologies'!$E$19,'Country-wise data'!FE171&lt;'non-R&amp;D ex_typologies'!$F$19),'non-R&amp;D ex_typologies'!$B$19,'non-R&amp;D ex_typologies'!$B$20)),IF(AND('Country-wise data'!FE171&gt;'non-R&amp;D ex_typologies'!$G$21,'Country-wise data'!FE171&lt;'non-R&amp;D ex_typologies'!$H$21),'non-R&amp;D ex_typologies'!$B$21,IF(AND('Country-wise data'!FE171&gt;'non-R&amp;D ex_typologies'!$G$19,'Country-wise data'!FE171&lt;'non-R&amp;D ex_typologies'!$H$19),'non-R&amp;D ex_typologies'!$B$19,'non-R&amp;D ex_typologies'!$B$20))))</f>
        <v xml:space="preserve">Research heavy </v>
      </c>
      <c r="FS171" t="str">
        <f>IF($FK171='non-R&amp;D ex_typologies'!$C$16,IF(AND('Country-wise data'!FF171&gt;'non-R&amp;D ex_typologies'!$C$21,'Country-wise data'!FF171&lt;'non-R&amp;D ex_typologies'!$D$21),'non-R&amp;D ex_typologies'!$B$21,IF(AND('Country-wise data'!FF171&gt;'non-R&amp;D ex_typologies'!$C$19,'Country-wise data'!FF171&lt;'non-R&amp;D ex_typologies'!$D$19),'non-R&amp;D ex_typologies'!$B$19,'non-R&amp;D ex_typologies'!$B$20)),IF($FK171='non-R&amp;D ex_typologies'!$E$16,IF(AND('Country-wise data'!FF171&gt;'non-R&amp;D ex_typologies'!$E$21,'Country-wise data'!FF171&lt;'non-R&amp;D ex_typologies'!$F$21),'non-R&amp;D ex_typologies'!$B$21,IF(AND('Country-wise data'!FF171&gt;'non-R&amp;D ex_typologies'!$E$19,'Country-wise data'!FF171&lt;'non-R&amp;D ex_typologies'!$F$19),'non-R&amp;D ex_typologies'!$B$19,'non-R&amp;D ex_typologies'!$B$20)),IF(AND('Country-wise data'!FF171&gt;'non-R&amp;D ex_typologies'!$G$21,'Country-wise data'!FF171&lt;'non-R&amp;D ex_typologies'!$H$21),'non-R&amp;D ex_typologies'!$B$21,IF(AND('Country-wise data'!FF171&gt;'non-R&amp;D ex_typologies'!$G$19,'Country-wise data'!FF171&lt;'non-R&amp;D ex_typologies'!$H$19),'non-R&amp;D ex_typologies'!$B$19,'non-R&amp;D ex_typologies'!$B$20))))</f>
        <v xml:space="preserve">Research heavy </v>
      </c>
      <c r="FT171" t="str">
        <f>IF($FK171='non-R&amp;D ex_typologies'!$C$16,IF(AND('Country-wise data'!FG171&gt;'non-R&amp;D ex_typologies'!$C$21,'Country-wise data'!FG171&lt;'non-R&amp;D ex_typologies'!$D$21),'non-R&amp;D ex_typologies'!$B$21,IF(AND('Country-wise data'!FG171&gt;'non-R&amp;D ex_typologies'!$C$19,'Country-wise data'!FG171&lt;'non-R&amp;D ex_typologies'!$D$19),'non-R&amp;D ex_typologies'!$B$19,'non-R&amp;D ex_typologies'!$B$20)),IF($FK171='non-R&amp;D ex_typologies'!$E$16,IF(AND('Country-wise data'!FG171&gt;'non-R&amp;D ex_typologies'!$E$21,'Country-wise data'!FG171&lt;'non-R&amp;D ex_typologies'!$F$21),'non-R&amp;D ex_typologies'!$B$21,IF(AND('Country-wise data'!FG171&gt;'non-R&amp;D ex_typologies'!$E$19,'Country-wise data'!FG171&lt;'non-R&amp;D ex_typologies'!$F$19),'non-R&amp;D ex_typologies'!$B$19,'non-R&amp;D ex_typologies'!$B$20)),IF(AND('Country-wise data'!FG171&gt;'non-R&amp;D ex_typologies'!$G$21,'Country-wise data'!FG171&lt;'non-R&amp;D ex_typologies'!$H$21),'non-R&amp;D ex_typologies'!$B$21,IF(AND('Country-wise data'!FG171&gt;'non-R&amp;D ex_typologies'!$G$19,'Country-wise data'!FG171&lt;'non-R&amp;D ex_typologies'!$H$19),'non-R&amp;D ex_typologies'!$B$19,'non-R&amp;D ex_typologies'!$B$20))))</f>
        <v xml:space="preserve">Research heavy </v>
      </c>
      <c r="FU171" t="str">
        <f>IF($FK171='non-R&amp;D ex_typologies'!$C$16,IF(AND('Country-wise data'!FH171&gt;'non-R&amp;D ex_typologies'!$C$21,'Country-wise data'!FH171&lt;'non-R&amp;D ex_typologies'!$D$21),'non-R&amp;D ex_typologies'!$B$21,IF(AND('Country-wise data'!FH171&gt;'non-R&amp;D ex_typologies'!$C$19,'Country-wise data'!FH171&lt;'non-R&amp;D ex_typologies'!$D$19),'non-R&amp;D ex_typologies'!$B$19,'non-R&amp;D ex_typologies'!$B$20)),IF($FK171='non-R&amp;D ex_typologies'!$E$16,IF(AND('Country-wise data'!FH171&gt;'non-R&amp;D ex_typologies'!$E$21,'Country-wise data'!FH171&lt;'non-R&amp;D ex_typologies'!$F$21),'non-R&amp;D ex_typologies'!$B$21,IF(AND('Country-wise data'!FH171&gt;'non-R&amp;D ex_typologies'!$E$19,'Country-wise data'!FH171&lt;'non-R&amp;D ex_typologies'!$F$19),'non-R&amp;D ex_typologies'!$B$19,'non-R&amp;D ex_typologies'!$B$20)),IF(AND('Country-wise data'!FH171&gt;'non-R&amp;D ex_typologies'!$G$21,'Country-wise data'!FH171&lt;'non-R&amp;D ex_typologies'!$H$21),'non-R&amp;D ex_typologies'!$B$21,IF(AND('Country-wise data'!FH171&gt;'non-R&amp;D ex_typologies'!$G$19,'Country-wise data'!FH171&lt;'non-R&amp;D ex_typologies'!$H$19),'non-R&amp;D ex_typologies'!$B$19,'non-R&amp;D ex_typologies'!$B$20))))</f>
        <v xml:space="preserve">Research heavy </v>
      </c>
    </row>
    <row r="172" spans="2:177" x14ac:dyDescent="0.35">
      <c r="B172" s="83" t="s">
        <v>719</v>
      </c>
      <c r="E172" s="44" t="s">
        <v>375</v>
      </c>
      <c r="G172" s="55">
        <f>Assumptions!$C$13</f>
        <v>1.1000000000000001</v>
      </c>
      <c r="H172">
        <f>SUMIFS(FAOstat!M:M,FAOstat!$B:$B,'Country-wise data'!$B172)*G172</f>
        <v>0</v>
      </c>
      <c r="I172">
        <f>IF(SUMIFS(FAOstat!N:N,FAOstat!$B:$B,'Country-wise data'!$B172)=0,H172*(1+Assumptions!$C$9),SUMIFS(FAOstat!N:N,FAOstat!$B:$B,'Country-wise data'!$B172)*$G172)</f>
        <v>0</v>
      </c>
      <c r="J172">
        <f>IF(SUMIFS(FAOstat!O:O,FAOstat!$B:$B,'Country-wise data'!$B172)=0,I172*(1+Assumptions!$C$9),SUMIFS(FAOstat!O:O,FAOstat!$B:$B,'Country-wise data'!$B172)*$G172)</f>
        <v>0</v>
      </c>
      <c r="K172">
        <f>IF(SUMIFS(FAOstat!P:P,FAOstat!$B:$B,'Country-wise data'!$B172)=0,J172*(1+Assumptions!$C$9),SUMIFS(FAOstat!P:P,FAOstat!$B:$B,'Country-wise data'!$B172)*$G172)</f>
        <v>0</v>
      </c>
      <c r="L172">
        <f>IF(SUMIFS(FAOstat!Q:Q,FAOstat!$B:$B,'Country-wise data'!$B172)=0,K172*(1+Assumptions!$C$9),SUMIFS(FAOstat!Q:Q,FAOstat!$B:$B,'Country-wise data'!$B172)*$G172)</f>
        <v>0</v>
      </c>
      <c r="M172">
        <f>IF(SUMIFS(FAOstat!R:R,FAOstat!$B:$B,'Country-wise data'!$B172)=0,L172*(1+Assumptions!$C$9),SUMIFS(FAOstat!R:R,FAOstat!$B:$B,'Country-wise data'!$B172)*$G172)</f>
        <v>0</v>
      </c>
      <c r="N172">
        <f>IF(SUMIFS(FAOstat!S:S,FAOstat!$B:$B,'Country-wise data'!$B172)=0,M172*(1+Assumptions!$C$9),SUMIFS(FAOstat!S:S,FAOstat!$B:$B,'Country-wise data'!$B172)*$G172)</f>
        <v>0</v>
      </c>
      <c r="O172">
        <f>IF(SUMIFS(FAOstat!T:T,FAOstat!$B:$B,'Country-wise data'!$B172)=0,N172*(1+Assumptions!$C$9),SUMIFS(FAOstat!T:T,FAOstat!$B:$B,'Country-wise data'!$B172)*$G172)</f>
        <v>0</v>
      </c>
      <c r="P172">
        <f>IF(SUMIFS(FAOstat!U:U,FAOstat!$B:$B,'Country-wise data'!$B172)=0,O172*(1+Assumptions!$C$9),SUMIFS(FAOstat!U:U,FAOstat!$B:$B,'Country-wise data'!$B172)*$G172)</f>
        <v>0</v>
      </c>
      <c r="Q172">
        <f>IF(SUMIFS(FAOstat!V:V,FAOstat!$B:$B,'Country-wise data'!$B172)=0,P172*(1+Assumptions!$C$9),SUMIFS(FAOstat!V:V,FAOstat!$B:$B,'Country-wise data'!$B172)*$G172)</f>
        <v>0</v>
      </c>
      <c r="R172" s="36">
        <f t="shared" si="207"/>
        <v>0</v>
      </c>
      <c r="S172" s="44">
        <f>INDEX('area data'!$G$4:$P$80,MATCH('Country-wise data'!$B172,'area data'!$B$4:$B$80,),MATCH('Country-wise data'!S$3,'area data'!$G$3:$P$3,))</f>
        <v>1035.0021049432492</v>
      </c>
      <c r="T172" s="44">
        <f>INDEX('area data'!$G$4:$P$80,MATCH('Country-wise data'!$B172,'area data'!$B$4:$B$80,),MATCH('Country-wise data'!T$3,'area data'!$G$3:$P$3,))</f>
        <v>1090.4792997986087</v>
      </c>
      <c r="U172" s="44">
        <f>INDEX('area data'!$G$4:$P$80,MATCH('Country-wise data'!$B172,'area data'!$B$4:$B$80,),MATCH('Country-wise data'!U$3,'area data'!$G$3:$P$3,))</f>
        <v>1117.4893176950968</v>
      </c>
      <c r="V172" s="44">
        <f>INDEX('area data'!$G$4:$P$80,MATCH('Country-wise data'!$B172,'area data'!$B$4:$B$80,),MATCH('Country-wise data'!V$3,'area data'!$G$3:$P$3,))</f>
        <v>1169.3273216669531</v>
      </c>
      <c r="W172" s="44">
        <f>INDEX('area data'!$G$4:$P$80,MATCH('Country-wise data'!$B172,'area data'!$B$4:$B$80,),MATCH('Country-wise data'!W$3,'area data'!$G$3:$P$3,))</f>
        <v>1218.4031655712051</v>
      </c>
      <c r="X172" s="44">
        <f>INDEX('area data'!$G$4:$P$80,MATCH('Country-wise data'!$B172,'area data'!$B$4:$B$80,),MATCH('Country-wise data'!X$3,'area data'!$G$3:$P$3,))</f>
        <v>1281.4146565174447</v>
      </c>
      <c r="Y172" s="44">
        <f>INDEX('area data'!$G$4:$P$80,MATCH('Country-wise data'!$B172,'area data'!$B$4:$B$80,),MATCH('Country-wise data'!Y$3,'area data'!$G$3:$P$3,))</f>
        <v>1288.8613629648164</v>
      </c>
      <c r="Z172" s="44">
        <f>INDEX('area data'!$G$4:$P$80,MATCH('Country-wise data'!$B172,'area data'!$B$4:$B$80,),MATCH('Country-wise data'!Z$3,'area data'!$G$3:$P$3,))</f>
        <v>1316.1992236851199</v>
      </c>
      <c r="AA172" s="44">
        <f>INDEX('area data'!$G$4:$P$80,MATCH('Country-wise data'!$B172,'area data'!$B$4:$B$80,),MATCH('Country-wise data'!AA$3,'area data'!$G$3:$P$3,))</f>
        <v>1347.3226039460078</v>
      </c>
      <c r="AB172" s="44">
        <f>INDEX('area data'!$G$4:$P$80,MATCH('Country-wise data'!$B172,'area data'!$B$4:$B$80,),MATCH('Country-wise data'!AB$3,'area data'!$G$3:$P$3,))</f>
        <v>1374.2690560249282</v>
      </c>
      <c r="AC172" s="53">
        <f>IFERROR(INDEX('ASTI data (new)'!$AF$6:$AL$130,MATCH('Country-wise data'!$B172,'ASTI data (new)'!$C$6:$C$130,),MATCH('Country-wise data'!AC$3,'ASTI data (new)'!$AF$5:$AL$5,)),(INDEX(Assumptions!$G$154:$P$345,MATCH('Country-wise data'!$B172,Assumptions!$B$154:$B$344,),MATCH('Country-wise data'!AC$3,Assumptions!$G$153:$P$153,))*S172))</f>
        <v>10.246520838938165</v>
      </c>
      <c r="AD172" s="53">
        <f>IFERROR(INDEX('ASTI data (new)'!$AF$6:$AL$130,MATCH('Country-wise data'!$B172,'ASTI data (new)'!$C$6:$C$130,),MATCH('Country-wise data'!AD$3,'ASTI data (new)'!$AF$5:$AL$5,)),(INDEX(Assumptions!$G$154:$P$345,MATCH('Country-wise data'!$B172,Assumptions!$B$154:$B$344,),MATCH('Country-wise data'!AD$3,Assumptions!$G$153:$P$153,))*T172))</f>
        <v>10.795745068006225</v>
      </c>
      <c r="AE172" s="53">
        <f>IFERROR(INDEX('ASTI data (new)'!$AF$6:$AL$130,MATCH('Country-wise data'!$B172,'ASTI data (new)'!$C$6:$C$130,),MATCH('Country-wise data'!AE$3,'ASTI data (new)'!$AF$5:$AL$5,)),(INDEX(Assumptions!$G$154:$P$345,MATCH('Country-wise data'!$B172,Assumptions!$B$154:$B$344,),MATCH('Country-wise data'!AE$3,Assumptions!$G$153:$P$153,))*U172))</f>
        <v>11.063144245181457</v>
      </c>
      <c r="AF172" s="53">
        <f>IFERROR(INDEX('ASTI data (new)'!$AF$6:$AL$130,MATCH('Country-wise data'!$B172,'ASTI data (new)'!$C$6:$C$130,),MATCH('Country-wise data'!AF$3,'ASTI data (new)'!$AF$5:$AL$5,)),(INDEX(Assumptions!$G$154:$P$345,MATCH('Country-wise data'!$B172,Assumptions!$B$154:$B$344,),MATCH('Country-wise data'!AF$3,Assumptions!$G$153:$P$153,))*V172))</f>
        <v>11.576340484502834</v>
      </c>
      <c r="AG172" s="53">
        <f>IFERROR(INDEX('ASTI data (new)'!$AF$6:$AL$130,MATCH('Country-wise data'!$B172,'ASTI data (new)'!$C$6:$C$130,),MATCH('Country-wise data'!AG$3,'ASTI data (new)'!$AF$5:$AL$5,)),(INDEX(Assumptions!$G$154:$P$345,MATCH('Country-wise data'!$B172,Assumptions!$B$154:$B$344,),MATCH('Country-wise data'!AG$3,Assumptions!$G$153:$P$153,))*W172))</f>
        <v>12.06219133915493</v>
      </c>
      <c r="AH172" s="53">
        <f>IFERROR(INDEX('ASTI data (new)'!$AF$6:$AL$130,MATCH('Country-wise data'!$B172,'ASTI data (new)'!$C$6:$C$130,),MATCH('Country-wise data'!AH$3,'ASTI data (new)'!$AF$5:$AL$5,)),(INDEX(Assumptions!$G$154:$P$345,MATCH('Country-wise data'!$B172,Assumptions!$B$154:$B$344,),MATCH('Country-wise data'!AH$3,Assumptions!$G$153:$P$153,))*X172))</f>
        <v>12.686005099522701</v>
      </c>
      <c r="AI172" s="53">
        <f>IFERROR(INDEX('ASTI data (new)'!$AF$6:$AL$130,MATCH('Country-wise data'!$B172,'ASTI data (new)'!$C$6:$C$130,),MATCH('Country-wise data'!AI$3,'ASTI data (new)'!$AF$5:$AL$5,)),(INDEX(Assumptions!$G$154:$P$345,MATCH('Country-wise data'!$B172,Assumptions!$B$154:$B$344,),MATCH('Country-wise data'!AI$3,Assumptions!$G$153:$P$153,))*Y172))</f>
        <v>12.759727493351681</v>
      </c>
      <c r="AJ172" s="53">
        <f t="shared" ref="AJ172:AL172" si="250">IFERROR((1+($AI172/$AF172)^(1/3)-1)*AI172,0)</f>
        <v>13.180486335096488</v>
      </c>
      <c r="AK172" s="53">
        <f t="shared" si="250"/>
        <v>13.615119924793293</v>
      </c>
      <c r="AL172" s="53">
        <f t="shared" si="250"/>
        <v>14.064085789680105</v>
      </c>
      <c r="AM172" s="55" cm="1">
        <f t="array" ref="AM172">INDEX('non-R&amp;D ex_typologies'!$J$8:$J$10,MATCH('Country-wise data'!FL172,'non-R&amp;D ex_typologies'!$F$8:$F$10,),)*'Country-wise data'!AC172</f>
        <v>29.935463347839526</v>
      </c>
      <c r="AN172" s="55" cm="1">
        <f t="array" ref="AN172">INDEX('non-R&amp;D ex_typologies'!$J$8:$J$10,MATCH('Country-wise data'!FM172,'non-R&amp;D ex_typologies'!$F$8:$F$10,),)*'Country-wise data'!AD172</f>
        <v>31.540035478950919</v>
      </c>
      <c r="AO172" s="55" cm="1">
        <f t="array" ref="AO172">INDEX('non-R&amp;D ex_typologies'!$J$8:$J$10,MATCH('Country-wise data'!FN172,'non-R&amp;D ex_typologies'!$F$8:$F$10,),)*'Country-wise data'!AE172</f>
        <v>32.321248770115332</v>
      </c>
      <c r="AP172" s="55" cm="1">
        <f t="array" ref="AP172">INDEX('non-R&amp;D ex_typologies'!$J$8:$J$10,MATCH('Country-wise data'!FO172,'non-R&amp;D ex_typologies'!$F$8:$F$10,),)*'Country-wise data'!AF172</f>
        <v>33.82056424059909</v>
      </c>
      <c r="AQ172" s="55" cm="1">
        <f t="array" ref="AQ172">INDEX('non-R&amp;D ex_typologies'!$J$8:$J$10,MATCH('Country-wise data'!FP172,'non-R&amp;D ex_typologies'!$F$8:$F$10,),)*'Country-wise data'!AG172</f>
        <v>35.239989495333795</v>
      </c>
      <c r="AR172" s="55" cm="1">
        <f t="array" ref="AR172">INDEX('non-R&amp;D ex_typologies'!$J$8:$J$10,MATCH('Country-wise data'!FQ172,'non-R&amp;D ex_typologies'!$F$8:$F$10,),)*'Country-wise data'!AH172</f>
        <v>37.062476781789414</v>
      </c>
      <c r="AS172" s="55" cm="1">
        <f t="array" ref="AS172">INDEX('non-R&amp;D ex_typologies'!$J$8:$J$10,MATCH('Country-wise data'!FR172,'non-R&amp;D ex_typologies'!$F$8:$F$10,),)*'Country-wise data'!AI172</f>
        <v>37.277858573626098</v>
      </c>
      <c r="AT172" s="55" cm="1">
        <f t="array" ref="AT172">INDEX('non-R&amp;D ex_typologies'!$J$8:$J$10,MATCH('Country-wise data'!FS172,'non-R&amp;D ex_typologies'!$F$8:$F$10,),)*'Country-wise data'!AJ172</f>
        <v>16.612720360611547</v>
      </c>
      <c r="AU172" s="55" cm="1">
        <f t="array" ref="AU172">INDEX('non-R&amp;D ex_typologies'!$J$8:$J$10,MATCH('Country-wise data'!FT172,'non-R&amp;D ex_typologies'!$F$8:$F$10,),)*'Country-wise data'!AK172</f>
        <v>17.160533703866982</v>
      </c>
      <c r="AV172" s="55" cm="1">
        <f t="array" ref="AV172">INDEX('non-R&amp;D ex_typologies'!$J$8:$J$10,MATCH('Country-wise data'!FU172,'non-R&amp;D ex_typologies'!$F$8:$F$10,),)*'Country-wise data'!AL172</f>
        <v>17.726411485247809</v>
      </c>
      <c r="AW172">
        <f t="shared" si="209"/>
        <v>410.74666885620837</v>
      </c>
      <c r="AX172" s="53">
        <f>INDEX('GDP deflators'!$AB$3:$AK$198,MATCH('Country-wise data'!$B172,'GDP deflators'!$B$3:$B$198,),MATCH('Country-wise data'!AX$3,'GDP deflators'!$D$2:$M$2,))</f>
        <v>45.36399862760441</v>
      </c>
      <c r="AY172" s="53">
        <f>INDEX('GDP deflators'!$AB$3:$AK$198,MATCH('Country-wise data'!$B172,'GDP deflators'!$B$3:$B$198,),MATCH('Country-wise data'!AY$3,'GDP deflators'!$D$2:$M$2,))</f>
        <v>48.770958230923419</v>
      </c>
      <c r="AZ172" s="53">
        <f>INDEX('GDP deflators'!$AB$3:$AK$198,MATCH('Country-wise data'!$B172,'GDP deflators'!$B$3:$B$198,),MATCH('Country-wise data'!AZ$3,'GDP deflators'!$D$2:$M$2,))</f>
        <v>51.348014102388852</v>
      </c>
      <c r="BA172" s="53">
        <f>INDEX('GDP deflators'!$AB$3:$AK$198,MATCH('Country-wise data'!$B172,'GDP deflators'!$B$3:$B$198,),MATCH('Country-wise data'!BA$3,'GDP deflators'!$D$2:$M$2,))</f>
        <v>54.937266583321595</v>
      </c>
      <c r="BB172" s="53">
        <f>INDEX('GDP deflators'!$AB$3:$AK$198,MATCH('Country-wise data'!$B172,'GDP deflators'!$B$3:$B$198,),MATCH('Country-wise data'!BB$3,'GDP deflators'!$D$2:$M$2,))</f>
        <v>57.203399176888801</v>
      </c>
      <c r="BC172" s="53">
        <f>INDEX('GDP deflators'!$AB$3:$AK$198,MATCH('Country-wise data'!$B172,'GDP deflators'!$B$3:$B$198,),MATCH('Country-wise data'!BC$3,'GDP deflators'!$D$2:$M$2,))</f>
        <v>61.136741860546842</v>
      </c>
      <c r="BD172" s="53">
        <f>INDEX('GDP deflators'!$AB$3:$AK$198,MATCH('Country-wise data'!$B172,'GDP deflators'!$B$3:$B$198,),MATCH('Country-wise data'!BD$3,'GDP deflators'!$D$2:$M$2,))</f>
        <v>68.450090417916002</v>
      </c>
      <c r="BE172" s="53">
        <f>INDEX('GDP deflators'!$AB$3:$AK$198,MATCH('Country-wise data'!$B172,'GDP deflators'!$B$3:$B$198,),MATCH('Country-wise data'!BE$3,'GDP deflators'!$D$2:$M$2,))</f>
        <v>77.607509020849832</v>
      </c>
      <c r="BF172" s="53">
        <f>INDEX('GDP deflators'!$AB$3:$AK$198,MATCH('Country-wise data'!$B172,'GDP deflators'!$B$3:$B$198,),MATCH('Country-wise data'!BF$3,'GDP deflators'!$D$2:$M$2,))</f>
        <v>87.533504312204599</v>
      </c>
      <c r="BG172" s="53">
        <f>INDEX('GDP deflators'!$AB$3:$AK$198,MATCH('Country-wise data'!$B172,'GDP deflators'!$B$3:$B$198,),MATCH('Country-wise data'!BG$3,'GDP deflators'!$D$2:$M$2,))</f>
        <v>100</v>
      </c>
      <c r="BH172" cm="1">
        <f t="array" ref="BH172">H172/(INDEX($AX172:$BG172,,MATCH(BH$3,$AX$3:$BG$3,))/100)</f>
        <v>0</v>
      </c>
      <c r="BI172" cm="1">
        <f t="array" ref="BI172">I172/(INDEX($AX172:$BG172,,MATCH(BI$3,$AX$3:$BG$3,))/100)</f>
        <v>0</v>
      </c>
      <c r="BJ172" cm="1">
        <f t="array" ref="BJ172">J172/(INDEX($AX172:$BG172,,MATCH(BJ$3,$AX$3:$BG$3,))/100)</f>
        <v>0</v>
      </c>
      <c r="BK172" cm="1">
        <f t="array" ref="BK172">K172/(INDEX($AX172:$BG172,,MATCH(BK$3,$AX$3:$BG$3,))/100)</f>
        <v>0</v>
      </c>
      <c r="BL172" cm="1">
        <f t="array" ref="BL172">L172/(INDEX($AX172:$BG172,,MATCH(BL$3,$AX$3:$BG$3,))/100)</f>
        <v>0</v>
      </c>
      <c r="BM172" cm="1">
        <f t="array" ref="BM172">M172/(INDEX($AX172:$BG172,,MATCH(BM$3,$AX$3:$BG$3,))/100)</f>
        <v>0</v>
      </c>
      <c r="BN172" cm="1">
        <f t="array" ref="BN172">N172/(INDEX($AX172:$BG172,,MATCH(BN$3,$AX$3:$BG$3,))/100)</f>
        <v>0</v>
      </c>
      <c r="BO172" cm="1">
        <f t="array" ref="BO172">O172/(INDEX($AX172:$BG172,,MATCH(BO$3,$AX$3:$BG$3,))/100)</f>
        <v>0</v>
      </c>
      <c r="BP172" cm="1">
        <f t="array" ref="BP172">P172/(INDEX($AX172:$BG172,,MATCH(BP$3,$AX$3:$BG$3,))/100)</f>
        <v>0</v>
      </c>
      <c r="BQ172" cm="1">
        <f t="array" ref="BQ172">Q172/(INDEX($AX172:$BG172,,MATCH(BQ$3,$AX$3:$BG$3,))/100)</f>
        <v>0</v>
      </c>
      <c r="BS172" cm="1">
        <f t="array" ref="BS172">S172/(INDEX($AX172:$BG172,,MATCH(BS$3,$AX$3:$BG$3,))/100)</f>
        <v>2281.5495464578403</v>
      </c>
      <c r="BT172" cm="1">
        <f t="array" ref="BT172">T172/(INDEX($AX172:$BG172,,MATCH(BT$3,$AX$3:$BG$3,))/100)</f>
        <v>2235.9193654456149</v>
      </c>
      <c r="BU172" cm="1">
        <f t="array" ref="BU172">U172/(INDEX($AX172:$BG172,,MATCH(BU$3,$AX$3:$BG$3,))/100)</f>
        <v>2176.3048430009453</v>
      </c>
      <c r="BV172" cm="1">
        <f t="array" ref="BV172">V172/(INDEX($AX172:$BG172,,MATCH(BV$3,$AX$3:$BG$3,))/100)</f>
        <v>2128.4774332437378</v>
      </c>
      <c r="BW172" cm="1">
        <f t="array" ref="BW172">W172/(INDEX($AX172:$BG172,,MATCH(BW$3,$AX$3:$BG$3,))/100)</f>
        <v>2129.9488895818308</v>
      </c>
      <c r="BX172" cm="1">
        <f t="array" ref="BX172">X172/(INDEX($AX172:$BG172,,MATCH(BX$3,$AX$3:$BG$3,))/100)</f>
        <v>2095.9812667812048</v>
      </c>
      <c r="BY172" cm="1">
        <f t="array" ref="BY172">Y172/(INDEX($AX172:$BG172,,MATCH(BY$3,$AX$3:$BG$3,))/100)</f>
        <v>1882.9213447283807</v>
      </c>
      <c r="BZ172" cm="1">
        <f t="array" ref="BZ172">Z172/(INDEX($AX172:$BG172,,MATCH(BZ$3,$AX$3:$BG$3,))/100)</f>
        <v>1695.9689085388802</v>
      </c>
      <c r="CA172" cm="1">
        <f t="array" ref="CA172">AA172/(INDEX($AX172:$BG172,,MATCH(CA$3,$AX$3:$BG$3,))/100)</f>
        <v>1539.2078890621469</v>
      </c>
      <c r="CB172" cm="1">
        <f t="array" ref="CB172">AB172/(INDEX($AX172:$BG172,,MATCH(CB$3,$AX$3:$BG$3,))/100)</f>
        <v>1374.2690560249282</v>
      </c>
      <c r="CC172" cm="1">
        <f t="array" ref="CC172">AC172/(INDEX($AX172:$BG172,,MATCH(CC$3,$AX$3:$BG$3,))/100)</f>
        <v>22.587340509932613</v>
      </c>
      <c r="CD172" cm="1">
        <f t="array" ref="CD172">AD172/(INDEX($AX172:$BG172,,MATCH(CD$3,$AX$3:$BG$3,))/100)</f>
        <v>22.135601717911584</v>
      </c>
      <c r="CE172" cm="1">
        <f t="array" ref="CE172">AE172/(INDEX($AX172:$BG172,,MATCH(CE$3,$AX$3:$BG$3,))/100)</f>
        <v>21.545417945709353</v>
      </c>
      <c r="CF172" cm="1">
        <f t="array" ref="CF172">AF172/(INDEX($AX172:$BG172,,MATCH(CF$3,$AX$3:$BG$3,))/100)</f>
        <v>21.071926589112998</v>
      </c>
      <c r="CG172" cm="1">
        <f t="array" ref="CG172">AG172/(INDEX($AX172:$BG172,,MATCH(CG$3,$AX$3:$BG$3,))/100)</f>
        <v>21.086494006860121</v>
      </c>
      <c r="CH172" cm="1">
        <f t="array" ref="CH172">AH172/(INDEX($AX172:$BG172,,MATCH(CH$3,$AX$3:$BG$3,))/100)</f>
        <v>20.750214541133925</v>
      </c>
      <c r="CI172" cm="1">
        <f t="array" ref="CI172">AI172/(INDEX($AX172:$BG172,,MATCH(CI$3,$AX$3:$BG$3,))/100)</f>
        <v>18.640921312810967</v>
      </c>
      <c r="CJ172" cm="1">
        <f t="array" ref="CJ172">AJ172/(INDEX($AX172:$BG172,,MATCH(CJ$3,$AX$3:$BG$3,))/100)</f>
        <v>16.983519380264418</v>
      </c>
      <c r="CK172" cm="1">
        <f t="array" ref="CK172">AK172/(INDEX($AX172:$BG172,,MATCH(CK$3,$AX$3:$BG$3,))/100)</f>
        <v>15.554181260963142</v>
      </c>
      <c r="CL172" cm="1">
        <f t="array" ref="CL172">AL172/(INDEX($AX172:$BG172,,MATCH(CL$3,$AX$3:$BG$3,))/100)</f>
        <v>14.064085789680105</v>
      </c>
      <c r="CM172" cm="1">
        <f t="array" ref="CM172">AM172/(INDEX($AX172:$BG172,,MATCH(CM$3,$AX$3:$BG$3,))/100)</f>
        <v>65.989472386641694</v>
      </c>
      <c r="CN172" cm="1">
        <f t="array" ref="CN172">AN172/(INDEX($AX172:$BG172,,MATCH(CN$3,$AX$3:$BG$3,))/100)</f>
        <v>64.669706364212544</v>
      </c>
      <c r="CO172" cm="1">
        <f t="array" ref="CO172">AO172/(INDEX($AX172:$BG172,,MATCH(CO$3,$AX$3:$BG$3,))/100)</f>
        <v>62.945469917621722</v>
      </c>
      <c r="CP172" cm="1">
        <f t="array" ref="CP172">AP172/(INDEX($AX172:$BG172,,MATCH(CP$3,$AX$3:$BG$3,))/100)</f>
        <v>61.562153241287533</v>
      </c>
      <c r="CQ172" cm="1">
        <f t="array" ref="CQ172">AQ172/(INDEX($AX172:$BG172,,MATCH(CQ$3,$AX$3:$BG$3,))/100)</f>
        <v>61.60471231152183</v>
      </c>
      <c r="CR172" cm="1">
        <f t="array" ref="CR172">AR172/(INDEX($AX172:$BG172,,MATCH(CR$3,$AX$3:$BG$3,))/100)</f>
        <v>60.622263558514575</v>
      </c>
      <c r="CS172" cm="1">
        <f t="array" ref="CS172">AS172/(INDEX($AX172:$BG172,,MATCH(CS$3,$AX$3:$BG$3,))/100)</f>
        <v>54.459911369041905</v>
      </c>
      <c r="CT172" cm="1">
        <f t="array" ref="CT172">AT172/(INDEX($AX172:$BG172,,MATCH(CT$3,$AX$3:$BG$3,))/100)</f>
        <v>21.406073420225894</v>
      </c>
      <c r="CU172" cm="1">
        <f t="array" ref="CU172">AU172/(INDEX($AX172:$BG172,,MATCH(CU$3,$AX$3:$BG$3,))/100)</f>
        <v>19.604531817509248</v>
      </c>
      <c r="CV172" cm="1">
        <f t="array" ref="CV172">AV172/(INDEX($AX172:$BG172,,MATCH(CV$3,$AX$3:$BG$3,))/100)</f>
        <v>17.726411485247809</v>
      </c>
      <c r="CW172">
        <f t="shared" si="210"/>
        <v>685.01040892620404</v>
      </c>
      <c r="CX172">
        <f>IFERROR(1/INDEX('exch rates'!$BC$5:$BL$268,MATCH('Country-wise data'!$B172,'exch rates'!$A$5:$A$268,),MATCH(CX$3,'exch rates'!$BC$4:$BL$4,)),1)</f>
        <v>2.512726962062848E-2</v>
      </c>
      <c r="CY172">
        <f>IFERROR(1/INDEX('exch rates'!$BC$5:$BL$268,MATCH('Country-wise data'!$B172,'exch rates'!$A$5:$A$268,),MATCH(CY$3,'exch rates'!$BC$4:$BL$4,)),1)</f>
        <v>2.4677452165006802E-2</v>
      </c>
      <c r="CZ172">
        <f>IFERROR(1/INDEX('exch rates'!$BC$5:$BL$268,MATCH('Country-wise data'!$B172,'exch rates'!$A$5:$A$268,),MATCH(CZ$3,'exch rates'!$BC$4:$BL$4,)),1)</f>
        <v>2.383805969676376E-2</v>
      </c>
      <c r="DA172">
        <f>IFERROR(1/INDEX('exch rates'!$BC$5:$BL$268,MATCH('Country-wise data'!$B172,'exch rates'!$A$5:$A$268,),MATCH(DA$3,'exch rates'!$BC$4:$BL$4,)),1)</f>
        <v>2.3008190532359696E-2</v>
      </c>
      <c r="DB172">
        <f>IFERROR(1/INDEX('exch rates'!$BC$5:$BL$268,MATCH('Country-wise data'!$B172,'exch rates'!$A$5:$A$268,),MATCH(DB$3,'exch rates'!$BC$4:$BL$4,)),1)</f>
        <v>2.2116074455625537E-2</v>
      </c>
      <c r="DC172">
        <f>IFERROR(1/INDEX('exch rates'!$BC$5:$BL$268,MATCH('Country-wise data'!$B172,'exch rates'!$A$5:$A$268,),MATCH(DC$3,'exch rates'!$BC$4:$BL$4,)),1)</f>
        <v>1.9721366019938097E-2</v>
      </c>
      <c r="DD172">
        <f>IFERROR(1/INDEX('exch rates'!$BC$5:$BL$268,MATCH('Country-wise data'!$B172,'exch rates'!$A$5:$A$268,),MATCH(DD$3,'exch rates'!$BC$4:$BL$4,)),1)</f>
        <v>1.578885417031833E-2</v>
      </c>
      <c r="DE172">
        <f>IFERROR(1/INDEX('exch rates'!$BC$5:$BL$268,MATCH('Country-wise data'!$B172,'exch rates'!$A$5:$A$268,),MATCH(DE$3,'exch rates'!$BC$4:$BL$4,)),1)</f>
        <v>1.5439322775717036E-2</v>
      </c>
      <c r="DF172">
        <f>IFERROR(1/INDEX('exch rates'!$BC$5:$BL$268,MATCH('Country-wise data'!$B172,'exch rates'!$A$5:$A$268,),MATCH(DF$3,'exch rates'!$BC$4:$BL$4,)),1)</f>
        <v>1.4699018347743145E-2</v>
      </c>
      <c r="DG172">
        <f>IFERROR(1/INDEX('exch rates'!$BC$5:$BL$268,MATCH('Country-wise data'!$B172,'exch rates'!$A$5:$A$268,),MATCH(DG$3,'exch rates'!$BC$4:$BL$4,)),1)</f>
        <v>1.1259363630314302E-2</v>
      </c>
      <c r="DH172" cm="1">
        <f t="array" ref="DH172">(BH172/INDEX($CX172:$DG172,,MATCH(DH$3,$CX$3:$DG$3,)))*$DG172</f>
        <v>0</v>
      </c>
      <c r="DI172" cm="1">
        <f t="array" ref="DI172">(BI172/INDEX($CX172:$DG172,,MATCH(DI$3,$CX$3:$DG$3,)))*$DG172</f>
        <v>0</v>
      </c>
      <c r="DJ172" cm="1">
        <f t="array" ref="DJ172">(BJ172/INDEX($CX172:$DG172,,MATCH(DJ$3,$CX$3:$DG$3,)))*$DG172</f>
        <v>0</v>
      </c>
      <c r="DK172" cm="1">
        <f t="array" ref="DK172">(BK172/INDEX($CX172:$DG172,,MATCH(DK$3,$CX$3:$DG$3,)))*$DG172</f>
        <v>0</v>
      </c>
      <c r="DL172" cm="1">
        <f t="array" ref="DL172">(BL172/INDEX($CX172:$DG172,,MATCH(DL$3,$CX$3:$DG$3,)))*$DG172</f>
        <v>0</v>
      </c>
      <c r="DM172" cm="1">
        <f t="array" ref="DM172">(BM172/INDEX($CX172:$DG172,,MATCH(DM$3,$CX$3:$DG$3,)))*$DG172</f>
        <v>0</v>
      </c>
      <c r="DN172" cm="1">
        <f t="array" ref="DN172">(BN172/INDEX($CX172:$DG172,,MATCH(DN$3,$CX$3:$DG$3,)))*$DG172</f>
        <v>0</v>
      </c>
      <c r="DO172" cm="1">
        <f t="array" ref="DO172">(BO172/INDEX($CX172:$DG172,,MATCH(DO$3,$CX$3:$DG$3,)))*$DG172</f>
        <v>0</v>
      </c>
      <c r="DP172" cm="1">
        <f t="array" ref="DP172">(BP172/INDEX($CX172:$DG172,,MATCH(DP$3,$CX$3:$DG$3,)))*$DG172</f>
        <v>0</v>
      </c>
      <c r="DQ172" cm="1">
        <f t="array" ref="DQ172">(BQ172/INDEX($CX172:$DG172,,MATCH(DQ$3,$CX$3:$DG$3,)))*$DG172</f>
        <v>0</v>
      </c>
      <c r="DS172" cm="1">
        <f t="array" ref="DS172">(BS172/INDEX($CX172:$DG172,,MATCH(DS$3,$CX$3:$DG$3,)))*$DG172</f>
        <v>1022.3472892995118</v>
      </c>
      <c r="DT172" cm="1">
        <f t="array" ref="DT172">(BT172/INDEX($CX172:$DG172,,MATCH(DT$3,$CX$3:$DG$3,)))*$DG172</f>
        <v>1020.1632249261357</v>
      </c>
      <c r="DU172" cm="1">
        <f t="array" ref="DU172">(BU172/INDEX($CX172:$DG172,,MATCH(DU$3,$CX$3:$DG$3,)))*$DG172</f>
        <v>1027.9279400029502</v>
      </c>
      <c r="DV172" cm="1">
        <f t="array" ref="DV172">(BV172/INDEX($CX172:$DG172,,MATCH(DV$3,$CX$3:$DG$3,)))*$DG172</f>
        <v>1041.59870225794</v>
      </c>
      <c r="DW172" cm="1">
        <f t="array" ref="DW172">(BW172/INDEX($CX172:$DG172,,MATCH(DW$3,$CX$3:$DG$3,)))*$DG172</f>
        <v>1084.3637332612557</v>
      </c>
      <c r="DX172" cm="1">
        <f t="array" ref="DX172">(BX172/INDEX($CX172:$DG172,,MATCH(DX$3,$CX$3:$DG$3,)))*$DG172</f>
        <v>1196.6420186693779</v>
      </c>
      <c r="DY172" cm="1">
        <f t="array" ref="DY172">(BY172/INDEX($CX172:$DG172,,MATCH(DY$3,$CX$3:$DG$3,)))*$DG172</f>
        <v>1342.7507708211224</v>
      </c>
      <c r="DZ172" cm="1">
        <f t="array" ref="DZ172">(BZ172/INDEX($CX172:$DG172,,MATCH(DZ$3,$CX$3:$DG$3,)))*$DG172</f>
        <v>1236.8114148750071</v>
      </c>
      <c r="EA172" cm="1">
        <f t="array" ref="EA172">(CA172/INDEX($CX172:$DG172,,MATCH(EA$3,$CX$3:$DG$3,)))*$DG172</f>
        <v>1179.0244025554316</v>
      </c>
      <c r="EB172" cm="1">
        <f t="array" ref="EB172">(CB172/INDEX($CX172:$DG172,,MATCH(EB$3,$CX$3:$DG$3,)))*$DG172</f>
        <v>1374.2690560249282</v>
      </c>
      <c r="EC172" s="53" cm="1">
        <f t="array" ref="EC172">(CC172/INDEX($CX172:$DG172,,MATCH(EC$3,$CX$3:$DG$3,)))*$DG172</f>
        <v>10.121238164065165</v>
      </c>
      <c r="ED172" cm="1">
        <f t="array" ref="ED172">(CD172/INDEX($CX172:$DG172,,MATCH(ED$3,$CX$3:$DG$3,)))*$DG172</f>
        <v>10.099615926768742</v>
      </c>
      <c r="EE172" cm="1">
        <f t="array" ref="EE172">(CE172/INDEX($CX172:$DG172,,MATCH(EE$3,$CX$3:$DG$3,)))*$DG172</f>
        <v>10.176486606029204</v>
      </c>
      <c r="EF172" cm="1">
        <f t="array" ref="EF172">(CF172/INDEX($CX172:$DG172,,MATCH(EF$3,$CX$3:$DG$3,)))*$DG172</f>
        <v>10.311827152353603</v>
      </c>
      <c r="EG172" cm="1">
        <f t="array" ref="EG172">(CG172/INDEX($CX172:$DG172,,MATCH(EG$3,$CX$3:$DG$3,)))*$DG172</f>
        <v>10.735200959286429</v>
      </c>
      <c r="EH172" cm="1">
        <f t="array" ref="EH172">(CH172/INDEX($CX172:$DG172,,MATCH(EH$3,$CX$3:$DG$3,)))*$DG172</f>
        <v>11.846755984826839</v>
      </c>
      <c r="EI172" cm="1">
        <f t="array" ref="EI172">(CI172/INDEX($CX172:$DG172,,MATCH(EI$3,$CX$3:$DG$3,)))*$DG172</f>
        <v>13.293232631129108</v>
      </c>
      <c r="EJ172" cm="1">
        <f t="array" ref="EJ172">(CJ172/INDEX($CX172:$DG172,,MATCH(EJ$3,$CX$3:$DG$3,)))*$DG172</f>
        <v>12.385492757858769</v>
      </c>
      <c r="EK172" cm="1">
        <f t="array" ref="EK172">(CK172/INDEX($CX172:$DG172,,MATCH(EK$3,$CX$3:$DG$3,)))*$DG172</f>
        <v>11.914413510198372</v>
      </c>
      <c r="EL172" cm="1">
        <f t="array" ref="EL172">(CL172/INDEX($CX172:$DG172,,MATCH(EL$3,$CX$3:$DG$3,)))*$DG172</f>
        <v>14.064085789680107</v>
      </c>
      <c r="EM172" cm="1">
        <f t="array" ref="EM172">(CM172/INDEX($CX172:$DG172,,MATCH(EM$3,$CX$3:$DG$3,)))*$DG172</f>
        <v>29.569446923266614</v>
      </c>
      <c r="EN172" cm="1">
        <f t="array" ref="EN172">(CN172/INDEX($CX172:$DG172,,MATCH(EN$3,$CX$3:$DG$3,)))*$DG172</f>
        <v>29.506277023721232</v>
      </c>
      <c r="EO172" cm="1">
        <f t="array" ref="EO172">(CO172/INDEX($CX172:$DG172,,MATCH(EO$3,$CX$3:$DG$3,)))*$DG172</f>
        <v>29.730856609094289</v>
      </c>
      <c r="EP172" cm="1">
        <f t="array" ref="EP172">(CP172/INDEX($CX172:$DG172,,MATCH(EP$3,$CX$3:$DG$3,)))*$DG172</f>
        <v>30.126257353176563</v>
      </c>
      <c r="EQ172" cm="1">
        <f t="array" ref="EQ172">(CQ172/INDEX($CX172:$DG172,,MATCH(EQ$3,$CX$3:$DG$3,)))*$DG172</f>
        <v>31.363154372085685</v>
      </c>
      <c r="ER172" cm="1">
        <f t="array" ref="ER172">(CR172/INDEX($CX172:$DG172,,MATCH(ER$3,$CX$3:$DG$3,)))*$DG172</f>
        <v>34.610589794236247</v>
      </c>
      <c r="ES172" cm="1">
        <f t="array" ref="ES172">(CS172/INDEX($CX172:$DG172,,MATCH(ES$3,$CX$3:$DG$3,)))*$DG172</f>
        <v>38.836506991841318</v>
      </c>
      <c r="ET172" cm="1">
        <f t="array" ref="ET172">(CT172/INDEX($CX172:$DG172,,MATCH(ET$3,$CX$3:$DG$3,)))*$DG172</f>
        <v>15.610708321650183</v>
      </c>
      <c r="EU172" cm="1">
        <f t="array" ref="EU172">(CU172/INDEX($CX172:$DG172,,MATCH(EU$3,$CX$3:$DG$3,)))*$DG172</f>
        <v>15.016958773256736</v>
      </c>
      <c r="EV172" cm="1">
        <f t="array" ref="EV172">(CV172/INDEX($CX172:$DG172,,MATCH(EV$3,$CX$3:$DG$3,)))*$DG172</f>
        <v>17.726411485247809</v>
      </c>
      <c r="EW172">
        <f t="shared" si="211"/>
        <v>387.04551712977303</v>
      </c>
      <c r="EY172" s="96">
        <f t="shared" si="233"/>
        <v>9.8999999999999991E-3</v>
      </c>
      <c r="EZ172" s="96">
        <f t="shared" si="234"/>
        <v>9.8999999999999991E-3</v>
      </c>
      <c r="FA172" s="96">
        <f t="shared" si="235"/>
        <v>9.8999999999999991E-3</v>
      </c>
      <c r="FB172" s="96">
        <f t="shared" si="236"/>
        <v>9.8999999999999991E-3</v>
      </c>
      <c r="FC172" s="96">
        <f t="shared" si="237"/>
        <v>9.8999999999999991E-3</v>
      </c>
      <c r="FD172" s="96">
        <f t="shared" si="238"/>
        <v>9.8999999999999991E-3</v>
      </c>
      <c r="FE172" s="96">
        <f t="shared" si="239"/>
        <v>9.8999999999999991E-3</v>
      </c>
      <c r="FF172" s="96">
        <f t="shared" si="240"/>
        <v>1.0014051139001213E-2</v>
      </c>
      <c r="FG172" s="96">
        <f t="shared" si="241"/>
        <v>1.0105315449260362E-2</v>
      </c>
      <c r="FH172" s="96">
        <f t="shared" si="242"/>
        <v>1.0233866307344835E-2</v>
      </c>
      <c r="FJ172" s="96">
        <f t="shared" si="188"/>
        <v>1954.0548542865513</v>
      </c>
      <c r="FK172" s="96" t="str">
        <f>IF(AND('Country-wise data'!FJ172&gt;'non-R&amp;D ex_typologies'!$C$17,'Country-wise data'!FJ172&lt;'non-R&amp;D ex_typologies'!$D$17),"Small",IF(AND('Country-wise data'!FJ172&gt;'non-R&amp;D ex_typologies'!$E$17,'Country-wise data'!$FJ$4&lt;'non-R&amp;D ex_typologies'!$F$17),"Medium","Large"))</f>
        <v>Small</v>
      </c>
      <c r="FL172" t="str">
        <f>IF($FK172='non-R&amp;D ex_typologies'!$C$16,IF(AND('Country-wise data'!EY172&gt;'non-R&amp;D ex_typologies'!$C$21,'Country-wise data'!EY172&lt;'non-R&amp;D ex_typologies'!$D$21),'non-R&amp;D ex_typologies'!$B$21,IF(AND('Country-wise data'!EY172&gt;'non-R&amp;D ex_typologies'!$C$19,'Country-wise data'!EY172&lt;'non-R&amp;D ex_typologies'!$D$19),'non-R&amp;D ex_typologies'!$B$19,'non-R&amp;D ex_typologies'!$B$20)),IF($FK172='non-R&amp;D ex_typologies'!$E$16,IF(AND('Country-wise data'!EY172&gt;'non-R&amp;D ex_typologies'!$E$21,'Country-wise data'!EY172&lt;'non-R&amp;D ex_typologies'!$F$21),'non-R&amp;D ex_typologies'!$B$21,IF(AND('Country-wise data'!EY172&gt;'non-R&amp;D ex_typologies'!$E$19,'Country-wise data'!EY172&lt;'non-R&amp;D ex_typologies'!$F$19),'non-R&amp;D ex_typologies'!$B$19,'non-R&amp;D ex_typologies'!$B$20)),IF(AND('Country-wise data'!EY172&gt;'non-R&amp;D ex_typologies'!$G$21,'Country-wise data'!EY172&lt;'non-R&amp;D ex_typologies'!$H$21),'non-R&amp;D ex_typologies'!$B$21,IF(AND('Country-wise data'!EY172&gt;'non-R&amp;D ex_typologies'!$G$19,'Country-wise data'!EY172&lt;'non-R&amp;D ex_typologies'!$H$19),'non-R&amp;D ex_typologies'!$B$19,'non-R&amp;D ex_typologies'!$B$20))))</f>
        <v>Program heavy</v>
      </c>
      <c r="FM172" t="str">
        <f>IF($FK172='non-R&amp;D ex_typologies'!$C$16,IF(AND('Country-wise data'!EZ172&gt;'non-R&amp;D ex_typologies'!$C$21,'Country-wise data'!EZ172&lt;'non-R&amp;D ex_typologies'!$D$21),'non-R&amp;D ex_typologies'!$B$21,IF(AND('Country-wise data'!EZ172&gt;'non-R&amp;D ex_typologies'!$C$19,'Country-wise data'!EZ172&lt;'non-R&amp;D ex_typologies'!$D$19),'non-R&amp;D ex_typologies'!$B$19,'non-R&amp;D ex_typologies'!$B$20)),IF($FK172='non-R&amp;D ex_typologies'!$E$16,IF(AND('Country-wise data'!EZ172&gt;'non-R&amp;D ex_typologies'!$E$21,'Country-wise data'!EZ172&lt;'non-R&amp;D ex_typologies'!$F$21),'non-R&amp;D ex_typologies'!$B$21,IF(AND('Country-wise data'!EZ172&gt;'non-R&amp;D ex_typologies'!$E$19,'Country-wise data'!EZ172&lt;'non-R&amp;D ex_typologies'!$F$19),'non-R&amp;D ex_typologies'!$B$19,'non-R&amp;D ex_typologies'!$B$20)),IF(AND('Country-wise data'!EZ172&gt;'non-R&amp;D ex_typologies'!$G$21,'Country-wise data'!EZ172&lt;'non-R&amp;D ex_typologies'!$H$21),'non-R&amp;D ex_typologies'!$B$21,IF(AND('Country-wise data'!EZ172&gt;'non-R&amp;D ex_typologies'!$G$19,'Country-wise data'!EZ172&lt;'non-R&amp;D ex_typologies'!$H$19),'non-R&amp;D ex_typologies'!$B$19,'non-R&amp;D ex_typologies'!$B$20))))</f>
        <v>Program heavy</v>
      </c>
      <c r="FN172" t="str">
        <f>IF($FK172='non-R&amp;D ex_typologies'!$C$16,IF(AND('Country-wise data'!FA172&gt;'non-R&amp;D ex_typologies'!$C$21,'Country-wise data'!FA172&lt;'non-R&amp;D ex_typologies'!$D$21),'non-R&amp;D ex_typologies'!$B$21,IF(AND('Country-wise data'!FA172&gt;'non-R&amp;D ex_typologies'!$C$19,'Country-wise data'!FA172&lt;'non-R&amp;D ex_typologies'!$D$19),'non-R&amp;D ex_typologies'!$B$19,'non-R&amp;D ex_typologies'!$B$20)),IF($FK172='non-R&amp;D ex_typologies'!$E$16,IF(AND('Country-wise data'!FA172&gt;'non-R&amp;D ex_typologies'!$E$21,'Country-wise data'!FA172&lt;'non-R&amp;D ex_typologies'!$F$21),'non-R&amp;D ex_typologies'!$B$21,IF(AND('Country-wise data'!FA172&gt;'non-R&amp;D ex_typologies'!$E$19,'Country-wise data'!FA172&lt;'non-R&amp;D ex_typologies'!$F$19),'non-R&amp;D ex_typologies'!$B$19,'non-R&amp;D ex_typologies'!$B$20)),IF(AND('Country-wise data'!FA172&gt;'non-R&amp;D ex_typologies'!$G$21,'Country-wise data'!FA172&lt;'non-R&amp;D ex_typologies'!$H$21),'non-R&amp;D ex_typologies'!$B$21,IF(AND('Country-wise data'!FA172&gt;'non-R&amp;D ex_typologies'!$G$19,'Country-wise data'!FA172&lt;'non-R&amp;D ex_typologies'!$H$19),'non-R&amp;D ex_typologies'!$B$19,'non-R&amp;D ex_typologies'!$B$20))))</f>
        <v>Program heavy</v>
      </c>
      <c r="FO172" t="str">
        <f>IF($FK172='non-R&amp;D ex_typologies'!$C$16,IF(AND('Country-wise data'!FB172&gt;'non-R&amp;D ex_typologies'!$C$21,'Country-wise data'!FB172&lt;'non-R&amp;D ex_typologies'!$D$21),'non-R&amp;D ex_typologies'!$B$21,IF(AND('Country-wise data'!FB172&gt;'non-R&amp;D ex_typologies'!$C$19,'Country-wise data'!FB172&lt;'non-R&amp;D ex_typologies'!$D$19),'non-R&amp;D ex_typologies'!$B$19,'non-R&amp;D ex_typologies'!$B$20)),IF($FK172='non-R&amp;D ex_typologies'!$E$16,IF(AND('Country-wise data'!FB172&gt;'non-R&amp;D ex_typologies'!$E$21,'Country-wise data'!FB172&lt;'non-R&amp;D ex_typologies'!$F$21),'non-R&amp;D ex_typologies'!$B$21,IF(AND('Country-wise data'!FB172&gt;'non-R&amp;D ex_typologies'!$E$19,'Country-wise data'!FB172&lt;'non-R&amp;D ex_typologies'!$F$19),'non-R&amp;D ex_typologies'!$B$19,'non-R&amp;D ex_typologies'!$B$20)),IF(AND('Country-wise data'!FB172&gt;'non-R&amp;D ex_typologies'!$G$21,'Country-wise data'!FB172&lt;'non-R&amp;D ex_typologies'!$H$21),'non-R&amp;D ex_typologies'!$B$21,IF(AND('Country-wise data'!FB172&gt;'non-R&amp;D ex_typologies'!$G$19,'Country-wise data'!FB172&lt;'non-R&amp;D ex_typologies'!$H$19),'non-R&amp;D ex_typologies'!$B$19,'non-R&amp;D ex_typologies'!$B$20))))</f>
        <v>Program heavy</v>
      </c>
      <c r="FP172" t="str">
        <f>IF($FK172='non-R&amp;D ex_typologies'!$C$16,IF(AND('Country-wise data'!FC172&gt;'non-R&amp;D ex_typologies'!$C$21,'Country-wise data'!FC172&lt;'non-R&amp;D ex_typologies'!$D$21),'non-R&amp;D ex_typologies'!$B$21,IF(AND('Country-wise data'!FC172&gt;'non-R&amp;D ex_typologies'!$C$19,'Country-wise data'!FC172&lt;'non-R&amp;D ex_typologies'!$D$19),'non-R&amp;D ex_typologies'!$B$19,'non-R&amp;D ex_typologies'!$B$20)),IF($FK172='non-R&amp;D ex_typologies'!$E$16,IF(AND('Country-wise data'!FC172&gt;'non-R&amp;D ex_typologies'!$E$21,'Country-wise data'!FC172&lt;'non-R&amp;D ex_typologies'!$F$21),'non-R&amp;D ex_typologies'!$B$21,IF(AND('Country-wise data'!FC172&gt;'non-R&amp;D ex_typologies'!$E$19,'Country-wise data'!FC172&lt;'non-R&amp;D ex_typologies'!$F$19),'non-R&amp;D ex_typologies'!$B$19,'non-R&amp;D ex_typologies'!$B$20)),IF(AND('Country-wise data'!FC172&gt;'non-R&amp;D ex_typologies'!$G$21,'Country-wise data'!FC172&lt;'non-R&amp;D ex_typologies'!$H$21),'non-R&amp;D ex_typologies'!$B$21,IF(AND('Country-wise data'!FC172&gt;'non-R&amp;D ex_typologies'!$G$19,'Country-wise data'!FC172&lt;'non-R&amp;D ex_typologies'!$H$19),'non-R&amp;D ex_typologies'!$B$19,'non-R&amp;D ex_typologies'!$B$20))))</f>
        <v>Program heavy</v>
      </c>
      <c r="FQ172" t="str">
        <f>IF($FK172='non-R&amp;D ex_typologies'!$C$16,IF(AND('Country-wise data'!FD172&gt;'non-R&amp;D ex_typologies'!$C$21,'Country-wise data'!FD172&lt;'non-R&amp;D ex_typologies'!$D$21),'non-R&amp;D ex_typologies'!$B$21,IF(AND('Country-wise data'!FD172&gt;'non-R&amp;D ex_typologies'!$C$19,'Country-wise data'!FD172&lt;'non-R&amp;D ex_typologies'!$D$19),'non-R&amp;D ex_typologies'!$B$19,'non-R&amp;D ex_typologies'!$B$20)),IF($FK172='non-R&amp;D ex_typologies'!$E$16,IF(AND('Country-wise data'!FD172&gt;'non-R&amp;D ex_typologies'!$E$21,'Country-wise data'!FD172&lt;'non-R&amp;D ex_typologies'!$F$21),'non-R&amp;D ex_typologies'!$B$21,IF(AND('Country-wise data'!FD172&gt;'non-R&amp;D ex_typologies'!$E$19,'Country-wise data'!FD172&lt;'non-R&amp;D ex_typologies'!$F$19),'non-R&amp;D ex_typologies'!$B$19,'non-R&amp;D ex_typologies'!$B$20)),IF(AND('Country-wise data'!FD172&gt;'non-R&amp;D ex_typologies'!$G$21,'Country-wise data'!FD172&lt;'non-R&amp;D ex_typologies'!$H$21),'non-R&amp;D ex_typologies'!$B$21,IF(AND('Country-wise data'!FD172&gt;'non-R&amp;D ex_typologies'!$G$19,'Country-wise data'!FD172&lt;'non-R&amp;D ex_typologies'!$H$19),'non-R&amp;D ex_typologies'!$B$19,'non-R&amp;D ex_typologies'!$B$20))))</f>
        <v>Program heavy</v>
      </c>
      <c r="FR172" t="str">
        <f>IF($FK172='non-R&amp;D ex_typologies'!$C$16,IF(AND('Country-wise data'!FE172&gt;'non-R&amp;D ex_typologies'!$C$21,'Country-wise data'!FE172&lt;'non-R&amp;D ex_typologies'!$D$21),'non-R&amp;D ex_typologies'!$B$21,IF(AND('Country-wise data'!FE172&gt;'non-R&amp;D ex_typologies'!$C$19,'Country-wise data'!FE172&lt;'non-R&amp;D ex_typologies'!$D$19),'non-R&amp;D ex_typologies'!$B$19,'non-R&amp;D ex_typologies'!$B$20)),IF($FK172='non-R&amp;D ex_typologies'!$E$16,IF(AND('Country-wise data'!FE172&gt;'non-R&amp;D ex_typologies'!$E$21,'Country-wise data'!FE172&lt;'non-R&amp;D ex_typologies'!$F$21),'non-R&amp;D ex_typologies'!$B$21,IF(AND('Country-wise data'!FE172&gt;'non-R&amp;D ex_typologies'!$E$19,'Country-wise data'!FE172&lt;'non-R&amp;D ex_typologies'!$F$19),'non-R&amp;D ex_typologies'!$B$19,'non-R&amp;D ex_typologies'!$B$20)),IF(AND('Country-wise data'!FE172&gt;'non-R&amp;D ex_typologies'!$G$21,'Country-wise data'!FE172&lt;'non-R&amp;D ex_typologies'!$H$21),'non-R&amp;D ex_typologies'!$B$21,IF(AND('Country-wise data'!FE172&gt;'non-R&amp;D ex_typologies'!$G$19,'Country-wise data'!FE172&lt;'non-R&amp;D ex_typologies'!$H$19),'non-R&amp;D ex_typologies'!$B$19,'non-R&amp;D ex_typologies'!$B$20))))</f>
        <v>Program heavy</v>
      </c>
      <c r="FS172" t="str">
        <f>IF($FK172='non-R&amp;D ex_typologies'!$C$16,IF(AND('Country-wise data'!FF172&gt;'non-R&amp;D ex_typologies'!$C$21,'Country-wise data'!FF172&lt;'non-R&amp;D ex_typologies'!$D$21),'non-R&amp;D ex_typologies'!$B$21,IF(AND('Country-wise data'!FF172&gt;'non-R&amp;D ex_typologies'!$C$19,'Country-wise data'!FF172&lt;'non-R&amp;D ex_typologies'!$D$19),'non-R&amp;D ex_typologies'!$B$19,'non-R&amp;D ex_typologies'!$B$20)),IF($FK172='non-R&amp;D ex_typologies'!$E$16,IF(AND('Country-wise data'!FF172&gt;'non-R&amp;D ex_typologies'!$E$21,'Country-wise data'!FF172&lt;'non-R&amp;D ex_typologies'!$F$21),'non-R&amp;D ex_typologies'!$B$21,IF(AND('Country-wise data'!FF172&gt;'non-R&amp;D ex_typologies'!$E$19,'Country-wise data'!FF172&lt;'non-R&amp;D ex_typologies'!$F$19),'non-R&amp;D ex_typologies'!$B$19,'non-R&amp;D ex_typologies'!$B$20)),IF(AND('Country-wise data'!FF172&gt;'non-R&amp;D ex_typologies'!$G$21,'Country-wise data'!FF172&lt;'non-R&amp;D ex_typologies'!$H$21),'non-R&amp;D ex_typologies'!$B$21,IF(AND('Country-wise data'!FF172&gt;'non-R&amp;D ex_typologies'!$G$19,'Country-wise data'!FF172&lt;'non-R&amp;D ex_typologies'!$H$19),'non-R&amp;D ex_typologies'!$B$19,'non-R&amp;D ex_typologies'!$B$20))))</f>
        <v>Balanced</v>
      </c>
      <c r="FT172" t="str">
        <f>IF($FK172='non-R&amp;D ex_typologies'!$C$16,IF(AND('Country-wise data'!FG172&gt;'non-R&amp;D ex_typologies'!$C$21,'Country-wise data'!FG172&lt;'non-R&amp;D ex_typologies'!$D$21),'non-R&amp;D ex_typologies'!$B$21,IF(AND('Country-wise data'!FG172&gt;'non-R&amp;D ex_typologies'!$C$19,'Country-wise data'!FG172&lt;'non-R&amp;D ex_typologies'!$D$19),'non-R&amp;D ex_typologies'!$B$19,'non-R&amp;D ex_typologies'!$B$20)),IF($FK172='non-R&amp;D ex_typologies'!$E$16,IF(AND('Country-wise data'!FG172&gt;'non-R&amp;D ex_typologies'!$E$21,'Country-wise data'!FG172&lt;'non-R&amp;D ex_typologies'!$F$21),'non-R&amp;D ex_typologies'!$B$21,IF(AND('Country-wise data'!FG172&gt;'non-R&amp;D ex_typologies'!$E$19,'Country-wise data'!FG172&lt;'non-R&amp;D ex_typologies'!$F$19),'non-R&amp;D ex_typologies'!$B$19,'non-R&amp;D ex_typologies'!$B$20)),IF(AND('Country-wise data'!FG172&gt;'non-R&amp;D ex_typologies'!$G$21,'Country-wise data'!FG172&lt;'non-R&amp;D ex_typologies'!$H$21),'non-R&amp;D ex_typologies'!$B$21,IF(AND('Country-wise data'!FG172&gt;'non-R&amp;D ex_typologies'!$G$19,'Country-wise data'!FG172&lt;'non-R&amp;D ex_typologies'!$H$19),'non-R&amp;D ex_typologies'!$B$19,'non-R&amp;D ex_typologies'!$B$20))))</f>
        <v>Balanced</v>
      </c>
      <c r="FU172" t="str">
        <f>IF($FK172='non-R&amp;D ex_typologies'!$C$16,IF(AND('Country-wise data'!FH172&gt;'non-R&amp;D ex_typologies'!$C$21,'Country-wise data'!FH172&lt;'non-R&amp;D ex_typologies'!$D$21),'non-R&amp;D ex_typologies'!$B$21,IF(AND('Country-wise data'!FH172&gt;'non-R&amp;D ex_typologies'!$C$19,'Country-wise data'!FH172&lt;'non-R&amp;D ex_typologies'!$D$19),'non-R&amp;D ex_typologies'!$B$19,'non-R&amp;D ex_typologies'!$B$20)),IF($FK172='non-R&amp;D ex_typologies'!$E$16,IF(AND('Country-wise data'!FH172&gt;'non-R&amp;D ex_typologies'!$E$21,'Country-wise data'!FH172&lt;'non-R&amp;D ex_typologies'!$F$21),'non-R&amp;D ex_typologies'!$B$21,IF(AND('Country-wise data'!FH172&gt;'non-R&amp;D ex_typologies'!$E$19,'Country-wise data'!FH172&lt;'non-R&amp;D ex_typologies'!$F$19),'non-R&amp;D ex_typologies'!$B$19,'non-R&amp;D ex_typologies'!$B$20)),IF(AND('Country-wise data'!FH172&gt;'non-R&amp;D ex_typologies'!$G$21,'Country-wise data'!FH172&lt;'non-R&amp;D ex_typologies'!$H$21),'non-R&amp;D ex_typologies'!$B$21,IF(AND('Country-wise data'!FH172&gt;'non-R&amp;D ex_typologies'!$G$19,'Country-wise data'!FH172&lt;'non-R&amp;D ex_typologies'!$H$19),'non-R&amp;D ex_typologies'!$B$19,'non-R&amp;D ex_typologies'!$B$20))))</f>
        <v>Balanced</v>
      </c>
    </row>
    <row r="173" spans="2:177" x14ac:dyDescent="0.35">
      <c r="B173" s="83" t="s">
        <v>171</v>
      </c>
      <c r="E173" s="44" t="s">
        <v>375</v>
      </c>
      <c r="G173" s="55">
        <f>Assumptions!$C$13</f>
        <v>1.1000000000000001</v>
      </c>
      <c r="H173">
        <f>SUMIFS(FAOstat!M:M,FAOstat!$B:$B,'Country-wise data'!$B173)*G173</f>
        <v>119.17400000000001</v>
      </c>
      <c r="I173">
        <f>IF(SUMIFS(FAOstat!N:N,FAOstat!$B:$B,'Country-wise data'!$B173)=0,H173*(1+Assumptions!$C$9),SUMIFS(FAOstat!N:N,FAOstat!$B:$B,'Country-wise data'!$B173)*$G173)</f>
        <v>84.161000000000001</v>
      </c>
      <c r="J173">
        <f>IF(SUMIFS(FAOstat!O:O,FAOstat!$B:$B,'Country-wise data'!$B173)=0,I173*(1+Assumptions!$C$9),SUMIFS(FAOstat!O:O,FAOstat!$B:$B,'Country-wise data'!$B173)*$G173)</f>
        <v>112.83800000000001</v>
      </c>
      <c r="K173">
        <f>IF(SUMIFS(FAOstat!P:P,FAOstat!$B:$B,'Country-wise data'!$B173)=0,J173*(1+Assumptions!$C$9),SUMIFS(FAOstat!P:P,FAOstat!$B:$B,'Country-wise data'!$B173)*$G173)</f>
        <v>136.44399999999999</v>
      </c>
      <c r="L173">
        <f>IF(SUMIFS(FAOstat!Q:Q,FAOstat!$B:$B,'Country-wise data'!$B173)=0,K173*(1+Assumptions!$C$9),SUMIFS(FAOstat!Q:Q,FAOstat!$B:$B,'Country-wise data'!$B173)*$G173)</f>
        <v>139.17287999999999</v>
      </c>
      <c r="M173">
        <f>IF(SUMIFS(FAOstat!R:R,FAOstat!$B:$B,'Country-wise data'!$B173)=0,L173*(1+Assumptions!$C$9),SUMIFS(FAOstat!R:R,FAOstat!$B:$B,'Country-wise data'!$B173)*$G173)</f>
        <v>141.95633759999998</v>
      </c>
      <c r="N173">
        <f>IF(SUMIFS(FAOstat!S:S,FAOstat!$B:$B,'Country-wise data'!$B173)=0,M173*(1+Assumptions!$C$9),SUMIFS(FAOstat!S:S,FAOstat!$B:$B,'Country-wise data'!$B173)*$G173)</f>
        <v>84.161000000000016</v>
      </c>
      <c r="O173">
        <f>IF(SUMIFS(FAOstat!T:T,FAOstat!$B:$B,'Country-wise data'!$B173)=0,N173*(1+Assumptions!$C$9),SUMIFS(FAOstat!T:T,FAOstat!$B:$B,'Country-wise data'!$B173)*$G173)</f>
        <v>85.844220000000021</v>
      </c>
      <c r="P173">
        <f>IF(SUMIFS(FAOstat!U:U,FAOstat!$B:$B,'Country-wise data'!$B173)=0,O173*(1+Assumptions!$C$9),SUMIFS(FAOstat!U:U,FAOstat!$B:$B,'Country-wise data'!$B173)*$G173)</f>
        <v>87.561104400000019</v>
      </c>
      <c r="Q173">
        <f>IF(SUMIFS(FAOstat!V:V,FAOstat!$B:$B,'Country-wise data'!$B173)=0,P173*(1+Assumptions!$C$9),SUMIFS(FAOstat!V:V,FAOstat!$B:$B,'Country-wise data'!$B173)*$G173)</f>
        <v>89.312326488000025</v>
      </c>
      <c r="R173" s="36">
        <f t="shared" si="207"/>
        <v>-3.1541314455153069E-2</v>
      </c>
      <c r="S173">
        <f>SUMIFS(FAOstat!CE:CE,FAOstat!$B:$B,'Country-wise data'!$B173)</f>
        <v>696.59049400000004</v>
      </c>
      <c r="T173">
        <f>SUMIFS(FAOstat!CF:CF,FAOstat!$B:$B,'Country-wise data'!$B173)</f>
        <v>815.74100199999998</v>
      </c>
      <c r="U173">
        <f>SUMIFS(FAOstat!CG:CG,FAOstat!$B:$B,'Country-wise data'!$B173)</f>
        <v>854.57125599999995</v>
      </c>
      <c r="V173">
        <f>SUMIFS(FAOstat!CH:CH,FAOstat!$B:$B,'Country-wise data'!$B173)</f>
        <v>852.97385799999995</v>
      </c>
      <c r="W173">
        <f>SUMIFS(FAOstat!CI:CI,FAOstat!$B:$B,'Country-wise data'!$B173)</f>
        <v>830.12927300000001</v>
      </c>
      <c r="X173">
        <f>SUMIFS(FAOstat!CJ:CJ,FAOstat!$B:$B,'Country-wise data'!$B173)</f>
        <v>895.63865099999998</v>
      </c>
      <c r="Y173">
        <f>SUMIFS(FAOstat!CK:CK,FAOstat!$B:$B,'Country-wise data'!$B173)</f>
        <v>928.91776100000004</v>
      </c>
      <c r="Z173">
        <f>SUMIFS(FAOstat!CL:CL,FAOstat!$B:$B,'Country-wise data'!$B173)</f>
        <v>982.10016499999995</v>
      </c>
      <c r="AA173">
        <f>SUMIFS(FAOstat!CM:CM,FAOstat!$B:$B,'Country-wise data'!$B173)</f>
        <v>1036.893186</v>
      </c>
      <c r="AB173">
        <f>SUMIFS(FAOstat!CN:CN,FAOstat!$B:$B,'Country-wise data'!$B173)</f>
        <v>1057.63104972</v>
      </c>
      <c r="AC173" s="53">
        <f>IFERROR(INDEX('ASTI data (new)'!$AF$6:$AL$130,MATCH('Country-wise data'!$B173,'ASTI data (new)'!$C$6:$C$130,),MATCH('Country-wise data'!AC$3,'ASTI data (new)'!$AF$5:$AL$5,)),(INDEX(Assumptions!$G$154:$P$345,MATCH('Country-wise data'!$B173,Assumptions!$B$154:$B$344,),MATCH('Country-wise data'!AC$3,Assumptions!$G$153:$P$153,))*S173))</f>
        <v>7.4188456686281032</v>
      </c>
      <c r="AD173" s="53">
        <f>IFERROR(INDEX('ASTI data (new)'!$AF$6:$AL$130,MATCH('Country-wise data'!$B173,'ASTI data (new)'!$C$6:$C$130,),MATCH('Country-wise data'!AD$3,'ASTI data (new)'!$AF$5:$AL$5,)),(INDEX(Assumptions!$G$154:$P$345,MATCH('Country-wise data'!$B173,Assumptions!$B$154:$B$344,),MATCH('Country-wise data'!AD$3,Assumptions!$G$153:$P$153,))*T173))</f>
        <v>6.5211612580274778</v>
      </c>
      <c r="AE173" s="53">
        <f>IFERROR(INDEX('ASTI data (new)'!$AF$6:$AL$130,MATCH('Country-wise data'!$B173,'ASTI data (new)'!$C$6:$C$130,),MATCH('Country-wise data'!AE$3,'ASTI data (new)'!$AF$5:$AL$5,)),(INDEX(Assumptions!$G$154:$P$345,MATCH('Country-wise data'!$B173,Assumptions!$B$154:$B$344,),MATCH('Country-wise data'!AE$3,Assumptions!$G$153:$P$153,))*U173))</f>
        <v>7.8049273560496601</v>
      </c>
      <c r="AF173" s="53">
        <f>IFERROR(INDEX('ASTI data (new)'!$AF$6:$AL$130,MATCH('Country-wise data'!$B173,'ASTI data (new)'!$C$6:$C$130,),MATCH('Country-wise data'!AF$3,'ASTI data (new)'!$AF$5:$AL$5,)),(INDEX(Assumptions!$G$154:$P$345,MATCH('Country-wise data'!$B173,Assumptions!$B$154:$B$344,),MATCH('Country-wise data'!AF$3,Assumptions!$G$153:$P$153,))*V173))</f>
        <v>8.6738516775029879</v>
      </c>
      <c r="AG173" s="53">
        <f>IFERROR(INDEX('ASTI data (new)'!$AF$6:$AL$130,MATCH('Country-wise data'!$B173,'ASTI data (new)'!$C$6:$C$130,),MATCH('Country-wise data'!AG$3,'ASTI data (new)'!$AF$5:$AL$5,)),(INDEX(Assumptions!$G$154:$P$345,MATCH('Country-wise data'!$B173,Assumptions!$B$154:$B$344,),MATCH('Country-wise data'!AG$3,Assumptions!$G$153:$P$153,))*W173))</f>
        <v>9.6533446498637652</v>
      </c>
      <c r="AH173" s="53">
        <f>IFERROR(INDEX('ASTI data (new)'!$AF$6:$AL$130,MATCH('Country-wise data'!$B173,'ASTI data (new)'!$C$6:$C$130,),MATCH('Country-wise data'!AH$3,'ASTI data (new)'!$AF$5:$AL$5,)),(INDEX(Assumptions!$G$154:$P$345,MATCH('Country-wise data'!$B173,Assumptions!$B$154:$B$344,),MATCH('Country-wise data'!AH$3,Assumptions!$G$153:$P$153,))*X173))</f>
        <v>10.17804467208656</v>
      </c>
      <c r="AI173" s="53">
        <f>IFERROR(INDEX('ASTI data (new)'!$AF$6:$AL$130,MATCH('Country-wise data'!$B173,'ASTI data (new)'!$C$6:$C$130,),MATCH('Country-wise data'!AI$3,'ASTI data (new)'!$AF$5:$AL$5,)),(INDEX(Assumptions!$G$154:$P$345,MATCH('Country-wise data'!$B173,Assumptions!$B$154:$B$344,),MATCH('Country-wise data'!AI$3,Assumptions!$G$153:$P$153,))*Y173))</f>
        <v>10.434158136137446</v>
      </c>
      <c r="AJ173" s="53">
        <f t="shared" ref="AJ173:AL173" si="251">IFERROR((1+($AI173/$AF173)^(1/3)-1)*AI173,0)</f>
        <v>11.097007735292021</v>
      </c>
      <c r="AK173" s="53">
        <f t="shared" si="251"/>
        <v>11.801966106938519</v>
      </c>
      <c r="AL173" s="53">
        <f t="shared" si="251"/>
        <v>12.551708290366456</v>
      </c>
      <c r="AM173" s="55" cm="1">
        <f t="array" ref="AM173">INDEX('non-R&amp;D ex_typologies'!$J$8:$J$10,MATCH('Country-wise data'!FL173,'non-R&amp;D ex_typologies'!$F$8:$F$10,),)*'Country-wise data'!AC173</f>
        <v>9.3507329971030728</v>
      </c>
      <c r="AN173" s="55" cm="1">
        <f t="array" ref="AN173">INDEX('non-R&amp;D ex_typologies'!$J$8:$J$10,MATCH('Country-wise data'!FM173,'non-R&amp;D ex_typologies'!$F$8:$F$10,),)*'Country-wise data'!AD173</f>
        <v>19.051733451143058</v>
      </c>
      <c r="AO173" s="55" cm="1">
        <f t="array" ref="AO173">INDEX('non-R&amp;D ex_typologies'!$J$8:$J$10,MATCH('Country-wise data'!FN173,'non-R&amp;D ex_typologies'!$F$8:$F$10,),)*'Country-wise data'!AE173</f>
        <v>22.802287768907416</v>
      </c>
      <c r="AP173" s="55" cm="1">
        <f t="array" ref="AP173">INDEX('non-R&amp;D ex_typologies'!$J$8:$J$10,MATCH('Country-wise data'!FO173,'non-R&amp;D ex_typologies'!$F$8:$F$10,),)*'Country-wise data'!AF173</f>
        <v>10.932545939832625</v>
      </c>
      <c r="AQ173" s="55" cm="1">
        <f t="array" ref="AQ173">INDEX('non-R&amp;D ex_typologies'!$J$8:$J$10,MATCH('Country-wise data'!FP173,'non-R&amp;D ex_typologies'!$F$8:$F$10,),)*'Country-wise data'!AG173</f>
        <v>12.167101511707484</v>
      </c>
      <c r="AR173" s="55" cm="1">
        <f t="array" ref="AR173">INDEX('non-R&amp;D ex_typologies'!$J$8:$J$10,MATCH('Country-wise data'!FQ173,'non-R&amp;D ex_typologies'!$F$8:$F$10,),)*'Country-wise data'!AH173</f>
        <v>12.828434828307758</v>
      </c>
      <c r="AS173" s="55" cm="1">
        <f t="array" ref="AS173">INDEX('non-R&amp;D ex_typologies'!$J$8:$J$10,MATCH('Country-wise data'!FR173,'non-R&amp;D ex_typologies'!$F$8:$F$10,),)*'Country-wise data'!AI173</f>
        <v>13.151240925950418</v>
      </c>
      <c r="AT173" s="55" cm="1">
        <f t="array" ref="AT173">INDEX('non-R&amp;D ex_typologies'!$J$8:$J$10,MATCH('Country-wise data'!FS173,'non-R&amp;D ex_typologies'!$F$8:$F$10,),)*'Country-wise data'!AJ173</f>
        <v>13.986698340186855</v>
      </c>
      <c r="AU173" s="55" cm="1">
        <f t="array" ref="AU173">INDEX('non-R&amp;D ex_typologies'!$J$8:$J$10,MATCH('Country-wise data'!FT173,'non-R&amp;D ex_typologies'!$F$8:$F$10,),)*'Country-wise data'!AK173</f>
        <v>14.875229764315797</v>
      </c>
      <c r="AV173" s="55" cm="1">
        <f t="array" ref="AV173">INDEX('non-R&amp;D ex_typologies'!$J$8:$J$10,MATCH('Country-wise data'!FU173,'non-R&amp;D ex_typologies'!$F$8:$F$10,),)*'Country-wise data'!AL173</f>
        <v>15.820206825039064</v>
      </c>
      <c r="AW173">
        <f t="shared" si="209"/>
        <v>241.10122790338656</v>
      </c>
      <c r="AX173" s="53">
        <f>INDEX('GDP deflators'!$AB$3:$AK$198,MATCH('Country-wise data'!$B173,'GDP deflators'!$B$3:$B$198,),MATCH('Country-wise data'!AX$3,'GDP deflators'!$D$2:$M$2,))</f>
        <v>57.026583595008582</v>
      </c>
      <c r="AY173" s="53">
        <f>INDEX('GDP deflators'!$AB$3:$AK$198,MATCH('Country-wise data'!$B173,'GDP deflators'!$B$3:$B$198,),MATCH('Country-wise data'!AY$3,'GDP deflators'!$D$2:$M$2,))</f>
        <v>60.331951859346276</v>
      </c>
      <c r="AZ173" s="53">
        <f>INDEX('GDP deflators'!$AB$3:$AK$198,MATCH('Country-wise data'!$B173,'GDP deflators'!$B$3:$B$198,),MATCH('Country-wise data'!AZ$3,'GDP deflators'!$D$2:$M$2,))</f>
        <v>64.296909583916246</v>
      </c>
      <c r="BA173" s="53">
        <f>INDEX('GDP deflators'!$AB$3:$AK$198,MATCH('Country-wise data'!$B173,'GDP deflators'!$B$3:$B$198,),MATCH('Country-wise data'!BA$3,'GDP deflators'!$D$2:$M$2,))</f>
        <v>69.711316887626879</v>
      </c>
      <c r="BB173" s="53">
        <f>INDEX('GDP deflators'!$AB$3:$AK$198,MATCH('Country-wise data'!$B173,'GDP deflators'!$B$3:$B$198,),MATCH('Country-wise data'!BB$3,'GDP deflators'!$D$2:$M$2,))</f>
        <v>74.54188997999924</v>
      </c>
      <c r="BC173" s="53">
        <f>INDEX('GDP deflators'!$AB$3:$AK$198,MATCH('Country-wise data'!$B173,'GDP deflators'!$B$3:$B$198,),MATCH('Country-wise data'!BC$3,'GDP deflators'!$D$2:$M$2,))</f>
        <v>79.503164756408424</v>
      </c>
      <c r="BD173" s="53">
        <f>INDEX('GDP deflators'!$AB$3:$AK$198,MATCH('Country-wise data'!$B173,'GDP deflators'!$B$3:$B$198,),MATCH('Country-wise data'!BD$3,'GDP deflators'!$D$2:$M$2,))</f>
        <v>83.211074709458927</v>
      </c>
      <c r="BE173" s="53">
        <f>INDEX('GDP deflators'!$AB$3:$AK$198,MATCH('Country-wise data'!$B173,'GDP deflators'!$B$3:$B$198,),MATCH('Country-wise data'!BE$3,'GDP deflators'!$D$2:$M$2,))</f>
        <v>88.647518717236977</v>
      </c>
      <c r="BF173" s="53">
        <f>INDEX('GDP deflators'!$AB$3:$AK$198,MATCH('Country-wise data'!$B173,'GDP deflators'!$B$3:$B$198,),MATCH('Country-wise data'!BF$3,'GDP deflators'!$D$2:$M$2,))</f>
        <v>92.944154222260821</v>
      </c>
      <c r="BG173" s="53">
        <f>INDEX('GDP deflators'!$AB$3:$AK$198,MATCH('Country-wise data'!$B173,'GDP deflators'!$B$3:$B$198,),MATCH('Country-wise data'!BG$3,'GDP deflators'!$D$2:$M$2,))</f>
        <v>100</v>
      </c>
      <c r="BH173" cm="1">
        <f t="array" ref="BH173">H173/(INDEX($AX173:$BG173,,MATCH(BH$3,$AX$3:$BG$3,))/100)</f>
        <v>208.97972925460513</v>
      </c>
      <c r="BI173" cm="1">
        <f t="array" ref="BI173">I173/(INDEX($AX173:$BG173,,MATCH(BI$3,$AX$3:$BG$3,))/100)</f>
        <v>139.49656426864345</v>
      </c>
      <c r="BJ173" cm="1">
        <f t="array" ref="BJ173">J173/(INDEX($AX173:$BG173,,MATCH(BJ$3,$AX$3:$BG$3,))/100)</f>
        <v>175.49521544691197</v>
      </c>
      <c r="BK173" cm="1">
        <f t="array" ref="BK173">K173/(INDEX($AX173:$BG173,,MATCH(BK$3,$AX$3:$BG$3,))/100)</f>
        <v>195.72718762427732</v>
      </c>
      <c r="BL173" cm="1">
        <f t="array" ref="BL173">L173/(INDEX($AX173:$BG173,,MATCH(BL$3,$AX$3:$BG$3,))/100)</f>
        <v>186.70425453036174</v>
      </c>
      <c r="BM173" cm="1">
        <f t="array" ref="BM173">M173/(INDEX($AX173:$BG173,,MATCH(BM$3,$AX$3:$BG$3,))/100)</f>
        <v>178.55432300706929</v>
      </c>
      <c r="BN173" cm="1">
        <f t="array" ref="BN173">N173/(INDEX($AX173:$BG173,,MATCH(BN$3,$AX$3:$BG$3,))/100)</f>
        <v>101.14158517223562</v>
      </c>
      <c r="BO173" cm="1">
        <f t="array" ref="BO173">O173/(INDEX($AX173:$BG173,,MATCH(BO$3,$AX$3:$BG$3,))/100)</f>
        <v>96.837701993466098</v>
      </c>
      <c r="BP173" cm="1">
        <f t="array" ref="BP173">P173/(INDEX($AX173:$BG173,,MATCH(BP$3,$AX$3:$BG$3,))/100)</f>
        <v>94.208296511700865</v>
      </c>
      <c r="BQ173" cm="1">
        <f t="array" ref="BQ173">Q173/(INDEX($AX173:$BG173,,MATCH(BQ$3,$AX$3:$BG$3,))/100)</f>
        <v>89.312326488000025</v>
      </c>
      <c r="BS173" cm="1">
        <f t="array" ref="BS173">S173/(INDEX($AX173:$BG173,,MATCH(BS$3,$AX$3:$BG$3,))/100)</f>
        <v>1221.5188953752634</v>
      </c>
      <c r="BT173" cm="1">
        <f t="array" ref="BT173">T173/(INDEX($AX173:$BG173,,MATCH(BT$3,$AX$3:$BG$3,))/100)</f>
        <v>1352.0878686334595</v>
      </c>
      <c r="BU173" cm="1">
        <f t="array" ref="BU173">U173/(INDEX($AX173:$BG173,,MATCH(BU$3,$AX$3:$BG$3,))/100)</f>
        <v>1329.1016030633132</v>
      </c>
      <c r="BV173" cm="1">
        <f t="array" ref="BV173">V173/(INDEX($AX173:$BG173,,MATCH(BV$3,$AX$3:$BG$3,))/100)</f>
        <v>1223.5801819308265</v>
      </c>
      <c r="BW173" cm="1">
        <f t="array" ref="BW173">W173/(INDEX($AX173:$BG173,,MATCH(BW$3,$AX$3:$BG$3,))/100)</f>
        <v>1113.6413005126872</v>
      </c>
      <c r="BX173" cm="1">
        <f t="array" ref="BX173">X173/(INDEX($AX173:$BG173,,MATCH(BX$3,$AX$3:$BG$3,))/100)</f>
        <v>1126.5446523344924</v>
      </c>
      <c r="BY173" cm="1">
        <f t="array" ref="BY173">Y173/(INDEX($AX173:$BG173,,MATCH(BY$3,$AX$3:$BG$3,))/100)</f>
        <v>1116.3390981830526</v>
      </c>
      <c r="BZ173" cm="1">
        <f t="array" ref="BZ173">Z173/(INDEX($AX173:$BG173,,MATCH(BZ$3,$AX$3:$BG$3,))/100)</f>
        <v>1107.8710145657315</v>
      </c>
      <c r="CA173" cm="1">
        <f t="array" ref="CA173">AA173/(INDEX($AX173:$BG173,,MATCH(CA$3,$AX$3:$BG$3,))/100)</f>
        <v>1115.6088241122068</v>
      </c>
      <c r="CB173" cm="1">
        <f t="array" ref="CB173">AB173/(INDEX($AX173:$BG173,,MATCH(CB$3,$AX$3:$BG$3,))/100)</f>
        <v>1057.63104972</v>
      </c>
      <c r="CC173" cm="1">
        <f t="array" ref="CC173">AC173/(INDEX($AX173:$BG173,,MATCH(CC$3,$AX$3:$BG$3,))/100)</f>
        <v>13.009451383788418</v>
      </c>
      <c r="CD173" cm="1">
        <f t="array" ref="CD173">AD173/(INDEX($AX173:$BG173,,MATCH(CD$3,$AX$3:$BG$3,))/100)</f>
        <v>10.808802064336424</v>
      </c>
      <c r="CE173" cm="1">
        <f t="array" ref="CE173">AE173/(INDEX($AX173:$BG173,,MATCH(CE$3,$AX$3:$BG$3,))/100)</f>
        <v>12.138884133868306</v>
      </c>
      <c r="CF173" cm="1">
        <f t="array" ref="CF173">AF173/(INDEX($AX173:$BG173,,MATCH(CF$3,$AX$3:$BG$3,))/100)</f>
        <v>12.442530230041482</v>
      </c>
      <c r="CG173" cm="1">
        <f t="array" ref="CG173">AG173/(INDEX($AX173:$BG173,,MATCH(CG$3,$AX$3:$BG$3,))/100)</f>
        <v>12.950227922117227</v>
      </c>
      <c r="CH173" cm="1">
        <f t="array" ref="CH173">AH173/(INDEX($AX173:$BG173,,MATCH(CH$3,$AX$3:$BG$3,))/100)</f>
        <v>12.802062286792362</v>
      </c>
      <c r="CI173" cm="1">
        <f t="array" ref="CI173">AI173/(INDEX($AX173:$BG173,,MATCH(CI$3,$AX$3:$BG$3,))/100)</f>
        <v>12.539386340783979</v>
      </c>
      <c r="CJ173" cm="1">
        <f t="array" ref="CJ173">AJ173/(INDEX($AX173:$BG173,,MATCH(CJ$3,$AX$3:$BG$3,))/100)</f>
        <v>12.518125601110903</v>
      </c>
      <c r="CK173" cm="1">
        <f t="array" ref="CK173">AK173/(INDEX($AX173:$BG173,,MATCH(CK$3,$AX$3:$BG$3,))/100)</f>
        <v>12.697911133513612</v>
      </c>
      <c r="CL173" cm="1">
        <f t="array" ref="CL173">AL173/(INDEX($AX173:$BG173,,MATCH(CL$3,$AX$3:$BG$3,))/100)</f>
        <v>12.551708290366456</v>
      </c>
      <c r="CM173" cm="1">
        <f t="array" ref="CM173">AM173/(INDEX($AX173:$BG173,,MATCH(CM$3,$AX$3:$BG$3,))/100)</f>
        <v>16.397147448828623</v>
      </c>
      <c r="CN173" cm="1">
        <f t="array" ref="CN173">AN173/(INDEX($AX173:$BG173,,MATCH(CN$3,$AX$3:$BG$3,))/100)</f>
        <v>31.578181815763138</v>
      </c>
      <c r="CO173" cm="1">
        <f t="array" ref="CO173">AO173/(INDEX($AX173:$BG173,,MATCH(CO$3,$AX$3:$BG$3,))/100)</f>
        <v>35.464049386615251</v>
      </c>
      <c r="CP173" cm="1">
        <f t="array" ref="CP173">AP173/(INDEX($AX173:$BG173,,MATCH(CP$3,$AX$3:$BG$3,))/100)</f>
        <v>15.682598504710002</v>
      </c>
      <c r="CQ173" cm="1">
        <f t="array" ref="CQ173">AQ173/(INDEX($AX173:$BG173,,MATCH(CQ$3,$AX$3:$BG$3,))/100)</f>
        <v>16.322502038749096</v>
      </c>
      <c r="CR173" cm="1">
        <f t="array" ref="CR173">AR173/(INDEX($AX173:$BG173,,MATCH(CR$3,$AX$3:$BG$3,))/100)</f>
        <v>16.135753674225541</v>
      </c>
      <c r="CS173" cm="1">
        <f t="array" ref="CS173">AS173/(INDEX($AX173:$BG173,,MATCH(CS$3,$AX$3:$BG$3,))/100)</f>
        <v>15.804676206706251</v>
      </c>
      <c r="CT173" cm="1">
        <f t="array" ref="CT173">AT173/(INDEX($AX173:$BG173,,MATCH(CT$3,$AX$3:$BG$3,))/100)</f>
        <v>15.777879113346494</v>
      </c>
      <c r="CU173" cm="1">
        <f t="array" ref="CU173">AU173/(INDEX($AX173:$BG173,,MATCH(CU$3,$AX$3:$BG$3,))/100)</f>
        <v>16.004481281032593</v>
      </c>
      <c r="CV173" cm="1">
        <f t="array" ref="CV173">AV173/(INDEX($AX173:$BG173,,MATCH(CV$3,$AX$3:$BG$3,))/100)</f>
        <v>15.820206825039064</v>
      </c>
      <c r="CW173">
        <f t="shared" si="210"/>
        <v>319.44656568173525</v>
      </c>
      <c r="CX173">
        <f>IFERROR(1/INDEX('exch rates'!$BC$5:$BL$268,MATCH('Country-wise data'!$B173,'exch rates'!$A$5:$A$268,),MATCH(CX$3,'exch rates'!$BC$4:$BL$4,)),1)</f>
        <v>1.146839673641516E-2</v>
      </c>
      <c r="CY173">
        <f>IFERROR(1/INDEX('exch rates'!$BC$5:$BL$268,MATCH('Country-wise data'!$B173,'exch rates'!$A$5:$A$268,),MATCH(CY$3,'exch rates'!$BC$4:$BL$4,)),1)</f>
        <v>1.1642329494213436E-2</v>
      </c>
      <c r="CZ173">
        <f>IFERROR(1/INDEX('exch rates'!$BC$5:$BL$268,MATCH('Country-wise data'!$B173,'exch rates'!$A$5:$A$268,),MATCH(CZ$3,'exch rates'!$BC$4:$BL$4,)),1)</f>
        <v>1.1267630722513128E-2</v>
      </c>
      <c r="DA173">
        <f>IFERROR(1/INDEX('exch rates'!$BC$5:$BL$268,MATCH('Country-wise data'!$B173,'exch rates'!$A$5:$A$268,),MATCH(DA$3,'exch rates'!$BC$4:$BL$4,)),1)</f>
        <v>9.960369363288946E-3</v>
      </c>
      <c r="DB173">
        <f>IFERROR(1/INDEX('exch rates'!$BC$5:$BL$268,MATCH('Country-wise data'!$B173,'exch rates'!$A$5:$A$268,),MATCH(DB$3,'exch rates'!$BC$4:$BL$4,)),1)</f>
        <v>9.0143260149086572E-3</v>
      </c>
      <c r="DC173">
        <f>IFERROR(1/INDEX('exch rates'!$BC$5:$BL$268,MATCH('Country-wise data'!$B173,'exch rates'!$A$5:$A$268,),MATCH(DC$3,'exch rates'!$BC$4:$BL$4,)),1)</f>
        <v>8.5492169744497675E-3</v>
      </c>
      <c r="DD173">
        <f>IFERROR(1/INDEX('exch rates'!$BC$5:$BL$268,MATCH('Country-wise data'!$B173,'exch rates'!$A$5:$A$268,),MATCH(DD$3,'exch rates'!$BC$4:$BL$4,)),1)</f>
        <v>7.9939224060506971E-3</v>
      </c>
      <c r="DE173">
        <f>IFERROR(1/INDEX('exch rates'!$BC$5:$BL$268,MATCH('Country-wise data'!$B173,'exch rates'!$A$5:$A$268,),MATCH(DE$3,'exch rates'!$BC$4:$BL$4,)),1)</f>
        <v>7.8146646511679657E-3</v>
      </c>
      <c r="DF173">
        <f>IFERROR(1/INDEX('exch rates'!$BC$5:$BL$268,MATCH('Country-wise data'!$B173,'exch rates'!$A$5:$A$268,),MATCH(DF$3,'exch rates'!$BC$4:$BL$4,)),1)</f>
        <v>7.7596664279115076E-3</v>
      </c>
      <c r="DG173">
        <f>IFERROR(1/INDEX('exch rates'!$BC$5:$BL$268,MATCH('Country-wise data'!$B173,'exch rates'!$A$5:$A$268,),MATCH(DG$3,'exch rates'!$BC$4:$BL$4,)),1)</f>
        <v>7.5011935333957917E-3</v>
      </c>
      <c r="DH173" cm="1">
        <f t="array" ref="DH173">(BH173/INDEX($CX173:$DG173,,MATCH(DH$3,$CX$3:$DG$3,)))*$DG173</f>
        <v>136.68845172733828</v>
      </c>
      <c r="DI173" cm="1">
        <f t="array" ref="DI173">(BI173/INDEX($CX173:$DG173,,MATCH(DI$3,$CX$3:$DG$3,)))*$DG173</f>
        <v>89.878123303670819</v>
      </c>
      <c r="DJ173" cm="1">
        <f t="array" ref="DJ173">(BJ173/INDEX($CX173:$DG173,,MATCH(DJ$3,$CX$3:$DG$3,)))*$DG173</f>
        <v>116.83233216207699</v>
      </c>
      <c r="DK173" cm="1">
        <f t="array" ref="DK173">(BK173/INDEX($CX173:$DG173,,MATCH(DK$3,$CX$3:$DG$3,)))*$DG173</f>
        <v>147.40291856327039</v>
      </c>
      <c r="DL173" cm="1">
        <f t="array" ref="DL173">(BL173/INDEX($CX173:$DG173,,MATCH(DL$3,$CX$3:$DG$3,)))*$DG173</f>
        <v>155.36433277699939</v>
      </c>
      <c r="DM173" cm="1">
        <f t="array" ref="DM173">(BM173/INDEX($CX173:$DG173,,MATCH(DM$3,$CX$3:$DG$3,)))*$DG173</f>
        <v>156.66587210306406</v>
      </c>
      <c r="DN173" cm="1">
        <f t="array" ref="DN173">(BN173/INDEX($CX173:$DG173,,MATCH(DN$3,$CX$3:$DG$3,)))*$DG173</f>
        <v>94.907426681689756</v>
      </c>
      <c r="DO173" cm="1">
        <f t="array" ref="DO173">(BO173/INDEX($CX173:$DG173,,MATCH(DO$3,$CX$3:$DG$3,)))*$DG173</f>
        <v>92.953232980218857</v>
      </c>
      <c r="DP173" cm="1">
        <f t="array" ref="DP173">(BP173/INDEX($CX173:$DG173,,MATCH(DP$3,$CX$3:$DG$3,)))*$DG173</f>
        <v>91.070237509681633</v>
      </c>
      <c r="DQ173" cm="1">
        <f t="array" ref="DQ173">(BQ173/INDEX($CX173:$DG173,,MATCH(DQ$3,$CX$3:$DG$3,)))*$DG173</f>
        <v>89.312326488000025</v>
      </c>
      <c r="DS173" cm="1">
        <f t="array" ref="DS173">(BS173/INDEX($CX173:$DG173,,MATCH(DS$3,$CX$3:$DG$3,)))*$DG173</f>
        <v>798.96517791499582</v>
      </c>
      <c r="DT173" cm="1">
        <f t="array" ref="DT173">(BT173/INDEX($CX173:$DG173,,MATCH(DT$3,$CX$3:$DG$3,)))*$DG173</f>
        <v>871.15493353947761</v>
      </c>
      <c r="DU173" cm="1">
        <f t="array" ref="DU173">(BU173/INDEX($CX173:$DG173,,MATCH(DU$3,$CX$3:$DG$3,)))*$DG173</f>
        <v>884.82207090834038</v>
      </c>
      <c r="DV173" cm="1">
        <f t="array" ref="DV173">(BV173/INDEX($CX173:$DG173,,MATCH(DV$3,$CX$3:$DG$3,)))*$DG173</f>
        <v>921.48307091094205</v>
      </c>
      <c r="DW173" cm="1">
        <f t="array" ref="DW173">(BW173/INDEX($CX173:$DG173,,MATCH(DW$3,$CX$3:$DG$3,)))*$DG173</f>
        <v>926.70698930927188</v>
      </c>
      <c r="DX173" cm="1">
        <f t="array" ref="DX173">(BX173/INDEX($CX173:$DG173,,MATCH(DX$3,$CX$3:$DG$3,)))*$DG173</f>
        <v>988.44484663661024</v>
      </c>
      <c r="DY173" cm="1">
        <f t="array" ref="DY173">(BY173/INDEX($CX173:$DG173,,MATCH(DY$3,$CX$3:$DG$3,)))*$DG173</f>
        <v>1047.5302609929406</v>
      </c>
      <c r="DZ173" cm="1">
        <f t="array" ref="DZ173">(BZ173/INDEX($CX173:$DG173,,MATCH(DZ$3,$CX$3:$DG$3,)))*$DG173</f>
        <v>1063.4307755042373</v>
      </c>
      <c r="EA173" cm="1">
        <f t="array" ref="EA173">(CA173/INDEX($CX173:$DG173,,MATCH(EA$3,$CX$3:$DG$3,)))*$DG173</f>
        <v>1078.448123379203</v>
      </c>
      <c r="EB173" cm="1">
        <f t="array" ref="EB173">(CB173/INDEX($CX173:$DG173,,MATCH(EB$3,$CX$3:$DG$3,)))*$DG173</f>
        <v>1057.63104972</v>
      </c>
      <c r="EC173" s="53" cm="1">
        <f t="array" ref="EC173">(CC173/INDEX($CX173:$DG173,,MATCH(EC$3,$CX$3:$DG$3,)))*$DG173</f>
        <v>8.5091591122966843</v>
      </c>
      <c r="ED173" cm="1">
        <f t="array" ref="ED173">(CD173/INDEX($CX173:$DG173,,MATCH(ED$3,$CX$3:$DG$3,)))*$DG173</f>
        <v>6.9641489007035888</v>
      </c>
      <c r="EE173" cm="1">
        <f t="array" ref="EE173">(CE173/INDEX($CX173:$DG173,,MATCH(EE$3,$CX$3:$DG$3,)))*$DG173</f>
        <v>8.0812125823115899</v>
      </c>
      <c r="EF173" cm="1">
        <f t="array" ref="EF173">(CF173/INDEX($CX173:$DG173,,MATCH(EF$3,$CX$3:$DG$3,)))*$DG173</f>
        <v>9.3705186922756543</v>
      </c>
      <c r="EG173" cm="1">
        <f t="array" ref="EG173">(CG173/INDEX($CX173:$DG173,,MATCH(EG$3,$CX$3:$DG$3,)))*$DG173</f>
        <v>10.776420309707616</v>
      </c>
      <c r="EH173" cm="1">
        <f t="array" ref="EH173">(CH173/INDEX($CX173:$DG173,,MATCH(EH$3,$CX$3:$DG$3,)))*$DG173</f>
        <v>11.232695009006671</v>
      </c>
      <c r="EI173" cm="1">
        <f t="array" ref="EI173">(CI173/INDEX($CX173:$DG173,,MATCH(EI$3,$CX$3:$DG$3,)))*$DG173</f>
        <v>11.766484455871735</v>
      </c>
      <c r="EJ173" cm="1">
        <f t="array" ref="EJ173">(CJ173/INDEX($CX173:$DG173,,MATCH(EJ$3,$CX$3:$DG$3,)))*$DG173</f>
        <v>12.015983666715007</v>
      </c>
      <c r="EK173" cm="1">
        <f t="array" ref="EK173">(CK173/INDEX($CX173:$DG173,,MATCH(EK$3,$CX$3:$DG$3,)))*$DG173</f>
        <v>12.274946322400467</v>
      </c>
      <c r="EL173" cm="1">
        <f t="array" ref="EL173">(CL173/INDEX($CX173:$DG173,,MATCH(EL$3,$CX$3:$DG$3,)))*$DG173</f>
        <v>12.551708290366456</v>
      </c>
      <c r="EM173" cm="1">
        <f t="array" ref="EM173">(CM173/INDEX($CX173:$DG173,,MATCH(EM$3,$CX$3:$DG$3,)))*$DG173</f>
        <v>10.724966988518908</v>
      </c>
      <c r="EN173" cm="1">
        <f t="array" ref="EN173">(CN173/INDEX($CX173:$DG173,,MATCH(EN$3,$CX$3:$DG$3,)))*$DG173</f>
        <v>20.345932774925508</v>
      </c>
      <c r="EO173" cm="1">
        <f t="array" ref="EO173">(CO173/INDEX($CX173:$DG173,,MATCH(EO$3,$CX$3:$DG$3,)))*$DG173</f>
        <v>23.609461871641258</v>
      </c>
      <c r="EP173" cm="1">
        <f t="array" ref="EP173">(CP173/INDEX($CX173:$DG173,,MATCH(EP$3,$CX$3:$DG$3,)))*$DG173</f>
        <v>11.810626915499114</v>
      </c>
      <c r="EQ173" cm="1">
        <f t="array" ref="EQ173">(CQ173/INDEX($CX173:$DG173,,MATCH(EQ$3,$CX$3:$DG$3,)))*$DG173</f>
        <v>13.582629088342888</v>
      </c>
      <c r="ER173" cm="1">
        <f t="array" ref="ER173">(CR173/INDEX($CX173:$DG173,,MATCH(ER$3,$CX$3:$DG$3,)))*$DG173</f>
        <v>14.157718944237937</v>
      </c>
      <c r="ES173" cm="1">
        <f t="array" ref="ES173">(CS173/INDEX($CX173:$DG173,,MATCH(ES$3,$CX$3:$DG$3,)))*$DG173</f>
        <v>14.83050859605847</v>
      </c>
      <c r="ET173" cm="1">
        <f t="array" ref="ET173">(CT173/INDEX($CX173:$DG173,,MATCH(ET$3,$CX$3:$DG$3,)))*$DG173</f>
        <v>15.144978071201868</v>
      </c>
      <c r="EU173" cm="1">
        <f t="array" ref="EU173">(CU173/INDEX($CX173:$DG173,,MATCH(EU$3,$CX$3:$DG$3,)))*$DG173</f>
        <v>15.471375297629582</v>
      </c>
      <c r="EV173" cm="1">
        <f t="array" ref="EV173">(CV173/INDEX($CX173:$DG173,,MATCH(EV$3,$CX$3:$DG$3,)))*$DG173</f>
        <v>15.820206825039065</v>
      </c>
      <c r="EW173">
        <f t="shared" si="211"/>
        <v>259.04168271475004</v>
      </c>
      <c r="EY173" s="96">
        <f t="shared" si="233"/>
        <v>1.065022525074553E-2</v>
      </c>
      <c r="EZ173" s="96">
        <f t="shared" si="234"/>
        <v>7.9941565301231213E-3</v>
      </c>
      <c r="FA173" s="96">
        <f t="shared" si="235"/>
        <v>9.1331498704768747E-3</v>
      </c>
      <c r="FB173" s="96">
        <f t="shared" si="236"/>
        <v>1.016895370960242E-2</v>
      </c>
      <c r="FC173" s="96">
        <f t="shared" si="237"/>
        <v>1.1628724541874774E-2</v>
      </c>
      <c r="FD173" s="96">
        <f t="shared" si="238"/>
        <v>1.1364007862682738E-2</v>
      </c>
      <c r="FE173" s="96">
        <f t="shared" si="239"/>
        <v>1.12325962256388E-2</v>
      </c>
      <c r="FF173" s="96">
        <f t="shared" si="240"/>
        <v>1.1299262672756013E-2</v>
      </c>
      <c r="FG173" s="96">
        <f t="shared" si="241"/>
        <v>1.1382046160865135E-2</v>
      </c>
      <c r="FH173" s="96">
        <f t="shared" si="242"/>
        <v>1.1867756996817962E-2</v>
      </c>
      <c r="FJ173" s="96">
        <f t="shared" si="188"/>
        <v>1176.3924488431035</v>
      </c>
      <c r="FK173" s="96" t="str">
        <f>IF(AND('Country-wise data'!FJ173&gt;'non-R&amp;D ex_typologies'!$C$17,'Country-wise data'!FJ173&lt;'non-R&amp;D ex_typologies'!$D$17),"Small",IF(AND('Country-wise data'!FJ173&gt;'non-R&amp;D ex_typologies'!$E$17,'Country-wise data'!$FJ$4&lt;'non-R&amp;D ex_typologies'!$F$17),"Medium","Large"))</f>
        <v>Small</v>
      </c>
      <c r="FL173" t="str">
        <f>IF($FK173='non-R&amp;D ex_typologies'!$C$16,IF(AND('Country-wise data'!EY173&gt;'non-R&amp;D ex_typologies'!$C$21,'Country-wise data'!EY173&lt;'non-R&amp;D ex_typologies'!$D$21),'non-R&amp;D ex_typologies'!$B$21,IF(AND('Country-wise data'!EY173&gt;'non-R&amp;D ex_typologies'!$C$19,'Country-wise data'!EY173&lt;'non-R&amp;D ex_typologies'!$D$19),'non-R&amp;D ex_typologies'!$B$19,'non-R&amp;D ex_typologies'!$B$20)),IF($FK173='non-R&amp;D ex_typologies'!$E$16,IF(AND('Country-wise data'!EY173&gt;'non-R&amp;D ex_typologies'!$E$21,'Country-wise data'!EY173&lt;'non-R&amp;D ex_typologies'!$F$21),'non-R&amp;D ex_typologies'!$B$21,IF(AND('Country-wise data'!EY173&gt;'non-R&amp;D ex_typologies'!$E$19,'Country-wise data'!EY173&lt;'non-R&amp;D ex_typologies'!$F$19),'non-R&amp;D ex_typologies'!$B$19,'non-R&amp;D ex_typologies'!$B$20)),IF(AND('Country-wise data'!EY173&gt;'non-R&amp;D ex_typologies'!$G$21,'Country-wise data'!EY173&lt;'non-R&amp;D ex_typologies'!$H$21),'non-R&amp;D ex_typologies'!$B$21,IF(AND('Country-wise data'!EY173&gt;'non-R&amp;D ex_typologies'!$G$19,'Country-wise data'!EY173&lt;'non-R&amp;D ex_typologies'!$H$19),'non-R&amp;D ex_typologies'!$B$19,'non-R&amp;D ex_typologies'!$B$20))))</f>
        <v>Balanced</v>
      </c>
      <c r="FM173" t="str">
        <f>IF($FK173='non-R&amp;D ex_typologies'!$C$16,IF(AND('Country-wise data'!EZ173&gt;'non-R&amp;D ex_typologies'!$C$21,'Country-wise data'!EZ173&lt;'non-R&amp;D ex_typologies'!$D$21),'non-R&amp;D ex_typologies'!$B$21,IF(AND('Country-wise data'!EZ173&gt;'non-R&amp;D ex_typologies'!$C$19,'Country-wise data'!EZ173&lt;'non-R&amp;D ex_typologies'!$D$19),'non-R&amp;D ex_typologies'!$B$19,'non-R&amp;D ex_typologies'!$B$20)),IF($FK173='non-R&amp;D ex_typologies'!$E$16,IF(AND('Country-wise data'!EZ173&gt;'non-R&amp;D ex_typologies'!$E$21,'Country-wise data'!EZ173&lt;'non-R&amp;D ex_typologies'!$F$21),'non-R&amp;D ex_typologies'!$B$21,IF(AND('Country-wise data'!EZ173&gt;'non-R&amp;D ex_typologies'!$E$19,'Country-wise data'!EZ173&lt;'non-R&amp;D ex_typologies'!$F$19),'non-R&amp;D ex_typologies'!$B$19,'non-R&amp;D ex_typologies'!$B$20)),IF(AND('Country-wise data'!EZ173&gt;'non-R&amp;D ex_typologies'!$G$21,'Country-wise data'!EZ173&lt;'non-R&amp;D ex_typologies'!$H$21),'non-R&amp;D ex_typologies'!$B$21,IF(AND('Country-wise data'!EZ173&gt;'non-R&amp;D ex_typologies'!$G$19,'Country-wise data'!EZ173&lt;'non-R&amp;D ex_typologies'!$H$19),'non-R&amp;D ex_typologies'!$B$19,'non-R&amp;D ex_typologies'!$B$20))))</f>
        <v>Program heavy</v>
      </c>
      <c r="FN173" t="str">
        <f>IF($FK173='non-R&amp;D ex_typologies'!$C$16,IF(AND('Country-wise data'!FA173&gt;'non-R&amp;D ex_typologies'!$C$21,'Country-wise data'!FA173&lt;'non-R&amp;D ex_typologies'!$D$21),'non-R&amp;D ex_typologies'!$B$21,IF(AND('Country-wise data'!FA173&gt;'non-R&amp;D ex_typologies'!$C$19,'Country-wise data'!FA173&lt;'non-R&amp;D ex_typologies'!$D$19),'non-R&amp;D ex_typologies'!$B$19,'non-R&amp;D ex_typologies'!$B$20)),IF($FK173='non-R&amp;D ex_typologies'!$E$16,IF(AND('Country-wise data'!FA173&gt;'non-R&amp;D ex_typologies'!$E$21,'Country-wise data'!FA173&lt;'non-R&amp;D ex_typologies'!$F$21),'non-R&amp;D ex_typologies'!$B$21,IF(AND('Country-wise data'!FA173&gt;'non-R&amp;D ex_typologies'!$E$19,'Country-wise data'!FA173&lt;'non-R&amp;D ex_typologies'!$F$19),'non-R&amp;D ex_typologies'!$B$19,'non-R&amp;D ex_typologies'!$B$20)),IF(AND('Country-wise data'!FA173&gt;'non-R&amp;D ex_typologies'!$G$21,'Country-wise data'!FA173&lt;'non-R&amp;D ex_typologies'!$H$21),'non-R&amp;D ex_typologies'!$B$21,IF(AND('Country-wise data'!FA173&gt;'non-R&amp;D ex_typologies'!$G$19,'Country-wise data'!FA173&lt;'non-R&amp;D ex_typologies'!$H$19),'non-R&amp;D ex_typologies'!$B$19,'non-R&amp;D ex_typologies'!$B$20))))</f>
        <v>Program heavy</v>
      </c>
      <c r="FO173" t="str">
        <f>IF($FK173='non-R&amp;D ex_typologies'!$C$16,IF(AND('Country-wise data'!FB173&gt;'non-R&amp;D ex_typologies'!$C$21,'Country-wise data'!FB173&lt;'non-R&amp;D ex_typologies'!$D$21),'non-R&amp;D ex_typologies'!$B$21,IF(AND('Country-wise data'!FB173&gt;'non-R&amp;D ex_typologies'!$C$19,'Country-wise data'!FB173&lt;'non-R&amp;D ex_typologies'!$D$19),'non-R&amp;D ex_typologies'!$B$19,'non-R&amp;D ex_typologies'!$B$20)),IF($FK173='non-R&amp;D ex_typologies'!$E$16,IF(AND('Country-wise data'!FB173&gt;'non-R&amp;D ex_typologies'!$E$21,'Country-wise data'!FB173&lt;'non-R&amp;D ex_typologies'!$F$21),'non-R&amp;D ex_typologies'!$B$21,IF(AND('Country-wise data'!FB173&gt;'non-R&amp;D ex_typologies'!$E$19,'Country-wise data'!FB173&lt;'non-R&amp;D ex_typologies'!$F$19),'non-R&amp;D ex_typologies'!$B$19,'non-R&amp;D ex_typologies'!$B$20)),IF(AND('Country-wise data'!FB173&gt;'non-R&amp;D ex_typologies'!$G$21,'Country-wise data'!FB173&lt;'non-R&amp;D ex_typologies'!$H$21),'non-R&amp;D ex_typologies'!$B$21,IF(AND('Country-wise data'!FB173&gt;'non-R&amp;D ex_typologies'!$G$19,'Country-wise data'!FB173&lt;'non-R&amp;D ex_typologies'!$H$19),'non-R&amp;D ex_typologies'!$B$19,'non-R&amp;D ex_typologies'!$B$20))))</f>
        <v>Balanced</v>
      </c>
      <c r="FP173" t="str">
        <f>IF($FK173='non-R&amp;D ex_typologies'!$C$16,IF(AND('Country-wise data'!FC173&gt;'non-R&amp;D ex_typologies'!$C$21,'Country-wise data'!FC173&lt;'non-R&amp;D ex_typologies'!$D$21),'non-R&amp;D ex_typologies'!$B$21,IF(AND('Country-wise data'!FC173&gt;'non-R&amp;D ex_typologies'!$C$19,'Country-wise data'!FC173&lt;'non-R&amp;D ex_typologies'!$D$19),'non-R&amp;D ex_typologies'!$B$19,'non-R&amp;D ex_typologies'!$B$20)),IF($FK173='non-R&amp;D ex_typologies'!$E$16,IF(AND('Country-wise data'!FC173&gt;'non-R&amp;D ex_typologies'!$E$21,'Country-wise data'!FC173&lt;'non-R&amp;D ex_typologies'!$F$21),'non-R&amp;D ex_typologies'!$B$21,IF(AND('Country-wise data'!FC173&gt;'non-R&amp;D ex_typologies'!$E$19,'Country-wise data'!FC173&lt;'non-R&amp;D ex_typologies'!$F$19),'non-R&amp;D ex_typologies'!$B$19,'non-R&amp;D ex_typologies'!$B$20)),IF(AND('Country-wise data'!FC173&gt;'non-R&amp;D ex_typologies'!$G$21,'Country-wise data'!FC173&lt;'non-R&amp;D ex_typologies'!$H$21),'non-R&amp;D ex_typologies'!$B$21,IF(AND('Country-wise data'!FC173&gt;'non-R&amp;D ex_typologies'!$G$19,'Country-wise data'!FC173&lt;'non-R&amp;D ex_typologies'!$H$19),'non-R&amp;D ex_typologies'!$B$19,'non-R&amp;D ex_typologies'!$B$20))))</f>
        <v>Balanced</v>
      </c>
      <c r="FQ173" t="str">
        <f>IF($FK173='non-R&amp;D ex_typologies'!$C$16,IF(AND('Country-wise data'!FD173&gt;'non-R&amp;D ex_typologies'!$C$21,'Country-wise data'!FD173&lt;'non-R&amp;D ex_typologies'!$D$21),'non-R&amp;D ex_typologies'!$B$21,IF(AND('Country-wise data'!FD173&gt;'non-R&amp;D ex_typologies'!$C$19,'Country-wise data'!FD173&lt;'non-R&amp;D ex_typologies'!$D$19),'non-R&amp;D ex_typologies'!$B$19,'non-R&amp;D ex_typologies'!$B$20)),IF($FK173='non-R&amp;D ex_typologies'!$E$16,IF(AND('Country-wise data'!FD173&gt;'non-R&amp;D ex_typologies'!$E$21,'Country-wise data'!FD173&lt;'non-R&amp;D ex_typologies'!$F$21),'non-R&amp;D ex_typologies'!$B$21,IF(AND('Country-wise data'!FD173&gt;'non-R&amp;D ex_typologies'!$E$19,'Country-wise data'!FD173&lt;'non-R&amp;D ex_typologies'!$F$19),'non-R&amp;D ex_typologies'!$B$19,'non-R&amp;D ex_typologies'!$B$20)),IF(AND('Country-wise data'!FD173&gt;'non-R&amp;D ex_typologies'!$G$21,'Country-wise data'!FD173&lt;'non-R&amp;D ex_typologies'!$H$21),'non-R&amp;D ex_typologies'!$B$21,IF(AND('Country-wise data'!FD173&gt;'non-R&amp;D ex_typologies'!$G$19,'Country-wise data'!FD173&lt;'non-R&amp;D ex_typologies'!$H$19),'non-R&amp;D ex_typologies'!$B$19,'non-R&amp;D ex_typologies'!$B$20))))</f>
        <v>Balanced</v>
      </c>
      <c r="FR173" t="str">
        <f>IF($FK173='non-R&amp;D ex_typologies'!$C$16,IF(AND('Country-wise data'!FE173&gt;'non-R&amp;D ex_typologies'!$C$21,'Country-wise data'!FE173&lt;'non-R&amp;D ex_typologies'!$D$21),'non-R&amp;D ex_typologies'!$B$21,IF(AND('Country-wise data'!FE173&gt;'non-R&amp;D ex_typologies'!$C$19,'Country-wise data'!FE173&lt;'non-R&amp;D ex_typologies'!$D$19),'non-R&amp;D ex_typologies'!$B$19,'non-R&amp;D ex_typologies'!$B$20)),IF($FK173='non-R&amp;D ex_typologies'!$E$16,IF(AND('Country-wise data'!FE173&gt;'non-R&amp;D ex_typologies'!$E$21,'Country-wise data'!FE173&lt;'non-R&amp;D ex_typologies'!$F$21),'non-R&amp;D ex_typologies'!$B$21,IF(AND('Country-wise data'!FE173&gt;'non-R&amp;D ex_typologies'!$E$19,'Country-wise data'!FE173&lt;'non-R&amp;D ex_typologies'!$F$19),'non-R&amp;D ex_typologies'!$B$19,'non-R&amp;D ex_typologies'!$B$20)),IF(AND('Country-wise data'!FE173&gt;'non-R&amp;D ex_typologies'!$G$21,'Country-wise data'!FE173&lt;'non-R&amp;D ex_typologies'!$H$21),'non-R&amp;D ex_typologies'!$B$21,IF(AND('Country-wise data'!FE173&gt;'non-R&amp;D ex_typologies'!$G$19,'Country-wise data'!FE173&lt;'non-R&amp;D ex_typologies'!$H$19),'non-R&amp;D ex_typologies'!$B$19,'non-R&amp;D ex_typologies'!$B$20))))</f>
        <v>Balanced</v>
      </c>
      <c r="FS173" t="str">
        <f>IF($FK173='non-R&amp;D ex_typologies'!$C$16,IF(AND('Country-wise data'!FF173&gt;'non-R&amp;D ex_typologies'!$C$21,'Country-wise data'!FF173&lt;'non-R&amp;D ex_typologies'!$D$21),'non-R&amp;D ex_typologies'!$B$21,IF(AND('Country-wise data'!FF173&gt;'non-R&amp;D ex_typologies'!$C$19,'Country-wise data'!FF173&lt;'non-R&amp;D ex_typologies'!$D$19),'non-R&amp;D ex_typologies'!$B$19,'non-R&amp;D ex_typologies'!$B$20)),IF($FK173='non-R&amp;D ex_typologies'!$E$16,IF(AND('Country-wise data'!FF173&gt;'non-R&amp;D ex_typologies'!$E$21,'Country-wise data'!FF173&lt;'non-R&amp;D ex_typologies'!$F$21),'non-R&amp;D ex_typologies'!$B$21,IF(AND('Country-wise data'!FF173&gt;'non-R&amp;D ex_typologies'!$E$19,'Country-wise data'!FF173&lt;'non-R&amp;D ex_typologies'!$F$19),'non-R&amp;D ex_typologies'!$B$19,'non-R&amp;D ex_typologies'!$B$20)),IF(AND('Country-wise data'!FF173&gt;'non-R&amp;D ex_typologies'!$G$21,'Country-wise data'!FF173&lt;'non-R&amp;D ex_typologies'!$H$21),'non-R&amp;D ex_typologies'!$B$21,IF(AND('Country-wise data'!FF173&gt;'non-R&amp;D ex_typologies'!$G$19,'Country-wise data'!FF173&lt;'non-R&amp;D ex_typologies'!$H$19),'non-R&amp;D ex_typologies'!$B$19,'non-R&amp;D ex_typologies'!$B$20))))</f>
        <v>Balanced</v>
      </c>
      <c r="FT173" t="str">
        <f>IF($FK173='non-R&amp;D ex_typologies'!$C$16,IF(AND('Country-wise data'!FG173&gt;'non-R&amp;D ex_typologies'!$C$21,'Country-wise data'!FG173&lt;'non-R&amp;D ex_typologies'!$D$21),'non-R&amp;D ex_typologies'!$B$21,IF(AND('Country-wise data'!FG173&gt;'non-R&amp;D ex_typologies'!$C$19,'Country-wise data'!FG173&lt;'non-R&amp;D ex_typologies'!$D$19),'non-R&amp;D ex_typologies'!$B$19,'non-R&amp;D ex_typologies'!$B$20)),IF($FK173='non-R&amp;D ex_typologies'!$E$16,IF(AND('Country-wise data'!FG173&gt;'non-R&amp;D ex_typologies'!$E$21,'Country-wise data'!FG173&lt;'non-R&amp;D ex_typologies'!$F$21),'non-R&amp;D ex_typologies'!$B$21,IF(AND('Country-wise data'!FG173&gt;'non-R&amp;D ex_typologies'!$E$19,'Country-wise data'!FG173&lt;'non-R&amp;D ex_typologies'!$F$19),'non-R&amp;D ex_typologies'!$B$19,'non-R&amp;D ex_typologies'!$B$20)),IF(AND('Country-wise data'!FG173&gt;'non-R&amp;D ex_typologies'!$G$21,'Country-wise data'!FG173&lt;'non-R&amp;D ex_typologies'!$H$21),'non-R&amp;D ex_typologies'!$B$21,IF(AND('Country-wise data'!FG173&gt;'non-R&amp;D ex_typologies'!$G$19,'Country-wise data'!FG173&lt;'non-R&amp;D ex_typologies'!$H$19),'non-R&amp;D ex_typologies'!$B$19,'non-R&amp;D ex_typologies'!$B$20))))</f>
        <v>Balanced</v>
      </c>
      <c r="FU173" t="str">
        <f>IF($FK173='non-R&amp;D ex_typologies'!$C$16,IF(AND('Country-wise data'!FH173&gt;'non-R&amp;D ex_typologies'!$C$21,'Country-wise data'!FH173&lt;'non-R&amp;D ex_typologies'!$D$21),'non-R&amp;D ex_typologies'!$B$21,IF(AND('Country-wise data'!FH173&gt;'non-R&amp;D ex_typologies'!$C$19,'Country-wise data'!FH173&lt;'non-R&amp;D ex_typologies'!$D$19),'non-R&amp;D ex_typologies'!$B$19,'non-R&amp;D ex_typologies'!$B$20)),IF($FK173='non-R&amp;D ex_typologies'!$E$16,IF(AND('Country-wise data'!FH173&gt;'non-R&amp;D ex_typologies'!$E$21,'Country-wise data'!FH173&lt;'non-R&amp;D ex_typologies'!$F$21),'non-R&amp;D ex_typologies'!$B$21,IF(AND('Country-wise data'!FH173&gt;'non-R&amp;D ex_typologies'!$E$19,'Country-wise data'!FH173&lt;'non-R&amp;D ex_typologies'!$F$19),'non-R&amp;D ex_typologies'!$B$19,'non-R&amp;D ex_typologies'!$B$20)),IF(AND('Country-wise data'!FH173&gt;'non-R&amp;D ex_typologies'!$G$21,'Country-wise data'!FH173&lt;'non-R&amp;D ex_typologies'!$H$21),'non-R&amp;D ex_typologies'!$B$21,IF(AND('Country-wise data'!FH173&gt;'non-R&amp;D ex_typologies'!$G$19,'Country-wise data'!FH173&lt;'non-R&amp;D ex_typologies'!$H$19),'non-R&amp;D ex_typologies'!$B$19,'non-R&amp;D ex_typologies'!$B$20))))</f>
        <v>Balanced</v>
      </c>
    </row>
    <row r="174" spans="2:177" x14ac:dyDescent="0.35">
      <c r="B174" s="83" t="s">
        <v>273</v>
      </c>
      <c r="E174" s="44" t="s">
        <v>375</v>
      </c>
      <c r="G174" s="55">
        <f>Assumptions!$C$13</f>
        <v>1.1000000000000001</v>
      </c>
      <c r="H174">
        <f>SUMIFS(FAOstat!M:M,FAOstat!$B:$B,'Country-wise data'!$B174)*G174</f>
        <v>1.7160000000000002</v>
      </c>
      <c r="I174">
        <f>IF(SUMIFS(FAOstat!N:N,FAOstat!$B:$B,'Country-wise data'!$B174)=0,H174*(1+Assumptions!$C$9),SUMIFS(FAOstat!N:N,FAOstat!$B:$B,'Country-wise data'!$B174)*$G174)</f>
        <v>2.2220000000000004</v>
      </c>
      <c r="J174">
        <f>IF(SUMIFS(FAOstat!O:O,FAOstat!$B:$B,'Country-wise data'!$B174)=0,I174*(1+Assumptions!$C$9),SUMIFS(FAOstat!O:O,FAOstat!$B:$B,'Country-wise data'!$B174)*$G174)</f>
        <v>2.2664400000000007</v>
      </c>
      <c r="K174">
        <f>IF(SUMIFS(FAOstat!P:P,FAOstat!$B:$B,'Country-wise data'!$B174)=0,J174*(1+Assumptions!$C$9),SUMIFS(FAOstat!P:P,FAOstat!$B:$B,'Country-wise data'!$B174)*$G174)</f>
        <v>2.3117688000000007</v>
      </c>
      <c r="L174">
        <f>IF(SUMIFS(FAOstat!Q:Q,FAOstat!$B:$B,'Country-wise data'!$B174)=0,K174*(1+Assumptions!$C$9),SUMIFS(FAOstat!Q:Q,FAOstat!$B:$B,'Country-wise data'!$B174)*$G174)</f>
        <v>2.358004176000001</v>
      </c>
      <c r="M174">
        <f>IF(SUMIFS(FAOstat!R:R,FAOstat!$B:$B,'Country-wise data'!$B174)=0,L174*(1+Assumptions!$C$9),SUMIFS(FAOstat!R:R,FAOstat!$B:$B,'Country-wise data'!$B174)*$G174)</f>
        <v>2.4051642595200011</v>
      </c>
      <c r="N174">
        <f>IF(SUMIFS(FAOstat!S:S,FAOstat!$B:$B,'Country-wise data'!$B174)=0,M174*(1+Assumptions!$C$9),SUMIFS(FAOstat!S:S,FAOstat!$B:$B,'Country-wise data'!$B174)*$G174)</f>
        <v>2.4532675447104011</v>
      </c>
      <c r="O174">
        <f>IF(SUMIFS(FAOstat!T:T,FAOstat!$B:$B,'Country-wise data'!$B174)=0,N174*(1+Assumptions!$C$9),SUMIFS(FAOstat!T:T,FAOstat!$B:$B,'Country-wise data'!$B174)*$G174)</f>
        <v>2.5023328956046091</v>
      </c>
      <c r="P174">
        <f>IF(SUMIFS(FAOstat!U:U,FAOstat!$B:$B,'Country-wise data'!$B174)=0,O174*(1+Assumptions!$C$9),SUMIFS(FAOstat!U:U,FAOstat!$B:$B,'Country-wise data'!$B174)*$G174)</f>
        <v>2.5523795535167015</v>
      </c>
      <c r="Q174">
        <f>IF(SUMIFS(FAOstat!V:V,FAOstat!$B:$B,'Country-wise data'!$B174)=0,P174*(1+Assumptions!$C$9),SUMIFS(FAOstat!V:V,FAOstat!$B:$B,'Country-wise data'!$B174)*$G174)</f>
        <v>2.6034271445870356</v>
      </c>
      <c r="R174" s="36">
        <f t="shared" si="207"/>
        <v>4.7404024671542588E-2</v>
      </c>
      <c r="S174">
        <f>SUMIFS(FAOstat!CE:CE,FAOstat!$B:$B,'Country-wise data'!$B174)</f>
        <v>9.8777779999999993</v>
      </c>
      <c r="T174">
        <f>SUMIFS(FAOstat!CF:CF,FAOstat!$B:$B,'Country-wise data'!$B174)</f>
        <v>11.162963</v>
      </c>
      <c r="U174">
        <f>SUMIFS(FAOstat!CG:CG,FAOstat!$B:$B,'Country-wise data'!$B174)</f>
        <v>10.459258999999999</v>
      </c>
      <c r="V174">
        <f>SUMIFS(FAOstat!CH:CH,FAOstat!$B:$B,'Country-wise data'!$B174)</f>
        <v>9.9555559999999996</v>
      </c>
      <c r="W174">
        <f>SUMIFS(FAOstat!CI:CI,FAOstat!$B:$B,'Country-wise data'!$B174)</f>
        <v>9.8259260000000008</v>
      </c>
      <c r="X174">
        <f>SUMIFS(FAOstat!CJ:CJ,FAOstat!$B:$B,'Country-wise data'!$B174)</f>
        <v>9.5074070000000006</v>
      </c>
      <c r="Y174">
        <f>SUMIFS(FAOstat!CK:CK,FAOstat!$B:$B,'Country-wise data'!$B174)</f>
        <v>8.7962959999999999</v>
      </c>
      <c r="Z174">
        <f>SUMIFS(FAOstat!CL:CL,FAOstat!$B:$B,'Country-wise data'!$B174)</f>
        <v>11.059259000000001</v>
      </c>
      <c r="AA174">
        <f>SUMIFS(FAOstat!CM:CM,FAOstat!$B:$B,'Country-wise data'!$B174)</f>
        <v>11.666667</v>
      </c>
      <c r="AB174">
        <f>SUMIFS(FAOstat!CN:CN,FAOstat!$B:$B,'Country-wise data'!$B174)</f>
        <v>11.90000034</v>
      </c>
      <c r="AC174" s="53">
        <f>IFERROR(INDEX('ASTI data (new)'!$AF$6:$AL$130,MATCH('Country-wise data'!$B174,'ASTI data (new)'!$C$6:$C$130,),MATCH('Country-wise data'!AC$3,'ASTI data (new)'!$AF$5:$AL$5,)),(INDEX(Assumptions!$G$154:$P$345,MATCH('Country-wise data'!$B174,Assumptions!$B$154:$B$344,),MATCH('Country-wise data'!AC$3,Assumptions!$G$153:$P$153,))*S174))</f>
        <v>0.43118419889013937</v>
      </c>
      <c r="AD174" s="53">
        <f>IFERROR(INDEX('ASTI data (new)'!$AF$6:$AL$130,MATCH('Country-wise data'!$B174,'ASTI data (new)'!$C$6:$C$130,),MATCH('Country-wise data'!AD$3,'ASTI data (new)'!$AF$5:$AL$5,)),(INDEX(Assumptions!$G$154:$P$345,MATCH('Country-wise data'!$B174,Assumptions!$B$154:$B$344,),MATCH('Country-wise data'!AD$3,Assumptions!$G$153:$P$153,))*T174))</f>
        <v>0.56129629629629718</v>
      </c>
      <c r="AE174" s="53">
        <f>IFERROR(INDEX('ASTI data (new)'!$AF$6:$AL$130,MATCH('Country-wise data'!$B174,'ASTI data (new)'!$C$6:$C$130,),MATCH('Country-wise data'!AE$3,'ASTI data (new)'!$AF$5:$AL$5,)),(INDEX(Assumptions!$G$154:$P$345,MATCH('Country-wise data'!$B174,Assumptions!$B$154:$B$344,),MATCH('Country-wise data'!AE$3,Assumptions!$G$153:$P$153,))*U174))</f>
        <v>0.52707095396877934</v>
      </c>
      <c r="AF174" s="53">
        <f>IFERROR(INDEX('ASTI data (new)'!$AF$6:$AL$130,MATCH('Country-wise data'!$B174,'ASTI data (new)'!$C$6:$C$130,),MATCH('Country-wise data'!AF$3,'ASTI data (new)'!$AF$5:$AL$5,)),(INDEX(Assumptions!$G$154:$P$345,MATCH('Country-wise data'!$B174,Assumptions!$B$154:$B$344,),MATCH('Country-wise data'!AF$3,Assumptions!$G$153:$P$153,))*V174))</f>
        <v>0.53785740653579261</v>
      </c>
      <c r="AG174" s="53">
        <f>IFERROR(INDEX('ASTI data (new)'!$AF$6:$AL$130,MATCH('Country-wise data'!$B174,'ASTI data (new)'!$C$6:$C$130,),MATCH('Country-wise data'!AG$3,'ASTI data (new)'!$AF$5:$AL$5,)),(INDEX(Assumptions!$G$154:$P$345,MATCH('Country-wise data'!$B174,Assumptions!$B$154:$B$344,),MATCH('Country-wise data'!AG$3,Assumptions!$G$153:$P$153,))*W174))</f>
        <v>0.57486708959378785</v>
      </c>
      <c r="AH174" s="53">
        <f>IFERROR(INDEX('ASTI data (new)'!$AF$6:$AL$130,MATCH('Country-wise data'!$B174,'ASTI data (new)'!$C$6:$C$130,),MATCH('Country-wise data'!AH$3,'ASTI data (new)'!$AF$5:$AL$5,)),(INDEX(Assumptions!$G$154:$P$345,MATCH('Country-wise data'!$B174,Assumptions!$B$154:$B$344,),MATCH('Country-wise data'!AH$3,Assumptions!$G$153:$P$153,))*X174))</f>
        <v>0.56652592005420455</v>
      </c>
      <c r="AI174" s="53">
        <f>IFERROR(INDEX('ASTI data (new)'!$AF$6:$AL$130,MATCH('Country-wise data'!$B174,'ASTI data (new)'!$C$6:$C$130,),MATCH('Country-wise data'!AI$3,'ASTI data (new)'!$AF$5:$AL$5,)),(INDEX(Assumptions!$G$154:$P$345,MATCH('Country-wise data'!$B174,Assumptions!$B$154:$B$344,),MATCH('Country-wise data'!AI$3,Assumptions!$G$153:$P$153,))*Y174))</f>
        <v>0.56770459012017171</v>
      </c>
      <c r="AJ174" s="53">
        <f t="shared" ref="AJ174:AL174" si="252">IFERROR((1+($AI174/$AF174)^(1/3)-1)*AI174,0)</f>
        <v>0.57801728149751552</v>
      </c>
      <c r="AK174" s="53">
        <f t="shared" si="252"/>
        <v>0.58851730904457711</v>
      </c>
      <c r="AL174" s="53">
        <f t="shared" si="252"/>
        <v>0.59920807583424995</v>
      </c>
      <c r="AM174" s="55" cm="1">
        <f t="array" ref="AM174">INDEX('non-R&amp;D ex_typologies'!$J$8:$J$10,MATCH('Country-wise data'!FL174,'non-R&amp;D ex_typologies'!$F$8:$F$10,),)*'Country-wise data'!AC174</f>
        <v>0.15576371741795689</v>
      </c>
      <c r="AN174" s="55" cm="1">
        <f t="array" ref="AN174">INDEX('non-R&amp;D ex_typologies'!$J$8:$J$10,MATCH('Country-wise data'!FM174,'non-R&amp;D ex_typologies'!$F$8:$F$10,),)*'Country-wise data'!AD174</f>
        <v>0.20276623751307329</v>
      </c>
      <c r="AO174" s="55" cm="1">
        <f t="array" ref="AO174">INDEX('non-R&amp;D ex_typologies'!$J$8:$J$10,MATCH('Country-wise data'!FN174,'non-R&amp;D ex_typologies'!$F$8:$F$10,),)*'Country-wise data'!AE174</f>
        <v>0.19040245756807903</v>
      </c>
      <c r="AP174" s="55" cm="1">
        <f t="array" ref="AP174">INDEX('non-R&amp;D ex_typologies'!$J$8:$J$10,MATCH('Country-wise data'!FO174,'non-R&amp;D ex_typologies'!$F$8:$F$10,),)*'Country-wise data'!AF174</f>
        <v>0.19429902417213152</v>
      </c>
      <c r="AQ174" s="55" cm="1">
        <f t="array" ref="AQ174">INDEX('non-R&amp;D ex_typologies'!$J$8:$J$10,MATCH('Country-wise data'!FP174,'non-R&amp;D ex_typologies'!$F$8:$F$10,),)*'Country-wise data'!AG174</f>
        <v>0.20766863703923594</v>
      </c>
      <c r="AR174" s="55" cm="1">
        <f t="array" ref="AR174">INDEX('non-R&amp;D ex_typologies'!$J$8:$J$10,MATCH('Country-wise data'!FQ174,'non-R&amp;D ex_typologies'!$F$8:$F$10,),)*'Country-wise data'!AH174</f>
        <v>0.204655420000107</v>
      </c>
      <c r="AS174" s="55" cm="1">
        <f t="array" ref="AS174">INDEX('non-R&amp;D ex_typologies'!$J$8:$J$10,MATCH('Country-wise data'!FR174,'non-R&amp;D ex_typologies'!$F$8:$F$10,),)*'Country-wise data'!AI174</f>
        <v>0.20508121025762777</v>
      </c>
      <c r="AT174" s="55" cm="1">
        <f t="array" ref="AT174">INDEX('non-R&amp;D ex_typologies'!$J$8:$J$10,MATCH('Country-wise data'!FS174,'non-R&amp;D ex_typologies'!$F$8:$F$10,),)*'Country-wise data'!AJ174</f>
        <v>0.20880663236180944</v>
      </c>
      <c r="AU174" s="55" cm="1">
        <f t="array" ref="AU174">INDEX('non-R&amp;D ex_typologies'!$J$8:$J$10,MATCH('Country-wise data'!FT174,'non-R&amp;D ex_typologies'!$F$8:$F$10,),)*'Country-wise data'!AK174</f>
        <v>0.2125997289732601</v>
      </c>
      <c r="AV174" s="55" cm="1">
        <f t="array" ref="AV174">INDEX('non-R&amp;D ex_typologies'!$J$8:$J$10,MATCH('Country-wise data'!FU174,'non-R&amp;D ex_typologies'!$F$8:$F$10,),)*'Country-wise data'!AL174</f>
        <v>0.21646172943963657</v>
      </c>
      <c r="AW174">
        <f t="shared" si="209"/>
        <v>7.5307539165784334</v>
      </c>
      <c r="AX174" s="53">
        <f>INDEX('GDP deflators'!$AB$3:$AK$198,MATCH('Country-wise data'!$B174,'GDP deflators'!$B$3:$B$198,),MATCH('Country-wise data'!AX$3,'GDP deflators'!$D$2:$M$2,))</f>
        <v>86.656424268649914</v>
      </c>
      <c r="AY174" s="53">
        <f>INDEX('GDP deflators'!$AB$3:$AK$198,MATCH('Country-wise data'!$B174,'GDP deflators'!$B$3:$B$198,),MATCH('Country-wise data'!AY$3,'GDP deflators'!$D$2:$M$2,))</f>
        <v>91.547484030721378</v>
      </c>
      <c r="AZ174" s="53">
        <f>INDEX('GDP deflators'!$AB$3:$AK$198,MATCH('Country-wise data'!$B174,'GDP deflators'!$B$3:$B$198,),MATCH('Country-wise data'!AZ$3,'GDP deflators'!$D$2:$M$2,))</f>
        <v>91.647623257866101</v>
      </c>
      <c r="BA174" s="53">
        <f>INDEX('GDP deflators'!$AB$3:$AK$198,MATCH('Country-wise data'!$B174,'GDP deflators'!$B$3:$B$198,),MATCH('Country-wise data'!BA$3,'GDP deflators'!$D$2:$M$2,))</f>
        <v>91.240853257107489</v>
      </c>
      <c r="BB174" s="53">
        <f>INDEX('GDP deflators'!$AB$3:$AK$198,MATCH('Country-wise data'!$B174,'GDP deflators'!$B$3:$B$198,),MATCH('Country-wise data'!BB$3,'GDP deflators'!$D$2:$M$2,))</f>
        <v>93.695972599761987</v>
      </c>
      <c r="BC174" s="53">
        <f>INDEX('GDP deflators'!$AB$3:$AK$198,MATCH('Country-wise data'!$B174,'GDP deflators'!$B$3:$B$198,),MATCH('Country-wise data'!BC$3,'GDP deflators'!$D$2:$M$2,))</f>
        <v>93.405131899553851</v>
      </c>
      <c r="BD174" s="53">
        <f>INDEX('GDP deflators'!$AB$3:$AK$198,MATCH('Country-wise data'!$B174,'GDP deflators'!$B$3:$B$198,),MATCH('Country-wise data'!BD$3,'GDP deflators'!$D$2:$M$2,))</f>
        <v>95.560191536644226</v>
      </c>
      <c r="BE174" s="53">
        <f>INDEX('GDP deflators'!$AB$3:$AK$198,MATCH('Country-wise data'!$B174,'GDP deflators'!$B$3:$B$198,),MATCH('Country-wise data'!BE$3,'GDP deflators'!$D$2:$M$2,))</f>
        <v>100.07560615395172</v>
      </c>
      <c r="BF174" s="53">
        <f>INDEX('GDP deflators'!$AB$3:$AK$198,MATCH('Country-wise data'!$B174,'GDP deflators'!$B$3:$B$198,),MATCH('Country-wise data'!BF$3,'GDP deflators'!$D$2:$M$2,))</f>
        <v>98.586116765537753</v>
      </c>
      <c r="BG174" s="53">
        <f>INDEX('GDP deflators'!$AB$3:$AK$198,MATCH('Country-wise data'!$B174,'GDP deflators'!$B$3:$B$198,),MATCH('Country-wise data'!BG$3,'GDP deflators'!$D$2:$M$2,))</f>
        <v>100</v>
      </c>
      <c r="BH174" cm="1">
        <f t="array" ref="BH174">H174/(INDEX($AX174:$BG174,,MATCH(BH$3,$AX$3:$BG$3,))/100)</f>
        <v>1.980234027058517</v>
      </c>
      <c r="BI174" cm="1">
        <f t="array" ref="BI174">I174/(INDEX($AX174:$BG174,,MATCH(BI$3,$AX$3:$BG$3,))/100)</f>
        <v>2.4271557252784191</v>
      </c>
      <c r="BJ174" cm="1">
        <f t="array" ref="BJ174">J174/(INDEX($AX174:$BG174,,MATCH(BJ$3,$AX$3:$BG$3,))/100)</f>
        <v>2.4729937552477361</v>
      </c>
      <c r="BK174" cm="1">
        <f t="array" ref="BK174">K174/(INDEX($AX174:$BG174,,MATCH(BK$3,$AX$3:$BG$3,))/100)</f>
        <v>2.5336992339228463</v>
      </c>
      <c r="BL174" cm="1">
        <f t="array" ref="BL174">L174/(INDEX($AX174:$BG174,,MATCH(BL$3,$AX$3:$BG$3,))/100)</f>
        <v>2.516654783095758</v>
      </c>
      <c r="BM174" cm="1">
        <f t="array" ref="BM174">M174/(INDEX($AX174:$BG174,,MATCH(BM$3,$AX$3:$BG$3,))/100)</f>
        <v>2.5749808502026101</v>
      </c>
      <c r="BN174" cm="1">
        <f t="array" ref="BN174">N174/(INDEX($AX174:$BG174,,MATCH(BN$3,$AX$3:$BG$3,))/100)</f>
        <v>2.5672484590716342</v>
      </c>
      <c r="BO174" cm="1">
        <f t="array" ref="BO174">O174/(INDEX($AX174:$BG174,,MATCH(BO$3,$AX$3:$BG$3,))/100)</f>
        <v>2.5004424072686953</v>
      </c>
      <c r="BP174" cm="1">
        <f t="array" ref="BP174">P174/(INDEX($AX174:$BG174,,MATCH(BP$3,$AX$3:$BG$3,))/100)</f>
        <v>2.5889847751959776</v>
      </c>
      <c r="BQ174" cm="1">
        <f t="array" ref="BQ174">Q174/(INDEX($AX174:$BG174,,MATCH(BQ$3,$AX$3:$BG$3,))/100)</f>
        <v>2.6034271445870356</v>
      </c>
      <c r="BS174" cm="1">
        <f t="array" ref="BS174">S174/(INDEX($AX174:$BG174,,MATCH(BS$3,$AX$3:$BG$3,))/100)</f>
        <v>11.398783279329848</v>
      </c>
      <c r="BT174" cm="1">
        <f t="array" ref="BT174">T174/(INDEX($AX174:$BG174,,MATCH(BT$3,$AX$3:$BG$3,))/100)</f>
        <v>12.193631663600877</v>
      </c>
      <c r="BU174" cm="1">
        <f t="array" ref="BU174">U174/(INDEX($AX174:$BG174,,MATCH(BU$3,$AX$3:$BG$3,))/100)</f>
        <v>11.412471625773756</v>
      </c>
      <c r="BV174" cm="1">
        <f t="array" ref="BV174">V174/(INDEX($AX174:$BG174,,MATCH(BV$3,$AX$3:$BG$3,))/100)</f>
        <v>10.911292085296759</v>
      </c>
      <c r="BW174" cm="1">
        <f t="array" ref="BW174">W174/(INDEX($AX174:$BG174,,MATCH(BW$3,$AX$3:$BG$3,))/100)</f>
        <v>10.487031328414815</v>
      </c>
      <c r="BX174" cm="1">
        <f t="array" ref="BX174">X174/(INDEX($AX174:$BG174,,MATCH(BX$3,$AX$3:$BG$3,))/100)</f>
        <v>10.178677345292002</v>
      </c>
      <c r="BY174" cm="1">
        <f t="array" ref="BY174">Y174/(INDEX($AX174:$BG174,,MATCH(BY$3,$AX$3:$BG$3,))/100)</f>
        <v>9.2049794569812118</v>
      </c>
      <c r="BZ174" cm="1">
        <f t="array" ref="BZ174">Z174/(INDEX($AX174:$BG174,,MATCH(BZ$3,$AX$3:$BG$3,))/100)</f>
        <v>11.050903836632219</v>
      </c>
      <c r="CA174" cm="1">
        <f t="array" ref="CA174">AA174/(INDEX($AX174:$BG174,,MATCH(CA$3,$AX$3:$BG$3,))/100)</f>
        <v>11.833985740351482</v>
      </c>
      <c r="CB174" cm="1">
        <f t="array" ref="CB174">AB174/(INDEX($AX174:$BG174,,MATCH(CB$3,$AX$3:$BG$3,))/100)</f>
        <v>11.90000034</v>
      </c>
      <c r="CC174" cm="1">
        <f t="array" ref="CC174">AC174/(INDEX($AX174:$BG174,,MATCH(CC$3,$AX$3:$BG$3,))/100)</f>
        <v>0.49757903413299598</v>
      </c>
      <c r="CD174" cm="1">
        <f t="array" ref="CD174">AD174/(INDEX($AX174:$BG174,,MATCH(CD$3,$AX$3:$BG$3,))/100)</f>
        <v>0.61312039564947318</v>
      </c>
      <c r="CE174" cm="1">
        <f t="array" ref="CE174">AE174/(INDEX($AX174:$BG174,,MATCH(CE$3,$AX$3:$BG$3,))/100)</f>
        <v>0.57510597136357366</v>
      </c>
      <c r="CF174" cm="1">
        <f t="array" ref="CF174">AF174/(INDEX($AX174:$BG174,,MATCH(CF$3,$AX$3:$BG$3,))/100)</f>
        <v>0.58949186393529762</v>
      </c>
      <c r="CG174" cm="1">
        <f t="array" ref="CG174">AG174/(INDEX($AX174:$BG174,,MATCH(CG$3,$AX$3:$BG$3,))/100)</f>
        <v>0.61354514355641376</v>
      </c>
      <c r="CH174" cm="1">
        <f t="array" ref="CH174">AH174/(INDEX($AX174:$BG174,,MATCH(CH$3,$AX$3:$BG$3,))/100)</f>
        <v>0.60652547513495947</v>
      </c>
      <c r="CI174" cm="1">
        <f t="array" ref="CI174">AI174/(INDEX($AX174:$BG174,,MATCH(CI$3,$AX$3:$BG$3,))/100)</f>
        <v>0.59408063231275077</v>
      </c>
      <c r="CJ174" cm="1">
        <f t="array" ref="CJ174">AJ174/(INDEX($AX174:$BG174,,MATCH(CJ$3,$AX$3:$BG$3,))/100)</f>
        <v>0.57758059502364667</v>
      </c>
      <c r="CK174" cm="1">
        <f t="array" ref="CK174">AK174/(INDEX($AX174:$BG174,,MATCH(CK$3,$AX$3:$BG$3,))/100)</f>
        <v>0.59695759235980184</v>
      </c>
      <c r="CL174" cm="1">
        <f t="array" ref="CL174">AL174/(INDEX($AX174:$BG174,,MATCH(CL$3,$AX$3:$BG$3,))/100)</f>
        <v>0.59920807583424995</v>
      </c>
      <c r="CM174" cm="1">
        <f t="array" ref="CM174">AM174/(INDEX($AX174:$BG174,,MATCH(CM$3,$AX$3:$BG$3,))/100)</f>
        <v>0.17974860921454872</v>
      </c>
      <c r="CN174" cm="1">
        <f t="array" ref="CN174">AN174/(INDEX($AX174:$BG174,,MATCH(CN$3,$AX$3:$BG$3,))/100)</f>
        <v>0.22148750417327609</v>
      </c>
      <c r="CO174" cm="1">
        <f t="array" ref="CO174">AO174/(INDEX($AX174:$BG174,,MATCH(CO$3,$AX$3:$BG$3,))/100)</f>
        <v>0.20775493220631536</v>
      </c>
      <c r="CP174" cm="1">
        <f t="array" ref="CP174">AP174/(INDEX($AX174:$BG174,,MATCH(CP$3,$AX$3:$BG$3,))/100)</f>
        <v>0.21295178336903156</v>
      </c>
      <c r="CQ174" cm="1">
        <f t="array" ref="CQ174">AQ174/(INDEX($AX174:$BG174,,MATCH(CQ$3,$AX$3:$BG$3,))/100)</f>
        <v>0.22164094280372887</v>
      </c>
      <c r="CR174" cm="1">
        <f t="array" ref="CR174">AR174/(INDEX($AX174:$BG174,,MATCH(CR$3,$AX$3:$BG$3,))/100)</f>
        <v>0.2191051132181791</v>
      </c>
      <c r="CS174" cm="1">
        <f t="array" ref="CS174">AS174/(INDEX($AX174:$BG174,,MATCH(CS$3,$AX$3:$BG$3,))/100)</f>
        <v>0.21460945918990315</v>
      </c>
      <c r="CT174" cm="1">
        <f t="array" ref="CT174">AT174/(INDEX($AX174:$BG174,,MATCH(CT$3,$AX$3:$BG$3,))/100)</f>
        <v>0.2086488809676465</v>
      </c>
      <c r="CU174" cm="1">
        <f t="array" ref="CU174">AU174/(INDEX($AX174:$BG174,,MATCH(CU$3,$AX$3:$BG$3,))/100)</f>
        <v>0.21564875050193427</v>
      </c>
      <c r="CV174" cm="1">
        <f t="array" ref="CV174">AV174/(INDEX($AX174:$BG174,,MATCH(CV$3,$AX$3:$BG$3,))/100)</f>
        <v>0.21646172943963657</v>
      </c>
      <c r="CW174">
        <f t="shared" si="210"/>
        <v>7.9812524843873627</v>
      </c>
      <c r="CX174">
        <f>IFERROR(1/INDEX('exch rates'!$BC$5:$BL$268,MATCH('Country-wise data'!$B174,'exch rates'!$A$5:$A$268,),MATCH(CX$3,'exch rates'!$BC$4:$BL$4,)),1)</f>
        <v>1</v>
      </c>
      <c r="CY174">
        <f>IFERROR(1/INDEX('exch rates'!$BC$5:$BL$268,MATCH('Country-wise data'!$B174,'exch rates'!$A$5:$A$268,),MATCH(CY$3,'exch rates'!$BC$4:$BL$4,)),1)</f>
        <v>1</v>
      </c>
      <c r="CZ174">
        <f>IFERROR(1/INDEX('exch rates'!$BC$5:$BL$268,MATCH('Country-wise data'!$B174,'exch rates'!$A$5:$A$268,),MATCH(CZ$3,'exch rates'!$BC$4:$BL$4,)),1)</f>
        <v>1</v>
      </c>
      <c r="DA174">
        <f>IFERROR(1/INDEX('exch rates'!$BC$5:$BL$268,MATCH('Country-wise data'!$B174,'exch rates'!$A$5:$A$268,),MATCH(DA$3,'exch rates'!$BC$4:$BL$4,)),1)</f>
        <v>1</v>
      </c>
      <c r="DB174">
        <f>IFERROR(1/INDEX('exch rates'!$BC$5:$BL$268,MATCH('Country-wise data'!$B174,'exch rates'!$A$5:$A$268,),MATCH(DB$3,'exch rates'!$BC$4:$BL$4,)),1)</f>
        <v>1</v>
      </c>
      <c r="DC174">
        <f>IFERROR(1/INDEX('exch rates'!$BC$5:$BL$268,MATCH('Country-wise data'!$B174,'exch rates'!$A$5:$A$268,),MATCH(DC$3,'exch rates'!$BC$4:$BL$4,)),1)</f>
        <v>1</v>
      </c>
      <c r="DD174">
        <f>IFERROR(1/INDEX('exch rates'!$BC$5:$BL$268,MATCH('Country-wise data'!$B174,'exch rates'!$A$5:$A$268,),MATCH(DD$3,'exch rates'!$BC$4:$BL$4,)),1)</f>
        <v>1</v>
      </c>
      <c r="DE174">
        <f>IFERROR(1/INDEX('exch rates'!$BC$5:$BL$268,MATCH('Country-wise data'!$B174,'exch rates'!$A$5:$A$268,),MATCH(DE$3,'exch rates'!$BC$4:$BL$4,)),1)</f>
        <v>1</v>
      </c>
      <c r="DF174">
        <f>IFERROR(1/INDEX('exch rates'!$BC$5:$BL$268,MATCH('Country-wise data'!$B174,'exch rates'!$A$5:$A$268,),MATCH(DF$3,'exch rates'!$BC$4:$BL$4,)),1)</f>
        <v>1</v>
      </c>
      <c r="DG174">
        <f>IFERROR(1/INDEX('exch rates'!$BC$5:$BL$268,MATCH('Country-wise data'!$B174,'exch rates'!$A$5:$A$268,),MATCH(DG$3,'exch rates'!$BC$4:$BL$4,)),1)</f>
        <v>1</v>
      </c>
      <c r="DH174" cm="1">
        <f t="array" ref="DH174">(BH174/INDEX($CX174:$DG174,,MATCH(DH$3,$CX$3:$DG$3,)))*$DG174</f>
        <v>1.980234027058517</v>
      </c>
      <c r="DI174" cm="1">
        <f t="array" ref="DI174">(BI174/INDEX($CX174:$DG174,,MATCH(DI$3,$CX$3:$DG$3,)))*$DG174</f>
        <v>2.4271557252784191</v>
      </c>
      <c r="DJ174" cm="1">
        <f t="array" ref="DJ174">(BJ174/INDEX($CX174:$DG174,,MATCH(DJ$3,$CX$3:$DG$3,)))*$DG174</f>
        <v>2.4729937552477361</v>
      </c>
      <c r="DK174" cm="1">
        <f t="array" ref="DK174">(BK174/INDEX($CX174:$DG174,,MATCH(DK$3,$CX$3:$DG$3,)))*$DG174</f>
        <v>2.5336992339228463</v>
      </c>
      <c r="DL174" cm="1">
        <f t="array" ref="DL174">(BL174/INDEX($CX174:$DG174,,MATCH(DL$3,$CX$3:$DG$3,)))*$DG174</f>
        <v>2.516654783095758</v>
      </c>
      <c r="DM174" cm="1">
        <f t="array" ref="DM174">(BM174/INDEX($CX174:$DG174,,MATCH(DM$3,$CX$3:$DG$3,)))*$DG174</f>
        <v>2.5749808502026101</v>
      </c>
      <c r="DN174" cm="1">
        <f t="array" ref="DN174">(BN174/INDEX($CX174:$DG174,,MATCH(DN$3,$CX$3:$DG$3,)))*$DG174</f>
        <v>2.5672484590716342</v>
      </c>
      <c r="DO174" cm="1">
        <f t="array" ref="DO174">(BO174/INDEX($CX174:$DG174,,MATCH(DO$3,$CX$3:$DG$3,)))*$DG174</f>
        <v>2.5004424072686953</v>
      </c>
      <c r="DP174" cm="1">
        <f t="array" ref="DP174">(BP174/INDEX($CX174:$DG174,,MATCH(DP$3,$CX$3:$DG$3,)))*$DG174</f>
        <v>2.5889847751959776</v>
      </c>
      <c r="DQ174" cm="1">
        <f t="array" ref="DQ174">(BQ174/INDEX($CX174:$DG174,,MATCH(DQ$3,$CX$3:$DG$3,)))*$DG174</f>
        <v>2.6034271445870356</v>
      </c>
      <c r="DS174" cm="1">
        <f t="array" ref="DS174">(BS174/INDEX($CX174:$DG174,,MATCH(DS$3,$CX$3:$DG$3,)))*$DG174</f>
        <v>11.398783279329848</v>
      </c>
      <c r="DT174" cm="1">
        <f t="array" ref="DT174">(BT174/INDEX($CX174:$DG174,,MATCH(DT$3,$CX$3:$DG$3,)))*$DG174</f>
        <v>12.193631663600877</v>
      </c>
      <c r="DU174" cm="1">
        <f t="array" ref="DU174">(BU174/INDEX($CX174:$DG174,,MATCH(DU$3,$CX$3:$DG$3,)))*$DG174</f>
        <v>11.412471625773756</v>
      </c>
      <c r="DV174" cm="1">
        <f t="array" ref="DV174">(BV174/INDEX($CX174:$DG174,,MATCH(DV$3,$CX$3:$DG$3,)))*$DG174</f>
        <v>10.911292085296759</v>
      </c>
      <c r="DW174" cm="1">
        <f t="array" ref="DW174">(BW174/INDEX($CX174:$DG174,,MATCH(DW$3,$CX$3:$DG$3,)))*$DG174</f>
        <v>10.487031328414815</v>
      </c>
      <c r="DX174" cm="1">
        <f t="array" ref="DX174">(BX174/INDEX($CX174:$DG174,,MATCH(DX$3,$CX$3:$DG$3,)))*$DG174</f>
        <v>10.178677345292002</v>
      </c>
      <c r="DY174" cm="1">
        <f t="array" ref="DY174">(BY174/INDEX($CX174:$DG174,,MATCH(DY$3,$CX$3:$DG$3,)))*$DG174</f>
        <v>9.2049794569812118</v>
      </c>
      <c r="DZ174" cm="1">
        <f t="array" ref="DZ174">(BZ174/INDEX($CX174:$DG174,,MATCH(DZ$3,$CX$3:$DG$3,)))*$DG174</f>
        <v>11.050903836632219</v>
      </c>
      <c r="EA174" cm="1">
        <f t="array" ref="EA174">(CA174/INDEX($CX174:$DG174,,MATCH(EA$3,$CX$3:$DG$3,)))*$DG174</f>
        <v>11.833985740351482</v>
      </c>
      <c r="EB174" cm="1">
        <f t="array" ref="EB174">(CB174/INDEX($CX174:$DG174,,MATCH(EB$3,$CX$3:$DG$3,)))*$DG174</f>
        <v>11.90000034</v>
      </c>
      <c r="EC174" s="53" cm="1">
        <f t="array" ref="EC174">(CC174/INDEX($CX174:$DG174,,MATCH(EC$3,$CX$3:$DG$3,)))*$DG174</f>
        <v>0.49757903413299598</v>
      </c>
      <c r="ED174" cm="1">
        <f t="array" ref="ED174">(CD174/INDEX($CX174:$DG174,,MATCH(ED$3,$CX$3:$DG$3,)))*$DG174</f>
        <v>0.61312039564947318</v>
      </c>
      <c r="EE174" cm="1">
        <f t="array" ref="EE174">(CE174/INDEX($CX174:$DG174,,MATCH(EE$3,$CX$3:$DG$3,)))*$DG174</f>
        <v>0.57510597136357366</v>
      </c>
      <c r="EF174" cm="1">
        <f t="array" ref="EF174">(CF174/INDEX($CX174:$DG174,,MATCH(EF$3,$CX$3:$DG$3,)))*$DG174</f>
        <v>0.58949186393529762</v>
      </c>
      <c r="EG174" cm="1">
        <f t="array" ref="EG174">(CG174/INDEX($CX174:$DG174,,MATCH(EG$3,$CX$3:$DG$3,)))*$DG174</f>
        <v>0.61354514355641376</v>
      </c>
      <c r="EH174" cm="1">
        <f t="array" ref="EH174">(CH174/INDEX($CX174:$DG174,,MATCH(EH$3,$CX$3:$DG$3,)))*$DG174</f>
        <v>0.60652547513495947</v>
      </c>
      <c r="EI174" cm="1">
        <f t="array" ref="EI174">(CI174/INDEX($CX174:$DG174,,MATCH(EI$3,$CX$3:$DG$3,)))*$DG174</f>
        <v>0.59408063231275077</v>
      </c>
      <c r="EJ174" cm="1">
        <f t="array" ref="EJ174">(CJ174/INDEX($CX174:$DG174,,MATCH(EJ$3,$CX$3:$DG$3,)))*$DG174</f>
        <v>0.57758059502364667</v>
      </c>
      <c r="EK174" cm="1">
        <f t="array" ref="EK174">(CK174/INDEX($CX174:$DG174,,MATCH(EK$3,$CX$3:$DG$3,)))*$DG174</f>
        <v>0.59695759235980184</v>
      </c>
      <c r="EL174" cm="1">
        <f t="array" ref="EL174">(CL174/INDEX($CX174:$DG174,,MATCH(EL$3,$CX$3:$DG$3,)))*$DG174</f>
        <v>0.59920807583424995</v>
      </c>
      <c r="EM174" cm="1">
        <f t="array" ref="EM174">(CM174/INDEX($CX174:$DG174,,MATCH(EM$3,$CX$3:$DG$3,)))*$DG174</f>
        <v>0.17974860921454872</v>
      </c>
      <c r="EN174" cm="1">
        <f t="array" ref="EN174">(CN174/INDEX($CX174:$DG174,,MATCH(EN$3,$CX$3:$DG$3,)))*$DG174</f>
        <v>0.22148750417327609</v>
      </c>
      <c r="EO174" cm="1">
        <f t="array" ref="EO174">(CO174/INDEX($CX174:$DG174,,MATCH(EO$3,$CX$3:$DG$3,)))*$DG174</f>
        <v>0.20775493220631536</v>
      </c>
      <c r="EP174" cm="1">
        <f t="array" ref="EP174">(CP174/INDEX($CX174:$DG174,,MATCH(EP$3,$CX$3:$DG$3,)))*$DG174</f>
        <v>0.21295178336903156</v>
      </c>
      <c r="EQ174" cm="1">
        <f t="array" ref="EQ174">(CQ174/INDEX($CX174:$DG174,,MATCH(EQ$3,$CX$3:$DG$3,)))*$DG174</f>
        <v>0.22164094280372887</v>
      </c>
      <c r="ER174" cm="1">
        <f t="array" ref="ER174">(CR174/INDEX($CX174:$DG174,,MATCH(ER$3,$CX$3:$DG$3,)))*$DG174</f>
        <v>0.2191051132181791</v>
      </c>
      <c r="ES174" cm="1">
        <f t="array" ref="ES174">(CS174/INDEX($CX174:$DG174,,MATCH(ES$3,$CX$3:$DG$3,)))*$DG174</f>
        <v>0.21460945918990315</v>
      </c>
      <c r="ET174" cm="1">
        <f t="array" ref="ET174">(CT174/INDEX($CX174:$DG174,,MATCH(ET$3,$CX$3:$DG$3,)))*$DG174</f>
        <v>0.2086488809676465</v>
      </c>
      <c r="EU174" cm="1">
        <f t="array" ref="EU174">(CU174/INDEX($CX174:$DG174,,MATCH(EU$3,$CX$3:$DG$3,)))*$DG174</f>
        <v>0.21564875050193427</v>
      </c>
      <c r="EV174" cm="1">
        <f t="array" ref="EV174">(CV174/INDEX($CX174:$DG174,,MATCH(EV$3,$CX$3:$DG$3,)))*$DG174</f>
        <v>0.21646172943963657</v>
      </c>
      <c r="EW174">
        <f t="shared" si="211"/>
        <v>7.9812524843873627</v>
      </c>
      <c r="EY174" s="96">
        <f t="shared" si="233"/>
        <v>4.3651942662625079E-2</v>
      </c>
      <c r="EZ174" s="96">
        <f t="shared" si="234"/>
        <v>5.0282017085992059E-2</v>
      </c>
      <c r="FA174" s="96">
        <f t="shared" si="235"/>
        <v>5.0392762428846952E-2</v>
      </c>
      <c r="FB174" s="96">
        <f t="shared" si="236"/>
        <v>5.4025853155342869E-2</v>
      </c>
      <c r="FC174" s="96">
        <f t="shared" si="237"/>
        <v>5.8505131179879412E-2</v>
      </c>
      <c r="FD174" s="96">
        <f t="shared" si="238"/>
        <v>5.9587847670159122E-2</v>
      </c>
      <c r="FE174" s="96">
        <f t="shared" si="239"/>
        <v>6.4539050313924373E-2</v>
      </c>
      <c r="FF174" s="96">
        <f t="shared" si="240"/>
        <v>5.2265462043841769E-2</v>
      </c>
      <c r="FG174" s="96">
        <f t="shared" si="241"/>
        <v>5.0444339333982624E-2</v>
      </c>
      <c r="FH174" s="96">
        <f t="shared" si="242"/>
        <v>5.035361837932939E-2</v>
      </c>
      <c r="FJ174" s="96">
        <f t="shared" si="188"/>
        <v>11.057175670167295</v>
      </c>
      <c r="FK174" s="96" t="str">
        <f>IF(AND('Country-wise data'!FJ174&gt;'non-R&amp;D ex_typologies'!$C$17,'Country-wise data'!FJ174&lt;'non-R&amp;D ex_typologies'!$D$17),"Small",IF(AND('Country-wise data'!FJ174&gt;'non-R&amp;D ex_typologies'!$E$17,'Country-wise data'!$FJ$4&lt;'non-R&amp;D ex_typologies'!$F$17),"Medium","Large"))</f>
        <v>Small</v>
      </c>
      <c r="FL174" t="str">
        <f>IF($FK174='non-R&amp;D ex_typologies'!$C$16,IF(AND('Country-wise data'!EY174&gt;'non-R&amp;D ex_typologies'!$C$21,'Country-wise data'!EY174&lt;'non-R&amp;D ex_typologies'!$D$21),'non-R&amp;D ex_typologies'!$B$21,IF(AND('Country-wise data'!EY174&gt;'non-R&amp;D ex_typologies'!$C$19,'Country-wise data'!EY174&lt;'non-R&amp;D ex_typologies'!$D$19),'non-R&amp;D ex_typologies'!$B$19,'non-R&amp;D ex_typologies'!$B$20)),IF($FK174='non-R&amp;D ex_typologies'!$E$16,IF(AND('Country-wise data'!EY174&gt;'non-R&amp;D ex_typologies'!$E$21,'Country-wise data'!EY174&lt;'non-R&amp;D ex_typologies'!$F$21),'non-R&amp;D ex_typologies'!$B$21,IF(AND('Country-wise data'!EY174&gt;'non-R&amp;D ex_typologies'!$E$19,'Country-wise data'!EY174&lt;'non-R&amp;D ex_typologies'!$F$19),'non-R&amp;D ex_typologies'!$B$19,'non-R&amp;D ex_typologies'!$B$20)),IF(AND('Country-wise data'!EY174&gt;'non-R&amp;D ex_typologies'!$G$21,'Country-wise data'!EY174&lt;'non-R&amp;D ex_typologies'!$H$21),'non-R&amp;D ex_typologies'!$B$21,IF(AND('Country-wise data'!EY174&gt;'non-R&amp;D ex_typologies'!$G$19,'Country-wise data'!EY174&lt;'non-R&amp;D ex_typologies'!$H$19),'non-R&amp;D ex_typologies'!$B$19,'non-R&amp;D ex_typologies'!$B$20))))</f>
        <v xml:space="preserve">Research heavy </v>
      </c>
      <c r="FM174" t="str">
        <f>IF($FK174='non-R&amp;D ex_typologies'!$C$16,IF(AND('Country-wise data'!EZ174&gt;'non-R&amp;D ex_typologies'!$C$21,'Country-wise data'!EZ174&lt;'non-R&amp;D ex_typologies'!$D$21),'non-R&amp;D ex_typologies'!$B$21,IF(AND('Country-wise data'!EZ174&gt;'non-R&amp;D ex_typologies'!$C$19,'Country-wise data'!EZ174&lt;'non-R&amp;D ex_typologies'!$D$19),'non-R&amp;D ex_typologies'!$B$19,'non-R&amp;D ex_typologies'!$B$20)),IF($FK174='non-R&amp;D ex_typologies'!$E$16,IF(AND('Country-wise data'!EZ174&gt;'non-R&amp;D ex_typologies'!$E$21,'Country-wise data'!EZ174&lt;'non-R&amp;D ex_typologies'!$F$21),'non-R&amp;D ex_typologies'!$B$21,IF(AND('Country-wise data'!EZ174&gt;'non-R&amp;D ex_typologies'!$E$19,'Country-wise data'!EZ174&lt;'non-R&amp;D ex_typologies'!$F$19),'non-R&amp;D ex_typologies'!$B$19,'non-R&amp;D ex_typologies'!$B$20)),IF(AND('Country-wise data'!EZ174&gt;'non-R&amp;D ex_typologies'!$G$21,'Country-wise data'!EZ174&lt;'non-R&amp;D ex_typologies'!$H$21),'non-R&amp;D ex_typologies'!$B$21,IF(AND('Country-wise data'!EZ174&gt;'non-R&amp;D ex_typologies'!$G$19,'Country-wise data'!EZ174&lt;'non-R&amp;D ex_typologies'!$H$19),'non-R&amp;D ex_typologies'!$B$19,'non-R&amp;D ex_typologies'!$B$20))))</f>
        <v xml:space="preserve">Research heavy </v>
      </c>
      <c r="FN174" t="str">
        <f>IF($FK174='non-R&amp;D ex_typologies'!$C$16,IF(AND('Country-wise data'!FA174&gt;'non-R&amp;D ex_typologies'!$C$21,'Country-wise data'!FA174&lt;'non-R&amp;D ex_typologies'!$D$21),'non-R&amp;D ex_typologies'!$B$21,IF(AND('Country-wise data'!FA174&gt;'non-R&amp;D ex_typologies'!$C$19,'Country-wise data'!FA174&lt;'non-R&amp;D ex_typologies'!$D$19),'non-R&amp;D ex_typologies'!$B$19,'non-R&amp;D ex_typologies'!$B$20)),IF($FK174='non-R&amp;D ex_typologies'!$E$16,IF(AND('Country-wise data'!FA174&gt;'non-R&amp;D ex_typologies'!$E$21,'Country-wise data'!FA174&lt;'non-R&amp;D ex_typologies'!$F$21),'non-R&amp;D ex_typologies'!$B$21,IF(AND('Country-wise data'!FA174&gt;'non-R&amp;D ex_typologies'!$E$19,'Country-wise data'!FA174&lt;'non-R&amp;D ex_typologies'!$F$19),'non-R&amp;D ex_typologies'!$B$19,'non-R&amp;D ex_typologies'!$B$20)),IF(AND('Country-wise data'!FA174&gt;'non-R&amp;D ex_typologies'!$G$21,'Country-wise data'!FA174&lt;'non-R&amp;D ex_typologies'!$H$21),'non-R&amp;D ex_typologies'!$B$21,IF(AND('Country-wise data'!FA174&gt;'non-R&amp;D ex_typologies'!$G$19,'Country-wise data'!FA174&lt;'non-R&amp;D ex_typologies'!$H$19),'non-R&amp;D ex_typologies'!$B$19,'non-R&amp;D ex_typologies'!$B$20))))</f>
        <v xml:space="preserve">Research heavy </v>
      </c>
      <c r="FO174" t="str">
        <f>IF($FK174='non-R&amp;D ex_typologies'!$C$16,IF(AND('Country-wise data'!FB174&gt;'non-R&amp;D ex_typologies'!$C$21,'Country-wise data'!FB174&lt;'non-R&amp;D ex_typologies'!$D$21),'non-R&amp;D ex_typologies'!$B$21,IF(AND('Country-wise data'!FB174&gt;'non-R&amp;D ex_typologies'!$C$19,'Country-wise data'!FB174&lt;'non-R&amp;D ex_typologies'!$D$19),'non-R&amp;D ex_typologies'!$B$19,'non-R&amp;D ex_typologies'!$B$20)),IF($FK174='non-R&amp;D ex_typologies'!$E$16,IF(AND('Country-wise data'!FB174&gt;'non-R&amp;D ex_typologies'!$E$21,'Country-wise data'!FB174&lt;'non-R&amp;D ex_typologies'!$F$21),'non-R&amp;D ex_typologies'!$B$21,IF(AND('Country-wise data'!FB174&gt;'non-R&amp;D ex_typologies'!$E$19,'Country-wise data'!FB174&lt;'non-R&amp;D ex_typologies'!$F$19),'non-R&amp;D ex_typologies'!$B$19,'non-R&amp;D ex_typologies'!$B$20)),IF(AND('Country-wise data'!FB174&gt;'non-R&amp;D ex_typologies'!$G$21,'Country-wise data'!FB174&lt;'non-R&amp;D ex_typologies'!$H$21),'non-R&amp;D ex_typologies'!$B$21,IF(AND('Country-wise data'!FB174&gt;'non-R&amp;D ex_typologies'!$G$19,'Country-wise data'!FB174&lt;'non-R&amp;D ex_typologies'!$H$19),'non-R&amp;D ex_typologies'!$B$19,'non-R&amp;D ex_typologies'!$B$20))))</f>
        <v xml:space="preserve">Research heavy </v>
      </c>
      <c r="FP174" t="str">
        <f>IF($FK174='non-R&amp;D ex_typologies'!$C$16,IF(AND('Country-wise data'!FC174&gt;'non-R&amp;D ex_typologies'!$C$21,'Country-wise data'!FC174&lt;'non-R&amp;D ex_typologies'!$D$21),'non-R&amp;D ex_typologies'!$B$21,IF(AND('Country-wise data'!FC174&gt;'non-R&amp;D ex_typologies'!$C$19,'Country-wise data'!FC174&lt;'non-R&amp;D ex_typologies'!$D$19),'non-R&amp;D ex_typologies'!$B$19,'non-R&amp;D ex_typologies'!$B$20)),IF($FK174='non-R&amp;D ex_typologies'!$E$16,IF(AND('Country-wise data'!FC174&gt;'non-R&amp;D ex_typologies'!$E$21,'Country-wise data'!FC174&lt;'non-R&amp;D ex_typologies'!$F$21),'non-R&amp;D ex_typologies'!$B$21,IF(AND('Country-wise data'!FC174&gt;'non-R&amp;D ex_typologies'!$E$19,'Country-wise data'!FC174&lt;'non-R&amp;D ex_typologies'!$F$19),'non-R&amp;D ex_typologies'!$B$19,'non-R&amp;D ex_typologies'!$B$20)),IF(AND('Country-wise data'!FC174&gt;'non-R&amp;D ex_typologies'!$G$21,'Country-wise data'!FC174&lt;'non-R&amp;D ex_typologies'!$H$21),'non-R&amp;D ex_typologies'!$B$21,IF(AND('Country-wise data'!FC174&gt;'non-R&amp;D ex_typologies'!$G$19,'Country-wise data'!FC174&lt;'non-R&amp;D ex_typologies'!$H$19),'non-R&amp;D ex_typologies'!$B$19,'non-R&amp;D ex_typologies'!$B$20))))</f>
        <v xml:space="preserve">Research heavy </v>
      </c>
      <c r="FQ174" t="str">
        <f>IF($FK174='non-R&amp;D ex_typologies'!$C$16,IF(AND('Country-wise data'!FD174&gt;'non-R&amp;D ex_typologies'!$C$21,'Country-wise data'!FD174&lt;'non-R&amp;D ex_typologies'!$D$21),'non-R&amp;D ex_typologies'!$B$21,IF(AND('Country-wise data'!FD174&gt;'non-R&amp;D ex_typologies'!$C$19,'Country-wise data'!FD174&lt;'non-R&amp;D ex_typologies'!$D$19),'non-R&amp;D ex_typologies'!$B$19,'non-R&amp;D ex_typologies'!$B$20)),IF($FK174='non-R&amp;D ex_typologies'!$E$16,IF(AND('Country-wise data'!FD174&gt;'non-R&amp;D ex_typologies'!$E$21,'Country-wise data'!FD174&lt;'non-R&amp;D ex_typologies'!$F$21),'non-R&amp;D ex_typologies'!$B$21,IF(AND('Country-wise data'!FD174&gt;'non-R&amp;D ex_typologies'!$E$19,'Country-wise data'!FD174&lt;'non-R&amp;D ex_typologies'!$F$19),'non-R&amp;D ex_typologies'!$B$19,'non-R&amp;D ex_typologies'!$B$20)),IF(AND('Country-wise data'!FD174&gt;'non-R&amp;D ex_typologies'!$G$21,'Country-wise data'!FD174&lt;'non-R&amp;D ex_typologies'!$H$21),'non-R&amp;D ex_typologies'!$B$21,IF(AND('Country-wise data'!FD174&gt;'non-R&amp;D ex_typologies'!$G$19,'Country-wise data'!FD174&lt;'non-R&amp;D ex_typologies'!$H$19),'non-R&amp;D ex_typologies'!$B$19,'non-R&amp;D ex_typologies'!$B$20))))</f>
        <v xml:space="preserve">Research heavy </v>
      </c>
      <c r="FR174" t="str">
        <f>IF($FK174='non-R&amp;D ex_typologies'!$C$16,IF(AND('Country-wise data'!FE174&gt;'non-R&amp;D ex_typologies'!$C$21,'Country-wise data'!FE174&lt;'non-R&amp;D ex_typologies'!$D$21),'non-R&amp;D ex_typologies'!$B$21,IF(AND('Country-wise data'!FE174&gt;'non-R&amp;D ex_typologies'!$C$19,'Country-wise data'!FE174&lt;'non-R&amp;D ex_typologies'!$D$19),'non-R&amp;D ex_typologies'!$B$19,'non-R&amp;D ex_typologies'!$B$20)),IF($FK174='non-R&amp;D ex_typologies'!$E$16,IF(AND('Country-wise data'!FE174&gt;'non-R&amp;D ex_typologies'!$E$21,'Country-wise data'!FE174&lt;'non-R&amp;D ex_typologies'!$F$21),'non-R&amp;D ex_typologies'!$B$21,IF(AND('Country-wise data'!FE174&gt;'non-R&amp;D ex_typologies'!$E$19,'Country-wise data'!FE174&lt;'non-R&amp;D ex_typologies'!$F$19),'non-R&amp;D ex_typologies'!$B$19,'non-R&amp;D ex_typologies'!$B$20)),IF(AND('Country-wise data'!FE174&gt;'non-R&amp;D ex_typologies'!$G$21,'Country-wise data'!FE174&lt;'non-R&amp;D ex_typologies'!$H$21),'non-R&amp;D ex_typologies'!$B$21,IF(AND('Country-wise data'!FE174&gt;'non-R&amp;D ex_typologies'!$G$19,'Country-wise data'!FE174&lt;'non-R&amp;D ex_typologies'!$H$19),'non-R&amp;D ex_typologies'!$B$19,'non-R&amp;D ex_typologies'!$B$20))))</f>
        <v xml:space="preserve">Research heavy </v>
      </c>
      <c r="FS174" t="str">
        <f>IF($FK174='non-R&amp;D ex_typologies'!$C$16,IF(AND('Country-wise data'!FF174&gt;'non-R&amp;D ex_typologies'!$C$21,'Country-wise data'!FF174&lt;'non-R&amp;D ex_typologies'!$D$21),'non-R&amp;D ex_typologies'!$B$21,IF(AND('Country-wise data'!FF174&gt;'non-R&amp;D ex_typologies'!$C$19,'Country-wise data'!FF174&lt;'non-R&amp;D ex_typologies'!$D$19),'non-R&amp;D ex_typologies'!$B$19,'non-R&amp;D ex_typologies'!$B$20)),IF($FK174='non-R&amp;D ex_typologies'!$E$16,IF(AND('Country-wise data'!FF174&gt;'non-R&amp;D ex_typologies'!$E$21,'Country-wise data'!FF174&lt;'non-R&amp;D ex_typologies'!$F$21),'non-R&amp;D ex_typologies'!$B$21,IF(AND('Country-wise data'!FF174&gt;'non-R&amp;D ex_typologies'!$E$19,'Country-wise data'!FF174&lt;'non-R&amp;D ex_typologies'!$F$19),'non-R&amp;D ex_typologies'!$B$19,'non-R&amp;D ex_typologies'!$B$20)),IF(AND('Country-wise data'!FF174&gt;'non-R&amp;D ex_typologies'!$G$21,'Country-wise data'!FF174&lt;'non-R&amp;D ex_typologies'!$H$21),'non-R&amp;D ex_typologies'!$B$21,IF(AND('Country-wise data'!FF174&gt;'non-R&amp;D ex_typologies'!$G$19,'Country-wise data'!FF174&lt;'non-R&amp;D ex_typologies'!$H$19),'non-R&amp;D ex_typologies'!$B$19,'non-R&amp;D ex_typologies'!$B$20))))</f>
        <v xml:space="preserve">Research heavy </v>
      </c>
      <c r="FT174" t="str">
        <f>IF($FK174='non-R&amp;D ex_typologies'!$C$16,IF(AND('Country-wise data'!FG174&gt;'non-R&amp;D ex_typologies'!$C$21,'Country-wise data'!FG174&lt;'non-R&amp;D ex_typologies'!$D$21),'non-R&amp;D ex_typologies'!$B$21,IF(AND('Country-wise data'!FG174&gt;'non-R&amp;D ex_typologies'!$C$19,'Country-wise data'!FG174&lt;'non-R&amp;D ex_typologies'!$D$19),'non-R&amp;D ex_typologies'!$B$19,'non-R&amp;D ex_typologies'!$B$20)),IF($FK174='non-R&amp;D ex_typologies'!$E$16,IF(AND('Country-wise data'!FG174&gt;'non-R&amp;D ex_typologies'!$E$21,'Country-wise data'!FG174&lt;'non-R&amp;D ex_typologies'!$F$21),'non-R&amp;D ex_typologies'!$B$21,IF(AND('Country-wise data'!FG174&gt;'non-R&amp;D ex_typologies'!$E$19,'Country-wise data'!FG174&lt;'non-R&amp;D ex_typologies'!$F$19),'non-R&amp;D ex_typologies'!$B$19,'non-R&amp;D ex_typologies'!$B$20)),IF(AND('Country-wise data'!FG174&gt;'non-R&amp;D ex_typologies'!$G$21,'Country-wise data'!FG174&lt;'non-R&amp;D ex_typologies'!$H$21),'non-R&amp;D ex_typologies'!$B$21,IF(AND('Country-wise data'!FG174&gt;'non-R&amp;D ex_typologies'!$G$19,'Country-wise data'!FG174&lt;'non-R&amp;D ex_typologies'!$H$19),'non-R&amp;D ex_typologies'!$B$19,'non-R&amp;D ex_typologies'!$B$20))))</f>
        <v xml:space="preserve">Research heavy </v>
      </c>
      <c r="FU174" t="str">
        <f>IF($FK174='non-R&amp;D ex_typologies'!$C$16,IF(AND('Country-wise data'!FH174&gt;'non-R&amp;D ex_typologies'!$C$21,'Country-wise data'!FH174&lt;'non-R&amp;D ex_typologies'!$D$21),'non-R&amp;D ex_typologies'!$B$21,IF(AND('Country-wise data'!FH174&gt;'non-R&amp;D ex_typologies'!$C$19,'Country-wise data'!FH174&lt;'non-R&amp;D ex_typologies'!$D$19),'non-R&amp;D ex_typologies'!$B$19,'non-R&amp;D ex_typologies'!$B$20)),IF($FK174='non-R&amp;D ex_typologies'!$E$16,IF(AND('Country-wise data'!FH174&gt;'non-R&amp;D ex_typologies'!$E$21,'Country-wise data'!FH174&lt;'non-R&amp;D ex_typologies'!$F$21),'non-R&amp;D ex_typologies'!$B$21,IF(AND('Country-wise data'!FH174&gt;'non-R&amp;D ex_typologies'!$E$19,'Country-wise data'!FH174&lt;'non-R&amp;D ex_typologies'!$F$19),'non-R&amp;D ex_typologies'!$B$19,'non-R&amp;D ex_typologies'!$B$20)),IF(AND('Country-wise data'!FH174&gt;'non-R&amp;D ex_typologies'!$G$21,'Country-wise data'!FH174&lt;'non-R&amp;D ex_typologies'!$H$21),'non-R&amp;D ex_typologies'!$B$21,IF(AND('Country-wise data'!FH174&gt;'non-R&amp;D ex_typologies'!$G$19,'Country-wise data'!FH174&lt;'non-R&amp;D ex_typologies'!$H$19),'non-R&amp;D ex_typologies'!$B$19,'non-R&amp;D ex_typologies'!$B$20))))</f>
        <v xml:space="preserve">Research heavy </v>
      </c>
    </row>
    <row r="175" spans="2:177" x14ac:dyDescent="0.35">
      <c r="B175" s="83" t="s">
        <v>1078</v>
      </c>
      <c r="E175" s="44" t="s">
        <v>375</v>
      </c>
      <c r="G175" s="55">
        <f>Assumptions!$C$13</f>
        <v>1.1000000000000001</v>
      </c>
      <c r="H175">
        <f>SUMIFS(FAOstat!M:M,FAOstat!$B:$B,'Country-wise data'!$B175)*G175</f>
        <v>0</v>
      </c>
      <c r="I175">
        <f>IF(SUMIFS(FAOstat!N:N,FAOstat!$B:$B,'Country-wise data'!$B175)=0,H175*(1+Assumptions!$C$9),SUMIFS(FAOstat!N:N,FAOstat!$B:$B,'Country-wise data'!$B175)*$G175)</f>
        <v>0</v>
      </c>
      <c r="J175">
        <f>IF(SUMIFS(FAOstat!O:O,FAOstat!$B:$B,'Country-wise data'!$B175)=0,I175*(1+Assumptions!$C$9),SUMIFS(FAOstat!O:O,FAOstat!$B:$B,'Country-wise data'!$B175)*$G175)</f>
        <v>0</v>
      </c>
      <c r="K175">
        <f>IF(SUMIFS(FAOstat!P:P,FAOstat!$B:$B,'Country-wise data'!$B175)=0,J175*(1+Assumptions!$C$9),SUMIFS(FAOstat!P:P,FAOstat!$B:$B,'Country-wise data'!$B175)*$G175)</f>
        <v>0</v>
      </c>
      <c r="L175">
        <f>IF(SUMIFS(FAOstat!Q:Q,FAOstat!$B:$B,'Country-wise data'!$B175)=0,K175*(1+Assumptions!$C$9),SUMIFS(FAOstat!Q:Q,FAOstat!$B:$B,'Country-wise data'!$B175)*$G175)</f>
        <v>0</v>
      </c>
      <c r="M175">
        <f>IF(SUMIFS(FAOstat!R:R,FAOstat!$B:$B,'Country-wise data'!$B175)=0,L175*(1+Assumptions!$C$9),SUMIFS(FAOstat!R:R,FAOstat!$B:$B,'Country-wise data'!$B175)*$G175)</f>
        <v>0</v>
      </c>
      <c r="N175">
        <f>IF(SUMIFS(FAOstat!S:S,FAOstat!$B:$B,'Country-wise data'!$B175)=0,M175*(1+Assumptions!$C$9),SUMIFS(FAOstat!S:S,FAOstat!$B:$B,'Country-wise data'!$B175)*$G175)</f>
        <v>0</v>
      </c>
      <c r="O175">
        <f>IF(SUMIFS(FAOstat!T:T,FAOstat!$B:$B,'Country-wise data'!$B175)=0,N175*(1+Assumptions!$C$9),SUMIFS(FAOstat!T:T,FAOstat!$B:$B,'Country-wise data'!$B175)*$G175)</f>
        <v>0</v>
      </c>
      <c r="P175">
        <f>IF(SUMIFS(FAOstat!U:U,FAOstat!$B:$B,'Country-wise data'!$B175)=0,O175*(1+Assumptions!$C$9),SUMIFS(FAOstat!U:U,FAOstat!$B:$B,'Country-wise data'!$B175)*$G175)</f>
        <v>0</v>
      </c>
      <c r="Q175">
        <f>IF(SUMIFS(FAOstat!V:V,FAOstat!$B:$B,'Country-wise data'!$B175)=0,P175*(1+Assumptions!$C$9),SUMIFS(FAOstat!V:V,FAOstat!$B:$B,'Country-wise data'!$B175)*$G175)</f>
        <v>0</v>
      </c>
      <c r="R175" s="36">
        <f t="shared" si="207"/>
        <v>0</v>
      </c>
      <c r="S175" s="44">
        <f>INDEX('area data'!$G$4:$P$80,MATCH('Country-wise data'!$B175,'area data'!$B$4:$B$80,),MATCH('Country-wise data'!S$3,'area data'!$G$3:$P$3,))</f>
        <v>4521.9377161181656</v>
      </c>
      <c r="T175" s="44">
        <f>INDEX('area data'!$G$4:$P$80,MATCH('Country-wise data'!$B175,'area data'!$B$4:$B$80,),MATCH('Country-wise data'!T$3,'area data'!$G$3:$P$3,))</f>
        <v>4764.3183051070564</v>
      </c>
      <c r="U175" s="44">
        <f>INDEX('area data'!$G$4:$P$80,MATCH('Country-wise data'!$B175,'area data'!$B$4:$B$80,),MATCH('Country-wise data'!U$3,'area data'!$G$3:$P$3,))</f>
        <v>4882.3254261127213</v>
      </c>
      <c r="V175" s="44">
        <f>INDEX('area data'!$G$4:$P$80,MATCH('Country-wise data'!$B175,'area data'!$B$4:$B$80,),MATCH('Country-wise data'!V$3,'area data'!$G$3:$P$3,))</f>
        <v>5108.8063425949867</v>
      </c>
      <c r="W175" s="44">
        <f>INDEX('area data'!$G$4:$P$80,MATCH('Country-wise data'!$B175,'area data'!$B$4:$B$80,),MATCH('Country-wise data'!W$3,'area data'!$G$3:$P$3,))</f>
        <v>5323.2193456614232</v>
      </c>
      <c r="X175" s="44">
        <f>INDEX('area data'!$G$4:$P$80,MATCH('Country-wise data'!$B175,'area data'!$B$4:$B$80,),MATCH('Country-wise data'!X$3,'area data'!$G$3:$P$3,))</f>
        <v>5598.5173726874282</v>
      </c>
      <c r="Y175" s="44">
        <f>INDEX('area data'!$G$4:$P$80,MATCH('Country-wise data'!$B175,'area data'!$B$4:$B$80,),MATCH('Country-wise data'!Y$3,'area data'!$G$3:$P$3,))</f>
        <v>5631.0521304279227</v>
      </c>
      <c r="Z175" s="44">
        <f>INDEX('area data'!$G$4:$P$80,MATCH('Country-wise data'!$B175,'area data'!$B$4:$B$80,),MATCH('Country-wise data'!Z$3,'area data'!$G$3:$P$3,))</f>
        <v>5750.4916010132547</v>
      </c>
      <c r="AA175" s="44">
        <f>INDEX('area data'!$G$4:$P$80,MATCH('Country-wise data'!$B175,'area data'!$B$4:$B$80,),MATCH('Country-wise data'!AA$3,'area data'!$G$3:$P$3,))</f>
        <v>5886.4700559194052</v>
      </c>
      <c r="AB175" s="44">
        <f>INDEX('area data'!$G$4:$P$80,MATCH('Country-wise data'!$B175,'area data'!$B$4:$B$80,),MATCH('Country-wise data'!AB$3,'area data'!$G$3:$P$3,))</f>
        <v>6004.1994570377938</v>
      </c>
      <c r="AC175" s="53">
        <f>IFERROR(INDEX('ASTI data (new)'!$AF$6:$AL$130,MATCH('Country-wise data'!$B175,'ASTI data (new)'!$C$6:$C$130,),MATCH('Country-wise data'!AC$3,'ASTI data (new)'!$AF$5:$AL$5,)),(INDEX(Assumptions!$G$154:$P$345,MATCH('Country-wise data'!$B175,Assumptions!$B$154:$B$344,),MATCH('Country-wise data'!AC$3,Assumptions!$G$153:$P$153,))*S175))</f>
        <v>44.767183389569837</v>
      </c>
      <c r="AD175" s="53">
        <f>IFERROR(INDEX('ASTI data (new)'!$AF$6:$AL$130,MATCH('Country-wise data'!$B175,'ASTI data (new)'!$C$6:$C$130,),MATCH('Country-wise data'!AD$3,'ASTI data (new)'!$AF$5:$AL$5,)),(INDEX(Assumptions!$G$154:$P$345,MATCH('Country-wise data'!$B175,Assumptions!$B$154:$B$344,),MATCH('Country-wise data'!AD$3,Assumptions!$G$153:$P$153,))*T175))</f>
        <v>47.166751220559853</v>
      </c>
      <c r="AE175" s="53">
        <f>IFERROR(INDEX('ASTI data (new)'!$AF$6:$AL$130,MATCH('Country-wise data'!$B175,'ASTI data (new)'!$C$6:$C$130,),MATCH('Country-wise data'!AE$3,'ASTI data (new)'!$AF$5:$AL$5,)),(INDEX(Assumptions!$G$154:$P$345,MATCH('Country-wise data'!$B175,Assumptions!$B$154:$B$344,),MATCH('Country-wise data'!AE$3,Assumptions!$G$153:$P$153,))*U175))</f>
        <v>48.335021718515939</v>
      </c>
      <c r="AF175" s="53">
        <f>IFERROR(INDEX('ASTI data (new)'!$AF$6:$AL$130,MATCH('Country-wise data'!$B175,'ASTI data (new)'!$C$6:$C$130,),MATCH('Country-wise data'!AF$3,'ASTI data (new)'!$AF$5:$AL$5,)),(INDEX(Assumptions!$G$154:$P$345,MATCH('Country-wise data'!$B175,Assumptions!$B$154:$B$344,),MATCH('Country-wise data'!AF$3,Assumptions!$G$153:$P$153,))*V175))</f>
        <v>50.577182791690362</v>
      </c>
      <c r="AG175" s="53">
        <f>IFERROR(INDEX('ASTI data (new)'!$AF$6:$AL$130,MATCH('Country-wise data'!$B175,'ASTI data (new)'!$C$6:$C$130,),MATCH('Country-wise data'!AG$3,'ASTI data (new)'!$AF$5:$AL$5,)),(INDEX(Assumptions!$G$154:$P$345,MATCH('Country-wise data'!$B175,Assumptions!$B$154:$B$344,),MATCH('Country-wise data'!AG$3,Assumptions!$G$153:$P$153,))*W175))</f>
        <v>52.699871522048085</v>
      </c>
      <c r="AH175" s="53">
        <f>IFERROR(INDEX('ASTI data (new)'!$AF$6:$AL$130,MATCH('Country-wise data'!$B175,'ASTI data (new)'!$C$6:$C$130,),MATCH('Country-wise data'!AH$3,'ASTI data (new)'!$AF$5:$AL$5,)),(INDEX(Assumptions!$G$154:$P$345,MATCH('Country-wise data'!$B175,Assumptions!$B$154:$B$344,),MATCH('Country-wise data'!AH$3,Assumptions!$G$153:$P$153,))*X175))</f>
        <v>55.425321989605536</v>
      </c>
      <c r="AI175" s="53">
        <f>IFERROR(INDEX('ASTI data (new)'!$AF$6:$AL$130,MATCH('Country-wise data'!$B175,'ASTI data (new)'!$C$6:$C$130,),MATCH('Country-wise data'!AI$3,'ASTI data (new)'!$AF$5:$AL$5,)),(INDEX(Assumptions!$G$154:$P$345,MATCH('Country-wise data'!$B175,Assumptions!$B$154:$B$344,),MATCH('Country-wise data'!AI$3,Assumptions!$G$153:$P$153,))*Y175))</f>
        <v>55.747416091236431</v>
      </c>
      <c r="AJ175" s="53">
        <f t="shared" ref="AJ175:AL175" si="253">IFERROR((1+($AI175/$AF175)^(1/3)-1)*AI175,0)</f>
        <v>57.585716966943693</v>
      </c>
      <c r="AK175" s="53">
        <f t="shared" si="253"/>
        <v>59.484636797690868</v>
      </c>
      <c r="AL175" s="53">
        <f t="shared" si="253"/>
        <v>61.446174525957233</v>
      </c>
      <c r="AM175" s="55" cm="1">
        <f t="array" ref="AM175">INDEX('non-R&amp;D ex_typologies'!$J$8:$J$10,MATCH('Country-wise data'!FL175,'non-R&amp;D ex_typologies'!$F$8:$F$10,),)*'Country-wise data'!AC175</f>
        <v>56.424678124571912</v>
      </c>
      <c r="AN175" s="55" cm="1">
        <f t="array" ref="AN175">INDEX('non-R&amp;D ex_typologies'!$J$8:$J$10,MATCH('Country-wise data'!FM175,'non-R&amp;D ex_typologies'!$F$8:$F$10,),)*'Country-wise data'!AD175</f>
        <v>59.449099860544564</v>
      </c>
      <c r="AO175" s="55" cm="1">
        <f t="array" ref="AO175">INDEX('non-R&amp;D ex_typologies'!$J$8:$J$10,MATCH('Country-wise data'!FN175,'non-R&amp;D ex_typologies'!$F$8:$F$10,),)*'Country-wise data'!AE175</f>
        <v>60.921591132465053</v>
      </c>
      <c r="AP175" s="55" cm="1">
        <f t="array" ref="AP175">INDEX('non-R&amp;D ex_typologies'!$J$8:$J$10,MATCH('Country-wise data'!FO175,'non-R&amp;D ex_typologies'!$F$8:$F$10,),)*'Country-wise data'!AF175</f>
        <v>63.747616968318454</v>
      </c>
      <c r="AQ175" s="55" cm="1">
        <f t="array" ref="AQ175">INDEX('non-R&amp;D ex_typologies'!$J$8:$J$10,MATCH('Country-wise data'!FP175,'non-R&amp;D ex_typologies'!$F$8:$F$10,),)*'Country-wise data'!AG175</f>
        <v>66.423059542554569</v>
      </c>
      <c r="AR175" s="55" cm="1">
        <f t="array" ref="AR175">INDEX('non-R&amp;D ex_typologies'!$J$8:$J$10,MATCH('Country-wise data'!FQ175,'non-R&amp;D ex_typologies'!$F$8:$F$10,),)*'Country-wise data'!AH175</f>
        <v>69.858224628509532</v>
      </c>
      <c r="AS175" s="55" cm="1">
        <f t="array" ref="AS175">INDEX('non-R&amp;D ex_typologies'!$J$8:$J$10,MATCH('Country-wise data'!FR175,'non-R&amp;D ex_typologies'!$F$8:$F$10,),)*'Country-wise data'!AI175</f>
        <v>70.264192898887259</v>
      </c>
      <c r="AT175" s="55" cm="1">
        <f t="array" ref="AT175">INDEX('non-R&amp;D ex_typologies'!$J$8:$J$10,MATCH('Country-wise data'!FS175,'non-R&amp;D ex_typologies'!$F$8:$F$10,),)*'Country-wise data'!AJ175</f>
        <v>72.581192257664597</v>
      </c>
      <c r="AU175" s="55" cm="1">
        <f t="array" ref="AU175">INDEX('non-R&amp;D ex_typologies'!$J$8:$J$10,MATCH('Country-wise data'!FT175,'non-R&amp;D ex_typologies'!$F$8:$F$10,),)*'Country-wise data'!AK175</f>
        <v>74.974595910109699</v>
      </c>
      <c r="AV175" s="55" cm="1">
        <f t="array" ref="AV175">INDEX('non-R&amp;D ex_typologies'!$J$8:$J$10,MATCH('Country-wise data'!FU175,'non-R&amp;D ex_typologies'!$F$8:$F$10,),)*'Country-wise data'!AL175</f>
        <v>77.446923328689721</v>
      </c>
      <c r="AW175">
        <f t="shared" si="209"/>
        <v>1205.3264516661332</v>
      </c>
      <c r="AX175" s="53">
        <f>INDEX('GDP deflators'!$AB$3:$AK$198,MATCH('Country-wise data'!$B175,'GDP deflators'!$B$3:$B$198,),MATCH('Country-wise data'!AX$3,'GDP deflators'!$D$2:$M$2,))</f>
        <v>66.358640285888143</v>
      </c>
      <c r="AY175" s="53">
        <f>INDEX('GDP deflators'!$AB$3:$AK$198,MATCH('Country-wise data'!$B175,'GDP deflators'!$B$3:$B$198,),MATCH('Country-wise data'!AY$3,'GDP deflators'!$D$2:$M$2,))</f>
        <v>69.259254935203842</v>
      </c>
      <c r="AZ175" s="53">
        <f>INDEX('GDP deflators'!$AB$3:$AK$198,MATCH('Country-wise data'!$B175,'GDP deflators'!$B$3:$B$198,),MATCH('Country-wise data'!AZ$3,'GDP deflators'!$D$2:$M$2,))</f>
        <v>71.919419994073678</v>
      </c>
      <c r="BA175" s="53">
        <f>INDEX('GDP deflators'!$AB$3:$AK$198,MATCH('Country-wise data'!$B175,'GDP deflators'!$B$3:$B$198,),MATCH('Country-wise data'!BA$3,'GDP deflators'!$D$2:$M$2,))</f>
        <v>74.047742133365063</v>
      </c>
      <c r="BB175" s="53">
        <f>INDEX('GDP deflators'!$AB$3:$AK$198,MATCH('Country-wise data'!$B175,'GDP deflators'!$B$3:$B$198,),MATCH('Country-wise data'!BB$3,'GDP deflators'!$D$2:$M$2,))</f>
        <v>76.062721764859504</v>
      </c>
      <c r="BC175" s="53">
        <f>INDEX('GDP deflators'!$AB$3:$AK$198,MATCH('Country-wise data'!$B175,'GDP deflators'!$B$3:$B$198,),MATCH('Country-wise data'!BC$3,'GDP deflators'!$D$2:$M$2,))</f>
        <v>79.547558442166959</v>
      </c>
      <c r="BD175" s="53">
        <f>INDEX('GDP deflators'!$AB$3:$AK$198,MATCH('Country-wise data'!$B175,'GDP deflators'!$B$3:$B$198,),MATCH('Country-wise data'!BD$3,'GDP deflators'!$D$2:$M$2,))</f>
        <v>82.63532496856601</v>
      </c>
      <c r="BE175" s="53">
        <f>INDEX('GDP deflators'!$AB$3:$AK$198,MATCH('Country-wise data'!$B175,'GDP deflators'!$B$3:$B$198,),MATCH('Country-wise data'!BE$3,'GDP deflators'!$D$2:$M$2,))</f>
        <v>86.85452514783448</v>
      </c>
      <c r="BF175" s="53">
        <f>INDEX('GDP deflators'!$AB$3:$AK$198,MATCH('Country-wise data'!$B175,'GDP deflators'!$B$3:$B$198,),MATCH('Country-wise data'!BF$3,'GDP deflators'!$D$2:$M$2,))</f>
        <v>92.556609865426125</v>
      </c>
      <c r="BG175" s="53">
        <f>INDEX('GDP deflators'!$AB$3:$AK$198,MATCH('Country-wise data'!$B175,'GDP deflators'!$B$3:$B$198,),MATCH('Country-wise data'!BG$3,'GDP deflators'!$D$2:$M$2,))</f>
        <v>100</v>
      </c>
      <c r="BH175" cm="1">
        <f t="array" ref="BH175">H175/(INDEX($AX175:$BG175,,MATCH(BH$3,$AX$3:$BG$3,))/100)</f>
        <v>0</v>
      </c>
      <c r="BI175" cm="1">
        <f t="array" ref="BI175">I175/(INDEX($AX175:$BG175,,MATCH(BI$3,$AX$3:$BG$3,))/100)</f>
        <v>0</v>
      </c>
      <c r="BJ175" cm="1">
        <f t="array" ref="BJ175">J175/(INDEX($AX175:$BG175,,MATCH(BJ$3,$AX$3:$BG$3,))/100)</f>
        <v>0</v>
      </c>
      <c r="BK175" cm="1">
        <f t="array" ref="BK175">K175/(INDEX($AX175:$BG175,,MATCH(BK$3,$AX$3:$BG$3,))/100)</f>
        <v>0</v>
      </c>
      <c r="BL175" cm="1">
        <f t="array" ref="BL175">L175/(INDEX($AX175:$BG175,,MATCH(BL$3,$AX$3:$BG$3,))/100)</f>
        <v>0</v>
      </c>
      <c r="BM175" cm="1">
        <f t="array" ref="BM175">M175/(INDEX($AX175:$BG175,,MATCH(BM$3,$AX$3:$BG$3,))/100)</f>
        <v>0</v>
      </c>
      <c r="BN175" cm="1">
        <f t="array" ref="BN175">N175/(INDEX($AX175:$BG175,,MATCH(BN$3,$AX$3:$BG$3,))/100)</f>
        <v>0</v>
      </c>
      <c r="BO175" cm="1">
        <f t="array" ref="BO175">O175/(INDEX($AX175:$BG175,,MATCH(BO$3,$AX$3:$BG$3,))/100)</f>
        <v>0</v>
      </c>
      <c r="BP175" cm="1">
        <f t="array" ref="BP175">P175/(INDEX($AX175:$BG175,,MATCH(BP$3,$AX$3:$BG$3,))/100)</f>
        <v>0</v>
      </c>
      <c r="BQ175" cm="1">
        <f t="array" ref="BQ175">Q175/(INDEX($AX175:$BG175,,MATCH(BQ$3,$AX$3:$BG$3,))/100)</f>
        <v>0</v>
      </c>
      <c r="BS175" cm="1">
        <f t="array" ref="BS175">S175/(INDEX($AX175:$BG175,,MATCH(BS$3,$AX$3:$BG$3,))/100)</f>
        <v>6814.3917606458299</v>
      </c>
      <c r="BT175" cm="1">
        <f t="array" ref="BT175">T175/(INDEX($AX175:$BG175,,MATCH(BT$3,$AX$3:$BG$3,))/100)</f>
        <v>6878.962688184215</v>
      </c>
      <c r="BU175" cm="1">
        <f t="array" ref="BU175">U175/(INDEX($AX175:$BG175,,MATCH(BU$3,$AX$3:$BG$3,))/100)</f>
        <v>6788.605117386981</v>
      </c>
      <c r="BV175" cm="1">
        <f t="array" ref="BV175">V175/(INDEX($AX175:$BG175,,MATCH(BV$3,$AX$3:$BG$3,))/100)</f>
        <v>6899.3411485709803</v>
      </c>
      <c r="BW175" cm="1">
        <f t="array" ref="BW175">W175/(INDEX($AX175:$BG175,,MATCH(BW$3,$AX$3:$BG$3,))/100)</f>
        <v>6998.4602472123424</v>
      </c>
      <c r="BX175" cm="1">
        <f t="array" ref="BX175">X175/(INDEX($AX175:$BG175,,MATCH(BX$3,$AX$3:$BG$3,))/100)</f>
        <v>7037.949979014993</v>
      </c>
      <c r="BY175" cm="1">
        <f t="array" ref="BY175">Y175/(INDEX($AX175:$BG175,,MATCH(BY$3,$AX$3:$BG$3,))/100)</f>
        <v>6814.3401536448746</v>
      </c>
      <c r="BZ175" cm="1">
        <f t="array" ref="BZ175">Z175/(INDEX($AX175:$BG175,,MATCH(BZ$3,$AX$3:$BG$3,))/100)</f>
        <v>6620.8313167625784</v>
      </c>
      <c r="CA175" cm="1">
        <f t="array" ref="CA175">AA175/(INDEX($AX175:$BG175,,MATCH(CA$3,$AX$3:$BG$3,))/100)</f>
        <v>6359.8591872348334</v>
      </c>
      <c r="CB175" cm="1">
        <f t="array" ref="CB175">AB175/(INDEX($AX175:$BG175,,MATCH(CB$3,$AX$3:$BG$3,))/100)</f>
        <v>6004.1994570377938</v>
      </c>
      <c r="CC175" cm="1">
        <f t="array" ref="CC175">AC175/(INDEX($AX175:$BG175,,MATCH(CC$3,$AX$3:$BG$3,))/100)</f>
        <v>67.462478430393716</v>
      </c>
      <c r="CD175" cm="1">
        <f t="array" ref="CD175">AD175/(INDEX($AX175:$BG175,,MATCH(CD$3,$AX$3:$BG$3,))/100)</f>
        <v>68.101730613023719</v>
      </c>
      <c r="CE175" cm="1">
        <f t="array" ref="CE175">AE175/(INDEX($AX175:$BG175,,MATCH(CE$3,$AX$3:$BG$3,))/100)</f>
        <v>67.207190662131111</v>
      </c>
      <c r="CF175" cm="1">
        <f t="array" ref="CF175">AF175/(INDEX($AX175:$BG175,,MATCH(CF$3,$AX$3:$BG$3,))/100)</f>
        <v>68.303477370852704</v>
      </c>
      <c r="CG175" cm="1">
        <f t="array" ref="CG175">AG175/(INDEX($AX175:$BG175,,MATCH(CG$3,$AX$3:$BG$3,))/100)</f>
        <v>69.284756447402188</v>
      </c>
      <c r="CH175" cm="1">
        <f t="array" ref="CH175">AH175/(INDEX($AX175:$BG175,,MATCH(CH$3,$AX$3:$BG$3,))/100)</f>
        <v>69.675704792248425</v>
      </c>
      <c r="CI175" cm="1">
        <f t="array" ref="CI175">AI175/(INDEX($AX175:$BG175,,MATCH(CI$3,$AX$3:$BG$3,))/100)</f>
        <v>67.461967521084247</v>
      </c>
      <c r="CJ175" cm="1">
        <f t="array" ref="CJ175">AJ175/(INDEX($AX175:$BG175,,MATCH(CJ$3,$AX$3:$BG$3,))/100)</f>
        <v>66.301343388761197</v>
      </c>
      <c r="CK175" cm="1">
        <f t="array" ref="CK175">AK175/(INDEX($AX175:$BG175,,MATCH(CK$3,$AX$3:$BG$3,))/100)</f>
        <v>64.268383299884604</v>
      </c>
      <c r="CL175" cm="1">
        <f t="array" ref="CL175">AL175/(INDEX($AX175:$BG175,,MATCH(CL$3,$AX$3:$BG$3,))/100)</f>
        <v>61.446174525957233</v>
      </c>
      <c r="CM175" cm="1">
        <f t="array" ref="CM175">AM175/(INDEX($AX175:$BG175,,MATCH(CM$3,$AX$3:$BG$3,))/100)</f>
        <v>85.029888920992875</v>
      </c>
      <c r="CN175" cm="1">
        <f t="array" ref="CN175">AN175/(INDEX($AX175:$BG175,,MATCH(CN$3,$AX$3:$BG$3,))/100)</f>
        <v>85.835604088092978</v>
      </c>
      <c r="CO175" cm="1">
        <f t="array" ref="CO175">AO175/(INDEX($AX175:$BG175,,MATCH(CO$3,$AX$3:$BG$3,))/100)</f>
        <v>84.708123532538409</v>
      </c>
      <c r="CP175" cm="1">
        <f t="array" ref="CP175">AP175/(INDEX($AX175:$BG175,,MATCH(CP$3,$AX$3:$BG$3,))/100)</f>
        <v>86.089886243262654</v>
      </c>
      <c r="CQ175" cm="1">
        <f t="array" ref="CQ175">AQ175/(INDEX($AX175:$BG175,,MATCH(CQ$3,$AX$3:$BG$3,))/100)</f>
        <v>87.326693025651892</v>
      </c>
      <c r="CR175" cm="1">
        <f t="array" ref="CR175">AR175/(INDEX($AX175:$BG175,,MATCH(CR$3,$AX$3:$BG$3,))/100)</f>
        <v>87.81944536902185</v>
      </c>
      <c r="CS175" cm="1">
        <f t="array" ref="CS175">AS175/(INDEX($AX175:$BG175,,MATCH(CS$3,$AX$3:$BG$3,))/100)</f>
        <v>85.029244969527667</v>
      </c>
      <c r="CT175" cm="1">
        <f t="array" ref="CT175">AT175/(INDEX($AX175:$BG175,,MATCH(CT$3,$AX$3:$BG$3,))/100)</f>
        <v>83.566391197378209</v>
      </c>
      <c r="CU175" cm="1">
        <f t="array" ref="CU175">AU175/(INDEX($AX175:$BG175,,MATCH(CU$3,$AX$3:$BG$3,))/100)</f>
        <v>81.004042843747172</v>
      </c>
      <c r="CV175" cm="1">
        <f t="array" ref="CV175">AV175/(INDEX($AX175:$BG175,,MATCH(CV$3,$AX$3:$BG$3,))/100)</f>
        <v>77.446923328689721</v>
      </c>
      <c r="CW175">
        <f t="shared" si="210"/>
        <v>1513.3694505706424</v>
      </c>
      <c r="CX175">
        <f>IFERROR(1/INDEX('exch rates'!$BC$5:$BL$268,MATCH('Country-wise data'!$B175,'exch rates'!$A$5:$A$268,),MATCH(CX$3,'exch rates'!$BC$4:$BL$4,)),1)</f>
        <v>1</v>
      </c>
      <c r="CY175">
        <f>IFERROR(1/INDEX('exch rates'!$BC$5:$BL$268,MATCH('Country-wise data'!$B175,'exch rates'!$A$5:$A$268,),MATCH(CY$3,'exch rates'!$BC$4:$BL$4,)),1)</f>
        <v>1</v>
      </c>
      <c r="CZ175">
        <f>IFERROR(1/INDEX('exch rates'!$BC$5:$BL$268,MATCH('Country-wise data'!$B175,'exch rates'!$A$5:$A$268,),MATCH(CZ$3,'exch rates'!$BC$4:$BL$4,)),1)</f>
        <v>1</v>
      </c>
      <c r="DA175">
        <f>IFERROR(1/INDEX('exch rates'!$BC$5:$BL$268,MATCH('Country-wise data'!$B175,'exch rates'!$A$5:$A$268,),MATCH(DA$3,'exch rates'!$BC$4:$BL$4,)),1)</f>
        <v>1</v>
      </c>
      <c r="DB175">
        <f>IFERROR(1/INDEX('exch rates'!$BC$5:$BL$268,MATCH('Country-wise data'!$B175,'exch rates'!$A$5:$A$268,),MATCH(DB$3,'exch rates'!$BC$4:$BL$4,)),1)</f>
        <v>1</v>
      </c>
      <c r="DC175">
        <f>IFERROR(1/INDEX('exch rates'!$BC$5:$BL$268,MATCH('Country-wise data'!$B175,'exch rates'!$A$5:$A$268,),MATCH(DC$3,'exch rates'!$BC$4:$BL$4,)),1)</f>
        <v>1</v>
      </c>
      <c r="DD175">
        <f>IFERROR(1/INDEX('exch rates'!$BC$5:$BL$268,MATCH('Country-wise data'!$B175,'exch rates'!$A$5:$A$268,),MATCH(DD$3,'exch rates'!$BC$4:$BL$4,)),1)</f>
        <v>1</v>
      </c>
      <c r="DE175">
        <f>IFERROR(1/INDEX('exch rates'!$BC$5:$BL$268,MATCH('Country-wise data'!$B175,'exch rates'!$A$5:$A$268,),MATCH(DE$3,'exch rates'!$BC$4:$BL$4,)),1)</f>
        <v>1</v>
      </c>
      <c r="DF175">
        <f>IFERROR(1/INDEX('exch rates'!$BC$5:$BL$268,MATCH('Country-wise data'!$B175,'exch rates'!$A$5:$A$268,),MATCH(DF$3,'exch rates'!$BC$4:$BL$4,)),1)</f>
        <v>1</v>
      </c>
      <c r="DG175">
        <f>IFERROR(1/INDEX('exch rates'!$BC$5:$BL$268,MATCH('Country-wise data'!$B175,'exch rates'!$A$5:$A$268,),MATCH(DG$3,'exch rates'!$BC$4:$BL$4,)),1)</f>
        <v>1</v>
      </c>
      <c r="DH175" cm="1">
        <f t="array" ref="DH175">(BH175/INDEX($CX175:$DG175,,MATCH(DH$3,$CX$3:$DG$3,)))*$DG175</f>
        <v>0</v>
      </c>
      <c r="DI175" cm="1">
        <f t="array" ref="DI175">(BI175/INDEX($CX175:$DG175,,MATCH(DI$3,$CX$3:$DG$3,)))*$DG175</f>
        <v>0</v>
      </c>
      <c r="DJ175" cm="1">
        <f t="array" ref="DJ175">(BJ175/INDEX($CX175:$DG175,,MATCH(DJ$3,$CX$3:$DG$3,)))*$DG175</f>
        <v>0</v>
      </c>
      <c r="DK175" cm="1">
        <f t="array" ref="DK175">(BK175/INDEX($CX175:$DG175,,MATCH(DK$3,$CX$3:$DG$3,)))*$DG175</f>
        <v>0</v>
      </c>
      <c r="DL175" cm="1">
        <f t="array" ref="DL175">(BL175/INDEX($CX175:$DG175,,MATCH(DL$3,$CX$3:$DG$3,)))*$DG175</f>
        <v>0</v>
      </c>
      <c r="DM175" cm="1">
        <f t="array" ref="DM175">(BM175/INDEX($CX175:$DG175,,MATCH(DM$3,$CX$3:$DG$3,)))*$DG175</f>
        <v>0</v>
      </c>
      <c r="DN175" cm="1">
        <f t="array" ref="DN175">(BN175/INDEX($CX175:$DG175,,MATCH(DN$3,$CX$3:$DG$3,)))*$DG175</f>
        <v>0</v>
      </c>
      <c r="DO175" cm="1">
        <f t="array" ref="DO175">(BO175/INDEX($CX175:$DG175,,MATCH(DO$3,$CX$3:$DG$3,)))*$DG175</f>
        <v>0</v>
      </c>
      <c r="DP175" cm="1">
        <f t="array" ref="DP175">(BP175/INDEX($CX175:$DG175,,MATCH(DP$3,$CX$3:$DG$3,)))*$DG175</f>
        <v>0</v>
      </c>
      <c r="DQ175" cm="1">
        <f t="array" ref="DQ175">(BQ175/INDEX($CX175:$DG175,,MATCH(DQ$3,$CX$3:$DG$3,)))*$DG175</f>
        <v>0</v>
      </c>
      <c r="DS175" cm="1">
        <f t="array" ref="DS175">(BS175/INDEX($CX175:$DG175,,MATCH(DS$3,$CX$3:$DG$3,)))*$DG175</f>
        <v>6814.3917606458299</v>
      </c>
      <c r="DT175" cm="1">
        <f t="array" ref="DT175">(BT175/INDEX($CX175:$DG175,,MATCH(DT$3,$CX$3:$DG$3,)))*$DG175</f>
        <v>6878.962688184215</v>
      </c>
      <c r="DU175" cm="1">
        <f t="array" ref="DU175">(BU175/INDEX($CX175:$DG175,,MATCH(DU$3,$CX$3:$DG$3,)))*$DG175</f>
        <v>6788.605117386981</v>
      </c>
      <c r="DV175" cm="1">
        <f t="array" ref="DV175">(BV175/INDEX($CX175:$DG175,,MATCH(DV$3,$CX$3:$DG$3,)))*$DG175</f>
        <v>6899.3411485709803</v>
      </c>
      <c r="DW175" cm="1">
        <f t="array" ref="DW175">(BW175/INDEX($CX175:$DG175,,MATCH(DW$3,$CX$3:$DG$3,)))*$DG175</f>
        <v>6998.4602472123424</v>
      </c>
      <c r="DX175" cm="1">
        <f t="array" ref="DX175">(BX175/INDEX($CX175:$DG175,,MATCH(DX$3,$CX$3:$DG$3,)))*$DG175</f>
        <v>7037.949979014993</v>
      </c>
      <c r="DY175" cm="1">
        <f t="array" ref="DY175">(BY175/INDEX($CX175:$DG175,,MATCH(DY$3,$CX$3:$DG$3,)))*$DG175</f>
        <v>6814.3401536448746</v>
      </c>
      <c r="DZ175" cm="1">
        <f t="array" ref="DZ175">(BZ175/INDEX($CX175:$DG175,,MATCH(DZ$3,$CX$3:$DG$3,)))*$DG175</f>
        <v>6620.8313167625784</v>
      </c>
      <c r="EA175" cm="1">
        <f t="array" ref="EA175">(CA175/INDEX($CX175:$DG175,,MATCH(EA$3,$CX$3:$DG$3,)))*$DG175</f>
        <v>6359.8591872348334</v>
      </c>
      <c r="EB175" cm="1">
        <f t="array" ref="EB175">(CB175/INDEX($CX175:$DG175,,MATCH(EB$3,$CX$3:$DG$3,)))*$DG175</f>
        <v>6004.1994570377938</v>
      </c>
      <c r="EC175" s="53" cm="1">
        <f t="array" ref="EC175">(CC175/INDEX($CX175:$DG175,,MATCH(EC$3,$CX$3:$DG$3,)))*$DG175</f>
        <v>67.462478430393716</v>
      </c>
      <c r="ED175" cm="1">
        <f t="array" ref="ED175">(CD175/INDEX($CX175:$DG175,,MATCH(ED$3,$CX$3:$DG$3,)))*$DG175</f>
        <v>68.101730613023719</v>
      </c>
      <c r="EE175" cm="1">
        <f t="array" ref="EE175">(CE175/INDEX($CX175:$DG175,,MATCH(EE$3,$CX$3:$DG$3,)))*$DG175</f>
        <v>67.207190662131111</v>
      </c>
      <c r="EF175" cm="1">
        <f t="array" ref="EF175">(CF175/INDEX($CX175:$DG175,,MATCH(EF$3,$CX$3:$DG$3,)))*$DG175</f>
        <v>68.303477370852704</v>
      </c>
      <c r="EG175" cm="1">
        <f t="array" ref="EG175">(CG175/INDEX($CX175:$DG175,,MATCH(EG$3,$CX$3:$DG$3,)))*$DG175</f>
        <v>69.284756447402188</v>
      </c>
      <c r="EH175" cm="1">
        <f t="array" ref="EH175">(CH175/INDEX($CX175:$DG175,,MATCH(EH$3,$CX$3:$DG$3,)))*$DG175</f>
        <v>69.675704792248425</v>
      </c>
      <c r="EI175" cm="1">
        <f t="array" ref="EI175">(CI175/INDEX($CX175:$DG175,,MATCH(EI$3,$CX$3:$DG$3,)))*$DG175</f>
        <v>67.461967521084247</v>
      </c>
      <c r="EJ175" cm="1">
        <f t="array" ref="EJ175">(CJ175/INDEX($CX175:$DG175,,MATCH(EJ$3,$CX$3:$DG$3,)))*$DG175</f>
        <v>66.301343388761197</v>
      </c>
      <c r="EK175" cm="1">
        <f t="array" ref="EK175">(CK175/INDEX($CX175:$DG175,,MATCH(EK$3,$CX$3:$DG$3,)))*$DG175</f>
        <v>64.268383299884604</v>
      </c>
      <c r="EL175" cm="1">
        <f t="array" ref="EL175">(CL175/INDEX($CX175:$DG175,,MATCH(EL$3,$CX$3:$DG$3,)))*$DG175</f>
        <v>61.446174525957233</v>
      </c>
      <c r="EM175" cm="1">
        <f t="array" ref="EM175">(CM175/INDEX($CX175:$DG175,,MATCH(EM$3,$CX$3:$DG$3,)))*$DG175</f>
        <v>85.029888920992875</v>
      </c>
      <c r="EN175" cm="1">
        <f t="array" ref="EN175">(CN175/INDEX($CX175:$DG175,,MATCH(EN$3,$CX$3:$DG$3,)))*$DG175</f>
        <v>85.835604088092978</v>
      </c>
      <c r="EO175" cm="1">
        <f t="array" ref="EO175">(CO175/INDEX($CX175:$DG175,,MATCH(EO$3,$CX$3:$DG$3,)))*$DG175</f>
        <v>84.708123532538409</v>
      </c>
      <c r="EP175" cm="1">
        <f t="array" ref="EP175">(CP175/INDEX($CX175:$DG175,,MATCH(EP$3,$CX$3:$DG$3,)))*$DG175</f>
        <v>86.089886243262654</v>
      </c>
      <c r="EQ175" cm="1">
        <f t="array" ref="EQ175">(CQ175/INDEX($CX175:$DG175,,MATCH(EQ$3,$CX$3:$DG$3,)))*$DG175</f>
        <v>87.326693025651892</v>
      </c>
      <c r="ER175" cm="1">
        <f t="array" ref="ER175">(CR175/INDEX($CX175:$DG175,,MATCH(ER$3,$CX$3:$DG$3,)))*$DG175</f>
        <v>87.81944536902185</v>
      </c>
      <c r="ES175" cm="1">
        <f t="array" ref="ES175">(CS175/INDEX($CX175:$DG175,,MATCH(ES$3,$CX$3:$DG$3,)))*$DG175</f>
        <v>85.029244969527667</v>
      </c>
      <c r="ET175" cm="1">
        <f t="array" ref="ET175">(CT175/INDEX($CX175:$DG175,,MATCH(ET$3,$CX$3:$DG$3,)))*$DG175</f>
        <v>83.566391197378209</v>
      </c>
      <c r="EU175" cm="1">
        <f t="array" ref="EU175">(CU175/INDEX($CX175:$DG175,,MATCH(EU$3,$CX$3:$DG$3,)))*$DG175</f>
        <v>81.004042843747172</v>
      </c>
      <c r="EV175" cm="1">
        <f t="array" ref="EV175">(CV175/INDEX($CX175:$DG175,,MATCH(EV$3,$CX$3:$DG$3,)))*$DG175</f>
        <v>77.446923328689721</v>
      </c>
      <c r="EW175">
        <f t="shared" si="211"/>
        <v>1513.3694505706424</v>
      </c>
      <c r="EY175" s="96">
        <f t="shared" si="233"/>
        <v>9.8999999999999991E-3</v>
      </c>
      <c r="EZ175" s="96">
        <f t="shared" si="234"/>
        <v>9.8999999999999991E-3</v>
      </c>
      <c r="FA175" s="96">
        <f t="shared" si="235"/>
        <v>9.8999999999999991E-3</v>
      </c>
      <c r="FB175" s="96">
        <f t="shared" si="236"/>
        <v>9.8999999999999991E-3</v>
      </c>
      <c r="FC175" s="96">
        <f t="shared" si="237"/>
        <v>9.8999999999999991E-3</v>
      </c>
      <c r="FD175" s="96">
        <f t="shared" si="238"/>
        <v>9.8999999999999991E-3</v>
      </c>
      <c r="FE175" s="96">
        <f t="shared" si="239"/>
        <v>9.8999999999999991E-3</v>
      </c>
      <c r="FF175" s="96">
        <f t="shared" si="240"/>
        <v>1.0014051139001213E-2</v>
      </c>
      <c r="FG175" s="96">
        <f t="shared" si="241"/>
        <v>1.0105315449260362E-2</v>
      </c>
      <c r="FH175" s="96">
        <f t="shared" si="242"/>
        <v>1.0233866307344835E-2</v>
      </c>
      <c r="FJ175" s="96">
        <f t="shared" si="188"/>
        <v>6721.6941055695406</v>
      </c>
      <c r="FK175" s="96" t="str">
        <f>IF(AND('Country-wise data'!FJ175&gt;'non-R&amp;D ex_typologies'!$C$17,'Country-wise data'!FJ175&lt;'non-R&amp;D ex_typologies'!$D$17),"Small",IF(AND('Country-wise data'!FJ175&gt;'non-R&amp;D ex_typologies'!$E$17,'Country-wise data'!$FJ$4&lt;'non-R&amp;D ex_typologies'!$F$17),"Medium","Large"))</f>
        <v>Medium</v>
      </c>
      <c r="FL175" t="str">
        <f>IF($FK175='non-R&amp;D ex_typologies'!$C$16,IF(AND('Country-wise data'!EY175&gt;'non-R&amp;D ex_typologies'!$C$21,'Country-wise data'!EY175&lt;'non-R&amp;D ex_typologies'!$D$21),'non-R&amp;D ex_typologies'!$B$21,IF(AND('Country-wise data'!EY175&gt;'non-R&amp;D ex_typologies'!$C$19,'Country-wise data'!EY175&lt;'non-R&amp;D ex_typologies'!$D$19),'non-R&amp;D ex_typologies'!$B$19,'non-R&amp;D ex_typologies'!$B$20)),IF($FK175='non-R&amp;D ex_typologies'!$E$16,IF(AND('Country-wise data'!EY175&gt;'non-R&amp;D ex_typologies'!$E$21,'Country-wise data'!EY175&lt;'non-R&amp;D ex_typologies'!$F$21),'non-R&amp;D ex_typologies'!$B$21,IF(AND('Country-wise data'!EY175&gt;'non-R&amp;D ex_typologies'!$E$19,'Country-wise data'!EY175&lt;'non-R&amp;D ex_typologies'!$F$19),'non-R&amp;D ex_typologies'!$B$19,'non-R&amp;D ex_typologies'!$B$20)),IF(AND('Country-wise data'!EY175&gt;'non-R&amp;D ex_typologies'!$G$21,'Country-wise data'!EY175&lt;'non-R&amp;D ex_typologies'!$H$21),'non-R&amp;D ex_typologies'!$B$21,IF(AND('Country-wise data'!EY175&gt;'non-R&amp;D ex_typologies'!$G$19,'Country-wise data'!EY175&lt;'non-R&amp;D ex_typologies'!$H$19),'non-R&amp;D ex_typologies'!$B$19,'non-R&amp;D ex_typologies'!$B$20))))</f>
        <v>Balanced</v>
      </c>
      <c r="FM175" t="str">
        <f>IF($FK175='non-R&amp;D ex_typologies'!$C$16,IF(AND('Country-wise data'!EZ175&gt;'non-R&amp;D ex_typologies'!$C$21,'Country-wise data'!EZ175&lt;'non-R&amp;D ex_typologies'!$D$21),'non-R&amp;D ex_typologies'!$B$21,IF(AND('Country-wise data'!EZ175&gt;'non-R&amp;D ex_typologies'!$C$19,'Country-wise data'!EZ175&lt;'non-R&amp;D ex_typologies'!$D$19),'non-R&amp;D ex_typologies'!$B$19,'non-R&amp;D ex_typologies'!$B$20)),IF($FK175='non-R&amp;D ex_typologies'!$E$16,IF(AND('Country-wise data'!EZ175&gt;'non-R&amp;D ex_typologies'!$E$21,'Country-wise data'!EZ175&lt;'non-R&amp;D ex_typologies'!$F$21),'non-R&amp;D ex_typologies'!$B$21,IF(AND('Country-wise data'!EZ175&gt;'non-R&amp;D ex_typologies'!$E$19,'Country-wise data'!EZ175&lt;'non-R&amp;D ex_typologies'!$F$19),'non-R&amp;D ex_typologies'!$B$19,'non-R&amp;D ex_typologies'!$B$20)),IF(AND('Country-wise data'!EZ175&gt;'non-R&amp;D ex_typologies'!$G$21,'Country-wise data'!EZ175&lt;'non-R&amp;D ex_typologies'!$H$21),'non-R&amp;D ex_typologies'!$B$21,IF(AND('Country-wise data'!EZ175&gt;'non-R&amp;D ex_typologies'!$G$19,'Country-wise data'!EZ175&lt;'non-R&amp;D ex_typologies'!$H$19),'non-R&amp;D ex_typologies'!$B$19,'non-R&amp;D ex_typologies'!$B$20))))</f>
        <v>Balanced</v>
      </c>
      <c r="FN175" t="str">
        <f>IF($FK175='non-R&amp;D ex_typologies'!$C$16,IF(AND('Country-wise data'!FA175&gt;'non-R&amp;D ex_typologies'!$C$21,'Country-wise data'!FA175&lt;'non-R&amp;D ex_typologies'!$D$21),'non-R&amp;D ex_typologies'!$B$21,IF(AND('Country-wise data'!FA175&gt;'non-R&amp;D ex_typologies'!$C$19,'Country-wise data'!FA175&lt;'non-R&amp;D ex_typologies'!$D$19),'non-R&amp;D ex_typologies'!$B$19,'non-R&amp;D ex_typologies'!$B$20)),IF($FK175='non-R&amp;D ex_typologies'!$E$16,IF(AND('Country-wise data'!FA175&gt;'non-R&amp;D ex_typologies'!$E$21,'Country-wise data'!FA175&lt;'non-R&amp;D ex_typologies'!$F$21),'non-R&amp;D ex_typologies'!$B$21,IF(AND('Country-wise data'!FA175&gt;'non-R&amp;D ex_typologies'!$E$19,'Country-wise data'!FA175&lt;'non-R&amp;D ex_typologies'!$F$19),'non-R&amp;D ex_typologies'!$B$19,'non-R&amp;D ex_typologies'!$B$20)),IF(AND('Country-wise data'!FA175&gt;'non-R&amp;D ex_typologies'!$G$21,'Country-wise data'!FA175&lt;'non-R&amp;D ex_typologies'!$H$21),'non-R&amp;D ex_typologies'!$B$21,IF(AND('Country-wise data'!FA175&gt;'non-R&amp;D ex_typologies'!$G$19,'Country-wise data'!FA175&lt;'non-R&amp;D ex_typologies'!$H$19),'non-R&amp;D ex_typologies'!$B$19,'non-R&amp;D ex_typologies'!$B$20))))</f>
        <v>Balanced</v>
      </c>
      <c r="FO175" t="str">
        <f>IF($FK175='non-R&amp;D ex_typologies'!$C$16,IF(AND('Country-wise data'!FB175&gt;'non-R&amp;D ex_typologies'!$C$21,'Country-wise data'!FB175&lt;'non-R&amp;D ex_typologies'!$D$21),'non-R&amp;D ex_typologies'!$B$21,IF(AND('Country-wise data'!FB175&gt;'non-R&amp;D ex_typologies'!$C$19,'Country-wise data'!FB175&lt;'non-R&amp;D ex_typologies'!$D$19),'non-R&amp;D ex_typologies'!$B$19,'non-R&amp;D ex_typologies'!$B$20)),IF($FK175='non-R&amp;D ex_typologies'!$E$16,IF(AND('Country-wise data'!FB175&gt;'non-R&amp;D ex_typologies'!$E$21,'Country-wise data'!FB175&lt;'non-R&amp;D ex_typologies'!$F$21),'non-R&amp;D ex_typologies'!$B$21,IF(AND('Country-wise data'!FB175&gt;'non-R&amp;D ex_typologies'!$E$19,'Country-wise data'!FB175&lt;'non-R&amp;D ex_typologies'!$F$19),'non-R&amp;D ex_typologies'!$B$19,'non-R&amp;D ex_typologies'!$B$20)),IF(AND('Country-wise data'!FB175&gt;'non-R&amp;D ex_typologies'!$G$21,'Country-wise data'!FB175&lt;'non-R&amp;D ex_typologies'!$H$21),'non-R&amp;D ex_typologies'!$B$21,IF(AND('Country-wise data'!FB175&gt;'non-R&amp;D ex_typologies'!$G$19,'Country-wise data'!FB175&lt;'non-R&amp;D ex_typologies'!$H$19),'non-R&amp;D ex_typologies'!$B$19,'non-R&amp;D ex_typologies'!$B$20))))</f>
        <v>Balanced</v>
      </c>
      <c r="FP175" t="str">
        <f>IF($FK175='non-R&amp;D ex_typologies'!$C$16,IF(AND('Country-wise data'!FC175&gt;'non-R&amp;D ex_typologies'!$C$21,'Country-wise data'!FC175&lt;'non-R&amp;D ex_typologies'!$D$21),'non-R&amp;D ex_typologies'!$B$21,IF(AND('Country-wise data'!FC175&gt;'non-R&amp;D ex_typologies'!$C$19,'Country-wise data'!FC175&lt;'non-R&amp;D ex_typologies'!$D$19),'non-R&amp;D ex_typologies'!$B$19,'non-R&amp;D ex_typologies'!$B$20)),IF($FK175='non-R&amp;D ex_typologies'!$E$16,IF(AND('Country-wise data'!FC175&gt;'non-R&amp;D ex_typologies'!$E$21,'Country-wise data'!FC175&lt;'non-R&amp;D ex_typologies'!$F$21),'non-R&amp;D ex_typologies'!$B$21,IF(AND('Country-wise data'!FC175&gt;'non-R&amp;D ex_typologies'!$E$19,'Country-wise data'!FC175&lt;'non-R&amp;D ex_typologies'!$F$19),'non-R&amp;D ex_typologies'!$B$19,'non-R&amp;D ex_typologies'!$B$20)),IF(AND('Country-wise data'!FC175&gt;'non-R&amp;D ex_typologies'!$G$21,'Country-wise data'!FC175&lt;'non-R&amp;D ex_typologies'!$H$21),'non-R&amp;D ex_typologies'!$B$21,IF(AND('Country-wise data'!FC175&gt;'non-R&amp;D ex_typologies'!$G$19,'Country-wise data'!FC175&lt;'non-R&amp;D ex_typologies'!$H$19),'non-R&amp;D ex_typologies'!$B$19,'non-R&amp;D ex_typologies'!$B$20))))</f>
        <v>Balanced</v>
      </c>
      <c r="FQ175" t="str">
        <f>IF($FK175='non-R&amp;D ex_typologies'!$C$16,IF(AND('Country-wise data'!FD175&gt;'non-R&amp;D ex_typologies'!$C$21,'Country-wise data'!FD175&lt;'non-R&amp;D ex_typologies'!$D$21),'non-R&amp;D ex_typologies'!$B$21,IF(AND('Country-wise data'!FD175&gt;'non-R&amp;D ex_typologies'!$C$19,'Country-wise data'!FD175&lt;'non-R&amp;D ex_typologies'!$D$19),'non-R&amp;D ex_typologies'!$B$19,'non-R&amp;D ex_typologies'!$B$20)),IF($FK175='non-R&amp;D ex_typologies'!$E$16,IF(AND('Country-wise data'!FD175&gt;'non-R&amp;D ex_typologies'!$E$21,'Country-wise data'!FD175&lt;'non-R&amp;D ex_typologies'!$F$21),'non-R&amp;D ex_typologies'!$B$21,IF(AND('Country-wise data'!FD175&gt;'non-R&amp;D ex_typologies'!$E$19,'Country-wise data'!FD175&lt;'non-R&amp;D ex_typologies'!$F$19),'non-R&amp;D ex_typologies'!$B$19,'non-R&amp;D ex_typologies'!$B$20)),IF(AND('Country-wise data'!FD175&gt;'non-R&amp;D ex_typologies'!$G$21,'Country-wise data'!FD175&lt;'non-R&amp;D ex_typologies'!$H$21),'non-R&amp;D ex_typologies'!$B$21,IF(AND('Country-wise data'!FD175&gt;'non-R&amp;D ex_typologies'!$G$19,'Country-wise data'!FD175&lt;'non-R&amp;D ex_typologies'!$H$19),'non-R&amp;D ex_typologies'!$B$19,'non-R&amp;D ex_typologies'!$B$20))))</f>
        <v>Balanced</v>
      </c>
      <c r="FR175" t="str">
        <f>IF($FK175='non-R&amp;D ex_typologies'!$C$16,IF(AND('Country-wise data'!FE175&gt;'non-R&amp;D ex_typologies'!$C$21,'Country-wise data'!FE175&lt;'non-R&amp;D ex_typologies'!$D$21),'non-R&amp;D ex_typologies'!$B$21,IF(AND('Country-wise data'!FE175&gt;'non-R&amp;D ex_typologies'!$C$19,'Country-wise data'!FE175&lt;'non-R&amp;D ex_typologies'!$D$19),'non-R&amp;D ex_typologies'!$B$19,'non-R&amp;D ex_typologies'!$B$20)),IF($FK175='non-R&amp;D ex_typologies'!$E$16,IF(AND('Country-wise data'!FE175&gt;'non-R&amp;D ex_typologies'!$E$21,'Country-wise data'!FE175&lt;'non-R&amp;D ex_typologies'!$F$21),'non-R&amp;D ex_typologies'!$B$21,IF(AND('Country-wise data'!FE175&gt;'non-R&amp;D ex_typologies'!$E$19,'Country-wise data'!FE175&lt;'non-R&amp;D ex_typologies'!$F$19),'non-R&amp;D ex_typologies'!$B$19,'non-R&amp;D ex_typologies'!$B$20)),IF(AND('Country-wise data'!FE175&gt;'non-R&amp;D ex_typologies'!$G$21,'Country-wise data'!FE175&lt;'non-R&amp;D ex_typologies'!$H$21),'non-R&amp;D ex_typologies'!$B$21,IF(AND('Country-wise data'!FE175&gt;'non-R&amp;D ex_typologies'!$G$19,'Country-wise data'!FE175&lt;'non-R&amp;D ex_typologies'!$H$19),'non-R&amp;D ex_typologies'!$B$19,'non-R&amp;D ex_typologies'!$B$20))))</f>
        <v>Balanced</v>
      </c>
      <c r="FS175" t="str">
        <f>IF($FK175='non-R&amp;D ex_typologies'!$C$16,IF(AND('Country-wise data'!FF175&gt;'non-R&amp;D ex_typologies'!$C$21,'Country-wise data'!FF175&lt;'non-R&amp;D ex_typologies'!$D$21),'non-R&amp;D ex_typologies'!$B$21,IF(AND('Country-wise data'!FF175&gt;'non-R&amp;D ex_typologies'!$C$19,'Country-wise data'!FF175&lt;'non-R&amp;D ex_typologies'!$D$19),'non-R&amp;D ex_typologies'!$B$19,'non-R&amp;D ex_typologies'!$B$20)),IF($FK175='non-R&amp;D ex_typologies'!$E$16,IF(AND('Country-wise data'!FF175&gt;'non-R&amp;D ex_typologies'!$E$21,'Country-wise data'!FF175&lt;'non-R&amp;D ex_typologies'!$F$21),'non-R&amp;D ex_typologies'!$B$21,IF(AND('Country-wise data'!FF175&gt;'non-R&amp;D ex_typologies'!$E$19,'Country-wise data'!FF175&lt;'non-R&amp;D ex_typologies'!$F$19),'non-R&amp;D ex_typologies'!$B$19,'non-R&amp;D ex_typologies'!$B$20)),IF(AND('Country-wise data'!FF175&gt;'non-R&amp;D ex_typologies'!$G$21,'Country-wise data'!FF175&lt;'non-R&amp;D ex_typologies'!$H$21),'non-R&amp;D ex_typologies'!$B$21,IF(AND('Country-wise data'!FF175&gt;'non-R&amp;D ex_typologies'!$G$19,'Country-wise data'!FF175&lt;'non-R&amp;D ex_typologies'!$H$19),'non-R&amp;D ex_typologies'!$B$19,'non-R&amp;D ex_typologies'!$B$20))))</f>
        <v>Balanced</v>
      </c>
      <c r="FT175" t="str">
        <f>IF($FK175='non-R&amp;D ex_typologies'!$C$16,IF(AND('Country-wise data'!FG175&gt;'non-R&amp;D ex_typologies'!$C$21,'Country-wise data'!FG175&lt;'non-R&amp;D ex_typologies'!$D$21),'non-R&amp;D ex_typologies'!$B$21,IF(AND('Country-wise data'!FG175&gt;'non-R&amp;D ex_typologies'!$C$19,'Country-wise data'!FG175&lt;'non-R&amp;D ex_typologies'!$D$19),'non-R&amp;D ex_typologies'!$B$19,'non-R&amp;D ex_typologies'!$B$20)),IF($FK175='non-R&amp;D ex_typologies'!$E$16,IF(AND('Country-wise data'!FG175&gt;'non-R&amp;D ex_typologies'!$E$21,'Country-wise data'!FG175&lt;'non-R&amp;D ex_typologies'!$F$21),'non-R&amp;D ex_typologies'!$B$21,IF(AND('Country-wise data'!FG175&gt;'non-R&amp;D ex_typologies'!$E$19,'Country-wise data'!FG175&lt;'non-R&amp;D ex_typologies'!$F$19),'non-R&amp;D ex_typologies'!$B$19,'non-R&amp;D ex_typologies'!$B$20)),IF(AND('Country-wise data'!FG175&gt;'non-R&amp;D ex_typologies'!$G$21,'Country-wise data'!FG175&lt;'non-R&amp;D ex_typologies'!$H$21),'non-R&amp;D ex_typologies'!$B$21,IF(AND('Country-wise data'!FG175&gt;'non-R&amp;D ex_typologies'!$G$19,'Country-wise data'!FG175&lt;'non-R&amp;D ex_typologies'!$H$19),'non-R&amp;D ex_typologies'!$B$19,'non-R&amp;D ex_typologies'!$B$20))))</f>
        <v>Balanced</v>
      </c>
      <c r="FU175" t="str">
        <f>IF($FK175='non-R&amp;D ex_typologies'!$C$16,IF(AND('Country-wise data'!FH175&gt;'non-R&amp;D ex_typologies'!$C$21,'Country-wise data'!FH175&lt;'non-R&amp;D ex_typologies'!$D$21),'non-R&amp;D ex_typologies'!$B$21,IF(AND('Country-wise data'!FH175&gt;'non-R&amp;D ex_typologies'!$C$19,'Country-wise data'!FH175&lt;'non-R&amp;D ex_typologies'!$D$19),'non-R&amp;D ex_typologies'!$B$19,'non-R&amp;D ex_typologies'!$B$20)),IF($FK175='non-R&amp;D ex_typologies'!$E$16,IF(AND('Country-wise data'!FH175&gt;'non-R&amp;D ex_typologies'!$E$21,'Country-wise data'!FH175&lt;'non-R&amp;D ex_typologies'!$F$21),'non-R&amp;D ex_typologies'!$B$21,IF(AND('Country-wise data'!FH175&gt;'non-R&amp;D ex_typologies'!$E$19,'Country-wise data'!FH175&lt;'non-R&amp;D ex_typologies'!$F$19),'non-R&amp;D ex_typologies'!$B$19,'non-R&amp;D ex_typologies'!$B$20)),IF(AND('Country-wise data'!FH175&gt;'non-R&amp;D ex_typologies'!$G$21,'Country-wise data'!FH175&lt;'non-R&amp;D ex_typologies'!$H$21),'non-R&amp;D ex_typologies'!$B$21,IF(AND('Country-wise data'!FH175&gt;'non-R&amp;D ex_typologies'!$G$19,'Country-wise data'!FH175&lt;'non-R&amp;D ex_typologies'!$H$19),'non-R&amp;D ex_typologies'!$B$19,'non-R&amp;D ex_typologies'!$B$20))))</f>
        <v>Balanced</v>
      </c>
    </row>
    <row r="176" spans="2:177" x14ac:dyDescent="0.35">
      <c r="B176" s="83" t="s">
        <v>697</v>
      </c>
      <c r="E176" s="44" t="s">
        <v>375</v>
      </c>
      <c r="G176" s="55">
        <f>Assumptions!$C$13</f>
        <v>1.1000000000000001</v>
      </c>
      <c r="H176">
        <f>SUMIFS(FAOstat!M:M,FAOstat!$B:$B,'Country-wise data'!$B176)*G176</f>
        <v>0</v>
      </c>
      <c r="I176">
        <f>IF(SUMIFS(FAOstat!N:N,FAOstat!$B:$B,'Country-wise data'!$B176)=0,H176*(1+Assumptions!$C$9),SUMIFS(FAOstat!N:N,FAOstat!$B:$B,'Country-wise data'!$B176)*$G176)</f>
        <v>0</v>
      </c>
      <c r="J176">
        <f>IF(SUMIFS(FAOstat!O:O,FAOstat!$B:$B,'Country-wise data'!$B176)=0,I176*(1+Assumptions!$C$9),SUMIFS(FAOstat!O:O,FAOstat!$B:$B,'Country-wise data'!$B176)*$G176)</f>
        <v>0</v>
      </c>
      <c r="K176">
        <f>IF(SUMIFS(FAOstat!P:P,FAOstat!$B:$B,'Country-wise data'!$B176)=0,J176*(1+Assumptions!$C$9),SUMIFS(FAOstat!P:P,FAOstat!$B:$B,'Country-wise data'!$B176)*$G176)</f>
        <v>0</v>
      </c>
      <c r="L176">
        <f>IF(SUMIFS(FAOstat!Q:Q,FAOstat!$B:$B,'Country-wise data'!$B176)=0,K176*(1+Assumptions!$C$9),SUMIFS(FAOstat!Q:Q,FAOstat!$B:$B,'Country-wise data'!$B176)*$G176)</f>
        <v>0</v>
      </c>
      <c r="M176">
        <f>IF(SUMIFS(FAOstat!R:R,FAOstat!$B:$B,'Country-wise data'!$B176)=0,L176*(1+Assumptions!$C$9),SUMIFS(FAOstat!R:R,FAOstat!$B:$B,'Country-wise data'!$B176)*$G176)</f>
        <v>0</v>
      </c>
      <c r="N176">
        <f>IF(SUMIFS(FAOstat!S:S,FAOstat!$B:$B,'Country-wise data'!$B176)=0,M176*(1+Assumptions!$C$9),SUMIFS(FAOstat!S:S,FAOstat!$B:$B,'Country-wise data'!$B176)*$G176)</f>
        <v>0</v>
      </c>
      <c r="O176">
        <f>IF(SUMIFS(FAOstat!T:T,FAOstat!$B:$B,'Country-wise data'!$B176)=0,N176*(1+Assumptions!$C$9),SUMIFS(FAOstat!T:T,FAOstat!$B:$B,'Country-wise data'!$B176)*$G176)</f>
        <v>0</v>
      </c>
      <c r="P176">
        <f>IF(SUMIFS(FAOstat!U:U,FAOstat!$B:$B,'Country-wise data'!$B176)=0,O176*(1+Assumptions!$C$9),SUMIFS(FAOstat!U:U,FAOstat!$B:$B,'Country-wise data'!$B176)*$G176)</f>
        <v>0</v>
      </c>
      <c r="Q176">
        <f>IF(SUMIFS(FAOstat!V:V,FAOstat!$B:$B,'Country-wise data'!$B176)=0,P176*(1+Assumptions!$C$9),SUMIFS(FAOstat!V:V,FAOstat!$B:$B,'Country-wise data'!$B176)*$G176)</f>
        <v>0</v>
      </c>
      <c r="R176" s="36">
        <f t="shared" si="207"/>
        <v>0</v>
      </c>
      <c r="S176" s="44">
        <f>INDEX('area data'!$G$4:$P$80,MATCH('Country-wise data'!$B176,'area data'!$B$4:$B$80,),MATCH('Country-wise data'!S$3,'area data'!$G$3:$P$3,))</f>
        <v>9.0130807397089914</v>
      </c>
      <c r="T176" s="44">
        <f>INDEX('area data'!$G$4:$P$80,MATCH('Country-wise data'!$B176,'area data'!$B$4:$B$80,),MATCH('Country-wise data'!T$3,'area data'!$G$3:$P$3,))</f>
        <v>9.4961912899733711</v>
      </c>
      <c r="U176" s="44">
        <f>INDEX('area data'!$G$4:$P$80,MATCH('Country-wise data'!$B176,'area data'!$B$4:$B$80,),MATCH('Country-wise data'!U$3,'area data'!$G$3:$P$3,))</f>
        <v>9.7314018957483039</v>
      </c>
      <c r="V176" s="44">
        <f>INDEX('area data'!$G$4:$P$80,MATCH('Country-wise data'!$B176,'area data'!$B$4:$B$80,),MATCH('Country-wise data'!V$3,'area data'!$G$3:$P$3,))</f>
        <v>10.182821378812365</v>
      </c>
      <c r="W176" s="44">
        <f>INDEX('area data'!$G$4:$P$80,MATCH('Country-wise data'!$B176,'area data'!$B$4:$B$80,),MATCH('Country-wise data'!W$3,'area data'!$G$3:$P$3,))</f>
        <v>10.610187218326896</v>
      </c>
      <c r="X176" s="44">
        <f>INDEX('area data'!$G$4:$P$80,MATCH('Country-wise data'!$B176,'area data'!$B$4:$B$80,),MATCH('Country-wise data'!X$3,'area data'!$G$3:$P$3,))</f>
        <v>11.158908474752783</v>
      </c>
      <c r="Y176" s="44">
        <f>INDEX('area data'!$G$4:$P$80,MATCH('Country-wise data'!$B176,'area data'!$B$4:$B$80,),MATCH('Country-wise data'!Y$3,'area data'!$G$3:$P$3,))</f>
        <v>11.223756426398982</v>
      </c>
      <c r="Z176" s="44">
        <f>INDEX('area data'!$G$4:$P$80,MATCH('Country-wise data'!$B176,'area data'!$B$4:$B$80,),MATCH('Country-wise data'!Z$3,'area data'!$G$3:$P$3,))</f>
        <v>11.461821976938635</v>
      </c>
      <c r="AA176" s="44">
        <f>INDEX('area data'!$G$4:$P$80,MATCH('Country-wise data'!$B176,'area data'!$B$4:$B$80,),MATCH('Country-wise data'!AA$3,'area data'!$G$3:$P$3,))</f>
        <v>11.732852864551592</v>
      </c>
      <c r="AB176" s="44">
        <f>INDEX('area data'!$G$4:$P$80,MATCH('Country-wise data'!$B176,'area data'!$B$4:$B$80,),MATCH('Country-wise data'!AB$3,'area data'!$G$3:$P$3,))</f>
        <v>11.967509921842625</v>
      </c>
      <c r="AC176" s="53">
        <f>IFERROR(INDEX('ASTI data (new)'!$AF$6:$AL$130,MATCH('Country-wise data'!$B176,'ASTI data (new)'!$C$6:$C$130,),MATCH('Country-wise data'!AC$3,'ASTI data (new)'!$AF$5:$AL$5,)),(INDEX(Assumptions!$G$154:$P$345,MATCH('Country-wise data'!$B176,Assumptions!$B$154:$B$344,),MATCH('Country-wise data'!AC$3,Assumptions!$G$153:$P$153,))*S176))</f>
        <v>8.9229499323119008E-2</v>
      </c>
      <c r="AD176" s="53">
        <f>IFERROR(INDEX('ASTI data (new)'!$AF$6:$AL$130,MATCH('Country-wise data'!$B176,'ASTI data (new)'!$C$6:$C$130,),MATCH('Country-wise data'!AD$3,'ASTI data (new)'!$AF$5:$AL$5,)),(INDEX(Assumptions!$G$154:$P$345,MATCH('Country-wise data'!$B176,Assumptions!$B$154:$B$344,),MATCH('Country-wise data'!AD$3,Assumptions!$G$153:$P$153,))*T176))</f>
        <v>9.401229377073636E-2</v>
      </c>
      <c r="AE176" s="53">
        <f>IFERROR(INDEX('ASTI data (new)'!$AF$6:$AL$130,MATCH('Country-wise data'!$B176,'ASTI data (new)'!$C$6:$C$130,),MATCH('Country-wise data'!AE$3,'ASTI data (new)'!$AF$5:$AL$5,)),(INDEX(Assumptions!$G$154:$P$345,MATCH('Country-wise data'!$B176,Assumptions!$B$154:$B$344,),MATCH('Country-wise data'!AE$3,Assumptions!$G$153:$P$153,))*U176))</f>
        <v>9.63408787679082E-2</v>
      </c>
      <c r="AF176" s="53">
        <f>IFERROR(INDEX('ASTI data (new)'!$AF$6:$AL$130,MATCH('Country-wise data'!$B176,'ASTI data (new)'!$C$6:$C$130,),MATCH('Country-wise data'!AF$3,'ASTI data (new)'!$AF$5:$AL$5,)),(INDEX(Assumptions!$G$154:$P$345,MATCH('Country-wise data'!$B176,Assumptions!$B$154:$B$344,),MATCH('Country-wise data'!AF$3,Assumptions!$G$153:$P$153,))*V176))</f>
        <v>0.10080993165024241</v>
      </c>
      <c r="AG176" s="53">
        <f>IFERROR(INDEX('ASTI data (new)'!$AF$6:$AL$130,MATCH('Country-wise data'!$B176,'ASTI data (new)'!$C$6:$C$130,),MATCH('Country-wise data'!AG$3,'ASTI data (new)'!$AF$5:$AL$5,)),(INDEX(Assumptions!$G$154:$P$345,MATCH('Country-wise data'!$B176,Assumptions!$B$154:$B$344,),MATCH('Country-wise data'!AG$3,Assumptions!$G$153:$P$153,))*W176))</f>
        <v>0.10504085346143625</v>
      </c>
      <c r="AH176" s="53">
        <f>IFERROR(INDEX('ASTI data (new)'!$AF$6:$AL$130,MATCH('Country-wise data'!$B176,'ASTI data (new)'!$C$6:$C$130,),MATCH('Country-wise data'!AH$3,'ASTI data (new)'!$AF$5:$AL$5,)),(INDEX(Assumptions!$G$154:$P$345,MATCH('Country-wise data'!$B176,Assumptions!$B$154:$B$344,),MATCH('Country-wise data'!AH$3,Assumptions!$G$153:$P$153,))*X176))</f>
        <v>0.11047319390005254</v>
      </c>
      <c r="AI176" s="53">
        <f>IFERROR(INDEX('ASTI data (new)'!$AF$6:$AL$130,MATCH('Country-wise data'!$B176,'ASTI data (new)'!$C$6:$C$130,),MATCH('Country-wise data'!AI$3,'ASTI data (new)'!$AF$5:$AL$5,)),(INDEX(Assumptions!$G$154:$P$345,MATCH('Country-wise data'!$B176,Assumptions!$B$154:$B$344,),MATCH('Country-wise data'!AI$3,Assumptions!$G$153:$P$153,))*Y176))</f>
        <v>0.11111518862134991</v>
      </c>
      <c r="AJ176" s="53">
        <f t="shared" ref="AJ176:AL176" si="254">IFERROR((1+($AI176/$AF176)^(1/3)-1)*AI176,0)</f>
        <v>0.11477927142319147</v>
      </c>
      <c r="AK176" s="53">
        <f t="shared" si="254"/>
        <v>0.11856417931605188</v>
      </c>
      <c r="AL176" s="53">
        <f t="shared" si="254"/>
        <v>0.12247389657196026</v>
      </c>
      <c r="AM176" s="55" cm="1">
        <f t="array" ref="AM176">INDEX('non-R&amp;D ex_typologies'!$J$8:$J$10,MATCH('Country-wise data'!FL176,'non-R&amp;D ex_typologies'!$F$8:$F$10,),)*'Country-wise data'!AC176</f>
        <v>0.26068618300005397</v>
      </c>
      <c r="AN176" s="55" cm="1">
        <f t="array" ref="AN176">INDEX('non-R&amp;D ex_typologies'!$J$8:$J$10,MATCH('Country-wise data'!FM176,'non-R&amp;D ex_typologies'!$F$8:$F$10,),)*'Country-wise data'!AD176</f>
        <v>0.27465923494006605</v>
      </c>
      <c r="AO176" s="55" cm="1">
        <f t="array" ref="AO176">INDEX('non-R&amp;D ex_typologies'!$J$8:$J$10,MATCH('Country-wise data'!FN176,'non-R&amp;D ex_typologies'!$F$8:$F$10,),)*'Country-wise data'!AE176</f>
        <v>0.28146225344077214</v>
      </c>
      <c r="AP176" s="55" cm="1">
        <f t="array" ref="AP176">INDEX('non-R&amp;D ex_typologies'!$J$8:$J$10,MATCH('Country-wise data'!FO176,'non-R&amp;D ex_typologies'!$F$8:$F$10,),)*'Country-wise data'!AF176</f>
        <v>0.29451870165978888</v>
      </c>
      <c r="AQ176" s="55" cm="1">
        <f t="array" ref="AQ176">INDEX('non-R&amp;D ex_typologies'!$J$8:$J$10,MATCH('Country-wise data'!FP176,'non-R&amp;D ex_typologies'!$F$8:$F$10,),)*'Country-wise data'!AG176</f>
        <v>0.30687944408128126</v>
      </c>
      <c r="AR176" s="55" cm="1">
        <f t="array" ref="AR176">INDEX('non-R&amp;D ex_typologies'!$J$8:$J$10,MATCH('Country-wise data'!FQ176,'non-R&amp;D ex_typologies'!$F$8:$F$10,),)*'Country-wise data'!AH176</f>
        <v>0.32275016065418938</v>
      </c>
      <c r="AS176" s="55" cm="1">
        <f t="array" ref="AS176">INDEX('non-R&amp;D ex_typologies'!$J$8:$J$10,MATCH('Country-wise data'!FR176,'non-R&amp;D ex_typologies'!$F$8:$F$10,),)*'Country-wise data'!AI176</f>
        <v>0.32462576406641014</v>
      </c>
      <c r="AT176" s="55" cm="1">
        <f t="array" ref="AT176">INDEX('non-R&amp;D ex_typologies'!$J$8:$J$10,MATCH('Country-wise data'!FS176,'non-R&amp;D ex_typologies'!$F$8:$F$10,),)*'Country-wise data'!AJ176</f>
        <v>0.14466810183406281</v>
      </c>
      <c r="AU176" s="55" cm="1">
        <f t="array" ref="AU176">INDEX('non-R&amp;D ex_typologies'!$J$8:$J$10,MATCH('Country-wise data'!FT176,'non-R&amp;D ex_typologies'!$F$8:$F$10,),)*'Country-wise data'!AK176</f>
        <v>0.14943860990305063</v>
      </c>
      <c r="AV176" s="55" cm="1">
        <f t="array" ref="AV176">INDEX('non-R&amp;D ex_typologies'!$J$8:$J$10,MATCH('Country-wise data'!FU176,'non-R&amp;D ex_typologies'!$F$8:$F$10,),)*'Country-wise data'!AL176</f>
        <v>0.15436642802828279</v>
      </c>
      <c r="AW176">
        <f t="shared" si="209"/>
        <v>3.5768940684140067</v>
      </c>
      <c r="AX176" s="53">
        <f>INDEX('GDP deflators'!$AB$3:$AK$198,MATCH('Country-wise data'!$B176,'GDP deflators'!$B$3:$B$198,),MATCH('Country-wise data'!AX$3,'GDP deflators'!$D$2:$M$2,))</f>
        <v>89.22684120613998</v>
      </c>
      <c r="AY176" s="53">
        <f>INDEX('GDP deflators'!$AB$3:$AK$198,MATCH('Country-wise data'!$B176,'GDP deflators'!$B$3:$B$198,),MATCH('Country-wise data'!AY$3,'GDP deflators'!$D$2:$M$2,))</f>
        <v>88.817170421165713</v>
      </c>
      <c r="AZ176" s="53">
        <f>INDEX('GDP deflators'!$AB$3:$AK$198,MATCH('Country-wise data'!$B176,'GDP deflators'!$B$3:$B$198,),MATCH('Country-wise data'!AZ$3,'GDP deflators'!$D$2:$M$2,))</f>
        <v>89.937521906974609</v>
      </c>
      <c r="BA176" s="53">
        <f>INDEX('GDP deflators'!$AB$3:$AK$198,MATCH('Country-wise data'!$B176,'GDP deflators'!$B$3:$B$198,),MATCH('Country-wise data'!BA$3,'GDP deflators'!$D$2:$M$2,))</f>
        <v>91.177043816118427</v>
      </c>
      <c r="BB176" s="53">
        <f>INDEX('GDP deflators'!$AB$3:$AK$198,MATCH('Country-wise data'!$B176,'GDP deflators'!$B$3:$B$198,),MATCH('Country-wise data'!BB$3,'GDP deflators'!$D$2:$M$2,))</f>
        <v>91.985536538188811</v>
      </c>
      <c r="BC176" s="53">
        <f>INDEX('GDP deflators'!$AB$3:$AK$198,MATCH('Country-wise data'!$B176,'GDP deflators'!$B$3:$B$198,),MATCH('Country-wise data'!BC$3,'GDP deflators'!$D$2:$M$2,))</f>
        <v>92.30003560983377</v>
      </c>
      <c r="BD176" s="53">
        <f>INDEX('GDP deflators'!$AB$3:$AK$198,MATCH('Country-wise data'!$B176,'GDP deflators'!$B$3:$B$198,),MATCH('Country-wise data'!BD$3,'GDP deflators'!$D$2:$M$2,))</f>
        <v>93.151680150132663</v>
      </c>
      <c r="BE176" s="53">
        <f>INDEX('GDP deflators'!$AB$3:$AK$198,MATCH('Country-wise data'!$B176,'GDP deflators'!$B$3:$B$198,),MATCH('Country-wise data'!BE$3,'GDP deflators'!$D$2:$M$2,))</f>
        <v>94.886906130269452</v>
      </c>
      <c r="BF176" s="53">
        <f>INDEX('GDP deflators'!$AB$3:$AK$198,MATCH('Country-wise data'!$B176,'GDP deflators'!$B$3:$B$198,),MATCH('Country-wise data'!BF$3,'GDP deflators'!$D$2:$M$2,))</f>
        <v>98.016788117403181</v>
      </c>
      <c r="BG176" s="53">
        <f>INDEX('GDP deflators'!$AB$3:$AK$198,MATCH('Country-wise data'!$B176,'GDP deflators'!$B$3:$B$198,),MATCH('Country-wise data'!BG$3,'GDP deflators'!$D$2:$M$2,))</f>
        <v>100</v>
      </c>
      <c r="BH176" cm="1">
        <f t="array" ref="BH176">H176/(INDEX($AX176:$BG176,,MATCH(BH$3,$AX$3:$BG$3,))/100)</f>
        <v>0</v>
      </c>
      <c r="BI176" cm="1">
        <f t="array" ref="BI176">I176/(INDEX($AX176:$BG176,,MATCH(BI$3,$AX$3:$BG$3,))/100)</f>
        <v>0</v>
      </c>
      <c r="BJ176" cm="1">
        <f t="array" ref="BJ176">J176/(INDEX($AX176:$BG176,,MATCH(BJ$3,$AX$3:$BG$3,))/100)</f>
        <v>0</v>
      </c>
      <c r="BK176" cm="1">
        <f t="array" ref="BK176">K176/(INDEX($AX176:$BG176,,MATCH(BK$3,$AX$3:$BG$3,))/100)</f>
        <v>0</v>
      </c>
      <c r="BL176" cm="1">
        <f t="array" ref="BL176">L176/(INDEX($AX176:$BG176,,MATCH(BL$3,$AX$3:$BG$3,))/100)</f>
        <v>0</v>
      </c>
      <c r="BM176" cm="1">
        <f t="array" ref="BM176">M176/(INDEX($AX176:$BG176,,MATCH(BM$3,$AX$3:$BG$3,))/100)</f>
        <v>0</v>
      </c>
      <c r="BN176" cm="1">
        <f t="array" ref="BN176">N176/(INDEX($AX176:$BG176,,MATCH(BN$3,$AX$3:$BG$3,))/100)</f>
        <v>0</v>
      </c>
      <c r="BO176" cm="1">
        <f t="array" ref="BO176">O176/(INDEX($AX176:$BG176,,MATCH(BO$3,$AX$3:$BG$3,))/100)</f>
        <v>0</v>
      </c>
      <c r="BP176" cm="1">
        <f t="array" ref="BP176">P176/(INDEX($AX176:$BG176,,MATCH(BP$3,$AX$3:$BG$3,))/100)</f>
        <v>0</v>
      </c>
      <c r="BQ176" cm="1">
        <f t="array" ref="BQ176">Q176/(INDEX($AX176:$BG176,,MATCH(BQ$3,$AX$3:$BG$3,))/100)</f>
        <v>0</v>
      </c>
      <c r="BS176" cm="1">
        <f t="array" ref="BS176">S176/(INDEX($AX176:$BG176,,MATCH(BS$3,$AX$3:$BG$3,))/100)</f>
        <v>10.101311015691063</v>
      </c>
      <c r="BT176" cm="1">
        <f t="array" ref="BT176">T176/(INDEX($AX176:$BG176,,MATCH(BT$3,$AX$3:$BG$3,))/100)</f>
        <v>10.691841729412229</v>
      </c>
      <c r="BU176" cm="1">
        <f t="array" ref="BU176">U176/(INDEX($AX176:$BG176,,MATCH(BU$3,$AX$3:$BG$3,))/100)</f>
        <v>10.820180153299997</v>
      </c>
      <c r="BV176" cm="1">
        <f t="array" ref="BV176">V176/(INDEX($AX176:$BG176,,MATCH(BV$3,$AX$3:$BG$3,))/100)</f>
        <v>11.168185491239001</v>
      </c>
      <c r="BW176" cm="1">
        <f t="array" ref="BW176">W176/(INDEX($AX176:$BG176,,MATCH(BW$3,$AX$3:$BG$3,))/100)</f>
        <v>11.53462557009923</v>
      </c>
      <c r="BX176" cm="1">
        <f t="array" ref="BX176">X176/(INDEX($AX176:$BG176,,MATCH(BX$3,$AX$3:$BG$3,))/100)</f>
        <v>12.089820335414798</v>
      </c>
      <c r="BY176" cm="1">
        <f t="array" ref="BY176">Y176/(INDEX($AX176:$BG176,,MATCH(BY$3,$AX$3:$BG$3,))/100)</f>
        <v>12.048903904158939</v>
      </c>
      <c r="BZ176" cm="1">
        <f t="array" ref="BZ176">Z176/(INDEX($AX176:$BG176,,MATCH(BZ$3,$AX$3:$BG$3,))/100)</f>
        <v>12.079455895845939</v>
      </c>
      <c r="CA176" cm="1">
        <f t="array" ref="CA176">AA176/(INDEX($AX176:$BG176,,MATCH(CA$3,$AX$3:$BG$3,))/100)</f>
        <v>11.970248250226421</v>
      </c>
      <c r="CB176" cm="1">
        <f t="array" ref="CB176">AB176/(INDEX($AX176:$BG176,,MATCH(CB$3,$AX$3:$BG$3,))/100)</f>
        <v>11.967509921842625</v>
      </c>
      <c r="CC176" cm="1">
        <f t="array" ref="CC176">AC176/(INDEX($AX176:$BG176,,MATCH(CC$3,$AX$3:$BG$3,))/100)</f>
        <v>0.10000297905534153</v>
      </c>
      <c r="CD176" cm="1">
        <f t="array" ref="CD176">AD176/(INDEX($AX176:$BG176,,MATCH(CD$3,$AX$3:$BG$3,))/100)</f>
        <v>0.10584923312118105</v>
      </c>
      <c r="CE176" cm="1">
        <f t="array" ref="CE176">AE176/(INDEX($AX176:$BG176,,MATCH(CE$3,$AX$3:$BG$3,))/100)</f>
        <v>0.10711978351766997</v>
      </c>
      <c r="CF176" cm="1">
        <f t="array" ref="CF176">AF176/(INDEX($AX176:$BG176,,MATCH(CF$3,$AX$3:$BG$3,))/100)</f>
        <v>0.1105650363632661</v>
      </c>
      <c r="CG176" cm="1">
        <f t="array" ref="CG176">AG176/(INDEX($AX176:$BG176,,MATCH(CG$3,$AX$3:$BG$3,))/100)</f>
        <v>0.11419279314398235</v>
      </c>
      <c r="CH176" cm="1">
        <f t="array" ref="CH176">AH176/(INDEX($AX176:$BG176,,MATCH(CH$3,$AX$3:$BG$3,))/100)</f>
        <v>0.11968922132060648</v>
      </c>
      <c r="CI176" cm="1">
        <f t="array" ref="CI176">AI176/(INDEX($AX176:$BG176,,MATCH(CI$3,$AX$3:$BG$3,))/100)</f>
        <v>0.11928414865117348</v>
      </c>
      <c r="CJ176" cm="1">
        <f t="array" ref="CJ176">AJ176/(INDEX($AX176:$BG176,,MATCH(CJ$3,$AX$3:$BG$3,))/100)</f>
        <v>0.12096428907231094</v>
      </c>
      <c r="CK176" cm="1">
        <f t="array" ref="CK176">AK176/(INDEX($AX176:$BG176,,MATCH(CK$3,$AX$3:$BG$3,))/100)</f>
        <v>0.12096313457449485</v>
      </c>
      <c r="CL176" cm="1">
        <f t="array" ref="CL176">AL176/(INDEX($AX176:$BG176,,MATCH(CL$3,$AX$3:$BG$3,))/100)</f>
        <v>0.12247389657196026</v>
      </c>
      <c r="CM176" cm="1">
        <f t="array" ref="CM176">AM176/(INDEX($AX176:$BG176,,MATCH(CM$3,$AX$3:$BG$3,))/100)</f>
        <v>0.29216116975136774</v>
      </c>
      <c r="CN176" cm="1">
        <f t="array" ref="CN176">AN176/(INDEX($AX176:$BG176,,MATCH(CN$3,$AX$3:$BG$3,))/100)</f>
        <v>0.30924114519484058</v>
      </c>
      <c r="CO176" cm="1">
        <f t="array" ref="CO176">AO176/(INDEX($AX176:$BG176,,MATCH(CO$3,$AX$3:$BG$3,))/100)</f>
        <v>0.31295308951462769</v>
      </c>
      <c r="CP176" cm="1">
        <f t="array" ref="CP176">AP176/(INDEX($AX176:$BG176,,MATCH(CP$3,$AX$3:$BG$3,))/100)</f>
        <v>0.3230184806756406</v>
      </c>
      <c r="CQ176" cm="1">
        <f t="array" ref="CQ176">AQ176/(INDEX($AX176:$BG176,,MATCH(CQ$3,$AX$3:$BG$3,))/100)</f>
        <v>0.33361706158432514</v>
      </c>
      <c r="CR176" cm="1">
        <f t="array" ref="CR176">AR176/(INDEX($AX176:$BG176,,MATCH(CR$3,$AX$3:$BG$3,))/100)</f>
        <v>0.34967501206446244</v>
      </c>
      <c r="CS176" cm="1">
        <f t="array" ref="CS176">AS176/(INDEX($AX176:$BG176,,MATCH(CS$3,$AX$3:$BG$3,))/100)</f>
        <v>0.34849158227013238</v>
      </c>
      <c r="CT176" cm="1">
        <f t="array" ref="CT176">AT176/(INDEX($AX176:$BG176,,MATCH(CT$3,$AX$3:$BG$3,))/100)</f>
        <v>0.15246371468308723</v>
      </c>
      <c r="CU176" cm="1">
        <f t="array" ref="CU176">AU176/(INDEX($AX176:$BG176,,MATCH(CU$3,$AX$3:$BG$3,))/100)</f>
        <v>0.1524622595509405</v>
      </c>
      <c r="CV176" cm="1">
        <f t="array" ref="CV176">AV176/(INDEX($AX176:$BG176,,MATCH(CV$3,$AX$3:$BG$3,))/100)</f>
        <v>0.15436642802828279</v>
      </c>
      <c r="CW176">
        <f t="shared" si="210"/>
        <v>3.8695544587096933</v>
      </c>
      <c r="CX176">
        <f>IFERROR(1/INDEX('exch rates'!$BC$5:$BL$268,MATCH('Country-wise data'!$B176,'exch rates'!$A$5:$A$268,),MATCH(CX$3,'exch rates'!$BC$4:$BL$4,)),1)</f>
        <v>1.2000048000192001</v>
      </c>
      <c r="CY176">
        <f>IFERROR(1/INDEX('exch rates'!$BC$5:$BL$268,MATCH('Country-wise data'!$B176,'exch rates'!$A$5:$A$268,),MATCH(CY$3,'exch rates'!$BC$4:$BL$4,)),1)</f>
        <v>1.2000048000192001</v>
      </c>
      <c r="CZ176">
        <f>IFERROR(1/INDEX('exch rates'!$BC$5:$BL$268,MATCH('Country-wise data'!$B176,'exch rates'!$A$5:$A$268,),MATCH(CZ$3,'exch rates'!$BC$4:$BL$4,)),1)</f>
        <v>1.2000048000192001</v>
      </c>
      <c r="DA176">
        <f>IFERROR(1/INDEX('exch rates'!$BC$5:$BL$268,MATCH('Country-wise data'!$B176,'exch rates'!$A$5:$A$268,),MATCH(DA$3,'exch rates'!$BC$4:$BL$4,)),1)</f>
        <v>1.2000048000192001</v>
      </c>
      <c r="DB176">
        <f>IFERROR(1/INDEX('exch rates'!$BC$5:$BL$268,MATCH('Country-wise data'!$B176,'exch rates'!$A$5:$A$268,),MATCH(DB$3,'exch rates'!$BC$4:$BL$4,)),1)</f>
        <v>1.2000048000192001</v>
      </c>
      <c r="DC176">
        <f>IFERROR(1/INDEX('exch rates'!$BC$5:$BL$268,MATCH('Country-wise data'!$B176,'exch rates'!$A$5:$A$268,),MATCH(DC$3,'exch rates'!$BC$4:$BL$4,)),1)</f>
        <v>1.2000048000192001</v>
      </c>
      <c r="DD176">
        <f>IFERROR(1/INDEX('exch rates'!$BC$5:$BL$268,MATCH('Country-wise data'!$B176,'exch rates'!$A$5:$A$268,),MATCH(DD$3,'exch rates'!$BC$4:$BL$4,)),1)</f>
        <v>1.2000048000192001</v>
      </c>
      <c r="DE176">
        <f>IFERROR(1/INDEX('exch rates'!$BC$5:$BL$268,MATCH('Country-wise data'!$B176,'exch rates'!$A$5:$A$268,),MATCH(DE$3,'exch rates'!$BC$4:$BL$4,)),1)</f>
        <v>1.2000048000192001</v>
      </c>
      <c r="DF176">
        <f>IFERROR(1/INDEX('exch rates'!$BC$5:$BL$268,MATCH('Country-wise data'!$B176,'exch rates'!$A$5:$A$268,),MATCH(DF$3,'exch rates'!$BC$4:$BL$4,)),1)</f>
        <v>1.2000048000192001</v>
      </c>
      <c r="DG176">
        <f>IFERROR(1/INDEX('exch rates'!$BC$5:$BL$268,MATCH('Country-wise data'!$B176,'exch rates'!$A$5:$A$268,),MATCH(DG$3,'exch rates'!$BC$4:$BL$4,)),1)</f>
        <v>1.2000048000192001</v>
      </c>
      <c r="DH176" cm="1">
        <f t="array" ref="DH176">(BH176/INDEX($CX176:$DG176,,MATCH(DH$3,$CX$3:$DG$3,)))*$DG176</f>
        <v>0</v>
      </c>
      <c r="DI176" cm="1">
        <f t="array" ref="DI176">(BI176/INDEX($CX176:$DG176,,MATCH(DI$3,$CX$3:$DG$3,)))*$DG176</f>
        <v>0</v>
      </c>
      <c r="DJ176" cm="1">
        <f t="array" ref="DJ176">(BJ176/INDEX($CX176:$DG176,,MATCH(DJ$3,$CX$3:$DG$3,)))*$DG176</f>
        <v>0</v>
      </c>
      <c r="DK176" cm="1">
        <f t="array" ref="DK176">(BK176/INDEX($CX176:$DG176,,MATCH(DK$3,$CX$3:$DG$3,)))*$DG176</f>
        <v>0</v>
      </c>
      <c r="DL176" cm="1">
        <f t="array" ref="DL176">(BL176/INDEX($CX176:$DG176,,MATCH(DL$3,$CX$3:$DG$3,)))*$DG176</f>
        <v>0</v>
      </c>
      <c r="DM176" cm="1">
        <f t="array" ref="DM176">(BM176/INDEX($CX176:$DG176,,MATCH(DM$3,$CX$3:$DG$3,)))*$DG176</f>
        <v>0</v>
      </c>
      <c r="DN176" cm="1">
        <f t="array" ref="DN176">(BN176/INDEX($CX176:$DG176,,MATCH(DN$3,$CX$3:$DG$3,)))*$DG176</f>
        <v>0</v>
      </c>
      <c r="DO176" cm="1">
        <f t="array" ref="DO176">(BO176/INDEX($CX176:$DG176,,MATCH(DO$3,$CX$3:$DG$3,)))*$DG176</f>
        <v>0</v>
      </c>
      <c r="DP176" cm="1">
        <f t="array" ref="DP176">(BP176/INDEX($CX176:$DG176,,MATCH(DP$3,$CX$3:$DG$3,)))*$DG176</f>
        <v>0</v>
      </c>
      <c r="DQ176" cm="1">
        <f t="array" ref="DQ176">(BQ176/INDEX($CX176:$DG176,,MATCH(DQ$3,$CX$3:$DG$3,)))*$DG176</f>
        <v>0</v>
      </c>
      <c r="DS176" cm="1">
        <f t="array" ref="DS176">(BS176/INDEX($CX176:$DG176,,MATCH(DS$3,$CX$3:$DG$3,)))*$DG176</f>
        <v>10.101311015691063</v>
      </c>
      <c r="DT176" cm="1">
        <f t="array" ref="DT176">(BT176/INDEX($CX176:$DG176,,MATCH(DT$3,$CX$3:$DG$3,)))*$DG176</f>
        <v>10.691841729412229</v>
      </c>
      <c r="DU176" cm="1">
        <f t="array" ref="DU176">(BU176/INDEX($CX176:$DG176,,MATCH(DU$3,$CX$3:$DG$3,)))*$DG176</f>
        <v>10.820180153299997</v>
      </c>
      <c r="DV176" cm="1">
        <f t="array" ref="DV176">(BV176/INDEX($CX176:$DG176,,MATCH(DV$3,$CX$3:$DG$3,)))*$DG176</f>
        <v>11.168185491239001</v>
      </c>
      <c r="DW176" cm="1">
        <f t="array" ref="DW176">(BW176/INDEX($CX176:$DG176,,MATCH(DW$3,$CX$3:$DG$3,)))*$DG176</f>
        <v>11.53462557009923</v>
      </c>
      <c r="DX176" cm="1">
        <f t="array" ref="DX176">(BX176/INDEX($CX176:$DG176,,MATCH(DX$3,$CX$3:$DG$3,)))*$DG176</f>
        <v>12.089820335414798</v>
      </c>
      <c r="DY176" cm="1">
        <f t="array" ref="DY176">(BY176/INDEX($CX176:$DG176,,MATCH(DY$3,$CX$3:$DG$3,)))*$DG176</f>
        <v>12.048903904158939</v>
      </c>
      <c r="DZ176" cm="1">
        <f t="array" ref="DZ176">(BZ176/INDEX($CX176:$DG176,,MATCH(DZ$3,$CX$3:$DG$3,)))*$DG176</f>
        <v>12.079455895845939</v>
      </c>
      <c r="EA176" cm="1">
        <f t="array" ref="EA176">(CA176/INDEX($CX176:$DG176,,MATCH(EA$3,$CX$3:$DG$3,)))*$DG176</f>
        <v>11.970248250226421</v>
      </c>
      <c r="EB176" cm="1">
        <f t="array" ref="EB176">(CB176/INDEX($CX176:$DG176,,MATCH(EB$3,$CX$3:$DG$3,)))*$DG176</f>
        <v>11.967509921842625</v>
      </c>
      <c r="EC176" s="53" cm="1">
        <f t="array" ref="EC176">(CC176/INDEX($CX176:$DG176,,MATCH(EC$3,$CX$3:$DG$3,)))*$DG176</f>
        <v>0.10000297905534154</v>
      </c>
      <c r="ED176" cm="1">
        <f t="array" ref="ED176">(CD176/INDEX($CX176:$DG176,,MATCH(ED$3,$CX$3:$DG$3,)))*$DG176</f>
        <v>0.10584923312118105</v>
      </c>
      <c r="EE176" cm="1">
        <f t="array" ref="EE176">(CE176/INDEX($CX176:$DG176,,MATCH(EE$3,$CX$3:$DG$3,)))*$DG176</f>
        <v>0.10711978351766997</v>
      </c>
      <c r="EF176" cm="1">
        <f t="array" ref="EF176">(CF176/INDEX($CX176:$DG176,,MATCH(EF$3,$CX$3:$DG$3,)))*$DG176</f>
        <v>0.1105650363632661</v>
      </c>
      <c r="EG176" cm="1">
        <f t="array" ref="EG176">(CG176/INDEX($CX176:$DG176,,MATCH(EG$3,$CX$3:$DG$3,)))*$DG176</f>
        <v>0.11419279314398235</v>
      </c>
      <c r="EH176" cm="1">
        <f t="array" ref="EH176">(CH176/INDEX($CX176:$DG176,,MATCH(EH$3,$CX$3:$DG$3,)))*$DG176</f>
        <v>0.11968922132060648</v>
      </c>
      <c r="EI176" cm="1">
        <f t="array" ref="EI176">(CI176/INDEX($CX176:$DG176,,MATCH(EI$3,$CX$3:$DG$3,)))*$DG176</f>
        <v>0.11928414865117348</v>
      </c>
      <c r="EJ176" cm="1">
        <f t="array" ref="EJ176">(CJ176/INDEX($CX176:$DG176,,MATCH(EJ$3,$CX$3:$DG$3,)))*$DG176</f>
        <v>0.12096428907231095</v>
      </c>
      <c r="EK176" cm="1">
        <f t="array" ref="EK176">(CK176/INDEX($CX176:$DG176,,MATCH(EK$3,$CX$3:$DG$3,)))*$DG176</f>
        <v>0.12096313457449484</v>
      </c>
      <c r="EL176" cm="1">
        <f t="array" ref="EL176">(CL176/INDEX($CX176:$DG176,,MATCH(EL$3,$CX$3:$DG$3,)))*$DG176</f>
        <v>0.12247389657196026</v>
      </c>
      <c r="EM176" cm="1">
        <f t="array" ref="EM176">(CM176/INDEX($CX176:$DG176,,MATCH(EM$3,$CX$3:$DG$3,)))*$DG176</f>
        <v>0.29216116975136774</v>
      </c>
      <c r="EN176" cm="1">
        <f t="array" ref="EN176">(CN176/INDEX($CX176:$DG176,,MATCH(EN$3,$CX$3:$DG$3,)))*$DG176</f>
        <v>0.30924114519484053</v>
      </c>
      <c r="EO176" cm="1">
        <f t="array" ref="EO176">(CO176/INDEX($CX176:$DG176,,MATCH(EO$3,$CX$3:$DG$3,)))*$DG176</f>
        <v>0.31295308951462775</v>
      </c>
      <c r="EP176" cm="1">
        <f t="array" ref="EP176">(CP176/INDEX($CX176:$DG176,,MATCH(EP$3,$CX$3:$DG$3,)))*$DG176</f>
        <v>0.3230184806756406</v>
      </c>
      <c r="EQ176" cm="1">
        <f t="array" ref="EQ176">(CQ176/INDEX($CX176:$DG176,,MATCH(EQ$3,$CX$3:$DG$3,)))*$DG176</f>
        <v>0.33361706158432514</v>
      </c>
      <c r="ER176" cm="1">
        <f t="array" ref="ER176">(CR176/INDEX($CX176:$DG176,,MATCH(ER$3,$CX$3:$DG$3,)))*$DG176</f>
        <v>0.34967501206446244</v>
      </c>
      <c r="ES176" cm="1">
        <f t="array" ref="ES176">(CS176/INDEX($CX176:$DG176,,MATCH(ES$3,$CX$3:$DG$3,)))*$DG176</f>
        <v>0.34849158227013233</v>
      </c>
      <c r="ET176" cm="1">
        <f t="array" ref="ET176">(CT176/INDEX($CX176:$DG176,,MATCH(ET$3,$CX$3:$DG$3,)))*$DG176</f>
        <v>0.1524637146830872</v>
      </c>
      <c r="EU176" cm="1">
        <f t="array" ref="EU176">(CU176/INDEX($CX176:$DG176,,MATCH(EU$3,$CX$3:$DG$3,)))*$DG176</f>
        <v>0.1524622595509405</v>
      </c>
      <c r="EV176" cm="1">
        <f t="array" ref="EV176">(CV176/INDEX($CX176:$DG176,,MATCH(EV$3,$CX$3:$DG$3,)))*$DG176</f>
        <v>0.15436642802828279</v>
      </c>
      <c r="EW176">
        <f t="shared" si="211"/>
        <v>3.8695544587096937</v>
      </c>
      <c r="EY176" s="96">
        <f t="shared" si="233"/>
        <v>9.8999999999999991E-3</v>
      </c>
      <c r="EZ176" s="96">
        <f t="shared" si="234"/>
        <v>9.8999999999999991E-3</v>
      </c>
      <c r="FA176" s="96">
        <f t="shared" si="235"/>
        <v>9.8999999999999991E-3</v>
      </c>
      <c r="FB176" s="96">
        <f t="shared" si="236"/>
        <v>9.8999999999999991E-3</v>
      </c>
      <c r="FC176" s="96">
        <f t="shared" si="237"/>
        <v>9.8999999999999991E-3</v>
      </c>
      <c r="FD176" s="96">
        <f t="shared" si="238"/>
        <v>9.8999999999999991E-3</v>
      </c>
      <c r="FE176" s="96">
        <f t="shared" si="239"/>
        <v>9.8999999999999991E-3</v>
      </c>
      <c r="FF176" s="96">
        <f t="shared" si="240"/>
        <v>1.0014051139001213E-2</v>
      </c>
      <c r="FG176" s="96">
        <f t="shared" si="241"/>
        <v>1.010531544926036E-2</v>
      </c>
      <c r="FH176" s="96">
        <f t="shared" si="242"/>
        <v>1.0233866307344835E-2</v>
      </c>
      <c r="FJ176" s="96">
        <f t="shared" si="188"/>
        <v>11.447208226723022</v>
      </c>
      <c r="FK176" s="96" t="str">
        <f>IF(AND('Country-wise data'!FJ176&gt;'non-R&amp;D ex_typologies'!$C$17,'Country-wise data'!FJ176&lt;'non-R&amp;D ex_typologies'!$D$17),"Small",IF(AND('Country-wise data'!FJ176&gt;'non-R&amp;D ex_typologies'!$E$17,'Country-wise data'!$FJ$4&lt;'non-R&amp;D ex_typologies'!$F$17),"Medium","Large"))</f>
        <v>Small</v>
      </c>
      <c r="FL176" t="str">
        <f>IF($FK176='non-R&amp;D ex_typologies'!$C$16,IF(AND('Country-wise data'!EY176&gt;'non-R&amp;D ex_typologies'!$C$21,'Country-wise data'!EY176&lt;'non-R&amp;D ex_typologies'!$D$21),'non-R&amp;D ex_typologies'!$B$21,IF(AND('Country-wise data'!EY176&gt;'non-R&amp;D ex_typologies'!$C$19,'Country-wise data'!EY176&lt;'non-R&amp;D ex_typologies'!$D$19),'non-R&amp;D ex_typologies'!$B$19,'non-R&amp;D ex_typologies'!$B$20)),IF($FK176='non-R&amp;D ex_typologies'!$E$16,IF(AND('Country-wise data'!EY176&gt;'non-R&amp;D ex_typologies'!$E$21,'Country-wise data'!EY176&lt;'non-R&amp;D ex_typologies'!$F$21),'non-R&amp;D ex_typologies'!$B$21,IF(AND('Country-wise data'!EY176&gt;'non-R&amp;D ex_typologies'!$E$19,'Country-wise data'!EY176&lt;'non-R&amp;D ex_typologies'!$F$19),'non-R&amp;D ex_typologies'!$B$19,'non-R&amp;D ex_typologies'!$B$20)),IF(AND('Country-wise data'!EY176&gt;'non-R&amp;D ex_typologies'!$G$21,'Country-wise data'!EY176&lt;'non-R&amp;D ex_typologies'!$H$21),'non-R&amp;D ex_typologies'!$B$21,IF(AND('Country-wise data'!EY176&gt;'non-R&amp;D ex_typologies'!$G$19,'Country-wise data'!EY176&lt;'non-R&amp;D ex_typologies'!$H$19),'non-R&amp;D ex_typologies'!$B$19,'non-R&amp;D ex_typologies'!$B$20))))</f>
        <v>Program heavy</v>
      </c>
      <c r="FM176" t="str">
        <f>IF($FK176='non-R&amp;D ex_typologies'!$C$16,IF(AND('Country-wise data'!EZ176&gt;'non-R&amp;D ex_typologies'!$C$21,'Country-wise data'!EZ176&lt;'non-R&amp;D ex_typologies'!$D$21),'non-R&amp;D ex_typologies'!$B$21,IF(AND('Country-wise data'!EZ176&gt;'non-R&amp;D ex_typologies'!$C$19,'Country-wise data'!EZ176&lt;'non-R&amp;D ex_typologies'!$D$19),'non-R&amp;D ex_typologies'!$B$19,'non-R&amp;D ex_typologies'!$B$20)),IF($FK176='non-R&amp;D ex_typologies'!$E$16,IF(AND('Country-wise data'!EZ176&gt;'non-R&amp;D ex_typologies'!$E$21,'Country-wise data'!EZ176&lt;'non-R&amp;D ex_typologies'!$F$21),'non-R&amp;D ex_typologies'!$B$21,IF(AND('Country-wise data'!EZ176&gt;'non-R&amp;D ex_typologies'!$E$19,'Country-wise data'!EZ176&lt;'non-R&amp;D ex_typologies'!$F$19),'non-R&amp;D ex_typologies'!$B$19,'non-R&amp;D ex_typologies'!$B$20)),IF(AND('Country-wise data'!EZ176&gt;'non-R&amp;D ex_typologies'!$G$21,'Country-wise data'!EZ176&lt;'non-R&amp;D ex_typologies'!$H$21),'non-R&amp;D ex_typologies'!$B$21,IF(AND('Country-wise data'!EZ176&gt;'non-R&amp;D ex_typologies'!$G$19,'Country-wise data'!EZ176&lt;'non-R&amp;D ex_typologies'!$H$19),'non-R&amp;D ex_typologies'!$B$19,'non-R&amp;D ex_typologies'!$B$20))))</f>
        <v>Program heavy</v>
      </c>
      <c r="FN176" t="str">
        <f>IF($FK176='non-R&amp;D ex_typologies'!$C$16,IF(AND('Country-wise data'!FA176&gt;'non-R&amp;D ex_typologies'!$C$21,'Country-wise data'!FA176&lt;'non-R&amp;D ex_typologies'!$D$21),'non-R&amp;D ex_typologies'!$B$21,IF(AND('Country-wise data'!FA176&gt;'non-R&amp;D ex_typologies'!$C$19,'Country-wise data'!FA176&lt;'non-R&amp;D ex_typologies'!$D$19),'non-R&amp;D ex_typologies'!$B$19,'non-R&amp;D ex_typologies'!$B$20)),IF($FK176='non-R&amp;D ex_typologies'!$E$16,IF(AND('Country-wise data'!FA176&gt;'non-R&amp;D ex_typologies'!$E$21,'Country-wise data'!FA176&lt;'non-R&amp;D ex_typologies'!$F$21),'non-R&amp;D ex_typologies'!$B$21,IF(AND('Country-wise data'!FA176&gt;'non-R&amp;D ex_typologies'!$E$19,'Country-wise data'!FA176&lt;'non-R&amp;D ex_typologies'!$F$19),'non-R&amp;D ex_typologies'!$B$19,'non-R&amp;D ex_typologies'!$B$20)),IF(AND('Country-wise data'!FA176&gt;'non-R&amp;D ex_typologies'!$G$21,'Country-wise data'!FA176&lt;'non-R&amp;D ex_typologies'!$H$21),'non-R&amp;D ex_typologies'!$B$21,IF(AND('Country-wise data'!FA176&gt;'non-R&amp;D ex_typologies'!$G$19,'Country-wise data'!FA176&lt;'non-R&amp;D ex_typologies'!$H$19),'non-R&amp;D ex_typologies'!$B$19,'non-R&amp;D ex_typologies'!$B$20))))</f>
        <v>Program heavy</v>
      </c>
      <c r="FO176" t="str">
        <f>IF($FK176='non-R&amp;D ex_typologies'!$C$16,IF(AND('Country-wise data'!FB176&gt;'non-R&amp;D ex_typologies'!$C$21,'Country-wise data'!FB176&lt;'non-R&amp;D ex_typologies'!$D$21),'non-R&amp;D ex_typologies'!$B$21,IF(AND('Country-wise data'!FB176&gt;'non-R&amp;D ex_typologies'!$C$19,'Country-wise data'!FB176&lt;'non-R&amp;D ex_typologies'!$D$19),'non-R&amp;D ex_typologies'!$B$19,'non-R&amp;D ex_typologies'!$B$20)),IF($FK176='non-R&amp;D ex_typologies'!$E$16,IF(AND('Country-wise data'!FB176&gt;'non-R&amp;D ex_typologies'!$E$21,'Country-wise data'!FB176&lt;'non-R&amp;D ex_typologies'!$F$21),'non-R&amp;D ex_typologies'!$B$21,IF(AND('Country-wise data'!FB176&gt;'non-R&amp;D ex_typologies'!$E$19,'Country-wise data'!FB176&lt;'non-R&amp;D ex_typologies'!$F$19),'non-R&amp;D ex_typologies'!$B$19,'non-R&amp;D ex_typologies'!$B$20)),IF(AND('Country-wise data'!FB176&gt;'non-R&amp;D ex_typologies'!$G$21,'Country-wise data'!FB176&lt;'non-R&amp;D ex_typologies'!$H$21),'non-R&amp;D ex_typologies'!$B$21,IF(AND('Country-wise data'!FB176&gt;'non-R&amp;D ex_typologies'!$G$19,'Country-wise data'!FB176&lt;'non-R&amp;D ex_typologies'!$H$19),'non-R&amp;D ex_typologies'!$B$19,'non-R&amp;D ex_typologies'!$B$20))))</f>
        <v>Program heavy</v>
      </c>
      <c r="FP176" t="str">
        <f>IF($FK176='non-R&amp;D ex_typologies'!$C$16,IF(AND('Country-wise data'!FC176&gt;'non-R&amp;D ex_typologies'!$C$21,'Country-wise data'!FC176&lt;'non-R&amp;D ex_typologies'!$D$21),'non-R&amp;D ex_typologies'!$B$21,IF(AND('Country-wise data'!FC176&gt;'non-R&amp;D ex_typologies'!$C$19,'Country-wise data'!FC176&lt;'non-R&amp;D ex_typologies'!$D$19),'non-R&amp;D ex_typologies'!$B$19,'non-R&amp;D ex_typologies'!$B$20)),IF($FK176='non-R&amp;D ex_typologies'!$E$16,IF(AND('Country-wise data'!FC176&gt;'non-R&amp;D ex_typologies'!$E$21,'Country-wise data'!FC176&lt;'non-R&amp;D ex_typologies'!$F$21),'non-R&amp;D ex_typologies'!$B$21,IF(AND('Country-wise data'!FC176&gt;'non-R&amp;D ex_typologies'!$E$19,'Country-wise data'!FC176&lt;'non-R&amp;D ex_typologies'!$F$19),'non-R&amp;D ex_typologies'!$B$19,'non-R&amp;D ex_typologies'!$B$20)),IF(AND('Country-wise data'!FC176&gt;'non-R&amp;D ex_typologies'!$G$21,'Country-wise data'!FC176&lt;'non-R&amp;D ex_typologies'!$H$21),'non-R&amp;D ex_typologies'!$B$21,IF(AND('Country-wise data'!FC176&gt;'non-R&amp;D ex_typologies'!$G$19,'Country-wise data'!FC176&lt;'non-R&amp;D ex_typologies'!$H$19),'non-R&amp;D ex_typologies'!$B$19,'non-R&amp;D ex_typologies'!$B$20))))</f>
        <v>Program heavy</v>
      </c>
      <c r="FQ176" t="str">
        <f>IF($FK176='non-R&amp;D ex_typologies'!$C$16,IF(AND('Country-wise data'!FD176&gt;'non-R&amp;D ex_typologies'!$C$21,'Country-wise data'!FD176&lt;'non-R&amp;D ex_typologies'!$D$21),'non-R&amp;D ex_typologies'!$B$21,IF(AND('Country-wise data'!FD176&gt;'non-R&amp;D ex_typologies'!$C$19,'Country-wise data'!FD176&lt;'non-R&amp;D ex_typologies'!$D$19),'non-R&amp;D ex_typologies'!$B$19,'non-R&amp;D ex_typologies'!$B$20)),IF($FK176='non-R&amp;D ex_typologies'!$E$16,IF(AND('Country-wise data'!FD176&gt;'non-R&amp;D ex_typologies'!$E$21,'Country-wise data'!FD176&lt;'non-R&amp;D ex_typologies'!$F$21),'non-R&amp;D ex_typologies'!$B$21,IF(AND('Country-wise data'!FD176&gt;'non-R&amp;D ex_typologies'!$E$19,'Country-wise data'!FD176&lt;'non-R&amp;D ex_typologies'!$F$19),'non-R&amp;D ex_typologies'!$B$19,'non-R&amp;D ex_typologies'!$B$20)),IF(AND('Country-wise data'!FD176&gt;'non-R&amp;D ex_typologies'!$G$21,'Country-wise data'!FD176&lt;'non-R&amp;D ex_typologies'!$H$21),'non-R&amp;D ex_typologies'!$B$21,IF(AND('Country-wise data'!FD176&gt;'non-R&amp;D ex_typologies'!$G$19,'Country-wise data'!FD176&lt;'non-R&amp;D ex_typologies'!$H$19),'non-R&amp;D ex_typologies'!$B$19,'non-R&amp;D ex_typologies'!$B$20))))</f>
        <v>Program heavy</v>
      </c>
      <c r="FR176" t="str">
        <f>IF($FK176='non-R&amp;D ex_typologies'!$C$16,IF(AND('Country-wise data'!FE176&gt;'non-R&amp;D ex_typologies'!$C$21,'Country-wise data'!FE176&lt;'non-R&amp;D ex_typologies'!$D$21),'non-R&amp;D ex_typologies'!$B$21,IF(AND('Country-wise data'!FE176&gt;'non-R&amp;D ex_typologies'!$C$19,'Country-wise data'!FE176&lt;'non-R&amp;D ex_typologies'!$D$19),'non-R&amp;D ex_typologies'!$B$19,'non-R&amp;D ex_typologies'!$B$20)),IF($FK176='non-R&amp;D ex_typologies'!$E$16,IF(AND('Country-wise data'!FE176&gt;'non-R&amp;D ex_typologies'!$E$21,'Country-wise data'!FE176&lt;'non-R&amp;D ex_typologies'!$F$21),'non-R&amp;D ex_typologies'!$B$21,IF(AND('Country-wise data'!FE176&gt;'non-R&amp;D ex_typologies'!$E$19,'Country-wise data'!FE176&lt;'non-R&amp;D ex_typologies'!$F$19),'non-R&amp;D ex_typologies'!$B$19,'non-R&amp;D ex_typologies'!$B$20)),IF(AND('Country-wise data'!FE176&gt;'non-R&amp;D ex_typologies'!$G$21,'Country-wise data'!FE176&lt;'non-R&amp;D ex_typologies'!$H$21),'non-R&amp;D ex_typologies'!$B$21,IF(AND('Country-wise data'!FE176&gt;'non-R&amp;D ex_typologies'!$G$19,'Country-wise data'!FE176&lt;'non-R&amp;D ex_typologies'!$H$19),'non-R&amp;D ex_typologies'!$B$19,'non-R&amp;D ex_typologies'!$B$20))))</f>
        <v>Program heavy</v>
      </c>
      <c r="FS176" t="str">
        <f>IF($FK176='non-R&amp;D ex_typologies'!$C$16,IF(AND('Country-wise data'!FF176&gt;'non-R&amp;D ex_typologies'!$C$21,'Country-wise data'!FF176&lt;'non-R&amp;D ex_typologies'!$D$21),'non-R&amp;D ex_typologies'!$B$21,IF(AND('Country-wise data'!FF176&gt;'non-R&amp;D ex_typologies'!$C$19,'Country-wise data'!FF176&lt;'non-R&amp;D ex_typologies'!$D$19),'non-R&amp;D ex_typologies'!$B$19,'non-R&amp;D ex_typologies'!$B$20)),IF($FK176='non-R&amp;D ex_typologies'!$E$16,IF(AND('Country-wise data'!FF176&gt;'non-R&amp;D ex_typologies'!$E$21,'Country-wise data'!FF176&lt;'non-R&amp;D ex_typologies'!$F$21),'non-R&amp;D ex_typologies'!$B$21,IF(AND('Country-wise data'!FF176&gt;'non-R&amp;D ex_typologies'!$E$19,'Country-wise data'!FF176&lt;'non-R&amp;D ex_typologies'!$F$19),'non-R&amp;D ex_typologies'!$B$19,'non-R&amp;D ex_typologies'!$B$20)),IF(AND('Country-wise data'!FF176&gt;'non-R&amp;D ex_typologies'!$G$21,'Country-wise data'!FF176&lt;'non-R&amp;D ex_typologies'!$H$21),'non-R&amp;D ex_typologies'!$B$21,IF(AND('Country-wise data'!FF176&gt;'non-R&amp;D ex_typologies'!$G$19,'Country-wise data'!FF176&lt;'non-R&amp;D ex_typologies'!$H$19),'non-R&amp;D ex_typologies'!$B$19,'non-R&amp;D ex_typologies'!$B$20))))</f>
        <v>Balanced</v>
      </c>
      <c r="FT176" t="str">
        <f>IF($FK176='non-R&amp;D ex_typologies'!$C$16,IF(AND('Country-wise data'!FG176&gt;'non-R&amp;D ex_typologies'!$C$21,'Country-wise data'!FG176&lt;'non-R&amp;D ex_typologies'!$D$21),'non-R&amp;D ex_typologies'!$B$21,IF(AND('Country-wise data'!FG176&gt;'non-R&amp;D ex_typologies'!$C$19,'Country-wise data'!FG176&lt;'non-R&amp;D ex_typologies'!$D$19),'non-R&amp;D ex_typologies'!$B$19,'non-R&amp;D ex_typologies'!$B$20)),IF($FK176='non-R&amp;D ex_typologies'!$E$16,IF(AND('Country-wise data'!FG176&gt;'non-R&amp;D ex_typologies'!$E$21,'Country-wise data'!FG176&lt;'non-R&amp;D ex_typologies'!$F$21),'non-R&amp;D ex_typologies'!$B$21,IF(AND('Country-wise data'!FG176&gt;'non-R&amp;D ex_typologies'!$E$19,'Country-wise data'!FG176&lt;'non-R&amp;D ex_typologies'!$F$19),'non-R&amp;D ex_typologies'!$B$19,'non-R&amp;D ex_typologies'!$B$20)),IF(AND('Country-wise data'!FG176&gt;'non-R&amp;D ex_typologies'!$G$21,'Country-wise data'!FG176&lt;'non-R&amp;D ex_typologies'!$H$21),'non-R&amp;D ex_typologies'!$B$21,IF(AND('Country-wise data'!FG176&gt;'non-R&amp;D ex_typologies'!$G$19,'Country-wise data'!FG176&lt;'non-R&amp;D ex_typologies'!$H$19),'non-R&amp;D ex_typologies'!$B$19,'non-R&amp;D ex_typologies'!$B$20))))</f>
        <v>Balanced</v>
      </c>
      <c r="FU176" t="str">
        <f>IF($FK176='non-R&amp;D ex_typologies'!$C$16,IF(AND('Country-wise data'!FH176&gt;'non-R&amp;D ex_typologies'!$C$21,'Country-wise data'!FH176&lt;'non-R&amp;D ex_typologies'!$D$21),'non-R&amp;D ex_typologies'!$B$21,IF(AND('Country-wise data'!FH176&gt;'non-R&amp;D ex_typologies'!$C$19,'Country-wise data'!FH176&lt;'non-R&amp;D ex_typologies'!$D$19),'non-R&amp;D ex_typologies'!$B$19,'non-R&amp;D ex_typologies'!$B$20)),IF($FK176='non-R&amp;D ex_typologies'!$E$16,IF(AND('Country-wise data'!FH176&gt;'non-R&amp;D ex_typologies'!$E$21,'Country-wise data'!FH176&lt;'non-R&amp;D ex_typologies'!$F$21),'non-R&amp;D ex_typologies'!$B$21,IF(AND('Country-wise data'!FH176&gt;'non-R&amp;D ex_typologies'!$E$19,'Country-wise data'!FH176&lt;'non-R&amp;D ex_typologies'!$F$19),'non-R&amp;D ex_typologies'!$B$19,'non-R&amp;D ex_typologies'!$B$20)),IF(AND('Country-wise data'!FH176&gt;'non-R&amp;D ex_typologies'!$G$21,'Country-wise data'!FH176&lt;'non-R&amp;D ex_typologies'!$H$21),'non-R&amp;D ex_typologies'!$B$21,IF(AND('Country-wise data'!FH176&gt;'non-R&amp;D ex_typologies'!$G$19,'Country-wise data'!FH176&lt;'non-R&amp;D ex_typologies'!$H$19),'non-R&amp;D ex_typologies'!$B$19,'non-R&amp;D ex_typologies'!$B$20))))</f>
        <v>Balanced</v>
      </c>
    </row>
    <row r="177" spans="2:177" x14ac:dyDescent="0.35">
      <c r="B177" s="83" t="s">
        <v>635</v>
      </c>
      <c r="E177" s="44" t="s">
        <v>375</v>
      </c>
      <c r="G177" s="55">
        <f>Assumptions!$C$13</f>
        <v>1.1000000000000001</v>
      </c>
      <c r="H177">
        <f>SUMIFS(FAOstat!M:M,FAOstat!$B:$B,'Country-wise data'!$B177)*G177</f>
        <v>0</v>
      </c>
      <c r="I177">
        <f>IF(SUMIFS(FAOstat!N:N,FAOstat!$B:$B,'Country-wise data'!$B177)=0,H177*(1+Assumptions!$C$9),SUMIFS(FAOstat!N:N,FAOstat!$B:$B,'Country-wise data'!$B177)*$G177)</f>
        <v>0</v>
      </c>
      <c r="J177">
        <f>IF(SUMIFS(FAOstat!O:O,FAOstat!$B:$B,'Country-wise data'!$B177)=0,I177*(1+Assumptions!$C$9),SUMIFS(FAOstat!O:O,FAOstat!$B:$B,'Country-wise data'!$B177)*$G177)</f>
        <v>0</v>
      </c>
      <c r="K177">
        <f>IF(SUMIFS(FAOstat!P:P,FAOstat!$B:$B,'Country-wise data'!$B177)=0,J177*(1+Assumptions!$C$9),SUMIFS(FAOstat!P:P,FAOstat!$B:$B,'Country-wise data'!$B177)*$G177)</f>
        <v>0</v>
      </c>
      <c r="L177">
        <f>IF(SUMIFS(FAOstat!Q:Q,FAOstat!$B:$B,'Country-wise data'!$B177)=0,K177*(1+Assumptions!$C$9),SUMIFS(FAOstat!Q:Q,FAOstat!$B:$B,'Country-wise data'!$B177)*$G177)</f>
        <v>0</v>
      </c>
      <c r="M177">
        <f>IF(SUMIFS(FAOstat!R:R,FAOstat!$B:$B,'Country-wise data'!$B177)=0,L177*(1+Assumptions!$C$9),SUMIFS(FAOstat!R:R,FAOstat!$B:$B,'Country-wise data'!$B177)*$G177)</f>
        <v>0</v>
      </c>
      <c r="N177">
        <f>IF(SUMIFS(FAOstat!S:S,FAOstat!$B:$B,'Country-wise data'!$B177)=0,M177*(1+Assumptions!$C$9),SUMIFS(FAOstat!S:S,FAOstat!$B:$B,'Country-wise data'!$B177)*$G177)</f>
        <v>0</v>
      </c>
      <c r="O177">
        <f>IF(SUMIFS(FAOstat!T:T,FAOstat!$B:$B,'Country-wise data'!$B177)=0,N177*(1+Assumptions!$C$9),SUMIFS(FAOstat!T:T,FAOstat!$B:$B,'Country-wise data'!$B177)*$G177)</f>
        <v>15.499000000000001</v>
      </c>
      <c r="P177">
        <f>IF(SUMIFS(FAOstat!U:U,FAOstat!$B:$B,'Country-wise data'!$B177)=0,O177*(1+Assumptions!$C$9),SUMIFS(FAOstat!U:U,FAOstat!$B:$B,'Country-wise data'!$B177)*$G177)</f>
        <v>12.705000000000002</v>
      </c>
      <c r="Q177">
        <f>IF(SUMIFS(FAOstat!V:V,FAOstat!$B:$B,'Country-wise data'!$B177)=0,P177*(1+Assumptions!$C$9),SUMIFS(FAOstat!V:V,FAOstat!$B:$B,'Country-wise data'!$B177)*$G177)</f>
        <v>12.959100000000003</v>
      </c>
      <c r="R177" s="36">
        <f t="shared" si="207"/>
        <v>0</v>
      </c>
      <c r="S177">
        <f>SUMIFS(FAOstat!CE:CE,FAOstat!$B:$B,'Country-wise data'!$B177)</f>
        <v>30.612013999999999</v>
      </c>
      <c r="T177">
        <f>SUMIFS(FAOstat!CF:CF,FAOstat!$B:$B,'Country-wise data'!$B177)</f>
        <v>26.827992999999999</v>
      </c>
      <c r="U177">
        <f>SUMIFS(FAOstat!CG:CG,FAOstat!$B:$B,'Country-wise data'!$B177)</f>
        <v>27.726306999999998</v>
      </c>
      <c r="V177">
        <f>SUMIFS(FAOstat!CH:CH,FAOstat!$B:$B,'Country-wise data'!$B177)</f>
        <v>31.948395000000001</v>
      </c>
      <c r="W177">
        <f>SUMIFS(FAOstat!CI:CI,FAOstat!$B:$B,'Country-wise data'!$B177)</f>
        <v>28.876327</v>
      </c>
      <c r="X177">
        <f>SUMIFS(FAOstat!CJ:CJ,FAOstat!$B:$B,'Country-wise data'!$B177)</f>
        <v>30.260023</v>
      </c>
      <c r="Y177">
        <f>SUMIFS(FAOstat!CK:CK,FAOstat!$B:$B,'Country-wise data'!$B177)</f>
        <v>29.989059000000001</v>
      </c>
      <c r="Z177">
        <f>SUMIFS(FAOstat!CL:CL,FAOstat!$B:$B,'Country-wise data'!$B177)</f>
        <v>27.085937999999999</v>
      </c>
      <c r="AA177">
        <f>SUMIFS(FAOstat!CM:CM,FAOstat!$B:$B,'Country-wise data'!$B177)</f>
        <v>29.759194000000001</v>
      </c>
      <c r="AB177">
        <f>SUMIFS(FAOstat!CN:CN,FAOstat!$B:$B,'Country-wise data'!$B177)</f>
        <v>30.354377880000001</v>
      </c>
      <c r="AC177" s="53">
        <f>IFERROR(INDEX('ASTI data (new)'!$AF$6:$AL$130,MATCH('Country-wise data'!$B177,'ASTI data (new)'!$C$6:$C$130,),MATCH('Country-wise data'!AC$3,'ASTI data (new)'!$AF$5:$AL$5,)),(INDEX(Assumptions!$G$154:$P$345,MATCH('Country-wise data'!$B177,Assumptions!$B$154:$B$344,),MATCH('Country-wise data'!AC$3,Assumptions!$G$153:$P$153,))*S177))</f>
        <v>8.4610528128181942E-2</v>
      </c>
      <c r="AD177" s="53">
        <f>IFERROR(INDEX('ASTI data (new)'!$AF$6:$AL$130,MATCH('Country-wise data'!$B177,'ASTI data (new)'!$C$6:$C$130,),MATCH('Country-wise data'!AD$3,'ASTI data (new)'!$AF$5:$AL$5,)),(INDEX(Assumptions!$G$154:$P$345,MATCH('Country-wise data'!$B177,Assumptions!$B$154:$B$344,),MATCH('Country-wise data'!AD$3,Assumptions!$G$153:$P$153,))*T177))</f>
        <v>0.11562962962962983</v>
      </c>
      <c r="AE177" s="53">
        <f>IFERROR(INDEX('ASTI data (new)'!$AF$6:$AL$130,MATCH('Country-wise data'!$B177,'ASTI data (new)'!$C$6:$C$130,),MATCH('Country-wise data'!AE$3,'ASTI data (new)'!$AF$5:$AL$5,)),(INDEX(Assumptions!$G$154:$P$345,MATCH('Country-wise data'!$B177,Assumptions!$B$154:$B$344,),MATCH('Country-wise data'!AE$3,Assumptions!$G$153:$P$153,))*U177))</f>
        <v>0.20510899782909914</v>
      </c>
      <c r="AF177" s="53">
        <f>IFERROR(INDEX('ASTI data (new)'!$AF$6:$AL$130,MATCH('Country-wise data'!$B177,'ASTI data (new)'!$C$6:$C$130,),MATCH('Country-wise data'!AF$3,'ASTI data (new)'!$AF$5:$AL$5,)),(INDEX(Assumptions!$G$154:$P$345,MATCH('Country-wise data'!$B177,Assumptions!$B$154:$B$344,),MATCH('Country-wise data'!AF$3,Assumptions!$G$153:$P$153,))*V177))</f>
        <v>0.22520396722372113</v>
      </c>
      <c r="AG177" s="53">
        <f>IFERROR(INDEX('ASTI data (new)'!$AF$6:$AL$130,MATCH('Country-wise data'!$B177,'ASTI data (new)'!$C$6:$C$130,),MATCH('Country-wise data'!AG$3,'ASTI data (new)'!$AF$5:$AL$5,)),(INDEX(Assumptions!$G$154:$P$345,MATCH('Country-wise data'!$B177,Assumptions!$B$154:$B$344,),MATCH('Country-wise data'!AG$3,Assumptions!$G$153:$P$153,))*W177))</f>
        <v>0.24283785976194835</v>
      </c>
      <c r="AH177" s="53">
        <f>IFERROR(INDEX('ASTI data (new)'!$AF$6:$AL$130,MATCH('Country-wise data'!$B177,'ASTI data (new)'!$C$6:$C$130,),MATCH('Country-wise data'!AH$3,'ASTI data (new)'!$AF$5:$AL$5,)),(INDEX(Assumptions!$G$154:$P$345,MATCH('Country-wise data'!$B177,Assumptions!$B$154:$B$344,),MATCH('Country-wise data'!AH$3,Assumptions!$G$153:$P$153,))*X177))</f>
        <v>0.2507125736870201</v>
      </c>
      <c r="AI177" s="53">
        <f>IFERROR(INDEX('ASTI data (new)'!$AF$6:$AL$130,MATCH('Country-wise data'!$B177,'ASTI data (new)'!$C$6:$C$130,),MATCH('Country-wise data'!AI$3,'ASTI data (new)'!$AF$5:$AL$5,)),(INDEX(Assumptions!$G$154:$P$345,MATCH('Country-wise data'!$B177,Assumptions!$B$154:$B$344,),MATCH('Country-wise data'!AI$3,Assumptions!$G$153:$P$153,))*Y177))</f>
        <v>0.24363661050856195</v>
      </c>
      <c r="AJ177" s="53">
        <f t="shared" ref="AJ177:AL177" si="255">IFERROR((1+($AI177/$AF177)^(1/3)-1)*AI177,0)</f>
        <v>0.25011019009376767</v>
      </c>
      <c r="AK177" s="53">
        <f t="shared" si="255"/>
        <v>0.25675577680285561</v>
      </c>
      <c r="AL177" s="53">
        <f t="shared" si="255"/>
        <v>0.26357794097442699</v>
      </c>
      <c r="AM177" s="55" cm="1">
        <f t="array" ref="AM177">INDEX('non-R&amp;D ex_typologies'!$J$8:$J$10,MATCH('Country-wise data'!FL177,'non-R&amp;D ex_typologies'!$F$8:$F$10,),)*'Country-wise data'!AC177</f>
        <v>0.24719174473323108</v>
      </c>
      <c r="AN177" s="55" cm="1">
        <f t="array" ref="AN177">INDEX('non-R&amp;D ex_typologies'!$J$8:$J$10,MATCH('Country-wise data'!FM177,'non-R&amp;D ex_typologies'!$F$8:$F$10,),)*'Country-wise data'!AD177</f>
        <v>0.3378148148148154</v>
      </c>
      <c r="AO177" s="55" cm="1">
        <f t="array" ref="AO177">INDEX('non-R&amp;D ex_typologies'!$J$8:$J$10,MATCH('Country-wise data'!FN177,'non-R&amp;D ex_typologies'!$F$8:$F$10,),)*'Country-wise data'!AE177</f>
        <v>0.59923099589981199</v>
      </c>
      <c r="AP177" s="55" cm="1">
        <f t="array" ref="AP177">INDEX('non-R&amp;D ex_typologies'!$J$8:$J$10,MATCH('Country-wise data'!FO177,'non-R&amp;D ex_typologies'!$F$8:$F$10,),)*'Country-wise data'!AF177</f>
        <v>0.65793894460203728</v>
      </c>
      <c r="AQ177" s="55" cm="1">
        <f t="array" ref="AQ177">INDEX('non-R&amp;D ex_typologies'!$J$8:$J$10,MATCH('Country-wise data'!FP177,'non-R&amp;D ex_typologies'!$F$8:$F$10,),)*'Country-wise data'!AG177</f>
        <v>0.70945679656910021</v>
      </c>
      <c r="AR177" s="55" cm="1">
        <f t="array" ref="AR177">INDEX('non-R&amp;D ex_typologies'!$J$8:$J$10,MATCH('Country-wise data'!FQ177,'non-R&amp;D ex_typologies'!$F$8:$F$10,),)*'Country-wise data'!AH177</f>
        <v>0.73246296752059903</v>
      </c>
      <c r="AS177" s="55" cm="1">
        <f t="array" ref="AS177">INDEX('non-R&amp;D ex_typologies'!$J$8:$J$10,MATCH('Country-wise data'!FR177,'non-R&amp;D ex_typologies'!$F$8:$F$10,),)*'Country-wise data'!AI177</f>
        <v>0.71179036657546235</v>
      </c>
      <c r="AT177" s="55" cm="1">
        <f t="array" ref="AT177">INDEX('non-R&amp;D ex_typologies'!$J$8:$J$10,MATCH('Country-wise data'!FS177,'non-R&amp;D ex_typologies'!$F$8:$F$10,),)*'Country-wise data'!AJ177</f>
        <v>0.73070308899591763</v>
      </c>
      <c r="AU177" s="55" cm="1">
        <f t="array" ref="AU177">INDEX('non-R&amp;D ex_typologies'!$J$8:$J$10,MATCH('Country-wise data'!FT177,'non-R&amp;D ex_typologies'!$F$8:$F$10,),)*'Country-wise data'!AK177</f>
        <v>0.75011833447112297</v>
      </c>
      <c r="AV177" s="55" cm="1">
        <f t="array" ref="AV177">INDEX('non-R&amp;D ex_typologies'!$J$8:$J$10,MATCH('Country-wise data'!FU177,'non-R&amp;D ex_typologies'!$F$8:$F$10,),)*'Country-wise data'!AL177</f>
        <v>0.77004945535802327</v>
      </c>
      <c r="AW177">
        <f t="shared" si="209"/>
        <v>8.3849415841793338</v>
      </c>
      <c r="AX177" s="53">
        <f>INDEX('GDP deflators'!$AB$3:$AK$198,MATCH('Country-wise data'!$B177,'GDP deflators'!$B$3:$B$198,),MATCH('Country-wise data'!AX$3,'GDP deflators'!$D$2:$M$2,))</f>
        <v>80.530647981840644</v>
      </c>
      <c r="AY177" s="53">
        <f>INDEX('GDP deflators'!$AB$3:$AK$198,MATCH('Country-wise data'!$B177,'GDP deflators'!$B$3:$B$198,),MATCH('Country-wise data'!AY$3,'GDP deflators'!$D$2:$M$2,))</f>
        <v>80.977661911457488</v>
      </c>
      <c r="AZ177" s="53">
        <f>INDEX('GDP deflators'!$AB$3:$AK$198,MATCH('Country-wise data'!$B177,'GDP deflators'!$B$3:$B$198,),MATCH('Country-wise data'!AZ$3,'GDP deflators'!$D$2:$M$2,))</f>
        <v>82.588636687149091</v>
      </c>
      <c r="BA177" s="53">
        <f>INDEX('GDP deflators'!$AB$3:$AK$198,MATCH('Country-wise data'!$B177,'GDP deflators'!$B$3:$B$198,),MATCH('Country-wise data'!BA$3,'GDP deflators'!$D$2:$M$2,))</f>
        <v>88.467077953212524</v>
      </c>
      <c r="BB177" s="53">
        <f>INDEX('GDP deflators'!$AB$3:$AK$198,MATCH('Country-wise data'!$B177,'GDP deflators'!$B$3:$B$198,),MATCH('Country-wise data'!BB$3,'GDP deflators'!$D$2:$M$2,))</f>
        <v>91.654403472430673</v>
      </c>
      <c r="BC177" s="53">
        <f>INDEX('GDP deflators'!$AB$3:$AK$198,MATCH('Country-wise data'!$B177,'GDP deflators'!$B$3:$B$198,),MATCH('Country-wise data'!BC$3,'GDP deflators'!$D$2:$M$2,))</f>
        <v>95.72172796501107</v>
      </c>
      <c r="BD177" s="53">
        <f>INDEX('GDP deflators'!$AB$3:$AK$198,MATCH('Country-wise data'!$B177,'GDP deflators'!$B$3:$B$198,),MATCH('Country-wise data'!BD$3,'GDP deflators'!$D$2:$M$2,))</f>
        <v>94.968726927416455</v>
      </c>
      <c r="BE177" s="53">
        <f>INDEX('GDP deflators'!$AB$3:$AK$198,MATCH('Country-wise data'!$B177,'GDP deflators'!$B$3:$B$198,),MATCH('Country-wise data'!BE$3,'GDP deflators'!$D$2:$M$2,))</f>
        <v>98.345228198626131</v>
      </c>
      <c r="BF177" s="53">
        <f>INDEX('GDP deflators'!$AB$3:$AK$198,MATCH('Country-wise data'!$B177,'GDP deflators'!$B$3:$B$198,),MATCH('Country-wise data'!BF$3,'GDP deflators'!$D$2:$M$2,))</f>
        <v>99.017177924873423</v>
      </c>
      <c r="BG177" s="53">
        <f>INDEX('GDP deflators'!$AB$3:$AK$198,MATCH('Country-wise data'!$B177,'GDP deflators'!$B$3:$B$198,),MATCH('Country-wise data'!BG$3,'GDP deflators'!$D$2:$M$2,))</f>
        <v>100</v>
      </c>
      <c r="BH177" cm="1">
        <f t="array" ref="BH177">H177/(INDEX($AX177:$BG177,,MATCH(BH$3,$AX$3:$BG$3,))/100)</f>
        <v>0</v>
      </c>
      <c r="BI177" cm="1">
        <f t="array" ref="BI177">I177/(INDEX($AX177:$BG177,,MATCH(BI$3,$AX$3:$BG$3,))/100)</f>
        <v>0</v>
      </c>
      <c r="BJ177" cm="1">
        <f t="array" ref="BJ177">J177/(INDEX($AX177:$BG177,,MATCH(BJ$3,$AX$3:$BG$3,))/100)</f>
        <v>0</v>
      </c>
      <c r="BK177" cm="1">
        <f t="array" ref="BK177">K177/(INDEX($AX177:$BG177,,MATCH(BK$3,$AX$3:$BG$3,))/100)</f>
        <v>0</v>
      </c>
      <c r="BL177" cm="1">
        <f t="array" ref="BL177">L177/(INDEX($AX177:$BG177,,MATCH(BL$3,$AX$3:$BG$3,))/100)</f>
        <v>0</v>
      </c>
      <c r="BM177" cm="1">
        <f t="array" ref="BM177">M177/(INDEX($AX177:$BG177,,MATCH(BM$3,$AX$3:$BG$3,))/100)</f>
        <v>0</v>
      </c>
      <c r="BN177" cm="1">
        <f t="array" ref="BN177">N177/(INDEX($AX177:$BG177,,MATCH(BN$3,$AX$3:$BG$3,))/100)</f>
        <v>0</v>
      </c>
      <c r="BO177" cm="1">
        <f t="array" ref="BO177">O177/(INDEX($AX177:$BG177,,MATCH(BO$3,$AX$3:$BG$3,))/100)</f>
        <v>15.759788536660816</v>
      </c>
      <c r="BP177" cm="1">
        <f t="array" ref="BP177">P177/(INDEX($AX177:$BG177,,MATCH(BP$3,$AX$3:$BG$3,))/100)</f>
        <v>12.831106951603461</v>
      </c>
      <c r="BQ177" cm="1">
        <f t="array" ref="BQ177">Q177/(INDEX($AX177:$BG177,,MATCH(BQ$3,$AX$3:$BG$3,))/100)</f>
        <v>12.959100000000003</v>
      </c>
      <c r="BS177" cm="1">
        <f t="array" ref="BS177">S177/(INDEX($AX177:$BG177,,MATCH(BS$3,$AX$3:$BG$3,))/100)</f>
        <v>38.012874312029496</v>
      </c>
      <c r="BT177" cm="1">
        <f t="array" ref="BT177">T177/(INDEX($AX177:$BG177,,MATCH(BT$3,$AX$3:$BG$3,))/100)</f>
        <v>33.130115598217984</v>
      </c>
      <c r="BU177" cm="1">
        <f t="array" ref="BU177">U177/(INDEX($AX177:$BG177,,MATCH(BU$3,$AX$3:$BG$3,))/100)</f>
        <v>33.571576081379064</v>
      </c>
      <c r="BV177" cm="1">
        <f t="array" ref="BV177">V177/(INDEX($AX177:$BG177,,MATCH(BV$3,$AX$3:$BG$3,))/100)</f>
        <v>36.113315528400868</v>
      </c>
      <c r="BW177" cm="1">
        <f t="array" ref="BW177">W177/(INDEX($AX177:$BG177,,MATCH(BW$3,$AX$3:$BG$3,))/100)</f>
        <v>31.50566247336485</v>
      </c>
      <c r="BX177" cm="1">
        <f t="array" ref="BX177">X177/(INDEX($AX177:$BG177,,MATCH(BX$3,$AX$3:$BG$3,))/100)</f>
        <v>31.612491378196676</v>
      </c>
      <c r="BY177" cm="1">
        <f t="array" ref="BY177">Y177/(INDEX($AX177:$BG177,,MATCH(BY$3,$AX$3:$BG$3,))/100)</f>
        <v>31.577825638244374</v>
      </c>
      <c r="BZ177" cm="1">
        <f t="array" ref="BZ177">Z177/(INDEX($AX177:$BG177,,MATCH(BZ$3,$AX$3:$BG$3,))/100)</f>
        <v>27.541690121756599</v>
      </c>
      <c r="CA177" cm="1">
        <f t="array" ref="CA177">AA177/(INDEX($AX177:$BG177,,MATCH(CA$3,$AX$3:$BG$3,))/100)</f>
        <v>30.054577017514049</v>
      </c>
      <c r="CB177" cm="1">
        <f t="array" ref="CB177">AB177/(INDEX($AX177:$BG177,,MATCH(CB$3,$AX$3:$BG$3,))/100)</f>
        <v>30.354377880000001</v>
      </c>
      <c r="CC177" cm="1">
        <f t="array" ref="CC177">AC177/(INDEX($AX177:$BG177,,MATCH(CC$3,$AX$3:$BG$3,))/100)</f>
        <v>0.10506624527255921</v>
      </c>
      <c r="CD177" cm="1">
        <f t="array" ref="CD177">AD177/(INDEX($AX177:$BG177,,MATCH(CD$3,$AX$3:$BG$3,))/100)</f>
        <v>0.14279200819117432</v>
      </c>
      <c r="CE177" cm="1">
        <f t="array" ref="CE177">AE177/(INDEX($AX177:$BG177,,MATCH(CE$3,$AX$3:$BG$3,))/100)</f>
        <v>0.24835014362334715</v>
      </c>
      <c r="CF177" cm="1">
        <f t="array" ref="CF177">AF177/(INDEX($AX177:$BG177,,MATCH(CF$3,$AX$3:$BG$3,))/100)</f>
        <v>0.25456245694338914</v>
      </c>
      <c r="CG177" cm="1">
        <f t="array" ref="CG177">AG177/(INDEX($AX177:$BG177,,MATCH(CG$3,$AX$3:$BG$3,))/100)</f>
        <v>0.26494947385151346</v>
      </c>
      <c r="CH177" cm="1">
        <f t="array" ref="CH177">AH177/(INDEX($AX177:$BG177,,MATCH(CH$3,$AX$3:$BG$3,))/100)</f>
        <v>0.26191814441404826</v>
      </c>
      <c r="CI177" cm="1">
        <f t="array" ref="CI177">AI177/(INDEX($AX177:$BG177,,MATCH(CI$3,$AX$3:$BG$3,))/100)</f>
        <v>0.25654404180311979</v>
      </c>
      <c r="CJ177" cm="1">
        <f t="array" ref="CJ177">AJ177/(INDEX($AX177:$BG177,,MATCH(CJ$3,$AX$3:$BG$3,))/100)</f>
        <v>0.25431858227897391</v>
      </c>
      <c r="CK177" cm="1">
        <f t="array" ref="CK177">AK177/(INDEX($AX177:$BG177,,MATCH(CK$3,$AX$3:$BG$3,))/100)</f>
        <v>0.25930427647378723</v>
      </c>
      <c r="CL177" cm="1">
        <f t="array" ref="CL177">AL177/(INDEX($AX177:$BG177,,MATCH(CL$3,$AX$3:$BG$3,))/100)</f>
        <v>0.26357794097442699</v>
      </c>
      <c r="CM177" cm="1">
        <f t="array" ref="CM177">AM177/(INDEX($AX177:$BG177,,MATCH(CM$3,$AX$3:$BG$3,))/100)</f>
        <v>0.3069536268837324</v>
      </c>
      <c r="CN177" cm="1">
        <f t="array" ref="CN177">AN177/(INDEX($AX177:$BG177,,MATCH(CN$3,$AX$3:$BG$3,))/100)</f>
        <v>0.41717037370650256</v>
      </c>
      <c r="CO177" cm="1">
        <f t="array" ref="CO177">AO177/(INDEX($AX177:$BG177,,MATCH(CO$3,$AX$3:$BG$3,))/100)</f>
        <v>0.72556106982336621</v>
      </c>
      <c r="CP177" cm="1">
        <f t="array" ref="CP177">AP177/(INDEX($AX177:$BG177,,MATCH(CP$3,$AX$3:$BG$3,))/100)</f>
        <v>0.74371049640635878</v>
      </c>
      <c r="CQ177" cm="1">
        <f t="array" ref="CQ177">AQ177/(INDEX($AX177:$BG177,,MATCH(CQ$3,$AX$3:$BG$3,))/100)</f>
        <v>0.77405642248547546</v>
      </c>
      <c r="CR177" cm="1">
        <f t="array" ref="CR177">AR177/(INDEX($AX177:$BG177,,MATCH(CR$3,$AX$3:$BG$3,))/100)</f>
        <v>0.76520031877019024</v>
      </c>
      <c r="CS177" cm="1">
        <f t="array" ref="CS177">AS177/(INDEX($AX177:$BG177,,MATCH(CS$3,$AX$3:$BG$3,))/100)</f>
        <v>0.74949974544723108</v>
      </c>
      <c r="CT177" cm="1">
        <f t="array" ref="CT177">AT177/(INDEX($AX177:$BG177,,MATCH(CT$3,$AX$3:$BG$3,))/100)</f>
        <v>0.74299801055942383</v>
      </c>
      <c r="CU177" cm="1">
        <f t="array" ref="CU177">AU177/(INDEX($AX177:$BG177,,MATCH(CU$3,$AX$3:$BG$3,))/100)</f>
        <v>0.75756383911512282</v>
      </c>
      <c r="CV177" cm="1">
        <f t="array" ref="CV177">AV177/(INDEX($AX177:$BG177,,MATCH(CV$3,$AX$3:$BG$3,))/100)</f>
        <v>0.77004945535802327</v>
      </c>
      <c r="CW177">
        <f t="shared" si="210"/>
        <v>9.0641466723817672</v>
      </c>
      <c r="CX177">
        <f>IFERROR(1/INDEX('exch rates'!$BC$5:$BL$268,MATCH('Country-wise data'!$B177,'exch rates'!$A$5:$A$268,),MATCH(CX$3,'exch rates'!$BC$4:$BL$4,)),1)</f>
        <v>1</v>
      </c>
      <c r="CY177">
        <f>IFERROR(1/INDEX('exch rates'!$BC$5:$BL$268,MATCH('Country-wise data'!$B177,'exch rates'!$A$5:$A$268,),MATCH(CY$3,'exch rates'!$BC$4:$BL$4,)),1)</f>
        <v>1</v>
      </c>
      <c r="CZ177">
        <f>IFERROR(1/INDEX('exch rates'!$BC$5:$BL$268,MATCH('Country-wise data'!$B177,'exch rates'!$A$5:$A$268,),MATCH(CZ$3,'exch rates'!$BC$4:$BL$4,)),1)</f>
        <v>1</v>
      </c>
      <c r="DA177">
        <f>IFERROR(1/INDEX('exch rates'!$BC$5:$BL$268,MATCH('Country-wise data'!$B177,'exch rates'!$A$5:$A$268,),MATCH(DA$3,'exch rates'!$BC$4:$BL$4,)),1)</f>
        <v>1</v>
      </c>
      <c r="DB177">
        <f>IFERROR(1/INDEX('exch rates'!$BC$5:$BL$268,MATCH('Country-wise data'!$B177,'exch rates'!$A$5:$A$268,),MATCH(DB$3,'exch rates'!$BC$4:$BL$4,)),1)</f>
        <v>1</v>
      </c>
      <c r="DC177">
        <f>IFERROR(1/INDEX('exch rates'!$BC$5:$BL$268,MATCH('Country-wise data'!$B177,'exch rates'!$A$5:$A$268,),MATCH(DC$3,'exch rates'!$BC$4:$BL$4,)),1)</f>
        <v>1</v>
      </c>
      <c r="DD177">
        <f>IFERROR(1/INDEX('exch rates'!$BC$5:$BL$268,MATCH('Country-wise data'!$B177,'exch rates'!$A$5:$A$268,),MATCH(DD$3,'exch rates'!$BC$4:$BL$4,)),1)</f>
        <v>1</v>
      </c>
      <c r="DE177">
        <f>IFERROR(1/INDEX('exch rates'!$BC$5:$BL$268,MATCH('Country-wise data'!$B177,'exch rates'!$A$5:$A$268,),MATCH(DE$3,'exch rates'!$BC$4:$BL$4,)),1)</f>
        <v>1</v>
      </c>
      <c r="DF177">
        <f>IFERROR(1/INDEX('exch rates'!$BC$5:$BL$268,MATCH('Country-wise data'!$B177,'exch rates'!$A$5:$A$268,),MATCH(DF$3,'exch rates'!$BC$4:$BL$4,)),1)</f>
        <v>1</v>
      </c>
      <c r="DG177">
        <f>IFERROR(1/INDEX('exch rates'!$BC$5:$BL$268,MATCH('Country-wise data'!$B177,'exch rates'!$A$5:$A$268,),MATCH(DG$3,'exch rates'!$BC$4:$BL$4,)),1)</f>
        <v>1</v>
      </c>
      <c r="DH177" cm="1">
        <f t="array" ref="DH177">(BH177/INDEX($CX177:$DG177,,MATCH(DH$3,$CX$3:$DG$3,)))*$DG177</f>
        <v>0</v>
      </c>
      <c r="DI177" cm="1">
        <f t="array" ref="DI177">(BI177/INDEX($CX177:$DG177,,MATCH(DI$3,$CX$3:$DG$3,)))*$DG177</f>
        <v>0</v>
      </c>
      <c r="DJ177" cm="1">
        <f t="array" ref="DJ177">(BJ177/INDEX($CX177:$DG177,,MATCH(DJ$3,$CX$3:$DG$3,)))*$DG177</f>
        <v>0</v>
      </c>
      <c r="DK177" cm="1">
        <f t="array" ref="DK177">(BK177/INDEX($CX177:$DG177,,MATCH(DK$3,$CX$3:$DG$3,)))*$DG177</f>
        <v>0</v>
      </c>
      <c r="DL177" cm="1">
        <f t="array" ref="DL177">(BL177/INDEX($CX177:$DG177,,MATCH(DL$3,$CX$3:$DG$3,)))*$DG177</f>
        <v>0</v>
      </c>
      <c r="DM177" cm="1">
        <f t="array" ref="DM177">(BM177/INDEX($CX177:$DG177,,MATCH(DM$3,$CX$3:$DG$3,)))*$DG177</f>
        <v>0</v>
      </c>
      <c r="DN177" cm="1">
        <f t="array" ref="DN177">(BN177/INDEX($CX177:$DG177,,MATCH(DN$3,$CX$3:$DG$3,)))*$DG177</f>
        <v>0</v>
      </c>
      <c r="DO177" cm="1">
        <f t="array" ref="DO177">(BO177/INDEX($CX177:$DG177,,MATCH(DO$3,$CX$3:$DG$3,)))*$DG177</f>
        <v>15.759788536660816</v>
      </c>
      <c r="DP177" cm="1">
        <f t="array" ref="DP177">(BP177/INDEX($CX177:$DG177,,MATCH(DP$3,$CX$3:$DG$3,)))*$DG177</f>
        <v>12.831106951603461</v>
      </c>
      <c r="DQ177" cm="1">
        <f t="array" ref="DQ177">(BQ177/INDEX($CX177:$DG177,,MATCH(DQ$3,$CX$3:$DG$3,)))*$DG177</f>
        <v>12.959100000000003</v>
      </c>
      <c r="DS177" cm="1">
        <f t="array" ref="DS177">(BS177/INDEX($CX177:$DG177,,MATCH(DS$3,$CX$3:$DG$3,)))*$DG177</f>
        <v>38.012874312029496</v>
      </c>
      <c r="DT177" cm="1">
        <f t="array" ref="DT177">(BT177/INDEX($CX177:$DG177,,MATCH(DT$3,$CX$3:$DG$3,)))*$DG177</f>
        <v>33.130115598217984</v>
      </c>
      <c r="DU177" cm="1">
        <f t="array" ref="DU177">(BU177/INDEX($CX177:$DG177,,MATCH(DU$3,$CX$3:$DG$3,)))*$DG177</f>
        <v>33.571576081379064</v>
      </c>
      <c r="DV177" cm="1">
        <f t="array" ref="DV177">(BV177/INDEX($CX177:$DG177,,MATCH(DV$3,$CX$3:$DG$3,)))*$DG177</f>
        <v>36.113315528400868</v>
      </c>
      <c r="DW177" cm="1">
        <f t="array" ref="DW177">(BW177/INDEX($CX177:$DG177,,MATCH(DW$3,$CX$3:$DG$3,)))*$DG177</f>
        <v>31.50566247336485</v>
      </c>
      <c r="DX177" cm="1">
        <f t="array" ref="DX177">(BX177/INDEX($CX177:$DG177,,MATCH(DX$3,$CX$3:$DG$3,)))*$DG177</f>
        <v>31.612491378196676</v>
      </c>
      <c r="DY177" cm="1">
        <f t="array" ref="DY177">(BY177/INDEX($CX177:$DG177,,MATCH(DY$3,$CX$3:$DG$3,)))*$DG177</f>
        <v>31.577825638244374</v>
      </c>
      <c r="DZ177" cm="1">
        <f t="array" ref="DZ177">(BZ177/INDEX($CX177:$DG177,,MATCH(DZ$3,$CX$3:$DG$3,)))*$DG177</f>
        <v>27.541690121756599</v>
      </c>
      <c r="EA177" cm="1">
        <f t="array" ref="EA177">(CA177/INDEX($CX177:$DG177,,MATCH(EA$3,$CX$3:$DG$3,)))*$DG177</f>
        <v>30.054577017514049</v>
      </c>
      <c r="EB177" cm="1">
        <f t="array" ref="EB177">(CB177/INDEX($CX177:$DG177,,MATCH(EB$3,$CX$3:$DG$3,)))*$DG177</f>
        <v>30.354377880000001</v>
      </c>
      <c r="EC177" s="53" cm="1">
        <f t="array" ref="EC177">(CC177/INDEX($CX177:$DG177,,MATCH(EC$3,$CX$3:$DG$3,)))*$DG177</f>
        <v>0.10506624527255921</v>
      </c>
      <c r="ED177" cm="1">
        <f t="array" ref="ED177">(CD177/INDEX($CX177:$DG177,,MATCH(ED$3,$CX$3:$DG$3,)))*$DG177</f>
        <v>0.14279200819117432</v>
      </c>
      <c r="EE177" cm="1">
        <f t="array" ref="EE177">(CE177/INDEX($CX177:$DG177,,MATCH(EE$3,$CX$3:$DG$3,)))*$DG177</f>
        <v>0.24835014362334715</v>
      </c>
      <c r="EF177" cm="1">
        <f t="array" ref="EF177">(CF177/INDEX($CX177:$DG177,,MATCH(EF$3,$CX$3:$DG$3,)))*$DG177</f>
        <v>0.25456245694338914</v>
      </c>
      <c r="EG177" cm="1">
        <f t="array" ref="EG177">(CG177/INDEX($CX177:$DG177,,MATCH(EG$3,$CX$3:$DG$3,)))*$DG177</f>
        <v>0.26494947385151346</v>
      </c>
      <c r="EH177" cm="1">
        <f t="array" ref="EH177">(CH177/INDEX($CX177:$DG177,,MATCH(EH$3,$CX$3:$DG$3,)))*$DG177</f>
        <v>0.26191814441404826</v>
      </c>
      <c r="EI177" cm="1">
        <f t="array" ref="EI177">(CI177/INDEX($CX177:$DG177,,MATCH(EI$3,$CX$3:$DG$3,)))*$DG177</f>
        <v>0.25654404180311979</v>
      </c>
      <c r="EJ177" cm="1">
        <f t="array" ref="EJ177">(CJ177/INDEX($CX177:$DG177,,MATCH(EJ$3,$CX$3:$DG$3,)))*$DG177</f>
        <v>0.25431858227897391</v>
      </c>
      <c r="EK177" cm="1">
        <f t="array" ref="EK177">(CK177/INDEX($CX177:$DG177,,MATCH(EK$3,$CX$3:$DG$3,)))*$DG177</f>
        <v>0.25930427647378723</v>
      </c>
      <c r="EL177" cm="1">
        <f t="array" ref="EL177">(CL177/INDEX($CX177:$DG177,,MATCH(EL$3,$CX$3:$DG$3,)))*$DG177</f>
        <v>0.26357794097442699</v>
      </c>
      <c r="EM177" cm="1">
        <f t="array" ref="EM177">(CM177/INDEX($CX177:$DG177,,MATCH(EM$3,$CX$3:$DG$3,)))*$DG177</f>
        <v>0.3069536268837324</v>
      </c>
      <c r="EN177" cm="1">
        <f t="array" ref="EN177">(CN177/INDEX($CX177:$DG177,,MATCH(EN$3,$CX$3:$DG$3,)))*$DG177</f>
        <v>0.41717037370650256</v>
      </c>
      <c r="EO177" cm="1">
        <f t="array" ref="EO177">(CO177/INDEX($CX177:$DG177,,MATCH(EO$3,$CX$3:$DG$3,)))*$DG177</f>
        <v>0.72556106982336621</v>
      </c>
      <c r="EP177" cm="1">
        <f t="array" ref="EP177">(CP177/INDEX($CX177:$DG177,,MATCH(EP$3,$CX$3:$DG$3,)))*$DG177</f>
        <v>0.74371049640635878</v>
      </c>
      <c r="EQ177" cm="1">
        <f t="array" ref="EQ177">(CQ177/INDEX($CX177:$DG177,,MATCH(EQ$3,$CX$3:$DG$3,)))*$DG177</f>
        <v>0.77405642248547546</v>
      </c>
      <c r="ER177" cm="1">
        <f t="array" ref="ER177">(CR177/INDEX($CX177:$DG177,,MATCH(ER$3,$CX$3:$DG$3,)))*$DG177</f>
        <v>0.76520031877019024</v>
      </c>
      <c r="ES177" cm="1">
        <f t="array" ref="ES177">(CS177/INDEX($CX177:$DG177,,MATCH(ES$3,$CX$3:$DG$3,)))*$DG177</f>
        <v>0.74949974544723108</v>
      </c>
      <c r="ET177" cm="1">
        <f t="array" ref="ET177">(CT177/INDEX($CX177:$DG177,,MATCH(ET$3,$CX$3:$DG$3,)))*$DG177</f>
        <v>0.74299801055942383</v>
      </c>
      <c r="EU177" cm="1">
        <f t="array" ref="EU177">(CU177/INDEX($CX177:$DG177,,MATCH(EU$3,$CX$3:$DG$3,)))*$DG177</f>
        <v>0.75756383911512282</v>
      </c>
      <c r="EV177" cm="1">
        <f t="array" ref="EV177">(CV177/INDEX($CX177:$DG177,,MATCH(EV$3,$CX$3:$DG$3,)))*$DG177</f>
        <v>0.77004945535802327</v>
      </c>
      <c r="EW177">
        <f t="shared" si="211"/>
        <v>9.0641466723817672</v>
      </c>
      <c r="EY177" s="96">
        <f t="shared" si="233"/>
        <v>2.763964766518856E-3</v>
      </c>
      <c r="EZ177" s="96">
        <f t="shared" si="234"/>
        <v>4.3100365215403861E-3</v>
      </c>
      <c r="FA177" s="96">
        <f t="shared" si="235"/>
        <v>7.3976313480586921E-3</v>
      </c>
      <c r="FB177" s="96">
        <f t="shared" si="236"/>
        <v>7.0489915760626196E-3</v>
      </c>
      <c r="FC177" s="96">
        <f t="shared" si="237"/>
        <v>8.4095826924923088E-3</v>
      </c>
      <c r="FD177" s="96">
        <f t="shared" si="238"/>
        <v>8.2852737318481248E-3</v>
      </c>
      <c r="FE177" s="96">
        <f t="shared" si="239"/>
        <v>8.1241832399129941E-3</v>
      </c>
      <c r="FF177" s="96">
        <f t="shared" si="240"/>
        <v>9.2339497378221749E-3</v>
      </c>
      <c r="FG177" s="96">
        <f t="shared" si="241"/>
        <v>8.6277799325766551E-3</v>
      </c>
      <c r="FH177" s="96">
        <f t="shared" si="242"/>
        <v>8.6833583615658332E-3</v>
      </c>
      <c r="FJ177" s="96">
        <f t="shared" si="188"/>
        <v>32.347450602910399</v>
      </c>
      <c r="FK177" s="96" t="str">
        <f>IF(AND('Country-wise data'!FJ177&gt;'non-R&amp;D ex_typologies'!$C$17,'Country-wise data'!FJ177&lt;'non-R&amp;D ex_typologies'!$D$17),"Small",IF(AND('Country-wise data'!FJ177&gt;'non-R&amp;D ex_typologies'!$E$17,'Country-wise data'!$FJ$4&lt;'non-R&amp;D ex_typologies'!$F$17),"Medium","Large"))</f>
        <v>Small</v>
      </c>
      <c r="FL177" t="str">
        <f>IF($FK177='non-R&amp;D ex_typologies'!$C$16,IF(AND('Country-wise data'!EY177&gt;'non-R&amp;D ex_typologies'!$C$21,'Country-wise data'!EY177&lt;'non-R&amp;D ex_typologies'!$D$21),'non-R&amp;D ex_typologies'!$B$21,IF(AND('Country-wise data'!EY177&gt;'non-R&amp;D ex_typologies'!$C$19,'Country-wise data'!EY177&lt;'non-R&amp;D ex_typologies'!$D$19),'non-R&amp;D ex_typologies'!$B$19,'non-R&amp;D ex_typologies'!$B$20)),IF($FK177='non-R&amp;D ex_typologies'!$E$16,IF(AND('Country-wise data'!EY177&gt;'non-R&amp;D ex_typologies'!$E$21,'Country-wise data'!EY177&lt;'non-R&amp;D ex_typologies'!$F$21),'non-R&amp;D ex_typologies'!$B$21,IF(AND('Country-wise data'!EY177&gt;'non-R&amp;D ex_typologies'!$E$19,'Country-wise data'!EY177&lt;'non-R&amp;D ex_typologies'!$F$19),'non-R&amp;D ex_typologies'!$B$19,'non-R&amp;D ex_typologies'!$B$20)),IF(AND('Country-wise data'!EY177&gt;'non-R&amp;D ex_typologies'!$G$21,'Country-wise data'!EY177&lt;'non-R&amp;D ex_typologies'!$H$21),'non-R&amp;D ex_typologies'!$B$21,IF(AND('Country-wise data'!EY177&gt;'non-R&amp;D ex_typologies'!$G$19,'Country-wise data'!EY177&lt;'non-R&amp;D ex_typologies'!$H$19),'non-R&amp;D ex_typologies'!$B$19,'non-R&amp;D ex_typologies'!$B$20))))</f>
        <v>Program heavy</v>
      </c>
      <c r="FM177" t="str">
        <f>IF($FK177='non-R&amp;D ex_typologies'!$C$16,IF(AND('Country-wise data'!EZ177&gt;'non-R&amp;D ex_typologies'!$C$21,'Country-wise data'!EZ177&lt;'non-R&amp;D ex_typologies'!$D$21),'non-R&amp;D ex_typologies'!$B$21,IF(AND('Country-wise data'!EZ177&gt;'non-R&amp;D ex_typologies'!$C$19,'Country-wise data'!EZ177&lt;'non-R&amp;D ex_typologies'!$D$19),'non-R&amp;D ex_typologies'!$B$19,'non-R&amp;D ex_typologies'!$B$20)),IF($FK177='non-R&amp;D ex_typologies'!$E$16,IF(AND('Country-wise data'!EZ177&gt;'non-R&amp;D ex_typologies'!$E$21,'Country-wise data'!EZ177&lt;'non-R&amp;D ex_typologies'!$F$21),'non-R&amp;D ex_typologies'!$B$21,IF(AND('Country-wise data'!EZ177&gt;'non-R&amp;D ex_typologies'!$E$19,'Country-wise data'!EZ177&lt;'non-R&amp;D ex_typologies'!$F$19),'non-R&amp;D ex_typologies'!$B$19,'non-R&amp;D ex_typologies'!$B$20)),IF(AND('Country-wise data'!EZ177&gt;'non-R&amp;D ex_typologies'!$G$21,'Country-wise data'!EZ177&lt;'non-R&amp;D ex_typologies'!$H$21),'non-R&amp;D ex_typologies'!$B$21,IF(AND('Country-wise data'!EZ177&gt;'non-R&amp;D ex_typologies'!$G$19,'Country-wise data'!EZ177&lt;'non-R&amp;D ex_typologies'!$H$19),'non-R&amp;D ex_typologies'!$B$19,'non-R&amp;D ex_typologies'!$B$20))))</f>
        <v>Program heavy</v>
      </c>
      <c r="FN177" t="str">
        <f>IF($FK177='non-R&amp;D ex_typologies'!$C$16,IF(AND('Country-wise data'!FA177&gt;'non-R&amp;D ex_typologies'!$C$21,'Country-wise data'!FA177&lt;'non-R&amp;D ex_typologies'!$D$21),'non-R&amp;D ex_typologies'!$B$21,IF(AND('Country-wise data'!FA177&gt;'non-R&amp;D ex_typologies'!$C$19,'Country-wise data'!FA177&lt;'non-R&amp;D ex_typologies'!$D$19),'non-R&amp;D ex_typologies'!$B$19,'non-R&amp;D ex_typologies'!$B$20)),IF($FK177='non-R&amp;D ex_typologies'!$E$16,IF(AND('Country-wise data'!FA177&gt;'non-R&amp;D ex_typologies'!$E$21,'Country-wise data'!FA177&lt;'non-R&amp;D ex_typologies'!$F$21),'non-R&amp;D ex_typologies'!$B$21,IF(AND('Country-wise data'!FA177&gt;'non-R&amp;D ex_typologies'!$E$19,'Country-wise data'!FA177&lt;'non-R&amp;D ex_typologies'!$F$19),'non-R&amp;D ex_typologies'!$B$19,'non-R&amp;D ex_typologies'!$B$20)),IF(AND('Country-wise data'!FA177&gt;'non-R&amp;D ex_typologies'!$G$21,'Country-wise data'!FA177&lt;'non-R&amp;D ex_typologies'!$H$21),'non-R&amp;D ex_typologies'!$B$21,IF(AND('Country-wise data'!FA177&gt;'non-R&amp;D ex_typologies'!$G$19,'Country-wise data'!FA177&lt;'non-R&amp;D ex_typologies'!$H$19),'non-R&amp;D ex_typologies'!$B$19,'non-R&amp;D ex_typologies'!$B$20))))</f>
        <v>Program heavy</v>
      </c>
      <c r="FO177" t="str">
        <f>IF($FK177='non-R&amp;D ex_typologies'!$C$16,IF(AND('Country-wise data'!FB177&gt;'non-R&amp;D ex_typologies'!$C$21,'Country-wise data'!FB177&lt;'non-R&amp;D ex_typologies'!$D$21),'non-R&amp;D ex_typologies'!$B$21,IF(AND('Country-wise data'!FB177&gt;'non-R&amp;D ex_typologies'!$C$19,'Country-wise data'!FB177&lt;'non-R&amp;D ex_typologies'!$D$19),'non-R&amp;D ex_typologies'!$B$19,'non-R&amp;D ex_typologies'!$B$20)),IF($FK177='non-R&amp;D ex_typologies'!$E$16,IF(AND('Country-wise data'!FB177&gt;'non-R&amp;D ex_typologies'!$E$21,'Country-wise data'!FB177&lt;'non-R&amp;D ex_typologies'!$F$21),'non-R&amp;D ex_typologies'!$B$21,IF(AND('Country-wise data'!FB177&gt;'non-R&amp;D ex_typologies'!$E$19,'Country-wise data'!FB177&lt;'non-R&amp;D ex_typologies'!$F$19),'non-R&amp;D ex_typologies'!$B$19,'non-R&amp;D ex_typologies'!$B$20)),IF(AND('Country-wise data'!FB177&gt;'non-R&amp;D ex_typologies'!$G$21,'Country-wise data'!FB177&lt;'non-R&amp;D ex_typologies'!$H$21),'non-R&amp;D ex_typologies'!$B$21,IF(AND('Country-wise data'!FB177&gt;'non-R&amp;D ex_typologies'!$G$19,'Country-wise data'!FB177&lt;'non-R&amp;D ex_typologies'!$H$19),'non-R&amp;D ex_typologies'!$B$19,'non-R&amp;D ex_typologies'!$B$20))))</f>
        <v>Program heavy</v>
      </c>
      <c r="FP177" t="str">
        <f>IF($FK177='non-R&amp;D ex_typologies'!$C$16,IF(AND('Country-wise data'!FC177&gt;'non-R&amp;D ex_typologies'!$C$21,'Country-wise data'!FC177&lt;'non-R&amp;D ex_typologies'!$D$21),'non-R&amp;D ex_typologies'!$B$21,IF(AND('Country-wise data'!FC177&gt;'non-R&amp;D ex_typologies'!$C$19,'Country-wise data'!FC177&lt;'non-R&amp;D ex_typologies'!$D$19),'non-R&amp;D ex_typologies'!$B$19,'non-R&amp;D ex_typologies'!$B$20)),IF($FK177='non-R&amp;D ex_typologies'!$E$16,IF(AND('Country-wise data'!FC177&gt;'non-R&amp;D ex_typologies'!$E$21,'Country-wise data'!FC177&lt;'non-R&amp;D ex_typologies'!$F$21),'non-R&amp;D ex_typologies'!$B$21,IF(AND('Country-wise data'!FC177&gt;'non-R&amp;D ex_typologies'!$E$19,'Country-wise data'!FC177&lt;'non-R&amp;D ex_typologies'!$F$19),'non-R&amp;D ex_typologies'!$B$19,'non-R&amp;D ex_typologies'!$B$20)),IF(AND('Country-wise data'!FC177&gt;'non-R&amp;D ex_typologies'!$G$21,'Country-wise data'!FC177&lt;'non-R&amp;D ex_typologies'!$H$21),'non-R&amp;D ex_typologies'!$B$21,IF(AND('Country-wise data'!FC177&gt;'non-R&amp;D ex_typologies'!$G$19,'Country-wise data'!FC177&lt;'non-R&amp;D ex_typologies'!$H$19),'non-R&amp;D ex_typologies'!$B$19,'non-R&amp;D ex_typologies'!$B$20))))</f>
        <v>Program heavy</v>
      </c>
      <c r="FQ177" t="str">
        <f>IF($FK177='non-R&amp;D ex_typologies'!$C$16,IF(AND('Country-wise data'!FD177&gt;'non-R&amp;D ex_typologies'!$C$21,'Country-wise data'!FD177&lt;'non-R&amp;D ex_typologies'!$D$21),'non-R&amp;D ex_typologies'!$B$21,IF(AND('Country-wise data'!FD177&gt;'non-R&amp;D ex_typologies'!$C$19,'Country-wise data'!FD177&lt;'non-R&amp;D ex_typologies'!$D$19),'non-R&amp;D ex_typologies'!$B$19,'non-R&amp;D ex_typologies'!$B$20)),IF($FK177='non-R&amp;D ex_typologies'!$E$16,IF(AND('Country-wise data'!FD177&gt;'non-R&amp;D ex_typologies'!$E$21,'Country-wise data'!FD177&lt;'non-R&amp;D ex_typologies'!$F$21),'non-R&amp;D ex_typologies'!$B$21,IF(AND('Country-wise data'!FD177&gt;'non-R&amp;D ex_typologies'!$E$19,'Country-wise data'!FD177&lt;'non-R&amp;D ex_typologies'!$F$19),'non-R&amp;D ex_typologies'!$B$19,'non-R&amp;D ex_typologies'!$B$20)),IF(AND('Country-wise data'!FD177&gt;'non-R&amp;D ex_typologies'!$G$21,'Country-wise data'!FD177&lt;'non-R&amp;D ex_typologies'!$H$21),'non-R&amp;D ex_typologies'!$B$21,IF(AND('Country-wise data'!FD177&gt;'non-R&amp;D ex_typologies'!$G$19,'Country-wise data'!FD177&lt;'non-R&amp;D ex_typologies'!$H$19),'non-R&amp;D ex_typologies'!$B$19,'non-R&amp;D ex_typologies'!$B$20))))</f>
        <v>Program heavy</v>
      </c>
      <c r="FR177" t="str">
        <f>IF($FK177='non-R&amp;D ex_typologies'!$C$16,IF(AND('Country-wise data'!FE177&gt;'non-R&amp;D ex_typologies'!$C$21,'Country-wise data'!FE177&lt;'non-R&amp;D ex_typologies'!$D$21),'non-R&amp;D ex_typologies'!$B$21,IF(AND('Country-wise data'!FE177&gt;'non-R&amp;D ex_typologies'!$C$19,'Country-wise data'!FE177&lt;'non-R&amp;D ex_typologies'!$D$19),'non-R&amp;D ex_typologies'!$B$19,'non-R&amp;D ex_typologies'!$B$20)),IF($FK177='non-R&amp;D ex_typologies'!$E$16,IF(AND('Country-wise data'!FE177&gt;'non-R&amp;D ex_typologies'!$E$21,'Country-wise data'!FE177&lt;'non-R&amp;D ex_typologies'!$F$21),'non-R&amp;D ex_typologies'!$B$21,IF(AND('Country-wise data'!FE177&gt;'non-R&amp;D ex_typologies'!$E$19,'Country-wise data'!FE177&lt;'non-R&amp;D ex_typologies'!$F$19),'non-R&amp;D ex_typologies'!$B$19,'non-R&amp;D ex_typologies'!$B$20)),IF(AND('Country-wise data'!FE177&gt;'non-R&amp;D ex_typologies'!$G$21,'Country-wise data'!FE177&lt;'non-R&amp;D ex_typologies'!$H$21),'non-R&amp;D ex_typologies'!$B$21,IF(AND('Country-wise data'!FE177&gt;'non-R&amp;D ex_typologies'!$G$19,'Country-wise data'!FE177&lt;'non-R&amp;D ex_typologies'!$H$19),'non-R&amp;D ex_typologies'!$B$19,'non-R&amp;D ex_typologies'!$B$20))))</f>
        <v>Program heavy</v>
      </c>
      <c r="FS177" t="str">
        <f>IF($FK177='non-R&amp;D ex_typologies'!$C$16,IF(AND('Country-wise data'!FF177&gt;'non-R&amp;D ex_typologies'!$C$21,'Country-wise data'!FF177&lt;'non-R&amp;D ex_typologies'!$D$21),'non-R&amp;D ex_typologies'!$B$21,IF(AND('Country-wise data'!FF177&gt;'non-R&amp;D ex_typologies'!$C$19,'Country-wise data'!FF177&lt;'non-R&amp;D ex_typologies'!$D$19),'non-R&amp;D ex_typologies'!$B$19,'non-R&amp;D ex_typologies'!$B$20)),IF($FK177='non-R&amp;D ex_typologies'!$E$16,IF(AND('Country-wise data'!FF177&gt;'non-R&amp;D ex_typologies'!$E$21,'Country-wise data'!FF177&lt;'non-R&amp;D ex_typologies'!$F$21),'non-R&amp;D ex_typologies'!$B$21,IF(AND('Country-wise data'!FF177&gt;'non-R&amp;D ex_typologies'!$E$19,'Country-wise data'!FF177&lt;'non-R&amp;D ex_typologies'!$F$19),'non-R&amp;D ex_typologies'!$B$19,'non-R&amp;D ex_typologies'!$B$20)),IF(AND('Country-wise data'!FF177&gt;'non-R&amp;D ex_typologies'!$G$21,'Country-wise data'!FF177&lt;'non-R&amp;D ex_typologies'!$H$21),'non-R&amp;D ex_typologies'!$B$21,IF(AND('Country-wise data'!FF177&gt;'non-R&amp;D ex_typologies'!$G$19,'Country-wise data'!FF177&lt;'non-R&amp;D ex_typologies'!$H$19),'non-R&amp;D ex_typologies'!$B$19,'non-R&amp;D ex_typologies'!$B$20))))</f>
        <v>Program heavy</v>
      </c>
      <c r="FT177" t="str">
        <f>IF($FK177='non-R&amp;D ex_typologies'!$C$16,IF(AND('Country-wise data'!FG177&gt;'non-R&amp;D ex_typologies'!$C$21,'Country-wise data'!FG177&lt;'non-R&amp;D ex_typologies'!$D$21),'non-R&amp;D ex_typologies'!$B$21,IF(AND('Country-wise data'!FG177&gt;'non-R&amp;D ex_typologies'!$C$19,'Country-wise data'!FG177&lt;'non-R&amp;D ex_typologies'!$D$19),'non-R&amp;D ex_typologies'!$B$19,'non-R&amp;D ex_typologies'!$B$20)),IF($FK177='non-R&amp;D ex_typologies'!$E$16,IF(AND('Country-wise data'!FG177&gt;'non-R&amp;D ex_typologies'!$E$21,'Country-wise data'!FG177&lt;'non-R&amp;D ex_typologies'!$F$21),'non-R&amp;D ex_typologies'!$B$21,IF(AND('Country-wise data'!FG177&gt;'non-R&amp;D ex_typologies'!$E$19,'Country-wise data'!FG177&lt;'non-R&amp;D ex_typologies'!$F$19),'non-R&amp;D ex_typologies'!$B$19,'non-R&amp;D ex_typologies'!$B$20)),IF(AND('Country-wise data'!FG177&gt;'non-R&amp;D ex_typologies'!$G$21,'Country-wise data'!FG177&lt;'non-R&amp;D ex_typologies'!$H$21),'non-R&amp;D ex_typologies'!$B$21,IF(AND('Country-wise data'!FG177&gt;'non-R&amp;D ex_typologies'!$G$19,'Country-wise data'!FG177&lt;'non-R&amp;D ex_typologies'!$H$19),'non-R&amp;D ex_typologies'!$B$19,'non-R&amp;D ex_typologies'!$B$20))))</f>
        <v>Program heavy</v>
      </c>
      <c r="FU177" t="str">
        <f>IF($FK177='non-R&amp;D ex_typologies'!$C$16,IF(AND('Country-wise data'!FH177&gt;'non-R&amp;D ex_typologies'!$C$21,'Country-wise data'!FH177&lt;'non-R&amp;D ex_typologies'!$D$21),'non-R&amp;D ex_typologies'!$B$21,IF(AND('Country-wise data'!FH177&gt;'non-R&amp;D ex_typologies'!$C$19,'Country-wise data'!FH177&lt;'non-R&amp;D ex_typologies'!$D$19),'non-R&amp;D ex_typologies'!$B$19,'non-R&amp;D ex_typologies'!$B$20)),IF($FK177='non-R&amp;D ex_typologies'!$E$16,IF(AND('Country-wise data'!FH177&gt;'non-R&amp;D ex_typologies'!$E$21,'Country-wise data'!FH177&lt;'non-R&amp;D ex_typologies'!$F$21),'non-R&amp;D ex_typologies'!$B$21,IF(AND('Country-wise data'!FH177&gt;'non-R&amp;D ex_typologies'!$E$19,'Country-wise data'!FH177&lt;'non-R&amp;D ex_typologies'!$F$19),'non-R&amp;D ex_typologies'!$B$19,'non-R&amp;D ex_typologies'!$B$20)),IF(AND('Country-wise data'!FH177&gt;'non-R&amp;D ex_typologies'!$G$21,'Country-wise data'!FH177&lt;'non-R&amp;D ex_typologies'!$H$21),'non-R&amp;D ex_typologies'!$B$21,IF(AND('Country-wise data'!FH177&gt;'non-R&amp;D ex_typologies'!$G$19,'Country-wise data'!FH177&lt;'non-R&amp;D ex_typologies'!$H$19),'non-R&amp;D ex_typologies'!$B$19,'non-R&amp;D ex_typologies'!$B$20))))</f>
        <v>Program heavy</v>
      </c>
    </row>
    <row r="178" spans="2:177" x14ac:dyDescent="0.35">
      <c r="B178" s="83" t="s">
        <v>1079</v>
      </c>
      <c r="E178" s="44" t="s">
        <v>375</v>
      </c>
      <c r="G178" s="55">
        <f>Assumptions!$C$13</f>
        <v>1.1000000000000001</v>
      </c>
      <c r="H178">
        <f>SUMIFS(FAOstat!M:M,FAOstat!$B:$B,'Country-wise data'!$B178)*G178</f>
        <v>0</v>
      </c>
      <c r="I178">
        <f>IF(SUMIFS(FAOstat!N:N,FAOstat!$B:$B,'Country-wise data'!$B178)=0,H178*(1+Assumptions!$C$9),SUMIFS(FAOstat!N:N,FAOstat!$B:$B,'Country-wise data'!$B178)*$G178)</f>
        <v>0</v>
      </c>
      <c r="J178">
        <f>IF(SUMIFS(FAOstat!O:O,FAOstat!$B:$B,'Country-wise data'!$B178)=0,I178*(1+Assumptions!$C$9),SUMIFS(FAOstat!O:O,FAOstat!$B:$B,'Country-wise data'!$B178)*$G178)</f>
        <v>0</v>
      </c>
      <c r="K178">
        <f>IF(SUMIFS(FAOstat!P:P,FAOstat!$B:$B,'Country-wise data'!$B178)=0,J178*(1+Assumptions!$C$9),SUMIFS(FAOstat!P:P,FAOstat!$B:$B,'Country-wise data'!$B178)*$G178)</f>
        <v>0</v>
      </c>
      <c r="L178">
        <f>IF(SUMIFS(FAOstat!Q:Q,FAOstat!$B:$B,'Country-wise data'!$B178)=0,K178*(1+Assumptions!$C$9),SUMIFS(FAOstat!Q:Q,FAOstat!$B:$B,'Country-wise data'!$B178)*$G178)</f>
        <v>0</v>
      </c>
      <c r="M178">
        <f>IF(SUMIFS(FAOstat!R:R,FAOstat!$B:$B,'Country-wise data'!$B178)=0,L178*(1+Assumptions!$C$9),SUMIFS(FAOstat!R:R,FAOstat!$B:$B,'Country-wise data'!$B178)*$G178)</f>
        <v>0</v>
      </c>
      <c r="N178">
        <f>IF(SUMIFS(FAOstat!S:S,FAOstat!$B:$B,'Country-wise data'!$B178)=0,M178*(1+Assumptions!$C$9),SUMIFS(FAOstat!S:S,FAOstat!$B:$B,'Country-wise data'!$B178)*$G178)</f>
        <v>0</v>
      </c>
      <c r="O178">
        <f>IF(SUMIFS(FAOstat!T:T,FAOstat!$B:$B,'Country-wise data'!$B178)=0,N178*(1+Assumptions!$C$9),SUMIFS(FAOstat!T:T,FAOstat!$B:$B,'Country-wise data'!$B178)*$G178)</f>
        <v>0</v>
      </c>
      <c r="P178">
        <f>IF(SUMIFS(FAOstat!U:U,FAOstat!$B:$B,'Country-wise data'!$B178)=0,O178*(1+Assumptions!$C$9),SUMIFS(FAOstat!U:U,FAOstat!$B:$B,'Country-wise data'!$B178)*$G178)</f>
        <v>0</v>
      </c>
      <c r="Q178">
        <f>IF(SUMIFS(FAOstat!V:V,FAOstat!$B:$B,'Country-wise data'!$B178)=0,P178*(1+Assumptions!$C$9),SUMIFS(FAOstat!V:V,FAOstat!$B:$B,'Country-wise data'!$B178)*$G178)</f>
        <v>0</v>
      </c>
      <c r="R178" s="36">
        <f t="shared" si="207"/>
        <v>0</v>
      </c>
      <c r="S178" s="44">
        <f>INDEX('area data'!$G$4:$P$80,MATCH('Country-wise data'!$B178,'area data'!$B$4:$B$80,),MATCH('Country-wise data'!S$3,'area data'!$G$3:$P$3,))</f>
        <v>0</v>
      </c>
      <c r="T178" s="44">
        <f>INDEX('area data'!$G$4:$P$80,MATCH('Country-wise data'!$B178,'area data'!$B$4:$B$80,),MATCH('Country-wise data'!T$3,'area data'!$G$3:$P$3,))</f>
        <v>0</v>
      </c>
      <c r="U178" s="44">
        <f>INDEX('area data'!$G$4:$P$80,MATCH('Country-wise data'!$B178,'area data'!$B$4:$B$80,),MATCH('Country-wise data'!U$3,'area data'!$G$3:$P$3,))</f>
        <v>0</v>
      </c>
      <c r="V178" s="44">
        <f>INDEX('area data'!$G$4:$P$80,MATCH('Country-wise data'!$B178,'area data'!$B$4:$B$80,),MATCH('Country-wise data'!V$3,'area data'!$G$3:$P$3,))</f>
        <v>0</v>
      </c>
      <c r="W178" s="44">
        <f>INDEX('area data'!$G$4:$P$80,MATCH('Country-wise data'!$B178,'area data'!$B$4:$B$80,),MATCH('Country-wise data'!W$3,'area data'!$G$3:$P$3,))</f>
        <v>0</v>
      </c>
      <c r="X178" s="44">
        <f>INDEX('area data'!$G$4:$P$80,MATCH('Country-wise data'!$B178,'area data'!$B$4:$B$80,),MATCH('Country-wise data'!X$3,'area data'!$G$3:$P$3,))</f>
        <v>0</v>
      </c>
      <c r="Y178" s="44">
        <f>INDEX('area data'!$G$4:$P$80,MATCH('Country-wise data'!$B178,'area data'!$B$4:$B$80,),MATCH('Country-wise data'!Y$3,'area data'!$G$3:$P$3,))</f>
        <v>0</v>
      </c>
      <c r="Z178" s="44">
        <f>INDEX('area data'!$G$4:$P$80,MATCH('Country-wise data'!$B178,'area data'!$B$4:$B$80,),MATCH('Country-wise data'!Z$3,'area data'!$G$3:$P$3,))</f>
        <v>0</v>
      </c>
      <c r="AA178" s="44">
        <f>INDEX('area data'!$G$4:$P$80,MATCH('Country-wise data'!$B178,'area data'!$B$4:$B$80,),MATCH('Country-wise data'!AA$3,'area data'!$G$3:$P$3,))</f>
        <v>0</v>
      </c>
      <c r="AB178" s="44">
        <f>INDEX('area data'!$G$4:$P$80,MATCH('Country-wise data'!$B178,'area data'!$B$4:$B$80,),MATCH('Country-wise data'!AB$3,'area data'!$G$3:$P$3,))</f>
        <v>0</v>
      </c>
      <c r="AC178" s="53">
        <f>IFERROR(INDEX('ASTI data (new)'!$AF$6:$AL$130,MATCH('Country-wise data'!$B178,'ASTI data (new)'!$C$6:$C$130,),MATCH('Country-wise data'!AC$3,'ASTI data (new)'!$AF$5:$AL$5,)),(INDEX(Assumptions!$G$154:$P$345,MATCH('Country-wise data'!$B178,Assumptions!$B$154:$B$344,),MATCH('Country-wise data'!AC$3,Assumptions!$G$153:$P$153,))*S178))</f>
        <v>0</v>
      </c>
      <c r="AD178" s="53">
        <f>IFERROR(INDEX('ASTI data (new)'!$AF$6:$AL$130,MATCH('Country-wise data'!$B178,'ASTI data (new)'!$C$6:$C$130,),MATCH('Country-wise data'!AD$3,'ASTI data (new)'!$AF$5:$AL$5,)),(INDEX(Assumptions!$G$154:$P$345,MATCH('Country-wise data'!$B178,Assumptions!$B$154:$B$344,),MATCH('Country-wise data'!AD$3,Assumptions!$G$153:$P$153,))*T178))</f>
        <v>0</v>
      </c>
      <c r="AE178" s="53">
        <f>IFERROR(INDEX('ASTI data (new)'!$AF$6:$AL$130,MATCH('Country-wise data'!$B178,'ASTI data (new)'!$C$6:$C$130,),MATCH('Country-wise data'!AE$3,'ASTI data (new)'!$AF$5:$AL$5,)),(INDEX(Assumptions!$G$154:$P$345,MATCH('Country-wise data'!$B178,Assumptions!$B$154:$B$344,),MATCH('Country-wise data'!AE$3,Assumptions!$G$153:$P$153,))*U178))</f>
        <v>0</v>
      </c>
      <c r="AF178" s="53">
        <f>IFERROR(INDEX('ASTI data (new)'!$AF$6:$AL$130,MATCH('Country-wise data'!$B178,'ASTI data (new)'!$C$6:$C$130,),MATCH('Country-wise data'!AF$3,'ASTI data (new)'!$AF$5:$AL$5,)),(INDEX(Assumptions!$G$154:$P$345,MATCH('Country-wise data'!$B178,Assumptions!$B$154:$B$344,),MATCH('Country-wise data'!AF$3,Assumptions!$G$153:$P$153,))*V178))</f>
        <v>0</v>
      </c>
      <c r="AG178" s="53">
        <f>IFERROR(INDEX('ASTI data (new)'!$AF$6:$AL$130,MATCH('Country-wise data'!$B178,'ASTI data (new)'!$C$6:$C$130,),MATCH('Country-wise data'!AG$3,'ASTI data (new)'!$AF$5:$AL$5,)),(INDEX(Assumptions!$G$154:$P$345,MATCH('Country-wise data'!$B178,Assumptions!$B$154:$B$344,),MATCH('Country-wise data'!AG$3,Assumptions!$G$153:$P$153,))*W178))</f>
        <v>0</v>
      </c>
      <c r="AH178" s="53">
        <f>IFERROR(INDEX('ASTI data (new)'!$AF$6:$AL$130,MATCH('Country-wise data'!$B178,'ASTI data (new)'!$C$6:$C$130,),MATCH('Country-wise data'!AH$3,'ASTI data (new)'!$AF$5:$AL$5,)),(INDEX(Assumptions!$G$154:$P$345,MATCH('Country-wise data'!$B178,Assumptions!$B$154:$B$344,),MATCH('Country-wise data'!AH$3,Assumptions!$G$153:$P$153,))*X178))</f>
        <v>0</v>
      </c>
      <c r="AI178" s="53">
        <f>IFERROR(INDEX('ASTI data (new)'!$AF$6:$AL$130,MATCH('Country-wise data'!$B178,'ASTI data (new)'!$C$6:$C$130,),MATCH('Country-wise data'!AI$3,'ASTI data (new)'!$AF$5:$AL$5,)),(INDEX(Assumptions!$G$154:$P$345,MATCH('Country-wise data'!$B178,Assumptions!$B$154:$B$344,),MATCH('Country-wise data'!AI$3,Assumptions!$G$153:$P$153,))*Y178))</f>
        <v>0</v>
      </c>
      <c r="AJ178" s="53">
        <f t="shared" ref="AJ178:AL178" si="256">IFERROR((1+($AI178/$AF178)^(1/3)-1)*AI178,0)</f>
        <v>0</v>
      </c>
      <c r="AK178" s="53">
        <f t="shared" si="256"/>
        <v>0</v>
      </c>
      <c r="AL178" s="53">
        <f t="shared" si="256"/>
        <v>0</v>
      </c>
      <c r="AM178" s="55" cm="1">
        <f t="array" ref="AM178">INDEX('non-R&amp;D ex_typologies'!$J$8:$J$10,MATCH('Country-wise data'!FL178,'non-R&amp;D ex_typologies'!$F$8:$F$10,),)*'Country-wise data'!AC178</f>
        <v>0</v>
      </c>
      <c r="AN178" s="55" cm="1">
        <f t="array" ref="AN178">INDEX('non-R&amp;D ex_typologies'!$J$8:$J$10,MATCH('Country-wise data'!FM178,'non-R&amp;D ex_typologies'!$F$8:$F$10,),)*'Country-wise data'!AD178</f>
        <v>0</v>
      </c>
      <c r="AO178" s="55" cm="1">
        <f t="array" ref="AO178">INDEX('non-R&amp;D ex_typologies'!$J$8:$J$10,MATCH('Country-wise data'!FN178,'non-R&amp;D ex_typologies'!$F$8:$F$10,),)*'Country-wise data'!AE178</f>
        <v>0</v>
      </c>
      <c r="AP178" s="55" cm="1">
        <f t="array" ref="AP178">INDEX('non-R&amp;D ex_typologies'!$J$8:$J$10,MATCH('Country-wise data'!FO178,'non-R&amp;D ex_typologies'!$F$8:$F$10,),)*'Country-wise data'!AF178</f>
        <v>0</v>
      </c>
      <c r="AQ178" s="55" cm="1">
        <f t="array" ref="AQ178">INDEX('non-R&amp;D ex_typologies'!$J$8:$J$10,MATCH('Country-wise data'!FP178,'non-R&amp;D ex_typologies'!$F$8:$F$10,),)*'Country-wise data'!AG178</f>
        <v>0</v>
      </c>
      <c r="AR178" s="55" cm="1">
        <f t="array" ref="AR178">INDEX('non-R&amp;D ex_typologies'!$J$8:$J$10,MATCH('Country-wise data'!FQ178,'non-R&amp;D ex_typologies'!$F$8:$F$10,),)*'Country-wise data'!AH178</f>
        <v>0</v>
      </c>
      <c r="AS178" s="55" cm="1">
        <f t="array" ref="AS178">INDEX('non-R&amp;D ex_typologies'!$J$8:$J$10,MATCH('Country-wise data'!FR178,'non-R&amp;D ex_typologies'!$F$8:$F$10,),)*'Country-wise data'!AI178</f>
        <v>0</v>
      </c>
      <c r="AT178" s="55" cm="1">
        <f t="array" ref="AT178">INDEX('non-R&amp;D ex_typologies'!$J$8:$J$10,MATCH('Country-wise data'!FS178,'non-R&amp;D ex_typologies'!$F$8:$F$10,),)*'Country-wise data'!AJ178</f>
        <v>0</v>
      </c>
      <c r="AU178" s="55" cm="1">
        <f t="array" ref="AU178">INDEX('non-R&amp;D ex_typologies'!$J$8:$J$10,MATCH('Country-wise data'!FT178,'non-R&amp;D ex_typologies'!$F$8:$F$10,),)*'Country-wise data'!AK178</f>
        <v>0</v>
      </c>
      <c r="AV178" s="55" cm="1">
        <f t="array" ref="AV178">INDEX('non-R&amp;D ex_typologies'!$J$8:$J$10,MATCH('Country-wise data'!FU178,'non-R&amp;D ex_typologies'!$F$8:$F$10,),)*'Country-wise data'!AL178</f>
        <v>0</v>
      </c>
      <c r="AW178">
        <f t="shared" si="209"/>
        <v>0</v>
      </c>
      <c r="AX178" s="53">
        <f>INDEX('GDP deflators'!$AB$3:$AK$198,MATCH('Country-wise data'!$B178,'GDP deflators'!$B$3:$B$198,),MATCH('Country-wise data'!AX$3,'GDP deflators'!$D$2:$M$2,))</f>
        <v>66.358640285888143</v>
      </c>
      <c r="AY178" s="53">
        <f>INDEX('GDP deflators'!$AB$3:$AK$198,MATCH('Country-wise data'!$B178,'GDP deflators'!$B$3:$B$198,),MATCH('Country-wise data'!AY$3,'GDP deflators'!$D$2:$M$2,))</f>
        <v>69.259254935203842</v>
      </c>
      <c r="AZ178" s="53">
        <f>INDEX('GDP deflators'!$AB$3:$AK$198,MATCH('Country-wise data'!$B178,'GDP deflators'!$B$3:$B$198,),MATCH('Country-wise data'!AZ$3,'GDP deflators'!$D$2:$M$2,))</f>
        <v>71.919419994073678</v>
      </c>
      <c r="BA178" s="53">
        <f>INDEX('GDP deflators'!$AB$3:$AK$198,MATCH('Country-wise data'!$B178,'GDP deflators'!$B$3:$B$198,),MATCH('Country-wise data'!BA$3,'GDP deflators'!$D$2:$M$2,))</f>
        <v>74.047742133365063</v>
      </c>
      <c r="BB178" s="53">
        <f>INDEX('GDP deflators'!$AB$3:$AK$198,MATCH('Country-wise data'!$B178,'GDP deflators'!$B$3:$B$198,),MATCH('Country-wise data'!BB$3,'GDP deflators'!$D$2:$M$2,))</f>
        <v>76.062721764859504</v>
      </c>
      <c r="BC178" s="53">
        <f>INDEX('GDP deflators'!$AB$3:$AK$198,MATCH('Country-wise data'!$B178,'GDP deflators'!$B$3:$B$198,),MATCH('Country-wise data'!BC$3,'GDP deflators'!$D$2:$M$2,))</f>
        <v>79.547558442166959</v>
      </c>
      <c r="BD178" s="53">
        <f>INDEX('GDP deflators'!$AB$3:$AK$198,MATCH('Country-wise data'!$B178,'GDP deflators'!$B$3:$B$198,),MATCH('Country-wise data'!BD$3,'GDP deflators'!$D$2:$M$2,))</f>
        <v>82.63532496856601</v>
      </c>
      <c r="BE178" s="53">
        <f>INDEX('GDP deflators'!$AB$3:$AK$198,MATCH('Country-wise data'!$B178,'GDP deflators'!$B$3:$B$198,),MATCH('Country-wise data'!BE$3,'GDP deflators'!$D$2:$M$2,))</f>
        <v>86.85452514783448</v>
      </c>
      <c r="BF178" s="53">
        <f>INDEX('GDP deflators'!$AB$3:$AK$198,MATCH('Country-wise data'!$B178,'GDP deflators'!$B$3:$B$198,),MATCH('Country-wise data'!BF$3,'GDP deflators'!$D$2:$M$2,))</f>
        <v>92.556609865426125</v>
      </c>
      <c r="BG178" s="53">
        <f>INDEX('GDP deflators'!$AB$3:$AK$198,MATCH('Country-wise data'!$B178,'GDP deflators'!$B$3:$B$198,),MATCH('Country-wise data'!BG$3,'GDP deflators'!$D$2:$M$2,))</f>
        <v>100</v>
      </c>
      <c r="BH178" cm="1">
        <f t="array" ref="BH178">H178/(INDEX($AX178:$BG178,,MATCH(BH$3,$AX$3:$BG$3,))/100)</f>
        <v>0</v>
      </c>
      <c r="BI178" cm="1">
        <f t="array" ref="BI178">I178/(INDEX($AX178:$BG178,,MATCH(BI$3,$AX$3:$BG$3,))/100)</f>
        <v>0</v>
      </c>
      <c r="BJ178" cm="1">
        <f t="array" ref="BJ178">J178/(INDEX($AX178:$BG178,,MATCH(BJ$3,$AX$3:$BG$3,))/100)</f>
        <v>0</v>
      </c>
      <c r="BK178" cm="1">
        <f t="array" ref="BK178">K178/(INDEX($AX178:$BG178,,MATCH(BK$3,$AX$3:$BG$3,))/100)</f>
        <v>0</v>
      </c>
      <c r="BL178" cm="1">
        <f t="array" ref="BL178">L178/(INDEX($AX178:$BG178,,MATCH(BL$3,$AX$3:$BG$3,))/100)</f>
        <v>0</v>
      </c>
      <c r="BM178" cm="1">
        <f t="array" ref="BM178">M178/(INDEX($AX178:$BG178,,MATCH(BM$3,$AX$3:$BG$3,))/100)</f>
        <v>0</v>
      </c>
      <c r="BN178" cm="1">
        <f t="array" ref="BN178">N178/(INDEX($AX178:$BG178,,MATCH(BN$3,$AX$3:$BG$3,))/100)</f>
        <v>0</v>
      </c>
      <c r="BO178" cm="1">
        <f t="array" ref="BO178">O178/(INDEX($AX178:$BG178,,MATCH(BO$3,$AX$3:$BG$3,))/100)</f>
        <v>0</v>
      </c>
      <c r="BP178" cm="1">
        <f t="array" ref="BP178">P178/(INDEX($AX178:$BG178,,MATCH(BP$3,$AX$3:$BG$3,))/100)</f>
        <v>0</v>
      </c>
      <c r="BQ178" cm="1">
        <f t="array" ref="BQ178">Q178/(INDEX($AX178:$BG178,,MATCH(BQ$3,$AX$3:$BG$3,))/100)</f>
        <v>0</v>
      </c>
      <c r="BS178" cm="1">
        <f t="array" ref="BS178">S178/(INDEX($AX178:$BG178,,MATCH(BS$3,$AX$3:$BG$3,))/100)</f>
        <v>0</v>
      </c>
      <c r="BT178" cm="1">
        <f t="array" ref="BT178">T178/(INDEX($AX178:$BG178,,MATCH(BT$3,$AX$3:$BG$3,))/100)</f>
        <v>0</v>
      </c>
      <c r="BU178" cm="1">
        <f t="array" ref="BU178">U178/(INDEX($AX178:$BG178,,MATCH(BU$3,$AX$3:$BG$3,))/100)</f>
        <v>0</v>
      </c>
      <c r="BV178" cm="1">
        <f t="array" ref="BV178">V178/(INDEX($AX178:$BG178,,MATCH(BV$3,$AX$3:$BG$3,))/100)</f>
        <v>0</v>
      </c>
      <c r="BW178" cm="1">
        <f t="array" ref="BW178">W178/(INDEX($AX178:$BG178,,MATCH(BW$3,$AX$3:$BG$3,))/100)</f>
        <v>0</v>
      </c>
      <c r="BX178" cm="1">
        <f t="array" ref="BX178">X178/(INDEX($AX178:$BG178,,MATCH(BX$3,$AX$3:$BG$3,))/100)</f>
        <v>0</v>
      </c>
      <c r="BY178" cm="1">
        <f t="array" ref="BY178">Y178/(INDEX($AX178:$BG178,,MATCH(BY$3,$AX$3:$BG$3,))/100)</f>
        <v>0</v>
      </c>
      <c r="BZ178" cm="1">
        <f t="array" ref="BZ178">Z178/(INDEX($AX178:$BG178,,MATCH(BZ$3,$AX$3:$BG$3,))/100)</f>
        <v>0</v>
      </c>
      <c r="CA178" cm="1">
        <f t="array" ref="CA178">AA178/(INDEX($AX178:$BG178,,MATCH(CA$3,$AX$3:$BG$3,))/100)</f>
        <v>0</v>
      </c>
      <c r="CB178" cm="1">
        <f t="array" ref="CB178">AB178/(INDEX($AX178:$BG178,,MATCH(CB$3,$AX$3:$BG$3,))/100)</f>
        <v>0</v>
      </c>
      <c r="CC178" cm="1">
        <f t="array" ref="CC178">AC178/(INDEX($AX178:$BG178,,MATCH(CC$3,$AX$3:$BG$3,))/100)</f>
        <v>0</v>
      </c>
      <c r="CD178" cm="1">
        <f t="array" ref="CD178">AD178/(INDEX($AX178:$BG178,,MATCH(CD$3,$AX$3:$BG$3,))/100)</f>
        <v>0</v>
      </c>
      <c r="CE178" cm="1">
        <f t="array" ref="CE178">AE178/(INDEX($AX178:$BG178,,MATCH(CE$3,$AX$3:$BG$3,))/100)</f>
        <v>0</v>
      </c>
      <c r="CF178" cm="1">
        <f t="array" ref="CF178">AF178/(INDEX($AX178:$BG178,,MATCH(CF$3,$AX$3:$BG$3,))/100)</f>
        <v>0</v>
      </c>
      <c r="CG178" cm="1">
        <f t="array" ref="CG178">AG178/(INDEX($AX178:$BG178,,MATCH(CG$3,$AX$3:$BG$3,))/100)</f>
        <v>0</v>
      </c>
      <c r="CH178" cm="1">
        <f t="array" ref="CH178">AH178/(INDEX($AX178:$BG178,,MATCH(CH$3,$AX$3:$BG$3,))/100)</f>
        <v>0</v>
      </c>
      <c r="CI178" cm="1">
        <f t="array" ref="CI178">AI178/(INDEX($AX178:$BG178,,MATCH(CI$3,$AX$3:$BG$3,))/100)</f>
        <v>0</v>
      </c>
      <c r="CJ178" cm="1">
        <f t="array" ref="CJ178">AJ178/(INDEX($AX178:$BG178,,MATCH(CJ$3,$AX$3:$BG$3,))/100)</f>
        <v>0</v>
      </c>
      <c r="CK178" cm="1">
        <f t="array" ref="CK178">AK178/(INDEX($AX178:$BG178,,MATCH(CK$3,$AX$3:$BG$3,))/100)</f>
        <v>0</v>
      </c>
      <c r="CL178" cm="1">
        <f t="array" ref="CL178">AL178/(INDEX($AX178:$BG178,,MATCH(CL$3,$AX$3:$BG$3,))/100)</f>
        <v>0</v>
      </c>
      <c r="CM178" cm="1">
        <f t="array" ref="CM178">AM178/(INDEX($AX178:$BG178,,MATCH(CM$3,$AX$3:$BG$3,))/100)</f>
        <v>0</v>
      </c>
      <c r="CN178" cm="1">
        <f t="array" ref="CN178">AN178/(INDEX($AX178:$BG178,,MATCH(CN$3,$AX$3:$BG$3,))/100)</f>
        <v>0</v>
      </c>
      <c r="CO178" cm="1">
        <f t="array" ref="CO178">AO178/(INDEX($AX178:$BG178,,MATCH(CO$3,$AX$3:$BG$3,))/100)</f>
        <v>0</v>
      </c>
      <c r="CP178" cm="1">
        <f t="array" ref="CP178">AP178/(INDEX($AX178:$BG178,,MATCH(CP$3,$AX$3:$BG$3,))/100)</f>
        <v>0</v>
      </c>
      <c r="CQ178" cm="1">
        <f t="array" ref="CQ178">AQ178/(INDEX($AX178:$BG178,,MATCH(CQ$3,$AX$3:$BG$3,))/100)</f>
        <v>0</v>
      </c>
      <c r="CR178" cm="1">
        <f t="array" ref="CR178">AR178/(INDEX($AX178:$BG178,,MATCH(CR$3,$AX$3:$BG$3,))/100)</f>
        <v>0</v>
      </c>
      <c r="CS178" cm="1">
        <f t="array" ref="CS178">AS178/(INDEX($AX178:$BG178,,MATCH(CS$3,$AX$3:$BG$3,))/100)</f>
        <v>0</v>
      </c>
      <c r="CT178" cm="1">
        <f t="array" ref="CT178">AT178/(INDEX($AX178:$BG178,,MATCH(CT$3,$AX$3:$BG$3,))/100)</f>
        <v>0</v>
      </c>
      <c r="CU178" cm="1">
        <f t="array" ref="CU178">AU178/(INDEX($AX178:$BG178,,MATCH(CU$3,$AX$3:$BG$3,))/100)</f>
        <v>0</v>
      </c>
      <c r="CV178" cm="1">
        <f t="array" ref="CV178">AV178/(INDEX($AX178:$BG178,,MATCH(CV$3,$AX$3:$BG$3,))/100)</f>
        <v>0</v>
      </c>
      <c r="CW178">
        <f t="shared" si="210"/>
        <v>0</v>
      </c>
      <c r="CX178">
        <f>IFERROR(1/INDEX('exch rates'!$BC$5:$BL$268,MATCH('Country-wise data'!$B178,'exch rates'!$A$5:$A$268,),MATCH(CX$3,'exch rates'!$BC$4:$BL$4,)),1)</f>
        <v>1</v>
      </c>
      <c r="CY178">
        <f>IFERROR(1/INDEX('exch rates'!$BC$5:$BL$268,MATCH('Country-wise data'!$B178,'exch rates'!$A$5:$A$268,),MATCH(CY$3,'exch rates'!$BC$4:$BL$4,)),1)</f>
        <v>1</v>
      </c>
      <c r="CZ178">
        <f>IFERROR(1/INDEX('exch rates'!$BC$5:$BL$268,MATCH('Country-wise data'!$B178,'exch rates'!$A$5:$A$268,),MATCH(CZ$3,'exch rates'!$BC$4:$BL$4,)),1)</f>
        <v>1</v>
      </c>
      <c r="DA178">
        <f>IFERROR(1/INDEX('exch rates'!$BC$5:$BL$268,MATCH('Country-wise data'!$B178,'exch rates'!$A$5:$A$268,),MATCH(DA$3,'exch rates'!$BC$4:$BL$4,)),1)</f>
        <v>1</v>
      </c>
      <c r="DB178">
        <f>IFERROR(1/INDEX('exch rates'!$BC$5:$BL$268,MATCH('Country-wise data'!$B178,'exch rates'!$A$5:$A$268,),MATCH(DB$3,'exch rates'!$BC$4:$BL$4,)),1)</f>
        <v>1</v>
      </c>
      <c r="DC178">
        <f>IFERROR(1/INDEX('exch rates'!$BC$5:$BL$268,MATCH('Country-wise data'!$B178,'exch rates'!$A$5:$A$268,),MATCH(DC$3,'exch rates'!$BC$4:$BL$4,)),1)</f>
        <v>1</v>
      </c>
      <c r="DD178">
        <f>IFERROR(1/INDEX('exch rates'!$BC$5:$BL$268,MATCH('Country-wise data'!$B178,'exch rates'!$A$5:$A$268,),MATCH(DD$3,'exch rates'!$BC$4:$BL$4,)),1)</f>
        <v>1</v>
      </c>
      <c r="DE178">
        <f>IFERROR(1/INDEX('exch rates'!$BC$5:$BL$268,MATCH('Country-wise data'!$B178,'exch rates'!$A$5:$A$268,),MATCH(DE$3,'exch rates'!$BC$4:$BL$4,)),1)</f>
        <v>1</v>
      </c>
      <c r="DF178">
        <f>IFERROR(1/INDEX('exch rates'!$BC$5:$BL$268,MATCH('Country-wise data'!$B178,'exch rates'!$A$5:$A$268,),MATCH(DF$3,'exch rates'!$BC$4:$BL$4,)),1)</f>
        <v>1</v>
      </c>
      <c r="DG178">
        <f>IFERROR(1/INDEX('exch rates'!$BC$5:$BL$268,MATCH('Country-wise data'!$B178,'exch rates'!$A$5:$A$268,),MATCH(DG$3,'exch rates'!$BC$4:$BL$4,)),1)</f>
        <v>1</v>
      </c>
      <c r="DH178" cm="1">
        <f t="array" ref="DH178">(BH178/INDEX($CX178:$DG178,,MATCH(DH$3,$CX$3:$DG$3,)))*$DG178</f>
        <v>0</v>
      </c>
      <c r="DI178" cm="1">
        <f t="array" ref="DI178">(BI178/INDEX($CX178:$DG178,,MATCH(DI$3,$CX$3:$DG$3,)))*$DG178</f>
        <v>0</v>
      </c>
      <c r="DJ178" cm="1">
        <f t="array" ref="DJ178">(BJ178/INDEX($CX178:$DG178,,MATCH(DJ$3,$CX$3:$DG$3,)))*$DG178</f>
        <v>0</v>
      </c>
      <c r="DK178" cm="1">
        <f t="array" ref="DK178">(BK178/INDEX($CX178:$DG178,,MATCH(DK$3,$CX$3:$DG$3,)))*$DG178</f>
        <v>0</v>
      </c>
      <c r="DL178" cm="1">
        <f t="array" ref="DL178">(BL178/INDEX($CX178:$DG178,,MATCH(DL$3,$CX$3:$DG$3,)))*$DG178</f>
        <v>0</v>
      </c>
      <c r="DM178" cm="1">
        <f t="array" ref="DM178">(BM178/INDEX($CX178:$DG178,,MATCH(DM$3,$CX$3:$DG$3,)))*$DG178</f>
        <v>0</v>
      </c>
      <c r="DN178" cm="1">
        <f t="array" ref="DN178">(BN178/INDEX($CX178:$DG178,,MATCH(DN$3,$CX$3:$DG$3,)))*$DG178</f>
        <v>0</v>
      </c>
      <c r="DO178" cm="1">
        <f t="array" ref="DO178">(BO178/INDEX($CX178:$DG178,,MATCH(DO$3,$CX$3:$DG$3,)))*$DG178</f>
        <v>0</v>
      </c>
      <c r="DP178" cm="1">
        <f t="array" ref="DP178">(BP178/INDEX($CX178:$DG178,,MATCH(DP$3,$CX$3:$DG$3,)))*$DG178</f>
        <v>0</v>
      </c>
      <c r="DQ178" cm="1">
        <f t="array" ref="DQ178">(BQ178/INDEX($CX178:$DG178,,MATCH(DQ$3,$CX$3:$DG$3,)))*$DG178</f>
        <v>0</v>
      </c>
      <c r="DS178" cm="1">
        <f t="array" ref="DS178">(BS178/INDEX($CX178:$DG178,,MATCH(DS$3,$CX$3:$DG$3,)))*$DG178</f>
        <v>0</v>
      </c>
      <c r="DT178" cm="1">
        <f t="array" ref="DT178">(BT178/INDEX($CX178:$DG178,,MATCH(DT$3,$CX$3:$DG$3,)))*$DG178</f>
        <v>0</v>
      </c>
      <c r="DU178" cm="1">
        <f t="array" ref="DU178">(BU178/INDEX($CX178:$DG178,,MATCH(DU$3,$CX$3:$DG$3,)))*$DG178</f>
        <v>0</v>
      </c>
      <c r="DV178" cm="1">
        <f t="array" ref="DV178">(BV178/INDEX($CX178:$DG178,,MATCH(DV$3,$CX$3:$DG$3,)))*$DG178</f>
        <v>0</v>
      </c>
      <c r="DW178" cm="1">
        <f t="array" ref="DW178">(BW178/INDEX($CX178:$DG178,,MATCH(DW$3,$CX$3:$DG$3,)))*$DG178</f>
        <v>0</v>
      </c>
      <c r="DX178" cm="1">
        <f t="array" ref="DX178">(BX178/INDEX($CX178:$DG178,,MATCH(DX$3,$CX$3:$DG$3,)))*$DG178</f>
        <v>0</v>
      </c>
      <c r="DY178" cm="1">
        <f t="array" ref="DY178">(BY178/INDEX($CX178:$DG178,,MATCH(DY$3,$CX$3:$DG$3,)))*$DG178</f>
        <v>0</v>
      </c>
      <c r="DZ178" cm="1">
        <f t="array" ref="DZ178">(BZ178/INDEX($CX178:$DG178,,MATCH(DZ$3,$CX$3:$DG$3,)))*$DG178</f>
        <v>0</v>
      </c>
      <c r="EA178" cm="1">
        <f t="array" ref="EA178">(CA178/INDEX($CX178:$DG178,,MATCH(EA$3,$CX$3:$DG$3,)))*$DG178</f>
        <v>0</v>
      </c>
      <c r="EB178" cm="1">
        <f t="array" ref="EB178">(CB178/INDEX($CX178:$DG178,,MATCH(EB$3,$CX$3:$DG$3,)))*$DG178</f>
        <v>0</v>
      </c>
      <c r="EC178" s="53" cm="1">
        <f t="array" ref="EC178">(CC178/INDEX($CX178:$DG178,,MATCH(EC$3,$CX$3:$DG$3,)))*$DG178</f>
        <v>0</v>
      </c>
      <c r="ED178" cm="1">
        <f t="array" ref="ED178">(CD178/INDEX($CX178:$DG178,,MATCH(ED$3,$CX$3:$DG$3,)))*$DG178</f>
        <v>0</v>
      </c>
      <c r="EE178" cm="1">
        <f t="array" ref="EE178">(CE178/INDEX($CX178:$DG178,,MATCH(EE$3,$CX$3:$DG$3,)))*$DG178</f>
        <v>0</v>
      </c>
      <c r="EF178" cm="1">
        <f t="array" ref="EF178">(CF178/INDEX($CX178:$DG178,,MATCH(EF$3,$CX$3:$DG$3,)))*$DG178</f>
        <v>0</v>
      </c>
      <c r="EG178" cm="1">
        <f t="array" ref="EG178">(CG178/INDEX($CX178:$DG178,,MATCH(EG$3,$CX$3:$DG$3,)))*$DG178</f>
        <v>0</v>
      </c>
      <c r="EH178" cm="1">
        <f t="array" ref="EH178">(CH178/INDEX($CX178:$DG178,,MATCH(EH$3,$CX$3:$DG$3,)))*$DG178</f>
        <v>0</v>
      </c>
      <c r="EI178" cm="1">
        <f t="array" ref="EI178">(CI178/INDEX($CX178:$DG178,,MATCH(EI$3,$CX$3:$DG$3,)))*$DG178</f>
        <v>0</v>
      </c>
      <c r="EJ178" cm="1">
        <f t="array" ref="EJ178">(CJ178/INDEX($CX178:$DG178,,MATCH(EJ$3,$CX$3:$DG$3,)))*$DG178</f>
        <v>0</v>
      </c>
      <c r="EK178" cm="1">
        <f t="array" ref="EK178">(CK178/INDEX($CX178:$DG178,,MATCH(EK$3,$CX$3:$DG$3,)))*$DG178</f>
        <v>0</v>
      </c>
      <c r="EL178" cm="1">
        <f t="array" ref="EL178">(CL178/INDEX($CX178:$DG178,,MATCH(EL$3,$CX$3:$DG$3,)))*$DG178</f>
        <v>0</v>
      </c>
      <c r="EM178" cm="1">
        <f t="array" ref="EM178">(CM178/INDEX($CX178:$DG178,,MATCH(EM$3,$CX$3:$DG$3,)))*$DG178</f>
        <v>0</v>
      </c>
      <c r="EN178" cm="1">
        <f t="array" ref="EN178">(CN178/INDEX($CX178:$DG178,,MATCH(EN$3,$CX$3:$DG$3,)))*$DG178</f>
        <v>0</v>
      </c>
      <c r="EO178" cm="1">
        <f t="array" ref="EO178">(CO178/INDEX($CX178:$DG178,,MATCH(EO$3,$CX$3:$DG$3,)))*$DG178</f>
        <v>0</v>
      </c>
      <c r="EP178" cm="1">
        <f t="array" ref="EP178">(CP178/INDEX($CX178:$DG178,,MATCH(EP$3,$CX$3:$DG$3,)))*$DG178</f>
        <v>0</v>
      </c>
      <c r="EQ178" cm="1">
        <f t="array" ref="EQ178">(CQ178/INDEX($CX178:$DG178,,MATCH(EQ$3,$CX$3:$DG$3,)))*$DG178</f>
        <v>0</v>
      </c>
      <c r="ER178" cm="1">
        <f t="array" ref="ER178">(CR178/INDEX($CX178:$DG178,,MATCH(ER$3,$CX$3:$DG$3,)))*$DG178</f>
        <v>0</v>
      </c>
      <c r="ES178" cm="1">
        <f t="array" ref="ES178">(CS178/INDEX($CX178:$DG178,,MATCH(ES$3,$CX$3:$DG$3,)))*$DG178</f>
        <v>0</v>
      </c>
      <c r="ET178" cm="1">
        <f t="array" ref="ET178">(CT178/INDEX($CX178:$DG178,,MATCH(ET$3,$CX$3:$DG$3,)))*$DG178</f>
        <v>0</v>
      </c>
      <c r="EU178" cm="1">
        <f t="array" ref="EU178">(CU178/INDEX($CX178:$DG178,,MATCH(EU$3,$CX$3:$DG$3,)))*$DG178</f>
        <v>0</v>
      </c>
      <c r="EV178" cm="1">
        <f t="array" ref="EV178">(CV178/INDEX($CX178:$DG178,,MATCH(EV$3,$CX$3:$DG$3,)))*$DG178</f>
        <v>0</v>
      </c>
      <c r="EW178">
        <f t="shared" si="211"/>
        <v>0</v>
      </c>
      <c r="EY178" s="96">
        <f t="shared" si="233"/>
        <v>0</v>
      </c>
      <c r="EZ178" s="96">
        <f t="shared" si="234"/>
        <v>0</v>
      </c>
      <c r="FA178" s="96">
        <f t="shared" si="235"/>
        <v>0</v>
      </c>
      <c r="FB178" s="96">
        <f t="shared" si="236"/>
        <v>0</v>
      </c>
      <c r="FC178" s="96">
        <f t="shared" si="237"/>
        <v>0</v>
      </c>
      <c r="FD178" s="96">
        <f t="shared" si="238"/>
        <v>0</v>
      </c>
      <c r="FE178" s="96">
        <f t="shared" si="239"/>
        <v>0</v>
      </c>
      <c r="FF178" s="96">
        <f t="shared" si="240"/>
        <v>0</v>
      </c>
      <c r="FG178" s="96">
        <f t="shared" si="241"/>
        <v>0</v>
      </c>
      <c r="FH178" s="96">
        <f t="shared" si="242"/>
        <v>0</v>
      </c>
      <c r="FJ178" s="96">
        <f t="shared" si="188"/>
        <v>0</v>
      </c>
      <c r="FK178" s="96" t="str">
        <f>IF(AND('Country-wise data'!FJ178&gt;'non-R&amp;D ex_typologies'!$C$17,'Country-wise data'!FJ178&lt;'non-R&amp;D ex_typologies'!$D$17),"Small",IF(AND('Country-wise data'!FJ178&gt;'non-R&amp;D ex_typologies'!$E$17,'Country-wise data'!$FJ$4&lt;'non-R&amp;D ex_typologies'!$F$17),"Medium","Large"))</f>
        <v>Large</v>
      </c>
      <c r="FL178" t="str">
        <f>IF($FK178='non-R&amp;D ex_typologies'!$C$16,IF(AND('Country-wise data'!EY178&gt;'non-R&amp;D ex_typologies'!$C$21,'Country-wise data'!EY178&lt;'non-R&amp;D ex_typologies'!$D$21),'non-R&amp;D ex_typologies'!$B$21,IF(AND('Country-wise data'!EY178&gt;'non-R&amp;D ex_typologies'!$C$19,'Country-wise data'!EY178&lt;'non-R&amp;D ex_typologies'!$D$19),'non-R&amp;D ex_typologies'!$B$19,'non-R&amp;D ex_typologies'!$B$20)),IF($FK178='non-R&amp;D ex_typologies'!$E$16,IF(AND('Country-wise data'!EY178&gt;'non-R&amp;D ex_typologies'!$E$21,'Country-wise data'!EY178&lt;'non-R&amp;D ex_typologies'!$F$21),'non-R&amp;D ex_typologies'!$B$21,IF(AND('Country-wise data'!EY178&gt;'non-R&amp;D ex_typologies'!$E$19,'Country-wise data'!EY178&lt;'non-R&amp;D ex_typologies'!$F$19),'non-R&amp;D ex_typologies'!$B$19,'non-R&amp;D ex_typologies'!$B$20)),IF(AND('Country-wise data'!EY178&gt;'non-R&amp;D ex_typologies'!$G$21,'Country-wise data'!EY178&lt;'non-R&amp;D ex_typologies'!$H$21),'non-R&amp;D ex_typologies'!$B$21,IF(AND('Country-wise data'!EY178&gt;'non-R&amp;D ex_typologies'!$G$19,'Country-wise data'!EY178&lt;'non-R&amp;D ex_typologies'!$H$19),'non-R&amp;D ex_typologies'!$B$19,'non-R&amp;D ex_typologies'!$B$20))))</f>
        <v xml:space="preserve">Research heavy </v>
      </c>
      <c r="FM178" t="str">
        <f>IF($FK178='non-R&amp;D ex_typologies'!$C$16,IF(AND('Country-wise data'!EZ178&gt;'non-R&amp;D ex_typologies'!$C$21,'Country-wise data'!EZ178&lt;'non-R&amp;D ex_typologies'!$D$21),'non-R&amp;D ex_typologies'!$B$21,IF(AND('Country-wise data'!EZ178&gt;'non-R&amp;D ex_typologies'!$C$19,'Country-wise data'!EZ178&lt;'non-R&amp;D ex_typologies'!$D$19),'non-R&amp;D ex_typologies'!$B$19,'non-R&amp;D ex_typologies'!$B$20)),IF($FK178='non-R&amp;D ex_typologies'!$E$16,IF(AND('Country-wise data'!EZ178&gt;'non-R&amp;D ex_typologies'!$E$21,'Country-wise data'!EZ178&lt;'non-R&amp;D ex_typologies'!$F$21),'non-R&amp;D ex_typologies'!$B$21,IF(AND('Country-wise data'!EZ178&gt;'non-R&amp;D ex_typologies'!$E$19,'Country-wise data'!EZ178&lt;'non-R&amp;D ex_typologies'!$F$19),'non-R&amp;D ex_typologies'!$B$19,'non-R&amp;D ex_typologies'!$B$20)),IF(AND('Country-wise data'!EZ178&gt;'non-R&amp;D ex_typologies'!$G$21,'Country-wise data'!EZ178&lt;'non-R&amp;D ex_typologies'!$H$21),'non-R&amp;D ex_typologies'!$B$21,IF(AND('Country-wise data'!EZ178&gt;'non-R&amp;D ex_typologies'!$G$19,'Country-wise data'!EZ178&lt;'non-R&amp;D ex_typologies'!$H$19),'non-R&amp;D ex_typologies'!$B$19,'non-R&amp;D ex_typologies'!$B$20))))</f>
        <v xml:space="preserve">Research heavy </v>
      </c>
      <c r="FN178" t="str">
        <f>IF($FK178='non-R&amp;D ex_typologies'!$C$16,IF(AND('Country-wise data'!FA178&gt;'non-R&amp;D ex_typologies'!$C$21,'Country-wise data'!FA178&lt;'non-R&amp;D ex_typologies'!$D$21),'non-R&amp;D ex_typologies'!$B$21,IF(AND('Country-wise data'!FA178&gt;'non-R&amp;D ex_typologies'!$C$19,'Country-wise data'!FA178&lt;'non-R&amp;D ex_typologies'!$D$19),'non-R&amp;D ex_typologies'!$B$19,'non-R&amp;D ex_typologies'!$B$20)),IF($FK178='non-R&amp;D ex_typologies'!$E$16,IF(AND('Country-wise data'!FA178&gt;'non-R&amp;D ex_typologies'!$E$21,'Country-wise data'!FA178&lt;'non-R&amp;D ex_typologies'!$F$21),'non-R&amp;D ex_typologies'!$B$21,IF(AND('Country-wise data'!FA178&gt;'non-R&amp;D ex_typologies'!$E$19,'Country-wise data'!FA178&lt;'non-R&amp;D ex_typologies'!$F$19),'non-R&amp;D ex_typologies'!$B$19,'non-R&amp;D ex_typologies'!$B$20)),IF(AND('Country-wise data'!FA178&gt;'non-R&amp;D ex_typologies'!$G$21,'Country-wise data'!FA178&lt;'non-R&amp;D ex_typologies'!$H$21),'non-R&amp;D ex_typologies'!$B$21,IF(AND('Country-wise data'!FA178&gt;'non-R&amp;D ex_typologies'!$G$19,'Country-wise data'!FA178&lt;'non-R&amp;D ex_typologies'!$H$19),'non-R&amp;D ex_typologies'!$B$19,'non-R&amp;D ex_typologies'!$B$20))))</f>
        <v xml:space="preserve">Research heavy </v>
      </c>
      <c r="FO178" t="str">
        <f>IF($FK178='non-R&amp;D ex_typologies'!$C$16,IF(AND('Country-wise data'!FB178&gt;'non-R&amp;D ex_typologies'!$C$21,'Country-wise data'!FB178&lt;'non-R&amp;D ex_typologies'!$D$21),'non-R&amp;D ex_typologies'!$B$21,IF(AND('Country-wise data'!FB178&gt;'non-R&amp;D ex_typologies'!$C$19,'Country-wise data'!FB178&lt;'non-R&amp;D ex_typologies'!$D$19),'non-R&amp;D ex_typologies'!$B$19,'non-R&amp;D ex_typologies'!$B$20)),IF($FK178='non-R&amp;D ex_typologies'!$E$16,IF(AND('Country-wise data'!FB178&gt;'non-R&amp;D ex_typologies'!$E$21,'Country-wise data'!FB178&lt;'non-R&amp;D ex_typologies'!$F$21),'non-R&amp;D ex_typologies'!$B$21,IF(AND('Country-wise data'!FB178&gt;'non-R&amp;D ex_typologies'!$E$19,'Country-wise data'!FB178&lt;'non-R&amp;D ex_typologies'!$F$19),'non-R&amp;D ex_typologies'!$B$19,'non-R&amp;D ex_typologies'!$B$20)),IF(AND('Country-wise data'!FB178&gt;'non-R&amp;D ex_typologies'!$G$21,'Country-wise data'!FB178&lt;'non-R&amp;D ex_typologies'!$H$21),'non-R&amp;D ex_typologies'!$B$21,IF(AND('Country-wise data'!FB178&gt;'non-R&amp;D ex_typologies'!$G$19,'Country-wise data'!FB178&lt;'non-R&amp;D ex_typologies'!$H$19),'non-R&amp;D ex_typologies'!$B$19,'non-R&amp;D ex_typologies'!$B$20))))</f>
        <v xml:space="preserve">Research heavy </v>
      </c>
      <c r="FP178" t="str">
        <f>IF($FK178='non-R&amp;D ex_typologies'!$C$16,IF(AND('Country-wise data'!FC178&gt;'non-R&amp;D ex_typologies'!$C$21,'Country-wise data'!FC178&lt;'non-R&amp;D ex_typologies'!$D$21),'non-R&amp;D ex_typologies'!$B$21,IF(AND('Country-wise data'!FC178&gt;'non-R&amp;D ex_typologies'!$C$19,'Country-wise data'!FC178&lt;'non-R&amp;D ex_typologies'!$D$19),'non-R&amp;D ex_typologies'!$B$19,'non-R&amp;D ex_typologies'!$B$20)),IF($FK178='non-R&amp;D ex_typologies'!$E$16,IF(AND('Country-wise data'!FC178&gt;'non-R&amp;D ex_typologies'!$E$21,'Country-wise data'!FC178&lt;'non-R&amp;D ex_typologies'!$F$21),'non-R&amp;D ex_typologies'!$B$21,IF(AND('Country-wise data'!FC178&gt;'non-R&amp;D ex_typologies'!$E$19,'Country-wise data'!FC178&lt;'non-R&amp;D ex_typologies'!$F$19),'non-R&amp;D ex_typologies'!$B$19,'non-R&amp;D ex_typologies'!$B$20)),IF(AND('Country-wise data'!FC178&gt;'non-R&amp;D ex_typologies'!$G$21,'Country-wise data'!FC178&lt;'non-R&amp;D ex_typologies'!$H$21),'non-R&amp;D ex_typologies'!$B$21,IF(AND('Country-wise data'!FC178&gt;'non-R&amp;D ex_typologies'!$G$19,'Country-wise data'!FC178&lt;'non-R&amp;D ex_typologies'!$H$19),'non-R&amp;D ex_typologies'!$B$19,'non-R&amp;D ex_typologies'!$B$20))))</f>
        <v xml:space="preserve">Research heavy </v>
      </c>
      <c r="FQ178" t="str">
        <f>IF($FK178='non-R&amp;D ex_typologies'!$C$16,IF(AND('Country-wise data'!FD178&gt;'non-R&amp;D ex_typologies'!$C$21,'Country-wise data'!FD178&lt;'non-R&amp;D ex_typologies'!$D$21),'non-R&amp;D ex_typologies'!$B$21,IF(AND('Country-wise data'!FD178&gt;'non-R&amp;D ex_typologies'!$C$19,'Country-wise data'!FD178&lt;'non-R&amp;D ex_typologies'!$D$19),'non-R&amp;D ex_typologies'!$B$19,'non-R&amp;D ex_typologies'!$B$20)),IF($FK178='non-R&amp;D ex_typologies'!$E$16,IF(AND('Country-wise data'!FD178&gt;'non-R&amp;D ex_typologies'!$E$21,'Country-wise data'!FD178&lt;'non-R&amp;D ex_typologies'!$F$21),'non-R&amp;D ex_typologies'!$B$21,IF(AND('Country-wise data'!FD178&gt;'non-R&amp;D ex_typologies'!$E$19,'Country-wise data'!FD178&lt;'non-R&amp;D ex_typologies'!$F$19),'non-R&amp;D ex_typologies'!$B$19,'non-R&amp;D ex_typologies'!$B$20)),IF(AND('Country-wise data'!FD178&gt;'non-R&amp;D ex_typologies'!$G$21,'Country-wise data'!FD178&lt;'non-R&amp;D ex_typologies'!$H$21),'non-R&amp;D ex_typologies'!$B$21,IF(AND('Country-wise data'!FD178&gt;'non-R&amp;D ex_typologies'!$G$19,'Country-wise data'!FD178&lt;'non-R&amp;D ex_typologies'!$H$19),'non-R&amp;D ex_typologies'!$B$19,'non-R&amp;D ex_typologies'!$B$20))))</f>
        <v xml:space="preserve">Research heavy </v>
      </c>
      <c r="FR178" t="str">
        <f>IF($FK178='non-R&amp;D ex_typologies'!$C$16,IF(AND('Country-wise data'!FE178&gt;'non-R&amp;D ex_typologies'!$C$21,'Country-wise data'!FE178&lt;'non-R&amp;D ex_typologies'!$D$21),'non-R&amp;D ex_typologies'!$B$21,IF(AND('Country-wise data'!FE178&gt;'non-R&amp;D ex_typologies'!$C$19,'Country-wise data'!FE178&lt;'non-R&amp;D ex_typologies'!$D$19),'non-R&amp;D ex_typologies'!$B$19,'non-R&amp;D ex_typologies'!$B$20)),IF($FK178='non-R&amp;D ex_typologies'!$E$16,IF(AND('Country-wise data'!FE178&gt;'non-R&amp;D ex_typologies'!$E$21,'Country-wise data'!FE178&lt;'non-R&amp;D ex_typologies'!$F$21),'non-R&amp;D ex_typologies'!$B$21,IF(AND('Country-wise data'!FE178&gt;'non-R&amp;D ex_typologies'!$E$19,'Country-wise data'!FE178&lt;'non-R&amp;D ex_typologies'!$F$19),'non-R&amp;D ex_typologies'!$B$19,'non-R&amp;D ex_typologies'!$B$20)),IF(AND('Country-wise data'!FE178&gt;'non-R&amp;D ex_typologies'!$G$21,'Country-wise data'!FE178&lt;'non-R&amp;D ex_typologies'!$H$21),'non-R&amp;D ex_typologies'!$B$21,IF(AND('Country-wise data'!FE178&gt;'non-R&amp;D ex_typologies'!$G$19,'Country-wise data'!FE178&lt;'non-R&amp;D ex_typologies'!$H$19),'non-R&amp;D ex_typologies'!$B$19,'non-R&amp;D ex_typologies'!$B$20))))</f>
        <v xml:space="preserve">Research heavy </v>
      </c>
      <c r="FS178" t="str">
        <f>IF($FK178='non-R&amp;D ex_typologies'!$C$16,IF(AND('Country-wise data'!FF178&gt;'non-R&amp;D ex_typologies'!$C$21,'Country-wise data'!FF178&lt;'non-R&amp;D ex_typologies'!$D$21),'non-R&amp;D ex_typologies'!$B$21,IF(AND('Country-wise data'!FF178&gt;'non-R&amp;D ex_typologies'!$C$19,'Country-wise data'!FF178&lt;'non-R&amp;D ex_typologies'!$D$19),'non-R&amp;D ex_typologies'!$B$19,'non-R&amp;D ex_typologies'!$B$20)),IF($FK178='non-R&amp;D ex_typologies'!$E$16,IF(AND('Country-wise data'!FF178&gt;'non-R&amp;D ex_typologies'!$E$21,'Country-wise data'!FF178&lt;'non-R&amp;D ex_typologies'!$F$21),'non-R&amp;D ex_typologies'!$B$21,IF(AND('Country-wise data'!FF178&gt;'non-R&amp;D ex_typologies'!$E$19,'Country-wise data'!FF178&lt;'non-R&amp;D ex_typologies'!$F$19),'non-R&amp;D ex_typologies'!$B$19,'non-R&amp;D ex_typologies'!$B$20)),IF(AND('Country-wise data'!FF178&gt;'non-R&amp;D ex_typologies'!$G$21,'Country-wise data'!FF178&lt;'non-R&amp;D ex_typologies'!$H$21),'non-R&amp;D ex_typologies'!$B$21,IF(AND('Country-wise data'!FF178&gt;'non-R&amp;D ex_typologies'!$G$19,'Country-wise data'!FF178&lt;'non-R&amp;D ex_typologies'!$H$19),'non-R&amp;D ex_typologies'!$B$19,'non-R&amp;D ex_typologies'!$B$20))))</f>
        <v xml:space="preserve">Research heavy </v>
      </c>
      <c r="FT178" t="str">
        <f>IF($FK178='non-R&amp;D ex_typologies'!$C$16,IF(AND('Country-wise data'!FG178&gt;'non-R&amp;D ex_typologies'!$C$21,'Country-wise data'!FG178&lt;'non-R&amp;D ex_typologies'!$D$21),'non-R&amp;D ex_typologies'!$B$21,IF(AND('Country-wise data'!FG178&gt;'non-R&amp;D ex_typologies'!$C$19,'Country-wise data'!FG178&lt;'non-R&amp;D ex_typologies'!$D$19),'non-R&amp;D ex_typologies'!$B$19,'non-R&amp;D ex_typologies'!$B$20)),IF($FK178='non-R&amp;D ex_typologies'!$E$16,IF(AND('Country-wise data'!FG178&gt;'non-R&amp;D ex_typologies'!$E$21,'Country-wise data'!FG178&lt;'non-R&amp;D ex_typologies'!$F$21),'non-R&amp;D ex_typologies'!$B$21,IF(AND('Country-wise data'!FG178&gt;'non-R&amp;D ex_typologies'!$E$19,'Country-wise data'!FG178&lt;'non-R&amp;D ex_typologies'!$F$19),'non-R&amp;D ex_typologies'!$B$19,'non-R&amp;D ex_typologies'!$B$20)),IF(AND('Country-wise data'!FG178&gt;'non-R&amp;D ex_typologies'!$G$21,'Country-wise data'!FG178&lt;'non-R&amp;D ex_typologies'!$H$21),'non-R&amp;D ex_typologies'!$B$21,IF(AND('Country-wise data'!FG178&gt;'non-R&amp;D ex_typologies'!$G$19,'Country-wise data'!FG178&lt;'non-R&amp;D ex_typologies'!$H$19),'non-R&amp;D ex_typologies'!$B$19,'non-R&amp;D ex_typologies'!$B$20))))</f>
        <v xml:space="preserve">Research heavy </v>
      </c>
      <c r="FU178" t="str">
        <f>IF($FK178='non-R&amp;D ex_typologies'!$C$16,IF(AND('Country-wise data'!FH178&gt;'non-R&amp;D ex_typologies'!$C$21,'Country-wise data'!FH178&lt;'non-R&amp;D ex_typologies'!$D$21),'non-R&amp;D ex_typologies'!$B$21,IF(AND('Country-wise data'!FH178&gt;'non-R&amp;D ex_typologies'!$C$19,'Country-wise data'!FH178&lt;'non-R&amp;D ex_typologies'!$D$19),'non-R&amp;D ex_typologies'!$B$19,'non-R&amp;D ex_typologies'!$B$20)),IF($FK178='non-R&amp;D ex_typologies'!$E$16,IF(AND('Country-wise data'!FH178&gt;'non-R&amp;D ex_typologies'!$E$21,'Country-wise data'!FH178&lt;'non-R&amp;D ex_typologies'!$F$21),'non-R&amp;D ex_typologies'!$B$21,IF(AND('Country-wise data'!FH178&gt;'non-R&amp;D ex_typologies'!$E$19,'Country-wise data'!FH178&lt;'non-R&amp;D ex_typologies'!$F$19),'non-R&amp;D ex_typologies'!$B$19,'non-R&amp;D ex_typologies'!$B$20)),IF(AND('Country-wise data'!FH178&gt;'non-R&amp;D ex_typologies'!$G$21,'Country-wise data'!FH178&lt;'non-R&amp;D ex_typologies'!$H$21),'non-R&amp;D ex_typologies'!$B$21,IF(AND('Country-wise data'!FH178&gt;'non-R&amp;D ex_typologies'!$G$19,'Country-wise data'!FH178&lt;'non-R&amp;D ex_typologies'!$H$19),'non-R&amp;D ex_typologies'!$B$19,'non-R&amp;D ex_typologies'!$B$20))))</f>
        <v xml:space="preserve">Research heavy </v>
      </c>
    </row>
    <row r="179" spans="2:177" x14ac:dyDescent="0.35">
      <c r="B179" s="83" t="s">
        <v>728</v>
      </c>
      <c r="E179" s="44" t="s">
        <v>375</v>
      </c>
      <c r="G179" s="55">
        <f>Assumptions!$C$13</f>
        <v>1.1000000000000001</v>
      </c>
      <c r="H179">
        <f>SUMIFS(FAOstat!M:M,FAOstat!$B:$B,'Country-wise data'!$B179)*G179</f>
        <v>0</v>
      </c>
      <c r="I179">
        <f>IF(SUMIFS(FAOstat!N:N,FAOstat!$B:$B,'Country-wise data'!$B179)=0,H179*(1+Assumptions!$C$9),SUMIFS(FAOstat!N:N,FAOstat!$B:$B,'Country-wise data'!$B179)*$G179)</f>
        <v>0</v>
      </c>
      <c r="J179">
        <f>IF(SUMIFS(FAOstat!O:O,FAOstat!$B:$B,'Country-wise data'!$B179)=0,I179*(1+Assumptions!$C$9),SUMIFS(FAOstat!O:O,FAOstat!$B:$B,'Country-wise data'!$B179)*$G179)</f>
        <v>0</v>
      </c>
      <c r="K179">
        <f>IF(SUMIFS(FAOstat!P:P,FAOstat!$B:$B,'Country-wise data'!$B179)=0,J179*(1+Assumptions!$C$9),SUMIFS(FAOstat!P:P,FAOstat!$B:$B,'Country-wise data'!$B179)*$G179)</f>
        <v>0</v>
      </c>
      <c r="L179">
        <f>IF(SUMIFS(FAOstat!Q:Q,FAOstat!$B:$B,'Country-wise data'!$B179)=0,K179*(1+Assumptions!$C$9),SUMIFS(FAOstat!Q:Q,FAOstat!$B:$B,'Country-wise data'!$B179)*$G179)</f>
        <v>0</v>
      </c>
      <c r="M179">
        <f>IF(SUMIFS(FAOstat!R:R,FAOstat!$B:$B,'Country-wise data'!$B179)=0,L179*(1+Assumptions!$C$9),SUMIFS(FAOstat!R:R,FAOstat!$B:$B,'Country-wise data'!$B179)*$G179)</f>
        <v>0</v>
      </c>
      <c r="N179">
        <f>IF(SUMIFS(FAOstat!S:S,FAOstat!$B:$B,'Country-wise data'!$B179)=0,M179*(1+Assumptions!$C$9),SUMIFS(FAOstat!S:S,FAOstat!$B:$B,'Country-wise data'!$B179)*$G179)</f>
        <v>0</v>
      </c>
      <c r="O179">
        <f>IF(SUMIFS(FAOstat!T:T,FAOstat!$B:$B,'Country-wise data'!$B179)=0,N179*(1+Assumptions!$C$9),SUMIFS(FAOstat!T:T,FAOstat!$B:$B,'Country-wise data'!$B179)*$G179)</f>
        <v>0</v>
      </c>
      <c r="P179">
        <f>IF(SUMIFS(FAOstat!U:U,FAOstat!$B:$B,'Country-wise data'!$B179)=0,O179*(1+Assumptions!$C$9),SUMIFS(FAOstat!U:U,FAOstat!$B:$B,'Country-wise data'!$B179)*$G179)</f>
        <v>0</v>
      </c>
      <c r="Q179">
        <f>IF(SUMIFS(FAOstat!V:V,FAOstat!$B:$B,'Country-wise data'!$B179)=0,P179*(1+Assumptions!$C$9),SUMIFS(FAOstat!V:V,FAOstat!$B:$B,'Country-wise data'!$B179)*$G179)</f>
        <v>0</v>
      </c>
      <c r="R179" s="36">
        <f t="shared" si="207"/>
        <v>0</v>
      </c>
      <c r="S179" s="44">
        <f>INDEX('area data'!$G$4:$P$80,MATCH('Country-wise data'!$B179,'area data'!$B$4:$B$80,),MATCH('Country-wise data'!S$3,'area data'!$G$3:$P$3,))</f>
        <v>0</v>
      </c>
      <c r="T179" s="44">
        <f>INDEX('area data'!$G$4:$P$80,MATCH('Country-wise data'!$B179,'area data'!$B$4:$B$80,),MATCH('Country-wise data'!T$3,'area data'!$G$3:$P$3,))</f>
        <v>0</v>
      </c>
      <c r="U179" s="44">
        <f>INDEX('area data'!$G$4:$P$80,MATCH('Country-wise data'!$B179,'area data'!$B$4:$B$80,),MATCH('Country-wise data'!U$3,'area data'!$G$3:$P$3,))</f>
        <v>0</v>
      </c>
      <c r="V179" s="44">
        <f>INDEX('area data'!$G$4:$P$80,MATCH('Country-wise data'!$B179,'area data'!$B$4:$B$80,),MATCH('Country-wise data'!V$3,'area data'!$G$3:$P$3,))</f>
        <v>0</v>
      </c>
      <c r="W179" s="44">
        <f>INDEX('area data'!$G$4:$P$80,MATCH('Country-wise data'!$B179,'area data'!$B$4:$B$80,),MATCH('Country-wise data'!W$3,'area data'!$G$3:$P$3,))</f>
        <v>0</v>
      </c>
      <c r="X179" s="44">
        <f>INDEX('area data'!$G$4:$P$80,MATCH('Country-wise data'!$B179,'area data'!$B$4:$B$80,),MATCH('Country-wise data'!X$3,'area data'!$G$3:$P$3,))</f>
        <v>0</v>
      </c>
      <c r="Y179" s="44">
        <f>INDEX('area data'!$G$4:$P$80,MATCH('Country-wise data'!$B179,'area data'!$B$4:$B$80,),MATCH('Country-wise data'!Y$3,'area data'!$G$3:$P$3,))</f>
        <v>0</v>
      </c>
      <c r="Z179" s="44">
        <f>INDEX('area data'!$G$4:$P$80,MATCH('Country-wise data'!$B179,'area data'!$B$4:$B$80,),MATCH('Country-wise data'!Z$3,'area data'!$G$3:$P$3,))</f>
        <v>0</v>
      </c>
      <c r="AA179" s="44">
        <f>INDEX('area data'!$G$4:$P$80,MATCH('Country-wise data'!$B179,'area data'!$B$4:$B$80,),MATCH('Country-wise data'!AA$3,'area data'!$G$3:$P$3,))</f>
        <v>0</v>
      </c>
      <c r="AB179" s="44">
        <f>INDEX('area data'!$G$4:$P$80,MATCH('Country-wise data'!$B179,'area data'!$B$4:$B$80,),MATCH('Country-wise data'!AB$3,'area data'!$G$3:$P$3,))</f>
        <v>0</v>
      </c>
      <c r="AC179" s="53">
        <f>IFERROR(INDEX('ASTI data (new)'!$AF$6:$AL$130,MATCH('Country-wise data'!$B179,'ASTI data (new)'!$C$6:$C$130,),MATCH('Country-wise data'!AC$3,'ASTI data (new)'!$AF$5:$AL$5,)),(INDEX(Assumptions!$G$154:$P$345,MATCH('Country-wise data'!$B179,Assumptions!$B$154:$B$344,),MATCH('Country-wise data'!AC$3,Assumptions!$G$153:$P$153,))*S179))</f>
        <v>0</v>
      </c>
      <c r="AD179" s="53">
        <f>IFERROR(INDEX('ASTI data (new)'!$AF$6:$AL$130,MATCH('Country-wise data'!$B179,'ASTI data (new)'!$C$6:$C$130,),MATCH('Country-wise data'!AD$3,'ASTI data (new)'!$AF$5:$AL$5,)),(INDEX(Assumptions!$G$154:$P$345,MATCH('Country-wise data'!$B179,Assumptions!$B$154:$B$344,),MATCH('Country-wise data'!AD$3,Assumptions!$G$153:$P$153,))*T179))</f>
        <v>0</v>
      </c>
      <c r="AE179" s="53">
        <f>IFERROR(INDEX('ASTI data (new)'!$AF$6:$AL$130,MATCH('Country-wise data'!$B179,'ASTI data (new)'!$C$6:$C$130,),MATCH('Country-wise data'!AE$3,'ASTI data (new)'!$AF$5:$AL$5,)),(INDEX(Assumptions!$G$154:$P$345,MATCH('Country-wise data'!$B179,Assumptions!$B$154:$B$344,),MATCH('Country-wise data'!AE$3,Assumptions!$G$153:$P$153,))*U179))</f>
        <v>0</v>
      </c>
      <c r="AF179" s="53">
        <f>IFERROR(INDEX('ASTI data (new)'!$AF$6:$AL$130,MATCH('Country-wise data'!$B179,'ASTI data (new)'!$C$6:$C$130,),MATCH('Country-wise data'!AF$3,'ASTI data (new)'!$AF$5:$AL$5,)),(INDEX(Assumptions!$G$154:$P$345,MATCH('Country-wise data'!$B179,Assumptions!$B$154:$B$344,),MATCH('Country-wise data'!AF$3,Assumptions!$G$153:$P$153,))*V179))</f>
        <v>0</v>
      </c>
      <c r="AG179" s="53">
        <f>IFERROR(INDEX('ASTI data (new)'!$AF$6:$AL$130,MATCH('Country-wise data'!$B179,'ASTI data (new)'!$C$6:$C$130,),MATCH('Country-wise data'!AG$3,'ASTI data (new)'!$AF$5:$AL$5,)),(INDEX(Assumptions!$G$154:$P$345,MATCH('Country-wise data'!$B179,Assumptions!$B$154:$B$344,),MATCH('Country-wise data'!AG$3,Assumptions!$G$153:$P$153,))*W179))</f>
        <v>0</v>
      </c>
      <c r="AH179" s="53">
        <f>IFERROR(INDEX('ASTI data (new)'!$AF$6:$AL$130,MATCH('Country-wise data'!$B179,'ASTI data (new)'!$C$6:$C$130,),MATCH('Country-wise data'!AH$3,'ASTI data (new)'!$AF$5:$AL$5,)),(INDEX(Assumptions!$G$154:$P$345,MATCH('Country-wise data'!$B179,Assumptions!$B$154:$B$344,),MATCH('Country-wise data'!AH$3,Assumptions!$G$153:$P$153,))*X179))</f>
        <v>0</v>
      </c>
      <c r="AI179" s="53">
        <f>IFERROR(INDEX('ASTI data (new)'!$AF$6:$AL$130,MATCH('Country-wise data'!$B179,'ASTI data (new)'!$C$6:$C$130,),MATCH('Country-wise data'!AI$3,'ASTI data (new)'!$AF$5:$AL$5,)),(INDEX(Assumptions!$G$154:$P$345,MATCH('Country-wise data'!$B179,Assumptions!$B$154:$B$344,),MATCH('Country-wise data'!AI$3,Assumptions!$G$153:$P$153,))*Y179))</f>
        <v>0</v>
      </c>
      <c r="AJ179" s="53">
        <f t="shared" ref="AJ179:AL179" si="257">IFERROR((1+($AI179/$AF179)^(1/3)-1)*AI179,0)</f>
        <v>0</v>
      </c>
      <c r="AK179" s="53">
        <f t="shared" si="257"/>
        <v>0</v>
      </c>
      <c r="AL179" s="53">
        <f t="shared" si="257"/>
        <v>0</v>
      </c>
      <c r="AM179" s="55" cm="1">
        <f t="array" ref="AM179">INDEX('non-R&amp;D ex_typologies'!$J$8:$J$10,MATCH('Country-wise data'!FL179,'non-R&amp;D ex_typologies'!$F$8:$F$10,),)*'Country-wise data'!AC179</f>
        <v>0</v>
      </c>
      <c r="AN179" s="55" cm="1">
        <f t="array" ref="AN179">INDEX('non-R&amp;D ex_typologies'!$J$8:$J$10,MATCH('Country-wise data'!FM179,'non-R&amp;D ex_typologies'!$F$8:$F$10,),)*'Country-wise data'!AD179</f>
        <v>0</v>
      </c>
      <c r="AO179" s="55" cm="1">
        <f t="array" ref="AO179">INDEX('non-R&amp;D ex_typologies'!$J$8:$J$10,MATCH('Country-wise data'!FN179,'non-R&amp;D ex_typologies'!$F$8:$F$10,),)*'Country-wise data'!AE179</f>
        <v>0</v>
      </c>
      <c r="AP179" s="55" cm="1">
        <f t="array" ref="AP179">INDEX('non-R&amp;D ex_typologies'!$J$8:$J$10,MATCH('Country-wise data'!FO179,'non-R&amp;D ex_typologies'!$F$8:$F$10,),)*'Country-wise data'!AF179</f>
        <v>0</v>
      </c>
      <c r="AQ179" s="55" cm="1">
        <f t="array" ref="AQ179">INDEX('non-R&amp;D ex_typologies'!$J$8:$J$10,MATCH('Country-wise data'!FP179,'non-R&amp;D ex_typologies'!$F$8:$F$10,),)*'Country-wise data'!AG179</f>
        <v>0</v>
      </c>
      <c r="AR179" s="55" cm="1">
        <f t="array" ref="AR179">INDEX('non-R&amp;D ex_typologies'!$J$8:$J$10,MATCH('Country-wise data'!FQ179,'non-R&amp;D ex_typologies'!$F$8:$F$10,),)*'Country-wise data'!AH179</f>
        <v>0</v>
      </c>
      <c r="AS179" s="55" cm="1">
        <f t="array" ref="AS179">INDEX('non-R&amp;D ex_typologies'!$J$8:$J$10,MATCH('Country-wise data'!FR179,'non-R&amp;D ex_typologies'!$F$8:$F$10,),)*'Country-wise data'!AI179</f>
        <v>0</v>
      </c>
      <c r="AT179" s="55" cm="1">
        <f t="array" ref="AT179">INDEX('non-R&amp;D ex_typologies'!$J$8:$J$10,MATCH('Country-wise data'!FS179,'non-R&amp;D ex_typologies'!$F$8:$F$10,),)*'Country-wise data'!AJ179</f>
        <v>0</v>
      </c>
      <c r="AU179" s="55" cm="1">
        <f t="array" ref="AU179">INDEX('non-R&amp;D ex_typologies'!$J$8:$J$10,MATCH('Country-wise data'!FT179,'non-R&amp;D ex_typologies'!$F$8:$F$10,),)*'Country-wise data'!AK179</f>
        <v>0</v>
      </c>
      <c r="AV179" s="55" cm="1">
        <f t="array" ref="AV179">INDEX('non-R&amp;D ex_typologies'!$J$8:$J$10,MATCH('Country-wise data'!FU179,'non-R&amp;D ex_typologies'!$F$8:$F$10,),)*'Country-wise data'!AL179</f>
        <v>0</v>
      </c>
      <c r="AW179">
        <f t="shared" si="209"/>
        <v>0</v>
      </c>
      <c r="AX179" s="53">
        <f>INDEX('GDP deflators'!$AB$3:$AK$198,MATCH('Country-wise data'!$B179,'GDP deflators'!$B$3:$B$198,),MATCH('Country-wise data'!AX$3,'GDP deflators'!$D$2:$M$2,))</f>
        <v>66.358640285888143</v>
      </c>
      <c r="AY179" s="53">
        <f>INDEX('GDP deflators'!$AB$3:$AK$198,MATCH('Country-wise data'!$B179,'GDP deflators'!$B$3:$B$198,),MATCH('Country-wise data'!AY$3,'GDP deflators'!$D$2:$M$2,))</f>
        <v>69.259254935203842</v>
      </c>
      <c r="AZ179" s="53">
        <f>INDEX('GDP deflators'!$AB$3:$AK$198,MATCH('Country-wise data'!$B179,'GDP deflators'!$B$3:$B$198,),MATCH('Country-wise data'!AZ$3,'GDP deflators'!$D$2:$M$2,))</f>
        <v>71.919419994073678</v>
      </c>
      <c r="BA179" s="53">
        <f>INDEX('GDP deflators'!$AB$3:$AK$198,MATCH('Country-wise data'!$B179,'GDP deflators'!$B$3:$B$198,),MATCH('Country-wise data'!BA$3,'GDP deflators'!$D$2:$M$2,))</f>
        <v>74.047742133365063</v>
      </c>
      <c r="BB179" s="53">
        <f>INDEX('GDP deflators'!$AB$3:$AK$198,MATCH('Country-wise data'!$B179,'GDP deflators'!$B$3:$B$198,),MATCH('Country-wise data'!BB$3,'GDP deflators'!$D$2:$M$2,))</f>
        <v>76.062721764859504</v>
      </c>
      <c r="BC179" s="53">
        <f>INDEX('GDP deflators'!$AB$3:$AK$198,MATCH('Country-wise data'!$B179,'GDP deflators'!$B$3:$B$198,),MATCH('Country-wise data'!BC$3,'GDP deflators'!$D$2:$M$2,))</f>
        <v>79.547558442166959</v>
      </c>
      <c r="BD179" s="53">
        <f>INDEX('GDP deflators'!$AB$3:$AK$198,MATCH('Country-wise data'!$B179,'GDP deflators'!$B$3:$B$198,),MATCH('Country-wise data'!BD$3,'GDP deflators'!$D$2:$M$2,))</f>
        <v>82.63532496856601</v>
      </c>
      <c r="BE179" s="53">
        <f>INDEX('GDP deflators'!$AB$3:$AK$198,MATCH('Country-wise data'!$B179,'GDP deflators'!$B$3:$B$198,),MATCH('Country-wise data'!BE$3,'GDP deflators'!$D$2:$M$2,))</f>
        <v>86.85452514783448</v>
      </c>
      <c r="BF179" s="53">
        <f>INDEX('GDP deflators'!$AB$3:$AK$198,MATCH('Country-wise data'!$B179,'GDP deflators'!$B$3:$B$198,),MATCH('Country-wise data'!BF$3,'GDP deflators'!$D$2:$M$2,))</f>
        <v>92.556609865426125</v>
      </c>
      <c r="BG179" s="53">
        <f>INDEX('GDP deflators'!$AB$3:$AK$198,MATCH('Country-wise data'!$B179,'GDP deflators'!$B$3:$B$198,),MATCH('Country-wise data'!BG$3,'GDP deflators'!$D$2:$M$2,))</f>
        <v>100</v>
      </c>
      <c r="BH179" cm="1">
        <f t="array" ref="BH179">H179/(INDEX($AX179:$BG179,,MATCH(BH$3,$AX$3:$BG$3,))/100)</f>
        <v>0</v>
      </c>
      <c r="BI179" cm="1">
        <f t="array" ref="BI179">I179/(INDEX($AX179:$BG179,,MATCH(BI$3,$AX$3:$BG$3,))/100)</f>
        <v>0</v>
      </c>
      <c r="BJ179" cm="1">
        <f t="array" ref="BJ179">J179/(INDEX($AX179:$BG179,,MATCH(BJ$3,$AX$3:$BG$3,))/100)</f>
        <v>0</v>
      </c>
      <c r="BK179" cm="1">
        <f t="array" ref="BK179">K179/(INDEX($AX179:$BG179,,MATCH(BK$3,$AX$3:$BG$3,))/100)</f>
        <v>0</v>
      </c>
      <c r="BL179" cm="1">
        <f t="array" ref="BL179">L179/(INDEX($AX179:$BG179,,MATCH(BL$3,$AX$3:$BG$3,))/100)</f>
        <v>0</v>
      </c>
      <c r="BM179" cm="1">
        <f t="array" ref="BM179">M179/(INDEX($AX179:$BG179,,MATCH(BM$3,$AX$3:$BG$3,))/100)</f>
        <v>0</v>
      </c>
      <c r="BN179" cm="1">
        <f t="array" ref="BN179">N179/(INDEX($AX179:$BG179,,MATCH(BN$3,$AX$3:$BG$3,))/100)</f>
        <v>0</v>
      </c>
      <c r="BO179" cm="1">
        <f t="array" ref="BO179">O179/(INDEX($AX179:$BG179,,MATCH(BO$3,$AX$3:$BG$3,))/100)</f>
        <v>0</v>
      </c>
      <c r="BP179" cm="1">
        <f t="array" ref="BP179">P179/(INDEX($AX179:$BG179,,MATCH(BP$3,$AX$3:$BG$3,))/100)</f>
        <v>0</v>
      </c>
      <c r="BQ179" cm="1">
        <f t="array" ref="BQ179">Q179/(INDEX($AX179:$BG179,,MATCH(BQ$3,$AX$3:$BG$3,))/100)</f>
        <v>0</v>
      </c>
      <c r="BS179" cm="1">
        <f t="array" ref="BS179">S179/(INDEX($AX179:$BG179,,MATCH(BS$3,$AX$3:$BG$3,))/100)</f>
        <v>0</v>
      </c>
      <c r="BT179" cm="1">
        <f t="array" ref="BT179">T179/(INDEX($AX179:$BG179,,MATCH(BT$3,$AX$3:$BG$3,))/100)</f>
        <v>0</v>
      </c>
      <c r="BU179" cm="1">
        <f t="array" ref="BU179">U179/(INDEX($AX179:$BG179,,MATCH(BU$3,$AX$3:$BG$3,))/100)</f>
        <v>0</v>
      </c>
      <c r="BV179" cm="1">
        <f t="array" ref="BV179">V179/(INDEX($AX179:$BG179,,MATCH(BV$3,$AX$3:$BG$3,))/100)</f>
        <v>0</v>
      </c>
      <c r="BW179" cm="1">
        <f t="array" ref="BW179">W179/(INDEX($AX179:$BG179,,MATCH(BW$3,$AX$3:$BG$3,))/100)</f>
        <v>0</v>
      </c>
      <c r="BX179" cm="1">
        <f t="array" ref="BX179">X179/(INDEX($AX179:$BG179,,MATCH(BX$3,$AX$3:$BG$3,))/100)</f>
        <v>0</v>
      </c>
      <c r="BY179" cm="1">
        <f t="array" ref="BY179">Y179/(INDEX($AX179:$BG179,,MATCH(BY$3,$AX$3:$BG$3,))/100)</f>
        <v>0</v>
      </c>
      <c r="BZ179" cm="1">
        <f t="array" ref="BZ179">Z179/(INDEX($AX179:$BG179,,MATCH(BZ$3,$AX$3:$BG$3,))/100)</f>
        <v>0</v>
      </c>
      <c r="CA179" cm="1">
        <f t="array" ref="CA179">AA179/(INDEX($AX179:$BG179,,MATCH(CA$3,$AX$3:$BG$3,))/100)</f>
        <v>0</v>
      </c>
      <c r="CB179" cm="1">
        <f t="array" ref="CB179">AB179/(INDEX($AX179:$BG179,,MATCH(CB$3,$AX$3:$BG$3,))/100)</f>
        <v>0</v>
      </c>
      <c r="CC179" cm="1">
        <f t="array" ref="CC179">AC179/(INDEX($AX179:$BG179,,MATCH(CC$3,$AX$3:$BG$3,))/100)</f>
        <v>0</v>
      </c>
      <c r="CD179" cm="1">
        <f t="array" ref="CD179">AD179/(INDEX($AX179:$BG179,,MATCH(CD$3,$AX$3:$BG$3,))/100)</f>
        <v>0</v>
      </c>
      <c r="CE179" cm="1">
        <f t="array" ref="CE179">AE179/(INDEX($AX179:$BG179,,MATCH(CE$3,$AX$3:$BG$3,))/100)</f>
        <v>0</v>
      </c>
      <c r="CF179" cm="1">
        <f t="array" ref="CF179">AF179/(INDEX($AX179:$BG179,,MATCH(CF$3,$AX$3:$BG$3,))/100)</f>
        <v>0</v>
      </c>
      <c r="CG179" cm="1">
        <f t="array" ref="CG179">AG179/(INDEX($AX179:$BG179,,MATCH(CG$3,$AX$3:$BG$3,))/100)</f>
        <v>0</v>
      </c>
      <c r="CH179" cm="1">
        <f t="array" ref="CH179">AH179/(INDEX($AX179:$BG179,,MATCH(CH$3,$AX$3:$BG$3,))/100)</f>
        <v>0</v>
      </c>
      <c r="CI179" cm="1">
        <f t="array" ref="CI179">AI179/(INDEX($AX179:$BG179,,MATCH(CI$3,$AX$3:$BG$3,))/100)</f>
        <v>0</v>
      </c>
      <c r="CJ179" cm="1">
        <f t="array" ref="CJ179">AJ179/(INDEX($AX179:$BG179,,MATCH(CJ$3,$AX$3:$BG$3,))/100)</f>
        <v>0</v>
      </c>
      <c r="CK179" cm="1">
        <f t="array" ref="CK179">AK179/(INDEX($AX179:$BG179,,MATCH(CK$3,$AX$3:$BG$3,))/100)</f>
        <v>0</v>
      </c>
      <c r="CL179" cm="1">
        <f t="array" ref="CL179">AL179/(INDEX($AX179:$BG179,,MATCH(CL$3,$AX$3:$BG$3,))/100)</f>
        <v>0</v>
      </c>
      <c r="CM179" cm="1">
        <f t="array" ref="CM179">AM179/(INDEX($AX179:$BG179,,MATCH(CM$3,$AX$3:$BG$3,))/100)</f>
        <v>0</v>
      </c>
      <c r="CN179" cm="1">
        <f t="array" ref="CN179">AN179/(INDEX($AX179:$BG179,,MATCH(CN$3,$AX$3:$BG$3,))/100)</f>
        <v>0</v>
      </c>
      <c r="CO179" cm="1">
        <f t="array" ref="CO179">AO179/(INDEX($AX179:$BG179,,MATCH(CO$3,$AX$3:$BG$3,))/100)</f>
        <v>0</v>
      </c>
      <c r="CP179" cm="1">
        <f t="array" ref="CP179">AP179/(INDEX($AX179:$BG179,,MATCH(CP$3,$AX$3:$BG$3,))/100)</f>
        <v>0</v>
      </c>
      <c r="CQ179" cm="1">
        <f t="array" ref="CQ179">AQ179/(INDEX($AX179:$BG179,,MATCH(CQ$3,$AX$3:$BG$3,))/100)</f>
        <v>0</v>
      </c>
      <c r="CR179" cm="1">
        <f t="array" ref="CR179">AR179/(INDEX($AX179:$BG179,,MATCH(CR$3,$AX$3:$BG$3,))/100)</f>
        <v>0</v>
      </c>
      <c r="CS179" cm="1">
        <f t="array" ref="CS179">AS179/(INDEX($AX179:$BG179,,MATCH(CS$3,$AX$3:$BG$3,))/100)</f>
        <v>0</v>
      </c>
      <c r="CT179" cm="1">
        <f t="array" ref="CT179">AT179/(INDEX($AX179:$BG179,,MATCH(CT$3,$AX$3:$BG$3,))/100)</f>
        <v>0</v>
      </c>
      <c r="CU179" cm="1">
        <f t="array" ref="CU179">AU179/(INDEX($AX179:$BG179,,MATCH(CU$3,$AX$3:$BG$3,))/100)</f>
        <v>0</v>
      </c>
      <c r="CV179" cm="1">
        <f t="array" ref="CV179">AV179/(INDEX($AX179:$BG179,,MATCH(CV$3,$AX$3:$BG$3,))/100)</f>
        <v>0</v>
      </c>
      <c r="CW179">
        <f t="shared" si="210"/>
        <v>0</v>
      </c>
      <c r="CX179">
        <f>IFERROR(1/INDEX('exch rates'!$BC$5:$BL$268,MATCH('Country-wise data'!$B179,'exch rates'!$A$5:$A$268,),MATCH(CX$3,'exch rates'!$BC$4:$BL$4,)),1)</f>
        <v>1</v>
      </c>
      <c r="CY179">
        <f>IFERROR(1/INDEX('exch rates'!$BC$5:$BL$268,MATCH('Country-wise data'!$B179,'exch rates'!$A$5:$A$268,),MATCH(CY$3,'exch rates'!$BC$4:$BL$4,)),1)</f>
        <v>1</v>
      </c>
      <c r="CZ179">
        <f>IFERROR(1/INDEX('exch rates'!$BC$5:$BL$268,MATCH('Country-wise data'!$B179,'exch rates'!$A$5:$A$268,),MATCH(CZ$3,'exch rates'!$BC$4:$BL$4,)),1)</f>
        <v>1</v>
      </c>
      <c r="DA179">
        <f>IFERROR(1/INDEX('exch rates'!$BC$5:$BL$268,MATCH('Country-wise data'!$B179,'exch rates'!$A$5:$A$268,),MATCH(DA$3,'exch rates'!$BC$4:$BL$4,)),1)</f>
        <v>1</v>
      </c>
      <c r="DB179">
        <f>IFERROR(1/INDEX('exch rates'!$BC$5:$BL$268,MATCH('Country-wise data'!$B179,'exch rates'!$A$5:$A$268,),MATCH(DB$3,'exch rates'!$BC$4:$BL$4,)),1)</f>
        <v>1</v>
      </c>
      <c r="DC179">
        <f>IFERROR(1/INDEX('exch rates'!$BC$5:$BL$268,MATCH('Country-wise data'!$B179,'exch rates'!$A$5:$A$268,),MATCH(DC$3,'exch rates'!$BC$4:$BL$4,)),1)</f>
        <v>1</v>
      </c>
      <c r="DD179">
        <f>IFERROR(1/INDEX('exch rates'!$BC$5:$BL$268,MATCH('Country-wise data'!$B179,'exch rates'!$A$5:$A$268,),MATCH(DD$3,'exch rates'!$BC$4:$BL$4,)),1)</f>
        <v>1</v>
      </c>
      <c r="DE179">
        <f>IFERROR(1/INDEX('exch rates'!$BC$5:$BL$268,MATCH('Country-wise data'!$B179,'exch rates'!$A$5:$A$268,),MATCH(DE$3,'exch rates'!$BC$4:$BL$4,)),1)</f>
        <v>1</v>
      </c>
      <c r="DF179">
        <f>IFERROR(1/INDEX('exch rates'!$BC$5:$BL$268,MATCH('Country-wise data'!$B179,'exch rates'!$A$5:$A$268,),MATCH(DF$3,'exch rates'!$BC$4:$BL$4,)),1)</f>
        <v>1</v>
      </c>
      <c r="DG179">
        <f>IFERROR(1/INDEX('exch rates'!$BC$5:$BL$268,MATCH('Country-wise data'!$B179,'exch rates'!$A$5:$A$268,),MATCH(DG$3,'exch rates'!$BC$4:$BL$4,)),1)</f>
        <v>1</v>
      </c>
      <c r="DH179" cm="1">
        <f t="array" ref="DH179">(BH179/INDEX($CX179:$DG179,,MATCH(DH$3,$CX$3:$DG$3,)))*$DG179</f>
        <v>0</v>
      </c>
      <c r="DI179" cm="1">
        <f t="array" ref="DI179">(BI179/INDEX($CX179:$DG179,,MATCH(DI$3,$CX$3:$DG$3,)))*$DG179</f>
        <v>0</v>
      </c>
      <c r="DJ179" cm="1">
        <f t="array" ref="DJ179">(BJ179/INDEX($CX179:$DG179,,MATCH(DJ$3,$CX$3:$DG$3,)))*$DG179</f>
        <v>0</v>
      </c>
      <c r="DK179" cm="1">
        <f t="array" ref="DK179">(BK179/INDEX($CX179:$DG179,,MATCH(DK$3,$CX$3:$DG$3,)))*$DG179</f>
        <v>0</v>
      </c>
      <c r="DL179" cm="1">
        <f t="array" ref="DL179">(BL179/INDEX($CX179:$DG179,,MATCH(DL$3,$CX$3:$DG$3,)))*$DG179</f>
        <v>0</v>
      </c>
      <c r="DM179" cm="1">
        <f t="array" ref="DM179">(BM179/INDEX($CX179:$DG179,,MATCH(DM$3,$CX$3:$DG$3,)))*$DG179</f>
        <v>0</v>
      </c>
      <c r="DN179" cm="1">
        <f t="array" ref="DN179">(BN179/INDEX($CX179:$DG179,,MATCH(DN$3,$CX$3:$DG$3,)))*$DG179</f>
        <v>0</v>
      </c>
      <c r="DO179" cm="1">
        <f t="array" ref="DO179">(BO179/INDEX($CX179:$DG179,,MATCH(DO$3,$CX$3:$DG$3,)))*$DG179</f>
        <v>0</v>
      </c>
      <c r="DP179" cm="1">
        <f t="array" ref="DP179">(BP179/INDEX($CX179:$DG179,,MATCH(DP$3,$CX$3:$DG$3,)))*$DG179</f>
        <v>0</v>
      </c>
      <c r="DQ179" cm="1">
        <f t="array" ref="DQ179">(BQ179/INDEX($CX179:$DG179,,MATCH(DQ$3,$CX$3:$DG$3,)))*$DG179</f>
        <v>0</v>
      </c>
      <c r="DS179" cm="1">
        <f t="array" ref="DS179">(BS179/INDEX($CX179:$DG179,,MATCH(DS$3,$CX$3:$DG$3,)))*$DG179</f>
        <v>0</v>
      </c>
      <c r="DT179" cm="1">
        <f t="array" ref="DT179">(BT179/INDEX($CX179:$DG179,,MATCH(DT$3,$CX$3:$DG$3,)))*$DG179</f>
        <v>0</v>
      </c>
      <c r="DU179" cm="1">
        <f t="array" ref="DU179">(BU179/INDEX($CX179:$DG179,,MATCH(DU$3,$CX$3:$DG$3,)))*$DG179</f>
        <v>0</v>
      </c>
      <c r="DV179" cm="1">
        <f t="array" ref="DV179">(BV179/INDEX($CX179:$DG179,,MATCH(DV$3,$CX$3:$DG$3,)))*$DG179</f>
        <v>0</v>
      </c>
      <c r="DW179" cm="1">
        <f t="array" ref="DW179">(BW179/INDEX($CX179:$DG179,,MATCH(DW$3,$CX$3:$DG$3,)))*$DG179</f>
        <v>0</v>
      </c>
      <c r="DX179" cm="1">
        <f t="array" ref="DX179">(BX179/INDEX($CX179:$DG179,,MATCH(DX$3,$CX$3:$DG$3,)))*$DG179</f>
        <v>0</v>
      </c>
      <c r="DY179" cm="1">
        <f t="array" ref="DY179">(BY179/INDEX($CX179:$DG179,,MATCH(DY$3,$CX$3:$DG$3,)))*$DG179</f>
        <v>0</v>
      </c>
      <c r="DZ179" cm="1">
        <f t="array" ref="DZ179">(BZ179/INDEX($CX179:$DG179,,MATCH(DZ$3,$CX$3:$DG$3,)))*$DG179</f>
        <v>0</v>
      </c>
      <c r="EA179" cm="1">
        <f t="array" ref="EA179">(CA179/INDEX($CX179:$DG179,,MATCH(EA$3,$CX$3:$DG$3,)))*$DG179</f>
        <v>0</v>
      </c>
      <c r="EB179" cm="1">
        <f t="array" ref="EB179">(CB179/INDEX($CX179:$DG179,,MATCH(EB$3,$CX$3:$DG$3,)))*$DG179</f>
        <v>0</v>
      </c>
      <c r="EC179" s="53" cm="1">
        <f t="array" ref="EC179">(CC179/INDEX($CX179:$DG179,,MATCH(EC$3,$CX$3:$DG$3,)))*$DG179</f>
        <v>0</v>
      </c>
      <c r="ED179" cm="1">
        <f t="array" ref="ED179">(CD179/INDEX($CX179:$DG179,,MATCH(ED$3,$CX$3:$DG$3,)))*$DG179</f>
        <v>0</v>
      </c>
      <c r="EE179" cm="1">
        <f t="array" ref="EE179">(CE179/INDEX($CX179:$DG179,,MATCH(EE$3,$CX$3:$DG$3,)))*$DG179</f>
        <v>0</v>
      </c>
      <c r="EF179" cm="1">
        <f t="array" ref="EF179">(CF179/INDEX($CX179:$DG179,,MATCH(EF$3,$CX$3:$DG$3,)))*$DG179</f>
        <v>0</v>
      </c>
      <c r="EG179" cm="1">
        <f t="array" ref="EG179">(CG179/INDEX($CX179:$DG179,,MATCH(EG$3,$CX$3:$DG$3,)))*$DG179</f>
        <v>0</v>
      </c>
      <c r="EH179" cm="1">
        <f t="array" ref="EH179">(CH179/INDEX($CX179:$DG179,,MATCH(EH$3,$CX$3:$DG$3,)))*$DG179</f>
        <v>0</v>
      </c>
      <c r="EI179" cm="1">
        <f t="array" ref="EI179">(CI179/INDEX($CX179:$DG179,,MATCH(EI$3,$CX$3:$DG$3,)))*$DG179</f>
        <v>0</v>
      </c>
      <c r="EJ179" cm="1">
        <f t="array" ref="EJ179">(CJ179/INDEX($CX179:$DG179,,MATCH(EJ$3,$CX$3:$DG$3,)))*$DG179</f>
        <v>0</v>
      </c>
      <c r="EK179" cm="1">
        <f t="array" ref="EK179">(CK179/INDEX($CX179:$DG179,,MATCH(EK$3,$CX$3:$DG$3,)))*$DG179</f>
        <v>0</v>
      </c>
      <c r="EL179" cm="1">
        <f t="array" ref="EL179">(CL179/INDEX($CX179:$DG179,,MATCH(EL$3,$CX$3:$DG$3,)))*$DG179</f>
        <v>0</v>
      </c>
      <c r="EM179" cm="1">
        <f t="array" ref="EM179">(CM179/INDEX($CX179:$DG179,,MATCH(EM$3,$CX$3:$DG$3,)))*$DG179</f>
        <v>0</v>
      </c>
      <c r="EN179" cm="1">
        <f t="array" ref="EN179">(CN179/INDEX($CX179:$DG179,,MATCH(EN$3,$CX$3:$DG$3,)))*$DG179</f>
        <v>0</v>
      </c>
      <c r="EO179" cm="1">
        <f t="array" ref="EO179">(CO179/INDEX($CX179:$DG179,,MATCH(EO$3,$CX$3:$DG$3,)))*$DG179</f>
        <v>0</v>
      </c>
      <c r="EP179" cm="1">
        <f t="array" ref="EP179">(CP179/INDEX($CX179:$DG179,,MATCH(EP$3,$CX$3:$DG$3,)))*$DG179</f>
        <v>0</v>
      </c>
      <c r="EQ179" cm="1">
        <f t="array" ref="EQ179">(CQ179/INDEX($CX179:$DG179,,MATCH(EQ$3,$CX$3:$DG$3,)))*$DG179</f>
        <v>0</v>
      </c>
      <c r="ER179" cm="1">
        <f t="array" ref="ER179">(CR179/INDEX($CX179:$DG179,,MATCH(ER$3,$CX$3:$DG$3,)))*$DG179</f>
        <v>0</v>
      </c>
      <c r="ES179" cm="1">
        <f t="array" ref="ES179">(CS179/INDEX($CX179:$DG179,,MATCH(ES$3,$CX$3:$DG$3,)))*$DG179</f>
        <v>0</v>
      </c>
      <c r="ET179" cm="1">
        <f t="array" ref="ET179">(CT179/INDEX($CX179:$DG179,,MATCH(ET$3,$CX$3:$DG$3,)))*$DG179</f>
        <v>0</v>
      </c>
      <c r="EU179" cm="1">
        <f t="array" ref="EU179">(CU179/INDEX($CX179:$DG179,,MATCH(EU$3,$CX$3:$DG$3,)))*$DG179</f>
        <v>0</v>
      </c>
      <c r="EV179" cm="1">
        <f t="array" ref="EV179">(CV179/INDEX($CX179:$DG179,,MATCH(EV$3,$CX$3:$DG$3,)))*$DG179</f>
        <v>0</v>
      </c>
      <c r="EW179">
        <f t="shared" si="211"/>
        <v>0</v>
      </c>
      <c r="EY179" s="96">
        <f t="shared" si="233"/>
        <v>0</v>
      </c>
      <c r="EZ179" s="96">
        <f t="shared" si="234"/>
        <v>0</v>
      </c>
      <c r="FA179" s="96">
        <f t="shared" si="235"/>
        <v>0</v>
      </c>
      <c r="FB179" s="96">
        <f t="shared" si="236"/>
        <v>0</v>
      </c>
      <c r="FC179" s="96">
        <f t="shared" si="237"/>
        <v>0</v>
      </c>
      <c r="FD179" s="96">
        <f t="shared" si="238"/>
        <v>0</v>
      </c>
      <c r="FE179" s="96">
        <f t="shared" si="239"/>
        <v>0</v>
      </c>
      <c r="FF179" s="96">
        <f t="shared" si="240"/>
        <v>0</v>
      </c>
      <c r="FG179" s="96">
        <f t="shared" si="241"/>
        <v>0</v>
      </c>
      <c r="FH179" s="96">
        <f t="shared" si="242"/>
        <v>0</v>
      </c>
      <c r="FJ179" s="96">
        <f t="shared" si="188"/>
        <v>0</v>
      </c>
      <c r="FK179" s="96" t="str">
        <f>IF(AND('Country-wise data'!FJ179&gt;'non-R&amp;D ex_typologies'!$C$17,'Country-wise data'!FJ179&lt;'non-R&amp;D ex_typologies'!$D$17),"Small",IF(AND('Country-wise data'!FJ179&gt;'non-R&amp;D ex_typologies'!$E$17,'Country-wise data'!$FJ$4&lt;'non-R&amp;D ex_typologies'!$F$17),"Medium","Large"))</f>
        <v>Large</v>
      </c>
      <c r="FL179" t="str">
        <f>IF($FK179='non-R&amp;D ex_typologies'!$C$16,IF(AND('Country-wise data'!EY179&gt;'non-R&amp;D ex_typologies'!$C$21,'Country-wise data'!EY179&lt;'non-R&amp;D ex_typologies'!$D$21),'non-R&amp;D ex_typologies'!$B$21,IF(AND('Country-wise data'!EY179&gt;'non-R&amp;D ex_typologies'!$C$19,'Country-wise data'!EY179&lt;'non-R&amp;D ex_typologies'!$D$19),'non-R&amp;D ex_typologies'!$B$19,'non-R&amp;D ex_typologies'!$B$20)),IF($FK179='non-R&amp;D ex_typologies'!$E$16,IF(AND('Country-wise data'!EY179&gt;'non-R&amp;D ex_typologies'!$E$21,'Country-wise data'!EY179&lt;'non-R&amp;D ex_typologies'!$F$21),'non-R&amp;D ex_typologies'!$B$21,IF(AND('Country-wise data'!EY179&gt;'non-R&amp;D ex_typologies'!$E$19,'Country-wise data'!EY179&lt;'non-R&amp;D ex_typologies'!$F$19),'non-R&amp;D ex_typologies'!$B$19,'non-R&amp;D ex_typologies'!$B$20)),IF(AND('Country-wise data'!EY179&gt;'non-R&amp;D ex_typologies'!$G$21,'Country-wise data'!EY179&lt;'non-R&amp;D ex_typologies'!$H$21),'non-R&amp;D ex_typologies'!$B$21,IF(AND('Country-wise data'!EY179&gt;'non-R&amp;D ex_typologies'!$G$19,'Country-wise data'!EY179&lt;'non-R&amp;D ex_typologies'!$H$19),'non-R&amp;D ex_typologies'!$B$19,'non-R&amp;D ex_typologies'!$B$20))))</f>
        <v xml:space="preserve">Research heavy </v>
      </c>
      <c r="FM179" t="str">
        <f>IF($FK179='non-R&amp;D ex_typologies'!$C$16,IF(AND('Country-wise data'!EZ179&gt;'non-R&amp;D ex_typologies'!$C$21,'Country-wise data'!EZ179&lt;'non-R&amp;D ex_typologies'!$D$21),'non-R&amp;D ex_typologies'!$B$21,IF(AND('Country-wise data'!EZ179&gt;'non-R&amp;D ex_typologies'!$C$19,'Country-wise data'!EZ179&lt;'non-R&amp;D ex_typologies'!$D$19),'non-R&amp;D ex_typologies'!$B$19,'non-R&amp;D ex_typologies'!$B$20)),IF($FK179='non-R&amp;D ex_typologies'!$E$16,IF(AND('Country-wise data'!EZ179&gt;'non-R&amp;D ex_typologies'!$E$21,'Country-wise data'!EZ179&lt;'non-R&amp;D ex_typologies'!$F$21),'non-R&amp;D ex_typologies'!$B$21,IF(AND('Country-wise data'!EZ179&gt;'non-R&amp;D ex_typologies'!$E$19,'Country-wise data'!EZ179&lt;'non-R&amp;D ex_typologies'!$F$19),'non-R&amp;D ex_typologies'!$B$19,'non-R&amp;D ex_typologies'!$B$20)),IF(AND('Country-wise data'!EZ179&gt;'non-R&amp;D ex_typologies'!$G$21,'Country-wise data'!EZ179&lt;'non-R&amp;D ex_typologies'!$H$21),'non-R&amp;D ex_typologies'!$B$21,IF(AND('Country-wise data'!EZ179&gt;'non-R&amp;D ex_typologies'!$G$19,'Country-wise data'!EZ179&lt;'non-R&amp;D ex_typologies'!$H$19),'non-R&amp;D ex_typologies'!$B$19,'non-R&amp;D ex_typologies'!$B$20))))</f>
        <v xml:space="preserve">Research heavy </v>
      </c>
      <c r="FN179" t="str">
        <f>IF($FK179='non-R&amp;D ex_typologies'!$C$16,IF(AND('Country-wise data'!FA179&gt;'non-R&amp;D ex_typologies'!$C$21,'Country-wise data'!FA179&lt;'non-R&amp;D ex_typologies'!$D$21),'non-R&amp;D ex_typologies'!$B$21,IF(AND('Country-wise data'!FA179&gt;'non-R&amp;D ex_typologies'!$C$19,'Country-wise data'!FA179&lt;'non-R&amp;D ex_typologies'!$D$19),'non-R&amp;D ex_typologies'!$B$19,'non-R&amp;D ex_typologies'!$B$20)),IF($FK179='non-R&amp;D ex_typologies'!$E$16,IF(AND('Country-wise data'!FA179&gt;'non-R&amp;D ex_typologies'!$E$21,'Country-wise data'!FA179&lt;'non-R&amp;D ex_typologies'!$F$21),'non-R&amp;D ex_typologies'!$B$21,IF(AND('Country-wise data'!FA179&gt;'non-R&amp;D ex_typologies'!$E$19,'Country-wise data'!FA179&lt;'non-R&amp;D ex_typologies'!$F$19),'non-R&amp;D ex_typologies'!$B$19,'non-R&amp;D ex_typologies'!$B$20)),IF(AND('Country-wise data'!FA179&gt;'non-R&amp;D ex_typologies'!$G$21,'Country-wise data'!FA179&lt;'non-R&amp;D ex_typologies'!$H$21),'non-R&amp;D ex_typologies'!$B$21,IF(AND('Country-wise data'!FA179&gt;'non-R&amp;D ex_typologies'!$G$19,'Country-wise data'!FA179&lt;'non-R&amp;D ex_typologies'!$H$19),'non-R&amp;D ex_typologies'!$B$19,'non-R&amp;D ex_typologies'!$B$20))))</f>
        <v xml:space="preserve">Research heavy </v>
      </c>
      <c r="FO179" t="str">
        <f>IF($FK179='non-R&amp;D ex_typologies'!$C$16,IF(AND('Country-wise data'!FB179&gt;'non-R&amp;D ex_typologies'!$C$21,'Country-wise data'!FB179&lt;'non-R&amp;D ex_typologies'!$D$21),'non-R&amp;D ex_typologies'!$B$21,IF(AND('Country-wise data'!FB179&gt;'non-R&amp;D ex_typologies'!$C$19,'Country-wise data'!FB179&lt;'non-R&amp;D ex_typologies'!$D$19),'non-R&amp;D ex_typologies'!$B$19,'non-R&amp;D ex_typologies'!$B$20)),IF($FK179='non-R&amp;D ex_typologies'!$E$16,IF(AND('Country-wise data'!FB179&gt;'non-R&amp;D ex_typologies'!$E$21,'Country-wise data'!FB179&lt;'non-R&amp;D ex_typologies'!$F$21),'non-R&amp;D ex_typologies'!$B$21,IF(AND('Country-wise data'!FB179&gt;'non-R&amp;D ex_typologies'!$E$19,'Country-wise data'!FB179&lt;'non-R&amp;D ex_typologies'!$F$19),'non-R&amp;D ex_typologies'!$B$19,'non-R&amp;D ex_typologies'!$B$20)),IF(AND('Country-wise data'!FB179&gt;'non-R&amp;D ex_typologies'!$G$21,'Country-wise data'!FB179&lt;'non-R&amp;D ex_typologies'!$H$21),'non-R&amp;D ex_typologies'!$B$21,IF(AND('Country-wise data'!FB179&gt;'non-R&amp;D ex_typologies'!$G$19,'Country-wise data'!FB179&lt;'non-R&amp;D ex_typologies'!$H$19),'non-R&amp;D ex_typologies'!$B$19,'non-R&amp;D ex_typologies'!$B$20))))</f>
        <v xml:space="preserve">Research heavy </v>
      </c>
      <c r="FP179" t="str">
        <f>IF($FK179='non-R&amp;D ex_typologies'!$C$16,IF(AND('Country-wise data'!FC179&gt;'non-R&amp;D ex_typologies'!$C$21,'Country-wise data'!FC179&lt;'non-R&amp;D ex_typologies'!$D$21),'non-R&amp;D ex_typologies'!$B$21,IF(AND('Country-wise data'!FC179&gt;'non-R&amp;D ex_typologies'!$C$19,'Country-wise data'!FC179&lt;'non-R&amp;D ex_typologies'!$D$19),'non-R&amp;D ex_typologies'!$B$19,'non-R&amp;D ex_typologies'!$B$20)),IF($FK179='non-R&amp;D ex_typologies'!$E$16,IF(AND('Country-wise data'!FC179&gt;'non-R&amp;D ex_typologies'!$E$21,'Country-wise data'!FC179&lt;'non-R&amp;D ex_typologies'!$F$21),'non-R&amp;D ex_typologies'!$B$21,IF(AND('Country-wise data'!FC179&gt;'non-R&amp;D ex_typologies'!$E$19,'Country-wise data'!FC179&lt;'non-R&amp;D ex_typologies'!$F$19),'non-R&amp;D ex_typologies'!$B$19,'non-R&amp;D ex_typologies'!$B$20)),IF(AND('Country-wise data'!FC179&gt;'non-R&amp;D ex_typologies'!$G$21,'Country-wise data'!FC179&lt;'non-R&amp;D ex_typologies'!$H$21),'non-R&amp;D ex_typologies'!$B$21,IF(AND('Country-wise data'!FC179&gt;'non-R&amp;D ex_typologies'!$G$19,'Country-wise data'!FC179&lt;'non-R&amp;D ex_typologies'!$H$19),'non-R&amp;D ex_typologies'!$B$19,'non-R&amp;D ex_typologies'!$B$20))))</f>
        <v xml:space="preserve">Research heavy </v>
      </c>
      <c r="FQ179" t="str">
        <f>IF($FK179='non-R&amp;D ex_typologies'!$C$16,IF(AND('Country-wise data'!FD179&gt;'non-R&amp;D ex_typologies'!$C$21,'Country-wise data'!FD179&lt;'non-R&amp;D ex_typologies'!$D$21),'non-R&amp;D ex_typologies'!$B$21,IF(AND('Country-wise data'!FD179&gt;'non-R&amp;D ex_typologies'!$C$19,'Country-wise data'!FD179&lt;'non-R&amp;D ex_typologies'!$D$19),'non-R&amp;D ex_typologies'!$B$19,'non-R&amp;D ex_typologies'!$B$20)),IF($FK179='non-R&amp;D ex_typologies'!$E$16,IF(AND('Country-wise data'!FD179&gt;'non-R&amp;D ex_typologies'!$E$21,'Country-wise data'!FD179&lt;'non-R&amp;D ex_typologies'!$F$21),'non-R&amp;D ex_typologies'!$B$21,IF(AND('Country-wise data'!FD179&gt;'non-R&amp;D ex_typologies'!$E$19,'Country-wise data'!FD179&lt;'non-R&amp;D ex_typologies'!$F$19),'non-R&amp;D ex_typologies'!$B$19,'non-R&amp;D ex_typologies'!$B$20)),IF(AND('Country-wise data'!FD179&gt;'non-R&amp;D ex_typologies'!$G$21,'Country-wise data'!FD179&lt;'non-R&amp;D ex_typologies'!$H$21),'non-R&amp;D ex_typologies'!$B$21,IF(AND('Country-wise data'!FD179&gt;'non-R&amp;D ex_typologies'!$G$19,'Country-wise data'!FD179&lt;'non-R&amp;D ex_typologies'!$H$19),'non-R&amp;D ex_typologies'!$B$19,'non-R&amp;D ex_typologies'!$B$20))))</f>
        <v xml:space="preserve">Research heavy </v>
      </c>
      <c r="FR179" t="str">
        <f>IF($FK179='non-R&amp;D ex_typologies'!$C$16,IF(AND('Country-wise data'!FE179&gt;'non-R&amp;D ex_typologies'!$C$21,'Country-wise data'!FE179&lt;'non-R&amp;D ex_typologies'!$D$21),'non-R&amp;D ex_typologies'!$B$21,IF(AND('Country-wise data'!FE179&gt;'non-R&amp;D ex_typologies'!$C$19,'Country-wise data'!FE179&lt;'non-R&amp;D ex_typologies'!$D$19),'non-R&amp;D ex_typologies'!$B$19,'non-R&amp;D ex_typologies'!$B$20)),IF($FK179='non-R&amp;D ex_typologies'!$E$16,IF(AND('Country-wise data'!FE179&gt;'non-R&amp;D ex_typologies'!$E$21,'Country-wise data'!FE179&lt;'non-R&amp;D ex_typologies'!$F$21),'non-R&amp;D ex_typologies'!$B$21,IF(AND('Country-wise data'!FE179&gt;'non-R&amp;D ex_typologies'!$E$19,'Country-wise data'!FE179&lt;'non-R&amp;D ex_typologies'!$F$19),'non-R&amp;D ex_typologies'!$B$19,'non-R&amp;D ex_typologies'!$B$20)),IF(AND('Country-wise data'!FE179&gt;'non-R&amp;D ex_typologies'!$G$21,'Country-wise data'!FE179&lt;'non-R&amp;D ex_typologies'!$H$21),'non-R&amp;D ex_typologies'!$B$21,IF(AND('Country-wise data'!FE179&gt;'non-R&amp;D ex_typologies'!$G$19,'Country-wise data'!FE179&lt;'non-R&amp;D ex_typologies'!$H$19),'non-R&amp;D ex_typologies'!$B$19,'non-R&amp;D ex_typologies'!$B$20))))</f>
        <v xml:space="preserve">Research heavy </v>
      </c>
      <c r="FS179" t="str">
        <f>IF($FK179='non-R&amp;D ex_typologies'!$C$16,IF(AND('Country-wise data'!FF179&gt;'non-R&amp;D ex_typologies'!$C$21,'Country-wise data'!FF179&lt;'non-R&amp;D ex_typologies'!$D$21),'non-R&amp;D ex_typologies'!$B$21,IF(AND('Country-wise data'!FF179&gt;'non-R&amp;D ex_typologies'!$C$19,'Country-wise data'!FF179&lt;'non-R&amp;D ex_typologies'!$D$19),'non-R&amp;D ex_typologies'!$B$19,'non-R&amp;D ex_typologies'!$B$20)),IF($FK179='non-R&amp;D ex_typologies'!$E$16,IF(AND('Country-wise data'!FF179&gt;'non-R&amp;D ex_typologies'!$E$21,'Country-wise data'!FF179&lt;'non-R&amp;D ex_typologies'!$F$21),'non-R&amp;D ex_typologies'!$B$21,IF(AND('Country-wise data'!FF179&gt;'non-R&amp;D ex_typologies'!$E$19,'Country-wise data'!FF179&lt;'non-R&amp;D ex_typologies'!$F$19),'non-R&amp;D ex_typologies'!$B$19,'non-R&amp;D ex_typologies'!$B$20)),IF(AND('Country-wise data'!FF179&gt;'non-R&amp;D ex_typologies'!$G$21,'Country-wise data'!FF179&lt;'non-R&amp;D ex_typologies'!$H$21),'non-R&amp;D ex_typologies'!$B$21,IF(AND('Country-wise data'!FF179&gt;'non-R&amp;D ex_typologies'!$G$19,'Country-wise data'!FF179&lt;'non-R&amp;D ex_typologies'!$H$19),'non-R&amp;D ex_typologies'!$B$19,'non-R&amp;D ex_typologies'!$B$20))))</f>
        <v xml:space="preserve">Research heavy </v>
      </c>
      <c r="FT179" t="str">
        <f>IF($FK179='non-R&amp;D ex_typologies'!$C$16,IF(AND('Country-wise data'!FG179&gt;'non-R&amp;D ex_typologies'!$C$21,'Country-wise data'!FG179&lt;'non-R&amp;D ex_typologies'!$D$21),'non-R&amp;D ex_typologies'!$B$21,IF(AND('Country-wise data'!FG179&gt;'non-R&amp;D ex_typologies'!$C$19,'Country-wise data'!FG179&lt;'non-R&amp;D ex_typologies'!$D$19),'non-R&amp;D ex_typologies'!$B$19,'non-R&amp;D ex_typologies'!$B$20)),IF($FK179='non-R&amp;D ex_typologies'!$E$16,IF(AND('Country-wise data'!FG179&gt;'non-R&amp;D ex_typologies'!$E$21,'Country-wise data'!FG179&lt;'non-R&amp;D ex_typologies'!$F$21),'non-R&amp;D ex_typologies'!$B$21,IF(AND('Country-wise data'!FG179&gt;'non-R&amp;D ex_typologies'!$E$19,'Country-wise data'!FG179&lt;'non-R&amp;D ex_typologies'!$F$19),'non-R&amp;D ex_typologies'!$B$19,'non-R&amp;D ex_typologies'!$B$20)),IF(AND('Country-wise data'!FG179&gt;'non-R&amp;D ex_typologies'!$G$21,'Country-wise data'!FG179&lt;'non-R&amp;D ex_typologies'!$H$21),'non-R&amp;D ex_typologies'!$B$21,IF(AND('Country-wise data'!FG179&gt;'non-R&amp;D ex_typologies'!$G$19,'Country-wise data'!FG179&lt;'non-R&amp;D ex_typologies'!$H$19),'non-R&amp;D ex_typologies'!$B$19,'non-R&amp;D ex_typologies'!$B$20))))</f>
        <v xml:space="preserve">Research heavy </v>
      </c>
      <c r="FU179" t="str">
        <f>IF($FK179='non-R&amp;D ex_typologies'!$C$16,IF(AND('Country-wise data'!FH179&gt;'non-R&amp;D ex_typologies'!$C$21,'Country-wise data'!FH179&lt;'non-R&amp;D ex_typologies'!$D$21),'non-R&amp;D ex_typologies'!$B$21,IF(AND('Country-wise data'!FH179&gt;'non-R&amp;D ex_typologies'!$C$19,'Country-wise data'!FH179&lt;'non-R&amp;D ex_typologies'!$D$19),'non-R&amp;D ex_typologies'!$B$19,'non-R&amp;D ex_typologies'!$B$20)),IF($FK179='non-R&amp;D ex_typologies'!$E$16,IF(AND('Country-wise data'!FH179&gt;'non-R&amp;D ex_typologies'!$E$21,'Country-wise data'!FH179&lt;'non-R&amp;D ex_typologies'!$F$21),'non-R&amp;D ex_typologies'!$B$21,IF(AND('Country-wise data'!FH179&gt;'non-R&amp;D ex_typologies'!$E$19,'Country-wise data'!FH179&lt;'non-R&amp;D ex_typologies'!$F$19),'non-R&amp;D ex_typologies'!$B$19,'non-R&amp;D ex_typologies'!$B$20)),IF(AND('Country-wise data'!FH179&gt;'non-R&amp;D ex_typologies'!$G$21,'Country-wise data'!FH179&lt;'non-R&amp;D ex_typologies'!$H$21),'non-R&amp;D ex_typologies'!$B$21,IF(AND('Country-wise data'!FH179&gt;'non-R&amp;D ex_typologies'!$G$19,'Country-wise data'!FH179&lt;'non-R&amp;D ex_typologies'!$H$19),'non-R&amp;D ex_typologies'!$B$19,'non-R&amp;D ex_typologies'!$B$20))))</f>
        <v xml:space="preserve">Research heavy </v>
      </c>
    </row>
    <row r="180" spans="2:177" x14ac:dyDescent="0.35">
      <c r="B180" s="83" t="s">
        <v>1080</v>
      </c>
      <c r="E180" s="44" t="s">
        <v>375</v>
      </c>
      <c r="G180" s="55">
        <f>Assumptions!$C$13</f>
        <v>1.1000000000000001</v>
      </c>
      <c r="H180">
        <f>SUMIFS(FAOstat!M:M,FAOstat!$B:$B,'Country-wise data'!$B180)*G180</f>
        <v>0</v>
      </c>
      <c r="I180">
        <f>IF(SUMIFS(FAOstat!N:N,FAOstat!$B:$B,'Country-wise data'!$B180)=0,H180*(1+Assumptions!$C$9),SUMIFS(FAOstat!N:N,FAOstat!$B:$B,'Country-wise data'!$B180)*$G180)</f>
        <v>0</v>
      </c>
      <c r="J180">
        <f>IF(SUMIFS(FAOstat!O:O,FAOstat!$B:$B,'Country-wise data'!$B180)=0,I180*(1+Assumptions!$C$9),SUMIFS(FAOstat!O:O,FAOstat!$B:$B,'Country-wise data'!$B180)*$G180)</f>
        <v>0</v>
      </c>
      <c r="K180">
        <f>IF(SUMIFS(FAOstat!P:P,FAOstat!$B:$B,'Country-wise data'!$B180)=0,J180*(1+Assumptions!$C$9),SUMIFS(FAOstat!P:P,FAOstat!$B:$B,'Country-wise data'!$B180)*$G180)</f>
        <v>0</v>
      </c>
      <c r="L180">
        <f>IF(SUMIFS(FAOstat!Q:Q,FAOstat!$B:$B,'Country-wise data'!$B180)=0,K180*(1+Assumptions!$C$9),SUMIFS(FAOstat!Q:Q,FAOstat!$B:$B,'Country-wise data'!$B180)*$G180)</f>
        <v>0</v>
      </c>
      <c r="M180">
        <f>IF(SUMIFS(FAOstat!R:R,FAOstat!$B:$B,'Country-wise data'!$B180)=0,L180*(1+Assumptions!$C$9),SUMIFS(FAOstat!R:R,FAOstat!$B:$B,'Country-wise data'!$B180)*$G180)</f>
        <v>0</v>
      </c>
      <c r="N180">
        <f>IF(SUMIFS(FAOstat!S:S,FAOstat!$B:$B,'Country-wise data'!$B180)=0,M180*(1+Assumptions!$C$9),SUMIFS(FAOstat!S:S,FAOstat!$B:$B,'Country-wise data'!$B180)*$G180)</f>
        <v>0</v>
      </c>
      <c r="O180">
        <f>IF(SUMIFS(FAOstat!T:T,FAOstat!$B:$B,'Country-wise data'!$B180)=0,N180*(1+Assumptions!$C$9),SUMIFS(FAOstat!T:T,FAOstat!$B:$B,'Country-wise data'!$B180)*$G180)</f>
        <v>0</v>
      </c>
      <c r="P180">
        <f>IF(SUMIFS(FAOstat!U:U,FAOstat!$B:$B,'Country-wise data'!$B180)=0,O180*(1+Assumptions!$C$9),SUMIFS(FAOstat!U:U,FAOstat!$B:$B,'Country-wise data'!$B180)*$G180)</f>
        <v>0</v>
      </c>
      <c r="Q180">
        <f>IF(SUMIFS(FAOstat!V:V,FAOstat!$B:$B,'Country-wise data'!$B180)=0,P180*(1+Assumptions!$C$9),SUMIFS(FAOstat!V:V,FAOstat!$B:$B,'Country-wise data'!$B180)*$G180)</f>
        <v>0</v>
      </c>
      <c r="R180" s="36">
        <f t="shared" si="207"/>
        <v>0</v>
      </c>
      <c r="S180" s="44">
        <f>INDEX('area data'!$G$4:$P$80,MATCH('Country-wise data'!$B180,'area data'!$B$4:$B$80,),MATCH('Country-wise data'!S$3,'area data'!$G$3:$P$3,))</f>
        <v>0</v>
      </c>
      <c r="T180" s="44">
        <f>INDEX('area data'!$G$4:$P$80,MATCH('Country-wise data'!$B180,'area data'!$B$4:$B$80,),MATCH('Country-wise data'!T$3,'area data'!$G$3:$P$3,))</f>
        <v>0</v>
      </c>
      <c r="U180" s="44">
        <f>INDEX('area data'!$G$4:$P$80,MATCH('Country-wise data'!$B180,'area data'!$B$4:$B$80,),MATCH('Country-wise data'!U$3,'area data'!$G$3:$P$3,))</f>
        <v>0</v>
      </c>
      <c r="V180" s="44">
        <f>INDEX('area data'!$G$4:$P$80,MATCH('Country-wise data'!$B180,'area data'!$B$4:$B$80,),MATCH('Country-wise data'!V$3,'area data'!$G$3:$P$3,))</f>
        <v>0</v>
      </c>
      <c r="W180" s="44">
        <f>INDEX('area data'!$G$4:$P$80,MATCH('Country-wise data'!$B180,'area data'!$B$4:$B$80,),MATCH('Country-wise data'!W$3,'area data'!$G$3:$P$3,))</f>
        <v>0</v>
      </c>
      <c r="X180" s="44">
        <f>INDEX('area data'!$G$4:$P$80,MATCH('Country-wise data'!$B180,'area data'!$B$4:$B$80,),MATCH('Country-wise data'!X$3,'area data'!$G$3:$P$3,))</f>
        <v>0</v>
      </c>
      <c r="Y180" s="44">
        <f>INDEX('area data'!$G$4:$P$80,MATCH('Country-wise data'!$B180,'area data'!$B$4:$B$80,),MATCH('Country-wise data'!Y$3,'area data'!$G$3:$P$3,))</f>
        <v>0</v>
      </c>
      <c r="Z180" s="44">
        <f>INDEX('area data'!$G$4:$P$80,MATCH('Country-wise data'!$B180,'area data'!$B$4:$B$80,),MATCH('Country-wise data'!Z$3,'area data'!$G$3:$P$3,))</f>
        <v>0</v>
      </c>
      <c r="AA180" s="44">
        <f>INDEX('area data'!$G$4:$P$80,MATCH('Country-wise data'!$B180,'area data'!$B$4:$B$80,),MATCH('Country-wise data'!AA$3,'area data'!$G$3:$P$3,))</f>
        <v>0</v>
      </c>
      <c r="AB180" s="44">
        <f>INDEX('area data'!$G$4:$P$80,MATCH('Country-wise data'!$B180,'area data'!$B$4:$B$80,),MATCH('Country-wise data'!AB$3,'area data'!$G$3:$P$3,))</f>
        <v>0</v>
      </c>
      <c r="AC180" s="53">
        <f>IFERROR(INDEX('ASTI data (new)'!$AF$6:$AL$130,MATCH('Country-wise data'!$B180,'ASTI data (new)'!$C$6:$C$130,),MATCH('Country-wise data'!AC$3,'ASTI data (new)'!$AF$5:$AL$5,)),(INDEX(Assumptions!$G$154:$P$345,MATCH('Country-wise data'!$B180,Assumptions!$B$154:$B$344,),MATCH('Country-wise data'!AC$3,Assumptions!$G$153:$P$153,))*S180))</f>
        <v>0</v>
      </c>
      <c r="AD180" s="53">
        <f>IFERROR(INDEX('ASTI data (new)'!$AF$6:$AL$130,MATCH('Country-wise data'!$B180,'ASTI data (new)'!$C$6:$C$130,),MATCH('Country-wise data'!AD$3,'ASTI data (new)'!$AF$5:$AL$5,)),(INDEX(Assumptions!$G$154:$P$345,MATCH('Country-wise data'!$B180,Assumptions!$B$154:$B$344,),MATCH('Country-wise data'!AD$3,Assumptions!$G$153:$P$153,))*T180))</f>
        <v>0</v>
      </c>
      <c r="AE180" s="53">
        <f>IFERROR(INDEX('ASTI data (new)'!$AF$6:$AL$130,MATCH('Country-wise data'!$B180,'ASTI data (new)'!$C$6:$C$130,),MATCH('Country-wise data'!AE$3,'ASTI data (new)'!$AF$5:$AL$5,)),(INDEX(Assumptions!$G$154:$P$345,MATCH('Country-wise data'!$B180,Assumptions!$B$154:$B$344,),MATCH('Country-wise data'!AE$3,Assumptions!$G$153:$P$153,))*U180))</f>
        <v>0</v>
      </c>
      <c r="AF180" s="53">
        <f>IFERROR(INDEX('ASTI data (new)'!$AF$6:$AL$130,MATCH('Country-wise data'!$B180,'ASTI data (new)'!$C$6:$C$130,),MATCH('Country-wise data'!AF$3,'ASTI data (new)'!$AF$5:$AL$5,)),(INDEX(Assumptions!$G$154:$P$345,MATCH('Country-wise data'!$B180,Assumptions!$B$154:$B$344,),MATCH('Country-wise data'!AF$3,Assumptions!$G$153:$P$153,))*V180))</f>
        <v>0</v>
      </c>
      <c r="AG180" s="53">
        <f>IFERROR(INDEX('ASTI data (new)'!$AF$6:$AL$130,MATCH('Country-wise data'!$B180,'ASTI data (new)'!$C$6:$C$130,),MATCH('Country-wise data'!AG$3,'ASTI data (new)'!$AF$5:$AL$5,)),(INDEX(Assumptions!$G$154:$P$345,MATCH('Country-wise data'!$B180,Assumptions!$B$154:$B$344,),MATCH('Country-wise data'!AG$3,Assumptions!$G$153:$P$153,))*W180))</f>
        <v>0</v>
      </c>
      <c r="AH180" s="53">
        <f>IFERROR(INDEX('ASTI data (new)'!$AF$6:$AL$130,MATCH('Country-wise data'!$B180,'ASTI data (new)'!$C$6:$C$130,),MATCH('Country-wise data'!AH$3,'ASTI data (new)'!$AF$5:$AL$5,)),(INDEX(Assumptions!$G$154:$P$345,MATCH('Country-wise data'!$B180,Assumptions!$B$154:$B$344,),MATCH('Country-wise data'!AH$3,Assumptions!$G$153:$P$153,))*X180))</f>
        <v>0</v>
      </c>
      <c r="AI180" s="53">
        <f>IFERROR(INDEX('ASTI data (new)'!$AF$6:$AL$130,MATCH('Country-wise data'!$B180,'ASTI data (new)'!$C$6:$C$130,),MATCH('Country-wise data'!AI$3,'ASTI data (new)'!$AF$5:$AL$5,)),(INDEX(Assumptions!$G$154:$P$345,MATCH('Country-wise data'!$B180,Assumptions!$B$154:$B$344,),MATCH('Country-wise data'!AI$3,Assumptions!$G$153:$P$153,))*Y180))</f>
        <v>0</v>
      </c>
      <c r="AJ180" s="53">
        <f t="shared" ref="AJ180:AL180" si="258">IFERROR((1+($AI180/$AF180)^(1/3)-1)*AI180,0)</f>
        <v>0</v>
      </c>
      <c r="AK180" s="53">
        <f t="shared" si="258"/>
        <v>0</v>
      </c>
      <c r="AL180" s="53">
        <f t="shared" si="258"/>
        <v>0</v>
      </c>
      <c r="AM180" s="55" cm="1">
        <f t="array" ref="AM180">INDEX('non-R&amp;D ex_typologies'!$J$8:$J$10,MATCH('Country-wise data'!FL180,'non-R&amp;D ex_typologies'!$F$8:$F$10,),)*'Country-wise data'!AC180</f>
        <v>0</v>
      </c>
      <c r="AN180" s="55" cm="1">
        <f t="array" ref="AN180">INDEX('non-R&amp;D ex_typologies'!$J$8:$J$10,MATCH('Country-wise data'!FM180,'non-R&amp;D ex_typologies'!$F$8:$F$10,),)*'Country-wise data'!AD180</f>
        <v>0</v>
      </c>
      <c r="AO180" s="55" cm="1">
        <f t="array" ref="AO180">INDEX('non-R&amp;D ex_typologies'!$J$8:$J$10,MATCH('Country-wise data'!FN180,'non-R&amp;D ex_typologies'!$F$8:$F$10,),)*'Country-wise data'!AE180</f>
        <v>0</v>
      </c>
      <c r="AP180" s="55" cm="1">
        <f t="array" ref="AP180">INDEX('non-R&amp;D ex_typologies'!$J$8:$J$10,MATCH('Country-wise data'!FO180,'non-R&amp;D ex_typologies'!$F$8:$F$10,),)*'Country-wise data'!AF180</f>
        <v>0</v>
      </c>
      <c r="AQ180" s="55" cm="1">
        <f t="array" ref="AQ180">INDEX('non-R&amp;D ex_typologies'!$J$8:$J$10,MATCH('Country-wise data'!FP180,'non-R&amp;D ex_typologies'!$F$8:$F$10,),)*'Country-wise data'!AG180</f>
        <v>0</v>
      </c>
      <c r="AR180" s="55" cm="1">
        <f t="array" ref="AR180">INDEX('non-R&amp;D ex_typologies'!$J$8:$J$10,MATCH('Country-wise data'!FQ180,'non-R&amp;D ex_typologies'!$F$8:$F$10,),)*'Country-wise data'!AH180</f>
        <v>0</v>
      </c>
      <c r="AS180" s="55" cm="1">
        <f t="array" ref="AS180">INDEX('non-R&amp;D ex_typologies'!$J$8:$J$10,MATCH('Country-wise data'!FR180,'non-R&amp;D ex_typologies'!$F$8:$F$10,),)*'Country-wise data'!AI180</f>
        <v>0</v>
      </c>
      <c r="AT180" s="55" cm="1">
        <f t="array" ref="AT180">INDEX('non-R&amp;D ex_typologies'!$J$8:$J$10,MATCH('Country-wise data'!FS180,'non-R&amp;D ex_typologies'!$F$8:$F$10,),)*'Country-wise data'!AJ180</f>
        <v>0</v>
      </c>
      <c r="AU180" s="55" cm="1">
        <f t="array" ref="AU180">INDEX('non-R&amp;D ex_typologies'!$J$8:$J$10,MATCH('Country-wise data'!FT180,'non-R&amp;D ex_typologies'!$F$8:$F$10,),)*'Country-wise data'!AK180</f>
        <v>0</v>
      </c>
      <c r="AV180" s="55" cm="1">
        <f t="array" ref="AV180">INDEX('non-R&amp;D ex_typologies'!$J$8:$J$10,MATCH('Country-wise data'!FU180,'non-R&amp;D ex_typologies'!$F$8:$F$10,),)*'Country-wise data'!AL180</f>
        <v>0</v>
      </c>
      <c r="AW180">
        <f t="shared" si="209"/>
        <v>0</v>
      </c>
      <c r="AX180" s="53">
        <f>INDEX('GDP deflators'!$AB$3:$AK$198,MATCH('Country-wise data'!$B180,'GDP deflators'!$B$3:$B$198,),MATCH('Country-wise data'!AX$3,'GDP deflators'!$D$2:$M$2,))</f>
        <v>66.358640285888143</v>
      </c>
      <c r="AY180" s="53">
        <f>INDEX('GDP deflators'!$AB$3:$AK$198,MATCH('Country-wise data'!$B180,'GDP deflators'!$B$3:$B$198,),MATCH('Country-wise data'!AY$3,'GDP deflators'!$D$2:$M$2,))</f>
        <v>69.259254935203842</v>
      </c>
      <c r="AZ180" s="53">
        <f>INDEX('GDP deflators'!$AB$3:$AK$198,MATCH('Country-wise data'!$B180,'GDP deflators'!$B$3:$B$198,),MATCH('Country-wise data'!AZ$3,'GDP deflators'!$D$2:$M$2,))</f>
        <v>71.919419994073678</v>
      </c>
      <c r="BA180" s="53">
        <f>INDEX('GDP deflators'!$AB$3:$AK$198,MATCH('Country-wise data'!$B180,'GDP deflators'!$B$3:$B$198,),MATCH('Country-wise data'!BA$3,'GDP deflators'!$D$2:$M$2,))</f>
        <v>74.047742133365063</v>
      </c>
      <c r="BB180" s="53">
        <f>INDEX('GDP deflators'!$AB$3:$AK$198,MATCH('Country-wise data'!$B180,'GDP deflators'!$B$3:$B$198,),MATCH('Country-wise data'!BB$3,'GDP deflators'!$D$2:$M$2,))</f>
        <v>76.062721764859504</v>
      </c>
      <c r="BC180" s="53">
        <f>INDEX('GDP deflators'!$AB$3:$AK$198,MATCH('Country-wise data'!$B180,'GDP deflators'!$B$3:$B$198,),MATCH('Country-wise data'!BC$3,'GDP deflators'!$D$2:$M$2,))</f>
        <v>79.547558442166959</v>
      </c>
      <c r="BD180" s="53">
        <f>INDEX('GDP deflators'!$AB$3:$AK$198,MATCH('Country-wise data'!$B180,'GDP deflators'!$B$3:$B$198,),MATCH('Country-wise data'!BD$3,'GDP deflators'!$D$2:$M$2,))</f>
        <v>82.63532496856601</v>
      </c>
      <c r="BE180" s="53">
        <f>INDEX('GDP deflators'!$AB$3:$AK$198,MATCH('Country-wise data'!$B180,'GDP deflators'!$B$3:$B$198,),MATCH('Country-wise data'!BE$3,'GDP deflators'!$D$2:$M$2,))</f>
        <v>86.85452514783448</v>
      </c>
      <c r="BF180" s="53">
        <f>INDEX('GDP deflators'!$AB$3:$AK$198,MATCH('Country-wise data'!$B180,'GDP deflators'!$B$3:$B$198,),MATCH('Country-wise data'!BF$3,'GDP deflators'!$D$2:$M$2,))</f>
        <v>92.556609865426125</v>
      </c>
      <c r="BG180" s="53">
        <f>INDEX('GDP deflators'!$AB$3:$AK$198,MATCH('Country-wise data'!$B180,'GDP deflators'!$B$3:$B$198,),MATCH('Country-wise data'!BG$3,'GDP deflators'!$D$2:$M$2,))</f>
        <v>100</v>
      </c>
      <c r="BH180" cm="1">
        <f t="array" ref="BH180">H180/(INDEX($AX180:$BG180,,MATCH(BH$3,$AX$3:$BG$3,))/100)</f>
        <v>0</v>
      </c>
      <c r="BI180" cm="1">
        <f t="array" ref="BI180">I180/(INDEX($AX180:$BG180,,MATCH(BI$3,$AX$3:$BG$3,))/100)</f>
        <v>0</v>
      </c>
      <c r="BJ180" cm="1">
        <f t="array" ref="BJ180">J180/(INDEX($AX180:$BG180,,MATCH(BJ$3,$AX$3:$BG$3,))/100)</f>
        <v>0</v>
      </c>
      <c r="BK180" cm="1">
        <f t="array" ref="BK180">K180/(INDEX($AX180:$BG180,,MATCH(BK$3,$AX$3:$BG$3,))/100)</f>
        <v>0</v>
      </c>
      <c r="BL180" cm="1">
        <f t="array" ref="BL180">L180/(INDEX($AX180:$BG180,,MATCH(BL$3,$AX$3:$BG$3,))/100)</f>
        <v>0</v>
      </c>
      <c r="BM180" cm="1">
        <f t="array" ref="BM180">M180/(INDEX($AX180:$BG180,,MATCH(BM$3,$AX$3:$BG$3,))/100)</f>
        <v>0</v>
      </c>
      <c r="BN180" cm="1">
        <f t="array" ref="BN180">N180/(INDEX($AX180:$BG180,,MATCH(BN$3,$AX$3:$BG$3,))/100)</f>
        <v>0</v>
      </c>
      <c r="BO180" cm="1">
        <f t="array" ref="BO180">O180/(INDEX($AX180:$BG180,,MATCH(BO$3,$AX$3:$BG$3,))/100)</f>
        <v>0</v>
      </c>
      <c r="BP180" cm="1">
        <f t="array" ref="BP180">P180/(INDEX($AX180:$BG180,,MATCH(BP$3,$AX$3:$BG$3,))/100)</f>
        <v>0</v>
      </c>
      <c r="BQ180" cm="1">
        <f t="array" ref="BQ180">Q180/(INDEX($AX180:$BG180,,MATCH(BQ$3,$AX$3:$BG$3,))/100)</f>
        <v>0</v>
      </c>
      <c r="BS180" cm="1">
        <f t="array" ref="BS180">S180/(INDEX($AX180:$BG180,,MATCH(BS$3,$AX$3:$BG$3,))/100)</f>
        <v>0</v>
      </c>
      <c r="BT180" cm="1">
        <f t="array" ref="BT180">T180/(INDEX($AX180:$BG180,,MATCH(BT$3,$AX$3:$BG$3,))/100)</f>
        <v>0</v>
      </c>
      <c r="BU180" cm="1">
        <f t="array" ref="BU180">U180/(INDEX($AX180:$BG180,,MATCH(BU$3,$AX$3:$BG$3,))/100)</f>
        <v>0</v>
      </c>
      <c r="BV180" cm="1">
        <f t="array" ref="BV180">V180/(INDEX($AX180:$BG180,,MATCH(BV$3,$AX$3:$BG$3,))/100)</f>
        <v>0</v>
      </c>
      <c r="BW180" cm="1">
        <f t="array" ref="BW180">W180/(INDEX($AX180:$BG180,,MATCH(BW$3,$AX$3:$BG$3,))/100)</f>
        <v>0</v>
      </c>
      <c r="BX180" cm="1">
        <f t="array" ref="BX180">X180/(INDEX($AX180:$BG180,,MATCH(BX$3,$AX$3:$BG$3,))/100)</f>
        <v>0</v>
      </c>
      <c r="BY180" cm="1">
        <f t="array" ref="BY180">Y180/(INDEX($AX180:$BG180,,MATCH(BY$3,$AX$3:$BG$3,))/100)</f>
        <v>0</v>
      </c>
      <c r="BZ180" cm="1">
        <f t="array" ref="BZ180">Z180/(INDEX($AX180:$BG180,,MATCH(BZ$3,$AX$3:$BG$3,))/100)</f>
        <v>0</v>
      </c>
      <c r="CA180" cm="1">
        <f t="array" ref="CA180">AA180/(INDEX($AX180:$BG180,,MATCH(CA$3,$AX$3:$BG$3,))/100)</f>
        <v>0</v>
      </c>
      <c r="CB180" cm="1">
        <f t="array" ref="CB180">AB180/(INDEX($AX180:$BG180,,MATCH(CB$3,$AX$3:$BG$3,))/100)</f>
        <v>0</v>
      </c>
      <c r="CC180" cm="1">
        <f t="array" ref="CC180">AC180/(INDEX($AX180:$BG180,,MATCH(CC$3,$AX$3:$BG$3,))/100)</f>
        <v>0</v>
      </c>
      <c r="CD180" cm="1">
        <f t="array" ref="CD180">AD180/(INDEX($AX180:$BG180,,MATCH(CD$3,$AX$3:$BG$3,))/100)</f>
        <v>0</v>
      </c>
      <c r="CE180" cm="1">
        <f t="array" ref="CE180">AE180/(INDEX($AX180:$BG180,,MATCH(CE$3,$AX$3:$BG$3,))/100)</f>
        <v>0</v>
      </c>
      <c r="CF180" cm="1">
        <f t="array" ref="CF180">AF180/(INDEX($AX180:$BG180,,MATCH(CF$3,$AX$3:$BG$3,))/100)</f>
        <v>0</v>
      </c>
      <c r="CG180" cm="1">
        <f t="array" ref="CG180">AG180/(INDEX($AX180:$BG180,,MATCH(CG$3,$AX$3:$BG$3,))/100)</f>
        <v>0</v>
      </c>
      <c r="CH180" cm="1">
        <f t="array" ref="CH180">AH180/(INDEX($AX180:$BG180,,MATCH(CH$3,$AX$3:$BG$3,))/100)</f>
        <v>0</v>
      </c>
      <c r="CI180" cm="1">
        <f t="array" ref="CI180">AI180/(INDEX($AX180:$BG180,,MATCH(CI$3,$AX$3:$BG$3,))/100)</f>
        <v>0</v>
      </c>
      <c r="CJ180" cm="1">
        <f t="array" ref="CJ180">AJ180/(INDEX($AX180:$BG180,,MATCH(CJ$3,$AX$3:$BG$3,))/100)</f>
        <v>0</v>
      </c>
      <c r="CK180" cm="1">
        <f t="array" ref="CK180">AK180/(INDEX($AX180:$BG180,,MATCH(CK$3,$AX$3:$BG$3,))/100)</f>
        <v>0</v>
      </c>
      <c r="CL180" cm="1">
        <f t="array" ref="CL180">AL180/(INDEX($AX180:$BG180,,MATCH(CL$3,$AX$3:$BG$3,))/100)</f>
        <v>0</v>
      </c>
      <c r="CM180" cm="1">
        <f t="array" ref="CM180">AM180/(INDEX($AX180:$BG180,,MATCH(CM$3,$AX$3:$BG$3,))/100)</f>
        <v>0</v>
      </c>
      <c r="CN180" cm="1">
        <f t="array" ref="CN180">AN180/(INDEX($AX180:$BG180,,MATCH(CN$3,$AX$3:$BG$3,))/100)</f>
        <v>0</v>
      </c>
      <c r="CO180" cm="1">
        <f t="array" ref="CO180">AO180/(INDEX($AX180:$BG180,,MATCH(CO$3,$AX$3:$BG$3,))/100)</f>
        <v>0</v>
      </c>
      <c r="CP180" cm="1">
        <f t="array" ref="CP180">AP180/(INDEX($AX180:$BG180,,MATCH(CP$3,$AX$3:$BG$3,))/100)</f>
        <v>0</v>
      </c>
      <c r="CQ180" cm="1">
        <f t="array" ref="CQ180">AQ180/(INDEX($AX180:$BG180,,MATCH(CQ$3,$AX$3:$BG$3,))/100)</f>
        <v>0</v>
      </c>
      <c r="CR180" cm="1">
        <f t="array" ref="CR180">AR180/(INDEX($AX180:$BG180,,MATCH(CR$3,$AX$3:$BG$3,))/100)</f>
        <v>0</v>
      </c>
      <c r="CS180" cm="1">
        <f t="array" ref="CS180">AS180/(INDEX($AX180:$BG180,,MATCH(CS$3,$AX$3:$BG$3,))/100)</f>
        <v>0</v>
      </c>
      <c r="CT180" cm="1">
        <f t="array" ref="CT180">AT180/(INDEX($AX180:$BG180,,MATCH(CT$3,$AX$3:$BG$3,))/100)</f>
        <v>0</v>
      </c>
      <c r="CU180" cm="1">
        <f t="array" ref="CU180">AU180/(INDEX($AX180:$BG180,,MATCH(CU$3,$AX$3:$BG$3,))/100)</f>
        <v>0</v>
      </c>
      <c r="CV180" cm="1">
        <f t="array" ref="CV180">AV180/(INDEX($AX180:$BG180,,MATCH(CV$3,$AX$3:$BG$3,))/100)</f>
        <v>0</v>
      </c>
      <c r="CW180">
        <f t="shared" si="210"/>
        <v>0</v>
      </c>
      <c r="CX180">
        <f>IFERROR(1/INDEX('exch rates'!$BC$5:$BL$268,MATCH('Country-wise data'!$B180,'exch rates'!$A$5:$A$268,),MATCH(CX$3,'exch rates'!$BC$4:$BL$4,)),1)</f>
        <v>1</v>
      </c>
      <c r="CY180">
        <f>IFERROR(1/INDEX('exch rates'!$BC$5:$BL$268,MATCH('Country-wise data'!$B180,'exch rates'!$A$5:$A$268,),MATCH(CY$3,'exch rates'!$BC$4:$BL$4,)),1)</f>
        <v>1</v>
      </c>
      <c r="CZ180">
        <f>IFERROR(1/INDEX('exch rates'!$BC$5:$BL$268,MATCH('Country-wise data'!$B180,'exch rates'!$A$5:$A$268,),MATCH(CZ$3,'exch rates'!$BC$4:$BL$4,)),1)</f>
        <v>1</v>
      </c>
      <c r="DA180">
        <f>IFERROR(1/INDEX('exch rates'!$BC$5:$BL$268,MATCH('Country-wise data'!$B180,'exch rates'!$A$5:$A$268,),MATCH(DA$3,'exch rates'!$BC$4:$BL$4,)),1)</f>
        <v>1</v>
      </c>
      <c r="DB180">
        <f>IFERROR(1/INDEX('exch rates'!$BC$5:$BL$268,MATCH('Country-wise data'!$B180,'exch rates'!$A$5:$A$268,),MATCH(DB$3,'exch rates'!$BC$4:$BL$4,)),1)</f>
        <v>1</v>
      </c>
      <c r="DC180">
        <f>IFERROR(1/INDEX('exch rates'!$BC$5:$BL$268,MATCH('Country-wise data'!$B180,'exch rates'!$A$5:$A$268,),MATCH(DC$3,'exch rates'!$BC$4:$BL$4,)),1)</f>
        <v>1</v>
      </c>
      <c r="DD180">
        <f>IFERROR(1/INDEX('exch rates'!$BC$5:$BL$268,MATCH('Country-wise data'!$B180,'exch rates'!$A$5:$A$268,),MATCH(DD$3,'exch rates'!$BC$4:$BL$4,)),1)</f>
        <v>1</v>
      </c>
      <c r="DE180">
        <f>IFERROR(1/INDEX('exch rates'!$BC$5:$BL$268,MATCH('Country-wise data'!$B180,'exch rates'!$A$5:$A$268,),MATCH(DE$3,'exch rates'!$BC$4:$BL$4,)),1)</f>
        <v>1</v>
      </c>
      <c r="DF180">
        <f>IFERROR(1/INDEX('exch rates'!$BC$5:$BL$268,MATCH('Country-wise data'!$B180,'exch rates'!$A$5:$A$268,),MATCH(DF$3,'exch rates'!$BC$4:$BL$4,)),1)</f>
        <v>1</v>
      </c>
      <c r="DG180">
        <f>IFERROR(1/INDEX('exch rates'!$BC$5:$BL$268,MATCH('Country-wise data'!$B180,'exch rates'!$A$5:$A$268,),MATCH(DG$3,'exch rates'!$BC$4:$BL$4,)),1)</f>
        <v>1</v>
      </c>
      <c r="DH180" cm="1">
        <f t="array" ref="DH180">(BH180/INDEX($CX180:$DG180,,MATCH(DH$3,$CX$3:$DG$3,)))*$DG180</f>
        <v>0</v>
      </c>
      <c r="DI180" cm="1">
        <f t="array" ref="DI180">(BI180/INDEX($CX180:$DG180,,MATCH(DI$3,$CX$3:$DG$3,)))*$DG180</f>
        <v>0</v>
      </c>
      <c r="DJ180" cm="1">
        <f t="array" ref="DJ180">(BJ180/INDEX($CX180:$DG180,,MATCH(DJ$3,$CX$3:$DG$3,)))*$DG180</f>
        <v>0</v>
      </c>
      <c r="DK180" cm="1">
        <f t="array" ref="DK180">(BK180/INDEX($CX180:$DG180,,MATCH(DK$3,$CX$3:$DG$3,)))*$DG180</f>
        <v>0</v>
      </c>
      <c r="DL180" cm="1">
        <f t="array" ref="DL180">(BL180/INDEX($CX180:$DG180,,MATCH(DL$3,$CX$3:$DG$3,)))*$DG180</f>
        <v>0</v>
      </c>
      <c r="DM180" cm="1">
        <f t="array" ref="DM180">(BM180/INDEX($CX180:$DG180,,MATCH(DM$3,$CX$3:$DG$3,)))*$DG180</f>
        <v>0</v>
      </c>
      <c r="DN180" cm="1">
        <f t="array" ref="DN180">(BN180/INDEX($CX180:$DG180,,MATCH(DN$3,$CX$3:$DG$3,)))*$DG180</f>
        <v>0</v>
      </c>
      <c r="DO180" cm="1">
        <f t="array" ref="DO180">(BO180/INDEX($CX180:$DG180,,MATCH(DO$3,$CX$3:$DG$3,)))*$DG180</f>
        <v>0</v>
      </c>
      <c r="DP180" cm="1">
        <f t="array" ref="DP180">(BP180/INDEX($CX180:$DG180,,MATCH(DP$3,$CX$3:$DG$3,)))*$DG180</f>
        <v>0</v>
      </c>
      <c r="DQ180" cm="1">
        <f t="array" ref="DQ180">(BQ180/INDEX($CX180:$DG180,,MATCH(DQ$3,$CX$3:$DG$3,)))*$DG180</f>
        <v>0</v>
      </c>
      <c r="DS180" cm="1">
        <f t="array" ref="DS180">(BS180/INDEX($CX180:$DG180,,MATCH(DS$3,$CX$3:$DG$3,)))*$DG180</f>
        <v>0</v>
      </c>
      <c r="DT180" cm="1">
        <f t="array" ref="DT180">(BT180/INDEX($CX180:$DG180,,MATCH(DT$3,$CX$3:$DG$3,)))*$DG180</f>
        <v>0</v>
      </c>
      <c r="DU180" cm="1">
        <f t="array" ref="DU180">(BU180/INDEX($CX180:$DG180,,MATCH(DU$3,$CX$3:$DG$3,)))*$DG180</f>
        <v>0</v>
      </c>
      <c r="DV180" cm="1">
        <f t="array" ref="DV180">(BV180/INDEX($CX180:$DG180,,MATCH(DV$3,$CX$3:$DG$3,)))*$DG180</f>
        <v>0</v>
      </c>
      <c r="DW180" cm="1">
        <f t="array" ref="DW180">(BW180/INDEX($CX180:$DG180,,MATCH(DW$3,$CX$3:$DG$3,)))*$DG180</f>
        <v>0</v>
      </c>
      <c r="DX180" cm="1">
        <f t="array" ref="DX180">(BX180/INDEX($CX180:$DG180,,MATCH(DX$3,$CX$3:$DG$3,)))*$DG180</f>
        <v>0</v>
      </c>
      <c r="DY180" cm="1">
        <f t="array" ref="DY180">(BY180/INDEX($CX180:$DG180,,MATCH(DY$3,$CX$3:$DG$3,)))*$DG180</f>
        <v>0</v>
      </c>
      <c r="DZ180" cm="1">
        <f t="array" ref="DZ180">(BZ180/INDEX($CX180:$DG180,,MATCH(DZ$3,$CX$3:$DG$3,)))*$DG180</f>
        <v>0</v>
      </c>
      <c r="EA180" cm="1">
        <f t="array" ref="EA180">(CA180/INDEX($CX180:$DG180,,MATCH(EA$3,$CX$3:$DG$3,)))*$DG180</f>
        <v>0</v>
      </c>
      <c r="EB180" cm="1">
        <f t="array" ref="EB180">(CB180/INDEX($CX180:$DG180,,MATCH(EB$3,$CX$3:$DG$3,)))*$DG180</f>
        <v>0</v>
      </c>
      <c r="EC180" s="53" cm="1">
        <f t="array" ref="EC180">(CC180/INDEX($CX180:$DG180,,MATCH(EC$3,$CX$3:$DG$3,)))*$DG180</f>
        <v>0</v>
      </c>
      <c r="ED180" cm="1">
        <f t="array" ref="ED180">(CD180/INDEX($CX180:$DG180,,MATCH(ED$3,$CX$3:$DG$3,)))*$DG180</f>
        <v>0</v>
      </c>
      <c r="EE180" cm="1">
        <f t="array" ref="EE180">(CE180/INDEX($CX180:$DG180,,MATCH(EE$3,$CX$3:$DG$3,)))*$DG180</f>
        <v>0</v>
      </c>
      <c r="EF180" cm="1">
        <f t="array" ref="EF180">(CF180/INDEX($CX180:$DG180,,MATCH(EF$3,$CX$3:$DG$3,)))*$DG180</f>
        <v>0</v>
      </c>
      <c r="EG180" cm="1">
        <f t="array" ref="EG180">(CG180/INDEX($CX180:$DG180,,MATCH(EG$3,$CX$3:$DG$3,)))*$DG180</f>
        <v>0</v>
      </c>
      <c r="EH180" cm="1">
        <f t="array" ref="EH180">(CH180/INDEX($CX180:$DG180,,MATCH(EH$3,$CX$3:$DG$3,)))*$DG180</f>
        <v>0</v>
      </c>
      <c r="EI180" cm="1">
        <f t="array" ref="EI180">(CI180/INDEX($CX180:$DG180,,MATCH(EI$3,$CX$3:$DG$3,)))*$DG180</f>
        <v>0</v>
      </c>
      <c r="EJ180" cm="1">
        <f t="array" ref="EJ180">(CJ180/INDEX($CX180:$DG180,,MATCH(EJ$3,$CX$3:$DG$3,)))*$DG180</f>
        <v>0</v>
      </c>
      <c r="EK180" cm="1">
        <f t="array" ref="EK180">(CK180/INDEX($CX180:$DG180,,MATCH(EK$3,$CX$3:$DG$3,)))*$DG180</f>
        <v>0</v>
      </c>
      <c r="EL180" cm="1">
        <f t="array" ref="EL180">(CL180/INDEX($CX180:$DG180,,MATCH(EL$3,$CX$3:$DG$3,)))*$DG180</f>
        <v>0</v>
      </c>
      <c r="EM180" cm="1">
        <f t="array" ref="EM180">(CM180/INDEX($CX180:$DG180,,MATCH(EM$3,$CX$3:$DG$3,)))*$DG180</f>
        <v>0</v>
      </c>
      <c r="EN180" cm="1">
        <f t="array" ref="EN180">(CN180/INDEX($CX180:$DG180,,MATCH(EN$3,$CX$3:$DG$3,)))*$DG180</f>
        <v>0</v>
      </c>
      <c r="EO180" cm="1">
        <f t="array" ref="EO180">(CO180/INDEX($CX180:$DG180,,MATCH(EO$3,$CX$3:$DG$3,)))*$DG180</f>
        <v>0</v>
      </c>
      <c r="EP180" cm="1">
        <f t="array" ref="EP180">(CP180/INDEX($CX180:$DG180,,MATCH(EP$3,$CX$3:$DG$3,)))*$DG180</f>
        <v>0</v>
      </c>
      <c r="EQ180" cm="1">
        <f t="array" ref="EQ180">(CQ180/INDEX($CX180:$DG180,,MATCH(EQ$3,$CX$3:$DG$3,)))*$DG180</f>
        <v>0</v>
      </c>
      <c r="ER180" cm="1">
        <f t="array" ref="ER180">(CR180/INDEX($CX180:$DG180,,MATCH(ER$3,$CX$3:$DG$3,)))*$DG180</f>
        <v>0</v>
      </c>
      <c r="ES180" cm="1">
        <f t="array" ref="ES180">(CS180/INDEX($CX180:$DG180,,MATCH(ES$3,$CX$3:$DG$3,)))*$DG180</f>
        <v>0</v>
      </c>
      <c r="ET180" cm="1">
        <f t="array" ref="ET180">(CT180/INDEX($CX180:$DG180,,MATCH(ET$3,$CX$3:$DG$3,)))*$DG180</f>
        <v>0</v>
      </c>
      <c r="EU180" cm="1">
        <f t="array" ref="EU180">(CU180/INDEX($CX180:$DG180,,MATCH(EU$3,$CX$3:$DG$3,)))*$DG180</f>
        <v>0</v>
      </c>
      <c r="EV180" cm="1">
        <f t="array" ref="EV180">(CV180/INDEX($CX180:$DG180,,MATCH(EV$3,$CX$3:$DG$3,)))*$DG180</f>
        <v>0</v>
      </c>
      <c r="EW180">
        <f t="shared" si="211"/>
        <v>0</v>
      </c>
      <c r="EY180" s="96">
        <f t="shared" si="233"/>
        <v>0</v>
      </c>
      <c r="EZ180" s="96">
        <f t="shared" si="234"/>
        <v>0</v>
      </c>
      <c r="FA180" s="96">
        <f t="shared" si="235"/>
        <v>0</v>
      </c>
      <c r="FB180" s="96">
        <f t="shared" si="236"/>
        <v>0</v>
      </c>
      <c r="FC180" s="96">
        <f t="shared" si="237"/>
        <v>0</v>
      </c>
      <c r="FD180" s="96">
        <f t="shared" si="238"/>
        <v>0</v>
      </c>
      <c r="FE180" s="96">
        <f t="shared" si="239"/>
        <v>0</v>
      </c>
      <c r="FF180" s="96">
        <f t="shared" si="240"/>
        <v>0</v>
      </c>
      <c r="FG180" s="96">
        <f t="shared" si="241"/>
        <v>0</v>
      </c>
      <c r="FH180" s="96">
        <f t="shared" si="242"/>
        <v>0</v>
      </c>
      <c r="FJ180" s="96">
        <f t="shared" si="188"/>
        <v>0</v>
      </c>
      <c r="FK180" s="96" t="str">
        <f>IF(AND('Country-wise data'!FJ180&gt;'non-R&amp;D ex_typologies'!$C$17,'Country-wise data'!FJ180&lt;'non-R&amp;D ex_typologies'!$D$17),"Small",IF(AND('Country-wise data'!FJ180&gt;'non-R&amp;D ex_typologies'!$E$17,'Country-wise data'!$FJ$4&lt;'non-R&amp;D ex_typologies'!$F$17),"Medium","Large"))</f>
        <v>Large</v>
      </c>
      <c r="FL180" t="str">
        <f>IF($FK180='non-R&amp;D ex_typologies'!$C$16,IF(AND('Country-wise data'!EY180&gt;'non-R&amp;D ex_typologies'!$C$21,'Country-wise data'!EY180&lt;'non-R&amp;D ex_typologies'!$D$21),'non-R&amp;D ex_typologies'!$B$21,IF(AND('Country-wise data'!EY180&gt;'non-R&amp;D ex_typologies'!$C$19,'Country-wise data'!EY180&lt;'non-R&amp;D ex_typologies'!$D$19),'non-R&amp;D ex_typologies'!$B$19,'non-R&amp;D ex_typologies'!$B$20)),IF($FK180='non-R&amp;D ex_typologies'!$E$16,IF(AND('Country-wise data'!EY180&gt;'non-R&amp;D ex_typologies'!$E$21,'Country-wise data'!EY180&lt;'non-R&amp;D ex_typologies'!$F$21),'non-R&amp;D ex_typologies'!$B$21,IF(AND('Country-wise data'!EY180&gt;'non-R&amp;D ex_typologies'!$E$19,'Country-wise data'!EY180&lt;'non-R&amp;D ex_typologies'!$F$19),'non-R&amp;D ex_typologies'!$B$19,'non-R&amp;D ex_typologies'!$B$20)),IF(AND('Country-wise data'!EY180&gt;'non-R&amp;D ex_typologies'!$G$21,'Country-wise data'!EY180&lt;'non-R&amp;D ex_typologies'!$H$21),'non-R&amp;D ex_typologies'!$B$21,IF(AND('Country-wise data'!EY180&gt;'non-R&amp;D ex_typologies'!$G$19,'Country-wise data'!EY180&lt;'non-R&amp;D ex_typologies'!$H$19),'non-R&amp;D ex_typologies'!$B$19,'non-R&amp;D ex_typologies'!$B$20))))</f>
        <v xml:space="preserve">Research heavy </v>
      </c>
      <c r="FM180" t="str">
        <f>IF($FK180='non-R&amp;D ex_typologies'!$C$16,IF(AND('Country-wise data'!EZ180&gt;'non-R&amp;D ex_typologies'!$C$21,'Country-wise data'!EZ180&lt;'non-R&amp;D ex_typologies'!$D$21),'non-R&amp;D ex_typologies'!$B$21,IF(AND('Country-wise data'!EZ180&gt;'non-R&amp;D ex_typologies'!$C$19,'Country-wise data'!EZ180&lt;'non-R&amp;D ex_typologies'!$D$19),'non-R&amp;D ex_typologies'!$B$19,'non-R&amp;D ex_typologies'!$B$20)),IF($FK180='non-R&amp;D ex_typologies'!$E$16,IF(AND('Country-wise data'!EZ180&gt;'non-R&amp;D ex_typologies'!$E$21,'Country-wise data'!EZ180&lt;'non-R&amp;D ex_typologies'!$F$21),'non-R&amp;D ex_typologies'!$B$21,IF(AND('Country-wise data'!EZ180&gt;'non-R&amp;D ex_typologies'!$E$19,'Country-wise data'!EZ180&lt;'non-R&amp;D ex_typologies'!$F$19),'non-R&amp;D ex_typologies'!$B$19,'non-R&amp;D ex_typologies'!$B$20)),IF(AND('Country-wise data'!EZ180&gt;'non-R&amp;D ex_typologies'!$G$21,'Country-wise data'!EZ180&lt;'non-R&amp;D ex_typologies'!$H$21),'non-R&amp;D ex_typologies'!$B$21,IF(AND('Country-wise data'!EZ180&gt;'non-R&amp;D ex_typologies'!$G$19,'Country-wise data'!EZ180&lt;'non-R&amp;D ex_typologies'!$H$19),'non-R&amp;D ex_typologies'!$B$19,'non-R&amp;D ex_typologies'!$B$20))))</f>
        <v xml:space="preserve">Research heavy </v>
      </c>
      <c r="FN180" t="str">
        <f>IF($FK180='non-R&amp;D ex_typologies'!$C$16,IF(AND('Country-wise data'!FA180&gt;'non-R&amp;D ex_typologies'!$C$21,'Country-wise data'!FA180&lt;'non-R&amp;D ex_typologies'!$D$21),'non-R&amp;D ex_typologies'!$B$21,IF(AND('Country-wise data'!FA180&gt;'non-R&amp;D ex_typologies'!$C$19,'Country-wise data'!FA180&lt;'non-R&amp;D ex_typologies'!$D$19),'non-R&amp;D ex_typologies'!$B$19,'non-R&amp;D ex_typologies'!$B$20)),IF($FK180='non-R&amp;D ex_typologies'!$E$16,IF(AND('Country-wise data'!FA180&gt;'non-R&amp;D ex_typologies'!$E$21,'Country-wise data'!FA180&lt;'non-R&amp;D ex_typologies'!$F$21),'non-R&amp;D ex_typologies'!$B$21,IF(AND('Country-wise data'!FA180&gt;'non-R&amp;D ex_typologies'!$E$19,'Country-wise data'!FA180&lt;'non-R&amp;D ex_typologies'!$F$19),'non-R&amp;D ex_typologies'!$B$19,'non-R&amp;D ex_typologies'!$B$20)),IF(AND('Country-wise data'!FA180&gt;'non-R&amp;D ex_typologies'!$G$21,'Country-wise data'!FA180&lt;'non-R&amp;D ex_typologies'!$H$21),'non-R&amp;D ex_typologies'!$B$21,IF(AND('Country-wise data'!FA180&gt;'non-R&amp;D ex_typologies'!$G$19,'Country-wise data'!FA180&lt;'non-R&amp;D ex_typologies'!$H$19),'non-R&amp;D ex_typologies'!$B$19,'non-R&amp;D ex_typologies'!$B$20))))</f>
        <v xml:space="preserve">Research heavy </v>
      </c>
      <c r="FO180" t="str">
        <f>IF($FK180='non-R&amp;D ex_typologies'!$C$16,IF(AND('Country-wise data'!FB180&gt;'non-R&amp;D ex_typologies'!$C$21,'Country-wise data'!FB180&lt;'non-R&amp;D ex_typologies'!$D$21),'non-R&amp;D ex_typologies'!$B$21,IF(AND('Country-wise data'!FB180&gt;'non-R&amp;D ex_typologies'!$C$19,'Country-wise data'!FB180&lt;'non-R&amp;D ex_typologies'!$D$19),'non-R&amp;D ex_typologies'!$B$19,'non-R&amp;D ex_typologies'!$B$20)),IF($FK180='non-R&amp;D ex_typologies'!$E$16,IF(AND('Country-wise data'!FB180&gt;'non-R&amp;D ex_typologies'!$E$21,'Country-wise data'!FB180&lt;'non-R&amp;D ex_typologies'!$F$21),'non-R&amp;D ex_typologies'!$B$21,IF(AND('Country-wise data'!FB180&gt;'non-R&amp;D ex_typologies'!$E$19,'Country-wise data'!FB180&lt;'non-R&amp;D ex_typologies'!$F$19),'non-R&amp;D ex_typologies'!$B$19,'non-R&amp;D ex_typologies'!$B$20)),IF(AND('Country-wise data'!FB180&gt;'non-R&amp;D ex_typologies'!$G$21,'Country-wise data'!FB180&lt;'non-R&amp;D ex_typologies'!$H$21),'non-R&amp;D ex_typologies'!$B$21,IF(AND('Country-wise data'!FB180&gt;'non-R&amp;D ex_typologies'!$G$19,'Country-wise data'!FB180&lt;'non-R&amp;D ex_typologies'!$H$19),'non-R&amp;D ex_typologies'!$B$19,'non-R&amp;D ex_typologies'!$B$20))))</f>
        <v xml:space="preserve">Research heavy </v>
      </c>
      <c r="FP180" t="str">
        <f>IF($FK180='non-R&amp;D ex_typologies'!$C$16,IF(AND('Country-wise data'!FC180&gt;'non-R&amp;D ex_typologies'!$C$21,'Country-wise data'!FC180&lt;'non-R&amp;D ex_typologies'!$D$21),'non-R&amp;D ex_typologies'!$B$21,IF(AND('Country-wise data'!FC180&gt;'non-R&amp;D ex_typologies'!$C$19,'Country-wise data'!FC180&lt;'non-R&amp;D ex_typologies'!$D$19),'non-R&amp;D ex_typologies'!$B$19,'non-R&amp;D ex_typologies'!$B$20)),IF($FK180='non-R&amp;D ex_typologies'!$E$16,IF(AND('Country-wise data'!FC180&gt;'non-R&amp;D ex_typologies'!$E$21,'Country-wise data'!FC180&lt;'non-R&amp;D ex_typologies'!$F$21),'non-R&amp;D ex_typologies'!$B$21,IF(AND('Country-wise data'!FC180&gt;'non-R&amp;D ex_typologies'!$E$19,'Country-wise data'!FC180&lt;'non-R&amp;D ex_typologies'!$F$19),'non-R&amp;D ex_typologies'!$B$19,'non-R&amp;D ex_typologies'!$B$20)),IF(AND('Country-wise data'!FC180&gt;'non-R&amp;D ex_typologies'!$G$21,'Country-wise data'!FC180&lt;'non-R&amp;D ex_typologies'!$H$21),'non-R&amp;D ex_typologies'!$B$21,IF(AND('Country-wise data'!FC180&gt;'non-R&amp;D ex_typologies'!$G$19,'Country-wise data'!FC180&lt;'non-R&amp;D ex_typologies'!$H$19),'non-R&amp;D ex_typologies'!$B$19,'non-R&amp;D ex_typologies'!$B$20))))</f>
        <v xml:space="preserve">Research heavy </v>
      </c>
      <c r="FQ180" t="str">
        <f>IF($FK180='non-R&amp;D ex_typologies'!$C$16,IF(AND('Country-wise data'!FD180&gt;'non-R&amp;D ex_typologies'!$C$21,'Country-wise data'!FD180&lt;'non-R&amp;D ex_typologies'!$D$21),'non-R&amp;D ex_typologies'!$B$21,IF(AND('Country-wise data'!FD180&gt;'non-R&amp;D ex_typologies'!$C$19,'Country-wise data'!FD180&lt;'non-R&amp;D ex_typologies'!$D$19),'non-R&amp;D ex_typologies'!$B$19,'non-R&amp;D ex_typologies'!$B$20)),IF($FK180='non-R&amp;D ex_typologies'!$E$16,IF(AND('Country-wise data'!FD180&gt;'non-R&amp;D ex_typologies'!$E$21,'Country-wise data'!FD180&lt;'non-R&amp;D ex_typologies'!$F$21),'non-R&amp;D ex_typologies'!$B$21,IF(AND('Country-wise data'!FD180&gt;'non-R&amp;D ex_typologies'!$E$19,'Country-wise data'!FD180&lt;'non-R&amp;D ex_typologies'!$F$19),'non-R&amp;D ex_typologies'!$B$19,'non-R&amp;D ex_typologies'!$B$20)),IF(AND('Country-wise data'!FD180&gt;'non-R&amp;D ex_typologies'!$G$21,'Country-wise data'!FD180&lt;'non-R&amp;D ex_typologies'!$H$21),'non-R&amp;D ex_typologies'!$B$21,IF(AND('Country-wise data'!FD180&gt;'non-R&amp;D ex_typologies'!$G$19,'Country-wise data'!FD180&lt;'non-R&amp;D ex_typologies'!$H$19),'non-R&amp;D ex_typologies'!$B$19,'non-R&amp;D ex_typologies'!$B$20))))</f>
        <v xml:space="preserve">Research heavy </v>
      </c>
      <c r="FR180" t="str">
        <f>IF($FK180='non-R&amp;D ex_typologies'!$C$16,IF(AND('Country-wise data'!FE180&gt;'non-R&amp;D ex_typologies'!$C$21,'Country-wise data'!FE180&lt;'non-R&amp;D ex_typologies'!$D$21),'non-R&amp;D ex_typologies'!$B$21,IF(AND('Country-wise data'!FE180&gt;'non-R&amp;D ex_typologies'!$C$19,'Country-wise data'!FE180&lt;'non-R&amp;D ex_typologies'!$D$19),'non-R&amp;D ex_typologies'!$B$19,'non-R&amp;D ex_typologies'!$B$20)),IF($FK180='non-R&amp;D ex_typologies'!$E$16,IF(AND('Country-wise data'!FE180&gt;'non-R&amp;D ex_typologies'!$E$21,'Country-wise data'!FE180&lt;'non-R&amp;D ex_typologies'!$F$21),'non-R&amp;D ex_typologies'!$B$21,IF(AND('Country-wise data'!FE180&gt;'non-R&amp;D ex_typologies'!$E$19,'Country-wise data'!FE180&lt;'non-R&amp;D ex_typologies'!$F$19),'non-R&amp;D ex_typologies'!$B$19,'non-R&amp;D ex_typologies'!$B$20)),IF(AND('Country-wise data'!FE180&gt;'non-R&amp;D ex_typologies'!$G$21,'Country-wise data'!FE180&lt;'non-R&amp;D ex_typologies'!$H$21),'non-R&amp;D ex_typologies'!$B$21,IF(AND('Country-wise data'!FE180&gt;'non-R&amp;D ex_typologies'!$G$19,'Country-wise data'!FE180&lt;'non-R&amp;D ex_typologies'!$H$19),'non-R&amp;D ex_typologies'!$B$19,'non-R&amp;D ex_typologies'!$B$20))))</f>
        <v xml:space="preserve">Research heavy </v>
      </c>
      <c r="FS180" t="str">
        <f>IF($FK180='non-R&amp;D ex_typologies'!$C$16,IF(AND('Country-wise data'!FF180&gt;'non-R&amp;D ex_typologies'!$C$21,'Country-wise data'!FF180&lt;'non-R&amp;D ex_typologies'!$D$21),'non-R&amp;D ex_typologies'!$B$21,IF(AND('Country-wise data'!FF180&gt;'non-R&amp;D ex_typologies'!$C$19,'Country-wise data'!FF180&lt;'non-R&amp;D ex_typologies'!$D$19),'non-R&amp;D ex_typologies'!$B$19,'non-R&amp;D ex_typologies'!$B$20)),IF($FK180='non-R&amp;D ex_typologies'!$E$16,IF(AND('Country-wise data'!FF180&gt;'non-R&amp;D ex_typologies'!$E$21,'Country-wise data'!FF180&lt;'non-R&amp;D ex_typologies'!$F$21),'non-R&amp;D ex_typologies'!$B$21,IF(AND('Country-wise data'!FF180&gt;'non-R&amp;D ex_typologies'!$E$19,'Country-wise data'!FF180&lt;'non-R&amp;D ex_typologies'!$F$19),'non-R&amp;D ex_typologies'!$B$19,'non-R&amp;D ex_typologies'!$B$20)),IF(AND('Country-wise data'!FF180&gt;'non-R&amp;D ex_typologies'!$G$21,'Country-wise data'!FF180&lt;'non-R&amp;D ex_typologies'!$H$21),'non-R&amp;D ex_typologies'!$B$21,IF(AND('Country-wise data'!FF180&gt;'non-R&amp;D ex_typologies'!$G$19,'Country-wise data'!FF180&lt;'non-R&amp;D ex_typologies'!$H$19),'non-R&amp;D ex_typologies'!$B$19,'non-R&amp;D ex_typologies'!$B$20))))</f>
        <v xml:space="preserve">Research heavy </v>
      </c>
      <c r="FT180" t="str">
        <f>IF($FK180='non-R&amp;D ex_typologies'!$C$16,IF(AND('Country-wise data'!FG180&gt;'non-R&amp;D ex_typologies'!$C$21,'Country-wise data'!FG180&lt;'non-R&amp;D ex_typologies'!$D$21),'non-R&amp;D ex_typologies'!$B$21,IF(AND('Country-wise data'!FG180&gt;'non-R&amp;D ex_typologies'!$C$19,'Country-wise data'!FG180&lt;'non-R&amp;D ex_typologies'!$D$19),'non-R&amp;D ex_typologies'!$B$19,'non-R&amp;D ex_typologies'!$B$20)),IF($FK180='non-R&amp;D ex_typologies'!$E$16,IF(AND('Country-wise data'!FG180&gt;'non-R&amp;D ex_typologies'!$E$21,'Country-wise data'!FG180&lt;'non-R&amp;D ex_typologies'!$F$21),'non-R&amp;D ex_typologies'!$B$21,IF(AND('Country-wise data'!FG180&gt;'non-R&amp;D ex_typologies'!$E$19,'Country-wise data'!FG180&lt;'non-R&amp;D ex_typologies'!$F$19),'non-R&amp;D ex_typologies'!$B$19,'non-R&amp;D ex_typologies'!$B$20)),IF(AND('Country-wise data'!FG180&gt;'non-R&amp;D ex_typologies'!$G$21,'Country-wise data'!FG180&lt;'non-R&amp;D ex_typologies'!$H$21),'non-R&amp;D ex_typologies'!$B$21,IF(AND('Country-wise data'!FG180&gt;'non-R&amp;D ex_typologies'!$G$19,'Country-wise data'!FG180&lt;'non-R&amp;D ex_typologies'!$H$19),'non-R&amp;D ex_typologies'!$B$19,'non-R&amp;D ex_typologies'!$B$20))))</f>
        <v xml:space="preserve">Research heavy </v>
      </c>
      <c r="FU180" t="str">
        <f>IF($FK180='non-R&amp;D ex_typologies'!$C$16,IF(AND('Country-wise data'!FH180&gt;'non-R&amp;D ex_typologies'!$C$21,'Country-wise data'!FH180&lt;'non-R&amp;D ex_typologies'!$D$21),'non-R&amp;D ex_typologies'!$B$21,IF(AND('Country-wise data'!FH180&gt;'non-R&amp;D ex_typologies'!$C$19,'Country-wise data'!FH180&lt;'non-R&amp;D ex_typologies'!$D$19),'non-R&amp;D ex_typologies'!$B$19,'non-R&amp;D ex_typologies'!$B$20)),IF($FK180='non-R&amp;D ex_typologies'!$E$16,IF(AND('Country-wise data'!FH180&gt;'non-R&amp;D ex_typologies'!$E$21,'Country-wise data'!FH180&lt;'non-R&amp;D ex_typologies'!$F$21),'non-R&amp;D ex_typologies'!$B$21,IF(AND('Country-wise data'!FH180&gt;'non-R&amp;D ex_typologies'!$E$19,'Country-wise data'!FH180&lt;'non-R&amp;D ex_typologies'!$F$19),'non-R&amp;D ex_typologies'!$B$19,'non-R&amp;D ex_typologies'!$B$20)),IF(AND('Country-wise data'!FH180&gt;'non-R&amp;D ex_typologies'!$G$21,'Country-wise data'!FH180&lt;'non-R&amp;D ex_typologies'!$H$21),'non-R&amp;D ex_typologies'!$B$21,IF(AND('Country-wise data'!FH180&gt;'non-R&amp;D ex_typologies'!$G$19,'Country-wise data'!FH180&lt;'non-R&amp;D ex_typologies'!$H$19),'non-R&amp;D ex_typologies'!$B$19,'non-R&amp;D ex_typologies'!$B$20))))</f>
        <v xml:space="preserve">Research heavy </v>
      </c>
    </row>
    <row r="181" spans="2:177" x14ac:dyDescent="0.35">
      <c r="B181" s="83" t="s">
        <v>1081</v>
      </c>
      <c r="E181" s="44" t="s">
        <v>375</v>
      </c>
      <c r="G181" s="55">
        <f>Assumptions!$C$13</f>
        <v>1.1000000000000001</v>
      </c>
      <c r="H181">
        <f>SUMIFS(FAOstat!M:M,FAOstat!$B:$B,'Country-wise data'!$B181)*G181</f>
        <v>0</v>
      </c>
      <c r="I181">
        <f>IF(SUMIFS(FAOstat!N:N,FAOstat!$B:$B,'Country-wise data'!$B181)=0,H181*(1+Assumptions!$C$9),SUMIFS(FAOstat!N:N,FAOstat!$B:$B,'Country-wise data'!$B181)*$G181)</f>
        <v>0</v>
      </c>
      <c r="J181">
        <f>IF(SUMIFS(FAOstat!O:O,FAOstat!$B:$B,'Country-wise data'!$B181)=0,I181*(1+Assumptions!$C$9),SUMIFS(FAOstat!O:O,FAOstat!$B:$B,'Country-wise data'!$B181)*$G181)</f>
        <v>0</v>
      </c>
      <c r="K181">
        <f>IF(SUMIFS(FAOstat!P:P,FAOstat!$B:$B,'Country-wise data'!$B181)=0,J181*(1+Assumptions!$C$9),SUMIFS(FAOstat!P:P,FAOstat!$B:$B,'Country-wise data'!$B181)*$G181)</f>
        <v>0</v>
      </c>
      <c r="L181">
        <f>IF(SUMIFS(FAOstat!Q:Q,FAOstat!$B:$B,'Country-wise data'!$B181)=0,K181*(1+Assumptions!$C$9),SUMIFS(FAOstat!Q:Q,FAOstat!$B:$B,'Country-wise data'!$B181)*$G181)</f>
        <v>0</v>
      </c>
      <c r="M181">
        <f>IF(SUMIFS(FAOstat!R:R,FAOstat!$B:$B,'Country-wise data'!$B181)=0,L181*(1+Assumptions!$C$9),SUMIFS(FAOstat!R:R,FAOstat!$B:$B,'Country-wise data'!$B181)*$G181)</f>
        <v>0</v>
      </c>
      <c r="N181">
        <f>IF(SUMIFS(FAOstat!S:S,FAOstat!$B:$B,'Country-wise data'!$B181)=0,M181*(1+Assumptions!$C$9),SUMIFS(FAOstat!S:S,FAOstat!$B:$B,'Country-wise data'!$B181)*$G181)</f>
        <v>0</v>
      </c>
      <c r="O181">
        <f>IF(SUMIFS(FAOstat!T:T,FAOstat!$B:$B,'Country-wise data'!$B181)=0,N181*(1+Assumptions!$C$9),SUMIFS(FAOstat!T:T,FAOstat!$B:$B,'Country-wise data'!$B181)*$G181)</f>
        <v>0</v>
      </c>
      <c r="P181">
        <f>IF(SUMIFS(FAOstat!U:U,FAOstat!$B:$B,'Country-wise data'!$B181)=0,O181*(1+Assumptions!$C$9),SUMIFS(FAOstat!U:U,FAOstat!$B:$B,'Country-wise data'!$B181)*$G181)</f>
        <v>0</v>
      </c>
      <c r="Q181">
        <f>IF(SUMIFS(FAOstat!V:V,FAOstat!$B:$B,'Country-wise data'!$B181)=0,P181*(1+Assumptions!$C$9),SUMIFS(FAOstat!V:V,FAOstat!$B:$B,'Country-wise data'!$B181)*$G181)</f>
        <v>0</v>
      </c>
      <c r="R181" s="36">
        <f t="shared" si="207"/>
        <v>0</v>
      </c>
      <c r="S181" s="44">
        <f>INDEX('area data'!$G$4:$P$80,MATCH('Country-wise data'!$B181,'area data'!$B$4:$B$80,),MATCH('Country-wise data'!S$3,'area data'!$G$3:$P$3,))</f>
        <v>0</v>
      </c>
      <c r="T181" s="44">
        <f>INDEX('area data'!$G$4:$P$80,MATCH('Country-wise data'!$B181,'area data'!$B$4:$B$80,),MATCH('Country-wise data'!T$3,'area data'!$G$3:$P$3,))</f>
        <v>0</v>
      </c>
      <c r="U181" s="44">
        <f>INDEX('area data'!$G$4:$P$80,MATCH('Country-wise data'!$B181,'area data'!$B$4:$B$80,),MATCH('Country-wise data'!U$3,'area data'!$G$3:$P$3,))</f>
        <v>0</v>
      </c>
      <c r="V181" s="44">
        <f>INDEX('area data'!$G$4:$P$80,MATCH('Country-wise data'!$B181,'area data'!$B$4:$B$80,),MATCH('Country-wise data'!V$3,'area data'!$G$3:$P$3,))</f>
        <v>0</v>
      </c>
      <c r="W181" s="44">
        <f>INDEX('area data'!$G$4:$P$80,MATCH('Country-wise data'!$B181,'area data'!$B$4:$B$80,),MATCH('Country-wise data'!W$3,'area data'!$G$3:$P$3,))</f>
        <v>0</v>
      </c>
      <c r="X181" s="44">
        <f>INDEX('area data'!$G$4:$P$80,MATCH('Country-wise data'!$B181,'area data'!$B$4:$B$80,),MATCH('Country-wise data'!X$3,'area data'!$G$3:$P$3,))</f>
        <v>0</v>
      </c>
      <c r="Y181" s="44">
        <f>INDEX('area data'!$G$4:$P$80,MATCH('Country-wise data'!$B181,'area data'!$B$4:$B$80,),MATCH('Country-wise data'!Y$3,'area data'!$G$3:$P$3,))</f>
        <v>0</v>
      </c>
      <c r="Z181" s="44">
        <f>INDEX('area data'!$G$4:$P$80,MATCH('Country-wise data'!$B181,'area data'!$B$4:$B$80,),MATCH('Country-wise data'!Z$3,'area data'!$G$3:$P$3,))</f>
        <v>0</v>
      </c>
      <c r="AA181" s="44">
        <f>INDEX('area data'!$G$4:$P$80,MATCH('Country-wise data'!$B181,'area data'!$B$4:$B$80,),MATCH('Country-wise data'!AA$3,'area data'!$G$3:$P$3,))</f>
        <v>0</v>
      </c>
      <c r="AB181" s="44">
        <f>INDEX('area data'!$G$4:$P$80,MATCH('Country-wise data'!$B181,'area data'!$B$4:$B$80,),MATCH('Country-wise data'!AB$3,'area data'!$G$3:$P$3,))</f>
        <v>0</v>
      </c>
      <c r="AC181" s="53">
        <f>IFERROR(INDEX('ASTI data (new)'!$AF$6:$AL$130,MATCH('Country-wise data'!$B181,'ASTI data (new)'!$C$6:$C$130,),MATCH('Country-wise data'!AC$3,'ASTI data (new)'!$AF$5:$AL$5,)),(INDEX(Assumptions!$G$154:$P$345,MATCH('Country-wise data'!$B181,Assumptions!$B$154:$B$344,),MATCH('Country-wise data'!AC$3,Assumptions!$G$153:$P$153,))*S181))</f>
        <v>0</v>
      </c>
      <c r="AD181" s="53">
        <f>IFERROR(INDEX('ASTI data (new)'!$AF$6:$AL$130,MATCH('Country-wise data'!$B181,'ASTI data (new)'!$C$6:$C$130,),MATCH('Country-wise data'!AD$3,'ASTI data (new)'!$AF$5:$AL$5,)),(INDEX(Assumptions!$G$154:$P$345,MATCH('Country-wise data'!$B181,Assumptions!$B$154:$B$344,),MATCH('Country-wise data'!AD$3,Assumptions!$G$153:$P$153,))*T181))</f>
        <v>0</v>
      </c>
      <c r="AE181" s="53">
        <f>IFERROR(INDEX('ASTI data (new)'!$AF$6:$AL$130,MATCH('Country-wise data'!$B181,'ASTI data (new)'!$C$6:$C$130,),MATCH('Country-wise data'!AE$3,'ASTI data (new)'!$AF$5:$AL$5,)),(INDEX(Assumptions!$G$154:$P$345,MATCH('Country-wise data'!$B181,Assumptions!$B$154:$B$344,),MATCH('Country-wise data'!AE$3,Assumptions!$G$153:$P$153,))*U181))</f>
        <v>0</v>
      </c>
      <c r="AF181" s="53">
        <f>IFERROR(INDEX('ASTI data (new)'!$AF$6:$AL$130,MATCH('Country-wise data'!$B181,'ASTI data (new)'!$C$6:$C$130,),MATCH('Country-wise data'!AF$3,'ASTI data (new)'!$AF$5:$AL$5,)),(INDEX(Assumptions!$G$154:$P$345,MATCH('Country-wise data'!$B181,Assumptions!$B$154:$B$344,),MATCH('Country-wise data'!AF$3,Assumptions!$G$153:$P$153,))*V181))</f>
        <v>0</v>
      </c>
      <c r="AG181" s="53">
        <f>IFERROR(INDEX('ASTI data (new)'!$AF$6:$AL$130,MATCH('Country-wise data'!$B181,'ASTI data (new)'!$C$6:$C$130,),MATCH('Country-wise data'!AG$3,'ASTI data (new)'!$AF$5:$AL$5,)),(INDEX(Assumptions!$G$154:$P$345,MATCH('Country-wise data'!$B181,Assumptions!$B$154:$B$344,),MATCH('Country-wise data'!AG$3,Assumptions!$G$153:$P$153,))*W181))</f>
        <v>0</v>
      </c>
      <c r="AH181" s="53">
        <f>IFERROR(INDEX('ASTI data (new)'!$AF$6:$AL$130,MATCH('Country-wise data'!$B181,'ASTI data (new)'!$C$6:$C$130,),MATCH('Country-wise data'!AH$3,'ASTI data (new)'!$AF$5:$AL$5,)),(INDEX(Assumptions!$G$154:$P$345,MATCH('Country-wise data'!$B181,Assumptions!$B$154:$B$344,),MATCH('Country-wise data'!AH$3,Assumptions!$G$153:$P$153,))*X181))</f>
        <v>0</v>
      </c>
      <c r="AI181" s="53">
        <f>IFERROR(INDEX('ASTI data (new)'!$AF$6:$AL$130,MATCH('Country-wise data'!$B181,'ASTI data (new)'!$C$6:$C$130,),MATCH('Country-wise data'!AI$3,'ASTI data (new)'!$AF$5:$AL$5,)),(INDEX(Assumptions!$G$154:$P$345,MATCH('Country-wise data'!$B181,Assumptions!$B$154:$B$344,),MATCH('Country-wise data'!AI$3,Assumptions!$G$153:$P$153,))*Y181))</f>
        <v>0</v>
      </c>
      <c r="AJ181" s="53">
        <f t="shared" ref="AJ181:AL181" si="259">IFERROR((1+($AI181/$AF181)^(1/3)-1)*AI181,0)</f>
        <v>0</v>
      </c>
      <c r="AK181" s="53">
        <f t="shared" si="259"/>
        <v>0</v>
      </c>
      <c r="AL181" s="53">
        <f t="shared" si="259"/>
        <v>0</v>
      </c>
      <c r="AM181" s="55" cm="1">
        <f t="array" ref="AM181">INDEX('non-R&amp;D ex_typologies'!$J$8:$J$10,MATCH('Country-wise data'!FL181,'non-R&amp;D ex_typologies'!$F$8:$F$10,),)*'Country-wise data'!AC181</f>
        <v>0</v>
      </c>
      <c r="AN181" s="55" cm="1">
        <f t="array" ref="AN181">INDEX('non-R&amp;D ex_typologies'!$J$8:$J$10,MATCH('Country-wise data'!FM181,'non-R&amp;D ex_typologies'!$F$8:$F$10,),)*'Country-wise data'!AD181</f>
        <v>0</v>
      </c>
      <c r="AO181" s="55" cm="1">
        <f t="array" ref="AO181">INDEX('non-R&amp;D ex_typologies'!$J$8:$J$10,MATCH('Country-wise data'!FN181,'non-R&amp;D ex_typologies'!$F$8:$F$10,),)*'Country-wise data'!AE181</f>
        <v>0</v>
      </c>
      <c r="AP181" s="55" cm="1">
        <f t="array" ref="AP181">INDEX('non-R&amp;D ex_typologies'!$J$8:$J$10,MATCH('Country-wise data'!FO181,'non-R&amp;D ex_typologies'!$F$8:$F$10,),)*'Country-wise data'!AF181</f>
        <v>0</v>
      </c>
      <c r="AQ181" s="55" cm="1">
        <f t="array" ref="AQ181">INDEX('non-R&amp;D ex_typologies'!$J$8:$J$10,MATCH('Country-wise data'!FP181,'non-R&amp;D ex_typologies'!$F$8:$F$10,),)*'Country-wise data'!AG181</f>
        <v>0</v>
      </c>
      <c r="AR181" s="55" cm="1">
        <f t="array" ref="AR181">INDEX('non-R&amp;D ex_typologies'!$J$8:$J$10,MATCH('Country-wise data'!FQ181,'non-R&amp;D ex_typologies'!$F$8:$F$10,),)*'Country-wise data'!AH181</f>
        <v>0</v>
      </c>
      <c r="AS181" s="55" cm="1">
        <f t="array" ref="AS181">INDEX('non-R&amp;D ex_typologies'!$J$8:$J$10,MATCH('Country-wise data'!FR181,'non-R&amp;D ex_typologies'!$F$8:$F$10,),)*'Country-wise data'!AI181</f>
        <v>0</v>
      </c>
      <c r="AT181" s="55" cm="1">
        <f t="array" ref="AT181">INDEX('non-R&amp;D ex_typologies'!$J$8:$J$10,MATCH('Country-wise data'!FS181,'non-R&amp;D ex_typologies'!$F$8:$F$10,),)*'Country-wise data'!AJ181</f>
        <v>0</v>
      </c>
      <c r="AU181" s="55" cm="1">
        <f t="array" ref="AU181">INDEX('non-R&amp;D ex_typologies'!$J$8:$J$10,MATCH('Country-wise data'!FT181,'non-R&amp;D ex_typologies'!$F$8:$F$10,),)*'Country-wise data'!AK181</f>
        <v>0</v>
      </c>
      <c r="AV181" s="55" cm="1">
        <f t="array" ref="AV181">INDEX('non-R&amp;D ex_typologies'!$J$8:$J$10,MATCH('Country-wise data'!FU181,'non-R&amp;D ex_typologies'!$F$8:$F$10,),)*'Country-wise data'!AL181</f>
        <v>0</v>
      </c>
      <c r="AW181">
        <f t="shared" si="209"/>
        <v>0</v>
      </c>
      <c r="AX181" s="53">
        <f>INDEX('GDP deflators'!$AB$3:$AK$198,MATCH('Country-wise data'!$B181,'GDP deflators'!$B$3:$B$198,),MATCH('Country-wise data'!AX$3,'GDP deflators'!$D$2:$M$2,))</f>
        <v>66.358640285888143</v>
      </c>
      <c r="AY181" s="53">
        <f>INDEX('GDP deflators'!$AB$3:$AK$198,MATCH('Country-wise data'!$B181,'GDP deflators'!$B$3:$B$198,),MATCH('Country-wise data'!AY$3,'GDP deflators'!$D$2:$M$2,))</f>
        <v>69.259254935203842</v>
      </c>
      <c r="AZ181" s="53">
        <f>INDEX('GDP deflators'!$AB$3:$AK$198,MATCH('Country-wise data'!$B181,'GDP deflators'!$B$3:$B$198,),MATCH('Country-wise data'!AZ$3,'GDP deflators'!$D$2:$M$2,))</f>
        <v>71.919419994073678</v>
      </c>
      <c r="BA181" s="53">
        <f>INDEX('GDP deflators'!$AB$3:$AK$198,MATCH('Country-wise data'!$B181,'GDP deflators'!$B$3:$B$198,),MATCH('Country-wise data'!BA$3,'GDP deflators'!$D$2:$M$2,))</f>
        <v>74.047742133365063</v>
      </c>
      <c r="BB181" s="53">
        <f>INDEX('GDP deflators'!$AB$3:$AK$198,MATCH('Country-wise data'!$B181,'GDP deflators'!$B$3:$B$198,),MATCH('Country-wise data'!BB$3,'GDP deflators'!$D$2:$M$2,))</f>
        <v>76.062721764859504</v>
      </c>
      <c r="BC181" s="53">
        <f>INDEX('GDP deflators'!$AB$3:$AK$198,MATCH('Country-wise data'!$B181,'GDP deflators'!$B$3:$B$198,),MATCH('Country-wise data'!BC$3,'GDP deflators'!$D$2:$M$2,))</f>
        <v>79.547558442166959</v>
      </c>
      <c r="BD181" s="53">
        <f>INDEX('GDP deflators'!$AB$3:$AK$198,MATCH('Country-wise data'!$B181,'GDP deflators'!$B$3:$B$198,),MATCH('Country-wise data'!BD$3,'GDP deflators'!$D$2:$M$2,))</f>
        <v>82.63532496856601</v>
      </c>
      <c r="BE181" s="53">
        <f>INDEX('GDP deflators'!$AB$3:$AK$198,MATCH('Country-wise data'!$B181,'GDP deflators'!$B$3:$B$198,),MATCH('Country-wise data'!BE$3,'GDP deflators'!$D$2:$M$2,))</f>
        <v>86.85452514783448</v>
      </c>
      <c r="BF181" s="53">
        <f>INDEX('GDP deflators'!$AB$3:$AK$198,MATCH('Country-wise data'!$B181,'GDP deflators'!$B$3:$B$198,),MATCH('Country-wise data'!BF$3,'GDP deflators'!$D$2:$M$2,))</f>
        <v>92.556609865426125</v>
      </c>
      <c r="BG181" s="53">
        <f>INDEX('GDP deflators'!$AB$3:$AK$198,MATCH('Country-wise data'!$B181,'GDP deflators'!$B$3:$B$198,),MATCH('Country-wise data'!BG$3,'GDP deflators'!$D$2:$M$2,))</f>
        <v>100</v>
      </c>
      <c r="BH181" cm="1">
        <f t="array" ref="BH181">H181/(INDEX($AX181:$BG181,,MATCH(BH$3,$AX$3:$BG$3,))/100)</f>
        <v>0</v>
      </c>
      <c r="BI181" cm="1">
        <f t="array" ref="BI181">I181/(INDEX($AX181:$BG181,,MATCH(BI$3,$AX$3:$BG$3,))/100)</f>
        <v>0</v>
      </c>
      <c r="BJ181" cm="1">
        <f t="array" ref="BJ181">J181/(INDEX($AX181:$BG181,,MATCH(BJ$3,$AX$3:$BG$3,))/100)</f>
        <v>0</v>
      </c>
      <c r="BK181" cm="1">
        <f t="array" ref="BK181">K181/(INDEX($AX181:$BG181,,MATCH(BK$3,$AX$3:$BG$3,))/100)</f>
        <v>0</v>
      </c>
      <c r="BL181" cm="1">
        <f t="array" ref="BL181">L181/(INDEX($AX181:$BG181,,MATCH(BL$3,$AX$3:$BG$3,))/100)</f>
        <v>0</v>
      </c>
      <c r="BM181" cm="1">
        <f t="array" ref="BM181">M181/(INDEX($AX181:$BG181,,MATCH(BM$3,$AX$3:$BG$3,))/100)</f>
        <v>0</v>
      </c>
      <c r="BN181" cm="1">
        <f t="array" ref="BN181">N181/(INDEX($AX181:$BG181,,MATCH(BN$3,$AX$3:$BG$3,))/100)</f>
        <v>0</v>
      </c>
      <c r="BO181" cm="1">
        <f t="array" ref="BO181">O181/(INDEX($AX181:$BG181,,MATCH(BO$3,$AX$3:$BG$3,))/100)</f>
        <v>0</v>
      </c>
      <c r="BP181" cm="1">
        <f t="array" ref="BP181">P181/(INDEX($AX181:$BG181,,MATCH(BP$3,$AX$3:$BG$3,))/100)</f>
        <v>0</v>
      </c>
      <c r="BQ181" cm="1">
        <f t="array" ref="BQ181">Q181/(INDEX($AX181:$BG181,,MATCH(BQ$3,$AX$3:$BG$3,))/100)</f>
        <v>0</v>
      </c>
      <c r="BS181" cm="1">
        <f t="array" ref="BS181">S181/(INDEX($AX181:$BG181,,MATCH(BS$3,$AX$3:$BG$3,))/100)</f>
        <v>0</v>
      </c>
      <c r="BT181" cm="1">
        <f t="array" ref="BT181">T181/(INDEX($AX181:$BG181,,MATCH(BT$3,$AX$3:$BG$3,))/100)</f>
        <v>0</v>
      </c>
      <c r="BU181" cm="1">
        <f t="array" ref="BU181">U181/(INDEX($AX181:$BG181,,MATCH(BU$3,$AX$3:$BG$3,))/100)</f>
        <v>0</v>
      </c>
      <c r="BV181" cm="1">
        <f t="array" ref="BV181">V181/(INDEX($AX181:$BG181,,MATCH(BV$3,$AX$3:$BG$3,))/100)</f>
        <v>0</v>
      </c>
      <c r="BW181" cm="1">
        <f t="array" ref="BW181">W181/(INDEX($AX181:$BG181,,MATCH(BW$3,$AX$3:$BG$3,))/100)</f>
        <v>0</v>
      </c>
      <c r="BX181" cm="1">
        <f t="array" ref="BX181">X181/(INDEX($AX181:$BG181,,MATCH(BX$3,$AX$3:$BG$3,))/100)</f>
        <v>0</v>
      </c>
      <c r="BY181" cm="1">
        <f t="array" ref="BY181">Y181/(INDEX($AX181:$BG181,,MATCH(BY$3,$AX$3:$BG$3,))/100)</f>
        <v>0</v>
      </c>
      <c r="BZ181" cm="1">
        <f t="array" ref="BZ181">Z181/(INDEX($AX181:$BG181,,MATCH(BZ$3,$AX$3:$BG$3,))/100)</f>
        <v>0</v>
      </c>
      <c r="CA181" cm="1">
        <f t="array" ref="CA181">AA181/(INDEX($AX181:$BG181,,MATCH(CA$3,$AX$3:$BG$3,))/100)</f>
        <v>0</v>
      </c>
      <c r="CB181" cm="1">
        <f t="array" ref="CB181">AB181/(INDEX($AX181:$BG181,,MATCH(CB$3,$AX$3:$BG$3,))/100)</f>
        <v>0</v>
      </c>
      <c r="CC181" cm="1">
        <f t="array" ref="CC181">AC181/(INDEX($AX181:$BG181,,MATCH(CC$3,$AX$3:$BG$3,))/100)</f>
        <v>0</v>
      </c>
      <c r="CD181" cm="1">
        <f t="array" ref="CD181">AD181/(INDEX($AX181:$BG181,,MATCH(CD$3,$AX$3:$BG$3,))/100)</f>
        <v>0</v>
      </c>
      <c r="CE181" cm="1">
        <f t="array" ref="CE181">AE181/(INDEX($AX181:$BG181,,MATCH(CE$3,$AX$3:$BG$3,))/100)</f>
        <v>0</v>
      </c>
      <c r="CF181" cm="1">
        <f t="array" ref="CF181">AF181/(INDEX($AX181:$BG181,,MATCH(CF$3,$AX$3:$BG$3,))/100)</f>
        <v>0</v>
      </c>
      <c r="CG181" cm="1">
        <f t="array" ref="CG181">AG181/(INDEX($AX181:$BG181,,MATCH(CG$3,$AX$3:$BG$3,))/100)</f>
        <v>0</v>
      </c>
      <c r="CH181" cm="1">
        <f t="array" ref="CH181">AH181/(INDEX($AX181:$BG181,,MATCH(CH$3,$AX$3:$BG$3,))/100)</f>
        <v>0</v>
      </c>
      <c r="CI181" cm="1">
        <f t="array" ref="CI181">AI181/(INDEX($AX181:$BG181,,MATCH(CI$3,$AX$3:$BG$3,))/100)</f>
        <v>0</v>
      </c>
      <c r="CJ181" cm="1">
        <f t="array" ref="CJ181">AJ181/(INDEX($AX181:$BG181,,MATCH(CJ$3,$AX$3:$BG$3,))/100)</f>
        <v>0</v>
      </c>
      <c r="CK181" cm="1">
        <f t="array" ref="CK181">AK181/(INDEX($AX181:$BG181,,MATCH(CK$3,$AX$3:$BG$3,))/100)</f>
        <v>0</v>
      </c>
      <c r="CL181" cm="1">
        <f t="array" ref="CL181">AL181/(INDEX($AX181:$BG181,,MATCH(CL$3,$AX$3:$BG$3,))/100)</f>
        <v>0</v>
      </c>
      <c r="CM181" cm="1">
        <f t="array" ref="CM181">AM181/(INDEX($AX181:$BG181,,MATCH(CM$3,$AX$3:$BG$3,))/100)</f>
        <v>0</v>
      </c>
      <c r="CN181" cm="1">
        <f t="array" ref="CN181">AN181/(INDEX($AX181:$BG181,,MATCH(CN$3,$AX$3:$BG$3,))/100)</f>
        <v>0</v>
      </c>
      <c r="CO181" cm="1">
        <f t="array" ref="CO181">AO181/(INDEX($AX181:$BG181,,MATCH(CO$3,$AX$3:$BG$3,))/100)</f>
        <v>0</v>
      </c>
      <c r="CP181" cm="1">
        <f t="array" ref="CP181">AP181/(INDEX($AX181:$BG181,,MATCH(CP$3,$AX$3:$BG$3,))/100)</f>
        <v>0</v>
      </c>
      <c r="CQ181" cm="1">
        <f t="array" ref="CQ181">AQ181/(INDEX($AX181:$BG181,,MATCH(CQ$3,$AX$3:$BG$3,))/100)</f>
        <v>0</v>
      </c>
      <c r="CR181" cm="1">
        <f t="array" ref="CR181">AR181/(INDEX($AX181:$BG181,,MATCH(CR$3,$AX$3:$BG$3,))/100)</f>
        <v>0</v>
      </c>
      <c r="CS181" cm="1">
        <f t="array" ref="CS181">AS181/(INDEX($AX181:$BG181,,MATCH(CS$3,$AX$3:$BG$3,))/100)</f>
        <v>0</v>
      </c>
      <c r="CT181" cm="1">
        <f t="array" ref="CT181">AT181/(INDEX($AX181:$BG181,,MATCH(CT$3,$AX$3:$BG$3,))/100)</f>
        <v>0</v>
      </c>
      <c r="CU181" cm="1">
        <f t="array" ref="CU181">AU181/(INDEX($AX181:$BG181,,MATCH(CU$3,$AX$3:$BG$3,))/100)</f>
        <v>0</v>
      </c>
      <c r="CV181" cm="1">
        <f t="array" ref="CV181">AV181/(INDEX($AX181:$BG181,,MATCH(CV$3,$AX$3:$BG$3,))/100)</f>
        <v>0</v>
      </c>
      <c r="CW181">
        <f t="shared" si="210"/>
        <v>0</v>
      </c>
      <c r="CX181">
        <f>IFERROR(1/INDEX('exch rates'!$BC$5:$BL$268,MATCH('Country-wise data'!$B181,'exch rates'!$A$5:$A$268,),MATCH(CX$3,'exch rates'!$BC$4:$BL$4,)),1)</f>
        <v>1</v>
      </c>
      <c r="CY181">
        <f>IFERROR(1/INDEX('exch rates'!$BC$5:$BL$268,MATCH('Country-wise data'!$B181,'exch rates'!$A$5:$A$268,),MATCH(CY$3,'exch rates'!$BC$4:$BL$4,)),1)</f>
        <v>1</v>
      </c>
      <c r="CZ181">
        <f>IFERROR(1/INDEX('exch rates'!$BC$5:$BL$268,MATCH('Country-wise data'!$B181,'exch rates'!$A$5:$A$268,),MATCH(CZ$3,'exch rates'!$BC$4:$BL$4,)),1)</f>
        <v>1</v>
      </c>
      <c r="DA181">
        <f>IFERROR(1/INDEX('exch rates'!$BC$5:$BL$268,MATCH('Country-wise data'!$B181,'exch rates'!$A$5:$A$268,),MATCH(DA$3,'exch rates'!$BC$4:$BL$4,)),1)</f>
        <v>1</v>
      </c>
      <c r="DB181">
        <f>IFERROR(1/INDEX('exch rates'!$BC$5:$BL$268,MATCH('Country-wise data'!$B181,'exch rates'!$A$5:$A$268,),MATCH(DB$3,'exch rates'!$BC$4:$BL$4,)),1)</f>
        <v>1</v>
      </c>
      <c r="DC181">
        <f>IFERROR(1/INDEX('exch rates'!$BC$5:$BL$268,MATCH('Country-wise data'!$B181,'exch rates'!$A$5:$A$268,),MATCH(DC$3,'exch rates'!$BC$4:$BL$4,)),1)</f>
        <v>1</v>
      </c>
      <c r="DD181">
        <f>IFERROR(1/INDEX('exch rates'!$BC$5:$BL$268,MATCH('Country-wise data'!$B181,'exch rates'!$A$5:$A$268,),MATCH(DD$3,'exch rates'!$BC$4:$BL$4,)),1)</f>
        <v>1</v>
      </c>
      <c r="DE181">
        <f>IFERROR(1/INDEX('exch rates'!$BC$5:$BL$268,MATCH('Country-wise data'!$B181,'exch rates'!$A$5:$A$268,),MATCH(DE$3,'exch rates'!$BC$4:$BL$4,)),1)</f>
        <v>1</v>
      </c>
      <c r="DF181">
        <f>IFERROR(1/INDEX('exch rates'!$BC$5:$BL$268,MATCH('Country-wise data'!$B181,'exch rates'!$A$5:$A$268,),MATCH(DF$3,'exch rates'!$BC$4:$BL$4,)),1)</f>
        <v>1</v>
      </c>
      <c r="DG181">
        <f>IFERROR(1/INDEX('exch rates'!$BC$5:$BL$268,MATCH('Country-wise data'!$B181,'exch rates'!$A$5:$A$268,),MATCH(DG$3,'exch rates'!$BC$4:$BL$4,)),1)</f>
        <v>1</v>
      </c>
      <c r="DH181" cm="1">
        <f t="array" ref="DH181">(BH181/INDEX($CX181:$DG181,,MATCH(DH$3,$CX$3:$DG$3,)))*$DG181</f>
        <v>0</v>
      </c>
      <c r="DI181" cm="1">
        <f t="array" ref="DI181">(BI181/INDEX($CX181:$DG181,,MATCH(DI$3,$CX$3:$DG$3,)))*$DG181</f>
        <v>0</v>
      </c>
      <c r="DJ181" cm="1">
        <f t="array" ref="DJ181">(BJ181/INDEX($CX181:$DG181,,MATCH(DJ$3,$CX$3:$DG$3,)))*$DG181</f>
        <v>0</v>
      </c>
      <c r="DK181" cm="1">
        <f t="array" ref="DK181">(BK181/INDEX($CX181:$DG181,,MATCH(DK$3,$CX$3:$DG$3,)))*$DG181</f>
        <v>0</v>
      </c>
      <c r="DL181" cm="1">
        <f t="array" ref="DL181">(BL181/INDEX($CX181:$DG181,,MATCH(DL$3,$CX$3:$DG$3,)))*$DG181</f>
        <v>0</v>
      </c>
      <c r="DM181" cm="1">
        <f t="array" ref="DM181">(BM181/INDEX($CX181:$DG181,,MATCH(DM$3,$CX$3:$DG$3,)))*$DG181</f>
        <v>0</v>
      </c>
      <c r="DN181" cm="1">
        <f t="array" ref="DN181">(BN181/INDEX($CX181:$DG181,,MATCH(DN$3,$CX$3:$DG$3,)))*$DG181</f>
        <v>0</v>
      </c>
      <c r="DO181" cm="1">
        <f t="array" ref="DO181">(BO181/INDEX($CX181:$DG181,,MATCH(DO$3,$CX$3:$DG$3,)))*$DG181</f>
        <v>0</v>
      </c>
      <c r="DP181" cm="1">
        <f t="array" ref="DP181">(BP181/INDEX($CX181:$DG181,,MATCH(DP$3,$CX$3:$DG$3,)))*$DG181</f>
        <v>0</v>
      </c>
      <c r="DQ181" cm="1">
        <f t="array" ref="DQ181">(BQ181/INDEX($CX181:$DG181,,MATCH(DQ$3,$CX$3:$DG$3,)))*$DG181</f>
        <v>0</v>
      </c>
      <c r="DS181" cm="1">
        <f t="array" ref="DS181">(BS181/INDEX($CX181:$DG181,,MATCH(DS$3,$CX$3:$DG$3,)))*$DG181</f>
        <v>0</v>
      </c>
      <c r="DT181" cm="1">
        <f t="array" ref="DT181">(BT181/INDEX($CX181:$DG181,,MATCH(DT$3,$CX$3:$DG$3,)))*$DG181</f>
        <v>0</v>
      </c>
      <c r="DU181" cm="1">
        <f t="array" ref="DU181">(BU181/INDEX($CX181:$DG181,,MATCH(DU$3,$CX$3:$DG$3,)))*$DG181</f>
        <v>0</v>
      </c>
      <c r="DV181" cm="1">
        <f t="array" ref="DV181">(BV181/INDEX($CX181:$DG181,,MATCH(DV$3,$CX$3:$DG$3,)))*$DG181</f>
        <v>0</v>
      </c>
      <c r="DW181" cm="1">
        <f t="array" ref="DW181">(BW181/INDEX($CX181:$DG181,,MATCH(DW$3,$CX$3:$DG$3,)))*$DG181</f>
        <v>0</v>
      </c>
      <c r="DX181" cm="1">
        <f t="array" ref="DX181">(BX181/INDEX($CX181:$DG181,,MATCH(DX$3,$CX$3:$DG$3,)))*$DG181</f>
        <v>0</v>
      </c>
      <c r="DY181" cm="1">
        <f t="array" ref="DY181">(BY181/INDEX($CX181:$DG181,,MATCH(DY$3,$CX$3:$DG$3,)))*$DG181</f>
        <v>0</v>
      </c>
      <c r="DZ181" cm="1">
        <f t="array" ref="DZ181">(BZ181/INDEX($CX181:$DG181,,MATCH(DZ$3,$CX$3:$DG$3,)))*$DG181</f>
        <v>0</v>
      </c>
      <c r="EA181" cm="1">
        <f t="array" ref="EA181">(CA181/INDEX($CX181:$DG181,,MATCH(EA$3,$CX$3:$DG$3,)))*$DG181</f>
        <v>0</v>
      </c>
      <c r="EB181" cm="1">
        <f t="array" ref="EB181">(CB181/INDEX($CX181:$DG181,,MATCH(EB$3,$CX$3:$DG$3,)))*$DG181</f>
        <v>0</v>
      </c>
      <c r="EC181" s="53" cm="1">
        <f t="array" ref="EC181">(CC181/INDEX($CX181:$DG181,,MATCH(EC$3,$CX$3:$DG$3,)))*$DG181</f>
        <v>0</v>
      </c>
      <c r="ED181" cm="1">
        <f t="array" ref="ED181">(CD181/INDEX($CX181:$DG181,,MATCH(ED$3,$CX$3:$DG$3,)))*$DG181</f>
        <v>0</v>
      </c>
      <c r="EE181" cm="1">
        <f t="array" ref="EE181">(CE181/INDEX($CX181:$DG181,,MATCH(EE$3,$CX$3:$DG$3,)))*$DG181</f>
        <v>0</v>
      </c>
      <c r="EF181" cm="1">
        <f t="array" ref="EF181">(CF181/INDEX($CX181:$DG181,,MATCH(EF$3,$CX$3:$DG$3,)))*$DG181</f>
        <v>0</v>
      </c>
      <c r="EG181" cm="1">
        <f t="array" ref="EG181">(CG181/INDEX($CX181:$DG181,,MATCH(EG$3,$CX$3:$DG$3,)))*$DG181</f>
        <v>0</v>
      </c>
      <c r="EH181" cm="1">
        <f t="array" ref="EH181">(CH181/INDEX($CX181:$DG181,,MATCH(EH$3,$CX$3:$DG$3,)))*$DG181</f>
        <v>0</v>
      </c>
      <c r="EI181" cm="1">
        <f t="array" ref="EI181">(CI181/INDEX($CX181:$DG181,,MATCH(EI$3,$CX$3:$DG$3,)))*$DG181</f>
        <v>0</v>
      </c>
      <c r="EJ181" cm="1">
        <f t="array" ref="EJ181">(CJ181/INDEX($CX181:$DG181,,MATCH(EJ$3,$CX$3:$DG$3,)))*$DG181</f>
        <v>0</v>
      </c>
      <c r="EK181" cm="1">
        <f t="array" ref="EK181">(CK181/INDEX($CX181:$DG181,,MATCH(EK$3,$CX$3:$DG$3,)))*$DG181</f>
        <v>0</v>
      </c>
      <c r="EL181" cm="1">
        <f t="array" ref="EL181">(CL181/INDEX($CX181:$DG181,,MATCH(EL$3,$CX$3:$DG$3,)))*$DG181</f>
        <v>0</v>
      </c>
      <c r="EM181" cm="1">
        <f t="array" ref="EM181">(CM181/INDEX($CX181:$DG181,,MATCH(EM$3,$CX$3:$DG$3,)))*$DG181</f>
        <v>0</v>
      </c>
      <c r="EN181" cm="1">
        <f t="array" ref="EN181">(CN181/INDEX($CX181:$DG181,,MATCH(EN$3,$CX$3:$DG$3,)))*$DG181</f>
        <v>0</v>
      </c>
      <c r="EO181" cm="1">
        <f t="array" ref="EO181">(CO181/INDEX($CX181:$DG181,,MATCH(EO$3,$CX$3:$DG$3,)))*$DG181</f>
        <v>0</v>
      </c>
      <c r="EP181" cm="1">
        <f t="array" ref="EP181">(CP181/INDEX($CX181:$DG181,,MATCH(EP$3,$CX$3:$DG$3,)))*$DG181</f>
        <v>0</v>
      </c>
      <c r="EQ181" cm="1">
        <f t="array" ref="EQ181">(CQ181/INDEX($CX181:$DG181,,MATCH(EQ$3,$CX$3:$DG$3,)))*$DG181</f>
        <v>0</v>
      </c>
      <c r="ER181" cm="1">
        <f t="array" ref="ER181">(CR181/INDEX($CX181:$DG181,,MATCH(ER$3,$CX$3:$DG$3,)))*$DG181</f>
        <v>0</v>
      </c>
      <c r="ES181" cm="1">
        <f t="array" ref="ES181">(CS181/INDEX($CX181:$DG181,,MATCH(ES$3,$CX$3:$DG$3,)))*$DG181</f>
        <v>0</v>
      </c>
      <c r="ET181" cm="1">
        <f t="array" ref="ET181">(CT181/INDEX($CX181:$DG181,,MATCH(ET$3,$CX$3:$DG$3,)))*$DG181</f>
        <v>0</v>
      </c>
      <c r="EU181" cm="1">
        <f t="array" ref="EU181">(CU181/INDEX($CX181:$DG181,,MATCH(EU$3,$CX$3:$DG$3,)))*$DG181</f>
        <v>0</v>
      </c>
      <c r="EV181" cm="1">
        <f t="array" ref="EV181">(CV181/INDEX($CX181:$DG181,,MATCH(EV$3,$CX$3:$DG$3,)))*$DG181</f>
        <v>0</v>
      </c>
      <c r="EW181">
        <f t="shared" si="211"/>
        <v>0</v>
      </c>
      <c r="EY181" s="96">
        <f t="shared" si="233"/>
        <v>0</v>
      </c>
      <c r="EZ181" s="96">
        <f t="shared" si="234"/>
        <v>0</v>
      </c>
      <c r="FA181" s="96">
        <f t="shared" si="235"/>
        <v>0</v>
      </c>
      <c r="FB181" s="96">
        <f t="shared" si="236"/>
        <v>0</v>
      </c>
      <c r="FC181" s="96">
        <f t="shared" si="237"/>
        <v>0</v>
      </c>
      <c r="FD181" s="96">
        <f t="shared" si="238"/>
        <v>0</v>
      </c>
      <c r="FE181" s="96">
        <f t="shared" si="239"/>
        <v>0</v>
      </c>
      <c r="FF181" s="96">
        <f t="shared" si="240"/>
        <v>0</v>
      </c>
      <c r="FG181" s="96">
        <f t="shared" si="241"/>
        <v>0</v>
      </c>
      <c r="FH181" s="96">
        <f t="shared" si="242"/>
        <v>0</v>
      </c>
      <c r="FJ181" s="96">
        <f t="shared" si="188"/>
        <v>0</v>
      </c>
      <c r="FK181" s="96" t="str">
        <f>IF(AND('Country-wise data'!FJ181&gt;'non-R&amp;D ex_typologies'!$C$17,'Country-wise data'!FJ181&lt;'non-R&amp;D ex_typologies'!$D$17),"Small",IF(AND('Country-wise data'!FJ181&gt;'non-R&amp;D ex_typologies'!$E$17,'Country-wise data'!$FJ$4&lt;'non-R&amp;D ex_typologies'!$F$17),"Medium","Large"))</f>
        <v>Large</v>
      </c>
      <c r="FL181" t="str">
        <f>IF($FK181='non-R&amp;D ex_typologies'!$C$16,IF(AND('Country-wise data'!EY181&gt;'non-R&amp;D ex_typologies'!$C$21,'Country-wise data'!EY181&lt;'non-R&amp;D ex_typologies'!$D$21),'non-R&amp;D ex_typologies'!$B$21,IF(AND('Country-wise data'!EY181&gt;'non-R&amp;D ex_typologies'!$C$19,'Country-wise data'!EY181&lt;'non-R&amp;D ex_typologies'!$D$19),'non-R&amp;D ex_typologies'!$B$19,'non-R&amp;D ex_typologies'!$B$20)),IF($FK181='non-R&amp;D ex_typologies'!$E$16,IF(AND('Country-wise data'!EY181&gt;'non-R&amp;D ex_typologies'!$E$21,'Country-wise data'!EY181&lt;'non-R&amp;D ex_typologies'!$F$21),'non-R&amp;D ex_typologies'!$B$21,IF(AND('Country-wise data'!EY181&gt;'non-R&amp;D ex_typologies'!$E$19,'Country-wise data'!EY181&lt;'non-R&amp;D ex_typologies'!$F$19),'non-R&amp;D ex_typologies'!$B$19,'non-R&amp;D ex_typologies'!$B$20)),IF(AND('Country-wise data'!EY181&gt;'non-R&amp;D ex_typologies'!$G$21,'Country-wise data'!EY181&lt;'non-R&amp;D ex_typologies'!$H$21),'non-R&amp;D ex_typologies'!$B$21,IF(AND('Country-wise data'!EY181&gt;'non-R&amp;D ex_typologies'!$G$19,'Country-wise data'!EY181&lt;'non-R&amp;D ex_typologies'!$H$19),'non-R&amp;D ex_typologies'!$B$19,'non-R&amp;D ex_typologies'!$B$20))))</f>
        <v xml:space="preserve">Research heavy </v>
      </c>
      <c r="FM181" t="str">
        <f>IF($FK181='non-R&amp;D ex_typologies'!$C$16,IF(AND('Country-wise data'!EZ181&gt;'non-R&amp;D ex_typologies'!$C$21,'Country-wise data'!EZ181&lt;'non-R&amp;D ex_typologies'!$D$21),'non-R&amp;D ex_typologies'!$B$21,IF(AND('Country-wise data'!EZ181&gt;'non-R&amp;D ex_typologies'!$C$19,'Country-wise data'!EZ181&lt;'non-R&amp;D ex_typologies'!$D$19),'non-R&amp;D ex_typologies'!$B$19,'non-R&amp;D ex_typologies'!$B$20)),IF($FK181='non-R&amp;D ex_typologies'!$E$16,IF(AND('Country-wise data'!EZ181&gt;'non-R&amp;D ex_typologies'!$E$21,'Country-wise data'!EZ181&lt;'non-R&amp;D ex_typologies'!$F$21),'non-R&amp;D ex_typologies'!$B$21,IF(AND('Country-wise data'!EZ181&gt;'non-R&amp;D ex_typologies'!$E$19,'Country-wise data'!EZ181&lt;'non-R&amp;D ex_typologies'!$F$19),'non-R&amp;D ex_typologies'!$B$19,'non-R&amp;D ex_typologies'!$B$20)),IF(AND('Country-wise data'!EZ181&gt;'non-R&amp;D ex_typologies'!$G$21,'Country-wise data'!EZ181&lt;'non-R&amp;D ex_typologies'!$H$21),'non-R&amp;D ex_typologies'!$B$21,IF(AND('Country-wise data'!EZ181&gt;'non-R&amp;D ex_typologies'!$G$19,'Country-wise data'!EZ181&lt;'non-R&amp;D ex_typologies'!$H$19),'non-R&amp;D ex_typologies'!$B$19,'non-R&amp;D ex_typologies'!$B$20))))</f>
        <v xml:space="preserve">Research heavy </v>
      </c>
      <c r="FN181" t="str">
        <f>IF($FK181='non-R&amp;D ex_typologies'!$C$16,IF(AND('Country-wise data'!FA181&gt;'non-R&amp;D ex_typologies'!$C$21,'Country-wise data'!FA181&lt;'non-R&amp;D ex_typologies'!$D$21),'non-R&amp;D ex_typologies'!$B$21,IF(AND('Country-wise data'!FA181&gt;'non-R&amp;D ex_typologies'!$C$19,'Country-wise data'!FA181&lt;'non-R&amp;D ex_typologies'!$D$19),'non-R&amp;D ex_typologies'!$B$19,'non-R&amp;D ex_typologies'!$B$20)),IF($FK181='non-R&amp;D ex_typologies'!$E$16,IF(AND('Country-wise data'!FA181&gt;'non-R&amp;D ex_typologies'!$E$21,'Country-wise data'!FA181&lt;'non-R&amp;D ex_typologies'!$F$21),'non-R&amp;D ex_typologies'!$B$21,IF(AND('Country-wise data'!FA181&gt;'non-R&amp;D ex_typologies'!$E$19,'Country-wise data'!FA181&lt;'non-R&amp;D ex_typologies'!$F$19),'non-R&amp;D ex_typologies'!$B$19,'non-R&amp;D ex_typologies'!$B$20)),IF(AND('Country-wise data'!FA181&gt;'non-R&amp;D ex_typologies'!$G$21,'Country-wise data'!FA181&lt;'non-R&amp;D ex_typologies'!$H$21),'non-R&amp;D ex_typologies'!$B$21,IF(AND('Country-wise data'!FA181&gt;'non-R&amp;D ex_typologies'!$G$19,'Country-wise data'!FA181&lt;'non-R&amp;D ex_typologies'!$H$19),'non-R&amp;D ex_typologies'!$B$19,'non-R&amp;D ex_typologies'!$B$20))))</f>
        <v xml:space="preserve">Research heavy </v>
      </c>
      <c r="FO181" t="str">
        <f>IF($FK181='non-R&amp;D ex_typologies'!$C$16,IF(AND('Country-wise data'!FB181&gt;'non-R&amp;D ex_typologies'!$C$21,'Country-wise data'!FB181&lt;'non-R&amp;D ex_typologies'!$D$21),'non-R&amp;D ex_typologies'!$B$21,IF(AND('Country-wise data'!FB181&gt;'non-R&amp;D ex_typologies'!$C$19,'Country-wise data'!FB181&lt;'non-R&amp;D ex_typologies'!$D$19),'non-R&amp;D ex_typologies'!$B$19,'non-R&amp;D ex_typologies'!$B$20)),IF($FK181='non-R&amp;D ex_typologies'!$E$16,IF(AND('Country-wise data'!FB181&gt;'non-R&amp;D ex_typologies'!$E$21,'Country-wise data'!FB181&lt;'non-R&amp;D ex_typologies'!$F$21),'non-R&amp;D ex_typologies'!$B$21,IF(AND('Country-wise data'!FB181&gt;'non-R&amp;D ex_typologies'!$E$19,'Country-wise data'!FB181&lt;'non-R&amp;D ex_typologies'!$F$19),'non-R&amp;D ex_typologies'!$B$19,'non-R&amp;D ex_typologies'!$B$20)),IF(AND('Country-wise data'!FB181&gt;'non-R&amp;D ex_typologies'!$G$21,'Country-wise data'!FB181&lt;'non-R&amp;D ex_typologies'!$H$21),'non-R&amp;D ex_typologies'!$B$21,IF(AND('Country-wise data'!FB181&gt;'non-R&amp;D ex_typologies'!$G$19,'Country-wise data'!FB181&lt;'non-R&amp;D ex_typologies'!$H$19),'non-R&amp;D ex_typologies'!$B$19,'non-R&amp;D ex_typologies'!$B$20))))</f>
        <v xml:space="preserve">Research heavy </v>
      </c>
      <c r="FP181" t="str">
        <f>IF($FK181='non-R&amp;D ex_typologies'!$C$16,IF(AND('Country-wise data'!FC181&gt;'non-R&amp;D ex_typologies'!$C$21,'Country-wise data'!FC181&lt;'non-R&amp;D ex_typologies'!$D$21),'non-R&amp;D ex_typologies'!$B$21,IF(AND('Country-wise data'!FC181&gt;'non-R&amp;D ex_typologies'!$C$19,'Country-wise data'!FC181&lt;'non-R&amp;D ex_typologies'!$D$19),'non-R&amp;D ex_typologies'!$B$19,'non-R&amp;D ex_typologies'!$B$20)),IF($FK181='non-R&amp;D ex_typologies'!$E$16,IF(AND('Country-wise data'!FC181&gt;'non-R&amp;D ex_typologies'!$E$21,'Country-wise data'!FC181&lt;'non-R&amp;D ex_typologies'!$F$21),'non-R&amp;D ex_typologies'!$B$21,IF(AND('Country-wise data'!FC181&gt;'non-R&amp;D ex_typologies'!$E$19,'Country-wise data'!FC181&lt;'non-R&amp;D ex_typologies'!$F$19),'non-R&amp;D ex_typologies'!$B$19,'non-R&amp;D ex_typologies'!$B$20)),IF(AND('Country-wise data'!FC181&gt;'non-R&amp;D ex_typologies'!$G$21,'Country-wise data'!FC181&lt;'non-R&amp;D ex_typologies'!$H$21),'non-R&amp;D ex_typologies'!$B$21,IF(AND('Country-wise data'!FC181&gt;'non-R&amp;D ex_typologies'!$G$19,'Country-wise data'!FC181&lt;'non-R&amp;D ex_typologies'!$H$19),'non-R&amp;D ex_typologies'!$B$19,'non-R&amp;D ex_typologies'!$B$20))))</f>
        <v xml:space="preserve">Research heavy </v>
      </c>
      <c r="FQ181" t="str">
        <f>IF($FK181='non-R&amp;D ex_typologies'!$C$16,IF(AND('Country-wise data'!FD181&gt;'non-R&amp;D ex_typologies'!$C$21,'Country-wise data'!FD181&lt;'non-R&amp;D ex_typologies'!$D$21),'non-R&amp;D ex_typologies'!$B$21,IF(AND('Country-wise data'!FD181&gt;'non-R&amp;D ex_typologies'!$C$19,'Country-wise data'!FD181&lt;'non-R&amp;D ex_typologies'!$D$19),'non-R&amp;D ex_typologies'!$B$19,'non-R&amp;D ex_typologies'!$B$20)),IF($FK181='non-R&amp;D ex_typologies'!$E$16,IF(AND('Country-wise data'!FD181&gt;'non-R&amp;D ex_typologies'!$E$21,'Country-wise data'!FD181&lt;'non-R&amp;D ex_typologies'!$F$21),'non-R&amp;D ex_typologies'!$B$21,IF(AND('Country-wise data'!FD181&gt;'non-R&amp;D ex_typologies'!$E$19,'Country-wise data'!FD181&lt;'non-R&amp;D ex_typologies'!$F$19),'non-R&amp;D ex_typologies'!$B$19,'non-R&amp;D ex_typologies'!$B$20)),IF(AND('Country-wise data'!FD181&gt;'non-R&amp;D ex_typologies'!$G$21,'Country-wise data'!FD181&lt;'non-R&amp;D ex_typologies'!$H$21),'non-R&amp;D ex_typologies'!$B$21,IF(AND('Country-wise data'!FD181&gt;'non-R&amp;D ex_typologies'!$G$19,'Country-wise data'!FD181&lt;'non-R&amp;D ex_typologies'!$H$19),'non-R&amp;D ex_typologies'!$B$19,'non-R&amp;D ex_typologies'!$B$20))))</f>
        <v xml:space="preserve">Research heavy </v>
      </c>
      <c r="FR181" t="str">
        <f>IF($FK181='non-R&amp;D ex_typologies'!$C$16,IF(AND('Country-wise data'!FE181&gt;'non-R&amp;D ex_typologies'!$C$21,'Country-wise data'!FE181&lt;'non-R&amp;D ex_typologies'!$D$21),'non-R&amp;D ex_typologies'!$B$21,IF(AND('Country-wise data'!FE181&gt;'non-R&amp;D ex_typologies'!$C$19,'Country-wise data'!FE181&lt;'non-R&amp;D ex_typologies'!$D$19),'non-R&amp;D ex_typologies'!$B$19,'non-R&amp;D ex_typologies'!$B$20)),IF($FK181='non-R&amp;D ex_typologies'!$E$16,IF(AND('Country-wise data'!FE181&gt;'non-R&amp;D ex_typologies'!$E$21,'Country-wise data'!FE181&lt;'non-R&amp;D ex_typologies'!$F$21),'non-R&amp;D ex_typologies'!$B$21,IF(AND('Country-wise data'!FE181&gt;'non-R&amp;D ex_typologies'!$E$19,'Country-wise data'!FE181&lt;'non-R&amp;D ex_typologies'!$F$19),'non-R&amp;D ex_typologies'!$B$19,'non-R&amp;D ex_typologies'!$B$20)),IF(AND('Country-wise data'!FE181&gt;'non-R&amp;D ex_typologies'!$G$21,'Country-wise data'!FE181&lt;'non-R&amp;D ex_typologies'!$H$21),'non-R&amp;D ex_typologies'!$B$21,IF(AND('Country-wise data'!FE181&gt;'non-R&amp;D ex_typologies'!$G$19,'Country-wise data'!FE181&lt;'non-R&amp;D ex_typologies'!$H$19),'non-R&amp;D ex_typologies'!$B$19,'non-R&amp;D ex_typologies'!$B$20))))</f>
        <v xml:space="preserve">Research heavy </v>
      </c>
      <c r="FS181" t="str">
        <f>IF($FK181='non-R&amp;D ex_typologies'!$C$16,IF(AND('Country-wise data'!FF181&gt;'non-R&amp;D ex_typologies'!$C$21,'Country-wise data'!FF181&lt;'non-R&amp;D ex_typologies'!$D$21),'non-R&amp;D ex_typologies'!$B$21,IF(AND('Country-wise data'!FF181&gt;'non-R&amp;D ex_typologies'!$C$19,'Country-wise data'!FF181&lt;'non-R&amp;D ex_typologies'!$D$19),'non-R&amp;D ex_typologies'!$B$19,'non-R&amp;D ex_typologies'!$B$20)),IF($FK181='non-R&amp;D ex_typologies'!$E$16,IF(AND('Country-wise data'!FF181&gt;'non-R&amp;D ex_typologies'!$E$21,'Country-wise data'!FF181&lt;'non-R&amp;D ex_typologies'!$F$21),'non-R&amp;D ex_typologies'!$B$21,IF(AND('Country-wise data'!FF181&gt;'non-R&amp;D ex_typologies'!$E$19,'Country-wise data'!FF181&lt;'non-R&amp;D ex_typologies'!$F$19),'non-R&amp;D ex_typologies'!$B$19,'non-R&amp;D ex_typologies'!$B$20)),IF(AND('Country-wise data'!FF181&gt;'non-R&amp;D ex_typologies'!$G$21,'Country-wise data'!FF181&lt;'non-R&amp;D ex_typologies'!$H$21),'non-R&amp;D ex_typologies'!$B$21,IF(AND('Country-wise data'!FF181&gt;'non-R&amp;D ex_typologies'!$G$19,'Country-wise data'!FF181&lt;'non-R&amp;D ex_typologies'!$H$19),'non-R&amp;D ex_typologies'!$B$19,'non-R&amp;D ex_typologies'!$B$20))))</f>
        <v xml:space="preserve">Research heavy </v>
      </c>
      <c r="FT181" t="str">
        <f>IF($FK181='non-R&amp;D ex_typologies'!$C$16,IF(AND('Country-wise data'!FG181&gt;'non-R&amp;D ex_typologies'!$C$21,'Country-wise data'!FG181&lt;'non-R&amp;D ex_typologies'!$D$21),'non-R&amp;D ex_typologies'!$B$21,IF(AND('Country-wise data'!FG181&gt;'non-R&amp;D ex_typologies'!$C$19,'Country-wise data'!FG181&lt;'non-R&amp;D ex_typologies'!$D$19),'non-R&amp;D ex_typologies'!$B$19,'non-R&amp;D ex_typologies'!$B$20)),IF($FK181='non-R&amp;D ex_typologies'!$E$16,IF(AND('Country-wise data'!FG181&gt;'non-R&amp;D ex_typologies'!$E$21,'Country-wise data'!FG181&lt;'non-R&amp;D ex_typologies'!$F$21),'non-R&amp;D ex_typologies'!$B$21,IF(AND('Country-wise data'!FG181&gt;'non-R&amp;D ex_typologies'!$E$19,'Country-wise data'!FG181&lt;'non-R&amp;D ex_typologies'!$F$19),'non-R&amp;D ex_typologies'!$B$19,'non-R&amp;D ex_typologies'!$B$20)),IF(AND('Country-wise data'!FG181&gt;'non-R&amp;D ex_typologies'!$G$21,'Country-wise data'!FG181&lt;'non-R&amp;D ex_typologies'!$H$21),'non-R&amp;D ex_typologies'!$B$21,IF(AND('Country-wise data'!FG181&gt;'non-R&amp;D ex_typologies'!$G$19,'Country-wise data'!FG181&lt;'non-R&amp;D ex_typologies'!$H$19),'non-R&amp;D ex_typologies'!$B$19,'non-R&amp;D ex_typologies'!$B$20))))</f>
        <v xml:space="preserve">Research heavy </v>
      </c>
      <c r="FU181" t="str">
        <f>IF($FK181='non-R&amp;D ex_typologies'!$C$16,IF(AND('Country-wise data'!FH181&gt;'non-R&amp;D ex_typologies'!$C$21,'Country-wise data'!FH181&lt;'non-R&amp;D ex_typologies'!$D$21),'non-R&amp;D ex_typologies'!$B$21,IF(AND('Country-wise data'!FH181&gt;'non-R&amp;D ex_typologies'!$C$19,'Country-wise data'!FH181&lt;'non-R&amp;D ex_typologies'!$D$19),'non-R&amp;D ex_typologies'!$B$19,'non-R&amp;D ex_typologies'!$B$20)),IF($FK181='non-R&amp;D ex_typologies'!$E$16,IF(AND('Country-wise data'!FH181&gt;'non-R&amp;D ex_typologies'!$E$21,'Country-wise data'!FH181&lt;'non-R&amp;D ex_typologies'!$F$21),'non-R&amp;D ex_typologies'!$B$21,IF(AND('Country-wise data'!FH181&gt;'non-R&amp;D ex_typologies'!$E$19,'Country-wise data'!FH181&lt;'non-R&amp;D ex_typologies'!$F$19),'non-R&amp;D ex_typologies'!$B$19,'non-R&amp;D ex_typologies'!$B$20)),IF(AND('Country-wise data'!FH181&gt;'non-R&amp;D ex_typologies'!$G$21,'Country-wise data'!FH181&lt;'non-R&amp;D ex_typologies'!$H$21),'non-R&amp;D ex_typologies'!$B$21,IF(AND('Country-wise data'!FH181&gt;'non-R&amp;D ex_typologies'!$G$19,'Country-wise data'!FH181&lt;'non-R&amp;D ex_typologies'!$H$19),'non-R&amp;D ex_typologies'!$B$19,'non-R&amp;D ex_typologies'!$B$20))))</f>
        <v xml:space="preserve">Research heavy </v>
      </c>
    </row>
    <row r="182" spans="2:177" x14ac:dyDescent="0.35">
      <c r="B182" s="83" t="s">
        <v>737</v>
      </c>
      <c r="E182" s="44" t="s">
        <v>375</v>
      </c>
      <c r="G182" s="55">
        <f>Assumptions!$C$13</f>
        <v>1.1000000000000001</v>
      </c>
      <c r="H182">
        <f>SUMIFS(FAOstat!M:M,FAOstat!$B:$B,'Country-wise data'!$B182)*G182</f>
        <v>0</v>
      </c>
      <c r="I182">
        <f>IF(SUMIFS(FAOstat!N:N,FAOstat!$B:$B,'Country-wise data'!$B182)=0,H182*(1+Assumptions!$C$9),SUMIFS(FAOstat!N:N,FAOstat!$B:$B,'Country-wise data'!$B182)*$G182)</f>
        <v>0</v>
      </c>
      <c r="J182">
        <f>IF(SUMIFS(FAOstat!O:O,FAOstat!$B:$B,'Country-wise data'!$B182)=0,I182*(1+Assumptions!$C$9),SUMIFS(FAOstat!O:O,FAOstat!$B:$B,'Country-wise data'!$B182)*$G182)</f>
        <v>0</v>
      </c>
      <c r="K182">
        <f>IF(SUMIFS(FAOstat!P:P,FAOstat!$B:$B,'Country-wise data'!$B182)=0,J182*(1+Assumptions!$C$9),SUMIFS(FAOstat!P:P,FAOstat!$B:$B,'Country-wise data'!$B182)*$G182)</f>
        <v>0</v>
      </c>
      <c r="L182">
        <f>IF(SUMIFS(FAOstat!Q:Q,FAOstat!$B:$B,'Country-wise data'!$B182)=0,K182*(1+Assumptions!$C$9),SUMIFS(FAOstat!Q:Q,FAOstat!$B:$B,'Country-wise data'!$B182)*$G182)</f>
        <v>0</v>
      </c>
      <c r="M182">
        <f>IF(SUMIFS(FAOstat!R:R,FAOstat!$B:$B,'Country-wise data'!$B182)=0,L182*(1+Assumptions!$C$9),SUMIFS(FAOstat!R:R,FAOstat!$B:$B,'Country-wise data'!$B182)*$G182)</f>
        <v>0</v>
      </c>
      <c r="N182">
        <f>IF(SUMIFS(FAOstat!S:S,FAOstat!$B:$B,'Country-wise data'!$B182)=0,M182*(1+Assumptions!$C$9),SUMIFS(FAOstat!S:S,FAOstat!$B:$B,'Country-wise data'!$B182)*$G182)</f>
        <v>0</v>
      </c>
      <c r="O182">
        <f>IF(SUMIFS(FAOstat!T:T,FAOstat!$B:$B,'Country-wise data'!$B182)=0,N182*(1+Assumptions!$C$9),SUMIFS(FAOstat!T:T,FAOstat!$B:$B,'Country-wise data'!$B182)*$G182)</f>
        <v>0</v>
      </c>
      <c r="P182">
        <f>IF(SUMIFS(FAOstat!U:U,FAOstat!$B:$B,'Country-wise data'!$B182)=0,O182*(1+Assumptions!$C$9),SUMIFS(FAOstat!U:U,FAOstat!$B:$B,'Country-wise data'!$B182)*$G182)</f>
        <v>0</v>
      </c>
      <c r="Q182">
        <f>IF(SUMIFS(FAOstat!V:V,FAOstat!$B:$B,'Country-wise data'!$B182)=0,P182*(1+Assumptions!$C$9),SUMIFS(FAOstat!V:V,FAOstat!$B:$B,'Country-wise data'!$B182)*$G182)</f>
        <v>0</v>
      </c>
      <c r="R182" s="36">
        <f t="shared" si="207"/>
        <v>0</v>
      </c>
      <c r="S182" s="44">
        <f>INDEX('area data'!$G$4:$P$80,MATCH('Country-wise data'!$B182,'area data'!$B$4:$B$80,),MATCH('Country-wise data'!S$3,'area data'!$G$3:$P$3,))</f>
        <v>333.10844233841146</v>
      </c>
      <c r="T182" s="44">
        <f>INDEX('area data'!$G$4:$P$80,MATCH('Country-wise data'!$B182,'area data'!$B$4:$B$80,),MATCH('Country-wise data'!T$3,'area data'!$G$3:$P$3,))</f>
        <v>350.96340309193249</v>
      </c>
      <c r="U182" s="44">
        <f>INDEX('area data'!$G$4:$P$80,MATCH('Country-wise data'!$B182,'area data'!$B$4:$B$80,),MATCH('Country-wise data'!U$3,'area data'!$G$3:$P$3,))</f>
        <v>359.65639506369769</v>
      </c>
      <c r="V182" s="44">
        <f>INDEX('area data'!$G$4:$P$80,MATCH('Country-wise data'!$B182,'area data'!$B$4:$B$80,),MATCH('Country-wise data'!V$3,'area data'!$G$3:$P$3,))</f>
        <v>376.34010679194034</v>
      </c>
      <c r="W182" s="44">
        <f>INDEX('area data'!$G$4:$P$80,MATCH('Country-wise data'!$B182,'area data'!$B$4:$B$80,),MATCH('Country-wise data'!W$3,'area data'!$G$3:$P$3,))</f>
        <v>392.13483594399816</v>
      </c>
      <c r="X182" s="44">
        <f>INDEX('area data'!$G$4:$P$80,MATCH('Country-wise data'!$B182,'area data'!$B$4:$B$80,),MATCH('Country-wise data'!X$3,'area data'!$G$3:$P$3,))</f>
        <v>412.41465904607162</v>
      </c>
      <c r="Y182" s="44">
        <f>INDEX('area data'!$G$4:$P$80,MATCH('Country-wise data'!$B182,'area data'!$B$4:$B$80,),MATCH('Country-wise data'!Y$3,'area data'!$G$3:$P$3,))</f>
        <v>414.81133125899572</v>
      </c>
      <c r="Z182" s="44">
        <f>INDEX('area data'!$G$4:$P$80,MATCH('Country-wise data'!$B182,'area data'!$B$4:$B$80,),MATCH('Country-wise data'!Z$3,'area data'!$G$3:$P$3,))</f>
        <v>423.60983723102373</v>
      </c>
      <c r="AA182" s="44">
        <f>INDEX('area data'!$G$4:$P$80,MATCH('Country-wise data'!$B182,'area data'!$B$4:$B$80,),MATCH('Country-wise data'!AA$3,'area data'!$G$3:$P$3,))</f>
        <v>433.62668711905258</v>
      </c>
      <c r="AB182" s="44">
        <f>INDEX('area data'!$G$4:$P$80,MATCH('Country-wise data'!$B182,'area data'!$B$4:$B$80,),MATCH('Country-wise data'!AB$3,'area data'!$G$3:$P$3,))</f>
        <v>442.2992208614337</v>
      </c>
      <c r="AC182" s="53">
        <f>IFERROR(INDEX('ASTI data (new)'!$AF$6:$AL$130,MATCH('Country-wise data'!$B182,'ASTI data (new)'!$C$6:$C$130,),MATCH('Country-wise data'!AC$3,'ASTI data (new)'!$AF$5:$AL$5,)),(INDEX(Assumptions!$G$154:$P$345,MATCH('Country-wise data'!$B182,Assumptions!$B$154:$B$344,),MATCH('Country-wise data'!AC$3,Assumptions!$G$153:$P$153,))*S182))</f>
        <v>3.2977735791502734</v>
      </c>
      <c r="AD182" s="53">
        <f>IFERROR(INDEX('ASTI data (new)'!$AF$6:$AL$130,MATCH('Country-wise data'!$B182,'ASTI data (new)'!$C$6:$C$130,),MATCH('Country-wise data'!AD$3,'ASTI data (new)'!$AF$5:$AL$5,)),(INDEX(Assumptions!$G$154:$P$345,MATCH('Country-wise data'!$B182,Assumptions!$B$154:$B$344,),MATCH('Country-wise data'!AD$3,Assumptions!$G$153:$P$153,))*T182))</f>
        <v>3.4745376906101315</v>
      </c>
      <c r="AE182" s="53">
        <f>IFERROR(INDEX('ASTI data (new)'!$AF$6:$AL$130,MATCH('Country-wise data'!$B182,'ASTI data (new)'!$C$6:$C$130,),MATCH('Country-wise data'!AE$3,'ASTI data (new)'!$AF$5:$AL$5,)),(INDEX(Assumptions!$G$154:$P$345,MATCH('Country-wise data'!$B182,Assumptions!$B$154:$B$344,),MATCH('Country-wise data'!AE$3,Assumptions!$G$153:$P$153,))*U182))</f>
        <v>3.5605983111306068</v>
      </c>
      <c r="AF182" s="53">
        <f>IFERROR(INDEX('ASTI data (new)'!$AF$6:$AL$130,MATCH('Country-wise data'!$B182,'ASTI data (new)'!$C$6:$C$130,),MATCH('Country-wise data'!AF$3,'ASTI data (new)'!$AF$5:$AL$5,)),(INDEX(Assumptions!$G$154:$P$345,MATCH('Country-wise data'!$B182,Assumptions!$B$154:$B$344,),MATCH('Country-wise data'!AF$3,Assumptions!$G$153:$P$153,))*V182))</f>
        <v>3.7257670572402088</v>
      </c>
      <c r="AG182" s="53">
        <f>IFERROR(INDEX('ASTI data (new)'!$AF$6:$AL$130,MATCH('Country-wise data'!$B182,'ASTI data (new)'!$C$6:$C$130,),MATCH('Country-wise data'!AG$3,'ASTI data (new)'!$AF$5:$AL$5,)),(INDEX(Assumptions!$G$154:$P$345,MATCH('Country-wise data'!$B182,Assumptions!$B$154:$B$344,),MATCH('Country-wise data'!AG$3,Assumptions!$G$153:$P$153,))*W182))</f>
        <v>3.8821348758455816</v>
      </c>
      <c r="AH182" s="53">
        <f>IFERROR(INDEX('ASTI data (new)'!$AF$6:$AL$130,MATCH('Country-wise data'!$B182,'ASTI data (new)'!$C$6:$C$130,),MATCH('Country-wise data'!AH$3,'ASTI data (new)'!$AF$5:$AL$5,)),(INDEX(Assumptions!$G$154:$P$345,MATCH('Country-wise data'!$B182,Assumptions!$B$154:$B$344,),MATCH('Country-wise data'!AH$3,Assumptions!$G$153:$P$153,))*X182))</f>
        <v>4.0829051245561088</v>
      </c>
      <c r="AI182" s="53">
        <f>IFERROR(INDEX('ASTI data (new)'!$AF$6:$AL$130,MATCH('Country-wise data'!$B182,'ASTI data (new)'!$C$6:$C$130,),MATCH('Country-wise data'!AI$3,'ASTI data (new)'!$AF$5:$AL$5,)),(INDEX(Assumptions!$G$154:$P$345,MATCH('Country-wise data'!$B182,Assumptions!$B$154:$B$344,),MATCH('Country-wise data'!AI$3,Assumptions!$G$153:$P$153,))*Y182))</f>
        <v>4.1066321794640572</v>
      </c>
      <c r="AJ182" s="53">
        <f t="shared" ref="AJ182:AL182" si="260">IFERROR((1+($AI182/$AF182)^(1/3)-1)*AI182,0)</f>
        <v>4.2420505730154519</v>
      </c>
      <c r="AK182" s="53">
        <f t="shared" si="260"/>
        <v>4.3819344605557511</v>
      </c>
      <c r="AL182" s="53">
        <f t="shared" si="260"/>
        <v>4.5264310941386983</v>
      </c>
      <c r="AM182" s="55" cm="1">
        <f t="array" ref="AM182">INDEX('non-R&amp;D ex_typologies'!$J$8:$J$10,MATCH('Country-wise data'!FL182,'non-R&amp;D ex_typologies'!$F$8:$F$10,),)*'Country-wise data'!AC182</f>
        <v>9.6345268467103278</v>
      </c>
      <c r="AN182" s="55" cm="1">
        <f t="array" ref="AN182">INDEX('non-R&amp;D ex_typologies'!$J$8:$J$10,MATCH('Country-wise data'!FM182,'non-R&amp;D ex_typologies'!$F$8:$F$10,),)*'Country-wise data'!AD182</f>
        <v>10.150947557993277</v>
      </c>
      <c r="AO182" s="55" cm="1">
        <f t="array" ref="AO182">INDEX('non-R&amp;D ex_typologies'!$J$8:$J$10,MATCH('Country-wise data'!FN182,'non-R&amp;D ex_typologies'!$F$8:$F$10,),)*'Country-wise data'!AE182</f>
        <v>10.402375783415202</v>
      </c>
      <c r="AP182" s="55" cm="1">
        <f t="array" ref="AP182">INDEX('non-R&amp;D ex_typologies'!$J$8:$J$10,MATCH('Country-wise data'!FO182,'non-R&amp;D ex_typologies'!$F$8:$F$10,),)*'Country-wise data'!AF182</f>
        <v>10.884920348843032</v>
      </c>
      <c r="AQ182" s="55" cm="1">
        <f t="array" ref="AQ182">INDEX('non-R&amp;D ex_typologies'!$J$8:$J$10,MATCH('Country-wise data'!FP182,'non-R&amp;D ex_typologies'!$F$8:$F$10,),)*'Country-wise data'!AG182</f>
        <v>11.341752787504019</v>
      </c>
      <c r="AR182" s="55" cm="1">
        <f t="array" ref="AR182">INDEX('non-R&amp;D ex_typologies'!$J$8:$J$10,MATCH('Country-wise data'!FQ182,'non-R&amp;D ex_typologies'!$F$8:$F$10,),)*'Country-wise data'!AH182</f>
        <v>11.928308020844415</v>
      </c>
      <c r="AS182" s="55" cm="1">
        <f t="array" ref="AS182">INDEX('non-R&amp;D ex_typologies'!$J$8:$J$10,MATCH('Country-wise data'!FR182,'non-R&amp;D ex_typologies'!$F$8:$F$10,),)*'Country-wise data'!AI182</f>
        <v>11.99762719695441</v>
      </c>
      <c r="AT182" s="55" cm="1">
        <f t="array" ref="AT182">INDEX('non-R&amp;D ex_typologies'!$J$8:$J$10,MATCH('Country-wise data'!FS182,'non-R&amp;D ex_typologies'!$F$8:$F$10,),)*'Country-wise data'!AJ182</f>
        <v>5.3466919302839049</v>
      </c>
      <c r="AU182" s="55" cm="1">
        <f t="array" ref="AU182">INDEX('non-R&amp;D ex_typologies'!$J$8:$J$10,MATCH('Country-wise data'!FT182,'non-R&amp;D ex_typologies'!$F$8:$F$10,),)*'Country-wise data'!AK182</f>
        <v>5.5230019576669127</v>
      </c>
      <c r="AV182" s="55" cm="1">
        <f t="array" ref="AV182">INDEX('non-R&amp;D ex_typologies'!$J$8:$J$10,MATCH('Country-wise data'!FU182,'non-R&amp;D ex_typologies'!$F$8:$F$10,),)*'Country-wise data'!AL182</f>
        <v>5.7051259025452854</v>
      </c>
      <c r="AW182">
        <f t="shared" si="209"/>
        <v>132.19604327846767</v>
      </c>
      <c r="AX182" s="53">
        <f>INDEX('GDP deflators'!$AB$3:$AK$198,MATCH('Country-wise data'!$B182,'GDP deflators'!$B$3:$B$198,),MATCH('Country-wise data'!AX$3,'GDP deflators'!$D$2:$M$2,))</f>
        <v>84.214567514658938</v>
      </c>
      <c r="AY182" s="53">
        <f>INDEX('GDP deflators'!$AB$3:$AK$198,MATCH('Country-wise data'!$B182,'GDP deflators'!$B$3:$B$198,),MATCH('Country-wise data'!AY$3,'GDP deflators'!$D$2:$M$2,))</f>
        <v>86.210306525451458</v>
      </c>
      <c r="AZ182" s="53">
        <f>INDEX('GDP deflators'!$AB$3:$AK$198,MATCH('Country-wise data'!$B182,'GDP deflators'!$B$3:$B$198,),MATCH('Country-wise data'!AZ$3,'GDP deflators'!$D$2:$M$2,))</f>
        <v>87.226922727392804</v>
      </c>
      <c r="BA182" s="53">
        <f>INDEX('GDP deflators'!$AB$3:$AK$198,MATCH('Country-wise data'!$B182,'GDP deflators'!$B$3:$B$198,),MATCH('Country-wise data'!BA$3,'GDP deflators'!$D$2:$M$2,))</f>
        <v>88.257958208816063</v>
      </c>
      <c r="BB182" s="53">
        <f>INDEX('GDP deflators'!$AB$3:$AK$198,MATCH('Country-wise data'!$B182,'GDP deflators'!$B$3:$B$198,),MATCH('Country-wise data'!BB$3,'GDP deflators'!$D$2:$M$2,))</f>
        <v>89.317543414882891</v>
      </c>
      <c r="BC182" s="53">
        <f>INDEX('GDP deflators'!$AB$3:$AK$198,MATCH('Country-wise data'!$B182,'GDP deflators'!$B$3:$B$198,),MATCH('Country-wise data'!BC$3,'GDP deflators'!$D$2:$M$2,))</f>
        <v>91.08397896139013</v>
      </c>
      <c r="BD182" s="53">
        <f>INDEX('GDP deflators'!$AB$3:$AK$198,MATCH('Country-wise data'!$B182,'GDP deflators'!$B$3:$B$198,),MATCH('Country-wise data'!BD$3,'GDP deflators'!$D$2:$M$2,))</f>
        <v>93.10683268289867</v>
      </c>
      <c r="BE182" s="53">
        <f>INDEX('GDP deflators'!$AB$3:$AK$198,MATCH('Country-wise data'!$B182,'GDP deflators'!$B$3:$B$198,),MATCH('Country-wise data'!BE$3,'GDP deflators'!$D$2:$M$2,))</f>
        <v>95.054791749684341</v>
      </c>
      <c r="BF182" s="53">
        <f>INDEX('GDP deflators'!$AB$3:$AK$198,MATCH('Country-wise data'!$B182,'GDP deflators'!$B$3:$B$198,),MATCH('Country-wise data'!BF$3,'GDP deflators'!$D$2:$M$2,))</f>
        <v>97.324091825723428</v>
      </c>
      <c r="BG182" s="53">
        <f>INDEX('GDP deflators'!$AB$3:$AK$198,MATCH('Country-wise data'!$B182,'GDP deflators'!$B$3:$B$198,),MATCH('Country-wise data'!BG$3,'GDP deflators'!$D$2:$M$2,))</f>
        <v>100</v>
      </c>
      <c r="BH182" cm="1">
        <f t="array" ref="BH182">H182/(INDEX($AX182:$BG182,,MATCH(BH$3,$AX$3:$BG$3,))/100)</f>
        <v>0</v>
      </c>
      <c r="BI182" cm="1">
        <f t="array" ref="BI182">I182/(INDEX($AX182:$BG182,,MATCH(BI$3,$AX$3:$BG$3,))/100)</f>
        <v>0</v>
      </c>
      <c r="BJ182" cm="1">
        <f t="array" ref="BJ182">J182/(INDEX($AX182:$BG182,,MATCH(BJ$3,$AX$3:$BG$3,))/100)</f>
        <v>0</v>
      </c>
      <c r="BK182" cm="1">
        <f t="array" ref="BK182">K182/(INDEX($AX182:$BG182,,MATCH(BK$3,$AX$3:$BG$3,))/100)</f>
        <v>0</v>
      </c>
      <c r="BL182" cm="1">
        <f t="array" ref="BL182">L182/(INDEX($AX182:$BG182,,MATCH(BL$3,$AX$3:$BG$3,))/100)</f>
        <v>0</v>
      </c>
      <c r="BM182" cm="1">
        <f t="array" ref="BM182">M182/(INDEX($AX182:$BG182,,MATCH(BM$3,$AX$3:$BG$3,))/100)</f>
        <v>0</v>
      </c>
      <c r="BN182" cm="1">
        <f t="array" ref="BN182">N182/(INDEX($AX182:$BG182,,MATCH(BN$3,$AX$3:$BG$3,))/100)</f>
        <v>0</v>
      </c>
      <c r="BO182" cm="1">
        <f t="array" ref="BO182">O182/(INDEX($AX182:$BG182,,MATCH(BO$3,$AX$3:$BG$3,))/100)</f>
        <v>0</v>
      </c>
      <c r="BP182" cm="1">
        <f t="array" ref="BP182">P182/(INDEX($AX182:$BG182,,MATCH(BP$3,$AX$3:$BG$3,))/100)</f>
        <v>0</v>
      </c>
      <c r="BQ182" cm="1">
        <f t="array" ref="BQ182">Q182/(INDEX($AX182:$BG182,,MATCH(BQ$3,$AX$3:$BG$3,))/100)</f>
        <v>0</v>
      </c>
      <c r="BS182" cm="1">
        <f t="array" ref="BS182">S182/(INDEX($AX182:$BG182,,MATCH(BS$3,$AX$3:$BG$3,))/100)</f>
        <v>395.54729326423063</v>
      </c>
      <c r="BT182" cm="1">
        <f t="array" ref="BT182">T182/(INDEX($AX182:$BG182,,MATCH(BT$3,$AX$3:$BG$3,))/100)</f>
        <v>407.10144440597628</v>
      </c>
      <c r="BU182" cm="1">
        <f t="array" ref="BU182">U182/(INDEX($AX182:$BG182,,MATCH(BU$3,$AX$3:$BG$3,))/100)</f>
        <v>412.32269099727273</v>
      </c>
      <c r="BV182" cm="1">
        <f t="array" ref="BV182">V182/(INDEX($AX182:$BG182,,MATCH(BV$3,$AX$3:$BG$3,))/100)</f>
        <v>426.40926034287958</v>
      </c>
      <c r="BW182" cm="1">
        <f t="array" ref="BW182">W182/(INDEX($AX182:$BG182,,MATCH(BW$3,$AX$3:$BG$3,))/100)</f>
        <v>439.03450649389123</v>
      </c>
      <c r="BX182" cm="1">
        <f t="array" ref="BX182">X182/(INDEX($AX182:$BG182,,MATCH(BX$3,$AX$3:$BG$3,))/100)</f>
        <v>452.7850712592292</v>
      </c>
      <c r="BY182" cm="1">
        <f t="array" ref="BY182">Y182/(INDEX($AX182:$BG182,,MATCH(BY$3,$AX$3:$BG$3,))/100)</f>
        <v>445.52190135363276</v>
      </c>
      <c r="BZ182" cm="1">
        <f t="array" ref="BZ182">Z182/(INDEX($AX182:$BG182,,MATCH(BZ$3,$AX$3:$BG$3,))/100)</f>
        <v>445.64806195836042</v>
      </c>
      <c r="CA182" cm="1">
        <f t="array" ref="CA182">AA182/(INDEX($AX182:$BG182,,MATCH(CA$3,$AX$3:$BG$3,))/100)</f>
        <v>445.54917388342079</v>
      </c>
      <c r="CB182" cm="1">
        <f t="array" ref="CB182">AB182/(INDEX($AX182:$BG182,,MATCH(CB$3,$AX$3:$BG$3,))/100)</f>
        <v>442.2992208614337</v>
      </c>
      <c r="CC182" cm="1">
        <f t="array" ref="CC182">AC182/(INDEX($AX182:$BG182,,MATCH(CC$3,$AX$3:$BG$3,))/100)</f>
        <v>3.9159182033158828</v>
      </c>
      <c r="CD182" cm="1">
        <f t="array" ref="CD182">AD182/(INDEX($AX182:$BG182,,MATCH(CD$3,$AX$3:$BG$3,))/100)</f>
        <v>4.0303042996191651</v>
      </c>
      <c r="CE182" cm="1">
        <f t="array" ref="CE182">AE182/(INDEX($AX182:$BG182,,MATCH(CE$3,$AX$3:$BG$3,))/100)</f>
        <v>4.081994640872999</v>
      </c>
      <c r="CF182" cm="1">
        <f t="array" ref="CF182">AF182/(INDEX($AX182:$BG182,,MATCH(CF$3,$AX$3:$BG$3,))/100)</f>
        <v>4.2214516773945068</v>
      </c>
      <c r="CG182" cm="1">
        <f t="array" ref="CG182">AG182/(INDEX($AX182:$BG182,,MATCH(CG$3,$AX$3:$BG$3,))/100)</f>
        <v>4.3464416142895228</v>
      </c>
      <c r="CH182" cm="1">
        <f t="array" ref="CH182">AH182/(INDEX($AX182:$BG182,,MATCH(CH$3,$AX$3:$BG$3,))/100)</f>
        <v>4.4825722054663686</v>
      </c>
      <c r="CI182" cm="1">
        <f t="array" ref="CI182">AI182/(INDEX($AX182:$BG182,,MATCH(CI$3,$AX$3:$BG$3,))/100)</f>
        <v>4.4106668234009643</v>
      </c>
      <c r="CJ182" cm="1">
        <f t="array" ref="CJ182">AJ182/(INDEX($AX182:$BG182,,MATCH(CJ$3,$AX$3:$BG$3,))/100)</f>
        <v>4.4627424824478021</v>
      </c>
      <c r="CK182" cm="1">
        <f t="array" ref="CK182">AK182/(INDEX($AX182:$BG182,,MATCH(CK$3,$AX$3:$BG$3,))/100)</f>
        <v>4.5024149502493236</v>
      </c>
      <c r="CL182" cm="1">
        <f t="array" ref="CL182">AL182/(INDEX($AX182:$BG182,,MATCH(CL$3,$AX$3:$BG$3,))/100)</f>
        <v>4.5264310941386983</v>
      </c>
      <c r="CM182" cm="1">
        <f t="array" ref="CM182">AM182/(INDEX($AX182:$BG182,,MATCH(CM$3,$AX$3:$BG$3,))/100)</f>
        <v>11.440451611929586</v>
      </c>
      <c r="CN182" cm="1">
        <f t="array" ref="CN182">AN182/(INDEX($AX182:$BG182,,MATCH(CN$3,$AX$3:$BG$3,))/100)</f>
        <v>11.774633413461373</v>
      </c>
      <c r="CO182" cm="1">
        <f t="array" ref="CO182">AO182/(INDEX($AX182:$BG182,,MATCH(CO$3,$AX$3:$BG$3,))/100)</f>
        <v>11.925648020308335</v>
      </c>
      <c r="CP182" cm="1">
        <f t="array" ref="CP182">AP182/(INDEX($AX182:$BG182,,MATCH(CP$3,$AX$3:$BG$3,))/100)</f>
        <v>12.333075192029243</v>
      </c>
      <c r="CQ182" cm="1">
        <f t="array" ref="CQ182">AQ182/(INDEX($AX182:$BG182,,MATCH(CQ$3,$AX$3:$BG$3,))/100)</f>
        <v>12.69823637537948</v>
      </c>
      <c r="CR182" cm="1">
        <f t="array" ref="CR182">AR182/(INDEX($AX182:$BG182,,MATCH(CR$3,$AX$3:$BG$3,))/100)</f>
        <v>13.095945254983583</v>
      </c>
      <c r="CS182" cm="1">
        <f t="array" ref="CS182">AS182/(INDEX($AX182:$BG182,,MATCH(CS$3,$AX$3:$BG$3,))/100)</f>
        <v>12.885871907828378</v>
      </c>
      <c r="CT182" cm="1">
        <f t="array" ref="CT182">AT182/(INDEX($AX182:$BG182,,MATCH(CT$3,$AX$3:$BG$3,))/100)</f>
        <v>5.6248526053939409</v>
      </c>
      <c r="CU182" cm="1">
        <f t="array" ref="CU182">AU182/(INDEX($AX182:$BG182,,MATCH(CU$3,$AX$3:$BG$3,))/100)</f>
        <v>5.6748558903142472</v>
      </c>
      <c r="CV182" cm="1">
        <f t="array" ref="CV182">AV182/(INDEX($AX182:$BG182,,MATCH(CV$3,$AX$3:$BG$3,))/100)</f>
        <v>5.7051259025452854</v>
      </c>
      <c r="CW182">
        <f t="shared" si="210"/>
        <v>146.13963416536868</v>
      </c>
      <c r="CX182">
        <f>IFERROR(1/INDEX('exch rates'!$BC$5:$BL$268,MATCH('Country-wise data'!$B182,'exch rates'!$A$5:$A$268,),MATCH(CX$3,'exch rates'!$BC$4:$BL$4,)),1)</f>
        <v>1</v>
      </c>
      <c r="CY182">
        <f>IFERROR(1/INDEX('exch rates'!$BC$5:$BL$268,MATCH('Country-wise data'!$B182,'exch rates'!$A$5:$A$268,),MATCH(CY$3,'exch rates'!$BC$4:$BL$4,)),1)</f>
        <v>1</v>
      </c>
      <c r="CZ182">
        <f>IFERROR(1/INDEX('exch rates'!$BC$5:$BL$268,MATCH('Country-wise data'!$B182,'exch rates'!$A$5:$A$268,),MATCH(CZ$3,'exch rates'!$BC$4:$BL$4,)),1)</f>
        <v>1</v>
      </c>
      <c r="DA182">
        <f>IFERROR(1/INDEX('exch rates'!$BC$5:$BL$268,MATCH('Country-wise data'!$B182,'exch rates'!$A$5:$A$268,),MATCH(DA$3,'exch rates'!$BC$4:$BL$4,)),1)</f>
        <v>1</v>
      </c>
      <c r="DB182">
        <f>IFERROR(1/INDEX('exch rates'!$BC$5:$BL$268,MATCH('Country-wise data'!$B182,'exch rates'!$A$5:$A$268,),MATCH(DB$3,'exch rates'!$BC$4:$BL$4,)),1)</f>
        <v>1</v>
      </c>
      <c r="DC182">
        <f>IFERROR(1/INDEX('exch rates'!$BC$5:$BL$268,MATCH('Country-wise data'!$B182,'exch rates'!$A$5:$A$268,),MATCH(DC$3,'exch rates'!$BC$4:$BL$4,)),1)</f>
        <v>1</v>
      </c>
      <c r="DD182">
        <f>IFERROR(1/INDEX('exch rates'!$BC$5:$BL$268,MATCH('Country-wise data'!$B182,'exch rates'!$A$5:$A$268,),MATCH(DD$3,'exch rates'!$BC$4:$BL$4,)),1)</f>
        <v>1</v>
      </c>
      <c r="DE182">
        <f>IFERROR(1/INDEX('exch rates'!$BC$5:$BL$268,MATCH('Country-wise data'!$B182,'exch rates'!$A$5:$A$268,),MATCH(DE$3,'exch rates'!$BC$4:$BL$4,)),1)</f>
        <v>1</v>
      </c>
      <c r="DF182">
        <f>IFERROR(1/INDEX('exch rates'!$BC$5:$BL$268,MATCH('Country-wise data'!$B182,'exch rates'!$A$5:$A$268,),MATCH(DF$3,'exch rates'!$BC$4:$BL$4,)),1)</f>
        <v>1</v>
      </c>
      <c r="DG182">
        <f>IFERROR(1/INDEX('exch rates'!$BC$5:$BL$268,MATCH('Country-wise data'!$B182,'exch rates'!$A$5:$A$268,),MATCH(DG$3,'exch rates'!$BC$4:$BL$4,)),1)</f>
        <v>1</v>
      </c>
      <c r="DH182" cm="1">
        <f t="array" ref="DH182">(BH182/INDEX($CX182:$DG182,,MATCH(DH$3,$CX$3:$DG$3,)))*$DG182</f>
        <v>0</v>
      </c>
      <c r="DI182" cm="1">
        <f t="array" ref="DI182">(BI182/INDEX($CX182:$DG182,,MATCH(DI$3,$CX$3:$DG$3,)))*$DG182</f>
        <v>0</v>
      </c>
      <c r="DJ182" cm="1">
        <f t="array" ref="DJ182">(BJ182/INDEX($CX182:$DG182,,MATCH(DJ$3,$CX$3:$DG$3,)))*$DG182</f>
        <v>0</v>
      </c>
      <c r="DK182" cm="1">
        <f t="array" ref="DK182">(BK182/INDEX($CX182:$DG182,,MATCH(DK$3,$CX$3:$DG$3,)))*$DG182</f>
        <v>0</v>
      </c>
      <c r="DL182" cm="1">
        <f t="array" ref="DL182">(BL182/INDEX($CX182:$DG182,,MATCH(DL$3,$CX$3:$DG$3,)))*$DG182</f>
        <v>0</v>
      </c>
      <c r="DM182" cm="1">
        <f t="array" ref="DM182">(BM182/INDEX($CX182:$DG182,,MATCH(DM$3,$CX$3:$DG$3,)))*$DG182</f>
        <v>0</v>
      </c>
      <c r="DN182" cm="1">
        <f t="array" ref="DN182">(BN182/INDEX($CX182:$DG182,,MATCH(DN$3,$CX$3:$DG$3,)))*$DG182</f>
        <v>0</v>
      </c>
      <c r="DO182" cm="1">
        <f t="array" ref="DO182">(BO182/INDEX($CX182:$DG182,,MATCH(DO$3,$CX$3:$DG$3,)))*$DG182</f>
        <v>0</v>
      </c>
      <c r="DP182" cm="1">
        <f t="array" ref="DP182">(BP182/INDEX($CX182:$DG182,,MATCH(DP$3,$CX$3:$DG$3,)))*$DG182</f>
        <v>0</v>
      </c>
      <c r="DQ182" cm="1">
        <f t="array" ref="DQ182">(BQ182/INDEX($CX182:$DG182,,MATCH(DQ$3,$CX$3:$DG$3,)))*$DG182</f>
        <v>0</v>
      </c>
      <c r="DS182" cm="1">
        <f t="array" ref="DS182">(BS182/INDEX($CX182:$DG182,,MATCH(DS$3,$CX$3:$DG$3,)))*$DG182</f>
        <v>395.54729326423063</v>
      </c>
      <c r="DT182" cm="1">
        <f t="array" ref="DT182">(BT182/INDEX($CX182:$DG182,,MATCH(DT$3,$CX$3:$DG$3,)))*$DG182</f>
        <v>407.10144440597628</v>
      </c>
      <c r="DU182" cm="1">
        <f t="array" ref="DU182">(BU182/INDEX($CX182:$DG182,,MATCH(DU$3,$CX$3:$DG$3,)))*$DG182</f>
        <v>412.32269099727273</v>
      </c>
      <c r="DV182" cm="1">
        <f t="array" ref="DV182">(BV182/INDEX($CX182:$DG182,,MATCH(DV$3,$CX$3:$DG$3,)))*$DG182</f>
        <v>426.40926034287958</v>
      </c>
      <c r="DW182" cm="1">
        <f t="array" ref="DW182">(BW182/INDEX($CX182:$DG182,,MATCH(DW$3,$CX$3:$DG$3,)))*$DG182</f>
        <v>439.03450649389123</v>
      </c>
      <c r="DX182" cm="1">
        <f t="array" ref="DX182">(BX182/INDEX($CX182:$DG182,,MATCH(DX$3,$CX$3:$DG$3,)))*$DG182</f>
        <v>452.7850712592292</v>
      </c>
      <c r="DY182" cm="1">
        <f t="array" ref="DY182">(BY182/INDEX($CX182:$DG182,,MATCH(DY$3,$CX$3:$DG$3,)))*$DG182</f>
        <v>445.52190135363276</v>
      </c>
      <c r="DZ182" cm="1">
        <f t="array" ref="DZ182">(BZ182/INDEX($CX182:$DG182,,MATCH(DZ$3,$CX$3:$DG$3,)))*$DG182</f>
        <v>445.64806195836042</v>
      </c>
      <c r="EA182" cm="1">
        <f t="array" ref="EA182">(CA182/INDEX($CX182:$DG182,,MATCH(EA$3,$CX$3:$DG$3,)))*$DG182</f>
        <v>445.54917388342079</v>
      </c>
      <c r="EB182" cm="1">
        <f t="array" ref="EB182">(CB182/INDEX($CX182:$DG182,,MATCH(EB$3,$CX$3:$DG$3,)))*$DG182</f>
        <v>442.2992208614337</v>
      </c>
      <c r="EC182" s="53" cm="1">
        <f t="array" ref="EC182">(CC182/INDEX($CX182:$DG182,,MATCH(EC$3,$CX$3:$DG$3,)))*$DG182</f>
        <v>3.9159182033158828</v>
      </c>
      <c r="ED182" cm="1">
        <f t="array" ref="ED182">(CD182/INDEX($CX182:$DG182,,MATCH(ED$3,$CX$3:$DG$3,)))*$DG182</f>
        <v>4.0303042996191651</v>
      </c>
      <c r="EE182" cm="1">
        <f t="array" ref="EE182">(CE182/INDEX($CX182:$DG182,,MATCH(EE$3,$CX$3:$DG$3,)))*$DG182</f>
        <v>4.081994640872999</v>
      </c>
      <c r="EF182" cm="1">
        <f t="array" ref="EF182">(CF182/INDEX($CX182:$DG182,,MATCH(EF$3,$CX$3:$DG$3,)))*$DG182</f>
        <v>4.2214516773945068</v>
      </c>
      <c r="EG182" cm="1">
        <f t="array" ref="EG182">(CG182/INDEX($CX182:$DG182,,MATCH(EG$3,$CX$3:$DG$3,)))*$DG182</f>
        <v>4.3464416142895228</v>
      </c>
      <c r="EH182" cm="1">
        <f t="array" ref="EH182">(CH182/INDEX($CX182:$DG182,,MATCH(EH$3,$CX$3:$DG$3,)))*$DG182</f>
        <v>4.4825722054663686</v>
      </c>
      <c r="EI182" cm="1">
        <f t="array" ref="EI182">(CI182/INDEX($CX182:$DG182,,MATCH(EI$3,$CX$3:$DG$3,)))*$DG182</f>
        <v>4.4106668234009643</v>
      </c>
      <c r="EJ182" cm="1">
        <f t="array" ref="EJ182">(CJ182/INDEX($CX182:$DG182,,MATCH(EJ$3,$CX$3:$DG$3,)))*$DG182</f>
        <v>4.4627424824478021</v>
      </c>
      <c r="EK182" cm="1">
        <f t="array" ref="EK182">(CK182/INDEX($CX182:$DG182,,MATCH(EK$3,$CX$3:$DG$3,)))*$DG182</f>
        <v>4.5024149502493236</v>
      </c>
      <c r="EL182" cm="1">
        <f t="array" ref="EL182">(CL182/INDEX($CX182:$DG182,,MATCH(EL$3,$CX$3:$DG$3,)))*$DG182</f>
        <v>4.5264310941386983</v>
      </c>
      <c r="EM182" cm="1">
        <f t="array" ref="EM182">(CM182/INDEX($CX182:$DG182,,MATCH(EM$3,$CX$3:$DG$3,)))*$DG182</f>
        <v>11.440451611929586</v>
      </c>
      <c r="EN182" cm="1">
        <f t="array" ref="EN182">(CN182/INDEX($CX182:$DG182,,MATCH(EN$3,$CX$3:$DG$3,)))*$DG182</f>
        <v>11.774633413461373</v>
      </c>
      <c r="EO182" cm="1">
        <f t="array" ref="EO182">(CO182/INDEX($CX182:$DG182,,MATCH(EO$3,$CX$3:$DG$3,)))*$DG182</f>
        <v>11.925648020308335</v>
      </c>
      <c r="EP182" cm="1">
        <f t="array" ref="EP182">(CP182/INDEX($CX182:$DG182,,MATCH(EP$3,$CX$3:$DG$3,)))*$DG182</f>
        <v>12.333075192029243</v>
      </c>
      <c r="EQ182" cm="1">
        <f t="array" ref="EQ182">(CQ182/INDEX($CX182:$DG182,,MATCH(EQ$3,$CX$3:$DG$3,)))*$DG182</f>
        <v>12.69823637537948</v>
      </c>
      <c r="ER182" cm="1">
        <f t="array" ref="ER182">(CR182/INDEX($CX182:$DG182,,MATCH(ER$3,$CX$3:$DG$3,)))*$DG182</f>
        <v>13.095945254983583</v>
      </c>
      <c r="ES182" cm="1">
        <f t="array" ref="ES182">(CS182/INDEX($CX182:$DG182,,MATCH(ES$3,$CX$3:$DG$3,)))*$DG182</f>
        <v>12.885871907828378</v>
      </c>
      <c r="ET182" cm="1">
        <f t="array" ref="ET182">(CT182/INDEX($CX182:$DG182,,MATCH(ET$3,$CX$3:$DG$3,)))*$DG182</f>
        <v>5.6248526053939409</v>
      </c>
      <c r="EU182" cm="1">
        <f t="array" ref="EU182">(CU182/INDEX($CX182:$DG182,,MATCH(EU$3,$CX$3:$DG$3,)))*$DG182</f>
        <v>5.6748558903142472</v>
      </c>
      <c r="EV182" cm="1">
        <f t="array" ref="EV182">(CV182/INDEX($CX182:$DG182,,MATCH(EV$3,$CX$3:$DG$3,)))*$DG182</f>
        <v>5.7051259025452854</v>
      </c>
      <c r="EW182">
        <f t="shared" si="211"/>
        <v>146.13963416536868</v>
      </c>
      <c r="EY182" s="96">
        <f t="shared" si="233"/>
        <v>9.8999999999999991E-3</v>
      </c>
      <c r="EZ182" s="96">
        <f t="shared" si="234"/>
        <v>9.8999999999999991E-3</v>
      </c>
      <c r="FA182" s="96">
        <f t="shared" si="235"/>
        <v>9.8999999999999991E-3</v>
      </c>
      <c r="FB182" s="96">
        <f t="shared" si="236"/>
        <v>9.8999999999999991E-3</v>
      </c>
      <c r="FC182" s="96">
        <f t="shared" si="237"/>
        <v>9.8999999999999991E-3</v>
      </c>
      <c r="FD182" s="96">
        <f t="shared" si="238"/>
        <v>9.8999999999999991E-3</v>
      </c>
      <c r="FE182" s="96">
        <f t="shared" si="239"/>
        <v>9.8999999999999991E-3</v>
      </c>
      <c r="FF182" s="96">
        <f t="shared" si="240"/>
        <v>1.0014051139001213E-2</v>
      </c>
      <c r="FG182" s="96">
        <f t="shared" si="241"/>
        <v>1.0105315449260362E-2</v>
      </c>
      <c r="FH182" s="96">
        <f t="shared" si="242"/>
        <v>1.0233866307344835E-2</v>
      </c>
      <c r="FJ182" s="96">
        <f t="shared" si="188"/>
        <v>431.22186248203269</v>
      </c>
      <c r="FK182" s="96" t="str">
        <f>IF(AND('Country-wise data'!FJ182&gt;'non-R&amp;D ex_typologies'!$C$17,'Country-wise data'!FJ182&lt;'non-R&amp;D ex_typologies'!$D$17),"Small",IF(AND('Country-wise data'!FJ182&gt;'non-R&amp;D ex_typologies'!$E$17,'Country-wise data'!$FJ$4&lt;'non-R&amp;D ex_typologies'!$F$17),"Medium","Large"))</f>
        <v>Small</v>
      </c>
      <c r="FL182" t="str">
        <f>IF($FK182='non-R&amp;D ex_typologies'!$C$16,IF(AND('Country-wise data'!EY182&gt;'non-R&amp;D ex_typologies'!$C$21,'Country-wise data'!EY182&lt;'non-R&amp;D ex_typologies'!$D$21),'non-R&amp;D ex_typologies'!$B$21,IF(AND('Country-wise data'!EY182&gt;'non-R&amp;D ex_typologies'!$C$19,'Country-wise data'!EY182&lt;'non-R&amp;D ex_typologies'!$D$19),'non-R&amp;D ex_typologies'!$B$19,'non-R&amp;D ex_typologies'!$B$20)),IF($FK182='non-R&amp;D ex_typologies'!$E$16,IF(AND('Country-wise data'!EY182&gt;'non-R&amp;D ex_typologies'!$E$21,'Country-wise data'!EY182&lt;'non-R&amp;D ex_typologies'!$F$21),'non-R&amp;D ex_typologies'!$B$21,IF(AND('Country-wise data'!EY182&gt;'non-R&amp;D ex_typologies'!$E$19,'Country-wise data'!EY182&lt;'non-R&amp;D ex_typologies'!$F$19),'non-R&amp;D ex_typologies'!$B$19,'non-R&amp;D ex_typologies'!$B$20)),IF(AND('Country-wise data'!EY182&gt;'non-R&amp;D ex_typologies'!$G$21,'Country-wise data'!EY182&lt;'non-R&amp;D ex_typologies'!$H$21),'non-R&amp;D ex_typologies'!$B$21,IF(AND('Country-wise data'!EY182&gt;'non-R&amp;D ex_typologies'!$G$19,'Country-wise data'!EY182&lt;'non-R&amp;D ex_typologies'!$H$19),'non-R&amp;D ex_typologies'!$B$19,'non-R&amp;D ex_typologies'!$B$20))))</f>
        <v>Program heavy</v>
      </c>
      <c r="FM182" t="str">
        <f>IF($FK182='non-R&amp;D ex_typologies'!$C$16,IF(AND('Country-wise data'!EZ182&gt;'non-R&amp;D ex_typologies'!$C$21,'Country-wise data'!EZ182&lt;'non-R&amp;D ex_typologies'!$D$21),'non-R&amp;D ex_typologies'!$B$21,IF(AND('Country-wise data'!EZ182&gt;'non-R&amp;D ex_typologies'!$C$19,'Country-wise data'!EZ182&lt;'non-R&amp;D ex_typologies'!$D$19),'non-R&amp;D ex_typologies'!$B$19,'non-R&amp;D ex_typologies'!$B$20)),IF($FK182='non-R&amp;D ex_typologies'!$E$16,IF(AND('Country-wise data'!EZ182&gt;'non-R&amp;D ex_typologies'!$E$21,'Country-wise data'!EZ182&lt;'non-R&amp;D ex_typologies'!$F$21),'non-R&amp;D ex_typologies'!$B$21,IF(AND('Country-wise data'!EZ182&gt;'non-R&amp;D ex_typologies'!$E$19,'Country-wise data'!EZ182&lt;'non-R&amp;D ex_typologies'!$F$19),'non-R&amp;D ex_typologies'!$B$19,'non-R&amp;D ex_typologies'!$B$20)),IF(AND('Country-wise data'!EZ182&gt;'non-R&amp;D ex_typologies'!$G$21,'Country-wise data'!EZ182&lt;'non-R&amp;D ex_typologies'!$H$21),'non-R&amp;D ex_typologies'!$B$21,IF(AND('Country-wise data'!EZ182&gt;'non-R&amp;D ex_typologies'!$G$19,'Country-wise data'!EZ182&lt;'non-R&amp;D ex_typologies'!$H$19),'non-R&amp;D ex_typologies'!$B$19,'non-R&amp;D ex_typologies'!$B$20))))</f>
        <v>Program heavy</v>
      </c>
      <c r="FN182" t="str">
        <f>IF($FK182='non-R&amp;D ex_typologies'!$C$16,IF(AND('Country-wise data'!FA182&gt;'non-R&amp;D ex_typologies'!$C$21,'Country-wise data'!FA182&lt;'non-R&amp;D ex_typologies'!$D$21),'non-R&amp;D ex_typologies'!$B$21,IF(AND('Country-wise data'!FA182&gt;'non-R&amp;D ex_typologies'!$C$19,'Country-wise data'!FA182&lt;'non-R&amp;D ex_typologies'!$D$19),'non-R&amp;D ex_typologies'!$B$19,'non-R&amp;D ex_typologies'!$B$20)),IF($FK182='non-R&amp;D ex_typologies'!$E$16,IF(AND('Country-wise data'!FA182&gt;'non-R&amp;D ex_typologies'!$E$21,'Country-wise data'!FA182&lt;'non-R&amp;D ex_typologies'!$F$21),'non-R&amp;D ex_typologies'!$B$21,IF(AND('Country-wise data'!FA182&gt;'non-R&amp;D ex_typologies'!$E$19,'Country-wise data'!FA182&lt;'non-R&amp;D ex_typologies'!$F$19),'non-R&amp;D ex_typologies'!$B$19,'non-R&amp;D ex_typologies'!$B$20)),IF(AND('Country-wise data'!FA182&gt;'non-R&amp;D ex_typologies'!$G$21,'Country-wise data'!FA182&lt;'non-R&amp;D ex_typologies'!$H$21),'non-R&amp;D ex_typologies'!$B$21,IF(AND('Country-wise data'!FA182&gt;'non-R&amp;D ex_typologies'!$G$19,'Country-wise data'!FA182&lt;'non-R&amp;D ex_typologies'!$H$19),'non-R&amp;D ex_typologies'!$B$19,'non-R&amp;D ex_typologies'!$B$20))))</f>
        <v>Program heavy</v>
      </c>
      <c r="FO182" t="str">
        <f>IF($FK182='non-R&amp;D ex_typologies'!$C$16,IF(AND('Country-wise data'!FB182&gt;'non-R&amp;D ex_typologies'!$C$21,'Country-wise data'!FB182&lt;'non-R&amp;D ex_typologies'!$D$21),'non-R&amp;D ex_typologies'!$B$21,IF(AND('Country-wise data'!FB182&gt;'non-R&amp;D ex_typologies'!$C$19,'Country-wise data'!FB182&lt;'non-R&amp;D ex_typologies'!$D$19),'non-R&amp;D ex_typologies'!$B$19,'non-R&amp;D ex_typologies'!$B$20)),IF($FK182='non-R&amp;D ex_typologies'!$E$16,IF(AND('Country-wise data'!FB182&gt;'non-R&amp;D ex_typologies'!$E$21,'Country-wise data'!FB182&lt;'non-R&amp;D ex_typologies'!$F$21),'non-R&amp;D ex_typologies'!$B$21,IF(AND('Country-wise data'!FB182&gt;'non-R&amp;D ex_typologies'!$E$19,'Country-wise data'!FB182&lt;'non-R&amp;D ex_typologies'!$F$19),'non-R&amp;D ex_typologies'!$B$19,'non-R&amp;D ex_typologies'!$B$20)),IF(AND('Country-wise data'!FB182&gt;'non-R&amp;D ex_typologies'!$G$21,'Country-wise data'!FB182&lt;'non-R&amp;D ex_typologies'!$H$21),'non-R&amp;D ex_typologies'!$B$21,IF(AND('Country-wise data'!FB182&gt;'non-R&amp;D ex_typologies'!$G$19,'Country-wise data'!FB182&lt;'non-R&amp;D ex_typologies'!$H$19),'non-R&amp;D ex_typologies'!$B$19,'non-R&amp;D ex_typologies'!$B$20))))</f>
        <v>Program heavy</v>
      </c>
      <c r="FP182" t="str">
        <f>IF($FK182='non-R&amp;D ex_typologies'!$C$16,IF(AND('Country-wise data'!FC182&gt;'non-R&amp;D ex_typologies'!$C$21,'Country-wise data'!FC182&lt;'non-R&amp;D ex_typologies'!$D$21),'non-R&amp;D ex_typologies'!$B$21,IF(AND('Country-wise data'!FC182&gt;'non-R&amp;D ex_typologies'!$C$19,'Country-wise data'!FC182&lt;'non-R&amp;D ex_typologies'!$D$19),'non-R&amp;D ex_typologies'!$B$19,'non-R&amp;D ex_typologies'!$B$20)),IF($FK182='non-R&amp;D ex_typologies'!$E$16,IF(AND('Country-wise data'!FC182&gt;'non-R&amp;D ex_typologies'!$E$21,'Country-wise data'!FC182&lt;'non-R&amp;D ex_typologies'!$F$21),'non-R&amp;D ex_typologies'!$B$21,IF(AND('Country-wise data'!FC182&gt;'non-R&amp;D ex_typologies'!$E$19,'Country-wise data'!FC182&lt;'non-R&amp;D ex_typologies'!$F$19),'non-R&amp;D ex_typologies'!$B$19,'non-R&amp;D ex_typologies'!$B$20)),IF(AND('Country-wise data'!FC182&gt;'non-R&amp;D ex_typologies'!$G$21,'Country-wise data'!FC182&lt;'non-R&amp;D ex_typologies'!$H$21),'non-R&amp;D ex_typologies'!$B$21,IF(AND('Country-wise data'!FC182&gt;'non-R&amp;D ex_typologies'!$G$19,'Country-wise data'!FC182&lt;'non-R&amp;D ex_typologies'!$H$19),'non-R&amp;D ex_typologies'!$B$19,'non-R&amp;D ex_typologies'!$B$20))))</f>
        <v>Program heavy</v>
      </c>
      <c r="FQ182" t="str">
        <f>IF($FK182='non-R&amp;D ex_typologies'!$C$16,IF(AND('Country-wise data'!FD182&gt;'non-R&amp;D ex_typologies'!$C$21,'Country-wise data'!FD182&lt;'non-R&amp;D ex_typologies'!$D$21),'non-R&amp;D ex_typologies'!$B$21,IF(AND('Country-wise data'!FD182&gt;'non-R&amp;D ex_typologies'!$C$19,'Country-wise data'!FD182&lt;'non-R&amp;D ex_typologies'!$D$19),'non-R&amp;D ex_typologies'!$B$19,'non-R&amp;D ex_typologies'!$B$20)),IF($FK182='non-R&amp;D ex_typologies'!$E$16,IF(AND('Country-wise data'!FD182&gt;'non-R&amp;D ex_typologies'!$E$21,'Country-wise data'!FD182&lt;'non-R&amp;D ex_typologies'!$F$21),'non-R&amp;D ex_typologies'!$B$21,IF(AND('Country-wise data'!FD182&gt;'non-R&amp;D ex_typologies'!$E$19,'Country-wise data'!FD182&lt;'non-R&amp;D ex_typologies'!$F$19),'non-R&amp;D ex_typologies'!$B$19,'non-R&amp;D ex_typologies'!$B$20)),IF(AND('Country-wise data'!FD182&gt;'non-R&amp;D ex_typologies'!$G$21,'Country-wise data'!FD182&lt;'non-R&amp;D ex_typologies'!$H$21),'non-R&amp;D ex_typologies'!$B$21,IF(AND('Country-wise data'!FD182&gt;'non-R&amp;D ex_typologies'!$G$19,'Country-wise data'!FD182&lt;'non-R&amp;D ex_typologies'!$H$19),'non-R&amp;D ex_typologies'!$B$19,'non-R&amp;D ex_typologies'!$B$20))))</f>
        <v>Program heavy</v>
      </c>
      <c r="FR182" t="str">
        <f>IF($FK182='non-R&amp;D ex_typologies'!$C$16,IF(AND('Country-wise data'!FE182&gt;'non-R&amp;D ex_typologies'!$C$21,'Country-wise data'!FE182&lt;'non-R&amp;D ex_typologies'!$D$21),'non-R&amp;D ex_typologies'!$B$21,IF(AND('Country-wise data'!FE182&gt;'non-R&amp;D ex_typologies'!$C$19,'Country-wise data'!FE182&lt;'non-R&amp;D ex_typologies'!$D$19),'non-R&amp;D ex_typologies'!$B$19,'non-R&amp;D ex_typologies'!$B$20)),IF($FK182='non-R&amp;D ex_typologies'!$E$16,IF(AND('Country-wise data'!FE182&gt;'non-R&amp;D ex_typologies'!$E$21,'Country-wise data'!FE182&lt;'non-R&amp;D ex_typologies'!$F$21),'non-R&amp;D ex_typologies'!$B$21,IF(AND('Country-wise data'!FE182&gt;'non-R&amp;D ex_typologies'!$E$19,'Country-wise data'!FE182&lt;'non-R&amp;D ex_typologies'!$F$19),'non-R&amp;D ex_typologies'!$B$19,'non-R&amp;D ex_typologies'!$B$20)),IF(AND('Country-wise data'!FE182&gt;'non-R&amp;D ex_typologies'!$G$21,'Country-wise data'!FE182&lt;'non-R&amp;D ex_typologies'!$H$21),'non-R&amp;D ex_typologies'!$B$21,IF(AND('Country-wise data'!FE182&gt;'non-R&amp;D ex_typologies'!$G$19,'Country-wise data'!FE182&lt;'non-R&amp;D ex_typologies'!$H$19),'non-R&amp;D ex_typologies'!$B$19,'non-R&amp;D ex_typologies'!$B$20))))</f>
        <v>Program heavy</v>
      </c>
      <c r="FS182" t="str">
        <f>IF($FK182='non-R&amp;D ex_typologies'!$C$16,IF(AND('Country-wise data'!FF182&gt;'non-R&amp;D ex_typologies'!$C$21,'Country-wise data'!FF182&lt;'non-R&amp;D ex_typologies'!$D$21),'non-R&amp;D ex_typologies'!$B$21,IF(AND('Country-wise data'!FF182&gt;'non-R&amp;D ex_typologies'!$C$19,'Country-wise data'!FF182&lt;'non-R&amp;D ex_typologies'!$D$19),'non-R&amp;D ex_typologies'!$B$19,'non-R&amp;D ex_typologies'!$B$20)),IF($FK182='non-R&amp;D ex_typologies'!$E$16,IF(AND('Country-wise data'!FF182&gt;'non-R&amp;D ex_typologies'!$E$21,'Country-wise data'!FF182&lt;'non-R&amp;D ex_typologies'!$F$21),'non-R&amp;D ex_typologies'!$B$21,IF(AND('Country-wise data'!FF182&gt;'non-R&amp;D ex_typologies'!$E$19,'Country-wise data'!FF182&lt;'non-R&amp;D ex_typologies'!$F$19),'non-R&amp;D ex_typologies'!$B$19,'non-R&amp;D ex_typologies'!$B$20)),IF(AND('Country-wise data'!FF182&gt;'non-R&amp;D ex_typologies'!$G$21,'Country-wise data'!FF182&lt;'non-R&amp;D ex_typologies'!$H$21),'non-R&amp;D ex_typologies'!$B$21,IF(AND('Country-wise data'!FF182&gt;'non-R&amp;D ex_typologies'!$G$19,'Country-wise data'!FF182&lt;'non-R&amp;D ex_typologies'!$H$19),'non-R&amp;D ex_typologies'!$B$19,'non-R&amp;D ex_typologies'!$B$20))))</f>
        <v>Balanced</v>
      </c>
      <c r="FT182" t="str">
        <f>IF($FK182='non-R&amp;D ex_typologies'!$C$16,IF(AND('Country-wise data'!FG182&gt;'non-R&amp;D ex_typologies'!$C$21,'Country-wise data'!FG182&lt;'non-R&amp;D ex_typologies'!$D$21),'non-R&amp;D ex_typologies'!$B$21,IF(AND('Country-wise data'!FG182&gt;'non-R&amp;D ex_typologies'!$C$19,'Country-wise data'!FG182&lt;'non-R&amp;D ex_typologies'!$D$19),'non-R&amp;D ex_typologies'!$B$19,'non-R&amp;D ex_typologies'!$B$20)),IF($FK182='non-R&amp;D ex_typologies'!$E$16,IF(AND('Country-wise data'!FG182&gt;'non-R&amp;D ex_typologies'!$E$21,'Country-wise data'!FG182&lt;'non-R&amp;D ex_typologies'!$F$21),'non-R&amp;D ex_typologies'!$B$21,IF(AND('Country-wise data'!FG182&gt;'non-R&amp;D ex_typologies'!$E$19,'Country-wise data'!FG182&lt;'non-R&amp;D ex_typologies'!$F$19),'non-R&amp;D ex_typologies'!$B$19,'non-R&amp;D ex_typologies'!$B$20)),IF(AND('Country-wise data'!FG182&gt;'non-R&amp;D ex_typologies'!$G$21,'Country-wise data'!FG182&lt;'non-R&amp;D ex_typologies'!$H$21),'non-R&amp;D ex_typologies'!$B$21,IF(AND('Country-wise data'!FG182&gt;'non-R&amp;D ex_typologies'!$G$19,'Country-wise data'!FG182&lt;'non-R&amp;D ex_typologies'!$H$19),'non-R&amp;D ex_typologies'!$B$19,'non-R&amp;D ex_typologies'!$B$20))))</f>
        <v>Balanced</v>
      </c>
      <c r="FU182" t="str">
        <f>IF($FK182='non-R&amp;D ex_typologies'!$C$16,IF(AND('Country-wise data'!FH182&gt;'non-R&amp;D ex_typologies'!$C$21,'Country-wise data'!FH182&lt;'non-R&amp;D ex_typologies'!$D$21),'non-R&amp;D ex_typologies'!$B$21,IF(AND('Country-wise data'!FH182&gt;'non-R&amp;D ex_typologies'!$C$19,'Country-wise data'!FH182&lt;'non-R&amp;D ex_typologies'!$D$19),'non-R&amp;D ex_typologies'!$B$19,'non-R&amp;D ex_typologies'!$B$20)),IF($FK182='non-R&amp;D ex_typologies'!$E$16,IF(AND('Country-wise data'!FH182&gt;'non-R&amp;D ex_typologies'!$E$21,'Country-wise data'!FH182&lt;'non-R&amp;D ex_typologies'!$F$21),'non-R&amp;D ex_typologies'!$B$21,IF(AND('Country-wise data'!FH182&gt;'non-R&amp;D ex_typologies'!$E$19,'Country-wise data'!FH182&lt;'non-R&amp;D ex_typologies'!$F$19),'non-R&amp;D ex_typologies'!$B$19,'non-R&amp;D ex_typologies'!$B$20)),IF(AND('Country-wise data'!FH182&gt;'non-R&amp;D ex_typologies'!$G$21,'Country-wise data'!FH182&lt;'non-R&amp;D ex_typologies'!$H$21),'non-R&amp;D ex_typologies'!$B$21,IF(AND('Country-wise data'!FH182&gt;'non-R&amp;D ex_typologies'!$G$19,'Country-wise data'!FH182&lt;'non-R&amp;D ex_typologies'!$H$19),'non-R&amp;D ex_typologies'!$B$19,'non-R&amp;D ex_typologies'!$B$20))))</f>
        <v>Balanced</v>
      </c>
    </row>
    <row r="183" spans="2:177" x14ac:dyDescent="0.35">
      <c r="B183" s="83" t="s">
        <v>1082</v>
      </c>
      <c r="E183" s="44" t="s">
        <v>375</v>
      </c>
      <c r="G183" s="55">
        <f>Assumptions!$C$13</f>
        <v>1.1000000000000001</v>
      </c>
      <c r="H183">
        <f>SUMIFS(FAOstat!M:M,FAOstat!$B:$B,'Country-wise data'!$B183)*G183</f>
        <v>0</v>
      </c>
      <c r="I183">
        <f>IF(SUMIFS(FAOstat!N:N,FAOstat!$B:$B,'Country-wise data'!$B183)=0,H183*(1+Assumptions!$C$9),SUMIFS(FAOstat!N:N,FAOstat!$B:$B,'Country-wise data'!$B183)*$G183)</f>
        <v>0</v>
      </c>
      <c r="J183">
        <f>IF(SUMIFS(FAOstat!O:O,FAOstat!$B:$B,'Country-wise data'!$B183)=0,I183*(1+Assumptions!$C$9),SUMIFS(FAOstat!O:O,FAOstat!$B:$B,'Country-wise data'!$B183)*$G183)</f>
        <v>0</v>
      </c>
      <c r="K183">
        <f>IF(SUMIFS(FAOstat!P:P,FAOstat!$B:$B,'Country-wise data'!$B183)=0,J183*(1+Assumptions!$C$9),SUMIFS(FAOstat!P:P,FAOstat!$B:$B,'Country-wise data'!$B183)*$G183)</f>
        <v>0</v>
      </c>
      <c r="L183">
        <f>IF(SUMIFS(FAOstat!Q:Q,FAOstat!$B:$B,'Country-wise data'!$B183)=0,K183*(1+Assumptions!$C$9),SUMIFS(FAOstat!Q:Q,FAOstat!$B:$B,'Country-wise data'!$B183)*$G183)</f>
        <v>0</v>
      </c>
      <c r="M183">
        <f>IF(SUMIFS(FAOstat!R:R,FAOstat!$B:$B,'Country-wise data'!$B183)=0,L183*(1+Assumptions!$C$9),SUMIFS(FAOstat!R:R,FAOstat!$B:$B,'Country-wise data'!$B183)*$G183)</f>
        <v>0</v>
      </c>
      <c r="N183">
        <f>IF(SUMIFS(FAOstat!S:S,FAOstat!$B:$B,'Country-wise data'!$B183)=0,M183*(1+Assumptions!$C$9),SUMIFS(FAOstat!S:S,FAOstat!$B:$B,'Country-wise data'!$B183)*$G183)</f>
        <v>0</v>
      </c>
      <c r="O183">
        <f>IF(SUMIFS(FAOstat!T:T,FAOstat!$B:$B,'Country-wise data'!$B183)=0,N183*(1+Assumptions!$C$9),SUMIFS(FAOstat!T:T,FAOstat!$B:$B,'Country-wise data'!$B183)*$G183)</f>
        <v>0</v>
      </c>
      <c r="P183">
        <f>IF(SUMIFS(FAOstat!U:U,FAOstat!$B:$B,'Country-wise data'!$B183)=0,O183*(1+Assumptions!$C$9),SUMIFS(FAOstat!U:U,FAOstat!$B:$B,'Country-wise data'!$B183)*$G183)</f>
        <v>0</v>
      </c>
      <c r="Q183">
        <f>IF(SUMIFS(FAOstat!V:V,FAOstat!$B:$B,'Country-wise data'!$B183)=0,P183*(1+Assumptions!$C$9),SUMIFS(FAOstat!V:V,FAOstat!$B:$B,'Country-wise data'!$B183)*$G183)</f>
        <v>0</v>
      </c>
      <c r="R183" s="36">
        <f t="shared" si="207"/>
        <v>0</v>
      </c>
      <c r="S183" s="44">
        <f>INDEX('area data'!$G$4:$P$80,MATCH('Country-wise data'!$B183,'area data'!$B$4:$B$80,),MATCH('Country-wise data'!S$3,'area data'!$G$3:$P$3,))</f>
        <v>0</v>
      </c>
      <c r="T183" s="44">
        <f>INDEX('area data'!$G$4:$P$80,MATCH('Country-wise data'!$B183,'area data'!$B$4:$B$80,),MATCH('Country-wise data'!T$3,'area data'!$G$3:$P$3,))</f>
        <v>0</v>
      </c>
      <c r="U183" s="44">
        <f>INDEX('area data'!$G$4:$P$80,MATCH('Country-wise data'!$B183,'area data'!$B$4:$B$80,),MATCH('Country-wise data'!U$3,'area data'!$G$3:$P$3,))</f>
        <v>0</v>
      </c>
      <c r="V183" s="44">
        <f>INDEX('area data'!$G$4:$P$80,MATCH('Country-wise data'!$B183,'area data'!$B$4:$B$80,),MATCH('Country-wise data'!V$3,'area data'!$G$3:$P$3,))</f>
        <v>0</v>
      </c>
      <c r="W183" s="44">
        <f>INDEX('area data'!$G$4:$P$80,MATCH('Country-wise data'!$B183,'area data'!$B$4:$B$80,),MATCH('Country-wise data'!W$3,'area data'!$G$3:$P$3,))</f>
        <v>0</v>
      </c>
      <c r="X183" s="44">
        <f>INDEX('area data'!$G$4:$P$80,MATCH('Country-wise data'!$B183,'area data'!$B$4:$B$80,),MATCH('Country-wise data'!X$3,'area data'!$G$3:$P$3,))</f>
        <v>0</v>
      </c>
      <c r="Y183" s="44">
        <f>INDEX('area data'!$G$4:$P$80,MATCH('Country-wise data'!$B183,'area data'!$B$4:$B$80,),MATCH('Country-wise data'!Y$3,'area data'!$G$3:$P$3,))</f>
        <v>0</v>
      </c>
      <c r="Z183" s="44">
        <f>INDEX('area data'!$G$4:$P$80,MATCH('Country-wise data'!$B183,'area data'!$B$4:$B$80,),MATCH('Country-wise data'!Z$3,'area data'!$G$3:$P$3,))</f>
        <v>0</v>
      </c>
      <c r="AA183" s="44">
        <f>INDEX('area data'!$G$4:$P$80,MATCH('Country-wise data'!$B183,'area data'!$B$4:$B$80,),MATCH('Country-wise data'!AA$3,'area data'!$G$3:$P$3,))</f>
        <v>0</v>
      </c>
      <c r="AB183" s="44">
        <f>INDEX('area data'!$G$4:$P$80,MATCH('Country-wise data'!$B183,'area data'!$B$4:$B$80,),MATCH('Country-wise data'!AB$3,'area data'!$G$3:$P$3,))</f>
        <v>0</v>
      </c>
      <c r="AC183" s="53">
        <f>IFERROR(INDEX('ASTI data (new)'!$AF$6:$AL$130,MATCH('Country-wise data'!$B183,'ASTI data (new)'!$C$6:$C$130,),MATCH('Country-wise data'!AC$3,'ASTI data (new)'!$AF$5:$AL$5,)),(INDEX(Assumptions!$G$154:$P$345,MATCH('Country-wise data'!$B183,Assumptions!$B$154:$B$344,),MATCH('Country-wise data'!AC$3,Assumptions!$G$153:$P$153,))*S183))</f>
        <v>0</v>
      </c>
      <c r="AD183" s="53">
        <f>IFERROR(INDEX('ASTI data (new)'!$AF$6:$AL$130,MATCH('Country-wise data'!$B183,'ASTI data (new)'!$C$6:$C$130,),MATCH('Country-wise data'!AD$3,'ASTI data (new)'!$AF$5:$AL$5,)),(INDEX(Assumptions!$G$154:$P$345,MATCH('Country-wise data'!$B183,Assumptions!$B$154:$B$344,),MATCH('Country-wise data'!AD$3,Assumptions!$G$153:$P$153,))*T183))</f>
        <v>0</v>
      </c>
      <c r="AE183" s="53">
        <f>IFERROR(INDEX('ASTI data (new)'!$AF$6:$AL$130,MATCH('Country-wise data'!$B183,'ASTI data (new)'!$C$6:$C$130,),MATCH('Country-wise data'!AE$3,'ASTI data (new)'!$AF$5:$AL$5,)),(INDEX(Assumptions!$G$154:$P$345,MATCH('Country-wise data'!$B183,Assumptions!$B$154:$B$344,),MATCH('Country-wise data'!AE$3,Assumptions!$G$153:$P$153,))*U183))</f>
        <v>0</v>
      </c>
      <c r="AF183" s="53">
        <f>IFERROR(INDEX('ASTI data (new)'!$AF$6:$AL$130,MATCH('Country-wise data'!$B183,'ASTI data (new)'!$C$6:$C$130,),MATCH('Country-wise data'!AF$3,'ASTI data (new)'!$AF$5:$AL$5,)),(INDEX(Assumptions!$G$154:$P$345,MATCH('Country-wise data'!$B183,Assumptions!$B$154:$B$344,),MATCH('Country-wise data'!AF$3,Assumptions!$G$153:$P$153,))*V183))</f>
        <v>0</v>
      </c>
      <c r="AG183" s="53">
        <f>IFERROR(INDEX('ASTI data (new)'!$AF$6:$AL$130,MATCH('Country-wise data'!$B183,'ASTI data (new)'!$C$6:$C$130,),MATCH('Country-wise data'!AG$3,'ASTI data (new)'!$AF$5:$AL$5,)),(INDEX(Assumptions!$G$154:$P$345,MATCH('Country-wise data'!$B183,Assumptions!$B$154:$B$344,),MATCH('Country-wise data'!AG$3,Assumptions!$G$153:$P$153,))*W183))</f>
        <v>0</v>
      </c>
      <c r="AH183" s="53">
        <f>IFERROR(INDEX('ASTI data (new)'!$AF$6:$AL$130,MATCH('Country-wise data'!$B183,'ASTI data (new)'!$C$6:$C$130,),MATCH('Country-wise data'!AH$3,'ASTI data (new)'!$AF$5:$AL$5,)),(INDEX(Assumptions!$G$154:$P$345,MATCH('Country-wise data'!$B183,Assumptions!$B$154:$B$344,),MATCH('Country-wise data'!AH$3,Assumptions!$G$153:$P$153,))*X183))</f>
        <v>0</v>
      </c>
      <c r="AI183" s="53">
        <f>IFERROR(INDEX('ASTI data (new)'!$AF$6:$AL$130,MATCH('Country-wise data'!$B183,'ASTI data (new)'!$C$6:$C$130,),MATCH('Country-wise data'!AI$3,'ASTI data (new)'!$AF$5:$AL$5,)),(INDEX(Assumptions!$G$154:$P$345,MATCH('Country-wise data'!$B183,Assumptions!$B$154:$B$344,),MATCH('Country-wise data'!AI$3,Assumptions!$G$153:$P$153,))*Y183))</f>
        <v>0</v>
      </c>
      <c r="AJ183" s="53">
        <f t="shared" ref="AJ183:AL183" si="261">IFERROR((1+($AI183/$AF183)^(1/3)-1)*AI183,0)</f>
        <v>0</v>
      </c>
      <c r="AK183" s="53">
        <f t="shared" si="261"/>
        <v>0</v>
      </c>
      <c r="AL183" s="53">
        <f t="shared" si="261"/>
        <v>0</v>
      </c>
      <c r="AM183" s="55" cm="1">
        <f t="array" ref="AM183">INDEX('non-R&amp;D ex_typologies'!$J$8:$J$10,MATCH('Country-wise data'!FL183,'non-R&amp;D ex_typologies'!$F$8:$F$10,),)*'Country-wise data'!AC183</f>
        <v>0</v>
      </c>
      <c r="AN183" s="55" cm="1">
        <f t="array" ref="AN183">INDEX('non-R&amp;D ex_typologies'!$J$8:$J$10,MATCH('Country-wise data'!FM183,'non-R&amp;D ex_typologies'!$F$8:$F$10,),)*'Country-wise data'!AD183</f>
        <v>0</v>
      </c>
      <c r="AO183" s="55" cm="1">
        <f t="array" ref="AO183">INDEX('non-R&amp;D ex_typologies'!$J$8:$J$10,MATCH('Country-wise data'!FN183,'non-R&amp;D ex_typologies'!$F$8:$F$10,),)*'Country-wise data'!AE183</f>
        <v>0</v>
      </c>
      <c r="AP183" s="55" cm="1">
        <f t="array" ref="AP183">INDEX('non-R&amp;D ex_typologies'!$J$8:$J$10,MATCH('Country-wise data'!FO183,'non-R&amp;D ex_typologies'!$F$8:$F$10,),)*'Country-wise data'!AF183</f>
        <v>0</v>
      </c>
      <c r="AQ183" s="55" cm="1">
        <f t="array" ref="AQ183">INDEX('non-R&amp;D ex_typologies'!$J$8:$J$10,MATCH('Country-wise data'!FP183,'non-R&amp;D ex_typologies'!$F$8:$F$10,),)*'Country-wise data'!AG183</f>
        <v>0</v>
      </c>
      <c r="AR183" s="55" cm="1">
        <f t="array" ref="AR183">INDEX('non-R&amp;D ex_typologies'!$J$8:$J$10,MATCH('Country-wise data'!FQ183,'non-R&amp;D ex_typologies'!$F$8:$F$10,),)*'Country-wise data'!AH183</f>
        <v>0</v>
      </c>
      <c r="AS183" s="55" cm="1">
        <f t="array" ref="AS183">INDEX('non-R&amp;D ex_typologies'!$J$8:$J$10,MATCH('Country-wise data'!FR183,'non-R&amp;D ex_typologies'!$F$8:$F$10,),)*'Country-wise data'!AI183</f>
        <v>0</v>
      </c>
      <c r="AT183" s="55" cm="1">
        <f t="array" ref="AT183">INDEX('non-R&amp;D ex_typologies'!$J$8:$J$10,MATCH('Country-wise data'!FS183,'non-R&amp;D ex_typologies'!$F$8:$F$10,),)*'Country-wise data'!AJ183</f>
        <v>0</v>
      </c>
      <c r="AU183" s="55" cm="1">
        <f t="array" ref="AU183">INDEX('non-R&amp;D ex_typologies'!$J$8:$J$10,MATCH('Country-wise data'!FT183,'non-R&amp;D ex_typologies'!$F$8:$F$10,),)*'Country-wise data'!AK183</f>
        <v>0</v>
      </c>
      <c r="AV183" s="55" cm="1">
        <f t="array" ref="AV183">INDEX('non-R&amp;D ex_typologies'!$J$8:$J$10,MATCH('Country-wise data'!FU183,'non-R&amp;D ex_typologies'!$F$8:$F$10,),)*'Country-wise data'!AL183</f>
        <v>0</v>
      </c>
      <c r="AW183">
        <f t="shared" si="209"/>
        <v>0</v>
      </c>
      <c r="AX183" s="53">
        <f>INDEX('GDP deflators'!$AB$3:$AK$198,MATCH('Country-wise data'!$B183,'GDP deflators'!$B$3:$B$198,),MATCH('Country-wise data'!AX$3,'GDP deflators'!$D$2:$M$2,))</f>
        <v>66.358640285888143</v>
      </c>
      <c r="AY183" s="53">
        <f>INDEX('GDP deflators'!$AB$3:$AK$198,MATCH('Country-wise data'!$B183,'GDP deflators'!$B$3:$B$198,),MATCH('Country-wise data'!AY$3,'GDP deflators'!$D$2:$M$2,))</f>
        <v>69.259254935203842</v>
      </c>
      <c r="AZ183" s="53">
        <f>INDEX('GDP deflators'!$AB$3:$AK$198,MATCH('Country-wise data'!$B183,'GDP deflators'!$B$3:$B$198,),MATCH('Country-wise data'!AZ$3,'GDP deflators'!$D$2:$M$2,))</f>
        <v>71.919419994073678</v>
      </c>
      <c r="BA183" s="53">
        <f>INDEX('GDP deflators'!$AB$3:$AK$198,MATCH('Country-wise data'!$B183,'GDP deflators'!$B$3:$B$198,),MATCH('Country-wise data'!BA$3,'GDP deflators'!$D$2:$M$2,))</f>
        <v>74.047742133365063</v>
      </c>
      <c r="BB183" s="53">
        <f>INDEX('GDP deflators'!$AB$3:$AK$198,MATCH('Country-wise data'!$B183,'GDP deflators'!$B$3:$B$198,),MATCH('Country-wise data'!BB$3,'GDP deflators'!$D$2:$M$2,))</f>
        <v>76.062721764859504</v>
      </c>
      <c r="BC183" s="53">
        <f>INDEX('GDP deflators'!$AB$3:$AK$198,MATCH('Country-wise data'!$B183,'GDP deflators'!$B$3:$B$198,),MATCH('Country-wise data'!BC$3,'GDP deflators'!$D$2:$M$2,))</f>
        <v>79.547558442166959</v>
      </c>
      <c r="BD183" s="53">
        <f>INDEX('GDP deflators'!$AB$3:$AK$198,MATCH('Country-wise data'!$B183,'GDP deflators'!$B$3:$B$198,),MATCH('Country-wise data'!BD$3,'GDP deflators'!$D$2:$M$2,))</f>
        <v>82.63532496856601</v>
      </c>
      <c r="BE183" s="53">
        <f>INDEX('GDP deflators'!$AB$3:$AK$198,MATCH('Country-wise data'!$B183,'GDP deflators'!$B$3:$B$198,),MATCH('Country-wise data'!BE$3,'GDP deflators'!$D$2:$M$2,))</f>
        <v>86.85452514783448</v>
      </c>
      <c r="BF183" s="53">
        <f>INDEX('GDP deflators'!$AB$3:$AK$198,MATCH('Country-wise data'!$B183,'GDP deflators'!$B$3:$B$198,),MATCH('Country-wise data'!BF$3,'GDP deflators'!$D$2:$M$2,))</f>
        <v>92.556609865426125</v>
      </c>
      <c r="BG183" s="53">
        <f>INDEX('GDP deflators'!$AB$3:$AK$198,MATCH('Country-wise data'!$B183,'GDP deflators'!$B$3:$B$198,),MATCH('Country-wise data'!BG$3,'GDP deflators'!$D$2:$M$2,))</f>
        <v>100</v>
      </c>
      <c r="BH183" cm="1">
        <f t="array" ref="BH183">H183/(INDEX($AX183:$BG183,,MATCH(BH$3,$AX$3:$BG$3,))/100)</f>
        <v>0</v>
      </c>
      <c r="BI183" cm="1">
        <f t="array" ref="BI183">I183/(INDEX($AX183:$BG183,,MATCH(BI$3,$AX$3:$BG$3,))/100)</f>
        <v>0</v>
      </c>
      <c r="BJ183" cm="1">
        <f t="array" ref="BJ183">J183/(INDEX($AX183:$BG183,,MATCH(BJ$3,$AX$3:$BG$3,))/100)</f>
        <v>0</v>
      </c>
      <c r="BK183" cm="1">
        <f t="array" ref="BK183">K183/(INDEX($AX183:$BG183,,MATCH(BK$3,$AX$3:$BG$3,))/100)</f>
        <v>0</v>
      </c>
      <c r="BL183" cm="1">
        <f t="array" ref="BL183">L183/(INDEX($AX183:$BG183,,MATCH(BL$3,$AX$3:$BG$3,))/100)</f>
        <v>0</v>
      </c>
      <c r="BM183" cm="1">
        <f t="array" ref="BM183">M183/(INDEX($AX183:$BG183,,MATCH(BM$3,$AX$3:$BG$3,))/100)</f>
        <v>0</v>
      </c>
      <c r="BN183" cm="1">
        <f t="array" ref="BN183">N183/(INDEX($AX183:$BG183,,MATCH(BN$3,$AX$3:$BG$3,))/100)</f>
        <v>0</v>
      </c>
      <c r="BO183" cm="1">
        <f t="array" ref="BO183">O183/(INDEX($AX183:$BG183,,MATCH(BO$3,$AX$3:$BG$3,))/100)</f>
        <v>0</v>
      </c>
      <c r="BP183" cm="1">
        <f t="array" ref="BP183">P183/(INDEX($AX183:$BG183,,MATCH(BP$3,$AX$3:$BG$3,))/100)</f>
        <v>0</v>
      </c>
      <c r="BQ183" cm="1">
        <f t="array" ref="BQ183">Q183/(INDEX($AX183:$BG183,,MATCH(BQ$3,$AX$3:$BG$3,))/100)</f>
        <v>0</v>
      </c>
      <c r="BS183" cm="1">
        <f t="array" ref="BS183">S183/(INDEX($AX183:$BG183,,MATCH(BS$3,$AX$3:$BG$3,))/100)</f>
        <v>0</v>
      </c>
      <c r="BT183" cm="1">
        <f t="array" ref="BT183">T183/(INDEX($AX183:$BG183,,MATCH(BT$3,$AX$3:$BG$3,))/100)</f>
        <v>0</v>
      </c>
      <c r="BU183" cm="1">
        <f t="array" ref="BU183">U183/(INDEX($AX183:$BG183,,MATCH(BU$3,$AX$3:$BG$3,))/100)</f>
        <v>0</v>
      </c>
      <c r="BV183" cm="1">
        <f t="array" ref="BV183">V183/(INDEX($AX183:$BG183,,MATCH(BV$3,$AX$3:$BG$3,))/100)</f>
        <v>0</v>
      </c>
      <c r="BW183" cm="1">
        <f t="array" ref="BW183">W183/(INDEX($AX183:$BG183,,MATCH(BW$3,$AX$3:$BG$3,))/100)</f>
        <v>0</v>
      </c>
      <c r="BX183" cm="1">
        <f t="array" ref="BX183">X183/(INDEX($AX183:$BG183,,MATCH(BX$3,$AX$3:$BG$3,))/100)</f>
        <v>0</v>
      </c>
      <c r="BY183" cm="1">
        <f t="array" ref="BY183">Y183/(INDEX($AX183:$BG183,,MATCH(BY$3,$AX$3:$BG$3,))/100)</f>
        <v>0</v>
      </c>
      <c r="BZ183" cm="1">
        <f t="array" ref="BZ183">Z183/(INDEX($AX183:$BG183,,MATCH(BZ$3,$AX$3:$BG$3,))/100)</f>
        <v>0</v>
      </c>
      <c r="CA183" cm="1">
        <f t="array" ref="CA183">AA183/(INDEX($AX183:$BG183,,MATCH(CA$3,$AX$3:$BG$3,))/100)</f>
        <v>0</v>
      </c>
      <c r="CB183" cm="1">
        <f t="array" ref="CB183">AB183/(INDEX($AX183:$BG183,,MATCH(CB$3,$AX$3:$BG$3,))/100)</f>
        <v>0</v>
      </c>
      <c r="CC183" cm="1">
        <f t="array" ref="CC183">AC183/(INDEX($AX183:$BG183,,MATCH(CC$3,$AX$3:$BG$3,))/100)</f>
        <v>0</v>
      </c>
      <c r="CD183" cm="1">
        <f t="array" ref="CD183">AD183/(INDEX($AX183:$BG183,,MATCH(CD$3,$AX$3:$BG$3,))/100)</f>
        <v>0</v>
      </c>
      <c r="CE183" cm="1">
        <f t="array" ref="CE183">AE183/(INDEX($AX183:$BG183,,MATCH(CE$3,$AX$3:$BG$3,))/100)</f>
        <v>0</v>
      </c>
      <c r="CF183" cm="1">
        <f t="array" ref="CF183">AF183/(INDEX($AX183:$BG183,,MATCH(CF$3,$AX$3:$BG$3,))/100)</f>
        <v>0</v>
      </c>
      <c r="CG183" cm="1">
        <f t="array" ref="CG183">AG183/(INDEX($AX183:$BG183,,MATCH(CG$3,$AX$3:$BG$3,))/100)</f>
        <v>0</v>
      </c>
      <c r="CH183" cm="1">
        <f t="array" ref="CH183">AH183/(INDEX($AX183:$BG183,,MATCH(CH$3,$AX$3:$BG$3,))/100)</f>
        <v>0</v>
      </c>
      <c r="CI183" cm="1">
        <f t="array" ref="CI183">AI183/(INDEX($AX183:$BG183,,MATCH(CI$3,$AX$3:$BG$3,))/100)</f>
        <v>0</v>
      </c>
      <c r="CJ183" cm="1">
        <f t="array" ref="CJ183">AJ183/(INDEX($AX183:$BG183,,MATCH(CJ$3,$AX$3:$BG$3,))/100)</f>
        <v>0</v>
      </c>
      <c r="CK183" cm="1">
        <f t="array" ref="CK183">AK183/(INDEX($AX183:$BG183,,MATCH(CK$3,$AX$3:$BG$3,))/100)</f>
        <v>0</v>
      </c>
      <c r="CL183" cm="1">
        <f t="array" ref="CL183">AL183/(INDEX($AX183:$BG183,,MATCH(CL$3,$AX$3:$BG$3,))/100)</f>
        <v>0</v>
      </c>
      <c r="CM183" cm="1">
        <f t="array" ref="CM183">AM183/(INDEX($AX183:$BG183,,MATCH(CM$3,$AX$3:$BG$3,))/100)</f>
        <v>0</v>
      </c>
      <c r="CN183" cm="1">
        <f t="array" ref="CN183">AN183/(INDEX($AX183:$BG183,,MATCH(CN$3,$AX$3:$BG$3,))/100)</f>
        <v>0</v>
      </c>
      <c r="CO183" cm="1">
        <f t="array" ref="CO183">AO183/(INDEX($AX183:$BG183,,MATCH(CO$3,$AX$3:$BG$3,))/100)</f>
        <v>0</v>
      </c>
      <c r="CP183" cm="1">
        <f t="array" ref="CP183">AP183/(INDEX($AX183:$BG183,,MATCH(CP$3,$AX$3:$BG$3,))/100)</f>
        <v>0</v>
      </c>
      <c r="CQ183" cm="1">
        <f t="array" ref="CQ183">AQ183/(INDEX($AX183:$BG183,,MATCH(CQ$3,$AX$3:$BG$3,))/100)</f>
        <v>0</v>
      </c>
      <c r="CR183" cm="1">
        <f t="array" ref="CR183">AR183/(INDEX($AX183:$BG183,,MATCH(CR$3,$AX$3:$BG$3,))/100)</f>
        <v>0</v>
      </c>
      <c r="CS183" cm="1">
        <f t="array" ref="CS183">AS183/(INDEX($AX183:$BG183,,MATCH(CS$3,$AX$3:$BG$3,))/100)</f>
        <v>0</v>
      </c>
      <c r="CT183" cm="1">
        <f t="array" ref="CT183">AT183/(INDEX($AX183:$BG183,,MATCH(CT$3,$AX$3:$BG$3,))/100)</f>
        <v>0</v>
      </c>
      <c r="CU183" cm="1">
        <f t="array" ref="CU183">AU183/(INDEX($AX183:$BG183,,MATCH(CU$3,$AX$3:$BG$3,))/100)</f>
        <v>0</v>
      </c>
      <c r="CV183" cm="1">
        <f t="array" ref="CV183">AV183/(INDEX($AX183:$BG183,,MATCH(CV$3,$AX$3:$BG$3,))/100)</f>
        <v>0</v>
      </c>
      <c r="CW183">
        <f t="shared" si="210"/>
        <v>0</v>
      </c>
      <c r="CX183">
        <f>IFERROR(1/INDEX('exch rates'!$BC$5:$BL$268,MATCH('Country-wise data'!$B183,'exch rates'!$A$5:$A$268,),MATCH(CX$3,'exch rates'!$BC$4:$BL$4,)),1)</f>
        <v>1</v>
      </c>
      <c r="CY183">
        <f>IFERROR(1/INDEX('exch rates'!$BC$5:$BL$268,MATCH('Country-wise data'!$B183,'exch rates'!$A$5:$A$268,),MATCH(CY$3,'exch rates'!$BC$4:$BL$4,)),1)</f>
        <v>1</v>
      </c>
      <c r="CZ183">
        <f>IFERROR(1/INDEX('exch rates'!$BC$5:$BL$268,MATCH('Country-wise data'!$B183,'exch rates'!$A$5:$A$268,),MATCH(CZ$3,'exch rates'!$BC$4:$BL$4,)),1)</f>
        <v>1</v>
      </c>
      <c r="DA183">
        <f>IFERROR(1/INDEX('exch rates'!$BC$5:$BL$268,MATCH('Country-wise data'!$B183,'exch rates'!$A$5:$A$268,),MATCH(DA$3,'exch rates'!$BC$4:$BL$4,)),1)</f>
        <v>1</v>
      </c>
      <c r="DB183">
        <f>IFERROR(1/INDEX('exch rates'!$BC$5:$BL$268,MATCH('Country-wise data'!$B183,'exch rates'!$A$5:$A$268,),MATCH(DB$3,'exch rates'!$BC$4:$BL$4,)),1)</f>
        <v>1</v>
      </c>
      <c r="DC183">
        <f>IFERROR(1/INDEX('exch rates'!$BC$5:$BL$268,MATCH('Country-wise data'!$B183,'exch rates'!$A$5:$A$268,),MATCH(DC$3,'exch rates'!$BC$4:$BL$4,)),1)</f>
        <v>1</v>
      </c>
      <c r="DD183">
        <f>IFERROR(1/INDEX('exch rates'!$BC$5:$BL$268,MATCH('Country-wise data'!$B183,'exch rates'!$A$5:$A$268,),MATCH(DD$3,'exch rates'!$BC$4:$BL$4,)),1)</f>
        <v>1</v>
      </c>
      <c r="DE183">
        <f>IFERROR(1/INDEX('exch rates'!$BC$5:$BL$268,MATCH('Country-wise data'!$B183,'exch rates'!$A$5:$A$268,),MATCH(DE$3,'exch rates'!$BC$4:$BL$4,)),1)</f>
        <v>1</v>
      </c>
      <c r="DF183">
        <f>IFERROR(1/INDEX('exch rates'!$BC$5:$BL$268,MATCH('Country-wise data'!$B183,'exch rates'!$A$5:$A$268,),MATCH(DF$3,'exch rates'!$BC$4:$BL$4,)),1)</f>
        <v>1</v>
      </c>
      <c r="DG183">
        <f>IFERROR(1/INDEX('exch rates'!$BC$5:$BL$268,MATCH('Country-wise data'!$B183,'exch rates'!$A$5:$A$268,),MATCH(DG$3,'exch rates'!$BC$4:$BL$4,)),1)</f>
        <v>1</v>
      </c>
      <c r="DH183" cm="1">
        <f t="array" ref="DH183">(BH183/INDEX($CX183:$DG183,,MATCH(DH$3,$CX$3:$DG$3,)))*$DG183</f>
        <v>0</v>
      </c>
      <c r="DI183" cm="1">
        <f t="array" ref="DI183">(BI183/INDEX($CX183:$DG183,,MATCH(DI$3,$CX$3:$DG$3,)))*$DG183</f>
        <v>0</v>
      </c>
      <c r="DJ183" cm="1">
        <f t="array" ref="DJ183">(BJ183/INDEX($CX183:$DG183,,MATCH(DJ$3,$CX$3:$DG$3,)))*$DG183</f>
        <v>0</v>
      </c>
      <c r="DK183" cm="1">
        <f t="array" ref="DK183">(BK183/INDEX($CX183:$DG183,,MATCH(DK$3,$CX$3:$DG$3,)))*$DG183</f>
        <v>0</v>
      </c>
      <c r="DL183" cm="1">
        <f t="array" ref="DL183">(BL183/INDEX($CX183:$DG183,,MATCH(DL$3,$CX$3:$DG$3,)))*$DG183</f>
        <v>0</v>
      </c>
      <c r="DM183" cm="1">
        <f t="array" ref="DM183">(BM183/INDEX($CX183:$DG183,,MATCH(DM$3,$CX$3:$DG$3,)))*$DG183</f>
        <v>0</v>
      </c>
      <c r="DN183" cm="1">
        <f t="array" ref="DN183">(BN183/INDEX($CX183:$DG183,,MATCH(DN$3,$CX$3:$DG$3,)))*$DG183</f>
        <v>0</v>
      </c>
      <c r="DO183" cm="1">
        <f t="array" ref="DO183">(BO183/INDEX($CX183:$DG183,,MATCH(DO$3,$CX$3:$DG$3,)))*$DG183</f>
        <v>0</v>
      </c>
      <c r="DP183" cm="1">
        <f t="array" ref="DP183">(BP183/INDEX($CX183:$DG183,,MATCH(DP$3,$CX$3:$DG$3,)))*$DG183</f>
        <v>0</v>
      </c>
      <c r="DQ183" cm="1">
        <f t="array" ref="DQ183">(BQ183/INDEX($CX183:$DG183,,MATCH(DQ$3,$CX$3:$DG$3,)))*$DG183</f>
        <v>0</v>
      </c>
      <c r="DS183" cm="1">
        <f t="array" ref="DS183">(BS183/INDEX($CX183:$DG183,,MATCH(DS$3,$CX$3:$DG$3,)))*$DG183</f>
        <v>0</v>
      </c>
      <c r="DT183" cm="1">
        <f t="array" ref="DT183">(BT183/INDEX($CX183:$DG183,,MATCH(DT$3,$CX$3:$DG$3,)))*$DG183</f>
        <v>0</v>
      </c>
      <c r="DU183" cm="1">
        <f t="array" ref="DU183">(BU183/INDEX($CX183:$DG183,,MATCH(DU$3,$CX$3:$DG$3,)))*$DG183</f>
        <v>0</v>
      </c>
      <c r="DV183" cm="1">
        <f t="array" ref="DV183">(BV183/INDEX($CX183:$DG183,,MATCH(DV$3,$CX$3:$DG$3,)))*$DG183</f>
        <v>0</v>
      </c>
      <c r="DW183" cm="1">
        <f t="array" ref="DW183">(BW183/INDEX($CX183:$DG183,,MATCH(DW$3,$CX$3:$DG$3,)))*$DG183</f>
        <v>0</v>
      </c>
      <c r="DX183" cm="1">
        <f t="array" ref="DX183">(BX183/INDEX($CX183:$DG183,,MATCH(DX$3,$CX$3:$DG$3,)))*$DG183</f>
        <v>0</v>
      </c>
      <c r="DY183" cm="1">
        <f t="array" ref="DY183">(BY183/INDEX($CX183:$DG183,,MATCH(DY$3,$CX$3:$DG$3,)))*$DG183</f>
        <v>0</v>
      </c>
      <c r="DZ183" cm="1">
        <f t="array" ref="DZ183">(BZ183/INDEX($CX183:$DG183,,MATCH(DZ$3,$CX$3:$DG$3,)))*$DG183</f>
        <v>0</v>
      </c>
      <c r="EA183" cm="1">
        <f t="array" ref="EA183">(CA183/INDEX($CX183:$DG183,,MATCH(EA$3,$CX$3:$DG$3,)))*$DG183</f>
        <v>0</v>
      </c>
      <c r="EB183" cm="1">
        <f t="array" ref="EB183">(CB183/INDEX($CX183:$DG183,,MATCH(EB$3,$CX$3:$DG$3,)))*$DG183</f>
        <v>0</v>
      </c>
      <c r="EC183" s="53" cm="1">
        <f t="array" ref="EC183">(CC183/INDEX($CX183:$DG183,,MATCH(EC$3,$CX$3:$DG$3,)))*$DG183</f>
        <v>0</v>
      </c>
      <c r="ED183" cm="1">
        <f t="array" ref="ED183">(CD183/INDEX($CX183:$DG183,,MATCH(ED$3,$CX$3:$DG$3,)))*$DG183</f>
        <v>0</v>
      </c>
      <c r="EE183" cm="1">
        <f t="array" ref="EE183">(CE183/INDEX($CX183:$DG183,,MATCH(EE$3,$CX$3:$DG$3,)))*$DG183</f>
        <v>0</v>
      </c>
      <c r="EF183" cm="1">
        <f t="array" ref="EF183">(CF183/INDEX($CX183:$DG183,,MATCH(EF$3,$CX$3:$DG$3,)))*$DG183</f>
        <v>0</v>
      </c>
      <c r="EG183" cm="1">
        <f t="array" ref="EG183">(CG183/INDEX($CX183:$DG183,,MATCH(EG$3,$CX$3:$DG$3,)))*$DG183</f>
        <v>0</v>
      </c>
      <c r="EH183" cm="1">
        <f t="array" ref="EH183">(CH183/INDEX($CX183:$DG183,,MATCH(EH$3,$CX$3:$DG$3,)))*$DG183</f>
        <v>0</v>
      </c>
      <c r="EI183" cm="1">
        <f t="array" ref="EI183">(CI183/INDEX($CX183:$DG183,,MATCH(EI$3,$CX$3:$DG$3,)))*$DG183</f>
        <v>0</v>
      </c>
      <c r="EJ183" cm="1">
        <f t="array" ref="EJ183">(CJ183/INDEX($CX183:$DG183,,MATCH(EJ$3,$CX$3:$DG$3,)))*$DG183</f>
        <v>0</v>
      </c>
      <c r="EK183" cm="1">
        <f t="array" ref="EK183">(CK183/INDEX($CX183:$DG183,,MATCH(EK$3,$CX$3:$DG$3,)))*$DG183</f>
        <v>0</v>
      </c>
      <c r="EL183" cm="1">
        <f t="array" ref="EL183">(CL183/INDEX($CX183:$DG183,,MATCH(EL$3,$CX$3:$DG$3,)))*$DG183</f>
        <v>0</v>
      </c>
      <c r="EM183" cm="1">
        <f t="array" ref="EM183">(CM183/INDEX($CX183:$DG183,,MATCH(EM$3,$CX$3:$DG$3,)))*$DG183</f>
        <v>0</v>
      </c>
      <c r="EN183" cm="1">
        <f t="array" ref="EN183">(CN183/INDEX($CX183:$DG183,,MATCH(EN$3,$CX$3:$DG$3,)))*$DG183</f>
        <v>0</v>
      </c>
      <c r="EO183" cm="1">
        <f t="array" ref="EO183">(CO183/INDEX($CX183:$DG183,,MATCH(EO$3,$CX$3:$DG$3,)))*$DG183</f>
        <v>0</v>
      </c>
      <c r="EP183" cm="1">
        <f t="array" ref="EP183">(CP183/INDEX($CX183:$DG183,,MATCH(EP$3,$CX$3:$DG$3,)))*$DG183</f>
        <v>0</v>
      </c>
      <c r="EQ183" cm="1">
        <f t="array" ref="EQ183">(CQ183/INDEX($CX183:$DG183,,MATCH(EQ$3,$CX$3:$DG$3,)))*$DG183</f>
        <v>0</v>
      </c>
      <c r="ER183" cm="1">
        <f t="array" ref="ER183">(CR183/INDEX($CX183:$DG183,,MATCH(ER$3,$CX$3:$DG$3,)))*$DG183</f>
        <v>0</v>
      </c>
      <c r="ES183" cm="1">
        <f t="array" ref="ES183">(CS183/INDEX($CX183:$DG183,,MATCH(ES$3,$CX$3:$DG$3,)))*$DG183</f>
        <v>0</v>
      </c>
      <c r="ET183" cm="1">
        <f t="array" ref="ET183">(CT183/INDEX($CX183:$DG183,,MATCH(ET$3,$CX$3:$DG$3,)))*$DG183</f>
        <v>0</v>
      </c>
      <c r="EU183" cm="1">
        <f t="array" ref="EU183">(CU183/INDEX($CX183:$DG183,,MATCH(EU$3,$CX$3:$DG$3,)))*$DG183</f>
        <v>0</v>
      </c>
      <c r="EV183" cm="1">
        <f t="array" ref="EV183">(CV183/INDEX($CX183:$DG183,,MATCH(EV$3,$CX$3:$DG$3,)))*$DG183</f>
        <v>0</v>
      </c>
      <c r="EW183">
        <f t="shared" si="211"/>
        <v>0</v>
      </c>
      <c r="EY183" s="96">
        <f t="shared" si="233"/>
        <v>0</v>
      </c>
      <c r="EZ183" s="96">
        <f t="shared" si="234"/>
        <v>0</v>
      </c>
      <c r="FA183" s="96">
        <f t="shared" si="235"/>
        <v>0</v>
      </c>
      <c r="FB183" s="96">
        <f t="shared" si="236"/>
        <v>0</v>
      </c>
      <c r="FC183" s="96">
        <f t="shared" si="237"/>
        <v>0</v>
      </c>
      <c r="FD183" s="96">
        <f t="shared" si="238"/>
        <v>0</v>
      </c>
      <c r="FE183" s="96">
        <f t="shared" si="239"/>
        <v>0</v>
      </c>
      <c r="FF183" s="96">
        <f t="shared" si="240"/>
        <v>0</v>
      </c>
      <c r="FG183" s="96">
        <f t="shared" si="241"/>
        <v>0</v>
      </c>
      <c r="FH183" s="96">
        <f t="shared" si="242"/>
        <v>0</v>
      </c>
      <c r="FJ183" s="96">
        <f t="shared" si="188"/>
        <v>0</v>
      </c>
      <c r="FK183" s="96" t="str">
        <f>IF(AND('Country-wise data'!FJ183&gt;'non-R&amp;D ex_typologies'!$C$17,'Country-wise data'!FJ183&lt;'non-R&amp;D ex_typologies'!$D$17),"Small",IF(AND('Country-wise data'!FJ183&gt;'non-R&amp;D ex_typologies'!$E$17,'Country-wise data'!$FJ$4&lt;'non-R&amp;D ex_typologies'!$F$17),"Medium","Large"))</f>
        <v>Large</v>
      </c>
      <c r="FL183" t="str">
        <f>IF($FK183='non-R&amp;D ex_typologies'!$C$16,IF(AND('Country-wise data'!EY183&gt;'non-R&amp;D ex_typologies'!$C$21,'Country-wise data'!EY183&lt;'non-R&amp;D ex_typologies'!$D$21),'non-R&amp;D ex_typologies'!$B$21,IF(AND('Country-wise data'!EY183&gt;'non-R&amp;D ex_typologies'!$C$19,'Country-wise data'!EY183&lt;'non-R&amp;D ex_typologies'!$D$19),'non-R&amp;D ex_typologies'!$B$19,'non-R&amp;D ex_typologies'!$B$20)),IF($FK183='non-R&amp;D ex_typologies'!$E$16,IF(AND('Country-wise data'!EY183&gt;'non-R&amp;D ex_typologies'!$E$21,'Country-wise data'!EY183&lt;'non-R&amp;D ex_typologies'!$F$21),'non-R&amp;D ex_typologies'!$B$21,IF(AND('Country-wise data'!EY183&gt;'non-R&amp;D ex_typologies'!$E$19,'Country-wise data'!EY183&lt;'non-R&amp;D ex_typologies'!$F$19),'non-R&amp;D ex_typologies'!$B$19,'non-R&amp;D ex_typologies'!$B$20)),IF(AND('Country-wise data'!EY183&gt;'non-R&amp;D ex_typologies'!$G$21,'Country-wise data'!EY183&lt;'non-R&amp;D ex_typologies'!$H$21),'non-R&amp;D ex_typologies'!$B$21,IF(AND('Country-wise data'!EY183&gt;'non-R&amp;D ex_typologies'!$G$19,'Country-wise data'!EY183&lt;'non-R&amp;D ex_typologies'!$H$19),'non-R&amp;D ex_typologies'!$B$19,'non-R&amp;D ex_typologies'!$B$20))))</f>
        <v xml:space="preserve">Research heavy </v>
      </c>
      <c r="FM183" t="str">
        <f>IF($FK183='non-R&amp;D ex_typologies'!$C$16,IF(AND('Country-wise data'!EZ183&gt;'non-R&amp;D ex_typologies'!$C$21,'Country-wise data'!EZ183&lt;'non-R&amp;D ex_typologies'!$D$21),'non-R&amp;D ex_typologies'!$B$21,IF(AND('Country-wise data'!EZ183&gt;'non-R&amp;D ex_typologies'!$C$19,'Country-wise data'!EZ183&lt;'non-R&amp;D ex_typologies'!$D$19),'non-R&amp;D ex_typologies'!$B$19,'non-R&amp;D ex_typologies'!$B$20)),IF($FK183='non-R&amp;D ex_typologies'!$E$16,IF(AND('Country-wise data'!EZ183&gt;'non-R&amp;D ex_typologies'!$E$21,'Country-wise data'!EZ183&lt;'non-R&amp;D ex_typologies'!$F$21),'non-R&amp;D ex_typologies'!$B$21,IF(AND('Country-wise data'!EZ183&gt;'non-R&amp;D ex_typologies'!$E$19,'Country-wise data'!EZ183&lt;'non-R&amp;D ex_typologies'!$F$19),'non-R&amp;D ex_typologies'!$B$19,'non-R&amp;D ex_typologies'!$B$20)),IF(AND('Country-wise data'!EZ183&gt;'non-R&amp;D ex_typologies'!$G$21,'Country-wise data'!EZ183&lt;'non-R&amp;D ex_typologies'!$H$21),'non-R&amp;D ex_typologies'!$B$21,IF(AND('Country-wise data'!EZ183&gt;'non-R&amp;D ex_typologies'!$G$19,'Country-wise data'!EZ183&lt;'non-R&amp;D ex_typologies'!$H$19),'non-R&amp;D ex_typologies'!$B$19,'non-R&amp;D ex_typologies'!$B$20))))</f>
        <v xml:space="preserve">Research heavy </v>
      </c>
      <c r="FN183" t="str">
        <f>IF($FK183='non-R&amp;D ex_typologies'!$C$16,IF(AND('Country-wise data'!FA183&gt;'non-R&amp;D ex_typologies'!$C$21,'Country-wise data'!FA183&lt;'non-R&amp;D ex_typologies'!$D$21),'non-R&amp;D ex_typologies'!$B$21,IF(AND('Country-wise data'!FA183&gt;'non-R&amp;D ex_typologies'!$C$19,'Country-wise data'!FA183&lt;'non-R&amp;D ex_typologies'!$D$19),'non-R&amp;D ex_typologies'!$B$19,'non-R&amp;D ex_typologies'!$B$20)),IF($FK183='non-R&amp;D ex_typologies'!$E$16,IF(AND('Country-wise data'!FA183&gt;'non-R&amp;D ex_typologies'!$E$21,'Country-wise data'!FA183&lt;'non-R&amp;D ex_typologies'!$F$21),'non-R&amp;D ex_typologies'!$B$21,IF(AND('Country-wise data'!FA183&gt;'non-R&amp;D ex_typologies'!$E$19,'Country-wise data'!FA183&lt;'non-R&amp;D ex_typologies'!$F$19),'non-R&amp;D ex_typologies'!$B$19,'non-R&amp;D ex_typologies'!$B$20)),IF(AND('Country-wise data'!FA183&gt;'non-R&amp;D ex_typologies'!$G$21,'Country-wise data'!FA183&lt;'non-R&amp;D ex_typologies'!$H$21),'non-R&amp;D ex_typologies'!$B$21,IF(AND('Country-wise data'!FA183&gt;'non-R&amp;D ex_typologies'!$G$19,'Country-wise data'!FA183&lt;'non-R&amp;D ex_typologies'!$H$19),'non-R&amp;D ex_typologies'!$B$19,'non-R&amp;D ex_typologies'!$B$20))))</f>
        <v xml:space="preserve">Research heavy </v>
      </c>
      <c r="FO183" t="str">
        <f>IF($FK183='non-R&amp;D ex_typologies'!$C$16,IF(AND('Country-wise data'!FB183&gt;'non-R&amp;D ex_typologies'!$C$21,'Country-wise data'!FB183&lt;'non-R&amp;D ex_typologies'!$D$21),'non-R&amp;D ex_typologies'!$B$21,IF(AND('Country-wise data'!FB183&gt;'non-R&amp;D ex_typologies'!$C$19,'Country-wise data'!FB183&lt;'non-R&amp;D ex_typologies'!$D$19),'non-R&amp;D ex_typologies'!$B$19,'non-R&amp;D ex_typologies'!$B$20)),IF($FK183='non-R&amp;D ex_typologies'!$E$16,IF(AND('Country-wise data'!FB183&gt;'non-R&amp;D ex_typologies'!$E$21,'Country-wise data'!FB183&lt;'non-R&amp;D ex_typologies'!$F$21),'non-R&amp;D ex_typologies'!$B$21,IF(AND('Country-wise data'!FB183&gt;'non-R&amp;D ex_typologies'!$E$19,'Country-wise data'!FB183&lt;'non-R&amp;D ex_typologies'!$F$19),'non-R&amp;D ex_typologies'!$B$19,'non-R&amp;D ex_typologies'!$B$20)),IF(AND('Country-wise data'!FB183&gt;'non-R&amp;D ex_typologies'!$G$21,'Country-wise data'!FB183&lt;'non-R&amp;D ex_typologies'!$H$21),'non-R&amp;D ex_typologies'!$B$21,IF(AND('Country-wise data'!FB183&gt;'non-R&amp;D ex_typologies'!$G$19,'Country-wise data'!FB183&lt;'non-R&amp;D ex_typologies'!$H$19),'non-R&amp;D ex_typologies'!$B$19,'non-R&amp;D ex_typologies'!$B$20))))</f>
        <v xml:space="preserve">Research heavy </v>
      </c>
      <c r="FP183" t="str">
        <f>IF($FK183='non-R&amp;D ex_typologies'!$C$16,IF(AND('Country-wise data'!FC183&gt;'non-R&amp;D ex_typologies'!$C$21,'Country-wise data'!FC183&lt;'non-R&amp;D ex_typologies'!$D$21),'non-R&amp;D ex_typologies'!$B$21,IF(AND('Country-wise data'!FC183&gt;'non-R&amp;D ex_typologies'!$C$19,'Country-wise data'!FC183&lt;'non-R&amp;D ex_typologies'!$D$19),'non-R&amp;D ex_typologies'!$B$19,'non-R&amp;D ex_typologies'!$B$20)),IF($FK183='non-R&amp;D ex_typologies'!$E$16,IF(AND('Country-wise data'!FC183&gt;'non-R&amp;D ex_typologies'!$E$21,'Country-wise data'!FC183&lt;'non-R&amp;D ex_typologies'!$F$21),'non-R&amp;D ex_typologies'!$B$21,IF(AND('Country-wise data'!FC183&gt;'non-R&amp;D ex_typologies'!$E$19,'Country-wise data'!FC183&lt;'non-R&amp;D ex_typologies'!$F$19),'non-R&amp;D ex_typologies'!$B$19,'non-R&amp;D ex_typologies'!$B$20)),IF(AND('Country-wise data'!FC183&gt;'non-R&amp;D ex_typologies'!$G$21,'Country-wise data'!FC183&lt;'non-R&amp;D ex_typologies'!$H$21),'non-R&amp;D ex_typologies'!$B$21,IF(AND('Country-wise data'!FC183&gt;'non-R&amp;D ex_typologies'!$G$19,'Country-wise data'!FC183&lt;'non-R&amp;D ex_typologies'!$H$19),'non-R&amp;D ex_typologies'!$B$19,'non-R&amp;D ex_typologies'!$B$20))))</f>
        <v xml:space="preserve">Research heavy </v>
      </c>
      <c r="FQ183" t="str">
        <f>IF($FK183='non-R&amp;D ex_typologies'!$C$16,IF(AND('Country-wise data'!FD183&gt;'non-R&amp;D ex_typologies'!$C$21,'Country-wise data'!FD183&lt;'non-R&amp;D ex_typologies'!$D$21),'non-R&amp;D ex_typologies'!$B$21,IF(AND('Country-wise data'!FD183&gt;'non-R&amp;D ex_typologies'!$C$19,'Country-wise data'!FD183&lt;'non-R&amp;D ex_typologies'!$D$19),'non-R&amp;D ex_typologies'!$B$19,'non-R&amp;D ex_typologies'!$B$20)),IF($FK183='non-R&amp;D ex_typologies'!$E$16,IF(AND('Country-wise data'!FD183&gt;'non-R&amp;D ex_typologies'!$E$21,'Country-wise data'!FD183&lt;'non-R&amp;D ex_typologies'!$F$21),'non-R&amp;D ex_typologies'!$B$21,IF(AND('Country-wise data'!FD183&gt;'non-R&amp;D ex_typologies'!$E$19,'Country-wise data'!FD183&lt;'non-R&amp;D ex_typologies'!$F$19),'non-R&amp;D ex_typologies'!$B$19,'non-R&amp;D ex_typologies'!$B$20)),IF(AND('Country-wise data'!FD183&gt;'non-R&amp;D ex_typologies'!$G$21,'Country-wise data'!FD183&lt;'non-R&amp;D ex_typologies'!$H$21),'non-R&amp;D ex_typologies'!$B$21,IF(AND('Country-wise data'!FD183&gt;'non-R&amp;D ex_typologies'!$G$19,'Country-wise data'!FD183&lt;'non-R&amp;D ex_typologies'!$H$19),'non-R&amp;D ex_typologies'!$B$19,'non-R&amp;D ex_typologies'!$B$20))))</f>
        <v xml:space="preserve">Research heavy </v>
      </c>
      <c r="FR183" t="str">
        <f>IF($FK183='non-R&amp;D ex_typologies'!$C$16,IF(AND('Country-wise data'!FE183&gt;'non-R&amp;D ex_typologies'!$C$21,'Country-wise data'!FE183&lt;'non-R&amp;D ex_typologies'!$D$21),'non-R&amp;D ex_typologies'!$B$21,IF(AND('Country-wise data'!FE183&gt;'non-R&amp;D ex_typologies'!$C$19,'Country-wise data'!FE183&lt;'non-R&amp;D ex_typologies'!$D$19),'non-R&amp;D ex_typologies'!$B$19,'non-R&amp;D ex_typologies'!$B$20)),IF($FK183='non-R&amp;D ex_typologies'!$E$16,IF(AND('Country-wise data'!FE183&gt;'non-R&amp;D ex_typologies'!$E$21,'Country-wise data'!FE183&lt;'non-R&amp;D ex_typologies'!$F$21),'non-R&amp;D ex_typologies'!$B$21,IF(AND('Country-wise data'!FE183&gt;'non-R&amp;D ex_typologies'!$E$19,'Country-wise data'!FE183&lt;'non-R&amp;D ex_typologies'!$F$19),'non-R&amp;D ex_typologies'!$B$19,'non-R&amp;D ex_typologies'!$B$20)),IF(AND('Country-wise data'!FE183&gt;'non-R&amp;D ex_typologies'!$G$21,'Country-wise data'!FE183&lt;'non-R&amp;D ex_typologies'!$H$21),'non-R&amp;D ex_typologies'!$B$21,IF(AND('Country-wise data'!FE183&gt;'non-R&amp;D ex_typologies'!$G$19,'Country-wise data'!FE183&lt;'non-R&amp;D ex_typologies'!$H$19),'non-R&amp;D ex_typologies'!$B$19,'non-R&amp;D ex_typologies'!$B$20))))</f>
        <v xml:space="preserve">Research heavy </v>
      </c>
      <c r="FS183" t="str">
        <f>IF($FK183='non-R&amp;D ex_typologies'!$C$16,IF(AND('Country-wise data'!FF183&gt;'non-R&amp;D ex_typologies'!$C$21,'Country-wise data'!FF183&lt;'non-R&amp;D ex_typologies'!$D$21),'non-R&amp;D ex_typologies'!$B$21,IF(AND('Country-wise data'!FF183&gt;'non-R&amp;D ex_typologies'!$C$19,'Country-wise data'!FF183&lt;'non-R&amp;D ex_typologies'!$D$19),'non-R&amp;D ex_typologies'!$B$19,'non-R&amp;D ex_typologies'!$B$20)),IF($FK183='non-R&amp;D ex_typologies'!$E$16,IF(AND('Country-wise data'!FF183&gt;'non-R&amp;D ex_typologies'!$E$21,'Country-wise data'!FF183&lt;'non-R&amp;D ex_typologies'!$F$21),'non-R&amp;D ex_typologies'!$B$21,IF(AND('Country-wise data'!FF183&gt;'non-R&amp;D ex_typologies'!$E$19,'Country-wise data'!FF183&lt;'non-R&amp;D ex_typologies'!$F$19),'non-R&amp;D ex_typologies'!$B$19,'non-R&amp;D ex_typologies'!$B$20)),IF(AND('Country-wise data'!FF183&gt;'non-R&amp;D ex_typologies'!$G$21,'Country-wise data'!FF183&lt;'non-R&amp;D ex_typologies'!$H$21),'non-R&amp;D ex_typologies'!$B$21,IF(AND('Country-wise data'!FF183&gt;'non-R&amp;D ex_typologies'!$G$19,'Country-wise data'!FF183&lt;'non-R&amp;D ex_typologies'!$H$19),'non-R&amp;D ex_typologies'!$B$19,'non-R&amp;D ex_typologies'!$B$20))))</f>
        <v xml:space="preserve">Research heavy </v>
      </c>
      <c r="FT183" t="str">
        <f>IF($FK183='non-R&amp;D ex_typologies'!$C$16,IF(AND('Country-wise data'!FG183&gt;'non-R&amp;D ex_typologies'!$C$21,'Country-wise data'!FG183&lt;'non-R&amp;D ex_typologies'!$D$21),'non-R&amp;D ex_typologies'!$B$21,IF(AND('Country-wise data'!FG183&gt;'non-R&amp;D ex_typologies'!$C$19,'Country-wise data'!FG183&lt;'non-R&amp;D ex_typologies'!$D$19),'non-R&amp;D ex_typologies'!$B$19,'non-R&amp;D ex_typologies'!$B$20)),IF($FK183='non-R&amp;D ex_typologies'!$E$16,IF(AND('Country-wise data'!FG183&gt;'non-R&amp;D ex_typologies'!$E$21,'Country-wise data'!FG183&lt;'non-R&amp;D ex_typologies'!$F$21),'non-R&amp;D ex_typologies'!$B$21,IF(AND('Country-wise data'!FG183&gt;'non-R&amp;D ex_typologies'!$E$19,'Country-wise data'!FG183&lt;'non-R&amp;D ex_typologies'!$F$19),'non-R&amp;D ex_typologies'!$B$19,'non-R&amp;D ex_typologies'!$B$20)),IF(AND('Country-wise data'!FG183&gt;'non-R&amp;D ex_typologies'!$G$21,'Country-wise data'!FG183&lt;'non-R&amp;D ex_typologies'!$H$21),'non-R&amp;D ex_typologies'!$B$21,IF(AND('Country-wise data'!FG183&gt;'non-R&amp;D ex_typologies'!$G$19,'Country-wise data'!FG183&lt;'non-R&amp;D ex_typologies'!$H$19),'non-R&amp;D ex_typologies'!$B$19,'non-R&amp;D ex_typologies'!$B$20))))</f>
        <v xml:space="preserve">Research heavy </v>
      </c>
      <c r="FU183" t="str">
        <f>IF($FK183='non-R&amp;D ex_typologies'!$C$16,IF(AND('Country-wise data'!FH183&gt;'non-R&amp;D ex_typologies'!$C$21,'Country-wise data'!FH183&lt;'non-R&amp;D ex_typologies'!$D$21),'non-R&amp;D ex_typologies'!$B$21,IF(AND('Country-wise data'!FH183&gt;'non-R&amp;D ex_typologies'!$C$19,'Country-wise data'!FH183&lt;'non-R&amp;D ex_typologies'!$D$19),'non-R&amp;D ex_typologies'!$B$19,'non-R&amp;D ex_typologies'!$B$20)),IF($FK183='non-R&amp;D ex_typologies'!$E$16,IF(AND('Country-wise data'!FH183&gt;'non-R&amp;D ex_typologies'!$E$21,'Country-wise data'!FH183&lt;'non-R&amp;D ex_typologies'!$F$21),'non-R&amp;D ex_typologies'!$B$21,IF(AND('Country-wise data'!FH183&gt;'non-R&amp;D ex_typologies'!$E$19,'Country-wise data'!FH183&lt;'non-R&amp;D ex_typologies'!$F$19),'non-R&amp;D ex_typologies'!$B$19,'non-R&amp;D ex_typologies'!$B$20)),IF(AND('Country-wise data'!FH183&gt;'non-R&amp;D ex_typologies'!$G$21,'Country-wise data'!FH183&lt;'non-R&amp;D ex_typologies'!$H$21),'non-R&amp;D ex_typologies'!$B$21,IF(AND('Country-wise data'!FH183&gt;'non-R&amp;D ex_typologies'!$G$19,'Country-wise data'!FH183&lt;'non-R&amp;D ex_typologies'!$H$19),'non-R&amp;D ex_typologies'!$B$19,'non-R&amp;D ex_typologies'!$B$20))))</f>
        <v xml:space="preserve">Research heavy </v>
      </c>
    </row>
    <row r="184" spans="2:177" x14ac:dyDescent="0.35">
      <c r="B184" s="83" t="s">
        <v>1083</v>
      </c>
      <c r="E184" s="44" t="s">
        <v>375</v>
      </c>
      <c r="G184" s="55">
        <f>Assumptions!$C$13</f>
        <v>1.1000000000000001</v>
      </c>
      <c r="H184">
        <f>SUMIFS(FAOstat!M:M,FAOstat!$B:$B,'Country-wise data'!$B184)*G184</f>
        <v>0</v>
      </c>
      <c r="I184">
        <f>IF(SUMIFS(FAOstat!N:N,FAOstat!$B:$B,'Country-wise data'!$B184)=0,H184*(1+Assumptions!$C$9),SUMIFS(FAOstat!N:N,FAOstat!$B:$B,'Country-wise data'!$B184)*$G184)</f>
        <v>0</v>
      </c>
      <c r="J184">
        <f>IF(SUMIFS(FAOstat!O:O,FAOstat!$B:$B,'Country-wise data'!$B184)=0,I184*(1+Assumptions!$C$9),SUMIFS(FAOstat!O:O,FAOstat!$B:$B,'Country-wise data'!$B184)*$G184)</f>
        <v>0</v>
      </c>
      <c r="K184">
        <f>IF(SUMIFS(FAOstat!P:P,FAOstat!$B:$B,'Country-wise data'!$B184)=0,J184*(1+Assumptions!$C$9),SUMIFS(FAOstat!P:P,FAOstat!$B:$B,'Country-wise data'!$B184)*$G184)</f>
        <v>0</v>
      </c>
      <c r="L184">
        <f>IF(SUMIFS(FAOstat!Q:Q,FAOstat!$B:$B,'Country-wise data'!$B184)=0,K184*(1+Assumptions!$C$9),SUMIFS(FAOstat!Q:Q,FAOstat!$B:$B,'Country-wise data'!$B184)*$G184)</f>
        <v>0</v>
      </c>
      <c r="M184">
        <f>IF(SUMIFS(FAOstat!R:R,FAOstat!$B:$B,'Country-wise data'!$B184)=0,L184*(1+Assumptions!$C$9),SUMIFS(FAOstat!R:R,FAOstat!$B:$B,'Country-wise data'!$B184)*$G184)</f>
        <v>0</v>
      </c>
      <c r="N184">
        <f>IF(SUMIFS(FAOstat!S:S,FAOstat!$B:$B,'Country-wise data'!$B184)=0,M184*(1+Assumptions!$C$9),SUMIFS(FAOstat!S:S,FAOstat!$B:$B,'Country-wise data'!$B184)*$G184)</f>
        <v>0</v>
      </c>
      <c r="O184">
        <f>IF(SUMIFS(FAOstat!T:T,FAOstat!$B:$B,'Country-wise data'!$B184)=0,N184*(1+Assumptions!$C$9),SUMIFS(FAOstat!T:T,FAOstat!$B:$B,'Country-wise data'!$B184)*$G184)</f>
        <v>0</v>
      </c>
      <c r="P184">
        <f>IF(SUMIFS(FAOstat!U:U,FAOstat!$B:$B,'Country-wise data'!$B184)=0,O184*(1+Assumptions!$C$9),SUMIFS(FAOstat!U:U,FAOstat!$B:$B,'Country-wise data'!$B184)*$G184)</f>
        <v>0</v>
      </c>
      <c r="Q184">
        <f>IF(SUMIFS(FAOstat!V:V,FAOstat!$B:$B,'Country-wise data'!$B184)=0,P184*(1+Assumptions!$C$9),SUMIFS(FAOstat!V:V,FAOstat!$B:$B,'Country-wise data'!$B184)*$G184)</f>
        <v>0</v>
      </c>
      <c r="R184" s="36">
        <f t="shared" si="207"/>
        <v>0</v>
      </c>
      <c r="S184" s="44">
        <f>INDEX('area data'!$G$4:$P$80,MATCH('Country-wise data'!$B184,'area data'!$B$4:$B$80,),MATCH('Country-wise data'!S$3,'area data'!$G$3:$P$3,))</f>
        <v>0</v>
      </c>
      <c r="T184" s="44">
        <f>INDEX('area data'!$G$4:$P$80,MATCH('Country-wise data'!$B184,'area data'!$B$4:$B$80,),MATCH('Country-wise data'!T$3,'area data'!$G$3:$P$3,))</f>
        <v>0</v>
      </c>
      <c r="U184" s="44">
        <f>INDEX('area data'!$G$4:$P$80,MATCH('Country-wise data'!$B184,'area data'!$B$4:$B$80,),MATCH('Country-wise data'!U$3,'area data'!$G$3:$P$3,))</f>
        <v>0</v>
      </c>
      <c r="V184" s="44">
        <f>INDEX('area data'!$G$4:$P$80,MATCH('Country-wise data'!$B184,'area data'!$B$4:$B$80,),MATCH('Country-wise data'!V$3,'area data'!$G$3:$P$3,))</f>
        <v>0</v>
      </c>
      <c r="W184" s="44">
        <f>INDEX('area data'!$G$4:$P$80,MATCH('Country-wise data'!$B184,'area data'!$B$4:$B$80,),MATCH('Country-wise data'!W$3,'area data'!$G$3:$P$3,))</f>
        <v>0</v>
      </c>
      <c r="X184" s="44">
        <f>INDEX('area data'!$G$4:$P$80,MATCH('Country-wise data'!$B184,'area data'!$B$4:$B$80,),MATCH('Country-wise data'!X$3,'area data'!$G$3:$P$3,))</f>
        <v>0</v>
      </c>
      <c r="Y184" s="44">
        <f>INDEX('area data'!$G$4:$P$80,MATCH('Country-wise data'!$B184,'area data'!$B$4:$B$80,),MATCH('Country-wise data'!Y$3,'area data'!$G$3:$P$3,))</f>
        <v>0</v>
      </c>
      <c r="Z184" s="44">
        <f>INDEX('area data'!$G$4:$P$80,MATCH('Country-wise data'!$B184,'area data'!$B$4:$B$80,),MATCH('Country-wise data'!Z$3,'area data'!$G$3:$P$3,))</f>
        <v>0</v>
      </c>
      <c r="AA184" s="44">
        <f>INDEX('area data'!$G$4:$P$80,MATCH('Country-wise data'!$B184,'area data'!$B$4:$B$80,),MATCH('Country-wise data'!AA$3,'area data'!$G$3:$P$3,))</f>
        <v>0</v>
      </c>
      <c r="AB184" s="44">
        <f>INDEX('area data'!$G$4:$P$80,MATCH('Country-wise data'!$B184,'area data'!$B$4:$B$80,),MATCH('Country-wise data'!AB$3,'area data'!$G$3:$P$3,))</f>
        <v>0</v>
      </c>
      <c r="AC184" s="53">
        <f>IFERROR(INDEX('ASTI data (new)'!$AF$6:$AL$130,MATCH('Country-wise data'!$B184,'ASTI data (new)'!$C$6:$C$130,),MATCH('Country-wise data'!AC$3,'ASTI data (new)'!$AF$5:$AL$5,)),(INDEX(Assumptions!$G$154:$P$345,MATCH('Country-wise data'!$B184,Assumptions!$B$154:$B$344,),MATCH('Country-wise data'!AC$3,Assumptions!$G$153:$P$153,))*S184))</f>
        <v>0</v>
      </c>
      <c r="AD184" s="53">
        <f>IFERROR(INDEX('ASTI data (new)'!$AF$6:$AL$130,MATCH('Country-wise data'!$B184,'ASTI data (new)'!$C$6:$C$130,),MATCH('Country-wise data'!AD$3,'ASTI data (new)'!$AF$5:$AL$5,)),(INDEX(Assumptions!$G$154:$P$345,MATCH('Country-wise data'!$B184,Assumptions!$B$154:$B$344,),MATCH('Country-wise data'!AD$3,Assumptions!$G$153:$P$153,))*T184))</f>
        <v>0</v>
      </c>
      <c r="AE184" s="53">
        <f>IFERROR(INDEX('ASTI data (new)'!$AF$6:$AL$130,MATCH('Country-wise data'!$B184,'ASTI data (new)'!$C$6:$C$130,),MATCH('Country-wise data'!AE$3,'ASTI data (new)'!$AF$5:$AL$5,)),(INDEX(Assumptions!$G$154:$P$345,MATCH('Country-wise data'!$B184,Assumptions!$B$154:$B$344,),MATCH('Country-wise data'!AE$3,Assumptions!$G$153:$P$153,))*U184))</f>
        <v>0</v>
      </c>
      <c r="AF184" s="53">
        <f>IFERROR(INDEX('ASTI data (new)'!$AF$6:$AL$130,MATCH('Country-wise data'!$B184,'ASTI data (new)'!$C$6:$C$130,),MATCH('Country-wise data'!AF$3,'ASTI data (new)'!$AF$5:$AL$5,)),(INDEX(Assumptions!$G$154:$P$345,MATCH('Country-wise data'!$B184,Assumptions!$B$154:$B$344,),MATCH('Country-wise data'!AF$3,Assumptions!$G$153:$P$153,))*V184))</f>
        <v>0</v>
      </c>
      <c r="AG184" s="53">
        <f>IFERROR(INDEX('ASTI data (new)'!$AF$6:$AL$130,MATCH('Country-wise data'!$B184,'ASTI data (new)'!$C$6:$C$130,),MATCH('Country-wise data'!AG$3,'ASTI data (new)'!$AF$5:$AL$5,)),(INDEX(Assumptions!$G$154:$P$345,MATCH('Country-wise data'!$B184,Assumptions!$B$154:$B$344,),MATCH('Country-wise data'!AG$3,Assumptions!$G$153:$P$153,))*W184))</f>
        <v>0</v>
      </c>
      <c r="AH184" s="53">
        <f>IFERROR(INDEX('ASTI data (new)'!$AF$6:$AL$130,MATCH('Country-wise data'!$B184,'ASTI data (new)'!$C$6:$C$130,),MATCH('Country-wise data'!AH$3,'ASTI data (new)'!$AF$5:$AL$5,)),(INDEX(Assumptions!$G$154:$P$345,MATCH('Country-wise data'!$B184,Assumptions!$B$154:$B$344,),MATCH('Country-wise data'!AH$3,Assumptions!$G$153:$P$153,))*X184))</f>
        <v>0</v>
      </c>
      <c r="AI184" s="53">
        <f>IFERROR(INDEX('ASTI data (new)'!$AF$6:$AL$130,MATCH('Country-wise data'!$B184,'ASTI data (new)'!$C$6:$C$130,),MATCH('Country-wise data'!AI$3,'ASTI data (new)'!$AF$5:$AL$5,)),(INDEX(Assumptions!$G$154:$P$345,MATCH('Country-wise data'!$B184,Assumptions!$B$154:$B$344,),MATCH('Country-wise data'!AI$3,Assumptions!$G$153:$P$153,))*Y184))</f>
        <v>0</v>
      </c>
      <c r="AJ184" s="53">
        <f t="shared" ref="AJ184:AL184" si="262">IFERROR((1+($AI184/$AF184)^(1/3)-1)*AI184,0)</f>
        <v>0</v>
      </c>
      <c r="AK184" s="53">
        <f t="shared" si="262"/>
        <v>0</v>
      </c>
      <c r="AL184" s="53">
        <f t="shared" si="262"/>
        <v>0</v>
      </c>
      <c r="AM184" s="55" cm="1">
        <f t="array" ref="AM184">INDEX('non-R&amp;D ex_typologies'!$J$8:$J$10,MATCH('Country-wise data'!FL184,'non-R&amp;D ex_typologies'!$F$8:$F$10,),)*'Country-wise data'!AC184</f>
        <v>0</v>
      </c>
      <c r="AN184" s="55" cm="1">
        <f t="array" ref="AN184">INDEX('non-R&amp;D ex_typologies'!$J$8:$J$10,MATCH('Country-wise data'!FM184,'non-R&amp;D ex_typologies'!$F$8:$F$10,),)*'Country-wise data'!AD184</f>
        <v>0</v>
      </c>
      <c r="AO184" s="55" cm="1">
        <f t="array" ref="AO184">INDEX('non-R&amp;D ex_typologies'!$J$8:$J$10,MATCH('Country-wise data'!FN184,'non-R&amp;D ex_typologies'!$F$8:$F$10,),)*'Country-wise data'!AE184</f>
        <v>0</v>
      </c>
      <c r="AP184" s="55" cm="1">
        <f t="array" ref="AP184">INDEX('non-R&amp;D ex_typologies'!$J$8:$J$10,MATCH('Country-wise data'!FO184,'non-R&amp;D ex_typologies'!$F$8:$F$10,),)*'Country-wise data'!AF184</f>
        <v>0</v>
      </c>
      <c r="AQ184" s="55" cm="1">
        <f t="array" ref="AQ184">INDEX('non-R&amp;D ex_typologies'!$J$8:$J$10,MATCH('Country-wise data'!FP184,'non-R&amp;D ex_typologies'!$F$8:$F$10,),)*'Country-wise data'!AG184</f>
        <v>0</v>
      </c>
      <c r="AR184" s="55" cm="1">
        <f t="array" ref="AR184">INDEX('non-R&amp;D ex_typologies'!$J$8:$J$10,MATCH('Country-wise data'!FQ184,'non-R&amp;D ex_typologies'!$F$8:$F$10,),)*'Country-wise data'!AH184</f>
        <v>0</v>
      </c>
      <c r="AS184" s="55" cm="1">
        <f t="array" ref="AS184">INDEX('non-R&amp;D ex_typologies'!$J$8:$J$10,MATCH('Country-wise data'!FR184,'non-R&amp;D ex_typologies'!$F$8:$F$10,),)*'Country-wise data'!AI184</f>
        <v>0</v>
      </c>
      <c r="AT184" s="55" cm="1">
        <f t="array" ref="AT184">INDEX('non-R&amp;D ex_typologies'!$J$8:$J$10,MATCH('Country-wise data'!FS184,'non-R&amp;D ex_typologies'!$F$8:$F$10,),)*'Country-wise data'!AJ184</f>
        <v>0</v>
      </c>
      <c r="AU184" s="55" cm="1">
        <f t="array" ref="AU184">INDEX('non-R&amp;D ex_typologies'!$J$8:$J$10,MATCH('Country-wise data'!FT184,'non-R&amp;D ex_typologies'!$F$8:$F$10,),)*'Country-wise data'!AK184</f>
        <v>0</v>
      </c>
      <c r="AV184" s="55" cm="1">
        <f t="array" ref="AV184">INDEX('non-R&amp;D ex_typologies'!$J$8:$J$10,MATCH('Country-wise data'!FU184,'non-R&amp;D ex_typologies'!$F$8:$F$10,),)*'Country-wise data'!AL184</f>
        <v>0</v>
      </c>
      <c r="AW184">
        <f t="shared" si="209"/>
        <v>0</v>
      </c>
      <c r="AX184" s="53">
        <f>INDEX('GDP deflators'!$AB$3:$AK$198,MATCH('Country-wise data'!$B184,'GDP deflators'!$B$3:$B$198,),MATCH('Country-wise data'!AX$3,'GDP deflators'!$D$2:$M$2,))</f>
        <v>66.358640285888143</v>
      </c>
      <c r="AY184" s="53">
        <f>INDEX('GDP deflators'!$AB$3:$AK$198,MATCH('Country-wise data'!$B184,'GDP deflators'!$B$3:$B$198,),MATCH('Country-wise data'!AY$3,'GDP deflators'!$D$2:$M$2,))</f>
        <v>69.259254935203842</v>
      </c>
      <c r="AZ184" s="53">
        <f>INDEX('GDP deflators'!$AB$3:$AK$198,MATCH('Country-wise data'!$B184,'GDP deflators'!$B$3:$B$198,),MATCH('Country-wise data'!AZ$3,'GDP deflators'!$D$2:$M$2,))</f>
        <v>71.919419994073678</v>
      </c>
      <c r="BA184" s="53">
        <f>INDEX('GDP deflators'!$AB$3:$AK$198,MATCH('Country-wise data'!$B184,'GDP deflators'!$B$3:$B$198,),MATCH('Country-wise data'!BA$3,'GDP deflators'!$D$2:$M$2,))</f>
        <v>74.047742133365063</v>
      </c>
      <c r="BB184" s="53">
        <f>INDEX('GDP deflators'!$AB$3:$AK$198,MATCH('Country-wise data'!$B184,'GDP deflators'!$B$3:$B$198,),MATCH('Country-wise data'!BB$3,'GDP deflators'!$D$2:$M$2,))</f>
        <v>76.062721764859504</v>
      </c>
      <c r="BC184" s="53">
        <f>INDEX('GDP deflators'!$AB$3:$AK$198,MATCH('Country-wise data'!$B184,'GDP deflators'!$B$3:$B$198,),MATCH('Country-wise data'!BC$3,'GDP deflators'!$D$2:$M$2,))</f>
        <v>79.547558442166959</v>
      </c>
      <c r="BD184" s="53">
        <f>INDEX('GDP deflators'!$AB$3:$AK$198,MATCH('Country-wise data'!$B184,'GDP deflators'!$B$3:$B$198,),MATCH('Country-wise data'!BD$3,'GDP deflators'!$D$2:$M$2,))</f>
        <v>82.63532496856601</v>
      </c>
      <c r="BE184" s="53">
        <f>INDEX('GDP deflators'!$AB$3:$AK$198,MATCH('Country-wise data'!$B184,'GDP deflators'!$B$3:$B$198,),MATCH('Country-wise data'!BE$3,'GDP deflators'!$D$2:$M$2,))</f>
        <v>86.85452514783448</v>
      </c>
      <c r="BF184" s="53">
        <f>INDEX('GDP deflators'!$AB$3:$AK$198,MATCH('Country-wise data'!$B184,'GDP deflators'!$B$3:$B$198,),MATCH('Country-wise data'!BF$3,'GDP deflators'!$D$2:$M$2,))</f>
        <v>92.556609865426125</v>
      </c>
      <c r="BG184" s="53">
        <f>INDEX('GDP deflators'!$AB$3:$AK$198,MATCH('Country-wise data'!$B184,'GDP deflators'!$B$3:$B$198,),MATCH('Country-wise data'!BG$3,'GDP deflators'!$D$2:$M$2,))</f>
        <v>100</v>
      </c>
      <c r="BH184" cm="1">
        <f t="array" ref="BH184">H184/(INDEX($AX184:$BG184,,MATCH(BH$3,$AX$3:$BG$3,))/100)</f>
        <v>0</v>
      </c>
      <c r="BI184" cm="1">
        <f t="array" ref="BI184">I184/(INDEX($AX184:$BG184,,MATCH(BI$3,$AX$3:$BG$3,))/100)</f>
        <v>0</v>
      </c>
      <c r="BJ184" cm="1">
        <f t="array" ref="BJ184">J184/(INDEX($AX184:$BG184,,MATCH(BJ$3,$AX$3:$BG$3,))/100)</f>
        <v>0</v>
      </c>
      <c r="BK184" cm="1">
        <f t="array" ref="BK184">K184/(INDEX($AX184:$BG184,,MATCH(BK$3,$AX$3:$BG$3,))/100)</f>
        <v>0</v>
      </c>
      <c r="BL184" cm="1">
        <f t="array" ref="BL184">L184/(INDEX($AX184:$BG184,,MATCH(BL$3,$AX$3:$BG$3,))/100)</f>
        <v>0</v>
      </c>
      <c r="BM184" cm="1">
        <f t="array" ref="BM184">M184/(INDEX($AX184:$BG184,,MATCH(BM$3,$AX$3:$BG$3,))/100)</f>
        <v>0</v>
      </c>
      <c r="BN184" cm="1">
        <f t="array" ref="BN184">N184/(INDEX($AX184:$BG184,,MATCH(BN$3,$AX$3:$BG$3,))/100)</f>
        <v>0</v>
      </c>
      <c r="BO184" cm="1">
        <f t="array" ref="BO184">O184/(INDEX($AX184:$BG184,,MATCH(BO$3,$AX$3:$BG$3,))/100)</f>
        <v>0</v>
      </c>
      <c r="BP184" cm="1">
        <f t="array" ref="BP184">P184/(INDEX($AX184:$BG184,,MATCH(BP$3,$AX$3:$BG$3,))/100)</f>
        <v>0</v>
      </c>
      <c r="BQ184" cm="1">
        <f t="array" ref="BQ184">Q184/(INDEX($AX184:$BG184,,MATCH(BQ$3,$AX$3:$BG$3,))/100)</f>
        <v>0</v>
      </c>
      <c r="BS184" cm="1">
        <f t="array" ref="BS184">S184/(INDEX($AX184:$BG184,,MATCH(BS$3,$AX$3:$BG$3,))/100)</f>
        <v>0</v>
      </c>
      <c r="BT184" cm="1">
        <f t="array" ref="BT184">T184/(INDEX($AX184:$BG184,,MATCH(BT$3,$AX$3:$BG$3,))/100)</f>
        <v>0</v>
      </c>
      <c r="BU184" cm="1">
        <f t="array" ref="BU184">U184/(INDEX($AX184:$BG184,,MATCH(BU$3,$AX$3:$BG$3,))/100)</f>
        <v>0</v>
      </c>
      <c r="BV184" cm="1">
        <f t="array" ref="BV184">V184/(INDEX($AX184:$BG184,,MATCH(BV$3,$AX$3:$BG$3,))/100)</f>
        <v>0</v>
      </c>
      <c r="BW184" cm="1">
        <f t="array" ref="BW184">W184/(INDEX($AX184:$BG184,,MATCH(BW$3,$AX$3:$BG$3,))/100)</f>
        <v>0</v>
      </c>
      <c r="BX184" cm="1">
        <f t="array" ref="BX184">X184/(INDEX($AX184:$BG184,,MATCH(BX$3,$AX$3:$BG$3,))/100)</f>
        <v>0</v>
      </c>
      <c r="BY184" cm="1">
        <f t="array" ref="BY184">Y184/(INDEX($AX184:$BG184,,MATCH(BY$3,$AX$3:$BG$3,))/100)</f>
        <v>0</v>
      </c>
      <c r="BZ184" cm="1">
        <f t="array" ref="BZ184">Z184/(INDEX($AX184:$BG184,,MATCH(BZ$3,$AX$3:$BG$3,))/100)</f>
        <v>0</v>
      </c>
      <c r="CA184" cm="1">
        <f t="array" ref="CA184">AA184/(INDEX($AX184:$BG184,,MATCH(CA$3,$AX$3:$BG$3,))/100)</f>
        <v>0</v>
      </c>
      <c r="CB184" cm="1">
        <f t="array" ref="CB184">AB184/(INDEX($AX184:$BG184,,MATCH(CB$3,$AX$3:$BG$3,))/100)</f>
        <v>0</v>
      </c>
      <c r="CC184" cm="1">
        <f t="array" ref="CC184">AC184/(INDEX($AX184:$BG184,,MATCH(CC$3,$AX$3:$BG$3,))/100)</f>
        <v>0</v>
      </c>
      <c r="CD184" cm="1">
        <f t="array" ref="CD184">AD184/(INDEX($AX184:$BG184,,MATCH(CD$3,$AX$3:$BG$3,))/100)</f>
        <v>0</v>
      </c>
      <c r="CE184" cm="1">
        <f t="array" ref="CE184">AE184/(INDEX($AX184:$BG184,,MATCH(CE$3,$AX$3:$BG$3,))/100)</f>
        <v>0</v>
      </c>
      <c r="CF184" cm="1">
        <f t="array" ref="CF184">AF184/(INDEX($AX184:$BG184,,MATCH(CF$3,$AX$3:$BG$3,))/100)</f>
        <v>0</v>
      </c>
      <c r="CG184" cm="1">
        <f t="array" ref="CG184">AG184/(INDEX($AX184:$BG184,,MATCH(CG$3,$AX$3:$BG$3,))/100)</f>
        <v>0</v>
      </c>
      <c r="CH184" cm="1">
        <f t="array" ref="CH184">AH184/(INDEX($AX184:$BG184,,MATCH(CH$3,$AX$3:$BG$3,))/100)</f>
        <v>0</v>
      </c>
      <c r="CI184" cm="1">
        <f t="array" ref="CI184">AI184/(INDEX($AX184:$BG184,,MATCH(CI$3,$AX$3:$BG$3,))/100)</f>
        <v>0</v>
      </c>
      <c r="CJ184" cm="1">
        <f t="array" ref="CJ184">AJ184/(INDEX($AX184:$BG184,,MATCH(CJ$3,$AX$3:$BG$3,))/100)</f>
        <v>0</v>
      </c>
      <c r="CK184" cm="1">
        <f t="array" ref="CK184">AK184/(INDEX($AX184:$BG184,,MATCH(CK$3,$AX$3:$BG$3,))/100)</f>
        <v>0</v>
      </c>
      <c r="CL184" cm="1">
        <f t="array" ref="CL184">AL184/(INDEX($AX184:$BG184,,MATCH(CL$3,$AX$3:$BG$3,))/100)</f>
        <v>0</v>
      </c>
      <c r="CM184" cm="1">
        <f t="array" ref="CM184">AM184/(INDEX($AX184:$BG184,,MATCH(CM$3,$AX$3:$BG$3,))/100)</f>
        <v>0</v>
      </c>
      <c r="CN184" cm="1">
        <f t="array" ref="CN184">AN184/(INDEX($AX184:$BG184,,MATCH(CN$3,$AX$3:$BG$3,))/100)</f>
        <v>0</v>
      </c>
      <c r="CO184" cm="1">
        <f t="array" ref="CO184">AO184/(INDEX($AX184:$BG184,,MATCH(CO$3,$AX$3:$BG$3,))/100)</f>
        <v>0</v>
      </c>
      <c r="CP184" cm="1">
        <f t="array" ref="CP184">AP184/(INDEX($AX184:$BG184,,MATCH(CP$3,$AX$3:$BG$3,))/100)</f>
        <v>0</v>
      </c>
      <c r="CQ184" cm="1">
        <f t="array" ref="CQ184">AQ184/(INDEX($AX184:$BG184,,MATCH(CQ$3,$AX$3:$BG$3,))/100)</f>
        <v>0</v>
      </c>
      <c r="CR184" cm="1">
        <f t="array" ref="CR184">AR184/(INDEX($AX184:$BG184,,MATCH(CR$3,$AX$3:$BG$3,))/100)</f>
        <v>0</v>
      </c>
      <c r="CS184" cm="1">
        <f t="array" ref="CS184">AS184/(INDEX($AX184:$BG184,,MATCH(CS$3,$AX$3:$BG$3,))/100)</f>
        <v>0</v>
      </c>
      <c r="CT184" cm="1">
        <f t="array" ref="CT184">AT184/(INDEX($AX184:$BG184,,MATCH(CT$3,$AX$3:$BG$3,))/100)</f>
        <v>0</v>
      </c>
      <c r="CU184" cm="1">
        <f t="array" ref="CU184">AU184/(INDEX($AX184:$BG184,,MATCH(CU$3,$AX$3:$BG$3,))/100)</f>
        <v>0</v>
      </c>
      <c r="CV184" cm="1">
        <f t="array" ref="CV184">AV184/(INDEX($AX184:$BG184,,MATCH(CV$3,$AX$3:$BG$3,))/100)</f>
        <v>0</v>
      </c>
      <c r="CW184">
        <f t="shared" si="210"/>
        <v>0</v>
      </c>
      <c r="CX184">
        <f>IFERROR(1/INDEX('exch rates'!$BC$5:$BL$268,MATCH('Country-wise data'!$B184,'exch rates'!$A$5:$A$268,),MATCH(CX$3,'exch rates'!$BC$4:$BL$4,)),1)</f>
        <v>1</v>
      </c>
      <c r="CY184">
        <f>IFERROR(1/INDEX('exch rates'!$BC$5:$BL$268,MATCH('Country-wise data'!$B184,'exch rates'!$A$5:$A$268,),MATCH(CY$3,'exch rates'!$BC$4:$BL$4,)),1)</f>
        <v>1</v>
      </c>
      <c r="CZ184">
        <f>IFERROR(1/INDEX('exch rates'!$BC$5:$BL$268,MATCH('Country-wise data'!$B184,'exch rates'!$A$5:$A$268,),MATCH(CZ$3,'exch rates'!$BC$4:$BL$4,)),1)</f>
        <v>1</v>
      </c>
      <c r="DA184">
        <f>IFERROR(1/INDEX('exch rates'!$BC$5:$BL$268,MATCH('Country-wise data'!$B184,'exch rates'!$A$5:$A$268,),MATCH(DA$3,'exch rates'!$BC$4:$BL$4,)),1)</f>
        <v>1</v>
      </c>
      <c r="DB184">
        <f>IFERROR(1/INDEX('exch rates'!$BC$5:$BL$268,MATCH('Country-wise data'!$B184,'exch rates'!$A$5:$A$268,),MATCH(DB$3,'exch rates'!$BC$4:$BL$4,)),1)</f>
        <v>1</v>
      </c>
      <c r="DC184">
        <f>IFERROR(1/INDEX('exch rates'!$BC$5:$BL$268,MATCH('Country-wise data'!$B184,'exch rates'!$A$5:$A$268,),MATCH(DC$3,'exch rates'!$BC$4:$BL$4,)),1)</f>
        <v>1</v>
      </c>
      <c r="DD184">
        <f>IFERROR(1/INDEX('exch rates'!$BC$5:$BL$268,MATCH('Country-wise data'!$B184,'exch rates'!$A$5:$A$268,),MATCH(DD$3,'exch rates'!$BC$4:$BL$4,)),1)</f>
        <v>1</v>
      </c>
      <c r="DE184">
        <f>IFERROR(1/INDEX('exch rates'!$BC$5:$BL$268,MATCH('Country-wise data'!$B184,'exch rates'!$A$5:$A$268,),MATCH(DE$3,'exch rates'!$BC$4:$BL$4,)),1)</f>
        <v>1</v>
      </c>
      <c r="DF184">
        <f>IFERROR(1/INDEX('exch rates'!$BC$5:$BL$268,MATCH('Country-wise data'!$B184,'exch rates'!$A$5:$A$268,),MATCH(DF$3,'exch rates'!$BC$4:$BL$4,)),1)</f>
        <v>1</v>
      </c>
      <c r="DG184">
        <f>IFERROR(1/INDEX('exch rates'!$BC$5:$BL$268,MATCH('Country-wise data'!$B184,'exch rates'!$A$5:$A$268,),MATCH(DG$3,'exch rates'!$BC$4:$BL$4,)),1)</f>
        <v>1</v>
      </c>
      <c r="DH184" cm="1">
        <f t="array" ref="DH184">(BH184/INDEX($CX184:$DG184,,MATCH(DH$3,$CX$3:$DG$3,)))*$DG184</f>
        <v>0</v>
      </c>
      <c r="DI184" cm="1">
        <f t="array" ref="DI184">(BI184/INDEX($CX184:$DG184,,MATCH(DI$3,$CX$3:$DG$3,)))*$DG184</f>
        <v>0</v>
      </c>
      <c r="DJ184" cm="1">
        <f t="array" ref="DJ184">(BJ184/INDEX($CX184:$DG184,,MATCH(DJ$3,$CX$3:$DG$3,)))*$DG184</f>
        <v>0</v>
      </c>
      <c r="DK184" cm="1">
        <f t="array" ref="DK184">(BK184/INDEX($CX184:$DG184,,MATCH(DK$3,$CX$3:$DG$3,)))*$DG184</f>
        <v>0</v>
      </c>
      <c r="DL184" cm="1">
        <f t="array" ref="DL184">(BL184/INDEX($CX184:$DG184,,MATCH(DL$3,$CX$3:$DG$3,)))*$DG184</f>
        <v>0</v>
      </c>
      <c r="DM184" cm="1">
        <f t="array" ref="DM184">(BM184/INDEX($CX184:$DG184,,MATCH(DM$3,$CX$3:$DG$3,)))*$DG184</f>
        <v>0</v>
      </c>
      <c r="DN184" cm="1">
        <f t="array" ref="DN184">(BN184/INDEX($CX184:$DG184,,MATCH(DN$3,$CX$3:$DG$3,)))*$DG184</f>
        <v>0</v>
      </c>
      <c r="DO184" cm="1">
        <f t="array" ref="DO184">(BO184/INDEX($CX184:$DG184,,MATCH(DO$3,$CX$3:$DG$3,)))*$DG184</f>
        <v>0</v>
      </c>
      <c r="DP184" cm="1">
        <f t="array" ref="DP184">(BP184/INDEX($CX184:$DG184,,MATCH(DP$3,$CX$3:$DG$3,)))*$DG184</f>
        <v>0</v>
      </c>
      <c r="DQ184" cm="1">
        <f t="array" ref="DQ184">(BQ184/INDEX($CX184:$DG184,,MATCH(DQ$3,$CX$3:$DG$3,)))*$DG184</f>
        <v>0</v>
      </c>
      <c r="DS184" cm="1">
        <f t="array" ref="DS184">(BS184/INDEX($CX184:$DG184,,MATCH(DS$3,$CX$3:$DG$3,)))*$DG184</f>
        <v>0</v>
      </c>
      <c r="DT184" cm="1">
        <f t="array" ref="DT184">(BT184/INDEX($CX184:$DG184,,MATCH(DT$3,$CX$3:$DG$3,)))*$DG184</f>
        <v>0</v>
      </c>
      <c r="DU184" cm="1">
        <f t="array" ref="DU184">(BU184/INDEX($CX184:$DG184,,MATCH(DU$3,$CX$3:$DG$3,)))*$DG184</f>
        <v>0</v>
      </c>
      <c r="DV184" cm="1">
        <f t="array" ref="DV184">(BV184/INDEX($CX184:$DG184,,MATCH(DV$3,$CX$3:$DG$3,)))*$DG184</f>
        <v>0</v>
      </c>
      <c r="DW184" cm="1">
        <f t="array" ref="DW184">(BW184/INDEX($CX184:$DG184,,MATCH(DW$3,$CX$3:$DG$3,)))*$DG184</f>
        <v>0</v>
      </c>
      <c r="DX184" cm="1">
        <f t="array" ref="DX184">(BX184/INDEX($CX184:$DG184,,MATCH(DX$3,$CX$3:$DG$3,)))*$DG184</f>
        <v>0</v>
      </c>
      <c r="DY184" cm="1">
        <f t="array" ref="DY184">(BY184/INDEX($CX184:$DG184,,MATCH(DY$3,$CX$3:$DG$3,)))*$DG184</f>
        <v>0</v>
      </c>
      <c r="DZ184" cm="1">
        <f t="array" ref="DZ184">(BZ184/INDEX($CX184:$DG184,,MATCH(DZ$3,$CX$3:$DG$3,)))*$DG184</f>
        <v>0</v>
      </c>
      <c r="EA184" cm="1">
        <f t="array" ref="EA184">(CA184/INDEX($CX184:$DG184,,MATCH(EA$3,$CX$3:$DG$3,)))*$DG184</f>
        <v>0</v>
      </c>
      <c r="EB184" cm="1">
        <f t="array" ref="EB184">(CB184/INDEX($CX184:$DG184,,MATCH(EB$3,$CX$3:$DG$3,)))*$DG184</f>
        <v>0</v>
      </c>
      <c r="EC184" s="53" cm="1">
        <f t="array" ref="EC184">(CC184/INDEX($CX184:$DG184,,MATCH(EC$3,$CX$3:$DG$3,)))*$DG184</f>
        <v>0</v>
      </c>
      <c r="ED184" cm="1">
        <f t="array" ref="ED184">(CD184/INDEX($CX184:$DG184,,MATCH(ED$3,$CX$3:$DG$3,)))*$DG184</f>
        <v>0</v>
      </c>
      <c r="EE184" cm="1">
        <f t="array" ref="EE184">(CE184/INDEX($CX184:$DG184,,MATCH(EE$3,$CX$3:$DG$3,)))*$DG184</f>
        <v>0</v>
      </c>
      <c r="EF184" cm="1">
        <f t="array" ref="EF184">(CF184/INDEX($CX184:$DG184,,MATCH(EF$3,$CX$3:$DG$3,)))*$DG184</f>
        <v>0</v>
      </c>
      <c r="EG184" cm="1">
        <f t="array" ref="EG184">(CG184/INDEX($CX184:$DG184,,MATCH(EG$3,$CX$3:$DG$3,)))*$DG184</f>
        <v>0</v>
      </c>
      <c r="EH184" cm="1">
        <f t="array" ref="EH184">(CH184/INDEX($CX184:$DG184,,MATCH(EH$3,$CX$3:$DG$3,)))*$DG184</f>
        <v>0</v>
      </c>
      <c r="EI184" cm="1">
        <f t="array" ref="EI184">(CI184/INDEX($CX184:$DG184,,MATCH(EI$3,$CX$3:$DG$3,)))*$DG184</f>
        <v>0</v>
      </c>
      <c r="EJ184" cm="1">
        <f t="array" ref="EJ184">(CJ184/INDEX($CX184:$DG184,,MATCH(EJ$3,$CX$3:$DG$3,)))*$DG184</f>
        <v>0</v>
      </c>
      <c r="EK184" cm="1">
        <f t="array" ref="EK184">(CK184/INDEX($CX184:$DG184,,MATCH(EK$3,$CX$3:$DG$3,)))*$DG184</f>
        <v>0</v>
      </c>
      <c r="EL184" cm="1">
        <f t="array" ref="EL184">(CL184/INDEX($CX184:$DG184,,MATCH(EL$3,$CX$3:$DG$3,)))*$DG184</f>
        <v>0</v>
      </c>
      <c r="EM184" cm="1">
        <f t="array" ref="EM184">(CM184/INDEX($CX184:$DG184,,MATCH(EM$3,$CX$3:$DG$3,)))*$DG184</f>
        <v>0</v>
      </c>
      <c r="EN184" cm="1">
        <f t="array" ref="EN184">(CN184/INDEX($CX184:$DG184,,MATCH(EN$3,$CX$3:$DG$3,)))*$DG184</f>
        <v>0</v>
      </c>
      <c r="EO184" cm="1">
        <f t="array" ref="EO184">(CO184/INDEX($CX184:$DG184,,MATCH(EO$3,$CX$3:$DG$3,)))*$DG184</f>
        <v>0</v>
      </c>
      <c r="EP184" cm="1">
        <f t="array" ref="EP184">(CP184/INDEX($CX184:$DG184,,MATCH(EP$3,$CX$3:$DG$3,)))*$DG184</f>
        <v>0</v>
      </c>
      <c r="EQ184" cm="1">
        <f t="array" ref="EQ184">(CQ184/INDEX($CX184:$DG184,,MATCH(EQ$3,$CX$3:$DG$3,)))*$DG184</f>
        <v>0</v>
      </c>
      <c r="ER184" cm="1">
        <f t="array" ref="ER184">(CR184/INDEX($CX184:$DG184,,MATCH(ER$3,$CX$3:$DG$3,)))*$DG184</f>
        <v>0</v>
      </c>
      <c r="ES184" cm="1">
        <f t="array" ref="ES184">(CS184/INDEX($CX184:$DG184,,MATCH(ES$3,$CX$3:$DG$3,)))*$DG184</f>
        <v>0</v>
      </c>
      <c r="ET184" cm="1">
        <f t="array" ref="ET184">(CT184/INDEX($CX184:$DG184,,MATCH(ET$3,$CX$3:$DG$3,)))*$DG184</f>
        <v>0</v>
      </c>
      <c r="EU184" cm="1">
        <f t="array" ref="EU184">(CU184/INDEX($CX184:$DG184,,MATCH(EU$3,$CX$3:$DG$3,)))*$DG184</f>
        <v>0</v>
      </c>
      <c r="EV184" cm="1">
        <f t="array" ref="EV184">(CV184/INDEX($CX184:$DG184,,MATCH(EV$3,$CX$3:$DG$3,)))*$DG184</f>
        <v>0</v>
      </c>
      <c r="EW184">
        <f t="shared" si="211"/>
        <v>0</v>
      </c>
      <c r="EY184" s="96">
        <f t="shared" si="233"/>
        <v>0</v>
      </c>
      <c r="EZ184" s="96">
        <f t="shared" si="234"/>
        <v>0</v>
      </c>
      <c r="FA184" s="96">
        <f t="shared" si="235"/>
        <v>0</v>
      </c>
      <c r="FB184" s="96">
        <f t="shared" si="236"/>
        <v>0</v>
      </c>
      <c r="FC184" s="96">
        <f t="shared" si="237"/>
        <v>0</v>
      </c>
      <c r="FD184" s="96">
        <f t="shared" si="238"/>
        <v>0</v>
      </c>
      <c r="FE184" s="96">
        <f t="shared" si="239"/>
        <v>0</v>
      </c>
      <c r="FF184" s="96">
        <f t="shared" si="240"/>
        <v>0</v>
      </c>
      <c r="FG184" s="96">
        <f t="shared" si="241"/>
        <v>0</v>
      </c>
      <c r="FH184" s="96">
        <f t="shared" si="242"/>
        <v>0</v>
      </c>
      <c r="FJ184" s="96">
        <f t="shared" si="188"/>
        <v>0</v>
      </c>
      <c r="FK184" s="96" t="str">
        <f>IF(AND('Country-wise data'!FJ184&gt;'non-R&amp;D ex_typologies'!$C$17,'Country-wise data'!FJ184&lt;'non-R&amp;D ex_typologies'!$D$17),"Small",IF(AND('Country-wise data'!FJ184&gt;'non-R&amp;D ex_typologies'!$E$17,'Country-wise data'!$FJ$4&lt;'non-R&amp;D ex_typologies'!$F$17),"Medium","Large"))</f>
        <v>Large</v>
      </c>
      <c r="FL184" t="str">
        <f>IF($FK184='non-R&amp;D ex_typologies'!$C$16,IF(AND('Country-wise data'!EY184&gt;'non-R&amp;D ex_typologies'!$C$21,'Country-wise data'!EY184&lt;'non-R&amp;D ex_typologies'!$D$21),'non-R&amp;D ex_typologies'!$B$21,IF(AND('Country-wise data'!EY184&gt;'non-R&amp;D ex_typologies'!$C$19,'Country-wise data'!EY184&lt;'non-R&amp;D ex_typologies'!$D$19),'non-R&amp;D ex_typologies'!$B$19,'non-R&amp;D ex_typologies'!$B$20)),IF($FK184='non-R&amp;D ex_typologies'!$E$16,IF(AND('Country-wise data'!EY184&gt;'non-R&amp;D ex_typologies'!$E$21,'Country-wise data'!EY184&lt;'non-R&amp;D ex_typologies'!$F$21),'non-R&amp;D ex_typologies'!$B$21,IF(AND('Country-wise data'!EY184&gt;'non-R&amp;D ex_typologies'!$E$19,'Country-wise data'!EY184&lt;'non-R&amp;D ex_typologies'!$F$19),'non-R&amp;D ex_typologies'!$B$19,'non-R&amp;D ex_typologies'!$B$20)),IF(AND('Country-wise data'!EY184&gt;'non-R&amp;D ex_typologies'!$G$21,'Country-wise data'!EY184&lt;'non-R&amp;D ex_typologies'!$H$21),'non-R&amp;D ex_typologies'!$B$21,IF(AND('Country-wise data'!EY184&gt;'non-R&amp;D ex_typologies'!$G$19,'Country-wise data'!EY184&lt;'non-R&amp;D ex_typologies'!$H$19),'non-R&amp;D ex_typologies'!$B$19,'non-R&amp;D ex_typologies'!$B$20))))</f>
        <v xml:space="preserve">Research heavy </v>
      </c>
      <c r="FM184" t="str">
        <f>IF($FK184='non-R&amp;D ex_typologies'!$C$16,IF(AND('Country-wise data'!EZ184&gt;'non-R&amp;D ex_typologies'!$C$21,'Country-wise data'!EZ184&lt;'non-R&amp;D ex_typologies'!$D$21),'non-R&amp;D ex_typologies'!$B$21,IF(AND('Country-wise data'!EZ184&gt;'non-R&amp;D ex_typologies'!$C$19,'Country-wise data'!EZ184&lt;'non-R&amp;D ex_typologies'!$D$19),'non-R&amp;D ex_typologies'!$B$19,'non-R&amp;D ex_typologies'!$B$20)),IF($FK184='non-R&amp;D ex_typologies'!$E$16,IF(AND('Country-wise data'!EZ184&gt;'non-R&amp;D ex_typologies'!$E$21,'Country-wise data'!EZ184&lt;'non-R&amp;D ex_typologies'!$F$21),'non-R&amp;D ex_typologies'!$B$21,IF(AND('Country-wise data'!EZ184&gt;'non-R&amp;D ex_typologies'!$E$19,'Country-wise data'!EZ184&lt;'non-R&amp;D ex_typologies'!$F$19),'non-R&amp;D ex_typologies'!$B$19,'non-R&amp;D ex_typologies'!$B$20)),IF(AND('Country-wise data'!EZ184&gt;'non-R&amp;D ex_typologies'!$G$21,'Country-wise data'!EZ184&lt;'non-R&amp;D ex_typologies'!$H$21),'non-R&amp;D ex_typologies'!$B$21,IF(AND('Country-wise data'!EZ184&gt;'non-R&amp;D ex_typologies'!$G$19,'Country-wise data'!EZ184&lt;'non-R&amp;D ex_typologies'!$H$19),'non-R&amp;D ex_typologies'!$B$19,'non-R&amp;D ex_typologies'!$B$20))))</f>
        <v xml:space="preserve">Research heavy </v>
      </c>
      <c r="FN184" t="str">
        <f>IF($FK184='non-R&amp;D ex_typologies'!$C$16,IF(AND('Country-wise data'!FA184&gt;'non-R&amp;D ex_typologies'!$C$21,'Country-wise data'!FA184&lt;'non-R&amp;D ex_typologies'!$D$21),'non-R&amp;D ex_typologies'!$B$21,IF(AND('Country-wise data'!FA184&gt;'non-R&amp;D ex_typologies'!$C$19,'Country-wise data'!FA184&lt;'non-R&amp;D ex_typologies'!$D$19),'non-R&amp;D ex_typologies'!$B$19,'non-R&amp;D ex_typologies'!$B$20)),IF($FK184='non-R&amp;D ex_typologies'!$E$16,IF(AND('Country-wise data'!FA184&gt;'non-R&amp;D ex_typologies'!$E$21,'Country-wise data'!FA184&lt;'non-R&amp;D ex_typologies'!$F$21),'non-R&amp;D ex_typologies'!$B$21,IF(AND('Country-wise data'!FA184&gt;'non-R&amp;D ex_typologies'!$E$19,'Country-wise data'!FA184&lt;'non-R&amp;D ex_typologies'!$F$19),'non-R&amp;D ex_typologies'!$B$19,'non-R&amp;D ex_typologies'!$B$20)),IF(AND('Country-wise data'!FA184&gt;'non-R&amp;D ex_typologies'!$G$21,'Country-wise data'!FA184&lt;'non-R&amp;D ex_typologies'!$H$21),'non-R&amp;D ex_typologies'!$B$21,IF(AND('Country-wise data'!FA184&gt;'non-R&amp;D ex_typologies'!$G$19,'Country-wise data'!FA184&lt;'non-R&amp;D ex_typologies'!$H$19),'non-R&amp;D ex_typologies'!$B$19,'non-R&amp;D ex_typologies'!$B$20))))</f>
        <v xml:space="preserve">Research heavy </v>
      </c>
      <c r="FO184" t="str">
        <f>IF($FK184='non-R&amp;D ex_typologies'!$C$16,IF(AND('Country-wise data'!FB184&gt;'non-R&amp;D ex_typologies'!$C$21,'Country-wise data'!FB184&lt;'non-R&amp;D ex_typologies'!$D$21),'non-R&amp;D ex_typologies'!$B$21,IF(AND('Country-wise data'!FB184&gt;'non-R&amp;D ex_typologies'!$C$19,'Country-wise data'!FB184&lt;'non-R&amp;D ex_typologies'!$D$19),'non-R&amp;D ex_typologies'!$B$19,'non-R&amp;D ex_typologies'!$B$20)),IF($FK184='non-R&amp;D ex_typologies'!$E$16,IF(AND('Country-wise data'!FB184&gt;'non-R&amp;D ex_typologies'!$E$21,'Country-wise data'!FB184&lt;'non-R&amp;D ex_typologies'!$F$21),'non-R&amp;D ex_typologies'!$B$21,IF(AND('Country-wise data'!FB184&gt;'non-R&amp;D ex_typologies'!$E$19,'Country-wise data'!FB184&lt;'non-R&amp;D ex_typologies'!$F$19),'non-R&amp;D ex_typologies'!$B$19,'non-R&amp;D ex_typologies'!$B$20)),IF(AND('Country-wise data'!FB184&gt;'non-R&amp;D ex_typologies'!$G$21,'Country-wise data'!FB184&lt;'non-R&amp;D ex_typologies'!$H$21),'non-R&amp;D ex_typologies'!$B$21,IF(AND('Country-wise data'!FB184&gt;'non-R&amp;D ex_typologies'!$G$19,'Country-wise data'!FB184&lt;'non-R&amp;D ex_typologies'!$H$19),'non-R&amp;D ex_typologies'!$B$19,'non-R&amp;D ex_typologies'!$B$20))))</f>
        <v xml:space="preserve">Research heavy </v>
      </c>
      <c r="FP184" t="str">
        <f>IF($FK184='non-R&amp;D ex_typologies'!$C$16,IF(AND('Country-wise data'!FC184&gt;'non-R&amp;D ex_typologies'!$C$21,'Country-wise data'!FC184&lt;'non-R&amp;D ex_typologies'!$D$21),'non-R&amp;D ex_typologies'!$B$21,IF(AND('Country-wise data'!FC184&gt;'non-R&amp;D ex_typologies'!$C$19,'Country-wise data'!FC184&lt;'non-R&amp;D ex_typologies'!$D$19),'non-R&amp;D ex_typologies'!$B$19,'non-R&amp;D ex_typologies'!$B$20)),IF($FK184='non-R&amp;D ex_typologies'!$E$16,IF(AND('Country-wise data'!FC184&gt;'non-R&amp;D ex_typologies'!$E$21,'Country-wise data'!FC184&lt;'non-R&amp;D ex_typologies'!$F$21),'non-R&amp;D ex_typologies'!$B$21,IF(AND('Country-wise data'!FC184&gt;'non-R&amp;D ex_typologies'!$E$19,'Country-wise data'!FC184&lt;'non-R&amp;D ex_typologies'!$F$19),'non-R&amp;D ex_typologies'!$B$19,'non-R&amp;D ex_typologies'!$B$20)),IF(AND('Country-wise data'!FC184&gt;'non-R&amp;D ex_typologies'!$G$21,'Country-wise data'!FC184&lt;'non-R&amp;D ex_typologies'!$H$21),'non-R&amp;D ex_typologies'!$B$21,IF(AND('Country-wise data'!FC184&gt;'non-R&amp;D ex_typologies'!$G$19,'Country-wise data'!FC184&lt;'non-R&amp;D ex_typologies'!$H$19),'non-R&amp;D ex_typologies'!$B$19,'non-R&amp;D ex_typologies'!$B$20))))</f>
        <v xml:space="preserve">Research heavy </v>
      </c>
      <c r="FQ184" t="str">
        <f>IF($FK184='non-R&amp;D ex_typologies'!$C$16,IF(AND('Country-wise data'!FD184&gt;'non-R&amp;D ex_typologies'!$C$21,'Country-wise data'!FD184&lt;'non-R&amp;D ex_typologies'!$D$21),'non-R&amp;D ex_typologies'!$B$21,IF(AND('Country-wise data'!FD184&gt;'non-R&amp;D ex_typologies'!$C$19,'Country-wise data'!FD184&lt;'non-R&amp;D ex_typologies'!$D$19),'non-R&amp;D ex_typologies'!$B$19,'non-R&amp;D ex_typologies'!$B$20)),IF($FK184='non-R&amp;D ex_typologies'!$E$16,IF(AND('Country-wise data'!FD184&gt;'non-R&amp;D ex_typologies'!$E$21,'Country-wise data'!FD184&lt;'non-R&amp;D ex_typologies'!$F$21),'non-R&amp;D ex_typologies'!$B$21,IF(AND('Country-wise data'!FD184&gt;'non-R&amp;D ex_typologies'!$E$19,'Country-wise data'!FD184&lt;'non-R&amp;D ex_typologies'!$F$19),'non-R&amp;D ex_typologies'!$B$19,'non-R&amp;D ex_typologies'!$B$20)),IF(AND('Country-wise data'!FD184&gt;'non-R&amp;D ex_typologies'!$G$21,'Country-wise data'!FD184&lt;'non-R&amp;D ex_typologies'!$H$21),'non-R&amp;D ex_typologies'!$B$21,IF(AND('Country-wise data'!FD184&gt;'non-R&amp;D ex_typologies'!$G$19,'Country-wise data'!FD184&lt;'non-R&amp;D ex_typologies'!$H$19),'non-R&amp;D ex_typologies'!$B$19,'non-R&amp;D ex_typologies'!$B$20))))</f>
        <v xml:space="preserve">Research heavy </v>
      </c>
      <c r="FR184" t="str">
        <f>IF($FK184='non-R&amp;D ex_typologies'!$C$16,IF(AND('Country-wise data'!FE184&gt;'non-R&amp;D ex_typologies'!$C$21,'Country-wise data'!FE184&lt;'non-R&amp;D ex_typologies'!$D$21),'non-R&amp;D ex_typologies'!$B$21,IF(AND('Country-wise data'!FE184&gt;'non-R&amp;D ex_typologies'!$C$19,'Country-wise data'!FE184&lt;'non-R&amp;D ex_typologies'!$D$19),'non-R&amp;D ex_typologies'!$B$19,'non-R&amp;D ex_typologies'!$B$20)),IF($FK184='non-R&amp;D ex_typologies'!$E$16,IF(AND('Country-wise data'!FE184&gt;'non-R&amp;D ex_typologies'!$E$21,'Country-wise data'!FE184&lt;'non-R&amp;D ex_typologies'!$F$21),'non-R&amp;D ex_typologies'!$B$21,IF(AND('Country-wise data'!FE184&gt;'non-R&amp;D ex_typologies'!$E$19,'Country-wise data'!FE184&lt;'non-R&amp;D ex_typologies'!$F$19),'non-R&amp;D ex_typologies'!$B$19,'non-R&amp;D ex_typologies'!$B$20)),IF(AND('Country-wise data'!FE184&gt;'non-R&amp;D ex_typologies'!$G$21,'Country-wise data'!FE184&lt;'non-R&amp;D ex_typologies'!$H$21),'non-R&amp;D ex_typologies'!$B$21,IF(AND('Country-wise data'!FE184&gt;'non-R&amp;D ex_typologies'!$G$19,'Country-wise data'!FE184&lt;'non-R&amp;D ex_typologies'!$H$19),'non-R&amp;D ex_typologies'!$B$19,'non-R&amp;D ex_typologies'!$B$20))))</f>
        <v xml:space="preserve">Research heavy </v>
      </c>
      <c r="FS184" t="str">
        <f>IF($FK184='non-R&amp;D ex_typologies'!$C$16,IF(AND('Country-wise data'!FF184&gt;'non-R&amp;D ex_typologies'!$C$21,'Country-wise data'!FF184&lt;'non-R&amp;D ex_typologies'!$D$21),'non-R&amp;D ex_typologies'!$B$21,IF(AND('Country-wise data'!FF184&gt;'non-R&amp;D ex_typologies'!$C$19,'Country-wise data'!FF184&lt;'non-R&amp;D ex_typologies'!$D$19),'non-R&amp;D ex_typologies'!$B$19,'non-R&amp;D ex_typologies'!$B$20)),IF($FK184='non-R&amp;D ex_typologies'!$E$16,IF(AND('Country-wise data'!FF184&gt;'non-R&amp;D ex_typologies'!$E$21,'Country-wise data'!FF184&lt;'non-R&amp;D ex_typologies'!$F$21),'non-R&amp;D ex_typologies'!$B$21,IF(AND('Country-wise data'!FF184&gt;'non-R&amp;D ex_typologies'!$E$19,'Country-wise data'!FF184&lt;'non-R&amp;D ex_typologies'!$F$19),'non-R&amp;D ex_typologies'!$B$19,'non-R&amp;D ex_typologies'!$B$20)),IF(AND('Country-wise data'!FF184&gt;'non-R&amp;D ex_typologies'!$G$21,'Country-wise data'!FF184&lt;'non-R&amp;D ex_typologies'!$H$21),'non-R&amp;D ex_typologies'!$B$21,IF(AND('Country-wise data'!FF184&gt;'non-R&amp;D ex_typologies'!$G$19,'Country-wise data'!FF184&lt;'non-R&amp;D ex_typologies'!$H$19),'non-R&amp;D ex_typologies'!$B$19,'non-R&amp;D ex_typologies'!$B$20))))</f>
        <v xml:space="preserve">Research heavy </v>
      </c>
      <c r="FT184" t="str">
        <f>IF($FK184='non-R&amp;D ex_typologies'!$C$16,IF(AND('Country-wise data'!FG184&gt;'non-R&amp;D ex_typologies'!$C$21,'Country-wise data'!FG184&lt;'non-R&amp;D ex_typologies'!$D$21),'non-R&amp;D ex_typologies'!$B$21,IF(AND('Country-wise data'!FG184&gt;'non-R&amp;D ex_typologies'!$C$19,'Country-wise data'!FG184&lt;'non-R&amp;D ex_typologies'!$D$19),'non-R&amp;D ex_typologies'!$B$19,'non-R&amp;D ex_typologies'!$B$20)),IF($FK184='non-R&amp;D ex_typologies'!$E$16,IF(AND('Country-wise data'!FG184&gt;'non-R&amp;D ex_typologies'!$E$21,'Country-wise data'!FG184&lt;'non-R&amp;D ex_typologies'!$F$21),'non-R&amp;D ex_typologies'!$B$21,IF(AND('Country-wise data'!FG184&gt;'non-R&amp;D ex_typologies'!$E$19,'Country-wise data'!FG184&lt;'non-R&amp;D ex_typologies'!$F$19),'non-R&amp;D ex_typologies'!$B$19,'non-R&amp;D ex_typologies'!$B$20)),IF(AND('Country-wise data'!FG184&gt;'non-R&amp;D ex_typologies'!$G$21,'Country-wise data'!FG184&lt;'non-R&amp;D ex_typologies'!$H$21),'non-R&amp;D ex_typologies'!$B$21,IF(AND('Country-wise data'!FG184&gt;'non-R&amp;D ex_typologies'!$G$19,'Country-wise data'!FG184&lt;'non-R&amp;D ex_typologies'!$H$19),'non-R&amp;D ex_typologies'!$B$19,'non-R&amp;D ex_typologies'!$B$20))))</f>
        <v xml:space="preserve">Research heavy </v>
      </c>
      <c r="FU184" t="str">
        <f>IF($FK184='non-R&amp;D ex_typologies'!$C$16,IF(AND('Country-wise data'!FH184&gt;'non-R&amp;D ex_typologies'!$C$21,'Country-wise data'!FH184&lt;'non-R&amp;D ex_typologies'!$D$21),'non-R&amp;D ex_typologies'!$B$21,IF(AND('Country-wise data'!FH184&gt;'non-R&amp;D ex_typologies'!$C$19,'Country-wise data'!FH184&lt;'non-R&amp;D ex_typologies'!$D$19),'non-R&amp;D ex_typologies'!$B$19,'non-R&amp;D ex_typologies'!$B$20)),IF($FK184='non-R&amp;D ex_typologies'!$E$16,IF(AND('Country-wise data'!FH184&gt;'non-R&amp;D ex_typologies'!$E$21,'Country-wise data'!FH184&lt;'non-R&amp;D ex_typologies'!$F$21),'non-R&amp;D ex_typologies'!$B$21,IF(AND('Country-wise data'!FH184&gt;'non-R&amp;D ex_typologies'!$E$19,'Country-wise data'!FH184&lt;'non-R&amp;D ex_typologies'!$F$19),'non-R&amp;D ex_typologies'!$B$19,'non-R&amp;D ex_typologies'!$B$20)),IF(AND('Country-wise data'!FH184&gt;'non-R&amp;D ex_typologies'!$G$21,'Country-wise data'!FH184&lt;'non-R&amp;D ex_typologies'!$H$21),'non-R&amp;D ex_typologies'!$B$21,IF(AND('Country-wise data'!FH184&gt;'non-R&amp;D ex_typologies'!$G$19,'Country-wise data'!FH184&lt;'non-R&amp;D ex_typologies'!$H$19),'non-R&amp;D ex_typologies'!$B$19,'non-R&amp;D ex_typologies'!$B$20))))</f>
        <v xml:space="preserve">Research heavy </v>
      </c>
    </row>
    <row r="185" spans="2:177" x14ac:dyDescent="0.35">
      <c r="B185" s="83" t="s">
        <v>1084</v>
      </c>
      <c r="E185" s="44" t="s">
        <v>375</v>
      </c>
      <c r="G185" s="55">
        <f>Assumptions!$C$13</f>
        <v>1.1000000000000001</v>
      </c>
      <c r="H185">
        <f>SUMIFS(FAOstat!M:M,FAOstat!$B:$B,'Country-wise data'!$B185)*G185</f>
        <v>0</v>
      </c>
      <c r="I185">
        <f>IF(SUMIFS(FAOstat!N:N,FAOstat!$B:$B,'Country-wise data'!$B185)=0,H185*(1+Assumptions!$C$9),SUMIFS(FAOstat!N:N,FAOstat!$B:$B,'Country-wise data'!$B185)*$G185)</f>
        <v>0</v>
      </c>
      <c r="J185">
        <f>IF(SUMIFS(FAOstat!O:O,FAOstat!$B:$B,'Country-wise data'!$B185)=0,I185*(1+Assumptions!$C$9),SUMIFS(FAOstat!O:O,FAOstat!$B:$B,'Country-wise data'!$B185)*$G185)</f>
        <v>0</v>
      </c>
      <c r="K185">
        <f>IF(SUMIFS(FAOstat!P:P,FAOstat!$B:$B,'Country-wise data'!$B185)=0,J185*(1+Assumptions!$C$9),SUMIFS(FAOstat!P:P,FAOstat!$B:$B,'Country-wise data'!$B185)*$G185)</f>
        <v>0</v>
      </c>
      <c r="L185">
        <f>IF(SUMIFS(FAOstat!Q:Q,FAOstat!$B:$B,'Country-wise data'!$B185)=0,K185*(1+Assumptions!$C$9),SUMIFS(FAOstat!Q:Q,FAOstat!$B:$B,'Country-wise data'!$B185)*$G185)</f>
        <v>0</v>
      </c>
      <c r="M185">
        <f>IF(SUMIFS(FAOstat!R:R,FAOstat!$B:$B,'Country-wise data'!$B185)=0,L185*(1+Assumptions!$C$9),SUMIFS(FAOstat!R:R,FAOstat!$B:$B,'Country-wise data'!$B185)*$G185)</f>
        <v>0</v>
      </c>
      <c r="N185">
        <f>IF(SUMIFS(FAOstat!S:S,FAOstat!$B:$B,'Country-wise data'!$B185)=0,M185*(1+Assumptions!$C$9),SUMIFS(FAOstat!S:S,FAOstat!$B:$B,'Country-wise data'!$B185)*$G185)</f>
        <v>0</v>
      </c>
      <c r="O185">
        <f>IF(SUMIFS(FAOstat!T:T,FAOstat!$B:$B,'Country-wise data'!$B185)=0,N185*(1+Assumptions!$C$9),SUMIFS(FAOstat!T:T,FAOstat!$B:$B,'Country-wise data'!$B185)*$G185)</f>
        <v>0</v>
      </c>
      <c r="P185">
        <f>IF(SUMIFS(FAOstat!U:U,FAOstat!$B:$B,'Country-wise data'!$B185)=0,O185*(1+Assumptions!$C$9),SUMIFS(FAOstat!U:U,FAOstat!$B:$B,'Country-wise data'!$B185)*$G185)</f>
        <v>0</v>
      </c>
      <c r="Q185">
        <f>IF(SUMIFS(FAOstat!V:V,FAOstat!$B:$B,'Country-wise data'!$B185)=0,P185*(1+Assumptions!$C$9),SUMIFS(FAOstat!V:V,FAOstat!$B:$B,'Country-wise data'!$B185)*$G185)</f>
        <v>0</v>
      </c>
      <c r="R185" s="36">
        <f t="shared" si="207"/>
        <v>0</v>
      </c>
      <c r="S185" s="44">
        <f>INDEX('area data'!$G$4:$P$80,MATCH('Country-wise data'!$B185,'area data'!$B$4:$B$80,),MATCH('Country-wise data'!S$3,'area data'!$G$3:$P$3,))</f>
        <v>0</v>
      </c>
      <c r="T185" s="44">
        <f>INDEX('area data'!$G$4:$P$80,MATCH('Country-wise data'!$B185,'area data'!$B$4:$B$80,),MATCH('Country-wise data'!T$3,'area data'!$G$3:$P$3,))</f>
        <v>0</v>
      </c>
      <c r="U185" s="44">
        <f>INDEX('area data'!$G$4:$P$80,MATCH('Country-wise data'!$B185,'area data'!$B$4:$B$80,),MATCH('Country-wise data'!U$3,'area data'!$G$3:$P$3,))</f>
        <v>0</v>
      </c>
      <c r="V185" s="44">
        <f>INDEX('area data'!$G$4:$P$80,MATCH('Country-wise data'!$B185,'area data'!$B$4:$B$80,),MATCH('Country-wise data'!V$3,'area data'!$G$3:$P$3,))</f>
        <v>0</v>
      </c>
      <c r="W185" s="44">
        <f>INDEX('area data'!$G$4:$P$80,MATCH('Country-wise data'!$B185,'area data'!$B$4:$B$80,),MATCH('Country-wise data'!W$3,'area data'!$G$3:$P$3,))</f>
        <v>0</v>
      </c>
      <c r="X185" s="44">
        <f>INDEX('area data'!$G$4:$P$80,MATCH('Country-wise data'!$B185,'area data'!$B$4:$B$80,),MATCH('Country-wise data'!X$3,'area data'!$G$3:$P$3,))</f>
        <v>0</v>
      </c>
      <c r="Y185" s="44">
        <f>INDEX('area data'!$G$4:$P$80,MATCH('Country-wise data'!$B185,'area data'!$B$4:$B$80,),MATCH('Country-wise data'!Y$3,'area data'!$G$3:$P$3,))</f>
        <v>0</v>
      </c>
      <c r="Z185" s="44">
        <f>INDEX('area data'!$G$4:$P$80,MATCH('Country-wise data'!$B185,'area data'!$B$4:$B$80,),MATCH('Country-wise data'!Z$3,'area data'!$G$3:$P$3,))</f>
        <v>0</v>
      </c>
      <c r="AA185" s="44">
        <f>INDEX('area data'!$G$4:$P$80,MATCH('Country-wise data'!$B185,'area data'!$B$4:$B$80,),MATCH('Country-wise data'!AA$3,'area data'!$G$3:$P$3,))</f>
        <v>0</v>
      </c>
      <c r="AB185" s="44">
        <f>INDEX('area data'!$G$4:$P$80,MATCH('Country-wise data'!$B185,'area data'!$B$4:$B$80,),MATCH('Country-wise data'!AB$3,'area data'!$G$3:$P$3,))</f>
        <v>0</v>
      </c>
      <c r="AC185" s="53">
        <f>IFERROR(INDEX('ASTI data (new)'!$AF$6:$AL$130,MATCH('Country-wise data'!$B185,'ASTI data (new)'!$C$6:$C$130,),MATCH('Country-wise data'!AC$3,'ASTI data (new)'!$AF$5:$AL$5,)),(INDEX(Assumptions!$G$154:$P$345,MATCH('Country-wise data'!$B185,Assumptions!$B$154:$B$344,),MATCH('Country-wise data'!AC$3,Assumptions!$G$153:$P$153,))*S185))</f>
        <v>0</v>
      </c>
      <c r="AD185" s="53">
        <f>IFERROR(INDEX('ASTI data (new)'!$AF$6:$AL$130,MATCH('Country-wise data'!$B185,'ASTI data (new)'!$C$6:$C$130,),MATCH('Country-wise data'!AD$3,'ASTI data (new)'!$AF$5:$AL$5,)),(INDEX(Assumptions!$G$154:$P$345,MATCH('Country-wise data'!$B185,Assumptions!$B$154:$B$344,),MATCH('Country-wise data'!AD$3,Assumptions!$G$153:$P$153,))*T185))</f>
        <v>0</v>
      </c>
      <c r="AE185" s="53">
        <f>IFERROR(INDEX('ASTI data (new)'!$AF$6:$AL$130,MATCH('Country-wise data'!$B185,'ASTI data (new)'!$C$6:$C$130,),MATCH('Country-wise data'!AE$3,'ASTI data (new)'!$AF$5:$AL$5,)),(INDEX(Assumptions!$G$154:$P$345,MATCH('Country-wise data'!$B185,Assumptions!$B$154:$B$344,),MATCH('Country-wise data'!AE$3,Assumptions!$G$153:$P$153,))*U185))</f>
        <v>0</v>
      </c>
      <c r="AF185" s="53">
        <f>IFERROR(INDEX('ASTI data (new)'!$AF$6:$AL$130,MATCH('Country-wise data'!$B185,'ASTI data (new)'!$C$6:$C$130,),MATCH('Country-wise data'!AF$3,'ASTI data (new)'!$AF$5:$AL$5,)),(INDEX(Assumptions!$G$154:$P$345,MATCH('Country-wise data'!$B185,Assumptions!$B$154:$B$344,),MATCH('Country-wise data'!AF$3,Assumptions!$G$153:$P$153,))*V185))</f>
        <v>0</v>
      </c>
      <c r="AG185" s="53">
        <f>IFERROR(INDEX('ASTI data (new)'!$AF$6:$AL$130,MATCH('Country-wise data'!$B185,'ASTI data (new)'!$C$6:$C$130,),MATCH('Country-wise data'!AG$3,'ASTI data (new)'!$AF$5:$AL$5,)),(INDEX(Assumptions!$G$154:$P$345,MATCH('Country-wise data'!$B185,Assumptions!$B$154:$B$344,),MATCH('Country-wise data'!AG$3,Assumptions!$G$153:$P$153,))*W185))</f>
        <v>0</v>
      </c>
      <c r="AH185" s="53">
        <f>IFERROR(INDEX('ASTI data (new)'!$AF$6:$AL$130,MATCH('Country-wise data'!$B185,'ASTI data (new)'!$C$6:$C$130,),MATCH('Country-wise data'!AH$3,'ASTI data (new)'!$AF$5:$AL$5,)),(INDEX(Assumptions!$G$154:$P$345,MATCH('Country-wise data'!$B185,Assumptions!$B$154:$B$344,),MATCH('Country-wise data'!AH$3,Assumptions!$G$153:$P$153,))*X185))</f>
        <v>0</v>
      </c>
      <c r="AI185" s="53">
        <f>IFERROR(INDEX('ASTI data (new)'!$AF$6:$AL$130,MATCH('Country-wise data'!$B185,'ASTI data (new)'!$C$6:$C$130,),MATCH('Country-wise data'!AI$3,'ASTI data (new)'!$AF$5:$AL$5,)),(INDEX(Assumptions!$G$154:$P$345,MATCH('Country-wise data'!$B185,Assumptions!$B$154:$B$344,),MATCH('Country-wise data'!AI$3,Assumptions!$G$153:$P$153,))*Y185))</f>
        <v>0</v>
      </c>
      <c r="AJ185" s="53">
        <f t="shared" ref="AJ185:AL185" si="263">IFERROR((1+($AI185/$AF185)^(1/3)-1)*AI185,0)</f>
        <v>0</v>
      </c>
      <c r="AK185" s="53">
        <f t="shared" si="263"/>
        <v>0</v>
      </c>
      <c r="AL185" s="53">
        <f t="shared" si="263"/>
        <v>0</v>
      </c>
      <c r="AM185" s="55" cm="1">
        <f t="array" ref="AM185">INDEX('non-R&amp;D ex_typologies'!$J$8:$J$10,MATCH('Country-wise data'!FL185,'non-R&amp;D ex_typologies'!$F$8:$F$10,),)*'Country-wise data'!AC185</f>
        <v>0</v>
      </c>
      <c r="AN185" s="55" cm="1">
        <f t="array" ref="AN185">INDEX('non-R&amp;D ex_typologies'!$J$8:$J$10,MATCH('Country-wise data'!FM185,'non-R&amp;D ex_typologies'!$F$8:$F$10,),)*'Country-wise data'!AD185</f>
        <v>0</v>
      </c>
      <c r="AO185" s="55" cm="1">
        <f t="array" ref="AO185">INDEX('non-R&amp;D ex_typologies'!$J$8:$J$10,MATCH('Country-wise data'!FN185,'non-R&amp;D ex_typologies'!$F$8:$F$10,),)*'Country-wise data'!AE185</f>
        <v>0</v>
      </c>
      <c r="AP185" s="55" cm="1">
        <f t="array" ref="AP185">INDEX('non-R&amp;D ex_typologies'!$J$8:$J$10,MATCH('Country-wise data'!FO185,'non-R&amp;D ex_typologies'!$F$8:$F$10,),)*'Country-wise data'!AF185</f>
        <v>0</v>
      </c>
      <c r="AQ185" s="55" cm="1">
        <f t="array" ref="AQ185">INDEX('non-R&amp;D ex_typologies'!$J$8:$J$10,MATCH('Country-wise data'!FP185,'non-R&amp;D ex_typologies'!$F$8:$F$10,),)*'Country-wise data'!AG185</f>
        <v>0</v>
      </c>
      <c r="AR185" s="55" cm="1">
        <f t="array" ref="AR185">INDEX('non-R&amp;D ex_typologies'!$J$8:$J$10,MATCH('Country-wise data'!FQ185,'non-R&amp;D ex_typologies'!$F$8:$F$10,),)*'Country-wise data'!AH185</f>
        <v>0</v>
      </c>
      <c r="AS185" s="55" cm="1">
        <f t="array" ref="AS185">INDEX('non-R&amp;D ex_typologies'!$J$8:$J$10,MATCH('Country-wise data'!FR185,'non-R&amp;D ex_typologies'!$F$8:$F$10,),)*'Country-wise data'!AI185</f>
        <v>0</v>
      </c>
      <c r="AT185" s="55" cm="1">
        <f t="array" ref="AT185">INDEX('non-R&amp;D ex_typologies'!$J$8:$J$10,MATCH('Country-wise data'!FS185,'non-R&amp;D ex_typologies'!$F$8:$F$10,),)*'Country-wise data'!AJ185</f>
        <v>0</v>
      </c>
      <c r="AU185" s="55" cm="1">
        <f t="array" ref="AU185">INDEX('non-R&amp;D ex_typologies'!$J$8:$J$10,MATCH('Country-wise data'!FT185,'non-R&amp;D ex_typologies'!$F$8:$F$10,),)*'Country-wise data'!AK185</f>
        <v>0</v>
      </c>
      <c r="AV185" s="55" cm="1">
        <f t="array" ref="AV185">INDEX('non-R&amp;D ex_typologies'!$J$8:$J$10,MATCH('Country-wise data'!FU185,'non-R&amp;D ex_typologies'!$F$8:$F$10,),)*'Country-wise data'!AL185</f>
        <v>0</v>
      </c>
      <c r="AW185">
        <f t="shared" si="209"/>
        <v>0</v>
      </c>
      <c r="AX185" s="53">
        <f>INDEX('GDP deflators'!$AB$3:$AK$198,MATCH('Country-wise data'!$B185,'GDP deflators'!$B$3:$B$198,),MATCH('Country-wise data'!AX$3,'GDP deflators'!$D$2:$M$2,))</f>
        <v>66.358640285888143</v>
      </c>
      <c r="AY185" s="53">
        <f>INDEX('GDP deflators'!$AB$3:$AK$198,MATCH('Country-wise data'!$B185,'GDP deflators'!$B$3:$B$198,),MATCH('Country-wise data'!AY$3,'GDP deflators'!$D$2:$M$2,))</f>
        <v>69.259254935203842</v>
      </c>
      <c r="AZ185" s="53">
        <f>INDEX('GDP deflators'!$AB$3:$AK$198,MATCH('Country-wise data'!$B185,'GDP deflators'!$B$3:$B$198,),MATCH('Country-wise data'!AZ$3,'GDP deflators'!$D$2:$M$2,))</f>
        <v>71.919419994073678</v>
      </c>
      <c r="BA185" s="53">
        <f>INDEX('GDP deflators'!$AB$3:$AK$198,MATCH('Country-wise data'!$B185,'GDP deflators'!$B$3:$B$198,),MATCH('Country-wise data'!BA$3,'GDP deflators'!$D$2:$M$2,))</f>
        <v>74.047742133365063</v>
      </c>
      <c r="BB185" s="53">
        <f>INDEX('GDP deflators'!$AB$3:$AK$198,MATCH('Country-wise data'!$B185,'GDP deflators'!$B$3:$B$198,),MATCH('Country-wise data'!BB$3,'GDP deflators'!$D$2:$M$2,))</f>
        <v>76.062721764859504</v>
      </c>
      <c r="BC185" s="53">
        <f>INDEX('GDP deflators'!$AB$3:$AK$198,MATCH('Country-wise data'!$B185,'GDP deflators'!$B$3:$B$198,),MATCH('Country-wise data'!BC$3,'GDP deflators'!$D$2:$M$2,))</f>
        <v>79.547558442166959</v>
      </c>
      <c r="BD185" s="53">
        <f>INDEX('GDP deflators'!$AB$3:$AK$198,MATCH('Country-wise data'!$B185,'GDP deflators'!$B$3:$B$198,),MATCH('Country-wise data'!BD$3,'GDP deflators'!$D$2:$M$2,))</f>
        <v>82.63532496856601</v>
      </c>
      <c r="BE185" s="53">
        <f>INDEX('GDP deflators'!$AB$3:$AK$198,MATCH('Country-wise data'!$B185,'GDP deflators'!$B$3:$B$198,),MATCH('Country-wise data'!BE$3,'GDP deflators'!$D$2:$M$2,))</f>
        <v>86.85452514783448</v>
      </c>
      <c r="BF185" s="53">
        <f>INDEX('GDP deflators'!$AB$3:$AK$198,MATCH('Country-wise data'!$B185,'GDP deflators'!$B$3:$B$198,),MATCH('Country-wise data'!BF$3,'GDP deflators'!$D$2:$M$2,))</f>
        <v>92.556609865426125</v>
      </c>
      <c r="BG185" s="53">
        <f>INDEX('GDP deflators'!$AB$3:$AK$198,MATCH('Country-wise data'!$B185,'GDP deflators'!$B$3:$B$198,),MATCH('Country-wise data'!BG$3,'GDP deflators'!$D$2:$M$2,))</f>
        <v>100</v>
      </c>
      <c r="BH185" cm="1">
        <f t="array" ref="BH185">H185/(INDEX($AX185:$BG185,,MATCH(BH$3,$AX$3:$BG$3,))/100)</f>
        <v>0</v>
      </c>
      <c r="BI185" cm="1">
        <f t="array" ref="BI185">I185/(INDEX($AX185:$BG185,,MATCH(BI$3,$AX$3:$BG$3,))/100)</f>
        <v>0</v>
      </c>
      <c r="BJ185" cm="1">
        <f t="array" ref="BJ185">J185/(INDEX($AX185:$BG185,,MATCH(BJ$3,$AX$3:$BG$3,))/100)</f>
        <v>0</v>
      </c>
      <c r="BK185" cm="1">
        <f t="array" ref="BK185">K185/(INDEX($AX185:$BG185,,MATCH(BK$3,$AX$3:$BG$3,))/100)</f>
        <v>0</v>
      </c>
      <c r="BL185" cm="1">
        <f t="array" ref="BL185">L185/(INDEX($AX185:$BG185,,MATCH(BL$3,$AX$3:$BG$3,))/100)</f>
        <v>0</v>
      </c>
      <c r="BM185" cm="1">
        <f t="array" ref="BM185">M185/(INDEX($AX185:$BG185,,MATCH(BM$3,$AX$3:$BG$3,))/100)</f>
        <v>0</v>
      </c>
      <c r="BN185" cm="1">
        <f t="array" ref="BN185">N185/(INDEX($AX185:$BG185,,MATCH(BN$3,$AX$3:$BG$3,))/100)</f>
        <v>0</v>
      </c>
      <c r="BO185" cm="1">
        <f t="array" ref="BO185">O185/(INDEX($AX185:$BG185,,MATCH(BO$3,$AX$3:$BG$3,))/100)</f>
        <v>0</v>
      </c>
      <c r="BP185" cm="1">
        <f t="array" ref="BP185">P185/(INDEX($AX185:$BG185,,MATCH(BP$3,$AX$3:$BG$3,))/100)</f>
        <v>0</v>
      </c>
      <c r="BQ185" cm="1">
        <f t="array" ref="BQ185">Q185/(INDEX($AX185:$BG185,,MATCH(BQ$3,$AX$3:$BG$3,))/100)</f>
        <v>0</v>
      </c>
      <c r="BS185" cm="1">
        <f t="array" ref="BS185">S185/(INDEX($AX185:$BG185,,MATCH(BS$3,$AX$3:$BG$3,))/100)</f>
        <v>0</v>
      </c>
      <c r="BT185" cm="1">
        <f t="array" ref="BT185">T185/(INDEX($AX185:$BG185,,MATCH(BT$3,$AX$3:$BG$3,))/100)</f>
        <v>0</v>
      </c>
      <c r="BU185" cm="1">
        <f t="array" ref="BU185">U185/(INDEX($AX185:$BG185,,MATCH(BU$3,$AX$3:$BG$3,))/100)</f>
        <v>0</v>
      </c>
      <c r="BV185" cm="1">
        <f t="array" ref="BV185">V185/(INDEX($AX185:$BG185,,MATCH(BV$3,$AX$3:$BG$3,))/100)</f>
        <v>0</v>
      </c>
      <c r="BW185" cm="1">
        <f t="array" ref="BW185">W185/(INDEX($AX185:$BG185,,MATCH(BW$3,$AX$3:$BG$3,))/100)</f>
        <v>0</v>
      </c>
      <c r="BX185" cm="1">
        <f t="array" ref="BX185">X185/(INDEX($AX185:$BG185,,MATCH(BX$3,$AX$3:$BG$3,))/100)</f>
        <v>0</v>
      </c>
      <c r="BY185" cm="1">
        <f t="array" ref="BY185">Y185/(INDEX($AX185:$BG185,,MATCH(BY$3,$AX$3:$BG$3,))/100)</f>
        <v>0</v>
      </c>
      <c r="BZ185" cm="1">
        <f t="array" ref="BZ185">Z185/(INDEX($AX185:$BG185,,MATCH(BZ$3,$AX$3:$BG$3,))/100)</f>
        <v>0</v>
      </c>
      <c r="CA185" cm="1">
        <f t="array" ref="CA185">AA185/(INDEX($AX185:$BG185,,MATCH(CA$3,$AX$3:$BG$3,))/100)</f>
        <v>0</v>
      </c>
      <c r="CB185" cm="1">
        <f t="array" ref="CB185">AB185/(INDEX($AX185:$BG185,,MATCH(CB$3,$AX$3:$BG$3,))/100)</f>
        <v>0</v>
      </c>
      <c r="CC185" cm="1">
        <f t="array" ref="CC185">AC185/(INDEX($AX185:$BG185,,MATCH(CC$3,$AX$3:$BG$3,))/100)</f>
        <v>0</v>
      </c>
      <c r="CD185" cm="1">
        <f t="array" ref="CD185">AD185/(INDEX($AX185:$BG185,,MATCH(CD$3,$AX$3:$BG$3,))/100)</f>
        <v>0</v>
      </c>
      <c r="CE185" cm="1">
        <f t="array" ref="CE185">AE185/(INDEX($AX185:$BG185,,MATCH(CE$3,$AX$3:$BG$3,))/100)</f>
        <v>0</v>
      </c>
      <c r="CF185" cm="1">
        <f t="array" ref="CF185">AF185/(INDEX($AX185:$BG185,,MATCH(CF$3,$AX$3:$BG$3,))/100)</f>
        <v>0</v>
      </c>
      <c r="CG185" cm="1">
        <f t="array" ref="CG185">AG185/(INDEX($AX185:$BG185,,MATCH(CG$3,$AX$3:$BG$3,))/100)</f>
        <v>0</v>
      </c>
      <c r="CH185" cm="1">
        <f t="array" ref="CH185">AH185/(INDEX($AX185:$BG185,,MATCH(CH$3,$AX$3:$BG$3,))/100)</f>
        <v>0</v>
      </c>
      <c r="CI185" cm="1">
        <f t="array" ref="CI185">AI185/(INDEX($AX185:$BG185,,MATCH(CI$3,$AX$3:$BG$3,))/100)</f>
        <v>0</v>
      </c>
      <c r="CJ185" cm="1">
        <f t="array" ref="CJ185">AJ185/(INDEX($AX185:$BG185,,MATCH(CJ$3,$AX$3:$BG$3,))/100)</f>
        <v>0</v>
      </c>
      <c r="CK185" cm="1">
        <f t="array" ref="CK185">AK185/(INDEX($AX185:$BG185,,MATCH(CK$3,$AX$3:$BG$3,))/100)</f>
        <v>0</v>
      </c>
      <c r="CL185" cm="1">
        <f t="array" ref="CL185">AL185/(INDEX($AX185:$BG185,,MATCH(CL$3,$AX$3:$BG$3,))/100)</f>
        <v>0</v>
      </c>
      <c r="CM185" cm="1">
        <f t="array" ref="CM185">AM185/(INDEX($AX185:$BG185,,MATCH(CM$3,$AX$3:$BG$3,))/100)</f>
        <v>0</v>
      </c>
      <c r="CN185" cm="1">
        <f t="array" ref="CN185">AN185/(INDEX($AX185:$BG185,,MATCH(CN$3,$AX$3:$BG$3,))/100)</f>
        <v>0</v>
      </c>
      <c r="CO185" cm="1">
        <f t="array" ref="CO185">AO185/(INDEX($AX185:$BG185,,MATCH(CO$3,$AX$3:$BG$3,))/100)</f>
        <v>0</v>
      </c>
      <c r="CP185" cm="1">
        <f t="array" ref="CP185">AP185/(INDEX($AX185:$BG185,,MATCH(CP$3,$AX$3:$BG$3,))/100)</f>
        <v>0</v>
      </c>
      <c r="CQ185" cm="1">
        <f t="array" ref="CQ185">AQ185/(INDEX($AX185:$BG185,,MATCH(CQ$3,$AX$3:$BG$3,))/100)</f>
        <v>0</v>
      </c>
      <c r="CR185" cm="1">
        <f t="array" ref="CR185">AR185/(INDEX($AX185:$BG185,,MATCH(CR$3,$AX$3:$BG$3,))/100)</f>
        <v>0</v>
      </c>
      <c r="CS185" cm="1">
        <f t="array" ref="CS185">AS185/(INDEX($AX185:$BG185,,MATCH(CS$3,$AX$3:$BG$3,))/100)</f>
        <v>0</v>
      </c>
      <c r="CT185" cm="1">
        <f t="array" ref="CT185">AT185/(INDEX($AX185:$BG185,,MATCH(CT$3,$AX$3:$BG$3,))/100)</f>
        <v>0</v>
      </c>
      <c r="CU185" cm="1">
        <f t="array" ref="CU185">AU185/(INDEX($AX185:$BG185,,MATCH(CU$3,$AX$3:$BG$3,))/100)</f>
        <v>0</v>
      </c>
      <c r="CV185" cm="1">
        <f t="array" ref="CV185">AV185/(INDEX($AX185:$BG185,,MATCH(CV$3,$AX$3:$BG$3,))/100)</f>
        <v>0</v>
      </c>
      <c r="CW185">
        <f t="shared" si="210"/>
        <v>0</v>
      </c>
      <c r="CX185">
        <f>IFERROR(1/INDEX('exch rates'!$BC$5:$BL$268,MATCH('Country-wise data'!$B185,'exch rates'!$A$5:$A$268,),MATCH(CX$3,'exch rates'!$BC$4:$BL$4,)),1)</f>
        <v>1</v>
      </c>
      <c r="CY185">
        <f>IFERROR(1/INDEX('exch rates'!$BC$5:$BL$268,MATCH('Country-wise data'!$B185,'exch rates'!$A$5:$A$268,),MATCH(CY$3,'exch rates'!$BC$4:$BL$4,)),1)</f>
        <v>1</v>
      </c>
      <c r="CZ185">
        <f>IFERROR(1/INDEX('exch rates'!$BC$5:$BL$268,MATCH('Country-wise data'!$B185,'exch rates'!$A$5:$A$268,),MATCH(CZ$3,'exch rates'!$BC$4:$BL$4,)),1)</f>
        <v>1</v>
      </c>
      <c r="DA185">
        <f>IFERROR(1/INDEX('exch rates'!$BC$5:$BL$268,MATCH('Country-wise data'!$B185,'exch rates'!$A$5:$A$268,),MATCH(DA$3,'exch rates'!$BC$4:$BL$4,)),1)</f>
        <v>1</v>
      </c>
      <c r="DB185">
        <f>IFERROR(1/INDEX('exch rates'!$BC$5:$BL$268,MATCH('Country-wise data'!$B185,'exch rates'!$A$5:$A$268,),MATCH(DB$3,'exch rates'!$BC$4:$BL$4,)),1)</f>
        <v>1</v>
      </c>
      <c r="DC185">
        <f>IFERROR(1/INDEX('exch rates'!$BC$5:$BL$268,MATCH('Country-wise data'!$B185,'exch rates'!$A$5:$A$268,),MATCH(DC$3,'exch rates'!$BC$4:$BL$4,)),1)</f>
        <v>1</v>
      </c>
      <c r="DD185">
        <f>IFERROR(1/INDEX('exch rates'!$BC$5:$BL$268,MATCH('Country-wise data'!$B185,'exch rates'!$A$5:$A$268,),MATCH(DD$3,'exch rates'!$BC$4:$BL$4,)),1)</f>
        <v>1</v>
      </c>
      <c r="DE185">
        <f>IFERROR(1/INDEX('exch rates'!$BC$5:$BL$268,MATCH('Country-wise data'!$B185,'exch rates'!$A$5:$A$268,),MATCH(DE$3,'exch rates'!$BC$4:$BL$4,)),1)</f>
        <v>1</v>
      </c>
      <c r="DF185">
        <f>IFERROR(1/INDEX('exch rates'!$BC$5:$BL$268,MATCH('Country-wise data'!$B185,'exch rates'!$A$5:$A$268,),MATCH(DF$3,'exch rates'!$BC$4:$BL$4,)),1)</f>
        <v>1</v>
      </c>
      <c r="DG185">
        <f>IFERROR(1/INDEX('exch rates'!$BC$5:$BL$268,MATCH('Country-wise data'!$B185,'exch rates'!$A$5:$A$268,),MATCH(DG$3,'exch rates'!$BC$4:$BL$4,)),1)</f>
        <v>1</v>
      </c>
      <c r="DH185" cm="1">
        <f t="array" ref="DH185">(BH185/INDEX($CX185:$DG185,,MATCH(DH$3,$CX$3:$DG$3,)))*$DG185</f>
        <v>0</v>
      </c>
      <c r="DI185" cm="1">
        <f t="array" ref="DI185">(BI185/INDEX($CX185:$DG185,,MATCH(DI$3,$CX$3:$DG$3,)))*$DG185</f>
        <v>0</v>
      </c>
      <c r="DJ185" cm="1">
        <f t="array" ref="DJ185">(BJ185/INDEX($CX185:$DG185,,MATCH(DJ$3,$CX$3:$DG$3,)))*$DG185</f>
        <v>0</v>
      </c>
      <c r="DK185" cm="1">
        <f t="array" ref="DK185">(BK185/INDEX($CX185:$DG185,,MATCH(DK$3,$CX$3:$DG$3,)))*$DG185</f>
        <v>0</v>
      </c>
      <c r="DL185" cm="1">
        <f t="array" ref="DL185">(BL185/INDEX($CX185:$DG185,,MATCH(DL$3,$CX$3:$DG$3,)))*$DG185</f>
        <v>0</v>
      </c>
      <c r="DM185" cm="1">
        <f t="array" ref="DM185">(BM185/INDEX($CX185:$DG185,,MATCH(DM$3,$CX$3:$DG$3,)))*$DG185</f>
        <v>0</v>
      </c>
      <c r="DN185" cm="1">
        <f t="array" ref="DN185">(BN185/INDEX($CX185:$DG185,,MATCH(DN$3,$CX$3:$DG$3,)))*$DG185</f>
        <v>0</v>
      </c>
      <c r="DO185" cm="1">
        <f t="array" ref="DO185">(BO185/INDEX($CX185:$DG185,,MATCH(DO$3,$CX$3:$DG$3,)))*$DG185</f>
        <v>0</v>
      </c>
      <c r="DP185" cm="1">
        <f t="array" ref="DP185">(BP185/INDEX($CX185:$DG185,,MATCH(DP$3,$CX$3:$DG$3,)))*$DG185</f>
        <v>0</v>
      </c>
      <c r="DQ185" cm="1">
        <f t="array" ref="DQ185">(BQ185/INDEX($CX185:$DG185,,MATCH(DQ$3,$CX$3:$DG$3,)))*$DG185</f>
        <v>0</v>
      </c>
      <c r="DS185" cm="1">
        <f t="array" ref="DS185">(BS185/INDEX($CX185:$DG185,,MATCH(DS$3,$CX$3:$DG$3,)))*$DG185</f>
        <v>0</v>
      </c>
      <c r="DT185" cm="1">
        <f t="array" ref="DT185">(BT185/INDEX($CX185:$DG185,,MATCH(DT$3,$CX$3:$DG$3,)))*$DG185</f>
        <v>0</v>
      </c>
      <c r="DU185" cm="1">
        <f t="array" ref="DU185">(BU185/INDEX($CX185:$DG185,,MATCH(DU$3,$CX$3:$DG$3,)))*$DG185</f>
        <v>0</v>
      </c>
      <c r="DV185" cm="1">
        <f t="array" ref="DV185">(BV185/INDEX($CX185:$DG185,,MATCH(DV$3,$CX$3:$DG$3,)))*$DG185</f>
        <v>0</v>
      </c>
      <c r="DW185" cm="1">
        <f t="array" ref="DW185">(BW185/INDEX($CX185:$DG185,,MATCH(DW$3,$CX$3:$DG$3,)))*$DG185</f>
        <v>0</v>
      </c>
      <c r="DX185" cm="1">
        <f t="array" ref="DX185">(BX185/INDEX($CX185:$DG185,,MATCH(DX$3,$CX$3:$DG$3,)))*$DG185</f>
        <v>0</v>
      </c>
      <c r="DY185" cm="1">
        <f t="array" ref="DY185">(BY185/INDEX($CX185:$DG185,,MATCH(DY$3,$CX$3:$DG$3,)))*$DG185</f>
        <v>0</v>
      </c>
      <c r="DZ185" cm="1">
        <f t="array" ref="DZ185">(BZ185/INDEX($CX185:$DG185,,MATCH(DZ$3,$CX$3:$DG$3,)))*$DG185</f>
        <v>0</v>
      </c>
      <c r="EA185" cm="1">
        <f t="array" ref="EA185">(CA185/INDEX($CX185:$DG185,,MATCH(EA$3,$CX$3:$DG$3,)))*$DG185</f>
        <v>0</v>
      </c>
      <c r="EB185" cm="1">
        <f t="array" ref="EB185">(CB185/INDEX($CX185:$DG185,,MATCH(EB$3,$CX$3:$DG$3,)))*$DG185</f>
        <v>0</v>
      </c>
      <c r="EC185" s="53" cm="1">
        <f t="array" ref="EC185">(CC185/INDEX($CX185:$DG185,,MATCH(EC$3,$CX$3:$DG$3,)))*$DG185</f>
        <v>0</v>
      </c>
      <c r="ED185" cm="1">
        <f t="array" ref="ED185">(CD185/INDEX($CX185:$DG185,,MATCH(ED$3,$CX$3:$DG$3,)))*$DG185</f>
        <v>0</v>
      </c>
      <c r="EE185" cm="1">
        <f t="array" ref="EE185">(CE185/INDEX($CX185:$DG185,,MATCH(EE$3,$CX$3:$DG$3,)))*$DG185</f>
        <v>0</v>
      </c>
      <c r="EF185" cm="1">
        <f t="array" ref="EF185">(CF185/INDEX($CX185:$DG185,,MATCH(EF$3,$CX$3:$DG$3,)))*$DG185</f>
        <v>0</v>
      </c>
      <c r="EG185" cm="1">
        <f t="array" ref="EG185">(CG185/INDEX($CX185:$DG185,,MATCH(EG$3,$CX$3:$DG$3,)))*$DG185</f>
        <v>0</v>
      </c>
      <c r="EH185" cm="1">
        <f t="array" ref="EH185">(CH185/INDEX($CX185:$DG185,,MATCH(EH$3,$CX$3:$DG$3,)))*$DG185</f>
        <v>0</v>
      </c>
      <c r="EI185" cm="1">
        <f t="array" ref="EI185">(CI185/INDEX($CX185:$DG185,,MATCH(EI$3,$CX$3:$DG$3,)))*$DG185</f>
        <v>0</v>
      </c>
      <c r="EJ185" cm="1">
        <f t="array" ref="EJ185">(CJ185/INDEX($CX185:$DG185,,MATCH(EJ$3,$CX$3:$DG$3,)))*$DG185</f>
        <v>0</v>
      </c>
      <c r="EK185" cm="1">
        <f t="array" ref="EK185">(CK185/INDEX($CX185:$DG185,,MATCH(EK$3,$CX$3:$DG$3,)))*$DG185</f>
        <v>0</v>
      </c>
      <c r="EL185" cm="1">
        <f t="array" ref="EL185">(CL185/INDEX($CX185:$DG185,,MATCH(EL$3,$CX$3:$DG$3,)))*$DG185</f>
        <v>0</v>
      </c>
      <c r="EM185" cm="1">
        <f t="array" ref="EM185">(CM185/INDEX($CX185:$DG185,,MATCH(EM$3,$CX$3:$DG$3,)))*$DG185</f>
        <v>0</v>
      </c>
      <c r="EN185" cm="1">
        <f t="array" ref="EN185">(CN185/INDEX($CX185:$DG185,,MATCH(EN$3,$CX$3:$DG$3,)))*$DG185</f>
        <v>0</v>
      </c>
      <c r="EO185" cm="1">
        <f t="array" ref="EO185">(CO185/INDEX($CX185:$DG185,,MATCH(EO$3,$CX$3:$DG$3,)))*$DG185</f>
        <v>0</v>
      </c>
      <c r="EP185" cm="1">
        <f t="array" ref="EP185">(CP185/INDEX($CX185:$DG185,,MATCH(EP$3,$CX$3:$DG$3,)))*$DG185</f>
        <v>0</v>
      </c>
      <c r="EQ185" cm="1">
        <f t="array" ref="EQ185">(CQ185/INDEX($CX185:$DG185,,MATCH(EQ$3,$CX$3:$DG$3,)))*$DG185</f>
        <v>0</v>
      </c>
      <c r="ER185" cm="1">
        <f t="array" ref="ER185">(CR185/INDEX($CX185:$DG185,,MATCH(ER$3,$CX$3:$DG$3,)))*$DG185</f>
        <v>0</v>
      </c>
      <c r="ES185" cm="1">
        <f t="array" ref="ES185">(CS185/INDEX($CX185:$DG185,,MATCH(ES$3,$CX$3:$DG$3,)))*$DG185</f>
        <v>0</v>
      </c>
      <c r="ET185" cm="1">
        <f t="array" ref="ET185">(CT185/INDEX($CX185:$DG185,,MATCH(ET$3,$CX$3:$DG$3,)))*$DG185</f>
        <v>0</v>
      </c>
      <c r="EU185" cm="1">
        <f t="array" ref="EU185">(CU185/INDEX($CX185:$DG185,,MATCH(EU$3,$CX$3:$DG$3,)))*$DG185</f>
        <v>0</v>
      </c>
      <c r="EV185" cm="1">
        <f t="array" ref="EV185">(CV185/INDEX($CX185:$DG185,,MATCH(EV$3,$CX$3:$DG$3,)))*$DG185</f>
        <v>0</v>
      </c>
      <c r="EW185">
        <f t="shared" si="211"/>
        <v>0</v>
      </c>
      <c r="EY185" s="96">
        <f t="shared" si="233"/>
        <v>0</v>
      </c>
      <c r="EZ185" s="96">
        <f t="shared" si="234"/>
        <v>0</v>
      </c>
      <c r="FA185" s="96">
        <f t="shared" si="235"/>
        <v>0</v>
      </c>
      <c r="FB185" s="96">
        <f t="shared" si="236"/>
        <v>0</v>
      </c>
      <c r="FC185" s="96">
        <f t="shared" si="237"/>
        <v>0</v>
      </c>
      <c r="FD185" s="96">
        <f t="shared" si="238"/>
        <v>0</v>
      </c>
      <c r="FE185" s="96">
        <f t="shared" si="239"/>
        <v>0</v>
      </c>
      <c r="FF185" s="96">
        <f t="shared" si="240"/>
        <v>0</v>
      </c>
      <c r="FG185" s="96">
        <f t="shared" si="241"/>
        <v>0</v>
      </c>
      <c r="FH185" s="96">
        <f t="shared" si="242"/>
        <v>0</v>
      </c>
      <c r="FJ185" s="96">
        <f t="shared" si="188"/>
        <v>0</v>
      </c>
      <c r="FK185" s="96" t="str">
        <f>IF(AND('Country-wise data'!FJ185&gt;'non-R&amp;D ex_typologies'!$C$17,'Country-wise data'!FJ185&lt;'non-R&amp;D ex_typologies'!$D$17),"Small",IF(AND('Country-wise data'!FJ185&gt;'non-R&amp;D ex_typologies'!$E$17,'Country-wise data'!$FJ$4&lt;'non-R&amp;D ex_typologies'!$F$17),"Medium","Large"))</f>
        <v>Large</v>
      </c>
      <c r="FL185" t="str">
        <f>IF($FK185='non-R&amp;D ex_typologies'!$C$16,IF(AND('Country-wise data'!EY185&gt;'non-R&amp;D ex_typologies'!$C$21,'Country-wise data'!EY185&lt;'non-R&amp;D ex_typologies'!$D$21),'non-R&amp;D ex_typologies'!$B$21,IF(AND('Country-wise data'!EY185&gt;'non-R&amp;D ex_typologies'!$C$19,'Country-wise data'!EY185&lt;'non-R&amp;D ex_typologies'!$D$19),'non-R&amp;D ex_typologies'!$B$19,'non-R&amp;D ex_typologies'!$B$20)),IF($FK185='non-R&amp;D ex_typologies'!$E$16,IF(AND('Country-wise data'!EY185&gt;'non-R&amp;D ex_typologies'!$E$21,'Country-wise data'!EY185&lt;'non-R&amp;D ex_typologies'!$F$21),'non-R&amp;D ex_typologies'!$B$21,IF(AND('Country-wise data'!EY185&gt;'non-R&amp;D ex_typologies'!$E$19,'Country-wise data'!EY185&lt;'non-R&amp;D ex_typologies'!$F$19),'non-R&amp;D ex_typologies'!$B$19,'non-R&amp;D ex_typologies'!$B$20)),IF(AND('Country-wise data'!EY185&gt;'non-R&amp;D ex_typologies'!$G$21,'Country-wise data'!EY185&lt;'non-R&amp;D ex_typologies'!$H$21),'non-R&amp;D ex_typologies'!$B$21,IF(AND('Country-wise data'!EY185&gt;'non-R&amp;D ex_typologies'!$G$19,'Country-wise data'!EY185&lt;'non-R&amp;D ex_typologies'!$H$19),'non-R&amp;D ex_typologies'!$B$19,'non-R&amp;D ex_typologies'!$B$20))))</f>
        <v xml:space="preserve">Research heavy </v>
      </c>
      <c r="FM185" t="str">
        <f>IF($FK185='non-R&amp;D ex_typologies'!$C$16,IF(AND('Country-wise data'!EZ185&gt;'non-R&amp;D ex_typologies'!$C$21,'Country-wise data'!EZ185&lt;'non-R&amp;D ex_typologies'!$D$21),'non-R&amp;D ex_typologies'!$B$21,IF(AND('Country-wise data'!EZ185&gt;'non-R&amp;D ex_typologies'!$C$19,'Country-wise data'!EZ185&lt;'non-R&amp;D ex_typologies'!$D$19),'non-R&amp;D ex_typologies'!$B$19,'non-R&amp;D ex_typologies'!$B$20)),IF($FK185='non-R&amp;D ex_typologies'!$E$16,IF(AND('Country-wise data'!EZ185&gt;'non-R&amp;D ex_typologies'!$E$21,'Country-wise data'!EZ185&lt;'non-R&amp;D ex_typologies'!$F$21),'non-R&amp;D ex_typologies'!$B$21,IF(AND('Country-wise data'!EZ185&gt;'non-R&amp;D ex_typologies'!$E$19,'Country-wise data'!EZ185&lt;'non-R&amp;D ex_typologies'!$F$19),'non-R&amp;D ex_typologies'!$B$19,'non-R&amp;D ex_typologies'!$B$20)),IF(AND('Country-wise data'!EZ185&gt;'non-R&amp;D ex_typologies'!$G$21,'Country-wise data'!EZ185&lt;'non-R&amp;D ex_typologies'!$H$21),'non-R&amp;D ex_typologies'!$B$21,IF(AND('Country-wise data'!EZ185&gt;'non-R&amp;D ex_typologies'!$G$19,'Country-wise data'!EZ185&lt;'non-R&amp;D ex_typologies'!$H$19),'non-R&amp;D ex_typologies'!$B$19,'non-R&amp;D ex_typologies'!$B$20))))</f>
        <v xml:space="preserve">Research heavy </v>
      </c>
      <c r="FN185" t="str">
        <f>IF($FK185='non-R&amp;D ex_typologies'!$C$16,IF(AND('Country-wise data'!FA185&gt;'non-R&amp;D ex_typologies'!$C$21,'Country-wise data'!FA185&lt;'non-R&amp;D ex_typologies'!$D$21),'non-R&amp;D ex_typologies'!$B$21,IF(AND('Country-wise data'!FA185&gt;'non-R&amp;D ex_typologies'!$C$19,'Country-wise data'!FA185&lt;'non-R&amp;D ex_typologies'!$D$19),'non-R&amp;D ex_typologies'!$B$19,'non-R&amp;D ex_typologies'!$B$20)),IF($FK185='non-R&amp;D ex_typologies'!$E$16,IF(AND('Country-wise data'!FA185&gt;'non-R&amp;D ex_typologies'!$E$21,'Country-wise data'!FA185&lt;'non-R&amp;D ex_typologies'!$F$21),'non-R&amp;D ex_typologies'!$B$21,IF(AND('Country-wise data'!FA185&gt;'non-R&amp;D ex_typologies'!$E$19,'Country-wise data'!FA185&lt;'non-R&amp;D ex_typologies'!$F$19),'non-R&amp;D ex_typologies'!$B$19,'non-R&amp;D ex_typologies'!$B$20)),IF(AND('Country-wise data'!FA185&gt;'non-R&amp;D ex_typologies'!$G$21,'Country-wise data'!FA185&lt;'non-R&amp;D ex_typologies'!$H$21),'non-R&amp;D ex_typologies'!$B$21,IF(AND('Country-wise data'!FA185&gt;'non-R&amp;D ex_typologies'!$G$19,'Country-wise data'!FA185&lt;'non-R&amp;D ex_typologies'!$H$19),'non-R&amp;D ex_typologies'!$B$19,'non-R&amp;D ex_typologies'!$B$20))))</f>
        <v xml:space="preserve">Research heavy </v>
      </c>
      <c r="FO185" t="str">
        <f>IF($FK185='non-R&amp;D ex_typologies'!$C$16,IF(AND('Country-wise data'!FB185&gt;'non-R&amp;D ex_typologies'!$C$21,'Country-wise data'!FB185&lt;'non-R&amp;D ex_typologies'!$D$21),'non-R&amp;D ex_typologies'!$B$21,IF(AND('Country-wise data'!FB185&gt;'non-R&amp;D ex_typologies'!$C$19,'Country-wise data'!FB185&lt;'non-R&amp;D ex_typologies'!$D$19),'non-R&amp;D ex_typologies'!$B$19,'non-R&amp;D ex_typologies'!$B$20)),IF($FK185='non-R&amp;D ex_typologies'!$E$16,IF(AND('Country-wise data'!FB185&gt;'non-R&amp;D ex_typologies'!$E$21,'Country-wise data'!FB185&lt;'non-R&amp;D ex_typologies'!$F$21),'non-R&amp;D ex_typologies'!$B$21,IF(AND('Country-wise data'!FB185&gt;'non-R&amp;D ex_typologies'!$E$19,'Country-wise data'!FB185&lt;'non-R&amp;D ex_typologies'!$F$19),'non-R&amp;D ex_typologies'!$B$19,'non-R&amp;D ex_typologies'!$B$20)),IF(AND('Country-wise data'!FB185&gt;'non-R&amp;D ex_typologies'!$G$21,'Country-wise data'!FB185&lt;'non-R&amp;D ex_typologies'!$H$21),'non-R&amp;D ex_typologies'!$B$21,IF(AND('Country-wise data'!FB185&gt;'non-R&amp;D ex_typologies'!$G$19,'Country-wise data'!FB185&lt;'non-R&amp;D ex_typologies'!$H$19),'non-R&amp;D ex_typologies'!$B$19,'non-R&amp;D ex_typologies'!$B$20))))</f>
        <v xml:space="preserve">Research heavy </v>
      </c>
      <c r="FP185" t="str">
        <f>IF($FK185='non-R&amp;D ex_typologies'!$C$16,IF(AND('Country-wise data'!FC185&gt;'non-R&amp;D ex_typologies'!$C$21,'Country-wise data'!FC185&lt;'non-R&amp;D ex_typologies'!$D$21),'non-R&amp;D ex_typologies'!$B$21,IF(AND('Country-wise data'!FC185&gt;'non-R&amp;D ex_typologies'!$C$19,'Country-wise data'!FC185&lt;'non-R&amp;D ex_typologies'!$D$19),'non-R&amp;D ex_typologies'!$B$19,'non-R&amp;D ex_typologies'!$B$20)),IF($FK185='non-R&amp;D ex_typologies'!$E$16,IF(AND('Country-wise data'!FC185&gt;'non-R&amp;D ex_typologies'!$E$21,'Country-wise data'!FC185&lt;'non-R&amp;D ex_typologies'!$F$21),'non-R&amp;D ex_typologies'!$B$21,IF(AND('Country-wise data'!FC185&gt;'non-R&amp;D ex_typologies'!$E$19,'Country-wise data'!FC185&lt;'non-R&amp;D ex_typologies'!$F$19),'non-R&amp;D ex_typologies'!$B$19,'non-R&amp;D ex_typologies'!$B$20)),IF(AND('Country-wise data'!FC185&gt;'non-R&amp;D ex_typologies'!$G$21,'Country-wise data'!FC185&lt;'non-R&amp;D ex_typologies'!$H$21),'non-R&amp;D ex_typologies'!$B$21,IF(AND('Country-wise data'!FC185&gt;'non-R&amp;D ex_typologies'!$G$19,'Country-wise data'!FC185&lt;'non-R&amp;D ex_typologies'!$H$19),'non-R&amp;D ex_typologies'!$B$19,'non-R&amp;D ex_typologies'!$B$20))))</f>
        <v xml:space="preserve">Research heavy </v>
      </c>
      <c r="FQ185" t="str">
        <f>IF($FK185='non-R&amp;D ex_typologies'!$C$16,IF(AND('Country-wise data'!FD185&gt;'non-R&amp;D ex_typologies'!$C$21,'Country-wise data'!FD185&lt;'non-R&amp;D ex_typologies'!$D$21),'non-R&amp;D ex_typologies'!$B$21,IF(AND('Country-wise data'!FD185&gt;'non-R&amp;D ex_typologies'!$C$19,'Country-wise data'!FD185&lt;'non-R&amp;D ex_typologies'!$D$19),'non-R&amp;D ex_typologies'!$B$19,'non-R&amp;D ex_typologies'!$B$20)),IF($FK185='non-R&amp;D ex_typologies'!$E$16,IF(AND('Country-wise data'!FD185&gt;'non-R&amp;D ex_typologies'!$E$21,'Country-wise data'!FD185&lt;'non-R&amp;D ex_typologies'!$F$21),'non-R&amp;D ex_typologies'!$B$21,IF(AND('Country-wise data'!FD185&gt;'non-R&amp;D ex_typologies'!$E$19,'Country-wise data'!FD185&lt;'non-R&amp;D ex_typologies'!$F$19),'non-R&amp;D ex_typologies'!$B$19,'non-R&amp;D ex_typologies'!$B$20)),IF(AND('Country-wise data'!FD185&gt;'non-R&amp;D ex_typologies'!$G$21,'Country-wise data'!FD185&lt;'non-R&amp;D ex_typologies'!$H$21),'non-R&amp;D ex_typologies'!$B$21,IF(AND('Country-wise data'!FD185&gt;'non-R&amp;D ex_typologies'!$G$19,'Country-wise data'!FD185&lt;'non-R&amp;D ex_typologies'!$H$19),'non-R&amp;D ex_typologies'!$B$19,'non-R&amp;D ex_typologies'!$B$20))))</f>
        <v xml:space="preserve">Research heavy </v>
      </c>
      <c r="FR185" t="str">
        <f>IF($FK185='non-R&amp;D ex_typologies'!$C$16,IF(AND('Country-wise data'!FE185&gt;'non-R&amp;D ex_typologies'!$C$21,'Country-wise data'!FE185&lt;'non-R&amp;D ex_typologies'!$D$21),'non-R&amp;D ex_typologies'!$B$21,IF(AND('Country-wise data'!FE185&gt;'non-R&amp;D ex_typologies'!$C$19,'Country-wise data'!FE185&lt;'non-R&amp;D ex_typologies'!$D$19),'non-R&amp;D ex_typologies'!$B$19,'non-R&amp;D ex_typologies'!$B$20)),IF($FK185='non-R&amp;D ex_typologies'!$E$16,IF(AND('Country-wise data'!FE185&gt;'non-R&amp;D ex_typologies'!$E$21,'Country-wise data'!FE185&lt;'non-R&amp;D ex_typologies'!$F$21),'non-R&amp;D ex_typologies'!$B$21,IF(AND('Country-wise data'!FE185&gt;'non-R&amp;D ex_typologies'!$E$19,'Country-wise data'!FE185&lt;'non-R&amp;D ex_typologies'!$F$19),'non-R&amp;D ex_typologies'!$B$19,'non-R&amp;D ex_typologies'!$B$20)),IF(AND('Country-wise data'!FE185&gt;'non-R&amp;D ex_typologies'!$G$21,'Country-wise data'!FE185&lt;'non-R&amp;D ex_typologies'!$H$21),'non-R&amp;D ex_typologies'!$B$21,IF(AND('Country-wise data'!FE185&gt;'non-R&amp;D ex_typologies'!$G$19,'Country-wise data'!FE185&lt;'non-R&amp;D ex_typologies'!$H$19),'non-R&amp;D ex_typologies'!$B$19,'non-R&amp;D ex_typologies'!$B$20))))</f>
        <v xml:space="preserve">Research heavy </v>
      </c>
      <c r="FS185" t="str">
        <f>IF($FK185='non-R&amp;D ex_typologies'!$C$16,IF(AND('Country-wise data'!FF185&gt;'non-R&amp;D ex_typologies'!$C$21,'Country-wise data'!FF185&lt;'non-R&amp;D ex_typologies'!$D$21),'non-R&amp;D ex_typologies'!$B$21,IF(AND('Country-wise data'!FF185&gt;'non-R&amp;D ex_typologies'!$C$19,'Country-wise data'!FF185&lt;'non-R&amp;D ex_typologies'!$D$19),'non-R&amp;D ex_typologies'!$B$19,'non-R&amp;D ex_typologies'!$B$20)),IF($FK185='non-R&amp;D ex_typologies'!$E$16,IF(AND('Country-wise data'!FF185&gt;'non-R&amp;D ex_typologies'!$E$21,'Country-wise data'!FF185&lt;'non-R&amp;D ex_typologies'!$F$21),'non-R&amp;D ex_typologies'!$B$21,IF(AND('Country-wise data'!FF185&gt;'non-R&amp;D ex_typologies'!$E$19,'Country-wise data'!FF185&lt;'non-R&amp;D ex_typologies'!$F$19),'non-R&amp;D ex_typologies'!$B$19,'non-R&amp;D ex_typologies'!$B$20)),IF(AND('Country-wise data'!FF185&gt;'non-R&amp;D ex_typologies'!$G$21,'Country-wise data'!FF185&lt;'non-R&amp;D ex_typologies'!$H$21),'non-R&amp;D ex_typologies'!$B$21,IF(AND('Country-wise data'!FF185&gt;'non-R&amp;D ex_typologies'!$G$19,'Country-wise data'!FF185&lt;'non-R&amp;D ex_typologies'!$H$19),'non-R&amp;D ex_typologies'!$B$19,'non-R&amp;D ex_typologies'!$B$20))))</f>
        <v xml:space="preserve">Research heavy </v>
      </c>
      <c r="FT185" t="str">
        <f>IF($FK185='non-R&amp;D ex_typologies'!$C$16,IF(AND('Country-wise data'!FG185&gt;'non-R&amp;D ex_typologies'!$C$21,'Country-wise data'!FG185&lt;'non-R&amp;D ex_typologies'!$D$21),'non-R&amp;D ex_typologies'!$B$21,IF(AND('Country-wise data'!FG185&gt;'non-R&amp;D ex_typologies'!$C$19,'Country-wise data'!FG185&lt;'non-R&amp;D ex_typologies'!$D$19),'non-R&amp;D ex_typologies'!$B$19,'non-R&amp;D ex_typologies'!$B$20)),IF($FK185='non-R&amp;D ex_typologies'!$E$16,IF(AND('Country-wise data'!FG185&gt;'non-R&amp;D ex_typologies'!$E$21,'Country-wise data'!FG185&lt;'non-R&amp;D ex_typologies'!$F$21),'non-R&amp;D ex_typologies'!$B$21,IF(AND('Country-wise data'!FG185&gt;'non-R&amp;D ex_typologies'!$E$19,'Country-wise data'!FG185&lt;'non-R&amp;D ex_typologies'!$F$19),'non-R&amp;D ex_typologies'!$B$19,'non-R&amp;D ex_typologies'!$B$20)),IF(AND('Country-wise data'!FG185&gt;'non-R&amp;D ex_typologies'!$G$21,'Country-wise data'!FG185&lt;'non-R&amp;D ex_typologies'!$H$21),'non-R&amp;D ex_typologies'!$B$21,IF(AND('Country-wise data'!FG185&gt;'non-R&amp;D ex_typologies'!$G$19,'Country-wise data'!FG185&lt;'non-R&amp;D ex_typologies'!$H$19),'non-R&amp;D ex_typologies'!$B$19,'non-R&amp;D ex_typologies'!$B$20))))</f>
        <v xml:space="preserve">Research heavy </v>
      </c>
      <c r="FU185" t="str">
        <f>IF($FK185='non-R&amp;D ex_typologies'!$C$16,IF(AND('Country-wise data'!FH185&gt;'non-R&amp;D ex_typologies'!$C$21,'Country-wise data'!FH185&lt;'non-R&amp;D ex_typologies'!$D$21),'non-R&amp;D ex_typologies'!$B$21,IF(AND('Country-wise data'!FH185&gt;'non-R&amp;D ex_typologies'!$C$19,'Country-wise data'!FH185&lt;'non-R&amp;D ex_typologies'!$D$19),'non-R&amp;D ex_typologies'!$B$19,'non-R&amp;D ex_typologies'!$B$20)),IF($FK185='non-R&amp;D ex_typologies'!$E$16,IF(AND('Country-wise data'!FH185&gt;'non-R&amp;D ex_typologies'!$E$21,'Country-wise data'!FH185&lt;'non-R&amp;D ex_typologies'!$F$21),'non-R&amp;D ex_typologies'!$B$21,IF(AND('Country-wise data'!FH185&gt;'non-R&amp;D ex_typologies'!$E$19,'Country-wise data'!FH185&lt;'non-R&amp;D ex_typologies'!$F$19),'non-R&amp;D ex_typologies'!$B$19,'non-R&amp;D ex_typologies'!$B$20)),IF(AND('Country-wise data'!FH185&gt;'non-R&amp;D ex_typologies'!$G$21,'Country-wise data'!FH185&lt;'non-R&amp;D ex_typologies'!$H$21),'non-R&amp;D ex_typologies'!$B$21,IF(AND('Country-wise data'!FH185&gt;'non-R&amp;D ex_typologies'!$G$19,'Country-wise data'!FH185&lt;'non-R&amp;D ex_typologies'!$H$19),'non-R&amp;D ex_typologies'!$B$19,'non-R&amp;D ex_typologies'!$B$20))))</f>
        <v xml:space="preserve">Research heavy </v>
      </c>
    </row>
    <row r="186" spans="2:177" x14ac:dyDescent="0.35">
      <c r="B186" s="83" t="s">
        <v>750</v>
      </c>
      <c r="E186" s="44" t="s">
        <v>375</v>
      </c>
      <c r="G186" s="55">
        <f>Assumptions!$C$13</f>
        <v>1.1000000000000001</v>
      </c>
      <c r="H186">
        <f>SUMIFS(FAOstat!M:M,FAOstat!$B:$B,'Country-wise data'!$B186)*G186</f>
        <v>0</v>
      </c>
      <c r="I186">
        <f>IF(SUMIFS(FAOstat!N:N,FAOstat!$B:$B,'Country-wise data'!$B186)=0,H186*(1+Assumptions!$C$9),SUMIFS(FAOstat!N:N,FAOstat!$B:$B,'Country-wise data'!$B186)*$G186)</f>
        <v>0</v>
      </c>
      <c r="J186">
        <f>IF(SUMIFS(FAOstat!O:O,FAOstat!$B:$B,'Country-wise data'!$B186)=0,I186*(1+Assumptions!$C$9),SUMIFS(FAOstat!O:O,FAOstat!$B:$B,'Country-wise data'!$B186)*$G186)</f>
        <v>0</v>
      </c>
      <c r="K186">
        <f>IF(SUMIFS(FAOstat!P:P,FAOstat!$B:$B,'Country-wise data'!$B186)=0,J186*(1+Assumptions!$C$9),SUMIFS(FAOstat!P:P,FAOstat!$B:$B,'Country-wise data'!$B186)*$G186)</f>
        <v>0</v>
      </c>
      <c r="L186">
        <f>IF(SUMIFS(FAOstat!Q:Q,FAOstat!$B:$B,'Country-wise data'!$B186)=0,K186*(1+Assumptions!$C$9),SUMIFS(FAOstat!Q:Q,FAOstat!$B:$B,'Country-wise data'!$B186)*$G186)</f>
        <v>0</v>
      </c>
      <c r="M186">
        <f>IF(SUMIFS(FAOstat!R:R,FAOstat!$B:$B,'Country-wise data'!$B186)=0,L186*(1+Assumptions!$C$9),SUMIFS(FAOstat!R:R,FAOstat!$B:$B,'Country-wise data'!$B186)*$G186)</f>
        <v>0</v>
      </c>
      <c r="N186">
        <f>IF(SUMIFS(FAOstat!S:S,FAOstat!$B:$B,'Country-wise data'!$B186)=0,M186*(1+Assumptions!$C$9),SUMIFS(FAOstat!S:S,FAOstat!$B:$B,'Country-wise data'!$B186)*$G186)</f>
        <v>0</v>
      </c>
      <c r="O186">
        <f>IF(SUMIFS(FAOstat!T:T,FAOstat!$B:$B,'Country-wise data'!$B186)=0,N186*(1+Assumptions!$C$9),SUMIFS(FAOstat!T:T,FAOstat!$B:$B,'Country-wise data'!$B186)*$G186)</f>
        <v>0</v>
      </c>
      <c r="P186">
        <f>IF(SUMIFS(FAOstat!U:U,FAOstat!$B:$B,'Country-wise data'!$B186)=0,O186*(1+Assumptions!$C$9),SUMIFS(FAOstat!U:U,FAOstat!$B:$B,'Country-wise data'!$B186)*$G186)</f>
        <v>0</v>
      </c>
      <c r="Q186">
        <f>IF(SUMIFS(FAOstat!V:V,FAOstat!$B:$B,'Country-wise data'!$B186)=0,P186*(1+Assumptions!$C$9),SUMIFS(FAOstat!V:V,FAOstat!$B:$B,'Country-wise data'!$B186)*$G186)</f>
        <v>0</v>
      </c>
      <c r="R186" s="36">
        <f t="shared" si="207"/>
        <v>0</v>
      </c>
      <c r="S186" s="44">
        <f>INDEX('area data'!$G$4:$P$80,MATCH('Country-wise data'!$B186,'area data'!$B$4:$B$80,),MATCH('Country-wise data'!S$3,'area data'!$G$3:$P$3,))</f>
        <v>35.676777928014758</v>
      </c>
      <c r="T186" s="44">
        <f>INDEX('area data'!$G$4:$P$80,MATCH('Country-wise data'!$B186,'area data'!$B$4:$B$80,),MATCH('Country-wise data'!T$3,'area data'!$G$3:$P$3,))</f>
        <v>37.589090522811262</v>
      </c>
      <c r="U186" s="44">
        <f>INDEX('area data'!$G$4:$P$80,MATCH('Country-wise data'!$B186,'area data'!$B$4:$B$80,),MATCH('Country-wise data'!U$3,'area data'!$G$3:$P$3,))</f>
        <v>38.520132504003698</v>
      </c>
      <c r="V186" s="44">
        <f>INDEX('area data'!$G$4:$P$80,MATCH('Country-wise data'!$B186,'area data'!$B$4:$B$80,),MATCH('Country-wise data'!V$3,'area data'!$G$3:$P$3,))</f>
        <v>40.307001291132281</v>
      </c>
      <c r="W186" s="44">
        <f>INDEX('area data'!$G$4:$P$80,MATCH('Country-wise data'!$B186,'area data'!$B$4:$B$80,),MATCH('Country-wise data'!W$3,'area data'!$G$3:$P$3,))</f>
        <v>41.998657739210628</v>
      </c>
      <c r="X186" s="44">
        <f>INDEX('area data'!$G$4:$P$80,MATCH('Country-wise data'!$B186,'area data'!$B$4:$B$80,),MATCH('Country-wise data'!X$3,'area data'!$G$3:$P$3,))</f>
        <v>44.170679379229767</v>
      </c>
      <c r="Y186" s="44">
        <f>INDEX('area data'!$G$4:$P$80,MATCH('Country-wise data'!$B186,'area data'!$B$4:$B$80,),MATCH('Country-wise data'!Y$3,'area data'!$G$3:$P$3,))</f>
        <v>44.427369187829306</v>
      </c>
      <c r="Z186" s="44">
        <f>INDEX('area data'!$G$4:$P$80,MATCH('Country-wise data'!$B186,'area data'!$B$4:$B$80,),MATCH('Country-wise data'!Z$3,'area data'!$G$3:$P$3,))</f>
        <v>45.369711992048764</v>
      </c>
      <c r="AA186" s="44">
        <f>INDEX('area data'!$G$4:$P$80,MATCH('Country-wise data'!$B186,'area data'!$B$4:$B$80,),MATCH('Country-wise data'!AA$3,'area data'!$G$3:$P$3,))</f>
        <v>46.442542588850053</v>
      </c>
      <c r="AB186" s="44">
        <f>INDEX('area data'!$G$4:$P$80,MATCH('Country-wise data'!$B186,'area data'!$B$4:$B$80,),MATCH('Country-wise data'!AB$3,'area data'!$G$3:$P$3,))</f>
        <v>47.37139344062706</v>
      </c>
      <c r="AC186" s="53">
        <f>IFERROR(INDEX('ASTI data (new)'!$AF$6:$AL$130,MATCH('Country-wise data'!$B186,'ASTI data (new)'!$C$6:$C$130,),MATCH('Country-wise data'!AC$3,'ASTI data (new)'!$AF$5:$AL$5,)),(INDEX(Assumptions!$G$154:$P$345,MATCH('Country-wise data'!$B186,Assumptions!$B$154:$B$344,),MATCH('Country-wise data'!AC$3,Assumptions!$G$153:$P$153,))*S186))</f>
        <v>0.3532001014873461</v>
      </c>
      <c r="AD186" s="53">
        <f>IFERROR(INDEX('ASTI data (new)'!$AF$6:$AL$130,MATCH('Country-wise data'!$B186,'ASTI data (new)'!$C$6:$C$130,),MATCH('Country-wise data'!AD$3,'ASTI data (new)'!$AF$5:$AL$5,)),(INDEX(Assumptions!$G$154:$P$345,MATCH('Country-wise data'!$B186,Assumptions!$B$154:$B$344,),MATCH('Country-wise data'!AD$3,Assumptions!$G$153:$P$153,))*T186))</f>
        <v>0.37213199617583148</v>
      </c>
      <c r="AE186" s="53">
        <f>IFERROR(INDEX('ASTI data (new)'!$AF$6:$AL$130,MATCH('Country-wise data'!$B186,'ASTI data (new)'!$C$6:$C$130,),MATCH('Country-wise data'!AE$3,'ASTI data (new)'!$AF$5:$AL$5,)),(INDEX(Assumptions!$G$154:$P$345,MATCH('Country-wise data'!$B186,Assumptions!$B$154:$B$344,),MATCH('Country-wise data'!AE$3,Assumptions!$G$153:$P$153,))*U186))</f>
        <v>0.38134931178963655</v>
      </c>
      <c r="AF186" s="53">
        <f>IFERROR(INDEX('ASTI data (new)'!$AF$6:$AL$130,MATCH('Country-wise data'!$B186,'ASTI data (new)'!$C$6:$C$130,),MATCH('Country-wise data'!AF$3,'ASTI data (new)'!$AF$5:$AL$5,)),(INDEX(Assumptions!$G$154:$P$345,MATCH('Country-wise data'!$B186,Assumptions!$B$154:$B$344,),MATCH('Country-wise data'!AF$3,Assumptions!$G$153:$P$153,))*V186))</f>
        <v>0.39903931278220955</v>
      </c>
      <c r="AG186" s="53">
        <f>IFERROR(INDEX('ASTI data (new)'!$AF$6:$AL$130,MATCH('Country-wise data'!$B186,'ASTI data (new)'!$C$6:$C$130,),MATCH('Country-wise data'!AG$3,'ASTI data (new)'!$AF$5:$AL$5,)),(INDEX(Assumptions!$G$154:$P$345,MATCH('Country-wise data'!$B186,Assumptions!$B$154:$B$344,),MATCH('Country-wise data'!AG$3,Assumptions!$G$153:$P$153,))*W186))</f>
        <v>0.4157867116181852</v>
      </c>
      <c r="AH186" s="53">
        <f>IFERROR(INDEX('ASTI data (new)'!$AF$6:$AL$130,MATCH('Country-wise data'!$B186,'ASTI data (new)'!$C$6:$C$130,),MATCH('Country-wise data'!AH$3,'ASTI data (new)'!$AF$5:$AL$5,)),(INDEX(Assumptions!$G$154:$P$345,MATCH('Country-wise data'!$B186,Assumptions!$B$154:$B$344,),MATCH('Country-wise data'!AH$3,Assumptions!$G$153:$P$153,))*X186))</f>
        <v>0.43728972585437464</v>
      </c>
      <c r="AI186" s="53">
        <f>IFERROR(INDEX('ASTI data (new)'!$AF$6:$AL$130,MATCH('Country-wise data'!$B186,'ASTI data (new)'!$C$6:$C$130,),MATCH('Country-wise data'!AI$3,'ASTI data (new)'!$AF$5:$AL$5,)),(INDEX(Assumptions!$G$154:$P$345,MATCH('Country-wise data'!$B186,Assumptions!$B$154:$B$344,),MATCH('Country-wise data'!AI$3,Assumptions!$G$153:$P$153,))*Y186))</f>
        <v>0.43983095495951008</v>
      </c>
      <c r="AJ186" s="53">
        <f t="shared" ref="AJ186:AL186" si="264">IFERROR((1+($AI186/$AF186)^(1/3)-1)*AI186,0)</f>
        <v>0.45433461605013292</v>
      </c>
      <c r="AK186" s="53">
        <f t="shared" si="264"/>
        <v>0.46931654312603871</v>
      </c>
      <c r="AL186" s="53">
        <f t="shared" si="264"/>
        <v>0.48479250726400935</v>
      </c>
      <c r="AM186" s="55" cm="1">
        <f t="array" ref="AM186">INDEX('non-R&amp;D ex_typologies'!$J$8:$J$10,MATCH('Country-wise data'!FL186,'non-R&amp;D ex_typologies'!$F$8:$F$10,),)*'Country-wise data'!AC186</f>
        <v>1.0318828077085469</v>
      </c>
      <c r="AN186" s="55" cm="1">
        <f t="array" ref="AN186">INDEX('non-R&amp;D ex_typologies'!$J$8:$J$10,MATCH('Country-wise data'!FM186,'non-R&amp;D ex_typologies'!$F$8:$F$10,),)*'Country-wise data'!AD186</f>
        <v>1.0871928049710951</v>
      </c>
      <c r="AO186" s="55" cm="1">
        <f t="array" ref="AO186">INDEX('non-R&amp;D ex_typologies'!$J$8:$J$10,MATCH('Country-wise data'!FN186,'non-R&amp;D ex_typologies'!$F$8:$F$10,),)*'Country-wise data'!AE186</f>
        <v>1.1141214198697229</v>
      </c>
      <c r="AP186" s="55" cm="1">
        <f t="array" ref="AP186">INDEX('non-R&amp;D ex_typologies'!$J$8:$J$10,MATCH('Country-wise data'!FO186,'non-R&amp;D ex_typologies'!$F$8:$F$10,),)*'Country-wise data'!AF186</f>
        <v>1.1658031940699978</v>
      </c>
      <c r="AQ186" s="55" cm="1">
        <f t="array" ref="AQ186">INDEX('non-R&amp;D ex_typologies'!$J$8:$J$10,MATCH('Country-wise data'!FP186,'non-R&amp;D ex_typologies'!$F$8:$F$10,),)*'Country-wise data'!AG186</f>
        <v>1.2147311328217383</v>
      </c>
      <c r="AR186" s="55" cm="1">
        <f t="array" ref="AR186">INDEX('non-R&amp;D ex_typologies'!$J$8:$J$10,MATCH('Country-wise data'!FQ186,'non-R&amp;D ex_typologies'!$F$8:$F$10,),)*'Country-wise data'!AH186</f>
        <v>1.2775527192561662</v>
      </c>
      <c r="AS186" s="55" cm="1">
        <f t="array" ref="AS186">INDEX('non-R&amp;D ex_typologies'!$J$8:$J$10,MATCH('Country-wise data'!FR186,'non-R&amp;D ex_typologies'!$F$8:$F$10,),)*'Country-wise data'!AI186</f>
        <v>1.2849769827628736</v>
      </c>
      <c r="AT186" s="55" cm="1">
        <f t="array" ref="AT186">INDEX('non-R&amp;D ex_typologies'!$J$8:$J$10,MATCH('Country-wise data'!FS186,'non-R&amp;D ex_typologies'!$F$8:$F$10,),)*'Country-wise data'!AJ186</f>
        <v>0.57264456975983191</v>
      </c>
      <c r="AU186" s="55" cm="1">
        <f t="array" ref="AU186">INDEX('non-R&amp;D ex_typologies'!$J$8:$J$10,MATCH('Country-wise data'!FT186,'non-R&amp;D ex_typologies'!$F$8:$F$10,),)*'Country-wise data'!AK186</f>
        <v>0.59152783086624205</v>
      </c>
      <c r="AV186" s="55" cm="1">
        <f t="array" ref="AV186">INDEX('non-R&amp;D ex_typologies'!$J$8:$J$10,MATCH('Country-wise data'!FU186,'non-R&amp;D ex_typologies'!$F$8:$F$10,),)*'Country-wise data'!AL186</f>
        <v>0.61103377761195277</v>
      </c>
      <c r="AW186">
        <f t="shared" si="209"/>
        <v>14.158539020805444</v>
      </c>
      <c r="AX186" s="53">
        <f>INDEX('GDP deflators'!$AB$3:$AK$198,MATCH('Country-wise data'!$B186,'GDP deflators'!$B$3:$B$198,),MATCH('Country-wise data'!AX$3,'GDP deflators'!$D$2:$M$2,))</f>
        <v>66.358640285888143</v>
      </c>
      <c r="AY186" s="53">
        <f>INDEX('GDP deflators'!$AB$3:$AK$198,MATCH('Country-wise data'!$B186,'GDP deflators'!$B$3:$B$198,),MATCH('Country-wise data'!AY$3,'GDP deflators'!$D$2:$M$2,))</f>
        <v>69.259254935203842</v>
      </c>
      <c r="AZ186" s="53">
        <f>INDEX('GDP deflators'!$AB$3:$AK$198,MATCH('Country-wise data'!$B186,'GDP deflators'!$B$3:$B$198,),MATCH('Country-wise data'!AZ$3,'GDP deflators'!$D$2:$M$2,))</f>
        <v>71.919419994073678</v>
      </c>
      <c r="BA186" s="53">
        <f>INDEX('GDP deflators'!$AB$3:$AK$198,MATCH('Country-wise data'!$B186,'GDP deflators'!$B$3:$B$198,),MATCH('Country-wise data'!BA$3,'GDP deflators'!$D$2:$M$2,))</f>
        <v>74.047742133365063</v>
      </c>
      <c r="BB186" s="53">
        <f>INDEX('GDP deflators'!$AB$3:$AK$198,MATCH('Country-wise data'!$B186,'GDP deflators'!$B$3:$B$198,),MATCH('Country-wise data'!BB$3,'GDP deflators'!$D$2:$M$2,))</f>
        <v>76.062721764859504</v>
      </c>
      <c r="BC186" s="53">
        <f>INDEX('GDP deflators'!$AB$3:$AK$198,MATCH('Country-wise data'!$B186,'GDP deflators'!$B$3:$B$198,),MATCH('Country-wise data'!BC$3,'GDP deflators'!$D$2:$M$2,))</f>
        <v>79.547558442166959</v>
      </c>
      <c r="BD186" s="53">
        <f>INDEX('GDP deflators'!$AB$3:$AK$198,MATCH('Country-wise data'!$B186,'GDP deflators'!$B$3:$B$198,),MATCH('Country-wise data'!BD$3,'GDP deflators'!$D$2:$M$2,))</f>
        <v>82.63532496856601</v>
      </c>
      <c r="BE186" s="53">
        <f>INDEX('GDP deflators'!$AB$3:$AK$198,MATCH('Country-wise data'!$B186,'GDP deflators'!$B$3:$B$198,),MATCH('Country-wise data'!BE$3,'GDP deflators'!$D$2:$M$2,))</f>
        <v>86.85452514783448</v>
      </c>
      <c r="BF186" s="53">
        <f>INDEX('GDP deflators'!$AB$3:$AK$198,MATCH('Country-wise data'!$B186,'GDP deflators'!$B$3:$B$198,),MATCH('Country-wise data'!BF$3,'GDP deflators'!$D$2:$M$2,))</f>
        <v>92.556609865426125</v>
      </c>
      <c r="BG186" s="53">
        <f>INDEX('GDP deflators'!$AB$3:$AK$198,MATCH('Country-wise data'!$B186,'GDP deflators'!$B$3:$B$198,),MATCH('Country-wise data'!BG$3,'GDP deflators'!$D$2:$M$2,))</f>
        <v>100</v>
      </c>
      <c r="BH186" cm="1">
        <f t="array" ref="BH186">H186/(INDEX($AX186:$BG186,,MATCH(BH$3,$AX$3:$BG$3,))/100)</f>
        <v>0</v>
      </c>
      <c r="BI186" cm="1">
        <f t="array" ref="BI186">I186/(INDEX($AX186:$BG186,,MATCH(BI$3,$AX$3:$BG$3,))/100)</f>
        <v>0</v>
      </c>
      <c r="BJ186" cm="1">
        <f t="array" ref="BJ186">J186/(INDEX($AX186:$BG186,,MATCH(BJ$3,$AX$3:$BG$3,))/100)</f>
        <v>0</v>
      </c>
      <c r="BK186" cm="1">
        <f t="array" ref="BK186">K186/(INDEX($AX186:$BG186,,MATCH(BK$3,$AX$3:$BG$3,))/100)</f>
        <v>0</v>
      </c>
      <c r="BL186" cm="1">
        <f t="array" ref="BL186">L186/(INDEX($AX186:$BG186,,MATCH(BL$3,$AX$3:$BG$3,))/100)</f>
        <v>0</v>
      </c>
      <c r="BM186" cm="1">
        <f t="array" ref="BM186">M186/(INDEX($AX186:$BG186,,MATCH(BM$3,$AX$3:$BG$3,))/100)</f>
        <v>0</v>
      </c>
      <c r="BN186" cm="1">
        <f t="array" ref="BN186">N186/(INDEX($AX186:$BG186,,MATCH(BN$3,$AX$3:$BG$3,))/100)</f>
        <v>0</v>
      </c>
      <c r="BO186" cm="1">
        <f t="array" ref="BO186">O186/(INDEX($AX186:$BG186,,MATCH(BO$3,$AX$3:$BG$3,))/100)</f>
        <v>0</v>
      </c>
      <c r="BP186" cm="1">
        <f t="array" ref="BP186">P186/(INDEX($AX186:$BG186,,MATCH(BP$3,$AX$3:$BG$3,))/100)</f>
        <v>0</v>
      </c>
      <c r="BQ186" cm="1">
        <f t="array" ref="BQ186">Q186/(INDEX($AX186:$BG186,,MATCH(BQ$3,$AX$3:$BG$3,))/100)</f>
        <v>0</v>
      </c>
      <c r="BS186" cm="1">
        <f t="array" ref="BS186">S186/(INDEX($AX186:$BG186,,MATCH(BS$3,$AX$3:$BG$3,))/100)</f>
        <v>53.763575887497197</v>
      </c>
      <c r="BT186" cm="1">
        <f t="array" ref="BT186">T186/(INDEX($AX186:$BG186,,MATCH(BT$3,$AX$3:$BG$3,))/100)</f>
        <v>54.273021790341375</v>
      </c>
      <c r="BU186" cm="1">
        <f t="array" ref="BU186">U186/(INDEX($AX186:$BG186,,MATCH(BU$3,$AX$3:$BG$3,))/100)</f>
        <v>53.560126746263869</v>
      </c>
      <c r="BV186" cm="1">
        <f t="array" ref="BV186">V186/(INDEX($AX186:$BG186,,MATCH(BV$3,$AX$3:$BG$3,))/100)</f>
        <v>54.433801936238119</v>
      </c>
      <c r="BW186" cm="1">
        <f t="array" ref="BW186">W186/(INDEX($AX186:$BG186,,MATCH(BW$3,$AX$3:$BG$3,))/100)</f>
        <v>55.215822895537954</v>
      </c>
      <c r="BX186" cm="1">
        <f t="array" ref="BX186">X186/(INDEX($AX186:$BG186,,MATCH(BX$3,$AX$3:$BG$3,))/100)</f>
        <v>55.527385433637093</v>
      </c>
      <c r="BY186" cm="1">
        <f t="array" ref="BY186">Y186/(INDEX($AX186:$BG186,,MATCH(BY$3,$AX$3:$BG$3,))/100)</f>
        <v>53.763168723217596</v>
      </c>
      <c r="BZ186" cm="1">
        <f t="array" ref="BZ186">Z186/(INDEX($AX186:$BG186,,MATCH(BZ$3,$AX$3:$BG$3,))/100)</f>
        <v>52.236440087405107</v>
      </c>
      <c r="CA186" cm="1">
        <f t="array" ref="CA186">AA186/(INDEX($AX186:$BG186,,MATCH(CA$3,$AX$3:$BG$3,))/100)</f>
        <v>50.177445626385612</v>
      </c>
      <c r="CB186" cm="1">
        <f t="array" ref="CB186">AB186/(INDEX($AX186:$BG186,,MATCH(CB$3,$AX$3:$BG$3,))/100)</f>
        <v>47.37139344062706</v>
      </c>
      <c r="CC186" cm="1">
        <f t="array" ref="CC186">AC186/(INDEX($AX186:$BG186,,MATCH(CC$3,$AX$3:$BG$3,))/100)</f>
        <v>0.53225940128622229</v>
      </c>
      <c r="CD186" cm="1">
        <f t="array" ref="CD186">AD186/(INDEX($AX186:$BG186,,MATCH(CD$3,$AX$3:$BG$3,))/100)</f>
        <v>0.5373029157243796</v>
      </c>
      <c r="CE186" cm="1">
        <f t="array" ref="CE186">AE186/(INDEX($AX186:$BG186,,MATCH(CE$3,$AX$3:$BG$3,))/100)</f>
        <v>0.53024525478801221</v>
      </c>
      <c r="CF186" cm="1">
        <f t="array" ref="CF186">AF186/(INDEX($AX186:$BG186,,MATCH(CF$3,$AX$3:$BG$3,))/100)</f>
        <v>0.53889463916875735</v>
      </c>
      <c r="CG186" cm="1">
        <f t="array" ref="CG186">AG186/(INDEX($AX186:$BG186,,MATCH(CG$3,$AX$3:$BG$3,))/100)</f>
        <v>0.54663664666582579</v>
      </c>
      <c r="CH186" cm="1">
        <f t="array" ref="CH186">AH186/(INDEX($AX186:$BG186,,MATCH(CH$3,$AX$3:$BG$3,))/100)</f>
        <v>0.5497211157930072</v>
      </c>
      <c r="CI186" cm="1">
        <f t="array" ref="CI186">AI186/(INDEX($AX186:$BG186,,MATCH(CI$3,$AX$3:$BG$3,))/100)</f>
        <v>0.53225537035985415</v>
      </c>
      <c r="CJ186" cm="1">
        <f t="array" ref="CJ186">AJ186/(INDEX($AX186:$BG186,,MATCH(CJ$3,$AX$3:$BG$3,))/100)</f>
        <v>0.52309838235464778</v>
      </c>
      <c r="CK186" cm="1">
        <f t="array" ref="CK186">AK186/(INDEX($AX186:$BG186,,MATCH(CK$3,$AX$3:$BG$3,))/100)</f>
        <v>0.50705891649273627</v>
      </c>
      <c r="CL186" cm="1">
        <f t="array" ref="CL186">AL186/(INDEX($AX186:$BG186,,MATCH(CL$3,$AX$3:$BG$3,))/100)</f>
        <v>0.48479250726400935</v>
      </c>
      <c r="CM186" cm="1">
        <f t="array" ref="CM186">AM186/(INDEX($AX186:$BG186,,MATCH(CM$3,$AX$3:$BG$3,))/100)</f>
        <v>1.555008968331721</v>
      </c>
      <c r="CN186" cm="1">
        <f t="array" ref="CN186">AN186/(INDEX($AX186:$BG186,,MATCH(CN$3,$AX$3:$BG$3,))/100)</f>
        <v>1.5697437201544093</v>
      </c>
      <c r="CO186" cm="1">
        <f t="array" ref="CO186">AO186/(INDEX($AX186:$BG186,,MATCH(CO$3,$AX$3:$BG$3,))/100)</f>
        <v>1.5491245896609416</v>
      </c>
      <c r="CP186" cm="1">
        <f t="array" ref="CP186">AP186/(INDEX($AX186:$BG186,,MATCH(CP$3,$AX$3:$BG$3,))/100)</f>
        <v>1.5743939794549122</v>
      </c>
      <c r="CQ186" cm="1">
        <f t="array" ref="CQ186">AQ186/(INDEX($AX186:$BG186,,MATCH(CQ$3,$AX$3:$BG$3,))/100)</f>
        <v>1.5970124453039705</v>
      </c>
      <c r="CR186" cm="1">
        <f t="array" ref="CR186">AR186/(INDEX($AX186:$BG186,,MATCH(CR$3,$AX$3:$BG$3,))/100)</f>
        <v>1.6060237979333818</v>
      </c>
      <c r="CS186" cm="1">
        <f t="array" ref="CS186">AS186/(INDEX($AX186:$BG186,,MATCH(CS$3,$AX$3:$BG$3,))/100)</f>
        <v>1.5549971918809193</v>
      </c>
      <c r="CT186" cm="1">
        <f t="array" ref="CT186">AT186/(INDEX($AX186:$BG186,,MATCH(CT$3,$AX$3:$BG$3,))/100)</f>
        <v>0.65931460541075737</v>
      </c>
      <c r="CU186" cm="1">
        <f t="array" ref="CU186">AU186/(INDEX($AX186:$BG186,,MATCH(CU$3,$AX$3:$BG$3,))/100)</f>
        <v>0.63909841957943536</v>
      </c>
      <c r="CV186" cm="1">
        <f t="array" ref="CV186">AV186/(INDEX($AX186:$BG186,,MATCH(CV$3,$AX$3:$BG$3,))/100)</f>
        <v>0.61103377761195277</v>
      </c>
      <c r="CW186">
        <f t="shared" si="210"/>
        <v>18.198016645219855</v>
      </c>
      <c r="CX186">
        <f>IFERROR(1/INDEX('exch rates'!$BC$5:$BL$268,MATCH('Country-wise data'!$B186,'exch rates'!$A$5:$A$268,),MATCH(CX$3,'exch rates'!$BC$4:$BL$4,)),1)</f>
        <v>1</v>
      </c>
      <c r="CY186">
        <f>IFERROR(1/INDEX('exch rates'!$BC$5:$BL$268,MATCH('Country-wise data'!$B186,'exch rates'!$A$5:$A$268,),MATCH(CY$3,'exch rates'!$BC$4:$BL$4,)),1)</f>
        <v>1</v>
      </c>
      <c r="CZ186">
        <f>IFERROR(1/INDEX('exch rates'!$BC$5:$BL$268,MATCH('Country-wise data'!$B186,'exch rates'!$A$5:$A$268,),MATCH(CZ$3,'exch rates'!$BC$4:$BL$4,)),1)</f>
        <v>1</v>
      </c>
      <c r="DA186">
        <f>IFERROR(1/INDEX('exch rates'!$BC$5:$BL$268,MATCH('Country-wise data'!$B186,'exch rates'!$A$5:$A$268,),MATCH(DA$3,'exch rates'!$BC$4:$BL$4,)),1)</f>
        <v>1</v>
      </c>
      <c r="DB186">
        <f>IFERROR(1/INDEX('exch rates'!$BC$5:$BL$268,MATCH('Country-wise data'!$B186,'exch rates'!$A$5:$A$268,),MATCH(DB$3,'exch rates'!$BC$4:$BL$4,)),1)</f>
        <v>1</v>
      </c>
      <c r="DC186">
        <f>IFERROR(1/INDEX('exch rates'!$BC$5:$BL$268,MATCH('Country-wise data'!$B186,'exch rates'!$A$5:$A$268,),MATCH(DC$3,'exch rates'!$BC$4:$BL$4,)),1)</f>
        <v>1</v>
      </c>
      <c r="DD186">
        <f>IFERROR(1/INDEX('exch rates'!$BC$5:$BL$268,MATCH('Country-wise data'!$B186,'exch rates'!$A$5:$A$268,),MATCH(DD$3,'exch rates'!$BC$4:$BL$4,)),1)</f>
        <v>1</v>
      </c>
      <c r="DE186">
        <f>IFERROR(1/INDEX('exch rates'!$BC$5:$BL$268,MATCH('Country-wise data'!$B186,'exch rates'!$A$5:$A$268,),MATCH(DE$3,'exch rates'!$BC$4:$BL$4,)),1)</f>
        <v>1</v>
      </c>
      <c r="DF186">
        <f>IFERROR(1/INDEX('exch rates'!$BC$5:$BL$268,MATCH('Country-wise data'!$B186,'exch rates'!$A$5:$A$268,),MATCH(DF$3,'exch rates'!$BC$4:$BL$4,)),1)</f>
        <v>1</v>
      </c>
      <c r="DG186">
        <f>IFERROR(1/INDEX('exch rates'!$BC$5:$BL$268,MATCH('Country-wise data'!$B186,'exch rates'!$A$5:$A$268,),MATCH(DG$3,'exch rates'!$BC$4:$BL$4,)),1)</f>
        <v>1</v>
      </c>
      <c r="DH186" cm="1">
        <f t="array" ref="DH186">(BH186/INDEX($CX186:$DG186,,MATCH(DH$3,$CX$3:$DG$3,)))*$DG186</f>
        <v>0</v>
      </c>
      <c r="DI186" cm="1">
        <f t="array" ref="DI186">(BI186/INDEX($CX186:$DG186,,MATCH(DI$3,$CX$3:$DG$3,)))*$DG186</f>
        <v>0</v>
      </c>
      <c r="DJ186" cm="1">
        <f t="array" ref="DJ186">(BJ186/INDEX($CX186:$DG186,,MATCH(DJ$3,$CX$3:$DG$3,)))*$DG186</f>
        <v>0</v>
      </c>
      <c r="DK186" cm="1">
        <f t="array" ref="DK186">(BK186/INDEX($CX186:$DG186,,MATCH(DK$3,$CX$3:$DG$3,)))*$DG186</f>
        <v>0</v>
      </c>
      <c r="DL186" cm="1">
        <f t="array" ref="DL186">(BL186/INDEX($CX186:$DG186,,MATCH(DL$3,$CX$3:$DG$3,)))*$DG186</f>
        <v>0</v>
      </c>
      <c r="DM186" cm="1">
        <f t="array" ref="DM186">(BM186/INDEX($CX186:$DG186,,MATCH(DM$3,$CX$3:$DG$3,)))*$DG186</f>
        <v>0</v>
      </c>
      <c r="DN186" cm="1">
        <f t="array" ref="DN186">(BN186/INDEX($CX186:$DG186,,MATCH(DN$3,$CX$3:$DG$3,)))*$DG186</f>
        <v>0</v>
      </c>
      <c r="DO186" cm="1">
        <f t="array" ref="DO186">(BO186/INDEX($CX186:$DG186,,MATCH(DO$3,$CX$3:$DG$3,)))*$DG186</f>
        <v>0</v>
      </c>
      <c r="DP186" cm="1">
        <f t="array" ref="DP186">(BP186/INDEX($CX186:$DG186,,MATCH(DP$3,$CX$3:$DG$3,)))*$DG186</f>
        <v>0</v>
      </c>
      <c r="DQ186" cm="1">
        <f t="array" ref="DQ186">(BQ186/INDEX($CX186:$DG186,,MATCH(DQ$3,$CX$3:$DG$3,)))*$DG186</f>
        <v>0</v>
      </c>
      <c r="DS186" cm="1">
        <f t="array" ref="DS186">(BS186/INDEX($CX186:$DG186,,MATCH(DS$3,$CX$3:$DG$3,)))*$DG186</f>
        <v>53.763575887497197</v>
      </c>
      <c r="DT186" cm="1">
        <f t="array" ref="DT186">(BT186/INDEX($CX186:$DG186,,MATCH(DT$3,$CX$3:$DG$3,)))*$DG186</f>
        <v>54.273021790341375</v>
      </c>
      <c r="DU186" cm="1">
        <f t="array" ref="DU186">(BU186/INDEX($CX186:$DG186,,MATCH(DU$3,$CX$3:$DG$3,)))*$DG186</f>
        <v>53.560126746263869</v>
      </c>
      <c r="DV186" cm="1">
        <f t="array" ref="DV186">(BV186/INDEX($CX186:$DG186,,MATCH(DV$3,$CX$3:$DG$3,)))*$DG186</f>
        <v>54.433801936238119</v>
      </c>
      <c r="DW186" cm="1">
        <f t="array" ref="DW186">(BW186/INDEX($CX186:$DG186,,MATCH(DW$3,$CX$3:$DG$3,)))*$DG186</f>
        <v>55.215822895537954</v>
      </c>
      <c r="DX186" cm="1">
        <f t="array" ref="DX186">(BX186/INDEX($CX186:$DG186,,MATCH(DX$3,$CX$3:$DG$3,)))*$DG186</f>
        <v>55.527385433637093</v>
      </c>
      <c r="DY186" cm="1">
        <f t="array" ref="DY186">(BY186/INDEX($CX186:$DG186,,MATCH(DY$3,$CX$3:$DG$3,)))*$DG186</f>
        <v>53.763168723217596</v>
      </c>
      <c r="DZ186" cm="1">
        <f t="array" ref="DZ186">(BZ186/INDEX($CX186:$DG186,,MATCH(DZ$3,$CX$3:$DG$3,)))*$DG186</f>
        <v>52.236440087405107</v>
      </c>
      <c r="EA186" cm="1">
        <f t="array" ref="EA186">(CA186/INDEX($CX186:$DG186,,MATCH(EA$3,$CX$3:$DG$3,)))*$DG186</f>
        <v>50.177445626385612</v>
      </c>
      <c r="EB186" cm="1">
        <f t="array" ref="EB186">(CB186/INDEX($CX186:$DG186,,MATCH(EB$3,$CX$3:$DG$3,)))*$DG186</f>
        <v>47.37139344062706</v>
      </c>
      <c r="EC186" s="53" cm="1">
        <f t="array" ref="EC186">(CC186/INDEX($CX186:$DG186,,MATCH(EC$3,$CX$3:$DG$3,)))*$DG186</f>
        <v>0.53225940128622229</v>
      </c>
      <c r="ED186" cm="1">
        <f t="array" ref="ED186">(CD186/INDEX($CX186:$DG186,,MATCH(ED$3,$CX$3:$DG$3,)))*$DG186</f>
        <v>0.5373029157243796</v>
      </c>
      <c r="EE186" cm="1">
        <f t="array" ref="EE186">(CE186/INDEX($CX186:$DG186,,MATCH(EE$3,$CX$3:$DG$3,)))*$DG186</f>
        <v>0.53024525478801221</v>
      </c>
      <c r="EF186" cm="1">
        <f t="array" ref="EF186">(CF186/INDEX($CX186:$DG186,,MATCH(EF$3,$CX$3:$DG$3,)))*$DG186</f>
        <v>0.53889463916875735</v>
      </c>
      <c r="EG186" cm="1">
        <f t="array" ref="EG186">(CG186/INDEX($CX186:$DG186,,MATCH(EG$3,$CX$3:$DG$3,)))*$DG186</f>
        <v>0.54663664666582579</v>
      </c>
      <c r="EH186" cm="1">
        <f t="array" ref="EH186">(CH186/INDEX($CX186:$DG186,,MATCH(EH$3,$CX$3:$DG$3,)))*$DG186</f>
        <v>0.5497211157930072</v>
      </c>
      <c r="EI186" cm="1">
        <f t="array" ref="EI186">(CI186/INDEX($CX186:$DG186,,MATCH(EI$3,$CX$3:$DG$3,)))*$DG186</f>
        <v>0.53225537035985415</v>
      </c>
      <c r="EJ186" cm="1">
        <f t="array" ref="EJ186">(CJ186/INDEX($CX186:$DG186,,MATCH(EJ$3,$CX$3:$DG$3,)))*$DG186</f>
        <v>0.52309838235464778</v>
      </c>
      <c r="EK186" cm="1">
        <f t="array" ref="EK186">(CK186/INDEX($CX186:$DG186,,MATCH(EK$3,$CX$3:$DG$3,)))*$DG186</f>
        <v>0.50705891649273627</v>
      </c>
      <c r="EL186" cm="1">
        <f t="array" ref="EL186">(CL186/INDEX($CX186:$DG186,,MATCH(EL$3,$CX$3:$DG$3,)))*$DG186</f>
        <v>0.48479250726400935</v>
      </c>
      <c r="EM186" cm="1">
        <f t="array" ref="EM186">(CM186/INDEX($CX186:$DG186,,MATCH(EM$3,$CX$3:$DG$3,)))*$DG186</f>
        <v>1.555008968331721</v>
      </c>
      <c r="EN186" cm="1">
        <f t="array" ref="EN186">(CN186/INDEX($CX186:$DG186,,MATCH(EN$3,$CX$3:$DG$3,)))*$DG186</f>
        <v>1.5697437201544093</v>
      </c>
      <c r="EO186" cm="1">
        <f t="array" ref="EO186">(CO186/INDEX($CX186:$DG186,,MATCH(EO$3,$CX$3:$DG$3,)))*$DG186</f>
        <v>1.5491245896609416</v>
      </c>
      <c r="EP186" cm="1">
        <f t="array" ref="EP186">(CP186/INDEX($CX186:$DG186,,MATCH(EP$3,$CX$3:$DG$3,)))*$DG186</f>
        <v>1.5743939794549122</v>
      </c>
      <c r="EQ186" cm="1">
        <f t="array" ref="EQ186">(CQ186/INDEX($CX186:$DG186,,MATCH(EQ$3,$CX$3:$DG$3,)))*$DG186</f>
        <v>1.5970124453039705</v>
      </c>
      <c r="ER186" cm="1">
        <f t="array" ref="ER186">(CR186/INDEX($CX186:$DG186,,MATCH(ER$3,$CX$3:$DG$3,)))*$DG186</f>
        <v>1.6060237979333818</v>
      </c>
      <c r="ES186" cm="1">
        <f t="array" ref="ES186">(CS186/INDEX($CX186:$DG186,,MATCH(ES$3,$CX$3:$DG$3,)))*$DG186</f>
        <v>1.5549971918809193</v>
      </c>
      <c r="ET186" cm="1">
        <f t="array" ref="ET186">(CT186/INDEX($CX186:$DG186,,MATCH(ET$3,$CX$3:$DG$3,)))*$DG186</f>
        <v>0.65931460541075737</v>
      </c>
      <c r="EU186" cm="1">
        <f t="array" ref="EU186">(CU186/INDEX($CX186:$DG186,,MATCH(EU$3,$CX$3:$DG$3,)))*$DG186</f>
        <v>0.63909841957943536</v>
      </c>
      <c r="EV186" cm="1">
        <f t="array" ref="EV186">(CV186/INDEX($CX186:$DG186,,MATCH(EV$3,$CX$3:$DG$3,)))*$DG186</f>
        <v>0.61103377761195277</v>
      </c>
      <c r="EW186">
        <f t="shared" si="211"/>
        <v>18.198016645219855</v>
      </c>
      <c r="EY186" s="96">
        <f t="shared" si="233"/>
        <v>9.8999999999999991E-3</v>
      </c>
      <c r="EZ186" s="96">
        <f t="shared" si="234"/>
        <v>9.8999999999999991E-3</v>
      </c>
      <c r="FA186" s="96">
        <f t="shared" si="235"/>
        <v>9.8999999999999991E-3</v>
      </c>
      <c r="FB186" s="96">
        <f t="shared" si="236"/>
        <v>9.8999999999999991E-3</v>
      </c>
      <c r="FC186" s="96">
        <f t="shared" si="237"/>
        <v>9.8999999999999991E-3</v>
      </c>
      <c r="FD186" s="96">
        <f t="shared" si="238"/>
        <v>9.8999999999999991E-3</v>
      </c>
      <c r="FE186" s="96">
        <f t="shared" si="239"/>
        <v>9.8999999999999991E-3</v>
      </c>
      <c r="FF186" s="96">
        <f t="shared" si="240"/>
        <v>1.0014051139001213E-2</v>
      </c>
      <c r="FG186" s="96">
        <f t="shared" si="241"/>
        <v>1.010531544926036E-2</v>
      </c>
      <c r="FH186" s="96">
        <f t="shared" si="242"/>
        <v>1.0233866307344835E-2</v>
      </c>
      <c r="FJ186" s="96">
        <f t="shared" si="188"/>
        <v>53.032218256715097</v>
      </c>
      <c r="FK186" s="96" t="str">
        <f>IF(AND('Country-wise data'!FJ186&gt;'non-R&amp;D ex_typologies'!$C$17,'Country-wise data'!FJ186&lt;'non-R&amp;D ex_typologies'!$D$17),"Small",IF(AND('Country-wise data'!FJ186&gt;'non-R&amp;D ex_typologies'!$E$17,'Country-wise data'!$FJ$4&lt;'non-R&amp;D ex_typologies'!$F$17),"Medium","Large"))</f>
        <v>Small</v>
      </c>
      <c r="FL186" t="str">
        <f>IF($FK186='non-R&amp;D ex_typologies'!$C$16,IF(AND('Country-wise data'!EY186&gt;'non-R&amp;D ex_typologies'!$C$21,'Country-wise data'!EY186&lt;'non-R&amp;D ex_typologies'!$D$21),'non-R&amp;D ex_typologies'!$B$21,IF(AND('Country-wise data'!EY186&gt;'non-R&amp;D ex_typologies'!$C$19,'Country-wise data'!EY186&lt;'non-R&amp;D ex_typologies'!$D$19),'non-R&amp;D ex_typologies'!$B$19,'non-R&amp;D ex_typologies'!$B$20)),IF($FK186='non-R&amp;D ex_typologies'!$E$16,IF(AND('Country-wise data'!EY186&gt;'non-R&amp;D ex_typologies'!$E$21,'Country-wise data'!EY186&lt;'non-R&amp;D ex_typologies'!$F$21),'non-R&amp;D ex_typologies'!$B$21,IF(AND('Country-wise data'!EY186&gt;'non-R&amp;D ex_typologies'!$E$19,'Country-wise data'!EY186&lt;'non-R&amp;D ex_typologies'!$F$19),'non-R&amp;D ex_typologies'!$B$19,'non-R&amp;D ex_typologies'!$B$20)),IF(AND('Country-wise data'!EY186&gt;'non-R&amp;D ex_typologies'!$G$21,'Country-wise data'!EY186&lt;'non-R&amp;D ex_typologies'!$H$21),'non-R&amp;D ex_typologies'!$B$21,IF(AND('Country-wise data'!EY186&gt;'non-R&amp;D ex_typologies'!$G$19,'Country-wise data'!EY186&lt;'non-R&amp;D ex_typologies'!$H$19),'non-R&amp;D ex_typologies'!$B$19,'non-R&amp;D ex_typologies'!$B$20))))</f>
        <v>Program heavy</v>
      </c>
      <c r="FM186" t="str">
        <f>IF($FK186='non-R&amp;D ex_typologies'!$C$16,IF(AND('Country-wise data'!EZ186&gt;'non-R&amp;D ex_typologies'!$C$21,'Country-wise data'!EZ186&lt;'non-R&amp;D ex_typologies'!$D$21),'non-R&amp;D ex_typologies'!$B$21,IF(AND('Country-wise data'!EZ186&gt;'non-R&amp;D ex_typologies'!$C$19,'Country-wise data'!EZ186&lt;'non-R&amp;D ex_typologies'!$D$19),'non-R&amp;D ex_typologies'!$B$19,'non-R&amp;D ex_typologies'!$B$20)),IF($FK186='non-R&amp;D ex_typologies'!$E$16,IF(AND('Country-wise data'!EZ186&gt;'non-R&amp;D ex_typologies'!$E$21,'Country-wise data'!EZ186&lt;'non-R&amp;D ex_typologies'!$F$21),'non-R&amp;D ex_typologies'!$B$21,IF(AND('Country-wise data'!EZ186&gt;'non-R&amp;D ex_typologies'!$E$19,'Country-wise data'!EZ186&lt;'non-R&amp;D ex_typologies'!$F$19),'non-R&amp;D ex_typologies'!$B$19,'non-R&amp;D ex_typologies'!$B$20)),IF(AND('Country-wise data'!EZ186&gt;'non-R&amp;D ex_typologies'!$G$21,'Country-wise data'!EZ186&lt;'non-R&amp;D ex_typologies'!$H$21),'non-R&amp;D ex_typologies'!$B$21,IF(AND('Country-wise data'!EZ186&gt;'non-R&amp;D ex_typologies'!$G$19,'Country-wise data'!EZ186&lt;'non-R&amp;D ex_typologies'!$H$19),'non-R&amp;D ex_typologies'!$B$19,'non-R&amp;D ex_typologies'!$B$20))))</f>
        <v>Program heavy</v>
      </c>
      <c r="FN186" t="str">
        <f>IF($FK186='non-R&amp;D ex_typologies'!$C$16,IF(AND('Country-wise data'!FA186&gt;'non-R&amp;D ex_typologies'!$C$21,'Country-wise data'!FA186&lt;'non-R&amp;D ex_typologies'!$D$21),'non-R&amp;D ex_typologies'!$B$21,IF(AND('Country-wise data'!FA186&gt;'non-R&amp;D ex_typologies'!$C$19,'Country-wise data'!FA186&lt;'non-R&amp;D ex_typologies'!$D$19),'non-R&amp;D ex_typologies'!$B$19,'non-R&amp;D ex_typologies'!$B$20)),IF($FK186='non-R&amp;D ex_typologies'!$E$16,IF(AND('Country-wise data'!FA186&gt;'non-R&amp;D ex_typologies'!$E$21,'Country-wise data'!FA186&lt;'non-R&amp;D ex_typologies'!$F$21),'non-R&amp;D ex_typologies'!$B$21,IF(AND('Country-wise data'!FA186&gt;'non-R&amp;D ex_typologies'!$E$19,'Country-wise data'!FA186&lt;'non-R&amp;D ex_typologies'!$F$19),'non-R&amp;D ex_typologies'!$B$19,'non-R&amp;D ex_typologies'!$B$20)),IF(AND('Country-wise data'!FA186&gt;'non-R&amp;D ex_typologies'!$G$21,'Country-wise data'!FA186&lt;'non-R&amp;D ex_typologies'!$H$21),'non-R&amp;D ex_typologies'!$B$21,IF(AND('Country-wise data'!FA186&gt;'non-R&amp;D ex_typologies'!$G$19,'Country-wise data'!FA186&lt;'non-R&amp;D ex_typologies'!$H$19),'non-R&amp;D ex_typologies'!$B$19,'non-R&amp;D ex_typologies'!$B$20))))</f>
        <v>Program heavy</v>
      </c>
      <c r="FO186" t="str">
        <f>IF($FK186='non-R&amp;D ex_typologies'!$C$16,IF(AND('Country-wise data'!FB186&gt;'non-R&amp;D ex_typologies'!$C$21,'Country-wise data'!FB186&lt;'non-R&amp;D ex_typologies'!$D$21),'non-R&amp;D ex_typologies'!$B$21,IF(AND('Country-wise data'!FB186&gt;'non-R&amp;D ex_typologies'!$C$19,'Country-wise data'!FB186&lt;'non-R&amp;D ex_typologies'!$D$19),'non-R&amp;D ex_typologies'!$B$19,'non-R&amp;D ex_typologies'!$B$20)),IF($FK186='non-R&amp;D ex_typologies'!$E$16,IF(AND('Country-wise data'!FB186&gt;'non-R&amp;D ex_typologies'!$E$21,'Country-wise data'!FB186&lt;'non-R&amp;D ex_typologies'!$F$21),'non-R&amp;D ex_typologies'!$B$21,IF(AND('Country-wise data'!FB186&gt;'non-R&amp;D ex_typologies'!$E$19,'Country-wise data'!FB186&lt;'non-R&amp;D ex_typologies'!$F$19),'non-R&amp;D ex_typologies'!$B$19,'non-R&amp;D ex_typologies'!$B$20)),IF(AND('Country-wise data'!FB186&gt;'non-R&amp;D ex_typologies'!$G$21,'Country-wise data'!FB186&lt;'non-R&amp;D ex_typologies'!$H$21),'non-R&amp;D ex_typologies'!$B$21,IF(AND('Country-wise data'!FB186&gt;'non-R&amp;D ex_typologies'!$G$19,'Country-wise data'!FB186&lt;'non-R&amp;D ex_typologies'!$H$19),'non-R&amp;D ex_typologies'!$B$19,'non-R&amp;D ex_typologies'!$B$20))))</f>
        <v>Program heavy</v>
      </c>
      <c r="FP186" t="str">
        <f>IF($FK186='non-R&amp;D ex_typologies'!$C$16,IF(AND('Country-wise data'!FC186&gt;'non-R&amp;D ex_typologies'!$C$21,'Country-wise data'!FC186&lt;'non-R&amp;D ex_typologies'!$D$21),'non-R&amp;D ex_typologies'!$B$21,IF(AND('Country-wise data'!FC186&gt;'non-R&amp;D ex_typologies'!$C$19,'Country-wise data'!FC186&lt;'non-R&amp;D ex_typologies'!$D$19),'non-R&amp;D ex_typologies'!$B$19,'non-R&amp;D ex_typologies'!$B$20)),IF($FK186='non-R&amp;D ex_typologies'!$E$16,IF(AND('Country-wise data'!FC186&gt;'non-R&amp;D ex_typologies'!$E$21,'Country-wise data'!FC186&lt;'non-R&amp;D ex_typologies'!$F$21),'non-R&amp;D ex_typologies'!$B$21,IF(AND('Country-wise data'!FC186&gt;'non-R&amp;D ex_typologies'!$E$19,'Country-wise data'!FC186&lt;'non-R&amp;D ex_typologies'!$F$19),'non-R&amp;D ex_typologies'!$B$19,'non-R&amp;D ex_typologies'!$B$20)),IF(AND('Country-wise data'!FC186&gt;'non-R&amp;D ex_typologies'!$G$21,'Country-wise data'!FC186&lt;'non-R&amp;D ex_typologies'!$H$21),'non-R&amp;D ex_typologies'!$B$21,IF(AND('Country-wise data'!FC186&gt;'non-R&amp;D ex_typologies'!$G$19,'Country-wise data'!FC186&lt;'non-R&amp;D ex_typologies'!$H$19),'non-R&amp;D ex_typologies'!$B$19,'non-R&amp;D ex_typologies'!$B$20))))</f>
        <v>Program heavy</v>
      </c>
      <c r="FQ186" t="str">
        <f>IF($FK186='non-R&amp;D ex_typologies'!$C$16,IF(AND('Country-wise data'!FD186&gt;'non-R&amp;D ex_typologies'!$C$21,'Country-wise data'!FD186&lt;'non-R&amp;D ex_typologies'!$D$21),'non-R&amp;D ex_typologies'!$B$21,IF(AND('Country-wise data'!FD186&gt;'non-R&amp;D ex_typologies'!$C$19,'Country-wise data'!FD186&lt;'non-R&amp;D ex_typologies'!$D$19),'non-R&amp;D ex_typologies'!$B$19,'non-R&amp;D ex_typologies'!$B$20)),IF($FK186='non-R&amp;D ex_typologies'!$E$16,IF(AND('Country-wise data'!FD186&gt;'non-R&amp;D ex_typologies'!$E$21,'Country-wise data'!FD186&lt;'non-R&amp;D ex_typologies'!$F$21),'non-R&amp;D ex_typologies'!$B$21,IF(AND('Country-wise data'!FD186&gt;'non-R&amp;D ex_typologies'!$E$19,'Country-wise data'!FD186&lt;'non-R&amp;D ex_typologies'!$F$19),'non-R&amp;D ex_typologies'!$B$19,'non-R&amp;D ex_typologies'!$B$20)),IF(AND('Country-wise data'!FD186&gt;'non-R&amp;D ex_typologies'!$G$21,'Country-wise data'!FD186&lt;'non-R&amp;D ex_typologies'!$H$21),'non-R&amp;D ex_typologies'!$B$21,IF(AND('Country-wise data'!FD186&gt;'non-R&amp;D ex_typologies'!$G$19,'Country-wise data'!FD186&lt;'non-R&amp;D ex_typologies'!$H$19),'non-R&amp;D ex_typologies'!$B$19,'non-R&amp;D ex_typologies'!$B$20))))</f>
        <v>Program heavy</v>
      </c>
      <c r="FR186" t="str">
        <f>IF($FK186='non-R&amp;D ex_typologies'!$C$16,IF(AND('Country-wise data'!FE186&gt;'non-R&amp;D ex_typologies'!$C$21,'Country-wise data'!FE186&lt;'non-R&amp;D ex_typologies'!$D$21),'non-R&amp;D ex_typologies'!$B$21,IF(AND('Country-wise data'!FE186&gt;'non-R&amp;D ex_typologies'!$C$19,'Country-wise data'!FE186&lt;'non-R&amp;D ex_typologies'!$D$19),'non-R&amp;D ex_typologies'!$B$19,'non-R&amp;D ex_typologies'!$B$20)),IF($FK186='non-R&amp;D ex_typologies'!$E$16,IF(AND('Country-wise data'!FE186&gt;'non-R&amp;D ex_typologies'!$E$21,'Country-wise data'!FE186&lt;'non-R&amp;D ex_typologies'!$F$21),'non-R&amp;D ex_typologies'!$B$21,IF(AND('Country-wise data'!FE186&gt;'non-R&amp;D ex_typologies'!$E$19,'Country-wise data'!FE186&lt;'non-R&amp;D ex_typologies'!$F$19),'non-R&amp;D ex_typologies'!$B$19,'non-R&amp;D ex_typologies'!$B$20)),IF(AND('Country-wise data'!FE186&gt;'non-R&amp;D ex_typologies'!$G$21,'Country-wise data'!FE186&lt;'non-R&amp;D ex_typologies'!$H$21),'non-R&amp;D ex_typologies'!$B$21,IF(AND('Country-wise data'!FE186&gt;'non-R&amp;D ex_typologies'!$G$19,'Country-wise data'!FE186&lt;'non-R&amp;D ex_typologies'!$H$19),'non-R&amp;D ex_typologies'!$B$19,'non-R&amp;D ex_typologies'!$B$20))))</f>
        <v>Program heavy</v>
      </c>
      <c r="FS186" t="str">
        <f>IF($FK186='non-R&amp;D ex_typologies'!$C$16,IF(AND('Country-wise data'!FF186&gt;'non-R&amp;D ex_typologies'!$C$21,'Country-wise data'!FF186&lt;'non-R&amp;D ex_typologies'!$D$21),'non-R&amp;D ex_typologies'!$B$21,IF(AND('Country-wise data'!FF186&gt;'non-R&amp;D ex_typologies'!$C$19,'Country-wise data'!FF186&lt;'non-R&amp;D ex_typologies'!$D$19),'non-R&amp;D ex_typologies'!$B$19,'non-R&amp;D ex_typologies'!$B$20)),IF($FK186='non-R&amp;D ex_typologies'!$E$16,IF(AND('Country-wise data'!FF186&gt;'non-R&amp;D ex_typologies'!$E$21,'Country-wise data'!FF186&lt;'non-R&amp;D ex_typologies'!$F$21),'non-R&amp;D ex_typologies'!$B$21,IF(AND('Country-wise data'!FF186&gt;'non-R&amp;D ex_typologies'!$E$19,'Country-wise data'!FF186&lt;'non-R&amp;D ex_typologies'!$F$19),'non-R&amp;D ex_typologies'!$B$19,'non-R&amp;D ex_typologies'!$B$20)),IF(AND('Country-wise data'!FF186&gt;'non-R&amp;D ex_typologies'!$G$21,'Country-wise data'!FF186&lt;'non-R&amp;D ex_typologies'!$H$21),'non-R&amp;D ex_typologies'!$B$21,IF(AND('Country-wise data'!FF186&gt;'non-R&amp;D ex_typologies'!$G$19,'Country-wise data'!FF186&lt;'non-R&amp;D ex_typologies'!$H$19),'non-R&amp;D ex_typologies'!$B$19,'non-R&amp;D ex_typologies'!$B$20))))</f>
        <v>Balanced</v>
      </c>
      <c r="FT186" t="str">
        <f>IF($FK186='non-R&amp;D ex_typologies'!$C$16,IF(AND('Country-wise data'!FG186&gt;'non-R&amp;D ex_typologies'!$C$21,'Country-wise data'!FG186&lt;'non-R&amp;D ex_typologies'!$D$21),'non-R&amp;D ex_typologies'!$B$21,IF(AND('Country-wise data'!FG186&gt;'non-R&amp;D ex_typologies'!$C$19,'Country-wise data'!FG186&lt;'non-R&amp;D ex_typologies'!$D$19),'non-R&amp;D ex_typologies'!$B$19,'non-R&amp;D ex_typologies'!$B$20)),IF($FK186='non-R&amp;D ex_typologies'!$E$16,IF(AND('Country-wise data'!FG186&gt;'non-R&amp;D ex_typologies'!$E$21,'Country-wise data'!FG186&lt;'non-R&amp;D ex_typologies'!$F$21),'non-R&amp;D ex_typologies'!$B$21,IF(AND('Country-wise data'!FG186&gt;'non-R&amp;D ex_typologies'!$E$19,'Country-wise data'!FG186&lt;'non-R&amp;D ex_typologies'!$F$19),'non-R&amp;D ex_typologies'!$B$19,'non-R&amp;D ex_typologies'!$B$20)),IF(AND('Country-wise data'!FG186&gt;'non-R&amp;D ex_typologies'!$G$21,'Country-wise data'!FG186&lt;'non-R&amp;D ex_typologies'!$H$21),'non-R&amp;D ex_typologies'!$B$21,IF(AND('Country-wise data'!FG186&gt;'non-R&amp;D ex_typologies'!$G$19,'Country-wise data'!FG186&lt;'non-R&amp;D ex_typologies'!$H$19),'non-R&amp;D ex_typologies'!$B$19,'non-R&amp;D ex_typologies'!$B$20))))</f>
        <v>Balanced</v>
      </c>
      <c r="FU186" t="str">
        <f>IF($FK186='non-R&amp;D ex_typologies'!$C$16,IF(AND('Country-wise data'!FH186&gt;'non-R&amp;D ex_typologies'!$C$21,'Country-wise data'!FH186&lt;'non-R&amp;D ex_typologies'!$D$21),'non-R&amp;D ex_typologies'!$B$21,IF(AND('Country-wise data'!FH186&gt;'non-R&amp;D ex_typologies'!$C$19,'Country-wise data'!FH186&lt;'non-R&amp;D ex_typologies'!$D$19),'non-R&amp;D ex_typologies'!$B$19,'non-R&amp;D ex_typologies'!$B$20)),IF($FK186='non-R&amp;D ex_typologies'!$E$16,IF(AND('Country-wise data'!FH186&gt;'non-R&amp;D ex_typologies'!$E$21,'Country-wise data'!FH186&lt;'non-R&amp;D ex_typologies'!$F$21),'non-R&amp;D ex_typologies'!$B$21,IF(AND('Country-wise data'!FH186&gt;'non-R&amp;D ex_typologies'!$E$19,'Country-wise data'!FH186&lt;'non-R&amp;D ex_typologies'!$F$19),'non-R&amp;D ex_typologies'!$B$19,'non-R&amp;D ex_typologies'!$B$20)),IF(AND('Country-wise data'!FH186&gt;'non-R&amp;D ex_typologies'!$G$21,'Country-wise data'!FH186&lt;'non-R&amp;D ex_typologies'!$H$21),'non-R&amp;D ex_typologies'!$B$21,IF(AND('Country-wise data'!FH186&gt;'non-R&amp;D ex_typologies'!$G$19,'Country-wise data'!FH186&lt;'non-R&amp;D ex_typologies'!$H$19),'non-R&amp;D ex_typologies'!$B$19,'non-R&amp;D ex_typologies'!$B$20))))</f>
        <v>Balanced</v>
      </c>
    </row>
    <row r="187" spans="2:177" x14ac:dyDescent="0.35">
      <c r="B187" s="83" t="s">
        <v>321</v>
      </c>
      <c r="E187" s="44" t="s">
        <v>375</v>
      </c>
      <c r="G187" s="55">
        <f>Assumptions!$C$13</f>
        <v>1.1000000000000001</v>
      </c>
      <c r="H187">
        <f>SUMIFS(FAOstat!M:M,FAOstat!$B:$B,'Country-wise data'!$B187)*G187</f>
        <v>234.399</v>
      </c>
      <c r="I187">
        <f>IF(SUMIFS(FAOstat!N:N,FAOstat!$B:$B,'Country-wise data'!$B187)=0,H187*(1+Assumptions!$C$9),SUMIFS(FAOstat!N:N,FAOstat!$B:$B,'Country-wise data'!$B187)*$G187)</f>
        <v>336.58900000000006</v>
      </c>
      <c r="J187">
        <f>IF(SUMIFS(FAOstat!O:O,FAOstat!$B:$B,'Country-wise data'!$B187)=0,I187*(1+Assumptions!$C$9),SUMIFS(FAOstat!O:O,FAOstat!$B:$B,'Country-wise data'!$B187)*$G187)</f>
        <v>382.65700000000004</v>
      </c>
      <c r="K187">
        <f>IF(SUMIFS(FAOstat!P:P,FAOstat!$B:$B,'Country-wise data'!$B187)=0,J187*(1+Assumptions!$C$9),SUMIFS(FAOstat!P:P,FAOstat!$B:$B,'Country-wise data'!$B187)*$G187)</f>
        <v>762.66300000000001</v>
      </c>
      <c r="L187">
        <f>IF(SUMIFS(FAOstat!Q:Q,FAOstat!$B:$B,'Country-wise data'!$B187)=0,K187*(1+Assumptions!$C$9),SUMIFS(FAOstat!Q:Q,FAOstat!$B:$B,'Country-wise data'!$B187)*$G187)</f>
        <v>780.84600000000012</v>
      </c>
      <c r="M187">
        <f>IF(SUMIFS(FAOstat!R:R,FAOstat!$B:$B,'Country-wise data'!$B187)=0,L187*(1+Assumptions!$C$9),SUMIFS(FAOstat!R:R,FAOstat!$B:$B,'Country-wise data'!$B187)*$G187)</f>
        <v>719.43299999999999</v>
      </c>
      <c r="N187">
        <f>IF(SUMIFS(FAOstat!S:S,FAOstat!$B:$B,'Country-wise data'!$B187)=0,M187*(1+Assumptions!$C$9),SUMIFS(FAOstat!S:S,FAOstat!$B:$B,'Country-wise data'!$B187)*$G187)</f>
        <v>733.82165999999995</v>
      </c>
      <c r="O187">
        <f>IF(SUMIFS(FAOstat!T:T,FAOstat!$B:$B,'Country-wise data'!$B187)=0,N187*(1+Assumptions!$C$9),SUMIFS(FAOstat!T:T,FAOstat!$B:$B,'Country-wise data'!$B187)*$G187)</f>
        <v>748.49809319999997</v>
      </c>
      <c r="P187">
        <f>IF(SUMIFS(FAOstat!U:U,FAOstat!$B:$B,'Country-wise data'!$B187)=0,O187*(1+Assumptions!$C$9),SUMIFS(FAOstat!U:U,FAOstat!$B:$B,'Country-wise data'!$B187)*$G187)</f>
        <v>763.46805506399994</v>
      </c>
      <c r="Q187">
        <f>IF(SUMIFS(FAOstat!V:V,FAOstat!$B:$B,'Country-wise data'!$B187)=0,P187*(1+Assumptions!$C$9),SUMIFS(FAOstat!V:V,FAOstat!$B:$B,'Country-wise data'!$B187)*$G187)</f>
        <v>778.73741616527991</v>
      </c>
      <c r="R187" s="36">
        <f t="shared" si="207"/>
        <v>0.14271322631316274</v>
      </c>
      <c r="S187">
        <f>SUMIFS(FAOstat!CE:CE,FAOstat!$B:$B,'Country-wise data'!$B187)</f>
        <v>153.73168200000001</v>
      </c>
      <c r="T187">
        <f>SUMIFS(FAOstat!CF:CF,FAOstat!$B:$B,'Country-wise data'!$B187)</f>
        <v>166.50206700000001</v>
      </c>
      <c r="U187">
        <f>SUMIFS(FAOstat!CG:CG,FAOstat!$B:$B,'Country-wise data'!$B187)</f>
        <v>164.62252000000001</v>
      </c>
      <c r="V187">
        <f>SUMIFS(FAOstat!CH:CH,FAOstat!$B:$B,'Country-wise data'!$B187)</f>
        <v>197.19193799999999</v>
      </c>
      <c r="W187">
        <f>SUMIFS(FAOstat!CI:CI,FAOstat!$B:$B,'Country-wise data'!$B187)</f>
        <v>203.607595</v>
      </c>
      <c r="X187">
        <f>SUMIFS(FAOstat!CJ:CJ,FAOstat!$B:$B,'Country-wise data'!$B187)</f>
        <v>263.12919699999998</v>
      </c>
      <c r="Y187">
        <f>SUMIFS(FAOstat!CK:CK,FAOstat!$B:$B,'Country-wise data'!$B187)</f>
        <v>251.70114799999999</v>
      </c>
      <c r="Z187">
        <f>SUMIFS(FAOstat!CL:CL,FAOstat!$B:$B,'Country-wise data'!$B187)</f>
        <v>277.50633499999998</v>
      </c>
      <c r="AA187">
        <f>SUMIFS(FAOstat!CM:CM,FAOstat!$B:$B,'Country-wise data'!$B187)</f>
        <v>246.11445000000001</v>
      </c>
      <c r="AB187">
        <f>SUMIFS(FAOstat!CN:CN,FAOstat!$B:$B,'Country-wise data'!$B187)</f>
        <v>251.03673900000001</v>
      </c>
      <c r="AC187" s="53">
        <f>IFERROR(INDEX('ASTI data (new)'!$AF$6:$AL$130,MATCH('Country-wise data'!$B187,'ASTI data (new)'!$C$6:$C$130,),MATCH('Country-wise data'!AC$3,'ASTI data (new)'!$AF$5:$AL$5,)),(INDEX(Assumptions!$G$154:$P$345,MATCH('Country-wise data'!$B187,Assumptions!$B$154:$B$344,),MATCH('Country-wise data'!AC$3,Assumptions!$G$153:$P$153,))*S187))</f>
        <v>8.8598635929192824</v>
      </c>
      <c r="AD187" s="53">
        <f>IFERROR(INDEX('ASTI data (new)'!$AF$6:$AL$130,MATCH('Country-wise data'!$B187,'ASTI data (new)'!$C$6:$C$130,),MATCH('Country-wise data'!AD$3,'ASTI data (new)'!$AF$5:$AL$5,)),(INDEX(Assumptions!$G$154:$P$345,MATCH('Country-wise data'!$B187,Assumptions!$B$154:$B$344,),MATCH('Country-wise data'!AD$3,Assumptions!$G$153:$P$153,))*T187))</f>
        <v>10.906831333987983</v>
      </c>
      <c r="AE187" s="53">
        <f>IFERROR(INDEX('ASTI data (new)'!$AF$6:$AL$130,MATCH('Country-wise data'!$B187,'ASTI data (new)'!$C$6:$C$130,),MATCH('Country-wise data'!AE$3,'ASTI data (new)'!$AF$5:$AL$5,)),(INDEX(Assumptions!$G$154:$P$345,MATCH('Country-wise data'!$B187,Assumptions!$B$154:$B$344,),MATCH('Country-wise data'!AE$3,Assumptions!$G$153:$P$153,))*U187))</f>
        <v>10.785238280303812</v>
      </c>
      <c r="AF187" s="53">
        <f>IFERROR(INDEX('ASTI data (new)'!$AF$6:$AL$130,MATCH('Country-wise data'!$B187,'ASTI data (new)'!$C$6:$C$130,),MATCH('Country-wise data'!AF$3,'ASTI data (new)'!$AF$5:$AL$5,)),(INDEX(Assumptions!$G$154:$P$345,MATCH('Country-wise data'!$B187,Assumptions!$B$154:$B$344,),MATCH('Country-wise data'!AF$3,Assumptions!$G$153:$P$153,))*V187))</f>
        <v>11.468938633004282</v>
      </c>
      <c r="AG187" s="53">
        <f>IFERROR(INDEX('ASTI data (new)'!$AF$6:$AL$130,MATCH('Country-wise data'!$B187,'ASTI data (new)'!$C$6:$C$130,),MATCH('Country-wise data'!AG$3,'ASTI data (new)'!$AF$5:$AL$5,)),(INDEX(Assumptions!$G$154:$P$345,MATCH('Country-wise data'!$B187,Assumptions!$B$154:$B$344,),MATCH('Country-wise data'!AG$3,Assumptions!$G$153:$P$153,))*W187))</f>
        <v>12.136865555825564</v>
      </c>
      <c r="AH187" s="53">
        <f>IFERROR(INDEX('ASTI data (new)'!$AF$6:$AL$130,MATCH('Country-wise data'!$B187,'ASTI data (new)'!$C$6:$C$130,),MATCH('Country-wise data'!AH$3,'ASTI data (new)'!$AF$5:$AL$5,)),(INDEX(Assumptions!$G$154:$P$345,MATCH('Country-wise data'!$B187,Assumptions!$B$154:$B$344,),MATCH('Country-wise data'!AH$3,Assumptions!$G$153:$P$153,))*X187))</f>
        <v>10.640986901379843</v>
      </c>
      <c r="AI187" s="53">
        <f>IFERROR(INDEX('ASTI data (new)'!$AF$6:$AL$130,MATCH('Country-wise data'!$B187,'ASTI data (new)'!$C$6:$C$130,),MATCH('Country-wise data'!AI$3,'ASTI data (new)'!$AF$5:$AL$5,)),(INDEX(Assumptions!$G$154:$P$345,MATCH('Country-wise data'!$B187,Assumptions!$B$154:$B$344,),MATCH('Country-wise data'!AI$3,Assumptions!$G$153:$P$153,))*Y187))</f>
        <v>10.342282534337844</v>
      </c>
      <c r="AJ187" s="53">
        <f t="shared" ref="AJ187:AL187" si="265">IFERROR((1+($AI187/$AF187)^(1/3)-1)*AI187,0)</f>
        <v>9.9918856246593197</v>
      </c>
      <c r="AK187" s="53">
        <f t="shared" si="265"/>
        <v>9.6533601750675437</v>
      </c>
      <c r="AL187" s="53">
        <f t="shared" si="265"/>
        <v>9.3263039800615584</v>
      </c>
      <c r="AM187" s="55" cm="1">
        <f t="array" ref="AM187">INDEX('non-R&amp;D ex_typologies'!$J$8:$J$10,MATCH('Country-wise data'!FL187,'non-R&amp;D ex_typologies'!$F$8:$F$10,),)*'Country-wise data'!AC187</f>
        <v>3.2005933719309194</v>
      </c>
      <c r="AN187" s="55" cm="1">
        <f t="array" ref="AN187">INDEX('non-R&amp;D ex_typologies'!$J$8:$J$10,MATCH('Country-wise data'!FM187,'non-R&amp;D ex_typologies'!$F$8:$F$10,),)*'Country-wise data'!AD187</f>
        <v>3.9400529940696609</v>
      </c>
      <c r="AO187" s="55" cm="1">
        <f t="array" ref="AO187">INDEX('non-R&amp;D ex_typologies'!$J$8:$J$10,MATCH('Country-wise data'!FN187,'non-R&amp;D ex_typologies'!$F$8:$F$10,),)*'Country-wise data'!AE187</f>
        <v>3.896127947412575</v>
      </c>
      <c r="AP187" s="55" cm="1">
        <f t="array" ref="AP187">INDEX('non-R&amp;D ex_typologies'!$J$8:$J$10,MATCH('Country-wise data'!FO187,'non-R&amp;D ex_typologies'!$F$8:$F$10,),)*'Country-wise data'!AF187</f>
        <v>4.14311220335403</v>
      </c>
      <c r="AQ187" s="55" cm="1">
        <f t="array" ref="AQ187">INDEX('non-R&amp;D ex_typologies'!$J$8:$J$10,MATCH('Country-wise data'!FP187,'non-R&amp;D ex_typologies'!$F$8:$F$10,),)*'Country-wise data'!AG187</f>
        <v>4.3843983653469181</v>
      </c>
      <c r="AR187" s="55" cm="1">
        <f t="array" ref="AR187">INDEX('non-R&amp;D ex_typologies'!$J$8:$J$10,MATCH('Country-wise data'!FQ187,'non-R&amp;D ex_typologies'!$F$8:$F$10,),)*'Country-wise data'!AH187</f>
        <v>3.8440176634974899</v>
      </c>
      <c r="AS187" s="55" cm="1">
        <f t="array" ref="AS187">INDEX('non-R&amp;D ex_typologies'!$J$8:$J$10,MATCH('Country-wise data'!FR187,'non-R&amp;D ex_typologies'!$F$8:$F$10,),)*'Country-wise data'!AI187</f>
        <v>3.736111801596242</v>
      </c>
      <c r="AT187" s="55" cm="1">
        <f t="array" ref="AT187">INDEX('non-R&amp;D ex_typologies'!$J$8:$J$10,MATCH('Country-wise data'!FS187,'non-R&amp;D ex_typologies'!$F$8:$F$10,),)*'Country-wise data'!AJ187</f>
        <v>3.6095321974183134</v>
      </c>
      <c r="AU187" s="55" cm="1">
        <f t="array" ref="AU187">INDEX('non-R&amp;D ex_typologies'!$J$8:$J$10,MATCH('Country-wise data'!FT187,'non-R&amp;D ex_typologies'!$F$8:$F$10,),)*'Country-wise data'!AK187</f>
        <v>3.4872411148491325</v>
      </c>
      <c r="AV187" s="55" cm="1">
        <f t="array" ref="AV187">INDEX('non-R&amp;D ex_typologies'!$J$8:$J$10,MATCH('Country-wise data'!FU187,'non-R&amp;D ex_typologies'!$F$8:$F$10,),)*'Country-wise data'!AL187</f>
        <v>3.3690932586200959</v>
      </c>
      <c r="AW187">
        <f t="shared" si="209"/>
        <v>141.72283752964239</v>
      </c>
      <c r="AX187" s="53">
        <f>INDEX('GDP deflators'!$AB$3:$AK$198,MATCH('Country-wise data'!$B187,'GDP deflators'!$B$3:$B$198,),MATCH('Country-wise data'!AX$3,'GDP deflators'!$D$2:$M$2,))</f>
        <v>82.528346875003322</v>
      </c>
      <c r="AY187" s="53">
        <f>INDEX('GDP deflators'!$AB$3:$AK$198,MATCH('Country-wise data'!$B187,'GDP deflators'!$B$3:$B$198,),MATCH('Country-wise data'!AY$3,'GDP deflators'!$D$2:$M$2,))</f>
        <v>95.509810936775338</v>
      </c>
      <c r="AZ187" s="53">
        <f>INDEX('GDP deflators'!$AB$3:$AK$198,MATCH('Country-wise data'!$B187,'GDP deflators'!$B$3:$B$198,),MATCH('Country-wise data'!AZ$3,'GDP deflators'!$D$2:$M$2,))</f>
        <v>95.839169431134039</v>
      </c>
      <c r="BA187" s="53">
        <f>INDEX('GDP deflators'!$AB$3:$AK$198,MATCH('Country-wise data'!$B187,'GDP deflators'!$B$3:$B$198,),MATCH('Country-wise data'!BA$3,'GDP deflators'!$D$2:$M$2,))</f>
        <v>99.427515488076494</v>
      </c>
      <c r="BB187" s="53">
        <f>INDEX('GDP deflators'!$AB$3:$AK$198,MATCH('Country-wise data'!$B187,'GDP deflators'!$B$3:$B$198,),MATCH('Country-wise data'!BB$3,'GDP deflators'!$D$2:$M$2,))</f>
        <v>101.09302499175408</v>
      </c>
      <c r="BC187" s="53">
        <f>INDEX('GDP deflators'!$AB$3:$AK$198,MATCH('Country-wise data'!$B187,'GDP deflators'!$B$3:$B$198,),MATCH('Country-wise data'!BC$3,'GDP deflators'!$D$2:$M$2,))</f>
        <v>89.659029923950541</v>
      </c>
      <c r="BD187" s="53">
        <f>INDEX('GDP deflators'!$AB$3:$AK$198,MATCH('Country-wise data'!$B187,'GDP deflators'!$B$3:$B$198,),MATCH('Country-wise data'!BD$3,'GDP deflators'!$D$2:$M$2,))</f>
        <v>88.967661932297617</v>
      </c>
      <c r="BE187" s="53">
        <f>INDEX('GDP deflators'!$AB$3:$AK$198,MATCH('Country-wise data'!$B187,'GDP deflators'!$B$3:$B$198,),MATCH('Country-wise data'!BE$3,'GDP deflators'!$D$2:$M$2,))</f>
        <v>93.371954662001372</v>
      </c>
      <c r="BF187" s="53">
        <f>INDEX('GDP deflators'!$AB$3:$AK$198,MATCH('Country-wise data'!$B187,'GDP deflators'!$B$3:$B$198,),MATCH('Country-wise data'!BF$3,'GDP deflators'!$D$2:$M$2,))</f>
        <v>99.027139036826895</v>
      </c>
      <c r="BG187" s="53">
        <f>INDEX('GDP deflators'!$AB$3:$AK$198,MATCH('Country-wise data'!$B187,'GDP deflators'!$B$3:$B$198,),MATCH('Country-wise data'!BG$3,'GDP deflators'!$D$2:$M$2,))</f>
        <v>100</v>
      </c>
      <c r="BH187" cm="1">
        <f t="array" ref="BH187">H187/(INDEX($AX187:$BG187,,MATCH(BH$3,$AX$3:$BG$3,))/100)</f>
        <v>284.0224103301361</v>
      </c>
      <c r="BI187" cm="1">
        <f t="array" ref="BI187">I187/(INDEX($AX187:$BG187,,MATCH(BI$3,$AX$3:$BG$3,))/100)</f>
        <v>352.41301045272928</v>
      </c>
      <c r="BJ187" cm="1">
        <f t="array" ref="BJ187">J187/(INDEX($AX187:$BG187,,MATCH(BJ$3,$AX$3:$BG$3,))/100)</f>
        <v>399.26994596396321</v>
      </c>
      <c r="BK187" cm="1">
        <f t="array" ref="BK187">K187/(INDEX($AX187:$BG187,,MATCH(BK$3,$AX$3:$BG$3,))/100)</f>
        <v>767.05426687591307</v>
      </c>
      <c r="BL187" cm="1">
        <f t="array" ref="BL187">L187/(INDEX($AX187:$BG187,,MATCH(BL$3,$AX$3:$BG$3,))/100)</f>
        <v>772.40343739213654</v>
      </c>
      <c r="BM187" cm="1">
        <f t="array" ref="BM187">M187/(INDEX($AX187:$BG187,,MATCH(BM$3,$AX$3:$BG$3,))/100)</f>
        <v>802.40997544834966</v>
      </c>
      <c r="BN187" cm="1">
        <f t="array" ref="BN187">N187/(INDEX($AX187:$BG187,,MATCH(BN$3,$AX$3:$BG$3,))/100)</f>
        <v>824.81841610991387</v>
      </c>
      <c r="BO187" cm="1">
        <f t="array" ref="BO187">O187/(INDEX($AX187:$BG187,,MATCH(BO$3,$AX$3:$BG$3,))/100)</f>
        <v>801.63052804185179</v>
      </c>
      <c r="BP187" cm="1">
        <f t="array" ref="BP187">P187/(INDEX($AX187:$BG187,,MATCH(BP$3,$AX$3:$BG$3,))/100)</f>
        <v>770.96850670408264</v>
      </c>
      <c r="BQ187" cm="1">
        <f t="array" ref="BQ187">Q187/(INDEX($AX187:$BG187,,MATCH(BQ$3,$AX$3:$BG$3,))/100)</f>
        <v>778.73741616527991</v>
      </c>
      <c r="BS187" cm="1">
        <f t="array" ref="BS187">S187/(INDEX($AX187:$BG187,,MATCH(BS$3,$AX$3:$BG$3,))/100)</f>
        <v>186.27742808521367</v>
      </c>
      <c r="BT187" cm="1">
        <f t="array" ref="BT187">T187/(INDEX($AX187:$BG187,,MATCH(BT$3,$AX$3:$BG$3,))/100)</f>
        <v>174.32980483043718</v>
      </c>
      <c r="BU187" cm="1">
        <f t="array" ref="BU187">U187/(INDEX($AX187:$BG187,,MATCH(BU$3,$AX$3:$BG$3,))/100)</f>
        <v>171.76956037613698</v>
      </c>
      <c r="BV187" cm="1">
        <f t="array" ref="BV187">V187/(INDEX($AX187:$BG187,,MATCH(BV$3,$AX$3:$BG$3,))/100)</f>
        <v>198.32733125434234</v>
      </c>
      <c r="BW187" cm="1">
        <f t="array" ref="BW187">W187/(INDEX($AX187:$BG187,,MATCH(BW$3,$AX$3:$BG$3,))/100)</f>
        <v>201.40617517045098</v>
      </c>
      <c r="BX187" cm="1">
        <f t="array" ref="BX187">X187/(INDEX($AX187:$BG187,,MATCH(BX$3,$AX$3:$BG$3,))/100)</f>
        <v>293.47763100179441</v>
      </c>
      <c r="BY187" cm="1">
        <f t="array" ref="BY187">Y187/(INDEX($AX187:$BG187,,MATCH(BY$3,$AX$3:$BG$3,))/100)</f>
        <v>282.91307485582672</v>
      </c>
      <c r="BZ187" cm="1">
        <f t="array" ref="BZ187">Z187/(INDEX($AX187:$BG187,,MATCH(BZ$3,$AX$3:$BG$3,))/100)</f>
        <v>297.20523256105071</v>
      </c>
      <c r="CA187" cm="1">
        <f t="array" ref="CA187">AA187/(INDEX($AX187:$BG187,,MATCH(CA$3,$AX$3:$BG$3,))/100)</f>
        <v>248.53232396068037</v>
      </c>
      <c r="CB187" cm="1">
        <f t="array" ref="CB187">AB187/(INDEX($AX187:$BG187,,MATCH(CB$3,$AX$3:$BG$3,))/100)</f>
        <v>251.03673900000001</v>
      </c>
      <c r="CC187" cm="1">
        <f t="array" ref="CC187">AC187/(INDEX($AX187:$BG187,,MATCH(CC$3,$AX$3:$BG$3,))/100)</f>
        <v>10.735539882239918</v>
      </c>
      <c r="CD187" cm="1">
        <f t="array" ref="CD187">AD187/(INDEX($AX187:$BG187,,MATCH(CD$3,$AX$3:$BG$3,))/100)</f>
        <v>11.419592633481372</v>
      </c>
      <c r="CE187" cm="1">
        <f t="array" ref="CE187">AE187/(INDEX($AX187:$BG187,,MATCH(CE$3,$AX$3:$BG$3,))/100)</f>
        <v>11.25347636495705</v>
      </c>
      <c r="CF187" cm="1">
        <f t="array" ref="CF187">AF187/(INDEX($AX187:$BG187,,MATCH(CF$3,$AX$3:$BG$3,))/100)</f>
        <v>11.534974575905656</v>
      </c>
      <c r="CG187" cm="1">
        <f t="array" ref="CG187">AG187/(INDEX($AX187:$BG187,,MATCH(CG$3,$AX$3:$BG$3,))/100)</f>
        <v>12.005640900364332</v>
      </c>
      <c r="CH187" cm="1">
        <f t="array" ref="CH187">AH187/(INDEX($AX187:$BG187,,MATCH(CH$3,$AX$3:$BG$3,))/100)</f>
        <v>11.868282436700028</v>
      </c>
      <c r="CI187" cm="1">
        <f t="array" ref="CI187">AI187/(INDEX($AX187:$BG187,,MATCH(CI$3,$AX$3:$BG$3,))/100)</f>
        <v>11.624766021397852</v>
      </c>
      <c r="CJ187" cm="1">
        <f t="array" ref="CJ187">AJ187/(INDEX($AX187:$BG187,,MATCH(CJ$3,$AX$3:$BG$3,))/100)</f>
        <v>10.701163599743742</v>
      </c>
      <c r="CK187" cm="1">
        <f t="array" ref="CK187">AK187/(INDEX($AX187:$BG187,,MATCH(CK$3,$AX$3:$BG$3,))/100)</f>
        <v>9.7481965741508354</v>
      </c>
      <c r="CL187" cm="1">
        <f t="array" ref="CL187">AL187/(INDEX($AX187:$BG187,,MATCH(CL$3,$AX$3:$BG$3,))/100)</f>
        <v>9.3263039800615584</v>
      </c>
      <c r="CM187" cm="1">
        <f t="array" ref="CM187">AM187/(INDEX($AX187:$BG187,,MATCH(CM$3,$AX$3:$BG$3,))/100)</f>
        <v>3.8781745825813143</v>
      </c>
      <c r="CN187" cm="1">
        <f t="array" ref="CN187">AN187/(INDEX($AX187:$BG187,,MATCH(CN$3,$AX$3:$BG$3,))/100)</f>
        <v>4.1252861412089477</v>
      </c>
      <c r="CO187" cm="1">
        <f t="array" ref="CO187">AO187/(INDEX($AX187:$BG187,,MATCH(CO$3,$AX$3:$BG$3,))/100)</f>
        <v>4.0652772457634532</v>
      </c>
      <c r="CP187" cm="1">
        <f t="array" ref="CP187">AP187/(INDEX($AX187:$BG187,,MATCH(CP$3,$AX$3:$BG$3,))/100)</f>
        <v>4.1669674466027251</v>
      </c>
      <c r="CQ187" cm="1">
        <f t="array" ref="CQ187">AQ187/(INDEX($AX187:$BG187,,MATCH(CQ$3,$AX$3:$BG$3,))/100)</f>
        <v>4.3369939377168141</v>
      </c>
      <c r="CR187" cm="1">
        <f t="array" ref="CR187">AR187/(INDEX($AX187:$BG187,,MATCH(CR$3,$AX$3:$BG$3,))/100)</f>
        <v>4.2873736942704088</v>
      </c>
      <c r="CS187" cm="1">
        <f t="array" ref="CS187">AS187/(INDEX($AX187:$BG187,,MATCH(CS$3,$AX$3:$BG$3,))/100)</f>
        <v>4.1994042784212304</v>
      </c>
      <c r="CT187" cm="1">
        <f t="array" ref="CT187">AT187/(INDEX($AX187:$BG187,,MATCH(CT$3,$AX$3:$BG$3,))/100)</f>
        <v>3.8657562760515369</v>
      </c>
      <c r="CU187" cm="1">
        <f t="array" ref="CU187">AU187/(INDEX($AX187:$BG187,,MATCH(CU$3,$AX$3:$BG$3,))/100)</f>
        <v>3.5215004177312172</v>
      </c>
      <c r="CV187" cm="1">
        <f t="array" ref="CV187">AV187/(INDEX($AX187:$BG187,,MATCH(CV$3,$AX$3:$BG$3,))/100)</f>
        <v>3.3690932586200959</v>
      </c>
      <c r="CW187">
        <f t="shared" si="210"/>
        <v>150.03376424797008</v>
      </c>
      <c r="CX187">
        <f>IFERROR(1/INDEX('exch rates'!$BC$5:$BL$268,MATCH('Country-wise data'!$B187,'exch rates'!$A$5:$A$268,),MATCH(CX$3,'exch rates'!$BC$4:$BL$4,)),1)</f>
        <v>0.15685023808559065</v>
      </c>
      <c r="CY187">
        <f>IFERROR(1/INDEX('exch rates'!$BC$5:$BL$268,MATCH('Country-wise data'!$B187,'exch rates'!$A$5:$A$268,),MATCH(CY$3,'exch rates'!$BC$4:$BL$4,)),1)</f>
        <v>0.15602326149448506</v>
      </c>
      <c r="CZ187">
        <f>IFERROR(1/INDEX('exch rates'!$BC$5:$BL$268,MATCH('Country-wise data'!$B187,'exch rates'!$A$5:$A$268,),MATCH(CZ$3,'exch rates'!$BC$4:$BL$4,)),1)</f>
        <v>0.15553060640151772</v>
      </c>
      <c r="DA187">
        <f>IFERROR(1/INDEX('exch rates'!$BC$5:$BL$268,MATCH('Country-wise data'!$B187,'exch rates'!$A$5:$A$268,),MATCH(DA$3,'exch rates'!$BC$4:$BL$4,)),1)</f>
        <v>0.15521612966986542</v>
      </c>
      <c r="DB187">
        <f>IFERROR(1/INDEX('exch rates'!$BC$5:$BL$268,MATCH('Country-wise data'!$B187,'exch rates'!$A$5:$A$268,),MATCH(DB$3,'exch rates'!$BC$4:$BL$4,)),1)</f>
        <v>0.15602827946807599</v>
      </c>
      <c r="DC187">
        <f>IFERROR(1/INDEX('exch rates'!$BC$5:$BL$268,MATCH('Country-wise data'!$B187,'exch rates'!$A$5:$A$268,),MATCH(DC$3,'exch rates'!$BC$4:$BL$4,)),1)</f>
        <v>0.15680268864343452</v>
      </c>
      <c r="DD187">
        <f>IFERROR(1/INDEX('exch rates'!$BC$5:$BL$268,MATCH('Country-wise data'!$B187,'exch rates'!$A$5:$A$268,),MATCH(DD$3,'exch rates'!$BC$4:$BL$4,)),1)</f>
        <v>0.14994826784759252</v>
      </c>
      <c r="DE187">
        <f>IFERROR(1/INDEX('exch rates'!$BC$5:$BL$268,MATCH('Country-wise data'!$B187,'exch rates'!$A$5:$A$268,),MATCH(DE$3,'exch rates'!$BC$4:$BL$4,)),1)</f>
        <v>0.14750295927812052</v>
      </c>
      <c r="DF187">
        <f>IFERROR(1/INDEX('exch rates'!$BC$5:$BL$268,MATCH('Country-wise data'!$B187,'exch rates'!$A$5:$A$268,),MATCH(DF$3,'exch rates'!$BC$4:$BL$4,)),1)</f>
        <v>0.14769410587222262</v>
      </c>
      <c r="DG187">
        <f>IFERROR(1/INDEX('exch rates'!$BC$5:$BL$268,MATCH('Country-wise data'!$B187,'exch rates'!$A$5:$A$268,),MATCH(DG$3,'exch rates'!$BC$4:$BL$4,)),1)</f>
        <v>0.14805324748907378</v>
      </c>
      <c r="DH187" cm="1">
        <f t="array" ref="DH187">(BH187/INDEX($CX187:$DG187,,MATCH(DH$3,$CX$3:$DG$3,)))*$DG187</f>
        <v>268.09293197313895</v>
      </c>
      <c r="DI187" cm="1">
        <f t="array" ref="DI187">(BI187/INDEX($CX187:$DG187,,MATCH(DI$3,$CX$3:$DG$3,)))*$DG187</f>
        <v>334.41097279441072</v>
      </c>
      <c r="DJ187" cm="1">
        <f t="array" ref="DJ187">(BJ187/INDEX($CX187:$DG187,,MATCH(DJ$3,$CX$3:$DG$3,)))*$DG187</f>
        <v>380.07446567876889</v>
      </c>
      <c r="DK187" cm="1">
        <f t="array" ref="DK187">(BK187/INDEX($CX187:$DG187,,MATCH(DK$3,$CX$3:$DG$3,)))*$DG187</f>
        <v>731.65640357657855</v>
      </c>
      <c r="DL187" cm="1">
        <f t="array" ref="DL187">(BL187/INDEX($CX187:$DG187,,MATCH(DL$3,$CX$3:$DG$3,)))*$DG187</f>
        <v>732.92378578735247</v>
      </c>
      <c r="DM187" cm="1">
        <f t="array" ref="DM187">(BM187/INDEX($CX187:$DG187,,MATCH(DM$3,$CX$3:$DG$3,)))*$DG187</f>
        <v>757.63626064412119</v>
      </c>
      <c r="DN187" cm="1">
        <f t="array" ref="DN187">(BN187/INDEX($CX187:$DG187,,MATCH(DN$3,$CX$3:$DG$3,)))*$DG187</f>
        <v>814.39450316282898</v>
      </c>
      <c r="DO187" cm="1">
        <f t="array" ref="DO187">(BO187/INDEX($CX187:$DG187,,MATCH(DO$3,$CX$3:$DG$3,)))*$DG187</f>
        <v>804.62116518757784</v>
      </c>
      <c r="DP187" cm="1">
        <f t="array" ref="DP187">(BP187/INDEX($CX187:$DG187,,MATCH(DP$3,$CX$3:$DG$3,)))*$DG187</f>
        <v>772.84323876873646</v>
      </c>
      <c r="DQ187" cm="1">
        <f t="array" ref="DQ187">(BQ187/INDEX($CX187:$DG187,,MATCH(DQ$3,$CX$3:$DG$3,)))*$DG187</f>
        <v>778.73741616527991</v>
      </c>
      <c r="DS187" cm="1">
        <f t="array" ref="DS187">(BS187/INDEX($CX187:$DG187,,MATCH(DS$3,$CX$3:$DG$3,)))*$DG187</f>
        <v>175.83000509619171</v>
      </c>
      <c r="DT187" cm="1">
        <f t="array" ref="DT187">(BT187/INDEX($CX187:$DG187,,MATCH(DT$3,$CX$3:$DG$3,)))*$DG187</f>
        <v>165.4246520170004</v>
      </c>
      <c r="DU187" cm="1">
        <f t="array" ref="DU187">(BU187/INDEX($CX187:$DG187,,MATCH(DU$3,$CX$3:$DG$3,)))*$DG187</f>
        <v>163.51149025809653</v>
      </c>
      <c r="DV187" cm="1">
        <f t="array" ref="DV187">(BV187/INDEX($CX187:$DG187,,MATCH(DV$3,$CX$3:$DG$3,)))*$DG187</f>
        <v>189.17496216726869</v>
      </c>
      <c r="DW187" cm="1">
        <f t="array" ref="DW187">(BW187/INDEX($CX187:$DG187,,MATCH(DW$3,$CX$3:$DG$3,)))*$DG187</f>
        <v>191.11175486902411</v>
      </c>
      <c r="DX187" cm="1">
        <f t="array" ref="DX187">(BX187/INDEX($CX187:$DG187,,MATCH(DX$3,$CX$3:$DG$3,)))*$DG187</f>
        <v>277.10185782605231</v>
      </c>
      <c r="DY187" cm="1">
        <f t="array" ref="DY187">(BY187/INDEX($CX187:$DG187,,MATCH(DY$3,$CX$3:$DG$3,)))*$DG187</f>
        <v>279.33766818898982</v>
      </c>
      <c r="DZ187" cm="1">
        <f t="array" ref="DZ187">(BZ187/INDEX($CX187:$DG187,,MATCH(DZ$3,$CX$3:$DG$3,)))*$DG187</f>
        <v>298.31401394762338</v>
      </c>
      <c r="EA187" cm="1">
        <f t="array" ref="EA187">(CA187/INDEX($CX187:$DG187,,MATCH(EA$3,$CX$3:$DG$3,)))*$DG187</f>
        <v>249.1366696800975</v>
      </c>
      <c r="EB187" cm="1">
        <f t="array" ref="EB187">(CB187/INDEX($CX187:$DG187,,MATCH(EB$3,$CX$3:$DG$3,)))*$DG187</f>
        <v>251.03673900000001</v>
      </c>
      <c r="EC187" s="53" cm="1">
        <f t="array" ref="EC187">(CC187/INDEX($CX187:$DG187,,MATCH(EC$3,$CX$3:$DG$3,)))*$DG187</f>
        <v>10.133434048386725</v>
      </c>
      <c r="ED187" cm="1">
        <f t="array" ref="ED187">(CD187/INDEX($CX187:$DG187,,MATCH(ED$3,$CX$3:$DG$3,)))*$DG187</f>
        <v>10.83625453150127</v>
      </c>
      <c r="EE187" cm="1">
        <f t="array" ref="EE187">(CE187/INDEX($CX187:$DG187,,MATCH(EE$3,$CX$3:$DG$3,)))*$DG187</f>
        <v>10.712449208049703</v>
      </c>
      <c r="EF187" cm="1">
        <f t="array" ref="EF187">(CF187/INDEX($CX187:$DG187,,MATCH(EF$3,$CX$3:$DG$3,)))*$DG187</f>
        <v>11.002660930272471</v>
      </c>
      <c r="EG187" cm="1">
        <f t="array" ref="EG187">(CG187/INDEX($CX187:$DG187,,MATCH(EG$3,$CX$3:$DG$3,)))*$DG187</f>
        <v>11.391999767902751</v>
      </c>
      <c r="EH187" cm="1">
        <f t="array" ref="EH187">(CH187/INDEX($CX187:$DG187,,MATCH(EH$3,$CX$3:$DG$3,)))*$DG187</f>
        <v>11.206043544742178</v>
      </c>
      <c r="EI187" cm="1">
        <f t="array" ref="EI187">(CI187/INDEX($CX187:$DG187,,MATCH(EI$3,$CX$3:$DG$3,)))*$DG187</f>
        <v>11.477854232487051</v>
      </c>
      <c r="EJ187" cm="1">
        <f t="array" ref="EJ187">(CJ187/INDEX($CX187:$DG187,,MATCH(EJ$3,$CX$3:$DG$3,)))*$DG187</f>
        <v>10.741086352488775</v>
      </c>
      <c r="EK187" cm="1">
        <f t="array" ref="EK187">(CK187/INDEX($CX187:$DG187,,MATCH(EK$3,$CX$3:$DG$3,)))*$DG187</f>
        <v>9.7719008584778795</v>
      </c>
      <c r="EL187" cm="1">
        <f t="array" ref="EL187">(CL187/INDEX($CX187:$DG187,,MATCH(EL$3,$CX$3:$DG$3,)))*$DG187</f>
        <v>9.3263039800615584</v>
      </c>
      <c r="EM187" cm="1">
        <f t="array" ref="EM187">(CM187/INDEX($CX187:$DG187,,MATCH(EM$3,$CX$3:$DG$3,)))*$DG187</f>
        <v>3.6606660486382427</v>
      </c>
      <c r="EN187" cm="1">
        <f t="array" ref="EN187">(CN187/INDEX($CX187:$DG187,,MATCH(EN$3,$CX$3:$DG$3,)))*$DG187</f>
        <v>3.9145573818763109</v>
      </c>
      <c r="EO187" cm="1">
        <f t="array" ref="EO187">(CO187/INDEX($CX187:$DG187,,MATCH(EO$3,$CX$3:$DG$3,)))*$DG187</f>
        <v>3.8698331608436618</v>
      </c>
      <c r="EP187" cm="1">
        <f t="array" ref="EP187">(CP187/INDEX($CX187:$DG187,,MATCH(EP$3,$CX$3:$DG$3,)))*$DG187</f>
        <v>3.9746710858141063</v>
      </c>
      <c r="EQ187" cm="1">
        <f t="array" ref="EQ187">(CQ187/INDEX($CX187:$DG187,,MATCH(EQ$3,$CX$3:$DG$3,)))*$DG187</f>
        <v>4.1153183192715881</v>
      </c>
      <c r="ER187" cm="1">
        <f t="array" ref="ER187">(CR187/INDEX($CX187:$DG187,,MATCH(ER$3,$CX$3:$DG$3,)))*$DG187</f>
        <v>4.0481423126575926</v>
      </c>
      <c r="ES187" cm="1">
        <f t="array" ref="ES187">(CS187/INDEX($CX187:$DG187,,MATCH(ES$3,$CX$3:$DG$3,)))*$DG187</f>
        <v>4.1463329311126547</v>
      </c>
      <c r="ET187" cm="1">
        <f t="array" ref="ET187">(CT187/INDEX($CX187:$DG187,,MATCH(ET$3,$CX$3:$DG$3,)))*$DG187</f>
        <v>3.8801782247062668</v>
      </c>
      <c r="EU187" cm="1">
        <f t="array" ref="EU187">(CU187/INDEX($CX187:$DG187,,MATCH(EU$3,$CX$3:$DG$3,)))*$DG187</f>
        <v>3.5300635038902559</v>
      </c>
      <c r="EV187" cm="1">
        <f t="array" ref="EV187">(CV187/INDEX($CX187:$DG187,,MATCH(EV$3,$CX$3:$DG$3,)))*$DG187</f>
        <v>3.3690932586200959</v>
      </c>
      <c r="EW187">
        <f t="shared" si="211"/>
        <v>145.10884368180115</v>
      </c>
      <c r="EY187" s="96">
        <f t="shared" si="233"/>
        <v>5.7631995419911437E-2</v>
      </c>
      <c r="EZ187" s="96">
        <f t="shared" si="234"/>
        <v>6.5505681283752365E-2</v>
      </c>
      <c r="FA187" s="96">
        <f t="shared" si="235"/>
        <v>6.5514962839250734E-2</v>
      </c>
      <c r="FB187" s="96">
        <f t="shared" si="236"/>
        <v>5.8161295787885009E-2</v>
      </c>
      <c r="FC187" s="96">
        <f t="shared" si="237"/>
        <v>5.960910031782244E-2</v>
      </c>
      <c r="FD187" s="96">
        <f t="shared" si="238"/>
        <v>4.0440160281338317E-2</v>
      </c>
      <c r="FE187" s="96">
        <f t="shared" si="239"/>
        <v>4.1089532632317773E-2</v>
      </c>
      <c r="FF187" s="96">
        <f t="shared" si="240"/>
        <v>3.6005973069621347E-2</v>
      </c>
      <c r="FG187" s="96">
        <f t="shared" si="241"/>
        <v>3.9223053238310643E-2</v>
      </c>
      <c r="FH187" s="96">
        <f t="shared" si="242"/>
        <v>3.7151151728678077E-2</v>
      </c>
      <c r="FJ187" s="96">
        <f t="shared" si="188"/>
        <v>230.52753010959336</v>
      </c>
      <c r="FK187" s="96" t="str">
        <f>IF(AND('Country-wise data'!FJ187&gt;'non-R&amp;D ex_typologies'!$C$17,'Country-wise data'!FJ187&lt;'non-R&amp;D ex_typologies'!$D$17),"Small",IF(AND('Country-wise data'!FJ187&gt;'non-R&amp;D ex_typologies'!$E$17,'Country-wise data'!$FJ$4&lt;'non-R&amp;D ex_typologies'!$F$17),"Medium","Large"))</f>
        <v>Small</v>
      </c>
      <c r="FL187" t="str">
        <f>IF($FK187='non-R&amp;D ex_typologies'!$C$16,IF(AND('Country-wise data'!EY187&gt;'non-R&amp;D ex_typologies'!$C$21,'Country-wise data'!EY187&lt;'non-R&amp;D ex_typologies'!$D$21),'non-R&amp;D ex_typologies'!$B$21,IF(AND('Country-wise data'!EY187&gt;'non-R&amp;D ex_typologies'!$C$19,'Country-wise data'!EY187&lt;'non-R&amp;D ex_typologies'!$D$19),'non-R&amp;D ex_typologies'!$B$19,'non-R&amp;D ex_typologies'!$B$20)),IF($FK187='non-R&amp;D ex_typologies'!$E$16,IF(AND('Country-wise data'!EY187&gt;'non-R&amp;D ex_typologies'!$E$21,'Country-wise data'!EY187&lt;'non-R&amp;D ex_typologies'!$F$21),'non-R&amp;D ex_typologies'!$B$21,IF(AND('Country-wise data'!EY187&gt;'non-R&amp;D ex_typologies'!$E$19,'Country-wise data'!EY187&lt;'non-R&amp;D ex_typologies'!$F$19),'non-R&amp;D ex_typologies'!$B$19,'non-R&amp;D ex_typologies'!$B$20)),IF(AND('Country-wise data'!EY187&gt;'non-R&amp;D ex_typologies'!$G$21,'Country-wise data'!EY187&lt;'non-R&amp;D ex_typologies'!$H$21),'non-R&amp;D ex_typologies'!$B$21,IF(AND('Country-wise data'!EY187&gt;'non-R&amp;D ex_typologies'!$G$19,'Country-wise data'!EY187&lt;'non-R&amp;D ex_typologies'!$H$19),'non-R&amp;D ex_typologies'!$B$19,'non-R&amp;D ex_typologies'!$B$20))))</f>
        <v xml:space="preserve">Research heavy </v>
      </c>
      <c r="FM187" t="str">
        <f>IF($FK187='non-R&amp;D ex_typologies'!$C$16,IF(AND('Country-wise data'!EZ187&gt;'non-R&amp;D ex_typologies'!$C$21,'Country-wise data'!EZ187&lt;'non-R&amp;D ex_typologies'!$D$21),'non-R&amp;D ex_typologies'!$B$21,IF(AND('Country-wise data'!EZ187&gt;'non-R&amp;D ex_typologies'!$C$19,'Country-wise data'!EZ187&lt;'non-R&amp;D ex_typologies'!$D$19),'non-R&amp;D ex_typologies'!$B$19,'non-R&amp;D ex_typologies'!$B$20)),IF($FK187='non-R&amp;D ex_typologies'!$E$16,IF(AND('Country-wise data'!EZ187&gt;'non-R&amp;D ex_typologies'!$E$21,'Country-wise data'!EZ187&lt;'non-R&amp;D ex_typologies'!$F$21),'non-R&amp;D ex_typologies'!$B$21,IF(AND('Country-wise data'!EZ187&gt;'non-R&amp;D ex_typologies'!$E$19,'Country-wise data'!EZ187&lt;'non-R&amp;D ex_typologies'!$F$19),'non-R&amp;D ex_typologies'!$B$19,'non-R&amp;D ex_typologies'!$B$20)),IF(AND('Country-wise data'!EZ187&gt;'non-R&amp;D ex_typologies'!$G$21,'Country-wise data'!EZ187&lt;'non-R&amp;D ex_typologies'!$H$21),'non-R&amp;D ex_typologies'!$B$21,IF(AND('Country-wise data'!EZ187&gt;'non-R&amp;D ex_typologies'!$G$19,'Country-wise data'!EZ187&lt;'non-R&amp;D ex_typologies'!$H$19),'non-R&amp;D ex_typologies'!$B$19,'non-R&amp;D ex_typologies'!$B$20))))</f>
        <v xml:space="preserve">Research heavy </v>
      </c>
      <c r="FN187" t="str">
        <f>IF($FK187='non-R&amp;D ex_typologies'!$C$16,IF(AND('Country-wise data'!FA187&gt;'non-R&amp;D ex_typologies'!$C$21,'Country-wise data'!FA187&lt;'non-R&amp;D ex_typologies'!$D$21),'non-R&amp;D ex_typologies'!$B$21,IF(AND('Country-wise data'!FA187&gt;'non-R&amp;D ex_typologies'!$C$19,'Country-wise data'!FA187&lt;'non-R&amp;D ex_typologies'!$D$19),'non-R&amp;D ex_typologies'!$B$19,'non-R&amp;D ex_typologies'!$B$20)),IF($FK187='non-R&amp;D ex_typologies'!$E$16,IF(AND('Country-wise data'!FA187&gt;'non-R&amp;D ex_typologies'!$E$21,'Country-wise data'!FA187&lt;'non-R&amp;D ex_typologies'!$F$21),'non-R&amp;D ex_typologies'!$B$21,IF(AND('Country-wise data'!FA187&gt;'non-R&amp;D ex_typologies'!$E$19,'Country-wise data'!FA187&lt;'non-R&amp;D ex_typologies'!$F$19),'non-R&amp;D ex_typologies'!$B$19,'non-R&amp;D ex_typologies'!$B$20)),IF(AND('Country-wise data'!FA187&gt;'non-R&amp;D ex_typologies'!$G$21,'Country-wise data'!FA187&lt;'non-R&amp;D ex_typologies'!$H$21),'non-R&amp;D ex_typologies'!$B$21,IF(AND('Country-wise data'!FA187&gt;'non-R&amp;D ex_typologies'!$G$19,'Country-wise data'!FA187&lt;'non-R&amp;D ex_typologies'!$H$19),'non-R&amp;D ex_typologies'!$B$19,'non-R&amp;D ex_typologies'!$B$20))))</f>
        <v xml:space="preserve">Research heavy </v>
      </c>
      <c r="FO187" t="str">
        <f>IF($FK187='non-R&amp;D ex_typologies'!$C$16,IF(AND('Country-wise data'!FB187&gt;'non-R&amp;D ex_typologies'!$C$21,'Country-wise data'!FB187&lt;'non-R&amp;D ex_typologies'!$D$21),'non-R&amp;D ex_typologies'!$B$21,IF(AND('Country-wise data'!FB187&gt;'non-R&amp;D ex_typologies'!$C$19,'Country-wise data'!FB187&lt;'non-R&amp;D ex_typologies'!$D$19),'non-R&amp;D ex_typologies'!$B$19,'non-R&amp;D ex_typologies'!$B$20)),IF($FK187='non-R&amp;D ex_typologies'!$E$16,IF(AND('Country-wise data'!FB187&gt;'non-R&amp;D ex_typologies'!$E$21,'Country-wise data'!FB187&lt;'non-R&amp;D ex_typologies'!$F$21),'non-R&amp;D ex_typologies'!$B$21,IF(AND('Country-wise data'!FB187&gt;'non-R&amp;D ex_typologies'!$E$19,'Country-wise data'!FB187&lt;'non-R&amp;D ex_typologies'!$F$19),'non-R&amp;D ex_typologies'!$B$19,'non-R&amp;D ex_typologies'!$B$20)),IF(AND('Country-wise data'!FB187&gt;'non-R&amp;D ex_typologies'!$G$21,'Country-wise data'!FB187&lt;'non-R&amp;D ex_typologies'!$H$21),'non-R&amp;D ex_typologies'!$B$21,IF(AND('Country-wise data'!FB187&gt;'non-R&amp;D ex_typologies'!$G$19,'Country-wise data'!FB187&lt;'non-R&amp;D ex_typologies'!$H$19),'non-R&amp;D ex_typologies'!$B$19,'non-R&amp;D ex_typologies'!$B$20))))</f>
        <v xml:space="preserve">Research heavy </v>
      </c>
      <c r="FP187" t="str">
        <f>IF($FK187='non-R&amp;D ex_typologies'!$C$16,IF(AND('Country-wise data'!FC187&gt;'non-R&amp;D ex_typologies'!$C$21,'Country-wise data'!FC187&lt;'non-R&amp;D ex_typologies'!$D$21),'non-R&amp;D ex_typologies'!$B$21,IF(AND('Country-wise data'!FC187&gt;'non-R&amp;D ex_typologies'!$C$19,'Country-wise data'!FC187&lt;'non-R&amp;D ex_typologies'!$D$19),'non-R&amp;D ex_typologies'!$B$19,'non-R&amp;D ex_typologies'!$B$20)),IF($FK187='non-R&amp;D ex_typologies'!$E$16,IF(AND('Country-wise data'!FC187&gt;'non-R&amp;D ex_typologies'!$E$21,'Country-wise data'!FC187&lt;'non-R&amp;D ex_typologies'!$F$21),'non-R&amp;D ex_typologies'!$B$21,IF(AND('Country-wise data'!FC187&gt;'non-R&amp;D ex_typologies'!$E$19,'Country-wise data'!FC187&lt;'non-R&amp;D ex_typologies'!$F$19),'non-R&amp;D ex_typologies'!$B$19,'non-R&amp;D ex_typologies'!$B$20)),IF(AND('Country-wise data'!FC187&gt;'non-R&amp;D ex_typologies'!$G$21,'Country-wise data'!FC187&lt;'non-R&amp;D ex_typologies'!$H$21),'non-R&amp;D ex_typologies'!$B$21,IF(AND('Country-wise data'!FC187&gt;'non-R&amp;D ex_typologies'!$G$19,'Country-wise data'!FC187&lt;'non-R&amp;D ex_typologies'!$H$19),'non-R&amp;D ex_typologies'!$B$19,'non-R&amp;D ex_typologies'!$B$20))))</f>
        <v xml:space="preserve">Research heavy </v>
      </c>
      <c r="FQ187" t="str">
        <f>IF($FK187='non-R&amp;D ex_typologies'!$C$16,IF(AND('Country-wise data'!FD187&gt;'non-R&amp;D ex_typologies'!$C$21,'Country-wise data'!FD187&lt;'non-R&amp;D ex_typologies'!$D$21),'non-R&amp;D ex_typologies'!$B$21,IF(AND('Country-wise data'!FD187&gt;'non-R&amp;D ex_typologies'!$C$19,'Country-wise data'!FD187&lt;'non-R&amp;D ex_typologies'!$D$19),'non-R&amp;D ex_typologies'!$B$19,'non-R&amp;D ex_typologies'!$B$20)),IF($FK187='non-R&amp;D ex_typologies'!$E$16,IF(AND('Country-wise data'!FD187&gt;'non-R&amp;D ex_typologies'!$E$21,'Country-wise data'!FD187&lt;'non-R&amp;D ex_typologies'!$F$21),'non-R&amp;D ex_typologies'!$B$21,IF(AND('Country-wise data'!FD187&gt;'non-R&amp;D ex_typologies'!$E$19,'Country-wise data'!FD187&lt;'non-R&amp;D ex_typologies'!$F$19),'non-R&amp;D ex_typologies'!$B$19,'non-R&amp;D ex_typologies'!$B$20)),IF(AND('Country-wise data'!FD187&gt;'non-R&amp;D ex_typologies'!$G$21,'Country-wise data'!FD187&lt;'non-R&amp;D ex_typologies'!$H$21),'non-R&amp;D ex_typologies'!$B$21,IF(AND('Country-wise data'!FD187&gt;'non-R&amp;D ex_typologies'!$G$19,'Country-wise data'!FD187&lt;'non-R&amp;D ex_typologies'!$H$19),'non-R&amp;D ex_typologies'!$B$19,'non-R&amp;D ex_typologies'!$B$20))))</f>
        <v xml:space="preserve">Research heavy </v>
      </c>
      <c r="FR187" t="str">
        <f>IF($FK187='non-R&amp;D ex_typologies'!$C$16,IF(AND('Country-wise data'!FE187&gt;'non-R&amp;D ex_typologies'!$C$21,'Country-wise data'!FE187&lt;'non-R&amp;D ex_typologies'!$D$21),'non-R&amp;D ex_typologies'!$B$21,IF(AND('Country-wise data'!FE187&gt;'non-R&amp;D ex_typologies'!$C$19,'Country-wise data'!FE187&lt;'non-R&amp;D ex_typologies'!$D$19),'non-R&amp;D ex_typologies'!$B$19,'non-R&amp;D ex_typologies'!$B$20)),IF($FK187='non-R&amp;D ex_typologies'!$E$16,IF(AND('Country-wise data'!FE187&gt;'non-R&amp;D ex_typologies'!$E$21,'Country-wise data'!FE187&lt;'non-R&amp;D ex_typologies'!$F$21),'non-R&amp;D ex_typologies'!$B$21,IF(AND('Country-wise data'!FE187&gt;'non-R&amp;D ex_typologies'!$E$19,'Country-wise data'!FE187&lt;'non-R&amp;D ex_typologies'!$F$19),'non-R&amp;D ex_typologies'!$B$19,'non-R&amp;D ex_typologies'!$B$20)),IF(AND('Country-wise data'!FE187&gt;'non-R&amp;D ex_typologies'!$G$21,'Country-wise data'!FE187&lt;'non-R&amp;D ex_typologies'!$H$21),'non-R&amp;D ex_typologies'!$B$21,IF(AND('Country-wise data'!FE187&gt;'non-R&amp;D ex_typologies'!$G$19,'Country-wise data'!FE187&lt;'non-R&amp;D ex_typologies'!$H$19),'non-R&amp;D ex_typologies'!$B$19,'non-R&amp;D ex_typologies'!$B$20))))</f>
        <v xml:space="preserve">Research heavy </v>
      </c>
      <c r="FS187" t="str">
        <f>IF($FK187='non-R&amp;D ex_typologies'!$C$16,IF(AND('Country-wise data'!FF187&gt;'non-R&amp;D ex_typologies'!$C$21,'Country-wise data'!FF187&lt;'non-R&amp;D ex_typologies'!$D$21),'non-R&amp;D ex_typologies'!$B$21,IF(AND('Country-wise data'!FF187&gt;'non-R&amp;D ex_typologies'!$C$19,'Country-wise data'!FF187&lt;'non-R&amp;D ex_typologies'!$D$19),'non-R&amp;D ex_typologies'!$B$19,'non-R&amp;D ex_typologies'!$B$20)),IF($FK187='non-R&amp;D ex_typologies'!$E$16,IF(AND('Country-wise data'!FF187&gt;'non-R&amp;D ex_typologies'!$E$21,'Country-wise data'!FF187&lt;'non-R&amp;D ex_typologies'!$F$21),'non-R&amp;D ex_typologies'!$B$21,IF(AND('Country-wise data'!FF187&gt;'non-R&amp;D ex_typologies'!$E$19,'Country-wise data'!FF187&lt;'non-R&amp;D ex_typologies'!$F$19),'non-R&amp;D ex_typologies'!$B$19,'non-R&amp;D ex_typologies'!$B$20)),IF(AND('Country-wise data'!FF187&gt;'non-R&amp;D ex_typologies'!$G$21,'Country-wise data'!FF187&lt;'non-R&amp;D ex_typologies'!$H$21),'non-R&amp;D ex_typologies'!$B$21,IF(AND('Country-wise data'!FF187&gt;'non-R&amp;D ex_typologies'!$G$19,'Country-wise data'!FF187&lt;'non-R&amp;D ex_typologies'!$H$19),'non-R&amp;D ex_typologies'!$B$19,'non-R&amp;D ex_typologies'!$B$20))))</f>
        <v xml:space="preserve">Research heavy </v>
      </c>
      <c r="FT187" t="str">
        <f>IF($FK187='non-R&amp;D ex_typologies'!$C$16,IF(AND('Country-wise data'!FG187&gt;'non-R&amp;D ex_typologies'!$C$21,'Country-wise data'!FG187&lt;'non-R&amp;D ex_typologies'!$D$21),'non-R&amp;D ex_typologies'!$B$21,IF(AND('Country-wise data'!FG187&gt;'non-R&amp;D ex_typologies'!$C$19,'Country-wise data'!FG187&lt;'non-R&amp;D ex_typologies'!$D$19),'non-R&amp;D ex_typologies'!$B$19,'non-R&amp;D ex_typologies'!$B$20)),IF($FK187='non-R&amp;D ex_typologies'!$E$16,IF(AND('Country-wise data'!FG187&gt;'non-R&amp;D ex_typologies'!$E$21,'Country-wise data'!FG187&lt;'non-R&amp;D ex_typologies'!$F$21),'non-R&amp;D ex_typologies'!$B$21,IF(AND('Country-wise data'!FG187&gt;'non-R&amp;D ex_typologies'!$E$19,'Country-wise data'!FG187&lt;'non-R&amp;D ex_typologies'!$F$19),'non-R&amp;D ex_typologies'!$B$19,'non-R&amp;D ex_typologies'!$B$20)),IF(AND('Country-wise data'!FG187&gt;'non-R&amp;D ex_typologies'!$G$21,'Country-wise data'!FG187&lt;'non-R&amp;D ex_typologies'!$H$21),'non-R&amp;D ex_typologies'!$B$21,IF(AND('Country-wise data'!FG187&gt;'non-R&amp;D ex_typologies'!$G$19,'Country-wise data'!FG187&lt;'non-R&amp;D ex_typologies'!$H$19),'non-R&amp;D ex_typologies'!$B$19,'non-R&amp;D ex_typologies'!$B$20))))</f>
        <v xml:space="preserve">Research heavy </v>
      </c>
      <c r="FU187" t="str">
        <f>IF($FK187='non-R&amp;D ex_typologies'!$C$16,IF(AND('Country-wise data'!FH187&gt;'non-R&amp;D ex_typologies'!$C$21,'Country-wise data'!FH187&lt;'non-R&amp;D ex_typologies'!$D$21),'non-R&amp;D ex_typologies'!$B$21,IF(AND('Country-wise data'!FH187&gt;'non-R&amp;D ex_typologies'!$C$19,'Country-wise data'!FH187&lt;'non-R&amp;D ex_typologies'!$D$19),'non-R&amp;D ex_typologies'!$B$19,'non-R&amp;D ex_typologies'!$B$20)),IF($FK187='non-R&amp;D ex_typologies'!$E$16,IF(AND('Country-wise data'!FH187&gt;'non-R&amp;D ex_typologies'!$E$21,'Country-wise data'!FH187&lt;'non-R&amp;D ex_typologies'!$F$21),'non-R&amp;D ex_typologies'!$B$21,IF(AND('Country-wise data'!FH187&gt;'non-R&amp;D ex_typologies'!$E$19,'Country-wise data'!FH187&lt;'non-R&amp;D ex_typologies'!$F$19),'non-R&amp;D ex_typologies'!$B$19,'non-R&amp;D ex_typologies'!$B$20)),IF(AND('Country-wise data'!FH187&gt;'non-R&amp;D ex_typologies'!$G$21,'Country-wise data'!FH187&lt;'non-R&amp;D ex_typologies'!$H$21),'non-R&amp;D ex_typologies'!$B$21,IF(AND('Country-wise data'!FH187&gt;'non-R&amp;D ex_typologies'!$G$19,'Country-wise data'!FH187&lt;'non-R&amp;D ex_typologies'!$H$19),'non-R&amp;D ex_typologies'!$B$19,'non-R&amp;D ex_typologies'!$B$20))))</f>
        <v xml:space="preserve">Research heavy </v>
      </c>
    </row>
    <row r="188" spans="2:177" x14ac:dyDescent="0.35">
      <c r="B188" s="83" t="s">
        <v>329</v>
      </c>
      <c r="E188" s="44" t="s">
        <v>376</v>
      </c>
      <c r="G188" s="55">
        <f>Assumptions!$C$13</f>
        <v>1.1000000000000001</v>
      </c>
      <c r="H188">
        <f>SUMIFS(FAOstat!M:M,FAOstat!$B:$B,'Country-wise data'!$B188)*G188</f>
        <v>1413.7750000000001</v>
      </c>
      <c r="I188">
        <f>IF(SUMIFS(FAOstat!N:N,FAOstat!$B:$B,'Country-wise data'!$B188)=0,H188*(1+Assumptions!$C$9),SUMIFS(FAOstat!N:N,FAOstat!$B:$B,'Country-wise data'!$B188)*$G188)</f>
        <v>1592.316</v>
      </c>
      <c r="J188">
        <f>IF(SUMIFS(FAOstat!O:O,FAOstat!$B:$B,'Country-wise data'!$B188)=0,I188*(1+Assumptions!$C$9),SUMIFS(FAOstat!O:O,FAOstat!$B:$B,'Country-wise data'!$B188)*$G188)</f>
        <v>1759.8130000000001</v>
      </c>
      <c r="K188">
        <f>IF(SUMIFS(FAOstat!P:P,FAOstat!$B:$B,'Country-wise data'!$B188)=0,J188*(1+Assumptions!$C$9),SUMIFS(FAOstat!P:P,FAOstat!$B:$B,'Country-wise data'!$B188)*$G188)</f>
        <v>1942.1380000000001</v>
      </c>
      <c r="L188">
        <f>IF(SUMIFS(FAOstat!Q:Q,FAOstat!$B:$B,'Country-wise data'!$B188)=0,K188*(1+Assumptions!$C$9),SUMIFS(FAOstat!Q:Q,FAOstat!$B:$B,'Country-wise data'!$B188)*$G188)</f>
        <v>932.9430000000001</v>
      </c>
      <c r="M188">
        <f>IF(SUMIFS(FAOstat!R:R,FAOstat!$B:$B,'Country-wise data'!$B188)=0,L188*(1+Assumptions!$C$9),SUMIFS(FAOstat!R:R,FAOstat!$B:$B,'Country-wise data'!$B188)*$G188)</f>
        <v>622.1160000000001</v>
      </c>
      <c r="N188">
        <f>IF(SUMIFS(FAOstat!S:S,FAOstat!$B:$B,'Country-wise data'!$B188)=0,M188*(1+Assumptions!$C$9),SUMIFS(FAOstat!S:S,FAOstat!$B:$B,'Country-wise data'!$B188)*$G188)</f>
        <v>553.37700000000007</v>
      </c>
      <c r="O188">
        <f>IF(SUMIFS(FAOstat!T:T,FAOstat!$B:$B,'Country-wise data'!$B188)=0,N188*(1+Assumptions!$C$9),SUMIFS(FAOstat!T:T,FAOstat!$B:$B,'Country-wise data'!$B188)*$G188)</f>
        <v>893.38700000000017</v>
      </c>
      <c r="P188">
        <f>IF(SUMIFS(FAOstat!U:U,FAOstat!$B:$B,'Country-wise data'!$B188)=0,O188*(1+Assumptions!$C$9),SUMIFS(FAOstat!U:U,FAOstat!$B:$B,'Country-wise data'!$B188)*$G188)</f>
        <v>959.101</v>
      </c>
      <c r="Q188">
        <f>IF(SUMIFS(FAOstat!V:V,FAOstat!$B:$B,'Country-wise data'!$B188)=0,P188*(1+Assumptions!$C$9),SUMIFS(FAOstat!V:V,FAOstat!$B:$B,'Country-wise data'!$B188)*$G188)</f>
        <v>978.28301999999996</v>
      </c>
      <c r="R188" s="36">
        <f t="shared" si="207"/>
        <v>-4.0087648839503887E-2</v>
      </c>
      <c r="S188">
        <f>SUMIFS(FAOstat!CE:CE,FAOstat!$B:$B,'Country-wise data'!$B188)</f>
        <v>10129.61852</v>
      </c>
      <c r="T188">
        <f>SUMIFS(FAOstat!CF:CF,FAOstat!$B:$B,'Country-wise data'!$B188)</f>
        <v>13373.600211999999</v>
      </c>
      <c r="U188">
        <f>SUMIFS(FAOstat!CG:CG,FAOstat!$B:$B,'Country-wise data'!$B188)</f>
        <v>13738.530472</v>
      </c>
      <c r="V188">
        <f>SUMIFS(FAOstat!CH:CH,FAOstat!$B:$B,'Country-wise data'!$B188)</f>
        <v>16106.343049999999</v>
      </c>
      <c r="W188">
        <f>SUMIFS(FAOstat!CI:CI,FAOstat!$B:$B,'Country-wise data'!$B188)</f>
        <v>13556.794583999999</v>
      </c>
      <c r="X188">
        <f>SUMIFS(FAOstat!CJ:CJ,FAOstat!$B:$B,'Country-wise data'!$B188)</f>
        <v>10977.766895999999</v>
      </c>
      <c r="Y188">
        <f>SUMIFS(FAOstat!CK:CK,FAOstat!$B:$B,'Country-wise data'!$B188)</f>
        <v>10946.629977000001</v>
      </c>
      <c r="Z188">
        <f>SUMIFS(FAOstat!CL:CL,FAOstat!$B:$B,'Country-wise data'!$B188)</f>
        <v>11428.112165</v>
      </c>
      <c r="AA188">
        <f>SUMIFS(FAOstat!CM:CM,FAOstat!$B:$B,'Country-wise data'!$B188)</f>
        <v>13262.884935</v>
      </c>
      <c r="AB188">
        <f>SUMIFS(FAOstat!CN:CN,FAOstat!$B:$B,'Country-wise data'!$B188)</f>
        <v>13528.142633700001</v>
      </c>
      <c r="AC188" s="53">
        <f>IFERROR(INDEX('ASTI data (new)'!$AF$6:$AL$130,MATCH('Country-wise data'!$B188,'ASTI data (new)'!$C$6:$C$130,),MATCH('Country-wise data'!AC$3,'ASTI data (new)'!$AF$5:$AL$5,)),(INDEX(Assumptions!$G$154:$P$345,MATCH('Country-wise data'!$B188,Assumptions!$B$154:$B$344,),MATCH('Country-wise data'!AC$3,Assumptions!$G$153:$P$153,))*S188))</f>
        <v>64.829558528000007</v>
      </c>
      <c r="AD188" s="53">
        <f>IFERROR(INDEX('ASTI data (new)'!$AF$6:$AL$130,MATCH('Country-wise data'!$B188,'ASTI data (new)'!$C$6:$C$130,),MATCH('Country-wise data'!AD$3,'ASTI data (new)'!$AF$5:$AL$5,)),(INDEX(Assumptions!$G$154:$P$345,MATCH('Country-wise data'!$B188,Assumptions!$B$154:$B$344,),MATCH('Country-wise data'!AD$3,Assumptions!$G$153:$P$153,))*T188))</f>
        <v>85.591041356800005</v>
      </c>
      <c r="AE188" s="53">
        <f>IFERROR(INDEX('ASTI data (new)'!$AF$6:$AL$130,MATCH('Country-wise data'!$B188,'ASTI data (new)'!$C$6:$C$130,),MATCH('Country-wise data'!AE$3,'ASTI data (new)'!$AF$5:$AL$5,)),(INDEX(Assumptions!$G$154:$P$345,MATCH('Country-wise data'!$B188,Assumptions!$B$154:$B$344,),MATCH('Country-wise data'!AE$3,Assumptions!$G$153:$P$153,))*U188))</f>
        <v>87.926595020800008</v>
      </c>
      <c r="AF188" s="53">
        <f>IFERROR(INDEX('ASTI data (new)'!$AF$6:$AL$130,MATCH('Country-wise data'!$B188,'ASTI data (new)'!$C$6:$C$130,),MATCH('Country-wise data'!AF$3,'ASTI data (new)'!$AF$5:$AL$5,)),(INDEX(Assumptions!$G$154:$P$345,MATCH('Country-wise data'!$B188,Assumptions!$B$154:$B$344,),MATCH('Country-wise data'!AF$3,Assumptions!$G$153:$P$153,))*V188))</f>
        <v>103.08059552</v>
      </c>
      <c r="AG188" s="53">
        <f>IFERROR(INDEX('ASTI data (new)'!$AF$6:$AL$130,MATCH('Country-wise data'!$B188,'ASTI data (new)'!$C$6:$C$130,),MATCH('Country-wise data'!AG$3,'ASTI data (new)'!$AF$5:$AL$5,)),(INDEX(Assumptions!$G$154:$P$345,MATCH('Country-wise data'!$B188,Assumptions!$B$154:$B$344,),MATCH('Country-wise data'!AG$3,Assumptions!$G$153:$P$153,))*W188))</f>
        <v>86.763485337600002</v>
      </c>
      <c r="AH188" s="53">
        <f>IFERROR(INDEX('ASTI data (new)'!$AF$6:$AL$130,MATCH('Country-wise data'!$B188,'ASTI data (new)'!$C$6:$C$130,),MATCH('Country-wise data'!AH$3,'ASTI data (new)'!$AF$5:$AL$5,)),(INDEX(Assumptions!$G$154:$P$345,MATCH('Country-wise data'!$B188,Assumptions!$B$154:$B$344,),MATCH('Country-wise data'!AH$3,Assumptions!$G$153:$P$153,))*X188))</f>
        <v>70.257708134400005</v>
      </c>
      <c r="AI188" s="53">
        <f>IFERROR(INDEX('ASTI data (new)'!$AF$6:$AL$130,MATCH('Country-wise data'!$B188,'ASTI data (new)'!$C$6:$C$130,),MATCH('Country-wise data'!AI$3,'ASTI data (new)'!$AF$5:$AL$5,)),(INDEX(Assumptions!$G$154:$P$345,MATCH('Country-wise data'!$B188,Assumptions!$B$154:$B$344,),MATCH('Country-wise data'!AI$3,Assumptions!$G$153:$P$153,))*Y188))</f>
        <v>70.058431852800013</v>
      </c>
      <c r="AJ188" s="53">
        <f t="shared" ref="AJ188:AL188" si="266">IFERROR((1+($AI188/$AF188)^(1/3)-1)*AI188,0)</f>
        <v>61.596340324568708</v>
      </c>
      <c r="AK188" s="53">
        <f t="shared" si="266"/>
        <v>54.156352647914005</v>
      </c>
      <c r="AL188" s="53">
        <f t="shared" si="266"/>
        <v>47.61501278600123</v>
      </c>
      <c r="AM188" s="55" cm="1">
        <f t="array" ref="AM188">INDEX('non-R&amp;D ex_typologies'!$J$8:$J$10,MATCH('Country-wise data'!FL188,'non-R&amp;D ex_typologies'!$F$8:$F$10,),)*'Country-wise data'!AC188</f>
        <v>81.711349607774508</v>
      </c>
      <c r="AN188" s="55" cm="1">
        <f t="array" ref="AN188">INDEX('non-R&amp;D ex_typologies'!$J$8:$J$10,MATCH('Country-wise data'!FM188,'non-R&amp;D ex_typologies'!$F$8:$F$10,),)*'Country-wise data'!AD188</f>
        <v>107.87917830071839</v>
      </c>
      <c r="AO188" s="55" cm="1">
        <f t="array" ref="AO188">INDEX('non-R&amp;D ex_typologies'!$J$8:$J$10,MATCH('Country-wise data'!FN188,'non-R&amp;D ex_typologies'!$F$8:$F$10,),)*'Country-wise data'!AE188</f>
        <v>110.82291640876672</v>
      </c>
      <c r="AP188" s="55" cm="1">
        <f t="array" ref="AP188">INDEX('non-R&amp;D ex_typologies'!$J$8:$J$10,MATCH('Country-wise data'!FO188,'non-R&amp;D ex_typologies'!$F$8:$F$10,),)*'Country-wise data'!AF188</f>
        <v>129.92305931983893</v>
      </c>
      <c r="AQ188" s="55" cm="1">
        <f t="array" ref="AQ188">INDEX('non-R&amp;D ex_typologies'!$J$8:$J$10,MATCH('Country-wise data'!FP188,'non-R&amp;D ex_typologies'!$F$8:$F$10,),)*'Country-wise data'!AG188</f>
        <v>109.35692984161933</v>
      </c>
      <c r="AR188" s="55" cm="1">
        <f t="array" ref="AR188">INDEX('non-R&amp;D ex_typologies'!$J$8:$J$10,MATCH('Country-wise data'!FQ188,'non-R&amp;D ex_typologies'!$F$8:$F$10,),)*'Country-wise data'!AH188</f>
        <v>88.553003943894765</v>
      </c>
      <c r="AS188" s="55" cm="1">
        <f t="array" ref="AS188">INDEX('non-R&amp;D ex_typologies'!$J$8:$J$10,MATCH('Country-wise data'!FR188,'non-R&amp;D ex_typologies'!$F$8:$F$10,),)*'Country-wise data'!AI188</f>
        <v>88.301835583596258</v>
      </c>
      <c r="AT188" s="55" cm="1">
        <f t="array" ref="AT188">INDEX('non-R&amp;D ex_typologies'!$J$8:$J$10,MATCH('Country-wise data'!FS188,'non-R&amp;D ex_typologies'!$F$8:$F$10,),)*'Country-wise data'!AJ188</f>
        <v>77.636192704389288</v>
      </c>
      <c r="AU188" s="55" cm="1">
        <f t="array" ref="AU188">INDEX('non-R&amp;D ex_typologies'!$J$8:$J$10,MATCH('Country-wise data'!FT188,'non-R&amp;D ex_typologies'!$F$8:$F$10,),)*'Country-wise data'!AK188</f>
        <v>68.258812263612413</v>
      </c>
      <c r="AV188" s="55" cm="1">
        <f t="array" ref="AV188">INDEX('non-R&amp;D ex_typologies'!$J$8:$J$10,MATCH('Country-wise data'!FU188,'non-R&amp;D ex_typologies'!$F$8:$F$10,),)*'Country-wise data'!AL188</f>
        <v>139.10843421560449</v>
      </c>
      <c r="AW188">
        <f t="shared" si="209"/>
        <v>1733.4268336986993</v>
      </c>
      <c r="AX188" s="53">
        <f>INDEX('GDP deflators'!$AB$3:$AK$198,MATCH('Country-wise data'!$B188,'GDP deflators'!$B$3:$B$198,),MATCH('Country-wise data'!AX$3,'GDP deflators'!$D$2:$M$2,))</f>
        <v>27.061259879637632</v>
      </c>
      <c r="AY188" s="53">
        <f>INDEX('GDP deflators'!$AB$3:$AK$198,MATCH('Country-wise data'!$B188,'GDP deflators'!$B$3:$B$198,),MATCH('Country-wise data'!AY$3,'GDP deflators'!$D$2:$M$2,))</f>
        <v>30.904181639335228</v>
      </c>
      <c r="AZ188" s="53">
        <f>INDEX('GDP deflators'!$AB$3:$AK$198,MATCH('Country-wise data'!$B188,'GDP deflators'!$B$3:$B$198,),MATCH('Country-wise data'!AZ$3,'GDP deflators'!$D$2:$M$2,))</f>
        <v>33.313138744896762</v>
      </c>
      <c r="BA188" s="53">
        <f>INDEX('GDP deflators'!$AB$3:$AK$198,MATCH('Country-wise data'!$B188,'GDP deflators'!$B$3:$B$198,),MATCH('Country-wise data'!BA$3,'GDP deflators'!$D$2:$M$2,))</f>
        <v>34.757924518032389</v>
      </c>
      <c r="BB188" s="53">
        <f>INDEX('GDP deflators'!$AB$3:$AK$198,MATCH('Country-wise data'!$B188,'GDP deflators'!$B$3:$B$198,),MATCH('Country-wise data'!BB$3,'GDP deflators'!$D$2:$M$2,))</f>
        <v>40.285068532887294</v>
      </c>
      <c r="BC188" s="53">
        <f>INDEX('GDP deflators'!$AB$3:$AK$198,MATCH('Country-wise data'!$B188,'GDP deflators'!$B$3:$B$198,),MATCH('Country-wise data'!BC$3,'GDP deflators'!$D$2:$M$2,))</f>
        <v>55.948563486892255</v>
      </c>
      <c r="BD188" s="53">
        <f>INDEX('GDP deflators'!$AB$3:$AK$198,MATCH('Country-wise data'!$B188,'GDP deflators'!$B$3:$B$198,),MATCH('Country-wise data'!BD$3,'GDP deflators'!$D$2:$M$2,))</f>
        <v>65.646118668613724</v>
      </c>
      <c r="BE188" s="53">
        <f>INDEX('GDP deflators'!$AB$3:$AK$198,MATCH('Country-wise data'!$B188,'GDP deflators'!$B$3:$B$198,),MATCH('Country-wise data'!BE$3,'GDP deflators'!$D$2:$M$2,))</f>
        <v>80.141147670186356</v>
      </c>
      <c r="BF188" s="53">
        <f>INDEX('GDP deflators'!$AB$3:$AK$198,MATCH('Country-wise data'!$B188,'GDP deflators'!$B$3:$B$198,),MATCH('Country-wise data'!BF$3,'GDP deflators'!$D$2:$M$2,))</f>
        <v>92.481277390840901</v>
      </c>
      <c r="BG188" s="53">
        <f>INDEX('GDP deflators'!$AB$3:$AK$198,MATCH('Country-wise data'!$B188,'GDP deflators'!$B$3:$B$198,),MATCH('Country-wise data'!BG$3,'GDP deflators'!$D$2:$M$2,))</f>
        <v>100</v>
      </c>
      <c r="BH188" cm="1">
        <f t="array" ref="BH188">H188/(INDEX($AX188:$BG188,,MATCH(BH$3,$AX$3:$BG$3,))/100)</f>
        <v>5224.3502567439646</v>
      </c>
      <c r="BI188" cm="1">
        <f t="array" ref="BI188">I188/(INDEX($AX188:$BG188,,MATCH(BI$3,$AX$3:$BG$3,))/100)</f>
        <v>5152.4289449984353</v>
      </c>
      <c r="BJ188" cm="1">
        <f t="array" ref="BJ188">J188/(INDEX($AX188:$BG188,,MATCH(BJ$3,$AX$3:$BG$3,))/100)</f>
        <v>5282.6394218695041</v>
      </c>
      <c r="BK188" cm="1">
        <f t="array" ref="BK188">K188/(INDEX($AX188:$BG188,,MATCH(BK$3,$AX$3:$BG$3,))/100)</f>
        <v>5587.6121112824794</v>
      </c>
      <c r="BL188" cm="1">
        <f t="array" ref="BL188">L188/(INDEX($AX188:$BG188,,MATCH(BL$3,$AX$3:$BG$3,))/100)</f>
        <v>2315.8530790096056</v>
      </c>
      <c r="BM188" cm="1">
        <f t="array" ref="BM188">M188/(INDEX($AX188:$BG188,,MATCH(BM$3,$AX$3:$BG$3,))/100)</f>
        <v>1111.9427581831492</v>
      </c>
      <c r="BN188" cm="1">
        <f t="array" ref="BN188">N188/(INDEX($AX188:$BG188,,MATCH(BN$3,$AX$3:$BG$3,))/100)</f>
        <v>842.96986817070854</v>
      </c>
      <c r="BO188" cm="1">
        <f t="array" ref="BO188">O188/(INDEX($AX188:$BG188,,MATCH(BO$3,$AX$3:$BG$3,))/100)</f>
        <v>1114.7669155882988</v>
      </c>
      <c r="BP188" cm="1">
        <f t="array" ref="BP188">P188/(INDEX($AX188:$BG188,,MATCH(BP$3,$AX$3:$BG$3,))/100)</f>
        <v>1037.0758569290554</v>
      </c>
      <c r="BQ188" cm="1">
        <f t="array" ref="BQ188">Q188/(INDEX($AX188:$BG188,,MATCH(BQ$3,$AX$3:$BG$3,))/100)</f>
        <v>978.28301999999996</v>
      </c>
      <c r="BS188" cm="1">
        <f t="array" ref="BS188">S188/(INDEX($AX188:$BG188,,MATCH(BS$3,$AX$3:$BG$3,))/100)</f>
        <v>37432.176347495471</v>
      </c>
      <c r="BT188" cm="1">
        <f t="array" ref="BT188">T188/(INDEX($AX188:$BG188,,MATCH(BT$3,$AX$3:$BG$3,))/100)</f>
        <v>43274.403341513869</v>
      </c>
      <c r="BU188" cm="1">
        <f t="array" ref="BU188">U188/(INDEX($AX188:$BG188,,MATCH(BU$3,$AX$3:$BG$3,))/100)</f>
        <v>41240.576510085244</v>
      </c>
      <c r="BV188" cm="1">
        <f t="array" ref="BV188">V188/(INDEX($AX188:$BG188,,MATCH(BV$3,$AX$3:$BG$3,))/100)</f>
        <v>46338.621403139412</v>
      </c>
      <c r="BW188" cm="1">
        <f t="array" ref="BW188">W188/(INDEX($AX188:$BG188,,MATCH(BW$3,$AX$3:$BG$3,))/100)</f>
        <v>33652.157183083145</v>
      </c>
      <c r="BX188" cm="1">
        <f t="array" ref="BX188">X188/(INDEX($AX188:$BG188,,MATCH(BX$3,$AX$3:$BG$3,))/100)</f>
        <v>19621.177402654659</v>
      </c>
      <c r="BY188" cm="1">
        <f t="array" ref="BY188">Y188/(INDEX($AX188:$BG188,,MATCH(BY$3,$AX$3:$BG$3,))/100)</f>
        <v>16675.212790963873</v>
      </c>
      <c r="BZ188" cm="1">
        <f t="array" ref="BZ188">Z188/(INDEX($AX188:$BG188,,MATCH(BZ$3,$AX$3:$BG$3,))/100)</f>
        <v>14259.980668147358</v>
      </c>
      <c r="CA188" cm="1">
        <f t="array" ref="CA188">AA188/(INDEX($AX188:$BG188,,MATCH(CA$3,$AX$3:$BG$3,))/100)</f>
        <v>14341.156728349344</v>
      </c>
      <c r="CB188" cm="1">
        <f t="array" ref="CB188">AB188/(INDEX($AX188:$BG188,,MATCH(CB$3,$AX$3:$BG$3,))/100)</f>
        <v>13528.142633700001</v>
      </c>
      <c r="CC188" cm="1">
        <f t="array" ref="CC188">AC188/(INDEX($AX188:$BG188,,MATCH(CC$3,$AX$3:$BG$3,))/100)</f>
        <v>239.56592862397105</v>
      </c>
      <c r="CD188" cm="1">
        <f t="array" ref="CD188">AD188/(INDEX($AX188:$BG188,,MATCH(CD$3,$AX$3:$BG$3,))/100)</f>
        <v>276.95618138568881</v>
      </c>
      <c r="CE188" cm="1">
        <f t="array" ref="CE188">AE188/(INDEX($AX188:$BG188,,MATCH(CE$3,$AX$3:$BG$3,))/100)</f>
        <v>263.93968966454554</v>
      </c>
      <c r="CF188" cm="1">
        <f t="array" ref="CF188">AF188/(INDEX($AX188:$BG188,,MATCH(CF$3,$AX$3:$BG$3,))/100)</f>
        <v>296.56717698009226</v>
      </c>
      <c r="CG188" cm="1">
        <f t="array" ref="CG188">AG188/(INDEX($AX188:$BG188,,MATCH(CG$3,$AX$3:$BG$3,))/100)</f>
        <v>215.37380597173217</v>
      </c>
      <c r="CH188" cm="1">
        <f t="array" ref="CH188">AH188/(INDEX($AX188:$BG188,,MATCH(CH$3,$AX$3:$BG$3,))/100)</f>
        <v>125.57553537698985</v>
      </c>
      <c r="CI188" cm="1">
        <f t="array" ref="CI188">AI188/(INDEX($AX188:$BG188,,MATCH(CI$3,$AX$3:$BG$3,))/100)</f>
        <v>106.72136186216881</v>
      </c>
      <c r="CJ188" cm="1">
        <f t="array" ref="CJ188">AJ188/(INDEX($AX188:$BG188,,MATCH(CJ$3,$AX$3:$BG$3,))/100)</f>
        <v>76.859818102509436</v>
      </c>
      <c r="CK188" cm="1">
        <f t="array" ref="CK188">AK188/(INDEX($AX188:$BG188,,MATCH(CK$3,$AX$3:$BG$3,))/100)</f>
        <v>58.559261048093511</v>
      </c>
      <c r="CL188" cm="1">
        <f t="array" ref="CL188">AL188/(INDEX($AX188:$BG188,,MATCH(CL$3,$AX$3:$BG$3,))/100)</f>
        <v>47.61501278600123</v>
      </c>
      <c r="CM188" cm="1">
        <f t="array" ref="CM188">AM188/(INDEX($AX188:$BG188,,MATCH(CM$3,$AX$3:$BG$3,))/100)</f>
        <v>301.94953956766284</v>
      </c>
      <c r="CN188" cm="1">
        <f t="array" ref="CN188">AN188/(INDEX($AX188:$BG188,,MATCH(CN$3,$AX$3:$BG$3,))/100)</f>
        <v>349.07631452504938</v>
      </c>
      <c r="CO188" cm="1">
        <f t="array" ref="CO188">AO188/(INDEX($AX188:$BG188,,MATCH(CO$3,$AX$3:$BG$3,))/100)</f>
        <v>332.67029341611851</v>
      </c>
      <c r="CP188" cm="1">
        <f t="array" ref="CP188">AP188/(INDEX($AX188:$BG188,,MATCH(CP$3,$AX$3:$BG$3,))/100)</f>
        <v>373.79406601920351</v>
      </c>
      <c r="CQ188" cm="1">
        <f t="array" ref="CQ188">AQ188/(INDEX($AX188:$BG188,,MATCH(CQ$3,$AX$3:$BG$3,))/100)</f>
        <v>271.45772323148526</v>
      </c>
      <c r="CR188" cm="1">
        <f t="array" ref="CR188">AR188/(INDEX($AX188:$BG188,,MATCH(CR$3,$AX$3:$BG$3,))/100)</f>
        <v>158.2757419046892</v>
      </c>
      <c r="CS188" cm="1">
        <f t="array" ref="CS188">AS188/(INDEX($AX188:$BG188,,MATCH(CS$3,$AX$3:$BG$3,))/100)</f>
        <v>134.51189099137787</v>
      </c>
      <c r="CT188" cm="1">
        <f t="array" ref="CT188">AT188/(INDEX($AX188:$BG188,,MATCH(CT$3,$AX$3:$BG$3,))/100)</f>
        <v>96.874321071485056</v>
      </c>
      <c r="CU188" cm="1">
        <f t="array" ref="CU188">AU188/(INDEX($AX188:$BG188,,MATCH(CU$3,$AX$3:$BG$3,))/100)</f>
        <v>73.808249831086982</v>
      </c>
      <c r="CV188" cm="1">
        <f t="array" ref="CV188">AV188/(INDEX($AX188:$BG188,,MATCH(CV$3,$AX$3:$BG$3,))/100)</f>
        <v>139.10843421560449</v>
      </c>
      <c r="CW188">
        <f t="shared" si="210"/>
        <v>3939.260346575556</v>
      </c>
      <c r="CX188">
        <f>IFERROR(1/INDEX('exch rates'!$BC$5:$BL$268,MATCH('Country-wise data'!$B188,'exch rates'!$A$5:$A$268,),MATCH(CX$3,'exch rates'!$BC$4:$BL$4,)),1)</f>
        <v>0.12601379013010214</v>
      </c>
      <c r="CY188">
        <f>IFERROR(1/INDEX('exch rates'!$BC$5:$BL$268,MATCH('Country-wise data'!$B188,'exch rates'!$A$5:$A$268,),MATCH(CY$3,'exch rates'!$BC$4:$BL$4,)),1)</f>
        <v>0.12550889411456795</v>
      </c>
      <c r="CZ188">
        <f>IFERROR(1/INDEX('exch rates'!$BC$5:$BL$268,MATCH('Country-wise data'!$B188,'exch rates'!$A$5:$A$268,),MATCH(CZ$3,'exch rates'!$BC$4:$BL$4,)),1)</f>
        <v>0.12514032401666408</v>
      </c>
      <c r="DA188">
        <f>IFERROR(1/INDEX('exch rates'!$BC$5:$BL$268,MATCH('Country-wise data'!$B188,'exch rates'!$A$5:$A$268,),MATCH(DA$3,'exch rates'!$BC$4:$BL$4,)),1)</f>
        <v>0.12510947078693857</v>
      </c>
      <c r="DB188">
        <f>IFERROR(1/INDEX('exch rates'!$BC$5:$BL$268,MATCH('Country-wise data'!$B188,'exch rates'!$A$5:$A$268,),MATCH(DB$3,'exch rates'!$BC$4:$BL$4,)),1)</f>
        <v>8.4127925680941545E-2</v>
      </c>
      <c r="DC188">
        <f>IFERROR(1/INDEX('exch rates'!$BC$5:$BL$268,MATCH('Country-wise data'!$B188,'exch rates'!$A$5:$A$268,),MATCH(DC$3,'exch rates'!$BC$4:$BL$4,)),1)</f>
        <v>4.5777699040813545E-2</v>
      </c>
      <c r="DD188">
        <f>IFERROR(1/INDEX('exch rates'!$BC$5:$BL$268,MATCH('Country-wise data'!$B188,'exch rates'!$A$5:$A$268,),MATCH(DD$3,'exch rates'!$BC$4:$BL$4,)),1)</f>
        <v>3.913689967944637E-2</v>
      </c>
      <c r="DE188">
        <f>IFERROR(1/INDEX('exch rates'!$BC$5:$BL$268,MATCH('Country-wise data'!$B188,'exch rates'!$A$5:$A$268,),MATCH(DE$3,'exch rates'!$BC$4:$BL$4,)),1)</f>
        <v>3.7598781916774092E-2</v>
      </c>
      <c r="DF188">
        <f>IFERROR(1/INDEX('exch rates'!$BC$5:$BL$268,MATCH('Country-wise data'!$B188,'exch rates'!$A$5:$A$268,),MATCH(DF$3,'exch rates'!$BC$4:$BL$4,)),1)</f>
        <v>3.676404043519952E-2</v>
      </c>
      <c r="DG188">
        <f>IFERROR(1/INDEX('exch rates'!$BC$5:$BL$268,MATCH('Country-wise data'!$B188,'exch rates'!$A$5:$A$268,),MATCH(DG$3,'exch rates'!$BC$4:$BL$4,)),1)</f>
        <v>3.8691321258064348E-2</v>
      </c>
      <c r="DH188" cm="1">
        <f t="array" ref="DH188">(BH188/INDEX($CX188:$DG188,,MATCH(DH$3,$CX$3:$DG$3,)))*$DG188</f>
        <v>1604.0864570428096</v>
      </c>
      <c r="DI188" cm="1">
        <f t="array" ref="DI188">(BI188/INDEX($CX188:$DG188,,MATCH(DI$3,$CX$3:$DG$3,)))*$DG188</f>
        <v>1588.3677804403885</v>
      </c>
      <c r="DJ188" cm="1">
        <f t="array" ref="DJ188">(BJ188/INDEX($CX188:$DG188,,MATCH(DJ$3,$CX$3:$DG$3,)))*$DG188</f>
        <v>1633.3048565133231</v>
      </c>
      <c r="DK188" cm="1">
        <f t="array" ref="DK188">(BK188/INDEX($CX188:$DG188,,MATCH(DK$3,$CX$3:$DG$3,)))*$DG188</f>
        <v>1728.0234174378113</v>
      </c>
      <c r="DL188" cm="1">
        <f t="array" ref="DL188">(BL188/INDEX($CX188:$DG188,,MATCH(DL$3,$CX$3:$DG$3,)))*$DG188</f>
        <v>1065.0852822196352</v>
      </c>
      <c r="DM188" cm="1">
        <f t="array" ref="DM188">(BM188/INDEX($CX188:$DG188,,MATCH(DM$3,$CX$3:$DG$3,)))*$DG188</f>
        <v>939.81426281572669</v>
      </c>
      <c r="DN188" cm="1">
        <f t="array" ref="DN188">(BN188/INDEX($CX188:$DG188,,MATCH(DN$3,$CX$3:$DG$3,)))*$DG188</f>
        <v>833.37255243521156</v>
      </c>
      <c r="DO188" cm="1">
        <f t="array" ref="DO188">(BO188/INDEX($CX188:$DG188,,MATCH(DO$3,$CX$3:$DG$3,)))*$DG188</f>
        <v>1147.1596328402811</v>
      </c>
      <c r="DP188" cm="1">
        <f t="array" ref="DP188">(BP188/INDEX($CX188:$DG188,,MATCH(DP$3,$CX$3:$DG$3,)))*$DG188</f>
        <v>1091.4424713505159</v>
      </c>
      <c r="DQ188" cm="1">
        <f t="array" ref="DQ188">(BQ188/INDEX($CX188:$DG188,,MATCH(DQ$3,$CX$3:$DG$3,)))*$DG188</f>
        <v>978.28301999999996</v>
      </c>
      <c r="DS188" cm="1">
        <f t="array" ref="DS188">(BS188/INDEX($CX188:$DG188,,MATCH(DS$3,$CX$3:$DG$3,)))*$DG188</f>
        <v>11493.189427555322</v>
      </c>
      <c r="DT188" cm="1">
        <f t="array" ref="DT188">(BT188/INDEX($CX188:$DG188,,MATCH(DT$3,$CX$3:$DG$3,)))*$DG188</f>
        <v>13340.439765242292</v>
      </c>
      <c r="DU188" cm="1">
        <f t="array" ref="DU188">(BU188/INDEX($CX188:$DG188,,MATCH(DU$3,$CX$3:$DG$3,)))*$DG188</f>
        <v>12750.905091207916</v>
      </c>
      <c r="DV188" cm="1">
        <f t="array" ref="DV188">(BV188/INDEX($CX188:$DG188,,MATCH(DV$3,$CX$3:$DG$3,)))*$DG188</f>
        <v>14330.669581505916</v>
      </c>
      <c r="DW188" cm="1">
        <f t="array" ref="DW188">(BW188/INDEX($CX188:$DG188,,MATCH(DW$3,$CX$3:$DG$3,)))*$DG188</f>
        <v>15476.982393879647</v>
      </c>
      <c r="DX188" cm="1">
        <f t="array" ref="DX188">(BX188/INDEX($CX188:$DG188,,MATCH(DX$3,$CX$3:$DG$3,)))*$DG188</f>
        <v>16583.823439241438</v>
      </c>
      <c r="DY188" cm="1">
        <f t="array" ref="DY188">(BY188/INDEX($CX188:$DG188,,MATCH(DY$3,$CX$3:$DG$3,)))*$DG188</f>
        <v>16485.363440288071</v>
      </c>
      <c r="DZ188" cm="1">
        <f t="array" ref="DZ188">(BZ188/INDEX($CX188:$DG188,,MATCH(DZ$3,$CX$3:$DG$3,)))*$DG188</f>
        <v>14674.344886660483</v>
      </c>
      <c r="EA188" cm="1">
        <f t="array" ref="EA188">(CA188/INDEX($CX188:$DG188,,MATCH(EA$3,$CX$3:$DG$3,)))*$DG188</f>
        <v>15092.963004619874</v>
      </c>
      <c r="EB188" cm="1">
        <f t="array" ref="EB188">(CB188/INDEX($CX188:$DG188,,MATCH(EB$3,$CX$3:$DG$3,)))*$DG188</f>
        <v>13528.142633700001</v>
      </c>
      <c r="EC188" s="53" cm="1">
        <f t="array" ref="EC188">(CC188/INDEX($CX188:$DG188,,MATCH(EC$3,$CX$3:$DG$3,)))*$DG188</f>
        <v>73.556412336354072</v>
      </c>
      <c r="ED188" cm="1">
        <f t="array" ref="ED188">(CD188/INDEX($CX188:$DG188,,MATCH(ED$3,$CX$3:$DG$3,)))*$DG188</f>
        <v>85.378814497550678</v>
      </c>
      <c r="EE188" cm="1">
        <f t="array" ref="EE188">(CE188/INDEX($CX188:$DG188,,MATCH(EE$3,$CX$3:$DG$3,)))*$DG188</f>
        <v>81.605792583730661</v>
      </c>
      <c r="EF188" cm="1">
        <f t="array" ref="EF188">(CF188/INDEX($CX188:$DG188,,MATCH(EF$3,$CX$3:$DG$3,)))*$DG188</f>
        <v>91.716285321637869</v>
      </c>
      <c r="EG188" cm="1">
        <f t="array" ref="EG188">(CG188/INDEX($CX188:$DG188,,MATCH(EG$3,$CX$3:$DG$3,)))*$DG188</f>
        <v>99.052687320829776</v>
      </c>
      <c r="EH188" cm="1">
        <f t="array" ref="EH188">(CH188/INDEX($CX188:$DG188,,MATCH(EH$3,$CX$3:$DG$3,)))*$DG188</f>
        <v>106.13647001114524</v>
      </c>
      <c r="EI188" cm="1">
        <f t="array" ref="EI188">(CI188/INDEX($CX188:$DG188,,MATCH(EI$3,$CX$3:$DG$3,)))*$DG188</f>
        <v>105.50632601784365</v>
      </c>
      <c r="EJ188" cm="1">
        <f t="array" ref="EJ188">(CJ188/INDEX($CX188:$DG188,,MATCH(EJ$3,$CX$3:$DG$3,)))*$DG188</f>
        <v>79.093198301561628</v>
      </c>
      <c r="EK188" cm="1">
        <f t="array" ref="EK188">(CK188/INDEX($CX188:$DG188,,MATCH(EK$3,$CX$3:$DG$3,)))*$DG188</f>
        <v>61.629112443183061</v>
      </c>
      <c r="EL188" cm="1">
        <f t="array" ref="EL188">(CL188/INDEX($CX188:$DG188,,MATCH(EL$3,$CX$3:$DG$3,)))*$DG188</f>
        <v>47.615012786001238</v>
      </c>
      <c r="EM188" cm="1">
        <f t="array" ref="EM188">(CM188/INDEX($CX188:$DG188,,MATCH(EM$3,$CX$3:$DG$3,)))*$DG188</f>
        <v>92.710699575619429</v>
      </c>
      <c r="EN188" cm="1">
        <f t="array" ref="EN188">(CN188/INDEX($CX188:$DG188,,MATCH(EN$3,$CX$3:$DG$3,)))*$DG188</f>
        <v>107.611686997584</v>
      </c>
      <c r="EO188" cm="1">
        <f t="array" ref="EO188">(CO188/INDEX($CX188:$DG188,,MATCH(EO$3,$CX$3:$DG$3,)))*$DG188</f>
        <v>102.85616004848738</v>
      </c>
      <c r="EP188" cm="1">
        <f t="array" ref="EP188">(CP188/INDEX($CX188:$DG188,,MATCH(EP$3,$CX$3:$DG$3,)))*$DG188</f>
        <v>115.59945223760799</v>
      </c>
      <c r="EQ188" cm="1">
        <f t="array" ref="EQ188">(CQ188/INDEX($CX188:$DG188,,MATCH(EQ$3,$CX$3:$DG$3,)))*$DG188</f>
        <v>124.8462730124284</v>
      </c>
      <c r="ER188" cm="1">
        <f t="array" ref="ER188">(CR188/INDEX($CX188:$DG188,,MATCH(ER$3,$CX$3:$DG$3,)))*$DG188</f>
        <v>133.77469173216829</v>
      </c>
      <c r="ES188" cm="1">
        <f t="array" ref="ES188">(CS188/INDEX($CX188:$DG188,,MATCH(ES$3,$CX$3:$DG$3,)))*$DG188</f>
        <v>132.98045655134928</v>
      </c>
      <c r="ET188" cm="1">
        <f t="array" ref="ET188">(CT188/INDEX($CX188:$DG188,,MATCH(ET$3,$CX$3:$DG$3,)))*$DG188</f>
        <v>99.689279470021972</v>
      </c>
      <c r="EU188" cm="1">
        <f t="array" ref="EU188">(CU188/INDEX($CX188:$DG188,,MATCH(EU$3,$CX$3:$DG$3,)))*$DG188</f>
        <v>77.677498770669658</v>
      </c>
      <c r="EV188" cm="1">
        <f t="array" ref="EV188">(CV188/INDEX($CX188:$DG188,,MATCH(EV$3,$CX$3:$DG$3,)))*$DG188</f>
        <v>139.10843421560449</v>
      </c>
      <c r="EW188">
        <f t="shared" si="211"/>
        <v>1958.144744231379</v>
      </c>
      <c r="EY188" s="96">
        <f t="shared" si="233"/>
        <v>6.4000000000000003E-3</v>
      </c>
      <c r="EZ188" s="96">
        <f t="shared" si="234"/>
        <v>6.4000000000000003E-3</v>
      </c>
      <c r="FA188" s="96">
        <f t="shared" si="235"/>
        <v>6.4000000000000003E-3</v>
      </c>
      <c r="FB188" s="96">
        <f t="shared" si="236"/>
        <v>6.4000000000000003E-3</v>
      </c>
      <c r="FC188" s="96">
        <f t="shared" si="237"/>
        <v>6.4000000000000003E-3</v>
      </c>
      <c r="FD188" s="96">
        <f t="shared" si="238"/>
        <v>6.4000000000000012E-3</v>
      </c>
      <c r="FE188" s="96">
        <f t="shared" si="239"/>
        <v>6.4000000000000012E-3</v>
      </c>
      <c r="FF188" s="96">
        <f t="shared" si="240"/>
        <v>5.3898963744173842E-3</v>
      </c>
      <c r="FG188" s="96">
        <f t="shared" si="241"/>
        <v>4.0833011002755866E-3</v>
      </c>
      <c r="FH188" s="96">
        <f t="shared" si="242"/>
        <v>3.5197006769715241E-3</v>
      </c>
      <c r="FJ188" s="96">
        <f t="shared" si="188"/>
        <v>28036.360500913241</v>
      </c>
      <c r="FK188" s="96" t="str">
        <f>IF(AND('Country-wise data'!FJ188&gt;'non-R&amp;D ex_typologies'!$C$17,'Country-wise data'!FJ188&lt;'non-R&amp;D ex_typologies'!$D$17),"Small",IF(AND('Country-wise data'!FJ188&gt;'non-R&amp;D ex_typologies'!$E$17,'Country-wise data'!$FJ$4&lt;'non-R&amp;D ex_typologies'!$F$17),"Medium","Large"))</f>
        <v>Medium</v>
      </c>
      <c r="FL188" t="str">
        <f>IF($FK188='non-R&amp;D ex_typologies'!$C$16,IF(AND('Country-wise data'!EY188&gt;'non-R&amp;D ex_typologies'!$C$21,'Country-wise data'!EY188&lt;'non-R&amp;D ex_typologies'!$D$21),'non-R&amp;D ex_typologies'!$B$21,IF(AND('Country-wise data'!EY188&gt;'non-R&amp;D ex_typologies'!$C$19,'Country-wise data'!EY188&lt;'non-R&amp;D ex_typologies'!$D$19),'non-R&amp;D ex_typologies'!$B$19,'non-R&amp;D ex_typologies'!$B$20)),IF($FK188='non-R&amp;D ex_typologies'!$E$16,IF(AND('Country-wise data'!EY188&gt;'non-R&amp;D ex_typologies'!$E$21,'Country-wise data'!EY188&lt;'non-R&amp;D ex_typologies'!$F$21),'non-R&amp;D ex_typologies'!$B$21,IF(AND('Country-wise data'!EY188&gt;'non-R&amp;D ex_typologies'!$E$19,'Country-wise data'!EY188&lt;'non-R&amp;D ex_typologies'!$F$19),'non-R&amp;D ex_typologies'!$B$19,'non-R&amp;D ex_typologies'!$B$20)),IF(AND('Country-wise data'!EY188&gt;'non-R&amp;D ex_typologies'!$G$21,'Country-wise data'!EY188&lt;'non-R&amp;D ex_typologies'!$H$21),'non-R&amp;D ex_typologies'!$B$21,IF(AND('Country-wise data'!EY188&gt;'non-R&amp;D ex_typologies'!$G$19,'Country-wise data'!EY188&lt;'non-R&amp;D ex_typologies'!$H$19),'non-R&amp;D ex_typologies'!$B$19,'non-R&amp;D ex_typologies'!$B$20))))</f>
        <v>Balanced</v>
      </c>
      <c r="FM188" t="str">
        <f>IF($FK188='non-R&amp;D ex_typologies'!$C$16,IF(AND('Country-wise data'!EZ188&gt;'non-R&amp;D ex_typologies'!$C$21,'Country-wise data'!EZ188&lt;'non-R&amp;D ex_typologies'!$D$21),'non-R&amp;D ex_typologies'!$B$21,IF(AND('Country-wise data'!EZ188&gt;'non-R&amp;D ex_typologies'!$C$19,'Country-wise data'!EZ188&lt;'non-R&amp;D ex_typologies'!$D$19),'non-R&amp;D ex_typologies'!$B$19,'non-R&amp;D ex_typologies'!$B$20)),IF($FK188='non-R&amp;D ex_typologies'!$E$16,IF(AND('Country-wise data'!EZ188&gt;'non-R&amp;D ex_typologies'!$E$21,'Country-wise data'!EZ188&lt;'non-R&amp;D ex_typologies'!$F$21),'non-R&amp;D ex_typologies'!$B$21,IF(AND('Country-wise data'!EZ188&gt;'non-R&amp;D ex_typologies'!$E$19,'Country-wise data'!EZ188&lt;'non-R&amp;D ex_typologies'!$F$19),'non-R&amp;D ex_typologies'!$B$19,'non-R&amp;D ex_typologies'!$B$20)),IF(AND('Country-wise data'!EZ188&gt;'non-R&amp;D ex_typologies'!$G$21,'Country-wise data'!EZ188&lt;'non-R&amp;D ex_typologies'!$H$21),'non-R&amp;D ex_typologies'!$B$21,IF(AND('Country-wise data'!EZ188&gt;'non-R&amp;D ex_typologies'!$G$19,'Country-wise data'!EZ188&lt;'non-R&amp;D ex_typologies'!$H$19),'non-R&amp;D ex_typologies'!$B$19,'non-R&amp;D ex_typologies'!$B$20))))</f>
        <v>Balanced</v>
      </c>
      <c r="FN188" t="str">
        <f>IF($FK188='non-R&amp;D ex_typologies'!$C$16,IF(AND('Country-wise data'!FA188&gt;'non-R&amp;D ex_typologies'!$C$21,'Country-wise data'!FA188&lt;'non-R&amp;D ex_typologies'!$D$21),'non-R&amp;D ex_typologies'!$B$21,IF(AND('Country-wise data'!FA188&gt;'non-R&amp;D ex_typologies'!$C$19,'Country-wise data'!FA188&lt;'non-R&amp;D ex_typologies'!$D$19),'non-R&amp;D ex_typologies'!$B$19,'non-R&amp;D ex_typologies'!$B$20)),IF($FK188='non-R&amp;D ex_typologies'!$E$16,IF(AND('Country-wise data'!FA188&gt;'non-R&amp;D ex_typologies'!$E$21,'Country-wise data'!FA188&lt;'non-R&amp;D ex_typologies'!$F$21),'non-R&amp;D ex_typologies'!$B$21,IF(AND('Country-wise data'!FA188&gt;'non-R&amp;D ex_typologies'!$E$19,'Country-wise data'!FA188&lt;'non-R&amp;D ex_typologies'!$F$19),'non-R&amp;D ex_typologies'!$B$19,'non-R&amp;D ex_typologies'!$B$20)),IF(AND('Country-wise data'!FA188&gt;'non-R&amp;D ex_typologies'!$G$21,'Country-wise data'!FA188&lt;'non-R&amp;D ex_typologies'!$H$21),'non-R&amp;D ex_typologies'!$B$21,IF(AND('Country-wise data'!FA188&gt;'non-R&amp;D ex_typologies'!$G$19,'Country-wise data'!FA188&lt;'non-R&amp;D ex_typologies'!$H$19),'non-R&amp;D ex_typologies'!$B$19,'non-R&amp;D ex_typologies'!$B$20))))</f>
        <v>Balanced</v>
      </c>
      <c r="FO188" t="str">
        <f>IF($FK188='non-R&amp;D ex_typologies'!$C$16,IF(AND('Country-wise data'!FB188&gt;'non-R&amp;D ex_typologies'!$C$21,'Country-wise data'!FB188&lt;'non-R&amp;D ex_typologies'!$D$21),'non-R&amp;D ex_typologies'!$B$21,IF(AND('Country-wise data'!FB188&gt;'non-R&amp;D ex_typologies'!$C$19,'Country-wise data'!FB188&lt;'non-R&amp;D ex_typologies'!$D$19),'non-R&amp;D ex_typologies'!$B$19,'non-R&amp;D ex_typologies'!$B$20)),IF($FK188='non-R&amp;D ex_typologies'!$E$16,IF(AND('Country-wise data'!FB188&gt;'non-R&amp;D ex_typologies'!$E$21,'Country-wise data'!FB188&lt;'non-R&amp;D ex_typologies'!$F$21),'non-R&amp;D ex_typologies'!$B$21,IF(AND('Country-wise data'!FB188&gt;'non-R&amp;D ex_typologies'!$E$19,'Country-wise data'!FB188&lt;'non-R&amp;D ex_typologies'!$F$19),'non-R&amp;D ex_typologies'!$B$19,'non-R&amp;D ex_typologies'!$B$20)),IF(AND('Country-wise data'!FB188&gt;'non-R&amp;D ex_typologies'!$G$21,'Country-wise data'!FB188&lt;'non-R&amp;D ex_typologies'!$H$21),'non-R&amp;D ex_typologies'!$B$21,IF(AND('Country-wise data'!FB188&gt;'non-R&amp;D ex_typologies'!$G$19,'Country-wise data'!FB188&lt;'non-R&amp;D ex_typologies'!$H$19),'non-R&amp;D ex_typologies'!$B$19,'non-R&amp;D ex_typologies'!$B$20))))</f>
        <v>Balanced</v>
      </c>
      <c r="FP188" t="str">
        <f>IF($FK188='non-R&amp;D ex_typologies'!$C$16,IF(AND('Country-wise data'!FC188&gt;'non-R&amp;D ex_typologies'!$C$21,'Country-wise data'!FC188&lt;'non-R&amp;D ex_typologies'!$D$21),'non-R&amp;D ex_typologies'!$B$21,IF(AND('Country-wise data'!FC188&gt;'non-R&amp;D ex_typologies'!$C$19,'Country-wise data'!FC188&lt;'non-R&amp;D ex_typologies'!$D$19),'non-R&amp;D ex_typologies'!$B$19,'non-R&amp;D ex_typologies'!$B$20)),IF($FK188='non-R&amp;D ex_typologies'!$E$16,IF(AND('Country-wise data'!FC188&gt;'non-R&amp;D ex_typologies'!$E$21,'Country-wise data'!FC188&lt;'non-R&amp;D ex_typologies'!$F$21),'non-R&amp;D ex_typologies'!$B$21,IF(AND('Country-wise data'!FC188&gt;'non-R&amp;D ex_typologies'!$E$19,'Country-wise data'!FC188&lt;'non-R&amp;D ex_typologies'!$F$19),'non-R&amp;D ex_typologies'!$B$19,'non-R&amp;D ex_typologies'!$B$20)),IF(AND('Country-wise data'!FC188&gt;'non-R&amp;D ex_typologies'!$G$21,'Country-wise data'!FC188&lt;'non-R&amp;D ex_typologies'!$H$21),'non-R&amp;D ex_typologies'!$B$21,IF(AND('Country-wise data'!FC188&gt;'non-R&amp;D ex_typologies'!$G$19,'Country-wise data'!FC188&lt;'non-R&amp;D ex_typologies'!$H$19),'non-R&amp;D ex_typologies'!$B$19,'non-R&amp;D ex_typologies'!$B$20))))</f>
        <v>Balanced</v>
      </c>
      <c r="FQ188" t="str">
        <f>IF($FK188='non-R&amp;D ex_typologies'!$C$16,IF(AND('Country-wise data'!FD188&gt;'non-R&amp;D ex_typologies'!$C$21,'Country-wise data'!FD188&lt;'non-R&amp;D ex_typologies'!$D$21),'non-R&amp;D ex_typologies'!$B$21,IF(AND('Country-wise data'!FD188&gt;'non-R&amp;D ex_typologies'!$C$19,'Country-wise data'!FD188&lt;'non-R&amp;D ex_typologies'!$D$19),'non-R&amp;D ex_typologies'!$B$19,'non-R&amp;D ex_typologies'!$B$20)),IF($FK188='non-R&amp;D ex_typologies'!$E$16,IF(AND('Country-wise data'!FD188&gt;'non-R&amp;D ex_typologies'!$E$21,'Country-wise data'!FD188&lt;'non-R&amp;D ex_typologies'!$F$21),'non-R&amp;D ex_typologies'!$B$21,IF(AND('Country-wise data'!FD188&gt;'non-R&amp;D ex_typologies'!$E$19,'Country-wise data'!FD188&lt;'non-R&amp;D ex_typologies'!$F$19),'non-R&amp;D ex_typologies'!$B$19,'non-R&amp;D ex_typologies'!$B$20)),IF(AND('Country-wise data'!FD188&gt;'non-R&amp;D ex_typologies'!$G$21,'Country-wise data'!FD188&lt;'non-R&amp;D ex_typologies'!$H$21),'non-R&amp;D ex_typologies'!$B$21,IF(AND('Country-wise data'!FD188&gt;'non-R&amp;D ex_typologies'!$G$19,'Country-wise data'!FD188&lt;'non-R&amp;D ex_typologies'!$H$19),'non-R&amp;D ex_typologies'!$B$19,'non-R&amp;D ex_typologies'!$B$20))))</f>
        <v>Balanced</v>
      </c>
      <c r="FR188" t="str">
        <f>IF($FK188='non-R&amp;D ex_typologies'!$C$16,IF(AND('Country-wise data'!FE188&gt;'non-R&amp;D ex_typologies'!$C$21,'Country-wise data'!FE188&lt;'non-R&amp;D ex_typologies'!$D$21),'non-R&amp;D ex_typologies'!$B$21,IF(AND('Country-wise data'!FE188&gt;'non-R&amp;D ex_typologies'!$C$19,'Country-wise data'!FE188&lt;'non-R&amp;D ex_typologies'!$D$19),'non-R&amp;D ex_typologies'!$B$19,'non-R&amp;D ex_typologies'!$B$20)),IF($FK188='non-R&amp;D ex_typologies'!$E$16,IF(AND('Country-wise data'!FE188&gt;'non-R&amp;D ex_typologies'!$E$21,'Country-wise data'!FE188&lt;'non-R&amp;D ex_typologies'!$F$21),'non-R&amp;D ex_typologies'!$B$21,IF(AND('Country-wise data'!FE188&gt;'non-R&amp;D ex_typologies'!$E$19,'Country-wise data'!FE188&lt;'non-R&amp;D ex_typologies'!$F$19),'non-R&amp;D ex_typologies'!$B$19,'non-R&amp;D ex_typologies'!$B$20)),IF(AND('Country-wise data'!FE188&gt;'non-R&amp;D ex_typologies'!$G$21,'Country-wise data'!FE188&lt;'non-R&amp;D ex_typologies'!$H$21),'non-R&amp;D ex_typologies'!$B$21,IF(AND('Country-wise data'!FE188&gt;'non-R&amp;D ex_typologies'!$G$19,'Country-wise data'!FE188&lt;'non-R&amp;D ex_typologies'!$H$19),'non-R&amp;D ex_typologies'!$B$19,'non-R&amp;D ex_typologies'!$B$20))))</f>
        <v>Balanced</v>
      </c>
      <c r="FS188" t="str">
        <f>IF($FK188='non-R&amp;D ex_typologies'!$C$16,IF(AND('Country-wise data'!FF188&gt;'non-R&amp;D ex_typologies'!$C$21,'Country-wise data'!FF188&lt;'non-R&amp;D ex_typologies'!$D$21),'non-R&amp;D ex_typologies'!$B$21,IF(AND('Country-wise data'!FF188&gt;'non-R&amp;D ex_typologies'!$C$19,'Country-wise data'!FF188&lt;'non-R&amp;D ex_typologies'!$D$19),'non-R&amp;D ex_typologies'!$B$19,'non-R&amp;D ex_typologies'!$B$20)),IF($FK188='non-R&amp;D ex_typologies'!$E$16,IF(AND('Country-wise data'!FF188&gt;'non-R&amp;D ex_typologies'!$E$21,'Country-wise data'!FF188&lt;'non-R&amp;D ex_typologies'!$F$21),'non-R&amp;D ex_typologies'!$B$21,IF(AND('Country-wise data'!FF188&gt;'non-R&amp;D ex_typologies'!$E$19,'Country-wise data'!FF188&lt;'non-R&amp;D ex_typologies'!$F$19),'non-R&amp;D ex_typologies'!$B$19,'non-R&amp;D ex_typologies'!$B$20)),IF(AND('Country-wise data'!FF188&gt;'non-R&amp;D ex_typologies'!$G$21,'Country-wise data'!FF188&lt;'non-R&amp;D ex_typologies'!$H$21),'non-R&amp;D ex_typologies'!$B$21,IF(AND('Country-wise data'!FF188&gt;'non-R&amp;D ex_typologies'!$G$19,'Country-wise data'!FF188&lt;'non-R&amp;D ex_typologies'!$H$19),'non-R&amp;D ex_typologies'!$B$19,'non-R&amp;D ex_typologies'!$B$20))))</f>
        <v>Balanced</v>
      </c>
      <c r="FT188" t="str">
        <f>IF($FK188='non-R&amp;D ex_typologies'!$C$16,IF(AND('Country-wise data'!FG188&gt;'non-R&amp;D ex_typologies'!$C$21,'Country-wise data'!FG188&lt;'non-R&amp;D ex_typologies'!$D$21),'non-R&amp;D ex_typologies'!$B$21,IF(AND('Country-wise data'!FG188&gt;'non-R&amp;D ex_typologies'!$C$19,'Country-wise data'!FG188&lt;'non-R&amp;D ex_typologies'!$D$19),'non-R&amp;D ex_typologies'!$B$19,'non-R&amp;D ex_typologies'!$B$20)),IF($FK188='non-R&amp;D ex_typologies'!$E$16,IF(AND('Country-wise data'!FG188&gt;'non-R&amp;D ex_typologies'!$E$21,'Country-wise data'!FG188&lt;'non-R&amp;D ex_typologies'!$F$21),'non-R&amp;D ex_typologies'!$B$21,IF(AND('Country-wise data'!FG188&gt;'non-R&amp;D ex_typologies'!$E$19,'Country-wise data'!FG188&lt;'non-R&amp;D ex_typologies'!$F$19),'non-R&amp;D ex_typologies'!$B$19,'non-R&amp;D ex_typologies'!$B$20)),IF(AND('Country-wise data'!FG188&gt;'non-R&amp;D ex_typologies'!$G$21,'Country-wise data'!FG188&lt;'non-R&amp;D ex_typologies'!$H$21),'non-R&amp;D ex_typologies'!$B$21,IF(AND('Country-wise data'!FG188&gt;'non-R&amp;D ex_typologies'!$G$19,'Country-wise data'!FG188&lt;'non-R&amp;D ex_typologies'!$H$19),'non-R&amp;D ex_typologies'!$B$19,'non-R&amp;D ex_typologies'!$B$20))))</f>
        <v>Balanced</v>
      </c>
      <c r="FU188" t="str">
        <f>IF($FK188='non-R&amp;D ex_typologies'!$C$16,IF(AND('Country-wise data'!FH188&gt;'non-R&amp;D ex_typologies'!$C$21,'Country-wise data'!FH188&lt;'non-R&amp;D ex_typologies'!$D$21),'non-R&amp;D ex_typologies'!$B$21,IF(AND('Country-wise data'!FH188&gt;'non-R&amp;D ex_typologies'!$C$19,'Country-wise data'!FH188&lt;'non-R&amp;D ex_typologies'!$D$19),'non-R&amp;D ex_typologies'!$B$19,'non-R&amp;D ex_typologies'!$B$20)),IF($FK188='non-R&amp;D ex_typologies'!$E$16,IF(AND('Country-wise data'!FH188&gt;'non-R&amp;D ex_typologies'!$E$21,'Country-wise data'!FH188&lt;'non-R&amp;D ex_typologies'!$F$21),'non-R&amp;D ex_typologies'!$B$21,IF(AND('Country-wise data'!FH188&gt;'non-R&amp;D ex_typologies'!$E$19,'Country-wise data'!FH188&lt;'non-R&amp;D ex_typologies'!$F$19),'non-R&amp;D ex_typologies'!$B$19,'non-R&amp;D ex_typologies'!$B$20)),IF(AND('Country-wise data'!FH188&gt;'non-R&amp;D ex_typologies'!$G$21,'Country-wise data'!FH188&lt;'non-R&amp;D ex_typologies'!$H$21),'non-R&amp;D ex_typologies'!$B$21,IF(AND('Country-wise data'!FH188&gt;'non-R&amp;D ex_typologies'!$G$19,'Country-wise data'!FH188&lt;'non-R&amp;D ex_typologies'!$H$19),'non-R&amp;D ex_typologies'!$B$19,'non-R&amp;D ex_typologies'!$B$20))))</f>
        <v>Program heavy</v>
      </c>
    </row>
    <row r="189" spans="2:177" x14ac:dyDescent="0.35">
      <c r="B189" s="83" t="s">
        <v>275</v>
      </c>
      <c r="E189" s="44" t="s">
        <v>375</v>
      </c>
      <c r="G189" s="55">
        <f>Assumptions!$C$13</f>
        <v>1.1000000000000001</v>
      </c>
      <c r="H189">
        <f>SUMIFS(FAOstat!M:M,FAOstat!$B:$B,'Country-wise data'!$B189)*G189</f>
        <v>0</v>
      </c>
      <c r="I189">
        <f>IF(SUMIFS(FAOstat!N:N,FAOstat!$B:$B,'Country-wise data'!$B189)=0,H189*(1+Assumptions!$C$9),SUMIFS(FAOstat!N:N,FAOstat!$B:$B,'Country-wise data'!$B189)*$G189)</f>
        <v>0</v>
      </c>
      <c r="J189">
        <f>IF(SUMIFS(FAOstat!O:O,FAOstat!$B:$B,'Country-wise data'!$B189)=0,I189*(1+Assumptions!$C$9),SUMIFS(FAOstat!O:O,FAOstat!$B:$B,'Country-wise data'!$B189)*$G189)</f>
        <v>0</v>
      </c>
      <c r="K189">
        <f>IF(SUMIFS(FAOstat!P:P,FAOstat!$B:$B,'Country-wise data'!$B189)=0,J189*(1+Assumptions!$C$9),SUMIFS(FAOstat!P:P,FAOstat!$B:$B,'Country-wise data'!$B189)*$G189)</f>
        <v>0</v>
      </c>
      <c r="L189">
        <f>IF(SUMIFS(FAOstat!Q:Q,FAOstat!$B:$B,'Country-wise data'!$B189)=0,K189*(1+Assumptions!$C$9),SUMIFS(FAOstat!Q:Q,FAOstat!$B:$B,'Country-wise data'!$B189)*$G189)</f>
        <v>6.2260000000000009</v>
      </c>
      <c r="M189">
        <f>IF(SUMIFS(FAOstat!R:R,FAOstat!$B:$B,'Country-wise data'!$B189)=0,L189*(1+Assumptions!$C$9),SUMIFS(FAOstat!R:R,FAOstat!$B:$B,'Country-wise data'!$B189)*$G189)</f>
        <v>6.402000000000001</v>
      </c>
      <c r="N189">
        <f>IF(SUMIFS(FAOstat!S:S,FAOstat!$B:$B,'Country-wise data'!$B189)=0,M189*(1+Assumptions!$C$9),SUMIFS(FAOstat!S:S,FAOstat!$B:$B,'Country-wise data'!$B189)*$G189)</f>
        <v>6.9850000000000003</v>
      </c>
      <c r="O189">
        <f>IF(SUMIFS(FAOstat!T:T,FAOstat!$B:$B,'Country-wise data'!$B189)=0,N189*(1+Assumptions!$C$9),SUMIFS(FAOstat!T:T,FAOstat!$B:$B,'Country-wise data'!$B189)*$G189)</f>
        <v>7.5019999999999998</v>
      </c>
      <c r="P189">
        <f>IF(SUMIFS(FAOstat!U:U,FAOstat!$B:$B,'Country-wise data'!$B189)=0,O189*(1+Assumptions!$C$9),SUMIFS(FAOstat!U:U,FAOstat!$B:$B,'Country-wise data'!$B189)*$G189)</f>
        <v>7.26</v>
      </c>
      <c r="Q189">
        <f>IF(SUMIFS(FAOstat!V:V,FAOstat!$B:$B,'Country-wise data'!$B189)=0,P189*(1+Assumptions!$C$9),SUMIFS(FAOstat!V:V,FAOstat!$B:$B,'Country-wise data'!$B189)*$G189)</f>
        <v>7.4051999999999998</v>
      </c>
      <c r="R189" s="36">
        <f t="shared" si="207"/>
        <v>0</v>
      </c>
      <c r="S189">
        <f>SUMIFS(FAOstat!CE:CE,FAOstat!$B:$B,'Country-wise data'!$B189)</f>
        <v>41.41037</v>
      </c>
      <c r="T189">
        <f>SUMIFS(FAOstat!CF:CF,FAOstat!$B:$B,'Country-wise data'!$B189)</f>
        <v>43.007407000000001</v>
      </c>
      <c r="U189">
        <f>SUMIFS(FAOstat!CG:CG,FAOstat!$B:$B,'Country-wise data'!$B189)</f>
        <v>42.704444000000002</v>
      </c>
      <c r="V189">
        <f>SUMIFS(FAOstat!CH:CH,FAOstat!$B:$B,'Country-wise data'!$B189)</f>
        <v>46.737777999999999</v>
      </c>
      <c r="W189">
        <f>SUMIFS(FAOstat!CI:CI,FAOstat!$B:$B,'Country-wise data'!$B189)</f>
        <v>48.077778000000002</v>
      </c>
      <c r="X189">
        <f>SUMIFS(FAOstat!CJ:CJ,FAOstat!$B:$B,'Country-wise data'!$B189)</f>
        <v>47.114815</v>
      </c>
      <c r="Y189">
        <f>SUMIFS(FAOstat!CK:CK,FAOstat!$B:$B,'Country-wise data'!$B189)</f>
        <v>53.314815000000003</v>
      </c>
      <c r="Z189">
        <f>SUMIFS(FAOstat!CL:CL,FAOstat!$B:$B,'Country-wise data'!$B189)</f>
        <v>54.925925999999997</v>
      </c>
      <c r="AA189">
        <f>SUMIFS(FAOstat!CM:CM,FAOstat!$B:$B,'Country-wise data'!$B189)</f>
        <v>58.751852</v>
      </c>
      <c r="AB189">
        <f>SUMIFS(FAOstat!CN:CN,FAOstat!$B:$B,'Country-wise data'!$B189)</f>
        <v>59.926889039999999</v>
      </c>
      <c r="AC189" s="53">
        <f>IFERROR(INDEX('ASTI data (new)'!$AF$6:$AL$130,MATCH('Country-wise data'!$B189,'ASTI data (new)'!$C$6:$C$130,),MATCH('Country-wise data'!AC$3,'ASTI data (new)'!$AF$5:$AL$5,)),(INDEX(Assumptions!$G$154:$P$345,MATCH('Country-wise data'!$B189,Assumptions!$B$154:$B$344,),MATCH('Country-wise data'!AC$3,Assumptions!$G$153:$P$153,))*S189))</f>
        <v>0.44444452107924259</v>
      </c>
      <c r="AD189" s="53">
        <f>IFERROR(INDEX('ASTI data (new)'!$AF$6:$AL$130,MATCH('Country-wise data'!$B189,'ASTI data (new)'!$C$6:$C$130,),MATCH('Country-wise data'!AD$3,'ASTI data (new)'!$AF$5:$AL$5,)),(INDEX(Assumptions!$G$154:$P$345,MATCH('Country-wise data'!$B189,Assumptions!$B$154:$B$344,),MATCH('Country-wise data'!AD$3,Assumptions!$G$153:$P$153,))*T189))</f>
        <v>0.50962962962963043</v>
      </c>
      <c r="AE189" s="53">
        <f>IFERROR(INDEX('ASTI data (new)'!$AF$6:$AL$130,MATCH('Country-wise data'!$B189,'ASTI data (new)'!$C$6:$C$130,),MATCH('Country-wise data'!AE$3,'ASTI data (new)'!$AF$5:$AL$5,)),(INDEX(Assumptions!$G$154:$P$345,MATCH('Country-wise data'!$B189,Assumptions!$B$154:$B$344,),MATCH('Country-wise data'!AE$3,Assumptions!$G$153:$P$153,))*U189))</f>
        <v>0.45647455948703858</v>
      </c>
      <c r="AF189" s="53">
        <f>IFERROR(INDEX('ASTI data (new)'!$AF$6:$AL$130,MATCH('Country-wise data'!$B189,'ASTI data (new)'!$C$6:$C$130,),MATCH('Country-wise data'!AF$3,'ASTI data (new)'!$AF$5:$AL$5,)),(INDEX(Assumptions!$G$154:$P$345,MATCH('Country-wise data'!$B189,Assumptions!$B$154:$B$344,),MATCH('Country-wise data'!AF$3,Assumptions!$G$153:$P$153,))*V189))</f>
        <v>0.4782189738097945</v>
      </c>
      <c r="AG189" s="53">
        <f>IFERROR(INDEX('ASTI data (new)'!$AF$6:$AL$130,MATCH('Country-wise data'!$B189,'ASTI data (new)'!$C$6:$C$130,),MATCH('Country-wise data'!AG$3,'ASTI data (new)'!$AF$5:$AL$5,)),(INDEX(Assumptions!$G$154:$P$345,MATCH('Country-wise data'!$B189,Assumptions!$B$154:$B$344,),MATCH('Country-wise data'!AG$3,Assumptions!$G$153:$P$153,))*W189))</f>
        <v>0.49619889493642344</v>
      </c>
      <c r="AH189" s="53">
        <f>IFERROR(INDEX('ASTI data (new)'!$AF$6:$AL$130,MATCH('Country-wise data'!$B189,'ASTI data (new)'!$C$6:$C$130,),MATCH('Country-wise data'!AH$3,'ASTI data (new)'!$AF$5:$AL$5,)),(INDEX(Assumptions!$G$154:$P$345,MATCH('Country-wise data'!$B189,Assumptions!$B$154:$B$344,),MATCH('Country-wise data'!AH$3,Assumptions!$G$153:$P$153,))*X189))</f>
        <v>0.50249860136807556</v>
      </c>
      <c r="AI189" s="53">
        <f>IFERROR(INDEX('ASTI data (new)'!$AF$6:$AL$130,MATCH('Country-wise data'!$B189,'ASTI data (new)'!$C$6:$C$130,),MATCH('Country-wise data'!AI$3,'ASTI data (new)'!$AF$5:$AL$5,)),(INDEX(Assumptions!$G$154:$P$345,MATCH('Country-wise data'!$B189,Assumptions!$B$154:$B$344,),MATCH('Country-wise data'!AI$3,Assumptions!$G$153:$P$153,))*Y189))</f>
        <v>0.49519118790067862</v>
      </c>
      <c r="AJ189" s="53">
        <f t="shared" ref="AJ189:AL189" si="267">IFERROR((1+($AI189/$AF189)^(1/3)-1)*AI189,0)</f>
        <v>0.50098140818011616</v>
      </c>
      <c r="AK189" s="53">
        <f t="shared" si="267"/>
        <v>0.50683933291735428</v>
      </c>
      <c r="AL189" s="53">
        <f t="shared" si="267"/>
        <v>0.51276575377374345</v>
      </c>
      <c r="AM189" s="55" cm="1">
        <f t="array" ref="AM189">INDEX('non-R&amp;D ex_typologies'!$J$8:$J$10,MATCH('Country-wise data'!FL189,'non-R&amp;D ex_typologies'!$F$8:$F$10,),)*'Country-wise data'!AC189</f>
        <v>0.56017906750793123</v>
      </c>
      <c r="AN189" s="55" cm="1">
        <f t="array" ref="AN189">INDEX('non-R&amp;D ex_typologies'!$J$8:$J$10,MATCH('Country-wise data'!FM189,'non-R&amp;D ex_typologies'!$F$8:$F$10,),)*'Country-wise data'!AD189</f>
        <v>0.64233855331842005</v>
      </c>
      <c r="AO189" s="55" cm="1">
        <f t="array" ref="AO189">INDEX('non-R&amp;D ex_typologies'!$J$8:$J$10,MATCH('Country-wise data'!FN189,'non-R&amp;D ex_typologies'!$F$8:$F$10,),)*'Country-wise data'!AE189</f>
        <v>0.57534176021252248</v>
      </c>
      <c r="AP189" s="55" cm="1">
        <f t="array" ref="AP189">INDEX('non-R&amp;D ex_typologies'!$J$8:$J$10,MATCH('Country-wise data'!FO189,'non-R&amp;D ex_typologies'!$F$8:$F$10,),)*'Country-wise data'!AF189</f>
        <v>0.60274847839919066</v>
      </c>
      <c r="AQ189" s="55" cm="1">
        <f t="array" ref="AQ189">INDEX('non-R&amp;D ex_typologies'!$J$8:$J$10,MATCH('Country-wise data'!FP189,'non-R&amp;D ex_typologies'!$F$8:$F$10,),)*'Country-wise data'!AG189</f>
        <v>0.62541041925543839</v>
      </c>
      <c r="AR189" s="55" cm="1">
        <f t="array" ref="AR189">INDEX('non-R&amp;D ex_typologies'!$J$8:$J$10,MATCH('Country-wise data'!FQ189,'non-R&amp;D ex_typologies'!$F$8:$F$10,),)*'Country-wise data'!AH189</f>
        <v>0.63335058615385631</v>
      </c>
      <c r="AS189" s="55" cm="1">
        <f t="array" ref="AS189">INDEX('non-R&amp;D ex_typologies'!$J$8:$J$10,MATCH('Country-wise data'!FR189,'non-R&amp;D ex_typologies'!$F$8:$F$10,),)*'Country-wise data'!AI189</f>
        <v>1.4467132686874085</v>
      </c>
      <c r="AT189" s="55" cm="1">
        <f t="array" ref="AT189">INDEX('non-R&amp;D ex_typologies'!$J$8:$J$10,MATCH('Country-wise data'!FS189,'non-R&amp;D ex_typologies'!$F$8:$F$10,),)*'Country-wise data'!AJ189</f>
        <v>1.4636295400419088</v>
      </c>
      <c r="AU189" s="55" cm="1">
        <f t="array" ref="AU189">INDEX('non-R&amp;D ex_typologies'!$J$8:$J$10,MATCH('Country-wise data'!FT189,'non-R&amp;D ex_typologies'!$F$8:$F$10,),)*'Country-wise data'!AK189</f>
        <v>1.4807436116397144</v>
      </c>
      <c r="AV189" s="55" cm="1">
        <f t="array" ref="AV189">INDEX('non-R&amp;D ex_typologies'!$J$8:$J$10,MATCH('Country-wise data'!FU189,'non-R&amp;D ex_typologies'!$F$8:$F$10,),)*'Country-wise data'!AL189</f>
        <v>1.4980577963389858</v>
      </c>
      <c r="AW189">
        <f t="shared" si="209"/>
        <v>14.431755944637475</v>
      </c>
      <c r="AX189" s="53">
        <f>INDEX('GDP deflators'!$AB$3:$AK$198,MATCH('Country-wise data'!$B189,'GDP deflators'!$B$3:$B$198,),MATCH('Country-wise data'!AX$3,'GDP deflators'!$D$2:$M$2,))</f>
        <v>91.813029490121011</v>
      </c>
      <c r="AY189" s="53">
        <f>INDEX('GDP deflators'!$AB$3:$AK$198,MATCH('Country-wise data'!$B189,'GDP deflators'!$B$3:$B$198,),MATCH('Country-wise data'!AY$3,'GDP deflators'!$D$2:$M$2,))</f>
        <v>91.509867500203029</v>
      </c>
      <c r="AZ189" s="53">
        <f>INDEX('GDP deflators'!$AB$3:$AK$198,MATCH('Country-wise data'!$B189,'GDP deflators'!$B$3:$B$198,),MATCH('Country-wise data'!AZ$3,'GDP deflators'!$D$2:$M$2,))</f>
        <v>92.505633760233721</v>
      </c>
      <c r="BA189" s="53">
        <f>INDEX('GDP deflators'!$AB$3:$AK$198,MATCH('Country-wise data'!$B189,'GDP deflators'!$B$3:$B$198,),MATCH('Country-wise data'!BA$3,'GDP deflators'!$D$2:$M$2,))</f>
        <v>94.547155929393981</v>
      </c>
      <c r="BB189" s="53">
        <f>INDEX('GDP deflators'!$AB$3:$AK$198,MATCH('Country-wise data'!$B189,'GDP deflators'!$B$3:$B$198,),MATCH('Country-wise data'!BB$3,'GDP deflators'!$D$2:$M$2,))</f>
        <v>94.255944896055965</v>
      </c>
      <c r="BC189" s="53">
        <f>INDEX('GDP deflators'!$AB$3:$AK$198,MATCH('Country-wise data'!$B189,'GDP deflators'!$B$3:$B$198,),MATCH('Country-wise data'!BC$3,'GDP deflators'!$D$2:$M$2,))</f>
        <v>96.557339789370971</v>
      </c>
      <c r="BD189" s="53">
        <f>INDEX('GDP deflators'!$AB$3:$AK$198,MATCH('Country-wise data'!$B189,'GDP deflators'!$B$3:$B$198,),MATCH('Country-wise data'!BD$3,'GDP deflators'!$D$2:$M$2,))</f>
        <v>97.146463474330062</v>
      </c>
      <c r="BE189" s="53">
        <f>INDEX('GDP deflators'!$AB$3:$AK$198,MATCH('Country-wise data'!$B189,'GDP deflators'!$B$3:$B$198,),MATCH('Country-wise data'!BE$3,'GDP deflators'!$D$2:$M$2,))</f>
        <v>98.388599155435102</v>
      </c>
      <c r="BF189" s="53">
        <f>INDEX('GDP deflators'!$AB$3:$AK$198,MATCH('Country-wise data'!$B189,'GDP deflators'!$B$3:$B$198,),MATCH('Country-wise data'!BF$3,'GDP deflators'!$D$2:$M$2,))</f>
        <v>98.630086091877516</v>
      </c>
      <c r="BG189" s="53">
        <f>INDEX('GDP deflators'!$AB$3:$AK$198,MATCH('Country-wise data'!$B189,'GDP deflators'!$B$3:$B$198,),MATCH('Country-wise data'!BG$3,'GDP deflators'!$D$2:$M$2,))</f>
        <v>100</v>
      </c>
      <c r="BH189" cm="1">
        <f t="array" ref="BH189">H189/(INDEX($AX189:$BG189,,MATCH(BH$3,$AX$3:$BG$3,))/100)</f>
        <v>0</v>
      </c>
      <c r="BI189" cm="1">
        <f t="array" ref="BI189">I189/(INDEX($AX189:$BG189,,MATCH(BI$3,$AX$3:$BG$3,))/100)</f>
        <v>0</v>
      </c>
      <c r="BJ189" cm="1">
        <f t="array" ref="BJ189">J189/(INDEX($AX189:$BG189,,MATCH(BJ$3,$AX$3:$BG$3,))/100)</f>
        <v>0</v>
      </c>
      <c r="BK189" cm="1">
        <f t="array" ref="BK189">K189/(INDEX($AX189:$BG189,,MATCH(BK$3,$AX$3:$BG$3,))/100)</f>
        <v>0</v>
      </c>
      <c r="BL189" cm="1">
        <f t="array" ref="BL189">L189/(INDEX($AX189:$BG189,,MATCH(BL$3,$AX$3:$BG$3,))/100)</f>
        <v>6.6054189015514506</v>
      </c>
      <c r="BM189" cm="1">
        <f t="array" ref="BM189">M189/(INDEX($AX189:$BG189,,MATCH(BM$3,$AX$3:$BG$3,))/100)</f>
        <v>6.6302572274311284</v>
      </c>
      <c r="BN189" cm="1">
        <f t="array" ref="BN189">N189/(INDEX($AX189:$BG189,,MATCH(BN$3,$AX$3:$BG$3,))/100)</f>
        <v>7.1901742484385069</v>
      </c>
      <c r="BO189" cm="1">
        <f t="array" ref="BO189">O189/(INDEX($AX189:$BG189,,MATCH(BO$3,$AX$3:$BG$3,))/100)</f>
        <v>7.6248671740394229</v>
      </c>
      <c r="BP189" cm="1">
        <f t="array" ref="BP189">P189/(INDEX($AX189:$BG189,,MATCH(BP$3,$AX$3:$BG$3,))/100)</f>
        <v>7.3608371316203112</v>
      </c>
      <c r="BQ189" cm="1">
        <f t="array" ref="BQ189">Q189/(INDEX($AX189:$BG189,,MATCH(BQ$3,$AX$3:$BG$3,))/100)</f>
        <v>7.4051999999999998</v>
      </c>
      <c r="BS189" cm="1">
        <f t="array" ref="BS189">S189/(INDEX($AX189:$BG189,,MATCH(BS$3,$AX$3:$BG$3,))/100)</f>
        <v>45.102933897258794</v>
      </c>
      <c r="BT189" cm="1">
        <f t="array" ref="BT189">T189/(INDEX($AX189:$BG189,,MATCH(BT$3,$AX$3:$BG$3,))/100)</f>
        <v>46.99756231196006</v>
      </c>
      <c r="BU189" cm="1">
        <f t="array" ref="BU189">U189/(INDEX($AX189:$BG189,,MATCH(BU$3,$AX$3:$BG$3,))/100)</f>
        <v>46.164154834813715</v>
      </c>
      <c r="BV189" cm="1">
        <f t="array" ref="BV189">V189/(INDEX($AX189:$BG189,,MATCH(BV$3,$AX$3:$BG$3,))/100)</f>
        <v>49.43329869689881</v>
      </c>
      <c r="BW189" cm="1">
        <f t="array" ref="BW189">W189/(INDEX($AX189:$BG189,,MATCH(BW$3,$AX$3:$BG$3,))/100)</f>
        <v>51.007687688049224</v>
      </c>
      <c r="BX189" cm="1">
        <f t="array" ref="BX189">X189/(INDEX($AX189:$BG189,,MATCH(BX$3,$AX$3:$BG$3,))/100)</f>
        <v>48.794648964828255</v>
      </c>
      <c r="BY189" cm="1">
        <f t="array" ref="BY189">Y189/(INDEX($AX189:$BG189,,MATCH(BY$3,$AX$3:$BG$3,))/100)</f>
        <v>54.880860397031221</v>
      </c>
      <c r="BZ189" cm="1">
        <f t="array" ref="BZ189">Z189/(INDEX($AX189:$BG189,,MATCH(BZ$3,$AX$3:$BG$3,))/100)</f>
        <v>55.825498555201072</v>
      </c>
      <c r="CA189" cm="1">
        <f t="array" ref="CA189">AA189/(INDEX($AX189:$BG189,,MATCH(CA$3,$AX$3:$BG$3,))/100)</f>
        <v>59.56788068223981</v>
      </c>
      <c r="CB189" cm="1">
        <f t="array" ref="CB189">AB189/(INDEX($AX189:$BG189,,MATCH(CB$3,$AX$3:$BG$3,))/100)</f>
        <v>59.926889039999999</v>
      </c>
      <c r="CC189" cm="1">
        <f t="array" ref="CC189">AC189/(INDEX($AX189:$BG189,,MATCH(CC$3,$AX$3:$BG$3,))/100)</f>
        <v>0.48407565194988406</v>
      </c>
      <c r="CD189" cm="1">
        <f t="array" ref="CD189">AD189/(INDEX($AX189:$BG189,,MATCH(CD$3,$AX$3:$BG$3,))/100)</f>
        <v>0.55691221455270901</v>
      </c>
      <c r="CE189" cm="1">
        <f t="array" ref="CE189">AE189/(INDEX($AX189:$BG189,,MATCH(CE$3,$AX$3:$BG$3,))/100)</f>
        <v>0.49345595606661058</v>
      </c>
      <c r="CF189" cm="1">
        <f t="array" ref="CF189">AF189/(INDEX($AX189:$BG189,,MATCH(CF$3,$AX$3:$BG$3,))/100)</f>
        <v>0.5057994279245368</v>
      </c>
      <c r="CG189" cm="1">
        <f t="array" ref="CG189">AG189/(INDEX($AX189:$BG189,,MATCH(CG$3,$AX$3:$BG$3,))/100)</f>
        <v>0.52643777056569119</v>
      </c>
      <c r="CH189" cm="1">
        <f t="array" ref="CH189">AH189/(INDEX($AX189:$BG189,,MATCH(CH$3,$AX$3:$BG$3,))/100)</f>
        <v>0.52041471157368258</v>
      </c>
      <c r="CI189" cm="1">
        <f t="array" ref="CI189">AI189/(INDEX($AX189:$BG189,,MATCH(CI$3,$AX$3:$BG$3,))/100)</f>
        <v>0.50973671113774277</v>
      </c>
      <c r="CJ189" cm="1">
        <f t="array" ref="CJ189">AJ189/(INDEX($AX189:$BG189,,MATCH(CJ$3,$AX$3:$BG$3,))/100)</f>
        <v>0.5091864428201297</v>
      </c>
      <c r="CK189" cm="1">
        <f t="array" ref="CK189">AK189/(INDEX($AX189:$BG189,,MATCH(CK$3,$AX$3:$BG$3,))/100)</f>
        <v>0.51387903326497664</v>
      </c>
      <c r="CL189" cm="1">
        <f t="array" ref="CL189">AL189/(INDEX($AX189:$BG189,,MATCH(CL$3,$AX$3:$BG$3,))/100)</f>
        <v>0.51276575377374345</v>
      </c>
      <c r="CM189" cm="1">
        <f t="array" ref="CM189">AM189/(INDEX($AX189:$BG189,,MATCH(CM$3,$AX$3:$BG$3,))/100)</f>
        <v>0.61013025124958531</v>
      </c>
      <c r="CN189" cm="1">
        <f t="array" ref="CN189">AN189/(INDEX($AX189:$BG189,,MATCH(CN$3,$AX$3:$BG$3,))/100)</f>
        <v>0.70193365028858223</v>
      </c>
      <c r="CO189" cm="1">
        <f t="array" ref="CO189">AO189/(INDEX($AX189:$BG189,,MATCH(CO$3,$AX$3:$BG$3,))/100)</f>
        <v>0.62195321174033202</v>
      </c>
      <c r="CP189" cm="1">
        <f t="array" ref="CP189">AP189/(INDEX($AX189:$BG189,,MATCH(CP$3,$AX$3:$BG$3,))/100)</f>
        <v>0.6375109568068994</v>
      </c>
      <c r="CQ189" cm="1">
        <f t="array" ref="CQ189">AQ189/(INDEX($AX189:$BG189,,MATCH(CQ$3,$AX$3:$BG$3,))/100)</f>
        <v>0.66352357927675709</v>
      </c>
      <c r="CR189" cm="1">
        <f t="array" ref="CR189">AR189/(INDEX($AX189:$BG189,,MATCH(CR$3,$AX$3:$BG$3,))/100)</f>
        <v>0.65593209955394349</v>
      </c>
      <c r="CS189" cm="1">
        <f t="array" ref="CS189">AS189/(INDEX($AX189:$BG189,,MATCH(CS$3,$AX$3:$BG$3,))/100)</f>
        <v>1.4892083735705803</v>
      </c>
      <c r="CT189" cm="1">
        <f t="array" ref="CT189">AT189/(INDEX($AX189:$BG189,,MATCH(CT$3,$AX$3:$BG$3,))/100)</f>
        <v>1.4876007511090337</v>
      </c>
      <c r="CU189" cm="1">
        <f t="array" ref="CU189">AU189/(INDEX($AX189:$BG189,,MATCH(CU$3,$AX$3:$BG$3,))/100)</f>
        <v>1.5013102698301894</v>
      </c>
      <c r="CV189" cm="1">
        <f t="array" ref="CV189">AV189/(INDEX($AX189:$BG189,,MATCH(CV$3,$AX$3:$BG$3,))/100)</f>
        <v>1.4980577963389858</v>
      </c>
      <c r="CW189">
        <f t="shared" si="210"/>
        <v>14.999824613394596</v>
      </c>
      <c r="CX189">
        <f>IFERROR(1/INDEX('exch rates'!$BC$5:$BL$268,MATCH('Country-wise data'!$B189,'exch rates'!$A$5:$A$268,),MATCH(CX$3,'exch rates'!$BC$4:$BL$4,)),1)</f>
        <v>1</v>
      </c>
      <c r="CY189">
        <f>IFERROR(1/INDEX('exch rates'!$BC$5:$BL$268,MATCH('Country-wise data'!$B189,'exch rates'!$A$5:$A$268,),MATCH(CY$3,'exch rates'!$BC$4:$BL$4,)),1)</f>
        <v>1</v>
      </c>
      <c r="CZ189">
        <f>IFERROR(1/INDEX('exch rates'!$BC$5:$BL$268,MATCH('Country-wise data'!$B189,'exch rates'!$A$5:$A$268,),MATCH(CZ$3,'exch rates'!$BC$4:$BL$4,)),1)</f>
        <v>1</v>
      </c>
      <c r="DA189">
        <f>IFERROR(1/INDEX('exch rates'!$BC$5:$BL$268,MATCH('Country-wise data'!$B189,'exch rates'!$A$5:$A$268,),MATCH(DA$3,'exch rates'!$BC$4:$BL$4,)),1)</f>
        <v>1</v>
      </c>
      <c r="DB189">
        <f>IFERROR(1/INDEX('exch rates'!$BC$5:$BL$268,MATCH('Country-wise data'!$B189,'exch rates'!$A$5:$A$268,),MATCH(DB$3,'exch rates'!$BC$4:$BL$4,)),1)</f>
        <v>1</v>
      </c>
      <c r="DC189">
        <f>IFERROR(1/INDEX('exch rates'!$BC$5:$BL$268,MATCH('Country-wise data'!$B189,'exch rates'!$A$5:$A$268,),MATCH(DC$3,'exch rates'!$BC$4:$BL$4,)),1)</f>
        <v>1</v>
      </c>
      <c r="DD189">
        <f>IFERROR(1/INDEX('exch rates'!$BC$5:$BL$268,MATCH('Country-wise data'!$B189,'exch rates'!$A$5:$A$268,),MATCH(DD$3,'exch rates'!$BC$4:$BL$4,)),1)</f>
        <v>1</v>
      </c>
      <c r="DE189">
        <f>IFERROR(1/INDEX('exch rates'!$BC$5:$BL$268,MATCH('Country-wise data'!$B189,'exch rates'!$A$5:$A$268,),MATCH(DE$3,'exch rates'!$BC$4:$BL$4,)),1)</f>
        <v>1</v>
      </c>
      <c r="DF189">
        <f>IFERROR(1/INDEX('exch rates'!$BC$5:$BL$268,MATCH('Country-wise data'!$B189,'exch rates'!$A$5:$A$268,),MATCH(DF$3,'exch rates'!$BC$4:$BL$4,)),1)</f>
        <v>1</v>
      </c>
      <c r="DG189">
        <f>IFERROR(1/INDEX('exch rates'!$BC$5:$BL$268,MATCH('Country-wise data'!$B189,'exch rates'!$A$5:$A$268,),MATCH(DG$3,'exch rates'!$BC$4:$BL$4,)),1)</f>
        <v>1</v>
      </c>
      <c r="DH189" cm="1">
        <f t="array" ref="DH189">(BH189/INDEX($CX189:$DG189,,MATCH(DH$3,$CX$3:$DG$3,)))*$DG189</f>
        <v>0</v>
      </c>
      <c r="DI189" cm="1">
        <f t="array" ref="DI189">(BI189/INDEX($CX189:$DG189,,MATCH(DI$3,$CX$3:$DG$3,)))*$DG189</f>
        <v>0</v>
      </c>
      <c r="DJ189" cm="1">
        <f t="array" ref="DJ189">(BJ189/INDEX($CX189:$DG189,,MATCH(DJ$3,$CX$3:$DG$3,)))*$DG189</f>
        <v>0</v>
      </c>
      <c r="DK189" cm="1">
        <f t="array" ref="DK189">(BK189/INDEX($CX189:$DG189,,MATCH(DK$3,$CX$3:$DG$3,)))*$DG189</f>
        <v>0</v>
      </c>
      <c r="DL189" cm="1">
        <f t="array" ref="DL189">(BL189/INDEX($CX189:$DG189,,MATCH(DL$3,$CX$3:$DG$3,)))*$DG189</f>
        <v>6.6054189015514506</v>
      </c>
      <c r="DM189" cm="1">
        <f t="array" ref="DM189">(BM189/INDEX($CX189:$DG189,,MATCH(DM$3,$CX$3:$DG$3,)))*$DG189</f>
        <v>6.6302572274311284</v>
      </c>
      <c r="DN189" cm="1">
        <f t="array" ref="DN189">(BN189/INDEX($CX189:$DG189,,MATCH(DN$3,$CX$3:$DG$3,)))*$DG189</f>
        <v>7.1901742484385069</v>
      </c>
      <c r="DO189" cm="1">
        <f t="array" ref="DO189">(BO189/INDEX($CX189:$DG189,,MATCH(DO$3,$CX$3:$DG$3,)))*$DG189</f>
        <v>7.6248671740394229</v>
      </c>
      <c r="DP189" cm="1">
        <f t="array" ref="DP189">(BP189/INDEX($CX189:$DG189,,MATCH(DP$3,$CX$3:$DG$3,)))*$DG189</f>
        <v>7.3608371316203112</v>
      </c>
      <c r="DQ189" cm="1">
        <f t="array" ref="DQ189">(BQ189/INDEX($CX189:$DG189,,MATCH(DQ$3,$CX$3:$DG$3,)))*$DG189</f>
        <v>7.4051999999999998</v>
      </c>
      <c r="DS189" cm="1">
        <f t="array" ref="DS189">(BS189/INDEX($CX189:$DG189,,MATCH(DS$3,$CX$3:$DG$3,)))*$DG189</f>
        <v>45.102933897258794</v>
      </c>
      <c r="DT189" cm="1">
        <f t="array" ref="DT189">(BT189/INDEX($CX189:$DG189,,MATCH(DT$3,$CX$3:$DG$3,)))*$DG189</f>
        <v>46.99756231196006</v>
      </c>
      <c r="DU189" cm="1">
        <f t="array" ref="DU189">(BU189/INDEX($CX189:$DG189,,MATCH(DU$3,$CX$3:$DG$3,)))*$DG189</f>
        <v>46.164154834813715</v>
      </c>
      <c r="DV189" cm="1">
        <f t="array" ref="DV189">(BV189/INDEX($CX189:$DG189,,MATCH(DV$3,$CX$3:$DG$3,)))*$DG189</f>
        <v>49.43329869689881</v>
      </c>
      <c r="DW189" cm="1">
        <f t="array" ref="DW189">(BW189/INDEX($CX189:$DG189,,MATCH(DW$3,$CX$3:$DG$3,)))*$DG189</f>
        <v>51.007687688049224</v>
      </c>
      <c r="DX189" cm="1">
        <f t="array" ref="DX189">(BX189/INDEX($CX189:$DG189,,MATCH(DX$3,$CX$3:$DG$3,)))*$DG189</f>
        <v>48.794648964828255</v>
      </c>
      <c r="DY189" cm="1">
        <f t="array" ref="DY189">(BY189/INDEX($CX189:$DG189,,MATCH(DY$3,$CX$3:$DG$3,)))*$DG189</f>
        <v>54.880860397031221</v>
      </c>
      <c r="DZ189" cm="1">
        <f t="array" ref="DZ189">(BZ189/INDEX($CX189:$DG189,,MATCH(DZ$3,$CX$3:$DG$3,)))*$DG189</f>
        <v>55.825498555201072</v>
      </c>
      <c r="EA189" cm="1">
        <f t="array" ref="EA189">(CA189/INDEX($CX189:$DG189,,MATCH(EA$3,$CX$3:$DG$3,)))*$DG189</f>
        <v>59.56788068223981</v>
      </c>
      <c r="EB189" cm="1">
        <f t="array" ref="EB189">(CB189/INDEX($CX189:$DG189,,MATCH(EB$3,$CX$3:$DG$3,)))*$DG189</f>
        <v>59.926889039999999</v>
      </c>
      <c r="EC189" s="53" cm="1">
        <f t="array" ref="EC189">(CC189/INDEX($CX189:$DG189,,MATCH(EC$3,$CX$3:$DG$3,)))*$DG189</f>
        <v>0.48407565194988406</v>
      </c>
      <c r="ED189" cm="1">
        <f t="array" ref="ED189">(CD189/INDEX($CX189:$DG189,,MATCH(ED$3,$CX$3:$DG$3,)))*$DG189</f>
        <v>0.55691221455270901</v>
      </c>
      <c r="EE189" cm="1">
        <f t="array" ref="EE189">(CE189/INDEX($CX189:$DG189,,MATCH(EE$3,$CX$3:$DG$3,)))*$DG189</f>
        <v>0.49345595606661058</v>
      </c>
      <c r="EF189" cm="1">
        <f t="array" ref="EF189">(CF189/INDEX($CX189:$DG189,,MATCH(EF$3,$CX$3:$DG$3,)))*$DG189</f>
        <v>0.5057994279245368</v>
      </c>
      <c r="EG189" cm="1">
        <f t="array" ref="EG189">(CG189/INDEX($CX189:$DG189,,MATCH(EG$3,$CX$3:$DG$3,)))*$DG189</f>
        <v>0.52643777056569119</v>
      </c>
      <c r="EH189" cm="1">
        <f t="array" ref="EH189">(CH189/INDEX($CX189:$DG189,,MATCH(EH$3,$CX$3:$DG$3,)))*$DG189</f>
        <v>0.52041471157368258</v>
      </c>
      <c r="EI189" cm="1">
        <f t="array" ref="EI189">(CI189/INDEX($CX189:$DG189,,MATCH(EI$3,$CX$3:$DG$3,)))*$DG189</f>
        <v>0.50973671113774277</v>
      </c>
      <c r="EJ189" cm="1">
        <f t="array" ref="EJ189">(CJ189/INDEX($CX189:$DG189,,MATCH(EJ$3,$CX$3:$DG$3,)))*$DG189</f>
        <v>0.5091864428201297</v>
      </c>
      <c r="EK189" cm="1">
        <f t="array" ref="EK189">(CK189/INDEX($CX189:$DG189,,MATCH(EK$3,$CX$3:$DG$3,)))*$DG189</f>
        <v>0.51387903326497664</v>
      </c>
      <c r="EL189" cm="1">
        <f t="array" ref="EL189">(CL189/INDEX($CX189:$DG189,,MATCH(EL$3,$CX$3:$DG$3,)))*$DG189</f>
        <v>0.51276575377374345</v>
      </c>
      <c r="EM189" cm="1">
        <f t="array" ref="EM189">(CM189/INDEX($CX189:$DG189,,MATCH(EM$3,$CX$3:$DG$3,)))*$DG189</f>
        <v>0.61013025124958531</v>
      </c>
      <c r="EN189" cm="1">
        <f t="array" ref="EN189">(CN189/INDEX($CX189:$DG189,,MATCH(EN$3,$CX$3:$DG$3,)))*$DG189</f>
        <v>0.70193365028858223</v>
      </c>
      <c r="EO189" cm="1">
        <f t="array" ref="EO189">(CO189/INDEX($CX189:$DG189,,MATCH(EO$3,$CX$3:$DG$3,)))*$DG189</f>
        <v>0.62195321174033202</v>
      </c>
      <c r="EP189" cm="1">
        <f t="array" ref="EP189">(CP189/INDEX($CX189:$DG189,,MATCH(EP$3,$CX$3:$DG$3,)))*$DG189</f>
        <v>0.6375109568068994</v>
      </c>
      <c r="EQ189" cm="1">
        <f t="array" ref="EQ189">(CQ189/INDEX($CX189:$DG189,,MATCH(EQ$3,$CX$3:$DG$3,)))*$DG189</f>
        <v>0.66352357927675709</v>
      </c>
      <c r="ER189" cm="1">
        <f t="array" ref="ER189">(CR189/INDEX($CX189:$DG189,,MATCH(ER$3,$CX$3:$DG$3,)))*$DG189</f>
        <v>0.65593209955394349</v>
      </c>
      <c r="ES189" cm="1">
        <f t="array" ref="ES189">(CS189/INDEX($CX189:$DG189,,MATCH(ES$3,$CX$3:$DG$3,)))*$DG189</f>
        <v>1.4892083735705803</v>
      </c>
      <c r="ET189" cm="1">
        <f t="array" ref="ET189">(CT189/INDEX($CX189:$DG189,,MATCH(ET$3,$CX$3:$DG$3,)))*$DG189</f>
        <v>1.4876007511090337</v>
      </c>
      <c r="EU189" cm="1">
        <f t="array" ref="EU189">(CU189/INDEX($CX189:$DG189,,MATCH(EU$3,$CX$3:$DG$3,)))*$DG189</f>
        <v>1.5013102698301894</v>
      </c>
      <c r="EV189" cm="1">
        <f t="array" ref="EV189">(CV189/INDEX($CX189:$DG189,,MATCH(EV$3,$CX$3:$DG$3,)))*$DG189</f>
        <v>1.4980577963389858</v>
      </c>
      <c r="EW189">
        <f t="shared" si="211"/>
        <v>14.999824613394596</v>
      </c>
      <c r="EY189" s="96">
        <f t="shared" si="233"/>
        <v>1.0732686548785789E-2</v>
      </c>
      <c r="EZ189" s="96">
        <f t="shared" si="234"/>
        <v>1.1849810653072631E-2</v>
      </c>
      <c r="FA189" s="96">
        <f t="shared" si="235"/>
        <v>1.068915824046412E-2</v>
      </c>
      <c r="FB189" s="96">
        <f t="shared" si="236"/>
        <v>1.0231957835261114E-2</v>
      </c>
      <c r="FC189" s="96">
        <f t="shared" si="237"/>
        <v>1.0320753486910802E-2</v>
      </c>
      <c r="FD189" s="96">
        <f t="shared" si="238"/>
        <v>1.0665405379774399E-2</v>
      </c>
      <c r="FE189" s="96">
        <f t="shared" si="239"/>
        <v>9.2880597616380855E-3</v>
      </c>
      <c r="FF189" s="96">
        <f t="shared" si="240"/>
        <v>9.1210370887532446E-3</v>
      </c>
      <c r="FG189" s="96">
        <f t="shared" si="241"/>
        <v>8.6267805296989502E-3</v>
      </c>
      <c r="FH189" s="96">
        <f t="shared" si="242"/>
        <v>8.5565221553797425E-3</v>
      </c>
      <c r="FJ189" s="96">
        <f t="shared" si="188"/>
        <v>51.770141506828097</v>
      </c>
      <c r="FK189" s="96" t="str">
        <f>IF(AND('Country-wise data'!FJ189&gt;'non-R&amp;D ex_typologies'!$C$17,'Country-wise data'!FJ189&lt;'non-R&amp;D ex_typologies'!$D$17),"Small",IF(AND('Country-wise data'!FJ189&gt;'non-R&amp;D ex_typologies'!$E$17,'Country-wise data'!$FJ$4&lt;'non-R&amp;D ex_typologies'!$F$17),"Medium","Large"))</f>
        <v>Small</v>
      </c>
      <c r="FL189" t="str">
        <f>IF($FK189='non-R&amp;D ex_typologies'!$C$16,IF(AND('Country-wise data'!EY189&gt;'non-R&amp;D ex_typologies'!$C$21,'Country-wise data'!EY189&lt;'non-R&amp;D ex_typologies'!$D$21),'non-R&amp;D ex_typologies'!$B$21,IF(AND('Country-wise data'!EY189&gt;'non-R&amp;D ex_typologies'!$C$19,'Country-wise data'!EY189&lt;'non-R&amp;D ex_typologies'!$D$19),'non-R&amp;D ex_typologies'!$B$19,'non-R&amp;D ex_typologies'!$B$20)),IF($FK189='non-R&amp;D ex_typologies'!$E$16,IF(AND('Country-wise data'!EY189&gt;'non-R&amp;D ex_typologies'!$E$21,'Country-wise data'!EY189&lt;'non-R&amp;D ex_typologies'!$F$21),'non-R&amp;D ex_typologies'!$B$21,IF(AND('Country-wise data'!EY189&gt;'non-R&amp;D ex_typologies'!$E$19,'Country-wise data'!EY189&lt;'non-R&amp;D ex_typologies'!$F$19),'non-R&amp;D ex_typologies'!$B$19,'non-R&amp;D ex_typologies'!$B$20)),IF(AND('Country-wise data'!EY189&gt;'non-R&amp;D ex_typologies'!$G$21,'Country-wise data'!EY189&lt;'non-R&amp;D ex_typologies'!$H$21),'non-R&amp;D ex_typologies'!$B$21,IF(AND('Country-wise data'!EY189&gt;'non-R&amp;D ex_typologies'!$G$19,'Country-wise data'!EY189&lt;'non-R&amp;D ex_typologies'!$H$19),'non-R&amp;D ex_typologies'!$B$19,'non-R&amp;D ex_typologies'!$B$20))))</f>
        <v>Balanced</v>
      </c>
      <c r="FM189" t="str">
        <f>IF($FK189='non-R&amp;D ex_typologies'!$C$16,IF(AND('Country-wise data'!EZ189&gt;'non-R&amp;D ex_typologies'!$C$21,'Country-wise data'!EZ189&lt;'non-R&amp;D ex_typologies'!$D$21),'non-R&amp;D ex_typologies'!$B$21,IF(AND('Country-wise data'!EZ189&gt;'non-R&amp;D ex_typologies'!$C$19,'Country-wise data'!EZ189&lt;'non-R&amp;D ex_typologies'!$D$19),'non-R&amp;D ex_typologies'!$B$19,'non-R&amp;D ex_typologies'!$B$20)),IF($FK189='non-R&amp;D ex_typologies'!$E$16,IF(AND('Country-wise data'!EZ189&gt;'non-R&amp;D ex_typologies'!$E$21,'Country-wise data'!EZ189&lt;'non-R&amp;D ex_typologies'!$F$21),'non-R&amp;D ex_typologies'!$B$21,IF(AND('Country-wise data'!EZ189&gt;'non-R&amp;D ex_typologies'!$E$19,'Country-wise data'!EZ189&lt;'non-R&amp;D ex_typologies'!$F$19),'non-R&amp;D ex_typologies'!$B$19,'non-R&amp;D ex_typologies'!$B$20)),IF(AND('Country-wise data'!EZ189&gt;'non-R&amp;D ex_typologies'!$G$21,'Country-wise data'!EZ189&lt;'non-R&amp;D ex_typologies'!$H$21),'non-R&amp;D ex_typologies'!$B$21,IF(AND('Country-wise data'!EZ189&gt;'non-R&amp;D ex_typologies'!$G$19,'Country-wise data'!EZ189&lt;'non-R&amp;D ex_typologies'!$H$19),'non-R&amp;D ex_typologies'!$B$19,'non-R&amp;D ex_typologies'!$B$20))))</f>
        <v>Balanced</v>
      </c>
      <c r="FN189" t="str">
        <f>IF($FK189='non-R&amp;D ex_typologies'!$C$16,IF(AND('Country-wise data'!FA189&gt;'non-R&amp;D ex_typologies'!$C$21,'Country-wise data'!FA189&lt;'non-R&amp;D ex_typologies'!$D$21),'non-R&amp;D ex_typologies'!$B$21,IF(AND('Country-wise data'!FA189&gt;'non-R&amp;D ex_typologies'!$C$19,'Country-wise data'!FA189&lt;'non-R&amp;D ex_typologies'!$D$19),'non-R&amp;D ex_typologies'!$B$19,'non-R&amp;D ex_typologies'!$B$20)),IF($FK189='non-R&amp;D ex_typologies'!$E$16,IF(AND('Country-wise data'!FA189&gt;'non-R&amp;D ex_typologies'!$E$21,'Country-wise data'!FA189&lt;'non-R&amp;D ex_typologies'!$F$21),'non-R&amp;D ex_typologies'!$B$21,IF(AND('Country-wise data'!FA189&gt;'non-R&amp;D ex_typologies'!$E$19,'Country-wise data'!FA189&lt;'non-R&amp;D ex_typologies'!$F$19),'non-R&amp;D ex_typologies'!$B$19,'non-R&amp;D ex_typologies'!$B$20)),IF(AND('Country-wise data'!FA189&gt;'non-R&amp;D ex_typologies'!$G$21,'Country-wise data'!FA189&lt;'non-R&amp;D ex_typologies'!$H$21),'non-R&amp;D ex_typologies'!$B$21,IF(AND('Country-wise data'!FA189&gt;'non-R&amp;D ex_typologies'!$G$19,'Country-wise data'!FA189&lt;'non-R&amp;D ex_typologies'!$H$19),'non-R&amp;D ex_typologies'!$B$19,'non-R&amp;D ex_typologies'!$B$20))))</f>
        <v>Balanced</v>
      </c>
      <c r="FO189" t="str">
        <f>IF($FK189='non-R&amp;D ex_typologies'!$C$16,IF(AND('Country-wise data'!FB189&gt;'non-R&amp;D ex_typologies'!$C$21,'Country-wise data'!FB189&lt;'non-R&amp;D ex_typologies'!$D$21),'non-R&amp;D ex_typologies'!$B$21,IF(AND('Country-wise data'!FB189&gt;'non-R&amp;D ex_typologies'!$C$19,'Country-wise data'!FB189&lt;'non-R&amp;D ex_typologies'!$D$19),'non-R&amp;D ex_typologies'!$B$19,'non-R&amp;D ex_typologies'!$B$20)),IF($FK189='non-R&amp;D ex_typologies'!$E$16,IF(AND('Country-wise data'!FB189&gt;'non-R&amp;D ex_typologies'!$E$21,'Country-wise data'!FB189&lt;'non-R&amp;D ex_typologies'!$F$21),'non-R&amp;D ex_typologies'!$B$21,IF(AND('Country-wise data'!FB189&gt;'non-R&amp;D ex_typologies'!$E$19,'Country-wise data'!FB189&lt;'non-R&amp;D ex_typologies'!$F$19),'non-R&amp;D ex_typologies'!$B$19,'non-R&amp;D ex_typologies'!$B$20)),IF(AND('Country-wise data'!FB189&gt;'non-R&amp;D ex_typologies'!$G$21,'Country-wise data'!FB189&lt;'non-R&amp;D ex_typologies'!$H$21),'non-R&amp;D ex_typologies'!$B$21,IF(AND('Country-wise data'!FB189&gt;'non-R&amp;D ex_typologies'!$G$19,'Country-wise data'!FB189&lt;'non-R&amp;D ex_typologies'!$H$19),'non-R&amp;D ex_typologies'!$B$19,'non-R&amp;D ex_typologies'!$B$20))))</f>
        <v>Balanced</v>
      </c>
      <c r="FP189" t="str">
        <f>IF($FK189='non-R&amp;D ex_typologies'!$C$16,IF(AND('Country-wise data'!FC189&gt;'non-R&amp;D ex_typologies'!$C$21,'Country-wise data'!FC189&lt;'non-R&amp;D ex_typologies'!$D$21),'non-R&amp;D ex_typologies'!$B$21,IF(AND('Country-wise data'!FC189&gt;'non-R&amp;D ex_typologies'!$C$19,'Country-wise data'!FC189&lt;'non-R&amp;D ex_typologies'!$D$19),'non-R&amp;D ex_typologies'!$B$19,'non-R&amp;D ex_typologies'!$B$20)),IF($FK189='non-R&amp;D ex_typologies'!$E$16,IF(AND('Country-wise data'!FC189&gt;'non-R&amp;D ex_typologies'!$E$21,'Country-wise data'!FC189&lt;'non-R&amp;D ex_typologies'!$F$21),'non-R&amp;D ex_typologies'!$B$21,IF(AND('Country-wise data'!FC189&gt;'non-R&amp;D ex_typologies'!$E$19,'Country-wise data'!FC189&lt;'non-R&amp;D ex_typologies'!$F$19),'non-R&amp;D ex_typologies'!$B$19,'non-R&amp;D ex_typologies'!$B$20)),IF(AND('Country-wise data'!FC189&gt;'non-R&amp;D ex_typologies'!$G$21,'Country-wise data'!FC189&lt;'non-R&amp;D ex_typologies'!$H$21),'non-R&amp;D ex_typologies'!$B$21,IF(AND('Country-wise data'!FC189&gt;'non-R&amp;D ex_typologies'!$G$19,'Country-wise data'!FC189&lt;'non-R&amp;D ex_typologies'!$H$19),'non-R&amp;D ex_typologies'!$B$19,'non-R&amp;D ex_typologies'!$B$20))))</f>
        <v>Balanced</v>
      </c>
      <c r="FQ189" t="str">
        <f>IF($FK189='non-R&amp;D ex_typologies'!$C$16,IF(AND('Country-wise data'!FD189&gt;'non-R&amp;D ex_typologies'!$C$21,'Country-wise data'!FD189&lt;'non-R&amp;D ex_typologies'!$D$21),'non-R&amp;D ex_typologies'!$B$21,IF(AND('Country-wise data'!FD189&gt;'non-R&amp;D ex_typologies'!$C$19,'Country-wise data'!FD189&lt;'non-R&amp;D ex_typologies'!$D$19),'non-R&amp;D ex_typologies'!$B$19,'non-R&amp;D ex_typologies'!$B$20)),IF($FK189='non-R&amp;D ex_typologies'!$E$16,IF(AND('Country-wise data'!FD189&gt;'non-R&amp;D ex_typologies'!$E$21,'Country-wise data'!FD189&lt;'non-R&amp;D ex_typologies'!$F$21),'non-R&amp;D ex_typologies'!$B$21,IF(AND('Country-wise data'!FD189&gt;'non-R&amp;D ex_typologies'!$E$19,'Country-wise data'!FD189&lt;'non-R&amp;D ex_typologies'!$F$19),'non-R&amp;D ex_typologies'!$B$19,'non-R&amp;D ex_typologies'!$B$20)),IF(AND('Country-wise data'!FD189&gt;'non-R&amp;D ex_typologies'!$G$21,'Country-wise data'!FD189&lt;'non-R&amp;D ex_typologies'!$H$21),'non-R&amp;D ex_typologies'!$B$21,IF(AND('Country-wise data'!FD189&gt;'non-R&amp;D ex_typologies'!$G$19,'Country-wise data'!FD189&lt;'non-R&amp;D ex_typologies'!$H$19),'non-R&amp;D ex_typologies'!$B$19,'non-R&amp;D ex_typologies'!$B$20))))</f>
        <v>Balanced</v>
      </c>
      <c r="FR189" t="str">
        <f>IF($FK189='non-R&amp;D ex_typologies'!$C$16,IF(AND('Country-wise data'!FE189&gt;'non-R&amp;D ex_typologies'!$C$21,'Country-wise data'!FE189&lt;'non-R&amp;D ex_typologies'!$D$21),'non-R&amp;D ex_typologies'!$B$21,IF(AND('Country-wise data'!FE189&gt;'non-R&amp;D ex_typologies'!$C$19,'Country-wise data'!FE189&lt;'non-R&amp;D ex_typologies'!$D$19),'non-R&amp;D ex_typologies'!$B$19,'non-R&amp;D ex_typologies'!$B$20)),IF($FK189='non-R&amp;D ex_typologies'!$E$16,IF(AND('Country-wise data'!FE189&gt;'non-R&amp;D ex_typologies'!$E$21,'Country-wise data'!FE189&lt;'non-R&amp;D ex_typologies'!$F$21),'non-R&amp;D ex_typologies'!$B$21,IF(AND('Country-wise data'!FE189&gt;'non-R&amp;D ex_typologies'!$E$19,'Country-wise data'!FE189&lt;'non-R&amp;D ex_typologies'!$F$19),'non-R&amp;D ex_typologies'!$B$19,'non-R&amp;D ex_typologies'!$B$20)),IF(AND('Country-wise data'!FE189&gt;'non-R&amp;D ex_typologies'!$G$21,'Country-wise data'!FE189&lt;'non-R&amp;D ex_typologies'!$H$21),'non-R&amp;D ex_typologies'!$B$21,IF(AND('Country-wise data'!FE189&gt;'non-R&amp;D ex_typologies'!$G$19,'Country-wise data'!FE189&lt;'non-R&amp;D ex_typologies'!$H$19),'non-R&amp;D ex_typologies'!$B$19,'non-R&amp;D ex_typologies'!$B$20))))</f>
        <v>Program heavy</v>
      </c>
      <c r="FS189" t="str">
        <f>IF($FK189='non-R&amp;D ex_typologies'!$C$16,IF(AND('Country-wise data'!FF189&gt;'non-R&amp;D ex_typologies'!$C$21,'Country-wise data'!FF189&lt;'non-R&amp;D ex_typologies'!$D$21),'non-R&amp;D ex_typologies'!$B$21,IF(AND('Country-wise data'!FF189&gt;'non-R&amp;D ex_typologies'!$C$19,'Country-wise data'!FF189&lt;'non-R&amp;D ex_typologies'!$D$19),'non-R&amp;D ex_typologies'!$B$19,'non-R&amp;D ex_typologies'!$B$20)),IF($FK189='non-R&amp;D ex_typologies'!$E$16,IF(AND('Country-wise data'!FF189&gt;'non-R&amp;D ex_typologies'!$E$21,'Country-wise data'!FF189&lt;'non-R&amp;D ex_typologies'!$F$21),'non-R&amp;D ex_typologies'!$B$21,IF(AND('Country-wise data'!FF189&gt;'non-R&amp;D ex_typologies'!$E$19,'Country-wise data'!FF189&lt;'non-R&amp;D ex_typologies'!$F$19),'non-R&amp;D ex_typologies'!$B$19,'non-R&amp;D ex_typologies'!$B$20)),IF(AND('Country-wise data'!FF189&gt;'non-R&amp;D ex_typologies'!$G$21,'Country-wise data'!FF189&lt;'non-R&amp;D ex_typologies'!$H$21),'non-R&amp;D ex_typologies'!$B$21,IF(AND('Country-wise data'!FF189&gt;'non-R&amp;D ex_typologies'!$G$19,'Country-wise data'!FF189&lt;'non-R&amp;D ex_typologies'!$H$19),'non-R&amp;D ex_typologies'!$B$19,'non-R&amp;D ex_typologies'!$B$20))))</f>
        <v>Program heavy</v>
      </c>
      <c r="FT189" t="str">
        <f>IF($FK189='non-R&amp;D ex_typologies'!$C$16,IF(AND('Country-wise data'!FG189&gt;'non-R&amp;D ex_typologies'!$C$21,'Country-wise data'!FG189&lt;'non-R&amp;D ex_typologies'!$D$21),'non-R&amp;D ex_typologies'!$B$21,IF(AND('Country-wise data'!FG189&gt;'non-R&amp;D ex_typologies'!$C$19,'Country-wise data'!FG189&lt;'non-R&amp;D ex_typologies'!$D$19),'non-R&amp;D ex_typologies'!$B$19,'non-R&amp;D ex_typologies'!$B$20)),IF($FK189='non-R&amp;D ex_typologies'!$E$16,IF(AND('Country-wise data'!FG189&gt;'non-R&amp;D ex_typologies'!$E$21,'Country-wise data'!FG189&lt;'non-R&amp;D ex_typologies'!$F$21),'non-R&amp;D ex_typologies'!$B$21,IF(AND('Country-wise data'!FG189&gt;'non-R&amp;D ex_typologies'!$E$19,'Country-wise data'!FG189&lt;'non-R&amp;D ex_typologies'!$F$19),'non-R&amp;D ex_typologies'!$B$19,'non-R&amp;D ex_typologies'!$B$20)),IF(AND('Country-wise data'!FG189&gt;'non-R&amp;D ex_typologies'!$G$21,'Country-wise data'!FG189&lt;'non-R&amp;D ex_typologies'!$H$21),'non-R&amp;D ex_typologies'!$B$21,IF(AND('Country-wise data'!FG189&gt;'non-R&amp;D ex_typologies'!$G$19,'Country-wise data'!FG189&lt;'non-R&amp;D ex_typologies'!$H$19),'non-R&amp;D ex_typologies'!$B$19,'non-R&amp;D ex_typologies'!$B$20))))</f>
        <v>Program heavy</v>
      </c>
      <c r="FU189" t="str">
        <f>IF($FK189='non-R&amp;D ex_typologies'!$C$16,IF(AND('Country-wise data'!FH189&gt;'non-R&amp;D ex_typologies'!$C$21,'Country-wise data'!FH189&lt;'non-R&amp;D ex_typologies'!$D$21),'non-R&amp;D ex_typologies'!$B$21,IF(AND('Country-wise data'!FH189&gt;'non-R&amp;D ex_typologies'!$C$19,'Country-wise data'!FH189&lt;'non-R&amp;D ex_typologies'!$D$19),'non-R&amp;D ex_typologies'!$B$19,'non-R&amp;D ex_typologies'!$B$20)),IF($FK189='non-R&amp;D ex_typologies'!$E$16,IF(AND('Country-wise data'!FH189&gt;'non-R&amp;D ex_typologies'!$E$21,'Country-wise data'!FH189&lt;'non-R&amp;D ex_typologies'!$F$21),'non-R&amp;D ex_typologies'!$B$21,IF(AND('Country-wise data'!FH189&gt;'non-R&amp;D ex_typologies'!$E$19,'Country-wise data'!FH189&lt;'non-R&amp;D ex_typologies'!$F$19),'non-R&amp;D ex_typologies'!$B$19,'non-R&amp;D ex_typologies'!$B$20)),IF(AND('Country-wise data'!FH189&gt;'non-R&amp;D ex_typologies'!$G$21,'Country-wise data'!FH189&lt;'non-R&amp;D ex_typologies'!$H$21),'non-R&amp;D ex_typologies'!$B$21,IF(AND('Country-wise data'!FH189&gt;'non-R&amp;D ex_typologies'!$G$19,'Country-wise data'!FH189&lt;'non-R&amp;D ex_typologies'!$H$19),'non-R&amp;D ex_typologies'!$B$19,'non-R&amp;D ex_typologies'!$B$20))))</f>
        <v>Program heavy</v>
      </c>
    </row>
    <row r="190" spans="2:177" x14ac:dyDescent="0.35">
      <c r="B190" s="83" t="s">
        <v>1085</v>
      </c>
      <c r="E190" s="44" t="s">
        <v>375</v>
      </c>
      <c r="G190" s="55">
        <f>Assumptions!$C$13</f>
        <v>1.1000000000000001</v>
      </c>
      <c r="H190">
        <f>SUMIFS(FAOstat!M:M,FAOstat!$B:$B,'Country-wise data'!$B190)*G190</f>
        <v>0</v>
      </c>
      <c r="I190">
        <f>IF(SUMIFS(FAOstat!N:N,FAOstat!$B:$B,'Country-wise data'!$B190)=0,H190*(1+Assumptions!$C$9),SUMIFS(FAOstat!N:N,FAOstat!$B:$B,'Country-wise data'!$B190)*$G190)</f>
        <v>0</v>
      </c>
      <c r="J190">
        <f>IF(SUMIFS(FAOstat!O:O,FAOstat!$B:$B,'Country-wise data'!$B190)=0,I190*(1+Assumptions!$C$9),SUMIFS(FAOstat!O:O,FAOstat!$B:$B,'Country-wise data'!$B190)*$G190)</f>
        <v>0</v>
      </c>
      <c r="K190">
        <f>IF(SUMIFS(FAOstat!P:P,FAOstat!$B:$B,'Country-wise data'!$B190)=0,J190*(1+Assumptions!$C$9),SUMIFS(FAOstat!P:P,FAOstat!$B:$B,'Country-wise data'!$B190)*$G190)</f>
        <v>0</v>
      </c>
      <c r="L190">
        <f>IF(SUMIFS(FAOstat!Q:Q,FAOstat!$B:$B,'Country-wise data'!$B190)=0,K190*(1+Assumptions!$C$9),SUMIFS(FAOstat!Q:Q,FAOstat!$B:$B,'Country-wise data'!$B190)*$G190)</f>
        <v>0</v>
      </c>
      <c r="M190">
        <f>IF(SUMIFS(FAOstat!R:R,FAOstat!$B:$B,'Country-wise data'!$B190)=0,L190*(1+Assumptions!$C$9),SUMIFS(FAOstat!R:R,FAOstat!$B:$B,'Country-wise data'!$B190)*$G190)</f>
        <v>0</v>
      </c>
      <c r="N190">
        <f>IF(SUMIFS(FAOstat!S:S,FAOstat!$B:$B,'Country-wise data'!$B190)=0,M190*(1+Assumptions!$C$9),SUMIFS(FAOstat!S:S,FAOstat!$B:$B,'Country-wise data'!$B190)*$G190)</f>
        <v>0</v>
      </c>
      <c r="O190">
        <f>IF(SUMIFS(FAOstat!T:T,FAOstat!$B:$B,'Country-wise data'!$B190)=0,N190*(1+Assumptions!$C$9),SUMIFS(FAOstat!T:T,FAOstat!$B:$B,'Country-wise data'!$B190)*$G190)</f>
        <v>0</v>
      </c>
      <c r="P190">
        <f>IF(SUMIFS(FAOstat!U:U,FAOstat!$B:$B,'Country-wise data'!$B190)=0,O190*(1+Assumptions!$C$9),SUMIFS(FAOstat!U:U,FAOstat!$B:$B,'Country-wise data'!$B190)*$G190)</f>
        <v>0</v>
      </c>
      <c r="Q190">
        <f>IF(SUMIFS(FAOstat!V:V,FAOstat!$B:$B,'Country-wise data'!$B190)=0,P190*(1+Assumptions!$C$9),SUMIFS(FAOstat!V:V,FAOstat!$B:$B,'Country-wise data'!$B190)*$G190)</f>
        <v>0</v>
      </c>
      <c r="R190" s="36">
        <f t="shared" si="207"/>
        <v>0</v>
      </c>
      <c r="S190" s="44">
        <f>INDEX('area data'!$G$4:$P$80,MATCH('Country-wise data'!$B190,'area data'!$B$4:$B$80,),MATCH('Country-wise data'!S$3,'area data'!$G$3:$P$3,))</f>
        <v>5.6331754623181203</v>
      </c>
      <c r="T190" s="44">
        <f>INDEX('area data'!$G$4:$P$80,MATCH('Country-wise data'!$B190,'area data'!$B$4:$B$80,),MATCH('Country-wise data'!T$3,'area data'!$G$3:$P$3,))</f>
        <v>5.9351195562333574</v>
      </c>
      <c r="U190" s="44">
        <f>INDEX('area data'!$G$4:$P$80,MATCH('Country-wise data'!$B190,'area data'!$B$4:$B$80,),MATCH('Country-wise data'!U$3,'area data'!$G$3:$P$3,))</f>
        <v>6.0821261848426893</v>
      </c>
      <c r="V190" s="44">
        <f>INDEX('area data'!$G$4:$P$80,MATCH('Country-wise data'!$B190,'area data'!$B$4:$B$80,),MATCH('Country-wise data'!V$3,'area data'!$G$3:$P$3,))</f>
        <v>6.364263361757728</v>
      </c>
      <c r="W190" s="44">
        <f>INDEX('area data'!$G$4:$P$80,MATCH('Country-wise data'!$B190,'area data'!$B$4:$B$80,),MATCH('Country-wise data'!W$3,'area data'!$G$3:$P$3,))</f>
        <v>6.6313670114543095</v>
      </c>
      <c r="X190" s="44">
        <f>INDEX('area data'!$G$4:$P$80,MATCH('Country-wise data'!$B190,'area data'!$B$4:$B$80,),MATCH('Country-wise data'!X$3,'area data'!$G$3:$P$3,))</f>
        <v>6.9743177967204897</v>
      </c>
      <c r="Y190" s="44">
        <f>INDEX('area data'!$G$4:$P$80,MATCH('Country-wise data'!$B190,'area data'!$B$4:$B$80,),MATCH('Country-wise data'!Y$3,'area data'!$G$3:$P$3,))</f>
        <v>7.014847766499364</v>
      </c>
      <c r="Z190" s="44">
        <f>INDEX('area data'!$G$4:$P$80,MATCH('Country-wise data'!$B190,'area data'!$B$4:$B$80,),MATCH('Country-wise data'!Z$3,'area data'!$G$3:$P$3,))</f>
        <v>7.1636387355866473</v>
      </c>
      <c r="AA190" s="44">
        <f>INDEX('area data'!$G$4:$P$80,MATCH('Country-wise data'!$B190,'area data'!$B$4:$B$80,),MATCH('Country-wise data'!AA$3,'area data'!$G$3:$P$3,))</f>
        <v>7.3330330403447448</v>
      </c>
      <c r="AB190" s="44">
        <f>INDEX('area data'!$G$4:$P$80,MATCH('Country-wise data'!$B190,'area data'!$B$4:$B$80,),MATCH('Country-wise data'!AB$3,'area data'!$G$3:$P$3,))</f>
        <v>7.4796937011516409</v>
      </c>
      <c r="AC190" s="53">
        <f>IFERROR(INDEX('ASTI data (new)'!$AF$6:$AL$130,MATCH('Country-wise data'!$B190,'ASTI data (new)'!$C$6:$C$130,),MATCH('Country-wise data'!AC$3,'ASTI data (new)'!$AF$5:$AL$5,)),(INDEX(Assumptions!$G$154:$P$345,MATCH('Country-wise data'!$B190,Assumptions!$B$154:$B$344,),MATCH('Country-wise data'!AC$3,Assumptions!$G$153:$P$153,))*S190))</f>
        <v>5.5768437076949388E-2</v>
      </c>
      <c r="AD190" s="53">
        <f>IFERROR(INDEX('ASTI data (new)'!$AF$6:$AL$130,MATCH('Country-wise data'!$B190,'ASTI data (new)'!$C$6:$C$130,),MATCH('Country-wise data'!AD$3,'ASTI data (new)'!$AF$5:$AL$5,)),(INDEX(Assumptions!$G$154:$P$345,MATCH('Country-wise data'!$B190,Assumptions!$B$154:$B$344,),MATCH('Country-wise data'!AD$3,Assumptions!$G$153:$P$153,))*T190))</f>
        <v>5.8757683606710236E-2</v>
      </c>
      <c r="AE190" s="53">
        <f>IFERROR(INDEX('ASTI data (new)'!$AF$6:$AL$130,MATCH('Country-wise data'!$B190,'ASTI data (new)'!$C$6:$C$130,),MATCH('Country-wise data'!AE$3,'ASTI data (new)'!$AF$5:$AL$5,)),(INDEX(Assumptions!$G$154:$P$345,MATCH('Country-wise data'!$B190,Assumptions!$B$154:$B$344,),MATCH('Country-wise data'!AE$3,Assumptions!$G$153:$P$153,))*U190))</f>
        <v>6.0213049229942618E-2</v>
      </c>
      <c r="AF190" s="53">
        <f>IFERROR(INDEX('ASTI data (new)'!$AF$6:$AL$130,MATCH('Country-wise data'!$B190,'ASTI data (new)'!$C$6:$C$130,),MATCH('Country-wise data'!AF$3,'ASTI data (new)'!$AF$5:$AL$5,)),(INDEX(Assumptions!$G$154:$P$345,MATCH('Country-wise data'!$B190,Assumptions!$B$154:$B$344,),MATCH('Country-wise data'!AF$3,Assumptions!$G$153:$P$153,))*V190))</f>
        <v>6.3006207281401508E-2</v>
      </c>
      <c r="AG190" s="53">
        <f>IFERROR(INDEX('ASTI data (new)'!$AF$6:$AL$130,MATCH('Country-wise data'!$B190,'ASTI data (new)'!$C$6:$C$130,),MATCH('Country-wise data'!AG$3,'ASTI data (new)'!$AF$5:$AL$5,)),(INDEX(Assumptions!$G$154:$P$345,MATCH('Country-wise data'!$B190,Assumptions!$B$154:$B$344,),MATCH('Country-wise data'!AG$3,Assumptions!$G$153:$P$153,))*W190))</f>
        <v>6.565053341339766E-2</v>
      </c>
      <c r="AH190" s="53">
        <f>IFERROR(INDEX('ASTI data (new)'!$AF$6:$AL$130,MATCH('Country-wise data'!$B190,'ASTI data (new)'!$C$6:$C$130,),MATCH('Country-wise data'!AH$3,'ASTI data (new)'!$AF$5:$AL$5,)),(INDEX(Assumptions!$G$154:$P$345,MATCH('Country-wise data'!$B190,Assumptions!$B$154:$B$344,),MATCH('Country-wise data'!AH$3,Assumptions!$G$153:$P$153,))*X190))</f>
        <v>6.9045746187532842E-2</v>
      </c>
      <c r="AI190" s="53">
        <f>IFERROR(INDEX('ASTI data (new)'!$AF$6:$AL$130,MATCH('Country-wise data'!$B190,'ASTI data (new)'!$C$6:$C$130,),MATCH('Country-wise data'!AI$3,'ASTI data (new)'!$AF$5:$AL$5,)),(INDEX(Assumptions!$G$154:$P$345,MATCH('Country-wise data'!$B190,Assumptions!$B$154:$B$344,),MATCH('Country-wise data'!AI$3,Assumptions!$G$153:$P$153,))*Y190))</f>
        <v>6.9446992888343703E-2</v>
      </c>
      <c r="AJ190" s="53">
        <f t="shared" ref="AJ190:AL190" si="268">IFERROR((1+($AI190/$AF190)^(1/3)-1)*AI190,0)</f>
        <v>7.1737044639494679E-2</v>
      </c>
      <c r="AK190" s="53">
        <f t="shared" si="268"/>
        <v>7.4102612072532437E-2</v>
      </c>
      <c r="AL190" s="53">
        <f t="shared" si="268"/>
        <v>7.6546185357475163E-2</v>
      </c>
      <c r="AM190" s="55" cm="1">
        <f t="array" ref="AM190">INDEX('non-R&amp;D ex_typologies'!$J$8:$J$10,MATCH('Country-wise data'!FL190,'non-R&amp;D ex_typologies'!$F$8:$F$10,),)*'Country-wise data'!AC190</f>
        <v>0.16292886437503373</v>
      </c>
      <c r="AN190" s="55" cm="1">
        <f t="array" ref="AN190">INDEX('non-R&amp;D ex_typologies'!$J$8:$J$10,MATCH('Country-wise data'!FM190,'non-R&amp;D ex_typologies'!$F$8:$F$10,),)*'Country-wise data'!AD190</f>
        <v>0.17166202183754134</v>
      </c>
      <c r="AO190" s="55" cm="1">
        <f t="array" ref="AO190">INDEX('non-R&amp;D ex_typologies'!$J$8:$J$10,MATCH('Country-wise data'!FN190,'non-R&amp;D ex_typologies'!$F$8:$F$10,),)*'Country-wise data'!AE190</f>
        <v>0.17591390840048257</v>
      </c>
      <c r="AP190" s="55" cm="1">
        <f t="array" ref="AP190">INDEX('non-R&amp;D ex_typologies'!$J$8:$J$10,MATCH('Country-wise data'!FO190,'non-R&amp;D ex_typologies'!$F$8:$F$10,),)*'Country-wise data'!AF190</f>
        <v>0.18407418853736807</v>
      </c>
      <c r="AQ190" s="55" cm="1">
        <f t="array" ref="AQ190">INDEX('non-R&amp;D ex_typologies'!$J$8:$J$10,MATCH('Country-wise data'!FP190,'non-R&amp;D ex_typologies'!$F$8:$F$10,),)*'Country-wise data'!AG190</f>
        <v>0.19179965255080078</v>
      </c>
      <c r="AR190" s="55" cm="1">
        <f t="array" ref="AR190">INDEX('non-R&amp;D ex_typologies'!$J$8:$J$10,MATCH('Country-wise data'!FQ190,'non-R&amp;D ex_typologies'!$F$8:$F$10,),)*'Country-wise data'!AH190</f>
        <v>0.20171885040886836</v>
      </c>
      <c r="AS190" s="55" cm="1">
        <f t="array" ref="AS190">INDEX('non-R&amp;D ex_typologies'!$J$8:$J$10,MATCH('Country-wise data'!FR190,'non-R&amp;D ex_typologies'!$F$8:$F$10,),)*'Country-wise data'!AI190</f>
        <v>0.20289110254150639</v>
      </c>
      <c r="AT190" s="55" cm="1">
        <f t="array" ref="AT190">INDEX('non-R&amp;D ex_typologies'!$J$8:$J$10,MATCH('Country-wise data'!FS190,'non-R&amp;D ex_typologies'!$F$8:$F$10,),)*'Country-wise data'!AJ190</f>
        <v>9.0417563646289265E-2</v>
      </c>
      <c r="AU190" s="55" cm="1">
        <f t="array" ref="AU190">INDEX('non-R&amp;D ex_typologies'!$J$8:$J$10,MATCH('Country-wise data'!FT190,'non-R&amp;D ex_typologies'!$F$8:$F$10,),)*'Country-wise data'!AK190</f>
        <v>9.3399131189406653E-2</v>
      </c>
      <c r="AV190" s="55" cm="1">
        <f t="array" ref="AV190">INDEX('non-R&amp;D ex_typologies'!$J$8:$J$10,MATCH('Country-wise data'!FU190,'non-R&amp;D ex_typologies'!$F$8:$F$10,),)*'Country-wise data'!AL190</f>
        <v>9.6479017517676749E-2</v>
      </c>
      <c r="AW190">
        <f t="shared" si="209"/>
        <v>2.2355587927587539</v>
      </c>
      <c r="AX190" s="53">
        <f>INDEX('GDP deflators'!$AB$3:$AK$198,MATCH('Country-wise data'!$B190,'GDP deflators'!$B$3:$B$198,),MATCH('Country-wise data'!AX$3,'GDP deflators'!$D$2:$M$2,))</f>
        <v>66.358640285888143</v>
      </c>
      <c r="AY190" s="53">
        <f>INDEX('GDP deflators'!$AB$3:$AK$198,MATCH('Country-wise data'!$B190,'GDP deflators'!$B$3:$B$198,),MATCH('Country-wise data'!AY$3,'GDP deflators'!$D$2:$M$2,))</f>
        <v>69.259254935203842</v>
      </c>
      <c r="AZ190" s="53">
        <f>INDEX('GDP deflators'!$AB$3:$AK$198,MATCH('Country-wise data'!$B190,'GDP deflators'!$B$3:$B$198,),MATCH('Country-wise data'!AZ$3,'GDP deflators'!$D$2:$M$2,))</f>
        <v>71.919419994073678</v>
      </c>
      <c r="BA190" s="53">
        <f>INDEX('GDP deflators'!$AB$3:$AK$198,MATCH('Country-wise data'!$B190,'GDP deflators'!$B$3:$B$198,),MATCH('Country-wise data'!BA$3,'GDP deflators'!$D$2:$M$2,))</f>
        <v>74.047742133365063</v>
      </c>
      <c r="BB190" s="53">
        <f>INDEX('GDP deflators'!$AB$3:$AK$198,MATCH('Country-wise data'!$B190,'GDP deflators'!$B$3:$B$198,),MATCH('Country-wise data'!BB$3,'GDP deflators'!$D$2:$M$2,))</f>
        <v>76.062721764859504</v>
      </c>
      <c r="BC190" s="53">
        <f>INDEX('GDP deflators'!$AB$3:$AK$198,MATCH('Country-wise data'!$B190,'GDP deflators'!$B$3:$B$198,),MATCH('Country-wise data'!BC$3,'GDP deflators'!$D$2:$M$2,))</f>
        <v>79.547558442166959</v>
      </c>
      <c r="BD190" s="53">
        <f>INDEX('GDP deflators'!$AB$3:$AK$198,MATCH('Country-wise data'!$B190,'GDP deflators'!$B$3:$B$198,),MATCH('Country-wise data'!BD$3,'GDP deflators'!$D$2:$M$2,))</f>
        <v>82.63532496856601</v>
      </c>
      <c r="BE190" s="53">
        <f>INDEX('GDP deflators'!$AB$3:$AK$198,MATCH('Country-wise data'!$B190,'GDP deflators'!$B$3:$B$198,),MATCH('Country-wise data'!BE$3,'GDP deflators'!$D$2:$M$2,))</f>
        <v>86.85452514783448</v>
      </c>
      <c r="BF190" s="53">
        <f>INDEX('GDP deflators'!$AB$3:$AK$198,MATCH('Country-wise data'!$B190,'GDP deflators'!$B$3:$B$198,),MATCH('Country-wise data'!BF$3,'GDP deflators'!$D$2:$M$2,))</f>
        <v>92.556609865426125</v>
      </c>
      <c r="BG190" s="53">
        <f>INDEX('GDP deflators'!$AB$3:$AK$198,MATCH('Country-wise data'!$B190,'GDP deflators'!$B$3:$B$198,),MATCH('Country-wise data'!BG$3,'GDP deflators'!$D$2:$M$2,))</f>
        <v>100</v>
      </c>
      <c r="BH190" cm="1">
        <f t="array" ref="BH190">H190/(INDEX($AX190:$BG190,,MATCH(BH$3,$AX$3:$BG$3,))/100)</f>
        <v>0</v>
      </c>
      <c r="BI190" cm="1">
        <f t="array" ref="BI190">I190/(INDEX($AX190:$BG190,,MATCH(BI$3,$AX$3:$BG$3,))/100)</f>
        <v>0</v>
      </c>
      <c r="BJ190" cm="1">
        <f t="array" ref="BJ190">J190/(INDEX($AX190:$BG190,,MATCH(BJ$3,$AX$3:$BG$3,))/100)</f>
        <v>0</v>
      </c>
      <c r="BK190" cm="1">
        <f t="array" ref="BK190">K190/(INDEX($AX190:$BG190,,MATCH(BK$3,$AX$3:$BG$3,))/100)</f>
        <v>0</v>
      </c>
      <c r="BL190" cm="1">
        <f t="array" ref="BL190">L190/(INDEX($AX190:$BG190,,MATCH(BL$3,$AX$3:$BG$3,))/100)</f>
        <v>0</v>
      </c>
      <c r="BM190" cm="1">
        <f t="array" ref="BM190">M190/(INDEX($AX190:$BG190,,MATCH(BM$3,$AX$3:$BG$3,))/100)</f>
        <v>0</v>
      </c>
      <c r="BN190" cm="1">
        <f t="array" ref="BN190">N190/(INDEX($AX190:$BG190,,MATCH(BN$3,$AX$3:$BG$3,))/100)</f>
        <v>0</v>
      </c>
      <c r="BO190" cm="1">
        <f t="array" ref="BO190">O190/(INDEX($AX190:$BG190,,MATCH(BO$3,$AX$3:$BG$3,))/100)</f>
        <v>0</v>
      </c>
      <c r="BP190" cm="1">
        <f t="array" ref="BP190">P190/(INDEX($AX190:$BG190,,MATCH(BP$3,$AX$3:$BG$3,))/100)</f>
        <v>0</v>
      </c>
      <c r="BQ190" cm="1">
        <f t="array" ref="BQ190">Q190/(INDEX($AX190:$BG190,,MATCH(BQ$3,$AX$3:$BG$3,))/100)</f>
        <v>0</v>
      </c>
      <c r="BS190" cm="1">
        <f t="array" ref="BS190">S190/(INDEX($AX190:$BG190,,MATCH(BS$3,$AX$3:$BG$3,))/100)</f>
        <v>8.4889856664469274</v>
      </c>
      <c r="BT190" cm="1">
        <f t="array" ref="BT190">T190/(INDEX($AX190:$BG190,,MATCH(BT$3,$AX$3:$BG$3,))/100)</f>
        <v>8.5694244932117964</v>
      </c>
      <c r="BU190" cm="1">
        <f t="array" ref="BU190">U190/(INDEX($AX190:$BG190,,MATCH(BU$3,$AX$3:$BG$3,))/100)</f>
        <v>8.4568621178311378</v>
      </c>
      <c r="BV190" cm="1">
        <f t="array" ref="BV190">V190/(INDEX($AX190:$BG190,,MATCH(BV$3,$AX$3:$BG$3,))/100)</f>
        <v>8.5948108320375969</v>
      </c>
      <c r="BW190" cm="1">
        <f t="array" ref="BW190">W190/(INDEX($AX190:$BG190,,MATCH(BW$3,$AX$3:$BG$3,))/100)</f>
        <v>8.7182878256112559</v>
      </c>
      <c r="BX190" cm="1">
        <f t="array" ref="BX190">X190/(INDEX($AX190:$BG190,,MATCH(BX$3,$AX$3:$BG$3,))/100)</f>
        <v>8.7674819105742774</v>
      </c>
      <c r="BY190" cm="1">
        <f t="array" ref="BY190">Y190/(INDEX($AX190:$BG190,,MATCH(BY$3,$AX$3:$BG$3,))/100)</f>
        <v>8.4889213773501471</v>
      </c>
      <c r="BZ190" cm="1">
        <f t="array" ref="BZ190">Z190/(INDEX($AX190:$BG190,,MATCH(BZ$3,$AX$3:$BG$3,))/100)</f>
        <v>8.2478589611692286</v>
      </c>
      <c r="CA190" cm="1">
        <f t="array" ref="CA190">AA190/(INDEX($AX190:$BG190,,MATCH(CA$3,$AX$3:$BG$3,))/100)</f>
        <v>7.9227545725872011</v>
      </c>
      <c r="CB190" cm="1">
        <f t="array" ref="CB190">AB190/(INDEX($AX190:$BG190,,MATCH(CB$3,$AX$3:$BG$3,))/100)</f>
        <v>7.4796937011516409</v>
      </c>
      <c r="CC190" cm="1">
        <f t="array" ref="CC190">AC190/(INDEX($AX190:$BG190,,MATCH(CC$3,$AX$3:$BG$3,))/100)</f>
        <v>8.4040958097824581E-2</v>
      </c>
      <c r="CD190" cm="1">
        <f t="array" ref="CD190">AD190/(INDEX($AX190:$BG190,,MATCH(CD$3,$AX$3:$BG$3,))/100)</f>
        <v>8.4837302482796778E-2</v>
      </c>
      <c r="CE190" cm="1">
        <f t="array" ref="CE190">AE190/(INDEX($AX190:$BG190,,MATCH(CE$3,$AX$3:$BG$3,))/100)</f>
        <v>8.3722934966528245E-2</v>
      </c>
      <c r="CF190" cm="1">
        <f t="array" ref="CF190">AF190/(INDEX($AX190:$BG190,,MATCH(CF$3,$AX$3:$BG$3,))/100)</f>
        <v>8.5088627237172212E-2</v>
      </c>
      <c r="CG190" cm="1">
        <f t="array" ref="CG190">AG190/(INDEX($AX190:$BG190,,MATCH(CG$3,$AX$3:$BG$3,))/100)</f>
        <v>8.6311049473551421E-2</v>
      </c>
      <c r="CH190" cm="1">
        <f t="array" ref="CH190">AH190/(INDEX($AX190:$BG190,,MATCH(CH$3,$AX$3:$BG$3,))/100)</f>
        <v>8.6798070914685346E-2</v>
      </c>
      <c r="CI190" cm="1">
        <f t="array" ref="CI190">AI190/(INDEX($AX190:$BG190,,MATCH(CI$3,$AX$3:$BG$3,))/100)</f>
        <v>8.4040321635766455E-2</v>
      </c>
      <c r="CJ190" cm="1">
        <f t="array" ref="CJ190">AJ190/(INDEX($AX190:$BG190,,MATCH(CJ$3,$AX$3:$BG$3,))/100)</f>
        <v>8.2594481424418081E-2</v>
      </c>
      <c r="CK190" cm="1">
        <f t="array" ref="CK190">AK190/(INDEX($AX190:$BG190,,MATCH(CK$3,$AX$3:$BG$3,))/100)</f>
        <v>8.0061934183063621E-2</v>
      </c>
      <c r="CL190" cm="1">
        <f t="array" ref="CL190">AL190/(INDEX($AX190:$BG190,,MATCH(CL$3,$AX$3:$BG$3,))/100)</f>
        <v>7.6546185357475163E-2</v>
      </c>
      <c r="CM190" cm="1">
        <f t="array" ref="CM190">AM190/(INDEX($AX190:$BG190,,MATCH(CM$3,$AX$3:$BG$3,))/100)</f>
        <v>0.2455277318418507</v>
      </c>
      <c r="CN190" cm="1">
        <f t="array" ref="CN190">AN190/(INDEX($AX190:$BG190,,MATCH(CN$3,$AX$3:$BG$3,))/100)</f>
        <v>0.24785427160332779</v>
      </c>
      <c r="CO190" cm="1">
        <f t="array" ref="CO190">AO190/(INDEX($AX190:$BG190,,MATCH(CO$3,$AX$3:$BG$3,))/100)</f>
        <v>0.24459861942014866</v>
      </c>
      <c r="CP190" cm="1">
        <f t="array" ref="CP190">AP190/(INDEX($AX190:$BG190,,MATCH(CP$3,$AX$3:$BG$3,))/100)</f>
        <v>0.24858852307182822</v>
      </c>
      <c r="CQ190" cm="1">
        <f t="array" ref="CQ190">AQ190/(INDEX($AX190:$BG190,,MATCH(CQ$3,$AX$3:$BG$3,))/100)</f>
        <v>0.25215985978483746</v>
      </c>
      <c r="CR190" cm="1">
        <f t="array" ref="CR190">AR190/(INDEX($AX190:$BG190,,MATCH(CR$3,$AX$3:$BG$3,))/100)</f>
        <v>0.25358270493684976</v>
      </c>
      <c r="CS190" cm="1">
        <f t="array" ref="CS190">AS190/(INDEX($AX190:$BG190,,MATCH(CS$3,$AX$3:$BG$3,))/100)</f>
        <v>0.24552587240225043</v>
      </c>
      <c r="CT190" cm="1">
        <f t="array" ref="CT190">AT190/(INDEX($AX190:$BG190,,MATCH(CT$3,$AX$3:$BG$3,))/100)</f>
        <v>0.10410230611748801</v>
      </c>
      <c r="CU190" cm="1">
        <f t="array" ref="CU190">AU190/(INDEX($AX190:$BG190,,MATCH(CU$3,$AX$3:$BG$3,))/100)</f>
        <v>0.10091027677570033</v>
      </c>
      <c r="CV190" cm="1">
        <f t="array" ref="CV190">AV190/(INDEX($AX190:$BG190,,MATCH(CV$3,$AX$3:$BG$3,))/100)</f>
        <v>9.6479017517676749E-2</v>
      </c>
      <c r="CW190">
        <f t="shared" si="210"/>
        <v>2.87337104924524</v>
      </c>
      <c r="CX190">
        <f>IFERROR(1/INDEX('exch rates'!$BC$5:$BL$268,MATCH('Country-wise data'!$B190,'exch rates'!$A$5:$A$268,),MATCH(CX$3,'exch rates'!$BC$4:$BL$4,)),1)</f>
        <v>1</v>
      </c>
      <c r="CY190">
        <f>IFERROR(1/INDEX('exch rates'!$BC$5:$BL$268,MATCH('Country-wise data'!$B190,'exch rates'!$A$5:$A$268,),MATCH(CY$3,'exch rates'!$BC$4:$BL$4,)),1)</f>
        <v>1</v>
      </c>
      <c r="CZ190">
        <f>IFERROR(1/INDEX('exch rates'!$BC$5:$BL$268,MATCH('Country-wise data'!$B190,'exch rates'!$A$5:$A$268,),MATCH(CZ$3,'exch rates'!$BC$4:$BL$4,)),1)</f>
        <v>1</v>
      </c>
      <c r="DA190">
        <f>IFERROR(1/INDEX('exch rates'!$BC$5:$BL$268,MATCH('Country-wise data'!$B190,'exch rates'!$A$5:$A$268,),MATCH(DA$3,'exch rates'!$BC$4:$BL$4,)),1)</f>
        <v>1</v>
      </c>
      <c r="DB190">
        <f>IFERROR(1/INDEX('exch rates'!$BC$5:$BL$268,MATCH('Country-wise data'!$B190,'exch rates'!$A$5:$A$268,),MATCH(DB$3,'exch rates'!$BC$4:$BL$4,)),1)</f>
        <v>1</v>
      </c>
      <c r="DC190">
        <f>IFERROR(1/INDEX('exch rates'!$BC$5:$BL$268,MATCH('Country-wise data'!$B190,'exch rates'!$A$5:$A$268,),MATCH(DC$3,'exch rates'!$BC$4:$BL$4,)),1)</f>
        <v>1</v>
      </c>
      <c r="DD190">
        <f>IFERROR(1/INDEX('exch rates'!$BC$5:$BL$268,MATCH('Country-wise data'!$B190,'exch rates'!$A$5:$A$268,),MATCH(DD$3,'exch rates'!$BC$4:$BL$4,)),1)</f>
        <v>1</v>
      </c>
      <c r="DE190">
        <f>IFERROR(1/INDEX('exch rates'!$BC$5:$BL$268,MATCH('Country-wise data'!$B190,'exch rates'!$A$5:$A$268,),MATCH(DE$3,'exch rates'!$BC$4:$BL$4,)),1)</f>
        <v>1</v>
      </c>
      <c r="DF190">
        <f>IFERROR(1/INDEX('exch rates'!$BC$5:$BL$268,MATCH('Country-wise data'!$B190,'exch rates'!$A$5:$A$268,),MATCH(DF$3,'exch rates'!$BC$4:$BL$4,)),1)</f>
        <v>1</v>
      </c>
      <c r="DG190">
        <f>IFERROR(1/INDEX('exch rates'!$BC$5:$BL$268,MATCH('Country-wise data'!$B190,'exch rates'!$A$5:$A$268,),MATCH(DG$3,'exch rates'!$BC$4:$BL$4,)),1)</f>
        <v>1</v>
      </c>
      <c r="DH190" cm="1">
        <f t="array" ref="DH190">(BH190/INDEX($CX190:$DG190,,MATCH(DH$3,$CX$3:$DG$3,)))*$DG190</f>
        <v>0</v>
      </c>
      <c r="DI190" cm="1">
        <f t="array" ref="DI190">(BI190/INDEX($CX190:$DG190,,MATCH(DI$3,$CX$3:$DG$3,)))*$DG190</f>
        <v>0</v>
      </c>
      <c r="DJ190" cm="1">
        <f t="array" ref="DJ190">(BJ190/INDEX($CX190:$DG190,,MATCH(DJ$3,$CX$3:$DG$3,)))*$DG190</f>
        <v>0</v>
      </c>
      <c r="DK190" cm="1">
        <f t="array" ref="DK190">(BK190/INDEX($CX190:$DG190,,MATCH(DK$3,$CX$3:$DG$3,)))*$DG190</f>
        <v>0</v>
      </c>
      <c r="DL190" cm="1">
        <f t="array" ref="DL190">(BL190/INDEX($CX190:$DG190,,MATCH(DL$3,$CX$3:$DG$3,)))*$DG190</f>
        <v>0</v>
      </c>
      <c r="DM190" cm="1">
        <f t="array" ref="DM190">(BM190/INDEX($CX190:$DG190,,MATCH(DM$3,$CX$3:$DG$3,)))*$DG190</f>
        <v>0</v>
      </c>
      <c r="DN190" cm="1">
        <f t="array" ref="DN190">(BN190/INDEX($CX190:$DG190,,MATCH(DN$3,$CX$3:$DG$3,)))*$DG190</f>
        <v>0</v>
      </c>
      <c r="DO190" cm="1">
        <f t="array" ref="DO190">(BO190/INDEX($CX190:$DG190,,MATCH(DO$3,$CX$3:$DG$3,)))*$DG190</f>
        <v>0</v>
      </c>
      <c r="DP190" cm="1">
        <f t="array" ref="DP190">(BP190/INDEX($CX190:$DG190,,MATCH(DP$3,$CX$3:$DG$3,)))*$DG190</f>
        <v>0</v>
      </c>
      <c r="DQ190" cm="1">
        <f t="array" ref="DQ190">(BQ190/INDEX($CX190:$DG190,,MATCH(DQ$3,$CX$3:$DG$3,)))*$DG190</f>
        <v>0</v>
      </c>
      <c r="DS190" cm="1">
        <f t="array" ref="DS190">(BS190/INDEX($CX190:$DG190,,MATCH(DS$3,$CX$3:$DG$3,)))*$DG190</f>
        <v>8.4889856664469274</v>
      </c>
      <c r="DT190" cm="1">
        <f t="array" ref="DT190">(BT190/INDEX($CX190:$DG190,,MATCH(DT$3,$CX$3:$DG$3,)))*$DG190</f>
        <v>8.5694244932117964</v>
      </c>
      <c r="DU190" cm="1">
        <f t="array" ref="DU190">(BU190/INDEX($CX190:$DG190,,MATCH(DU$3,$CX$3:$DG$3,)))*$DG190</f>
        <v>8.4568621178311378</v>
      </c>
      <c r="DV190" cm="1">
        <f t="array" ref="DV190">(BV190/INDEX($CX190:$DG190,,MATCH(DV$3,$CX$3:$DG$3,)))*$DG190</f>
        <v>8.5948108320375969</v>
      </c>
      <c r="DW190" cm="1">
        <f t="array" ref="DW190">(BW190/INDEX($CX190:$DG190,,MATCH(DW$3,$CX$3:$DG$3,)))*$DG190</f>
        <v>8.7182878256112559</v>
      </c>
      <c r="DX190" cm="1">
        <f t="array" ref="DX190">(BX190/INDEX($CX190:$DG190,,MATCH(DX$3,$CX$3:$DG$3,)))*$DG190</f>
        <v>8.7674819105742774</v>
      </c>
      <c r="DY190" cm="1">
        <f t="array" ref="DY190">(BY190/INDEX($CX190:$DG190,,MATCH(DY$3,$CX$3:$DG$3,)))*$DG190</f>
        <v>8.4889213773501471</v>
      </c>
      <c r="DZ190" cm="1">
        <f t="array" ref="DZ190">(BZ190/INDEX($CX190:$DG190,,MATCH(DZ$3,$CX$3:$DG$3,)))*$DG190</f>
        <v>8.2478589611692286</v>
      </c>
      <c r="EA190" cm="1">
        <f t="array" ref="EA190">(CA190/INDEX($CX190:$DG190,,MATCH(EA$3,$CX$3:$DG$3,)))*$DG190</f>
        <v>7.9227545725872011</v>
      </c>
      <c r="EB190" cm="1">
        <f t="array" ref="EB190">(CB190/INDEX($CX190:$DG190,,MATCH(EB$3,$CX$3:$DG$3,)))*$DG190</f>
        <v>7.4796937011516409</v>
      </c>
      <c r="EC190" s="53" cm="1">
        <f t="array" ref="EC190">(CC190/INDEX($CX190:$DG190,,MATCH(EC$3,$CX$3:$DG$3,)))*$DG190</f>
        <v>8.4040958097824581E-2</v>
      </c>
      <c r="ED190" cm="1">
        <f t="array" ref="ED190">(CD190/INDEX($CX190:$DG190,,MATCH(ED$3,$CX$3:$DG$3,)))*$DG190</f>
        <v>8.4837302482796778E-2</v>
      </c>
      <c r="EE190" cm="1">
        <f t="array" ref="EE190">(CE190/INDEX($CX190:$DG190,,MATCH(EE$3,$CX$3:$DG$3,)))*$DG190</f>
        <v>8.3722934966528245E-2</v>
      </c>
      <c r="EF190" cm="1">
        <f t="array" ref="EF190">(CF190/INDEX($CX190:$DG190,,MATCH(EF$3,$CX$3:$DG$3,)))*$DG190</f>
        <v>8.5088627237172212E-2</v>
      </c>
      <c r="EG190" cm="1">
        <f t="array" ref="EG190">(CG190/INDEX($CX190:$DG190,,MATCH(EG$3,$CX$3:$DG$3,)))*$DG190</f>
        <v>8.6311049473551421E-2</v>
      </c>
      <c r="EH190" cm="1">
        <f t="array" ref="EH190">(CH190/INDEX($CX190:$DG190,,MATCH(EH$3,$CX$3:$DG$3,)))*$DG190</f>
        <v>8.6798070914685346E-2</v>
      </c>
      <c r="EI190" cm="1">
        <f t="array" ref="EI190">(CI190/INDEX($CX190:$DG190,,MATCH(EI$3,$CX$3:$DG$3,)))*$DG190</f>
        <v>8.4040321635766455E-2</v>
      </c>
      <c r="EJ190" cm="1">
        <f t="array" ref="EJ190">(CJ190/INDEX($CX190:$DG190,,MATCH(EJ$3,$CX$3:$DG$3,)))*$DG190</f>
        <v>8.2594481424418081E-2</v>
      </c>
      <c r="EK190" cm="1">
        <f t="array" ref="EK190">(CK190/INDEX($CX190:$DG190,,MATCH(EK$3,$CX$3:$DG$3,)))*$DG190</f>
        <v>8.0061934183063621E-2</v>
      </c>
      <c r="EL190" cm="1">
        <f t="array" ref="EL190">(CL190/INDEX($CX190:$DG190,,MATCH(EL$3,$CX$3:$DG$3,)))*$DG190</f>
        <v>7.6546185357475163E-2</v>
      </c>
      <c r="EM190" cm="1">
        <f t="array" ref="EM190">(CM190/INDEX($CX190:$DG190,,MATCH(EM$3,$CX$3:$DG$3,)))*$DG190</f>
        <v>0.2455277318418507</v>
      </c>
      <c r="EN190" cm="1">
        <f t="array" ref="EN190">(CN190/INDEX($CX190:$DG190,,MATCH(EN$3,$CX$3:$DG$3,)))*$DG190</f>
        <v>0.24785427160332779</v>
      </c>
      <c r="EO190" cm="1">
        <f t="array" ref="EO190">(CO190/INDEX($CX190:$DG190,,MATCH(EO$3,$CX$3:$DG$3,)))*$DG190</f>
        <v>0.24459861942014866</v>
      </c>
      <c r="EP190" cm="1">
        <f t="array" ref="EP190">(CP190/INDEX($CX190:$DG190,,MATCH(EP$3,$CX$3:$DG$3,)))*$DG190</f>
        <v>0.24858852307182822</v>
      </c>
      <c r="EQ190" cm="1">
        <f t="array" ref="EQ190">(CQ190/INDEX($CX190:$DG190,,MATCH(EQ$3,$CX$3:$DG$3,)))*$DG190</f>
        <v>0.25215985978483746</v>
      </c>
      <c r="ER190" cm="1">
        <f t="array" ref="ER190">(CR190/INDEX($CX190:$DG190,,MATCH(ER$3,$CX$3:$DG$3,)))*$DG190</f>
        <v>0.25358270493684976</v>
      </c>
      <c r="ES190" cm="1">
        <f t="array" ref="ES190">(CS190/INDEX($CX190:$DG190,,MATCH(ES$3,$CX$3:$DG$3,)))*$DG190</f>
        <v>0.24552587240225043</v>
      </c>
      <c r="ET190" cm="1">
        <f t="array" ref="ET190">(CT190/INDEX($CX190:$DG190,,MATCH(ET$3,$CX$3:$DG$3,)))*$DG190</f>
        <v>0.10410230611748801</v>
      </c>
      <c r="EU190" cm="1">
        <f t="array" ref="EU190">(CU190/INDEX($CX190:$DG190,,MATCH(EU$3,$CX$3:$DG$3,)))*$DG190</f>
        <v>0.10091027677570033</v>
      </c>
      <c r="EV190" cm="1">
        <f t="array" ref="EV190">(CV190/INDEX($CX190:$DG190,,MATCH(EV$3,$CX$3:$DG$3,)))*$DG190</f>
        <v>9.6479017517676749E-2</v>
      </c>
      <c r="EW190">
        <f t="shared" si="211"/>
        <v>2.87337104924524</v>
      </c>
      <c r="EY190" s="96">
        <f t="shared" si="233"/>
        <v>9.8999999999999991E-3</v>
      </c>
      <c r="EZ190" s="96">
        <f t="shared" si="234"/>
        <v>9.8999999999999991E-3</v>
      </c>
      <c r="FA190" s="96">
        <f t="shared" si="235"/>
        <v>9.8999999999999991E-3</v>
      </c>
      <c r="FB190" s="96">
        <f t="shared" si="236"/>
        <v>9.9000000000000008E-3</v>
      </c>
      <c r="FC190" s="96">
        <f t="shared" si="237"/>
        <v>9.8999999999999991E-3</v>
      </c>
      <c r="FD190" s="96">
        <f t="shared" si="238"/>
        <v>9.8999999999999991E-3</v>
      </c>
      <c r="FE190" s="96">
        <f t="shared" si="239"/>
        <v>9.8999999999999991E-3</v>
      </c>
      <c r="FF190" s="96">
        <f t="shared" si="240"/>
        <v>1.0014051139001213E-2</v>
      </c>
      <c r="FG190" s="96">
        <f t="shared" si="241"/>
        <v>1.0105315449260362E-2</v>
      </c>
      <c r="FH190" s="96">
        <f t="shared" si="242"/>
        <v>1.0233866307344835E-2</v>
      </c>
      <c r="FJ190" s="96">
        <f t="shared" si="188"/>
        <v>8.3735081457971212</v>
      </c>
      <c r="FK190" s="96" t="str">
        <f>IF(AND('Country-wise data'!FJ190&gt;'non-R&amp;D ex_typologies'!$C$17,'Country-wise data'!FJ190&lt;'non-R&amp;D ex_typologies'!$D$17),"Small",IF(AND('Country-wise data'!FJ190&gt;'non-R&amp;D ex_typologies'!$E$17,'Country-wise data'!$FJ$4&lt;'non-R&amp;D ex_typologies'!$F$17),"Medium","Large"))</f>
        <v>Small</v>
      </c>
      <c r="FL190" t="str">
        <f>IF($FK190='non-R&amp;D ex_typologies'!$C$16,IF(AND('Country-wise data'!EY190&gt;'non-R&amp;D ex_typologies'!$C$21,'Country-wise data'!EY190&lt;'non-R&amp;D ex_typologies'!$D$21),'non-R&amp;D ex_typologies'!$B$21,IF(AND('Country-wise data'!EY190&gt;'non-R&amp;D ex_typologies'!$C$19,'Country-wise data'!EY190&lt;'non-R&amp;D ex_typologies'!$D$19),'non-R&amp;D ex_typologies'!$B$19,'non-R&amp;D ex_typologies'!$B$20)),IF($FK190='non-R&amp;D ex_typologies'!$E$16,IF(AND('Country-wise data'!EY190&gt;'non-R&amp;D ex_typologies'!$E$21,'Country-wise data'!EY190&lt;'non-R&amp;D ex_typologies'!$F$21),'non-R&amp;D ex_typologies'!$B$21,IF(AND('Country-wise data'!EY190&gt;'non-R&amp;D ex_typologies'!$E$19,'Country-wise data'!EY190&lt;'non-R&amp;D ex_typologies'!$F$19),'non-R&amp;D ex_typologies'!$B$19,'non-R&amp;D ex_typologies'!$B$20)),IF(AND('Country-wise data'!EY190&gt;'non-R&amp;D ex_typologies'!$G$21,'Country-wise data'!EY190&lt;'non-R&amp;D ex_typologies'!$H$21),'non-R&amp;D ex_typologies'!$B$21,IF(AND('Country-wise data'!EY190&gt;'non-R&amp;D ex_typologies'!$G$19,'Country-wise data'!EY190&lt;'non-R&amp;D ex_typologies'!$H$19),'non-R&amp;D ex_typologies'!$B$19,'non-R&amp;D ex_typologies'!$B$20))))</f>
        <v>Program heavy</v>
      </c>
      <c r="FM190" t="str">
        <f>IF($FK190='non-R&amp;D ex_typologies'!$C$16,IF(AND('Country-wise data'!EZ190&gt;'non-R&amp;D ex_typologies'!$C$21,'Country-wise data'!EZ190&lt;'non-R&amp;D ex_typologies'!$D$21),'non-R&amp;D ex_typologies'!$B$21,IF(AND('Country-wise data'!EZ190&gt;'non-R&amp;D ex_typologies'!$C$19,'Country-wise data'!EZ190&lt;'non-R&amp;D ex_typologies'!$D$19),'non-R&amp;D ex_typologies'!$B$19,'non-R&amp;D ex_typologies'!$B$20)),IF($FK190='non-R&amp;D ex_typologies'!$E$16,IF(AND('Country-wise data'!EZ190&gt;'non-R&amp;D ex_typologies'!$E$21,'Country-wise data'!EZ190&lt;'non-R&amp;D ex_typologies'!$F$21),'non-R&amp;D ex_typologies'!$B$21,IF(AND('Country-wise data'!EZ190&gt;'non-R&amp;D ex_typologies'!$E$19,'Country-wise data'!EZ190&lt;'non-R&amp;D ex_typologies'!$F$19),'non-R&amp;D ex_typologies'!$B$19,'non-R&amp;D ex_typologies'!$B$20)),IF(AND('Country-wise data'!EZ190&gt;'non-R&amp;D ex_typologies'!$G$21,'Country-wise data'!EZ190&lt;'non-R&amp;D ex_typologies'!$H$21),'non-R&amp;D ex_typologies'!$B$21,IF(AND('Country-wise data'!EZ190&gt;'non-R&amp;D ex_typologies'!$G$19,'Country-wise data'!EZ190&lt;'non-R&amp;D ex_typologies'!$H$19),'non-R&amp;D ex_typologies'!$B$19,'non-R&amp;D ex_typologies'!$B$20))))</f>
        <v>Program heavy</v>
      </c>
      <c r="FN190" t="str">
        <f>IF($FK190='non-R&amp;D ex_typologies'!$C$16,IF(AND('Country-wise data'!FA190&gt;'non-R&amp;D ex_typologies'!$C$21,'Country-wise data'!FA190&lt;'non-R&amp;D ex_typologies'!$D$21),'non-R&amp;D ex_typologies'!$B$21,IF(AND('Country-wise data'!FA190&gt;'non-R&amp;D ex_typologies'!$C$19,'Country-wise data'!FA190&lt;'non-R&amp;D ex_typologies'!$D$19),'non-R&amp;D ex_typologies'!$B$19,'non-R&amp;D ex_typologies'!$B$20)),IF($FK190='non-R&amp;D ex_typologies'!$E$16,IF(AND('Country-wise data'!FA190&gt;'non-R&amp;D ex_typologies'!$E$21,'Country-wise data'!FA190&lt;'non-R&amp;D ex_typologies'!$F$21),'non-R&amp;D ex_typologies'!$B$21,IF(AND('Country-wise data'!FA190&gt;'non-R&amp;D ex_typologies'!$E$19,'Country-wise data'!FA190&lt;'non-R&amp;D ex_typologies'!$F$19),'non-R&amp;D ex_typologies'!$B$19,'non-R&amp;D ex_typologies'!$B$20)),IF(AND('Country-wise data'!FA190&gt;'non-R&amp;D ex_typologies'!$G$21,'Country-wise data'!FA190&lt;'non-R&amp;D ex_typologies'!$H$21),'non-R&amp;D ex_typologies'!$B$21,IF(AND('Country-wise data'!FA190&gt;'non-R&amp;D ex_typologies'!$G$19,'Country-wise data'!FA190&lt;'non-R&amp;D ex_typologies'!$H$19),'non-R&amp;D ex_typologies'!$B$19,'non-R&amp;D ex_typologies'!$B$20))))</f>
        <v>Program heavy</v>
      </c>
      <c r="FO190" t="str">
        <f>IF($FK190='non-R&amp;D ex_typologies'!$C$16,IF(AND('Country-wise data'!FB190&gt;'non-R&amp;D ex_typologies'!$C$21,'Country-wise data'!FB190&lt;'non-R&amp;D ex_typologies'!$D$21),'non-R&amp;D ex_typologies'!$B$21,IF(AND('Country-wise data'!FB190&gt;'non-R&amp;D ex_typologies'!$C$19,'Country-wise data'!FB190&lt;'non-R&amp;D ex_typologies'!$D$19),'non-R&amp;D ex_typologies'!$B$19,'non-R&amp;D ex_typologies'!$B$20)),IF($FK190='non-R&amp;D ex_typologies'!$E$16,IF(AND('Country-wise data'!FB190&gt;'non-R&amp;D ex_typologies'!$E$21,'Country-wise data'!FB190&lt;'non-R&amp;D ex_typologies'!$F$21),'non-R&amp;D ex_typologies'!$B$21,IF(AND('Country-wise data'!FB190&gt;'non-R&amp;D ex_typologies'!$E$19,'Country-wise data'!FB190&lt;'non-R&amp;D ex_typologies'!$F$19),'non-R&amp;D ex_typologies'!$B$19,'non-R&amp;D ex_typologies'!$B$20)),IF(AND('Country-wise data'!FB190&gt;'non-R&amp;D ex_typologies'!$G$21,'Country-wise data'!FB190&lt;'non-R&amp;D ex_typologies'!$H$21),'non-R&amp;D ex_typologies'!$B$21,IF(AND('Country-wise data'!FB190&gt;'non-R&amp;D ex_typologies'!$G$19,'Country-wise data'!FB190&lt;'non-R&amp;D ex_typologies'!$H$19),'non-R&amp;D ex_typologies'!$B$19,'non-R&amp;D ex_typologies'!$B$20))))</f>
        <v>Program heavy</v>
      </c>
      <c r="FP190" t="str">
        <f>IF($FK190='non-R&amp;D ex_typologies'!$C$16,IF(AND('Country-wise data'!FC190&gt;'non-R&amp;D ex_typologies'!$C$21,'Country-wise data'!FC190&lt;'non-R&amp;D ex_typologies'!$D$21),'non-R&amp;D ex_typologies'!$B$21,IF(AND('Country-wise data'!FC190&gt;'non-R&amp;D ex_typologies'!$C$19,'Country-wise data'!FC190&lt;'non-R&amp;D ex_typologies'!$D$19),'non-R&amp;D ex_typologies'!$B$19,'non-R&amp;D ex_typologies'!$B$20)),IF($FK190='non-R&amp;D ex_typologies'!$E$16,IF(AND('Country-wise data'!FC190&gt;'non-R&amp;D ex_typologies'!$E$21,'Country-wise data'!FC190&lt;'non-R&amp;D ex_typologies'!$F$21),'non-R&amp;D ex_typologies'!$B$21,IF(AND('Country-wise data'!FC190&gt;'non-R&amp;D ex_typologies'!$E$19,'Country-wise data'!FC190&lt;'non-R&amp;D ex_typologies'!$F$19),'non-R&amp;D ex_typologies'!$B$19,'non-R&amp;D ex_typologies'!$B$20)),IF(AND('Country-wise data'!FC190&gt;'non-R&amp;D ex_typologies'!$G$21,'Country-wise data'!FC190&lt;'non-R&amp;D ex_typologies'!$H$21),'non-R&amp;D ex_typologies'!$B$21,IF(AND('Country-wise data'!FC190&gt;'non-R&amp;D ex_typologies'!$G$19,'Country-wise data'!FC190&lt;'non-R&amp;D ex_typologies'!$H$19),'non-R&amp;D ex_typologies'!$B$19,'non-R&amp;D ex_typologies'!$B$20))))</f>
        <v>Program heavy</v>
      </c>
      <c r="FQ190" t="str">
        <f>IF($FK190='non-R&amp;D ex_typologies'!$C$16,IF(AND('Country-wise data'!FD190&gt;'non-R&amp;D ex_typologies'!$C$21,'Country-wise data'!FD190&lt;'non-R&amp;D ex_typologies'!$D$21),'non-R&amp;D ex_typologies'!$B$21,IF(AND('Country-wise data'!FD190&gt;'non-R&amp;D ex_typologies'!$C$19,'Country-wise data'!FD190&lt;'non-R&amp;D ex_typologies'!$D$19),'non-R&amp;D ex_typologies'!$B$19,'non-R&amp;D ex_typologies'!$B$20)),IF($FK190='non-R&amp;D ex_typologies'!$E$16,IF(AND('Country-wise data'!FD190&gt;'non-R&amp;D ex_typologies'!$E$21,'Country-wise data'!FD190&lt;'non-R&amp;D ex_typologies'!$F$21),'non-R&amp;D ex_typologies'!$B$21,IF(AND('Country-wise data'!FD190&gt;'non-R&amp;D ex_typologies'!$E$19,'Country-wise data'!FD190&lt;'non-R&amp;D ex_typologies'!$F$19),'non-R&amp;D ex_typologies'!$B$19,'non-R&amp;D ex_typologies'!$B$20)),IF(AND('Country-wise data'!FD190&gt;'non-R&amp;D ex_typologies'!$G$21,'Country-wise data'!FD190&lt;'non-R&amp;D ex_typologies'!$H$21),'non-R&amp;D ex_typologies'!$B$21,IF(AND('Country-wise data'!FD190&gt;'non-R&amp;D ex_typologies'!$G$19,'Country-wise data'!FD190&lt;'non-R&amp;D ex_typologies'!$H$19),'non-R&amp;D ex_typologies'!$B$19,'non-R&amp;D ex_typologies'!$B$20))))</f>
        <v>Program heavy</v>
      </c>
      <c r="FR190" t="str">
        <f>IF($FK190='non-R&amp;D ex_typologies'!$C$16,IF(AND('Country-wise data'!FE190&gt;'non-R&amp;D ex_typologies'!$C$21,'Country-wise data'!FE190&lt;'non-R&amp;D ex_typologies'!$D$21),'non-R&amp;D ex_typologies'!$B$21,IF(AND('Country-wise data'!FE190&gt;'non-R&amp;D ex_typologies'!$C$19,'Country-wise data'!FE190&lt;'non-R&amp;D ex_typologies'!$D$19),'non-R&amp;D ex_typologies'!$B$19,'non-R&amp;D ex_typologies'!$B$20)),IF($FK190='non-R&amp;D ex_typologies'!$E$16,IF(AND('Country-wise data'!FE190&gt;'non-R&amp;D ex_typologies'!$E$21,'Country-wise data'!FE190&lt;'non-R&amp;D ex_typologies'!$F$21),'non-R&amp;D ex_typologies'!$B$21,IF(AND('Country-wise data'!FE190&gt;'non-R&amp;D ex_typologies'!$E$19,'Country-wise data'!FE190&lt;'non-R&amp;D ex_typologies'!$F$19),'non-R&amp;D ex_typologies'!$B$19,'non-R&amp;D ex_typologies'!$B$20)),IF(AND('Country-wise data'!FE190&gt;'non-R&amp;D ex_typologies'!$G$21,'Country-wise data'!FE190&lt;'non-R&amp;D ex_typologies'!$H$21),'non-R&amp;D ex_typologies'!$B$21,IF(AND('Country-wise data'!FE190&gt;'non-R&amp;D ex_typologies'!$G$19,'Country-wise data'!FE190&lt;'non-R&amp;D ex_typologies'!$H$19),'non-R&amp;D ex_typologies'!$B$19,'non-R&amp;D ex_typologies'!$B$20))))</f>
        <v>Program heavy</v>
      </c>
      <c r="FS190" t="str">
        <f>IF($FK190='non-R&amp;D ex_typologies'!$C$16,IF(AND('Country-wise data'!FF190&gt;'non-R&amp;D ex_typologies'!$C$21,'Country-wise data'!FF190&lt;'non-R&amp;D ex_typologies'!$D$21),'non-R&amp;D ex_typologies'!$B$21,IF(AND('Country-wise data'!FF190&gt;'non-R&amp;D ex_typologies'!$C$19,'Country-wise data'!FF190&lt;'non-R&amp;D ex_typologies'!$D$19),'non-R&amp;D ex_typologies'!$B$19,'non-R&amp;D ex_typologies'!$B$20)),IF($FK190='non-R&amp;D ex_typologies'!$E$16,IF(AND('Country-wise data'!FF190&gt;'non-R&amp;D ex_typologies'!$E$21,'Country-wise data'!FF190&lt;'non-R&amp;D ex_typologies'!$F$21),'non-R&amp;D ex_typologies'!$B$21,IF(AND('Country-wise data'!FF190&gt;'non-R&amp;D ex_typologies'!$E$19,'Country-wise data'!FF190&lt;'non-R&amp;D ex_typologies'!$F$19),'non-R&amp;D ex_typologies'!$B$19,'non-R&amp;D ex_typologies'!$B$20)),IF(AND('Country-wise data'!FF190&gt;'non-R&amp;D ex_typologies'!$G$21,'Country-wise data'!FF190&lt;'non-R&amp;D ex_typologies'!$H$21),'non-R&amp;D ex_typologies'!$B$21,IF(AND('Country-wise data'!FF190&gt;'non-R&amp;D ex_typologies'!$G$19,'Country-wise data'!FF190&lt;'non-R&amp;D ex_typologies'!$H$19),'non-R&amp;D ex_typologies'!$B$19,'non-R&amp;D ex_typologies'!$B$20))))</f>
        <v>Balanced</v>
      </c>
      <c r="FT190" t="str">
        <f>IF($FK190='non-R&amp;D ex_typologies'!$C$16,IF(AND('Country-wise data'!FG190&gt;'non-R&amp;D ex_typologies'!$C$21,'Country-wise data'!FG190&lt;'non-R&amp;D ex_typologies'!$D$21),'non-R&amp;D ex_typologies'!$B$21,IF(AND('Country-wise data'!FG190&gt;'non-R&amp;D ex_typologies'!$C$19,'Country-wise data'!FG190&lt;'non-R&amp;D ex_typologies'!$D$19),'non-R&amp;D ex_typologies'!$B$19,'non-R&amp;D ex_typologies'!$B$20)),IF($FK190='non-R&amp;D ex_typologies'!$E$16,IF(AND('Country-wise data'!FG190&gt;'non-R&amp;D ex_typologies'!$E$21,'Country-wise data'!FG190&lt;'non-R&amp;D ex_typologies'!$F$21),'non-R&amp;D ex_typologies'!$B$21,IF(AND('Country-wise data'!FG190&gt;'non-R&amp;D ex_typologies'!$E$19,'Country-wise data'!FG190&lt;'non-R&amp;D ex_typologies'!$F$19),'non-R&amp;D ex_typologies'!$B$19,'non-R&amp;D ex_typologies'!$B$20)),IF(AND('Country-wise data'!FG190&gt;'non-R&amp;D ex_typologies'!$G$21,'Country-wise data'!FG190&lt;'non-R&amp;D ex_typologies'!$H$21),'non-R&amp;D ex_typologies'!$B$21,IF(AND('Country-wise data'!FG190&gt;'non-R&amp;D ex_typologies'!$G$19,'Country-wise data'!FG190&lt;'non-R&amp;D ex_typologies'!$H$19),'non-R&amp;D ex_typologies'!$B$19,'non-R&amp;D ex_typologies'!$B$20))))</f>
        <v>Balanced</v>
      </c>
      <c r="FU190" t="str">
        <f>IF($FK190='non-R&amp;D ex_typologies'!$C$16,IF(AND('Country-wise data'!FH190&gt;'non-R&amp;D ex_typologies'!$C$21,'Country-wise data'!FH190&lt;'non-R&amp;D ex_typologies'!$D$21),'non-R&amp;D ex_typologies'!$B$21,IF(AND('Country-wise data'!FH190&gt;'non-R&amp;D ex_typologies'!$C$19,'Country-wise data'!FH190&lt;'non-R&amp;D ex_typologies'!$D$19),'non-R&amp;D ex_typologies'!$B$19,'non-R&amp;D ex_typologies'!$B$20)),IF($FK190='non-R&amp;D ex_typologies'!$E$16,IF(AND('Country-wise data'!FH190&gt;'non-R&amp;D ex_typologies'!$E$21,'Country-wise data'!FH190&lt;'non-R&amp;D ex_typologies'!$F$21),'non-R&amp;D ex_typologies'!$B$21,IF(AND('Country-wise data'!FH190&gt;'non-R&amp;D ex_typologies'!$E$19,'Country-wise data'!FH190&lt;'non-R&amp;D ex_typologies'!$F$19),'non-R&amp;D ex_typologies'!$B$19,'non-R&amp;D ex_typologies'!$B$20)),IF(AND('Country-wise data'!FH190&gt;'non-R&amp;D ex_typologies'!$G$21,'Country-wise data'!FH190&lt;'non-R&amp;D ex_typologies'!$H$21),'non-R&amp;D ex_typologies'!$B$21,IF(AND('Country-wise data'!FH190&gt;'non-R&amp;D ex_typologies'!$G$19,'Country-wise data'!FH190&lt;'non-R&amp;D ex_typologies'!$H$19),'non-R&amp;D ex_typologies'!$B$19,'non-R&amp;D ex_typologies'!$B$20))))</f>
        <v>Balanced</v>
      </c>
    </row>
    <row r="191" spans="2:177" x14ac:dyDescent="0.35">
      <c r="B191" s="83" t="s">
        <v>1086</v>
      </c>
      <c r="E191" s="44" t="s">
        <v>375</v>
      </c>
      <c r="G191" s="55">
        <f>Assumptions!$C$13</f>
        <v>1.1000000000000001</v>
      </c>
      <c r="H191">
        <f>SUMIFS(FAOstat!M:M,FAOstat!$B:$B,'Country-wise data'!$B191)*G191</f>
        <v>0</v>
      </c>
      <c r="I191">
        <f>IF(SUMIFS(FAOstat!N:N,FAOstat!$B:$B,'Country-wise data'!$B191)=0,H191*(1+Assumptions!$C$9),SUMIFS(FAOstat!N:N,FAOstat!$B:$B,'Country-wise data'!$B191)*$G191)</f>
        <v>0</v>
      </c>
      <c r="J191">
        <f>IF(SUMIFS(FAOstat!O:O,FAOstat!$B:$B,'Country-wise data'!$B191)=0,I191*(1+Assumptions!$C$9),SUMIFS(FAOstat!O:O,FAOstat!$B:$B,'Country-wise data'!$B191)*$G191)</f>
        <v>0</v>
      </c>
      <c r="K191">
        <f>IF(SUMIFS(FAOstat!P:P,FAOstat!$B:$B,'Country-wise data'!$B191)=0,J191*(1+Assumptions!$C$9),SUMIFS(FAOstat!P:P,FAOstat!$B:$B,'Country-wise data'!$B191)*$G191)</f>
        <v>0</v>
      </c>
      <c r="L191">
        <f>IF(SUMIFS(FAOstat!Q:Q,FAOstat!$B:$B,'Country-wise data'!$B191)=0,K191*(1+Assumptions!$C$9),SUMIFS(FAOstat!Q:Q,FAOstat!$B:$B,'Country-wise data'!$B191)*$G191)</f>
        <v>0</v>
      </c>
      <c r="M191">
        <f>IF(SUMIFS(FAOstat!R:R,FAOstat!$B:$B,'Country-wise data'!$B191)=0,L191*(1+Assumptions!$C$9),SUMIFS(FAOstat!R:R,FAOstat!$B:$B,'Country-wise data'!$B191)*$G191)</f>
        <v>0</v>
      </c>
      <c r="N191">
        <f>IF(SUMIFS(FAOstat!S:S,FAOstat!$B:$B,'Country-wise data'!$B191)=0,M191*(1+Assumptions!$C$9),SUMIFS(FAOstat!S:S,FAOstat!$B:$B,'Country-wise data'!$B191)*$G191)</f>
        <v>0</v>
      </c>
      <c r="O191">
        <f>IF(SUMIFS(FAOstat!T:T,FAOstat!$B:$B,'Country-wise data'!$B191)=0,N191*(1+Assumptions!$C$9),SUMIFS(FAOstat!T:T,FAOstat!$B:$B,'Country-wise data'!$B191)*$G191)</f>
        <v>0</v>
      </c>
      <c r="P191">
        <f>IF(SUMIFS(FAOstat!U:U,FAOstat!$B:$B,'Country-wise data'!$B191)=0,O191*(1+Assumptions!$C$9),SUMIFS(FAOstat!U:U,FAOstat!$B:$B,'Country-wise data'!$B191)*$G191)</f>
        <v>0</v>
      </c>
      <c r="Q191">
        <f>IF(SUMIFS(FAOstat!V:V,FAOstat!$B:$B,'Country-wise data'!$B191)=0,P191*(1+Assumptions!$C$9),SUMIFS(FAOstat!V:V,FAOstat!$B:$B,'Country-wise data'!$B191)*$G191)</f>
        <v>0</v>
      </c>
      <c r="R191" s="36">
        <f t="shared" si="207"/>
        <v>0</v>
      </c>
      <c r="S191" s="44">
        <f>INDEX('area data'!$G$4:$P$80,MATCH('Country-wise data'!$B191,'area data'!$B$4:$B$80,),MATCH('Country-wise data'!S$3,'area data'!$G$3:$P$3,))</f>
        <v>13.14407607874228</v>
      </c>
      <c r="T191" s="44">
        <f>INDEX('area data'!$G$4:$P$80,MATCH('Country-wise data'!$B191,'area data'!$B$4:$B$80,),MATCH('Country-wise data'!T$3,'area data'!$G$3:$P$3,))</f>
        <v>13.848612297877834</v>
      </c>
      <c r="U191" s="44">
        <f>INDEX('area data'!$G$4:$P$80,MATCH('Country-wise data'!$B191,'area data'!$B$4:$B$80,),MATCH('Country-wise data'!U$3,'area data'!$G$3:$P$3,))</f>
        <v>14.191627764632942</v>
      </c>
      <c r="V191" s="44">
        <f>INDEX('area data'!$G$4:$P$80,MATCH('Country-wise data'!$B191,'area data'!$B$4:$B$80,),MATCH('Country-wise data'!V$3,'area data'!$G$3:$P$3,))</f>
        <v>14.849947844101365</v>
      </c>
      <c r="W191" s="44">
        <f>INDEX('area data'!$G$4:$P$80,MATCH('Country-wise data'!$B191,'area data'!$B$4:$B$80,),MATCH('Country-wise data'!W$3,'area data'!$G$3:$P$3,))</f>
        <v>15.473189693393389</v>
      </c>
      <c r="X191" s="44">
        <f>INDEX('area data'!$G$4:$P$80,MATCH('Country-wise data'!$B191,'area data'!$B$4:$B$80,),MATCH('Country-wise data'!X$3,'area data'!$G$3:$P$3,))</f>
        <v>16.273408192347809</v>
      </c>
      <c r="Y191" s="44">
        <f>INDEX('area data'!$G$4:$P$80,MATCH('Country-wise data'!$B191,'area data'!$B$4:$B$80,),MATCH('Country-wise data'!Y$3,'area data'!$G$3:$P$3,))</f>
        <v>16.36797812183185</v>
      </c>
      <c r="Z191" s="44">
        <f>INDEX('area data'!$G$4:$P$80,MATCH('Country-wise data'!$B191,'area data'!$B$4:$B$80,),MATCH('Country-wise data'!Z$3,'area data'!$G$3:$P$3,))</f>
        <v>16.715157049702178</v>
      </c>
      <c r="AA191" s="44">
        <f>INDEX('area data'!$G$4:$P$80,MATCH('Country-wise data'!$B191,'area data'!$B$4:$B$80,),MATCH('Country-wise data'!AA$3,'area data'!$G$3:$P$3,))</f>
        <v>17.11041042747107</v>
      </c>
      <c r="AB191" s="44">
        <f>INDEX('area data'!$G$4:$P$80,MATCH('Country-wise data'!$B191,'area data'!$B$4:$B$80,),MATCH('Country-wise data'!AB$3,'area data'!$G$3:$P$3,))</f>
        <v>17.452618636020496</v>
      </c>
      <c r="AC191" s="53">
        <f>IFERROR(INDEX('ASTI data (new)'!$AF$6:$AL$130,MATCH('Country-wise data'!$B191,'ASTI data (new)'!$C$6:$C$130,),MATCH('Country-wise data'!AC$3,'ASTI data (new)'!$AF$5:$AL$5,)),(INDEX(Assumptions!$G$154:$P$345,MATCH('Country-wise data'!$B191,Assumptions!$B$154:$B$344,),MATCH('Country-wise data'!AC$3,Assumptions!$G$153:$P$153,))*S191))</f>
        <v>0.13012635317954857</v>
      </c>
      <c r="AD191" s="53">
        <f>IFERROR(INDEX('ASTI data (new)'!$AF$6:$AL$130,MATCH('Country-wise data'!$B191,'ASTI data (new)'!$C$6:$C$130,),MATCH('Country-wise data'!AD$3,'ASTI data (new)'!$AF$5:$AL$5,)),(INDEX(Assumptions!$G$154:$P$345,MATCH('Country-wise data'!$B191,Assumptions!$B$154:$B$344,),MATCH('Country-wise data'!AD$3,Assumptions!$G$153:$P$153,))*T191))</f>
        <v>0.13710126174899054</v>
      </c>
      <c r="AE191" s="53">
        <f>IFERROR(INDEX('ASTI data (new)'!$AF$6:$AL$130,MATCH('Country-wise data'!$B191,'ASTI data (new)'!$C$6:$C$130,),MATCH('Country-wise data'!AE$3,'ASTI data (new)'!$AF$5:$AL$5,)),(INDEX(Assumptions!$G$154:$P$345,MATCH('Country-wise data'!$B191,Assumptions!$B$154:$B$344,),MATCH('Country-wise data'!AE$3,Assumptions!$G$153:$P$153,))*U191))</f>
        <v>0.1404971148698661</v>
      </c>
      <c r="AF191" s="53">
        <f>IFERROR(INDEX('ASTI data (new)'!$AF$6:$AL$130,MATCH('Country-wise data'!$B191,'ASTI data (new)'!$C$6:$C$130,),MATCH('Country-wise data'!AF$3,'ASTI data (new)'!$AF$5:$AL$5,)),(INDEX(Assumptions!$G$154:$P$345,MATCH('Country-wise data'!$B191,Assumptions!$B$154:$B$344,),MATCH('Country-wise data'!AF$3,Assumptions!$G$153:$P$153,))*V191))</f>
        <v>0.1470144836566035</v>
      </c>
      <c r="AG191" s="53">
        <f>IFERROR(INDEX('ASTI data (new)'!$AF$6:$AL$130,MATCH('Country-wise data'!$B191,'ASTI data (new)'!$C$6:$C$130,),MATCH('Country-wise data'!AG$3,'ASTI data (new)'!$AF$5:$AL$5,)),(INDEX(Assumptions!$G$154:$P$345,MATCH('Country-wise data'!$B191,Assumptions!$B$154:$B$344,),MATCH('Country-wise data'!AG$3,Assumptions!$G$153:$P$153,))*W191))</f>
        <v>0.15318457796459453</v>
      </c>
      <c r="AH191" s="53">
        <f>IFERROR(INDEX('ASTI data (new)'!$AF$6:$AL$130,MATCH('Country-wise data'!$B191,'ASTI data (new)'!$C$6:$C$130,),MATCH('Country-wise data'!AH$3,'ASTI data (new)'!$AF$5:$AL$5,)),(INDEX(Assumptions!$G$154:$P$345,MATCH('Country-wise data'!$B191,Assumptions!$B$154:$B$344,),MATCH('Country-wise data'!AH$3,Assumptions!$G$153:$P$153,))*X191))</f>
        <v>0.16110674110424328</v>
      </c>
      <c r="AI191" s="53">
        <f>IFERROR(INDEX('ASTI data (new)'!$AF$6:$AL$130,MATCH('Country-wise data'!$B191,'ASTI data (new)'!$C$6:$C$130,),MATCH('Country-wise data'!AI$3,'ASTI data (new)'!$AF$5:$AL$5,)),(INDEX(Assumptions!$G$154:$P$345,MATCH('Country-wise data'!$B191,Assumptions!$B$154:$B$344,),MATCH('Country-wise data'!AI$3,Assumptions!$G$153:$P$153,))*Y191))</f>
        <v>0.16204298340613529</v>
      </c>
      <c r="AJ191" s="53">
        <f t="shared" ref="AJ191:AL191" si="269">IFERROR((1+($AI191/$AF191)^(1/3)-1)*AI191,0)</f>
        <v>0.16738643749215423</v>
      </c>
      <c r="AK191" s="53">
        <f t="shared" si="269"/>
        <v>0.17290609483590902</v>
      </c>
      <c r="AL191" s="53">
        <f t="shared" si="269"/>
        <v>0.17860776583410873</v>
      </c>
      <c r="AM191" s="55" cm="1">
        <f t="array" ref="AM191">INDEX('non-R&amp;D ex_typologies'!$J$8:$J$10,MATCH('Country-wise data'!FL191,'non-R&amp;D ex_typologies'!$F$8:$F$10,),)*'Country-wise data'!AC191</f>
        <v>0.38016735020841208</v>
      </c>
      <c r="AN191" s="55" cm="1">
        <f t="array" ref="AN191">INDEX('non-R&amp;D ex_typologies'!$J$8:$J$10,MATCH('Country-wise data'!FM191,'non-R&amp;D ex_typologies'!$F$8:$F$10,),)*'Country-wise data'!AD191</f>
        <v>0.40054471762092975</v>
      </c>
      <c r="AO191" s="55" cm="1">
        <f t="array" ref="AO191">INDEX('non-R&amp;D ex_typologies'!$J$8:$J$10,MATCH('Country-wise data'!FN191,'non-R&amp;D ex_typologies'!$F$8:$F$10,),)*'Country-wise data'!AE191</f>
        <v>0.41046578626779268</v>
      </c>
      <c r="AP191" s="55" cm="1">
        <f t="array" ref="AP191">INDEX('non-R&amp;D ex_typologies'!$J$8:$J$10,MATCH('Country-wise data'!FO191,'non-R&amp;D ex_typologies'!$F$8:$F$10,),)*'Country-wise data'!AF191</f>
        <v>0.42950643992052545</v>
      </c>
      <c r="AQ191" s="55" cm="1">
        <f t="array" ref="AQ191">INDEX('non-R&amp;D ex_typologies'!$J$8:$J$10,MATCH('Country-wise data'!FP191,'non-R&amp;D ex_typologies'!$F$8:$F$10,),)*'Country-wise data'!AG191</f>
        <v>0.4475325226185351</v>
      </c>
      <c r="AR191" s="55" cm="1">
        <f t="array" ref="AR191">INDEX('non-R&amp;D ex_typologies'!$J$8:$J$10,MATCH('Country-wise data'!FQ191,'non-R&amp;D ex_typologies'!$F$8:$F$10,),)*'Country-wise data'!AH191</f>
        <v>0.47067731762069281</v>
      </c>
      <c r="AS191" s="55" cm="1">
        <f t="array" ref="AS191">INDEX('non-R&amp;D ex_typologies'!$J$8:$J$10,MATCH('Country-wise data'!FR191,'non-R&amp;D ex_typologies'!$F$8:$F$10,),)*'Country-wise data'!AI191</f>
        <v>0.47341257259684816</v>
      </c>
      <c r="AT191" s="55" cm="1">
        <f t="array" ref="AT191">INDEX('non-R&amp;D ex_typologies'!$J$8:$J$10,MATCH('Country-wise data'!FS191,'non-R&amp;D ex_typologies'!$F$8:$F$10,),)*'Country-wise data'!AJ191</f>
        <v>0.21097431517467494</v>
      </c>
      <c r="AU191" s="55" cm="1">
        <f t="array" ref="AU191">INDEX('non-R&amp;D ex_typologies'!$J$8:$J$10,MATCH('Country-wise data'!FT191,'non-R&amp;D ex_typologies'!$F$8:$F$10,),)*'Country-wise data'!AK191</f>
        <v>0.21793130610861552</v>
      </c>
      <c r="AV191" s="55" cm="1">
        <f t="array" ref="AV191">INDEX('non-R&amp;D ex_typologies'!$J$8:$J$10,MATCH('Country-wise data'!FU191,'non-R&amp;D ex_typologies'!$F$8:$F$10,),)*'Country-wise data'!AL191</f>
        <v>0.22511770754124577</v>
      </c>
      <c r="AW191">
        <f t="shared" si="209"/>
        <v>5.2163038497704264</v>
      </c>
      <c r="AX191" s="53">
        <f>INDEX('GDP deflators'!$AB$3:$AK$198,MATCH('Country-wise data'!$B191,'GDP deflators'!$B$3:$B$198,),MATCH('Country-wise data'!AX$3,'GDP deflators'!$D$2:$M$2,))</f>
        <v>78.109507608726219</v>
      </c>
      <c r="AY191" s="53">
        <f>INDEX('GDP deflators'!$AB$3:$AK$198,MATCH('Country-wise data'!$B191,'GDP deflators'!$B$3:$B$198,),MATCH('Country-wise data'!AY$3,'GDP deflators'!$D$2:$M$2,))</f>
        <v>83.088032853480669</v>
      </c>
      <c r="AZ191" s="53">
        <f>INDEX('GDP deflators'!$AB$3:$AK$198,MATCH('Country-wise data'!$B191,'GDP deflators'!$B$3:$B$198,),MATCH('Country-wise data'!AZ$3,'GDP deflators'!$D$2:$M$2,))</f>
        <v>94.451407639309224</v>
      </c>
      <c r="BA191" s="53">
        <f>INDEX('GDP deflators'!$AB$3:$AK$198,MATCH('Country-wise data'!$B191,'GDP deflators'!$B$3:$B$198,),MATCH('Country-wise data'!BA$3,'GDP deflators'!$D$2:$M$2,))</f>
        <v>92.143459004745665</v>
      </c>
      <c r="BB191" s="53">
        <f>INDEX('GDP deflators'!$AB$3:$AK$198,MATCH('Country-wise data'!$B191,'GDP deflators'!$B$3:$B$198,),MATCH('Country-wise data'!BB$3,'GDP deflators'!$D$2:$M$2,))</f>
        <v>89.489583945557143</v>
      </c>
      <c r="BC191" s="53">
        <f>INDEX('GDP deflators'!$AB$3:$AK$198,MATCH('Country-wise data'!$B191,'GDP deflators'!$B$3:$B$198,),MATCH('Country-wise data'!BC$3,'GDP deflators'!$D$2:$M$2,))</f>
        <v>92.423232230358536</v>
      </c>
      <c r="BD191" s="53">
        <f>INDEX('GDP deflators'!$AB$3:$AK$198,MATCH('Country-wise data'!$B191,'GDP deflators'!$B$3:$B$198,),MATCH('Country-wise data'!BD$3,'GDP deflators'!$D$2:$M$2,))</f>
        <v>94.405262759326376</v>
      </c>
      <c r="BE191" s="53">
        <f>INDEX('GDP deflators'!$AB$3:$AK$198,MATCH('Country-wise data'!$B191,'GDP deflators'!$B$3:$B$198,),MATCH('Country-wise data'!BE$3,'GDP deflators'!$D$2:$M$2,))</f>
        <v>95.835649025005651</v>
      </c>
      <c r="BF191" s="53">
        <f>INDEX('GDP deflators'!$AB$3:$AK$198,MATCH('Country-wise data'!$B191,'GDP deflators'!$B$3:$B$198,),MATCH('Country-wise data'!BF$3,'GDP deflators'!$D$2:$M$2,))</f>
        <v>98.049478510290982</v>
      </c>
      <c r="BG191" s="53">
        <f>INDEX('GDP deflators'!$AB$3:$AK$198,MATCH('Country-wise data'!$B191,'GDP deflators'!$B$3:$B$198,),MATCH('Country-wise data'!BG$3,'GDP deflators'!$D$2:$M$2,))</f>
        <v>100</v>
      </c>
      <c r="BH191" cm="1">
        <f t="array" ref="BH191">H191/(INDEX($AX191:$BG191,,MATCH(BH$3,$AX$3:$BG$3,))/100)</f>
        <v>0</v>
      </c>
      <c r="BI191" cm="1">
        <f t="array" ref="BI191">I191/(INDEX($AX191:$BG191,,MATCH(BI$3,$AX$3:$BG$3,))/100)</f>
        <v>0</v>
      </c>
      <c r="BJ191" cm="1">
        <f t="array" ref="BJ191">J191/(INDEX($AX191:$BG191,,MATCH(BJ$3,$AX$3:$BG$3,))/100)</f>
        <v>0</v>
      </c>
      <c r="BK191" cm="1">
        <f t="array" ref="BK191">K191/(INDEX($AX191:$BG191,,MATCH(BK$3,$AX$3:$BG$3,))/100)</f>
        <v>0</v>
      </c>
      <c r="BL191" cm="1">
        <f t="array" ref="BL191">L191/(INDEX($AX191:$BG191,,MATCH(BL$3,$AX$3:$BG$3,))/100)</f>
        <v>0</v>
      </c>
      <c r="BM191" cm="1">
        <f t="array" ref="BM191">M191/(INDEX($AX191:$BG191,,MATCH(BM$3,$AX$3:$BG$3,))/100)</f>
        <v>0</v>
      </c>
      <c r="BN191" cm="1">
        <f t="array" ref="BN191">N191/(INDEX($AX191:$BG191,,MATCH(BN$3,$AX$3:$BG$3,))/100)</f>
        <v>0</v>
      </c>
      <c r="BO191" cm="1">
        <f t="array" ref="BO191">O191/(INDEX($AX191:$BG191,,MATCH(BO$3,$AX$3:$BG$3,))/100)</f>
        <v>0</v>
      </c>
      <c r="BP191" cm="1">
        <f t="array" ref="BP191">P191/(INDEX($AX191:$BG191,,MATCH(BP$3,$AX$3:$BG$3,))/100)</f>
        <v>0</v>
      </c>
      <c r="BQ191" cm="1">
        <f t="array" ref="BQ191">Q191/(INDEX($AX191:$BG191,,MATCH(BQ$3,$AX$3:$BG$3,))/100)</f>
        <v>0</v>
      </c>
      <c r="BS191" cm="1">
        <f t="array" ref="BS191">S191/(INDEX($AX191:$BG191,,MATCH(BS$3,$AX$3:$BG$3,))/100)</f>
        <v>16.827754368373274</v>
      </c>
      <c r="BT191" cm="1">
        <f t="array" ref="BT191">T191/(INDEX($AX191:$BG191,,MATCH(BT$3,$AX$3:$BG$3,))/100)</f>
        <v>16.667397003246897</v>
      </c>
      <c r="BU191" cm="1">
        <f t="array" ref="BU191">U191/(INDEX($AX191:$BG191,,MATCH(BU$3,$AX$3:$BG$3,))/100)</f>
        <v>15.025321611751824</v>
      </c>
      <c r="BV191" cm="1">
        <f t="array" ref="BV191">V191/(INDEX($AX191:$BG191,,MATCH(BV$3,$AX$3:$BG$3,))/100)</f>
        <v>16.116117198657093</v>
      </c>
      <c r="BW191" cm="1">
        <f t="array" ref="BW191">W191/(INDEX($AX191:$BG191,,MATCH(BW$3,$AX$3:$BG$3,))/100)</f>
        <v>17.2904923804393</v>
      </c>
      <c r="BX191" cm="1">
        <f t="array" ref="BX191">X191/(INDEX($AX191:$BG191,,MATCH(BX$3,$AX$3:$BG$3,))/100)</f>
        <v>17.607486558993589</v>
      </c>
      <c r="BY191" cm="1">
        <f t="array" ref="BY191">Y191/(INDEX($AX191:$BG191,,MATCH(BY$3,$AX$3:$BG$3,))/100)</f>
        <v>17.337993289166331</v>
      </c>
      <c r="BZ191" cm="1">
        <f t="array" ref="BZ191">Z191/(INDEX($AX191:$BG191,,MATCH(BZ$3,$AX$3:$BG$3,))/100)</f>
        <v>17.441481556973461</v>
      </c>
      <c r="CA191" cm="1">
        <f t="array" ref="CA191">AA191/(INDEX($AX191:$BG191,,MATCH(CA$3,$AX$3:$BG$3,))/100)</f>
        <v>17.45079187307989</v>
      </c>
      <c r="CB191" cm="1">
        <f t="array" ref="CB191">AB191/(INDEX($AX191:$BG191,,MATCH(CB$3,$AX$3:$BG$3,))/100)</f>
        <v>17.452618636020496</v>
      </c>
      <c r="CC191" cm="1">
        <f t="array" ref="CC191">AC191/(INDEX($AX191:$BG191,,MATCH(CC$3,$AX$3:$BG$3,))/100)</f>
        <v>0.1665947682468954</v>
      </c>
      <c r="CD191" cm="1">
        <f t="array" ref="CD191">AD191/(INDEX($AX191:$BG191,,MATCH(CD$3,$AX$3:$BG$3,))/100)</f>
        <v>0.16500723033214426</v>
      </c>
      <c r="CE191" cm="1">
        <f t="array" ref="CE191">AE191/(INDEX($AX191:$BG191,,MATCH(CE$3,$AX$3:$BG$3,))/100)</f>
        <v>0.14875068395634303</v>
      </c>
      <c r="CF191" cm="1">
        <f t="array" ref="CF191">AF191/(INDEX($AX191:$BG191,,MATCH(CF$3,$AX$3:$BG$3,))/100)</f>
        <v>0.15954956026670522</v>
      </c>
      <c r="CG191" cm="1">
        <f t="array" ref="CG191">AG191/(INDEX($AX191:$BG191,,MATCH(CG$3,$AX$3:$BG$3,))/100)</f>
        <v>0.17117587456634906</v>
      </c>
      <c r="CH191" cm="1">
        <f t="array" ref="CH191">AH191/(INDEX($AX191:$BG191,,MATCH(CH$3,$AX$3:$BG$3,))/100)</f>
        <v>0.17431411693403651</v>
      </c>
      <c r="CI191" cm="1">
        <f t="array" ref="CI191">AI191/(INDEX($AX191:$BG191,,MATCH(CI$3,$AX$3:$BG$3,))/100)</f>
        <v>0.17164613356274666</v>
      </c>
      <c r="CJ191" cm="1">
        <f t="array" ref="CJ191">AJ191/(INDEX($AX191:$BG191,,MATCH(CJ$3,$AX$3:$BG$3,))/100)</f>
        <v>0.17465988825147871</v>
      </c>
      <c r="CK191" cm="1">
        <f t="array" ref="CK191">AK191/(INDEX($AX191:$BG191,,MATCH(CK$3,$AX$3:$BG$3,))/100)</f>
        <v>0.1763457567168614</v>
      </c>
      <c r="CL191" cm="1">
        <f t="array" ref="CL191">AL191/(INDEX($AX191:$BG191,,MATCH(CL$3,$AX$3:$BG$3,))/100)</f>
        <v>0.17860776583410873</v>
      </c>
      <c r="CM191" cm="1">
        <f t="array" ref="CM191">AM191/(INDEX($AX191:$BG191,,MATCH(CM$3,$AX$3:$BG$3,))/100)</f>
        <v>0.48671072427288053</v>
      </c>
      <c r="CN191" cm="1">
        <f t="array" ref="CN191">AN191/(INDEX($AX191:$BG191,,MATCH(CN$3,$AX$3:$BG$3,))/100)</f>
        <v>0.48207269310041251</v>
      </c>
      <c r="CO191" cm="1">
        <f t="array" ref="CO191">AO191/(INDEX($AX191:$BG191,,MATCH(CO$3,$AX$3:$BG$3,))/100)</f>
        <v>0.43457879191729815</v>
      </c>
      <c r="CP191" cm="1">
        <f t="array" ref="CP191">AP191/(INDEX($AX191:$BG191,,MATCH(CP$3,$AX$3:$BG$3,))/100)</f>
        <v>0.46612797539801992</v>
      </c>
      <c r="CQ191" cm="1">
        <f t="array" ref="CQ191">AQ191/(INDEX($AX191:$BG191,,MATCH(CQ$3,$AX$3:$BG$3,))/100)</f>
        <v>0.50009453937209147</v>
      </c>
      <c r="CR191" cm="1">
        <f t="array" ref="CR191">AR191/(INDEX($AX191:$BG191,,MATCH(CR$3,$AX$3:$BG$3,))/100)</f>
        <v>0.50926299184988688</v>
      </c>
      <c r="CS191" cm="1">
        <f t="array" ref="CS191">AS191/(INDEX($AX191:$BG191,,MATCH(CS$3,$AX$3:$BG$3,))/100)</f>
        <v>0.50146841262838315</v>
      </c>
      <c r="CT191" cm="1">
        <f t="array" ref="CT191">AT191/(INDEX($AX191:$BG191,,MATCH(CT$3,$AX$3:$BG$3,))/100)</f>
        <v>0.22014179203776982</v>
      </c>
      <c r="CU191" cm="1">
        <f t="array" ref="CU191">AU191/(INDEX($AX191:$BG191,,MATCH(CU$3,$AX$3:$BG$3,))/100)</f>
        <v>0.22226666517735952</v>
      </c>
      <c r="CV191" cm="1">
        <f t="array" ref="CV191">AV191/(INDEX($AX191:$BG191,,MATCH(CV$3,$AX$3:$BG$3,))/100)</f>
        <v>0.22511770754124577</v>
      </c>
      <c r="CW191">
        <f t="shared" si="210"/>
        <v>5.7344940719630175</v>
      </c>
      <c r="CX191">
        <f>IFERROR(1/INDEX('exch rates'!$BC$5:$BL$268,MATCH('Country-wise data'!$B191,'exch rates'!$A$5:$A$268,),MATCH(CX$3,'exch rates'!$BC$4:$BL$4,)),1)</f>
        <v>1</v>
      </c>
      <c r="CY191">
        <f>IFERROR(1/INDEX('exch rates'!$BC$5:$BL$268,MATCH('Country-wise data'!$B191,'exch rates'!$A$5:$A$268,),MATCH(CY$3,'exch rates'!$BC$4:$BL$4,)),1)</f>
        <v>1</v>
      </c>
      <c r="CZ191">
        <f>IFERROR(1/INDEX('exch rates'!$BC$5:$BL$268,MATCH('Country-wise data'!$B191,'exch rates'!$A$5:$A$268,),MATCH(CZ$3,'exch rates'!$BC$4:$BL$4,)),1)</f>
        <v>1</v>
      </c>
      <c r="DA191">
        <f>IFERROR(1/INDEX('exch rates'!$BC$5:$BL$268,MATCH('Country-wise data'!$B191,'exch rates'!$A$5:$A$268,),MATCH(DA$3,'exch rates'!$BC$4:$BL$4,)),1)</f>
        <v>1</v>
      </c>
      <c r="DB191">
        <f>IFERROR(1/INDEX('exch rates'!$BC$5:$BL$268,MATCH('Country-wise data'!$B191,'exch rates'!$A$5:$A$268,),MATCH(DB$3,'exch rates'!$BC$4:$BL$4,)),1)</f>
        <v>1</v>
      </c>
      <c r="DC191">
        <f>IFERROR(1/INDEX('exch rates'!$BC$5:$BL$268,MATCH('Country-wise data'!$B191,'exch rates'!$A$5:$A$268,),MATCH(DC$3,'exch rates'!$BC$4:$BL$4,)),1)</f>
        <v>1</v>
      </c>
      <c r="DD191">
        <f>IFERROR(1/INDEX('exch rates'!$BC$5:$BL$268,MATCH('Country-wise data'!$B191,'exch rates'!$A$5:$A$268,),MATCH(DD$3,'exch rates'!$BC$4:$BL$4,)),1)</f>
        <v>1</v>
      </c>
      <c r="DE191">
        <f>IFERROR(1/INDEX('exch rates'!$BC$5:$BL$268,MATCH('Country-wise data'!$B191,'exch rates'!$A$5:$A$268,),MATCH(DE$3,'exch rates'!$BC$4:$BL$4,)),1)</f>
        <v>1</v>
      </c>
      <c r="DF191">
        <f>IFERROR(1/INDEX('exch rates'!$BC$5:$BL$268,MATCH('Country-wise data'!$B191,'exch rates'!$A$5:$A$268,),MATCH(DF$3,'exch rates'!$BC$4:$BL$4,)),1)</f>
        <v>1</v>
      </c>
      <c r="DG191">
        <f>IFERROR(1/INDEX('exch rates'!$BC$5:$BL$268,MATCH('Country-wise data'!$B191,'exch rates'!$A$5:$A$268,),MATCH(DG$3,'exch rates'!$BC$4:$BL$4,)),1)</f>
        <v>1</v>
      </c>
      <c r="DH191" cm="1">
        <f t="array" ref="DH191">(BH191/INDEX($CX191:$DG191,,MATCH(DH$3,$CX$3:$DG$3,)))*$DG191</f>
        <v>0</v>
      </c>
      <c r="DI191" cm="1">
        <f t="array" ref="DI191">(BI191/INDEX($CX191:$DG191,,MATCH(DI$3,$CX$3:$DG$3,)))*$DG191</f>
        <v>0</v>
      </c>
      <c r="DJ191" cm="1">
        <f t="array" ref="DJ191">(BJ191/INDEX($CX191:$DG191,,MATCH(DJ$3,$CX$3:$DG$3,)))*$DG191</f>
        <v>0</v>
      </c>
      <c r="DK191" cm="1">
        <f t="array" ref="DK191">(BK191/INDEX($CX191:$DG191,,MATCH(DK$3,$CX$3:$DG$3,)))*$DG191</f>
        <v>0</v>
      </c>
      <c r="DL191" cm="1">
        <f t="array" ref="DL191">(BL191/INDEX($CX191:$DG191,,MATCH(DL$3,$CX$3:$DG$3,)))*$DG191</f>
        <v>0</v>
      </c>
      <c r="DM191" cm="1">
        <f t="array" ref="DM191">(BM191/INDEX($CX191:$DG191,,MATCH(DM$3,$CX$3:$DG$3,)))*$DG191</f>
        <v>0</v>
      </c>
      <c r="DN191" cm="1">
        <f t="array" ref="DN191">(BN191/INDEX($CX191:$DG191,,MATCH(DN$3,$CX$3:$DG$3,)))*$DG191</f>
        <v>0</v>
      </c>
      <c r="DO191" cm="1">
        <f t="array" ref="DO191">(BO191/INDEX($CX191:$DG191,,MATCH(DO$3,$CX$3:$DG$3,)))*$DG191</f>
        <v>0</v>
      </c>
      <c r="DP191" cm="1">
        <f t="array" ref="DP191">(BP191/INDEX($CX191:$DG191,,MATCH(DP$3,$CX$3:$DG$3,)))*$DG191</f>
        <v>0</v>
      </c>
      <c r="DQ191" cm="1">
        <f t="array" ref="DQ191">(BQ191/INDEX($CX191:$DG191,,MATCH(DQ$3,$CX$3:$DG$3,)))*$DG191</f>
        <v>0</v>
      </c>
      <c r="DS191" cm="1">
        <f t="array" ref="DS191">(BS191/INDEX($CX191:$DG191,,MATCH(DS$3,$CX$3:$DG$3,)))*$DG191</f>
        <v>16.827754368373274</v>
      </c>
      <c r="DT191" cm="1">
        <f t="array" ref="DT191">(BT191/INDEX($CX191:$DG191,,MATCH(DT$3,$CX$3:$DG$3,)))*$DG191</f>
        <v>16.667397003246897</v>
      </c>
      <c r="DU191" cm="1">
        <f t="array" ref="DU191">(BU191/INDEX($CX191:$DG191,,MATCH(DU$3,$CX$3:$DG$3,)))*$DG191</f>
        <v>15.025321611751824</v>
      </c>
      <c r="DV191" cm="1">
        <f t="array" ref="DV191">(BV191/INDEX($CX191:$DG191,,MATCH(DV$3,$CX$3:$DG$3,)))*$DG191</f>
        <v>16.116117198657093</v>
      </c>
      <c r="DW191" cm="1">
        <f t="array" ref="DW191">(BW191/INDEX($CX191:$DG191,,MATCH(DW$3,$CX$3:$DG$3,)))*$DG191</f>
        <v>17.2904923804393</v>
      </c>
      <c r="DX191" cm="1">
        <f t="array" ref="DX191">(BX191/INDEX($CX191:$DG191,,MATCH(DX$3,$CX$3:$DG$3,)))*$DG191</f>
        <v>17.607486558993589</v>
      </c>
      <c r="DY191" cm="1">
        <f t="array" ref="DY191">(BY191/INDEX($CX191:$DG191,,MATCH(DY$3,$CX$3:$DG$3,)))*$DG191</f>
        <v>17.337993289166331</v>
      </c>
      <c r="DZ191" cm="1">
        <f t="array" ref="DZ191">(BZ191/INDEX($CX191:$DG191,,MATCH(DZ$3,$CX$3:$DG$3,)))*$DG191</f>
        <v>17.441481556973461</v>
      </c>
      <c r="EA191" cm="1">
        <f t="array" ref="EA191">(CA191/INDEX($CX191:$DG191,,MATCH(EA$3,$CX$3:$DG$3,)))*$DG191</f>
        <v>17.45079187307989</v>
      </c>
      <c r="EB191" cm="1">
        <f t="array" ref="EB191">(CB191/INDEX($CX191:$DG191,,MATCH(EB$3,$CX$3:$DG$3,)))*$DG191</f>
        <v>17.452618636020496</v>
      </c>
      <c r="EC191" s="53" cm="1">
        <f t="array" ref="EC191">(CC191/INDEX($CX191:$DG191,,MATCH(EC$3,$CX$3:$DG$3,)))*$DG191</f>
        <v>0.1665947682468954</v>
      </c>
      <c r="ED191" cm="1">
        <f t="array" ref="ED191">(CD191/INDEX($CX191:$DG191,,MATCH(ED$3,$CX$3:$DG$3,)))*$DG191</f>
        <v>0.16500723033214426</v>
      </c>
      <c r="EE191" cm="1">
        <f t="array" ref="EE191">(CE191/INDEX($CX191:$DG191,,MATCH(EE$3,$CX$3:$DG$3,)))*$DG191</f>
        <v>0.14875068395634303</v>
      </c>
      <c r="EF191" cm="1">
        <f t="array" ref="EF191">(CF191/INDEX($CX191:$DG191,,MATCH(EF$3,$CX$3:$DG$3,)))*$DG191</f>
        <v>0.15954956026670522</v>
      </c>
      <c r="EG191" cm="1">
        <f t="array" ref="EG191">(CG191/INDEX($CX191:$DG191,,MATCH(EG$3,$CX$3:$DG$3,)))*$DG191</f>
        <v>0.17117587456634906</v>
      </c>
      <c r="EH191" cm="1">
        <f t="array" ref="EH191">(CH191/INDEX($CX191:$DG191,,MATCH(EH$3,$CX$3:$DG$3,)))*$DG191</f>
        <v>0.17431411693403651</v>
      </c>
      <c r="EI191" cm="1">
        <f t="array" ref="EI191">(CI191/INDEX($CX191:$DG191,,MATCH(EI$3,$CX$3:$DG$3,)))*$DG191</f>
        <v>0.17164613356274666</v>
      </c>
      <c r="EJ191" cm="1">
        <f t="array" ref="EJ191">(CJ191/INDEX($CX191:$DG191,,MATCH(EJ$3,$CX$3:$DG$3,)))*$DG191</f>
        <v>0.17465988825147871</v>
      </c>
      <c r="EK191" cm="1">
        <f t="array" ref="EK191">(CK191/INDEX($CX191:$DG191,,MATCH(EK$3,$CX$3:$DG$3,)))*$DG191</f>
        <v>0.1763457567168614</v>
      </c>
      <c r="EL191" cm="1">
        <f t="array" ref="EL191">(CL191/INDEX($CX191:$DG191,,MATCH(EL$3,$CX$3:$DG$3,)))*$DG191</f>
        <v>0.17860776583410873</v>
      </c>
      <c r="EM191" cm="1">
        <f t="array" ref="EM191">(CM191/INDEX($CX191:$DG191,,MATCH(EM$3,$CX$3:$DG$3,)))*$DG191</f>
        <v>0.48671072427288053</v>
      </c>
      <c r="EN191" cm="1">
        <f t="array" ref="EN191">(CN191/INDEX($CX191:$DG191,,MATCH(EN$3,$CX$3:$DG$3,)))*$DG191</f>
        <v>0.48207269310041251</v>
      </c>
      <c r="EO191" cm="1">
        <f t="array" ref="EO191">(CO191/INDEX($CX191:$DG191,,MATCH(EO$3,$CX$3:$DG$3,)))*$DG191</f>
        <v>0.43457879191729815</v>
      </c>
      <c r="EP191" cm="1">
        <f t="array" ref="EP191">(CP191/INDEX($CX191:$DG191,,MATCH(EP$3,$CX$3:$DG$3,)))*$DG191</f>
        <v>0.46612797539801992</v>
      </c>
      <c r="EQ191" cm="1">
        <f t="array" ref="EQ191">(CQ191/INDEX($CX191:$DG191,,MATCH(EQ$3,$CX$3:$DG$3,)))*$DG191</f>
        <v>0.50009453937209147</v>
      </c>
      <c r="ER191" cm="1">
        <f t="array" ref="ER191">(CR191/INDEX($CX191:$DG191,,MATCH(ER$3,$CX$3:$DG$3,)))*$DG191</f>
        <v>0.50926299184988688</v>
      </c>
      <c r="ES191" cm="1">
        <f t="array" ref="ES191">(CS191/INDEX($CX191:$DG191,,MATCH(ES$3,$CX$3:$DG$3,)))*$DG191</f>
        <v>0.50146841262838315</v>
      </c>
      <c r="ET191" cm="1">
        <f t="array" ref="ET191">(CT191/INDEX($CX191:$DG191,,MATCH(ET$3,$CX$3:$DG$3,)))*$DG191</f>
        <v>0.22014179203776982</v>
      </c>
      <c r="EU191" cm="1">
        <f t="array" ref="EU191">(CU191/INDEX($CX191:$DG191,,MATCH(EU$3,$CX$3:$DG$3,)))*$DG191</f>
        <v>0.22226666517735952</v>
      </c>
      <c r="EV191" cm="1">
        <f t="array" ref="EV191">(CV191/INDEX($CX191:$DG191,,MATCH(EV$3,$CX$3:$DG$3,)))*$DG191</f>
        <v>0.22511770754124577</v>
      </c>
      <c r="EW191">
        <f t="shared" si="211"/>
        <v>5.7344940719630175</v>
      </c>
      <c r="EY191" s="96">
        <f t="shared" si="233"/>
        <v>9.8999999999999991E-3</v>
      </c>
      <c r="EZ191" s="96">
        <f t="shared" si="234"/>
        <v>9.8999999999999991E-3</v>
      </c>
      <c r="FA191" s="96">
        <f t="shared" si="235"/>
        <v>9.8999999999999973E-3</v>
      </c>
      <c r="FB191" s="96">
        <f t="shared" si="236"/>
        <v>9.8999999999999991E-3</v>
      </c>
      <c r="FC191" s="96">
        <f t="shared" si="237"/>
        <v>9.8999999999999991E-3</v>
      </c>
      <c r="FD191" s="96">
        <f t="shared" si="238"/>
        <v>9.8999999999999991E-3</v>
      </c>
      <c r="FE191" s="96">
        <f t="shared" si="239"/>
        <v>9.8999999999999991E-3</v>
      </c>
      <c r="FF191" s="96">
        <f t="shared" si="240"/>
        <v>1.0014051139001213E-2</v>
      </c>
      <c r="FG191" s="96">
        <f t="shared" si="241"/>
        <v>1.0105315449260363E-2</v>
      </c>
      <c r="FH191" s="96">
        <f t="shared" si="242"/>
        <v>1.0233866307344835E-2</v>
      </c>
      <c r="FJ191" s="96">
        <f t="shared" si="188"/>
        <v>16.921745447670215</v>
      </c>
      <c r="FK191" s="96" t="str">
        <f>IF(AND('Country-wise data'!FJ191&gt;'non-R&amp;D ex_typologies'!$C$17,'Country-wise data'!FJ191&lt;'non-R&amp;D ex_typologies'!$D$17),"Small",IF(AND('Country-wise data'!FJ191&gt;'non-R&amp;D ex_typologies'!$E$17,'Country-wise data'!$FJ$4&lt;'non-R&amp;D ex_typologies'!$F$17),"Medium","Large"))</f>
        <v>Small</v>
      </c>
      <c r="FL191" t="str">
        <f>IF($FK191='non-R&amp;D ex_typologies'!$C$16,IF(AND('Country-wise data'!EY191&gt;'non-R&amp;D ex_typologies'!$C$21,'Country-wise data'!EY191&lt;'non-R&amp;D ex_typologies'!$D$21),'non-R&amp;D ex_typologies'!$B$21,IF(AND('Country-wise data'!EY191&gt;'non-R&amp;D ex_typologies'!$C$19,'Country-wise data'!EY191&lt;'non-R&amp;D ex_typologies'!$D$19),'non-R&amp;D ex_typologies'!$B$19,'non-R&amp;D ex_typologies'!$B$20)),IF($FK191='non-R&amp;D ex_typologies'!$E$16,IF(AND('Country-wise data'!EY191&gt;'non-R&amp;D ex_typologies'!$E$21,'Country-wise data'!EY191&lt;'non-R&amp;D ex_typologies'!$F$21),'non-R&amp;D ex_typologies'!$B$21,IF(AND('Country-wise data'!EY191&gt;'non-R&amp;D ex_typologies'!$E$19,'Country-wise data'!EY191&lt;'non-R&amp;D ex_typologies'!$F$19),'non-R&amp;D ex_typologies'!$B$19,'non-R&amp;D ex_typologies'!$B$20)),IF(AND('Country-wise data'!EY191&gt;'non-R&amp;D ex_typologies'!$G$21,'Country-wise data'!EY191&lt;'non-R&amp;D ex_typologies'!$H$21),'non-R&amp;D ex_typologies'!$B$21,IF(AND('Country-wise data'!EY191&gt;'non-R&amp;D ex_typologies'!$G$19,'Country-wise data'!EY191&lt;'non-R&amp;D ex_typologies'!$H$19),'non-R&amp;D ex_typologies'!$B$19,'non-R&amp;D ex_typologies'!$B$20))))</f>
        <v>Program heavy</v>
      </c>
      <c r="FM191" t="str">
        <f>IF($FK191='non-R&amp;D ex_typologies'!$C$16,IF(AND('Country-wise data'!EZ191&gt;'non-R&amp;D ex_typologies'!$C$21,'Country-wise data'!EZ191&lt;'non-R&amp;D ex_typologies'!$D$21),'non-R&amp;D ex_typologies'!$B$21,IF(AND('Country-wise data'!EZ191&gt;'non-R&amp;D ex_typologies'!$C$19,'Country-wise data'!EZ191&lt;'non-R&amp;D ex_typologies'!$D$19),'non-R&amp;D ex_typologies'!$B$19,'non-R&amp;D ex_typologies'!$B$20)),IF($FK191='non-R&amp;D ex_typologies'!$E$16,IF(AND('Country-wise data'!EZ191&gt;'non-R&amp;D ex_typologies'!$E$21,'Country-wise data'!EZ191&lt;'non-R&amp;D ex_typologies'!$F$21),'non-R&amp;D ex_typologies'!$B$21,IF(AND('Country-wise data'!EZ191&gt;'non-R&amp;D ex_typologies'!$E$19,'Country-wise data'!EZ191&lt;'non-R&amp;D ex_typologies'!$F$19),'non-R&amp;D ex_typologies'!$B$19,'non-R&amp;D ex_typologies'!$B$20)),IF(AND('Country-wise data'!EZ191&gt;'non-R&amp;D ex_typologies'!$G$21,'Country-wise data'!EZ191&lt;'non-R&amp;D ex_typologies'!$H$21),'non-R&amp;D ex_typologies'!$B$21,IF(AND('Country-wise data'!EZ191&gt;'non-R&amp;D ex_typologies'!$G$19,'Country-wise data'!EZ191&lt;'non-R&amp;D ex_typologies'!$H$19),'non-R&amp;D ex_typologies'!$B$19,'non-R&amp;D ex_typologies'!$B$20))))</f>
        <v>Program heavy</v>
      </c>
      <c r="FN191" t="str">
        <f>IF($FK191='non-R&amp;D ex_typologies'!$C$16,IF(AND('Country-wise data'!FA191&gt;'non-R&amp;D ex_typologies'!$C$21,'Country-wise data'!FA191&lt;'non-R&amp;D ex_typologies'!$D$21),'non-R&amp;D ex_typologies'!$B$21,IF(AND('Country-wise data'!FA191&gt;'non-R&amp;D ex_typologies'!$C$19,'Country-wise data'!FA191&lt;'non-R&amp;D ex_typologies'!$D$19),'non-R&amp;D ex_typologies'!$B$19,'non-R&amp;D ex_typologies'!$B$20)),IF($FK191='non-R&amp;D ex_typologies'!$E$16,IF(AND('Country-wise data'!FA191&gt;'non-R&amp;D ex_typologies'!$E$21,'Country-wise data'!FA191&lt;'non-R&amp;D ex_typologies'!$F$21),'non-R&amp;D ex_typologies'!$B$21,IF(AND('Country-wise data'!FA191&gt;'non-R&amp;D ex_typologies'!$E$19,'Country-wise data'!FA191&lt;'non-R&amp;D ex_typologies'!$F$19),'non-R&amp;D ex_typologies'!$B$19,'non-R&amp;D ex_typologies'!$B$20)),IF(AND('Country-wise data'!FA191&gt;'non-R&amp;D ex_typologies'!$G$21,'Country-wise data'!FA191&lt;'non-R&amp;D ex_typologies'!$H$21),'non-R&amp;D ex_typologies'!$B$21,IF(AND('Country-wise data'!FA191&gt;'non-R&amp;D ex_typologies'!$G$19,'Country-wise data'!FA191&lt;'non-R&amp;D ex_typologies'!$H$19),'non-R&amp;D ex_typologies'!$B$19,'non-R&amp;D ex_typologies'!$B$20))))</f>
        <v>Program heavy</v>
      </c>
      <c r="FO191" t="str">
        <f>IF($FK191='non-R&amp;D ex_typologies'!$C$16,IF(AND('Country-wise data'!FB191&gt;'non-R&amp;D ex_typologies'!$C$21,'Country-wise data'!FB191&lt;'non-R&amp;D ex_typologies'!$D$21),'non-R&amp;D ex_typologies'!$B$21,IF(AND('Country-wise data'!FB191&gt;'non-R&amp;D ex_typologies'!$C$19,'Country-wise data'!FB191&lt;'non-R&amp;D ex_typologies'!$D$19),'non-R&amp;D ex_typologies'!$B$19,'non-R&amp;D ex_typologies'!$B$20)),IF($FK191='non-R&amp;D ex_typologies'!$E$16,IF(AND('Country-wise data'!FB191&gt;'non-R&amp;D ex_typologies'!$E$21,'Country-wise data'!FB191&lt;'non-R&amp;D ex_typologies'!$F$21),'non-R&amp;D ex_typologies'!$B$21,IF(AND('Country-wise data'!FB191&gt;'non-R&amp;D ex_typologies'!$E$19,'Country-wise data'!FB191&lt;'non-R&amp;D ex_typologies'!$F$19),'non-R&amp;D ex_typologies'!$B$19,'non-R&amp;D ex_typologies'!$B$20)),IF(AND('Country-wise data'!FB191&gt;'non-R&amp;D ex_typologies'!$G$21,'Country-wise data'!FB191&lt;'non-R&amp;D ex_typologies'!$H$21),'non-R&amp;D ex_typologies'!$B$21,IF(AND('Country-wise data'!FB191&gt;'non-R&amp;D ex_typologies'!$G$19,'Country-wise data'!FB191&lt;'non-R&amp;D ex_typologies'!$H$19),'non-R&amp;D ex_typologies'!$B$19,'non-R&amp;D ex_typologies'!$B$20))))</f>
        <v>Program heavy</v>
      </c>
      <c r="FP191" t="str">
        <f>IF($FK191='non-R&amp;D ex_typologies'!$C$16,IF(AND('Country-wise data'!FC191&gt;'non-R&amp;D ex_typologies'!$C$21,'Country-wise data'!FC191&lt;'non-R&amp;D ex_typologies'!$D$21),'non-R&amp;D ex_typologies'!$B$21,IF(AND('Country-wise data'!FC191&gt;'non-R&amp;D ex_typologies'!$C$19,'Country-wise data'!FC191&lt;'non-R&amp;D ex_typologies'!$D$19),'non-R&amp;D ex_typologies'!$B$19,'non-R&amp;D ex_typologies'!$B$20)),IF($FK191='non-R&amp;D ex_typologies'!$E$16,IF(AND('Country-wise data'!FC191&gt;'non-R&amp;D ex_typologies'!$E$21,'Country-wise data'!FC191&lt;'non-R&amp;D ex_typologies'!$F$21),'non-R&amp;D ex_typologies'!$B$21,IF(AND('Country-wise data'!FC191&gt;'non-R&amp;D ex_typologies'!$E$19,'Country-wise data'!FC191&lt;'non-R&amp;D ex_typologies'!$F$19),'non-R&amp;D ex_typologies'!$B$19,'non-R&amp;D ex_typologies'!$B$20)),IF(AND('Country-wise data'!FC191&gt;'non-R&amp;D ex_typologies'!$G$21,'Country-wise data'!FC191&lt;'non-R&amp;D ex_typologies'!$H$21),'non-R&amp;D ex_typologies'!$B$21,IF(AND('Country-wise data'!FC191&gt;'non-R&amp;D ex_typologies'!$G$19,'Country-wise data'!FC191&lt;'non-R&amp;D ex_typologies'!$H$19),'non-R&amp;D ex_typologies'!$B$19,'non-R&amp;D ex_typologies'!$B$20))))</f>
        <v>Program heavy</v>
      </c>
      <c r="FQ191" t="str">
        <f>IF($FK191='non-R&amp;D ex_typologies'!$C$16,IF(AND('Country-wise data'!FD191&gt;'non-R&amp;D ex_typologies'!$C$21,'Country-wise data'!FD191&lt;'non-R&amp;D ex_typologies'!$D$21),'non-R&amp;D ex_typologies'!$B$21,IF(AND('Country-wise data'!FD191&gt;'non-R&amp;D ex_typologies'!$C$19,'Country-wise data'!FD191&lt;'non-R&amp;D ex_typologies'!$D$19),'non-R&amp;D ex_typologies'!$B$19,'non-R&amp;D ex_typologies'!$B$20)),IF($FK191='non-R&amp;D ex_typologies'!$E$16,IF(AND('Country-wise data'!FD191&gt;'non-R&amp;D ex_typologies'!$E$21,'Country-wise data'!FD191&lt;'non-R&amp;D ex_typologies'!$F$21),'non-R&amp;D ex_typologies'!$B$21,IF(AND('Country-wise data'!FD191&gt;'non-R&amp;D ex_typologies'!$E$19,'Country-wise data'!FD191&lt;'non-R&amp;D ex_typologies'!$F$19),'non-R&amp;D ex_typologies'!$B$19,'non-R&amp;D ex_typologies'!$B$20)),IF(AND('Country-wise data'!FD191&gt;'non-R&amp;D ex_typologies'!$G$21,'Country-wise data'!FD191&lt;'non-R&amp;D ex_typologies'!$H$21),'non-R&amp;D ex_typologies'!$B$21,IF(AND('Country-wise data'!FD191&gt;'non-R&amp;D ex_typologies'!$G$19,'Country-wise data'!FD191&lt;'non-R&amp;D ex_typologies'!$H$19),'non-R&amp;D ex_typologies'!$B$19,'non-R&amp;D ex_typologies'!$B$20))))</f>
        <v>Program heavy</v>
      </c>
      <c r="FR191" t="str">
        <f>IF($FK191='non-R&amp;D ex_typologies'!$C$16,IF(AND('Country-wise data'!FE191&gt;'non-R&amp;D ex_typologies'!$C$21,'Country-wise data'!FE191&lt;'non-R&amp;D ex_typologies'!$D$21),'non-R&amp;D ex_typologies'!$B$21,IF(AND('Country-wise data'!FE191&gt;'non-R&amp;D ex_typologies'!$C$19,'Country-wise data'!FE191&lt;'non-R&amp;D ex_typologies'!$D$19),'non-R&amp;D ex_typologies'!$B$19,'non-R&amp;D ex_typologies'!$B$20)),IF($FK191='non-R&amp;D ex_typologies'!$E$16,IF(AND('Country-wise data'!FE191&gt;'non-R&amp;D ex_typologies'!$E$21,'Country-wise data'!FE191&lt;'non-R&amp;D ex_typologies'!$F$21),'non-R&amp;D ex_typologies'!$B$21,IF(AND('Country-wise data'!FE191&gt;'non-R&amp;D ex_typologies'!$E$19,'Country-wise data'!FE191&lt;'non-R&amp;D ex_typologies'!$F$19),'non-R&amp;D ex_typologies'!$B$19,'non-R&amp;D ex_typologies'!$B$20)),IF(AND('Country-wise data'!FE191&gt;'non-R&amp;D ex_typologies'!$G$21,'Country-wise data'!FE191&lt;'non-R&amp;D ex_typologies'!$H$21),'non-R&amp;D ex_typologies'!$B$21,IF(AND('Country-wise data'!FE191&gt;'non-R&amp;D ex_typologies'!$G$19,'Country-wise data'!FE191&lt;'non-R&amp;D ex_typologies'!$H$19),'non-R&amp;D ex_typologies'!$B$19,'non-R&amp;D ex_typologies'!$B$20))))</f>
        <v>Program heavy</v>
      </c>
      <c r="FS191" t="str">
        <f>IF($FK191='non-R&amp;D ex_typologies'!$C$16,IF(AND('Country-wise data'!FF191&gt;'non-R&amp;D ex_typologies'!$C$21,'Country-wise data'!FF191&lt;'non-R&amp;D ex_typologies'!$D$21),'non-R&amp;D ex_typologies'!$B$21,IF(AND('Country-wise data'!FF191&gt;'non-R&amp;D ex_typologies'!$C$19,'Country-wise data'!FF191&lt;'non-R&amp;D ex_typologies'!$D$19),'non-R&amp;D ex_typologies'!$B$19,'non-R&amp;D ex_typologies'!$B$20)),IF($FK191='non-R&amp;D ex_typologies'!$E$16,IF(AND('Country-wise data'!FF191&gt;'non-R&amp;D ex_typologies'!$E$21,'Country-wise data'!FF191&lt;'non-R&amp;D ex_typologies'!$F$21),'non-R&amp;D ex_typologies'!$B$21,IF(AND('Country-wise data'!FF191&gt;'non-R&amp;D ex_typologies'!$E$19,'Country-wise data'!FF191&lt;'non-R&amp;D ex_typologies'!$F$19),'non-R&amp;D ex_typologies'!$B$19,'non-R&amp;D ex_typologies'!$B$20)),IF(AND('Country-wise data'!FF191&gt;'non-R&amp;D ex_typologies'!$G$21,'Country-wise data'!FF191&lt;'non-R&amp;D ex_typologies'!$H$21),'non-R&amp;D ex_typologies'!$B$21,IF(AND('Country-wise data'!FF191&gt;'non-R&amp;D ex_typologies'!$G$19,'Country-wise data'!FF191&lt;'non-R&amp;D ex_typologies'!$H$19),'non-R&amp;D ex_typologies'!$B$19,'non-R&amp;D ex_typologies'!$B$20))))</f>
        <v>Balanced</v>
      </c>
      <c r="FT191" t="str">
        <f>IF($FK191='non-R&amp;D ex_typologies'!$C$16,IF(AND('Country-wise data'!FG191&gt;'non-R&amp;D ex_typologies'!$C$21,'Country-wise data'!FG191&lt;'non-R&amp;D ex_typologies'!$D$21),'non-R&amp;D ex_typologies'!$B$21,IF(AND('Country-wise data'!FG191&gt;'non-R&amp;D ex_typologies'!$C$19,'Country-wise data'!FG191&lt;'non-R&amp;D ex_typologies'!$D$19),'non-R&amp;D ex_typologies'!$B$19,'non-R&amp;D ex_typologies'!$B$20)),IF($FK191='non-R&amp;D ex_typologies'!$E$16,IF(AND('Country-wise data'!FG191&gt;'non-R&amp;D ex_typologies'!$E$21,'Country-wise data'!FG191&lt;'non-R&amp;D ex_typologies'!$F$21),'non-R&amp;D ex_typologies'!$B$21,IF(AND('Country-wise data'!FG191&gt;'non-R&amp;D ex_typologies'!$E$19,'Country-wise data'!FG191&lt;'non-R&amp;D ex_typologies'!$F$19),'non-R&amp;D ex_typologies'!$B$19,'non-R&amp;D ex_typologies'!$B$20)),IF(AND('Country-wise data'!FG191&gt;'non-R&amp;D ex_typologies'!$G$21,'Country-wise data'!FG191&lt;'non-R&amp;D ex_typologies'!$H$21),'non-R&amp;D ex_typologies'!$B$21,IF(AND('Country-wise data'!FG191&gt;'non-R&amp;D ex_typologies'!$G$19,'Country-wise data'!FG191&lt;'non-R&amp;D ex_typologies'!$H$19),'non-R&amp;D ex_typologies'!$B$19,'non-R&amp;D ex_typologies'!$B$20))))</f>
        <v>Balanced</v>
      </c>
      <c r="FU191" t="str">
        <f>IF($FK191='non-R&amp;D ex_typologies'!$C$16,IF(AND('Country-wise data'!FH191&gt;'non-R&amp;D ex_typologies'!$C$21,'Country-wise data'!FH191&lt;'non-R&amp;D ex_typologies'!$D$21),'non-R&amp;D ex_typologies'!$B$21,IF(AND('Country-wise data'!FH191&gt;'non-R&amp;D ex_typologies'!$C$19,'Country-wise data'!FH191&lt;'non-R&amp;D ex_typologies'!$D$19),'non-R&amp;D ex_typologies'!$B$19,'non-R&amp;D ex_typologies'!$B$20)),IF($FK191='non-R&amp;D ex_typologies'!$E$16,IF(AND('Country-wise data'!FH191&gt;'non-R&amp;D ex_typologies'!$E$21,'Country-wise data'!FH191&lt;'non-R&amp;D ex_typologies'!$F$21),'non-R&amp;D ex_typologies'!$B$21,IF(AND('Country-wise data'!FH191&gt;'non-R&amp;D ex_typologies'!$E$19,'Country-wise data'!FH191&lt;'non-R&amp;D ex_typologies'!$F$19),'non-R&amp;D ex_typologies'!$B$19,'non-R&amp;D ex_typologies'!$B$20)),IF(AND('Country-wise data'!FH191&gt;'non-R&amp;D ex_typologies'!$G$21,'Country-wise data'!FH191&lt;'non-R&amp;D ex_typologies'!$H$21),'non-R&amp;D ex_typologies'!$B$21,IF(AND('Country-wise data'!FH191&gt;'non-R&amp;D ex_typologies'!$G$19,'Country-wise data'!FH191&lt;'non-R&amp;D ex_typologies'!$H$19),'non-R&amp;D ex_typologies'!$B$19,'non-R&amp;D ex_typologies'!$B$20))))</f>
        <v>Balanced</v>
      </c>
    </row>
    <row r="192" spans="2:177" x14ac:dyDescent="0.35">
      <c r="B192" s="83" t="s">
        <v>1087</v>
      </c>
      <c r="E192" s="44" t="s">
        <v>375</v>
      </c>
      <c r="G192" s="55">
        <f>Assumptions!$C$13</f>
        <v>1.1000000000000001</v>
      </c>
      <c r="H192">
        <f>SUMIFS(FAOstat!M:M,FAOstat!$B:$B,'Country-wise data'!$B192)*G192</f>
        <v>0</v>
      </c>
      <c r="I192">
        <f>IF(SUMIFS(FAOstat!N:N,FAOstat!$B:$B,'Country-wise data'!$B192)=0,H192*(1+Assumptions!$C$9),SUMIFS(FAOstat!N:N,FAOstat!$B:$B,'Country-wise data'!$B192)*$G192)</f>
        <v>0</v>
      </c>
      <c r="J192">
        <f>IF(SUMIFS(FAOstat!O:O,FAOstat!$B:$B,'Country-wise data'!$B192)=0,I192*(1+Assumptions!$C$9),SUMIFS(FAOstat!O:O,FAOstat!$B:$B,'Country-wise data'!$B192)*$G192)</f>
        <v>0</v>
      </c>
      <c r="K192">
        <f>IF(SUMIFS(FAOstat!P:P,FAOstat!$B:$B,'Country-wise data'!$B192)=0,J192*(1+Assumptions!$C$9),SUMIFS(FAOstat!P:P,FAOstat!$B:$B,'Country-wise data'!$B192)*$G192)</f>
        <v>0</v>
      </c>
      <c r="L192">
        <f>IF(SUMIFS(FAOstat!Q:Q,FAOstat!$B:$B,'Country-wise data'!$B192)=0,K192*(1+Assumptions!$C$9),SUMIFS(FAOstat!Q:Q,FAOstat!$B:$B,'Country-wise data'!$B192)*$G192)</f>
        <v>0</v>
      </c>
      <c r="M192">
        <f>IF(SUMIFS(FAOstat!R:R,FAOstat!$B:$B,'Country-wise data'!$B192)=0,L192*(1+Assumptions!$C$9),SUMIFS(FAOstat!R:R,FAOstat!$B:$B,'Country-wise data'!$B192)*$G192)</f>
        <v>0</v>
      </c>
      <c r="N192">
        <f>IF(SUMIFS(FAOstat!S:S,FAOstat!$B:$B,'Country-wise data'!$B192)=0,M192*(1+Assumptions!$C$9),SUMIFS(FAOstat!S:S,FAOstat!$B:$B,'Country-wise data'!$B192)*$G192)</f>
        <v>0</v>
      </c>
      <c r="O192">
        <f>IF(SUMIFS(FAOstat!T:T,FAOstat!$B:$B,'Country-wise data'!$B192)=0,N192*(1+Assumptions!$C$9),SUMIFS(FAOstat!T:T,FAOstat!$B:$B,'Country-wise data'!$B192)*$G192)</f>
        <v>0</v>
      </c>
      <c r="P192">
        <f>IF(SUMIFS(FAOstat!U:U,FAOstat!$B:$B,'Country-wise data'!$B192)=0,O192*(1+Assumptions!$C$9),SUMIFS(FAOstat!U:U,FAOstat!$B:$B,'Country-wise data'!$B192)*$G192)</f>
        <v>0</v>
      </c>
      <c r="Q192">
        <f>IF(SUMIFS(FAOstat!V:V,FAOstat!$B:$B,'Country-wise data'!$B192)=0,P192*(1+Assumptions!$C$9),SUMIFS(FAOstat!V:V,FAOstat!$B:$B,'Country-wise data'!$B192)*$G192)</f>
        <v>0</v>
      </c>
      <c r="R192" s="36">
        <f t="shared" si="207"/>
        <v>0</v>
      </c>
      <c r="S192" s="44">
        <f>INDEX('area data'!$G$4:$P$80,MATCH('Country-wise data'!$B192,'area data'!$B$4:$B$80,),MATCH('Country-wise data'!S$3,'area data'!$G$3:$P$3,))</f>
        <v>0</v>
      </c>
      <c r="T192" s="44">
        <f>INDEX('area data'!$G$4:$P$80,MATCH('Country-wise data'!$B192,'area data'!$B$4:$B$80,),MATCH('Country-wise data'!T$3,'area data'!$G$3:$P$3,))</f>
        <v>0</v>
      </c>
      <c r="U192" s="44">
        <f>INDEX('area data'!$G$4:$P$80,MATCH('Country-wise data'!$B192,'area data'!$B$4:$B$80,),MATCH('Country-wise data'!U$3,'area data'!$G$3:$P$3,))</f>
        <v>0</v>
      </c>
      <c r="V192" s="44">
        <f>INDEX('area data'!$G$4:$P$80,MATCH('Country-wise data'!$B192,'area data'!$B$4:$B$80,),MATCH('Country-wise data'!V$3,'area data'!$G$3:$P$3,))</f>
        <v>0</v>
      </c>
      <c r="W192" s="44">
        <f>INDEX('area data'!$G$4:$P$80,MATCH('Country-wise data'!$B192,'area data'!$B$4:$B$80,),MATCH('Country-wise data'!W$3,'area data'!$G$3:$P$3,))</f>
        <v>0</v>
      </c>
      <c r="X192" s="44">
        <f>INDEX('area data'!$G$4:$P$80,MATCH('Country-wise data'!$B192,'area data'!$B$4:$B$80,),MATCH('Country-wise data'!X$3,'area data'!$G$3:$P$3,))</f>
        <v>0</v>
      </c>
      <c r="Y192" s="44">
        <f>INDEX('area data'!$G$4:$P$80,MATCH('Country-wise data'!$B192,'area data'!$B$4:$B$80,),MATCH('Country-wise data'!Y$3,'area data'!$G$3:$P$3,))</f>
        <v>0</v>
      </c>
      <c r="Z192" s="44">
        <f>INDEX('area data'!$G$4:$P$80,MATCH('Country-wise data'!$B192,'area data'!$B$4:$B$80,),MATCH('Country-wise data'!Z$3,'area data'!$G$3:$P$3,))</f>
        <v>0</v>
      </c>
      <c r="AA192" s="44">
        <f>INDEX('area data'!$G$4:$P$80,MATCH('Country-wise data'!$B192,'area data'!$B$4:$B$80,),MATCH('Country-wise data'!AA$3,'area data'!$G$3:$P$3,))</f>
        <v>0</v>
      </c>
      <c r="AB192" s="44">
        <f>INDEX('area data'!$G$4:$P$80,MATCH('Country-wise data'!$B192,'area data'!$B$4:$B$80,),MATCH('Country-wise data'!AB$3,'area data'!$G$3:$P$3,))</f>
        <v>0</v>
      </c>
      <c r="AC192" s="53">
        <f>IFERROR(INDEX('ASTI data (new)'!$AF$6:$AL$130,MATCH('Country-wise data'!$B192,'ASTI data (new)'!$C$6:$C$130,),MATCH('Country-wise data'!AC$3,'ASTI data (new)'!$AF$5:$AL$5,)),(INDEX(Assumptions!$G$154:$P$345,MATCH('Country-wise data'!$B192,Assumptions!$B$154:$B$344,),MATCH('Country-wise data'!AC$3,Assumptions!$G$153:$P$153,))*S192))</f>
        <v>0</v>
      </c>
      <c r="AD192" s="53">
        <f>IFERROR(INDEX('ASTI data (new)'!$AF$6:$AL$130,MATCH('Country-wise data'!$B192,'ASTI data (new)'!$C$6:$C$130,),MATCH('Country-wise data'!AD$3,'ASTI data (new)'!$AF$5:$AL$5,)),(INDEX(Assumptions!$G$154:$P$345,MATCH('Country-wise data'!$B192,Assumptions!$B$154:$B$344,),MATCH('Country-wise data'!AD$3,Assumptions!$G$153:$P$153,))*T192))</f>
        <v>0</v>
      </c>
      <c r="AE192" s="53">
        <f>IFERROR(INDEX('ASTI data (new)'!$AF$6:$AL$130,MATCH('Country-wise data'!$B192,'ASTI data (new)'!$C$6:$C$130,),MATCH('Country-wise data'!AE$3,'ASTI data (new)'!$AF$5:$AL$5,)),(INDEX(Assumptions!$G$154:$P$345,MATCH('Country-wise data'!$B192,Assumptions!$B$154:$B$344,),MATCH('Country-wise data'!AE$3,Assumptions!$G$153:$P$153,))*U192))</f>
        <v>0</v>
      </c>
      <c r="AF192" s="53">
        <f>IFERROR(INDEX('ASTI data (new)'!$AF$6:$AL$130,MATCH('Country-wise data'!$B192,'ASTI data (new)'!$C$6:$C$130,),MATCH('Country-wise data'!AF$3,'ASTI data (new)'!$AF$5:$AL$5,)),(INDEX(Assumptions!$G$154:$P$345,MATCH('Country-wise data'!$B192,Assumptions!$B$154:$B$344,),MATCH('Country-wise data'!AF$3,Assumptions!$G$153:$P$153,))*V192))</f>
        <v>0</v>
      </c>
      <c r="AG192" s="53">
        <f>IFERROR(INDEX('ASTI data (new)'!$AF$6:$AL$130,MATCH('Country-wise data'!$B192,'ASTI data (new)'!$C$6:$C$130,),MATCH('Country-wise data'!AG$3,'ASTI data (new)'!$AF$5:$AL$5,)),(INDEX(Assumptions!$G$154:$P$345,MATCH('Country-wise data'!$B192,Assumptions!$B$154:$B$344,),MATCH('Country-wise data'!AG$3,Assumptions!$G$153:$P$153,))*W192))</f>
        <v>0</v>
      </c>
      <c r="AH192" s="53">
        <f>IFERROR(INDEX('ASTI data (new)'!$AF$6:$AL$130,MATCH('Country-wise data'!$B192,'ASTI data (new)'!$C$6:$C$130,),MATCH('Country-wise data'!AH$3,'ASTI data (new)'!$AF$5:$AL$5,)),(INDEX(Assumptions!$G$154:$P$345,MATCH('Country-wise data'!$B192,Assumptions!$B$154:$B$344,),MATCH('Country-wise data'!AH$3,Assumptions!$G$153:$P$153,))*X192))</f>
        <v>0</v>
      </c>
      <c r="AI192" s="53">
        <f>IFERROR(INDEX('ASTI data (new)'!$AF$6:$AL$130,MATCH('Country-wise data'!$B192,'ASTI data (new)'!$C$6:$C$130,),MATCH('Country-wise data'!AI$3,'ASTI data (new)'!$AF$5:$AL$5,)),(INDEX(Assumptions!$G$154:$P$345,MATCH('Country-wise data'!$B192,Assumptions!$B$154:$B$344,),MATCH('Country-wise data'!AI$3,Assumptions!$G$153:$P$153,))*Y192))</f>
        <v>0</v>
      </c>
      <c r="AJ192" s="53">
        <f t="shared" ref="AJ192:AL192" si="270">IFERROR((1+($AI192/$AF192)^(1/3)-1)*AI192,0)</f>
        <v>0</v>
      </c>
      <c r="AK192" s="53">
        <f t="shared" si="270"/>
        <v>0</v>
      </c>
      <c r="AL192" s="53">
        <f t="shared" si="270"/>
        <v>0</v>
      </c>
      <c r="AM192" s="55" cm="1">
        <f t="array" ref="AM192">INDEX('non-R&amp;D ex_typologies'!$J$8:$J$10,MATCH('Country-wise data'!FL192,'non-R&amp;D ex_typologies'!$F$8:$F$10,),)*'Country-wise data'!AC192</f>
        <v>0</v>
      </c>
      <c r="AN192" s="55" cm="1">
        <f t="array" ref="AN192">INDEX('non-R&amp;D ex_typologies'!$J$8:$J$10,MATCH('Country-wise data'!FM192,'non-R&amp;D ex_typologies'!$F$8:$F$10,),)*'Country-wise data'!AD192</f>
        <v>0</v>
      </c>
      <c r="AO192" s="55" cm="1">
        <f t="array" ref="AO192">INDEX('non-R&amp;D ex_typologies'!$J$8:$J$10,MATCH('Country-wise data'!FN192,'non-R&amp;D ex_typologies'!$F$8:$F$10,),)*'Country-wise data'!AE192</f>
        <v>0</v>
      </c>
      <c r="AP192" s="55" cm="1">
        <f t="array" ref="AP192">INDEX('non-R&amp;D ex_typologies'!$J$8:$J$10,MATCH('Country-wise data'!FO192,'non-R&amp;D ex_typologies'!$F$8:$F$10,),)*'Country-wise data'!AF192</f>
        <v>0</v>
      </c>
      <c r="AQ192" s="55" cm="1">
        <f t="array" ref="AQ192">INDEX('non-R&amp;D ex_typologies'!$J$8:$J$10,MATCH('Country-wise data'!FP192,'non-R&amp;D ex_typologies'!$F$8:$F$10,),)*'Country-wise data'!AG192</f>
        <v>0</v>
      </c>
      <c r="AR192" s="55" cm="1">
        <f t="array" ref="AR192">INDEX('non-R&amp;D ex_typologies'!$J$8:$J$10,MATCH('Country-wise data'!FQ192,'non-R&amp;D ex_typologies'!$F$8:$F$10,),)*'Country-wise data'!AH192</f>
        <v>0</v>
      </c>
      <c r="AS192" s="55" cm="1">
        <f t="array" ref="AS192">INDEX('non-R&amp;D ex_typologies'!$J$8:$J$10,MATCH('Country-wise data'!FR192,'non-R&amp;D ex_typologies'!$F$8:$F$10,),)*'Country-wise data'!AI192</f>
        <v>0</v>
      </c>
      <c r="AT192" s="55" cm="1">
        <f t="array" ref="AT192">INDEX('non-R&amp;D ex_typologies'!$J$8:$J$10,MATCH('Country-wise data'!FS192,'non-R&amp;D ex_typologies'!$F$8:$F$10,),)*'Country-wise data'!AJ192</f>
        <v>0</v>
      </c>
      <c r="AU192" s="55" cm="1">
        <f t="array" ref="AU192">INDEX('non-R&amp;D ex_typologies'!$J$8:$J$10,MATCH('Country-wise data'!FT192,'non-R&amp;D ex_typologies'!$F$8:$F$10,),)*'Country-wise data'!AK192</f>
        <v>0</v>
      </c>
      <c r="AV192" s="55" cm="1">
        <f t="array" ref="AV192">INDEX('non-R&amp;D ex_typologies'!$J$8:$J$10,MATCH('Country-wise data'!FU192,'non-R&amp;D ex_typologies'!$F$8:$F$10,),)*'Country-wise data'!AL192</f>
        <v>0</v>
      </c>
      <c r="AW192">
        <f t="shared" si="209"/>
        <v>0</v>
      </c>
      <c r="AX192" s="53">
        <f>INDEX('GDP deflators'!$AB$3:$AK$198,MATCH('Country-wise data'!$B192,'GDP deflators'!$B$3:$B$198,),MATCH('Country-wise data'!AX$3,'GDP deflators'!$D$2:$M$2,))</f>
        <v>66.358640285888143</v>
      </c>
      <c r="AY192" s="53">
        <f>INDEX('GDP deflators'!$AB$3:$AK$198,MATCH('Country-wise data'!$B192,'GDP deflators'!$B$3:$B$198,),MATCH('Country-wise data'!AY$3,'GDP deflators'!$D$2:$M$2,))</f>
        <v>69.259254935203842</v>
      </c>
      <c r="AZ192" s="53">
        <f>INDEX('GDP deflators'!$AB$3:$AK$198,MATCH('Country-wise data'!$B192,'GDP deflators'!$B$3:$B$198,),MATCH('Country-wise data'!AZ$3,'GDP deflators'!$D$2:$M$2,))</f>
        <v>71.919419994073678</v>
      </c>
      <c r="BA192" s="53">
        <f>INDEX('GDP deflators'!$AB$3:$AK$198,MATCH('Country-wise data'!$B192,'GDP deflators'!$B$3:$B$198,),MATCH('Country-wise data'!BA$3,'GDP deflators'!$D$2:$M$2,))</f>
        <v>74.047742133365063</v>
      </c>
      <c r="BB192" s="53">
        <f>INDEX('GDP deflators'!$AB$3:$AK$198,MATCH('Country-wise data'!$B192,'GDP deflators'!$B$3:$B$198,),MATCH('Country-wise data'!BB$3,'GDP deflators'!$D$2:$M$2,))</f>
        <v>76.062721764859504</v>
      </c>
      <c r="BC192" s="53">
        <f>INDEX('GDP deflators'!$AB$3:$AK$198,MATCH('Country-wise data'!$B192,'GDP deflators'!$B$3:$B$198,),MATCH('Country-wise data'!BC$3,'GDP deflators'!$D$2:$M$2,))</f>
        <v>79.547558442166959</v>
      </c>
      <c r="BD192" s="53">
        <f>INDEX('GDP deflators'!$AB$3:$AK$198,MATCH('Country-wise data'!$B192,'GDP deflators'!$B$3:$B$198,),MATCH('Country-wise data'!BD$3,'GDP deflators'!$D$2:$M$2,))</f>
        <v>82.63532496856601</v>
      </c>
      <c r="BE192" s="53">
        <f>INDEX('GDP deflators'!$AB$3:$AK$198,MATCH('Country-wise data'!$B192,'GDP deflators'!$B$3:$B$198,),MATCH('Country-wise data'!BE$3,'GDP deflators'!$D$2:$M$2,))</f>
        <v>86.85452514783448</v>
      </c>
      <c r="BF192" s="53">
        <f>INDEX('GDP deflators'!$AB$3:$AK$198,MATCH('Country-wise data'!$B192,'GDP deflators'!$B$3:$B$198,),MATCH('Country-wise data'!BF$3,'GDP deflators'!$D$2:$M$2,))</f>
        <v>92.556609865426125</v>
      </c>
      <c r="BG192" s="53">
        <f>INDEX('GDP deflators'!$AB$3:$AK$198,MATCH('Country-wise data'!$B192,'GDP deflators'!$B$3:$B$198,),MATCH('Country-wise data'!BG$3,'GDP deflators'!$D$2:$M$2,))</f>
        <v>100</v>
      </c>
      <c r="BH192" cm="1">
        <f t="array" ref="BH192">H192/(INDEX($AX192:$BG192,,MATCH(BH$3,$AX$3:$BG$3,))/100)</f>
        <v>0</v>
      </c>
      <c r="BI192" cm="1">
        <f t="array" ref="BI192">I192/(INDEX($AX192:$BG192,,MATCH(BI$3,$AX$3:$BG$3,))/100)</f>
        <v>0</v>
      </c>
      <c r="BJ192" cm="1">
        <f t="array" ref="BJ192">J192/(INDEX($AX192:$BG192,,MATCH(BJ$3,$AX$3:$BG$3,))/100)</f>
        <v>0</v>
      </c>
      <c r="BK192" cm="1">
        <f t="array" ref="BK192">K192/(INDEX($AX192:$BG192,,MATCH(BK$3,$AX$3:$BG$3,))/100)</f>
        <v>0</v>
      </c>
      <c r="BL192" cm="1">
        <f t="array" ref="BL192">L192/(INDEX($AX192:$BG192,,MATCH(BL$3,$AX$3:$BG$3,))/100)</f>
        <v>0</v>
      </c>
      <c r="BM192" cm="1">
        <f t="array" ref="BM192">M192/(INDEX($AX192:$BG192,,MATCH(BM$3,$AX$3:$BG$3,))/100)</f>
        <v>0</v>
      </c>
      <c r="BN192" cm="1">
        <f t="array" ref="BN192">N192/(INDEX($AX192:$BG192,,MATCH(BN$3,$AX$3:$BG$3,))/100)</f>
        <v>0</v>
      </c>
      <c r="BO192" cm="1">
        <f t="array" ref="BO192">O192/(INDEX($AX192:$BG192,,MATCH(BO$3,$AX$3:$BG$3,))/100)</f>
        <v>0</v>
      </c>
      <c r="BP192" cm="1">
        <f t="array" ref="BP192">P192/(INDEX($AX192:$BG192,,MATCH(BP$3,$AX$3:$BG$3,))/100)</f>
        <v>0</v>
      </c>
      <c r="BQ192" cm="1">
        <f t="array" ref="BQ192">Q192/(INDEX($AX192:$BG192,,MATCH(BQ$3,$AX$3:$BG$3,))/100)</f>
        <v>0</v>
      </c>
      <c r="BS192" cm="1">
        <f t="array" ref="BS192">S192/(INDEX($AX192:$BG192,,MATCH(BS$3,$AX$3:$BG$3,))/100)</f>
        <v>0</v>
      </c>
      <c r="BT192" cm="1">
        <f t="array" ref="BT192">T192/(INDEX($AX192:$BG192,,MATCH(BT$3,$AX$3:$BG$3,))/100)</f>
        <v>0</v>
      </c>
      <c r="BU192" cm="1">
        <f t="array" ref="BU192">U192/(INDEX($AX192:$BG192,,MATCH(BU$3,$AX$3:$BG$3,))/100)</f>
        <v>0</v>
      </c>
      <c r="BV192" cm="1">
        <f t="array" ref="BV192">V192/(INDEX($AX192:$BG192,,MATCH(BV$3,$AX$3:$BG$3,))/100)</f>
        <v>0</v>
      </c>
      <c r="BW192" cm="1">
        <f t="array" ref="BW192">W192/(INDEX($AX192:$BG192,,MATCH(BW$3,$AX$3:$BG$3,))/100)</f>
        <v>0</v>
      </c>
      <c r="BX192" cm="1">
        <f t="array" ref="BX192">X192/(INDEX($AX192:$BG192,,MATCH(BX$3,$AX$3:$BG$3,))/100)</f>
        <v>0</v>
      </c>
      <c r="BY192" cm="1">
        <f t="array" ref="BY192">Y192/(INDEX($AX192:$BG192,,MATCH(BY$3,$AX$3:$BG$3,))/100)</f>
        <v>0</v>
      </c>
      <c r="BZ192" cm="1">
        <f t="array" ref="BZ192">Z192/(INDEX($AX192:$BG192,,MATCH(BZ$3,$AX$3:$BG$3,))/100)</f>
        <v>0</v>
      </c>
      <c r="CA192" cm="1">
        <f t="array" ref="CA192">AA192/(INDEX($AX192:$BG192,,MATCH(CA$3,$AX$3:$BG$3,))/100)</f>
        <v>0</v>
      </c>
      <c r="CB192" cm="1">
        <f t="array" ref="CB192">AB192/(INDEX($AX192:$BG192,,MATCH(CB$3,$AX$3:$BG$3,))/100)</f>
        <v>0</v>
      </c>
      <c r="CC192" cm="1">
        <f t="array" ref="CC192">AC192/(INDEX($AX192:$BG192,,MATCH(CC$3,$AX$3:$BG$3,))/100)</f>
        <v>0</v>
      </c>
      <c r="CD192" cm="1">
        <f t="array" ref="CD192">AD192/(INDEX($AX192:$BG192,,MATCH(CD$3,$AX$3:$BG$3,))/100)</f>
        <v>0</v>
      </c>
      <c r="CE192" cm="1">
        <f t="array" ref="CE192">AE192/(INDEX($AX192:$BG192,,MATCH(CE$3,$AX$3:$BG$3,))/100)</f>
        <v>0</v>
      </c>
      <c r="CF192" cm="1">
        <f t="array" ref="CF192">AF192/(INDEX($AX192:$BG192,,MATCH(CF$3,$AX$3:$BG$3,))/100)</f>
        <v>0</v>
      </c>
      <c r="CG192" cm="1">
        <f t="array" ref="CG192">AG192/(INDEX($AX192:$BG192,,MATCH(CG$3,$AX$3:$BG$3,))/100)</f>
        <v>0</v>
      </c>
      <c r="CH192" cm="1">
        <f t="array" ref="CH192">AH192/(INDEX($AX192:$BG192,,MATCH(CH$3,$AX$3:$BG$3,))/100)</f>
        <v>0</v>
      </c>
      <c r="CI192" cm="1">
        <f t="array" ref="CI192">AI192/(INDEX($AX192:$BG192,,MATCH(CI$3,$AX$3:$BG$3,))/100)</f>
        <v>0</v>
      </c>
      <c r="CJ192" cm="1">
        <f t="array" ref="CJ192">AJ192/(INDEX($AX192:$BG192,,MATCH(CJ$3,$AX$3:$BG$3,))/100)</f>
        <v>0</v>
      </c>
      <c r="CK192" cm="1">
        <f t="array" ref="CK192">AK192/(INDEX($AX192:$BG192,,MATCH(CK$3,$AX$3:$BG$3,))/100)</f>
        <v>0</v>
      </c>
      <c r="CL192" cm="1">
        <f t="array" ref="CL192">AL192/(INDEX($AX192:$BG192,,MATCH(CL$3,$AX$3:$BG$3,))/100)</f>
        <v>0</v>
      </c>
      <c r="CM192" cm="1">
        <f t="array" ref="CM192">AM192/(INDEX($AX192:$BG192,,MATCH(CM$3,$AX$3:$BG$3,))/100)</f>
        <v>0</v>
      </c>
      <c r="CN192" cm="1">
        <f t="array" ref="CN192">AN192/(INDEX($AX192:$BG192,,MATCH(CN$3,$AX$3:$BG$3,))/100)</f>
        <v>0</v>
      </c>
      <c r="CO192" cm="1">
        <f t="array" ref="CO192">AO192/(INDEX($AX192:$BG192,,MATCH(CO$3,$AX$3:$BG$3,))/100)</f>
        <v>0</v>
      </c>
      <c r="CP192" cm="1">
        <f t="array" ref="CP192">AP192/(INDEX($AX192:$BG192,,MATCH(CP$3,$AX$3:$BG$3,))/100)</f>
        <v>0</v>
      </c>
      <c r="CQ192" cm="1">
        <f t="array" ref="CQ192">AQ192/(INDEX($AX192:$BG192,,MATCH(CQ$3,$AX$3:$BG$3,))/100)</f>
        <v>0</v>
      </c>
      <c r="CR192" cm="1">
        <f t="array" ref="CR192">AR192/(INDEX($AX192:$BG192,,MATCH(CR$3,$AX$3:$BG$3,))/100)</f>
        <v>0</v>
      </c>
      <c r="CS192" cm="1">
        <f t="array" ref="CS192">AS192/(INDEX($AX192:$BG192,,MATCH(CS$3,$AX$3:$BG$3,))/100)</f>
        <v>0</v>
      </c>
      <c r="CT192" cm="1">
        <f t="array" ref="CT192">AT192/(INDEX($AX192:$BG192,,MATCH(CT$3,$AX$3:$BG$3,))/100)</f>
        <v>0</v>
      </c>
      <c r="CU192" cm="1">
        <f t="array" ref="CU192">AU192/(INDEX($AX192:$BG192,,MATCH(CU$3,$AX$3:$BG$3,))/100)</f>
        <v>0</v>
      </c>
      <c r="CV192" cm="1">
        <f t="array" ref="CV192">AV192/(INDEX($AX192:$BG192,,MATCH(CV$3,$AX$3:$BG$3,))/100)</f>
        <v>0</v>
      </c>
      <c r="CW192">
        <f t="shared" si="210"/>
        <v>0</v>
      </c>
      <c r="CX192">
        <f>IFERROR(1/INDEX('exch rates'!$BC$5:$BL$268,MATCH('Country-wise data'!$B192,'exch rates'!$A$5:$A$268,),MATCH(CX$3,'exch rates'!$BC$4:$BL$4,)),1)</f>
        <v>1</v>
      </c>
      <c r="CY192">
        <f>IFERROR(1/INDEX('exch rates'!$BC$5:$BL$268,MATCH('Country-wise data'!$B192,'exch rates'!$A$5:$A$268,),MATCH(CY$3,'exch rates'!$BC$4:$BL$4,)),1)</f>
        <v>1</v>
      </c>
      <c r="CZ192">
        <f>IFERROR(1/INDEX('exch rates'!$BC$5:$BL$268,MATCH('Country-wise data'!$B192,'exch rates'!$A$5:$A$268,),MATCH(CZ$3,'exch rates'!$BC$4:$BL$4,)),1)</f>
        <v>1</v>
      </c>
      <c r="DA192">
        <f>IFERROR(1/INDEX('exch rates'!$BC$5:$BL$268,MATCH('Country-wise data'!$B192,'exch rates'!$A$5:$A$268,),MATCH(DA$3,'exch rates'!$BC$4:$BL$4,)),1)</f>
        <v>1</v>
      </c>
      <c r="DB192">
        <f>IFERROR(1/INDEX('exch rates'!$BC$5:$BL$268,MATCH('Country-wise data'!$B192,'exch rates'!$A$5:$A$268,),MATCH(DB$3,'exch rates'!$BC$4:$BL$4,)),1)</f>
        <v>1</v>
      </c>
      <c r="DC192">
        <f>IFERROR(1/INDEX('exch rates'!$BC$5:$BL$268,MATCH('Country-wise data'!$B192,'exch rates'!$A$5:$A$268,),MATCH(DC$3,'exch rates'!$BC$4:$BL$4,)),1)</f>
        <v>1</v>
      </c>
      <c r="DD192">
        <f>IFERROR(1/INDEX('exch rates'!$BC$5:$BL$268,MATCH('Country-wise data'!$B192,'exch rates'!$A$5:$A$268,),MATCH(DD$3,'exch rates'!$BC$4:$BL$4,)),1)</f>
        <v>1</v>
      </c>
      <c r="DE192">
        <f>IFERROR(1/INDEX('exch rates'!$BC$5:$BL$268,MATCH('Country-wise data'!$B192,'exch rates'!$A$5:$A$268,),MATCH(DE$3,'exch rates'!$BC$4:$BL$4,)),1)</f>
        <v>1</v>
      </c>
      <c r="DF192">
        <f>IFERROR(1/INDEX('exch rates'!$BC$5:$BL$268,MATCH('Country-wise data'!$B192,'exch rates'!$A$5:$A$268,),MATCH(DF$3,'exch rates'!$BC$4:$BL$4,)),1)</f>
        <v>1</v>
      </c>
      <c r="DG192">
        <f>IFERROR(1/INDEX('exch rates'!$BC$5:$BL$268,MATCH('Country-wise data'!$B192,'exch rates'!$A$5:$A$268,),MATCH(DG$3,'exch rates'!$BC$4:$BL$4,)),1)</f>
        <v>1</v>
      </c>
      <c r="DH192" cm="1">
        <f t="array" ref="DH192">(BH192/INDEX($CX192:$DG192,,MATCH(DH$3,$CX$3:$DG$3,)))*$DG192</f>
        <v>0</v>
      </c>
      <c r="DI192" cm="1">
        <f t="array" ref="DI192">(BI192/INDEX($CX192:$DG192,,MATCH(DI$3,$CX$3:$DG$3,)))*$DG192</f>
        <v>0</v>
      </c>
      <c r="DJ192" cm="1">
        <f t="array" ref="DJ192">(BJ192/INDEX($CX192:$DG192,,MATCH(DJ$3,$CX$3:$DG$3,)))*$DG192</f>
        <v>0</v>
      </c>
      <c r="DK192" cm="1">
        <f t="array" ref="DK192">(BK192/INDEX($CX192:$DG192,,MATCH(DK$3,$CX$3:$DG$3,)))*$DG192</f>
        <v>0</v>
      </c>
      <c r="DL192" cm="1">
        <f t="array" ref="DL192">(BL192/INDEX($CX192:$DG192,,MATCH(DL$3,$CX$3:$DG$3,)))*$DG192</f>
        <v>0</v>
      </c>
      <c r="DM192" cm="1">
        <f t="array" ref="DM192">(BM192/INDEX($CX192:$DG192,,MATCH(DM$3,$CX$3:$DG$3,)))*$DG192</f>
        <v>0</v>
      </c>
      <c r="DN192" cm="1">
        <f t="array" ref="DN192">(BN192/INDEX($CX192:$DG192,,MATCH(DN$3,$CX$3:$DG$3,)))*$DG192</f>
        <v>0</v>
      </c>
      <c r="DO192" cm="1">
        <f t="array" ref="DO192">(BO192/INDEX($CX192:$DG192,,MATCH(DO$3,$CX$3:$DG$3,)))*$DG192</f>
        <v>0</v>
      </c>
      <c r="DP192" cm="1">
        <f t="array" ref="DP192">(BP192/INDEX($CX192:$DG192,,MATCH(DP$3,$CX$3:$DG$3,)))*$DG192</f>
        <v>0</v>
      </c>
      <c r="DQ192" cm="1">
        <f t="array" ref="DQ192">(BQ192/INDEX($CX192:$DG192,,MATCH(DQ$3,$CX$3:$DG$3,)))*$DG192</f>
        <v>0</v>
      </c>
      <c r="DS192" cm="1">
        <f t="array" ref="DS192">(BS192/INDEX($CX192:$DG192,,MATCH(DS$3,$CX$3:$DG$3,)))*$DG192</f>
        <v>0</v>
      </c>
      <c r="DT192" cm="1">
        <f t="array" ref="DT192">(BT192/INDEX($CX192:$DG192,,MATCH(DT$3,$CX$3:$DG$3,)))*$DG192</f>
        <v>0</v>
      </c>
      <c r="DU192" cm="1">
        <f t="array" ref="DU192">(BU192/INDEX($CX192:$DG192,,MATCH(DU$3,$CX$3:$DG$3,)))*$DG192</f>
        <v>0</v>
      </c>
      <c r="DV192" cm="1">
        <f t="array" ref="DV192">(BV192/INDEX($CX192:$DG192,,MATCH(DV$3,$CX$3:$DG$3,)))*$DG192</f>
        <v>0</v>
      </c>
      <c r="DW192" cm="1">
        <f t="array" ref="DW192">(BW192/INDEX($CX192:$DG192,,MATCH(DW$3,$CX$3:$DG$3,)))*$DG192</f>
        <v>0</v>
      </c>
      <c r="DX192" cm="1">
        <f t="array" ref="DX192">(BX192/INDEX($CX192:$DG192,,MATCH(DX$3,$CX$3:$DG$3,)))*$DG192</f>
        <v>0</v>
      </c>
      <c r="DY192" cm="1">
        <f t="array" ref="DY192">(BY192/INDEX($CX192:$DG192,,MATCH(DY$3,$CX$3:$DG$3,)))*$DG192</f>
        <v>0</v>
      </c>
      <c r="DZ192" cm="1">
        <f t="array" ref="DZ192">(BZ192/INDEX($CX192:$DG192,,MATCH(DZ$3,$CX$3:$DG$3,)))*$DG192</f>
        <v>0</v>
      </c>
      <c r="EA192" cm="1">
        <f t="array" ref="EA192">(CA192/INDEX($CX192:$DG192,,MATCH(EA$3,$CX$3:$DG$3,)))*$DG192</f>
        <v>0</v>
      </c>
      <c r="EB192" cm="1">
        <f t="array" ref="EB192">(CB192/INDEX($CX192:$DG192,,MATCH(EB$3,$CX$3:$DG$3,)))*$DG192</f>
        <v>0</v>
      </c>
      <c r="EC192" s="53" cm="1">
        <f t="array" ref="EC192">(CC192/INDEX($CX192:$DG192,,MATCH(EC$3,$CX$3:$DG$3,)))*$DG192</f>
        <v>0</v>
      </c>
      <c r="ED192" cm="1">
        <f t="array" ref="ED192">(CD192/INDEX($CX192:$DG192,,MATCH(ED$3,$CX$3:$DG$3,)))*$DG192</f>
        <v>0</v>
      </c>
      <c r="EE192" cm="1">
        <f t="array" ref="EE192">(CE192/INDEX($CX192:$DG192,,MATCH(EE$3,$CX$3:$DG$3,)))*$DG192</f>
        <v>0</v>
      </c>
      <c r="EF192" cm="1">
        <f t="array" ref="EF192">(CF192/INDEX($CX192:$DG192,,MATCH(EF$3,$CX$3:$DG$3,)))*$DG192</f>
        <v>0</v>
      </c>
      <c r="EG192" cm="1">
        <f t="array" ref="EG192">(CG192/INDEX($CX192:$DG192,,MATCH(EG$3,$CX$3:$DG$3,)))*$DG192</f>
        <v>0</v>
      </c>
      <c r="EH192" cm="1">
        <f t="array" ref="EH192">(CH192/INDEX($CX192:$DG192,,MATCH(EH$3,$CX$3:$DG$3,)))*$DG192</f>
        <v>0</v>
      </c>
      <c r="EI192" cm="1">
        <f t="array" ref="EI192">(CI192/INDEX($CX192:$DG192,,MATCH(EI$3,$CX$3:$DG$3,)))*$DG192</f>
        <v>0</v>
      </c>
      <c r="EJ192" cm="1">
        <f t="array" ref="EJ192">(CJ192/INDEX($CX192:$DG192,,MATCH(EJ$3,$CX$3:$DG$3,)))*$DG192</f>
        <v>0</v>
      </c>
      <c r="EK192" cm="1">
        <f t="array" ref="EK192">(CK192/INDEX($CX192:$DG192,,MATCH(EK$3,$CX$3:$DG$3,)))*$DG192</f>
        <v>0</v>
      </c>
      <c r="EL192" cm="1">
        <f t="array" ref="EL192">(CL192/INDEX($CX192:$DG192,,MATCH(EL$3,$CX$3:$DG$3,)))*$DG192</f>
        <v>0</v>
      </c>
      <c r="EM192" cm="1">
        <f t="array" ref="EM192">(CM192/INDEX($CX192:$DG192,,MATCH(EM$3,$CX$3:$DG$3,)))*$DG192</f>
        <v>0</v>
      </c>
      <c r="EN192" cm="1">
        <f t="array" ref="EN192">(CN192/INDEX($CX192:$DG192,,MATCH(EN$3,$CX$3:$DG$3,)))*$DG192</f>
        <v>0</v>
      </c>
      <c r="EO192" cm="1">
        <f t="array" ref="EO192">(CO192/INDEX($CX192:$DG192,,MATCH(EO$3,$CX$3:$DG$3,)))*$DG192</f>
        <v>0</v>
      </c>
      <c r="EP192" cm="1">
        <f t="array" ref="EP192">(CP192/INDEX($CX192:$DG192,,MATCH(EP$3,$CX$3:$DG$3,)))*$DG192</f>
        <v>0</v>
      </c>
      <c r="EQ192" cm="1">
        <f t="array" ref="EQ192">(CQ192/INDEX($CX192:$DG192,,MATCH(EQ$3,$CX$3:$DG$3,)))*$DG192</f>
        <v>0</v>
      </c>
      <c r="ER192" cm="1">
        <f t="array" ref="ER192">(CR192/INDEX($CX192:$DG192,,MATCH(ER$3,$CX$3:$DG$3,)))*$DG192</f>
        <v>0</v>
      </c>
      <c r="ES192" cm="1">
        <f t="array" ref="ES192">(CS192/INDEX($CX192:$DG192,,MATCH(ES$3,$CX$3:$DG$3,)))*$DG192</f>
        <v>0</v>
      </c>
      <c r="ET192" cm="1">
        <f t="array" ref="ET192">(CT192/INDEX($CX192:$DG192,,MATCH(ET$3,$CX$3:$DG$3,)))*$DG192</f>
        <v>0</v>
      </c>
      <c r="EU192" cm="1">
        <f t="array" ref="EU192">(CU192/INDEX($CX192:$DG192,,MATCH(EU$3,$CX$3:$DG$3,)))*$DG192</f>
        <v>0</v>
      </c>
      <c r="EV192" cm="1">
        <f t="array" ref="EV192">(CV192/INDEX($CX192:$DG192,,MATCH(EV$3,$CX$3:$DG$3,)))*$DG192</f>
        <v>0</v>
      </c>
      <c r="EW192">
        <f t="shared" si="211"/>
        <v>0</v>
      </c>
      <c r="EY192" s="96">
        <f t="shared" si="233"/>
        <v>0</v>
      </c>
      <c r="EZ192" s="96">
        <f t="shared" si="234"/>
        <v>0</v>
      </c>
      <c r="FA192" s="96">
        <f t="shared" si="235"/>
        <v>0</v>
      </c>
      <c r="FB192" s="96">
        <f t="shared" si="236"/>
        <v>0</v>
      </c>
      <c r="FC192" s="96">
        <f t="shared" si="237"/>
        <v>0</v>
      </c>
      <c r="FD192" s="96">
        <f t="shared" si="238"/>
        <v>0</v>
      </c>
      <c r="FE192" s="96">
        <f t="shared" si="239"/>
        <v>0</v>
      </c>
      <c r="FF192" s="96">
        <f t="shared" si="240"/>
        <v>0</v>
      </c>
      <c r="FG192" s="96">
        <f t="shared" si="241"/>
        <v>0</v>
      </c>
      <c r="FH192" s="96">
        <f t="shared" si="242"/>
        <v>0</v>
      </c>
      <c r="FJ192" s="96">
        <f t="shared" si="188"/>
        <v>0</v>
      </c>
      <c r="FK192" s="96" t="str">
        <f>IF(AND('Country-wise data'!FJ192&gt;'non-R&amp;D ex_typologies'!$C$17,'Country-wise data'!FJ192&lt;'non-R&amp;D ex_typologies'!$D$17),"Small",IF(AND('Country-wise data'!FJ192&gt;'non-R&amp;D ex_typologies'!$E$17,'Country-wise data'!$FJ$4&lt;'non-R&amp;D ex_typologies'!$F$17),"Medium","Large"))</f>
        <v>Large</v>
      </c>
      <c r="FL192" t="str">
        <f>IF($FK192='non-R&amp;D ex_typologies'!$C$16,IF(AND('Country-wise data'!EY192&gt;'non-R&amp;D ex_typologies'!$C$21,'Country-wise data'!EY192&lt;'non-R&amp;D ex_typologies'!$D$21),'non-R&amp;D ex_typologies'!$B$21,IF(AND('Country-wise data'!EY192&gt;'non-R&amp;D ex_typologies'!$C$19,'Country-wise data'!EY192&lt;'non-R&amp;D ex_typologies'!$D$19),'non-R&amp;D ex_typologies'!$B$19,'non-R&amp;D ex_typologies'!$B$20)),IF($FK192='non-R&amp;D ex_typologies'!$E$16,IF(AND('Country-wise data'!EY192&gt;'non-R&amp;D ex_typologies'!$E$21,'Country-wise data'!EY192&lt;'non-R&amp;D ex_typologies'!$F$21),'non-R&amp;D ex_typologies'!$B$21,IF(AND('Country-wise data'!EY192&gt;'non-R&amp;D ex_typologies'!$E$19,'Country-wise data'!EY192&lt;'non-R&amp;D ex_typologies'!$F$19),'non-R&amp;D ex_typologies'!$B$19,'non-R&amp;D ex_typologies'!$B$20)),IF(AND('Country-wise data'!EY192&gt;'non-R&amp;D ex_typologies'!$G$21,'Country-wise data'!EY192&lt;'non-R&amp;D ex_typologies'!$H$21),'non-R&amp;D ex_typologies'!$B$21,IF(AND('Country-wise data'!EY192&gt;'non-R&amp;D ex_typologies'!$G$19,'Country-wise data'!EY192&lt;'non-R&amp;D ex_typologies'!$H$19),'non-R&amp;D ex_typologies'!$B$19,'non-R&amp;D ex_typologies'!$B$20))))</f>
        <v xml:space="preserve">Research heavy </v>
      </c>
      <c r="FM192" t="str">
        <f>IF($FK192='non-R&amp;D ex_typologies'!$C$16,IF(AND('Country-wise data'!EZ192&gt;'non-R&amp;D ex_typologies'!$C$21,'Country-wise data'!EZ192&lt;'non-R&amp;D ex_typologies'!$D$21),'non-R&amp;D ex_typologies'!$B$21,IF(AND('Country-wise data'!EZ192&gt;'non-R&amp;D ex_typologies'!$C$19,'Country-wise data'!EZ192&lt;'non-R&amp;D ex_typologies'!$D$19),'non-R&amp;D ex_typologies'!$B$19,'non-R&amp;D ex_typologies'!$B$20)),IF($FK192='non-R&amp;D ex_typologies'!$E$16,IF(AND('Country-wise data'!EZ192&gt;'non-R&amp;D ex_typologies'!$E$21,'Country-wise data'!EZ192&lt;'non-R&amp;D ex_typologies'!$F$21),'non-R&amp;D ex_typologies'!$B$21,IF(AND('Country-wise data'!EZ192&gt;'non-R&amp;D ex_typologies'!$E$19,'Country-wise data'!EZ192&lt;'non-R&amp;D ex_typologies'!$F$19),'non-R&amp;D ex_typologies'!$B$19,'non-R&amp;D ex_typologies'!$B$20)),IF(AND('Country-wise data'!EZ192&gt;'non-R&amp;D ex_typologies'!$G$21,'Country-wise data'!EZ192&lt;'non-R&amp;D ex_typologies'!$H$21),'non-R&amp;D ex_typologies'!$B$21,IF(AND('Country-wise data'!EZ192&gt;'non-R&amp;D ex_typologies'!$G$19,'Country-wise data'!EZ192&lt;'non-R&amp;D ex_typologies'!$H$19),'non-R&amp;D ex_typologies'!$B$19,'non-R&amp;D ex_typologies'!$B$20))))</f>
        <v xml:space="preserve">Research heavy </v>
      </c>
      <c r="FN192" t="str">
        <f>IF($FK192='non-R&amp;D ex_typologies'!$C$16,IF(AND('Country-wise data'!FA192&gt;'non-R&amp;D ex_typologies'!$C$21,'Country-wise data'!FA192&lt;'non-R&amp;D ex_typologies'!$D$21),'non-R&amp;D ex_typologies'!$B$21,IF(AND('Country-wise data'!FA192&gt;'non-R&amp;D ex_typologies'!$C$19,'Country-wise data'!FA192&lt;'non-R&amp;D ex_typologies'!$D$19),'non-R&amp;D ex_typologies'!$B$19,'non-R&amp;D ex_typologies'!$B$20)),IF($FK192='non-R&amp;D ex_typologies'!$E$16,IF(AND('Country-wise data'!FA192&gt;'non-R&amp;D ex_typologies'!$E$21,'Country-wise data'!FA192&lt;'non-R&amp;D ex_typologies'!$F$21),'non-R&amp;D ex_typologies'!$B$21,IF(AND('Country-wise data'!FA192&gt;'non-R&amp;D ex_typologies'!$E$19,'Country-wise data'!FA192&lt;'non-R&amp;D ex_typologies'!$F$19),'non-R&amp;D ex_typologies'!$B$19,'non-R&amp;D ex_typologies'!$B$20)),IF(AND('Country-wise data'!FA192&gt;'non-R&amp;D ex_typologies'!$G$21,'Country-wise data'!FA192&lt;'non-R&amp;D ex_typologies'!$H$21),'non-R&amp;D ex_typologies'!$B$21,IF(AND('Country-wise data'!FA192&gt;'non-R&amp;D ex_typologies'!$G$19,'Country-wise data'!FA192&lt;'non-R&amp;D ex_typologies'!$H$19),'non-R&amp;D ex_typologies'!$B$19,'non-R&amp;D ex_typologies'!$B$20))))</f>
        <v xml:space="preserve">Research heavy </v>
      </c>
      <c r="FO192" t="str">
        <f>IF($FK192='non-R&amp;D ex_typologies'!$C$16,IF(AND('Country-wise data'!FB192&gt;'non-R&amp;D ex_typologies'!$C$21,'Country-wise data'!FB192&lt;'non-R&amp;D ex_typologies'!$D$21),'non-R&amp;D ex_typologies'!$B$21,IF(AND('Country-wise data'!FB192&gt;'non-R&amp;D ex_typologies'!$C$19,'Country-wise data'!FB192&lt;'non-R&amp;D ex_typologies'!$D$19),'non-R&amp;D ex_typologies'!$B$19,'non-R&amp;D ex_typologies'!$B$20)),IF($FK192='non-R&amp;D ex_typologies'!$E$16,IF(AND('Country-wise data'!FB192&gt;'non-R&amp;D ex_typologies'!$E$21,'Country-wise data'!FB192&lt;'non-R&amp;D ex_typologies'!$F$21),'non-R&amp;D ex_typologies'!$B$21,IF(AND('Country-wise data'!FB192&gt;'non-R&amp;D ex_typologies'!$E$19,'Country-wise data'!FB192&lt;'non-R&amp;D ex_typologies'!$F$19),'non-R&amp;D ex_typologies'!$B$19,'non-R&amp;D ex_typologies'!$B$20)),IF(AND('Country-wise data'!FB192&gt;'non-R&amp;D ex_typologies'!$G$21,'Country-wise data'!FB192&lt;'non-R&amp;D ex_typologies'!$H$21),'non-R&amp;D ex_typologies'!$B$21,IF(AND('Country-wise data'!FB192&gt;'non-R&amp;D ex_typologies'!$G$19,'Country-wise data'!FB192&lt;'non-R&amp;D ex_typologies'!$H$19),'non-R&amp;D ex_typologies'!$B$19,'non-R&amp;D ex_typologies'!$B$20))))</f>
        <v xml:space="preserve">Research heavy </v>
      </c>
      <c r="FP192" t="str">
        <f>IF($FK192='non-R&amp;D ex_typologies'!$C$16,IF(AND('Country-wise data'!FC192&gt;'non-R&amp;D ex_typologies'!$C$21,'Country-wise data'!FC192&lt;'non-R&amp;D ex_typologies'!$D$21),'non-R&amp;D ex_typologies'!$B$21,IF(AND('Country-wise data'!FC192&gt;'non-R&amp;D ex_typologies'!$C$19,'Country-wise data'!FC192&lt;'non-R&amp;D ex_typologies'!$D$19),'non-R&amp;D ex_typologies'!$B$19,'non-R&amp;D ex_typologies'!$B$20)),IF($FK192='non-R&amp;D ex_typologies'!$E$16,IF(AND('Country-wise data'!FC192&gt;'non-R&amp;D ex_typologies'!$E$21,'Country-wise data'!FC192&lt;'non-R&amp;D ex_typologies'!$F$21),'non-R&amp;D ex_typologies'!$B$21,IF(AND('Country-wise data'!FC192&gt;'non-R&amp;D ex_typologies'!$E$19,'Country-wise data'!FC192&lt;'non-R&amp;D ex_typologies'!$F$19),'non-R&amp;D ex_typologies'!$B$19,'non-R&amp;D ex_typologies'!$B$20)),IF(AND('Country-wise data'!FC192&gt;'non-R&amp;D ex_typologies'!$G$21,'Country-wise data'!FC192&lt;'non-R&amp;D ex_typologies'!$H$21),'non-R&amp;D ex_typologies'!$B$21,IF(AND('Country-wise data'!FC192&gt;'non-R&amp;D ex_typologies'!$G$19,'Country-wise data'!FC192&lt;'non-R&amp;D ex_typologies'!$H$19),'non-R&amp;D ex_typologies'!$B$19,'non-R&amp;D ex_typologies'!$B$20))))</f>
        <v xml:space="preserve">Research heavy </v>
      </c>
      <c r="FQ192" t="str">
        <f>IF($FK192='non-R&amp;D ex_typologies'!$C$16,IF(AND('Country-wise data'!FD192&gt;'non-R&amp;D ex_typologies'!$C$21,'Country-wise data'!FD192&lt;'non-R&amp;D ex_typologies'!$D$21),'non-R&amp;D ex_typologies'!$B$21,IF(AND('Country-wise data'!FD192&gt;'non-R&amp;D ex_typologies'!$C$19,'Country-wise data'!FD192&lt;'non-R&amp;D ex_typologies'!$D$19),'non-R&amp;D ex_typologies'!$B$19,'non-R&amp;D ex_typologies'!$B$20)),IF($FK192='non-R&amp;D ex_typologies'!$E$16,IF(AND('Country-wise data'!FD192&gt;'non-R&amp;D ex_typologies'!$E$21,'Country-wise data'!FD192&lt;'non-R&amp;D ex_typologies'!$F$21),'non-R&amp;D ex_typologies'!$B$21,IF(AND('Country-wise data'!FD192&gt;'non-R&amp;D ex_typologies'!$E$19,'Country-wise data'!FD192&lt;'non-R&amp;D ex_typologies'!$F$19),'non-R&amp;D ex_typologies'!$B$19,'non-R&amp;D ex_typologies'!$B$20)),IF(AND('Country-wise data'!FD192&gt;'non-R&amp;D ex_typologies'!$G$21,'Country-wise data'!FD192&lt;'non-R&amp;D ex_typologies'!$H$21),'non-R&amp;D ex_typologies'!$B$21,IF(AND('Country-wise data'!FD192&gt;'non-R&amp;D ex_typologies'!$G$19,'Country-wise data'!FD192&lt;'non-R&amp;D ex_typologies'!$H$19),'non-R&amp;D ex_typologies'!$B$19,'non-R&amp;D ex_typologies'!$B$20))))</f>
        <v xml:space="preserve">Research heavy </v>
      </c>
      <c r="FR192" t="str">
        <f>IF($FK192='non-R&amp;D ex_typologies'!$C$16,IF(AND('Country-wise data'!FE192&gt;'non-R&amp;D ex_typologies'!$C$21,'Country-wise data'!FE192&lt;'non-R&amp;D ex_typologies'!$D$21),'non-R&amp;D ex_typologies'!$B$21,IF(AND('Country-wise data'!FE192&gt;'non-R&amp;D ex_typologies'!$C$19,'Country-wise data'!FE192&lt;'non-R&amp;D ex_typologies'!$D$19),'non-R&amp;D ex_typologies'!$B$19,'non-R&amp;D ex_typologies'!$B$20)),IF($FK192='non-R&amp;D ex_typologies'!$E$16,IF(AND('Country-wise data'!FE192&gt;'non-R&amp;D ex_typologies'!$E$21,'Country-wise data'!FE192&lt;'non-R&amp;D ex_typologies'!$F$21),'non-R&amp;D ex_typologies'!$B$21,IF(AND('Country-wise data'!FE192&gt;'non-R&amp;D ex_typologies'!$E$19,'Country-wise data'!FE192&lt;'non-R&amp;D ex_typologies'!$F$19),'non-R&amp;D ex_typologies'!$B$19,'non-R&amp;D ex_typologies'!$B$20)),IF(AND('Country-wise data'!FE192&gt;'non-R&amp;D ex_typologies'!$G$21,'Country-wise data'!FE192&lt;'non-R&amp;D ex_typologies'!$H$21),'non-R&amp;D ex_typologies'!$B$21,IF(AND('Country-wise data'!FE192&gt;'non-R&amp;D ex_typologies'!$G$19,'Country-wise data'!FE192&lt;'non-R&amp;D ex_typologies'!$H$19),'non-R&amp;D ex_typologies'!$B$19,'non-R&amp;D ex_typologies'!$B$20))))</f>
        <v xml:space="preserve">Research heavy </v>
      </c>
      <c r="FS192" t="str">
        <f>IF($FK192='non-R&amp;D ex_typologies'!$C$16,IF(AND('Country-wise data'!FF192&gt;'non-R&amp;D ex_typologies'!$C$21,'Country-wise data'!FF192&lt;'non-R&amp;D ex_typologies'!$D$21),'non-R&amp;D ex_typologies'!$B$21,IF(AND('Country-wise data'!FF192&gt;'non-R&amp;D ex_typologies'!$C$19,'Country-wise data'!FF192&lt;'non-R&amp;D ex_typologies'!$D$19),'non-R&amp;D ex_typologies'!$B$19,'non-R&amp;D ex_typologies'!$B$20)),IF($FK192='non-R&amp;D ex_typologies'!$E$16,IF(AND('Country-wise data'!FF192&gt;'non-R&amp;D ex_typologies'!$E$21,'Country-wise data'!FF192&lt;'non-R&amp;D ex_typologies'!$F$21),'non-R&amp;D ex_typologies'!$B$21,IF(AND('Country-wise data'!FF192&gt;'non-R&amp;D ex_typologies'!$E$19,'Country-wise data'!FF192&lt;'non-R&amp;D ex_typologies'!$F$19),'non-R&amp;D ex_typologies'!$B$19,'non-R&amp;D ex_typologies'!$B$20)),IF(AND('Country-wise data'!FF192&gt;'non-R&amp;D ex_typologies'!$G$21,'Country-wise data'!FF192&lt;'non-R&amp;D ex_typologies'!$H$21),'non-R&amp;D ex_typologies'!$B$21,IF(AND('Country-wise data'!FF192&gt;'non-R&amp;D ex_typologies'!$G$19,'Country-wise data'!FF192&lt;'non-R&amp;D ex_typologies'!$H$19),'non-R&amp;D ex_typologies'!$B$19,'non-R&amp;D ex_typologies'!$B$20))))</f>
        <v xml:space="preserve">Research heavy </v>
      </c>
      <c r="FT192" t="str">
        <f>IF($FK192='non-R&amp;D ex_typologies'!$C$16,IF(AND('Country-wise data'!FG192&gt;'non-R&amp;D ex_typologies'!$C$21,'Country-wise data'!FG192&lt;'non-R&amp;D ex_typologies'!$D$21),'non-R&amp;D ex_typologies'!$B$21,IF(AND('Country-wise data'!FG192&gt;'non-R&amp;D ex_typologies'!$C$19,'Country-wise data'!FG192&lt;'non-R&amp;D ex_typologies'!$D$19),'non-R&amp;D ex_typologies'!$B$19,'non-R&amp;D ex_typologies'!$B$20)),IF($FK192='non-R&amp;D ex_typologies'!$E$16,IF(AND('Country-wise data'!FG192&gt;'non-R&amp;D ex_typologies'!$E$21,'Country-wise data'!FG192&lt;'non-R&amp;D ex_typologies'!$F$21),'non-R&amp;D ex_typologies'!$B$21,IF(AND('Country-wise data'!FG192&gt;'non-R&amp;D ex_typologies'!$E$19,'Country-wise data'!FG192&lt;'non-R&amp;D ex_typologies'!$F$19),'non-R&amp;D ex_typologies'!$B$19,'non-R&amp;D ex_typologies'!$B$20)),IF(AND('Country-wise data'!FG192&gt;'non-R&amp;D ex_typologies'!$G$21,'Country-wise data'!FG192&lt;'non-R&amp;D ex_typologies'!$H$21),'non-R&amp;D ex_typologies'!$B$21,IF(AND('Country-wise data'!FG192&gt;'non-R&amp;D ex_typologies'!$G$19,'Country-wise data'!FG192&lt;'non-R&amp;D ex_typologies'!$H$19),'non-R&amp;D ex_typologies'!$B$19,'non-R&amp;D ex_typologies'!$B$20))))</f>
        <v xml:space="preserve">Research heavy </v>
      </c>
      <c r="FU192" t="str">
        <f>IF($FK192='non-R&amp;D ex_typologies'!$C$16,IF(AND('Country-wise data'!FH192&gt;'non-R&amp;D ex_typologies'!$C$21,'Country-wise data'!FH192&lt;'non-R&amp;D ex_typologies'!$D$21),'non-R&amp;D ex_typologies'!$B$21,IF(AND('Country-wise data'!FH192&gt;'non-R&amp;D ex_typologies'!$C$19,'Country-wise data'!FH192&lt;'non-R&amp;D ex_typologies'!$D$19),'non-R&amp;D ex_typologies'!$B$19,'non-R&amp;D ex_typologies'!$B$20)),IF($FK192='non-R&amp;D ex_typologies'!$E$16,IF(AND('Country-wise data'!FH192&gt;'non-R&amp;D ex_typologies'!$E$21,'Country-wise data'!FH192&lt;'non-R&amp;D ex_typologies'!$F$21),'non-R&amp;D ex_typologies'!$B$21,IF(AND('Country-wise data'!FH192&gt;'non-R&amp;D ex_typologies'!$E$19,'Country-wise data'!FH192&lt;'non-R&amp;D ex_typologies'!$F$19),'non-R&amp;D ex_typologies'!$B$19,'non-R&amp;D ex_typologies'!$B$20)),IF(AND('Country-wise data'!FH192&gt;'non-R&amp;D ex_typologies'!$G$21,'Country-wise data'!FH192&lt;'non-R&amp;D ex_typologies'!$H$21),'non-R&amp;D ex_typologies'!$B$21,IF(AND('Country-wise data'!FH192&gt;'non-R&amp;D ex_typologies'!$G$19,'Country-wise data'!FH192&lt;'non-R&amp;D ex_typologies'!$H$19),'non-R&amp;D ex_typologies'!$B$19,'non-R&amp;D ex_typologies'!$B$20))))</f>
        <v xml:space="preserve">Research heavy </v>
      </c>
    </row>
    <row r="193" spans="2:177" x14ac:dyDescent="0.35">
      <c r="B193" s="83" t="s">
        <v>1088</v>
      </c>
      <c r="E193" s="44" t="s">
        <v>375</v>
      </c>
      <c r="G193" s="55">
        <f>Assumptions!$C$13</f>
        <v>1.1000000000000001</v>
      </c>
      <c r="H193">
        <f>SUMIFS(FAOstat!M:M,FAOstat!$B:$B,'Country-wise data'!$B193)*G193</f>
        <v>0</v>
      </c>
      <c r="I193">
        <f>IF(SUMIFS(FAOstat!N:N,FAOstat!$B:$B,'Country-wise data'!$B193)=0,H193*(1+Assumptions!$C$9),SUMIFS(FAOstat!N:N,FAOstat!$B:$B,'Country-wise data'!$B193)*$G193)</f>
        <v>0</v>
      </c>
      <c r="J193">
        <f>IF(SUMIFS(FAOstat!O:O,FAOstat!$B:$B,'Country-wise data'!$B193)=0,I193*(1+Assumptions!$C$9),SUMIFS(FAOstat!O:O,FAOstat!$B:$B,'Country-wise data'!$B193)*$G193)</f>
        <v>0</v>
      </c>
      <c r="K193">
        <f>IF(SUMIFS(FAOstat!P:P,FAOstat!$B:$B,'Country-wise data'!$B193)=0,J193*(1+Assumptions!$C$9),SUMIFS(FAOstat!P:P,FAOstat!$B:$B,'Country-wise data'!$B193)*$G193)</f>
        <v>0</v>
      </c>
      <c r="L193">
        <f>IF(SUMIFS(FAOstat!Q:Q,FAOstat!$B:$B,'Country-wise data'!$B193)=0,K193*(1+Assumptions!$C$9),SUMIFS(FAOstat!Q:Q,FAOstat!$B:$B,'Country-wise data'!$B193)*$G193)</f>
        <v>0</v>
      </c>
      <c r="M193">
        <f>IF(SUMIFS(FAOstat!R:R,FAOstat!$B:$B,'Country-wise data'!$B193)=0,L193*(1+Assumptions!$C$9),SUMIFS(FAOstat!R:R,FAOstat!$B:$B,'Country-wise data'!$B193)*$G193)</f>
        <v>0</v>
      </c>
      <c r="N193">
        <f>IF(SUMIFS(FAOstat!S:S,FAOstat!$B:$B,'Country-wise data'!$B193)=0,M193*(1+Assumptions!$C$9),SUMIFS(FAOstat!S:S,FAOstat!$B:$B,'Country-wise data'!$B193)*$G193)</f>
        <v>0</v>
      </c>
      <c r="O193">
        <f>IF(SUMIFS(FAOstat!T:T,FAOstat!$B:$B,'Country-wise data'!$B193)=0,N193*(1+Assumptions!$C$9),SUMIFS(FAOstat!T:T,FAOstat!$B:$B,'Country-wise data'!$B193)*$G193)</f>
        <v>0</v>
      </c>
      <c r="P193">
        <f>IF(SUMIFS(FAOstat!U:U,FAOstat!$B:$B,'Country-wise data'!$B193)=0,O193*(1+Assumptions!$C$9),SUMIFS(FAOstat!U:U,FAOstat!$B:$B,'Country-wise data'!$B193)*$G193)</f>
        <v>0</v>
      </c>
      <c r="Q193">
        <f>IF(SUMIFS(FAOstat!V:V,FAOstat!$B:$B,'Country-wise data'!$B193)=0,P193*(1+Assumptions!$C$9),SUMIFS(FAOstat!V:V,FAOstat!$B:$B,'Country-wise data'!$B193)*$G193)</f>
        <v>0</v>
      </c>
      <c r="R193" s="36">
        <f t="shared" si="207"/>
        <v>0</v>
      </c>
      <c r="S193" s="44">
        <f>INDEX('area data'!$G$4:$P$80,MATCH('Country-wise data'!$B193,'area data'!$B$4:$B$80,),MATCH('Country-wise data'!S$3,'area data'!$G$3:$P$3,))</f>
        <v>0</v>
      </c>
      <c r="T193" s="44">
        <f>INDEX('area data'!$G$4:$P$80,MATCH('Country-wise data'!$B193,'area data'!$B$4:$B$80,),MATCH('Country-wise data'!T$3,'area data'!$G$3:$P$3,))</f>
        <v>0</v>
      </c>
      <c r="U193" s="44">
        <f>INDEX('area data'!$G$4:$P$80,MATCH('Country-wise data'!$B193,'area data'!$B$4:$B$80,),MATCH('Country-wise data'!U$3,'area data'!$G$3:$P$3,))</f>
        <v>0</v>
      </c>
      <c r="V193" s="44">
        <f>INDEX('area data'!$G$4:$P$80,MATCH('Country-wise data'!$B193,'area data'!$B$4:$B$80,),MATCH('Country-wise data'!V$3,'area data'!$G$3:$P$3,))</f>
        <v>0</v>
      </c>
      <c r="W193" s="44">
        <f>INDEX('area data'!$G$4:$P$80,MATCH('Country-wise data'!$B193,'area data'!$B$4:$B$80,),MATCH('Country-wise data'!W$3,'area data'!$G$3:$P$3,))</f>
        <v>0</v>
      </c>
      <c r="X193" s="44">
        <f>INDEX('area data'!$G$4:$P$80,MATCH('Country-wise data'!$B193,'area data'!$B$4:$B$80,),MATCH('Country-wise data'!X$3,'area data'!$G$3:$P$3,))</f>
        <v>0</v>
      </c>
      <c r="Y193" s="44">
        <f>INDEX('area data'!$G$4:$P$80,MATCH('Country-wise data'!$B193,'area data'!$B$4:$B$80,),MATCH('Country-wise data'!Y$3,'area data'!$G$3:$P$3,))</f>
        <v>0</v>
      </c>
      <c r="Z193" s="44">
        <f>INDEX('area data'!$G$4:$P$80,MATCH('Country-wise data'!$B193,'area data'!$B$4:$B$80,),MATCH('Country-wise data'!Z$3,'area data'!$G$3:$P$3,))</f>
        <v>0</v>
      </c>
      <c r="AA193" s="44">
        <f>INDEX('area data'!$G$4:$P$80,MATCH('Country-wise data'!$B193,'area data'!$B$4:$B$80,),MATCH('Country-wise data'!AA$3,'area data'!$G$3:$P$3,))</f>
        <v>0</v>
      </c>
      <c r="AB193" s="44">
        <f>INDEX('area data'!$G$4:$P$80,MATCH('Country-wise data'!$B193,'area data'!$B$4:$B$80,),MATCH('Country-wise data'!AB$3,'area data'!$G$3:$P$3,))</f>
        <v>0</v>
      </c>
      <c r="AC193" s="53">
        <f>IFERROR(INDEX('ASTI data (new)'!$AF$6:$AL$130,MATCH('Country-wise data'!$B193,'ASTI data (new)'!$C$6:$C$130,),MATCH('Country-wise data'!AC$3,'ASTI data (new)'!$AF$5:$AL$5,)),(INDEX(Assumptions!$G$154:$P$345,MATCH('Country-wise data'!$B193,Assumptions!$B$154:$B$344,),MATCH('Country-wise data'!AC$3,Assumptions!$G$153:$P$153,))*S193))</f>
        <v>0</v>
      </c>
      <c r="AD193" s="53">
        <f>IFERROR(INDEX('ASTI data (new)'!$AF$6:$AL$130,MATCH('Country-wise data'!$B193,'ASTI data (new)'!$C$6:$C$130,),MATCH('Country-wise data'!AD$3,'ASTI data (new)'!$AF$5:$AL$5,)),(INDEX(Assumptions!$G$154:$P$345,MATCH('Country-wise data'!$B193,Assumptions!$B$154:$B$344,),MATCH('Country-wise data'!AD$3,Assumptions!$G$153:$P$153,))*T193))</f>
        <v>0</v>
      </c>
      <c r="AE193" s="53">
        <f>IFERROR(INDEX('ASTI data (new)'!$AF$6:$AL$130,MATCH('Country-wise data'!$B193,'ASTI data (new)'!$C$6:$C$130,),MATCH('Country-wise data'!AE$3,'ASTI data (new)'!$AF$5:$AL$5,)),(INDEX(Assumptions!$G$154:$P$345,MATCH('Country-wise data'!$B193,Assumptions!$B$154:$B$344,),MATCH('Country-wise data'!AE$3,Assumptions!$G$153:$P$153,))*U193))</f>
        <v>0</v>
      </c>
      <c r="AF193" s="53">
        <f>IFERROR(INDEX('ASTI data (new)'!$AF$6:$AL$130,MATCH('Country-wise data'!$B193,'ASTI data (new)'!$C$6:$C$130,),MATCH('Country-wise data'!AF$3,'ASTI data (new)'!$AF$5:$AL$5,)),(INDEX(Assumptions!$G$154:$P$345,MATCH('Country-wise data'!$B193,Assumptions!$B$154:$B$344,),MATCH('Country-wise data'!AF$3,Assumptions!$G$153:$P$153,))*V193))</f>
        <v>0</v>
      </c>
      <c r="AG193" s="53">
        <f>IFERROR(INDEX('ASTI data (new)'!$AF$6:$AL$130,MATCH('Country-wise data'!$B193,'ASTI data (new)'!$C$6:$C$130,),MATCH('Country-wise data'!AG$3,'ASTI data (new)'!$AF$5:$AL$5,)),(INDEX(Assumptions!$G$154:$P$345,MATCH('Country-wise data'!$B193,Assumptions!$B$154:$B$344,),MATCH('Country-wise data'!AG$3,Assumptions!$G$153:$P$153,))*W193))</f>
        <v>0</v>
      </c>
      <c r="AH193" s="53">
        <f>IFERROR(INDEX('ASTI data (new)'!$AF$6:$AL$130,MATCH('Country-wise data'!$B193,'ASTI data (new)'!$C$6:$C$130,),MATCH('Country-wise data'!AH$3,'ASTI data (new)'!$AF$5:$AL$5,)),(INDEX(Assumptions!$G$154:$P$345,MATCH('Country-wise data'!$B193,Assumptions!$B$154:$B$344,),MATCH('Country-wise data'!AH$3,Assumptions!$G$153:$P$153,))*X193))</f>
        <v>0</v>
      </c>
      <c r="AI193" s="53">
        <f>IFERROR(INDEX('ASTI data (new)'!$AF$6:$AL$130,MATCH('Country-wise data'!$B193,'ASTI data (new)'!$C$6:$C$130,),MATCH('Country-wise data'!AI$3,'ASTI data (new)'!$AF$5:$AL$5,)),(INDEX(Assumptions!$G$154:$P$345,MATCH('Country-wise data'!$B193,Assumptions!$B$154:$B$344,),MATCH('Country-wise data'!AI$3,Assumptions!$G$153:$P$153,))*Y193))</f>
        <v>0</v>
      </c>
      <c r="AJ193" s="53">
        <f t="shared" ref="AJ193:AL193" si="271">IFERROR((1+($AI193/$AF193)^(1/3)-1)*AI193,0)</f>
        <v>0</v>
      </c>
      <c r="AK193" s="53">
        <f t="shared" si="271"/>
        <v>0</v>
      </c>
      <c r="AL193" s="53">
        <f t="shared" si="271"/>
        <v>0</v>
      </c>
      <c r="AM193" s="55" cm="1">
        <f t="array" ref="AM193">INDEX('non-R&amp;D ex_typologies'!$J$8:$J$10,MATCH('Country-wise data'!FL193,'non-R&amp;D ex_typologies'!$F$8:$F$10,),)*'Country-wise data'!AC193</f>
        <v>0</v>
      </c>
      <c r="AN193" s="55" cm="1">
        <f t="array" ref="AN193">INDEX('non-R&amp;D ex_typologies'!$J$8:$J$10,MATCH('Country-wise data'!FM193,'non-R&amp;D ex_typologies'!$F$8:$F$10,),)*'Country-wise data'!AD193</f>
        <v>0</v>
      </c>
      <c r="AO193" s="55" cm="1">
        <f t="array" ref="AO193">INDEX('non-R&amp;D ex_typologies'!$J$8:$J$10,MATCH('Country-wise data'!FN193,'non-R&amp;D ex_typologies'!$F$8:$F$10,),)*'Country-wise data'!AE193</f>
        <v>0</v>
      </c>
      <c r="AP193" s="55" cm="1">
        <f t="array" ref="AP193">INDEX('non-R&amp;D ex_typologies'!$J$8:$J$10,MATCH('Country-wise data'!FO193,'non-R&amp;D ex_typologies'!$F$8:$F$10,),)*'Country-wise data'!AF193</f>
        <v>0</v>
      </c>
      <c r="AQ193" s="55" cm="1">
        <f t="array" ref="AQ193">INDEX('non-R&amp;D ex_typologies'!$J$8:$J$10,MATCH('Country-wise data'!FP193,'non-R&amp;D ex_typologies'!$F$8:$F$10,),)*'Country-wise data'!AG193</f>
        <v>0</v>
      </c>
      <c r="AR193" s="55" cm="1">
        <f t="array" ref="AR193">INDEX('non-R&amp;D ex_typologies'!$J$8:$J$10,MATCH('Country-wise data'!FQ193,'non-R&amp;D ex_typologies'!$F$8:$F$10,),)*'Country-wise data'!AH193</f>
        <v>0</v>
      </c>
      <c r="AS193" s="55" cm="1">
        <f t="array" ref="AS193">INDEX('non-R&amp;D ex_typologies'!$J$8:$J$10,MATCH('Country-wise data'!FR193,'non-R&amp;D ex_typologies'!$F$8:$F$10,),)*'Country-wise data'!AI193</f>
        <v>0</v>
      </c>
      <c r="AT193" s="55" cm="1">
        <f t="array" ref="AT193">INDEX('non-R&amp;D ex_typologies'!$J$8:$J$10,MATCH('Country-wise data'!FS193,'non-R&amp;D ex_typologies'!$F$8:$F$10,),)*'Country-wise data'!AJ193</f>
        <v>0</v>
      </c>
      <c r="AU193" s="55" cm="1">
        <f t="array" ref="AU193">INDEX('non-R&amp;D ex_typologies'!$J$8:$J$10,MATCH('Country-wise data'!FT193,'non-R&amp;D ex_typologies'!$F$8:$F$10,),)*'Country-wise data'!AK193</f>
        <v>0</v>
      </c>
      <c r="AV193" s="55" cm="1">
        <f t="array" ref="AV193">INDEX('non-R&amp;D ex_typologies'!$J$8:$J$10,MATCH('Country-wise data'!FU193,'non-R&amp;D ex_typologies'!$F$8:$F$10,),)*'Country-wise data'!AL193</f>
        <v>0</v>
      </c>
      <c r="AW193">
        <f t="shared" si="209"/>
        <v>0</v>
      </c>
      <c r="AX193" s="53">
        <f>INDEX('GDP deflators'!$AB$3:$AK$198,MATCH('Country-wise data'!$B193,'GDP deflators'!$B$3:$B$198,),MATCH('Country-wise data'!AX$3,'GDP deflators'!$D$2:$M$2,))</f>
        <v>66.358640285888143</v>
      </c>
      <c r="AY193" s="53">
        <f>INDEX('GDP deflators'!$AB$3:$AK$198,MATCH('Country-wise data'!$B193,'GDP deflators'!$B$3:$B$198,),MATCH('Country-wise data'!AY$3,'GDP deflators'!$D$2:$M$2,))</f>
        <v>69.259254935203842</v>
      </c>
      <c r="AZ193" s="53">
        <f>INDEX('GDP deflators'!$AB$3:$AK$198,MATCH('Country-wise data'!$B193,'GDP deflators'!$B$3:$B$198,),MATCH('Country-wise data'!AZ$3,'GDP deflators'!$D$2:$M$2,))</f>
        <v>71.919419994073678</v>
      </c>
      <c r="BA193" s="53">
        <f>INDEX('GDP deflators'!$AB$3:$AK$198,MATCH('Country-wise data'!$B193,'GDP deflators'!$B$3:$B$198,),MATCH('Country-wise data'!BA$3,'GDP deflators'!$D$2:$M$2,))</f>
        <v>74.047742133365063</v>
      </c>
      <c r="BB193" s="53">
        <f>INDEX('GDP deflators'!$AB$3:$AK$198,MATCH('Country-wise data'!$B193,'GDP deflators'!$B$3:$B$198,),MATCH('Country-wise data'!BB$3,'GDP deflators'!$D$2:$M$2,))</f>
        <v>76.062721764859504</v>
      </c>
      <c r="BC193" s="53">
        <f>INDEX('GDP deflators'!$AB$3:$AK$198,MATCH('Country-wise data'!$B193,'GDP deflators'!$B$3:$B$198,),MATCH('Country-wise data'!BC$3,'GDP deflators'!$D$2:$M$2,))</f>
        <v>79.547558442166959</v>
      </c>
      <c r="BD193" s="53">
        <f>INDEX('GDP deflators'!$AB$3:$AK$198,MATCH('Country-wise data'!$B193,'GDP deflators'!$B$3:$B$198,),MATCH('Country-wise data'!BD$3,'GDP deflators'!$D$2:$M$2,))</f>
        <v>82.63532496856601</v>
      </c>
      <c r="BE193" s="53">
        <f>INDEX('GDP deflators'!$AB$3:$AK$198,MATCH('Country-wise data'!$B193,'GDP deflators'!$B$3:$B$198,),MATCH('Country-wise data'!BE$3,'GDP deflators'!$D$2:$M$2,))</f>
        <v>86.85452514783448</v>
      </c>
      <c r="BF193" s="53">
        <f>INDEX('GDP deflators'!$AB$3:$AK$198,MATCH('Country-wise data'!$B193,'GDP deflators'!$B$3:$B$198,),MATCH('Country-wise data'!BF$3,'GDP deflators'!$D$2:$M$2,))</f>
        <v>92.556609865426125</v>
      </c>
      <c r="BG193" s="53">
        <f>INDEX('GDP deflators'!$AB$3:$AK$198,MATCH('Country-wise data'!$B193,'GDP deflators'!$B$3:$B$198,),MATCH('Country-wise data'!BG$3,'GDP deflators'!$D$2:$M$2,))</f>
        <v>100</v>
      </c>
      <c r="BH193" cm="1">
        <f t="array" ref="BH193">H193/(INDEX($AX193:$BG193,,MATCH(BH$3,$AX$3:$BG$3,))/100)</f>
        <v>0</v>
      </c>
      <c r="BI193" cm="1">
        <f t="array" ref="BI193">I193/(INDEX($AX193:$BG193,,MATCH(BI$3,$AX$3:$BG$3,))/100)</f>
        <v>0</v>
      </c>
      <c r="BJ193" cm="1">
        <f t="array" ref="BJ193">J193/(INDEX($AX193:$BG193,,MATCH(BJ$3,$AX$3:$BG$3,))/100)</f>
        <v>0</v>
      </c>
      <c r="BK193" cm="1">
        <f t="array" ref="BK193">K193/(INDEX($AX193:$BG193,,MATCH(BK$3,$AX$3:$BG$3,))/100)</f>
        <v>0</v>
      </c>
      <c r="BL193" cm="1">
        <f t="array" ref="BL193">L193/(INDEX($AX193:$BG193,,MATCH(BL$3,$AX$3:$BG$3,))/100)</f>
        <v>0</v>
      </c>
      <c r="BM193" cm="1">
        <f t="array" ref="BM193">M193/(INDEX($AX193:$BG193,,MATCH(BM$3,$AX$3:$BG$3,))/100)</f>
        <v>0</v>
      </c>
      <c r="BN193" cm="1">
        <f t="array" ref="BN193">N193/(INDEX($AX193:$BG193,,MATCH(BN$3,$AX$3:$BG$3,))/100)</f>
        <v>0</v>
      </c>
      <c r="BO193" cm="1">
        <f t="array" ref="BO193">O193/(INDEX($AX193:$BG193,,MATCH(BO$3,$AX$3:$BG$3,))/100)</f>
        <v>0</v>
      </c>
      <c r="BP193" cm="1">
        <f t="array" ref="BP193">P193/(INDEX($AX193:$BG193,,MATCH(BP$3,$AX$3:$BG$3,))/100)</f>
        <v>0</v>
      </c>
      <c r="BQ193" cm="1">
        <f t="array" ref="BQ193">Q193/(INDEX($AX193:$BG193,,MATCH(BQ$3,$AX$3:$BG$3,))/100)</f>
        <v>0</v>
      </c>
      <c r="BS193" cm="1">
        <f t="array" ref="BS193">S193/(INDEX($AX193:$BG193,,MATCH(BS$3,$AX$3:$BG$3,))/100)</f>
        <v>0</v>
      </c>
      <c r="BT193" cm="1">
        <f t="array" ref="BT193">T193/(INDEX($AX193:$BG193,,MATCH(BT$3,$AX$3:$BG$3,))/100)</f>
        <v>0</v>
      </c>
      <c r="BU193" cm="1">
        <f t="array" ref="BU193">U193/(INDEX($AX193:$BG193,,MATCH(BU$3,$AX$3:$BG$3,))/100)</f>
        <v>0</v>
      </c>
      <c r="BV193" cm="1">
        <f t="array" ref="BV193">V193/(INDEX($AX193:$BG193,,MATCH(BV$3,$AX$3:$BG$3,))/100)</f>
        <v>0</v>
      </c>
      <c r="BW193" cm="1">
        <f t="array" ref="BW193">W193/(INDEX($AX193:$BG193,,MATCH(BW$3,$AX$3:$BG$3,))/100)</f>
        <v>0</v>
      </c>
      <c r="BX193" cm="1">
        <f t="array" ref="BX193">X193/(INDEX($AX193:$BG193,,MATCH(BX$3,$AX$3:$BG$3,))/100)</f>
        <v>0</v>
      </c>
      <c r="BY193" cm="1">
        <f t="array" ref="BY193">Y193/(INDEX($AX193:$BG193,,MATCH(BY$3,$AX$3:$BG$3,))/100)</f>
        <v>0</v>
      </c>
      <c r="BZ193" cm="1">
        <f t="array" ref="BZ193">Z193/(INDEX($AX193:$BG193,,MATCH(BZ$3,$AX$3:$BG$3,))/100)</f>
        <v>0</v>
      </c>
      <c r="CA193" cm="1">
        <f t="array" ref="CA193">AA193/(INDEX($AX193:$BG193,,MATCH(CA$3,$AX$3:$BG$3,))/100)</f>
        <v>0</v>
      </c>
      <c r="CB193" cm="1">
        <f t="array" ref="CB193">AB193/(INDEX($AX193:$BG193,,MATCH(CB$3,$AX$3:$BG$3,))/100)</f>
        <v>0</v>
      </c>
      <c r="CC193" cm="1">
        <f t="array" ref="CC193">AC193/(INDEX($AX193:$BG193,,MATCH(CC$3,$AX$3:$BG$3,))/100)</f>
        <v>0</v>
      </c>
      <c r="CD193" cm="1">
        <f t="array" ref="CD193">AD193/(INDEX($AX193:$BG193,,MATCH(CD$3,$AX$3:$BG$3,))/100)</f>
        <v>0</v>
      </c>
      <c r="CE193" cm="1">
        <f t="array" ref="CE193">AE193/(INDEX($AX193:$BG193,,MATCH(CE$3,$AX$3:$BG$3,))/100)</f>
        <v>0</v>
      </c>
      <c r="CF193" cm="1">
        <f t="array" ref="CF193">AF193/(INDEX($AX193:$BG193,,MATCH(CF$3,$AX$3:$BG$3,))/100)</f>
        <v>0</v>
      </c>
      <c r="CG193" cm="1">
        <f t="array" ref="CG193">AG193/(INDEX($AX193:$BG193,,MATCH(CG$3,$AX$3:$BG$3,))/100)</f>
        <v>0</v>
      </c>
      <c r="CH193" cm="1">
        <f t="array" ref="CH193">AH193/(INDEX($AX193:$BG193,,MATCH(CH$3,$AX$3:$BG$3,))/100)</f>
        <v>0</v>
      </c>
      <c r="CI193" cm="1">
        <f t="array" ref="CI193">AI193/(INDEX($AX193:$BG193,,MATCH(CI$3,$AX$3:$BG$3,))/100)</f>
        <v>0</v>
      </c>
      <c r="CJ193" cm="1">
        <f t="array" ref="CJ193">AJ193/(INDEX($AX193:$BG193,,MATCH(CJ$3,$AX$3:$BG$3,))/100)</f>
        <v>0</v>
      </c>
      <c r="CK193" cm="1">
        <f t="array" ref="CK193">AK193/(INDEX($AX193:$BG193,,MATCH(CK$3,$AX$3:$BG$3,))/100)</f>
        <v>0</v>
      </c>
      <c r="CL193" cm="1">
        <f t="array" ref="CL193">AL193/(INDEX($AX193:$BG193,,MATCH(CL$3,$AX$3:$BG$3,))/100)</f>
        <v>0</v>
      </c>
      <c r="CM193" cm="1">
        <f t="array" ref="CM193">AM193/(INDEX($AX193:$BG193,,MATCH(CM$3,$AX$3:$BG$3,))/100)</f>
        <v>0</v>
      </c>
      <c r="CN193" cm="1">
        <f t="array" ref="CN193">AN193/(INDEX($AX193:$BG193,,MATCH(CN$3,$AX$3:$BG$3,))/100)</f>
        <v>0</v>
      </c>
      <c r="CO193" cm="1">
        <f t="array" ref="CO193">AO193/(INDEX($AX193:$BG193,,MATCH(CO$3,$AX$3:$BG$3,))/100)</f>
        <v>0</v>
      </c>
      <c r="CP193" cm="1">
        <f t="array" ref="CP193">AP193/(INDEX($AX193:$BG193,,MATCH(CP$3,$AX$3:$BG$3,))/100)</f>
        <v>0</v>
      </c>
      <c r="CQ193" cm="1">
        <f t="array" ref="CQ193">AQ193/(INDEX($AX193:$BG193,,MATCH(CQ$3,$AX$3:$BG$3,))/100)</f>
        <v>0</v>
      </c>
      <c r="CR193" cm="1">
        <f t="array" ref="CR193">AR193/(INDEX($AX193:$BG193,,MATCH(CR$3,$AX$3:$BG$3,))/100)</f>
        <v>0</v>
      </c>
      <c r="CS193" cm="1">
        <f t="array" ref="CS193">AS193/(INDEX($AX193:$BG193,,MATCH(CS$3,$AX$3:$BG$3,))/100)</f>
        <v>0</v>
      </c>
      <c r="CT193" cm="1">
        <f t="array" ref="CT193">AT193/(INDEX($AX193:$BG193,,MATCH(CT$3,$AX$3:$BG$3,))/100)</f>
        <v>0</v>
      </c>
      <c r="CU193" cm="1">
        <f t="array" ref="CU193">AU193/(INDEX($AX193:$BG193,,MATCH(CU$3,$AX$3:$BG$3,))/100)</f>
        <v>0</v>
      </c>
      <c r="CV193" cm="1">
        <f t="array" ref="CV193">AV193/(INDEX($AX193:$BG193,,MATCH(CV$3,$AX$3:$BG$3,))/100)</f>
        <v>0</v>
      </c>
      <c r="CW193">
        <f t="shared" si="210"/>
        <v>0</v>
      </c>
      <c r="CX193">
        <f>IFERROR(1/INDEX('exch rates'!$BC$5:$BL$268,MATCH('Country-wise data'!$B193,'exch rates'!$A$5:$A$268,),MATCH(CX$3,'exch rates'!$BC$4:$BL$4,)),1)</f>
        <v>1</v>
      </c>
      <c r="CY193">
        <f>IFERROR(1/INDEX('exch rates'!$BC$5:$BL$268,MATCH('Country-wise data'!$B193,'exch rates'!$A$5:$A$268,),MATCH(CY$3,'exch rates'!$BC$4:$BL$4,)),1)</f>
        <v>1</v>
      </c>
      <c r="CZ193">
        <f>IFERROR(1/INDEX('exch rates'!$BC$5:$BL$268,MATCH('Country-wise data'!$B193,'exch rates'!$A$5:$A$268,),MATCH(CZ$3,'exch rates'!$BC$4:$BL$4,)),1)</f>
        <v>1</v>
      </c>
      <c r="DA193">
        <f>IFERROR(1/INDEX('exch rates'!$BC$5:$BL$268,MATCH('Country-wise data'!$B193,'exch rates'!$A$5:$A$268,),MATCH(DA$3,'exch rates'!$BC$4:$BL$4,)),1)</f>
        <v>1</v>
      </c>
      <c r="DB193">
        <f>IFERROR(1/INDEX('exch rates'!$BC$5:$BL$268,MATCH('Country-wise data'!$B193,'exch rates'!$A$5:$A$268,),MATCH(DB$3,'exch rates'!$BC$4:$BL$4,)),1)</f>
        <v>1</v>
      </c>
      <c r="DC193">
        <f>IFERROR(1/INDEX('exch rates'!$BC$5:$BL$268,MATCH('Country-wise data'!$B193,'exch rates'!$A$5:$A$268,),MATCH(DC$3,'exch rates'!$BC$4:$BL$4,)),1)</f>
        <v>1</v>
      </c>
      <c r="DD193">
        <f>IFERROR(1/INDEX('exch rates'!$BC$5:$BL$268,MATCH('Country-wise data'!$B193,'exch rates'!$A$5:$A$268,),MATCH(DD$3,'exch rates'!$BC$4:$BL$4,)),1)</f>
        <v>1</v>
      </c>
      <c r="DE193">
        <f>IFERROR(1/INDEX('exch rates'!$BC$5:$BL$268,MATCH('Country-wise data'!$B193,'exch rates'!$A$5:$A$268,),MATCH(DE$3,'exch rates'!$BC$4:$BL$4,)),1)</f>
        <v>1</v>
      </c>
      <c r="DF193">
        <f>IFERROR(1/INDEX('exch rates'!$BC$5:$BL$268,MATCH('Country-wise data'!$B193,'exch rates'!$A$5:$A$268,),MATCH(DF$3,'exch rates'!$BC$4:$BL$4,)),1)</f>
        <v>1</v>
      </c>
      <c r="DG193">
        <f>IFERROR(1/INDEX('exch rates'!$BC$5:$BL$268,MATCH('Country-wise data'!$B193,'exch rates'!$A$5:$A$268,),MATCH(DG$3,'exch rates'!$BC$4:$BL$4,)),1)</f>
        <v>1</v>
      </c>
      <c r="DH193" cm="1">
        <f t="array" ref="DH193">(BH193/INDEX($CX193:$DG193,,MATCH(DH$3,$CX$3:$DG$3,)))*$DG193</f>
        <v>0</v>
      </c>
      <c r="DI193" cm="1">
        <f t="array" ref="DI193">(BI193/INDEX($CX193:$DG193,,MATCH(DI$3,$CX$3:$DG$3,)))*$DG193</f>
        <v>0</v>
      </c>
      <c r="DJ193" cm="1">
        <f t="array" ref="DJ193">(BJ193/INDEX($CX193:$DG193,,MATCH(DJ$3,$CX$3:$DG$3,)))*$DG193</f>
        <v>0</v>
      </c>
      <c r="DK193" cm="1">
        <f t="array" ref="DK193">(BK193/INDEX($CX193:$DG193,,MATCH(DK$3,$CX$3:$DG$3,)))*$DG193</f>
        <v>0</v>
      </c>
      <c r="DL193" cm="1">
        <f t="array" ref="DL193">(BL193/INDEX($CX193:$DG193,,MATCH(DL$3,$CX$3:$DG$3,)))*$DG193</f>
        <v>0</v>
      </c>
      <c r="DM193" cm="1">
        <f t="array" ref="DM193">(BM193/INDEX($CX193:$DG193,,MATCH(DM$3,$CX$3:$DG$3,)))*$DG193</f>
        <v>0</v>
      </c>
      <c r="DN193" cm="1">
        <f t="array" ref="DN193">(BN193/INDEX($CX193:$DG193,,MATCH(DN$3,$CX$3:$DG$3,)))*$DG193</f>
        <v>0</v>
      </c>
      <c r="DO193" cm="1">
        <f t="array" ref="DO193">(BO193/INDEX($CX193:$DG193,,MATCH(DO$3,$CX$3:$DG$3,)))*$DG193</f>
        <v>0</v>
      </c>
      <c r="DP193" cm="1">
        <f t="array" ref="DP193">(BP193/INDEX($CX193:$DG193,,MATCH(DP$3,$CX$3:$DG$3,)))*$DG193</f>
        <v>0</v>
      </c>
      <c r="DQ193" cm="1">
        <f t="array" ref="DQ193">(BQ193/INDEX($CX193:$DG193,,MATCH(DQ$3,$CX$3:$DG$3,)))*$DG193</f>
        <v>0</v>
      </c>
      <c r="DS193" cm="1">
        <f t="array" ref="DS193">(BS193/INDEX($CX193:$DG193,,MATCH(DS$3,$CX$3:$DG$3,)))*$DG193</f>
        <v>0</v>
      </c>
      <c r="DT193" cm="1">
        <f t="array" ref="DT193">(BT193/INDEX($CX193:$DG193,,MATCH(DT$3,$CX$3:$DG$3,)))*$DG193</f>
        <v>0</v>
      </c>
      <c r="DU193" cm="1">
        <f t="array" ref="DU193">(BU193/INDEX($CX193:$DG193,,MATCH(DU$3,$CX$3:$DG$3,)))*$DG193</f>
        <v>0</v>
      </c>
      <c r="DV193" cm="1">
        <f t="array" ref="DV193">(BV193/INDEX($CX193:$DG193,,MATCH(DV$3,$CX$3:$DG$3,)))*$DG193</f>
        <v>0</v>
      </c>
      <c r="DW193" cm="1">
        <f t="array" ref="DW193">(BW193/INDEX($CX193:$DG193,,MATCH(DW$3,$CX$3:$DG$3,)))*$DG193</f>
        <v>0</v>
      </c>
      <c r="DX193" cm="1">
        <f t="array" ref="DX193">(BX193/INDEX($CX193:$DG193,,MATCH(DX$3,$CX$3:$DG$3,)))*$DG193</f>
        <v>0</v>
      </c>
      <c r="DY193" cm="1">
        <f t="array" ref="DY193">(BY193/INDEX($CX193:$DG193,,MATCH(DY$3,$CX$3:$DG$3,)))*$DG193</f>
        <v>0</v>
      </c>
      <c r="DZ193" cm="1">
        <f t="array" ref="DZ193">(BZ193/INDEX($CX193:$DG193,,MATCH(DZ$3,$CX$3:$DG$3,)))*$DG193</f>
        <v>0</v>
      </c>
      <c r="EA193" cm="1">
        <f t="array" ref="EA193">(CA193/INDEX($CX193:$DG193,,MATCH(EA$3,$CX$3:$DG$3,)))*$DG193</f>
        <v>0</v>
      </c>
      <c r="EB193" cm="1">
        <f t="array" ref="EB193">(CB193/INDEX($CX193:$DG193,,MATCH(EB$3,$CX$3:$DG$3,)))*$DG193</f>
        <v>0</v>
      </c>
      <c r="EC193" s="53" cm="1">
        <f t="array" ref="EC193">(CC193/INDEX($CX193:$DG193,,MATCH(EC$3,$CX$3:$DG$3,)))*$DG193</f>
        <v>0</v>
      </c>
      <c r="ED193" cm="1">
        <f t="array" ref="ED193">(CD193/INDEX($CX193:$DG193,,MATCH(ED$3,$CX$3:$DG$3,)))*$DG193</f>
        <v>0</v>
      </c>
      <c r="EE193" cm="1">
        <f t="array" ref="EE193">(CE193/INDEX($CX193:$DG193,,MATCH(EE$3,$CX$3:$DG$3,)))*$DG193</f>
        <v>0</v>
      </c>
      <c r="EF193" cm="1">
        <f t="array" ref="EF193">(CF193/INDEX($CX193:$DG193,,MATCH(EF$3,$CX$3:$DG$3,)))*$DG193</f>
        <v>0</v>
      </c>
      <c r="EG193" cm="1">
        <f t="array" ref="EG193">(CG193/INDEX($CX193:$DG193,,MATCH(EG$3,$CX$3:$DG$3,)))*$DG193</f>
        <v>0</v>
      </c>
      <c r="EH193" cm="1">
        <f t="array" ref="EH193">(CH193/INDEX($CX193:$DG193,,MATCH(EH$3,$CX$3:$DG$3,)))*$DG193</f>
        <v>0</v>
      </c>
      <c r="EI193" cm="1">
        <f t="array" ref="EI193">(CI193/INDEX($CX193:$DG193,,MATCH(EI$3,$CX$3:$DG$3,)))*$DG193</f>
        <v>0</v>
      </c>
      <c r="EJ193" cm="1">
        <f t="array" ref="EJ193">(CJ193/INDEX($CX193:$DG193,,MATCH(EJ$3,$CX$3:$DG$3,)))*$DG193</f>
        <v>0</v>
      </c>
      <c r="EK193" cm="1">
        <f t="array" ref="EK193">(CK193/INDEX($CX193:$DG193,,MATCH(EK$3,$CX$3:$DG$3,)))*$DG193</f>
        <v>0</v>
      </c>
      <c r="EL193" cm="1">
        <f t="array" ref="EL193">(CL193/INDEX($CX193:$DG193,,MATCH(EL$3,$CX$3:$DG$3,)))*$DG193</f>
        <v>0</v>
      </c>
      <c r="EM193" cm="1">
        <f t="array" ref="EM193">(CM193/INDEX($CX193:$DG193,,MATCH(EM$3,$CX$3:$DG$3,)))*$DG193</f>
        <v>0</v>
      </c>
      <c r="EN193" cm="1">
        <f t="array" ref="EN193">(CN193/INDEX($CX193:$DG193,,MATCH(EN$3,$CX$3:$DG$3,)))*$DG193</f>
        <v>0</v>
      </c>
      <c r="EO193" cm="1">
        <f t="array" ref="EO193">(CO193/INDEX($CX193:$DG193,,MATCH(EO$3,$CX$3:$DG$3,)))*$DG193</f>
        <v>0</v>
      </c>
      <c r="EP193" cm="1">
        <f t="array" ref="EP193">(CP193/INDEX($CX193:$DG193,,MATCH(EP$3,$CX$3:$DG$3,)))*$DG193</f>
        <v>0</v>
      </c>
      <c r="EQ193" cm="1">
        <f t="array" ref="EQ193">(CQ193/INDEX($CX193:$DG193,,MATCH(EQ$3,$CX$3:$DG$3,)))*$DG193</f>
        <v>0</v>
      </c>
      <c r="ER193" cm="1">
        <f t="array" ref="ER193">(CR193/INDEX($CX193:$DG193,,MATCH(ER$3,$CX$3:$DG$3,)))*$DG193</f>
        <v>0</v>
      </c>
      <c r="ES193" cm="1">
        <f t="array" ref="ES193">(CS193/INDEX($CX193:$DG193,,MATCH(ES$3,$CX$3:$DG$3,)))*$DG193</f>
        <v>0</v>
      </c>
      <c r="ET193" cm="1">
        <f t="array" ref="ET193">(CT193/INDEX($CX193:$DG193,,MATCH(ET$3,$CX$3:$DG$3,)))*$DG193</f>
        <v>0</v>
      </c>
      <c r="EU193" cm="1">
        <f t="array" ref="EU193">(CU193/INDEX($CX193:$DG193,,MATCH(EU$3,$CX$3:$DG$3,)))*$DG193</f>
        <v>0</v>
      </c>
      <c r="EV193" cm="1">
        <f t="array" ref="EV193">(CV193/INDEX($CX193:$DG193,,MATCH(EV$3,$CX$3:$DG$3,)))*$DG193</f>
        <v>0</v>
      </c>
      <c r="EW193">
        <f t="shared" si="211"/>
        <v>0</v>
      </c>
      <c r="EY193" s="96">
        <f t="shared" si="233"/>
        <v>0</v>
      </c>
      <c r="EZ193" s="96">
        <f t="shared" si="234"/>
        <v>0</v>
      </c>
      <c r="FA193" s="96">
        <f t="shared" si="235"/>
        <v>0</v>
      </c>
      <c r="FB193" s="96">
        <f t="shared" si="236"/>
        <v>0</v>
      </c>
      <c r="FC193" s="96">
        <f t="shared" si="237"/>
        <v>0</v>
      </c>
      <c r="FD193" s="96">
        <f t="shared" si="238"/>
        <v>0</v>
      </c>
      <c r="FE193" s="96">
        <f t="shared" si="239"/>
        <v>0</v>
      </c>
      <c r="FF193" s="96">
        <f t="shared" si="240"/>
        <v>0</v>
      </c>
      <c r="FG193" s="96">
        <f t="shared" si="241"/>
        <v>0</v>
      </c>
      <c r="FH193" s="96">
        <f t="shared" si="242"/>
        <v>0</v>
      </c>
      <c r="FJ193" s="96">
        <f t="shared" si="188"/>
        <v>0</v>
      </c>
      <c r="FK193" s="96" t="str">
        <f>IF(AND('Country-wise data'!FJ193&gt;'non-R&amp;D ex_typologies'!$C$17,'Country-wise data'!FJ193&lt;'non-R&amp;D ex_typologies'!$D$17),"Small",IF(AND('Country-wise data'!FJ193&gt;'non-R&amp;D ex_typologies'!$E$17,'Country-wise data'!$FJ$4&lt;'non-R&amp;D ex_typologies'!$F$17),"Medium","Large"))</f>
        <v>Large</v>
      </c>
      <c r="FL193" t="str">
        <f>IF($FK193='non-R&amp;D ex_typologies'!$C$16,IF(AND('Country-wise data'!EY193&gt;'non-R&amp;D ex_typologies'!$C$21,'Country-wise data'!EY193&lt;'non-R&amp;D ex_typologies'!$D$21),'non-R&amp;D ex_typologies'!$B$21,IF(AND('Country-wise data'!EY193&gt;'non-R&amp;D ex_typologies'!$C$19,'Country-wise data'!EY193&lt;'non-R&amp;D ex_typologies'!$D$19),'non-R&amp;D ex_typologies'!$B$19,'non-R&amp;D ex_typologies'!$B$20)),IF($FK193='non-R&amp;D ex_typologies'!$E$16,IF(AND('Country-wise data'!EY193&gt;'non-R&amp;D ex_typologies'!$E$21,'Country-wise data'!EY193&lt;'non-R&amp;D ex_typologies'!$F$21),'non-R&amp;D ex_typologies'!$B$21,IF(AND('Country-wise data'!EY193&gt;'non-R&amp;D ex_typologies'!$E$19,'Country-wise data'!EY193&lt;'non-R&amp;D ex_typologies'!$F$19),'non-R&amp;D ex_typologies'!$B$19,'non-R&amp;D ex_typologies'!$B$20)),IF(AND('Country-wise data'!EY193&gt;'non-R&amp;D ex_typologies'!$G$21,'Country-wise data'!EY193&lt;'non-R&amp;D ex_typologies'!$H$21),'non-R&amp;D ex_typologies'!$B$21,IF(AND('Country-wise data'!EY193&gt;'non-R&amp;D ex_typologies'!$G$19,'Country-wise data'!EY193&lt;'non-R&amp;D ex_typologies'!$H$19),'non-R&amp;D ex_typologies'!$B$19,'non-R&amp;D ex_typologies'!$B$20))))</f>
        <v xml:space="preserve">Research heavy </v>
      </c>
      <c r="FM193" t="str">
        <f>IF($FK193='non-R&amp;D ex_typologies'!$C$16,IF(AND('Country-wise data'!EZ193&gt;'non-R&amp;D ex_typologies'!$C$21,'Country-wise data'!EZ193&lt;'non-R&amp;D ex_typologies'!$D$21),'non-R&amp;D ex_typologies'!$B$21,IF(AND('Country-wise data'!EZ193&gt;'non-R&amp;D ex_typologies'!$C$19,'Country-wise data'!EZ193&lt;'non-R&amp;D ex_typologies'!$D$19),'non-R&amp;D ex_typologies'!$B$19,'non-R&amp;D ex_typologies'!$B$20)),IF($FK193='non-R&amp;D ex_typologies'!$E$16,IF(AND('Country-wise data'!EZ193&gt;'non-R&amp;D ex_typologies'!$E$21,'Country-wise data'!EZ193&lt;'non-R&amp;D ex_typologies'!$F$21),'non-R&amp;D ex_typologies'!$B$21,IF(AND('Country-wise data'!EZ193&gt;'non-R&amp;D ex_typologies'!$E$19,'Country-wise data'!EZ193&lt;'non-R&amp;D ex_typologies'!$F$19),'non-R&amp;D ex_typologies'!$B$19,'non-R&amp;D ex_typologies'!$B$20)),IF(AND('Country-wise data'!EZ193&gt;'non-R&amp;D ex_typologies'!$G$21,'Country-wise data'!EZ193&lt;'non-R&amp;D ex_typologies'!$H$21),'non-R&amp;D ex_typologies'!$B$21,IF(AND('Country-wise data'!EZ193&gt;'non-R&amp;D ex_typologies'!$G$19,'Country-wise data'!EZ193&lt;'non-R&amp;D ex_typologies'!$H$19),'non-R&amp;D ex_typologies'!$B$19,'non-R&amp;D ex_typologies'!$B$20))))</f>
        <v xml:space="preserve">Research heavy </v>
      </c>
      <c r="FN193" t="str">
        <f>IF($FK193='non-R&amp;D ex_typologies'!$C$16,IF(AND('Country-wise data'!FA193&gt;'non-R&amp;D ex_typologies'!$C$21,'Country-wise data'!FA193&lt;'non-R&amp;D ex_typologies'!$D$21),'non-R&amp;D ex_typologies'!$B$21,IF(AND('Country-wise data'!FA193&gt;'non-R&amp;D ex_typologies'!$C$19,'Country-wise data'!FA193&lt;'non-R&amp;D ex_typologies'!$D$19),'non-R&amp;D ex_typologies'!$B$19,'non-R&amp;D ex_typologies'!$B$20)),IF($FK193='non-R&amp;D ex_typologies'!$E$16,IF(AND('Country-wise data'!FA193&gt;'non-R&amp;D ex_typologies'!$E$21,'Country-wise data'!FA193&lt;'non-R&amp;D ex_typologies'!$F$21),'non-R&amp;D ex_typologies'!$B$21,IF(AND('Country-wise data'!FA193&gt;'non-R&amp;D ex_typologies'!$E$19,'Country-wise data'!FA193&lt;'non-R&amp;D ex_typologies'!$F$19),'non-R&amp;D ex_typologies'!$B$19,'non-R&amp;D ex_typologies'!$B$20)),IF(AND('Country-wise data'!FA193&gt;'non-R&amp;D ex_typologies'!$G$21,'Country-wise data'!FA193&lt;'non-R&amp;D ex_typologies'!$H$21),'non-R&amp;D ex_typologies'!$B$21,IF(AND('Country-wise data'!FA193&gt;'non-R&amp;D ex_typologies'!$G$19,'Country-wise data'!FA193&lt;'non-R&amp;D ex_typologies'!$H$19),'non-R&amp;D ex_typologies'!$B$19,'non-R&amp;D ex_typologies'!$B$20))))</f>
        <v xml:space="preserve">Research heavy </v>
      </c>
      <c r="FO193" t="str">
        <f>IF($FK193='non-R&amp;D ex_typologies'!$C$16,IF(AND('Country-wise data'!FB193&gt;'non-R&amp;D ex_typologies'!$C$21,'Country-wise data'!FB193&lt;'non-R&amp;D ex_typologies'!$D$21),'non-R&amp;D ex_typologies'!$B$21,IF(AND('Country-wise data'!FB193&gt;'non-R&amp;D ex_typologies'!$C$19,'Country-wise data'!FB193&lt;'non-R&amp;D ex_typologies'!$D$19),'non-R&amp;D ex_typologies'!$B$19,'non-R&amp;D ex_typologies'!$B$20)),IF($FK193='non-R&amp;D ex_typologies'!$E$16,IF(AND('Country-wise data'!FB193&gt;'non-R&amp;D ex_typologies'!$E$21,'Country-wise data'!FB193&lt;'non-R&amp;D ex_typologies'!$F$21),'non-R&amp;D ex_typologies'!$B$21,IF(AND('Country-wise data'!FB193&gt;'non-R&amp;D ex_typologies'!$E$19,'Country-wise data'!FB193&lt;'non-R&amp;D ex_typologies'!$F$19),'non-R&amp;D ex_typologies'!$B$19,'non-R&amp;D ex_typologies'!$B$20)),IF(AND('Country-wise data'!FB193&gt;'non-R&amp;D ex_typologies'!$G$21,'Country-wise data'!FB193&lt;'non-R&amp;D ex_typologies'!$H$21),'non-R&amp;D ex_typologies'!$B$21,IF(AND('Country-wise data'!FB193&gt;'non-R&amp;D ex_typologies'!$G$19,'Country-wise data'!FB193&lt;'non-R&amp;D ex_typologies'!$H$19),'non-R&amp;D ex_typologies'!$B$19,'non-R&amp;D ex_typologies'!$B$20))))</f>
        <v xml:space="preserve">Research heavy </v>
      </c>
      <c r="FP193" t="str">
        <f>IF($FK193='non-R&amp;D ex_typologies'!$C$16,IF(AND('Country-wise data'!FC193&gt;'non-R&amp;D ex_typologies'!$C$21,'Country-wise data'!FC193&lt;'non-R&amp;D ex_typologies'!$D$21),'non-R&amp;D ex_typologies'!$B$21,IF(AND('Country-wise data'!FC193&gt;'non-R&amp;D ex_typologies'!$C$19,'Country-wise data'!FC193&lt;'non-R&amp;D ex_typologies'!$D$19),'non-R&amp;D ex_typologies'!$B$19,'non-R&amp;D ex_typologies'!$B$20)),IF($FK193='non-R&amp;D ex_typologies'!$E$16,IF(AND('Country-wise data'!FC193&gt;'non-R&amp;D ex_typologies'!$E$21,'Country-wise data'!FC193&lt;'non-R&amp;D ex_typologies'!$F$21),'non-R&amp;D ex_typologies'!$B$21,IF(AND('Country-wise data'!FC193&gt;'non-R&amp;D ex_typologies'!$E$19,'Country-wise data'!FC193&lt;'non-R&amp;D ex_typologies'!$F$19),'non-R&amp;D ex_typologies'!$B$19,'non-R&amp;D ex_typologies'!$B$20)),IF(AND('Country-wise data'!FC193&gt;'non-R&amp;D ex_typologies'!$G$21,'Country-wise data'!FC193&lt;'non-R&amp;D ex_typologies'!$H$21),'non-R&amp;D ex_typologies'!$B$21,IF(AND('Country-wise data'!FC193&gt;'non-R&amp;D ex_typologies'!$G$19,'Country-wise data'!FC193&lt;'non-R&amp;D ex_typologies'!$H$19),'non-R&amp;D ex_typologies'!$B$19,'non-R&amp;D ex_typologies'!$B$20))))</f>
        <v xml:space="preserve">Research heavy </v>
      </c>
      <c r="FQ193" t="str">
        <f>IF($FK193='non-R&amp;D ex_typologies'!$C$16,IF(AND('Country-wise data'!FD193&gt;'non-R&amp;D ex_typologies'!$C$21,'Country-wise data'!FD193&lt;'non-R&amp;D ex_typologies'!$D$21),'non-R&amp;D ex_typologies'!$B$21,IF(AND('Country-wise data'!FD193&gt;'non-R&amp;D ex_typologies'!$C$19,'Country-wise data'!FD193&lt;'non-R&amp;D ex_typologies'!$D$19),'non-R&amp;D ex_typologies'!$B$19,'non-R&amp;D ex_typologies'!$B$20)),IF($FK193='non-R&amp;D ex_typologies'!$E$16,IF(AND('Country-wise data'!FD193&gt;'non-R&amp;D ex_typologies'!$E$21,'Country-wise data'!FD193&lt;'non-R&amp;D ex_typologies'!$F$21),'non-R&amp;D ex_typologies'!$B$21,IF(AND('Country-wise data'!FD193&gt;'non-R&amp;D ex_typologies'!$E$19,'Country-wise data'!FD193&lt;'non-R&amp;D ex_typologies'!$F$19),'non-R&amp;D ex_typologies'!$B$19,'non-R&amp;D ex_typologies'!$B$20)),IF(AND('Country-wise data'!FD193&gt;'non-R&amp;D ex_typologies'!$G$21,'Country-wise data'!FD193&lt;'non-R&amp;D ex_typologies'!$H$21),'non-R&amp;D ex_typologies'!$B$21,IF(AND('Country-wise data'!FD193&gt;'non-R&amp;D ex_typologies'!$G$19,'Country-wise data'!FD193&lt;'non-R&amp;D ex_typologies'!$H$19),'non-R&amp;D ex_typologies'!$B$19,'non-R&amp;D ex_typologies'!$B$20))))</f>
        <v xml:space="preserve">Research heavy </v>
      </c>
      <c r="FR193" t="str">
        <f>IF($FK193='non-R&amp;D ex_typologies'!$C$16,IF(AND('Country-wise data'!FE193&gt;'non-R&amp;D ex_typologies'!$C$21,'Country-wise data'!FE193&lt;'non-R&amp;D ex_typologies'!$D$21),'non-R&amp;D ex_typologies'!$B$21,IF(AND('Country-wise data'!FE193&gt;'non-R&amp;D ex_typologies'!$C$19,'Country-wise data'!FE193&lt;'non-R&amp;D ex_typologies'!$D$19),'non-R&amp;D ex_typologies'!$B$19,'non-R&amp;D ex_typologies'!$B$20)),IF($FK193='non-R&amp;D ex_typologies'!$E$16,IF(AND('Country-wise data'!FE193&gt;'non-R&amp;D ex_typologies'!$E$21,'Country-wise data'!FE193&lt;'non-R&amp;D ex_typologies'!$F$21),'non-R&amp;D ex_typologies'!$B$21,IF(AND('Country-wise data'!FE193&gt;'non-R&amp;D ex_typologies'!$E$19,'Country-wise data'!FE193&lt;'non-R&amp;D ex_typologies'!$F$19),'non-R&amp;D ex_typologies'!$B$19,'non-R&amp;D ex_typologies'!$B$20)),IF(AND('Country-wise data'!FE193&gt;'non-R&amp;D ex_typologies'!$G$21,'Country-wise data'!FE193&lt;'non-R&amp;D ex_typologies'!$H$21),'non-R&amp;D ex_typologies'!$B$21,IF(AND('Country-wise data'!FE193&gt;'non-R&amp;D ex_typologies'!$G$19,'Country-wise data'!FE193&lt;'non-R&amp;D ex_typologies'!$H$19),'non-R&amp;D ex_typologies'!$B$19,'non-R&amp;D ex_typologies'!$B$20))))</f>
        <v xml:space="preserve">Research heavy </v>
      </c>
      <c r="FS193" t="str">
        <f>IF($FK193='non-R&amp;D ex_typologies'!$C$16,IF(AND('Country-wise data'!FF193&gt;'non-R&amp;D ex_typologies'!$C$21,'Country-wise data'!FF193&lt;'non-R&amp;D ex_typologies'!$D$21),'non-R&amp;D ex_typologies'!$B$21,IF(AND('Country-wise data'!FF193&gt;'non-R&amp;D ex_typologies'!$C$19,'Country-wise data'!FF193&lt;'non-R&amp;D ex_typologies'!$D$19),'non-R&amp;D ex_typologies'!$B$19,'non-R&amp;D ex_typologies'!$B$20)),IF($FK193='non-R&amp;D ex_typologies'!$E$16,IF(AND('Country-wise data'!FF193&gt;'non-R&amp;D ex_typologies'!$E$21,'Country-wise data'!FF193&lt;'non-R&amp;D ex_typologies'!$F$21),'non-R&amp;D ex_typologies'!$B$21,IF(AND('Country-wise data'!FF193&gt;'non-R&amp;D ex_typologies'!$E$19,'Country-wise data'!FF193&lt;'non-R&amp;D ex_typologies'!$F$19),'non-R&amp;D ex_typologies'!$B$19,'non-R&amp;D ex_typologies'!$B$20)),IF(AND('Country-wise data'!FF193&gt;'non-R&amp;D ex_typologies'!$G$21,'Country-wise data'!FF193&lt;'non-R&amp;D ex_typologies'!$H$21),'non-R&amp;D ex_typologies'!$B$21,IF(AND('Country-wise data'!FF193&gt;'non-R&amp;D ex_typologies'!$G$19,'Country-wise data'!FF193&lt;'non-R&amp;D ex_typologies'!$H$19),'non-R&amp;D ex_typologies'!$B$19,'non-R&amp;D ex_typologies'!$B$20))))</f>
        <v xml:space="preserve">Research heavy </v>
      </c>
      <c r="FT193" t="str">
        <f>IF($FK193='non-R&amp;D ex_typologies'!$C$16,IF(AND('Country-wise data'!FG193&gt;'non-R&amp;D ex_typologies'!$C$21,'Country-wise data'!FG193&lt;'non-R&amp;D ex_typologies'!$D$21),'non-R&amp;D ex_typologies'!$B$21,IF(AND('Country-wise data'!FG193&gt;'non-R&amp;D ex_typologies'!$C$19,'Country-wise data'!FG193&lt;'non-R&amp;D ex_typologies'!$D$19),'non-R&amp;D ex_typologies'!$B$19,'non-R&amp;D ex_typologies'!$B$20)),IF($FK193='non-R&amp;D ex_typologies'!$E$16,IF(AND('Country-wise data'!FG193&gt;'non-R&amp;D ex_typologies'!$E$21,'Country-wise data'!FG193&lt;'non-R&amp;D ex_typologies'!$F$21),'non-R&amp;D ex_typologies'!$B$21,IF(AND('Country-wise data'!FG193&gt;'non-R&amp;D ex_typologies'!$E$19,'Country-wise data'!FG193&lt;'non-R&amp;D ex_typologies'!$F$19),'non-R&amp;D ex_typologies'!$B$19,'non-R&amp;D ex_typologies'!$B$20)),IF(AND('Country-wise data'!FG193&gt;'non-R&amp;D ex_typologies'!$G$21,'Country-wise data'!FG193&lt;'non-R&amp;D ex_typologies'!$H$21),'non-R&amp;D ex_typologies'!$B$21,IF(AND('Country-wise data'!FG193&gt;'non-R&amp;D ex_typologies'!$G$19,'Country-wise data'!FG193&lt;'non-R&amp;D ex_typologies'!$H$19),'non-R&amp;D ex_typologies'!$B$19,'non-R&amp;D ex_typologies'!$B$20))))</f>
        <v xml:space="preserve">Research heavy </v>
      </c>
      <c r="FU193" t="str">
        <f>IF($FK193='non-R&amp;D ex_typologies'!$C$16,IF(AND('Country-wise data'!FH193&gt;'non-R&amp;D ex_typologies'!$C$21,'Country-wise data'!FH193&lt;'non-R&amp;D ex_typologies'!$D$21),'non-R&amp;D ex_typologies'!$B$21,IF(AND('Country-wise data'!FH193&gt;'non-R&amp;D ex_typologies'!$C$19,'Country-wise data'!FH193&lt;'non-R&amp;D ex_typologies'!$D$19),'non-R&amp;D ex_typologies'!$B$19,'non-R&amp;D ex_typologies'!$B$20)),IF($FK193='non-R&amp;D ex_typologies'!$E$16,IF(AND('Country-wise data'!FH193&gt;'non-R&amp;D ex_typologies'!$E$21,'Country-wise data'!FH193&lt;'non-R&amp;D ex_typologies'!$F$21),'non-R&amp;D ex_typologies'!$B$21,IF(AND('Country-wise data'!FH193&gt;'non-R&amp;D ex_typologies'!$E$19,'Country-wise data'!FH193&lt;'non-R&amp;D ex_typologies'!$F$19),'non-R&amp;D ex_typologies'!$B$19,'non-R&amp;D ex_typologies'!$B$20)),IF(AND('Country-wise data'!FH193&gt;'non-R&amp;D ex_typologies'!$G$21,'Country-wise data'!FH193&lt;'non-R&amp;D ex_typologies'!$H$21),'non-R&amp;D ex_typologies'!$B$21,IF(AND('Country-wise data'!FH193&gt;'non-R&amp;D ex_typologies'!$G$19,'Country-wise data'!FH193&lt;'non-R&amp;D ex_typologies'!$H$19),'non-R&amp;D ex_typologies'!$B$19,'non-R&amp;D ex_typologies'!$B$20))))</f>
        <v xml:space="preserve">Research heavy </v>
      </c>
    </row>
    <row r="194" spans="2:177" x14ac:dyDescent="0.35">
      <c r="B194" s="83" t="s">
        <v>1089</v>
      </c>
      <c r="E194" s="44" t="s">
        <v>375</v>
      </c>
      <c r="G194" s="55">
        <f>Assumptions!$C$13</f>
        <v>1.1000000000000001</v>
      </c>
      <c r="H194">
        <f>SUMIFS(FAOstat!M:M,FAOstat!$B:$B,'Country-wise data'!$B194)*G194</f>
        <v>0</v>
      </c>
      <c r="I194">
        <f>IF(SUMIFS(FAOstat!N:N,FAOstat!$B:$B,'Country-wise data'!$B194)=0,H194*(1+Assumptions!$C$9),SUMIFS(FAOstat!N:N,FAOstat!$B:$B,'Country-wise data'!$B194)*$G194)</f>
        <v>0</v>
      </c>
      <c r="J194">
        <f>IF(SUMIFS(FAOstat!O:O,FAOstat!$B:$B,'Country-wise data'!$B194)=0,I194*(1+Assumptions!$C$9),SUMIFS(FAOstat!O:O,FAOstat!$B:$B,'Country-wise data'!$B194)*$G194)</f>
        <v>0</v>
      </c>
      <c r="K194">
        <f>IF(SUMIFS(FAOstat!P:P,FAOstat!$B:$B,'Country-wise data'!$B194)=0,J194*(1+Assumptions!$C$9),SUMIFS(FAOstat!P:P,FAOstat!$B:$B,'Country-wise data'!$B194)*$G194)</f>
        <v>0</v>
      </c>
      <c r="L194">
        <f>IF(SUMIFS(FAOstat!Q:Q,FAOstat!$B:$B,'Country-wise data'!$B194)=0,K194*(1+Assumptions!$C$9),SUMIFS(FAOstat!Q:Q,FAOstat!$B:$B,'Country-wise data'!$B194)*$G194)</f>
        <v>0</v>
      </c>
      <c r="M194">
        <f>IF(SUMIFS(FAOstat!R:R,FAOstat!$B:$B,'Country-wise data'!$B194)=0,L194*(1+Assumptions!$C$9),SUMIFS(FAOstat!R:R,FAOstat!$B:$B,'Country-wise data'!$B194)*$G194)</f>
        <v>0</v>
      </c>
      <c r="N194">
        <f>IF(SUMIFS(FAOstat!S:S,FAOstat!$B:$B,'Country-wise data'!$B194)=0,M194*(1+Assumptions!$C$9),SUMIFS(FAOstat!S:S,FAOstat!$B:$B,'Country-wise data'!$B194)*$G194)</f>
        <v>0</v>
      </c>
      <c r="O194">
        <f>IF(SUMIFS(FAOstat!T:T,FAOstat!$B:$B,'Country-wise data'!$B194)=0,N194*(1+Assumptions!$C$9),SUMIFS(FAOstat!T:T,FAOstat!$B:$B,'Country-wise data'!$B194)*$G194)</f>
        <v>0</v>
      </c>
      <c r="P194">
        <f>IF(SUMIFS(FAOstat!U:U,FAOstat!$B:$B,'Country-wise data'!$B194)=0,O194*(1+Assumptions!$C$9),SUMIFS(FAOstat!U:U,FAOstat!$B:$B,'Country-wise data'!$B194)*$G194)</f>
        <v>0</v>
      </c>
      <c r="Q194">
        <f>IF(SUMIFS(FAOstat!V:V,FAOstat!$B:$B,'Country-wise data'!$B194)=0,P194*(1+Assumptions!$C$9),SUMIFS(FAOstat!V:V,FAOstat!$B:$B,'Country-wise data'!$B194)*$G194)</f>
        <v>0</v>
      </c>
      <c r="R194" s="36">
        <f t="shared" si="207"/>
        <v>0</v>
      </c>
      <c r="S194" s="44">
        <f>INDEX('area data'!$G$4:$P$80,MATCH('Country-wise data'!$B194,'area data'!$B$4:$B$80,),MATCH('Country-wise data'!S$3,'area data'!$G$3:$P$3,))</f>
        <v>2.0429649676673716</v>
      </c>
      <c r="T194" s="44">
        <f>INDEX('area data'!$G$4:$P$80,MATCH('Country-wise data'!$B194,'area data'!$B$4:$B$80,),MATCH('Country-wise data'!T$3,'area data'!$G$3:$P$3,))</f>
        <v>2.1524700257272973</v>
      </c>
      <c r="U194" s="44">
        <f>INDEX('area data'!$G$4:$P$80,MATCH('Country-wise data'!$B194,'area data'!$B$4:$B$80,),MATCH('Country-wise data'!U$3,'area data'!$G$3:$P$3,))</f>
        <v>2.2057844297029487</v>
      </c>
      <c r="V194" s="44">
        <f>INDEX('area data'!$G$4:$P$80,MATCH('Country-wise data'!$B194,'area data'!$B$4:$B$80,),MATCH('Country-wise data'!V$3,'area data'!$G$3:$P$3,))</f>
        <v>2.3081061791974693</v>
      </c>
      <c r="W194" s="44">
        <f>INDEX('area data'!$G$4:$P$80,MATCH('Country-wise data'!$B194,'area data'!$B$4:$B$80,),MATCH('Country-wise data'!W$3,'area data'!$G$3:$P$3,))</f>
        <v>2.4049757694874296</v>
      </c>
      <c r="X194" s="44">
        <f>INDEX('area data'!$G$4:$P$80,MATCH('Country-wise data'!$B194,'area data'!$B$4:$B$80,),MATCH('Country-wise data'!X$3,'area data'!$G$3:$P$3,))</f>
        <v>2.5293525876106311</v>
      </c>
      <c r="Y194" s="44">
        <f>INDEX('area data'!$G$4:$P$80,MATCH('Country-wise data'!$B194,'area data'!$B$4:$B$80,),MATCH('Country-wise data'!Y$3,'area data'!$G$3:$P$3,))</f>
        <v>2.5440514566504362</v>
      </c>
      <c r="Z194" s="44">
        <f>INDEX('area data'!$G$4:$P$80,MATCH('Country-wise data'!$B194,'area data'!$B$4:$B$80,),MATCH('Country-wise data'!Z$3,'area data'!$G$3:$P$3,))</f>
        <v>2.5980129814394242</v>
      </c>
      <c r="AA194" s="44">
        <f>INDEX('area data'!$G$4:$P$80,MATCH('Country-wise data'!$B194,'area data'!$B$4:$B$80,),MATCH('Country-wise data'!AA$3,'area data'!$G$3:$P$3,))</f>
        <v>2.6594466492983608</v>
      </c>
      <c r="AB194" s="44">
        <f>INDEX('area data'!$G$4:$P$80,MATCH('Country-wise data'!$B194,'area data'!$B$4:$B$80,),MATCH('Country-wise data'!AB$3,'area data'!$G$3:$P$3,))</f>
        <v>2.7126355822843284</v>
      </c>
      <c r="AC194" s="53">
        <f>IFERROR(INDEX('ASTI data (new)'!$AF$6:$AL$130,MATCH('Country-wise data'!$B194,'ASTI data (new)'!$C$6:$C$130,),MATCH('Country-wise data'!AC$3,'ASTI data (new)'!$AF$5:$AL$5,)),(INDEX(Assumptions!$G$154:$P$345,MATCH('Country-wise data'!$B194,Assumptions!$B$154:$B$344,),MATCH('Country-wise data'!AC$3,Assumptions!$G$153:$P$153,))*S194))</f>
        <v>2.0225353179906976E-2</v>
      </c>
      <c r="AD194" s="53">
        <f>IFERROR(INDEX('ASTI data (new)'!$AF$6:$AL$130,MATCH('Country-wise data'!$B194,'ASTI data (new)'!$C$6:$C$130,),MATCH('Country-wise data'!AD$3,'ASTI data (new)'!$AF$5:$AL$5,)),(INDEX(Assumptions!$G$154:$P$345,MATCH('Country-wise data'!$B194,Assumptions!$B$154:$B$344,),MATCH('Country-wise data'!AD$3,Assumptions!$G$153:$P$153,))*T194))</f>
        <v>2.1309453254700243E-2</v>
      </c>
      <c r="AE194" s="53">
        <f>IFERROR(INDEX('ASTI data (new)'!$AF$6:$AL$130,MATCH('Country-wise data'!$B194,'ASTI data (new)'!$C$6:$C$130,),MATCH('Country-wise data'!AE$3,'ASTI data (new)'!$AF$5:$AL$5,)),(INDEX(Assumptions!$G$154:$P$345,MATCH('Country-wise data'!$B194,Assumptions!$B$154:$B$344,),MATCH('Country-wise data'!AE$3,Assumptions!$G$153:$P$153,))*U194))</f>
        <v>2.1837265854059189E-2</v>
      </c>
      <c r="AF194" s="53">
        <f>IFERROR(INDEX('ASTI data (new)'!$AF$6:$AL$130,MATCH('Country-wise data'!$B194,'ASTI data (new)'!$C$6:$C$130,),MATCH('Country-wise data'!AF$3,'ASTI data (new)'!$AF$5:$AL$5,)),(INDEX(Assumptions!$G$154:$P$345,MATCH('Country-wise data'!$B194,Assumptions!$B$154:$B$344,),MATCH('Country-wise data'!AF$3,Assumptions!$G$153:$P$153,))*V194))</f>
        <v>2.2850251174054943E-2</v>
      </c>
      <c r="AG194" s="53">
        <f>IFERROR(INDEX('ASTI data (new)'!$AF$6:$AL$130,MATCH('Country-wise data'!$B194,'ASTI data (new)'!$C$6:$C$130,),MATCH('Country-wise data'!AG$3,'ASTI data (new)'!$AF$5:$AL$5,)),(INDEX(Assumptions!$G$154:$P$345,MATCH('Country-wise data'!$B194,Assumptions!$B$154:$B$344,),MATCH('Country-wise data'!AG$3,Assumptions!$G$153:$P$153,))*W194))</f>
        <v>2.380926011792555E-2</v>
      </c>
      <c r="AH194" s="53">
        <f>IFERROR(INDEX('ASTI data (new)'!$AF$6:$AL$130,MATCH('Country-wise data'!$B194,'ASTI data (new)'!$C$6:$C$130,),MATCH('Country-wise data'!AH$3,'ASTI data (new)'!$AF$5:$AL$5,)),(INDEX(Assumptions!$G$154:$P$345,MATCH('Country-wise data'!$B194,Assumptions!$B$154:$B$344,),MATCH('Country-wise data'!AH$3,Assumptions!$G$153:$P$153,))*X194))</f>
        <v>2.5040590617345246E-2</v>
      </c>
      <c r="AI194" s="53">
        <f>IFERROR(INDEX('ASTI data (new)'!$AF$6:$AL$130,MATCH('Country-wise data'!$B194,'ASTI data (new)'!$C$6:$C$130,),MATCH('Country-wise data'!AI$3,'ASTI data (new)'!$AF$5:$AL$5,)),(INDEX(Assumptions!$G$154:$P$345,MATCH('Country-wise data'!$B194,Assumptions!$B$154:$B$344,),MATCH('Country-wise data'!AI$3,Assumptions!$G$153:$P$153,))*Y194))</f>
        <v>2.5186109420839316E-2</v>
      </c>
      <c r="AJ194" s="53">
        <f t="shared" ref="AJ194:AL194" si="272">IFERROR((1+($AI194/$AF194)^(1/3)-1)*AI194,0)</f>
        <v>2.6016634855923405E-2</v>
      </c>
      <c r="AK194" s="53">
        <f t="shared" si="272"/>
        <v>2.6874547311638432E-2</v>
      </c>
      <c r="AL194" s="53">
        <f t="shared" si="272"/>
        <v>2.7760749889644332E-2</v>
      </c>
      <c r="AM194" s="55" cm="1">
        <f t="array" ref="AM194">INDEX('non-R&amp;D ex_typologies'!$J$8:$J$10,MATCH('Country-wise data'!FL194,'non-R&amp;D ex_typologies'!$F$8:$F$10,),)*'Country-wise data'!AC194</f>
        <v>5.9088868146678901E-2</v>
      </c>
      <c r="AN194" s="55" cm="1">
        <f t="array" ref="AN194">INDEX('non-R&amp;D ex_typologies'!$J$8:$J$10,MATCH('Country-wise data'!FM194,'non-R&amp;D ex_typologies'!$F$8:$F$10,),)*'Country-wise data'!AD194</f>
        <v>6.2256093253081651E-2</v>
      </c>
      <c r="AO194" s="55" cm="1">
        <f t="array" ref="AO194">INDEX('non-R&amp;D ex_typologies'!$J$8:$J$10,MATCH('Country-wise data'!FN194,'non-R&amp;D ex_typologies'!$F$8:$F$10,),)*'Country-wise data'!AE194</f>
        <v>6.3798110779908351E-2</v>
      </c>
      <c r="AP194" s="55" cm="1">
        <f t="array" ref="AP194">INDEX('non-R&amp;D ex_typologies'!$J$8:$J$10,MATCH('Country-wise data'!FO194,'non-R&amp;D ex_typologies'!$F$8:$F$10,),)*'Country-wise data'!AF194</f>
        <v>6.6757572376218807E-2</v>
      </c>
      <c r="AQ194" s="55" cm="1">
        <f t="array" ref="AQ194">INDEX('non-R&amp;D ex_typologies'!$J$8:$J$10,MATCH('Country-wise data'!FP194,'non-R&amp;D ex_typologies'!$F$8:$F$10,),)*'Country-wise data'!AG194</f>
        <v>6.9559340658423743E-2</v>
      </c>
      <c r="AR194" s="55" cm="1">
        <f t="array" ref="AR194">INDEX('non-R&amp;D ex_typologies'!$J$8:$J$10,MATCH('Country-wise data'!FQ194,'non-R&amp;D ex_typologies'!$F$8:$F$10,),)*'Country-wise data'!AH194</f>
        <v>7.3156703081616259E-2</v>
      </c>
      <c r="AS194" s="55" cm="1">
        <f t="array" ref="AS194">INDEX('non-R&amp;D ex_typologies'!$J$8:$J$10,MATCH('Country-wise data'!FR194,'non-R&amp;D ex_typologies'!$F$8:$F$10,),)*'Country-wise data'!AI194</f>
        <v>7.3581839855052983E-2</v>
      </c>
      <c r="AT194" s="55" cm="1">
        <f t="array" ref="AT194">INDEX('non-R&amp;D ex_typologies'!$J$8:$J$10,MATCH('Country-wise data'!FS194,'non-R&amp;D ex_typologies'!$F$8:$F$10,),)*'Country-wise data'!AJ194</f>
        <v>3.2791436415720909E-2</v>
      </c>
      <c r="AU194" s="55" cm="1">
        <f t="array" ref="AU194">INDEX('non-R&amp;D ex_typologies'!$J$8:$J$10,MATCH('Country-wise data'!FT194,'non-R&amp;D ex_typologies'!$F$8:$F$10,),)*'Country-wise data'!AK194</f>
        <v>3.3872751578024815E-2</v>
      </c>
      <c r="AV194" s="55" cm="1">
        <f t="array" ref="AV194">INDEX('non-R&amp;D ex_typologies'!$J$8:$J$10,MATCH('Country-wise data'!FU194,'non-R&amp;D ex_typologies'!$F$8:$F$10,),)*'Country-wise data'!AL194</f>
        <v>3.4989723686410776E-2</v>
      </c>
      <c r="AW194">
        <f t="shared" si="209"/>
        <v>0.81076265550717486</v>
      </c>
      <c r="AX194" s="53">
        <f>INDEX('GDP deflators'!$AB$3:$AK$198,MATCH('Country-wise data'!$B194,'GDP deflators'!$B$3:$B$198,),MATCH('Country-wise data'!AX$3,'GDP deflators'!$D$2:$M$2,))</f>
        <v>66.358640285888143</v>
      </c>
      <c r="AY194" s="53">
        <f>INDEX('GDP deflators'!$AB$3:$AK$198,MATCH('Country-wise data'!$B194,'GDP deflators'!$B$3:$B$198,),MATCH('Country-wise data'!AY$3,'GDP deflators'!$D$2:$M$2,))</f>
        <v>69.259254935203842</v>
      </c>
      <c r="AZ194" s="53">
        <f>INDEX('GDP deflators'!$AB$3:$AK$198,MATCH('Country-wise data'!$B194,'GDP deflators'!$B$3:$B$198,),MATCH('Country-wise data'!AZ$3,'GDP deflators'!$D$2:$M$2,))</f>
        <v>71.919419994073678</v>
      </c>
      <c r="BA194" s="53">
        <f>INDEX('GDP deflators'!$AB$3:$AK$198,MATCH('Country-wise data'!$B194,'GDP deflators'!$B$3:$B$198,),MATCH('Country-wise data'!BA$3,'GDP deflators'!$D$2:$M$2,))</f>
        <v>74.047742133365063</v>
      </c>
      <c r="BB194" s="53">
        <f>INDEX('GDP deflators'!$AB$3:$AK$198,MATCH('Country-wise data'!$B194,'GDP deflators'!$B$3:$B$198,),MATCH('Country-wise data'!BB$3,'GDP deflators'!$D$2:$M$2,))</f>
        <v>76.062721764859504</v>
      </c>
      <c r="BC194" s="53">
        <f>INDEX('GDP deflators'!$AB$3:$AK$198,MATCH('Country-wise data'!$B194,'GDP deflators'!$B$3:$B$198,),MATCH('Country-wise data'!BC$3,'GDP deflators'!$D$2:$M$2,))</f>
        <v>79.547558442166959</v>
      </c>
      <c r="BD194" s="53">
        <f>INDEX('GDP deflators'!$AB$3:$AK$198,MATCH('Country-wise data'!$B194,'GDP deflators'!$B$3:$B$198,),MATCH('Country-wise data'!BD$3,'GDP deflators'!$D$2:$M$2,))</f>
        <v>82.63532496856601</v>
      </c>
      <c r="BE194" s="53">
        <f>INDEX('GDP deflators'!$AB$3:$AK$198,MATCH('Country-wise data'!$B194,'GDP deflators'!$B$3:$B$198,),MATCH('Country-wise data'!BE$3,'GDP deflators'!$D$2:$M$2,))</f>
        <v>86.85452514783448</v>
      </c>
      <c r="BF194" s="53">
        <f>INDEX('GDP deflators'!$AB$3:$AK$198,MATCH('Country-wise data'!$B194,'GDP deflators'!$B$3:$B$198,),MATCH('Country-wise data'!BF$3,'GDP deflators'!$D$2:$M$2,))</f>
        <v>92.556609865426125</v>
      </c>
      <c r="BG194" s="53">
        <f>INDEX('GDP deflators'!$AB$3:$AK$198,MATCH('Country-wise data'!$B194,'GDP deflators'!$B$3:$B$198,),MATCH('Country-wise data'!BG$3,'GDP deflators'!$D$2:$M$2,))</f>
        <v>100</v>
      </c>
      <c r="BH194" cm="1">
        <f t="array" ref="BH194">H194/(INDEX($AX194:$BG194,,MATCH(BH$3,$AX$3:$BG$3,))/100)</f>
        <v>0</v>
      </c>
      <c r="BI194" cm="1">
        <f t="array" ref="BI194">I194/(INDEX($AX194:$BG194,,MATCH(BI$3,$AX$3:$BG$3,))/100)</f>
        <v>0</v>
      </c>
      <c r="BJ194" cm="1">
        <f t="array" ref="BJ194">J194/(INDEX($AX194:$BG194,,MATCH(BJ$3,$AX$3:$BG$3,))/100)</f>
        <v>0</v>
      </c>
      <c r="BK194" cm="1">
        <f t="array" ref="BK194">K194/(INDEX($AX194:$BG194,,MATCH(BK$3,$AX$3:$BG$3,))/100)</f>
        <v>0</v>
      </c>
      <c r="BL194" cm="1">
        <f t="array" ref="BL194">L194/(INDEX($AX194:$BG194,,MATCH(BL$3,$AX$3:$BG$3,))/100)</f>
        <v>0</v>
      </c>
      <c r="BM194" cm="1">
        <f t="array" ref="BM194">M194/(INDEX($AX194:$BG194,,MATCH(BM$3,$AX$3:$BG$3,))/100)</f>
        <v>0</v>
      </c>
      <c r="BN194" cm="1">
        <f t="array" ref="BN194">N194/(INDEX($AX194:$BG194,,MATCH(BN$3,$AX$3:$BG$3,))/100)</f>
        <v>0</v>
      </c>
      <c r="BO194" cm="1">
        <f t="array" ref="BO194">O194/(INDEX($AX194:$BG194,,MATCH(BO$3,$AX$3:$BG$3,))/100)</f>
        <v>0</v>
      </c>
      <c r="BP194" cm="1">
        <f t="array" ref="BP194">P194/(INDEX($AX194:$BG194,,MATCH(BP$3,$AX$3:$BG$3,))/100)</f>
        <v>0</v>
      </c>
      <c r="BQ194" cm="1">
        <f t="array" ref="BQ194">Q194/(INDEX($AX194:$BG194,,MATCH(BQ$3,$AX$3:$BG$3,))/100)</f>
        <v>0</v>
      </c>
      <c r="BS194" cm="1">
        <f t="array" ref="BS194">S194/(INDEX($AX194:$BG194,,MATCH(BS$3,$AX$3:$BG$3,))/100)</f>
        <v>3.078672135031419</v>
      </c>
      <c r="BT194" cm="1">
        <f t="array" ref="BT194">T194/(INDEX($AX194:$BG194,,MATCH(BT$3,$AX$3:$BG$3,))/100)</f>
        <v>3.1078446162048108</v>
      </c>
      <c r="BU194" cm="1">
        <f t="array" ref="BU194">U194/(INDEX($AX194:$BG194,,MATCH(BU$3,$AX$3:$BG$3,))/100)</f>
        <v>3.0670219947334258</v>
      </c>
      <c r="BV194" cm="1">
        <f t="array" ref="BV194">V194/(INDEX($AX194:$BG194,,MATCH(BV$3,$AX$3:$BG$3,))/100)</f>
        <v>3.1170513950856353</v>
      </c>
      <c r="BW194" cm="1">
        <f t="array" ref="BW194">W194/(INDEX($AX194:$BG194,,MATCH(BW$3,$AX$3:$BG$3,))/100)</f>
        <v>3.1618323847550154</v>
      </c>
      <c r="BX194" cm="1">
        <f t="array" ref="BX194">X194/(INDEX($AX194:$BG194,,MATCH(BX$3,$AX$3:$BG$3,))/100)</f>
        <v>3.1796734395682718</v>
      </c>
      <c r="BY194" cm="1">
        <f t="array" ref="BY194">Y194/(INDEX($AX194:$BG194,,MATCH(BY$3,$AX$3:$BG$3,))/100)</f>
        <v>3.0786488195189867</v>
      </c>
      <c r="BZ194" cm="1">
        <f t="array" ref="BZ194">Z194/(INDEX($AX194:$BG194,,MATCH(BZ$3,$AX$3:$BG$3,))/100)</f>
        <v>2.9912235165840402</v>
      </c>
      <c r="CA194" cm="1">
        <f t="array" ref="CA194">AA194/(INDEX($AX194:$BG194,,MATCH(CA$3,$AX$3:$BG$3,))/100)</f>
        <v>2.8733189916582917</v>
      </c>
      <c r="CB194" cm="1">
        <f t="array" ref="CB194">AB194/(INDEX($AX194:$BG194,,MATCH(CB$3,$AX$3:$BG$3,))/100)</f>
        <v>2.7126355822843284</v>
      </c>
      <c r="CC194" cm="1">
        <f t="array" ref="CC194">AC194/(INDEX($AX194:$BG194,,MATCH(CC$3,$AX$3:$BG$3,))/100)</f>
        <v>3.0478854136811045E-2</v>
      </c>
      <c r="CD194" cm="1">
        <f t="array" ref="CD194">AD194/(INDEX($AX194:$BG194,,MATCH(CD$3,$AX$3:$BG$3,))/100)</f>
        <v>3.0767661700427627E-2</v>
      </c>
      <c r="CE194" cm="1">
        <f t="array" ref="CE194">AE194/(INDEX($AX194:$BG194,,MATCH(CE$3,$AX$3:$BG$3,))/100)</f>
        <v>3.0363517747860912E-2</v>
      </c>
      <c r="CF194" cm="1">
        <f t="array" ref="CF194">AF194/(INDEX($AX194:$BG194,,MATCH(CF$3,$AX$3:$BG$3,))/100)</f>
        <v>3.0858808811347786E-2</v>
      </c>
      <c r="CG194" cm="1">
        <f t="array" ref="CG194">AG194/(INDEX($AX194:$BG194,,MATCH(CG$3,$AX$3:$BG$3,))/100)</f>
        <v>3.1302140609074651E-2</v>
      </c>
      <c r="CH194" cm="1">
        <f t="array" ref="CH194">AH194/(INDEX($AX194:$BG194,,MATCH(CH$3,$AX$3:$BG$3,))/100)</f>
        <v>3.1478767051725885E-2</v>
      </c>
      <c r="CI194" cm="1">
        <f t="array" ref="CI194">AI194/(INDEX($AX194:$BG194,,MATCH(CI$3,$AX$3:$BG$3,))/100)</f>
        <v>3.0478623313237967E-2</v>
      </c>
      <c r="CJ194" cm="1">
        <f t="array" ref="CJ194">AJ194/(INDEX($AX194:$BG194,,MATCH(CJ$3,$AX$3:$BG$3,))/100)</f>
        <v>2.9954265263255623E-2</v>
      </c>
      <c r="CK194" cm="1">
        <f t="array" ref="CK194">AK194/(INDEX($AX194:$BG194,,MATCH(CK$3,$AX$3:$BG$3,))/100)</f>
        <v>2.9035794797057743E-2</v>
      </c>
      <c r="CL194" cm="1">
        <f t="array" ref="CL194">AL194/(INDEX($AX194:$BG194,,MATCH(CL$3,$AX$3:$BG$3,))/100)</f>
        <v>2.7760749889644332E-2</v>
      </c>
      <c r="CM194" cm="1">
        <f t="array" ref="CM194">AM194/(INDEX($AX194:$BG194,,MATCH(CM$3,$AX$3:$BG$3,))/100)</f>
        <v>8.9044724081311186E-2</v>
      </c>
      <c r="CN194" cm="1">
        <f t="array" ref="CN194">AN194/(INDEX($AX194:$BG194,,MATCH(CN$3,$AX$3:$BG$3,))/100)</f>
        <v>8.9888482501473535E-2</v>
      </c>
      <c r="CO194" cm="1">
        <f t="array" ref="CO194">AO194/(INDEX($AX194:$BG194,,MATCH(CO$3,$AX$3:$BG$3,))/100)</f>
        <v>8.870776597637392E-2</v>
      </c>
      <c r="CP194" cm="1">
        <f t="array" ref="CP194">AP194/(INDEX($AX194:$BG194,,MATCH(CP$3,$AX$3:$BG$3,))/100)</f>
        <v>9.0154771034049688E-2</v>
      </c>
      <c r="CQ194" cm="1">
        <f t="array" ref="CQ194">AQ194/(INDEX($AX194:$BG194,,MATCH(CQ$3,$AX$3:$BG$3,))/100)</f>
        <v>9.1449975815301038E-2</v>
      </c>
      <c r="CR194" cm="1">
        <f t="array" ref="CR194">AR194/(INDEX($AX194:$BG194,,MATCH(CR$3,$AX$3:$BG$3,))/100)</f>
        <v>9.1965994323764191E-2</v>
      </c>
      <c r="CS194" cm="1">
        <f t="array" ref="CS194">AS194/(INDEX($AX194:$BG194,,MATCH(CS$3,$AX$3:$BG$3,))/100)</f>
        <v>8.904404972454949E-2</v>
      </c>
      <c r="CT194" cm="1">
        <f t="array" ref="CT194">AT194/(INDEX($AX194:$BG194,,MATCH(CT$3,$AX$3:$BG$3,))/100)</f>
        <v>3.7754436351942325E-2</v>
      </c>
      <c r="CU194" cm="1">
        <f t="array" ref="CU194">AU194/(INDEX($AX194:$BG194,,MATCH(CU$3,$AX$3:$BG$3,))/100)</f>
        <v>3.659679371065399E-2</v>
      </c>
      <c r="CV194" cm="1">
        <f t="array" ref="CV194">AV194/(INDEX($AX194:$BG194,,MATCH(CV$3,$AX$3:$BG$3,))/100)</f>
        <v>3.4989723686410776E-2</v>
      </c>
      <c r="CW194">
        <f t="shared" si="210"/>
        <v>1.0420759005262736</v>
      </c>
      <c r="CX194">
        <f>IFERROR(1/INDEX('exch rates'!$BC$5:$BL$268,MATCH('Country-wise data'!$B194,'exch rates'!$A$5:$A$268,),MATCH(CX$3,'exch rates'!$BC$4:$BL$4,)),1)</f>
        <v>1</v>
      </c>
      <c r="CY194">
        <f>IFERROR(1/INDEX('exch rates'!$BC$5:$BL$268,MATCH('Country-wise data'!$B194,'exch rates'!$A$5:$A$268,),MATCH(CY$3,'exch rates'!$BC$4:$BL$4,)),1)</f>
        <v>1</v>
      </c>
      <c r="CZ194">
        <f>IFERROR(1/INDEX('exch rates'!$BC$5:$BL$268,MATCH('Country-wise data'!$B194,'exch rates'!$A$5:$A$268,),MATCH(CZ$3,'exch rates'!$BC$4:$BL$4,)),1)</f>
        <v>1</v>
      </c>
      <c r="DA194">
        <f>IFERROR(1/INDEX('exch rates'!$BC$5:$BL$268,MATCH('Country-wise data'!$B194,'exch rates'!$A$5:$A$268,),MATCH(DA$3,'exch rates'!$BC$4:$BL$4,)),1)</f>
        <v>1</v>
      </c>
      <c r="DB194">
        <f>IFERROR(1/INDEX('exch rates'!$BC$5:$BL$268,MATCH('Country-wise data'!$B194,'exch rates'!$A$5:$A$268,),MATCH(DB$3,'exch rates'!$BC$4:$BL$4,)),1)</f>
        <v>1</v>
      </c>
      <c r="DC194">
        <f>IFERROR(1/INDEX('exch rates'!$BC$5:$BL$268,MATCH('Country-wise data'!$B194,'exch rates'!$A$5:$A$268,),MATCH(DC$3,'exch rates'!$BC$4:$BL$4,)),1)</f>
        <v>1</v>
      </c>
      <c r="DD194">
        <f>IFERROR(1/INDEX('exch rates'!$BC$5:$BL$268,MATCH('Country-wise data'!$B194,'exch rates'!$A$5:$A$268,),MATCH(DD$3,'exch rates'!$BC$4:$BL$4,)),1)</f>
        <v>1</v>
      </c>
      <c r="DE194">
        <f>IFERROR(1/INDEX('exch rates'!$BC$5:$BL$268,MATCH('Country-wise data'!$B194,'exch rates'!$A$5:$A$268,),MATCH(DE$3,'exch rates'!$BC$4:$BL$4,)),1)</f>
        <v>1</v>
      </c>
      <c r="DF194">
        <f>IFERROR(1/INDEX('exch rates'!$BC$5:$BL$268,MATCH('Country-wise data'!$B194,'exch rates'!$A$5:$A$268,),MATCH(DF$3,'exch rates'!$BC$4:$BL$4,)),1)</f>
        <v>1</v>
      </c>
      <c r="DG194">
        <f>IFERROR(1/INDEX('exch rates'!$BC$5:$BL$268,MATCH('Country-wise data'!$B194,'exch rates'!$A$5:$A$268,),MATCH(DG$3,'exch rates'!$BC$4:$BL$4,)),1)</f>
        <v>1</v>
      </c>
      <c r="DH194" cm="1">
        <f t="array" ref="DH194">(BH194/INDEX($CX194:$DG194,,MATCH(DH$3,$CX$3:$DG$3,)))*$DG194</f>
        <v>0</v>
      </c>
      <c r="DI194" cm="1">
        <f t="array" ref="DI194">(BI194/INDEX($CX194:$DG194,,MATCH(DI$3,$CX$3:$DG$3,)))*$DG194</f>
        <v>0</v>
      </c>
      <c r="DJ194" cm="1">
        <f t="array" ref="DJ194">(BJ194/INDEX($CX194:$DG194,,MATCH(DJ$3,$CX$3:$DG$3,)))*$DG194</f>
        <v>0</v>
      </c>
      <c r="DK194" cm="1">
        <f t="array" ref="DK194">(BK194/INDEX($CX194:$DG194,,MATCH(DK$3,$CX$3:$DG$3,)))*$DG194</f>
        <v>0</v>
      </c>
      <c r="DL194" cm="1">
        <f t="array" ref="DL194">(BL194/INDEX($CX194:$DG194,,MATCH(DL$3,$CX$3:$DG$3,)))*$DG194</f>
        <v>0</v>
      </c>
      <c r="DM194" cm="1">
        <f t="array" ref="DM194">(BM194/INDEX($CX194:$DG194,,MATCH(DM$3,$CX$3:$DG$3,)))*$DG194</f>
        <v>0</v>
      </c>
      <c r="DN194" cm="1">
        <f t="array" ref="DN194">(BN194/INDEX($CX194:$DG194,,MATCH(DN$3,$CX$3:$DG$3,)))*$DG194</f>
        <v>0</v>
      </c>
      <c r="DO194" cm="1">
        <f t="array" ref="DO194">(BO194/INDEX($CX194:$DG194,,MATCH(DO$3,$CX$3:$DG$3,)))*$DG194</f>
        <v>0</v>
      </c>
      <c r="DP194" cm="1">
        <f t="array" ref="DP194">(BP194/INDEX($CX194:$DG194,,MATCH(DP$3,$CX$3:$DG$3,)))*$DG194</f>
        <v>0</v>
      </c>
      <c r="DQ194" cm="1">
        <f t="array" ref="DQ194">(BQ194/INDEX($CX194:$DG194,,MATCH(DQ$3,$CX$3:$DG$3,)))*$DG194</f>
        <v>0</v>
      </c>
      <c r="DS194" cm="1">
        <f t="array" ref="DS194">(BS194/INDEX($CX194:$DG194,,MATCH(DS$3,$CX$3:$DG$3,)))*$DG194</f>
        <v>3.078672135031419</v>
      </c>
      <c r="DT194" cm="1">
        <f t="array" ref="DT194">(BT194/INDEX($CX194:$DG194,,MATCH(DT$3,$CX$3:$DG$3,)))*$DG194</f>
        <v>3.1078446162048108</v>
      </c>
      <c r="DU194" cm="1">
        <f t="array" ref="DU194">(BU194/INDEX($CX194:$DG194,,MATCH(DU$3,$CX$3:$DG$3,)))*$DG194</f>
        <v>3.0670219947334258</v>
      </c>
      <c r="DV194" cm="1">
        <f t="array" ref="DV194">(BV194/INDEX($CX194:$DG194,,MATCH(DV$3,$CX$3:$DG$3,)))*$DG194</f>
        <v>3.1170513950856353</v>
      </c>
      <c r="DW194" cm="1">
        <f t="array" ref="DW194">(BW194/INDEX($CX194:$DG194,,MATCH(DW$3,$CX$3:$DG$3,)))*$DG194</f>
        <v>3.1618323847550154</v>
      </c>
      <c r="DX194" cm="1">
        <f t="array" ref="DX194">(BX194/INDEX($CX194:$DG194,,MATCH(DX$3,$CX$3:$DG$3,)))*$DG194</f>
        <v>3.1796734395682718</v>
      </c>
      <c r="DY194" cm="1">
        <f t="array" ref="DY194">(BY194/INDEX($CX194:$DG194,,MATCH(DY$3,$CX$3:$DG$3,)))*$DG194</f>
        <v>3.0786488195189867</v>
      </c>
      <c r="DZ194" cm="1">
        <f t="array" ref="DZ194">(BZ194/INDEX($CX194:$DG194,,MATCH(DZ$3,$CX$3:$DG$3,)))*$DG194</f>
        <v>2.9912235165840402</v>
      </c>
      <c r="EA194" cm="1">
        <f t="array" ref="EA194">(CA194/INDEX($CX194:$DG194,,MATCH(EA$3,$CX$3:$DG$3,)))*$DG194</f>
        <v>2.8733189916582917</v>
      </c>
      <c r="EB194" cm="1">
        <f t="array" ref="EB194">(CB194/INDEX($CX194:$DG194,,MATCH(EB$3,$CX$3:$DG$3,)))*$DG194</f>
        <v>2.7126355822843284</v>
      </c>
      <c r="EC194" s="53" cm="1">
        <f t="array" ref="EC194">(CC194/INDEX($CX194:$DG194,,MATCH(EC$3,$CX$3:$DG$3,)))*$DG194</f>
        <v>3.0478854136811045E-2</v>
      </c>
      <c r="ED194" cm="1">
        <f t="array" ref="ED194">(CD194/INDEX($CX194:$DG194,,MATCH(ED$3,$CX$3:$DG$3,)))*$DG194</f>
        <v>3.0767661700427627E-2</v>
      </c>
      <c r="EE194" cm="1">
        <f t="array" ref="EE194">(CE194/INDEX($CX194:$DG194,,MATCH(EE$3,$CX$3:$DG$3,)))*$DG194</f>
        <v>3.0363517747860912E-2</v>
      </c>
      <c r="EF194" cm="1">
        <f t="array" ref="EF194">(CF194/INDEX($CX194:$DG194,,MATCH(EF$3,$CX$3:$DG$3,)))*$DG194</f>
        <v>3.0858808811347786E-2</v>
      </c>
      <c r="EG194" cm="1">
        <f t="array" ref="EG194">(CG194/INDEX($CX194:$DG194,,MATCH(EG$3,$CX$3:$DG$3,)))*$DG194</f>
        <v>3.1302140609074651E-2</v>
      </c>
      <c r="EH194" cm="1">
        <f t="array" ref="EH194">(CH194/INDEX($CX194:$DG194,,MATCH(EH$3,$CX$3:$DG$3,)))*$DG194</f>
        <v>3.1478767051725885E-2</v>
      </c>
      <c r="EI194" cm="1">
        <f t="array" ref="EI194">(CI194/INDEX($CX194:$DG194,,MATCH(EI$3,$CX$3:$DG$3,)))*$DG194</f>
        <v>3.0478623313237967E-2</v>
      </c>
      <c r="EJ194" cm="1">
        <f t="array" ref="EJ194">(CJ194/INDEX($CX194:$DG194,,MATCH(EJ$3,$CX$3:$DG$3,)))*$DG194</f>
        <v>2.9954265263255623E-2</v>
      </c>
      <c r="EK194" cm="1">
        <f t="array" ref="EK194">(CK194/INDEX($CX194:$DG194,,MATCH(EK$3,$CX$3:$DG$3,)))*$DG194</f>
        <v>2.9035794797057743E-2</v>
      </c>
      <c r="EL194" cm="1">
        <f t="array" ref="EL194">(CL194/INDEX($CX194:$DG194,,MATCH(EL$3,$CX$3:$DG$3,)))*$DG194</f>
        <v>2.7760749889644332E-2</v>
      </c>
      <c r="EM194" cm="1">
        <f t="array" ref="EM194">(CM194/INDEX($CX194:$DG194,,MATCH(EM$3,$CX$3:$DG$3,)))*$DG194</f>
        <v>8.9044724081311186E-2</v>
      </c>
      <c r="EN194" cm="1">
        <f t="array" ref="EN194">(CN194/INDEX($CX194:$DG194,,MATCH(EN$3,$CX$3:$DG$3,)))*$DG194</f>
        <v>8.9888482501473535E-2</v>
      </c>
      <c r="EO194" cm="1">
        <f t="array" ref="EO194">(CO194/INDEX($CX194:$DG194,,MATCH(EO$3,$CX$3:$DG$3,)))*$DG194</f>
        <v>8.870776597637392E-2</v>
      </c>
      <c r="EP194" cm="1">
        <f t="array" ref="EP194">(CP194/INDEX($CX194:$DG194,,MATCH(EP$3,$CX$3:$DG$3,)))*$DG194</f>
        <v>9.0154771034049688E-2</v>
      </c>
      <c r="EQ194" cm="1">
        <f t="array" ref="EQ194">(CQ194/INDEX($CX194:$DG194,,MATCH(EQ$3,$CX$3:$DG$3,)))*$DG194</f>
        <v>9.1449975815301038E-2</v>
      </c>
      <c r="ER194" cm="1">
        <f t="array" ref="ER194">(CR194/INDEX($CX194:$DG194,,MATCH(ER$3,$CX$3:$DG$3,)))*$DG194</f>
        <v>9.1965994323764191E-2</v>
      </c>
      <c r="ES194" cm="1">
        <f t="array" ref="ES194">(CS194/INDEX($CX194:$DG194,,MATCH(ES$3,$CX$3:$DG$3,)))*$DG194</f>
        <v>8.904404972454949E-2</v>
      </c>
      <c r="ET194" cm="1">
        <f t="array" ref="ET194">(CT194/INDEX($CX194:$DG194,,MATCH(ET$3,$CX$3:$DG$3,)))*$DG194</f>
        <v>3.7754436351942325E-2</v>
      </c>
      <c r="EU194" cm="1">
        <f t="array" ref="EU194">(CU194/INDEX($CX194:$DG194,,MATCH(EU$3,$CX$3:$DG$3,)))*$DG194</f>
        <v>3.659679371065399E-2</v>
      </c>
      <c r="EV194" cm="1">
        <f t="array" ref="EV194">(CV194/INDEX($CX194:$DG194,,MATCH(EV$3,$CX$3:$DG$3,)))*$DG194</f>
        <v>3.4989723686410776E-2</v>
      </c>
      <c r="EW194">
        <f t="shared" si="211"/>
        <v>1.0420759005262736</v>
      </c>
      <c r="EY194" s="96">
        <f t="shared" si="233"/>
        <v>9.8999999999999991E-3</v>
      </c>
      <c r="EZ194" s="96">
        <f t="shared" si="234"/>
        <v>9.8999999999999991E-3</v>
      </c>
      <c r="FA194" s="96">
        <f t="shared" si="235"/>
        <v>9.8999999999999991E-3</v>
      </c>
      <c r="FB194" s="96">
        <f t="shared" si="236"/>
        <v>9.8999999999999991E-3</v>
      </c>
      <c r="FC194" s="96">
        <f t="shared" si="237"/>
        <v>9.8999999999999991E-3</v>
      </c>
      <c r="FD194" s="96">
        <f t="shared" si="238"/>
        <v>9.8999999999999991E-3</v>
      </c>
      <c r="FE194" s="96">
        <f t="shared" si="239"/>
        <v>9.8999999999999991E-3</v>
      </c>
      <c r="FF194" s="96">
        <f t="shared" si="240"/>
        <v>1.0014051139001215E-2</v>
      </c>
      <c r="FG194" s="96">
        <f t="shared" si="241"/>
        <v>1.0105315449260363E-2</v>
      </c>
      <c r="FH194" s="96">
        <f t="shared" si="242"/>
        <v>1.0233866307344837E-2</v>
      </c>
      <c r="FJ194" s="96">
        <f t="shared" si="188"/>
        <v>3.0367922875424225</v>
      </c>
      <c r="FK194" s="96" t="str">
        <f>IF(AND('Country-wise data'!FJ194&gt;'non-R&amp;D ex_typologies'!$C$17,'Country-wise data'!FJ194&lt;'non-R&amp;D ex_typologies'!$D$17),"Small",IF(AND('Country-wise data'!FJ194&gt;'non-R&amp;D ex_typologies'!$E$17,'Country-wise data'!$FJ$4&lt;'non-R&amp;D ex_typologies'!$F$17),"Medium","Large"))</f>
        <v>Small</v>
      </c>
      <c r="FL194" t="str">
        <f>IF($FK194='non-R&amp;D ex_typologies'!$C$16,IF(AND('Country-wise data'!EY194&gt;'non-R&amp;D ex_typologies'!$C$21,'Country-wise data'!EY194&lt;'non-R&amp;D ex_typologies'!$D$21),'non-R&amp;D ex_typologies'!$B$21,IF(AND('Country-wise data'!EY194&gt;'non-R&amp;D ex_typologies'!$C$19,'Country-wise data'!EY194&lt;'non-R&amp;D ex_typologies'!$D$19),'non-R&amp;D ex_typologies'!$B$19,'non-R&amp;D ex_typologies'!$B$20)),IF($FK194='non-R&amp;D ex_typologies'!$E$16,IF(AND('Country-wise data'!EY194&gt;'non-R&amp;D ex_typologies'!$E$21,'Country-wise data'!EY194&lt;'non-R&amp;D ex_typologies'!$F$21),'non-R&amp;D ex_typologies'!$B$21,IF(AND('Country-wise data'!EY194&gt;'non-R&amp;D ex_typologies'!$E$19,'Country-wise data'!EY194&lt;'non-R&amp;D ex_typologies'!$F$19),'non-R&amp;D ex_typologies'!$B$19,'non-R&amp;D ex_typologies'!$B$20)),IF(AND('Country-wise data'!EY194&gt;'non-R&amp;D ex_typologies'!$G$21,'Country-wise data'!EY194&lt;'non-R&amp;D ex_typologies'!$H$21),'non-R&amp;D ex_typologies'!$B$21,IF(AND('Country-wise data'!EY194&gt;'non-R&amp;D ex_typologies'!$G$19,'Country-wise data'!EY194&lt;'non-R&amp;D ex_typologies'!$H$19),'non-R&amp;D ex_typologies'!$B$19,'non-R&amp;D ex_typologies'!$B$20))))</f>
        <v>Program heavy</v>
      </c>
      <c r="FM194" t="str">
        <f>IF($FK194='non-R&amp;D ex_typologies'!$C$16,IF(AND('Country-wise data'!EZ194&gt;'non-R&amp;D ex_typologies'!$C$21,'Country-wise data'!EZ194&lt;'non-R&amp;D ex_typologies'!$D$21),'non-R&amp;D ex_typologies'!$B$21,IF(AND('Country-wise data'!EZ194&gt;'non-R&amp;D ex_typologies'!$C$19,'Country-wise data'!EZ194&lt;'non-R&amp;D ex_typologies'!$D$19),'non-R&amp;D ex_typologies'!$B$19,'non-R&amp;D ex_typologies'!$B$20)),IF($FK194='non-R&amp;D ex_typologies'!$E$16,IF(AND('Country-wise data'!EZ194&gt;'non-R&amp;D ex_typologies'!$E$21,'Country-wise data'!EZ194&lt;'non-R&amp;D ex_typologies'!$F$21),'non-R&amp;D ex_typologies'!$B$21,IF(AND('Country-wise data'!EZ194&gt;'non-R&amp;D ex_typologies'!$E$19,'Country-wise data'!EZ194&lt;'non-R&amp;D ex_typologies'!$F$19),'non-R&amp;D ex_typologies'!$B$19,'non-R&amp;D ex_typologies'!$B$20)),IF(AND('Country-wise data'!EZ194&gt;'non-R&amp;D ex_typologies'!$G$21,'Country-wise data'!EZ194&lt;'non-R&amp;D ex_typologies'!$H$21),'non-R&amp;D ex_typologies'!$B$21,IF(AND('Country-wise data'!EZ194&gt;'non-R&amp;D ex_typologies'!$G$19,'Country-wise data'!EZ194&lt;'non-R&amp;D ex_typologies'!$H$19),'non-R&amp;D ex_typologies'!$B$19,'non-R&amp;D ex_typologies'!$B$20))))</f>
        <v>Program heavy</v>
      </c>
      <c r="FN194" t="str">
        <f>IF($FK194='non-R&amp;D ex_typologies'!$C$16,IF(AND('Country-wise data'!FA194&gt;'non-R&amp;D ex_typologies'!$C$21,'Country-wise data'!FA194&lt;'non-R&amp;D ex_typologies'!$D$21),'non-R&amp;D ex_typologies'!$B$21,IF(AND('Country-wise data'!FA194&gt;'non-R&amp;D ex_typologies'!$C$19,'Country-wise data'!FA194&lt;'non-R&amp;D ex_typologies'!$D$19),'non-R&amp;D ex_typologies'!$B$19,'non-R&amp;D ex_typologies'!$B$20)),IF($FK194='non-R&amp;D ex_typologies'!$E$16,IF(AND('Country-wise data'!FA194&gt;'non-R&amp;D ex_typologies'!$E$21,'Country-wise data'!FA194&lt;'non-R&amp;D ex_typologies'!$F$21),'non-R&amp;D ex_typologies'!$B$21,IF(AND('Country-wise data'!FA194&gt;'non-R&amp;D ex_typologies'!$E$19,'Country-wise data'!FA194&lt;'non-R&amp;D ex_typologies'!$F$19),'non-R&amp;D ex_typologies'!$B$19,'non-R&amp;D ex_typologies'!$B$20)),IF(AND('Country-wise data'!FA194&gt;'non-R&amp;D ex_typologies'!$G$21,'Country-wise data'!FA194&lt;'non-R&amp;D ex_typologies'!$H$21),'non-R&amp;D ex_typologies'!$B$21,IF(AND('Country-wise data'!FA194&gt;'non-R&amp;D ex_typologies'!$G$19,'Country-wise data'!FA194&lt;'non-R&amp;D ex_typologies'!$H$19),'non-R&amp;D ex_typologies'!$B$19,'non-R&amp;D ex_typologies'!$B$20))))</f>
        <v>Program heavy</v>
      </c>
      <c r="FO194" t="str">
        <f>IF($FK194='non-R&amp;D ex_typologies'!$C$16,IF(AND('Country-wise data'!FB194&gt;'non-R&amp;D ex_typologies'!$C$21,'Country-wise data'!FB194&lt;'non-R&amp;D ex_typologies'!$D$21),'non-R&amp;D ex_typologies'!$B$21,IF(AND('Country-wise data'!FB194&gt;'non-R&amp;D ex_typologies'!$C$19,'Country-wise data'!FB194&lt;'non-R&amp;D ex_typologies'!$D$19),'non-R&amp;D ex_typologies'!$B$19,'non-R&amp;D ex_typologies'!$B$20)),IF($FK194='non-R&amp;D ex_typologies'!$E$16,IF(AND('Country-wise data'!FB194&gt;'non-R&amp;D ex_typologies'!$E$21,'Country-wise data'!FB194&lt;'non-R&amp;D ex_typologies'!$F$21),'non-R&amp;D ex_typologies'!$B$21,IF(AND('Country-wise data'!FB194&gt;'non-R&amp;D ex_typologies'!$E$19,'Country-wise data'!FB194&lt;'non-R&amp;D ex_typologies'!$F$19),'non-R&amp;D ex_typologies'!$B$19,'non-R&amp;D ex_typologies'!$B$20)),IF(AND('Country-wise data'!FB194&gt;'non-R&amp;D ex_typologies'!$G$21,'Country-wise data'!FB194&lt;'non-R&amp;D ex_typologies'!$H$21),'non-R&amp;D ex_typologies'!$B$21,IF(AND('Country-wise data'!FB194&gt;'non-R&amp;D ex_typologies'!$G$19,'Country-wise data'!FB194&lt;'non-R&amp;D ex_typologies'!$H$19),'non-R&amp;D ex_typologies'!$B$19,'non-R&amp;D ex_typologies'!$B$20))))</f>
        <v>Program heavy</v>
      </c>
      <c r="FP194" t="str">
        <f>IF($FK194='non-R&amp;D ex_typologies'!$C$16,IF(AND('Country-wise data'!FC194&gt;'non-R&amp;D ex_typologies'!$C$21,'Country-wise data'!FC194&lt;'non-R&amp;D ex_typologies'!$D$21),'non-R&amp;D ex_typologies'!$B$21,IF(AND('Country-wise data'!FC194&gt;'non-R&amp;D ex_typologies'!$C$19,'Country-wise data'!FC194&lt;'non-R&amp;D ex_typologies'!$D$19),'non-R&amp;D ex_typologies'!$B$19,'non-R&amp;D ex_typologies'!$B$20)),IF($FK194='non-R&amp;D ex_typologies'!$E$16,IF(AND('Country-wise data'!FC194&gt;'non-R&amp;D ex_typologies'!$E$21,'Country-wise data'!FC194&lt;'non-R&amp;D ex_typologies'!$F$21),'non-R&amp;D ex_typologies'!$B$21,IF(AND('Country-wise data'!FC194&gt;'non-R&amp;D ex_typologies'!$E$19,'Country-wise data'!FC194&lt;'non-R&amp;D ex_typologies'!$F$19),'non-R&amp;D ex_typologies'!$B$19,'non-R&amp;D ex_typologies'!$B$20)),IF(AND('Country-wise data'!FC194&gt;'non-R&amp;D ex_typologies'!$G$21,'Country-wise data'!FC194&lt;'non-R&amp;D ex_typologies'!$H$21),'non-R&amp;D ex_typologies'!$B$21,IF(AND('Country-wise data'!FC194&gt;'non-R&amp;D ex_typologies'!$G$19,'Country-wise data'!FC194&lt;'non-R&amp;D ex_typologies'!$H$19),'non-R&amp;D ex_typologies'!$B$19,'non-R&amp;D ex_typologies'!$B$20))))</f>
        <v>Program heavy</v>
      </c>
      <c r="FQ194" t="str">
        <f>IF($FK194='non-R&amp;D ex_typologies'!$C$16,IF(AND('Country-wise data'!FD194&gt;'non-R&amp;D ex_typologies'!$C$21,'Country-wise data'!FD194&lt;'non-R&amp;D ex_typologies'!$D$21),'non-R&amp;D ex_typologies'!$B$21,IF(AND('Country-wise data'!FD194&gt;'non-R&amp;D ex_typologies'!$C$19,'Country-wise data'!FD194&lt;'non-R&amp;D ex_typologies'!$D$19),'non-R&amp;D ex_typologies'!$B$19,'non-R&amp;D ex_typologies'!$B$20)),IF($FK194='non-R&amp;D ex_typologies'!$E$16,IF(AND('Country-wise data'!FD194&gt;'non-R&amp;D ex_typologies'!$E$21,'Country-wise data'!FD194&lt;'non-R&amp;D ex_typologies'!$F$21),'non-R&amp;D ex_typologies'!$B$21,IF(AND('Country-wise data'!FD194&gt;'non-R&amp;D ex_typologies'!$E$19,'Country-wise data'!FD194&lt;'non-R&amp;D ex_typologies'!$F$19),'non-R&amp;D ex_typologies'!$B$19,'non-R&amp;D ex_typologies'!$B$20)),IF(AND('Country-wise data'!FD194&gt;'non-R&amp;D ex_typologies'!$G$21,'Country-wise data'!FD194&lt;'non-R&amp;D ex_typologies'!$H$21),'non-R&amp;D ex_typologies'!$B$21,IF(AND('Country-wise data'!FD194&gt;'non-R&amp;D ex_typologies'!$G$19,'Country-wise data'!FD194&lt;'non-R&amp;D ex_typologies'!$H$19),'non-R&amp;D ex_typologies'!$B$19,'non-R&amp;D ex_typologies'!$B$20))))</f>
        <v>Program heavy</v>
      </c>
      <c r="FR194" t="str">
        <f>IF($FK194='non-R&amp;D ex_typologies'!$C$16,IF(AND('Country-wise data'!FE194&gt;'non-R&amp;D ex_typologies'!$C$21,'Country-wise data'!FE194&lt;'non-R&amp;D ex_typologies'!$D$21),'non-R&amp;D ex_typologies'!$B$21,IF(AND('Country-wise data'!FE194&gt;'non-R&amp;D ex_typologies'!$C$19,'Country-wise data'!FE194&lt;'non-R&amp;D ex_typologies'!$D$19),'non-R&amp;D ex_typologies'!$B$19,'non-R&amp;D ex_typologies'!$B$20)),IF($FK194='non-R&amp;D ex_typologies'!$E$16,IF(AND('Country-wise data'!FE194&gt;'non-R&amp;D ex_typologies'!$E$21,'Country-wise data'!FE194&lt;'non-R&amp;D ex_typologies'!$F$21),'non-R&amp;D ex_typologies'!$B$21,IF(AND('Country-wise data'!FE194&gt;'non-R&amp;D ex_typologies'!$E$19,'Country-wise data'!FE194&lt;'non-R&amp;D ex_typologies'!$F$19),'non-R&amp;D ex_typologies'!$B$19,'non-R&amp;D ex_typologies'!$B$20)),IF(AND('Country-wise data'!FE194&gt;'non-R&amp;D ex_typologies'!$G$21,'Country-wise data'!FE194&lt;'non-R&amp;D ex_typologies'!$H$21),'non-R&amp;D ex_typologies'!$B$21,IF(AND('Country-wise data'!FE194&gt;'non-R&amp;D ex_typologies'!$G$19,'Country-wise data'!FE194&lt;'non-R&amp;D ex_typologies'!$H$19),'non-R&amp;D ex_typologies'!$B$19,'non-R&amp;D ex_typologies'!$B$20))))</f>
        <v>Program heavy</v>
      </c>
      <c r="FS194" t="str">
        <f>IF($FK194='non-R&amp;D ex_typologies'!$C$16,IF(AND('Country-wise data'!FF194&gt;'non-R&amp;D ex_typologies'!$C$21,'Country-wise data'!FF194&lt;'non-R&amp;D ex_typologies'!$D$21),'non-R&amp;D ex_typologies'!$B$21,IF(AND('Country-wise data'!FF194&gt;'non-R&amp;D ex_typologies'!$C$19,'Country-wise data'!FF194&lt;'non-R&amp;D ex_typologies'!$D$19),'non-R&amp;D ex_typologies'!$B$19,'non-R&amp;D ex_typologies'!$B$20)),IF($FK194='non-R&amp;D ex_typologies'!$E$16,IF(AND('Country-wise data'!FF194&gt;'non-R&amp;D ex_typologies'!$E$21,'Country-wise data'!FF194&lt;'non-R&amp;D ex_typologies'!$F$21),'non-R&amp;D ex_typologies'!$B$21,IF(AND('Country-wise data'!FF194&gt;'non-R&amp;D ex_typologies'!$E$19,'Country-wise data'!FF194&lt;'non-R&amp;D ex_typologies'!$F$19),'non-R&amp;D ex_typologies'!$B$19,'non-R&amp;D ex_typologies'!$B$20)),IF(AND('Country-wise data'!FF194&gt;'non-R&amp;D ex_typologies'!$G$21,'Country-wise data'!FF194&lt;'non-R&amp;D ex_typologies'!$H$21),'non-R&amp;D ex_typologies'!$B$21,IF(AND('Country-wise data'!FF194&gt;'non-R&amp;D ex_typologies'!$G$19,'Country-wise data'!FF194&lt;'non-R&amp;D ex_typologies'!$H$19),'non-R&amp;D ex_typologies'!$B$19,'non-R&amp;D ex_typologies'!$B$20))))</f>
        <v>Balanced</v>
      </c>
      <c r="FT194" t="str">
        <f>IF($FK194='non-R&amp;D ex_typologies'!$C$16,IF(AND('Country-wise data'!FG194&gt;'non-R&amp;D ex_typologies'!$C$21,'Country-wise data'!FG194&lt;'non-R&amp;D ex_typologies'!$D$21),'non-R&amp;D ex_typologies'!$B$21,IF(AND('Country-wise data'!FG194&gt;'non-R&amp;D ex_typologies'!$C$19,'Country-wise data'!FG194&lt;'non-R&amp;D ex_typologies'!$D$19),'non-R&amp;D ex_typologies'!$B$19,'non-R&amp;D ex_typologies'!$B$20)),IF($FK194='non-R&amp;D ex_typologies'!$E$16,IF(AND('Country-wise data'!FG194&gt;'non-R&amp;D ex_typologies'!$E$21,'Country-wise data'!FG194&lt;'non-R&amp;D ex_typologies'!$F$21),'non-R&amp;D ex_typologies'!$B$21,IF(AND('Country-wise data'!FG194&gt;'non-R&amp;D ex_typologies'!$E$19,'Country-wise data'!FG194&lt;'non-R&amp;D ex_typologies'!$F$19),'non-R&amp;D ex_typologies'!$B$19,'non-R&amp;D ex_typologies'!$B$20)),IF(AND('Country-wise data'!FG194&gt;'non-R&amp;D ex_typologies'!$G$21,'Country-wise data'!FG194&lt;'non-R&amp;D ex_typologies'!$H$21),'non-R&amp;D ex_typologies'!$B$21,IF(AND('Country-wise data'!FG194&gt;'non-R&amp;D ex_typologies'!$G$19,'Country-wise data'!FG194&lt;'non-R&amp;D ex_typologies'!$H$19),'non-R&amp;D ex_typologies'!$B$19,'non-R&amp;D ex_typologies'!$B$20))))</f>
        <v>Balanced</v>
      </c>
      <c r="FU194" t="str">
        <f>IF($FK194='non-R&amp;D ex_typologies'!$C$16,IF(AND('Country-wise data'!FH194&gt;'non-R&amp;D ex_typologies'!$C$21,'Country-wise data'!FH194&lt;'non-R&amp;D ex_typologies'!$D$21),'non-R&amp;D ex_typologies'!$B$21,IF(AND('Country-wise data'!FH194&gt;'non-R&amp;D ex_typologies'!$C$19,'Country-wise data'!FH194&lt;'non-R&amp;D ex_typologies'!$D$19),'non-R&amp;D ex_typologies'!$B$19,'non-R&amp;D ex_typologies'!$B$20)),IF($FK194='non-R&amp;D ex_typologies'!$E$16,IF(AND('Country-wise data'!FH194&gt;'non-R&amp;D ex_typologies'!$E$21,'Country-wise data'!FH194&lt;'non-R&amp;D ex_typologies'!$F$21),'non-R&amp;D ex_typologies'!$B$21,IF(AND('Country-wise data'!FH194&gt;'non-R&amp;D ex_typologies'!$E$19,'Country-wise data'!FH194&lt;'non-R&amp;D ex_typologies'!$F$19),'non-R&amp;D ex_typologies'!$B$19,'non-R&amp;D ex_typologies'!$B$20)),IF(AND('Country-wise data'!FH194&gt;'non-R&amp;D ex_typologies'!$G$21,'Country-wise data'!FH194&lt;'non-R&amp;D ex_typologies'!$H$21),'non-R&amp;D ex_typologies'!$B$21,IF(AND('Country-wise data'!FH194&gt;'non-R&amp;D ex_typologies'!$G$19,'Country-wise data'!FH194&lt;'non-R&amp;D ex_typologies'!$H$19),'non-R&amp;D ex_typologies'!$B$19,'non-R&amp;D ex_typologies'!$B$20))))</f>
        <v>Balanced</v>
      </c>
    </row>
    <row r="197" spans="2:177" x14ac:dyDescent="0.35">
      <c r="B197" s="83" t="s">
        <v>67</v>
      </c>
      <c r="S197">
        <f>SUMIFS(FAOstat!CE:CE,FAOstat!$B:$B,'Country-wise data'!$B197)</f>
        <v>90910.397754999998</v>
      </c>
      <c r="T197">
        <f>SUMIFS(FAOstat!CF:CF,FAOstat!$B:$B,'Country-wise data'!$B197)</f>
        <v>113594.41269899999</v>
      </c>
      <c r="U197">
        <f>SUMIFS(FAOstat!CG:CG,FAOstat!$B:$B,'Country-wise data'!$B197)</f>
        <v>102758.80676000001</v>
      </c>
      <c r="V197">
        <f>SUMIFS(FAOstat!CH:CH,FAOstat!$B:$B,'Country-wise data'!$B197)</f>
        <v>111447.15414899999</v>
      </c>
      <c r="W197">
        <f>SUMIFS(FAOstat!CI:CI,FAOstat!$B:$B,'Country-wise data'!$B197)</f>
        <v>106238.887982</v>
      </c>
      <c r="X197">
        <f>SUMIFS(FAOstat!CJ:CJ,FAOstat!$B:$B,'Country-wise data'!$B197)</f>
        <v>77840.229296000005</v>
      </c>
      <c r="Y197">
        <f>SUMIFS(FAOstat!CK:CK,FAOstat!$B:$B,'Country-wise data'!$B197)</f>
        <v>87833.706967000006</v>
      </c>
      <c r="Z197">
        <f>SUMIFS(FAOstat!CL:CL,FAOstat!$B:$B,'Country-wise data'!$B197)</f>
        <v>95178.397876999996</v>
      </c>
      <c r="AA197">
        <f>SUMIFS(FAOstat!CM:CM,FAOstat!$B:$B,'Country-wise data'!$B197)</f>
        <v>81495.438462999999</v>
      </c>
      <c r="AB197">
        <f>SUMIFS(FAOstat!CN:CN,FAOstat!$B:$B,'Country-wise data'!$B197)</f>
        <v>83125.347232259999</v>
      </c>
    </row>
    <row r="198" spans="2:177" x14ac:dyDescent="0.35">
      <c r="B198" s="83" t="s">
        <v>157</v>
      </c>
      <c r="S198">
        <f>SUMIFS(FAOstat!CE:CE,FAOstat!$B:$B,'Country-wise data'!$B198)</f>
        <v>284277.94711499999</v>
      </c>
      <c r="T198">
        <f>SUMIFS(FAOstat!CF:CF,FAOstat!$B:$B,'Country-wise data'!$B198)</f>
        <v>321819.794674</v>
      </c>
      <c r="U198">
        <f>SUMIFS(FAOstat!CG:CG,FAOstat!$B:$B,'Country-wise data'!$B198)</f>
        <v>313471.692958</v>
      </c>
      <c r="V198">
        <f>SUMIFS(FAOstat!CH:CH,FAOstat!$B:$B,'Country-wise data'!$B198)</f>
        <v>328744.68102100003</v>
      </c>
      <c r="W198">
        <f>SUMIFS(FAOstat!CI:CI,FAOstat!$B:$B,'Country-wise data'!$B198)</f>
        <v>343049.09984899999</v>
      </c>
      <c r="X198">
        <f>SUMIFS(FAOstat!CJ:CJ,FAOstat!$B:$B,'Country-wise data'!$B198)</f>
        <v>347227.66685199999</v>
      </c>
      <c r="Y198">
        <f>SUMIFS(FAOstat!CK:CK,FAOstat!$B:$B,'Country-wise data'!$B198)</f>
        <v>371508.45946899999</v>
      </c>
      <c r="Z198">
        <f>SUMIFS(FAOstat!CL:CL,FAOstat!$B:$B,'Country-wise data'!$B198)</f>
        <v>410024.98182300001</v>
      </c>
      <c r="AA198">
        <f>SUMIFS(FAOstat!CM:CM,FAOstat!$B:$B,'Country-wise data'!$B198)</f>
        <v>405839.07688800001</v>
      </c>
      <c r="AB198">
        <f>SUMIFS(FAOstat!CN:CN,FAOstat!$B:$B,'Country-wise data'!$B198)</f>
        <v>413955.85842576</v>
      </c>
    </row>
    <row r="199" spans="2:177" x14ac:dyDescent="0.35">
      <c r="B199" s="83" t="s">
        <v>179</v>
      </c>
      <c r="S199">
        <f>SUMIFS(FAOstat!CE:CE,FAOstat!$B:$B,'Country-wise data'!$B199)</f>
        <v>9931.5653569999995</v>
      </c>
      <c r="T199">
        <f>SUMIFS(FAOstat!CF:CF,FAOstat!$B:$B,'Country-wise data'!$B199)</f>
        <v>11035.686733</v>
      </c>
      <c r="U199">
        <f>SUMIFS(FAOstat!CG:CG,FAOstat!$B:$B,'Country-wise data'!$B199)</f>
        <v>13177.16128</v>
      </c>
      <c r="V199">
        <f>SUMIFS(FAOstat!CH:CH,FAOstat!$B:$B,'Country-wise data'!$B199)</f>
        <v>14569.413608000001</v>
      </c>
      <c r="W199">
        <f>SUMIFS(FAOstat!CI:CI,FAOstat!$B:$B,'Country-wise data'!$B199)</f>
        <v>16868.073901</v>
      </c>
      <c r="X199">
        <f>SUMIFS(FAOstat!CJ:CJ,FAOstat!$B:$B,'Country-wise data'!$B199)</f>
        <v>19325.491201000001</v>
      </c>
      <c r="Y199">
        <f>SUMIFS(FAOstat!CK:CK,FAOstat!$B:$B,'Country-wise data'!$B199)</f>
        <v>21498.565608000001</v>
      </c>
      <c r="Z199">
        <f>SUMIFS(FAOstat!CL:CL,FAOstat!$B:$B,'Country-wise data'!$B199)</f>
        <v>27430.200734999999</v>
      </c>
      <c r="AA199">
        <f>SUMIFS(FAOstat!CM:CM,FAOstat!$B:$B,'Country-wise data'!$B199)</f>
        <v>30059.065787</v>
      </c>
      <c r="AB199">
        <f>SUMIFS(FAOstat!CN:CN,FAOstat!$B:$B,'Country-wise data'!$B199)</f>
        <v>30660.247102739999</v>
      </c>
    </row>
    <row r="200" spans="2:177" x14ac:dyDescent="0.35">
      <c r="B200" s="83" t="s">
        <v>89</v>
      </c>
      <c r="S200">
        <f>SUMIFS(FAOstat!CE:CE,FAOstat!$B:$B,'Country-wise data'!$B200)</f>
        <v>0</v>
      </c>
      <c r="T200">
        <f>SUMIFS(FAOstat!CF:CF,FAOstat!$B:$B,'Country-wise data'!$B200)</f>
        <v>0</v>
      </c>
      <c r="U200">
        <f>SUMIFS(FAOstat!CG:CG,FAOstat!$B:$B,'Country-wise data'!$B200)</f>
        <v>0</v>
      </c>
      <c r="V200">
        <f>SUMIFS(FAOstat!CH:CH,FAOstat!$B:$B,'Country-wise data'!$B200)</f>
        <v>0</v>
      </c>
      <c r="W200">
        <f>SUMIFS(FAOstat!CI:CI,FAOstat!$B:$B,'Country-wise data'!$B200)</f>
        <v>0</v>
      </c>
      <c r="X200">
        <f>SUMIFS(FAOstat!CJ:CJ,FAOstat!$B:$B,'Country-wise data'!$B200)</f>
        <v>0</v>
      </c>
      <c r="Y200">
        <f>SUMIFS(FAOstat!CK:CK,FAOstat!$B:$B,'Country-wise data'!$B200)</f>
        <v>0</v>
      </c>
      <c r="Z200">
        <f>SUMIFS(FAOstat!CL:CL,FAOstat!$B:$B,'Country-wise data'!$B200)</f>
        <v>0</v>
      </c>
      <c r="AA200">
        <f>SUMIFS(FAOstat!CM:CM,FAOstat!$B:$B,'Country-wise data'!$B200)</f>
        <v>0</v>
      </c>
      <c r="AB200">
        <f>SUMIFS(FAOstat!CN:CN,FAOstat!$B:$B,'Country-wise data'!$B200)</f>
        <v>0</v>
      </c>
    </row>
  </sheetData>
  <autoFilter ref="B3:DG3" xr:uid="{E891F4BC-E320-41C2-9903-121570392614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1C8A5-5EC0-439D-B7B1-B884E9F86872}">
  <sheetPr>
    <tabColor rgb="FFFFFF00"/>
  </sheetPr>
  <dimension ref="A1"/>
  <sheetViews>
    <sheetView topLeftCell="XEL1" workbookViewId="0">
      <selection activeCell="XFD1" sqref="XFD1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1D517-85DB-4957-B0A3-E5FD37696484}">
  <sheetPr>
    <tabColor theme="5" tint="0.79998168889431442"/>
  </sheetPr>
  <dimension ref="B1:AL130"/>
  <sheetViews>
    <sheetView topLeftCell="A4" workbookViewId="0">
      <pane xSplit="3" ySplit="2" topLeftCell="Z69" activePane="bottomRight" state="frozen"/>
      <selection activeCell="B1" sqref="B1"/>
      <selection pane="topRight" activeCell="B1" sqref="B1"/>
      <selection pane="bottomLeft" activeCell="B1" sqref="B1"/>
      <selection pane="bottomRight" activeCell="AL79" sqref="AL79"/>
    </sheetView>
  </sheetViews>
  <sheetFormatPr defaultRowHeight="14.5" x14ac:dyDescent="0.35"/>
  <cols>
    <col min="3" max="3" width="30.1796875" customWidth="1"/>
    <col min="4" max="13" width="0" hidden="1" customWidth="1"/>
  </cols>
  <sheetData>
    <row r="1" spans="2:38" x14ac:dyDescent="0.35">
      <c r="B1" s="60" t="s">
        <v>1117</v>
      </c>
    </row>
    <row r="2" spans="2:38" x14ac:dyDescent="0.35">
      <c r="B2" s="60"/>
    </row>
    <row r="3" spans="2:38" x14ac:dyDescent="0.35">
      <c r="B3" s="97" t="s">
        <v>1119</v>
      </c>
    </row>
    <row r="4" spans="2:38" x14ac:dyDescent="0.35">
      <c r="X4" t="s">
        <v>1122</v>
      </c>
      <c r="AF4" s="97" t="s">
        <v>1120</v>
      </c>
    </row>
    <row r="5" spans="2:38" x14ac:dyDescent="0.35">
      <c r="B5" s="3" t="s">
        <v>1118</v>
      </c>
      <c r="C5" s="3" t="s">
        <v>361</v>
      </c>
      <c r="D5" s="3">
        <v>2000</v>
      </c>
      <c r="E5" s="3">
        <v>2001</v>
      </c>
      <c r="F5" s="3">
        <v>2002</v>
      </c>
      <c r="G5" s="3">
        <v>2003</v>
      </c>
      <c r="H5" s="3">
        <v>2004</v>
      </c>
      <c r="I5" s="3">
        <v>2005</v>
      </c>
      <c r="J5" s="3">
        <v>2006</v>
      </c>
      <c r="K5" s="3">
        <v>2007</v>
      </c>
      <c r="L5" s="3">
        <v>2008</v>
      </c>
      <c r="M5" s="3">
        <v>2009</v>
      </c>
      <c r="N5" s="3">
        <v>2010</v>
      </c>
      <c r="O5" s="3">
        <v>2011</v>
      </c>
      <c r="P5" s="3">
        <v>2012</v>
      </c>
      <c r="Q5" s="3">
        <v>2013</v>
      </c>
      <c r="R5" s="3">
        <v>2014</v>
      </c>
      <c r="S5" s="3">
        <v>2015</v>
      </c>
      <c r="T5" s="3">
        <v>2016</v>
      </c>
      <c r="V5" t="s">
        <v>1121</v>
      </c>
      <c r="W5" s="3">
        <v>2000</v>
      </c>
      <c r="X5" s="3">
        <v>2010</v>
      </c>
      <c r="Y5" s="3">
        <v>2011</v>
      </c>
      <c r="Z5" s="3">
        <v>2012</v>
      </c>
      <c r="AA5" s="3">
        <v>2013</v>
      </c>
      <c r="AB5" s="3">
        <v>2014</v>
      </c>
      <c r="AC5" s="3">
        <v>2015</v>
      </c>
      <c r="AD5" s="3">
        <v>2016</v>
      </c>
      <c r="AF5" s="3">
        <v>2010</v>
      </c>
      <c r="AG5" s="3">
        <v>2011</v>
      </c>
      <c r="AH5" s="3">
        <v>2012</v>
      </c>
      <c r="AI5" s="3">
        <v>2013</v>
      </c>
      <c r="AJ5" s="3">
        <v>2014</v>
      </c>
      <c r="AK5" s="3">
        <v>2015</v>
      </c>
      <c r="AL5" s="3">
        <v>2016</v>
      </c>
    </row>
    <row r="6" spans="2:38" x14ac:dyDescent="0.35">
      <c r="B6" t="s">
        <v>25</v>
      </c>
      <c r="C6" t="s">
        <v>24</v>
      </c>
      <c r="D6">
        <v>16.649989827122564</v>
      </c>
      <c r="E6">
        <v>17.535132737081202</v>
      </c>
      <c r="F6">
        <v>21.350981120963898</v>
      </c>
      <c r="G6">
        <v>17.338756307916423</v>
      </c>
      <c r="H6">
        <v>18.052581718430243</v>
      </c>
      <c r="I6">
        <v>22.824484145426911</v>
      </c>
      <c r="J6">
        <v>22.509122604731967</v>
      </c>
      <c r="K6">
        <v>21.950344937189662</v>
      </c>
      <c r="L6">
        <v>22.746576446177237</v>
      </c>
      <c r="M6">
        <v>26.795343773256359</v>
      </c>
      <c r="N6">
        <v>24.184597323817513</v>
      </c>
      <c r="O6">
        <v>21.874556073075105</v>
      </c>
      <c r="P6">
        <v>17.286957872945216</v>
      </c>
      <c r="Q6">
        <v>18.99310863303154</v>
      </c>
      <c r="R6">
        <v>17.899242721209916</v>
      </c>
      <c r="S6">
        <v>16.566615986624114</v>
      </c>
      <c r="T6">
        <v>19.901322106579361</v>
      </c>
      <c r="V6" cm="1">
        <f t="array" ref="V6">INDEX('GDP deflators'!$E$3:$E$198,MATCH('ASTI data (new)'!$C6,'GDP deflators'!$B$3:$B$198,),)</f>
        <v>131.77154278107017</v>
      </c>
      <c r="W6" t="e" cm="1">
        <f t="array" ref="W6">INDEX('GDP deflators'!$D$3:$M$198,MATCH('ASTI data (new)'!$C6,'GDP deflators'!$B$3:$B$198,)*MATCH('ASTI data (new)'!W$5,'GDP deflators'!$D$2:$M$2,))</f>
        <v>#N/A</v>
      </c>
      <c r="X6">
        <f>INDEX('GDP deflators'!$D$3:$M$198,MATCH('ASTI data (new)'!$C6,'GDP deflators'!$B$3:$B$198,),MATCH('ASTI data (new)'!X$5,'GDP deflators'!$D$2:$M$2,))</f>
        <v>100</v>
      </c>
      <c r="Y6">
        <f>INDEX('GDP deflators'!$D$3:$M$198,MATCH('ASTI data (new)'!$C6,'GDP deflators'!$B$3:$B$198,),MATCH('ASTI data (new)'!Y$5,'GDP deflators'!$D$2:$M$2,))</f>
        <v>131.77154278107017</v>
      </c>
      <c r="Z6">
        <f>INDEX('GDP deflators'!$D$3:$M$198,MATCH('ASTI data (new)'!$C6,'GDP deflators'!$B$3:$B$198,),MATCH('ASTI data (new)'!Z$5,'GDP deflators'!$D$2:$M$2,))</f>
        <v>141.33250415880377</v>
      </c>
      <c r="AA6">
        <f>INDEX('GDP deflators'!$D$3:$M$198,MATCH('ASTI data (new)'!$C6,'GDP deflators'!$B$3:$B$198,),MATCH('ASTI data (new)'!AA$5,'GDP deflators'!$D$2:$M$2,))</f>
        <v>145.34598570701451</v>
      </c>
      <c r="AB6">
        <f>INDEX('GDP deflators'!$D$3:$M$198,MATCH('ASTI data (new)'!$C6,'GDP deflators'!$B$3:$B$198,),MATCH('ASTI data (new)'!AB$5,'GDP deflators'!$D$2:$M$2,))</f>
        <v>150.52149869195867</v>
      </c>
      <c r="AC6">
        <f>INDEX('GDP deflators'!$D$3:$M$198,MATCH('ASTI data (new)'!$C6,'GDP deflators'!$B$3:$B$198,),MATCH('ASTI data (new)'!AC$5,'GDP deflators'!$D$2:$M$2,))</f>
        <v>145.2255649420195</v>
      </c>
      <c r="AD6">
        <f>INDEX('GDP deflators'!$D$3:$M$198,MATCH('ASTI data (new)'!$C6,'GDP deflators'!$B$3:$B$198,),MATCH('ASTI data (new)'!AD$5,'GDP deflators'!$D$2:$M$2,))</f>
        <v>176.8474144271367</v>
      </c>
      <c r="AF6">
        <f>(X6/$Y6)*N6</f>
        <v>18.353429589876356</v>
      </c>
      <c r="AG6">
        <f t="shared" ref="AG6:AL6" si="0">(Y6/$Y6)*O6</f>
        <v>21.874556073075105</v>
      </c>
      <c r="AH6">
        <f t="shared" si="0"/>
        <v>18.541249452701088</v>
      </c>
      <c r="AI6">
        <f t="shared" si="0"/>
        <v>20.949683350789073</v>
      </c>
      <c r="AJ6">
        <f t="shared" si="0"/>
        <v>20.446150837923494</v>
      </c>
      <c r="AK6">
        <f t="shared" si="0"/>
        <v>18.258086040870133</v>
      </c>
      <c r="AL6">
        <f t="shared" si="0"/>
        <v>26.7090851632328</v>
      </c>
    </row>
    <row r="7" spans="2:38" x14ac:dyDescent="0.35">
      <c r="B7" t="s">
        <v>58</v>
      </c>
      <c r="C7" t="s">
        <v>57</v>
      </c>
      <c r="D7">
        <v>7.6478784923940202</v>
      </c>
      <c r="E7">
        <v>7.5371679207005009</v>
      </c>
      <c r="F7">
        <v>8.7341026536295292</v>
      </c>
      <c r="G7">
        <v>9.9748673229542977</v>
      </c>
      <c r="H7">
        <v>10.357659119296001</v>
      </c>
      <c r="I7">
        <v>10.287697986042</v>
      </c>
      <c r="J7">
        <v>11.3429487969448</v>
      </c>
      <c r="K7">
        <v>9.9182038187666102</v>
      </c>
      <c r="L7">
        <v>12.0459644524145</v>
      </c>
      <c r="M7">
        <v>10.3491524851037</v>
      </c>
      <c r="N7">
        <v>11.4671779742115</v>
      </c>
      <c r="O7">
        <v>14.027498198421201</v>
      </c>
      <c r="P7">
        <v>10.411613047140399</v>
      </c>
      <c r="Q7">
        <v>10.2085874293589</v>
      </c>
      <c r="R7">
        <v>11.2951176563827</v>
      </c>
      <c r="S7">
        <v>12.080417528090999</v>
      </c>
      <c r="T7">
        <v>13.8278097064305</v>
      </c>
      <c r="V7" cm="1">
        <f t="array" ref="V7">INDEX('GDP deflators'!$E$3:$E$198,MATCH('ASTI data (new)'!$C7,'GDP deflators'!$B$3:$B$198,),)</f>
        <v>103.73308304042652</v>
      </c>
      <c r="X7">
        <f>INDEX('GDP deflators'!$D$3:$M$198,MATCH('ASTI data (new)'!$C7,'GDP deflators'!$B$3:$B$198,),MATCH('ASTI data (new)'!X$5,'GDP deflators'!$D$2:$M$2,))</f>
        <v>100</v>
      </c>
      <c r="Y7">
        <f>INDEX('GDP deflators'!$D$3:$M$198,MATCH('ASTI data (new)'!$C7,'GDP deflators'!$B$3:$B$198,),MATCH('ASTI data (new)'!Y$5,'GDP deflators'!$D$2:$M$2,))</f>
        <v>103.73308304042652</v>
      </c>
      <c r="Z7">
        <f>INDEX('GDP deflators'!$D$3:$M$198,MATCH('ASTI data (new)'!$C7,'GDP deflators'!$B$3:$B$198,),MATCH('ASTI data (new)'!Z$5,'GDP deflators'!$D$2:$M$2,))</f>
        <v>111.71939774905807</v>
      </c>
      <c r="AA7">
        <f>INDEX('GDP deflators'!$D$3:$M$198,MATCH('ASTI data (new)'!$C7,'GDP deflators'!$B$3:$B$198,),MATCH('ASTI data (new)'!AA$5,'GDP deflators'!$D$2:$M$2,))</f>
        <v>113.28045110020865</v>
      </c>
      <c r="AB7">
        <f>INDEX('GDP deflators'!$D$3:$M$198,MATCH('ASTI data (new)'!$C7,'GDP deflators'!$B$3:$B$198,),MATCH('ASTI data (new)'!AB$5,'GDP deflators'!$D$2:$M$2,))</f>
        <v>112.99976179214272</v>
      </c>
      <c r="AC7">
        <f>INDEX('GDP deflators'!$D$3:$M$198,MATCH('ASTI data (new)'!$C7,'GDP deflators'!$B$3:$B$198,),MATCH('ASTI data (new)'!AC$5,'GDP deflators'!$D$2:$M$2,))</f>
        <v>113.9619595789263</v>
      </c>
      <c r="AD7">
        <f>INDEX('GDP deflators'!$D$3:$M$198,MATCH('ASTI data (new)'!$C7,'GDP deflators'!$B$3:$B$198,),MATCH('ASTI data (new)'!AD$5,'GDP deflators'!$D$2:$M$2,))</f>
        <v>114.74099340484226</v>
      </c>
      <c r="AF7">
        <f t="shared" ref="AF7:AF70" si="1">(X7/$Y7)*N7</f>
        <v>11.054504154419616</v>
      </c>
      <c r="AG7">
        <f t="shared" ref="AG7:AG70" si="2">(Y7/$Y7)*O7</f>
        <v>14.027498198421201</v>
      </c>
      <c r="AH7">
        <f t="shared" ref="AH7:AH70" si="3">(Z7/$Y7)*P7</f>
        <v>11.213193564963749</v>
      </c>
      <c r="AI7">
        <f t="shared" ref="AI7:AI70" si="4">(AA7/$Y7)*Q7</f>
        <v>11.148163683161853</v>
      </c>
      <c r="AJ7">
        <f t="shared" ref="AJ7:AJ70" si="5">(AB7/$Y7)*R7</f>
        <v>12.304132559986261</v>
      </c>
      <c r="AK7">
        <f t="shared" ref="AK7:AK70" si="6">(AC7/$Y7)*S7</f>
        <v>13.271639227153143</v>
      </c>
      <c r="AL7">
        <f t="shared" ref="AL7:AL70" si="7">(AD7/$Y7)*T7</f>
        <v>15.295184292465546</v>
      </c>
    </row>
    <row r="8" spans="2:38" x14ac:dyDescent="0.35">
      <c r="B8" t="s">
        <v>66</v>
      </c>
      <c r="C8" t="s">
        <v>65</v>
      </c>
      <c r="D8">
        <v>10.797863163341695</v>
      </c>
      <c r="E8">
        <v>12.880532218758923</v>
      </c>
      <c r="F8">
        <v>11.317084614972723</v>
      </c>
      <c r="G8">
        <v>11.826085836799759</v>
      </c>
      <c r="H8">
        <v>11.372352551282752</v>
      </c>
      <c r="I8">
        <v>16.058584547966095</v>
      </c>
      <c r="J8">
        <v>16.302552620627395</v>
      </c>
      <c r="K8">
        <v>16.394741551430627</v>
      </c>
      <c r="L8">
        <v>13.982667573966872</v>
      </c>
      <c r="M8">
        <v>13.92186040652201</v>
      </c>
      <c r="N8">
        <v>11.924513852752174</v>
      </c>
      <c r="O8">
        <v>9.7527529188506712</v>
      </c>
      <c r="P8">
        <v>9.1266058324916131</v>
      </c>
      <c r="Q8">
        <v>10.462168369488243</v>
      </c>
      <c r="R8">
        <v>9.2553522020428556</v>
      </c>
      <c r="S8">
        <v>10.289706813228937</v>
      </c>
      <c r="T8">
        <v>9.6270217215588101</v>
      </c>
      <c r="V8" cm="1">
        <f t="array" ref="V8">INDEX('GDP deflators'!$E$3:$E$198,MATCH('ASTI data (new)'!$C8,'GDP deflators'!$B$3:$B$198,),)</f>
        <v>113.95812586651559</v>
      </c>
      <c r="X8">
        <f>INDEX('GDP deflators'!$D$3:$M$198,MATCH('ASTI data (new)'!$C8,'GDP deflators'!$B$3:$B$198,),MATCH('ASTI data (new)'!X$5,'GDP deflators'!$D$2:$M$2,))</f>
        <v>100</v>
      </c>
      <c r="Y8">
        <f>INDEX('GDP deflators'!$D$3:$M$198,MATCH('ASTI data (new)'!$C8,'GDP deflators'!$B$3:$B$198,),MATCH('ASTI data (new)'!Y$5,'GDP deflators'!$D$2:$M$2,))</f>
        <v>113.95812586651559</v>
      </c>
      <c r="Z8">
        <f>INDEX('GDP deflators'!$D$3:$M$198,MATCH('ASTI data (new)'!$C8,'GDP deflators'!$B$3:$B$198,),MATCH('ASTI data (new)'!Z$5,'GDP deflators'!$D$2:$M$2,))</f>
        <v>114.17894457915911</v>
      </c>
      <c r="AA8">
        <f>INDEX('GDP deflators'!$D$3:$M$198,MATCH('ASTI data (new)'!$C8,'GDP deflators'!$B$3:$B$198,),MATCH('ASTI data (new)'!AA$5,'GDP deflators'!$D$2:$M$2,))</f>
        <v>116.81547240924306</v>
      </c>
      <c r="AB8">
        <f>INDEX('GDP deflators'!$D$3:$M$198,MATCH('ASTI data (new)'!$C8,'GDP deflators'!$B$3:$B$198,),MATCH('ASTI data (new)'!AB$5,'GDP deflators'!$D$2:$M$2,))</f>
        <v>130.72102632259094</v>
      </c>
      <c r="AC8">
        <f>INDEX('GDP deflators'!$D$3:$M$198,MATCH('ASTI data (new)'!$C8,'GDP deflators'!$B$3:$B$198,),MATCH('ASTI data (new)'!AC$5,'GDP deflators'!$D$2:$M$2,))</f>
        <v>133.15941333127046</v>
      </c>
      <c r="AD8">
        <f>INDEX('GDP deflators'!$D$3:$M$198,MATCH('ASTI data (new)'!$C8,'GDP deflators'!$B$3:$B$198,),MATCH('ASTI data (new)'!AD$5,'GDP deflators'!$D$2:$M$2,))</f>
        <v>149.07623013681197</v>
      </c>
      <c r="AF8">
        <f t="shared" si="1"/>
        <v>10.463943454738724</v>
      </c>
      <c r="AG8">
        <f t="shared" si="2"/>
        <v>9.7527529188506712</v>
      </c>
      <c r="AH8">
        <f t="shared" si="3"/>
        <v>9.1442906209646715</v>
      </c>
      <c r="AI8">
        <f t="shared" si="4"/>
        <v>10.724493152321246</v>
      </c>
      <c r="AJ8">
        <f t="shared" si="5"/>
        <v>10.616786908598952</v>
      </c>
      <c r="AK8">
        <f t="shared" si="6"/>
        <v>12.023463111400119</v>
      </c>
      <c r="AL8">
        <f t="shared" si="7"/>
        <v>12.593749632003059</v>
      </c>
    </row>
    <row r="9" spans="2:38" x14ac:dyDescent="0.35">
      <c r="B9" t="s">
        <v>72</v>
      </c>
      <c r="C9" t="s">
        <v>71</v>
      </c>
      <c r="D9">
        <v>11.531379538951491</v>
      </c>
      <c r="E9">
        <v>7.9055180671391456</v>
      </c>
      <c r="F9">
        <v>19.37783518468553</v>
      </c>
      <c r="G9">
        <v>13.844577370360204</v>
      </c>
      <c r="H9">
        <v>14.819810509933683</v>
      </c>
      <c r="I9">
        <v>11.672445351477679</v>
      </c>
      <c r="J9">
        <v>11.088311381050014</v>
      </c>
      <c r="K9">
        <v>10.332314626490895</v>
      </c>
      <c r="L9">
        <v>10.490745815634419</v>
      </c>
      <c r="M9">
        <v>11.154718884027556</v>
      </c>
      <c r="N9">
        <v>12.566218663853805</v>
      </c>
      <c r="O9">
        <v>13.768423053733429</v>
      </c>
      <c r="P9">
        <v>14.119045499400288</v>
      </c>
      <c r="Q9">
        <v>18.690508419099807</v>
      </c>
      <c r="R9">
        <v>21.418827979459486</v>
      </c>
      <c r="S9">
        <v>21.418827979459554</v>
      </c>
      <c r="T9">
        <v>21.418827979459564</v>
      </c>
      <c r="V9" cm="1">
        <f t="array" ref="V9">INDEX('GDP deflators'!$E$3:$E$198,MATCH('ASTI data (new)'!$C9,'GDP deflators'!$B$3:$B$198,),)</f>
        <v>106.73800480801829</v>
      </c>
      <c r="X9">
        <f>INDEX('GDP deflators'!$D$3:$M$198,MATCH('ASTI data (new)'!$C9,'GDP deflators'!$B$3:$B$198,),MATCH('ASTI data (new)'!X$5,'GDP deflators'!$D$2:$M$2,))</f>
        <v>100</v>
      </c>
      <c r="Y9">
        <f>INDEX('GDP deflators'!$D$3:$M$198,MATCH('ASTI data (new)'!$C9,'GDP deflators'!$B$3:$B$198,),MATCH('ASTI data (new)'!Y$5,'GDP deflators'!$D$2:$M$2,))</f>
        <v>106.73800480801829</v>
      </c>
      <c r="Z9">
        <f>INDEX('GDP deflators'!$D$3:$M$198,MATCH('ASTI data (new)'!$C9,'GDP deflators'!$B$3:$B$198,),MATCH('ASTI data (new)'!Z$5,'GDP deflators'!$D$2:$M$2,))</f>
        <v>112.95442566003722</v>
      </c>
      <c r="AA9">
        <f>INDEX('GDP deflators'!$D$3:$M$198,MATCH('ASTI data (new)'!$C9,'GDP deflators'!$B$3:$B$198,),MATCH('ASTI data (new)'!AA$5,'GDP deflators'!$D$2:$M$2,))</f>
        <v>110.54941090530114</v>
      </c>
      <c r="AB9">
        <f>INDEX('GDP deflators'!$D$3:$M$198,MATCH('ASTI data (new)'!$C9,'GDP deflators'!$B$3:$B$198,),MATCH('ASTI data (new)'!AB$5,'GDP deflators'!$D$2:$M$2,))</f>
        <v>109.86357681483545</v>
      </c>
      <c r="AC9">
        <f>INDEX('GDP deflators'!$D$3:$M$198,MATCH('ASTI data (new)'!$C9,'GDP deflators'!$B$3:$B$198,),MATCH('ASTI data (new)'!AC$5,'GDP deflators'!$D$2:$M$2,))</f>
        <v>107.42922552164917</v>
      </c>
      <c r="AD9">
        <f>INDEX('GDP deflators'!$D$3:$M$198,MATCH('ASTI data (new)'!$C9,'GDP deflators'!$B$3:$B$198,),MATCH('ASTI data (new)'!AD$5,'GDP deflators'!$D$2:$M$2,))</f>
        <v>110.13345260049599</v>
      </c>
      <c r="AF9">
        <f t="shared" si="1"/>
        <v>11.772956302167843</v>
      </c>
      <c r="AG9">
        <f t="shared" si="2"/>
        <v>13.768423053733429</v>
      </c>
      <c r="AH9">
        <f t="shared" si="3"/>
        <v>14.941338636797237</v>
      </c>
      <c r="AI9">
        <f t="shared" si="4"/>
        <v>19.357910043085589</v>
      </c>
      <c r="AJ9">
        <f t="shared" si="5"/>
        <v>22.046028096904454</v>
      </c>
      <c r="AK9">
        <f t="shared" si="6"/>
        <v>21.557533378607008</v>
      </c>
      <c r="AL9">
        <f t="shared" si="7"/>
        <v>22.100183344037749</v>
      </c>
    </row>
    <row r="10" spans="2:38" x14ac:dyDescent="0.35">
      <c r="B10" t="s">
        <v>74</v>
      </c>
      <c r="C10" t="s">
        <v>73</v>
      </c>
      <c r="D10">
        <v>2.0870282058058804</v>
      </c>
      <c r="E10">
        <v>3.230543346346241</v>
      </c>
      <c r="F10">
        <v>2.9562277791685601</v>
      </c>
      <c r="G10">
        <v>3.5278868739122413</v>
      </c>
      <c r="H10">
        <v>3.6308931672265317</v>
      </c>
      <c r="I10">
        <v>4.0900603381105549</v>
      </c>
      <c r="J10">
        <v>5.1550988332288492</v>
      </c>
      <c r="K10">
        <v>6.1955998546558826</v>
      </c>
      <c r="L10">
        <v>5.5129970431485891</v>
      </c>
      <c r="M10">
        <v>6.2893245777010787</v>
      </c>
      <c r="N10">
        <v>4.7640732631937821</v>
      </c>
      <c r="O10">
        <v>4.7879583143239008</v>
      </c>
      <c r="P10">
        <v>4.254998729974365</v>
      </c>
      <c r="Q10">
        <v>4.1066977817317829</v>
      </c>
      <c r="R10">
        <v>4.2235425588638673</v>
      </c>
      <c r="S10">
        <v>3.6237451057377621</v>
      </c>
      <c r="T10">
        <v>3.6663374907299646</v>
      </c>
      <c r="V10" cm="1">
        <f t="array" ref="V10">INDEX('GDP deflators'!$E$3:$E$198,MATCH('ASTI data (new)'!$C10,'GDP deflators'!$B$3:$B$198,),)</f>
        <v>108.3642475860606</v>
      </c>
      <c r="X10">
        <f>INDEX('GDP deflators'!$D$3:$M$198,MATCH('ASTI data (new)'!$C10,'GDP deflators'!$B$3:$B$198,),MATCH('ASTI data (new)'!X$5,'GDP deflators'!$D$2:$M$2,))</f>
        <v>100</v>
      </c>
      <c r="Y10">
        <f>INDEX('GDP deflators'!$D$3:$M$198,MATCH('ASTI data (new)'!$C10,'GDP deflators'!$B$3:$B$198,),MATCH('ASTI data (new)'!Y$5,'GDP deflators'!$D$2:$M$2,))</f>
        <v>108.3642475860606</v>
      </c>
      <c r="Z10">
        <f>INDEX('GDP deflators'!$D$3:$M$198,MATCH('ASTI data (new)'!$C10,'GDP deflators'!$B$3:$B$198,),MATCH('ASTI data (new)'!Z$5,'GDP deflators'!$D$2:$M$2,))</f>
        <v>123.85214230957338</v>
      </c>
      <c r="AA10">
        <f>INDEX('GDP deflators'!$D$3:$M$198,MATCH('ASTI data (new)'!$C10,'GDP deflators'!$B$3:$B$198,),MATCH('ASTI data (new)'!AA$5,'GDP deflators'!$D$2:$M$2,))</f>
        <v>133.70514892974808</v>
      </c>
      <c r="AB10">
        <f>INDEX('GDP deflators'!$D$3:$M$198,MATCH('ASTI data (new)'!$C10,'GDP deflators'!$B$3:$B$198,),MATCH('ASTI data (new)'!AB$5,'GDP deflators'!$D$2:$M$2,))</f>
        <v>140.79801129599423</v>
      </c>
      <c r="AC10">
        <f>INDEX('GDP deflators'!$D$3:$M$198,MATCH('ASTI data (new)'!$C10,'GDP deflators'!$B$3:$B$198,),MATCH('ASTI data (new)'!AC$5,'GDP deflators'!$D$2:$M$2,))</f>
        <v>170.83591891965503</v>
      </c>
      <c r="AD10">
        <f>INDEX('GDP deflators'!$D$3:$M$198,MATCH('ASTI data (new)'!$C10,'GDP deflators'!$B$3:$B$198,),MATCH('ASTI data (new)'!AD$5,'GDP deflators'!$D$2:$M$2,))</f>
        <v>172.47674699480359</v>
      </c>
      <c r="AF10">
        <f t="shared" si="1"/>
        <v>4.3963515359715446</v>
      </c>
      <c r="AG10">
        <f t="shared" si="2"/>
        <v>4.7879583143239008</v>
      </c>
      <c r="AH10">
        <f t="shared" si="3"/>
        <v>4.8631418569423843</v>
      </c>
      <c r="AI10">
        <f t="shared" si="4"/>
        <v>5.0670461037422987</v>
      </c>
      <c r="AJ10">
        <f t="shared" si="5"/>
        <v>5.4876622701574673</v>
      </c>
      <c r="AK10">
        <f t="shared" si="6"/>
        <v>5.7128235452164615</v>
      </c>
      <c r="AL10">
        <f t="shared" si="7"/>
        <v>5.8354852072773342</v>
      </c>
    </row>
    <row r="11" spans="2:38" x14ac:dyDescent="0.35">
      <c r="B11" t="s">
        <v>76</v>
      </c>
      <c r="C11" t="s">
        <v>75</v>
      </c>
      <c r="D11">
        <v>1.7732889755802304</v>
      </c>
      <c r="E11">
        <v>1.698901009006164</v>
      </c>
      <c r="F11">
        <v>1.6258037884952856</v>
      </c>
      <c r="G11">
        <v>1.5539973140476004</v>
      </c>
      <c r="H11">
        <v>1.4834815856631007</v>
      </c>
      <c r="I11">
        <v>1.4142566033417907</v>
      </c>
      <c r="J11">
        <v>1.4485431393992947</v>
      </c>
      <c r="K11">
        <v>1.4814743920904374</v>
      </c>
      <c r="L11">
        <v>1.5130503614152335</v>
      </c>
      <c r="M11">
        <v>1.5432710473736848</v>
      </c>
      <c r="N11">
        <v>1.6017009535159543</v>
      </c>
      <c r="O11">
        <v>1.680332683622644</v>
      </c>
      <c r="P11">
        <v>1.8249576834504613</v>
      </c>
      <c r="Q11">
        <v>1.3626796455684647</v>
      </c>
      <c r="R11">
        <v>1.3991842347359558</v>
      </c>
      <c r="S11">
        <v>1.9259957181611222</v>
      </c>
      <c r="T11">
        <v>2.024489252083447</v>
      </c>
      <c r="V11" cm="1">
        <f t="array" ref="V11">INDEX('GDP deflators'!$E$3:$E$198,MATCH('ASTI data (new)'!$C11,'GDP deflators'!$B$3:$B$198,),)</f>
        <v>102.67641090615125</v>
      </c>
      <c r="X11">
        <f>INDEX('GDP deflators'!$D$3:$M$198,MATCH('ASTI data (new)'!$C11,'GDP deflators'!$B$3:$B$198,),MATCH('ASTI data (new)'!X$5,'GDP deflators'!$D$2:$M$2,))</f>
        <v>100</v>
      </c>
      <c r="Y11">
        <f>INDEX('GDP deflators'!$D$3:$M$198,MATCH('ASTI data (new)'!$C11,'GDP deflators'!$B$3:$B$198,),MATCH('ASTI data (new)'!Y$5,'GDP deflators'!$D$2:$M$2,))</f>
        <v>102.67641090615125</v>
      </c>
      <c r="Z11">
        <f>INDEX('GDP deflators'!$D$3:$M$198,MATCH('ASTI data (new)'!$C11,'GDP deflators'!$B$3:$B$198,),MATCH('ASTI data (new)'!Z$5,'GDP deflators'!$D$2:$M$2,))</f>
        <v>103.24420739357691</v>
      </c>
      <c r="AA11">
        <f>INDEX('GDP deflators'!$D$3:$M$198,MATCH('ASTI data (new)'!$C11,'GDP deflators'!$B$3:$B$198,),MATCH('ASTI data (new)'!AA$5,'GDP deflators'!$D$2:$M$2,))</f>
        <v>104.71895889534362</v>
      </c>
      <c r="AB11">
        <f>INDEX('GDP deflators'!$D$3:$M$198,MATCH('ASTI data (new)'!$C11,'GDP deflators'!$B$3:$B$198,),MATCH('ASTI data (new)'!AB$5,'GDP deflators'!$D$2:$M$2,))</f>
        <v>104.56525848753897</v>
      </c>
      <c r="AC11">
        <f>INDEX('GDP deflators'!$D$3:$M$198,MATCH('ASTI data (new)'!$C11,'GDP deflators'!$B$3:$B$198,),MATCH('ASTI data (new)'!AC$5,'GDP deflators'!$D$2:$M$2,))</f>
        <v>106.38078968977827</v>
      </c>
      <c r="AD11">
        <f>INDEX('GDP deflators'!$D$3:$M$198,MATCH('ASTI data (new)'!$C11,'GDP deflators'!$B$3:$B$198,),MATCH('ASTI data (new)'!AD$5,'GDP deflators'!$D$2:$M$2,))</f>
        <v>106.13431940284094</v>
      </c>
      <c r="AF11">
        <f t="shared" si="1"/>
        <v>1.5599502742455111</v>
      </c>
      <c r="AG11">
        <f t="shared" si="2"/>
        <v>1.680332683622644</v>
      </c>
      <c r="AH11">
        <f t="shared" si="3"/>
        <v>1.8350496271911787</v>
      </c>
      <c r="AI11">
        <f t="shared" si="4"/>
        <v>1.3897875133387285</v>
      </c>
      <c r="AJ11">
        <f t="shared" si="5"/>
        <v>1.4249237958909757</v>
      </c>
      <c r="AK11">
        <f t="shared" si="6"/>
        <v>1.9954821524136181</v>
      </c>
      <c r="AL11">
        <f t="shared" si="7"/>
        <v>2.0926694555445411</v>
      </c>
    </row>
    <row r="12" spans="2:38" x14ac:dyDescent="0.35">
      <c r="B12" t="s">
        <v>81</v>
      </c>
      <c r="C12" t="s">
        <v>80</v>
      </c>
      <c r="D12">
        <v>19.015202154303108</v>
      </c>
      <c r="E12">
        <v>20.682511800737792</v>
      </c>
      <c r="F12">
        <v>17.498584954533989</v>
      </c>
      <c r="G12">
        <v>17.867523639567867</v>
      </c>
      <c r="H12">
        <v>18.379765835647962</v>
      </c>
      <c r="I12">
        <v>17.446190314955885</v>
      </c>
      <c r="J12">
        <v>19.253796096837466</v>
      </c>
      <c r="K12">
        <v>20.194959287070734</v>
      </c>
      <c r="L12">
        <v>21.473923889514957</v>
      </c>
      <c r="M12">
        <v>19.357586596632153</v>
      </c>
      <c r="N12">
        <v>19.593281191127431</v>
      </c>
      <c r="O12">
        <v>20.446609415757159</v>
      </c>
      <c r="P12">
        <v>20.619402147764802</v>
      </c>
      <c r="Q12">
        <v>17.583075702562258</v>
      </c>
      <c r="R12">
        <v>23.12368549391746</v>
      </c>
      <c r="S12">
        <v>26.294533816355077</v>
      </c>
      <c r="T12">
        <v>28.174969574089651</v>
      </c>
      <c r="V12" cm="1">
        <f t="array" ref="V12">INDEX('GDP deflators'!$E$3:$E$198,MATCH('ASTI data (new)'!$C12,'GDP deflators'!$B$3:$B$198,),)</f>
        <v>102.6702325424006</v>
      </c>
      <c r="X12">
        <f>INDEX('GDP deflators'!$D$3:$M$198,MATCH('ASTI data (new)'!$C12,'GDP deflators'!$B$3:$B$198,),MATCH('ASTI data (new)'!X$5,'GDP deflators'!$D$2:$M$2,))</f>
        <v>100</v>
      </c>
      <c r="Y12">
        <f>INDEX('GDP deflators'!$D$3:$M$198,MATCH('ASTI data (new)'!$C12,'GDP deflators'!$B$3:$B$198,),MATCH('ASTI data (new)'!Y$5,'GDP deflators'!$D$2:$M$2,))</f>
        <v>102.6702325424006</v>
      </c>
      <c r="Z12">
        <f>INDEX('GDP deflators'!$D$3:$M$198,MATCH('ASTI data (new)'!$C12,'GDP deflators'!$B$3:$B$198,),MATCH('ASTI data (new)'!Z$5,'GDP deflators'!$D$2:$M$2,))</f>
        <v>105.41245181672487</v>
      </c>
      <c r="AA12">
        <f>INDEX('GDP deflators'!$D$3:$M$198,MATCH('ASTI data (new)'!$C12,'GDP deflators'!$B$3:$B$198,),MATCH('ASTI data (new)'!AA$5,'GDP deflators'!$D$2:$M$2,))</f>
        <v>107.56408319806646</v>
      </c>
      <c r="AB12">
        <f>INDEX('GDP deflators'!$D$3:$M$198,MATCH('ASTI data (new)'!$C12,'GDP deflators'!$B$3:$B$198,),MATCH('ASTI data (new)'!AB$5,'GDP deflators'!$D$2:$M$2,))</f>
        <v>109.81870698892997</v>
      </c>
      <c r="AC12">
        <f>INDEX('GDP deflators'!$D$3:$M$198,MATCH('ASTI data (new)'!$C12,'GDP deflators'!$B$3:$B$198,),MATCH('ASTI data (new)'!AC$5,'GDP deflators'!$D$2:$M$2,))</f>
        <v>110.01544401776819</v>
      </c>
      <c r="AD12">
        <f>INDEX('GDP deflators'!$D$3:$M$198,MATCH('ASTI data (new)'!$C12,'GDP deflators'!$B$3:$B$198,),MATCH('ASTI data (new)'!AD$5,'GDP deflators'!$D$2:$M$2,))</f>
        <v>111.21971665210002</v>
      </c>
      <c r="AF12">
        <f t="shared" si="1"/>
        <v>19.083701970808168</v>
      </c>
      <c r="AG12">
        <f t="shared" si="2"/>
        <v>20.446609415757159</v>
      </c>
      <c r="AH12">
        <f t="shared" si="3"/>
        <v>21.170125766427038</v>
      </c>
      <c r="AI12">
        <f t="shared" si="4"/>
        <v>18.421185682687902</v>
      </c>
      <c r="AJ12">
        <f t="shared" si="5"/>
        <v>24.733685498491191</v>
      </c>
      <c r="AK12">
        <f t="shared" si="6"/>
        <v>28.175691643163059</v>
      </c>
      <c r="AL12">
        <f t="shared" si="7"/>
        <v>30.521136020780663</v>
      </c>
    </row>
    <row r="13" spans="2:38" x14ac:dyDescent="0.35">
      <c r="B13" t="s">
        <v>86</v>
      </c>
      <c r="C13" s="14" t="s">
        <v>85</v>
      </c>
      <c r="D13">
        <v>1.1826197483485197</v>
      </c>
      <c r="E13">
        <v>1.1963398218424093</v>
      </c>
      <c r="F13">
        <v>1.2441322811806643</v>
      </c>
      <c r="G13">
        <v>1.2457493344875676</v>
      </c>
      <c r="H13">
        <v>1.3220129738009665</v>
      </c>
      <c r="I13">
        <v>1.273729064263232</v>
      </c>
      <c r="J13">
        <v>1.2832289216592221</v>
      </c>
      <c r="K13">
        <v>1.3301176368495864</v>
      </c>
      <c r="L13">
        <v>1.2801581913531959</v>
      </c>
      <c r="M13">
        <v>1.3398601317759755</v>
      </c>
      <c r="N13">
        <v>1.4915332517301085</v>
      </c>
      <c r="O13">
        <v>1.8535427397914424</v>
      </c>
      <c r="P13">
        <v>2.0182462859215571</v>
      </c>
      <c r="Q13">
        <v>1.8797212318677752</v>
      </c>
      <c r="R13">
        <v>1.7161468865165299</v>
      </c>
      <c r="S13">
        <v>2.7945472462025758</v>
      </c>
      <c r="T13">
        <v>2.6422973329098878</v>
      </c>
      <c r="V13" cm="1">
        <f t="array" ref="V13">INDEX('GDP deflators'!$E$3:$E$198,MATCH('ASTI data (new)'!$C13,'GDP deflators'!$B$3:$B$198,),)</f>
        <v>104.00911505710052</v>
      </c>
      <c r="X13">
        <f>INDEX('GDP deflators'!$D$3:$M$198,MATCH('ASTI data (new)'!$C13,'GDP deflators'!$B$3:$B$198,),MATCH('ASTI data (new)'!X$5,'GDP deflators'!$D$2:$M$2,))</f>
        <v>100</v>
      </c>
      <c r="Y13">
        <f>INDEX('GDP deflators'!$D$3:$M$198,MATCH('ASTI data (new)'!$C13,'GDP deflators'!$B$3:$B$198,),MATCH('ASTI data (new)'!Y$5,'GDP deflators'!$D$2:$M$2,))</f>
        <v>104.00911505710052</v>
      </c>
      <c r="Z13">
        <f>INDEX('GDP deflators'!$D$3:$M$198,MATCH('ASTI data (new)'!$C13,'GDP deflators'!$B$3:$B$198,),MATCH('ASTI data (new)'!Z$5,'GDP deflators'!$D$2:$M$2,))</f>
        <v>110.43795608608065</v>
      </c>
      <c r="AA13">
        <f>INDEX('GDP deflators'!$D$3:$M$198,MATCH('ASTI data (new)'!$C13,'GDP deflators'!$B$3:$B$198,),MATCH('ASTI data (new)'!AA$5,'GDP deflators'!$D$2:$M$2,))</f>
        <v>113.18508564117435</v>
      </c>
      <c r="AB13">
        <f>INDEX('GDP deflators'!$D$3:$M$198,MATCH('ASTI data (new)'!$C13,'GDP deflators'!$B$3:$B$198,),MATCH('ASTI data (new)'!AB$5,'GDP deflators'!$D$2:$M$2,))</f>
        <v>126.64709709417106</v>
      </c>
      <c r="AC13">
        <f>INDEX('GDP deflators'!$D$3:$M$198,MATCH('ASTI data (new)'!$C13,'GDP deflators'!$B$3:$B$198,),MATCH('ASTI data (new)'!AC$5,'GDP deflators'!$D$2:$M$2,))</f>
        <v>130.077033701939</v>
      </c>
      <c r="AD13">
        <f>INDEX('GDP deflators'!$D$3:$M$198,MATCH('ASTI data (new)'!$C13,'GDP deflators'!$B$3:$B$198,),MATCH('ASTI data (new)'!AD$5,'GDP deflators'!$D$2:$M$2,))</f>
        <v>133.95347770393221</v>
      </c>
      <c r="AF13">
        <f t="shared" si="1"/>
        <v>1.434040902002929</v>
      </c>
      <c r="AG13">
        <f t="shared" si="2"/>
        <v>1.8535427397914424</v>
      </c>
      <c r="AH13">
        <f t="shared" si="3"/>
        <v>2.142994818993837</v>
      </c>
      <c r="AI13">
        <f t="shared" si="4"/>
        <v>2.045555415923745</v>
      </c>
      <c r="AJ13">
        <f t="shared" si="5"/>
        <v>2.0896728257441373</v>
      </c>
      <c r="AK13">
        <f t="shared" si="6"/>
        <v>3.4949476892134883</v>
      </c>
      <c r="AL13">
        <f t="shared" si="7"/>
        <v>3.4030182515906429</v>
      </c>
    </row>
    <row r="14" spans="2:38" x14ac:dyDescent="0.35">
      <c r="B14" t="s">
        <v>390</v>
      </c>
      <c r="C14" t="s">
        <v>389</v>
      </c>
      <c r="D14">
        <v>4.2873695553026563</v>
      </c>
      <c r="E14">
        <v>4.4747042076715617</v>
      </c>
      <c r="F14">
        <v>4.663977511178552</v>
      </c>
      <c r="G14">
        <v>4.8551894658236412</v>
      </c>
      <c r="H14">
        <v>5.0483400716068072</v>
      </c>
      <c r="I14">
        <v>5.2434293285280589</v>
      </c>
      <c r="J14">
        <v>5.4404572365874495</v>
      </c>
      <c r="K14">
        <v>5.6394237957848805</v>
      </c>
      <c r="L14">
        <v>5.8403290061204096</v>
      </c>
      <c r="M14">
        <v>6.0431728675940466</v>
      </c>
      <c r="N14">
        <v>7.3988749558630413</v>
      </c>
      <c r="O14">
        <v>7.9693797137616409</v>
      </c>
      <c r="P14">
        <v>8.7543525892363547</v>
      </c>
      <c r="Q14">
        <v>7.3293546466284525</v>
      </c>
      <c r="R14">
        <v>6.702872376587794</v>
      </c>
      <c r="S14">
        <v>4.9929596763357447</v>
      </c>
      <c r="T14">
        <v>3.1551996733284198</v>
      </c>
      <c r="V14" cm="1">
        <f t="array" ref="V14">INDEX('GDP deflators'!$E$3:$E$198,MATCH('ASTI data (new)'!$C14,'GDP deflators'!$B$3:$B$198,),)</f>
        <v>108.58039895814795</v>
      </c>
      <c r="X14">
        <f>INDEX('GDP deflators'!$D$3:$M$198,MATCH('ASTI data (new)'!$C14,'GDP deflators'!$B$3:$B$198,),MATCH('ASTI data (new)'!X$5,'GDP deflators'!$D$2:$M$2,))</f>
        <v>100</v>
      </c>
      <c r="Y14">
        <f>INDEX('GDP deflators'!$D$3:$M$198,MATCH('ASTI data (new)'!$C14,'GDP deflators'!$B$3:$B$198,),MATCH('ASTI data (new)'!Y$5,'GDP deflators'!$D$2:$M$2,))</f>
        <v>108.58039895814795</v>
      </c>
      <c r="Z14">
        <f>INDEX('GDP deflators'!$D$3:$M$198,MATCH('ASTI data (new)'!$C14,'GDP deflators'!$B$3:$B$198,),MATCH('ASTI data (new)'!Z$5,'GDP deflators'!$D$2:$M$2,))</f>
        <v>109.77179273004045</v>
      </c>
      <c r="AA14">
        <f>INDEX('GDP deflators'!$D$3:$M$198,MATCH('ASTI data (new)'!$C14,'GDP deflators'!$B$3:$B$198,),MATCH('ASTI data (new)'!AA$5,'GDP deflators'!$D$2:$M$2,))</f>
        <v>105.22573948693734</v>
      </c>
      <c r="AB14">
        <f>INDEX('GDP deflators'!$D$3:$M$198,MATCH('ASTI data (new)'!$C14,'GDP deflators'!$B$3:$B$198,),MATCH('ASTI data (new)'!AB$5,'GDP deflators'!$D$2:$M$2,))</f>
        <v>105.90527187852996</v>
      </c>
      <c r="AC14">
        <f>INDEX('GDP deflators'!$D$3:$M$198,MATCH('ASTI data (new)'!$C14,'GDP deflators'!$B$3:$B$198,),MATCH('ASTI data (new)'!AC$5,'GDP deflators'!$D$2:$M$2,))</f>
        <v>96.924486545752728</v>
      </c>
      <c r="AD14">
        <f>INDEX('GDP deflators'!$D$3:$M$198,MATCH('ASTI data (new)'!$C14,'GDP deflators'!$B$3:$B$198,),MATCH('ASTI data (new)'!AD$5,'GDP deflators'!$D$2:$M$2,))</f>
        <v>95.566730266767053</v>
      </c>
      <c r="AF14">
        <f t="shared" si="1"/>
        <v>6.814190246910881</v>
      </c>
      <c r="AG14">
        <f t="shared" si="2"/>
        <v>7.9693797137616409</v>
      </c>
      <c r="AH14">
        <f t="shared" si="3"/>
        <v>8.8504093476554058</v>
      </c>
      <c r="AI14">
        <f t="shared" si="4"/>
        <v>7.1029096416450868</v>
      </c>
      <c r="AJ14">
        <f t="shared" si="5"/>
        <v>6.5377317473592642</v>
      </c>
      <c r="AK14">
        <f t="shared" si="6"/>
        <v>4.4569743491090259</v>
      </c>
      <c r="AL14">
        <f t="shared" si="7"/>
        <v>2.7770400460122957</v>
      </c>
    </row>
    <row r="15" spans="2:38" x14ac:dyDescent="0.35">
      <c r="B15" t="s">
        <v>392</v>
      </c>
      <c r="C15" t="s">
        <v>391</v>
      </c>
      <c r="D15">
        <v>1.0840042932420195</v>
      </c>
      <c r="E15">
        <v>1.1178882061050182</v>
      </c>
      <c r="F15">
        <v>0.97573242040605768</v>
      </c>
      <c r="G15">
        <v>1.0106623472650726</v>
      </c>
      <c r="H15">
        <v>1.0396984433802905</v>
      </c>
      <c r="I15">
        <v>0.98451954363669514</v>
      </c>
      <c r="J15">
        <v>1.0114403127811906</v>
      </c>
      <c r="K15">
        <v>0.98792025522835014</v>
      </c>
      <c r="L15">
        <v>1.0130282817168015</v>
      </c>
      <c r="M15">
        <v>0.90737840376721135</v>
      </c>
      <c r="N15">
        <v>1.0100872369641465</v>
      </c>
      <c r="O15">
        <v>1.0559627852180575</v>
      </c>
      <c r="P15">
        <v>0.9544333137907226</v>
      </c>
      <c r="Q15">
        <v>1.0044981068578656</v>
      </c>
      <c r="R15">
        <v>0.99308518037454085</v>
      </c>
      <c r="S15">
        <v>0.91010398918930768</v>
      </c>
      <c r="T15">
        <v>0.88234458972928242</v>
      </c>
      <c r="V15" cm="1">
        <f t="array" ref="V15">INDEX('GDP deflators'!$E$3:$E$198,MATCH('ASTI data (new)'!$C15,'GDP deflators'!$B$3:$B$198,),)</f>
        <v>103.08890642468087</v>
      </c>
      <c r="X15">
        <f>INDEX('GDP deflators'!$D$3:$M$198,MATCH('ASTI data (new)'!$C15,'GDP deflators'!$B$3:$B$198,),MATCH('ASTI data (new)'!X$5,'GDP deflators'!$D$2:$M$2,))</f>
        <v>100</v>
      </c>
      <c r="Y15">
        <f>INDEX('GDP deflators'!$D$3:$M$198,MATCH('ASTI data (new)'!$C15,'GDP deflators'!$B$3:$B$198,),MATCH('ASTI data (new)'!Y$5,'GDP deflators'!$D$2:$M$2,))</f>
        <v>103.08890642468087</v>
      </c>
      <c r="Z15">
        <f>INDEX('GDP deflators'!$D$3:$M$198,MATCH('ASTI data (new)'!$C15,'GDP deflators'!$B$3:$B$198,),MATCH('ASTI data (new)'!Z$5,'GDP deflators'!$D$2:$M$2,))</f>
        <v>107.45811231779598</v>
      </c>
      <c r="AA15">
        <f>INDEX('GDP deflators'!$D$3:$M$198,MATCH('ASTI data (new)'!$C15,'GDP deflators'!$B$3:$B$198,),MATCH('ASTI data (new)'!AA$5,'GDP deflators'!$D$2:$M$2,))</f>
        <v>109.30576248890362</v>
      </c>
      <c r="AB15">
        <f>INDEX('GDP deflators'!$D$3:$M$198,MATCH('ASTI data (new)'!$C15,'GDP deflators'!$B$3:$B$198,),MATCH('ASTI data (new)'!AB$5,'GDP deflators'!$D$2:$M$2,))</f>
        <v>110.22569466148964</v>
      </c>
      <c r="AC15">
        <f>INDEX('GDP deflators'!$D$3:$M$198,MATCH('ASTI data (new)'!$C15,'GDP deflators'!$B$3:$B$198,),MATCH('ASTI data (new)'!AC$5,'GDP deflators'!$D$2:$M$2,))</f>
        <v>109.683212696032</v>
      </c>
      <c r="AD15">
        <f>INDEX('GDP deflators'!$D$3:$M$198,MATCH('ASTI data (new)'!$C15,'GDP deflators'!$B$3:$B$198,),MATCH('ASTI data (new)'!AD$5,'GDP deflators'!$D$2:$M$2,))</f>
        <v>111.56401323491907</v>
      </c>
      <c r="AF15">
        <f t="shared" si="1"/>
        <v>0.97982146866805642</v>
      </c>
      <c r="AG15">
        <f t="shared" si="2"/>
        <v>1.0559627852180575</v>
      </c>
      <c r="AH15">
        <f t="shared" si="3"/>
        <v>0.99488495697743717</v>
      </c>
      <c r="AI15">
        <f t="shared" si="4"/>
        <v>1.0650751404466563</v>
      </c>
      <c r="AJ15">
        <f t="shared" si="5"/>
        <v>1.0618359206748502</v>
      </c>
      <c r="AK15">
        <f t="shared" si="6"/>
        <v>0.96832077168934882</v>
      </c>
      <c r="AL15">
        <f t="shared" si="7"/>
        <v>0.95488357477375996</v>
      </c>
    </row>
    <row r="16" spans="2:38" x14ac:dyDescent="0.35">
      <c r="B16" t="s">
        <v>108</v>
      </c>
      <c r="C16" s="14" t="s">
        <v>107</v>
      </c>
      <c r="D16">
        <v>7.5933661433471373</v>
      </c>
      <c r="E16">
        <v>7.8535349522928106</v>
      </c>
      <c r="F16">
        <v>8.1039962980150886</v>
      </c>
      <c r="G16">
        <v>8.3447501805139854</v>
      </c>
      <c r="H16">
        <v>8.5757965997894736</v>
      </c>
      <c r="I16">
        <v>8.7971355558415638</v>
      </c>
      <c r="J16">
        <v>9.0087670486703431</v>
      </c>
      <c r="K16">
        <v>9.2106910782756479</v>
      </c>
      <c r="L16">
        <v>9.4029076446575726</v>
      </c>
      <c r="M16">
        <v>9.5854167478161472</v>
      </c>
      <c r="N16">
        <v>11.997298032231489</v>
      </c>
      <c r="O16">
        <v>13.170458851462008</v>
      </c>
      <c r="P16">
        <v>13.15232925661798</v>
      </c>
      <c r="Q16">
        <v>18.404656327205863</v>
      </c>
      <c r="R16">
        <v>18.308409927158898</v>
      </c>
      <c r="S16">
        <v>17.516731435367628</v>
      </c>
      <c r="T16">
        <v>15.705580827709463</v>
      </c>
      <c r="V16" cm="1">
        <f t="array" ref="V16">INDEX('GDP deflators'!$E$3:$E$198,MATCH('ASTI data (new)'!$C16,'GDP deflators'!$B$3:$B$198,),)</f>
        <v>109.61437039652218</v>
      </c>
      <c r="X16">
        <f>INDEX('GDP deflators'!$D$3:$M$198,MATCH('ASTI data (new)'!$C16,'GDP deflators'!$B$3:$B$198,),MATCH('ASTI data (new)'!X$5,'GDP deflators'!$D$2:$M$2,))</f>
        <v>100</v>
      </c>
      <c r="Y16">
        <f>INDEX('GDP deflators'!$D$3:$M$198,MATCH('ASTI data (new)'!$C16,'GDP deflators'!$B$3:$B$198,),MATCH('ASTI data (new)'!Y$5,'GDP deflators'!$D$2:$M$2,))</f>
        <v>109.61437039652218</v>
      </c>
      <c r="Z16">
        <f>INDEX('GDP deflators'!$D$3:$M$198,MATCH('ASTI data (new)'!$C16,'GDP deflators'!$B$3:$B$198,),MATCH('ASTI data (new)'!Z$5,'GDP deflators'!$D$2:$M$2,))</f>
        <v>115.77435714839145</v>
      </c>
      <c r="AA16">
        <f>INDEX('GDP deflators'!$D$3:$M$198,MATCH('ASTI data (new)'!$C16,'GDP deflators'!$B$3:$B$198,),MATCH('ASTI data (new)'!AA$5,'GDP deflators'!$D$2:$M$2,))</f>
        <v>121.17996261925863</v>
      </c>
      <c r="AB16">
        <f>INDEX('GDP deflators'!$D$3:$M$198,MATCH('ASTI data (new)'!$C16,'GDP deflators'!$B$3:$B$198,),MATCH('ASTI data (new)'!AB$5,'GDP deflators'!$D$2:$M$2,))</f>
        <v>125.81493155653618</v>
      </c>
      <c r="AC16">
        <f>INDEX('GDP deflators'!$D$3:$M$198,MATCH('ASTI data (new)'!$C16,'GDP deflators'!$B$3:$B$198,),MATCH('ASTI data (new)'!AC$5,'GDP deflators'!$D$2:$M$2,))</f>
        <v>129.05786441167135</v>
      </c>
      <c r="AD16">
        <f>INDEX('GDP deflators'!$D$3:$M$198,MATCH('ASTI data (new)'!$C16,'GDP deflators'!$B$3:$B$198,),MATCH('ASTI data (new)'!AD$5,'GDP deflators'!$D$2:$M$2,))</f>
        <v>133.41303536411667</v>
      </c>
      <c r="AF16">
        <f t="shared" si="1"/>
        <v>10.945004736908235</v>
      </c>
      <c r="AG16">
        <f t="shared" si="2"/>
        <v>13.170458851462008</v>
      </c>
      <c r="AH16">
        <f t="shared" si="3"/>
        <v>13.89144926144866</v>
      </c>
      <c r="AI16">
        <f t="shared" si="4"/>
        <v>20.3465618393213</v>
      </c>
      <c r="AJ16">
        <f t="shared" si="5"/>
        <v>21.014318958014911</v>
      </c>
      <c r="AK16">
        <f t="shared" si="6"/>
        <v>20.623864757362718</v>
      </c>
      <c r="AL16">
        <f t="shared" si="7"/>
        <v>19.115460890770901</v>
      </c>
    </row>
    <row r="17" spans="2:38" x14ac:dyDescent="0.35">
      <c r="B17" t="s">
        <v>96</v>
      </c>
      <c r="C17" s="14" t="s">
        <v>95</v>
      </c>
      <c r="D17">
        <v>2.6063131069330536</v>
      </c>
      <c r="E17">
        <v>2.8947906184477334</v>
      </c>
      <c r="F17">
        <v>3.4262681287803454</v>
      </c>
      <c r="G17">
        <v>3.7087760498631979</v>
      </c>
      <c r="H17">
        <v>3.757932576850068</v>
      </c>
      <c r="I17">
        <v>4.2679644361082048</v>
      </c>
      <c r="J17">
        <v>4.3090065422089365</v>
      </c>
      <c r="K17">
        <v>4.5944988498699164</v>
      </c>
      <c r="L17">
        <v>4.9381730851013081</v>
      </c>
      <c r="M17">
        <v>5.5156767126163126</v>
      </c>
      <c r="N17">
        <v>4.9503244976818852</v>
      </c>
      <c r="O17">
        <v>4.7963232874009938</v>
      </c>
      <c r="P17">
        <v>3.3913724650802219</v>
      </c>
      <c r="Q17">
        <v>3.7227055123342248</v>
      </c>
      <c r="R17">
        <v>3.4424514736766056</v>
      </c>
      <c r="S17">
        <v>2.9505894095090675</v>
      </c>
      <c r="T17">
        <v>3.8523967218537249</v>
      </c>
      <c r="V17" cm="1">
        <f t="array" ref="V17">INDEX('GDP deflators'!$E$3:$E$198,MATCH('ASTI data (new)'!$C17,'GDP deflators'!$B$3:$B$198,),)</f>
        <v>109.61437039652218</v>
      </c>
      <c r="X17">
        <f>INDEX('GDP deflators'!$D$3:$M$198,MATCH('ASTI data (new)'!$C17,'GDP deflators'!$B$3:$B$198,),MATCH('ASTI data (new)'!X$5,'GDP deflators'!$D$2:$M$2,))</f>
        <v>100</v>
      </c>
      <c r="Y17">
        <f>INDEX('GDP deflators'!$D$3:$M$198,MATCH('ASTI data (new)'!$C17,'GDP deflators'!$B$3:$B$198,),MATCH('ASTI data (new)'!Y$5,'GDP deflators'!$D$2:$M$2,))</f>
        <v>109.61437039652218</v>
      </c>
      <c r="Z17">
        <f>INDEX('GDP deflators'!$D$3:$M$198,MATCH('ASTI data (new)'!$C17,'GDP deflators'!$B$3:$B$198,),MATCH('ASTI data (new)'!Z$5,'GDP deflators'!$D$2:$M$2,))</f>
        <v>115.77435714839145</v>
      </c>
      <c r="AA17">
        <f>INDEX('GDP deflators'!$D$3:$M$198,MATCH('ASTI data (new)'!$C17,'GDP deflators'!$B$3:$B$198,),MATCH('ASTI data (new)'!AA$5,'GDP deflators'!$D$2:$M$2,))</f>
        <v>121.17996261925863</v>
      </c>
      <c r="AB17">
        <f>INDEX('GDP deflators'!$D$3:$M$198,MATCH('ASTI data (new)'!$C17,'GDP deflators'!$B$3:$B$198,),MATCH('ASTI data (new)'!AB$5,'GDP deflators'!$D$2:$M$2,))</f>
        <v>125.81493155653618</v>
      </c>
      <c r="AC17">
        <f>INDEX('GDP deflators'!$D$3:$M$198,MATCH('ASTI data (new)'!$C17,'GDP deflators'!$B$3:$B$198,),MATCH('ASTI data (new)'!AC$5,'GDP deflators'!$D$2:$M$2,))</f>
        <v>129.05786441167135</v>
      </c>
      <c r="AD17">
        <f>INDEX('GDP deflators'!$D$3:$M$198,MATCH('ASTI data (new)'!$C17,'GDP deflators'!$B$3:$B$198,),MATCH('ASTI data (new)'!AD$5,'GDP deflators'!$D$2:$M$2,))</f>
        <v>133.41303536411667</v>
      </c>
      <c r="AF17">
        <f t="shared" si="1"/>
        <v>4.5161272922286004</v>
      </c>
      <c r="AG17">
        <f t="shared" si="2"/>
        <v>4.7963232874009938</v>
      </c>
      <c r="AH17">
        <f t="shared" si="3"/>
        <v>3.5819570515717318</v>
      </c>
      <c r="AI17">
        <f t="shared" si="4"/>
        <v>4.1154942841461812</v>
      </c>
      <c r="AJ17">
        <f t="shared" si="5"/>
        <v>3.9512318957867314</v>
      </c>
      <c r="AK17">
        <f t="shared" si="6"/>
        <v>3.4739675698490036</v>
      </c>
      <c r="AL17">
        <f t="shared" si="7"/>
        <v>4.6888007314192901</v>
      </c>
    </row>
    <row r="18" spans="2:38" x14ac:dyDescent="0.35">
      <c r="B18" t="s">
        <v>106</v>
      </c>
      <c r="C18" s="14" t="s">
        <v>395</v>
      </c>
      <c r="D18">
        <v>44.288525987973664</v>
      </c>
      <c r="E18">
        <v>28.229409742928986</v>
      </c>
      <c r="F18">
        <v>33.356416898209162</v>
      </c>
      <c r="G18">
        <v>32.450950918833762</v>
      </c>
      <c r="H18">
        <v>34.276265205456276</v>
      </c>
      <c r="I18">
        <v>34.616692872119039</v>
      </c>
      <c r="J18">
        <v>37.349957461973354</v>
      </c>
      <c r="K18">
        <v>39.029337966912237</v>
      </c>
      <c r="L18">
        <v>37.089534298197833</v>
      </c>
      <c r="M18">
        <v>34.668287097188383</v>
      </c>
      <c r="N18">
        <v>33.612025062522626</v>
      </c>
      <c r="O18">
        <v>36.756491126272415</v>
      </c>
      <c r="P18">
        <v>36.263572258482917</v>
      </c>
      <c r="Q18">
        <v>37.730141916530833</v>
      </c>
      <c r="R18">
        <v>39.538284370099667</v>
      </c>
      <c r="S18">
        <v>39.738947675445011</v>
      </c>
      <c r="T18">
        <v>37.560881594465101</v>
      </c>
      <c r="V18" cm="1">
        <f t="array" ref="V18">INDEX('GDP deflators'!$E$3:$E$198,MATCH('ASTI data (new)'!$C18,'GDP deflators'!$B$3:$B$198,),)</f>
        <v>109.61437039652218</v>
      </c>
      <c r="X18">
        <f>INDEX('GDP deflators'!$D$3:$M$198,MATCH('ASTI data (new)'!$C18,'GDP deflators'!$B$3:$B$198,),MATCH('ASTI data (new)'!X$5,'GDP deflators'!$D$2:$M$2,))</f>
        <v>100</v>
      </c>
      <c r="Y18">
        <f>INDEX('GDP deflators'!$D$3:$M$198,MATCH('ASTI data (new)'!$C18,'GDP deflators'!$B$3:$B$198,),MATCH('ASTI data (new)'!Y$5,'GDP deflators'!$D$2:$M$2,))</f>
        <v>109.61437039652218</v>
      </c>
      <c r="Z18">
        <f>INDEX('GDP deflators'!$D$3:$M$198,MATCH('ASTI data (new)'!$C18,'GDP deflators'!$B$3:$B$198,),MATCH('ASTI data (new)'!Z$5,'GDP deflators'!$D$2:$M$2,))</f>
        <v>115.77435714839145</v>
      </c>
      <c r="AA18">
        <f>INDEX('GDP deflators'!$D$3:$M$198,MATCH('ASTI data (new)'!$C18,'GDP deflators'!$B$3:$B$198,),MATCH('ASTI data (new)'!AA$5,'GDP deflators'!$D$2:$M$2,))</f>
        <v>121.17996261925863</v>
      </c>
      <c r="AB18">
        <f>INDEX('GDP deflators'!$D$3:$M$198,MATCH('ASTI data (new)'!$C18,'GDP deflators'!$B$3:$B$198,),MATCH('ASTI data (new)'!AB$5,'GDP deflators'!$D$2:$M$2,))</f>
        <v>125.81493155653618</v>
      </c>
      <c r="AC18">
        <f>INDEX('GDP deflators'!$D$3:$M$198,MATCH('ASTI data (new)'!$C18,'GDP deflators'!$B$3:$B$198,),MATCH('ASTI data (new)'!AC$5,'GDP deflators'!$D$2:$M$2,))</f>
        <v>129.05786441167135</v>
      </c>
      <c r="AD18">
        <f>INDEX('GDP deflators'!$D$3:$M$198,MATCH('ASTI data (new)'!$C18,'GDP deflators'!$B$3:$B$198,),MATCH('ASTI data (new)'!AD$5,'GDP deflators'!$D$2:$M$2,))</f>
        <v>133.41303536411667</v>
      </c>
      <c r="AF18">
        <f t="shared" si="1"/>
        <v>30.663885529728923</v>
      </c>
      <c r="AG18">
        <f t="shared" si="2"/>
        <v>36.756491126272415</v>
      </c>
      <c r="AH18">
        <f t="shared" si="3"/>
        <v>38.301472251701291</v>
      </c>
      <c r="AI18">
        <f t="shared" si="4"/>
        <v>41.711111148338937</v>
      </c>
      <c r="AJ18">
        <f t="shared" si="5"/>
        <v>45.381883086059162</v>
      </c>
      <c r="AK18">
        <f t="shared" si="6"/>
        <v>46.787877377826049</v>
      </c>
      <c r="AL18">
        <f t="shared" si="7"/>
        <v>45.715823630993214</v>
      </c>
    </row>
    <row r="19" spans="2:38" x14ac:dyDescent="0.35">
      <c r="B19" t="s">
        <v>122</v>
      </c>
      <c r="C19" t="s">
        <v>121</v>
      </c>
      <c r="D19">
        <v>0.37173912681945942</v>
      </c>
      <c r="E19">
        <v>0.58218690885483226</v>
      </c>
      <c r="F19">
        <v>0.59037349272727091</v>
      </c>
      <c r="G19">
        <v>0.68248158502938927</v>
      </c>
      <c r="H19">
        <v>0.95070500744086706</v>
      </c>
      <c r="I19">
        <v>1.0186567823226129</v>
      </c>
      <c r="J19">
        <v>1.104840256330796</v>
      </c>
      <c r="K19">
        <v>1.1198606745420674</v>
      </c>
      <c r="L19">
        <v>0.84042412490229157</v>
      </c>
      <c r="M19">
        <v>0.8863968114211892</v>
      </c>
      <c r="N19">
        <v>0.9492662492557038</v>
      </c>
      <c r="O19">
        <v>1.0434483462304995</v>
      </c>
      <c r="P19">
        <v>1.0455205779410151</v>
      </c>
      <c r="Q19">
        <v>1.1819941472081861</v>
      </c>
      <c r="R19">
        <v>1.2917724964322612</v>
      </c>
      <c r="S19">
        <v>1.7330441927048978</v>
      </c>
      <c r="T19">
        <v>1.9038268830064313</v>
      </c>
      <c r="V19" cm="1">
        <f t="array" ref="V19">INDEX('GDP deflators'!$E$3:$E$198,MATCH('ASTI data (new)'!$C19,'GDP deflators'!$B$3:$B$198,),)</f>
        <v>117.04510657100991</v>
      </c>
      <c r="X19">
        <f>INDEX('GDP deflators'!$D$3:$M$198,MATCH('ASTI data (new)'!$C19,'GDP deflators'!$B$3:$B$198,),MATCH('ASTI data (new)'!X$5,'GDP deflators'!$D$2:$M$2,))</f>
        <v>100</v>
      </c>
      <c r="Y19">
        <f>INDEX('GDP deflators'!$D$3:$M$198,MATCH('ASTI data (new)'!$C19,'GDP deflators'!$B$3:$B$198,),MATCH('ASTI data (new)'!Y$5,'GDP deflators'!$D$2:$M$2,))</f>
        <v>117.04510657100991</v>
      </c>
      <c r="Z19">
        <f>INDEX('GDP deflators'!$D$3:$M$198,MATCH('ASTI data (new)'!$C19,'GDP deflators'!$B$3:$B$198,),MATCH('ASTI data (new)'!Z$5,'GDP deflators'!$D$2:$M$2,))</f>
        <v>122.72739138688816</v>
      </c>
      <c r="AA19">
        <f>INDEX('GDP deflators'!$D$3:$M$198,MATCH('ASTI data (new)'!$C19,'GDP deflators'!$B$3:$B$198,),MATCH('ASTI data (new)'!AA$5,'GDP deflators'!$D$2:$M$2,))</f>
        <v>121.41092686674662</v>
      </c>
      <c r="AB19">
        <f>INDEX('GDP deflators'!$D$3:$M$198,MATCH('ASTI data (new)'!$C19,'GDP deflators'!$B$3:$B$198,),MATCH('ASTI data (new)'!AB$5,'GDP deflators'!$D$2:$M$2,))</f>
        <v>119.86434270240839</v>
      </c>
      <c r="AC19">
        <f>INDEX('GDP deflators'!$D$3:$M$198,MATCH('ASTI data (new)'!$C19,'GDP deflators'!$B$3:$B$198,),MATCH('ASTI data (new)'!AC$5,'GDP deflators'!$D$2:$M$2,))</f>
        <v>95.660435200388775</v>
      </c>
      <c r="AD19">
        <f>INDEX('GDP deflators'!$D$3:$M$198,MATCH('ASTI data (new)'!$C19,'GDP deflators'!$B$3:$B$198,),MATCH('ASTI data (new)'!AD$5,'GDP deflators'!$D$2:$M$2,))</f>
        <v>89.647773054566514</v>
      </c>
      <c r="AF19">
        <f t="shared" si="1"/>
        <v>0.81102600276569015</v>
      </c>
      <c r="AG19">
        <f t="shared" si="2"/>
        <v>1.0434483462304995</v>
      </c>
      <c r="AH19">
        <f t="shared" si="3"/>
        <v>1.0962783232135027</v>
      </c>
      <c r="AI19">
        <f t="shared" si="4"/>
        <v>1.2260829108353331</v>
      </c>
      <c r="AJ19">
        <f t="shared" si="5"/>
        <v>1.3228870966251296</v>
      </c>
      <c r="AK19">
        <f t="shared" si="6"/>
        <v>1.4164091652569675</v>
      </c>
      <c r="AL19">
        <f t="shared" si="7"/>
        <v>1.4581886021813091</v>
      </c>
    </row>
    <row r="20" spans="2:38" x14ac:dyDescent="0.35">
      <c r="B20" t="s">
        <v>402</v>
      </c>
      <c r="C20" t="s">
        <v>401</v>
      </c>
      <c r="D20">
        <v>0.57208599813826966</v>
      </c>
      <c r="E20">
        <v>0.59763677626923695</v>
      </c>
      <c r="F20">
        <v>0.57536519738321756</v>
      </c>
      <c r="G20">
        <v>0.58206889515214211</v>
      </c>
      <c r="H20">
        <v>0.70525528837365836</v>
      </c>
      <c r="I20">
        <v>0.73828400790788229</v>
      </c>
      <c r="J20">
        <v>1.0997067525544579</v>
      </c>
      <c r="K20">
        <v>0.77058442840277586</v>
      </c>
      <c r="L20">
        <v>0.71673591940725712</v>
      </c>
      <c r="M20">
        <v>0.71994184799218564</v>
      </c>
      <c r="N20">
        <v>0.68101045345254207</v>
      </c>
      <c r="O20">
        <v>0.55284552845528667</v>
      </c>
      <c r="P20">
        <v>0.55284552845528534</v>
      </c>
      <c r="Q20">
        <v>0.55284552845528545</v>
      </c>
      <c r="R20">
        <v>0.55284552845528423</v>
      </c>
      <c r="S20">
        <v>0.55284552845528601</v>
      </c>
      <c r="T20">
        <v>0.55284552845528623</v>
      </c>
      <c r="V20" cm="1">
        <f t="array" ref="V20">INDEX('GDP deflators'!$E$3:$E$198,MATCH('ASTI data (new)'!$C20,'GDP deflators'!$B$3:$B$198,),)</f>
        <v>119.53822832679715</v>
      </c>
      <c r="X20">
        <f>INDEX('GDP deflators'!$D$3:$M$198,MATCH('ASTI data (new)'!$C20,'GDP deflators'!$B$3:$B$198,),MATCH('ASTI data (new)'!X$5,'GDP deflators'!$D$2:$M$2,))</f>
        <v>100</v>
      </c>
      <c r="Y20">
        <f>INDEX('GDP deflators'!$D$3:$M$198,MATCH('ASTI data (new)'!$C20,'GDP deflators'!$B$3:$B$198,),MATCH('ASTI data (new)'!Y$5,'GDP deflators'!$D$2:$M$2,))</f>
        <v>119.53822832679715</v>
      </c>
      <c r="Z20">
        <f>INDEX('GDP deflators'!$D$3:$M$198,MATCH('ASTI data (new)'!$C20,'GDP deflators'!$B$3:$B$198,),MATCH('ASTI data (new)'!Z$5,'GDP deflators'!$D$2:$M$2,))</f>
        <v>142.89388031509486</v>
      </c>
      <c r="AA20">
        <f>INDEX('GDP deflators'!$D$3:$M$198,MATCH('ASTI data (new)'!$C20,'GDP deflators'!$B$3:$B$198,),MATCH('ASTI data (new)'!AA$5,'GDP deflators'!$D$2:$M$2,))</f>
        <v>170.81281291607831</v>
      </c>
      <c r="AB20">
        <f>INDEX('GDP deflators'!$D$3:$M$198,MATCH('ASTI data (new)'!$C20,'GDP deflators'!$B$3:$B$198,),MATCH('ASTI data (new)'!AB$5,'GDP deflators'!$D$2:$M$2,))</f>
        <v>204.18661031504649</v>
      </c>
      <c r="AC20">
        <f>INDEX('GDP deflators'!$D$3:$M$198,MATCH('ASTI data (new)'!$C20,'GDP deflators'!$B$3:$B$198,),MATCH('ASTI data (new)'!AC$5,'GDP deflators'!$D$2:$M$2,))</f>
        <v>244.08105645114776</v>
      </c>
      <c r="AD20">
        <f>INDEX('GDP deflators'!$D$3:$M$198,MATCH('ASTI data (new)'!$C20,'GDP deflators'!$B$3:$B$198,),MATCH('ASTI data (new)'!AD$5,'GDP deflators'!$D$2:$M$2,))</f>
        <v>291.77017056303157</v>
      </c>
      <c r="AF20">
        <f t="shared" si="1"/>
        <v>0.56970097598466618</v>
      </c>
      <c r="AG20">
        <f t="shared" si="2"/>
        <v>0.55284552845528667</v>
      </c>
      <c r="AH20">
        <f t="shared" si="3"/>
        <v>0.66086175009936721</v>
      </c>
      <c r="AI20">
        <f t="shared" si="4"/>
        <v>0.78998242775824923</v>
      </c>
      <c r="AJ20">
        <f t="shared" si="5"/>
        <v>0.94433099823522881</v>
      </c>
      <c r="AK20">
        <f t="shared" si="6"/>
        <v>1.1288365448311539</v>
      </c>
      <c r="AL20">
        <f t="shared" si="7"/>
        <v>1.3493912063965929</v>
      </c>
    </row>
    <row r="21" spans="2:38" x14ac:dyDescent="0.35">
      <c r="B21" t="s">
        <v>126</v>
      </c>
      <c r="C21" t="s">
        <v>125</v>
      </c>
      <c r="D21">
        <v>3.0204280960344292</v>
      </c>
      <c r="E21">
        <v>3.2278814222420014</v>
      </c>
      <c r="F21">
        <v>3.3790300282151771</v>
      </c>
      <c r="G21">
        <v>3.6259294253527679</v>
      </c>
      <c r="H21">
        <v>3.7162415166280294</v>
      </c>
      <c r="I21">
        <v>4.2767566147644942</v>
      </c>
      <c r="J21">
        <v>4.1851239254855956</v>
      </c>
      <c r="K21">
        <v>4.6536009861380219</v>
      </c>
      <c r="L21">
        <v>4.4980163691913209</v>
      </c>
      <c r="M21">
        <v>4.6053604313430023</v>
      </c>
      <c r="N21">
        <v>4.7924206870077439</v>
      </c>
      <c r="O21">
        <v>3.4748017384516809</v>
      </c>
      <c r="P21">
        <v>2.4888668569345347</v>
      </c>
      <c r="Q21">
        <v>3.3917126373940265</v>
      </c>
      <c r="R21">
        <v>3.8147843152842369</v>
      </c>
      <c r="S21">
        <v>4.0202317462798751</v>
      </c>
      <c r="T21">
        <v>3.6215516560235894</v>
      </c>
      <c r="V21" cm="1">
        <f t="array" ref="V21">INDEX('GDP deflators'!$E$3:$E$198,MATCH('ASTI data (new)'!$C21,'GDP deflators'!$B$3:$B$198,),)</f>
        <v>105.34093288827432</v>
      </c>
      <c r="X21">
        <f>INDEX('GDP deflators'!$D$3:$M$198,MATCH('ASTI data (new)'!$C21,'GDP deflators'!$B$3:$B$198,),MATCH('ASTI data (new)'!X$5,'GDP deflators'!$D$2:$M$2,))</f>
        <v>100</v>
      </c>
      <c r="Y21">
        <f>INDEX('GDP deflators'!$D$3:$M$198,MATCH('ASTI data (new)'!$C21,'GDP deflators'!$B$3:$B$198,),MATCH('ASTI data (new)'!Y$5,'GDP deflators'!$D$2:$M$2,))</f>
        <v>105.34093288827432</v>
      </c>
      <c r="Z21">
        <f>INDEX('GDP deflators'!$D$3:$M$198,MATCH('ASTI data (new)'!$C21,'GDP deflators'!$B$3:$B$198,),MATCH('ASTI data (new)'!Z$5,'GDP deflators'!$D$2:$M$2,))</f>
        <v>114.56529414935166</v>
      </c>
      <c r="AA21">
        <f>INDEX('GDP deflators'!$D$3:$M$198,MATCH('ASTI data (new)'!$C21,'GDP deflators'!$B$3:$B$198,),MATCH('ASTI data (new)'!AA$5,'GDP deflators'!$D$2:$M$2,))</f>
        <v>122.04999412412735</v>
      </c>
      <c r="AB21">
        <f>INDEX('GDP deflators'!$D$3:$M$198,MATCH('ASTI data (new)'!$C21,'GDP deflators'!$B$3:$B$198,),MATCH('ASTI data (new)'!AB$5,'GDP deflators'!$D$2:$M$2,))</f>
        <v>130.76111247855525</v>
      </c>
      <c r="AC21">
        <f>INDEX('GDP deflators'!$D$3:$M$198,MATCH('ASTI data (new)'!$C21,'GDP deflators'!$B$3:$B$198,),MATCH('ASTI data (new)'!AC$5,'GDP deflators'!$D$2:$M$2,))</f>
        <v>138.39898354202504</v>
      </c>
      <c r="AD21">
        <f>INDEX('GDP deflators'!$D$3:$M$198,MATCH('ASTI data (new)'!$C21,'GDP deflators'!$B$3:$B$198,),MATCH('ASTI data (new)'!AD$5,'GDP deflators'!$D$2:$M$2,))</f>
        <v>148.56298473787277</v>
      </c>
      <c r="AF21">
        <f t="shared" si="1"/>
        <v>4.5494382436223866</v>
      </c>
      <c r="AG21">
        <f t="shared" si="2"/>
        <v>3.4748017384516809</v>
      </c>
      <c r="AH21">
        <f t="shared" si="3"/>
        <v>2.7068087945043864</v>
      </c>
      <c r="AI21">
        <f t="shared" si="4"/>
        <v>3.9297023114815026</v>
      </c>
      <c r="AJ21">
        <f t="shared" si="5"/>
        <v>4.7353429218380843</v>
      </c>
      <c r="AK21">
        <f t="shared" si="6"/>
        <v>5.2818593117894093</v>
      </c>
      <c r="AL21">
        <f t="shared" si="7"/>
        <v>5.1074972344500589</v>
      </c>
    </row>
    <row r="22" spans="2:38" x14ac:dyDescent="0.35">
      <c r="B22" t="s">
        <v>128</v>
      </c>
      <c r="C22" t="s">
        <v>127</v>
      </c>
      <c r="D22">
        <v>16.432691098030471</v>
      </c>
      <c r="E22">
        <v>29.317006280148036</v>
      </c>
      <c r="F22">
        <v>30.817290044820666</v>
      </c>
      <c r="G22">
        <v>28.461767683465993</v>
      </c>
      <c r="H22">
        <v>27.688947155673386</v>
      </c>
      <c r="I22">
        <v>25.564211757981095</v>
      </c>
      <c r="J22">
        <v>25.292250566437907</v>
      </c>
      <c r="K22">
        <v>25.682837025749436</v>
      </c>
      <c r="L22">
        <v>22.206752542401983</v>
      </c>
      <c r="M22">
        <v>24.227087578994162</v>
      </c>
      <c r="N22">
        <v>30.310963693720385</v>
      </c>
      <c r="O22">
        <v>29.331861603908521</v>
      </c>
      <c r="P22">
        <v>29.329961785313092</v>
      </c>
      <c r="Q22">
        <v>35.5637859740932</v>
      </c>
      <c r="R22">
        <v>36.724903040935779</v>
      </c>
      <c r="S22">
        <v>39.035764278086113</v>
      </c>
      <c r="T22">
        <v>47.199413519964317</v>
      </c>
      <c r="V22" cm="1">
        <f t="array" ref="V22">INDEX('GDP deflators'!$E$3:$E$198,MATCH('ASTI data (new)'!$C22,'GDP deflators'!$B$3:$B$198,),)</f>
        <v>120.061875081957</v>
      </c>
      <c r="X22">
        <f>INDEX('GDP deflators'!$D$3:$M$198,MATCH('ASTI data (new)'!$C22,'GDP deflators'!$B$3:$B$198,),MATCH('ASTI data (new)'!X$5,'GDP deflators'!$D$2:$M$2,))</f>
        <v>100</v>
      </c>
      <c r="Y22">
        <f>INDEX('GDP deflators'!$D$3:$M$198,MATCH('ASTI data (new)'!$C22,'GDP deflators'!$B$3:$B$198,),MATCH('ASTI data (new)'!Y$5,'GDP deflators'!$D$2:$M$2,))</f>
        <v>120.061875081957</v>
      </c>
      <c r="Z22">
        <f>INDEX('GDP deflators'!$D$3:$M$198,MATCH('ASTI data (new)'!$C22,'GDP deflators'!$B$3:$B$198,),MATCH('ASTI data (new)'!Z$5,'GDP deflators'!$D$2:$M$2,))</f>
        <v>160.33231487539726</v>
      </c>
      <c r="AA22">
        <f>INDEX('GDP deflators'!$D$3:$M$198,MATCH('ASTI data (new)'!$C22,'GDP deflators'!$B$3:$B$198,),MATCH('ASTI data (new)'!AA$5,'GDP deflators'!$D$2:$M$2,))</f>
        <v>168.19177176032241</v>
      </c>
      <c r="AB22">
        <f>INDEX('GDP deflators'!$D$3:$M$198,MATCH('ASTI data (new)'!$C22,'GDP deflators'!$B$3:$B$198,),MATCH('ASTI data (new)'!AB$5,'GDP deflators'!$D$2:$M$2,))</f>
        <v>186.6622360577019</v>
      </c>
      <c r="AC22">
        <f>INDEX('GDP deflators'!$D$3:$M$198,MATCH('ASTI data (new)'!$C22,'GDP deflators'!$B$3:$B$198,),MATCH('ASTI data (new)'!AC$5,'GDP deflators'!$D$2:$M$2,))</f>
        <v>206.889969120285</v>
      </c>
      <c r="AD22">
        <f>INDEX('GDP deflators'!$D$3:$M$198,MATCH('ASTI data (new)'!$C22,'GDP deflators'!$B$3:$B$198,),MATCH('ASTI data (new)'!AD$5,'GDP deflators'!$D$2:$M$2,))</f>
        <v>228.402234060479</v>
      </c>
      <c r="AF22">
        <f t="shared" si="1"/>
        <v>25.246118864151857</v>
      </c>
      <c r="AG22">
        <f t="shared" si="2"/>
        <v>29.331861603908521</v>
      </c>
      <c r="AH22">
        <f t="shared" si="3"/>
        <v>39.167643059348563</v>
      </c>
      <c r="AI22">
        <f t="shared" si="4"/>
        <v>49.820446077528814</v>
      </c>
      <c r="AJ22">
        <f t="shared" si="5"/>
        <v>57.096830413017322</v>
      </c>
      <c r="AK22">
        <f t="shared" si="6"/>
        <v>67.266216361913578</v>
      </c>
      <c r="AL22">
        <f t="shared" si="7"/>
        <v>89.790797344662849</v>
      </c>
    </row>
    <row r="23" spans="2:38" x14ac:dyDescent="0.35">
      <c r="B23" t="s">
        <v>413</v>
      </c>
      <c r="C23" t="s">
        <v>412</v>
      </c>
      <c r="D23">
        <v>1.9840154612595349</v>
      </c>
      <c r="E23">
        <v>1.882685986817221</v>
      </c>
      <c r="F23">
        <v>2.3378651617310044</v>
      </c>
      <c r="G23">
        <v>0.80931801234413825</v>
      </c>
      <c r="H23">
        <v>0.90312986319454958</v>
      </c>
      <c r="I23">
        <v>1.6231533202093533</v>
      </c>
      <c r="J23">
        <v>1.4473365611072007</v>
      </c>
      <c r="K23">
        <v>0.9333941527958084</v>
      </c>
      <c r="L23">
        <v>0.74202797780851748</v>
      </c>
      <c r="M23">
        <v>1.1987577275479788</v>
      </c>
      <c r="N23">
        <v>1.0789655441190691</v>
      </c>
      <c r="O23">
        <v>0.57313841199007876</v>
      </c>
      <c r="P23">
        <v>0.73322473488662365</v>
      </c>
      <c r="Q23">
        <v>0.79082078145754053</v>
      </c>
      <c r="R23">
        <v>0.77201598553291428</v>
      </c>
      <c r="S23">
        <v>1.0758681027666355</v>
      </c>
      <c r="T23">
        <v>1.0783076830771892</v>
      </c>
      <c r="V23" cm="1">
        <f t="array" ref="V23">INDEX('GDP deflators'!$E$3:$E$198,MATCH('ASTI data (new)'!$C23,'GDP deflators'!$B$3:$B$198,),)</f>
        <v>112.68122777310995</v>
      </c>
      <c r="X23">
        <f>INDEX('GDP deflators'!$D$3:$M$198,MATCH('ASTI data (new)'!$C23,'GDP deflators'!$B$3:$B$198,),MATCH('ASTI data (new)'!X$5,'GDP deflators'!$D$2:$M$2,))</f>
        <v>100</v>
      </c>
      <c r="Y23">
        <f>INDEX('GDP deflators'!$D$3:$M$198,MATCH('ASTI data (new)'!$C23,'GDP deflators'!$B$3:$B$198,),MATCH('ASTI data (new)'!Y$5,'GDP deflators'!$D$2:$M$2,))</f>
        <v>112.68122777310995</v>
      </c>
      <c r="Z23">
        <f>INDEX('GDP deflators'!$D$3:$M$198,MATCH('ASTI data (new)'!$C23,'GDP deflators'!$B$3:$B$198,),MATCH('ASTI data (new)'!Z$5,'GDP deflators'!$D$2:$M$2,))</f>
        <v>109.36625568679629</v>
      </c>
      <c r="AA23">
        <f>INDEX('GDP deflators'!$D$3:$M$198,MATCH('ASTI data (new)'!$C23,'GDP deflators'!$B$3:$B$198,),MATCH('ASTI data (new)'!AA$5,'GDP deflators'!$D$2:$M$2,))</f>
        <v>102.63156375799032</v>
      </c>
      <c r="AB23">
        <f>INDEX('GDP deflators'!$D$3:$M$198,MATCH('ASTI data (new)'!$C23,'GDP deflators'!$B$3:$B$198,),MATCH('ASTI data (new)'!AB$5,'GDP deflators'!$D$2:$M$2,))</f>
        <v>101.75776854521811</v>
      </c>
      <c r="AC23">
        <f>INDEX('GDP deflators'!$D$3:$M$198,MATCH('ASTI data (new)'!$C23,'GDP deflators'!$B$3:$B$198,),MATCH('ASTI data (new)'!AC$5,'GDP deflators'!$D$2:$M$2,))</f>
        <v>92.67367706257744</v>
      </c>
      <c r="AD23">
        <f>INDEX('GDP deflators'!$D$3:$M$198,MATCH('ASTI data (new)'!$C23,'GDP deflators'!$B$3:$B$198,),MATCH('ASTI data (new)'!AD$5,'GDP deflators'!$D$2:$M$2,))</f>
        <v>88.716739048021338</v>
      </c>
      <c r="AF23">
        <f t="shared" si="1"/>
        <v>0.95753797277717589</v>
      </c>
      <c r="AG23">
        <f t="shared" si="2"/>
        <v>0.57313841199007876</v>
      </c>
      <c r="AH23">
        <f t="shared" si="3"/>
        <v>0.71165397658748553</v>
      </c>
      <c r="AI23">
        <f t="shared" si="4"/>
        <v>0.72029010561306583</v>
      </c>
      <c r="AJ23">
        <f t="shared" si="5"/>
        <v>0.69717578980634642</v>
      </c>
      <c r="AK23">
        <f t="shared" si="6"/>
        <v>0.88483818545609061</v>
      </c>
      <c r="AL23">
        <f t="shared" si="7"/>
        <v>0.84897851419990078</v>
      </c>
    </row>
    <row r="24" spans="2:38" x14ac:dyDescent="0.35">
      <c r="B24" t="s">
        <v>136</v>
      </c>
      <c r="C24" s="14" t="s">
        <v>135</v>
      </c>
      <c r="D24">
        <v>1.3340612213683312</v>
      </c>
      <c r="E24">
        <v>1.5606704767968382</v>
      </c>
      <c r="F24">
        <v>1.4035403522044432</v>
      </c>
      <c r="G24">
        <v>1.9693262047238063</v>
      </c>
      <c r="H24">
        <v>2.1510604493301764</v>
      </c>
      <c r="I24">
        <v>1.9804058339683068</v>
      </c>
      <c r="J24">
        <v>1.8597714201535753</v>
      </c>
      <c r="K24">
        <v>1.4804532517576061</v>
      </c>
      <c r="L24">
        <v>1.2585862425766472</v>
      </c>
      <c r="M24">
        <v>1.0535276242872975</v>
      </c>
      <c r="N24">
        <v>0.94230758327747333</v>
      </c>
      <c r="O24">
        <v>1.568262305136138</v>
      </c>
      <c r="P24">
        <v>2.1603912424125773</v>
      </c>
      <c r="Q24">
        <v>1.5898835651437608</v>
      </c>
      <c r="R24">
        <v>1.6928003946090753</v>
      </c>
      <c r="S24">
        <v>1.4776842544459412</v>
      </c>
      <c r="T24">
        <v>1.6130390793675342</v>
      </c>
      <c r="V24" cm="1">
        <f t="array" ref="V24">INDEX('GDP deflators'!$E$3:$E$198,MATCH('ASTI data (new)'!$C24,'GDP deflators'!$B$3:$B$198,),)</f>
        <v>109.61437039652218</v>
      </c>
      <c r="X24">
        <f>INDEX('GDP deflators'!$D$3:$M$198,MATCH('ASTI data (new)'!$C24,'GDP deflators'!$B$3:$B$198,),MATCH('ASTI data (new)'!X$5,'GDP deflators'!$D$2:$M$2,))</f>
        <v>100</v>
      </c>
      <c r="Y24">
        <f>INDEX('GDP deflators'!$D$3:$M$198,MATCH('ASTI data (new)'!$C24,'GDP deflators'!$B$3:$B$198,),MATCH('ASTI data (new)'!Y$5,'GDP deflators'!$D$2:$M$2,))</f>
        <v>109.61437039652218</v>
      </c>
      <c r="Z24">
        <f>INDEX('GDP deflators'!$D$3:$M$198,MATCH('ASTI data (new)'!$C24,'GDP deflators'!$B$3:$B$198,),MATCH('ASTI data (new)'!Z$5,'GDP deflators'!$D$2:$M$2,))</f>
        <v>115.77435714839145</v>
      </c>
      <c r="AA24">
        <f>INDEX('GDP deflators'!$D$3:$M$198,MATCH('ASTI data (new)'!$C24,'GDP deflators'!$B$3:$B$198,),MATCH('ASTI data (new)'!AA$5,'GDP deflators'!$D$2:$M$2,))</f>
        <v>121.17996261925863</v>
      </c>
      <c r="AB24">
        <f>INDEX('GDP deflators'!$D$3:$M$198,MATCH('ASTI data (new)'!$C24,'GDP deflators'!$B$3:$B$198,),MATCH('ASTI data (new)'!AB$5,'GDP deflators'!$D$2:$M$2,))</f>
        <v>125.81493155653618</v>
      </c>
      <c r="AC24">
        <f>INDEX('GDP deflators'!$D$3:$M$198,MATCH('ASTI data (new)'!$C24,'GDP deflators'!$B$3:$B$198,),MATCH('ASTI data (new)'!AC$5,'GDP deflators'!$D$2:$M$2,))</f>
        <v>129.05786441167135</v>
      </c>
      <c r="AD24">
        <f>INDEX('GDP deflators'!$D$3:$M$198,MATCH('ASTI data (new)'!$C24,'GDP deflators'!$B$3:$B$198,),MATCH('ASTI data (new)'!AD$5,'GDP deflators'!$D$2:$M$2,))</f>
        <v>133.41303536411667</v>
      </c>
      <c r="AF24">
        <f t="shared" si="1"/>
        <v>0.8596569773367696</v>
      </c>
      <c r="AG24">
        <f t="shared" si="2"/>
        <v>1.568262305136138</v>
      </c>
      <c r="AH24">
        <f t="shared" si="3"/>
        <v>2.2817985121343773</v>
      </c>
      <c r="AI24">
        <f t="shared" si="4"/>
        <v>1.7576347909143062</v>
      </c>
      <c r="AJ24">
        <f t="shared" si="5"/>
        <v>1.9429894549061391</v>
      </c>
      <c r="AK24">
        <f t="shared" si="6"/>
        <v>1.7397971950546063</v>
      </c>
      <c r="AL24">
        <f t="shared" si="7"/>
        <v>1.963250246850762</v>
      </c>
    </row>
    <row r="25" spans="2:38" x14ac:dyDescent="0.35">
      <c r="B25" t="s">
        <v>142</v>
      </c>
      <c r="C25" t="s">
        <v>141</v>
      </c>
      <c r="D25">
        <v>42.927401195674619</v>
      </c>
      <c r="E25">
        <v>43.736080011516421</v>
      </c>
      <c r="F25">
        <v>41.404534249888506</v>
      </c>
      <c r="G25">
        <v>55.109715717483567</v>
      </c>
      <c r="H25">
        <v>57.529352797359721</v>
      </c>
      <c r="I25">
        <v>56.587260162126803</v>
      </c>
      <c r="J25">
        <v>42.837015756563176</v>
      </c>
      <c r="K25">
        <v>43.556923906931196</v>
      </c>
      <c r="L25">
        <v>53.635494547511954</v>
      </c>
      <c r="M25">
        <v>69.136355036877248</v>
      </c>
      <c r="N25">
        <v>63.916960260616008</v>
      </c>
      <c r="O25">
        <v>62.850011902408824</v>
      </c>
      <c r="P25">
        <v>71.186345277336841</v>
      </c>
      <c r="Q25">
        <v>95.560261909776429</v>
      </c>
      <c r="R25">
        <v>91.387669239280271</v>
      </c>
      <c r="S25">
        <v>91.422364630756107</v>
      </c>
      <c r="T25">
        <v>82.626972677398143</v>
      </c>
      <c r="V25" cm="1">
        <f t="array" ref="V25">INDEX('GDP deflators'!$E$3:$E$198,MATCH('ASTI data (new)'!$C25,'GDP deflators'!$B$3:$B$198,),)</f>
        <v>113.91482212603579</v>
      </c>
      <c r="X25">
        <f>INDEX('GDP deflators'!$D$3:$M$198,MATCH('ASTI data (new)'!$C25,'GDP deflators'!$B$3:$B$198,),MATCH('ASTI data (new)'!X$5,'GDP deflators'!$D$2:$M$2,))</f>
        <v>100</v>
      </c>
      <c r="Y25">
        <f>INDEX('GDP deflators'!$D$3:$M$198,MATCH('ASTI data (new)'!$C25,'GDP deflators'!$B$3:$B$198,),MATCH('ASTI data (new)'!Y$5,'GDP deflators'!$D$2:$M$2,))</f>
        <v>113.91482212603579</v>
      </c>
      <c r="Z25">
        <f>INDEX('GDP deflators'!$D$3:$M$198,MATCH('ASTI data (new)'!$C25,'GDP deflators'!$B$3:$B$198,),MATCH('ASTI data (new)'!Z$5,'GDP deflators'!$D$2:$M$2,))</f>
        <v>131.23588835813382</v>
      </c>
      <c r="AA25">
        <f>INDEX('GDP deflators'!$D$3:$M$198,MATCH('ASTI data (new)'!$C25,'GDP deflators'!$B$3:$B$198,),MATCH('ASTI data (new)'!AA$5,'GDP deflators'!$D$2:$M$2,))</f>
        <v>200.77644916114502</v>
      </c>
      <c r="AB25">
        <f>INDEX('GDP deflators'!$D$3:$M$198,MATCH('ASTI data (new)'!$C25,'GDP deflators'!$B$3:$B$198,),MATCH('ASTI data (new)'!AB$5,'GDP deflators'!$D$2:$M$2,))</f>
        <v>245.27654139027325</v>
      </c>
      <c r="AC25">
        <f>INDEX('GDP deflators'!$D$3:$M$198,MATCH('ASTI data (new)'!$C25,'GDP deflators'!$B$3:$B$198,),MATCH('ASTI data (new)'!AC$5,'GDP deflators'!$D$2:$M$2,))</f>
        <v>278.60570394126023</v>
      </c>
      <c r="AD25">
        <f>INDEX('GDP deflators'!$D$3:$M$198,MATCH('ASTI data (new)'!$C25,'GDP deflators'!$B$3:$B$198,),MATCH('ASTI data (new)'!AD$5,'GDP deflators'!$D$2:$M$2,))</f>
        <v>321.0913484424928</v>
      </c>
      <c r="AF25">
        <f t="shared" si="1"/>
        <v>56.109432528365836</v>
      </c>
      <c r="AG25">
        <f t="shared" si="2"/>
        <v>62.850011902408824</v>
      </c>
      <c r="AH25">
        <f t="shared" si="3"/>
        <v>82.010427502611506</v>
      </c>
      <c r="AI25">
        <f t="shared" si="4"/>
        <v>168.42628298121022</v>
      </c>
      <c r="AJ25">
        <f t="shared" si="5"/>
        <v>196.77203561735459</v>
      </c>
      <c r="AK25">
        <f t="shared" si="6"/>
        <v>223.595066722269</v>
      </c>
      <c r="AL25">
        <f t="shared" si="7"/>
        <v>232.90038626714437</v>
      </c>
    </row>
    <row r="26" spans="2:38" x14ac:dyDescent="0.35">
      <c r="B26" t="s">
        <v>417</v>
      </c>
      <c r="C26" t="s">
        <v>400</v>
      </c>
      <c r="D26">
        <v>5.2642021503178649</v>
      </c>
      <c r="E26">
        <v>4.014390722596108</v>
      </c>
      <c r="F26">
        <v>3.5613907895262034</v>
      </c>
      <c r="G26">
        <v>2.9241483765101948</v>
      </c>
      <c r="H26">
        <v>2.2566709599872277</v>
      </c>
      <c r="I26">
        <v>2.5335801086946734</v>
      </c>
      <c r="J26">
        <v>2.2194832914030465</v>
      </c>
      <c r="K26">
        <v>1.8554346209876478</v>
      </c>
      <c r="L26">
        <v>1.7008678899666305</v>
      </c>
      <c r="M26">
        <v>1.4273884972637023</v>
      </c>
      <c r="N26">
        <v>1.2161745621780269</v>
      </c>
      <c r="O26">
        <v>2.2533048930764163</v>
      </c>
      <c r="P26">
        <v>3.5662222075199073</v>
      </c>
      <c r="Q26">
        <v>2.8346548830822762</v>
      </c>
      <c r="R26">
        <v>2.8132609371728234</v>
      </c>
      <c r="S26">
        <v>1.8901048787058974</v>
      </c>
      <c r="T26">
        <v>1.4746712756644642</v>
      </c>
      <c r="V26" cm="1">
        <f t="array" ref="V26">INDEX('GDP deflators'!$E$3:$E$198,MATCH('ASTI data (new)'!$C26,'GDP deflators'!$B$3:$B$198,),)</f>
        <v>108.99928464516768</v>
      </c>
      <c r="X26">
        <f>INDEX('GDP deflators'!$D$3:$M$198,MATCH('ASTI data (new)'!$C26,'GDP deflators'!$B$3:$B$198,),MATCH('ASTI data (new)'!X$5,'GDP deflators'!$D$2:$M$2,))</f>
        <v>100</v>
      </c>
      <c r="Y26">
        <f>INDEX('GDP deflators'!$D$3:$M$198,MATCH('ASTI data (new)'!$C26,'GDP deflators'!$B$3:$B$198,),MATCH('ASTI data (new)'!Y$5,'GDP deflators'!$D$2:$M$2,))</f>
        <v>108.99928464516768</v>
      </c>
      <c r="Z26">
        <f>INDEX('GDP deflators'!$D$3:$M$198,MATCH('ASTI data (new)'!$C26,'GDP deflators'!$B$3:$B$198,),MATCH('ASTI data (new)'!Z$5,'GDP deflators'!$D$2:$M$2,))</f>
        <v>121.55160815302825</v>
      </c>
      <c r="AA26">
        <f>INDEX('GDP deflators'!$D$3:$M$198,MATCH('ASTI data (new)'!$C26,'GDP deflators'!$B$3:$B$198,),MATCH('ASTI data (new)'!AA$5,'GDP deflators'!$D$2:$M$2,))</f>
        <v>126.81400663527356</v>
      </c>
      <c r="AB26">
        <f>INDEX('GDP deflators'!$D$3:$M$198,MATCH('ASTI data (new)'!$C26,'GDP deflators'!$B$3:$B$198,),MATCH('ASTI data (new)'!AB$5,'GDP deflators'!$D$2:$M$2,))</f>
        <v>130.13134500583371</v>
      </c>
      <c r="AC26">
        <f>INDEX('GDP deflators'!$D$3:$M$198,MATCH('ASTI data (new)'!$C26,'GDP deflators'!$B$3:$B$198,),MATCH('ASTI data (new)'!AC$5,'GDP deflators'!$D$2:$M$2,))</f>
        <v>133.9992098705417</v>
      </c>
      <c r="AD26">
        <f>INDEX('GDP deflators'!$D$3:$M$198,MATCH('ASTI data (new)'!$C26,'GDP deflators'!$B$3:$B$198,),MATCH('ASTI data (new)'!AD$5,'GDP deflators'!$D$2:$M$2,))</f>
        <v>141.59523732901189</v>
      </c>
      <c r="AF26">
        <f t="shared" si="1"/>
        <v>1.1157638016956877</v>
      </c>
      <c r="AG26">
        <f t="shared" si="2"/>
        <v>2.2533048930764163</v>
      </c>
      <c r="AH26">
        <f t="shared" si="3"/>
        <v>3.9769072408706387</v>
      </c>
      <c r="AI26">
        <f t="shared" si="4"/>
        <v>3.2979477280252323</v>
      </c>
      <c r="AJ26">
        <f t="shared" si="5"/>
        <v>3.3586773601169866</v>
      </c>
      <c r="AK26">
        <f t="shared" si="6"/>
        <v>2.3236167204540896</v>
      </c>
      <c r="AL26">
        <f t="shared" si="7"/>
        <v>1.9156678866262968</v>
      </c>
    </row>
    <row r="27" spans="2:38" x14ac:dyDescent="0.35">
      <c r="B27" t="s">
        <v>150</v>
      </c>
      <c r="C27" t="s">
        <v>149</v>
      </c>
      <c r="D27">
        <v>0.17304720087263067</v>
      </c>
      <c r="E27">
        <v>0.17505160860474589</v>
      </c>
      <c r="F27">
        <v>0.17705601633686102</v>
      </c>
      <c r="G27">
        <v>0.17906042406897649</v>
      </c>
      <c r="H27">
        <v>0.18106483180109154</v>
      </c>
      <c r="I27">
        <v>0.1830692395332065</v>
      </c>
      <c r="J27">
        <v>0.18507364726532319</v>
      </c>
      <c r="K27">
        <v>0.18707805499743824</v>
      </c>
      <c r="L27">
        <v>0.18908246272955348</v>
      </c>
      <c r="M27">
        <v>0.19108687046166956</v>
      </c>
      <c r="N27">
        <v>8.9154832242749157E-2</v>
      </c>
      <c r="O27">
        <v>8.8923528829293622E-2</v>
      </c>
      <c r="P27">
        <v>8.8923528829293413E-2</v>
      </c>
      <c r="Q27">
        <v>8.8923528829293427E-2</v>
      </c>
      <c r="R27">
        <v>8.8923528829293233E-2</v>
      </c>
      <c r="S27">
        <v>8.8923528829293511E-2</v>
      </c>
      <c r="T27">
        <v>8.8923528829293552E-2</v>
      </c>
      <c r="V27" cm="1">
        <f t="array" ref="V27">INDEX('GDP deflators'!$E$3:$E$198,MATCH('ASTI data (new)'!$C27,'GDP deflators'!$B$3:$B$198,),)</f>
        <v>114.03157423064761</v>
      </c>
      <c r="X27">
        <f>INDEX('GDP deflators'!$D$3:$M$198,MATCH('ASTI data (new)'!$C27,'GDP deflators'!$B$3:$B$198,),MATCH('ASTI data (new)'!X$5,'GDP deflators'!$D$2:$M$2,))</f>
        <v>100</v>
      </c>
      <c r="Y27">
        <f>INDEX('GDP deflators'!$D$3:$M$198,MATCH('ASTI data (new)'!$C27,'GDP deflators'!$B$3:$B$198,),MATCH('ASTI data (new)'!Y$5,'GDP deflators'!$D$2:$M$2,))</f>
        <v>114.03157423064761</v>
      </c>
      <c r="Z27">
        <f>INDEX('GDP deflators'!$D$3:$M$198,MATCH('ASTI data (new)'!$C27,'GDP deflators'!$B$3:$B$198,),MATCH('ASTI data (new)'!Z$5,'GDP deflators'!$D$2:$M$2,))</f>
        <v>113.06169829226667</v>
      </c>
      <c r="AA27">
        <f>INDEX('GDP deflators'!$D$3:$M$198,MATCH('ASTI data (new)'!$C27,'GDP deflators'!$B$3:$B$198,),MATCH('ASTI data (new)'!AA$5,'GDP deflators'!$D$2:$M$2,))</f>
        <v>112.00779424665781</v>
      </c>
      <c r="AB27">
        <f>INDEX('GDP deflators'!$D$3:$M$198,MATCH('ASTI data (new)'!$C27,'GDP deflators'!$B$3:$B$198,),MATCH('ASTI data (new)'!AB$5,'GDP deflators'!$D$2:$M$2,))</f>
        <v>111.84173468964534</v>
      </c>
      <c r="AC27">
        <f>INDEX('GDP deflators'!$D$3:$M$198,MATCH('ASTI data (new)'!$C27,'GDP deflators'!$B$3:$B$198,),MATCH('ASTI data (new)'!AC$5,'GDP deflators'!$D$2:$M$2,))</f>
        <v>125.37680873696975</v>
      </c>
      <c r="AD27">
        <f>INDEX('GDP deflators'!$D$3:$M$198,MATCH('ASTI data (new)'!$C27,'GDP deflators'!$B$3:$B$198,),MATCH('ASTI data (new)'!AD$5,'GDP deflators'!$D$2:$M$2,))</f>
        <v>133.02028009463785</v>
      </c>
      <c r="AF27">
        <f t="shared" si="1"/>
        <v>7.8184338718694568E-2</v>
      </c>
      <c r="AG27">
        <f t="shared" si="2"/>
        <v>8.8923528829293622E-2</v>
      </c>
      <c r="AH27">
        <f t="shared" si="3"/>
        <v>8.8167205051871811E-2</v>
      </c>
      <c r="AI27">
        <f t="shared" si="4"/>
        <v>8.7345354898391958E-2</v>
      </c>
      <c r="AJ27">
        <f t="shared" si="5"/>
        <v>8.7215859169642904E-2</v>
      </c>
      <c r="AK27">
        <f t="shared" si="6"/>
        <v>9.7770712554543587E-2</v>
      </c>
      <c r="AL27">
        <f t="shared" si="7"/>
        <v>0.10373120595486017</v>
      </c>
    </row>
    <row r="28" spans="2:38" x14ac:dyDescent="0.35">
      <c r="B28" t="s">
        <v>180</v>
      </c>
      <c r="C28" t="s">
        <v>179</v>
      </c>
      <c r="D28">
        <v>98.106099837203132</v>
      </c>
      <c r="E28">
        <v>104.67521698768495</v>
      </c>
      <c r="F28">
        <v>85.90798449854266</v>
      </c>
      <c r="G28">
        <v>80.588083181771808</v>
      </c>
      <c r="H28">
        <v>77.258034611335205</v>
      </c>
      <c r="I28">
        <v>86.496182705598272</v>
      </c>
      <c r="J28">
        <v>95.00364224022556</v>
      </c>
      <c r="K28">
        <v>92.08701297636614</v>
      </c>
      <c r="L28">
        <v>89.913852695211361</v>
      </c>
      <c r="M28">
        <v>89.674283041473274</v>
      </c>
      <c r="N28">
        <v>90.339196048915241</v>
      </c>
      <c r="O28">
        <v>94.769110838284973</v>
      </c>
      <c r="P28">
        <v>97.269214870615968</v>
      </c>
      <c r="Q28">
        <v>100.17885397657351</v>
      </c>
      <c r="R28">
        <v>104.23536098297494</v>
      </c>
      <c r="S28">
        <v>95.218495117933358</v>
      </c>
      <c r="T28">
        <v>85.895355846829489</v>
      </c>
      <c r="V28" cm="1">
        <f t="array" ref="V28">INDEX('GDP deflators'!$E$3:$E$198,MATCH('ASTI data (new)'!$C28,'GDP deflators'!$B$3:$B$198,),)</f>
        <v>110.79392241579976</v>
      </c>
      <c r="X28">
        <f>INDEX('GDP deflators'!$D$3:$M$198,MATCH('ASTI data (new)'!$C28,'GDP deflators'!$B$3:$B$198,),MATCH('ASTI data (new)'!X$5,'GDP deflators'!$D$2:$M$2,))</f>
        <v>100</v>
      </c>
      <c r="Y28">
        <f>INDEX('GDP deflators'!$D$3:$M$198,MATCH('ASTI data (new)'!$C28,'GDP deflators'!$B$3:$B$198,),MATCH('ASTI data (new)'!Y$5,'GDP deflators'!$D$2:$M$2,))</f>
        <v>110.79392241579976</v>
      </c>
      <c r="Z28">
        <f>INDEX('GDP deflators'!$D$3:$M$198,MATCH('ASTI data (new)'!$C28,'GDP deflators'!$B$3:$B$198,),MATCH('ASTI data (new)'!Z$5,'GDP deflators'!$D$2:$M$2,))</f>
        <v>121.18614931462879</v>
      </c>
      <c r="AA28">
        <f>INDEX('GDP deflators'!$D$3:$M$198,MATCH('ASTI data (new)'!$C28,'GDP deflators'!$B$3:$B$198,),MATCH('ASTI data (new)'!AA$5,'GDP deflators'!$D$2:$M$2,))</f>
        <v>127.44995164744029</v>
      </c>
      <c r="AB28">
        <f>INDEX('GDP deflators'!$D$3:$M$198,MATCH('ASTI data (new)'!$C28,'GDP deflators'!$B$3:$B$198,),MATCH('ASTI data (new)'!AB$5,'GDP deflators'!$D$2:$M$2,))</f>
        <v>137.73297767019395</v>
      </c>
      <c r="AC28">
        <f>INDEX('GDP deflators'!$D$3:$M$198,MATCH('ASTI data (new)'!$C28,'GDP deflators'!$B$3:$B$198,),MATCH('ASTI data (new)'!AC$5,'GDP deflators'!$D$2:$M$2,))</f>
        <v>151.54068301095569</v>
      </c>
      <c r="AD28">
        <f>INDEX('GDP deflators'!$D$3:$M$198,MATCH('ASTI data (new)'!$C28,'GDP deflators'!$B$3:$B$198,),MATCH('ASTI data (new)'!AD$5,'GDP deflators'!$D$2:$M$2,))</f>
        <v>159.95250619925127</v>
      </c>
      <c r="AF28">
        <f t="shared" si="1"/>
        <v>81.538042953186775</v>
      </c>
      <c r="AG28">
        <f t="shared" si="2"/>
        <v>94.769110838284973</v>
      </c>
      <c r="AH28">
        <f t="shared" si="3"/>
        <v>106.39285386782369</v>
      </c>
      <c r="AI28">
        <f t="shared" si="4"/>
        <v>115.23908367007616</v>
      </c>
      <c r="AJ28">
        <f t="shared" si="5"/>
        <v>129.57973085232484</v>
      </c>
      <c r="AK28">
        <f t="shared" si="6"/>
        <v>130.23706960472461</v>
      </c>
      <c r="AL28">
        <f t="shared" si="7"/>
        <v>124.00659836750769</v>
      </c>
    </row>
    <row r="29" spans="2:38" x14ac:dyDescent="0.35">
      <c r="B29" t="s">
        <v>194</v>
      </c>
      <c r="C29" t="s">
        <v>193</v>
      </c>
      <c r="D29">
        <v>1.3493856346078923</v>
      </c>
      <c r="E29">
        <v>1.40101081384269</v>
      </c>
      <c r="F29">
        <v>1.469938431392561</v>
      </c>
      <c r="G29">
        <v>1.5316606617993227</v>
      </c>
      <c r="H29">
        <v>1.5636041412824451</v>
      </c>
      <c r="I29">
        <v>1.6472894395507172</v>
      </c>
      <c r="J29">
        <v>1.7081711164847893</v>
      </c>
      <c r="K29">
        <v>2.0018443037152598</v>
      </c>
      <c r="L29">
        <v>1.9882637297063095</v>
      </c>
      <c r="M29">
        <v>2.0487263349241793</v>
      </c>
      <c r="N29">
        <v>1.40535343120227</v>
      </c>
      <c r="O29">
        <v>1.3502109501664505</v>
      </c>
      <c r="P29">
        <v>1.4433529129758418</v>
      </c>
      <c r="Q29">
        <v>1.5230193310739952</v>
      </c>
      <c r="R29">
        <v>1.1896354336316879</v>
      </c>
      <c r="S29">
        <v>2.5505171107482503</v>
      </c>
      <c r="T29">
        <v>1.5245949819417763</v>
      </c>
      <c r="V29" cm="1">
        <f t="array" ref="V29">INDEX('GDP deflators'!$E$3:$E$198,MATCH('ASTI data (new)'!$C29,'GDP deflators'!$B$3:$B$198,),)</f>
        <v>108.77494523672817</v>
      </c>
      <c r="X29">
        <f>INDEX('GDP deflators'!$D$3:$M$198,MATCH('ASTI data (new)'!$C29,'GDP deflators'!$B$3:$B$198,),MATCH('ASTI data (new)'!X$5,'GDP deflators'!$D$2:$M$2,))</f>
        <v>100</v>
      </c>
      <c r="Y29">
        <f>INDEX('GDP deflators'!$D$3:$M$198,MATCH('ASTI data (new)'!$C29,'GDP deflators'!$B$3:$B$198,),MATCH('ASTI data (new)'!Y$5,'GDP deflators'!$D$2:$M$2,))</f>
        <v>108.77494523672817</v>
      </c>
      <c r="Z29">
        <f>INDEX('GDP deflators'!$D$3:$M$198,MATCH('ASTI data (new)'!$C29,'GDP deflators'!$B$3:$B$198,),MATCH('ASTI data (new)'!Z$5,'GDP deflators'!$D$2:$M$2,))</f>
        <v>111.04066783696125</v>
      </c>
      <c r="AA29">
        <f>INDEX('GDP deflators'!$D$3:$M$198,MATCH('ASTI data (new)'!$C29,'GDP deflators'!$B$3:$B$198,),MATCH('ASTI data (new)'!AA$5,'GDP deflators'!$D$2:$M$2,))</f>
        <v>120.03977063702807</v>
      </c>
      <c r="AB29">
        <f>INDEX('GDP deflators'!$D$3:$M$198,MATCH('ASTI data (new)'!$C29,'GDP deflators'!$B$3:$B$198,),MATCH('ASTI data (new)'!AB$5,'GDP deflators'!$D$2:$M$2,))</f>
        <v>135.47239104302449</v>
      </c>
      <c r="AC29">
        <f>INDEX('GDP deflators'!$D$3:$M$198,MATCH('ASTI data (new)'!$C29,'GDP deflators'!$B$3:$B$198,),MATCH('ASTI data (new)'!AC$5,'GDP deflators'!$D$2:$M$2,))</f>
        <v>147.24029470449801</v>
      </c>
      <c r="AD29">
        <f>INDEX('GDP deflators'!$D$3:$M$198,MATCH('ASTI data (new)'!$C29,'GDP deflators'!$B$3:$B$198,),MATCH('ASTI data (new)'!AD$5,'GDP deflators'!$D$2:$M$2,))</f>
        <v>147.5041208105504</v>
      </c>
      <c r="AF29">
        <f t="shared" si="1"/>
        <v>1.2919826602934923</v>
      </c>
      <c r="AG29">
        <f t="shared" si="2"/>
        <v>1.3502109501664505</v>
      </c>
      <c r="AH29">
        <f t="shared" si="3"/>
        <v>1.4734171645176333</v>
      </c>
      <c r="AI29">
        <f t="shared" si="4"/>
        <v>1.6807445021461764</v>
      </c>
      <c r="AJ29">
        <f t="shared" si="5"/>
        <v>1.4816165277109508</v>
      </c>
      <c r="AK29">
        <f t="shared" si="6"/>
        <v>3.4524392562841335</v>
      </c>
      <c r="AL29">
        <f t="shared" si="7"/>
        <v>2.0674250114682287</v>
      </c>
    </row>
    <row r="30" spans="2:38" x14ac:dyDescent="0.35">
      <c r="B30" t="s">
        <v>196</v>
      </c>
      <c r="C30" t="s">
        <v>195</v>
      </c>
      <c r="D30">
        <v>3.5313532829161422E-2</v>
      </c>
      <c r="E30">
        <v>3.4349513973192899E-2</v>
      </c>
      <c r="F30">
        <v>3.3385495117224363E-2</v>
      </c>
      <c r="G30">
        <v>3.2421476261255883E-2</v>
      </c>
      <c r="H30">
        <v>3.4050911091570442E-2</v>
      </c>
      <c r="I30">
        <v>3.5521392308854718E-2</v>
      </c>
      <c r="J30">
        <v>3.6832919913109087E-2</v>
      </c>
      <c r="K30">
        <v>3.7985493904332861E-2</v>
      </c>
      <c r="L30">
        <v>3.8979114282526449E-2</v>
      </c>
      <c r="M30">
        <v>3.9813781047689893E-2</v>
      </c>
      <c r="N30">
        <v>4.5978268901200929E-2</v>
      </c>
      <c r="O30">
        <v>4.8108504715015397E-2</v>
      </c>
      <c r="P30">
        <v>4.8108504715015286E-2</v>
      </c>
      <c r="Q30">
        <v>4.8108504715015293E-2</v>
      </c>
      <c r="R30">
        <v>4.8108504715015182E-2</v>
      </c>
      <c r="S30">
        <v>4.8108504715015342E-2</v>
      </c>
      <c r="T30">
        <v>4.8108504715015363E-2</v>
      </c>
      <c r="V30" cm="1">
        <f t="array" ref="V30">INDEX('GDP deflators'!$E$3:$E$198,MATCH('ASTI data (new)'!$C30,'GDP deflators'!$B$3:$B$198,),)</f>
        <v>110.92344780349003</v>
      </c>
      <c r="X30">
        <f>INDEX('GDP deflators'!$D$3:$M$198,MATCH('ASTI data (new)'!$C30,'GDP deflators'!$B$3:$B$198,),MATCH('ASTI data (new)'!X$5,'GDP deflators'!$D$2:$M$2,))</f>
        <v>100</v>
      </c>
      <c r="Y30">
        <f>INDEX('GDP deflators'!$D$3:$M$198,MATCH('ASTI data (new)'!$C30,'GDP deflators'!$B$3:$B$198,),MATCH('ASTI data (new)'!Y$5,'GDP deflators'!$D$2:$M$2,))</f>
        <v>110.92344780349003</v>
      </c>
      <c r="Z30">
        <f>INDEX('GDP deflators'!$D$3:$M$198,MATCH('ASTI data (new)'!$C30,'GDP deflators'!$B$3:$B$198,),MATCH('ASTI data (new)'!Z$5,'GDP deflators'!$D$2:$M$2,))</f>
        <v>116.54773478859902</v>
      </c>
      <c r="AA30">
        <f>INDEX('GDP deflators'!$D$3:$M$198,MATCH('ASTI data (new)'!$C30,'GDP deflators'!$B$3:$B$198,),MATCH('ASTI data (new)'!AA$5,'GDP deflators'!$D$2:$M$2,))</f>
        <v>120.8491037511924</v>
      </c>
      <c r="AB30">
        <f>INDEX('GDP deflators'!$D$3:$M$198,MATCH('ASTI data (new)'!$C30,'GDP deflators'!$B$3:$B$198,),MATCH('ASTI data (new)'!AB$5,'GDP deflators'!$D$2:$M$2,))</f>
        <v>123.02058598204717</v>
      </c>
      <c r="AC30">
        <f>INDEX('GDP deflators'!$D$3:$M$198,MATCH('ASTI data (new)'!$C30,'GDP deflators'!$B$3:$B$198,),MATCH('ASTI data (new)'!AC$5,'GDP deflators'!$D$2:$M$2,))</f>
        <v>124.31183259063737</v>
      </c>
      <c r="AD30">
        <f>INDEX('GDP deflators'!$D$3:$M$198,MATCH('ASTI data (new)'!$C30,'GDP deflators'!$B$3:$B$198,),MATCH('ASTI data (new)'!AD$5,'GDP deflators'!$D$2:$M$2,))</f>
        <v>130.34195047833862</v>
      </c>
      <c r="AF30">
        <f t="shared" si="1"/>
        <v>4.1450450568986275E-2</v>
      </c>
      <c r="AG30">
        <f t="shared" si="2"/>
        <v>4.8108504715015397E-2</v>
      </c>
      <c r="AH30">
        <f t="shared" si="3"/>
        <v>5.0547808958614548E-2</v>
      </c>
      <c r="AI30">
        <f t="shared" si="4"/>
        <v>5.2413351665009163E-2</v>
      </c>
      <c r="AJ30">
        <f t="shared" si="5"/>
        <v>5.3355143190699089E-2</v>
      </c>
      <c r="AK30">
        <f t="shared" si="6"/>
        <v>5.3915168548616908E-2</v>
      </c>
      <c r="AL30">
        <f t="shared" si="7"/>
        <v>5.6530485333094363E-2</v>
      </c>
    </row>
    <row r="31" spans="2:38" x14ac:dyDescent="0.35">
      <c r="B31" t="s">
        <v>202</v>
      </c>
      <c r="C31" t="s">
        <v>201</v>
      </c>
      <c r="D31">
        <v>4.4276129317822512</v>
      </c>
      <c r="E31">
        <v>4.6062354000144925</v>
      </c>
      <c r="F31">
        <v>3.6399382279737735</v>
      </c>
      <c r="G31">
        <v>4.5723847928537049</v>
      </c>
      <c r="H31">
        <v>4.8417475276177351</v>
      </c>
      <c r="I31">
        <v>4.802490610839194</v>
      </c>
      <c r="J31">
        <v>4.4426746103796235</v>
      </c>
      <c r="K31">
        <v>4.2665661020790369</v>
      </c>
      <c r="L31">
        <v>4.7013588897528598</v>
      </c>
      <c r="M31">
        <v>3.7694226967936544</v>
      </c>
      <c r="N31">
        <v>2.8350927652332301</v>
      </c>
      <c r="O31">
        <v>2.757641645298019</v>
      </c>
      <c r="P31">
        <v>3.0547560714427289</v>
      </c>
      <c r="Q31">
        <v>3.3254958667467762</v>
      </c>
      <c r="R31">
        <v>3.3999564215349047</v>
      </c>
      <c r="S31">
        <v>3.37532934402264</v>
      </c>
      <c r="T31">
        <v>3.4470280413275822</v>
      </c>
      <c r="V31" cm="1">
        <f t="array" ref="V31">INDEX('GDP deflators'!$E$3:$E$198,MATCH('ASTI data (new)'!$C31,'GDP deflators'!$B$3:$B$198,),)</f>
        <v>110.38620177028773</v>
      </c>
      <c r="X31">
        <f>INDEX('GDP deflators'!$D$3:$M$198,MATCH('ASTI data (new)'!$C31,'GDP deflators'!$B$3:$B$198,),MATCH('ASTI data (new)'!X$5,'GDP deflators'!$D$2:$M$2,))</f>
        <v>100</v>
      </c>
      <c r="Y31">
        <f>INDEX('GDP deflators'!$D$3:$M$198,MATCH('ASTI data (new)'!$C31,'GDP deflators'!$B$3:$B$198,),MATCH('ASTI data (new)'!Y$5,'GDP deflators'!$D$2:$M$2,))</f>
        <v>110.38620177028773</v>
      </c>
      <c r="Z31">
        <f>INDEX('GDP deflators'!$D$3:$M$198,MATCH('ASTI data (new)'!$C31,'GDP deflators'!$B$3:$B$198,),MATCH('ASTI data (new)'!Z$5,'GDP deflators'!$D$2:$M$2,))</f>
        <v>116.42012378018791</v>
      </c>
      <c r="AA31">
        <f>INDEX('GDP deflators'!$D$3:$M$198,MATCH('ASTI data (new)'!$C31,'GDP deflators'!$B$3:$B$198,),MATCH('ASTI data (new)'!AA$5,'GDP deflators'!$D$2:$M$2,))</f>
        <v>122.7676807024704</v>
      </c>
      <c r="AB31">
        <f>INDEX('GDP deflators'!$D$3:$M$198,MATCH('ASTI data (new)'!$C31,'GDP deflators'!$B$3:$B$198,),MATCH('ASTI data (new)'!AB$5,'GDP deflators'!$D$2:$M$2,))</f>
        <v>131.03211306539225</v>
      </c>
      <c r="AC31">
        <f>INDEX('GDP deflators'!$D$3:$M$198,MATCH('ASTI data (new)'!$C31,'GDP deflators'!$B$3:$B$198,),MATCH('ASTI data (new)'!AC$5,'GDP deflators'!$D$2:$M$2,))</f>
        <v>139.55408839073328</v>
      </c>
      <c r="AD31">
        <f>INDEX('GDP deflators'!$D$3:$M$198,MATCH('ASTI data (new)'!$C31,'GDP deflators'!$B$3:$B$198,),MATCH('ASTI data (new)'!AD$5,'GDP deflators'!$D$2:$M$2,))</f>
        <v>152.05822408301111</v>
      </c>
      <c r="AF31">
        <f t="shared" si="1"/>
        <v>2.5683398103804875</v>
      </c>
      <c r="AG31">
        <f t="shared" si="2"/>
        <v>2.757641645298019</v>
      </c>
      <c r="AH31">
        <f t="shared" si="3"/>
        <v>3.2217349111777125</v>
      </c>
      <c r="AI31">
        <f t="shared" si="4"/>
        <v>3.6985004302960274</v>
      </c>
      <c r="AJ31">
        <f t="shared" si="5"/>
        <v>4.0358619745885917</v>
      </c>
      <c r="AK31">
        <f t="shared" si="6"/>
        <v>4.267209144525161</v>
      </c>
      <c r="AL31">
        <f t="shared" si="7"/>
        <v>4.7483195718551823</v>
      </c>
    </row>
    <row r="32" spans="2:38" x14ac:dyDescent="0.35">
      <c r="B32" t="s">
        <v>204</v>
      </c>
      <c r="C32" t="s">
        <v>203</v>
      </c>
      <c r="D32">
        <v>15.54517035868318</v>
      </c>
      <c r="E32">
        <v>16.530050007380357</v>
      </c>
      <c r="F32">
        <v>10.283082594835562</v>
      </c>
      <c r="G32">
        <v>8.6813012359148001</v>
      </c>
      <c r="H32">
        <v>9.5120741016544486</v>
      </c>
      <c r="I32">
        <v>9.7008426885756283</v>
      </c>
      <c r="J32">
        <v>9.1688041272064247</v>
      </c>
      <c r="K32">
        <v>10.517851744305998</v>
      </c>
      <c r="L32">
        <v>9.3330964928347449</v>
      </c>
      <c r="M32">
        <v>14.791092198865226</v>
      </c>
      <c r="N32">
        <v>15.900253096859496</v>
      </c>
      <c r="O32">
        <v>17.091523615952632</v>
      </c>
      <c r="P32">
        <v>18.5972977117646</v>
      </c>
      <c r="Q32">
        <v>16.066368224550075</v>
      </c>
      <c r="R32">
        <v>13.667258021363239</v>
      </c>
      <c r="S32">
        <v>13.216164677469026</v>
      </c>
      <c r="T32">
        <v>12.43329299022961</v>
      </c>
      <c r="V32" cm="1">
        <f t="array" ref="V32">INDEX('GDP deflators'!$E$3:$E$198,MATCH('ASTI data (new)'!$C32,'GDP deflators'!$B$3:$B$198,),)</f>
        <v>114.07576137367697</v>
      </c>
      <c r="X32">
        <f>INDEX('GDP deflators'!$D$3:$M$198,MATCH('ASTI data (new)'!$C32,'GDP deflators'!$B$3:$B$198,),MATCH('ASTI data (new)'!X$5,'GDP deflators'!$D$2:$M$2,))</f>
        <v>100</v>
      </c>
      <c r="Y32">
        <f>INDEX('GDP deflators'!$D$3:$M$198,MATCH('ASTI data (new)'!$C32,'GDP deflators'!$B$3:$B$198,),MATCH('ASTI data (new)'!Y$5,'GDP deflators'!$D$2:$M$2,))</f>
        <v>114.07576137367697</v>
      </c>
      <c r="Z32">
        <f>INDEX('GDP deflators'!$D$3:$M$198,MATCH('ASTI data (new)'!$C32,'GDP deflators'!$B$3:$B$198,),MATCH('ASTI data (new)'!Z$5,'GDP deflators'!$D$2:$M$2,))</f>
        <v>134.21709329113907</v>
      </c>
      <c r="AA32">
        <f>INDEX('GDP deflators'!$D$3:$M$198,MATCH('ASTI data (new)'!$C32,'GDP deflators'!$B$3:$B$198,),MATCH('ASTI data (new)'!AA$5,'GDP deflators'!$D$2:$M$2,))</f>
        <v>170.85889194025557</v>
      </c>
      <c r="AB32">
        <f>INDEX('GDP deflators'!$D$3:$M$198,MATCH('ASTI data (new)'!$C32,'GDP deflators'!$B$3:$B$198,),MATCH('ASTI data (new)'!AB$5,'GDP deflators'!$D$2:$M$2,))</f>
        <v>206.54055613105822</v>
      </c>
      <c r="AC32">
        <f>INDEX('GDP deflators'!$D$3:$M$198,MATCH('ASTI data (new)'!$C32,'GDP deflators'!$B$3:$B$198,),MATCH('ASTI data (new)'!AC$5,'GDP deflators'!$D$2:$M$2,))</f>
        <v>248.95295407974422</v>
      </c>
      <c r="AD32">
        <f>INDEX('GDP deflators'!$D$3:$M$198,MATCH('ASTI data (new)'!$C32,'GDP deflators'!$B$3:$B$198,),MATCH('ASTI data (new)'!AD$5,'GDP deflators'!$D$2:$M$2,))</f>
        <v>297.6086483847219</v>
      </c>
      <c r="AF32">
        <f t="shared" si="1"/>
        <v>13.938327393472463</v>
      </c>
      <c r="AG32">
        <f t="shared" si="2"/>
        <v>17.091523615952632</v>
      </c>
      <c r="AH32">
        <f t="shared" si="3"/>
        <v>21.880855423498993</v>
      </c>
      <c r="AI32">
        <f t="shared" si="4"/>
        <v>24.063673468360353</v>
      </c>
      <c r="AJ32">
        <f t="shared" si="5"/>
        <v>24.745336244325099</v>
      </c>
      <c r="AK32">
        <f t="shared" si="6"/>
        <v>28.842264109748907</v>
      </c>
      <c r="AL32">
        <f t="shared" si="7"/>
        <v>32.436825117235699</v>
      </c>
    </row>
    <row r="33" spans="2:38" x14ac:dyDescent="0.35">
      <c r="B33" t="s">
        <v>210</v>
      </c>
      <c r="C33" t="s">
        <v>209</v>
      </c>
      <c r="D33">
        <v>22.883825296927149</v>
      </c>
      <c r="E33">
        <v>22.660062228130947</v>
      </c>
      <c r="F33">
        <v>21.236441387267298</v>
      </c>
      <c r="G33">
        <v>17.856072305804219</v>
      </c>
      <c r="H33">
        <v>27.404236335469687</v>
      </c>
      <c r="I33">
        <v>20.343768746408116</v>
      </c>
      <c r="J33">
        <v>18.572675434161532</v>
      </c>
      <c r="K33">
        <v>20.118380263734572</v>
      </c>
      <c r="L33">
        <v>18.63305551882824</v>
      </c>
      <c r="M33">
        <v>21.679175701663873</v>
      </c>
      <c r="N33">
        <v>23.041398062771691</v>
      </c>
      <c r="O33">
        <v>22.247102551475557</v>
      </c>
      <c r="P33">
        <v>17.815727503504696</v>
      </c>
      <c r="Q33">
        <v>18.047173929887865</v>
      </c>
      <c r="R33">
        <v>17.674395246585679</v>
      </c>
      <c r="S33">
        <v>21.625620957721164</v>
      </c>
      <c r="T33">
        <v>25.743750646978594</v>
      </c>
      <c r="V33" cm="1">
        <f t="array" ref="V33">INDEX('GDP deflators'!$E$3:$E$198,MATCH('ASTI data (new)'!$C33,'GDP deflators'!$B$3:$B$198,),)</f>
        <v>112.18289012879177</v>
      </c>
      <c r="X33">
        <f>INDEX('GDP deflators'!$D$3:$M$198,MATCH('ASTI data (new)'!$C33,'GDP deflators'!$B$3:$B$198,),MATCH('ASTI data (new)'!X$5,'GDP deflators'!$D$2:$M$2,))</f>
        <v>100</v>
      </c>
      <c r="Y33">
        <f>INDEX('GDP deflators'!$D$3:$M$198,MATCH('ASTI data (new)'!$C33,'GDP deflators'!$B$3:$B$198,),MATCH('ASTI data (new)'!Y$5,'GDP deflators'!$D$2:$M$2,))</f>
        <v>112.18289012879177</v>
      </c>
      <c r="Z33">
        <f>INDEX('GDP deflators'!$D$3:$M$198,MATCH('ASTI data (new)'!$C33,'GDP deflators'!$B$3:$B$198,),MATCH('ASTI data (new)'!Z$5,'GDP deflators'!$D$2:$M$2,))</f>
        <v>117.34924272536753</v>
      </c>
      <c r="AA33">
        <f>INDEX('GDP deflators'!$D$3:$M$198,MATCH('ASTI data (new)'!$C33,'GDP deflators'!$B$3:$B$198,),MATCH('ASTI data (new)'!AA$5,'GDP deflators'!$D$2:$M$2,))</f>
        <v>118.10505810223178</v>
      </c>
      <c r="AB33">
        <f>INDEX('GDP deflators'!$D$3:$M$198,MATCH('ASTI data (new)'!$C33,'GDP deflators'!$B$3:$B$198,),MATCH('ASTI data (new)'!AB$5,'GDP deflators'!$D$2:$M$2,))</f>
        <v>119.58874440877648</v>
      </c>
      <c r="AC33">
        <f>INDEX('GDP deflators'!$D$3:$M$198,MATCH('ASTI data (new)'!$C33,'GDP deflators'!$B$3:$B$198,),MATCH('ASTI data (new)'!AC$5,'GDP deflators'!$D$2:$M$2,))</f>
        <v>123.03857624646088</v>
      </c>
      <c r="AD33">
        <f>INDEX('GDP deflators'!$D$3:$M$198,MATCH('ASTI data (new)'!$C33,'GDP deflators'!$B$3:$B$198,),MATCH('ASTI data (new)'!AD$5,'GDP deflators'!$D$2:$M$2,))</f>
        <v>124.75149633517239</v>
      </c>
      <c r="AF33">
        <f t="shared" si="1"/>
        <v>20.539137506904105</v>
      </c>
      <c r="AG33">
        <f t="shared" si="2"/>
        <v>22.247102551475557</v>
      </c>
      <c r="AH33">
        <f t="shared" si="3"/>
        <v>18.636194242612135</v>
      </c>
      <c r="AI33">
        <f t="shared" si="4"/>
        <v>18.999889583192761</v>
      </c>
      <c r="AJ33">
        <f t="shared" si="5"/>
        <v>18.841186327942157</v>
      </c>
      <c r="AK33">
        <f t="shared" si="6"/>
        <v>23.718283688617028</v>
      </c>
      <c r="AL33">
        <f t="shared" si="7"/>
        <v>28.627996754256301</v>
      </c>
    </row>
    <row r="34" spans="2:38" x14ac:dyDescent="0.35">
      <c r="B34" t="s">
        <v>426</v>
      </c>
      <c r="C34" t="s">
        <v>425</v>
      </c>
      <c r="D34">
        <v>36.813518374550199</v>
      </c>
      <c r="E34">
        <v>41.026641583968626</v>
      </c>
      <c r="F34">
        <v>89.445406512844627</v>
      </c>
      <c r="G34">
        <v>83.969631964442144</v>
      </c>
      <c r="H34">
        <v>83.094766003885127</v>
      </c>
      <c r="I34">
        <v>61.404626008376709</v>
      </c>
      <c r="J34">
        <v>79.954780760772309</v>
      </c>
      <c r="K34">
        <v>88.156456909426225</v>
      </c>
      <c r="L34">
        <v>43.969228228389369</v>
      </c>
      <c r="M34">
        <v>59.231239145417867</v>
      </c>
      <c r="N34">
        <v>55.65798956174735</v>
      </c>
      <c r="O34">
        <v>50.249073482346255</v>
      </c>
      <c r="P34">
        <v>47.207421270798591</v>
      </c>
      <c r="Q34">
        <v>51.604227310778917</v>
      </c>
      <c r="R34">
        <v>60.902475057877041</v>
      </c>
      <c r="S34">
        <v>74.252731444195447</v>
      </c>
      <c r="T34">
        <v>76.367858501049781</v>
      </c>
      <c r="V34" cm="1">
        <f t="array" ref="V34">INDEX('GDP deflators'!$E$3:$E$198,MATCH('ASTI data (new)'!$C34,'GDP deflators'!$B$3:$B$198,),)</f>
        <v>117.54776557547444</v>
      </c>
      <c r="X34">
        <f>INDEX('GDP deflators'!$D$3:$M$198,MATCH('ASTI data (new)'!$C34,'GDP deflators'!$B$3:$B$198,),MATCH('ASTI data (new)'!X$5,'GDP deflators'!$D$2:$M$2,))</f>
        <v>100</v>
      </c>
      <c r="Y34">
        <f>INDEX('GDP deflators'!$D$3:$M$198,MATCH('ASTI data (new)'!$C34,'GDP deflators'!$B$3:$B$198,),MATCH('ASTI data (new)'!Y$5,'GDP deflators'!$D$2:$M$2,))</f>
        <v>117.54776557547444</v>
      </c>
      <c r="Z34">
        <f>INDEX('GDP deflators'!$D$3:$M$198,MATCH('ASTI data (new)'!$C34,'GDP deflators'!$B$3:$B$198,),MATCH('ASTI data (new)'!Z$5,'GDP deflators'!$D$2:$M$2,))</f>
        <v>118.08359198394702</v>
      </c>
      <c r="AA34">
        <f>INDEX('GDP deflators'!$D$3:$M$198,MATCH('ASTI data (new)'!$C34,'GDP deflators'!$B$3:$B$198,),MATCH('ASTI data (new)'!AA$5,'GDP deflators'!$D$2:$M$2,))</f>
        <v>123.38314612824308</v>
      </c>
      <c r="AB34">
        <f>INDEX('GDP deflators'!$D$3:$M$198,MATCH('ASTI data (new)'!$C34,'GDP deflators'!$B$3:$B$198,),MATCH('ASTI data (new)'!AB$5,'GDP deflators'!$D$2:$M$2,))</f>
        <v>108.72976503925909</v>
      </c>
      <c r="AC34">
        <f>INDEX('GDP deflators'!$D$3:$M$198,MATCH('ASTI data (new)'!$C34,'GDP deflators'!$B$3:$B$198,),MATCH('ASTI data (new)'!AC$5,'GDP deflators'!$D$2:$M$2,))</f>
        <v>103.51735950590877</v>
      </c>
      <c r="AD34">
        <f>INDEX('GDP deflators'!$D$3:$M$198,MATCH('ASTI data (new)'!$C34,'GDP deflators'!$B$3:$B$198,),MATCH('ASTI data (new)'!AD$5,'GDP deflators'!$D$2:$M$2,))</f>
        <v>115.12178982118253</v>
      </c>
      <c r="AF34">
        <f t="shared" si="1"/>
        <v>47.349253547495778</v>
      </c>
      <c r="AG34">
        <f t="shared" si="2"/>
        <v>50.249073482346255</v>
      </c>
      <c r="AH34">
        <f t="shared" si="3"/>
        <v>47.422610244140181</v>
      </c>
      <c r="AI34">
        <f t="shared" si="4"/>
        <v>54.165997013637487</v>
      </c>
      <c r="AJ34">
        <f t="shared" si="5"/>
        <v>56.333795635617982</v>
      </c>
      <c r="AK34">
        <f t="shared" si="6"/>
        <v>65.389985573730058</v>
      </c>
      <c r="AL34">
        <f t="shared" si="7"/>
        <v>74.791762415992451</v>
      </c>
    </row>
    <row r="35" spans="2:38" x14ac:dyDescent="0.35">
      <c r="B35" t="s">
        <v>214</v>
      </c>
      <c r="C35" t="s">
        <v>213</v>
      </c>
      <c r="D35">
        <v>15.06481938987956</v>
      </c>
      <c r="E35">
        <v>17.305815671333058</v>
      </c>
      <c r="F35">
        <v>18.318601889934047</v>
      </c>
      <c r="G35">
        <v>16.95332756356656</v>
      </c>
      <c r="H35">
        <v>18.074703920163874</v>
      </c>
      <c r="I35">
        <v>17.576687236341545</v>
      </c>
      <c r="J35">
        <v>14.489803802523099</v>
      </c>
      <c r="K35">
        <v>13.612237042559943</v>
      </c>
      <c r="L35">
        <v>13.552084048050379</v>
      </c>
      <c r="M35">
        <v>16.230523445234191</v>
      </c>
      <c r="N35">
        <v>18.908512414578642</v>
      </c>
      <c r="O35">
        <v>16.48367559685521</v>
      </c>
      <c r="P35">
        <v>18.64279530539913</v>
      </c>
      <c r="Q35">
        <v>20.330927780516241</v>
      </c>
      <c r="R35">
        <v>18.496743312114877</v>
      </c>
      <c r="S35">
        <v>20.590474743703499</v>
      </c>
      <c r="T35">
        <v>20.726698326494638</v>
      </c>
      <c r="V35" cm="1">
        <f t="array" ref="V35">INDEX('GDP deflators'!$E$3:$E$198,MATCH('ASTI data (new)'!$C35,'GDP deflators'!$B$3:$B$198,),)</f>
        <v>103.16146379054823</v>
      </c>
      <c r="X35">
        <f>INDEX('GDP deflators'!$D$3:$M$198,MATCH('ASTI data (new)'!$C35,'GDP deflators'!$B$3:$B$198,),MATCH('ASTI data (new)'!X$5,'GDP deflators'!$D$2:$M$2,))</f>
        <v>100</v>
      </c>
      <c r="Y35">
        <f>INDEX('GDP deflators'!$D$3:$M$198,MATCH('ASTI data (new)'!$C35,'GDP deflators'!$B$3:$B$198,),MATCH('ASTI data (new)'!Y$5,'GDP deflators'!$D$2:$M$2,))</f>
        <v>103.16146379054823</v>
      </c>
      <c r="Z35">
        <f>INDEX('GDP deflators'!$D$3:$M$198,MATCH('ASTI data (new)'!$C35,'GDP deflators'!$B$3:$B$198,),MATCH('ASTI data (new)'!Z$5,'GDP deflators'!$D$2:$M$2,))</f>
        <v>105.70493400504574</v>
      </c>
      <c r="AA35">
        <f>INDEX('GDP deflators'!$D$3:$M$198,MATCH('ASTI data (new)'!$C35,'GDP deflators'!$B$3:$B$198,),MATCH('ASTI data (new)'!AA$5,'GDP deflators'!$D$2:$M$2,))</f>
        <v>108.61275107499625</v>
      </c>
      <c r="AB35">
        <f>INDEX('GDP deflators'!$D$3:$M$198,MATCH('ASTI data (new)'!$C35,'GDP deflators'!$B$3:$B$198,),MATCH('ASTI data (new)'!AB$5,'GDP deflators'!$D$2:$M$2,))</f>
        <v>110.22091001896112</v>
      </c>
      <c r="AC35">
        <f>INDEX('GDP deflators'!$D$3:$M$198,MATCH('ASTI data (new)'!$C35,'GDP deflators'!$B$3:$B$198,),MATCH('ASTI data (new)'!AC$5,'GDP deflators'!$D$2:$M$2,))</f>
        <v>111.27990775313089</v>
      </c>
      <c r="AD35">
        <f>INDEX('GDP deflators'!$D$3:$M$198,MATCH('ASTI data (new)'!$C35,'GDP deflators'!$B$3:$B$198,),MATCH('ASTI data (new)'!AD$5,'GDP deflators'!$D$2:$M$2,))</f>
        <v>113.6697218024415</v>
      </c>
      <c r="AF35">
        <f t="shared" si="1"/>
        <v>18.329046254102359</v>
      </c>
      <c r="AG35">
        <f t="shared" si="2"/>
        <v>16.48367559685521</v>
      </c>
      <c r="AH35">
        <f t="shared" si="3"/>
        <v>19.102437819492668</v>
      </c>
      <c r="AI35">
        <f t="shared" si="4"/>
        <v>21.405260423914754</v>
      </c>
      <c r="AJ35">
        <f t="shared" si="5"/>
        <v>19.762494688789257</v>
      </c>
      <c r="AK35">
        <f t="shared" si="6"/>
        <v>22.210872605730021</v>
      </c>
      <c r="AL35">
        <f t="shared" si="7"/>
        <v>22.837966291746575</v>
      </c>
    </row>
    <row r="36" spans="2:38" x14ac:dyDescent="0.35">
      <c r="B36" t="s">
        <v>222</v>
      </c>
      <c r="C36" t="s">
        <v>221</v>
      </c>
      <c r="D36">
        <v>6.8080388225711594</v>
      </c>
      <c r="E36">
        <v>7.3527107913624699</v>
      </c>
      <c r="F36">
        <v>7.8973827601537749</v>
      </c>
      <c r="G36">
        <v>8.4420547289450951</v>
      </c>
      <c r="H36">
        <v>8.986726697736394</v>
      </c>
      <c r="I36">
        <v>11.688961437983075</v>
      </c>
      <c r="J36">
        <v>11.070533278238523</v>
      </c>
      <c r="K36">
        <v>9.2870776181868315</v>
      </c>
      <c r="L36">
        <v>9.7541102972767018</v>
      </c>
      <c r="M36">
        <v>12.22390785936576</v>
      </c>
      <c r="N36">
        <v>13.370965805830911</v>
      </c>
      <c r="O36">
        <v>12.153142626660149</v>
      </c>
      <c r="P36">
        <v>14.156815965627985</v>
      </c>
      <c r="Q36">
        <v>12.253141957348271</v>
      </c>
      <c r="R36">
        <v>15.603549291238906</v>
      </c>
      <c r="S36">
        <v>18.334439483032643</v>
      </c>
      <c r="T36">
        <v>17.524508244960316</v>
      </c>
      <c r="V36" cm="1">
        <f t="array" ref="V36">INDEX('GDP deflators'!$E$3:$E$198,MATCH('ASTI data (new)'!$C36,'GDP deflators'!$B$3:$B$198,),)</f>
        <v>103.36832188753542</v>
      </c>
      <c r="X36">
        <f>INDEX('GDP deflators'!$D$3:$M$198,MATCH('ASTI data (new)'!$C36,'GDP deflators'!$B$3:$B$198,),MATCH('ASTI data (new)'!X$5,'GDP deflators'!$D$2:$M$2,))</f>
        <v>100</v>
      </c>
      <c r="Y36">
        <f>INDEX('GDP deflators'!$D$3:$M$198,MATCH('ASTI data (new)'!$C36,'GDP deflators'!$B$3:$B$198,),MATCH('ASTI data (new)'!Y$5,'GDP deflators'!$D$2:$M$2,))</f>
        <v>103.36832188753542</v>
      </c>
      <c r="Z36">
        <f>INDEX('GDP deflators'!$D$3:$M$198,MATCH('ASTI data (new)'!$C36,'GDP deflators'!$B$3:$B$198,),MATCH('ASTI data (new)'!Z$5,'GDP deflators'!$D$2:$M$2,))</f>
        <v>106.95114381594904</v>
      </c>
      <c r="AA36">
        <f>INDEX('GDP deflators'!$D$3:$M$198,MATCH('ASTI data (new)'!$C36,'GDP deflators'!$B$3:$B$198,),MATCH('ASTI data (new)'!AA$5,'GDP deflators'!$D$2:$M$2,))</f>
        <v>110.13441659656091</v>
      </c>
      <c r="AB36">
        <f>INDEX('GDP deflators'!$D$3:$M$198,MATCH('ASTI data (new)'!$C36,'GDP deflators'!$B$3:$B$198,),MATCH('ASTI data (new)'!AB$5,'GDP deflators'!$D$2:$M$2,))</f>
        <v>111.46779780524081</v>
      </c>
      <c r="AC36">
        <f>INDEX('GDP deflators'!$D$3:$M$198,MATCH('ASTI data (new)'!$C36,'GDP deflators'!$B$3:$B$198,),MATCH('ASTI data (new)'!AC$5,'GDP deflators'!$D$2:$M$2,))</f>
        <v>119.92358392211008</v>
      </c>
      <c r="AD36">
        <f>INDEX('GDP deflators'!$D$3:$M$198,MATCH('ASTI data (new)'!$C36,'GDP deflators'!$B$3:$B$198,),MATCH('ASTI data (new)'!AD$5,'GDP deflators'!$D$2:$M$2,))</f>
        <v>136.32386514276877</v>
      </c>
      <c r="AF36">
        <f t="shared" si="1"/>
        <v>12.935264461755025</v>
      </c>
      <c r="AG36">
        <f t="shared" si="2"/>
        <v>12.153142626660149</v>
      </c>
      <c r="AH36">
        <f t="shared" si="3"/>
        <v>14.647501600762439</v>
      </c>
      <c r="AI36">
        <f t="shared" si="4"/>
        <v>13.055185731037023</v>
      </c>
      <c r="AJ36">
        <f t="shared" si="5"/>
        <v>16.826173102938395</v>
      </c>
      <c r="AK36">
        <f t="shared" si="6"/>
        <v>21.270846346915942</v>
      </c>
      <c r="AL36">
        <f t="shared" si="7"/>
        <v>23.111613452316153</v>
      </c>
    </row>
    <row r="37" spans="2:38" x14ac:dyDescent="0.35">
      <c r="B37" t="s">
        <v>226</v>
      </c>
      <c r="C37" t="s">
        <v>225</v>
      </c>
      <c r="D37">
        <v>17.378319665035182</v>
      </c>
      <c r="E37">
        <v>19.033117941108788</v>
      </c>
      <c r="F37">
        <v>22.371542110131436</v>
      </c>
      <c r="G37">
        <v>24.047290312624579</v>
      </c>
      <c r="H37">
        <v>17.986749585108452</v>
      </c>
      <c r="I37">
        <v>31.86175148046032</v>
      </c>
      <c r="J37">
        <v>20.835927876044266</v>
      </c>
      <c r="K37">
        <v>14.869814719721047</v>
      </c>
      <c r="L37">
        <v>18.088197019242411</v>
      </c>
      <c r="M37">
        <v>17.959218754094071</v>
      </c>
      <c r="N37">
        <v>17.048617702491136</v>
      </c>
      <c r="O37">
        <v>21.888241650218461</v>
      </c>
      <c r="P37">
        <v>17.093321745895118</v>
      </c>
      <c r="Q37">
        <v>15.931041003081562</v>
      </c>
      <c r="R37">
        <v>23.051060188808282</v>
      </c>
      <c r="S37">
        <v>23.165417649225127</v>
      </c>
      <c r="T37">
        <v>22.507758982458729</v>
      </c>
      <c r="V37" cm="1">
        <f t="array" ref="V37">INDEX('GDP deflators'!$E$3:$E$198,MATCH('ASTI data (new)'!$C37,'GDP deflators'!$B$3:$B$198,),)</f>
        <v>103.80506441951817</v>
      </c>
      <c r="X37">
        <f>INDEX('GDP deflators'!$D$3:$M$198,MATCH('ASTI data (new)'!$C37,'GDP deflators'!$B$3:$B$198,),MATCH('ASTI data (new)'!X$5,'GDP deflators'!$D$2:$M$2,))</f>
        <v>100</v>
      </c>
      <c r="Y37">
        <f>INDEX('GDP deflators'!$D$3:$M$198,MATCH('ASTI data (new)'!$C37,'GDP deflators'!$B$3:$B$198,),MATCH('ASTI data (new)'!Y$5,'GDP deflators'!$D$2:$M$2,))</f>
        <v>103.80506441951817</v>
      </c>
      <c r="Z37">
        <f>INDEX('GDP deflators'!$D$3:$M$198,MATCH('ASTI data (new)'!$C37,'GDP deflators'!$B$3:$B$198,),MATCH('ASTI data (new)'!Z$5,'GDP deflators'!$D$2:$M$2,))</f>
        <v>117.17710127930391</v>
      </c>
      <c r="AA37">
        <f>INDEX('GDP deflators'!$D$3:$M$198,MATCH('ASTI data (new)'!$C37,'GDP deflators'!$B$3:$B$198,),MATCH('ASTI data (new)'!AA$5,'GDP deflators'!$D$2:$M$2,))</f>
        <v>121.58618898488895</v>
      </c>
      <c r="AB37">
        <f>INDEX('GDP deflators'!$D$3:$M$198,MATCH('ASTI data (new)'!$C37,'GDP deflators'!$B$3:$B$198,),MATCH('ASTI data (new)'!AB$5,'GDP deflators'!$D$2:$M$2,))</f>
        <v>131.52746777980556</v>
      </c>
      <c r="AC37">
        <f>INDEX('GDP deflators'!$D$3:$M$198,MATCH('ASTI data (new)'!$C37,'GDP deflators'!$B$3:$B$198,),MATCH('ASTI data (new)'!AC$5,'GDP deflators'!$D$2:$M$2,))</f>
        <v>136.37508639798884</v>
      </c>
      <c r="AD37">
        <f>INDEX('GDP deflators'!$D$3:$M$198,MATCH('ASTI data (new)'!$C37,'GDP deflators'!$B$3:$B$198,),MATCH('ASTI data (new)'!AD$5,'GDP deflators'!$D$2:$M$2,))</f>
        <v>147.75199856814902</v>
      </c>
      <c r="AF37">
        <f t="shared" si="1"/>
        <v>16.423685874892179</v>
      </c>
      <c r="AG37">
        <f t="shared" si="2"/>
        <v>21.888241650218461</v>
      </c>
      <c r="AH37">
        <f t="shared" si="3"/>
        <v>19.295261793044769</v>
      </c>
      <c r="AI37">
        <f t="shared" si="4"/>
        <v>18.659923511039043</v>
      </c>
      <c r="AJ37">
        <f t="shared" si="5"/>
        <v>29.207125810556985</v>
      </c>
      <c r="AK37">
        <f t="shared" si="6"/>
        <v>30.433831441894075</v>
      </c>
      <c r="AL37">
        <f t="shared" si="7"/>
        <v>32.036648611945651</v>
      </c>
    </row>
    <row r="38" spans="2:38" x14ac:dyDescent="0.35">
      <c r="B38" t="s">
        <v>236</v>
      </c>
      <c r="C38" t="s">
        <v>235</v>
      </c>
      <c r="D38">
        <v>2.5764736420308307</v>
      </c>
      <c r="E38">
        <v>3.128829904492044</v>
      </c>
      <c r="F38">
        <v>3.1012382211021738</v>
      </c>
      <c r="G38">
        <v>3.4792062052879889</v>
      </c>
      <c r="H38">
        <v>4.1140900841193169</v>
      </c>
      <c r="I38">
        <v>3.6248053101402977</v>
      </c>
      <c r="J38">
        <v>3.4168067207464019</v>
      </c>
      <c r="K38">
        <v>3.6088277168596745</v>
      </c>
      <c r="L38">
        <v>3.8183384967839555</v>
      </c>
      <c r="M38">
        <v>5.5313436304594479</v>
      </c>
      <c r="N38">
        <v>5.9057466690177627</v>
      </c>
      <c r="O38">
        <v>5.9309566111314567</v>
      </c>
      <c r="P38">
        <v>5.8960971360094865</v>
      </c>
      <c r="Q38">
        <v>6.6268132566236115</v>
      </c>
      <c r="R38">
        <v>7.0629811913567648</v>
      </c>
      <c r="S38">
        <v>11.356205828594108</v>
      </c>
      <c r="T38">
        <v>10.394078955557937</v>
      </c>
      <c r="V38" cm="1">
        <f t="array" ref="V38">INDEX('GDP deflators'!$E$3:$E$198,MATCH('ASTI data (new)'!$C38,'GDP deflators'!$B$3:$B$198,),)</f>
        <v>103.99370226567532</v>
      </c>
      <c r="X38">
        <f>INDEX('GDP deflators'!$D$3:$M$198,MATCH('ASTI data (new)'!$C38,'GDP deflators'!$B$3:$B$198,),MATCH('ASTI data (new)'!X$5,'GDP deflators'!$D$2:$M$2,))</f>
        <v>100</v>
      </c>
      <c r="Y38">
        <f>INDEX('GDP deflators'!$D$3:$M$198,MATCH('ASTI data (new)'!$C38,'GDP deflators'!$B$3:$B$198,),MATCH('ASTI data (new)'!Y$5,'GDP deflators'!$D$2:$M$2,))</f>
        <v>103.99370226567532</v>
      </c>
      <c r="Z38">
        <f>INDEX('GDP deflators'!$D$3:$M$198,MATCH('ASTI data (new)'!$C38,'GDP deflators'!$B$3:$B$198,),MATCH('ASTI data (new)'!Z$5,'GDP deflators'!$D$2:$M$2,))</f>
        <v>109.57189415414103</v>
      </c>
      <c r="AA38">
        <f>INDEX('GDP deflators'!$D$3:$M$198,MATCH('ASTI data (new)'!$C38,'GDP deflators'!$B$3:$B$198,),MATCH('ASTI data (new)'!AA$5,'GDP deflators'!$D$2:$M$2,))</f>
        <v>108.94843801003047</v>
      </c>
      <c r="AB38">
        <f>INDEX('GDP deflators'!$D$3:$M$198,MATCH('ASTI data (new)'!$C38,'GDP deflators'!$B$3:$B$198,),MATCH('ASTI data (new)'!AB$5,'GDP deflators'!$D$2:$M$2,))</f>
        <v>108.80725697200869</v>
      </c>
      <c r="AC38">
        <f>INDEX('GDP deflators'!$D$3:$M$198,MATCH('ASTI data (new)'!$C38,'GDP deflators'!$B$3:$B$198,),MATCH('ASTI data (new)'!AC$5,'GDP deflators'!$D$2:$M$2,))</f>
        <v>111.60094489972219</v>
      </c>
      <c r="AD38">
        <f>INDEX('GDP deflators'!$D$3:$M$198,MATCH('ASTI data (new)'!$C38,'GDP deflators'!$B$3:$B$198,),MATCH('ASTI data (new)'!AD$5,'GDP deflators'!$D$2:$M$2,))</f>
        <v>112.64110037852961</v>
      </c>
      <c r="AF38">
        <f t="shared" si="1"/>
        <v>5.6789464557480631</v>
      </c>
      <c r="AG38">
        <f t="shared" si="2"/>
        <v>5.9309566111314567</v>
      </c>
      <c r="AH38">
        <f t="shared" si="3"/>
        <v>6.2123620684153957</v>
      </c>
      <c r="AI38">
        <f t="shared" si="4"/>
        <v>6.9425449576633289</v>
      </c>
      <c r="AJ38">
        <f t="shared" si="5"/>
        <v>7.3899052801592173</v>
      </c>
      <c r="AK38">
        <f t="shared" si="6"/>
        <v>12.186923566862445</v>
      </c>
      <c r="AL38">
        <f t="shared" si="7"/>
        <v>11.258378781287067</v>
      </c>
    </row>
    <row r="39" spans="2:38" x14ac:dyDescent="0.35">
      <c r="B39" t="s">
        <v>238</v>
      </c>
      <c r="C39" t="s">
        <v>237</v>
      </c>
      <c r="D39">
        <v>119.25954871995438</v>
      </c>
      <c r="E39">
        <v>182.9666420580688</v>
      </c>
      <c r="F39">
        <v>191.58659102859193</v>
      </c>
      <c r="G39">
        <v>194.76623858828091</v>
      </c>
      <c r="H39">
        <v>212.83638662468545</v>
      </c>
      <c r="I39">
        <v>176.32210366433935</v>
      </c>
      <c r="J39">
        <v>208.37392037367704</v>
      </c>
      <c r="K39">
        <v>217.93584615555949</v>
      </c>
      <c r="L39">
        <v>271.53219219048918</v>
      </c>
      <c r="M39">
        <v>239.06511124677846</v>
      </c>
      <c r="N39">
        <v>226.07226151946716</v>
      </c>
      <c r="O39">
        <v>264.07448643861443</v>
      </c>
      <c r="P39">
        <v>219.8322075668942</v>
      </c>
      <c r="Q39">
        <v>216.23822718989277</v>
      </c>
      <c r="R39">
        <v>209.06446533562979</v>
      </c>
      <c r="S39">
        <v>201.97394633785089</v>
      </c>
      <c r="T39">
        <v>215.04577905126797</v>
      </c>
      <c r="V39" cm="1">
        <f t="array" ref="V39">INDEX('GDP deflators'!$E$3:$E$198,MATCH('ASTI data (new)'!$C39,'GDP deflators'!$B$3:$B$198,),)</f>
        <v>109.77845809675884</v>
      </c>
      <c r="X39">
        <f>INDEX('GDP deflators'!$D$3:$M$198,MATCH('ASTI data (new)'!$C39,'GDP deflators'!$B$3:$B$198,),MATCH('ASTI data (new)'!X$5,'GDP deflators'!$D$2:$M$2,))</f>
        <v>100</v>
      </c>
      <c r="Y39">
        <f>INDEX('GDP deflators'!$D$3:$M$198,MATCH('ASTI data (new)'!$C39,'GDP deflators'!$B$3:$B$198,),MATCH('ASTI data (new)'!Y$5,'GDP deflators'!$D$2:$M$2,))</f>
        <v>109.77845809675884</v>
      </c>
      <c r="Z39">
        <f>INDEX('GDP deflators'!$D$3:$M$198,MATCH('ASTI data (new)'!$C39,'GDP deflators'!$B$3:$B$198,),MATCH('ASTI data (new)'!Z$5,'GDP deflators'!$D$2:$M$2,))</f>
        <v>120.69882029018962</v>
      </c>
      <c r="AA39">
        <f>INDEX('GDP deflators'!$D$3:$M$198,MATCH('ASTI data (new)'!$C39,'GDP deflators'!$B$3:$B$198,),MATCH('ASTI data (new)'!AA$5,'GDP deflators'!$D$2:$M$2,))</f>
        <v>126.69120979935946</v>
      </c>
      <c r="AB39">
        <f>INDEX('GDP deflators'!$D$3:$M$198,MATCH('ASTI data (new)'!$C39,'GDP deflators'!$B$3:$B$198,),MATCH('ASTI data (new)'!AB$5,'GDP deflators'!$D$2:$M$2,))</f>
        <v>132.59834318125334</v>
      </c>
      <c r="AC39">
        <f>INDEX('GDP deflators'!$D$3:$M$198,MATCH('ASTI data (new)'!$C39,'GDP deflators'!$B$3:$B$198,),MATCH('ASTI data (new)'!AC$5,'GDP deflators'!$D$2:$M$2,))</f>
        <v>136.39551568787968</v>
      </c>
      <c r="AD39">
        <f>INDEX('GDP deflators'!$D$3:$M$198,MATCH('ASTI data (new)'!$C39,'GDP deflators'!$B$3:$B$198,),MATCH('ASTI data (new)'!AD$5,'GDP deflators'!$D$2:$M$2,))</f>
        <v>149.41265369585903</v>
      </c>
      <c r="AF39">
        <f t="shared" si="1"/>
        <v>205.93499438679203</v>
      </c>
      <c r="AG39">
        <f t="shared" si="2"/>
        <v>264.07448643861443</v>
      </c>
      <c r="AH39">
        <f t="shared" si="3"/>
        <v>241.70031693946351</v>
      </c>
      <c r="AI39">
        <f t="shared" si="4"/>
        <v>249.55244482856421</v>
      </c>
      <c r="AJ39">
        <f t="shared" si="5"/>
        <v>252.52314709271315</v>
      </c>
      <c r="AK39">
        <f t="shared" si="6"/>
        <v>250.94486699736825</v>
      </c>
      <c r="AL39">
        <f t="shared" si="7"/>
        <v>292.68547829140954</v>
      </c>
    </row>
    <row r="40" spans="2:38" x14ac:dyDescent="0.35">
      <c r="B40" t="s">
        <v>272</v>
      </c>
      <c r="C40" t="s">
        <v>271</v>
      </c>
      <c r="D40">
        <v>7.6587073422434857</v>
      </c>
      <c r="E40">
        <v>7.9803839483824817</v>
      </c>
      <c r="F40">
        <v>8.2999979507372181</v>
      </c>
      <c r="G40">
        <v>8.6175493493077155</v>
      </c>
      <c r="H40">
        <v>8.9330381440939437</v>
      </c>
      <c r="I40">
        <v>9.2464643350959168</v>
      </c>
      <c r="J40">
        <v>9.29759116928353</v>
      </c>
      <c r="K40">
        <v>9.2577237220452719</v>
      </c>
      <c r="L40">
        <v>9.8295114657208913</v>
      </c>
      <c r="M40">
        <v>10.685451418999724</v>
      </c>
      <c r="N40">
        <v>11.46042308270512</v>
      </c>
      <c r="O40">
        <v>12.721204389439965</v>
      </c>
      <c r="P40">
        <v>15.093937098349764</v>
      </c>
      <c r="Q40">
        <v>15.359404492314932</v>
      </c>
      <c r="R40">
        <v>17.321212485899117</v>
      </c>
      <c r="S40">
        <v>12.429578135862673</v>
      </c>
      <c r="T40">
        <v>11.842372658576801</v>
      </c>
      <c r="V40" cm="1">
        <f t="array" ref="V40">INDEX('GDP deflators'!$E$3:$E$198,MATCH('ASTI data (new)'!$C40,'GDP deflators'!$B$3:$B$198,),)</f>
        <v>107.21579323076381</v>
      </c>
      <c r="X40">
        <f>INDEX('GDP deflators'!$D$3:$M$198,MATCH('ASTI data (new)'!$C40,'GDP deflators'!$B$3:$B$198,),MATCH('ASTI data (new)'!X$5,'GDP deflators'!$D$2:$M$2,))</f>
        <v>100</v>
      </c>
      <c r="Y40">
        <f>INDEX('GDP deflators'!$D$3:$M$198,MATCH('ASTI data (new)'!$C40,'GDP deflators'!$B$3:$B$198,),MATCH('ASTI data (new)'!Y$5,'GDP deflators'!$D$2:$M$2,))</f>
        <v>107.21579323076381</v>
      </c>
      <c r="Z40">
        <f>INDEX('GDP deflators'!$D$3:$M$198,MATCH('ASTI data (new)'!$C40,'GDP deflators'!$B$3:$B$198,),MATCH('ASTI data (new)'!Z$5,'GDP deflators'!$D$2:$M$2,))</f>
        <v>112.31683022190315</v>
      </c>
      <c r="AA40">
        <f>INDEX('GDP deflators'!$D$3:$M$198,MATCH('ASTI data (new)'!$C40,'GDP deflators'!$B$3:$B$198,),MATCH('ASTI data (new)'!AA$5,'GDP deflators'!$D$2:$M$2,))</f>
        <v>115.30398759741919</v>
      </c>
      <c r="AB40">
        <f>INDEX('GDP deflators'!$D$3:$M$198,MATCH('ASTI data (new)'!$C40,'GDP deflators'!$B$3:$B$198,),MATCH('ASTI data (new)'!AB$5,'GDP deflators'!$D$2:$M$2,))</f>
        <v>120.77398447730572</v>
      </c>
      <c r="AC40">
        <f>INDEX('GDP deflators'!$D$3:$M$198,MATCH('ASTI data (new)'!$C40,'GDP deflators'!$B$3:$B$198,),MATCH('ASTI data (new)'!AC$5,'GDP deflators'!$D$2:$M$2,))</f>
        <v>121.40557044884336</v>
      </c>
      <c r="AD40">
        <f>INDEX('GDP deflators'!$D$3:$M$198,MATCH('ASTI data (new)'!$C40,'GDP deflators'!$B$3:$B$198,),MATCH('ASTI data (new)'!AD$5,'GDP deflators'!$D$2:$M$2,))</f>
        <v>127.48998956977692</v>
      </c>
      <c r="AF40">
        <f t="shared" si="1"/>
        <v>10.689118400717797</v>
      </c>
      <c r="AG40">
        <f t="shared" si="2"/>
        <v>12.721204389439965</v>
      </c>
      <c r="AH40">
        <f t="shared" si="3"/>
        <v>15.812065735563635</v>
      </c>
      <c r="AI40">
        <f t="shared" si="4"/>
        <v>16.518094319125609</v>
      </c>
      <c r="AJ40">
        <f t="shared" si="5"/>
        <v>19.511601648066179</v>
      </c>
      <c r="AK40">
        <f t="shared" si="6"/>
        <v>14.07460578848649</v>
      </c>
      <c r="AL40">
        <f t="shared" si="7"/>
        <v>14.081731069916296</v>
      </c>
    </row>
    <row r="41" spans="2:38" x14ac:dyDescent="0.35">
      <c r="B41" t="s">
        <v>448</v>
      </c>
      <c r="C41" t="s">
        <v>447</v>
      </c>
      <c r="D41">
        <v>155.86307251008193</v>
      </c>
      <c r="E41">
        <v>161.80441848280171</v>
      </c>
      <c r="F41">
        <v>151.52322377522728</v>
      </c>
      <c r="G41">
        <v>158.33126274583901</v>
      </c>
      <c r="H41">
        <v>159.30166815782303</v>
      </c>
      <c r="I41">
        <v>139.82201158303704</v>
      </c>
      <c r="J41">
        <v>151.84401968688024</v>
      </c>
      <c r="K41">
        <v>157.58819053696939</v>
      </c>
      <c r="L41">
        <v>84.093530572759718</v>
      </c>
      <c r="M41">
        <v>86.28731345948772</v>
      </c>
      <c r="N41">
        <v>112.37398662712542</v>
      </c>
      <c r="O41">
        <v>122.37539573297856</v>
      </c>
      <c r="P41">
        <v>118.61301142557144</v>
      </c>
      <c r="Q41">
        <v>135.8425742583027</v>
      </c>
      <c r="R41">
        <v>137.40881922418342</v>
      </c>
      <c r="S41">
        <v>138.8679669902827</v>
      </c>
      <c r="T41">
        <v>137.00352144943452</v>
      </c>
      <c r="V41" cm="1">
        <f t="array" ref="V41">INDEX('GDP deflators'!$E$3:$E$198,MATCH('ASTI data (new)'!$C41,'GDP deflators'!$B$3:$B$198,),)</f>
        <v>107.77896263459729</v>
      </c>
      <c r="X41">
        <f>INDEX('GDP deflators'!$D$3:$M$198,MATCH('ASTI data (new)'!$C41,'GDP deflators'!$B$3:$B$198,),MATCH('ASTI data (new)'!X$5,'GDP deflators'!$D$2:$M$2,))</f>
        <v>100</v>
      </c>
      <c r="Y41">
        <f>INDEX('GDP deflators'!$D$3:$M$198,MATCH('ASTI data (new)'!$C41,'GDP deflators'!$B$3:$B$198,),MATCH('ASTI data (new)'!Y$5,'GDP deflators'!$D$2:$M$2,))</f>
        <v>107.77896263459729</v>
      </c>
      <c r="Z41">
        <f>INDEX('GDP deflators'!$D$3:$M$198,MATCH('ASTI data (new)'!$C41,'GDP deflators'!$B$3:$B$198,),MATCH('ASTI data (new)'!Z$5,'GDP deflators'!$D$2:$M$2,))</f>
        <v>122.44660626987908</v>
      </c>
      <c r="AA41">
        <f>INDEX('GDP deflators'!$D$3:$M$198,MATCH('ASTI data (new)'!$C41,'GDP deflators'!$B$3:$B$198,),MATCH('ASTI data (new)'!AA$5,'GDP deflators'!$D$2:$M$2,))</f>
        <v>135.57358449575025</v>
      </c>
      <c r="AB41">
        <f>INDEX('GDP deflators'!$D$3:$M$198,MATCH('ASTI data (new)'!$C41,'GDP deflators'!$B$3:$B$198,),MATCH('ASTI data (new)'!AB$5,'GDP deflators'!$D$2:$M$2,))</f>
        <v>146.69859324012472</v>
      </c>
      <c r="AC41">
        <f>INDEX('GDP deflators'!$D$3:$M$198,MATCH('ASTI data (new)'!$C41,'GDP deflators'!$B$3:$B$198,),MATCH('ASTI data (new)'!AC$5,'GDP deflators'!$D$2:$M$2,))</f>
        <v>154.20504142238443</v>
      </c>
      <c r="AD41">
        <f>INDEX('GDP deflators'!$D$3:$M$198,MATCH('ASTI data (new)'!$C41,'GDP deflators'!$B$3:$B$198,),MATCH('ASTI data (new)'!AD$5,'GDP deflators'!$D$2:$M$2,))</f>
        <v>162.07294268222711</v>
      </c>
      <c r="AF41">
        <f t="shared" si="1"/>
        <v>104.26337745345222</v>
      </c>
      <c r="AG41">
        <f t="shared" si="2"/>
        <v>122.37539573297856</v>
      </c>
      <c r="AH41">
        <f t="shared" si="3"/>
        <v>134.75506122425281</v>
      </c>
      <c r="AI41">
        <f t="shared" si="4"/>
        <v>170.87439208119116</v>
      </c>
      <c r="AJ41">
        <f t="shared" si="5"/>
        <v>187.027968967514</v>
      </c>
      <c r="AK41">
        <f t="shared" si="6"/>
        <v>198.68571823778967</v>
      </c>
      <c r="AL41">
        <f t="shared" si="7"/>
        <v>206.01946183521491</v>
      </c>
    </row>
    <row r="42" spans="2:38" x14ac:dyDescent="0.35">
      <c r="B42" t="s">
        <v>282</v>
      </c>
      <c r="C42" t="s">
        <v>281</v>
      </c>
      <c r="D42">
        <v>15.47782083471783</v>
      </c>
      <c r="E42">
        <v>13.972578951490664</v>
      </c>
      <c r="F42">
        <v>15.571950190847351</v>
      </c>
      <c r="G42">
        <v>17.587105267508278</v>
      </c>
      <c r="H42">
        <v>15.721172999944287</v>
      </c>
      <c r="I42">
        <v>15.765208632966045</v>
      </c>
      <c r="J42">
        <v>12.117646949967289</v>
      </c>
      <c r="K42">
        <v>11.768682239089912</v>
      </c>
      <c r="L42">
        <v>15.724745911737823</v>
      </c>
      <c r="M42">
        <v>16.839302386547633</v>
      </c>
      <c r="N42">
        <v>18.492753807652143</v>
      </c>
      <c r="O42">
        <v>17.399098776856974</v>
      </c>
      <c r="P42">
        <v>13.874081302064837</v>
      </c>
      <c r="Q42">
        <v>19.196858221716813</v>
      </c>
      <c r="R42">
        <v>26.58176609307278</v>
      </c>
      <c r="S42">
        <v>26.364836376584105</v>
      </c>
      <c r="T42">
        <v>25.781610950366762</v>
      </c>
      <c r="V42" cm="1">
        <f t="array" ref="V42">INDEX('GDP deflators'!$E$3:$E$198,MATCH('ASTI data (new)'!$C42,'GDP deflators'!$B$3:$B$198,),)</f>
        <v>103.53846772882356</v>
      </c>
      <c r="X42">
        <f>INDEX('GDP deflators'!$D$3:$M$198,MATCH('ASTI data (new)'!$C42,'GDP deflators'!$B$3:$B$198,),MATCH('ASTI data (new)'!X$5,'GDP deflators'!$D$2:$M$2,))</f>
        <v>100</v>
      </c>
      <c r="Y42">
        <f>INDEX('GDP deflators'!$D$3:$M$198,MATCH('ASTI data (new)'!$C42,'GDP deflators'!$B$3:$B$198,),MATCH('ASTI data (new)'!Y$5,'GDP deflators'!$D$2:$M$2,))</f>
        <v>103.53846772882356</v>
      </c>
      <c r="Z42">
        <f>INDEX('GDP deflators'!$D$3:$M$198,MATCH('ASTI data (new)'!$C42,'GDP deflators'!$B$3:$B$198,),MATCH('ASTI data (new)'!Z$5,'GDP deflators'!$D$2:$M$2,))</f>
        <v>106.25001652806556</v>
      </c>
      <c r="AA42">
        <f>INDEX('GDP deflators'!$D$3:$M$198,MATCH('ASTI data (new)'!$C42,'GDP deflators'!$B$3:$B$198,),MATCH('ASTI data (new)'!AA$5,'GDP deflators'!$D$2:$M$2,))</f>
        <v>106.36251904554011</v>
      </c>
      <c r="AB42">
        <f>INDEX('GDP deflators'!$D$3:$M$198,MATCH('ASTI data (new)'!$C42,'GDP deflators'!$B$3:$B$198,),MATCH('ASTI data (new)'!AB$5,'GDP deflators'!$D$2:$M$2,))</f>
        <v>104.10948267060753</v>
      </c>
      <c r="AC42">
        <f>INDEX('GDP deflators'!$D$3:$M$198,MATCH('ASTI data (new)'!$C42,'GDP deflators'!$B$3:$B$198,),MATCH('ASTI data (new)'!AC$5,'GDP deflators'!$D$2:$M$2,))</f>
        <v>105.22322990381075</v>
      </c>
      <c r="AD42">
        <f>INDEX('GDP deflators'!$D$3:$M$198,MATCH('ASTI data (new)'!$C42,'GDP deflators'!$B$3:$B$198,),MATCH('ASTI data (new)'!AD$5,'GDP deflators'!$D$2:$M$2,))</f>
        <v>106.22879519540864</v>
      </c>
      <c r="AF42">
        <f t="shared" si="1"/>
        <v>17.860756695845939</v>
      </c>
      <c r="AG42">
        <f t="shared" si="2"/>
        <v>17.399098776856974</v>
      </c>
      <c r="AH42">
        <f t="shared" si="3"/>
        <v>14.237426919596386</v>
      </c>
      <c r="AI42">
        <f t="shared" si="4"/>
        <v>19.720459873615397</v>
      </c>
      <c r="AJ42">
        <f t="shared" si="5"/>
        <v>26.728364608108805</v>
      </c>
      <c r="AK42">
        <f t="shared" si="6"/>
        <v>26.793840977978544</v>
      </c>
      <c r="AL42">
        <f t="shared" si="7"/>
        <v>26.45151632557711</v>
      </c>
    </row>
    <row r="43" spans="2:38" x14ac:dyDescent="0.35">
      <c r="B43" t="s">
        <v>286</v>
      </c>
      <c r="C43" t="s">
        <v>285</v>
      </c>
      <c r="D43">
        <v>0.13539960202412138</v>
      </c>
      <c r="E43">
        <v>0.12669112082518899</v>
      </c>
      <c r="F43">
        <v>0.11114786525273335</v>
      </c>
      <c r="G43">
        <v>9.6969119033622764E-2</v>
      </c>
      <c r="H43">
        <v>0.12467449093399449</v>
      </c>
      <c r="I43">
        <v>0.11741720564616244</v>
      </c>
      <c r="J43">
        <v>0.11847604038463919</v>
      </c>
      <c r="K43">
        <v>0.11721706506203262</v>
      </c>
      <c r="L43">
        <v>0.10510359342522151</v>
      </c>
      <c r="M43">
        <v>8.0176424710907412E-2</v>
      </c>
      <c r="N43">
        <v>9.9765768639564947E-2</v>
      </c>
      <c r="O43">
        <v>0.10994224732761616</v>
      </c>
      <c r="P43">
        <v>9.5175204175963521E-2</v>
      </c>
      <c r="Q43">
        <v>0.13544727901194339</v>
      </c>
      <c r="R43">
        <v>0.12695420461647605</v>
      </c>
      <c r="S43">
        <v>0.12255181021059496</v>
      </c>
      <c r="T43">
        <v>0.12148770677971286</v>
      </c>
      <c r="V43" cm="1">
        <f t="array" ref="V43">INDEX('GDP deflators'!$E$3:$E$198,MATCH('ASTI data (new)'!$C43,'GDP deflators'!$B$3:$B$198,),)</f>
        <v>104.49623580514537</v>
      </c>
      <c r="X43">
        <f>INDEX('GDP deflators'!$D$3:$M$198,MATCH('ASTI data (new)'!$C43,'GDP deflators'!$B$3:$B$198,),MATCH('ASTI data (new)'!X$5,'GDP deflators'!$D$2:$M$2,))</f>
        <v>100</v>
      </c>
      <c r="Y43">
        <f>INDEX('GDP deflators'!$D$3:$M$198,MATCH('ASTI data (new)'!$C43,'GDP deflators'!$B$3:$B$198,),MATCH('ASTI data (new)'!Y$5,'GDP deflators'!$D$2:$M$2,))</f>
        <v>104.49623580514537</v>
      </c>
      <c r="Z43">
        <f>INDEX('GDP deflators'!$D$3:$M$198,MATCH('ASTI data (new)'!$C43,'GDP deflators'!$B$3:$B$198,),MATCH('ASTI data (new)'!Z$5,'GDP deflators'!$D$2:$M$2,))</f>
        <v>113.54413734813207</v>
      </c>
      <c r="AA43">
        <f>INDEX('GDP deflators'!$D$3:$M$198,MATCH('ASTI data (new)'!$C43,'GDP deflators'!$B$3:$B$198,),MATCH('ASTI data (new)'!AA$5,'GDP deflators'!$D$2:$M$2,))</f>
        <v>118.12750434148982</v>
      </c>
      <c r="AB43">
        <f>INDEX('GDP deflators'!$D$3:$M$198,MATCH('ASTI data (new)'!$C43,'GDP deflators'!$B$3:$B$198,),MATCH('ASTI data (new)'!AB$5,'GDP deflators'!$D$2:$M$2,))</f>
        <v>120.83253629697828</v>
      </c>
      <c r="AC43">
        <f>INDEX('GDP deflators'!$D$3:$M$198,MATCH('ASTI data (new)'!$C43,'GDP deflators'!$B$3:$B$198,),MATCH('ASTI data (new)'!AC$5,'GDP deflators'!$D$2:$M$2,))</f>
        <v>123.35758514461128</v>
      </c>
      <c r="AD43">
        <f>INDEX('GDP deflators'!$D$3:$M$198,MATCH('ASTI data (new)'!$C43,'GDP deflators'!$B$3:$B$198,),MATCH('ASTI data (new)'!AD$5,'GDP deflators'!$D$2:$M$2,))</f>
        <v>122.23714987379364</v>
      </c>
      <c r="AF43">
        <f t="shared" si="1"/>
        <v>9.5473074097710706E-2</v>
      </c>
      <c r="AG43">
        <f t="shared" si="2"/>
        <v>0.10994224732761616</v>
      </c>
      <c r="AH43">
        <f t="shared" si="3"/>
        <v>0.10341603572441795</v>
      </c>
      <c r="AI43">
        <f t="shared" si="4"/>
        <v>0.15311603251778078</v>
      </c>
      <c r="AJ43">
        <f t="shared" si="5"/>
        <v>0.14680144618777743</v>
      </c>
      <c r="AK43">
        <f t="shared" si="6"/>
        <v>0.14467215250575866</v>
      </c>
      <c r="AL43">
        <f t="shared" si="7"/>
        <v>0.14211335850553222</v>
      </c>
    </row>
    <row r="44" spans="2:38" x14ac:dyDescent="0.35">
      <c r="B44" t="s">
        <v>288</v>
      </c>
      <c r="C44" t="s">
        <v>287</v>
      </c>
      <c r="D44">
        <v>0.32747442278343608</v>
      </c>
      <c r="E44">
        <v>1.408844157959348</v>
      </c>
      <c r="F44">
        <v>2.0977137422106797</v>
      </c>
      <c r="G44">
        <v>2.2436454619698569</v>
      </c>
      <c r="H44">
        <v>2.1623494305036854</v>
      </c>
      <c r="I44">
        <v>2.0048897887487223</v>
      </c>
      <c r="J44">
        <v>2.5470672491803579</v>
      </c>
      <c r="K44">
        <v>2.3196312474185463</v>
      </c>
      <c r="L44">
        <v>3.216360576978377</v>
      </c>
      <c r="M44">
        <v>3.5978471514756838</v>
      </c>
      <c r="N44">
        <v>3.5335168494491946</v>
      </c>
      <c r="O44">
        <v>3.4163854494770343</v>
      </c>
      <c r="P44">
        <v>3.4341418735272025</v>
      </c>
      <c r="Q44">
        <v>5.3748475984231741</v>
      </c>
      <c r="R44">
        <v>5.2505410023578651</v>
      </c>
      <c r="S44">
        <v>4.0204615354193551</v>
      </c>
      <c r="T44">
        <v>4.6772239372979314</v>
      </c>
      <c r="V44" cm="1">
        <f t="array" ref="V44">INDEX('GDP deflators'!$E$3:$E$198,MATCH('ASTI data (new)'!$C44,'GDP deflators'!$B$3:$B$198,),)</f>
        <v>117.37417936655841</v>
      </c>
      <c r="X44">
        <f>INDEX('GDP deflators'!$D$3:$M$198,MATCH('ASTI data (new)'!$C44,'GDP deflators'!$B$3:$B$198,),MATCH('ASTI data (new)'!X$5,'GDP deflators'!$D$2:$M$2,))</f>
        <v>100</v>
      </c>
      <c r="Y44">
        <f>INDEX('GDP deflators'!$D$3:$M$198,MATCH('ASTI data (new)'!$C44,'GDP deflators'!$B$3:$B$198,),MATCH('ASTI data (new)'!Y$5,'GDP deflators'!$D$2:$M$2,))</f>
        <v>117.37417936655841</v>
      </c>
      <c r="Z44">
        <f>INDEX('GDP deflators'!$D$3:$M$198,MATCH('ASTI data (new)'!$C44,'GDP deflators'!$B$3:$B$198,),MATCH('ASTI data (new)'!Z$5,'GDP deflators'!$D$2:$M$2,))</f>
        <v>131.50729589159985</v>
      </c>
      <c r="AA44">
        <f>INDEX('GDP deflators'!$D$3:$M$198,MATCH('ASTI data (new)'!$C44,'GDP deflators'!$B$3:$B$198,),MATCH('ASTI data (new)'!AA$5,'GDP deflators'!$D$2:$M$2,))</f>
        <v>140.61437724794726</v>
      </c>
      <c r="AB44">
        <f>INDEX('GDP deflators'!$D$3:$M$198,MATCH('ASTI data (new)'!$C44,'GDP deflators'!$B$3:$B$198,),MATCH('ASTI data (new)'!AB$5,'GDP deflators'!$D$2:$M$2,))</f>
        <v>143.14165701488659</v>
      </c>
      <c r="AC44">
        <f>INDEX('GDP deflators'!$D$3:$M$198,MATCH('ASTI data (new)'!$C44,'GDP deflators'!$B$3:$B$198,),MATCH('ASTI data (new)'!AC$5,'GDP deflators'!$D$2:$M$2,))</f>
        <v>170.14499188331175</v>
      </c>
      <c r="AD44">
        <f>INDEX('GDP deflators'!$D$3:$M$198,MATCH('ASTI data (new)'!$C44,'GDP deflators'!$B$3:$B$198,),MATCH('ASTI data (new)'!AD$5,'GDP deflators'!$D$2:$M$2,))</f>
        <v>173.16612459211549</v>
      </c>
      <c r="AF44">
        <f t="shared" si="1"/>
        <v>3.010472037818519</v>
      </c>
      <c r="AG44">
        <f t="shared" si="2"/>
        <v>3.4163854494770343</v>
      </c>
      <c r="AH44">
        <f t="shared" si="3"/>
        <v>3.847649576192449</v>
      </c>
      <c r="AI44">
        <f t="shared" si="4"/>
        <v>6.4390724768741805</v>
      </c>
      <c r="AJ44">
        <f t="shared" si="5"/>
        <v>6.4032067645385542</v>
      </c>
      <c r="AK44">
        <f t="shared" si="6"/>
        <v>5.8280398551267076</v>
      </c>
      <c r="AL44">
        <f t="shared" si="7"/>
        <v>6.9004677812650268</v>
      </c>
    </row>
    <row r="45" spans="2:38" x14ac:dyDescent="0.35">
      <c r="B45" t="s">
        <v>298</v>
      </c>
      <c r="C45" t="s">
        <v>297</v>
      </c>
      <c r="D45">
        <v>185.3585787511384</v>
      </c>
      <c r="E45">
        <v>192.37056813262234</v>
      </c>
      <c r="F45">
        <v>188.02161054285443</v>
      </c>
      <c r="G45">
        <v>161.20193682610488</v>
      </c>
      <c r="H45">
        <v>187.79349191368294</v>
      </c>
      <c r="I45">
        <v>194.82193460792624</v>
      </c>
      <c r="J45">
        <v>218.17218093409829</v>
      </c>
      <c r="K45">
        <v>222.47526995247065</v>
      </c>
      <c r="L45">
        <v>209.9384472991259</v>
      </c>
      <c r="M45">
        <v>215.7672759982172</v>
      </c>
      <c r="N45">
        <v>197.05742318639201</v>
      </c>
      <c r="O45">
        <v>219.17918262560192</v>
      </c>
      <c r="P45">
        <v>240.71257695687788</v>
      </c>
      <c r="Q45">
        <v>251.54057767171858</v>
      </c>
      <c r="R45">
        <v>264.38880398282089</v>
      </c>
      <c r="S45">
        <v>241.44790701839435</v>
      </c>
      <c r="T45">
        <v>227.79680074229856</v>
      </c>
      <c r="V45" cm="1">
        <f t="array" ref="V45">INDEX('GDP deflators'!$E$3:$E$198,MATCH('ASTI data (new)'!$C45,'GDP deflators'!$B$3:$B$198,),)</f>
        <v>106.53223091289495</v>
      </c>
      <c r="X45">
        <f>INDEX('GDP deflators'!$D$3:$M$198,MATCH('ASTI data (new)'!$C45,'GDP deflators'!$B$3:$B$198,),MATCH('ASTI data (new)'!X$5,'GDP deflators'!$D$2:$M$2,))</f>
        <v>100</v>
      </c>
      <c r="Y45">
        <f>INDEX('GDP deflators'!$D$3:$M$198,MATCH('ASTI data (new)'!$C45,'GDP deflators'!$B$3:$B$198,),MATCH('ASTI data (new)'!Y$5,'GDP deflators'!$D$2:$M$2,))</f>
        <v>106.53223091289495</v>
      </c>
      <c r="Z45">
        <f>INDEX('GDP deflators'!$D$3:$M$198,MATCH('ASTI data (new)'!$C45,'GDP deflators'!$B$3:$B$198,),MATCH('ASTI data (new)'!Z$5,'GDP deflators'!$D$2:$M$2,))</f>
        <v>112.16008523937928</v>
      </c>
      <c r="AA45">
        <f>INDEX('GDP deflators'!$D$3:$M$198,MATCH('ASTI data (new)'!$C45,'GDP deflators'!$B$3:$B$198,),MATCH('ASTI data (new)'!AA$5,'GDP deflators'!$D$2:$M$2,))</f>
        <v>119.06382704612048</v>
      </c>
      <c r="AB45">
        <f>INDEX('GDP deflators'!$D$3:$M$198,MATCH('ASTI data (new)'!$C45,'GDP deflators'!$B$3:$B$198,),MATCH('ASTI data (new)'!AB$5,'GDP deflators'!$D$2:$M$2,))</f>
        <v>125.66830387344538</v>
      </c>
      <c r="AC45">
        <f>INDEX('GDP deflators'!$D$3:$M$198,MATCH('ASTI data (new)'!$C45,'GDP deflators'!$B$3:$B$198,),MATCH('ASTI data (new)'!AC$5,'GDP deflators'!$D$2:$M$2,))</f>
        <v>132.16612651771217</v>
      </c>
      <c r="AD45">
        <f>INDEX('GDP deflators'!$D$3:$M$198,MATCH('ASTI data (new)'!$C45,'GDP deflators'!$B$3:$B$198,),MATCH('ASTI data (new)'!AD$5,'GDP deflators'!$D$2:$M$2,))</f>
        <v>141.69047539018072</v>
      </c>
      <c r="AF45">
        <f t="shared" si="1"/>
        <v>184.97446406385137</v>
      </c>
      <c r="AG45">
        <f t="shared" si="2"/>
        <v>219.17918262560192</v>
      </c>
      <c r="AH45">
        <f t="shared" si="3"/>
        <v>253.4288723545929</v>
      </c>
      <c r="AI45">
        <f t="shared" si="4"/>
        <v>281.12979122228802</v>
      </c>
      <c r="AJ45">
        <f t="shared" si="5"/>
        <v>311.88019132741397</v>
      </c>
      <c r="AK45">
        <f t="shared" si="6"/>
        <v>299.54535217160543</v>
      </c>
      <c r="AL45">
        <f t="shared" si="7"/>
        <v>302.97532223772953</v>
      </c>
    </row>
    <row r="46" spans="2:38" x14ac:dyDescent="0.35">
      <c r="B46" t="s">
        <v>336</v>
      </c>
      <c r="C46" s="14" t="s">
        <v>335</v>
      </c>
      <c r="D46">
        <v>23.019386098976092</v>
      </c>
      <c r="E46">
        <v>15.464859623710552</v>
      </c>
      <c r="F46">
        <v>20.448952817742317</v>
      </c>
      <c r="G46">
        <v>27.888149537407916</v>
      </c>
      <c r="H46">
        <v>27.740468874690698</v>
      </c>
      <c r="I46">
        <v>14.1449919795696</v>
      </c>
      <c r="J46">
        <v>20.673354933643932</v>
      </c>
      <c r="K46">
        <v>29.472826745340406</v>
      </c>
      <c r="L46">
        <v>32.980670454316765</v>
      </c>
      <c r="M46">
        <v>33.26342642179047</v>
      </c>
      <c r="N46">
        <v>38.24432762891675</v>
      </c>
      <c r="O46">
        <v>32.239933745181709</v>
      </c>
      <c r="P46">
        <v>29.668933143935792</v>
      </c>
      <c r="Q46">
        <v>26.935166867310357</v>
      </c>
      <c r="R46">
        <v>30.279480132490281</v>
      </c>
      <c r="S46">
        <v>23.142933180641272</v>
      </c>
      <c r="T46">
        <v>22.99581458160673</v>
      </c>
      <c r="V46" cm="1">
        <f t="array" ref="V46">INDEX('GDP deflators'!$E$3:$E$198,MATCH('ASTI data (new)'!$C46,'GDP deflators'!$B$3:$B$198,),)</f>
        <v>109.61437039652218</v>
      </c>
      <c r="X46">
        <f>INDEX('GDP deflators'!$D$3:$M$198,MATCH('ASTI data (new)'!$C46,'GDP deflators'!$B$3:$B$198,),MATCH('ASTI data (new)'!X$5,'GDP deflators'!$D$2:$M$2,))</f>
        <v>100</v>
      </c>
      <c r="Y46">
        <f>INDEX('GDP deflators'!$D$3:$M$198,MATCH('ASTI data (new)'!$C46,'GDP deflators'!$B$3:$B$198,),MATCH('ASTI data (new)'!Y$5,'GDP deflators'!$D$2:$M$2,))</f>
        <v>109.61437039652218</v>
      </c>
      <c r="Z46">
        <f>INDEX('GDP deflators'!$D$3:$M$198,MATCH('ASTI data (new)'!$C46,'GDP deflators'!$B$3:$B$198,),MATCH('ASTI data (new)'!Z$5,'GDP deflators'!$D$2:$M$2,))</f>
        <v>115.77435714839145</v>
      </c>
      <c r="AA46">
        <f>INDEX('GDP deflators'!$D$3:$M$198,MATCH('ASTI data (new)'!$C46,'GDP deflators'!$B$3:$B$198,),MATCH('ASTI data (new)'!AA$5,'GDP deflators'!$D$2:$M$2,))</f>
        <v>121.17996261925863</v>
      </c>
      <c r="AB46">
        <f>INDEX('GDP deflators'!$D$3:$M$198,MATCH('ASTI data (new)'!$C46,'GDP deflators'!$B$3:$B$198,),MATCH('ASTI data (new)'!AB$5,'GDP deflators'!$D$2:$M$2,))</f>
        <v>125.81493155653618</v>
      </c>
      <c r="AC46">
        <f>INDEX('GDP deflators'!$D$3:$M$198,MATCH('ASTI data (new)'!$C46,'GDP deflators'!$B$3:$B$198,),MATCH('ASTI data (new)'!AC$5,'GDP deflators'!$D$2:$M$2,))</f>
        <v>129.05786441167135</v>
      </c>
      <c r="AD46">
        <f>INDEX('GDP deflators'!$D$3:$M$198,MATCH('ASTI data (new)'!$C46,'GDP deflators'!$B$3:$B$198,),MATCH('ASTI data (new)'!AD$5,'GDP deflators'!$D$2:$M$2,))</f>
        <v>133.41303536411667</v>
      </c>
      <c r="AF46">
        <f t="shared" si="1"/>
        <v>34.889884866893475</v>
      </c>
      <c r="AG46">
        <f t="shared" si="2"/>
        <v>32.239933745181709</v>
      </c>
      <c r="AH46">
        <f t="shared" si="3"/>
        <v>31.336234926061781</v>
      </c>
      <c r="AI46">
        <f t="shared" si="4"/>
        <v>29.777140554809247</v>
      </c>
      <c r="AJ46">
        <f t="shared" si="5"/>
        <v>34.754664982846379</v>
      </c>
      <c r="AK46">
        <f t="shared" si="6"/>
        <v>27.248047146657107</v>
      </c>
      <c r="AL46">
        <f t="shared" si="7"/>
        <v>27.988496516510644</v>
      </c>
    </row>
    <row r="47" spans="2:38" x14ac:dyDescent="0.35">
      <c r="B47" t="s">
        <v>318</v>
      </c>
      <c r="C47" t="s">
        <v>317</v>
      </c>
      <c r="D47">
        <v>9.0524473908692098</v>
      </c>
      <c r="E47">
        <v>6.3653027506719502</v>
      </c>
      <c r="F47">
        <v>6.3263413194095568</v>
      </c>
      <c r="G47">
        <v>5.207202875902782</v>
      </c>
      <c r="H47">
        <v>4.9995994795515095</v>
      </c>
      <c r="I47">
        <v>6.0834861689303059</v>
      </c>
      <c r="J47">
        <v>5.2938842960120001</v>
      </c>
      <c r="K47">
        <v>5.000951963103522</v>
      </c>
      <c r="L47">
        <v>5.4589104166273881</v>
      </c>
      <c r="M47">
        <v>2.7075739414704256</v>
      </c>
      <c r="N47">
        <v>4.4799796571479824</v>
      </c>
      <c r="O47">
        <v>4.5644266603708248</v>
      </c>
      <c r="P47">
        <v>2.9571123358146485</v>
      </c>
      <c r="Q47">
        <v>2.6273289058504665</v>
      </c>
      <c r="R47">
        <v>3.1311592048189958</v>
      </c>
      <c r="S47">
        <v>3.922550479476361</v>
      </c>
      <c r="T47">
        <v>3.9489482240827107</v>
      </c>
      <c r="V47" cm="1">
        <f t="array" ref="V47">INDEX('GDP deflators'!$E$3:$E$198,MATCH('ASTI data (new)'!$C47,'GDP deflators'!$B$3:$B$198,),)</f>
        <v>101.07692782321409</v>
      </c>
      <c r="X47">
        <f>INDEX('GDP deflators'!$D$3:$M$198,MATCH('ASTI data (new)'!$C47,'GDP deflators'!$B$3:$B$198,),MATCH('ASTI data (new)'!X$5,'GDP deflators'!$D$2:$M$2,))</f>
        <v>100</v>
      </c>
      <c r="Y47">
        <f>INDEX('GDP deflators'!$D$3:$M$198,MATCH('ASTI data (new)'!$C47,'GDP deflators'!$B$3:$B$198,),MATCH('ASTI data (new)'!Y$5,'GDP deflators'!$D$2:$M$2,))</f>
        <v>101.07692782321409</v>
      </c>
      <c r="Z47">
        <f>INDEX('GDP deflators'!$D$3:$M$198,MATCH('ASTI data (new)'!$C47,'GDP deflators'!$B$3:$B$198,),MATCH('ASTI data (new)'!Z$5,'GDP deflators'!$D$2:$M$2,))</f>
        <v>102.80490400665091</v>
      </c>
      <c r="AA47">
        <f>INDEX('GDP deflators'!$D$3:$M$198,MATCH('ASTI data (new)'!$C47,'GDP deflators'!$B$3:$B$198,),MATCH('ASTI data (new)'!AA$5,'GDP deflators'!$D$2:$M$2,))</f>
        <v>104.57094817154859</v>
      </c>
      <c r="AB47">
        <f>INDEX('GDP deflators'!$D$3:$M$198,MATCH('ASTI data (new)'!$C47,'GDP deflators'!$B$3:$B$198,),MATCH('ASTI data (new)'!AB$5,'GDP deflators'!$D$2:$M$2,))</f>
        <v>104.48288985748775</v>
      </c>
      <c r="AC47">
        <f>INDEX('GDP deflators'!$D$3:$M$198,MATCH('ASTI data (new)'!$C47,'GDP deflators'!$B$3:$B$198,),MATCH('ASTI data (new)'!AC$5,'GDP deflators'!$D$2:$M$2,))</f>
        <v>108.11850347433747</v>
      </c>
      <c r="AD47">
        <f>INDEX('GDP deflators'!$D$3:$M$198,MATCH('ASTI data (new)'!$C47,'GDP deflators'!$B$3:$B$198,),MATCH('ASTI data (new)'!AD$5,'GDP deflators'!$D$2:$M$2,))</f>
        <v>110.18309126758801</v>
      </c>
      <c r="AF47">
        <f t="shared" si="1"/>
        <v>4.4322475500873662</v>
      </c>
      <c r="AG47">
        <f t="shared" si="2"/>
        <v>4.5644266603708248</v>
      </c>
      <c r="AH47">
        <f t="shared" si="3"/>
        <v>3.0076661050880098</v>
      </c>
      <c r="AI47">
        <f t="shared" si="4"/>
        <v>2.7181502323045597</v>
      </c>
      <c r="AJ47">
        <f t="shared" si="5"/>
        <v>3.236669033862599</v>
      </c>
      <c r="AK47">
        <f t="shared" si="6"/>
        <v>4.1958169562225951</v>
      </c>
      <c r="AL47">
        <f t="shared" si="7"/>
        <v>4.3047145570757532</v>
      </c>
    </row>
    <row r="48" spans="2:38" x14ac:dyDescent="0.35">
      <c r="B48" t="s">
        <v>328</v>
      </c>
      <c r="C48" t="s">
        <v>327</v>
      </c>
      <c r="D48">
        <v>15.590174411692821</v>
      </c>
      <c r="E48">
        <v>15.55463714247824</v>
      </c>
      <c r="F48">
        <v>20.092632699489354</v>
      </c>
      <c r="G48">
        <v>31.969957611682446</v>
      </c>
      <c r="H48">
        <v>32.236064647872972</v>
      </c>
      <c r="I48">
        <v>31.85428821420199</v>
      </c>
      <c r="J48">
        <v>28.701247299648461</v>
      </c>
      <c r="K48">
        <v>35.832817631604215</v>
      </c>
      <c r="L48">
        <v>39.900811574398034</v>
      </c>
      <c r="M48">
        <v>28.502563952950293</v>
      </c>
      <c r="N48">
        <v>39.327105632016028</v>
      </c>
      <c r="O48">
        <v>39.047010464479619</v>
      </c>
      <c r="P48">
        <v>36.502823680451726</v>
      </c>
      <c r="Q48">
        <v>41.42703295790951</v>
      </c>
      <c r="R48">
        <v>49.764650630708509</v>
      </c>
      <c r="S48">
        <v>52.018022749697096</v>
      </c>
      <c r="T48">
        <v>32.827525979912558</v>
      </c>
      <c r="V48" cm="1">
        <f t="array" ref="V48">INDEX('GDP deflators'!$E$3:$E$198,MATCH('ASTI data (new)'!$C48,'GDP deflators'!$B$3:$B$198,),)</f>
        <v>109.39165549285872</v>
      </c>
      <c r="X48">
        <f>INDEX('GDP deflators'!$D$3:$M$198,MATCH('ASTI data (new)'!$C48,'GDP deflators'!$B$3:$B$198,),MATCH('ASTI data (new)'!X$5,'GDP deflators'!$D$2:$M$2,))</f>
        <v>100</v>
      </c>
      <c r="Y48">
        <f>INDEX('GDP deflators'!$D$3:$M$198,MATCH('ASTI data (new)'!$C48,'GDP deflators'!$B$3:$B$198,),MATCH('ASTI data (new)'!Y$5,'GDP deflators'!$D$2:$M$2,))</f>
        <v>109.39165549285872</v>
      </c>
      <c r="Z48">
        <f>INDEX('GDP deflators'!$D$3:$M$198,MATCH('ASTI data (new)'!$C48,'GDP deflators'!$B$3:$B$198,),MATCH('ASTI data (new)'!Z$5,'GDP deflators'!$D$2:$M$2,))</f>
        <v>113.58951170900802</v>
      </c>
      <c r="AA48">
        <f>INDEX('GDP deflators'!$D$3:$M$198,MATCH('ASTI data (new)'!$C48,'GDP deflators'!$B$3:$B$198,),MATCH('ASTI data (new)'!AA$5,'GDP deflators'!$D$2:$M$2,))</f>
        <v>117.6638605225567</v>
      </c>
      <c r="AB48">
        <f>INDEX('GDP deflators'!$D$3:$M$198,MATCH('ASTI data (new)'!$C48,'GDP deflators'!$B$3:$B$198,),MATCH('ASTI data (new)'!AB$5,'GDP deflators'!$D$2:$M$2,))</f>
        <v>123.67213885047705</v>
      </c>
      <c r="AC48">
        <f>INDEX('GDP deflators'!$D$3:$M$198,MATCH('ASTI data (new)'!$C48,'GDP deflators'!$B$3:$B$198,),MATCH('ASTI data (new)'!AC$5,'GDP deflators'!$D$2:$M$2,))</f>
        <v>130.08807610315699</v>
      </c>
      <c r="AD48">
        <f>INDEX('GDP deflators'!$D$3:$M$198,MATCH('ASTI data (new)'!$C48,'GDP deflators'!$B$3:$B$198,),MATCH('ASTI data (new)'!AD$5,'GDP deflators'!$D$2:$M$2,))</f>
        <v>136.3075874007969</v>
      </c>
      <c r="AF48">
        <f t="shared" si="1"/>
        <v>35.950736328863194</v>
      </c>
      <c r="AG48">
        <f t="shared" si="2"/>
        <v>39.047010464479619</v>
      </c>
      <c r="AH48">
        <f t="shared" si="3"/>
        <v>37.903603334106286</v>
      </c>
      <c r="AI48">
        <f t="shared" si="4"/>
        <v>44.559748235467907</v>
      </c>
      <c r="AJ48">
        <f t="shared" si="5"/>
        <v>56.261154060770572</v>
      </c>
      <c r="AK48">
        <f t="shared" si="6"/>
        <v>61.859604114320263</v>
      </c>
      <c r="AL48">
        <f t="shared" si="7"/>
        <v>40.904773279996434</v>
      </c>
    </row>
    <row r="49" spans="2:38" x14ac:dyDescent="0.35">
      <c r="B49" t="s">
        <v>352</v>
      </c>
      <c r="C49" t="s">
        <v>351</v>
      </c>
      <c r="D49">
        <v>13.181228664508685</v>
      </c>
      <c r="E49">
        <v>9.3283855400495366</v>
      </c>
      <c r="F49">
        <v>9.2600609402579313</v>
      </c>
      <c r="G49">
        <v>8.8268632194892742</v>
      </c>
      <c r="H49">
        <v>8.6833991642507762</v>
      </c>
      <c r="I49">
        <v>7.5322709960980685</v>
      </c>
      <c r="J49">
        <v>7.5640793804430269</v>
      </c>
      <c r="K49">
        <v>9.3843931605660984</v>
      </c>
      <c r="L49">
        <v>8.3279276355977654</v>
      </c>
      <c r="M49">
        <v>7.9567574945274488</v>
      </c>
      <c r="N49">
        <v>9.9268811062913702</v>
      </c>
      <c r="O49">
        <v>9.4536073541632959</v>
      </c>
      <c r="P49">
        <v>9.6290448623115878</v>
      </c>
      <c r="Q49">
        <v>11.205145467111359</v>
      </c>
      <c r="R49">
        <v>11.89843547516257</v>
      </c>
      <c r="S49">
        <v>15.878742326475624</v>
      </c>
      <c r="T49">
        <v>16.722216590237966</v>
      </c>
      <c r="V49" cm="1">
        <f t="array" ref="V49">INDEX('GDP deflators'!$E$3:$E$198,MATCH('ASTI data (new)'!$C49,'GDP deflators'!$B$3:$B$198,),)</f>
        <v>111.11230727145751</v>
      </c>
      <c r="X49">
        <f>INDEX('GDP deflators'!$D$3:$M$198,MATCH('ASTI data (new)'!$C49,'GDP deflators'!$B$3:$B$198,),MATCH('ASTI data (new)'!X$5,'GDP deflators'!$D$2:$M$2,))</f>
        <v>100</v>
      </c>
      <c r="Y49">
        <f>INDEX('GDP deflators'!$D$3:$M$198,MATCH('ASTI data (new)'!$C49,'GDP deflators'!$B$3:$B$198,),MATCH('ASTI data (new)'!Y$5,'GDP deflators'!$D$2:$M$2,))</f>
        <v>111.11230727145751</v>
      </c>
      <c r="Z49">
        <f>INDEX('GDP deflators'!$D$3:$M$198,MATCH('ASTI data (new)'!$C49,'GDP deflators'!$B$3:$B$198,),MATCH('ASTI data (new)'!Z$5,'GDP deflators'!$D$2:$M$2,))</f>
        <v>118.88129788624373</v>
      </c>
      <c r="AA49">
        <f>INDEX('GDP deflators'!$D$3:$M$198,MATCH('ASTI data (new)'!$C49,'GDP deflators'!$B$3:$B$198,),MATCH('ASTI data (new)'!AA$5,'GDP deflators'!$D$2:$M$2,))</f>
        <v>130.44937767021048</v>
      </c>
      <c r="AB49">
        <f>INDEX('GDP deflators'!$D$3:$M$198,MATCH('ASTI data (new)'!$C49,'GDP deflators'!$B$3:$B$198,),MATCH('ASTI data (new)'!AB$5,'GDP deflators'!$D$2:$M$2,))</f>
        <v>137.54045311493437</v>
      </c>
      <c r="AC49">
        <f>INDEX('GDP deflators'!$D$3:$M$198,MATCH('ASTI data (new)'!$C49,'GDP deflators'!$B$3:$B$198,),MATCH('ASTI data (new)'!AC$5,'GDP deflators'!$D$2:$M$2,))</f>
        <v>146.70073288219433</v>
      </c>
      <c r="AD49">
        <f>INDEX('GDP deflators'!$D$3:$M$198,MATCH('ASTI data (new)'!$C49,'GDP deflators'!$B$3:$B$198,),MATCH('ASTI data (new)'!AD$5,'GDP deflators'!$D$2:$M$2,))</f>
        <v>166.58216602507196</v>
      </c>
      <c r="AF49">
        <f t="shared" si="1"/>
        <v>8.9340968161511523</v>
      </c>
      <c r="AG49">
        <f t="shared" si="2"/>
        <v>9.4536073541632959</v>
      </c>
      <c r="AH49">
        <f t="shared" si="3"/>
        <v>10.302309246804041</v>
      </c>
      <c r="AI49">
        <f t="shared" si="4"/>
        <v>13.155196654478427</v>
      </c>
      <c r="AJ49">
        <f t="shared" si="5"/>
        <v>14.728487300821778</v>
      </c>
      <c r="AK49">
        <f t="shared" si="6"/>
        <v>20.964582535852667</v>
      </c>
      <c r="AL49">
        <f t="shared" si="7"/>
        <v>25.070337649786193</v>
      </c>
    </row>
    <row r="50" spans="2:38" x14ac:dyDescent="0.35">
      <c r="B50" t="s">
        <v>354</v>
      </c>
      <c r="C50" t="s">
        <v>353</v>
      </c>
      <c r="D50">
        <v>7.3839072418723815</v>
      </c>
      <c r="E50">
        <v>6.2196056995024875</v>
      </c>
      <c r="F50">
        <v>5.1959267226723789</v>
      </c>
      <c r="G50">
        <v>6.8026885521390845</v>
      </c>
      <c r="H50">
        <v>8.142883877386442</v>
      </c>
      <c r="I50">
        <v>8.1225164052044327</v>
      </c>
      <c r="J50">
        <v>7.2583750560171225</v>
      </c>
      <c r="K50">
        <v>6.1893624555870304</v>
      </c>
      <c r="L50">
        <v>7.3464460899905912</v>
      </c>
      <c r="M50">
        <v>4.3782679385477659</v>
      </c>
      <c r="N50">
        <v>8.4015898599006071</v>
      </c>
      <c r="O50">
        <v>10.976976816762708</v>
      </c>
      <c r="P50">
        <v>18.047285579629808</v>
      </c>
      <c r="Q50">
        <v>23.333241469423569</v>
      </c>
      <c r="R50">
        <v>22.286531726153136</v>
      </c>
      <c r="S50">
        <v>21.663072565058513</v>
      </c>
      <c r="T50">
        <v>20.959302554535387</v>
      </c>
      <c r="V50" cm="1">
        <f t="array" ref="V50">INDEX('GDP deflators'!$E$3:$E$198,MATCH('ASTI data (new)'!$C50,'GDP deflators'!$B$3:$B$198,),)</f>
        <v>102.55317575013412</v>
      </c>
      <c r="X50">
        <f>INDEX('GDP deflators'!$D$3:$M$198,MATCH('ASTI data (new)'!$C50,'GDP deflators'!$B$3:$B$198,),MATCH('ASTI data (new)'!X$5,'GDP deflators'!$D$2:$M$2,))</f>
        <v>100</v>
      </c>
      <c r="Y50">
        <f>INDEX('GDP deflators'!$D$3:$M$198,MATCH('ASTI data (new)'!$C50,'GDP deflators'!$B$3:$B$198,),MATCH('ASTI data (new)'!Y$5,'GDP deflators'!$D$2:$M$2,))</f>
        <v>102.55317575013412</v>
      </c>
      <c r="Z50">
        <f>INDEX('GDP deflators'!$D$3:$M$198,MATCH('ASTI data (new)'!$C50,'GDP deflators'!$B$3:$B$198,),MATCH('ASTI data (new)'!Z$5,'GDP deflators'!$D$2:$M$2,))</f>
        <v>106.6846092719878</v>
      </c>
      <c r="AA50">
        <f>INDEX('GDP deflators'!$D$3:$M$198,MATCH('ASTI data (new)'!$C50,'GDP deflators'!$B$3:$B$198,),MATCH('ASTI data (new)'!AA$5,'GDP deflators'!$D$2:$M$2,))</f>
        <v>116.68160034934532</v>
      </c>
      <c r="AB50">
        <f>INDEX('GDP deflators'!$D$3:$M$198,MATCH('ASTI data (new)'!$C50,'GDP deflators'!$B$3:$B$198,),MATCH('ASTI data (new)'!AB$5,'GDP deflators'!$D$2:$M$2,))</f>
        <v>116.38739820199042</v>
      </c>
      <c r="AC50">
        <f>INDEX('GDP deflators'!$D$3:$M$198,MATCH('ASTI data (new)'!$C50,'GDP deflators'!$B$3:$B$198,),MATCH('ASTI data (new)'!AC$5,'GDP deflators'!$D$2:$M$2,))</f>
        <v>117.09481700828506</v>
      </c>
      <c r="AD50">
        <f>INDEX('GDP deflators'!$D$3:$M$198,MATCH('ASTI data (new)'!$C50,'GDP deflators'!$B$3:$B$198,),MATCH('ASTI data (new)'!AD$5,'GDP deflators'!$D$2:$M$2,))</f>
        <v>119.62522745077548</v>
      </c>
      <c r="AF50">
        <f t="shared" si="1"/>
        <v>8.1924229049431645</v>
      </c>
      <c r="AG50">
        <f t="shared" si="2"/>
        <v>10.976976816762708</v>
      </c>
      <c r="AH50">
        <f t="shared" si="3"/>
        <v>18.774334352881002</v>
      </c>
      <c r="AI50">
        <f t="shared" si="4"/>
        <v>26.547787877612276</v>
      </c>
      <c r="AJ50">
        <f t="shared" si="5"/>
        <v>25.292941184707153</v>
      </c>
      <c r="AK50">
        <f t="shared" si="6"/>
        <v>24.734811957682449</v>
      </c>
      <c r="AL50">
        <f t="shared" si="7"/>
        <v>24.448402664825682</v>
      </c>
    </row>
    <row r="51" spans="2:38" x14ac:dyDescent="0.35">
      <c r="B51" t="s">
        <v>48</v>
      </c>
      <c r="C51" t="s">
        <v>47</v>
      </c>
      <c r="D51">
        <v>62.551809341323938</v>
      </c>
      <c r="E51">
        <v>53.871416250552514</v>
      </c>
      <c r="F51">
        <v>47.818998868256593</v>
      </c>
      <c r="G51">
        <v>40.797319312993821</v>
      </c>
      <c r="H51">
        <v>41.280695651335257</v>
      </c>
      <c r="I51">
        <v>49.378994135602618</v>
      </c>
      <c r="J51">
        <v>61.885025732353455</v>
      </c>
      <c r="K51">
        <v>63.702172620445616</v>
      </c>
      <c r="L51">
        <v>59.328051290429023</v>
      </c>
      <c r="M51">
        <v>66.222662467277559</v>
      </c>
      <c r="N51">
        <v>75.159793613521884</v>
      </c>
      <c r="O51">
        <v>80.723826122760002</v>
      </c>
      <c r="P51">
        <v>78.97341828334315</v>
      </c>
      <c r="Q51">
        <v>79.224978954356132</v>
      </c>
      <c r="R51">
        <v>83.967505774899109</v>
      </c>
      <c r="S51">
        <v>81.403053843191984</v>
      </c>
      <c r="T51">
        <v>89.869298570067897</v>
      </c>
      <c r="V51" cm="1">
        <f t="array" ref="V51">INDEX('GDP deflators'!$E$3:$E$198,MATCH('ASTI data (new)'!$C51,'GDP deflators'!$B$3:$B$198,),)</f>
        <v>107.85944603491285</v>
      </c>
      <c r="X51">
        <f>INDEX('GDP deflators'!$D$3:$M$198,MATCH('ASTI data (new)'!$C51,'GDP deflators'!$B$3:$B$198,),MATCH('ASTI data (new)'!X$5,'GDP deflators'!$D$2:$M$2,))</f>
        <v>100</v>
      </c>
      <c r="Y51">
        <f>INDEX('GDP deflators'!$D$3:$M$198,MATCH('ASTI data (new)'!$C51,'GDP deflators'!$B$3:$B$198,),MATCH('ASTI data (new)'!Y$5,'GDP deflators'!$D$2:$M$2,))</f>
        <v>107.85944603491285</v>
      </c>
      <c r="Z51">
        <f>INDEX('GDP deflators'!$D$3:$M$198,MATCH('ASTI data (new)'!$C51,'GDP deflators'!$B$3:$B$198,),MATCH('ASTI data (new)'!Z$5,'GDP deflators'!$D$2:$M$2,))</f>
        <v>116.66573593430236</v>
      </c>
      <c r="AA51">
        <f>INDEX('GDP deflators'!$D$3:$M$198,MATCH('ASTI data (new)'!$C51,'GDP deflators'!$B$3:$B$198,),MATCH('ASTI data (new)'!AA$5,'GDP deflators'!$D$2:$M$2,))</f>
        <v>125.03644260075026</v>
      </c>
      <c r="AB51">
        <f>INDEX('GDP deflators'!$D$3:$M$198,MATCH('ASTI data (new)'!$C51,'GDP deflators'!$B$3:$B$198,),MATCH('ASTI data (new)'!AB$5,'GDP deflators'!$D$2:$M$2,))</f>
        <v>132.12449411421295</v>
      </c>
      <c r="AC51">
        <f>INDEX('GDP deflators'!$D$3:$M$198,MATCH('ASTI data (new)'!$C51,'GDP deflators'!$B$3:$B$198,),MATCH('ASTI data (new)'!AC$5,'GDP deflators'!$D$2:$M$2,))</f>
        <v>139.88387106942463</v>
      </c>
      <c r="AD51">
        <f>INDEX('GDP deflators'!$D$3:$M$198,MATCH('ASTI data (new)'!$C51,'GDP deflators'!$B$3:$B$198,),MATCH('ASTI data (new)'!AD$5,'GDP deflators'!$D$2:$M$2,))</f>
        <v>149.29500043469244</v>
      </c>
      <c r="AF51">
        <f t="shared" si="1"/>
        <v>69.683088849903356</v>
      </c>
      <c r="AG51">
        <f t="shared" si="2"/>
        <v>80.723826122760002</v>
      </c>
      <c r="AH51">
        <f t="shared" si="3"/>
        <v>85.421280212132899</v>
      </c>
      <c r="AI51">
        <f t="shared" si="4"/>
        <v>91.841835812558671</v>
      </c>
      <c r="AJ51">
        <f t="shared" si="5"/>
        <v>102.85760432099519</v>
      </c>
      <c r="AK51">
        <f t="shared" si="6"/>
        <v>105.57234166373028</v>
      </c>
      <c r="AL51">
        <f t="shared" si="7"/>
        <v>124.39371295065666</v>
      </c>
    </row>
    <row r="52" spans="2:38" x14ac:dyDescent="0.35">
      <c r="B52" t="s">
        <v>60</v>
      </c>
      <c r="C52" t="s">
        <v>59</v>
      </c>
      <c r="D52">
        <v>0.66932821047689961</v>
      </c>
      <c r="E52">
        <v>0.69317557112559236</v>
      </c>
      <c r="F52">
        <v>0.79756100149982168</v>
      </c>
      <c r="G52">
        <v>0.81016223359904294</v>
      </c>
      <c r="H52">
        <v>0.89055198849719042</v>
      </c>
      <c r="I52">
        <v>0.83944000477144176</v>
      </c>
      <c r="J52">
        <v>0.82704428042652856</v>
      </c>
      <c r="K52">
        <v>0.8075595476261731</v>
      </c>
      <c r="L52">
        <v>0.81630322071096706</v>
      </c>
      <c r="M52">
        <v>0.87027507303044283</v>
      </c>
      <c r="N52">
        <v>0.9284418913718161</v>
      </c>
      <c r="O52">
        <v>0.96705039567306494</v>
      </c>
      <c r="P52">
        <v>1.0226573583419123</v>
      </c>
      <c r="Q52">
        <v>0.97567380140608362</v>
      </c>
      <c r="R52">
        <v>1.0694715837516817</v>
      </c>
      <c r="S52">
        <v>1.2065742385365097</v>
      </c>
      <c r="T52">
        <v>1.1754171001270526</v>
      </c>
      <c r="V52" cm="1">
        <f t="array" ref="V52">INDEX('GDP deflators'!$E$3:$E$198,MATCH('ASTI data (new)'!$C52,'GDP deflators'!$B$3:$B$198,),)</f>
        <v>108.5102991107692</v>
      </c>
      <c r="X52">
        <f>INDEX('GDP deflators'!$D$3:$M$198,MATCH('ASTI data (new)'!$C52,'GDP deflators'!$B$3:$B$198,),MATCH('ASTI data (new)'!X$5,'GDP deflators'!$D$2:$M$2,))</f>
        <v>100</v>
      </c>
      <c r="Y52">
        <f>INDEX('GDP deflators'!$D$3:$M$198,MATCH('ASTI data (new)'!$C52,'GDP deflators'!$B$3:$B$198,),MATCH('ASTI data (new)'!Y$5,'GDP deflators'!$D$2:$M$2,))</f>
        <v>108.5102991107692</v>
      </c>
      <c r="Z52">
        <f>INDEX('GDP deflators'!$D$3:$M$198,MATCH('ASTI data (new)'!$C52,'GDP deflators'!$B$3:$B$198,),MATCH('ASTI data (new)'!Z$5,'GDP deflators'!$D$2:$M$2,))</f>
        <v>118.47146828623407</v>
      </c>
      <c r="AA52">
        <f>INDEX('GDP deflators'!$D$3:$M$198,MATCH('ASTI data (new)'!$C52,'GDP deflators'!$B$3:$B$198,),MATCH('ASTI data (new)'!AA$5,'GDP deflators'!$D$2:$M$2,))</f>
        <v>125.42555773448633</v>
      </c>
      <c r="AB52">
        <f>INDEX('GDP deflators'!$D$3:$M$198,MATCH('ASTI data (new)'!$C52,'GDP deflators'!$B$3:$B$198,),MATCH('ASTI data (new)'!AB$5,'GDP deflators'!$D$2:$M$2,))</f>
        <v>134.10621159328417</v>
      </c>
      <c r="AC52">
        <f>INDEX('GDP deflators'!$D$3:$M$198,MATCH('ASTI data (new)'!$C52,'GDP deflators'!$B$3:$B$198,),MATCH('ASTI data (new)'!AC$5,'GDP deflators'!$D$2:$M$2,))</f>
        <v>138.87646095306363</v>
      </c>
      <c r="AD52">
        <f>INDEX('GDP deflators'!$D$3:$M$198,MATCH('ASTI data (new)'!$C52,'GDP deflators'!$B$3:$B$198,),MATCH('ASTI data (new)'!AD$5,'GDP deflators'!$D$2:$M$2,))</f>
        <v>144.96398742289799</v>
      </c>
      <c r="AF52">
        <f t="shared" si="1"/>
        <v>0.85562559404987582</v>
      </c>
      <c r="AG52">
        <f t="shared" si="2"/>
        <v>0.96705039567306494</v>
      </c>
      <c r="AH52">
        <f t="shared" si="3"/>
        <v>1.1165365849080364</v>
      </c>
      <c r="AI52">
        <f t="shared" si="4"/>
        <v>1.1277678866534369</v>
      </c>
      <c r="AJ52">
        <f t="shared" si="5"/>
        <v>1.3217434997317565</v>
      </c>
      <c r="AK52">
        <f t="shared" si="6"/>
        <v>1.544229086992333</v>
      </c>
      <c r="AL52">
        <f t="shared" si="7"/>
        <v>1.5702947196333594</v>
      </c>
    </row>
    <row r="53" spans="2:38" x14ac:dyDescent="0.35">
      <c r="B53" t="s">
        <v>387</v>
      </c>
      <c r="C53" t="s">
        <v>386</v>
      </c>
      <c r="D53">
        <v>0.54438470528818927</v>
      </c>
      <c r="E53">
        <v>0.62138370178018909</v>
      </c>
      <c r="F53">
        <v>0.64783472967533529</v>
      </c>
      <c r="G53">
        <v>0.73552729065411515</v>
      </c>
      <c r="H53">
        <v>0.72004464639805099</v>
      </c>
      <c r="I53">
        <v>0.57317746423891625</v>
      </c>
      <c r="J53">
        <v>0.42947562029986819</v>
      </c>
      <c r="K53">
        <v>0.39882313178808138</v>
      </c>
      <c r="L53">
        <v>0.35283012948013387</v>
      </c>
      <c r="M53">
        <v>0.50023557359104109</v>
      </c>
      <c r="N53">
        <v>0.42881746876565674</v>
      </c>
      <c r="O53">
        <v>0.34667311579267429</v>
      </c>
      <c r="P53">
        <v>0.41036008841111793</v>
      </c>
      <c r="Q53">
        <v>0.38851717510864264</v>
      </c>
      <c r="R53">
        <v>0.4753835753892619</v>
      </c>
      <c r="S53">
        <v>0.64444896847428512</v>
      </c>
      <c r="T53">
        <v>0.75027682405168028</v>
      </c>
      <c r="V53" cm="1">
        <f t="array" ref="V53">INDEX('GDP deflators'!$E$3:$E$198,MATCH('ASTI data (new)'!$C53,'GDP deflators'!$B$3:$B$198,),)</f>
        <v>120.18050541516246</v>
      </c>
      <c r="X53">
        <f>INDEX('GDP deflators'!$D$3:$M$198,MATCH('ASTI data (new)'!$C53,'GDP deflators'!$B$3:$B$198,),MATCH('ASTI data (new)'!X$5,'GDP deflators'!$D$2:$M$2,))</f>
        <v>100</v>
      </c>
      <c r="Y53">
        <f>INDEX('GDP deflators'!$D$3:$M$198,MATCH('ASTI data (new)'!$C53,'GDP deflators'!$B$3:$B$198,),MATCH('ASTI data (new)'!Y$5,'GDP deflators'!$D$2:$M$2,))</f>
        <v>120.18050541516246</v>
      </c>
      <c r="Z53">
        <f>INDEX('GDP deflators'!$D$3:$M$198,MATCH('ASTI data (new)'!$C53,'GDP deflators'!$B$3:$B$198,),MATCH('ASTI data (new)'!Z$5,'GDP deflators'!$D$2:$M$2,))</f>
        <v>121.64514845896612</v>
      </c>
      <c r="AA53">
        <f>INDEX('GDP deflators'!$D$3:$M$198,MATCH('ASTI data (new)'!$C53,'GDP deflators'!$B$3:$B$198,),MATCH('ASTI data (new)'!AA$5,'GDP deflators'!$D$2:$M$2,))</f>
        <v>118.2131481384784</v>
      </c>
      <c r="AB53">
        <f>INDEX('GDP deflators'!$D$3:$M$198,MATCH('ASTI data (new)'!$C53,'GDP deflators'!$B$3:$B$198,),MATCH('ASTI data (new)'!AB$5,'GDP deflators'!$D$2:$M$2,))</f>
        <v>116.03039284940961</v>
      </c>
      <c r="AC53">
        <f>INDEX('GDP deflators'!$D$3:$M$198,MATCH('ASTI data (new)'!$C53,'GDP deflators'!$B$3:$B$198,),MATCH('ASTI data (new)'!AC$5,'GDP deflators'!$D$2:$M$2,))</f>
        <v>95.594187930060627</v>
      </c>
      <c r="AD53">
        <f>INDEX('GDP deflators'!$D$3:$M$198,MATCH('ASTI data (new)'!$C53,'GDP deflators'!$B$3:$B$198,),MATCH('ASTI data (new)'!AD$5,'GDP deflators'!$D$2:$M$2,))</f>
        <v>86.830245299026899</v>
      </c>
      <c r="AF53">
        <f t="shared" si="1"/>
        <v>0.35681117106664739</v>
      </c>
      <c r="AG53">
        <f t="shared" si="2"/>
        <v>0.34667311579267429</v>
      </c>
      <c r="AH53">
        <f t="shared" si="3"/>
        <v>0.41536115781808824</v>
      </c>
      <c r="AI53">
        <f t="shared" si="4"/>
        <v>0.38215714118362065</v>
      </c>
      <c r="AJ53">
        <f t="shared" si="5"/>
        <v>0.45896747410095279</v>
      </c>
      <c r="AK53">
        <f t="shared" si="6"/>
        <v>0.51260872627260656</v>
      </c>
      <c r="AL53">
        <f t="shared" si="7"/>
        <v>0.54207394493419281</v>
      </c>
    </row>
    <row r="54" spans="2:38" x14ac:dyDescent="0.35">
      <c r="B54" t="s">
        <v>78</v>
      </c>
      <c r="C54" t="s">
        <v>77</v>
      </c>
      <c r="D54">
        <v>3.8100552208831453</v>
      </c>
      <c r="E54">
        <v>3.6685835932065576</v>
      </c>
      <c r="F54">
        <v>3.5435047967266082</v>
      </c>
      <c r="G54">
        <v>5.3136018601424082</v>
      </c>
      <c r="H54">
        <v>5.3673389717365207</v>
      </c>
      <c r="I54">
        <v>5.0436780555861107</v>
      </c>
      <c r="J54">
        <v>4.7536945361554439</v>
      </c>
      <c r="K54">
        <v>5.1054928688119796</v>
      </c>
      <c r="L54">
        <v>5.0399997625903845</v>
      </c>
      <c r="M54">
        <v>5.6181168073526271</v>
      </c>
      <c r="N54">
        <v>7.1261139723800921</v>
      </c>
      <c r="O54">
        <v>7.8808355259637679</v>
      </c>
      <c r="P54">
        <v>8.7198158990032777</v>
      </c>
      <c r="Q54">
        <v>9.0216800814670481</v>
      </c>
      <c r="R54">
        <v>10.628342299342306</v>
      </c>
      <c r="S54">
        <v>10.145459910119161</v>
      </c>
      <c r="T54">
        <v>10.831381080295078</v>
      </c>
      <c r="V54" cm="1">
        <f t="array" ref="V54">INDEX('GDP deflators'!$E$3:$E$198,MATCH('ASTI data (new)'!$C54,'GDP deflators'!$B$3:$B$198,),)</f>
        <v>103.36406624988356</v>
      </c>
      <c r="X54">
        <f>INDEX('GDP deflators'!$D$3:$M$198,MATCH('ASTI data (new)'!$C54,'GDP deflators'!$B$3:$B$198,),MATCH('ASTI data (new)'!X$5,'GDP deflators'!$D$2:$M$2,))</f>
        <v>100</v>
      </c>
      <c r="Y54">
        <f>INDEX('GDP deflators'!$D$3:$M$198,MATCH('ASTI data (new)'!$C54,'GDP deflators'!$B$3:$B$198,),MATCH('ASTI data (new)'!Y$5,'GDP deflators'!$D$2:$M$2,))</f>
        <v>103.36406624988356</v>
      </c>
      <c r="Z54">
        <f>INDEX('GDP deflators'!$D$3:$M$198,MATCH('ASTI data (new)'!$C54,'GDP deflators'!$B$3:$B$198,),MATCH('ASTI data (new)'!Z$5,'GDP deflators'!$D$2:$M$2,))</f>
        <v>104.85304436133391</v>
      </c>
      <c r="AA54">
        <f>INDEX('GDP deflators'!$D$3:$M$198,MATCH('ASTI data (new)'!$C54,'GDP deflators'!$B$3:$B$198,),MATCH('ASTI data (new)'!AA$5,'GDP deflators'!$D$2:$M$2,))</f>
        <v>105.67235299767943</v>
      </c>
      <c r="AB54">
        <f>INDEX('GDP deflators'!$D$3:$M$198,MATCH('ASTI data (new)'!$C54,'GDP deflators'!$B$3:$B$198,),MATCH('ASTI data (new)'!AB$5,'GDP deflators'!$D$2:$M$2,))</f>
        <v>108.4538563181485</v>
      </c>
      <c r="AC54">
        <f>INDEX('GDP deflators'!$D$3:$M$198,MATCH('ASTI data (new)'!$C54,'GDP deflators'!$B$3:$B$198,),MATCH('ASTI data (new)'!AC$5,'GDP deflators'!$D$2:$M$2,))</f>
        <v>110.31847168410445</v>
      </c>
      <c r="AD54">
        <f>INDEX('GDP deflators'!$D$3:$M$198,MATCH('ASTI data (new)'!$C54,'GDP deflators'!$B$3:$B$198,),MATCH('ASTI data (new)'!AD$5,'GDP deflators'!$D$2:$M$2,))</f>
        <v>114.04816925487171</v>
      </c>
      <c r="AF54">
        <f t="shared" si="1"/>
        <v>6.8941888907046742</v>
      </c>
      <c r="AG54">
        <f t="shared" si="2"/>
        <v>7.8808355259637679</v>
      </c>
      <c r="AH54">
        <f t="shared" si="3"/>
        <v>8.8454264276961467</v>
      </c>
      <c r="AI54">
        <f t="shared" si="4"/>
        <v>9.2231487865058046</v>
      </c>
      <c r="AJ54">
        <f t="shared" si="5"/>
        <v>11.15169662391517</v>
      </c>
      <c r="AK54">
        <f t="shared" si="6"/>
        <v>10.828053427299823</v>
      </c>
      <c r="AL54">
        <f t="shared" si="7"/>
        <v>11.950953822996489</v>
      </c>
    </row>
    <row r="55" spans="2:38" x14ac:dyDescent="0.35">
      <c r="B55" t="s">
        <v>90</v>
      </c>
      <c r="C55" t="s">
        <v>89</v>
      </c>
      <c r="D55">
        <v>1420.2119174330039</v>
      </c>
      <c r="E55">
        <v>1523.1839000217064</v>
      </c>
      <c r="F55">
        <v>1891.5126820546529</v>
      </c>
      <c r="G55">
        <v>2115.5378251872248</v>
      </c>
      <c r="H55">
        <v>1993.4276136076314</v>
      </c>
      <c r="I55">
        <v>2045.4370813784599</v>
      </c>
      <c r="J55">
        <v>2241.2849659118842</v>
      </c>
      <c r="K55">
        <v>2730.6761324105205</v>
      </c>
      <c r="L55">
        <v>2929.2968295865612</v>
      </c>
      <c r="M55">
        <v>3812.8191912582979</v>
      </c>
      <c r="N55">
        <v>4250.5972499119698</v>
      </c>
      <c r="O55">
        <v>4179.9224874580377</v>
      </c>
      <c r="P55">
        <v>4844.3754983140407</v>
      </c>
      <c r="Q55">
        <v>5088.4912936783703</v>
      </c>
      <c r="R55">
        <v>5316.8012307196841</v>
      </c>
      <c r="S55">
        <v>6291.5508977280087</v>
      </c>
      <c r="T55">
        <v>6827.4380958302445</v>
      </c>
      <c r="V55" cm="1">
        <f t="array" ref="V55">INDEX('GDP deflators'!$E$3:$E$198,MATCH('ASTI data (new)'!$C55,'GDP deflators'!$B$3:$B$198,),)</f>
        <v>108.0755963802111</v>
      </c>
      <c r="X55">
        <f>INDEX('GDP deflators'!$D$3:$M$198,MATCH('ASTI data (new)'!$C55,'GDP deflators'!$B$3:$B$198,),MATCH('ASTI data (new)'!X$5,'GDP deflators'!$D$2:$M$2,))</f>
        <v>100</v>
      </c>
      <c r="Y55">
        <f>INDEX('GDP deflators'!$D$3:$M$198,MATCH('ASTI data (new)'!$C55,'GDP deflators'!$B$3:$B$198,),MATCH('ASTI data (new)'!Y$5,'GDP deflators'!$D$2:$M$2,))</f>
        <v>108.0755963802111</v>
      </c>
      <c r="Z55">
        <f>INDEX('GDP deflators'!$D$3:$M$198,MATCH('ASTI data (new)'!$C55,'GDP deflators'!$B$3:$B$198,),MATCH('ASTI data (new)'!Z$5,'GDP deflators'!$D$2:$M$2,))</f>
        <v>110.59929198242502</v>
      </c>
      <c r="AA55">
        <f>INDEX('GDP deflators'!$D$3:$M$198,MATCH('ASTI data (new)'!$C55,'GDP deflators'!$B$3:$B$198,),MATCH('ASTI data (new)'!AA$5,'GDP deflators'!$D$2:$M$2,))</f>
        <v>112.98936385299854</v>
      </c>
      <c r="AB55">
        <f>INDEX('GDP deflators'!$D$3:$M$198,MATCH('ASTI data (new)'!$C55,'GDP deflators'!$B$3:$B$198,),MATCH('ASTI data (new)'!AB$5,'GDP deflators'!$D$2:$M$2,))</f>
        <v>114.15567871995269</v>
      </c>
      <c r="AC55">
        <f>INDEX('GDP deflators'!$D$3:$M$198,MATCH('ASTI data (new)'!$C55,'GDP deflators'!$B$3:$B$198,),MATCH('ASTI data (new)'!AC$5,'GDP deflators'!$D$2:$M$2,))</f>
        <v>114.15175333442258</v>
      </c>
      <c r="AD55">
        <f>INDEX('GDP deflators'!$D$3:$M$198,MATCH('ASTI data (new)'!$C55,'GDP deflators'!$B$3:$B$198,),MATCH('ASTI data (new)'!AD$5,'GDP deflators'!$D$2:$M$2,))</f>
        <v>115.75830941589132</v>
      </c>
      <c r="AF55">
        <f t="shared" si="1"/>
        <v>3932.9852365175238</v>
      </c>
      <c r="AG55">
        <f t="shared" si="2"/>
        <v>4179.9224874580377</v>
      </c>
      <c r="AH55">
        <f t="shared" si="3"/>
        <v>4957.4975124416123</v>
      </c>
      <c r="AI55">
        <f t="shared" si="4"/>
        <v>5319.8447522008264</v>
      </c>
      <c r="AJ55">
        <f t="shared" si="5"/>
        <v>5615.9121341015161</v>
      </c>
      <c r="AK55">
        <f t="shared" si="6"/>
        <v>6645.2704423837458</v>
      </c>
      <c r="AL55">
        <f t="shared" si="7"/>
        <v>7312.7765942143169</v>
      </c>
    </row>
    <row r="56" spans="2:38" x14ac:dyDescent="0.35">
      <c r="B56" t="s">
        <v>130</v>
      </c>
      <c r="C56" t="s">
        <v>129</v>
      </c>
      <c r="D56">
        <v>1.6016767244949217</v>
      </c>
      <c r="E56">
        <v>1.4212544265882299</v>
      </c>
      <c r="F56">
        <v>1.5615516542518906</v>
      </c>
      <c r="G56">
        <v>1.4614942206542922</v>
      </c>
      <c r="H56">
        <v>1.6029023369778446</v>
      </c>
      <c r="I56">
        <v>1.4880563264793782</v>
      </c>
      <c r="J56">
        <v>1.4945533455036211</v>
      </c>
      <c r="K56">
        <v>1.3520249868784191</v>
      </c>
      <c r="L56">
        <v>1.2128287784783707</v>
      </c>
      <c r="M56">
        <v>1.138758971453615</v>
      </c>
      <c r="N56">
        <v>1.129617255133333</v>
      </c>
      <c r="O56">
        <v>1.1322121159231702</v>
      </c>
      <c r="P56">
        <v>1.2463040616838428</v>
      </c>
      <c r="Q56">
        <v>1.2795785105143498</v>
      </c>
      <c r="R56">
        <v>0.33847371429218726</v>
      </c>
      <c r="S56">
        <v>0.38468716516689844</v>
      </c>
      <c r="T56">
        <v>0.40219461082550684</v>
      </c>
      <c r="V56" cm="1">
        <f t="array" ref="V56">INDEX('GDP deflators'!$E$3:$E$198,MATCH('ASTI data (new)'!$C56,'GDP deflators'!$B$3:$B$198,),)</f>
        <v>109.3913405185907</v>
      </c>
      <c r="X56">
        <f>INDEX('GDP deflators'!$D$3:$M$198,MATCH('ASTI data (new)'!$C56,'GDP deflators'!$B$3:$B$198,),MATCH('ASTI data (new)'!X$5,'GDP deflators'!$D$2:$M$2,))</f>
        <v>100</v>
      </c>
      <c r="Y56">
        <f>INDEX('GDP deflators'!$D$3:$M$198,MATCH('ASTI data (new)'!$C56,'GDP deflators'!$B$3:$B$198,),MATCH('ASTI data (new)'!Y$5,'GDP deflators'!$D$2:$M$2,))</f>
        <v>109.3913405185907</v>
      </c>
      <c r="Z56">
        <f>INDEX('GDP deflators'!$D$3:$M$198,MATCH('ASTI data (new)'!$C56,'GDP deflators'!$B$3:$B$198,),MATCH('ASTI data (new)'!Z$5,'GDP deflators'!$D$2:$M$2,))</f>
        <v>113.30373660297354</v>
      </c>
      <c r="AA56">
        <f>INDEX('GDP deflators'!$D$3:$M$198,MATCH('ASTI data (new)'!$C56,'GDP deflators'!$B$3:$B$198,),MATCH('ASTI data (new)'!AA$5,'GDP deflators'!$D$2:$M$2,))</f>
        <v>117.4068008985619</v>
      </c>
      <c r="AB56">
        <f>INDEX('GDP deflators'!$D$3:$M$198,MATCH('ASTI data (new)'!$C56,'GDP deflators'!$B$3:$B$198,),MATCH('ASTI data (new)'!AB$5,'GDP deflators'!$D$2:$M$2,))</f>
        <v>132.08899764444416</v>
      </c>
      <c r="AC56">
        <f>INDEX('GDP deflators'!$D$3:$M$198,MATCH('ASTI data (new)'!$C56,'GDP deflators'!$B$3:$B$198,),MATCH('ASTI data (new)'!AC$5,'GDP deflators'!$D$2:$M$2,))</f>
        <v>135.22162570537026</v>
      </c>
      <c r="AD56">
        <f>INDEX('GDP deflators'!$D$3:$M$198,MATCH('ASTI data (new)'!$C56,'GDP deflators'!$B$3:$B$198,),MATCH('ASTI data (new)'!AD$5,'GDP deflators'!$D$2:$M$2,))</f>
        <v>138.6956257384112</v>
      </c>
      <c r="AF56">
        <f t="shared" si="1"/>
        <v>1.0326386437703068</v>
      </c>
      <c r="AG56">
        <f t="shared" si="2"/>
        <v>1.1322121159231702</v>
      </c>
      <c r="AH56">
        <f t="shared" si="3"/>
        <v>1.2908782949619662</v>
      </c>
      <c r="AI56">
        <f t="shared" si="4"/>
        <v>1.3733374022645362</v>
      </c>
      <c r="AJ56">
        <f t="shared" si="5"/>
        <v>0.40870377342390191</v>
      </c>
      <c r="AK56">
        <f t="shared" si="6"/>
        <v>0.47552231845095633</v>
      </c>
      <c r="AL56">
        <f t="shared" si="7"/>
        <v>0.50993646254458658</v>
      </c>
    </row>
    <row r="57" spans="2:38" x14ac:dyDescent="0.35">
      <c r="B57" t="s">
        <v>158</v>
      </c>
      <c r="C57" t="s">
        <v>157</v>
      </c>
      <c r="D57">
        <v>532.99623935387831</v>
      </c>
      <c r="E57">
        <v>546.76480524693636</v>
      </c>
      <c r="F57">
        <v>532.16001029029974</v>
      </c>
      <c r="G57">
        <v>536.88368033631377</v>
      </c>
      <c r="H57">
        <v>588.30295419202866</v>
      </c>
      <c r="I57">
        <v>625.98805843616447</v>
      </c>
      <c r="J57">
        <v>638.01670746212767</v>
      </c>
      <c r="K57">
        <v>636.94898868439645</v>
      </c>
      <c r="L57">
        <v>694.98212277729738</v>
      </c>
      <c r="M57">
        <v>777.0474313987462</v>
      </c>
      <c r="N57">
        <v>865.61584644749257</v>
      </c>
      <c r="O57">
        <v>947.81058650860257</v>
      </c>
      <c r="P57">
        <v>1027.405669478673</v>
      </c>
      <c r="Q57">
        <v>998.12986938621316</v>
      </c>
      <c r="R57">
        <v>1083.3643094530157</v>
      </c>
      <c r="S57">
        <v>1248.0650626521458</v>
      </c>
      <c r="T57">
        <v>1288.0141087126462</v>
      </c>
      <c r="V57" cm="1">
        <f t="array" ref="V57">INDEX('GDP deflators'!$E$3:$E$198,MATCH('ASTI data (new)'!$C57,'GDP deflators'!$B$3:$B$198,),)</f>
        <v>108.73357790025646</v>
      </c>
      <c r="X57">
        <f>INDEX('GDP deflators'!$D$3:$M$198,MATCH('ASTI data (new)'!$C57,'GDP deflators'!$B$3:$B$198,),MATCH('ASTI data (new)'!X$5,'GDP deflators'!$D$2:$M$2,))</f>
        <v>100</v>
      </c>
      <c r="Y57">
        <f>INDEX('GDP deflators'!$D$3:$M$198,MATCH('ASTI data (new)'!$C57,'GDP deflators'!$B$3:$B$198,),MATCH('ASTI data (new)'!Y$5,'GDP deflators'!$D$2:$M$2,))</f>
        <v>108.73357790025646</v>
      </c>
      <c r="Z57">
        <f>INDEX('GDP deflators'!$D$3:$M$198,MATCH('ASTI data (new)'!$C57,'GDP deflators'!$B$3:$B$198,),MATCH('ASTI data (new)'!Z$5,'GDP deflators'!$D$2:$M$2,))</f>
        <v>117.36092237438145</v>
      </c>
      <c r="AA57">
        <f>INDEX('GDP deflators'!$D$3:$M$198,MATCH('ASTI data (new)'!$C57,'GDP deflators'!$B$3:$B$198,),MATCH('ASTI data (new)'!AA$5,'GDP deflators'!$D$2:$M$2,))</f>
        <v>124.62146053248888</v>
      </c>
      <c r="AB57">
        <f>INDEX('GDP deflators'!$D$3:$M$198,MATCH('ASTI data (new)'!$C57,'GDP deflators'!$B$3:$B$198,),MATCH('ASTI data (new)'!AB$5,'GDP deflators'!$D$2:$M$2,))</f>
        <v>128.77354466392322</v>
      </c>
      <c r="AC57">
        <f>INDEX('GDP deflators'!$D$3:$M$198,MATCH('ASTI data (new)'!$C57,'GDP deflators'!$B$3:$B$198,),MATCH('ASTI data (new)'!AC$5,'GDP deflators'!$D$2:$M$2,))</f>
        <v>131.70905169372477</v>
      </c>
      <c r="AD57">
        <f>INDEX('GDP deflators'!$D$3:$M$198,MATCH('ASTI data (new)'!$C57,'GDP deflators'!$B$3:$B$198,),MATCH('ASTI data (new)'!AD$5,'GDP deflators'!$D$2:$M$2,))</f>
        <v>135.97375702538034</v>
      </c>
      <c r="AF57">
        <f t="shared" si="1"/>
        <v>796.08881006522176</v>
      </c>
      <c r="AG57">
        <f t="shared" si="2"/>
        <v>947.81058650860257</v>
      </c>
      <c r="AH57">
        <f t="shared" si="3"/>
        <v>1108.9240265163899</v>
      </c>
      <c r="AI57">
        <f t="shared" si="4"/>
        <v>1143.9741478765304</v>
      </c>
      <c r="AJ57">
        <f t="shared" si="5"/>
        <v>1283.0320217975573</v>
      </c>
      <c r="AK57">
        <f t="shared" si="6"/>
        <v>1511.7819998967916</v>
      </c>
      <c r="AL57">
        <f t="shared" si="7"/>
        <v>1610.6902839526824</v>
      </c>
    </row>
    <row r="58" spans="2:38" x14ac:dyDescent="0.35">
      <c r="B58" t="s">
        <v>160</v>
      </c>
      <c r="C58" t="s">
        <v>159</v>
      </c>
      <c r="D58">
        <v>305.30351149250612</v>
      </c>
      <c r="E58">
        <v>315.79323318639365</v>
      </c>
      <c r="F58">
        <v>325.04321837255958</v>
      </c>
      <c r="G58">
        <v>398.26920343818102</v>
      </c>
      <c r="H58">
        <v>417.93973836415068</v>
      </c>
      <c r="I58">
        <v>369.33664652089516</v>
      </c>
      <c r="J58">
        <v>376.04143540379471</v>
      </c>
      <c r="K58">
        <v>398.90997723609496</v>
      </c>
      <c r="L58">
        <v>358.43586000244778</v>
      </c>
      <c r="M58">
        <v>359.07371704313834</v>
      </c>
      <c r="N58">
        <v>347.92894573048397</v>
      </c>
      <c r="O58">
        <v>333.78480538514395</v>
      </c>
      <c r="P58">
        <v>330.8249737922327</v>
      </c>
      <c r="Q58">
        <v>298.9268255985852</v>
      </c>
      <c r="R58">
        <v>248.94067763318395</v>
      </c>
      <c r="S58">
        <v>282.27059619696962</v>
      </c>
      <c r="T58">
        <v>309.64995738476318</v>
      </c>
      <c r="V58" cm="1">
        <f t="array" ref="V58">INDEX('GDP deflators'!$E$3:$E$198,MATCH('ASTI data (new)'!$C58,'GDP deflators'!$B$3:$B$198,),)</f>
        <v>107.46594303367513</v>
      </c>
      <c r="X58">
        <f>INDEX('GDP deflators'!$D$3:$M$198,MATCH('ASTI data (new)'!$C58,'GDP deflators'!$B$3:$B$198,),MATCH('ASTI data (new)'!X$5,'GDP deflators'!$D$2:$M$2,))</f>
        <v>100</v>
      </c>
      <c r="Y58">
        <f>INDEX('GDP deflators'!$D$3:$M$198,MATCH('ASTI data (new)'!$C58,'GDP deflators'!$B$3:$B$198,),MATCH('ASTI data (new)'!Y$5,'GDP deflators'!$D$2:$M$2,))</f>
        <v>107.46594303367513</v>
      </c>
      <c r="Z58">
        <f>INDEX('GDP deflators'!$D$3:$M$198,MATCH('ASTI data (new)'!$C58,'GDP deflators'!$B$3:$B$198,),MATCH('ASTI data (new)'!Z$5,'GDP deflators'!$D$2:$M$2,))</f>
        <v>111.50008423618154</v>
      </c>
      <c r="AA58">
        <f>INDEX('GDP deflators'!$D$3:$M$198,MATCH('ASTI data (new)'!$C58,'GDP deflators'!$B$3:$B$198,),MATCH('ASTI data (new)'!AA$5,'GDP deflators'!$D$2:$M$2,))</f>
        <v>117.03716759416032</v>
      </c>
      <c r="AB58">
        <f>INDEX('GDP deflators'!$D$3:$M$198,MATCH('ASTI data (new)'!$C58,'GDP deflators'!$B$3:$B$198,),MATCH('ASTI data (new)'!AB$5,'GDP deflators'!$D$2:$M$2,))</f>
        <v>123.40770491393293</v>
      </c>
      <c r="AC58">
        <f>INDEX('GDP deflators'!$D$3:$M$198,MATCH('ASTI data (new)'!$C58,'GDP deflators'!$B$3:$B$198,),MATCH('ASTI data (new)'!AC$5,'GDP deflators'!$D$2:$M$2,))</f>
        <v>128.31963103081654</v>
      </c>
      <c r="AD58">
        <f>INDEX('GDP deflators'!$D$3:$M$198,MATCH('ASTI data (new)'!$C58,'GDP deflators'!$B$3:$B$198,),MATCH('ASTI data (new)'!AD$5,'GDP deflators'!$D$2:$M$2,))</f>
        <v>131.4492494202253</v>
      </c>
      <c r="AF58">
        <f t="shared" si="1"/>
        <v>323.75740249304681</v>
      </c>
      <c r="AG58">
        <f t="shared" si="2"/>
        <v>333.78480538514395</v>
      </c>
      <c r="AH58">
        <f t="shared" si="3"/>
        <v>343.24374219381968</v>
      </c>
      <c r="AI58">
        <f t="shared" si="4"/>
        <v>325.55010451086821</v>
      </c>
      <c r="AJ58">
        <f t="shared" si="5"/>
        <v>285.86914904570085</v>
      </c>
      <c r="AK58">
        <f t="shared" si="6"/>
        <v>337.04499986096727</v>
      </c>
      <c r="AL58">
        <f t="shared" si="7"/>
        <v>378.75491836960157</v>
      </c>
    </row>
    <row r="59" spans="2:38" x14ac:dyDescent="0.35">
      <c r="B59" t="s">
        <v>182</v>
      </c>
      <c r="C59" t="s">
        <v>181</v>
      </c>
      <c r="D59">
        <v>0.11429646611310153</v>
      </c>
      <c r="E59">
        <v>0.11544805972019487</v>
      </c>
      <c r="F59">
        <v>0.13245807610228769</v>
      </c>
      <c r="G59">
        <v>0.1444292306374918</v>
      </c>
      <c r="H59">
        <v>0.15611955270100086</v>
      </c>
      <c r="I59">
        <v>0.12982675908129479</v>
      </c>
      <c r="J59">
        <v>0.12786154099034658</v>
      </c>
      <c r="K59">
        <v>0.12632988060324099</v>
      </c>
      <c r="L59">
        <v>0.13293740015913172</v>
      </c>
      <c r="M59">
        <v>0.13274321032655373</v>
      </c>
      <c r="N59">
        <v>0.13588293845562202</v>
      </c>
      <c r="O59">
        <v>0.14098858089963562</v>
      </c>
      <c r="P59">
        <v>0.14433346917426793</v>
      </c>
      <c r="Q59">
        <v>0.13560366780565267</v>
      </c>
      <c r="R59">
        <v>0.13821695483948923</v>
      </c>
      <c r="S59">
        <v>0.15016045225885083</v>
      </c>
      <c r="T59">
        <v>0.150654350713019</v>
      </c>
      <c r="V59" cm="1">
        <f t="array" ref="V59">INDEX('GDP deflators'!$E$3:$E$198,MATCH('ASTI data (new)'!$C59,'GDP deflators'!$B$3:$B$198,),)</f>
        <v>101.87720660179258</v>
      </c>
      <c r="X59">
        <f>INDEX('GDP deflators'!$D$3:$M$198,MATCH('ASTI data (new)'!$C59,'GDP deflators'!$B$3:$B$198,),MATCH('ASTI data (new)'!X$5,'GDP deflators'!$D$2:$M$2,))</f>
        <v>100</v>
      </c>
      <c r="Y59">
        <f>INDEX('GDP deflators'!$D$3:$M$198,MATCH('ASTI data (new)'!$C59,'GDP deflators'!$B$3:$B$198,),MATCH('ASTI data (new)'!Y$5,'GDP deflators'!$D$2:$M$2,))</f>
        <v>101.87720660179258</v>
      </c>
      <c r="Z59">
        <f>INDEX('GDP deflators'!$D$3:$M$198,MATCH('ASTI data (new)'!$C59,'GDP deflators'!$B$3:$B$198,),MATCH('ASTI data (new)'!Z$5,'GDP deflators'!$D$2:$M$2,))</f>
        <v>101.47452477402888</v>
      </c>
      <c r="AA59">
        <f>INDEX('GDP deflators'!$D$3:$M$198,MATCH('ASTI data (new)'!$C59,'GDP deflators'!$B$3:$B$198,),MATCH('ASTI data (new)'!AA$5,'GDP deflators'!$D$2:$M$2,))</f>
        <v>101.61225803383931</v>
      </c>
      <c r="AB59">
        <f>INDEX('GDP deflators'!$D$3:$M$198,MATCH('ASTI data (new)'!$C59,'GDP deflators'!$B$3:$B$198,),MATCH('ASTI data (new)'!AB$5,'GDP deflators'!$D$2:$M$2,))</f>
        <v>106.39394861364278</v>
      </c>
      <c r="AC59">
        <f>INDEX('GDP deflators'!$D$3:$M$198,MATCH('ASTI data (new)'!$C59,'GDP deflators'!$B$3:$B$198,),MATCH('ASTI data (new)'!AC$5,'GDP deflators'!$D$2:$M$2,))</f>
        <v>110.10019180452682</v>
      </c>
      <c r="AD59">
        <f>INDEX('GDP deflators'!$D$3:$M$198,MATCH('ASTI data (new)'!$C59,'GDP deflators'!$B$3:$B$198,),MATCH('ASTI data (new)'!AD$5,'GDP deflators'!$D$2:$M$2,))</f>
        <v>110.29139798128172</v>
      </c>
      <c r="AF59">
        <f t="shared" si="1"/>
        <v>0.13337913649983321</v>
      </c>
      <c r="AG59">
        <f t="shared" si="2"/>
        <v>0.14098858089963562</v>
      </c>
      <c r="AH59">
        <f t="shared" si="3"/>
        <v>0.14376297389752024</v>
      </c>
      <c r="AI59">
        <f t="shared" si="4"/>
        <v>0.13525100798317882</v>
      </c>
      <c r="AJ59">
        <f t="shared" si="5"/>
        <v>0.14434482531707002</v>
      </c>
      <c r="AK59">
        <f t="shared" si="6"/>
        <v>0.16228060374461689</v>
      </c>
      <c r="AL59">
        <f t="shared" si="7"/>
        <v>0.16309711962409468</v>
      </c>
    </row>
    <row r="60" spans="2:38" x14ac:dyDescent="0.35">
      <c r="B60" t="s">
        <v>188</v>
      </c>
      <c r="C60" s="14" t="s">
        <v>187</v>
      </c>
      <c r="D60">
        <v>11.77349008956767</v>
      </c>
      <c r="E60">
        <v>6.9376361259496422</v>
      </c>
      <c r="F60">
        <v>6.9222454064115153</v>
      </c>
      <c r="G60">
        <v>5.8905850118077385</v>
      </c>
      <c r="H60">
        <v>7.8403069136834285</v>
      </c>
      <c r="I60">
        <v>6.9885748240446519</v>
      </c>
      <c r="J60">
        <v>6.0630702776198397</v>
      </c>
      <c r="K60">
        <v>5.5186815077775888</v>
      </c>
      <c r="L60">
        <v>5.4769539476028921</v>
      </c>
      <c r="M60">
        <v>7.659227694725498</v>
      </c>
      <c r="N60">
        <v>5.9431983612969983</v>
      </c>
      <c r="O60">
        <v>5.4039869091236135</v>
      </c>
      <c r="P60">
        <v>4.5875442697676059</v>
      </c>
      <c r="Q60">
        <v>4.8801019323524413</v>
      </c>
      <c r="R60">
        <v>5.3960723309227445</v>
      </c>
      <c r="S60">
        <v>7.6747057694738858</v>
      </c>
      <c r="T60">
        <v>6.0288100265142921</v>
      </c>
      <c r="V60" cm="1">
        <f t="array" ref="V60">INDEX('GDP deflators'!$E$3:$E$198,MATCH('ASTI data (new)'!$C60,'GDP deflators'!$B$3:$B$198,),)</f>
        <v>109.61437039652218</v>
      </c>
      <c r="X60">
        <f>INDEX('GDP deflators'!$D$3:$M$198,MATCH('ASTI data (new)'!$C60,'GDP deflators'!$B$3:$B$198,),MATCH('ASTI data (new)'!X$5,'GDP deflators'!$D$2:$M$2,))</f>
        <v>100</v>
      </c>
      <c r="Y60">
        <f>INDEX('GDP deflators'!$D$3:$M$198,MATCH('ASTI data (new)'!$C60,'GDP deflators'!$B$3:$B$198,),MATCH('ASTI data (new)'!Y$5,'GDP deflators'!$D$2:$M$2,))</f>
        <v>109.61437039652218</v>
      </c>
      <c r="Z60">
        <f>INDEX('GDP deflators'!$D$3:$M$198,MATCH('ASTI data (new)'!$C60,'GDP deflators'!$B$3:$B$198,),MATCH('ASTI data (new)'!Z$5,'GDP deflators'!$D$2:$M$2,))</f>
        <v>115.77435714839145</v>
      </c>
      <c r="AA60">
        <f>INDEX('GDP deflators'!$D$3:$M$198,MATCH('ASTI data (new)'!$C60,'GDP deflators'!$B$3:$B$198,),MATCH('ASTI data (new)'!AA$5,'GDP deflators'!$D$2:$M$2,))</f>
        <v>121.17996261925863</v>
      </c>
      <c r="AB60">
        <f>INDEX('GDP deflators'!$D$3:$M$198,MATCH('ASTI data (new)'!$C60,'GDP deflators'!$B$3:$B$198,),MATCH('ASTI data (new)'!AB$5,'GDP deflators'!$D$2:$M$2,))</f>
        <v>125.81493155653618</v>
      </c>
      <c r="AC60">
        <f>INDEX('GDP deflators'!$D$3:$M$198,MATCH('ASTI data (new)'!$C60,'GDP deflators'!$B$3:$B$198,),MATCH('ASTI data (new)'!AC$5,'GDP deflators'!$D$2:$M$2,))</f>
        <v>129.05786441167135</v>
      </c>
      <c r="AD60">
        <f>INDEX('GDP deflators'!$D$3:$M$198,MATCH('ASTI data (new)'!$C60,'GDP deflators'!$B$3:$B$198,),MATCH('ASTI data (new)'!AD$5,'GDP deflators'!$D$2:$M$2,))</f>
        <v>133.41303536411667</v>
      </c>
      <c r="AF60">
        <f t="shared" si="1"/>
        <v>5.4219153381056717</v>
      </c>
      <c r="AG60">
        <f t="shared" si="2"/>
        <v>5.4039869091236135</v>
      </c>
      <c r="AH60">
        <f t="shared" si="3"/>
        <v>4.8453499919841052</v>
      </c>
      <c r="AI60">
        <f t="shared" si="4"/>
        <v>5.3950095010480812</v>
      </c>
      <c r="AJ60">
        <f t="shared" si="5"/>
        <v>6.1935900241297563</v>
      </c>
      <c r="AK60">
        <f t="shared" si="6"/>
        <v>9.036051869962284</v>
      </c>
      <c r="AL60">
        <f t="shared" si="7"/>
        <v>7.3377408670169375</v>
      </c>
    </row>
    <row r="61" spans="2:38" x14ac:dyDescent="0.35">
      <c r="B61" t="s">
        <v>206</v>
      </c>
      <c r="C61" t="s">
        <v>205</v>
      </c>
      <c r="D61">
        <v>238.92084054176979</v>
      </c>
      <c r="E61">
        <v>255.14786955289077</v>
      </c>
      <c r="F61">
        <v>322.82790843706545</v>
      </c>
      <c r="G61">
        <v>316.20123571410204</v>
      </c>
      <c r="H61">
        <v>323.53545414184595</v>
      </c>
      <c r="I61">
        <v>286.98073376414698</v>
      </c>
      <c r="J61">
        <v>275.53059161835409</v>
      </c>
      <c r="K61">
        <v>267.94775974996713</v>
      </c>
      <c r="L61">
        <v>273.30314275218228</v>
      </c>
      <c r="M61">
        <v>305.6885680044407</v>
      </c>
      <c r="N61">
        <v>276.71819827876692</v>
      </c>
      <c r="O61">
        <v>280.46518196225418</v>
      </c>
      <c r="P61">
        <v>297.45845352341354</v>
      </c>
      <c r="Q61">
        <v>313.43611742853028</v>
      </c>
      <c r="R61">
        <v>312.98667842089998</v>
      </c>
      <c r="S61">
        <v>309.80889731401294</v>
      </c>
      <c r="T61">
        <v>302.44196846975154</v>
      </c>
      <c r="V61" cm="1">
        <f t="array" ref="V61">INDEX('GDP deflators'!$E$3:$E$198,MATCH('ASTI data (new)'!$C61,'GDP deflators'!$B$3:$B$198,),)</f>
        <v>105.41240809007968</v>
      </c>
      <c r="X61">
        <f>INDEX('GDP deflators'!$D$3:$M$198,MATCH('ASTI data (new)'!$C61,'GDP deflators'!$B$3:$B$198,),MATCH('ASTI data (new)'!X$5,'GDP deflators'!$D$2:$M$2,))</f>
        <v>100</v>
      </c>
      <c r="Y61">
        <f>INDEX('GDP deflators'!$D$3:$M$198,MATCH('ASTI data (new)'!$C61,'GDP deflators'!$B$3:$B$198,),MATCH('ASTI data (new)'!Y$5,'GDP deflators'!$D$2:$M$2,))</f>
        <v>105.41240809007968</v>
      </c>
      <c r="Z61">
        <f>INDEX('GDP deflators'!$D$3:$M$198,MATCH('ASTI data (new)'!$C61,'GDP deflators'!$B$3:$B$198,),MATCH('ASTI data (new)'!Z$5,'GDP deflators'!$D$2:$M$2,))</f>
        <v>106.46646081043893</v>
      </c>
      <c r="AA61">
        <f>INDEX('GDP deflators'!$D$3:$M$198,MATCH('ASTI data (new)'!$C61,'GDP deflators'!$B$3:$B$198,),MATCH('ASTI data (new)'!AA$5,'GDP deflators'!$D$2:$M$2,))</f>
        <v>106.65221761571924</v>
      </c>
      <c r="AB61">
        <f>INDEX('GDP deflators'!$D$3:$M$198,MATCH('ASTI data (new)'!$C61,'GDP deflators'!$B$3:$B$198,),MATCH('ASTI data (new)'!AB$5,'GDP deflators'!$D$2:$M$2,))</f>
        <v>109.28382565942792</v>
      </c>
      <c r="AC61">
        <f>INDEX('GDP deflators'!$D$3:$M$198,MATCH('ASTI data (new)'!$C61,'GDP deflators'!$B$3:$B$198,),MATCH('ASTI data (new)'!AC$5,'GDP deflators'!$D$2:$M$2,))</f>
        <v>110.61496356371907</v>
      </c>
      <c r="AD61">
        <f>INDEX('GDP deflators'!$D$3:$M$198,MATCH('ASTI data (new)'!$C61,'GDP deflators'!$B$3:$B$198,),MATCH('ASTI data (new)'!AD$5,'GDP deflators'!$D$2:$M$2,))</f>
        <v>112.44932021785567</v>
      </c>
      <c r="AF61">
        <f t="shared" si="1"/>
        <v>262.5100813960143</v>
      </c>
      <c r="AG61">
        <f t="shared" si="2"/>
        <v>280.46518196225418</v>
      </c>
      <c r="AH61">
        <f t="shared" si="3"/>
        <v>300.43283668959907</v>
      </c>
      <c r="AI61">
        <f t="shared" si="4"/>
        <v>317.12260074779283</v>
      </c>
      <c r="AJ61">
        <f t="shared" si="5"/>
        <v>324.48155030329889</v>
      </c>
      <c r="AK61">
        <f t="shared" si="6"/>
        <v>325.09929816630961</v>
      </c>
      <c r="AL61">
        <f t="shared" si="7"/>
        <v>322.63178857190258</v>
      </c>
    </row>
    <row r="62" spans="2:38" x14ac:dyDescent="0.35">
      <c r="B62" t="s">
        <v>208</v>
      </c>
      <c r="C62" t="s">
        <v>207</v>
      </c>
      <c r="D62">
        <v>0.24101778353068531</v>
      </c>
      <c r="E62">
        <v>0.26088945339418146</v>
      </c>
      <c r="F62">
        <v>0.27761810486384536</v>
      </c>
      <c r="G62">
        <v>0.27471098011237949</v>
      </c>
      <c r="H62">
        <v>0.32546106444396183</v>
      </c>
      <c r="I62">
        <v>0.3628872353105701</v>
      </c>
      <c r="J62">
        <v>0.34276657484247997</v>
      </c>
      <c r="K62">
        <v>0.31453824590769724</v>
      </c>
      <c r="L62">
        <v>0.35285655496086604</v>
      </c>
      <c r="M62">
        <v>0.26484399680109977</v>
      </c>
      <c r="N62">
        <v>0.2929209919259928</v>
      </c>
      <c r="O62">
        <v>0.29016914196862154</v>
      </c>
      <c r="P62">
        <v>0.28337250003656733</v>
      </c>
      <c r="Q62">
        <v>0.27104990970136744</v>
      </c>
      <c r="R62">
        <v>0.26134070300963502</v>
      </c>
      <c r="S62">
        <v>0.26061216908141621</v>
      </c>
      <c r="T62">
        <v>0.26323209161017186</v>
      </c>
      <c r="V62" cm="1">
        <f t="array" ref="V62">INDEX('GDP deflators'!$E$3:$E$198,MATCH('ASTI data (new)'!$C62,'GDP deflators'!$B$3:$B$198,),)</f>
        <v>112.63498685049092</v>
      </c>
      <c r="X62">
        <f>INDEX('GDP deflators'!$D$3:$M$198,MATCH('ASTI data (new)'!$C62,'GDP deflators'!$B$3:$B$198,),MATCH('ASTI data (new)'!X$5,'GDP deflators'!$D$2:$M$2,))</f>
        <v>100</v>
      </c>
      <c r="Y62">
        <f>INDEX('GDP deflators'!$D$3:$M$198,MATCH('ASTI data (new)'!$C62,'GDP deflators'!$B$3:$B$198,),MATCH('ASTI data (new)'!Y$5,'GDP deflators'!$D$2:$M$2,))</f>
        <v>112.63498685049092</v>
      </c>
      <c r="Z62">
        <f>INDEX('GDP deflators'!$D$3:$M$198,MATCH('ASTI data (new)'!$C62,'GDP deflators'!$B$3:$B$198,),MATCH('ASTI data (new)'!Z$5,'GDP deflators'!$D$2:$M$2,))</f>
        <v>120.2682065002415</v>
      </c>
      <c r="AA62">
        <f>INDEX('GDP deflators'!$D$3:$M$198,MATCH('ASTI data (new)'!$C62,'GDP deflators'!$B$3:$B$198,),MATCH('ASTI data (new)'!AA$5,'GDP deflators'!$D$2:$M$2,))</f>
        <v>128.00187996995317</v>
      </c>
      <c r="AB62">
        <f>INDEX('GDP deflators'!$D$3:$M$198,MATCH('ASTI data (new)'!$C62,'GDP deflators'!$B$3:$B$198,),MATCH('ASTI data (new)'!AB$5,'GDP deflators'!$D$2:$M$2,))</f>
        <v>133.94224730564434</v>
      </c>
      <c r="AC62">
        <f>INDEX('GDP deflators'!$D$3:$M$198,MATCH('ASTI data (new)'!$C62,'GDP deflators'!$B$3:$B$198,),MATCH('ASTI data (new)'!AC$5,'GDP deflators'!$D$2:$M$2,))</f>
        <v>144.56374443046835</v>
      </c>
      <c r="AD62">
        <f>INDEX('GDP deflators'!$D$3:$M$198,MATCH('ASTI data (new)'!$C62,'GDP deflators'!$B$3:$B$198,),MATCH('ASTI data (new)'!AD$5,'GDP deflators'!$D$2:$M$2,))</f>
        <v>144.88934930878824</v>
      </c>
      <c r="AF62">
        <f t="shared" si="1"/>
        <v>0.26006217083756522</v>
      </c>
      <c r="AG62">
        <f t="shared" si="2"/>
        <v>0.29016914196862154</v>
      </c>
      <c r="AH62">
        <f t="shared" si="3"/>
        <v>0.30257651999485302</v>
      </c>
      <c r="AI62">
        <f t="shared" si="4"/>
        <v>0.30802949401072227</v>
      </c>
      <c r="AJ62">
        <f t="shared" si="5"/>
        <v>0.31077875580534964</v>
      </c>
      <c r="AK62">
        <f t="shared" si="6"/>
        <v>0.33448817334674952</v>
      </c>
      <c r="AL62">
        <f t="shared" si="7"/>
        <v>0.33861171858806771</v>
      </c>
    </row>
    <row r="63" spans="2:38" x14ac:dyDescent="0.35">
      <c r="B63" t="s">
        <v>430</v>
      </c>
      <c r="C63" s="14" t="s">
        <v>1075</v>
      </c>
      <c r="D63">
        <v>0.24740900830405821</v>
      </c>
      <c r="E63">
        <v>0.24290626381751226</v>
      </c>
      <c r="F63">
        <v>0.25594572770407997</v>
      </c>
      <c r="G63">
        <v>0.25587134440298309</v>
      </c>
      <c r="H63">
        <v>0.24583502191642129</v>
      </c>
      <c r="I63">
        <v>0.241273279825997</v>
      </c>
      <c r="J63">
        <v>0.23256484137208244</v>
      </c>
      <c r="K63">
        <v>0.24018377121619</v>
      </c>
      <c r="L63">
        <v>0.23901874656541672</v>
      </c>
      <c r="M63">
        <v>0.23112824358527237</v>
      </c>
      <c r="N63">
        <v>0.24148293889963252</v>
      </c>
      <c r="O63">
        <v>0.2609999030780491</v>
      </c>
      <c r="P63">
        <v>0.29381200071860963</v>
      </c>
      <c r="Q63">
        <v>0.24682862072061448</v>
      </c>
      <c r="R63">
        <v>0.22511966678731962</v>
      </c>
      <c r="S63">
        <v>0.25871003924683333</v>
      </c>
      <c r="T63">
        <v>0.2549148138039557</v>
      </c>
      <c r="V63" cm="1">
        <f t="array" ref="V63">INDEX('GDP deflators'!$E$3:$E$198,MATCH('ASTI data (new)'!$C63,'GDP deflators'!$B$3:$B$198,),)</f>
        <v>104.37111827008388</v>
      </c>
      <c r="X63">
        <f>INDEX('GDP deflators'!$D$3:$M$198,MATCH('ASTI data (new)'!$C63,'GDP deflators'!$B$3:$B$198,),MATCH('ASTI data (new)'!X$5,'GDP deflators'!$D$2:$M$2,))</f>
        <v>100</v>
      </c>
      <c r="Y63">
        <f>INDEX('GDP deflators'!$D$3:$M$198,MATCH('ASTI data (new)'!$C63,'GDP deflators'!$B$3:$B$198,),MATCH('ASTI data (new)'!Y$5,'GDP deflators'!$D$2:$M$2,))</f>
        <v>104.37111827008388</v>
      </c>
      <c r="Z63">
        <f>INDEX('GDP deflators'!$D$3:$M$198,MATCH('ASTI data (new)'!$C63,'GDP deflators'!$B$3:$B$198,),MATCH('ASTI data (new)'!Z$5,'GDP deflators'!$D$2:$M$2,))</f>
        <v>108.37988796067614</v>
      </c>
      <c r="AA63">
        <f>INDEX('GDP deflators'!$D$3:$M$198,MATCH('ASTI data (new)'!$C63,'GDP deflators'!$B$3:$B$198,),MATCH('ASTI data (new)'!AA$5,'GDP deflators'!$D$2:$M$2,))</f>
        <v>111.58719017501039</v>
      </c>
      <c r="AB63">
        <f>INDEX('GDP deflators'!$D$3:$M$198,MATCH('ASTI data (new)'!$C63,'GDP deflators'!$B$3:$B$198,),MATCH('ASTI data (new)'!AB$5,'GDP deflators'!$D$2:$M$2,))</f>
        <v>114.62368945048297</v>
      </c>
      <c r="AC63">
        <f>INDEX('GDP deflators'!$D$3:$M$198,MATCH('ASTI data (new)'!$C63,'GDP deflators'!$B$3:$B$198,),MATCH('ASTI data (new)'!AC$5,'GDP deflators'!$D$2:$M$2,))</f>
        <v>119.87520856283065</v>
      </c>
      <c r="AD63">
        <f>INDEX('GDP deflators'!$D$3:$M$198,MATCH('ASTI data (new)'!$C63,'GDP deflators'!$B$3:$B$198,),MATCH('ASTI data (new)'!AD$5,'GDP deflators'!$D$2:$M$2,))</f>
        <v>124.52835774294681</v>
      </c>
      <c r="AF63">
        <f t="shared" si="1"/>
        <v>0.23136950422888139</v>
      </c>
      <c r="AG63">
        <f t="shared" si="2"/>
        <v>0.2609999030780491</v>
      </c>
      <c r="AH63">
        <f t="shared" si="3"/>
        <v>0.30509696788898283</v>
      </c>
      <c r="AI63">
        <f t="shared" si="4"/>
        <v>0.26389400341302466</v>
      </c>
      <c r="AJ63">
        <f t="shared" si="5"/>
        <v>0.24723359491322225</v>
      </c>
      <c r="AK63">
        <f t="shared" si="6"/>
        <v>0.29714082234665057</v>
      </c>
      <c r="AL63">
        <f t="shared" si="7"/>
        <v>0.30414662268167492</v>
      </c>
    </row>
    <row r="64" spans="2:38" x14ac:dyDescent="0.35">
      <c r="B64" t="s">
        <v>218</v>
      </c>
      <c r="C64" t="s">
        <v>217</v>
      </c>
      <c r="D64">
        <v>4.4263083812535085</v>
      </c>
      <c r="E64">
        <v>3.8287255606761641</v>
      </c>
      <c r="F64">
        <v>3.4394425468415464</v>
      </c>
      <c r="G64">
        <v>3.5411720363035903</v>
      </c>
      <c r="H64">
        <v>4.4931073555944687</v>
      </c>
      <c r="I64">
        <v>4.49871496824613</v>
      </c>
      <c r="J64">
        <v>4.1873728731759599</v>
      </c>
      <c r="K64">
        <v>4.5775364497871092</v>
      </c>
      <c r="L64">
        <v>5.0862374510320505</v>
      </c>
      <c r="M64">
        <v>4.7135691189259692</v>
      </c>
      <c r="N64">
        <v>3.4114560768629518</v>
      </c>
      <c r="O64">
        <v>3.4918498896872423</v>
      </c>
      <c r="P64">
        <v>4.408850962702882</v>
      </c>
      <c r="Q64">
        <v>5.4309324428034715</v>
      </c>
      <c r="R64">
        <v>5.7999562061325429</v>
      </c>
      <c r="S64">
        <v>6.3395224859214201</v>
      </c>
      <c r="T64">
        <v>5.7853790725051111</v>
      </c>
      <c r="V64" cm="1">
        <f t="array" ref="V64">INDEX('GDP deflators'!$E$3:$E$198,MATCH('ASTI data (new)'!$C64,'GDP deflators'!$B$3:$B$198,),)</f>
        <v>115.11926549129072</v>
      </c>
      <c r="X64">
        <f>INDEX('GDP deflators'!$D$3:$M$198,MATCH('ASTI data (new)'!$C64,'GDP deflators'!$B$3:$B$198,),MATCH('ASTI data (new)'!X$5,'GDP deflators'!$D$2:$M$2,))</f>
        <v>100</v>
      </c>
      <c r="Y64">
        <f>INDEX('GDP deflators'!$D$3:$M$198,MATCH('ASTI data (new)'!$C64,'GDP deflators'!$B$3:$B$198,),MATCH('ASTI data (new)'!Y$5,'GDP deflators'!$D$2:$M$2,))</f>
        <v>115.11926549129072</v>
      </c>
      <c r="Z64">
        <f>INDEX('GDP deflators'!$D$3:$M$198,MATCH('ASTI data (new)'!$C64,'GDP deflators'!$B$3:$B$198,),MATCH('ASTI data (new)'!Z$5,'GDP deflators'!$D$2:$M$2,))</f>
        <v>129.83654852667968</v>
      </c>
      <c r="AA64">
        <f>INDEX('GDP deflators'!$D$3:$M$198,MATCH('ASTI data (new)'!$C64,'GDP deflators'!$B$3:$B$198,),MATCH('ASTI data (new)'!AA$5,'GDP deflators'!$D$2:$M$2,))</f>
        <v>133.61199844583592</v>
      </c>
      <c r="AB64">
        <f>INDEX('GDP deflators'!$D$3:$M$198,MATCH('ASTI data (new)'!$C64,'GDP deflators'!$B$3:$B$198,),MATCH('ASTI data (new)'!AB$5,'GDP deflators'!$D$2:$M$2,))</f>
        <v>143.56453788550309</v>
      </c>
      <c r="AC64">
        <f>INDEX('GDP deflators'!$D$3:$M$198,MATCH('ASTI data (new)'!$C64,'GDP deflators'!$B$3:$B$198,),MATCH('ASTI data (new)'!AC$5,'GDP deflators'!$D$2:$M$2,))</f>
        <v>146.05252439711492</v>
      </c>
      <c r="AD64">
        <f>INDEX('GDP deflators'!$D$3:$M$198,MATCH('ASTI data (new)'!$C64,'GDP deflators'!$B$3:$B$198,),MATCH('ASTI data (new)'!AD$5,'GDP deflators'!$D$2:$M$2,))</f>
        <v>149.30767327251007</v>
      </c>
      <c r="AF64">
        <f t="shared" si="1"/>
        <v>2.9634102183539763</v>
      </c>
      <c r="AG64">
        <f t="shared" si="2"/>
        <v>3.4918498896872423</v>
      </c>
      <c r="AH64">
        <f t="shared" si="3"/>
        <v>4.9724951729228852</v>
      </c>
      <c r="AI64">
        <f t="shared" si="4"/>
        <v>6.3033562107134449</v>
      </c>
      <c r="AJ64">
        <f t="shared" si="5"/>
        <v>7.2330902124507492</v>
      </c>
      <c r="AK64">
        <f t="shared" si="6"/>
        <v>8.0429914019139179</v>
      </c>
      <c r="AL64">
        <f t="shared" si="7"/>
        <v>7.5035354389101876</v>
      </c>
    </row>
    <row r="65" spans="2:38" x14ac:dyDescent="0.35">
      <c r="B65" t="s">
        <v>224</v>
      </c>
      <c r="C65" t="s">
        <v>223</v>
      </c>
      <c r="D65">
        <v>455.74395187768914</v>
      </c>
      <c r="E65">
        <v>461.06985214524832</v>
      </c>
      <c r="F65">
        <v>311.4125860667088</v>
      </c>
      <c r="G65">
        <v>292.41635971906038</v>
      </c>
      <c r="H65">
        <v>490.02830340007739</v>
      </c>
      <c r="I65">
        <v>556.89886349208109</v>
      </c>
      <c r="J65">
        <v>571.31876915403518</v>
      </c>
      <c r="K65">
        <v>579.15002178764814</v>
      </c>
      <c r="L65">
        <v>618.22169687419853</v>
      </c>
      <c r="M65">
        <v>698.15960301474672</v>
      </c>
      <c r="N65">
        <v>758.73087290756439</v>
      </c>
      <c r="O65">
        <v>789.32173298101361</v>
      </c>
      <c r="P65">
        <v>867.92362152182034</v>
      </c>
      <c r="Q65">
        <v>934.10756074784979</v>
      </c>
      <c r="R65">
        <v>1884.1668649784965</v>
      </c>
      <c r="S65">
        <v>2149.4625799930927</v>
      </c>
      <c r="T65">
        <v>2263.6197667939336</v>
      </c>
      <c r="V65" cm="1">
        <f t="array" ref="V65">INDEX('GDP deflators'!$E$3:$E$198,MATCH('ASTI data (new)'!$C65,'GDP deflators'!$B$3:$B$198,),)</f>
        <v>110.25457666826708</v>
      </c>
      <c r="X65">
        <f>INDEX('GDP deflators'!$D$3:$M$198,MATCH('ASTI data (new)'!$C65,'GDP deflators'!$B$3:$B$198,),MATCH('ASTI data (new)'!X$5,'GDP deflators'!$D$2:$M$2,))</f>
        <v>100</v>
      </c>
      <c r="Y65">
        <f>INDEX('GDP deflators'!$D$3:$M$198,MATCH('ASTI data (new)'!$C65,'GDP deflators'!$B$3:$B$198,),MATCH('ASTI data (new)'!Y$5,'GDP deflators'!$D$2:$M$2,))</f>
        <v>110.25457666826708</v>
      </c>
      <c r="Z65">
        <f>INDEX('GDP deflators'!$D$3:$M$198,MATCH('ASTI data (new)'!$C65,'GDP deflators'!$B$3:$B$198,),MATCH('ASTI data (new)'!Z$5,'GDP deflators'!$D$2:$M$2,))</f>
        <v>113.7056518125848</v>
      </c>
      <c r="AA65">
        <f>INDEX('GDP deflators'!$D$3:$M$198,MATCH('ASTI data (new)'!$C65,'GDP deflators'!$B$3:$B$198,),MATCH('ASTI data (new)'!AA$5,'GDP deflators'!$D$2:$M$2,))</f>
        <v>118.68376580173742</v>
      </c>
      <c r="AB65">
        <f>INDEX('GDP deflators'!$D$3:$M$198,MATCH('ASTI data (new)'!$C65,'GDP deflators'!$B$3:$B$198,),MATCH('ASTI data (new)'!AB$5,'GDP deflators'!$D$2:$M$2,))</f>
        <v>123.63706998555257</v>
      </c>
      <c r="AC65">
        <f>INDEX('GDP deflators'!$D$3:$M$198,MATCH('ASTI data (new)'!$C65,'GDP deflators'!$B$3:$B$198,),MATCH('ASTI data (new)'!AC$5,'GDP deflators'!$D$2:$M$2,))</f>
        <v>131.41059909473304</v>
      </c>
      <c r="AD65">
        <f>INDEX('GDP deflators'!$D$3:$M$198,MATCH('ASTI data (new)'!$C65,'GDP deflators'!$B$3:$B$198,),MATCH('ASTI data (new)'!AD$5,'GDP deflators'!$D$2:$M$2,))</f>
        <v>138.47116051455245</v>
      </c>
      <c r="AF65">
        <f t="shared" si="1"/>
        <v>688.16270111890833</v>
      </c>
      <c r="AG65">
        <f t="shared" si="2"/>
        <v>789.32173298101361</v>
      </c>
      <c r="AH65">
        <f t="shared" si="3"/>
        <v>895.09047234935849</v>
      </c>
      <c r="AI65">
        <f t="shared" si="4"/>
        <v>1005.5220048324595</v>
      </c>
      <c r="AJ65">
        <f t="shared" si="5"/>
        <v>2112.8634981812315</v>
      </c>
      <c r="AK65">
        <f t="shared" si="6"/>
        <v>2561.9087561187807</v>
      </c>
      <c r="AL65">
        <f t="shared" si="7"/>
        <v>2842.9301126857536</v>
      </c>
    </row>
    <row r="66" spans="2:38" x14ac:dyDescent="0.35">
      <c r="B66" t="s">
        <v>228</v>
      </c>
      <c r="C66" t="s">
        <v>227</v>
      </c>
      <c r="D66">
        <v>13.047516460794659</v>
      </c>
      <c r="E66">
        <v>18.188034164183666</v>
      </c>
      <c r="F66">
        <v>15.815549359850582</v>
      </c>
      <c r="G66">
        <v>10.475334634727627</v>
      </c>
      <c r="H66">
        <v>9.9006507963219761</v>
      </c>
      <c r="I66">
        <v>9.9099117025795209</v>
      </c>
      <c r="J66">
        <v>9.3810301296265699</v>
      </c>
      <c r="K66">
        <v>11.284107279108477</v>
      </c>
      <c r="L66">
        <v>13.012790449823598</v>
      </c>
      <c r="M66">
        <v>13.455363464886986</v>
      </c>
      <c r="N66">
        <v>12.13252418889374</v>
      </c>
      <c r="O66">
        <v>16.588593631231397</v>
      </c>
      <c r="P66">
        <v>17.743644014924229</v>
      </c>
      <c r="Q66">
        <v>17.700032729812431</v>
      </c>
      <c r="R66">
        <v>24.982242861476639</v>
      </c>
      <c r="S66">
        <v>26.954481427793098</v>
      </c>
      <c r="T66">
        <v>27.247849576168974</v>
      </c>
      <c r="V66" cm="1">
        <f t="array" ref="V66">INDEX('GDP deflators'!$E$3:$E$198,MATCH('ASTI data (new)'!$C66,'GDP deflators'!$B$3:$B$198,),)</f>
        <v>110.81116622111213</v>
      </c>
      <c r="X66">
        <f>INDEX('GDP deflators'!$D$3:$M$198,MATCH('ASTI data (new)'!$C66,'GDP deflators'!$B$3:$B$198,),MATCH('ASTI data (new)'!X$5,'GDP deflators'!$D$2:$M$2,))</f>
        <v>100</v>
      </c>
      <c r="Y66">
        <f>INDEX('GDP deflators'!$D$3:$M$198,MATCH('ASTI data (new)'!$C66,'GDP deflators'!$B$3:$B$198,),MATCH('ASTI data (new)'!Y$5,'GDP deflators'!$D$2:$M$2,))</f>
        <v>110.81116622111213</v>
      </c>
      <c r="Z66">
        <f>INDEX('GDP deflators'!$D$3:$M$198,MATCH('ASTI data (new)'!$C66,'GDP deflators'!$B$3:$B$198,),MATCH('ASTI data (new)'!Z$5,'GDP deflators'!$D$2:$M$2,))</f>
        <v>118.16344735898963</v>
      </c>
      <c r="AA66">
        <f>INDEX('GDP deflators'!$D$3:$M$198,MATCH('ASTI data (new)'!$C66,'GDP deflators'!$B$3:$B$198,),MATCH('ASTI data (new)'!AA$5,'GDP deflators'!$D$2:$M$2,))</f>
        <v>125.93534118620707</v>
      </c>
      <c r="AB66">
        <f>INDEX('GDP deflators'!$D$3:$M$198,MATCH('ASTI data (new)'!$C66,'GDP deflators'!$B$3:$B$198,),MATCH('ASTI data (new)'!AB$5,'GDP deflators'!$D$2:$M$2,))</f>
        <v>137.71306768220617</v>
      </c>
      <c r="AC66">
        <f>INDEX('GDP deflators'!$D$3:$M$198,MATCH('ASTI data (new)'!$C66,'GDP deflators'!$B$3:$B$198,),MATCH('ASTI data (new)'!AC$5,'GDP deflators'!$D$2:$M$2,))</f>
        <v>144.51996910197974</v>
      </c>
      <c r="AD66">
        <f>INDEX('GDP deflators'!$D$3:$M$198,MATCH('ASTI data (new)'!$C66,'GDP deflators'!$B$3:$B$198,),MATCH('ASTI data (new)'!AD$5,'GDP deflators'!$D$2:$M$2,))</f>
        <v>151.97119840348964</v>
      </c>
      <c r="AF66">
        <f t="shared" si="1"/>
        <v>10.948828175569014</v>
      </c>
      <c r="AG66">
        <f t="shared" si="2"/>
        <v>16.588593631231397</v>
      </c>
      <c r="AH66">
        <f t="shared" si="3"/>
        <v>18.920928431801752</v>
      </c>
      <c r="AI66">
        <f t="shared" si="4"/>
        <v>20.115839737559522</v>
      </c>
      <c r="AJ66">
        <f t="shared" si="5"/>
        <v>31.04724387766953</v>
      </c>
      <c r="AK66">
        <f t="shared" si="6"/>
        <v>35.154045895804032</v>
      </c>
      <c r="AL66">
        <f t="shared" si="7"/>
        <v>37.368872607528608</v>
      </c>
    </row>
    <row r="67" spans="2:38" x14ac:dyDescent="0.35">
      <c r="B67" t="s">
        <v>246</v>
      </c>
      <c r="C67" t="s">
        <v>245</v>
      </c>
      <c r="D67">
        <v>66.440497513635563</v>
      </c>
      <c r="E67">
        <v>65.845512576102294</v>
      </c>
      <c r="F67">
        <v>70.792467923027218</v>
      </c>
      <c r="G67">
        <v>83.248596330348946</v>
      </c>
      <c r="H67">
        <v>87.472635386082104</v>
      </c>
      <c r="I67">
        <v>86.00820734558458</v>
      </c>
      <c r="J67">
        <v>83.34078292484989</v>
      </c>
      <c r="K67">
        <v>94.319061024777525</v>
      </c>
      <c r="L67">
        <v>99.641471625402815</v>
      </c>
      <c r="M67">
        <v>87.254598830919974</v>
      </c>
      <c r="N67">
        <v>82.187934752765386</v>
      </c>
      <c r="O67">
        <v>82.051937533412172</v>
      </c>
      <c r="P67">
        <v>93.74927914089146</v>
      </c>
      <c r="Q67">
        <v>92.176131163877372</v>
      </c>
      <c r="R67">
        <v>93.49012398637133</v>
      </c>
      <c r="S67">
        <v>96.507679196154115</v>
      </c>
      <c r="T67">
        <v>100.36719682270156</v>
      </c>
      <c r="V67" cm="1">
        <f t="array" ref="V67">INDEX('GDP deflators'!$E$3:$E$198,MATCH('ASTI data (new)'!$C67,'GDP deflators'!$B$3:$B$198,),)</f>
        <v>119.64465112730527</v>
      </c>
      <c r="X67">
        <f>INDEX('GDP deflators'!$D$3:$M$198,MATCH('ASTI data (new)'!$C67,'GDP deflators'!$B$3:$B$198,),MATCH('ASTI data (new)'!X$5,'GDP deflators'!$D$2:$M$2,))</f>
        <v>100</v>
      </c>
      <c r="Y67">
        <f>INDEX('GDP deflators'!$D$3:$M$198,MATCH('ASTI data (new)'!$C67,'GDP deflators'!$B$3:$B$198,),MATCH('ASTI data (new)'!Y$5,'GDP deflators'!$D$2:$M$2,))</f>
        <v>119.64465112730527</v>
      </c>
      <c r="Z67">
        <f>INDEX('GDP deflators'!$D$3:$M$198,MATCH('ASTI data (new)'!$C67,'GDP deflators'!$B$3:$B$198,),MATCH('ASTI data (new)'!Z$5,'GDP deflators'!$D$2:$M$2,))</f>
        <v>126.78573112264043</v>
      </c>
      <c r="AA67">
        <f>INDEX('GDP deflators'!$D$3:$M$198,MATCH('ASTI data (new)'!$C67,'GDP deflators'!$B$3:$B$198,),MATCH('ASTI data (new)'!AA$5,'GDP deflators'!$D$2:$M$2,))</f>
        <v>135.61755298431783</v>
      </c>
      <c r="AB67">
        <f>INDEX('GDP deflators'!$D$3:$M$198,MATCH('ASTI data (new)'!$C67,'GDP deflators'!$B$3:$B$198,),MATCH('ASTI data (new)'!AB$5,'GDP deflators'!$D$2:$M$2,))</f>
        <v>145.66892012775651</v>
      </c>
      <c r="AC67">
        <f>INDEX('GDP deflators'!$D$3:$M$198,MATCH('ASTI data (new)'!$C67,'GDP deflators'!$B$3:$B$198,),MATCH('ASTI data (new)'!AC$5,'GDP deflators'!$D$2:$M$2,))</f>
        <v>151.65627496336003</v>
      </c>
      <c r="AD67">
        <f>INDEX('GDP deflators'!$D$3:$M$198,MATCH('ASTI data (new)'!$C67,'GDP deflators'!$B$3:$B$198,),MATCH('ASTI data (new)'!AD$5,'GDP deflators'!$D$2:$M$2,))</f>
        <v>152.26325742427477</v>
      </c>
      <c r="AF67">
        <f t="shared" si="1"/>
        <v>68.693363203771739</v>
      </c>
      <c r="AG67">
        <f t="shared" si="2"/>
        <v>82.051937533412172</v>
      </c>
      <c r="AH67">
        <f t="shared" si="3"/>
        <v>99.344774597999489</v>
      </c>
      <c r="AI67">
        <f t="shared" si="4"/>
        <v>104.48190733328707</v>
      </c>
      <c r="AJ67">
        <f t="shared" si="5"/>
        <v>113.82544288765737</v>
      </c>
      <c r="AK67">
        <f t="shared" si="6"/>
        <v>122.32887132308639</v>
      </c>
      <c r="AL67">
        <f t="shared" si="7"/>
        <v>127.73020927201445</v>
      </c>
    </row>
    <row r="68" spans="2:38" x14ac:dyDescent="0.35">
      <c r="B68" t="s">
        <v>440</v>
      </c>
      <c r="C68" t="s">
        <v>439</v>
      </c>
      <c r="D68">
        <v>3.91886994881585E-2</v>
      </c>
      <c r="E68">
        <v>3.705025704091354E-2</v>
      </c>
      <c r="F68">
        <v>4.0693438448741778E-2</v>
      </c>
      <c r="G68">
        <v>3.7112236372899662E-2</v>
      </c>
      <c r="H68">
        <v>4.1677345114329731E-2</v>
      </c>
      <c r="I68">
        <v>4.0809722259055575E-2</v>
      </c>
      <c r="J68">
        <v>4.2378520069300998E-2</v>
      </c>
      <c r="K68">
        <v>3.6741577826081194E-2</v>
      </c>
      <c r="L68">
        <v>3.6171194502527301E-2</v>
      </c>
      <c r="M68">
        <v>3.291688479330214E-2</v>
      </c>
      <c r="N68">
        <v>3.4260537102124858E-2</v>
      </c>
      <c r="O68">
        <v>3.8186464433569406E-2</v>
      </c>
      <c r="P68">
        <v>3.9649706419359651E-2</v>
      </c>
      <c r="Q68">
        <v>3.2443947122231205E-2</v>
      </c>
      <c r="R68">
        <v>0.58228649068768024</v>
      </c>
      <c r="S68">
        <v>0.66178887742006187</v>
      </c>
      <c r="T68">
        <v>0.69190746170887352</v>
      </c>
      <c r="V68" cm="1">
        <f t="array" ref="V68">INDEX('GDP deflators'!$E$3:$E$198,MATCH('ASTI data (new)'!$C68,'GDP deflators'!$B$3:$B$198,),)</f>
        <v>100.37247996220462</v>
      </c>
      <c r="X68">
        <f>INDEX('GDP deflators'!$D$3:$M$198,MATCH('ASTI data (new)'!$C68,'GDP deflators'!$B$3:$B$198,),MATCH('ASTI data (new)'!X$5,'GDP deflators'!$D$2:$M$2,))</f>
        <v>100</v>
      </c>
      <c r="Y68">
        <f>INDEX('GDP deflators'!$D$3:$M$198,MATCH('ASTI data (new)'!$C68,'GDP deflators'!$B$3:$B$198,),MATCH('ASTI data (new)'!Y$5,'GDP deflators'!$D$2:$M$2,))</f>
        <v>100.37247996220462</v>
      </c>
      <c r="Z68">
        <f>INDEX('GDP deflators'!$D$3:$M$198,MATCH('ASTI data (new)'!$C68,'GDP deflators'!$B$3:$B$198,),MATCH('ASTI data (new)'!Z$5,'GDP deflators'!$D$2:$M$2,))</f>
        <v>107.72206942079457</v>
      </c>
      <c r="AA68">
        <f>INDEX('GDP deflators'!$D$3:$M$198,MATCH('ASTI data (new)'!$C68,'GDP deflators'!$B$3:$B$198,),MATCH('ASTI data (new)'!AA$5,'GDP deflators'!$D$2:$M$2,))</f>
        <v>115.62609775666341</v>
      </c>
      <c r="AB68">
        <f>INDEX('GDP deflators'!$D$3:$M$198,MATCH('ASTI data (new)'!$C68,'GDP deflators'!$B$3:$B$198,),MATCH('ASTI data (new)'!AB$5,'GDP deflators'!$D$2:$M$2,))</f>
        <v>120.5797225059484</v>
      </c>
      <c r="AC68">
        <f>INDEX('GDP deflators'!$D$3:$M$198,MATCH('ASTI data (new)'!$C68,'GDP deflators'!$B$3:$B$198,),MATCH('ASTI data (new)'!AC$5,'GDP deflators'!$D$2:$M$2,))</f>
        <v>126.3156489306742</v>
      </c>
      <c r="AD68">
        <f>INDEX('GDP deflators'!$D$3:$M$198,MATCH('ASTI data (new)'!$C68,'GDP deflators'!$B$3:$B$198,),MATCH('ASTI data (new)'!AD$5,'GDP deflators'!$D$2:$M$2,))</f>
        <v>134.14453399955681</v>
      </c>
      <c r="AF68">
        <f t="shared" si="1"/>
        <v>3.413339703773953E-2</v>
      </c>
      <c r="AG68">
        <f t="shared" si="2"/>
        <v>3.8186464433569406E-2</v>
      </c>
      <c r="AH68">
        <f t="shared" si="3"/>
        <v>4.2552982939434103E-2</v>
      </c>
      <c r="AI68">
        <f t="shared" si="4"/>
        <v>3.7374457649942551E-2</v>
      </c>
      <c r="AJ68">
        <f t="shared" si="5"/>
        <v>0.69951388560411565</v>
      </c>
      <c r="AK68">
        <f t="shared" si="6"/>
        <v>0.83284075015278136</v>
      </c>
      <c r="AL68">
        <f t="shared" si="7"/>
        <v>0.92471167452177006</v>
      </c>
    </row>
    <row r="69" spans="2:38" x14ac:dyDescent="0.35">
      <c r="B69" t="s">
        <v>250</v>
      </c>
      <c r="C69" t="s">
        <v>249</v>
      </c>
      <c r="D69">
        <v>9.9310559345938287</v>
      </c>
      <c r="E69">
        <v>11.319467240737451</v>
      </c>
      <c r="F69">
        <v>10.640742287696888</v>
      </c>
      <c r="G69">
        <v>10.394267903394304</v>
      </c>
      <c r="H69">
        <v>11.332937984659399</v>
      </c>
      <c r="I69">
        <v>11.150203369959</v>
      </c>
      <c r="J69">
        <v>11.129879041540272</v>
      </c>
      <c r="K69">
        <v>13.310437575174886</v>
      </c>
      <c r="L69">
        <v>11.579388337205909</v>
      </c>
      <c r="M69">
        <v>13.303493849623278</v>
      </c>
      <c r="N69">
        <v>13.93760819103724</v>
      </c>
      <c r="O69">
        <v>17.241928679515063</v>
      </c>
      <c r="P69">
        <v>16.751453403260747</v>
      </c>
      <c r="Q69">
        <v>19.252949523607537</v>
      </c>
      <c r="R69">
        <v>17.046925149564526</v>
      </c>
      <c r="S69">
        <v>16.163891329009743</v>
      </c>
      <c r="T69">
        <v>15.054625884569404</v>
      </c>
      <c r="V69" cm="1">
        <f t="array" ref="V69">INDEX('GDP deflators'!$E$3:$E$198,MATCH('ASTI data (new)'!$C69,'GDP deflators'!$B$3:$B$198,),)</f>
        <v>108.83316822422471</v>
      </c>
      <c r="X69">
        <f>INDEX('GDP deflators'!$D$3:$M$198,MATCH('ASTI data (new)'!$C69,'GDP deflators'!$B$3:$B$198,),MATCH('ASTI data (new)'!X$5,'GDP deflators'!$D$2:$M$2,))</f>
        <v>100</v>
      </c>
      <c r="Y69">
        <f>INDEX('GDP deflators'!$D$3:$M$198,MATCH('ASTI data (new)'!$C69,'GDP deflators'!$B$3:$B$198,),MATCH('ASTI data (new)'!Y$5,'GDP deflators'!$D$2:$M$2,))</f>
        <v>108.83316822422471</v>
      </c>
      <c r="Z69">
        <f>INDEX('GDP deflators'!$D$3:$M$198,MATCH('ASTI data (new)'!$C69,'GDP deflators'!$B$3:$B$198,),MATCH('ASTI data (new)'!Z$5,'GDP deflators'!$D$2:$M$2,))</f>
        <v>108.20768279792061</v>
      </c>
      <c r="AA69">
        <f>INDEX('GDP deflators'!$D$3:$M$198,MATCH('ASTI data (new)'!$C69,'GDP deflators'!$B$3:$B$198,),MATCH('ASTI data (new)'!AA$5,'GDP deflators'!$D$2:$M$2,))</f>
        <v>112.08902246578067</v>
      </c>
      <c r="AB69">
        <f>INDEX('GDP deflators'!$D$3:$M$198,MATCH('ASTI data (new)'!$C69,'GDP deflators'!$B$3:$B$198,),MATCH('ASTI data (new)'!AB$5,'GDP deflators'!$D$2:$M$2,))</f>
        <v>118.18374273941872</v>
      </c>
      <c r="AC69">
        <f>INDEX('GDP deflators'!$D$3:$M$198,MATCH('ASTI data (new)'!$C69,'GDP deflators'!$B$3:$B$198,),MATCH('ASTI data (new)'!AC$5,'GDP deflators'!$D$2:$M$2,))</f>
        <v>113.63131403157838</v>
      </c>
      <c r="AD69">
        <f>INDEX('GDP deflators'!$D$3:$M$198,MATCH('ASTI data (new)'!$C69,'GDP deflators'!$B$3:$B$198,),MATCH('ASTI data (new)'!AD$5,'GDP deflators'!$D$2:$M$2,))</f>
        <v>118.07257717956814</v>
      </c>
      <c r="AF69">
        <f t="shared" si="1"/>
        <v>12.806397551821824</v>
      </c>
      <c r="AG69">
        <f t="shared" si="2"/>
        <v>17.241928679515063</v>
      </c>
      <c r="AH69">
        <f t="shared" si="3"/>
        <v>16.655179536165701</v>
      </c>
      <c r="AI69">
        <f t="shared" si="4"/>
        <v>19.828920970471543</v>
      </c>
      <c r="AJ69">
        <f t="shared" si="5"/>
        <v>18.511538800593552</v>
      </c>
      <c r="AK69">
        <f t="shared" si="6"/>
        <v>16.876511467486477</v>
      </c>
      <c r="AL69">
        <f t="shared" si="7"/>
        <v>16.332690719828651</v>
      </c>
    </row>
    <row r="70" spans="2:38" x14ac:dyDescent="0.35">
      <c r="B70" t="s">
        <v>256</v>
      </c>
      <c r="C70" s="14" t="s">
        <v>255</v>
      </c>
      <c r="D70">
        <v>81.760274991712052</v>
      </c>
      <c r="E70">
        <v>81.276804942015545</v>
      </c>
      <c r="F70">
        <v>90.560483493699877</v>
      </c>
      <c r="G70">
        <v>88.689873494757876</v>
      </c>
      <c r="H70">
        <v>86.632112154910587</v>
      </c>
      <c r="I70">
        <v>84.574350815063241</v>
      </c>
      <c r="J70">
        <v>82.516589475216691</v>
      </c>
      <c r="K70">
        <v>86.875324721979254</v>
      </c>
      <c r="L70">
        <v>127.86405703077801</v>
      </c>
      <c r="M70">
        <v>128.19901917121268</v>
      </c>
      <c r="N70">
        <v>130.36185645114031</v>
      </c>
      <c r="O70">
        <v>140.09232638797576</v>
      </c>
      <c r="P70">
        <v>139.5208337862428</v>
      </c>
      <c r="Q70">
        <v>142.53988509532377</v>
      </c>
      <c r="R70">
        <v>152.88980111797781</v>
      </c>
      <c r="S70">
        <v>147.35356372663543</v>
      </c>
      <c r="T70">
        <v>148.72652205691469</v>
      </c>
      <c r="V70" cm="1">
        <f t="array" ref="V70">INDEX('GDP deflators'!$E$3:$E$198,MATCH('ASTI data (new)'!$C70,'GDP deflators'!$B$3:$B$198,),)</f>
        <v>103.91880577588455</v>
      </c>
      <c r="X70">
        <f>INDEX('GDP deflators'!$D$3:$M$198,MATCH('ASTI data (new)'!$C70,'GDP deflators'!$B$3:$B$198,),MATCH('ASTI data (new)'!X$5,'GDP deflators'!$D$2:$M$2,))</f>
        <v>100</v>
      </c>
      <c r="Y70">
        <f>INDEX('GDP deflators'!$D$3:$M$198,MATCH('ASTI data (new)'!$C70,'GDP deflators'!$B$3:$B$198,),MATCH('ASTI data (new)'!Y$5,'GDP deflators'!$D$2:$M$2,))</f>
        <v>103.91880577588455</v>
      </c>
      <c r="Z70">
        <f>INDEX('GDP deflators'!$D$3:$M$198,MATCH('ASTI data (new)'!$C70,'GDP deflators'!$B$3:$B$198,),MATCH('ASTI data (new)'!Z$5,'GDP deflators'!$D$2:$M$2,))</f>
        <v>105.99112976056522</v>
      </c>
      <c r="AA70">
        <f>INDEX('GDP deflators'!$D$3:$M$198,MATCH('ASTI data (new)'!$C70,'GDP deflators'!$B$3:$B$198,),MATCH('ASTI data (new)'!AA$5,'GDP deflators'!$D$2:$M$2,))</f>
        <v>108.1756740995269</v>
      </c>
      <c r="AB70">
        <f>INDEX('GDP deflators'!$D$3:$M$198,MATCH('ASTI data (new)'!$C70,'GDP deflators'!$B$3:$B$198,),MATCH('ASTI data (new)'!AB$5,'GDP deflators'!$D$2:$M$2,))</f>
        <v>111.47833725226961</v>
      </c>
      <c r="AC70">
        <f>INDEX('GDP deflators'!$D$3:$M$198,MATCH('ASTI data (new)'!$C70,'GDP deflators'!$B$3:$B$198,),MATCH('ASTI data (new)'!AC$5,'GDP deflators'!$D$2:$M$2,))</f>
        <v>110.67604684457709</v>
      </c>
      <c r="AD70">
        <f>INDEX('GDP deflators'!$D$3:$M$198,MATCH('ASTI data (new)'!$C70,'GDP deflators'!$B$3:$B$198,),MATCH('ASTI data (new)'!AD$5,'GDP deflators'!$D$2:$M$2,))</f>
        <v>112.0930452703486</v>
      </c>
      <c r="AF70">
        <f t="shared" si="1"/>
        <v>125.44587620866612</v>
      </c>
      <c r="AG70">
        <f t="shared" si="2"/>
        <v>140.09232638797576</v>
      </c>
      <c r="AH70">
        <f t="shared" si="3"/>
        <v>142.3031249034197</v>
      </c>
      <c r="AI70">
        <f t="shared" si="4"/>
        <v>148.37880440533294</v>
      </c>
      <c r="AJ70">
        <f t="shared" si="5"/>
        <v>164.01170783486404</v>
      </c>
      <c r="AK70">
        <f t="shared" si="6"/>
        <v>156.93511679585757</v>
      </c>
      <c r="AL70">
        <f t="shared" si="7"/>
        <v>160.42533057761491</v>
      </c>
    </row>
    <row r="71" spans="2:38" x14ac:dyDescent="0.35">
      <c r="B71" t="s">
        <v>278</v>
      </c>
      <c r="C71" t="s">
        <v>277</v>
      </c>
      <c r="D71">
        <v>0.29807627316153151</v>
      </c>
      <c r="E71">
        <v>0.28267534039449088</v>
      </c>
      <c r="F71">
        <v>0.30044717543426336</v>
      </c>
      <c r="G71">
        <v>0.26457834711532457</v>
      </c>
      <c r="H71">
        <v>0.31314572482062453</v>
      </c>
      <c r="I71">
        <v>0.30617149407434241</v>
      </c>
      <c r="J71">
        <v>0.27602464318767306</v>
      </c>
      <c r="K71">
        <v>0.30136912815407929</v>
      </c>
      <c r="L71">
        <v>0.26643088523990693</v>
      </c>
      <c r="M71">
        <v>0.25554289972075206</v>
      </c>
      <c r="N71">
        <v>0.24600016432526142</v>
      </c>
      <c r="O71">
        <v>0.23611723498439283</v>
      </c>
      <c r="P71">
        <v>0.24058289273323996</v>
      </c>
      <c r="Q71">
        <v>0.22481103798248744</v>
      </c>
      <c r="R71">
        <v>0.41723325143240758</v>
      </c>
      <c r="S71">
        <v>0.47420012228289438</v>
      </c>
      <c r="T71">
        <v>0.49578138005262368</v>
      </c>
      <c r="V71" cm="1">
        <f t="array" ref="V71">INDEX('GDP deflators'!$E$3:$E$198,MATCH('ASTI data (new)'!$C71,'GDP deflators'!$B$3:$B$198,),)</f>
        <v>100.41435383393053</v>
      </c>
      <c r="X71">
        <f>INDEX('GDP deflators'!$D$3:$M$198,MATCH('ASTI data (new)'!$C71,'GDP deflators'!$B$3:$B$198,),MATCH('ASTI data (new)'!X$5,'GDP deflators'!$D$2:$M$2,))</f>
        <v>100</v>
      </c>
      <c r="Y71">
        <f>INDEX('GDP deflators'!$D$3:$M$198,MATCH('ASTI data (new)'!$C71,'GDP deflators'!$B$3:$B$198,),MATCH('ASTI data (new)'!Y$5,'GDP deflators'!$D$2:$M$2,))</f>
        <v>100.41435383393053</v>
      </c>
      <c r="Z71">
        <f>INDEX('GDP deflators'!$D$3:$M$198,MATCH('ASTI data (new)'!$C71,'GDP deflators'!$B$3:$B$198,),MATCH('ASTI data (new)'!Z$5,'GDP deflators'!$D$2:$M$2,))</f>
        <v>104.07369218836831</v>
      </c>
      <c r="AA71">
        <f>INDEX('GDP deflators'!$D$3:$M$198,MATCH('ASTI data (new)'!$C71,'GDP deflators'!$B$3:$B$198,),MATCH('ASTI data (new)'!AA$5,'GDP deflators'!$D$2:$M$2,))</f>
        <v>105.07267486108147</v>
      </c>
      <c r="AB71">
        <f>INDEX('GDP deflators'!$D$3:$M$198,MATCH('ASTI data (new)'!$C71,'GDP deflators'!$B$3:$B$198,),MATCH('ASTI data (new)'!AB$5,'GDP deflators'!$D$2:$M$2,))</f>
        <v>104.90696416889813</v>
      </c>
      <c r="AC71">
        <f>INDEX('GDP deflators'!$D$3:$M$198,MATCH('ASTI data (new)'!$C71,'GDP deflators'!$B$3:$B$198,),MATCH('ASTI data (new)'!AC$5,'GDP deflators'!$D$2:$M$2,))</f>
        <v>109.35976600600077</v>
      </c>
      <c r="AD71">
        <f>INDEX('GDP deflators'!$D$3:$M$198,MATCH('ASTI data (new)'!$C71,'GDP deflators'!$B$3:$B$198,),MATCH('ASTI data (new)'!AD$5,'GDP deflators'!$D$2:$M$2,))</f>
        <v>110.65653426388471</v>
      </c>
      <c r="AF71">
        <f t="shared" ref="AF71:AF130" si="8">(X71/$Y71)*N71</f>
        <v>0.2449850593393319</v>
      </c>
      <c r="AG71">
        <f t="shared" ref="AG71:AG130" si="9">(Y71/$Y71)*O71</f>
        <v>0.23611723498439283</v>
      </c>
      <c r="AH71">
        <f t="shared" ref="AH71:AH130" si="10">(Z71/$Y71)*P71</f>
        <v>0.24935030668539601</v>
      </c>
      <c r="AI71">
        <f t="shared" ref="AI71:AI130" si="11">(AA71/$Y71)*Q71</f>
        <v>0.23524024402111238</v>
      </c>
      <c r="AJ71">
        <f t="shared" ref="AJ71:AJ130" si="12">(AB71/$Y71)*R71</f>
        <v>0.43590056686997375</v>
      </c>
      <c r="AK71">
        <f t="shared" ref="AK71:AK130" si="13">(AC71/$Y71)*S71</f>
        <v>0.51644423763000946</v>
      </c>
      <c r="AL71">
        <f t="shared" ref="AL71:AL130" si="14">(AD71/$Y71)*T71</f>
        <v>0.54635066775335084</v>
      </c>
    </row>
    <row r="72" spans="2:38" x14ac:dyDescent="0.35">
      <c r="B72" t="s">
        <v>296</v>
      </c>
      <c r="C72" t="s">
        <v>295</v>
      </c>
      <c r="D72">
        <v>0.67347348670227325</v>
      </c>
      <c r="E72">
        <v>0.45765754950810661</v>
      </c>
      <c r="F72">
        <v>0.57693694952531827</v>
      </c>
      <c r="G72">
        <v>0.77775952380693325</v>
      </c>
      <c r="H72">
        <v>0.81292353374024917</v>
      </c>
      <c r="I72">
        <v>0.74252335948980208</v>
      </c>
      <c r="J72">
        <v>0.79215333680116062</v>
      </c>
      <c r="K72">
        <v>0.80708797349725359</v>
      </c>
      <c r="L72">
        <v>0.84578051480444816</v>
      </c>
      <c r="M72">
        <v>0.81353330478278019</v>
      </c>
      <c r="N72">
        <v>0.90099413570560638</v>
      </c>
      <c r="O72">
        <v>1.0107015170930069</v>
      </c>
      <c r="P72">
        <v>1.0886913275281422</v>
      </c>
      <c r="Q72">
        <v>1.0384820271711539</v>
      </c>
      <c r="R72">
        <v>1.0491797122044098</v>
      </c>
      <c r="S72">
        <v>0.55210965001408219</v>
      </c>
      <c r="T72">
        <v>0.57723663778613632</v>
      </c>
      <c r="V72" cm="1">
        <f t="array" ref="V72">INDEX('GDP deflators'!$E$3:$E$198,MATCH('ASTI data (new)'!$C72,'GDP deflators'!$B$3:$B$198,),)</f>
        <v>114.62266515211627</v>
      </c>
      <c r="X72">
        <f>INDEX('GDP deflators'!$D$3:$M$198,MATCH('ASTI data (new)'!$C72,'GDP deflators'!$B$3:$B$198,),MATCH('ASTI data (new)'!X$5,'GDP deflators'!$D$2:$M$2,))</f>
        <v>100</v>
      </c>
      <c r="Y72">
        <f>INDEX('GDP deflators'!$D$3:$M$198,MATCH('ASTI data (new)'!$C72,'GDP deflators'!$B$3:$B$198,),MATCH('ASTI data (new)'!Y$5,'GDP deflators'!$D$2:$M$2,))</f>
        <v>114.62266515211627</v>
      </c>
      <c r="Z72">
        <f>INDEX('GDP deflators'!$D$3:$M$198,MATCH('ASTI data (new)'!$C72,'GDP deflators'!$B$3:$B$198,),MATCH('ASTI data (new)'!Z$5,'GDP deflators'!$D$2:$M$2,))</f>
        <v>120.36211799495776</v>
      </c>
      <c r="AA72">
        <f>INDEX('GDP deflators'!$D$3:$M$198,MATCH('ASTI data (new)'!$C72,'GDP deflators'!$B$3:$B$198,),MATCH('ASTI data (new)'!AA$5,'GDP deflators'!$D$2:$M$2,))</f>
        <v>123.17848608985787</v>
      </c>
      <c r="AB72">
        <f>INDEX('GDP deflators'!$D$3:$M$198,MATCH('ASTI data (new)'!$C72,'GDP deflators'!$B$3:$B$198,),MATCH('ASTI data (new)'!AB$5,'GDP deflators'!$D$2:$M$2,))</f>
        <v>126.25059850500099</v>
      </c>
      <c r="AC72">
        <f>INDEX('GDP deflators'!$D$3:$M$198,MATCH('ASTI data (new)'!$C72,'GDP deflators'!$B$3:$B$198,),MATCH('ASTI data (new)'!AC$5,'GDP deflators'!$D$2:$M$2,))</f>
        <v>130.13939361622263</v>
      </c>
      <c r="AD72">
        <f>INDEX('GDP deflators'!$D$3:$M$198,MATCH('ASTI data (new)'!$C72,'GDP deflators'!$B$3:$B$198,),MATCH('ASTI data (new)'!AD$5,'GDP deflators'!$D$2:$M$2,))</f>
        <v>134.92495471869893</v>
      </c>
      <c r="AF72">
        <f t="shared" si="8"/>
        <v>0.78605233485881076</v>
      </c>
      <c r="AG72">
        <f t="shared" si="9"/>
        <v>1.0107015170930069</v>
      </c>
      <c r="AH72">
        <f t="shared" si="10"/>
        <v>1.1432049137064593</v>
      </c>
      <c r="AI72">
        <f t="shared" si="11"/>
        <v>1.1159978156912331</v>
      </c>
      <c r="AJ72">
        <f t="shared" si="12"/>
        <v>1.1556140875744227</v>
      </c>
      <c r="AK72">
        <f t="shared" si="13"/>
        <v>0.62684997742063908</v>
      </c>
      <c r="AL72">
        <f t="shared" si="14"/>
        <v>0.67947841826840039</v>
      </c>
    </row>
    <row r="73" spans="2:38" x14ac:dyDescent="0.35">
      <c r="B73" t="s">
        <v>302</v>
      </c>
      <c r="C73" t="s">
        <v>301</v>
      </c>
      <c r="D73">
        <v>36.518480177199265</v>
      </c>
      <c r="E73">
        <v>29.675613403292964</v>
      </c>
      <c r="F73">
        <v>27.295064293430119</v>
      </c>
      <c r="G73">
        <v>25.980181436948829</v>
      </c>
      <c r="H73">
        <v>27.070454202307282</v>
      </c>
      <c r="I73">
        <v>24.892670153350426</v>
      </c>
      <c r="J73">
        <v>32.163906810951971</v>
      </c>
      <c r="K73">
        <v>29.828187568025452</v>
      </c>
      <c r="L73">
        <v>28.327244640966597</v>
      </c>
      <c r="M73">
        <v>27.688100865414917</v>
      </c>
      <c r="N73">
        <v>24.716873651968484</v>
      </c>
      <c r="O73">
        <v>27.107430929114884</v>
      </c>
      <c r="P73">
        <v>27.347429578874873</v>
      </c>
      <c r="Q73">
        <v>27.795705237024368</v>
      </c>
      <c r="R73">
        <v>31.194911090816383</v>
      </c>
      <c r="S73">
        <v>33.522469346189943</v>
      </c>
      <c r="T73">
        <v>39.28086777751988</v>
      </c>
      <c r="V73" cm="1">
        <f t="array" ref="V73">INDEX('GDP deflators'!$E$3:$E$198,MATCH('ASTI data (new)'!$C73,'GDP deflators'!$B$3:$B$198,),)</f>
        <v>103.83139408196725</v>
      </c>
      <c r="X73">
        <f>INDEX('GDP deflators'!$D$3:$M$198,MATCH('ASTI data (new)'!$C73,'GDP deflators'!$B$3:$B$198,),MATCH('ASTI data (new)'!X$5,'GDP deflators'!$D$2:$M$2,))</f>
        <v>100</v>
      </c>
      <c r="Y73">
        <f>INDEX('GDP deflators'!$D$3:$M$198,MATCH('ASTI data (new)'!$C73,'GDP deflators'!$B$3:$B$198,),MATCH('ASTI data (new)'!Y$5,'GDP deflators'!$D$2:$M$2,))</f>
        <v>103.83139408196725</v>
      </c>
      <c r="Z73">
        <f>INDEX('GDP deflators'!$D$3:$M$198,MATCH('ASTI data (new)'!$C73,'GDP deflators'!$B$3:$B$198,),MATCH('ASTI data (new)'!Z$5,'GDP deflators'!$D$2:$M$2,))</f>
        <v>115.07470622685776</v>
      </c>
      <c r="AA73">
        <f>INDEX('GDP deflators'!$D$3:$M$198,MATCH('ASTI data (new)'!$C73,'GDP deflators'!$B$3:$B$198,),MATCH('ASTI data (new)'!AA$5,'GDP deflators'!$D$2:$M$2,))</f>
        <v>122.25181595434552</v>
      </c>
      <c r="AB73">
        <f>INDEX('GDP deflators'!$D$3:$M$198,MATCH('ASTI data (new)'!$C73,'GDP deflators'!$B$3:$B$198,),MATCH('ASTI data (new)'!AB$5,'GDP deflators'!$D$2:$M$2,))</f>
        <v>125.81191576415691</v>
      </c>
      <c r="AC73">
        <f>INDEX('GDP deflators'!$D$3:$M$198,MATCH('ASTI data (new)'!$C73,'GDP deflators'!$B$3:$B$198,),MATCH('ASTI data (new)'!AC$5,'GDP deflators'!$D$2:$M$2,))</f>
        <v>126.62848829658535</v>
      </c>
      <c r="AD73">
        <f>INDEX('GDP deflators'!$D$3:$M$198,MATCH('ASTI data (new)'!$C73,'GDP deflators'!$B$3:$B$198,),MATCH('ASTI data (new)'!AD$5,'GDP deflators'!$D$2:$M$2,))</f>
        <v>132.76127797219326</v>
      </c>
      <c r="AF73">
        <f t="shared" si="8"/>
        <v>23.804817291055855</v>
      </c>
      <c r="AG73">
        <f t="shared" si="9"/>
        <v>27.107430929114884</v>
      </c>
      <c r="AH73">
        <f t="shared" si="10"/>
        <v>30.308727458329059</v>
      </c>
      <c r="AI73">
        <f t="shared" si="11"/>
        <v>32.726859453272972</v>
      </c>
      <c r="AJ73">
        <f t="shared" si="12"/>
        <v>37.798698179183646</v>
      </c>
      <c r="AK73">
        <f t="shared" si="13"/>
        <v>40.882621819809316</v>
      </c>
      <c r="AL73">
        <f t="shared" si="14"/>
        <v>50.225447246556705</v>
      </c>
    </row>
    <row r="74" spans="2:38" x14ac:dyDescent="0.35">
      <c r="B74" t="s">
        <v>314</v>
      </c>
      <c r="C74" t="s">
        <v>313</v>
      </c>
      <c r="D74">
        <v>52.755651212742087</v>
      </c>
      <c r="E74">
        <v>51.461180863208135</v>
      </c>
      <c r="F74">
        <v>46.158406178004732</v>
      </c>
      <c r="G74">
        <v>49.441718438556869</v>
      </c>
      <c r="H74">
        <v>51.555913528078506</v>
      </c>
      <c r="I74">
        <v>48.392176142266969</v>
      </c>
      <c r="J74">
        <v>61.352034906061981</v>
      </c>
      <c r="K74">
        <v>96.173000023518739</v>
      </c>
      <c r="L74">
        <v>102.26030537630729</v>
      </c>
      <c r="M74">
        <v>111.9151536907905</v>
      </c>
      <c r="N74">
        <v>275.38137996317766</v>
      </c>
      <c r="O74">
        <v>297.50141923251255</v>
      </c>
      <c r="P74">
        <v>305.65766058958064</v>
      </c>
      <c r="Q74">
        <v>297.18224773064355</v>
      </c>
      <c r="R74">
        <v>293.3227389262214</v>
      </c>
      <c r="S74">
        <v>316.89382492812717</v>
      </c>
      <c r="T74">
        <v>319.9195869497359</v>
      </c>
      <c r="V74" cm="1">
        <f t="array" ref="V74">INDEX('GDP deflators'!$E$3:$E$198,MATCH('ASTI data (new)'!$C74,'GDP deflators'!$B$3:$B$198,),)</f>
        <v>103.7430981204437</v>
      </c>
      <c r="X74">
        <f>INDEX('GDP deflators'!$D$3:$M$198,MATCH('ASTI data (new)'!$C74,'GDP deflators'!$B$3:$B$198,),MATCH('ASTI data (new)'!X$5,'GDP deflators'!$D$2:$M$2,))</f>
        <v>100</v>
      </c>
      <c r="Y74">
        <f>INDEX('GDP deflators'!$D$3:$M$198,MATCH('ASTI data (new)'!$C74,'GDP deflators'!$B$3:$B$198,),MATCH('ASTI data (new)'!Y$5,'GDP deflators'!$D$2:$M$2,))</f>
        <v>103.7430981204437</v>
      </c>
      <c r="Z74">
        <f>INDEX('GDP deflators'!$D$3:$M$198,MATCH('ASTI data (new)'!$C74,'GDP deflators'!$B$3:$B$198,),MATCH('ASTI data (new)'!Z$5,'GDP deflators'!$D$2:$M$2,))</f>
        <v>105.72370371216539</v>
      </c>
      <c r="AA74">
        <f>INDEX('GDP deflators'!$D$3:$M$198,MATCH('ASTI data (new)'!$C74,'GDP deflators'!$B$3:$B$198,),MATCH('ASTI data (new)'!AA$5,'GDP deflators'!$D$2:$M$2,))</f>
        <v>107.60425974919023</v>
      </c>
      <c r="AB74">
        <f>INDEX('GDP deflators'!$D$3:$M$198,MATCH('ASTI data (new)'!$C74,'GDP deflators'!$B$3:$B$198,),MATCH('ASTI data (new)'!AB$5,'GDP deflators'!$D$2:$M$2,))</f>
        <v>109.15536042773194</v>
      </c>
      <c r="AC74">
        <f>INDEX('GDP deflators'!$D$3:$M$198,MATCH('ASTI data (new)'!$C74,'GDP deflators'!$B$3:$B$198,),MATCH('ASTI data (new)'!AC$5,'GDP deflators'!$D$2:$M$2,))</f>
        <v>109.94363524679127</v>
      </c>
      <c r="AD74">
        <f>INDEX('GDP deflators'!$D$3:$M$198,MATCH('ASTI data (new)'!$C74,'GDP deflators'!$B$3:$B$198,),MATCH('ASTI data (new)'!AD$5,'GDP deflators'!$D$2:$M$2,))</f>
        <v>112.86601618595566</v>
      </c>
      <c r="AF74">
        <f t="shared" si="8"/>
        <v>265.44549464241493</v>
      </c>
      <c r="AG74">
        <f t="shared" si="9"/>
        <v>297.50141923251255</v>
      </c>
      <c r="AH74">
        <f t="shared" si="10"/>
        <v>311.49310682826388</v>
      </c>
      <c r="AI74">
        <f t="shared" si="11"/>
        <v>308.24292272947594</v>
      </c>
      <c r="AJ74">
        <f t="shared" si="12"/>
        <v>308.62534346110652</v>
      </c>
      <c r="AK74">
        <f t="shared" si="13"/>
        <v>335.83399504234444</v>
      </c>
      <c r="AL74">
        <f t="shared" si="14"/>
        <v>348.05254453604613</v>
      </c>
    </row>
    <row r="75" spans="2:38" x14ac:dyDescent="0.35">
      <c r="B75" t="s">
        <v>320</v>
      </c>
      <c r="C75" t="s">
        <v>319</v>
      </c>
      <c r="D75">
        <v>0.25781019664287852</v>
      </c>
      <c r="E75">
        <v>0.24652642819463383</v>
      </c>
      <c r="F75">
        <v>0.26342312349449049</v>
      </c>
      <c r="G75">
        <v>0.28012439839330838</v>
      </c>
      <c r="H75">
        <v>0.31358755855530551</v>
      </c>
      <c r="I75">
        <v>0.26223433581037991</v>
      </c>
      <c r="J75">
        <v>0.22133012209077105</v>
      </c>
      <c r="K75">
        <v>0.21350947287240449</v>
      </c>
      <c r="L75">
        <v>0.19012621694418561</v>
      </c>
      <c r="M75">
        <v>0.20420574032092115</v>
      </c>
      <c r="N75">
        <v>0.23439093515972217</v>
      </c>
      <c r="O75">
        <v>0.24855025132121689</v>
      </c>
      <c r="P75">
        <v>0.25317925027637028</v>
      </c>
      <c r="Q75">
        <v>0.23953552440172754</v>
      </c>
      <c r="R75">
        <v>0.48924396813783294</v>
      </c>
      <c r="S75">
        <v>0.5560428099166328</v>
      </c>
      <c r="T75">
        <v>0.58134879919821392</v>
      </c>
      <c r="V75" cm="1">
        <f t="array" ref="V75">INDEX('GDP deflators'!$E$3:$E$198,MATCH('ASTI data (new)'!$C75,'GDP deflators'!$B$3:$B$198,),)</f>
        <v>105.79486459941067</v>
      </c>
      <c r="X75">
        <f>INDEX('GDP deflators'!$D$3:$M$198,MATCH('ASTI data (new)'!$C75,'GDP deflators'!$B$3:$B$198,),MATCH('ASTI data (new)'!X$5,'GDP deflators'!$D$2:$M$2,))</f>
        <v>100</v>
      </c>
      <c r="Y75">
        <f>INDEX('GDP deflators'!$D$3:$M$198,MATCH('ASTI data (new)'!$C75,'GDP deflators'!$B$3:$B$198,),MATCH('ASTI data (new)'!Y$5,'GDP deflators'!$D$2:$M$2,))</f>
        <v>105.79486459941067</v>
      </c>
      <c r="Z75">
        <f>INDEX('GDP deflators'!$D$3:$M$198,MATCH('ASTI data (new)'!$C75,'GDP deflators'!$B$3:$B$198,),MATCH('ASTI data (new)'!Z$5,'GDP deflators'!$D$2:$M$2,))</f>
        <v>108.32506535143649</v>
      </c>
      <c r="AA75">
        <f>INDEX('GDP deflators'!$D$3:$M$198,MATCH('ASTI data (new)'!$C75,'GDP deflators'!$B$3:$B$198,),MATCH('ASTI data (new)'!AA$5,'GDP deflators'!$D$2:$M$2,))</f>
        <v>109.13281478281125</v>
      </c>
      <c r="AB75">
        <f>INDEX('GDP deflators'!$D$3:$M$198,MATCH('ASTI data (new)'!$C75,'GDP deflators'!$B$3:$B$198,),MATCH('ASTI data (new)'!AB$5,'GDP deflators'!$D$2:$M$2,))</f>
        <v>110.07755893717781</v>
      </c>
      <c r="AC75">
        <f>INDEX('GDP deflators'!$D$3:$M$198,MATCH('ASTI data (new)'!$C75,'GDP deflators'!$B$3:$B$198,),MATCH('ASTI data (new)'!AC$5,'GDP deflators'!$D$2:$M$2,))</f>
        <v>111.6261814909108</v>
      </c>
      <c r="AD75">
        <f>INDEX('GDP deflators'!$D$3:$M$198,MATCH('ASTI data (new)'!$C75,'GDP deflators'!$B$3:$B$198,),MATCH('ASTI data (new)'!AD$5,'GDP deflators'!$D$2:$M$2,))</f>
        <v>113.51572021854741</v>
      </c>
      <c r="AF75">
        <f t="shared" si="8"/>
        <v>0.22155228048850667</v>
      </c>
      <c r="AG75">
        <f t="shared" si="9"/>
        <v>0.24855025132121689</v>
      </c>
      <c r="AH75">
        <f t="shared" si="10"/>
        <v>0.25923431100046307</v>
      </c>
      <c r="AI75">
        <f t="shared" si="11"/>
        <v>0.24709314688780193</v>
      </c>
      <c r="AJ75">
        <f t="shared" si="12"/>
        <v>0.5090491106659164</v>
      </c>
      <c r="AK75">
        <f t="shared" si="13"/>
        <v>0.5866913847991807</v>
      </c>
      <c r="AL75">
        <f t="shared" si="14"/>
        <v>0.62377534003234181</v>
      </c>
    </row>
    <row r="76" spans="2:38" x14ac:dyDescent="0.35">
      <c r="B76" t="s">
        <v>344</v>
      </c>
      <c r="C76" t="s">
        <v>343</v>
      </c>
      <c r="D76">
        <v>0.45926600460825084</v>
      </c>
      <c r="E76">
        <v>0.45557034195392349</v>
      </c>
      <c r="F76">
        <v>0.4642250158814667</v>
      </c>
      <c r="G76">
        <v>0.44967704464453645</v>
      </c>
      <c r="H76">
        <v>0.51036603735050201</v>
      </c>
      <c r="I76">
        <v>0.47909970855640993</v>
      </c>
      <c r="J76">
        <v>0.47100820939170868</v>
      </c>
      <c r="K76">
        <v>0.46077756423748284</v>
      </c>
      <c r="L76">
        <v>0.47138427300298658</v>
      </c>
      <c r="M76">
        <v>0.48116507318940666</v>
      </c>
      <c r="N76">
        <v>0.5313707237819234</v>
      </c>
      <c r="O76">
        <v>0.58984285255867008</v>
      </c>
      <c r="P76">
        <v>0.67536177015580579</v>
      </c>
      <c r="Q76">
        <v>0.63708885456858944</v>
      </c>
      <c r="R76">
        <v>0.65414963426942196</v>
      </c>
      <c r="S76">
        <v>0.74346384305883417</v>
      </c>
      <c r="T76">
        <v>0.77729952568641958</v>
      </c>
      <c r="V76" cm="1">
        <f t="array" ref="V76">INDEX('GDP deflators'!$E$3:$E$198,MATCH('ASTI data (new)'!$C76,'GDP deflators'!$B$3:$B$198,),)</f>
        <v>103.09892184890251</v>
      </c>
      <c r="X76">
        <f>INDEX('GDP deflators'!$D$3:$M$198,MATCH('ASTI data (new)'!$C76,'GDP deflators'!$B$3:$B$198,),MATCH('ASTI data (new)'!X$5,'GDP deflators'!$D$2:$M$2,))</f>
        <v>100</v>
      </c>
      <c r="Y76">
        <f>INDEX('GDP deflators'!$D$3:$M$198,MATCH('ASTI data (new)'!$C76,'GDP deflators'!$B$3:$B$198,),MATCH('ASTI data (new)'!Y$5,'GDP deflators'!$D$2:$M$2,))</f>
        <v>103.09892184890251</v>
      </c>
      <c r="Z76">
        <f>INDEX('GDP deflators'!$D$3:$M$198,MATCH('ASTI data (new)'!$C76,'GDP deflators'!$B$3:$B$198,),MATCH('ASTI data (new)'!Z$5,'GDP deflators'!$D$2:$M$2,))</f>
        <v>103.52545571094257</v>
      </c>
      <c r="AA76">
        <f>INDEX('GDP deflators'!$D$3:$M$198,MATCH('ASTI data (new)'!$C76,'GDP deflators'!$B$3:$B$198,),MATCH('ASTI data (new)'!AA$5,'GDP deflators'!$D$2:$M$2,))</f>
        <v>106.27625133573054</v>
      </c>
      <c r="AB76">
        <f>INDEX('GDP deflators'!$D$3:$M$198,MATCH('ASTI data (new)'!$C76,'GDP deflators'!$B$3:$B$198,),MATCH('ASTI data (new)'!AB$5,'GDP deflators'!$D$2:$M$2,))</f>
        <v>108.41306933709576</v>
      </c>
      <c r="AC76">
        <f>INDEX('GDP deflators'!$D$3:$M$198,MATCH('ASTI data (new)'!$C76,'GDP deflators'!$B$3:$B$198,),MATCH('ASTI data (new)'!AC$5,'GDP deflators'!$D$2:$M$2,))</f>
        <v>113.28407092104848</v>
      </c>
      <c r="AD76">
        <f>INDEX('GDP deflators'!$D$3:$M$198,MATCH('ASTI data (new)'!$C76,'GDP deflators'!$B$3:$B$198,),MATCH('ASTI data (new)'!AD$5,'GDP deflators'!$D$2:$M$2,))</f>
        <v>115.37016233775161</v>
      </c>
      <c r="AF76">
        <f t="shared" si="8"/>
        <v>0.51539891422014894</v>
      </c>
      <c r="AG76">
        <f t="shared" si="9"/>
        <v>0.58984285255867008</v>
      </c>
      <c r="AH76">
        <f t="shared" si="10"/>
        <v>0.67815583103377441</v>
      </c>
      <c r="AI76">
        <f t="shared" si="11"/>
        <v>0.65672282519649683</v>
      </c>
      <c r="AJ76">
        <f t="shared" si="12"/>
        <v>0.68786722872642347</v>
      </c>
      <c r="AK76">
        <f t="shared" si="13"/>
        <v>0.81691068358353336</v>
      </c>
      <c r="AL76">
        <f t="shared" si="14"/>
        <v>0.86981678232219228</v>
      </c>
    </row>
    <row r="77" spans="2:38" x14ac:dyDescent="0.35">
      <c r="B77" t="s">
        <v>348</v>
      </c>
      <c r="C77" s="14" t="s">
        <v>347</v>
      </c>
      <c r="D77">
        <v>25.889213687400527</v>
      </c>
      <c r="E77">
        <v>41.035319171466114</v>
      </c>
      <c r="F77">
        <v>36.70763009226485</v>
      </c>
      <c r="G77">
        <v>43.483219078639259</v>
      </c>
      <c r="H77">
        <v>46.401053247827193</v>
      </c>
      <c r="I77">
        <v>50.170386171909819</v>
      </c>
      <c r="J77">
        <v>52.900981588664628</v>
      </c>
      <c r="K77">
        <v>52.672189009909033</v>
      </c>
      <c r="L77">
        <v>50.751502334499165</v>
      </c>
      <c r="M77">
        <v>52.647205895046341</v>
      </c>
      <c r="N77">
        <v>52.155271725960979</v>
      </c>
      <c r="O77">
        <v>49.079225310479373</v>
      </c>
      <c r="P77">
        <v>48.922005563263603</v>
      </c>
      <c r="Q77">
        <v>51.009734595336496</v>
      </c>
      <c r="R77">
        <v>49.018397548769379</v>
      </c>
      <c r="S77">
        <v>47.684381639845867</v>
      </c>
      <c r="T77">
        <v>50.492623675870206</v>
      </c>
      <c r="V77" cm="1">
        <f t="array" ref="V77">INDEX('GDP deflators'!$E$3:$E$198,MATCH('ASTI data (new)'!$C77,'GDP deflators'!$B$3:$B$198,),)</f>
        <v>109.61437039652218</v>
      </c>
      <c r="X77">
        <f>INDEX('GDP deflators'!$D$3:$M$198,MATCH('ASTI data (new)'!$C77,'GDP deflators'!$B$3:$B$198,),MATCH('ASTI data (new)'!X$5,'GDP deflators'!$D$2:$M$2,))</f>
        <v>100</v>
      </c>
      <c r="Y77">
        <f>INDEX('GDP deflators'!$D$3:$M$198,MATCH('ASTI data (new)'!$C77,'GDP deflators'!$B$3:$B$198,),MATCH('ASTI data (new)'!Y$5,'GDP deflators'!$D$2:$M$2,))</f>
        <v>109.61437039652218</v>
      </c>
      <c r="Z77">
        <f>INDEX('GDP deflators'!$D$3:$M$198,MATCH('ASTI data (new)'!$C77,'GDP deflators'!$B$3:$B$198,),MATCH('ASTI data (new)'!Z$5,'GDP deflators'!$D$2:$M$2,))</f>
        <v>115.77435714839145</v>
      </c>
      <c r="AA77">
        <f>INDEX('GDP deflators'!$D$3:$M$198,MATCH('ASTI data (new)'!$C77,'GDP deflators'!$B$3:$B$198,),MATCH('ASTI data (new)'!AA$5,'GDP deflators'!$D$2:$M$2,))</f>
        <v>121.17996261925863</v>
      </c>
      <c r="AB77">
        <f>INDEX('GDP deflators'!$D$3:$M$198,MATCH('ASTI data (new)'!$C77,'GDP deflators'!$B$3:$B$198,),MATCH('ASTI data (new)'!AB$5,'GDP deflators'!$D$2:$M$2,))</f>
        <v>125.81493155653618</v>
      </c>
      <c r="AC77">
        <f>INDEX('GDP deflators'!$D$3:$M$198,MATCH('ASTI data (new)'!$C77,'GDP deflators'!$B$3:$B$198,),MATCH('ASTI data (new)'!AC$5,'GDP deflators'!$D$2:$M$2,))</f>
        <v>129.05786441167135</v>
      </c>
      <c r="AD77">
        <f>INDEX('GDP deflators'!$D$3:$M$198,MATCH('ASTI data (new)'!$C77,'GDP deflators'!$B$3:$B$198,),MATCH('ASTI data (new)'!AD$5,'GDP deflators'!$D$2:$M$2,))</f>
        <v>133.41303536411667</v>
      </c>
      <c r="AF77">
        <f t="shared" si="8"/>
        <v>47.580688131759551</v>
      </c>
      <c r="AG77">
        <f t="shared" si="9"/>
        <v>49.079225310479373</v>
      </c>
      <c r="AH77">
        <f t="shared" si="10"/>
        <v>51.671270144672356</v>
      </c>
      <c r="AI77">
        <f t="shared" si="11"/>
        <v>56.391855457642635</v>
      </c>
      <c r="AJ77">
        <f t="shared" si="12"/>
        <v>56.263118697848888</v>
      </c>
      <c r="AK77">
        <f t="shared" si="13"/>
        <v>56.142679449490075</v>
      </c>
      <c r="AL77">
        <f t="shared" si="14"/>
        <v>61.455210331706986</v>
      </c>
    </row>
    <row r="78" spans="2:38" x14ac:dyDescent="0.35">
      <c r="B78" t="s">
        <v>898</v>
      </c>
      <c r="C78" t="s">
        <v>513</v>
      </c>
      <c r="D78">
        <v>0.7150174686570907</v>
      </c>
      <c r="E78">
        <v>0.71011451383053381</v>
      </c>
      <c r="F78">
        <v>0.6349183043453579</v>
      </c>
      <c r="G78">
        <v>0.64299083418228986</v>
      </c>
      <c r="H78">
        <v>0.66993455194490548</v>
      </c>
      <c r="I78">
        <v>0.83495535154989575</v>
      </c>
      <c r="J78">
        <v>0.95903253320883175</v>
      </c>
      <c r="K78">
        <v>0.96620308542415934</v>
      </c>
      <c r="L78">
        <v>0.84355947685355703</v>
      </c>
      <c r="M78">
        <v>0.75632974014495902</v>
      </c>
      <c r="N78">
        <v>0.69960435675147548</v>
      </c>
      <c r="O78">
        <v>0.80326851851851977</v>
      </c>
      <c r="P78">
        <v>0.6618665232640687</v>
      </c>
      <c r="Q78">
        <v>0.67842267321660987</v>
      </c>
      <c r="R78">
        <v>0.70610463332246698</v>
      </c>
      <c r="S78">
        <v>0.69802597692883117</v>
      </c>
      <c r="T78">
        <v>0.68370370371060374</v>
      </c>
      <c r="V78" cm="1">
        <f t="array" ref="V78">INDEX('GDP deflators'!$E$3:$E$198,MATCH('ASTI data (new)'!$C78,'GDP deflators'!$B$3:$B$198,),)</f>
        <v>101.01541519384145</v>
      </c>
      <c r="X78">
        <f>INDEX('GDP deflators'!$D$3:$M$198,MATCH('ASTI data (new)'!$C78,'GDP deflators'!$B$3:$B$198,),MATCH('ASTI data (new)'!X$5,'GDP deflators'!$D$2:$M$2,))</f>
        <v>100</v>
      </c>
      <c r="Y78">
        <f>INDEX('GDP deflators'!$D$3:$M$198,MATCH('ASTI data (new)'!$C78,'GDP deflators'!$B$3:$B$198,),MATCH('ASTI data (new)'!Y$5,'GDP deflators'!$D$2:$M$2,))</f>
        <v>101.01541519384145</v>
      </c>
      <c r="Z78">
        <f>INDEX('GDP deflators'!$D$3:$M$198,MATCH('ASTI data (new)'!$C78,'GDP deflators'!$B$3:$B$198,),MATCH('ASTI data (new)'!Z$5,'GDP deflators'!$D$2:$M$2,))</f>
        <v>103.07179810410589</v>
      </c>
      <c r="AA78">
        <f>INDEX('GDP deflators'!$D$3:$M$198,MATCH('ASTI data (new)'!$C78,'GDP deflators'!$B$3:$B$198,),MATCH('ASTI data (new)'!AA$5,'GDP deflators'!$D$2:$M$2,))</f>
        <v>102.09617771940694</v>
      </c>
      <c r="AB78">
        <f>INDEX('GDP deflators'!$D$3:$M$198,MATCH('ASTI data (new)'!$C78,'GDP deflators'!$B$3:$B$198,),MATCH('ASTI data (new)'!AB$5,'GDP deflators'!$D$2:$M$2,))</f>
        <v>104.04775003620522</v>
      </c>
      <c r="AC78">
        <f>INDEX('GDP deflators'!$D$3:$M$198,MATCH('ASTI data (new)'!$C78,'GDP deflators'!$B$3:$B$198,),MATCH('ASTI data (new)'!AC$5,'GDP deflators'!$D$2:$M$2,))</f>
        <v>107.18739474582783</v>
      </c>
      <c r="AD78">
        <f>INDEX('GDP deflators'!$D$3:$M$198,MATCH('ASTI data (new)'!$C78,'GDP deflators'!$B$3:$B$198,),MATCH('ASTI data (new)'!AD$5,'GDP deflators'!$D$2:$M$2,))</f>
        <v>109.19435861741719</v>
      </c>
      <c r="AF78">
        <f t="shared" si="8"/>
        <v>0.69257187668731957</v>
      </c>
      <c r="AG78">
        <f t="shared" si="9"/>
        <v>0.80326851851851977</v>
      </c>
      <c r="AH78">
        <f t="shared" si="10"/>
        <v>0.67534021937970234</v>
      </c>
      <c r="AI78">
        <f t="shared" si="11"/>
        <v>0.68568110798420934</v>
      </c>
      <c r="AJ78">
        <f t="shared" si="12"/>
        <v>0.7273008604316612</v>
      </c>
      <c r="AK78">
        <f t="shared" si="13"/>
        <v>0.74067493350731906</v>
      </c>
      <c r="AL78">
        <f t="shared" si="14"/>
        <v>0.73906133304279642</v>
      </c>
    </row>
    <row r="79" spans="2:38" x14ac:dyDescent="0.35">
      <c r="B79" t="s">
        <v>29</v>
      </c>
      <c r="C79" t="s">
        <v>28</v>
      </c>
      <c r="D79">
        <v>233.92494991019615</v>
      </c>
      <c r="E79">
        <v>200.40859975563754</v>
      </c>
      <c r="F79">
        <v>166.80596412179617</v>
      </c>
      <c r="G79">
        <v>224.95159442431964</v>
      </c>
      <c r="H79">
        <v>295.24185786518444</v>
      </c>
      <c r="I79">
        <v>339.69927630579809</v>
      </c>
      <c r="J79">
        <v>402.97426337861384</v>
      </c>
      <c r="K79">
        <v>398.30982773563579</v>
      </c>
      <c r="L79">
        <v>402.35866138868852</v>
      </c>
      <c r="M79">
        <v>406.68954274645552</v>
      </c>
      <c r="N79">
        <v>389.15594745718499</v>
      </c>
      <c r="O79">
        <v>404.40183852481306</v>
      </c>
      <c r="P79">
        <v>421.53751445321524</v>
      </c>
      <c r="Q79">
        <v>444.7639204749064</v>
      </c>
      <c r="R79">
        <v>430.68774612174627</v>
      </c>
      <c r="S79">
        <v>355.81347155800717</v>
      </c>
      <c r="T79">
        <v>335.29086406281141</v>
      </c>
      <c r="V79" cm="1">
        <f t="array" ref="V79">INDEX('GDP deflators'!$E$3:$E$198,MATCH('ASTI data (new)'!$C79,'GDP deflators'!$B$3:$B$198,),)</f>
        <v>123.70347218395933</v>
      </c>
      <c r="X79">
        <f>INDEX('GDP deflators'!$D$3:$M$198,MATCH('ASTI data (new)'!$C79,'GDP deflators'!$B$3:$B$198,),MATCH('ASTI data (new)'!X$5,'GDP deflators'!$D$2:$M$2,))</f>
        <v>100</v>
      </c>
      <c r="Y79">
        <f>INDEX('GDP deflators'!$D$3:$M$198,MATCH('ASTI data (new)'!$C79,'GDP deflators'!$B$3:$B$198,),MATCH('ASTI data (new)'!Y$5,'GDP deflators'!$D$2:$M$2,))</f>
        <v>123.70347218395933</v>
      </c>
      <c r="Z79">
        <f>INDEX('GDP deflators'!$D$3:$M$198,MATCH('ASTI data (new)'!$C79,'GDP deflators'!$B$3:$B$198,),MATCH('ASTI data (new)'!Z$5,'GDP deflators'!$D$2:$M$2,))</f>
        <v>151.30775439054474</v>
      </c>
      <c r="AA79">
        <f>INDEX('GDP deflators'!$D$3:$M$198,MATCH('ASTI data (new)'!$C79,'GDP deflators'!$B$3:$B$198,),MATCH('ASTI data (new)'!AA$5,'GDP deflators'!$D$2:$M$2,))</f>
        <v>187.54414347772828</v>
      </c>
      <c r="AB79">
        <f>INDEX('GDP deflators'!$D$3:$M$198,MATCH('ASTI data (new)'!$C79,'GDP deflators'!$B$3:$B$198,),MATCH('ASTI data (new)'!AB$5,'GDP deflators'!$D$2:$M$2,))</f>
        <v>263.09249759149617</v>
      </c>
      <c r="AC79">
        <f>INDEX('GDP deflators'!$D$3:$M$198,MATCH('ASTI data (new)'!$C79,'GDP deflators'!$B$3:$B$198,),MATCH('ASTI data (new)'!AC$5,'GDP deflators'!$D$2:$M$2,))</f>
        <v>333.02246135804626</v>
      </c>
      <c r="AD79">
        <f>INDEX('GDP deflators'!$D$3:$M$198,MATCH('ASTI data (new)'!$C79,'GDP deflators'!$B$3:$B$198,),MATCH('ASTI data (new)'!AD$5,'GDP deflators'!$D$2:$M$2,))</f>
        <v>469.95923269001071</v>
      </c>
      <c r="AF79">
        <f t="shared" si="8"/>
        <v>314.58773192596527</v>
      </c>
      <c r="AG79">
        <f t="shared" si="9"/>
        <v>404.40183852481306</v>
      </c>
      <c r="AH79">
        <f t="shared" si="10"/>
        <v>515.60310779666554</v>
      </c>
      <c r="AI79">
        <f t="shared" si="11"/>
        <v>674.29690567795512</v>
      </c>
      <c r="AJ79">
        <f t="shared" si="12"/>
        <v>915.98653464405731</v>
      </c>
      <c r="AK79">
        <f t="shared" si="13"/>
        <v>957.88643593113193</v>
      </c>
      <c r="AL79">
        <f t="shared" si="14"/>
        <v>1273.7963973121368</v>
      </c>
    </row>
    <row r="80" spans="2:38" x14ac:dyDescent="0.35">
      <c r="B80" t="s">
        <v>44</v>
      </c>
      <c r="C80" s="98" t="s">
        <v>43</v>
      </c>
      <c r="D80">
        <v>2.3969977377404148</v>
      </c>
      <c r="E80">
        <v>2.3378349889291918</v>
      </c>
      <c r="F80">
        <v>2.3822890766375915</v>
      </c>
      <c r="G80">
        <v>1.959732669287904</v>
      </c>
      <c r="H80">
        <v>1.7963282735637818</v>
      </c>
      <c r="I80">
        <v>1.8760180748212565</v>
      </c>
      <c r="J80">
        <v>2.3043826477061966</v>
      </c>
      <c r="K80">
        <v>2.0981144686759805</v>
      </c>
      <c r="L80">
        <v>2.0466320434106748</v>
      </c>
      <c r="M80">
        <v>2.1485630516877947</v>
      </c>
      <c r="N80">
        <v>2.2398458151607548</v>
      </c>
      <c r="O80">
        <v>2.1876220882583319</v>
      </c>
      <c r="P80">
        <v>2.3553328140691328</v>
      </c>
      <c r="Q80">
        <v>1.8777837026842576</v>
      </c>
      <c r="R80">
        <v>1.8208534217413703</v>
      </c>
      <c r="S80">
        <v>1.7327619378151562</v>
      </c>
      <c r="T80">
        <v>1.6371294006599155</v>
      </c>
      <c r="V80" cm="1">
        <f t="array" ref="V80">INDEX('GDP deflators'!$E$3:$E$198,MATCH('ASTI data (new)'!$C80,'GDP deflators'!$B$3:$B$198,),)</f>
        <v>104.37111827008388</v>
      </c>
      <c r="X80">
        <f>INDEX('GDP deflators'!$D$3:$M$198,MATCH('ASTI data (new)'!$C80,'GDP deflators'!$B$3:$B$198,),MATCH('ASTI data (new)'!X$5,'GDP deflators'!$D$2:$M$2,))</f>
        <v>100</v>
      </c>
      <c r="Y80">
        <f>INDEX('GDP deflators'!$D$3:$M$198,MATCH('ASTI data (new)'!$C80,'GDP deflators'!$B$3:$B$198,),MATCH('ASTI data (new)'!Y$5,'GDP deflators'!$D$2:$M$2,))</f>
        <v>104.37111827008388</v>
      </c>
      <c r="Z80">
        <f>INDEX('GDP deflators'!$D$3:$M$198,MATCH('ASTI data (new)'!$C80,'GDP deflators'!$B$3:$B$198,),MATCH('ASTI data (new)'!Z$5,'GDP deflators'!$D$2:$M$2,))</f>
        <v>108.37988796067614</v>
      </c>
      <c r="AA80">
        <f>INDEX('GDP deflators'!$D$3:$M$198,MATCH('ASTI data (new)'!$C80,'GDP deflators'!$B$3:$B$198,),MATCH('ASTI data (new)'!AA$5,'GDP deflators'!$D$2:$M$2,))</f>
        <v>111.58719017501039</v>
      </c>
      <c r="AB80">
        <f>INDEX('GDP deflators'!$D$3:$M$198,MATCH('ASTI data (new)'!$C80,'GDP deflators'!$B$3:$B$198,),MATCH('ASTI data (new)'!AB$5,'GDP deflators'!$D$2:$M$2,))</f>
        <v>114.62368945048297</v>
      </c>
      <c r="AC80">
        <f>INDEX('GDP deflators'!$D$3:$M$198,MATCH('ASTI data (new)'!$C80,'GDP deflators'!$B$3:$B$198,),MATCH('ASTI data (new)'!AC$5,'GDP deflators'!$D$2:$M$2,))</f>
        <v>119.87520856283065</v>
      </c>
      <c r="AD80">
        <f>INDEX('GDP deflators'!$D$3:$M$198,MATCH('ASTI data (new)'!$C80,'GDP deflators'!$B$3:$B$198,),MATCH('ASTI data (new)'!AD$5,'GDP deflators'!$D$2:$M$2,))</f>
        <v>124.52835774294681</v>
      </c>
      <c r="AF80">
        <f t="shared" si="8"/>
        <v>2.1460398741389808</v>
      </c>
      <c r="AG80">
        <f t="shared" si="9"/>
        <v>2.1876220882583319</v>
      </c>
      <c r="AH80">
        <f t="shared" si="10"/>
        <v>2.4457983274486526</v>
      </c>
      <c r="AI80">
        <f t="shared" si="11"/>
        <v>2.0076110193314212</v>
      </c>
      <c r="AJ80">
        <f t="shared" si="12"/>
        <v>1.9997192768256076</v>
      </c>
      <c r="AK80">
        <f t="shared" si="13"/>
        <v>1.990159750399688</v>
      </c>
      <c r="AL80">
        <f t="shared" si="14"/>
        <v>1.9533089139594806</v>
      </c>
    </row>
    <row r="81" spans="2:38" x14ac:dyDescent="0.35">
      <c r="B81" t="s">
        <v>50</v>
      </c>
      <c r="C81" t="s">
        <v>49</v>
      </c>
      <c r="D81">
        <v>1.7300412850557341</v>
      </c>
      <c r="E81">
        <v>1.8508185740115375</v>
      </c>
      <c r="F81">
        <v>1.3719037745765847</v>
      </c>
      <c r="G81">
        <v>1.3847337294894788</v>
      </c>
      <c r="H81">
        <v>1.2479596600719134</v>
      </c>
      <c r="I81">
        <v>1.3443349056849996</v>
      </c>
      <c r="J81">
        <v>1.4575100445207532</v>
      </c>
      <c r="K81">
        <v>1.2658874145806809</v>
      </c>
      <c r="L81">
        <v>1.2731078716999564</v>
      </c>
      <c r="M81">
        <v>1.155937666813708</v>
      </c>
      <c r="N81">
        <v>1.2147045959387377</v>
      </c>
      <c r="O81">
        <v>1.3281774155000021</v>
      </c>
      <c r="P81">
        <v>1.2657350607351685</v>
      </c>
      <c r="Q81">
        <v>1.2973965796806728</v>
      </c>
      <c r="R81">
        <v>1.3503347873468674</v>
      </c>
      <c r="S81">
        <v>1.3348853904040681</v>
      </c>
      <c r="T81">
        <v>1.3074958749586612</v>
      </c>
      <c r="V81" cm="1">
        <f t="array" ref="V81">INDEX('GDP deflators'!$E$3:$E$198,MATCH('ASTI data (new)'!$C81,'GDP deflators'!$B$3:$B$198,),)</f>
        <v>103.51150127791978</v>
      </c>
      <c r="X81">
        <f>INDEX('GDP deflators'!$D$3:$M$198,MATCH('ASTI data (new)'!$C81,'GDP deflators'!$B$3:$B$198,),MATCH('ASTI data (new)'!X$5,'GDP deflators'!$D$2:$M$2,))</f>
        <v>100</v>
      </c>
      <c r="Y81">
        <f>INDEX('GDP deflators'!$D$3:$M$198,MATCH('ASTI data (new)'!$C81,'GDP deflators'!$B$3:$B$198,),MATCH('ASTI data (new)'!Y$5,'GDP deflators'!$D$2:$M$2,))</f>
        <v>103.51150127791978</v>
      </c>
      <c r="Z81">
        <f>INDEX('GDP deflators'!$D$3:$M$198,MATCH('ASTI data (new)'!$C81,'GDP deflators'!$B$3:$B$198,),MATCH('ASTI data (new)'!Z$5,'GDP deflators'!$D$2:$M$2,))</f>
        <v>102.92475999106942</v>
      </c>
      <c r="AA81">
        <f>INDEX('GDP deflators'!$D$3:$M$198,MATCH('ASTI data (new)'!$C81,'GDP deflators'!$B$3:$B$198,),MATCH('ASTI data (new)'!AA$5,'GDP deflators'!$D$2:$M$2,))</f>
        <v>105.91032608695652</v>
      </c>
      <c r="AB81">
        <f>INDEX('GDP deflators'!$D$3:$M$198,MATCH('ASTI data (new)'!$C81,'GDP deflators'!$B$3:$B$198,),MATCH('ASTI data (new)'!AB$5,'GDP deflators'!$D$2:$M$2,))</f>
        <v>106.48452556399502</v>
      </c>
      <c r="AC81">
        <f>INDEX('GDP deflators'!$D$3:$M$198,MATCH('ASTI data (new)'!$C81,'GDP deflators'!$B$3:$B$198,),MATCH('ASTI data (new)'!AC$5,'GDP deflators'!$D$2:$M$2,))</f>
        <v>104.3487883147062</v>
      </c>
      <c r="AD81">
        <f>INDEX('GDP deflators'!$D$3:$M$198,MATCH('ASTI data (new)'!$C81,'GDP deflators'!$B$3:$B$198,),MATCH('ASTI data (new)'!AD$5,'GDP deflators'!$D$2:$M$2,))</f>
        <v>104.30839002267574</v>
      </c>
      <c r="AF81">
        <f t="shared" si="8"/>
        <v>1.1734972258564358</v>
      </c>
      <c r="AG81">
        <f t="shared" si="9"/>
        <v>1.3281774155000021</v>
      </c>
      <c r="AH81">
        <f t="shared" si="10"/>
        <v>1.2585604085546984</v>
      </c>
      <c r="AI81">
        <f t="shared" si="11"/>
        <v>1.3274630656660449</v>
      </c>
      <c r="AJ81">
        <f t="shared" si="12"/>
        <v>1.3891186719157489</v>
      </c>
      <c r="AK81">
        <f t="shared" si="13"/>
        <v>1.3456830526849004</v>
      </c>
      <c r="AL81">
        <f t="shared" si="14"/>
        <v>1.3175617008205809</v>
      </c>
    </row>
    <row r="82" spans="2:38" x14ac:dyDescent="0.35">
      <c r="B82" t="s">
        <v>56</v>
      </c>
      <c r="C82" t="s">
        <v>55</v>
      </c>
      <c r="D82">
        <v>1.3233509202805827</v>
      </c>
      <c r="E82">
        <v>1.3810991856137891</v>
      </c>
      <c r="F82">
        <v>1.4286726138091572</v>
      </c>
      <c r="G82">
        <v>1.4611803186469765</v>
      </c>
      <c r="H82">
        <v>1.1563856011156215</v>
      </c>
      <c r="I82">
        <v>1.1494198071912538</v>
      </c>
      <c r="J82">
        <v>1.1662041608709617</v>
      </c>
      <c r="K82">
        <v>1.2404212304909625</v>
      </c>
      <c r="L82">
        <v>1.3539595235446193</v>
      </c>
      <c r="M82">
        <v>1.3887970436789432</v>
      </c>
      <c r="N82">
        <v>1.2953362004209745</v>
      </c>
      <c r="O82">
        <v>1.1972588076506046</v>
      </c>
      <c r="P82">
        <v>1.3225692043438975</v>
      </c>
      <c r="Q82">
        <v>1.3556523915124297</v>
      </c>
      <c r="R82">
        <v>1.4109676350925553</v>
      </c>
      <c r="S82">
        <v>1.3948245280110758</v>
      </c>
      <c r="T82">
        <v>1.3662051662080168</v>
      </c>
      <c r="V82" cm="1">
        <f t="array" ref="V82">INDEX('GDP deflators'!$E$3:$E$198,MATCH('ASTI data (new)'!$C82,'GDP deflators'!$B$3:$B$198,),)</f>
        <v>104.0742829472435</v>
      </c>
      <c r="X82">
        <f>INDEX('GDP deflators'!$D$3:$M$198,MATCH('ASTI data (new)'!$C82,'GDP deflators'!$B$3:$B$198,),MATCH('ASTI data (new)'!X$5,'GDP deflators'!$D$2:$M$2,))</f>
        <v>100</v>
      </c>
      <c r="Y82">
        <f>INDEX('GDP deflators'!$D$3:$M$198,MATCH('ASTI data (new)'!$C82,'GDP deflators'!$B$3:$B$198,),MATCH('ASTI data (new)'!Y$5,'GDP deflators'!$D$2:$M$2,))</f>
        <v>104.0742829472435</v>
      </c>
      <c r="Z82">
        <f>INDEX('GDP deflators'!$D$3:$M$198,MATCH('ASTI data (new)'!$C82,'GDP deflators'!$B$3:$B$198,),MATCH('ASTI data (new)'!Z$5,'GDP deflators'!$D$2:$M$2,))</f>
        <v>105.93736161374035</v>
      </c>
      <c r="AA82">
        <f>INDEX('GDP deflators'!$D$3:$M$198,MATCH('ASTI data (new)'!$C82,'GDP deflators'!$B$3:$B$198,),MATCH('ASTI data (new)'!AA$5,'GDP deflators'!$D$2:$M$2,))</f>
        <v>108.45544090549386</v>
      </c>
      <c r="AB82">
        <f>INDEX('GDP deflators'!$D$3:$M$198,MATCH('ASTI data (new)'!$C82,'GDP deflators'!$B$3:$B$198,),MATCH('ASTI data (new)'!AB$5,'GDP deflators'!$D$2:$M$2,))</f>
        <v>110.17708200684469</v>
      </c>
      <c r="AC82">
        <f>INDEX('GDP deflators'!$D$3:$M$198,MATCH('ASTI data (new)'!$C82,'GDP deflators'!$B$3:$B$198,),MATCH('ASTI data (new)'!AC$5,'GDP deflators'!$D$2:$M$2,))</f>
        <v>111.05429021417751</v>
      </c>
      <c r="AD82">
        <f>INDEX('GDP deflators'!$D$3:$M$198,MATCH('ASTI data (new)'!$C82,'GDP deflators'!$B$3:$B$198,),MATCH('ASTI data (new)'!AD$5,'GDP deflators'!$D$2:$M$2,))</f>
        <v>114.26203183234334</v>
      </c>
      <c r="AF82">
        <f t="shared" si="8"/>
        <v>1.2446265914487211</v>
      </c>
      <c r="AG82">
        <f t="shared" si="9"/>
        <v>1.1972588076506046</v>
      </c>
      <c r="AH82">
        <f t="shared" si="10"/>
        <v>1.3462450866060685</v>
      </c>
      <c r="AI82">
        <f t="shared" si="11"/>
        <v>1.4127205460603358</v>
      </c>
      <c r="AJ82">
        <f t="shared" si="12"/>
        <v>1.4937051924671807</v>
      </c>
      <c r="AK82">
        <f t="shared" si="13"/>
        <v>1.4883719930130719</v>
      </c>
      <c r="AL82">
        <f t="shared" si="14"/>
        <v>1.4999419046673039</v>
      </c>
    </row>
    <row r="83" spans="2:38" x14ac:dyDescent="0.35">
      <c r="B83" t="s">
        <v>62</v>
      </c>
      <c r="C83" s="14" t="s">
        <v>61</v>
      </c>
      <c r="D83">
        <v>17.296298620555788</v>
      </c>
      <c r="E83">
        <v>18.561177951208268</v>
      </c>
      <c r="F83">
        <v>15.326140801051276</v>
      </c>
      <c r="G83">
        <v>15.39433142003868</v>
      </c>
      <c r="H83">
        <v>17.025209120301508</v>
      </c>
      <c r="I83">
        <v>16.889344069886533</v>
      </c>
      <c r="J83">
        <v>17.775663591687486</v>
      </c>
      <c r="K83">
        <v>16.127176740423689</v>
      </c>
      <c r="L83">
        <v>18.19222526121769</v>
      </c>
      <c r="M83">
        <v>24.297007696636303</v>
      </c>
      <c r="N83">
        <v>25.410827058480422</v>
      </c>
      <c r="O83">
        <v>21.706843669842595</v>
      </c>
      <c r="P83">
        <v>21.461751204188907</v>
      </c>
      <c r="Q83">
        <v>24.969055491657475</v>
      </c>
      <c r="R83">
        <v>25.149729950763302</v>
      </c>
      <c r="S83">
        <v>25.07953616535054</v>
      </c>
      <c r="T83">
        <v>25.986256486242453</v>
      </c>
      <c r="V83" cm="1">
        <f t="array" ref="V83">INDEX('GDP deflators'!$E$3:$E$198,MATCH('ASTI data (new)'!$C83,'GDP deflators'!$B$3:$B$198,),)</f>
        <v>109.61437039652218</v>
      </c>
      <c r="X83">
        <f>INDEX('GDP deflators'!$D$3:$M$198,MATCH('ASTI data (new)'!$C83,'GDP deflators'!$B$3:$B$198,),MATCH('ASTI data (new)'!X$5,'GDP deflators'!$D$2:$M$2,))</f>
        <v>100</v>
      </c>
      <c r="Y83">
        <f>INDEX('GDP deflators'!$D$3:$M$198,MATCH('ASTI data (new)'!$C83,'GDP deflators'!$B$3:$B$198,),MATCH('ASTI data (new)'!Y$5,'GDP deflators'!$D$2:$M$2,))</f>
        <v>109.61437039652218</v>
      </c>
      <c r="Z83">
        <f>INDEX('GDP deflators'!$D$3:$M$198,MATCH('ASTI data (new)'!$C83,'GDP deflators'!$B$3:$B$198,),MATCH('ASTI data (new)'!Z$5,'GDP deflators'!$D$2:$M$2,))</f>
        <v>115.77435714839145</v>
      </c>
      <c r="AA83">
        <f>INDEX('GDP deflators'!$D$3:$M$198,MATCH('ASTI data (new)'!$C83,'GDP deflators'!$B$3:$B$198,),MATCH('ASTI data (new)'!AA$5,'GDP deflators'!$D$2:$M$2,))</f>
        <v>121.17996261925863</v>
      </c>
      <c r="AB83">
        <f>INDEX('GDP deflators'!$D$3:$M$198,MATCH('ASTI data (new)'!$C83,'GDP deflators'!$B$3:$B$198,),MATCH('ASTI data (new)'!AB$5,'GDP deflators'!$D$2:$M$2,))</f>
        <v>125.81493155653618</v>
      </c>
      <c r="AC83">
        <f>INDEX('GDP deflators'!$D$3:$M$198,MATCH('ASTI data (new)'!$C83,'GDP deflators'!$B$3:$B$198,),MATCH('ASTI data (new)'!AC$5,'GDP deflators'!$D$2:$M$2,))</f>
        <v>129.05786441167135</v>
      </c>
      <c r="AD83">
        <f>INDEX('GDP deflators'!$D$3:$M$198,MATCH('ASTI data (new)'!$C83,'GDP deflators'!$B$3:$B$198,),MATCH('ASTI data (new)'!AD$5,'GDP deflators'!$D$2:$M$2,))</f>
        <v>133.41303536411667</v>
      </c>
      <c r="AF83">
        <f t="shared" si="8"/>
        <v>23.182021633257179</v>
      </c>
      <c r="AG83">
        <f t="shared" si="9"/>
        <v>21.706843669842595</v>
      </c>
      <c r="AH83">
        <f t="shared" si="10"/>
        <v>22.667834882920801</v>
      </c>
      <c r="AI83">
        <f t="shared" si="11"/>
        <v>27.603581539280068</v>
      </c>
      <c r="AJ83">
        <f t="shared" si="12"/>
        <v>28.866758445761658</v>
      </c>
      <c r="AK83">
        <f t="shared" si="13"/>
        <v>29.528166482431505</v>
      </c>
      <c r="AL83">
        <f t="shared" si="14"/>
        <v>31.628201147703422</v>
      </c>
    </row>
    <row r="84" spans="2:38" x14ac:dyDescent="0.35">
      <c r="B84" t="s">
        <v>68</v>
      </c>
      <c r="C84" t="s">
        <v>67</v>
      </c>
      <c r="D84">
        <v>1551.8580752536457</v>
      </c>
      <c r="E84">
        <v>1576.3880302720656</v>
      </c>
      <c r="F84">
        <v>1516.9474267902765</v>
      </c>
      <c r="G84">
        <v>1522.1043272103961</v>
      </c>
      <c r="H84">
        <v>1574.1935589172242</v>
      </c>
      <c r="I84">
        <v>1553.210043465778</v>
      </c>
      <c r="J84">
        <v>1621.5073288571468</v>
      </c>
      <c r="K84">
        <v>1648.3752756009442</v>
      </c>
      <c r="L84">
        <v>1844.9379412473586</v>
      </c>
      <c r="M84">
        <v>2202.4986440818334</v>
      </c>
      <c r="N84">
        <v>2179.4375958953951</v>
      </c>
      <c r="O84">
        <v>2173.2926762220322</v>
      </c>
      <c r="P84">
        <v>2281.9911271053529</v>
      </c>
      <c r="Q84">
        <v>2310.5876642562253</v>
      </c>
      <c r="R84">
        <v>2406.4312944207932</v>
      </c>
      <c r="S84">
        <v>2406.7174722329482</v>
      </c>
      <c r="T84">
        <v>2346.8841444207319</v>
      </c>
      <c r="V84" cm="1">
        <f t="array" ref="V84">INDEX('GDP deflators'!$E$3:$E$198,MATCH('ASTI data (new)'!$C84,'GDP deflators'!$B$3:$B$198,),)</f>
        <v>108.31856504451336</v>
      </c>
      <c r="X84">
        <f>INDEX('GDP deflators'!$D$3:$M$198,MATCH('ASTI data (new)'!$C84,'GDP deflators'!$B$3:$B$198,),MATCH('ASTI data (new)'!X$5,'GDP deflators'!$D$2:$M$2,))</f>
        <v>100</v>
      </c>
      <c r="Y84">
        <f>INDEX('GDP deflators'!$D$3:$M$198,MATCH('ASTI data (new)'!$C84,'GDP deflators'!$B$3:$B$198,),MATCH('ASTI data (new)'!Y$5,'GDP deflators'!$D$2:$M$2,))</f>
        <v>108.31856504451336</v>
      </c>
      <c r="Z84">
        <f>INDEX('GDP deflators'!$D$3:$M$198,MATCH('ASTI data (new)'!$C84,'GDP deflators'!$B$3:$B$198,),MATCH('ASTI data (new)'!Z$5,'GDP deflators'!$D$2:$M$2,))</f>
        <v>116.92250232902275</v>
      </c>
      <c r="AA84">
        <f>INDEX('GDP deflators'!$D$3:$M$198,MATCH('ASTI data (new)'!$C84,'GDP deflators'!$B$3:$B$198,),MATCH('ASTI data (new)'!AA$5,'GDP deflators'!$D$2:$M$2,))</f>
        <v>125.69699812723367</v>
      </c>
      <c r="AB84">
        <f>INDEX('GDP deflators'!$D$3:$M$198,MATCH('ASTI data (new)'!$C84,'GDP deflators'!$B$3:$B$198,),MATCH('ASTI data (new)'!AB$5,'GDP deflators'!$D$2:$M$2,))</f>
        <v>135.56007672660564</v>
      </c>
      <c r="AC84">
        <f>INDEX('GDP deflators'!$D$3:$M$198,MATCH('ASTI data (new)'!$C84,'GDP deflators'!$B$3:$B$198,),MATCH('ASTI data (new)'!AC$5,'GDP deflators'!$D$2:$M$2,))</f>
        <v>145.81678937823855</v>
      </c>
      <c r="AD84">
        <f>INDEX('GDP deflators'!$D$3:$M$198,MATCH('ASTI data (new)'!$C84,'GDP deflators'!$B$3:$B$198,),MATCH('ASTI data (new)'!AD$5,'GDP deflators'!$D$2:$M$2,))</f>
        <v>157.63320507801348</v>
      </c>
      <c r="AF84">
        <f t="shared" si="8"/>
        <v>2012.0628398278338</v>
      </c>
      <c r="AG84">
        <f t="shared" si="9"/>
        <v>2173.2926762220322</v>
      </c>
      <c r="AH84">
        <f t="shared" si="10"/>
        <v>2463.253762308771</v>
      </c>
      <c r="AI84">
        <f t="shared" si="11"/>
        <v>2681.2941363049868</v>
      </c>
      <c r="AJ84">
        <f t="shared" si="12"/>
        <v>3011.6352702321128</v>
      </c>
      <c r="AK84">
        <f t="shared" si="13"/>
        <v>3239.8861136805149</v>
      </c>
      <c r="AL84">
        <f t="shared" si="14"/>
        <v>3415.3597721663159</v>
      </c>
    </row>
    <row r="85" spans="2:38" x14ac:dyDescent="0.35">
      <c r="B85" t="s">
        <v>88</v>
      </c>
      <c r="C85" t="s">
        <v>87</v>
      </c>
      <c r="D85">
        <v>121.72119747700768</v>
      </c>
      <c r="E85">
        <v>130.95723574666283</v>
      </c>
      <c r="F85">
        <v>131.60542096759656</v>
      </c>
      <c r="G85">
        <v>110.5713783372771</v>
      </c>
      <c r="H85">
        <v>110.62277635651357</v>
      </c>
      <c r="I85">
        <v>113.17346841089581</v>
      </c>
      <c r="J85">
        <v>109.90230209911985</v>
      </c>
      <c r="K85">
        <v>119.61997911081524</v>
      </c>
      <c r="L85">
        <v>136.92724658062085</v>
      </c>
      <c r="M85">
        <v>136.87638775637441</v>
      </c>
      <c r="N85">
        <v>134.19416526627131</v>
      </c>
      <c r="O85">
        <v>129.1798208415124</v>
      </c>
      <c r="P85">
        <v>137.48016736067703</v>
      </c>
      <c r="Q85">
        <v>133.6668577852474</v>
      </c>
      <c r="R85">
        <v>130.25304275066046</v>
      </c>
      <c r="S85">
        <v>125.54492841298801</v>
      </c>
      <c r="T85">
        <v>124.55251874187067</v>
      </c>
      <c r="V85" cm="1">
        <f t="array" ref="V85">INDEX('GDP deflators'!$E$3:$E$198,MATCH('ASTI data (new)'!$C85,'GDP deflators'!$B$3:$B$198,),)</f>
        <v>103.11290692489503</v>
      </c>
      <c r="X85">
        <f>INDEX('GDP deflators'!$D$3:$M$198,MATCH('ASTI data (new)'!$C85,'GDP deflators'!$B$3:$B$198,),MATCH('ASTI data (new)'!X$5,'GDP deflators'!$D$2:$M$2,))</f>
        <v>100</v>
      </c>
      <c r="Y85">
        <f>INDEX('GDP deflators'!$D$3:$M$198,MATCH('ASTI data (new)'!$C85,'GDP deflators'!$B$3:$B$198,),MATCH('ASTI data (new)'!Y$5,'GDP deflators'!$D$2:$M$2,))</f>
        <v>103.11290692489503</v>
      </c>
      <c r="Z85">
        <f>INDEX('GDP deflators'!$D$3:$M$198,MATCH('ASTI data (new)'!$C85,'GDP deflators'!$B$3:$B$198,),MATCH('ASTI data (new)'!Z$5,'GDP deflators'!$D$2:$M$2,))</f>
        <v>104.27824869997751</v>
      </c>
      <c r="AA85">
        <f>INDEX('GDP deflators'!$D$3:$M$198,MATCH('ASTI data (new)'!$C85,'GDP deflators'!$B$3:$B$198,),MATCH('ASTI data (new)'!AA$5,'GDP deflators'!$D$2:$M$2,))</f>
        <v>106.33945976709036</v>
      </c>
      <c r="AB85">
        <f>INDEX('GDP deflators'!$D$3:$M$198,MATCH('ASTI data (new)'!$C85,'GDP deflators'!$B$3:$B$198,),MATCH('ASTI data (new)'!AB$5,'GDP deflators'!$D$2:$M$2,))</f>
        <v>112.62023944622253</v>
      </c>
      <c r="AC85">
        <f>INDEX('GDP deflators'!$D$3:$M$198,MATCH('ASTI data (new)'!$C85,'GDP deflators'!$B$3:$B$198,),MATCH('ASTI data (new)'!AC$5,'GDP deflators'!$D$2:$M$2,))</f>
        <v>118.19892587448429</v>
      </c>
      <c r="AD85">
        <f>INDEX('GDP deflators'!$D$3:$M$198,MATCH('ASTI data (new)'!$C85,'GDP deflators'!$B$3:$B$198,),MATCH('ASTI data (new)'!AD$5,'GDP deflators'!$D$2:$M$2,))</f>
        <v>123.48232245406665</v>
      </c>
      <c r="AF85">
        <f t="shared" si="8"/>
        <v>130.14293677513635</v>
      </c>
      <c r="AG85">
        <f t="shared" si="9"/>
        <v>129.1798208415124</v>
      </c>
      <c r="AH85">
        <f t="shared" si="10"/>
        <v>139.03391448165988</v>
      </c>
      <c r="AI85">
        <f t="shared" si="11"/>
        <v>137.84948819259733</v>
      </c>
      <c r="AJ85">
        <f t="shared" si="12"/>
        <v>142.26278068043493</v>
      </c>
      <c r="AK85">
        <f t="shared" si="13"/>
        <v>143.91288278016233</v>
      </c>
      <c r="AL85">
        <f t="shared" si="14"/>
        <v>149.15721746601812</v>
      </c>
    </row>
    <row r="86" spans="2:38" x14ac:dyDescent="0.35">
      <c r="B86" t="s">
        <v>94</v>
      </c>
      <c r="C86" t="s">
        <v>93</v>
      </c>
      <c r="D86">
        <v>138.4425720541002</v>
      </c>
      <c r="E86">
        <v>145.78387386459411</v>
      </c>
      <c r="F86">
        <v>145.88002020745824</v>
      </c>
      <c r="G86">
        <v>133.06808424373966</v>
      </c>
      <c r="H86">
        <v>118.48563841839355</v>
      </c>
      <c r="I86">
        <v>122.59287848595635</v>
      </c>
      <c r="J86">
        <v>122.0313239705727</v>
      </c>
      <c r="K86">
        <v>110.78859120502786</v>
      </c>
      <c r="L86">
        <v>108.40030046770205</v>
      </c>
      <c r="M86">
        <v>119.63061184682273</v>
      </c>
      <c r="N86">
        <v>106.70357365717497</v>
      </c>
      <c r="O86">
        <v>154.56753035400811</v>
      </c>
      <c r="P86">
        <v>150.78653464138077</v>
      </c>
      <c r="Q86">
        <v>159.35565207741303</v>
      </c>
      <c r="R86">
        <v>179.2246668491872</v>
      </c>
      <c r="S86">
        <v>177.96263272818996</v>
      </c>
      <c r="T86">
        <v>189.30626802724527</v>
      </c>
      <c r="V86" cm="1">
        <f t="array" ref="V86">INDEX('GDP deflators'!$E$3:$E$198,MATCH('ASTI data (new)'!$C86,'GDP deflators'!$B$3:$B$198,),)</f>
        <v>106.38680337285258</v>
      </c>
      <c r="X86">
        <f>INDEX('GDP deflators'!$D$3:$M$198,MATCH('ASTI data (new)'!$C86,'GDP deflators'!$B$3:$B$198,),MATCH('ASTI data (new)'!X$5,'GDP deflators'!$D$2:$M$2,))</f>
        <v>100</v>
      </c>
      <c r="Y86">
        <f>INDEX('GDP deflators'!$D$3:$M$198,MATCH('ASTI data (new)'!$C86,'GDP deflators'!$B$3:$B$198,),MATCH('ASTI data (new)'!Y$5,'GDP deflators'!$D$2:$M$2,))</f>
        <v>106.38680337285258</v>
      </c>
      <c r="Z86">
        <f>INDEX('GDP deflators'!$D$3:$M$198,MATCH('ASTI data (new)'!$C86,'GDP deflators'!$B$3:$B$198,),MATCH('ASTI data (new)'!Z$5,'GDP deflators'!$D$2:$M$2,))</f>
        <v>110.23444708306505</v>
      </c>
      <c r="AA86">
        <f>INDEX('GDP deflators'!$D$3:$M$198,MATCH('ASTI data (new)'!$C86,'GDP deflators'!$B$3:$B$198,),MATCH('ASTI data (new)'!AA$5,'GDP deflators'!$D$2:$M$2,))</f>
        <v>112.33736365024744</v>
      </c>
      <c r="AB86">
        <f>INDEX('GDP deflators'!$D$3:$M$198,MATCH('ASTI data (new)'!$C86,'GDP deflators'!$B$3:$B$198,),MATCH('ASTI data (new)'!AB$5,'GDP deflators'!$D$2:$M$2,))</f>
        <v>114.84881412284196</v>
      </c>
      <c r="AC86">
        <f>INDEX('GDP deflators'!$D$3:$M$198,MATCH('ASTI data (new)'!$C86,'GDP deflators'!$B$3:$B$198,),MATCH('ASTI data (new)'!AC$5,'GDP deflators'!$D$2:$M$2,))</f>
        <v>117.66183876778295</v>
      </c>
      <c r="AD86">
        <f>INDEX('GDP deflators'!$D$3:$M$198,MATCH('ASTI data (new)'!$C86,'GDP deflators'!$B$3:$B$198,),MATCH('ASTI data (new)'!AD$5,'GDP deflators'!$D$2:$M$2,))</f>
        <v>123.71946357713021</v>
      </c>
      <c r="AF86">
        <f t="shared" si="8"/>
        <v>100.29775336252204</v>
      </c>
      <c r="AG86">
        <f t="shared" si="9"/>
        <v>154.56753035400811</v>
      </c>
      <c r="AH86">
        <f t="shared" si="10"/>
        <v>156.23996348033478</v>
      </c>
      <c r="AI86">
        <f t="shared" si="11"/>
        <v>168.26893251414981</v>
      </c>
      <c r="AJ86">
        <f t="shared" si="12"/>
        <v>193.48020427919977</v>
      </c>
      <c r="AK86">
        <f t="shared" si="13"/>
        <v>196.82338349210806</v>
      </c>
      <c r="AL86">
        <f t="shared" si="14"/>
        <v>220.14826265656626</v>
      </c>
    </row>
    <row r="87" spans="2:38" x14ac:dyDescent="0.35">
      <c r="B87" t="s">
        <v>98</v>
      </c>
      <c r="C87" t="s">
        <v>97</v>
      </c>
      <c r="D87">
        <v>18.925957479764371</v>
      </c>
      <c r="E87">
        <v>20.118482942521133</v>
      </c>
      <c r="F87">
        <v>21.362954488928359</v>
      </c>
      <c r="G87">
        <v>22.168807126008062</v>
      </c>
      <c r="H87">
        <v>23.039370543759226</v>
      </c>
      <c r="I87">
        <v>22.526217686351863</v>
      </c>
      <c r="J87">
        <v>22.501493582168653</v>
      </c>
      <c r="K87">
        <v>23.141639105651095</v>
      </c>
      <c r="L87">
        <v>25.05850810829352</v>
      </c>
      <c r="M87">
        <v>26.7541232896703</v>
      </c>
      <c r="N87">
        <v>25.447556236140063</v>
      </c>
      <c r="O87">
        <v>26.16118739491996</v>
      </c>
      <c r="P87">
        <v>25.341315654447705</v>
      </c>
      <c r="Q87">
        <v>25.975211775829763</v>
      </c>
      <c r="R87">
        <v>27.035089053678536</v>
      </c>
      <c r="S87">
        <v>26.725776262444846</v>
      </c>
      <c r="T87">
        <v>26.177410037903918</v>
      </c>
      <c r="V87" cm="1">
        <f t="array" ref="V87">INDEX('GDP deflators'!$E$3:$E$198,MATCH('ASTI data (new)'!$C87,'GDP deflators'!$B$3:$B$198,),)</f>
        <v>104.5483918693822</v>
      </c>
      <c r="X87">
        <f>INDEX('GDP deflators'!$D$3:$M$198,MATCH('ASTI data (new)'!$C87,'GDP deflators'!$B$3:$B$198,),MATCH('ASTI data (new)'!X$5,'GDP deflators'!$D$2:$M$2,))</f>
        <v>100</v>
      </c>
      <c r="Y87">
        <f>INDEX('GDP deflators'!$D$3:$M$198,MATCH('ASTI data (new)'!$C87,'GDP deflators'!$B$3:$B$198,),MATCH('ASTI data (new)'!Y$5,'GDP deflators'!$D$2:$M$2,))</f>
        <v>104.5483918693822</v>
      </c>
      <c r="Z87">
        <f>INDEX('GDP deflators'!$D$3:$M$198,MATCH('ASTI data (new)'!$C87,'GDP deflators'!$B$3:$B$198,),MATCH('ASTI data (new)'!Z$5,'GDP deflators'!$D$2:$M$2,))</f>
        <v>109.10238705926641</v>
      </c>
      <c r="AA87">
        <f>INDEX('GDP deflators'!$D$3:$M$198,MATCH('ASTI data (new)'!$C87,'GDP deflators'!$B$3:$B$198,),MATCH('ASTI data (new)'!AA$5,'GDP deflators'!$D$2:$M$2,))</f>
        <v>113.48093228516294</v>
      </c>
      <c r="AB87">
        <f>INDEX('GDP deflators'!$D$3:$M$198,MATCH('ASTI data (new)'!$C87,'GDP deflators'!$B$3:$B$198,),MATCH('ASTI data (new)'!AB$5,'GDP deflators'!$D$2:$M$2,))</f>
        <v>120.06004828004518</v>
      </c>
      <c r="AC87">
        <f>INDEX('GDP deflators'!$D$3:$M$198,MATCH('ASTI data (new)'!$C87,'GDP deflators'!$B$3:$B$198,),MATCH('ASTI data (new)'!AC$5,'GDP deflators'!$D$2:$M$2,))</f>
        <v>124.59461393748752</v>
      </c>
      <c r="AD87">
        <f>INDEX('GDP deflators'!$D$3:$M$198,MATCH('ASTI data (new)'!$C87,'GDP deflators'!$B$3:$B$198,),MATCH('ASTI data (new)'!AD$5,'GDP deflators'!$D$2:$M$2,))</f>
        <v>127.0908324778363</v>
      </c>
      <c r="AF87">
        <f t="shared" si="8"/>
        <v>24.340456874681564</v>
      </c>
      <c r="AG87">
        <f t="shared" si="9"/>
        <v>26.16118739491996</v>
      </c>
      <c r="AH87">
        <f t="shared" si="10"/>
        <v>26.445151184886782</v>
      </c>
      <c r="AI87">
        <f t="shared" si="11"/>
        <v>28.19451543844318</v>
      </c>
      <c r="AJ87">
        <f t="shared" si="12"/>
        <v>31.046236474829353</v>
      </c>
      <c r="AK87">
        <f t="shared" si="13"/>
        <v>31.850205594354694</v>
      </c>
      <c r="AL87">
        <f t="shared" si="14"/>
        <v>31.821712169302035</v>
      </c>
    </row>
    <row r="88" spans="2:38" x14ac:dyDescent="0.35">
      <c r="B88" t="s">
        <v>112</v>
      </c>
      <c r="C88" t="s">
        <v>111</v>
      </c>
      <c r="D88">
        <v>0.19140639992690212</v>
      </c>
      <c r="E88">
        <v>0.18809418756781532</v>
      </c>
      <c r="F88">
        <v>0.14548761115631206</v>
      </c>
      <c r="G88">
        <v>0.14960357827672058</v>
      </c>
      <c r="H88">
        <v>0.16752518485499704</v>
      </c>
      <c r="I88">
        <v>0.18501457523336784</v>
      </c>
      <c r="J88">
        <v>0.1915697678736468</v>
      </c>
      <c r="K88">
        <v>0.19215080454235081</v>
      </c>
      <c r="L88">
        <v>0.20438987868574823</v>
      </c>
      <c r="M88">
        <v>0.12691755887802422</v>
      </c>
      <c r="N88">
        <v>0.13256792383945695</v>
      </c>
      <c r="O88">
        <v>0.18962962962962993</v>
      </c>
      <c r="P88">
        <v>0.13297916680067343</v>
      </c>
      <c r="Q88">
        <v>0.13630555202900979</v>
      </c>
      <c r="R88">
        <v>0.14186728367866697</v>
      </c>
      <c r="S88">
        <v>0.14024415732564249</v>
      </c>
      <c r="T88">
        <v>0.1373665922996023</v>
      </c>
      <c r="V88" cm="1">
        <f t="array" ref="V88">INDEX('GDP deflators'!$E$3:$E$198,MATCH('ASTI data (new)'!$C88,'GDP deflators'!$B$3:$B$198,),)</f>
        <v>101.68532188190981</v>
      </c>
      <c r="X88">
        <f>INDEX('GDP deflators'!$D$3:$M$198,MATCH('ASTI data (new)'!$C88,'GDP deflators'!$B$3:$B$198,),MATCH('ASTI data (new)'!X$5,'GDP deflators'!$D$2:$M$2,))</f>
        <v>100</v>
      </c>
      <c r="Y88">
        <f>INDEX('GDP deflators'!$D$3:$M$198,MATCH('ASTI data (new)'!$C88,'GDP deflators'!$B$3:$B$198,),MATCH('ASTI data (new)'!Y$5,'GDP deflators'!$D$2:$M$2,))</f>
        <v>101.68532188190981</v>
      </c>
      <c r="Z88">
        <f>INDEX('GDP deflators'!$D$3:$M$198,MATCH('ASTI data (new)'!$C88,'GDP deflators'!$B$3:$B$198,),MATCH('ASTI data (new)'!Z$5,'GDP deflators'!$D$2:$M$2,))</f>
        <v>99.690720216648501</v>
      </c>
      <c r="AA88">
        <f>INDEX('GDP deflators'!$D$3:$M$198,MATCH('ASTI data (new)'!$C88,'GDP deflators'!$B$3:$B$198,),MATCH('ASTI data (new)'!AA$5,'GDP deflators'!$D$2:$M$2,))</f>
        <v>103.2461766611205</v>
      </c>
      <c r="AB88">
        <f>INDEX('GDP deflators'!$D$3:$M$198,MATCH('ASTI data (new)'!$C88,'GDP deflators'!$B$3:$B$198,),MATCH('ASTI data (new)'!AB$5,'GDP deflators'!$D$2:$M$2,))</f>
        <v>103.19601842311694</v>
      </c>
      <c r="AC88">
        <f>INDEX('GDP deflators'!$D$3:$M$198,MATCH('ASTI data (new)'!$C88,'GDP deflators'!$B$3:$B$198,),MATCH('ASTI data (new)'!AC$5,'GDP deflators'!$D$2:$M$2,))</f>
        <v>110.23512604171309</v>
      </c>
      <c r="AD88">
        <f>INDEX('GDP deflators'!$D$3:$M$198,MATCH('ASTI data (new)'!$C88,'GDP deflators'!$B$3:$B$198,),MATCH('ASTI data (new)'!AD$5,'GDP deflators'!$D$2:$M$2,))</f>
        <v>114.54240626856745</v>
      </c>
      <c r="AF88">
        <f t="shared" si="8"/>
        <v>0.13037075694505057</v>
      </c>
      <c r="AG88">
        <f t="shared" si="9"/>
        <v>0.18962962962962993</v>
      </c>
      <c r="AH88">
        <f t="shared" si="10"/>
        <v>0.13037072280269194</v>
      </c>
      <c r="AI88">
        <f t="shared" si="11"/>
        <v>0.13839782226408373</v>
      </c>
      <c r="AJ88">
        <f t="shared" si="12"/>
        <v>0.1439749469165599</v>
      </c>
      <c r="AK88">
        <f t="shared" si="13"/>
        <v>0.15203602715994746</v>
      </c>
      <c r="AL88">
        <f t="shared" si="14"/>
        <v>0.15473521381170852</v>
      </c>
    </row>
    <row r="89" spans="2:38" x14ac:dyDescent="0.35">
      <c r="B89" t="s">
        <v>114</v>
      </c>
      <c r="C89" t="s">
        <v>113</v>
      </c>
      <c r="D89">
        <v>9.559970775258023</v>
      </c>
      <c r="E89">
        <v>9.7548545017773236</v>
      </c>
      <c r="F89">
        <v>9.9516927687997416</v>
      </c>
      <c r="G89">
        <v>10.150485576325309</v>
      </c>
      <c r="H89">
        <v>10.450956651045191</v>
      </c>
      <c r="I89">
        <v>12.774980741843367</v>
      </c>
      <c r="J89">
        <v>13.684236746480027</v>
      </c>
      <c r="K89">
        <v>10.789268245703566</v>
      </c>
      <c r="L89">
        <v>10.62000449130821</v>
      </c>
      <c r="M89">
        <v>10.029835175045715</v>
      </c>
      <c r="N89">
        <v>9.6497444443073359</v>
      </c>
      <c r="O89">
        <v>10.008840812845786</v>
      </c>
      <c r="P89">
        <v>10.403831701341646</v>
      </c>
      <c r="Q89">
        <v>10.664076617308927</v>
      </c>
      <c r="R89">
        <v>11.099207333218676</v>
      </c>
      <c r="S89">
        <v>10.972219521419618</v>
      </c>
      <c r="T89">
        <v>10.747088751233163</v>
      </c>
      <c r="V89" cm="1">
        <f t="array" ref="V89">INDEX('GDP deflators'!$E$3:$E$198,MATCH('ASTI data (new)'!$C89,'GDP deflators'!$B$3:$B$198,),)</f>
        <v>108.06075517514766</v>
      </c>
      <c r="X89">
        <f>INDEX('GDP deflators'!$D$3:$M$198,MATCH('ASTI data (new)'!$C89,'GDP deflators'!$B$3:$B$198,),MATCH('ASTI data (new)'!X$5,'GDP deflators'!$D$2:$M$2,))</f>
        <v>100</v>
      </c>
      <c r="Y89">
        <f>INDEX('GDP deflators'!$D$3:$M$198,MATCH('ASTI data (new)'!$C89,'GDP deflators'!$B$3:$B$198,),MATCH('ASTI data (new)'!Y$5,'GDP deflators'!$D$2:$M$2,))</f>
        <v>108.06075517514766</v>
      </c>
      <c r="Z89">
        <f>INDEX('GDP deflators'!$D$3:$M$198,MATCH('ASTI data (new)'!$C89,'GDP deflators'!$B$3:$B$198,),MATCH('ASTI data (new)'!Z$5,'GDP deflators'!$D$2:$M$2,))</f>
        <v>113.56988865288167</v>
      </c>
      <c r="AA89">
        <f>INDEX('GDP deflators'!$D$3:$M$198,MATCH('ASTI data (new)'!$C89,'GDP deflators'!$B$3:$B$198,),MATCH('ASTI data (new)'!AA$5,'GDP deflators'!$D$2:$M$2,))</f>
        <v>118.89951812748727</v>
      </c>
      <c r="AB89">
        <f>INDEX('GDP deflators'!$D$3:$M$198,MATCH('ASTI data (new)'!$C89,'GDP deflators'!$B$3:$B$198,),MATCH('ASTI data (new)'!AB$5,'GDP deflators'!$D$2:$M$2,))</f>
        <v>124.03750985128137</v>
      </c>
      <c r="AC89">
        <f>INDEX('GDP deflators'!$D$3:$M$198,MATCH('ASTI data (new)'!$C89,'GDP deflators'!$B$3:$B$198,),MATCH('ASTI data (new)'!AC$5,'GDP deflators'!$D$2:$M$2,))</f>
        <v>127.10357566363631</v>
      </c>
      <c r="AD89">
        <f>INDEX('GDP deflators'!$D$3:$M$198,MATCH('ASTI data (new)'!$C89,'GDP deflators'!$B$3:$B$198,),MATCH('ASTI data (new)'!AD$5,'GDP deflators'!$D$2:$M$2,))</f>
        <v>129.63761227928902</v>
      </c>
      <c r="AF89">
        <f t="shared" si="8"/>
        <v>8.9299250487994275</v>
      </c>
      <c r="AG89">
        <f t="shared" si="9"/>
        <v>10.008840812845786</v>
      </c>
      <c r="AH89">
        <f t="shared" si="10"/>
        <v>10.93423792911298</v>
      </c>
      <c r="AI89">
        <f t="shared" si="11"/>
        <v>11.733710069094963</v>
      </c>
      <c r="AJ89">
        <f t="shared" si="12"/>
        <v>12.740222263893175</v>
      </c>
      <c r="AK89">
        <f t="shared" si="13"/>
        <v>12.905780011238756</v>
      </c>
      <c r="AL89">
        <f t="shared" si="14"/>
        <v>12.892996374172057</v>
      </c>
    </row>
    <row r="90" spans="2:38" x14ac:dyDescent="0.35">
      <c r="B90" t="s">
        <v>116</v>
      </c>
      <c r="C90" t="s">
        <v>115</v>
      </c>
      <c r="D90">
        <v>10.282074082379026</v>
      </c>
      <c r="E90">
        <v>9.0713019383668936</v>
      </c>
      <c r="F90">
        <v>6.9072745890223848</v>
      </c>
      <c r="G90">
        <v>6.4637458592473314</v>
      </c>
      <c r="H90">
        <v>6.6893532006308343</v>
      </c>
      <c r="I90">
        <v>7.3948140691298585</v>
      </c>
      <c r="J90">
        <v>8.2954955336739591</v>
      </c>
      <c r="K90">
        <v>7.9914029409982739</v>
      </c>
      <c r="L90">
        <v>4.7362801106909238</v>
      </c>
      <c r="M90">
        <v>14.020271281315473</v>
      </c>
      <c r="N90">
        <v>13.123316788221619</v>
      </c>
      <c r="O90">
        <v>12.4085240214345</v>
      </c>
      <c r="P90">
        <v>13.802732117319382</v>
      </c>
      <c r="Q90">
        <v>14.363974913117758</v>
      </c>
      <c r="R90">
        <v>15.366035027630311</v>
      </c>
      <c r="S90">
        <v>16.007797019527825</v>
      </c>
      <c r="T90">
        <v>17.037742096020427</v>
      </c>
      <c r="V90" cm="1">
        <f t="array" ref="V90">INDEX('GDP deflators'!$E$3:$E$198,MATCH('ASTI data (new)'!$C90,'GDP deflators'!$B$3:$B$198,),)</f>
        <v>105.66265674725217</v>
      </c>
      <c r="X90">
        <f>INDEX('GDP deflators'!$D$3:$M$198,MATCH('ASTI data (new)'!$C90,'GDP deflators'!$B$3:$B$198,),MATCH('ASTI data (new)'!X$5,'GDP deflators'!$D$2:$M$2,))</f>
        <v>100</v>
      </c>
      <c r="Y90">
        <f>INDEX('GDP deflators'!$D$3:$M$198,MATCH('ASTI data (new)'!$C90,'GDP deflators'!$B$3:$B$198,),MATCH('ASTI data (new)'!Y$5,'GDP deflators'!$D$2:$M$2,))</f>
        <v>105.66265674725217</v>
      </c>
      <c r="Z90">
        <f>INDEX('GDP deflators'!$D$3:$M$198,MATCH('ASTI data (new)'!$C90,'GDP deflators'!$B$3:$B$198,),MATCH('ASTI data (new)'!Z$5,'GDP deflators'!$D$2:$M$2,))</f>
        <v>110.93020757733336</v>
      </c>
      <c r="AA90">
        <f>INDEX('GDP deflators'!$D$3:$M$198,MATCH('ASTI data (new)'!$C90,'GDP deflators'!$B$3:$B$198,),MATCH('ASTI data (new)'!AA$5,'GDP deflators'!$D$2:$M$2,))</f>
        <v>114.36355187192237</v>
      </c>
      <c r="AB90">
        <f>INDEX('GDP deflators'!$D$3:$M$198,MATCH('ASTI data (new)'!$C90,'GDP deflators'!$B$3:$B$198,),MATCH('ASTI data (new)'!AB$5,'GDP deflators'!$D$2:$M$2,))</f>
        <v>117.82957154845252</v>
      </c>
      <c r="AC90">
        <f>INDEX('GDP deflators'!$D$3:$M$198,MATCH('ASTI data (new)'!$C90,'GDP deflators'!$B$3:$B$198,),MATCH('ASTI data (new)'!AC$5,'GDP deflators'!$D$2:$M$2,))</f>
        <v>114.89441246255008</v>
      </c>
      <c r="AD90">
        <f>INDEX('GDP deflators'!$D$3:$M$198,MATCH('ASTI data (new)'!$C90,'GDP deflators'!$B$3:$B$198,),MATCH('ASTI data (new)'!AD$5,'GDP deflators'!$D$2:$M$2,))</f>
        <v>117.07929835233519</v>
      </c>
      <c r="AF90">
        <f t="shared" si="8"/>
        <v>12.420014025970344</v>
      </c>
      <c r="AG90">
        <f t="shared" si="9"/>
        <v>12.4085240214345</v>
      </c>
      <c r="AH90">
        <f t="shared" si="10"/>
        <v>14.490833242732972</v>
      </c>
      <c r="AI90">
        <f t="shared" si="11"/>
        <v>15.546790518364041</v>
      </c>
      <c r="AJ90">
        <f t="shared" si="12"/>
        <v>17.135413583581681</v>
      </c>
      <c r="AK90">
        <f t="shared" si="13"/>
        <v>17.40639966850199</v>
      </c>
      <c r="AL90">
        <f t="shared" si="14"/>
        <v>18.878636516604448</v>
      </c>
    </row>
    <row r="91" spans="2:38" x14ac:dyDescent="0.35">
      <c r="B91" t="s">
        <v>120</v>
      </c>
      <c r="C91" t="s">
        <v>119</v>
      </c>
      <c r="D91">
        <v>0.42685286473220446</v>
      </c>
      <c r="E91">
        <v>0.39945459260585081</v>
      </c>
      <c r="F91">
        <v>0.36818380728347072</v>
      </c>
      <c r="G91">
        <v>0.33303672997102518</v>
      </c>
      <c r="H91">
        <v>0.30046684455187583</v>
      </c>
      <c r="I91">
        <v>0.28631741396770938</v>
      </c>
      <c r="J91">
        <v>0.37799204737788378</v>
      </c>
      <c r="K91">
        <v>0.40071887199441625</v>
      </c>
      <c r="L91">
        <v>0.44125809988144205</v>
      </c>
      <c r="M91">
        <v>0.53012526559376949</v>
      </c>
      <c r="N91">
        <v>0.49184487797702525</v>
      </c>
      <c r="O91">
        <v>0.47833761533468094</v>
      </c>
      <c r="P91">
        <v>0.51647810289834173</v>
      </c>
      <c r="Q91">
        <v>0.52939745841525077</v>
      </c>
      <c r="R91">
        <v>0.55099868122596596</v>
      </c>
      <c r="S91">
        <v>0.54469461691466703</v>
      </c>
      <c r="T91">
        <v>0.53351843525123732</v>
      </c>
      <c r="V91" cm="1">
        <f t="array" ref="V91">INDEX('GDP deflators'!$E$3:$E$198,MATCH('ASTI data (new)'!$C91,'GDP deflators'!$B$3:$B$198,),)</f>
        <v>105.90966664722727</v>
      </c>
      <c r="X91">
        <f>INDEX('GDP deflators'!$D$3:$M$198,MATCH('ASTI data (new)'!$C91,'GDP deflators'!$B$3:$B$198,),MATCH('ASTI data (new)'!X$5,'GDP deflators'!$D$2:$M$2,))</f>
        <v>100</v>
      </c>
      <c r="Y91">
        <f>INDEX('GDP deflators'!$D$3:$M$198,MATCH('ASTI data (new)'!$C91,'GDP deflators'!$B$3:$B$198,),MATCH('ASTI data (new)'!Y$5,'GDP deflators'!$D$2:$M$2,))</f>
        <v>105.90966664722727</v>
      </c>
      <c r="Z91">
        <f>INDEX('GDP deflators'!$D$3:$M$198,MATCH('ASTI data (new)'!$C91,'GDP deflators'!$B$3:$B$198,),MATCH('ASTI data (new)'!Z$5,'GDP deflators'!$D$2:$M$2,))</f>
        <v>108.60578578070654</v>
      </c>
      <c r="AA91">
        <f>INDEX('GDP deflators'!$D$3:$M$198,MATCH('ASTI data (new)'!$C91,'GDP deflators'!$B$3:$B$198,),MATCH('ASTI data (new)'!AA$5,'GDP deflators'!$D$2:$M$2,))</f>
        <v>109.23793425240554</v>
      </c>
      <c r="AB91">
        <f>INDEX('GDP deflators'!$D$3:$M$198,MATCH('ASTI data (new)'!$C91,'GDP deflators'!$B$3:$B$198,),MATCH('ASTI data (new)'!AB$5,'GDP deflators'!$D$2:$M$2,))</f>
        <v>110.34263340027583</v>
      </c>
      <c r="AC91">
        <f>INDEX('GDP deflators'!$D$3:$M$198,MATCH('ASTI data (new)'!$C91,'GDP deflators'!$B$3:$B$198,),MATCH('ASTI data (new)'!AC$5,'GDP deflators'!$D$2:$M$2,))</f>
        <v>111.79087155574123</v>
      </c>
      <c r="AD91">
        <f>INDEX('GDP deflators'!$D$3:$M$198,MATCH('ASTI data (new)'!$C91,'GDP deflators'!$B$3:$B$198,),MATCH('ASTI data (new)'!AD$5,'GDP deflators'!$D$2:$M$2,))</f>
        <v>112.51802052447269</v>
      </c>
      <c r="AF91">
        <f t="shared" si="8"/>
        <v>0.46440036452508449</v>
      </c>
      <c r="AG91">
        <f t="shared" si="9"/>
        <v>0.47833761533468094</v>
      </c>
      <c r="AH91">
        <f t="shared" si="10"/>
        <v>0.5296259725813377</v>
      </c>
      <c r="AI91">
        <f t="shared" si="11"/>
        <v>0.54603405511964909</v>
      </c>
      <c r="AJ91">
        <f t="shared" si="12"/>
        <v>0.57406134313561186</v>
      </c>
      <c r="AK91">
        <f t="shared" si="13"/>
        <v>0.57494172047047398</v>
      </c>
      <c r="AL91">
        <f t="shared" si="14"/>
        <v>0.56680792365948662</v>
      </c>
    </row>
    <row r="92" spans="2:38" x14ac:dyDescent="0.35">
      <c r="B92" t="s">
        <v>146</v>
      </c>
      <c r="C92" t="s">
        <v>145</v>
      </c>
      <c r="D92">
        <v>0.31431905629251716</v>
      </c>
      <c r="E92">
        <v>0.33027757124473867</v>
      </c>
      <c r="F92">
        <v>0.3301600605065001</v>
      </c>
      <c r="G92">
        <v>0.31819483112113406</v>
      </c>
      <c r="H92">
        <v>0.28896544522679019</v>
      </c>
      <c r="I92">
        <v>0.2077127789222763</v>
      </c>
      <c r="J92">
        <v>0.28335566351813291</v>
      </c>
      <c r="K92">
        <v>0.260686956314019</v>
      </c>
      <c r="L92">
        <v>0.25645282838332628</v>
      </c>
      <c r="M92">
        <v>0.23833332564093804</v>
      </c>
      <c r="N92">
        <v>0.25657197967148559</v>
      </c>
      <c r="O92">
        <v>0.32200000000000051</v>
      </c>
      <c r="P92">
        <v>0.26236203919629869</v>
      </c>
      <c r="Q92">
        <v>0.26892485074532063</v>
      </c>
      <c r="R92">
        <v>0.27989790233056538</v>
      </c>
      <c r="S92">
        <v>0.27669554552462239</v>
      </c>
      <c r="T92">
        <v>0.27101823646700518</v>
      </c>
      <c r="V92" cm="1">
        <f t="array" ref="V92">INDEX('GDP deflators'!$E$3:$E$198,MATCH('ASTI data (new)'!$C92,'GDP deflators'!$B$3:$B$198,),)</f>
        <v>100.22455508772407</v>
      </c>
      <c r="X92">
        <f>INDEX('GDP deflators'!$D$3:$M$198,MATCH('ASTI data (new)'!$C92,'GDP deflators'!$B$3:$B$198,),MATCH('ASTI data (new)'!X$5,'GDP deflators'!$D$2:$M$2,))</f>
        <v>100</v>
      </c>
      <c r="Y92">
        <f>INDEX('GDP deflators'!$D$3:$M$198,MATCH('ASTI data (new)'!$C92,'GDP deflators'!$B$3:$B$198,),MATCH('ASTI data (new)'!Y$5,'GDP deflators'!$D$2:$M$2,))</f>
        <v>100.22455508772407</v>
      </c>
      <c r="Z92">
        <f>INDEX('GDP deflators'!$D$3:$M$198,MATCH('ASTI data (new)'!$C92,'GDP deflators'!$B$3:$B$198,),MATCH('ASTI data (new)'!Z$5,'GDP deflators'!$D$2:$M$2,))</f>
        <v>104.15989520388263</v>
      </c>
      <c r="AA92">
        <f>INDEX('GDP deflators'!$D$3:$M$198,MATCH('ASTI data (new)'!$C92,'GDP deflators'!$B$3:$B$198,),MATCH('ASTI data (new)'!AA$5,'GDP deflators'!$D$2:$M$2,))</f>
        <v>107.20435369331918</v>
      </c>
      <c r="AB92">
        <f>INDEX('GDP deflators'!$D$3:$M$198,MATCH('ASTI data (new)'!$C92,'GDP deflators'!$B$3:$B$198,),MATCH('ASTI data (new)'!AB$5,'GDP deflators'!$D$2:$M$2,))</f>
        <v>108.03337806602609</v>
      </c>
      <c r="AC92">
        <f>INDEX('GDP deflators'!$D$3:$M$198,MATCH('ASTI data (new)'!$C92,'GDP deflators'!$B$3:$B$198,),MATCH('ASTI data (new)'!AC$5,'GDP deflators'!$D$2:$M$2,))</f>
        <v>111.01545329555901</v>
      </c>
      <c r="AD92">
        <f>INDEX('GDP deflators'!$D$3:$M$198,MATCH('ASTI data (new)'!$C92,'GDP deflators'!$B$3:$B$198,),MATCH('ASTI data (new)'!AD$5,'GDP deflators'!$D$2:$M$2,))</f>
        <v>113.95427590434497</v>
      </c>
      <c r="AF92">
        <f t="shared" si="8"/>
        <v>0.25599712510264028</v>
      </c>
      <c r="AG92">
        <f t="shared" si="9"/>
        <v>0.32200000000000051</v>
      </c>
      <c r="AH92">
        <f t="shared" si="10"/>
        <v>0.27266374477037331</v>
      </c>
      <c r="AI92">
        <f t="shared" si="11"/>
        <v>0.28765320824812152</v>
      </c>
      <c r="AJ92">
        <f t="shared" si="12"/>
        <v>0.30170566360607703</v>
      </c>
      <c r="AK92">
        <f t="shared" si="13"/>
        <v>0.30648658289769098</v>
      </c>
      <c r="AL92">
        <f t="shared" si="14"/>
        <v>0.30814491385308113</v>
      </c>
    </row>
    <row r="93" spans="2:38" x14ac:dyDescent="0.35">
      <c r="B93" t="s">
        <v>148</v>
      </c>
      <c r="C93" t="s">
        <v>147</v>
      </c>
      <c r="D93">
        <v>5.4296618457266357</v>
      </c>
      <c r="E93">
        <v>5.9289133933578801</v>
      </c>
      <c r="F93">
        <v>5.8350913479891009</v>
      </c>
      <c r="G93">
        <v>5.791505619577543</v>
      </c>
      <c r="H93">
        <v>6.1611976894108862</v>
      </c>
      <c r="I93">
        <v>5.7736986667169647</v>
      </c>
      <c r="J93">
        <v>6.5524019631456154</v>
      </c>
      <c r="K93">
        <v>6.8283880572138242</v>
      </c>
      <c r="L93">
        <v>6.1554813806873074</v>
      </c>
      <c r="M93">
        <v>5.5963156499378952</v>
      </c>
      <c r="N93">
        <v>6.029475387860062</v>
      </c>
      <c r="O93">
        <v>5.981674693529718</v>
      </c>
      <c r="P93">
        <v>7.2519234969894724</v>
      </c>
      <c r="Q93">
        <v>7.4333255299377567</v>
      </c>
      <c r="R93">
        <v>7.7366305769197083</v>
      </c>
      <c r="S93">
        <v>7.6481145452639767</v>
      </c>
      <c r="T93">
        <v>7.4911886001816521</v>
      </c>
      <c r="V93" cm="1">
        <f t="array" ref="V93">INDEX('GDP deflators'!$E$3:$E$198,MATCH('ASTI data (new)'!$C93,'GDP deflators'!$B$3:$B$198,),)</f>
        <v>106.93303309738829</v>
      </c>
      <c r="X93">
        <f>INDEX('GDP deflators'!$D$3:$M$198,MATCH('ASTI data (new)'!$C93,'GDP deflators'!$B$3:$B$198,),MATCH('ASTI data (new)'!X$5,'GDP deflators'!$D$2:$M$2,))</f>
        <v>100</v>
      </c>
      <c r="Y93">
        <f>INDEX('GDP deflators'!$D$3:$M$198,MATCH('ASTI data (new)'!$C93,'GDP deflators'!$B$3:$B$198,),MATCH('ASTI data (new)'!Y$5,'GDP deflators'!$D$2:$M$2,))</f>
        <v>106.93303309738829</v>
      </c>
      <c r="Z93">
        <f>INDEX('GDP deflators'!$D$3:$M$198,MATCH('ASTI data (new)'!$C93,'GDP deflators'!$B$3:$B$198,),MATCH('ASTI data (new)'!Z$5,'GDP deflators'!$D$2:$M$2,))</f>
        <v>110.48589156207906</v>
      </c>
      <c r="AA93">
        <f>INDEX('GDP deflators'!$D$3:$M$198,MATCH('ASTI data (new)'!$C93,'GDP deflators'!$B$3:$B$198,),MATCH('ASTI data (new)'!AA$5,'GDP deflators'!$D$2:$M$2,))</f>
        <v>112.39290898024734</v>
      </c>
      <c r="AB93">
        <f>INDEX('GDP deflators'!$D$3:$M$198,MATCH('ASTI data (new)'!$C93,'GDP deflators'!$B$3:$B$198,),MATCH('ASTI data (new)'!AB$5,'GDP deflators'!$D$2:$M$2,))</f>
        <v>115.60769587652651</v>
      </c>
      <c r="AC93">
        <f>INDEX('GDP deflators'!$D$3:$M$198,MATCH('ASTI data (new)'!$C93,'GDP deflators'!$B$3:$B$198,),MATCH('ASTI data (new)'!AC$5,'GDP deflators'!$D$2:$M$2,))</f>
        <v>118.18762256296731</v>
      </c>
      <c r="AD93">
        <f>INDEX('GDP deflators'!$D$3:$M$198,MATCH('ASTI data (new)'!$C93,'GDP deflators'!$B$3:$B$198,),MATCH('ASTI data (new)'!AD$5,'GDP deflators'!$D$2:$M$2,))</f>
        <v>121.38718759468796</v>
      </c>
      <c r="AF93">
        <f t="shared" si="8"/>
        <v>5.6385526653571789</v>
      </c>
      <c r="AG93">
        <f t="shared" si="9"/>
        <v>5.981674693529718</v>
      </c>
      <c r="AH93">
        <f t="shared" si="10"/>
        <v>7.4928692275580948</v>
      </c>
      <c r="AI93">
        <f t="shared" si="11"/>
        <v>7.8128624570665819</v>
      </c>
      <c r="AJ93">
        <f t="shared" si="12"/>
        <v>8.3642445083456121</v>
      </c>
      <c r="AK93">
        <f t="shared" si="13"/>
        <v>8.4530705714741039</v>
      </c>
      <c r="AL93">
        <f t="shared" si="14"/>
        <v>8.5037737131169759</v>
      </c>
    </row>
    <row r="94" spans="2:38" x14ac:dyDescent="0.35">
      <c r="B94" t="s">
        <v>419</v>
      </c>
      <c r="C94" t="s">
        <v>418</v>
      </c>
      <c r="D94">
        <v>6.1728025855834892</v>
      </c>
      <c r="E94">
        <v>6.5727624550067034</v>
      </c>
      <c r="F94">
        <v>5.5338261334455066</v>
      </c>
      <c r="G94">
        <v>5.2841289747846378</v>
      </c>
      <c r="H94">
        <v>5.6843614318325706</v>
      </c>
      <c r="I94">
        <v>6.5896203492860845</v>
      </c>
      <c r="J94">
        <v>6.3245415350717868</v>
      </c>
      <c r="K94">
        <v>5.5838482727084955</v>
      </c>
      <c r="L94">
        <v>6.4379727343177118</v>
      </c>
      <c r="M94">
        <v>7.1397316411141247</v>
      </c>
      <c r="N94">
        <v>5.9520217352567917</v>
      </c>
      <c r="O94">
        <v>6.20979605935905</v>
      </c>
      <c r="P94">
        <v>7.0191487088360009</v>
      </c>
      <c r="Q94">
        <v>7.1947280356005168</v>
      </c>
      <c r="R94">
        <v>7.4882974906272564</v>
      </c>
      <c r="S94">
        <v>7.4026226776530804</v>
      </c>
      <c r="T94">
        <v>7.2507337966872578</v>
      </c>
      <c r="V94" cm="1">
        <f t="array" ref="V94">INDEX('GDP deflators'!$E$3:$E$198,MATCH('ASTI data (new)'!$C94,'GDP deflators'!$B$3:$B$198,),)</f>
        <v>107.92481480429097</v>
      </c>
      <c r="X94">
        <f>INDEX('GDP deflators'!$D$3:$M$198,MATCH('ASTI data (new)'!$C94,'GDP deflators'!$B$3:$B$198,),MATCH('ASTI data (new)'!X$5,'GDP deflators'!$D$2:$M$2,))</f>
        <v>100</v>
      </c>
      <c r="Y94">
        <f>INDEX('GDP deflators'!$D$3:$M$198,MATCH('ASTI data (new)'!$C94,'GDP deflators'!$B$3:$B$198,),MATCH('ASTI data (new)'!Y$5,'GDP deflators'!$D$2:$M$2,))</f>
        <v>107.92481480429097</v>
      </c>
      <c r="Z94">
        <f>INDEX('GDP deflators'!$D$3:$M$198,MATCH('ASTI data (new)'!$C94,'GDP deflators'!$B$3:$B$198,),MATCH('ASTI data (new)'!Z$5,'GDP deflators'!$D$2:$M$2,))</f>
        <v>114.06918244550761</v>
      </c>
      <c r="AA94">
        <f>INDEX('GDP deflators'!$D$3:$M$198,MATCH('ASTI data (new)'!$C94,'GDP deflators'!$B$3:$B$198,),MATCH('ASTI data (new)'!AA$5,'GDP deflators'!$D$2:$M$2,))</f>
        <v>113.98116807544034</v>
      </c>
      <c r="AB94">
        <f>INDEX('GDP deflators'!$D$3:$M$198,MATCH('ASTI data (new)'!$C94,'GDP deflators'!$B$3:$B$198,),MATCH('ASTI data (new)'!AB$5,'GDP deflators'!$D$2:$M$2,))</f>
        <v>113.5882809896066</v>
      </c>
      <c r="AC94">
        <f>INDEX('GDP deflators'!$D$3:$M$198,MATCH('ASTI data (new)'!$C94,'GDP deflators'!$B$3:$B$198,),MATCH('ASTI data (new)'!AC$5,'GDP deflators'!$D$2:$M$2,))</f>
        <v>114.53182041546992</v>
      </c>
      <c r="AD94">
        <f>INDEX('GDP deflators'!$D$3:$M$198,MATCH('ASTI data (new)'!$C94,'GDP deflators'!$B$3:$B$198,),MATCH('ASTI data (new)'!AD$5,'GDP deflators'!$D$2:$M$2,))</f>
        <v>121.43802101940801</v>
      </c>
      <c r="AF94">
        <f t="shared" si="8"/>
        <v>5.5149705339315025</v>
      </c>
      <c r="AG94">
        <f t="shared" si="9"/>
        <v>6.20979605935905</v>
      </c>
      <c r="AH94">
        <f t="shared" si="10"/>
        <v>7.4187623683420876</v>
      </c>
      <c r="AI94">
        <f t="shared" si="11"/>
        <v>7.5984703515123417</v>
      </c>
      <c r="AJ94">
        <f t="shared" si="12"/>
        <v>7.8812536397821704</v>
      </c>
      <c r="AK94">
        <f t="shared" si="13"/>
        <v>7.8558008430025934</v>
      </c>
      <c r="AL94">
        <f t="shared" si="14"/>
        <v>8.1585941546895384</v>
      </c>
    </row>
    <row r="95" spans="2:38" x14ac:dyDescent="0.35">
      <c r="B95" t="s">
        <v>152</v>
      </c>
      <c r="C95" t="s">
        <v>151</v>
      </c>
      <c r="D95">
        <v>5.6002615543462406</v>
      </c>
      <c r="E95">
        <v>5.22913722872614</v>
      </c>
      <c r="F95">
        <v>4.7957600787296073</v>
      </c>
      <c r="G95">
        <v>4.2976148721501275</v>
      </c>
      <c r="H95">
        <v>4.8945704015436009</v>
      </c>
      <c r="I95">
        <v>3.8841814362297669</v>
      </c>
      <c r="J95">
        <v>3.9030939529915885</v>
      </c>
      <c r="K95">
        <v>4.1171554276598945</v>
      </c>
      <c r="L95">
        <v>3.996582317601479</v>
      </c>
      <c r="M95">
        <v>3.8041253225131633</v>
      </c>
      <c r="N95">
        <v>3.932077446379187</v>
      </c>
      <c r="O95">
        <v>4.1033896366818574</v>
      </c>
      <c r="P95">
        <v>4.2292207811548597</v>
      </c>
      <c r="Q95">
        <v>4.3350119202653472</v>
      </c>
      <c r="R95">
        <v>4.5118951993371317</v>
      </c>
      <c r="S95">
        <v>4.4602738824962715</v>
      </c>
      <c r="T95">
        <v>4.3687568569347004</v>
      </c>
      <c r="V95" cm="1">
        <f t="array" ref="V95">INDEX('GDP deflators'!$E$3:$E$198,MATCH('ASTI data (new)'!$C95,'GDP deflators'!$B$3:$B$198,),)</f>
        <v>107.80720523664277</v>
      </c>
      <c r="X95">
        <f>INDEX('GDP deflators'!$D$3:$M$198,MATCH('ASTI data (new)'!$C95,'GDP deflators'!$B$3:$B$198,),MATCH('ASTI data (new)'!X$5,'GDP deflators'!$D$2:$M$2,))</f>
        <v>100</v>
      </c>
      <c r="Y95">
        <f>INDEX('GDP deflators'!$D$3:$M$198,MATCH('ASTI data (new)'!$C95,'GDP deflators'!$B$3:$B$198,),MATCH('ASTI data (new)'!Y$5,'GDP deflators'!$D$2:$M$2,))</f>
        <v>107.80720523664277</v>
      </c>
      <c r="Z95">
        <f>INDEX('GDP deflators'!$D$3:$M$198,MATCH('ASTI data (new)'!$C95,'GDP deflators'!$B$3:$B$198,),MATCH('ASTI data (new)'!Z$5,'GDP deflators'!$D$2:$M$2,))</f>
        <v>111.66647401417443</v>
      </c>
      <c r="AA95">
        <f>INDEX('GDP deflators'!$D$3:$M$198,MATCH('ASTI data (new)'!$C95,'GDP deflators'!$B$3:$B$198,),MATCH('ASTI data (new)'!AA$5,'GDP deflators'!$D$2:$M$2,))</f>
        <v>113.20080544613459</v>
      </c>
      <c r="AB95">
        <f>INDEX('GDP deflators'!$D$3:$M$198,MATCH('ASTI data (new)'!$C95,'GDP deflators'!$B$3:$B$198,),MATCH('ASTI data (new)'!AB$5,'GDP deflators'!$D$2:$M$2,))</f>
        <v>120.95433242648923</v>
      </c>
      <c r="AC95">
        <f>INDEX('GDP deflators'!$D$3:$M$198,MATCH('ASTI data (new)'!$C95,'GDP deflators'!$B$3:$B$198,),MATCH('ASTI data (new)'!AC$5,'GDP deflators'!$D$2:$M$2,))</f>
        <v>129.33981854553554</v>
      </c>
      <c r="AD95">
        <f>INDEX('GDP deflators'!$D$3:$M$198,MATCH('ASTI data (new)'!$C95,'GDP deflators'!$B$3:$B$198,),MATCH('ASTI data (new)'!AD$5,'GDP deflators'!$D$2:$M$2,))</f>
        <v>134.09702520930307</v>
      </c>
      <c r="AF95">
        <f t="shared" si="8"/>
        <v>3.6473234212389234</v>
      </c>
      <c r="AG95">
        <f t="shared" si="9"/>
        <v>4.1033896366818574</v>
      </c>
      <c r="AH95">
        <f t="shared" si="10"/>
        <v>4.3806178949022376</v>
      </c>
      <c r="AI95">
        <f t="shared" si="11"/>
        <v>4.5518927971044176</v>
      </c>
      <c r="AJ95">
        <f t="shared" si="12"/>
        <v>5.0621224306500627</v>
      </c>
      <c r="AK95">
        <f t="shared" si="13"/>
        <v>5.3511359779631738</v>
      </c>
      <c r="AL95">
        <f t="shared" si="14"/>
        <v>5.4341200765917543</v>
      </c>
    </row>
    <row r="96" spans="2:38" x14ac:dyDescent="0.35">
      <c r="B96" t="s">
        <v>172</v>
      </c>
      <c r="C96" t="s">
        <v>171</v>
      </c>
      <c r="D96">
        <v>8.6737461188770144</v>
      </c>
      <c r="E96">
        <v>8.9433799077311917</v>
      </c>
      <c r="F96">
        <v>6.7448239671192036</v>
      </c>
      <c r="G96">
        <v>6.204114773608886</v>
      </c>
      <c r="H96">
        <v>6.4273625087412238</v>
      </c>
      <c r="I96">
        <v>7.2448668349475209</v>
      </c>
      <c r="J96">
        <v>8.0250354204815011</v>
      </c>
      <c r="K96">
        <v>6.9110140597543577</v>
      </c>
      <c r="L96">
        <v>6.4017277819083542</v>
      </c>
      <c r="M96">
        <v>7.3905569068485324</v>
      </c>
      <c r="N96">
        <v>7.8488559460322875</v>
      </c>
      <c r="O96">
        <v>6.5211612580274778</v>
      </c>
      <c r="P96">
        <v>7.3236257319072502</v>
      </c>
      <c r="Q96">
        <v>7.5068213484732365</v>
      </c>
      <c r="R96">
        <v>7.8131252756473852</v>
      </c>
      <c r="S96">
        <v>7.7237340558710956</v>
      </c>
      <c r="T96">
        <v>7.5652565305792336</v>
      </c>
      <c r="V96" cm="1">
        <f t="array" ref="V96">INDEX('GDP deflators'!$E$3:$E$198,MATCH('ASTI data (new)'!$C96,'GDP deflators'!$B$3:$B$198,),)</f>
        <v>105.79618847204975</v>
      </c>
      <c r="X96">
        <f>INDEX('GDP deflators'!$D$3:$M$198,MATCH('ASTI data (new)'!$C96,'GDP deflators'!$B$3:$B$198,),MATCH('ASTI data (new)'!X$5,'GDP deflators'!$D$2:$M$2,))</f>
        <v>100</v>
      </c>
      <c r="Y96">
        <f>INDEX('GDP deflators'!$D$3:$M$198,MATCH('ASTI data (new)'!$C96,'GDP deflators'!$B$3:$B$198,),MATCH('ASTI data (new)'!Y$5,'GDP deflators'!$D$2:$M$2,))</f>
        <v>105.79618847204975</v>
      </c>
      <c r="Z96">
        <f>INDEX('GDP deflators'!$D$3:$M$198,MATCH('ASTI data (new)'!$C96,'GDP deflators'!$B$3:$B$198,),MATCH('ASTI data (new)'!Z$5,'GDP deflators'!$D$2:$M$2,))</f>
        <v>112.74901200559387</v>
      </c>
      <c r="AA96">
        <f>INDEX('GDP deflators'!$D$3:$M$198,MATCH('ASTI data (new)'!$C96,'GDP deflators'!$B$3:$B$198,),MATCH('ASTI data (new)'!AA$5,'GDP deflators'!$D$2:$M$2,))</f>
        <v>122.24354413847188</v>
      </c>
      <c r="AB96">
        <f>INDEX('GDP deflators'!$D$3:$M$198,MATCH('ASTI data (new)'!$C96,'GDP deflators'!$B$3:$B$198,),MATCH('ASTI data (new)'!AB$5,'GDP deflators'!$D$2:$M$2,))</f>
        <v>130.71428320058743</v>
      </c>
      <c r="AC96">
        <f>INDEX('GDP deflators'!$D$3:$M$198,MATCH('ASTI data (new)'!$C96,'GDP deflators'!$B$3:$B$198,),MATCH('ASTI data (new)'!AC$5,'GDP deflators'!$D$2:$M$2,))</f>
        <v>139.41421657138719</v>
      </c>
      <c r="AD96">
        <f>INDEX('GDP deflators'!$D$3:$M$198,MATCH('ASTI data (new)'!$C96,'GDP deflators'!$B$3:$B$198,),MATCH('ASTI data (new)'!AD$5,'GDP deflators'!$D$2:$M$2,))</f>
        <v>145.91628932290138</v>
      </c>
      <c r="AF96">
        <f t="shared" si="8"/>
        <v>7.4188456686281032</v>
      </c>
      <c r="AG96">
        <f t="shared" si="9"/>
        <v>6.5211612580274778</v>
      </c>
      <c r="AH96">
        <f t="shared" si="10"/>
        <v>7.8049273560496601</v>
      </c>
      <c r="AI96">
        <f t="shared" si="11"/>
        <v>8.6738516775029879</v>
      </c>
      <c r="AJ96">
        <f t="shared" si="12"/>
        <v>9.6533446498637652</v>
      </c>
      <c r="AK96">
        <f t="shared" si="13"/>
        <v>10.17804467208656</v>
      </c>
      <c r="AL96">
        <f t="shared" si="14"/>
        <v>10.434158136137446</v>
      </c>
    </row>
    <row r="97" spans="2:38" x14ac:dyDescent="0.35">
      <c r="B97" t="s">
        <v>216</v>
      </c>
      <c r="C97" t="s">
        <v>215</v>
      </c>
      <c r="D97">
        <v>304.22652950757049</v>
      </c>
      <c r="E97">
        <v>314.36655730226983</v>
      </c>
      <c r="F97">
        <v>323.77944485379282</v>
      </c>
      <c r="G97">
        <v>334.30895110468356</v>
      </c>
      <c r="H97">
        <v>342.62337099220019</v>
      </c>
      <c r="I97">
        <v>336.63564755841043</v>
      </c>
      <c r="J97">
        <v>366.50959934579737</v>
      </c>
      <c r="K97">
        <v>417.3211821245331</v>
      </c>
      <c r="L97">
        <v>416.05290992449414</v>
      </c>
      <c r="M97">
        <v>445.40321023608033</v>
      </c>
      <c r="N97">
        <v>419.28978746497808</v>
      </c>
      <c r="O97">
        <v>430.8901607140611</v>
      </c>
      <c r="P97">
        <v>423.87043874408363</v>
      </c>
      <c r="Q97">
        <v>438.79980282774329</v>
      </c>
      <c r="R97">
        <v>475.78699685398271</v>
      </c>
      <c r="S97">
        <v>479.05208033509189</v>
      </c>
      <c r="T97">
        <v>449.72511194029943</v>
      </c>
      <c r="V97" cm="1">
        <f t="array" ref="V97">INDEX('GDP deflators'!$E$3:$E$198,MATCH('ASTI data (new)'!$C97,'GDP deflators'!$B$3:$B$198,),)</f>
        <v>105.84287319478247</v>
      </c>
      <c r="X97">
        <f>INDEX('GDP deflators'!$D$3:$M$198,MATCH('ASTI data (new)'!$C97,'GDP deflators'!$B$3:$B$198,),MATCH('ASTI data (new)'!X$5,'GDP deflators'!$D$2:$M$2,))</f>
        <v>100</v>
      </c>
      <c r="Y97">
        <f>INDEX('GDP deflators'!$D$3:$M$198,MATCH('ASTI data (new)'!$C97,'GDP deflators'!$B$3:$B$198,),MATCH('ASTI data (new)'!Y$5,'GDP deflators'!$D$2:$M$2,))</f>
        <v>105.84287319478247</v>
      </c>
      <c r="Z97">
        <f>INDEX('GDP deflators'!$D$3:$M$198,MATCH('ASTI data (new)'!$C97,'GDP deflators'!$B$3:$B$198,),MATCH('ASTI data (new)'!Z$5,'GDP deflators'!$D$2:$M$2,))</f>
        <v>110.14636712023832</v>
      </c>
      <c r="AA97">
        <f>INDEX('GDP deflators'!$D$3:$M$198,MATCH('ASTI data (new)'!$C97,'GDP deflators'!$B$3:$B$198,),MATCH('ASTI data (new)'!AA$5,'GDP deflators'!$D$2:$M$2,))</f>
        <v>111.83131004585955</v>
      </c>
      <c r="AB97">
        <f>INDEX('GDP deflators'!$D$3:$M$198,MATCH('ASTI data (new)'!$C97,'GDP deflators'!$B$3:$B$198,),MATCH('ASTI data (new)'!AB$5,'GDP deflators'!$D$2:$M$2,))</f>
        <v>116.77799128915578</v>
      </c>
      <c r="AC97">
        <f>INDEX('GDP deflators'!$D$3:$M$198,MATCH('ASTI data (new)'!$C97,'GDP deflators'!$B$3:$B$198,),MATCH('ASTI data (new)'!AC$5,'GDP deflators'!$D$2:$M$2,))</f>
        <v>120.03305288944166</v>
      </c>
      <c r="AD97">
        <f>INDEX('GDP deflators'!$D$3:$M$198,MATCH('ASTI data (new)'!$C97,'GDP deflators'!$B$3:$B$198,),MATCH('ASTI data (new)'!AD$5,'GDP deflators'!$D$2:$M$2,))</f>
        <v>126.48815939897153</v>
      </c>
      <c r="AF97">
        <f t="shared" si="8"/>
        <v>396.14361818519399</v>
      </c>
      <c r="AG97">
        <f t="shared" si="9"/>
        <v>430.8901607140611</v>
      </c>
      <c r="AH97">
        <f t="shared" si="10"/>
        <v>441.10470122445429</v>
      </c>
      <c r="AI97">
        <f t="shared" si="11"/>
        <v>463.62646172487297</v>
      </c>
      <c r="AJ97">
        <f t="shared" si="12"/>
        <v>524.94275804340953</v>
      </c>
      <c r="AK97">
        <f t="shared" si="13"/>
        <v>543.27780378597765</v>
      </c>
      <c r="AL97">
        <f t="shared" si="14"/>
        <v>537.4466879800184</v>
      </c>
    </row>
    <row r="98" spans="2:38" x14ac:dyDescent="0.35">
      <c r="B98" t="s">
        <v>234</v>
      </c>
      <c r="C98" t="s">
        <v>233</v>
      </c>
      <c r="D98">
        <v>4.2628985430523709</v>
      </c>
      <c r="E98">
        <v>4.2879772122998787</v>
      </c>
      <c r="F98">
        <v>3.4803714802226424</v>
      </c>
      <c r="G98">
        <v>3.2018889430870896</v>
      </c>
      <c r="H98">
        <v>3.6871646579792987</v>
      </c>
      <c r="I98">
        <v>4.1703855967314833</v>
      </c>
      <c r="J98">
        <v>4.6184162682156087</v>
      </c>
      <c r="K98">
        <v>4.7629572047890347</v>
      </c>
      <c r="L98">
        <v>4.9585826866503044</v>
      </c>
      <c r="M98">
        <v>5.7323572532115659</v>
      </c>
      <c r="N98">
        <v>5.7521931804998641</v>
      </c>
      <c r="O98">
        <v>6.6013670800293855</v>
      </c>
      <c r="P98">
        <v>7.0154803395799386</v>
      </c>
      <c r="Q98">
        <v>7.1909679045324415</v>
      </c>
      <c r="R98">
        <v>7.4843839333805935</v>
      </c>
      <c r="S98">
        <v>7.3987538960427468</v>
      </c>
      <c r="T98">
        <v>7.2469443957147179</v>
      </c>
      <c r="V98" cm="1">
        <f t="array" ref="V98">INDEX('GDP deflators'!$E$3:$E$198,MATCH('ASTI data (new)'!$C98,'GDP deflators'!$B$3:$B$198,),)</f>
        <v>110.21313826302621</v>
      </c>
      <c r="X98">
        <f>INDEX('GDP deflators'!$D$3:$M$198,MATCH('ASTI data (new)'!$C98,'GDP deflators'!$B$3:$B$198,),MATCH('ASTI data (new)'!X$5,'GDP deflators'!$D$2:$M$2,))</f>
        <v>100</v>
      </c>
      <c r="Y98">
        <f>INDEX('GDP deflators'!$D$3:$M$198,MATCH('ASTI data (new)'!$C98,'GDP deflators'!$B$3:$B$198,),MATCH('ASTI data (new)'!Y$5,'GDP deflators'!$D$2:$M$2,))</f>
        <v>110.21313826302621</v>
      </c>
      <c r="Z98">
        <f>INDEX('GDP deflators'!$D$3:$M$198,MATCH('ASTI data (new)'!$C98,'GDP deflators'!$B$3:$B$198,),MATCH('ASTI data (new)'!Z$5,'GDP deflators'!$D$2:$M$2,))</f>
        <v>117.09370388608009</v>
      </c>
      <c r="AA98">
        <f>INDEX('GDP deflators'!$D$3:$M$198,MATCH('ASTI data (new)'!$C98,'GDP deflators'!$B$3:$B$198,),MATCH('ASTI data (new)'!AA$5,'GDP deflators'!$D$2:$M$2,))</f>
        <v>122.18715274692423</v>
      </c>
      <c r="AB98">
        <f>INDEX('GDP deflators'!$D$3:$M$198,MATCH('ASTI data (new)'!$C98,'GDP deflators'!$B$3:$B$198,),MATCH('ASTI data (new)'!AB$5,'GDP deflators'!$D$2:$M$2,))</f>
        <v>132.44184648339879</v>
      </c>
      <c r="AC98">
        <f>INDEX('GDP deflators'!$D$3:$M$198,MATCH('ASTI data (new)'!$C98,'GDP deflators'!$B$3:$B$198,),MATCH('ASTI data (new)'!AC$5,'GDP deflators'!$D$2:$M$2,))</f>
        <v>142.49277589590164</v>
      </c>
      <c r="AD98">
        <f>INDEX('GDP deflators'!$D$3:$M$198,MATCH('ASTI data (new)'!$C98,'GDP deflators'!$B$3:$B$198,),MATCH('ASTI data (new)'!AD$5,'GDP deflators'!$D$2:$M$2,))</f>
        <v>149.03208242613616</v>
      </c>
      <c r="AF98">
        <f t="shared" si="8"/>
        <v>5.2191537879740988</v>
      </c>
      <c r="AG98">
        <f t="shared" si="9"/>
        <v>6.6013670800293855</v>
      </c>
      <c r="AH98">
        <f t="shared" si="10"/>
        <v>7.453454192919688</v>
      </c>
      <c r="AI98">
        <f t="shared" si="11"/>
        <v>7.9722246149313971</v>
      </c>
      <c r="AJ98">
        <f t="shared" si="12"/>
        <v>8.9938971301404962</v>
      </c>
      <c r="AK98">
        <f t="shared" si="13"/>
        <v>9.5657287092371046</v>
      </c>
      <c r="AL98">
        <f t="shared" si="14"/>
        <v>9.7994416232143866</v>
      </c>
    </row>
    <row r="99" spans="2:38" x14ac:dyDescent="0.35">
      <c r="B99" t="s">
        <v>248</v>
      </c>
      <c r="C99" t="s">
        <v>247</v>
      </c>
      <c r="D99">
        <v>6.87655434767278</v>
      </c>
      <c r="E99">
        <v>6.6822388319428647</v>
      </c>
      <c r="F99">
        <v>6.4459710193654045</v>
      </c>
      <c r="G99">
        <v>6.1684406170052632</v>
      </c>
      <c r="H99">
        <v>5.8381872793296772</v>
      </c>
      <c r="I99">
        <v>6.5732605911029118</v>
      </c>
      <c r="J99">
        <v>6.6955097487426247</v>
      </c>
      <c r="K99">
        <v>8.2941295466906073</v>
      </c>
      <c r="L99">
        <v>8.5922058087646125</v>
      </c>
      <c r="M99">
        <v>8.729239426665897</v>
      </c>
      <c r="N99">
        <v>8.4410310647907387</v>
      </c>
      <c r="O99">
        <v>9.2191666035027033</v>
      </c>
      <c r="P99">
        <v>8.2471822274349584</v>
      </c>
      <c r="Q99">
        <v>8.4534799941961118</v>
      </c>
      <c r="R99">
        <v>8.7984108244784895</v>
      </c>
      <c r="S99">
        <v>8.6977467946638818</v>
      </c>
      <c r="T99">
        <v>8.5192842300982647</v>
      </c>
      <c r="V99" cm="1">
        <f t="array" ref="V99">INDEX('GDP deflators'!$E$3:$E$198,MATCH('ASTI data (new)'!$C99,'GDP deflators'!$B$3:$B$198,),)</f>
        <v>105.84387961560408</v>
      </c>
      <c r="X99">
        <f>INDEX('GDP deflators'!$D$3:$M$198,MATCH('ASTI data (new)'!$C99,'GDP deflators'!$B$3:$B$198,),MATCH('ASTI data (new)'!X$5,'GDP deflators'!$D$2:$M$2,))</f>
        <v>100</v>
      </c>
      <c r="Y99">
        <f>INDEX('GDP deflators'!$D$3:$M$198,MATCH('ASTI data (new)'!$C99,'GDP deflators'!$B$3:$B$198,),MATCH('ASTI data (new)'!Y$5,'GDP deflators'!$D$2:$M$2,))</f>
        <v>105.84387961560408</v>
      </c>
      <c r="Z99">
        <f>INDEX('GDP deflators'!$D$3:$M$198,MATCH('ASTI data (new)'!$C99,'GDP deflators'!$B$3:$B$198,),MATCH('ASTI data (new)'!Z$5,'GDP deflators'!$D$2:$M$2,))</f>
        <v>112.38042097717467</v>
      </c>
      <c r="AA99">
        <f>INDEX('GDP deflators'!$D$3:$M$198,MATCH('ASTI data (new)'!$C99,'GDP deflators'!$B$3:$B$198,),MATCH('ASTI data (new)'!AA$5,'GDP deflators'!$D$2:$M$2,))</f>
        <v>118.56704010735601</v>
      </c>
      <c r="AB99">
        <f>INDEX('GDP deflators'!$D$3:$M$198,MATCH('ASTI data (new)'!$C99,'GDP deflators'!$B$3:$B$198,),MATCH('ASTI data (new)'!AB$5,'GDP deflators'!$D$2:$M$2,))</f>
        <v>123.54395246373755</v>
      </c>
      <c r="AC99">
        <f>INDEX('GDP deflators'!$D$3:$M$198,MATCH('ASTI data (new)'!$C99,'GDP deflators'!$B$3:$B$198,),MATCH('ASTI data (new)'!AC$5,'GDP deflators'!$D$2:$M$2,))</f>
        <v>126.60618193342697</v>
      </c>
      <c r="AD99">
        <f>INDEX('GDP deflators'!$D$3:$M$198,MATCH('ASTI data (new)'!$C99,'GDP deflators'!$B$3:$B$198,),MATCH('ASTI data (new)'!AD$5,'GDP deflators'!$D$2:$M$2,))</f>
        <v>129.14085910876051</v>
      </c>
      <c r="AF99">
        <f t="shared" si="8"/>
        <v>7.9749826777384261</v>
      </c>
      <c r="AG99">
        <f t="shared" si="9"/>
        <v>9.2191666035027033</v>
      </c>
      <c r="AH99">
        <f t="shared" si="10"/>
        <v>8.7564988543558311</v>
      </c>
      <c r="AI99">
        <f t="shared" si="11"/>
        <v>9.4696462861969479</v>
      </c>
      <c r="AJ99">
        <f t="shared" si="12"/>
        <v>10.269752512884594</v>
      </c>
      <c r="AK99">
        <f t="shared" si="13"/>
        <v>10.403894085282127</v>
      </c>
      <c r="AL99">
        <f t="shared" si="14"/>
        <v>10.394438379074776</v>
      </c>
    </row>
    <row r="100" spans="2:38" x14ac:dyDescent="0.35">
      <c r="B100" t="s">
        <v>252</v>
      </c>
      <c r="C100" t="s">
        <v>251</v>
      </c>
      <c r="D100">
        <v>7.0299842884817565</v>
      </c>
      <c r="E100">
        <v>6.4158381479295272</v>
      </c>
      <c r="F100">
        <v>5.8195417188543246</v>
      </c>
      <c r="G100">
        <v>5.2412264535057709</v>
      </c>
      <c r="H100">
        <v>4.5091405679207108</v>
      </c>
      <c r="I100">
        <v>4.3942130634809189</v>
      </c>
      <c r="J100">
        <v>7.1522217585510353</v>
      </c>
      <c r="K100">
        <v>5.6354460738825933</v>
      </c>
      <c r="L100">
        <v>5.9066987391200021</v>
      </c>
      <c r="M100">
        <v>10.795861304719647</v>
      </c>
      <c r="N100">
        <v>8.3582447810256149</v>
      </c>
      <c r="O100">
        <v>12.222086672535118</v>
      </c>
      <c r="P100">
        <v>15.131536525555608</v>
      </c>
      <c r="Q100">
        <v>14.16033111929327</v>
      </c>
      <c r="R100">
        <v>15.18472012621447</v>
      </c>
      <c r="S100">
        <v>17.263195097022503</v>
      </c>
      <c r="T100">
        <v>18.798074687968491</v>
      </c>
      <c r="V100" cm="1">
        <f t="array" ref="V100">INDEX('GDP deflators'!$E$3:$E$198,MATCH('ASTI data (new)'!$C100,'GDP deflators'!$B$3:$B$198,),)</f>
        <v>105.09063511924792</v>
      </c>
      <c r="X100">
        <f>INDEX('GDP deflators'!$D$3:$M$198,MATCH('ASTI data (new)'!$C100,'GDP deflators'!$B$3:$B$198,),MATCH('ASTI data (new)'!X$5,'GDP deflators'!$D$2:$M$2,))</f>
        <v>100</v>
      </c>
      <c r="Y100">
        <f>INDEX('GDP deflators'!$D$3:$M$198,MATCH('ASTI data (new)'!$C100,'GDP deflators'!$B$3:$B$198,),MATCH('ASTI data (new)'!Y$5,'GDP deflators'!$D$2:$M$2,))</f>
        <v>105.09063511924792</v>
      </c>
      <c r="Z100">
        <f>INDEX('GDP deflators'!$D$3:$M$198,MATCH('ASTI data (new)'!$C100,'GDP deflators'!$B$3:$B$198,),MATCH('ASTI data (new)'!Z$5,'GDP deflators'!$D$2:$M$2,))</f>
        <v>110.11563241842894</v>
      </c>
      <c r="AA100">
        <f>INDEX('GDP deflators'!$D$3:$M$198,MATCH('ASTI data (new)'!$C100,'GDP deflators'!$B$3:$B$198,),MATCH('ASTI data (new)'!AA$5,'GDP deflators'!$D$2:$M$2,))</f>
        <v>114.97213033487587</v>
      </c>
      <c r="AB100">
        <f>INDEX('GDP deflators'!$D$3:$M$198,MATCH('ASTI data (new)'!$C100,'GDP deflators'!$B$3:$B$198,),MATCH('ASTI data (new)'!AB$5,'GDP deflators'!$D$2:$M$2,))</f>
        <v>118.19680455715049</v>
      </c>
      <c r="AC100">
        <f>INDEX('GDP deflators'!$D$3:$M$198,MATCH('ASTI data (new)'!$C100,'GDP deflators'!$B$3:$B$198,),MATCH('ASTI data (new)'!AC$5,'GDP deflators'!$D$2:$M$2,))</f>
        <v>120.09362732140431</v>
      </c>
      <c r="AD100">
        <f>INDEX('GDP deflators'!$D$3:$M$198,MATCH('ASTI data (new)'!$C100,'GDP deflators'!$B$3:$B$198,),MATCH('ASTI data (new)'!AD$5,'GDP deflators'!$D$2:$M$2,))</f>
        <v>125.04684670722592</v>
      </c>
      <c r="AF100">
        <f t="shared" si="8"/>
        <v>7.9533678443767988</v>
      </c>
      <c r="AG100">
        <f t="shared" si="9"/>
        <v>12.222086672535118</v>
      </c>
      <c r="AH100">
        <f t="shared" si="10"/>
        <v>15.855063698905516</v>
      </c>
      <c r="AI100">
        <f t="shared" si="11"/>
        <v>15.491803177181481</v>
      </c>
      <c r="AJ100">
        <f t="shared" si="12"/>
        <v>17.078452280516064</v>
      </c>
      <c r="AK100">
        <f t="shared" si="13"/>
        <v>19.727730411049698</v>
      </c>
      <c r="AL100">
        <f t="shared" si="14"/>
        <v>22.367739629987707</v>
      </c>
    </row>
    <row r="101" spans="2:38" x14ac:dyDescent="0.35">
      <c r="B101" t="s">
        <v>254</v>
      </c>
      <c r="C101" t="s">
        <v>253</v>
      </c>
      <c r="D101">
        <v>34.098004156622594</v>
      </c>
      <c r="E101">
        <v>34.644961472296096</v>
      </c>
      <c r="F101">
        <v>28.707513638576021</v>
      </c>
      <c r="G101">
        <v>27.423695976994928</v>
      </c>
      <c r="H101">
        <v>29.204009326494798</v>
      </c>
      <c r="I101">
        <v>32.927836547271603</v>
      </c>
      <c r="J101">
        <v>36.936768516468298</v>
      </c>
      <c r="K101">
        <v>38.587052263971131</v>
      </c>
      <c r="L101">
        <v>42.297728120338448</v>
      </c>
      <c r="M101">
        <v>52.752143231728866</v>
      </c>
      <c r="N101">
        <v>44.316482851443759</v>
      </c>
      <c r="O101">
        <v>40.305563251784982</v>
      </c>
      <c r="P101">
        <v>38.307864293044396</v>
      </c>
      <c r="Q101">
        <v>46.789613794236963</v>
      </c>
      <c r="R101">
        <v>64.270570999509289</v>
      </c>
      <c r="S101">
        <v>68.732888506883057</v>
      </c>
      <c r="T101">
        <v>69.937219292246212</v>
      </c>
      <c r="V101" cm="1">
        <f t="array" ref="V101">INDEX('GDP deflators'!$E$3:$E$198,MATCH('ASTI data (new)'!$C101,'GDP deflators'!$B$3:$B$198,),)</f>
        <v>106.7457871247569</v>
      </c>
      <c r="X101">
        <f>INDEX('GDP deflators'!$D$3:$M$198,MATCH('ASTI data (new)'!$C101,'GDP deflators'!$B$3:$B$198,),MATCH('ASTI data (new)'!X$5,'GDP deflators'!$D$2:$M$2,))</f>
        <v>100</v>
      </c>
      <c r="Y101">
        <f>INDEX('GDP deflators'!$D$3:$M$198,MATCH('ASTI data (new)'!$C101,'GDP deflators'!$B$3:$B$198,),MATCH('ASTI data (new)'!Y$5,'GDP deflators'!$D$2:$M$2,))</f>
        <v>106.7457871247569</v>
      </c>
      <c r="Z101">
        <f>INDEX('GDP deflators'!$D$3:$M$198,MATCH('ASTI data (new)'!$C101,'GDP deflators'!$B$3:$B$198,),MATCH('ASTI data (new)'!Z$5,'GDP deflators'!$D$2:$M$2,))</f>
        <v>108.02949588504643</v>
      </c>
      <c r="AA101">
        <f>INDEX('GDP deflators'!$D$3:$M$198,MATCH('ASTI data (new)'!$C101,'GDP deflators'!$B$3:$B$198,),MATCH('ASTI data (new)'!AA$5,'GDP deflators'!$D$2:$M$2,))</f>
        <v>109.17162082529082</v>
      </c>
      <c r="AB101">
        <f>INDEX('GDP deflators'!$D$3:$M$198,MATCH('ASTI data (new)'!$C101,'GDP deflators'!$B$3:$B$198,),MATCH('ASTI data (new)'!AB$5,'GDP deflators'!$D$2:$M$2,))</f>
        <v>111.82715618342502</v>
      </c>
      <c r="AC101">
        <f>INDEX('GDP deflators'!$D$3:$M$198,MATCH('ASTI data (new)'!$C101,'GDP deflators'!$B$3:$B$198,),MATCH('ASTI data (new)'!AC$5,'GDP deflators'!$D$2:$M$2,))</f>
        <v>114.83588919324697</v>
      </c>
      <c r="AD101">
        <f>INDEX('GDP deflators'!$D$3:$M$198,MATCH('ASTI data (new)'!$C101,'GDP deflators'!$B$3:$B$198,),MATCH('ASTI data (new)'!AD$5,'GDP deflators'!$D$2:$M$2,))</f>
        <v>118.37384822574259</v>
      </c>
      <c r="AF101">
        <f t="shared" si="8"/>
        <v>41.515908070123459</v>
      </c>
      <c r="AG101">
        <f t="shared" si="9"/>
        <v>40.305563251784982</v>
      </c>
      <c r="AH101">
        <f t="shared" si="10"/>
        <v>38.768548899955299</v>
      </c>
      <c r="AI101">
        <f t="shared" si="11"/>
        <v>47.852923410797025</v>
      </c>
      <c r="AJ101">
        <f t="shared" si="12"/>
        <v>67.330012497450113</v>
      </c>
      <c r="AK101">
        <f t="shared" si="13"/>
        <v>73.94205037135039</v>
      </c>
      <c r="AL101">
        <f t="shared" si="14"/>
        <v>77.555639476012558</v>
      </c>
    </row>
    <row r="102" spans="2:38" x14ac:dyDescent="0.35">
      <c r="B102" t="s">
        <v>274</v>
      </c>
      <c r="C102" s="14" t="s">
        <v>273</v>
      </c>
      <c r="D102">
        <v>0.51802329506175193</v>
      </c>
      <c r="E102">
        <v>0.62863727898692023</v>
      </c>
      <c r="F102">
        <v>0.54744903052189464</v>
      </c>
      <c r="G102">
        <v>0.50276324086409718</v>
      </c>
      <c r="H102">
        <v>0.55795232543415074</v>
      </c>
      <c r="I102">
        <v>0.60650314162188546</v>
      </c>
      <c r="J102">
        <v>0.48091549494328301</v>
      </c>
      <c r="K102">
        <v>0.44657181481665542</v>
      </c>
      <c r="L102">
        <v>0.45244304385175105</v>
      </c>
      <c r="M102">
        <v>0.44880645038999833</v>
      </c>
      <c r="N102">
        <v>0.45552108681312226</v>
      </c>
      <c r="O102">
        <v>0.56129629629629718</v>
      </c>
      <c r="P102">
        <v>0.52649504729379271</v>
      </c>
      <c r="Q102">
        <v>0.53966496999856839</v>
      </c>
      <c r="R102">
        <v>0.56168514231857447</v>
      </c>
      <c r="S102">
        <v>0.55525881249143405</v>
      </c>
      <c r="T102">
        <v>0.54386587199612413</v>
      </c>
      <c r="V102" cm="1">
        <f t="array" ref="V102">INDEX('GDP deflators'!$E$3:$E$198,MATCH('ASTI data (new)'!$C102,'GDP deflators'!$B$3:$B$198,),)</f>
        <v>105.64419753451671</v>
      </c>
      <c r="X102">
        <f>INDEX('GDP deflators'!$D$3:$M$198,MATCH('ASTI data (new)'!$C102,'GDP deflators'!$B$3:$B$198,),MATCH('ASTI data (new)'!X$5,'GDP deflators'!$D$2:$M$2,))</f>
        <v>100</v>
      </c>
      <c r="Y102">
        <f>INDEX('GDP deflators'!$D$3:$M$198,MATCH('ASTI data (new)'!$C102,'GDP deflators'!$B$3:$B$198,),MATCH('ASTI data (new)'!Y$5,'GDP deflators'!$D$2:$M$2,))</f>
        <v>105.64419753451671</v>
      </c>
      <c r="Z102">
        <f>INDEX('GDP deflators'!$D$3:$M$198,MATCH('ASTI data (new)'!$C102,'GDP deflators'!$B$3:$B$198,),MATCH('ASTI data (new)'!Z$5,'GDP deflators'!$D$2:$M$2,))</f>
        <v>105.75975645353495</v>
      </c>
      <c r="AA102">
        <f>INDEX('GDP deflators'!$D$3:$M$198,MATCH('ASTI data (new)'!$C102,'GDP deflators'!$B$3:$B$198,),MATCH('ASTI data (new)'!AA$5,'GDP deflators'!$D$2:$M$2,))</f>
        <v>105.29035097760907</v>
      </c>
      <c r="AB102">
        <f>INDEX('GDP deflators'!$D$3:$M$198,MATCH('ASTI data (new)'!$C102,'GDP deflators'!$B$3:$B$198,),MATCH('ASTI data (new)'!AB$5,'GDP deflators'!$D$2:$M$2,))</f>
        <v>108.12351581607875</v>
      </c>
      <c r="AC102">
        <f>INDEX('GDP deflators'!$D$3:$M$198,MATCH('ASTI data (new)'!$C102,'GDP deflators'!$B$3:$B$198,),MATCH('ASTI data (new)'!AC$5,'GDP deflators'!$D$2:$M$2,))</f>
        <v>107.7878907280801</v>
      </c>
      <c r="AD102">
        <f>INDEX('GDP deflators'!$D$3:$M$198,MATCH('ASTI data (new)'!$C102,'GDP deflators'!$B$3:$B$198,),MATCH('ASTI data (new)'!AD$5,'GDP deflators'!$D$2:$M$2,))</f>
        <v>110.27479190739638</v>
      </c>
      <c r="AF102">
        <f t="shared" si="8"/>
        <v>0.43118419889013937</v>
      </c>
      <c r="AG102">
        <f t="shared" si="9"/>
        <v>0.56129629629629718</v>
      </c>
      <c r="AH102">
        <f t="shared" si="10"/>
        <v>0.52707095396877934</v>
      </c>
      <c r="AI102">
        <f t="shared" si="11"/>
        <v>0.53785740653579261</v>
      </c>
      <c r="AJ102">
        <f t="shared" si="12"/>
        <v>0.57486708959378785</v>
      </c>
      <c r="AK102">
        <f t="shared" si="13"/>
        <v>0.56652592005420455</v>
      </c>
      <c r="AL102">
        <f t="shared" si="14"/>
        <v>0.56770459012017171</v>
      </c>
    </row>
    <row r="103" spans="2:38" x14ac:dyDescent="0.35">
      <c r="B103" t="s">
        <v>964</v>
      </c>
      <c r="C103" s="14" t="s">
        <v>635</v>
      </c>
      <c r="D103">
        <v>0.1476306928901131</v>
      </c>
      <c r="E103">
        <v>0.12025852275609634</v>
      </c>
      <c r="F103">
        <v>0.11338900134930688</v>
      </c>
      <c r="G103">
        <v>9.2532191323380572E-2</v>
      </c>
      <c r="H103">
        <v>0.10334059259661155</v>
      </c>
      <c r="I103">
        <v>8.5471668370794743E-2</v>
      </c>
      <c r="J103">
        <v>0.1029320069680538</v>
      </c>
      <c r="K103">
        <v>9.0282040219224147E-2</v>
      </c>
      <c r="L103">
        <v>9.8279164459721305E-2</v>
      </c>
      <c r="M103">
        <v>9.0731466941270628E-2</v>
      </c>
      <c r="N103">
        <v>8.5080188879875687E-2</v>
      </c>
      <c r="O103">
        <v>0.11562962962962983</v>
      </c>
      <c r="P103">
        <v>0.2011081396599331</v>
      </c>
      <c r="Q103">
        <v>0.2061387257371172</v>
      </c>
      <c r="R103">
        <v>0.21454988917166404</v>
      </c>
      <c r="S103">
        <v>0.212095189468371</v>
      </c>
      <c r="T103">
        <v>0.20774336682531849</v>
      </c>
      <c r="V103" cm="1">
        <f t="array" ref="V103">INDEX('GDP deflators'!$E$3:$E$198,MATCH('ASTI data (new)'!$C103,'GDP deflators'!$B$3:$B$198,),)</f>
        <v>100.55508547468493</v>
      </c>
      <c r="X103">
        <f>INDEX('GDP deflators'!$D$3:$M$198,MATCH('ASTI data (new)'!$C103,'GDP deflators'!$B$3:$B$198,),MATCH('ASTI data (new)'!X$5,'GDP deflators'!$D$2:$M$2,))</f>
        <v>100</v>
      </c>
      <c r="Y103">
        <f>INDEX('GDP deflators'!$D$3:$M$198,MATCH('ASTI data (new)'!$C103,'GDP deflators'!$B$3:$B$198,),MATCH('ASTI data (new)'!Y$5,'GDP deflators'!$D$2:$M$2,))</f>
        <v>100.55508547468493</v>
      </c>
      <c r="Z103">
        <f>INDEX('GDP deflators'!$D$3:$M$198,MATCH('ASTI data (new)'!$C103,'GDP deflators'!$B$3:$B$198,),MATCH('ASTI data (new)'!Z$5,'GDP deflators'!$D$2:$M$2,))</f>
        <v>102.5555347645688</v>
      </c>
      <c r="AA103">
        <f>INDEX('GDP deflators'!$D$3:$M$198,MATCH('ASTI data (new)'!$C103,'GDP deflators'!$B$3:$B$198,),MATCH('ASTI data (new)'!AA$5,'GDP deflators'!$D$2:$M$2,))</f>
        <v>109.8551671571816</v>
      </c>
      <c r="AB103">
        <f>INDEX('GDP deflators'!$D$3:$M$198,MATCH('ASTI data (new)'!$C103,'GDP deflators'!$B$3:$B$198,),MATCH('ASTI data (new)'!AB$5,'GDP deflators'!$D$2:$M$2,))</f>
        <v>113.81307088587988</v>
      </c>
      <c r="AC103">
        <f>INDEX('GDP deflators'!$D$3:$M$198,MATCH('ASTI data (new)'!$C103,'GDP deflators'!$B$3:$B$198,),MATCH('ASTI data (new)'!AC$5,'GDP deflators'!$D$2:$M$2,))</f>
        <v>118.86372500888849</v>
      </c>
      <c r="AD103">
        <f>INDEX('GDP deflators'!$D$3:$M$198,MATCH('ASTI data (new)'!$C103,'GDP deflators'!$B$3:$B$198,),MATCH('ASTI data (new)'!AD$5,'GDP deflators'!$D$2:$M$2,))</f>
        <v>117.92867598536094</v>
      </c>
      <c r="AF103">
        <f t="shared" si="8"/>
        <v>8.4610528128181942E-2</v>
      </c>
      <c r="AG103">
        <f t="shared" si="9"/>
        <v>0.11562962962962983</v>
      </c>
      <c r="AH103">
        <f t="shared" si="10"/>
        <v>0.20510899782909914</v>
      </c>
      <c r="AI103">
        <f t="shared" si="11"/>
        <v>0.22520396722372113</v>
      </c>
      <c r="AJ103">
        <f t="shared" si="12"/>
        <v>0.24283785976194835</v>
      </c>
      <c r="AK103">
        <f t="shared" si="13"/>
        <v>0.2507125736870201</v>
      </c>
      <c r="AL103">
        <f t="shared" si="14"/>
        <v>0.24363661050856195</v>
      </c>
    </row>
    <row r="104" spans="2:38" x14ac:dyDescent="0.35">
      <c r="B104" t="s">
        <v>276</v>
      </c>
      <c r="C104" s="99" t="s">
        <v>275</v>
      </c>
      <c r="D104">
        <v>0.4141075003565825</v>
      </c>
      <c r="E104">
        <v>0.36757769757941466</v>
      </c>
      <c r="F104">
        <v>0.32623916840108796</v>
      </c>
      <c r="G104">
        <v>0.28807429676215124</v>
      </c>
      <c r="H104">
        <v>0.30216490398157786</v>
      </c>
      <c r="I104">
        <v>0.34976527401984858</v>
      </c>
      <c r="J104">
        <v>0.39257723845535375</v>
      </c>
      <c r="K104">
        <v>0.39276554818443499</v>
      </c>
      <c r="L104">
        <v>0.39937587413642978</v>
      </c>
      <c r="M104">
        <v>0.44046094938946406</v>
      </c>
      <c r="N104">
        <v>0.44297698770008287</v>
      </c>
      <c r="O104">
        <v>0.50962962962963043</v>
      </c>
      <c r="P104">
        <v>0.45156089156841539</v>
      </c>
      <c r="Q104">
        <v>0.46285638631052844</v>
      </c>
      <c r="R104">
        <v>0.48174250631568677</v>
      </c>
      <c r="S104">
        <v>0.47623081301264059</v>
      </c>
      <c r="T104">
        <v>0.46645938896204103</v>
      </c>
      <c r="V104" cm="1">
        <f t="array" ref="V104">INDEX('GDP deflators'!$E$3:$E$198,MATCH('ASTI data (new)'!$C104,'GDP deflators'!$B$3:$B$198,),)</f>
        <v>99.669805046624006</v>
      </c>
      <c r="X104">
        <f>INDEX('GDP deflators'!$D$3:$M$198,MATCH('ASTI data (new)'!$C104,'GDP deflators'!$B$3:$B$198,),MATCH('ASTI data (new)'!X$5,'GDP deflators'!$D$2:$M$2,))</f>
        <v>100</v>
      </c>
      <c r="Y104">
        <f>INDEX('GDP deflators'!$D$3:$M$198,MATCH('ASTI data (new)'!$C104,'GDP deflators'!$B$3:$B$198,),MATCH('ASTI data (new)'!Y$5,'GDP deflators'!$D$2:$M$2,))</f>
        <v>99.669805046624006</v>
      </c>
      <c r="Z104">
        <f>INDEX('GDP deflators'!$D$3:$M$198,MATCH('ASTI data (new)'!$C104,'GDP deflators'!$B$3:$B$198,),MATCH('ASTI data (new)'!Z$5,'GDP deflators'!$D$2:$M$2,))</f>
        <v>100.75436381302201</v>
      </c>
      <c r="AA104">
        <f>INDEX('GDP deflators'!$D$3:$M$198,MATCH('ASTI data (new)'!$C104,'GDP deflators'!$B$3:$B$198,),MATCH('ASTI data (new)'!AA$5,'GDP deflators'!$D$2:$M$2,))</f>
        <v>102.97792857338092</v>
      </c>
      <c r="AB104">
        <f>INDEX('GDP deflators'!$D$3:$M$198,MATCH('ASTI data (new)'!$C104,'GDP deflators'!$B$3:$B$198,),MATCH('ASTI data (new)'!AB$5,'GDP deflators'!$D$2:$M$2,))</f>
        <v>102.66075024373072</v>
      </c>
      <c r="AC104">
        <f>INDEX('GDP deflators'!$D$3:$M$198,MATCH('ASTI data (new)'!$C104,'GDP deflators'!$B$3:$B$198,),MATCH('ASTI data (new)'!AC$5,'GDP deflators'!$D$2:$M$2,))</f>
        <v>105.16736058661526</v>
      </c>
      <c r="AD104">
        <f>INDEX('GDP deflators'!$D$3:$M$198,MATCH('ASTI data (new)'!$C104,'GDP deflators'!$B$3:$B$198,),MATCH('ASTI data (new)'!AD$5,'GDP deflators'!$D$2:$M$2,))</f>
        <v>105.80901644769594</v>
      </c>
      <c r="AF104">
        <f t="shared" si="8"/>
        <v>0.44444452107924259</v>
      </c>
      <c r="AG104">
        <f t="shared" si="9"/>
        <v>0.50962962962963043</v>
      </c>
      <c r="AH104">
        <f t="shared" si="10"/>
        <v>0.45647455948703858</v>
      </c>
      <c r="AI104">
        <f t="shared" si="11"/>
        <v>0.4782189738097945</v>
      </c>
      <c r="AJ104">
        <f t="shared" si="12"/>
        <v>0.49619889493642344</v>
      </c>
      <c r="AK104">
        <f t="shared" si="13"/>
        <v>0.50249860136807556</v>
      </c>
      <c r="AL104">
        <f t="shared" si="14"/>
        <v>0.49519118790067862</v>
      </c>
    </row>
    <row r="105" spans="2:38" x14ac:dyDescent="0.35">
      <c r="B105" t="s">
        <v>306</v>
      </c>
      <c r="C105" t="s">
        <v>305</v>
      </c>
      <c r="D105">
        <v>3.2694758706661959</v>
      </c>
      <c r="E105">
        <v>3.4501012788540462</v>
      </c>
      <c r="F105">
        <v>2.0443659757568908</v>
      </c>
      <c r="G105">
        <v>1.953315061822309</v>
      </c>
      <c r="H105">
        <v>1.8607801833467459</v>
      </c>
      <c r="I105">
        <v>1.9271344279742662</v>
      </c>
      <c r="J105">
        <v>4.4877089735833788</v>
      </c>
      <c r="K105">
        <v>4.5474926484304374</v>
      </c>
      <c r="L105">
        <v>4.2553786829712257</v>
      </c>
      <c r="M105">
        <v>5.8338909449543772</v>
      </c>
      <c r="N105">
        <v>5.3837447992364993</v>
      </c>
      <c r="O105">
        <v>5.0957854252710399</v>
      </c>
      <c r="P105">
        <v>5.3703827958261217</v>
      </c>
      <c r="Q105">
        <v>5.5047193421614189</v>
      </c>
      <c r="R105">
        <v>5.7293306755373576</v>
      </c>
      <c r="S105">
        <v>5.6637804840942065</v>
      </c>
      <c r="T105">
        <v>5.5475696062438367</v>
      </c>
      <c r="V105" cm="1">
        <f t="array" ref="V105">INDEX('GDP deflators'!$E$3:$E$198,MATCH('ASTI data (new)'!$C105,'GDP deflators'!$B$3:$B$198,),)</f>
        <v>113.84444672466611</v>
      </c>
      <c r="X105">
        <f>INDEX('GDP deflators'!$D$3:$M$198,MATCH('ASTI data (new)'!$C105,'GDP deflators'!$B$3:$B$198,),MATCH('ASTI data (new)'!X$5,'GDP deflators'!$D$2:$M$2,))</f>
        <v>100</v>
      </c>
      <c r="Y105">
        <f>INDEX('GDP deflators'!$D$3:$M$198,MATCH('ASTI data (new)'!$C105,'GDP deflators'!$B$3:$B$198,),MATCH('ASTI data (new)'!Y$5,'GDP deflators'!$D$2:$M$2,))</f>
        <v>113.84444672466611</v>
      </c>
      <c r="Z105">
        <f>INDEX('GDP deflators'!$D$3:$M$198,MATCH('ASTI data (new)'!$C105,'GDP deflators'!$B$3:$B$198,),MATCH('ASTI data (new)'!Z$5,'GDP deflators'!$D$2:$M$2,))</f>
        <v>126.06587607691242</v>
      </c>
      <c r="AA105">
        <f>INDEX('GDP deflators'!$D$3:$M$198,MATCH('ASTI data (new)'!$C105,'GDP deflators'!$B$3:$B$198,),MATCH('ASTI data (new)'!AA$5,'GDP deflators'!$D$2:$M$2,))</f>
        <v>126.54967477753007</v>
      </c>
      <c r="AB105">
        <f>INDEX('GDP deflators'!$D$3:$M$198,MATCH('ASTI data (new)'!$C105,'GDP deflators'!$B$3:$B$198,),MATCH('ASTI data (new)'!AB$5,'GDP deflators'!$D$2:$M$2,))</f>
        <v>128.55382558076866</v>
      </c>
      <c r="AC105">
        <f>INDEX('GDP deflators'!$D$3:$M$198,MATCH('ASTI data (new)'!$C105,'GDP deflators'!$B$3:$B$198,),MATCH('ASTI data (new)'!AC$5,'GDP deflators'!$D$2:$M$2,))</f>
        <v>125.88267569179916</v>
      </c>
      <c r="AD105">
        <f>INDEX('GDP deflators'!$D$3:$M$198,MATCH('ASTI data (new)'!$C105,'GDP deflators'!$B$3:$B$198,),MATCH('ASTI data (new)'!AD$5,'GDP deflators'!$D$2:$M$2,))</f>
        <v>158.81860503590201</v>
      </c>
      <c r="AF105">
        <f t="shared" si="8"/>
        <v>4.7290359381842642</v>
      </c>
      <c r="AG105">
        <f t="shared" si="9"/>
        <v>5.0957854252710399</v>
      </c>
      <c r="AH105">
        <f t="shared" si="10"/>
        <v>5.9469041442274522</v>
      </c>
      <c r="AI105">
        <f t="shared" si="11"/>
        <v>6.1190551013602805</v>
      </c>
      <c r="AJ105">
        <f t="shared" si="12"/>
        <v>6.4695942362377625</v>
      </c>
      <c r="AK105">
        <f t="shared" si="13"/>
        <v>6.2626844117667115</v>
      </c>
      <c r="AL105">
        <f t="shared" si="14"/>
        <v>7.7391325756456064</v>
      </c>
    </row>
    <row r="106" spans="2:38" x14ac:dyDescent="0.35">
      <c r="B106" t="s">
        <v>322</v>
      </c>
      <c r="C106" t="s">
        <v>321</v>
      </c>
      <c r="D106">
        <v>21.729162273879133</v>
      </c>
      <c r="E106">
        <v>22.146500078952386</v>
      </c>
      <c r="F106">
        <v>21.423189384859054</v>
      </c>
      <c r="G106">
        <v>15.679541554327248</v>
      </c>
      <c r="H106">
        <v>14.549215595186565</v>
      </c>
      <c r="I106">
        <v>10.541037114696145</v>
      </c>
      <c r="J106">
        <v>15.134326317167535</v>
      </c>
      <c r="K106">
        <v>9.8535986561782547</v>
      </c>
      <c r="L106">
        <v>9.2343092148967525</v>
      </c>
      <c r="M106">
        <v>11.92828899045416</v>
      </c>
      <c r="N106">
        <v>10.253493844569459</v>
      </c>
      <c r="O106">
        <v>10.906831333987983</v>
      </c>
      <c r="P106">
        <v>10.748173999985177</v>
      </c>
      <c r="Q106">
        <v>11.017032409052593</v>
      </c>
      <c r="R106">
        <v>11.466564925686148</v>
      </c>
      <c r="S106">
        <v>11.335374116734711</v>
      </c>
      <c r="T106">
        <v>11.102792048879589</v>
      </c>
      <c r="V106" cm="1">
        <f t="array" ref="V106">INDEX('GDP deflators'!$E$3:$E$198,MATCH('ASTI data (new)'!$C106,'GDP deflators'!$B$3:$B$198,),)</f>
        <v>115.7297032514581</v>
      </c>
      <c r="X106">
        <f>INDEX('GDP deflators'!$D$3:$M$198,MATCH('ASTI data (new)'!$C106,'GDP deflators'!$B$3:$B$198,),MATCH('ASTI data (new)'!X$5,'GDP deflators'!$D$2:$M$2,))</f>
        <v>100</v>
      </c>
      <c r="Y106">
        <f>INDEX('GDP deflators'!$D$3:$M$198,MATCH('ASTI data (new)'!$C106,'GDP deflators'!$B$3:$B$198,),MATCH('ASTI data (new)'!Y$5,'GDP deflators'!$D$2:$M$2,))</f>
        <v>115.7297032514581</v>
      </c>
      <c r="Z106">
        <f>INDEX('GDP deflators'!$D$3:$M$198,MATCH('ASTI data (new)'!$C106,'GDP deflators'!$B$3:$B$198,),MATCH('ASTI data (new)'!Z$5,'GDP deflators'!$D$2:$M$2,))</f>
        <v>116.12878854376081</v>
      </c>
      <c r="AA106">
        <f>INDEX('GDP deflators'!$D$3:$M$198,MATCH('ASTI data (new)'!$C106,'GDP deflators'!$B$3:$B$198,),MATCH('ASTI data (new)'!AA$5,'GDP deflators'!$D$2:$M$2,))</f>
        <v>120.47680494396489</v>
      </c>
      <c r="AB106">
        <f>INDEX('GDP deflators'!$D$3:$M$198,MATCH('ASTI data (new)'!$C106,'GDP deflators'!$B$3:$B$198,),MATCH('ASTI data (new)'!AB$5,'GDP deflators'!$D$2:$M$2,))</f>
        <v>122.49491092420479</v>
      </c>
      <c r="AC106">
        <f>INDEX('GDP deflators'!$D$3:$M$198,MATCH('ASTI data (new)'!$C106,'GDP deflators'!$B$3:$B$198,),MATCH('ASTI data (new)'!AC$5,'GDP deflators'!$D$2:$M$2,))</f>
        <v>108.64028339225949</v>
      </c>
      <c r="AD106">
        <f>INDEX('GDP deflators'!$D$3:$M$198,MATCH('ASTI data (new)'!$C106,'GDP deflators'!$B$3:$B$198,),MATCH('ASTI data (new)'!AD$5,'GDP deflators'!$D$2:$M$2,))</f>
        <v>107.80254942831608</v>
      </c>
      <c r="AF106">
        <f t="shared" si="8"/>
        <v>8.8598635929192824</v>
      </c>
      <c r="AG106">
        <f t="shared" si="9"/>
        <v>10.906831333987983</v>
      </c>
      <c r="AH106">
        <f t="shared" si="10"/>
        <v>10.785238280303812</v>
      </c>
      <c r="AI106">
        <f t="shared" si="11"/>
        <v>11.468938633004282</v>
      </c>
      <c r="AJ106">
        <f t="shared" si="12"/>
        <v>12.136865555825564</v>
      </c>
      <c r="AK106">
        <f t="shared" si="13"/>
        <v>10.640986901379843</v>
      </c>
      <c r="AL106">
        <f t="shared" si="14"/>
        <v>10.342282534337844</v>
      </c>
    </row>
    <row r="107" spans="2:38" x14ac:dyDescent="0.35">
      <c r="B107" t="s">
        <v>340</v>
      </c>
      <c r="C107" t="s">
        <v>339</v>
      </c>
      <c r="D107">
        <v>37.242070793489994</v>
      </c>
      <c r="E107">
        <v>41.500805098195642</v>
      </c>
      <c r="F107">
        <v>38.358112872930469</v>
      </c>
      <c r="G107">
        <v>47.93134290070207</v>
      </c>
      <c r="H107">
        <v>55.624001196710957</v>
      </c>
      <c r="I107">
        <v>55.626122950409311</v>
      </c>
      <c r="J107">
        <v>55.37099003335971</v>
      </c>
      <c r="K107">
        <v>51.392079139536278</v>
      </c>
      <c r="L107">
        <v>47.390899285524441</v>
      </c>
      <c r="M107">
        <v>51.129713534211589</v>
      </c>
      <c r="N107">
        <v>57.130626155290088</v>
      </c>
      <c r="O107">
        <v>57.428019289811061</v>
      </c>
      <c r="P107">
        <v>54.469794780160058</v>
      </c>
      <c r="Q107">
        <v>61.12003897173355</v>
      </c>
      <c r="R107">
        <v>61.839934534696312</v>
      </c>
      <c r="S107">
        <v>67.035482917778282</v>
      </c>
      <c r="T107">
        <v>83.023696341429272</v>
      </c>
      <c r="V107" cm="1">
        <f t="array" ref="V107">INDEX('GDP deflators'!$E$3:$E$198,MATCH('ASTI data (new)'!$C107,'GDP deflators'!$B$3:$B$198,),)</f>
        <v>109.00967554053646</v>
      </c>
      <c r="X107">
        <f>INDEX('GDP deflators'!$D$3:$M$198,MATCH('ASTI data (new)'!$C107,'GDP deflators'!$B$3:$B$198,),MATCH('ASTI data (new)'!X$5,'GDP deflators'!$D$2:$M$2,))</f>
        <v>100</v>
      </c>
      <c r="Y107">
        <f>INDEX('GDP deflators'!$D$3:$M$198,MATCH('ASTI data (new)'!$C107,'GDP deflators'!$B$3:$B$198,),MATCH('ASTI data (new)'!Y$5,'GDP deflators'!$D$2:$M$2,))</f>
        <v>109.00967554053646</v>
      </c>
      <c r="Z107">
        <f>INDEX('GDP deflators'!$D$3:$M$198,MATCH('ASTI data (new)'!$C107,'GDP deflators'!$B$3:$B$198,),MATCH('ASTI data (new)'!Z$5,'GDP deflators'!$D$2:$M$2,))</f>
        <v>118.33823488248119</v>
      </c>
      <c r="AA107">
        <f>INDEX('GDP deflators'!$D$3:$M$198,MATCH('ASTI data (new)'!$C107,'GDP deflators'!$B$3:$B$198,),MATCH('ASTI data (new)'!AA$5,'GDP deflators'!$D$2:$M$2,))</f>
        <v>127.98721482218365</v>
      </c>
      <c r="AB107">
        <f>INDEX('GDP deflators'!$D$3:$M$198,MATCH('ASTI data (new)'!$C107,'GDP deflators'!$B$3:$B$198,),MATCH('ASTI data (new)'!AB$5,'GDP deflators'!$D$2:$M$2,))</f>
        <v>139.98249193165643</v>
      </c>
      <c r="AC107">
        <f>INDEX('GDP deflators'!$D$3:$M$198,MATCH('ASTI data (new)'!$C107,'GDP deflators'!$B$3:$B$198,),MATCH('ASTI data (new)'!AC$5,'GDP deflators'!$D$2:$M$2,))</f>
        <v>152.60370622511127</v>
      </c>
      <c r="AD107">
        <f>INDEX('GDP deflators'!$D$3:$M$198,MATCH('ASTI data (new)'!$C107,'GDP deflators'!$B$3:$B$198,),MATCH('ASTI data (new)'!AD$5,'GDP deflators'!$D$2:$M$2,))</f>
        <v>163.81319765028832</v>
      </c>
      <c r="AF107">
        <f t="shared" si="8"/>
        <v>52.408766352162409</v>
      </c>
      <c r="AG107">
        <f t="shared" si="9"/>
        <v>57.428019289811061</v>
      </c>
      <c r="AH107">
        <f t="shared" si="10"/>
        <v>59.131075629136824</v>
      </c>
      <c r="AI107">
        <f t="shared" si="11"/>
        <v>71.760451712440727</v>
      </c>
      <c r="AJ107">
        <f t="shared" si="12"/>
        <v>79.410456862044967</v>
      </c>
      <c r="AK107">
        <f t="shared" si="13"/>
        <v>93.843625266447233</v>
      </c>
      <c r="AL107">
        <f t="shared" si="14"/>
        <v>124.76302778626858</v>
      </c>
    </row>
    <row r="108" spans="2:38" x14ac:dyDescent="0.35">
      <c r="B108" t="s">
        <v>346</v>
      </c>
      <c r="C108" s="14" t="s">
        <v>345</v>
      </c>
      <c r="D108">
        <v>15.185570345506637</v>
      </c>
      <c r="E108">
        <v>17.438129975019233</v>
      </c>
      <c r="F108">
        <v>11.91202916309879</v>
      </c>
      <c r="G108">
        <v>11.62407344990894</v>
      </c>
      <c r="H108">
        <v>12.684824794504785</v>
      </c>
      <c r="I108">
        <v>14.923141309126523</v>
      </c>
      <c r="J108">
        <v>17.570004300600779</v>
      </c>
      <c r="K108">
        <v>18.890492804651359</v>
      </c>
      <c r="L108">
        <v>22.093293479832273</v>
      </c>
      <c r="M108">
        <v>35.232217642025006</v>
      </c>
      <c r="N108">
        <v>58.215073753845928</v>
      </c>
      <c r="O108">
        <v>30.021555683716343</v>
      </c>
      <c r="P108">
        <v>75.376732557390298</v>
      </c>
      <c r="Q108">
        <v>54.548175385771422</v>
      </c>
      <c r="R108">
        <v>50.030489500226011</v>
      </c>
      <c r="S108">
        <v>70.918932985905215</v>
      </c>
      <c r="T108">
        <v>71.409345078309485</v>
      </c>
      <c r="V108" cm="1">
        <f t="array" ref="V108">INDEX('GDP deflators'!$E$3:$E$198,MATCH('ASTI data (new)'!$C108,'GDP deflators'!$B$3:$B$198,),)</f>
        <v>109.61437039652218</v>
      </c>
      <c r="X108">
        <f>INDEX('GDP deflators'!$D$3:$M$198,MATCH('ASTI data (new)'!$C108,'GDP deflators'!$B$3:$B$198,),MATCH('ASTI data (new)'!X$5,'GDP deflators'!$D$2:$M$2,))</f>
        <v>100</v>
      </c>
      <c r="Y108">
        <f>INDEX('GDP deflators'!$D$3:$M$198,MATCH('ASTI data (new)'!$C108,'GDP deflators'!$B$3:$B$198,),MATCH('ASTI data (new)'!Y$5,'GDP deflators'!$D$2:$M$2,))</f>
        <v>109.61437039652218</v>
      </c>
      <c r="Z108">
        <f>INDEX('GDP deflators'!$D$3:$M$198,MATCH('ASTI data (new)'!$C108,'GDP deflators'!$B$3:$B$198,),MATCH('ASTI data (new)'!Z$5,'GDP deflators'!$D$2:$M$2,))</f>
        <v>115.77435714839145</v>
      </c>
      <c r="AA108">
        <f>INDEX('GDP deflators'!$D$3:$M$198,MATCH('ASTI data (new)'!$C108,'GDP deflators'!$B$3:$B$198,),MATCH('ASTI data (new)'!AA$5,'GDP deflators'!$D$2:$M$2,))</f>
        <v>121.17996261925863</v>
      </c>
      <c r="AB108">
        <f>INDEX('GDP deflators'!$D$3:$M$198,MATCH('ASTI data (new)'!$C108,'GDP deflators'!$B$3:$B$198,),MATCH('ASTI data (new)'!AB$5,'GDP deflators'!$D$2:$M$2,))</f>
        <v>125.81493155653618</v>
      </c>
      <c r="AC108">
        <f>INDEX('GDP deflators'!$D$3:$M$198,MATCH('ASTI data (new)'!$C108,'GDP deflators'!$B$3:$B$198,),MATCH('ASTI data (new)'!AC$5,'GDP deflators'!$D$2:$M$2,))</f>
        <v>129.05786441167135</v>
      </c>
      <c r="AD108">
        <f>INDEX('GDP deflators'!$D$3:$M$198,MATCH('ASTI data (new)'!$C108,'GDP deflators'!$B$3:$B$198,),MATCH('ASTI data (new)'!AD$5,'GDP deflators'!$D$2:$M$2,))</f>
        <v>133.41303536411667</v>
      </c>
      <c r="AF108">
        <f t="shared" si="8"/>
        <v>53.108979728895989</v>
      </c>
      <c r="AG108">
        <f t="shared" si="9"/>
        <v>30.021555683716343</v>
      </c>
      <c r="AH108">
        <f t="shared" si="10"/>
        <v>79.612670530423159</v>
      </c>
      <c r="AI108">
        <f t="shared" si="11"/>
        <v>60.303642946493355</v>
      </c>
      <c r="AJ108">
        <f t="shared" si="12"/>
        <v>57.424793751409908</v>
      </c>
      <c r="AK108">
        <f t="shared" si="13"/>
        <v>83.49859607281708</v>
      </c>
      <c r="AL108">
        <f t="shared" si="14"/>
        <v>86.913216267154539</v>
      </c>
    </row>
    <row r="109" spans="2:38" x14ac:dyDescent="0.35">
      <c r="B109" t="s">
        <v>33</v>
      </c>
      <c r="C109" t="s">
        <v>32</v>
      </c>
      <c r="D109">
        <v>0.20101846480361207</v>
      </c>
      <c r="E109">
        <v>0.23957145518235734</v>
      </c>
      <c r="F109">
        <v>0.29951291793155144</v>
      </c>
      <c r="G109">
        <v>0.31319587433994167</v>
      </c>
      <c r="H109">
        <v>0.3623269745680841</v>
      </c>
      <c r="I109">
        <v>0.42758429066795561</v>
      </c>
      <c r="J109">
        <v>0.42204590144772092</v>
      </c>
      <c r="K109">
        <v>0.75762246974929315</v>
      </c>
      <c r="L109">
        <v>1.0475916700589216</v>
      </c>
      <c r="M109">
        <v>1.270679067660516</v>
      </c>
      <c r="N109">
        <v>1.2378175820037796</v>
      </c>
      <c r="O109">
        <v>1.4263414911945653</v>
      </c>
      <c r="P109">
        <v>1.3934047824846916</v>
      </c>
      <c r="Q109">
        <v>1.5227065596694505</v>
      </c>
      <c r="R109">
        <v>1.5947310376859698</v>
      </c>
      <c r="S109">
        <v>1.6967298519330791</v>
      </c>
      <c r="T109">
        <v>1.7740015034846657</v>
      </c>
      <c r="V109" cm="1">
        <f t="array" ref="V109">INDEX('GDP deflators'!$E$3:$E$198,MATCH('ASTI data (new)'!$C109,'GDP deflators'!$B$3:$B$198,),)</f>
        <v>104.28154999694075</v>
      </c>
      <c r="X109">
        <f>INDEX('GDP deflators'!$D$3:$M$198,MATCH('ASTI data (new)'!$C109,'GDP deflators'!$B$3:$B$198,),MATCH('ASTI data (new)'!X$5,'GDP deflators'!$D$2:$M$2,))</f>
        <v>100</v>
      </c>
      <c r="Y109">
        <f>INDEX('GDP deflators'!$D$3:$M$198,MATCH('ASTI data (new)'!$C109,'GDP deflators'!$B$3:$B$198,),MATCH('ASTI data (new)'!Y$5,'GDP deflators'!$D$2:$M$2,))</f>
        <v>104.28154999694075</v>
      </c>
      <c r="Z109">
        <f>INDEX('GDP deflators'!$D$3:$M$198,MATCH('ASTI data (new)'!$C109,'GDP deflators'!$B$3:$B$198,),MATCH('ASTI data (new)'!Z$5,'GDP deflators'!$D$2:$M$2,))</f>
        <v>109.85623770497838</v>
      </c>
      <c r="AA109">
        <f>INDEX('GDP deflators'!$D$3:$M$198,MATCH('ASTI data (new)'!$C109,'GDP deflators'!$B$3:$B$198,),MATCH('ASTI data (new)'!AA$5,'GDP deflators'!$D$2:$M$2,))</f>
        <v>113.55490458707244</v>
      </c>
      <c r="AB109">
        <f>INDEX('GDP deflators'!$D$3:$M$198,MATCH('ASTI data (new)'!$C109,'GDP deflators'!$B$3:$B$198,),MATCH('ASTI data (new)'!AB$5,'GDP deflators'!$D$2:$M$2,))</f>
        <v>116.17709449275947</v>
      </c>
      <c r="AC109">
        <f>INDEX('GDP deflators'!$D$3:$M$198,MATCH('ASTI data (new)'!$C109,'GDP deflators'!$B$3:$B$198,),MATCH('ASTI data (new)'!AC$5,'GDP deflators'!$D$2:$M$2,))</f>
        <v>117.58737974863442</v>
      </c>
      <c r="AD109">
        <f>INDEX('GDP deflators'!$D$3:$M$198,MATCH('ASTI data (new)'!$C109,'GDP deflators'!$B$3:$B$198,),MATCH('ASTI data (new)'!AD$5,'GDP deflators'!$D$2:$M$2,))</f>
        <v>117.90319014354552</v>
      </c>
      <c r="AF109">
        <f t="shared" si="8"/>
        <v>1.1869957648693299</v>
      </c>
      <c r="AG109">
        <f t="shared" si="9"/>
        <v>1.4263414911945653</v>
      </c>
      <c r="AH109">
        <f t="shared" si="10"/>
        <v>1.4678934769226448</v>
      </c>
      <c r="AI109">
        <f t="shared" si="11"/>
        <v>1.6581149599564482</v>
      </c>
      <c r="AJ109">
        <f t="shared" si="12"/>
        <v>1.7766442717931834</v>
      </c>
      <c r="AK109">
        <f t="shared" si="13"/>
        <v>1.913224510337181</v>
      </c>
      <c r="AL109">
        <f t="shared" si="14"/>
        <v>2.0057281138075163</v>
      </c>
    </row>
    <row r="110" spans="2:38" x14ac:dyDescent="0.35">
      <c r="B110" t="s">
        <v>42</v>
      </c>
      <c r="C110" t="s">
        <v>41</v>
      </c>
      <c r="D110">
        <v>2.8482941743612651</v>
      </c>
      <c r="E110">
        <v>2.8489739284162976</v>
      </c>
      <c r="F110">
        <v>3.5726797603459857</v>
      </c>
      <c r="G110">
        <v>3.5330322806861414</v>
      </c>
      <c r="H110">
        <v>3.4352892347379713</v>
      </c>
      <c r="I110">
        <v>4.433125724131072</v>
      </c>
      <c r="J110">
        <v>4.7927149804353144</v>
      </c>
      <c r="K110">
        <v>7.6858534985303519</v>
      </c>
      <c r="L110">
        <v>6.5631821750215016</v>
      </c>
      <c r="M110">
        <v>9.9384766619638487</v>
      </c>
      <c r="N110">
        <v>8.9134098277040064</v>
      </c>
      <c r="O110">
        <v>7.5175880560591821</v>
      </c>
      <c r="P110">
        <v>7.9552060597239516</v>
      </c>
      <c r="Q110">
        <v>8.9436186213360962</v>
      </c>
      <c r="R110">
        <v>8.684398994501997</v>
      </c>
      <c r="S110">
        <v>8.6247280662898653</v>
      </c>
      <c r="T110">
        <v>8.9132038171859467</v>
      </c>
      <c r="V110" cm="1">
        <f t="array" ref="V110">INDEX('GDP deflators'!$E$3:$E$198,MATCH('ASTI data (new)'!$C110,'GDP deflators'!$B$3:$B$198,),)</f>
        <v>124.60695003023294</v>
      </c>
      <c r="X110">
        <f>INDEX('GDP deflators'!$D$3:$M$198,MATCH('ASTI data (new)'!$C110,'GDP deflators'!$B$3:$B$198,),MATCH('ASTI data (new)'!X$5,'GDP deflators'!$D$2:$M$2,))</f>
        <v>100</v>
      </c>
      <c r="Y110">
        <f>INDEX('GDP deflators'!$D$3:$M$198,MATCH('ASTI data (new)'!$C110,'GDP deflators'!$B$3:$B$198,),MATCH('ASTI data (new)'!Y$5,'GDP deflators'!$D$2:$M$2,))</f>
        <v>124.60695003023294</v>
      </c>
      <c r="Z110">
        <f>INDEX('GDP deflators'!$D$3:$M$198,MATCH('ASTI data (new)'!$C110,'GDP deflators'!$B$3:$B$198,),MATCH('ASTI data (new)'!Z$5,'GDP deflators'!$D$2:$M$2,))</f>
        <v>128.1519960485343</v>
      </c>
      <c r="AA110">
        <f>INDEX('GDP deflators'!$D$3:$M$198,MATCH('ASTI data (new)'!$C110,'GDP deflators'!$B$3:$B$198,),MATCH('ASTI data (new)'!AA$5,'GDP deflators'!$D$2:$M$2,))</f>
        <v>128.68147403489161</v>
      </c>
      <c r="AB110">
        <f>INDEX('GDP deflators'!$D$3:$M$198,MATCH('ASTI data (new)'!$C110,'GDP deflators'!$B$3:$B$198,),MATCH('ASTI data (new)'!AB$5,'GDP deflators'!$D$2:$M$2,))</f>
        <v>126.969747375537</v>
      </c>
      <c r="AC110">
        <f>INDEX('GDP deflators'!$D$3:$M$198,MATCH('ASTI data (new)'!$C110,'GDP deflators'!$B$3:$B$198,),MATCH('ASTI data (new)'!AC$5,'GDP deflators'!$D$2:$M$2,))</f>
        <v>115.78420079704266</v>
      </c>
      <c r="AD110">
        <f>INDEX('GDP deflators'!$D$3:$M$198,MATCH('ASTI data (new)'!$C110,'GDP deflators'!$B$3:$B$198,),MATCH('ASTI data (new)'!AD$5,'GDP deflators'!$D$2:$M$2,))</f>
        <v>132.72150619974531</v>
      </c>
      <c r="AF110">
        <f t="shared" si="8"/>
        <v>7.1532204468060394</v>
      </c>
      <c r="AG110">
        <f t="shared" si="9"/>
        <v>7.5175880560591821</v>
      </c>
      <c r="AH110">
        <f t="shared" si="10"/>
        <v>8.1815302861009638</v>
      </c>
      <c r="AI110">
        <f t="shared" si="11"/>
        <v>9.2360661032165581</v>
      </c>
      <c r="AJ110">
        <f t="shared" si="12"/>
        <v>8.8490725932442196</v>
      </c>
      <c r="AK110">
        <f t="shared" si="13"/>
        <v>8.0140573700335871</v>
      </c>
      <c r="AL110">
        <f t="shared" si="14"/>
        <v>9.4936424926155194</v>
      </c>
    </row>
    <row r="111" spans="2:38" x14ac:dyDescent="0.35">
      <c r="B111" t="s">
        <v>138</v>
      </c>
      <c r="C111" t="s">
        <v>137</v>
      </c>
      <c r="D111">
        <v>0.511721202628178</v>
      </c>
      <c r="E111">
        <v>0.53846720336589171</v>
      </c>
      <c r="F111">
        <v>0.62840757840151162</v>
      </c>
      <c r="G111">
        <v>0.6991796730603651</v>
      </c>
      <c r="H111">
        <v>0.62731429129781258</v>
      </c>
      <c r="I111">
        <v>0.75956596434682089</v>
      </c>
      <c r="J111">
        <v>0.65324087062109781</v>
      </c>
      <c r="K111">
        <v>0.83784980055533032</v>
      </c>
      <c r="L111">
        <v>0.68603700650083688</v>
      </c>
      <c r="M111">
        <v>0.75726630134726891</v>
      </c>
      <c r="N111">
        <v>0.71832413395654149</v>
      </c>
      <c r="O111">
        <v>0.74214796695062135</v>
      </c>
      <c r="P111">
        <v>0.79136806065056287</v>
      </c>
      <c r="Q111">
        <v>0.93066682505197373</v>
      </c>
      <c r="R111">
        <v>0.93736221241060391</v>
      </c>
      <c r="S111">
        <v>1.0018767660897467</v>
      </c>
      <c r="T111">
        <v>1.0783761933689808</v>
      </c>
      <c r="V111" cm="1">
        <f t="array" ref="V111">INDEX('GDP deflators'!$E$3:$E$198,MATCH('ASTI data (new)'!$C111,'GDP deflators'!$B$3:$B$198,),)</f>
        <v>108.71422974274066</v>
      </c>
      <c r="X111">
        <f>INDEX('GDP deflators'!$D$3:$M$198,MATCH('ASTI data (new)'!$C111,'GDP deflators'!$B$3:$B$198,),MATCH('ASTI data (new)'!X$5,'GDP deflators'!$D$2:$M$2,))</f>
        <v>100</v>
      </c>
      <c r="Y111">
        <f>INDEX('GDP deflators'!$D$3:$M$198,MATCH('ASTI data (new)'!$C111,'GDP deflators'!$B$3:$B$198,),MATCH('ASTI data (new)'!Y$5,'GDP deflators'!$D$2:$M$2,))</f>
        <v>108.71422974274066</v>
      </c>
      <c r="Z111">
        <f>INDEX('GDP deflators'!$D$3:$M$198,MATCH('ASTI data (new)'!$C111,'GDP deflators'!$B$3:$B$198,),MATCH('ASTI data (new)'!Z$5,'GDP deflators'!$D$2:$M$2,))</f>
        <v>109.21910019363916</v>
      </c>
      <c r="AA111">
        <f>INDEX('GDP deflators'!$D$3:$M$198,MATCH('ASTI data (new)'!$C111,'GDP deflators'!$B$3:$B$198,),MATCH('ASTI data (new)'!AA$5,'GDP deflators'!$D$2:$M$2,))</f>
        <v>110.68944296035764</v>
      </c>
      <c r="AB111">
        <f>INDEX('GDP deflators'!$D$3:$M$198,MATCH('ASTI data (new)'!$C111,'GDP deflators'!$B$3:$B$198,),MATCH('ASTI data (new)'!AB$5,'GDP deflators'!$D$2:$M$2,))</f>
        <v>115.37376963256733</v>
      </c>
      <c r="AC111">
        <f>INDEX('GDP deflators'!$D$3:$M$198,MATCH('ASTI data (new)'!$C111,'GDP deflators'!$B$3:$B$198,),MATCH('ASTI data (new)'!AC$5,'GDP deflators'!$D$2:$M$2,))</f>
        <v>122.10365906734199</v>
      </c>
      <c r="AD111">
        <f>INDEX('GDP deflators'!$D$3:$M$198,MATCH('ASTI data (new)'!$C111,'GDP deflators'!$B$3:$B$198,),MATCH('ASTI data (new)'!AD$5,'GDP deflators'!$D$2:$M$2,))</f>
        <v>125.30194254902504</v>
      </c>
      <c r="AF111">
        <f t="shared" si="8"/>
        <v>0.66074527286480378</v>
      </c>
      <c r="AG111">
        <f t="shared" si="9"/>
        <v>0.74214796695062135</v>
      </c>
      <c r="AH111">
        <f t="shared" si="10"/>
        <v>0.79504318533803742</v>
      </c>
      <c r="AI111">
        <f t="shared" si="11"/>
        <v>0.94757597685657491</v>
      </c>
      <c r="AJ111">
        <f t="shared" si="12"/>
        <v>0.99478248811449754</v>
      </c>
      <c r="AK111">
        <f t="shared" si="13"/>
        <v>1.1252696115641871</v>
      </c>
      <c r="AL111">
        <f t="shared" si="14"/>
        <v>1.2429157815633525</v>
      </c>
    </row>
    <row r="112" spans="2:38" x14ac:dyDescent="0.35">
      <c r="B112" t="s">
        <v>178</v>
      </c>
      <c r="C112" t="s">
        <v>177</v>
      </c>
      <c r="D112">
        <v>17.494411867261359</v>
      </c>
      <c r="E112">
        <v>21.077532256444346</v>
      </c>
      <c r="F112">
        <v>25.56612720556555</v>
      </c>
      <c r="G112">
        <v>27.441137477028867</v>
      </c>
      <c r="H112">
        <v>27.188148202938606</v>
      </c>
      <c r="I112">
        <v>32.707150279418279</v>
      </c>
      <c r="J112">
        <v>32.393759377833121</v>
      </c>
      <c r="K112">
        <v>50.515781924841747</v>
      </c>
      <c r="L112">
        <v>44.353725257956484</v>
      </c>
      <c r="M112">
        <v>57.202853851471161</v>
      </c>
      <c r="N112">
        <v>42.828472021389437</v>
      </c>
      <c r="O112">
        <v>46.830645151220395</v>
      </c>
      <c r="P112">
        <v>43.62191826455156</v>
      </c>
      <c r="Q112">
        <v>49.915868477956344</v>
      </c>
      <c r="R112">
        <v>49.278594568278038</v>
      </c>
      <c r="S112">
        <v>51.013629206478797</v>
      </c>
      <c r="T112">
        <v>52.138820576744344</v>
      </c>
      <c r="V112" cm="1">
        <f t="array" ref="V112">INDEX('GDP deflators'!$E$3:$E$198,MATCH('ASTI data (new)'!$C112,'GDP deflators'!$B$3:$B$198,),)</f>
        <v>120.54295826638057</v>
      </c>
      <c r="X112">
        <f>INDEX('GDP deflators'!$D$3:$M$198,MATCH('ASTI data (new)'!$C112,'GDP deflators'!$B$3:$B$198,),MATCH('ASTI data (new)'!X$5,'GDP deflators'!$D$2:$M$2,))</f>
        <v>100</v>
      </c>
      <c r="Y112">
        <f>INDEX('GDP deflators'!$D$3:$M$198,MATCH('ASTI data (new)'!$C112,'GDP deflators'!$B$3:$B$198,),MATCH('ASTI data (new)'!Y$5,'GDP deflators'!$D$2:$M$2,))</f>
        <v>120.54295826638057</v>
      </c>
      <c r="Z112">
        <f>INDEX('GDP deflators'!$D$3:$M$198,MATCH('ASTI data (new)'!$C112,'GDP deflators'!$B$3:$B$198,),MATCH('ASTI data (new)'!Z$5,'GDP deflators'!$D$2:$M$2,))</f>
        <v>126.31162568038559</v>
      </c>
      <c r="AA112">
        <f>INDEX('GDP deflators'!$D$3:$M$198,MATCH('ASTI data (new)'!$C112,'GDP deflators'!$B$3:$B$198,),MATCH('ASTI data (new)'!AA$5,'GDP deflators'!$D$2:$M$2,))</f>
        <v>138.31006987317019</v>
      </c>
      <c r="AB112">
        <f>INDEX('GDP deflators'!$D$3:$M$198,MATCH('ASTI data (new)'!$C112,'GDP deflators'!$B$3:$B$198,),MATCH('ASTI data (new)'!AB$5,'GDP deflators'!$D$2:$M$2,))</f>
        <v>146.29227529951646</v>
      </c>
      <c r="AC112">
        <f>INDEX('GDP deflators'!$D$3:$M$198,MATCH('ASTI data (new)'!$C112,'GDP deflators'!$B$3:$B$198,),MATCH('ASTI data (new)'!AC$5,'GDP deflators'!$D$2:$M$2,))</f>
        <v>148.9599879058832</v>
      </c>
      <c r="AD112">
        <f>INDEX('GDP deflators'!$D$3:$M$198,MATCH('ASTI data (new)'!$C112,'GDP deflators'!$B$3:$B$198,),MATCH('ASTI data (new)'!AD$5,'GDP deflators'!$D$2:$M$2,))</f>
        <v>169.27579697193619</v>
      </c>
      <c r="AF112">
        <f t="shared" si="8"/>
        <v>35.529634113297099</v>
      </c>
      <c r="AG112">
        <f t="shared" si="9"/>
        <v>46.830645151220395</v>
      </c>
      <c r="AH112">
        <f t="shared" si="10"/>
        <v>45.709475613799817</v>
      </c>
      <c r="AI112">
        <f t="shared" si="11"/>
        <v>57.273086344120394</v>
      </c>
      <c r="AJ112">
        <f t="shared" si="12"/>
        <v>59.805050636179715</v>
      </c>
      <c r="AK112">
        <f t="shared" si="13"/>
        <v>63.039680616098259</v>
      </c>
      <c r="AL112">
        <f t="shared" si="14"/>
        <v>73.21738684064394</v>
      </c>
    </row>
    <row r="113" spans="2:38" x14ac:dyDescent="0.35">
      <c r="B113" t="s">
        <v>186</v>
      </c>
      <c r="C113" s="14" t="s">
        <v>185</v>
      </c>
      <c r="D113">
        <v>0.39549037798656667</v>
      </c>
      <c r="E113">
        <v>0.41585115667161465</v>
      </c>
      <c r="F113">
        <v>0.49853018742817135</v>
      </c>
      <c r="G113">
        <v>0.52076849738055297</v>
      </c>
      <c r="H113">
        <v>0.49465046586579486</v>
      </c>
      <c r="I113">
        <v>0.57676589776049147</v>
      </c>
      <c r="J113">
        <v>0.62088088900478811</v>
      </c>
      <c r="K113">
        <v>0.87819597186504272</v>
      </c>
      <c r="L113">
        <v>0.7527791161583377</v>
      </c>
      <c r="M113">
        <v>1.0877194857615047</v>
      </c>
      <c r="N113">
        <v>1.0643803528884623</v>
      </c>
      <c r="O113">
        <v>0.98555440698564245</v>
      </c>
      <c r="P113">
        <v>1.0236651534987289</v>
      </c>
      <c r="Q113">
        <v>1.0258077613191148</v>
      </c>
      <c r="R113">
        <v>1.0574348342030433</v>
      </c>
      <c r="S113">
        <v>1.0556432501542314</v>
      </c>
      <c r="T113">
        <v>1.0737225411486393</v>
      </c>
      <c r="V113" cm="1">
        <f t="array" ref="V113">INDEX('GDP deflators'!$E$3:$E$198,MATCH('ASTI data (new)'!$C113,'GDP deflators'!$B$3:$B$198,),)</f>
        <v>109.61437039652218</v>
      </c>
      <c r="X113">
        <f>INDEX('GDP deflators'!$D$3:$M$198,MATCH('ASTI data (new)'!$C113,'GDP deflators'!$B$3:$B$198,),MATCH('ASTI data (new)'!X$5,'GDP deflators'!$D$2:$M$2,))</f>
        <v>100</v>
      </c>
      <c r="Y113">
        <f>INDEX('GDP deflators'!$D$3:$M$198,MATCH('ASTI data (new)'!$C113,'GDP deflators'!$B$3:$B$198,),MATCH('ASTI data (new)'!Y$5,'GDP deflators'!$D$2:$M$2,))</f>
        <v>109.61437039652218</v>
      </c>
      <c r="Z113">
        <f>INDEX('GDP deflators'!$D$3:$M$198,MATCH('ASTI data (new)'!$C113,'GDP deflators'!$B$3:$B$198,),MATCH('ASTI data (new)'!Z$5,'GDP deflators'!$D$2:$M$2,))</f>
        <v>115.77435714839145</v>
      </c>
      <c r="AA113">
        <f>INDEX('GDP deflators'!$D$3:$M$198,MATCH('ASTI data (new)'!$C113,'GDP deflators'!$B$3:$B$198,),MATCH('ASTI data (new)'!AA$5,'GDP deflators'!$D$2:$M$2,))</f>
        <v>121.17996261925863</v>
      </c>
      <c r="AB113">
        <f>INDEX('GDP deflators'!$D$3:$M$198,MATCH('ASTI data (new)'!$C113,'GDP deflators'!$B$3:$B$198,),MATCH('ASTI data (new)'!AB$5,'GDP deflators'!$D$2:$M$2,))</f>
        <v>125.81493155653618</v>
      </c>
      <c r="AC113">
        <f>INDEX('GDP deflators'!$D$3:$M$198,MATCH('ASTI data (new)'!$C113,'GDP deflators'!$B$3:$B$198,),MATCH('ASTI data (new)'!AC$5,'GDP deflators'!$D$2:$M$2,))</f>
        <v>129.05786441167135</v>
      </c>
      <c r="AD113">
        <f>INDEX('GDP deflators'!$D$3:$M$198,MATCH('ASTI data (new)'!$C113,'GDP deflators'!$B$3:$B$198,),MATCH('ASTI data (new)'!AD$5,'GDP deflators'!$D$2:$M$2,))</f>
        <v>133.41303536411667</v>
      </c>
      <c r="AF113">
        <f t="shared" si="8"/>
        <v>0.97102263967593139</v>
      </c>
      <c r="AG113">
        <f t="shared" si="9"/>
        <v>0.98555440698564245</v>
      </c>
      <c r="AH113">
        <f t="shared" si="10"/>
        <v>1.08119195186551</v>
      </c>
      <c r="AI113">
        <f t="shared" si="11"/>
        <v>1.134042422736387</v>
      </c>
      <c r="AJ113">
        <f t="shared" si="12"/>
        <v>1.2137194312158746</v>
      </c>
      <c r="AK113">
        <f t="shared" si="13"/>
        <v>1.2428941839711871</v>
      </c>
      <c r="AL113">
        <f t="shared" si="14"/>
        <v>1.3068412730495198</v>
      </c>
    </row>
    <row r="114" spans="2:38" x14ac:dyDescent="0.35">
      <c r="B114" t="s">
        <v>312</v>
      </c>
      <c r="C114" t="s">
        <v>311</v>
      </c>
      <c r="D114">
        <v>0.31334663566340659</v>
      </c>
      <c r="E114">
        <v>0.32288593643904157</v>
      </c>
      <c r="F114">
        <v>0.40270358826722269</v>
      </c>
      <c r="G114">
        <v>0.48615493539422072</v>
      </c>
      <c r="H114">
        <v>0.42483558408120548</v>
      </c>
      <c r="I114">
        <v>0.61281322578209863</v>
      </c>
      <c r="J114">
        <v>0.68824406887499301</v>
      </c>
      <c r="K114">
        <v>0.93454116518316011</v>
      </c>
      <c r="L114">
        <v>0.93299474466267207</v>
      </c>
      <c r="M114">
        <v>1.044126095578586</v>
      </c>
      <c r="N114">
        <v>1.0105328792464339</v>
      </c>
      <c r="O114">
        <v>1.2157037686328973</v>
      </c>
      <c r="P114">
        <v>1.3225242024982731</v>
      </c>
      <c r="Q114">
        <v>1.4914480434346642</v>
      </c>
      <c r="R114">
        <v>1.5431492791747894</v>
      </c>
      <c r="S114">
        <v>1.7062192294372029</v>
      </c>
      <c r="T114">
        <v>1.8563992310425996</v>
      </c>
      <c r="V114" cm="1">
        <f t="array" ref="V114">INDEX('GDP deflators'!$E$3:$E$198,MATCH('ASTI data (new)'!$C114,'GDP deflators'!$B$3:$B$198,),)</f>
        <v>113.32368032919837</v>
      </c>
      <c r="X114">
        <f>INDEX('GDP deflators'!$D$3:$M$198,MATCH('ASTI data (new)'!$C114,'GDP deflators'!$B$3:$B$198,),MATCH('ASTI data (new)'!X$5,'GDP deflators'!$D$2:$M$2,))</f>
        <v>100</v>
      </c>
      <c r="Y114">
        <f>INDEX('GDP deflators'!$D$3:$M$198,MATCH('ASTI data (new)'!$C114,'GDP deflators'!$B$3:$B$198,),MATCH('ASTI data (new)'!Y$5,'GDP deflators'!$D$2:$M$2,))</f>
        <v>113.32368032919837</v>
      </c>
      <c r="Z114">
        <f>INDEX('GDP deflators'!$D$3:$M$198,MATCH('ASTI data (new)'!$C114,'GDP deflators'!$B$3:$B$198,),MATCH('ASTI data (new)'!Z$5,'GDP deflators'!$D$2:$M$2,))</f>
        <v>126.78982385910184</v>
      </c>
      <c r="AA114">
        <f>INDEX('GDP deflators'!$D$3:$M$198,MATCH('ASTI data (new)'!$C114,'GDP deflators'!$B$3:$B$198,),MATCH('ASTI data (new)'!AA$5,'GDP deflators'!$D$2:$M$2,))</f>
        <v>131.39601042137133</v>
      </c>
      <c r="AB114">
        <f>INDEX('GDP deflators'!$D$3:$M$198,MATCH('ASTI data (new)'!$C114,'GDP deflators'!$B$3:$B$198,),MATCH('ASTI data (new)'!AB$5,'GDP deflators'!$D$2:$M$2,))</f>
        <v>137.65151475433183</v>
      </c>
      <c r="AC114">
        <f>INDEX('GDP deflators'!$D$3:$M$198,MATCH('ASTI data (new)'!$C114,'GDP deflators'!$B$3:$B$198,),MATCH('ASTI data (new)'!AC$5,'GDP deflators'!$D$2:$M$2,))</f>
        <v>139.70405927844669</v>
      </c>
      <c r="AD114">
        <f>INDEX('GDP deflators'!$D$3:$M$198,MATCH('ASTI data (new)'!$C114,'GDP deflators'!$B$3:$B$198,),MATCH('ASTI data (new)'!AD$5,'GDP deflators'!$D$2:$M$2,))</f>
        <v>147.11185654597551</v>
      </c>
      <c r="AF114">
        <f t="shared" si="8"/>
        <v>0.89172260935304748</v>
      </c>
      <c r="AG114">
        <f t="shared" si="9"/>
        <v>1.2157037686328973</v>
      </c>
      <c r="AH114">
        <f t="shared" si="10"/>
        <v>1.4796784767053757</v>
      </c>
      <c r="AI114">
        <f t="shared" si="11"/>
        <v>1.7292971962152413</v>
      </c>
      <c r="AJ114">
        <f t="shared" si="12"/>
        <v>1.8744258495083033</v>
      </c>
      <c r="AK114">
        <f t="shared" si="13"/>
        <v>2.1034063814278063</v>
      </c>
      <c r="AL114">
        <f t="shared" si="14"/>
        <v>2.4098964715570848</v>
      </c>
    </row>
    <row r="115" spans="2:38" x14ac:dyDescent="0.35">
      <c r="B115" t="s">
        <v>462</v>
      </c>
      <c r="C115" t="s">
        <v>461</v>
      </c>
      <c r="D115">
        <v>7.2850897017329554</v>
      </c>
      <c r="E115">
        <v>7.6873569839285603</v>
      </c>
      <c r="F115">
        <v>8.4193150493718996</v>
      </c>
      <c r="G115">
        <v>7.9311821271515699</v>
      </c>
      <c r="H115">
        <v>7.9774905730755812</v>
      </c>
      <c r="I115">
        <v>11.164580794491794</v>
      </c>
      <c r="J115">
        <v>11.921165542521846</v>
      </c>
      <c r="K115">
        <v>20.183334456287497</v>
      </c>
      <c r="L115">
        <v>11.914292836650263</v>
      </c>
      <c r="M115">
        <v>13.663652162418025</v>
      </c>
      <c r="N115">
        <v>15.301793077202568</v>
      </c>
      <c r="O115">
        <v>12.656311477823058</v>
      </c>
      <c r="P115">
        <v>13.913153313412639</v>
      </c>
      <c r="Q115">
        <v>15.710269100722636</v>
      </c>
      <c r="R115">
        <v>16.716817613222801</v>
      </c>
      <c r="S115">
        <v>17.127621361090718</v>
      </c>
      <c r="T115">
        <v>18.425712532775325</v>
      </c>
      <c r="V115" cm="1">
        <f t="array" ref="V115">INDEX('GDP deflators'!$E$3:$E$198,MATCH('ASTI data (new)'!$C115,'GDP deflators'!$B$3:$B$198,),)</f>
        <v>112.85745436712035</v>
      </c>
      <c r="X115">
        <f>INDEX('GDP deflators'!$D$3:$M$198,MATCH('ASTI data (new)'!$C115,'GDP deflators'!$B$3:$B$198,),MATCH('ASTI data (new)'!X$5,'GDP deflators'!$D$2:$M$2,))</f>
        <v>100</v>
      </c>
      <c r="Y115">
        <f>INDEX('GDP deflators'!$D$3:$M$198,MATCH('ASTI data (new)'!$C115,'GDP deflators'!$B$3:$B$198,),MATCH('ASTI data (new)'!Y$5,'GDP deflators'!$D$2:$M$2,))</f>
        <v>112.85745436712035</v>
      </c>
      <c r="Z115">
        <f>INDEX('GDP deflators'!$D$3:$M$198,MATCH('ASTI data (new)'!$C115,'GDP deflators'!$B$3:$B$198,),MATCH('ASTI data (new)'!Z$5,'GDP deflators'!$D$2:$M$2,))</f>
        <v>122.19086073655856</v>
      </c>
      <c r="AA115">
        <f>INDEX('GDP deflators'!$D$3:$M$198,MATCH('ASTI data (new)'!$C115,'GDP deflators'!$B$3:$B$198,),MATCH('ASTI data (new)'!AA$5,'GDP deflators'!$D$2:$M$2,))</f>
        <v>123.59904421883911</v>
      </c>
      <c r="AB115">
        <f>INDEX('GDP deflators'!$D$3:$M$198,MATCH('ASTI data (new)'!$C115,'GDP deflators'!$B$3:$B$198,),MATCH('ASTI data (new)'!AB$5,'GDP deflators'!$D$2:$M$2,))</f>
        <v>124.42614549783661</v>
      </c>
      <c r="AC115">
        <f>INDEX('GDP deflators'!$D$3:$M$198,MATCH('ASTI data (new)'!$C115,'GDP deflators'!$B$3:$B$198,),MATCH('ASTI data (new)'!AC$5,'GDP deflators'!$D$2:$M$2,))</f>
        <v>118.01409569479763</v>
      </c>
      <c r="AD115">
        <f>INDEX('GDP deflators'!$D$3:$M$198,MATCH('ASTI data (new)'!$C115,'GDP deflators'!$B$3:$B$198,),MATCH('ASTI data (new)'!AD$5,'GDP deflators'!$D$2:$M$2,))</f>
        <v>112.30481278278457</v>
      </c>
      <c r="AF115">
        <f t="shared" si="8"/>
        <v>13.558513403489064</v>
      </c>
      <c r="AG115">
        <f t="shared" si="9"/>
        <v>12.656311477823058</v>
      </c>
      <c r="AH115">
        <f t="shared" si="10"/>
        <v>15.063782790947693</v>
      </c>
      <c r="AI115">
        <f t="shared" si="11"/>
        <v>17.205547087333482</v>
      </c>
      <c r="AJ115">
        <f t="shared" si="12"/>
        <v>18.430410222061887</v>
      </c>
      <c r="AK115">
        <f t="shared" si="13"/>
        <v>17.910210341594425</v>
      </c>
      <c r="AL115">
        <f t="shared" si="14"/>
        <v>18.335485307434016</v>
      </c>
    </row>
    <row r="116" spans="2:38" x14ac:dyDescent="0.35">
      <c r="B116" t="s">
        <v>342</v>
      </c>
      <c r="C116" t="s">
        <v>341</v>
      </c>
      <c r="D116">
        <v>16.428658983915874</v>
      </c>
      <c r="E116">
        <v>16.846031526677496</v>
      </c>
      <c r="F116">
        <v>21.223921645872558</v>
      </c>
      <c r="G116">
        <v>20.9628906564506</v>
      </c>
      <c r="H116">
        <v>20.836919684654607</v>
      </c>
      <c r="I116">
        <v>25.848772370469913</v>
      </c>
      <c r="J116">
        <v>28.851021124635743</v>
      </c>
      <c r="K116">
        <v>40.8523819457277</v>
      </c>
      <c r="L116">
        <v>34.150260411272392</v>
      </c>
      <c r="M116">
        <v>38.501622037393268</v>
      </c>
      <c r="N116">
        <v>38.361724394317712</v>
      </c>
      <c r="O116">
        <v>37.824869609744113</v>
      </c>
      <c r="P116">
        <v>41.966647128583418</v>
      </c>
      <c r="Q116">
        <v>45.999169423309667</v>
      </c>
      <c r="R116">
        <v>47.949754686690817</v>
      </c>
      <c r="S116">
        <v>50.750467139775182</v>
      </c>
      <c r="T116">
        <v>54.526099971756224</v>
      </c>
      <c r="V116" cm="1">
        <f t="array" ref="V116">INDEX('GDP deflators'!$E$3:$E$198,MATCH('ASTI data (new)'!$C116,'GDP deflators'!$B$3:$B$198,),)</f>
        <v>121.48140202903883</v>
      </c>
      <c r="X116">
        <f>INDEX('GDP deflators'!$D$3:$M$198,MATCH('ASTI data (new)'!$C116,'GDP deflators'!$B$3:$B$198,),MATCH('ASTI data (new)'!X$5,'GDP deflators'!$D$2:$M$2,))</f>
        <v>100</v>
      </c>
      <c r="Y116">
        <f>INDEX('GDP deflators'!$D$3:$M$198,MATCH('ASTI data (new)'!$C116,'GDP deflators'!$B$3:$B$198,),MATCH('ASTI data (new)'!Y$5,'GDP deflators'!$D$2:$M$2,))</f>
        <v>121.48140202903883</v>
      </c>
      <c r="Z116">
        <f>INDEX('GDP deflators'!$D$3:$M$198,MATCH('ASTI data (new)'!$C116,'GDP deflators'!$B$3:$B$198,),MATCH('ASTI data (new)'!Z$5,'GDP deflators'!$D$2:$M$2,))</f>
        <v>140.31818339600585</v>
      </c>
      <c r="AA116">
        <f>INDEX('GDP deflators'!$D$3:$M$198,MATCH('ASTI data (new)'!$C116,'GDP deflators'!$B$3:$B$198,),MATCH('ASTI data (new)'!AA$5,'GDP deflators'!$D$2:$M$2,))</f>
        <v>156.79089717810979</v>
      </c>
      <c r="AB116">
        <f>INDEX('GDP deflators'!$D$3:$M$198,MATCH('ASTI data (new)'!$C116,'GDP deflators'!$B$3:$B$198,),MATCH('ASTI data (new)'!AB$5,'GDP deflators'!$D$2:$M$2,))</f>
        <v>179.28641566041489</v>
      </c>
      <c r="AC116">
        <f>INDEX('GDP deflators'!$D$3:$M$198,MATCH('ASTI data (new)'!$C116,'GDP deflators'!$B$3:$B$198,),MATCH('ASTI data (new)'!AC$5,'GDP deflators'!$D$2:$M$2,))</f>
        <v>197.96903554503476</v>
      </c>
      <c r="AD116">
        <f>INDEX('GDP deflators'!$D$3:$M$198,MATCH('ASTI data (new)'!$C116,'GDP deflators'!$B$3:$B$198,),MATCH('ASTI data (new)'!AD$5,'GDP deflators'!$D$2:$M$2,))</f>
        <v>215.28386156031601</v>
      </c>
      <c r="AF116">
        <f t="shared" si="8"/>
        <v>31.578269392336903</v>
      </c>
      <c r="AG116">
        <f t="shared" si="9"/>
        <v>37.824869609744113</v>
      </c>
      <c r="AH116">
        <f t="shared" si="10"/>
        <v>48.473952308324556</v>
      </c>
      <c r="AI116">
        <f t="shared" si="11"/>
        <v>59.369178515116133</v>
      </c>
      <c r="AJ116">
        <f t="shared" si="12"/>
        <v>70.765890959325745</v>
      </c>
      <c r="AK116">
        <f t="shared" si="13"/>
        <v>82.704190644092492</v>
      </c>
      <c r="AL116">
        <f t="shared" si="14"/>
        <v>96.628695106247889</v>
      </c>
    </row>
    <row r="117" spans="2:38" x14ac:dyDescent="0.35">
      <c r="B117" t="s">
        <v>21</v>
      </c>
      <c r="C117" t="s">
        <v>20</v>
      </c>
      <c r="D117">
        <v>31.751792928405894</v>
      </c>
      <c r="E117">
        <v>40.80390739446581</v>
      </c>
      <c r="F117">
        <v>38.833965603278202</v>
      </c>
      <c r="G117">
        <v>44.12801989842049</v>
      </c>
      <c r="H117">
        <v>45.810609583820771</v>
      </c>
      <c r="I117">
        <v>39.85401880728687</v>
      </c>
      <c r="J117">
        <v>39.115503019920091</v>
      </c>
      <c r="K117">
        <v>41.906667255011172</v>
      </c>
      <c r="L117">
        <v>34.969644324133313</v>
      </c>
      <c r="M117">
        <v>32.285653058163795</v>
      </c>
      <c r="N117">
        <v>29.807663576170707</v>
      </c>
      <c r="O117">
        <v>34.647094014527454</v>
      </c>
      <c r="P117">
        <v>37.65835004302177</v>
      </c>
      <c r="Q117">
        <v>40.931321032815447</v>
      </c>
      <c r="R117">
        <v>43.564370694819956</v>
      </c>
      <c r="S117">
        <v>47.753994114925462</v>
      </c>
      <c r="T117">
        <v>51.745717944763079</v>
      </c>
      <c r="V117" cm="1">
        <f t="array" ref="V117">INDEX('GDP deflators'!$E$3:$E$198,MATCH('ASTI data (new)'!$C117,'GDP deflators'!$B$3:$B$198,),)</f>
        <v>118.2314500605967</v>
      </c>
      <c r="X117">
        <f>INDEX('GDP deflators'!$D$3:$M$198,MATCH('ASTI data (new)'!$C117,'GDP deflators'!$B$3:$B$198,),MATCH('ASTI data (new)'!X$5,'GDP deflators'!$D$2:$M$2,))</f>
        <v>100</v>
      </c>
      <c r="Y117">
        <f>INDEX('GDP deflators'!$D$3:$M$198,MATCH('ASTI data (new)'!$C117,'GDP deflators'!$B$3:$B$198,),MATCH('ASTI data (new)'!Y$5,'GDP deflators'!$D$2:$M$2,))</f>
        <v>118.2314500605967</v>
      </c>
      <c r="Z117">
        <f>INDEX('GDP deflators'!$D$3:$M$198,MATCH('ASTI data (new)'!$C117,'GDP deflators'!$B$3:$B$198,),MATCH('ASTI data (new)'!Z$5,'GDP deflators'!$D$2:$M$2,))</f>
        <v>127.04627330973884</v>
      </c>
      <c r="AA117">
        <f>INDEX('GDP deflators'!$D$3:$M$198,MATCH('ASTI data (new)'!$C117,'GDP deflators'!$B$3:$B$198,),MATCH('ASTI data (new)'!AA$5,'GDP deflators'!$D$2:$M$2,))</f>
        <v>126.92679001829343</v>
      </c>
      <c r="AB117">
        <f>INDEX('GDP deflators'!$D$3:$M$198,MATCH('ASTI data (new)'!$C117,'GDP deflators'!$B$3:$B$198,),MATCH('ASTI data (new)'!AB$5,'GDP deflators'!$D$2:$M$2,))</f>
        <v>126.54469752674207</v>
      </c>
      <c r="AC117">
        <f>INDEX('GDP deflators'!$D$3:$M$198,MATCH('ASTI data (new)'!$C117,'GDP deflators'!$B$3:$B$198,),MATCH('ASTI data (new)'!AC$5,'GDP deflators'!$D$2:$M$2,))</f>
        <v>118.37618674913453</v>
      </c>
      <c r="AD117">
        <f>INDEX('GDP deflators'!$D$3:$M$198,MATCH('ASTI data (new)'!$C117,'GDP deflators'!$B$3:$B$198,),MATCH('ASTI data (new)'!AD$5,'GDP deflators'!$D$2:$M$2,))</f>
        <v>120.20935156398798</v>
      </c>
      <c r="AF117">
        <f t="shared" si="8"/>
        <v>25.211281398387236</v>
      </c>
      <c r="AG117">
        <f t="shared" si="9"/>
        <v>34.647094014527454</v>
      </c>
      <c r="AH117">
        <f t="shared" si="10"/>
        <v>40.465993012074648</v>
      </c>
      <c r="AI117">
        <f t="shared" si="11"/>
        <v>43.941617794933642</v>
      </c>
      <c r="AJ117">
        <f t="shared" si="12"/>
        <v>46.627526852570817</v>
      </c>
      <c r="AK117">
        <f t="shared" si="13"/>
        <v>47.812453644679231</v>
      </c>
      <c r="AL117">
        <f t="shared" si="14"/>
        <v>52.611375375713578</v>
      </c>
    </row>
    <row r="118" spans="2:38" x14ac:dyDescent="0.35">
      <c r="B118" t="s">
        <v>399</v>
      </c>
      <c r="C118" t="s">
        <v>398</v>
      </c>
      <c r="D118">
        <v>0.12114302436106127</v>
      </c>
      <c r="E118">
        <v>0.13160656616552802</v>
      </c>
      <c r="F118">
        <v>0.12786843802143222</v>
      </c>
      <c r="G118">
        <v>0.13276165509421303</v>
      </c>
      <c r="H118">
        <v>0.1476440907856065</v>
      </c>
      <c r="I118">
        <v>0.14632003345515648</v>
      </c>
      <c r="J118">
        <v>0.15003900938457912</v>
      </c>
      <c r="K118">
        <v>0.18048771983114673</v>
      </c>
      <c r="L118">
        <v>0.18371594850822445</v>
      </c>
      <c r="M118">
        <v>0.19340796672482113</v>
      </c>
      <c r="N118">
        <v>0.17988605546806677</v>
      </c>
      <c r="O118">
        <v>0.18227372650311977</v>
      </c>
      <c r="P118">
        <v>0.21924531730716984</v>
      </c>
      <c r="Q118">
        <v>0.24818293345450324</v>
      </c>
      <c r="R118">
        <v>0.26572808404543219</v>
      </c>
      <c r="S118">
        <v>0.29322442787442132</v>
      </c>
      <c r="T118">
        <v>0.32876341365483336</v>
      </c>
      <c r="V118" cm="1">
        <f t="array" ref="V118">INDEX('GDP deflators'!$E$3:$E$198,MATCH('ASTI data (new)'!$C118,'GDP deflators'!$B$3:$B$198,),)</f>
        <v>109.61437039652218</v>
      </c>
      <c r="X118">
        <f>INDEX('GDP deflators'!$D$3:$M$198,MATCH('ASTI data (new)'!$C118,'GDP deflators'!$B$3:$B$198,),MATCH('ASTI data (new)'!X$5,'GDP deflators'!$D$2:$M$2,))</f>
        <v>100</v>
      </c>
      <c r="Y118">
        <f>INDEX('GDP deflators'!$D$3:$M$198,MATCH('ASTI data (new)'!$C118,'GDP deflators'!$B$3:$B$198,),MATCH('ASTI data (new)'!Y$5,'GDP deflators'!$D$2:$M$2,))</f>
        <v>109.61437039652218</v>
      </c>
      <c r="Z118">
        <f>INDEX('GDP deflators'!$D$3:$M$198,MATCH('ASTI data (new)'!$C118,'GDP deflators'!$B$3:$B$198,),MATCH('ASTI data (new)'!Z$5,'GDP deflators'!$D$2:$M$2,))</f>
        <v>115.77435714839145</v>
      </c>
      <c r="AA118">
        <f>INDEX('GDP deflators'!$D$3:$M$198,MATCH('ASTI data (new)'!$C118,'GDP deflators'!$B$3:$B$198,),MATCH('ASTI data (new)'!AA$5,'GDP deflators'!$D$2:$M$2,))</f>
        <v>121.17996261925863</v>
      </c>
      <c r="AB118">
        <f>INDEX('GDP deflators'!$D$3:$M$198,MATCH('ASTI data (new)'!$C118,'GDP deflators'!$B$3:$B$198,),MATCH('ASTI data (new)'!AB$5,'GDP deflators'!$D$2:$M$2,))</f>
        <v>125.81493155653618</v>
      </c>
      <c r="AC118">
        <f>INDEX('GDP deflators'!$D$3:$M$198,MATCH('ASTI data (new)'!$C118,'GDP deflators'!$B$3:$B$198,),MATCH('ASTI data (new)'!AC$5,'GDP deflators'!$D$2:$M$2,))</f>
        <v>129.05786441167135</v>
      </c>
      <c r="AD118">
        <f>INDEX('GDP deflators'!$D$3:$M$198,MATCH('ASTI data (new)'!$C118,'GDP deflators'!$B$3:$B$198,),MATCH('ASTI data (new)'!AD$5,'GDP deflators'!$D$2:$M$2,))</f>
        <v>133.41303536411667</v>
      </c>
      <c r="AF118">
        <f t="shared" si="8"/>
        <v>0.16410809533215562</v>
      </c>
      <c r="AG118">
        <f t="shared" si="9"/>
        <v>0.18227372650311977</v>
      </c>
      <c r="AH118">
        <f t="shared" si="10"/>
        <v>0.23156622235945476</v>
      </c>
      <c r="AI118">
        <f t="shared" si="11"/>
        <v>0.27436912231453969</v>
      </c>
      <c r="AJ118">
        <f t="shared" si="12"/>
        <v>0.30500162146519327</v>
      </c>
      <c r="AK118">
        <f t="shared" si="13"/>
        <v>0.34523683635560659</v>
      </c>
      <c r="AL118">
        <f t="shared" si="14"/>
        <v>0.40014210521571925</v>
      </c>
    </row>
    <row r="119" spans="2:38" x14ac:dyDescent="0.35">
      <c r="B119" t="s">
        <v>118</v>
      </c>
      <c r="C119" s="14" t="s">
        <v>117</v>
      </c>
      <c r="D119">
        <v>111.68738071310733</v>
      </c>
      <c r="E119">
        <v>111.81149630877836</v>
      </c>
      <c r="F119">
        <v>111.69468441965822</v>
      </c>
      <c r="G119">
        <v>113.25009832461056</v>
      </c>
      <c r="H119">
        <v>113.96532550547727</v>
      </c>
      <c r="I119">
        <v>111.83829160884571</v>
      </c>
      <c r="J119">
        <v>110.08259660767321</v>
      </c>
      <c r="K119">
        <v>108.62462772031664</v>
      </c>
      <c r="L119">
        <v>109.93586216092193</v>
      </c>
      <c r="M119">
        <v>116.51237899728196</v>
      </c>
      <c r="N119">
        <v>123.48231225707912</v>
      </c>
      <c r="O119">
        <v>123.10145317228306</v>
      </c>
      <c r="P119">
        <v>136.1361955845407</v>
      </c>
      <c r="Q119">
        <v>150.5511370551813</v>
      </c>
      <c r="R119">
        <v>160.81604443167066</v>
      </c>
      <c r="S119">
        <v>172.07460157817431</v>
      </c>
      <c r="T119">
        <v>186.8432024615104</v>
      </c>
      <c r="V119" cm="1">
        <f t="array" ref="V119">INDEX('GDP deflators'!$E$3:$E$198,MATCH('ASTI data (new)'!$C119,'GDP deflators'!$B$3:$B$198,),)</f>
        <v>109.61437039652218</v>
      </c>
      <c r="X119">
        <f>INDEX('GDP deflators'!$D$3:$M$198,MATCH('ASTI data (new)'!$C119,'GDP deflators'!$B$3:$B$198,),MATCH('ASTI data (new)'!X$5,'GDP deflators'!$D$2:$M$2,))</f>
        <v>100</v>
      </c>
      <c r="Y119">
        <f>INDEX('GDP deflators'!$D$3:$M$198,MATCH('ASTI data (new)'!$C119,'GDP deflators'!$B$3:$B$198,),MATCH('ASTI data (new)'!Y$5,'GDP deflators'!$D$2:$M$2,))</f>
        <v>109.61437039652218</v>
      </c>
      <c r="Z119">
        <f>INDEX('GDP deflators'!$D$3:$M$198,MATCH('ASTI data (new)'!$C119,'GDP deflators'!$B$3:$B$198,),MATCH('ASTI data (new)'!Z$5,'GDP deflators'!$D$2:$M$2,))</f>
        <v>115.77435714839145</v>
      </c>
      <c r="AA119">
        <f>INDEX('GDP deflators'!$D$3:$M$198,MATCH('ASTI data (new)'!$C119,'GDP deflators'!$B$3:$B$198,),MATCH('ASTI data (new)'!AA$5,'GDP deflators'!$D$2:$M$2,))</f>
        <v>121.17996261925863</v>
      </c>
      <c r="AB119">
        <f>INDEX('GDP deflators'!$D$3:$M$198,MATCH('ASTI data (new)'!$C119,'GDP deflators'!$B$3:$B$198,),MATCH('ASTI data (new)'!AB$5,'GDP deflators'!$D$2:$M$2,))</f>
        <v>125.81493155653618</v>
      </c>
      <c r="AC119">
        <f>INDEX('GDP deflators'!$D$3:$M$198,MATCH('ASTI data (new)'!$C119,'GDP deflators'!$B$3:$B$198,),MATCH('ASTI data (new)'!AC$5,'GDP deflators'!$D$2:$M$2,))</f>
        <v>129.05786441167135</v>
      </c>
      <c r="AD119">
        <f>INDEX('GDP deflators'!$D$3:$M$198,MATCH('ASTI data (new)'!$C119,'GDP deflators'!$B$3:$B$198,),MATCH('ASTI data (new)'!AD$5,'GDP deflators'!$D$2:$M$2,))</f>
        <v>133.41303536411667</v>
      </c>
      <c r="AF119">
        <f t="shared" si="8"/>
        <v>112.65157279140558</v>
      </c>
      <c r="AG119">
        <f t="shared" si="9"/>
        <v>123.10145317228306</v>
      </c>
      <c r="AH119">
        <f t="shared" si="10"/>
        <v>143.78662643787763</v>
      </c>
      <c r="AI119">
        <f t="shared" si="11"/>
        <v>166.43603475199623</v>
      </c>
      <c r="AJ119">
        <f t="shared" si="12"/>
        <v>184.58400618615858</v>
      </c>
      <c r="AK119">
        <f t="shared" si="13"/>
        <v>202.59734666936507</v>
      </c>
      <c r="AL119">
        <f t="shared" si="14"/>
        <v>227.40922278136978</v>
      </c>
    </row>
    <row r="120" spans="2:38" x14ac:dyDescent="0.35">
      <c r="B120" t="s">
        <v>162</v>
      </c>
      <c r="C120" s="14" t="s">
        <v>161</v>
      </c>
      <c r="D120">
        <v>372.3120073195559</v>
      </c>
      <c r="E120">
        <v>391.5655635645964</v>
      </c>
      <c r="F120">
        <v>401.99073350131118</v>
      </c>
      <c r="G120">
        <v>423.25567894627756</v>
      </c>
      <c r="H120">
        <v>400.33046870806544</v>
      </c>
      <c r="I120">
        <v>448.35734473813613</v>
      </c>
      <c r="J120">
        <v>496.38422076821132</v>
      </c>
      <c r="K120">
        <v>544.41109679828219</v>
      </c>
      <c r="L120">
        <v>515.46684337213685</v>
      </c>
      <c r="M120">
        <v>588.14717983749608</v>
      </c>
      <c r="N120">
        <v>545.66500287636541</v>
      </c>
      <c r="O120">
        <v>487.96491016270375</v>
      </c>
      <c r="P120">
        <v>609.31444870765836</v>
      </c>
      <c r="Q120">
        <v>685.15873553220376</v>
      </c>
      <c r="R120">
        <v>714.95057221524678</v>
      </c>
      <c r="S120">
        <v>766.93745149395386</v>
      </c>
      <c r="T120">
        <v>852.60873396002569</v>
      </c>
      <c r="V120" cm="1">
        <f t="array" ref="V120">INDEX('GDP deflators'!$E$3:$E$198,MATCH('ASTI data (new)'!$C120,'GDP deflators'!$B$3:$B$198,),)</f>
        <v>109.61437039652218</v>
      </c>
      <c r="X120">
        <f>INDEX('GDP deflators'!$D$3:$M$198,MATCH('ASTI data (new)'!$C120,'GDP deflators'!$B$3:$B$198,),MATCH('ASTI data (new)'!X$5,'GDP deflators'!$D$2:$M$2,))</f>
        <v>100</v>
      </c>
      <c r="Y120">
        <f>INDEX('GDP deflators'!$D$3:$M$198,MATCH('ASTI data (new)'!$C120,'GDP deflators'!$B$3:$B$198,),MATCH('ASTI data (new)'!Y$5,'GDP deflators'!$D$2:$M$2,))</f>
        <v>109.61437039652218</v>
      </c>
      <c r="Z120">
        <f>INDEX('GDP deflators'!$D$3:$M$198,MATCH('ASTI data (new)'!$C120,'GDP deflators'!$B$3:$B$198,),MATCH('ASTI data (new)'!Z$5,'GDP deflators'!$D$2:$M$2,))</f>
        <v>115.77435714839145</v>
      </c>
      <c r="AA120">
        <f>INDEX('GDP deflators'!$D$3:$M$198,MATCH('ASTI data (new)'!$C120,'GDP deflators'!$B$3:$B$198,),MATCH('ASTI data (new)'!AA$5,'GDP deflators'!$D$2:$M$2,))</f>
        <v>121.17996261925863</v>
      </c>
      <c r="AB120">
        <f>INDEX('GDP deflators'!$D$3:$M$198,MATCH('ASTI data (new)'!$C120,'GDP deflators'!$B$3:$B$198,),MATCH('ASTI data (new)'!AB$5,'GDP deflators'!$D$2:$M$2,))</f>
        <v>125.81493155653618</v>
      </c>
      <c r="AC120">
        <f>INDEX('GDP deflators'!$D$3:$M$198,MATCH('ASTI data (new)'!$C120,'GDP deflators'!$B$3:$B$198,),MATCH('ASTI data (new)'!AC$5,'GDP deflators'!$D$2:$M$2,))</f>
        <v>129.05786441167135</v>
      </c>
      <c r="AD120">
        <f>INDEX('GDP deflators'!$D$3:$M$198,MATCH('ASTI data (new)'!$C120,'GDP deflators'!$B$3:$B$198,),MATCH('ASTI data (new)'!AD$5,'GDP deflators'!$D$2:$M$2,))</f>
        <v>133.41303536411667</v>
      </c>
      <c r="AF120">
        <f t="shared" si="8"/>
        <v>497.80425769218135</v>
      </c>
      <c r="AG120">
        <f t="shared" si="9"/>
        <v>487.96491016270375</v>
      </c>
      <c r="AH120">
        <f t="shared" si="10"/>
        <v>643.55602595874461</v>
      </c>
      <c r="AI120">
        <f t="shared" si="11"/>
        <v>757.45095884513</v>
      </c>
      <c r="AJ120">
        <f t="shared" si="12"/>
        <v>820.61737876315544</v>
      </c>
      <c r="AK120">
        <f t="shared" si="13"/>
        <v>902.977495278118</v>
      </c>
      <c r="AL120">
        <f t="shared" si="14"/>
        <v>1037.7208641903821</v>
      </c>
    </row>
    <row r="121" spans="2:38" x14ac:dyDescent="0.35">
      <c r="B121" t="s">
        <v>164</v>
      </c>
      <c r="C121" t="s">
        <v>163</v>
      </c>
      <c r="D121">
        <v>25.600127784500533</v>
      </c>
      <c r="E121">
        <v>43.406598832594355</v>
      </c>
      <c r="F121">
        <v>42.687837326920793</v>
      </c>
      <c r="G121">
        <v>26.295865263680525</v>
      </c>
      <c r="H121">
        <v>38.977468605037252</v>
      </c>
      <c r="I121">
        <v>39.032116746623011</v>
      </c>
      <c r="J121">
        <v>41.059595495331827</v>
      </c>
      <c r="K121">
        <v>43.642089047363022</v>
      </c>
      <c r="L121">
        <v>44.666575182760539</v>
      </c>
      <c r="M121">
        <v>42.161703855195128</v>
      </c>
      <c r="N121">
        <v>39.797304017596716</v>
      </c>
      <c r="O121">
        <v>36.700953758355226</v>
      </c>
      <c r="P121">
        <v>43.354332814440625</v>
      </c>
      <c r="Q121">
        <v>57.586138103002313</v>
      </c>
      <c r="R121">
        <v>63.0685778086741</v>
      </c>
      <c r="S121">
        <v>71.340087374861639</v>
      </c>
      <c r="T121">
        <v>83.652173410445528</v>
      </c>
      <c r="V121" cm="1">
        <f t="array" ref="V121">INDEX('GDP deflators'!$E$3:$E$198,MATCH('ASTI data (new)'!$C121,'GDP deflators'!$B$3:$B$198,),)</f>
        <v>124.68943742356431</v>
      </c>
      <c r="X121">
        <f>INDEX('GDP deflators'!$D$3:$M$198,MATCH('ASTI data (new)'!$C121,'GDP deflators'!$B$3:$B$198,),MATCH('ASTI data (new)'!X$5,'GDP deflators'!$D$2:$M$2,))</f>
        <v>100</v>
      </c>
      <c r="Y121">
        <f>INDEX('GDP deflators'!$D$3:$M$198,MATCH('ASTI data (new)'!$C121,'GDP deflators'!$B$3:$B$198,),MATCH('ASTI data (new)'!Y$5,'GDP deflators'!$D$2:$M$2,))</f>
        <v>124.68943742356431</v>
      </c>
      <c r="Z121">
        <f>INDEX('GDP deflators'!$D$3:$M$198,MATCH('ASTI data (new)'!$C121,'GDP deflators'!$B$3:$B$198,),MATCH('ASTI data (new)'!Z$5,'GDP deflators'!$D$2:$M$2,))</f>
        <v>128.01835784744463</v>
      </c>
      <c r="AA121">
        <f>INDEX('GDP deflators'!$D$3:$M$198,MATCH('ASTI data (new)'!$C121,'GDP deflators'!$B$3:$B$198,),MATCH('ASTI data (new)'!AA$5,'GDP deflators'!$D$2:$M$2,))</f>
        <v>128.03749929972008</v>
      </c>
      <c r="AB121">
        <f>INDEX('GDP deflators'!$D$3:$M$198,MATCH('ASTI data (new)'!$C121,'GDP deflators'!$B$3:$B$198,),MATCH('ASTI data (new)'!AB$5,'GDP deflators'!$D$2:$M$2,))</f>
        <v>127.15326282123189</v>
      </c>
      <c r="AC121">
        <f>INDEX('GDP deflators'!$D$3:$M$198,MATCH('ASTI data (new)'!$C121,'GDP deflators'!$B$3:$B$198,),MATCH('ASTI data (new)'!AC$5,'GDP deflators'!$D$2:$M$2,))</f>
        <v>93.966261224891156</v>
      </c>
      <c r="AD121">
        <f>INDEX('GDP deflators'!$D$3:$M$198,MATCH('ASTI data (new)'!$C121,'GDP deflators'!$B$3:$B$198,),MATCH('ASTI data (new)'!AD$5,'GDP deflators'!$D$2:$M$2,))</f>
        <v>81.36503478124159</v>
      </c>
      <c r="AF121">
        <f t="shared" si="8"/>
        <v>31.917141371331315</v>
      </c>
      <c r="AG121">
        <f t="shared" si="9"/>
        <v>36.700953758355226</v>
      </c>
      <c r="AH121">
        <f t="shared" si="10"/>
        <v>44.511793518024014</v>
      </c>
      <c r="AI121">
        <f t="shared" si="11"/>
        <v>59.132395408845817</v>
      </c>
      <c r="AJ121">
        <f t="shared" si="12"/>
        <v>64.31479374332406</v>
      </c>
      <c r="AK121">
        <f t="shared" si="13"/>
        <v>53.762062164905899</v>
      </c>
      <c r="AL121">
        <f t="shared" si="14"/>
        <v>54.58651622547989</v>
      </c>
    </row>
    <row r="122" spans="2:38" x14ac:dyDescent="0.35">
      <c r="B122" t="s">
        <v>176</v>
      </c>
      <c r="C122" t="s">
        <v>175</v>
      </c>
      <c r="D122">
        <v>10.76897230481252</v>
      </c>
      <c r="E122">
        <v>9.3297193489921035</v>
      </c>
      <c r="F122">
        <v>9.7995461273661029</v>
      </c>
      <c r="G122">
        <v>11.079715786576262</v>
      </c>
      <c r="H122">
        <v>15.306806731255621</v>
      </c>
      <c r="I122">
        <v>15.286047529846238</v>
      </c>
      <c r="J122">
        <v>14.079183955165284</v>
      </c>
      <c r="K122">
        <v>14.049573001100407</v>
      </c>
      <c r="L122">
        <v>15.29598154124017</v>
      </c>
      <c r="M122">
        <v>15.749353264578305</v>
      </c>
      <c r="N122">
        <v>14.956157971383902</v>
      </c>
      <c r="O122">
        <v>13.869323403249254</v>
      </c>
      <c r="P122">
        <v>14.950891834718391</v>
      </c>
      <c r="Q122">
        <v>16.116803982022798</v>
      </c>
      <c r="R122">
        <v>16.216292581942685</v>
      </c>
      <c r="S122">
        <v>16.557478548286774</v>
      </c>
      <c r="T122">
        <v>17.285306197140599</v>
      </c>
      <c r="V122" cm="1">
        <f t="array" ref="V122">INDEX('GDP deflators'!$E$3:$E$198,MATCH('ASTI data (new)'!$C122,'GDP deflators'!$B$3:$B$198,),)</f>
        <v>106.38652134776476</v>
      </c>
      <c r="X122">
        <f>INDEX('GDP deflators'!$D$3:$M$198,MATCH('ASTI data (new)'!$C122,'GDP deflators'!$B$3:$B$198,),MATCH('ASTI data (new)'!X$5,'GDP deflators'!$D$2:$M$2,))</f>
        <v>100</v>
      </c>
      <c r="Y122">
        <f>INDEX('GDP deflators'!$D$3:$M$198,MATCH('ASTI data (new)'!$C122,'GDP deflators'!$B$3:$B$198,),MATCH('ASTI data (new)'!Y$5,'GDP deflators'!$D$2:$M$2,))</f>
        <v>106.38652134776476</v>
      </c>
      <c r="Z122">
        <f>INDEX('GDP deflators'!$D$3:$M$198,MATCH('ASTI data (new)'!$C122,'GDP deflators'!$B$3:$B$198,),MATCH('ASTI data (new)'!Z$5,'GDP deflators'!$D$2:$M$2,))</f>
        <v>111.1745672180069</v>
      </c>
      <c r="AA122">
        <f>INDEX('GDP deflators'!$D$3:$M$198,MATCH('ASTI data (new)'!$C122,'GDP deflators'!$B$3:$B$198,),MATCH('ASTI data (new)'!AA$5,'GDP deflators'!$D$2:$M$2,))</f>
        <v>117.40009686792061</v>
      </c>
      <c r="AB122">
        <f>INDEX('GDP deflators'!$D$3:$M$198,MATCH('ASTI data (new)'!$C122,'GDP deflators'!$B$3:$B$198,),MATCH('ASTI data (new)'!AB$5,'GDP deflators'!$D$2:$M$2,))</f>
        <v>121.44373446530119</v>
      </c>
      <c r="AC122">
        <f>INDEX('GDP deflators'!$D$3:$M$198,MATCH('ASTI data (new)'!$C122,'GDP deflators'!$B$3:$B$198,),MATCH('ASTI data (new)'!AC$5,'GDP deflators'!$D$2:$M$2,))</f>
        <v>124.20344356278692</v>
      </c>
      <c r="AD122">
        <f>INDEX('GDP deflators'!$D$3:$M$198,MATCH('ASTI data (new)'!$C122,'GDP deflators'!$B$3:$B$198,),MATCH('ASTI data (new)'!AD$5,'GDP deflators'!$D$2:$M$2,))</f>
        <v>125.45469117717552</v>
      </c>
      <c r="AF122">
        <f t="shared" si="8"/>
        <v>14.058320341628635</v>
      </c>
      <c r="AG122">
        <f t="shared" si="9"/>
        <v>13.869323403249254</v>
      </c>
      <c r="AH122">
        <f t="shared" si="10"/>
        <v>15.623773652816906</v>
      </c>
      <c r="AI122">
        <f t="shared" si="11"/>
        <v>17.785282615883929</v>
      </c>
      <c r="AJ122">
        <f t="shared" si="12"/>
        <v>18.51143458197544</v>
      </c>
      <c r="AK122">
        <f t="shared" si="13"/>
        <v>19.330417296865583</v>
      </c>
      <c r="AL122">
        <f t="shared" si="14"/>
        <v>20.383435076108483</v>
      </c>
    </row>
    <row r="123" spans="2:38" x14ac:dyDescent="0.35">
      <c r="B123" t="s">
        <v>192</v>
      </c>
      <c r="C123" t="s">
        <v>191</v>
      </c>
      <c r="D123">
        <v>10.001280412823569</v>
      </c>
      <c r="E123">
        <v>10.630626631869955</v>
      </c>
      <c r="F123">
        <v>10.168309034199083</v>
      </c>
      <c r="G123">
        <v>10.235824133988794</v>
      </c>
      <c r="H123">
        <v>10.759724046867298</v>
      </c>
      <c r="I123">
        <v>10.854380508627605</v>
      </c>
      <c r="J123">
        <v>12.595276387448399</v>
      </c>
      <c r="K123">
        <v>13.986125873518267</v>
      </c>
      <c r="L123">
        <v>13.815574052281766</v>
      </c>
      <c r="M123">
        <v>13.558640516499571</v>
      </c>
      <c r="N123">
        <v>13.306485272343787</v>
      </c>
      <c r="O123">
        <v>16.503219509902276</v>
      </c>
      <c r="P123">
        <v>21.284571243047186</v>
      </c>
      <c r="Q123">
        <v>27.451187492750918</v>
      </c>
      <c r="R123">
        <v>33.349868205018552</v>
      </c>
      <c r="S123">
        <v>41.860151921580659</v>
      </c>
      <c r="T123">
        <v>52.626532513615359</v>
      </c>
      <c r="V123" cm="1">
        <f t="array" ref="V123">INDEX('GDP deflators'!$E$3:$E$198,MATCH('ASTI data (new)'!$C123,'GDP deflators'!$B$3:$B$198,),)</f>
        <v>102.96508062086514</v>
      </c>
      <c r="X123">
        <f>INDEX('GDP deflators'!$D$3:$M$198,MATCH('ASTI data (new)'!$C123,'GDP deflators'!$B$3:$B$198,),MATCH('ASTI data (new)'!X$5,'GDP deflators'!$D$2:$M$2,))</f>
        <v>100</v>
      </c>
      <c r="Y123">
        <f>INDEX('GDP deflators'!$D$3:$M$198,MATCH('ASTI data (new)'!$C123,'GDP deflators'!$B$3:$B$198,),MATCH('ASTI data (new)'!Y$5,'GDP deflators'!$D$2:$M$2,))</f>
        <v>102.96508062086514</v>
      </c>
      <c r="Z123">
        <f>INDEX('GDP deflators'!$D$3:$M$198,MATCH('ASTI data (new)'!$C123,'GDP deflators'!$B$3:$B$198,),MATCH('ASTI data (new)'!Z$5,'GDP deflators'!$D$2:$M$2,))</f>
        <v>110.74753916693003</v>
      </c>
      <c r="AA123">
        <f>INDEX('GDP deflators'!$D$3:$M$198,MATCH('ASTI data (new)'!$C123,'GDP deflators'!$B$3:$B$198,),MATCH('ASTI data (new)'!AA$5,'GDP deflators'!$D$2:$M$2,))</f>
        <v>113.64284794641269</v>
      </c>
      <c r="AB123">
        <f>INDEX('GDP deflators'!$D$3:$M$198,MATCH('ASTI data (new)'!$C123,'GDP deflators'!$B$3:$B$198,),MATCH('ASTI data (new)'!AB$5,'GDP deflators'!$D$2:$M$2,))</f>
        <v>113.80964125006616</v>
      </c>
      <c r="AC123">
        <f>INDEX('GDP deflators'!$D$3:$M$198,MATCH('ASTI data (new)'!$C123,'GDP deflators'!$B$3:$B$198,),MATCH('ASTI data (new)'!AC$5,'GDP deflators'!$D$2:$M$2,))</f>
        <v>117.8277985052751</v>
      </c>
      <c r="AD123">
        <f>INDEX('GDP deflators'!$D$3:$M$198,MATCH('ASTI data (new)'!$C123,'GDP deflators'!$B$3:$B$198,),MATCH('ASTI data (new)'!AD$5,'GDP deflators'!$D$2:$M$2,))</f>
        <v>118.99418480540265</v>
      </c>
      <c r="AF123">
        <f t="shared" si="8"/>
        <v>12.923299037020637</v>
      </c>
      <c r="AG123">
        <f t="shared" si="9"/>
        <v>16.503219509902276</v>
      </c>
      <c r="AH123">
        <f t="shared" si="10"/>
        <v>22.893333090956745</v>
      </c>
      <c r="AI123">
        <f t="shared" si="11"/>
        <v>30.297952542514565</v>
      </c>
      <c r="AJ123">
        <f t="shared" si="12"/>
        <v>36.862366476708331</v>
      </c>
      <c r="AK123">
        <f t="shared" si="13"/>
        <v>47.902546341683887</v>
      </c>
      <c r="AL123">
        <f t="shared" si="14"/>
        <v>60.819175761648239</v>
      </c>
    </row>
    <row r="124" spans="2:38" x14ac:dyDescent="0.35">
      <c r="B124" t="s">
        <v>422</v>
      </c>
      <c r="C124" t="s">
        <v>421</v>
      </c>
      <c r="D124">
        <v>14.745449228933893</v>
      </c>
      <c r="E124">
        <v>15.278395060586103</v>
      </c>
      <c r="F124">
        <v>14.273622800269694</v>
      </c>
      <c r="G124">
        <v>12.833048397081415</v>
      </c>
      <c r="H124">
        <v>11.654707436667739</v>
      </c>
      <c r="I124">
        <v>9.4201087908995351</v>
      </c>
      <c r="J124">
        <v>8.7318045228004966</v>
      </c>
      <c r="K124">
        <v>9.6070446329316841</v>
      </c>
      <c r="L124">
        <v>8.047821928880035</v>
      </c>
      <c r="M124">
        <v>8.002698567532132</v>
      </c>
      <c r="N124">
        <v>7.5535567211178565</v>
      </c>
      <c r="O124">
        <v>2.7785093674273216</v>
      </c>
      <c r="P124">
        <v>2.3907959585357763</v>
      </c>
      <c r="Q124">
        <v>1.7183195277011651</v>
      </c>
      <c r="R124">
        <v>1.1972927905038293</v>
      </c>
      <c r="S124">
        <v>0.67030620431249099</v>
      </c>
      <c r="T124">
        <v>0.49551881347166671</v>
      </c>
      <c r="V124" cm="1">
        <f t="array" ref="V124">INDEX('GDP deflators'!$E$3:$E$198,MATCH('ASTI data (new)'!$C124,'GDP deflators'!$B$3:$B$198,),)</f>
        <v>118.2507166395647</v>
      </c>
      <c r="X124">
        <f>INDEX('GDP deflators'!$D$3:$M$198,MATCH('ASTI data (new)'!$C124,'GDP deflators'!$B$3:$B$198,),MATCH('ASTI data (new)'!X$5,'GDP deflators'!$D$2:$M$2,))</f>
        <v>100</v>
      </c>
      <c r="Y124">
        <f>INDEX('GDP deflators'!$D$3:$M$198,MATCH('ASTI data (new)'!$C124,'GDP deflators'!$B$3:$B$198,),MATCH('ASTI data (new)'!Y$5,'GDP deflators'!$D$2:$M$2,))</f>
        <v>118.2507166395647</v>
      </c>
      <c r="Z124">
        <f>INDEX('GDP deflators'!$D$3:$M$198,MATCH('ASTI data (new)'!$C124,'GDP deflators'!$B$3:$B$198,),MATCH('ASTI data (new)'!Z$5,'GDP deflators'!$D$2:$M$2,))</f>
        <v>128.87042341437893</v>
      </c>
      <c r="AA124">
        <f>INDEX('GDP deflators'!$D$3:$M$198,MATCH('ASTI data (new)'!$C124,'GDP deflators'!$B$3:$B$198,),MATCH('ASTI data (new)'!AA$5,'GDP deflators'!$D$2:$M$2,))</f>
        <v>120.2774446417536</v>
      </c>
      <c r="AB124">
        <f>INDEX('GDP deflators'!$D$3:$M$198,MATCH('ASTI data (new)'!$C124,'GDP deflators'!$B$3:$B$198,),MATCH('ASTI data (new)'!AB$5,'GDP deflators'!$D$2:$M$2,))</f>
        <v>99.458587064071921</v>
      </c>
      <c r="AC124">
        <f>INDEX('GDP deflators'!$D$3:$M$198,MATCH('ASTI data (new)'!$C124,'GDP deflators'!$B$3:$B$198,),MATCH('ASTI data (new)'!AC$5,'GDP deflators'!$D$2:$M$2,))</f>
        <v>80.165100732022054</v>
      </c>
      <c r="AD124">
        <f>INDEX('GDP deflators'!$D$3:$M$198,MATCH('ASTI data (new)'!$C124,'GDP deflators'!$B$3:$B$198,),MATCH('ASTI data (new)'!AD$5,'GDP deflators'!$D$2:$M$2,))</f>
        <v>78.114827406750237</v>
      </c>
      <c r="AF124">
        <f t="shared" si="8"/>
        <v>6.3877470985157343</v>
      </c>
      <c r="AG124">
        <f t="shared" si="9"/>
        <v>2.7785093674273216</v>
      </c>
      <c r="AH124">
        <f t="shared" si="10"/>
        <v>2.6055054567915015</v>
      </c>
      <c r="AI124">
        <f t="shared" si="11"/>
        <v>1.7477702270496944</v>
      </c>
      <c r="AJ124">
        <f t="shared" si="12"/>
        <v>1.0070217976646765</v>
      </c>
      <c r="AK124">
        <f t="shared" si="13"/>
        <v>0.45441724090178842</v>
      </c>
      <c r="AL124">
        <f t="shared" si="14"/>
        <v>0.32733304026494225</v>
      </c>
    </row>
    <row r="125" spans="2:38" x14ac:dyDescent="0.35">
      <c r="B125" t="s">
        <v>220</v>
      </c>
      <c r="C125" t="s">
        <v>219</v>
      </c>
      <c r="D125">
        <v>60.483646218490108</v>
      </c>
      <c r="E125">
        <v>63.003358314054211</v>
      </c>
      <c r="F125">
        <v>74.582418005809558</v>
      </c>
      <c r="G125">
        <v>72.840733717192563</v>
      </c>
      <c r="H125">
        <v>71.099049428575398</v>
      </c>
      <c r="I125">
        <v>69.357365139958191</v>
      </c>
      <c r="J125">
        <v>67.615680851341637</v>
      </c>
      <c r="K125">
        <v>65.873996562724486</v>
      </c>
      <c r="L125">
        <v>56.104272069654222</v>
      </c>
      <c r="M125">
        <v>64.682791708336154</v>
      </c>
      <c r="N125">
        <v>64.021192818166583</v>
      </c>
      <c r="O125">
        <v>60.960560130856436</v>
      </c>
      <c r="P125">
        <v>66.967386842519517</v>
      </c>
      <c r="Q125">
        <v>73.566103902081451</v>
      </c>
      <c r="R125">
        <v>76.112593982330765</v>
      </c>
      <c r="S125">
        <v>79.578714777065713</v>
      </c>
      <c r="T125">
        <v>84.915794583008392</v>
      </c>
      <c r="V125" cm="1">
        <f t="array" ref="V125">INDEX('GDP deflators'!$E$3:$E$198,MATCH('ASTI data (new)'!$C125,'GDP deflators'!$B$3:$B$198,),)</f>
        <v>99.309019444310479</v>
      </c>
      <c r="X125">
        <f>INDEX('GDP deflators'!$D$3:$M$198,MATCH('ASTI data (new)'!$C125,'GDP deflators'!$B$3:$B$198,),MATCH('ASTI data (new)'!X$5,'GDP deflators'!$D$2:$M$2,))</f>
        <v>100</v>
      </c>
      <c r="Y125">
        <f>INDEX('GDP deflators'!$D$3:$M$198,MATCH('ASTI data (new)'!$C125,'GDP deflators'!$B$3:$B$198,),MATCH('ASTI data (new)'!Y$5,'GDP deflators'!$D$2:$M$2,))</f>
        <v>99.309019444310479</v>
      </c>
      <c r="Z125">
        <f>INDEX('GDP deflators'!$D$3:$M$198,MATCH('ASTI data (new)'!$C125,'GDP deflators'!$B$3:$B$198,),MATCH('ASTI data (new)'!Z$5,'GDP deflators'!$D$2:$M$2,))</f>
        <v>99.675802639362615</v>
      </c>
      <c r="AA125">
        <f>INDEX('GDP deflators'!$D$3:$M$198,MATCH('ASTI data (new)'!$C125,'GDP deflators'!$B$3:$B$198,),MATCH('ASTI data (new)'!AA$5,'GDP deflators'!$D$2:$M$2,))</f>
        <v>100.9788564688011</v>
      </c>
      <c r="AB125">
        <f>INDEX('GDP deflators'!$D$3:$M$198,MATCH('ASTI data (new)'!$C125,'GDP deflators'!$B$3:$B$198,),MATCH('ASTI data (new)'!AB$5,'GDP deflators'!$D$2:$M$2,))</f>
        <v>101.36036425959718</v>
      </c>
      <c r="AC125">
        <f>INDEX('GDP deflators'!$D$3:$M$198,MATCH('ASTI data (new)'!$C125,'GDP deflators'!$B$3:$B$198,),MATCH('ASTI data (new)'!AC$5,'GDP deflators'!$D$2:$M$2,))</f>
        <v>103.51837531502981</v>
      </c>
      <c r="AD125">
        <f>INDEX('GDP deflators'!$D$3:$M$198,MATCH('ASTI data (new)'!$C125,'GDP deflators'!$B$3:$B$198,),MATCH('ASTI data (new)'!AD$5,'GDP deflators'!$D$2:$M$2,))</f>
        <v>105.05371534999215</v>
      </c>
      <c r="AF125">
        <f t="shared" si="8"/>
        <v>64.466644798630554</v>
      </c>
      <c r="AG125">
        <f t="shared" si="9"/>
        <v>60.960560130856436</v>
      </c>
      <c r="AH125">
        <f t="shared" si="10"/>
        <v>67.214720994521358</v>
      </c>
      <c r="AI125">
        <f t="shared" si="11"/>
        <v>74.803085243057282</v>
      </c>
      <c r="AJ125">
        <f t="shared" si="12"/>
        <v>77.684789296687185</v>
      </c>
      <c r="AK125">
        <f t="shared" si="13"/>
        <v>82.951773257609716</v>
      </c>
      <c r="AL125">
        <f t="shared" si="14"/>
        <v>89.827890384561101</v>
      </c>
    </row>
    <row r="126" spans="2:38" x14ac:dyDescent="0.35">
      <c r="B126" t="s">
        <v>304</v>
      </c>
      <c r="C126" t="s">
        <v>303</v>
      </c>
      <c r="D126">
        <v>27.534521591639429</v>
      </c>
      <c r="E126">
        <v>20.286777146296718</v>
      </c>
      <c r="F126">
        <v>29.971246117450871</v>
      </c>
      <c r="G126">
        <v>36.530937027823448</v>
      </c>
      <c r="H126">
        <v>39.522808647213523</v>
      </c>
      <c r="I126">
        <v>40.137434134519545</v>
      </c>
      <c r="J126">
        <v>40.155666019224462</v>
      </c>
      <c r="K126">
        <v>40.74099285795883</v>
      </c>
      <c r="L126">
        <v>41.558861765399143</v>
      </c>
      <c r="M126">
        <v>44.053238083242718</v>
      </c>
      <c r="N126">
        <v>36.161158825127778</v>
      </c>
      <c r="O126">
        <v>29.375715421152879</v>
      </c>
      <c r="P126">
        <v>24.896803504620078</v>
      </c>
      <c r="Q126">
        <v>21.100790767510009</v>
      </c>
      <c r="R126">
        <v>17.499586996811168</v>
      </c>
      <c r="S126">
        <v>14.571615007121219</v>
      </c>
      <c r="T126">
        <v>12.24887436428477</v>
      </c>
      <c r="V126" cm="1">
        <f t="array" ref="V126">INDEX('GDP deflators'!$E$3:$E$198,MATCH('ASTI data (new)'!$C126,'GDP deflators'!$B$3:$B$198,),)</f>
        <v>109.23750847263349</v>
      </c>
      <c r="X126">
        <f>INDEX('GDP deflators'!$D$3:$M$198,MATCH('ASTI data (new)'!$C126,'GDP deflators'!$B$3:$B$198,),MATCH('ASTI data (new)'!X$5,'GDP deflators'!$D$2:$M$2,))</f>
        <v>100</v>
      </c>
      <c r="Y126">
        <f>INDEX('GDP deflators'!$D$3:$M$198,MATCH('ASTI data (new)'!$C126,'GDP deflators'!$B$3:$B$198,),MATCH('ASTI data (new)'!Y$5,'GDP deflators'!$D$2:$M$2,))</f>
        <v>109.23750847263349</v>
      </c>
      <c r="Z126">
        <f>INDEX('GDP deflators'!$D$3:$M$198,MATCH('ASTI data (new)'!$C126,'GDP deflators'!$B$3:$B$198,),MATCH('ASTI data (new)'!Z$5,'GDP deflators'!$D$2:$M$2,))</f>
        <v>148.10903389443052</v>
      </c>
      <c r="AA126">
        <f>INDEX('GDP deflators'!$D$3:$M$198,MATCH('ASTI data (new)'!$C126,'GDP deflators'!$B$3:$B$198,),MATCH('ASTI data (new)'!AA$5,'GDP deflators'!$D$2:$M$2,))</f>
        <v>199.80414994408554</v>
      </c>
      <c r="AB126">
        <f>INDEX('GDP deflators'!$D$3:$M$198,MATCH('ASTI data (new)'!$C126,'GDP deflators'!$B$3:$B$198,),MATCH('ASTI data (new)'!AB$5,'GDP deflators'!$D$2:$M$2,))</f>
        <v>267.52808274328294</v>
      </c>
      <c r="AC126">
        <f>INDEX('GDP deflators'!$D$3:$M$198,MATCH('ASTI data (new)'!$C126,'GDP deflators'!$B$3:$B$198,),MATCH('ASTI data (new)'!AC$5,'GDP deflators'!$D$2:$M$2,))</f>
        <v>315.42567010833193</v>
      </c>
      <c r="AD126">
        <f>INDEX('GDP deflators'!$D$3:$M$198,MATCH('ASTI data (new)'!$C126,'GDP deflators'!$B$3:$B$198,),MATCH('ASTI data (new)'!AD$5,'GDP deflators'!$D$2:$M$2,))</f>
        <v>306.76624782374148</v>
      </c>
      <c r="AF126">
        <f t="shared" si="8"/>
        <v>33.103243868095895</v>
      </c>
      <c r="AG126">
        <f t="shared" si="9"/>
        <v>29.375715421152879</v>
      </c>
      <c r="AH126">
        <f t="shared" si="10"/>
        <v>33.756184717930843</v>
      </c>
      <c r="AI126">
        <f t="shared" si="11"/>
        <v>38.595035912106667</v>
      </c>
      <c r="AJ126">
        <f t="shared" si="12"/>
        <v>42.857357546094462</v>
      </c>
      <c r="AK126">
        <f t="shared" si="13"/>
        <v>42.075853728697091</v>
      </c>
      <c r="AL126">
        <f t="shared" si="14"/>
        <v>34.397903076830119</v>
      </c>
    </row>
    <row r="127" spans="2:38" x14ac:dyDescent="0.35">
      <c r="B127" t="s">
        <v>458</v>
      </c>
      <c r="C127" t="s">
        <v>457</v>
      </c>
      <c r="D127">
        <v>163.33854606122696</v>
      </c>
      <c r="E127">
        <v>165.24763841637449</v>
      </c>
      <c r="F127">
        <v>164.09017148728876</v>
      </c>
      <c r="G127">
        <v>193.67771332177784</v>
      </c>
      <c r="H127">
        <v>223.62719623900674</v>
      </c>
      <c r="I127">
        <v>221.62174060039504</v>
      </c>
      <c r="J127">
        <v>218.34416291929139</v>
      </c>
      <c r="K127">
        <v>215.71744884298789</v>
      </c>
      <c r="L127">
        <v>176.56851950886664</v>
      </c>
      <c r="M127">
        <v>218.28785924192252</v>
      </c>
      <c r="N127">
        <v>214.94263714152152</v>
      </c>
      <c r="O127">
        <v>179.11886428460198</v>
      </c>
      <c r="P127">
        <v>143.29509142768123</v>
      </c>
      <c r="Q127">
        <v>107.47131857076094</v>
      </c>
      <c r="R127">
        <v>91.710467402794691</v>
      </c>
      <c r="S127">
        <v>74.183806900721862</v>
      </c>
      <c r="T127">
        <v>59.259448030532802</v>
      </c>
      <c r="V127" cm="1">
        <f t="array" ref="V127">INDEX('GDP deflators'!$E$3:$E$198,MATCH('ASTI data (new)'!$C127,'GDP deflators'!$B$3:$B$198,),)</f>
        <v>109.61437039652218</v>
      </c>
      <c r="X127">
        <f>INDEX('GDP deflators'!$D$3:$M$198,MATCH('ASTI data (new)'!$C127,'GDP deflators'!$B$3:$B$198,),MATCH('ASTI data (new)'!X$5,'GDP deflators'!$D$2:$M$2,))</f>
        <v>100</v>
      </c>
      <c r="Y127">
        <f>INDEX('GDP deflators'!$D$3:$M$198,MATCH('ASTI data (new)'!$C127,'GDP deflators'!$B$3:$B$198,),MATCH('ASTI data (new)'!Y$5,'GDP deflators'!$D$2:$M$2,))</f>
        <v>109.61437039652218</v>
      </c>
      <c r="Z127">
        <f>INDEX('GDP deflators'!$D$3:$M$198,MATCH('ASTI data (new)'!$C127,'GDP deflators'!$B$3:$B$198,),MATCH('ASTI data (new)'!Z$5,'GDP deflators'!$D$2:$M$2,))</f>
        <v>115.77435714839145</v>
      </c>
      <c r="AA127">
        <f>INDEX('GDP deflators'!$D$3:$M$198,MATCH('ASTI data (new)'!$C127,'GDP deflators'!$B$3:$B$198,),MATCH('ASTI data (new)'!AA$5,'GDP deflators'!$D$2:$M$2,))</f>
        <v>121.17996261925863</v>
      </c>
      <c r="AB127">
        <f>INDEX('GDP deflators'!$D$3:$M$198,MATCH('ASTI data (new)'!$C127,'GDP deflators'!$B$3:$B$198,),MATCH('ASTI data (new)'!AB$5,'GDP deflators'!$D$2:$M$2,))</f>
        <v>125.81493155653618</v>
      </c>
      <c r="AC127">
        <f>INDEX('GDP deflators'!$D$3:$M$198,MATCH('ASTI data (new)'!$C127,'GDP deflators'!$B$3:$B$198,),MATCH('ASTI data (new)'!AC$5,'GDP deflators'!$D$2:$M$2,))</f>
        <v>129.05786441167135</v>
      </c>
      <c r="AD127">
        <f>INDEX('GDP deflators'!$D$3:$M$198,MATCH('ASTI data (new)'!$C127,'GDP deflators'!$B$3:$B$198,),MATCH('ASTI data (new)'!AD$5,'GDP deflators'!$D$2:$M$2,))</f>
        <v>133.41303536411667</v>
      </c>
      <c r="AF127">
        <f t="shared" si="8"/>
        <v>196.08983417409766</v>
      </c>
      <c r="AG127">
        <f t="shared" si="9"/>
        <v>179.11886428460198</v>
      </c>
      <c r="AH127">
        <f t="shared" si="10"/>
        <v>151.3478299656058</v>
      </c>
      <c r="AI127">
        <f t="shared" si="11"/>
        <v>118.81079387616909</v>
      </c>
      <c r="AJ127">
        <f t="shared" si="12"/>
        <v>105.2649040227179</v>
      </c>
      <c r="AK127">
        <f t="shared" si="13"/>
        <v>87.34259621162532</v>
      </c>
      <c r="AL127">
        <f t="shared" si="14"/>
        <v>72.125423036743967</v>
      </c>
    </row>
    <row r="128" spans="2:38" x14ac:dyDescent="0.35">
      <c r="B128" t="s">
        <v>324</v>
      </c>
      <c r="C128" t="s">
        <v>323</v>
      </c>
      <c r="D128">
        <v>16.517137670393204</v>
      </c>
      <c r="E128">
        <v>17.673958161798836</v>
      </c>
      <c r="F128">
        <v>18.96611899405799</v>
      </c>
      <c r="G128">
        <v>22.449571193105594</v>
      </c>
      <c r="H128">
        <v>25.361087218604766</v>
      </c>
      <c r="I128">
        <v>25.907346912059865</v>
      </c>
      <c r="J128">
        <v>26.506813479960567</v>
      </c>
      <c r="K128">
        <v>26.34565090081523</v>
      </c>
      <c r="L128">
        <v>22.83283659171277</v>
      </c>
      <c r="M128">
        <v>23.65869005330757</v>
      </c>
      <c r="N128">
        <v>24.514414264306819</v>
      </c>
      <c r="O128">
        <v>25.949581624354565</v>
      </c>
      <c r="P128">
        <v>26.378378718456123</v>
      </c>
      <c r="Q128">
        <v>26.814261358312262</v>
      </c>
      <c r="R128">
        <v>27.656185908993177</v>
      </c>
      <c r="S128">
        <v>28.494428631032097</v>
      </c>
      <c r="T128">
        <v>29.173408430744026</v>
      </c>
      <c r="V128" cm="1">
        <f t="array" ref="V128">INDEX('GDP deflators'!$E$3:$E$198,MATCH('ASTI data (new)'!$C128,'GDP deflators'!$B$3:$B$198,),)</f>
        <v>104.2793107016002</v>
      </c>
      <c r="X128">
        <f>INDEX('GDP deflators'!$D$3:$M$198,MATCH('ASTI data (new)'!$C128,'GDP deflators'!$B$3:$B$198,),MATCH('ASTI data (new)'!X$5,'GDP deflators'!$D$2:$M$2,))</f>
        <v>100</v>
      </c>
      <c r="Y128">
        <f>INDEX('GDP deflators'!$D$3:$M$198,MATCH('ASTI data (new)'!$C128,'GDP deflators'!$B$3:$B$198,),MATCH('ASTI data (new)'!Y$5,'GDP deflators'!$D$2:$M$2,))</f>
        <v>104.2793107016002</v>
      </c>
      <c r="Z128">
        <f>INDEX('GDP deflators'!$D$3:$M$198,MATCH('ASTI data (new)'!$C128,'GDP deflators'!$B$3:$B$198,),MATCH('ASTI data (new)'!Z$5,'GDP deflators'!$D$2:$M$2,))</f>
        <v>109.38520806455175</v>
      </c>
      <c r="AA128">
        <f>INDEX('GDP deflators'!$D$3:$M$198,MATCH('ASTI data (new)'!$C128,'GDP deflators'!$B$3:$B$198,),MATCH('ASTI data (new)'!AA$5,'GDP deflators'!$D$2:$M$2,))</f>
        <v>113.56647901159937</v>
      </c>
      <c r="AB128">
        <f>INDEX('GDP deflators'!$D$3:$M$198,MATCH('ASTI data (new)'!$C128,'GDP deflators'!$B$3:$B$198,),MATCH('ASTI data (new)'!AB$5,'GDP deflators'!$D$2:$M$2,))</f>
        <v>118.68652177486581</v>
      </c>
      <c r="AC128">
        <f>INDEX('GDP deflators'!$D$3:$M$198,MATCH('ASTI data (new)'!$C128,'GDP deflators'!$B$3:$B$198,),MATCH('ASTI data (new)'!AC$5,'GDP deflators'!$D$2:$M$2,))</f>
        <v>122.83131264297631</v>
      </c>
      <c r="AD128">
        <f>INDEX('GDP deflators'!$D$3:$M$198,MATCH('ASTI data (new)'!$C128,'GDP deflators'!$B$3:$B$198,),MATCH('ASTI data (new)'!AD$5,'GDP deflators'!$D$2:$M$2,))</f>
        <v>128.73528610549559</v>
      </c>
      <c r="AF128">
        <f t="shared" si="8"/>
        <v>23.508416098430001</v>
      </c>
      <c r="AG128">
        <f t="shared" si="9"/>
        <v>25.949581624354565</v>
      </c>
      <c r="AH128">
        <f t="shared" si="10"/>
        <v>27.669960849478358</v>
      </c>
      <c r="AI128">
        <f t="shared" si="11"/>
        <v>29.202353077249292</v>
      </c>
      <c r="AJ128">
        <f t="shared" si="12"/>
        <v>31.477159649532343</v>
      </c>
      <c r="AK128">
        <f t="shared" si="13"/>
        <v>33.563782194309908</v>
      </c>
      <c r="AL128">
        <f t="shared" si="14"/>
        <v>36.015265691113527</v>
      </c>
    </row>
    <row r="129" spans="2:38" x14ac:dyDescent="0.35">
      <c r="B129" t="s">
        <v>326</v>
      </c>
      <c r="C129" t="s">
        <v>325</v>
      </c>
      <c r="D129">
        <v>198.62021490023486</v>
      </c>
      <c r="E129">
        <v>200.51014096684327</v>
      </c>
      <c r="F129">
        <v>202.40006703345151</v>
      </c>
      <c r="G129">
        <v>204.28999310006012</v>
      </c>
      <c r="H129">
        <v>236.89144483162022</v>
      </c>
      <c r="I129">
        <v>217.98593251074652</v>
      </c>
      <c r="J129">
        <v>215.21334692870329</v>
      </c>
      <c r="K129">
        <v>255.33906657594508</v>
      </c>
      <c r="L129">
        <v>266.23635189367428</v>
      </c>
      <c r="M129">
        <v>320.44904433241373</v>
      </c>
      <c r="N129">
        <v>301.6020047687237</v>
      </c>
      <c r="O129">
        <v>292.7151859841054</v>
      </c>
      <c r="P129">
        <v>315.05980338161203</v>
      </c>
      <c r="Q129">
        <v>339.11011269586226</v>
      </c>
      <c r="R129">
        <v>364.99631910616387</v>
      </c>
      <c r="S129">
        <v>392.85856709479037</v>
      </c>
      <c r="T129">
        <v>422.84769917057793</v>
      </c>
      <c r="V129" cm="1">
        <f t="array" ref="V129">INDEX('GDP deflators'!$E$3:$E$198,MATCH('ASTI data (new)'!$C129,'GDP deflators'!$B$3:$B$198,),)</f>
        <v>108.18856842761717</v>
      </c>
      <c r="X129">
        <f>INDEX('GDP deflators'!$D$3:$M$198,MATCH('ASTI data (new)'!$C129,'GDP deflators'!$B$3:$B$198,),MATCH('ASTI data (new)'!X$5,'GDP deflators'!$D$2:$M$2,))</f>
        <v>100</v>
      </c>
      <c r="Y129">
        <f>INDEX('GDP deflators'!$D$3:$M$198,MATCH('ASTI data (new)'!$C129,'GDP deflators'!$B$3:$B$198,),MATCH('ASTI data (new)'!Y$5,'GDP deflators'!$D$2:$M$2,))</f>
        <v>108.18856842761717</v>
      </c>
      <c r="Z129">
        <f>INDEX('GDP deflators'!$D$3:$M$198,MATCH('ASTI data (new)'!$C129,'GDP deflators'!$B$3:$B$198,),MATCH('ASTI data (new)'!Z$5,'GDP deflators'!$D$2:$M$2,))</f>
        <v>116.21423229730179</v>
      </c>
      <c r="AA129">
        <f>INDEX('GDP deflators'!$D$3:$M$198,MATCH('ASTI data (new)'!$C129,'GDP deflators'!$B$3:$B$198,),MATCH('ASTI data (new)'!AA$5,'GDP deflators'!$D$2:$M$2,))</f>
        <v>123.49948616860425</v>
      </c>
      <c r="AB129">
        <f>INDEX('GDP deflators'!$D$3:$M$198,MATCH('ASTI data (new)'!$C129,'GDP deflators'!$B$3:$B$198,),MATCH('ASTI data (new)'!AB$5,'GDP deflators'!$D$2:$M$2,))</f>
        <v>132.66522005856618</v>
      </c>
      <c r="AC129">
        <f>INDEX('GDP deflators'!$D$3:$M$198,MATCH('ASTI data (new)'!$C129,'GDP deflators'!$B$3:$B$198,),MATCH('ASTI data (new)'!AC$5,'GDP deflators'!$D$2:$M$2,))</f>
        <v>143.04884986203385</v>
      </c>
      <c r="AD129">
        <f>INDEX('GDP deflators'!$D$3:$M$198,MATCH('ASTI data (new)'!$C129,'GDP deflators'!$B$3:$B$198,),MATCH('ASTI data (new)'!AD$5,'GDP deflators'!$D$2:$M$2,))</f>
        <v>154.63332083700894</v>
      </c>
      <c r="AF129">
        <f t="shared" si="8"/>
        <v>278.7743743651701</v>
      </c>
      <c r="AG129">
        <f t="shared" si="9"/>
        <v>292.7151859841054</v>
      </c>
      <c r="AH129">
        <f t="shared" si="10"/>
        <v>338.43162646365477</v>
      </c>
      <c r="AI129">
        <f t="shared" si="11"/>
        <v>387.10120007305528</v>
      </c>
      <c r="AJ129">
        <f t="shared" si="12"/>
        <v>447.57332219607378</v>
      </c>
      <c r="AK129">
        <f t="shared" si="13"/>
        <v>519.4445864116899</v>
      </c>
      <c r="AL129">
        <f t="shared" si="14"/>
        <v>604.37387130028719</v>
      </c>
    </row>
    <row r="130" spans="2:38" x14ac:dyDescent="0.35">
      <c r="B130" t="s">
        <v>350</v>
      </c>
      <c r="C130" s="14" t="s">
        <v>349</v>
      </c>
      <c r="D130">
        <v>16.652469276317092</v>
      </c>
      <c r="E130">
        <v>21.12282376918829</v>
      </c>
      <c r="F130">
        <v>20.241657169948105</v>
      </c>
      <c r="G130">
        <v>27.222643152580567</v>
      </c>
      <c r="H130">
        <v>26.7633133372724</v>
      </c>
      <c r="I130">
        <v>28.527449555978119</v>
      </c>
      <c r="J130">
        <v>29.131979734229201</v>
      </c>
      <c r="K130">
        <v>31.513391812619037</v>
      </c>
      <c r="L130">
        <v>30.529162408607867</v>
      </c>
      <c r="M130">
        <v>21.075759191136722</v>
      </c>
      <c r="N130">
        <v>14.549617167274121</v>
      </c>
      <c r="O130">
        <v>11.862722989886072</v>
      </c>
      <c r="P130">
        <v>13.089650400937588</v>
      </c>
      <c r="Q130">
        <v>14.443475394717245</v>
      </c>
      <c r="R130">
        <v>12.862148451723984</v>
      </c>
      <c r="S130">
        <v>12.459807444121456</v>
      </c>
      <c r="T130">
        <v>12.602169526883147</v>
      </c>
      <c r="V130" cm="1">
        <f t="array" ref="V130">INDEX('GDP deflators'!$E$3:$E$198,MATCH('ASTI data (new)'!$C130,'GDP deflators'!$B$3:$B$198,),)</f>
        <v>109.61437039652218</v>
      </c>
      <c r="X130">
        <f>INDEX('GDP deflators'!$D$3:$M$198,MATCH('ASTI data (new)'!$C130,'GDP deflators'!$B$3:$B$198,),MATCH('ASTI data (new)'!X$5,'GDP deflators'!$D$2:$M$2,))</f>
        <v>100</v>
      </c>
      <c r="Y130">
        <f>INDEX('GDP deflators'!$D$3:$M$198,MATCH('ASTI data (new)'!$C130,'GDP deflators'!$B$3:$B$198,),MATCH('ASTI data (new)'!Y$5,'GDP deflators'!$D$2:$M$2,))</f>
        <v>109.61437039652218</v>
      </c>
      <c r="Z130">
        <f>INDEX('GDP deflators'!$D$3:$M$198,MATCH('ASTI data (new)'!$C130,'GDP deflators'!$B$3:$B$198,),MATCH('ASTI data (new)'!Z$5,'GDP deflators'!$D$2:$M$2,))</f>
        <v>115.77435714839145</v>
      </c>
      <c r="AA130">
        <f>INDEX('GDP deflators'!$D$3:$M$198,MATCH('ASTI data (new)'!$C130,'GDP deflators'!$B$3:$B$198,),MATCH('ASTI data (new)'!AA$5,'GDP deflators'!$D$2:$M$2,))</f>
        <v>121.17996261925863</v>
      </c>
      <c r="AB130">
        <f>INDEX('GDP deflators'!$D$3:$M$198,MATCH('ASTI data (new)'!$C130,'GDP deflators'!$B$3:$B$198,),MATCH('ASTI data (new)'!AB$5,'GDP deflators'!$D$2:$M$2,))</f>
        <v>125.81493155653618</v>
      </c>
      <c r="AC130">
        <f>INDEX('GDP deflators'!$D$3:$M$198,MATCH('ASTI data (new)'!$C130,'GDP deflators'!$B$3:$B$198,),MATCH('ASTI data (new)'!AC$5,'GDP deflators'!$D$2:$M$2,))</f>
        <v>129.05786441167135</v>
      </c>
      <c r="AD130">
        <f>INDEX('GDP deflators'!$D$3:$M$198,MATCH('ASTI data (new)'!$C130,'GDP deflators'!$B$3:$B$198,),MATCH('ASTI data (new)'!AD$5,'GDP deflators'!$D$2:$M$2,))</f>
        <v>133.41303536411667</v>
      </c>
      <c r="AF130">
        <f t="shared" si="8"/>
        <v>13.273457772591238</v>
      </c>
      <c r="AG130">
        <f t="shared" si="9"/>
        <v>11.862722989886072</v>
      </c>
      <c r="AH130">
        <f t="shared" si="10"/>
        <v>13.825248048989527</v>
      </c>
      <c r="AI130">
        <f t="shared" si="11"/>
        <v>15.967430201830082</v>
      </c>
      <c r="AJ130">
        <f t="shared" si="12"/>
        <v>14.76312203655192</v>
      </c>
      <c r="AK130">
        <f t="shared" si="13"/>
        <v>14.669939113840677</v>
      </c>
      <c r="AL130">
        <f t="shared" si="14"/>
        <v>15.338259779923877</v>
      </c>
    </row>
  </sheetData>
  <autoFilter ref="B5:AL5" xr:uid="{9D496CDD-6B89-453E-9587-CFF0498B2A1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12B0A-DC75-488C-B7C2-3F97B03B33F2}">
  <sheetPr>
    <tabColor theme="5" tint="0.79998168889431442"/>
  </sheetPr>
  <dimension ref="B3:CO164"/>
  <sheetViews>
    <sheetView zoomScale="60" zoomScaleNormal="60" workbookViewId="0">
      <pane xSplit="2" ySplit="4" topLeftCell="BU5" activePane="bottomRight" state="frozen"/>
      <selection activeCell="BZ25" sqref="BZ25"/>
      <selection pane="topRight" activeCell="BZ25" sqref="BZ25"/>
      <selection pane="bottomLeft" activeCell="BZ25" sqref="BZ25"/>
      <selection pane="bottomRight" activeCell="BZ25" sqref="BZ25"/>
    </sheetView>
  </sheetViews>
  <sheetFormatPr defaultRowHeight="14.5" x14ac:dyDescent="0.35"/>
  <cols>
    <col min="2" max="12" width="25" customWidth="1"/>
    <col min="13" max="20" width="11.1796875" bestFit="1" customWidth="1"/>
    <col min="21" max="21" width="9.7265625" bestFit="1" customWidth="1"/>
    <col min="22" max="22" width="8.81640625" bestFit="1" customWidth="1"/>
    <col min="83" max="83" width="11.7265625" bestFit="1" customWidth="1"/>
    <col min="92" max="92" width="10.26953125" bestFit="1" customWidth="1"/>
  </cols>
  <sheetData>
    <row r="3" spans="2:93" x14ac:dyDescent="0.35">
      <c r="C3" s="5" t="s">
        <v>676</v>
      </c>
      <c r="D3" s="5" t="s">
        <v>676</v>
      </c>
      <c r="E3" s="5" t="s">
        <v>676</v>
      </c>
      <c r="F3" s="5" t="s">
        <v>676</v>
      </c>
      <c r="G3" s="5" t="s">
        <v>676</v>
      </c>
      <c r="H3" s="5" t="s">
        <v>676</v>
      </c>
      <c r="I3" s="5" t="s">
        <v>676</v>
      </c>
      <c r="J3" s="5" t="s">
        <v>676</v>
      </c>
      <c r="K3" s="5" t="s">
        <v>676</v>
      </c>
      <c r="L3" s="5" t="s">
        <v>676</v>
      </c>
      <c r="M3" s="5" t="s">
        <v>675</v>
      </c>
      <c r="N3" s="5" t="s">
        <v>675</v>
      </c>
      <c r="O3" s="5" t="s">
        <v>675</v>
      </c>
      <c r="P3" s="5" t="s">
        <v>675</v>
      </c>
      <c r="Q3" s="5" t="s">
        <v>675</v>
      </c>
      <c r="R3" s="5" t="s">
        <v>675</v>
      </c>
      <c r="S3" s="5" t="s">
        <v>675</v>
      </c>
      <c r="T3" s="5" t="s">
        <v>675</v>
      </c>
      <c r="U3" s="5" t="s">
        <v>675</v>
      </c>
      <c r="V3" s="5" t="s">
        <v>675</v>
      </c>
      <c r="W3" t="s">
        <v>492</v>
      </c>
      <c r="X3" t="s">
        <v>492</v>
      </c>
      <c r="Y3" t="s">
        <v>492</v>
      </c>
      <c r="Z3" t="s">
        <v>492</v>
      </c>
      <c r="AA3" t="s">
        <v>492</v>
      </c>
      <c r="AB3" t="s">
        <v>492</v>
      </c>
      <c r="AC3" t="s">
        <v>492</v>
      </c>
      <c r="AD3" t="s">
        <v>492</v>
      </c>
      <c r="AE3" t="s">
        <v>492</v>
      </c>
      <c r="AF3" t="s">
        <v>492</v>
      </c>
      <c r="AG3" t="s">
        <v>498</v>
      </c>
      <c r="AH3" t="s">
        <v>498</v>
      </c>
      <c r="AI3" t="s">
        <v>498</v>
      </c>
      <c r="AJ3" t="s">
        <v>498</v>
      </c>
      <c r="AK3" t="s">
        <v>498</v>
      </c>
      <c r="AL3" t="s">
        <v>498</v>
      </c>
      <c r="AM3" t="s">
        <v>498</v>
      </c>
      <c r="AN3" t="s">
        <v>498</v>
      </c>
      <c r="AO3" t="s">
        <v>498</v>
      </c>
      <c r="AP3" t="s">
        <v>498</v>
      </c>
      <c r="AQ3" t="s">
        <v>507</v>
      </c>
      <c r="AR3" t="s">
        <v>507</v>
      </c>
      <c r="AS3" t="s">
        <v>507</v>
      </c>
      <c r="AT3" t="s">
        <v>507</v>
      </c>
      <c r="AU3" t="s">
        <v>507</v>
      </c>
      <c r="AV3" t="s">
        <v>507</v>
      </c>
      <c r="AW3" t="s">
        <v>507</v>
      </c>
      <c r="AX3" t="s">
        <v>507</v>
      </c>
      <c r="AY3" t="s">
        <v>507</v>
      </c>
      <c r="AZ3" t="s">
        <v>507</v>
      </c>
      <c r="BA3" t="s">
        <v>500</v>
      </c>
      <c r="BB3" t="s">
        <v>500</v>
      </c>
      <c r="BC3" t="s">
        <v>500</v>
      </c>
      <c r="BD3" t="s">
        <v>500</v>
      </c>
      <c r="BE3" t="s">
        <v>500</v>
      </c>
      <c r="BF3" t="s">
        <v>500</v>
      </c>
      <c r="BG3" t="s">
        <v>500</v>
      </c>
      <c r="BH3" t="s">
        <v>500</v>
      </c>
      <c r="BI3" t="s">
        <v>500</v>
      </c>
      <c r="BJ3" t="s">
        <v>500</v>
      </c>
      <c r="BK3" t="s">
        <v>502</v>
      </c>
      <c r="BL3" t="s">
        <v>502</v>
      </c>
      <c r="BM3" t="s">
        <v>502</v>
      </c>
      <c r="BN3" t="s">
        <v>502</v>
      </c>
      <c r="BO3" t="s">
        <v>502</v>
      </c>
      <c r="BP3" t="s">
        <v>502</v>
      </c>
      <c r="BQ3" t="s">
        <v>502</v>
      </c>
      <c r="BR3" t="s">
        <v>502</v>
      </c>
      <c r="BS3" t="s">
        <v>502</v>
      </c>
      <c r="BT3" t="s">
        <v>502</v>
      </c>
      <c r="BU3" t="s">
        <v>509</v>
      </c>
      <c r="BV3" t="s">
        <v>509</v>
      </c>
      <c r="BW3" t="s">
        <v>509</v>
      </c>
      <c r="BX3" t="s">
        <v>509</v>
      </c>
      <c r="BY3" t="s">
        <v>509</v>
      </c>
      <c r="BZ3" t="s">
        <v>509</v>
      </c>
      <c r="CA3" t="s">
        <v>509</v>
      </c>
      <c r="CB3" t="s">
        <v>509</v>
      </c>
      <c r="CC3" t="s">
        <v>509</v>
      </c>
      <c r="CD3" t="s">
        <v>509</v>
      </c>
      <c r="CE3" t="s">
        <v>754</v>
      </c>
      <c r="CF3" t="s">
        <v>754</v>
      </c>
      <c r="CG3" t="s">
        <v>754</v>
      </c>
      <c r="CH3" t="s">
        <v>754</v>
      </c>
      <c r="CI3" t="s">
        <v>754</v>
      </c>
      <c r="CJ3" t="s">
        <v>754</v>
      </c>
      <c r="CK3" t="s">
        <v>754</v>
      </c>
      <c r="CL3" t="s">
        <v>754</v>
      </c>
      <c r="CM3" t="s">
        <v>754</v>
      </c>
      <c r="CN3" t="s">
        <v>754</v>
      </c>
    </row>
    <row r="4" spans="2:93" x14ac:dyDescent="0.35">
      <c r="C4" s="5">
        <v>2010</v>
      </c>
      <c r="D4" s="5">
        <v>2011</v>
      </c>
      <c r="E4" s="5">
        <v>2012</v>
      </c>
      <c r="F4" s="5">
        <v>2013</v>
      </c>
      <c r="G4" s="5">
        <v>2014</v>
      </c>
      <c r="H4" s="5">
        <v>2015</v>
      </c>
      <c r="I4" s="5">
        <v>2016</v>
      </c>
      <c r="J4" s="5">
        <v>2017</v>
      </c>
      <c r="K4" s="5">
        <v>2018</v>
      </c>
      <c r="L4" s="5">
        <v>2019</v>
      </c>
      <c r="M4" s="6">
        <v>2010</v>
      </c>
      <c r="N4" s="6">
        <f t="shared" ref="N4:T4" si="0">M4+1</f>
        <v>2011</v>
      </c>
      <c r="O4" s="6">
        <f t="shared" si="0"/>
        <v>2012</v>
      </c>
      <c r="P4" s="6">
        <f t="shared" si="0"/>
        <v>2013</v>
      </c>
      <c r="Q4" s="6">
        <f t="shared" si="0"/>
        <v>2014</v>
      </c>
      <c r="R4" s="6">
        <f t="shared" si="0"/>
        <v>2015</v>
      </c>
      <c r="S4" s="6">
        <f t="shared" si="0"/>
        <v>2016</v>
      </c>
      <c r="T4" s="6">
        <f t="shared" si="0"/>
        <v>2017</v>
      </c>
      <c r="U4" s="6">
        <v>2018</v>
      </c>
      <c r="V4" s="6">
        <v>2019</v>
      </c>
      <c r="W4">
        <v>2010</v>
      </c>
      <c r="X4">
        <v>2011</v>
      </c>
      <c r="Y4">
        <v>2012</v>
      </c>
      <c r="Z4">
        <v>2013</v>
      </c>
      <c r="AA4">
        <v>2014</v>
      </c>
      <c r="AB4">
        <v>2015</v>
      </c>
      <c r="AC4">
        <v>2016</v>
      </c>
      <c r="AD4">
        <v>2017</v>
      </c>
      <c r="AE4">
        <v>2018</v>
      </c>
      <c r="AF4">
        <v>2019</v>
      </c>
      <c r="AG4">
        <v>2010</v>
      </c>
      <c r="AH4">
        <v>2011</v>
      </c>
      <c r="AI4">
        <v>2012</v>
      </c>
      <c r="AJ4">
        <v>2013</v>
      </c>
      <c r="AK4">
        <v>2014</v>
      </c>
      <c r="AL4">
        <f t="shared" ref="AL4:AP4" si="1">AK4+1</f>
        <v>2015</v>
      </c>
      <c r="AM4">
        <f t="shared" si="1"/>
        <v>2016</v>
      </c>
      <c r="AN4">
        <f t="shared" si="1"/>
        <v>2017</v>
      </c>
      <c r="AO4">
        <f t="shared" si="1"/>
        <v>2018</v>
      </c>
      <c r="AP4">
        <f t="shared" si="1"/>
        <v>2019</v>
      </c>
      <c r="AQ4">
        <v>2010</v>
      </c>
      <c r="AR4">
        <f t="shared" ref="AR4:AZ4" si="2">AQ4+1</f>
        <v>2011</v>
      </c>
      <c r="AS4">
        <f t="shared" si="2"/>
        <v>2012</v>
      </c>
      <c r="AT4">
        <f t="shared" si="2"/>
        <v>2013</v>
      </c>
      <c r="AU4">
        <f t="shared" si="2"/>
        <v>2014</v>
      </c>
      <c r="AV4">
        <f t="shared" si="2"/>
        <v>2015</v>
      </c>
      <c r="AW4">
        <f t="shared" si="2"/>
        <v>2016</v>
      </c>
      <c r="AX4">
        <f t="shared" si="2"/>
        <v>2017</v>
      </c>
      <c r="AY4">
        <f t="shared" si="2"/>
        <v>2018</v>
      </c>
      <c r="AZ4">
        <f t="shared" si="2"/>
        <v>2019</v>
      </c>
      <c r="BA4">
        <v>2010</v>
      </c>
      <c r="BB4">
        <v>2011</v>
      </c>
      <c r="BC4">
        <v>2012</v>
      </c>
      <c r="BD4">
        <v>2013</v>
      </c>
      <c r="BE4">
        <v>2014</v>
      </c>
      <c r="BF4">
        <v>2015</v>
      </c>
      <c r="BG4">
        <v>2016</v>
      </c>
      <c r="BH4">
        <v>2017</v>
      </c>
      <c r="BI4">
        <v>2018</v>
      </c>
      <c r="BJ4">
        <v>2019</v>
      </c>
      <c r="BK4">
        <v>2010</v>
      </c>
      <c r="BL4">
        <v>2011</v>
      </c>
      <c r="BM4">
        <v>2012</v>
      </c>
      <c r="BN4">
        <v>2013</v>
      </c>
      <c r="BO4">
        <f t="shared" ref="BO4:BT4" si="3">BN4+1</f>
        <v>2014</v>
      </c>
      <c r="BP4">
        <f t="shared" si="3"/>
        <v>2015</v>
      </c>
      <c r="BQ4">
        <f t="shared" si="3"/>
        <v>2016</v>
      </c>
      <c r="BR4">
        <f t="shared" si="3"/>
        <v>2017</v>
      </c>
      <c r="BS4">
        <f t="shared" si="3"/>
        <v>2018</v>
      </c>
      <c r="BT4">
        <f t="shared" si="3"/>
        <v>2019</v>
      </c>
      <c r="BU4">
        <v>2010</v>
      </c>
      <c r="BV4">
        <f t="shared" ref="BV4:CD4" si="4">BU4+1</f>
        <v>2011</v>
      </c>
      <c r="BW4">
        <f t="shared" si="4"/>
        <v>2012</v>
      </c>
      <c r="BX4">
        <f t="shared" si="4"/>
        <v>2013</v>
      </c>
      <c r="BY4">
        <f t="shared" si="4"/>
        <v>2014</v>
      </c>
      <c r="BZ4">
        <f t="shared" si="4"/>
        <v>2015</v>
      </c>
      <c r="CA4">
        <f t="shared" si="4"/>
        <v>2016</v>
      </c>
      <c r="CB4">
        <f t="shared" si="4"/>
        <v>2017</v>
      </c>
      <c r="CC4">
        <f t="shared" si="4"/>
        <v>2018</v>
      </c>
      <c r="CD4">
        <f t="shared" si="4"/>
        <v>2019</v>
      </c>
      <c r="CE4">
        <v>2010</v>
      </c>
      <c r="CF4">
        <f t="shared" ref="CF4:CL4" si="5">CE4+1</f>
        <v>2011</v>
      </c>
      <c r="CG4">
        <f t="shared" si="5"/>
        <v>2012</v>
      </c>
      <c r="CH4">
        <f t="shared" si="5"/>
        <v>2013</v>
      </c>
      <c r="CI4">
        <f t="shared" si="5"/>
        <v>2014</v>
      </c>
      <c r="CJ4">
        <f t="shared" si="5"/>
        <v>2015</v>
      </c>
      <c r="CK4">
        <f t="shared" si="5"/>
        <v>2016</v>
      </c>
      <c r="CL4">
        <f t="shared" si="5"/>
        <v>2017</v>
      </c>
      <c r="CM4">
        <v>2018</v>
      </c>
      <c r="CN4">
        <v>2019</v>
      </c>
      <c r="CO4" t="s">
        <v>784</v>
      </c>
    </row>
    <row r="5" spans="2:93" x14ac:dyDescent="0.35">
      <c r="B5" t="s">
        <v>9</v>
      </c>
      <c r="C5">
        <f>IF(AQ5=0,BU5,AQ5)</f>
        <v>0</v>
      </c>
      <c r="D5">
        <f t="shared" ref="D5:L5" si="6">IF(AR5=0,BV5,AR5)</f>
        <v>0</v>
      </c>
      <c r="E5">
        <f t="shared" si="6"/>
        <v>0</v>
      </c>
      <c r="F5">
        <f t="shared" si="6"/>
        <v>0</v>
      </c>
      <c r="G5">
        <f t="shared" si="6"/>
        <v>0</v>
      </c>
      <c r="H5">
        <f t="shared" si="6"/>
        <v>0</v>
      </c>
      <c r="I5">
        <f t="shared" si="6"/>
        <v>0</v>
      </c>
      <c r="J5">
        <f t="shared" si="6"/>
        <v>0</v>
      </c>
      <c r="K5">
        <f t="shared" si="6"/>
        <v>0</v>
      </c>
      <c r="L5">
        <f t="shared" si="6"/>
        <v>0</v>
      </c>
      <c r="M5" s="4">
        <f>IF(W5=0,BA5,W5)+IF(AG5=0,BK5,AG5)+IF(AQ5=0,BU5,AQ5)</f>
        <v>621.33000000000004</v>
      </c>
      <c r="N5" s="4">
        <f t="shared" ref="N5:V5" si="7">IF(X5=0,BB5,X5)+IF(AH5=0,BL5,AH5)+IF(AR5=0,BV5,AR5)</f>
        <v>243.97</v>
      </c>
      <c r="O5" s="4">
        <f t="shared" si="7"/>
        <v>254.74</v>
      </c>
      <c r="P5" s="4">
        <f t="shared" si="7"/>
        <v>303.46999999999997</v>
      </c>
      <c r="Q5" s="4">
        <f t="shared" si="7"/>
        <v>249.85000000000002</v>
      </c>
      <c r="R5" s="4">
        <f t="shared" si="7"/>
        <v>230.47000000000003</v>
      </c>
      <c r="S5" s="4">
        <f t="shared" si="7"/>
        <v>336.94</v>
      </c>
      <c r="T5" s="4">
        <f t="shared" si="7"/>
        <v>323.38</v>
      </c>
      <c r="U5" s="4">
        <f t="shared" si="7"/>
        <v>0</v>
      </c>
      <c r="V5" s="4">
        <f t="shared" si="7"/>
        <v>0</v>
      </c>
      <c r="W5">
        <f>SUMIFS('FAOstat _govt exp'!$L:$L,'FAOstat _govt exp'!$J:$J,FAOstat!W$4,'FAOstat _govt exp'!$H:$H,FAOstat!W$3,'FAOstat _govt exp'!$D:$D,FAOstat!$B5)</f>
        <v>603.87</v>
      </c>
      <c r="X5">
        <f>SUMIFS('FAOstat _govt exp'!$L:$L,'FAOstat _govt exp'!$J:$J,FAOstat!X$4,'FAOstat _govt exp'!$H:$H,FAOstat!X$3,'FAOstat _govt exp'!$D:$D,FAOstat!$B5)</f>
        <v>0</v>
      </c>
      <c r="Y5">
        <f>SUMIFS('FAOstat _govt exp'!$L:$L,'FAOstat _govt exp'!$J:$J,FAOstat!Y$4,'FAOstat _govt exp'!$H:$H,FAOstat!Y$3,'FAOstat _govt exp'!$D:$D,FAOstat!$B5)</f>
        <v>0</v>
      </c>
      <c r="Z5">
        <f>SUMIFS('FAOstat _govt exp'!$L:$L,'FAOstat _govt exp'!$J:$J,FAOstat!Z$4,'FAOstat _govt exp'!$H:$H,FAOstat!Z$3,'FAOstat _govt exp'!$D:$D,FAOstat!$B5)</f>
        <v>243.07</v>
      </c>
      <c r="AA5">
        <f>SUMIFS('FAOstat _govt exp'!$L:$L,'FAOstat _govt exp'!$J:$J,FAOstat!AA$4,'FAOstat _govt exp'!$H:$H,FAOstat!AA$3,'FAOstat _govt exp'!$D:$D,FAOstat!$B5)</f>
        <v>0</v>
      </c>
      <c r="AB5">
        <f>SUMIFS('FAOstat _govt exp'!$L:$L,'FAOstat _govt exp'!$J:$J,FAOstat!AB$4,'FAOstat _govt exp'!$H:$H,FAOstat!AB$3,'FAOstat _govt exp'!$D:$D,FAOstat!$B5)</f>
        <v>0</v>
      </c>
      <c r="AC5">
        <f>SUMIFS('FAOstat _govt exp'!$L:$L,'FAOstat _govt exp'!$J:$J,FAOstat!AC$4,'FAOstat _govt exp'!$H:$H,FAOstat!AC$3,'FAOstat _govt exp'!$D:$D,FAOstat!$B5)</f>
        <v>311.85000000000002</v>
      </c>
      <c r="AD5">
        <f>SUMIFS('FAOstat _govt exp'!$L:$L,'FAOstat _govt exp'!$J:$J,FAOstat!AD$4,'FAOstat _govt exp'!$H:$H,FAOstat!AD$3,'FAOstat _govt exp'!$D:$D,FAOstat!$B5)</f>
        <v>288.42</v>
      </c>
      <c r="AE5">
        <f>SUMIFS('FAOstat _govt exp'!$L:$L,'FAOstat _govt exp'!$J:$J,FAOstat!AE$4,'FAOstat _govt exp'!$H:$H,FAOstat!AE$3,'FAOstat _govt exp'!$D:$D,FAOstat!$B5)</f>
        <v>0</v>
      </c>
      <c r="AF5">
        <f>SUMIFS('FAOstat _govt exp'!$L:$L,'FAOstat _govt exp'!$J:$J,FAOstat!AF$4,'FAOstat _govt exp'!$H:$H,FAOstat!AF$3,'FAOstat _govt exp'!$D:$D,FAOstat!$B5)</f>
        <v>0</v>
      </c>
      <c r="AG5">
        <f>SUMIFS('FAOstat _govt exp'!$L:$L,'FAOstat _govt exp'!$J:$J,FAOstat!AG$4,'FAOstat _govt exp'!$H:$H,FAOstat!AG$3,'FAOstat _govt exp'!$D:$D,FAOstat!$B5)</f>
        <v>17.46</v>
      </c>
      <c r="AH5">
        <f>SUMIFS('FAOstat _govt exp'!$L:$L,'FAOstat _govt exp'!$J:$J,FAOstat!AH$4,'FAOstat _govt exp'!$H:$H,FAOstat!AH$3,'FAOstat _govt exp'!$D:$D,FAOstat!$B5)</f>
        <v>65.44</v>
      </c>
      <c r="AI5">
        <f>SUMIFS('FAOstat _govt exp'!$L:$L,'FAOstat _govt exp'!$J:$J,FAOstat!AI$4,'FAOstat _govt exp'!$H:$H,FAOstat!AI$3,'FAOstat _govt exp'!$D:$D,FAOstat!$B5)</f>
        <v>55.91</v>
      </c>
      <c r="AJ5">
        <f>SUMIFS('FAOstat _govt exp'!$L:$L,'FAOstat _govt exp'!$J:$J,FAOstat!AJ$4,'FAOstat _govt exp'!$H:$H,FAOstat!AJ$3,'FAOstat _govt exp'!$D:$D,FAOstat!$B5)</f>
        <v>60.4</v>
      </c>
      <c r="AK5">
        <f>SUMIFS('FAOstat _govt exp'!$L:$L,'FAOstat _govt exp'!$J:$J,FAOstat!AK$4,'FAOstat _govt exp'!$H:$H,FAOstat!AK$3,'FAOstat _govt exp'!$D:$D,FAOstat!$B5)</f>
        <v>38.520000000000003</v>
      </c>
      <c r="AL5">
        <f>SUMIFS('FAOstat _govt exp'!$L:$L,'FAOstat _govt exp'!$J:$J,FAOstat!AL$4,'FAOstat _govt exp'!$H:$H,FAOstat!AL$3,'FAOstat _govt exp'!$D:$D,FAOstat!$B5)</f>
        <v>18.36</v>
      </c>
      <c r="AM5">
        <f>SUMIFS('FAOstat _govt exp'!$L:$L,'FAOstat _govt exp'!$J:$J,FAOstat!AM$4,'FAOstat _govt exp'!$H:$H,FAOstat!AM$3,'FAOstat _govt exp'!$D:$D,FAOstat!$B5)</f>
        <v>25.09</v>
      </c>
      <c r="AN5">
        <f>SUMIFS('FAOstat _govt exp'!$L:$L,'FAOstat _govt exp'!$J:$J,FAOstat!AN$4,'FAOstat _govt exp'!$H:$H,FAOstat!AN$3,'FAOstat _govt exp'!$D:$D,FAOstat!$B5)</f>
        <v>34.96</v>
      </c>
      <c r="AO5">
        <f>SUMIFS('FAOstat _govt exp'!$L:$L,'FAOstat _govt exp'!$J:$J,FAOstat!AO$4,'FAOstat _govt exp'!$H:$H,FAOstat!AO$3,'FAOstat _govt exp'!$D:$D,FAOstat!$B5)</f>
        <v>0</v>
      </c>
      <c r="AP5">
        <f>SUMIFS('FAOstat _govt exp'!$L:$L,'FAOstat _govt exp'!$J:$J,FAOstat!AP$4,'FAOstat _govt exp'!$H:$H,FAOstat!AP$3,'FAOstat _govt exp'!$D:$D,FAOstat!$B5)</f>
        <v>0</v>
      </c>
      <c r="AQ5">
        <f>SUMIFS('FAOstat _govt exp'!$L:$L,'FAOstat _govt exp'!$J:$J,FAOstat!AQ$4,'FAOstat _govt exp'!$H:$H,FAOstat!AQ$3,'FAOstat _govt exp'!$D:$D,FAOstat!$B5)</f>
        <v>0</v>
      </c>
      <c r="AR5">
        <f>SUMIFS('FAOstat _govt exp'!$L:$L,'FAOstat _govt exp'!$J:$J,FAOstat!AR$4,'FAOstat _govt exp'!$H:$H,FAOstat!AR$3,'FAOstat _govt exp'!$D:$D,FAOstat!$B5)</f>
        <v>0</v>
      </c>
      <c r="AS5">
        <f>SUMIFS('FAOstat _govt exp'!$L:$L,'FAOstat _govt exp'!$J:$J,FAOstat!AS$4,'FAOstat _govt exp'!$H:$H,FAOstat!AS$3,'FAOstat _govt exp'!$D:$D,FAOstat!$B5)</f>
        <v>0</v>
      </c>
      <c r="AT5">
        <f>SUMIFS('FAOstat _govt exp'!$L:$L,'FAOstat _govt exp'!$J:$J,FAOstat!AT$4,'FAOstat _govt exp'!$H:$H,FAOstat!AT$3,'FAOstat _govt exp'!$D:$D,FAOstat!$B5)</f>
        <v>0</v>
      </c>
      <c r="AU5">
        <f>SUMIFS('FAOstat _govt exp'!$L:$L,'FAOstat _govt exp'!$J:$J,FAOstat!AU$4,'FAOstat _govt exp'!$H:$H,FAOstat!AU$3,'FAOstat _govt exp'!$D:$D,FAOstat!$B5)</f>
        <v>0</v>
      </c>
      <c r="AV5">
        <f>SUMIFS('FAOstat _govt exp'!$L:$L,'FAOstat _govt exp'!$J:$J,FAOstat!AV$4,'FAOstat _govt exp'!$H:$H,FAOstat!AV$3,'FAOstat _govt exp'!$D:$D,FAOstat!$B5)</f>
        <v>0</v>
      </c>
      <c r="AW5">
        <f>SUMIFS('FAOstat _govt exp'!$L:$L,'FAOstat _govt exp'!$J:$J,FAOstat!AW$4,'FAOstat _govt exp'!$H:$H,FAOstat!AW$3,'FAOstat _govt exp'!$D:$D,FAOstat!$B5)</f>
        <v>0</v>
      </c>
      <c r="AX5">
        <f>SUMIFS('FAOstat _govt exp'!$L:$L,'FAOstat _govt exp'!$J:$J,FAOstat!AX$4,'FAOstat _govt exp'!$H:$H,FAOstat!AX$3,'FAOstat _govt exp'!$D:$D,FAOstat!$B5)</f>
        <v>0</v>
      </c>
      <c r="AY5">
        <f>SUMIFS('FAOstat _govt exp'!$L:$L,'FAOstat _govt exp'!$J:$J,FAOstat!AY$4,'FAOstat _govt exp'!$H:$H,FAOstat!AY$3,'FAOstat _govt exp'!$D:$D,FAOstat!$B5)</f>
        <v>0</v>
      </c>
      <c r="AZ5">
        <f>SUMIFS('FAOstat _govt exp'!$L:$L,'FAOstat _govt exp'!$J:$J,FAOstat!AZ$4,'FAOstat _govt exp'!$H:$H,FAOstat!AZ$3,'FAOstat _govt exp'!$D:$D,FAOstat!$B5)</f>
        <v>0</v>
      </c>
      <c r="BA5">
        <f>SUMIFS('FAOstat _govt exp'!$L:$L,'FAOstat _govt exp'!$J:$J,FAOstat!BA$4,'FAOstat _govt exp'!$H:$H,FAOstat!BA$3,'FAOstat _govt exp'!$D:$D,FAOstat!$B5)</f>
        <v>121.49</v>
      </c>
      <c r="BB5">
        <f>SUMIFS('FAOstat _govt exp'!$L:$L,'FAOstat _govt exp'!$J:$J,FAOstat!BB$4,'FAOstat _govt exp'!$H:$H,FAOstat!BB$3,'FAOstat _govt exp'!$D:$D,FAOstat!$B5)</f>
        <v>178.53</v>
      </c>
      <c r="BC5">
        <f>SUMIFS('FAOstat _govt exp'!$L:$L,'FAOstat _govt exp'!$J:$J,FAOstat!BC$4,'FAOstat _govt exp'!$H:$H,FAOstat!BC$3,'FAOstat _govt exp'!$D:$D,FAOstat!$B5)</f>
        <v>198.83</v>
      </c>
      <c r="BD5">
        <f>SUMIFS('FAOstat _govt exp'!$L:$L,'FAOstat _govt exp'!$J:$J,FAOstat!BD$4,'FAOstat _govt exp'!$H:$H,FAOstat!BD$3,'FAOstat _govt exp'!$D:$D,FAOstat!$B5)</f>
        <v>243.07</v>
      </c>
      <c r="BE5">
        <f>SUMIFS('FAOstat _govt exp'!$L:$L,'FAOstat _govt exp'!$J:$J,FAOstat!BE$4,'FAOstat _govt exp'!$H:$H,FAOstat!BE$3,'FAOstat _govt exp'!$D:$D,FAOstat!$B5)</f>
        <v>211.33</v>
      </c>
      <c r="BF5">
        <f>SUMIFS('FAOstat _govt exp'!$L:$L,'FAOstat _govt exp'!$J:$J,FAOstat!BF$4,'FAOstat _govt exp'!$H:$H,FAOstat!BF$3,'FAOstat _govt exp'!$D:$D,FAOstat!$B5)</f>
        <v>212.11</v>
      </c>
      <c r="BG5">
        <f>SUMIFS('FAOstat _govt exp'!$L:$L,'FAOstat _govt exp'!$J:$J,FAOstat!BG$4,'FAOstat _govt exp'!$H:$H,FAOstat!BG$3,'FAOstat _govt exp'!$D:$D,FAOstat!$B5)</f>
        <v>183.94</v>
      </c>
      <c r="BH5">
        <f>SUMIFS('FAOstat _govt exp'!$L:$L,'FAOstat _govt exp'!$J:$J,FAOstat!BH$4,'FAOstat _govt exp'!$H:$H,FAOstat!BH$3,'FAOstat _govt exp'!$D:$D,FAOstat!$B5)</f>
        <v>174.22</v>
      </c>
      <c r="BI5">
        <f>SUMIFS('FAOstat _govt exp'!$L:$L,'FAOstat _govt exp'!$J:$J,FAOstat!BI$4,'FAOstat _govt exp'!$H:$H,FAOstat!BI$3,'FAOstat _govt exp'!$D:$D,FAOstat!$B5)</f>
        <v>0</v>
      </c>
      <c r="BJ5">
        <f>SUMIFS('FAOstat _govt exp'!$L:$L,'FAOstat _govt exp'!$J:$J,FAOstat!BJ$4,'FAOstat _govt exp'!$H:$H,FAOstat!BJ$3,'FAOstat _govt exp'!$D:$D,FAOstat!$B5)</f>
        <v>0</v>
      </c>
      <c r="BK5">
        <f>SUMIFS('FAOstat _govt exp'!$L:$L,'FAOstat _govt exp'!$J:$J,FAOstat!BK$4,'FAOstat _govt exp'!$H:$H,FAOstat!BK$3,'FAOstat _govt exp'!$D:$D,FAOstat!$B5)</f>
        <v>3.22</v>
      </c>
      <c r="BL5">
        <f>SUMIFS('FAOstat _govt exp'!$L:$L,'FAOstat _govt exp'!$J:$J,FAOstat!BL$4,'FAOstat _govt exp'!$H:$H,FAOstat!BL$3,'FAOstat _govt exp'!$D:$D,FAOstat!$B5)</f>
        <v>3.81</v>
      </c>
      <c r="BM5">
        <f>SUMIFS('FAOstat _govt exp'!$L:$L,'FAOstat _govt exp'!$J:$J,FAOstat!BM$4,'FAOstat _govt exp'!$H:$H,FAOstat!BM$3,'FAOstat _govt exp'!$D:$D,FAOstat!$B5)</f>
        <v>4.0599999999999996</v>
      </c>
      <c r="BN5">
        <f>SUMIFS('FAOstat _govt exp'!$L:$L,'FAOstat _govt exp'!$J:$J,FAOstat!BN$4,'FAOstat _govt exp'!$H:$H,FAOstat!BN$3,'FAOstat _govt exp'!$D:$D,FAOstat!$B5)</f>
        <v>3.22</v>
      </c>
      <c r="BO5">
        <f>SUMIFS('FAOstat _govt exp'!$L:$L,'FAOstat _govt exp'!$J:$J,FAOstat!BO$4,'FAOstat _govt exp'!$H:$H,FAOstat!BO$3,'FAOstat _govt exp'!$D:$D,FAOstat!$B5)</f>
        <v>3.47</v>
      </c>
      <c r="BP5">
        <f>SUMIFS('FAOstat _govt exp'!$L:$L,'FAOstat _govt exp'!$J:$J,FAOstat!BP$4,'FAOstat _govt exp'!$H:$H,FAOstat!BP$3,'FAOstat _govt exp'!$D:$D,FAOstat!$B5)</f>
        <v>3.34</v>
      </c>
      <c r="BQ5">
        <f>SUMIFS('FAOstat _govt exp'!$L:$L,'FAOstat _govt exp'!$J:$J,FAOstat!BQ$4,'FAOstat _govt exp'!$H:$H,FAOstat!BQ$3,'FAOstat _govt exp'!$D:$D,FAOstat!$B5)</f>
        <v>3.25</v>
      </c>
      <c r="BR5">
        <f>SUMIFS('FAOstat _govt exp'!$L:$L,'FAOstat _govt exp'!$J:$J,FAOstat!BR$4,'FAOstat _govt exp'!$H:$H,FAOstat!BR$3,'FAOstat _govt exp'!$D:$D,FAOstat!$B5)</f>
        <v>20.18</v>
      </c>
      <c r="BS5">
        <f>SUMIFS('FAOstat _govt exp'!$L:$L,'FAOstat _govt exp'!$J:$J,FAOstat!BS$4,'FAOstat _govt exp'!$H:$H,FAOstat!BS$3,'FAOstat _govt exp'!$D:$D,FAOstat!$B5)</f>
        <v>0</v>
      </c>
      <c r="BT5">
        <f>SUMIFS('FAOstat _govt exp'!$L:$L,'FAOstat _govt exp'!$J:$J,FAOstat!BT$4,'FAOstat _govt exp'!$H:$H,FAOstat!BT$3,'FAOstat _govt exp'!$D:$D,FAOstat!$B5)</f>
        <v>0</v>
      </c>
      <c r="BU5">
        <f>SUMIFS('FAOstat _govt exp'!$L:$L,'FAOstat _govt exp'!$J:$J,FAOstat!BU$4,'FAOstat _govt exp'!$H:$H,FAOstat!BU$3,'FAOstat _govt exp'!$D:$D,FAOstat!$B5)</f>
        <v>0</v>
      </c>
      <c r="BV5">
        <f>SUMIFS('FAOstat _govt exp'!$L:$L,'FAOstat _govt exp'!$J:$J,FAOstat!BV$4,'FAOstat _govt exp'!$H:$H,FAOstat!BV$3,'FAOstat _govt exp'!$D:$D,FAOstat!$B5)</f>
        <v>0</v>
      </c>
      <c r="BW5">
        <f>SUMIFS('FAOstat _govt exp'!$L:$L,'FAOstat _govt exp'!$J:$J,FAOstat!BW$4,'FAOstat _govt exp'!$H:$H,FAOstat!BW$3,'FAOstat _govt exp'!$D:$D,FAOstat!$B5)</f>
        <v>0</v>
      </c>
      <c r="BX5">
        <f>SUMIFS('FAOstat _govt exp'!$L:$L,'FAOstat _govt exp'!$J:$J,FAOstat!BX$4,'FAOstat _govt exp'!$H:$H,FAOstat!BX$3,'FAOstat _govt exp'!$D:$D,FAOstat!$B5)</f>
        <v>0</v>
      </c>
      <c r="BY5">
        <f>SUMIFS('FAOstat _govt exp'!$L:$L,'FAOstat _govt exp'!$J:$J,FAOstat!BY$4,'FAOstat _govt exp'!$H:$H,FAOstat!BY$3,'FAOstat _govt exp'!$D:$D,FAOstat!$B5)</f>
        <v>0</v>
      </c>
      <c r="BZ5">
        <f>SUMIFS('FAOstat _govt exp'!$L:$L,'FAOstat _govt exp'!$J:$J,FAOstat!BZ$4,'FAOstat _govt exp'!$H:$H,FAOstat!BZ$3,'FAOstat _govt exp'!$D:$D,FAOstat!$B5)</f>
        <v>0</v>
      </c>
      <c r="CA5">
        <f>SUMIFS('FAOstat _govt exp'!$L:$L,'FAOstat _govt exp'!$J:$J,FAOstat!CA$4,'FAOstat _govt exp'!$H:$H,FAOstat!CA$3,'FAOstat _govt exp'!$D:$D,FAOstat!$B5)</f>
        <v>0</v>
      </c>
      <c r="CB5">
        <f>SUMIFS('FAOstat _govt exp'!$L:$L,'FAOstat _govt exp'!$J:$J,FAOstat!CB$4,'FAOstat _govt exp'!$H:$H,FAOstat!CB$3,'FAOstat _govt exp'!$D:$D,FAOstat!$B5)</f>
        <v>0</v>
      </c>
      <c r="CC5">
        <f>SUMIFS('FAOstat _govt exp'!$L:$L,'FAOstat _govt exp'!$J:$J,FAOstat!CC$4,'FAOstat _govt exp'!$H:$H,FAOstat!CC$3,'FAOstat _govt exp'!$D:$D,FAOstat!$B5)</f>
        <v>0</v>
      </c>
      <c r="CD5">
        <f>SUMIFS('FAOstat _govt exp'!$L:$L,'FAOstat _govt exp'!$J:$J,FAOstat!CD$4,'FAOstat _govt exp'!$H:$H,FAOstat!CD$3,'FAOstat _govt exp'!$D:$D,FAOstat!$B5)</f>
        <v>0</v>
      </c>
      <c r="CE5" s="4">
        <f>SUMIFS('FAOstat_value added'!$L:$L,'FAOstat_value added'!$J:$J,FAOstat!CE$4,'FAOstat_value added'!$D:$D,FAOstat!$B5)</f>
        <v>4462.6268559999999</v>
      </c>
      <c r="CF5" s="4">
        <f>IF(SUMIFS('FAOstat_value added'!$L:$L,'FAOstat_value added'!$J:$J,FAOstat!CF$4,'FAOstat_value added'!$D:$D,FAOstat!$B5)=0,CE5*(1+Assumptions!$C$10),SUMIFS('FAOstat_value added'!$L:$L,'FAOstat_value added'!$J:$J,FAOstat!CF$4,'FAOstat_value added'!$D:$D,FAOstat!$B5))</f>
        <v>5171.3042539999997</v>
      </c>
      <c r="CG5" s="4">
        <f>IF(SUMIFS('FAOstat_value added'!$L:$L,'FAOstat_value added'!$J:$J,FAOstat!CG$4,'FAOstat_value added'!$D:$D,FAOstat!$B5)=0,CF5*(1+Assumptions!$C$10),SUMIFS('FAOstat_value added'!$L:$L,'FAOstat_value added'!$J:$J,FAOstat!CG$4,'FAOstat_value added'!$D:$D,FAOstat!$B5))</f>
        <v>5416.5635670000001</v>
      </c>
      <c r="CH5" s="4">
        <f>IF(SUMIFS('FAOstat_value added'!$L:$L,'FAOstat_value added'!$J:$J,FAOstat!CH$4,'FAOstat_value added'!$D:$D,FAOstat!$B5)=0,CG5*(1+Assumptions!$C$10),SUMIFS('FAOstat_value added'!$L:$L,'FAOstat_value added'!$J:$J,FAOstat!CH$4,'FAOstat_value added'!$D:$D,FAOstat!$B5))</f>
        <v>5331.9488959999999</v>
      </c>
      <c r="CI5" s="4">
        <f>IF(SUMIFS('FAOstat_value added'!$L:$L,'FAOstat_value added'!$J:$J,FAOstat!CI$4,'FAOstat_value added'!$D:$D,FAOstat!$B5)=0,CH5*(1+Assumptions!$C$10),SUMIFS('FAOstat_value added'!$L:$L,'FAOstat_value added'!$J:$J,FAOstat!CI$4,'FAOstat_value added'!$D:$D,FAOstat!$B5))</f>
        <v>5136.2592249999998</v>
      </c>
      <c r="CJ5" s="4">
        <f>IF(SUMIFS('FAOstat_value added'!$L:$L,'FAOstat_value added'!$J:$J,FAOstat!CJ$4,'FAOstat_value added'!$D:$D,FAOstat!$B5)=0,CI5*(1+Assumptions!$C$10),SUMIFS('FAOstat_value added'!$L:$L,'FAOstat_value added'!$J:$J,FAOstat!CJ$4,'FAOstat_value added'!$D:$D,FAOstat!$B5))</f>
        <v>4482.9486770000003</v>
      </c>
      <c r="CK5" s="4">
        <f>IF(SUMIFS('FAOstat_value added'!$L:$L,'FAOstat_value added'!$J:$J,FAOstat!CK$4,'FAOstat_value added'!$D:$D,FAOstat!$B5)=0,CJ5*(1+Assumptions!$C$10),SUMIFS('FAOstat_value added'!$L:$L,'FAOstat_value added'!$J:$J,FAOstat!CK$4,'FAOstat_value added'!$D:$D,FAOstat!$B5))</f>
        <v>4663.7432589999999</v>
      </c>
      <c r="CL5" s="4">
        <f>IF(SUMIFS('FAOstat_value added'!$L:$L,'FAOstat_value added'!$J:$J,FAOstat!CL$4,'FAOstat_value added'!$D:$D,FAOstat!$B5)=0,CK5*(1+Assumptions!$C$10),SUMIFS('FAOstat_value added'!$L:$L,'FAOstat_value added'!$J:$J,FAOstat!CL$4,'FAOstat_value added'!$D:$D,FAOstat!$B5))</f>
        <v>5090.1772570000003</v>
      </c>
      <c r="CM5" s="4">
        <f>IF(SUMIFS('FAOstat_value added'!$L:$L,'FAOstat_value added'!$J:$J,FAOstat!CM$4,'FAOstat_value added'!$D:$D,FAOstat!$B5)=0,CL5*(1+Assumptions!$C$10),SUMIFS('FAOstat_value added'!$L:$L,'FAOstat_value added'!$J:$J,FAOstat!CM$4,'FAOstat_value added'!$D:$D,FAOstat!$B5))</f>
        <v>4195.8363319999999</v>
      </c>
      <c r="CN5" s="4">
        <f>IF(SUMIFS('FAOstat_value added'!$L:$L,'FAOstat_value added'!$J:$J,FAOstat!CN$4,'FAOstat_value added'!$D:$D,FAOstat!$B5)=0,CM5*(1+Assumptions!$C$10),SUMIFS('FAOstat_value added'!$L:$L,'FAOstat_value added'!$J:$J,FAOstat!CN$4,'FAOstat_value added'!$D:$D,FAOstat!$B5))</f>
        <v>4279.7530586399998</v>
      </c>
      <c r="CO5" s="36">
        <f>IFERROR(((T5/M5)^(1/7)-1),0)</f>
        <v>-8.9071259197392227E-2</v>
      </c>
    </row>
    <row r="6" spans="2:93" x14ac:dyDescent="0.35">
      <c r="B6" t="s">
        <v>16</v>
      </c>
      <c r="C6">
        <f t="shared" ref="C6:C69" si="8">IF(AQ6=0,BU6,AQ6)</f>
        <v>0</v>
      </c>
      <c r="D6">
        <f t="shared" ref="D6:D69" si="9">IF(AR6=0,BV6,AR6)</f>
        <v>0</v>
      </c>
      <c r="E6">
        <f t="shared" ref="E6:E69" si="10">IF(AS6=0,BW6,AS6)</f>
        <v>0</v>
      </c>
      <c r="F6">
        <f t="shared" ref="F6:F69" si="11">IF(AT6=0,BX6,AT6)</f>
        <v>0</v>
      </c>
      <c r="G6">
        <f t="shared" ref="G6:G69" si="12">IF(AU6=0,BY6,AU6)</f>
        <v>0</v>
      </c>
      <c r="H6">
        <f t="shared" ref="H6:H69" si="13">IF(AV6=0,BZ6,AV6)</f>
        <v>0</v>
      </c>
      <c r="I6">
        <f t="shared" ref="I6:I69" si="14">IF(AW6=0,CA6,AW6)</f>
        <v>0</v>
      </c>
      <c r="J6">
        <f t="shared" ref="J6:J69" si="15">IF(AX6=0,CB6,AX6)</f>
        <v>0</v>
      </c>
      <c r="K6">
        <f t="shared" ref="K6:K69" si="16">IF(AY6=0,CC6,AY6)</f>
        <v>0</v>
      </c>
      <c r="L6">
        <f t="shared" ref="L6:L69" si="17">IF(AZ6=0,CD6,AZ6)</f>
        <v>0</v>
      </c>
      <c r="M6" s="4">
        <f t="shared" ref="M6:M69" si="18">IF(W6=0,BA6,W6)+IF(AG6=0,BK6,AG6)+IF(AQ6=0,BU6,AQ6)</f>
        <v>64.429999999999993</v>
      </c>
      <c r="N6" s="4">
        <f t="shared" ref="N6:N69" si="19">IF(X6=0,BB6,X6)+IF(AH6=0,BL6,AH6)+IF(AR6=0,BV6,AR6)</f>
        <v>69.27000000000001</v>
      </c>
      <c r="O6" s="4">
        <f t="shared" ref="O6:O69" si="20">IF(Y6=0,BC6,Y6)+IF(AI6=0,BM6,AI6)+IF(AS6=0,BW6,AS6)</f>
        <v>59.269999999999996</v>
      </c>
      <c r="P6" s="4">
        <f t="shared" ref="P6:P69" si="21">IF(Z6=0,BD6,Z6)+IF(AJ6=0,BN6,AJ6)+IF(AT6=0,BX6,AT6)</f>
        <v>70.69</v>
      </c>
      <c r="Q6" s="4">
        <f t="shared" ref="Q6:Q69" si="22">IF(AA6=0,BE6,AA6)+IF(AK6=0,BO6,AK6)+IF(AU6=0,BY6,AU6)</f>
        <v>76.12</v>
      </c>
      <c r="R6" s="4">
        <f t="shared" ref="R6:R69" si="23">IF(AB6=0,BF6,AB6)+IF(AL6=0,BP6,AL6)+IF(AV6=0,BZ6,AV6)</f>
        <v>76.92</v>
      </c>
      <c r="S6" s="4">
        <f t="shared" ref="S6:S69" si="24">IF(AC6=0,BG6,AC6)+IF(AM6=0,BQ6,AM6)+IF(AW6=0,CA6,AW6)</f>
        <v>126.14</v>
      </c>
      <c r="T6" s="4">
        <f t="shared" ref="T6:T69" si="25">IF(AD6=0,BH6,AD6)+IF(AN6=0,BR6,AN6)+IF(AX6=0,CB6,AX6)</f>
        <v>108.1</v>
      </c>
      <c r="U6" s="4">
        <f t="shared" ref="U6:U69" si="26">IF(AE6=0,BI6,AE6)+IF(AO6=0,BS6,AO6)+IF(AY6=0,CC6,AY6)</f>
        <v>108.77</v>
      </c>
      <c r="V6" s="4">
        <f t="shared" ref="V6:V69" si="27">IF(AF6=0,BJ6,AF6)+IF(AP6=0,BT6,AP6)+IF(AZ6=0,CD6,AZ6)</f>
        <v>0</v>
      </c>
      <c r="W6">
        <f>SUMIFS('FAOstat _govt exp'!$L:$L,'FAOstat _govt exp'!$J:$J,FAOstat!W$4,'FAOstat _govt exp'!$H:$H,FAOstat!W$3,'FAOstat _govt exp'!$D:$D,FAOstat!$B6)</f>
        <v>60.22</v>
      </c>
      <c r="X6">
        <f>SUMIFS('FAOstat _govt exp'!$L:$L,'FAOstat _govt exp'!$J:$J,FAOstat!X$4,'FAOstat _govt exp'!$H:$H,FAOstat!X$3,'FAOstat _govt exp'!$D:$D,FAOstat!$B6)</f>
        <v>62.27</v>
      </c>
      <c r="Y6">
        <f>SUMIFS('FAOstat _govt exp'!$L:$L,'FAOstat _govt exp'!$J:$J,FAOstat!Y$4,'FAOstat _govt exp'!$H:$H,FAOstat!Y$3,'FAOstat _govt exp'!$D:$D,FAOstat!$B6)</f>
        <v>54.91</v>
      </c>
      <c r="Z6">
        <f>SUMIFS('FAOstat _govt exp'!$L:$L,'FAOstat _govt exp'!$J:$J,FAOstat!Z$4,'FAOstat _govt exp'!$H:$H,FAOstat!Z$3,'FAOstat _govt exp'!$D:$D,FAOstat!$B6)</f>
        <v>64.78</v>
      </c>
      <c r="AA6">
        <f>SUMIFS('FAOstat _govt exp'!$L:$L,'FAOstat _govt exp'!$J:$J,FAOstat!AA$4,'FAOstat _govt exp'!$H:$H,FAOstat!AA$3,'FAOstat _govt exp'!$D:$D,FAOstat!$B6)</f>
        <v>67.44</v>
      </c>
      <c r="AB6">
        <f>SUMIFS('FAOstat _govt exp'!$L:$L,'FAOstat _govt exp'!$J:$J,FAOstat!AB$4,'FAOstat _govt exp'!$H:$H,FAOstat!AB$3,'FAOstat _govt exp'!$D:$D,FAOstat!$B6)</f>
        <v>65.95</v>
      </c>
      <c r="AC6">
        <f>SUMIFS('FAOstat _govt exp'!$L:$L,'FAOstat _govt exp'!$J:$J,FAOstat!AC$4,'FAOstat _govt exp'!$H:$H,FAOstat!AC$3,'FAOstat _govt exp'!$D:$D,FAOstat!$B6)</f>
        <v>104.16</v>
      </c>
      <c r="AD6">
        <f>SUMIFS('FAOstat _govt exp'!$L:$L,'FAOstat _govt exp'!$J:$J,FAOstat!AD$4,'FAOstat _govt exp'!$H:$H,FAOstat!AD$3,'FAOstat _govt exp'!$D:$D,FAOstat!$B6)</f>
        <v>84.11</v>
      </c>
      <c r="AE6">
        <f>SUMIFS('FAOstat _govt exp'!$L:$L,'FAOstat _govt exp'!$J:$J,FAOstat!AE$4,'FAOstat _govt exp'!$H:$H,FAOstat!AE$3,'FAOstat _govt exp'!$D:$D,FAOstat!$B6)</f>
        <v>95.66</v>
      </c>
      <c r="AF6">
        <f>SUMIFS('FAOstat _govt exp'!$L:$L,'FAOstat _govt exp'!$J:$J,FAOstat!AF$4,'FAOstat _govt exp'!$H:$H,FAOstat!AF$3,'FAOstat _govt exp'!$D:$D,FAOstat!$B6)</f>
        <v>0</v>
      </c>
      <c r="AG6">
        <f>SUMIFS('FAOstat _govt exp'!$L:$L,'FAOstat _govt exp'!$J:$J,FAOstat!AG$4,'FAOstat _govt exp'!$H:$H,FAOstat!AG$3,'FAOstat _govt exp'!$D:$D,FAOstat!$B6)</f>
        <v>4.21</v>
      </c>
      <c r="AH6">
        <f>SUMIFS('FAOstat _govt exp'!$L:$L,'FAOstat _govt exp'!$J:$J,FAOstat!AH$4,'FAOstat _govt exp'!$H:$H,FAOstat!AH$3,'FAOstat _govt exp'!$D:$D,FAOstat!$B6)</f>
        <v>7</v>
      </c>
      <c r="AI6">
        <f>SUMIFS('FAOstat _govt exp'!$L:$L,'FAOstat _govt exp'!$J:$J,FAOstat!AI$4,'FAOstat _govt exp'!$H:$H,FAOstat!AI$3,'FAOstat _govt exp'!$D:$D,FAOstat!$B6)</f>
        <v>4.3600000000000003</v>
      </c>
      <c r="AJ6">
        <f>SUMIFS('FAOstat _govt exp'!$L:$L,'FAOstat _govt exp'!$J:$J,FAOstat!AJ$4,'FAOstat _govt exp'!$H:$H,FAOstat!AJ$3,'FAOstat _govt exp'!$D:$D,FAOstat!$B6)</f>
        <v>5.91</v>
      </c>
      <c r="AK6">
        <f>SUMIFS('FAOstat _govt exp'!$L:$L,'FAOstat _govt exp'!$J:$J,FAOstat!AK$4,'FAOstat _govt exp'!$H:$H,FAOstat!AK$3,'FAOstat _govt exp'!$D:$D,FAOstat!$B6)</f>
        <v>8.68</v>
      </c>
      <c r="AL6">
        <f>SUMIFS('FAOstat _govt exp'!$L:$L,'FAOstat _govt exp'!$J:$J,FAOstat!AL$4,'FAOstat _govt exp'!$H:$H,FAOstat!AL$3,'FAOstat _govt exp'!$D:$D,FAOstat!$B6)</f>
        <v>10.97</v>
      </c>
      <c r="AM6">
        <f>SUMIFS('FAOstat _govt exp'!$L:$L,'FAOstat _govt exp'!$J:$J,FAOstat!AM$4,'FAOstat _govt exp'!$H:$H,FAOstat!AM$3,'FAOstat _govt exp'!$D:$D,FAOstat!$B6)</f>
        <v>21.98</v>
      </c>
      <c r="AN6">
        <f>SUMIFS('FAOstat _govt exp'!$L:$L,'FAOstat _govt exp'!$J:$J,FAOstat!AN$4,'FAOstat _govt exp'!$H:$H,FAOstat!AN$3,'FAOstat _govt exp'!$D:$D,FAOstat!$B6)</f>
        <v>23.99</v>
      </c>
      <c r="AO6">
        <f>SUMIFS('FAOstat _govt exp'!$L:$L,'FAOstat _govt exp'!$J:$J,FAOstat!AO$4,'FAOstat _govt exp'!$H:$H,FAOstat!AO$3,'FAOstat _govt exp'!$D:$D,FAOstat!$B6)</f>
        <v>13.11</v>
      </c>
      <c r="AP6">
        <f>SUMIFS('FAOstat _govt exp'!$L:$L,'FAOstat _govt exp'!$J:$J,FAOstat!AP$4,'FAOstat _govt exp'!$H:$H,FAOstat!AP$3,'FAOstat _govt exp'!$D:$D,FAOstat!$B6)</f>
        <v>0</v>
      </c>
      <c r="AQ6">
        <f>SUMIFS('FAOstat _govt exp'!$L:$L,'FAOstat _govt exp'!$J:$J,FAOstat!AQ$4,'FAOstat _govt exp'!$H:$H,FAOstat!AQ$3,'FAOstat _govt exp'!$D:$D,FAOstat!$B6)</f>
        <v>0</v>
      </c>
      <c r="AR6">
        <f>SUMIFS('FAOstat _govt exp'!$L:$L,'FAOstat _govt exp'!$J:$J,FAOstat!AR$4,'FAOstat _govt exp'!$H:$H,FAOstat!AR$3,'FAOstat _govt exp'!$D:$D,FAOstat!$B6)</f>
        <v>0</v>
      </c>
      <c r="AS6">
        <f>SUMIFS('FAOstat _govt exp'!$L:$L,'FAOstat _govt exp'!$J:$J,FAOstat!AS$4,'FAOstat _govt exp'!$H:$H,FAOstat!AS$3,'FAOstat _govt exp'!$D:$D,FAOstat!$B6)</f>
        <v>0</v>
      </c>
      <c r="AT6">
        <f>SUMIFS('FAOstat _govt exp'!$L:$L,'FAOstat _govt exp'!$J:$J,FAOstat!AT$4,'FAOstat _govt exp'!$H:$H,FAOstat!AT$3,'FAOstat _govt exp'!$D:$D,FAOstat!$B6)</f>
        <v>0</v>
      </c>
      <c r="AU6">
        <f>SUMIFS('FAOstat _govt exp'!$L:$L,'FAOstat _govt exp'!$J:$J,FAOstat!AU$4,'FAOstat _govt exp'!$H:$H,FAOstat!AU$3,'FAOstat _govt exp'!$D:$D,FAOstat!$B6)</f>
        <v>0</v>
      </c>
      <c r="AV6">
        <f>SUMIFS('FAOstat _govt exp'!$L:$L,'FAOstat _govt exp'!$J:$J,FAOstat!AV$4,'FAOstat _govt exp'!$H:$H,FAOstat!AV$3,'FAOstat _govt exp'!$D:$D,FAOstat!$B6)</f>
        <v>0</v>
      </c>
      <c r="AW6">
        <f>SUMIFS('FAOstat _govt exp'!$L:$L,'FAOstat _govt exp'!$J:$J,FAOstat!AW$4,'FAOstat _govt exp'!$H:$H,FAOstat!AW$3,'FAOstat _govt exp'!$D:$D,FAOstat!$B6)</f>
        <v>0</v>
      </c>
      <c r="AX6">
        <f>SUMIFS('FAOstat _govt exp'!$L:$L,'FAOstat _govt exp'!$J:$J,FAOstat!AX$4,'FAOstat _govt exp'!$H:$H,FAOstat!AX$3,'FAOstat _govt exp'!$D:$D,FAOstat!$B6)</f>
        <v>0</v>
      </c>
      <c r="AY6">
        <f>SUMIFS('FAOstat _govt exp'!$L:$L,'FAOstat _govt exp'!$J:$J,FAOstat!AY$4,'FAOstat _govt exp'!$H:$H,FAOstat!AY$3,'FAOstat _govt exp'!$D:$D,FAOstat!$B6)</f>
        <v>0</v>
      </c>
      <c r="AZ6">
        <f>SUMIFS('FAOstat _govt exp'!$L:$L,'FAOstat _govt exp'!$J:$J,FAOstat!AZ$4,'FAOstat _govt exp'!$H:$H,FAOstat!AZ$3,'FAOstat _govt exp'!$D:$D,FAOstat!$B6)</f>
        <v>0</v>
      </c>
      <c r="BA6">
        <f>SUMIFS('FAOstat _govt exp'!$L:$L,'FAOstat _govt exp'!$J:$J,FAOstat!BA$4,'FAOstat _govt exp'!$H:$H,FAOstat!BA$3,'FAOstat _govt exp'!$D:$D,FAOstat!$B6)</f>
        <v>59.93</v>
      </c>
      <c r="BB6">
        <f>SUMIFS('FAOstat _govt exp'!$L:$L,'FAOstat _govt exp'!$J:$J,FAOstat!BB$4,'FAOstat _govt exp'!$H:$H,FAOstat!BB$3,'FAOstat _govt exp'!$D:$D,FAOstat!$B6)</f>
        <v>62.08</v>
      </c>
      <c r="BC6">
        <f>SUMIFS('FAOstat _govt exp'!$L:$L,'FAOstat _govt exp'!$J:$J,FAOstat!BC$4,'FAOstat _govt exp'!$H:$H,FAOstat!BC$3,'FAOstat _govt exp'!$D:$D,FAOstat!$B6)</f>
        <v>54.63</v>
      </c>
      <c r="BD6">
        <f>SUMIFS('FAOstat _govt exp'!$L:$L,'FAOstat _govt exp'!$J:$J,FAOstat!BD$4,'FAOstat _govt exp'!$H:$H,FAOstat!BD$3,'FAOstat _govt exp'!$D:$D,FAOstat!$B6)</f>
        <v>64.62</v>
      </c>
      <c r="BE6">
        <f>SUMIFS('FAOstat _govt exp'!$L:$L,'FAOstat _govt exp'!$J:$J,FAOstat!BE$4,'FAOstat _govt exp'!$H:$H,FAOstat!BE$3,'FAOstat _govt exp'!$D:$D,FAOstat!$B6)</f>
        <v>67.14</v>
      </c>
      <c r="BF6">
        <f>SUMIFS('FAOstat _govt exp'!$L:$L,'FAOstat _govt exp'!$J:$J,FAOstat!BF$4,'FAOstat _govt exp'!$H:$H,FAOstat!BF$3,'FAOstat _govt exp'!$D:$D,FAOstat!$B6)</f>
        <v>65.8</v>
      </c>
      <c r="BG6">
        <f>SUMIFS('FAOstat _govt exp'!$L:$L,'FAOstat _govt exp'!$J:$J,FAOstat!BG$4,'FAOstat _govt exp'!$H:$H,FAOstat!BG$3,'FAOstat _govt exp'!$D:$D,FAOstat!$B6)</f>
        <v>91.44</v>
      </c>
      <c r="BH6">
        <f>SUMIFS('FAOstat _govt exp'!$L:$L,'FAOstat _govt exp'!$J:$J,FAOstat!BH$4,'FAOstat _govt exp'!$H:$H,FAOstat!BH$3,'FAOstat _govt exp'!$D:$D,FAOstat!$B6)</f>
        <v>68.52</v>
      </c>
      <c r="BI6">
        <f>SUMIFS('FAOstat _govt exp'!$L:$L,'FAOstat _govt exp'!$J:$J,FAOstat!BI$4,'FAOstat _govt exp'!$H:$H,FAOstat!BI$3,'FAOstat _govt exp'!$D:$D,FAOstat!$B6)</f>
        <v>87.48</v>
      </c>
      <c r="BJ6">
        <f>SUMIFS('FAOstat _govt exp'!$L:$L,'FAOstat _govt exp'!$J:$J,FAOstat!BJ$4,'FAOstat _govt exp'!$H:$H,FAOstat!BJ$3,'FAOstat _govt exp'!$D:$D,FAOstat!$B6)</f>
        <v>0</v>
      </c>
      <c r="BK6">
        <f>SUMIFS('FAOstat _govt exp'!$L:$L,'FAOstat _govt exp'!$J:$J,FAOstat!BK$4,'FAOstat _govt exp'!$H:$H,FAOstat!BK$3,'FAOstat _govt exp'!$D:$D,FAOstat!$B6)</f>
        <v>4.21</v>
      </c>
      <c r="BL6">
        <f>SUMIFS('FAOstat _govt exp'!$L:$L,'FAOstat _govt exp'!$J:$J,FAOstat!BL$4,'FAOstat _govt exp'!$H:$H,FAOstat!BL$3,'FAOstat _govt exp'!$D:$D,FAOstat!$B6)</f>
        <v>7</v>
      </c>
      <c r="BM6">
        <f>SUMIFS('FAOstat _govt exp'!$L:$L,'FAOstat _govt exp'!$J:$J,FAOstat!BM$4,'FAOstat _govt exp'!$H:$H,FAOstat!BM$3,'FAOstat _govt exp'!$D:$D,FAOstat!$B6)</f>
        <v>4.3600000000000003</v>
      </c>
      <c r="BN6">
        <f>SUMIFS('FAOstat _govt exp'!$L:$L,'FAOstat _govt exp'!$J:$J,FAOstat!BN$4,'FAOstat _govt exp'!$H:$H,FAOstat!BN$3,'FAOstat _govt exp'!$D:$D,FAOstat!$B6)</f>
        <v>5.9</v>
      </c>
      <c r="BO6">
        <f>SUMIFS('FAOstat _govt exp'!$L:$L,'FAOstat _govt exp'!$J:$J,FAOstat!BO$4,'FAOstat _govt exp'!$H:$H,FAOstat!BO$3,'FAOstat _govt exp'!$D:$D,FAOstat!$B6)</f>
        <v>8.68</v>
      </c>
      <c r="BP6">
        <f>SUMIFS('FAOstat _govt exp'!$L:$L,'FAOstat _govt exp'!$J:$J,FAOstat!BP$4,'FAOstat _govt exp'!$H:$H,FAOstat!BP$3,'FAOstat _govt exp'!$D:$D,FAOstat!$B6)</f>
        <v>10.98</v>
      </c>
      <c r="BQ6">
        <f>SUMIFS('FAOstat _govt exp'!$L:$L,'FAOstat _govt exp'!$J:$J,FAOstat!BQ$4,'FAOstat _govt exp'!$H:$H,FAOstat!BQ$3,'FAOstat _govt exp'!$D:$D,FAOstat!$B6)</f>
        <v>21.98</v>
      </c>
      <c r="BR6">
        <f>SUMIFS('FAOstat _govt exp'!$L:$L,'FAOstat _govt exp'!$J:$J,FAOstat!BR$4,'FAOstat _govt exp'!$H:$H,FAOstat!BR$3,'FAOstat _govt exp'!$D:$D,FAOstat!$B6)</f>
        <v>23.99</v>
      </c>
      <c r="BS6">
        <f>SUMIFS('FAOstat _govt exp'!$L:$L,'FAOstat _govt exp'!$J:$J,FAOstat!BS$4,'FAOstat _govt exp'!$H:$H,FAOstat!BS$3,'FAOstat _govt exp'!$D:$D,FAOstat!$B6)</f>
        <v>9.42</v>
      </c>
      <c r="BT6">
        <f>SUMIFS('FAOstat _govt exp'!$L:$L,'FAOstat _govt exp'!$J:$J,FAOstat!BT$4,'FAOstat _govt exp'!$H:$H,FAOstat!BT$3,'FAOstat _govt exp'!$D:$D,FAOstat!$B6)</f>
        <v>0</v>
      </c>
      <c r="BU6">
        <f>SUMIFS('FAOstat _govt exp'!$L:$L,'FAOstat _govt exp'!$J:$J,FAOstat!BU$4,'FAOstat _govt exp'!$H:$H,FAOstat!BU$3,'FAOstat _govt exp'!$D:$D,FAOstat!$B6)</f>
        <v>0</v>
      </c>
      <c r="BV6">
        <f>SUMIFS('FAOstat _govt exp'!$L:$L,'FAOstat _govt exp'!$J:$J,FAOstat!BV$4,'FAOstat _govt exp'!$H:$H,FAOstat!BV$3,'FAOstat _govt exp'!$D:$D,FAOstat!$B6)</f>
        <v>0</v>
      </c>
      <c r="BW6">
        <f>SUMIFS('FAOstat _govt exp'!$L:$L,'FAOstat _govt exp'!$J:$J,FAOstat!BW$4,'FAOstat _govt exp'!$H:$H,FAOstat!BW$3,'FAOstat _govt exp'!$D:$D,FAOstat!$B6)</f>
        <v>0</v>
      </c>
      <c r="BX6">
        <f>SUMIFS('FAOstat _govt exp'!$L:$L,'FAOstat _govt exp'!$J:$J,FAOstat!BX$4,'FAOstat _govt exp'!$H:$H,FAOstat!BX$3,'FAOstat _govt exp'!$D:$D,FAOstat!$B6)</f>
        <v>0</v>
      </c>
      <c r="BY6">
        <f>SUMIFS('FAOstat _govt exp'!$L:$L,'FAOstat _govt exp'!$J:$J,FAOstat!BY$4,'FAOstat _govt exp'!$H:$H,FAOstat!BY$3,'FAOstat _govt exp'!$D:$D,FAOstat!$B6)</f>
        <v>0</v>
      </c>
      <c r="BZ6">
        <f>SUMIFS('FAOstat _govt exp'!$L:$L,'FAOstat _govt exp'!$J:$J,FAOstat!BZ$4,'FAOstat _govt exp'!$H:$H,FAOstat!BZ$3,'FAOstat _govt exp'!$D:$D,FAOstat!$B6)</f>
        <v>0</v>
      </c>
      <c r="CA6">
        <f>SUMIFS('FAOstat _govt exp'!$L:$L,'FAOstat _govt exp'!$J:$J,FAOstat!CA$4,'FAOstat _govt exp'!$H:$H,FAOstat!CA$3,'FAOstat _govt exp'!$D:$D,FAOstat!$B6)</f>
        <v>0</v>
      </c>
      <c r="CB6">
        <f>SUMIFS('FAOstat _govt exp'!$L:$L,'FAOstat _govt exp'!$J:$J,FAOstat!CB$4,'FAOstat _govt exp'!$H:$H,FAOstat!CB$3,'FAOstat _govt exp'!$D:$D,FAOstat!$B6)</f>
        <v>0</v>
      </c>
      <c r="CC6">
        <f>SUMIFS('FAOstat _govt exp'!$L:$L,'FAOstat _govt exp'!$J:$J,FAOstat!CC$4,'FAOstat _govt exp'!$H:$H,FAOstat!CC$3,'FAOstat _govt exp'!$D:$D,FAOstat!$B6)</f>
        <v>0</v>
      </c>
      <c r="CD6">
        <f>SUMIFS('FAOstat _govt exp'!$L:$L,'FAOstat _govt exp'!$J:$J,FAOstat!CD$4,'FAOstat _govt exp'!$H:$H,FAOstat!CD$3,'FAOstat _govt exp'!$D:$D,FAOstat!$B6)</f>
        <v>0</v>
      </c>
      <c r="CE6" s="4">
        <f>SUMIFS('FAOstat_value added'!$L:$L,'FAOstat_value added'!$J:$J,FAOstat!CE$4,'FAOstat_value added'!$D:$D,FAOstat!$B6)</f>
        <v>2141.585619</v>
      </c>
      <c r="CF6" s="4">
        <f>IF(SUMIFS('FAOstat_value added'!$L:$L,'FAOstat_value added'!$J:$J,FAOstat!CF$4,'FAOstat_value added'!$D:$D,FAOstat!$B6)=0,CE6*(1+Assumptions!$C$10),SUMIFS('FAOstat_value added'!$L:$L,'FAOstat_value added'!$J:$J,FAOstat!CF$4,'FAOstat_value added'!$D:$D,FAOstat!$B6))</f>
        <v>2349.589254</v>
      </c>
      <c r="CG6" s="4">
        <f>IF(SUMIFS('FAOstat_value added'!$L:$L,'FAOstat_value added'!$J:$J,FAOstat!CG$4,'FAOstat_value added'!$D:$D,FAOstat!$B6)=0,CF6*(1+Assumptions!$C$10),SUMIFS('FAOstat_value added'!$L:$L,'FAOstat_value added'!$J:$J,FAOstat!CG$4,'FAOstat_value added'!$D:$D,FAOstat!$B6))</f>
        <v>2312.0282820000002</v>
      </c>
      <c r="CH6" s="4">
        <f>IF(SUMIFS('FAOstat_value added'!$L:$L,'FAOstat_value added'!$J:$J,FAOstat!CH$4,'FAOstat_value added'!$D:$D,FAOstat!$B6)=0,CG6*(1+Assumptions!$C$10),SUMIFS('FAOstat_value added'!$L:$L,'FAOstat_value added'!$J:$J,FAOstat!CH$4,'FAOstat_value added'!$D:$D,FAOstat!$B6))</f>
        <v>2499.7017569999998</v>
      </c>
      <c r="CI6" s="4">
        <f>IF(SUMIFS('FAOstat_value added'!$L:$L,'FAOstat_value added'!$J:$J,FAOstat!CI$4,'FAOstat_value added'!$D:$D,FAOstat!$B6)=0,CH6*(1+Assumptions!$C$10),SUMIFS('FAOstat_value added'!$L:$L,'FAOstat_value added'!$J:$J,FAOstat!CI$4,'FAOstat_value added'!$D:$D,FAOstat!$B6))</f>
        <v>2644.3454900000002</v>
      </c>
      <c r="CJ6" s="4">
        <f>IF(SUMIFS('FAOstat_value added'!$L:$L,'FAOstat_value added'!$J:$J,FAOstat!CJ$4,'FAOstat_value added'!$D:$D,FAOstat!$B6)=0,CI6*(1+Assumptions!$C$10),SUMIFS('FAOstat_value added'!$L:$L,'FAOstat_value added'!$J:$J,FAOstat!CJ$4,'FAOstat_value added'!$D:$D,FAOstat!$B6))</f>
        <v>2252.3593550000001</v>
      </c>
      <c r="CK6" s="4">
        <f>IF(SUMIFS('FAOstat_value added'!$L:$L,'FAOstat_value added'!$J:$J,FAOstat!CK$4,'FAOstat_value added'!$D:$D,FAOstat!$B6)=0,CJ6*(1+Assumptions!$C$10),SUMIFS('FAOstat_value added'!$L:$L,'FAOstat_value added'!$J:$J,FAOstat!CK$4,'FAOstat_value added'!$D:$D,FAOstat!$B6))</f>
        <v>2354.47642</v>
      </c>
      <c r="CL6" s="4">
        <f>IF(SUMIFS('FAOstat_value added'!$L:$L,'FAOstat_value added'!$J:$J,FAOstat!CL$4,'FAOstat_value added'!$D:$D,FAOstat!$B6)=0,CK6*(1+Assumptions!$C$10),SUMIFS('FAOstat_value added'!$L:$L,'FAOstat_value added'!$J:$J,FAOstat!CL$4,'FAOstat_value added'!$D:$D,FAOstat!$B6))</f>
        <v>2476.6295019999998</v>
      </c>
      <c r="CM6" s="4">
        <f>IF(SUMIFS('FAOstat_value added'!$L:$L,'FAOstat_value added'!$J:$J,FAOstat!CM$4,'FAOstat_value added'!$D:$D,FAOstat!$B6)=0,CL6*(1+Assumptions!$C$10),SUMIFS('FAOstat_value added'!$L:$L,'FAOstat_value added'!$J:$J,FAOstat!CM$4,'FAOstat_value added'!$D:$D,FAOstat!$B6))</f>
        <v>2770.0672140000001</v>
      </c>
      <c r="CN6" s="4">
        <f>IF(SUMIFS('FAOstat_value added'!$L:$L,'FAOstat_value added'!$J:$J,FAOstat!CN$4,'FAOstat_value added'!$D:$D,FAOstat!$B6)=0,CM6*(1+Assumptions!$C$10),SUMIFS('FAOstat_value added'!$L:$L,'FAOstat_value added'!$J:$J,FAOstat!CN$4,'FAOstat_value added'!$D:$D,FAOstat!$B6))</f>
        <v>2825.4685582800003</v>
      </c>
      <c r="CO6" s="36">
        <f t="shared" ref="CO6:CO69" si="28">IFERROR(((T6/M6)^(1/7)-1),0)</f>
        <v>7.6726411254706806E-2</v>
      </c>
    </row>
    <row r="7" spans="2:93" x14ac:dyDescent="0.35">
      <c r="B7" t="s">
        <v>20</v>
      </c>
      <c r="C7">
        <f t="shared" si="8"/>
        <v>0</v>
      </c>
      <c r="D7">
        <f t="shared" si="9"/>
        <v>0</v>
      </c>
      <c r="E7">
        <f t="shared" si="10"/>
        <v>0</v>
      </c>
      <c r="F7">
        <f t="shared" si="11"/>
        <v>0</v>
      </c>
      <c r="G7">
        <f t="shared" si="12"/>
        <v>0</v>
      </c>
      <c r="H7">
        <f t="shared" si="13"/>
        <v>0</v>
      </c>
      <c r="I7">
        <f t="shared" si="14"/>
        <v>0</v>
      </c>
      <c r="J7">
        <f t="shared" si="15"/>
        <v>0</v>
      </c>
      <c r="K7">
        <f t="shared" si="16"/>
        <v>0</v>
      </c>
      <c r="L7">
        <f t="shared" si="17"/>
        <v>0</v>
      </c>
      <c r="M7" s="4">
        <f t="shared" si="18"/>
        <v>0</v>
      </c>
      <c r="N7" s="4">
        <f t="shared" si="19"/>
        <v>0</v>
      </c>
      <c r="O7" s="4">
        <f t="shared" si="20"/>
        <v>0</v>
      </c>
      <c r="P7" s="4">
        <f t="shared" si="21"/>
        <v>0</v>
      </c>
      <c r="Q7" s="4">
        <f t="shared" si="22"/>
        <v>0</v>
      </c>
      <c r="R7" s="4">
        <f t="shared" si="23"/>
        <v>0</v>
      </c>
      <c r="S7" s="4">
        <f t="shared" si="24"/>
        <v>0</v>
      </c>
      <c r="T7" s="4">
        <f t="shared" si="25"/>
        <v>0</v>
      </c>
      <c r="U7" s="4">
        <f t="shared" si="26"/>
        <v>0</v>
      </c>
      <c r="V7" s="4">
        <f t="shared" si="27"/>
        <v>0</v>
      </c>
      <c r="W7">
        <f>SUMIFS('FAOstat _govt exp'!$L:$L,'FAOstat _govt exp'!$J:$J,FAOstat!W$4,'FAOstat _govt exp'!$H:$H,FAOstat!W$3,'FAOstat _govt exp'!$D:$D,FAOstat!$B7)</f>
        <v>0</v>
      </c>
      <c r="X7">
        <f>SUMIFS('FAOstat _govt exp'!$L:$L,'FAOstat _govt exp'!$J:$J,FAOstat!X$4,'FAOstat _govt exp'!$H:$H,FAOstat!X$3,'FAOstat _govt exp'!$D:$D,FAOstat!$B7)</f>
        <v>0</v>
      </c>
      <c r="Y7">
        <f>SUMIFS('FAOstat _govt exp'!$L:$L,'FAOstat _govt exp'!$J:$J,FAOstat!Y$4,'FAOstat _govt exp'!$H:$H,FAOstat!Y$3,'FAOstat _govt exp'!$D:$D,FAOstat!$B7)</f>
        <v>0</v>
      </c>
      <c r="Z7">
        <f>SUMIFS('FAOstat _govt exp'!$L:$L,'FAOstat _govt exp'!$J:$J,FAOstat!Z$4,'FAOstat _govt exp'!$H:$H,FAOstat!Z$3,'FAOstat _govt exp'!$D:$D,FAOstat!$B7)</f>
        <v>0</v>
      </c>
      <c r="AA7">
        <f>SUMIFS('FAOstat _govt exp'!$L:$L,'FAOstat _govt exp'!$J:$J,FAOstat!AA$4,'FAOstat _govt exp'!$H:$H,FAOstat!AA$3,'FAOstat _govt exp'!$D:$D,FAOstat!$B7)</f>
        <v>0</v>
      </c>
      <c r="AB7">
        <f>SUMIFS('FAOstat _govt exp'!$L:$L,'FAOstat _govt exp'!$J:$J,FAOstat!AB$4,'FAOstat _govt exp'!$H:$H,FAOstat!AB$3,'FAOstat _govt exp'!$D:$D,FAOstat!$B7)</f>
        <v>0</v>
      </c>
      <c r="AC7">
        <f>SUMIFS('FAOstat _govt exp'!$L:$L,'FAOstat _govt exp'!$J:$J,FAOstat!AC$4,'FAOstat _govt exp'!$H:$H,FAOstat!AC$3,'FAOstat _govt exp'!$D:$D,FAOstat!$B7)</f>
        <v>0</v>
      </c>
      <c r="AD7">
        <f>SUMIFS('FAOstat _govt exp'!$L:$L,'FAOstat _govt exp'!$J:$J,FAOstat!AD$4,'FAOstat _govt exp'!$H:$H,FAOstat!AD$3,'FAOstat _govt exp'!$D:$D,FAOstat!$B7)</f>
        <v>0</v>
      </c>
      <c r="AE7">
        <f>SUMIFS('FAOstat _govt exp'!$L:$L,'FAOstat _govt exp'!$J:$J,FAOstat!AE$4,'FAOstat _govt exp'!$H:$H,FAOstat!AE$3,'FAOstat _govt exp'!$D:$D,FAOstat!$B7)</f>
        <v>0</v>
      </c>
      <c r="AF7">
        <f>SUMIFS('FAOstat _govt exp'!$L:$L,'FAOstat _govt exp'!$J:$J,FAOstat!AF$4,'FAOstat _govt exp'!$H:$H,FAOstat!AF$3,'FAOstat _govt exp'!$D:$D,FAOstat!$B7)</f>
        <v>0</v>
      </c>
      <c r="AG7">
        <f>SUMIFS('FAOstat _govt exp'!$L:$L,'FAOstat _govt exp'!$J:$J,FAOstat!AG$4,'FAOstat _govt exp'!$H:$H,FAOstat!AG$3,'FAOstat _govt exp'!$D:$D,FAOstat!$B7)</f>
        <v>0</v>
      </c>
      <c r="AH7">
        <f>SUMIFS('FAOstat _govt exp'!$L:$L,'FAOstat _govt exp'!$J:$J,FAOstat!AH$4,'FAOstat _govt exp'!$H:$H,FAOstat!AH$3,'FAOstat _govt exp'!$D:$D,FAOstat!$B7)</f>
        <v>0</v>
      </c>
      <c r="AI7">
        <f>SUMIFS('FAOstat _govt exp'!$L:$L,'FAOstat _govt exp'!$J:$J,FAOstat!AI$4,'FAOstat _govt exp'!$H:$H,FAOstat!AI$3,'FAOstat _govt exp'!$D:$D,FAOstat!$B7)</f>
        <v>0</v>
      </c>
      <c r="AJ7">
        <f>SUMIFS('FAOstat _govt exp'!$L:$L,'FAOstat _govt exp'!$J:$J,FAOstat!AJ$4,'FAOstat _govt exp'!$H:$H,FAOstat!AJ$3,'FAOstat _govt exp'!$D:$D,FAOstat!$B7)</f>
        <v>0</v>
      </c>
      <c r="AK7">
        <f>SUMIFS('FAOstat _govt exp'!$L:$L,'FAOstat _govt exp'!$J:$J,FAOstat!AK$4,'FAOstat _govt exp'!$H:$H,FAOstat!AK$3,'FAOstat _govt exp'!$D:$D,FAOstat!$B7)</f>
        <v>0</v>
      </c>
      <c r="AL7">
        <f>SUMIFS('FAOstat _govt exp'!$L:$L,'FAOstat _govt exp'!$J:$J,FAOstat!AL$4,'FAOstat _govt exp'!$H:$H,FAOstat!AL$3,'FAOstat _govt exp'!$D:$D,FAOstat!$B7)</f>
        <v>0</v>
      </c>
      <c r="AM7">
        <f>SUMIFS('FAOstat _govt exp'!$L:$L,'FAOstat _govt exp'!$J:$J,FAOstat!AM$4,'FAOstat _govt exp'!$H:$H,FAOstat!AM$3,'FAOstat _govt exp'!$D:$D,FAOstat!$B7)</f>
        <v>0</v>
      </c>
      <c r="AN7">
        <f>SUMIFS('FAOstat _govt exp'!$L:$L,'FAOstat _govt exp'!$J:$J,FAOstat!AN$4,'FAOstat _govt exp'!$H:$H,FAOstat!AN$3,'FAOstat _govt exp'!$D:$D,FAOstat!$B7)</f>
        <v>0</v>
      </c>
      <c r="AO7">
        <f>SUMIFS('FAOstat _govt exp'!$L:$L,'FAOstat _govt exp'!$J:$J,FAOstat!AO$4,'FAOstat _govt exp'!$H:$H,FAOstat!AO$3,'FAOstat _govt exp'!$D:$D,FAOstat!$B7)</f>
        <v>0</v>
      </c>
      <c r="AP7">
        <f>SUMIFS('FAOstat _govt exp'!$L:$L,'FAOstat _govt exp'!$J:$J,FAOstat!AP$4,'FAOstat _govt exp'!$H:$H,FAOstat!AP$3,'FAOstat _govt exp'!$D:$D,FAOstat!$B7)</f>
        <v>0</v>
      </c>
      <c r="AQ7">
        <f>SUMIFS('FAOstat _govt exp'!$L:$L,'FAOstat _govt exp'!$J:$J,FAOstat!AQ$4,'FAOstat _govt exp'!$H:$H,FAOstat!AQ$3,'FAOstat _govt exp'!$D:$D,FAOstat!$B7)</f>
        <v>0</v>
      </c>
      <c r="AR7">
        <f>SUMIFS('FAOstat _govt exp'!$L:$L,'FAOstat _govt exp'!$J:$J,FAOstat!AR$4,'FAOstat _govt exp'!$H:$H,FAOstat!AR$3,'FAOstat _govt exp'!$D:$D,FAOstat!$B7)</f>
        <v>0</v>
      </c>
      <c r="AS7">
        <f>SUMIFS('FAOstat _govt exp'!$L:$L,'FAOstat _govt exp'!$J:$J,FAOstat!AS$4,'FAOstat _govt exp'!$H:$H,FAOstat!AS$3,'FAOstat _govt exp'!$D:$D,FAOstat!$B7)</f>
        <v>0</v>
      </c>
      <c r="AT7">
        <f>SUMIFS('FAOstat _govt exp'!$L:$L,'FAOstat _govt exp'!$J:$J,FAOstat!AT$4,'FAOstat _govt exp'!$H:$H,FAOstat!AT$3,'FAOstat _govt exp'!$D:$D,FAOstat!$B7)</f>
        <v>0</v>
      </c>
      <c r="AU7">
        <f>SUMIFS('FAOstat _govt exp'!$L:$L,'FAOstat _govt exp'!$J:$J,FAOstat!AU$4,'FAOstat _govt exp'!$H:$H,FAOstat!AU$3,'FAOstat _govt exp'!$D:$D,FAOstat!$B7)</f>
        <v>0</v>
      </c>
      <c r="AV7">
        <f>SUMIFS('FAOstat _govt exp'!$L:$L,'FAOstat _govt exp'!$J:$J,FAOstat!AV$4,'FAOstat _govt exp'!$H:$H,FAOstat!AV$3,'FAOstat _govt exp'!$D:$D,FAOstat!$B7)</f>
        <v>0</v>
      </c>
      <c r="AW7">
        <f>SUMIFS('FAOstat _govt exp'!$L:$L,'FAOstat _govt exp'!$J:$J,FAOstat!AW$4,'FAOstat _govt exp'!$H:$H,FAOstat!AW$3,'FAOstat _govt exp'!$D:$D,FAOstat!$B7)</f>
        <v>0</v>
      </c>
      <c r="AX7">
        <f>SUMIFS('FAOstat _govt exp'!$L:$L,'FAOstat _govt exp'!$J:$J,FAOstat!AX$4,'FAOstat _govt exp'!$H:$H,FAOstat!AX$3,'FAOstat _govt exp'!$D:$D,FAOstat!$B7)</f>
        <v>0</v>
      </c>
      <c r="AY7">
        <f>SUMIFS('FAOstat _govt exp'!$L:$L,'FAOstat _govt exp'!$J:$J,FAOstat!AY$4,'FAOstat _govt exp'!$H:$H,FAOstat!AY$3,'FAOstat _govt exp'!$D:$D,FAOstat!$B7)</f>
        <v>0</v>
      </c>
      <c r="AZ7">
        <f>SUMIFS('FAOstat _govt exp'!$L:$L,'FAOstat _govt exp'!$J:$J,FAOstat!AZ$4,'FAOstat _govt exp'!$H:$H,FAOstat!AZ$3,'FAOstat _govt exp'!$D:$D,FAOstat!$B7)</f>
        <v>0</v>
      </c>
      <c r="BA7">
        <f>SUMIFS('FAOstat _govt exp'!$L:$L,'FAOstat _govt exp'!$J:$J,FAOstat!BA$4,'FAOstat _govt exp'!$H:$H,FAOstat!BA$3,'FAOstat _govt exp'!$D:$D,FAOstat!$B7)</f>
        <v>0</v>
      </c>
      <c r="BB7">
        <f>SUMIFS('FAOstat _govt exp'!$L:$L,'FAOstat _govt exp'!$J:$J,FAOstat!BB$4,'FAOstat _govt exp'!$H:$H,FAOstat!BB$3,'FAOstat _govt exp'!$D:$D,FAOstat!$B7)</f>
        <v>0</v>
      </c>
      <c r="BC7">
        <f>SUMIFS('FAOstat _govt exp'!$L:$L,'FAOstat _govt exp'!$J:$J,FAOstat!BC$4,'FAOstat _govt exp'!$H:$H,FAOstat!BC$3,'FAOstat _govt exp'!$D:$D,FAOstat!$B7)</f>
        <v>0</v>
      </c>
      <c r="BD7">
        <f>SUMIFS('FAOstat _govt exp'!$L:$L,'FAOstat _govt exp'!$J:$J,FAOstat!BD$4,'FAOstat _govt exp'!$H:$H,FAOstat!BD$3,'FAOstat _govt exp'!$D:$D,FAOstat!$B7)</f>
        <v>0</v>
      </c>
      <c r="BE7">
        <f>SUMIFS('FAOstat _govt exp'!$L:$L,'FAOstat _govt exp'!$J:$J,FAOstat!BE$4,'FAOstat _govt exp'!$H:$H,FAOstat!BE$3,'FAOstat _govt exp'!$D:$D,FAOstat!$B7)</f>
        <v>0</v>
      </c>
      <c r="BF7">
        <f>SUMIFS('FAOstat _govt exp'!$L:$L,'FAOstat _govt exp'!$J:$J,FAOstat!BF$4,'FAOstat _govt exp'!$H:$H,FAOstat!BF$3,'FAOstat _govt exp'!$D:$D,FAOstat!$B7)</f>
        <v>0</v>
      </c>
      <c r="BG7">
        <f>SUMIFS('FAOstat _govt exp'!$L:$L,'FAOstat _govt exp'!$J:$J,FAOstat!BG$4,'FAOstat _govt exp'!$H:$H,FAOstat!BG$3,'FAOstat _govt exp'!$D:$D,FAOstat!$B7)</f>
        <v>0</v>
      </c>
      <c r="BH7">
        <f>SUMIFS('FAOstat _govt exp'!$L:$L,'FAOstat _govt exp'!$J:$J,FAOstat!BH$4,'FAOstat _govt exp'!$H:$H,FAOstat!BH$3,'FAOstat _govt exp'!$D:$D,FAOstat!$B7)</f>
        <v>0</v>
      </c>
      <c r="BI7">
        <f>SUMIFS('FAOstat _govt exp'!$L:$L,'FAOstat _govt exp'!$J:$J,FAOstat!BI$4,'FAOstat _govt exp'!$H:$H,FAOstat!BI$3,'FAOstat _govt exp'!$D:$D,FAOstat!$B7)</f>
        <v>0</v>
      </c>
      <c r="BJ7">
        <f>SUMIFS('FAOstat _govt exp'!$L:$L,'FAOstat _govt exp'!$J:$J,FAOstat!BJ$4,'FAOstat _govt exp'!$H:$H,FAOstat!BJ$3,'FAOstat _govt exp'!$D:$D,FAOstat!$B7)</f>
        <v>0</v>
      </c>
      <c r="BK7">
        <f>SUMIFS('FAOstat _govt exp'!$L:$L,'FAOstat _govt exp'!$J:$J,FAOstat!BK$4,'FAOstat _govt exp'!$H:$H,FAOstat!BK$3,'FAOstat _govt exp'!$D:$D,FAOstat!$B7)</f>
        <v>0</v>
      </c>
      <c r="BL7">
        <f>SUMIFS('FAOstat _govt exp'!$L:$L,'FAOstat _govt exp'!$J:$J,FAOstat!BL$4,'FAOstat _govt exp'!$H:$H,FAOstat!BL$3,'FAOstat _govt exp'!$D:$D,FAOstat!$B7)</f>
        <v>0</v>
      </c>
      <c r="BM7">
        <f>SUMIFS('FAOstat _govt exp'!$L:$L,'FAOstat _govt exp'!$J:$J,FAOstat!BM$4,'FAOstat _govt exp'!$H:$H,FAOstat!BM$3,'FAOstat _govt exp'!$D:$D,FAOstat!$B7)</f>
        <v>0</v>
      </c>
      <c r="BN7">
        <f>SUMIFS('FAOstat _govt exp'!$L:$L,'FAOstat _govt exp'!$J:$J,FAOstat!BN$4,'FAOstat _govt exp'!$H:$H,FAOstat!BN$3,'FAOstat _govt exp'!$D:$D,FAOstat!$B7)</f>
        <v>0</v>
      </c>
      <c r="BO7">
        <f>SUMIFS('FAOstat _govt exp'!$L:$L,'FAOstat _govt exp'!$J:$J,FAOstat!BO$4,'FAOstat _govt exp'!$H:$H,FAOstat!BO$3,'FAOstat _govt exp'!$D:$D,FAOstat!$B7)</f>
        <v>0</v>
      </c>
      <c r="BP7">
        <f>SUMIFS('FAOstat _govt exp'!$L:$L,'FAOstat _govt exp'!$J:$J,FAOstat!BP$4,'FAOstat _govt exp'!$H:$H,FAOstat!BP$3,'FAOstat _govt exp'!$D:$D,FAOstat!$B7)</f>
        <v>0</v>
      </c>
      <c r="BQ7">
        <f>SUMIFS('FAOstat _govt exp'!$L:$L,'FAOstat _govt exp'!$J:$J,FAOstat!BQ$4,'FAOstat _govt exp'!$H:$H,FAOstat!BQ$3,'FAOstat _govt exp'!$D:$D,FAOstat!$B7)</f>
        <v>0</v>
      </c>
      <c r="BR7">
        <f>SUMIFS('FAOstat _govt exp'!$L:$L,'FAOstat _govt exp'!$J:$J,FAOstat!BR$4,'FAOstat _govt exp'!$H:$H,FAOstat!BR$3,'FAOstat _govt exp'!$D:$D,FAOstat!$B7)</f>
        <v>0</v>
      </c>
      <c r="BS7">
        <f>SUMIFS('FAOstat _govt exp'!$L:$L,'FAOstat _govt exp'!$J:$J,FAOstat!BS$4,'FAOstat _govt exp'!$H:$H,FAOstat!BS$3,'FAOstat _govt exp'!$D:$D,FAOstat!$B7)</f>
        <v>0</v>
      </c>
      <c r="BT7">
        <f>SUMIFS('FAOstat _govt exp'!$L:$L,'FAOstat _govt exp'!$J:$J,FAOstat!BT$4,'FAOstat _govt exp'!$H:$H,FAOstat!BT$3,'FAOstat _govt exp'!$D:$D,FAOstat!$B7)</f>
        <v>0</v>
      </c>
      <c r="BU7">
        <f>SUMIFS('FAOstat _govt exp'!$L:$L,'FAOstat _govt exp'!$J:$J,FAOstat!BU$4,'FAOstat _govt exp'!$H:$H,FAOstat!BU$3,'FAOstat _govt exp'!$D:$D,FAOstat!$B7)</f>
        <v>0</v>
      </c>
      <c r="BV7">
        <f>SUMIFS('FAOstat _govt exp'!$L:$L,'FAOstat _govt exp'!$J:$J,FAOstat!BV$4,'FAOstat _govt exp'!$H:$H,FAOstat!BV$3,'FAOstat _govt exp'!$D:$D,FAOstat!$B7)</f>
        <v>0</v>
      </c>
      <c r="BW7">
        <f>SUMIFS('FAOstat _govt exp'!$L:$L,'FAOstat _govt exp'!$J:$J,FAOstat!BW$4,'FAOstat _govt exp'!$H:$H,FAOstat!BW$3,'FAOstat _govt exp'!$D:$D,FAOstat!$B7)</f>
        <v>0</v>
      </c>
      <c r="BX7">
        <f>SUMIFS('FAOstat _govt exp'!$L:$L,'FAOstat _govt exp'!$J:$J,FAOstat!BX$4,'FAOstat _govt exp'!$H:$H,FAOstat!BX$3,'FAOstat _govt exp'!$D:$D,FAOstat!$B7)</f>
        <v>0</v>
      </c>
      <c r="BY7">
        <f>SUMIFS('FAOstat _govt exp'!$L:$L,'FAOstat _govt exp'!$J:$J,FAOstat!BY$4,'FAOstat _govt exp'!$H:$H,FAOstat!BY$3,'FAOstat _govt exp'!$D:$D,FAOstat!$B7)</f>
        <v>0</v>
      </c>
      <c r="BZ7">
        <f>SUMIFS('FAOstat _govt exp'!$L:$L,'FAOstat _govt exp'!$J:$J,FAOstat!BZ$4,'FAOstat _govt exp'!$H:$H,FAOstat!BZ$3,'FAOstat _govt exp'!$D:$D,FAOstat!$B7)</f>
        <v>0</v>
      </c>
      <c r="CA7">
        <f>SUMIFS('FAOstat _govt exp'!$L:$L,'FAOstat _govt exp'!$J:$J,FAOstat!CA$4,'FAOstat _govt exp'!$H:$H,FAOstat!CA$3,'FAOstat _govt exp'!$D:$D,FAOstat!$B7)</f>
        <v>0</v>
      </c>
      <c r="CB7">
        <f>SUMIFS('FAOstat _govt exp'!$L:$L,'FAOstat _govt exp'!$J:$J,FAOstat!CB$4,'FAOstat _govt exp'!$H:$H,FAOstat!CB$3,'FAOstat _govt exp'!$D:$D,FAOstat!$B7)</f>
        <v>0</v>
      </c>
      <c r="CC7">
        <f>SUMIFS('FAOstat _govt exp'!$L:$L,'FAOstat _govt exp'!$J:$J,FAOstat!CC$4,'FAOstat _govt exp'!$H:$H,FAOstat!CC$3,'FAOstat _govt exp'!$D:$D,FAOstat!$B7)</f>
        <v>0</v>
      </c>
      <c r="CD7">
        <f>SUMIFS('FAOstat _govt exp'!$L:$L,'FAOstat _govt exp'!$J:$J,FAOstat!CD$4,'FAOstat _govt exp'!$H:$H,FAOstat!CD$3,'FAOstat _govt exp'!$D:$D,FAOstat!$B7)</f>
        <v>0</v>
      </c>
      <c r="CE7" s="4">
        <f>SUMIFS('FAOstat_value added'!$L:$L,'FAOstat_value added'!$J:$J,FAOstat!CE$4,'FAOstat_value added'!$D:$D,FAOstat!$B7)</f>
        <v>13648.522725000001</v>
      </c>
      <c r="CF7" s="4">
        <f>IF(SUMIFS('FAOstat_value added'!$L:$L,'FAOstat_value added'!$J:$J,FAOstat!CF$4,'FAOstat_value added'!$D:$D,FAOstat!$B7)=0,CE7*(1+Assumptions!$C$10),SUMIFS('FAOstat_value added'!$L:$L,'FAOstat_value added'!$J:$J,FAOstat!CF$4,'FAOstat_value added'!$D:$D,FAOstat!$B7))</f>
        <v>16222.244032000001</v>
      </c>
      <c r="CG7" s="4">
        <f>IF(SUMIFS('FAOstat_value added'!$L:$L,'FAOstat_value added'!$J:$J,FAOstat!CG$4,'FAOstat_value added'!$D:$D,FAOstat!$B7)=0,CF7*(1+Assumptions!$C$10),SUMIFS('FAOstat_value added'!$L:$L,'FAOstat_value added'!$J:$J,FAOstat!CG$4,'FAOstat_value added'!$D:$D,FAOstat!$B7))</f>
        <v>18335.919884999999</v>
      </c>
      <c r="CH7" s="4">
        <f>IF(SUMIFS('FAOstat_value added'!$L:$L,'FAOstat_value added'!$J:$J,FAOstat!CH$4,'FAOstat_value added'!$D:$D,FAOstat!$B7)=0,CG7*(1+Assumptions!$C$10),SUMIFS('FAOstat_value added'!$L:$L,'FAOstat_value added'!$J:$J,FAOstat!CH$4,'FAOstat_value added'!$D:$D,FAOstat!$B7))</f>
        <v>20663.212742</v>
      </c>
      <c r="CI7" s="4">
        <f>IF(SUMIFS('FAOstat_value added'!$L:$L,'FAOstat_value added'!$J:$J,FAOstat!CI$4,'FAOstat_value added'!$D:$D,FAOstat!$B7)=0,CH7*(1+Assumptions!$C$10),SUMIFS('FAOstat_value added'!$L:$L,'FAOstat_value added'!$J:$J,FAOstat!CI$4,'FAOstat_value added'!$D:$D,FAOstat!$B7))</f>
        <v>21993.348926999999</v>
      </c>
      <c r="CJ7" s="4">
        <f>IF(SUMIFS('FAOstat_value added'!$L:$L,'FAOstat_value added'!$J:$J,FAOstat!CJ$4,'FAOstat_value added'!$D:$D,FAOstat!$B7)=0,CI7*(1+Assumptions!$C$10),SUMIFS('FAOstat_value added'!$L:$L,'FAOstat_value added'!$J:$J,FAOstat!CJ$4,'FAOstat_value added'!$D:$D,FAOstat!$B7))</f>
        <v>19218.119515999999</v>
      </c>
      <c r="CK7" s="4">
        <f>IF(SUMIFS('FAOstat_value added'!$L:$L,'FAOstat_value added'!$J:$J,FAOstat!CK$4,'FAOstat_value added'!$D:$D,FAOstat!$B7)=0,CJ7*(1+Assumptions!$C$10),SUMIFS('FAOstat_value added'!$L:$L,'FAOstat_value added'!$J:$J,FAOstat!CK$4,'FAOstat_value added'!$D:$D,FAOstat!$B7))</f>
        <v>19556.286800000002</v>
      </c>
      <c r="CL7" s="4">
        <f>IF(SUMIFS('FAOstat_value added'!$L:$L,'FAOstat_value added'!$J:$J,FAOstat!CL$4,'FAOstat_value added'!$D:$D,FAOstat!$B7)=0,CK7*(1+Assumptions!$C$10),SUMIFS('FAOstat_value added'!$L:$L,'FAOstat_value added'!$J:$J,FAOstat!CL$4,'FAOstat_value added'!$D:$D,FAOstat!$B7))</f>
        <v>19996.752963999999</v>
      </c>
      <c r="CM7" s="4">
        <f>IF(SUMIFS('FAOstat_value added'!$L:$L,'FAOstat_value added'!$J:$J,FAOstat!CM$4,'FAOstat_value added'!$D:$D,FAOstat!$B7)=0,CL7*(1+Assumptions!$C$10),SUMIFS('FAOstat_value added'!$L:$L,'FAOstat_value added'!$J:$J,FAOstat!CM$4,'FAOstat_value added'!$D:$D,FAOstat!$B7))</f>
        <v>20815.001941999999</v>
      </c>
      <c r="CN7" s="4">
        <f>IF(SUMIFS('FAOstat_value added'!$L:$L,'FAOstat_value added'!$J:$J,FAOstat!CN$4,'FAOstat_value added'!$D:$D,FAOstat!$B7)=0,CM7*(1+Assumptions!$C$10),SUMIFS('FAOstat_value added'!$L:$L,'FAOstat_value added'!$J:$J,FAOstat!CN$4,'FAOstat_value added'!$D:$D,FAOstat!$B7))</f>
        <v>21231.301980839999</v>
      </c>
      <c r="CO7" s="36">
        <f t="shared" si="28"/>
        <v>0</v>
      </c>
    </row>
    <row r="8" spans="2:93" x14ac:dyDescent="0.35">
      <c r="B8" t="s">
        <v>24</v>
      </c>
      <c r="C8">
        <f t="shared" si="8"/>
        <v>0</v>
      </c>
      <c r="D8">
        <f t="shared" si="9"/>
        <v>0.15</v>
      </c>
      <c r="E8">
        <f t="shared" si="10"/>
        <v>0</v>
      </c>
      <c r="F8">
        <f t="shared" si="11"/>
        <v>0.73</v>
      </c>
      <c r="G8">
        <f t="shared" si="12"/>
        <v>0.14000000000000001</v>
      </c>
      <c r="H8">
        <f t="shared" si="13"/>
        <v>0</v>
      </c>
      <c r="I8">
        <f t="shared" si="14"/>
        <v>0</v>
      </c>
      <c r="J8">
        <f t="shared" si="15"/>
        <v>0</v>
      </c>
      <c r="K8">
        <f t="shared" si="16"/>
        <v>5.6</v>
      </c>
      <c r="L8">
        <f t="shared" si="17"/>
        <v>0</v>
      </c>
      <c r="M8" s="4">
        <f t="shared" si="18"/>
        <v>674.25</v>
      </c>
      <c r="N8" s="4">
        <f t="shared" si="19"/>
        <v>860.2299999999999</v>
      </c>
      <c r="O8" s="4">
        <f t="shared" si="20"/>
        <v>1013.21</v>
      </c>
      <c r="P8" s="4">
        <f t="shared" si="21"/>
        <v>1217.6100000000001</v>
      </c>
      <c r="Q8" s="4">
        <f t="shared" si="22"/>
        <v>892.57</v>
      </c>
      <c r="R8" s="4">
        <f t="shared" si="23"/>
        <v>433.22</v>
      </c>
      <c r="S8" s="4">
        <f t="shared" si="24"/>
        <v>223.76000000000002</v>
      </c>
      <c r="T8" s="4">
        <f t="shared" si="25"/>
        <v>364.82</v>
      </c>
      <c r="U8" s="4">
        <f t="shared" si="26"/>
        <v>172.14</v>
      </c>
      <c r="V8" s="4">
        <f t="shared" si="27"/>
        <v>0</v>
      </c>
      <c r="W8">
        <f>SUMIFS('FAOstat _govt exp'!$L:$L,'FAOstat _govt exp'!$J:$J,FAOstat!W$4,'FAOstat _govt exp'!$H:$H,FAOstat!W$3,'FAOstat _govt exp'!$D:$D,FAOstat!$B8)</f>
        <v>374.83</v>
      </c>
      <c r="X8">
        <f>SUMIFS('FAOstat _govt exp'!$L:$L,'FAOstat _govt exp'!$J:$J,FAOstat!X$4,'FAOstat _govt exp'!$H:$H,FAOstat!X$3,'FAOstat _govt exp'!$D:$D,FAOstat!$B8)</f>
        <v>513.51</v>
      </c>
      <c r="Y8">
        <f>SUMIFS('FAOstat _govt exp'!$L:$L,'FAOstat _govt exp'!$J:$J,FAOstat!Y$4,'FAOstat _govt exp'!$H:$H,FAOstat!Y$3,'FAOstat _govt exp'!$D:$D,FAOstat!$B8)</f>
        <v>436.25</v>
      </c>
      <c r="Z8">
        <f>SUMIFS('FAOstat _govt exp'!$L:$L,'FAOstat _govt exp'!$J:$J,FAOstat!Z$4,'FAOstat _govt exp'!$H:$H,FAOstat!Z$3,'FAOstat _govt exp'!$D:$D,FAOstat!$B8)</f>
        <v>708.14</v>
      </c>
      <c r="AA8">
        <f>SUMIFS('FAOstat _govt exp'!$L:$L,'FAOstat _govt exp'!$J:$J,FAOstat!AA$4,'FAOstat _govt exp'!$H:$H,FAOstat!AA$3,'FAOstat _govt exp'!$D:$D,FAOstat!$B8)</f>
        <v>515.32000000000005</v>
      </c>
      <c r="AB8">
        <f>SUMIFS('FAOstat _govt exp'!$L:$L,'FAOstat _govt exp'!$J:$J,FAOstat!AB$4,'FAOstat _govt exp'!$H:$H,FAOstat!AB$3,'FAOstat _govt exp'!$D:$D,FAOstat!$B8)</f>
        <v>255.46</v>
      </c>
      <c r="AC8">
        <f>SUMIFS('FAOstat _govt exp'!$L:$L,'FAOstat _govt exp'!$J:$J,FAOstat!AC$4,'FAOstat _govt exp'!$H:$H,FAOstat!AC$3,'FAOstat _govt exp'!$D:$D,FAOstat!$B8)</f>
        <v>212.11</v>
      </c>
      <c r="AD8">
        <f>SUMIFS('FAOstat _govt exp'!$L:$L,'FAOstat _govt exp'!$J:$J,FAOstat!AD$4,'FAOstat _govt exp'!$H:$H,FAOstat!AD$3,'FAOstat _govt exp'!$D:$D,FAOstat!$B8)</f>
        <v>205.59</v>
      </c>
      <c r="AE8">
        <f>SUMIFS('FAOstat _govt exp'!$L:$L,'FAOstat _govt exp'!$J:$J,FAOstat!AE$4,'FAOstat _govt exp'!$H:$H,FAOstat!AE$3,'FAOstat _govt exp'!$D:$D,FAOstat!$B8)</f>
        <v>148.47</v>
      </c>
      <c r="AF8">
        <f>SUMIFS('FAOstat _govt exp'!$L:$L,'FAOstat _govt exp'!$J:$J,FAOstat!AF$4,'FAOstat _govt exp'!$H:$H,FAOstat!AF$3,'FAOstat _govt exp'!$D:$D,FAOstat!$B8)</f>
        <v>0</v>
      </c>
      <c r="AG8">
        <f>SUMIFS('FAOstat _govt exp'!$L:$L,'FAOstat _govt exp'!$J:$J,FAOstat!AG$4,'FAOstat _govt exp'!$H:$H,FAOstat!AG$3,'FAOstat _govt exp'!$D:$D,FAOstat!$B8)</f>
        <v>299.42</v>
      </c>
      <c r="AH8">
        <f>SUMIFS('FAOstat _govt exp'!$L:$L,'FAOstat _govt exp'!$J:$J,FAOstat!AH$4,'FAOstat _govt exp'!$H:$H,FAOstat!AH$3,'FAOstat _govt exp'!$D:$D,FAOstat!$B8)</f>
        <v>346.57</v>
      </c>
      <c r="AI8">
        <f>SUMIFS('FAOstat _govt exp'!$L:$L,'FAOstat _govt exp'!$J:$J,FAOstat!AI$4,'FAOstat _govt exp'!$H:$H,FAOstat!AI$3,'FAOstat _govt exp'!$D:$D,FAOstat!$B8)</f>
        <v>576.96</v>
      </c>
      <c r="AJ8">
        <f>SUMIFS('FAOstat _govt exp'!$L:$L,'FAOstat _govt exp'!$J:$J,FAOstat!AJ$4,'FAOstat _govt exp'!$H:$H,FAOstat!AJ$3,'FAOstat _govt exp'!$D:$D,FAOstat!$B8)</f>
        <v>508.74</v>
      </c>
      <c r="AK8">
        <f>SUMIFS('FAOstat _govt exp'!$L:$L,'FAOstat _govt exp'!$J:$J,FAOstat!AK$4,'FAOstat _govt exp'!$H:$H,FAOstat!AK$3,'FAOstat _govt exp'!$D:$D,FAOstat!$B8)</f>
        <v>377.11</v>
      </c>
      <c r="AL8">
        <f>SUMIFS('FAOstat _govt exp'!$L:$L,'FAOstat _govt exp'!$J:$J,FAOstat!AL$4,'FAOstat _govt exp'!$H:$H,FAOstat!AL$3,'FAOstat _govt exp'!$D:$D,FAOstat!$B8)</f>
        <v>177.76</v>
      </c>
      <c r="AM8">
        <f>SUMIFS('FAOstat _govt exp'!$L:$L,'FAOstat _govt exp'!$J:$J,FAOstat!AM$4,'FAOstat _govt exp'!$H:$H,FAOstat!AM$3,'FAOstat _govt exp'!$D:$D,FAOstat!$B8)</f>
        <v>11.65</v>
      </c>
      <c r="AN8">
        <f>SUMIFS('FAOstat _govt exp'!$L:$L,'FAOstat _govt exp'!$J:$J,FAOstat!AN$4,'FAOstat _govt exp'!$H:$H,FAOstat!AN$3,'FAOstat _govt exp'!$D:$D,FAOstat!$B8)</f>
        <v>159.22999999999999</v>
      </c>
      <c r="AO8">
        <f>SUMIFS('FAOstat _govt exp'!$L:$L,'FAOstat _govt exp'!$J:$J,FAOstat!AO$4,'FAOstat _govt exp'!$H:$H,FAOstat!AO$3,'FAOstat _govt exp'!$D:$D,FAOstat!$B8)</f>
        <v>18.07</v>
      </c>
      <c r="AP8">
        <f>SUMIFS('FAOstat _govt exp'!$L:$L,'FAOstat _govt exp'!$J:$J,FAOstat!AP$4,'FAOstat _govt exp'!$H:$H,FAOstat!AP$3,'FAOstat _govt exp'!$D:$D,FAOstat!$B8)</f>
        <v>0</v>
      </c>
      <c r="AQ8">
        <f>SUMIFS('FAOstat _govt exp'!$L:$L,'FAOstat _govt exp'!$J:$J,FAOstat!AQ$4,'FAOstat _govt exp'!$H:$H,FAOstat!AQ$3,'FAOstat _govt exp'!$D:$D,FAOstat!$B8)</f>
        <v>0</v>
      </c>
      <c r="AR8">
        <f>SUMIFS('FAOstat _govt exp'!$L:$L,'FAOstat _govt exp'!$J:$J,FAOstat!AR$4,'FAOstat _govt exp'!$H:$H,FAOstat!AR$3,'FAOstat _govt exp'!$D:$D,FAOstat!$B8)</f>
        <v>0.15</v>
      </c>
      <c r="AS8">
        <f>SUMIFS('FAOstat _govt exp'!$L:$L,'FAOstat _govt exp'!$J:$J,FAOstat!AS$4,'FAOstat _govt exp'!$H:$H,FAOstat!AS$3,'FAOstat _govt exp'!$D:$D,FAOstat!$B8)</f>
        <v>0</v>
      </c>
      <c r="AT8">
        <f>SUMIFS('FAOstat _govt exp'!$L:$L,'FAOstat _govt exp'!$J:$J,FAOstat!AT$4,'FAOstat _govt exp'!$H:$H,FAOstat!AT$3,'FAOstat _govt exp'!$D:$D,FAOstat!$B8)</f>
        <v>0.73</v>
      </c>
      <c r="AU8">
        <f>SUMIFS('FAOstat _govt exp'!$L:$L,'FAOstat _govt exp'!$J:$J,FAOstat!AU$4,'FAOstat _govt exp'!$H:$H,FAOstat!AU$3,'FAOstat _govt exp'!$D:$D,FAOstat!$B8)</f>
        <v>0.14000000000000001</v>
      </c>
      <c r="AV8">
        <f>SUMIFS('FAOstat _govt exp'!$L:$L,'FAOstat _govt exp'!$J:$J,FAOstat!AV$4,'FAOstat _govt exp'!$H:$H,FAOstat!AV$3,'FAOstat _govt exp'!$D:$D,FAOstat!$B8)</f>
        <v>0</v>
      </c>
      <c r="AW8">
        <f>SUMIFS('FAOstat _govt exp'!$L:$L,'FAOstat _govt exp'!$J:$J,FAOstat!AW$4,'FAOstat _govt exp'!$H:$H,FAOstat!AW$3,'FAOstat _govt exp'!$D:$D,FAOstat!$B8)</f>
        <v>0</v>
      </c>
      <c r="AX8">
        <f>SUMIFS('FAOstat _govt exp'!$L:$L,'FAOstat _govt exp'!$J:$J,FAOstat!AX$4,'FAOstat _govt exp'!$H:$H,FAOstat!AX$3,'FAOstat _govt exp'!$D:$D,FAOstat!$B8)</f>
        <v>0</v>
      </c>
      <c r="AY8">
        <f>SUMIFS('FAOstat _govt exp'!$L:$L,'FAOstat _govt exp'!$J:$J,FAOstat!AY$4,'FAOstat _govt exp'!$H:$H,FAOstat!AY$3,'FAOstat _govt exp'!$D:$D,FAOstat!$B8)</f>
        <v>5.6</v>
      </c>
      <c r="AZ8">
        <f>SUMIFS('FAOstat _govt exp'!$L:$L,'FAOstat _govt exp'!$J:$J,FAOstat!AZ$4,'FAOstat _govt exp'!$H:$H,FAOstat!AZ$3,'FAOstat _govt exp'!$D:$D,FAOstat!$B8)</f>
        <v>0</v>
      </c>
      <c r="BA8">
        <f>SUMIFS('FAOstat _govt exp'!$L:$L,'FAOstat _govt exp'!$J:$J,FAOstat!BA$4,'FAOstat _govt exp'!$H:$H,FAOstat!BA$3,'FAOstat _govt exp'!$D:$D,FAOstat!$B8)</f>
        <v>374.83</v>
      </c>
      <c r="BB8">
        <f>SUMIFS('FAOstat _govt exp'!$L:$L,'FAOstat _govt exp'!$J:$J,FAOstat!BB$4,'FAOstat _govt exp'!$H:$H,FAOstat!BB$3,'FAOstat _govt exp'!$D:$D,FAOstat!$B8)</f>
        <v>480.49</v>
      </c>
      <c r="BC8">
        <f>SUMIFS('FAOstat _govt exp'!$L:$L,'FAOstat _govt exp'!$J:$J,FAOstat!BC$4,'FAOstat _govt exp'!$H:$H,FAOstat!BC$3,'FAOstat _govt exp'!$D:$D,FAOstat!$B8)</f>
        <v>389.62</v>
      </c>
      <c r="BD8">
        <f>SUMIFS('FAOstat _govt exp'!$L:$L,'FAOstat _govt exp'!$J:$J,FAOstat!BD$4,'FAOstat _govt exp'!$H:$H,FAOstat!BD$3,'FAOstat _govt exp'!$D:$D,FAOstat!$B8)</f>
        <v>681.64</v>
      </c>
      <c r="BE8">
        <f>SUMIFS('FAOstat _govt exp'!$L:$L,'FAOstat _govt exp'!$J:$J,FAOstat!BE$4,'FAOstat _govt exp'!$H:$H,FAOstat!BE$3,'FAOstat _govt exp'!$D:$D,FAOstat!$B8)</f>
        <v>483.27</v>
      </c>
      <c r="BF8">
        <f>SUMIFS('FAOstat _govt exp'!$L:$L,'FAOstat _govt exp'!$J:$J,FAOstat!BF$4,'FAOstat _govt exp'!$H:$H,FAOstat!BF$3,'FAOstat _govt exp'!$D:$D,FAOstat!$B8)</f>
        <v>238.2</v>
      </c>
      <c r="BG8">
        <f>SUMIFS('FAOstat _govt exp'!$L:$L,'FAOstat _govt exp'!$J:$J,FAOstat!BG$4,'FAOstat _govt exp'!$H:$H,FAOstat!BG$3,'FAOstat _govt exp'!$D:$D,FAOstat!$B8)</f>
        <v>210.41</v>
      </c>
      <c r="BH8">
        <f>SUMIFS('FAOstat _govt exp'!$L:$L,'FAOstat _govt exp'!$J:$J,FAOstat!BH$4,'FAOstat _govt exp'!$H:$H,FAOstat!BH$3,'FAOstat _govt exp'!$D:$D,FAOstat!$B8)</f>
        <v>197.6</v>
      </c>
      <c r="BI8">
        <f>SUMIFS('FAOstat _govt exp'!$L:$L,'FAOstat _govt exp'!$J:$J,FAOstat!BI$4,'FAOstat _govt exp'!$H:$H,FAOstat!BI$3,'FAOstat _govt exp'!$D:$D,FAOstat!$B8)</f>
        <v>141.61000000000001</v>
      </c>
      <c r="BJ8">
        <f>SUMIFS('FAOstat _govt exp'!$L:$L,'FAOstat _govt exp'!$J:$J,FAOstat!BJ$4,'FAOstat _govt exp'!$H:$H,FAOstat!BJ$3,'FAOstat _govt exp'!$D:$D,FAOstat!$B8)</f>
        <v>0</v>
      </c>
      <c r="BK8">
        <f>SUMIFS('FAOstat _govt exp'!$L:$L,'FAOstat _govt exp'!$J:$J,FAOstat!BK$4,'FAOstat _govt exp'!$H:$H,FAOstat!BK$3,'FAOstat _govt exp'!$D:$D,FAOstat!$B8)</f>
        <v>299.42</v>
      </c>
      <c r="BL8">
        <f>SUMIFS('FAOstat _govt exp'!$L:$L,'FAOstat _govt exp'!$J:$J,FAOstat!BL$4,'FAOstat _govt exp'!$H:$H,FAOstat!BL$3,'FAOstat _govt exp'!$D:$D,FAOstat!$B8)</f>
        <v>60.44</v>
      </c>
      <c r="BM8">
        <f>SUMIFS('FAOstat _govt exp'!$L:$L,'FAOstat _govt exp'!$J:$J,FAOstat!BM$4,'FAOstat _govt exp'!$H:$H,FAOstat!BM$3,'FAOstat _govt exp'!$D:$D,FAOstat!$B8)</f>
        <v>41.15</v>
      </c>
      <c r="BN8">
        <f>SUMIFS('FAOstat _govt exp'!$L:$L,'FAOstat _govt exp'!$J:$J,FAOstat!BN$4,'FAOstat _govt exp'!$H:$H,FAOstat!BN$3,'FAOstat _govt exp'!$D:$D,FAOstat!$B8)</f>
        <v>71.81</v>
      </c>
      <c r="BO8">
        <f>SUMIFS('FAOstat _govt exp'!$L:$L,'FAOstat _govt exp'!$J:$J,FAOstat!BO$4,'FAOstat _govt exp'!$H:$H,FAOstat!BO$3,'FAOstat _govt exp'!$D:$D,FAOstat!$B8)</f>
        <v>62.82</v>
      </c>
      <c r="BP8">
        <f>SUMIFS('FAOstat _govt exp'!$L:$L,'FAOstat _govt exp'!$J:$J,FAOstat!BP$4,'FAOstat _govt exp'!$H:$H,FAOstat!BP$3,'FAOstat _govt exp'!$D:$D,FAOstat!$B8)</f>
        <v>71.81</v>
      </c>
      <c r="BQ8">
        <f>SUMIFS('FAOstat _govt exp'!$L:$L,'FAOstat _govt exp'!$J:$J,FAOstat!BQ$4,'FAOstat _govt exp'!$H:$H,FAOstat!BQ$3,'FAOstat _govt exp'!$D:$D,FAOstat!$B8)</f>
        <v>6.94</v>
      </c>
      <c r="BR8">
        <f>SUMIFS('FAOstat _govt exp'!$L:$L,'FAOstat _govt exp'!$J:$J,FAOstat!BR$4,'FAOstat _govt exp'!$H:$H,FAOstat!BR$3,'FAOstat _govt exp'!$D:$D,FAOstat!$B8)</f>
        <v>147.61000000000001</v>
      </c>
      <c r="BS8">
        <f>SUMIFS('FAOstat _govt exp'!$L:$L,'FAOstat _govt exp'!$J:$J,FAOstat!BS$4,'FAOstat _govt exp'!$H:$H,FAOstat!BS$3,'FAOstat _govt exp'!$D:$D,FAOstat!$B8)</f>
        <v>9.07</v>
      </c>
      <c r="BT8">
        <f>SUMIFS('FAOstat _govt exp'!$L:$L,'FAOstat _govt exp'!$J:$J,FAOstat!BT$4,'FAOstat _govt exp'!$H:$H,FAOstat!BT$3,'FAOstat _govt exp'!$D:$D,FAOstat!$B8)</f>
        <v>0</v>
      </c>
      <c r="BU8">
        <f>SUMIFS('FAOstat _govt exp'!$L:$L,'FAOstat _govt exp'!$J:$J,FAOstat!BU$4,'FAOstat _govt exp'!$H:$H,FAOstat!BU$3,'FAOstat _govt exp'!$D:$D,FAOstat!$B8)</f>
        <v>0</v>
      </c>
      <c r="BV8">
        <f>SUMIFS('FAOstat _govt exp'!$L:$L,'FAOstat _govt exp'!$J:$J,FAOstat!BV$4,'FAOstat _govt exp'!$H:$H,FAOstat!BV$3,'FAOstat _govt exp'!$D:$D,FAOstat!$B8)</f>
        <v>0.15</v>
      </c>
      <c r="BW8">
        <f>SUMIFS('FAOstat _govt exp'!$L:$L,'FAOstat _govt exp'!$J:$J,FAOstat!BW$4,'FAOstat _govt exp'!$H:$H,FAOstat!BW$3,'FAOstat _govt exp'!$D:$D,FAOstat!$B8)</f>
        <v>0</v>
      </c>
      <c r="BX8">
        <f>SUMIFS('FAOstat _govt exp'!$L:$L,'FAOstat _govt exp'!$J:$J,FAOstat!BX$4,'FAOstat _govt exp'!$H:$H,FAOstat!BX$3,'FAOstat _govt exp'!$D:$D,FAOstat!$B8)</f>
        <v>0.73</v>
      </c>
      <c r="BY8">
        <f>SUMIFS('FAOstat _govt exp'!$L:$L,'FAOstat _govt exp'!$J:$J,FAOstat!BY$4,'FAOstat _govt exp'!$H:$H,FAOstat!BY$3,'FAOstat _govt exp'!$D:$D,FAOstat!$B8)</f>
        <v>0</v>
      </c>
      <c r="BZ8">
        <f>SUMIFS('FAOstat _govt exp'!$L:$L,'FAOstat _govt exp'!$J:$J,FAOstat!BZ$4,'FAOstat _govt exp'!$H:$H,FAOstat!BZ$3,'FAOstat _govt exp'!$D:$D,FAOstat!$B8)</f>
        <v>0</v>
      </c>
      <c r="CA8">
        <f>SUMIFS('FAOstat _govt exp'!$L:$L,'FAOstat _govt exp'!$J:$J,FAOstat!CA$4,'FAOstat _govt exp'!$H:$H,FAOstat!CA$3,'FAOstat _govt exp'!$D:$D,FAOstat!$B8)</f>
        <v>0</v>
      </c>
      <c r="CB8">
        <f>SUMIFS('FAOstat _govt exp'!$L:$L,'FAOstat _govt exp'!$J:$J,FAOstat!CB$4,'FAOstat _govt exp'!$H:$H,FAOstat!CB$3,'FAOstat _govt exp'!$D:$D,FAOstat!$B8)</f>
        <v>0</v>
      </c>
      <c r="CC8">
        <f>SUMIFS('FAOstat _govt exp'!$L:$L,'FAOstat _govt exp'!$J:$J,FAOstat!CC$4,'FAOstat _govt exp'!$H:$H,FAOstat!CC$3,'FAOstat _govt exp'!$D:$D,FAOstat!$B8)</f>
        <v>5.33</v>
      </c>
      <c r="CD8">
        <f>SUMIFS('FAOstat _govt exp'!$L:$L,'FAOstat _govt exp'!$J:$J,FAOstat!CD$4,'FAOstat _govt exp'!$H:$H,FAOstat!CD$3,'FAOstat _govt exp'!$D:$D,FAOstat!$B8)</f>
        <v>0</v>
      </c>
      <c r="CE8" s="4">
        <f>SUMIFS('FAOstat_value added'!$L:$L,'FAOstat_value added'!$J:$J,FAOstat!CE$4,'FAOstat_value added'!$D:$D,FAOstat!$B8)</f>
        <v>5179.0534280000002</v>
      </c>
      <c r="CF8" s="4">
        <f>IF(SUMIFS('FAOstat_value added'!$L:$L,'FAOstat_value added'!$J:$J,FAOstat!CF$4,'FAOstat_value added'!$D:$D,FAOstat!$B8)=0,CE8*(1+Assumptions!$C$10),SUMIFS('FAOstat_value added'!$L:$L,'FAOstat_value added'!$J:$J,FAOstat!CF$4,'FAOstat_value added'!$D:$D,FAOstat!$B8))</f>
        <v>6534.871905</v>
      </c>
      <c r="CG8" s="4">
        <f>IF(SUMIFS('FAOstat_value added'!$L:$L,'FAOstat_value added'!$J:$J,FAOstat!CG$4,'FAOstat_value added'!$D:$D,FAOstat!$B8)=0,CF8*(1+Assumptions!$C$10),SUMIFS('FAOstat_value added'!$L:$L,'FAOstat_value added'!$J:$J,FAOstat!CG$4,'FAOstat_value added'!$D:$D,FAOstat!$B8))</f>
        <v>7772.3381449999997</v>
      </c>
      <c r="CH8" s="4">
        <f>IF(SUMIFS('FAOstat_value added'!$L:$L,'FAOstat_value added'!$J:$J,FAOstat!CH$4,'FAOstat_value added'!$D:$D,FAOstat!$B8)=0,CG8*(1+Assumptions!$C$10),SUMIFS('FAOstat_value added'!$L:$L,'FAOstat_value added'!$J:$J,FAOstat!CH$4,'FAOstat_value added'!$D:$D,FAOstat!$B8))</f>
        <v>8896.3860160000004</v>
      </c>
      <c r="CI8" s="4">
        <f>IF(SUMIFS('FAOstat_value added'!$L:$L,'FAOstat_value added'!$J:$J,FAOstat!CI$4,'FAOstat_value added'!$D:$D,FAOstat!$B8)=0,CH8*(1+Assumptions!$C$10),SUMIFS('FAOstat_value added'!$L:$L,'FAOstat_value added'!$J:$J,FAOstat!CI$4,'FAOstat_value added'!$D:$D,FAOstat!$B8))</f>
        <v>10996.980605999999</v>
      </c>
      <c r="CJ8" s="4">
        <f>IF(SUMIFS('FAOstat_value added'!$L:$L,'FAOstat_value added'!$J:$J,FAOstat!CJ$4,'FAOstat_value added'!$D:$D,FAOstat!$B8)=0,CI8*(1+Assumptions!$C$10),SUMIFS('FAOstat_value added'!$L:$L,'FAOstat_value added'!$J:$J,FAOstat!CJ$4,'FAOstat_value added'!$D:$D,FAOstat!$B8))</f>
        <v>10599.805548</v>
      </c>
      <c r="CK8" s="4">
        <f>IF(SUMIFS('FAOstat_value added'!$L:$L,'FAOstat_value added'!$J:$J,FAOstat!CK$4,'FAOstat_value added'!$D:$D,FAOstat!$B8)=0,CJ8*(1+Assumptions!$C$10),SUMIFS('FAOstat_value added'!$L:$L,'FAOstat_value added'!$J:$J,FAOstat!CK$4,'FAOstat_value added'!$D:$D,FAOstat!$B8))</f>
        <v>9941.6542320000008</v>
      </c>
      <c r="CL8" s="4">
        <f>IF(SUMIFS('FAOstat_value added'!$L:$L,'FAOstat_value added'!$J:$J,FAOstat!CL$4,'FAOstat_value added'!$D:$D,FAOstat!$B8)=0,CK8*(1+Assumptions!$C$10),SUMIFS('FAOstat_value added'!$L:$L,'FAOstat_value added'!$J:$J,FAOstat!CL$4,'FAOstat_value added'!$D:$D,FAOstat!$B8))</f>
        <v>12233.141927000001</v>
      </c>
      <c r="CM8" s="4">
        <f>IF(SUMIFS('FAOstat_value added'!$L:$L,'FAOstat_value added'!$J:$J,FAOstat!CM$4,'FAOstat_value added'!$D:$D,FAOstat!$B8)=0,CL8*(1+Assumptions!$C$10),SUMIFS('FAOstat_value added'!$L:$L,'FAOstat_value added'!$J:$J,FAOstat!CM$4,'FAOstat_value added'!$D:$D,FAOstat!$B8))</f>
        <v>10226.882803</v>
      </c>
      <c r="CN8" s="4">
        <f>IF(SUMIFS('FAOstat_value added'!$L:$L,'FAOstat_value added'!$J:$J,FAOstat!CN$4,'FAOstat_value added'!$D:$D,FAOstat!$B8)=0,CM8*(1+Assumptions!$C$10),SUMIFS('FAOstat_value added'!$L:$L,'FAOstat_value added'!$J:$J,FAOstat!CN$4,'FAOstat_value added'!$D:$D,FAOstat!$B8))</f>
        <v>10431.42045906</v>
      </c>
      <c r="CO8" s="36">
        <f t="shared" si="28"/>
        <v>-8.40032034564272E-2</v>
      </c>
    </row>
    <row r="9" spans="2:93" x14ac:dyDescent="0.35">
      <c r="B9" t="s">
        <v>513</v>
      </c>
      <c r="C9">
        <f t="shared" si="8"/>
        <v>0</v>
      </c>
      <c r="D9">
        <f t="shared" si="9"/>
        <v>0</v>
      </c>
      <c r="E9">
        <f t="shared" si="10"/>
        <v>0</v>
      </c>
      <c r="F9">
        <f t="shared" si="11"/>
        <v>0</v>
      </c>
      <c r="G9">
        <f t="shared" si="12"/>
        <v>0</v>
      </c>
      <c r="H9">
        <f t="shared" si="13"/>
        <v>0</v>
      </c>
      <c r="I9">
        <f t="shared" si="14"/>
        <v>0</v>
      </c>
      <c r="J9">
        <f t="shared" si="15"/>
        <v>0</v>
      </c>
      <c r="K9">
        <f t="shared" si="16"/>
        <v>0</v>
      </c>
      <c r="L9">
        <f t="shared" si="17"/>
        <v>0</v>
      </c>
      <c r="M9" s="4">
        <f t="shared" si="18"/>
        <v>0</v>
      </c>
      <c r="N9" s="4">
        <f t="shared" si="19"/>
        <v>0</v>
      </c>
      <c r="O9" s="4">
        <f t="shared" si="20"/>
        <v>0</v>
      </c>
      <c r="P9" s="4">
        <f t="shared" si="21"/>
        <v>0</v>
      </c>
      <c r="Q9" s="4">
        <f t="shared" si="22"/>
        <v>21.05</v>
      </c>
      <c r="R9" s="4">
        <f t="shared" si="23"/>
        <v>16.329999999999998</v>
      </c>
      <c r="S9" s="4">
        <f t="shared" si="24"/>
        <v>14.850000000000001</v>
      </c>
      <c r="T9" s="4">
        <f t="shared" si="25"/>
        <v>15.51</v>
      </c>
      <c r="U9" s="4">
        <f t="shared" si="26"/>
        <v>17.399999999999999</v>
      </c>
      <c r="V9" s="4">
        <f t="shared" si="27"/>
        <v>0</v>
      </c>
      <c r="W9">
        <f>SUMIFS('FAOstat _govt exp'!$L:$L,'FAOstat _govt exp'!$J:$J,FAOstat!W$4,'FAOstat _govt exp'!$H:$H,FAOstat!W$3,'FAOstat _govt exp'!$D:$D,FAOstat!$B9)</f>
        <v>0</v>
      </c>
      <c r="X9">
        <f>SUMIFS('FAOstat _govt exp'!$L:$L,'FAOstat _govt exp'!$J:$J,FAOstat!X$4,'FAOstat _govt exp'!$H:$H,FAOstat!X$3,'FAOstat _govt exp'!$D:$D,FAOstat!$B9)</f>
        <v>0</v>
      </c>
      <c r="Y9">
        <f>SUMIFS('FAOstat _govt exp'!$L:$L,'FAOstat _govt exp'!$J:$J,FAOstat!Y$4,'FAOstat _govt exp'!$H:$H,FAOstat!Y$3,'FAOstat _govt exp'!$D:$D,FAOstat!$B9)</f>
        <v>0</v>
      </c>
      <c r="Z9">
        <f>SUMIFS('FAOstat _govt exp'!$L:$L,'FAOstat _govt exp'!$J:$J,FAOstat!Z$4,'FAOstat _govt exp'!$H:$H,FAOstat!Z$3,'FAOstat _govt exp'!$D:$D,FAOstat!$B9)</f>
        <v>0</v>
      </c>
      <c r="AA9">
        <f>SUMIFS('FAOstat _govt exp'!$L:$L,'FAOstat _govt exp'!$J:$J,FAOstat!AA$4,'FAOstat _govt exp'!$H:$H,FAOstat!AA$3,'FAOstat _govt exp'!$D:$D,FAOstat!$B9)</f>
        <v>3.8</v>
      </c>
      <c r="AB9">
        <f>SUMIFS('FAOstat _govt exp'!$L:$L,'FAOstat _govt exp'!$J:$J,FAOstat!AB$4,'FAOstat _govt exp'!$H:$H,FAOstat!AB$3,'FAOstat _govt exp'!$D:$D,FAOstat!$B9)</f>
        <v>3.16</v>
      </c>
      <c r="AC9">
        <f>SUMIFS('FAOstat _govt exp'!$L:$L,'FAOstat _govt exp'!$J:$J,FAOstat!AC$4,'FAOstat _govt exp'!$H:$H,FAOstat!AC$3,'FAOstat _govt exp'!$D:$D,FAOstat!$B9)</f>
        <v>6.91</v>
      </c>
      <c r="AD9">
        <f>SUMIFS('FAOstat _govt exp'!$L:$L,'FAOstat _govt exp'!$J:$J,FAOstat!AD$4,'FAOstat _govt exp'!$H:$H,FAOstat!AD$3,'FAOstat _govt exp'!$D:$D,FAOstat!$B9)</f>
        <v>4.93</v>
      </c>
      <c r="AE9">
        <f>SUMIFS('FAOstat _govt exp'!$L:$L,'FAOstat _govt exp'!$J:$J,FAOstat!AE$4,'FAOstat _govt exp'!$H:$H,FAOstat!AE$3,'FAOstat _govt exp'!$D:$D,FAOstat!$B9)</f>
        <v>4.3499999999999996</v>
      </c>
      <c r="AF9">
        <f>SUMIFS('FAOstat _govt exp'!$L:$L,'FAOstat _govt exp'!$J:$J,FAOstat!AF$4,'FAOstat _govt exp'!$H:$H,FAOstat!AF$3,'FAOstat _govt exp'!$D:$D,FAOstat!$B9)</f>
        <v>0</v>
      </c>
      <c r="AG9">
        <f>SUMIFS('FAOstat _govt exp'!$L:$L,'FAOstat _govt exp'!$J:$J,FAOstat!AG$4,'FAOstat _govt exp'!$H:$H,FAOstat!AG$3,'FAOstat _govt exp'!$D:$D,FAOstat!$B9)</f>
        <v>0</v>
      </c>
      <c r="AH9">
        <f>SUMIFS('FAOstat _govt exp'!$L:$L,'FAOstat _govt exp'!$J:$J,FAOstat!AH$4,'FAOstat _govt exp'!$H:$H,FAOstat!AH$3,'FAOstat _govt exp'!$D:$D,FAOstat!$B9)</f>
        <v>0</v>
      </c>
      <c r="AI9">
        <f>SUMIFS('FAOstat _govt exp'!$L:$L,'FAOstat _govt exp'!$J:$J,FAOstat!AI$4,'FAOstat _govt exp'!$H:$H,FAOstat!AI$3,'FAOstat _govt exp'!$D:$D,FAOstat!$B9)</f>
        <v>0</v>
      </c>
      <c r="AJ9">
        <f>SUMIFS('FAOstat _govt exp'!$L:$L,'FAOstat _govt exp'!$J:$J,FAOstat!AJ$4,'FAOstat _govt exp'!$H:$H,FAOstat!AJ$3,'FAOstat _govt exp'!$D:$D,FAOstat!$B9)</f>
        <v>0</v>
      </c>
      <c r="AK9">
        <f>SUMIFS('FAOstat _govt exp'!$L:$L,'FAOstat _govt exp'!$J:$J,FAOstat!AK$4,'FAOstat _govt exp'!$H:$H,FAOstat!AK$3,'FAOstat _govt exp'!$D:$D,FAOstat!$B9)</f>
        <v>17.25</v>
      </c>
      <c r="AL9">
        <f>SUMIFS('FAOstat _govt exp'!$L:$L,'FAOstat _govt exp'!$J:$J,FAOstat!AL$4,'FAOstat _govt exp'!$H:$H,FAOstat!AL$3,'FAOstat _govt exp'!$D:$D,FAOstat!$B9)</f>
        <v>13.17</v>
      </c>
      <c r="AM9">
        <f>SUMIFS('FAOstat _govt exp'!$L:$L,'FAOstat _govt exp'!$J:$J,FAOstat!AM$4,'FAOstat _govt exp'!$H:$H,FAOstat!AM$3,'FAOstat _govt exp'!$D:$D,FAOstat!$B9)</f>
        <v>7.94</v>
      </c>
      <c r="AN9">
        <f>SUMIFS('FAOstat _govt exp'!$L:$L,'FAOstat _govt exp'!$J:$J,FAOstat!AN$4,'FAOstat _govt exp'!$H:$H,FAOstat!AN$3,'FAOstat _govt exp'!$D:$D,FAOstat!$B9)</f>
        <v>10.58</v>
      </c>
      <c r="AO9">
        <f>SUMIFS('FAOstat _govt exp'!$L:$L,'FAOstat _govt exp'!$J:$J,FAOstat!AO$4,'FAOstat _govt exp'!$H:$H,FAOstat!AO$3,'FAOstat _govt exp'!$D:$D,FAOstat!$B9)</f>
        <v>13.05</v>
      </c>
      <c r="AP9">
        <f>SUMIFS('FAOstat _govt exp'!$L:$L,'FAOstat _govt exp'!$J:$J,FAOstat!AP$4,'FAOstat _govt exp'!$H:$H,FAOstat!AP$3,'FAOstat _govt exp'!$D:$D,FAOstat!$B9)</f>
        <v>0</v>
      </c>
      <c r="AQ9">
        <f>SUMIFS('FAOstat _govt exp'!$L:$L,'FAOstat _govt exp'!$J:$J,FAOstat!AQ$4,'FAOstat _govt exp'!$H:$H,FAOstat!AQ$3,'FAOstat _govt exp'!$D:$D,FAOstat!$B9)</f>
        <v>0</v>
      </c>
      <c r="AR9">
        <f>SUMIFS('FAOstat _govt exp'!$L:$L,'FAOstat _govt exp'!$J:$J,FAOstat!AR$4,'FAOstat _govt exp'!$H:$H,FAOstat!AR$3,'FAOstat _govt exp'!$D:$D,FAOstat!$B9)</f>
        <v>0</v>
      </c>
      <c r="AS9">
        <f>SUMIFS('FAOstat _govt exp'!$L:$L,'FAOstat _govt exp'!$J:$J,FAOstat!AS$4,'FAOstat _govt exp'!$H:$H,FAOstat!AS$3,'FAOstat _govt exp'!$D:$D,FAOstat!$B9)</f>
        <v>0</v>
      </c>
      <c r="AT9">
        <f>SUMIFS('FAOstat _govt exp'!$L:$L,'FAOstat _govt exp'!$J:$J,FAOstat!AT$4,'FAOstat _govt exp'!$H:$H,FAOstat!AT$3,'FAOstat _govt exp'!$D:$D,FAOstat!$B9)</f>
        <v>0</v>
      </c>
      <c r="AU9">
        <f>SUMIFS('FAOstat _govt exp'!$L:$L,'FAOstat _govt exp'!$J:$J,FAOstat!AU$4,'FAOstat _govt exp'!$H:$H,FAOstat!AU$3,'FAOstat _govt exp'!$D:$D,FAOstat!$B9)</f>
        <v>0</v>
      </c>
      <c r="AV9">
        <f>SUMIFS('FAOstat _govt exp'!$L:$L,'FAOstat _govt exp'!$J:$J,FAOstat!AV$4,'FAOstat _govt exp'!$H:$H,FAOstat!AV$3,'FAOstat _govt exp'!$D:$D,FAOstat!$B9)</f>
        <v>0</v>
      </c>
      <c r="AW9">
        <f>SUMIFS('FAOstat _govt exp'!$L:$L,'FAOstat _govt exp'!$J:$J,FAOstat!AW$4,'FAOstat _govt exp'!$H:$H,FAOstat!AW$3,'FAOstat _govt exp'!$D:$D,FAOstat!$B9)</f>
        <v>0</v>
      </c>
      <c r="AX9">
        <f>SUMIFS('FAOstat _govt exp'!$L:$L,'FAOstat _govt exp'!$J:$J,FAOstat!AX$4,'FAOstat _govt exp'!$H:$H,FAOstat!AX$3,'FAOstat _govt exp'!$D:$D,FAOstat!$B9)</f>
        <v>0</v>
      </c>
      <c r="AY9">
        <f>SUMIFS('FAOstat _govt exp'!$L:$L,'FAOstat _govt exp'!$J:$J,FAOstat!AY$4,'FAOstat _govt exp'!$H:$H,FAOstat!AY$3,'FAOstat _govt exp'!$D:$D,FAOstat!$B9)</f>
        <v>0</v>
      </c>
      <c r="AZ9">
        <f>SUMIFS('FAOstat _govt exp'!$L:$L,'FAOstat _govt exp'!$J:$J,FAOstat!AZ$4,'FAOstat _govt exp'!$H:$H,FAOstat!AZ$3,'FAOstat _govt exp'!$D:$D,FAOstat!$B9)</f>
        <v>0</v>
      </c>
      <c r="BA9">
        <f>SUMIFS('FAOstat _govt exp'!$L:$L,'FAOstat _govt exp'!$J:$J,FAOstat!BA$4,'FAOstat _govt exp'!$H:$H,FAOstat!BA$3,'FAOstat _govt exp'!$D:$D,FAOstat!$B9)</f>
        <v>0</v>
      </c>
      <c r="BB9">
        <f>SUMIFS('FAOstat _govt exp'!$L:$L,'FAOstat _govt exp'!$J:$J,FAOstat!BB$4,'FAOstat _govt exp'!$H:$H,FAOstat!BB$3,'FAOstat _govt exp'!$D:$D,FAOstat!$B9)</f>
        <v>0</v>
      </c>
      <c r="BC9">
        <f>SUMIFS('FAOstat _govt exp'!$L:$L,'FAOstat _govt exp'!$J:$J,FAOstat!BC$4,'FAOstat _govt exp'!$H:$H,FAOstat!BC$3,'FAOstat _govt exp'!$D:$D,FAOstat!$B9)</f>
        <v>0</v>
      </c>
      <c r="BD9">
        <f>SUMIFS('FAOstat _govt exp'!$L:$L,'FAOstat _govt exp'!$J:$J,FAOstat!BD$4,'FAOstat _govt exp'!$H:$H,FAOstat!BD$3,'FAOstat _govt exp'!$D:$D,FAOstat!$B9)</f>
        <v>0</v>
      </c>
      <c r="BE9">
        <f>SUMIFS('FAOstat _govt exp'!$L:$L,'FAOstat _govt exp'!$J:$J,FAOstat!BE$4,'FAOstat _govt exp'!$H:$H,FAOstat!BE$3,'FAOstat _govt exp'!$D:$D,FAOstat!$B9)</f>
        <v>3.8</v>
      </c>
      <c r="BF9">
        <f>SUMIFS('FAOstat _govt exp'!$L:$L,'FAOstat _govt exp'!$J:$J,FAOstat!BF$4,'FAOstat _govt exp'!$H:$H,FAOstat!BF$3,'FAOstat _govt exp'!$D:$D,FAOstat!$B9)</f>
        <v>3.16</v>
      </c>
      <c r="BG9">
        <f>SUMIFS('FAOstat _govt exp'!$L:$L,'FAOstat _govt exp'!$J:$J,FAOstat!BG$4,'FAOstat _govt exp'!$H:$H,FAOstat!BG$3,'FAOstat _govt exp'!$D:$D,FAOstat!$B9)</f>
        <v>6.91</v>
      </c>
      <c r="BH9">
        <f>SUMIFS('FAOstat _govt exp'!$L:$L,'FAOstat _govt exp'!$J:$J,FAOstat!BH$4,'FAOstat _govt exp'!$H:$H,FAOstat!BH$3,'FAOstat _govt exp'!$D:$D,FAOstat!$B9)</f>
        <v>4.93</v>
      </c>
      <c r="BI9">
        <f>SUMIFS('FAOstat _govt exp'!$L:$L,'FAOstat _govt exp'!$J:$J,FAOstat!BI$4,'FAOstat _govt exp'!$H:$H,FAOstat!BI$3,'FAOstat _govt exp'!$D:$D,FAOstat!$B9)</f>
        <v>4.3499999999999996</v>
      </c>
      <c r="BJ9">
        <f>SUMIFS('FAOstat _govt exp'!$L:$L,'FAOstat _govt exp'!$J:$J,FAOstat!BJ$4,'FAOstat _govt exp'!$H:$H,FAOstat!BJ$3,'FAOstat _govt exp'!$D:$D,FAOstat!$B9)</f>
        <v>0</v>
      </c>
      <c r="BK9">
        <f>SUMIFS('FAOstat _govt exp'!$L:$L,'FAOstat _govt exp'!$J:$J,FAOstat!BK$4,'FAOstat _govt exp'!$H:$H,FAOstat!BK$3,'FAOstat _govt exp'!$D:$D,FAOstat!$B9)</f>
        <v>0</v>
      </c>
      <c r="BL9">
        <f>SUMIFS('FAOstat _govt exp'!$L:$L,'FAOstat _govt exp'!$J:$J,FAOstat!BL$4,'FAOstat _govt exp'!$H:$H,FAOstat!BL$3,'FAOstat _govt exp'!$D:$D,FAOstat!$B9)</f>
        <v>0</v>
      </c>
      <c r="BM9">
        <f>SUMIFS('FAOstat _govt exp'!$L:$L,'FAOstat _govt exp'!$J:$J,FAOstat!BM$4,'FAOstat _govt exp'!$H:$H,FAOstat!BM$3,'FAOstat _govt exp'!$D:$D,FAOstat!$B9)</f>
        <v>0</v>
      </c>
      <c r="BN9">
        <f>SUMIFS('FAOstat _govt exp'!$L:$L,'FAOstat _govt exp'!$J:$J,FAOstat!BN$4,'FAOstat _govt exp'!$H:$H,FAOstat!BN$3,'FAOstat _govt exp'!$D:$D,FAOstat!$B9)</f>
        <v>0</v>
      </c>
      <c r="BO9">
        <f>SUMIFS('FAOstat _govt exp'!$L:$L,'FAOstat _govt exp'!$J:$J,FAOstat!BO$4,'FAOstat _govt exp'!$H:$H,FAOstat!BO$3,'FAOstat _govt exp'!$D:$D,FAOstat!$B9)</f>
        <v>17.25</v>
      </c>
      <c r="BP9">
        <f>SUMIFS('FAOstat _govt exp'!$L:$L,'FAOstat _govt exp'!$J:$J,FAOstat!BP$4,'FAOstat _govt exp'!$H:$H,FAOstat!BP$3,'FAOstat _govt exp'!$D:$D,FAOstat!$B9)</f>
        <v>13.17</v>
      </c>
      <c r="BQ9">
        <f>SUMIFS('FAOstat _govt exp'!$L:$L,'FAOstat _govt exp'!$J:$J,FAOstat!BQ$4,'FAOstat _govt exp'!$H:$H,FAOstat!BQ$3,'FAOstat _govt exp'!$D:$D,FAOstat!$B9)</f>
        <v>7.94</v>
      </c>
      <c r="BR9">
        <f>SUMIFS('FAOstat _govt exp'!$L:$L,'FAOstat _govt exp'!$J:$J,FAOstat!BR$4,'FAOstat _govt exp'!$H:$H,FAOstat!BR$3,'FAOstat _govt exp'!$D:$D,FAOstat!$B9)</f>
        <v>10.58</v>
      </c>
      <c r="BS9">
        <f>SUMIFS('FAOstat _govt exp'!$L:$L,'FAOstat _govt exp'!$J:$J,FAOstat!BS$4,'FAOstat _govt exp'!$H:$H,FAOstat!BS$3,'FAOstat _govt exp'!$D:$D,FAOstat!$B9)</f>
        <v>13.05</v>
      </c>
      <c r="BT9">
        <f>SUMIFS('FAOstat _govt exp'!$L:$L,'FAOstat _govt exp'!$J:$J,FAOstat!BT$4,'FAOstat _govt exp'!$H:$H,FAOstat!BT$3,'FAOstat _govt exp'!$D:$D,FAOstat!$B9)</f>
        <v>0</v>
      </c>
      <c r="BU9">
        <f>SUMIFS('FAOstat _govt exp'!$L:$L,'FAOstat _govt exp'!$J:$J,FAOstat!BU$4,'FAOstat _govt exp'!$H:$H,FAOstat!BU$3,'FAOstat _govt exp'!$D:$D,FAOstat!$B9)</f>
        <v>0</v>
      </c>
      <c r="BV9">
        <f>SUMIFS('FAOstat _govt exp'!$L:$L,'FAOstat _govt exp'!$J:$J,FAOstat!BV$4,'FAOstat _govt exp'!$H:$H,FAOstat!BV$3,'FAOstat _govt exp'!$D:$D,FAOstat!$B9)</f>
        <v>0</v>
      </c>
      <c r="BW9">
        <f>SUMIFS('FAOstat _govt exp'!$L:$L,'FAOstat _govt exp'!$J:$J,FAOstat!BW$4,'FAOstat _govt exp'!$H:$H,FAOstat!BW$3,'FAOstat _govt exp'!$D:$D,FAOstat!$B9)</f>
        <v>0</v>
      </c>
      <c r="BX9">
        <f>SUMIFS('FAOstat _govt exp'!$L:$L,'FAOstat _govt exp'!$J:$J,FAOstat!BX$4,'FAOstat _govt exp'!$H:$H,FAOstat!BX$3,'FAOstat _govt exp'!$D:$D,FAOstat!$B9)</f>
        <v>0</v>
      </c>
      <c r="BY9">
        <f>SUMIFS('FAOstat _govt exp'!$L:$L,'FAOstat _govt exp'!$J:$J,FAOstat!BY$4,'FAOstat _govt exp'!$H:$H,FAOstat!BY$3,'FAOstat _govt exp'!$D:$D,FAOstat!$B9)</f>
        <v>0</v>
      </c>
      <c r="BZ9">
        <f>SUMIFS('FAOstat _govt exp'!$L:$L,'FAOstat _govt exp'!$J:$J,FAOstat!BZ$4,'FAOstat _govt exp'!$H:$H,FAOstat!BZ$3,'FAOstat _govt exp'!$D:$D,FAOstat!$B9)</f>
        <v>0</v>
      </c>
      <c r="CA9">
        <f>SUMIFS('FAOstat _govt exp'!$L:$L,'FAOstat _govt exp'!$J:$J,FAOstat!CA$4,'FAOstat _govt exp'!$H:$H,FAOstat!CA$3,'FAOstat _govt exp'!$D:$D,FAOstat!$B9)</f>
        <v>0</v>
      </c>
      <c r="CB9">
        <f>SUMIFS('FAOstat _govt exp'!$L:$L,'FAOstat _govt exp'!$J:$J,FAOstat!CB$4,'FAOstat _govt exp'!$H:$H,FAOstat!CB$3,'FAOstat _govt exp'!$D:$D,FAOstat!$B9)</f>
        <v>0</v>
      </c>
      <c r="CC9">
        <f>SUMIFS('FAOstat _govt exp'!$L:$L,'FAOstat _govt exp'!$J:$J,FAOstat!CC$4,'FAOstat _govt exp'!$H:$H,FAOstat!CC$3,'FAOstat _govt exp'!$D:$D,FAOstat!$B9)</f>
        <v>0</v>
      </c>
      <c r="CD9">
        <f>SUMIFS('FAOstat _govt exp'!$L:$L,'FAOstat _govt exp'!$J:$J,FAOstat!CD$4,'FAOstat _govt exp'!$H:$H,FAOstat!CD$3,'FAOstat _govt exp'!$D:$D,FAOstat!$B9)</f>
        <v>0</v>
      </c>
      <c r="CE9" s="4">
        <f>SUMIFS('FAOstat_value added'!$L:$L,'FAOstat_value added'!$J:$J,FAOstat!CE$4,'FAOstat_value added'!$D:$D,FAOstat!$B9)</f>
        <v>18.762962999999999</v>
      </c>
      <c r="CF9" s="4">
        <f>IF(SUMIFS('FAOstat_value added'!$L:$L,'FAOstat_value added'!$J:$J,FAOstat!CF$4,'FAOstat_value added'!$D:$D,FAOstat!$B9)=0,CE9*(1+Assumptions!$C$10),SUMIFS('FAOstat_value added'!$L:$L,'FAOstat_value added'!$J:$J,FAOstat!CF$4,'FAOstat_value added'!$D:$D,FAOstat!$B9))</f>
        <v>21.992592999999999</v>
      </c>
      <c r="CG9" s="4">
        <f>IF(SUMIFS('FAOstat_value added'!$L:$L,'FAOstat_value added'!$J:$J,FAOstat!CG$4,'FAOstat_value added'!$D:$D,FAOstat!$B9)=0,CF9*(1+Assumptions!$C$10),SUMIFS('FAOstat_value added'!$L:$L,'FAOstat_value added'!$J:$J,FAOstat!CG$4,'FAOstat_value added'!$D:$D,FAOstat!$B9))</f>
        <v>22.785184999999998</v>
      </c>
      <c r="CH9" s="4">
        <f>IF(SUMIFS('FAOstat_value added'!$L:$L,'FAOstat_value added'!$J:$J,FAOstat!CH$4,'FAOstat_value added'!$D:$D,FAOstat!$B9)=0,CG9*(1+Assumptions!$C$10),SUMIFS('FAOstat_value added'!$L:$L,'FAOstat_value added'!$J:$J,FAOstat!CH$4,'FAOstat_value added'!$D:$D,FAOstat!$B9))</f>
        <v>23.837036999999999</v>
      </c>
      <c r="CI9" s="4">
        <f>IF(SUMIFS('FAOstat_value added'!$L:$L,'FAOstat_value added'!$J:$J,FAOstat!CI$4,'FAOstat_value added'!$D:$D,FAOstat!$B9)=0,CH9*(1+Assumptions!$C$10),SUMIFS('FAOstat_value added'!$L:$L,'FAOstat_value added'!$J:$J,FAOstat!CI$4,'FAOstat_value added'!$D:$D,FAOstat!$B9))</f>
        <v>20.692592999999999</v>
      </c>
      <c r="CJ9" s="4">
        <f>IF(SUMIFS('FAOstat_value added'!$L:$L,'FAOstat_value added'!$J:$J,FAOstat!CJ$4,'FAOstat_value added'!$D:$D,FAOstat!$B9)=0,CI9*(1+Assumptions!$C$10),SUMIFS('FAOstat_value added'!$L:$L,'FAOstat_value added'!$J:$J,FAOstat!CJ$4,'FAOstat_value added'!$D:$D,FAOstat!$B9))</f>
        <v>21.551852</v>
      </c>
      <c r="CK9" s="4">
        <f>IF(SUMIFS('FAOstat_value added'!$L:$L,'FAOstat_value added'!$J:$J,FAOstat!CK$4,'FAOstat_value added'!$D:$D,FAOstat!$B9)=0,CJ9*(1+Assumptions!$C$10),SUMIFS('FAOstat_value added'!$L:$L,'FAOstat_value added'!$J:$J,FAOstat!CK$4,'FAOstat_value added'!$D:$D,FAOstat!$B9))</f>
        <v>22.522221999999999</v>
      </c>
      <c r="CL9" s="4">
        <f>IF(SUMIFS('FAOstat_value added'!$L:$L,'FAOstat_value added'!$J:$J,FAOstat!CL$4,'FAOstat_value added'!$D:$D,FAOstat!$B9)=0,CK9*(1+Assumptions!$C$10),SUMIFS('FAOstat_value added'!$L:$L,'FAOstat_value added'!$J:$J,FAOstat!CL$4,'FAOstat_value added'!$D:$D,FAOstat!$B9))</f>
        <v>26.329630000000002</v>
      </c>
      <c r="CM9" s="4">
        <f>IF(SUMIFS('FAOstat_value added'!$L:$L,'FAOstat_value added'!$J:$J,FAOstat!CM$4,'FAOstat_value added'!$D:$D,FAOstat!$B9)=0,CL9*(1+Assumptions!$C$10),SUMIFS('FAOstat_value added'!$L:$L,'FAOstat_value added'!$J:$J,FAOstat!CM$4,'FAOstat_value added'!$D:$D,FAOstat!$B9))</f>
        <v>27.877777999999999</v>
      </c>
      <c r="CN9" s="4">
        <f>IF(SUMIFS('FAOstat_value added'!$L:$L,'FAOstat_value added'!$J:$J,FAOstat!CN$4,'FAOstat_value added'!$D:$D,FAOstat!$B9)=0,CM9*(1+Assumptions!$C$10),SUMIFS('FAOstat_value added'!$L:$L,'FAOstat_value added'!$J:$J,FAOstat!CN$4,'FAOstat_value added'!$D:$D,FAOstat!$B9))</f>
        <v>28.43533356</v>
      </c>
      <c r="CO9" s="36">
        <f t="shared" si="28"/>
        <v>0</v>
      </c>
    </row>
    <row r="10" spans="2:93" x14ac:dyDescent="0.35">
      <c r="B10" t="s">
        <v>28</v>
      </c>
      <c r="C10">
        <f t="shared" si="8"/>
        <v>0</v>
      </c>
      <c r="D10">
        <f t="shared" si="9"/>
        <v>0</v>
      </c>
      <c r="E10">
        <f t="shared" si="10"/>
        <v>0</v>
      </c>
      <c r="F10">
        <f t="shared" si="11"/>
        <v>0</v>
      </c>
      <c r="G10">
        <f t="shared" si="12"/>
        <v>0</v>
      </c>
      <c r="H10">
        <f t="shared" si="13"/>
        <v>0</v>
      </c>
      <c r="I10">
        <f t="shared" si="14"/>
        <v>0</v>
      </c>
      <c r="J10">
        <f t="shared" si="15"/>
        <v>0</v>
      </c>
      <c r="K10">
        <f t="shared" si="16"/>
        <v>0</v>
      </c>
      <c r="L10">
        <f t="shared" si="17"/>
        <v>0</v>
      </c>
      <c r="M10" s="4">
        <f t="shared" si="18"/>
        <v>1601.26</v>
      </c>
      <c r="N10" s="4">
        <f t="shared" si="19"/>
        <v>1240.5899999999999</v>
      </c>
      <c r="O10" s="4">
        <f t="shared" si="20"/>
        <v>1047.6299999999999</v>
      </c>
      <c r="P10" s="4">
        <f t="shared" si="21"/>
        <v>1312.06</v>
      </c>
      <c r="Q10" s="4">
        <f t="shared" si="22"/>
        <v>1088.75</v>
      </c>
      <c r="R10" s="4">
        <f t="shared" si="23"/>
        <v>1143.5900000000001</v>
      </c>
      <c r="S10" s="4">
        <f t="shared" si="24"/>
        <v>972.01</v>
      </c>
      <c r="T10" s="4">
        <f t="shared" si="25"/>
        <v>1134.17</v>
      </c>
      <c r="U10" s="4">
        <f t="shared" si="26"/>
        <v>648.87</v>
      </c>
      <c r="V10" s="4">
        <f t="shared" si="27"/>
        <v>0</v>
      </c>
      <c r="W10">
        <f>SUMIFS('FAOstat _govt exp'!$L:$L,'FAOstat _govt exp'!$J:$J,FAOstat!W$4,'FAOstat _govt exp'!$H:$H,FAOstat!W$3,'FAOstat _govt exp'!$D:$D,FAOstat!$B10)</f>
        <v>0</v>
      </c>
      <c r="X10">
        <f>SUMIFS('FAOstat _govt exp'!$L:$L,'FAOstat _govt exp'!$J:$J,FAOstat!X$4,'FAOstat _govt exp'!$H:$H,FAOstat!X$3,'FAOstat _govt exp'!$D:$D,FAOstat!$B10)</f>
        <v>0</v>
      </c>
      <c r="Y10">
        <f>SUMIFS('FAOstat _govt exp'!$L:$L,'FAOstat _govt exp'!$J:$J,FAOstat!Y$4,'FAOstat _govt exp'!$H:$H,FAOstat!Y$3,'FAOstat _govt exp'!$D:$D,FAOstat!$B10)</f>
        <v>0</v>
      </c>
      <c r="Z10">
        <f>SUMIFS('FAOstat _govt exp'!$L:$L,'FAOstat _govt exp'!$J:$J,FAOstat!Z$4,'FAOstat _govt exp'!$H:$H,FAOstat!Z$3,'FAOstat _govt exp'!$D:$D,FAOstat!$B10)</f>
        <v>0</v>
      </c>
      <c r="AA10">
        <f>SUMIFS('FAOstat _govt exp'!$L:$L,'FAOstat _govt exp'!$J:$J,FAOstat!AA$4,'FAOstat _govt exp'!$H:$H,FAOstat!AA$3,'FAOstat _govt exp'!$D:$D,FAOstat!$B10)</f>
        <v>0</v>
      </c>
      <c r="AB10">
        <f>SUMIFS('FAOstat _govt exp'!$L:$L,'FAOstat _govt exp'!$J:$J,FAOstat!AB$4,'FAOstat _govt exp'!$H:$H,FAOstat!AB$3,'FAOstat _govt exp'!$D:$D,FAOstat!$B10)</f>
        <v>0</v>
      </c>
      <c r="AC10">
        <f>SUMIFS('FAOstat _govt exp'!$L:$L,'FAOstat _govt exp'!$J:$J,FAOstat!AC$4,'FAOstat _govt exp'!$H:$H,FAOstat!AC$3,'FAOstat _govt exp'!$D:$D,FAOstat!$B10)</f>
        <v>0</v>
      </c>
      <c r="AD10">
        <f>SUMIFS('FAOstat _govt exp'!$L:$L,'FAOstat _govt exp'!$J:$J,FAOstat!AD$4,'FAOstat _govt exp'!$H:$H,FAOstat!AD$3,'FAOstat _govt exp'!$D:$D,FAOstat!$B10)</f>
        <v>0</v>
      </c>
      <c r="AE10">
        <f>SUMIFS('FAOstat _govt exp'!$L:$L,'FAOstat _govt exp'!$J:$J,FAOstat!AE$4,'FAOstat _govt exp'!$H:$H,FAOstat!AE$3,'FAOstat _govt exp'!$D:$D,FAOstat!$B10)</f>
        <v>0</v>
      </c>
      <c r="AF10">
        <f>SUMIFS('FAOstat _govt exp'!$L:$L,'FAOstat _govt exp'!$J:$J,FAOstat!AF$4,'FAOstat _govt exp'!$H:$H,FAOstat!AF$3,'FAOstat _govt exp'!$D:$D,FAOstat!$B10)</f>
        <v>0</v>
      </c>
      <c r="AG10">
        <f>SUMIFS('FAOstat _govt exp'!$L:$L,'FAOstat _govt exp'!$J:$J,FAOstat!AG$4,'FAOstat _govt exp'!$H:$H,FAOstat!AG$3,'FAOstat _govt exp'!$D:$D,FAOstat!$B10)</f>
        <v>0</v>
      </c>
      <c r="AH10">
        <f>SUMIFS('FAOstat _govt exp'!$L:$L,'FAOstat _govt exp'!$J:$J,FAOstat!AH$4,'FAOstat _govt exp'!$H:$H,FAOstat!AH$3,'FAOstat _govt exp'!$D:$D,FAOstat!$B10)</f>
        <v>0</v>
      </c>
      <c r="AI10">
        <f>SUMIFS('FAOstat _govt exp'!$L:$L,'FAOstat _govt exp'!$J:$J,FAOstat!AI$4,'FAOstat _govt exp'!$H:$H,FAOstat!AI$3,'FAOstat _govt exp'!$D:$D,FAOstat!$B10)</f>
        <v>0</v>
      </c>
      <c r="AJ10">
        <f>SUMIFS('FAOstat _govt exp'!$L:$L,'FAOstat _govt exp'!$J:$J,FAOstat!AJ$4,'FAOstat _govt exp'!$H:$H,FAOstat!AJ$3,'FAOstat _govt exp'!$D:$D,FAOstat!$B10)</f>
        <v>0</v>
      </c>
      <c r="AK10">
        <f>SUMIFS('FAOstat _govt exp'!$L:$L,'FAOstat _govt exp'!$J:$J,FAOstat!AK$4,'FAOstat _govt exp'!$H:$H,FAOstat!AK$3,'FAOstat _govt exp'!$D:$D,FAOstat!$B10)</f>
        <v>0</v>
      </c>
      <c r="AL10">
        <f>SUMIFS('FAOstat _govt exp'!$L:$L,'FAOstat _govt exp'!$J:$J,FAOstat!AL$4,'FAOstat _govt exp'!$H:$H,FAOstat!AL$3,'FAOstat _govt exp'!$D:$D,FAOstat!$B10)</f>
        <v>0</v>
      </c>
      <c r="AM10">
        <f>SUMIFS('FAOstat _govt exp'!$L:$L,'FAOstat _govt exp'!$J:$J,FAOstat!AM$4,'FAOstat _govt exp'!$H:$H,FAOstat!AM$3,'FAOstat _govt exp'!$D:$D,FAOstat!$B10)</f>
        <v>0</v>
      </c>
      <c r="AN10">
        <f>SUMIFS('FAOstat _govt exp'!$L:$L,'FAOstat _govt exp'!$J:$J,FAOstat!AN$4,'FAOstat _govt exp'!$H:$H,FAOstat!AN$3,'FAOstat _govt exp'!$D:$D,FAOstat!$B10)</f>
        <v>0</v>
      </c>
      <c r="AO10">
        <f>SUMIFS('FAOstat _govt exp'!$L:$L,'FAOstat _govt exp'!$J:$J,FAOstat!AO$4,'FAOstat _govt exp'!$H:$H,FAOstat!AO$3,'FAOstat _govt exp'!$D:$D,FAOstat!$B10)</f>
        <v>0</v>
      </c>
      <c r="AP10">
        <f>SUMIFS('FAOstat _govt exp'!$L:$L,'FAOstat _govt exp'!$J:$J,FAOstat!AP$4,'FAOstat _govt exp'!$H:$H,FAOstat!AP$3,'FAOstat _govt exp'!$D:$D,FAOstat!$B10)</f>
        <v>0</v>
      </c>
      <c r="AQ10">
        <f>SUMIFS('FAOstat _govt exp'!$L:$L,'FAOstat _govt exp'!$J:$J,FAOstat!AQ$4,'FAOstat _govt exp'!$H:$H,FAOstat!AQ$3,'FAOstat _govt exp'!$D:$D,FAOstat!$B10)</f>
        <v>0</v>
      </c>
      <c r="AR10">
        <f>SUMIFS('FAOstat _govt exp'!$L:$L,'FAOstat _govt exp'!$J:$J,FAOstat!AR$4,'FAOstat _govt exp'!$H:$H,FAOstat!AR$3,'FAOstat _govt exp'!$D:$D,FAOstat!$B10)</f>
        <v>0</v>
      </c>
      <c r="AS10">
        <f>SUMIFS('FAOstat _govt exp'!$L:$L,'FAOstat _govt exp'!$J:$J,FAOstat!AS$4,'FAOstat _govt exp'!$H:$H,FAOstat!AS$3,'FAOstat _govt exp'!$D:$D,FAOstat!$B10)</f>
        <v>0</v>
      </c>
      <c r="AT10">
        <f>SUMIFS('FAOstat _govt exp'!$L:$L,'FAOstat _govt exp'!$J:$J,FAOstat!AT$4,'FAOstat _govt exp'!$H:$H,FAOstat!AT$3,'FAOstat _govt exp'!$D:$D,FAOstat!$B10)</f>
        <v>0</v>
      </c>
      <c r="AU10">
        <f>SUMIFS('FAOstat _govt exp'!$L:$L,'FAOstat _govt exp'!$J:$J,FAOstat!AU$4,'FAOstat _govt exp'!$H:$H,FAOstat!AU$3,'FAOstat _govt exp'!$D:$D,FAOstat!$B10)</f>
        <v>0</v>
      </c>
      <c r="AV10">
        <f>SUMIFS('FAOstat _govt exp'!$L:$L,'FAOstat _govt exp'!$J:$J,FAOstat!AV$4,'FAOstat _govt exp'!$H:$H,FAOstat!AV$3,'FAOstat _govt exp'!$D:$D,FAOstat!$B10)</f>
        <v>0</v>
      </c>
      <c r="AW10">
        <f>SUMIFS('FAOstat _govt exp'!$L:$L,'FAOstat _govt exp'!$J:$J,FAOstat!AW$4,'FAOstat _govt exp'!$H:$H,FAOstat!AW$3,'FAOstat _govt exp'!$D:$D,FAOstat!$B10)</f>
        <v>0</v>
      </c>
      <c r="AX10">
        <f>SUMIFS('FAOstat _govt exp'!$L:$L,'FAOstat _govt exp'!$J:$J,FAOstat!AX$4,'FAOstat _govt exp'!$H:$H,FAOstat!AX$3,'FAOstat _govt exp'!$D:$D,FAOstat!$B10)</f>
        <v>0</v>
      </c>
      <c r="AY10">
        <f>SUMIFS('FAOstat _govt exp'!$L:$L,'FAOstat _govt exp'!$J:$J,FAOstat!AY$4,'FAOstat _govt exp'!$H:$H,FAOstat!AY$3,'FAOstat _govt exp'!$D:$D,FAOstat!$B10)</f>
        <v>0</v>
      </c>
      <c r="AZ10">
        <f>SUMIFS('FAOstat _govt exp'!$L:$L,'FAOstat _govt exp'!$J:$J,FAOstat!AZ$4,'FAOstat _govt exp'!$H:$H,FAOstat!AZ$3,'FAOstat _govt exp'!$D:$D,FAOstat!$B10)</f>
        <v>0</v>
      </c>
      <c r="BA10">
        <f>SUMIFS('FAOstat _govt exp'!$L:$L,'FAOstat _govt exp'!$J:$J,FAOstat!BA$4,'FAOstat _govt exp'!$H:$H,FAOstat!BA$3,'FAOstat _govt exp'!$D:$D,FAOstat!$B10)</f>
        <v>1402.61</v>
      </c>
      <c r="BB10">
        <f>SUMIFS('FAOstat _govt exp'!$L:$L,'FAOstat _govt exp'!$J:$J,FAOstat!BB$4,'FAOstat _govt exp'!$H:$H,FAOstat!BB$3,'FAOstat _govt exp'!$D:$D,FAOstat!$B10)</f>
        <v>901.43</v>
      </c>
      <c r="BC10">
        <f>SUMIFS('FAOstat _govt exp'!$L:$L,'FAOstat _govt exp'!$J:$J,FAOstat!BC$4,'FAOstat _govt exp'!$H:$H,FAOstat!BC$3,'FAOstat _govt exp'!$D:$D,FAOstat!$B10)</f>
        <v>835.81</v>
      </c>
      <c r="BD10">
        <f>SUMIFS('FAOstat _govt exp'!$L:$L,'FAOstat _govt exp'!$J:$J,FAOstat!BD$4,'FAOstat _govt exp'!$H:$H,FAOstat!BD$3,'FAOstat _govt exp'!$D:$D,FAOstat!$B10)</f>
        <v>892.05</v>
      </c>
      <c r="BE10">
        <f>SUMIFS('FAOstat _govt exp'!$L:$L,'FAOstat _govt exp'!$J:$J,FAOstat!BE$4,'FAOstat _govt exp'!$H:$H,FAOstat!BE$3,'FAOstat _govt exp'!$D:$D,FAOstat!$B10)</f>
        <v>694.96</v>
      </c>
      <c r="BF10">
        <f>SUMIFS('FAOstat _govt exp'!$L:$L,'FAOstat _govt exp'!$J:$J,FAOstat!BF$4,'FAOstat _govt exp'!$H:$H,FAOstat!BF$3,'FAOstat _govt exp'!$D:$D,FAOstat!$B10)</f>
        <v>784.45</v>
      </c>
      <c r="BG10">
        <f>SUMIFS('FAOstat _govt exp'!$L:$L,'FAOstat _govt exp'!$J:$J,FAOstat!BG$4,'FAOstat _govt exp'!$H:$H,FAOstat!BG$3,'FAOstat _govt exp'!$D:$D,FAOstat!$B10)</f>
        <v>629.89</v>
      </c>
      <c r="BH10">
        <f>SUMIFS('FAOstat _govt exp'!$L:$L,'FAOstat _govt exp'!$J:$J,FAOstat!BH$4,'FAOstat _govt exp'!$H:$H,FAOstat!BH$3,'FAOstat _govt exp'!$D:$D,FAOstat!$B10)</f>
        <v>710.69</v>
      </c>
      <c r="BI10">
        <f>SUMIFS('FAOstat _govt exp'!$L:$L,'FAOstat _govt exp'!$J:$J,FAOstat!BI$4,'FAOstat _govt exp'!$H:$H,FAOstat!BI$3,'FAOstat _govt exp'!$D:$D,FAOstat!$B10)</f>
        <v>358.43</v>
      </c>
      <c r="BJ10">
        <f>SUMIFS('FAOstat _govt exp'!$L:$L,'FAOstat _govt exp'!$J:$J,FAOstat!BJ$4,'FAOstat _govt exp'!$H:$H,FAOstat!BJ$3,'FAOstat _govt exp'!$D:$D,FAOstat!$B10)</f>
        <v>0</v>
      </c>
      <c r="BK10">
        <f>SUMIFS('FAOstat _govt exp'!$L:$L,'FAOstat _govt exp'!$J:$J,FAOstat!BK$4,'FAOstat _govt exp'!$H:$H,FAOstat!BK$3,'FAOstat _govt exp'!$D:$D,FAOstat!$B10)</f>
        <v>198.65</v>
      </c>
      <c r="BL10">
        <f>SUMIFS('FAOstat _govt exp'!$L:$L,'FAOstat _govt exp'!$J:$J,FAOstat!BL$4,'FAOstat _govt exp'!$H:$H,FAOstat!BL$3,'FAOstat _govt exp'!$D:$D,FAOstat!$B10)</f>
        <v>339.16</v>
      </c>
      <c r="BM10">
        <f>SUMIFS('FAOstat _govt exp'!$L:$L,'FAOstat _govt exp'!$J:$J,FAOstat!BM$4,'FAOstat _govt exp'!$H:$H,FAOstat!BM$3,'FAOstat _govt exp'!$D:$D,FAOstat!$B10)</f>
        <v>211.82</v>
      </c>
      <c r="BN10">
        <f>SUMIFS('FAOstat _govt exp'!$L:$L,'FAOstat _govt exp'!$J:$J,FAOstat!BN$4,'FAOstat _govt exp'!$H:$H,FAOstat!BN$3,'FAOstat _govt exp'!$D:$D,FAOstat!$B10)</f>
        <v>420.01</v>
      </c>
      <c r="BO10">
        <f>SUMIFS('FAOstat _govt exp'!$L:$L,'FAOstat _govt exp'!$J:$J,FAOstat!BO$4,'FAOstat _govt exp'!$H:$H,FAOstat!BO$3,'FAOstat _govt exp'!$D:$D,FAOstat!$B10)</f>
        <v>393.79</v>
      </c>
      <c r="BP10">
        <f>SUMIFS('FAOstat _govt exp'!$L:$L,'FAOstat _govt exp'!$J:$J,FAOstat!BP$4,'FAOstat _govt exp'!$H:$H,FAOstat!BP$3,'FAOstat _govt exp'!$D:$D,FAOstat!$B10)</f>
        <v>359.14</v>
      </c>
      <c r="BQ10">
        <f>SUMIFS('FAOstat _govt exp'!$L:$L,'FAOstat _govt exp'!$J:$J,FAOstat!BQ$4,'FAOstat _govt exp'!$H:$H,FAOstat!BQ$3,'FAOstat _govt exp'!$D:$D,FAOstat!$B10)</f>
        <v>342.12</v>
      </c>
      <c r="BR10">
        <f>SUMIFS('FAOstat _govt exp'!$L:$L,'FAOstat _govt exp'!$J:$J,FAOstat!BR$4,'FAOstat _govt exp'!$H:$H,FAOstat!BR$3,'FAOstat _govt exp'!$D:$D,FAOstat!$B10)</f>
        <v>423.48</v>
      </c>
      <c r="BS10">
        <f>SUMIFS('FAOstat _govt exp'!$L:$L,'FAOstat _govt exp'!$J:$J,FAOstat!BS$4,'FAOstat _govt exp'!$H:$H,FAOstat!BS$3,'FAOstat _govt exp'!$D:$D,FAOstat!$B10)</f>
        <v>290.44</v>
      </c>
      <c r="BT10">
        <f>SUMIFS('FAOstat _govt exp'!$L:$L,'FAOstat _govt exp'!$J:$J,FAOstat!BT$4,'FAOstat _govt exp'!$H:$H,FAOstat!BT$3,'FAOstat _govt exp'!$D:$D,FAOstat!$B10)</f>
        <v>0</v>
      </c>
      <c r="BU10">
        <f>SUMIFS('FAOstat _govt exp'!$L:$L,'FAOstat _govt exp'!$J:$J,FAOstat!BU$4,'FAOstat _govt exp'!$H:$H,FAOstat!BU$3,'FAOstat _govt exp'!$D:$D,FAOstat!$B10)</f>
        <v>0</v>
      </c>
      <c r="BV10">
        <f>SUMIFS('FAOstat _govt exp'!$L:$L,'FAOstat _govt exp'!$J:$J,FAOstat!BV$4,'FAOstat _govt exp'!$H:$H,FAOstat!BV$3,'FAOstat _govt exp'!$D:$D,FAOstat!$B10)</f>
        <v>0</v>
      </c>
      <c r="BW10">
        <f>SUMIFS('FAOstat _govt exp'!$L:$L,'FAOstat _govt exp'!$J:$J,FAOstat!BW$4,'FAOstat _govt exp'!$H:$H,FAOstat!BW$3,'FAOstat _govt exp'!$D:$D,FAOstat!$B10)</f>
        <v>0</v>
      </c>
      <c r="BX10">
        <f>SUMIFS('FAOstat _govt exp'!$L:$L,'FAOstat _govt exp'!$J:$J,FAOstat!BX$4,'FAOstat _govt exp'!$H:$H,FAOstat!BX$3,'FAOstat _govt exp'!$D:$D,FAOstat!$B10)</f>
        <v>0</v>
      </c>
      <c r="BY10">
        <f>SUMIFS('FAOstat _govt exp'!$L:$L,'FAOstat _govt exp'!$J:$J,FAOstat!BY$4,'FAOstat _govt exp'!$H:$H,FAOstat!BY$3,'FAOstat _govt exp'!$D:$D,FAOstat!$B10)</f>
        <v>0</v>
      </c>
      <c r="BZ10">
        <f>SUMIFS('FAOstat _govt exp'!$L:$L,'FAOstat _govt exp'!$J:$J,FAOstat!BZ$4,'FAOstat _govt exp'!$H:$H,FAOstat!BZ$3,'FAOstat _govt exp'!$D:$D,FAOstat!$B10)</f>
        <v>0</v>
      </c>
      <c r="CA10">
        <f>SUMIFS('FAOstat _govt exp'!$L:$L,'FAOstat _govt exp'!$J:$J,FAOstat!CA$4,'FAOstat _govt exp'!$H:$H,FAOstat!CA$3,'FAOstat _govt exp'!$D:$D,FAOstat!$B10)</f>
        <v>0</v>
      </c>
      <c r="CB10">
        <f>SUMIFS('FAOstat _govt exp'!$L:$L,'FAOstat _govt exp'!$J:$J,FAOstat!CB$4,'FAOstat _govt exp'!$H:$H,FAOstat!CB$3,'FAOstat _govt exp'!$D:$D,FAOstat!$B10)</f>
        <v>0</v>
      </c>
      <c r="CC10">
        <f>SUMIFS('FAOstat _govt exp'!$L:$L,'FAOstat _govt exp'!$J:$J,FAOstat!CC$4,'FAOstat _govt exp'!$H:$H,FAOstat!CC$3,'FAOstat _govt exp'!$D:$D,FAOstat!$B10)</f>
        <v>0</v>
      </c>
      <c r="CD10">
        <f>SUMIFS('FAOstat _govt exp'!$L:$L,'FAOstat _govt exp'!$J:$J,FAOstat!CD$4,'FAOstat _govt exp'!$H:$H,FAOstat!CD$3,'FAOstat _govt exp'!$D:$D,FAOstat!$B10)</f>
        <v>0</v>
      </c>
      <c r="CE10" s="4">
        <f>SUMIFS('FAOstat_value added'!$L:$L,'FAOstat_value added'!$J:$J,FAOstat!CE$4,'FAOstat_value added'!$D:$D,FAOstat!$B10)</f>
        <v>30417.797998999999</v>
      </c>
      <c r="CF10" s="4">
        <f>IF(SUMIFS('FAOstat_value added'!$L:$L,'FAOstat_value added'!$J:$J,FAOstat!CF$4,'FAOstat_value added'!$D:$D,FAOstat!$B10)=0,CE10*(1+Assumptions!$C$10),SUMIFS('FAOstat_value added'!$L:$L,'FAOstat_value added'!$J:$J,FAOstat!CF$4,'FAOstat_value added'!$D:$D,FAOstat!$B10))</f>
        <v>37104.359349999999</v>
      </c>
      <c r="CG10" s="4">
        <f>IF(SUMIFS('FAOstat_value added'!$L:$L,'FAOstat_value added'!$J:$J,FAOstat!CG$4,'FAOstat_value added'!$D:$D,FAOstat!$B10)=0,CF10*(1+Assumptions!$C$10),SUMIFS('FAOstat_value added'!$L:$L,'FAOstat_value added'!$J:$J,FAOstat!CG$4,'FAOstat_value added'!$D:$D,FAOstat!$B10))</f>
        <v>33616.847631999997</v>
      </c>
      <c r="CH10" s="4">
        <f>IF(SUMIFS('FAOstat_value added'!$L:$L,'FAOstat_value added'!$J:$J,FAOstat!CH$4,'FAOstat_value added'!$D:$D,FAOstat!$B10)=0,CG10*(1+Assumptions!$C$10),SUMIFS('FAOstat_value added'!$L:$L,'FAOstat_value added'!$J:$J,FAOstat!CH$4,'FAOstat_value added'!$D:$D,FAOstat!$B10))</f>
        <v>37123.518897000002</v>
      </c>
      <c r="CI10" s="4">
        <f>IF(SUMIFS('FAOstat_value added'!$L:$L,'FAOstat_value added'!$J:$J,FAOstat!CI$4,'FAOstat_value added'!$D:$D,FAOstat!$B10)=0,CH10*(1+Assumptions!$C$10),SUMIFS('FAOstat_value added'!$L:$L,'FAOstat_value added'!$J:$J,FAOstat!CI$4,'FAOstat_value added'!$D:$D,FAOstat!$B10))</f>
        <v>38064.395028999999</v>
      </c>
      <c r="CJ10" s="4">
        <f>IF(SUMIFS('FAOstat_value added'!$L:$L,'FAOstat_value added'!$J:$J,FAOstat!CJ$4,'FAOstat_value added'!$D:$D,FAOstat!$B10)=0,CI10*(1+Assumptions!$C$10),SUMIFS('FAOstat_value added'!$L:$L,'FAOstat_value added'!$J:$J,FAOstat!CJ$4,'FAOstat_value added'!$D:$D,FAOstat!$B10))</f>
        <v>33255.632426999997</v>
      </c>
      <c r="CK10" s="4">
        <f>IF(SUMIFS('FAOstat_value added'!$L:$L,'FAOstat_value added'!$J:$J,FAOstat!CK$4,'FAOstat_value added'!$D:$D,FAOstat!$B10)=0,CJ10*(1+Assumptions!$C$10),SUMIFS('FAOstat_value added'!$L:$L,'FAOstat_value added'!$J:$J,FAOstat!CK$4,'FAOstat_value added'!$D:$D,FAOstat!$B10))</f>
        <v>34926.978991999997</v>
      </c>
      <c r="CL10" s="4">
        <f>IF(SUMIFS('FAOstat_value added'!$L:$L,'FAOstat_value added'!$J:$J,FAOstat!CL$4,'FAOstat_value added'!$D:$D,FAOstat!$B10)=0,CK10*(1+Assumptions!$C$10),SUMIFS('FAOstat_value added'!$L:$L,'FAOstat_value added'!$J:$J,FAOstat!CL$4,'FAOstat_value added'!$D:$D,FAOstat!$B10))</f>
        <v>35209.321323999997</v>
      </c>
      <c r="CM10" s="4">
        <f>IF(SUMIFS('FAOstat_value added'!$L:$L,'FAOstat_value added'!$J:$J,FAOstat!CM$4,'FAOstat_value added'!$D:$D,FAOstat!$B10)=0,CL10*(1+Assumptions!$C$10),SUMIFS('FAOstat_value added'!$L:$L,'FAOstat_value added'!$J:$J,FAOstat!CM$4,'FAOstat_value added'!$D:$D,FAOstat!$B10))</f>
        <v>31835.450069999999</v>
      </c>
      <c r="CN10" s="4">
        <f>IF(SUMIFS('FAOstat_value added'!$L:$L,'FAOstat_value added'!$J:$J,FAOstat!CN$4,'FAOstat_value added'!$D:$D,FAOstat!$B10)=0,CM10*(1+Assumptions!$C$10),SUMIFS('FAOstat_value added'!$L:$L,'FAOstat_value added'!$J:$J,FAOstat!CN$4,'FAOstat_value added'!$D:$D,FAOstat!$B10))</f>
        <v>32472.159071400001</v>
      </c>
      <c r="CO10" s="36">
        <f t="shared" si="28"/>
        <v>-4.8075885534101803E-2</v>
      </c>
    </row>
    <row r="11" spans="2:93" x14ac:dyDescent="0.35">
      <c r="B11" t="s">
        <v>32</v>
      </c>
      <c r="C11">
        <f t="shared" si="8"/>
        <v>0.01</v>
      </c>
      <c r="D11">
        <f t="shared" si="9"/>
        <v>0.01</v>
      </c>
      <c r="E11">
        <f t="shared" si="10"/>
        <v>0.01</v>
      </c>
      <c r="F11">
        <f t="shared" si="11"/>
        <v>0</v>
      </c>
      <c r="G11">
        <f t="shared" si="12"/>
        <v>0.05</v>
      </c>
      <c r="H11">
        <f t="shared" si="13"/>
        <v>0.01</v>
      </c>
      <c r="I11">
        <f t="shared" si="14"/>
        <v>0</v>
      </c>
      <c r="J11">
        <f t="shared" si="15"/>
        <v>0</v>
      </c>
      <c r="K11">
        <f t="shared" si="16"/>
        <v>0</v>
      </c>
      <c r="L11">
        <f t="shared" si="17"/>
        <v>0</v>
      </c>
      <c r="M11" s="4">
        <f t="shared" si="18"/>
        <v>142.60999999999999</v>
      </c>
      <c r="N11" s="4">
        <f t="shared" si="19"/>
        <v>155.85</v>
      </c>
      <c r="O11" s="4">
        <f t="shared" si="20"/>
        <v>98.83</v>
      </c>
      <c r="P11" s="4">
        <f t="shared" si="21"/>
        <v>82.85</v>
      </c>
      <c r="Q11" s="4">
        <f t="shared" si="22"/>
        <v>88.99</v>
      </c>
      <c r="R11" s="4">
        <f t="shared" si="23"/>
        <v>109.24</v>
      </c>
      <c r="S11" s="4">
        <f t="shared" si="24"/>
        <v>135.26999999999998</v>
      </c>
      <c r="T11" s="4">
        <f t="shared" si="25"/>
        <v>115.75</v>
      </c>
      <c r="U11" s="4">
        <f t="shared" si="26"/>
        <v>95.94</v>
      </c>
      <c r="V11" s="4">
        <f t="shared" si="27"/>
        <v>0</v>
      </c>
      <c r="W11">
        <f>SUMIFS('FAOstat _govt exp'!$L:$L,'FAOstat _govt exp'!$J:$J,FAOstat!W$4,'FAOstat _govt exp'!$H:$H,FAOstat!W$3,'FAOstat _govt exp'!$D:$D,FAOstat!$B11)</f>
        <v>108.78</v>
      </c>
      <c r="X11">
        <f>SUMIFS('FAOstat _govt exp'!$L:$L,'FAOstat _govt exp'!$J:$J,FAOstat!X$4,'FAOstat _govt exp'!$H:$H,FAOstat!X$3,'FAOstat _govt exp'!$D:$D,FAOstat!$B11)</f>
        <v>115.94</v>
      </c>
      <c r="Y11">
        <f>SUMIFS('FAOstat _govt exp'!$L:$L,'FAOstat _govt exp'!$J:$J,FAOstat!Y$4,'FAOstat _govt exp'!$H:$H,FAOstat!Y$3,'FAOstat _govt exp'!$D:$D,FAOstat!$B11)</f>
        <v>56.72</v>
      </c>
      <c r="Z11">
        <f>SUMIFS('FAOstat _govt exp'!$L:$L,'FAOstat _govt exp'!$J:$J,FAOstat!Z$4,'FAOstat _govt exp'!$H:$H,FAOstat!Z$3,'FAOstat _govt exp'!$D:$D,FAOstat!$B11)</f>
        <v>46.05</v>
      </c>
      <c r="AA11">
        <f>SUMIFS('FAOstat _govt exp'!$L:$L,'FAOstat _govt exp'!$J:$J,FAOstat!AA$4,'FAOstat _govt exp'!$H:$H,FAOstat!AA$3,'FAOstat _govt exp'!$D:$D,FAOstat!$B11)</f>
        <v>51.15</v>
      </c>
      <c r="AB11">
        <f>SUMIFS('FAOstat _govt exp'!$L:$L,'FAOstat _govt exp'!$J:$J,FAOstat!AB$4,'FAOstat _govt exp'!$H:$H,FAOstat!AB$3,'FAOstat _govt exp'!$D:$D,FAOstat!$B11)</f>
        <v>73.66</v>
      </c>
      <c r="AC11">
        <f>SUMIFS('FAOstat _govt exp'!$L:$L,'FAOstat _govt exp'!$J:$J,FAOstat!AC$4,'FAOstat _govt exp'!$H:$H,FAOstat!AC$3,'FAOstat _govt exp'!$D:$D,FAOstat!$B11)</f>
        <v>102.33</v>
      </c>
      <c r="AD11">
        <f>SUMIFS('FAOstat _govt exp'!$L:$L,'FAOstat _govt exp'!$J:$J,FAOstat!AD$4,'FAOstat _govt exp'!$H:$H,FAOstat!AD$3,'FAOstat _govt exp'!$D:$D,FAOstat!$B11)</f>
        <v>79.569999999999993</v>
      </c>
      <c r="AE11">
        <f>SUMIFS('FAOstat _govt exp'!$L:$L,'FAOstat _govt exp'!$J:$J,FAOstat!AE$4,'FAOstat _govt exp'!$H:$H,FAOstat!AE$3,'FAOstat _govt exp'!$D:$D,FAOstat!$B11)</f>
        <v>56.37</v>
      </c>
      <c r="AF11">
        <f>SUMIFS('FAOstat _govt exp'!$L:$L,'FAOstat _govt exp'!$J:$J,FAOstat!AF$4,'FAOstat _govt exp'!$H:$H,FAOstat!AF$3,'FAOstat _govt exp'!$D:$D,FAOstat!$B11)</f>
        <v>0</v>
      </c>
      <c r="AG11">
        <f>SUMIFS('FAOstat _govt exp'!$L:$L,'FAOstat _govt exp'!$J:$J,FAOstat!AG$4,'FAOstat _govt exp'!$H:$H,FAOstat!AG$3,'FAOstat _govt exp'!$D:$D,FAOstat!$B11)</f>
        <v>33.82</v>
      </c>
      <c r="AH11">
        <f>SUMIFS('FAOstat _govt exp'!$L:$L,'FAOstat _govt exp'!$J:$J,FAOstat!AH$4,'FAOstat _govt exp'!$H:$H,FAOstat!AH$3,'FAOstat _govt exp'!$D:$D,FAOstat!$B11)</f>
        <v>39.9</v>
      </c>
      <c r="AI11">
        <f>SUMIFS('FAOstat _govt exp'!$L:$L,'FAOstat _govt exp'!$J:$J,FAOstat!AI$4,'FAOstat _govt exp'!$H:$H,FAOstat!AI$3,'FAOstat _govt exp'!$D:$D,FAOstat!$B11)</f>
        <v>42.1</v>
      </c>
      <c r="AJ11">
        <f>SUMIFS('FAOstat _govt exp'!$L:$L,'FAOstat _govt exp'!$J:$J,FAOstat!AJ$4,'FAOstat _govt exp'!$H:$H,FAOstat!AJ$3,'FAOstat _govt exp'!$D:$D,FAOstat!$B11)</f>
        <v>36.799999999999997</v>
      </c>
      <c r="AK11">
        <f>SUMIFS('FAOstat _govt exp'!$L:$L,'FAOstat _govt exp'!$J:$J,FAOstat!AK$4,'FAOstat _govt exp'!$H:$H,FAOstat!AK$3,'FAOstat _govt exp'!$D:$D,FAOstat!$B11)</f>
        <v>37.79</v>
      </c>
      <c r="AL11">
        <f>SUMIFS('FAOstat _govt exp'!$L:$L,'FAOstat _govt exp'!$J:$J,FAOstat!AL$4,'FAOstat _govt exp'!$H:$H,FAOstat!AL$3,'FAOstat _govt exp'!$D:$D,FAOstat!$B11)</f>
        <v>35.57</v>
      </c>
      <c r="AM11">
        <f>SUMIFS('FAOstat _govt exp'!$L:$L,'FAOstat _govt exp'!$J:$J,FAOstat!AM$4,'FAOstat _govt exp'!$H:$H,FAOstat!AM$3,'FAOstat _govt exp'!$D:$D,FAOstat!$B11)</f>
        <v>32.94</v>
      </c>
      <c r="AN11">
        <f>SUMIFS('FAOstat _govt exp'!$L:$L,'FAOstat _govt exp'!$J:$J,FAOstat!AN$4,'FAOstat _govt exp'!$H:$H,FAOstat!AN$3,'FAOstat _govt exp'!$D:$D,FAOstat!$B11)</f>
        <v>36.18</v>
      </c>
      <c r="AO11">
        <f>SUMIFS('FAOstat _govt exp'!$L:$L,'FAOstat _govt exp'!$J:$J,FAOstat!AO$4,'FAOstat _govt exp'!$H:$H,FAOstat!AO$3,'FAOstat _govt exp'!$D:$D,FAOstat!$B11)</f>
        <v>39.57</v>
      </c>
      <c r="AP11">
        <f>SUMIFS('FAOstat _govt exp'!$L:$L,'FAOstat _govt exp'!$J:$J,FAOstat!AP$4,'FAOstat _govt exp'!$H:$H,FAOstat!AP$3,'FAOstat _govt exp'!$D:$D,FAOstat!$B11)</f>
        <v>0</v>
      </c>
      <c r="AQ11">
        <f>SUMIFS('FAOstat _govt exp'!$L:$L,'FAOstat _govt exp'!$J:$J,FAOstat!AQ$4,'FAOstat _govt exp'!$H:$H,FAOstat!AQ$3,'FAOstat _govt exp'!$D:$D,FAOstat!$B11)</f>
        <v>0.01</v>
      </c>
      <c r="AR11">
        <f>SUMIFS('FAOstat _govt exp'!$L:$L,'FAOstat _govt exp'!$J:$J,FAOstat!AR$4,'FAOstat _govt exp'!$H:$H,FAOstat!AR$3,'FAOstat _govt exp'!$D:$D,FAOstat!$B11)</f>
        <v>0.01</v>
      </c>
      <c r="AS11">
        <f>SUMIFS('FAOstat _govt exp'!$L:$L,'FAOstat _govt exp'!$J:$J,FAOstat!AS$4,'FAOstat _govt exp'!$H:$H,FAOstat!AS$3,'FAOstat _govt exp'!$D:$D,FAOstat!$B11)</f>
        <v>0.01</v>
      </c>
      <c r="AT11">
        <f>SUMIFS('FAOstat _govt exp'!$L:$L,'FAOstat _govt exp'!$J:$J,FAOstat!AT$4,'FAOstat _govt exp'!$H:$H,FAOstat!AT$3,'FAOstat _govt exp'!$D:$D,FAOstat!$B11)</f>
        <v>0</v>
      </c>
      <c r="AU11">
        <f>SUMIFS('FAOstat _govt exp'!$L:$L,'FAOstat _govt exp'!$J:$J,FAOstat!AU$4,'FAOstat _govt exp'!$H:$H,FAOstat!AU$3,'FAOstat _govt exp'!$D:$D,FAOstat!$B11)</f>
        <v>0.05</v>
      </c>
      <c r="AV11">
        <f>SUMIFS('FAOstat _govt exp'!$L:$L,'FAOstat _govt exp'!$J:$J,FAOstat!AV$4,'FAOstat _govt exp'!$H:$H,FAOstat!AV$3,'FAOstat _govt exp'!$D:$D,FAOstat!$B11)</f>
        <v>0.01</v>
      </c>
      <c r="AW11">
        <f>SUMIFS('FAOstat _govt exp'!$L:$L,'FAOstat _govt exp'!$J:$J,FAOstat!AW$4,'FAOstat _govt exp'!$H:$H,FAOstat!AW$3,'FAOstat _govt exp'!$D:$D,FAOstat!$B11)</f>
        <v>0</v>
      </c>
      <c r="AX11">
        <f>SUMIFS('FAOstat _govt exp'!$L:$L,'FAOstat _govt exp'!$J:$J,FAOstat!AX$4,'FAOstat _govt exp'!$H:$H,FAOstat!AX$3,'FAOstat _govt exp'!$D:$D,FAOstat!$B11)</f>
        <v>0</v>
      </c>
      <c r="AY11">
        <f>SUMIFS('FAOstat _govt exp'!$L:$L,'FAOstat _govt exp'!$J:$J,FAOstat!AY$4,'FAOstat _govt exp'!$H:$H,FAOstat!AY$3,'FAOstat _govt exp'!$D:$D,FAOstat!$B11)</f>
        <v>0</v>
      </c>
      <c r="AZ11">
        <f>SUMIFS('FAOstat _govt exp'!$L:$L,'FAOstat _govt exp'!$J:$J,FAOstat!AZ$4,'FAOstat _govt exp'!$H:$H,FAOstat!AZ$3,'FAOstat _govt exp'!$D:$D,FAOstat!$B11)</f>
        <v>0</v>
      </c>
      <c r="BA11">
        <f>SUMIFS('FAOstat _govt exp'!$L:$L,'FAOstat _govt exp'!$J:$J,FAOstat!BA$4,'FAOstat _govt exp'!$H:$H,FAOstat!BA$3,'FAOstat _govt exp'!$D:$D,FAOstat!$B11)</f>
        <v>107.15</v>
      </c>
      <c r="BB11">
        <f>SUMIFS('FAOstat _govt exp'!$L:$L,'FAOstat _govt exp'!$J:$J,FAOstat!BB$4,'FAOstat _govt exp'!$H:$H,FAOstat!BB$3,'FAOstat _govt exp'!$D:$D,FAOstat!$B11)</f>
        <v>113.78</v>
      </c>
      <c r="BC11">
        <f>SUMIFS('FAOstat _govt exp'!$L:$L,'FAOstat _govt exp'!$J:$J,FAOstat!BC$4,'FAOstat _govt exp'!$H:$H,FAOstat!BC$3,'FAOstat _govt exp'!$D:$D,FAOstat!$B11)</f>
        <v>54.5</v>
      </c>
      <c r="BD11">
        <f>SUMIFS('FAOstat _govt exp'!$L:$L,'FAOstat _govt exp'!$J:$J,FAOstat!BD$4,'FAOstat _govt exp'!$H:$H,FAOstat!BD$3,'FAOstat _govt exp'!$D:$D,FAOstat!$B11)</f>
        <v>44.37</v>
      </c>
      <c r="BE11">
        <f>SUMIFS('FAOstat _govt exp'!$L:$L,'FAOstat _govt exp'!$J:$J,FAOstat!BE$4,'FAOstat _govt exp'!$H:$H,FAOstat!BE$3,'FAOstat _govt exp'!$D:$D,FAOstat!$B11)</f>
        <v>49.2</v>
      </c>
      <c r="BF11">
        <f>SUMIFS('FAOstat _govt exp'!$L:$L,'FAOstat _govt exp'!$J:$J,FAOstat!BF$4,'FAOstat _govt exp'!$H:$H,FAOstat!BF$3,'FAOstat _govt exp'!$D:$D,FAOstat!$B11)</f>
        <v>71.78</v>
      </c>
      <c r="BG11">
        <f>SUMIFS('FAOstat _govt exp'!$L:$L,'FAOstat _govt exp'!$J:$J,FAOstat!BG$4,'FAOstat _govt exp'!$H:$H,FAOstat!BG$3,'FAOstat _govt exp'!$D:$D,FAOstat!$B11)</f>
        <v>100.98</v>
      </c>
      <c r="BH11">
        <f>SUMIFS('FAOstat _govt exp'!$L:$L,'FAOstat _govt exp'!$J:$J,FAOstat!BH$4,'FAOstat _govt exp'!$H:$H,FAOstat!BH$3,'FAOstat _govt exp'!$D:$D,FAOstat!$B11)</f>
        <v>78.58</v>
      </c>
      <c r="BI11">
        <f>SUMIFS('FAOstat _govt exp'!$L:$L,'FAOstat _govt exp'!$J:$J,FAOstat!BI$4,'FAOstat _govt exp'!$H:$H,FAOstat!BI$3,'FAOstat _govt exp'!$D:$D,FAOstat!$B11)</f>
        <v>54.83</v>
      </c>
      <c r="BJ11">
        <f>SUMIFS('FAOstat _govt exp'!$L:$L,'FAOstat _govt exp'!$J:$J,FAOstat!BJ$4,'FAOstat _govt exp'!$H:$H,FAOstat!BJ$3,'FAOstat _govt exp'!$D:$D,FAOstat!$B11)</f>
        <v>0</v>
      </c>
      <c r="BK11">
        <f>SUMIFS('FAOstat _govt exp'!$L:$L,'FAOstat _govt exp'!$J:$J,FAOstat!BK$4,'FAOstat _govt exp'!$H:$H,FAOstat!BK$3,'FAOstat _govt exp'!$D:$D,FAOstat!$B11)</f>
        <v>13.18</v>
      </c>
      <c r="BL11">
        <f>SUMIFS('FAOstat _govt exp'!$L:$L,'FAOstat _govt exp'!$J:$J,FAOstat!BL$4,'FAOstat _govt exp'!$H:$H,FAOstat!BL$3,'FAOstat _govt exp'!$D:$D,FAOstat!$B11)</f>
        <v>17.8</v>
      </c>
      <c r="BM11">
        <f>SUMIFS('FAOstat _govt exp'!$L:$L,'FAOstat _govt exp'!$J:$J,FAOstat!BM$4,'FAOstat _govt exp'!$H:$H,FAOstat!BM$3,'FAOstat _govt exp'!$D:$D,FAOstat!$B11)</f>
        <v>17.5</v>
      </c>
      <c r="BN11">
        <f>SUMIFS('FAOstat _govt exp'!$L:$L,'FAOstat _govt exp'!$J:$J,FAOstat!BN$4,'FAOstat _govt exp'!$H:$H,FAOstat!BN$3,'FAOstat _govt exp'!$D:$D,FAOstat!$B11)</f>
        <v>11.23</v>
      </c>
      <c r="BO11">
        <f>SUMIFS('FAOstat _govt exp'!$L:$L,'FAOstat _govt exp'!$J:$J,FAOstat!BO$4,'FAOstat _govt exp'!$H:$H,FAOstat!BO$3,'FAOstat _govt exp'!$D:$D,FAOstat!$B11)</f>
        <v>11.23</v>
      </c>
      <c r="BP11">
        <f>SUMIFS('FAOstat _govt exp'!$L:$L,'FAOstat _govt exp'!$J:$J,FAOstat!BP$4,'FAOstat _govt exp'!$H:$H,FAOstat!BP$3,'FAOstat _govt exp'!$D:$D,FAOstat!$B11)</f>
        <v>11.82</v>
      </c>
      <c r="BQ11">
        <f>SUMIFS('FAOstat _govt exp'!$L:$L,'FAOstat _govt exp'!$J:$J,FAOstat!BQ$4,'FAOstat _govt exp'!$H:$H,FAOstat!BQ$3,'FAOstat _govt exp'!$D:$D,FAOstat!$B11)</f>
        <v>9.2799999999999994</v>
      </c>
      <c r="BR11">
        <f>SUMIFS('FAOstat _govt exp'!$L:$L,'FAOstat _govt exp'!$J:$J,FAOstat!BR$4,'FAOstat _govt exp'!$H:$H,FAOstat!BR$3,'FAOstat _govt exp'!$D:$D,FAOstat!$B11)</f>
        <v>11.2</v>
      </c>
      <c r="BS11">
        <f>SUMIFS('FAOstat _govt exp'!$L:$L,'FAOstat _govt exp'!$J:$J,FAOstat!BS$4,'FAOstat _govt exp'!$H:$H,FAOstat!BS$3,'FAOstat _govt exp'!$D:$D,FAOstat!$B11)</f>
        <v>11.78</v>
      </c>
      <c r="BT11">
        <f>SUMIFS('FAOstat _govt exp'!$L:$L,'FAOstat _govt exp'!$J:$J,FAOstat!BT$4,'FAOstat _govt exp'!$H:$H,FAOstat!BT$3,'FAOstat _govt exp'!$D:$D,FAOstat!$B11)</f>
        <v>0</v>
      </c>
      <c r="BU11">
        <f>SUMIFS('FAOstat _govt exp'!$L:$L,'FAOstat _govt exp'!$J:$J,FAOstat!BU$4,'FAOstat _govt exp'!$H:$H,FAOstat!BU$3,'FAOstat _govt exp'!$D:$D,FAOstat!$B11)</f>
        <v>0</v>
      </c>
      <c r="BV11">
        <f>SUMIFS('FAOstat _govt exp'!$L:$L,'FAOstat _govt exp'!$J:$J,FAOstat!BV$4,'FAOstat _govt exp'!$H:$H,FAOstat!BV$3,'FAOstat _govt exp'!$D:$D,FAOstat!$B11)</f>
        <v>0</v>
      </c>
      <c r="BW11">
        <f>SUMIFS('FAOstat _govt exp'!$L:$L,'FAOstat _govt exp'!$J:$J,FAOstat!BW$4,'FAOstat _govt exp'!$H:$H,FAOstat!BW$3,'FAOstat _govt exp'!$D:$D,FAOstat!$B11)</f>
        <v>0</v>
      </c>
      <c r="BX11">
        <f>SUMIFS('FAOstat _govt exp'!$L:$L,'FAOstat _govt exp'!$J:$J,FAOstat!BX$4,'FAOstat _govt exp'!$H:$H,FAOstat!BX$3,'FAOstat _govt exp'!$D:$D,FAOstat!$B11)</f>
        <v>0</v>
      </c>
      <c r="BY11">
        <f>SUMIFS('FAOstat _govt exp'!$L:$L,'FAOstat _govt exp'!$J:$J,FAOstat!BY$4,'FAOstat _govt exp'!$H:$H,FAOstat!BY$3,'FAOstat _govt exp'!$D:$D,FAOstat!$B11)</f>
        <v>0</v>
      </c>
      <c r="BZ11">
        <f>SUMIFS('FAOstat _govt exp'!$L:$L,'FAOstat _govt exp'!$J:$J,FAOstat!BZ$4,'FAOstat _govt exp'!$H:$H,FAOstat!BZ$3,'FAOstat _govt exp'!$D:$D,FAOstat!$B11)</f>
        <v>0</v>
      </c>
      <c r="CA11">
        <f>SUMIFS('FAOstat _govt exp'!$L:$L,'FAOstat _govt exp'!$J:$J,FAOstat!CA$4,'FAOstat _govt exp'!$H:$H,FAOstat!CA$3,'FAOstat _govt exp'!$D:$D,FAOstat!$B11)</f>
        <v>0</v>
      </c>
      <c r="CB11">
        <f>SUMIFS('FAOstat _govt exp'!$L:$L,'FAOstat _govt exp'!$J:$J,FAOstat!CB$4,'FAOstat _govt exp'!$H:$H,FAOstat!CB$3,'FAOstat _govt exp'!$D:$D,FAOstat!$B11)</f>
        <v>0</v>
      </c>
      <c r="CC11">
        <f>SUMIFS('FAOstat _govt exp'!$L:$L,'FAOstat _govt exp'!$J:$J,FAOstat!CC$4,'FAOstat _govt exp'!$H:$H,FAOstat!CC$3,'FAOstat _govt exp'!$D:$D,FAOstat!$B11)</f>
        <v>0</v>
      </c>
      <c r="CD11">
        <f>SUMIFS('FAOstat _govt exp'!$L:$L,'FAOstat _govt exp'!$J:$J,FAOstat!CD$4,'FAOstat _govt exp'!$H:$H,FAOstat!CD$3,'FAOstat _govt exp'!$D:$D,FAOstat!$B11)</f>
        <v>0</v>
      </c>
      <c r="CE11" s="4">
        <f>SUMIFS('FAOstat_value added'!$L:$L,'FAOstat_value added'!$J:$J,FAOstat!CE$4,'FAOstat_value added'!$D:$D,FAOstat!$B11)</f>
        <v>1574.781324</v>
      </c>
      <c r="CF11" s="4">
        <f>IF(SUMIFS('FAOstat_value added'!$L:$L,'FAOstat_value added'!$J:$J,FAOstat!CF$4,'FAOstat_value added'!$D:$D,FAOstat!$B11)=0,CE11*(1+Assumptions!$C$10),SUMIFS('FAOstat_value added'!$L:$L,'FAOstat_value added'!$J:$J,FAOstat!CF$4,'FAOstat_value added'!$D:$D,FAOstat!$B11))</f>
        <v>2062.2204320000001</v>
      </c>
      <c r="CG11" s="4">
        <f>IF(SUMIFS('FAOstat_value added'!$L:$L,'FAOstat_value added'!$J:$J,FAOstat!CG$4,'FAOstat_value added'!$D:$D,FAOstat!$B11)=0,CF11*(1+Assumptions!$C$10),SUMIFS('FAOstat_value added'!$L:$L,'FAOstat_value added'!$J:$J,FAOstat!CG$4,'FAOstat_value added'!$D:$D,FAOstat!$B11))</f>
        <v>1902.2051409999999</v>
      </c>
      <c r="CH11" s="4">
        <f>IF(SUMIFS('FAOstat_value added'!$L:$L,'FAOstat_value added'!$J:$J,FAOstat!CH$4,'FAOstat_value added'!$D:$D,FAOstat!$B11)=0,CG11*(1+Assumptions!$C$10),SUMIFS('FAOstat_value added'!$L:$L,'FAOstat_value added'!$J:$J,FAOstat!CH$4,'FAOstat_value added'!$D:$D,FAOstat!$B11))</f>
        <v>2050.2155969999999</v>
      </c>
      <c r="CI11" s="4">
        <f>IF(SUMIFS('FAOstat_value added'!$L:$L,'FAOstat_value added'!$J:$J,FAOstat!CI$4,'FAOstat_value added'!$D:$D,FAOstat!$B11)=0,CH11*(1+Assumptions!$C$10),SUMIFS('FAOstat_value added'!$L:$L,'FAOstat_value added'!$J:$J,FAOstat!CI$4,'FAOstat_value added'!$D:$D,FAOstat!$B11))</f>
        <v>2098.0754529999999</v>
      </c>
      <c r="CJ11" s="4">
        <f>IF(SUMIFS('FAOstat_value added'!$L:$L,'FAOstat_value added'!$J:$J,FAOstat!CJ$4,'FAOstat_value added'!$D:$D,FAOstat!$B11)=0,CI11*(1+Assumptions!$C$10),SUMIFS('FAOstat_value added'!$L:$L,'FAOstat_value added'!$J:$J,FAOstat!CJ$4,'FAOstat_value added'!$D:$D,FAOstat!$B11))</f>
        <v>1817.6139900000001</v>
      </c>
      <c r="CK11" s="4">
        <f>IF(SUMIFS('FAOstat_value added'!$L:$L,'FAOstat_value added'!$J:$J,FAOstat!CK$4,'FAOstat_value added'!$D:$D,FAOstat!$B11)=0,CJ11*(1+Assumptions!$C$10),SUMIFS('FAOstat_value added'!$L:$L,'FAOstat_value added'!$J:$J,FAOstat!CK$4,'FAOstat_value added'!$D:$D,FAOstat!$B11))</f>
        <v>1728.5616689999999</v>
      </c>
      <c r="CL11" s="4">
        <f>IF(SUMIFS('FAOstat_value added'!$L:$L,'FAOstat_value added'!$J:$J,FAOstat!CL$4,'FAOstat_value added'!$D:$D,FAOstat!$B11)=0,CK11*(1+Assumptions!$C$10),SUMIFS('FAOstat_value added'!$L:$L,'FAOstat_value added'!$J:$J,FAOstat!CL$4,'FAOstat_value added'!$D:$D,FAOstat!$B11))</f>
        <v>1728.4571450000001</v>
      </c>
      <c r="CM11" s="4">
        <f>IF(SUMIFS('FAOstat_value added'!$L:$L,'FAOstat_value added'!$J:$J,FAOstat!CM$4,'FAOstat_value added'!$D:$D,FAOstat!$B11)=0,CL11*(1+Assumptions!$C$10),SUMIFS('FAOstat_value added'!$L:$L,'FAOstat_value added'!$J:$J,FAOstat!CM$4,'FAOstat_value added'!$D:$D,FAOstat!$B11))</f>
        <v>1702.8259310000001</v>
      </c>
      <c r="CN11" s="4">
        <f>IF(SUMIFS('FAOstat_value added'!$L:$L,'FAOstat_value added'!$J:$J,FAOstat!CN$4,'FAOstat_value added'!$D:$D,FAOstat!$B11)=0,CM11*(1+Assumptions!$C$10),SUMIFS('FAOstat_value added'!$L:$L,'FAOstat_value added'!$J:$J,FAOstat!CN$4,'FAOstat_value added'!$D:$D,FAOstat!$B11))</f>
        <v>1736.8824496200002</v>
      </c>
      <c r="CO11" s="36">
        <f t="shared" si="28"/>
        <v>-2.9371581068365682E-2</v>
      </c>
    </row>
    <row r="12" spans="2:93" x14ac:dyDescent="0.35">
      <c r="B12" t="s">
        <v>34</v>
      </c>
      <c r="C12">
        <f t="shared" si="8"/>
        <v>0</v>
      </c>
      <c r="D12">
        <f t="shared" si="9"/>
        <v>0</v>
      </c>
      <c r="E12">
        <f t="shared" si="10"/>
        <v>0</v>
      </c>
      <c r="F12">
        <f t="shared" si="11"/>
        <v>0</v>
      </c>
      <c r="G12">
        <f t="shared" si="12"/>
        <v>29.75</v>
      </c>
      <c r="H12">
        <f t="shared" si="13"/>
        <v>28.55</v>
      </c>
      <c r="I12">
        <f t="shared" si="14"/>
        <v>23.79</v>
      </c>
      <c r="J12">
        <f t="shared" si="15"/>
        <v>24.53</v>
      </c>
      <c r="K12">
        <f t="shared" si="16"/>
        <v>165.12</v>
      </c>
      <c r="L12">
        <f t="shared" si="17"/>
        <v>0</v>
      </c>
      <c r="M12" s="4">
        <f t="shared" si="18"/>
        <v>12464.23</v>
      </c>
      <c r="N12" s="4">
        <f t="shared" si="19"/>
        <v>16460.66</v>
      </c>
      <c r="O12" s="4">
        <f t="shared" si="20"/>
        <v>18085.510000000002</v>
      </c>
      <c r="P12" s="4">
        <f t="shared" si="21"/>
        <v>18254.690000000002</v>
      </c>
      <c r="Q12" s="4">
        <f t="shared" si="22"/>
        <v>17384.75</v>
      </c>
      <c r="R12" s="4">
        <f t="shared" si="23"/>
        <v>12039</v>
      </c>
      <c r="S12" s="4">
        <f t="shared" si="24"/>
        <v>12861.150000000001</v>
      </c>
      <c r="T12" s="4">
        <f t="shared" si="25"/>
        <v>14054.720000000001</v>
      </c>
      <c r="U12" s="4">
        <f t="shared" si="26"/>
        <v>15141.070000000002</v>
      </c>
      <c r="V12" s="4">
        <f t="shared" si="27"/>
        <v>0</v>
      </c>
      <c r="W12">
        <f>SUMIFS('FAOstat _govt exp'!$L:$L,'FAOstat _govt exp'!$J:$J,FAOstat!W$4,'FAOstat _govt exp'!$H:$H,FAOstat!W$3,'FAOstat _govt exp'!$D:$D,FAOstat!$B12)</f>
        <v>4790.12</v>
      </c>
      <c r="X12">
        <f>SUMIFS('FAOstat _govt exp'!$L:$L,'FAOstat _govt exp'!$J:$J,FAOstat!X$4,'FAOstat _govt exp'!$H:$H,FAOstat!X$3,'FAOstat _govt exp'!$D:$D,FAOstat!$B12)</f>
        <v>5125.5200000000004</v>
      </c>
      <c r="Y12">
        <f>SUMIFS('FAOstat _govt exp'!$L:$L,'FAOstat _govt exp'!$J:$J,FAOstat!Y$4,'FAOstat _govt exp'!$H:$H,FAOstat!Y$3,'FAOstat _govt exp'!$D:$D,FAOstat!$B12)</f>
        <v>4924.41</v>
      </c>
      <c r="Z12">
        <f>SUMIFS('FAOstat _govt exp'!$L:$L,'FAOstat _govt exp'!$J:$J,FAOstat!Z$4,'FAOstat _govt exp'!$H:$H,FAOstat!Z$3,'FAOstat _govt exp'!$D:$D,FAOstat!$B12)</f>
        <v>4280.57</v>
      </c>
      <c r="AA12">
        <f>SUMIFS('FAOstat _govt exp'!$L:$L,'FAOstat _govt exp'!$J:$J,FAOstat!AA$4,'FAOstat _govt exp'!$H:$H,FAOstat!AA$3,'FAOstat _govt exp'!$D:$D,FAOstat!$B12)</f>
        <v>3730.07</v>
      </c>
      <c r="AB12">
        <f>SUMIFS('FAOstat _govt exp'!$L:$L,'FAOstat _govt exp'!$J:$J,FAOstat!AB$4,'FAOstat _govt exp'!$H:$H,FAOstat!AB$3,'FAOstat _govt exp'!$D:$D,FAOstat!$B12)</f>
        <v>2978.76</v>
      </c>
      <c r="AC12">
        <f>SUMIFS('FAOstat _govt exp'!$L:$L,'FAOstat _govt exp'!$J:$J,FAOstat!AC$4,'FAOstat _govt exp'!$H:$H,FAOstat!AC$3,'FAOstat _govt exp'!$D:$D,FAOstat!$B12)</f>
        <v>3331.07</v>
      </c>
      <c r="AD12">
        <f>SUMIFS('FAOstat _govt exp'!$L:$L,'FAOstat _govt exp'!$J:$J,FAOstat!AD$4,'FAOstat _govt exp'!$H:$H,FAOstat!AD$3,'FAOstat _govt exp'!$D:$D,FAOstat!$B12)</f>
        <v>3460.41</v>
      </c>
      <c r="AE12">
        <f>SUMIFS('FAOstat _govt exp'!$L:$L,'FAOstat _govt exp'!$J:$J,FAOstat!AE$4,'FAOstat _govt exp'!$H:$H,FAOstat!AE$3,'FAOstat _govt exp'!$D:$D,FAOstat!$B12)</f>
        <v>3464.55</v>
      </c>
      <c r="AF12">
        <f>SUMIFS('FAOstat _govt exp'!$L:$L,'FAOstat _govt exp'!$J:$J,FAOstat!AF$4,'FAOstat _govt exp'!$H:$H,FAOstat!AF$3,'FAOstat _govt exp'!$D:$D,FAOstat!$B12)</f>
        <v>0</v>
      </c>
      <c r="AG12">
        <f>SUMIFS('FAOstat _govt exp'!$L:$L,'FAOstat _govt exp'!$J:$J,FAOstat!AG$4,'FAOstat _govt exp'!$H:$H,FAOstat!AG$3,'FAOstat _govt exp'!$D:$D,FAOstat!$B12)</f>
        <v>7674.11</v>
      </c>
      <c r="AH12">
        <f>SUMIFS('FAOstat _govt exp'!$L:$L,'FAOstat _govt exp'!$J:$J,FAOstat!AH$4,'FAOstat _govt exp'!$H:$H,FAOstat!AH$3,'FAOstat _govt exp'!$D:$D,FAOstat!$B12)</f>
        <v>11335.14</v>
      </c>
      <c r="AI12">
        <f>SUMIFS('FAOstat _govt exp'!$L:$L,'FAOstat _govt exp'!$J:$J,FAOstat!AI$4,'FAOstat _govt exp'!$H:$H,FAOstat!AI$3,'FAOstat _govt exp'!$D:$D,FAOstat!$B12)</f>
        <v>13161.1</v>
      </c>
      <c r="AJ12">
        <f>SUMIFS('FAOstat _govt exp'!$L:$L,'FAOstat _govt exp'!$J:$J,FAOstat!AJ$4,'FAOstat _govt exp'!$H:$H,FAOstat!AJ$3,'FAOstat _govt exp'!$D:$D,FAOstat!$B12)</f>
        <v>13974.12</v>
      </c>
      <c r="AK12">
        <f>SUMIFS('FAOstat _govt exp'!$L:$L,'FAOstat _govt exp'!$J:$J,FAOstat!AK$4,'FAOstat _govt exp'!$H:$H,FAOstat!AK$3,'FAOstat _govt exp'!$D:$D,FAOstat!$B12)</f>
        <v>13624.93</v>
      </c>
      <c r="AL12">
        <f>SUMIFS('FAOstat _govt exp'!$L:$L,'FAOstat _govt exp'!$J:$J,FAOstat!AL$4,'FAOstat _govt exp'!$H:$H,FAOstat!AL$3,'FAOstat _govt exp'!$D:$D,FAOstat!$B12)</f>
        <v>9031.69</v>
      </c>
      <c r="AM12">
        <f>SUMIFS('FAOstat _govt exp'!$L:$L,'FAOstat _govt exp'!$J:$J,FAOstat!AM$4,'FAOstat _govt exp'!$H:$H,FAOstat!AM$3,'FAOstat _govt exp'!$D:$D,FAOstat!$B12)</f>
        <v>9506.2900000000009</v>
      </c>
      <c r="AN12">
        <f>SUMIFS('FAOstat _govt exp'!$L:$L,'FAOstat _govt exp'!$J:$J,FAOstat!AN$4,'FAOstat _govt exp'!$H:$H,FAOstat!AN$3,'FAOstat _govt exp'!$D:$D,FAOstat!$B12)</f>
        <v>10569.78</v>
      </c>
      <c r="AO12">
        <f>SUMIFS('FAOstat _govt exp'!$L:$L,'FAOstat _govt exp'!$J:$J,FAOstat!AO$4,'FAOstat _govt exp'!$H:$H,FAOstat!AO$3,'FAOstat _govt exp'!$D:$D,FAOstat!$B12)</f>
        <v>11511.4</v>
      </c>
      <c r="AP12">
        <f>SUMIFS('FAOstat _govt exp'!$L:$L,'FAOstat _govt exp'!$J:$J,FAOstat!AP$4,'FAOstat _govt exp'!$H:$H,FAOstat!AP$3,'FAOstat _govt exp'!$D:$D,FAOstat!$B12)</f>
        <v>0</v>
      </c>
      <c r="AQ12">
        <f>SUMIFS('FAOstat _govt exp'!$L:$L,'FAOstat _govt exp'!$J:$J,FAOstat!AQ$4,'FAOstat _govt exp'!$H:$H,FAOstat!AQ$3,'FAOstat _govt exp'!$D:$D,FAOstat!$B12)</f>
        <v>0</v>
      </c>
      <c r="AR12">
        <f>SUMIFS('FAOstat _govt exp'!$L:$L,'FAOstat _govt exp'!$J:$J,FAOstat!AR$4,'FAOstat _govt exp'!$H:$H,FAOstat!AR$3,'FAOstat _govt exp'!$D:$D,FAOstat!$B12)</f>
        <v>0</v>
      </c>
      <c r="AS12">
        <f>SUMIFS('FAOstat _govt exp'!$L:$L,'FAOstat _govt exp'!$J:$J,FAOstat!AS$4,'FAOstat _govt exp'!$H:$H,FAOstat!AS$3,'FAOstat _govt exp'!$D:$D,FAOstat!$B12)</f>
        <v>0</v>
      </c>
      <c r="AT12">
        <f>SUMIFS('FAOstat _govt exp'!$L:$L,'FAOstat _govt exp'!$J:$J,FAOstat!AT$4,'FAOstat _govt exp'!$H:$H,FAOstat!AT$3,'FAOstat _govt exp'!$D:$D,FAOstat!$B12)</f>
        <v>0</v>
      </c>
      <c r="AU12">
        <f>SUMIFS('FAOstat _govt exp'!$L:$L,'FAOstat _govt exp'!$J:$J,FAOstat!AU$4,'FAOstat _govt exp'!$H:$H,FAOstat!AU$3,'FAOstat _govt exp'!$D:$D,FAOstat!$B12)</f>
        <v>29.75</v>
      </c>
      <c r="AV12">
        <f>SUMIFS('FAOstat _govt exp'!$L:$L,'FAOstat _govt exp'!$J:$J,FAOstat!AV$4,'FAOstat _govt exp'!$H:$H,FAOstat!AV$3,'FAOstat _govt exp'!$D:$D,FAOstat!$B12)</f>
        <v>28.55</v>
      </c>
      <c r="AW12">
        <f>SUMIFS('FAOstat _govt exp'!$L:$L,'FAOstat _govt exp'!$J:$J,FAOstat!AW$4,'FAOstat _govt exp'!$H:$H,FAOstat!AW$3,'FAOstat _govt exp'!$D:$D,FAOstat!$B12)</f>
        <v>23.79</v>
      </c>
      <c r="AX12">
        <f>SUMIFS('FAOstat _govt exp'!$L:$L,'FAOstat _govt exp'!$J:$J,FAOstat!AX$4,'FAOstat _govt exp'!$H:$H,FAOstat!AX$3,'FAOstat _govt exp'!$D:$D,FAOstat!$B12)</f>
        <v>24.53</v>
      </c>
      <c r="AY12">
        <f>SUMIFS('FAOstat _govt exp'!$L:$L,'FAOstat _govt exp'!$J:$J,FAOstat!AY$4,'FAOstat _govt exp'!$H:$H,FAOstat!AY$3,'FAOstat _govt exp'!$D:$D,FAOstat!$B12)</f>
        <v>165.12</v>
      </c>
      <c r="AZ12">
        <f>SUMIFS('FAOstat _govt exp'!$L:$L,'FAOstat _govt exp'!$J:$J,FAOstat!AZ$4,'FAOstat _govt exp'!$H:$H,FAOstat!AZ$3,'FAOstat _govt exp'!$D:$D,FAOstat!$B12)</f>
        <v>0</v>
      </c>
      <c r="BA12">
        <f>SUMIFS('FAOstat _govt exp'!$L:$L,'FAOstat _govt exp'!$J:$J,FAOstat!BA$4,'FAOstat _govt exp'!$H:$H,FAOstat!BA$3,'FAOstat _govt exp'!$D:$D,FAOstat!$B12)</f>
        <v>2665.67</v>
      </c>
      <c r="BB12">
        <f>SUMIFS('FAOstat _govt exp'!$L:$L,'FAOstat _govt exp'!$J:$J,FAOstat!BB$4,'FAOstat _govt exp'!$H:$H,FAOstat!BB$3,'FAOstat _govt exp'!$D:$D,FAOstat!$B12)</f>
        <v>2626.2</v>
      </c>
      <c r="BC12">
        <f>SUMIFS('FAOstat _govt exp'!$L:$L,'FAOstat _govt exp'!$J:$J,FAOstat!BC$4,'FAOstat _govt exp'!$H:$H,FAOstat!BC$3,'FAOstat _govt exp'!$D:$D,FAOstat!$B12)</f>
        <v>3056.53</v>
      </c>
      <c r="BD12">
        <f>SUMIFS('FAOstat _govt exp'!$L:$L,'FAOstat _govt exp'!$J:$J,FAOstat!BD$4,'FAOstat _govt exp'!$H:$H,FAOstat!BD$3,'FAOstat _govt exp'!$D:$D,FAOstat!$B12)</f>
        <v>2218.48</v>
      </c>
      <c r="BE12">
        <f>SUMIFS('FAOstat _govt exp'!$L:$L,'FAOstat _govt exp'!$J:$J,FAOstat!BE$4,'FAOstat _govt exp'!$H:$H,FAOstat!BE$3,'FAOstat _govt exp'!$D:$D,FAOstat!$B12)</f>
        <v>2277.88</v>
      </c>
      <c r="BF12">
        <f>SUMIFS('FAOstat _govt exp'!$L:$L,'FAOstat _govt exp'!$J:$J,FAOstat!BF$4,'FAOstat _govt exp'!$H:$H,FAOstat!BF$3,'FAOstat _govt exp'!$D:$D,FAOstat!$B12)</f>
        <v>1873.65</v>
      </c>
      <c r="BG12">
        <f>SUMIFS('FAOstat _govt exp'!$L:$L,'FAOstat _govt exp'!$J:$J,FAOstat!BG$4,'FAOstat _govt exp'!$H:$H,FAOstat!BG$3,'FAOstat _govt exp'!$D:$D,FAOstat!$B12)</f>
        <v>1853.98</v>
      </c>
      <c r="BH12">
        <f>SUMIFS('FAOstat _govt exp'!$L:$L,'FAOstat _govt exp'!$J:$J,FAOstat!BH$4,'FAOstat _govt exp'!$H:$H,FAOstat!BH$3,'FAOstat _govt exp'!$D:$D,FAOstat!$B12)</f>
        <v>2073.9499999999998</v>
      </c>
      <c r="BI12">
        <f>SUMIFS('FAOstat _govt exp'!$L:$L,'FAOstat _govt exp'!$J:$J,FAOstat!BI$4,'FAOstat _govt exp'!$H:$H,FAOstat!BI$3,'FAOstat _govt exp'!$D:$D,FAOstat!$B12)</f>
        <v>2028.52</v>
      </c>
      <c r="BJ12">
        <f>SUMIFS('FAOstat _govt exp'!$L:$L,'FAOstat _govt exp'!$J:$J,FAOstat!BJ$4,'FAOstat _govt exp'!$H:$H,FAOstat!BJ$3,'FAOstat _govt exp'!$D:$D,FAOstat!$B12)</f>
        <v>0</v>
      </c>
      <c r="BK12">
        <f>SUMIFS('FAOstat _govt exp'!$L:$L,'FAOstat _govt exp'!$J:$J,FAOstat!BK$4,'FAOstat _govt exp'!$H:$H,FAOstat!BK$3,'FAOstat _govt exp'!$D:$D,FAOstat!$B12)</f>
        <v>1897.89</v>
      </c>
      <c r="BL12">
        <f>SUMIFS('FAOstat _govt exp'!$L:$L,'FAOstat _govt exp'!$J:$J,FAOstat!BL$4,'FAOstat _govt exp'!$H:$H,FAOstat!BL$3,'FAOstat _govt exp'!$D:$D,FAOstat!$B12)</f>
        <v>4255.96</v>
      </c>
      <c r="BM12">
        <f>SUMIFS('FAOstat _govt exp'!$L:$L,'FAOstat _govt exp'!$J:$J,FAOstat!BM$4,'FAOstat _govt exp'!$H:$H,FAOstat!BM$3,'FAOstat _govt exp'!$D:$D,FAOstat!$B12)</f>
        <v>5751.7</v>
      </c>
      <c r="BN12">
        <f>SUMIFS('FAOstat _govt exp'!$L:$L,'FAOstat _govt exp'!$J:$J,FAOstat!BN$4,'FAOstat _govt exp'!$H:$H,FAOstat!BN$3,'FAOstat _govt exp'!$D:$D,FAOstat!$B12)</f>
        <v>6126.41</v>
      </c>
      <c r="BO12">
        <f>SUMIFS('FAOstat _govt exp'!$L:$L,'FAOstat _govt exp'!$J:$J,FAOstat!BO$4,'FAOstat _govt exp'!$H:$H,FAOstat!BO$3,'FAOstat _govt exp'!$D:$D,FAOstat!$B12)</f>
        <v>6446.04</v>
      </c>
      <c r="BP12">
        <f>SUMIFS('FAOstat _govt exp'!$L:$L,'FAOstat _govt exp'!$J:$J,FAOstat!BP$4,'FAOstat _govt exp'!$H:$H,FAOstat!BP$3,'FAOstat _govt exp'!$D:$D,FAOstat!$B12)</f>
        <v>2775.92</v>
      </c>
      <c r="BQ12">
        <f>SUMIFS('FAOstat _govt exp'!$L:$L,'FAOstat _govt exp'!$J:$J,FAOstat!BQ$4,'FAOstat _govt exp'!$H:$H,FAOstat!BQ$3,'FAOstat _govt exp'!$D:$D,FAOstat!$B12)</f>
        <v>2960.12</v>
      </c>
      <c r="BR12">
        <f>SUMIFS('FAOstat _govt exp'!$L:$L,'FAOstat _govt exp'!$J:$J,FAOstat!BR$4,'FAOstat _govt exp'!$H:$H,FAOstat!BR$3,'FAOstat _govt exp'!$D:$D,FAOstat!$B12)</f>
        <v>3460.41</v>
      </c>
      <c r="BS12">
        <f>SUMIFS('FAOstat _govt exp'!$L:$L,'FAOstat _govt exp'!$J:$J,FAOstat!BS$4,'FAOstat _govt exp'!$H:$H,FAOstat!BS$3,'FAOstat _govt exp'!$D:$D,FAOstat!$B12)</f>
        <v>4302.8599999999997</v>
      </c>
      <c r="BT12">
        <f>SUMIFS('FAOstat _govt exp'!$L:$L,'FAOstat _govt exp'!$J:$J,FAOstat!BT$4,'FAOstat _govt exp'!$H:$H,FAOstat!BT$3,'FAOstat _govt exp'!$D:$D,FAOstat!$B12)</f>
        <v>0</v>
      </c>
      <c r="BU12">
        <f>SUMIFS('FAOstat _govt exp'!$L:$L,'FAOstat _govt exp'!$J:$J,FAOstat!BU$4,'FAOstat _govt exp'!$H:$H,FAOstat!BU$3,'FAOstat _govt exp'!$D:$D,FAOstat!$B12)</f>
        <v>0</v>
      </c>
      <c r="BV12">
        <f>SUMIFS('FAOstat _govt exp'!$L:$L,'FAOstat _govt exp'!$J:$J,FAOstat!BV$4,'FAOstat _govt exp'!$H:$H,FAOstat!BV$3,'FAOstat _govt exp'!$D:$D,FAOstat!$B12)</f>
        <v>0</v>
      </c>
      <c r="BW12">
        <f>SUMIFS('FAOstat _govt exp'!$L:$L,'FAOstat _govt exp'!$J:$J,FAOstat!BW$4,'FAOstat _govt exp'!$H:$H,FAOstat!BW$3,'FAOstat _govt exp'!$D:$D,FAOstat!$B12)</f>
        <v>0</v>
      </c>
      <c r="BX12">
        <f>SUMIFS('FAOstat _govt exp'!$L:$L,'FAOstat _govt exp'!$J:$J,FAOstat!BX$4,'FAOstat _govt exp'!$H:$H,FAOstat!BX$3,'FAOstat _govt exp'!$D:$D,FAOstat!$B12)</f>
        <v>0</v>
      </c>
      <c r="BY12">
        <f>SUMIFS('FAOstat _govt exp'!$L:$L,'FAOstat _govt exp'!$J:$J,FAOstat!BY$4,'FAOstat _govt exp'!$H:$H,FAOstat!BY$3,'FAOstat _govt exp'!$D:$D,FAOstat!$B12)</f>
        <v>1.8</v>
      </c>
      <c r="BZ12">
        <f>SUMIFS('FAOstat _govt exp'!$L:$L,'FAOstat _govt exp'!$J:$J,FAOstat!BZ$4,'FAOstat _govt exp'!$H:$H,FAOstat!BZ$3,'FAOstat _govt exp'!$D:$D,FAOstat!$B12)</f>
        <v>3.01</v>
      </c>
      <c r="CA12">
        <f>SUMIFS('FAOstat _govt exp'!$L:$L,'FAOstat _govt exp'!$J:$J,FAOstat!CA$4,'FAOstat _govt exp'!$H:$H,FAOstat!CA$3,'FAOstat _govt exp'!$D:$D,FAOstat!$B12)</f>
        <v>2.97</v>
      </c>
      <c r="CB12">
        <f>SUMIFS('FAOstat _govt exp'!$L:$L,'FAOstat _govt exp'!$J:$J,FAOstat!CB$4,'FAOstat _govt exp'!$H:$H,FAOstat!CB$3,'FAOstat _govt exp'!$D:$D,FAOstat!$B12)</f>
        <v>3.83</v>
      </c>
      <c r="CC12">
        <f>SUMIFS('FAOstat _govt exp'!$L:$L,'FAOstat _govt exp'!$J:$J,FAOstat!CC$4,'FAOstat _govt exp'!$H:$H,FAOstat!CC$3,'FAOstat _govt exp'!$D:$D,FAOstat!$B12)</f>
        <v>14.94</v>
      </c>
      <c r="CD12">
        <f>SUMIFS('FAOstat _govt exp'!$L:$L,'FAOstat _govt exp'!$J:$J,FAOstat!CD$4,'FAOstat _govt exp'!$H:$H,FAOstat!CD$3,'FAOstat _govt exp'!$D:$D,FAOstat!$B12)</f>
        <v>0</v>
      </c>
      <c r="CE12" s="4">
        <f>SUMIFS('FAOstat_value added'!$L:$L,'FAOstat_value added'!$J:$J,FAOstat!CE$4,'FAOstat_value added'!$D:$D,FAOstat!$B12)</f>
        <v>29582.827469</v>
      </c>
      <c r="CF12" s="4">
        <f>IF(SUMIFS('FAOstat_value added'!$L:$L,'FAOstat_value added'!$J:$J,FAOstat!CF$4,'FAOstat_value added'!$D:$D,FAOstat!$B12)=0,CE12*(1+Assumptions!$C$10),SUMIFS('FAOstat_value added'!$L:$L,'FAOstat_value added'!$J:$J,FAOstat!CF$4,'FAOstat_value added'!$D:$D,FAOstat!$B12))</f>
        <v>34873.938431000002</v>
      </c>
      <c r="CG12" s="4">
        <f>IF(SUMIFS('FAOstat_value added'!$L:$L,'FAOstat_value added'!$J:$J,FAOstat!CG$4,'FAOstat_value added'!$D:$D,FAOstat!$B12)=0,CF12*(1+Assumptions!$C$10),SUMIFS('FAOstat_value added'!$L:$L,'FAOstat_value added'!$J:$J,FAOstat!CG$4,'FAOstat_value added'!$D:$D,FAOstat!$B12))</f>
        <v>36250.737872999998</v>
      </c>
      <c r="CH12" s="4">
        <f>IF(SUMIFS('FAOstat_value added'!$L:$L,'FAOstat_value added'!$J:$J,FAOstat!CH$4,'FAOstat_value added'!$D:$D,FAOstat!$B12)=0,CG12*(1+Assumptions!$C$10),SUMIFS('FAOstat_value added'!$L:$L,'FAOstat_value added'!$J:$J,FAOstat!CH$4,'FAOstat_value added'!$D:$D,FAOstat!$B12))</f>
        <v>34201.125748999999</v>
      </c>
      <c r="CI12" s="4">
        <f>IF(SUMIFS('FAOstat_value added'!$L:$L,'FAOstat_value added'!$J:$J,FAOstat!CI$4,'FAOstat_value added'!$D:$D,FAOstat!$B12)=0,CH12*(1+Assumptions!$C$10),SUMIFS('FAOstat_value added'!$L:$L,'FAOstat_value added'!$J:$J,FAOstat!CI$4,'FAOstat_value added'!$D:$D,FAOstat!$B12))</f>
        <v>34746.958231999997</v>
      </c>
      <c r="CJ12" s="4">
        <f>IF(SUMIFS('FAOstat_value added'!$L:$L,'FAOstat_value added'!$J:$J,FAOstat!CJ$4,'FAOstat_value added'!$D:$D,FAOstat!$B12)=0,CI12*(1+Assumptions!$C$10),SUMIFS('FAOstat_value added'!$L:$L,'FAOstat_value added'!$J:$J,FAOstat!CJ$4,'FAOstat_value added'!$D:$D,FAOstat!$B12))</f>
        <v>29813.906028000001</v>
      </c>
      <c r="CK12" s="4">
        <f>IF(SUMIFS('FAOstat_value added'!$L:$L,'FAOstat_value added'!$J:$J,FAOstat!CK$4,'FAOstat_value added'!$D:$D,FAOstat!$B12)=0,CJ12*(1+Assumptions!$C$10),SUMIFS('FAOstat_value added'!$L:$L,'FAOstat_value added'!$J:$J,FAOstat!CK$4,'FAOstat_value added'!$D:$D,FAOstat!$B12))</f>
        <v>35583.930031000004</v>
      </c>
      <c r="CL12" s="4">
        <f>IF(SUMIFS('FAOstat_value added'!$L:$L,'FAOstat_value added'!$J:$J,FAOstat!CL$4,'FAOstat_value added'!$D:$D,FAOstat!$B12)=0,CK12*(1+Assumptions!$C$10),SUMIFS('FAOstat_value added'!$L:$L,'FAOstat_value added'!$J:$J,FAOstat!CL$4,'FAOstat_value added'!$D:$D,FAOstat!$B12))</f>
        <v>36778.465569</v>
      </c>
      <c r="CM12" s="4">
        <f>IF(SUMIFS('FAOstat_value added'!$L:$L,'FAOstat_value added'!$J:$J,FAOstat!CM$4,'FAOstat_value added'!$D:$D,FAOstat!$B12)=0,CL12*(1+Assumptions!$C$10),SUMIFS('FAOstat_value added'!$L:$L,'FAOstat_value added'!$J:$J,FAOstat!CM$4,'FAOstat_value added'!$D:$D,FAOstat!$B12))</f>
        <v>37302.807952000003</v>
      </c>
      <c r="CN12" s="4">
        <f>IF(SUMIFS('FAOstat_value added'!$L:$L,'FAOstat_value added'!$J:$J,FAOstat!CN$4,'FAOstat_value added'!$D:$D,FAOstat!$B12)=0,CM12*(1+Assumptions!$C$10),SUMIFS('FAOstat_value added'!$L:$L,'FAOstat_value added'!$J:$J,FAOstat!CN$4,'FAOstat_value added'!$D:$D,FAOstat!$B12))</f>
        <v>38048.864111040006</v>
      </c>
      <c r="CO12" s="36">
        <f t="shared" si="28"/>
        <v>1.7304494818874083E-2</v>
      </c>
    </row>
    <row r="13" spans="2:93" x14ac:dyDescent="0.35">
      <c r="B13" t="s">
        <v>38</v>
      </c>
      <c r="C13">
        <f t="shared" si="8"/>
        <v>0</v>
      </c>
      <c r="D13">
        <f t="shared" si="9"/>
        <v>0</v>
      </c>
      <c r="E13">
        <f t="shared" si="10"/>
        <v>0</v>
      </c>
      <c r="F13">
        <f t="shared" si="11"/>
        <v>0</v>
      </c>
      <c r="G13">
        <f t="shared" si="12"/>
        <v>0</v>
      </c>
      <c r="H13">
        <f t="shared" si="13"/>
        <v>0</v>
      </c>
      <c r="I13">
        <f t="shared" si="14"/>
        <v>0</v>
      </c>
      <c r="J13">
        <f t="shared" si="15"/>
        <v>0</v>
      </c>
      <c r="K13">
        <f t="shared" si="16"/>
        <v>0</v>
      </c>
      <c r="L13">
        <f t="shared" si="17"/>
        <v>0</v>
      </c>
      <c r="M13" s="4">
        <f t="shared" si="18"/>
        <v>4030.0499999999997</v>
      </c>
      <c r="N13" s="4">
        <f t="shared" si="19"/>
        <v>3860.2999999999997</v>
      </c>
      <c r="O13" s="4">
        <f t="shared" si="20"/>
        <v>3744.47</v>
      </c>
      <c r="P13" s="4">
        <f t="shared" si="21"/>
        <v>3732.88</v>
      </c>
      <c r="Q13" s="4">
        <f t="shared" si="22"/>
        <v>3767.51</v>
      </c>
      <c r="R13" s="4">
        <f t="shared" si="23"/>
        <v>2882.88</v>
      </c>
      <c r="S13" s="4">
        <f t="shared" si="24"/>
        <v>2922.3900000000003</v>
      </c>
      <c r="T13" s="4">
        <f t="shared" si="25"/>
        <v>2985.88</v>
      </c>
      <c r="U13" s="4">
        <f t="shared" si="26"/>
        <v>0</v>
      </c>
      <c r="V13" s="4">
        <f t="shared" si="27"/>
        <v>0</v>
      </c>
      <c r="W13">
        <f>SUMIFS('FAOstat _govt exp'!$L:$L,'FAOstat _govt exp'!$J:$J,FAOstat!W$4,'FAOstat _govt exp'!$H:$H,FAOstat!W$3,'FAOstat _govt exp'!$D:$D,FAOstat!$B13)</f>
        <v>1786.58</v>
      </c>
      <c r="X13">
        <f>SUMIFS('FAOstat _govt exp'!$L:$L,'FAOstat _govt exp'!$J:$J,FAOstat!X$4,'FAOstat _govt exp'!$H:$H,FAOstat!X$3,'FAOstat _govt exp'!$D:$D,FAOstat!$B13)</f>
        <v>1807.83</v>
      </c>
      <c r="Y13">
        <f>SUMIFS('FAOstat _govt exp'!$L:$L,'FAOstat _govt exp'!$J:$J,FAOstat!Y$4,'FAOstat _govt exp'!$H:$H,FAOstat!Y$3,'FAOstat _govt exp'!$D:$D,FAOstat!$B13)</f>
        <v>1678.35</v>
      </c>
      <c r="Z13">
        <f>SUMIFS('FAOstat _govt exp'!$L:$L,'FAOstat _govt exp'!$J:$J,FAOstat!Z$4,'FAOstat _govt exp'!$H:$H,FAOstat!Z$3,'FAOstat _govt exp'!$D:$D,FAOstat!$B13)</f>
        <v>1797.59</v>
      </c>
      <c r="AA13">
        <f>SUMIFS('FAOstat _govt exp'!$L:$L,'FAOstat _govt exp'!$J:$J,FAOstat!AA$4,'FAOstat _govt exp'!$H:$H,FAOstat!AA$3,'FAOstat _govt exp'!$D:$D,FAOstat!$B13)</f>
        <v>1755.65</v>
      </c>
      <c r="AB13">
        <f>SUMIFS('FAOstat _govt exp'!$L:$L,'FAOstat _govt exp'!$J:$J,FAOstat!AB$4,'FAOstat _govt exp'!$H:$H,FAOstat!AB$3,'FAOstat _govt exp'!$D:$D,FAOstat!$B13)</f>
        <v>1377.34</v>
      </c>
      <c r="AC13">
        <f>SUMIFS('FAOstat _govt exp'!$L:$L,'FAOstat _govt exp'!$J:$J,FAOstat!AC$4,'FAOstat _govt exp'!$H:$H,FAOstat!AC$3,'FAOstat _govt exp'!$D:$D,FAOstat!$B13)</f>
        <v>1383.72</v>
      </c>
      <c r="AD13">
        <f>SUMIFS('FAOstat _govt exp'!$L:$L,'FAOstat _govt exp'!$J:$J,FAOstat!AD$4,'FAOstat _govt exp'!$H:$H,FAOstat!AD$3,'FAOstat _govt exp'!$D:$D,FAOstat!$B13)</f>
        <v>1446.33</v>
      </c>
      <c r="AE13">
        <f>SUMIFS('FAOstat _govt exp'!$L:$L,'FAOstat _govt exp'!$J:$J,FAOstat!AE$4,'FAOstat _govt exp'!$H:$H,FAOstat!AE$3,'FAOstat _govt exp'!$D:$D,FAOstat!$B13)</f>
        <v>0</v>
      </c>
      <c r="AF13">
        <f>SUMIFS('FAOstat _govt exp'!$L:$L,'FAOstat _govt exp'!$J:$J,FAOstat!AF$4,'FAOstat _govt exp'!$H:$H,FAOstat!AF$3,'FAOstat _govt exp'!$D:$D,FAOstat!$B13)</f>
        <v>0</v>
      </c>
      <c r="AG13">
        <f>SUMIFS('FAOstat _govt exp'!$L:$L,'FAOstat _govt exp'!$J:$J,FAOstat!AG$4,'FAOstat _govt exp'!$H:$H,FAOstat!AG$3,'FAOstat _govt exp'!$D:$D,FAOstat!$B13)</f>
        <v>2243.4699999999998</v>
      </c>
      <c r="AH13">
        <f>SUMIFS('FAOstat _govt exp'!$L:$L,'FAOstat _govt exp'!$J:$J,FAOstat!AH$4,'FAOstat _govt exp'!$H:$H,FAOstat!AH$3,'FAOstat _govt exp'!$D:$D,FAOstat!$B13)</f>
        <v>2052.4699999999998</v>
      </c>
      <c r="AI13">
        <f>SUMIFS('FAOstat _govt exp'!$L:$L,'FAOstat _govt exp'!$J:$J,FAOstat!AI$4,'FAOstat _govt exp'!$H:$H,FAOstat!AI$3,'FAOstat _govt exp'!$D:$D,FAOstat!$B13)</f>
        <v>2066.12</v>
      </c>
      <c r="AJ13">
        <f>SUMIFS('FAOstat _govt exp'!$L:$L,'FAOstat _govt exp'!$J:$J,FAOstat!AJ$4,'FAOstat _govt exp'!$H:$H,FAOstat!AJ$3,'FAOstat _govt exp'!$D:$D,FAOstat!$B13)</f>
        <v>1935.29</v>
      </c>
      <c r="AK13">
        <f>SUMIFS('FAOstat _govt exp'!$L:$L,'FAOstat _govt exp'!$J:$J,FAOstat!AK$4,'FAOstat _govt exp'!$H:$H,FAOstat!AK$3,'FAOstat _govt exp'!$D:$D,FAOstat!$B13)</f>
        <v>2011.86</v>
      </c>
      <c r="AL13">
        <f>SUMIFS('FAOstat _govt exp'!$L:$L,'FAOstat _govt exp'!$J:$J,FAOstat!AL$4,'FAOstat _govt exp'!$H:$H,FAOstat!AL$3,'FAOstat _govt exp'!$D:$D,FAOstat!$B13)</f>
        <v>1505.54</v>
      </c>
      <c r="AM13">
        <f>SUMIFS('FAOstat _govt exp'!$L:$L,'FAOstat _govt exp'!$J:$J,FAOstat!AM$4,'FAOstat _govt exp'!$H:$H,FAOstat!AM$3,'FAOstat _govt exp'!$D:$D,FAOstat!$B13)</f>
        <v>1538.67</v>
      </c>
      <c r="AN13">
        <f>SUMIFS('FAOstat _govt exp'!$L:$L,'FAOstat _govt exp'!$J:$J,FAOstat!AN$4,'FAOstat _govt exp'!$H:$H,FAOstat!AN$3,'FAOstat _govt exp'!$D:$D,FAOstat!$B13)</f>
        <v>1539.55</v>
      </c>
      <c r="AO13">
        <f>SUMIFS('FAOstat _govt exp'!$L:$L,'FAOstat _govt exp'!$J:$J,FAOstat!AO$4,'FAOstat _govt exp'!$H:$H,FAOstat!AO$3,'FAOstat _govt exp'!$D:$D,FAOstat!$B13)</f>
        <v>0</v>
      </c>
      <c r="AP13">
        <f>SUMIFS('FAOstat _govt exp'!$L:$L,'FAOstat _govt exp'!$J:$J,FAOstat!AP$4,'FAOstat _govt exp'!$H:$H,FAOstat!AP$3,'FAOstat _govt exp'!$D:$D,FAOstat!$B13)</f>
        <v>0</v>
      </c>
      <c r="AQ13">
        <f>SUMIFS('FAOstat _govt exp'!$L:$L,'FAOstat _govt exp'!$J:$J,FAOstat!AQ$4,'FAOstat _govt exp'!$H:$H,FAOstat!AQ$3,'FAOstat _govt exp'!$D:$D,FAOstat!$B13)</f>
        <v>0</v>
      </c>
      <c r="AR13">
        <f>SUMIFS('FAOstat _govt exp'!$L:$L,'FAOstat _govt exp'!$J:$J,FAOstat!AR$4,'FAOstat _govt exp'!$H:$H,FAOstat!AR$3,'FAOstat _govt exp'!$D:$D,FAOstat!$B13)</f>
        <v>0</v>
      </c>
      <c r="AS13">
        <f>SUMIFS('FAOstat _govt exp'!$L:$L,'FAOstat _govt exp'!$J:$J,FAOstat!AS$4,'FAOstat _govt exp'!$H:$H,FAOstat!AS$3,'FAOstat _govt exp'!$D:$D,FAOstat!$B13)</f>
        <v>0</v>
      </c>
      <c r="AT13">
        <f>SUMIFS('FAOstat _govt exp'!$L:$L,'FAOstat _govt exp'!$J:$J,FAOstat!AT$4,'FAOstat _govt exp'!$H:$H,FAOstat!AT$3,'FAOstat _govt exp'!$D:$D,FAOstat!$B13)</f>
        <v>0</v>
      </c>
      <c r="AU13">
        <f>SUMIFS('FAOstat _govt exp'!$L:$L,'FAOstat _govt exp'!$J:$J,FAOstat!AU$4,'FAOstat _govt exp'!$H:$H,FAOstat!AU$3,'FAOstat _govt exp'!$D:$D,FAOstat!$B13)</f>
        <v>0</v>
      </c>
      <c r="AV13">
        <f>SUMIFS('FAOstat _govt exp'!$L:$L,'FAOstat _govt exp'!$J:$J,FAOstat!AV$4,'FAOstat _govt exp'!$H:$H,FAOstat!AV$3,'FAOstat _govt exp'!$D:$D,FAOstat!$B13)</f>
        <v>0</v>
      </c>
      <c r="AW13">
        <f>SUMIFS('FAOstat _govt exp'!$L:$L,'FAOstat _govt exp'!$J:$J,FAOstat!AW$4,'FAOstat _govt exp'!$H:$H,FAOstat!AW$3,'FAOstat _govt exp'!$D:$D,FAOstat!$B13)</f>
        <v>0</v>
      </c>
      <c r="AX13">
        <f>SUMIFS('FAOstat _govt exp'!$L:$L,'FAOstat _govt exp'!$J:$J,FAOstat!AX$4,'FAOstat _govt exp'!$H:$H,FAOstat!AX$3,'FAOstat _govt exp'!$D:$D,FAOstat!$B13)</f>
        <v>0</v>
      </c>
      <c r="AY13">
        <f>SUMIFS('FAOstat _govt exp'!$L:$L,'FAOstat _govt exp'!$J:$J,FAOstat!AY$4,'FAOstat _govt exp'!$H:$H,FAOstat!AY$3,'FAOstat _govt exp'!$D:$D,FAOstat!$B13)</f>
        <v>0</v>
      </c>
      <c r="AZ13">
        <f>SUMIFS('FAOstat _govt exp'!$L:$L,'FAOstat _govt exp'!$J:$J,FAOstat!AZ$4,'FAOstat _govt exp'!$H:$H,FAOstat!AZ$3,'FAOstat _govt exp'!$D:$D,FAOstat!$B13)</f>
        <v>0</v>
      </c>
      <c r="BA13">
        <f>SUMIFS('FAOstat _govt exp'!$L:$L,'FAOstat _govt exp'!$J:$J,FAOstat!BA$4,'FAOstat _govt exp'!$H:$H,FAOstat!BA$3,'FAOstat _govt exp'!$D:$D,FAOstat!$B13)</f>
        <v>0</v>
      </c>
      <c r="BB13">
        <f>SUMIFS('FAOstat _govt exp'!$L:$L,'FAOstat _govt exp'!$J:$J,FAOstat!BB$4,'FAOstat _govt exp'!$H:$H,FAOstat!BB$3,'FAOstat _govt exp'!$D:$D,FAOstat!$B13)</f>
        <v>0</v>
      </c>
      <c r="BC13">
        <f>SUMIFS('FAOstat _govt exp'!$L:$L,'FAOstat _govt exp'!$J:$J,FAOstat!BC$4,'FAOstat _govt exp'!$H:$H,FAOstat!BC$3,'FAOstat _govt exp'!$D:$D,FAOstat!$B13)</f>
        <v>0</v>
      </c>
      <c r="BD13">
        <f>SUMIFS('FAOstat _govt exp'!$L:$L,'FAOstat _govt exp'!$J:$J,FAOstat!BD$4,'FAOstat _govt exp'!$H:$H,FAOstat!BD$3,'FAOstat _govt exp'!$D:$D,FAOstat!$B13)</f>
        <v>0</v>
      </c>
      <c r="BE13">
        <f>SUMIFS('FAOstat _govt exp'!$L:$L,'FAOstat _govt exp'!$J:$J,FAOstat!BE$4,'FAOstat _govt exp'!$H:$H,FAOstat!BE$3,'FAOstat _govt exp'!$D:$D,FAOstat!$B13)</f>
        <v>0</v>
      </c>
      <c r="BF13">
        <f>SUMIFS('FAOstat _govt exp'!$L:$L,'FAOstat _govt exp'!$J:$J,FAOstat!BF$4,'FAOstat _govt exp'!$H:$H,FAOstat!BF$3,'FAOstat _govt exp'!$D:$D,FAOstat!$B13)</f>
        <v>0</v>
      </c>
      <c r="BG13">
        <f>SUMIFS('FAOstat _govt exp'!$L:$L,'FAOstat _govt exp'!$J:$J,FAOstat!BG$4,'FAOstat _govt exp'!$H:$H,FAOstat!BG$3,'FAOstat _govt exp'!$D:$D,FAOstat!$B13)</f>
        <v>0</v>
      </c>
      <c r="BH13">
        <f>SUMIFS('FAOstat _govt exp'!$L:$L,'FAOstat _govt exp'!$J:$J,FAOstat!BH$4,'FAOstat _govt exp'!$H:$H,FAOstat!BH$3,'FAOstat _govt exp'!$D:$D,FAOstat!$B13)</f>
        <v>0</v>
      </c>
      <c r="BI13">
        <f>SUMIFS('FAOstat _govt exp'!$L:$L,'FAOstat _govt exp'!$J:$J,FAOstat!BI$4,'FAOstat _govt exp'!$H:$H,FAOstat!BI$3,'FAOstat _govt exp'!$D:$D,FAOstat!$B13)</f>
        <v>0</v>
      </c>
      <c r="BJ13">
        <f>SUMIFS('FAOstat _govt exp'!$L:$L,'FAOstat _govt exp'!$J:$J,FAOstat!BJ$4,'FAOstat _govt exp'!$H:$H,FAOstat!BJ$3,'FAOstat _govt exp'!$D:$D,FAOstat!$B13)</f>
        <v>0</v>
      </c>
      <c r="BK13">
        <f>SUMIFS('FAOstat _govt exp'!$L:$L,'FAOstat _govt exp'!$J:$J,FAOstat!BK$4,'FAOstat _govt exp'!$H:$H,FAOstat!BK$3,'FAOstat _govt exp'!$D:$D,FAOstat!$B13)</f>
        <v>1100.98</v>
      </c>
      <c r="BL13">
        <f>SUMIFS('FAOstat _govt exp'!$L:$L,'FAOstat _govt exp'!$J:$J,FAOstat!BL$4,'FAOstat _govt exp'!$H:$H,FAOstat!BL$3,'FAOstat _govt exp'!$D:$D,FAOstat!$B13)</f>
        <v>1112.1600000000001</v>
      </c>
      <c r="BM13">
        <f>SUMIFS('FAOstat _govt exp'!$L:$L,'FAOstat _govt exp'!$J:$J,FAOstat!BM$4,'FAOstat _govt exp'!$H:$H,FAOstat!BM$3,'FAOstat _govt exp'!$D:$D,FAOstat!$B13)</f>
        <v>1034.3599999999999</v>
      </c>
      <c r="BN13">
        <f>SUMIFS('FAOstat _govt exp'!$L:$L,'FAOstat _govt exp'!$J:$J,FAOstat!BN$4,'FAOstat _govt exp'!$H:$H,FAOstat!BN$3,'FAOstat _govt exp'!$D:$D,FAOstat!$B13)</f>
        <v>864.09</v>
      </c>
      <c r="BO13">
        <f>SUMIFS('FAOstat _govt exp'!$L:$L,'FAOstat _govt exp'!$J:$J,FAOstat!BO$4,'FAOstat _govt exp'!$H:$H,FAOstat!BO$3,'FAOstat _govt exp'!$D:$D,FAOstat!$B13)</f>
        <v>994.86</v>
      </c>
      <c r="BP13">
        <f>SUMIFS('FAOstat _govt exp'!$L:$L,'FAOstat _govt exp'!$J:$J,FAOstat!BP$4,'FAOstat _govt exp'!$H:$H,FAOstat!BP$3,'FAOstat _govt exp'!$D:$D,FAOstat!$B13)</f>
        <v>641.49</v>
      </c>
      <c r="BQ13">
        <f>SUMIFS('FAOstat _govt exp'!$L:$L,'FAOstat _govt exp'!$J:$J,FAOstat!BQ$4,'FAOstat _govt exp'!$H:$H,FAOstat!BQ$3,'FAOstat _govt exp'!$D:$D,FAOstat!$B13)</f>
        <v>684.2</v>
      </c>
      <c r="BR13">
        <f>SUMIFS('FAOstat _govt exp'!$L:$L,'FAOstat _govt exp'!$J:$J,FAOstat!BR$4,'FAOstat _govt exp'!$H:$H,FAOstat!BR$3,'FAOstat _govt exp'!$D:$D,FAOstat!$B13)</f>
        <v>654.1</v>
      </c>
      <c r="BS13">
        <f>SUMIFS('FAOstat _govt exp'!$L:$L,'FAOstat _govt exp'!$J:$J,FAOstat!BS$4,'FAOstat _govt exp'!$H:$H,FAOstat!BS$3,'FAOstat _govt exp'!$D:$D,FAOstat!$B13)</f>
        <v>0</v>
      </c>
      <c r="BT13">
        <f>SUMIFS('FAOstat _govt exp'!$L:$L,'FAOstat _govt exp'!$J:$J,FAOstat!BT$4,'FAOstat _govt exp'!$H:$H,FAOstat!BT$3,'FAOstat _govt exp'!$D:$D,FAOstat!$B13)</f>
        <v>0</v>
      </c>
      <c r="BU13">
        <f>SUMIFS('FAOstat _govt exp'!$L:$L,'FAOstat _govt exp'!$J:$J,FAOstat!BU$4,'FAOstat _govt exp'!$H:$H,FAOstat!BU$3,'FAOstat _govt exp'!$D:$D,FAOstat!$B13)</f>
        <v>0</v>
      </c>
      <c r="BV13">
        <f>SUMIFS('FAOstat _govt exp'!$L:$L,'FAOstat _govt exp'!$J:$J,FAOstat!BV$4,'FAOstat _govt exp'!$H:$H,FAOstat!BV$3,'FAOstat _govt exp'!$D:$D,FAOstat!$B13)</f>
        <v>0</v>
      </c>
      <c r="BW13">
        <f>SUMIFS('FAOstat _govt exp'!$L:$L,'FAOstat _govt exp'!$J:$J,FAOstat!BW$4,'FAOstat _govt exp'!$H:$H,FAOstat!BW$3,'FAOstat _govt exp'!$D:$D,FAOstat!$B13)</f>
        <v>0</v>
      </c>
      <c r="BX13">
        <f>SUMIFS('FAOstat _govt exp'!$L:$L,'FAOstat _govt exp'!$J:$J,FAOstat!BX$4,'FAOstat _govt exp'!$H:$H,FAOstat!BX$3,'FAOstat _govt exp'!$D:$D,FAOstat!$B13)</f>
        <v>0</v>
      </c>
      <c r="BY13">
        <f>SUMIFS('FAOstat _govt exp'!$L:$L,'FAOstat _govt exp'!$J:$J,FAOstat!BY$4,'FAOstat _govt exp'!$H:$H,FAOstat!BY$3,'FAOstat _govt exp'!$D:$D,FAOstat!$B13)</f>
        <v>0</v>
      </c>
      <c r="BZ13">
        <f>SUMIFS('FAOstat _govt exp'!$L:$L,'FAOstat _govt exp'!$J:$J,FAOstat!BZ$4,'FAOstat _govt exp'!$H:$H,FAOstat!BZ$3,'FAOstat _govt exp'!$D:$D,FAOstat!$B13)</f>
        <v>0</v>
      </c>
      <c r="CA13">
        <f>SUMIFS('FAOstat _govt exp'!$L:$L,'FAOstat _govt exp'!$J:$J,FAOstat!CA$4,'FAOstat _govt exp'!$H:$H,FAOstat!CA$3,'FAOstat _govt exp'!$D:$D,FAOstat!$B13)</f>
        <v>0</v>
      </c>
      <c r="CB13">
        <f>SUMIFS('FAOstat _govt exp'!$L:$L,'FAOstat _govt exp'!$J:$J,FAOstat!CB$4,'FAOstat _govt exp'!$H:$H,FAOstat!CB$3,'FAOstat _govt exp'!$D:$D,FAOstat!$B13)</f>
        <v>0</v>
      </c>
      <c r="CC13">
        <f>SUMIFS('FAOstat _govt exp'!$L:$L,'FAOstat _govt exp'!$J:$J,FAOstat!CC$4,'FAOstat _govt exp'!$H:$H,FAOstat!CC$3,'FAOstat _govt exp'!$D:$D,FAOstat!$B13)</f>
        <v>0</v>
      </c>
      <c r="CD13">
        <f>SUMIFS('FAOstat _govt exp'!$L:$L,'FAOstat _govt exp'!$J:$J,FAOstat!CD$4,'FAOstat _govt exp'!$H:$H,FAOstat!CD$3,'FAOstat _govt exp'!$D:$D,FAOstat!$B13)</f>
        <v>0</v>
      </c>
      <c r="CE13" s="4">
        <f>SUMIFS('FAOstat_value added'!$L:$L,'FAOstat_value added'!$J:$J,FAOstat!CE$4,'FAOstat_value added'!$D:$D,FAOstat!$B13)</f>
        <v>4966.5652229999996</v>
      </c>
      <c r="CF13" s="4">
        <f>IF(SUMIFS('FAOstat_value added'!$L:$L,'FAOstat_value added'!$J:$J,FAOstat!CF$4,'FAOstat_value added'!$D:$D,FAOstat!$B13)=0,CE13*(1+Assumptions!$C$10),SUMIFS('FAOstat_value added'!$L:$L,'FAOstat_value added'!$J:$J,FAOstat!CF$4,'FAOstat_value added'!$D:$D,FAOstat!$B13))</f>
        <v>6043.940012</v>
      </c>
      <c r="CG13" s="4">
        <f>IF(SUMIFS('FAOstat_value added'!$L:$L,'FAOstat_value added'!$J:$J,FAOstat!CG$4,'FAOstat_value added'!$D:$D,FAOstat!$B13)=0,CF13*(1+Assumptions!$C$10),SUMIFS('FAOstat_value added'!$L:$L,'FAOstat_value added'!$J:$J,FAOstat!CG$4,'FAOstat_value added'!$D:$D,FAOstat!$B13))</f>
        <v>5521.3096859999996</v>
      </c>
      <c r="CH13" s="4">
        <f>IF(SUMIFS('FAOstat_value added'!$L:$L,'FAOstat_value added'!$J:$J,FAOstat!CH$4,'FAOstat_value added'!$D:$D,FAOstat!$B13)=0,CG13*(1+Assumptions!$C$10),SUMIFS('FAOstat_value added'!$L:$L,'FAOstat_value added'!$J:$J,FAOstat!CH$4,'FAOstat_value added'!$D:$D,FAOstat!$B13))</f>
        <v>5396.1633849999998</v>
      </c>
      <c r="CI13" s="4">
        <f>IF(SUMIFS('FAOstat_value added'!$L:$L,'FAOstat_value added'!$J:$J,FAOstat!CI$4,'FAOstat_value added'!$D:$D,FAOstat!$B13)=0,CH13*(1+Assumptions!$C$10),SUMIFS('FAOstat_value added'!$L:$L,'FAOstat_value added'!$J:$J,FAOstat!CI$4,'FAOstat_value added'!$D:$D,FAOstat!$B13))</f>
        <v>5307.2268450000001</v>
      </c>
      <c r="CJ13" s="4">
        <f>IF(SUMIFS('FAOstat_value added'!$L:$L,'FAOstat_value added'!$J:$J,FAOstat!CJ$4,'FAOstat_value added'!$D:$D,FAOstat!$B13)=0,CI13*(1+Assumptions!$C$10),SUMIFS('FAOstat_value added'!$L:$L,'FAOstat_value added'!$J:$J,FAOstat!CJ$4,'FAOstat_value added'!$D:$D,FAOstat!$B13))</f>
        <v>4313.7374170000003</v>
      </c>
      <c r="CK13" s="4">
        <f>IF(SUMIFS('FAOstat_value added'!$L:$L,'FAOstat_value added'!$J:$J,FAOstat!CK$4,'FAOstat_value added'!$D:$D,FAOstat!$B13)=0,CJ13*(1+Assumptions!$C$10),SUMIFS('FAOstat_value added'!$L:$L,'FAOstat_value added'!$J:$J,FAOstat!CK$4,'FAOstat_value added'!$D:$D,FAOstat!$B13))</f>
        <v>4392.5837359999996</v>
      </c>
      <c r="CL13" s="4">
        <f>IF(SUMIFS('FAOstat_value added'!$L:$L,'FAOstat_value added'!$J:$J,FAOstat!CL$4,'FAOstat_value added'!$D:$D,FAOstat!$B13)=0,CK13*(1+Assumptions!$C$10),SUMIFS('FAOstat_value added'!$L:$L,'FAOstat_value added'!$J:$J,FAOstat!CL$4,'FAOstat_value added'!$D:$D,FAOstat!$B13))</f>
        <v>5033.3961529999997</v>
      </c>
      <c r="CM13" s="4">
        <f>IF(SUMIFS('FAOstat_value added'!$L:$L,'FAOstat_value added'!$J:$J,FAOstat!CM$4,'FAOstat_value added'!$D:$D,FAOstat!$B13)=0,CL13*(1+Assumptions!$C$10),SUMIFS('FAOstat_value added'!$L:$L,'FAOstat_value added'!$J:$J,FAOstat!CM$4,'FAOstat_value added'!$D:$D,FAOstat!$B13))</f>
        <v>5221.3187459999999</v>
      </c>
      <c r="CN13" s="4">
        <f>IF(SUMIFS('FAOstat_value added'!$L:$L,'FAOstat_value added'!$J:$J,FAOstat!CN$4,'FAOstat_value added'!$D:$D,FAOstat!$B13)=0,CM13*(1+Assumptions!$C$10),SUMIFS('FAOstat_value added'!$L:$L,'FAOstat_value added'!$J:$J,FAOstat!CN$4,'FAOstat_value added'!$D:$D,FAOstat!$B13))</f>
        <v>5325.7451209199999</v>
      </c>
      <c r="CO13" s="36">
        <f t="shared" si="28"/>
        <v>-4.1935916550115637E-2</v>
      </c>
    </row>
    <row r="14" spans="2:93" x14ac:dyDescent="0.35">
      <c r="B14" t="s">
        <v>41</v>
      </c>
      <c r="C14">
        <f t="shared" si="8"/>
        <v>0</v>
      </c>
      <c r="D14">
        <f t="shared" si="9"/>
        <v>0</v>
      </c>
      <c r="E14">
        <f t="shared" si="10"/>
        <v>0</v>
      </c>
      <c r="F14">
        <f t="shared" si="11"/>
        <v>0</v>
      </c>
      <c r="G14">
        <f t="shared" si="12"/>
        <v>0</v>
      </c>
      <c r="H14">
        <f t="shared" si="13"/>
        <v>0</v>
      </c>
      <c r="I14">
        <f t="shared" si="14"/>
        <v>0</v>
      </c>
      <c r="J14">
        <f t="shared" si="15"/>
        <v>0</v>
      </c>
      <c r="K14">
        <f t="shared" si="16"/>
        <v>0</v>
      </c>
      <c r="L14">
        <f t="shared" si="17"/>
        <v>0</v>
      </c>
      <c r="M14" s="4">
        <f t="shared" si="18"/>
        <v>488.75</v>
      </c>
      <c r="N14" s="4">
        <f t="shared" si="19"/>
        <v>590.23</v>
      </c>
      <c r="O14" s="4">
        <f t="shared" si="20"/>
        <v>623.81999999999994</v>
      </c>
      <c r="P14" s="4">
        <f t="shared" si="21"/>
        <v>653.12</v>
      </c>
      <c r="Q14" s="4">
        <f t="shared" si="22"/>
        <v>675.33</v>
      </c>
      <c r="R14" s="4">
        <f t="shared" si="23"/>
        <v>554.66999999999996</v>
      </c>
      <c r="S14" s="4">
        <f t="shared" si="24"/>
        <v>395.11</v>
      </c>
      <c r="T14" s="4">
        <f t="shared" si="25"/>
        <v>347.84</v>
      </c>
      <c r="U14" s="4">
        <f t="shared" si="26"/>
        <v>0</v>
      </c>
      <c r="V14" s="4">
        <f t="shared" si="27"/>
        <v>0</v>
      </c>
      <c r="W14">
        <f>SUMIFS('FAOstat _govt exp'!$L:$L,'FAOstat _govt exp'!$J:$J,FAOstat!W$4,'FAOstat _govt exp'!$H:$H,FAOstat!W$3,'FAOstat _govt exp'!$D:$D,FAOstat!$B14)</f>
        <v>474.55</v>
      </c>
      <c r="X14">
        <f>SUMIFS('FAOstat _govt exp'!$L:$L,'FAOstat _govt exp'!$J:$J,FAOstat!X$4,'FAOstat _govt exp'!$H:$H,FAOstat!X$3,'FAOstat _govt exp'!$D:$D,FAOstat!$B14)</f>
        <v>574.91</v>
      </c>
      <c r="Y14">
        <f>SUMIFS('FAOstat _govt exp'!$L:$L,'FAOstat _govt exp'!$J:$J,FAOstat!Y$4,'FAOstat _govt exp'!$H:$H,FAOstat!Y$3,'FAOstat _govt exp'!$D:$D,FAOstat!$B14)</f>
        <v>607.78</v>
      </c>
      <c r="Z14">
        <f>SUMIFS('FAOstat _govt exp'!$L:$L,'FAOstat _govt exp'!$J:$J,FAOstat!Z$4,'FAOstat _govt exp'!$H:$H,FAOstat!Z$3,'FAOstat _govt exp'!$D:$D,FAOstat!$B14)</f>
        <v>635.02</v>
      </c>
      <c r="AA14">
        <f>SUMIFS('FAOstat _govt exp'!$L:$L,'FAOstat _govt exp'!$J:$J,FAOstat!AA$4,'FAOstat _govt exp'!$H:$H,FAOstat!AA$3,'FAOstat _govt exp'!$D:$D,FAOstat!$B14)</f>
        <v>656.21</v>
      </c>
      <c r="AB14">
        <f>SUMIFS('FAOstat _govt exp'!$L:$L,'FAOstat _govt exp'!$J:$J,FAOstat!AB$4,'FAOstat _govt exp'!$H:$H,FAOstat!AB$3,'FAOstat _govt exp'!$D:$D,FAOstat!$B14)</f>
        <v>550.38</v>
      </c>
      <c r="AC14">
        <f>SUMIFS('FAOstat _govt exp'!$L:$L,'FAOstat _govt exp'!$J:$J,FAOstat!AC$4,'FAOstat _govt exp'!$H:$H,FAOstat!AC$3,'FAOstat _govt exp'!$D:$D,FAOstat!$B14)</f>
        <v>380.2</v>
      </c>
      <c r="AD14">
        <f>SUMIFS('FAOstat _govt exp'!$L:$L,'FAOstat _govt exp'!$J:$J,FAOstat!AD$4,'FAOstat _govt exp'!$H:$H,FAOstat!AD$3,'FAOstat _govt exp'!$D:$D,FAOstat!$B14)</f>
        <v>339.02</v>
      </c>
      <c r="AE14">
        <f>SUMIFS('FAOstat _govt exp'!$L:$L,'FAOstat _govt exp'!$J:$J,FAOstat!AE$4,'FAOstat _govt exp'!$H:$H,FAOstat!AE$3,'FAOstat _govt exp'!$D:$D,FAOstat!$B14)</f>
        <v>0</v>
      </c>
      <c r="AF14">
        <f>SUMIFS('FAOstat _govt exp'!$L:$L,'FAOstat _govt exp'!$J:$J,FAOstat!AF$4,'FAOstat _govt exp'!$H:$H,FAOstat!AF$3,'FAOstat _govt exp'!$D:$D,FAOstat!$B14)</f>
        <v>0</v>
      </c>
      <c r="AG14">
        <f>SUMIFS('FAOstat _govt exp'!$L:$L,'FAOstat _govt exp'!$J:$J,FAOstat!AG$4,'FAOstat _govt exp'!$H:$H,FAOstat!AG$3,'FAOstat _govt exp'!$D:$D,FAOstat!$B14)</f>
        <v>14.2</v>
      </c>
      <c r="AH14">
        <f>SUMIFS('FAOstat _govt exp'!$L:$L,'FAOstat _govt exp'!$J:$J,FAOstat!AH$4,'FAOstat _govt exp'!$H:$H,FAOstat!AH$3,'FAOstat _govt exp'!$D:$D,FAOstat!$B14)</f>
        <v>15.32</v>
      </c>
      <c r="AI14">
        <f>SUMIFS('FAOstat _govt exp'!$L:$L,'FAOstat _govt exp'!$J:$J,FAOstat!AI$4,'FAOstat _govt exp'!$H:$H,FAOstat!AI$3,'FAOstat _govt exp'!$D:$D,FAOstat!$B14)</f>
        <v>16.04</v>
      </c>
      <c r="AJ14">
        <f>SUMIFS('FAOstat _govt exp'!$L:$L,'FAOstat _govt exp'!$J:$J,FAOstat!AJ$4,'FAOstat _govt exp'!$H:$H,FAOstat!AJ$3,'FAOstat _govt exp'!$D:$D,FAOstat!$B14)</f>
        <v>18.100000000000001</v>
      </c>
      <c r="AK14">
        <f>SUMIFS('FAOstat _govt exp'!$L:$L,'FAOstat _govt exp'!$J:$J,FAOstat!AK$4,'FAOstat _govt exp'!$H:$H,FAOstat!AK$3,'FAOstat _govt exp'!$D:$D,FAOstat!$B14)</f>
        <v>19.12</v>
      </c>
      <c r="AL14">
        <f>SUMIFS('FAOstat _govt exp'!$L:$L,'FAOstat _govt exp'!$J:$J,FAOstat!AL$4,'FAOstat _govt exp'!$H:$H,FAOstat!AL$3,'FAOstat _govt exp'!$D:$D,FAOstat!$B14)</f>
        <v>4.29</v>
      </c>
      <c r="AM14">
        <f>SUMIFS('FAOstat _govt exp'!$L:$L,'FAOstat _govt exp'!$J:$J,FAOstat!AM$4,'FAOstat _govt exp'!$H:$H,FAOstat!AM$3,'FAOstat _govt exp'!$D:$D,FAOstat!$B14)</f>
        <v>14.91</v>
      </c>
      <c r="AN14">
        <f>SUMIFS('FAOstat _govt exp'!$L:$L,'FAOstat _govt exp'!$J:$J,FAOstat!AN$4,'FAOstat _govt exp'!$H:$H,FAOstat!AN$3,'FAOstat _govt exp'!$D:$D,FAOstat!$B14)</f>
        <v>8.82</v>
      </c>
      <c r="AO14">
        <f>SUMIFS('FAOstat _govt exp'!$L:$L,'FAOstat _govt exp'!$J:$J,FAOstat!AO$4,'FAOstat _govt exp'!$H:$H,FAOstat!AO$3,'FAOstat _govt exp'!$D:$D,FAOstat!$B14)</f>
        <v>0</v>
      </c>
      <c r="AP14">
        <f>SUMIFS('FAOstat _govt exp'!$L:$L,'FAOstat _govt exp'!$J:$J,FAOstat!AP$4,'FAOstat _govt exp'!$H:$H,FAOstat!AP$3,'FAOstat _govt exp'!$D:$D,FAOstat!$B14)</f>
        <v>0</v>
      </c>
      <c r="AQ14">
        <f>SUMIFS('FAOstat _govt exp'!$L:$L,'FAOstat _govt exp'!$J:$J,FAOstat!AQ$4,'FAOstat _govt exp'!$H:$H,FAOstat!AQ$3,'FAOstat _govt exp'!$D:$D,FAOstat!$B14)</f>
        <v>0</v>
      </c>
      <c r="AR14">
        <f>SUMIFS('FAOstat _govt exp'!$L:$L,'FAOstat _govt exp'!$J:$J,FAOstat!AR$4,'FAOstat _govt exp'!$H:$H,FAOstat!AR$3,'FAOstat _govt exp'!$D:$D,FAOstat!$B14)</f>
        <v>0</v>
      </c>
      <c r="AS14">
        <f>SUMIFS('FAOstat _govt exp'!$L:$L,'FAOstat _govt exp'!$J:$J,FAOstat!AS$4,'FAOstat _govt exp'!$H:$H,FAOstat!AS$3,'FAOstat _govt exp'!$D:$D,FAOstat!$B14)</f>
        <v>0</v>
      </c>
      <c r="AT14">
        <f>SUMIFS('FAOstat _govt exp'!$L:$L,'FAOstat _govt exp'!$J:$J,FAOstat!AT$4,'FAOstat _govt exp'!$H:$H,FAOstat!AT$3,'FAOstat _govt exp'!$D:$D,FAOstat!$B14)</f>
        <v>0</v>
      </c>
      <c r="AU14">
        <f>SUMIFS('FAOstat _govt exp'!$L:$L,'FAOstat _govt exp'!$J:$J,FAOstat!AU$4,'FAOstat _govt exp'!$H:$H,FAOstat!AU$3,'FAOstat _govt exp'!$D:$D,FAOstat!$B14)</f>
        <v>0</v>
      </c>
      <c r="AV14">
        <f>SUMIFS('FAOstat _govt exp'!$L:$L,'FAOstat _govt exp'!$J:$J,FAOstat!AV$4,'FAOstat _govt exp'!$H:$H,FAOstat!AV$3,'FAOstat _govt exp'!$D:$D,FAOstat!$B14)</f>
        <v>0</v>
      </c>
      <c r="AW14">
        <f>SUMIFS('FAOstat _govt exp'!$L:$L,'FAOstat _govt exp'!$J:$J,FAOstat!AW$4,'FAOstat _govt exp'!$H:$H,FAOstat!AW$3,'FAOstat _govt exp'!$D:$D,FAOstat!$B14)</f>
        <v>0</v>
      </c>
      <c r="AX14">
        <f>SUMIFS('FAOstat _govt exp'!$L:$L,'FAOstat _govt exp'!$J:$J,FAOstat!AX$4,'FAOstat _govt exp'!$H:$H,FAOstat!AX$3,'FAOstat _govt exp'!$D:$D,FAOstat!$B14)</f>
        <v>0</v>
      </c>
      <c r="AY14">
        <f>SUMIFS('FAOstat _govt exp'!$L:$L,'FAOstat _govt exp'!$J:$J,FAOstat!AY$4,'FAOstat _govt exp'!$H:$H,FAOstat!AY$3,'FAOstat _govt exp'!$D:$D,FAOstat!$B14)</f>
        <v>0</v>
      </c>
      <c r="AZ14">
        <f>SUMIFS('FAOstat _govt exp'!$L:$L,'FAOstat _govt exp'!$J:$J,FAOstat!AZ$4,'FAOstat _govt exp'!$H:$H,FAOstat!AZ$3,'FAOstat _govt exp'!$D:$D,FAOstat!$B14)</f>
        <v>0</v>
      </c>
      <c r="BA14">
        <f>SUMIFS('FAOstat _govt exp'!$L:$L,'FAOstat _govt exp'!$J:$J,FAOstat!BA$4,'FAOstat _govt exp'!$H:$H,FAOstat!BA$3,'FAOstat _govt exp'!$D:$D,FAOstat!$B14)</f>
        <v>450.63</v>
      </c>
      <c r="BB14">
        <f>SUMIFS('FAOstat _govt exp'!$L:$L,'FAOstat _govt exp'!$J:$J,FAOstat!BB$4,'FAOstat _govt exp'!$H:$H,FAOstat!BB$3,'FAOstat _govt exp'!$D:$D,FAOstat!$B14)</f>
        <v>549.33000000000004</v>
      </c>
      <c r="BC14">
        <f>SUMIFS('FAOstat _govt exp'!$L:$L,'FAOstat _govt exp'!$J:$J,FAOstat!BC$4,'FAOstat _govt exp'!$H:$H,FAOstat!BC$3,'FAOstat _govt exp'!$D:$D,FAOstat!$B14)</f>
        <v>580.66999999999996</v>
      </c>
      <c r="BD14">
        <f>SUMIFS('FAOstat _govt exp'!$L:$L,'FAOstat _govt exp'!$J:$J,FAOstat!BD$4,'FAOstat _govt exp'!$H:$H,FAOstat!BD$3,'FAOstat _govt exp'!$D:$D,FAOstat!$B14)</f>
        <v>605.45000000000005</v>
      </c>
      <c r="BE14">
        <f>SUMIFS('FAOstat _govt exp'!$L:$L,'FAOstat _govt exp'!$J:$J,FAOstat!BE$4,'FAOstat _govt exp'!$H:$H,FAOstat!BE$3,'FAOstat _govt exp'!$D:$D,FAOstat!$B14)</f>
        <v>626.25</v>
      </c>
      <c r="BF14">
        <f>SUMIFS('FAOstat _govt exp'!$L:$L,'FAOstat _govt exp'!$J:$J,FAOstat!BF$4,'FAOstat _govt exp'!$H:$H,FAOstat!BF$3,'FAOstat _govt exp'!$D:$D,FAOstat!$B14)</f>
        <v>524.13</v>
      </c>
      <c r="BG14">
        <f>SUMIFS('FAOstat _govt exp'!$L:$L,'FAOstat _govt exp'!$J:$J,FAOstat!BG$4,'FAOstat _govt exp'!$H:$H,FAOstat!BG$3,'FAOstat _govt exp'!$D:$D,FAOstat!$B14)</f>
        <v>359.71</v>
      </c>
      <c r="BH14">
        <f>SUMIFS('FAOstat _govt exp'!$L:$L,'FAOstat _govt exp'!$J:$J,FAOstat!BH$4,'FAOstat _govt exp'!$H:$H,FAOstat!BH$3,'FAOstat _govt exp'!$D:$D,FAOstat!$B14)</f>
        <v>322.17</v>
      </c>
      <c r="BI14">
        <f>SUMIFS('FAOstat _govt exp'!$L:$L,'FAOstat _govt exp'!$J:$J,FAOstat!BI$4,'FAOstat _govt exp'!$H:$H,FAOstat!BI$3,'FAOstat _govt exp'!$D:$D,FAOstat!$B14)</f>
        <v>0</v>
      </c>
      <c r="BJ14">
        <f>SUMIFS('FAOstat _govt exp'!$L:$L,'FAOstat _govt exp'!$J:$J,FAOstat!BJ$4,'FAOstat _govt exp'!$H:$H,FAOstat!BJ$3,'FAOstat _govt exp'!$D:$D,FAOstat!$B14)</f>
        <v>0</v>
      </c>
      <c r="BK14">
        <f>SUMIFS('FAOstat _govt exp'!$L:$L,'FAOstat _govt exp'!$J:$J,FAOstat!BK$4,'FAOstat _govt exp'!$H:$H,FAOstat!BK$3,'FAOstat _govt exp'!$D:$D,FAOstat!$B14)</f>
        <v>12.83</v>
      </c>
      <c r="BL14">
        <f>SUMIFS('FAOstat _govt exp'!$L:$L,'FAOstat _govt exp'!$J:$J,FAOstat!BL$4,'FAOstat _govt exp'!$H:$H,FAOstat!BL$3,'FAOstat _govt exp'!$D:$D,FAOstat!$B14)</f>
        <v>13.93</v>
      </c>
      <c r="BM14">
        <f>SUMIFS('FAOstat _govt exp'!$L:$L,'FAOstat _govt exp'!$J:$J,FAOstat!BM$4,'FAOstat _govt exp'!$H:$H,FAOstat!BM$3,'FAOstat _govt exp'!$D:$D,FAOstat!$B14)</f>
        <v>14.38</v>
      </c>
      <c r="BN14">
        <f>SUMIFS('FAOstat _govt exp'!$L:$L,'FAOstat _govt exp'!$J:$J,FAOstat!BN$4,'FAOstat _govt exp'!$H:$H,FAOstat!BN$3,'FAOstat _govt exp'!$D:$D,FAOstat!$B14)</f>
        <v>16.32</v>
      </c>
      <c r="BO14">
        <f>SUMIFS('FAOstat _govt exp'!$L:$L,'FAOstat _govt exp'!$J:$J,FAOstat!BO$4,'FAOstat _govt exp'!$H:$H,FAOstat!BO$3,'FAOstat _govt exp'!$D:$D,FAOstat!$B14)</f>
        <v>17.34</v>
      </c>
      <c r="BP14">
        <f>SUMIFS('FAOstat _govt exp'!$L:$L,'FAOstat _govt exp'!$J:$J,FAOstat!BP$4,'FAOstat _govt exp'!$H:$H,FAOstat!BP$3,'FAOstat _govt exp'!$D:$D,FAOstat!$B14)</f>
        <v>3.81</v>
      </c>
      <c r="BQ14">
        <f>SUMIFS('FAOstat _govt exp'!$L:$L,'FAOstat _govt exp'!$J:$J,FAOstat!BQ$4,'FAOstat _govt exp'!$H:$H,FAOstat!BQ$3,'FAOstat _govt exp'!$D:$D,FAOstat!$B14)</f>
        <v>2.76</v>
      </c>
      <c r="BR14">
        <f>SUMIFS('FAOstat _govt exp'!$L:$L,'FAOstat _govt exp'!$J:$J,FAOstat!BR$4,'FAOstat _govt exp'!$H:$H,FAOstat!BR$3,'FAOstat _govt exp'!$D:$D,FAOstat!$B14)</f>
        <v>8.48</v>
      </c>
      <c r="BS14">
        <f>SUMIFS('FAOstat _govt exp'!$L:$L,'FAOstat _govt exp'!$J:$J,FAOstat!BS$4,'FAOstat _govt exp'!$H:$H,FAOstat!BS$3,'FAOstat _govt exp'!$D:$D,FAOstat!$B14)</f>
        <v>0</v>
      </c>
      <c r="BT14">
        <f>SUMIFS('FAOstat _govt exp'!$L:$L,'FAOstat _govt exp'!$J:$J,FAOstat!BT$4,'FAOstat _govt exp'!$H:$H,FAOstat!BT$3,'FAOstat _govt exp'!$D:$D,FAOstat!$B14)</f>
        <v>0</v>
      </c>
      <c r="BU14">
        <f>SUMIFS('FAOstat _govt exp'!$L:$L,'FAOstat _govt exp'!$J:$J,FAOstat!BU$4,'FAOstat _govt exp'!$H:$H,FAOstat!BU$3,'FAOstat _govt exp'!$D:$D,FAOstat!$B14)</f>
        <v>0</v>
      </c>
      <c r="BV14">
        <f>SUMIFS('FAOstat _govt exp'!$L:$L,'FAOstat _govt exp'!$J:$J,FAOstat!BV$4,'FAOstat _govt exp'!$H:$H,FAOstat!BV$3,'FAOstat _govt exp'!$D:$D,FAOstat!$B14)</f>
        <v>0</v>
      </c>
      <c r="BW14">
        <f>SUMIFS('FAOstat _govt exp'!$L:$L,'FAOstat _govt exp'!$J:$J,FAOstat!BW$4,'FAOstat _govt exp'!$H:$H,FAOstat!BW$3,'FAOstat _govt exp'!$D:$D,FAOstat!$B14)</f>
        <v>0</v>
      </c>
      <c r="BX14">
        <f>SUMIFS('FAOstat _govt exp'!$L:$L,'FAOstat _govt exp'!$J:$J,FAOstat!BX$4,'FAOstat _govt exp'!$H:$H,FAOstat!BX$3,'FAOstat _govt exp'!$D:$D,FAOstat!$B14)</f>
        <v>0</v>
      </c>
      <c r="BY14">
        <f>SUMIFS('FAOstat _govt exp'!$L:$L,'FAOstat _govt exp'!$J:$J,FAOstat!BY$4,'FAOstat _govt exp'!$H:$H,FAOstat!BY$3,'FAOstat _govt exp'!$D:$D,FAOstat!$B14)</f>
        <v>0</v>
      </c>
      <c r="BZ14">
        <f>SUMIFS('FAOstat _govt exp'!$L:$L,'FAOstat _govt exp'!$J:$J,FAOstat!BZ$4,'FAOstat _govt exp'!$H:$H,FAOstat!BZ$3,'FAOstat _govt exp'!$D:$D,FAOstat!$B14)</f>
        <v>0</v>
      </c>
      <c r="CA14">
        <f>SUMIFS('FAOstat _govt exp'!$L:$L,'FAOstat _govt exp'!$J:$J,FAOstat!CA$4,'FAOstat _govt exp'!$H:$H,FAOstat!CA$3,'FAOstat _govt exp'!$D:$D,FAOstat!$B14)</f>
        <v>0</v>
      </c>
      <c r="CB14">
        <f>SUMIFS('FAOstat _govt exp'!$L:$L,'FAOstat _govt exp'!$J:$J,FAOstat!CB$4,'FAOstat _govt exp'!$H:$H,FAOstat!CB$3,'FAOstat _govt exp'!$D:$D,FAOstat!$B14)</f>
        <v>0</v>
      </c>
      <c r="CC14">
        <f>SUMIFS('FAOstat _govt exp'!$L:$L,'FAOstat _govt exp'!$J:$J,FAOstat!CC$4,'FAOstat _govt exp'!$H:$H,FAOstat!CC$3,'FAOstat _govt exp'!$D:$D,FAOstat!$B14)</f>
        <v>0</v>
      </c>
      <c r="CD14">
        <f>SUMIFS('FAOstat _govt exp'!$L:$L,'FAOstat _govt exp'!$J:$J,FAOstat!CD$4,'FAOstat _govt exp'!$H:$H,FAOstat!CD$3,'FAOstat _govt exp'!$D:$D,FAOstat!$B14)</f>
        <v>0</v>
      </c>
      <c r="CE14" s="4">
        <f>SUMIFS('FAOstat_value added'!$L:$L,'FAOstat_value added'!$J:$J,FAOstat!CE$4,'FAOstat_value added'!$D:$D,FAOstat!$B14)</f>
        <v>2921.0739429999999</v>
      </c>
      <c r="CF14" s="4">
        <f>IF(SUMIFS('FAOstat_value added'!$L:$L,'FAOstat_value added'!$J:$J,FAOstat!CF$4,'FAOstat_value added'!$D:$D,FAOstat!$B14)=0,CE14*(1+Assumptions!$C$10),SUMIFS('FAOstat_value added'!$L:$L,'FAOstat_value added'!$J:$J,FAOstat!CF$4,'FAOstat_value added'!$D:$D,FAOstat!$B14))</f>
        <v>3347.531422</v>
      </c>
      <c r="CG14" s="4">
        <f>IF(SUMIFS('FAOstat_value added'!$L:$L,'FAOstat_value added'!$J:$J,FAOstat!CG$4,'FAOstat_value added'!$D:$D,FAOstat!$B14)=0,CF14*(1+Assumptions!$C$10),SUMIFS('FAOstat_value added'!$L:$L,'FAOstat_value added'!$J:$J,FAOstat!CG$4,'FAOstat_value added'!$D:$D,FAOstat!$B14))</f>
        <v>3581.3869479999998</v>
      </c>
      <c r="CH14" s="4">
        <f>IF(SUMIFS('FAOstat_value added'!$L:$L,'FAOstat_value added'!$J:$J,FAOstat!CH$4,'FAOstat_value added'!$D:$D,FAOstat!$B14)=0,CG14*(1+Assumptions!$C$10),SUMIFS('FAOstat_value added'!$L:$L,'FAOstat_value added'!$J:$J,FAOstat!CH$4,'FAOstat_value added'!$D:$D,FAOstat!$B14))</f>
        <v>3979.6514149999998</v>
      </c>
      <c r="CI14" s="4">
        <f>IF(SUMIFS('FAOstat_value added'!$L:$L,'FAOstat_value added'!$J:$J,FAOstat!CI$4,'FAOstat_value added'!$D:$D,FAOstat!$B14)=0,CH14*(1+Assumptions!$C$10),SUMIFS('FAOstat_value added'!$L:$L,'FAOstat_value added'!$J:$J,FAOstat!CI$4,'FAOstat_value added'!$D:$D,FAOstat!$B14))</f>
        <v>4002.3076510000001</v>
      </c>
      <c r="CJ14" s="4">
        <f>IF(SUMIFS('FAOstat_value added'!$L:$L,'FAOstat_value added'!$J:$J,FAOstat!CJ$4,'FAOstat_value added'!$D:$D,FAOstat!$B14)=0,CI14*(1+Assumptions!$C$10),SUMIFS('FAOstat_value added'!$L:$L,'FAOstat_value added'!$J:$J,FAOstat!CJ$4,'FAOstat_value added'!$D:$D,FAOstat!$B14))</f>
        <v>3278.85871</v>
      </c>
      <c r="CK14" s="4">
        <f>IF(SUMIFS('FAOstat_value added'!$L:$L,'FAOstat_value added'!$J:$J,FAOstat!CK$4,'FAOstat_value added'!$D:$D,FAOstat!$B14)=0,CJ14*(1+Assumptions!$C$10),SUMIFS('FAOstat_value added'!$L:$L,'FAOstat_value added'!$J:$J,FAOstat!CK$4,'FAOstat_value added'!$D:$D,FAOstat!$B14))</f>
        <v>2122.4254019999998</v>
      </c>
      <c r="CL14" s="4">
        <f>IF(SUMIFS('FAOstat_value added'!$L:$L,'FAOstat_value added'!$J:$J,FAOstat!CL$4,'FAOstat_value added'!$D:$D,FAOstat!$B14)=0,CK14*(1+Assumptions!$C$10),SUMIFS('FAOstat_value added'!$L:$L,'FAOstat_value added'!$J:$J,FAOstat!CL$4,'FAOstat_value added'!$D:$D,FAOstat!$B14))</f>
        <v>2291.5428609999999</v>
      </c>
      <c r="CM14" s="4">
        <f>IF(SUMIFS('FAOstat_value added'!$L:$L,'FAOstat_value added'!$J:$J,FAOstat!CM$4,'FAOstat_value added'!$D:$D,FAOstat!$B14)=0,CL14*(1+Assumptions!$C$10),SUMIFS('FAOstat_value added'!$L:$L,'FAOstat_value added'!$J:$J,FAOstat!CM$4,'FAOstat_value added'!$D:$D,FAOstat!$B14))</f>
        <v>2464.740542</v>
      </c>
      <c r="CN14" s="4">
        <f>IF(SUMIFS('FAOstat_value added'!$L:$L,'FAOstat_value added'!$J:$J,FAOstat!CN$4,'FAOstat_value added'!$D:$D,FAOstat!$B14)=0,CM14*(1+Assumptions!$C$10),SUMIFS('FAOstat_value added'!$L:$L,'FAOstat_value added'!$J:$J,FAOstat!CN$4,'FAOstat_value added'!$D:$D,FAOstat!$B14))</f>
        <v>2514.0353528400001</v>
      </c>
      <c r="CO14" s="36">
        <f t="shared" si="28"/>
        <v>-4.7425471238902173E-2</v>
      </c>
    </row>
    <row r="15" spans="2:93" x14ac:dyDescent="0.35">
      <c r="B15" t="s">
        <v>43</v>
      </c>
      <c r="C15">
        <f t="shared" si="8"/>
        <v>0</v>
      </c>
      <c r="D15">
        <f t="shared" si="9"/>
        <v>0</v>
      </c>
      <c r="E15">
        <f t="shared" si="10"/>
        <v>0</v>
      </c>
      <c r="F15">
        <f t="shared" si="11"/>
        <v>0</v>
      </c>
      <c r="G15">
        <f t="shared" si="12"/>
        <v>0</v>
      </c>
      <c r="H15">
        <f t="shared" si="13"/>
        <v>0</v>
      </c>
      <c r="I15">
        <f t="shared" si="14"/>
        <v>0</v>
      </c>
      <c r="J15">
        <f t="shared" si="15"/>
        <v>0</v>
      </c>
      <c r="K15">
        <f t="shared" si="16"/>
        <v>0</v>
      </c>
      <c r="L15">
        <f t="shared" si="17"/>
        <v>0</v>
      </c>
      <c r="M15" s="4">
        <f t="shared" si="18"/>
        <v>14.65</v>
      </c>
      <c r="N15" s="4">
        <f t="shared" si="19"/>
        <v>14.31</v>
      </c>
      <c r="O15" s="4">
        <f t="shared" si="20"/>
        <v>14.11</v>
      </c>
      <c r="P15" s="4">
        <f t="shared" si="21"/>
        <v>14.79</v>
      </c>
      <c r="Q15" s="4">
        <f t="shared" si="22"/>
        <v>13.88</v>
      </c>
      <c r="R15" s="4">
        <f t="shared" si="23"/>
        <v>18.97</v>
      </c>
      <c r="S15" s="4">
        <f t="shared" si="24"/>
        <v>28.8</v>
      </c>
      <c r="T15" s="4">
        <f t="shared" si="25"/>
        <v>28.63</v>
      </c>
      <c r="U15" s="4">
        <f t="shared" si="26"/>
        <v>29.18</v>
      </c>
      <c r="V15" s="4">
        <f t="shared" si="27"/>
        <v>0</v>
      </c>
      <c r="W15">
        <f>SUMIFS('FAOstat _govt exp'!$L:$L,'FAOstat _govt exp'!$J:$J,FAOstat!W$4,'FAOstat _govt exp'!$H:$H,FAOstat!W$3,'FAOstat _govt exp'!$D:$D,FAOstat!$B15)</f>
        <v>14.65</v>
      </c>
      <c r="X15">
        <f>SUMIFS('FAOstat _govt exp'!$L:$L,'FAOstat _govt exp'!$J:$J,FAOstat!X$4,'FAOstat _govt exp'!$H:$H,FAOstat!X$3,'FAOstat _govt exp'!$D:$D,FAOstat!$B15)</f>
        <v>14.31</v>
      </c>
      <c r="Y15">
        <f>SUMIFS('FAOstat _govt exp'!$L:$L,'FAOstat _govt exp'!$J:$J,FAOstat!Y$4,'FAOstat _govt exp'!$H:$H,FAOstat!Y$3,'FAOstat _govt exp'!$D:$D,FAOstat!$B15)</f>
        <v>14.11</v>
      </c>
      <c r="Z15">
        <f>SUMIFS('FAOstat _govt exp'!$L:$L,'FAOstat _govt exp'!$J:$J,FAOstat!Z$4,'FAOstat _govt exp'!$H:$H,FAOstat!Z$3,'FAOstat _govt exp'!$D:$D,FAOstat!$B15)</f>
        <v>14.79</v>
      </c>
      <c r="AA15">
        <f>SUMIFS('FAOstat _govt exp'!$L:$L,'FAOstat _govt exp'!$J:$J,FAOstat!AA$4,'FAOstat _govt exp'!$H:$H,FAOstat!AA$3,'FAOstat _govt exp'!$D:$D,FAOstat!$B15)</f>
        <v>13.88</v>
      </c>
      <c r="AB15">
        <f>SUMIFS('FAOstat _govt exp'!$L:$L,'FAOstat _govt exp'!$J:$J,FAOstat!AB$4,'FAOstat _govt exp'!$H:$H,FAOstat!AB$3,'FAOstat _govt exp'!$D:$D,FAOstat!$B15)</f>
        <v>18.97</v>
      </c>
      <c r="AC15">
        <f>SUMIFS('FAOstat _govt exp'!$L:$L,'FAOstat _govt exp'!$J:$J,FAOstat!AC$4,'FAOstat _govt exp'!$H:$H,FAOstat!AC$3,'FAOstat _govt exp'!$D:$D,FAOstat!$B15)</f>
        <v>28.8</v>
      </c>
      <c r="AD15">
        <f>SUMIFS('FAOstat _govt exp'!$L:$L,'FAOstat _govt exp'!$J:$J,FAOstat!AD$4,'FAOstat _govt exp'!$H:$H,FAOstat!AD$3,'FAOstat _govt exp'!$D:$D,FAOstat!$B15)</f>
        <v>0</v>
      </c>
      <c r="AE15">
        <f>SUMIFS('FAOstat _govt exp'!$L:$L,'FAOstat _govt exp'!$J:$J,FAOstat!AE$4,'FAOstat _govt exp'!$H:$H,FAOstat!AE$3,'FAOstat _govt exp'!$D:$D,FAOstat!$B15)</f>
        <v>0</v>
      </c>
      <c r="AF15">
        <f>SUMIFS('FAOstat _govt exp'!$L:$L,'FAOstat _govt exp'!$J:$J,FAOstat!AF$4,'FAOstat _govt exp'!$H:$H,FAOstat!AF$3,'FAOstat _govt exp'!$D:$D,FAOstat!$B15)</f>
        <v>0</v>
      </c>
      <c r="AG15">
        <f>SUMIFS('FAOstat _govt exp'!$L:$L,'FAOstat _govt exp'!$J:$J,FAOstat!AG$4,'FAOstat _govt exp'!$H:$H,FAOstat!AG$3,'FAOstat _govt exp'!$D:$D,FAOstat!$B15)</f>
        <v>0</v>
      </c>
      <c r="AH15">
        <f>SUMIFS('FAOstat _govt exp'!$L:$L,'FAOstat _govt exp'!$J:$J,FAOstat!AH$4,'FAOstat _govt exp'!$H:$H,FAOstat!AH$3,'FAOstat _govt exp'!$D:$D,FAOstat!$B15)</f>
        <v>0</v>
      </c>
      <c r="AI15">
        <f>SUMIFS('FAOstat _govt exp'!$L:$L,'FAOstat _govt exp'!$J:$J,FAOstat!AI$4,'FAOstat _govt exp'!$H:$H,FAOstat!AI$3,'FAOstat _govt exp'!$D:$D,FAOstat!$B15)</f>
        <v>0</v>
      </c>
      <c r="AJ15">
        <f>SUMIFS('FAOstat _govt exp'!$L:$L,'FAOstat _govt exp'!$J:$J,FAOstat!AJ$4,'FAOstat _govt exp'!$H:$H,FAOstat!AJ$3,'FAOstat _govt exp'!$D:$D,FAOstat!$B15)</f>
        <v>0</v>
      </c>
      <c r="AK15">
        <f>SUMIFS('FAOstat _govt exp'!$L:$L,'FAOstat _govt exp'!$J:$J,FAOstat!AK$4,'FAOstat _govt exp'!$H:$H,FAOstat!AK$3,'FAOstat _govt exp'!$D:$D,FAOstat!$B15)</f>
        <v>0</v>
      </c>
      <c r="AL15">
        <f>SUMIFS('FAOstat _govt exp'!$L:$L,'FAOstat _govt exp'!$J:$J,FAOstat!AL$4,'FAOstat _govt exp'!$H:$H,FAOstat!AL$3,'FAOstat _govt exp'!$D:$D,FAOstat!$B15)</f>
        <v>0</v>
      </c>
      <c r="AM15">
        <f>SUMIFS('FAOstat _govt exp'!$L:$L,'FAOstat _govt exp'!$J:$J,FAOstat!AM$4,'FAOstat _govt exp'!$H:$H,FAOstat!AM$3,'FAOstat _govt exp'!$D:$D,FAOstat!$B15)</f>
        <v>0</v>
      </c>
      <c r="AN15">
        <f>SUMIFS('FAOstat _govt exp'!$L:$L,'FAOstat _govt exp'!$J:$J,FAOstat!AN$4,'FAOstat _govt exp'!$H:$H,FAOstat!AN$3,'FAOstat _govt exp'!$D:$D,FAOstat!$B15)</f>
        <v>0</v>
      </c>
      <c r="AO15">
        <f>SUMIFS('FAOstat _govt exp'!$L:$L,'FAOstat _govt exp'!$J:$J,FAOstat!AO$4,'FAOstat _govt exp'!$H:$H,FAOstat!AO$3,'FAOstat _govt exp'!$D:$D,FAOstat!$B15)</f>
        <v>0</v>
      </c>
      <c r="AP15">
        <f>SUMIFS('FAOstat _govt exp'!$L:$L,'FAOstat _govt exp'!$J:$J,FAOstat!AP$4,'FAOstat _govt exp'!$H:$H,FAOstat!AP$3,'FAOstat _govt exp'!$D:$D,FAOstat!$B15)</f>
        <v>0</v>
      </c>
      <c r="AQ15">
        <f>SUMIFS('FAOstat _govt exp'!$L:$L,'FAOstat _govt exp'!$J:$J,FAOstat!AQ$4,'FAOstat _govt exp'!$H:$H,FAOstat!AQ$3,'FAOstat _govt exp'!$D:$D,FAOstat!$B15)</f>
        <v>0</v>
      </c>
      <c r="AR15">
        <f>SUMIFS('FAOstat _govt exp'!$L:$L,'FAOstat _govt exp'!$J:$J,FAOstat!AR$4,'FAOstat _govt exp'!$H:$H,FAOstat!AR$3,'FAOstat _govt exp'!$D:$D,FAOstat!$B15)</f>
        <v>0</v>
      </c>
      <c r="AS15">
        <f>SUMIFS('FAOstat _govt exp'!$L:$L,'FAOstat _govt exp'!$J:$J,FAOstat!AS$4,'FAOstat _govt exp'!$H:$H,FAOstat!AS$3,'FAOstat _govt exp'!$D:$D,FAOstat!$B15)</f>
        <v>0</v>
      </c>
      <c r="AT15">
        <f>SUMIFS('FAOstat _govt exp'!$L:$L,'FAOstat _govt exp'!$J:$J,FAOstat!AT$4,'FAOstat _govt exp'!$H:$H,FAOstat!AT$3,'FAOstat _govt exp'!$D:$D,FAOstat!$B15)</f>
        <v>0</v>
      </c>
      <c r="AU15">
        <f>SUMIFS('FAOstat _govt exp'!$L:$L,'FAOstat _govt exp'!$J:$J,FAOstat!AU$4,'FAOstat _govt exp'!$H:$H,FAOstat!AU$3,'FAOstat _govt exp'!$D:$D,FAOstat!$B15)</f>
        <v>0</v>
      </c>
      <c r="AV15">
        <f>SUMIFS('FAOstat _govt exp'!$L:$L,'FAOstat _govt exp'!$J:$J,FAOstat!AV$4,'FAOstat _govt exp'!$H:$H,FAOstat!AV$3,'FAOstat _govt exp'!$D:$D,FAOstat!$B15)</f>
        <v>0</v>
      </c>
      <c r="AW15">
        <f>SUMIFS('FAOstat _govt exp'!$L:$L,'FAOstat _govt exp'!$J:$J,FAOstat!AW$4,'FAOstat _govt exp'!$H:$H,FAOstat!AW$3,'FAOstat _govt exp'!$D:$D,FAOstat!$B15)</f>
        <v>0</v>
      </c>
      <c r="AX15">
        <f>SUMIFS('FAOstat _govt exp'!$L:$L,'FAOstat _govt exp'!$J:$J,FAOstat!AX$4,'FAOstat _govt exp'!$H:$H,FAOstat!AX$3,'FAOstat _govt exp'!$D:$D,FAOstat!$B15)</f>
        <v>0</v>
      </c>
      <c r="AY15">
        <f>SUMIFS('FAOstat _govt exp'!$L:$L,'FAOstat _govt exp'!$J:$J,FAOstat!AY$4,'FAOstat _govt exp'!$H:$H,FAOstat!AY$3,'FAOstat _govt exp'!$D:$D,FAOstat!$B15)</f>
        <v>0</v>
      </c>
      <c r="AZ15">
        <f>SUMIFS('FAOstat _govt exp'!$L:$L,'FAOstat _govt exp'!$J:$J,FAOstat!AZ$4,'FAOstat _govt exp'!$H:$H,FAOstat!AZ$3,'FAOstat _govt exp'!$D:$D,FAOstat!$B15)</f>
        <v>0</v>
      </c>
      <c r="BA15">
        <f>SUMIFS('FAOstat _govt exp'!$L:$L,'FAOstat _govt exp'!$J:$J,FAOstat!BA$4,'FAOstat _govt exp'!$H:$H,FAOstat!BA$3,'FAOstat _govt exp'!$D:$D,FAOstat!$B15)</f>
        <v>14.65</v>
      </c>
      <c r="BB15">
        <f>SUMIFS('FAOstat _govt exp'!$L:$L,'FAOstat _govt exp'!$J:$J,FAOstat!BB$4,'FAOstat _govt exp'!$H:$H,FAOstat!BB$3,'FAOstat _govt exp'!$D:$D,FAOstat!$B15)</f>
        <v>14.31</v>
      </c>
      <c r="BC15">
        <f>SUMIFS('FAOstat _govt exp'!$L:$L,'FAOstat _govt exp'!$J:$J,FAOstat!BC$4,'FAOstat _govt exp'!$H:$H,FAOstat!BC$3,'FAOstat _govt exp'!$D:$D,FAOstat!$B15)</f>
        <v>14.11</v>
      </c>
      <c r="BD15">
        <f>SUMIFS('FAOstat _govt exp'!$L:$L,'FAOstat _govt exp'!$J:$J,FAOstat!BD$4,'FAOstat _govt exp'!$H:$H,FAOstat!BD$3,'FAOstat _govt exp'!$D:$D,FAOstat!$B15)</f>
        <v>14.79</v>
      </c>
      <c r="BE15">
        <f>SUMIFS('FAOstat _govt exp'!$L:$L,'FAOstat _govt exp'!$J:$J,FAOstat!BE$4,'FAOstat _govt exp'!$H:$H,FAOstat!BE$3,'FAOstat _govt exp'!$D:$D,FAOstat!$B15)</f>
        <v>13.88</v>
      </c>
      <c r="BF15">
        <f>SUMIFS('FAOstat _govt exp'!$L:$L,'FAOstat _govt exp'!$J:$J,FAOstat!BF$4,'FAOstat _govt exp'!$H:$H,FAOstat!BF$3,'FAOstat _govt exp'!$D:$D,FAOstat!$B15)</f>
        <v>18.97</v>
      </c>
      <c r="BG15">
        <f>SUMIFS('FAOstat _govt exp'!$L:$L,'FAOstat _govt exp'!$J:$J,FAOstat!BG$4,'FAOstat _govt exp'!$H:$H,FAOstat!BG$3,'FAOstat _govt exp'!$D:$D,FAOstat!$B15)</f>
        <v>28.8</v>
      </c>
      <c r="BH15">
        <f>SUMIFS('FAOstat _govt exp'!$L:$L,'FAOstat _govt exp'!$J:$J,FAOstat!BH$4,'FAOstat _govt exp'!$H:$H,FAOstat!BH$3,'FAOstat _govt exp'!$D:$D,FAOstat!$B15)</f>
        <v>28.63</v>
      </c>
      <c r="BI15">
        <f>SUMIFS('FAOstat _govt exp'!$L:$L,'FAOstat _govt exp'!$J:$J,FAOstat!BI$4,'FAOstat _govt exp'!$H:$H,FAOstat!BI$3,'FAOstat _govt exp'!$D:$D,FAOstat!$B15)</f>
        <v>29.18</v>
      </c>
      <c r="BJ15">
        <f>SUMIFS('FAOstat _govt exp'!$L:$L,'FAOstat _govt exp'!$J:$J,FAOstat!BJ$4,'FAOstat _govt exp'!$H:$H,FAOstat!BJ$3,'FAOstat _govt exp'!$D:$D,FAOstat!$B15)</f>
        <v>0</v>
      </c>
      <c r="BK15">
        <f>SUMIFS('FAOstat _govt exp'!$L:$L,'FAOstat _govt exp'!$J:$J,FAOstat!BK$4,'FAOstat _govt exp'!$H:$H,FAOstat!BK$3,'FAOstat _govt exp'!$D:$D,FAOstat!$B15)</f>
        <v>0</v>
      </c>
      <c r="BL15">
        <f>SUMIFS('FAOstat _govt exp'!$L:$L,'FAOstat _govt exp'!$J:$J,FAOstat!BL$4,'FAOstat _govt exp'!$H:$H,FAOstat!BL$3,'FAOstat _govt exp'!$D:$D,FAOstat!$B15)</f>
        <v>0</v>
      </c>
      <c r="BM15">
        <f>SUMIFS('FAOstat _govt exp'!$L:$L,'FAOstat _govt exp'!$J:$J,FAOstat!BM$4,'FAOstat _govt exp'!$H:$H,FAOstat!BM$3,'FAOstat _govt exp'!$D:$D,FAOstat!$B15)</f>
        <v>0</v>
      </c>
      <c r="BN15">
        <f>SUMIFS('FAOstat _govt exp'!$L:$L,'FAOstat _govt exp'!$J:$J,FAOstat!BN$4,'FAOstat _govt exp'!$H:$H,FAOstat!BN$3,'FAOstat _govt exp'!$D:$D,FAOstat!$B15)</f>
        <v>0</v>
      </c>
      <c r="BO15">
        <f>SUMIFS('FAOstat _govt exp'!$L:$L,'FAOstat _govt exp'!$J:$J,FAOstat!BO$4,'FAOstat _govt exp'!$H:$H,FAOstat!BO$3,'FAOstat _govt exp'!$D:$D,FAOstat!$B15)</f>
        <v>0</v>
      </c>
      <c r="BP15">
        <f>SUMIFS('FAOstat _govt exp'!$L:$L,'FAOstat _govt exp'!$J:$J,FAOstat!BP$4,'FAOstat _govt exp'!$H:$H,FAOstat!BP$3,'FAOstat _govt exp'!$D:$D,FAOstat!$B15)</f>
        <v>0</v>
      </c>
      <c r="BQ15">
        <f>SUMIFS('FAOstat _govt exp'!$L:$L,'FAOstat _govt exp'!$J:$J,FAOstat!BQ$4,'FAOstat _govt exp'!$H:$H,FAOstat!BQ$3,'FAOstat _govt exp'!$D:$D,FAOstat!$B15)</f>
        <v>0</v>
      </c>
      <c r="BR15">
        <f>SUMIFS('FAOstat _govt exp'!$L:$L,'FAOstat _govt exp'!$J:$J,FAOstat!BR$4,'FAOstat _govt exp'!$H:$H,FAOstat!BR$3,'FAOstat _govt exp'!$D:$D,FAOstat!$B15)</f>
        <v>0</v>
      </c>
      <c r="BS15">
        <f>SUMIFS('FAOstat _govt exp'!$L:$L,'FAOstat _govt exp'!$J:$J,FAOstat!BS$4,'FAOstat _govt exp'!$H:$H,FAOstat!BS$3,'FAOstat _govt exp'!$D:$D,FAOstat!$B15)</f>
        <v>0</v>
      </c>
      <c r="BT15">
        <f>SUMIFS('FAOstat _govt exp'!$L:$L,'FAOstat _govt exp'!$J:$J,FAOstat!BT$4,'FAOstat _govt exp'!$H:$H,FAOstat!BT$3,'FAOstat _govt exp'!$D:$D,FAOstat!$B15)</f>
        <v>0</v>
      </c>
      <c r="BU15">
        <f>SUMIFS('FAOstat _govt exp'!$L:$L,'FAOstat _govt exp'!$J:$J,FAOstat!BU$4,'FAOstat _govt exp'!$H:$H,FAOstat!BU$3,'FAOstat _govt exp'!$D:$D,FAOstat!$B15)</f>
        <v>0</v>
      </c>
      <c r="BV15">
        <f>SUMIFS('FAOstat _govt exp'!$L:$L,'FAOstat _govt exp'!$J:$J,FAOstat!BV$4,'FAOstat _govt exp'!$H:$H,FAOstat!BV$3,'FAOstat _govt exp'!$D:$D,FAOstat!$B15)</f>
        <v>0</v>
      </c>
      <c r="BW15">
        <f>SUMIFS('FAOstat _govt exp'!$L:$L,'FAOstat _govt exp'!$J:$J,FAOstat!BW$4,'FAOstat _govt exp'!$H:$H,FAOstat!BW$3,'FAOstat _govt exp'!$D:$D,FAOstat!$B15)</f>
        <v>0</v>
      </c>
      <c r="BX15">
        <f>SUMIFS('FAOstat _govt exp'!$L:$L,'FAOstat _govt exp'!$J:$J,FAOstat!BX$4,'FAOstat _govt exp'!$H:$H,FAOstat!BX$3,'FAOstat _govt exp'!$D:$D,FAOstat!$B15)</f>
        <v>0</v>
      </c>
      <c r="BY15">
        <f>SUMIFS('FAOstat _govt exp'!$L:$L,'FAOstat _govt exp'!$J:$J,FAOstat!BY$4,'FAOstat _govt exp'!$H:$H,FAOstat!BY$3,'FAOstat _govt exp'!$D:$D,FAOstat!$B15)</f>
        <v>0</v>
      </c>
      <c r="BZ15">
        <f>SUMIFS('FAOstat _govt exp'!$L:$L,'FAOstat _govt exp'!$J:$J,FAOstat!BZ$4,'FAOstat _govt exp'!$H:$H,FAOstat!BZ$3,'FAOstat _govt exp'!$D:$D,FAOstat!$B15)</f>
        <v>0</v>
      </c>
      <c r="CA15">
        <f>SUMIFS('FAOstat _govt exp'!$L:$L,'FAOstat _govt exp'!$J:$J,FAOstat!CA$4,'FAOstat _govt exp'!$H:$H,FAOstat!CA$3,'FAOstat _govt exp'!$D:$D,FAOstat!$B15)</f>
        <v>0</v>
      </c>
      <c r="CB15">
        <f>SUMIFS('FAOstat _govt exp'!$L:$L,'FAOstat _govt exp'!$J:$J,FAOstat!CB$4,'FAOstat _govt exp'!$H:$H,FAOstat!CB$3,'FAOstat _govt exp'!$D:$D,FAOstat!$B15)</f>
        <v>0</v>
      </c>
      <c r="CC15">
        <f>SUMIFS('FAOstat _govt exp'!$L:$L,'FAOstat _govt exp'!$J:$J,FAOstat!CC$4,'FAOstat _govt exp'!$H:$H,FAOstat!CC$3,'FAOstat _govt exp'!$D:$D,FAOstat!$B15)</f>
        <v>0</v>
      </c>
      <c r="CD15">
        <f>SUMIFS('FAOstat _govt exp'!$L:$L,'FAOstat _govt exp'!$J:$J,FAOstat!CD$4,'FAOstat _govt exp'!$H:$H,FAOstat!CD$3,'FAOstat _govt exp'!$D:$D,FAOstat!$B15)</f>
        <v>0</v>
      </c>
      <c r="CE15" s="4">
        <f>SUMIFS('FAOstat_value added'!$L:$L,'FAOstat_value added'!$J:$J,FAOstat!CE$4,'FAOstat_value added'!$D:$D,FAOstat!$B15)</f>
        <v>110.8</v>
      </c>
      <c r="CF15" s="4">
        <f>IF(SUMIFS('FAOstat_value added'!$L:$L,'FAOstat_value added'!$J:$J,FAOstat!CF$4,'FAOstat_value added'!$D:$D,FAOstat!$B15)=0,CE15*(1+Assumptions!$C$10),SUMIFS('FAOstat_value added'!$L:$L,'FAOstat_value added'!$J:$J,FAOstat!CF$4,'FAOstat_value added'!$D:$D,FAOstat!$B15))</f>
        <v>110</v>
      </c>
      <c r="CG15" s="4">
        <f>IF(SUMIFS('FAOstat_value added'!$L:$L,'FAOstat_value added'!$J:$J,FAOstat!CG$4,'FAOstat_value added'!$D:$D,FAOstat!$B15)=0,CF15*(1+Assumptions!$C$10),SUMIFS('FAOstat_value added'!$L:$L,'FAOstat_value added'!$J:$J,FAOstat!CG$4,'FAOstat_value added'!$D:$D,FAOstat!$B15))</f>
        <v>115</v>
      </c>
      <c r="CH15" s="4">
        <f>IF(SUMIFS('FAOstat_value added'!$L:$L,'FAOstat_value added'!$J:$J,FAOstat!CH$4,'FAOstat_value added'!$D:$D,FAOstat!$B15)=0,CG15*(1+Assumptions!$C$10),SUMIFS('FAOstat_value added'!$L:$L,'FAOstat_value added'!$J:$J,FAOstat!CH$4,'FAOstat_value added'!$D:$D,FAOstat!$B15))</f>
        <v>97.2</v>
      </c>
      <c r="CI15" s="4">
        <f>IF(SUMIFS('FAOstat_value added'!$L:$L,'FAOstat_value added'!$J:$J,FAOstat!CI$4,'FAOstat_value added'!$D:$D,FAOstat!$B15)=0,CH15*(1+Assumptions!$C$10),SUMIFS('FAOstat_value added'!$L:$L,'FAOstat_value added'!$J:$J,FAOstat!CI$4,'FAOstat_value added'!$D:$D,FAOstat!$B15))</f>
        <v>93.4</v>
      </c>
      <c r="CJ15" s="4">
        <f>IF(SUMIFS('FAOstat_value added'!$L:$L,'FAOstat_value added'!$J:$J,FAOstat!CJ$4,'FAOstat_value added'!$D:$D,FAOstat!$B15)=0,CI15*(1+Assumptions!$C$10),SUMIFS('FAOstat_value added'!$L:$L,'FAOstat_value added'!$J:$J,FAOstat!CJ$4,'FAOstat_value added'!$D:$D,FAOstat!$B15))</f>
        <v>96.5</v>
      </c>
      <c r="CK15" s="4">
        <f>IF(SUMIFS('FAOstat_value added'!$L:$L,'FAOstat_value added'!$J:$J,FAOstat!CK$4,'FAOstat_value added'!$D:$D,FAOstat!$B15)=0,CJ15*(1+Assumptions!$C$10),SUMIFS('FAOstat_value added'!$L:$L,'FAOstat_value added'!$J:$J,FAOstat!CK$4,'FAOstat_value added'!$D:$D,FAOstat!$B15))</f>
        <v>104.2</v>
      </c>
      <c r="CL15" s="4">
        <f>IF(SUMIFS('FAOstat_value added'!$L:$L,'FAOstat_value added'!$J:$J,FAOstat!CL$4,'FAOstat_value added'!$D:$D,FAOstat!$B15)=0,CK15*(1+Assumptions!$C$10),SUMIFS('FAOstat_value added'!$L:$L,'FAOstat_value added'!$J:$J,FAOstat!CL$4,'FAOstat_value added'!$D:$D,FAOstat!$B15))</f>
        <v>95.9</v>
      </c>
      <c r="CM15" s="4">
        <f>IF(SUMIFS('FAOstat_value added'!$L:$L,'FAOstat_value added'!$J:$J,FAOstat!CM$4,'FAOstat_value added'!$D:$D,FAOstat!$B15)=0,CL15*(1+Assumptions!$C$10),SUMIFS('FAOstat_value added'!$L:$L,'FAOstat_value added'!$J:$J,FAOstat!CM$4,'FAOstat_value added'!$D:$D,FAOstat!$B15))</f>
        <v>110.7</v>
      </c>
      <c r="CN15" s="4">
        <f>IF(SUMIFS('FAOstat_value added'!$L:$L,'FAOstat_value added'!$J:$J,FAOstat!CN$4,'FAOstat_value added'!$D:$D,FAOstat!$B15)=0,CM15*(1+Assumptions!$C$10),SUMIFS('FAOstat_value added'!$L:$L,'FAOstat_value added'!$J:$J,FAOstat!CN$4,'FAOstat_value added'!$D:$D,FAOstat!$B15))</f>
        <v>112.914</v>
      </c>
      <c r="CO15" s="36">
        <f t="shared" si="28"/>
        <v>0.10044693041488961</v>
      </c>
    </row>
    <row r="16" spans="2:93" x14ac:dyDescent="0.35">
      <c r="B16" t="s">
        <v>45</v>
      </c>
      <c r="C16">
        <f t="shared" si="8"/>
        <v>0</v>
      </c>
      <c r="D16">
        <f t="shared" si="9"/>
        <v>0</v>
      </c>
      <c r="E16">
        <f t="shared" si="10"/>
        <v>0</v>
      </c>
      <c r="F16">
        <f t="shared" si="11"/>
        <v>0</v>
      </c>
      <c r="G16">
        <f t="shared" si="12"/>
        <v>0</v>
      </c>
      <c r="H16">
        <f t="shared" si="13"/>
        <v>0</v>
      </c>
      <c r="I16">
        <f t="shared" si="14"/>
        <v>0</v>
      </c>
      <c r="J16">
        <f t="shared" si="15"/>
        <v>0</v>
      </c>
      <c r="K16">
        <f t="shared" si="16"/>
        <v>0</v>
      </c>
      <c r="L16">
        <f t="shared" si="17"/>
        <v>0</v>
      </c>
      <c r="M16" s="4">
        <f t="shared" si="18"/>
        <v>29.81</v>
      </c>
      <c r="N16" s="4">
        <f t="shared" si="19"/>
        <v>24.78</v>
      </c>
      <c r="O16" s="4">
        <f t="shared" si="20"/>
        <v>0</v>
      </c>
      <c r="P16" s="4">
        <f t="shared" si="21"/>
        <v>46.349999999999994</v>
      </c>
      <c r="Q16" s="4">
        <f t="shared" si="22"/>
        <v>47.07</v>
      </c>
      <c r="R16" s="4">
        <f t="shared" si="23"/>
        <v>47.260000000000005</v>
      </c>
      <c r="S16" s="4">
        <f t="shared" si="24"/>
        <v>39.650000000000006</v>
      </c>
      <c r="T16" s="4">
        <f t="shared" si="25"/>
        <v>36.25</v>
      </c>
      <c r="U16" s="4">
        <f t="shared" si="26"/>
        <v>0</v>
      </c>
      <c r="V16" s="4">
        <f t="shared" si="27"/>
        <v>0</v>
      </c>
      <c r="W16">
        <f>SUMIFS('FAOstat _govt exp'!$L:$L,'FAOstat _govt exp'!$J:$J,FAOstat!W$4,'FAOstat _govt exp'!$H:$H,FAOstat!W$3,'FAOstat _govt exp'!$D:$D,FAOstat!$B16)</f>
        <v>0</v>
      </c>
      <c r="X16">
        <f>SUMIFS('FAOstat _govt exp'!$L:$L,'FAOstat _govt exp'!$J:$J,FAOstat!X$4,'FAOstat _govt exp'!$H:$H,FAOstat!X$3,'FAOstat _govt exp'!$D:$D,FAOstat!$B16)</f>
        <v>0</v>
      </c>
      <c r="Y16">
        <f>SUMIFS('FAOstat _govt exp'!$L:$L,'FAOstat _govt exp'!$J:$J,FAOstat!Y$4,'FAOstat _govt exp'!$H:$H,FAOstat!Y$3,'FAOstat _govt exp'!$D:$D,FAOstat!$B16)</f>
        <v>0</v>
      </c>
      <c r="Z16">
        <f>SUMIFS('FAOstat _govt exp'!$L:$L,'FAOstat _govt exp'!$J:$J,FAOstat!Z$4,'FAOstat _govt exp'!$H:$H,FAOstat!Z$3,'FAOstat _govt exp'!$D:$D,FAOstat!$B16)</f>
        <v>0</v>
      </c>
      <c r="AA16">
        <f>SUMIFS('FAOstat _govt exp'!$L:$L,'FAOstat _govt exp'!$J:$J,FAOstat!AA$4,'FAOstat _govt exp'!$H:$H,FAOstat!AA$3,'FAOstat _govt exp'!$D:$D,FAOstat!$B16)</f>
        <v>0</v>
      </c>
      <c r="AB16">
        <f>SUMIFS('FAOstat _govt exp'!$L:$L,'FAOstat _govt exp'!$J:$J,FAOstat!AB$4,'FAOstat _govt exp'!$H:$H,FAOstat!AB$3,'FAOstat _govt exp'!$D:$D,FAOstat!$B16)</f>
        <v>0</v>
      </c>
      <c r="AC16">
        <f>SUMIFS('FAOstat _govt exp'!$L:$L,'FAOstat _govt exp'!$J:$J,FAOstat!AC$4,'FAOstat _govt exp'!$H:$H,FAOstat!AC$3,'FAOstat _govt exp'!$D:$D,FAOstat!$B16)</f>
        <v>0</v>
      </c>
      <c r="AD16">
        <f>SUMIFS('FAOstat _govt exp'!$L:$L,'FAOstat _govt exp'!$J:$J,FAOstat!AD$4,'FAOstat _govt exp'!$H:$H,FAOstat!AD$3,'FAOstat _govt exp'!$D:$D,FAOstat!$B16)</f>
        <v>0</v>
      </c>
      <c r="AE16">
        <f>SUMIFS('FAOstat _govt exp'!$L:$L,'FAOstat _govt exp'!$J:$J,FAOstat!AE$4,'FAOstat _govt exp'!$H:$H,FAOstat!AE$3,'FAOstat _govt exp'!$D:$D,FAOstat!$B16)</f>
        <v>0</v>
      </c>
      <c r="AF16">
        <f>SUMIFS('FAOstat _govt exp'!$L:$L,'FAOstat _govt exp'!$J:$J,FAOstat!AF$4,'FAOstat _govt exp'!$H:$H,FAOstat!AF$3,'FAOstat _govt exp'!$D:$D,FAOstat!$B16)</f>
        <v>0</v>
      </c>
      <c r="AG16">
        <f>SUMIFS('FAOstat _govt exp'!$L:$L,'FAOstat _govt exp'!$J:$J,FAOstat!AG$4,'FAOstat _govt exp'!$H:$H,FAOstat!AG$3,'FAOstat _govt exp'!$D:$D,FAOstat!$B16)</f>
        <v>0</v>
      </c>
      <c r="AH16">
        <f>SUMIFS('FAOstat _govt exp'!$L:$L,'FAOstat _govt exp'!$J:$J,FAOstat!AH$4,'FAOstat _govt exp'!$H:$H,FAOstat!AH$3,'FAOstat _govt exp'!$D:$D,FAOstat!$B16)</f>
        <v>0</v>
      </c>
      <c r="AI16">
        <f>SUMIFS('FAOstat _govt exp'!$L:$L,'FAOstat _govt exp'!$J:$J,FAOstat!AI$4,'FAOstat _govt exp'!$H:$H,FAOstat!AI$3,'FAOstat _govt exp'!$D:$D,FAOstat!$B16)</f>
        <v>0</v>
      </c>
      <c r="AJ16">
        <f>SUMIFS('FAOstat _govt exp'!$L:$L,'FAOstat _govt exp'!$J:$J,FAOstat!AJ$4,'FAOstat _govt exp'!$H:$H,FAOstat!AJ$3,'FAOstat _govt exp'!$D:$D,FAOstat!$B16)</f>
        <v>0</v>
      </c>
      <c r="AK16">
        <f>SUMIFS('FAOstat _govt exp'!$L:$L,'FAOstat _govt exp'!$J:$J,FAOstat!AK$4,'FAOstat _govt exp'!$H:$H,FAOstat!AK$3,'FAOstat _govt exp'!$D:$D,FAOstat!$B16)</f>
        <v>0</v>
      </c>
      <c r="AL16">
        <f>SUMIFS('FAOstat _govt exp'!$L:$L,'FAOstat _govt exp'!$J:$J,FAOstat!AL$4,'FAOstat _govt exp'!$H:$H,FAOstat!AL$3,'FAOstat _govt exp'!$D:$D,FAOstat!$B16)</f>
        <v>0</v>
      </c>
      <c r="AM16">
        <f>SUMIFS('FAOstat _govt exp'!$L:$L,'FAOstat _govt exp'!$J:$J,FAOstat!AM$4,'FAOstat _govt exp'!$H:$H,FAOstat!AM$3,'FAOstat _govt exp'!$D:$D,FAOstat!$B16)</f>
        <v>0</v>
      </c>
      <c r="AN16">
        <f>SUMIFS('FAOstat _govt exp'!$L:$L,'FAOstat _govt exp'!$J:$J,FAOstat!AN$4,'FAOstat _govt exp'!$H:$H,FAOstat!AN$3,'FAOstat _govt exp'!$D:$D,FAOstat!$B16)</f>
        <v>0</v>
      </c>
      <c r="AO16">
        <f>SUMIFS('FAOstat _govt exp'!$L:$L,'FAOstat _govt exp'!$J:$J,FAOstat!AO$4,'FAOstat _govt exp'!$H:$H,FAOstat!AO$3,'FAOstat _govt exp'!$D:$D,FAOstat!$B16)</f>
        <v>0</v>
      </c>
      <c r="AP16">
        <f>SUMIFS('FAOstat _govt exp'!$L:$L,'FAOstat _govt exp'!$J:$J,FAOstat!AP$4,'FAOstat _govt exp'!$H:$H,FAOstat!AP$3,'FAOstat _govt exp'!$D:$D,FAOstat!$B16)</f>
        <v>0</v>
      </c>
      <c r="AQ16">
        <f>SUMIFS('FAOstat _govt exp'!$L:$L,'FAOstat _govt exp'!$J:$J,FAOstat!AQ$4,'FAOstat _govt exp'!$H:$H,FAOstat!AQ$3,'FAOstat _govt exp'!$D:$D,FAOstat!$B16)</f>
        <v>0</v>
      </c>
      <c r="AR16">
        <f>SUMIFS('FAOstat _govt exp'!$L:$L,'FAOstat _govt exp'!$J:$J,FAOstat!AR$4,'FAOstat _govt exp'!$H:$H,FAOstat!AR$3,'FAOstat _govt exp'!$D:$D,FAOstat!$B16)</f>
        <v>0</v>
      </c>
      <c r="AS16">
        <f>SUMIFS('FAOstat _govt exp'!$L:$L,'FAOstat _govt exp'!$J:$J,FAOstat!AS$4,'FAOstat _govt exp'!$H:$H,FAOstat!AS$3,'FAOstat _govt exp'!$D:$D,FAOstat!$B16)</f>
        <v>0</v>
      </c>
      <c r="AT16">
        <f>SUMIFS('FAOstat _govt exp'!$L:$L,'FAOstat _govt exp'!$J:$J,FAOstat!AT$4,'FAOstat _govt exp'!$H:$H,FAOstat!AT$3,'FAOstat _govt exp'!$D:$D,FAOstat!$B16)</f>
        <v>0</v>
      </c>
      <c r="AU16">
        <f>SUMIFS('FAOstat _govt exp'!$L:$L,'FAOstat _govt exp'!$J:$J,FAOstat!AU$4,'FAOstat _govt exp'!$H:$H,FAOstat!AU$3,'FAOstat _govt exp'!$D:$D,FAOstat!$B16)</f>
        <v>0</v>
      </c>
      <c r="AV16">
        <f>SUMIFS('FAOstat _govt exp'!$L:$L,'FAOstat _govt exp'!$J:$J,FAOstat!AV$4,'FAOstat _govt exp'!$H:$H,FAOstat!AV$3,'FAOstat _govt exp'!$D:$D,FAOstat!$B16)</f>
        <v>0</v>
      </c>
      <c r="AW16">
        <f>SUMIFS('FAOstat _govt exp'!$L:$L,'FAOstat _govt exp'!$J:$J,FAOstat!AW$4,'FAOstat _govt exp'!$H:$H,FAOstat!AW$3,'FAOstat _govt exp'!$D:$D,FAOstat!$B16)</f>
        <v>0</v>
      </c>
      <c r="AX16">
        <f>SUMIFS('FAOstat _govt exp'!$L:$L,'FAOstat _govt exp'!$J:$J,FAOstat!AX$4,'FAOstat _govt exp'!$H:$H,FAOstat!AX$3,'FAOstat _govt exp'!$D:$D,FAOstat!$B16)</f>
        <v>0</v>
      </c>
      <c r="AY16">
        <f>SUMIFS('FAOstat _govt exp'!$L:$L,'FAOstat _govt exp'!$J:$J,FAOstat!AY$4,'FAOstat _govt exp'!$H:$H,FAOstat!AY$3,'FAOstat _govt exp'!$D:$D,FAOstat!$B16)</f>
        <v>0</v>
      </c>
      <c r="AZ16">
        <f>SUMIFS('FAOstat _govt exp'!$L:$L,'FAOstat _govt exp'!$J:$J,FAOstat!AZ$4,'FAOstat _govt exp'!$H:$H,FAOstat!AZ$3,'FAOstat _govt exp'!$D:$D,FAOstat!$B16)</f>
        <v>0</v>
      </c>
      <c r="BA16">
        <f>SUMIFS('FAOstat _govt exp'!$L:$L,'FAOstat _govt exp'!$J:$J,FAOstat!BA$4,'FAOstat _govt exp'!$H:$H,FAOstat!BA$3,'FAOstat _govt exp'!$D:$D,FAOstat!$B16)</f>
        <v>0</v>
      </c>
      <c r="BB16">
        <f>SUMIFS('FAOstat _govt exp'!$L:$L,'FAOstat _govt exp'!$J:$J,FAOstat!BB$4,'FAOstat _govt exp'!$H:$H,FAOstat!BB$3,'FAOstat _govt exp'!$D:$D,FAOstat!$B16)</f>
        <v>0</v>
      </c>
      <c r="BC16">
        <f>SUMIFS('FAOstat _govt exp'!$L:$L,'FAOstat _govt exp'!$J:$J,FAOstat!BC$4,'FAOstat _govt exp'!$H:$H,FAOstat!BC$3,'FAOstat _govt exp'!$D:$D,FAOstat!$B16)</f>
        <v>0</v>
      </c>
      <c r="BD16">
        <f>SUMIFS('FAOstat _govt exp'!$L:$L,'FAOstat _govt exp'!$J:$J,FAOstat!BD$4,'FAOstat _govt exp'!$H:$H,FAOstat!BD$3,'FAOstat _govt exp'!$D:$D,FAOstat!$B16)</f>
        <v>27.31</v>
      </c>
      <c r="BE16">
        <f>SUMIFS('FAOstat _govt exp'!$L:$L,'FAOstat _govt exp'!$J:$J,FAOstat!BE$4,'FAOstat _govt exp'!$H:$H,FAOstat!BE$3,'FAOstat _govt exp'!$D:$D,FAOstat!$B16)</f>
        <v>26.54</v>
      </c>
      <c r="BF16">
        <f>SUMIFS('FAOstat _govt exp'!$L:$L,'FAOstat _govt exp'!$J:$J,FAOstat!BF$4,'FAOstat _govt exp'!$H:$H,FAOstat!BF$3,'FAOstat _govt exp'!$D:$D,FAOstat!$B16)</f>
        <v>28.35</v>
      </c>
      <c r="BG16">
        <f>SUMIFS('FAOstat _govt exp'!$L:$L,'FAOstat _govt exp'!$J:$J,FAOstat!BG$4,'FAOstat _govt exp'!$H:$H,FAOstat!BG$3,'FAOstat _govt exp'!$D:$D,FAOstat!$B16)</f>
        <v>23.35</v>
      </c>
      <c r="BH16">
        <f>SUMIFS('FAOstat _govt exp'!$L:$L,'FAOstat _govt exp'!$J:$J,FAOstat!BH$4,'FAOstat _govt exp'!$H:$H,FAOstat!BH$3,'FAOstat _govt exp'!$D:$D,FAOstat!$B16)</f>
        <v>21.6</v>
      </c>
      <c r="BI16">
        <f>SUMIFS('FAOstat _govt exp'!$L:$L,'FAOstat _govt exp'!$J:$J,FAOstat!BI$4,'FAOstat _govt exp'!$H:$H,FAOstat!BI$3,'FAOstat _govt exp'!$D:$D,FAOstat!$B16)</f>
        <v>0</v>
      </c>
      <c r="BJ16">
        <f>SUMIFS('FAOstat _govt exp'!$L:$L,'FAOstat _govt exp'!$J:$J,FAOstat!BJ$4,'FAOstat _govt exp'!$H:$H,FAOstat!BJ$3,'FAOstat _govt exp'!$D:$D,FAOstat!$B16)</f>
        <v>0</v>
      </c>
      <c r="BK16">
        <f>SUMIFS('FAOstat _govt exp'!$L:$L,'FAOstat _govt exp'!$J:$J,FAOstat!BK$4,'FAOstat _govt exp'!$H:$H,FAOstat!BK$3,'FAOstat _govt exp'!$D:$D,FAOstat!$B16)</f>
        <v>29.81</v>
      </c>
      <c r="BL16">
        <f>SUMIFS('FAOstat _govt exp'!$L:$L,'FAOstat _govt exp'!$J:$J,FAOstat!BL$4,'FAOstat _govt exp'!$H:$H,FAOstat!BL$3,'FAOstat _govt exp'!$D:$D,FAOstat!$B16)</f>
        <v>24.78</v>
      </c>
      <c r="BM16">
        <f>SUMIFS('FAOstat _govt exp'!$L:$L,'FAOstat _govt exp'!$J:$J,FAOstat!BM$4,'FAOstat _govt exp'!$H:$H,FAOstat!BM$3,'FAOstat _govt exp'!$D:$D,FAOstat!$B16)</f>
        <v>0</v>
      </c>
      <c r="BN16">
        <f>SUMIFS('FAOstat _govt exp'!$L:$L,'FAOstat _govt exp'!$J:$J,FAOstat!BN$4,'FAOstat _govt exp'!$H:$H,FAOstat!BN$3,'FAOstat _govt exp'!$D:$D,FAOstat!$B16)</f>
        <v>19.04</v>
      </c>
      <c r="BO16">
        <f>SUMIFS('FAOstat _govt exp'!$L:$L,'FAOstat _govt exp'!$J:$J,FAOstat!BO$4,'FAOstat _govt exp'!$H:$H,FAOstat!BO$3,'FAOstat _govt exp'!$D:$D,FAOstat!$B16)</f>
        <v>20.53</v>
      </c>
      <c r="BP16">
        <f>SUMIFS('FAOstat _govt exp'!$L:$L,'FAOstat _govt exp'!$J:$J,FAOstat!BP$4,'FAOstat _govt exp'!$H:$H,FAOstat!BP$3,'FAOstat _govt exp'!$D:$D,FAOstat!$B16)</f>
        <v>18.91</v>
      </c>
      <c r="BQ16">
        <f>SUMIFS('FAOstat _govt exp'!$L:$L,'FAOstat _govt exp'!$J:$J,FAOstat!BQ$4,'FAOstat _govt exp'!$H:$H,FAOstat!BQ$3,'FAOstat _govt exp'!$D:$D,FAOstat!$B16)</f>
        <v>16.3</v>
      </c>
      <c r="BR16">
        <f>SUMIFS('FAOstat _govt exp'!$L:$L,'FAOstat _govt exp'!$J:$J,FAOstat!BR$4,'FAOstat _govt exp'!$H:$H,FAOstat!BR$3,'FAOstat _govt exp'!$D:$D,FAOstat!$B16)</f>
        <v>14.65</v>
      </c>
      <c r="BS16">
        <f>SUMIFS('FAOstat _govt exp'!$L:$L,'FAOstat _govt exp'!$J:$J,FAOstat!BS$4,'FAOstat _govt exp'!$H:$H,FAOstat!BS$3,'FAOstat _govt exp'!$D:$D,FAOstat!$B16)</f>
        <v>0</v>
      </c>
      <c r="BT16">
        <f>SUMIFS('FAOstat _govt exp'!$L:$L,'FAOstat _govt exp'!$J:$J,FAOstat!BT$4,'FAOstat _govt exp'!$H:$H,FAOstat!BT$3,'FAOstat _govt exp'!$D:$D,FAOstat!$B16)</f>
        <v>0</v>
      </c>
      <c r="BU16">
        <f>SUMIFS('FAOstat _govt exp'!$L:$L,'FAOstat _govt exp'!$J:$J,FAOstat!BU$4,'FAOstat _govt exp'!$H:$H,FAOstat!BU$3,'FAOstat _govt exp'!$D:$D,FAOstat!$B16)</f>
        <v>0</v>
      </c>
      <c r="BV16">
        <f>SUMIFS('FAOstat _govt exp'!$L:$L,'FAOstat _govt exp'!$J:$J,FAOstat!BV$4,'FAOstat _govt exp'!$H:$H,FAOstat!BV$3,'FAOstat _govt exp'!$D:$D,FAOstat!$B16)</f>
        <v>0</v>
      </c>
      <c r="BW16">
        <f>SUMIFS('FAOstat _govt exp'!$L:$L,'FAOstat _govt exp'!$J:$J,FAOstat!BW$4,'FAOstat _govt exp'!$H:$H,FAOstat!BW$3,'FAOstat _govt exp'!$D:$D,FAOstat!$B16)</f>
        <v>0</v>
      </c>
      <c r="BX16">
        <f>SUMIFS('FAOstat _govt exp'!$L:$L,'FAOstat _govt exp'!$J:$J,FAOstat!BX$4,'FAOstat _govt exp'!$H:$H,FAOstat!BX$3,'FAOstat _govt exp'!$D:$D,FAOstat!$B16)</f>
        <v>0</v>
      </c>
      <c r="BY16">
        <f>SUMIFS('FAOstat _govt exp'!$L:$L,'FAOstat _govt exp'!$J:$J,FAOstat!BY$4,'FAOstat _govt exp'!$H:$H,FAOstat!BY$3,'FAOstat _govt exp'!$D:$D,FAOstat!$B16)</f>
        <v>0</v>
      </c>
      <c r="BZ16">
        <f>SUMIFS('FAOstat _govt exp'!$L:$L,'FAOstat _govt exp'!$J:$J,FAOstat!BZ$4,'FAOstat _govt exp'!$H:$H,FAOstat!BZ$3,'FAOstat _govt exp'!$D:$D,FAOstat!$B16)</f>
        <v>0</v>
      </c>
      <c r="CA16">
        <f>SUMIFS('FAOstat _govt exp'!$L:$L,'FAOstat _govt exp'!$J:$J,FAOstat!CA$4,'FAOstat _govt exp'!$H:$H,FAOstat!CA$3,'FAOstat _govt exp'!$D:$D,FAOstat!$B16)</f>
        <v>0</v>
      </c>
      <c r="CB16">
        <f>SUMIFS('FAOstat _govt exp'!$L:$L,'FAOstat _govt exp'!$J:$J,FAOstat!CB$4,'FAOstat _govt exp'!$H:$H,FAOstat!CB$3,'FAOstat _govt exp'!$D:$D,FAOstat!$B16)</f>
        <v>0</v>
      </c>
      <c r="CC16">
        <f>SUMIFS('FAOstat _govt exp'!$L:$L,'FAOstat _govt exp'!$J:$J,FAOstat!CC$4,'FAOstat _govt exp'!$H:$H,FAOstat!CC$3,'FAOstat _govt exp'!$D:$D,FAOstat!$B16)</f>
        <v>0</v>
      </c>
      <c r="CD16">
        <f>SUMIFS('FAOstat _govt exp'!$L:$L,'FAOstat _govt exp'!$J:$J,FAOstat!CD$4,'FAOstat _govt exp'!$H:$H,FAOstat!CD$3,'FAOstat _govt exp'!$D:$D,FAOstat!$B16)</f>
        <v>0</v>
      </c>
      <c r="CE16" s="4">
        <f>SUMIFS('FAOstat_value added'!$L:$L,'FAOstat_value added'!$J:$J,FAOstat!CE$4,'FAOstat_value added'!$D:$D,FAOstat!$B16)</f>
        <v>76.535904000000002</v>
      </c>
      <c r="CF16" s="4">
        <f>IF(SUMIFS('FAOstat_value added'!$L:$L,'FAOstat_value added'!$J:$J,FAOstat!CF$4,'FAOstat_value added'!$D:$D,FAOstat!$B16)=0,CE16*(1+Assumptions!$C$10),SUMIFS('FAOstat_value added'!$L:$L,'FAOstat_value added'!$J:$J,FAOstat!CF$4,'FAOstat_value added'!$D:$D,FAOstat!$B16))</f>
        <v>83.703191000000004</v>
      </c>
      <c r="CG16" s="4">
        <f>IF(SUMIFS('FAOstat_value added'!$L:$L,'FAOstat_value added'!$J:$J,FAOstat!CG$4,'FAOstat_value added'!$D:$D,FAOstat!$B16)=0,CF16*(1+Assumptions!$C$10),SUMIFS('FAOstat_value added'!$L:$L,'FAOstat_value added'!$J:$J,FAOstat!CG$4,'FAOstat_value added'!$D:$D,FAOstat!$B16))</f>
        <v>84.789096000000001</v>
      </c>
      <c r="CH16" s="4">
        <f>IF(SUMIFS('FAOstat_value added'!$L:$L,'FAOstat_value added'!$J:$J,FAOstat!CH$4,'FAOstat_value added'!$D:$D,FAOstat!$B16)=0,CG16*(1+Assumptions!$C$10),SUMIFS('FAOstat_value added'!$L:$L,'FAOstat_value added'!$J:$J,FAOstat!CH$4,'FAOstat_value added'!$D:$D,FAOstat!$B16))</f>
        <v>89.418927999999994</v>
      </c>
      <c r="CI16" s="4">
        <f>IF(SUMIFS('FAOstat_value added'!$L:$L,'FAOstat_value added'!$J:$J,FAOstat!CI$4,'FAOstat_value added'!$D:$D,FAOstat!$B16)=0,CH16*(1+Assumptions!$C$10),SUMIFS('FAOstat_value added'!$L:$L,'FAOstat_value added'!$J:$J,FAOstat!CI$4,'FAOstat_value added'!$D:$D,FAOstat!$B16))</f>
        <v>100.131032</v>
      </c>
      <c r="CJ16" s="4">
        <f>IF(SUMIFS('FAOstat_value added'!$L:$L,'FAOstat_value added'!$J:$J,FAOstat!CJ$4,'FAOstat_value added'!$D:$D,FAOstat!$B16)=0,CI16*(1+Assumptions!$C$10),SUMIFS('FAOstat_value added'!$L:$L,'FAOstat_value added'!$J:$J,FAOstat!CJ$4,'FAOstat_value added'!$D:$D,FAOstat!$B16))</f>
        <v>98.193084999999996</v>
      </c>
      <c r="CK16" s="4">
        <f>IF(SUMIFS('FAOstat_value added'!$L:$L,'FAOstat_value added'!$J:$J,FAOstat!CK$4,'FAOstat_value added'!$D:$D,FAOstat!$B16)=0,CJ16*(1+Assumptions!$C$10),SUMIFS('FAOstat_value added'!$L:$L,'FAOstat_value added'!$J:$J,FAOstat!CK$4,'FAOstat_value added'!$D:$D,FAOstat!$B16))</f>
        <v>107.078457</v>
      </c>
      <c r="CL16" s="4">
        <f>IF(SUMIFS('FAOstat_value added'!$L:$L,'FAOstat_value added'!$J:$J,FAOstat!CL$4,'FAOstat_value added'!$D:$D,FAOstat!$B16)=0,CK16*(1+Assumptions!$C$10),SUMIFS('FAOstat_value added'!$L:$L,'FAOstat_value added'!$J:$J,FAOstat!CL$4,'FAOstat_value added'!$D:$D,FAOstat!$B16))</f>
        <v>103.107798</v>
      </c>
      <c r="CM16" s="4">
        <f>IF(SUMIFS('FAOstat_value added'!$L:$L,'FAOstat_value added'!$J:$J,FAOstat!CM$4,'FAOstat_value added'!$D:$D,FAOstat!$B16)=0,CL16*(1+Assumptions!$C$10),SUMIFS('FAOstat_value added'!$L:$L,'FAOstat_value added'!$J:$J,FAOstat!CM$4,'FAOstat_value added'!$D:$D,FAOstat!$B16))</f>
        <v>108.892184</v>
      </c>
      <c r="CN16" s="4">
        <f>IF(SUMIFS('FAOstat_value added'!$L:$L,'FAOstat_value added'!$J:$J,FAOstat!CN$4,'FAOstat_value added'!$D:$D,FAOstat!$B16)=0,CM16*(1+Assumptions!$C$10),SUMIFS('FAOstat_value added'!$L:$L,'FAOstat_value added'!$J:$J,FAOstat!CN$4,'FAOstat_value added'!$D:$D,FAOstat!$B16))</f>
        <v>111.07002768</v>
      </c>
      <c r="CO16" s="36">
        <f t="shared" si="28"/>
        <v>2.8336255682478662E-2</v>
      </c>
    </row>
    <row r="17" spans="2:93" x14ac:dyDescent="0.35">
      <c r="B17" t="s">
        <v>47</v>
      </c>
      <c r="C17">
        <f t="shared" si="8"/>
        <v>0</v>
      </c>
      <c r="D17">
        <f t="shared" si="9"/>
        <v>0</v>
      </c>
      <c r="E17">
        <f t="shared" si="10"/>
        <v>0</v>
      </c>
      <c r="F17">
        <f t="shared" si="11"/>
        <v>0</v>
      </c>
      <c r="G17">
        <f t="shared" si="12"/>
        <v>0</v>
      </c>
      <c r="H17">
        <f t="shared" si="13"/>
        <v>0</v>
      </c>
      <c r="I17">
        <f t="shared" si="14"/>
        <v>0</v>
      </c>
      <c r="J17">
        <f t="shared" si="15"/>
        <v>0</v>
      </c>
      <c r="K17">
        <f t="shared" si="16"/>
        <v>0</v>
      </c>
      <c r="L17">
        <f t="shared" si="17"/>
        <v>0</v>
      </c>
      <c r="M17" s="4">
        <f t="shared" si="18"/>
        <v>90.57</v>
      </c>
      <c r="N17" s="4">
        <f t="shared" si="19"/>
        <v>1337.79</v>
      </c>
      <c r="O17" s="4">
        <f t="shared" si="20"/>
        <v>1495.6100000000001</v>
      </c>
      <c r="P17" s="4">
        <f t="shared" si="21"/>
        <v>2216.92</v>
      </c>
      <c r="Q17" s="4">
        <f t="shared" si="22"/>
        <v>1829.12</v>
      </c>
      <c r="R17" s="4">
        <f t="shared" si="23"/>
        <v>1756.04</v>
      </c>
      <c r="S17" s="4">
        <f t="shared" si="24"/>
        <v>1532.86</v>
      </c>
      <c r="T17" s="4">
        <f t="shared" si="25"/>
        <v>0</v>
      </c>
      <c r="U17" s="4">
        <f t="shared" si="26"/>
        <v>0</v>
      </c>
      <c r="V17" s="4">
        <f t="shared" si="27"/>
        <v>0</v>
      </c>
      <c r="W17">
        <f>SUMIFS('FAOstat _govt exp'!$L:$L,'FAOstat _govt exp'!$J:$J,FAOstat!W$4,'FAOstat _govt exp'!$H:$H,FAOstat!W$3,'FAOstat _govt exp'!$D:$D,FAOstat!$B17)</f>
        <v>0</v>
      </c>
      <c r="X17">
        <f>SUMIFS('FAOstat _govt exp'!$L:$L,'FAOstat _govt exp'!$J:$J,FAOstat!X$4,'FAOstat _govt exp'!$H:$H,FAOstat!X$3,'FAOstat _govt exp'!$D:$D,FAOstat!$B17)</f>
        <v>0</v>
      </c>
      <c r="Y17">
        <f>SUMIFS('FAOstat _govt exp'!$L:$L,'FAOstat _govt exp'!$J:$J,FAOstat!Y$4,'FAOstat _govt exp'!$H:$H,FAOstat!Y$3,'FAOstat _govt exp'!$D:$D,FAOstat!$B17)</f>
        <v>0</v>
      </c>
      <c r="Z17">
        <f>SUMIFS('FAOstat _govt exp'!$L:$L,'FAOstat _govt exp'!$J:$J,FAOstat!Z$4,'FAOstat _govt exp'!$H:$H,FAOstat!Z$3,'FAOstat _govt exp'!$D:$D,FAOstat!$B17)</f>
        <v>0</v>
      </c>
      <c r="AA17">
        <f>SUMIFS('FAOstat _govt exp'!$L:$L,'FAOstat _govt exp'!$J:$J,FAOstat!AA$4,'FAOstat _govt exp'!$H:$H,FAOstat!AA$3,'FAOstat _govt exp'!$D:$D,FAOstat!$B17)</f>
        <v>0</v>
      </c>
      <c r="AB17">
        <f>SUMIFS('FAOstat _govt exp'!$L:$L,'FAOstat _govt exp'!$J:$J,FAOstat!AB$4,'FAOstat _govt exp'!$H:$H,FAOstat!AB$3,'FAOstat _govt exp'!$D:$D,FAOstat!$B17)</f>
        <v>0</v>
      </c>
      <c r="AC17">
        <f>SUMIFS('FAOstat _govt exp'!$L:$L,'FAOstat _govt exp'!$J:$J,FAOstat!AC$4,'FAOstat _govt exp'!$H:$H,FAOstat!AC$3,'FAOstat _govt exp'!$D:$D,FAOstat!$B17)</f>
        <v>0</v>
      </c>
      <c r="AD17">
        <f>SUMIFS('FAOstat _govt exp'!$L:$L,'FAOstat _govt exp'!$J:$J,FAOstat!AD$4,'FAOstat _govt exp'!$H:$H,FAOstat!AD$3,'FAOstat _govt exp'!$D:$D,FAOstat!$B17)</f>
        <v>0</v>
      </c>
      <c r="AE17">
        <f>SUMIFS('FAOstat _govt exp'!$L:$L,'FAOstat _govt exp'!$J:$J,FAOstat!AE$4,'FAOstat _govt exp'!$H:$H,FAOstat!AE$3,'FAOstat _govt exp'!$D:$D,FAOstat!$B17)</f>
        <v>0</v>
      </c>
      <c r="AF17">
        <f>SUMIFS('FAOstat _govt exp'!$L:$L,'FAOstat _govt exp'!$J:$J,FAOstat!AF$4,'FAOstat _govt exp'!$H:$H,FAOstat!AF$3,'FAOstat _govt exp'!$D:$D,FAOstat!$B17)</f>
        <v>0</v>
      </c>
      <c r="AG17">
        <f>SUMIFS('FAOstat _govt exp'!$L:$L,'FAOstat _govt exp'!$J:$J,FAOstat!AG$4,'FAOstat _govt exp'!$H:$H,FAOstat!AG$3,'FAOstat _govt exp'!$D:$D,FAOstat!$B17)</f>
        <v>0</v>
      </c>
      <c r="AH17">
        <f>SUMIFS('FAOstat _govt exp'!$L:$L,'FAOstat _govt exp'!$J:$J,FAOstat!AH$4,'FAOstat _govt exp'!$H:$H,FAOstat!AH$3,'FAOstat _govt exp'!$D:$D,FAOstat!$B17)</f>
        <v>0</v>
      </c>
      <c r="AI17">
        <f>SUMIFS('FAOstat _govt exp'!$L:$L,'FAOstat _govt exp'!$J:$J,FAOstat!AI$4,'FAOstat _govt exp'!$H:$H,FAOstat!AI$3,'FAOstat _govt exp'!$D:$D,FAOstat!$B17)</f>
        <v>0</v>
      </c>
      <c r="AJ17">
        <f>SUMIFS('FAOstat _govt exp'!$L:$L,'FAOstat _govt exp'!$J:$J,FAOstat!AJ$4,'FAOstat _govt exp'!$H:$H,FAOstat!AJ$3,'FAOstat _govt exp'!$D:$D,FAOstat!$B17)</f>
        <v>0</v>
      </c>
      <c r="AK17">
        <f>SUMIFS('FAOstat _govt exp'!$L:$L,'FAOstat _govt exp'!$J:$J,FAOstat!AK$4,'FAOstat _govt exp'!$H:$H,FAOstat!AK$3,'FAOstat _govt exp'!$D:$D,FAOstat!$B17)</f>
        <v>0</v>
      </c>
      <c r="AL17">
        <f>SUMIFS('FAOstat _govt exp'!$L:$L,'FAOstat _govt exp'!$J:$J,FAOstat!AL$4,'FAOstat _govt exp'!$H:$H,FAOstat!AL$3,'FAOstat _govt exp'!$D:$D,FAOstat!$B17)</f>
        <v>0</v>
      </c>
      <c r="AM17">
        <f>SUMIFS('FAOstat _govt exp'!$L:$L,'FAOstat _govt exp'!$J:$J,FAOstat!AM$4,'FAOstat _govt exp'!$H:$H,FAOstat!AM$3,'FAOstat _govt exp'!$D:$D,FAOstat!$B17)</f>
        <v>0</v>
      </c>
      <c r="AN17">
        <f>SUMIFS('FAOstat _govt exp'!$L:$L,'FAOstat _govt exp'!$J:$J,FAOstat!AN$4,'FAOstat _govt exp'!$H:$H,FAOstat!AN$3,'FAOstat _govt exp'!$D:$D,FAOstat!$B17)</f>
        <v>0</v>
      </c>
      <c r="AO17">
        <f>SUMIFS('FAOstat _govt exp'!$L:$L,'FAOstat _govt exp'!$J:$J,FAOstat!AO$4,'FAOstat _govt exp'!$H:$H,FAOstat!AO$3,'FAOstat _govt exp'!$D:$D,FAOstat!$B17)</f>
        <v>0</v>
      </c>
      <c r="AP17">
        <f>SUMIFS('FAOstat _govt exp'!$L:$L,'FAOstat _govt exp'!$J:$J,FAOstat!AP$4,'FAOstat _govt exp'!$H:$H,FAOstat!AP$3,'FAOstat _govt exp'!$D:$D,FAOstat!$B17)</f>
        <v>0</v>
      </c>
      <c r="AQ17">
        <f>SUMIFS('FAOstat _govt exp'!$L:$L,'FAOstat _govt exp'!$J:$J,FAOstat!AQ$4,'FAOstat _govt exp'!$H:$H,FAOstat!AQ$3,'FAOstat _govt exp'!$D:$D,FAOstat!$B17)</f>
        <v>0</v>
      </c>
      <c r="AR17">
        <f>SUMIFS('FAOstat _govt exp'!$L:$L,'FAOstat _govt exp'!$J:$J,FAOstat!AR$4,'FAOstat _govt exp'!$H:$H,FAOstat!AR$3,'FAOstat _govt exp'!$D:$D,FAOstat!$B17)</f>
        <v>0</v>
      </c>
      <c r="AS17">
        <f>SUMIFS('FAOstat _govt exp'!$L:$L,'FAOstat _govt exp'!$J:$J,FAOstat!AS$4,'FAOstat _govt exp'!$H:$H,FAOstat!AS$3,'FAOstat _govt exp'!$D:$D,FAOstat!$B17)</f>
        <v>0</v>
      </c>
      <c r="AT17">
        <f>SUMIFS('FAOstat _govt exp'!$L:$L,'FAOstat _govt exp'!$J:$J,FAOstat!AT$4,'FAOstat _govt exp'!$H:$H,FAOstat!AT$3,'FAOstat _govt exp'!$D:$D,FAOstat!$B17)</f>
        <v>0</v>
      </c>
      <c r="AU17">
        <f>SUMIFS('FAOstat _govt exp'!$L:$L,'FAOstat _govt exp'!$J:$J,FAOstat!AU$4,'FAOstat _govt exp'!$H:$H,FAOstat!AU$3,'FAOstat _govt exp'!$D:$D,FAOstat!$B17)</f>
        <v>0</v>
      </c>
      <c r="AV17">
        <f>SUMIFS('FAOstat _govt exp'!$L:$L,'FAOstat _govt exp'!$J:$J,FAOstat!AV$4,'FAOstat _govt exp'!$H:$H,FAOstat!AV$3,'FAOstat _govt exp'!$D:$D,FAOstat!$B17)</f>
        <v>0</v>
      </c>
      <c r="AW17">
        <f>SUMIFS('FAOstat _govt exp'!$L:$L,'FAOstat _govt exp'!$J:$J,FAOstat!AW$4,'FAOstat _govt exp'!$H:$H,FAOstat!AW$3,'FAOstat _govt exp'!$D:$D,FAOstat!$B17)</f>
        <v>0</v>
      </c>
      <c r="AX17">
        <f>SUMIFS('FAOstat _govt exp'!$L:$L,'FAOstat _govt exp'!$J:$J,FAOstat!AX$4,'FAOstat _govt exp'!$H:$H,FAOstat!AX$3,'FAOstat _govt exp'!$D:$D,FAOstat!$B17)</f>
        <v>0</v>
      </c>
      <c r="AY17">
        <f>SUMIFS('FAOstat _govt exp'!$L:$L,'FAOstat _govt exp'!$J:$J,FAOstat!AY$4,'FAOstat _govt exp'!$H:$H,FAOstat!AY$3,'FAOstat _govt exp'!$D:$D,FAOstat!$B17)</f>
        <v>0</v>
      </c>
      <c r="AZ17">
        <f>SUMIFS('FAOstat _govt exp'!$L:$L,'FAOstat _govt exp'!$J:$J,FAOstat!AZ$4,'FAOstat _govt exp'!$H:$H,FAOstat!AZ$3,'FAOstat _govt exp'!$D:$D,FAOstat!$B17)</f>
        <v>0</v>
      </c>
      <c r="BA17">
        <f>SUMIFS('FAOstat _govt exp'!$L:$L,'FAOstat _govt exp'!$J:$J,FAOstat!BA$4,'FAOstat _govt exp'!$H:$H,FAOstat!BA$3,'FAOstat _govt exp'!$D:$D,FAOstat!$B17)</f>
        <v>0</v>
      </c>
      <c r="BB17">
        <f>SUMIFS('FAOstat _govt exp'!$L:$L,'FAOstat _govt exp'!$J:$J,FAOstat!BB$4,'FAOstat _govt exp'!$H:$H,FAOstat!BB$3,'FAOstat _govt exp'!$D:$D,FAOstat!$B17)</f>
        <v>1239.52</v>
      </c>
      <c r="BC17">
        <f>SUMIFS('FAOstat _govt exp'!$L:$L,'FAOstat _govt exp'!$J:$J,FAOstat!BC$4,'FAOstat _govt exp'!$H:$H,FAOstat!BC$3,'FAOstat _govt exp'!$D:$D,FAOstat!$B17)</f>
        <v>1406.89</v>
      </c>
      <c r="BD17">
        <f>SUMIFS('FAOstat _govt exp'!$L:$L,'FAOstat _govt exp'!$J:$J,FAOstat!BD$4,'FAOstat _govt exp'!$H:$H,FAOstat!BD$3,'FAOstat _govt exp'!$D:$D,FAOstat!$B17)</f>
        <v>2161.16</v>
      </c>
      <c r="BE17">
        <f>SUMIFS('FAOstat _govt exp'!$L:$L,'FAOstat _govt exp'!$J:$J,FAOstat!BE$4,'FAOstat _govt exp'!$H:$H,FAOstat!BE$3,'FAOstat _govt exp'!$D:$D,FAOstat!$B17)</f>
        <v>1799.1</v>
      </c>
      <c r="BF17">
        <f>SUMIFS('FAOstat _govt exp'!$L:$L,'FAOstat _govt exp'!$J:$J,FAOstat!BF$4,'FAOstat _govt exp'!$H:$H,FAOstat!BF$3,'FAOstat _govt exp'!$D:$D,FAOstat!$B17)</f>
        <v>1725.52</v>
      </c>
      <c r="BG17">
        <f>SUMIFS('FAOstat _govt exp'!$L:$L,'FAOstat _govt exp'!$J:$J,FAOstat!BG$4,'FAOstat _govt exp'!$H:$H,FAOstat!BG$3,'FAOstat _govt exp'!$D:$D,FAOstat!$B17)</f>
        <v>1496.79</v>
      </c>
      <c r="BH17">
        <f>SUMIFS('FAOstat _govt exp'!$L:$L,'FAOstat _govt exp'!$J:$J,FAOstat!BH$4,'FAOstat _govt exp'!$H:$H,FAOstat!BH$3,'FAOstat _govt exp'!$D:$D,FAOstat!$B17)</f>
        <v>0</v>
      </c>
      <c r="BI17">
        <f>SUMIFS('FAOstat _govt exp'!$L:$L,'FAOstat _govt exp'!$J:$J,FAOstat!BI$4,'FAOstat _govt exp'!$H:$H,FAOstat!BI$3,'FAOstat _govt exp'!$D:$D,FAOstat!$B17)</f>
        <v>0</v>
      </c>
      <c r="BJ17">
        <f>SUMIFS('FAOstat _govt exp'!$L:$L,'FAOstat _govt exp'!$J:$J,FAOstat!BJ$4,'FAOstat _govt exp'!$H:$H,FAOstat!BJ$3,'FAOstat _govt exp'!$D:$D,FAOstat!$B17)</f>
        <v>0</v>
      </c>
      <c r="BK17">
        <f>SUMIFS('FAOstat _govt exp'!$L:$L,'FAOstat _govt exp'!$J:$J,FAOstat!BK$4,'FAOstat _govt exp'!$H:$H,FAOstat!BK$3,'FAOstat _govt exp'!$D:$D,FAOstat!$B17)</f>
        <v>90.57</v>
      </c>
      <c r="BL17">
        <f>SUMIFS('FAOstat _govt exp'!$L:$L,'FAOstat _govt exp'!$J:$J,FAOstat!BL$4,'FAOstat _govt exp'!$H:$H,FAOstat!BL$3,'FAOstat _govt exp'!$D:$D,FAOstat!$B17)</f>
        <v>98.27</v>
      </c>
      <c r="BM17">
        <f>SUMIFS('FAOstat _govt exp'!$L:$L,'FAOstat _govt exp'!$J:$J,FAOstat!BM$4,'FAOstat _govt exp'!$H:$H,FAOstat!BM$3,'FAOstat _govt exp'!$D:$D,FAOstat!$B17)</f>
        <v>88.72</v>
      </c>
      <c r="BN17">
        <f>SUMIFS('FAOstat _govt exp'!$L:$L,'FAOstat _govt exp'!$J:$J,FAOstat!BN$4,'FAOstat _govt exp'!$H:$H,FAOstat!BN$3,'FAOstat _govt exp'!$D:$D,FAOstat!$B17)</f>
        <v>55.76</v>
      </c>
      <c r="BO17">
        <f>SUMIFS('FAOstat _govt exp'!$L:$L,'FAOstat _govt exp'!$J:$J,FAOstat!BO$4,'FAOstat _govt exp'!$H:$H,FAOstat!BO$3,'FAOstat _govt exp'!$D:$D,FAOstat!$B17)</f>
        <v>30.02</v>
      </c>
      <c r="BP17">
        <f>SUMIFS('FAOstat _govt exp'!$L:$L,'FAOstat _govt exp'!$J:$J,FAOstat!BP$4,'FAOstat _govt exp'!$H:$H,FAOstat!BP$3,'FAOstat _govt exp'!$D:$D,FAOstat!$B17)</f>
        <v>30.52</v>
      </c>
      <c r="BQ17">
        <f>SUMIFS('FAOstat _govt exp'!$L:$L,'FAOstat _govt exp'!$J:$J,FAOstat!BQ$4,'FAOstat _govt exp'!$H:$H,FAOstat!BQ$3,'FAOstat _govt exp'!$D:$D,FAOstat!$B17)</f>
        <v>36.07</v>
      </c>
      <c r="BR17">
        <f>SUMIFS('FAOstat _govt exp'!$L:$L,'FAOstat _govt exp'!$J:$J,FAOstat!BR$4,'FAOstat _govt exp'!$H:$H,FAOstat!BR$3,'FAOstat _govt exp'!$D:$D,FAOstat!$B17)</f>
        <v>0</v>
      </c>
      <c r="BS17">
        <f>SUMIFS('FAOstat _govt exp'!$L:$L,'FAOstat _govt exp'!$J:$J,FAOstat!BS$4,'FAOstat _govt exp'!$H:$H,FAOstat!BS$3,'FAOstat _govt exp'!$D:$D,FAOstat!$B17)</f>
        <v>0</v>
      </c>
      <c r="BT17">
        <f>SUMIFS('FAOstat _govt exp'!$L:$L,'FAOstat _govt exp'!$J:$J,FAOstat!BT$4,'FAOstat _govt exp'!$H:$H,FAOstat!BT$3,'FAOstat _govt exp'!$D:$D,FAOstat!$B17)</f>
        <v>0</v>
      </c>
      <c r="BU17">
        <f>SUMIFS('FAOstat _govt exp'!$L:$L,'FAOstat _govt exp'!$J:$J,FAOstat!BU$4,'FAOstat _govt exp'!$H:$H,FAOstat!BU$3,'FAOstat _govt exp'!$D:$D,FAOstat!$B17)</f>
        <v>0</v>
      </c>
      <c r="BV17">
        <f>SUMIFS('FAOstat _govt exp'!$L:$L,'FAOstat _govt exp'!$J:$J,FAOstat!BV$4,'FAOstat _govt exp'!$H:$H,FAOstat!BV$3,'FAOstat _govt exp'!$D:$D,FAOstat!$B17)</f>
        <v>0</v>
      </c>
      <c r="BW17">
        <f>SUMIFS('FAOstat _govt exp'!$L:$L,'FAOstat _govt exp'!$J:$J,FAOstat!BW$4,'FAOstat _govt exp'!$H:$H,FAOstat!BW$3,'FAOstat _govt exp'!$D:$D,FAOstat!$B17)</f>
        <v>0</v>
      </c>
      <c r="BX17">
        <f>SUMIFS('FAOstat _govt exp'!$L:$L,'FAOstat _govt exp'!$J:$J,FAOstat!BX$4,'FAOstat _govt exp'!$H:$H,FAOstat!BX$3,'FAOstat _govt exp'!$D:$D,FAOstat!$B17)</f>
        <v>0</v>
      </c>
      <c r="BY17">
        <f>SUMIFS('FAOstat _govt exp'!$L:$L,'FAOstat _govt exp'!$J:$J,FAOstat!BY$4,'FAOstat _govt exp'!$H:$H,FAOstat!BY$3,'FAOstat _govt exp'!$D:$D,FAOstat!$B17)</f>
        <v>0</v>
      </c>
      <c r="BZ17">
        <f>SUMIFS('FAOstat _govt exp'!$L:$L,'FAOstat _govt exp'!$J:$J,FAOstat!BZ$4,'FAOstat _govt exp'!$H:$H,FAOstat!BZ$3,'FAOstat _govt exp'!$D:$D,FAOstat!$B17)</f>
        <v>0</v>
      </c>
      <c r="CA17">
        <f>SUMIFS('FAOstat _govt exp'!$L:$L,'FAOstat _govt exp'!$J:$J,FAOstat!CA$4,'FAOstat _govt exp'!$H:$H,FAOstat!CA$3,'FAOstat _govt exp'!$D:$D,FAOstat!$B17)</f>
        <v>0</v>
      </c>
      <c r="CB17">
        <f>SUMIFS('FAOstat _govt exp'!$L:$L,'FAOstat _govt exp'!$J:$J,FAOstat!CB$4,'FAOstat _govt exp'!$H:$H,FAOstat!CB$3,'FAOstat _govt exp'!$D:$D,FAOstat!$B17)</f>
        <v>0</v>
      </c>
      <c r="CC17">
        <f>SUMIFS('FAOstat _govt exp'!$L:$L,'FAOstat _govt exp'!$J:$J,FAOstat!CC$4,'FAOstat _govt exp'!$H:$H,FAOstat!CC$3,'FAOstat _govt exp'!$D:$D,FAOstat!$B17)</f>
        <v>0</v>
      </c>
      <c r="CD17">
        <f>SUMIFS('FAOstat _govt exp'!$L:$L,'FAOstat _govt exp'!$J:$J,FAOstat!CD$4,'FAOstat _govt exp'!$H:$H,FAOstat!CD$3,'FAOstat _govt exp'!$D:$D,FAOstat!$B17)</f>
        <v>0</v>
      </c>
      <c r="CE17" s="4">
        <f>SUMIFS('FAOstat_value added'!$L:$L,'FAOstat_value added'!$J:$J,FAOstat!CE$4,'FAOstat_value added'!$D:$D,FAOstat!$B17)</f>
        <v>19467.678242999998</v>
      </c>
      <c r="CF17" s="4">
        <f>IF(SUMIFS('FAOstat_value added'!$L:$L,'FAOstat_value added'!$J:$J,FAOstat!CF$4,'FAOstat_value added'!$D:$D,FAOstat!$B17)=0,CE17*(1+Assumptions!$C$10),SUMIFS('FAOstat_value added'!$L:$L,'FAOstat_value added'!$J:$J,FAOstat!CF$4,'FAOstat_value added'!$D:$D,FAOstat!$B17))</f>
        <v>20761.377918999999</v>
      </c>
      <c r="CG17" s="4">
        <f>IF(SUMIFS('FAOstat_value added'!$L:$L,'FAOstat_value added'!$J:$J,FAOstat!CG$4,'FAOstat_value added'!$D:$D,FAOstat!$B17)=0,CF17*(1+Assumptions!$C$10),SUMIFS('FAOstat_value added'!$L:$L,'FAOstat_value added'!$J:$J,FAOstat!CG$4,'FAOstat_value added'!$D:$D,FAOstat!$B17))</f>
        <v>20852.779945999999</v>
      </c>
      <c r="CH17" s="4">
        <f>IF(SUMIFS('FAOstat_value added'!$L:$L,'FAOstat_value added'!$J:$J,FAOstat!CH$4,'FAOstat_value added'!$D:$D,FAOstat!$B17)=0,CG17*(1+Assumptions!$C$10),SUMIFS('FAOstat_value added'!$L:$L,'FAOstat_value added'!$J:$J,FAOstat!CH$4,'FAOstat_value added'!$D:$D,FAOstat!$B17))</f>
        <v>23782.932935000001</v>
      </c>
      <c r="CI17" s="4">
        <f>IF(SUMIFS('FAOstat_value added'!$L:$L,'FAOstat_value added'!$J:$J,FAOstat!CI$4,'FAOstat_value added'!$D:$D,FAOstat!$B17)=0,CH17*(1+Assumptions!$C$10),SUMIFS('FAOstat_value added'!$L:$L,'FAOstat_value added'!$J:$J,FAOstat!CI$4,'FAOstat_value added'!$D:$D,FAOstat!$B17))</f>
        <v>26567.756101999999</v>
      </c>
      <c r="CJ17" s="4">
        <f>IF(SUMIFS('FAOstat_value added'!$L:$L,'FAOstat_value added'!$J:$J,FAOstat!CJ$4,'FAOstat_value added'!$D:$D,FAOstat!$B17)=0,CI17*(1+Assumptions!$C$10),SUMIFS('FAOstat_value added'!$L:$L,'FAOstat_value added'!$J:$J,FAOstat!CJ$4,'FAOstat_value added'!$D:$D,FAOstat!$B17))</f>
        <v>28747.900947999999</v>
      </c>
      <c r="CK17" s="4">
        <f>IF(SUMIFS('FAOstat_value added'!$L:$L,'FAOstat_value added'!$J:$J,FAOstat!CK$4,'FAOstat_value added'!$D:$D,FAOstat!$B17)=0,CJ17*(1+Assumptions!$C$10),SUMIFS('FAOstat_value added'!$L:$L,'FAOstat_value added'!$J:$J,FAOstat!CK$4,'FAOstat_value added'!$D:$D,FAOstat!$B17))</f>
        <v>30944.565591999999</v>
      </c>
      <c r="CL17" s="4">
        <f>IF(SUMIFS('FAOstat_value added'!$L:$L,'FAOstat_value added'!$J:$J,FAOstat!CL$4,'FAOstat_value added'!$D:$D,FAOstat!$B17)=0,CK17*(1+Assumptions!$C$10),SUMIFS('FAOstat_value added'!$L:$L,'FAOstat_value added'!$J:$J,FAOstat!CL$4,'FAOstat_value added'!$D:$D,FAOstat!$B17))</f>
        <v>32947.961176999997</v>
      </c>
      <c r="CM17" s="4">
        <f>IF(SUMIFS('FAOstat_value added'!$L:$L,'FAOstat_value added'!$J:$J,FAOstat!CM$4,'FAOstat_value added'!$D:$D,FAOstat!$B17)=0,CL17*(1+Assumptions!$C$10),SUMIFS('FAOstat_value added'!$L:$L,'FAOstat_value added'!$J:$J,FAOstat!CM$4,'FAOstat_value added'!$D:$D,FAOstat!$B17))</f>
        <v>35252.568493999999</v>
      </c>
      <c r="CN17" s="4">
        <f>IF(SUMIFS('FAOstat_value added'!$L:$L,'FAOstat_value added'!$J:$J,FAOstat!CN$4,'FAOstat_value added'!$D:$D,FAOstat!$B17)=0,CM17*(1+Assumptions!$C$10),SUMIFS('FAOstat_value added'!$L:$L,'FAOstat_value added'!$J:$J,FAOstat!CN$4,'FAOstat_value added'!$D:$D,FAOstat!$B17))</f>
        <v>35957.619863879998</v>
      </c>
      <c r="CO17" s="36">
        <f t="shared" si="28"/>
        <v>-1</v>
      </c>
    </row>
    <row r="18" spans="2:93" x14ac:dyDescent="0.35">
      <c r="B18" t="s">
        <v>49</v>
      </c>
      <c r="C18">
        <f t="shared" si="8"/>
        <v>0</v>
      </c>
      <c r="D18">
        <f t="shared" si="9"/>
        <v>0</v>
      </c>
      <c r="E18">
        <f t="shared" si="10"/>
        <v>0</v>
      </c>
      <c r="F18">
        <f t="shared" si="11"/>
        <v>0</v>
      </c>
      <c r="G18">
        <f t="shared" si="12"/>
        <v>0</v>
      </c>
      <c r="H18">
        <f t="shared" si="13"/>
        <v>0</v>
      </c>
      <c r="I18">
        <f t="shared" si="14"/>
        <v>0</v>
      </c>
      <c r="J18">
        <f t="shared" si="15"/>
        <v>0</v>
      </c>
      <c r="K18">
        <f t="shared" si="16"/>
        <v>0</v>
      </c>
      <c r="L18">
        <f t="shared" si="17"/>
        <v>0</v>
      </c>
      <c r="M18" s="4">
        <f t="shared" si="18"/>
        <v>0</v>
      </c>
      <c r="N18" s="4">
        <f t="shared" si="19"/>
        <v>0</v>
      </c>
      <c r="O18" s="4">
        <f t="shared" si="20"/>
        <v>0</v>
      </c>
      <c r="P18" s="4">
        <f t="shared" si="21"/>
        <v>0</v>
      </c>
      <c r="Q18" s="4">
        <f t="shared" si="22"/>
        <v>0</v>
      </c>
      <c r="R18" s="4">
        <f t="shared" si="23"/>
        <v>58.93</v>
      </c>
      <c r="S18" s="4">
        <f t="shared" si="24"/>
        <v>0</v>
      </c>
      <c r="T18" s="4">
        <f t="shared" si="25"/>
        <v>0</v>
      </c>
      <c r="U18" s="4">
        <f t="shared" si="26"/>
        <v>0</v>
      </c>
      <c r="V18" s="4">
        <f t="shared" si="27"/>
        <v>0</v>
      </c>
      <c r="W18">
        <f>SUMIFS('FAOstat _govt exp'!$L:$L,'FAOstat _govt exp'!$J:$J,FAOstat!W$4,'FAOstat _govt exp'!$H:$H,FAOstat!W$3,'FAOstat _govt exp'!$D:$D,FAOstat!$B18)</f>
        <v>0</v>
      </c>
      <c r="X18">
        <f>SUMIFS('FAOstat _govt exp'!$L:$L,'FAOstat _govt exp'!$J:$J,FAOstat!X$4,'FAOstat _govt exp'!$H:$H,FAOstat!X$3,'FAOstat _govt exp'!$D:$D,FAOstat!$B18)</f>
        <v>0</v>
      </c>
      <c r="Y18">
        <f>SUMIFS('FAOstat _govt exp'!$L:$L,'FAOstat _govt exp'!$J:$J,FAOstat!Y$4,'FAOstat _govt exp'!$H:$H,FAOstat!Y$3,'FAOstat _govt exp'!$D:$D,FAOstat!$B18)</f>
        <v>0</v>
      </c>
      <c r="Z18">
        <f>SUMIFS('FAOstat _govt exp'!$L:$L,'FAOstat _govt exp'!$J:$J,FAOstat!Z$4,'FAOstat _govt exp'!$H:$H,FAOstat!Z$3,'FAOstat _govt exp'!$D:$D,FAOstat!$B18)</f>
        <v>0</v>
      </c>
      <c r="AA18">
        <f>SUMIFS('FAOstat _govt exp'!$L:$L,'FAOstat _govt exp'!$J:$J,FAOstat!AA$4,'FAOstat _govt exp'!$H:$H,FAOstat!AA$3,'FAOstat _govt exp'!$D:$D,FAOstat!$B18)</f>
        <v>0</v>
      </c>
      <c r="AB18">
        <f>SUMIFS('FAOstat _govt exp'!$L:$L,'FAOstat _govt exp'!$J:$J,FAOstat!AB$4,'FAOstat _govt exp'!$H:$H,FAOstat!AB$3,'FAOstat _govt exp'!$D:$D,FAOstat!$B18)</f>
        <v>0</v>
      </c>
      <c r="AC18">
        <f>SUMIFS('FAOstat _govt exp'!$L:$L,'FAOstat _govt exp'!$J:$J,FAOstat!AC$4,'FAOstat _govt exp'!$H:$H,FAOstat!AC$3,'FAOstat _govt exp'!$D:$D,FAOstat!$B18)</f>
        <v>0</v>
      </c>
      <c r="AD18">
        <f>SUMIFS('FAOstat _govt exp'!$L:$L,'FAOstat _govt exp'!$J:$J,FAOstat!AD$4,'FAOstat _govt exp'!$H:$H,FAOstat!AD$3,'FAOstat _govt exp'!$D:$D,FAOstat!$B18)</f>
        <v>0</v>
      </c>
      <c r="AE18">
        <f>SUMIFS('FAOstat _govt exp'!$L:$L,'FAOstat _govt exp'!$J:$J,FAOstat!AE$4,'FAOstat _govt exp'!$H:$H,FAOstat!AE$3,'FAOstat _govt exp'!$D:$D,FAOstat!$B18)</f>
        <v>0</v>
      </c>
      <c r="AF18">
        <f>SUMIFS('FAOstat _govt exp'!$L:$L,'FAOstat _govt exp'!$J:$J,FAOstat!AF$4,'FAOstat _govt exp'!$H:$H,FAOstat!AF$3,'FAOstat _govt exp'!$D:$D,FAOstat!$B18)</f>
        <v>0</v>
      </c>
      <c r="AG18">
        <f>SUMIFS('FAOstat _govt exp'!$L:$L,'FAOstat _govt exp'!$J:$J,FAOstat!AG$4,'FAOstat _govt exp'!$H:$H,FAOstat!AG$3,'FAOstat _govt exp'!$D:$D,FAOstat!$B18)</f>
        <v>0</v>
      </c>
      <c r="AH18">
        <f>SUMIFS('FAOstat _govt exp'!$L:$L,'FAOstat _govt exp'!$J:$J,FAOstat!AH$4,'FAOstat _govt exp'!$H:$H,FAOstat!AH$3,'FAOstat _govt exp'!$D:$D,FAOstat!$B18)</f>
        <v>0</v>
      </c>
      <c r="AI18">
        <f>SUMIFS('FAOstat _govt exp'!$L:$L,'FAOstat _govt exp'!$J:$J,FAOstat!AI$4,'FAOstat _govt exp'!$H:$H,FAOstat!AI$3,'FAOstat _govt exp'!$D:$D,FAOstat!$B18)</f>
        <v>0</v>
      </c>
      <c r="AJ18">
        <f>SUMIFS('FAOstat _govt exp'!$L:$L,'FAOstat _govt exp'!$J:$J,FAOstat!AJ$4,'FAOstat _govt exp'!$H:$H,FAOstat!AJ$3,'FAOstat _govt exp'!$D:$D,FAOstat!$B18)</f>
        <v>0</v>
      </c>
      <c r="AK18">
        <f>SUMIFS('FAOstat _govt exp'!$L:$L,'FAOstat _govt exp'!$J:$J,FAOstat!AK$4,'FAOstat _govt exp'!$H:$H,FAOstat!AK$3,'FAOstat _govt exp'!$D:$D,FAOstat!$B18)</f>
        <v>0</v>
      </c>
      <c r="AL18">
        <f>SUMIFS('FAOstat _govt exp'!$L:$L,'FAOstat _govt exp'!$J:$J,FAOstat!AL$4,'FAOstat _govt exp'!$H:$H,FAOstat!AL$3,'FAOstat _govt exp'!$D:$D,FAOstat!$B18)</f>
        <v>0</v>
      </c>
      <c r="AM18">
        <f>SUMIFS('FAOstat _govt exp'!$L:$L,'FAOstat _govt exp'!$J:$J,FAOstat!AM$4,'FAOstat _govt exp'!$H:$H,FAOstat!AM$3,'FAOstat _govt exp'!$D:$D,FAOstat!$B18)</f>
        <v>0</v>
      </c>
      <c r="AN18">
        <f>SUMIFS('FAOstat _govt exp'!$L:$L,'FAOstat _govt exp'!$J:$J,FAOstat!AN$4,'FAOstat _govt exp'!$H:$H,FAOstat!AN$3,'FAOstat _govt exp'!$D:$D,FAOstat!$B18)</f>
        <v>0</v>
      </c>
      <c r="AO18">
        <f>SUMIFS('FAOstat _govt exp'!$L:$L,'FAOstat _govt exp'!$J:$J,FAOstat!AO$4,'FAOstat _govt exp'!$H:$H,FAOstat!AO$3,'FAOstat _govt exp'!$D:$D,FAOstat!$B18)</f>
        <v>0</v>
      </c>
      <c r="AP18">
        <f>SUMIFS('FAOstat _govt exp'!$L:$L,'FAOstat _govt exp'!$J:$J,FAOstat!AP$4,'FAOstat _govt exp'!$H:$H,FAOstat!AP$3,'FAOstat _govt exp'!$D:$D,FAOstat!$B18)</f>
        <v>0</v>
      </c>
      <c r="AQ18">
        <f>SUMIFS('FAOstat _govt exp'!$L:$L,'FAOstat _govt exp'!$J:$J,FAOstat!AQ$4,'FAOstat _govt exp'!$H:$H,FAOstat!AQ$3,'FAOstat _govt exp'!$D:$D,FAOstat!$B18)</f>
        <v>0</v>
      </c>
      <c r="AR18">
        <f>SUMIFS('FAOstat _govt exp'!$L:$L,'FAOstat _govt exp'!$J:$J,FAOstat!AR$4,'FAOstat _govt exp'!$H:$H,FAOstat!AR$3,'FAOstat _govt exp'!$D:$D,FAOstat!$B18)</f>
        <v>0</v>
      </c>
      <c r="AS18">
        <f>SUMIFS('FAOstat _govt exp'!$L:$L,'FAOstat _govt exp'!$J:$J,FAOstat!AS$4,'FAOstat _govt exp'!$H:$H,FAOstat!AS$3,'FAOstat _govt exp'!$D:$D,FAOstat!$B18)</f>
        <v>0</v>
      </c>
      <c r="AT18">
        <f>SUMIFS('FAOstat _govt exp'!$L:$L,'FAOstat _govt exp'!$J:$J,FAOstat!AT$4,'FAOstat _govt exp'!$H:$H,FAOstat!AT$3,'FAOstat _govt exp'!$D:$D,FAOstat!$B18)</f>
        <v>0</v>
      </c>
      <c r="AU18">
        <f>SUMIFS('FAOstat _govt exp'!$L:$L,'FAOstat _govt exp'!$J:$J,FAOstat!AU$4,'FAOstat _govt exp'!$H:$H,FAOstat!AU$3,'FAOstat _govt exp'!$D:$D,FAOstat!$B18)</f>
        <v>0</v>
      </c>
      <c r="AV18">
        <f>SUMIFS('FAOstat _govt exp'!$L:$L,'FAOstat _govt exp'!$J:$J,FAOstat!AV$4,'FAOstat _govt exp'!$H:$H,FAOstat!AV$3,'FAOstat _govt exp'!$D:$D,FAOstat!$B18)</f>
        <v>0</v>
      </c>
      <c r="AW18">
        <f>SUMIFS('FAOstat _govt exp'!$L:$L,'FAOstat _govt exp'!$J:$J,FAOstat!AW$4,'FAOstat _govt exp'!$H:$H,FAOstat!AW$3,'FAOstat _govt exp'!$D:$D,FAOstat!$B18)</f>
        <v>0</v>
      </c>
      <c r="AX18">
        <f>SUMIFS('FAOstat _govt exp'!$L:$L,'FAOstat _govt exp'!$J:$J,FAOstat!AX$4,'FAOstat _govt exp'!$H:$H,FAOstat!AX$3,'FAOstat _govt exp'!$D:$D,FAOstat!$B18)</f>
        <v>0</v>
      </c>
      <c r="AY18">
        <f>SUMIFS('FAOstat _govt exp'!$L:$L,'FAOstat _govt exp'!$J:$J,FAOstat!AY$4,'FAOstat _govt exp'!$H:$H,FAOstat!AY$3,'FAOstat _govt exp'!$D:$D,FAOstat!$B18)</f>
        <v>0</v>
      </c>
      <c r="AZ18">
        <f>SUMIFS('FAOstat _govt exp'!$L:$L,'FAOstat _govt exp'!$J:$J,FAOstat!AZ$4,'FAOstat _govt exp'!$H:$H,FAOstat!AZ$3,'FAOstat _govt exp'!$D:$D,FAOstat!$B18)</f>
        <v>0</v>
      </c>
      <c r="BA18">
        <f>SUMIFS('FAOstat _govt exp'!$L:$L,'FAOstat _govt exp'!$J:$J,FAOstat!BA$4,'FAOstat _govt exp'!$H:$H,FAOstat!BA$3,'FAOstat _govt exp'!$D:$D,FAOstat!$B18)</f>
        <v>0</v>
      </c>
      <c r="BB18">
        <f>SUMIFS('FAOstat _govt exp'!$L:$L,'FAOstat _govt exp'!$J:$J,FAOstat!BB$4,'FAOstat _govt exp'!$H:$H,FAOstat!BB$3,'FAOstat _govt exp'!$D:$D,FAOstat!$B18)</f>
        <v>0</v>
      </c>
      <c r="BC18">
        <f>SUMIFS('FAOstat _govt exp'!$L:$L,'FAOstat _govt exp'!$J:$J,FAOstat!BC$4,'FAOstat _govt exp'!$H:$H,FAOstat!BC$3,'FAOstat _govt exp'!$D:$D,FAOstat!$B18)</f>
        <v>0</v>
      </c>
      <c r="BD18">
        <f>SUMIFS('FAOstat _govt exp'!$L:$L,'FAOstat _govt exp'!$J:$J,FAOstat!BD$4,'FAOstat _govt exp'!$H:$H,FAOstat!BD$3,'FAOstat _govt exp'!$D:$D,FAOstat!$B18)</f>
        <v>0</v>
      </c>
      <c r="BE18">
        <f>SUMIFS('FAOstat _govt exp'!$L:$L,'FAOstat _govt exp'!$J:$J,FAOstat!BE$4,'FAOstat _govt exp'!$H:$H,FAOstat!BE$3,'FAOstat _govt exp'!$D:$D,FAOstat!$B18)</f>
        <v>0</v>
      </c>
      <c r="BF18">
        <f>SUMIFS('FAOstat _govt exp'!$L:$L,'FAOstat _govt exp'!$J:$J,FAOstat!BF$4,'FAOstat _govt exp'!$H:$H,FAOstat!BF$3,'FAOstat _govt exp'!$D:$D,FAOstat!$B18)</f>
        <v>0</v>
      </c>
      <c r="BG18">
        <f>SUMIFS('FAOstat _govt exp'!$L:$L,'FAOstat _govt exp'!$J:$J,FAOstat!BG$4,'FAOstat _govt exp'!$H:$H,FAOstat!BG$3,'FAOstat _govt exp'!$D:$D,FAOstat!$B18)</f>
        <v>0</v>
      </c>
      <c r="BH18">
        <f>SUMIFS('FAOstat _govt exp'!$L:$L,'FAOstat _govt exp'!$J:$J,FAOstat!BH$4,'FAOstat _govt exp'!$H:$H,FAOstat!BH$3,'FAOstat _govt exp'!$D:$D,FAOstat!$B18)</f>
        <v>0</v>
      </c>
      <c r="BI18">
        <f>SUMIFS('FAOstat _govt exp'!$L:$L,'FAOstat _govt exp'!$J:$J,FAOstat!BI$4,'FAOstat _govt exp'!$H:$H,FAOstat!BI$3,'FAOstat _govt exp'!$D:$D,FAOstat!$B18)</f>
        <v>0</v>
      </c>
      <c r="BJ18">
        <f>SUMIFS('FAOstat _govt exp'!$L:$L,'FAOstat _govt exp'!$J:$J,FAOstat!BJ$4,'FAOstat _govt exp'!$H:$H,FAOstat!BJ$3,'FAOstat _govt exp'!$D:$D,FAOstat!$B18)</f>
        <v>0</v>
      </c>
      <c r="BK18">
        <f>SUMIFS('FAOstat _govt exp'!$L:$L,'FAOstat _govt exp'!$J:$J,FAOstat!BK$4,'FAOstat _govt exp'!$H:$H,FAOstat!BK$3,'FAOstat _govt exp'!$D:$D,FAOstat!$B18)</f>
        <v>0</v>
      </c>
      <c r="BL18">
        <f>SUMIFS('FAOstat _govt exp'!$L:$L,'FAOstat _govt exp'!$J:$J,FAOstat!BL$4,'FAOstat _govt exp'!$H:$H,FAOstat!BL$3,'FAOstat _govt exp'!$D:$D,FAOstat!$B18)</f>
        <v>0</v>
      </c>
      <c r="BM18">
        <f>SUMIFS('FAOstat _govt exp'!$L:$L,'FAOstat _govt exp'!$J:$J,FAOstat!BM$4,'FAOstat _govt exp'!$H:$H,FAOstat!BM$3,'FAOstat _govt exp'!$D:$D,FAOstat!$B18)</f>
        <v>0</v>
      </c>
      <c r="BN18">
        <f>SUMIFS('FAOstat _govt exp'!$L:$L,'FAOstat _govt exp'!$J:$J,FAOstat!BN$4,'FAOstat _govt exp'!$H:$H,FAOstat!BN$3,'FAOstat _govt exp'!$D:$D,FAOstat!$B18)</f>
        <v>0</v>
      </c>
      <c r="BO18">
        <f>SUMIFS('FAOstat _govt exp'!$L:$L,'FAOstat _govt exp'!$J:$J,FAOstat!BO$4,'FAOstat _govt exp'!$H:$H,FAOstat!BO$3,'FAOstat _govt exp'!$D:$D,FAOstat!$B18)</f>
        <v>0</v>
      </c>
      <c r="BP18">
        <f>SUMIFS('FAOstat _govt exp'!$L:$L,'FAOstat _govt exp'!$J:$J,FAOstat!BP$4,'FAOstat _govt exp'!$H:$H,FAOstat!BP$3,'FAOstat _govt exp'!$D:$D,FAOstat!$B18)</f>
        <v>58.93</v>
      </c>
      <c r="BQ18">
        <f>SUMIFS('FAOstat _govt exp'!$L:$L,'FAOstat _govt exp'!$J:$J,FAOstat!BQ$4,'FAOstat _govt exp'!$H:$H,FAOstat!BQ$3,'FAOstat _govt exp'!$D:$D,FAOstat!$B18)</f>
        <v>0</v>
      </c>
      <c r="BR18">
        <f>SUMIFS('FAOstat _govt exp'!$L:$L,'FAOstat _govt exp'!$J:$J,FAOstat!BR$4,'FAOstat _govt exp'!$H:$H,FAOstat!BR$3,'FAOstat _govt exp'!$D:$D,FAOstat!$B18)</f>
        <v>0</v>
      </c>
      <c r="BS18">
        <f>SUMIFS('FAOstat _govt exp'!$L:$L,'FAOstat _govt exp'!$J:$J,FAOstat!BS$4,'FAOstat _govt exp'!$H:$H,FAOstat!BS$3,'FAOstat _govt exp'!$D:$D,FAOstat!$B18)</f>
        <v>0</v>
      </c>
      <c r="BT18">
        <f>SUMIFS('FAOstat _govt exp'!$L:$L,'FAOstat _govt exp'!$J:$J,FAOstat!BT$4,'FAOstat _govt exp'!$H:$H,FAOstat!BT$3,'FAOstat _govt exp'!$D:$D,FAOstat!$B18)</f>
        <v>0</v>
      </c>
      <c r="BU18">
        <f>SUMIFS('FAOstat _govt exp'!$L:$L,'FAOstat _govt exp'!$J:$J,FAOstat!BU$4,'FAOstat _govt exp'!$H:$H,FAOstat!BU$3,'FAOstat _govt exp'!$D:$D,FAOstat!$B18)</f>
        <v>0</v>
      </c>
      <c r="BV18">
        <f>SUMIFS('FAOstat _govt exp'!$L:$L,'FAOstat _govt exp'!$J:$J,FAOstat!BV$4,'FAOstat _govt exp'!$H:$H,FAOstat!BV$3,'FAOstat _govt exp'!$D:$D,FAOstat!$B18)</f>
        <v>0</v>
      </c>
      <c r="BW18">
        <f>SUMIFS('FAOstat _govt exp'!$L:$L,'FAOstat _govt exp'!$J:$J,FAOstat!BW$4,'FAOstat _govt exp'!$H:$H,FAOstat!BW$3,'FAOstat _govt exp'!$D:$D,FAOstat!$B18)</f>
        <v>0</v>
      </c>
      <c r="BX18">
        <f>SUMIFS('FAOstat _govt exp'!$L:$L,'FAOstat _govt exp'!$J:$J,FAOstat!BX$4,'FAOstat _govt exp'!$H:$H,FAOstat!BX$3,'FAOstat _govt exp'!$D:$D,FAOstat!$B18)</f>
        <v>0</v>
      </c>
      <c r="BY18">
        <f>SUMIFS('FAOstat _govt exp'!$L:$L,'FAOstat _govt exp'!$J:$J,FAOstat!BY$4,'FAOstat _govt exp'!$H:$H,FAOstat!BY$3,'FAOstat _govt exp'!$D:$D,FAOstat!$B18)</f>
        <v>0</v>
      </c>
      <c r="BZ18">
        <f>SUMIFS('FAOstat _govt exp'!$L:$L,'FAOstat _govt exp'!$J:$J,FAOstat!BZ$4,'FAOstat _govt exp'!$H:$H,FAOstat!BZ$3,'FAOstat _govt exp'!$D:$D,FAOstat!$B18)</f>
        <v>0</v>
      </c>
      <c r="CA18">
        <f>SUMIFS('FAOstat _govt exp'!$L:$L,'FAOstat _govt exp'!$J:$J,FAOstat!CA$4,'FAOstat _govt exp'!$H:$H,FAOstat!CA$3,'FAOstat _govt exp'!$D:$D,FAOstat!$B18)</f>
        <v>0</v>
      </c>
      <c r="CB18">
        <f>SUMIFS('FAOstat _govt exp'!$L:$L,'FAOstat _govt exp'!$J:$J,FAOstat!CB$4,'FAOstat _govt exp'!$H:$H,FAOstat!CB$3,'FAOstat _govt exp'!$D:$D,FAOstat!$B18)</f>
        <v>0</v>
      </c>
      <c r="CC18">
        <f>SUMIFS('FAOstat _govt exp'!$L:$L,'FAOstat _govt exp'!$J:$J,FAOstat!CC$4,'FAOstat _govt exp'!$H:$H,FAOstat!CC$3,'FAOstat _govt exp'!$D:$D,FAOstat!$B18)</f>
        <v>0</v>
      </c>
      <c r="CD18">
        <f>SUMIFS('FAOstat _govt exp'!$L:$L,'FAOstat _govt exp'!$J:$J,FAOstat!CD$4,'FAOstat _govt exp'!$H:$H,FAOstat!CD$3,'FAOstat _govt exp'!$D:$D,FAOstat!$B18)</f>
        <v>0</v>
      </c>
      <c r="CE18" s="4">
        <f>SUMIFS('FAOstat_value added'!$L:$L,'FAOstat_value added'!$J:$J,FAOstat!CE$4,'FAOstat_value added'!$D:$D,FAOstat!$B18)</f>
        <v>58.8</v>
      </c>
      <c r="CF18" s="4">
        <f>IF(SUMIFS('FAOstat_value added'!$L:$L,'FAOstat_value added'!$J:$J,FAOstat!CF$4,'FAOstat_value added'!$D:$D,FAOstat!$B18)=0,CE18*(1+Assumptions!$C$10),SUMIFS('FAOstat_value added'!$L:$L,'FAOstat_value added'!$J:$J,FAOstat!CF$4,'FAOstat_value added'!$D:$D,FAOstat!$B18))</f>
        <v>57.1</v>
      </c>
      <c r="CG18" s="4">
        <f>IF(SUMIFS('FAOstat_value added'!$L:$L,'FAOstat_value added'!$J:$J,FAOstat!CG$4,'FAOstat_value added'!$D:$D,FAOstat!$B18)=0,CF18*(1+Assumptions!$C$10),SUMIFS('FAOstat_value added'!$L:$L,'FAOstat_value added'!$J:$J,FAOstat!CG$4,'FAOstat_value added'!$D:$D,FAOstat!$B18))</f>
        <v>61.35</v>
      </c>
      <c r="CH18" s="4">
        <f>IF(SUMIFS('FAOstat_value added'!$L:$L,'FAOstat_value added'!$J:$J,FAOstat!CH$4,'FAOstat_value added'!$D:$D,FAOstat!$B18)=0,CG18*(1+Assumptions!$C$10),SUMIFS('FAOstat_value added'!$L:$L,'FAOstat_value added'!$J:$J,FAOstat!CH$4,'FAOstat_value added'!$D:$D,FAOstat!$B18))</f>
        <v>66.5</v>
      </c>
      <c r="CI18" s="4">
        <f>IF(SUMIFS('FAOstat_value added'!$L:$L,'FAOstat_value added'!$J:$J,FAOstat!CI$4,'FAOstat_value added'!$D:$D,FAOstat!$B18)=0,CH18*(1+Assumptions!$C$10),SUMIFS('FAOstat_value added'!$L:$L,'FAOstat_value added'!$J:$J,FAOstat!CI$4,'FAOstat_value added'!$D:$D,FAOstat!$B18))</f>
        <v>63.6</v>
      </c>
      <c r="CJ18" s="4">
        <f>IF(SUMIFS('FAOstat_value added'!$L:$L,'FAOstat_value added'!$J:$J,FAOstat!CJ$4,'FAOstat_value added'!$D:$D,FAOstat!$B18)=0,CI18*(1+Assumptions!$C$10),SUMIFS('FAOstat_value added'!$L:$L,'FAOstat_value added'!$J:$J,FAOstat!CJ$4,'FAOstat_value added'!$D:$D,FAOstat!$B18))</f>
        <v>61.65</v>
      </c>
      <c r="CK18" s="4">
        <f>IF(SUMIFS('FAOstat_value added'!$L:$L,'FAOstat_value added'!$J:$J,FAOstat!CK$4,'FAOstat_value added'!$D:$D,FAOstat!$B18)=0,CJ18*(1+Assumptions!$C$10),SUMIFS('FAOstat_value added'!$L:$L,'FAOstat_value added'!$J:$J,FAOstat!CK$4,'FAOstat_value added'!$D:$D,FAOstat!$B18))</f>
        <v>62.5</v>
      </c>
      <c r="CL18" s="4">
        <f>IF(SUMIFS('FAOstat_value added'!$L:$L,'FAOstat_value added'!$J:$J,FAOstat!CL$4,'FAOstat_value added'!$D:$D,FAOstat!$B18)=0,CK18*(1+Assumptions!$C$10),SUMIFS('FAOstat_value added'!$L:$L,'FAOstat_value added'!$J:$J,FAOstat!CL$4,'FAOstat_value added'!$D:$D,FAOstat!$B18))</f>
        <v>64.650000000000006</v>
      </c>
      <c r="CM18" s="4">
        <f>IF(SUMIFS('FAOstat_value added'!$L:$L,'FAOstat_value added'!$J:$J,FAOstat!CM$4,'FAOstat_value added'!$D:$D,FAOstat!$B18)=0,CL18*(1+Assumptions!$C$10),SUMIFS('FAOstat_value added'!$L:$L,'FAOstat_value added'!$J:$J,FAOstat!CM$4,'FAOstat_value added'!$D:$D,FAOstat!$B18))</f>
        <v>66.130341000000001</v>
      </c>
      <c r="CN18" s="4">
        <f>IF(SUMIFS('FAOstat_value added'!$L:$L,'FAOstat_value added'!$J:$J,FAOstat!CN$4,'FAOstat_value added'!$D:$D,FAOstat!$B18)=0,CM18*(1+Assumptions!$C$10),SUMIFS('FAOstat_value added'!$L:$L,'FAOstat_value added'!$J:$J,FAOstat!CN$4,'FAOstat_value added'!$D:$D,FAOstat!$B18))</f>
        <v>67.452947820000006</v>
      </c>
      <c r="CO18" s="36">
        <f t="shared" si="28"/>
        <v>0</v>
      </c>
    </row>
    <row r="19" spans="2:93" x14ac:dyDescent="0.35">
      <c r="B19" t="s">
        <v>51</v>
      </c>
      <c r="C19">
        <f t="shared" si="8"/>
        <v>0</v>
      </c>
      <c r="D19">
        <f t="shared" si="9"/>
        <v>0</v>
      </c>
      <c r="E19">
        <f t="shared" si="10"/>
        <v>0</v>
      </c>
      <c r="F19">
        <f t="shared" si="11"/>
        <v>0</v>
      </c>
      <c r="G19">
        <f t="shared" si="12"/>
        <v>0</v>
      </c>
      <c r="H19">
        <f t="shared" si="13"/>
        <v>0</v>
      </c>
      <c r="I19">
        <f t="shared" si="14"/>
        <v>0</v>
      </c>
      <c r="J19">
        <f t="shared" si="15"/>
        <v>0</v>
      </c>
      <c r="K19">
        <f t="shared" si="16"/>
        <v>0</v>
      </c>
      <c r="L19">
        <f t="shared" si="17"/>
        <v>0</v>
      </c>
      <c r="M19" s="4">
        <f t="shared" si="18"/>
        <v>2130.19</v>
      </c>
      <c r="N19" s="4">
        <f t="shared" si="19"/>
        <v>1963.1599999999999</v>
      </c>
      <c r="O19" s="4">
        <f t="shared" si="20"/>
        <v>1886.24</v>
      </c>
      <c r="P19" s="4">
        <f t="shared" si="21"/>
        <v>960.55</v>
      </c>
      <c r="Q19" s="4">
        <f t="shared" si="22"/>
        <v>1966</v>
      </c>
      <c r="R19" s="4">
        <f t="shared" si="23"/>
        <v>1326.5</v>
      </c>
      <c r="S19" s="4">
        <f t="shared" si="24"/>
        <v>1197.46</v>
      </c>
      <c r="T19" s="4">
        <f t="shared" si="25"/>
        <v>1180.5700000000002</v>
      </c>
      <c r="U19" s="4">
        <f t="shared" si="26"/>
        <v>0</v>
      </c>
      <c r="V19" s="4">
        <f t="shared" si="27"/>
        <v>0</v>
      </c>
      <c r="W19">
        <f>SUMIFS('FAOstat _govt exp'!$L:$L,'FAOstat _govt exp'!$J:$J,FAOstat!W$4,'FAOstat _govt exp'!$H:$H,FAOstat!W$3,'FAOstat _govt exp'!$D:$D,FAOstat!$B19)</f>
        <v>1961.85</v>
      </c>
      <c r="X19">
        <f>SUMIFS('FAOstat _govt exp'!$L:$L,'FAOstat _govt exp'!$J:$J,FAOstat!X$4,'FAOstat _govt exp'!$H:$H,FAOstat!X$3,'FAOstat _govt exp'!$D:$D,FAOstat!$B19)</f>
        <v>1846.57</v>
      </c>
      <c r="Y19">
        <f>SUMIFS('FAOstat _govt exp'!$L:$L,'FAOstat _govt exp'!$J:$J,FAOstat!Y$4,'FAOstat _govt exp'!$H:$H,FAOstat!Y$3,'FAOstat _govt exp'!$D:$D,FAOstat!$B19)</f>
        <v>1782.45</v>
      </c>
      <c r="Z19">
        <f>SUMIFS('FAOstat _govt exp'!$L:$L,'FAOstat _govt exp'!$J:$J,FAOstat!Z$4,'FAOstat _govt exp'!$H:$H,FAOstat!Z$3,'FAOstat _govt exp'!$D:$D,FAOstat!$B19)</f>
        <v>877.93</v>
      </c>
      <c r="AA19">
        <f>SUMIFS('FAOstat _govt exp'!$L:$L,'FAOstat _govt exp'!$J:$J,FAOstat!AA$4,'FAOstat _govt exp'!$H:$H,FAOstat!AA$3,'FAOstat _govt exp'!$D:$D,FAOstat!$B19)</f>
        <v>1874.46</v>
      </c>
      <c r="AB19">
        <f>SUMIFS('FAOstat _govt exp'!$L:$L,'FAOstat _govt exp'!$J:$J,FAOstat!AB$4,'FAOstat _govt exp'!$H:$H,FAOstat!AB$3,'FAOstat _govt exp'!$D:$D,FAOstat!$B19)</f>
        <v>1276.53</v>
      </c>
      <c r="AC19">
        <f>SUMIFS('FAOstat _govt exp'!$L:$L,'FAOstat _govt exp'!$J:$J,FAOstat!AC$4,'FAOstat _govt exp'!$H:$H,FAOstat!AC$3,'FAOstat _govt exp'!$D:$D,FAOstat!$B19)</f>
        <v>1153.7</v>
      </c>
      <c r="AD19">
        <f>SUMIFS('FAOstat _govt exp'!$L:$L,'FAOstat _govt exp'!$J:$J,FAOstat!AD$4,'FAOstat _govt exp'!$H:$H,FAOstat!AD$3,'FAOstat _govt exp'!$D:$D,FAOstat!$B19)</f>
        <v>1127.19</v>
      </c>
      <c r="AE19">
        <f>SUMIFS('FAOstat _govt exp'!$L:$L,'FAOstat _govt exp'!$J:$J,FAOstat!AE$4,'FAOstat _govt exp'!$H:$H,FAOstat!AE$3,'FAOstat _govt exp'!$D:$D,FAOstat!$B19)</f>
        <v>0</v>
      </c>
      <c r="AF19">
        <f>SUMIFS('FAOstat _govt exp'!$L:$L,'FAOstat _govt exp'!$J:$J,FAOstat!AF$4,'FAOstat _govt exp'!$H:$H,FAOstat!AF$3,'FAOstat _govt exp'!$D:$D,FAOstat!$B19)</f>
        <v>0</v>
      </c>
      <c r="AG19">
        <f>SUMIFS('FAOstat _govt exp'!$L:$L,'FAOstat _govt exp'!$J:$J,FAOstat!AG$4,'FAOstat _govt exp'!$H:$H,FAOstat!AG$3,'FAOstat _govt exp'!$D:$D,FAOstat!$B19)</f>
        <v>168.34</v>
      </c>
      <c r="AH19">
        <f>SUMIFS('FAOstat _govt exp'!$L:$L,'FAOstat _govt exp'!$J:$J,FAOstat!AH$4,'FAOstat _govt exp'!$H:$H,FAOstat!AH$3,'FAOstat _govt exp'!$D:$D,FAOstat!$B19)</f>
        <v>116.59</v>
      </c>
      <c r="AI19">
        <f>SUMIFS('FAOstat _govt exp'!$L:$L,'FAOstat _govt exp'!$J:$J,FAOstat!AI$4,'FAOstat _govt exp'!$H:$H,FAOstat!AI$3,'FAOstat _govt exp'!$D:$D,FAOstat!$B19)</f>
        <v>103.79</v>
      </c>
      <c r="AJ19">
        <f>SUMIFS('FAOstat _govt exp'!$L:$L,'FAOstat _govt exp'!$J:$J,FAOstat!AJ$4,'FAOstat _govt exp'!$H:$H,FAOstat!AJ$3,'FAOstat _govt exp'!$D:$D,FAOstat!$B19)</f>
        <v>82.62</v>
      </c>
      <c r="AK19">
        <f>SUMIFS('FAOstat _govt exp'!$L:$L,'FAOstat _govt exp'!$J:$J,FAOstat!AK$4,'FAOstat _govt exp'!$H:$H,FAOstat!AK$3,'FAOstat _govt exp'!$D:$D,FAOstat!$B19)</f>
        <v>91.54</v>
      </c>
      <c r="AL19">
        <f>SUMIFS('FAOstat _govt exp'!$L:$L,'FAOstat _govt exp'!$J:$J,FAOstat!AL$4,'FAOstat _govt exp'!$H:$H,FAOstat!AL$3,'FAOstat _govt exp'!$D:$D,FAOstat!$B19)</f>
        <v>49.97</v>
      </c>
      <c r="AM19">
        <f>SUMIFS('FAOstat _govt exp'!$L:$L,'FAOstat _govt exp'!$J:$J,FAOstat!AM$4,'FAOstat _govt exp'!$H:$H,FAOstat!AM$3,'FAOstat _govt exp'!$D:$D,FAOstat!$B19)</f>
        <v>43.76</v>
      </c>
      <c r="AN19">
        <f>SUMIFS('FAOstat _govt exp'!$L:$L,'FAOstat _govt exp'!$J:$J,FAOstat!AN$4,'FAOstat _govt exp'!$H:$H,FAOstat!AN$3,'FAOstat _govt exp'!$D:$D,FAOstat!$B19)</f>
        <v>53.38</v>
      </c>
      <c r="AO19">
        <f>SUMIFS('FAOstat _govt exp'!$L:$L,'FAOstat _govt exp'!$J:$J,FAOstat!AO$4,'FAOstat _govt exp'!$H:$H,FAOstat!AO$3,'FAOstat _govt exp'!$D:$D,FAOstat!$B19)</f>
        <v>0</v>
      </c>
      <c r="AP19">
        <f>SUMIFS('FAOstat _govt exp'!$L:$L,'FAOstat _govt exp'!$J:$J,FAOstat!AP$4,'FAOstat _govt exp'!$H:$H,FAOstat!AP$3,'FAOstat _govt exp'!$D:$D,FAOstat!$B19)</f>
        <v>0</v>
      </c>
      <c r="AQ19">
        <f>SUMIFS('FAOstat _govt exp'!$L:$L,'FAOstat _govt exp'!$J:$J,FAOstat!AQ$4,'FAOstat _govt exp'!$H:$H,FAOstat!AQ$3,'FAOstat _govt exp'!$D:$D,FAOstat!$B19)</f>
        <v>0</v>
      </c>
      <c r="AR19">
        <f>SUMIFS('FAOstat _govt exp'!$L:$L,'FAOstat _govt exp'!$J:$J,FAOstat!AR$4,'FAOstat _govt exp'!$H:$H,FAOstat!AR$3,'FAOstat _govt exp'!$D:$D,FAOstat!$B19)</f>
        <v>0</v>
      </c>
      <c r="AS19">
        <f>SUMIFS('FAOstat _govt exp'!$L:$L,'FAOstat _govt exp'!$J:$J,FAOstat!AS$4,'FAOstat _govt exp'!$H:$H,FAOstat!AS$3,'FAOstat _govt exp'!$D:$D,FAOstat!$B19)</f>
        <v>0</v>
      </c>
      <c r="AT19">
        <f>SUMIFS('FAOstat _govt exp'!$L:$L,'FAOstat _govt exp'!$J:$J,FAOstat!AT$4,'FAOstat _govt exp'!$H:$H,FAOstat!AT$3,'FAOstat _govt exp'!$D:$D,FAOstat!$B19)</f>
        <v>0</v>
      </c>
      <c r="AU19">
        <f>SUMIFS('FAOstat _govt exp'!$L:$L,'FAOstat _govt exp'!$J:$J,FAOstat!AU$4,'FAOstat _govt exp'!$H:$H,FAOstat!AU$3,'FAOstat _govt exp'!$D:$D,FAOstat!$B19)</f>
        <v>0</v>
      </c>
      <c r="AV19">
        <f>SUMIFS('FAOstat _govt exp'!$L:$L,'FAOstat _govt exp'!$J:$J,FAOstat!AV$4,'FAOstat _govt exp'!$H:$H,FAOstat!AV$3,'FAOstat _govt exp'!$D:$D,FAOstat!$B19)</f>
        <v>0</v>
      </c>
      <c r="AW19">
        <f>SUMIFS('FAOstat _govt exp'!$L:$L,'FAOstat _govt exp'!$J:$J,FAOstat!AW$4,'FAOstat _govt exp'!$H:$H,FAOstat!AW$3,'FAOstat _govt exp'!$D:$D,FAOstat!$B19)</f>
        <v>0</v>
      </c>
      <c r="AX19">
        <f>SUMIFS('FAOstat _govt exp'!$L:$L,'FAOstat _govt exp'!$J:$J,FAOstat!AX$4,'FAOstat _govt exp'!$H:$H,FAOstat!AX$3,'FAOstat _govt exp'!$D:$D,FAOstat!$B19)</f>
        <v>0</v>
      </c>
      <c r="AY19">
        <f>SUMIFS('FAOstat _govt exp'!$L:$L,'FAOstat _govt exp'!$J:$J,FAOstat!AY$4,'FAOstat _govt exp'!$H:$H,FAOstat!AY$3,'FAOstat _govt exp'!$D:$D,FAOstat!$B19)</f>
        <v>0</v>
      </c>
      <c r="AZ19">
        <f>SUMIFS('FAOstat _govt exp'!$L:$L,'FAOstat _govt exp'!$J:$J,FAOstat!AZ$4,'FAOstat _govt exp'!$H:$H,FAOstat!AZ$3,'FAOstat _govt exp'!$D:$D,FAOstat!$B19)</f>
        <v>0</v>
      </c>
      <c r="BA19">
        <f>SUMIFS('FAOstat _govt exp'!$L:$L,'FAOstat _govt exp'!$J:$J,FAOstat!BA$4,'FAOstat _govt exp'!$H:$H,FAOstat!BA$3,'FAOstat _govt exp'!$D:$D,FAOstat!$B19)</f>
        <v>1327.07</v>
      </c>
      <c r="BB19">
        <f>SUMIFS('FAOstat _govt exp'!$L:$L,'FAOstat _govt exp'!$J:$J,FAOstat!BB$4,'FAOstat _govt exp'!$H:$H,FAOstat!BB$3,'FAOstat _govt exp'!$D:$D,FAOstat!$B19)</f>
        <v>1053.81</v>
      </c>
      <c r="BC19">
        <f>SUMIFS('FAOstat _govt exp'!$L:$L,'FAOstat _govt exp'!$J:$J,FAOstat!BC$4,'FAOstat _govt exp'!$H:$H,FAOstat!BC$3,'FAOstat _govt exp'!$D:$D,FAOstat!$B19)</f>
        <v>960.27</v>
      </c>
      <c r="BD19">
        <f>SUMIFS('FAOstat _govt exp'!$L:$L,'FAOstat _govt exp'!$J:$J,FAOstat!BD$4,'FAOstat _govt exp'!$H:$H,FAOstat!BD$3,'FAOstat _govt exp'!$D:$D,FAOstat!$B19)</f>
        <v>877.93</v>
      </c>
      <c r="BE19">
        <f>SUMIFS('FAOstat _govt exp'!$L:$L,'FAOstat _govt exp'!$J:$J,FAOstat!BE$4,'FAOstat _govt exp'!$H:$H,FAOstat!BE$3,'FAOstat _govt exp'!$D:$D,FAOstat!$B19)</f>
        <v>886.06</v>
      </c>
      <c r="BF19">
        <f>SUMIFS('FAOstat _govt exp'!$L:$L,'FAOstat _govt exp'!$J:$J,FAOstat!BF$4,'FAOstat _govt exp'!$H:$H,FAOstat!BF$3,'FAOstat _govt exp'!$D:$D,FAOstat!$B19)</f>
        <v>702.28</v>
      </c>
      <c r="BG19">
        <f>SUMIFS('FAOstat _govt exp'!$L:$L,'FAOstat _govt exp'!$J:$J,FAOstat!BG$4,'FAOstat _govt exp'!$H:$H,FAOstat!BG$3,'FAOstat _govt exp'!$D:$D,FAOstat!$B19)</f>
        <v>639.44000000000005</v>
      </c>
      <c r="BH19">
        <f>SUMIFS('FAOstat _govt exp'!$L:$L,'FAOstat _govt exp'!$J:$J,FAOstat!BH$4,'FAOstat _govt exp'!$H:$H,FAOstat!BH$3,'FAOstat _govt exp'!$D:$D,FAOstat!$B19)</f>
        <v>607.24</v>
      </c>
      <c r="BI19">
        <f>SUMIFS('FAOstat _govt exp'!$L:$L,'FAOstat _govt exp'!$J:$J,FAOstat!BI$4,'FAOstat _govt exp'!$H:$H,FAOstat!BI$3,'FAOstat _govt exp'!$D:$D,FAOstat!$B19)</f>
        <v>0</v>
      </c>
      <c r="BJ19">
        <f>SUMIFS('FAOstat _govt exp'!$L:$L,'FAOstat _govt exp'!$J:$J,FAOstat!BJ$4,'FAOstat _govt exp'!$H:$H,FAOstat!BJ$3,'FAOstat _govt exp'!$D:$D,FAOstat!$B19)</f>
        <v>0</v>
      </c>
      <c r="BK19">
        <f>SUMIFS('FAOstat _govt exp'!$L:$L,'FAOstat _govt exp'!$J:$J,FAOstat!BK$4,'FAOstat _govt exp'!$H:$H,FAOstat!BK$3,'FAOstat _govt exp'!$D:$D,FAOstat!$B19)</f>
        <v>83.27</v>
      </c>
      <c r="BL19">
        <f>SUMIFS('FAOstat _govt exp'!$L:$L,'FAOstat _govt exp'!$J:$J,FAOstat!BL$4,'FAOstat _govt exp'!$H:$H,FAOstat!BL$3,'FAOstat _govt exp'!$D:$D,FAOstat!$B19)</f>
        <v>70.98</v>
      </c>
      <c r="BM19">
        <f>SUMIFS('FAOstat _govt exp'!$L:$L,'FAOstat _govt exp'!$J:$J,FAOstat!BM$4,'FAOstat _govt exp'!$H:$H,FAOstat!BM$3,'FAOstat _govt exp'!$D:$D,FAOstat!$B19)</f>
        <v>65.680000000000007</v>
      </c>
      <c r="BN19">
        <f>SUMIFS('FAOstat _govt exp'!$L:$L,'FAOstat _govt exp'!$J:$J,FAOstat!BN$4,'FAOstat _govt exp'!$H:$H,FAOstat!BN$3,'FAOstat _govt exp'!$D:$D,FAOstat!$B19)</f>
        <v>60.58</v>
      </c>
      <c r="BO19">
        <f>SUMIFS('FAOstat _govt exp'!$L:$L,'FAOstat _govt exp'!$J:$J,FAOstat!BO$4,'FAOstat _govt exp'!$H:$H,FAOstat!BO$3,'FAOstat _govt exp'!$D:$D,FAOstat!$B19)</f>
        <v>67.13</v>
      </c>
      <c r="BP19">
        <f>SUMIFS('FAOstat _govt exp'!$L:$L,'FAOstat _govt exp'!$J:$J,FAOstat!BP$4,'FAOstat _govt exp'!$H:$H,FAOstat!BP$3,'FAOstat _govt exp'!$D:$D,FAOstat!$B19)</f>
        <v>41.93</v>
      </c>
      <c r="BQ19">
        <f>SUMIFS('FAOstat _govt exp'!$L:$L,'FAOstat _govt exp'!$J:$J,FAOstat!BQ$4,'FAOstat _govt exp'!$H:$H,FAOstat!BQ$3,'FAOstat _govt exp'!$D:$D,FAOstat!$B19)</f>
        <v>34.67</v>
      </c>
      <c r="BR19">
        <f>SUMIFS('FAOstat _govt exp'!$L:$L,'FAOstat _govt exp'!$J:$J,FAOstat!BR$4,'FAOstat _govt exp'!$H:$H,FAOstat!BR$3,'FAOstat _govt exp'!$D:$D,FAOstat!$B19)</f>
        <v>45.12</v>
      </c>
      <c r="BS19">
        <f>SUMIFS('FAOstat _govt exp'!$L:$L,'FAOstat _govt exp'!$J:$J,FAOstat!BS$4,'FAOstat _govt exp'!$H:$H,FAOstat!BS$3,'FAOstat _govt exp'!$D:$D,FAOstat!$B19)</f>
        <v>0</v>
      </c>
      <c r="BT19">
        <f>SUMIFS('FAOstat _govt exp'!$L:$L,'FAOstat _govt exp'!$J:$J,FAOstat!BT$4,'FAOstat _govt exp'!$H:$H,FAOstat!BT$3,'FAOstat _govt exp'!$D:$D,FAOstat!$B19)</f>
        <v>0</v>
      </c>
      <c r="BU19">
        <f>SUMIFS('FAOstat _govt exp'!$L:$L,'FAOstat _govt exp'!$J:$J,FAOstat!BU$4,'FAOstat _govt exp'!$H:$H,FAOstat!BU$3,'FAOstat _govt exp'!$D:$D,FAOstat!$B19)</f>
        <v>0</v>
      </c>
      <c r="BV19">
        <f>SUMIFS('FAOstat _govt exp'!$L:$L,'FAOstat _govt exp'!$J:$J,FAOstat!BV$4,'FAOstat _govt exp'!$H:$H,FAOstat!BV$3,'FAOstat _govt exp'!$D:$D,FAOstat!$B19)</f>
        <v>0</v>
      </c>
      <c r="BW19">
        <f>SUMIFS('FAOstat _govt exp'!$L:$L,'FAOstat _govt exp'!$J:$J,FAOstat!BW$4,'FAOstat _govt exp'!$H:$H,FAOstat!BW$3,'FAOstat _govt exp'!$D:$D,FAOstat!$B19)</f>
        <v>0</v>
      </c>
      <c r="BX19">
        <f>SUMIFS('FAOstat _govt exp'!$L:$L,'FAOstat _govt exp'!$J:$J,FAOstat!BX$4,'FAOstat _govt exp'!$H:$H,FAOstat!BX$3,'FAOstat _govt exp'!$D:$D,FAOstat!$B19)</f>
        <v>0</v>
      </c>
      <c r="BY19">
        <f>SUMIFS('FAOstat _govt exp'!$L:$L,'FAOstat _govt exp'!$J:$J,FAOstat!BY$4,'FAOstat _govt exp'!$H:$H,FAOstat!BY$3,'FAOstat _govt exp'!$D:$D,FAOstat!$B19)</f>
        <v>0</v>
      </c>
      <c r="BZ19">
        <f>SUMIFS('FAOstat _govt exp'!$L:$L,'FAOstat _govt exp'!$J:$J,FAOstat!BZ$4,'FAOstat _govt exp'!$H:$H,FAOstat!BZ$3,'FAOstat _govt exp'!$D:$D,FAOstat!$B19)</f>
        <v>0</v>
      </c>
      <c r="CA19">
        <f>SUMIFS('FAOstat _govt exp'!$L:$L,'FAOstat _govt exp'!$J:$J,FAOstat!CA$4,'FAOstat _govt exp'!$H:$H,FAOstat!CA$3,'FAOstat _govt exp'!$D:$D,FAOstat!$B19)</f>
        <v>0</v>
      </c>
      <c r="CB19">
        <f>SUMIFS('FAOstat _govt exp'!$L:$L,'FAOstat _govt exp'!$J:$J,FAOstat!CB$4,'FAOstat _govt exp'!$H:$H,FAOstat!CB$3,'FAOstat _govt exp'!$D:$D,FAOstat!$B19)</f>
        <v>0</v>
      </c>
      <c r="CC19">
        <f>SUMIFS('FAOstat _govt exp'!$L:$L,'FAOstat _govt exp'!$J:$J,FAOstat!CC$4,'FAOstat _govt exp'!$H:$H,FAOstat!CC$3,'FAOstat _govt exp'!$D:$D,FAOstat!$B19)</f>
        <v>0</v>
      </c>
      <c r="CD19">
        <f>SUMIFS('FAOstat _govt exp'!$L:$L,'FAOstat _govt exp'!$J:$J,FAOstat!CD$4,'FAOstat _govt exp'!$H:$H,FAOstat!CD$3,'FAOstat _govt exp'!$D:$D,FAOstat!$B19)</f>
        <v>0</v>
      </c>
      <c r="CE19" s="4">
        <f>SUMIFS('FAOstat_value added'!$L:$L,'FAOstat_value added'!$J:$J,FAOstat!CE$4,'FAOstat_value added'!$D:$D,FAOstat!$B19)</f>
        <v>5089.0112840000002</v>
      </c>
      <c r="CF19" s="4">
        <f>IF(SUMIFS('FAOstat_value added'!$L:$L,'FAOstat_value added'!$J:$J,FAOstat!CF$4,'FAOstat_value added'!$D:$D,FAOstat!$B19)=0,CE19*(1+Assumptions!$C$10),SUMIFS('FAOstat_value added'!$L:$L,'FAOstat_value added'!$J:$J,FAOstat!CF$4,'FAOstat_value added'!$D:$D,FAOstat!$B19))</f>
        <v>4942.1421339999997</v>
      </c>
      <c r="CG19" s="4">
        <f>IF(SUMIFS('FAOstat_value added'!$L:$L,'FAOstat_value added'!$J:$J,FAOstat!CG$4,'FAOstat_value added'!$D:$D,FAOstat!$B19)=0,CF19*(1+Assumptions!$C$10),SUMIFS('FAOstat_value added'!$L:$L,'FAOstat_value added'!$J:$J,FAOstat!CG$4,'FAOstat_value added'!$D:$D,FAOstat!$B19))</f>
        <v>5340.8895270000003</v>
      </c>
      <c r="CH19" s="4">
        <f>IF(SUMIFS('FAOstat_value added'!$L:$L,'FAOstat_value added'!$J:$J,FAOstat!CH$4,'FAOstat_value added'!$D:$D,FAOstat!$B19)=0,CG19*(1+Assumptions!$C$10),SUMIFS('FAOstat_value added'!$L:$L,'FAOstat_value added'!$J:$J,FAOstat!CH$4,'FAOstat_value added'!$D:$D,FAOstat!$B19))</f>
        <v>5142.7426809999997</v>
      </c>
      <c r="CI19" s="4">
        <f>IF(SUMIFS('FAOstat_value added'!$L:$L,'FAOstat_value added'!$J:$J,FAOstat!CI$4,'FAOstat_value added'!$D:$D,FAOstat!$B19)=0,CH19*(1+Assumptions!$C$10),SUMIFS('FAOstat_value added'!$L:$L,'FAOstat_value added'!$J:$J,FAOstat!CI$4,'FAOstat_value added'!$D:$D,FAOstat!$B19))</f>
        <v>5755.7584150000002</v>
      </c>
      <c r="CJ19" s="4">
        <f>IF(SUMIFS('FAOstat_value added'!$L:$L,'FAOstat_value added'!$J:$J,FAOstat!CJ$4,'FAOstat_value added'!$D:$D,FAOstat!$B19)=0,CI19*(1+Assumptions!$C$10),SUMIFS('FAOstat_value added'!$L:$L,'FAOstat_value added'!$J:$J,FAOstat!CJ$4,'FAOstat_value added'!$D:$D,FAOstat!$B19))</f>
        <v>3547.1706880000002</v>
      </c>
      <c r="CK19" s="4">
        <f>IF(SUMIFS('FAOstat_value added'!$L:$L,'FAOstat_value added'!$J:$J,FAOstat!CK$4,'FAOstat_value added'!$D:$D,FAOstat!$B19)=0,CJ19*(1+Assumptions!$C$10),SUMIFS('FAOstat_value added'!$L:$L,'FAOstat_value added'!$J:$J,FAOstat!CK$4,'FAOstat_value added'!$D:$D,FAOstat!$B19))</f>
        <v>3290.6967749999999</v>
      </c>
      <c r="CL19" s="4">
        <f>IF(SUMIFS('FAOstat_value added'!$L:$L,'FAOstat_value added'!$J:$J,FAOstat!CL$4,'FAOstat_value added'!$D:$D,FAOstat!$B19)=0,CK19*(1+Assumptions!$C$10),SUMIFS('FAOstat_value added'!$L:$L,'FAOstat_value added'!$J:$J,FAOstat!CL$4,'FAOstat_value added'!$D:$D,FAOstat!$B19))</f>
        <v>4140.4339289999998</v>
      </c>
      <c r="CM19" s="4">
        <f>IF(SUMIFS('FAOstat_value added'!$L:$L,'FAOstat_value added'!$J:$J,FAOstat!CM$4,'FAOstat_value added'!$D:$D,FAOstat!$B19)=0,CL19*(1+Assumptions!$C$10),SUMIFS('FAOstat_value added'!$L:$L,'FAOstat_value added'!$J:$J,FAOstat!CM$4,'FAOstat_value added'!$D:$D,FAOstat!$B19))</f>
        <v>3819.707582</v>
      </c>
      <c r="CN19" s="4">
        <f>IF(SUMIFS('FAOstat_value added'!$L:$L,'FAOstat_value added'!$J:$J,FAOstat!CN$4,'FAOstat_value added'!$D:$D,FAOstat!$B19)=0,CM19*(1+Assumptions!$C$10),SUMIFS('FAOstat_value added'!$L:$L,'FAOstat_value added'!$J:$J,FAOstat!CN$4,'FAOstat_value added'!$D:$D,FAOstat!$B19))</f>
        <v>3896.10173364</v>
      </c>
      <c r="CO19" s="36">
        <f t="shared" si="28"/>
        <v>-8.0859475278731607E-2</v>
      </c>
    </row>
    <row r="20" spans="2:93" x14ac:dyDescent="0.35">
      <c r="B20" t="s">
        <v>53</v>
      </c>
      <c r="C20">
        <f t="shared" si="8"/>
        <v>0</v>
      </c>
      <c r="D20">
        <f t="shared" si="9"/>
        <v>0</v>
      </c>
      <c r="E20">
        <f t="shared" si="10"/>
        <v>0</v>
      </c>
      <c r="F20">
        <f t="shared" si="11"/>
        <v>0</v>
      </c>
      <c r="G20">
        <f t="shared" si="12"/>
        <v>0</v>
      </c>
      <c r="H20">
        <f t="shared" si="13"/>
        <v>0</v>
      </c>
      <c r="I20">
        <f t="shared" si="14"/>
        <v>0</v>
      </c>
      <c r="J20">
        <f t="shared" si="15"/>
        <v>0</v>
      </c>
      <c r="K20">
        <f t="shared" si="16"/>
        <v>0</v>
      </c>
      <c r="L20">
        <f t="shared" si="17"/>
        <v>0</v>
      </c>
      <c r="M20" s="4">
        <f t="shared" si="18"/>
        <v>5168.72</v>
      </c>
      <c r="N20" s="4">
        <f t="shared" si="19"/>
        <v>6458.27</v>
      </c>
      <c r="O20" s="4">
        <f t="shared" si="20"/>
        <v>6208.15</v>
      </c>
      <c r="P20" s="4">
        <f t="shared" si="21"/>
        <v>6510.98</v>
      </c>
      <c r="Q20" s="4">
        <f t="shared" si="22"/>
        <v>5696.65</v>
      </c>
      <c r="R20" s="4">
        <f t="shared" si="23"/>
        <v>4281.1400000000003</v>
      </c>
      <c r="S20" s="4">
        <f t="shared" si="24"/>
        <v>4467.22</v>
      </c>
      <c r="T20" s="4">
        <f t="shared" si="25"/>
        <v>4846.2599999999993</v>
      </c>
      <c r="U20" s="4">
        <f t="shared" si="26"/>
        <v>0</v>
      </c>
      <c r="V20" s="4">
        <f t="shared" si="27"/>
        <v>0</v>
      </c>
      <c r="W20">
        <f>SUMIFS('FAOstat _govt exp'!$L:$L,'FAOstat _govt exp'!$J:$J,FAOstat!W$4,'FAOstat _govt exp'!$H:$H,FAOstat!W$3,'FAOstat _govt exp'!$D:$D,FAOstat!$B20)</f>
        <v>315.58999999999997</v>
      </c>
      <c r="X20">
        <f>SUMIFS('FAOstat _govt exp'!$L:$L,'FAOstat _govt exp'!$J:$J,FAOstat!X$4,'FAOstat _govt exp'!$H:$H,FAOstat!X$3,'FAOstat _govt exp'!$D:$D,FAOstat!$B20)</f>
        <v>266.27</v>
      </c>
      <c r="Y20">
        <f>SUMIFS('FAOstat _govt exp'!$L:$L,'FAOstat _govt exp'!$J:$J,FAOstat!Y$4,'FAOstat _govt exp'!$H:$H,FAOstat!Y$3,'FAOstat _govt exp'!$D:$D,FAOstat!$B20)</f>
        <v>291.02999999999997</v>
      </c>
      <c r="Z20">
        <f>SUMIFS('FAOstat _govt exp'!$L:$L,'FAOstat _govt exp'!$J:$J,FAOstat!Z$4,'FAOstat _govt exp'!$H:$H,FAOstat!Z$3,'FAOstat _govt exp'!$D:$D,FAOstat!$B20)</f>
        <v>334.04</v>
      </c>
      <c r="AA20">
        <f>SUMIFS('FAOstat _govt exp'!$L:$L,'FAOstat _govt exp'!$J:$J,FAOstat!AA$4,'FAOstat _govt exp'!$H:$H,FAOstat!AA$3,'FAOstat _govt exp'!$D:$D,FAOstat!$B20)</f>
        <v>339.19</v>
      </c>
      <c r="AB20">
        <f>SUMIFS('FAOstat _govt exp'!$L:$L,'FAOstat _govt exp'!$J:$J,FAOstat!AB$4,'FAOstat _govt exp'!$H:$H,FAOstat!AB$3,'FAOstat _govt exp'!$D:$D,FAOstat!$B20)</f>
        <v>278.85000000000002</v>
      </c>
      <c r="AC20">
        <f>SUMIFS('FAOstat _govt exp'!$L:$L,'FAOstat _govt exp'!$J:$J,FAOstat!AC$4,'FAOstat _govt exp'!$H:$H,FAOstat!AC$3,'FAOstat _govt exp'!$D:$D,FAOstat!$B20)</f>
        <v>296.45999999999998</v>
      </c>
      <c r="AD20">
        <f>SUMIFS('FAOstat _govt exp'!$L:$L,'FAOstat _govt exp'!$J:$J,FAOstat!AD$4,'FAOstat _govt exp'!$H:$H,FAOstat!AD$3,'FAOstat _govt exp'!$D:$D,FAOstat!$B20)</f>
        <v>311.32</v>
      </c>
      <c r="AE20">
        <f>SUMIFS('FAOstat _govt exp'!$L:$L,'FAOstat _govt exp'!$J:$J,FAOstat!AE$4,'FAOstat _govt exp'!$H:$H,FAOstat!AE$3,'FAOstat _govt exp'!$D:$D,FAOstat!$B20)</f>
        <v>0</v>
      </c>
      <c r="AF20">
        <f>SUMIFS('FAOstat _govt exp'!$L:$L,'FAOstat _govt exp'!$J:$J,FAOstat!AF$4,'FAOstat _govt exp'!$H:$H,FAOstat!AF$3,'FAOstat _govt exp'!$D:$D,FAOstat!$B20)</f>
        <v>0</v>
      </c>
      <c r="AG20">
        <f>SUMIFS('FAOstat _govt exp'!$L:$L,'FAOstat _govt exp'!$J:$J,FAOstat!AG$4,'FAOstat _govt exp'!$H:$H,FAOstat!AG$3,'FAOstat _govt exp'!$D:$D,FAOstat!$B20)</f>
        <v>4853.13</v>
      </c>
      <c r="AH20">
        <f>SUMIFS('FAOstat _govt exp'!$L:$L,'FAOstat _govt exp'!$J:$J,FAOstat!AH$4,'FAOstat _govt exp'!$H:$H,FAOstat!AH$3,'FAOstat _govt exp'!$D:$D,FAOstat!$B20)</f>
        <v>6192</v>
      </c>
      <c r="AI20">
        <f>SUMIFS('FAOstat _govt exp'!$L:$L,'FAOstat _govt exp'!$J:$J,FAOstat!AI$4,'FAOstat _govt exp'!$H:$H,FAOstat!AI$3,'FAOstat _govt exp'!$D:$D,FAOstat!$B20)</f>
        <v>5917.12</v>
      </c>
      <c r="AJ20">
        <f>SUMIFS('FAOstat _govt exp'!$L:$L,'FAOstat _govt exp'!$J:$J,FAOstat!AJ$4,'FAOstat _govt exp'!$H:$H,FAOstat!AJ$3,'FAOstat _govt exp'!$D:$D,FAOstat!$B20)</f>
        <v>6176.94</v>
      </c>
      <c r="AK20">
        <f>SUMIFS('FAOstat _govt exp'!$L:$L,'FAOstat _govt exp'!$J:$J,FAOstat!AK$4,'FAOstat _govt exp'!$H:$H,FAOstat!AK$3,'FAOstat _govt exp'!$D:$D,FAOstat!$B20)</f>
        <v>5357.46</v>
      </c>
      <c r="AL20">
        <f>SUMIFS('FAOstat _govt exp'!$L:$L,'FAOstat _govt exp'!$J:$J,FAOstat!AL$4,'FAOstat _govt exp'!$H:$H,FAOstat!AL$3,'FAOstat _govt exp'!$D:$D,FAOstat!$B20)</f>
        <v>4002.29</v>
      </c>
      <c r="AM20">
        <f>SUMIFS('FAOstat _govt exp'!$L:$L,'FAOstat _govt exp'!$J:$J,FAOstat!AM$4,'FAOstat _govt exp'!$H:$H,FAOstat!AM$3,'FAOstat _govt exp'!$D:$D,FAOstat!$B20)</f>
        <v>4170.76</v>
      </c>
      <c r="AN20">
        <f>SUMIFS('FAOstat _govt exp'!$L:$L,'FAOstat _govt exp'!$J:$J,FAOstat!AN$4,'FAOstat _govt exp'!$H:$H,FAOstat!AN$3,'FAOstat _govt exp'!$D:$D,FAOstat!$B20)</f>
        <v>4534.9399999999996</v>
      </c>
      <c r="AO20">
        <f>SUMIFS('FAOstat _govt exp'!$L:$L,'FAOstat _govt exp'!$J:$J,FAOstat!AO$4,'FAOstat _govt exp'!$H:$H,FAOstat!AO$3,'FAOstat _govt exp'!$D:$D,FAOstat!$B20)</f>
        <v>0</v>
      </c>
      <c r="AP20">
        <f>SUMIFS('FAOstat _govt exp'!$L:$L,'FAOstat _govt exp'!$J:$J,FAOstat!AP$4,'FAOstat _govt exp'!$H:$H,FAOstat!AP$3,'FAOstat _govt exp'!$D:$D,FAOstat!$B20)</f>
        <v>0</v>
      </c>
      <c r="AQ20">
        <f>SUMIFS('FAOstat _govt exp'!$L:$L,'FAOstat _govt exp'!$J:$J,FAOstat!AQ$4,'FAOstat _govt exp'!$H:$H,FAOstat!AQ$3,'FAOstat _govt exp'!$D:$D,FAOstat!$B20)</f>
        <v>0</v>
      </c>
      <c r="AR20">
        <f>SUMIFS('FAOstat _govt exp'!$L:$L,'FAOstat _govt exp'!$J:$J,FAOstat!AR$4,'FAOstat _govt exp'!$H:$H,FAOstat!AR$3,'FAOstat _govt exp'!$D:$D,FAOstat!$B20)</f>
        <v>0</v>
      </c>
      <c r="AS20">
        <f>SUMIFS('FAOstat _govt exp'!$L:$L,'FAOstat _govt exp'!$J:$J,FAOstat!AS$4,'FAOstat _govt exp'!$H:$H,FAOstat!AS$3,'FAOstat _govt exp'!$D:$D,FAOstat!$B20)</f>
        <v>0</v>
      </c>
      <c r="AT20">
        <f>SUMIFS('FAOstat _govt exp'!$L:$L,'FAOstat _govt exp'!$J:$J,FAOstat!AT$4,'FAOstat _govt exp'!$H:$H,FAOstat!AT$3,'FAOstat _govt exp'!$D:$D,FAOstat!$B20)</f>
        <v>0</v>
      </c>
      <c r="AU20">
        <f>SUMIFS('FAOstat _govt exp'!$L:$L,'FAOstat _govt exp'!$J:$J,FAOstat!AU$4,'FAOstat _govt exp'!$H:$H,FAOstat!AU$3,'FAOstat _govt exp'!$D:$D,FAOstat!$B20)</f>
        <v>0</v>
      </c>
      <c r="AV20">
        <f>SUMIFS('FAOstat _govt exp'!$L:$L,'FAOstat _govt exp'!$J:$J,FAOstat!AV$4,'FAOstat _govt exp'!$H:$H,FAOstat!AV$3,'FAOstat _govt exp'!$D:$D,FAOstat!$B20)</f>
        <v>0</v>
      </c>
      <c r="AW20">
        <f>SUMIFS('FAOstat _govt exp'!$L:$L,'FAOstat _govt exp'!$J:$J,FAOstat!AW$4,'FAOstat _govt exp'!$H:$H,FAOstat!AW$3,'FAOstat _govt exp'!$D:$D,FAOstat!$B20)</f>
        <v>0</v>
      </c>
      <c r="AX20">
        <f>SUMIFS('FAOstat _govt exp'!$L:$L,'FAOstat _govt exp'!$J:$J,FAOstat!AX$4,'FAOstat _govt exp'!$H:$H,FAOstat!AX$3,'FAOstat _govt exp'!$D:$D,FAOstat!$B20)</f>
        <v>0</v>
      </c>
      <c r="AY20">
        <f>SUMIFS('FAOstat _govt exp'!$L:$L,'FAOstat _govt exp'!$J:$J,FAOstat!AY$4,'FAOstat _govt exp'!$H:$H,FAOstat!AY$3,'FAOstat _govt exp'!$D:$D,FAOstat!$B20)</f>
        <v>0</v>
      </c>
      <c r="AZ20">
        <f>SUMIFS('FAOstat _govt exp'!$L:$L,'FAOstat _govt exp'!$J:$J,FAOstat!AZ$4,'FAOstat _govt exp'!$H:$H,FAOstat!AZ$3,'FAOstat _govt exp'!$D:$D,FAOstat!$B20)</f>
        <v>0</v>
      </c>
      <c r="BA20">
        <f>SUMIFS('FAOstat _govt exp'!$L:$L,'FAOstat _govt exp'!$J:$J,FAOstat!BA$4,'FAOstat _govt exp'!$H:$H,FAOstat!BA$3,'FAOstat _govt exp'!$D:$D,FAOstat!$B20)</f>
        <v>32.33</v>
      </c>
      <c r="BB20">
        <f>SUMIFS('FAOstat _govt exp'!$L:$L,'FAOstat _govt exp'!$J:$J,FAOstat!BB$4,'FAOstat _govt exp'!$H:$H,FAOstat!BB$3,'FAOstat _govt exp'!$D:$D,FAOstat!$B20)</f>
        <v>21.38</v>
      </c>
      <c r="BC20">
        <f>SUMIFS('FAOstat _govt exp'!$L:$L,'FAOstat _govt exp'!$J:$J,FAOstat!BC$4,'FAOstat _govt exp'!$H:$H,FAOstat!BC$3,'FAOstat _govt exp'!$D:$D,FAOstat!$B20)</f>
        <v>17.64</v>
      </c>
      <c r="BD20">
        <f>SUMIFS('FAOstat _govt exp'!$L:$L,'FAOstat _govt exp'!$J:$J,FAOstat!BD$4,'FAOstat _govt exp'!$H:$H,FAOstat!BD$3,'FAOstat _govt exp'!$D:$D,FAOstat!$B20)</f>
        <v>16.78</v>
      </c>
      <c r="BE20">
        <f>SUMIFS('FAOstat _govt exp'!$L:$L,'FAOstat _govt exp'!$J:$J,FAOstat!BE$4,'FAOstat _govt exp'!$H:$H,FAOstat!BE$3,'FAOstat _govt exp'!$D:$D,FAOstat!$B20)</f>
        <v>15.04</v>
      </c>
      <c r="BF20">
        <f>SUMIFS('FAOstat _govt exp'!$L:$L,'FAOstat _govt exp'!$J:$J,FAOstat!BF$4,'FAOstat _govt exp'!$H:$H,FAOstat!BF$3,'FAOstat _govt exp'!$D:$D,FAOstat!$B20)</f>
        <v>0.04</v>
      </c>
      <c r="BG20">
        <f>SUMIFS('FAOstat _govt exp'!$L:$L,'FAOstat _govt exp'!$J:$J,FAOstat!BG$4,'FAOstat _govt exp'!$H:$H,FAOstat!BG$3,'FAOstat _govt exp'!$D:$D,FAOstat!$B20)</f>
        <v>0</v>
      </c>
      <c r="BH20">
        <f>SUMIFS('FAOstat _govt exp'!$L:$L,'FAOstat _govt exp'!$J:$J,FAOstat!BH$4,'FAOstat _govt exp'!$H:$H,FAOstat!BH$3,'FAOstat _govt exp'!$D:$D,FAOstat!$B20)</f>
        <v>0</v>
      </c>
      <c r="BI20">
        <f>SUMIFS('FAOstat _govt exp'!$L:$L,'FAOstat _govt exp'!$J:$J,FAOstat!BI$4,'FAOstat _govt exp'!$H:$H,FAOstat!BI$3,'FAOstat _govt exp'!$D:$D,FAOstat!$B20)</f>
        <v>0</v>
      </c>
      <c r="BJ20">
        <f>SUMIFS('FAOstat _govt exp'!$L:$L,'FAOstat _govt exp'!$J:$J,FAOstat!BJ$4,'FAOstat _govt exp'!$H:$H,FAOstat!BJ$3,'FAOstat _govt exp'!$D:$D,FAOstat!$B20)</f>
        <v>0</v>
      </c>
      <c r="BK20">
        <f>SUMIFS('FAOstat _govt exp'!$L:$L,'FAOstat _govt exp'!$J:$J,FAOstat!BK$4,'FAOstat _govt exp'!$H:$H,FAOstat!BK$3,'FAOstat _govt exp'!$D:$D,FAOstat!$B20)</f>
        <v>1156.48</v>
      </c>
      <c r="BL20">
        <f>SUMIFS('FAOstat _govt exp'!$L:$L,'FAOstat _govt exp'!$J:$J,FAOstat!BL$4,'FAOstat _govt exp'!$H:$H,FAOstat!BL$3,'FAOstat _govt exp'!$D:$D,FAOstat!$B20)</f>
        <v>2166.7399999999998</v>
      </c>
      <c r="BM20">
        <f>SUMIFS('FAOstat _govt exp'!$L:$L,'FAOstat _govt exp'!$J:$J,FAOstat!BM$4,'FAOstat _govt exp'!$H:$H,FAOstat!BM$3,'FAOstat _govt exp'!$D:$D,FAOstat!$B20)</f>
        <v>2033.34</v>
      </c>
      <c r="BN20">
        <f>SUMIFS('FAOstat _govt exp'!$L:$L,'FAOstat _govt exp'!$J:$J,FAOstat!BN$4,'FAOstat _govt exp'!$H:$H,FAOstat!BN$3,'FAOstat _govt exp'!$D:$D,FAOstat!$B20)</f>
        <v>1717.61</v>
      </c>
      <c r="BO20">
        <f>SUMIFS('FAOstat _govt exp'!$L:$L,'FAOstat _govt exp'!$J:$J,FAOstat!BO$4,'FAOstat _govt exp'!$H:$H,FAOstat!BO$3,'FAOstat _govt exp'!$D:$D,FAOstat!$B20)</f>
        <v>1100.6600000000001</v>
      </c>
      <c r="BP20">
        <f>SUMIFS('FAOstat _govt exp'!$L:$L,'FAOstat _govt exp'!$J:$J,FAOstat!BP$4,'FAOstat _govt exp'!$H:$H,FAOstat!BP$3,'FAOstat _govt exp'!$D:$D,FAOstat!$B20)</f>
        <v>501.23</v>
      </c>
      <c r="BQ20">
        <f>SUMIFS('FAOstat _govt exp'!$L:$L,'FAOstat _govt exp'!$J:$J,FAOstat!BQ$4,'FAOstat _govt exp'!$H:$H,FAOstat!BQ$3,'FAOstat _govt exp'!$D:$D,FAOstat!$B20)</f>
        <v>419.73</v>
      </c>
      <c r="BR20">
        <f>SUMIFS('FAOstat _govt exp'!$L:$L,'FAOstat _govt exp'!$J:$J,FAOstat!BR$4,'FAOstat _govt exp'!$H:$H,FAOstat!BR$3,'FAOstat _govt exp'!$D:$D,FAOstat!$B20)</f>
        <v>424.09</v>
      </c>
      <c r="BS20">
        <f>SUMIFS('FAOstat _govt exp'!$L:$L,'FAOstat _govt exp'!$J:$J,FAOstat!BS$4,'FAOstat _govt exp'!$H:$H,FAOstat!BS$3,'FAOstat _govt exp'!$D:$D,FAOstat!$B20)</f>
        <v>0</v>
      </c>
      <c r="BT20">
        <f>SUMIFS('FAOstat _govt exp'!$L:$L,'FAOstat _govt exp'!$J:$J,FAOstat!BT$4,'FAOstat _govt exp'!$H:$H,FAOstat!BT$3,'FAOstat _govt exp'!$D:$D,FAOstat!$B20)</f>
        <v>0</v>
      </c>
      <c r="BU20">
        <f>SUMIFS('FAOstat _govt exp'!$L:$L,'FAOstat _govt exp'!$J:$J,FAOstat!BU$4,'FAOstat _govt exp'!$H:$H,FAOstat!BU$3,'FAOstat _govt exp'!$D:$D,FAOstat!$B20)</f>
        <v>0</v>
      </c>
      <c r="BV20">
        <f>SUMIFS('FAOstat _govt exp'!$L:$L,'FAOstat _govt exp'!$J:$J,FAOstat!BV$4,'FAOstat _govt exp'!$H:$H,FAOstat!BV$3,'FAOstat _govt exp'!$D:$D,FAOstat!$B20)</f>
        <v>0</v>
      </c>
      <c r="BW20">
        <f>SUMIFS('FAOstat _govt exp'!$L:$L,'FAOstat _govt exp'!$J:$J,FAOstat!BW$4,'FAOstat _govt exp'!$H:$H,FAOstat!BW$3,'FAOstat _govt exp'!$D:$D,FAOstat!$B20)</f>
        <v>0</v>
      </c>
      <c r="BX20">
        <f>SUMIFS('FAOstat _govt exp'!$L:$L,'FAOstat _govt exp'!$J:$J,FAOstat!BX$4,'FAOstat _govt exp'!$H:$H,FAOstat!BX$3,'FAOstat _govt exp'!$D:$D,FAOstat!$B20)</f>
        <v>0</v>
      </c>
      <c r="BY20">
        <f>SUMIFS('FAOstat _govt exp'!$L:$L,'FAOstat _govt exp'!$J:$J,FAOstat!BY$4,'FAOstat _govt exp'!$H:$H,FAOstat!BY$3,'FAOstat _govt exp'!$D:$D,FAOstat!$B20)</f>
        <v>0</v>
      </c>
      <c r="BZ20">
        <f>SUMIFS('FAOstat _govt exp'!$L:$L,'FAOstat _govt exp'!$J:$J,FAOstat!BZ$4,'FAOstat _govt exp'!$H:$H,FAOstat!BZ$3,'FAOstat _govt exp'!$D:$D,FAOstat!$B20)</f>
        <v>0</v>
      </c>
      <c r="CA20">
        <f>SUMIFS('FAOstat _govt exp'!$L:$L,'FAOstat _govt exp'!$J:$J,FAOstat!CA$4,'FAOstat _govt exp'!$H:$H,FAOstat!CA$3,'FAOstat _govt exp'!$D:$D,FAOstat!$B20)</f>
        <v>0</v>
      </c>
      <c r="CB20">
        <f>SUMIFS('FAOstat _govt exp'!$L:$L,'FAOstat _govt exp'!$J:$J,FAOstat!CB$4,'FAOstat _govt exp'!$H:$H,FAOstat!CB$3,'FAOstat _govt exp'!$D:$D,FAOstat!$B20)</f>
        <v>0</v>
      </c>
      <c r="CC20">
        <f>SUMIFS('FAOstat _govt exp'!$L:$L,'FAOstat _govt exp'!$J:$J,FAOstat!CC$4,'FAOstat _govt exp'!$H:$H,FAOstat!CC$3,'FAOstat _govt exp'!$D:$D,FAOstat!$B20)</f>
        <v>0</v>
      </c>
      <c r="CD20">
        <f>SUMIFS('FAOstat _govt exp'!$L:$L,'FAOstat _govt exp'!$J:$J,FAOstat!CD$4,'FAOstat _govt exp'!$H:$H,FAOstat!CD$3,'FAOstat _govt exp'!$D:$D,FAOstat!$B20)</f>
        <v>0</v>
      </c>
      <c r="CE20" s="4">
        <f>SUMIFS('FAOstat_value added'!$L:$L,'FAOstat_value added'!$J:$J,FAOstat!CE$4,'FAOstat_value added'!$D:$D,FAOstat!$B20)</f>
        <v>3679.7809090000001</v>
      </c>
      <c r="CF20" s="4">
        <f>IF(SUMIFS('FAOstat_value added'!$L:$L,'FAOstat_value added'!$J:$J,FAOstat!CF$4,'FAOstat_value added'!$D:$D,FAOstat!$B20)=0,CE20*(1+Assumptions!$C$10),SUMIFS('FAOstat_value added'!$L:$L,'FAOstat_value added'!$J:$J,FAOstat!CF$4,'FAOstat_value added'!$D:$D,FAOstat!$B20))</f>
        <v>3386.9218129999999</v>
      </c>
      <c r="CG20" s="4">
        <f>IF(SUMIFS('FAOstat_value added'!$L:$L,'FAOstat_value added'!$J:$J,FAOstat!CG$4,'FAOstat_value added'!$D:$D,FAOstat!$B20)=0,CF20*(1+Assumptions!$C$10),SUMIFS('FAOstat_value added'!$L:$L,'FAOstat_value added'!$J:$J,FAOstat!CG$4,'FAOstat_value added'!$D:$D,FAOstat!$B20))</f>
        <v>3876.300659</v>
      </c>
      <c r="CH20" s="4">
        <f>IF(SUMIFS('FAOstat_value added'!$L:$L,'FAOstat_value added'!$J:$J,FAOstat!CH$4,'FAOstat_value added'!$D:$D,FAOstat!$B20)=0,CG20*(1+Assumptions!$C$10),SUMIFS('FAOstat_value added'!$L:$L,'FAOstat_value added'!$J:$J,FAOstat!CH$4,'FAOstat_value added'!$D:$D,FAOstat!$B20))</f>
        <v>3553.2993080000001</v>
      </c>
      <c r="CI20" s="4">
        <f>IF(SUMIFS('FAOstat_value added'!$L:$L,'FAOstat_value added'!$J:$J,FAOstat!CI$4,'FAOstat_value added'!$D:$D,FAOstat!$B20)=0,CH20*(1+Assumptions!$C$10),SUMIFS('FAOstat_value added'!$L:$L,'FAOstat_value added'!$J:$J,FAOstat!CI$4,'FAOstat_value added'!$D:$D,FAOstat!$B20))</f>
        <v>3410.3690809999998</v>
      </c>
      <c r="CJ20" s="4">
        <f>IF(SUMIFS('FAOstat_value added'!$L:$L,'FAOstat_value added'!$J:$J,FAOstat!CJ$4,'FAOstat_value added'!$D:$D,FAOstat!$B20)=0,CI20*(1+Assumptions!$C$10),SUMIFS('FAOstat_value added'!$L:$L,'FAOstat_value added'!$J:$J,FAOstat!CJ$4,'FAOstat_value added'!$D:$D,FAOstat!$B20))</f>
        <v>3172.2637070000001</v>
      </c>
      <c r="CK20" s="4">
        <f>IF(SUMIFS('FAOstat_value added'!$L:$L,'FAOstat_value added'!$J:$J,FAOstat!CK$4,'FAOstat_value added'!$D:$D,FAOstat!$B20)=0,CJ20*(1+Assumptions!$C$10),SUMIFS('FAOstat_value added'!$L:$L,'FAOstat_value added'!$J:$J,FAOstat!CK$4,'FAOstat_value added'!$D:$D,FAOstat!$B20))</f>
        <v>3001.4320419999999</v>
      </c>
      <c r="CL20" s="4">
        <f>IF(SUMIFS('FAOstat_value added'!$L:$L,'FAOstat_value added'!$J:$J,FAOstat!CL$4,'FAOstat_value added'!$D:$D,FAOstat!$B20)=0,CK20*(1+Assumptions!$C$10),SUMIFS('FAOstat_value added'!$L:$L,'FAOstat_value added'!$J:$J,FAOstat!CL$4,'FAOstat_value added'!$D:$D,FAOstat!$B20))</f>
        <v>3212.3613930000001</v>
      </c>
      <c r="CM20" s="4">
        <f>IF(SUMIFS('FAOstat_value added'!$L:$L,'FAOstat_value added'!$J:$J,FAOstat!CM$4,'FAOstat_value added'!$D:$D,FAOstat!$B20)=0,CL20*(1+Assumptions!$C$10),SUMIFS('FAOstat_value added'!$L:$L,'FAOstat_value added'!$J:$J,FAOstat!CM$4,'FAOstat_value added'!$D:$D,FAOstat!$B20))</f>
        <v>2712.8887</v>
      </c>
      <c r="CN20" s="4">
        <f>IF(SUMIFS('FAOstat_value added'!$L:$L,'FAOstat_value added'!$J:$J,FAOstat!CN$4,'FAOstat_value added'!$D:$D,FAOstat!$B20)=0,CM20*(1+Assumptions!$C$10),SUMIFS('FAOstat_value added'!$L:$L,'FAOstat_value added'!$J:$J,FAOstat!CN$4,'FAOstat_value added'!$D:$D,FAOstat!$B20))</f>
        <v>2767.1464740000001</v>
      </c>
      <c r="CO20" s="36">
        <f t="shared" si="28"/>
        <v>-9.1603293631139504E-3</v>
      </c>
    </row>
    <row r="21" spans="2:93" x14ac:dyDescent="0.35">
      <c r="B21" t="s">
        <v>57</v>
      </c>
      <c r="C21">
        <f t="shared" si="8"/>
        <v>1.52</v>
      </c>
      <c r="D21">
        <f t="shared" si="9"/>
        <v>0</v>
      </c>
      <c r="E21">
        <f t="shared" si="10"/>
        <v>0</v>
      </c>
      <c r="F21">
        <f t="shared" si="11"/>
        <v>0</v>
      </c>
      <c r="G21">
        <f t="shared" si="12"/>
        <v>0</v>
      </c>
      <c r="H21">
        <f t="shared" si="13"/>
        <v>0</v>
      </c>
      <c r="I21">
        <f t="shared" si="14"/>
        <v>0</v>
      </c>
      <c r="J21">
        <f t="shared" si="15"/>
        <v>0</v>
      </c>
      <c r="K21">
        <f t="shared" si="16"/>
        <v>0</v>
      </c>
      <c r="L21">
        <f t="shared" si="17"/>
        <v>0</v>
      </c>
      <c r="M21" s="4">
        <f t="shared" si="18"/>
        <v>24.14</v>
      </c>
      <c r="N21" s="4">
        <f t="shared" si="19"/>
        <v>0</v>
      </c>
      <c r="O21" s="4">
        <f t="shared" si="20"/>
        <v>0</v>
      </c>
      <c r="P21" s="4">
        <f t="shared" si="21"/>
        <v>0</v>
      </c>
      <c r="Q21" s="4">
        <f t="shared" si="22"/>
        <v>0</v>
      </c>
      <c r="R21" s="4">
        <f t="shared" si="23"/>
        <v>0</v>
      </c>
      <c r="S21" s="4">
        <f t="shared" si="24"/>
        <v>0</v>
      </c>
      <c r="T21" s="4">
        <f t="shared" si="25"/>
        <v>0</v>
      </c>
      <c r="U21" s="4">
        <f t="shared" si="26"/>
        <v>0</v>
      </c>
      <c r="V21" s="4">
        <f t="shared" si="27"/>
        <v>0</v>
      </c>
      <c r="W21">
        <f>SUMIFS('FAOstat _govt exp'!$L:$L,'FAOstat _govt exp'!$J:$J,FAOstat!W$4,'FAOstat _govt exp'!$H:$H,FAOstat!W$3,'FAOstat _govt exp'!$D:$D,FAOstat!$B21)</f>
        <v>18.940000000000001</v>
      </c>
      <c r="X21">
        <f>SUMIFS('FAOstat _govt exp'!$L:$L,'FAOstat _govt exp'!$J:$J,FAOstat!X$4,'FAOstat _govt exp'!$H:$H,FAOstat!X$3,'FAOstat _govt exp'!$D:$D,FAOstat!$B21)</f>
        <v>0</v>
      </c>
      <c r="Y21">
        <f>SUMIFS('FAOstat _govt exp'!$L:$L,'FAOstat _govt exp'!$J:$J,FAOstat!Y$4,'FAOstat _govt exp'!$H:$H,FAOstat!Y$3,'FAOstat _govt exp'!$D:$D,FAOstat!$B21)</f>
        <v>0</v>
      </c>
      <c r="Z21">
        <f>SUMIFS('FAOstat _govt exp'!$L:$L,'FAOstat _govt exp'!$J:$J,FAOstat!Z$4,'FAOstat _govt exp'!$H:$H,FAOstat!Z$3,'FAOstat _govt exp'!$D:$D,FAOstat!$B21)</f>
        <v>0</v>
      </c>
      <c r="AA21">
        <f>SUMIFS('FAOstat _govt exp'!$L:$L,'FAOstat _govt exp'!$J:$J,FAOstat!AA$4,'FAOstat _govt exp'!$H:$H,FAOstat!AA$3,'FAOstat _govt exp'!$D:$D,FAOstat!$B21)</f>
        <v>0</v>
      </c>
      <c r="AB21">
        <f>SUMIFS('FAOstat _govt exp'!$L:$L,'FAOstat _govt exp'!$J:$J,FAOstat!AB$4,'FAOstat _govt exp'!$H:$H,FAOstat!AB$3,'FAOstat _govt exp'!$D:$D,FAOstat!$B21)</f>
        <v>0</v>
      </c>
      <c r="AC21">
        <f>SUMIFS('FAOstat _govt exp'!$L:$L,'FAOstat _govt exp'!$J:$J,FAOstat!AC$4,'FAOstat _govt exp'!$H:$H,FAOstat!AC$3,'FAOstat _govt exp'!$D:$D,FAOstat!$B21)</f>
        <v>0</v>
      </c>
      <c r="AD21">
        <f>SUMIFS('FAOstat _govt exp'!$L:$L,'FAOstat _govt exp'!$J:$J,FAOstat!AD$4,'FAOstat _govt exp'!$H:$H,FAOstat!AD$3,'FAOstat _govt exp'!$D:$D,FAOstat!$B21)</f>
        <v>0</v>
      </c>
      <c r="AE21">
        <f>SUMIFS('FAOstat _govt exp'!$L:$L,'FAOstat _govt exp'!$J:$J,FAOstat!AE$4,'FAOstat _govt exp'!$H:$H,FAOstat!AE$3,'FAOstat _govt exp'!$D:$D,FAOstat!$B21)</f>
        <v>0</v>
      </c>
      <c r="AF21">
        <f>SUMIFS('FAOstat _govt exp'!$L:$L,'FAOstat _govt exp'!$J:$J,FAOstat!AF$4,'FAOstat _govt exp'!$H:$H,FAOstat!AF$3,'FAOstat _govt exp'!$D:$D,FAOstat!$B21)</f>
        <v>0</v>
      </c>
      <c r="AG21">
        <f>SUMIFS('FAOstat _govt exp'!$L:$L,'FAOstat _govt exp'!$J:$J,FAOstat!AG$4,'FAOstat _govt exp'!$H:$H,FAOstat!AG$3,'FAOstat _govt exp'!$D:$D,FAOstat!$B21)</f>
        <v>3.68</v>
      </c>
      <c r="AH21">
        <f>SUMIFS('FAOstat _govt exp'!$L:$L,'FAOstat _govt exp'!$J:$J,FAOstat!AH$4,'FAOstat _govt exp'!$H:$H,FAOstat!AH$3,'FAOstat _govt exp'!$D:$D,FAOstat!$B21)</f>
        <v>0</v>
      </c>
      <c r="AI21">
        <f>SUMIFS('FAOstat _govt exp'!$L:$L,'FAOstat _govt exp'!$J:$J,FAOstat!AI$4,'FAOstat _govt exp'!$H:$H,FAOstat!AI$3,'FAOstat _govt exp'!$D:$D,FAOstat!$B21)</f>
        <v>0</v>
      </c>
      <c r="AJ21">
        <f>SUMIFS('FAOstat _govt exp'!$L:$L,'FAOstat _govt exp'!$J:$J,FAOstat!AJ$4,'FAOstat _govt exp'!$H:$H,FAOstat!AJ$3,'FAOstat _govt exp'!$D:$D,FAOstat!$B21)</f>
        <v>0</v>
      </c>
      <c r="AK21">
        <f>SUMIFS('FAOstat _govt exp'!$L:$L,'FAOstat _govt exp'!$J:$J,FAOstat!AK$4,'FAOstat _govt exp'!$H:$H,FAOstat!AK$3,'FAOstat _govt exp'!$D:$D,FAOstat!$B21)</f>
        <v>0</v>
      </c>
      <c r="AL21">
        <f>SUMIFS('FAOstat _govt exp'!$L:$L,'FAOstat _govt exp'!$J:$J,FAOstat!AL$4,'FAOstat _govt exp'!$H:$H,FAOstat!AL$3,'FAOstat _govt exp'!$D:$D,FAOstat!$B21)</f>
        <v>0</v>
      </c>
      <c r="AM21">
        <f>SUMIFS('FAOstat _govt exp'!$L:$L,'FAOstat _govt exp'!$J:$J,FAOstat!AM$4,'FAOstat _govt exp'!$H:$H,FAOstat!AM$3,'FAOstat _govt exp'!$D:$D,FAOstat!$B21)</f>
        <v>0</v>
      </c>
      <c r="AN21">
        <f>SUMIFS('FAOstat _govt exp'!$L:$L,'FAOstat _govt exp'!$J:$J,FAOstat!AN$4,'FAOstat _govt exp'!$H:$H,FAOstat!AN$3,'FAOstat _govt exp'!$D:$D,FAOstat!$B21)</f>
        <v>0</v>
      </c>
      <c r="AO21">
        <f>SUMIFS('FAOstat _govt exp'!$L:$L,'FAOstat _govt exp'!$J:$J,FAOstat!AO$4,'FAOstat _govt exp'!$H:$H,FAOstat!AO$3,'FAOstat _govt exp'!$D:$D,FAOstat!$B21)</f>
        <v>0</v>
      </c>
      <c r="AP21">
        <f>SUMIFS('FAOstat _govt exp'!$L:$L,'FAOstat _govt exp'!$J:$J,FAOstat!AP$4,'FAOstat _govt exp'!$H:$H,FAOstat!AP$3,'FAOstat _govt exp'!$D:$D,FAOstat!$B21)</f>
        <v>0</v>
      </c>
      <c r="AQ21">
        <f>SUMIFS('FAOstat _govt exp'!$L:$L,'FAOstat _govt exp'!$J:$J,FAOstat!AQ$4,'FAOstat _govt exp'!$H:$H,FAOstat!AQ$3,'FAOstat _govt exp'!$D:$D,FAOstat!$B21)</f>
        <v>1.52</v>
      </c>
      <c r="AR21">
        <f>SUMIFS('FAOstat _govt exp'!$L:$L,'FAOstat _govt exp'!$J:$J,FAOstat!AR$4,'FAOstat _govt exp'!$H:$H,FAOstat!AR$3,'FAOstat _govt exp'!$D:$D,FAOstat!$B21)</f>
        <v>0</v>
      </c>
      <c r="AS21">
        <f>SUMIFS('FAOstat _govt exp'!$L:$L,'FAOstat _govt exp'!$J:$J,FAOstat!AS$4,'FAOstat _govt exp'!$H:$H,FAOstat!AS$3,'FAOstat _govt exp'!$D:$D,FAOstat!$B21)</f>
        <v>0</v>
      </c>
      <c r="AT21">
        <f>SUMIFS('FAOstat _govt exp'!$L:$L,'FAOstat _govt exp'!$J:$J,FAOstat!AT$4,'FAOstat _govt exp'!$H:$H,FAOstat!AT$3,'FAOstat _govt exp'!$D:$D,FAOstat!$B21)</f>
        <v>0</v>
      </c>
      <c r="AU21">
        <f>SUMIFS('FAOstat _govt exp'!$L:$L,'FAOstat _govt exp'!$J:$J,FAOstat!AU$4,'FAOstat _govt exp'!$H:$H,FAOstat!AU$3,'FAOstat _govt exp'!$D:$D,FAOstat!$B21)</f>
        <v>0</v>
      </c>
      <c r="AV21">
        <f>SUMIFS('FAOstat _govt exp'!$L:$L,'FAOstat _govt exp'!$J:$J,FAOstat!AV$4,'FAOstat _govt exp'!$H:$H,FAOstat!AV$3,'FAOstat _govt exp'!$D:$D,FAOstat!$B21)</f>
        <v>0</v>
      </c>
      <c r="AW21">
        <f>SUMIFS('FAOstat _govt exp'!$L:$L,'FAOstat _govt exp'!$J:$J,FAOstat!AW$4,'FAOstat _govt exp'!$H:$H,FAOstat!AW$3,'FAOstat _govt exp'!$D:$D,FAOstat!$B21)</f>
        <v>0</v>
      </c>
      <c r="AX21">
        <f>SUMIFS('FAOstat _govt exp'!$L:$L,'FAOstat _govt exp'!$J:$J,FAOstat!AX$4,'FAOstat _govt exp'!$H:$H,FAOstat!AX$3,'FAOstat _govt exp'!$D:$D,FAOstat!$B21)</f>
        <v>0</v>
      </c>
      <c r="AY21">
        <f>SUMIFS('FAOstat _govt exp'!$L:$L,'FAOstat _govt exp'!$J:$J,FAOstat!AY$4,'FAOstat _govt exp'!$H:$H,FAOstat!AY$3,'FAOstat _govt exp'!$D:$D,FAOstat!$B21)</f>
        <v>0</v>
      </c>
      <c r="AZ21">
        <f>SUMIFS('FAOstat _govt exp'!$L:$L,'FAOstat _govt exp'!$J:$J,FAOstat!AZ$4,'FAOstat _govt exp'!$H:$H,FAOstat!AZ$3,'FAOstat _govt exp'!$D:$D,FAOstat!$B21)</f>
        <v>0</v>
      </c>
      <c r="BA21">
        <f>SUMIFS('FAOstat _govt exp'!$L:$L,'FAOstat _govt exp'!$J:$J,FAOstat!BA$4,'FAOstat _govt exp'!$H:$H,FAOstat!BA$3,'FAOstat _govt exp'!$D:$D,FAOstat!$B21)</f>
        <v>18.940000000000001</v>
      </c>
      <c r="BB21">
        <f>SUMIFS('FAOstat _govt exp'!$L:$L,'FAOstat _govt exp'!$J:$J,FAOstat!BB$4,'FAOstat _govt exp'!$H:$H,FAOstat!BB$3,'FAOstat _govt exp'!$D:$D,FAOstat!$B21)</f>
        <v>0</v>
      </c>
      <c r="BC21">
        <f>SUMIFS('FAOstat _govt exp'!$L:$L,'FAOstat _govt exp'!$J:$J,FAOstat!BC$4,'FAOstat _govt exp'!$H:$H,FAOstat!BC$3,'FAOstat _govt exp'!$D:$D,FAOstat!$B21)</f>
        <v>0</v>
      </c>
      <c r="BD21">
        <f>SUMIFS('FAOstat _govt exp'!$L:$L,'FAOstat _govt exp'!$J:$J,FAOstat!BD$4,'FAOstat _govt exp'!$H:$H,FAOstat!BD$3,'FAOstat _govt exp'!$D:$D,FAOstat!$B21)</f>
        <v>0</v>
      </c>
      <c r="BE21">
        <f>SUMIFS('FAOstat _govt exp'!$L:$L,'FAOstat _govt exp'!$J:$J,FAOstat!BE$4,'FAOstat _govt exp'!$H:$H,FAOstat!BE$3,'FAOstat _govt exp'!$D:$D,FAOstat!$B21)</f>
        <v>0</v>
      </c>
      <c r="BF21">
        <f>SUMIFS('FAOstat _govt exp'!$L:$L,'FAOstat _govt exp'!$J:$J,FAOstat!BF$4,'FAOstat _govt exp'!$H:$H,FAOstat!BF$3,'FAOstat _govt exp'!$D:$D,FAOstat!$B21)</f>
        <v>0</v>
      </c>
      <c r="BG21">
        <f>SUMIFS('FAOstat _govt exp'!$L:$L,'FAOstat _govt exp'!$J:$J,FAOstat!BG$4,'FAOstat _govt exp'!$H:$H,FAOstat!BG$3,'FAOstat _govt exp'!$D:$D,FAOstat!$B21)</f>
        <v>0</v>
      </c>
      <c r="BH21">
        <f>SUMIFS('FAOstat _govt exp'!$L:$L,'FAOstat _govt exp'!$J:$J,FAOstat!BH$4,'FAOstat _govt exp'!$H:$H,FAOstat!BH$3,'FAOstat _govt exp'!$D:$D,FAOstat!$B21)</f>
        <v>0</v>
      </c>
      <c r="BI21">
        <f>SUMIFS('FAOstat _govt exp'!$L:$L,'FAOstat _govt exp'!$J:$J,FAOstat!BI$4,'FAOstat _govt exp'!$H:$H,FAOstat!BI$3,'FAOstat _govt exp'!$D:$D,FAOstat!$B21)</f>
        <v>0</v>
      </c>
      <c r="BJ21">
        <f>SUMIFS('FAOstat _govt exp'!$L:$L,'FAOstat _govt exp'!$J:$J,FAOstat!BJ$4,'FAOstat _govt exp'!$H:$H,FAOstat!BJ$3,'FAOstat _govt exp'!$D:$D,FAOstat!$B21)</f>
        <v>0</v>
      </c>
      <c r="BK21">
        <f>SUMIFS('FAOstat _govt exp'!$L:$L,'FAOstat _govt exp'!$J:$J,FAOstat!BK$4,'FAOstat _govt exp'!$H:$H,FAOstat!BK$3,'FAOstat _govt exp'!$D:$D,FAOstat!$B21)</f>
        <v>3.68</v>
      </c>
      <c r="BL21">
        <f>SUMIFS('FAOstat _govt exp'!$L:$L,'FAOstat _govt exp'!$J:$J,FAOstat!BL$4,'FAOstat _govt exp'!$H:$H,FAOstat!BL$3,'FAOstat _govt exp'!$D:$D,FAOstat!$B21)</f>
        <v>0</v>
      </c>
      <c r="BM21">
        <f>SUMIFS('FAOstat _govt exp'!$L:$L,'FAOstat _govt exp'!$J:$J,FAOstat!BM$4,'FAOstat _govt exp'!$H:$H,FAOstat!BM$3,'FAOstat _govt exp'!$D:$D,FAOstat!$B21)</f>
        <v>0</v>
      </c>
      <c r="BN21">
        <f>SUMIFS('FAOstat _govt exp'!$L:$L,'FAOstat _govt exp'!$J:$J,FAOstat!BN$4,'FAOstat _govt exp'!$H:$H,FAOstat!BN$3,'FAOstat _govt exp'!$D:$D,FAOstat!$B21)</f>
        <v>0</v>
      </c>
      <c r="BO21">
        <f>SUMIFS('FAOstat _govt exp'!$L:$L,'FAOstat _govt exp'!$J:$J,FAOstat!BO$4,'FAOstat _govt exp'!$H:$H,FAOstat!BO$3,'FAOstat _govt exp'!$D:$D,FAOstat!$B21)</f>
        <v>0</v>
      </c>
      <c r="BP21">
        <f>SUMIFS('FAOstat _govt exp'!$L:$L,'FAOstat _govt exp'!$J:$J,FAOstat!BP$4,'FAOstat _govt exp'!$H:$H,FAOstat!BP$3,'FAOstat _govt exp'!$D:$D,FAOstat!$B21)</f>
        <v>0</v>
      </c>
      <c r="BQ21">
        <f>SUMIFS('FAOstat _govt exp'!$L:$L,'FAOstat _govt exp'!$J:$J,FAOstat!BQ$4,'FAOstat _govt exp'!$H:$H,FAOstat!BQ$3,'FAOstat _govt exp'!$D:$D,FAOstat!$B21)</f>
        <v>0</v>
      </c>
      <c r="BR21">
        <f>SUMIFS('FAOstat _govt exp'!$L:$L,'FAOstat _govt exp'!$J:$J,FAOstat!BR$4,'FAOstat _govt exp'!$H:$H,FAOstat!BR$3,'FAOstat _govt exp'!$D:$D,FAOstat!$B21)</f>
        <v>0</v>
      </c>
      <c r="BS21">
        <f>SUMIFS('FAOstat _govt exp'!$L:$L,'FAOstat _govt exp'!$J:$J,FAOstat!BS$4,'FAOstat _govt exp'!$H:$H,FAOstat!BS$3,'FAOstat _govt exp'!$D:$D,FAOstat!$B21)</f>
        <v>0</v>
      </c>
      <c r="BT21">
        <f>SUMIFS('FAOstat _govt exp'!$L:$L,'FAOstat _govt exp'!$J:$J,FAOstat!BT$4,'FAOstat _govt exp'!$H:$H,FAOstat!BT$3,'FAOstat _govt exp'!$D:$D,FAOstat!$B21)</f>
        <v>0</v>
      </c>
      <c r="BU21">
        <f>SUMIFS('FAOstat _govt exp'!$L:$L,'FAOstat _govt exp'!$J:$J,FAOstat!BU$4,'FAOstat _govt exp'!$H:$H,FAOstat!BU$3,'FAOstat _govt exp'!$D:$D,FAOstat!$B21)</f>
        <v>1.52</v>
      </c>
      <c r="BV21">
        <f>SUMIFS('FAOstat _govt exp'!$L:$L,'FAOstat _govt exp'!$J:$J,FAOstat!BV$4,'FAOstat _govt exp'!$H:$H,FAOstat!BV$3,'FAOstat _govt exp'!$D:$D,FAOstat!$B21)</f>
        <v>0</v>
      </c>
      <c r="BW21">
        <f>SUMIFS('FAOstat _govt exp'!$L:$L,'FAOstat _govt exp'!$J:$J,FAOstat!BW$4,'FAOstat _govt exp'!$H:$H,FAOstat!BW$3,'FAOstat _govt exp'!$D:$D,FAOstat!$B21)</f>
        <v>0</v>
      </c>
      <c r="BX21">
        <f>SUMIFS('FAOstat _govt exp'!$L:$L,'FAOstat _govt exp'!$J:$J,FAOstat!BX$4,'FAOstat _govt exp'!$H:$H,FAOstat!BX$3,'FAOstat _govt exp'!$D:$D,FAOstat!$B21)</f>
        <v>0</v>
      </c>
      <c r="BY21">
        <f>SUMIFS('FAOstat _govt exp'!$L:$L,'FAOstat _govt exp'!$J:$J,FAOstat!BY$4,'FAOstat _govt exp'!$H:$H,FAOstat!BY$3,'FAOstat _govt exp'!$D:$D,FAOstat!$B21)</f>
        <v>0</v>
      </c>
      <c r="BZ21">
        <f>SUMIFS('FAOstat _govt exp'!$L:$L,'FAOstat _govt exp'!$J:$J,FAOstat!BZ$4,'FAOstat _govt exp'!$H:$H,FAOstat!BZ$3,'FAOstat _govt exp'!$D:$D,FAOstat!$B21)</f>
        <v>0</v>
      </c>
      <c r="CA21">
        <f>SUMIFS('FAOstat _govt exp'!$L:$L,'FAOstat _govt exp'!$J:$J,FAOstat!CA$4,'FAOstat _govt exp'!$H:$H,FAOstat!CA$3,'FAOstat _govt exp'!$D:$D,FAOstat!$B21)</f>
        <v>0</v>
      </c>
      <c r="CB21">
        <f>SUMIFS('FAOstat _govt exp'!$L:$L,'FAOstat _govt exp'!$J:$J,FAOstat!CB$4,'FAOstat _govt exp'!$H:$H,FAOstat!CB$3,'FAOstat _govt exp'!$D:$D,FAOstat!$B21)</f>
        <v>0</v>
      </c>
      <c r="CC21">
        <f>SUMIFS('FAOstat _govt exp'!$L:$L,'FAOstat _govt exp'!$J:$J,FAOstat!CC$4,'FAOstat _govt exp'!$H:$H,FAOstat!CC$3,'FAOstat _govt exp'!$D:$D,FAOstat!$B21)</f>
        <v>0</v>
      </c>
      <c r="CD21">
        <f>SUMIFS('FAOstat _govt exp'!$L:$L,'FAOstat _govt exp'!$J:$J,FAOstat!CD$4,'FAOstat _govt exp'!$H:$H,FAOstat!CD$3,'FAOstat _govt exp'!$D:$D,FAOstat!$B21)</f>
        <v>0</v>
      </c>
      <c r="CE21" s="4">
        <f>SUMIFS('FAOstat_value added'!$L:$L,'FAOstat_value added'!$J:$J,FAOstat!CE$4,'FAOstat_value added'!$D:$D,FAOstat!$B21)</f>
        <v>1584.8080279999999</v>
      </c>
      <c r="CF21" s="4">
        <f>IF(SUMIFS('FAOstat_value added'!$L:$L,'FAOstat_value added'!$J:$J,FAOstat!CF$4,'FAOstat_value added'!$D:$D,FAOstat!$B21)=0,CE21*(1+Assumptions!$C$10),SUMIFS('FAOstat_value added'!$L:$L,'FAOstat_value added'!$J:$J,FAOstat!CF$4,'FAOstat_value added'!$D:$D,FAOstat!$B21))</f>
        <v>1785.2224920000001</v>
      </c>
      <c r="CG21" s="4">
        <f>IF(SUMIFS('FAOstat_value added'!$L:$L,'FAOstat_value added'!$J:$J,FAOstat!CG$4,'FAOstat_value added'!$D:$D,FAOstat!$B21)=0,CF21*(1+Assumptions!$C$10),SUMIFS('FAOstat_value added'!$L:$L,'FAOstat_value added'!$J:$J,FAOstat!CG$4,'FAOstat_value added'!$D:$D,FAOstat!$B21))</f>
        <v>1818.2343989999999</v>
      </c>
      <c r="CH21" s="4">
        <f>IF(SUMIFS('FAOstat_value added'!$L:$L,'FAOstat_value added'!$J:$J,FAOstat!CH$4,'FAOstat_value added'!$D:$D,FAOstat!$B21)=0,CG21*(1+Assumptions!$C$10),SUMIFS('FAOstat_value added'!$L:$L,'FAOstat_value added'!$J:$J,FAOstat!CH$4,'FAOstat_value added'!$D:$D,FAOstat!$B21))</f>
        <v>1934.873548</v>
      </c>
      <c r="CI21" s="4">
        <f>IF(SUMIFS('FAOstat_value added'!$L:$L,'FAOstat_value added'!$J:$J,FAOstat!CI$4,'FAOstat_value added'!$D:$D,FAOstat!$B21)=0,CH21*(1+Assumptions!$C$10),SUMIFS('FAOstat_value added'!$L:$L,'FAOstat_value added'!$J:$J,FAOstat!CI$4,'FAOstat_value added'!$D:$D,FAOstat!$B21))</f>
        <v>1987.9657649999999</v>
      </c>
      <c r="CJ21" s="4">
        <f>IF(SUMIFS('FAOstat_value added'!$L:$L,'FAOstat_value added'!$J:$J,FAOstat!CJ$4,'FAOstat_value added'!$D:$D,FAOstat!$B21)=0,CI21*(1+Assumptions!$C$10),SUMIFS('FAOstat_value added'!$L:$L,'FAOstat_value added'!$J:$J,FAOstat!CJ$4,'FAOstat_value added'!$D:$D,FAOstat!$B21))</f>
        <v>1730.4704099999999</v>
      </c>
      <c r="CK21" s="4">
        <f>IF(SUMIFS('FAOstat_value added'!$L:$L,'FAOstat_value added'!$J:$J,FAOstat!CK$4,'FAOstat_value added'!$D:$D,FAOstat!$B21)=0,CJ21*(1+Assumptions!$C$10),SUMIFS('FAOstat_value added'!$L:$L,'FAOstat_value added'!$J:$J,FAOstat!CK$4,'FAOstat_value added'!$D:$D,FAOstat!$B21))</f>
        <v>1993.737437</v>
      </c>
      <c r="CL21" s="4">
        <f>IF(SUMIFS('FAOstat_value added'!$L:$L,'FAOstat_value added'!$J:$J,FAOstat!CL$4,'FAOstat_value added'!$D:$D,FAOstat!$B21)=0,CK21*(1+Assumptions!$C$10),SUMIFS('FAOstat_value added'!$L:$L,'FAOstat_value added'!$J:$J,FAOstat!CL$4,'FAOstat_value added'!$D:$D,FAOstat!$B21))</f>
        <v>2133.6525750000001</v>
      </c>
      <c r="CM21" s="4">
        <f>IF(SUMIFS('FAOstat_value added'!$L:$L,'FAOstat_value added'!$J:$J,FAOstat!CM$4,'FAOstat_value added'!$D:$D,FAOstat!$B21)=0,CL21*(1+Assumptions!$C$10),SUMIFS('FAOstat_value added'!$L:$L,'FAOstat_value added'!$J:$J,FAOstat!CM$4,'FAOstat_value added'!$D:$D,FAOstat!$B21))</f>
        <v>2315.752864</v>
      </c>
      <c r="CN21" s="4">
        <f>IF(SUMIFS('FAOstat_value added'!$L:$L,'FAOstat_value added'!$J:$J,FAOstat!CN$4,'FAOstat_value added'!$D:$D,FAOstat!$B21)=0,CM21*(1+Assumptions!$C$10),SUMIFS('FAOstat_value added'!$L:$L,'FAOstat_value added'!$J:$J,FAOstat!CN$4,'FAOstat_value added'!$D:$D,FAOstat!$B21))</f>
        <v>2362.0679212800001</v>
      </c>
      <c r="CO21" s="36">
        <f t="shared" si="28"/>
        <v>-1</v>
      </c>
    </row>
    <row r="22" spans="2:93" x14ac:dyDescent="0.35">
      <c r="B22" t="s">
        <v>59</v>
      </c>
      <c r="C22">
        <f t="shared" si="8"/>
        <v>0</v>
      </c>
      <c r="D22">
        <f t="shared" si="9"/>
        <v>0</v>
      </c>
      <c r="E22">
        <f t="shared" si="10"/>
        <v>0</v>
      </c>
      <c r="F22">
        <f t="shared" si="11"/>
        <v>0</v>
      </c>
      <c r="G22">
        <f t="shared" si="12"/>
        <v>0</v>
      </c>
      <c r="H22">
        <f t="shared" si="13"/>
        <v>0</v>
      </c>
      <c r="I22">
        <f t="shared" si="14"/>
        <v>0</v>
      </c>
      <c r="J22">
        <f t="shared" si="15"/>
        <v>0</v>
      </c>
      <c r="K22">
        <f t="shared" si="16"/>
        <v>0</v>
      </c>
      <c r="L22">
        <f t="shared" si="17"/>
        <v>0</v>
      </c>
      <c r="M22" s="4">
        <f t="shared" si="18"/>
        <v>60.74</v>
      </c>
      <c r="N22" s="4">
        <f t="shared" si="19"/>
        <v>85.970000000000013</v>
      </c>
      <c r="O22" s="4">
        <f t="shared" si="20"/>
        <v>92.7</v>
      </c>
      <c r="P22" s="4">
        <f t="shared" si="21"/>
        <v>84.61</v>
      </c>
      <c r="Q22" s="4">
        <f t="shared" si="22"/>
        <v>70.66</v>
      </c>
      <c r="R22" s="4">
        <f t="shared" si="23"/>
        <v>66.05</v>
      </c>
      <c r="S22" s="4">
        <f t="shared" si="24"/>
        <v>89.71</v>
      </c>
      <c r="T22" s="4">
        <f t="shared" si="25"/>
        <v>103.88</v>
      </c>
      <c r="U22" s="4">
        <f t="shared" si="26"/>
        <v>0</v>
      </c>
      <c r="V22" s="4">
        <f t="shared" si="27"/>
        <v>0</v>
      </c>
      <c r="W22">
        <f>SUMIFS('FAOstat _govt exp'!$L:$L,'FAOstat _govt exp'!$J:$J,FAOstat!W$4,'FAOstat _govt exp'!$H:$H,FAOstat!W$3,'FAOstat _govt exp'!$D:$D,FAOstat!$B22)</f>
        <v>60.74</v>
      </c>
      <c r="X22">
        <f>SUMIFS('FAOstat _govt exp'!$L:$L,'FAOstat _govt exp'!$J:$J,FAOstat!X$4,'FAOstat _govt exp'!$H:$H,FAOstat!X$3,'FAOstat _govt exp'!$D:$D,FAOstat!$B22)</f>
        <v>84.79</v>
      </c>
      <c r="Y22">
        <f>SUMIFS('FAOstat _govt exp'!$L:$L,'FAOstat _govt exp'!$J:$J,FAOstat!Y$4,'FAOstat _govt exp'!$H:$H,FAOstat!Y$3,'FAOstat _govt exp'!$D:$D,FAOstat!$B22)</f>
        <v>91.12</v>
      </c>
      <c r="Z22">
        <f>SUMIFS('FAOstat _govt exp'!$L:$L,'FAOstat _govt exp'!$J:$J,FAOstat!Z$4,'FAOstat _govt exp'!$H:$H,FAOstat!Z$3,'FAOstat _govt exp'!$D:$D,FAOstat!$B22)</f>
        <v>83.56</v>
      </c>
      <c r="AA22">
        <f>SUMIFS('FAOstat _govt exp'!$L:$L,'FAOstat _govt exp'!$J:$J,FAOstat!AA$4,'FAOstat _govt exp'!$H:$H,FAOstat!AA$3,'FAOstat _govt exp'!$D:$D,FAOstat!$B22)</f>
        <v>69.56</v>
      </c>
      <c r="AB22">
        <f>SUMIFS('FAOstat _govt exp'!$L:$L,'FAOstat _govt exp'!$J:$J,FAOstat!AB$4,'FAOstat _govt exp'!$H:$H,FAOstat!AB$3,'FAOstat _govt exp'!$D:$D,FAOstat!$B22)</f>
        <v>64.58</v>
      </c>
      <c r="AC22">
        <f>SUMIFS('FAOstat _govt exp'!$L:$L,'FAOstat _govt exp'!$J:$J,FAOstat!AC$4,'FAOstat _govt exp'!$H:$H,FAOstat!AC$3,'FAOstat _govt exp'!$D:$D,FAOstat!$B22)</f>
        <v>89.71</v>
      </c>
      <c r="AD22">
        <f>SUMIFS('FAOstat _govt exp'!$L:$L,'FAOstat _govt exp'!$J:$J,FAOstat!AD$4,'FAOstat _govt exp'!$H:$H,FAOstat!AD$3,'FAOstat _govt exp'!$D:$D,FAOstat!$B22)</f>
        <v>0</v>
      </c>
      <c r="AE22">
        <f>SUMIFS('FAOstat _govt exp'!$L:$L,'FAOstat _govt exp'!$J:$J,FAOstat!AE$4,'FAOstat _govt exp'!$H:$H,FAOstat!AE$3,'FAOstat _govt exp'!$D:$D,FAOstat!$B22)</f>
        <v>0</v>
      </c>
      <c r="AF22">
        <f>SUMIFS('FAOstat _govt exp'!$L:$L,'FAOstat _govt exp'!$J:$J,FAOstat!AF$4,'FAOstat _govt exp'!$H:$H,FAOstat!AF$3,'FAOstat _govt exp'!$D:$D,FAOstat!$B22)</f>
        <v>0</v>
      </c>
      <c r="AG22">
        <f>SUMIFS('FAOstat _govt exp'!$L:$L,'FAOstat _govt exp'!$J:$J,FAOstat!AG$4,'FAOstat _govt exp'!$H:$H,FAOstat!AG$3,'FAOstat _govt exp'!$D:$D,FAOstat!$B22)</f>
        <v>0</v>
      </c>
      <c r="AH22">
        <f>SUMIFS('FAOstat _govt exp'!$L:$L,'FAOstat _govt exp'!$J:$J,FAOstat!AH$4,'FAOstat _govt exp'!$H:$H,FAOstat!AH$3,'FAOstat _govt exp'!$D:$D,FAOstat!$B22)</f>
        <v>1.18</v>
      </c>
      <c r="AI22">
        <f>SUMIFS('FAOstat _govt exp'!$L:$L,'FAOstat _govt exp'!$J:$J,FAOstat!AI$4,'FAOstat _govt exp'!$H:$H,FAOstat!AI$3,'FAOstat _govt exp'!$D:$D,FAOstat!$B22)</f>
        <v>1.58</v>
      </c>
      <c r="AJ22">
        <f>SUMIFS('FAOstat _govt exp'!$L:$L,'FAOstat _govt exp'!$J:$J,FAOstat!AJ$4,'FAOstat _govt exp'!$H:$H,FAOstat!AJ$3,'FAOstat _govt exp'!$D:$D,FAOstat!$B22)</f>
        <v>1.05</v>
      </c>
      <c r="AK22">
        <f>SUMIFS('FAOstat _govt exp'!$L:$L,'FAOstat _govt exp'!$J:$J,FAOstat!AK$4,'FAOstat _govt exp'!$H:$H,FAOstat!AK$3,'FAOstat _govt exp'!$D:$D,FAOstat!$B22)</f>
        <v>1.1000000000000001</v>
      </c>
      <c r="AL22">
        <f>SUMIFS('FAOstat _govt exp'!$L:$L,'FAOstat _govt exp'!$J:$J,FAOstat!AL$4,'FAOstat _govt exp'!$H:$H,FAOstat!AL$3,'FAOstat _govt exp'!$D:$D,FAOstat!$B22)</f>
        <v>1.47</v>
      </c>
      <c r="AM22">
        <f>SUMIFS('FAOstat _govt exp'!$L:$L,'FAOstat _govt exp'!$J:$J,FAOstat!AM$4,'FAOstat _govt exp'!$H:$H,FAOstat!AM$3,'FAOstat _govt exp'!$D:$D,FAOstat!$B22)</f>
        <v>0</v>
      </c>
      <c r="AN22">
        <f>SUMIFS('FAOstat _govt exp'!$L:$L,'FAOstat _govt exp'!$J:$J,FAOstat!AN$4,'FAOstat _govt exp'!$H:$H,FAOstat!AN$3,'FAOstat _govt exp'!$D:$D,FAOstat!$B22)</f>
        <v>0</v>
      </c>
      <c r="AO22">
        <f>SUMIFS('FAOstat _govt exp'!$L:$L,'FAOstat _govt exp'!$J:$J,FAOstat!AO$4,'FAOstat _govt exp'!$H:$H,FAOstat!AO$3,'FAOstat _govt exp'!$D:$D,FAOstat!$B22)</f>
        <v>0</v>
      </c>
      <c r="AP22">
        <f>SUMIFS('FAOstat _govt exp'!$L:$L,'FAOstat _govt exp'!$J:$J,FAOstat!AP$4,'FAOstat _govt exp'!$H:$H,FAOstat!AP$3,'FAOstat _govt exp'!$D:$D,FAOstat!$B22)</f>
        <v>0</v>
      </c>
      <c r="AQ22">
        <f>SUMIFS('FAOstat _govt exp'!$L:$L,'FAOstat _govt exp'!$J:$J,FAOstat!AQ$4,'FAOstat _govt exp'!$H:$H,FAOstat!AQ$3,'FAOstat _govt exp'!$D:$D,FAOstat!$B22)</f>
        <v>0</v>
      </c>
      <c r="AR22">
        <f>SUMIFS('FAOstat _govt exp'!$L:$L,'FAOstat _govt exp'!$J:$J,FAOstat!AR$4,'FAOstat _govt exp'!$H:$H,FAOstat!AR$3,'FAOstat _govt exp'!$D:$D,FAOstat!$B22)</f>
        <v>0</v>
      </c>
      <c r="AS22">
        <f>SUMIFS('FAOstat _govt exp'!$L:$L,'FAOstat _govt exp'!$J:$J,FAOstat!AS$4,'FAOstat _govt exp'!$H:$H,FAOstat!AS$3,'FAOstat _govt exp'!$D:$D,FAOstat!$B22)</f>
        <v>0</v>
      </c>
      <c r="AT22">
        <f>SUMIFS('FAOstat _govt exp'!$L:$L,'FAOstat _govt exp'!$J:$J,FAOstat!AT$4,'FAOstat _govt exp'!$H:$H,FAOstat!AT$3,'FAOstat _govt exp'!$D:$D,FAOstat!$B22)</f>
        <v>0</v>
      </c>
      <c r="AU22">
        <f>SUMIFS('FAOstat _govt exp'!$L:$L,'FAOstat _govt exp'!$J:$J,FAOstat!AU$4,'FAOstat _govt exp'!$H:$H,FAOstat!AU$3,'FAOstat _govt exp'!$D:$D,FAOstat!$B22)</f>
        <v>0</v>
      </c>
      <c r="AV22">
        <f>SUMIFS('FAOstat _govt exp'!$L:$L,'FAOstat _govt exp'!$J:$J,FAOstat!AV$4,'FAOstat _govt exp'!$H:$H,FAOstat!AV$3,'FAOstat _govt exp'!$D:$D,FAOstat!$B22)</f>
        <v>0</v>
      </c>
      <c r="AW22">
        <f>SUMIFS('FAOstat _govt exp'!$L:$L,'FAOstat _govt exp'!$J:$J,FAOstat!AW$4,'FAOstat _govt exp'!$H:$H,FAOstat!AW$3,'FAOstat _govt exp'!$D:$D,FAOstat!$B22)</f>
        <v>0</v>
      </c>
      <c r="AX22">
        <f>SUMIFS('FAOstat _govt exp'!$L:$L,'FAOstat _govt exp'!$J:$J,FAOstat!AX$4,'FAOstat _govt exp'!$H:$H,FAOstat!AX$3,'FAOstat _govt exp'!$D:$D,FAOstat!$B22)</f>
        <v>0</v>
      </c>
      <c r="AY22">
        <f>SUMIFS('FAOstat _govt exp'!$L:$L,'FAOstat _govt exp'!$J:$J,FAOstat!AY$4,'FAOstat _govt exp'!$H:$H,FAOstat!AY$3,'FAOstat _govt exp'!$D:$D,FAOstat!$B22)</f>
        <v>0</v>
      </c>
      <c r="AZ22">
        <f>SUMIFS('FAOstat _govt exp'!$L:$L,'FAOstat _govt exp'!$J:$J,FAOstat!AZ$4,'FAOstat _govt exp'!$H:$H,FAOstat!AZ$3,'FAOstat _govt exp'!$D:$D,FAOstat!$B22)</f>
        <v>0</v>
      </c>
      <c r="BA22">
        <f>SUMIFS('FAOstat _govt exp'!$L:$L,'FAOstat _govt exp'!$J:$J,FAOstat!BA$4,'FAOstat _govt exp'!$H:$H,FAOstat!BA$3,'FAOstat _govt exp'!$D:$D,FAOstat!$B22)</f>
        <v>60.74</v>
      </c>
      <c r="BB22">
        <f>SUMIFS('FAOstat _govt exp'!$L:$L,'FAOstat _govt exp'!$J:$J,FAOstat!BB$4,'FAOstat _govt exp'!$H:$H,FAOstat!BB$3,'FAOstat _govt exp'!$D:$D,FAOstat!$B22)</f>
        <v>84.79</v>
      </c>
      <c r="BC22">
        <f>SUMIFS('FAOstat _govt exp'!$L:$L,'FAOstat _govt exp'!$J:$J,FAOstat!BC$4,'FAOstat _govt exp'!$H:$H,FAOstat!BC$3,'FAOstat _govt exp'!$D:$D,FAOstat!$B22)</f>
        <v>91.12</v>
      </c>
      <c r="BD22">
        <f>SUMIFS('FAOstat _govt exp'!$L:$L,'FAOstat _govt exp'!$J:$J,FAOstat!BD$4,'FAOstat _govt exp'!$H:$H,FAOstat!BD$3,'FAOstat _govt exp'!$D:$D,FAOstat!$B22)</f>
        <v>83.56</v>
      </c>
      <c r="BE22">
        <f>SUMIFS('FAOstat _govt exp'!$L:$L,'FAOstat _govt exp'!$J:$J,FAOstat!BE$4,'FAOstat _govt exp'!$H:$H,FAOstat!BE$3,'FAOstat _govt exp'!$D:$D,FAOstat!$B22)</f>
        <v>69.56</v>
      </c>
      <c r="BF22">
        <f>SUMIFS('FAOstat _govt exp'!$L:$L,'FAOstat _govt exp'!$J:$J,FAOstat!BF$4,'FAOstat _govt exp'!$H:$H,FAOstat!BF$3,'FAOstat _govt exp'!$D:$D,FAOstat!$B22)</f>
        <v>64.58</v>
      </c>
      <c r="BG22">
        <f>SUMIFS('FAOstat _govt exp'!$L:$L,'FAOstat _govt exp'!$J:$J,FAOstat!BG$4,'FAOstat _govt exp'!$H:$H,FAOstat!BG$3,'FAOstat _govt exp'!$D:$D,FAOstat!$B22)</f>
        <v>89.71</v>
      </c>
      <c r="BH22">
        <f>SUMIFS('FAOstat _govt exp'!$L:$L,'FAOstat _govt exp'!$J:$J,FAOstat!BH$4,'FAOstat _govt exp'!$H:$H,FAOstat!BH$3,'FAOstat _govt exp'!$D:$D,FAOstat!$B22)</f>
        <v>103.88</v>
      </c>
      <c r="BI22">
        <f>SUMIFS('FAOstat _govt exp'!$L:$L,'FAOstat _govt exp'!$J:$J,FAOstat!BI$4,'FAOstat _govt exp'!$H:$H,FAOstat!BI$3,'FAOstat _govt exp'!$D:$D,FAOstat!$B22)</f>
        <v>0</v>
      </c>
      <c r="BJ22">
        <f>SUMIFS('FAOstat _govt exp'!$L:$L,'FAOstat _govt exp'!$J:$J,FAOstat!BJ$4,'FAOstat _govt exp'!$H:$H,FAOstat!BJ$3,'FAOstat _govt exp'!$D:$D,FAOstat!$B22)</f>
        <v>0</v>
      </c>
      <c r="BK22">
        <f>SUMIFS('FAOstat _govt exp'!$L:$L,'FAOstat _govt exp'!$J:$J,FAOstat!BK$4,'FAOstat _govt exp'!$H:$H,FAOstat!BK$3,'FAOstat _govt exp'!$D:$D,FAOstat!$B22)</f>
        <v>0</v>
      </c>
      <c r="BL22">
        <f>SUMIFS('FAOstat _govt exp'!$L:$L,'FAOstat _govt exp'!$J:$J,FAOstat!BL$4,'FAOstat _govt exp'!$H:$H,FAOstat!BL$3,'FAOstat _govt exp'!$D:$D,FAOstat!$B22)</f>
        <v>1.18</v>
      </c>
      <c r="BM22">
        <f>SUMIFS('FAOstat _govt exp'!$L:$L,'FAOstat _govt exp'!$J:$J,FAOstat!BM$4,'FAOstat _govt exp'!$H:$H,FAOstat!BM$3,'FAOstat _govt exp'!$D:$D,FAOstat!$B22)</f>
        <v>1.58</v>
      </c>
      <c r="BN22">
        <f>SUMIFS('FAOstat _govt exp'!$L:$L,'FAOstat _govt exp'!$J:$J,FAOstat!BN$4,'FAOstat _govt exp'!$H:$H,FAOstat!BN$3,'FAOstat _govt exp'!$D:$D,FAOstat!$B22)</f>
        <v>1.05</v>
      </c>
      <c r="BO22">
        <f>SUMIFS('FAOstat _govt exp'!$L:$L,'FAOstat _govt exp'!$J:$J,FAOstat!BO$4,'FAOstat _govt exp'!$H:$H,FAOstat!BO$3,'FAOstat _govt exp'!$D:$D,FAOstat!$B22)</f>
        <v>1.1000000000000001</v>
      </c>
      <c r="BP22">
        <f>SUMIFS('FAOstat _govt exp'!$L:$L,'FAOstat _govt exp'!$J:$J,FAOstat!BP$4,'FAOstat _govt exp'!$H:$H,FAOstat!BP$3,'FAOstat _govt exp'!$D:$D,FAOstat!$B22)</f>
        <v>1.47</v>
      </c>
      <c r="BQ22">
        <f>SUMIFS('FAOstat _govt exp'!$L:$L,'FAOstat _govt exp'!$J:$J,FAOstat!BQ$4,'FAOstat _govt exp'!$H:$H,FAOstat!BQ$3,'FAOstat _govt exp'!$D:$D,FAOstat!$B22)</f>
        <v>0</v>
      </c>
      <c r="BR22">
        <f>SUMIFS('FAOstat _govt exp'!$L:$L,'FAOstat _govt exp'!$J:$J,FAOstat!BR$4,'FAOstat _govt exp'!$H:$H,FAOstat!BR$3,'FAOstat _govt exp'!$D:$D,FAOstat!$B22)</f>
        <v>0</v>
      </c>
      <c r="BS22">
        <f>SUMIFS('FAOstat _govt exp'!$L:$L,'FAOstat _govt exp'!$J:$J,FAOstat!BS$4,'FAOstat _govt exp'!$H:$H,FAOstat!BS$3,'FAOstat _govt exp'!$D:$D,FAOstat!$B22)</f>
        <v>0</v>
      </c>
      <c r="BT22">
        <f>SUMIFS('FAOstat _govt exp'!$L:$L,'FAOstat _govt exp'!$J:$J,FAOstat!BT$4,'FAOstat _govt exp'!$H:$H,FAOstat!BT$3,'FAOstat _govt exp'!$D:$D,FAOstat!$B22)</f>
        <v>0</v>
      </c>
      <c r="BU22">
        <f>SUMIFS('FAOstat _govt exp'!$L:$L,'FAOstat _govt exp'!$J:$J,FAOstat!BU$4,'FAOstat _govt exp'!$H:$H,FAOstat!BU$3,'FAOstat _govt exp'!$D:$D,FAOstat!$B22)</f>
        <v>0</v>
      </c>
      <c r="BV22">
        <f>SUMIFS('FAOstat _govt exp'!$L:$L,'FAOstat _govt exp'!$J:$J,FAOstat!BV$4,'FAOstat _govt exp'!$H:$H,FAOstat!BV$3,'FAOstat _govt exp'!$D:$D,FAOstat!$B22)</f>
        <v>0</v>
      </c>
      <c r="BW22">
        <f>SUMIFS('FAOstat _govt exp'!$L:$L,'FAOstat _govt exp'!$J:$J,FAOstat!BW$4,'FAOstat _govt exp'!$H:$H,FAOstat!BW$3,'FAOstat _govt exp'!$D:$D,FAOstat!$B22)</f>
        <v>0</v>
      </c>
      <c r="BX22">
        <f>SUMIFS('FAOstat _govt exp'!$L:$L,'FAOstat _govt exp'!$J:$J,FAOstat!BX$4,'FAOstat _govt exp'!$H:$H,FAOstat!BX$3,'FAOstat _govt exp'!$D:$D,FAOstat!$B22)</f>
        <v>0</v>
      </c>
      <c r="BY22">
        <f>SUMIFS('FAOstat _govt exp'!$L:$L,'FAOstat _govt exp'!$J:$J,FAOstat!BY$4,'FAOstat _govt exp'!$H:$H,FAOstat!BY$3,'FAOstat _govt exp'!$D:$D,FAOstat!$B22)</f>
        <v>0</v>
      </c>
      <c r="BZ22">
        <f>SUMIFS('FAOstat _govt exp'!$L:$L,'FAOstat _govt exp'!$J:$J,FAOstat!BZ$4,'FAOstat _govt exp'!$H:$H,FAOstat!BZ$3,'FAOstat _govt exp'!$D:$D,FAOstat!$B22)</f>
        <v>0</v>
      </c>
      <c r="CA22">
        <f>SUMIFS('FAOstat _govt exp'!$L:$L,'FAOstat _govt exp'!$J:$J,FAOstat!CA$4,'FAOstat _govt exp'!$H:$H,FAOstat!CA$3,'FAOstat _govt exp'!$D:$D,FAOstat!$B22)</f>
        <v>0</v>
      </c>
      <c r="CB22">
        <f>SUMIFS('FAOstat _govt exp'!$L:$L,'FAOstat _govt exp'!$J:$J,FAOstat!CB$4,'FAOstat _govt exp'!$H:$H,FAOstat!CB$3,'FAOstat _govt exp'!$D:$D,FAOstat!$B22)</f>
        <v>0</v>
      </c>
      <c r="CC22">
        <f>SUMIFS('FAOstat _govt exp'!$L:$L,'FAOstat _govt exp'!$J:$J,FAOstat!CC$4,'FAOstat _govt exp'!$H:$H,FAOstat!CC$3,'FAOstat _govt exp'!$D:$D,FAOstat!$B22)</f>
        <v>0</v>
      </c>
      <c r="CD22">
        <f>SUMIFS('FAOstat _govt exp'!$L:$L,'FAOstat _govt exp'!$J:$J,FAOstat!CD$4,'FAOstat _govt exp'!$H:$H,FAOstat!CD$3,'FAOstat _govt exp'!$D:$D,FAOstat!$B22)</f>
        <v>0</v>
      </c>
      <c r="CE22" s="4">
        <f>SUMIFS('FAOstat_value added'!$L:$L,'FAOstat_value added'!$J:$J,FAOstat!CE$4,'FAOstat_value added'!$D:$D,FAOstat!$B22)</f>
        <v>266.32284499999997</v>
      </c>
      <c r="CF22" s="4">
        <f>IF(SUMIFS('FAOstat_value added'!$L:$L,'FAOstat_value added'!$J:$J,FAOstat!CF$4,'FAOstat_value added'!$D:$D,FAOstat!$B22)=0,CE22*(1+Assumptions!$C$10),SUMIFS('FAOstat_value added'!$L:$L,'FAOstat_value added'!$J:$J,FAOstat!CF$4,'FAOstat_value added'!$D:$D,FAOstat!$B22))</f>
        <v>297.15505999999999</v>
      </c>
      <c r="CG22" s="4">
        <f>IF(SUMIFS('FAOstat_value added'!$L:$L,'FAOstat_value added'!$J:$J,FAOstat!CG$4,'FAOstat_value added'!$D:$D,FAOstat!$B22)=0,CF22*(1+Assumptions!$C$10),SUMIFS('FAOstat_value added'!$L:$L,'FAOstat_value added'!$J:$J,FAOstat!CG$4,'FAOstat_value added'!$D:$D,FAOstat!$B22))</f>
        <v>291.15069599999998</v>
      </c>
      <c r="CH22" s="4">
        <f>IF(SUMIFS('FAOstat_value added'!$L:$L,'FAOstat_value added'!$J:$J,FAOstat!CH$4,'FAOstat_value added'!$D:$D,FAOstat!$B22)=0,CG22*(1+Assumptions!$C$10),SUMIFS('FAOstat_value added'!$L:$L,'FAOstat_value added'!$J:$J,FAOstat!CH$4,'FAOstat_value added'!$D:$D,FAOstat!$B22))</f>
        <v>289.59621800000002</v>
      </c>
      <c r="CI22" s="4">
        <f>IF(SUMIFS('FAOstat_value added'!$L:$L,'FAOstat_value added'!$J:$J,FAOstat!CI$4,'FAOstat_value added'!$D:$D,FAOstat!$B22)=0,CH22*(1+Assumptions!$C$10),SUMIFS('FAOstat_value added'!$L:$L,'FAOstat_value added'!$J:$J,FAOstat!CI$4,'FAOstat_value added'!$D:$D,FAOstat!$B22))</f>
        <v>328.53588999999999</v>
      </c>
      <c r="CJ22" s="4">
        <f>IF(SUMIFS('FAOstat_value added'!$L:$L,'FAOstat_value added'!$J:$J,FAOstat!CJ$4,'FAOstat_value added'!$D:$D,FAOstat!$B22)=0,CI22*(1+Assumptions!$C$10),SUMIFS('FAOstat_value added'!$L:$L,'FAOstat_value added'!$J:$J,FAOstat!CJ$4,'FAOstat_value added'!$D:$D,FAOstat!$B22))</f>
        <v>344.255605</v>
      </c>
      <c r="CK22" s="4">
        <f>IF(SUMIFS('FAOstat_value added'!$L:$L,'FAOstat_value added'!$J:$J,FAOstat!CK$4,'FAOstat_value added'!$D:$D,FAOstat!$B22)=0,CJ22*(1+Assumptions!$C$10),SUMIFS('FAOstat_value added'!$L:$L,'FAOstat_value added'!$J:$J,FAOstat!CK$4,'FAOstat_value added'!$D:$D,FAOstat!$B22))</f>
        <v>369.45415000000003</v>
      </c>
      <c r="CL22" s="4">
        <f>IF(SUMIFS('FAOstat_value added'!$L:$L,'FAOstat_value added'!$J:$J,FAOstat!CL$4,'FAOstat_value added'!$D:$D,FAOstat!$B22)=0,CK22*(1+Assumptions!$C$10),SUMIFS('FAOstat_value added'!$L:$L,'FAOstat_value added'!$J:$J,FAOstat!CL$4,'FAOstat_value added'!$D:$D,FAOstat!$B22))</f>
        <v>439.04249700000003</v>
      </c>
      <c r="CM22" s="4">
        <f>IF(SUMIFS('FAOstat_value added'!$L:$L,'FAOstat_value added'!$J:$J,FAOstat!CM$4,'FAOstat_value added'!$D:$D,FAOstat!$B22)=0,CL22*(1+Assumptions!$C$10),SUMIFS('FAOstat_value added'!$L:$L,'FAOstat_value added'!$J:$J,FAOstat!CM$4,'FAOstat_value added'!$D:$D,FAOstat!$B22))</f>
        <v>449.47269299999999</v>
      </c>
      <c r="CN22" s="4">
        <f>IF(SUMIFS('FAOstat_value added'!$L:$L,'FAOstat_value added'!$J:$J,FAOstat!CN$4,'FAOstat_value added'!$D:$D,FAOstat!$B22)=0,CM22*(1+Assumptions!$C$10),SUMIFS('FAOstat_value added'!$L:$L,'FAOstat_value added'!$J:$J,FAOstat!CN$4,'FAOstat_value added'!$D:$D,FAOstat!$B22))</f>
        <v>458.46214686000002</v>
      </c>
      <c r="CO22" s="36">
        <f t="shared" si="28"/>
        <v>7.9677072625795153E-2</v>
      </c>
    </row>
    <row r="23" spans="2:93" x14ac:dyDescent="0.35">
      <c r="B23" t="s">
        <v>61</v>
      </c>
      <c r="C23">
        <f t="shared" si="8"/>
        <v>0</v>
      </c>
      <c r="D23">
        <f t="shared" si="9"/>
        <v>0</v>
      </c>
      <c r="E23">
        <f t="shared" si="10"/>
        <v>0</v>
      </c>
      <c r="F23">
        <f t="shared" si="11"/>
        <v>0</v>
      </c>
      <c r="G23">
        <f t="shared" si="12"/>
        <v>0</v>
      </c>
      <c r="H23">
        <f t="shared" si="13"/>
        <v>0</v>
      </c>
      <c r="I23">
        <f t="shared" si="14"/>
        <v>0</v>
      </c>
      <c r="J23">
        <f t="shared" si="15"/>
        <v>0</v>
      </c>
      <c r="K23">
        <f t="shared" si="16"/>
        <v>0</v>
      </c>
      <c r="L23">
        <f t="shared" si="17"/>
        <v>0</v>
      </c>
      <c r="M23" s="4">
        <f t="shared" si="18"/>
        <v>83.42</v>
      </c>
      <c r="N23" s="4">
        <f t="shared" si="19"/>
        <v>137.36000000000001</v>
      </c>
      <c r="O23" s="4">
        <f t="shared" si="20"/>
        <v>179.14</v>
      </c>
      <c r="P23" s="4">
        <f t="shared" si="21"/>
        <v>221.03</v>
      </c>
      <c r="Q23" s="4">
        <f t="shared" si="22"/>
        <v>273.5</v>
      </c>
      <c r="R23" s="4">
        <f t="shared" si="23"/>
        <v>0</v>
      </c>
      <c r="S23" s="4">
        <f t="shared" si="24"/>
        <v>0</v>
      </c>
      <c r="T23" s="4">
        <f t="shared" si="25"/>
        <v>0</v>
      </c>
      <c r="U23" s="4">
        <f t="shared" si="26"/>
        <v>0</v>
      </c>
      <c r="V23" s="4">
        <f t="shared" si="27"/>
        <v>0</v>
      </c>
      <c r="W23">
        <f>SUMIFS('FAOstat _govt exp'!$L:$L,'FAOstat _govt exp'!$J:$J,FAOstat!W$4,'FAOstat _govt exp'!$H:$H,FAOstat!W$3,'FAOstat _govt exp'!$D:$D,FAOstat!$B23)</f>
        <v>83.42</v>
      </c>
      <c r="X23">
        <f>SUMIFS('FAOstat _govt exp'!$L:$L,'FAOstat _govt exp'!$J:$J,FAOstat!X$4,'FAOstat _govt exp'!$H:$H,FAOstat!X$3,'FAOstat _govt exp'!$D:$D,FAOstat!$B23)</f>
        <v>137.36000000000001</v>
      </c>
      <c r="Y23">
        <f>SUMIFS('FAOstat _govt exp'!$L:$L,'FAOstat _govt exp'!$J:$J,FAOstat!Y$4,'FAOstat _govt exp'!$H:$H,FAOstat!Y$3,'FAOstat _govt exp'!$D:$D,FAOstat!$B23)</f>
        <v>179.14</v>
      </c>
      <c r="Z23">
        <f>SUMIFS('FAOstat _govt exp'!$L:$L,'FAOstat _govt exp'!$J:$J,FAOstat!Z$4,'FAOstat _govt exp'!$H:$H,FAOstat!Z$3,'FAOstat _govt exp'!$D:$D,FAOstat!$B23)</f>
        <v>221.03</v>
      </c>
      <c r="AA23">
        <f>SUMIFS('FAOstat _govt exp'!$L:$L,'FAOstat _govt exp'!$J:$J,FAOstat!AA$4,'FAOstat _govt exp'!$H:$H,FAOstat!AA$3,'FAOstat _govt exp'!$D:$D,FAOstat!$B23)</f>
        <v>273.5</v>
      </c>
      <c r="AB23">
        <f>SUMIFS('FAOstat _govt exp'!$L:$L,'FAOstat _govt exp'!$J:$J,FAOstat!AB$4,'FAOstat _govt exp'!$H:$H,FAOstat!AB$3,'FAOstat _govt exp'!$D:$D,FAOstat!$B23)</f>
        <v>0</v>
      </c>
      <c r="AC23">
        <f>SUMIFS('FAOstat _govt exp'!$L:$L,'FAOstat _govt exp'!$J:$J,FAOstat!AC$4,'FAOstat _govt exp'!$H:$H,FAOstat!AC$3,'FAOstat _govt exp'!$D:$D,FAOstat!$B23)</f>
        <v>0</v>
      </c>
      <c r="AD23">
        <f>SUMIFS('FAOstat _govt exp'!$L:$L,'FAOstat _govt exp'!$J:$J,FAOstat!AD$4,'FAOstat _govt exp'!$H:$H,FAOstat!AD$3,'FAOstat _govt exp'!$D:$D,FAOstat!$B23)</f>
        <v>0</v>
      </c>
      <c r="AE23">
        <f>SUMIFS('FAOstat _govt exp'!$L:$L,'FAOstat _govt exp'!$J:$J,FAOstat!AE$4,'FAOstat _govt exp'!$H:$H,FAOstat!AE$3,'FAOstat _govt exp'!$D:$D,FAOstat!$B23)</f>
        <v>0</v>
      </c>
      <c r="AF23">
        <f>SUMIFS('FAOstat _govt exp'!$L:$L,'FAOstat _govt exp'!$J:$J,FAOstat!AF$4,'FAOstat _govt exp'!$H:$H,FAOstat!AF$3,'FAOstat _govt exp'!$D:$D,FAOstat!$B23)</f>
        <v>0</v>
      </c>
      <c r="AG23">
        <f>SUMIFS('FAOstat _govt exp'!$L:$L,'FAOstat _govt exp'!$J:$J,FAOstat!AG$4,'FAOstat _govt exp'!$H:$H,FAOstat!AG$3,'FAOstat _govt exp'!$D:$D,FAOstat!$B23)</f>
        <v>0</v>
      </c>
      <c r="AH23">
        <f>SUMIFS('FAOstat _govt exp'!$L:$L,'FAOstat _govt exp'!$J:$J,FAOstat!AH$4,'FAOstat _govt exp'!$H:$H,FAOstat!AH$3,'FAOstat _govt exp'!$D:$D,FAOstat!$B23)</f>
        <v>0</v>
      </c>
      <c r="AI23">
        <f>SUMIFS('FAOstat _govt exp'!$L:$L,'FAOstat _govt exp'!$J:$J,FAOstat!AI$4,'FAOstat _govt exp'!$H:$H,FAOstat!AI$3,'FAOstat _govt exp'!$D:$D,FAOstat!$B23)</f>
        <v>0</v>
      </c>
      <c r="AJ23">
        <f>SUMIFS('FAOstat _govt exp'!$L:$L,'FAOstat _govt exp'!$J:$J,FAOstat!AJ$4,'FAOstat _govt exp'!$H:$H,FAOstat!AJ$3,'FAOstat _govt exp'!$D:$D,FAOstat!$B23)</f>
        <v>0</v>
      </c>
      <c r="AK23">
        <f>SUMIFS('FAOstat _govt exp'!$L:$L,'FAOstat _govt exp'!$J:$J,FAOstat!AK$4,'FAOstat _govt exp'!$H:$H,FAOstat!AK$3,'FAOstat _govt exp'!$D:$D,FAOstat!$B23)</f>
        <v>0</v>
      </c>
      <c r="AL23">
        <f>SUMIFS('FAOstat _govt exp'!$L:$L,'FAOstat _govt exp'!$J:$J,FAOstat!AL$4,'FAOstat _govt exp'!$H:$H,FAOstat!AL$3,'FAOstat _govt exp'!$D:$D,FAOstat!$B23)</f>
        <v>0</v>
      </c>
      <c r="AM23">
        <f>SUMIFS('FAOstat _govt exp'!$L:$L,'FAOstat _govt exp'!$J:$J,FAOstat!AM$4,'FAOstat _govt exp'!$H:$H,FAOstat!AM$3,'FAOstat _govt exp'!$D:$D,FAOstat!$B23)</f>
        <v>0</v>
      </c>
      <c r="AN23">
        <f>SUMIFS('FAOstat _govt exp'!$L:$L,'FAOstat _govt exp'!$J:$J,FAOstat!AN$4,'FAOstat _govt exp'!$H:$H,FAOstat!AN$3,'FAOstat _govt exp'!$D:$D,FAOstat!$B23)</f>
        <v>0</v>
      </c>
      <c r="AO23">
        <f>SUMIFS('FAOstat _govt exp'!$L:$L,'FAOstat _govt exp'!$J:$J,FAOstat!AO$4,'FAOstat _govt exp'!$H:$H,FAOstat!AO$3,'FAOstat _govt exp'!$D:$D,FAOstat!$B23)</f>
        <v>0</v>
      </c>
      <c r="AP23">
        <f>SUMIFS('FAOstat _govt exp'!$L:$L,'FAOstat _govt exp'!$J:$J,FAOstat!AP$4,'FAOstat _govt exp'!$H:$H,FAOstat!AP$3,'FAOstat _govt exp'!$D:$D,FAOstat!$B23)</f>
        <v>0</v>
      </c>
      <c r="AQ23">
        <f>SUMIFS('FAOstat _govt exp'!$L:$L,'FAOstat _govt exp'!$J:$J,FAOstat!AQ$4,'FAOstat _govt exp'!$H:$H,FAOstat!AQ$3,'FAOstat _govt exp'!$D:$D,FAOstat!$B23)</f>
        <v>0</v>
      </c>
      <c r="AR23">
        <f>SUMIFS('FAOstat _govt exp'!$L:$L,'FAOstat _govt exp'!$J:$J,FAOstat!AR$4,'FAOstat _govt exp'!$H:$H,FAOstat!AR$3,'FAOstat _govt exp'!$D:$D,FAOstat!$B23)</f>
        <v>0</v>
      </c>
      <c r="AS23">
        <f>SUMIFS('FAOstat _govt exp'!$L:$L,'FAOstat _govt exp'!$J:$J,FAOstat!AS$4,'FAOstat _govt exp'!$H:$H,FAOstat!AS$3,'FAOstat _govt exp'!$D:$D,FAOstat!$B23)</f>
        <v>0</v>
      </c>
      <c r="AT23">
        <f>SUMIFS('FAOstat _govt exp'!$L:$L,'FAOstat _govt exp'!$J:$J,FAOstat!AT$4,'FAOstat _govt exp'!$H:$H,FAOstat!AT$3,'FAOstat _govt exp'!$D:$D,FAOstat!$B23)</f>
        <v>0</v>
      </c>
      <c r="AU23">
        <f>SUMIFS('FAOstat _govt exp'!$L:$L,'FAOstat _govt exp'!$J:$J,FAOstat!AU$4,'FAOstat _govt exp'!$H:$H,FAOstat!AU$3,'FAOstat _govt exp'!$D:$D,FAOstat!$B23)</f>
        <v>0</v>
      </c>
      <c r="AV23">
        <f>SUMIFS('FAOstat _govt exp'!$L:$L,'FAOstat _govt exp'!$J:$J,FAOstat!AV$4,'FAOstat _govt exp'!$H:$H,FAOstat!AV$3,'FAOstat _govt exp'!$D:$D,FAOstat!$B23)</f>
        <v>0</v>
      </c>
      <c r="AW23">
        <f>SUMIFS('FAOstat _govt exp'!$L:$L,'FAOstat _govt exp'!$J:$J,FAOstat!AW$4,'FAOstat _govt exp'!$H:$H,FAOstat!AW$3,'FAOstat _govt exp'!$D:$D,FAOstat!$B23)</f>
        <v>0</v>
      </c>
      <c r="AX23">
        <f>SUMIFS('FAOstat _govt exp'!$L:$L,'FAOstat _govt exp'!$J:$J,FAOstat!AX$4,'FAOstat _govt exp'!$H:$H,FAOstat!AX$3,'FAOstat _govt exp'!$D:$D,FAOstat!$B23)</f>
        <v>0</v>
      </c>
      <c r="AY23">
        <f>SUMIFS('FAOstat _govt exp'!$L:$L,'FAOstat _govt exp'!$J:$J,FAOstat!AY$4,'FAOstat _govt exp'!$H:$H,FAOstat!AY$3,'FAOstat _govt exp'!$D:$D,FAOstat!$B23)</f>
        <v>0</v>
      </c>
      <c r="AZ23">
        <f>SUMIFS('FAOstat _govt exp'!$L:$L,'FAOstat _govt exp'!$J:$J,FAOstat!AZ$4,'FAOstat _govt exp'!$H:$H,FAOstat!AZ$3,'FAOstat _govt exp'!$D:$D,FAOstat!$B23)</f>
        <v>0</v>
      </c>
      <c r="BA23">
        <f>SUMIFS('FAOstat _govt exp'!$L:$L,'FAOstat _govt exp'!$J:$J,FAOstat!BA$4,'FAOstat _govt exp'!$H:$H,FAOstat!BA$3,'FAOstat _govt exp'!$D:$D,FAOstat!$B23)</f>
        <v>43.32</v>
      </c>
      <c r="BB23">
        <f>SUMIFS('FAOstat _govt exp'!$L:$L,'FAOstat _govt exp'!$J:$J,FAOstat!BB$4,'FAOstat _govt exp'!$H:$H,FAOstat!BB$3,'FAOstat _govt exp'!$D:$D,FAOstat!$B23)</f>
        <v>80.680000000000007</v>
      </c>
      <c r="BC23">
        <f>SUMIFS('FAOstat _govt exp'!$L:$L,'FAOstat _govt exp'!$J:$J,FAOstat!BC$4,'FAOstat _govt exp'!$H:$H,FAOstat!BC$3,'FAOstat _govt exp'!$D:$D,FAOstat!$B23)</f>
        <v>99.23</v>
      </c>
      <c r="BD23">
        <f>SUMIFS('FAOstat _govt exp'!$L:$L,'FAOstat _govt exp'!$J:$J,FAOstat!BD$4,'FAOstat _govt exp'!$H:$H,FAOstat!BD$3,'FAOstat _govt exp'!$D:$D,FAOstat!$B23)</f>
        <v>121.98</v>
      </c>
      <c r="BE23">
        <f>SUMIFS('FAOstat _govt exp'!$L:$L,'FAOstat _govt exp'!$J:$J,FAOstat!BE$4,'FAOstat _govt exp'!$H:$H,FAOstat!BE$3,'FAOstat _govt exp'!$D:$D,FAOstat!$B23)</f>
        <v>146.41</v>
      </c>
      <c r="BF23">
        <f>SUMIFS('FAOstat _govt exp'!$L:$L,'FAOstat _govt exp'!$J:$J,FAOstat!BF$4,'FAOstat _govt exp'!$H:$H,FAOstat!BF$3,'FAOstat _govt exp'!$D:$D,FAOstat!$B23)</f>
        <v>0</v>
      </c>
      <c r="BG23">
        <f>SUMIFS('FAOstat _govt exp'!$L:$L,'FAOstat _govt exp'!$J:$J,FAOstat!BG$4,'FAOstat _govt exp'!$H:$H,FAOstat!BG$3,'FAOstat _govt exp'!$D:$D,FAOstat!$B23)</f>
        <v>0</v>
      </c>
      <c r="BH23">
        <f>SUMIFS('FAOstat _govt exp'!$L:$L,'FAOstat _govt exp'!$J:$J,FAOstat!BH$4,'FAOstat _govt exp'!$H:$H,FAOstat!BH$3,'FAOstat _govt exp'!$D:$D,FAOstat!$B23)</f>
        <v>0</v>
      </c>
      <c r="BI23">
        <f>SUMIFS('FAOstat _govt exp'!$L:$L,'FAOstat _govt exp'!$J:$J,FAOstat!BI$4,'FAOstat _govt exp'!$H:$H,FAOstat!BI$3,'FAOstat _govt exp'!$D:$D,FAOstat!$B23)</f>
        <v>0</v>
      </c>
      <c r="BJ23">
        <f>SUMIFS('FAOstat _govt exp'!$L:$L,'FAOstat _govt exp'!$J:$J,FAOstat!BJ$4,'FAOstat _govt exp'!$H:$H,FAOstat!BJ$3,'FAOstat _govt exp'!$D:$D,FAOstat!$B23)</f>
        <v>0</v>
      </c>
      <c r="BK23">
        <f>SUMIFS('FAOstat _govt exp'!$L:$L,'FAOstat _govt exp'!$J:$J,FAOstat!BK$4,'FAOstat _govt exp'!$H:$H,FAOstat!BK$3,'FAOstat _govt exp'!$D:$D,FAOstat!$B23)</f>
        <v>0</v>
      </c>
      <c r="BL23">
        <f>SUMIFS('FAOstat _govt exp'!$L:$L,'FAOstat _govt exp'!$J:$J,FAOstat!BL$4,'FAOstat _govt exp'!$H:$H,FAOstat!BL$3,'FAOstat _govt exp'!$D:$D,FAOstat!$B23)</f>
        <v>0</v>
      </c>
      <c r="BM23">
        <f>SUMIFS('FAOstat _govt exp'!$L:$L,'FAOstat _govt exp'!$J:$J,FAOstat!BM$4,'FAOstat _govt exp'!$H:$H,FAOstat!BM$3,'FAOstat _govt exp'!$D:$D,FAOstat!$B23)</f>
        <v>0</v>
      </c>
      <c r="BN23">
        <f>SUMIFS('FAOstat _govt exp'!$L:$L,'FAOstat _govt exp'!$J:$J,FAOstat!BN$4,'FAOstat _govt exp'!$H:$H,FAOstat!BN$3,'FAOstat _govt exp'!$D:$D,FAOstat!$B23)</f>
        <v>0</v>
      </c>
      <c r="BO23">
        <f>SUMIFS('FAOstat _govt exp'!$L:$L,'FAOstat _govt exp'!$J:$J,FAOstat!BO$4,'FAOstat _govt exp'!$H:$H,FAOstat!BO$3,'FAOstat _govt exp'!$D:$D,FAOstat!$B23)</f>
        <v>0</v>
      </c>
      <c r="BP23">
        <f>SUMIFS('FAOstat _govt exp'!$L:$L,'FAOstat _govt exp'!$J:$J,FAOstat!BP$4,'FAOstat _govt exp'!$H:$H,FAOstat!BP$3,'FAOstat _govt exp'!$D:$D,FAOstat!$B23)</f>
        <v>0</v>
      </c>
      <c r="BQ23">
        <f>SUMIFS('FAOstat _govt exp'!$L:$L,'FAOstat _govt exp'!$J:$J,FAOstat!BQ$4,'FAOstat _govt exp'!$H:$H,FAOstat!BQ$3,'FAOstat _govt exp'!$D:$D,FAOstat!$B23)</f>
        <v>0</v>
      </c>
      <c r="BR23">
        <f>SUMIFS('FAOstat _govt exp'!$L:$L,'FAOstat _govt exp'!$J:$J,FAOstat!BR$4,'FAOstat _govt exp'!$H:$H,FAOstat!BR$3,'FAOstat _govt exp'!$D:$D,FAOstat!$B23)</f>
        <v>0</v>
      </c>
      <c r="BS23">
        <f>SUMIFS('FAOstat _govt exp'!$L:$L,'FAOstat _govt exp'!$J:$J,FAOstat!BS$4,'FAOstat _govt exp'!$H:$H,FAOstat!BS$3,'FAOstat _govt exp'!$D:$D,FAOstat!$B23)</f>
        <v>0</v>
      </c>
      <c r="BT23">
        <f>SUMIFS('FAOstat _govt exp'!$L:$L,'FAOstat _govt exp'!$J:$J,FAOstat!BT$4,'FAOstat _govt exp'!$H:$H,FAOstat!BT$3,'FAOstat _govt exp'!$D:$D,FAOstat!$B23)</f>
        <v>0</v>
      </c>
      <c r="BU23">
        <f>SUMIFS('FAOstat _govt exp'!$L:$L,'FAOstat _govt exp'!$J:$J,FAOstat!BU$4,'FAOstat _govt exp'!$H:$H,FAOstat!BU$3,'FAOstat _govt exp'!$D:$D,FAOstat!$B23)</f>
        <v>0</v>
      </c>
      <c r="BV23">
        <f>SUMIFS('FAOstat _govt exp'!$L:$L,'FAOstat _govt exp'!$J:$J,FAOstat!BV$4,'FAOstat _govt exp'!$H:$H,FAOstat!BV$3,'FAOstat _govt exp'!$D:$D,FAOstat!$B23)</f>
        <v>0</v>
      </c>
      <c r="BW23">
        <f>SUMIFS('FAOstat _govt exp'!$L:$L,'FAOstat _govt exp'!$J:$J,FAOstat!BW$4,'FAOstat _govt exp'!$H:$H,FAOstat!BW$3,'FAOstat _govt exp'!$D:$D,FAOstat!$B23)</f>
        <v>0</v>
      </c>
      <c r="BX23">
        <f>SUMIFS('FAOstat _govt exp'!$L:$L,'FAOstat _govt exp'!$J:$J,FAOstat!BX$4,'FAOstat _govt exp'!$H:$H,FAOstat!BX$3,'FAOstat _govt exp'!$D:$D,FAOstat!$B23)</f>
        <v>0</v>
      </c>
      <c r="BY23">
        <f>SUMIFS('FAOstat _govt exp'!$L:$L,'FAOstat _govt exp'!$J:$J,FAOstat!BY$4,'FAOstat _govt exp'!$H:$H,FAOstat!BY$3,'FAOstat _govt exp'!$D:$D,FAOstat!$B23)</f>
        <v>0</v>
      </c>
      <c r="BZ23">
        <f>SUMIFS('FAOstat _govt exp'!$L:$L,'FAOstat _govt exp'!$J:$J,FAOstat!BZ$4,'FAOstat _govt exp'!$H:$H,FAOstat!BZ$3,'FAOstat _govt exp'!$D:$D,FAOstat!$B23)</f>
        <v>0</v>
      </c>
      <c r="CA23">
        <f>SUMIFS('FAOstat _govt exp'!$L:$L,'FAOstat _govt exp'!$J:$J,FAOstat!CA$4,'FAOstat _govt exp'!$H:$H,FAOstat!CA$3,'FAOstat _govt exp'!$D:$D,FAOstat!$B23)</f>
        <v>0</v>
      </c>
      <c r="CB23">
        <f>SUMIFS('FAOstat _govt exp'!$L:$L,'FAOstat _govt exp'!$J:$J,FAOstat!CB$4,'FAOstat _govt exp'!$H:$H,FAOstat!CB$3,'FAOstat _govt exp'!$D:$D,FAOstat!$B23)</f>
        <v>0</v>
      </c>
      <c r="CC23">
        <f>SUMIFS('FAOstat _govt exp'!$L:$L,'FAOstat _govt exp'!$J:$J,FAOstat!CC$4,'FAOstat _govt exp'!$H:$H,FAOstat!CC$3,'FAOstat _govt exp'!$D:$D,FAOstat!$B23)</f>
        <v>0</v>
      </c>
      <c r="CD23">
        <f>SUMIFS('FAOstat _govt exp'!$L:$L,'FAOstat _govt exp'!$J:$J,FAOstat!CD$4,'FAOstat _govt exp'!$H:$H,FAOstat!CD$3,'FAOstat _govt exp'!$D:$D,FAOstat!$B23)</f>
        <v>0</v>
      </c>
      <c r="CE23" s="4">
        <f>SUMIFS('FAOstat_value added'!$L:$L,'FAOstat_value added'!$J:$J,FAOstat!CE$4,'FAOstat_value added'!$D:$D,FAOstat!$B23)</f>
        <v>2041.581948</v>
      </c>
      <c r="CF23" s="4">
        <f>IF(SUMIFS('FAOstat_value added'!$L:$L,'FAOstat_value added'!$J:$J,FAOstat!CF$4,'FAOstat_value added'!$D:$D,FAOstat!$B23)=0,CE23*(1+Assumptions!$C$10),SUMIFS('FAOstat_value added'!$L:$L,'FAOstat_value added'!$J:$J,FAOstat!CF$4,'FAOstat_value added'!$D:$D,FAOstat!$B23))</f>
        <v>2341.1017860000002</v>
      </c>
      <c r="CG23" s="4">
        <f>IF(SUMIFS('FAOstat_value added'!$L:$L,'FAOstat_value added'!$J:$J,FAOstat!CG$4,'FAOstat_value added'!$D:$D,FAOstat!$B23)=0,CF23*(1+Assumptions!$C$10),SUMIFS('FAOstat_value added'!$L:$L,'FAOstat_value added'!$J:$J,FAOstat!CG$4,'FAOstat_value added'!$D:$D,FAOstat!$B23))</f>
        <v>2657.57474</v>
      </c>
      <c r="CH23" s="4">
        <f>IF(SUMIFS('FAOstat_value added'!$L:$L,'FAOstat_value added'!$J:$J,FAOstat!CH$4,'FAOstat_value added'!$D:$D,FAOstat!$B23)=0,CG23*(1+Assumptions!$C$10),SUMIFS('FAOstat_value added'!$L:$L,'FAOstat_value added'!$J:$J,FAOstat!CH$4,'FAOstat_value added'!$D:$D,FAOstat!$B23))</f>
        <v>3055.810019</v>
      </c>
      <c r="CI23" s="4">
        <f>IF(SUMIFS('FAOstat_value added'!$L:$L,'FAOstat_value added'!$J:$J,FAOstat!CI$4,'FAOstat_value added'!$D:$D,FAOstat!$B23)=0,CH23*(1+Assumptions!$C$10),SUMIFS('FAOstat_value added'!$L:$L,'FAOstat_value added'!$J:$J,FAOstat!CI$4,'FAOstat_value added'!$D:$D,FAOstat!$B23))</f>
        <v>3213.9004970000001</v>
      </c>
      <c r="CJ23" s="4">
        <f>IF(SUMIFS('FAOstat_value added'!$L:$L,'FAOstat_value added'!$J:$J,FAOstat!CJ$4,'FAOstat_value added'!$D:$D,FAOstat!$B23)=0,CI23*(1+Assumptions!$C$10),SUMIFS('FAOstat_value added'!$L:$L,'FAOstat_value added'!$J:$J,FAOstat!CJ$4,'FAOstat_value added'!$D:$D,FAOstat!$B23))</f>
        <v>3379.059334</v>
      </c>
      <c r="CK23" s="4">
        <f>IF(SUMIFS('FAOstat_value added'!$L:$L,'FAOstat_value added'!$J:$J,FAOstat!CK$4,'FAOstat_value added'!$D:$D,FAOstat!$B23)=0,CJ23*(1+Assumptions!$C$10),SUMIFS('FAOstat_value added'!$L:$L,'FAOstat_value added'!$J:$J,FAOstat!CK$4,'FAOstat_value added'!$D:$D,FAOstat!$B23))</f>
        <v>3791.8603309999999</v>
      </c>
      <c r="CL23" s="4">
        <f>IF(SUMIFS('FAOstat_value added'!$L:$L,'FAOstat_value added'!$J:$J,FAOstat!CL$4,'FAOstat_value added'!$D:$D,FAOstat!$B23)=0,CK23*(1+Assumptions!$C$10),SUMIFS('FAOstat_value added'!$L:$L,'FAOstat_value added'!$J:$J,FAOstat!CL$4,'FAOstat_value added'!$D:$D,FAOstat!$B23))</f>
        <v>4347.0043420000002</v>
      </c>
      <c r="CM23" s="4">
        <f>IF(SUMIFS('FAOstat_value added'!$L:$L,'FAOstat_value added'!$J:$J,FAOstat!CM$4,'FAOstat_value added'!$D:$D,FAOstat!$B23)=0,CL23*(1+Assumptions!$C$10),SUMIFS('FAOstat_value added'!$L:$L,'FAOstat_value added'!$J:$J,FAOstat!CM$4,'FAOstat_value added'!$D:$D,FAOstat!$B23))</f>
        <v>4625.7971820000002</v>
      </c>
      <c r="CN23" s="4">
        <f>IF(SUMIFS('FAOstat_value added'!$L:$L,'FAOstat_value added'!$J:$J,FAOstat!CN$4,'FAOstat_value added'!$D:$D,FAOstat!$B23)=0,CM23*(1+Assumptions!$C$10),SUMIFS('FAOstat_value added'!$L:$L,'FAOstat_value added'!$J:$J,FAOstat!CN$4,'FAOstat_value added'!$D:$D,FAOstat!$B23))</f>
        <v>4718.3131256400002</v>
      </c>
      <c r="CO23" s="36">
        <f t="shared" si="28"/>
        <v>-1</v>
      </c>
    </row>
    <row r="24" spans="2:93" x14ac:dyDescent="0.35">
      <c r="B24" t="s">
        <v>65</v>
      </c>
      <c r="C24">
        <f t="shared" si="8"/>
        <v>0</v>
      </c>
      <c r="D24">
        <f t="shared" si="9"/>
        <v>0</v>
      </c>
      <c r="E24">
        <f t="shared" si="10"/>
        <v>0</v>
      </c>
      <c r="F24">
        <f t="shared" si="11"/>
        <v>0</v>
      </c>
      <c r="G24">
        <f t="shared" si="12"/>
        <v>0</v>
      </c>
      <c r="H24">
        <f t="shared" si="13"/>
        <v>0</v>
      </c>
      <c r="I24">
        <f t="shared" si="14"/>
        <v>0</v>
      </c>
      <c r="J24">
        <f t="shared" si="15"/>
        <v>0</v>
      </c>
      <c r="K24">
        <f t="shared" si="16"/>
        <v>0</v>
      </c>
      <c r="L24">
        <f t="shared" si="17"/>
        <v>0</v>
      </c>
      <c r="M24" s="4">
        <f t="shared" si="18"/>
        <v>217.82999999999998</v>
      </c>
      <c r="N24" s="4">
        <f t="shared" si="19"/>
        <v>204.03</v>
      </c>
      <c r="O24" s="4">
        <f t="shared" si="20"/>
        <v>218.38</v>
      </c>
      <c r="P24" s="4">
        <f t="shared" si="21"/>
        <v>181.39000000000001</v>
      </c>
      <c r="Q24" s="4">
        <f t="shared" si="22"/>
        <v>231.18</v>
      </c>
      <c r="R24" s="4">
        <f t="shared" si="23"/>
        <v>245.06</v>
      </c>
      <c r="S24" s="4">
        <f t="shared" si="24"/>
        <v>294.33</v>
      </c>
      <c r="T24" s="4">
        <f t="shared" si="25"/>
        <v>159.4</v>
      </c>
      <c r="U24" s="4">
        <f t="shared" si="26"/>
        <v>253.17000000000002</v>
      </c>
      <c r="V24" s="4">
        <f t="shared" si="27"/>
        <v>0</v>
      </c>
      <c r="W24">
        <f>SUMIFS('FAOstat _govt exp'!$L:$L,'FAOstat _govt exp'!$J:$J,FAOstat!W$4,'FAOstat _govt exp'!$H:$H,FAOstat!W$3,'FAOstat _govt exp'!$D:$D,FAOstat!$B24)</f>
        <v>174.42</v>
      </c>
      <c r="X24">
        <f>SUMIFS('FAOstat _govt exp'!$L:$L,'FAOstat _govt exp'!$J:$J,FAOstat!X$4,'FAOstat _govt exp'!$H:$H,FAOstat!X$3,'FAOstat _govt exp'!$D:$D,FAOstat!$B24)</f>
        <v>161.9</v>
      </c>
      <c r="Y24">
        <f>SUMIFS('FAOstat _govt exp'!$L:$L,'FAOstat _govt exp'!$J:$J,FAOstat!Y$4,'FAOstat _govt exp'!$H:$H,FAOstat!Y$3,'FAOstat _govt exp'!$D:$D,FAOstat!$B24)</f>
        <v>179.31</v>
      </c>
      <c r="Z24">
        <f>SUMIFS('FAOstat _govt exp'!$L:$L,'FAOstat _govt exp'!$J:$J,FAOstat!Z$4,'FAOstat _govt exp'!$H:$H,FAOstat!Z$3,'FAOstat _govt exp'!$D:$D,FAOstat!$B24)</f>
        <v>147.80000000000001</v>
      </c>
      <c r="AA24">
        <f>SUMIFS('FAOstat _govt exp'!$L:$L,'FAOstat _govt exp'!$J:$J,FAOstat!AA$4,'FAOstat _govt exp'!$H:$H,FAOstat!AA$3,'FAOstat _govt exp'!$D:$D,FAOstat!$B24)</f>
        <v>194.93</v>
      </c>
      <c r="AB24">
        <f>SUMIFS('FAOstat _govt exp'!$L:$L,'FAOstat _govt exp'!$J:$J,FAOstat!AB$4,'FAOstat _govt exp'!$H:$H,FAOstat!AB$3,'FAOstat _govt exp'!$D:$D,FAOstat!$B24)</f>
        <v>207.26</v>
      </c>
      <c r="AC24">
        <f>SUMIFS('FAOstat _govt exp'!$L:$L,'FAOstat _govt exp'!$J:$J,FAOstat!AC$4,'FAOstat _govt exp'!$H:$H,FAOstat!AC$3,'FAOstat _govt exp'!$D:$D,FAOstat!$B24)</f>
        <v>252.91</v>
      </c>
      <c r="AD24">
        <f>SUMIFS('FAOstat _govt exp'!$L:$L,'FAOstat _govt exp'!$J:$J,FAOstat!AD$4,'FAOstat _govt exp'!$H:$H,FAOstat!AD$3,'FAOstat _govt exp'!$D:$D,FAOstat!$B24)</f>
        <v>120.59</v>
      </c>
      <c r="AE24">
        <f>SUMIFS('FAOstat _govt exp'!$L:$L,'FAOstat _govt exp'!$J:$J,FAOstat!AE$4,'FAOstat _govt exp'!$H:$H,FAOstat!AE$3,'FAOstat _govt exp'!$D:$D,FAOstat!$B24)</f>
        <v>197.99</v>
      </c>
      <c r="AF24">
        <f>SUMIFS('FAOstat _govt exp'!$L:$L,'FAOstat _govt exp'!$J:$J,FAOstat!AF$4,'FAOstat _govt exp'!$H:$H,FAOstat!AF$3,'FAOstat _govt exp'!$D:$D,FAOstat!$B24)</f>
        <v>0</v>
      </c>
      <c r="AG24">
        <f>SUMIFS('FAOstat _govt exp'!$L:$L,'FAOstat _govt exp'!$J:$J,FAOstat!AG$4,'FAOstat _govt exp'!$H:$H,FAOstat!AG$3,'FAOstat _govt exp'!$D:$D,FAOstat!$B24)</f>
        <v>43.41</v>
      </c>
      <c r="AH24">
        <f>SUMIFS('FAOstat _govt exp'!$L:$L,'FAOstat _govt exp'!$J:$J,FAOstat!AH$4,'FAOstat _govt exp'!$H:$H,FAOstat!AH$3,'FAOstat _govt exp'!$D:$D,FAOstat!$B24)</f>
        <v>42.13</v>
      </c>
      <c r="AI24">
        <f>SUMIFS('FAOstat _govt exp'!$L:$L,'FAOstat _govt exp'!$J:$J,FAOstat!AI$4,'FAOstat _govt exp'!$H:$H,FAOstat!AI$3,'FAOstat _govt exp'!$D:$D,FAOstat!$B24)</f>
        <v>39.07</v>
      </c>
      <c r="AJ24">
        <f>SUMIFS('FAOstat _govt exp'!$L:$L,'FAOstat _govt exp'!$J:$J,FAOstat!AJ$4,'FAOstat _govt exp'!$H:$H,FAOstat!AJ$3,'FAOstat _govt exp'!$D:$D,FAOstat!$B24)</f>
        <v>33.590000000000003</v>
      </c>
      <c r="AK24">
        <f>SUMIFS('FAOstat _govt exp'!$L:$L,'FAOstat _govt exp'!$J:$J,FAOstat!AK$4,'FAOstat _govt exp'!$H:$H,FAOstat!AK$3,'FAOstat _govt exp'!$D:$D,FAOstat!$B24)</f>
        <v>36.25</v>
      </c>
      <c r="AL24">
        <f>SUMIFS('FAOstat _govt exp'!$L:$L,'FAOstat _govt exp'!$J:$J,FAOstat!AL$4,'FAOstat _govt exp'!$H:$H,FAOstat!AL$3,'FAOstat _govt exp'!$D:$D,FAOstat!$B24)</f>
        <v>37.799999999999997</v>
      </c>
      <c r="AM24">
        <f>SUMIFS('FAOstat _govt exp'!$L:$L,'FAOstat _govt exp'!$J:$J,FAOstat!AM$4,'FAOstat _govt exp'!$H:$H,FAOstat!AM$3,'FAOstat _govt exp'!$D:$D,FAOstat!$B24)</f>
        <v>41.42</v>
      </c>
      <c r="AN24">
        <f>SUMIFS('FAOstat _govt exp'!$L:$L,'FAOstat _govt exp'!$J:$J,FAOstat!AN$4,'FAOstat _govt exp'!$H:$H,FAOstat!AN$3,'FAOstat _govt exp'!$D:$D,FAOstat!$B24)</f>
        <v>38.81</v>
      </c>
      <c r="AO24">
        <f>SUMIFS('FAOstat _govt exp'!$L:$L,'FAOstat _govt exp'!$J:$J,FAOstat!AO$4,'FAOstat _govt exp'!$H:$H,FAOstat!AO$3,'FAOstat _govt exp'!$D:$D,FAOstat!$B24)</f>
        <v>55.18</v>
      </c>
      <c r="AP24">
        <f>SUMIFS('FAOstat _govt exp'!$L:$L,'FAOstat _govt exp'!$J:$J,FAOstat!AP$4,'FAOstat _govt exp'!$H:$H,FAOstat!AP$3,'FAOstat _govt exp'!$D:$D,FAOstat!$B24)</f>
        <v>0</v>
      </c>
      <c r="AQ24">
        <f>SUMIFS('FAOstat _govt exp'!$L:$L,'FAOstat _govt exp'!$J:$J,FAOstat!AQ$4,'FAOstat _govt exp'!$H:$H,FAOstat!AQ$3,'FAOstat _govt exp'!$D:$D,FAOstat!$B24)</f>
        <v>0</v>
      </c>
      <c r="AR24">
        <f>SUMIFS('FAOstat _govt exp'!$L:$L,'FAOstat _govt exp'!$J:$J,FAOstat!AR$4,'FAOstat _govt exp'!$H:$H,FAOstat!AR$3,'FAOstat _govt exp'!$D:$D,FAOstat!$B24)</f>
        <v>0</v>
      </c>
      <c r="AS24">
        <f>SUMIFS('FAOstat _govt exp'!$L:$L,'FAOstat _govt exp'!$J:$J,FAOstat!AS$4,'FAOstat _govt exp'!$H:$H,FAOstat!AS$3,'FAOstat _govt exp'!$D:$D,FAOstat!$B24)</f>
        <v>0</v>
      </c>
      <c r="AT24">
        <f>SUMIFS('FAOstat _govt exp'!$L:$L,'FAOstat _govt exp'!$J:$J,FAOstat!AT$4,'FAOstat _govt exp'!$H:$H,FAOstat!AT$3,'FAOstat _govt exp'!$D:$D,FAOstat!$B24)</f>
        <v>0</v>
      </c>
      <c r="AU24">
        <f>SUMIFS('FAOstat _govt exp'!$L:$L,'FAOstat _govt exp'!$J:$J,FAOstat!AU$4,'FAOstat _govt exp'!$H:$H,FAOstat!AU$3,'FAOstat _govt exp'!$D:$D,FAOstat!$B24)</f>
        <v>0</v>
      </c>
      <c r="AV24">
        <f>SUMIFS('FAOstat _govt exp'!$L:$L,'FAOstat _govt exp'!$J:$J,FAOstat!AV$4,'FAOstat _govt exp'!$H:$H,FAOstat!AV$3,'FAOstat _govt exp'!$D:$D,FAOstat!$B24)</f>
        <v>0</v>
      </c>
      <c r="AW24">
        <f>SUMIFS('FAOstat _govt exp'!$L:$L,'FAOstat _govt exp'!$J:$J,FAOstat!AW$4,'FAOstat _govt exp'!$H:$H,FAOstat!AW$3,'FAOstat _govt exp'!$D:$D,FAOstat!$B24)</f>
        <v>0</v>
      </c>
      <c r="AX24">
        <f>SUMIFS('FAOstat _govt exp'!$L:$L,'FAOstat _govt exp'!$J:$J,FAOstat!AX$4,'FAOstat _govt exp'!$H:$H,FAOstat!AX$3,'FAOstat _govt exp'!$D:$D,FAOstat!$B24)</f>
        <v>0</v>
      </c>
      <c r="AY24">
        <f>SUMIFS('FAOstat _govt exp'!$L:$L,'FAOstat _govt exp'!$J:$J,FAOstat!AY$4,'FAOstat _govt exp'!$H:$H,FAOstat!AY$3,'FAOstat _govt exp'!$D:$D,FAOstat!$B24)</f>
        <v>0</v>
      </c>
      <c r="AZ24">
        <f>SUMIFS('FAOstat _govt exp'!$L:$L,'FAOstat _govt exp'!$J:$J,FAOstat!AZ$4,'FAOstat _govt exp'!$H:$H,FAOstat!AZ$3,'FAOstat _govt exp'!$D:$D,FAOstat!$B24)</f>
        <v>0</v>
      </c>
      <c r="BA24">
        <f>SUMIFS('FAOstat _govt exp'!$L:$L,'FAOstat _govt exp'!$J:$J,FAOstat!BA$4,'FAOstat _govt exp'!$H:$H,FAOstat!BA$3,'FAOstat _govt exp'!$D:$D,FAOstat!$B24)</f>
        <v>174.42</v>
      </c>
      <c r="BB24">
        <f>SUMIFS('FAOstat _govt exp'!$L:$L,'FAOstat _govt exp'!$J:$J,FAOstat!BB$4,'FAOstat _govt exp'!$H:$H,FAOstat!BB$3,'FAOstat _govt exp'!$D:$D,FAOstat!$B24)</f>
        <v>161.9</v>
      </c>
      <c r="BC24">
        <f>SUMIFS('FAOstat _govt exp'!$L:$L,'FAOstat _govt exp'!$J:$J,FAOstat!BC$4,'FAOstat _govt exp'!$H:$H,FAOstat!BC$3,'FAOstat _govt exp'!$D:$D,FAOstat!$B24)</f>
        <v>179.31</v>
      </c>
      <c r="BD24">
        <f>SUMIFS('FAOstat _govt exp'!$L:$L,'FAOstat _govt exp'!$J:$J,FAOstat!BD$4,'FAOstat _govt exp'!$H:$H,FAOstat!BD$3,'FAOstat _govt exp'!$D:$D,FAOstat!$B24)</f>
        <v>147.80000000000001</v>
      </c>
      <c r="BE24">
        <f>SUMIFS('FAOstat _govt exp'!$L:$L,'FAOstat _govt exp'!$J:$J,FAOstat!BE$4,'FAOstat _govt exp'!$H:$H,FAOstat!BE$3,'FAOstat _govt exp'!$D:$D,FAOstat!$B24)</f>
        <v>194.93</v>
      </c>
      <c r="BF24">
        <f>SUMIFS('FAOstat _govt exp'!$L:$L,'FAOstat _govt exp'!$J:$J,FAOstat!BF$4,'FAOstat _govt exp'!$H:$H,FAOstat!BF$3,'FAOstat _govt exp'!$D:$D,FAOstat!$B24)</f>
        <v>207.26</v>
      </c>
      <c r="BG24">
        <f>SUMIFS('FAOstat _govt exp'!$L:$L,'FAOstat _govt exp'!$J:$J,FAOstat!BG$4,'FAOstat _govt exp'!$H:$H,FAOstat!BG$3,'FAOstat _govt exp'!$D:$D,FAOstat!$B24)</f>
        <v>252.91</v>
      </c>
      <c r="BH24">
        <f>SUMIFS('FAOstat _govt exp'!$L:$L,'FAOstat _govt exp'!$J:$J,FAOstat!BH$4,'FAOstat _govt exp'!$H:$H,FAOstat!BH$3,'FAOstat _govt exp'!$D:$D,FAOstat!$B24)</f>
        <v>120.59</v>
      </c>
      <c r="BI24">
        <f>SUMIFS('FAOstat _govt exp'!$L:$L,'FAOstat _govt exp'!$J:$J,FAOstat!BI$4,'FAOstat _govt exp'!$H:$H,FAOstat!BI$3,'FAOstat _govt exp'!$D:$D,FAOstat!$B24)</f>
        <v>197.99</v>
      </c>
      <c r="BJ24">
        <f>SUMIFS('FAOstat _govt exp'!$L:$L,'FAOstat _govt exp'!$J:$J,FAOstat!BJ$4,'FAOstat _govt exp'!$H:$H,FAOstat!BJ$3,'FAOstat _govt exp'!$D:$D,FAOstat!$B24)</f>
        <v>0</v>
      </c>
      <c r="BK24">
        <f>SUMIFS('FAOstat _govt exp'!$L:$L,'FAOstat _govt exp'!$J:$J,FAOstat!BK$4,'FAOstat _govt exp'!$H:$H,FAOstat!BK$3,'FAOstat _govt exp'!$D:$D,FAOstat!$B24)</f>
        <v>43.41</v>
      </c>
      <c r="BL24">
        <f>SUMIFS('FAOstat _govt exp'!$L:$L,'FAOstat _govt exp'!$J:$J,FAOstat!BL$4,'FAOstat _govt exp'!$H:$H,FAOstat!BL$3,'FAOstat _govt exp'!$D:$D,FAOstat!$B24)</f>
        <v>42.13</v>
      </c>
      <c r="BM24">
        <f>SUMIFS('FAOstat _govt exp'!$L:$L,'FAOstat _govt exp'!$J:$J,FAOstat!BM$4,'FAOstat _govt exp'!$H:$H,FAOstat!BM$3,'FAOstat _govt exp'!$D:$D,FAOstat!$B24)</f>
        <v>39.07</v>
      </c>
      <c r="BN24">
        <f>SUMIFS('FAOstat _govt exp'!$L:$L,'FAOstat _govt exp'!$J:$J,FAOstat!BN$4,'FAOstat _govt exp'!$H:$H,FAOstat!BN$3,'FAOstat _govt exp'!$D:$D,FAOstat!$B24)</f>
        <v>33.590000000000003</v>
      </c>
      <c r="BO24">
        <f>SUMIFS('FAOstat _govt exp'!$L:$L,'FAOstat _govt exp'!$J:$J,FAOstat!BO$4,'FAOstat _govt exp'!$H:$H,FAOstat!BO$3,'FAOstat _govt exp'!$D:$D,FAOstat!$B24)</f>
        <v>36.25</v>
      </c>
      <c r="BP24">
        <f>SUMIFS('FAOstat _govt exp'!$L:$L,'FAOstat _govt exp'!$J:$J,FAOstat!BP$4,'FAOstat _govt exp'!$H:$H,FAOstat!BP$3,'FAOstat _govt exp'!$D:$D,FAOstat!$B24)</f>
        <v>37.799999999999997</v>
      </c>
      <c r="BQ24">
        <f>SUMIFS('FAOstat _govt exp'!$L:$L,'FAOstat _govt exp'!$J:$J,FAOstat!BQ$4,'FAOstat _govt exp'!$H:$H,FAOstat!BQ$3,'FAOstat _govt exp'!$D:$D,FAOstat!$B24)</f>
        <v>41.42</v>
      </c>
      <c r="BR24">
        <f>SUMIFS('FAOstat _govt exp'!$L:$L,'FAOstat _govt exp'!$J:$J,FAOstat!BR$4,'FAOstat _govt exp'!$H:$H,FAOstat!BR$3,'FAOstat _govt exp'!$D:$D,FAOstat!$B24)</f>
        <v>38.81</v>
      </c>
      <c r="BS24">
        <f>SUMIFS('FAOstat _govt exp'!$L:$L,'FAOstat _govt exp'!$J:$J,FAOstat!BS$4,'FAOstat _govt exp'!$H:$H,FAOstat!BS$3,'FAOstat _govt exp'!$D:$D,FAOstat!$B24)</f>
        <v>55.18</v>
      </c>
      <c r="BT24">
        <f>SUMIFS('FAOstat _govt exp'!$L:$L,'FAOstat _govt exp'!$J:$J,FAOstat!BT$4,'FAOstat _govt exp'!$H:$H,FAOstat!BT$3,'FAOstat _govt exp'!$D:$D,FAOstat!$B24)</f>
        <v>0</v>
      </c>
      <c r="BU24">
        <f>SUMIFS('FAOstat _govt exp'!$L:$L,'FAOstat _govt exp'!$J:$J,FAOstat!BU$4,'FAOstat _govt exp'!$H:$H,FAOstat!BU$3,'FAOstat _govt exp'!$D:$D,FAOstat!$B24)</f>
        <v>0</v>
      </c>
      <c r="BV24">
        <f>SUMIFS('FAOstat _govt exp'!$L:$L,'FAOstat _govt exp'!$J:$J,FAOstat!BV$4,'FAOstat _govt exp'!$H:$H,FAOstat!BV$3,'FAOstat _govt exp'!$D:$D,FAOstat!$B24)</f>
        <v>0</v>
      </c>
      <c r="BW24">
        <f>SUMIFS('FAOstat _govt exp'!$L:$L,'FAOstat _govt exp'!$J:$J,FAOstat!BW$4,'FAOstat _govt exp'!$H:$H,FAOstat!BW$3,'FAOstat _govt exp'!$D:$D,FAOstat!$B24)</f>
        <v>0</v>
      </c>
      <c r="BX24">
        <f>SUMIFS('FAOstat _govt exp'!$L:$L,'FAOstat _govt exp'!$J:$J,FAOstat!BX$4,'FAOstat _govt exp'!$H:$H,FAOstat!BX$3,'FAOstat _govt exp'!$D:$D,FAOstat!$B24)</f>
        <v>0</v>
      </c>
      <c r="BY24">
        <f>SUMIFS('FAOstat _govt exp'!$L:$L,'FAOstat _govt exp'!$J:$J,FAOstat!BY$4,'FAOstat _govt exp'!$H:$H,FAOstat!BY$3,'FAOstat _govt exp'!$D:$D,FAOstat!$B24)</f>
        <v>0</v>
      </c>
      <c r="BZ24">
        <f>SUMIFS('FAOstat _govt exp'!$L:$L,'FAOstat _govt exp'!$J:$J,FAOstat!BZ$4,'FAOstat _govt exp'!$H:$H,FAOstat!BZ$3,'FAOstat _govt exp'!$D:$D,FAOstat!$B24)</f>
        <v>0</v>
      </c>
      <c r="CA24">
        <f>SUMIFS('FAOstat _govt exp'!$L:$L,'FAOstat _govt exp'!$J:$J,FAOstat!CA$4,'FAOstat _govt exp'!$H:$H,FAOstat!CA$3,'FAOstat _govt exp'!$D:$D,FAOstat!$B24)</f>
        <v>0</v>
      </c>
      <c r="CB24">
        <f>SUMIFS('FAOstat _govt exp'!$L:$L,'FAOstat _govt exp'!$J:$J,FAOstat!CB$4,'FAOstat _govt exp'!$H:$H,FAOstat!CB$3,'FAOstat _govt exp'!$D:$D,FAOstat!$B24)</f>
        <v>0</v>
      </c>
      <c r="CC24">
        <f>SUMIFS('FAOstat _govt exp'!$L:$L,'FAOstat _govt exp'!$J:$J,FAOstat!CC$4,'FAOstat _govt exp'!$H:$H,FAOstat!CC$3,'FAOstat _govt exp'!$D:$D,FAOstat!$B24)</f>
        <v>0</v>
      </c>
      <c r="CD24">
        <f>SUMIFS('FAOstat _govt exp'!$L:$L,'FAOstat _govt exp'!$J:$J,FAOstat!CD$4,'FAOstat _govt exp'!$H:$H,FAOstat!CD$3,'FAOstat _govt exp'!$D:$D,FAOstat!$B24)</f>
        <v>0</v>
      </c>
      <c r="CE24" s="4">
        <f>SUMIFS('FAOstat_value added'!$L:$L,'FAOstat_value added'!$J:$J,FAOstat!CE$4,'FAOstat_value added'!$D:$D,FAOstat!$B24)</f>
        <v>318.13519600000001</v>
      </c>
      <c r="CF24" s="4">
        <f>IF(SUMIFS('FAOstat_value added'!$L:$L,'FAOstat_value added'!$J:$J,FAOstat!CF$4,'FAOstat_value added'!$D:$D,FAOstat!$B24)=0,CE24*(1+Assumptions!$C$10),SUMIFS('FAOstat_value added'!$L:$L,'FAOstat_value added'!$J:$J,FAOstat!CF$4,'FAOstat_value added'!$D:$D,FAOstat!$B24))</f>
        <v>385.47368999999998</v>
      </c>
      <c r="CG24" s="4">
        <f>IF(SUMIFS('FAOstat_value added'!$L:$L,'FAOstat_value added'!$J:$J,FAOstat!CG$4,'FAOstat_value added'!$D:$D,FAOstat!$B24)=0,CF24*(1+Assumptions!$C$10),SUMIFS('FAOstat_value added'!$L:$L,'FAOstat_value added'!$J:$J,FAOstat!CG$4,'FAOstat_value added'!$D:$D,FAOstat!$B24))</f>
        <v>388.66582699999998</v>
      </c>
      <c r="CH24" s="4">
        <f>IF(SUMIFS('FAOstat_value added'!$L:$L,'FAOstat_value added'!$J:$J,FAOstat!CH$4,'FAOstat_value added'!$D:$D,FAOstat!$B24)=0,CG24*(1+Assumptions!$C$10),SUMIFS('FAOstat_value added'!$L:$L,'FAOstat_value added'!$J:$J,FAOstat!CH$4,'FAOstat_value added'!$D:$D,FAOstat!$B24))</f>
        <v>342.52070500000002</v>
      </c>
      <c r="CI24" s="4">
        <f>IF(SUMIFS('FAOstat_value added'!$L:$L,'FAOstat_value added'!$J:$J,FAOstat!CI$4,'FAOstat_value added'!$D:$D,FAOstat!$B24)=0,CH24*(1+Assumptions!$C$10),SUMIFS('FAOstat_value added'!$L:$L,'FAOstat_value added'!$J:$J,FAOstat!CI$4,'FAOstat_value added'!$D:$D,FAOstat!$B24))</f>
        <v>339.27381100000002</v>
      </c>
      <c r="CJ24" s="4">
        <f>IF(SUMIFS('FAOstat_value added'!$L:$L,'FAOstat_value added'!$J:$J,FAOstat!CJ$4,'FAOstat_value added'!$D:$D,FAOstat!$B24)=0,CI24*(1+Assumptions!$C$10),SUMIFS('FAOstat_value added'!$L:$L,'FAOstat_value added'!$J:$J,FAOstat!CJ$4,'FAOstat_value added'!$D:$D,FAOstat!$B24))</f>
        <v>317.35701899999998</v>
      </c>
      <c r="CK24" s="4">
        <f>IF(SUMIFS('FAOstat_value added'!$L:$L,'FAOstat_value added'!$J:$J,FAOstat!CK$4,'FAOstat_value added'!$D:$D,FAOstat!$B24)=0,CJ24*(1+Assumptions!$C$10),SUMIFS('FAOstat_value added'!$L:$L,'FAOstat_value added'!$J:$J,FAOstat!CK$4,'FAOstat_value added'!$D:$D,FAOstat!$B24))</f>
        <v>320.710984</v>
      </c>
      <c r="CL24" s="4">
        <f>IF(SUMIFS('FAOstat_value added'!$L:$L,'FAOstat_value added'!$J:$J,FAOstat!CL$4,'FAOstat_value added'!$D:$D,FAOstat!$B24)=0,CK24*(1+Assumptions!$C$10),SUMIFS('FAOstat_value added'!$L:$L,'FAOstat_value added'!$J:$J,FAOstat!CL$4,'FAOstat_value added'!$D:$D,FAOstat!$B24))</f>
        <v>346.34427699999998</v>
      </c>
      <c r="CM24" s="4">
        <f>IF(SUMIFS('FAOstat_value added'!$L:$L,'FAOstat_value added'!$J:$J,FAOstat!CM$4,'FAOstat_value added'!$D:$D,FAOstat!$B24)=0,CL24*(1+Assumptions!$C$10),SUMIFS('FAOstat_value added'!$L:$L,'FAOstat_value added'!$J:$J,FAOstat!CM$4,'FAOstat_value added'!$D:$D,FAOstat!$B24))</f>
        <v>371.99309099999999</v>
      </c>
      <c r="CN24" s="4">
        <f>IF(SUMIFS('FAOstat_value added'!$L:$L,'FAOstat_value added'!$J:$J,FAOstat!CN$4,'FAOstat_value added'!$D:$D,FAOstat!$B24)=0,CM24*(1+Assumptions!$C$10),SUMIFS('FAOstat_value added'!$L:$L,'FAOstat_value added'!$J:$J,FAOstat!CN$4,'FAOstat_value added'!$D:$D,FAOstat!$B24))</f>
        <v>379.43295282000003</v>
      </c>
      <c r="CO24" s="36">
        <f t="shared" si="28"/>
        <v>-4.3633455915215169E-2</v>
      </c>
    </row>
    <row r="25" spans="2:93" x14ac:dyDescent="0.35">
      <c r="B25" t="s">
        <v>67</v>
      </c>
      <c r="C25">
        <f t="shared" si="8"/>
        <v>247.61</v>
      </c>
      <c r="D25">
        <f t="shared" si="9"/>
        <v>260.93</v>
      </c>
      <c r="E25">
        <f t="shared" si="10"/>
        <v>210.23</v>
      </c>
      <c r="F25">
        <f t="shared" si="11"/>
        <v>221.74</v>
      </c>
      <c r="G25">
        <f t="shared" si="12"/>
        <v>1425.68</v>
      </c>
      <c r="H25">
        <f t="shared" si="13"/>
        <v>1101.47</v>
      </c>
      <c r="I25">
        <f t="shared" si="14"/>
        <v>1107.5999999999999</v>
      </c>
      <c r="J25">
        <f t="shared" si="15"/>
        <v>1278.8900000000001</v>
      </c>
      <c r="K25">
        <f t="shared" si="16"/>
        <v>1338.61</v>
      </c>
      <c r="L25">
        <f t="shared" si="17"/>
        <v>0</v>
      </c>
      <c r="M25" s="4">
        <f t="shared" si="18"/>
        <v>6194.5</v>
      </c>
      <c r="N25" s="4">
        <f t="shared" si="19"/>
        <v>7173</v>
      </c>
      <c r="O25" s="4">
        <f t="shared" si="20"/>
        <v>7221.29</v>
      </c>
      <c r="P25" s="4">
        <f t="shared" si="21"/>
        <v>7310.2199999999993</v>
      </c>
      <c r="Q25" s="4">
        <f t="shared" si="22"/>
        <v>17302.39</v>
      </c>
      <c r="R25" s="4">
        <f t="shared" si="23"/>
        <v>11673.419999999998</v>
      </c>
      <c r="S25" s="4">
        <f t="shared" si="24"/>
        <v>12016.29</v>
      </c>
      <c r="T25" s="4">
        <f t="shared" si="25"/>
        <v>12500.73</v>
      </c>
      <c r="U25" s="4">
        <f t="shared" si="26"/>
        <v>10802.560000000001</v>
      </c>
      <c r="V25" s="4">
        <f t="shared" si="27"/>
        <v>0</v>
      </c>
      <c r="W25">
        <f>SUMIFS('FAOstat _govt exp'!$L:$L,'FAOstat _govt exp'!$J:$J,FAOstat!W$4,'FAOstat _govt exp'!$H:$H,FAOstat!W$3,'FAOstat _govt exp'!$D:$D,FAOstat!$B25)</f>
        <v>5946.89</v>
      </c>
      <c r="X25">
        <f>SUMIFS('FAOstat _govt exp'!$L:$L,'FAOstat _govt exp'!$J:$J,FAOstat!X$4,'FAOstat _govt exp'!$H:$H,FAOstat!X$3,'FAOstat _govt exp'!$D:$D,FAOstat!$B25)</f>
        <v>6912.07</v>
      </c>
      <c r="Y25">
        <f>SUMIFS('FAOstat _govt exp'!$L:$L,'FAOstat _govt exp'!$J:$J,FAOstat!Y$4,'FAOstat _govt exp'!$H:$H,FAOstat!Y$3,'FAOstat _govt exp'!$D:$D,FAOstat!$B25)</f>
        <v>7011.06</v>
      </c>
      <c r="Z25">
        <f>SUMIFS('FAOstat _govt exp'!$L:$L,'FAOstat _govt exp'!$J:$J,FAOstat!Z$4,'FAOstat _govt exp'!$H:$H,FAOstat!Z$3,'FAOstat _govt exp'!$D:$D,FAOstat!$B25)</f>
        <v>7088.48</v>
      </c>
      <c r="AA25">
        <f>SUMIFS('FAOstat _govt exp'!$L:$L,'FAOstat _govt exp'!$J:$J,FAOstat!AA$4,'FAOstat _govt exp'!$H:$H,FAOstat!AA$3,'FAOstat _govt exp'!$D:$D,FAOstat!$B25)</f>
        <v>13410.84</v>
      </c>
      <c r="AB25">
        <f>SUMIFS('FAOstat _govt exp'!$L:$L,'FAOstat _govt exp'!$J:$J,FAOstat!AB$4,'FAOstat _govt exp'!$H:$H,FAOstat!AB$3,'FAOstat _govt exp'!$D:$D,FAOstat!$B25)</f>
        <v>9112.64</v>
      </c>
      <c r="AC25">
        <f>SUMIFS('FAOstat _govt exp'!$L:$L,'FAOstat _govt exp'!$J:$J,FAOstat!AC$4,'FAOstat _govt exp'!$H:$H,FAOstat!AC$3,'FAOstat _govt exp'!$D:$D,FAOstat!$B25)</f>
        <v>9369.4500000000007</v>
      </c>
      <c r="AD25">
        <f>SUMIFS('FAOstat _govt exp'!$L:$L,'FAOstat _govt exp'!$J:$J,FAOstat!AD$4,'FAOstat _govt exp'!$H:$H,FAOstat!AD$3,'FAOstat _govt exp'!$D:$D,FAOstat!$B25)</f>
        <v>9572.06</v>
      </c>
      <c r="AE25">
        <f>SUMIFS('FAOstat _govt exp'!$L:$L,'FAOstat _govt exp'!$J:$J,FAOstat!AE$4,'FAOstat _govt exp'!$H:$H,FAOstat!AE$3,'FAOstat _govt exp'!$D:$D,FAOstat!$B25)</f>
        <v>8214.52</v>
      </c>
      <c r="AF25">
        <f>SUMIFS('FAOstat _govt exp'!$L:$L,'FAOstat _govt exp'!$J:$J,FAOstat!AF$4,'FAOstat _govt exp'!$H:$H,FAOstat!AF$3,'FAOstat _govt exp'!$D:$D,FAOstat!$B25)</f>
        <v>0</v>
      </c>
      <c r="AG25">
        <f>SUMIFS('FAOstat _govt exp'!$L:$L,'FAOstat _govt exp'!$J:$J,FAOstat!AG$4,'FAOstat _govt exp'!$H:$H,FAOstat!AG$3,'FAOstat _govt exp'!$D:$D,FAOstat!$B25)</f>
        <v>0</v>
      </c>
      <c r="AH25">
        <f>SUMIFS('FAOstat _govt exp'!$L:$L,'FAOstat _govt exp'!$J:$J,FAOstat!AH$4,'FAOstat _govt exp'!$H:$H,FAOstat!AH$3,'FAOstat _govt exp'!$D:$D,FAOstat!$B25)</f>
        <v>0</v>
      </c>
      <c r="AI25">
        <f>SUMIFS('FAOstat _govt exp'!$L:$L,'FAOstat _govt exp'!$J:$J,FAOstat!AI$4,'FAOstat _govt exp'!$H:$H,FAOstat!AI$3,'FAOstat _govt exp'!$D:$D,FAOstat!$B25)</f>
        <v>0</v>
      </c>
      <c r="AJ25">
        <f>SUMIFS('FAOstat _govt exp'!$L:$L,'FAOstat _govt exp'!$J:$J,FAOstat!AJ$4,'FAOstat _govt exp'!$H:$H,FAOstat!AJ$3,'FAOstat _govt exp'!$D:$D,FAOstat!$B25)</f>
        <v>0</v>
      </c>
      <c r="AK25">
        <f>SUMIFS('FAOstat _govt exp'!$L:$L,'FAOstat _govt exp'!$J:$J,FAOstat!AK$4,'FAOstat _govt exp'!$H:$H,FAOstat!AK$3,'FAOstat _govt exp'!$D:$D,FAOstat!$B25)</f>
        <v>0</v>
      </c>
      <c r="AL25">
        <f>SUMIFS('FAOstat _govt exp'!$L:$L,'FAOstat _govt exp'!$J:$J,FAOstat!AL$4,'FAOstat _govt exp'!$H:$H,FAOstat!AL$3,'FAOstat _govt exp'!$D:$D,FAOstat!$B25)</f>
        <v>0</v>
      </c>
      <c r="AM25">
        <f>SUMIFS('FAOstat _govt exp'!$L:$L,'FAOstat _govt exp'!$J:$J,FAOstat!AM$4,'FAOstat _govt exp'!$H:$H,FAOstat!AM$3,'FAOstat _govt exp'!$D:$D,FAOstat!$B25)</f>
        <v>0</v>
      </c>
      <c r="AN25">
        <f>SUMIFS('FAOstat _govt exp'!$L:$L,'FAOstat _govt exp'!$J:$J,FAOstat!AN$4,'FAOstat _govt exp'!$H:$H,FAOstat!AN$3,'FAOstat _govt exp'!$D:$D,FAOstat!$B25)</f>
        <v>0</v>
      </c>
      <c r="AO25">
        <f>SUMIFS('FAOstat _govt exp'!$L:$L,'FAOstat _govt exp'!$J:$J,FAOstat!AO$4,'FAOstat _govt exp'!$H:$H,FAOstat!AO$3,'FAOstat _govt exp'!$D:$D,FAOstat!$B25)</f>
        <v>0</v>
      </c>
      <c r="AP25">
        <f>SUMIFS('FAOstat _govt exp'!$L:$L,'FAOstat _govt exp'!$J:$J,FAOstat!AP$4,'FAOstat _govt exp'!$H:$H,FAOstat!AP$3,'FAOstat _govt exp'!$D:$D,FAOstat!$B25)</f>
        <v>0</v>
      </c>
      <c r="AQ25">
        <f>SUMIFS('FAOstat _govt exp'!$L:$L,'FAOstat _govt exp'!$J:$J,FAOstat!AQ$4,'FAOstat _govt exp'!$H:$H,FAOstat!AQ$3,'FAOstat _govt exp'!$D:$D,FAOstat!$B25)</f>
        <v>247.61</v>
      </c>
      <c r="AR25">
        <f>SUMIFS('FAOstat _govt exp'!$L:$L,'FAOstat _govt exp'!$J:$J,FAOstat!AR$4,'FAOstat _govt exp'!$H:$H,FAOstat!AR$3,'FAOstat _govt exp'!$D:$D,FAOstat!$B25)</f>
        <v>260.93</v>
      </c>
      <c r="AS25">
        <f>SUMIFS('FAOstat _govt exp'!$L:$L,'FAOstat _govt exp'!$J:$J,FAOstat!AS$4,'FAOstat _govt exp'!$H:$H,FAOstat!AS$3,'FAOstat _govt exp'!$D:$D,FAOstat!$B25)</f>
        <v>0</v>
      </c>
      <c r="AT25">
        <f>SUMIFS('FAOstat _govt exp'!$L:$L,'FAOstat _govt exp'!$J:$J,FAOstat!AT$4,'FAOstat _govt exp'!$H:$H,FAOstat!AT$3,'FAOstat _govt exp'!$D:$D,FAOstat!$B25)</f>
        <v>0</v>
      </c>
      <c r="AU25">
        <f>SUMIFS('FAOstat _govt exp'!$L:$L,'FAOstat _govt exp'!$J:$J,FAOstat!AU$4,'FAOstat _govt exp'!$H:$H,FAOstat!AU$3,'FAOstat _govt exp'!$D:$D,FAOstat!$B25)</f>
        <v>0</v>
      </c>
      <c r="AV25">
        <f>SUMIFS('FAOstat _govt exp'!$L:$L,'FAOstat _govt exp'!$J:$J,FAOstat!AV$4,'FAOstat _govt exp'!$H:$H,FAOstat!AV$3,'FAOstat _govt exp'!$D:$D,FAOstat!$B25)</f>
        <v>0</v>
      </c>
      <c r="AW25">
        <f>SUMIFS('FAOstat _govt exp'!$L:$L,'FAOstat _govt exp'!$J:$J,FAOstat!AW$4,'FAOstat _govt exp'!$H:$H,FAOstat!AW$3,'FAOstat _govt exp'!$D:$D,FAOstat!$B25)</f>
        <v>0</v>
      </c>
      <c r="AX25">
        <f>SUMIFS('FAOstat _govt exp'!$L:$L,'FAOstat _govt exp'!$J:$J,FAOstat!AX$4,'FAOstat _govt exp'!$H:$H,FAOstat!AX$3,'FAOstat _govt exp'!$D:$D,FAOstat!$B25)</f>
        <v>0</v>
      </c>
      <c r="AY25">
        <f>SUMIFS('FAOstat _govt exp'!$L:$L,'FAOstat _govt exp'!$J:$J,FAOstat!AY$4,'FAOstat _govt exp'!$H:$H,FAOstat!AY$3,'FAOstat _govt exp'!$D:$D,FAOstat!$B25)</f>
        <v>0</v>
      </c>
      <c r="AZ25">
        <f>SUMIFS('FAOstat _govt exp'!$L:$L,'FAOstat _govt exp'!$J:$J,FAOstat!AZ$4,'FAOstat _govt exp'!$H:$H,FAOstat!AZ$3,'FAOstat _govt exp'!$D:$D,FAOstat!$B25)</f>
        <v>0</v>
      </c>
      <c r="BA25">
        <f>SUMIFS('FAOstat _govt exp'!$L:$L,'FAOstat _govt exp'!$J:$J,FAOstat!BA$4,'FAOstat _govt exp'!$H:$H,FAOstat!BA$3,'FAOstat _govt exp'!$D:$D,FAOstat!$B25)</f>
        <v>1796.01</v>
      </c>
      <c r="BB25">
        <f>SUMIFS('FAOstat _govt exp'!$L:$L,'FAOstat _govt exp'!$J:$J,FAOstat!BB$4,'FAOstat _govt exp'!$H:$H,FAOstat!BB$3,'FAOstat _govt exp'!$D:$D,FAOstat!$B25)</f>
        <v>1987</v>
      </c>
      <c r="BC25">
        <f>SUMIFS('FAOstat _govt exp'!$L:$L,'FAOstat _govt exp'!$J:$J,FAOstat!BC$4,'FAOstat _govt exp'!$H:$H,FAOstat!BC$3,'FAOstat _govt exp'!$D:$D,FAOstat!$B25)</f>
        <v>2852.98</v>
      </c>
      <c r="BD25">
        <f>SUMIFS('FAOstat _govt exp'!$L:$L,'FAOstat _govt exp'!$J:$J,FAOstat!BD$4,'FAOstat _govt exp'!$H:$H,FAOstat!BD$3,'FAOstat _govt exp'!$D:$D,FAOstat!$B25)</f>
        <v>2695.75</v>
      </c>
      <c r="BE25">
        <f>SUMIFS('FAOstat _govt exp'!$L:$L,'FAOstat _govt exp'!$J:$J,FAOstat!BE$4,'FAOstat _govt exp'!$H:$H,FAOstat!BE$3,'FAOstat _govt exp'!$D:$D,FAOstat!$B25)</f>
        <v>8665.86</v>
      </c>
      <c r="BF25">
        <f>SUMIFS('FAOstat _govt exp'!$L:$L,'FAOstat _govt exp'!$J:$J,FAOstat!BF$4,'FAOstat _govt exp'!$H:$H,FAOstat!BF$3,'FAOstat _govt exp'!$D:$D,FAOstat!$B25)</f>
        <v>6129.62</v>
      </c>
      <c r="BG25">
        <f>SUMIFS('FAOstat _govt exp'!$L:$L,'FAOstat _govt exp'!$J:$J,FAOstat!BG$4,'FAOstat _govt exp'!$H:$H,FAOstat!BG$3,'FAOstat _govt exp'!$D:$D,FAOstat!$B25)</f>
        <v>6428.13</v>
      </c>
      <c r="BH25">
        <f>SUMIFS('FAOstat _govt exp'!$L:$L,'FAOstat _govt exp'!$J:$J,FAOstat!BH$4,'FAOstat _govt exp'!$H:$H,FAOstat!BH$3,'FAOstat _govt exp'!$D:$D,FAOstat!$B25)</f>
        <v>6260.28</v>
      </c>
      <c r="BI25">
        <f>SUMIFS('FAOstat _govt exp'!$L:$L,'FAOstat _govt exp'!$J:$J,FAOstat!BI$4,'FAOstat _govt exp'!$H:$H,FAOstat!BI$3,'FAOstat _govt exp'!$D:$D,FAOstat!$B25)</f>
        <v>5266.71</v>
      </c>
      <c r="BJ25">
        <f>SUMIFS('FAOstat _govt exp'!$L:$L,'FAOstat _govt exp'!$J:$J,FAOstat!BJ$4,'FAOstat _govt exp'!$H:$H,FAOstat!BJ$3,'FAOstat _govt exp'!$D:$D,FAOstat!$B25)</f>
        <v>0</v>
      </c>
      <c r="BK25">
        <f>SUMIFS('FAOstat _govt exp'!$L:$L,'FAOstat _govt exp'!$J:$J,FAOstat!BK$4,'FAOstat _govt exp'!$H:$H,FAOstat!BK$3,'FAOstat _govt exp'!$D:$D,FAOstat!$B25)</f>
        <v>0</v>
      </c>
      <c r="BL25">
        <f>SUMIFS('FAOstat _govt exp'!$L:$L,'FAOstat _govt exp'!$J:$J,FAOstat!BL$4,'FAOstat _govt exp'!$H:$H,FAOstat!BL$3,'FAOstat _govt exp'!$D:$D,FAOstat!$B25)</f>
        <v>0</v>
      </c>
      <c r="BM25">
        <f>SUMIFS('FAOstat _govt exp'!$L:$L,'FAOstat _govt exp'!$J:$J,FAOstat!BM$4,'FAOstat _govt exp'!$H:$H,FAOstat!BM$3,'FAOstat _govt exp'!$D:$D,FAOstat!$B25)</f>
        <v>0</v>
      </c>
      <c r="BN25">
        <f>SUMIFS('FAOstat _govt exp'!$L:$L,'FAOstat _govt exp'!$J:$J,FAOstat!BN$4,'FAOstat _govt exp'!$H:$H,FAOstat!BN$3,'FAOstat _govt exp'!$D:$D,FAOstat!$B25)</f>
        <v>0</v>
      </c>
      <c r="BO25">
        <f>SUMIFS('FAOstat _govt exp'!$L:$L,'FAOstat _govt exp'!$J:$J,FAOstat!BO$4,'FAOstat _govt exp'!$H:$H,FAOstat!BO$3,'FAOstat _govt exp'!$D:$D,FAOstat!$B25)</f>
        <v>2465.87</v>
      </c>
      <c r="BP25">
        <f>SUMIFS('FAOstat _govt exp'!$L:$L,'FAOstat _govt exp'!$J:$J,FAOstat!BP$4,'FAOstat _govt exp'!$H:$H,FAOstat!BP$3,'FAOstat _govt exp'!$D:$D,FAOstat!$B25)</f>
        <v>1459.31</v>
      </c>
      <c r="BQ25">
        <f>SUMIFS('FAOstat _govt exp'!$L:$L,'FAOstat _govt exp'!$J:$J,FAOstat!BQ$4,'FAOstat _govt exp'!$H:$H,FAOstat!BQ$3,'FAOstat _govt exp'!$D:$D,FAOstat!$B25)</f>
        <v>1539.24</v>
      </c>
      <c r="BR25">
        <f>SUMIFS('FAOstat _govt exp'!$L:$L,'FAOstat _govt exp'!$J:$J,FAOstat!BR$4,'FAOstat _govt exp'!$H:$H,FAOstat!BR$3,'FAOstat _govt exp'!$D:$D,FAOstat!$B25)</f>
        <v>1649.78</v>
      </c>
      <c r="BS25">
        <f>SUMIFS('FAOstat _govt exp'!$L:$L,'FAOstat _govt exp'!$J:$J,FAOstat!BS$4,'FAOstat _govt exp'!$H:$H,FAOstat!BS$3,'FAOstat _govt exp'!$D:$D,FAOstat!$B25)</f>
        <v>1249.43</v>
      </c>
      <c r="BT25">
        <f>SUMIFS('FAOstat _govt exp'!$L:$L,'FAOstat _govt exp'!$J:$J,FAOstat!BT$4,'FAOstat _govt exp'!$H:$H,FAOstat!BT$3,'FAOstat _govt exp'!$D:$D,FAOstat!$B25)</f>
        <v>0</v>
      </c>
      <c r="BU25">
        <f>SUMIFS('FAOstat _govt exp'!$L:$L,'FAOstat _govt exp'!$J:$J,FAOstat!BU$4,'FAOstat _govt exp'!$H:$H,FAOstat!BU$3,'FAOstat _govt exp'!$D:$D,FAOstat!$B25)</f>
        <v>247.61</v>
      </c>
      <c r="BV25">
        <f>SUMIFS('FAOstat _govt exp'!$L:$L,'FAOstat _govt exp'!$J:$J,FAOstat!BV$4,'FAOstat _govt exp'!$H:$H,FAOstat!BV$3,'FAOstat _govt exp'!$D:$D,FAOstat!$B25)</f>
        <v>260.93</v>
      </c>
      <c r="BW25">
        <f>SUMIFS('FAOstat _govt exp'!$L:$L,'FAOstat _govt exp'!$J:$J,FAOstat!BW$4,'FAOstat _govt exp'!$H:$H,FAOstat!BW$3,'FAOstat _govt exp'!$D:$D,FAOstat!$B25)</f>
        <v>210.23</v>
      </c>
      <c r="BX25">
        <f>SUMIFS('FAOstat _govt exp'!$L:$L,'FAOstat _govt exp'!$J:$J,FAOstat!BX$4,'FAOstat _govt exp'!$H:$H,FAOstat!BX$3,'FAOstat _govt exp'!$D:$D,FAOstat!$B25)</f>
        <v>221.74</v>
      </c>
      <c r="BY25">
        <f>SUMIFS('FAOstat _govt exp'!$L:$L,'FAOstat _govt exp'!$J:$J,FAOstat!BY$4,'FAOstat _govt exp'!$H:$H,FAOstat!BY$3,'FAOstat _govt exp'!$D:$D,FAOstat!$B25)</f>
        <v>1425.68</v>
      </c>
      <c r="BZ25">
        <f>SUMIFS('FAOstat _govt exp'!$L:$L,'FAOstat _govt exp'!$J:$J,FAOstat!BZ$4,'FAOstat _govt exp'!$H:$H,FAOstat!BZ$3,'FAOstat _govt exp'!$D:$D,FAOstat!$B25)</f>
        <v>1101.47</v>
      </c>
      <c r="CA25">
        <f>SUMIFS('FAOstat _govt exp'!$L:$L,'FAOstat _govt exp'!$J:$J,FAOstat!CA$4,'FAOstat _govt exp'!$H:$H,FAOstat!CA$3,'FAOstat _govt exp'!$D:$D,FAOstat!$B25)</f>
        <v>1107.5999999999999</v>
      </c>
      <c r="CB25">
        <f>SUMIFS('FAOstat _govt exp'!$L:$L,'FAOstat _govt exp'!$J:$J,FAOstat!CB$4,'FAOstat _govt exp'!$H:$H,FAOstat!CB$3,'FAOstat _govt exp'!$D:$D,FAOstat!$B25)</f>
        <v>1278.8900000000001</v>
      </c>
      <c r="CC25">
        <f>SUMIFS('FAOstat _govt exp'!$L:$L,'FAOstat _govt exp'!$J:$J,FAOstat!CC$4,'FAOstat _govt exp'!$H:$H,FAOstat!CC$3,'FAOstat _govt exp'!$D:$D,FAOstat!$B25)</f>
        <v>1338.61</v>
      </c>
      <c r="CD25">
        <f>SUMIFS('FAOstat _govt exp'!$L:$L,'FAOstat _govt exp'!$J:$J,FAOstat!CD$4,'FAOstat _govt exp'!$H:$H,FAOstat!CD$3,'FAOstat _govt exp'!$D:$D,FAOstat!$B25)</f>
        <v>0</v>
      </c>
      <c r="CE25" s="4">
        <f>SUMIFS('FAOstat_value added'!$L:$L,'FAOstat_value added'!$J:$J,FAOstat!CE$4,'FAOstat_value added'!$D:$D,FAOstat!$B25)</f>
        <v>90910.397754999998</v>
      </c>
      <c r="CF25" s="4">
        <f>IF(SUMIFS('FAOstat_value added'!$L:$L,'FAOstat_value added'!$J:$J,FAOstat!CF$4,'FAOstat_value added'!$D:$D,FAOstat!$B25)=0,CE25*(1+Assumptions!$C$10),SUMIFS('FAOstat_value added'!$L:$L,'FAOstat_value added'!$J:$J,FAOstat!CF$4,'FAOstat_value added'!$D:$D,FAOstat!$B25))</f>
        <v>113594.41269899999</v>
      </c>
      <c r="CG25" s="4">
        <f>IF(SUMIFS('FAOstat_value added'!$L:$L,'FAOstat_value added'!$J:$J,FAOstat!CG$4,'FAOstat_value added'!$D:$D,FAOstat!$B25)=0,CF25*(1+Assumptions!$C$10),SUMIFS('FAOstat_value added'!$L:$L,'FAOstat_value added'!$J:$J,FAOstat!CG$4,'FAOstat_value added'!$D:$D,FAOstat!$B25))</f>
        <v>102758.80676000001</v>
      </c>
      <c r="CH25" s="4">
        <f>IF(SUMIFS('FAOstat_value added'!$L:$L,'FAOstat_value added'!$J:$J,FAOstat!CH$4,'FAOstat_value added'!$D:$D,FAOstat!$B25)=0,CG25*(1+Assumptions!$C$10),SUMIFS('FAOstat_value added'!$L:$L,'FAOstat_value added'!$J:$J,FAOstat!CH$4,'FAOstat_value added'!$D:$D,FAOstat!$B25))</f>
        <v>111447.15414899999</v>
      </c>
      <c r="CI25" s="4">
        <f>IF(SUMIFS('FAOstat_value added'!$L:$L,'FAOstat_value added'!$J:$J,FAOstat!CI$4,'FAOstat_value added'!$D:$D,FAOstat!$B25)=0,CH25*(1+Assumptions!$C$10),SUMIFS('FAOstat_value added'!$L:$L,'FAOstat_value added'!$J:$J,FAOstat!CI$4,'FAOstat_value added'!$D:$D,FAOstat!$B25))</f>
        <v>106238.887982</v>
      </c>
      <c r="CJ25" s="4">
        <f>IF(SUMIFS('FAOstat_value added'!$L:$L,'FAOstat_value added'!$J:$J,FAOstat!CJ$4,'FAOstat_value added'!$D:$D,FAOstat!$B25)=0,CI25*(1+Assumptions!$C$10),SUMIFS('FAOstat_value added'!$L:$L,'FAOstat_value added'!$J:$J,FAOstat!CJ$4,'FAOstat_value added'!$D:$D,FAOstat!$B25))</f>
        <v>77840.229296000005</v>
      </c>
      <c r="CK25" s="4">
        <f>IF(SUMIFS('FAOstat_value added'!$L:$L,'FAOstat_value added'!$J:$J,FAOstat!CK$4,'FAOstat_value added'!$D:$D,FAOstat!$B25)=0,CJ25*(1+Assumptions!$C$10),SUMIFS('FAOstat_value added'!$L:$L,'FAOstat_value added'!$J:$J,FAOstat!CK$4,'FAOstat_value added'!$D:$D,FAOstat!$B25))</f>
        <v>87833.706967000006</v>
      </c>
      <c r="CL25" s="4">
        <f>IF(SUMIFS('FAOstat_value added'!$L:$L,'FAOstat_value added'!$J:$J,FAOstat!CL$4,'FAOstat_value added'!$D:$D,FAOstat!$B25)=0,CK25*(1+Assumptions!$C$10),SUMIFS('FAOstat_value added'!$L:$L,'FAOstat_value added'!$J:$J,FAOstat!CL$4,'FAOstat_value added'!$D:$D,FAOstat!$B25))</f>
        <v>95178.397876999996</v>
      </c>
      <c r="CM25" s="4">
        <f>IF(SUMIFS('FAOstat_value added'!$L:$L,'FAOstat_value added'!$J:$J,FAOstat!CM$4,'FAOstat_value added'!$D:$D,FAOstat!$B25)=0,CL25*(1+Assumptions!$C$10),SUMIFS('FAOstat_value added'!$L:$L,'FAOstat_value added'!$J:$J,FAOstat!CM$4,'FAOstat_value added'!$D:$D,FAOstat!$B25))</f>
        <v>81495.438462999999</v>
      </c>
      <c r="CN25" s="4">
        <f>IF(SUMIFS('FAOstat_value added'!$L:$L,'FAOstat_value added'!$J:$J,FAOstat!CN$4,'FAOstat_value added'!$D:$D,FAOstat!$B25)=0,CM25*(1+Assumptions!$C$10),SUMIFS('FAOstat_value added'!$L:$L,'FAOstat_value added'!$J:$J,FAOstat!CN$4,'FAOstat_value added'!$D:$D,FAOstat!$B25))</f>
        <v>83125.347232259999</v>
      </c>
      <c r="CO25" s="36">
        <f t="shared" si="28"/>
        <v>0.10550650538471795</v>
      </c>
    </row>
    <row r="26" spans="2:93" x14ac:dyDescent="0.35">
      <c r="B26" t="s">
        <v>386</v>
      </c>
      <c r="C26">
        <f t="shared" si="8"/>
        <v>0</v>
      </c>
      <c r="D26">
        <f t="shared" si="9"/>
        <v>0</v>
      </c>
      <c r="E26">
        <f t="shared" si="10"/>
        <v>0</v>
      </c>
      <c r="F26">
        <f t="shared" si="11"/>
        <v>0</v>
      </c>
      <c r="G26">
        <f t="shared" si="12"/>
        <v>0.16</v>
      </c>
      <c r="H26">
        <f t="shared" si="13"/>
        <v>0.14000000000000001</v>
      </c>
      <c r="I26">
        <f t="shared" si="14"/>
        <v>0.05</v>
      </c>
      <c r="J26">
        <f t="shared" si="15"/>
        <v>0.03</v>
      </c>
      <c r="K26">
        <f t="shared" si="16"/>
        <v>0.02</v>
      </c>
      <c r="L26">
        <f t="shared" si="17"/>
        <v>0</v>
      </c>
      <c r="M26" s="4">
        <f t="shared" si="18"/>
        <v>0</v>
      </c>
      <c r="N26" s="4">
        <f t="shared" si="19"/>
        <v>0</v>
      </c>
      <c r="O26" s="4">
        <f t="shared" si="20"/>
        <v>0</v>
      </c>
      <c r="P26" s="4">
        <f t="shared" si="21"/>
        <v>0</v>
      </c>
      <c r="Q26" s="4">
        <f t="shared" si="22"/>
        <v>13.45</v>
      </c>
      <c r="R26" s="4">
        <f t="shared" si="23"/>
        <v>11.790000000000001</v>
      </c>
      <c r="S26" s="4">
        <f t="shared" si="24"/>
        <v>9.4400000000000013</v>
      </c>
      <c r="T26" s="4">
        <f t="shared" si="25"/>
        <v>16.350000000000001</v>
      </c>
      <c r="U26" s="4">
        <f t="shared" si="26"/>
        <v>16.899999999999999</v>
      </c>
      <c r="V26" s="4">
        <f t="shared" si="27"/>
        <v>0</v>
      </c>
      <c r="W26">
        <f>SUMIFS('FAOstat _govt exp'!$L:$L,'FAOstat _govt exp'!$J:$J,FAOstat!W$4,'FAOstat _govt exp'!$H:$H,FAOstat!W$3,'FAOstat _govt exp'!$D:$D,FAOstat!$B26)</f>
        <v>0</v>
      </c>
      <c r="X26">
        <f>SUMIFS('FAOstat _govt exp'!$L:$L,'FAOstat _govt exp'!$J:$J,FAOstat!X$4,'FAOstat _govt exp'!$H:$H,FAOstat!X$3,'FAOstat _govt exp'!$D:$D,FAOstat!$B26)</f>
        <v>0</v>
      </c>
      <c r="Y26">
        <f>SUMIFS('FAOstat _govt exp'!$L:$L,'FAOstat _govt exp'!$J:$J,FAOstat!Y$4,'FAOstat _govt exp'!$H:$H,FAOstat!Y$3,'FAOstat _govt exp'!$D:$D,FAOstat!$B26)</f>
        <v>0</v>
      </c>
      <c r="Z26">
        <f>SUMIFS('FAOstat _govt exp'!$L:$L,'FAOstat _govt exp'!$J:$J,FAOstat!Z$4,'FAOstat _govt exp'!$H:$H,FAOstat!Z$3,'FAOstat _govt exp'!$D:$D,FAOstat!$B26)</f>
        <v>0</v>
      </c>
      <c r="AA26">
        <f>SUMIFS('FAOstat _govt exp'!$L:$L,'FAOstat _govt exp'!$J:$J,FAOstat!AA$4,'FAOstat _govt exp'!$H:$H,FAOstat!AA$3,'FAOstat _govt exp'!$D:$D,FAOstat!$B26)</f>
        <v>0</v>
      </c>
      <c r="AB26">
        <f>SUMIFS('FAOstat _govt exp'!$L:$L,'FAOstat _govt exp'!$J:$J,FAOstat!AB$4,'FAOstat _govt exp'!$H:$H,FAOstat!AB$3,'FAOstat _govt exp'!$D:$D,FAOstat!$B26)</f>
        <v>0</v>
      </c>
      <c r="AC26">
        <f>SUMIFS('FAOstat _govt exp'!$L:$L,'FAOstat _govt exp'!$J:$J,FAOstat!AC$4,'FAOstat _govt exp'!$H:$H,FAOstat!AC$3,'FAOstat _govt exp'!$D:$D,FAOstat!$B26)</f>
        <v>0</v>
      </c>
      <c r="AD26">
        <f>SUMIFS('FAOstat _govt exp'!$L:$L,'FAOstat _govt exp'!$J:$J,FAOstat!AD$4,'FAOstat _govt exp'!$H:$H,FAOstat!AD$3,'FAOstat _govt exp'!$D:$D,FAOstat!$B26)</f>
        <v>0</v>
      </c>
      <c r="AE26">
        <f>SUMIFS('FAOstat _govt exp'!$L:$L,'FAOstat _govt exp'!$J:$J,FAOstat!AE$4,'FAOstat _govt exp'!$H:$H,FAOstat!AE$3,'FAOstat _govt exp'!$D:$D,FAOstat!$B26)</f>
        <v>0</v>
      </c>
      <c r="AF26">
        <f>SUMIFS('FAOstat _govt exp'!$L:$L,'FAOstat _govt exp'!$J:$J,FAOstat!AF$4,'FAOstat _govt exp'!$H:$H,FAOstat!AF$3,'FAOstat _govt exp'!$D:$D,FAOstat!$B26)</f>
        <v>0</v>
      </c>
      <c r="AG26">
        <f>SUMIFS('FAOstat _govt exp'!$L:$L,'FAOstat _govt exp'!$J:$J,FAOstat!AG$4,'FAOstat _govt exp'!$H:$H,FAOstat!AG$3,'FAOstat _govt exp'!$D:$D,FAOstat!$B26)</f>
        <v>0</v>
      </c>
      <c r="AH26">
        <f>SUMIFS('FAOstat _govt exp'!$L:$L,'FAOstat _govt exp'!$J:$J,FAOstat!AH$4,'FAOstat _govt exp'!$H:$H,FAOstat!AH$3,'FAOstat _govt exp'!$D:$D,FAOstat!$B26)</f>
        <v>0</v>
      </c>
      <c r="AI26">
        <f>SUMIFS('FAOstat _govt exp'!$L:$L,'FAOstat _govt exp'!$J:$J,FAOstat!AI$4,'FAOstat _govt exp'!$H:$H,FAOstat!AI$3,'FAOstat _govt exp'!$D:$D,FAOstat!$B26)</f>
        <v>0</v>
      </c>
      <c r="AJ26">
        <f>SUMIFS('FAOstat _govt exp'!$L:$L,'FAOstat _govt exp'!$J:$J,FAOstat!AJ$4,'FAOstat _govt exp'!$H:$H,FAOstat!AJ$3,'FAOstat _govt exp'!$D:$D,FAOstat!$B26)</f>
        <v>0</v>
      </c>
      <c r="AK26">
        <f>SUMIFS('FAOstat _govt exp'!$L:$L,'FAOstat _govt exp'!$J:$J,FAOstat!AK$4,'FAOstat _govt exp'!$H:$H,FAOstat!AK$3,'FAOstat _govt exp'!$D:$D,FAOstat!$B26)</f>
        <v>0</v>
      </c>
      <c r="AL26">
        <f>SUMIFS('FAOstat _govt exp'!$L:$L,'FAOstat _govt exp'!$J:$J,FAOstat!AL$4,'FAOstat _govt exp'!$H:$H,FAOstat!AL$3,'FAOstat _govt exp'!$D:$D,FAOstat!$B26)</f>
        <v>0</v>
      </c>
      <c r="AM26">
        <f>SUMIFS('FAOstat _govt exp'!$L:$L,'FAOstat _govt exp'!$J:$J,FAOstat!AM$4,'FAOstat _govt exp'!$H:$H,FAOstat!AM$3,'FAOstat _govt exp'!$D:$D,FAOstat!$B26)</f>
        <v>0</v>
      </c>
      <c r="AN26">
        <f>SUMIFS('FAOstat _govt exp'!$L:$L,'FAOstat _govt exp'!$J:$J,FAOstat!AN$4,'FAOstat _govt exp'!$H:$H,FAOstat!AN$3,'FAOstat _govt exp'!$D:$D,FAOstat!$B26)</f>
        <v>0</v>
      </c>
      <c r="AO26">
        <f>SUMIFS('FAOstat _govt exp'!$L:$L,'FAOstat _govt exp'!$J:$J,FAOstat!AO$4,'FAOstat _govt exp'!$H:$H,FAOstat!AO$3,'FAOstat _govt exp'!$D:$D,FAOstat!$B26)</f>
        <v>0</v>
      </c>
      <c r="AP26">
        <f>SUMIFS('FAOstat _govt exp'!$L:$L,'FAOstat _govt exp'!$J:$J,FAOstat!AP$4,'FAOstat _govt exp'!$H:$H,FAOstat!AP$3,'FAOstat _govt exp'!$D:$D,FAOstat!$B26)</f>
        <v>0</v>
      </c>
      <c r="AQ26">
        <f>SUMIFS('FAOstat _govt exp'!$L:$L,'FAOstat _govt exp'!$J:$J,FAOstat!AQ$4,'FAOstat _govt exp'!$H:$H,FAOstat!AQ$3,'FAOstat _govt exp'!$D:$D,FAOstat!$B26)</f>
        <v>0</v>
      </c>
      <c r="AR26">
        <f>SUMIFS('FAOstat _govt exp'!$L:$L,'FAOstat _govt exp'!$J:$J,FAOstat!AR$4,'FAOstat _govt exp'!$H:$H,FAOstat!AR$3,'FAOstat _govt exp'!$D:$D,FAOstat!$B26)</f>
        <v>0</v>
      </c>
      <c r="AS26">
        <f>SUMIFS('FAOstat _govt exp'!$L:$L,'FAOstat _govt exp'!$J:$J,FAOstat!AS$4,'FAOstat _govt exp'!$H:$H,FAOstat!AS$3,'FAOstat _govt exp'!$D:$D,FAOstat!$B26)</f>
        <v>0</v>
      </c>
      <c r="AT26">
        <f>SUMIFS('FAOstat _govt exp'!$L:$L,'FAOstat _govt exp'!$J:$J,FAOstat!AT$4,'FAOstat _govt exp'!$H:$H,FAOstat!AT$3,'FAOstat _govt exp'!$D:$D,FAOstat!$B26)</f>
        <v>0</v>
      </c>
      <c r="AU26">
        <f>SUMIFS('FAOstat _govt exp'!$L:$L,'FAOstat _govt exp'!$J:$J,FAOstat!AU$4,'FAOstat _govt exp'!$H:$H,FAOstat!AU$3,'FAOstat _govt exp'!$D:$D,FAOstat!$B26)</f>
        <v>0</v>
      </c>
      <c r="AV26">
        <f>SUMIFS('FAOstat _govt exp'!$L:$L,'FAOstat _govt exp'!$J:$J,FAOstat!AV$4,'FAOstat _govt exp'!$H:$H,FAOstat!AV$3,'FAOstat _govt exp'!$D:$D,FAOstat!$B26)</f>
        <v>0</v>
      </c>
      <c r="AW26">
        <f>SUMIFS('FAOstat _govt exp'!$L:$L,'FAOstat _govt exp'!$J:$J,FAOstat!AW$4,'FAOstat _govt exp'!$H:$H,FAOstat!AW$3,'FAOstat _govt exp'!$D:$D,FAOstat!$B26)</f>
        <v>0</v>
      </c>
      <c r="AX26">
        <f>SUMIFS('FAOstat _govt exp'!$L:$L,'FAOstat _govt exp'!$J:$J,FAOstat!AX$4,'FAOstat _govt exp'!$H:$H,FAOstat!AX$3,'FAOstat _govt exp'!$D:$D,FAOstat!$B26)</f>
        <v>0</v>
      </c>
      <c r="AY26">
        <f>SUMIFS('FAOstat _govt exp'!$L:$L,'FAOstat _govt exp'!$J:$J,FAOstat!AY$4,'FAOstat _govt exp'!$H:$H,FAOstat!AY$3,'FAOstat _govt exp'!$D:$D,FAOstat!$B26)</f>
        <v>0</v>
      </c>
      <c r="AZ26">
        <f>SUMIFS('FAOstat _govt exp'!$L:$L,'FAOstat _govt exp'!$J:$J,FAOstat!AZ$4,'FAOstat _govt exp'!$H:$H,FAOstat!AZ$3,'FAOstat _govt exp'!$D:$D,FAOstat!$B26)</f>
        <v>0</v>
      </c>
      <c r="BA26">
        <f>SUMIFS('FAOstat _govt exp'!$L:$L,'FAOstat _govt exp'!$J:$J,FAOstat!BA$4,'FAOstat _govt exp'!$H:$H,FAOstat!BA$3,'FAOstat _govt exp'!$D:$D,FAOstat!$B26)</f>
        <v>0</v>
      </c>
      <c r="BB26">
        <f>SUMIFS('FAOstat _govt exp'!$L:$L,'FAOstat _govt exp'!$J:$J,FAOstat!BB$4,'FAOstat _govt exp'!$H:$H,FAOstat!BB$3,'FAOstat _govt exp'!$D:$D,FAOstat!$B26)</f>
        <v>0</v>
      </c>
      <c r="BC26">
        <f>SUMIFS('FAOstat _govt exp'!$L:$L,'FAOstat _govt exp'!$J:$J,FAOstat!BC$4,'FAOstat _govt exp'!$H:$H,FAOstat!BC$3,'FAOstat _govt exp'!$D:$D,FAOstat!$B26)</f>
        <v>0</v>
      </c>
      <c r="BD26">
        <f>SUMIFS('FAOstat _govt exp'!$L:$L,'FAOstat _govt exp'!$J:$J,FAOstat!BD$4,'FAOstat _govt exp'!$H:$H,FAOstat!BD$3,'FAOstat _govt exp'!$D:$D,FAOstat!$B26)</f>
        <v>0</v>
      </c>
      <c r="BE26">
        <f>SUMIFS('FAOstat _govt exp'!$L:$L,'FAOstat _govt exp'!$J:$J,FAOstat!BE$4,'FAOstat _govt exp'!$H:$H,FAOstat!BE$3,'FAOstat _govt exp'!$D:$D,FAOstat!$B26)</f>
        <v>13.29</v>
      </c>
      <c r="BF26">
        <f>SUMIFS('FAOstat _govt exp'!$L:$L,'FAOstat _govt exp'!$J:$J,FAOstat!BF$4,'FAOstat _govt exp'!$H:$H,FAOstat!BF$3,'FAOstat _govt exp'!$D:$D,FAOstat!$B26)</f>
        <v>11.65</v>
      </c>
      <c r="BG26">
        <f>SUMIFS('FAOstat _govt exp'!$L:$L,'FAOstat _govt exp'!$J:$J,FAOstat!BG$4,'FAOstat _govt exp'!$H:$H,FAOstat!BG$3,'FAOstat _govt exp'!$D:$D,FAOstat!$B26)</f>
        <v>9.39</v>
      </c>
      <c r="BH26">
        <f>SUMIFS('FAOstat _govt exp'!$L:$L,'FAOstat _govt exp'!$J:$J,FAOstat!BH$4,'FAOstat _govt exp'!$H:$H,FAOstat!BH$3,'FAOstat _govt exp'!$D:$D,FAOstat!$B26)</f>
        <v>16.32</v>
      </c>
      <c r="BI26">
        <f>SUMIFS('FAOstat _govt exp'!$L:$L,'FAOstat _govt exp'!$J:$J,FAOstat!BI$4,'FAOstat _govt exp'!$H:$H,FAOstat!BI$3,'FAOstat _govt exp'!$D:$D,FAOstat!$B26)</f>
        <v>16.88</v>
      </c>
      <c r="BJ26">
        <f>SUMIFS('FAOstat _govt exp'!$L:$L,'FAOstat _govt exp'!$J:$J,FAOstat!BJ$4,'FAOstat _govt exp'!$H:$H,FAOstat!BJ$3,'FAOstat _govt exp'!$D:$D,FAOstat!$B26)</f>
        <v>0</v>
      </c>
      <c r="BK26">
        <f>SUMIFS('FAOstat _govt exp'!$L:$L,'FAOstat _govt exp'!$J:$J,FAOstat!BK$4,'FAOstat _govt exp'!$H:$H,FAOstat!BK$3,'FAOstat _govt exp'!$D:$D,FAOstat!$B26)</f>
        <v>0</v>
      </c>
      <c r="BL26">
        <f>SUMIFS('FAOstat _govt exp'!$L:$L,'FAOstat _govt exp'!$J:$J,FAOstat!BL$4,'FAOstat _govt exp'!$H:$H,FAOstat!BL$3,'FAOstat _govt exp'!$D:$D,FAOstat!$B26)</f>
        <v>0</v>
      </c>
      <c r="BM26">
        <f>SUMIFS('FAOstat _govt exp'!$L:$L,'FAOstat _govt exp'!$J:$J,FAOstat!BM$4,'FAOstat _govt exp'!$H:$H,FAOstat!BM$3,'FAOstat _govt exp'!$D:$D,FAOstat!$B26)</f>
        <v>0</v>
      </c>
      <c r="BN26">
        <f>SUMIFS('FAOstat _govt exp'!$L:$L,'FAOstat _govt exp'!$J:$J,FAOstat!BN$4,'FAOstat _govt exp'!$H:$H,FAOstat!BN$3,'FAOstat _govt exp'!$D:$D,FAOstat!$B26)</f>
        <v>0</v>
      </c>
      <c r="BO26">
        <f>SUMIFS('FAOstat _govt exp'!$L:$L,'FAOstat _govt exp'!$J:$J,FAOstat!BO$4,'FAOstat _govt exp'!$H:$H,FAOstat!BO$3,'FAOstat _govt exp'!$D:$D,FAOstat!$B26)</f>
        <v>0</v>
      </c>
      <c r="BP26">
        <f>SUMIFS('FAOstat _govt exp'!$L:$L,'FAOstat _govt exp'!$J:$J,FAOstat!BP$4,'FAOstat _govt exp'!$H:$H,FAOstat!BP$3,'FAOstat _govt exp'!$D:$D,FAOstat!$B26)</f>
        <v>0</v>
      </c>
      <c r="BQ26">
        <f>SUMIFS('FAOstat _govt exp'!$L:$L,'FAOstat _govt exp'!$J:$J,FAOstat!BQ$4,'FAOstat _govt exp'!$H:$H,FAOstat!BQ$3,'FAOstat _govt exp'!$D:$D,FAOstat!$B26)</f>
        <v>0</v>
      </c>
      <c r="BR26">
        <f>SUMIFS('FAOstat _govt exp'!$L:$L,'FAOstat _govt exp'!$J:$J,FAOstat!BR$4,'FAOstat _govt exp'!$H:$H,FAOstat!BR$3,'FAOstat _govt exp'!$D:$D,FAOstat!$B26)</f>
        <v>0</v>
      </c>
      <c r="BS26">
        <f>SUMIFS('FAOstat _govt exp'!$L:$L,'FAOstat _govt exp'!$J:$J,FAOstat!BS$4,'FAOstat _govt exp'!$H:$H,FAOstat!BS$3,'FAOstat _govt exp'!$D:$D,FAOstat!$B26)</f>
        <v>0</v>
      </c>
      <c r="BT26">
        <f>SUMIFS('FAOstat _govt exp'!$L:$L,'FAOstat _govt exp'!$J:$J,FAOstat!BT$4,'FAOstat _govt exp'!$H:$H,FAOstat!BT$3,'FAOstat _govt exp'!$D:$D,FAOstat!$B26)</f>
        <v>0</v>
      </c>
      <c r="BU26">
        <f>SUMIFS('FAOstat _govt exp'!$L:$L,'FAOstat _govt exp'!$J:$J,FAOstat!BU$4,'FAOstat _govt exp'!$H:$H,FAOstat!BU$3,'FAOstat _govt exp'!$D:$D,FAOstat!$B26)</f>
        <v>0</v>
      </c>
      <c r="BV26">
        <f>SUMIFS('FAOstat _govt exp'!$L:$L,'FAOstat _govt exp'!$J:$J,FAOstat!BV$4,'FAOstat _govt exp'!$H:$H,FAOstat!BV$3,'FAOstat _govt exp'!$D:$D,FAOstat!$B26)</f>
        <v>0</v>
      </c>
      <c r="BW26">
        <f>SUMIFS('FAOstat _govt exp'!$L:$L,'FAOstat _govt exp'!$J:$J,FAOstat!BW$4,'FAOstat _govt exp'!$H:$H,FAOstat!BW$3,'FAOstat _govt exp'!$D:$D,FAOstat!$B26)</f>
        <v>0</v>
      </c>
      <c r="BX26">
        <f>SUMIFS('FAOstat _govt exp'!$L:$L,'FAOstat _govt exp'!$J:$J,FAOstat!BX$4,'FAOstat _govt exp'!$H:$H,FAOstat!BX$3,'FAOstat _govt exp'!$D:$D,FAOstat!$B26)</f>
        <v>0</v>
      </c>
      <c r="BY26">
        <f>SUMIFS('FAOstat _govt exp'!$L:$L,'FAOstat _govt exp'!$J:$J,FAOstat!BY$4,'FAOstat _govt exp'!$H:$H,FAOstat!BY$3,'FAOstat _govt exp'!$D:$D,FAOstat!$B26)</f>
        <v>0.16</v>
      </c>
      <c r="BZ26">
        <f>SUMIFS('FAOstat _govt exp'!$L:$L,'FAOstat _govt exp'!$J:$J,FAOstat!BZ$4,'FAOstat _govt exp'!$H:$H,FAOstat!BZ$3,'FAOstat _govt exp'!$D:$D,FAOstat!$B26)</f>
        <v>0.14000000000000001</v>
      </c>
      <c r="CA26">
        <f>SUMIFS('FAOstat _govt exp'!$L:$L,'FAOstat _govt exp'!$J:$J,FAOstat!CA$4,'FAOstat _govt exp'!$H:$H,FAOstat!CA$3,'FAOstat _govt exp'!$D:$D,FAOstat!$B26)</f>
        <v>0.05</v>
      </c>
      <c r="CB26">
        <f>SUMIFS('FAOstat _govt exp'!$L:$L,'FAOstat _govt exp'!$J:$J,FAOstat!CB$4,'FAOstat _govt exp'!$H:$H,FAOstat!CB$3,'FAOstat _govt exp'!$D:$D,FAOstat!$B26)</f>
        <v>0.03</v>
      </c>
      <c r="CC26">
        <f>SUMIFS('FAOstat _govt exp'!$L:$L,'FAOstat _govt exp'!$J:$J,FAOstat!CC$4,'FAOstat _govt exp'!$H:$H,FAOstat!CC$3,'FAOstat _govt exp'!$D:$D,FAOstat!$B26)</f>
        <v>0.02</v>
      </c>
      <c r="CD26">
        <f>SUMIFS('FAOstat _govt exp'!$L:$L,'FAOstat _govt exp'!$J:$J,FAOstat!CD$4,'FAOstat _govt exp'!$H:$H,FAOstat!CD$3,'FAOstat _govt exp'!$D:$D,FAOstat!$B26)</f>
        <v>0</v>
      </c>
      <c r="CE26" s="4">
        <f>SUMIFS('FAOstat_value added'!$L:$L,'FAOstat_value added'!$J:$J,FAOstat!CE$4,'FAOstat_value added'!$D:$D,FAOstat!$B26)</f>
        <v>100.521145</v>
      </c>
      <c r="CF26" s="4">
        <f>IF(SUMIFS('FAOstat_value added'!$L:$L,'FAOstat_value added'!$J:$J,FAOstat!CF$4,'FAOstat_value added'!$D:$D,FAOstat!$B26)=0,CE26*(1+Assumptions!$C$10),SUMIFS('FAOstat_value added'!$L:$L,'FAOstat_value added'!$J:$J,FAOstat!CF$4,'FAOstat_value added'!$D:$D,FAOstat!$B26))</f>
        <v>106.10542700000001</v>
      </c>
      <c r="CG26" s="4">
        <f>IF(SUMIFS('FAOstat_value added'!$L:$L,'FAOstat_value added'!$J:$J,FAOstat!CG$4,'FAOstat_value added'!$D:$D,FAOstat!$B26)=0,CF26*(1+Assumptions!$C$10),SUMIFS('FAOstat_value added'!$L:$L,'FAOstat_value added'!$J:$J,FAOstat!CG$4,'FAOstat_value added'!$D:$D,FAOstat!$B26))</f>
        <v>124.797117</v>
      </c>
      <c r="CH26" s="4">
        <f>IF(SUMIFS('FAOstat_value added'!$L:$L,'FAOstat_value added'!$J:$J,FAOstat!CH$4,'FAOstat_value added'!$D:$D,FAOstat!$B26)=0,CG26*(1+Assumptions!$C$10),SUMIFS('FAOstat_value added'!$L:$L,'FAOstat_value added'!$J:$J,FAOstat!CH$4,'FAOstat_value added'!$D:$D,FAOstat!$B26))</f>
        <v>123.933633</v>
      </c>
      <c r="CI26" s="4">
        <f>IF(SUMIFS('FAOstat_value added'!$L:$L,'FAOstat_value added'!$J:$J,FAOstat!CI$4,'FAOstat_value added'!$D:$D,FAOstat!$B26)=0,CH26*(1+Assumptions!$C$10),SUMIFS('FAOstat_value added'!$L:$L,'FAOstat_value added'!$J:$J,FAOstat!CI$4,'FAOstat_value added'!$D:$D,FAOstat!$B26))</f>
        <v>147.52448699999999</v>
      </c>
      <c r="CJ26" s="4">
        <f>IF(SUMIFS('FAOstat_value added'!$L:$L,'FAOstat_value added'!$J:$J,FAOstat!CJ$4,'FAOstat_value added'!$D:$D,FAOstat!$B26)=0,CI26*(1+Assumptions!$C$10),SUMIFS('FAOstat_value added'!$L:$L,'FAOstat_value added'!$J:$J,FAOstat!CJ$4,'FAOstat_value added'!$D:$D,FAOstat!$B26))</f>
        <v>142.64866000000001</v>
      </c>
      <c r="CK26" s="4">
        <f>IF(SUMIFS('FAOstat_value added'!$L:$L,'FAOstat_value added'!$J:$J,FAOstat!CK$4,'FAOstat_value added'!$D:$D,FAOstat!$B26)=0,CJ26*(1+Assumptions!$C$10),SUMIFS('FAOstat_value added'!$L:$L,'FAOstat_value added'!$J:$J,FAOstat!CK$4,'FAOstat_value added'!$D:$D,FAOstat!$B26))</f>
        <v>137.21968000000001</v>
      </c>
      <c r="CL26" s="4">
        <f>IF(SUMIFS('FAOstat_value added'!$L:$L,'FAOstat_value added'!$J:$J,FAOstat!CL$4,'FAOstat_value added'!$D:$D,FAOstat!$B26)=0,CK26*(1+Assumptions!$C$10),SUMIFS('FAOstat_value added'!$L:$L,'FAOstat_value added'!$J:$J,FAOstat!CL$4,'FAOstat_value added'!$D:$D,FAOstat!$B26))</f>
        <v>131.76658599999999</v>
      </c>
      <c r="CM26" s="4">
        <f>IF(SUMIFS('FAOstat_value added'!$L:$L,'FAOstat_value added'!$J:$J,FAOstat!CM$4,'FAOstat_value added'!$D:$D,FAOstat!$B26)=0,CL26*(1+Assumptions!$C$10),SUMIFS('FAOstat_value added'!$L:$L,'FAOstat_value added'!$J:$J,FAOstat!CM$4,'FAOstat_value added'!$D:$D,FAOstat!$B26))</f>
        <v>138.06256400000001</v>
      </c>
      <c r="CN26" s="4">
        <f>IF(SUMIFS('FAOstat_value added'!$L:$L,'FAOstat_value added'!$J:$J,FAOstat!CN$4,'FAOstat_value added'!$D:$D,FAOstat!$B26)=0,CM26*(1+Assumptions!$C$10),SUMIFS('FAOstat_value added'!$L:$L,'FAOstat_value added'!$J:$J,FAOstat!CN$4,'FAOstat_value added'!$D:$D,FAOstat!$B26))</f>
        <v>140.82381528000002</v>
      </c>
      <c r="CO26" s="36">
        <f t="shared" si="28"/>
        <v>0</v>
      </c>
    </row>
    <row r="27" spans="2:93" x14ac:dyDescent="0.35">
      <c r="B27" t="s">
        <v>69</v>
      </c>
      <c r="C27">
        <f t="shared" si="8"/>
        <v>0</v>
      </c>
      <c r="D27">
        <f t="shared" si="9"/>
        <v>0</v>
      </c>
      <c r="E27">
        <f t="shared" si="10"/>
        <v>0</v>
      </c>
      <c r="F27">
        <f t="shared" si="11"/>
        <v>0</v>
      </c>
      <c r="G27">
        <f t="shared" si="12"/>
        <v>0</v>
      </c>
      <c r="H27">
        <f t="shared" si="13"/>
        <v>0</v>
      </c>
      <c r="I27">
        <f t="shared" si="14"/>
        <v>0</v>
      </c>
      <c r="J27">
        <f t="shared" si="15"/>
        <v>0</v>
      </c>
      <c r="K27">
        <f t="shared" si="16"/>
        <v>0</v>
      </c>
      <c r="L27">
        <f t="shared" si="17"/>
        <v>0</v>
      </c>
      <c r="M27" s="4">
        <f t="shared" si="18"/>
        <v>815.81</v>
      </c>
      <c r="N27" s="4">
        <f t="shared" si="19"/>
        <v>1216.54</v>
      </c>
      <c r="O27" s="4">
        <f t="shared" si="20"/>
        <v>1153.0900000000001</v>
      </c>
      <c r="P27" s="4">
        <f t="shared" si="21"/>
        <v>1265.1199999999999</v>
      </c>
      <c r="Q27" s="4">
        <f t="shared" si="22"/>
        <v>1418.0900000000001</v>
      </c>
      <c r="R27" s="4">
        <f t="shared" si="23"/>
        <v>1803.21</v>
      </c>
      <c r="S27" s="4">
        <f t="shared" si="24"/>
        <v>858.27</v>
      </c>
      <c r="T27" s="4">
        <f t="shared" si="25"/>
        <v>925.03</v>
      </c>
      <c r="U27" s="4">
        <f t="shared" si="26"/>
        <v>1091.74</v>
      </c>
      <c r="V27" s="4">
        <f t="shared" si="27"/>
        <v>0</v>
      </c>
      <c r="W27">
        <f>SUMIFS('FAOstat _govt exp'!$L:$L,'FAOstat _govt exp'!$J:$J,FAOstat!W$4,'FAOstat _govt exp'!$H:$H,FAOstat!W$3,'FAOstat _govt exp'!$D:$D,FAOstat!$B27)</f>
        <v>214.92</v>
      </c>
      <c r="X27">
        <f>SUMIFS('FAOstat _govt exp'!$L:$L,'FAOstat _govt exp'!$J:$J,FAOstat!X$4,'FAOstat _govt exp'!$H:$H,FAOstat!X$3,'FAOstat _govt exp'!$D:$D,FAOstat!$B27)</f>
        <v>672.76</v>
      </c>
      <c r="Y27">
        <f>SUMIFS('FAOstat _govt exp'!$L:$L,'FAOstat _govt exp'!$J:$J,FAOstat!Y$4,'FAOstat _govt exp'!$H:$H,FAOstat!Y$3,'FAOstat _govt exp'!$D:$D,FAOstat!$B27)</f>
        <v>738.59</v>
      </c>
      <c r="Z27">
        <f>SUMIFS('FAOstat _govt exp'!$L:$L,'FAOstat _govt exp'!$J:$J,FAOstat!Z$4,'FAOstat _govt exp'!$H:$H,FAOstat!Z$3,'FAOstat _govt exp'!$D:$D,FAOstat!$B27)</f>
        <v>734.09</v>
      </c>
      <c r="AA27">
        <f>SUMIFS('FAOstat _govt exp'!$L:$L,'FAOstat _govt exp'!$J:$J,FAOstat!AA$4,'FAOstat _govt exp'!$H:$H,FAOstat!AA$3,'FAOstat _govt exp'!$D:$D,FAOstat!$B27)</f>
        <v>739.23</v>
      </c>
      <c r="AB27">
        <f>SUMIFS('FAOstat _govt exp'!$L:$L,'FAOstat _govt exp'!$J:$J,FAOstat!AB$4,'FAOstat _govt exp'!$H:$H,FAOstat!AB$3,'FAOstat _govt exp'!$D:$D,FAOstat!$B27)</f>
        <v>890.81</v>
      </c>
      <c r="AC27">
        <f>SUMIFS('FAOstat _govt exp'!$L:$L,'FAOstat _govt exp'!$J:$J,FAOstat!AC$4,'FAOstat _govt exp'!$H:$H,FAOstat!AC$3,'FAOstat _govt exp'!$D:$D,FAOstat!$B27)</f>
        <v>442.38</v>
      </c>
      <c r="AD27">
        <f>SUMIFS('FAOstat _govt exp'!$L:$L,'FAOstat _govt exp'!$J:$J,FAOstat!AD$4,'FAOstat _govt exp'!$H:$H,FAOstat!AD$3,'FAOstat _govt exp'!$D:$D,FAOstat!$B27)</f>
        <v>486.78</v>
      </c>
      <c r="AE27">
        <f>SUMIFS('FAOstat _govt exp'!$L:$L,'FAOstat _govt exp'!$J:$J,FAOstat!AE$4,'FAOstat _govt exp'!$H:$H,FAOstat!AE$3,'FAOstat _govt exp'!$D:$D,FAOstat!$B27)</f>
        <v>566.95000000000005</v>
      </c>
      <c r="AF27">
        <f>SUMIFS('FAOstat _govt exp'!$L:$L,'FAOstat _govt exp'!$J:$J,FAOstat!AF$4,'FAOstat _govt exp'!$H:$H,FAOstat!AF$3,'FAOstat _govt exp'!$D:$D,FAOstat!$B27)</f>
        <v>0</v>
      </c>
      <c r="AG27">
        <f>SUMIFS('FAOstat _govt exp'!$L:$L,'FAOstat _govt exp'!$J:$J,FAOstat!AG$4,'FAOstat _govt exp'!$H:$H,FAOstat!AG$3,'FAOstat _govt exp'!$D:$D,FAOstat!$B27)</f>
        <v>600.89</v>
      </c>
      <c r="AH27">
        <f>SUMIFS('FAOstat _govt exp'!$L:$L,'FAOstat _govt exp'!$J:$J,FAOstat!AH$4,'FAOstat _govt exp'!$H:$H,FAOstat!AH$3,'FAOstat _govt exp'!$D:$D,FAOstat!$B27)</f>
        <v>543.78</v>
      </c>
      <c r="AI27">
        <f>SUMIFS('FAOstat _govt exp'!$L:$L,'FAOstat _govt exp'!$J:$J,FAOstat!AI$4,'FAOstat _govt exp'!$H:$H,FAOstat!AI$3,'FAOstat _govt exp'!$D:$D,FAOstat!$B27)</f>
        <v>414.5</v>
      </c>
      <c r="AJ27">
        <f>SUMIFS('FAOstat _govt exp'!$L:$L,'FAOstat _govt exp'!$J:$J,FAOstat!AJ$4,'FAOstat _govt exp'!$H:$H,FAOstat!AJ$3,'FAOstat _govt exp'!$D:$D,FAOstat!$B27)</f>
        <v>531.03</v>
      </c>
      <c r="AK27">
        <f>SUMIFS('FAOstat _govt exp'!$L:$L,'FAOstat _govt exp'!$J:$J,FAOstat!AK$4,'FAOstat _govt exp'!$H:$H,FAOstat!AK$3,'FAOstat _govt exp'!$D:$D,FAOstat!$B27)</f>
        <v>678.86</v>
      </c>
      <c r="AL27">
        <f>SUMIFS('FAOstat _govt exp'!$L:$L,'FAOstat _govt exp'!$J:$J,FAOstat!AL$4,'FAOstat _govt exp'!$H:$H,FAOstat!AL$3,'FAOstat _govt exp'!$D:$D,FAOstat!$B27)</f>
        <v>912.4</v>
      </c>
      <c r="AM27">
        <f>SUMIFS('FAOstat _govt exp'!$L:$L,'FAOstat _govt exp'!$J:$J,FAOstat!AM$4,'FAOstat _govt exp'!$H:$H,FAOstat!AM$3,'FAOstat _govt exp'!$D:$D,FAOstat!$B27)</f>
        <v>415.89</v>
      </c>
      <c r="AN27">
        <f>SUMIFS('FAOstat _govt exp'!$L:$L,'FAOstat _govt exp'!$J:$J,FAOstat!AN$4,'FAOstat _govt exp'!$H:$H,FAOstat!AN$3,'FAOstat _govt exp'!$D:$D,FAOstat!$B27)</f>
        <v>438.25</v>
      </c>
      <c r="AO27">
        <f>SUMIFS('FAOstat _govt exp'!$L:$L,'FAOstat _govt exp'!$J:$J,FAOstat!AO$4,'FAOstat _govt exp'!$H:$H,FAOstat!AO$3,'FAOstat _govt exp'!$D:$D,FAOstat!$B27)</f>
        <v>524.79</v>
      </c>
      <c r="AP27">
        <f>SUMIFS('FAOstat _govt exp'!$L:$L,'FAOstat _govt exp'!$J:$J,FAOstat!AP$4,'FAOstat _govt exp'!$H:$H,FAOstat!AP$3,'FAOstat _govt exp'!$D:$D,FAOstat!$B27)</f>
        <v>0</v>
      </c>
      <c r="AQ27">
        <f>SUMIFS('FAOstat _govt exp'!$L:$L,'FAOstat _govt exp'!$J:$J,FAOstat!AQ$4,'FAOstat _govt exp'!$H:$H,FAOstat!AQ$3,'FAOstat _govt exp'!$D:$D,FAOstat!$B27)</f>
        <v>0</v>
      </c>
      <c r="AR27">
        <f>SUMIFS('FAOstat _govt exp'!$L:$L,'FAOstat _govt exp'!$J:$J,FAOstat!AR$4,'FAOstat _govt exp'!$H:$H,FAOstat!AR$3,'FAOstat _govt exp'!$D:$D,FAOstat!$B27)</f>
        <v>0</v>
      </c>
      <c r="AS27">
        <f>SUMIFS('FAOstat _govt exp'!$L:$L,'FAOstat _govt exp'!$J:$J,FAOstat!AS$4,'FAOstat _govt exp'!$H:$H,FAOstat!AS$3,'FAOstat _govt exp'!$D:$D,FAOstat!$B27)</f>
        <v>0</v>
      </c>
      <c r="AT27">
        <f>SUMIFS('FAOstat _govt exp'!$L:$L,'FAOstat _govt exp'!$J:$J,FAOstat!AT$4,'FAOstat _govt exp'!$H:$H,FAOstat!AT$3,'FAOstat _govt exp'!$D:$D,FAOstat!$B27)</f>
        <v>0</v>
      </c>
      <c r="AU27">
        <f>SUMIFS('FAOstat _govt exp'!$L:$L,'FAOstat _govt exp'!$J:$J,FAOstat!AU$4,'FAOstat _govt exp'!$H:$H,FAOstat!AU$3,'FAOstat _govt exp'!$D:$D,FAOstat!$B27)</f>
        <v>0</v>
      </c>
      <c r="AV27">
        <f>SUMIFS('FAOstat _govt exp'!$L:$L,'FAOstat _govt exp'!$J:$J,FAOstat!AV$4,'FAOstat _govt exp'!$H:$H,FAOstat!AV$3,'FAOstat _govt exp'!$D:$D,FAOstat!$B27)</f>
        <v>0</v>
      </c>
      <c r="AW27">
        <f>SUMIFS('FAOstat _govt exp'!$L:$L,'FAOstat _govt exp'!$J:$J,FAOstat!AW$4,'FAOstat _govt exp'!$H:$H,FAOstat!AW$3,'FAOstat _govt exp'!$D:$D,FAOstat!$B27)</f>
        <v>0</v>
      </c>
      <c r="AX27">
        <f>SUMIFS('FAOstat _govt exp'!$L:$L,'FAOstat _govt exp'!$J:$J,FAOstat!AX$4,'FAOstat _govt exp'!$H:$H,FAOstat!AX$3,'FAOstat _govt exp'!$D:$D,FAOstat!$B27)</f>
        <v>0</v>
      </c>
      <c r="AY27">
        <f>SUMIFS('FAOstat _govt exp'!$L:$L,'FAOstat _govt exp'!$J:$J,FAOstat!AY$4,'FAOstat _govt exp'!$H:$H,FAOstat!AY$3,'FAOstat _govt exp'!$D:$D,FAOstat!$B27)</f>
        <v>0</v>
      </c>
      <c r="AZ27">
        <f>SUMIFS('FAOstat _govt exp'!$L:$L,'FAOstat _govt exp'!$J:$J,FAOstat!AZ$4,'FAOstat _govt exp'!$H:$H,FAOstat!AZ$3,'FAOstat _govt exp'!$D:$D,FAOstat!$B27)</f>
        <v>0</v>
      </c>
      <c r="BA27">
        <f>SUMIFS('FAOstat _govt exp'!$L:$L,'FAOstat _govt exp'!$J:$J,FAOstat!BA$4,'FAOstat _govt exp'!$H:$H,FAOstat!BA$3,'FAOstat _govt exp'!$D:$D,FAOstat!$B27)</f>
        <v>202.54</v>
      </c>
      <c r="BB27">
        <f>SUMIFS('FAOstat _govt exp'!$L:$L,'FAOstat _govt exp'!$J:$J,FAOstat!BB$4,'FAOstat _govt exp'!$H:$H,FAOstat!BB$3,'FAOstat _govt exp'!$D:$D,FAOstat!$B27)</f>
        <v>642</v>
      </c>
      <c r="BC27">
        <f>SUMIFS('FAOstat _govt exp'!$L:$L,'FAOstat _govt exp'!$J:$J,FAOstat!BC$4,'FAOstat _govt exp'!$H:$H,FAOstat!BC$3,'FAOstat _govt exp'!$D:$D,FAOstat!$B27)</f>
        <v>652.29999999999995</v>
      </c>
      <c r="BD27">
        <f>SUMIFS('FAOstat _govt exp'!$L:$L,'FAOstat _govt exp'!$J:$J,FAOstat!BD$4,'FAOstat _govt exp'!$H:$H,FAOstat!BD$3,'FAOstat _govt exp'!$D:$D,FAOstat!$B27)</f>
        <v>634.19000000000005</v>
      </c>
      <c r="BE27">
        <f>SUMIFS('FAOstat _govt exp'!$L:$L,'FAOstat _govt exp'!$J:$J,FAOstat!BE$4,'FAOstat _govt exp'!$H:$H,FAOstat!BE$3,'FAOstat _govt exp'!$D:$D,FAOstat!$B27)</f>
        <v>638.26</v>
      </c>
      <c r="BF27">
        <f>SUMIFS('FAOstat _govt exp'!$L:$L,'FAOstat _govt exp'!$J:$J,FAOstat!BF$4,'FAOstat _govt exp'!$H:$H,FAOstat!BF$3,'FAOstat _govt exp'!$D:$D,FAOstat!$B27)</f>
        <v>734.5</v>
      </c>
      <c r="BG27">
        <f>SUMIFS('FAOstat _govt exp'!$L:$L,'FAOstat _govt exp'!$J:$J,FAOstat!BG$4,'FAOstat _govt exp'!$H:$H,FAOstat!BG$3,'FAOstat _govt exp'!$D:$D,FAOstat!$B27)</f>
        <v>423.04</v>
      </c>
      <c r="BH27">
        <f>SUMIFS('FAOstat _govt exp'!$L:$L,'FAOstat _govt exp'!$J:$J,FAOstat!BH$4,'FAOstat _govt exp'!$H:$H,FAOstat!BH$3,'FAOstat _govt exp'!$D:$D,FAOstat!$B27)</f>
        <v>472.42</v>
      </c>
      <c r="BI27">
        <f>SUMIFS('FAOstat _govt exp'!$L:$L,'FAOstat _govt exp'!$J:$J,FAOstat!BI$4,'FAOstat _govt exp'!$H:$H,FAOstat!BI$3,'FAOstat _govt exp'!$D:$D,FAOstat!$B27)</f>
        <v>549.55999999999995</v>
      </c>
      <c r="BJ27">
        <f>SUMIFS('FAOstat _govt exp'!$L:$L,'FAOstat _govt exp'!$J:$J,FAOstat!BJ$4,'FAOstat _govt exp'!$H:$H,FAOstat!BJ$3,'FAOstat _govt exp'!$D:$D,FAOstat!$B27)</f>
        <v>0</v>
      </c>
      <c r="BK27">
        <f>SUMIFS('FAOstat _govt exp'!$L:$L,'FAOstat _govt exp'!$J:$J,FAOstat!BK$4,'FAOstat _govt exp'!$H:$H,FAOstat!BK$3,'FAOstat _govt exp'!$D:$D,FAOstat!$B27)</f>
        <v>252.93</v>
      </c>
      <c r="BL27">
        <f>SUMIFS('FAOstat _govt exp'!$L:$L,'FAOstat _govt exp'!$J:$J,FAOstat!BL$4,'FAOstat _govt exp'!$H:$H,FAOstat!BL$3,'FAOstat _govt exp'!$D:$D,FAOstat!$B27)</f>
        <v>152.06</v>
      </c>
      <c r="BM27">
        <f>SUMIFS('FAOstat _govt exp'!$L:$L,'FAOstat _govt exp'!$J:$J,FAOstat!BM$4,'FAOstat _govt exp'!$H:$H,FAOstat!BM$3,'FAOstat _govt exp'!$D:$D,FAOstat!$B27)</f>
        <v>47</v>
      </c>
      <c r="BN27">
        <f>SUMIFS('FAOstat _govt exp'!$L:$L,'FAOstat _govt exp'!$J:$J,FAOstat!BN$4,'FAOstat _govt exp'!$H:$H,FAOstat!BN$3,'FAOstat _govt exp'!$D:$D,FAOstat!$B27)</f>
        <v>63.14</v>
      </c>
      <c r="BO27">
        <f>SUMIFS('FAOstat _govt exp'!$L:$L,'FAOstat _govt exp'!$J:$J,FAOstat!BO$4,'FAOstat _govt exp'!$H:$H,FAOstat!BO$3,'FAOstat _govt exp'!$D:$D,FAOstat!$B27)</f>
        <v>64.040000000000006</v>
      </c>
      <c r="BP27">
        <f>SUMIFS('FAOstat _govt exp'!$L:$L,'FAOstat _govt exp'!$J:$J,FAOstat!BP$4,'FAOstat _govt exp'!$H:$H,FAOstat!BP$3,'FAOstat _govt exp'!$D:$D,FAOstat!$B27)</f>
        <v>76.81</v>
      </c>
      <c r="BQ27">
        <f>SUMIFS('FAOstat _govt exp'!$L:$L,'FAOstat _govt exp'!$J:$J,FAOstat!BQ$4,'FAOstat _govt exp'!$H:$H,FAOstat!BQ$3,'FAOstat _govt exp'!$D:$D,FAOstat!$B27)</f>
        <v>50.94</v>
      </c>
      <c r="BR27">
        <f>SUMIFS('FAOstat _govt exp'!$L:$L,'FAOstat _govt exp'!$J:$J,FAOstat!BR$4,'FAOstat _govt exp'!$H:$H,FAOstat!BR$3,'FAOstat _govt exp'!$D:$D,FAOstat!$B27)</f>
        <v>54.17</v>
      </c>
      <c r="BS27">
        <f>SUMIFS('FAOstat _govt exp'!$L:$L,'FAOstat _govt exp'!$J:$J,FAOstat!BS$4,'FAOstat _govt exp'!$H:$H,FAOstat!BS$3,'FAOstat _govt exp'!$D:$D,FAOstat!$B27)</f>
        <v>72.37</v>
      </c>
      <c r="BT27">
        <f>SUMIFS('FAOstat _govt exp'!$L:$L,'FAOstat _govt exp'!$J:$J,FAOstat!BT$4,'FAOstat _govt exp'!$H:$H,FAOstat!BT$3,'FAOstat _govt exp'!$D:$D,FAOstat!$B27)</f>
        <v>0</v>
      </c>
      <c r="BU27">
        <f>SUMIFS('FAOstat _govt exp'!$L:$L,'FAOstat _govt exp'!$J:$J,FAOstat!BU$4,'FAOstat _govt exp'!$H:$H,FAOstat!BU$3,'FAOstat _govt exp'!$D:$D,FAOstat!$B27)</f>
        <v>0</v>
      </c>
      <c r="BV27">
        <f>SUMIFS('FAOstat _govt exp'!$L:$L,'FAOstat _govt exp'!$J:$J,FAOstat!BV$4,'FAOstat _govt exp'!$H:$H,FAOstat!BV$3,'FAOstat _govt exp'!$D:$D,FAOstat!$B27)</f>
        <v>0</v>
      </c>
      <c r="BW27">
        <f>SUMIFS('FAOstat _govt exp'!$L:$L,'FAOstat _govt exp'!$J:$J,FAOstat!BW$4,'FAOstat _govt exp'!$H:$H,FAOstat!BW$3,'FAOstat _govt exp'!$D:$D,FAOstat!$B27)</f>
        <v>0</v>
      </c>
      <c r="BX27">
        <f>SUMIFS('FAOstat _govt exp'!$L:$L,'FAOstat _govt exp'!$J:$J,FAOstat!BX$4,'FAOstat _govt exp'!$H:$H,FAOstat!BX$3,'FAOstat _govt exp'!$D:$D,FAOstat!$B27)</f>
        <v>0</v>
      </c>
      <c r="BY27">
        <f>SUMIFS('FAOstat _govt exp'!$L:$L,'FAOstat _govt exp'!$J:$J,FAOstat!BY$4,'FAOstat _govt exp'!$H:$H,FAOstat!BY$3,'FAOstat _govt exp'!$D:$D,FAOstat!$B27)</f>
        <v>0</v>
      </c>
      <c r="BZ27">
        <f>SUMIFS('FAOstat _govt exp'!$L:$L,'FAOstat _govt exp'!$J:$J,FAOstat!BZ$4,'FAOstat _govt exp'!$H:$H,FAOstat!BZ$3,'FAOstat _govt exp'!$D:$D,FAOstat!$B27)</f>
        <v>0</v>
      </c>
      <c r="CA27">
        <f>SUMIFS('FAOstat _govt exp'!$L:$L,'FAOstat _govt exp'!$J:$J,FAOstat!CA$4,'FAOstat _govt exp'!$H:$H,FAOstat!CA$3,'FAOstat _govt exp'!$D:$D,FAOstat!$B27)</f>
        <v>0</v>
      </c>
      <c r="CB27">
        <f>SUMIFS('FAOstat _govt exp'!$L:$L,'FAOstat _govt exp'!$J:$J,FAOstat!CB$4,'FAOstat _govt exp'!$H:$H,FAOstat!CB$3,'FAOstat _govt exp'!$D:$D,FAOstat!$B27)</f>
        <v>0</v>
      </c>
      <c r="CC27">
        <f>SUMIFS('FAOstat _govt exp'!$L:$L,'FAOstat _govt exp'!$J:$J,FAOstat!CC$4,'FAOstat _govt exp'!$H:$H,FAOstat!CC$3,'FAOstat _govt exp'!$D:$D,FAOstat!$B27)</f>
        <v>0</v>
      </c>
      <c r="CD27">
        <f>SUMIFS('FAOstat _govt exp'!$L:$L,'FAOstat _govt exp'!$J:$J,FAOstat!CD$4,'FAOstat _govt exp'!$H:$H,FAOstat!CD$3,'FAOstat _govt exp'!$D:$D,FAOstat!$B27)</f>
        <v>0</v>
      </c>
      <c r="CE27" s="4">
        <f>SUMIFS('FAOstat_value added'!$L:$L,'FAOstat_value added'!$J:$J,FAOstat!CE$4,'FAOstat_value added'!$D:$D,FAOstat!$B27)</f>
        <v>2020.114278</v>
      </c>
      <c r="CF27" s="4">
        <f>IF(SUMIFS('FAOstat_value added'!$L:$L,'FAOstat_value added'!$J:$J,FAOstat!CF$4,'FAOstat_value added'!$D:$D,FAOstat!$B27)=0,CE27*(1+Assumptions!$C$10),SUMIFS('FAOstat_value added'!$L:$L,'FAOstat_value added'!$J:$J,FAOstat!CF$4,'FAOstat_value added'!$D:$D,FAOstat!$B27))</f>
        <v>2663.712043</v>
      </c>
      <c r="CG27" s="4">
        <f>IF(SUMIFS('FAOstat_value added'!$L:$L,'FAOstat_value added'!$J:$J,FAOstat!CG$4,'FAOstat_value added'!$D:$D,FAOstat!$B27)=0,CF27*(1+Assumptions!$C$10),SUMIFS('FAOstat_value added'!$L:$L,'FAOstat_value added'!$J:$J,FAOstat!CG$4,'FAOstat_value added'!$D:$D,FAOstat!$B27))</f>
        <v>2381.2621140000001</v>
      </c>
      <c r="CH27" s="4">
        <f>IF(SUMIFS('FAOstat_value added'!$L:$L,'FAOstat_value added'!$J:$J,FAOstat!CH$4,'FAOstat_value added'!$D:$D,FAOstat!$B27)=0,CG27*(1+Assumptions!$C$10),SUMIFS('FAOstat_value added'!$L:$L,'FAOstat_value added'!$J:$J,FAOstat!CH$4,'FAOstat_value added'!$D:$D,FAOstat!$B27))</f>
        <v>2492.795259</v>
      </c>
      <c r="CI27" s="4">
        <f>IF(SUMIFS('FAOstat_value added'!$L:$L,'FAOstat_value added'!$J:$J,FAOstat!CI$4,'FAOstat_value added'!$D:$D,FAOstat!$B27)=0,CH27*(1+Assumptions!$C$10),SUMIFS('FAOstat_value added'!$L:$L,'FAOstat_value added'!$J:$J,FAOstat!CI$4,'FAOstat_value added'!$D:$D,FAOstat!$B27))</f>
        <v>2573.357</v>
      </c>
      <c r="CJ27" s="4">
        <f>IF(SUMIFS('FAOstat_value added'!$L:$L,'FAOstat_value added'!$J:$J,FAOstat!CJ$4,'FAOstat_value added'!$D:$D,FAOstat!$B27)=0,CI27*(1+Assumptions!$C$10),SUMIFS('FAOstat_value added'!$L:$L,'FAOstat_value added'!$J:$J,FAOstat!CJ$4,'FAOstat_value added'!$D:$D,FAOstat!$B27))</f>
        <v>2037.4064840000001</v>
      </c>
      <c r="CK27" s="4">
        <f>IF(SUMIFS('FAOstat_value added'!$L:$L,'FAOstat_value added'!$J:$J,FAOstat!CK$4,'FAOstat_value added'!$D:$D,FAOstat!$B27)=0,CJ27*(1+Assumptions!$C$10),SUMIFS('FAOstat_value added'!$L:$L,'FAOstat_value added'!$J:$J,FAOstat!CK$4,'FAOstat_value added'!$D:$D,FAOstat!$B27))</f>
        <v>2165.1639049999999</v>
      </c>
      <c r="CL27" s="4">
        <f>IF(SUMIFS('FAOstat_value added'!$L:$L,'FAOstat_value added'!$J:$J,FAOstat!CL$4,'FAOstat_value added'!$D:$D,FAOstat!$B27)=0,CK27*(1+Assumptions!$C$10),SUMIFS('FAOstat_value added'!$L:$L,'FAOstat_value added'!$J:$J,FAOstat!CL$4,'FAOstat_value added'!$D:$D,FAOstat!$B27))</f>
        <v>2379.3138220000001</v>
      </c>
      <c r="CM27" s="4">
        <f>IF(SUMIFS('FAOstat_value added'!$L:$L,'FAOstat_value added'!$J:$J,FAOstat!CM$4,'FAOstat_value added'!$D:$D,FAOstat!$B27)=0,CL27*(1+Assumptions!$C$10),SUMIFS('FAOstat_value added'!$L:$L,'FAOstat_value added'!$J:$J,FAOstat!CM$4,'FAOstat_value added'!$D:$D,FAOstat!$B27))</f>
        <v>2231.7483470000002</v>
      </c>
      <c r="CN27" s="4">
        <f>IF(SUMIFS('FAOstat_value added'!$L:$L,'FAOstat_value added'!$J:$J,FAOstat!CN$4,'FAOstat_value added'!$D:$D,FAOstat!$B27)=0,CM27*(1+Assumptions!$C$10),SUMIFS('FAOstat_value added'!$L:$L,'FAOstat_value added'!$J:$J,FAOstat!CN$4,'FAOstat_value added'!$D:$D,FAOstat!$B27))</f>
        <v>2276.3833139400003</v>
      </c>
      <c r="CO27" s="36">
        <f t="shared" si="28"/>
        <v>1.8111296432986146E-2</v>
      </c>
    </row>
    <row r="28" spans="2:93" x14ac:dyDescent="0.35">
      <c r="B28" t="s">
        <v>71</v>
      </c>
      <c r="C28">
        <f t="shared" si="8"/>
        <v>0</v>
      </c>
      <c r="D28">
        <f t="shared" si="9"/>
        <v>0.09</v>
      </c>
      <c r="E28">
        <f t="shared" si="10"/>
        <v>0</v>
      </c>
      <c r="F28">
        <f t="shared" si="11"/>
        <v>0</v>
      </c>
      <c r="G28">
        <f t="shared" si="12"/>
        <v>0</v>
      </c>
      <c r="H28">
        <f t="shared" si="13"/>
        <v>0</v>
      </c>
      <c r="I28">
        <f t="shared" si="14"/>
        <v>0</v>
      </c>
      <c r="J28">
        <f t="shared" si="15"/>
        <v>0</v>
      </c>
      <c r="K28">
        <f t="shared" si="16"/>
        <v>0</v>
      </c>
      <c r="L28">
        <f t="shared" si="17"/>
        <v>0</v>
      </c>
      <c r="M28" s="4">
        <f t="shared" si="18"/>
        <v>61.07</v>
      </c>
      <c r="N28" s="4">
        <f t="shared" si="19"/>
        <v>76.89</v>
      </c>
      <c r="O28" s="4">
        <f t="shared" si="20"/>
        <v>0</v>
      </c>
      <c r="P28" s="4">
        <f t="shared" si="21"/>
        <v>0</v>
      </c>
      <c r="Q28" s="4">
        <f t="shared" si="22"/>
        <v>0</v>
      </c>
      <c r="R28" s="4">
        <f t="shared" si="23"/>
        <v>0</v>
      </c>
      <c r="S28" s="4">
        <f t="shared" si="24"/>
        <v>0</v>
      </c>
      <c r="T28" s="4">
        <f t="shared" si="25"/>
        <v>132.14000000000001</v>
      </c>
      <c r="U28" s="4">
        <f t="shared" si="26"/>
        <v>0</v>
      </c>
      <c r="V28" s="4">
        <f t="shared" si="27"/>
        <v>0</v>
      </c>
      <c r="W28">
        <f>SUMIFS('FAOstat _govt exp'!$L:$L,'FAOstat _govt exp'!$J:$J,FAOstat!W$4,'FAOstat _govt exp'!$H:$H,FAOstat!W$3,'FAOstat _govt exp'!$D:$D,FAOstat!$B28)</f>
        <v>57.52</v>
      </c>
      <c r="X28">
        <f>SUMIFS('FAOstat _govt exp'!$L:$L,'FAOstat _govt exp'!$J:$J,FAOstat!X$4,'FAOstat _govt exp'!$H:$H,FAOstat!X$3,'FAOstat _govt exp'!$D:$D,FAOstat!$B28)</f>
        <v>73.73</v>
      </c>
      <c r="Y28">
        <f>SUMIFS('FAOstat _govt exp'!$L:$L,'FAOstat _govt exp'!$J:$J,FAOstat!Y$4,'FAOstat _govt exp'!$H:$H,FAOstat!Y$3,'FAOstat _govt exp'!$D:$D,FAOstat!$B28)</f>
        <v>0</v>
      </c>
      <c r="Z28">
        <f>SUMIFS('FAOstat _govt exp'!$L:$L,'FAOstat _govt exp'!$J:$J,FAOstat!Z$4,'FAOstat _govt exp'!$H:$H,FAOstat!Z$3,'FAOstat _govt exp'!$D:$D,FAOstat!$B28)</f>
        <v>0</v>
      </c>
      <c r="AA28">
        <f>SUMIFS('FAOstat _govt exp'!$L:$L,'FAOstat _govt exp'!$J:$J,FAOstat!AA$4,'FAOstat _govt exp'!$H:$H,FAOstat!AA$3,'FAOstat _govt exp'!$D:$D,FAOstat!$B28)</f>
        <v>0</v>
      </c>
      <c r="AB28">
        <f>SUMIFS('FAOstat _govt exp'!$L:$L,'FAOstat _govt exp'!$J:$J,FAOstat!AB$4,'FAOstat _govt exp'!$H:$H,FAOstat!AB$3,'FAOstat _govt exp'!$D:$D,FAOstat!$B28)</f>
        <v>0</v>
      </c>
      <c r="AC28">
        <f>SUMIFS('FAOstat _govt exp'!$L:$L,'FAOstat _govt exp'!$J:$J,FAOstat!AC$4,'FAOstat _govt exp'!$H:$H,FAOstat!AC$3,'FAOstat _govt exp'!$D:$D,FAOstat!$B28)</f>
        <v>0</v>
      </c>
      <c r="AD28">
        <f>SUMIFS('FAOstat _govt exp'!$L:$L,'FAOstat _govt exp'!$J:$J,FAOstat!AD$4,'FAOstat _govt exp'!$H:$H,FAOstat!AD$3,'FAOstat _govt exp'!$D:$D,FAOstat!$B28)</f>
        <v>0</v>
      </c>
      <c r="AE28">
        <f>SUMIFS('FAOstat _govt exp'!$L:$L,'FAOstat _govt exp'!$J:$J,FAOstat!AE$4,'FAOstat _govt exp'!$H:$H,FAOstat!AE$3,'FAOstat _govt exp'!$D:$D,FAOstat!$B28)</f>
        <v>0</v>
      </c>
      <c r="AF28">
        <f>SUMIFS('FAOstat _govt exp'!$L:$L,'FAOstat _govt exp'!$J:$J,FAOstat!AF$4,'FAOstat _govt exp'!$H:$H,FAOstat!AF$3,'FAOstat _govt exp'!$D:$D,FAOstat!$B28)</f>
        <v>0</v>
      </c>
      <c r="AG28">
        <f>SUMIFS('FAOstat _govt exp'!$L:$L,'FAOstat _govt exp'!$J:$J,FAOstat!AG$4,'FAOstat _govt exp'!$H:$H,FAOstat!AG$3,'FAOstat _govt exp'!$D:$D,FAOstat!$B28)</f>
        <v>3.55</v>
      </c>
      <c r="AH28">
        <f>SUMIFS('FAOstat _govt exp'!$L:$L,'FAOstat _govt exp'!$J:$J,FAOstat!AH$4,'FAOstat _govt exp'!$H:$H,FAOstat!AH$3,'FAOstat _govt exp'!$D:$D,FAOstat!$B28)</f>
        <v>3.07</v>
      </c>
      <c r="AI28">
        <f>SUMIFS('FAOstat _govt exp'!$L:$L,'FAOstat _govt exp'!$J:$J,FAOstat!AI$4,'FAOstat _govt exp'!$H:$H,FAOstat!AI$3,'FAOstat _govt exp'!$D:$D,FAOstat!$B28)</f>
        <v>0</v>
      </c>
      <c r="AJ28">
        <f>SUMIFS('FAOstat _govt exp'!$L:$L,'FAOstat _govt exp'!$J:$J,FAOstat!AJ$4,'FAOstat _govt exp'!$H:$H,FAOstat!AJ$3,'FAOstat _govt exp'!$D:$D,FAOstat!$B28)</f>
        <v>0</v>
      </c>
      <c r="AK28">
        <f>SUMIFS('FAOstat _govt exp'!$L:$L,'FAOstat _govt exp'!$J:$J,FAOstat!AK$4,'FAOstat _govt exp'!$H:$H,FAOstat!AK$3,'FAOstat _govt exp'!$D:$D,FAOstat!$B28)</f>
        <v>0</v>
      </c>
      <c r="AL28">
        <f>SUMIFS('FAOstat _govt exp'!$L:$L,'FAOstat _govt exp'!$J:$J,FAOstat!AL$4,'FAOstat _govt exp'!$H:$H,FAOstat!AL$3,'FAOstat _govt exp'!$D:$D,FAOstat!$B28)</f>
        <v>0</v>
      </c>
      <c r="AM28">
        <f>SUMIFS('FAOstat _govt exp'!$L:$L,'FAOstat _govt exp'!$J:$J,FAOstat!AM$4,'FAOstat _govt exp'!$H:$H,FAOstat!AM$3,'FAOstat _govt exp'!$D:$D,FAOstat!$B28)</f>
        <v>0</v>
      </c>
      <c r="AN28">
        <f>SUMIFS('FAOstat _govt exp'!$L:$L,'FAOstat _govt exp'!$J:$J,FAOstat!AN$4,'FAOstat _govt exp'!$H:$H,FAOstat!AN$3,'FAOstat _govt exp'!$D:$D,FAOstat!$B28)</f>
        <v>0</v>
      </c>
      <c r="AO28">
        <f>SUMIFS('FAOstat _govt exp'!$L:$L,'FAOstat _govt exp'!$J:$J,FAOstat!AO$4,'FAOstat _govt exp'!$H:$H,FAOstat!AO$3,'FAOstat _govt exp'!$D:$D,FAOstat!$B28)</f>
        <v>0</v>
      </c>
      <c r="AP28">
        <f>SUMIFS('FAOstat _govt exp'!$L:$L,'FAOstat _govt exp'!$J:$J,FAOstat!AP$4,'FAOstat _govt exp'!$H:$H,FAOstat!AP$3,'FAOstat _govt exp'!$D:$D,FAOstat!$B28)</f>
        <v>0</v>
      </c>
      <c r="AQ28">
        <f>SUMIFS('FAOstat _govt exp'!$L:$L,'FAOstat _govt exp'!$J:$J,FAOstat!AQ$4,'FAOstat _govt exp'!$H:$H,FAOstat!AQ$3,'FAOstat _govt exp'!$D:$D,FAOstat!$B28)</f>
        <v>0</v>
      </c>
      <c r="AR28">
        <f>SUMIFS('FAOstat _govt exp'!$L:$L,'FAOstat _govt exp'!$J:$J,FAOstat!AR$4,'FAOstat _govt exp'!$H:$H,FAOstat!AR$3,'FAOstat _govt exp'!$D:$D,FAOstat!$B28)</f>
        <v>0.09</v>
      </c>
      <c r="AS28">
        <f>SUMIFS('FAOstat _govt exp'!$L:$L,'FAOstat _govt exp'!$J:$J,FAOstat!AS$4,'FAOstat _govt exp'!$H:$H,FAOstat!AS$3,'FAOstat _govt exp'!$D:$D,FAOstat!$B28)</f>
        <v>0</v>
      </c>
      <c r="AT28">
        <f>SUMIFS('FAOstat _govt exp'!$L:$L,'FAOstat _govt exp'!$J:$J,FAOstat!AT$4,'FAOstat _govt exp'!$H:$H,FAOstat!AT$3,'FAOstat _govt exp'!$D:$D,FAOstat!$B28)</f>
        <v>0</v>
      </c>
      <c r="AU28">
        <f>SUMIFS('FAOstat _govt exp'!$L:$L,'FAOstat _govt exp'!$J:$J,FAOstat!AU$4,'FAOstat _govt exp'!$H:$H,FAOstat!AU$3,'FAOstat _govt exp'!$D:$D,FAOstat!$B28)</f>
        <v>0</v>
      </c>
      <c r="AV28">
        <f>SUMIFS('FAOstat _govt exp'!$L:$L,'FAOstat _govt exp'!$J:$J,FAOstat!AV$4,'FAOstat _govt exp'!$H:$H,FAOstat!AV$3,'FAOstat _govt exp'!$D:$D,FAOstat!$B28)</f>
        <v>0</v>
      </c>
      <c r="AW28">
        <f>SUMIFS('FAOstat _govt exp'!$L:$L,'FAOstat _govt exp'!$J:$J,FAOstat!AW$4,'FAOstat _govt exp'!$H:$H,FAOstat!AW$3,'FAOstat _govt exp'!$D:$D,FAOstat!$B28)</f>
        <v>0</v>
      </c>
      <c r="AX28">
        <f>SUMIFS('FAOstat _govt exp'!$L:$L,'FAOstat _govt exp'!$J:$J,FAOstat!AX$4,'FAOstat _govt exp'!$H:$H,FAOstat!AX$3,'FAOstat _govt exp'!$D:$D,FAOstat!$B28)</f>
        <v>0</v>
      </c>
      <c r="AY28">
        <f>SUMIFS('FAOstat _govt exp'!$L:$L,'FAOstat _govt exp'!$J:$J,FAOstat!AY$4,'FAOstat _govt exp'!$H:$H,FAOstat!AY$3,'FAOstat _govt exp'!$D:$D,FAOstat!$B28)</f>
        <v>0</v>
      </c>
      <c r="AZ28">
        <f>SUMIFS('FAOstat _govt exp'!$L:$L,'FAOstat _govt exp'!$J:$J,FAOstat!AZ$4,'FAOstat _govt exp'!$H:$H,FAOstat!AZ$3,'FAOstat _govt exp'!$D:$D,FAOstat!$B28)</f>
        <v>0</v>
      </c>
      <c r="BA28">
        <f>SUMIFS('FAOstat _govt exp'!$L:$L,'FAOstat _govt exp'!$J:$J,FAOstat!BA$4,'FAOstat _govt exp'!$H:$H,FAOstat!BA$3,'FAOstat _govt exp'!$D:$D,FAOstat!$B28)</f>
        <v>57.52</v>
      </c>
      <c r="BB28">
        <f>SUMIFS('FAOstat _govt exp'!$L:$L,'FAOstat _govt exp'!$J:$J,FAOstat!BB$4,'FAOstat _govt exp'!$H:$H,FAOstat!BB$3,'FAOstat _govt exp'!$D:$D,FAOstat!$B28)</f>
        <v>73.73</v>
      </c>
      <c r="BC28">
        <f>SUMIFS('FAOstat _govt exp'!$L:$L,'FAOstat _govt exp'!$J:$J,FAOstat!BC$4,'FAOstat _govt exp'!$H:$H,FAOstat!BC$3,'FAOstat _govt exp'!$D:$D,FAOstat!$B28)</f>
        <v>0</v>
      </c>
      <c r="BD28">
        <f>SUMIFS('FAOstat _govt exp'!$L:$L,'FAOstat _govt exp'!$J:$J,FAOstat!BD$4,'FAOstat _govt exp'!$H:$H,FAOstat!BD$3,'FAOstat _govt exp'!$D:$D,FAOstat!$B28)</f>
        <v>0</v>
      </c>
      <c r="BE28">
        <f>SUMIFS('FAOstat _govt exp'!$L:$L,'FAOstat _govt exp'!$J:$J,FAOstat!BE$4,'FAOstat _govt exp'!$H:$H,FAOstat!BE$3,'FAOstat _govt exp'!$D:$D,FAOstat!$B28)</f>
        <v>0</v>
      </c>
      <c r="BF28">
        <f>SUMIFS('FAOstat _govt exp'!$L:$L,'FAOstat _govt exp'!$J:$J,FAOstat!BF$4,'FAOstat _govt exp'!$H:$H,FAOstat!BF$3,'FAOstat _govt exp'!$D:$D,FAOstat!$B28)</f>
        <v>0</v>
      </c>
      <c r="BG28">
        <f>SUMIFS('FAOstat _govt exp'!$L:$L,'FAOstat _govt exp'!$J:$J,FAOstat!BG$4,'FAOstat _govt exp'!$H:$H,FAOstat!BG$3,'FAOstat _govt exp'!$D:$D,FAOstat!$B28)</f>
        <v>0</v>
      </c>
      <c r="BH28">
        <f>SUMIFS('FAOstat _govt exp'!$L:$L,'FAOstat _govt exp'!$J:$J,FAOstat!BH$4,'FAOstat _govt exp'!$H:$H,FAOstat!BH$3,'FAOstat _govt exp'!$D:$D,FAOstat!$B28)</f>
        <v>122.59</v>
      </c>
      <c r="BI28">
        <f>SUMIFS('FAOstat _govt exp'!$L:$L,'FAOstat _govt exp'!$J:$J,FAOstat!BI$4,'FAOstat _govt exp'!$H:$H,FAOstat!BI$3,'FAOstat _govt exp'!$D:$D,FAOstat!$B28)</f>
        <v>0</v>
      </c>
      <c r="BJ28">
        <f>SUMIFS('FAOstat _govt exp'!$L:$L,'FAOstat _govt exp'!$J:$J,FAOstat!BJ$4,'FAOstat _govt exp'!$H:$H,FAOstat!BJ$3,'FAOstat _govt exp'!$D:$D,FAOstat!$B28)</f>
        <v>0</v>
      </c>
      <c r="BK28">
        <f>SUMIFS('FAOstat _govt exp'!$L:$L,'FAOstat _govt exp'!$J:$J,FAOstat!BK$4,'FAOstat _govt exp'!$H:$H,FAOstat!BK$3,'FAOstat _govt exp'!$D:$D,FAOstat!$B28)</f>
        <v>3.55</v>
      </c>
      <c r="BL28">
        <f>SUMIFS('FAOstat _govt exp'!$L:$L,'FAOstat _govt exp'!$J:$J,FAOstat!BL$4,'FAOstat _govt exp'!$H:$H,FAOstat!BL$3,'FAOstat _govt exp'!$D:$D,FAOstat!$B28)</f>
        <v>3.07</v>
      </c>
      <c r="BM28">
        <f>SUMIFS('FAOstat _govt exp'!$L:$L,'FAOstat _govt exp'!$J:$J,FAOstat!BM$4,'FAOstat _govt exp'!$H:$H,FAOstat!BM$3,'FAOstat _govt exp'!$D:$D,FAOstat!$B28)</f>
        <v>0</v>
      </c>
      <c r="BN28">
        <f>SUMIFS('FAOstat _govt exp'!$L:$L,'FAOstat _govt exp'!$J:$J,FAOstat!BN$4,'FAOstat _govt exp'!$H:$H,FAOstat!BN$3,'FAOstat _govt exp'!$D:$D,FAOstat!$B28)</f>
        <v>0</v>
      </c>
      <c r="BO28">
        <f>SUMIFS('FAOstat _govt exp'!$L:$L,'FAOstat _govt exp'!$J:$J,FAOstat!BO$4,'FAOstat _govt exp'!$H:$H,FAOstat!BO$3,'FAOstat _govt exp'!$D:$D,FAOstat!$B28)</f>
        <v>0</v>
      </c>
      <c r="BP28">
        <f>SUMIFS('FAOstat _govt exp'!$L:$L,'FAOstat _govt exp'!$J:$J,FAOstat!BP$4,'FAOstat _govt exp'!$H:$H,FAOstat!BP$3,'FAOstat _govt exp'!$D:$D,FAOstat!$B28)</f>
        <v>0</v>
      </c>
      <c r="BQ28">
        <f>SUMIFS('FAOstat _govt exp'!$L:$L,'FAOstat _govt exp'!$J:$J,FAOstat!BQ$4,'FAOstat _govt exp'!$H:$H,FAOstat!BQ$3,'FAOstat _govt exp'!$D:$D,FAOstat!$B28)</f>
        <v>0</v>
      </c>
      <c r="BR28">
        <f>SUMIFS('FAOstat _govt exp'!$L:$L,'FAOstat _govt exp'!$J:$J,FAOstat!BR$4,'FAOstat _govt exp'!$H:$H,FAOstat!BR$3,'FAOstat _govt exp'!$D:$D,FAOstat!$B28)</f>
        <v>9.5500000000000007</v>
      </c>
      <c r="BS28">
        <f>SUMIFS('FAOstat _govt exp'!$L:$L,'FAOstat _govt exp'!$J:$J,FAOstat!BS$4,'FAOstat _govt exp'!$H:$H,FAOstat!BS$3,'FAOstat _govt exp'!$D:$D,FAOstat!$B28)</f>
        <v>0</v>
      </c>
      <c r="BT28">
        <f>SUMIFS('FAOstat _govt exp'!$L:$L,'FAOstat _govt exp'!$J:$J,FAOstat!BT$4,'FAOstat _govt exp'!$H:$H,FAOstat!BT$3,'FAOstat _govt exp'!$D:$D,FAOstat!$B28)</f>
        <v>0</v>
      </c>
      <c r="BU28">
        <f>SUMIFS('FAOstat _govt exp'!$L:$L,'FAOstat _govt exp'!$J:$J,FAOstat!BU$4,'FAOstat _govt exp'!$H:$H,FAOstat!BU$3,'FAOstat _govt exp'!$D:$D,FAOstat!$B28)</f>
        <v>0</v>
      </c>
      <c r="BV28">
        <f>SUMIFS('FAOstat _govt exp'!$L:$L,'FAOstat _govt exp'!$J:$J,FAOstat!BV$4,'FAOstat _govt exp'!$H:$H,FAOstat!BV$3,'FAOstat _govt exp'!$D:$D,FAOstat!$B28)</f>
        <v>0.09</v>
      </c>
      <c r="BW28">
        <f>SUMIFS('FAOstat _govt exp'!$L:$L,'FAOstat _govt exp'!$J:$J,FAOstat!BW$4,'FAOstat _govt exp'!$H:$H,FAOstat!BW$3,'FAOstat _govt exp'!$D:$D,FAOstat!$B28)</f>
        <v>0</v>
      </c>
      <c r="BX28">
        <f>SUMIFS('FAOstat _govt exp'!$L:$L,'FAOstat _govt exp'!$J:$J,FAOstat!BX$4,'FAOstat _govt exp'!$H:$H,FAOstat!BX$3,'FAOstat _govt exp'!$D:$D,FAOstat!$B28)</f>
        <v>0</v>
      </c>
      <c r="BY28">
        <f>SUMIFS('FAOstat _govt exp'!$L:$L,'FAOstat _govt exp'!$J:$J,FAOstat!BY$4,'FAOstat _govt exp'!$H:$H,FAOstat!BY$3,'FAOstat _govt exp'!$D:$D,FAOstat!$B28)</f>
        <v>0</v>
      </c>
      <c r="BZ28">
        <f>SUMIFS('FAOstat _govt exp'!$L:$L,'FAOstat _govt exp'!$J:$J,FAOstat!BZ$4,'FAOstat _govt exp'!$H:$H,FAOstat!BZ$3,'FAOstat _govt exp'!$D:$D,FAOstat!$B28)</f>
        <v>0</v>
      </c>
      <c r="CA28">
        <f>SUMIFS('FAOstat _govt exp'!$L:$L,'FAOstat _govt exp'!$J:$J,FAOstat!CA$4,'FAOstat _govt exp'!$H:$H,FAOstat!CA$3,'FAOstat _govt exp'!$D:$D,FAOstat!$B28)</f>
        <v>0</v>
      </c>
      <c r="CB28">
        <f>SUMIFS('FAOstat _govt exp'!$L:$L,'FAOstat _govt exp'!$J:$J,FAOstat!CB$4,'FAOstat _govt exp'!$H:$H,FAOstat!CB$3,'FAOstat _govt exp'!$D:$D,FAOstat!$B28)</f>
        <v>0</v>
      </c>
      <c r="CC28">
        <f>SUMIFS('FAOstat _govt exp'!$L:$L,'FAOstat _govt exp'!$J:$J,FAOstat!CC$4,'FAOstat _govt exp'!$H:$H,FAOstat!CC$3,'FAOstat _govt exp'!$D:$D,FAOstat!$B28)</f>
        <v>0</v>
      </c>
      <c r="CD28">
        <f>SUMIFS('FAOstat _govt exp'!$L:$L,'FAOstat _govt exp'!$J:$J,FAOstat!CD$4,'FAOstat _govt exp'!$H:$H,FAOstat!CD$3,'FAOstat _govt exp'!$D:$D,FAOstat!$B28)</f>
        <v>0</v>
      </c>
      <c r="CE28" s="4">
        <f>SUMIFS('FAOstat_value added'!$L:$L,'FAOstat_value added'!$J:$J,FAOstat!CE$4,'FAOstat_value added'!$D:$D,FAOstat!$B28)</f>
        <v>2438.4333360000001</v>
      </c>
      <c r="CF28" s="4">
        <f>IF(SUMIFS('FAOstat_value added'!$L:$L,'FAOstat_value added'!$J:$J,FAOstat!CF$4,'FAOstat_value added'!$D:$D,FAOstat!$B28)=0,CE28*(1+Assumptions!$C$10),SUMIFS('FAOstat_value added'!$L:$L,'FAOstat_value added'!$J:$J,FAOstat!CF$4,'FAOstat_value added'!$D:$D,FAOstat!$B28))</f>
        <v>2780.0258610000001</v>
      </c>
      <c r="CG28" s="4">
        <f>IF(SUMIFS('FAOstat_value added'!$L:$L,'FAOstat_value added'!$J:$J,FAOstat!CG$4,'FAOstat_value added'!$D:$D,FAOstat!$B28)=0,CF28*(1+Assumptions!$C$10),SUMIFS('FAOstat_value added'!$L:$L,'FAOstat_value added'!$J:$J,FAOstat!CG$4,'FAOstat_value added'!$D:$D,FAOstat!$B28))</f>
        <v>2984.1704639999998</v>
      </c>
      <c r="CH28" s="4">
        <f>IF(SUMIFS('FAOstat_value added'!$L:$L,'FAOstat_value added'!$J:$J,FAOstat!CH$4,'FAOstat_value added'!$D:$D,FAOstat!$B28)=0,CG28*(1+Assumptions!$C$10),SUMIFS('FAOstat_value added'!$L:$L,'FAOstat_value added'!$J:$J,FAOstat!CH$4,'FAOstat_value added'!$D:$D,FAOstat!$B28))</f>
        <v>3177.4752669999998</v>
      </c>
      <c r="CI28" s="4">
        <f>IF(SUMIFS('FAOstat_value added'!$L:$L,'FAOstat_value added'!$J:$J,FAOstat!CI$4,'FAOstat_value added'!$D:$D,FAOstat!$B28)=0,CH28*(1+Assumptions!$C$10),SUMIFS('FAOstat_value added'!$L:$L,'FAOstat_value added'!$J:$J,FAOstat!CI$4,'FAOstat_value added'!$D:$D,FAOstat!$B28))</f>
        <v>3299.2529669999999</v>
      </c>
      <c r="CJ28" s="4">
        <f>IF(SUMIFS('FAOstat_value added'!$L:$L,'FAOstat_value added'!$J:$J,FAOstat!CJ$4,'FAOstat_value added'!$D:$D,FAOstat!$B28)=0,CI28*(1+Assumptions!$C$10),SUMIFS('FAOstat_value added'!$L:$L,'FAOstat_value added'!$J:$J,FAOstat!CJ$4,'FAOstat_value added'!$D:$D,FAOstat!$B28))</f>
        <v>2676.0330869999998</v>
      </c>
      <c r="CK28" s="4">
        <f>IF(SUMIFS('FAOstat_value added'!$L:$L,'FAOstat_value added'!$J:$J,FAOstat!CK$4,'FAOstat_value added'!$D:$D,FAOstat!$B28)=0,CJ28*(1+Assumptions!$C$10),SUMIFS('FAOstat_value added'!$L:$L,'FAOstat_value added'!$J:$J,FAOstat!CK$4,'FAOstat_value added'!$D:$D,FAOstat!$B28))</f>
        <v>2786.1700230000001</v>
      </c>
      <c r="CL28" s="4">
        <f>IF(SUMIFS('FAOstat_value added'!$L:$L,'FAOstat_value added'!$J:$J,FAOstat!CL$4,'FAOstat_value added'!$D:$D,FAOstat!$B28)=0,CK28*(1+Assumptions!$C$10),SUMIFS('FAOstat_value added'!$L:$L,'FAOstat_value added'!$J:$J,FAOstat!CL$4,'FAOstat_value added'!$D:$D,FAOstat!$B28))</f>
        <v>3023.1285539999999</v>
      </c>
      <c r="CM28" s="4">
        <f>IF(SUMIFS('FAOstat_value added'!$L:$L,'FAOstat_value added'!$J:$J,FAOstat!CM$4,'FAOstat_value added'!$D:$D,FAOstat!$B28)=0,CL28*(1+Assumptions!$C$10),SUMIFS('FAOstat_value added'!$L:$L,'FAOstat_value added'!$J:$J,FAOstat!CM$4,'FAOstat_value added'!$D:$D,FAOstat!$B28))</f>
        <v>3506.8459330000001</v>
      </c>
      <c r="CN28" s="4">
        <f>IF(SUMIFS('FAOstat_value added'!$L:$L,'FAOstat_value added'!$J:$J,FAOstat!CN$4,'FAOstat_value added'!$D:$D,FAOstat!$B28)=0,CM28*(1+Assumptions!$C$10),SUMIFS('FAOstat_value added'!$L:$L,'FAOstat_value added'!$J:$J,FAOstat!CN$4,'FAOstat_value added'!$D:$D,FAOstat!$B28))</f>
        <v>3576.9828516600001</v>
      </c>
      <c r="CO28" s="36">
        <f t="shared" si="28"/>
        <v>0.11657172519194092</v>
      </c>
    </row>
    <row r="29" spans="2:93" x14ac:dyDescent="0.35">
      <c r="B29" t="s">
        <v>73</v>
      </c>
      <c r="C29">
        <f t="shared" si="8"/>
        <v>0</v>
      </c>
      <c r="D29">
        <f t="shared" si="9"/>
        <v>0</v>
      </c>
      <c r="E29">
        <f t="shared" si="10"/>
        <v>0</v>
      </c>
      <c r="F29">
        <f t="shared" si="11"/>
        <v>0</v>
      </c>
      <c r="G29">
        <f t="shared" si="12"/>
        <v>0</v>
      </c>
      <c r="H29">
        <f t="shared" si="13"/>
        <v>0</v>
      </c>
      <c r="I29">
        <f t="shared" si="14"/>
        <v>0</v>
      </c>
      <c r="J29">
        <f t="shared" si="15"/>
        <v>0</v>
      </c>
      <c r="K29">
        <f t="shared" si="16"/>
        <v>0</v>
      </c>
      <c r="L29">
        <f t="shared" si="17"/>
        <v>0</v>
      </c>
      <c r="M29" s="4">
        <f t="shared" si="18"/>
        <v>16.12</v>
      </c>
      <c r="N29" s="4">
        <f t="shared" si="19"/>
        <v>30.37</v>
      </c>
      <c r="O29" s="4">
        <f t="shared" si="20"/>
        <v>23.89</v>
      </c>
      <c r="P29" s="4">
        <f t="shared" si="21"/>
        <v>22.75</v>
      </c>
      <c r="Q29" s="4">
        <f t="shared" si="22"/>
        <v>0</v>
      </c>
      <c r="R29" s="4">
        <f t="shared" si="23"/>
        <v>0</v>
      </c>
      <c r="S29" s="4">
        <f t="shared" si="24"/>
        <v>0</v>
      </c>
      <c r="T29" s="4">
        <f t="shared" si="25"/>
        <v>0</v>
      </c>
      <c r="U29" s="4">
        <f t="shared" si="26"/>
        <v>0</v>
      </c>
      <c r="V29" s="4">
        <f t="shared" si="27"/>
        <v>0</v>
      </c>
      <c r="W29">
        <f>SUMIFS('FAOstat _govt exp'!$L:$L,'FAOstat _govt exp'!$J:$J,FAOstat!W$4,'FAOstat _govt exp'!$H:$H,FAOstat!W$3,'FAOstat _govt exp'!$D:$D,FAOstat!$B29)</f>
        <v>0</v>
      </c>
      <c r="X29">
        <f>SUMIFS('FAOstat _govt exp'!$L:$L,'FAOstat _govt exp'!$J:$J,FAOstat!X$4,'FAOstat _govt exp'!$H:$H,FAOstat!X$3,'FAOstat _govt exp'!$D:$D,FAOstat!$B29)</f>
        <v>0</v>
      </c>
      <c r="Y29">
        <f>SUMIFS('FAOstat _govt exp'!$L:$L,'FAOstat _govt exp'!$J:$J,FAOstat!Y$4,'FAOstat _govt exp'!$H:$H,FAOstat!Y$3,'FAOstat _govt exp'!$D:$D,FAOstat!$B29)</f>
        <v>0</v>
      </c>
      <c r="Z29">
        <f>SUMIFS('FAOstat _govt exp'!$L:$L,'FAOstat _govt exp'!$J:$J,FAOstat!Z$4,'FAOstat _govt exp'!$H:$H,FAOstat!Z$3,'FAOstat _govt exp'!$D:$D,FAOstat!$B29)</f>
        <v>0</v>
      </c>
      <c r="AA29">
        <f>SUMIFS('FAOstat _govt exp'!$L:$L,'FAOstat _govt exp'!$J:$J,FAOstat!AA$4,'FAOstat _govt exp'!$H:$H,FAOstat!AA$3,'FAOstat _govt exp'!$D:$D,FAOstat!$B29)</f>
        <v>0</v>
      </c>
      <c r="AB29">
        <f>SUMIFS('FAOstat _govt exp'!$L:$L,'FAOstat _govt exp'!$J:$J,FAOstat!AB$4,'FAOstat _govt exp'!$H:$H,FAOstat!AB$3,'FAOstat _govt exp'!$D:$D,FAOstat!$B29)</f>
        <v>0</v>
      </c>
      <c r="AC29">
        <f>SUMIFS('FAOstat _govt exp'!$L:$L,'FAOstat _govt exp'!$J:$J,FAOstat!AC$4,'FAOstat _govt exp'!$H:$H,FAOstat!AC$3,'FAOstat _govt exp'!$D:$D,FAOstat!$B29)</f>
        <v>0</v>
      </c>
      <c r="AD29">
        <f>SUMIFS('FAOstat _govt exp'!$L:$L,'FAOstat _govt exp'!$J:$J,FAOstat!AD$4,'FAOstat _govt exp'!$H:$H,FAOstat!AD$3,'FAOstat _govt exp'!$D:$D,FAOstat!$B29)</f>
        <v>0</v>
      </c>
      <c r="AE29">
        <f>SUMIFS('FAOstat _govt exp'!$L:$L,'FAOstat _govt exp'!$J:$J,FAOstat!AE$4,'FAOstat _govt exp'!$H:$H,FAOstat!AE$3,'FAOstat _govt exp'!$D:$D,FAOstat!$B29)</f>
        <v>0</v>
      </c>
      <c r="AF29">
        <f>SUMIFS('FAOstat _govt exp'!$L:$L,'FAOstat _govt exp'!$J:$J,FAOstat!AF$4,'FAOstat _govt exp'!$H:$H,FAOstat!AF$3,'FAOstat _govt exp'!$D:$D,FAOstat!$B29)</f>
        <v>0</v>
      </c>
      <c r="AG29">
        <f>SUMIFS('FAOstat _govt exp'!$L:$L,'FAOstat _govt exp'!$J:$J,FAOstat!AG$4,'FAOstat _govt exp'!$H:$H,FAOstat!AG$3,'FAOstat _govt exp'!$D:$D,FAOstat!$B29)</f>
        <v>0</v>
      </c>
      <c r="AH29">
        <f>SUMIFS('FAOstat _govt exp'!$L:$L,'FAOstat _govt exp'!$J:$J,FAOstat!AH$4,'FAOstat _govt exp'!$H:$H,FAOstat!AH$3,'FAOstat _govt exp'!$D:$D,FAOstat!$B29)</f>
        <v>0</v>
      </c>
      <c r="AI29">
        <f>SUMIFS('FAOstat _govt exp'!$L:$L,'FAOstat _govt exp'!$J:$J,FAOstat!AI$4,'FAOstat _govt exp'!$H:$H,FAOstat!AI$3,'FAOstat _govt exp'!$D:$D,FAOstat!$B29)</f>
        <v>0</v>
      </c>
      <c r="AJ29">
        <f>SUMIFS('FAOstat _govt exp'!$L:$L,'FAOstat _govt exp'!$J:$J,FAOstat!AJ$4,'FAOstat _govt exp'!$H:$H,FAOstat!AJ$3,'FAOstat _govt exp'!$D:$D,FAOstat!$B29)</f>
        <v>0</v>
      </c>
      <c r="AK29">
        <f>SUMIFS('FAOstat _govt exp'!$L:$L,'FAOstat _govt exp'!$J:$J,FAOstat!AK$4,'FAOstat _govt exp'!$H:$H,FAOstat!AK$3,'FAOstat _govt exp'!$D:$D,FAOstat!$B29)</f>
        <v>0</v>
      </c>
      <c r="AL29">
        <f>SUMIFS('FAOstat _govt exp'!$L:$L,'FAOstat _govt exp'!$J:$J,FAOstat!AL$4,'FAOstat _govt exp'!$H:$H,FAOstat!AL$3,'FAOstat _govt exp'!$D:$D,FAOstat!$B29)</f>
        <v>0</v>
      </c>
      <c r="AM29">
        <f>SUMIFS('FAOstat _govt exp'!$L:$L,'FAOstat _govt exp'!$J:$J,FAOstat!AM$4,'FAOstat _govt exp'!$H:$H,FAOstat!AM$3,'FAOstat _govt exp'!$D:$D,FAOstat!$B29)</f>
        <v>0</v>
      </c>
      <c r="AN29">
        <f>SUMIFS('FAOstat _govt exp'!$L:$L,'FAOstat _govt exp'!$J:$J,FAOstat!AN$4,'FAOstat _govt exp'!$H:$H,FAOstat!AN$3,'FAOstat _govt exp'!$D:$D,FAOstat!$B29)</f>
        <v>0</v>
      </c>
      <c r="AO29">
        <f>SUMIFS('FAOstat _govt exp'!$L:$L,'FAOstat _govt exp'!$J:$J,FAOstat!AO$4,'FAOstat _govt exp'!$H:$H,FAOstat!AO$3,'FAOstat _govt exp'!$D:$D,FAOstat!$B29)</f>
        <v>0</v>
      </c>
      <c r="AP29">
        <f>SUMIFS('FAOstat _govt exp'!$L:$L,'FAOstat _govt exp'!$J:$J,FAOstat!AP$4,'FAOstat _govt exp'!$H:$H,FAOstat!AP$3,'FAOstat _govt exp'!$D:$D,FAOstat!$B29)</f>
        <v>0</v>
      </c>
      <c r="AQ29">
        <f>SUMIFS('FAOstat _govt exp'!$L:$L,'FAOstat _govt exp'!$J:$J,FAOstat!AQ$4,'FAOstat _govt exp'!$H:$H,FAOstat!AQ$3,'FAOstat _govt exp'!$D:$D,FAOstat!$B29)</f>
        <v>0</v>
      </c>
      <c r="AR29">
        <f>SUMIFS('FAOstat _govt exp'!$L:$L,'FAOstat _govt exp'!$J:$J,FAOstat!AR$4,'FAOstat _govt exp'!$H:$H,FAOstat!AR$3,'FAOstat _govt exp'!$D:$D,FAOstat!$B29)</f>
        <v>0</v>
      </c>
      <c r="AS29">
        <f>SUMIFS('FAOstat _govt exp'!$L:$L,'FAOstat _govt exp'!$J:$J,FAOstat!AS$4,'FAOstat _govt exp'!$H:$H,FAOstat!AS$3,'FAOstat _govt exp'!$D:$D,FAOstat!$B29)</f>
        <v>0</v>
      </c>
      <c r="AT29">
        <f>SUMIFS('FAOstat _govt exp'!$L:$L,'FAOstat _govt exp'!$J:$J,FAOstat!AT$4,'FAOstat _govt exp'!$H:$H,FAOstat!AT$3,'FAOstat _govt exp'!$D:$D,FAOstat!$B29)</f>
        <v>0</v>
      </c>
      <c r="AU29">
        <f>SUMIFS('FAOstat _govt exp'!$L:$L,'FAOstat _govt exp'!$J:$J,FAOstat!AU$4,'FAOstat _govt exp'!$H:$H,FAOstat!AU$3,'FAOstat _govt exp'!$D:$D,FAOstat!$B29)</f>
        <v>0</v>
      </c>
      <c r="AV29">
        <f>SUMIFS('FAOstat _govt exp'!$L:$L,'FAOstat _govt exp'!$J:$J,FAOstat!AV$4,'FAOstat _govt exp'!$H:$H,FAOstat!AV$3,'FAOstat _govt exp'!$D:$D,FAOstat!$B29)</f>
        <v>0</v>
      </c>
      <c r="AW29">
        <f>SUMIFS('FAOstat _govt exp'!$L:$L,'FAOstat _govt exp'!$J:$J,FAOstat!AW$4,'FAOstat _govt exp'!$H:$H,FAOstat!AW$3,'FAOstat _govt exp'!$D:$D,FAOstat!$B29)</f>
        <v>0</v>
      </c>
      <c r="AX29">
        <f>SUMIFS('FAOstat _govt exp'!$L:$L,'FAOstat _govt exp'!$J:$J,FAOstat!AX$4,'FAOstat _govt exp'!$H:$H,FAOstat!AX$3,'FAOstat _govt exp'!$D:$D,FAOstat!$B29)</f>
        <v>0</v>
      </c>
      <c r="AY29">
        <f>SUMIFS('FAOstat _govt exp'!$L:$L,'FAOstat _govt exp'!$J:$J,FAOstat!AY$4,'FAOstat _govt exp'!$H:$H,FAOstat!AY$3,'FAOstat _govt exp'!$D:$D,FAOstat!$B29)</f>
        <v>0</v>
      </c>
      <c r="AZ29">
        <f>SUMIFS('FAOstat _govt exp'!$L:$L,'FAOstat _govt exp'!$J:$J,FAOstat!AZ$4,'FAOstat _govt exp'!$H:$H,FAOstat!AZ$3,'FAOstat _govt exp'!$D:$D,FAOstat!$B29)</f>
        <v>0</v>
      </c>
      <c r="BA29">
        <f>SUMIFS('FAOstat _govt exp'!$L:$L,'FAOstat _govt exp'!$J:$J,FAOstat!BA$4,'FAOstat _govt exp'!$H:$H,FAOstat!BA$3,'FAOstat _govt exp'!$D:$D,FAOstat!$B29)</f>
        <v>11.25</v>
      </c>
      <c r="BB29">
        <f>SUMIFS('FAOstat _govt exp'!$L:$L,'FAOstat _govt exp'!$J:$J,FAOstat!BB$4,'FAOstat _govt exp'!$H:$H,FAOstat!BB$3,'FAOstat _govt exp'!$D:$D,FAOstat!$B29)</f>
        <v>26.41</v>
      </c>
      <c r="BC29">
        <f>SUMIFS('FAOstat _govt exp'!$L:$L,'FAOstat _govt exp'!$J:$J,FAOstat!BC$4,'FAOstat _govt exp'!$H:$H,FAOstat!BC$3,'FAOstat _govt exp'!$D:$D,FAOstat!$B29)</f>
        <v>21.42</v>
      </c>
      <c r="BD29">
        <f>SUMIFS('FAOstat _govt exp'!$L:$L,'FAOstat _govt exp'!$J:$J,FAOstat!BD$4,'FAOstat _govt exp'!$H:$H,FAOstat!BD$3,'FAOstat _govt exp'!$D:$D,FAOstat!$B29)</f>
        <v>19.48</v>
      </c>
      <c r="BE29">
        <f>SUMIFS('FAOstat _govt exp'!$L:$L,'FAOstat _govt exp'!$J:$J,FAOstat!BE$4,'FAOstat _govt exp'!$H:$H,FAOstat!BE$3,'FAOstat _govt exp'!$D:$D,FAOstat!$B29)</f>
        <v>0</v>
      </c>
      <c r="BF29">
        <f>SUMIFS('FAOstat _govt exp'!$L:$L,'FAOstat _govt exp'!$J:$J,FAOstat!BF$4,'FAOstat _govt exp'!$H:$H,FAOstat!BF$3,'FAOstat _govt exp'!$D:$D,FAOstat!$B29)</f>
        <v>0</v>
      </c>
      <c r="BG29">
        <f>SUMIFS('FAOstat _govt exp'!$L:$L,'FAOstat _govt exp'!$J:$J,FAOstat!BG$4,'FAOstat _govt exp'!$H:$H,FAOstat!BG$3,'FAOstat _govt exp'!$D:$D,FAOstat!$B29)</f>
        <v>0</v>
      </c>
      <c r="BH29">
        <f>SUMIFS('FAOstat _govt exp'!$L:$L,'FAOstat _govt exp'!$J:$J,FAOstat!BH$4,'FAOstat _govt exp'!$H:$H,FAOstat!BH$3,'FAOstat _govt exp'!$D:$D,FAOstat!$B29)</f>
        <v>0</v>
      </c>
      <c r="BI29">
        <f>SUMIFS('FAOstat _govt exp'!$L:$L,'FAOstat _govt exp'!$J:$J,FAOstat!BI$4,'FAOstat _govt exp'!$H:$H,FAOstat!BI$3,'FAOstat _govt exp'!$D:$D,FAOstat!$B29)</f>
        <v>0</v>
      </c>
      <c r="BJ29">
        <f>SUMIFS('FAOstat _govt exp'!$L:$L,'FAOstat _govt exp'!$J:$J,FAOstat!BJ$4,'FAOstat _govt exp'!$H:$H,FAOstat!BJ$3,'FAOstat _govt exp'!$D:$D,FAOstat!$B29)</f>
        <v>0</v>
      </c>
      <c r="BK29">
        <f>SUMIFS('FAOstat _govt exp'!$L:$L,'FAOstat _govt exp'!$J:$J,FAOstat!BK$4,'FAOstat _govt exp'!$H:$H,FAOstat!BK$3,'FAOstat _govt exp'!$D:$D,FAOstat!$B29)</f>
        <v>4.87</v>
      </c>
      <c r="BL29">
        <f>SUMIFS('FAOstat _govt exp'!$L:$L,'FAOstat _govt exp'!$J:$J,FAOstat!BL$4,'FAOstat _govt exp'!$H:$H,FAOstat!BL$3,'FAOstat _govt exp'!$D:$D,FAOstat!$B29)</f>
        <v>3.96</v>
      </c>
      <c r="BM29">
        <f>SUMIFS('FAOstat _govt exp'!$L:$L,'FAOstat _govt exp'!$J:$J,FAOstat!BM$4,'FAOstat _govt exp'!$H:$H,FAOstat!BM$3,'FAOstat _govt exp'!$D:$D,FAOstat!$B29)</f>
        <v>2.4700000000000002</v>
      </c>
      <c r="BN29">
        <f>SUMIFS('FAOstat _govt exp'!$L:$L,'FAOstat _govt exp'!$J:$J,FAOstat!BN$4,'FAOstat _govt exp'!$H:$H,FAOstat!BN$3,'FAOstat _govt exp'!$D:$D,FAOstat!$B29)</f>
        <v>3.27</v>
      </c>
      <c r="BO29">
        <f>SUMIFS('FAOstat _govt exp'!$L:$L,'FAOstat _govt exp'!$J:$J,FAOstat!BO$4,'FAOstat _govt exp'!$H:$H,FAOstat!BO$3,'FAOstat _govt exp'!$D:$D,FAOstat!$B29)</f>
        <v>0</v>
      </c>
      <c r="BP29">
        <f>SUMIFS('FAOstat _govt exp'!$L:$L,'FAOstat _govt exp'!$J:$J,FAOstat!BP$4,'FAOstat _govt exp'!$H:$H,FAOstat!BP$3,'FAOstat _govt exp'!$D:$D,FAOstat!$B29)</f>
        <v>0</v>
      </c>
      <c r="BQ29">
        <f>SUMIFS('FAOstat _govt exp'!$L:$L,'FAOstat _govt exp'!$J:$J,FAOstat!BQ$4,'FAOstat _govt exp'!$H:$H,FAOstat!BQ$3,'FAOstat _govt exp'!$D:$D,FAOstat!$B29)</f>
        <v>0</v>
      </c>
      <c r="BR29">
        <f>SUMIFS('FAOstat _govt exp'!$L:$L,'FAOstat _govt exp'!$J:$J,FAOstat!BR$4,'FAOstat _govt exp'!$H:$H,FAOstat!BR$3,'FAOstat _govt exp'!$D:$D,FAOstat!$B29)</f>
        <v>0</v>
      </c>
      <c r="BS29">
        <f>SUMIFS('FAOstat _govt exp'!$L:$L,'FAOstat _govt exp'!$J:$J,FAOstat!BS$4,'FAOstat _govt exp'!$H:$H,FAOstat!BS$3,'FAOstat _govt exp'!$D:$D,FAOstat!$B29)</f>
        <v>0</v>
      </c>
      <c r="BT29">
        <f>SUMIFS('FAOstat _govt exp'!$L:$L,'FAOstat _govt exp'!$J:$J,FAOstat!BT$4,'FAOstat _govt exp'!$H:$H,FAOstat!BT$3,'FAOstat _govt exp'!$D:$D,FAOstat!$B29)</f>
        <v>0</v>
      </c>
      <c r="BU29">
        <f>SUMIFS('FAOstat _govt exp'!$L:$L,'FAOstat _govt exp'!$J:$J,FAOstat!BU$4,'FAOstat _govt exp'!$H:$H,FAOstat!BU$3,'FAOstat _govt exp'!$D:$D,FAOstat!$B29)</f>
        <v>0</v>
      </c>
      <c r="BV29">
        <f>SUMIFS('FAOstat _govt exp'!$L:$L,'FAOstat _govt exp'!$J:$J,FAOstat!BV$4,'FAOstat _govt exp'!$H:$H,FAOstat!BV$3,'FAOstat _govt exp'!$D:$D,FAOstat!$B29)</f>
        <v>0</v>
      </c>
      <c r="BW29">
        <f>SUMIFS('FAOstat _govt exp'!$L:$L,'FAOstat _govt exp'!$J:$J,FAOstat!BW$4,'FAOstat _govt exp'!$H:$H,FAOstat!BW$3,'FAOstat _govt exp'!$D:$D,FAOstat!$B29)</f>
        <v>0</v>
      </c>
      <c r="BX29">
        <f>SUMIFS('FAOstat _govt exp'!$L:$L,'FAOstat _govt exp'!$J:$J,FAOstat!BX$4,'FAOstat _govt exp'!$H:$H,FAOstat!BX$3,'FAOstat _govt exp'!$D:$D,FAOstat!$B29)</f>
        <v>0</v>
      </c>
      <c r="BY29">
        <f>SUMIFS('FAOstat _govt exp'!$L:$L,'FAOstat _govt exp'!$J:$J,FAOstat!BY$4,'FAOstat _govt exp'!$H:$H,FAOstat!BY$3,'FAOstat _govt exp'!$D:$D,FAOstat!$B29)</f>
        <v>0</v>
      </c>
      <c r="BZ29">
        <f>SUMIFS('FAOstat _govt exp'!$L:$L,'FAOstat _govt exp'!$J:$J,FAOstat!BZ$4,'FAOstat _govt exp'!$H:$H,FAOstat!BZ$3,'FAOstat _govt exp'!$D:$D,FAOstat!$B29)</f>
        <v>0</v>
      </c>
      <c r="CA29">
        <f>SUMIFS('FAOstat _govt exp'!$L:$L,'FAOstat _govt exp'!$J:$J,FAOstat!CA$4,'FAOstat _govt exp'!$H:$H,FAOstat!CA$3,'FAOstat _govt exp'!$D:$D,FAOstat!$B29)</f>
        <v>0</v>
      </c>
      <c r="CB29">
        <f>SUMIFS('FAOstat _govt exp'!$L:$L,'FAOstat _govt exp'!$J:$J,FAOstat!CB$4,'FAOstat _govt exp'!$H:$H,FAOstat!CB$3,'FAOstat _govt exp'!$D:$D,FAOstat!$B29)</f>
        <v>0</v>
      </c>
      <c r="CC29">
        <f>SUMIFS('FAOstat _govt exp'!$L:$L,'FAOstat _govt exp'!$J:$J,FAOstat!CC$4,'FAOstat _govt exp'!$H:$H,FAOstat!CC$3,'FAOstat _govt exp'!$D:$D,FAOstat!$B29)</f>
        <v>0</v>
      </c>
      <c r="CD29">
        <f>SUMIFS('FAOstat _govt exp'!$L:$L,'FAOstat _govt exp'!$J:$J,FAOstat!CD$4,'FAOstat _govt exp'!$H:$H,FAOstat!CD$3,'FAOstat _govt exp'!$D:$D,FAOstat!$B29)</f>
        <v>0</v>
      </c>
      <c r="CE29" s="4">
        <f>SUMIFS('FAOstat_value added'!$L:$L,'FAOstat_value added'!$J:$J,FAOstat!CE$4,'FAOstat_value added'!$D:$D,FAOstat!$B29)</f>
        <v>780.96063500000002</v>
      </c>
      <c r="CF29" s="4">
        <f>IF(SUMIFS('FAOstat_value added'!$L:$L,'FAOstat_value added'!$J:$J,FAOstat!CF$4,'FAOstat_value added'!$D:$D,FAOstat!$B29)=0,CE29*(1+Assumptions!$C$10),SUMIFS('FAOstat_value added'!$L:$L,'FAOstat_value added'!$J:$J,FAOstat!CF$4,'FAOstat_value added'!$D:$D,FAOstat!$B29))</f>
        <v>820.64220399999999</v>
      </c>
      <c r="CG29" s="4">
        <f>IF(SUMIFS('FAOstat_value added'!$L:$L,'FAOstat_value added'!$J:$J,FAOstat!CG$4,'FAOstat_value added'!$D:$D,FAOstat!$B29)=0,CF29*(1+Assumptions!$C$10),SUMIFS('FAOstat_value added'!$L:$L,'FAOstat_value added'!$J:$J,FAOstat!CG$4,'FAOstat_value added'!$D:$D,FAOstat!$B29))</f>
        <v>826.47164699999996</v>
      </c>
      <c r="CH29" s="4">
        <f>IF(SUMIFS('FAOstat_value added'!$L:$L,'FAOstat_value added'!$J:$J,FAOstat!CH$4,'FAOstat_value added'!$D:$D,FAOstat!$B29)=0,CG29*(1+Assumptions!$C$10),SUMIFS('FAOstat_value added'!$L:$L,'FAOstat_value added'!$J:$J,FAOstat!CH$4,'FAOstat_value added'!$D:$D,FAOstat!$B29))</f>
        <v>940.62029600000005</v>
      </c>
      <c r="CI29" s="4">
        <f>IF(SUMIFS('FAOstat_value added'!$L:$L,'FAOstat_value added'!$J:$J,FAOstat!CI$4,'FAOstat_value added'!$D:$D,FAOstat!$B29)=0,CH29*(1+Assumptions!$C$10),SUMIFS('FAOstat_value added'!$L:$L,'FAOstat_value added'!$J:$J,FAOstat!CI$4,'FAOstat_value added'!$D:$D,FAOstat!$B29))</f>
        <v>945.899406</v>
      </c>
      <c r="CJ29" s="4">
        <f>IF(SUMIFS('FAOstat_value added'!$L:$L,'FAOstat_value added'!$J:$J,FAOstat!CJ$4,'FAOstat_value added'!$D:$D,FAOstat!$B29)=0,CI29*(1+Assumptions!$C$10),SUMIFS('FAOstat_value added'!$L:$L,'FAOstat_value added'!$J:$J,FAOstat!CJ$4,'FAOstat_value added'!$D:$D,FAOstat!$B29))</f>
        <v>990.64931000000001</v>
      </c>
      <c r="CK29" s="4">
        <f>IF(SUMIFS('FAOstat_value added'!$L:$L,'FAOstat_value added'!$J:$J,FAOstat!CK$4,'FAOstat_value added'!$D:$D,FAOstat!$B29)=0,CJ29*(1+Assumptions!$C$10),SUMIFS('FAOstat_value added'!$L:$L,'FAOstat_value added'!$J:$J,FAOstat!CK$4,'FAOstat_value added'!$D:$D,FAOstat!$B29))</f>
        <v>1041.806611</v>
      </c>
      <c r="CL29" s="4">
        <f>IF(SUMIFS('FAOstat_value added'!$L:$L,'FAOstat_value added'!$J:$J,FAOstat!CL$4,'FAOstat_value added'!$D:$D,FAOstat!$B29)=0,CK29*(1+Assumptions!$C$10),SUMIFS('FAOstat_value added'!$L:$L,'FAOstat_value added'!$J:$J,FAOstat!CL$4,'FAOstat_value added'!$D:$D,FAOstat!$B29))</f>
        <v>1199.2863150000001</v>
      </c>
      <c r="CM29" s="4">
        <f>IF(SUMIFS('FAOstat_value added'!$L:$L,'FAOstat_value added'!$J:$J,FAOstat!CM$4,'FAOstat_value added'!$D:$D,FAOstat!$B29)=0,CL29*(1+Assumptions!$C$10),SUMIFS('FAOstat_value added'!$L:$L,'FAOstat_value added'!$J:$J,FAOstat!CM$4,'FAOstat_value added'!$D:$D,FAOstat!$B29))</f>
        <v>1183.5593280000001</v>
      </c>
      <c r="CN29" s="4">
        <f>IF(SUMIFS('FAOstat_value added'!$L:$L,'FAOstat_value added'!$J:$J,FAOstat!CN$4,'FAOstat_value added'!$D:$D,FAOstat!$B29)=0,CM29*(1+Assumptions!$C$10),SUMIFS('FAOstat_value added'!$L:$L,'FAOstat_value added'!$J:$J,FAOstat!CN$4,'FAOstat_value added'!$D:$D,FAOstat!$B29))</f>
        <v>1207.2305145600001</v>
      </c>
      <c r="CO29" s="36">
        <f t="shared" si="28"/>
        <v>-1</v>
      </c>
    </row>
    <row r="30" spans="2:93" x14ac:dyDescent="0.35">
      <c r="B30" t="s">
        <v>75</v>
      </c>
      <c r="C30">
        <f t="shared" si="8"/>
        <v>0</v>
      </c>
      <c r="D30">
        <f t="shared" si="9"/>
        <v>0</v>
      </c>
      <c r="E30">
        <f t="shared" si="10"/>
        <v>2.13</v>
      </c>
      <c r="F30">
        <f t="shared" si="11"/>
        <v>2.48</v>
      </c>
      <c r="G30">
        <f t="shared" si="12"/>
        <v>2.82</v>
      </c>
      <c r="H30">
        <f t="shared" si="13"/>
        <v>3.36</v>
      </c>
      <c r="I30">
        <f t="shared" si="14"/>
        <v>2.41</v>
      </c>
      <c r="J30">
        <f t="shared" si="15"/>
        <v>2.41</v>
      </c>
      <c r="K30">
        <f t="shared" si="16"/>
        <v>0</v>
      </c>
      <c r="L30">
        <f t="shared" si="17"/>
        <v>0</v>
      </c>
      <c r="M30" s="4">
        <f t="shared" si="18"/>
        <v>31.12</v>
      </c>
      <c r="N30" s="4">
        <f t="shared" si="19"/>
        <v>38.22</v>
      </c>
      <c r="O30" s="4">
        <f t="shared" si="20"/>
        <v>46.760000000000005</v>
      </c>
      <c r="P30" s="4">
        <f t="shared" si="21"/>
        <v>44.04</v>
      </c>
      <c r="Q30" s="4">
        <f t="shared" si="22"/>
        <v>41.199999999999996</v>
      </c>
      <c r="R30" s="4">
        <f t="shared" si="23"/>
        <v>46.870000000000005</v>
      </c>
      <c r="S30" s="4">
        <f t="shared" si="24"/>
        <v>34.17</v>
      </c>
      <c r="T30" s="4">
        <f t="shared" si="25"/>
        <v>43.099999999999994</v>
      </c>
      <c r="U30" s="4">
        <f t="shared" si="26"/>
        <v>0</v>
      </c>
      <c r="V30" s="4">
        <f t="shared" si="27"/>
        <v>0</v>
      </c>
      <c r="W30">
        <f>SUMIFS('FAOstat _govt exp'!$L:$L,'FAOstat _govt exp'!$J:$J,FAOstat!W$4,'FAOstat _govt exp'!$H:$H,FAOstat!W$3,'FAOstat _govt exp'!$D:$D,FAOstat!$B30)</f>
        <v>0</v>
      </c>
      <c r="X30">
        <f>SUMIFS('FAOstat _govt exp'!$L:$L,'FAOstat _govt exp'!$J:$J,FAOstat!X$4,'FAOstat _govt exp'!$H:$H,FAOstat!X$3,'FAOstat _govt exp'!$D:$D,FAOstat!$B30)</f>
        <v>0</v>
      </c>
      <c r="Y30">
        <f>SUMIFS('FAOstat _govt exp'!$L:$L,'FAOstat _govt exp'!$J:$J,FAOstat!Y$4,'FAOstat _govt exp'!$H:$H,FAOstat!Y$3,'FAOstat _govt exp'!$D:$D,FAOstat!$B30)</f>
        <v>0</v>
      </c>
      <c r="Z30">
        <f>SUMIFS('FAOstat _govt exp'!$L:$L,'FAOstat _govt exp'!$J:$J,FAOstat!Z$4,'FAOstat _govt exp'!$H:$H,FAOstat!Z$3,'FAOstat _govt exp'!$D:$D,FAOstat!$B30)</f>
        <v>0</v>
      </c>
      <c r="AA30">
        <f>SUMIFS('FAOstat _govt exp'!$L:$L,'FAOstat _govt exp'!$J:$J,FAOstat!AA$4,'FAOstat _govt exp'!$H:$H,FAOstat!AA$3,'FAOstat _govt exp'!$D:$D,FAOstat!$B30)</f>
        <v>0</v>
      </c>
      <c r="AB30">
        <f>SUMIFS('FAOstat _govt exp'!$L:$L,'FAOstat _govt exp'!$J:$J,FAOstat!AB$4,'FAOstat _govt exp'!$H:$H,FAOstat!AB$3,'FAOstat _govt exp'!$D:$D,FAOstat!$B30)</f>
        <v>0</v>
      </c>
      <c r="AC30">
        <f>SUMIFS('FAOstat _govt exp'!$L:$L,'FAOstat _govt exp'!$J:$J,FAOstat!AC$4,'FAOstat _govt exp'!$H:$H,FAOstat!AC$3,'FAOstat _govt exp'!$D:$D,FAOstat!$B30)</f>
        <v>0</v>
      </c>
      <c r="AD30">
        <f>SUMIFS('FAOstat _govt exp'!$L:$L,'FAOstat _govt exp'!$J:$J,FAOstat!AD$4,'FAOstat _govt exp'!$H:$H,FAOstat!AD$3,'FAOstat _govt exp'!$D:$D,FAOstat!$B30)</f>
        <v>0</v>
      </c>
      <c r="AE30">
        <f>SUMIFS('FAOstat _govt exp'!$L:$L,'FAOstat _govt exp'!$J:$J,FAOstat!AE$4,'FAOstat _govt exp'!$H:$H,FAOstat!AE$3,'FAOstat _govt exp'!$D:$D,FAOstat!$B30)</f>
        <v>0</v>
      </c>
      <c r="AF30">
        <f>SUMIFS('FAOstat _govt exp'!$L:$L,'FAOstat _govt exp'!$J:$J,FAOstat!AF$4,'FAOstat _govt exp'!$H:$H,FAOstat!AF$3,'FAOstat _govt exp'!$D:$D,FAOstat!$B30)</f>
        <v>0</v>
      </c>
      <c r="AG30">
        <f>SUMIFS('FAOstat _govt exp'!$L:$L,'FAOstat _govt exp'!$J:$J,FAOstat!AG$4,'FAOstat _govt exp'!$H:$H,FAOstat!AG$3,'FAOstat _govt exp'!$D:$D,FAOstat!$B30)</f>
        <v>0</v>
      </c>
      <c r="AH30">
        <f>SUMIFS('FAOstat _govt exp'!$L:$L,'FAOstat _govt exp'!$J:$J,FAOstat!AH$4,'FAOstat _govt exp'!$H:$H,FAOstat!AH$3,'FAOstat _govt exp'!$D:$D,FAOstat!$B30)</f>
        <v>0</v>
      </c>
      <c r="AI30">
        <f>SUMIFS('FAOstat _govt exp'!$L:$L,'FAOstat _govt exp'!$J:$J,FAOstat!AI$4,'FAOstat _govt exp'!$H:$H,FAOstat!AI$3,'FAOstat _govt exp'!$D:$D,FAOstat!$B30)</f>
        <v>0</v>
      </c>
      <c r="AJ30">
        <f>SUMIFS('FAOstat _govt exp'!$L:$L,'FAOstat _govt exp'!$J:$J,FAOstat!AJ$4,'FAOstat _govt exp'!$H:$H,FAOstat!AJ$3,'FAOstat _govt exp'!$D:$D,FAOstat!$B30)</f>
        <v>0</v>
      </c>
      <c r="AK30">
        <f>SUMIFS('FAOstat _govt exp'!$L:$L,'FAOstat _govt exp'!$J:$J,FAOstat!AK$4,'FAOstat _govt exp'!$H:$H,FAOstat!AK$3,'FAOstat _govt exp'!$D:$D,FAOstat!$B30)</f>
        <v>0</v>
      </c>
      <c r="AL30">
        <f>SUMIFS('FAOstat _govt exp'!$L:$L,'FAOstat _govt exp'!$J:$J,FAOstat!AL$4,'FAOstat _govt exp'!$H:$H,FAOstat!AL$3,'FAOstat _govt exp'!$D:$D,FAOstat!$B30)</f>
        <v>0</v>
      </c>
      <c r="AM30">
        <f>SUMIFS('FAOstat _govt exp'!$L:$L,'FAOstat _govt exp'!$J:$J,FAOstat!AM$4,'FAOstat _govt exp'!$H:$H,FAOstat!AM$3,'FAOstat _govt exp'!$D:$D,FAOstat!$B30)</f>
        <v>0</v>
      </c>
      <c r="AN30">
        <f>SUMIFS('FAOstat _govt exp'!$L:$L,'FAOstat _govt exp'!$J:$J,FAOstat!AN$4,'FAOstat _govt exp'!$H:$H,FAOstat!AN$3,'FAOstat _govt exp'!$D:$D,FAOstat!$B30)</f>
        <v>0</v>
      </c>
      <c r="AO30">
        <f>SUMIFS('FAOstat _govt exp'!$L:$L,'FAOstat _govt exp'!$J:$J,FAOstat!AO$4,'FAOstat _govt exp'!$H:$H,FAOstat!AO$3,'FAOstat _govt exp'!$D:$D,FAOstat!$B30)</f>
        <v>0</v>
      </c>
      <c r="AP30">
        <f>SUMIFS('FAOstat _govt exp'!$L:$L,'FAOstat _govt exp'!$J:$J,FAOstat!AP$4,'FAOstat _govt exp'!$H:$H,FAOstat!AP$3,'FAOstat _govt exp'!$D:$D,FAOstat!$B30)</f>
        <v>0</v>
      </c>
      <c r="AQ30">
        <f>SUMIFS('FAOstat _govt exp'!$L:$L,'FAOstat _govt exp'!$J:$J,FAOstat!AQ$4,'FAOstat _govt exp'!$H:$H,FAOstat!AQ$3,'FAOstat _govt exp'!$D:$D,FAOstat!$B30)</f>
        <v>0</v>
      </c>
      <c r="AR30">
        <f>SUMIFS('FAOstat _govt exp'!$L:$L,'FAOstat _govt exp'!$J:$J,FAOstat!AR$4,'FAOstat _govt exp'!$H:$H,FAOstat!AR$3,'FAOstat _govt exp'!$D:$D,FAOstat!$B30)</f>
        <v>0</v>
      </c>
      <c r="AS30">
        <f>SUMIFS('FAOstat _govt exp'!$L:$L,'FAOstat _govt exp'!$J:$J,FAOstat!AS$4,'FAOstat _govt exp'!$H:$H,FAOstat!AS$3,'FAOstat _govt exp'!$D:$D,FAOstat!$B30)</f>
        <v>0</v>
      </c>
      <c r="AT30">
        <f>SUMIFS('FAOstat _govt exp'!$L:$L,'FAOstat _govt exp'!$J:$J,FAOstat!AT$4,'FAOstat _govt exp'!$H:$H,FAOstat!AT$3,'FAOstat _govt exp'!$D:$D,FAOstat!$B30)</f>
        <v>0</v>
      </c>
      <c r="AU30">
        <f>SUMIFS('FAOstat _govt exp'!$L:$L,'FAOstat _govt exp'!$J:$J,FAOstat!AU$4,'FAOstat _govt exp'!$H:$H,FAOstat!AU$3,'FAOstat _govt exp'!$D:$D,FAOstat!$B30)</f>
        <v>0</v>
      </c>
      <c r="AV30">
        <f>SUMIFS('FAOstat _govt exp'!$L:$L,'FAOstat _govt exp'!$J:$J,FAOstat!AV$4,'FAOstat _govt exp'!$H:$H,FAOstat!AV$3,'FAOstat _govt exp'!$D:$D,FAOstat!$B30)</f>
        <v>0</v>
      </c>
      <c r="AW30">
        <f>SUMIFS('FAOstat _govt exp'!$L:$L,'FAOstat _govt exp'!$J:$J,FAOstat!AW$4,'FAOstat _govt exp'!$H:$H,FAOstat!AW$3,'FAOstat _govt exp'!$D:$D,FAOstat!$B30)</f>
        <v>0</v>
      </c>
      <c r="AX30">
        <f>SUMIFS('FAOstat _govt exp'!$L:$L,'FAOstat _govt exp'!$J:$J,FAOstat!AX$4,'FAOstat _govt exp'!$H:$H,FAOstat!AX$3,'FAOstat _govt exp'!$D:$D,FAOstat!$B30)</f>
        <v>0</v>
      </c>
      <c r="AY30">
        <f>SUMIFS('FAOstat _govt exp'!$L:$L,'FAOstat _govt exp'!$J:$J,FAOstat!AY$4,'FAOstat _govt exp'!$H:$H,FAOstat!AY$3,'FAOstat _govt exp'!$D:$D,FAOstat!$B30)</f>
        <v>0</v>
      </c>
      <c r="AZ30">
        <f>SUMIFS('FAOstat _govt exp'!$L:$L,'FAOstat _govt exp'!$J:$J,FAOstat!AZ$4,'FAOstat _govt exp'!$H:$H,FAOstat!AZ$3,'FAOstat _govt exp'!$D:$D,FAOstat!$B30)</f>
        <v>0</v>
      </c>
      <c r="BA30">
        <f>SUMIFS('FAOstat _govt exp'!$L:$L,'FAOstat _govt exp'!$J:$J,FAOstat!BA$4,'FAOstat _govt exp'!$H:$H,FAOstat!BA$3,'FAOstat _govt exp'!$D:$D,FAOstat!$B30)</f>
        <v>31.12</v>
      </c>
      <c r="BB30">
        <f>SUMIFS('FAOstat _govt exp'!$L:$L,'FAOstat _govt exp'!$J:$J,FAOstat!BB$4,'FAOstat _govt exp'!$H:$H,FAOstat!BB$3,'FAOstat _govt exp'!$D:$D,FAOstat!$B30)</f>
        <v>38.22</v>
      </c>
      <c r="BC30">
        <f>SUMIFS('FAOstat _govt exp'!$L:$L,'FAOstat _govt exp'!$J:$J,FAOstat!BC$4,'FAOstat _govt exp'!$H:$H,FAOstat!BC$3,'FAOstat _govt exp'!$D:$D,FAOstat!$B30)</f>
        <v>28.85</v>
      </c>
      <c r="BD30">
        <f>SUMIFS('FAOstat _govt exp'!$L:$L,'FAOstat _govt exp'!$J:$J,FAOstat!BD$4,'FAOstat _govt exp'!$H:$H,FAOstat!BD$3,'FAOstat _govt exp'!$D:$D,FAOstat!$B30)</f>
        <v>26.83</v>
      </c>
      <c r="BE30">
        <f>SUMIFS('FAOstat _govt exp'!$L:$L,'FAOstat _govt exp'!$J:$J,FAOstat!BE$4,'FAOstat _govt exp'!$H:$H,FAOstat!BE$3,'FAOstat _govt exp'!$D:$D,FAOstat!$B30)</f>
        <v>19.45</v>
      </c>
      <c r="BF30">
        <f>SUMIFS('FAOstat _govt exp'!$L:$L,'FAOstat _govt exp'!$J:$J,FAOstat!BF$4,'FAOstat _govt exp'!$H:$H,FAOstat!BF$3,'FAOstat _govt exp'!$D:$D,FAOstat!$B30)</f>
        <v>22.07</v>
      </c>
      <c r="BG30">
        <f>SUMIFS('FAOstat _govt exp'!$L:$L,'FAOstat _govt exp'!$J:$J,FAOstat!BG$4,'FAOstat _govt exp'!$H:$H,FAOstat!BG$3,'FAOstat _govt exp'!$D:$D,FAOstat!$B30)</f>
        <v>12.55</v>
      </c>
      <c r="BH30">
        <f>SUMIFS('FAOstat _govt exp'!$L:$L,'FAOstat _govt exp'!$J:$J,FAOstat!BH$4,'FAOstat _govt exp'!$H:$H,FAOstat!BH$3,'FAOstat _govt exp'!$D:$D,FAOstat!$B30)</f>
        <v>13.17</v>
      </c>
      <c r="BI30">
        <f>SUMIFS('FAOstat _govt exp'!$L:$L,'FAOstat _govt exp'!$J:$J,FAOstat!BI$4,'FAOstat _govt exp'!$H:$H,FAOstat!BI$3,'FAOstat _govt exp'!$D:$D,FAOstat!$B30)</f>
        <v>0</v>
      </c>
      <c r="BJ30">
        <f>SUMIFS('FAOstat _govt exp'!$L:$L,'FAOstat _govt exp'!$J:$J,FAOstat!BJ$4,'FAOstat _govt exp'!$H:$H,FAOstat!BJ$3,'FAOstat _govt exp'!$D:$D,FAOstat!$B30)</f>
        <v>0</v>
      </c>
      <c r="BK30">
        <f>SUMIFS('FAOstat _govt exp'!$L:$L,'FAOstat _govt exp'!$J:$J,FAOstat!BK$4,'FAOstat _govt exp'!$H:$H,FAOstat!BK$3,'FAOstat _govt exp'!$D:$D,FAOstat!$B30)</f>
        <v>0</v>
      </c>
      <c r="BL30">
        <f>SUMIFS('FAOstat _govt exp'!$L:$L,'FAOstat _govt exp'!$J:$J,FAOstat!BL$4,'FAOstat _govt exp'!$H:$H,FAOstat!BL$3,'FAOstat _govt exp'!$D:$D,FAOstat!$B30)</f>
        <v>0</v>
      </c>
      <c r="BM30">
        <f>SUMIFS('FAOstat _govt exp'!$L:$L,'FAOstat _govt exp'!$J:$J,FAOstat!BM$4,'FAOstat _govt exp'!$H:$H,FAOstat!BM$3,'FAOstat _govt exp'!$D:$D,FAOstat!$B30)</f>
        <v>15.78</v>
      </c>
      <c r="BN30">
        <f>SUMIFS('FAOstat _govt exp'!$L:$L,'FAOstat _govt exp'!$J:$J,FAOstat!BN$4,'FAOstat _govt exp'!$H:$H,FAOstat!BN$3,'FAOstat _govt exp'!$D:$D,FAOstat!$B30)</f>
        <v>14.73</v>
      </c>
      <c r="BO30">
        <f>SUMIFS('FAOstat _govt exp'!$L:$L,'FAOstat _govt exp'!$J:$J,FAOstat!BO$4,'FAOstat _govt exp'!$H:$H,FAOstat!BO$3,'FAOstat _govt exp'!$D:$D,FAOstat!$B30)</f>
        <v>18.93</v>
      </c>
      <c r="BP30">
        <f>SUMIFS('FAOstat _govt exp'!$L:$L,'FAOstat _govt exp'!$J:$J,FAOstat!BP$4,'FAOstat _govt exp'!$H:$H,FAOstat!BP$3,'FAOstat _govt exp'!$D:$D,FAOstat!$B30)</f>
        <v>21.44</v>
      </c>
      <c r="BQ30">
        <f>SUMIFS('FAOstat _govt exp'!$L:$L,'FAOstat _govt exp'!$J:$J,FAOstat!BQ$4,'FAOstat _govt exp'!$H:$H,FAOstat!BQ$3,'FAOstat _govt exp'!$D:$D,FAOstat!$B30)</f>
        <v>19.21</v>
      </c>
      <c r="BR30">
        <f>SUMIFS('FAOstat _govt exp'!$L:$L,'FAOstat _govt exp'!$J:$J,FAOstat!BR$4,'FAOstat _govt exp'!$H:$H,FAOstat!BR$3,'FAOstat _govt exp'!$D:$D,FAOstat!$B30)</f>
        <v>27.52</v>
      </c>
      <c r="BS30">
        <f>SUMIFS('FAOstat _govt exp'!$L:$L,'FAOstat _govt exp'!$J:$J,FAOstat!BS$4,'FAOstat _govt exp'!$H:$H,FAOstat!BS$3,'FAOstat _govt exp'!$D:$D,FAOstat!$B30)</f>
        <v>0</v>
      </c>
      <c r="BT30">
        <f>SUMIFS('FAOstat _govt exp'!$L:$L,'FAOstat _govt exp'!$J:$J,FAOstat!BT$4,'FAOstat _govt exp'!$H:$H,FAOstat!BT$3,'FAOstat _govt exp'!$D:$D,FAOstat!$B30)</f>
        <v>0</v>
      </c>
      <c r="BU30">
        <f>SUMIFS('FAOstat _govt exp'!$L:$L,'FAOstat _govt exp'!$J:$J,FAOstat!BU$4,'FAOstat _govt exp'!$H:$H,FAOstat!BU$3,'FAOstat _govt exp'!$D:$D,FAOstat!$B30)</f>
        <v>0</v>
      </c>
      <c r="BV30">
        <f>SUMIFS('FAOstat _govt exp'!$L:$L,'FAOstat _govt exp'!$J:$J,FAOstat!BV$4,'FAOstat _govt exp'!$H:$H,FAOstat!BV$3,'FAOstat _govt exp'!$D:$D,FAOstat!$B30)</f>
        <v>0</v>
      </c>
      <c r="BW30">
        <f>SUMIFS('FAOstat _govt exp'!$L:$L,'FAOstat _govt exp'!$J:$J,FAOstat!BW$4,'FAOstat _govt exp'!$H:$H,FAOstat!BW$3,'FAOstat _govt exp'!$D:$D,FAOstat!$B30)</f>
        <v>2.13</v>
      </c>
      <c r="BX30">
        <f>SUMIFS('FAOstat _govt exp'!$L:$L,'FAOstat _govt exp'!$J:$J,FAOstat!BX$4,'FAOstat _govt exp'!$H:$H,FAOstat!BX$3,'FAOstat _govt exp'!$D:$D,FAOstat!$B30)</f>
        <v>2.48</v>
      </c>
      <c r="BY30">
        <f>SUMIFS('FAOstat _govt exp'!$L:$L,'FAOstat _govt exp'!$J:$J,FAOstat!BY$4,'FAOstat _govt exp'!$H:$H,FAOstat!BY$3,'FAOstat _govt exp'!$D:$D,FAOstat!$B30)</f>
        <v>2.82</v>
      </c>
      <c r="BZ30">
        <f>SUMIFS('FAOstat _govt exp'!$L:$L,'FAOstat _govt exp'!$J:$J,FAOstat!BZ$4,'FAOstat _govt exp'!$H:$H,FAOstat!BZ$3,'FAOstat _govt exp'!$D:$D,FAOstat!$B30)</f>
        <v>3.36</v>
      </c>
      <c r="CA30">
        <f>SUMIFS('FAOstat _govt exp'!$L:$L,'FAOstat _govt exp'!$J:$J,FAOstat!CA$4,'FAOstat _govt exp'!$H:$H,FAOstat!CA$3,'FAOstat _govt exp'!$D:$D,FAOstat!$B30)</f>
        <v>2.41</v>
      </c>
      <c r="CB30">
        <f>SUMIFS('FAOstat _govt exp'!$L:$L,'FAOstat _govt exp'!$J:$J,FAOstat!CB$4,'FAOstat _govt exp'!$H:$H,FAOstat!CB$3,'FAOstat _govt exp'!$D:$D,FAOstat!$B30)</f>
        <v>2.41</v>
      </c>
      <c r="CC30">
        <f>SUMIFS('FAOstat _govt exp'!$L:$L,'FAOstat _govt exp'!$J:$J,FAOstat!CC$4,'FAOstat _govt exp'!$H:$H,FAOstat!CC$3,'FAOstat _govt exp'!$D:$D,FAOstat!$B30)</f>
        <v>0</v>
      </c>
      <c r="CD30">
        <f>SUMIFS('FAOstat _govt exp'!$L:$L,'FAOstat _govt exp'!$J:$J,FAOstat!CD$4,'FAOstat _govt exp'!$H:$H,FAOstat!CD$3,'FAOstat _govt exp'!$D:$D,FAOstat!$B30)</f>
        <v>0</v>
      </c>
      <c r="CE30" s="4">
        <f>SUMIFS('FAOstat_value added'!$L:$L,'FAOstat_value added'!$J:$J,FAOstat!CE$4,'FAOstat_value added'!$D:$D,FAOstat!$B30)</f>
        <v>132.97471300000001</v>
      </c>
      <c r="CF30" s="4">
        <f>IF(SUMIFS('FAOstat_value added'!$L:$L,'FAOstat_value added'!$J:$J,FAOstat!CF$4,'FAOstat_value added'!$D:$D,FAOstat!$B30)=0,CE30*(1+Assumptions!$C$10),SUMIFS('FAOstat_value added'!$L:$L,'FAOstat_value added'!$J:$J,FAOstat!CF$4,'FAOstat_value added'!$D:$D,FAOstat!$B30))</f>
        <v>146.26142899999999</v>
      </c>
      <c r="CG30" s="4">
        <f>IF(SUMIFS('FAOstat_value added'!$L:$L,'FAOstat_value added'!$J:$J,FAOstat!CG$4,'FAOstat_value added'!$D:$D,FAOstat!$B30)=0,CF30*(1+Assumptions!$C$10),SUMIFS('FAOstat_value added'!$L:$L,'FAOstat_value added'!$J:$J,FAOstat!CG$4,'FAOstat_value added'!$D:$D,FAOstat!$B30))</f>
        <v>147.973985</v>
      </c>
      <c r="CH30" s="4">
        <f>IF(SUMIFS('FAOstat_value added'!$L:$L,'FAOstat_value added'!$J:$J,FAOstat!CH$4,'FAOstat_value added'!$D:$D,FAOstat!$B30)=0,CG30*(1+Assumptions!$C$10),SUMIFS('FAOstat_value added'!$L:$L,'FAOstat_value added'!$J:$J,FAOstat!CH$4,'FAOstat_value added'!$D:$D,FAOstat!$B30))</f>
        <v>153.24158700000001</v>
      </c>
      <c r="CI30" s="4">
        <f>IF(SUMIFS('FAOstat_value added'!$L:$L,'FAOstat_value added'!$J:$J,FAOstat!CI$4,'FAOstat_value added'!$D:$D,FAOstat!$B30)=0,CH30*(1+Assumptions!$C$10),SUMIFS('FAOstat_value added'!$L:$L,'FAOstat_value added'!$J:$J,FAOstat!CI$4,'FAOstat_value added'!$D:$D,FAOstat!$B30))</f>
        <v>148.94261700000001</v>
      </c>
      <c r="CJ30" s="4">
        <f>IF(SUMIFS('FAOstat_value added'!$L:$L,'FAOstat_value added'!$J:$J,FAOstat!CJ$4,'FAOstat_value added'!$D:$D,FAOstat!$B30)=0,CI30*(1+Assumptions!$C$10),SUMIFS('FAOstat_value added'!$L:$L,'FAOstat_value added'!$J:$J,FAOstat!CJ$4,'FAOstat_value added'!$D:$D,FAOstat!$B30))</f>
        <v>139.462287</v>
      </c>
      <c r="CK30" s="4">
        <f>IF(SUMIFS('FAOstat_value added'!$L:$L,'FAOstat_value added'!$J:$J,FAOstat!CK$4,'FAOstat_value added'!$D:$D,FAOstat!$B30)=0,CJ30*(1+Assumptions!$C$10),SUMIFS('FAOstat_value added'!$L:$L,'FAOstat_value added'!$J:$J,FAOstat!CK$4,'FAOstat_value added'!$D:$D,FAOstat!$B30))</f>
        <v>132.97006500000001</v>
      </c>
      <c r="CL30" s="4">
        <f>IF(SUMIFS('FAOstat_value added'!$L:$L,'FAOstat_value added'!$J:$J,FAOstat!CL$4,'FAOstat_value added'!$D:$D,FAOstat!$B30)=0,CK30*(1+Assumptions!$C$10),SUMIFS('FAOstat_value added'!$L:$L,'FAOstat_value added'!$J:$J,FAOstat!CL$4,'FAOstat_value added'!$D:$D,FAOstat!$B30))</f>
        <v>119.260426</v>
      </c>
      <c r="CM30" s="4">
        <f>IF(SUMIFS('FAOstat_value added'!$L:$L,'FAOstat_value added'!$J:$J,FAOstat!CM$4,'FAOstat_value added'!$D:$D,FAOstat!$B30)=0,CL30*(1+Assumptions!$C$10),SUMIFS('FAOstat_value added'!$L:$L,'FAOstat_value added'!$J:$J,FAOstat!CM$4,'FAOstat_value added'!$D:$D,FAOstat!$B30))</f>
        <v>104.066953</v>
      </c>
      <c r="CN30" s="4">
        <f>IF(SUMIFS('FAOstat_value added'!$L:$L,'FAOstat_value added'!$J:$J,FAOstat!CN$4,'FAOstat_value added'!$D:$D,FAOstat!$B30)=0,CM30*(1+Assumptions!$C$10),SUMIFS('FAOstat_value added'!$L:$L,'FAOstat_value added'!$J:$J,FAOstat!CN$4,'FAOstat_value added'!$D:$D,FAOstat!$B30))</f>
        <v>106.14829206</v>
      </c>
      <c r="CO30" s="36">
        <f t="shared" si="28"/>
        <v>4.7623864934992488E-2</v>
      </c>
    </row>
    <row r="31" spans="2:93" x14ac:dyDescent="0.35">
      <c r="B31" t="s">
        <v>82</v>
      </c>
      <c r="C31">
        <f t="shared" si="8"/>
        <v>219.66</v>
      </c>
      <c r="D31">
        <f t="shared" si="9"/>
        <v>180.37</v>
      </c>
      <c r="E31">
        <f t="shared" si="10"/>
        <v>212.98</v>
      </c>
      <c r="F31">
        <f t="shared" si="11"/>
        <v>0</v>
      </c>
      <c r="G31">
        <f t="shared" si="12"/>
        <v>0</v>
      </c>
      <c r="H31">
        <f t="shared" si="13"/>
        <v>0</v>
      </c>
      <c r="I31">
        <f t="shared" si="14"/>
        <v>0</v>
      </c>
      <c r="J31">
        <f t="shared" si="15"/>
        <v>0</v>
      </c>
      <c r="K31">
        <f t="shared" si="16"/>
        <v>0</v>
      </c>
      <c r="L31">
        <f t="shared" si="17"/>
        <v>0</v>
      </c>
      <c r="M31" s="4">
        <f t="shared" si="18"/>
        <v>18327.32</v>
      </c>
      <c r="N31" s="4">
        <f t="shared" si="19"/>
        <v>19519.420000000002</v>
      </c>
      <c r="O31" s="4">
        <f t="shared" si="20"/>
        <v>18173.64</v>
      </c>
      <c r="P31" s="4">
        <f t="shared" si="21"/>
        <v>10787.88</v>
      </c>
      <c r="Q31" s="4">
        <f t="shared" si="22"/>
        <v>16921.510000000002</v>
      </c>
      <c r="R31" s="4">
        <f t="shared" si="23"/>
        <v>15943.240000000002</v>
      </c>
      <c r="S31" s="4">
        <f t="shared" si="24"/>
        <v>17247.84</v>
      </c>
      <c r="T31" s="4">
        <f t="shared" si="25"/>
        <v>15922.98</v>
      </c>
      <c r="U31" s="4">
        <f t="shared" si="26"/>
        <v>0</v>
      </c>
      <c r="V31" s="4">
        <f t="shared" si="27"/>
        <v>0</v>
      </c>
      <c r="W31">
        <f>SUMIFS('FAOstat _govt exp'!$L:$L,'FAOstat _govt exp'!$J:$J,FAOstat!W$4,'FAOstat _govt exp'!$H:$H,FAOstat!W$3,'FAOstat _govt exp'!$D:$D,FAOstat!$B31)</f>
        <v>8019.89</v>
      </c>
      <c r="X31">
        <f>SUMIFS('FAOstat _govt exp'!$L:$L,'FAOstat _govt exp'!$J:$J,FAOstat!X$4,'FAOstat _govt exp'!$H:$H,FAOstat!X$3,'FAOstat _govt exp'!$D:$D,FAOstat!$B31)</f>
        <v>8510.85</v>
      </c>
      <c r="Y31">
        <f>SUMIFS('FAOstat _govt exp'!$L:$L,'FAOstat _govt exp'!$J:$J,FAOstat!Y$4,'FAOstat _govt exp'!$H:$H,FAOstat!Y$3,'FAOstat _govt exp'!$D:$D,FAOstat!$B31)</f>
        <v>7596.09</v>
      </c>
      <c r="Z31">
        <f>SUMIFS('FAOstat _govt exp'!$L:$L,'FAOstat _govt exp'!$J:$J,FAOstat!Z$4,'FAOstat _govt exp'!$H:$H,FAOstat!Z$3,'FAOstat _govt exp'!$D:$D,FAOstat!$B31)</f>
        <v>0</v>
      </c>
      <c r="AA31">
        <f>SUMIFS('FAOstat _govt exp'!$L:$L,'FAOstat _govt exp'!$J:$J,FAOstat!AA$4,'FAOstat _govt exp'!$H:$H,FAOstat!AA$3,'FAOstat _govt exp'!$D:$D,FAOstat!$B31)</f>
        <v>6326.33</v>
      </c>
      <c r="AB31">
        <f>SUMIFS('FAOstat _govt exp'!$L:$L,'FAOstat _govt exp'!$J:$J,FAOstat!AB$4,'FAOstat _govt exp'!$H:$H,FAOstat!AB$3,'FAOstat _govt exp'!$D:$D,FAOstat!$B31)</f>
        <v>5223.7</v>
      </c>
      <c r="AC31">
        <f>SUMIFS('FAOstat _govt exp'!$L:$L,'FAOstat _govt exp'!$J:$J,FAOstat!AC$4,'FAOstat _govt exp'!$H:$H,FAOstat!AC$3,'FAOstat _govt exp'!$D:$D,FAOstat!$B31)</f>
        <v>6022.86</v>
      </c>
      <c r="AD31">
        <f>SUMIFS('FAOstat _govt exp'!$L:$L,'FAOstat _govt exp'!$J:$J,FAOstat!AD$4,'FAOstat _govt exp'!$H:$H,FAOstat!AD$3,'FAOstat _govt exp'!$D:$D,FAOstat!$B31)</f>
        <v>6067.33</v>
      </c>
      <c r="AE31">
        <f>SUMIFS('FAOstat _govt exp'!$L:$L,'FAOstat _govt exp'!$J:$J,FAOstat!AE$4,'FAOstat _govt exp'!$H:$H,FAOstat!AE$3,'FAOstat _govt exp'!$D:$D,FAOstat!$B31)</f>
        <v>0</v>
      </c>
      <c r="AF31">
        <f>SUMIFS('FAOstat _govt exp'!$L:$L,'FAOstat _govt exp'!$J:$J,FAOstat!AF$4,'FAOstat _govt exp'!$H:$H,FAOstat!AF$3,'FAOstat _govt exp'!$D:$D,FAOstat!$B31)</f>
        <v>0</v>
      </c>
      <c r="AG31">
        <f>SUMIFS('FAOstat _govt exp'!$L:$L,'FAOstat _govt exp'!$J:$J,FAOstat!AG$4,'FAOstat _govt exp'!$H:$H,FAOstat!AG$3,'FAOstat _govt exp'!$D:$D,FAOstat!$B31)</f>
        <v>10087.77</v>
      </c>
      <c r="AH31">
        <f>SUMIFS('FAOstat _govt exp'!$L:$L,'FAOstat _govt exp'!$J:$J,FAOstat!AH$4,'FAOstat _govt exp'!$H:$H,FAOstat!AH$3,'FAOstat _govt exp'!$D:$D,FAOstat!$B31)</f>
        <v>10828.2</v>
      </c>
      <c r="AI31">
        <f>SUMIFS('FAOstat _govt exp'!$L:$L,'FAOstat _govt exp'!$J:$J,FAOstat!AI$4,'FAOstat _govt exp'!$H:$H,FAOstat!AI$3,'FAOstat _govt exp'!$D:$D,FAOstat!$B31)</f>
        <v>10364.57</v>
      </c>
      <c r="AJ31">
        <f>SUMIFS('FAOstat _govt exp'!$L:$L,'FAOstat _govt exp'!$J:$J,FAOstat!AJ$4,'FAOstat _govt exp'!$H:$H,FAOstat!AJ$3,'FAOstat _govt exp'!$D:$D,FAOstat!$B31)</f>
        <v>10787.88</v>
      </c>
      <c r="AK31">
        <f>SUMIFS('FAOstat _govt exp'!$L:$L,'FAOstat _govt exp'!$J:$J,FAOstat!AK$4,'FAOstat _govt exp'!$H:$H,FAOstat!AK$3,'FAOstat _govt exp'!$D:$D,FAOstat!$B31)</f>
        <v>10595.18</v>
      </c>
      <c r="AL31">
        <f>SUMIFS('FAOstat _govt exp'!$L:$L,'FAOstat _govt exp'!$J:$J,FAOstat!AL$4,'FAOstat _govt exp'!$H:$H,FAOstat!AL$3,'FAOstat _govt exp'!$D:$D,FAOstat!$B31)</f>
        <v>10719.54</v>
      </c>
      <c r="AM31">
        <f>SUMIFS('FAOstat _govt exp'!$L:$L,'FAOstat _govt exp'!$J:$J,FAOstat!AM$4,'FAOstat _govt exp'!$H:$H,FAOstat!AM$3,'FAOstat _govt exp'!$D:$D,FAOstat!$B31)</f>
        <v>11224.98</v>
      </c>
      <c r="AN31">
        <f>SUMIFS('FAOstat _govt exp'!$L:$L,'FAOstat _govt exp'!$J:$J,FAOstat!AN$4,'FAOstat _govt exp'!$H:$H,FAOstat!AN$3,'FAOstat _govt exp'!$D:$D,FAOstat!$B31)</f>
        <v>9855.65</v>
      </c>
      <c r="AO31">
        <f>SUMIFS('FAOstat _govt exp'!$L:$L,'FAOstat _govt exp'!$J:$J,FAOstat!AO$4,'FAOstat _govt exp'!$H:$H,FAOstat!AO$3,'FAOstat _govt exp'!$D:$D,FAOstat!$B31)</f>
        <v>0</v>
      </c>
      <c r="AP31">
        <f>SUMIFS('FAOstat _govt exp'!$L:$L,'FAOstat _govt exp'!$J:$J,FAOstat!AP$4,'FAOstat _govt exp'!$H:$H,FAOstat!AP$3,'FAOstat _govt exp'!$D:$D,FAOstat!$B31)</f>
        <v>0</v>
      </c>
      <c r="AQ31">
        <f>SUMIFS('FAOstat _govt exp'!$L:$L,'FAOstat _govt exp'!$J:$J,FAOstat!AQ$4,'FAOstat _govt exp'!$H:$H,FAOstat!AQ$3,'FAOstat _govt exp'!$D:$D,FAOstat!$B31)</f>
        <v>219.66</v>
      </c>
      <c r="AR31">
        <f>SUMIFS('FAOstat _govt exp'!$L:$L,'FAOstat _govt exp'!$J:$J,FAOstat!AR$4,'FAOstat _govt exp'!$H:$H,FAOstat!AR$3,'FAOstat _govt exp'!$D:$D,FAOstat!$B31)</f>
        <v>180.37</v>
      </c>
      <c r="AS31">
        <f>SUMIFS('FAOstat _govt exp'!$L:$L,'FAOstat _govt exp'!$J:$J,FAOstat!AS$4,'FAOstat _govt exp'!$H:$H,FAOstat!AS$3,'FAOstat _govt exp'!$D:$D,FAOstat!$B31)</f>
        <v>212.98</v>
      </c>
      <c r="AT31">
        <f>SUMIFS('FAOstat _govt exp'!$L:$L,'FAOstat _govt exp'!$J:$J,FAOstat!AT$4,'FAOstat _govt exp'!$H:$H,FAOstat!AT$3,'FAOstat _govt exp'!$D:$D,FAOstat!$B31)</f>
        <v>0</v>
      </c>
      <c r="AU31">
        <f>SUMIFS('FAOstat _govt exp'!$L:$L,'FAOstat _govt exp'!$J:$J,FAOstat!AU$4,'FAOstat _govt exp'!$H:$H,FAOstat!AU$3,'FAOstat _govt exp'!$D:$D,FAOstat!$B31)</f>
        <v>0</v>
      </c>
      <c r="AV31">
        <f>SUMIFS('FAOstat _govt exp'!$L:$L,'FAOstat _govt exp'!$J:$J,FAOstat!AV$4,'FAOstat _govt exp'!$H:$H,FAOstat!AV$3,'FAOstat _govt exp'!$D:$D,FAOstat!$B31)</f>
        <v>0</v>
      </c>
      <c r="AW31">
        <f>SUMIFS('FAOstat _govt exp'!$L:$L,'FAOstat _govt exp'!$J:$J,FAOstat!AW$4,'FAOstat _govt exp'!$H:$H,FAOstat!AW$3,'FAOstat _govt exp'!$D:$D,FAOstat!$B31)</f>
        <v>0</v>
      </c>
      <c r="AX31">
        <f>SUMIFS('FAOstat _govt exp'!$L:$L,'FAOstat _govt exp'!$J:$J,FAOstat!AX$4,'FAOstat _govt exp'!$H:$H,FAOstat!AX$3,'FAOstat _govt exp'!$D:$D,FAOstat!$B31)</f>
        <v>0</v>
      </c>
      <c r="AY31">
        <f>SUMIFS('FAOstat _govt exp'!$L:$L,'FAOstat _govt exp'!$J:$J,FAOstat!AY$4,'FAOstat _govt exp'!$H:$H,FAOstat!AY$3,'FAOstat _govt exp'!$D:$D,FAOstat!$B31)</f>
        <v>0</v>
      </c>
      <c r="AZ31">
        <f>SUMIFS('FAOstat _govt exp'!$L:$L,'FAOstat _govt exp'!$J:$J,FAOstat!AZ$4,'FAOstat _govt exp'!$H:$H,FAOstat!AZ$3,'FAOstat _govt exp'!$D:$D,FAOstat!$B31)</f>
        <v>0</v>
      </c>
      <c r="BA31">
        <f>SUMIFS('FAOstat _govt exp'!$L:$L,'FAOstat _govt exp'!$J:$J,FAOstat!BA$4,'FAOstat _govt exp'!$H:$H,FAOstat!BA$3,'FAOstat _govt exp'!$D:$D,FAOstat!$B31)</f>
        <v>3688.07</v>
      </c>
      <c r="BB31">
        <f>SUMIFS('FAOstat _govt exp'!$L:$L,'FAOstat _govt exp'!$J:$J,FAOstat!BB$4,'FAOstat _govt exp'!$H:$H,FAOstat!BB$3,'FAOstat _govt exp'!$D:$D,FAOstat!$B31)</f>
        <v>3863.53</v>
      </c>
      <c r="BC31">
        <f>SUMIFS('FAOstat _govt exp'!$L:$L,'FAOstat _govt exp'!$J:$J,FAOstat!BC$4,'FAOstat _govt exp'!$H:$H,FAOstat!BC$3,'FAOstat _govt exp'!$D:$D,FAOstat!$B31)</f>
        <v>3870.1</v>
      </c>
      <c r="BD31">
        <f>SUMIFS('FAOstat _govt exp'!$L:$L,'FAOstat _govt exp'!$J:$J,FAOstat!BD$4,'FAOstat _govt exp'!$H:$H,FAOstat!BD$3,'FAOstat _govt exp'!$D:$D,FAOstat!$B31)</f>
        <v>0</v>
      </c>
      <c r="BE31">
        <f>SUMIFS('FAOstat _govt exp'!$L:$L,'FAOstat _govt exp'!$J:$J,FAOstat!BE$4,'FAOstat _govt exp'!$H:$H,FAOstat!BE$3,'FAOstat _govt exp'!$D:$D,FAOstat!$B31)</f>
        <v>2803.36</v>
      </c>
      <c r="BF31">
        <f>SUMIFS('FAOstat _govt exp'!$L:$L,'FAOstat _govt exp'!$J:$J,FAOstat!BF$4,'FAOstat _govt exp'!$H:$H,FAOstat!BF$3,'FAOstat _govt exp'!$D:$D,FAOstat!$B31)</f>
        <v>2198.96</v>
      </c>
      <c r="BG31">
        <f>SUMIFS('FAOstat _govt exp'!$L:$L,'FAOstat _govt exp'!$J:$J,FAOstat!BG$4,'FAOstat _govt exp'!$H:$H,FAOstat!BG$3,'FAOstat _govt exp'!$D:$D,FAOstat!$B31)</f>
        <v>2619.16</v>
      </c>
      <c r="BH31">
        <f>SUMIFS('FAOstat _govt exp'!$L:$L,'FAOstat _govt exp'!$J:$J,FAOstat!BH$4,'FAOstat _govt exp'!$H:$H,FAOstat!BH$3,'FAOstat _govt exp'!$D:$D,FAOstat!$B31)</f>
        <v>2352.9699999999998</v>
      </c>
      <c r="BI31">
        <f>SUMIFS('FAOstat _govt exp'!$L:$L,'FAOstat _govt exp'!$J:$J,FAOstat!BI$4,'FAOstat _govt exp'!$H:$H,FAOstat!BI$3,'FAOstat _govt exp'!$D:$D,FAOstat!$B31)</f>
        <v>0</v>
      </c>
      <c r="BJ31">
        <f>SUMIFS('FAOstat _govt exp'!$L:$L,'FAOstat _govt exp'!$J:$J,FAOstat!BJ$4,'FAOstat _govt exp'!$H:$H,FAOstat!BJ$3,'FAOstat _govt exp'!$D:$D,FAOstat!$B31)</f>
        <v>0</v>
      </c>
      <c r="BK31">
        <f>SUMIFS('FAOstat _govt exp'!$L:$L,'FAOstat _govt exp'!$J:$J,FAOstat!BK$4,'FAOstat _govt exp'!$H:$H,FAOstat!BK$3,'FAOstat _govt exp'!$D:$D,FAOstat!$B31)</f>
        <v>2799.9</v>
      </c>
      <c r="BL31">
        <f>SUMIFS('FAOstat _govt exp'!$L:$L,'FAOstat _govt exp'!$J:$J,FAOstat!BL$4,'FAOstat _govt exp'!$H:$H,FAOstat!BL$3,'FAOstat _govt exp'!$D:$D,FAOstat!$B31)</f>
        <v>2910.89</v>
      </c>
      <c r="BM31">
        <f>SUMIFS('FAOstat _govt exp'!$L:$L,'FAOstat _govt exp'!$J:$J,FAOstat!BM$4,'FAOstat _govt exp'!$H:$H,FAOstat!BM$3,'FAOstat _govt exp'!$D:$D,FAOstat!$B31)</f>
        <v>2268.6999999999998</v>
      </c>
      <c r="BN31">
        <f>SUMIFS('FAOstat _govt exp'!$L:$L,'FAOstat _govt exp'!$J:$J,FAOstat!BN$4,'FAOstat _govt exp'!$H:$H,FAOstat!BN$3,'FAOstat _govt exp'!$D:$D,FAOstat!$B31)</f>
        <v>2068.66</v>
      </c>
      <c r="BO31">
        <f>SUMIFS('FAOstat _govt exp'!$L:$L,'FAOstat _govt exp'!$J:$J,FAOstat!BO$4,'FAOstat _govt exp'!$H:$H,FAOstat!BO$3,'FAOstat _govt exp'!$D:$D,FAOstat!$B31)</f>
        <v>1856.53</v>
      </c>
      <c r="BP31">
        <f>SUMIFS('FAOstat _govt exp'!$L:$L,'FAOstat _govt exp'!$J:$J,FAOstat!BP$4,'FAOstat _govt exp'!$H:$H,FAOstat!BP$3,'FAOstat _govt exp'!$D:$D,FAOstat!$B31)</f>
        <v>2795.62</v>
      </c>
      <c r="BQ31">
        <f>SUMIFS('FAOstat _govt exp'!$L:$L,'FAOstat _govt exp'!$J:$J,FAOstat!BQ$4,'FAOstat _govt exp'!$H:$H,FAOstat!BQ$3,'FAOstat _govt exp'!$D:$D,FAOstat!$B31)</f>
        <v>2789.65</v>
      </c>
      <c r="BR31">
        <f>SUMIFS('FAOstat _govt exp'!$L:$L,'FAOstat _govt exp'!$J:$J,FAOstat!BR$4,'FAOstat _govt exp'!$H:$H,FAOstat!BR$3,'FAOstat _govt exp'!$D:$D,FAOstat!$B31)</f>
        <v>1912.27</v>
      </c>
      <c r="BS31">
        <f>SUMIFS('FAOstat _govt exp'!$L:$L,'FAOstat _govt exp'!$J:$J,FAOstat!BS$4,'FAOstat _govt exp'!$H:$H,FAOstat!BS$3,'FAOstat _govt exp'!$D:$D,FAOstat!$B31)</f>
        <v>0</v>
      </c>
      <c r="BT31">
        <f>SUMIFS('FAOstat _govt exp'!$L:$L,'FAOstat _govt exp'!$J:$J,FAOstat!BT$4,'FAOstat _govt exp'!$H:$H,FAOstat!BT$3,'FAOstat _govt exp'!$D:$D,FAOstat!$B31)</f>
        <v>0</v>
      </c>
      <c r="BU31">
        <f>SUMIFS('FAOstat _govt exp'!$L:$L,'FAOstat _govt exp'!$J:$J,FAOstat!BU$4,'FAOstat _govt exp'!$H:$H,FAOstat!BU$3,'FAOstat _govt exp'!$D:$D,FAOstat!$B31)</f>
        <v>167.74</v>
      </c>
      <c r="BV31">
        <f>SUMIFS('FAOstat _govt exp'!$L:$L,'FAOstat _govt exp'!$J:$J,FAOstat!BV$4,'FAOstat _govt exp'!$H:$H,FAOstat!BV$3,'FAOstat _govt exp'!$D:$D,FAOstat!$B31)</f>
        <v>100.3</v>
      </c>
      <c r="BW31">
        <f>SUMIFS('FAOstat _govt exp'!$L:$L,'FAOstat _govt exp'!$J:$J,FAOstat!BW$4,'FAOstat _govt exp'!$H:$H,FAOstat!BW$3,'FAOstat _govt exp'!$D:$D,FAOstat!$B31)</f>
        <v>139.78</v>
      </c>
      <c r="BX31">
        <f>SUMIFS('FAOstat _govt exp'!$L:$L,'FAOstat _govt exp'!$J:$J,FAOstat!BX$4,'FAOstat _govt exp'!$H:$H,FAOstat!BX$3,'FAOstat _govt exp'!$D:$D,FAOstat!$B31)</f>
        <v>0</v>
      </c>
      <c r="BY31">
        <f>SUMIFS('FAOstat _govt exp'!$L:$L,'FAOstat _govt exp'!$J:$J,FAOstat!BY$4,'FAOstat _govt exp'!$H:$H,FAOstat!BY$3,'FAOstat _govt exp'!$D:$D,FAOstat!$B31)</f>
        <v>0</v>
      </c>
      <c r="BZ31">
        <f>SUMIFS('FAOstat _govt exp'!$L:$L,'FAOstat _govt exp'!$J:$J,FAOstat!BZ$4,'FAOstat _govt exp'!$H:$H,FAOstat!BZ$3,'FAOstat _govt exp'!$D:$D,FAOstat!$B31)</f>
        <v>0</v>
      </c>
      <c r="CA31">
        <f>SUMIFS('FAOstat _govt exp'!$L:$L,'FAOstat _govt exp'!$J:$J,FAOstat!CA$4,'FAOstat _govt exp'!$H:$H,FAOstat!CA$3,'FAOstat _govt exp'!$D:$D,FAOstat!$B31)</f>
        <v>0</v>
      </c>
      <c r="CB31">
        <f>SUMIFS('FAOstat _govt exp'!$L:$L,'FAOstat _govt exp'!$J:$J,FAOstat!CB$4,'FAOstat _govt exp'!$H:$H,FAOstat!CB$3,'FAOstat _govt exp'!$D:$D,FAOstat!$B31)</f>
        <v>0</v>
      </c>
      <c r="CC31">
        <f>SUMIFS('FAOstat _govt exp'!$L:$L,'FAOstat _govt exp'!$J:$J,FAOstat!CC$4,'FAOstat _govt exp'!$H:$H,FAOstat!CC$3,'FAOstat _govt exp'!$D:$D,FAOstat!$B31)</f>
        <v>0</v>
      </c>
      <c r="CD31">
        <f>SUMIFS('FAOstat _govt exp'!$L:$L,'FAOstat _govt exp'!$J:$J,FAOstat!CD$4,'FAOstat _govt exp'!$H:$H,FAOstat!CD$3,'FAOstat _govt exp'!$D:$D,FAOstat!$B31)</f>
        <v>0</v>
      </c>
      <c r="CE31" s="4">
        <f>SUMIFS('FAOstat_value added'!$L:$L,'FAOstat_value added'!$J:$J,FAOstat!CE$4,'FAOstat_value added'!$D:$D,FAOstat!$B31)</f>
        <v>24149.581417000001</v>
      </c>
      <c r="CF31" s="4">
        <f>IF(SUMIFS('FAOstat_value added'!$L:$L,'FAOstat_value added'!$J:$J,FAOstat!CF$4,'FAOstat_value added'!$D:$D,FAOstat!$B31)=0,CE31*(1+Assumptions!$C$10),SUMIFS('FAOstat_value added'!$L:$L,'FAOstat_value added'!$J:$J,FAOstat!CF$4,'FAOstat_value added'!$D:$D,FAOstat!$B31))</f>
        <v>31655.410243999999</v>
      </c>
      <c r="CG31" s="4">
        <f>IF(SUMIFS('FAOstat_value added'!$L:$L,'FAOstat_value added'!$J:$J,FAOstat!CG$4,'FAOstat_value added'!$D:$D,FAOstat!$B31)=0,CF31*(1+Assumptions!$C$10),SUMIFS('FAOstat_value added'!$L:$L,'FAOstat_value added'!$J:$J,FAOstat!CG$4,'FAOstat_value added'!$D:$D,FAOstat!$B31))</f>
        <v>33124.887149000002</v>
      </c>
      <c r="CH31" s="4">
        <f>IF(SUMIFS('FAOstat_value added'!$L:$L,'FAOstat_value added'!$J:$J,FAOstat!CH$4,'FAOstat_value added'!$D:$D,FAOstat!$B31)=0,CG31*(1+Assumptions!$C$10),SUMIFS('FAOstat_value added'!$L:$L,'FAOstat_value added'!$J:$J,FAOstat!CH$4,'FAOstat_value added'!$D:$D,FAOstat!$B31))</f>
        <v>34991.376989999997</v>
      </c>
      <c r="CI31" s="4">
        <f>IF(SUMIFS('FAOstat_value added'!$L:$L,'FAOstat_value added'!$J:$J,FAOstat!CI$4,'FAOstat_value added'!$D:$D,FAOstat!$B31)=0,CH31*(1+Assumptions!$C$10),SUMIFS('FAOstat_value added'!$L:$L,'FAOstat_value added'!$J:$J,FAOstat!CI$4,'FAOstat_value added'!$D:$D,FAOstat!$B31))</f>
        <v>28613.921466</v>
      </c>
      <c r="CJ31" s="4">
        <f>IF(SUMIFS('FAOstat_value added'!$L:$L,'FAOstat_value added'!$J:$J,FAOstat!CJ$4,'FAOstat_value added'!$D:$D,FAOstat!$B31)=0,CI31*(1+Assumptions!$C$10),SUMIFS('FAOstat_value added'!$L:$L,'FAOstat_value added'!$J:$J,FAOstat!CJ$4,'FAOstat_value added'!$D:$D,FAOstat!$B31))</f>
        <v>29095.505612000001</v>
      </c>
      <c r="CK31" s="4">
        <f>IF(SUMIFS('FAOstat_value added'!$L:$L,'FAOstat_value added'!$J:$J,FAOstat!CK$4,'FAOstat_value added'!$D:$D,FAOstat!$B31)=0,CJ31*(1+Assumptions!$C$10),SUMIFS('FAOstat_value added'!$L:$L,'FAOstat_value added'!$J:$J,FAOstat!CK$4,'FAOstat_value added'!$D:$D,FAOstat!$B31))</f>
        <v>28459.340841000001</v>
      </c>
      <c r="CL31" s="4">
        <f>IF(SUMIFS('FAOstat_value added'!$L:$L,'FAOstat_value added'!$J:$J,FAOstat!CL$4,'FAOstat_value added'!$D:$D,FAOstat!$B31)=0,CK31*(1+Assumptions!$C$10),SUMIFS('FAOstat_value added'!$L:$L,'FAOstat_value added'!$J:$J,FAOstat!CL$4,'FAOstat_value added'!$D:$D,FAOstat!$B31))</f>
        <v>29241.569769000002</v>
      </c>
      <c r="CM31" s="4">
        <f>IF(SUMIFS('FAOstat_value added'!$L:$L,'FAOstat_value added'!$J:$J,FAOstat!CM$4,'FAOstat_value added'!$D:$D,FAOstat!$B31)=0,CL31*(1+Assumptions!$C$10),SUMIFS('FAOstat_value added'!$L:$L,'FAOstat_value added'!$J:$J,FAOstat!CM$4,'FAOstat_value added'!$D:$D,FAOstat!$B31))</f>
        <v>31405.590146999999</v>
      </c>
      <c r="CN31" s="4">
        <f>IF(SUMIFS('FAOstat_value added'!$L:$L,'FAOstat_value added'!$J:$J,FAOstat!CN$4,'FAOstat_value added'!$D:$D,FAOstat!$B31)=0,CM31*(1+Assumptions!$C$10),SUMIFS('FAOstat_value added'!$L:$L,'FAOstat_value added'!$J:$J,FAOstat!CN$4,'FAOstat_value added'!$D:$D,FAOstat!$B31))</f>
        <v>32033.701949940001</v>
      </c>
      <c r="CO31" s="36">
        <f t="shared" si="28"/>
        <v>-1.9889469746621979E-2</v>
      </c>
    </row>
    <row r="32" spans="2:93" x14ac:dyDescent="0.35">
      <c r="B32" t="s">
        <v>85</v>
      </c>
      <c r="C32">
        <f t="shared" si="8"/>
        <v>0</v>
      </c>
      <c r="D32">
        <f t="shared" si="9"/>
        <v>0</v>
      </c>
      <c r="E32">
        <f t="shared" si="10"/>
        <v>0</v>
      </c>
      <c r="F32">
        <f t="shared" si="11"/>
        <v>0</v>
      </c>
      <c r="G32">
        <f t="shared" si="12"/>
        <v>0</v>
      </c>
      <c r="H32">
        <f t="shared" si="13"/>
        <v>0</v>
      </c>
      <c r="I32">
        <f t="shared" si="14"/>
        <v>0</v>
      </c>
      <c r="J32">
        <f t="shared" si="15"/>
        <v>0</v>
      </c>
      <c r="K32">
        <f t="shared" si="16"/>
        <v>0</v>
      </c>
      <c r="L32">
        <f t="shared" si="17"/>
        <v>0</v>
      </c>
      <c r="M32" s="4">
        <f t="shared" si="18"/>
        <v>8.85</v>
      </c>
      <c r="N32" s="4">
        <f t="shared" si="19"/>
        <v>0</v>
      </c>
      <c r="O32" s="4">
        <f t="shared" si="20"/>
        <v>0</v>
      </c>
      <c r="P32" s="4">
        <f t="shared" si="21"/>
        <v>0</v>
      </c>
      <c r="Q32" s="4">
        <f t="shared" si="22"/>
        <v>0</v>
      </c>
      <c r="R32" s="4">
        <f t="shared" si="23"/>
        <v>0</v>
      </c>
      <c r="S32" s="4">
        <f t="shared" si="24"/>
        <v>0</v>
      </c>
      <c r="T32" s="4">
        <f t="shared" si="25"/>
        <v>0</v>
      </c>
      <c r="U32" s="4">
        <f t="shared" si="26"/>
        <v>0</v>
      </c>
      <c r="V32" s="4">
        <f t="shared" si="27"/>
        <v>0</v>
      </c>
      <c r="W32">
        <f>SUMIFS('FAOstat _govt exp'!$L:$L,'FAOstat _govt exp'!$J:$J,FAOstat!W$4,'FAOstat _govt exp'!$H:$H,FAOstat!W$3,'FAOstat _govt exp'!$D:$D,FAOstat!$B32)</f>
        <v>0</v>
      </c>
      <c r="X32">
        <f>SUMIFS('FAOstat _govt exp'!$L:$L,'FAOstat _govt exp'!$J:$J,FAOstat!X$4,'FAOstat _govt exp'!$H:$H,FAOstat!X$3,'FAOstat _govt exp'!$D:$D,FAOstat!$B32)</f>
        <v>0</v>
      </c>
      <c r="Y32">
        <f>SUMIFS('FAOstat _govt exp'!$L:$L,'FAOstat _govt exp'!$J:$J,FAOstat!Y$4,'FAOstat _govt exp'!$H:$H,FAOstat!Y$3,'FAOstat _govt exp'!$D:$D,FAOstat!$B32)</f>
        <v>0</v>
      </c>
      <c r="Z32">
        <f>SUMIFS('FAOstat _govt exp'!$L:$L,'FAOstat _govt exp'!$J:$J,FAOstat!Z$4,'FAOstat _govt exp'!$H:$H,FAOstat!Z$3,'FAOstat _govt exp'!$D:$D,FAOstat!$B32)</f>
        <v>0</v>
      </c>
      <c r="AA32">
        <f>SUMIFS('FAOstat _govt exp'!$L:$L,'FAOstat _govt exp'!$J:$J,FAOstat!AA$4,'FAOstat _govt exp'!$H:$H,FAOstat!AA$3,'FAOstat _govt exp'!$D:$D,FAOstat!$B32)</f>
        <v>0</v>
      </c>
      <c r="AB32">
        <f>SUMIFS('FAOstat _govt exp'!$L:$L,'FAOstat _govt exp'!$J:$J,FAOstat!AB$4,'FAOstat _govt exp'!$H:$H,FAOstat!AB$3,'FAOstat _govt exp'!$D:$D,FAOstat!$B32)</f>
        <v>0</v>
      </c>
      <c r="AC32">
        <f>SUMIFS('FAOstat _govt exp'!$L:$L,'FAOstat _govt exp'!$J:$J,FAOstat!AC$4,'FAOstat _govt exp'!$H:$H,FAOstat!AC$3,'FAOstat _govt exp'!$D:$D,FAOstat!$B32)</f>
        <v>0</v>
      </c>
      <c r="AD32">
        <f>SUMIFS('FAOstat _govt exp'!$L:$L,'FAOstat _govt exp'!$J:$J,FAOstat!AD$4,'FAOstat _govt exp'!$H:$H,FAOstat!AD$3,'FAOstat _govt exp'!$D:$D,FAOstat!$B32)</f>
        <v>0</v>
      </c>
      <c r="AE32">
        <f>SUMIFS('FAOstat _govt exp'!$L:$L,'FAOstat _govt exp'!$J:$J,FAOstat!AE$4,'FAOstat _govt exp'!$H:$H,FAOstat!AE$3,'FAOstat _govt exp'!$D:$D,FAOstat!$B32)</f>
        <v>0</v>
      </c>
      <c r="AF32">
        <f>SUMIFS('FAOstat _govt exp'!$L:$L,'FAOstat _govt exp'!$J:$J,FAOstat!AF$4,'FAOstat _govt exp'!$H:$H,FAOstat!AF$3,'FAOstat _govt exp'!$D:$D,FAOstat!$B32)</f>
        <v>0</v>
      </c>
      <c r="AG32">
        <f>SUMIFS('FAOstat _govt exp'!$L:$L,'FAOstat _govt exp'!$J:$J,FAOstat!AG$4,'FAOstat _govt exp'!$H:$H,FAOstat!AG$3,'FAOstat _govt exp'!$D:$D,FAOstat!$B32)</f>
        <v>0</v>
      </c>
      <c r="AH32">
        <f>SUMIFS('FAOstat _govt exp'!$L:$L,'FAOstat _govt exp'!$J:$J,FAOstat!AH$4,'FAOstat _govt exp'!$H:$H,FAOstat!AH$3,'FAOstat _govt exp'!$D:$D,FAOstat!$B32)</f>
        <v>0</v>
      </c>
      <c r="AI32">
        <f>SUMIFS('FAOstat _govt exp'!$L:$L,'FAOstat _govt exp'!$J:$J,FAOstat!AI$4,'FAOstat _govt exp'!$H:$H,FAOstat!AI$3,'FAOstat _govt exp'!$D:$D,FAOstat!$B32)</f>
        <v>0</v>
      </c>
      <c r="AJ32">
        <f>SUMIFS('FAOstat _govt exp'!$L:$L,'FAOstat _govt exp'!$J:$J,FAOstat!AJ$4,'FAOstat _govt exp'!$H:$H,FAOstat!AJ$3,'FAOstat _govt exp'!$D:$D,FAOstat!$B32)</f>
        <v>0</v>
      </c>
      <c r="AK32">
        <f>SUMIFS('FAOstat _govt exp'!$L:$L,'FAOstat _govt exp'!$J:$J,FAOstat!AK$4,'FAOstat _govt exp'!$H:$H,FAOstat!AK$3,'FAOstat _govt exp'!$D:$D,FAOstat!$B32)</f>
        <v>0</v>
      </c>
      <c r="AL32">
        <f>SUMIFS('FAOstat _govt exp'!$L:$L,'FAOstat _govt exp'!$J:$J,FAOstat!AL$4,'FAOstat _govt exp'!$H:$H,FAOstat!AL$3,'FAOstat _govt exp'!$D:$D,FAOstat!$B32)</f>
        <v>0</v>
      </c>
      <c r="AM32">
        <f>SUMIFS('FAOstat _govt exp'!$L:$L,'FAOstat _govt exp'!$J:$J,FAOstat!AM$4,'FAOstat _govt exp'!$H:$H,FAOstat!AM$3,'FAOstat _govt exp'!$D:$D,FAOstat!$B32)</f>
        <v>0</v>
      </c>
      <c r="AN32">
        <f>SUMIFS('FAOstat _govt exp'!$L:$L,'FAOstat _govt exp'!$J:$J,FAOstat!AN$4,'FAOstat _govt exp'!$H:$H,FAOstat!AN$3,'FAOstat _govt exp'!$D:$D,FAOstat!$B32)</f>
        <v>0</v>
      </c>
      <c r="AO32">
        <f>SUMIFS('FAOstat _govt exp'!$L:$L,'FAOstat _govt exp'!$J:$J,FAOstat!AO$4,'FAOstat _govt exp'!$H:$H,FAOstat!AO$3,'FAOstat _govt exp'!$D:$D,FAOstat!$B32)</f>
        <v>0</v>
      </c>
      <c r="AP32">
        <f>SUMIFS('FAOstat _govt exp'!$L:$L,'FAOstat _govt exp'!$J:$J,FAOstat!AP$4,'FAOstat _govt exp'!$H:$H,FAOstat!AP$3,'FAOstat _govt exp'!$D:$D,FAOstat!$B32)</f>
        <v>0</v>
      </c>
      <c r="AQ32">
        <f>SUMIFS('FAOstat _govt exp'!$L:$L,'FAOstat _govt exp'!$J:$J,FAOstat!AQ$4,'FAOstat _govt exp'!$H:$H,FAOstat!AQ$3,'FAOstat _govt exp'!$D:$D,FAOstat!$B32)</f>
        <v>0</v>
      </c>
      <c r="AR32">
        <f>SUMIFS('FAOstat _govt exp'!$L:$L,'FAOstat _govt exp'!$J:$J,FAOstat!AR$4,'FAOstat _govt exp'!$H:$H,FAOstat!AR$3,'FAOstat _govt exp'!$D:$D,FAOstat!$B32)</f>
        <v>0</v>
      </c>
      <c r="AS32">
        <f>SUMIFS('FAOstat _govt exp'!$L:$L,'FAOstat _govt exp'!$J:$J,FAOstat!AS$4,'FAOstat _govt exp'!$H:$H,FAOstat!AS$3,'FAOstat _govt exp'!$D:$D,FAOstat!$B32)</f>
        <v>0</v>
      </c>
      <c r="AT32">
        <f>SUMIFS('FAOstat _govt exp'!$L:$L,'FAOstat _govt exp'!$J:$J,FAOstat!AT$4,'FAOstat _govt exp'!$H:$H,FAOstat!AT$3,'FAOstat _govt exp'!$D:$D,FAOstat!$B32)</f>
        <v>0</v>
      </c>
      <c r="AU32">
        <f>SUMIFS('FAOstat _govt exp'!$L:$L,'FAOstat _govt exp'!$J:$J,FAOstat!AU$4,'FAOstat _govt exp'!$H:$H,FAOstat!AU$3,'FAOstat _govt exp'!$D:$D,FAOstat!$B32)</f>
        <v>0</v>
      </c>
      <c r="AV32">
        <f>SUMIFS('FAOstat _govt exp'!$L:$L,'FAOstat _govt exp'!$J:$J,FAOstat!AV$4,'FAOstat _govt exp'!$H:$H,FAOstat!AV$3,'FAOstat _govt exp'!$D:$D,FAOstat!$B32)</f>
        <v>0</v>
      </c>
      <c r="AW32">
        <f>SUMIFS('FAOstat _govt exp'!$L:$L,'FAOstat _govt exp'!$J:$J,FAOstat!AW$4,'FAOstat _govt exp'!$H:$H,FAOstat!AW$3,'FAOstat _govt exp'!$D:$D,FAOstat!$B32)</f>
        <v>0</v>
      </c>
      <c r="AX32">
        <f>SUMIFS('FAOstat _govt exp'!$L:$L,'FAOstat _govt exp'!$J:$J,FAOstat!AX$4,'FAOstat _govt exp'!$H:$H,FAOstat!AX$3,'FAOstat _govt exp'!$D:$D,FAOstat!$B32)</f>
        <v>0</v>
      </c>
      <c r="AY32">
        <f>SUMIFS('FAOstat _govt exp'!$L:$L,'FAOstat _govt exp'!$J:$J,FAOstat!AY$4,'FAOstat _govt exp'!$H:$H,FAOstat!AY$3,'FAOstat _govt exp'!$D:$D,FAOstat!$B32)</f>
        <v>0</v>
      </c>
      <c r="AZ32">
        <f>SUMIFS('FAOstat _govt exp'!$L:$L,'FAOstat _govt exp'!$J:$J,FAOstat!AZ$4,'FAOstat _govt exp'!$H:$H,FAOstat!AZ$3,'FAOstat _govt exp'!$D:$D,FAOstat!$B32)</f>
        <v>0</v>
      </c>
      <c r="BA32">
        <f>SUMIFS('FAOstat _govt exp'!$L:$L,'FAOstat _govt exp'!$J:$J,FAOstat!BA$4,'FAOstat _govt exp'!$H:$H,FAOstat!BA$3,'FAOstat _govt exp'!$D:$D,FAOstat!$B32)</f>
        <v>8.85</v>
      </c>
      <c r="BB32">
        <f>SUMIFS('FAOstat _govt exp'!$L:$L,'FAOstat _govt exp'!$J:$J,FAOstat!BB$4,'FAOstat _govt exp'!$H:$H,FAOstat!BB$3,'FAOstat _govt exp'!$D:$D,FAOstat!$B32)</f>
        <v>0</v>
      </c>
      <c r="BC32">
        <f>SUMIFS('FAOstat _govt exp'!$L:$L,'FAOstat _govt exp'!$J:$J,FAOstat!BC$4,'FAOstat _govt exp'!$H:$H,FAOstat!BC$3,'FAOstat _govt exp'!$D:$D,FAOstat!$B32)</f>
        <v>0</v>
      </c>
      <c r="BD32">
        <f>SUMIFS('FAOstat _govt exp'!$L:$L,'FAOstat _govt exp'!$J:$J,FAOstat!BD$4,'FAOstat _govt exp'!$H:$H,FAOstat!BD$3,'FAOstat _govt exp'!$D:$D,FAOstat!$B32)</f>
        <v>0</v>
      </c>
      <c r="BE32">
        <f>SUMIFS('FAOstat _govt exp'!$L:$L,'FAOstat _govt exp'!$J:$J,FAOstat!BE$4,'FAOstat _govt exp'!$H:$H,FAOstat!BE$3,'FAOstat _govt exp'!$D:$D,FAOstat!$B32)</f>
        <v>0</v>
      </c>
      <c r="BF32">
        <f>SUMIFS('FAOstat _govt exp'!$L:$L,'FAOstat _govt exp'!$J:$J,FAOstat!BF$4,'FAOstat _govt exp'!$H:$H,FAOstat!BF$3,'FAOstat _govt exp'!$D:$D,FAOstat!$B32)</f>
        <v>0</v>
      </c>
      <c r="BG32">
        <f>SUMIFS('FAOstat _govt exp'!$L:$L,'FAOstat _govt exp'!$J:$J,FAOstat!BG$4,'FAOstat _govt exp'!$H:$H,FAOstat!BG$3,'FAOstat _govt exp'!$D:$D,FAOstat!$B32)</f>
        <v>0</v>
      </c>
      <c r="BH32">
        <f>SUMIFS('FAOstat _govt exp'!$L:$L,'FAOstat _govt exp'!$J:$J,FAOstat!BH$4,'FAOstat _govt exp'!$H:$H,FAOstat!BH$3,'FAOstat _govt exp'!$D:$D,FAOstat!$B32)</f>
        <v>0</v>
      </c>
      <c r="BI32">
        <f>SUMIFS('FAOstat _govt exp'!$L:$L,'FAOstat _govt exp'!$J:$J,FAOstat!BI$4,'FAOstat _govt exp'!$H:$H,FAOstat!BI$3,'FAOstat _govt exp'!$D:$D,FAOstat!$B32)</f>
        <v>0</v>
      </c>
      <c r="BJ32">
        <f>SUMIFS('FAOstat _govt exp'!$L:$L,'FAOstat _govt exp'!$J:$J,FAOstat!BJ$4,'FAOstat _govt exp'!$H:$H,FAOstat!BJ$3,'FAOstat _govt exp'!$D:$D,FAOstat!$B32)</f>
        <v>0</v>
      </c>
      <c r="BK32">
        <f>SUMIFS('FAOstat _govt exp'!$L:$L,'FAOstat _govt exp'!$J:$J,FAOstat!BK$4,'FAOstat _govt exp'!$H:$H,FAOstat!BK$3,'FAOstat _govt exp'!$D:$D,FAOstat!$B32)</f>
        <v>0</v>
      </c>
      <c r="BL32">
        <f>SUMIFS('FAOstat _govt exp'!$L:$L,'FAOstat _govt exp'!$J:$J,FAOstat!BL$4,'FAOstat _govt exp'!$H:$H,FAOstat!BL$3,'FAOstat _govt exp'!$D:$D,FAOstat!$B32)</f>
        <v>0</v>
      </c>
      <c r="BM32">
        <f>SUMIFS('FAOstat _govt exp'!$L:$L,'FAOstat _govt exp'!$J:$J,FAOstat!BM$4,'FAOstat _govt exp'!$H:$H,FAOstat!BM$3,'FAOstat _govt exp'!$D:$D,FAOstat!$B32)</f>
        <v>0</v>
      </c>
      <c r="BN32">
        <f>SUMIFS('FAOstat _govt exp'!$L:$L,'FAOstat _govt exp'!$J:$J,FAOstat!BN$4,'FAOstat _govt exp'!$H:$H,FAOstat!BN$3,'FAOstat _govt exp'!$D:$D,FAOstat!$B32)</f>
        <v>0</v>
      </c>
      <c r="BO32">
        <f>SUMIFS('FAOstat _govt exp'!$L:$L,'FAOstat _govt exp'!$J:$J,FAOstat!BO$4,'FAOstat _govt exp'!$H:$H,FAOstat!BO$3,'FAOstat _govt exp'!$D:$D,FAOstat!$B32)</f>
        <v>0</v>
      </c>
      <c r="BP32">
        <f>SUMIFS('FAOstat _govt exp'!$L:$L,'FAOstat _govt exp'!$J:$J,FAOstat!BP$4,'FAOstat _govt exp'!$H:$H,FAOstat!BP$3,'FAOstat _govt exp'!$D:$D,FAOstat!$B32)</f>
        <v>0</v>
      </c>
      <c r="BQ32">
        <f>SUMIFS('FAOstat _govt exp'!$L:$L,'FAOstat _govt exp'!$J:$J,FAOstat!BQ$4,'FAOstat _govt exp'!$H:$H,FAOstat!BQ$3,'FAOstat _govt exp'!$D:$D,FAOstat!$B32)</f>
        <v>0</v>
      </c>
      <c r="BR32">
        <f>SUMIFS('FAOstat _govt exp'!$L:$L,'FAOstat _govt exp'!$J:$J,FAOstat!BR$4,'FAOstat _govt exp'!$H:$H,FAOstat!BR$3,'FAOstat _govt exp'!$D:$D,FAOstat!$B32)</f>
        <v>0</v>
      </c>
      <c r="BS32">
        <f>SUMIFS('FAOstat _govt exp'!$L:$L,'FAOstat _govt exp'!$J:$J,FAOstat!BS$4,'FAOstat _govt exp'!$H:$H,FAOstat!BS$3,'FAOstat _govt exp'!$D:$D,FAOstat!$B32)</f>
        <v>0</v>
      </c>
      <c r="BT32">
        <f>SUMIFS('FAOstat _govt exp'!$L:$L,'FAOstat _govt exp'!$J:$J,FAOstat!BT$4,'FAOstat _govt exp'!$H:$H,FAOstat!BT$3,'FAOstat _govt exp'!$D:$D,FAOstat!$B32)</f>
        <v>0</v>
      </c>
      <c r="BU32">
        <f>SUMIFS('FAOstat _govt exp'!$L:$L,'FAOstat _govt exp'!$J:$J,FAOstat!BU$4,'FAOstat _govt exp'!$H:$H,FAOstat!BU$3,'FAOstat _govt exp'!$D:$D,FAOstat!$B32)</f>
        <v>0</v>
      </c>
      <c r="BV32">
        <f>SUMIFS('FAOstat _govt exp'!$L:$L,'FAOstat _govt exp'!$J:$J,FAOstat!BV$4,'FAOstat _govt exp'!$H:$H,FAOstat!BV$3,'FAOstat _govt exp'!$D:$D,FAOstat!$B32)</f>
        <v>0</v>
      </c>
      <c r="BW32">
        <f>SUMIFS('FAOstat _govt exp'!$L:$L,'FAOstat _govt exp'!$J:$J,FAOstat!BW$4,'FAOstat _govt exp'!$H:$H,FAOstat!BW$3,'FAOstat _govt exp'!$D:$D,FAOstat!$B32)</f>
        <v>0</v>
      </c>
      <c r="BX32">
        <f>SUMIFS('FAOstat _govt exp'!$L:$L,'FAOstat _govt exp'!$J:$J,FAOstat!BX$4,'FAOstat _govt exp'!$H:$H,FAOstat!BX$3,'FAOstat _govt exp'!$D:$D,FAOstat!$B32)</f>
        <v>0</v>
      </c>
      <c r="BY32">
        <f>SUMIFS('FAOstat _govt exp'!$L:$L,'FAOstat _govt exp'!$J:$J,FAOstat!BY$4,'FAOstat _govt exp'!$H:$H,FAOstat!BY$3,'FAOstat _govt exp'!$D:$D,FAOstat!$B32)</f>
        <v>0</v>
      </c>
      <c r="BZ32">
        <f>SUMIFS('FAOstat _govt exp'!$L:$L,'FAOstat _govt exp'!$J:$J,FAOstat!BZ$4,'FAOstat _govt exp'!$H:$H,FAOstat!BZ$3,'FAOstat _govt exp'!$D:$D,FAOstat!$B32)</f>
        <v>0</v>
      </c>
      <c r="CA32">
        <f>SUMIFS('FAOstat _govt exp'!$L:$L,'FAOstat _govt exp'!$J:$J,FAOstat!CA$4,'FAOstat _govt exp'!$H:$H,FAOstat!CA$3,'FAOstat _govt exp'!$D:$D,FAOstat!$B32)</f>
        <v>0</v>
      </c>
      <c r="CB32">
        <f>SUMIFS('FAOstat _govt exp'!$L:$L,'FAOstat _govt exp'!$J:$J,FAOstat!CB$4,'FAOstat _govt exp'!$H:$H,FAOstat!CB$3,'FAOstat _govt exp'!$D:$D,FAOstat!$B32)</f>
        <v>0</v>
      </c>
      <c r="CC32">
        <f>SUMIFS('FAOstat _govt exp'!$L:$L,'FAOstat _govt exp'!$J:$J,FAOstat!CC$4,'FAOstat _govt exp'!$H:$H,FAOstat!CC$3,'FAOstat _govt exp'!$D:$D,FAOstat!$B32)</f>
        <v>0</v>
      </c>
      <c r="CD32">
        <f>SUMIFS('FAOstat _govt exp'!$L:$L,'FAOstat _govt exp'!$J:$J,FAOstat!CD$4,'FAOstat _govt exp'!$H:$H,FAOstat!CD$3,'FAOstat _govt exp'!$D:$D,FAOstat!$B32)</f>
        <v>0</v>
      </c>
      <c r="CE32" s="4">
        <f>SUMIFS('FAOstat_value added'!$L:$L,'FAOstat_value added'!$J:$J,FAOstat!CE$4,'FAOstat_value added'!$D:$D,FAOstat!$B32)</f>
        <v>785.36212599999999</v>
      </c>
      <c r="CF32" s="4">
        <f>IF(SUMIFS('FAOstat_value added'!$L:$L,'FAOstat_value added'!$J:$J,FAOstat!CF$4,'FAOstat_value added'!$D:$D,FAOstat!$B32)=0,CE32*(1+Assumptions!$C$10),SUMIFS('FAOstat_value added'!$L:$L,'FAOstat_value added'!$J:$J,FAOstat!CF$4,'FAOstat_value added'!$D:$D,FAOstat!$B32))</f>
        <v>904.09084399999995</v>
      </c>
      <c r="CG32" s="4">
        <f>IF(SUMIFS('FAOstat_value added'!$L:$L,'FAOstat_value added'!$J:$J,FAOstat!CG$4,'FAOstat_value added'!$D:$D,FAOstat!$B32)=0,CF32*(1+Assumptions!$C$10),SUMIFS('FAOstat_value added'!$L:$L,'FAOstat_value added'!$J:$J,FAOstat!CG$4,'FAOstat_value added'!$D:$D,FAOstat!$B32))</f>
        <v>880.04444999999998</v>
      </c>
      <c r="CH32" s="4">
        <f>IF(SUMIFS('FAOstat_value added'!$L:$L,'FAOstat_value added'!$J:$J,FAOstat!CH$4,'FAOstat_value added'!$D:$D,FAOstat!$B32)=0,CG32*(1+Assumptions!$C$10),SUMIFS('FAOstat_value added'!$L:$L,'FAOstat_value added'!$J:$J,FAOstat!CH$4,'FAOstat_value added'!$D:$D,FAOstat!$B32))</f>
        <v>531.25558599999999</v>
      </c>
      <c r="CI32" s="4">
        <f>IF(SUMIFS('FAOstat_value added'!$L:$L,'FAOstat_value added'!$J:$J,FAOstat!CI$4,'FAOstat_value added'!$D:$D,FAOstat!$B32)=0,CH32*(1+Assumptions!$C$10),SUMIFS('FAOstat_value added'!$L:$L,'FAOstat_value added'!$J:$J,FAOstat!CI$4,'FAOstat_value added'!$D:$D,FAOstat!$B32))</f>
        <v>552.48739</v>
      </c>
      <c r="CJ32" s="4">
        <f>IF(SUMIFS('FAOstat_value added'!$L:$L,'FAOstat_value added'!$J:$J,FAOstat!CJ$4,'FAOstat_value added'!$D:$D,FAOstat!$B32)=0,CI32*(1+Assumptions!$C$10),SUMIFS('FAOstat_value added'!$L:$L,'FAOstat_value added'!$J:$J,FAOstat!CJ$4,'FAOstat_value added'!$D:$D,FAOstat!$B32))</f>
        <v>506.11231400000003</v>
      </c>
      <c r="CK32" s="4">
        <f>IF(SUMIFS('FAOstat_value added'!$L:$L,'FAOstat_value added'!$J:$J,FAOstat!CK$4,'FAOstat_value added'!$D:$D,FAOstat!$B32)=0,CJ32*(1+Assumptions!$C$10),SUMIFS('FAOstat_value added'!$L:$L,'FAOstat_value added'!$J:$J,FAOstat!CK$4,'FAOstat_value added'!$D:$D,FAOstat!$B32))</f>
        <v>568.23401899999999</v>
      </c>
      <c r="CL32" s="4">
        <f>IF(SUMIFS('FAOstat_value added'!$L:$L,'FAOstat_value added'!$J:$J,FAOstat!CL$4,'FAOstat_value added'!$D:$D,FAOstat!$B32)=0,CK32*(1+Assumptions!$C$10),SUMIFS('FAOstat_value added'!$L:$L,'FAOstat_value added'!$J:$J,FAOstat!CL$4,'FAOstat_value added'!$D:$D,FAOstat!$B32))</f>
        <v>619.04709500000001</v>
      </c>
      <c r="CM32" s="4">
        <f>IF(SUMIFS('FAOstat_value added'!$L:$L,'FAOstat_value added'!$J:$J,FAOstat!CM$4,'FAOstat_value added'!$D:$D,FAOstat!$B32)=0,CL32*(1+Assumptions!$C$10),SUMIFS('FAOstat_value added'!$L:$L,'FAOstat_value added'!$J:$J,FAOstat!CM$4,'FAOstat_value added'!$D:$D,FAOstat!$B32))</f>
        <v>698.195334</v>
      </c>
      <c r="CN32" s="4">
        <f>IF(SUMIFS('FAOstat_value added'!$L:$L,'FAOstat_value added'!$J:$J,FAOstat!CN$4,'FAOstat_value added'!$D:$D,FAOstat!$B32)=0,CM32*(1+Assumptions!$C$10),SUMIFS('FAOstat_value added'!$L:$L,'FAOstat_value added'!$J:$J,FAOstat!CN$4,'FAOstat_value added'!$D:$D,FAOstat!$B32))</f>
        <v>712.15924068000004</v>
      </c>
      <c r="CO32" s="36">
        <f t="shared" si="28"/>
        <v>-1</v>
      </c>
    </row>
    <row r="33" spans="2:93" x14ac:dyDescent="0.35">
      <c r="B33" t="s">
        <v>87</v>
      </c>
      <c r="C33">
        <f t="shared" si="8"/>
        <v>45.13</v>
      </c>
      <c r="D33">
        <f t="shared" si="9"/>
        <v>59.25</v>
      </c>
      <c r="E33">
        <f t="shared" si="10"/>
        <v>55.96</v>
      </c>
      <c r="F33">
        <f t="shared" si="11"/>
        <v>62.24</v>
      </c>
      <c r="G33">
        <f t="shared" si="12"/>
        <v>54.35</v>
      </c>
      <c r="H33">
        <f t="shared" si="13"/>
        <v>50.27</v>
      </c>
      <c r="I33">
        <f t="shared" si="14"/>
        <v>56.76</v>
      </c>
      <c r="J33">
        <f t="shared" si="15"/>
        <v>57.43</v>
      </c>
      <c r="K33">
        <f t="shared" si="16"/>
        <v>60.12</v>
      </c>
      <c r="L33">
        <f t="shared" si="17"/>
        <v>0</v>
      </c>
      <c r="M33" s="4">
        <f t="shared" si="18"/>
        <v>1019.2299999999999</v>
      </c>
      <c r="N33" s="4">
        <f t="shared" si="19"/>
        <v>1159.8200000000002</v>
      </c>
      <c r="O33" s="4">
        <f t="shared" si="20"/>
        <v>1223</v>
      </c>
      <c r="P33" s="4">
        <f t="shared" si="21"/>
        <v>1289.52</v>
      </c>
      <c r="Q33" s="4">
        <f t="shared" si="22"/>
        <v>1238.5299999999997</v>
      </c>
      <c r="R33" s="4">
        <f t="shared" si="23"/>
        <v>1188.28</v>
      </c>
      <c r="S33" s="4">
        <f t="shared" si="24"/>
        <v>1205.8500000000001</v>
      </c>
      <c r="T33" s="4">
        <f t="shared" si="25"/>
        <v>1357.73</v>
      </c>
      <c r="U33" s="4">
        <f t="shared" si="26"/>
        <v>1363.1299999999999</v>
      </c>
      <c r="V33" s="4">
        <f t="shared" si="27"/>
        <v>0</v>
      </c>
      <c r="W33">
        <f>SUMIFS('FAOstat _govt exp'!$L:$L,'FAOstat _govt exp'!$J:$J,FAOstat!W$4,'FAOstat _govt exp'!$H:$H,FAOstat!W$3,'FAOstat _govt exp'!$D:$D,FAOstat!$B33)</f>
        <v>810.42</v>
      </c>
      <c r="X33">
        <f>SUMIFS('FAOstat _govt exp'!$L:$L,'FAOstat _govt exp'!$J:$J,FAOstat!X$4,'FAOstat _govt exp'!$H:$H,FAOstat!X$3,'FAOstat _govt exp'!$D:$D,FAOstat!$B33)</f>
        <v>905.82</v>
      </c>
      <c r="Y33">
        <f>SUMIFS('FAOstat _govt exp'!$L:$L,'FAOstat _govt exp'!$J:$J,FAOstat!Y$4,'FAOstat _govt exp'!$H:$H,FAOstat!Y$3,'FAOstat _govt exp'!$D:$D,FAOstat!$B33)</f>
        <v>950.63</v>
      </c>
      <c r="Z33">
        <f>SUMIFS('FAOstat _govt exp'!$L:$L,'FAOstat _govt exp'!$J:$J,FAOstat!Z$4,'FAOstat _govt exp'!$H:$H,FAOstat!Z$3,'FAOstat _govt exp'!$D:$D,FAOstat!$B33)</f>
        <v>996.98</v>
      </c>
      <c r="AA33">
        <f>SUMIFS('FAOstat _govt exp'!$L:$L,'FAOstat _govt exp'!$J:$J,FAOstat!AA$4,'FAOstat _govt exp'!$H:$H,FAOstat!AA$3,'FAOstat _govt exp'!$D:$D,FAOstat!$B33)</f>
        <v>953.04</v>
      </c>
      <c r="AB33">
        <f>SUMIFS('FAOstat _govt exp'!$L:$L,'FAOstat _govt exp'!$J:$J,FAOstat!AB$4,'FAOstat _govt exp'!$H:$H,FAOstat!AB$3,'FAOstat _govt exp'!$D:$D,FAOstat!$B33)</f>
        <v>929.95</v>
      </c>
      <c r="AC33">
        <f>SUMIFS('FAOstat _govt exp'!$L:$L,'FAOstat _govt exp'!$J:$J,FAOstat!AC$4,'FAOstat _govt exp'!$H:$H,FAOstat!AC$3,'FAOstat _govt exp'!$D:$D,FAOstat!$B33)</f>
        <v>0</v>
      </c>
      <c r="AD33">
        <f>SUMIFS('FAOstat _govt exp'!$L:$L,'FAOstat _govt exp'!$J:$J,FAOstat!AD$4,'FAOstat _govt exp'!$H:$H,FAOstat!AD$3,'FAOstat _govt exp'!$D:$D,FAOstat!$B33)</f>
        <v>1056.47</v>
      </c>
      <c r="AE33">
        <f>SUMIFS('FAOstat _govt exp'!$L:$L,'FAOstat _govt exp'!$J:$J,FAOstat!AE$4,'FAOstat _govt exp'!$H:$H,FAOstat!AE$3,'FAOstat _govt exp'!$D:$D,FAOstat!$B33)</f>
        <v>1044.3499999999999</v>
      </c>
      <c r="AF33">
        <f>SUMIFS('FAOstat _govt exp'!$L:$L,'FAOstat _govt exp'!$J:$J,FAOstat!AF$4,'FAOstat _govt exp'!$H:$H,FAOstat!AF$3,'FAOstat _govt exp'!$D:$D,FAOstat!$B33)</f>
        <v>0</v>
      </c>
      <c r="AG33">
        <f>SUMIFS('FAOstat _govt exp'!$L:$L,'FAOstat _govt exp'!$J:$J,FAOstat!AG$4,'FAOstat _govt exp'!$H:$H,FAOstat!AG$3,'FAOstat _govt exp'!$D:$D,FAOstat!$B33)</f>
        <v>163.68</v>
      </c>
      <c r="AH33">
        <f>SUMIFS('FAOstat _govt exp'!$L:$L,'FAOstat _govt exp'!$J:$J,FAOstat!AH$4,'FAOstat _govt exp'!$H:$H,FAOstat!AH$3,'FAOstat _govt exp'!$D:$D,FAOstat!$B33)</f>
        <v>194.75</v>
      </c>
      <c r="AI33">
        <f>SUMIFS('FAOstat _govt exp'!$L:$L,'FAOstat _govt exp'!$J:$J,FAOstat!AI$4,'FAOstat _govt exp'!$H:$H,FAOstat!AI$3,'FAOstat _govt exp'!$D:$D,FAOstat!$B33)</f>
        <v>216.41</v>
      </c>
      <c r="AJ33">
        <f>SUMIFS('FAOstat _govt exp'!$L:$L,'FAOstat _govt exp'!$J:$J,FAOstat!AJ$4,'FAOstat _govt exp'!$H:$H,FAOstat!AJ$3,'FAOstat _govt exp'!$D:$D,FAOstat!$B33)</f>
        <v>230.3</v>
      </c>
      <c r="AK33">
        <f>SUMIFS('FAOstat _govt exp'!$L:$L,'FAOstat _govt exp'!$J:$J,FAOstat!AK$4,'FAOstat _govt exp'!$H:$H,FAOstat!AK$3,'FAOstat _govt exp'!$D:$D,FAOstat!$B33)</f>
        <v>231.14</v>
      </c>
      <c r="AL33">
        <f>SUMIFS('FAOstat _govt exp'!$L:$L,'FAOstat _govt exp'!$J:$J,FAOstat!AL$4,'FAOstat _govt exp'!$H:$H,FAOstat!AL$3,'FAOstat _govt exp'!$D:$D,FAOstat!$B33)</f>
        <v>208.06</v>
      </c>
      <c r="AM33">
        <f>SUMIFS('FAOstat _govt exp'!$L:$L,'FAOstat _govt exp'!$J:$J,FAOstat!AM$4,'FAOstat _govt exp'!$H:$H,FAOstat!AM$3,'FAOstat _govt exp'!$D:$D,FAOstat!$B33)</f>
        <v>0</v>
      </c>
      <c r="AN33">
        <f>SUMIFS('FAOstat _govt exp'!$L:$L,'FAOstat _govt exp'!$J:$J,FAOstat!AN$4,'FAOstat _govt exp'!$H:$H,FAOstat!AN$3,'FAOstat _govt exp'!$D:$D,FAOstat!$B33)</f>
        <v>243.83</v>
      </c>
      <c r="AO33">
        <f>SUMIFS('FAOstat _govt exp'!$L:$L,'FAOstat _govt exp'!$J:$J,FAOstat!AO$4,'FAOstat _govt exp'!$H:$H,FAOstat!AO$3,'FAOstat _govt exp'!$D:$D,FAOstat!$B33)</f>
        <v>258.66000000000003</v>
      </c>
      <c r="AP33">
        <f>SUMIFS('FAOstat _govt exp'!$L:$L,'FAOstat _govt exp'!$J:$J,FAOstat!AP$4,'FAOstat _govt exp'!$H:$H,FAOstat!AP$3,'FAOstat _govt exp'!$D:$D,FAOstat!$B33)</f>
        <v>0</v>
      </c>
      <c r="AQ33">
        <f>SUMIFS('FAOstat _govt exp'!$L:$L,'FAOstat _govt exp'!$J:$J,FAOstat!AQ$4,'FAOstat _govt exp'!$H:$H,FAOstat!AQ$3,'FAOstat _govt exp'!$D:$D,FAOstat!$B33)</f>
        <v>45.13</v>
      </c>
      <c r="AR33">
        <f>SUMIFS('FAOstat _govt exp'!$L:$L,'FAOstat _govt exp'!$J:$J,FAOstat!AR$4,'FAOstat _govt exp'!$H:$H,FAOstat!AR$3,'FAOstat _govt exp'!$D:$D,FAOstat!$B33)</f>
        <v>59.25</v>
      </c>
      <c r="AS33">
        <f>SUMIFS('FAOstat _govt exp'!$L:$L,'FAOstat _govt exp'!$J:$J,FAOstat!AS$4,'FAOstat _govt exp'!$H:$H,FAOstat!AS$3,'FAOstat _govt exp'!$D:$D,FAOstat!$B33)</f>
        <v>55.96</v>
      </c>
      <c r="AT33">
        <f>SUMIFS('FAOstat _govt exp'!$L:$L,'FAOstat _govt exp'!$J:$J,FAOstat!AT$4,'FAOstat _govt exp'!$H:$H,FAOstat!AT$3,'FAOstat _govt exp'!$D:$D,FAOstat!$B33)</f>
        <v>62.24</v>
      </c>
      <c r="AU33">
        <f>SUMIFS('FAOstat _govt exp'!$L:$L,'FAOstat _govt exp'!$J:$J,FAOstat!AU$4,'FAOstat _govt exp'!$H:$H,FAOstat!AU$3,'FAOstat _govt exp'!$D:$D,FAOstat!$B33)</f>
        <v>54.35</v>
      </c>
      <c r="AV33">
        <f>SUMIFS('FAOstat _govt exp'!$L:$L,'FAOstat _govt exp'!$J:$J,FAOstat!AV$4,'FAOstat _govt exp'!$H:$H,FAOstat!AV$3,'FAOstat _govt exp'!$D:$D,FAOstat!$B33)</f>
        <v>50.27</v>
      </c>
      <c r="AW33">
        <f>SUMIFS('FAOstat _govt exp'!$L:$L,'FAOstat _govt exp'!$J:$J,FAOstat!AW$4,'FAOstat _govt exp'!$H:$H,FAOstat!AW$3,'FAOstat _govt exp'!$D:$D,FAOstat!$B33)</f>
        <v>0</v>
      </c>
      <c r="AX33">
        <f>SUMIFS('FAOstat _govt exp'!$L:$L,'FAOstat _govt exp'!$J:$J,FAOstat!AX$4,'FAOstat _govt exp'!$H:$H,FAOstat!AX$3,'FAOstat _govt exp'!$D:$D,FAOstat!$B33)</f>
        <v>57.43</v>
      </c>
      <c r="AY33">
        <f>SUMIFS('FAOstat _govt exp'!$L:$L,'FAOstat _govt exp'!$J:$J,FAOstat!AY$4,'FAOstat _govt exp'!$H:$H,FAOstat!AY$3,'FAOstat _govt exp'!$D:$D,FAOstat!$B33)</f>
        <v>60.12</v>
      </c>
      <c r="AZ33">
        <f>SUMIFS('FAOstat _govt exp'!$L:$L,'FAOstat _govt exp'!$J:$J,FAOstat!AZ$4,'FAOstat _govt exp'!$H:$H,FAOstat!AZ$3,'FAOstat _govt exp'!$D:$D,FAOstat!$B33)</f>
        <v>0</v>
      </c>
      <c r="BA33">
        <f>SUMIFS('FAOstat _govt exp'!$L:$L,'FAOstat _govt exp'!$J:$J,FAOstat!BA$4,'FAOstat _govt exp'!$H:$H,FAOstat!BA$3,'FAOstat _govt exp'!$D:$D,FAOstat!$B33)</f>
        <v>810.42</v>
      </c>
      <c r="BB33">
        <f>SUMIFS('FAOstat _govt exp'!$L:$L,'FAOstat _govt exp'!$J:$J,FAOstat!BB$4,'FAOstat _govt exp'!$H:$H,FAOstat!BB$3,'FAOstat _govt exp'!$D:$D,FAOstat!$B33)</f>
        <v>905.82</v>
      </c>
      <c r="BC33">
        <f>SUMIFS('FAOstat _govt exp'!$L:$L,'FAOstat _govt exp'!$J:$J,FAOstat!BC$4,'FAOstat _govt exp'!$H:$H,FAOstat!BC$3,'FAOstat _govt exp'!$D:$D,FAOstat!$B33)</f>
        <v>950.63</v>
      </c>
      <c r="BD33">
        <f>SUMIFS('FAOstat _govt exp'!$L:$L,'FAOstat _govt exp'!$J:$J,FAOstat!BD$4,'FAOstat _govt exp'!$H:$H,FAOstat!BD$3,'FAOstat _govt exp'!$D:$D,FAOstat!$B33)</f>
        <v>996.98</v>
      </c>
      <c r="BE33">
        <f>SUMIFS('FAOstat _govt exp'!$L:$L,'FAOstat _govt exp'!$J:$J,FAOstat!BE$4,'FAOstat _govt exp'!$H:$H,FAOstat!BE$3,'FAOstat _govt exp'!$D:$D,FAOstat!$B33)</f>
        <v>953.04</v>
      </c>
      <c r="BF33">
        <f>SUMIFS('FAOstat _govt exp'!$L:$L,'FAOstat _govt exp'!$J:$J,FAOstat!BF$4,'FAOstat _govt exp'!$H:$H,FAOstat!BF$3,'FAOstat _govt exp'!$D:$D,FAOstat!$B33)</f>
        <v>929.95</v>
      </c>
      <c r="BG33">
        <f>SUMIFS('FAOstat _govt exp'!$L:$L,'FAOstat _govt exp'!$J:$J,FAOstat!BG$4,'FAOstat _govt exp'!$H:$H,FAOstat!BG$3,'FAOstat _govt exp'!$D:$D,FAOstat!$B33)</f>
        <v>925.84</v>
      </c>
      <c r="BH33">
        <f>SUMIFS('FAOstat _govt exp'!$L:$L,'FAOstat _govt exp'!$J:$J,FAOstat!BH$4,'FAOstat _govt exp'!$H:$H,FAOstat!BH$3,'FAOstat _govt exp'!$D:$D,FAOstat!$B33)</f>
        <v>1056.47</v>
      </c>
      <c r="BI33">
        <f>SUMIFS('FAOstat _govt exp'!$L:$L,'FAOstat _govt exp'!$J:$J,FAOstat!BI$4,'FAOstat _govt exp'!$H:$H,FAOstat!BI$3,'FAOstat _govt exp'!$D:$D,FAOstat!$B33)</f>
        <v>1044.3499999999999</v>
      </c>
      <c r="BJ33">
        <f>SUMIFS('FAOstat _govt exp'!$L:$L,'FAOstat _govt exp'!$J:$J,FAOstat!BJ$4,'FAOstat _govt exp'!$H:$H,FAOstat!BJ$3,'FAOstat _govt exp'!$D:$D,FAOstat!$B33)</f>
        <v>0</v>
      </c>
      <c r="BK33">
        <f>SUMIFS('FAOstat _govt exp'!$L:$L,'FAOstat _govt exp'!$J:$J,FAOstat!BK$4,'FAOstat _govt exp'!$H:$H,FAOstat!BK$3,'FAOstat _govt exp'!$D:$D,FAOstat!$B33)</f>
        <v>163.68</v>
      </c>
      <c r="BL33">
        <f>SUMIFS('FAOstat _govt exp'!$L:$L,'FAOstat _govt exp'!$J:$J,FAOstat!BL$4,'FAOstat _govt exp'!$H:$H,FAOstat!BL$3,'FAOstat _govt exp'!$D:$D,FAOstat!$B33)</f>
        <v>194.75</v>
      </c>
      <c r="BM33">
        <f>SUMIFS('FAOstat _govt exp'!$L:$L,'FAOstat _govt exp'!$J:$J,FAOstat!BM$4,'FAOstat _govt exp'!$H:$H,FAOstat!BM$3,'FAOstat _govt exp'!$D:$D,FAOstat!$B33)</f>
        <v>216.41</v>
      </c>
      <c r="BN33">
        <f>SUMIFS('FAOstat _govt exp'!$L:$L,'FAOstat _govt exp'!$J:$J,FAOstat!BN$4,'FAOstat _govt exp'!$H:$H,FAOstat!BN$3,'FAOstat _govt exp'!$D:$D,FAOstat!$B33)</f>
        <v>230.3</v>
      </c>
      <c r="BO33">
        <f>SUMIFS('FAOstat _govt exp'!$L:$L,'FAOstat _govt exp'!$J:$J,FAOstat!BO$4,'FAOstat _govt exp'!$H:$H,FAOstat!BO$3,'FAOstat _govt exp'!$D:$D,FAOstat!$B33)</f>
        <v>231.14</v>
      </c>
      <c r="BP33">
        <f>SUMIFS('FAOstat _govt exp'!$L:$L,'FAOstat _govt exp'!$J:$J,FAOstat!BP$4,'FAOstat _govt exp'!$H:$H,FAOstat!BP$3,'FAOstat _govt exp'!$D:$D,FAOstat!$B33)</f>
        <v>208.06</v>
      </c>
      <c r="BQ33">
        <f>SUMIFS('FAOstat _govt exp'!$L:$L,'FAOstat _govt exp'!$J:$J,FAOstat!BQ$4,'FAOstat _govt exp'!$H:$H,FAOstat!BQ$3,'FAOstat _govt exp'!$D:$D,FAOstat!$B33)</f>
        <v>223.25</v>
      </c>
      <c r="BR33">
        <f>SUMIFS('FAOstat _govt exp'!$L:$L,'FAOstat _govt exp'!$J:$J,FAOstat!BR$4,'FAOstat _govt exp'!$H:$H,FAOstat!BR$3,'FAOstat _govt exp'!$D:$D,FAOstat!$B33)</f>
        <v>243.83</v>
      </c>
      <c r="BS33">
        <f>SUMIFS('FAOstat _govt exp'!$L:$L,'FAOstat _govt exp'!$J:$J,FAOstat!BS$4,'FAOstat _govt exp'!$H:$H,FAOstat!BS$3,'FAOstat _govt exp'!$D:$D,FAOstat!$B33)</f>
        <v>258.66000000000003</v>
      </c>
      <c r="BT33">
        <f>SUMIFS('FAOstat _govt exp'!$L:$L,'FAOstat _govt exp'!$J:$J,FAOstat!BT$4,'FAOstat _govt exp'!$H:$H,FAOstat!BT$3,'FAOstat _govt exp'!$D:$D,FAOstat!$B33)</f>
        <v>0</v>
      </c>
      <c r="BU33">
        <f>SUMIFS('FAOstat _govt exp'!$L:$L,'FAOstat _govt exp'!$J:$J,FAOstat!BU$4,'FAOstat _govt exp'!$H:$H,FAOstat!BU$3,'FAOstat _govt exp'!$D:$D,FAOstat!$B33)</f>
        <v>45.13</v>
      </c>
      <c r="BV33">
        <f>SUMIFS('FAOstat _govt exp'!$L:$L,'FAOstat _govt exp'!$J:$J,FAOstat!BV$4,'FAOstat _govt exp'!$H:$H,FAOstat!BV$3,'FAOstat _govt exp'!$D:$D,FAOstat!$B33)</f>
        <v>59.25</v>
      </c>
      <c r="BW33">
        <f>SUMIFS('FAOstat _govt exp'!$L:$L,'FAOstat _govt exp'!$J:$J,FAOstat!BW$4,'FAOstat _govt exp'!$H:$H,FAOstat!BW$3,'FAOstat _govt exp'!$D:$D,FAOstat!$B33)</f>
        <v>55.96</v>
      </c>
      <c r="BX33">
        <f>SUMIFS('FAOstat _govt exp'!$L:$L,'FAOstat _govt exp'!$J:$J,FAOstat!BX$4,'FAOstat _govt exp'!$H:$H,FAOstat!BX$3,'FAOstat _govt exp'!$D:$D,FAOstat!$B33)</f>
        <v>62.24</v>
      </c>
      <c r="BY33">
        <f>SUMIFS('FAOstat _govt exp'!$L:$L,'FAOstat _govt exp'!$J:$J,FAOstat!BY$4,'FAOstat _govt exp'!$H:$H,FAOstat!BY$3,'FAOstat _govt exp'!$D:$D,FAOstat!$B33)</f>
        <v>54.35</v>
      </c>
      <c r="BZ33">
        <f>SUMIFS('FAOstat _govt exp'!$L:$L,'FAOstat _govt exp'!$J:$J,FAOstat!BZ$4,'FAOstat _govt exp'!$H:$H,FAOstat!BZ$3,'FAOstat _govt exp'!$D:$D,FAOstat!$B33)</f>
        <v>50.27</v>
      </c>
      <c r="CA33">
        <f>SUMIFS('FAOstat _govt exp'!$L:$L,'FAOstat _govt exp'!$J:$J,FAOstat!CA$4,'FAOstat _govt exp'!$H:$H,FAOstat!CA$3,'FAOstat _govt exp'!$D:$D,FAOstat!$B33)</f>
        <v>56.76</v>
      </c>
      <c r="CB33">
        <f>SUMIFS('FAOstat _govt exp'!$L:$L,'FAOstat _govt exp'!$J:$J,FAOstat!CB$4,'FAOstat _govt exp'!$H:$H,FAOstat!CB$3,'FAOstat _govt exp'!$D:$D,FAOstat!$B33)</f>
        <v>57.43</v>
      </c>
      <c r="CC33">
        <f>SUMIFS('FAOstat _govt exp'!$L:$L,'FAOstat _govt exp'!$J:$J,FAOstat!CC$4,'FAOstat _govt exp'!$H:$H,FAOstat!CC$3,'FAOstat _govt exp'!$D:$D,FAOstat!$B33)</f>
        <v>60.12</v>
      </c>
      <c r="CD33">
        <f>SUMIFS('FAOstat _govt exp'!$L:$L,'FAOstat _govt exp'!$J:$J,FAOstat!CD$4,'FAOstat _govt exp'!$H:$H,FAOstat!CD$3,'FAOstat _govt exp'!$D:$D,FAOstat!$B33)</f>
        <v>0</v>
      </c>
      <c r="CE33" s="4">
        <f>SUMIFS('FAOstat_value added'!$L:$L,'FAOstat_value added'!$J:$J,FAOstat!CE$4,'FAOstat_value added'!$D:$D,FAOstat!$B33)</f>
        <v>7902.0805190000001</v>
      </c>
      <c r="CF33" s="4">
        <f>IF(SUMIFS('FAOstat_value added'!$L:$L,'FAOstat_value added'!$J:$J,FAOstat!CF$4,'FAOstat_value added'!$D:$D,FAOstat!$B33)=0,CE33*(1+Assumptions!$C$10),SUMIFS('FAOstat_value added'!$L:$L,'FAOstat_value added'!$J:$J,FAOstat!CF$4,'FAOstat_value added'!$D:$D,FAOstat!$B33))</f>
        <v>9260.7007909999993</v>
      </c>
      <c r="CG33" s="4">
        <f>IF(SUMIFS('FAOstat_value added'!$L:$L,'FAOstat_value added'!$J:$J,FAOstat!CG$4,'FAOstat_value added'!$D:$D,FAOstat!$B33)=0,CF33*(1+Assumptions!$C$10),SUMIFS('FAOstat_value added'!$L:$L,'FAOstat_value added'!$J:$J,FAOstat!CG$4,'FAOstat_value added'!$D:$D,FAOstat!$B33))</f>
        <v>8827.8177360000009</v>
      </c>
      <c r="CH33" s="4">
        <f>IF(SUMIFS('FAOstat_value added'!$L:$L,'FAOstat_value added'!$J:$J,FAOstat!CH$4,'FAOstat_value added'!$D:$D,FAOstat!$B33)=0,CG33*(1+Assumptions!$C$10),SUMIFS('FAOstat_value added'!$L:$L,'FAOstat_value added'!$J:$J,FAOstat!CH$4,'FAOstat_value added'!$D:$D,FAOstat!$B33))</f>
        <v>9414.59123</v>
      </c>
      <c r="CI33" s="4">
        <f>IF(SUMIFS('FAOstat_value added'!$L:$L,'FAOstat_value added'!$J:$J,FAOstat!CI$4,'FAOstat_value added'!$D:$D,FAOstat!$B33)=0,CH33*(1+Assumptions!$C$10),SUMIFS('FAOstat_value added'!$L:$L,'FAOstat_value added'!$J:$J,FAOstat!CI$4,'FAOstat_value added'!$D:$D,FAOstat!$B33))</f>
        <v>9722.7563210000008</v>
      </c>
      <c r="CJ33" s="4">
        <f>IF(SUMIFS('FAOstat_value added'!$L:$L,'FAOstat_value added'!$J:$J,FAOstat!CJ$4,'FAOstat_value added'!$D:$D,FAOstat!$B33)=0,CI33*(1+Assumptions!$C$10),SUMIFS('FAOstat_value added'!$L:$L,'FAOstat_value added'!$J:$J,FAOstat!CJ$4,'FAOstat_value added'!$D:$D,FAOstat!$B33))</f>
        <v>8875.9312279999995</v>
      </c>
      <c r="CK33" s="4">
        <f>IF(SUMIFS('FAOstat_value added'!$L:$L,'FAOstat_value added'!$J:$J,FAOstat!CK$4,'FAOstat_value added'!$D:$D,FAOstat!$B33)=0,CJ33*(1+Assumptions!$C$10),SUMIFS('FAOstat_value added'!$L:$L,'FAOstat_value added'!$J:$J,FAOstat!CK$4,'FAOstat_value added'!$D:$D,FAOstat!$B33))</f>
        <v>9997.2484330000007</v>
      </c>
      <c r="CL33" s="4">
        <f>IF(SUMIFS('FAOstat_value added'!$L:$L,'FAOstat_value added'!$J:$J,FAOstat!CL$4,'FAOstat_value added'!$D:$D,FAOstat!$B33)=0,CK33*(1+Assumptions!$C$10),SUMIFS('FAOstat_value added'!$L:$L,'FAOstat_value added'!$J:$J,FAOstat!CL$4,'FAOstat_value added'!$D:$D,FAOstat!$B33))</f>
        <v>10760.560642</v>
      </c>
      <c r="CM33" s="4">
        <f>IF(SUMIFS('FAOstat_value added'!$L:$L,'FAOstat_value added'!$J:$J,FAOstat!CM$4,'FAOstat_value added'!$D:$D,FAOstat!$B33)=0,CL33*(1+Assumptions!$C$10),SUMIFS('FAOstat_value added'!$L:$L,'FAOstat_value added'!$J:$J,FAOstat!CM$4,'FAOstat_value added'!$D:$D,FAOstat!$B33))</f>
        <v>10863.915541</v>
      </c>
      <c r="CN33" s="4">
        <f>IF(SUMIFS('FAOstat_value added'!$L:$L,'FAOstat_value added'!$J:$J,FAOstat!CN$4,'FAOstat_value added'!$D:$D,FAOstat!$B33)=0,CM33*(1+Assumptions!$C$10),SUMIFS('FAOstat_value added'!$L:$L,'FAOstat_value added'!$J:$J,FAOstat!CN$4,'FAOstat_value added'!$D:$D,FAOstat!$B33))</f>
        <v>11081.19385182</v>
      </c>
      <c r="CO33" s="36">
        <f t="shared" si="28"/>
        <v>4.1817389724280174E-2</v>
      </c>
    </row>
    <row r="34" spans="2:93" x14ac:dyDescent="0.35">
      <c r="B34" t="s">
        <v>539</v>
      </c>
      <c r="C34">
        <f t="shared" si="8"/>
        <v>0</v>
      </c>
      <c r="D34">
        <f t="shared" si="9"/>
        <v>0</v>
      </c>
      <c r="E34">
        <f t="shared" si="10"/>
        <v>0</v>
      </c>
      <c r="F34">
        <f t="shared" si="11"/>
        <v>0</v>
      </c>
      <c r="G34">
        <f t="shared" si="12"/>
        <v>0</v>
      </c>
      <c r="H34">
        <f t="shared" si="13"/>
        <v>0</v>
      </c>
      <c r="I34">
        <f t="shared" si="14"/>
        <v>0</v>
      </c>
      <c r="J34">
        <f t="shared" si="15"/>
        <v>0</v>
      </c>
      <c r="K34">
        <f t="shared" si="16"/>
        <v>0</v>
      </c>
      <c r="L34">
        <f t="shared" si="17"/>
        <v>0</v>
      </c>
      <c r="M34" s="4">
        <f t="shared" si="18"/>
        <v>156146.82</v>
      </c>
      <c r="N34" s="4">
        <f t="shared" si="19"/>
        <v>194670.05</v>
      </c>
      <c r="O34" s="4">
        <f t="shared" si="20"/>
        <v>236637.39</v>
      </c>
      <c r="P34" s="4">
        <f t="shared" si="21"/>
        <v>270906.31</v>
      </c>
      <c r="Q34" s="4">
        <f t="shared" si="22"/>
        <v>292824.34000000003</v>
      </c>
      <c r="R34" s="4">
        <f t="shared" si="23"/>
        <v>356217.11</v>
      </c>
      <c r="S34" s="4">
        <f t="shared" si="24"/>
        <v>351000.93999999994</v>
      </c>
      <c r="T34" s="4">
        <f t="shared" si="25"/>
        <v>360358.67000000004</v>
      </c>
      <c r="U34" s="4">
        <f t="shared" si="26"/>
        <v>0</v>
      </c>
      <c r="V34" s="4">
        <f t="shared" si="27"/>
        <v>0</v>
      </c>
      <c r="W34">
        <f>SUMIFS('FAOstat _govt exp'!$L:$L,'FAOstat _govt exp'!$J:$J,FAOstat!W$4,'FAOstat _govt exp'!$H:$H,FAOstat!W$3,'FAOstat _govt exp'!$D:$D,FAOstat!$B34)</f>
        <v>120077.65</v>
      </c>
      <c r="X34">
        <f>SUMIFS('FAOstat _govt exp'!$L:$L,'FAOstat _govt exp'!$J:$J,FAOstat!X$4,'FAOstat _govt exp'!$H:$H,FAOstat!X$3,'FAOstat _govt exp'!$D:$D,FAOstat!$B34)</f>
        <v>153797.25</v>
      </c>
      <c r="Y34">
        <f>SUMIFS('FAOstat _govt exp'!$L:$L,'FAOstat _govt exp'!$J:$J,FAOstat!Y$4,'FAOstat _govt exp'!$H:$H,FAOstat!Y$3,'FAOstat _govt exp'!$D:$D,FAOstat!$B34)</f>
        <v>189690.25</v>
      </c>
      <c r="Z34">
        <f>SUMIFS('FAOstat _govt exp'!$L:$L,'FAOstat _govt exp'!$J:$J,FAOstat!Z$4,'FAOstat _govt exp'!$H:$H,FAOstat!Z$3,'FAOstat _govt exp'!$D:$D,FAOstat!$B34)</f>
        <v>215462.73</v>
      </c>
      <c r="AA34">
        <f>SUMIFS('FAOstat _govt exp'!$L:$L,'FAOstat _govt exp'!$J:$J,FAOstat!AA$4,'FAOstat _govt exp'!$H:$H,FAOstat!AA$3,'FAOstat _govt exp'!$D:$D,FAOstat!$B34)</f>
        <v>230715.1</v>
      </c>
      <c r="AB34">
        <f>SUMIFS('FAOstat _govt exp'!$L:$L,'FAOstat _govt exp'!$J:$J,FAOstat!AB$4,'FAOstat _govt exp'!$H:$H,FAOstat!AB$3,'FAOstat _govt exp'!$D:$D,FAOstat!$B34)</f>
        <v>279093.08</v>
      </c>
      <c r="AC34">
        <f>SUMIFS('FAOstat _govt exp'!$L:$L,'FAOstat _govt exp'!$J:$J,FAOstat!AC$4,'FAOstat _govt exp'!$H:$H,FAOstat!AC$3,'FAOstat _govt exp'!$D:$D,FAOstat!$B34)</f>
        <v>279741.46999999997</v>
      </c>
      <c r="AD34">
        <f>SUMIFS('FAOstat _govt exp'!$L:$L,'FAOstat _govt exp'!$J:$J,FAOstat!AD$4,'FAOstat _govt exp'!$H:$H,FAOstat!AD$3,'FAOstat _govt exp'!$D:$D,FAOstat!$B34)</f>
        <v>282433.52</v>
      </c>
      <c r="AE34">
        <f>SUMIFS('FAOstat _govt exp'!$L:$L,'FAOstat _govt exp'!$J:$J,FAOstat!AE$4,'FAOstat _govt exp'!$H:$H,FAOstat!AE$3,'FAOstat _govt exp'!$D:$D,FAOstat!$B34)</f>
        <v>0</v>
      </c>
      <c r="AF34">
        <f>SUMIFS('FAOstat _govt exp'!$L:$L,'FAOstat _govt exp'!$J:$J,FAOstat!AF$4,'FAOstat _govt exp'!$H:$H,FAOstat!AF$3,'FAOstat _govt exp'!$D:$D,FAOstat!$B34)</f>
        <v>0</v>
      </c>
      <c r="AG34">
        <f>SUMIFS('FAOstat _govt exp'!$L:$L,'FAOstat _govt exp'!$J:$J,FAOstat!AG$4,'FAOstat _govt exp'!$H:$H,FAOstat!AG$3,'FAOstat _govt exp'!$D:$D,FAOstat!$B34)</f>
        <v>36069.17</v>
      </c>
      <c r="AH34">
        <f>SUMIFS('FAOstat _govt exp'!$L:$L,'FAOstat _govt exp'!$J:$J,FAOstat!AH$4,'FAOstat _govt exp'!$H:$H,FAOstat!AH$3,'FAOstat _govt exp'!$D:$D,FAOstat!$B34)</f>
        <v>40872.800000000003</v>
      </c>
      <c r="AI34">
        <f>SUMIFS('FAOstat _govt exp'!$L:$L,'FAOstat _govt exp'!$J:$J,FAOstat!AI$4,'FAOstat _govt exp'!$H:$H,FAOstat!AI$3,'FAOstat _govt exp'!$D:$D,FAOstat!$B34)</f>
        <v>46947.14</v>
      </c>
      <c r="AJ34">
        <f>SUMIFS('FAOstat _govt exp'!$L:$L,'FAOstat _govt exp'!$J:$J,FAOstat!AJ$4,'FAOstat _govt exp'!$H:$H,FAOstat!AJ$3,'FAOstat _govt exp'!$D:$D,FAOstat!$B34)</f>
        <v>55443.58</v>
      </c>
      <c r="AK34">
        <f>SUMIFS('FAOstat _govt exp'!$L:$L,'FAOstat _govt exp'!$J:$J,FAOstat!AK$4,'FAOstat _govt exp'!$H:$H,FAOstat!AK$3,'FAOstat _govt exp'!$D:$D,FAOstat!$B34)</f>
        <v>62109.24</v>
      </c>
      <c r="AL34">
        <f>SUMIFS('FAOstat _govt exp'!$L:$L,'FAOstat _govt exp'!$J:$J,FAOstat!AL$4,'FAOstat _govt exp'!$H:$H,FAOstat!AL$3,'FAOstat _govt exp'!$D:$D,FAOstat!$B34)</f>
        <v>77124.03</v>
      </c>
      <c r="AM34">
        <f>SUMIFS('FAOstat _govt exp'!$L:$L,'FAOstat _govt exp'!$J:$J,FAOstat!AM$4,'FAOstat _govt exp'!$H:$H,FAOstat!AM$3,'FAOstat _govt exp'!$D:$D,FAOstat!$B34)</f>
        <v>71259.47</v>
      </c>
      <c r="AN34">
        <f>SUMIFS('FAOstat _govt exp'!$L:$L,'FAOstat _govt exp'!$J:$J,FAOstat!AN$4,'FAOstat _govt exp'!$H:$H,FAOstat!AN$3,'FAOstat _govt exp'!$D:$D,FAOstat!$B34)</f>
        <v>77925.149999999994</v>
      </c>
      <c r="AO34">
        <f>SUMIFS('FAOstat _govt exp'!$L:$L,'FAOstat _govt exp'!$J:$J,FAOstat!AO$4,'FAOstat _govt exp'!$H:$H,FAOstat!AO$3,'FAOstat _govt exp'!$D:$D,FAOstat!$B34)</f>
        <v>0</v>
      </c>
      <c r="AP34">
        <f>SUMIFS('FAOstat _govt exp'!$L:$L,'FAOstat _govt exp'!$J:$J,FAOstat!AP$4,'FAOstat _govt exp'!$H:$H,FAOstat!AP$3,'FAOstat _govt exp'!$D:$D,FAOstat!$B34)</f>
        <v>0</v>
      </c>
      <c r="AQ34">
        <f>SUMIFS('FAOstat _govt exp'!$L:$L,'FAOstat _govt exp'!$J:$J,FAOstat!AQ$4,'FAOstat _govt exp'!$H:$H,FAOstat!AQ$3,'FAOstat _govt exp'!$D:$D,FAOstat!$B34)</f>
        <v>0</v>
      </c>
      <c r="AR34">
        <f>SUMIFS('FAOstat _govt exp'!$L:$L,'FAOstat _govt exp'!$J:$J,FAOstat!AR$4,'FAOstat _govt exp'!$H:$H,FAOstat!AR$3,'FAOstat _govt exp'!$D:$D,FAOstat!$B34)</f>
        <v>0</v>
      </c>
      <c r="AS34">
        <f>SUMIFS('FAOstat _govt exp'!$L:$L,'FAOstat _govt exp'!$J:$J,FAOstat!AS$4,'FAOstat _govt exp'!$H:$H,FAOstat!AS$3,'FAOstat _govt exp'!$D:$D,FAOstat!$B34)</f>
        <v>0</v>
      </c>
      <c r="AT34">
        <f>SUMIFS('FAOstat _govt exp'!$L:$L,'FAOstat _govt exp'!$J:$J,FAOstat!AT$4,'FAOstat _govt exp'!$H:$H,FAOstat!AT$3,'FAOstat _govt exp'!$D:$D,FAOstat!$B34)</f>
        <v>0</v>
      </c>
      <c r="AU34">
        <f>SUMIFS('FAOstat _govt exp'!$L:$L,'FAOstat _govt exp'!$J:$J,FAOstat!AU$4,'FAOstat _govt exp'!$H:$H,FAOstat!AU$3,'FAOstat _govt exp'!$D:$D,FAOstat!$B34)</f>
        <v>0</v>
      </c>
      <c r="AV34">
        <f>SUMIFS('FAOstat _govt exp'!$L:$L,'FAOstat _govt exp'!$J:$J,FAOstat!AV$4,'FAOstat _govt exp'!$H:$H,FAOstat!AV$3,'FAOstat _govt exp'!$D:$D,FAOstat!$B34)</f>
        <v>0</v>
      </c>
      <c r="AW34">
        <f>SUMIFS('FAOstat _govt exp'!$L:$L,'FAOstat _govt exp'!$J:$J,FAOstat!AW$4,'FAOstat _govt exp'!$H:$H,FAOstat!AW$3,'FAOstat _govt exp'!$D:$D,FAOstat!$B34)</f>
        <v>0</v>
      </c>
      <c r="AX34">
        <f>SUMIFS('FAOstat _govt exp'!$L:$L,'FAOstat _govt exp'!$J:$J,FAOstat!AX$4,'FAOstat _govt exp'!$H:$H,FAOstat!AX$3,'FAOstat _govt exp'!$D:$D,FAOstat!$B34)</f>
        <v>0</v>
      </c>
      <c r="AY34">
        <f>SUMIFS('FAOstat _govt exp'!$L:$L,'FAOstat _govt exp'!$J:$J,FAOstat!AY$4,'FAOstat _govt exp'!$H:$H,FAOstat!AY$3,'FAOstat _govt exp'!$D:$D,FAOstat!$B34)</f>
        <v>0</v>
      </c>
      <c r="AZ34">
        <f>SUMIFS('FAOstat _govt exp'!$L:$L,'FAOstat _govt exp'!$J:$J,FAOstat!AZ$4,'FAOstat _govt exp'!$H:$H,FAOstat!AZ$3,'FAOstat _govt exp'!$D:$D,FAOstat!$B34)</f>
        <v>0</v>
      </c>
      <c r="BA34">
        <f>SUMIFS('FAOstat _govt exp'!$L:$L,'FAOstat _govt exp'!$J:$J,FAOstat!BA$4,'FAOstat _govt exp'!$H:$H,FAOstat!BA$3,'FAOstat _govt exp'!$D:$D,FAOstat!$B34)</f>
        <v>5729.31</v>
      </c>
      <c r="BB34">
        <f>SUMIFS('FAOstat _govt exp'!$L:$L,'FAOstat _govt exp'!$J:$J,FAOstat!BB$4,'FAOstat _govt exp'!$H:$H,FAOstat!BB$3,'FAOstat _govt exp'!$D:$D,FAOstat!$B34)</f>
        <v>6446.84</v>
      </c>
      <c r="BC34">
        <f>SUMIFS('FAOstat _govt exp'!$L:$L,'FAOstat _govt exp'!$J:$J,FAOstat!BC$4,'FAOstat _govt exp'!$H:$H,FAOstat!BC$3,'FAOstat _govt exp'!$D:$D,FAOstat!$B34)</f>
        <v>7960.45</v>
      </c>
      <c r="BD34">
        <f>SUMIFS('FAOstat _govt exp'!$L:$L,'FAOstat _govt exp'!$J:$J,FAOstat!BD$4,'FAOstat _govt exp'!$H:$H,FAOstat!BD$3,'FAOstat _govt exp'!$D:$D,FAOstat!$B34)</f>
        <v>8504.3700000000008</v>
      </c>
      <c r="BE34">
        <f>SUMIFS('FAOstat _govt exp'!$L:$L,'FAOstat _govt exp'!$J:$J,FAOstat!BE$4,'FAOstat _govt exp'!$H:$H,FAOstat!BE$3,'FAOstat _govt exp'!$D:$D,FAOstat!$B34)</f>
        <v>8784.5</v>
      </c>
      <c r="BF34">
        <f>SUMIFS('FAOstat _govt exp'!$L:$L,'FAOstat _govt exp'!$J:$J,FAOstat!BF$4,'FAOstat _govt exp'!$H:$H,FAOstat!BF$3,'FAOstat _govt exp'!$D:$D,FAOstat!$B34)</f>
        <v>11863.21</v>
      </c>
      <c r="BG34">
        <f>SUMIFS('FAOstat _govt exp'!$L:$L,'FAOstat _govt exp'!$J:$J,FAOstat!BG$4,'FAOstat _govt exp'!$H:$H,FAOstat!BG$3,'FAOstat _govt exp'!$D:$D,FAOstat!$B34)</f>
        <v>11725.07</v>
      </c>
      <c r="BH34">
        <f>SUMIFS('FAOstat _govt exp'!$L:$L,'FAOstat _govt exp'!$J:$J,FAOstat!BH$4,'FAOstat _govt exp'!$H:$H,FAOstat!BH$3,'FAOstat _govt exp'!$D:$D,FAOstat!$B34)</f>
        <v>10486.25</v>
      </c>
      <c r="BI34">
        <f>SUMIFS('FAOstat _govt exp'!$L:$L,'FAOstat _govt exp'!$J:$J,FAOstat!BI$4,'FAOstat _govt exp'!$H:$H,FAOstat!BI$3,'FAOstat _govt exp'!$D:$D,FAOstat!$B34)</f>
        <v>0</v>
      </c>
      <c r="BJ34">
        <f>SUMIFS('FAOstat _govt exp'!$L:$L,'FAOstat _govt exp'!$J:$J,FAOstat!BJ$4,'FAOstat _govt exp'!$H:$H,FAOstat!BJ$3,'FAOstat _govt exp'!$D:$D,FAOstat!$B34)</f>
        <v>0</v>
      </c>
      <c r="BK34">
        <f>SUMIFS('FAOstat _govt exp'!$L:$L,'FAOstat _govt exp'!$J:$J,FAOstat!BK$4,'FAOstat _govt exp'!$H:$H,FAOstat!BK$3,'FAOstat _govt exp'!$D:$D,FAOstat!$B34)</f>
        <v>1026.25</v>
      </c>
      <c r="BL34">
        <f>SUMIFS('FAOstat _govt exp'!$L:$L,'FAOstat _govt exp'!$J:$J,FAOstat!BL$4,'FAOstat _govt exp'!$H:$H,FAOstat!BL$3,'FAOstat _govt exp'!$D:$D,FAOstat!$B34)</f>
        <v>1148.19</v>
      </c>
      <c r="BM34">
        <f>SUMIFS('FAOstat _govt exp'!$L:$L,'FAOstat _govt exp'!$J:$J,FAOstat!BM$4,'FAOstat _govt exp'!$H:$H,FAOstat!BM$3,'FAOstat _govt exp'!$D:$D,FAOstat!$B34)</f>
        <v>1008.34</v>
      </c>
      <c r="BN34">
        <f>SUMIFS('FAOstat _govt exp'!$L:$L,'FAOstat _govt exp'!$J:$J,FAOstat!BN$4,'FAOstat _govt exp'!$H:$H,FAOstat!BN$3,'FAOstat _govt exp'!$D:$D,FAOstat!$B34)</f>
        <v>1618.2</v>
      </c>
      <c r="BO34">
        <f>SUMIFS('FAOstat _govt exp'!$L:$L,'FAOstat _govt exp'!$J:$J,FAOstat!BO$4,'FAOstat _govt exp'!$H:$H,FAOstat!BO$3,'FAOstat _govt exp'!$D:$D,FAOstat!$B34)</f>
        <v>5611.52</v>
      </c>
      <c r="BP34">
        <f>SUMIFS('FAOstat _govt exp'!$L:$L,'FAOstat _govt exp'!$J:$J,FAOstat!BP$4,'FAOstat _govt exp'!$H:$H,FAOstat!BP$3,'FAOstat _govt exp'!$D:$D,FAOstat!$B34)</f>
        <v>6429.72</v>
      </c>
      <c r="BQ34">
        <f>SUMIFS('FAOstat _govt exp'!$L:$L,'FAOstat _govt exp'!$J:$J,FAOstat!BQ$4,'FAOstat _govt exp'!$H:$H,FAOstat!BQ$3,'FAOstat _govt exp'!$D:$D,FAOstat!$B34)</f>
        <v>4447.1499999999996</v>
      </c>
      <c r="BR34">
        <f>SUMIFS('FAOstat _govt exp'!$L:$L,'FAOstat _govt exp'!$J:$J,FAOstat!BR$4,'FAOstat _govt exp'!$H:$H,FAOstat!BR$3,'FAOstat _govt exp'!$D:$D,FAOstat!$B34)</f>
        <v>5186.75</v>
      </c>
      <c r="BS34">
        <f>SUMIFS('FAOstat _govt exp'!$L:$L,'FAOstat _govt exp'!$J:$J,FAOstat!BS$4,'FAOstat _govt exp'!$H:$H,FAOstat!BS$3,'FAOstat _govt exp'!$D:$D,FAOstat!$B34)</f>
        <v>0</v>
      </c>
      <c r="BT34">
        <f>SUMIFS('FAOstat _govt exp'!$L:$L,'FAOstat _govt exp'!$J:$J,FAOstat!BT$4,'FAOstat _govt exp'!$H:$H,FAOstat!BT$3,'FAOstat _govt exp'!$D:$D,FAOstat!$B34)</f>
        <v>0</v>
      </c>
      <c r="BU34">
        <f>SUMIFS('FAOstat _govt exp'!$L:$L,'FAOstat _govt exp'!$J:$J,FAOstat!BU$4,'FAOstat _govt exp'!$H:$H,FAOstat!BU$3,'FAOstat _govt exp'!$D:$D,FAOstat!$B34)</f>
        <v>0</v>
      </c>
      <c r="BV34">
        <f>SUMIFS('FAOstat _govt exp'!$L:$L,'FAOstat _govt exp'!$J:$J,FAOstat!BV$4,'FAOstat _govt exp'!$H:$H,FAOstat!BV$3,'FAOstat _govt exp'!$D:$D,FAOstat!$B34)</f>
        <v>0</v>
      </c>
      <c r="BW34">
        <f>SUMIFS('FAOstat _govt exp'!$L:$L,'FAOstat _govt exp'!$J:$J,FAOstat!BW$4,'FAOstat _govt exp'!$H:$H,FAOstat!BW$3,'FAOstat _govt exp'!$D:$D,FAOstat!$B34)</f>
        <v>0</v>
      </c>
      <c r="BX34">
        <f>SUMIFS('FAOstat _govt exp'!$L:$L,'FAOstat _govt exp'!$J:$J,FAOstat!BX$4,'FAOstat _govt exp'!$H:$H,FAOstat!BX$3,'FAOstat _govt exp'!$D:$D,FAOstat!$B34)</f>
        <v>0</v>
      </c>
      <c r="BY34">
        <f>SUMIFS('FAOstat _govt exp'!$L:$L,'FAOstat _govt exp'!$J:$J,FAOstat!BY$4,'FAOstat _govt exp'!$H:$H,FAOstat!BY$3,'FAOstat _govt exp'!$D:$D,FAOstat!$B34)</f>
        <v>0</v>
      </c>
      <c r="BZ34">
        <f>SUMIFS('FAOstat _govt exp'!$L:$L,'FAOstat _govt exp'!$J:$J,FAOstat!BZ$4,'FAOstat _govt exp'!$H:$H,FAOstat!BZ$3,'FAOstat _govt exp'!$D:$D,FAOstat!$B34)</f>
        <v>0</v>
      </c>
      <c r="CA34">
        <f>SUMIFS('FAOstat _govt exp'!$L:$L,'FAOstat _govt exp'!$J:$J,FAOstat!CA$4,'FAOstat _govt exp'!$H:$H,FAOstat!CA$3,'FAOstat _govt exp'!$D:$D,FAOstat!$B34)</f>
        <v>0</v>
      </c>
      <c r="CB34">
        <f>SUMIFS('FAOstat _govt exp'!$L:$L,'FAOstat _govt exp'!$J:$J,FAOstat!CB$4,'FAOstat _govt exp'!$H:$H,FAOstat!CB$3,'FAOstat _govt exp'!$D:$D,FAOstat!$B34)</f>
        <v>0</v>
      </c>
      <c r="CC34">
        <f>SUMIFS('FAOstat _govt exp'!$L:$L,'FAOstat _govt exp'!$J:$J,FAOstat!CC$4,'FAOstat _govt exp'!$H:$H,FAOstat!CC$3,'FAOstat _govt exp'!$D:$D,FAOstat!$B34)</f>
        <v>0</v>
      </c>
      <c r="CD34">
        <f>SUMIFS('FAOstat _govt exp'!$L:$L,'FAOstat _govt exp'!$J:$J,FAOstat!CD$4,'FAOstat _govt exp'!$H:$H,FAOstat!CD$3,'FAOstat _govt exp'!$D:$D,FAOstat!$B34)</f>
        <v>0</v>
      </c>
      <c r="CE34" s="4">
        <f>SUMIFS('FAOstat_value added'!$L:$L,'FAOstat_value added'!$J:$J,FAOstat!CE$4,'FAOstat_value added'!$D:$D,FAOstat!$B34)</f>
        <v>585190.92567799997</v>
      </c>
      <c r="CF34" s="4">
        <f>IF(SUMIFS('FAOstat_value added'!$L:$L,'FAOstat_value added'!$J:$J,FAOstat!CF$4,'FAOstat_value added'!$D:$D,FAOstat!$B34)=0,CE34*(1+Assumptions!$C$10),SUMIFS('FAOstat_value added'!$L:$L,'FAOstat_value added'!$J:$J,FAOstat!CF$4,'FAOstat_value added'!$D:$D,FAOstat!$B34))</f>
        <v>713810.66401299997</v>
      </c>
      <c r="CG34" s="4">
        <f>IF(SUMIFS('FAOstat_value added'!$L:$L,'FAOstat_value added'!$J:$J,FAOstat!CG$4,'FAOstat_value added'!$D:$D,FAOstat!$B34)=0,CF34*(1+Assumptions!$C$10),SUMIFS('FAOstat_value added'!$L:$L,'FAOstat_value added'!$J:$J,FAOstat!CG$4,'FAOstat_value added'!$D:$D,FAOstat!$B34))</f>
        <v>801307.55756400002</v>
      </c>
      <c r="CH34" s="4">
        <f>IF(SUMIFS('FAOstat_value added'!$L:$L,'FAOstat_value added'!$J:$J,FAOstat!CH$4,'FAOstat_value added'!$D:$D,FAOstat!$B34)=0,CG34*(1+Assumptions!$C$10),SUMIFS('FAOstat_value added'!$L:$L,'FAOstat_value added'!$J:$J,FAOstat!CH$4,'FAOstat_value added'!$D:$D,FAOstat!$B34))</f>
        <v>882739.39919899998</v>
      </c>
      <c r="CI34" s="4">
        <f>IF(SUMIFS('FAOstat_value added'!$L:$L,'FAOstat_value added'!$J:$J,FAOstat!CI$4,'FAOstat_value added'!$D:$D,FAOstat!$B34)=0,CH34*(1+Assumptions!$C$10),SUMIFS('FAOstat_value added'!$L:$L,'FAOstat_value added'!$J:$J,FAOstat!CI$4,'FAOstat_value added'!$D:$D,FAOstat!$B34))</f>
        <v>935506.08854999999</v>
      </c>
      <c r="CJ34" s="4">
        <f>IF(SUMIFS('FAOstat_value added'!$L:$L,'FAOstat_value added'!$J:$J,FAOstat!CJ$4,'FAOstat_value added'!$D:$D,FAOstat!$B34)=0,CI34*(1+Assumptions!$C$10),SUMIFS('FAOstat_value added'!$L:$L,'FAOstat_value added'!$J:$J,FAOstat!CJ$4,'FAOstat_value added'!$D:$D,FAOstat!$B34))</f>
        <v>961103.31375900004</v>
      </c>
      <c r="CK34" s="4">
        <f>IF(SUMIFS('FAOstat_value added'!$L:$L,'FAOstat_value added'!$J:$J,FAOstat!CK$4,'FAOstat_value added'!$D:$D,FAOstat!$B34)=0,CJ34*(1+Assumptions!$C$10),SUMIFS('FAOstat_value added'!$L:$L,'FAOstat_value added'!$J:$J,FAOstat!CK$4,'FAOstat_value added'!$D:$D,FAOstat!$B34))</f>
        <v>939893.27081899997</v>
      </c>
      <c r="CL34" s="4">
        <f>IF(SUMIFS('FAOstat_value added'!$L:$L,'FAOstat_value added'!$J:$J,FAOstat!CL$4,'FAOstat_value added'!$D:$D,FAOstat!$B34)=0,CK34*(1+Assumptions!$C$10),SUMIFS('FAOstat_value added'!$L:$L,'FAOstat_value added'!$J:$J,FAOstat!CL$4,'FAOstat_value added'!$D:$D,FAOstat!$B34))</f>
        <v>956685.05773700005</v>
      </c>
      <c r="CM34" s="4">
        <f>IF(SUMIFS('FAOstat_value added'!$L:$L,'FAOstat_value added'!$J:$J,FAOstat!CM$4,'FAOstat_value added'!$D:$D,FAOstat!$B34)=0,CL34*(1+Assumptions!$C$10),SUMIFS('FAOstat_value added'!$L:$L,'FAOstat_value added'!$J:$J,FAOstat!CM$4,'FAOstat_value added'!$D:$D,FAOstat!$B34))</f>
        <v>1020834.902487</v>
      </c>
      <c r="CN34" s="4">
        <f>IF(SUMIFS('FAOstat_value added'!$L:$L,'FAOstat_value added'!$J:$J,FAOstat!CN$4,'FAOstat_value added'!$D:$D,FAOstat!$B34)=0,CM34*(1+Assumptions!$C$10),SUMIFS('FAOstat_value added'!$L:$L,'FAOstat_value added'!$J:$J,FAOstat!CN$4,'FAOstat_value added'!$D:$D,FAOstat!$B34))</f>
        <v>1041251.60053674</v>
      </c>
      <c r="CO34" s="36">
        <f t="shared" si="28"/>
        <v>0.12690154911853524</v>
      </c>
    </row>
    <row r="35" spans="2:93" x14ac:dyDescent="0.35">
      <c r="B35" t="s">
        <v>93</v>
      </c>
      <c r="C35">
        <f t="shared" si="8"/>
        <v>0</v>
      </c>
      <c r="D35">
        <f t="shared" si="9"/>
        <v>0</v>
      </c>
      <c r="E35">
        <f t="shared" si="10"/>
        <v>0</v>
      </c>
      <c r="F35">
        <f t="shared" si="11"/>
        <v>0</v>
      </c>
      <c r="G35">
        <f t="shared" si="12"/>
        <v>0</v>
      </c>
      <c r="H35">
        <f t="shared" si="13"/>
        <v>0</v>
      </c>
      <c r="I35">
        <f t="shared" si="14"/>
        <v>0</v>
      </c>
      <c r="J35">
        <f t="shared" si="15"/>
        <v>0</v>
      </c>
      <c r="K35">
        <f t="shared" si="16"/>
        <v>0</v>
      </c>
      <c r="L35">
        <f t="shared" si="17"/>
        <v>0</v>
      </c>
      <c r="M35" s="4">
        <f t="shared" si="18"/>
        <v>0</v>
      </c>
      <c r="N35" s="4">
        <f t="shared" si="19"/>
        <v>0</v>
      </c>
      <c r="O35" s="4">
        <f t="shared" si="20"/>
        <v>0</v>
      </c>
      <c r="P35" s="4">
        <f t="shared" si="21"/>
        <v>0</v>
      </c>
      <c r="Q35" s="4">
        <f t="shared" si="22"/>
        <v>3002.2</v>
      </c>
      <c r="R35" s="4">
        <f t="shared" si="23"/>
        <v>2278.5300000000002</v>
      </c>
      <c r="S35" s="4">
        <f t="shared" si="24"/>
        <v>1844.27</v>
      </c>
      <c r="T35" s="4">
        <f t="shared" si="25"/>
        <v>1971.16</v>
      </c>
      <c r="U35" s="4">
        <f t="shared" si="26"/>
        <v>0</v>
      </c>
      <c r="V35" s="4">
        <f t="shared" si="27"/>
        <v>0</v>
      </c>
      <c r="W35">
        <f>SUMIFS('FAOstat _govt exp'!$L:$L,'FAOstat _govt exp'!$J:$J,FAOstat!W$4,'FAOstat _govt exp'!$H:$H,FAOstat!W$3,'FAOstat _govt exp'!$D:$D,FAOstat!$B35)</f>
        <v>0</v>
      </c>
      <c r="X35">
        <f>SUMIFS('FAOstat _govt exp'!$L:$L,'FAOstat _govt exp'!$J:$J,FAOstat!X$4,'FAOstat _govt exp'!$H:$H,FAOstat!X$3,'FAOstat _govt exp'!$D:$D,FAOstat!$B35)</f>
        <v>0</v>
      </c>
      <c r="Y35">
        <f>SUMIFS('FAOstat _govt exp'!$L:$L,'FAOstat _govt exp'!$J:$J,FAOstat!Y$4,'FAOstat _govt exp'!$H:$H,FAOstat!Y$3,'FAOstat _govt exp'!$D:$D,FAOstat!$B35)</f>
        <v>0</v>
      </c>
      <c r="Z35">
        <f>SUMIFS('FAOstat _govt exp'!$L:$L,'FAOstat _govt exp'!$J:$J,FAOstat!Z$4,'FAOstat _govt exp'!$H:$H,FAOstat!Z$3,'FAOstat _govt exp'!$D:$D,FAOstat!$B35)</f>
        <v>0</v>
      </c>
      <c r="AA35">
        <f>SUMIFS('FAOstat _govt exp'!$L:$L,'FAOstat _govt exp'!$J:$J,FAOstat!AA$4,'FAOstat _govt exp'!$H:$H,FAOstat!AA$3,'FAOstat _govt exp'!$D:$D,FAOstat!$B35)</f>
        <v>3002.2</v>
      </c>
      <c r="AB35">
        <f>SUMIFS('FAOstat _govt exp'!$L:$L,'FAOstat _govt exp'!$J:$J,FAOstat!AB$4,'FAOstat _govt exp'!$H:$H,FAOstat!AB$3,'FAOstat _govt exp'!$D:$D,FAOstat!$B35)</f>
        <v>2278.5300000000002</v>
      </c>
      <c r="AC35">
        <f>SUMIFS('FAOstat _govt exp'!$L:$L,'FAOstat _govt exp'!$J:$J,FAOstat!AC$4,'FAOstat _govt exp'!$H:$H,FAOstat!AC$3,'FAOstat _govt exp'!$D:$D,FAOstat!$B35)</f>
        <v>1844.27</v>
      </c>
      <c r="AD35">
        <f>SUMIFS('FAOstat _govt exp'!$L:$L,'FAOstat _govt exp'!$J:$J,FAOstat!AD$4,'FAOstat _govt exp'!$H:$H,FAOstat!AD$3,'FAOstat _govt exp'!$D:$D,FAOstat!$B35)</f>
        <v>1971.16</v>
      </c>
      <c r="AE35">
        <f>SUMIFS('FAOstat _govt exp'!$L:$L,'FAOstat _govt exp'!$J:$J,FAOstat!AE$4,'FAOstat _govt exp'!$H:$H,FAOstat!AE$3,'FAOstat _govt exp'!$D:$D,FAOstat!$B35)</f>
        <v>0</v>
      </c>
      <c r="AF35">
        <f>SUMIFS('FAOstat _govt exp'!$L:$L,'FAOstat _govt exp'!$J:$J,FAOstat!AF$4,'FAOstat _govt exp'!$H:$H,FAOstat!AF$3,'FAOstat _govt exp'!$D:$D,FAOstat!$B35)</f>
        <v>0</v>
      </c>
      <c r="AG35">
        <f>SUMIFS('FAOstat _govt exp'!$L:$L,'FAOstat _govt exp'!$J:$J,FAOstat!AG$4,'FAOstat _govt exp'!$H:$H,FAOstat!AG$3,'FAOstat _govt exp'!$D:$D,FAOstat!$B35)</f>
        <v>0</v>
      </c>
      <c r="AH35">
        <f>SUMIFS('FAOstat _govt exp'!$L:$L,'FAOstat _govt exp'!$J:$J,FAOstat!AH$4,'FAOstat _govt exp'!$H:$H,FAOstat!AH$3,'FAOstat _govt exp'!$D:$D,FAOstat!$B35)</f>
        <v>0</v>
      </c>
      <c r="AI35">
        <f>SUMIFS('FAOstat _govt exp'!$L:$L,'FAOstat _govt exp'!$J:$J,FAOstat!AI$4,'FAOstat _govt exp'!$H:$H,FAOstat!AI$3,'FAOstat _govt exp'!$D:$D,FAOstat!$B35)</f>
        <v>0</v>
      </c>
      <c r="AJ35">
        <f>SUMIFS('FAOstat _govt exp'!$L:$L,'FAOstat _govt exp'!$J:$J,FAOstat!AJ$4,'FAOstat _govt exp'!$H:$H,FAOstat!AJ$3,'FAOstat _govt exp'!$D:$D,FAOstat!$B35)</f>
        <v>0</v>
      </c>
      <c r="AK35">
        <f>SUMIFS('FAOstat _govt exp'!$L:$L,'FAOstat _govt exp'!$J:$J,FAOstat!AK$4,'FAOstat _govt exp'!$H:$H,FAOstat!AK$3,'FAOstat _govt exp'!$D:$D,FAOstat!$B35)</f>
        <v>0</v>
      </c>
      <c r="AL35">
        <f>SUMIFS('FAOstat _govt exp'!$L:$L,'FAOstat _govt exp'!$J:$J,FAOstat!AL$4,'FAOstat _govt exp'!$H:$H,FAOstat!AL$3,'FAOstat _govt exp'!$D:$D,FAOstat!$B35)</f>
        <v>0</v>
      </c>
      <c r="AM35">
        <f>SUMIFS('FAOstat _govt exp'!$L:$L,'FAOstat _govt exp'!$J:$J,FAOstat!AM$4,'FAOstat _govt exp'!$H:$H,FAOstat!AM$3,'FAOstat _govt exp'!$D:$D,FAOstat!$B35)</f>
        <v>0</v>
      </c>
      <c r="AN35">
        <f>SUMIFS('FAOstat _govt exp'!$L:$L,'FAOstat _govt exp'!$J:$J,FAOstat!AN$4,'FAOstat _govt exp'!$H:$H,FAOstat!AN$3,'FAOstat _govt exp'!$D:$D,FAOstat!$B35)</f>
        <v>0</v>
      </c>
      <c r="AO35">
        <f>SUMIFS('FAOstat _govt exp'!$L:$L,'FAOstat _govt exp'!$J:$J,FAOstat!AO$4,'FAOstat _govt exp'!$H:$H,FAOstat!AO$3,'FAOstat _govt exp'!$D:$D,FAOstat!$B35)</f>
        <v>0</v>
      </c>
      <c r="AP35">
        <f>SUMIFS('FAOstat _govt exp'!$L:$L,'FAOstat _govt exp'!$J:$J,FAOstat!AP$4,'FAOstat _govt exp'!$H:$H,FAOstat!AP$3,'FAOstat _govt exp'!$D:$D,FAOstat!$B35)</f>
        <v>0</v>
      </c>
      <c r="AQ35">
        <f>SUMIFS('FAOstat _govt exp'!$L:$L,'FAOstat _govt exp'!$J:$J,FAOstat!AQ$4,'FAOstat _govt exp'!$H:$H,FAOstat!AQ$3,'FAOstat _govt exp'!$D:$D,FAOstat!$B35)</f>
        <v>0</v>
      </c>
      <c r="AR35">
        <f>SUMIFS('FAOstat _govt exp'!$L:$L,'FAOstat _govt exp'!$J:$J,FAOstat!AR$4,'FAOstat _govt exp'!$H:$H,FAOstat!AR$3,'FAOstat _govt exp'!$D:$D,FAOstat!$B35)</f>
        <v>0</v>
      </c>
      <c r="AS35">
        <f>SUMIFS('FAOstat _govt exp'!$L:$L,'FAOstat _govt exp'!$J:$J,FAOstat!AS$4,'FAOstat _govt exp'!$H:$H,FAOstat!AS$3,'FAOstat _govt exp'!$D:$D,FAOstat!$B35)</f>
        <v>0</v>
      </c>
      <c r="AT35">
        <f>SUMIFS('FAOstat _govt exp'!$L:$L,'FAOstat _govt exp'!$J:$J,FAOstat!AT$4,'FAOstat _govt exp'!$H:$H,FAOstat!AT$3,'FAOstat _govt exp'!$D:$D,FAOstat!$B35)</f>
        <v>0</v>
      </c>
      <c r="AU35">
        <f>SUMIFS('FAOstat _govt exp'!$L:$L,'FAOstat _govt exp'!$J:$J,FAOstat!AU$4,'FAOstat _govt exp'!$H:$H,FAOstat!AU$3,'FAOstat _govt exp'!$D:$D,FAOstat!$B35)</f>
        <v>0</v>
      </c>
      <c r="AV35">
        <f>SUMIFS('FAOstat _govt exp'!$L:$L,'FAOstat _govt exp'!$J:$J,FAOstat!AV$4,'FAOstat _govt exp'!$H:$H,FAOstat!AV$3,'FAOstat _govt exp'!$D:$D,FAOstat!$B35)</f>
        <v>0</v>
      </c>
      <c r="AW35">
        <f>SUMIFS('FAOstat _govt exp'!$L:$L,'FAOstat _govt exp'!$J:$J,FAOstat!AW$4,'FAOstat _govt exp'!$H:$H,FAOstat!AW$3,'FAOstat _govt exp'!$D:$D,FAOstat!$B35)</f>
        <v>0</v>
      </c>
      <c r="AX35">
        <f>SUMIFS('FAOstat _govt exp'!$L:$L,'FAOstat _govt exp'!$J:$J,FAOstat!AX$4,'FAOstat _govt exp'!$H:$H,FAOstat!AX$3,'FAOstat _govt exp'!$D:$D,FAOstat!$B35)</f>
        <v>0</v>
      </c>
      <c r="AY35">
        <f>SUMIFS('FAOstat _govt exp'!$L:$L,'FAOstat _govt exp'!$J:$J,FAOstat!AY$4,'FAOstat _govt exp'!$H:$H,FAOstat!AY$3,'FAOstat _govt exp'!$D:$D,FAOstat!$B35)</f>
        <v>0</v>
      </c>
      <c r="AZ35">
        <f>SUMIFS('FAOstat _govt exp'!$L:$L,'FAOstat _govt exp'!$J:$J,FAOstat!AZ$4,'FAOstat _govt exp'!$H:$H,FAOstat!AZ$3,'FAOstat _govt exp'!$D:$D,FAOstat!$B35)</f>
        <v>0</v>
      </c>
      <c r="BA35">
        <f>SUMIFS('FAOstat _govt exp'!$L:$L,'FAOstat _govt exp'!$J:$J,FAOstat!BA$4,'FAOstat _govt exp'!$H:$H,FAOstat!BA$3,'FAOstat _govt exp'!$D:$D,FAOstat!$B35)</f>
        <v>0</v>
      </c>
      <c r="BB35">
        <f>SUMIFS('FAOstat _govt exp'!$L:$L,'FAOstat _govt exp'!$J:$J,FAOstat!BB$4,'FAOstat _govt exp'!$H:$H,FAOstat!BB$3,'FAOstat _govt exp'!$D:$D,FAOstat!$B35)</f>
        <v>0</v>
      </c>
      <c r="BC35">
        <f>SUMIFS('FAOstat _govt exp'!$L:$L,'FAOstat _govt exp'!$J:$J,FAOstat!BC$4,'FAOstat _govt exp'!$H:$H,FAOstat!BC$3,'FAOstat _govt exp'!$D:$D,FAOstat!$B35)</f>
        <v>0</v>
      </c>
      <c r="BD35">
        <f>SUMIFS('FAOstat _govt exp'!$L:$L,'FAOstat _govt exp'!$J:$J,FAOstat!BD$4,'FAOstat _govt exp'!$H:$H,FAOstat!BD$3,'FAOstat _govt exp'!$D:$D,FAOstat!$B35)</f>
        <v>0</v>
      </c>
      <c r="BE35">
        <f>SUMIFS('FAOstat _govt exp'!$L:$L,'FAOstat _govt exp'!$J:$J,FAOstat!BE$4,'FAOstat _govt exp'!$H:$H,FAOstat!BE$3,'FAOstat _govt exp'!$D:$D,FAOstat!$B35)</f>
        <v>2654.74</v>
      </c>
      <c r="BF35">
        <f>SUMIFS('FAOstat _govt exp'!$L:$L,'FAOstat _govt exp'!$J:$J,FAOstat!BF$4,'FAOstat _govt exp'!$H:$H,FAOstat!BF$3,'FAOstat _govt exp'!$D:$D,FAOstat!$B35)</f>
        <v>1978.47</v>
      </c>
      <c r="BG35">
        <f>SUMIFS('FAOstat _govt exp'!$L:$L,'FAOstat _govt exp'!$J:$J,FAOstat!BG$4,'FAOstat _govt exp'!$H:$H,FAOstat!BG$3,'FAOstat _govt exp'!$D:$D,FAOstat!$B35)</f>
        <v>1568.19</v>
      </c>
      <c r="BH35">
        <f>SUMIFS('FAOstat _govt exp'!$L:$L,'FAOstat _govt exp'!$J:$J,FAOstat!BH$4,'FAOstat _govt exp'!$H:$H,FAOstat!BH$3,'FAOstat _govt exp'!$D:$D,FAOstat!$B35)</f>
        <v>1674.83</v>
      </c>
      <c r="BI35">
        <f>SUMIFS('FAOstat _govt exp'!$L:$L,'FAOstat _govt exp'!$J:$J,FAOstat!BI$4,'FAOstat _govt exp'!$H:$H,FAOstat!BI$3,'FAOstat _govt exp'!$D:$D,FAOstat!$B35)</f>
        <v>0</v>
      </c>
      <c r="BJ35">
        <f>SUMIFS('FAOstat _govt exp'!$L:$L,'FAOstat _govt exp'!$J:$J,FAOstat!BJ$4,'FAOstat _govt exp'!$H:$H,FAOstat!BJ$3,'FAOstat _govt exp'!$D:$D,FAOstat!$B35)</f>
        <v>0</v>
      </c>
      <c r="BK35">
        <f>SUMIFS('FAOstat _govt exp'!$L:$L,'FAOstat _govt exp'!$J:$J,FAOstat!BK$4,'FAOstat _govt exp'!$H:$H,FAOstat!BK$3,'FAOstat _govt exp'!$D:$D,FAOstat!$B35)</f>
        <v>0</v>
      </c>
      <c r="BL35">
        <f>SUMIFS('FAOstat _govt exp'!$L:$L,'FAOstat _govt exp'!$J:$J,FAOstat!BL$4,'FAOstat _govt exp'!$H:$H,FAOstat!BL$3,'FAOstat _govt exp'!$D:$D,FAOstat!$B35)</f>
        <v>0</v>
      </c>
      <c r="BM35">
        <f>SUMIFS('FAOstat _govt exp'!$L:$L,'FAOstat _govt exp'!$J:$J,FAOstat!BM$4,'FAOstat _govt exp'!$H:$H,FAOstat!BM$3,'FAOstat _govt exp'!$D:$D,FAOstat!$B35)</f>
        <v>0</v>
      </c>
      <c r="BN35">
        <f>SUMIFS('FAOstat _govt exp'!$L:$L,'FAOstat _govt exp'!$J:$J,FAOstat!BN$4,'FAOstat _govt exp'!$H:$H,FAOstat!BN$3,'FAOstat _govt exp'!$D:$D,FAOstat!$B35)</f>
        <v>0</v>
      </c>
      <c r="BO35">
        <f>SUMIFS('FAOstat _govt exp'!$L:$L,'FAOstat _govt exp'!$J:$J,FAOstat!BO$4,'FAOstat _govt exp'!$H:$H,FAOstat!BO$3,'FAOstat _govt exp'!$D:$D,FAOstat!$B35)</f>
        <v>0</v>
      </c>
      <c r="BP35">
        <f>SUMIFS('FAOstat _govt exp'!$L:$L,'FAOstat _govt exp'!$J:$J,FAOstat!BP$4,'FAOstat _govt exp'!$H:$H,FAOstat!BP$3,'FAOstat _govt exp'!$D:$D,FAOstat!$B35)</f>
        <v>0</v>
      </c>
      <c r="BQ35">
        <f>SUMIFS('FAOstat _govt exp'!$L:$L,'FAOstat _govt exp'!$J:$J,FAOstat!BQ$4,'FAOstat _govt exp'!$H:$H,FAOstat!BQ$3,'FAOstat _govt exp'!$D:$D,FAOstat!$B35)</f>
        <v>0</v>
      </c>
      <c r="BR35">
        <f>SUMIFS('FAOstat _govt exp'!$L:$L,'FAOstat _govt exp'!$J:$J,FAOstat!BR$4,'FAOstat _govt exp'!$H:$H,FAOstat!BR$3,'FAOstat _govt exp'!$D:$D,FAOstat!$B35)</f>
        <v>0</v>
      </c>
      <c r="BS35">
        <f>SUMIFS('FAOstat _govt exp'!$L:$L,'FAOstat _govt exp'!$J:$J,FAOstat!BS$4,'FAOstat _govt exp'!$H:$H,FAOstat!BS$3,'FAOstat _govt exp'!$D:$D,FAOstat!$B35)</f>
        <v>0</v>
      </c>
      <c r="BT35">
        <f>SUMIFS('FAOstat _govt exp'!$L:$L,'FAOstat _govt exp'!$J:$J,FAOstat!BT$4,'FAOstat _govt exp'!$H:$H,FAOstat!BT$3,'FAOstat _govt exp'!$D:$D,FAOstat!$B35)</f>
        <v>0</v>
      </c>
      <c r="BU35">
        <f>SUMIFS('FAOstat _govt exp'!$L:$L,'FAOstat _govt exp'!$J:$J,FAOstat!BU$4,'FAOstat _govt exp'!$H:$H,FAOstat!BU$3,'FAOstat _govt exp'!$D:$D,FAOstat!$B35)</f>
        <v>0</v>
      </c>
      <c r="BV35">
        <f>SUMIFS('FAOstat _govt exp'!$L:$L,'FAOstat _govt exp'!$J:$J,FAOstat!BV$4,'FAOstat _govt exp'!$H:$H,FAOstat!BV$3,'FAOstat _govt exp'!$D:$D,FAOstat!$B35)</f>
        <v>0</v>
      </c>
      <c r="BW35">
        <f>SUMIFS('FAOstat _govt exp'!$L:$L,'FAOstat _govt exp'!$J:$J,FAOstat!BW$4,'FAOstat _govt exp'!$H:$H,FAOstat!BW$3,'FAOstat _govt exp'!$D:$D,FAOstat!$B35)</f>
        <v>0</v>
      </c>
      <c r="BX35">
        <f>SUMIFS('FAOstat _govt exp'!$L:$L,'FAOstat _govt exp'!$J:$J,FAOstat!BX$4,'FAOstat _govt exp'!$H:$H,FAOstat!BX$3,'FAOstat _govt exp'!$D:$D,FAOstat!$B35)</f>
        <v>0</v>
      </c>
      <c r="BY35">
        <f>SUMIFS('FAOstat _govt exp'!$L:$L,'FAOstat _govt exp'!$J:$J,FAOstat!BY$4,'FAOstat _govt exp'!$H:$H,FAOstat!BY$3,'FAOstat _govt exp'!$D:$D,FAOstat!$B35)</f>
        <v>0</v>
      </c>
      <c r="BZ35">
        <f>SUMIFS('FAOstat _govt exp'!$L:$L,'FAOstat _govt exp'!$J:$J,FAOstat!BZ$4,'FAOstat _govt exp'!$H:$H,FAOstat!BZ$3,'FAOstat _govt exp'!$D:$D,FAOstat!$B35)</f>
        <v>0</v>
      </c>
      <c r="CA35">
        <f>SUMIFS('FAOstat _govt exp'!$L:$L,'FAOstat _govt exp'!$J:$J,FAOstat!CA$4,'FAOstat _govt exp'!$H:$H,FAOstat!CA$3,'FAOstat _govt exp'!$D:$D,FAOstat!$B35)</f>
        <v>0</v>
      </c>
      <c r="CB35">
        <f>SUMIFS('FAOstat _govt exp'!$L:$L,'FAOstat _govt exp'!$J:$J,FAOstat!CB$4,'FAOstat _govt exp'!$H:$H,FAOstat!CB$3,'FAOstat _govt exp'!$D:$D,FAOstat!$B35)</f>
        <v>0</v>
      </c>
      <c r="CC35">
        <f>SUMIFS('FAOstat _govt exp'!$L:$L,'FAOstat _govt exp'!$J:$J,FAOstat!CC$4,'FAOstat _govt exp'!$H:$H,FAOstat!CC$3,'FAOstat _govt exp'!$D:$D,FAOstat!$B35)</f>
        <v>0</v>
      </c>
      <c r="CD35">
        <f>SUMIFS('FAOstat _govt exp'!$L:$L,'FAOstat _govt exp'!$J:$J,FAOstat!CD$4,'FAOstat _govt exp'!$H:$H,FAOstat!CD$3,'FAOstat _govt exp'!$D:$D,FAOstat!$B35)</f>
        <v>0</v>
      </c>
      <c r="CE35" s="4">
        <f>SUMIFS('FAOstat_value added'!$L:$L,'FAOstat_value added'!$J:$J,FAOstat!CE$4,'FAOstat_value added'!$D:$D,FAOstat!$B35)</f>
        <v>18124.068403000001</v>
      </c>
      <c r="CF35" s="4">
        <f>IF(SUMIFS('FAOstat_value added'!$L:$L,'FAOstat_value added'!$J:$J,FAOstat!CF$4,'FAOstat_value added'!$D:$D,FAOstat!$B35)=0,CE35*(1+Assumptions!$C$10),SUMIFS('FAOstat_value added'!$L:$L,'FAOstat_value added'!$J:$J,FAOstat!CF$4,'FAOstat_value added'!$D:$D,FAOstat!$B35))</f>
        <v>20402.804037000002</v>
      </c>
      <c r="CG35" s="4">
        <f>IF(SUMIFS('FAOstat_value added'!$L:$L,'FAOstat_value added'!$J:$J,FAOstat!CG$4,'FAOstat_value added'!$D:$D,FAOstat!$B35)=0,CF35*(1+Assumptions!$C$10),SUMIFS('FAOstat_value added'!$L:$L,'FAOstat_value added'!$J:$J,FAOstat!CG$4,'FAOstat_value added'!$D:$D,FAOstat!$B35))</f>
        <v>20707.838524999999</v>
      </c>
      <c r="CH35" s="4">
        <f>IF(SUMIFS('FAOstat_value added'!$L:$L,'FAOstat_value added'!$J:$J,FAOstat!CH$4,'FAOstat_value added'!$D:$D,FAOstat!$B35)=0,CG35*(1+Assumptions!$C$10),SUMIFS('FAOstat_value added'!$L:$L,'FAOstat_value added'!$J:$J,FAOstat!CH$4,'FAOstat_value added'!$D:$D,FAOstat!$B35))</f>
        <v>20606.441144</v>
      </c>
      <c r="CI35" s="4">
        <f>IF(SUMIFS('FAOstat_value added'!$L:$L,'FAOstat_value added'!$J:$J,FAOstat!CI$4,'FAOstat_value added'!$D:$D,FAOstat!$B35)=0,CH35*(1+Assumptions!$C$10),SUMIFS('FAOstat_value added'!$L:$L,'FAOstat_value added'!$J:$J,FAOstat!CI$4,'FAOstat_value added'!$D:$D,FAOstat!$B35))</f>
        <v>20759.013598000001</v>
      </c>
      <c r="CJ35" s="4">
        <f>IF(SUMIFS('FAOstat_value added'!$L:$L,'FAOstat_value added'!$J:$J,FAOstat!CJ$4,'FAOstat_value added'!$D:$D,FAOstat!$B35)=0,CI35*(1+Assumptions!$C$10),SUMIFS('FAOstat_value added'!$L:$L,'FAOstat_value added'!$J:$J,FAOstat!CJ$4,'FAOstat_value added'!$D:$D,FAOstat!$B35))</f>
        <v>17551.455569999998</v>
      </c>
      <c r="CK35" s="4">
        <f>IF(SUMIFS('FAOstat_value added'!$L:$L,'FAOstat_value added'!$J:$J,FAOstat!CK$4,'FAOstat_value added'!$D:$D,FAOstat!$B35)=0,CJ35*(1+Assumptions!$C$10),SUMIFS('FAOstat_value added'!$L:$L,'FAOstat_value added'!$J:$J,FAOstat!CK$4,'FAOstat_value added'!$D:$D,FAOstat!$B35))</f>
        <v>18684.586308999998</v>
      </c>
      <c r="CL35" s="4">
        <f>IF(SUMIFS('FAOstat_value added'!$L:$L,'FAOstat_value added'!$J:$J,FAOstat!CL$4,'FAOstat_value added'!$D:$D,FAOstat!$B35)=0,CK35*(1+Assumptions!$C$10),SUMIFS('FAOstat_value added'!$L:$L,'FAOstat_value added'!$J:$J,FAOstat!CL$4,'FAOstat_value added'!$D:$D,FAOstat!$B35))</f>
        <v>19916.800811000001</v>
      </c>
      <c r="CM35" s="4">
        <f>IF(SUMIFS('FAOstat_value added'!$L:$L,'FAOstat_value added'!$J:$J,FAOstat!CM$4,'FAOstat_value added'!$D:$D,FAOstat!$B35)=0,CL35*(1+Assumptions!$C$10),SUMIFS('FAOstat_value added'!$L:$L,'FAOstat_value added'!$J:$J,FAOstat!CM$4,'FAOstat_value added'!$D:$D,FAOstat!$B35))</f>
        <v>20721.301105999999</v>
      </c>
      <c r="CN35" s="4">
        <f>IF(SUMIFS('FAOstat_value added'!$L:$L,'FAOstat_value added'!$J:$J,FAOstat!CN$4,'FAOstat_value added'!$D:$D,FAOstat!$B35)=0,CM35*(1+Assumptions!$C$10),SUMIFS('FAOstat_value added'!$L:$L,'FAOstat_value added'!$J:$J,FAOstat!CN$4,'FAOstat_value added'!$D:$D,FAOstat!$B35))</f>
        <v>21135.727128120001</v>
      </c>
      <c r="CO35" s="36">
        <f t="shared" si="28"/>
        <v>0</v>
      </c>
    </row>
    <row r="36" spans="2:93" x14ac:dyDescent="0.35">
      <c r="B36" t="s">
        <v>95</v>
      </c>
      <c r="C36">
        <f t="shared" si="8"/>
        <v>0</v>
      </c>
      <c r="D36">
        <f t="shared" si="9"/>
        <v>0</v>
      </c>
      <c r="E36">
        <f t="shared" si="10"/>
        <v>0</v>
      </c>
      <c r="F36">
        <f t="shared" si="11"/>
        <v>0</v>
      </c>
      <c r="G36">
        <f t="shared" si="12"/>
        <v>0</v>
      </c>
      <c r="H36">
        <f t="shared" si="13"/>
        <v>0</v>
      </c>
      <c r="I36">
        <f t="shared" si="14"/>
        <v>0</v>
      </c>
      <c r="J36">
        <f t="shared" si="15"/>
        <v>0</v>
      </c>
      <c r="K36">
        <f t="shared" si="16"/>
        <v>0</v>
      </c>
      <c r="L36">
        <f t="shared" si="17"/>
        <v>0</v>
      </c>
      <c r="M36" s="4">
        <f t="shared" si="18"/>
        <v>61.010000000000005</v>
      </c>
      <c r="N36" s="4">
        <f t="shared" si="19"/>
        <v>118.53</v>
      </c>
      <c r="O36" s="4">
        <f t="shared" si="20"/>
        <v>110.43</v>
      </c>
      <c r="P36" s="4">
        <f t="shared" si="21"/>
        <v>0</v>
      </c>
      <c r="Q36" s="4">
        <f t="shared" si="22"/>
        <v>0</v>
      </c>
      <c r="R36" s="4">
        <f t="shared" si="23"/>
        <v>0</v>
      </c>
      <c r="S36" s="4">
        <f t="shared" si="24"/>
        <v>0</v>
      </c>
      <c r="T36" s="4">
        <f t="shared" si="25"/>
        <v>0</v>
      </c>
      <c r="U36" s="4">
        <f t="shared" si="26"/>
        <v>0</v>
      </c>
      <c r="V36" s="4">
        <f t="shared" si="27"/>
        <v>0</v>
      </c>
      <c r="W36">
        <f>SUMIFS('FAOstat _govt exp'!$L:$L,'FAOstat _govt exp'!$J:$J,FAOstat!W$4,'FAOstat _govt exp'!$H:$H,FAOstat!W$3,'FAOstat _govt exp'!$D:$D,FAOstat!$B36)</f>
        <v>0</v>
      </c>
      <c r="X36">
        <f>SUMIFS('FAOstat _govt exp'!$L:$L,'FAOstat _govt exp'!$J:$J,FAOstat!X$4,'FAOstat _govt exp'!$H:$H,FAOstat!X$3,'FAOstat _govt exp'!$D:$D,FAOstat!$B36)</f>
        <v>0</v>
      </c>
      <c r="Y36">
        <f>SUMIFS('FAOstat _govt exp'!$L:$L,'FAOstat _govt exp'!$J:$J,FAOstat!Y$4,'FAOstat _govt exp'!$H:$H,FAOstat!Y$3,'FAOstat _govt exp'!$D:$D,FAOstat!$B36)</f>
        <v>0</v>
      </c>
      <c r="Z36">
        <f>SUMIFS('FAOstat _govt exp'!$L:$L,'FAOstat _govt exp'!$J:$J,FAOstat!Z$4,'FAOstat _govt exp'!$H:$H,FAOstat!Z$3,'FAOstat _govt exp'!$D:$D,FAOstat!$B36)</f>
        <v>0</v>
      </c>
      <c r="AA36">
        <f>SUMIFS('FAOstat _govt exp'!$L:$L,'FAOstat _govt exp'!$J:$J,FAOstat!AA$4,'FAOstat _govt exp'!$H:$H,FAOstat!AA$3,'FAOstat _govt exp'!$D:$D,FAOstat!$B36)</f>
        <v>0</v>
      </c>
      <c r="AB36">
        <f>SUMIFS('FAOstat _govt exp'!$L:$L,'FAOstat _govt exp'!$J:$J,FAOstat!AB$4,'FAOstat _govt exp'!$H:$H,FAOstat!AB$3,'FAOstat _govt exp'!$D:$D,FAOstat!$B36)</f>
        <v>0</v>
      </c>
      <c r="AC36">
        <f>SUMIFS('FAOstat _govt exp'!$L:$L,'FAOstat _govt exp'!$J:$J,FAOstat!AC$4,'FAOstat _govt exp'!$H:$H,FAOstat!AC$3,'FAOstat _govt exp'!$D:$D,FAOstat!$B36)</f>
        <v>0</v>
      </c>
      <c r="AD36">
        <f>SUMIFS('FAOstat _govt exp'!$L:$L,'FAOstat _govt exp'!$J:$J,FAOstat!AD$4,'FAOstat _govt exp'!$H:$H,FAOstat!AD$3,'FAOstat _govt exp'!$D:$D,FAOstat!$B36)</f>
        <v>0</v>
      </c>
      <c r="AE36">
        <f>SUMIFS('FAOstat _govt exp'!$L:$L,'FAOstat _govt exp'!$J:$J,FAOstat!AE$4,'FAOstat _govt exp'!$H:$H,FAOstat!AE$3,'FAOstat _govt exp'!$D:$D,FAOstat!$B36)</f>
        <v>0</v>
      </c>
      <c r="AF36">
        <f>SUMIFS('FAOstat _govt exp'!$L:$L,'FAOstat _govt exp'!$J:$J,FAOstat!AF$4,'FAOstat _govt exp'!$H:$H,FAOstat!AF$3,'FAOstat _govt exp'!$D:$D,FAOstat!$B36)</f>
        <v>0</v>
      </c>
      <c r="AG36">
        <f>SUMIFS('FAOstat _govt exp'!$L:$L,'FAOstat _govt exp'!$J:$J,FAOstat!AG$4,'FAOstat _govt exp'!$H:$H,FAOstat!AG$3,'FAOstat _govt exp'!$D:$D,FAOstat!$B36)</f>
        <v>0</v>
      </c>
      <c r="AH36">
        <f>SUMIFS('FAOstat _govt exp'!$L:$L,'FAOstat _govt exp'!$J:$J,FAOstat!AH$4,'FAOstat _govt exp'!$H:$H,FAOstat!AH$3,'FAOstat _govt exp'!$D:$D,FAOstat!$B36)</f>
        <v>0</v>
      </c>
      <c r="AI36">
        <f>SUMIFS('FAOstat _govt exp'!$L:$L,'FAOstat _govt exp'!$J:$J,FAOstat!AI$4,'FAOstat _govt exp'!$H:$H,FAOstat!AI$3,'FAOstat _govt exp'!$D:$D,FAOstat!$B36)</f>
        <v>0</v>
      </c>
      <c r="AJ36">
        <f>SUMIFS('FAOstat _govt exp'!$L:$L,'FAOstat _govt exp'!$J:$J,FAOstat!AJ$4,'FAOstat _govt exp'!$H:$H,FAOstat!AJ$3,'FAOstat _govt exp'!$D:$D,FAOstat!$B36)</f>
        <v>0</v>
      </c>
      <c r="AK36">
        <f>SUMIFS('FAOstat _govt exp'!$L:$L,'FAOstat _govt exp'!$J:$J,FAOstat!AK$4,'FAOstat _govt exp'!$H:$H,FAOstat!AK$3,'FAOstat _govt exp'!$D:$D,FAOstat!$B36)</f>
        <v>0</v>
      </c>
      <c r="AL36">
        <f>SUMIFS('FAOstat _govt exp'!$L:$L,'FAOstat _govt exp'!$J:$J,FAOstat!AL$4,'FAOstat _govt exp'!$H:$H,FAOstat!AL$3,'FAOstat _govt exp'!$D:$D,FAOstat!$B36)</f>
        <v>0</v>
      </c>
      <c r="AM36">
        <f>SUMIFS('FAOstat _govt exp'!$L:$L,'FAOstat _govt exp'!$J:$J,FAOstat!AM$4,'FAOstat _govt exp'!$H:$H,FAOstat!AM$3,'FAOstat _govt exp'!$D:$D,FAOstat!$B36)</f>
        <v>0</v>
      </c>
      <c r="AN36">
        <f>SUMIFS('FAOstat _govt exp'!$L:$L,'FAOstat _govt exp'!$J:$J,FAOstat!AN$4,'FAOstat _govt exp'!$H:$H,FAOstat!AN$3,'FAOstat _govt exp'!$D:$D,FAOstat!$B36)</f>
        <v>0</v>
      </c>
      <c r="AO36">
        <f>SUMIFS('FAOstat _govt exp'!$L:$L,'FAOstat _govt exp'!$J:$J,FAOstat!AO$4,'FAOstat _govt exp'!$H:$H,FAOstat!AO$3,'FAOstat _govt exp'!$D:$D,FAOstat!$B36)</f>
        <v>0</v>
      </c>
      <c r="AP36">
        <f>SUMIFS('FAOstat _govt exp'!$L:$L,'FAOstat _govt exp'!$J:$J,FAOstat!AP$4,'FAOstat _govt exp'!$H:$H,FAOstat!AP$3,'FAOstat _govt exp'!$D:$D,FAOstat!$B36)</f>
        <v>0</v>
      </c>
      <c r="AQ36">
        <f>SUMIFS('FAOstat _govt exp'!$L:$L,'FAOstat _govt exp'!$J:$J,FAOstat!AQ$4,'FAOstat _govt exp'!$H:$H,FAOstat!AQ$3,'FAOstat _govt exp'!$D:$D,FAOstat!$B36)</f>
        <v>0</v>
      </c>
      <c r="AR36">
        <f>SUMIFS('FAOstat _govt exp'!$L:$L,'FAOstat _govt exp'!$J:$J,FAOstat!AR$4,'FAOstat _govt exp'!$H:$H,FAOstat!AR$3,'FAOstat _govt exp'!$D:$D,FAOstat!$B36)</f>
        <v>0</v>
      </c>
      <c r="AS36">
        <f>SUMIFS('FAOstat _govt exp'!$L:$L,'FAOstat _govt exp'!$J:$J,FAOstat!AS$4,'FAOstat _govt exp'!$H:$H,FAOstat!AS$3,'FAOstat _govt exp'!$D:$D,FAOstat!$B36)</f>
        <v>0</v>
      </c>
      <c r="AT36">
        <f>SUMIFS('FAOstat _govt exp'!$L:$L,'FAOstat _govt exp'!$J:$J,FAOstat!AT$4,'FAOstat _govt exp'!$H:$H,FAOstat!AT$3,'FAOstat _govt exp'!$D:$D,FAOstat!$B36)</f>
        <v>0</v>
      </c>
      <c r="AU36">
        <f>SUMIFS('FAOstat _govt exp'!$L:$L,'FAOstat _govt exp'!$J:$J,FAOstat!AU$4,'FAOstat _govt exp'!$H:$H,FAOstat!AU$3,'FAOstat _govt exp'!$D:$D,FAOstat!$B36)</f>
        <v>0</v>
      </c>
      <c r="AV36">
        <f>SUMIFS('FAOstat _govt exp'!$L:$L,'FAOstat _govt exp'!$J:$J,FAOstat!AV$4,'FAOstat _govt exp'!$H:$H,FAOstat!AV$3,'FAOstat _govt exp'!$D:$D,FAOstat!$B36)</f>
        <v>0</v>
      </c>
      <c r="AW36">
        <f>SUMIFS('FAOstat _govt exp'!$L:$L,'FAOstat _govt exp'!$J:$J,FAOstat!AW$4,'FAOstat _govt exp'!$H:$H,FAOstat!AW$3,'FAOstat _govt exp'!$D:$D,FAOstat!$B36)</f>
        <v>0</v>
      </c>
      <c r="AX36">
        <f>SUMIFS('FAOstat _govt exp'!$L:$L,'FAOstat _govt exp'!$J:$J,FAOstat!AX$4,'FAOstat _govt exp'!$H:$H,FAOstat!AX$3,'FAOstat _govt exp'!$D:$D,FAOstat!$B36)</f>
        <v>0</v>
      </c>
      <c r="AY36">
        <f>SUMIFS('FAOstat _govt exp'!$L:$L,'FAOstat _govt exp'!$J:$J,FAOstat!AY$4,'FAOstat _govt exp'!$H:$H,FAOstat!AY$3,'FAOstat _govt exp'!$D:$D,FAOstat!$B36)</f>
        <v>0</v>
      </c>
      <c r="AZ36">
        <f>SUMIFS('FAOstat _govt exp'!$L:$L,'FAOstat _govt exp'!$J:$J,FAOstat!AZ$4,'FAOstat _govt exp'!$H:$H,FAOstat!AZ$3,'FAOstat _govt exp'!$D:$D,FAOstat!$B36)</f>
        <v>0</v>
      </c>
      <c r="BA36">
        <f>SUMIFS('FAOstat _govt exp'!$L:$L,'FAOstat _govt exp'!$J:$J,FAOstat!BA$4,'FAOstat _govt exp'!$H:$H,FAOstat!BA$3,'FAOstat _govt exp'!$D:$D,FAOstat!$B36)</f>
        <v>57.09</v>
      </c>
      <c r="BB36">
        <f>SUMIFS('FAOstat _govt exp'!$L:$L,'FAOstat _govt exp'!$J:$J,FAOstat!BB$4,'FAOstat _govt exp'!$H:$H,FAOstat!BB$3,'FAOstat _govt exp'!$D:$D,FAOstat!$B36)</f>
        <v>112.66</v>
      </c>
      <c r="BC36">
        <f>SUMIFS('FAOstat _govt exp'!$L:$L,'FAOstat _govt exp'!$J:$J,FAOstat!BC$4,'FAOstat _govt exp'!$H:$H,FAOstat!BC$3,'FAOstat _govt exp'!$D:$D,FAOstat!$B36)</f>
        <v>108.67</v>
      </c>
      <c r="BD36">
        <f>SUMIFS('FAOstat _govt exp'!$L:$L,'FAOstat _govt exp'!$J:$J,FAOstat!BD$4,'FAOstat _govt exp'!$H:$H,FAOstat!BD$3,'FAOstat _govt exp'!$D:$D,FAOstat!$B36)</f>
        <v>0</v>
      </c>
      <c r="BE36">
        <f>SUMIFS('FAOstat _govt exp'!$L:$L,'FAOstat _govt exp'!$J:$J,FAOstat!BE$4,'FAOstat _govt exp'!$H:$H,FAOstat!BE$3,'FAOstat _govt exp'!$D:$D,FAOstat!$B36)</f>
        <v>0</v>
      </c>
      <c r="BF36">
        <f>SUMIFS('FAOstat _govt exp'!$L:$L,'FAOstat _govt exp'!$J:$J,FAOstat!BF$4,'FAOstat _govt exp'!$H:$H,FAOstat!BF$3,'FAOstat _govt exp'!$D:$D,FAOstat!$B36)</f>
        <v>0</v>
      </c>
      <c r="BG36">
        <f>SUMIFS('FAOstat _govt exp'!$L:$L,'FAOstat _govt exp'!$J:$J,FAOstat!BG$4,'FAOstat _govt exp'!$H:$H,FAOstat!BG$3,'FAOstat _govt exp'!$D:$D,FAOstat!$B36)</f>
        <v>0</v>
      </c>
      <c r="BH36">
        <f>SUMIFS('FAOstat _govt exp'!$L:$L,'FAOstat _govt exp'!$J:$J,FAOstat!BH$4,'FAOstat _govt exp'!$H:$H,FAOstat!BH$3,'FAOstat _govt exp'!$D:$D,FAOstat!$B36)</f>
        <v>0</v>
      </c>
      <c r="BI36">
        <f>SUMIFS('FAOstat _govt exp'!$L:$L,'FAOstat _govt exp'!$J:$J,FAOstat!BI$4,'FAOstat _govt exp'!$H:$H,FAOstat!BI$3,'FAOstat _govt exp'!$D:$D,FAOstat!$B36)</f>
        <v>0</v>
      </c>
      <c r="BJ36">
        <f>SUMIFS('FAOstat _govt exp'!$L:$L,'FAOstat _govt exp'!$J:$J,FAOstat!BJ$4,'FAOstat _govt exp'!$H:$H,FAOstat!BJ$3,'FAOstat _govt exp'!$D:$D,FAOstat!$B36)</f>
        <v>0</v>
      </c>
      <c r="BK36">
        <f>SUMIFS('FAOstat _govt exp'!$L:$L,'FAOstat _govt exp'!$J:$J,FAOstat!BK$4,'FAOstat _govt exp'!$H:$H,FAOstat!BK$3,'FAOstat _govt exp'!$D:$D,FAOstat!$B36)</f>
        <v>3.92</v>
      </c>
      <c r="BL36">
        <f>SUMIFS('FAOstat _govt exp'!$L:$L,'FAOstat _govt exp'!$J:$J,FAOstat!BL$4,'FAOstat _govt exp'!$H:$H,FAOstat!BL$3,'FAOstat _govt exp'!$D:$D,FAOstat!$B36)</f>
        <v>5.87</v>
      </c>
      <c r="BM36">
        <f>SUMIFS('FAOstat _govt exp'!$L:$L,'FAOstat _govt exp'!$J:$J,FAOstat!BM$4,'FAOstat _govt exp'!$H:$H,FAOstat!BM$3,'FAOstat _govt exp'!$D:$D,FAOstat!$B36)</f>
        <v>1.76</v>
      </c>
      <c r="BN36">
        <f>SUMIFS('FAOstat _govt exp'!$L:$L,'FAOstat _govt exp'!$J:$J,FAOstat!BN$4,'FAOstat _govt exp'!$H:$H,FAOstat!BN$3,'FAOstat _govt exp'!$D:$D,FAOstat!$B36)</f>
        <v>0</v>
      </c>
      <c r="BO36">
        <f>SUMIFS('FAOstat _govt exp'!$L:$L,'FAOstat _govt exp'!$J:$J,FAOstat!BO$4,'FAOstat _govt exp'!$H:$H,FAOstat!BO$3,'FAOstat _govt exp'!$D:$D,FAOstat!$B36)</f>
        <v>0</v>
      </c>
      <c r="BP36">
        <f>SUMIFS('FAOstat _govt exp'!$L:$L,'FAOstat _govt exp'!$J:$J,FAOstat!BP$4,'FAOstat _govt exp'!$H:$H,FAOstat!BP$3,'FAOstat _govt exp'!$D:$D,FAOstat!$B36)</f>
        <v>0</v>
      </c>
      <c r="BQ36">
        <f>SUMIFS('FAOstat _govt exp'!$L:$L,'FAOstat _govt exp'!$J:$J,FAOstat!BQ$4,'FAOstat _govt exp'!$H:$H,FAOstat!BQ$3,'FAOstat _govt exp'!$D:$D,FAOstat!$B36)</f>
        <v>0</v>
      </c>
      <c r="BR36">
        <f>SUMIFS('FAOstat _govt exp'!$L:$L,'FAOstat _govt exp'!$J:$J,FAOstat!BR$4,'FAOstat _govt exp'!$H:$H,FAOstat!BR$3,'FAOstat _govt exp'!$D:$D,FAOstat!$B36)</f>
        <v>0</v>
      </c>
      <c r="BS36">
        <f>SUMIFS('FAOstat _govt exp'!$L:$L,'FAOstat _govt exp'!$J:$J,FAOstat!BS$4,'FAOstat _govt exp'!$H:$H,FAOstat!BS$3,'FAOstat _govt exp'!$D:$D,FAOstat!$B36)</f>
        <v>0</v>
      </c>
      <c r="BT36">
        <f>SUMIFS('FAOstat _govt exp'!$L:$L,'FAOstat _govt exp'!$J:$J,FAOstat!BT$4,'FAOstat _govt exp'!$H:$H,FAOstat!BT$3,'FAOstat _govt exp'!$D:$D,FAOstat!$B36)</f>
        <v>0</v>
      </c>
      <c r="BU36">
        <f>SUMIFS('FAOstat _govt exp'!$L:$L,'FAOstat _govt exp'!$J:$J,FAOstat!BU$4,'FAOstat _govt exp'!$H:$H,FAOstat!BU$3,'FAOstat _govt exp'!$D:$D,FAOstat!$B36)</f>
        <v>0</v>
      </c>
      <c r="BV36">
        <f>SUMIFS('FAOstat _govt exp'!$L:$L,'FAOstat _govt exp'!$J:$J,FAOstat!BV$4,'FAOstat _govt exp'!$H:$H,FAOstat!BV$3,'FAOstat _govt exp'!$D:$D,FAOstat!$B36)</f>
        <v>0</v>
      </c>
      <c r="BW36">
        <f>SUMIFS('FAOstat _govt exp'!$L:$L,'FAOstat _govt exp'!$J:$J,FAOstat!BW$4,'FAOstat _govt exp'!$H:$H,FAOstat!BW$3,'FAOstat _govt exp'!$D:$D,FAOstat!$B36)</f>
        <v>0</v>
      </c>
      <c r="BX36">
        <f>SUMIFS('FAOstat _govt exp'!$L:$L,'FAOstat _govt exp'!$J:$J,FAOstat!BX$4,'FAOstat _govt exp'!$H:$H,FAOstat!BX$3,'FAOstat _govt exp'!$D:$D,FAOstat!$B36)</f>
        <v>0</v>
      </c>
      <c r="BY36">
        <f>SUMIFS('FAOstat _govt exp'!$L:$L,'FAOstat _govt exp'!$J:$J,FAOstat!BY$4,'FAOstat _govt exp'!$H:$H,FAOstat!BY$3,'FAOstat _govt exp'!$D:$D,FAOstat!$B36)</f>
        <v>0</v>
      </c>
      <c r="BZ36">
        <f>SUMIFS('FAOstat _govt exp'!$L:$L,'FAOstat _govt exp'!$J:$J,FAOstat!BZ$4,'FAOstat _govt exp'!$H:$H,FAOstat!BZ$3,'FAOstat _govt exp'!$D:$D,FAOstat!$B36)</f>
        <v>0</v>
      </c>
      <c r="CA36">
        <f>SUMIFS('FAOstat _govt exp'!$L:$L,'FAOstat _govt exp'!$J:$J,FAOstat!CA$4,'FAOstat _govt exp'!$H:$H,FAOstat!CA$3,'FAOstat _govt exp'!$D:$D,FAOstat!$B36)</f>
        <v>0</v>
      </c>
      <c r="CB36">
        <f>SUMIFS('FAOstat _govt exp'!$L:$L,'FAOstat _govt exp'!$J:$J,FAOstat!CB$4,'FAOstat _govt exp'!$H:$H,FAOstat!CB$3,'FAOstat _govt exp'!$D:$D,FAOstat!$B36)</f>
        <v>0</v>
      </c>
      <c r="CC36">
        <f>SUMIFS('FAOstat _govt exp'!$L:$L,'FAOstat _govt exp'!$J:$J,FAOstat!CC$4,'FAOstat _govt exp'!$H:$H,FAOstat!CC$3,'FAOstat _govt exp'!$D:$D,FAOstat!$B36)</f>
        <v>0</v>
      </c>
      <c r="CD36">
        <f>SUMIFS('FAOstat _govt exp'!$L:$L,'FAOstat _govt exp'!$J:$J,FAOstat!CD$4,'FAOstat _govt exp'!$H:$H,FAOstat!CD$3,'FAOstat _govt exp'!$D:$D,FAOstat!$B36)</f>
        <v>0</v>
      </c>
      <c r="CE36" s="4">
        <f>SUMIFS('FAOstat_value added'!$L:$L,'FAOstat_value added'!$J:$J,FAOstat!CE$4,'FAOstat_value added'!$D:$D,FAOstat!$B36)</f>
        <v>535.625495</v>
      </c>
      <c r="CF36" s="4">
        <f>IF(SUMIFS('FAOstat_value added'!$L:$L,'FAOstat_value added'!$J:$J,FAOstat!CF$4,'FAOstat_value added'!$D:$D,FAOstat!$B36)=0,CE36*(1+Assumptions!$C$10),SUMIFS('FAOstat_value added'!$L:$L,'FAOstat_value added'!$J:$J,FAOstat!CF$4,'FAOstat_value added'!$D:$D,FAOstat!$B36))</f>
        <v>561.70594200000005</v>
      </c>
      <c r="CG36" s="4">
        <f>IF(SUMIFS('FAOstat_value added'!$L:$L,'FAOstat_value added'!$J:$J,FAOstat!CG$4,'FAOstat_value added'!$D:$D,FAOstat!$B36)=0,CF36*(1+Assumptions!$C$10),SUMIFS('FAOstat_value added'!$L:$L,'FAOstat_value added'!$J:$J,FAOstat!CG$4,'FAOstat_value added'!$D:$D,FAOstat!$B36))</f>
        <v>672.15232200000003</v>
      </c>
      <c r="CH36" s="4">
        <f>IF(SUMIFS('FAOstat_value added'!$L:$L,'FAOstat_value added'!$J:$J,FAOstat!CH$4,'FAOstat_value added'!$D:$D,FAOstat!$B36)=0,CG36*(1+Assumptions!$C$10),SUMIFS('FAOstat_value added'!$L:$L,'FAOstat_value added'!$J:$J,FAOstat!CH$4,'FAOstat_value added'!$D:$D,FAOstat!$B36))</f>
        <v>812.49690199999998</v>
      </c>
      <c r="CI36" s="4">
        <f>IF(SUMIFS('FAOstat_value added'!$L:$L,'FAOstat_value added'!$J:$J,FAOstat!CI$4,'FAOstat_value added'!$D:$D,FAOstat!$B36)=0,CH36*(1+Assumptions!$C$10),SUMIFS('FAOstat_value added'!$L:$L,'FAOstat_value added'!$J:$J,FAOstat!CI$4,'FAOstat_value added'!$D:$D,FAOstat!$B36))</f>
        <v>861.78623300000004</v>
      </c>
      <c r="CJ36" s="4">
        <f>IF(SUMIFS('FAOstat_value added'!$L:$L,'FAOstat_value added'!$J:$J,FAOstat!CJ$4,'FAOstat_value added'!$D:$D,FAOstat!$B36)=0,CI36*(1+Assumptions!$C$10),SUMIFS('FAOstat_value added'!$L:$L,'FAOstat_value added'!$J:$J,FAOstat!CJ$4,'FAOstat_value added'!$D:$D,FAOstat!$B36))</f>
        <v>790.11681099999998</v>
      </c>
      <c r="CK36" s="4">
        <f>IF(SUMIFS('FAOstat_value added'!$L:$L,'FAOstat_value added'!$J:$J,FAOstat!CK$4,'FAOstat_value added'!$D:$D,FAOstat!$B36)=0,CJ36*(1+Assumptions!$C$10),SUMIFS('FAOstat_value added'!$L:$L,'FAOstat_value added'!$J:$J,FAOstat!CK$4,'FAOstat_value added'!$D:$D,FAOstat!$B36))</f>
        <v>853.72123899999997</v>
      </c>
      <c r="CL36" s="4">
        <f>IF(SUMIFS('FAOstat_value added'!$L:$L,'FAOstat_value added'!$J:$J,FAOstat!CL$4,'FAOstat_value added'!$D:$D,FAOstat!$B36)=0,CK36*(1+Assumptions!$C$10),SUMIFS('FAOstat_value added'!$L:$L,'FAOstat_value added'!$J:$J,FAOstat!CL$4,'FAOstat_value added'!$D:$D,FAOstat!$B36))</f>
        <v>963.11633400000005</v>
      </c>
      <c r="CM36" s="4">
        <f>IF(SUMIFS('FAOstat_value added'!$L:$L,'FAOstat_value added'!$J:$J,FAOstat!CM$4,'FAOstat_value added'!$D:$D,FAOstat!$B36)=0,CL36*(1+Assumptions!$C$10),SUMIFS('FAOstat_value added'!$L:$L,'FAOstat_value added'!$J:$J,FAOstat!CM$4,'FAOstat_value added'!$D:$D,FAOstat!$B36))</f>
        <v>1383.8257189999999</v>
      </c>
      <c r="CN36" s="4">
        <f>IF(SUMIFS('FAOstat_value added'!$L:$L,'FAOstat_value added'!$J:$J,FAOstat!CN$4,'FAOstat_value added'!$D:$D,FAOstat!$B36)=0,CM36*(1+Assumptions!$C$10),SUMIFS('FAOstat_value added'!$L:$L,'FAOstat_value added'!$J:$J,FAOstat!CN$4,'FAOstat_value added'!$D:$D,FAOstat!$B36))</f>
        <v>1411.50223338</v>
      </c>
      <c r="CO36" s="36">
        <f t="shared" si="28"/>
        <v>-1</v>
      </c>
    </row>
    <row r="37" spans="2:93" x14ac:dyDescent="0.35">
      <c r="B37" t="s">
        <v>393</v>
      </c>
      <c r="C37">
        <f t="shared" si="8"/>
        <v>0</v>
      </c>
      <c r="D37">
        <f t="shared" si="9"/>
        <v>0</v>
      </c>
      <c r="E37">
        <f t="shared" si="10"/>
        <v>0</v>
      </c>
      <c r="F37">
        <f t="shared" si="11"/>
        <v>0</v>
      </c>
      <c r="G37">
        <f t="shared" si="12"/>
        <v>0</v>
      </c>
      <c r="H37">
        <f t="shared" si="13"/>
        <v>0</v>
      </c>
      <c r="I37">
        <f t="shared" si="14"/>
        <v>0</v>
      </c>
      <c r="J37">
        <f t="shared" si="15"/>
        <v>0</v>
      </c>
      <c r="K37">
        <f t="shared" si="16"/>
        <v>0</v>
      </c>
      <c r="L37">
        <f t="shared" si="17"/>
        <v>0</v>
      </c>
      <c r="M37" s="4">
        <f t="shared" si="18"/>
        <v>3.66</v>
      </c>
      <c r="N37" s="4">
        <f t="shared" si="19"/>
        <v>4.3099999999999996</v>
      </c>
      <c r="O37" s="4">
        <f t="shared" si="20"/>
        <v>4.99</v>
      </c>
      <c r="P37" s="4">
        <f t="shared" si="21"/>
        <v>5.22</v>
      </c>
      <c r="Q37" s="4">
        <f t="shared" si="22"/>
        <v>0</v>
      </c>
      <c r="R37" s="4">
        <f t="shared" si="23"/>
        <v>0</v>
      </c>
      <c r="S37" s="4">
        <f t="shared" si="24"/>
        <v>0</v>
      </c>
      <c r="T37" s="4">
        <f t="shared" si="25"/>
        <v>0</v>
      </c>
      <c r="U37" s="4">
        <f t="shared" si="26"/>
        <v>0</v>
      </c>
      <c r="V37" s="4">
        <f t="shared" si="27"/>
        <v>0</v>
      </c>
      <c r="W37">
        <f>SUMIFS('FAOstat _govt exp'!$L:$L,'FAOstat _govt exp'!$J:$J,FAOstat!W$4,'FAOstat _govt exp'!$H:$H,FAOstat!W$3,'FAOstat _govt exp'!$D:$D,FAOstat!$B37)</f>
        <v>2.1800000000000002</v>
      </c>
      <c r="X37">
        <f>SUMIFS('FAOstat _govt exp'!$L:$L,'FAOstat _govt exp'!$J:$J,FAOstat!X$4,'FAOstat _govt exp'!$H:$H,FAOstat!X$3,'FAOstat _govt exp'!$D:$D,FAOstat!$B37)</f>
        <v>2.3199999999999998</v>
      </c>
      <c r="Y37">
        <f>SUMIFS('FAOstat _govt exp'!$L:$L,'FAOstat _govt exp'!$J:$J,FAOstat!Y$4,'FAOstat _govt exp'!$H:$H,FAOstat!Y$3,'FAOstat _govt exp'!$D:$D,FAOstat!$B37)</f>
        <v>4.03</v>
      </c>
      <c r="Z37">
        <f>SUMIFS('FAOstat _govt exp'!$L:$L,'FAOstat _govt exp'!$J:$J,FAOstat!Z$4,'FAOstat _govt exp'!$H:$H,FAOstat!Z$3,'FAOstat _govt exp'!$D:$D,FAOstat!$B37)</f>
        <v>3.11</v>
      </c>
      <c r="AA37">
        <f>SUMIFS('FAOstat _govt exp'!$L:$L,'FAOstat _govt exp'!$J:$J,FAOstat!AA$4,'FAOstat _govt exp'!$H:$H,FAOstat!AA$3,'FAOstat _govt exp'!$D:$D,FAOstat!$B37)</f>
        <v>0</v>
      </c>
      <c r="AB37">
        <f>SUMIFS('FAOstat _govt exp'!$L:$L,'FAOstat _govt exp'!$J:$J,FAOstat!AB$4,'FAOstat _govt exp'!$H:$H,FAOstat!AB$3,'FAOstat _govt exp'!$D:$D,FAOstat!$B37)</f>
        <v>0</v>
      </c>
      <c r="AC37">
        <f>SUMIFS('FAOstat _govt exp'!$L:$L,'FAOstat _govt exp'!$J:$J,FAOstat!AC$4,'FAOstat _govt exp'!$H:$H,FAOstat!AC$3,'FAOstat _govt exp'!$D:$D,FAOstat!$B37)</f>
        <v>0</v>
      </c>
      <c r="AD37">
        <f>SUMIFS('FAOstat _govt exp'!$L:$L,'FAOstat _govt exp'!$J:$J,FAOstat!AD$4,'FAOstat _govt exp'!$H:$H,FAOstat!AD$3,'FAOstat _govt exp'!$D:$D,FAOstat!$B37)</f>
        <v>0</v>
      </c>
      <c r="AE37">
        <f>SUMIFS('FAOstat _govt exp'!$L:$L,'FAOstat _govt exp'!$J:$J,FAOstat!AE$4,'FAOstat _govt exp'!$H:$H,FAOstat!AE$3,'FAOstat _govt exp'!$D:$D,FAOstat!$B37)</f>
        <v>0</v>
      </c>
      <c r="AF37">
        <f>SUMIFS('FAOstat _govt exp'!$L:$L,'FAOstat _govt exp'!$J:$J,FAOstat!AF$4,'FAOstat _govt exp'!$H:$H,FAOstat!AF$3,'FAOstat _govt exp'!$D:$D,FAOstat!$B37)</f>
        <v>0</v>
      </c>
      <c r="AG37">
        <f>SUMIFS('FAOstat _govt exp'!$L:$L,'FAOstat _govt exp'!$J:$J,FAOstat!AG$4,'FAOstat _govt exp'!$H:$H,FAOstat!AG$3,'FAOstat _govt exp'!$D:$D,FAOstat!$B37)</f>
        <v>1.48</v>
      </c>
      <c r="AH37">
        <f>SUMIFS('FAOstat _govt exp'!$L:$L,'FAOstat _govt exp'!$J:$J,FAOstat!AH$4,'FAOstat _govt exp'!$H:$H,FAOstat!AH$3,'FAOstat _govt exp'!$D:$D,FAOstat!$B37)</f>
        <v>1.99</v>
      </c>
      <c r="AI37">
        <f>SUMIFS('FAOstat _govt exp'!$L:$L,'FAOstat _govt exp'!$J:$J,FAOstat!AI$4,'FAOstat _govt exp'!$H:$H,FAOstat!AI$3,'FAOstat _govt exp'!$D:$D,FAOstat!$B37)</f>
        <v>0.96</v>
      </c>
      <c r="AJ37">
        <f>SUMIFS('FAOstat _govt exp'!$L:$L,'FAOstat _govt exp'!$J:$J,FAOstat!AJ$4,'FAOstat _govt exp'!$H:$H,FAOstat!AJ$3,'FAOstat _govt exp'!$D:$D,FAOstat!$B37)</f>
        <v>2.11</v>
      </c>
      <c r="AK37">
        <f>SUMIFS('FAOstat _govt exp'!$L:$L,'FAOstat _govt exp'!$J:$J,FAOstat!AK$4,'FAOstat _govt exp'!$H:$H,FAOstat!AK$3,'FAOstat _govt exp'!$D:$D,FAOstat!$B37)</f>
        <v>0</v>
      </c>
      <c r="AL37">
        <f>SUMIFS('FAOstat _govt exp'!$L:$L,'FAOstat _govt exp'!$J:$J,FAOstat!AL$4,'FAOstat _govt exp'!$H:$H,FAOstat!AL$3,'FAOstat _govt exp'!$D:$D,FAOstat!$B37)</f>
        <v>0</v>
      </c>
      <c r="AM37">
        <f>SUMIFS('FAOstat _govt exp'!$L:$L,'FAOstat _govt exp'!$J:$J,FAOstat!AM$4,'FAOstat _govt exp'!$H:$H,FAOstat!AM$3,'FAOstat _govt exp'!$D:$D,FAOstat!$B37)</f>
        <v>0</v>
      </c>
      <c r="AN37">
        <f>SUMIFS('FAOstat _govt exp'!$L:$L,'FAOstat _govt exp'!$J:$J,FAOstat!AN$4,'FAOstat _govt exp'!$H:$H,FAOstat!AN$3,'FAOstat _govt exp'!$D:$D,FAOstat!$B37)</f>
        <v>0</v>
      </c>
      <c r="AO37">
        <f>SUMIFS('FAOstat _govt exp'!$L:$L,'FAOstat _govt exp'!$J:$J,FAOstat!AO$4,'FAOstat _govt exp'!$H:$H,FAOstat!AO$3,'FAOstat _govt exp'!$D:$D,FAOstat!$B37)</f>
        <v>0</v>
      </c>
      <c r="AP37">
        <f>SUMIFS('FAOstat _govt exp'!$L:$L,'FAOstat _govt exp'!$J:$J,FAOstat!AP$4,'FAOstat _govt exp'!$H:$H,FAOstat!AP$3,'FAOstat _govt exp'!$D:$D,FAOstat!$B37)</f>
        <v>0</v>
      </c>
      <c r="AQ37">
        <f>SUMIFS('FAOstat _govt exp'!$L:$L,'FAOstat _govt exp'!$J:$J,FAOstat!AQ$4,'FAOstat _govt exp'!$H:$H,FAOstat!AQ$3,'FAOstat _govt exp'!$D:$D,FAOstat!$B37)</f>
        <v>0</v>
      </c>
      <c r="AR37">
        <f>SUMIFS('FAOstat _govt exp'!$L:$L,'FAOstat _govt exp'!$J:$J,FAOstat!AR$4,'FAOstat _govt exp'!$H:$H,FAOstat!AR$3,'FAOstat _govt exp'!$D:$D,FAOstat!$B37)</f>
        <v>0</v>
      </c>
      <c r="AS37">
        <f>SUMIFS('FAOstat _govt exp'!$L:$L,'FAOstat _govt exp'!$J:$J,FAOstat!AS$4,'FAOstat _govt exp'!$H:$H,FAOstat!AS$3,'FAOstat _govt exp'!$D:$D,FAOstat!$B37)</f>
        <v>0</v>
      </c>
      <c r="AT37">
        <f>SUMIFS('FAOstat _govt exp'!$L:$L,'FAOstat _govt exp'!$J:$J,FAOstat!AT$4,'FAOstat _govt exp'!$H:$H,FAOstat!AT$3,'FAOstat _govt exp'!$D:$D,FAOstat!$B37)</f>
        <v>0</v>
      </c>
      <c r="AU37">
        <f>SUMIFS('FAOstat _govt exp'!$L:$L,'FAOstat _govt exp'!$J:$J,FAOstat!AU$4,'FAOstat _govt exp'!$H:$H,FAOstat!AU$3,'FAOstat _govt exp'!$D:$D,FAOstat!$B37)</f>
        <v>0</v>
      </c>
      <c r="AV37">
        <f>SUMIFS('FAOstat _govt exp'!$L:$L,'FAOstat _govt exp'!$J:$J,FAOstat!AV$4,'FAOstat _govt exp'!$H:$H,FAOstat!AV$3,'FAOstat _govt exp'!$D:$D,FAOstat!$B37)</f>
        <v>0</v>
      </c>
      <c r="AW37">
        <f>SUMIFS('FAOstat _govt exp'!$L:$L,'FAOstat _govt exp'!$J:$J,FAOstat!AW$4,'FAOstat _govt exp'!$H:$H,FAOstat!AW$3,'FAOstat _govt exp'!$D:$D,FAOstat!$B37)</f>
        <v>0</v>
      </c>
      <c r="AX37">
        <f>SUMIFS('FAOstat _govt exp'!$L:$L,'FAOstat _govt exp'!$J:$J,FAOstat!AX$4,'FAOstat _govt exp'!$H:$H,FAOstat!AX$3,'FAOstat _govt exp'!$D:$D,FAOstat!$B37)</f>
        <v>0</v>
      </c>
      <c r="AY37">
        <f>SUMIFS('FAOstat _govt exp'!$L:$L,'FAOstat _govt exp'!$J:$J,FAOstat!AY$4,'FAOstat _govt exp'!$H:$H,FAOstat!AY$3,'FAOstat _govt exp'!$D:$D,FAOstat!$B37)</f>
        <v>0</v>
      </c>
      <c r="AZ37">
        <f>SUMIFS('FAOstat _govt exp'!$L:$L,'FAOstat _govt exp'!$J:$J,FAOstat!AZ$4,'FAOstat _govt exp'!$H:$H,FAOstat!AZ$3,'FAOstat _govt exp'!$D:$D,FAOstat!$B37)</f>
        <v>0</v>
      </c>
      <c r="BA37">
        <f>SUMIFS('FAOstat _govt exp'!$L:$L,'FAOstat _govt exp'!$J:$J,FAOstat!BA$4,'FAOstat _govt exp'!$H:$H,FAOstat!BA$3,'FAOstat _govt exp'!$D:$D,FAOstat!$B37)</f>
        <v>2.1800000000000002</v>
      </c>
      <c r="BB37">
        <f>SUMIFS('FAOstat _govt exp'!$L:$L,'FAOstat _govt exp'!$J:$J,FAOstat!BB$4,'FAOstat _govt exp'!$H:$H,FAOstat!BB$3,'FAOstat _govt exp'!$D:$D,FAOstat!$B37)</f>
        <v>2.3199999999999998</v>
      </c>
      <c r="BC37">
        <f>SUMIFS('FAOstat _govt exp'!$L:$L,'FAOstat _govt exp'!$J:$J,FAOstat!BC$4,'FAOstat _govt exp'!$H:$H,FAOstat!BC$3,'FAOstat _govt exp'!$D:$D,FAOstat!$B37)</f>
        <v>4.03</v>
      </c>
      <c r="BD37">
        <f>SUMIFS('FAOstat _govt exp'!$L:$L,'FAOstat _govt exp'!$J:$J,FAOstat!BD$4,'FAOstat _govt exp'!$H:$H,FAOstat!BD$3,'FAOstat _govt exp'!$D:$D,FAOstat!$B37)</f>
        <v>3.11</v>
      </c>
      <c r="BE37">
        <f>SUMIFS('FAOstat _govt exp'!$L:$L,'FAOstat _govt exp'!$J:$J,FAOstat!BE$4,'FAOstat _govt exp'!$H:$H,FAOstat!BE$3,'FAOstat _govt exp'!$D:$D,FAOstat!$B37)</f>
        <v>0</v>
      </c>
      <c r="BF37">
        <f>SUMIFS('FAOstat _govt exp'!$L:$L,'FAOstat _govt exp'!$J:$J,FAOstat!BF$4,'FAOstat _govt exp'!$H:$H,FAOstat!BF$3,'FAOstat _govt exp'!$D:$D,FAOstat!$B37)</f>
        <v>0</v>
      </c>
      <c r="BG37">
        <f>SUMIFS('FAOstat _govt exp'!$L:$L,'FAOstat _govt exp'!$J:$J,FAOstat!BG$4,'FAOstat _govt exp'!$H:$H,FAOstat!BG$3,'FAOstat _govt exp'!$D:$D,FAOstat!$B37)</f>
        <v>0</v>
      </c>
      <c r="BH37">
        <f>SUMIFS('FAOstat _govt exp'!$L:$L,'FAOstat _govt exp'!$J:$J,FAOstat!BH$4,'FAOstat _govt exp'!$H:$H,FAOstat!BH$3,'FAOstat _govt exp'!$D:$D,FAOstat!$B37)</f>
        <v>0</v>
      </c>
      <c r="BI37">
        <f>SUMIFS('FAOstat _govt exp'!$L:$L,'FAOstat _govt exp'!$J:$J,FAOstat!BI$4,'FAOstat _govt exp'!$H:$H,FAOstat!BI$3,'FAOstat _govt exp'!$D:$D,FAOstat!$B37)</f>
        <v>0</v>
      </c>
      <c r="BJ37">
        <f>SUMIFS('FAOstat _govt exp'!$L:$L,'FAOstat _govt exp'!$J:$J,FAOstat!BJ$4,'FAOstat _govt exp'!$H:$H,FAOstat!BJ$3,'FAOstat _govt exp'!$D:$D,FAOstat!$B37)</f>
        <v>0</v>
      </c>
      <c r="BK37">
        <f>SUMIFS('FAOstat _govt exp'!$L:$L,'FAOstat _govt exp'!$J:$J,FAOstat!BK$4,'FAOstat _govt exp'!$H:$H,FAOstat!BK$3,'FAOstat _govt exp'!$D:$D,FAOstat!$B37)</f>
        <v>1.48</v>
      </c>
      <c r="BL37">
        <f>SUMIFS('FAOstat _govt exp'!$L:$L,'FAOstat _govt exp'!$J:$J,FAOstat!BL$4,'FAOstat _govt exp'!$H:$H,FAOstat!BL$3,'FAOstat _govt exp'!$D:$D,FAOstat!$B37)</f>
        <v>1.99</v>
      </c>
      <c r="BM37">
        <f>SUMIFS('FAOstat _govt exp'!$L:$L,'FAOstat _govt exp'!$J:$J,FAOstat!BM$4,'FAOstat _govt exp'!$H:$H,FAOstat!BM$3,'FAOstat _govt exp'!$D:$D,FAOstat!$B37)</f>
        <v>0.96</v>
      </c>
      <c r="BN37">
        <f>SUMIFS('FAOstat _govt exp'!$L:$L,'FAOstat _govt exp'!$J:$J,FAOstat!BN$4,'FAOstat _govt exp'!$H:$H,FAOstat!BN$3,'FAOstat _govt exp'!$D:$D,FAOstat!$B37)</f>
        <v>2.11</v>
      </c>
      <c r="BO37">
        <f>SUMIFS('FAOstat _govt exp'!$L:$L,'FAOstat _govt exp'!$J:$J,FAOstat!BO$4,'FAOstat _govt exp'!$H:$H,FAOstat!BO$3,'FAOstat _govt exp'!$D:$D,FAOstat!$B37)</f>
        <v>0</v>
      </c>
      <c r="BP37">
        <f>SUMIFS('FAOstat _govt exp'!$L:$L,'FAOstat _govt exp'!$J:$J,FAOstat!BP$4,'FAOstat _govt exp'!$H:$H,FAOstat!BP$3,'FAOstat _govt exp'!$D:$D,FAOstat!$B37)</f>
        <v>0</v>
      </c>
      <c r="BQ37">
        <f>SUMIFS('FAOstat _govt exp'!$L:$L,'FAOstat _govt exp'!$J:$J,FAOstat!BQ$4,'FAOstat _govt exp'!$H:$H,FAOstat!BQ$3,'FAOstat _govt exp'!$D:$D,FAOstat!$B37)</f>
        <v>0</v>
      </c>
      <c r="BR37">
        <f>SUMIFS('FAOstat _govt exp'!$L:$L,'FAOstat _govt exp'!$J:$J,FAOstat!BR$4,'FAOstat _govt exp'!$H:$H,FAOstat!BR$3,'FAOstat _govt exp'!$D:$D,FAOstat!$B37)</f>
        <v>0</v>
      </c>
      <c r="BS37">
        <f>SUMIFS('FAOstat _govt exp'!$L:$L,'FAOstat _govt exp'!$J:$J,FAOstat!BS$4,'FAOstat _govt exp'!$H:$H,FAOstat!BS$3,'FAOstat _govt exp'!$D:$D,FAOstat!$B37)</f>
        <v>0</v>
      </c>
      <c r="BT37">
        <f>SUMIFS('FAOstat _govt exp'!$L:$L,'FAOstat _govt exp'!$J:$J,FAOstat!BT$4,'FAOstat _govt exp'!$H:$H,FAOstat!BT$3,'FAOstat _govt exp'!$D:$D,FAOstat!$B37)</f>
        <v>0</v>
      </c>
      <c r="BU37">
        <f>SUMIFS('FAOstat _govt exp'!$L:$L,'FAOstat _govt exp'!$J:$J,FAOstat!BU$4,'FAOstat _govt exp'!$H:$H,FAOstat!BU$3,'FAOstat _govt exp'!$D:$D,FAOstat!$B37)</f>
        <v>0</v>
      </c>
      <c r="BV37">
        <f>SUMIFS('FAOstat _govt exp'!$L:$L,'FAOstat _govt exp'!$J:$J,FAOstat!BV$4,'FAOstat _govt exp'!$H:$H,FAOstat!BV$3,'FAOstat _govt exp'!$D:$D,FAOstat!$B37)</f>
        <v>0</v>
      </c>
      <c r="BW37">
        <f>SUMIFS('FAOstat _govt exp'!$L:$L,'FAOstat _govt exp'!$J:$J,FAOstat!BW$4,'FAOstat _govt exp'!$H:$H,FAOstat!BW$3,'FAOstat _govt exp'!$D:$D,FAOstat!$B37)</f>
        <v>0</v>
      </c>
      <c r="BX37">
        <f>SUMIFS('FAOstat _govt exp'!$L:$L,'FAOstat _govt exp'!$J:$J,FAOstat!BX$4,'FAOstat _govt exp'!$H:$H,FAOstat!BX$3,'FAOstat _govt exp'!$D:$D,FAOstat!$B37)</f>
        <v>0</v>
      </c>
      <c r="BY37">
        <f>SUMIFS('FAOstat _govt exp'!$L:$L,'FAOstat _govt exp'!$J:$J,FAOstat!BY$4,'FAOstat _govt exp'!$H:$H,FAOstat!BY$3,'FAOstat _govt exp'!$D:$D,FAOstat!$B37)</f>
        <v>0</v>
      </c>
      <c r="BZ37">
        <f>SUMIFS('FAOstat _govt exp'!$L:$L,'FAOstat _govt exp'!$J:$J,FAOstat!BZ$4,'FAOstat _govt exp'!$H:$H,FAOstat!BZ$3,'FAOstat _govt exp'!$D:$D,FAOstat!$B37)</f>
        <v>0</v>
      </c>
      <c r="CA37">
        <f>SUMIFS('FAOstat _govt exp'!$L:$L,'FAOstat _govt exp'!$J:$J,FAOstat!CA$4,'FAOstat _govt exp'!$H:$H,FAOstat!CA$3,'FAOstat _govt exp'!$D:$D,FAOstat!$B37)</f>
        <v>0</v>
      </c>
      <c r="CB37">
        <f>SUMIFS('FAOstat _govt exp'!$L:$L,'FAOstat _govt exp'!$J:$J,FAOstat!CB$4,'FAOstat _govt exp'!$H:$H,FAOstat!CB$3,'FAOstat _govt exp'!$D:$D,FAOstat!$B37)</f>
        <v>0</v>
      </c>
      <c r="CC37">
        <f>SUMIFS('FAOstat _govt exp'!$L:$L,'FAOstat _govt exp'!$J:$J,FAOstat!CC$4,'FAOstat _govt exp'!$H:$H,FAOstat!CC$3,'FAOstat _govt exp'!$D:$D,FAOstat!$B37)</f>
        <v>0</v>
      </c>
      <c r="CD37">
        <f>SUMIFS('FAOstat _govt exp'!$L:$L,'FAOstat _govt exp'!$J:$J,FAOstat!CD$4,'FAOstat _govt exp'!$H:$H,FAOstat!CD$3,'FAOstat _govt exp'!$D:$D,FAOstat!$B37)</f>
        <v>0</v>
      </c>
      <c r="CE37" s="4">
        <f>SUMIFS('FAOstat_value added'!$L:$L,'FAOstat_value added'!$J:$J,FAOstat!CE$4,'FAOstat_value added'!$D:$D,FAOstat!$B37)</f>
        <v>7.5182630000000001</v>
      </c>
      <c r="CF37" s="4">
        <f>IF(SUMIFS('FAOstat_value added'!$L:$L,'FAOstat_value added'!$J:$J,FAOstat!CF$4,'FAOstat_value added'!$D:$D,FAOstat!$B37)=0,CE37*(1+Assumptions!$C$10),SUMIFS('FAOstat_value added'!$L:$L,'FAOstat_value added'!$J:$J,FAOstat!CF$4,'FAOstat_value added'!$D:$D,FAOstat!$B37))</f>
        <v>8.0778230000000004</v>
      </c>
      <c r="CG37" s="4">
        <f>IF(SUMIFS('FAOstat_value added'!$L:$L,'FAOstat_value added'!$J:$J,FAOstat!CG$4,'FAOstat_value added'!$D:$D,FAOstat!$B37)=0,CF37*(1+Assumptions!$C$10),SUMIFS('FAOstat_value added'!$L:$L,'FAOstat_value added'!$J:$J,FAOstat!CG$4,'FAOstat_value added'!$D:$D,FAOstat!$B37))</f>
        <v>9.6271520000000006</v>
      </c>
      <c r="CH37" s="4">
        <f>IF(SUMIFS('FAOstat_value added'!$L:$L,'FAOstat_value added'!$J:$J,FAOstat!CH$4,'FAOstat_value added'!$D:$D,FAOstat!$B37)=0,CG37*(1+Assumptions!$C$10),SUMIFS('FAOstat_value added'!$L:$L,'FAOstat_value added'!$J:$J,FAOstat!CH$4,'FAOstat_value added'!$D:$D,FAOstat!$B37))</f>
        <v>9.5212540000000008</v>
      </c>
      <c r="CI37" s="4">
        <f>IF(SUMIFS('FAOstat_value added'!$L:$L,'FAOstat_value added'!$J:$J,FAOstat!CI$4,'FAOstat_value added'!$D:$D,FAOstat!$B37)=0,CH37*(1+Assumptions!$C$10),SUMIFS('FAOstat_value added'!$L:$L,'FAOstat_value added'!$J:$J,FAOstat!CI$4,'FAOstat_value added'!$D:$D,FAOstat!$B37))</f>
        <v>10.405976000000001</v>
      </c>
      <c r="CJ37" s="4">
        <f>IF(SUMIFS('FAOstat_value added'!$L:$L,'FAOstat_value added'!$J:$J,FAOstat!CJ$4,'FAOstat_value added'!$D:$D,FAOstat!$B37)=0,CI37*(1+Assumptions!$C$10),SUMIFS('FAOstat_value added'!$L:$L,'FAOstat_value added'!$J:$J,FAOstat!CJ$4,'FAOstat_value added'!$D:$D,FAOstat!$B37))</f>
        <v>8.6384709999999991</v>
      </c>
      <c r="CK37" s="4">
        <f>IF(SUMIFS('FAOstat_value added'!$L:$L,'FAOstat_value added'!$J:$J,FAOstat!CK$4,'FAOstat_value added'!$D:$D,FAOstat!$B37)=0,CJ37*(1+Assumptions!$C$10),SUMIFS('FAOstat_value added'!$L:$L,'FAOstat_value added'!$J:$J,FAOstat!CK$4,'FAOstat_value added'!$D:$D,FAOstat!$B37))</f>
        <v>8.2144220000000008</v>
      </c>
      <c r="CL37" s="4">
        <f>IF(SUMIFS('FAOstat_value added'!$L:$L,'FAOstat_value added'!$J:$J,FAOstat!CL$4,'FAOstat_value added'!$D:$D,FAOstat!$B37)=0,CK37*(1+Assumptions!$C$10),SUMIFS('FAOstat_value added'!$L:$L,'FAOstat_value added'!$J:$J,FAOstat!CL$4,'FAOstat_value added'!$D:$D,FAOstat!$B37))</f>
        <v>10.096174</v>
      </c>
      <c r="CM37" s="4">
        <f>IF(SUMIFS('FAOstat_value added'!$L:$L,'FAOstat_value added'!$J:$J,FAOstat!CM$4,'FAOstat_value added'!$D:$D,FAOstat!$B37)=0,CL37*(1+Assumptions!$C$10),SUMIFS('FAOstat_value added'!$L:$L,'FAOstat_value added'!$J:$J,FAOstat!CM$4,'FAOstat_value added'!$D:$D,FAOstat!$B37))</f>
        <v>9.6990370000000006</v>
      </c>
      <c r="CN37" s="4">
        <f>IF(SUMIFS('FAOstat_value added'!$L:$L,'FAOstat_value added'!$J:$J,FAOstat!CN$4,'FAOstat_value added'!$D:$D,FAOstat!$B37)=0,CM37*(1+Assumptions!$C$10),SUMIFS('FAOstat_value added'!$L:$L,'FAOstat_value added'!$J:$J,FAOstat!CN$4,'FAOstat_value added'!$D:$D,FAOstat!$B37))</f>
        <v>9.8930177400000012</v>
      </c>
      <c r="CO37" s="36">
        <f t="shared" si="28"/>
        <v>-1</v>
      </c>
    </row>
    <row r="38" spans="2:93" x14ac:dyDescent="0.35">
      <c r="B38" t="s">
        <v>97</v>
      </c>
      <c r="C38">
        <f t="shared" si="8"/>
        <v>0</v>
      </c>
      <c r="D38">
        <f t="shared" si="9"/>
        <v>0</v>
      </c>
      <c r="E38">
        <f t="shared" si="10"/>
        <v>0</v>
      </c>
      <c r="F38">
        <f t="shared" si="11"/>
        <v>0</v>
      </c>
      <c r="G38">
        <f t="shared" si="12"/>
        <v>0</v>
      </c>
      <c r="H38">
        <f t="shared" si="13"/>
        <v>0</v>
      </c>
      <c r="I38">
        <f t="shared" si="14"/>
        <v>0</v>
      </c>
      <c r="J38">
        <f t="shared" si="15"/>
        <v>0</v>
      </c>
      <c r="K38">
        <f t="shared" si="16"/>
        <v>0</v>
      </c>
      <c r="L38">
        <f t="shared" si="17"/>
        <v>0</v>
      </c>
      <c r="M38" s="4">
        <f t="shared" si="18"/>
        <v>878.21</v>
      </c>
      <c r="N38" s="4">
        <f t="shared" si="19"/>
        <v>944.62</v>
      </c>
      <c r="O38" s="4">
        <f t="shared" si="20"/>
        <v>913.59</v>
      </c>
      <c r="P38" s="4">
        <f t="shared" si="21"/>
        <v>480.98</v>
      </c>
      <c r="Q38" s="4">
        <f t="shared" si="22"/>
        <v>286.15999999999997</v>
      </c>
      <c r="R38" s="4">
        <f t="shared" si="23"/>
        <v>308.71000000000004</v>
      </c>
      <c r="S38" s="4">
        <f t="shared" si="24"/>
        <v>306.58</v>
      </c>
      <c r="T38" s="4">
        <f t="shared" si="25"/>
        <v>270.69</v>
      </c>
      <c r="U38" s="4">
        <f t="shared" si="26"/>
        <v>276.77999999999997</v>
      </c>
      <c r="V38" s="4">
        <f t="shared" si="27"/>
        <v>0</v>
      </c>
      <c r="W38">
        <f>SUMIFS('FAOstat _govt exp'!$L:$L,'FAOstat _govt exp'!$J:$J,FAOstat!W$4,'FAOstat _govt exp'!$H:$H,FAOstat!W$3,'FAOstat _govt exp'!$D:$D,FAOstat!$B38)</f>
        <v>775.89</v>
      </c>
      <c r="X38">
        <f>SUMIFS('FAOstat _govt exp'!$L:$L,'FAOstat _govt exp'!$J:$J,FAOstat!X$4,'FAOstat _govt exp'!$H:$H,FAOstat!X$3,'FAOstat _govt exp'!$D:$D,FAOstat!$B38)</f>
        <v>827.03</v>
      </c>
      <c r="Y38">
        <f>SUMIFS('FAOstat _govt exp'!$L:$L,'FAOstat _govt exp'!$J:$J,FAOstat!Y$4,'FAOstat _govt exp'!$H:$H,FAOstat!Y$3,'FAOstat _govt exp'!$D:$D,FAOstat!$B38)</f>
        <v>913.59</v>
      </c>
      <c r="Z38">
        <f>SUMIFS('FAOstat _govt exp'!$L:$L,'FAOstat _govt exp'!$J:$J,FAOstat!Z$4,'FAOstat _govt exp'!$H:$H,FAOstat!Z$3,'FAOstat _govt exp'!$D:$D,FAOstat!$B38)</f>
        <v>418.47</v>
      </c>
      <c r="AA38">
        <f>SUMIFS('FAOstat _govt exp'!$L:$L,'FAOstat _govt exp'!$J:$J,FAOstat!AA$4,'FAOstat _govt exp'!$H:$H,FAOstat!AA$3,'FAOstat _govt exp'!$D:$D,FAOstat!$B38)</f>
        <v>214.45</v>
      </c>
      <c r="AB38">
        <f>SUMIFS('FAOstat _govt exp'!$L:$L,'FAOstat _govt exp'!$J:$J,FAOstat!AB$4,'FAOstat _govt exp'!$H:$H,FAOstat!AB$3,'FAOstat _govt exp'!$D:$D,FAOstat!$B38)</f>
        <v>233.02</v>
      </c>
      <c r="AC38">
        <f>SUMIFS('FAOstat _govt exp'!$L:$L,'FAOstat _govt exp'!$J:$J,FAOstat!AC$4,'FAOstat _govt exp'!$H:$H,FAOstat!AC$3,'FAOstat _govt exp'!$D:$D,FAOstat!$B38)</f>
        <v>220.67</v>
      </c>
      <c r="AD38">
        <f>SUMIFS('FAOstat _govt exp'!$L:$L,'FAOstat _govt exp'!$J:$J,FAOstat!AD$4,'FAOstat _govt exp'!$H:$H,FAOstat!AD$3,'FAOstat _govt exp'!$D:$D,FAOstat!$B38)</f>
        <v>200.41</v>
      </c>
      <c r="AE38">
        <f>SUMIFS('FAOstat _govt exp'!$L:$L,'FAOstat _govt exp'!$J:$J,FAOstat!AE$4,'FAOstat _govt exp'!$H:$H,FAOstat!AE$3,'FAOstat _govt exp'!$D:$D,FAOstat!$B38)</f>
        <v>209.12</v>
      </c>
      <c r="AF38">
        <f>SUMIFS('FAOstat _govt exp'!$L:$L,'FAOstat _govt exp'!$J:$J,FAOstat!AF$4,'FAOstat _govt exp'!$H:$H,FAOstat!AF$3,'FAOstat _govt exp'!$D:$D,FAOstat!$B38)</f>
        <v>0</v>
      </c>
      <c r="AG38">
        <f>SUMIFS('FAOstat _govt exp'!$L:$L,'FAOstat _govt exp'!$J:$J,FAOstat!AG$4,'FAOstat _govt exp'!$H:$H,FAOstat!AG$3,'FAOstat _govt exp'!$D:$D,FAOstat!$B38)</f>
        <v>102.32</v>
      </c>
      <c r="AH38">
        <f>SUMIFS('FAOstat _govt exp'!$L:$L,'FAOstat _govt exp'!$J:$J,FAOstat!AH$4,'FAOstat _govt exp'!$H:$H,FAOstat!AH$3,'FAOstat _govt exp'!$D:$D,FAOstat!$B38)</f>
        <v>117.59</v>
      </c>
      <c r="AI38">
        <f>SUMIFS('FAOstat _govt exp'!$L:$L,'FAOstat _govt exp'!$J:$J,FAOstat!AI$4,'FAOstat _govt exp'!$H:$H,FAOstat!AI$3,'FAOstat _govt exp'!$D:$D,FAOstat!$B38)</f>
        <v>0</v>
      </c>
      <c r="AJ38">
        <f>SUMIFS('FAOstat _govt exp'!$L:$L,'FAOstat _govt exp'!$J:$J,FAOstat!AJ$4,'FAOstat _govt exp'!$H:$H,FAOstat!AJ$3,'FAOstat _govt exp'!$D:$D,FAOstat!$B38)</f>
        <v>62.51</v>
      </c>
      <c r="AK38">
        <f>SUMIFS('FAOstat _govt exp'!$L:$L,'FAOstat _govt exp'!$J:$J,FAOstat!AK$4,'FAOstat _govt exp'!$H:$H,FAOstat!AK$3,'FAOstat _govt exp'!$D:$D,FAOstat!$B38)</f>
        <v>71.709999999999994</v>
      </c>
      <c r="AL38">
        <f>SUMIFS('FAOstat _govt exp'!$L:$L,'FAOstat _govt exp'!$J:$J,FAOstat!AL$4,'FAOstat _govt exp'!$H:$H,FAOstat!AL$3,'FAOstat _govt exp'!$D:$D,FAOstat!$B38)</f>
        <v>75.69</v>
      </c>
      <c r="AM38">
        <f>SUMIFS('FAOstat _govt exp'!$L:$L,'FAOstat _govt exp'!$J:$J,FAOstat!AM$4,'FAOstat _govt exp'!$H:$H,FAOstat!AM$3,'FAOstat _govt exp'!$D:$D,FAOstat!$B38)</f>
        <v>85.91</v>
      </c>
      <c r="AN38">
        <f>SUMIFS('FAOstat _govt exp'!$L:$L,'FAOstat _govt exp'!$J:$J,FAOstat!AN$4,'FAOstat _govt exp'!$H:$H,FAOstat!AN$3,'FAOstat _govt exp'!$D:$D,FAOstat!$B38)</f>
        <v>70.28</v>
      </c>
      <c r="AO38">
        <f>SUMIFS('FAOstat _govt exp'!$L:$L,'FAOstat _govt exp'!$J:$J,FAOstat!AO$4,'FAOstat _govt exp'!$H:$H,FAOstat!AO$3,'FAOstat _govt exp'!$D:$D,FAOstat!$B38)</f>
        <v>67.66</v>
      </c>
      <c r="AP38">
        <f>SUMIFS('FAOstat _govt exp'!$L:$L,'FAOstat _govt exp'!$J:$J,FAOstat!AP$4,'FAOstat _govt exp'!$H:$H,FAOstat!AP$3,'FAOstat _govt exp'!$D:$D,FAOstat!$B38)</f>
        <v>0</v>
      </c>
      <c r="AQ38">
        <f>SUMIFS('FAOstat _govt exp'!$L:$L,'FAOstat _govt exp'!$J:$J,FAOstat!AQ$4,'FAOstat _govt exp'!$H:$H,FAOstat!AQ$3,'FAOstat _govt exp'!$D:$D,FAOstat!$B38)</f>
        <v>0</v>
      </c>
      <c r="AR38">
        <f>SUMIFS('FAOstat _govt exp'!$L:$L,'FAOstat _govt exp'!$J:$J,FAOstat!AR$4,'FAOstat _govt exp'!$H:$H,FAOstat!AR$3,'FAOstat _govt exp'!$D:$D,FAOstat!$B38)</f>
        <v>0</v>
      </c>
      <c r="AS38">
        <f>SUMIFS('FAOstat _govt exp'!$L:$L,'FAOstat _govt exp'!$J:$J,FAOstat!AS$4,'FAOstat _govt exp'!$H:$H,FAOstat!AS$3,'FAOstat _govt exp'!$D:$D,FAOstat!$B38)</f>
        <v>0</v>
      </c>
      <c r="AT38">
        <f>SUMIFS('FAOstat _govt exp'!$L:$L,'FAOstat _govt exp'!$J:$J,FAOstat!AT$4,'FAOstat _govt exp'!$H:$H,FAOstat!AT$3,'FAOstat _govt exp'!$D:$D,FAOstat!$B38)</f>
        <v>0</v>
      </c>
      <c r="AU38">
        <f>SUMIFS('FAOstat _govt exp'!$L:$L,'FAOstat _govt exp'!$J:$J,FAOstat!AU$4,'FAOstat _govt exp'!$H:$H,FAOstat!AU$3,'FAOstat _govt exp'!$D:$D,FAOstat!$B38)</f>
        <v>0</v>
      </c>
      <c r="AV38">
        <f>SUMIFS('FAOstat _govt exp'!$L:$L,'FAOstat _govt exp'!$J:$J,FAOstat!AV$4,'FAOstat _govt exp'!$H:$H,FAOstat!AV$3,'FAOstat _govt exp'!$D:$D,FAOstat!$B38)</f>
        <v>0</v>
      </c>
      <c r="AW38">
        <f>SUMIFS('FAOstat _govt exp'!$L:$L,'FAOstat _govt exp'!$J:$J,FAOstat!AW$4,'FAOstat _govt exp'!$H:$H,FAOstat!AW$3,'FAOstat _govt exp'!$D:$D,FAOstat!$B38)</f>
        <v>0</v>
      </c>
      <c r="AX38">
        <f>SUMIFS('FAOstat _govt exp'!$L:$L,'FAOstat _govt exp'!$J:$J,FAOstat!AX$4,'FAOstat _govt exp'!$H:$H,FAOstat!AX$3,'FAOstat _govt exp'!$D:$D,FAOstat!$B38)</f>
        <v>0</v>
      </c>
      <c r="AY38">
        <f>SUMIFS('FAOstat _govt exp'!$L:$L,'FAOstat _govt exp'!$J:$J,FAOstat!AY$4,'FAOstat _govt exp'!$H:$H,FAOstat!AY$3,'FAOstat _govt exp'!$D:$D,FAOstat!$B38)</f>
        <v>0</v>
      </c>
      <c r="AZ38">
        <f>SUMIFS('FAOstat _govt exp'!$L:$L,'FAOstat _govt exp'!$J:$J,FAOstat!AZ$4,'FAOstat _govt exp'!$H:$H,FAOstat!AZ$3,'FAOstat _govt exp'!$D:$D,FAOstat!$B38)</f>
        <v>0</v>
      </c>
      <c r="BA38">
        <f>SUMIFS('FAOstat _govt exp'!$L:$L,'FAOstat _govt exp'!$J:$J,FAOstat!BA$4,'FAOstat _govt exp'!$H:$H,FAOstat!BA$3,'FAOstat _govt exp'!$D:$D,FAOstat!$B38)</f>
        <v>775.89</v>
      </c>
      <c r="BB38">
        <f>SUMIFS('FAOstat _govt exp'!$L:$L,'FAOstat _govt exp'!$J:$J,FAOstat!BB$4,'FAOstat _govt exp'!$H:$H,FAOstat!BB$3,'FAOstat _govt exp'!$D:$D,FAOstat!$B38)</f>
        <v>827.03</v>
      </c>
      <c r="BC38">
        <f>SUMIFS('FAOstat _govt exp'!$L:$L,'FAOstat _govt exp'!$J:$J,FAOstat!BC$4,'FAOstat _govt exp'!$H:$H,FAOstat!BC$3,'FAOstat _govt exp'!$D:$D,FAOstat!$B38)</f>
        <v>913.59</v>
      </c>
      <c r="BD38">
        <f>SUMIFS('FAOstat _govt exp'!$L:$L,'FAOstat _govt exp'!$J:$J,FAOstat!BD$4,'FAOstat _govt exp'!$H:$H,FAOstat!BD$3,'FAOstat _govt exp'!$D:$D,FAOstat!$B38)</f>
        <v>425.69</v>
      </c>
      <c r="BE38">
        <f>SUMIFS('FAOstat _govt exp'!$L:$L,'FAOstat _govt exp'!$J:$J,FAOstat!BE$4,'FAOstat _govt exp'!$H:$H,FAOstat!BE$3,'FAOstat _govt exp'!$D:$D,FAOstat!$B38)</f>
        <v>215.77</v>
      </c>
      <c r="BF38">
        <f>SUMIFS('FAOstat _govt exp'!$L:$L,'FAOstat _govt exp'!$J:$J,FAOstat!BF$4,'FAOstat _govt exp'!$H:$H,FAOstat!BF$3,'FAOstat _govt exp'!$D:$D,FAOstat!$B38)</f>
        <v>236.79</v>
      </c>
      <c r="BG38">
        <f>SUMIFS('FAOstat _govt exp'!$L:$L,'FAOstat _govt exp'!$J:$J,FAOstat!BG$4,'FAOstat _govt exp'!$H:$H,FAOstat!BG$3,'FAOstat _govt exp'!$D:$D,FAOstat!$B38)</f>
        <v>220.67</v>
      </c>
      <c r="BH38">
        <f>SUMIFS('FAOstat _govt exp'!$L:$L,'FAOstat _govt exp'!$J:$J,FAOstat!BH$4,'FAOstat _govt exp'!$H:$H,FAOstat!BH$3,'FAOstat _govt exp'!$D:$D,FAOstat!$B38)</f>
        <v>200.41</v>
      </c>
      <c r="BI38">
        <f>SUMIFS('FAOstat _govt exp'!$L:$L,'FAOstat _govt exp'!$J:$J,FAOstat!BI$4,'FAOstat _govt exp'!$H:$H,FAOstat!BI$3,'FAOstat _govt exp'!$D:$D,FAOstat!$B38)</f>
        <v>209.12</v>
      </c>
      <c r="BJ38">
        <f>SUMIFS('FAOstat _govt exp'!$L:$L,'FAOstat _govt exp'!$J:$J,FAOstat!BJ$4,'FAOstat _govt exp'!$H:$H,FAOstat!BJ$3,'FAOstat _govt exp'!$D:$D,FAOstat!$B38)</f>
        <v>0</v>
      </c>
      <c r="BK38">
        <f>SUMIFS('FAOstat _govt exp'!$L:$L,'FAOstat _govt exp'!$J:$J,FAOstat!BK$4,'FAOstat _govt exp'!$H:$H,FAOstat!BK$3,'FAOstat _govt exp'!$D:$D,FAOstat!$B38)</f>
        <v>102.32</v>
      </c>
      <c r="BL38">
        <f>SUMIFS('FAOstat _govt exp'!$L:$L,'FAOstat _govt exp'!$J:$J,FAOstat!BL$4,'FAOstat _govt exp'!$H:$H,FAOstat!BL$3,'FAOstat _govt exp'!$D:$D,FAOstat!$B38)</f>
        <v>117.59</v>
      </c>
      <c r="BM38">
        <f>SUMIFS('FAOstat _govt exp'!$L:$L,'FAOstat _govt exp'!$J:$J,FAOstat!BM$4,'FAOstat _govt exp'!$H:$H,FAOstat!BM$3,'FAOstat _govt exp'!$D:$D,FAOstat!$B38)</f>
        <v>0</v>
      </c>
      <c r="BN38">
        <f>SUMIFS('FAOstat _govt exp'!$L:$L,'FAOstat _govt exp'!$J:$J,FAOstat!BN$4,'FAOstat _govt exp'!$H:$H,FAOstat!BN$3,'FAOstat _govt exp'!$D:$D,FAOstat!$B38)</f>
        <v>62.51</v>
      </c>
      <c r="BO38">
        <f>SUMIFS('FAOstat _govt exp'!$L:$L,'FAOstat _govt exp'!$J:$J,FAOstat!BO$4,'FAOstat _govt exp'!$H:$H,FAOstat!BO$3,'FAOstat _govt exp'!$D:$D,FAOstat!$B38)</f>
        <v>71.709999999999994</v>
      </c>
      <c r="BP38">
        <f>SUMIFS('FAOstat _govt exp'!$L:$L,'FAOstat _govt exp'!$J:$J,FAOstat!BP$4,'FAOstat _govt exp'!$H:$H,FAOstat!BP$3,'FAOstat _govt exp'!$D:$D,FAOstat!$B38)</f>
        <v>75.69</v>
      </c>
      <c r="BQ38">
        <f>SUMIFS('FAOstat _govt exp'!$L:$L,'FAOstat _govt exp'!$J:$J,FAOstat!BQ$4,'FAOstat _govt exp'!$H:$H,FAOstat!BQ$3,'FAOstat _govt exp'!$D:$D,FAOstat!$B38)</f>
        <v>85.91</v>
      </c>
      <c r="BR38">
        <f>SUMIFS('FAOstat _govt exp'!$L:$L,'FAOstat _govt exp'!$J:$J,FAOstat!BR$4,'FAOstat _govt exp'!$H:$H,FAOstat!BR$3,'FAOstat _govt exp'!$D:$D,FAOstat!$B38)</f>
        <v>70.28</v>
      </c>
      <c r="BS38">
        <f>SUMIFS('FAOstat _govt exp'!$L:$L,'FAOstat _govt exp'!$J:$J,FAOstat!BS$4,'FAOstat _govt exp'!$H:$H,FAOstat!BS$3,'FAOstat _govt exp'!$D:$D,FAOstat!$B38)</f>
        <v>67.66</v>
      </c>
      <c r="BT38">
        <f>SUMIFS('FAOstat _govt exp'!$L:$L,'FAOstat _govt exp'!$J:$J,FAOstat!BT$4,'FAOstat _govt exp'!$H:$H,FAOstat!BT$3,'FAOstat _govt exp'!$D:$D,FAOstat!$B38)</f>
        <v>0</v>
      </c>
      <c r="BU38">
        <f>SUMIFS('FAOstat _govt exp'!$L:$L,'FAOstat _govt exp'!$J:$J,FAOstat!BU$4,'FAOstat _govt exp'!$H:$H,FAOstat!BU$3,'FAOstat _govt exp'!$D:$D,FAOstat!$B38)</f>
        <v>0</v>
      </c>
      <c r="BV38">
        <f>SUMIFS('FAOstat _govt exp'!$L:$L,'FAOstat _govt exp'!$J:$J,FAOstat!BV$4,'FAOstat _govt exp'!$H:$H,FAOstat!BV$3,'FAOstat _govt exp'!$D:$D,FAOstat!$B38)</f>
        <v>0</v>
      </c>
      <c r="BW38">
        <f>SUMIFS('FAOstat _govt exp'!$L:$L,'FAOstat _govt exp'!$J:$J,FAOstat!BW$4,'FAOstat _govt exp'!$H:$H,FAOstat!BW$3,'FAOstat _govt exp'!$D:$D,FAOstat!$B38)</f>
        <v>0</v>
      </c>
      <c r="BX38">
        <f>SUMIFS('FAOstat _govt exp'!$L:$L,'FAOstat _govt exp'!$J:$J,FAOstat!BX$4,'FAOstat _govt exp'!$H:$H,FAOstat!BX$3,'FAOstat _govt exp'!$D:$D,FAOstat!$B38)</f>
        <v>0</v>
      </c>
      <c r="BY38">
        <f>SUMIFS('FAOstat _govt exp'!$L:$L,'FAOstat _govt exp'!$J:$J,FAOstat!BY$4,'FAOstat _govt exp'!$H:$H,FAOstat!BY$3,'FAOstat _govt exp'!$D:$D,FAOstat!$B38)</f>
        <v>0</v>
      </c>
      <c r="BZ38">
        <f>SUMIFS('FAOstat _govt exp'!$L:$L,'FAOstat _govt exp'!$J:$J,FAOstat!BZ$4,'FAOstat _govt exp'!$H:$H,FAOstat!BZ$3,'FAOstat _govt exp'!$D:$D,FAOstat!$B38)</f>
        <v>0</v>
      </c>
      <c r="CA38">
        <f>SUMIFS('FAOstat _govt exp'!$L:$L,'FAOstat _govt exp'!$J:$J,FAOstat!CA$4,'FAOstat _govt exp'!$H:$H,FAOstat!CA$3,'FAOstat _govt exp'!$D:$D,FAOstat!$B38)</f>
        <v>0</v>
      </c>
      <c r="CB38">
        <f>SUMIFS('FAOstat _govt exp'!$L:$L,'FAOstat _govt exp'!$J:$J,FAOstat!CB$4,'FAOstat _govt exp'!$H:$H,FAOstat!CB$3,'FAOstat _govt exp'!$D:$D,FAOstat!$B38)</f>
        <v>0</v>
      </c>
      <c r="CC38">
        <f>SUMIFS('FAOstat _govt exp'!$L:$L,'FAOstat _govt exp'!$J:$J,FAOstat!CC$4,'FAOstat _govt exp'!$H:$H,FAOstat!CC$3,'FAOstat _govt exp'!$D:$D,FAOstat!$B38)</f>
        <v>0</v>
      </c>
      <c r="CD38">
        <f>SUMIFS('FAOstat _govt exp'!$L:$L,'FAOstat _govt exp'!$J:$J,FAOstat!CD$4,'FAOstat _govt exp'!$H:$H,FAOstat!CD$3,'FAOstat _govt exp'!$D:$D,FAOstat!$B38)</f>
        <v>0</v>
      </c>
      <c r="CE38" s="4">
        <f>SUMIFS('FAOstat_value added'!$L:$L,'FAOstat_value added'!$J:$J,FAOstat!CE$4,'FAOstat_value added'!$D:$D,FAOstat!$B38)</f>
        <v>2454.9513780000002</v>
      </c>
      <c r="CF38" s="4">
        <f>IF(SUMIFS('FAOstat_value added'!$L:$L,'FAOstat_value added'!$J:$J,FAOstat!CF$4,'FAOstat_value added'!$D:$D,FAOstat!$B38)=0,CE38*(1+Assumptions!$C$10),SUMIFS('FAOstat_value added'!$L:$L,'FAOstat_value added'!$J:$J,FAOstat!CF$4,'FAOstat_value added'!$D:$D,FAOstat!$B38))</f>
        <v>2467.4972889999999</v>
      </c>
      <c r="CG38" s="4">
        <f>IF(SUMIFS('FAOstat_value added'!$L:$L,'FAOstat_value added'!$J:$J,FAOstat!CG$4,'FAOstat_value added'!$D:$D,FAOstat!$B38)=0,CF38*(1+Assumptions!$C$10),SUMIFS('FAOstat_value added'!$L:$L,'FAOstat_value added'!$J:$J,FAOstat!CG$4,'FAOstat_value added'!$D:$D,FAOstat!$B38))</f>
        <v>2513.884986</v>
      </c>
      <c r="CH38" s="4">
        <f>IF(SUMIFS('FAOstat_value added'!$L:$L,'FAOstat_value added'!$J:$J,FAOstat!CH$4,'FAOstat_value added'!$D:$D,FAOstat!$B38)=0,CG38*(1+Assumptions!$C$10),SUMIFS('FAOstat_value added'!$L:$L,'FAOstat_value added'!$J:$J,FAOstat!CH$4,'FAOstat_value added'!$D:$D,FAOstat!$B38))</f>
        <v>2508.9143490000001</v>
      </c>
      <c r="CI38" s="4">
        <f>IF(SUMIFS('FAOstat_value added'!$L:$L,'FAOstat_value added'!$J:$J,FAOstat!CI$4,'FAOstat_value added'!$D:$D,FAOstat!$B38)=0,CH38*(1+Assumptions!$C$10),SUMIFS('FAOstat_value added'!$L:$L,'FAOstat_value added'!$J:$J,FAOstat!CI$4,'FAOstat_value added'!$D:$D,FAOstat!$B38))</f>
        <v>2592.010409</v>
      </c>
      <c r="CJ38" s="4">
        <f>IF(SUMIFS('FAOstat_value added'!$L:$L,'FAOstat_value added'!$J:$J,FAOstat!CJ$4,'FAOstat_value added'!$D:$D,FAOstat!$B38)=0,CI38*(1+Assumptions!$C$10),SUMIFS('FAOstat_value added'!$L:$L,'FAOstat_value added'!$J:$J,FAOstat!CJ$4,'FAOstat_value added'!$D:$D,FAOstat!$B38))</f>
        <v>2715.0681479999998</v>
      </c>
      <c r="CK38" s="4">
        <f>IF(SUMIFS('FAOstat_value added'!$L:$L,'FAOstat_value added'!$J:$J,FAOstat!CK$4,'FAOstat_value added'!$D:$D,FAOstat!$B38)=0,CJ38*(1+Assumptions!$C$10),SUMIFS('FAOstat_value added'!$L:$L,'FAOstat_value added'!$J:$J,FAOstat!CK$4,'FAOstat_value added'!$D:$D,FAOstat!$B38))</f>
        <v>2932.6702</v>
      </c>
      <c r="CL38" s="4">
        <f>IF(SUMIFS('FAOstat_value added'!$L:$L,'FAOstat_value added'!$J:$J,FAOstat!CL$4,'FAOstat_value added'!$D:$D,FAOstat!$B38)=0,CK38*(1+Assumptions!$C$10),SUMIFS('FAOstat_value added'!$L:$L,'FAOstat_value added'!$J:$J,FAOstat!CL$4,'FAOstat_value added'!$D:$D,FAOstat!$B38))</f>
        <v>2916.7431029999998</v>
      </c>
      <c r="CM38" s="4">
        <f>IF(SUMIFS('FAOstat_value added'!$L:$L,'FAOstat_value added'!$J:$J,FAOstat!CM$4,'FAOstat_value added'!$D:$D,FAOstat!$B38)=0,CL38*(1+Assumptions!$C$10),SUMIFS('FAOstat_value added'!$L:$L,'FAOstat_value added'!$J:$J,FAOstat!CM$4,'FAOstat_value added'!$D:$D,FAOstat!$B38))</f>
        <v>2754.3129669999998</v>
      </c>
      <c r="CN38" s="4">
        <f>IF(SUMIFS('FAOstat_value added'!$L:$L,'FAOstat_value added'!$J:$J,FAOstat!CN$4,'FAOstat_value added'!$D:$D,FAOstat!$B38)=0,CM38*(1+Assumptions!$C$10),SUMIFS('FAOstat_value added'!$L:$L,'FAOstat_value added'!$J:$J,FAOstat!CN$4,'FAOstat_value added'!$D:$D,FAOstat!$B38))</f>
        <v>2809.39922634</v>
      </c>
      <c r="CO38" s="36">
        <f t="shared" si="28"/>
        <v>-0.15475623412527784</v>
      </c>
    </row>
    <row r="39" spans="2:93" x14ac:dyDescent="0.35">
      <c r="B39" t="s">
        <v>545</v>
      </c>
      <c r="C39">
        <f t="shared" si="8"/>
        <v>0</v>
      </c>
      <c r="D39">
        <f t="shared" si="9"/>
        <v>0</v>
      </c>
      <c r="E39">
        <f t="shared" si="10"/>
        <v>0</v>
      </c>
      <c r="F39">
        <f t="shared" si="11"/>
        <v>0</v>
      </c>
      <c r="G39">
        <f t="shared" si="12"/>
        <v>0</v>
      </c>
      <c r="H39">
        <f t="shared" si="13"/>
        <v>0</v>
      </c>
      <c r="I39">
        <f t="shared" si="14"/>
        <v>0</v>
      </c>
      <c r="J39">
        <f t="shared" si="15"/>
        <v>0</v>
      </c>
      <c r="K39">
        <f t="shared" si="16"/>
        <v>0</v>
      </c>
      <c r="L39">
        <f t="shared" si="17"/>
        <v>0</v>
      </c>
      <c r="M39" s="4">
        <f t="shared" si="18"/>
        <v>0</v>
      </c>
      <c r="N39" s="4">
        <f t="shared" si="19"/>
        <v>126.43</v>
      </c>
      <c r="O39" s="4">
        <f t="shared" si="20"/>
        <v>290.85000000000002</v>
      </c>
      <c r="P39" s="4">
        <f t="shared" si="21"/>
        <v>103.15</v>
      </c>
      <c r="Q39" s="4">
        <f t="shared" si="22"/>
        <v>441.17999999999995</v>
      </c>
      <c r="R39" s="4">
        <f t="shared" si="23"/>
        <v>0</v>
      </c>
      <c r="S39" s="4">
        <f t="shared" si="24"/>
        <v>0</v>
      </c>
      <c r="T39" s="4">
        <f t="shared" si="25"/>
        <v>0</v>
      </c>
      <c r="U39" s="4">
        <f t="shared" si="26"/>
        <v>0</v>
      </c>
      <c r="V39" s="4">
        <f t="shared" si="27"/>
        <v>0</v>
      </c>
      <c r="W39">
        <f>SUMIFS('FAOstat _govt exp'!$L:$L,'FAOstat _govt exp'!$J:$J,FAOstat!W$4,'FAOstat _govt exp'!$H:$H,FAOstat!W$3,'FAOstat _govt exp'!$D:$D,FAOstat!$B39)</f>
        <v>0</v>
      </c>
      <c r="X39">
        <f>SUMIFS('FAOstat _govt exp'!$L:$L,'FAOstat _govt exp'!$J:$J,FAOstat!X$4,'FAOstat _govt exp'!$H:$H,FAOstat!X$3,'FAOstat _govt exp'!$D:$D,FAOstat!$B39)</f>
        <v>0</v>
      </c>
      <c r="Y39">
        <f>SUMIFS('FAOstat _govt exp'!$L:$L,'FAOstat _govt exp'!$J:$J,FAOstat!Y$4,'FAOstat _govt exp'!$H:$H,FAOstat!Y$3,'FAOstat _govt exp'!$D:$D,FAOstat!$B39)</f>
        <v>0</v>
      </c>
      <c r="Z39">
        <f>SUMIFS('FAOstat _govt exp'!$L:$L,'FAOstat _govt exp'!$J:$J,FAOstat!Z$4,'FAOstat _govt exp'!$H:$H,FAOstat!Z$3,'FAOstat _govt exp'!$D:$D,FAOstat!$B39)</f>
        <v>0</v>
      </c>
      <c r="AA39">
        <f>SUMIFS('FAOstat _govt exp'!$L:$L,'FAOstat _govt exp'!$J:$J,FAOstat!AA$4,'FAOstat _govt exp'!$H:$H,FAOstat!AA$3,'FAOstat _govt exp'!$D:$D,FAOstat!$B39)</f>
        <v>0</v>
      </c>
      <c r="AB39">
        <f>SUMIFS('FAOstat _govt exp'!$L:$L,'FAOstat _govt exp'!$J:$J,FAOstat!AB$4,'FAOstat _govt exp'!$H:$H,FAOstat!AB$3,'FAOstat _govt exp'!$D:$D,FAOstat!$B39)</f>
        <v>0</v>
      </c>
      <c r="AC39">
        <f>SUMIFS('FAOstat _govt exp'!$L:$L,'FAOstat _govt exp'!$J:$J,FAOstat!AC$4,'FAOstat _govt exp'!$H:$H,FAOstat!AC$3,'FAOstat _govt exp'!$D:$D,FAOstat!$B39)</f>
        <v>0</v>
      </c>
      <c r="AD39">
        <f>SUMIFS('FAOstat _govt exp'!$L:$L,'FAOstat _govt exp'!$J:$J,FAOstat!AD$4,'FAOstat _govt exp'!$H:$H,FAOstat!AD$3,'FAOstat _govt exp'!$D:$D,FAOstat!$B39)</f>
        <v>0</v>
      </c>
      <c r="AE39">
        <f>SUMIFS('FAOstat _govt exp'!$L:$L,'FAOstat _govt exp'!$J:$J,FAOstat!AE$4,'FAOstat _govt exp'!$H:$H,FAOstat!AE$3,'FAOstat _govt exp'!$D:$D,FAOstat!$B39)</f>
        <v>0</v>
      </c>
      <c r="AF39">
        <f>SUMIFS('FAOstat _govt exp'!$L:$L,'FAOstat _govt exp'!$J:$J,FAOstat!AF$4,'FAOstat _govt exp'!$H:$H,FAOstat!AF$3,'FAOstat _govt exp'!$D:$D,FAOstat!$B39)</f>
        <v>0</v>
      </c>
      <c r="AG39">
        <f>SUMIFS('FAOstat _govt exp'!$L:$L,'FAOstat _govt exp'!$J:$J,FAOstat!AG$4,'FAOstat _govt exp'!$H:$H,FAOstat!AG$3,'FAOstat _govt exp'!$D:$D,FAOstat!$B39)</f>
        <v>0</v>
      </c>
      <c r="AH39">
        <f>SUMIFS('FAOstat _govt exp'!$L:$L,'FAOstat _govt exp'!$J:$J,FAOstat!AH$4,'FAOstat _govt exp'!$H:$H,FAOstat!AH$3,'FAOstat _govt exp'!$D:$D,FAOstat!$B39)</f>
        <v>0</v>
      </c>
      <c r="AI39">
        <f>SUMIFS('FAOstat _govt exp'!$L:$L,'FAOstat _govt exp'!$J:$J,FAOstat!AI$4,'FAOstat _govt exp'!$H:$H,FAOstat!AI$3,'FAOstat _govt exp'!$D:$D,FAOstat!$B39)</f>
        <v>0</v>
      </c>
      <c r="AJ39">
        <f>SUMIFS('FAOstat _govt exp'!$L:$L,'FAOstat _govt exp'!$J:$J,FAOstat!AJ$4,'FAOstat _govt exp'!$H:$H,FAOstat!AJ$3,'FAOstat _govt exp'!$D:$D,FAOstat!$B39)</f>
        <v>0</v>
      </c>
      <c r="AK39">
        <f>SUMIFS('FAOstat _govt exp'!$L:$L,'FAOstat _govt exp'!$J:$J,FAOstat!AK$4,'FAOstat _govt exp'!$H:$H,FAOstat!AK$3,'FAOstat _govt exp'!$D:$D,FAOstat!$B39)</f>
        <v>0</v>
      </c>
      <c r="AL39">
        <f>SUMIFS('FAOstat _govt exp'!$L:$L,'FAOstat _govt exp'!$J:$J,FAOstat!AL$4,'FAOstat _govt exp'!$H:$H,FAOstat!AL$3,'FAOstat _govt exp'!$D:$D,FAOstat!$B39)</f>
        <v>0</v>
      </c>
      <c r="AM39">
        <f>SUMIFS('FAOstat _govt exp'!$L:$L,'FAOstat _govt exp'!$J:$J,FAOstat!AM$4,'FAOstat _govt exp'!$H:$H,FAOstat!AM$3,'FAOstat _govt exp'!$D:$D,FAOstat!$B39)</f>
        <v>0</v>
      </c>
      <c r="AN39">
        <f>SUMIFS('FAOstat _govt exp'!$L:$L,'FAOstat _govt exp'!$J:$J,FAOstat!AN$4,'FAOstat _govt exp'!$H:$H,FAOstat!AN$3,'FAOstat _govt exp'!$D:$D,FAOstat!$B39)</f>
        <v>0</v>
      </c>
      <c r="AO39">
        <f>SUMIFS('FAOstat _govt exp'!$L:$L,'FAOstat _govt exp'!$J:$J,FAOstat!AO$4,'FAOstat _govt exp'!$H:$H,FAOstat!AO$3,'FAOstat _govt exp'!$D:$D,FAOstat!$B39)</f>
        <v>0</v>
      </c>
      <c r="AP39">
        <f>SUMIFS('FAOstat _govt exp'!$L:$L,'FAOstat _govt exp'!$J:$J,FAOstat!AP$4,'FAOstat _govt exp'!$H:$H,FAOstat!AP$3,'FAOstat _govt exp'!$D:$D,FAOstat!$B39)</f>
        <v>0</v>
      </c>
      <c r="AQ39">
        <f>SUMIFS('FAOstat _govt exp'!$L:$L,'FAOstat _govt exp'!$J:$J,FAOstat!AQ$4,'FAOstat _govt exp'!$H:$H,FAOstat!AQ$3,'FAOstat _govt exp'!$D:$D,FAOstat!$B39)</f>
        <v>0</v>
      </c>
      <c r="AR39">
        <f>SUMIFS('FAOstat _govt exp'!$L:$L,'FAOstat _govt exp'!$J:$J,FAOstat!AR$4,'FAOstat _govt exp'!$H:$H,FAOstat!AR$3,'FAOstat _govt exp'!$D:$D,FAOstat!$B39)</f>
        <v>0</v>
      </c>
      <c r="AS39">
        <f>SUMIFS('FAOstat _govt exp'!$L:$L,'FAOstat _govt exp'!$J:$J,FAOstat!AS$4,'FAOstat _govt exp'!$H:$H,FAOstat!AS$3,'FAOstat _govt exp'!$D:$D,FAOstat!$B39)</f>
        <v>0</v>
      </c>
      <c r="AT39">
        <f>SUMIFS('FAOstat _govt exp'!$L:$L,'FAOstat _govt exp'!$J:$J,FAOstat!AT$4,'FAOstat _govt exp'!$H:$H,FAOstat!AT$3,'FAOstat _govt exp'!$D:$D,FAOstat!$B39)</f>
        <v>0</v>
      </c>
      <c r="AU39">
        <f>SUMIFS('FAOstat _govt exp'!$L:$L,'FAOstat _govt exp'!$J:$J,FAOstat!AU$4,'FAOstat _govt exp'!$H:$H,FAOstat!AU$3,'FAOstat _govt exp'!$D:$D,FAOstat!$B39)</f>
        <v>0</v>
      </c>
      <c r="AV39">
        <f>SUMIFS('FAOstat _govt exp'!$L:$L,'FAOstat _govt exp'!$J:$J,FAOstat!AV$4,'FAOstat _govt exp'!$H:$H,FAOstat!AV$3,'FAOstat _govt exp'!$D:$D,FAOstat!$B39)</f>
        <v>0</v>
      </c>
      <c r="AW39">
        <f>SUMIFS('FAOstat _govt exp'!$L:$L,'FAOstat _govt exp'!$J:$J,FAOstat!AW$4,'FAOstat _govt exp'!$H:$H,FAOstat!AW$3,'FAOstat _govt exp'!$D:$D,FAOstat!$B39)</f>
        <v>0</v>
      </c>
      <c r="AX39">
        <f>SUMIFS('FAOstat _govt exp'!$L:$L,'FAOstat _govt exp'!$J:$J,FAOstat!AX$4,'FAOstat _govt exp'!$H:$H,FAOstat!AX$3,'FAOstat _govt exp'!$D:$D,FAOstat!$B39)</f>
        <v>0</v>
      </c>
      <c r="AY39">
        <f>SUMIFS('FAOstat _govt exp'!$L:$L,'FAOstat _govt exp'!$J:$J,FAOstat!AY$4,'FAOstat _govt exp'!$H:$H,FAOstat!AY$3,'FAOstat _govt exp'!$D:$D,FAOstat!$B39)</f>
        <v>0</v>
      </c>
      <c r="AZ39">
        <f>SUMIFS('FAOstat _govt exp'!$L:$L,'FAOstat _govt exp'!$J:$J,FAOstat!AZ$4,'FAOstat _govt exp'!$H:$H,FAOstat!AZ$3,'FAOstat _govt exp'!$D:$D,FAOstat!$B39)</f>
        <v>0</v>
      </c>
      <c r="BA39">
        <f>SUMIFS('FAOstat _govt exp'!$L:$L,'FAOstat _govt exp'!$J:$J,FAOstat!BA$4,'FAOstat _govt exp'!$H:$H,FAOstat!BA$3,'FAOstat _govt exp'!$D:$D,FAOstat!$B39)</f>
        <v>0</v>
      </c>
      <c r="BB39">
        <f>SUMIFS('FAOstat _govt exp'!$L:$L,'FAOstat _govt exp'!$J:$J,FAOstat!BB$4,'FAOstat _govt exp'!$H:$H,FAOstat!BB$3,'FAOstat _govt exp'!$D:$D,FAOstat!$B39)</f>
        <v>77.05</v>
      </c>
      <c r="BC39">
        <f>SUMIFS('FAOstat _govt exp'!$L:$L,'FAOstat _govt exp'!$J:$J,FAOstat!BC$4,'FAOstat _govt exp'!$H:$H,FAOstat!BC$3,'FAOstat _govt exp'!$D:$D,FAOstat!$B39)</f>
        <v>222.73</v>
      </c>
      <c r="BD39">
        <f>SUMIFS('FAOstat _govt exp'!$L:$L,'FAOstat _govt exp'!$J:$J,FAOstat!BD$4,'FAOstat _govt exp'!$H:$H,FAOstat!BD$3,'FAOstat _govt exp'!$D:$D,FAOstat!$B39)</f>
        <v>0</v>
      </c>
      <c r="BE39">
        <f>SUMIFS('FAOstat _govt exp'!$L:$L,'FAOstat _govt exp'!$J:$J,FAOstat!BE$4,'FAOstat _govt exp'!$H:$H,FAOstat!BE$3,'FAOstat _govt exp'!$D:$D,FAOstat!$B39)</f>
        <v>332.09</v>
      </c>
      <c r="BF39">
        <f>SUMIFS('FAOstat _govt exp'!$L:$L,'FAOstat _govt exp'!$J:$J,FAOstat!BF$4,'FAOstat _govt exp'!$H:$H,FAOstat!BF$3,'FAOstat _govt exp'!$D:$D,FAOstat!$B39)</f>
        <v>0</v>
      </c>
      <c r="BG39">
        <f>SUMIFS('FAOstat _govt exp'!$L:$L,'FAOstat _govt exp'!$J:$J,FAOstat!BG$4,'FAOstat _govt exp'!$H:$H,FAOstat!BG$3,'FAOstat _govt exp'!$D:$D,FAOstat!$B39)</f>
        <v>0</v>
      </c>
      <c r="BH39">
        <f>SUMIFS('FAOstat _govt exp'!$L:$L,'FAOstat _govt exp'!$J:$J,FAOstat!BH$4,'FAOstat _govt exp'!$H:$H,FAOstat!BH$3,'FAOstat _govt exp'!$D:$D,FAOstat!$B39)</f>
        <v>0</v>
      </c>
      <c r="BI39">
        <f>SUMIFS('FAOstat _govt exp'!$L:$L,'FAOstat _govt exp'!$J:$J,FAOstat!BI$4,'FAOstat _govt exp'!$H:$H,FAOstat!BI$3,'FAOstat _govt exp'!$D:$D,FAOstat!$B39)</f>
        <v>0</v>
      </c>
      <c r="BJ39">
        <f>SUMIFS('FAOstat _govt exp'!$L:$L,'FAOstat _govt exp'!$J:$J,FAOstat!BJ$4,'FAOstat _govt exp'!$H:$H,FAOstat!BJ$3,'FAOstat _govt exp'!$D:$D,FAOstat!$B39)</f>
        <v>0</v>
      </c>
      <c r="BK39">
        <f>SUMIFS('FAOstat _govt exp'!$L:$L,'FAOstat _govt exp'!$J:$J,FAOstat!BK$4,'FAOstat _govt exp'!$H:$H,FAOstat!BK$3,'FAOstat _govt exp'!$D:$D,FAOstat!$B39)</f>
        <v>0</v>
      </c>
      <c r="BL39">
        <f>SUMIFS('FAOstat _govt exp'!$L:$L,'FAOstat _govt exp'!$J:$J,FAOstat!BL$4,'FAOstat _govt exp'!$H:$H,FAOstat!BL$3,'FAOstat _govt exp'!$D:$D,FAOstat!$B39)</f>
        <v>49.38</v>
      </c>
      <c r="BM39">
        <f>SUMIFS('FAOstat _govt exp'!$L:$L,'FAOstat _govt exp'!$J:$J,FAOstat!BM$4,'FAOstat _govt exp'!$H:$H,FAOstat!BM$3,'FAOstat _govt exp'!$D:$D,FAOstat!$B39)</f>
        <v>68.12</v>
      </c>
      <c r="BN39">
        <f>SUMIFS('FAOstat _govt exp'!$L:$L,'FAOstat _govt exp'!$J:$J,FAOstat!BN$4,'FAOstat _govt exp'!$H:$H,FAOstat!BN$3,'FAOstat _govt exp'!$D:$D,FAOstat!$B39)</f>
        <v>103.15</v>
      </c>
      <c r="BO39">
        <f>SUMIFS('FAOstat _govt exp'!$L:$L,'FAOstat _govt exp'!$J:$J,FAOstat!BO$4,'FAOstat _govt exp'!$H:$H,FAOstat!BO$3,'FAOstat _govt exp'!$D:$D,FAOstat!$B39)</f>
        <v>109.09</v>
      </c>
      <c r="BP39">
        <f>SUMIFS('FAOstat _govt exp'!$L:$L,'FAOstat _govt exp'!$J:$J,FAOstat!BP$4,'FAOstat _govt exp'!$H:$H,FAOstat!BP$3,'FAOstat _govt exp'!$D:$D,FAOstat!$B39)</f>
        <v>0</v>
      </c>
      <c r="BQ39">
        <f>SUMIFS('FAOstat _govt exp'!$L:$L,'FAOstat _govt exp'!$J:$J,FAOstat!BQ$4,'FAOstat _govt exp'!$H:$H,FAOstat!BQ$3,'FAOstat _govt exp'!$D:$D,FAOstat!$B39)</f>
        <v>0</v>
      </c>
      <c r="BR39">
        <f>SUMIFS('FAOstat _govt exp'!$L:$L,'FAOstat _govt exp'!$J:$J,FAOstat!BR$4,'FAOstat _govt exp'!$H:$H,FAOstat!BR$3,'FAOstat _govt exp'!$D:$D,FAOstat!$B39)</f>
        <v>0</v>
      </c>
      <c r="BS39">
        <f>SUMIFS('FAOstat _govt exp'!$L:$L,'FAOstat _govt exp'!$J:$J,FAOstat!BS$4,'FAOstat _govt exp'!$H:$H,FAOstat!BS$3,'FAOstat _govt exp'!$D:$D,FAOstat!$B39)</f>
        <v>0</v>
      </c>
      <c r="BT39">
        <f>SUMIFS('FAOstat _govt exp'!$L:$L,'FAOstat _govt exp'!$J:$J,FAOstat!BT$4,'FAOstat _govt exp'!$H:$H,FAOstat!BT$3,'FAOstat _govt exp'!$D:$D,FAOstat!$B39)</f>
        <v>0</v>
      </c>
      <c r="BU39">
        <f>SUMIFS('FAOstat _govt exp'!$L:$L,'FAOstat _govt exp'!$J:$J,FAOstat!BU$4,'FAOstat _govt exp'!$H:$H,FAOstat!BU$3,'FAOstat _govt exp'!$D:$D,FAOstat!$B39)</f>
        <v>0</v>
      </c>
      <c r="BV39">
        <f>SUMIFS('FAOstat _govt exp'!$L:$L,'FAOstat _govt exp'!$J:$J,FAOstat!BV$4,'FAOstat _govt exp'!$H:$H,FAOstat!BV$3,'FAOstat _govt exp'!$D:$D,FAOstat!$B39)</f>
        <v>0</v>
      </c>
      <c r="BW39">
        <f>SUMIFS('FAOstat _govt exp'!$L:$L,'FAOstat _govt exp'!$J:$J,FAOstat!BW$4,'FAOstat _govt exp'!$H:$H,FAOstat!BW$3,'FAOstat _govt exp'!$D:$D,FAOstat!$B39)</f>
        <v>0</v>
      </c>
      <c r="BX39">
        <f>SUMIFS('FAOstat _govt exp'!$L:$L,'FAOstat _govt exp'!$J:$J,FAOstat!BX$4,'FAOstat _govt exp'!$H:$H,FAOstat!BX$3,'FAOstat _govt exp'!$D:$D,FAOstat!$B39)</f>
        <v>0</v>
      </c>
      <c r="BY39">
        <f>SUMIFS('FAOstat _govt exp'!$L:$L,'FAOstat _govt exp'!$J:$J,FAOstat!BY$4,'FAOstat _govt exp'!$H:$H,FAOstat!BY$3,'FAOstat _govt exp'!$D:$D,FAOstat!$B39)</f>
        <v>0</v>
      </c>
      <c r="BZ39">
        <f>SUMIFS('FAOstat _govt exp'!$L:$L,'FAOstat _govt exp'!$J:$J,FAOstat!BZ$4,'FAOstat _govt exp'!$H:$H,FAOstat!BZ$3,'FAOstat _govt exp'!$D:$D,FAOstat!$B39)</f>
        <v>0</v>
      </c>
      <c r="CA39">
        <f>SUMIFS('FAOstat _govt exp'!$L:$L,'FAOstat _govt exp'!$J:$J,FAOstat!CA$4,'FAOstat _govt exp'!$H:$H,FAOstat!CA$3,'FAOstat _govt exp'!$D:$D,FAOstat!$B39)</f>
        <v>0</v>
      </c>
      <c r="CB39">
        <f>SUMIFS('FAOstat _govt exp'!$L:$L,'FAOstat _govt exp'!$J:$J,FAOstat!CB$4,'FAOstat _govt exp'!$H:$H,FAOstat!CB$3,'FAOstat _govt exp'!$D:$D,FAOstat!$B39)</f>
        <v>0</v>
      </c>
      <c r="CC39">
        <f>SUMIFS('FAOstat _govt exp'!$L:$L,'FAOstat _govt exp'!$J:$J,FAOstat!CC$4,'FAOstat _govt exp'!$H:$H,FAOstat!CC$3,'FAOstat _govt exp'!$D:$D,FAOstat!$B39)</f>
        <v>0</v>
      </c>
      <c r="CD39">
        <f>SUMIFS('FAOstat _govt exp'!$L:$L,'FAOstat _govt exp'!$J:$J,FAOstat!CD$4,'FAOstat _govt exp'!$H:$H,FAOstat!CD$3,'FAOstat _govt exp'!$D:$D,FAOstat!$B39)</f>
        <v>0</v>
      </c>
      <c r="CE39" s="4">
        <f>SUMIFS('FAOstat_value added'!$L:$L,'FAOstat_value added'!$J:$J,FAOstat!CE$4,'FAOstat_value added'!$D:$D,FAOstat!$B39)</f>
        <v>6104.0263699999996</v>
      </c>
      <c r="CF39" s="4">
        <f>IF(SUMIFS('FAOstat_value added'!$L:$L,'FAOstat_value added'!$J:$J,FAOstat!CF$4,'FAOstat_value added'!$D:$D,FAOstat!$B39)=0,CE39*(1+Assumptions!$C$10),SUMIFS('FAOstat_value added'!$L:$L,'FAOstat_value added'!$J:$J,FAOstat!CF$4,'FAOstat_value added'!$D:$D,FAOstat!$B39))</f>
        <v>6761.9795210000002</v>
      </c>
      <c r="CG39" s="4">
        <f>IF(SUMIFS('FAOstat_value added'!$L:$L,'FAOstat_value added'!$J:$J,FAOstat!CG$4,'FAOstat_value added'!$D:$D,FAOstat!$B39)=0,CF39*(1+Assumptions!$C$10),SUMIFS('FAOstat_value added'!$L:$L,'FAOstat_value added'!$J:$J,FAOstat!CG$4,'FAOstat_value added'!$D:$D,FAOstat!$B39))</f>
        <v>5944.8965330000001</v>
      </c>
      <c r="CH39" s="4">
        <f>IF(SUMIFS('FAOstat_value added'!$L:$L,'FAOstat_value added'!$J:$J,FAOstat!CH$4,'FAOstat_value added'!$D:$D,FAOstat!$B39)=0,CG39*(1+Assumptions!$C$10),SUMIFS('FAOstat_value added'!$L:$L,'FAOstat_value added'!$J:$J,FAOstat!CH$4,'FAOstat_value added'!$D:$D,FAOstat!$B39))</f>
        <v>6558.7963609999997</v>
      </c>
      <c r="CI39" s="4">
        <f>IF(SUMIFS('FAOstat_value added'!$L:$L,'FAOstat_value added'!$J:$J,FAOstat!CI$4,'FAOstat_value added'!$D:$D,FAOstat!$B39)=0,CH39*(1+Assumptions!$C$10),SUMIFS('FAOstat_value added'!$L:$L,'FAOstat_value added'!$J:$J,FAOstat!CI$4,'FAOstat_value added'!$D:$D,FAOstat!$B39))</f>
        <v>7434.6295129999999</v>
      </c>
      <c r="CJ39" s="4">
        <f>IF(SUMIFS('FAOstat_value added'!$L:$L,'FAOstat_value added'!$J:$J,FAOstat!CJ$4,'FAOstat_value added'!$D:$D,FAOstat!$B39)=0,CI39*(1+Assumptions!$C$10),SUMIFS('FAOstat_value added'!$L:$L,'FAOstat_value added'!$J:$J,FAOstat!CJ$4,'FAOstat_value added'!$D:$D,FAOstat!$B39))</f>
        <v>7529.8936649999996</v>
      </c>
      <c r="CK39" s="4">
        <f>IF(SUMIFS('FAOstat_value added'!$L:$L,'FAOstat_value added'!$J:$J,FAOstat!CK$4,'FAOstat_value added'!$D:$D,FAOstat!$B39)=0,CJ39*(1+Assumptions!$C$10),SUMIFS('FAOstat_value added'!$L:$L,'FAOstat_value added'!$J:$J,FAOstat!CK$4,'FAOstat_value added'!$D:$D,FAOstat!$B39))</f>
        <v>7921.166929</v>
      </c>
      <c r="CL39" s="4">
        <f>IF(SUMIFS('FAOstat_value added'!$L:$L,'FAOstat_value added'!$J:$J,FAOstat!CL$4,'FAOstat_value added'!$D:$D,FAOstat!$B39)=0,CK39*(1+Assumptions!$C$10),SUMIFS('FAOstat_value added'!$L:$L,'FAOstat_value added'!$J:$J,FAOstat!CL$4,'FAOstat_value added'!$D:$D,FAOstat!$B39))</f>
        <v>8230.6664020000007</v>
      </c>
      <c r="CM39" s="4">
        <f>IF(SUMIFS('FAOstat_value added'!$L:$L,'FAOstat_value added'!$J:$J,FAOstat!CM$4,'FAOstat_value added'!$D:$D,FAOstat!$B39)=0,CL39*(1+Assumptions!$C$10),SUMIFS('FAOstat_value added'!$L:$L,'FAOstat_value added'!$J:$J,FAOstat!CM$4,'FAOstat_value added'!$D:$D,FAOstat!$B39))</f>
        <v>8506.3536339999991</v>
      </c>
      <c r="CN39" s="4">
        <f>IF(SUMIFS('FAOstat_value added'!$L:$L,'FAOstat_value added'!$J:$J,FAOstat!CN$4,'FAOstat_value added'!$D:$D,FAOstat!$B39)=0,CM39*(1+Assumptions!$C$10),SUMIFS('FAOstat_value added'!$L:$L,'FAOstat_value added'!$J:$J,FAOstat!CN$4,'FAOstat_value added'!$D:$D,FAOstat!$B39))</f>
        <v>8676.4807066799985</v>
      </c>
      <c r="CO39" s="36">
        <f t="shared" si="28"/>
        <v>0</v>
      </c>
    </row>
    <row r="40" spans="2:93" x14ac:dyDescent="0.35">
      <c r="B40" t="s">
        <v>99</v>
      </c>
      <c r="C40">
        <f t="shared" si="8"/>
        <v>0.18</v>
      </c>
      <c r="D40">
        <f t="shared" si="9"/>
        <v>0.19</v>
      </c>
      <c r="E40">
        <f t="shared" si="10"/>
        <v>0.17</v>
      </c>
      <c r="F40">
        <f t="shared" si="11"/>
        <v>0</v>
      </c>
      <c r="G40">
        <f t="shared" si="12"/>
        <v>0</v>
      </c>
      <c r="H40">
        <f t="shared" si="13"/>
        <v>0</v>
      </c>
      <c r="I40">
        <f t="shared" si="14"/>
        <v>0</v>
      </c>
      <c r="J40">
        <f t="shared" si="15"/>
        <v>0</v>
      </c>
      <c r="K40">
        <f t="shared" si="16"/>
        <v>0</v>
      </c>
      <c r="L40">
        <f t="shared" si="17"/>
        <v>0</v>
      </c>
      <c r="M40" s="4">
        <f t="shared" si="18"/>
        <v>967.62</v>
      </c>
      <c r="N40" s="4">
        <f t="shared" si="19"/>
        <v>1008.45</v>
      </c>
      <c r="O40" s="4">
        <f t="shared" si="20"/>
        <v>730.05</v>
      </c>
      <c r="P40" s="4">
        <f t="shared" si="21"/>
        <v>698.7</v>
      </c>
      <c r="Q40" s="4">
        <f t="shared" si="22"/>
        <v>715.8900000000001</v>
      </c>
      <c r="R40" s="4">
        <f t="shared" si="23"/>
        <v>883.31</v>
      </c>
      <c r="S40" s="4">
        <f t="shared" si="24"/>
        <v>868.5</v>
      </c>
      <c r="T40" s="4">
        <f t="shared" si="25"/>
        <v>958.19999999999993</v>
      </c>
      <c r="U40" s="4">
        <f t="shared" si="26"/>
        <v>0</v>
      </c>
      <c r="V40" s="4">
        <f t="shared" si="27"/>
        <v>0</v>
      </c>
      <c r="W40">
        <f>SUMIFS('FAOstat _govt exp'!$L:$L,'FAOstat _govt exp'!$J:$J,FAOstat!W$4,'FAOstat _govt exp'!$H:$H,FAOstat!W$3,'FAOstat _govt exp'!$D:$D,FAOstat!$B40)</f>
        <v>0</v>
      </c>
      <c r="X40">
        <f>SUMIFS('FAOstat _govt exp'!$L:$L,'FAOstat _govt exp'!$J:$J,FAOstat!X$4,'FAOstat _govt exp'!$H:$H,FAOstat!X$3,'FAOstat _govt exp'!$D:$D,FAOstat!$B40)</f>
        <v>0</v>
      </c>
      <c r="Y40">
        <f>SUMIFS('FAOstat _govt exp'!$L:$L,'FAOstat _govt exp'!$J:$J,FAOstat!Y$4,'FAOstat _govt exp'!$H:$H,FAOstat!Y$3,'FAOstat _govt exp'!$D:$D,FAOstat!$B40)</f>
        <v>0</v>
      </c>
      <c r="Z40">
        <f>SUMIFS('FAOstat _govt exp'!$L:$L,'FAOstat _govt exp'!$J:$J,FAOstat!Z$4,'FAOstat _govt exp'!$H:$H,FAOstat!Z$3,'FAOstat _govt exp'!$D:$D,FAOstat!$B40)</f>
        <v>0</v>
      </c>
      <c r="AA40">
        <f>SUMIFS('FAOstat _govt exp'!$L:$L,'FAOstat _govt exp'!$J:$J,FAOstat!AA$4,'FAOstat _govt exp'!$H:$H,FAOstat!AA$3,'FAOstat _govt exp'!$D:$D,FAOstat!$B40)</f>
        <v>0</v>
      </c>
      <c r="AB40">
        <f>SUMIFS('FAOstat _govt exp'!$L:$L,'FAOstat _govt exp'!$J:$J,FAOstat!AB$4,'FAOstat _govt exp'!$H:$H,FAOstat!AB$3,'FAOstat _govt exp'!$D:$D,FAOstat!$B40)</f>
        <v>0</v>
      </c>
      <c r="AC40">
        <f>SUMIFS('FAOstat _govt exp'!$L:$L,'FAOstat _govt exp'!$J:$J,FAOstat!AC$4,'FAOstat _govt exp'!$H:$H,FAOstat!AC$3,'FAOstat _govt exp'!$D:$D,FAOstat!$B40)</f>
        <v>0</v>
      </c>
      <c r="AD40">
        <f>SUMIFS('FAOstat _govt exp'!$L:$L,'FAOstat _govt exp'!$J:$J,FAOstat!AD$4,'FAOstat _govt exp'!$H:$H,FAOstat!AD$3,'FAOstat _govt exp'!$D:$D,FAOstat!$B40)</f>
        <v>0</v>
      </c>
      <c r="AE40">
        <f>SUMIFS('FAOstat _govt exp'!$L:$L,'FAOstat _govt exp'!$J:$J,FAOstat!AE$4,'FAOstat _govt exp'!$H:$H,FAOstat!AE$3,'FAOstat _govt exp'!$D:$D,FAOstat!$B40)</f>
        <v>0</v>
      </c>
      <c r="AF40">
        <f>SUMIFS('FAOstat _govt exp'!$L:$L,'FAOstat _govt exp'!$J:$J,FAOstat!AF$4,'FAOstat _govt exp'!$H:$H,FAOstat!AF$3,'FAOstat _govt exp'!$D:$D,FAOstat!$B40)</f>
        <v>0</v>
      </c>
      <c r="AG40">
        <f>SUMIFS('FAOstat _govt exp'!$L:$L,'FAOstat _govt exp'!$J:$J,FAOstat!AG$4,'FAOstat _govt exp'!$H:$H,FAOstat!AG$3,'FAOstat _govt exp'!$D:$D,FAOstat!$B40)</f>
        <v>0</v>
      </c>
      <c r="AH40">
        <f>SUMIFS('FAOstat _govt exp'!$L:$L,'FAOstat _govt exp'!$J:$J,FAOstat!AH$4,'FAOstat _govt exp'!$H:$H,FAOstat!AH$3,'FAOstat _govt exp'!$D:$D,FAOstat!$B40)</f>
        <v>0</v>
      </c>
      <c r="AI40">
        <f>SUMIFS('FAOstat _govt exp'!$L:$L,'FAOstat _govt exp'!$J:$J,FAOstat!AI$4,'FAOstat _govt exp'!$H:$H,FAOstat!AI$3,'FAOstat _govt exp'!$D:$D,FAOstat!$B40)</f>
        <v>0</v>
      </c>
      <c r="AJ40">
        <f>SUMIFS('FAOstat _govt exp'!$L:$L,'FAOstat _govt exp'!$J:$J,FAOstat!AJ$4,'FAOstat _govt exp'!$H:$H,FAOstat!AJ$3,'FAOstat _govt exp'!$D:$D,FAOstat!$B40)</f>
        <v>0</v>
      </c>
      <c r="AK40">
        <f>SUMIFS('FAOstat _govt exp'!$L:$L,'FAOstat _govt exp'!$J:$J,FAOstat!AK$4,'FAOstat _govt exp'!$H:$H,FAOstat!AK$3,'FAOstat _govt exp'!$D:$D,FAOstat!$B40)</f>
        <v>0</v>
      </c>
      <c r="AL40">
        <f>SUMIFS('FAOstat _govt exp'!$L:$L,'FAOstat _govt exp'!$J:$J,FAOstat!AL$4,'FAOstat _govt exp'!$H:$H,FAOstat!AL$3,'FAOstat _govt exp'!$D:$D,FAOstat!$B40)</f>
        <v>0</v>
      </c>
      <c r="AM40">
        <f>SUMIFS('FAOstat _govt exp'!$L:$L,'FAOstat _govt exp'!$J:$J,FAOstat!AM$4,'FAOstat _govt exp'!$H:$H,FAOstat!AM$3,'FAOstat _govt exp'!$D:$D,FAOstat!$B40)</f>
        <v>0</v>
      </c>
      <c r="AN40">
        <f>SUMIFS('FAOstat _govt exp'!$L:$L,'FAOstat _govt exp'!$J:$J,FAOstat!AN$4,'FAOstat _govt exp'!$H:$H,FAOstat!AN$3,'FAOstat _govt exp'!$D:$D,FAOstat!$B40)</f>
        <v>0</v>
      </c>
      <c r="AO40">
        <f>SUMIFS('FAOstat _govt exp'!$L:$L,'FAOstat _govt exp'!$J:$J,FAOstat!AO$4,'FAOstat _govt exp'!$H:$H,FAOstat!AO$3,'FAOstat _govt exp'!$D:$D,FAOstat!$B40)</f>
        <v>0</v>
      </c>
      <c r="AP40">
        <f>SUMIFS('FAOstat _govt exp'!$L:$L,'FAOstat _govt exp'!$J:$J,FAOstat!AP$4,'FAOstat _govt exp'!$H:$H,FAOstat!AP$3,'FAOstat _govt exp'!$D:$D,FAOstat!$B40)</f>
        <v>0</v>
      </c>
      <c r="AQ40">
        <f>SUMIFS('FAOstat _govt exp'!$L:$L,'FAOstat _govt exp'!$J:$J,FAOstat!AQ$4,'FAOstat _govt exp'!$H:$H,FAOstat!AQ$3,'FAOstat _govt exp'!$D:$D,FAOstat!$B40)</f>
        <v>0</v>
      </c>
      <c r="AR40">
        <f>SUMIFS('FAOstat _govt exp'!$L:$L,'FAOstat _govt exp'!$J:$J,FAOstat!AR$4,'FAOstat _govt exp'!$H:$H,FAOstat!AR$3,'FAOstat _govt exp'!$D:$D,FAOstat!$B40)</f>
        <v>0</v>
      </c>
      <c r="AS40">
        <f>SUMIFS('FAOstat _govt exp'!$L:$L,'FAOstat _govt exp'!$J:$J,FAOstat!AS$4,'FAOstat _govt exp'!$H:$H,FAOstat!AS$3,'FAOstat _govt exp'!$D:$D,FAOstat!$B40)</f>
        <v>0</v>
      </c>
      <c r="AT40">
        <f>SUMIFS('FAOstat _govt exp'!$L:$L,'FAOstat _govt exp'!$J:$J,FAOstat!AT$4,'FAOstat _govt exp'!$H:$H,FAOstat!AT$3,'FAOstat _govt exp'!$D:$D,FAOstat!$B40)</f>
        <v>0</v>
      </c>
      <c r="AU40">
        <f>SUMIFS('FAOstat _govt exp'!$L:$L,'FAOstat _govt exp'!$J:$J,FAOstat!AU$4,'FAOstat _govt exp'!$H:$H,FAOstat!AU$3,'FAOstat _govt exp'!$D:$D,FAOstat!$B40)</f>
        <v>0</v>
      </c>
      <c r="AV40">
        <f>SUMIFS('FAOstat _govt exp'!$L:$L,'FAOstat _govt exp'!$J:$J,FAOstat!AV$4,'FAOstat _govt exp'!$H:$H,FAOstat!AV$3,'FAOstat _govt exp'!$D:$D,FAOstat!$B40)</f>
        <v>0</v>
      </c>
      <c r="AW40">
        <f>SUMIFS('FAOstat _govt exp'!$L:$L,'FAOstat _govt exp'!$J:$J,FAOstat!AW$4,'FAOstat _govt exp'!$H:$H,FAOstat!AW$3,'FAOstat _govt exp'!$D:$D,FAOstat!$B40)</f>
        <v>0</v>
      </c>
      <c r="AX40">
        <f>SUMIFS('FAOstat _govt exp'!$L:$L,'FAOstat _govt exp'!$J:$J,FAOstat!AX$4,'FAOstat _govt exp'!$H:$H,FAOstat!AX$3,'FAOstat _govt exp'!$D:$D,FAOstat!$B40)</f>
        <v>0</v>
      </c>
      <c r="AY40">
        <f>SUMIFS('FAOstat _govt exp'!$L:$L,'FAOstat _govt exp'!$J:$J,FAOstat!AY$4,'FAOstat _govt exp'!$H:$H,FAOstat!AY$3,'FAOstat _govt exp'!$D:$D,FAOstat!$B40)</f>
        <v>0</v>
      </c>
      <c r="AZ40">
        <f>SUMIFS('FAOstat _govt exp'!$L:$L,'FAOstat _govt exp'!$J:$J,FAOstat!AZ$4,'FAOstat _govt exp'!$H:$H,FAOstat!AZ$3,'FAOstat _govt exp'!$D:$D,FAOstat!$B40)</f>
        <v>0</v>
      </c>
      <c r="BA40">
        <f>SUMIFS('FAOstat _govt exp'!$L:$L,'FAOstat _govt exp'!$J:$J,FAOstat!BA$4,'FAOstat _govt exp'!$H:$H,FAOstat!BA$3,'FAOstat _govt exp'!$D:$D,FAOstat!$B40)</f>
        <v>885.59</v>
      </c>
      <c r="BB40">
        <f>SUMIFS('FAOstat _govt exp'!$L:$L,'FAOstat _govt exp'!$J:$J,FAOstat!BB$4,'FAOstat _govt exp'!$H:$H,FAOstat!BB$3,'FAOstat _govt exp'!$D:$D,FAOstat!$B40)</f>
        <v>888.31</v>
      </c>
      <c r="BC40">
        <f>SUMIFS('FAOstat _govt exp'!$L:$L,'FAOstat _govt exp'!$J:$J,FAOstat!BC$4,'FAOstat _govt exp'!$H:$H,FAOstat!BC$3,'FAOstat _govt exp'!$D:$D,FAOstat!$B40)</f>
        <v>650.91</v>
      </c>
      <c r="BD40">
        <f>SUMIFS('FAOstat _govt exp'!$L:$L,'FAOstat _govt exp'!$J:$J,FAOstat!BD$4,'FAOstat _govt exp'!$H:$H,FAOstat!BD$3,'FAOstat _govt exp'!$D:$D,FAOstat!$B40)</f>
        <v>617.72</v>
      </c>
      <c r="BE40">
        <f>SUMIFS('FAOstat _govt exp'!$L:$L,'FAOstat _govt exp'!$J:$J,FAOstat!BE$4,'FAOstat _govt exp'!$H:$H,FAOstat!BE$3,'FAOstat _govt exp'!$D:$D,FAOstat!$B40)</f>
        <v>645.95000000000005</v>
      </c>
      <c r="BF40">
        <f>SUMIFS('FAOstat _govt exp'!$L:$L,'FAOstat _govt exp'!$J:$J,FAOstat!BF$4,'FAOstat _govt exp'!$H:$H,FAOstat!BF$3,'FAOstat _govt exp'!$D:$D,FAOstat!$B40)</f>
        <v>780.51</v>
      </c>
      <c r="BG40">
        <f>SUMIFS('FAOstat _govt exp'!$L:$L,'FAOstat _govt exp'!$J:$J,FAOstat!BG$4,'FAOstat _govt exp'!$H:$H,FAOstat!BG$3,'FAOstat _govt exp'!$D:$D,FAOstat!$B40)</f>
        <v>766.53</v>
      </c>
      <c r="BH40">
        <f>SUMIFS('FAOstat _govt exp'!$L:$L,'FAOstat _govt exp'!$J:$J,FAOstat!BH$4,'FAOstat _govt exp'!$H:$H,FAOstat!BH$3,'FAOstat _govt exp'!$D:$D,FAOstat!$B40)</f>
        <v>848.9</v>
      </c>
      <c r="BI40">
        <f>SUMIFS('FAOstat _govt exp'!$L:$L,'FAOstat _govt exp'!$J:$J,FAOstat!BI$4,'FAOstat _govt exp'!$H:$H,FAOstat!BI$3,'FAOstat _govt exp'!$D:$D,FAOstat!$B40)</f>
        <v>0</v>
      </c>
      <c r="BJ40">
        <f>SUMIFS('FAOstat _govt exp'!$L:$L,'FAOstat _govt exp'!$J:$J,FAOstat!BJ$4,'FAOstat _govt exp'!$H:$H,FAOstat!BJ$3,'FAOstat _govt exp'!$D:$D,FAOstat!$B40)</f>
        <v>0</v>
      </c>
      <c r="BK40">
        <f>SUMIFS('FAOstat _govt exp'!$L:$L,'FAOstat _govt exp'!$J:$J,FAOstat!BK$4,'FAOstat _govt exp'!$H:$H,FAOstat!BK$3,'FAOstat _govt exp'!$D:$D,FAOstat!$B40)</f>
        <v>81.849999999999994</v>
      </c>
      <c r="BL40">
        <f>SUMIFS('FAOstat _govt exp'!$L:$L,'FAOstat _govt exp'!$J:$J,FAOstat!BL$4,'FAOstat _govt exp'!$H:$H,FAOstat!BL$3,'FAOstat _govt exp'!$D:$D,FAOstat!$B40)</f>
        <v>119.95</v>
      </c>
      <c r="BM40">
        <f>SUMIFS('FAOstat _govt exp'!$L:$L,'FAOstat _govt exp'!$J:$J,FAOstat!BM$4,'FAOstat _govt exp'!$H:$H,FAOstat!BM$3,'FAOstat _govt exp'!$D:$D,FAOstat!$B40)</f>
        <v>78.97</v>
      </c>
      <c r="BN40">
        <f>SUMIFS('FAOstat _govt exp'!$L:$L,'FAOstat _govt exp'!$J:$J,FAOstat!BN$4,'FAOstat _govt exp'!$H:$H,FAOstat!BN$3,'FAOstat _govt exp'!$D:$D,FAOstat!$B40)</f>
        <v>80.98</v>
      </c>
      <c r="BO40">
        <f>SUMIFS('FAOstat _govt exp'!$L:$L,'FAOstat _govt exp'!$J:$J,FAOstat!BO$4,'FAOstat _govt exp'!$H:$H,FAOstat!BO$3,'FAOstat _govt exp'!$D:$D,FAOstat!$B40)</f>
        <v>69.94</v>
      </c>
      <c r="BP40">
        <f>SUMIFS('FAOstat _govt exp'!$L:$L,'FAOstat _govt exp'!$J:$J,FAOstat!BP$4,'FAOstat _govt exp'!$H:$H,FAOstat!BP$3,'FAOstat _govt exp'!$D:$D,FAOstat!$B40)</f>
        <v>102.8</v>
      </c>
      <c r="BQ40">
        <f>SUMIFS('FAOstat _govt exp'!$L:$L,'FAOstat _govt exp'!$J:$J,FAOstat!BQ$4,'FAOstat _govt exp'!$H:$H,FAOstat!BQ$3,'FAOstat _govt exp'!$D:$D,FAOstat!$B40)</f>
        <v>101.97</v>
      </c>
      <c r="BR40">
        <f>SUMIFS('FAOstat _govt exp'!$L:$L,'FAOstat _govt exp'!$J:$J,FAOstat!BR$4,'FAOstat _govt exp'!$H:$H,FAOstat!BR$3,'FAOstat _govt exp'!$D:$D,FAOstat!$B40)</f>
        <v>109.3</v>
      </c>
      <c r="BS40">
        <f>SUMIFS('FAOstat _govt exp'!$L:$L,'FAOstat _govt exp'!$J:$J,FAOstat!BS$4,'FAOstat _govt exp'!$H:$H,FAOstat!BS$3,'FAOstat _govt exp'!$D:$D,FAOstat!$B40)</f>
        <v>0</v>
      </c>
      <c r="BT40">
        <f>SUMIFS('FAOstat _govt exp'!$L:$L,'FAOstat _govt exp'!$J:$J,FAOstat!BT$4,'FAOstat _govt exp'!$H:$H,FAOstat!BT$3,'FAOstat _govt exp'!$D:$D,FAOstat!$B40)</f>
        <v>0</v>
      </c>
      <c r="BU40">
        <f>SUMIFS('FAOstat _govt exp'!$L:$L,'FAOstat _govt exp'!$J:$J,FAOstat!BU$4,'FAOstat _govt exp'!$H:$H,FAOstat!BU$3,'FAOstat _govt exp'!$D:$D,FAOstat!$B40)</f>
        <v>0.18</v>
      </c>
      <c r="BV40">
        <f>SUMIFS('FAOstat _govt exp'!$L:$L,'FAOstat _govt exp'!$J:$J,FAOstat!BV$4,'FAOstat _govt exp'!$H:$H,FAOstat!BV$3,'FAOstat _govt exp'!$D:$D,FAOstat!$B40)</f>
        <v>0.19</v>
      </c>
      <c r="BW40">
        <f>SUMIFS('FAOstat _govt exp'!$L:$L,'FAOstat _govt exp'!$J:$J,FAOstat!BW$4,'FAOstat _govt exp'!$H:$H,FAOstat!BW$3,'FAOstat _govt exp'!$D:$D,FAOstat!$B40)</f>
        <v>0.17</v>
      </c>
      <c r="BX40">
        <f>SUMIFS('FAOstat _govt exp'!$L:$L,'FAOstat _govt exp'!$J:$J,FAOstat!BX$4,'FAOstat _govt exp'!$H:$H,FAOstat!BX$3,'FAOstat _govt exp'!$D:$D,FAOstat!$B40)</f>
        <v>0</v>
      </c>
      <c r="BY40">
        <f>SUMIFS('FAOstat _govt exp'!$L:$L,'FAOstat _govt exp'!$J:$J,FAOstat!BY$4,'FAOstat _govt exp'!$H:$H,FAOstat!BY$3,'FAOstat _govt exp'!$D:$D,FAOstat!$B40)</f>
        <v>0</v>
      </c>
      <c r="BZ40">
        <f>SUMIFS('FAOstat _govt exp'!$L:$L,'FAOstat _govt exp'!$J:$J,FAOstat!BZ$4,'FAOstat _govt exp'!$H:$H,FAOstat!BZ$3,'FAOstat _govt exp'!$D:$D,FAOstat!$B40)</f>
        <v>0</v>
      </c>
      <c r="CA40">
        <f>SUMIFS('FAOstat _govt exp'!$L:$L,'FAOstat _govt exp'!$J:$J,FAOstat!CA$4,'FAOstat _govt exp'!$H:$H,FAOstat!CA$3,'FAOstat _govt exp'!$D:$D,FAOstat!$B40)</f>
        <v>0</v>
      </c>
      <c r="CB40">
        <f>SUMIFS('FAOstat _govt exp'!$L:$L,'FAOstat _govt exp'!$J:$J,FAOstat!CB$4,'FAOstat _govt exp'!$H:$H,FAOstat!CB$3,'FAOstat _govt exp'!$D:$D,FAOstat!$B40)</f>
        <v>0</v>
      </c>
      <c r="CC40">
        <f>SUMIFS('FAOstat _govt exp'!$L:$L,'FAOstat _govt exp'!$J:$J,FAOstat!CC$4,'FAOstat _govt exp'!$H:$H,FAOstat!CC$3,'FAOstat _govt exp'!$D:$D,FAOstat!$B40)</f>
        <v>0</v>
      </c>
      <c r="CD40">
        <f>SUMIFS('FAOstat _govt exp'!$L:$L,'FAOstat _govt exp'!$J:$J,FAOstat!CD$4,'FAOstat _govt exp'!$H:$H,FAOstat!CD$3,'FAOstat _govt exp'!$D:$D,FAOstat!$B40)</f>
        <v>0</v>
      </c>
      <c r="CE40" s="4">
        <f>SUMIFS('FAOstat_value added'!$L:$L,'FAOstat_value added'!$J:$J,FAOstat!CE$4,'FAOstat_value added'!$D:$D,FAOstat!$B40)</f>
        <v>2211.501291</v>
      </c>
      <c r="CF40" s="4">
        <f>IF(SUMIFS('FAOstat_value added'!$L:$L,'FAOstat_value added'!$J:$J,FAOstat!CF$4,'FAOstat_value added'!$D:$D,FAOstat!$B40)=0,CE40*(1+Assumptions!$C$10),SUMIFS('FAOstat_value added'!$L:$L,'FAOstat_value added'!$J:$J,FAOstat!CF$4,'FAOstat_value added'!$D:$D,FAOstat!$B40))</f>
        <v>2294.8485700000001</v>
      </c>
      <c r="CG40" s="4">
        <f>IF(SUMIFS('FAOstat_value added'!$L:$L,'FAOstat_value added'!$J:$J,FAOstat!CG$4,'FAOstat_value added'!$D:$D,FAOstat!$B40)=0,CF40*(1+Assumptions!$C$10),SUMIFS('FAOstat_value added'!$L:$L,'FAOstat_value added'!$J:$J,FAOstat!CG$4,'FAOstat_value added'!$D:$D,FAOstat!$B40))</f>
        <v>1886.962272</v>
      </c>
      <c r="CH40" s="4">
        <f>IF(SUMIFS('FAOstat_value added'!$L:$L,'FAOstat_value added'!$J:$J,FAOstat!CH$4,'FAOstat_value added'!$D:$D,FAOstat!$B40)=0,CG40*(1+Assumptions!$C$10),SUMIFS('FAOstat_value added'!$L:$L,'FAOstat_value added'!$J:$J,FAOstat!CH$4,'FAOstat_value added'!$D:$D,FAOstat!$B40))</f>
        <v>2033.824955</v>
      </c>
      <c r="CI40" s="4">
        <f>IF(SUMIFS('FAOstat_value added'!$L:$L,'FAOstat_value added'!$J:$J,FAOstat!CI$4,'FAOstat_value added'!$D:$D,FAOstat!$B40)=0,CH40*(1+Assumptions!$C$10),SUMIFS('FAOstat_value added'!$L:$L,'FAOstat_value added'!$J:$J,FAOstat!CI$4,'FAOstat_value added'!$D:$D,FAOstat!$B40))</f>
        <v>1722.4223810000001</v>
      </c>
      <c r="CJ40" s="4">
        <f>IF(SUMIFS('FAOstat_value added'!$L:$L,'FAOstat_value added'!$J:$J,FAOstat!CJ$4,'FAOstat_value added'!$D:$D,FAOstat!$B40)=0,CI40*(1+Assumptions!$C$10),SUMIFS('FAOstat_value added'!$L:$L,'FAOstat_value added'!$J:$J,FAOstat!CJ$4,'FAOstat_value added'!$D:$D,FAOstat!$B40))</f>
        <v>1491.320894</v>
      </c>
      <c r="CK40" s="4">
        <f>IF(SUMIFS('FAOstat_value added'!$L:$L,'FAOstat_value added'!$J:$J,FAOstat!CK$4,'FAOstat_value added'!$D:$D,FAOstat!$B40)=0,CJ40*(1+Assumptions!$C$10),SUMIFS('FAOstat_value added'!$L:$L,'FAOstat_value added'!$J:$J,FAOstat!CK$4,'FAOstat_value added'!$D:$D,FAOstat!$B40))</f>
        <v>1604.873658</v>
      </c>
      <c r="CL40" s="4">
        <f>IF(SUMIFS('FAOstat_value added'!$L:$L,'FAOstat_value added'!$J:$J,FAOstat!CL$4,'FAOstat_value added'!$D:$D,FAOstat!$B40)=0,CK40*(1+Assumptions!$C$10),SUMIFS('FAOstat_value added'!$L:$L,'FAOstat_value added'!$J:$J,FAOstat!CL$4,'FAOstat_value added'!$D:$D,FAOstat!$B40))</f>
        <v>1624.057992</v>
      </c>
      <c r="CM40" s="4">
        <f>IF(SUMIFS('FAOstat_value added'!$L:$L,'FAOstat_value added'!$J:$J,FAOstat!CM$4,'FAOstat_value added'!$D:$D,FAOstat!$B40)=0,CL40*(1+Assumptions!$C$10),SUMIFS('FAOstat_value added'!$L:$L,'FAOstat_value added'!$J:$J,FAOstat!CM$4,'FAOstat_value added'!$D:$D,FAOstat!$B40))</f>
        <v>1741.6699040000001</v>
      </c>
      <c r="CN40" s="4">
        <f>IF(SUMIFS('FAOstat_value added'!$L:$L,'FAOstat_value added'!$J:$J,FAOstat!CN$4,'FAOstat_value added'!$D:$D,FAOstat!$B40)=0,CM40*(1+Assumptions!$C$10),SUMIFS('FAOstat_value added'!$L:$L,'FAOstat_value added'!$J:$J,FAOstat!CN$4,'FAOstat_value added'!$D:$D,FAOstat!$B40))</f>
        <v>1776.5033020800001</v>
      </c>
      <c r="CO40" s="36">
        <f t="shared" si="28"/>
        <v>-1.3965844058377863E-3</v>
      </c>
    </row>
    <row r="41" spans="2:93" x14ac:dyDescent="0.35">
      <c r="B41" t="s">
        <v>101</v>
      </c>
      <c r="C41">
        <f t="shared" si="8"/>
        <v>0</v>
      </c>
      <c r="D41">
        <f t="shared" si="9"/>
        <v>0</v>
      </c>
      <c r="E41">
        <f t="shared" si="10"/>
        <v>0</v>
      </c>
      <c r="F41">
        <f t="shared" si="11"/>
        <v>0</v>
      </c>
      <c r="G41">
        <f t="shared" si="12"/>
        <v>0</v>
      </c>
      <c r="H41">
        <f t="shared" si="13"/>
        <v>0</v>
      </c>
      <c r="I41">
        <f t="shared" si="14"/>
        <v>0</v>
      </c>
      <c r="J41">
        <f t="shared" si="15"/>
        <v>0</v>
      </c>
      <c r="K41">
        <f t="shared" si="16"/>
        <v>0</v>
      </c>
      <c r="L41">
        <f t="shared" si="17"/>
        <v>0</v>
      </c>
      <c r="M41" s="4">
        <f t="shared" si="18"/>
        <v>299.48</v>
      </c>
      <c r="N41" s="4">
        <f t="shared" si="19"/>
        <v>297.03999999999996</v>
      </c>
      <c r="O41" s="4">
        <f t="shared" si="20"/>
        <v>246.94</v>
      </c>
      <c r="P41" s="4">
        <f t="shared" si="21"/>
        <v>289.27</v>
      </c>
      <c r="Q41" s="4">
        <f t="shared" si="22"/>
        <v>230.1</v>
      </c>
      <c r="R41" s="4">
        <f t="shared" si="23"/>
        <v>199.71</v>
      </c>
      <c r="S41" s="4">
        <f t="shared" si="24"/>
        <v>204.45</v>
      </c>
      <c r="T41" s="4">
        <f t="shared" si="25"/>
        <v>181.31</v>
      </c>
      <c r="U41" s="4">
        <f t="shared" si="26"/>
        <v>0</v>
      </c>
      <c r="V41" s="4">
        <f t="shared" si="27"/>
        <v>0</v>
      </c>
      <c r="W41">
        <f>SUMIFS('FAOstat _govt exp'!$L:$L,'FAOstat _govt exp'!$J:$J,FAOstat!W$4,'FAOstat _govt exp'!$H:$H,FAOstat!W$3,'FAOstat _govt exp'!$D:$D,FAOstat!$B41)</f>
        <v>222.19</v>
      </c>
      <c r="X41">
        <f>SUMIFS('FAOstat _govt exp'!$L:$L,'FAOstat _govt exp'!$J:$J,FAOstat!X$4,'FAOstat _govt exp'!$H:$H,FAOstat!X$3,'FAOstat _govt exp'!$D:$D,FAOstat!$B41)</f>
        <v>212.69</v>
      </c>
      <c r="Y41">
        <f>SUMIFS('FAOstat _govt exp'!$L:$L,'FAOstat _govt exp'!$J:$J,FAOstat!Y$4,'FAOstat _govt exp'!$H:$H,FAOstat!Y$3,'FAOstat _govt exp'!$D:$D,FAOstat!$B41)</f>
        <v>177.43</v>
      </c>
      <c r="Z41">
        <f>SUMIFS('FAOstat _govt exp'!$L:$L,'FAOstat _govt exp'!$J:$J,FAOstat!Z$4,'FAOstat _govt exp'!$H:$H,FAOstat!Z$3,'FAOstat _govt exp'!$D:$D,FAOstat!$B41)</f>
        <v>181.69</v>
      </c>
      <c r="AA41">
        <f>SUMIFS('FAOstat _govt exp'!$L:$L,'FAOstat _govt exp'!$J:$J,FAOstat!AA$4,'FAOstat _govt exp'!$H:$H,FAOstat!AA$3,'FAOstat _govt exp'!$D:$D,FAOstat!$B41)</f>
        <v>169.25</v>
      </c>
      <c r="AB41">
        <f>SUMIFS('FAOstat _govt exp'!$L:$L,'FAOstat _govt exp'!$J:$J,FAOstat!AB$4,'FAOstat _govt exp'!$H:$H,FAOstat!AB$3,'FAOstat _govt exp'!$D:$D,FAOstat!$B41)</f>
        <v>130.03</v>
      </c>
      <c r="AC41">
        <f>SUMIFS('FAOstat _govt exp'!$L:$L,'FAOstat _govt exp'!$J:$J,FAOstat!AC$4,'FAOstat _govt exp'!$H:$H,FAOstat!AC$3,'FAOstat _govt exp'!$D:$D,FAOstat!$B41)</f>
        <v>153.19999999999999</v>
      </c>
      <c r="AD41">
        <f>SUMIFS('FAOstat _govt exp'!$L:$L,'FAOstat _govt exp'!$J:$J,FAOstat!AD$4,'FAOstat _govt exp'!$H:$H,FAOstat!AD$3,'FAOstat _govt exp'!$D:$D,FAOstat!$B41)</f>
        <v>118.5</v>
      </c>
      <c r="AE41">
        <f>SUMIFS('FAOstat _govt exp'!$L:$L,'FAOstat _govt exp'!$J:$J,FAOstat!AE$4,'FAOstat _govt exp'!$H:$H,FAOstat!AE$3,'FAOstat _govt exp'!$D:$D,FAOstat!$B41)</f>
        <v>0</v>
      </c>
      <c r="AF41">
        <f>SUMIFS('FAOstat _govt exp'!$L:$L,'FAOstat _govt exp'!$J:$J,FAOstat!AF$4,'FAOstat _govt exp'!$H:$H,FAOstat!AF$3,'FAOstat _govt exp'!$D:$D,FAOstat!$B41)</f>
        <v>0</v>
      </c>
      <c r="AG41">
        <f>SUMIFS('FAOstat _govt exp'!$L:$L,'FAOstat _govt exp'!$J:$J,FAOstat!AG$4,'FAOstat _govt exp'!$H:$H,FAOstat!AG$3,'FAOstat _govt exp'!$D:$D,FAOstat!$B41)</f>
        <v>77.290000000000006</v>
      </c>
      <c r="AH41">
        <f>SUMIFS('FAOstat _govt exp'!$L:$L,'FAOstat _govt exp'!$J:$J,FAOstat!AH$4,'FAOstat _govt exp'!$H:$H,FAOstat!AH$3,'FAOstat _govt exp'!$D:$D,FAOstat!$B41)</f>
        <v>84.35</v>
      </c>
      <c r="AI41">
        <f>SUMIFS('FAOstat _govt exp'!$L:$L,'FAOstat _govt exp'!$J:$J,FAOstat!AI$4,'FAOstat _govt exp'!$H:$H,FAOstat!AI$3,'FAOstat _govt exp'!$D:$D,FAOstat!$B41)</f>
        <v>69.510000000000005</v>
      </c>
      <c r="AJ41">
        <f>SUMIFS('FAOstat _govt exp'!$L:$L,'FAOstat _govt exp'!$J:$J,FAOstat!AJ$4,'FAOstat _govt exp'!$H:$H,FAOstat!AJ$3,'FAOstat _govt exp'!$D:$D,FAOstat!$B41)</f>
        <v>107.58</v>
      </c>
      <c r="AK41">
        <f>SUMIFS('FAOstat _govt exp'!$L:$L,'FAOstat _govt exp'!$J:$J,FAOstat!AK$4,'FAOstat _govt exp'!$H:$H,FAOstat!AK$3,'FAOstat _govt exp'!$D:$D,FAOstat!$B41)</f>
        <v>60.85</v>
      </c>
      <c r="AL41">
        <f>SUMIFS('FAOstat _govt exp'!$L:$L,'FAOstat _govt exp'!$J:$J,FAOstat!AL$4,'FAOstat _govt exp'!$H:$H,FAOstat!AL$3,'FAOstat _govt exp'!$D:$D,FAOstat!$B41)</f>
        <v>69.680000000000007</v>
      </c>
      <c r="AM41">
        <f>SUMIFS('FAOstat _govt exp'!$L:$L,'FAOstat _govt exp'!$J:$J,FAOstat!AM$4,'FAOstat _govt exp'!$H:$H,FAOstat!AM$3,'FAOstat _govt exp'!$D:$D,FAOstat!$B41)</f>
        <v>51.25</v>
      </c>
      <c r="AN41">
        <f>SUMIFS('FAOstat _govt exp'!$L:$L,'FAOstat _govt exp'!$J:$J,FAOstat!AN$4,'FAOstat _govt exp'!$H:$H,FAOstat!AN$3,'FAOstat _govt exp'!$D:$D,FAOstat!$B41)</f>
        <v>62.81</v>
      </c>
      <c r="AO41">
        <f>SUMIFS('FAOstat _govt exp'!$L:$L,'FAOstat _govt exp'!$J:$J,FAOstat!AO$4,'FAOstat _govt exp'!$H:$H,FAOstat!AO$3,'FAOstat _govt exp'!$D:$D,FAOstat!$B41)</f>
        <v>0</v>
      </c>
      <c r="AP41">
        <f>SUMIFS('FAOstat _govt exp'!$L:$L,'FAOstat _govt exp'!$J:$J,FAOstat!AP$4,'FAOstat _govt exp'!$H:$H,FAOstat!AP$3,'FAOstat _govt exp'!$D:$D,FAOstat!$B41)</f>
        <v>0</v>
      </c>
      <c r="AQ41">
        <f>SUMIFS('FAOstat _govt exp'!$L:$L,'FAOstat _govt exp'!$J:$J,FAOstat!AQ$4,'FAOstat _govt exp'!$H:$H,FAOstat!AQ$3,'FAOstat _govt exp'!$D:$D,FAOstat!$B41)</f>
        <v>0</v>
      </c>
      <c r="AR41">
        <f>SUMIFS('FAOstat _govt exp'!$L:$L,'FAOstat _govt exp'!$J:$J,FAOstat!AR$4,'FAOstat _govt exp'!$H:$H,FAOstat!AR$3,'FAOstat _govt exp'!$D:$D,FAOstat!$B41)</f>
        <v>0</v>
      </c>
      <c r="AS41">
        <f>SUMIFS('FAOstat _govt exp'!$L:$L,'FAOstat _govt exp'!$J:$J,FAOstat!AS$4,'FAOstat _govt exp'!$H:$H,FAOstat!AS$3,'FAOstat _govt exp'!$D:$D,FAOstat!$B41)</f>
        <v>0</v>
      </c>
      <c r="AT41">
        <f>SUMIFS('FAOstat _govt exp'!$L:$L,'FAOstat _govt exp'!$J:$J,FAOstat!AT$4,'FAOstat _govt exp'!$H:$H,FAOstat!AT$3,'FAOstat _govt exp'!$D:$D,FAOstat!$B41)</f>
        <v>0</v>
      </c>
      <c r="AU41">
        <f>SUMIFS('FAOstat _govt exp'!$L:$L,'FAOstat _govt exp'!$J:$J,FAOstat!AU$4,'FAOstat _govt exp'!$H:$H,FAOstat!AU$3,'FAOstat _govt exp'!$D:$D,FAOstat!$B41)</f>
        <v>0</v>
      </c>
      <c r="AV41">
        <f>SUMIFS('FAOstat _govt exp'!$L:$L,'FAOstat _govt exp'!$J:$J,FAOstat!AV$4,'FAOstat _govt exp'!$H:$H,FAOstat!AV$3,'FAOstat _govt exp'!$D:$D,FAOstat!$B41)</f>
        <v>0</v>
      </c>
      <c r="AW41">
        <f>SUMIFS('FAOstat _govt exp'!$L:$L,'FAOstat _govt exp'!$J:$J,FAOstat!AW$4,'FAOstat _govt exp'!$H:$H,FAOstat!AW$3,'FAOstat _govt exp'!$D:$D,FAOstat!$B41)</f>
        <v>0</v>
      </c>
      <c r="AX41">
        <f>SUMIFS('FAOstat _govt exp'!$L:$L,'FAOstat _govt exp'!$J:$J,FAOstat!AX$4,'FAOstat _govt exp'!$H:$H,FAOstat!AX$3,'FAOstat _govt exp'!$D:$D,FAOstat!$B41)</f>
        <v>0</v>
      </c>
      <c r="AY41">
        <f>SUMIFS('FAOstat _govt exp'!$L:$L,'FAOstat _govt exp'!$J:$J,FAOstat!AY$4,'FAOstat _govt exp'!$H:$H,FAOstat!AY$3,'FAOstat _govt exp'!$D:$D,FAOstat!$B41)</f>
        <v>0</v>
      </c>
      <c r="AZ41">
        <f>SUMIFS('FAOstat _govt exp'!$L:$L,'FAOstat _govt exp'!$J:$J,FAOstat!AZ$4,'FAOstat _govt exp'!$H:$H,FAOstat!AZ$3,'FAOstat _govt exp'!$D:$D,FAOstat!$B41)</f>
        <v>0</v>
      </c>
      <c r="BA41">
        <f>SUMIFS('FAOstat _govt exp'!$L:$L,'FAOstat _govt exp'!$J:$J,FAOstat!BA$4,'FAOstat _govt exp'!$H:$H,FAOstat!BA$3,'FAOstat _govt exp'!$D:$D,FAOstat!$B41)</f>
        <v>222.19</v>
      </c>
      <c r="BB41">
        <f>SUMIFS('FAOstat _govt exp'!$L:$L,'FAOstat _govt exp'!$J:$J,FAOstat!BB$4,'FAOstat _govt exp'!$H:$H,FAOstat!BB$3,'FAOstat _govt exp'!$D:$D,FAOstat!$B41)</f>
        <v>212.69</v>
      </c>
      <c r="BC41">
        <f>SUMIFS('FAOstat _govt exp'!$L:$L,'FAOstat _govt exp'!$J:$J,FAOstat!BC$4,'FAOstat _govt exp'!$H:$H,FAOstat!BC$3,'FAOstat _govt exp'!$D:$D,FAOstat!$B41)</f>
        <v>177.43</v>
      </c>
      <c r="BD41">
        <f>SUMIFS('FAOstat _govt exp'!$L:$L,'FAOstat _govt exp'!$J:$J,FAOstat!BD$4,'FAOstat _govt exp'!$H:$H,FAOstat!BD$3,'FAOstat _govt exp'!$D:$D,FAOstat!$B41)</f>
        <v>181.69</v>
      </c>
      <c r="BE41">
        <f>SUMIFS('FAOstat _govt exp'!$L:$L,'FAOstat _govt exp'!$J:$J,FAOstat!BE$4,'FAOstat _govt exp'!$H:$H,FAOstat!BE$3,'FAOstat _govt exp'!$D:$D,FAOstat!$B41)</f>
        <v>169.25</v>
      </c>
      <c r="BF41">
        <f>SUMIFS('FAOstat _govt exp'!$L:$L,'FAOstat _govt exp'!$J:$J,FAOstat!BF$4,'FAOstat _govt exp'!$H:$H,FAOstat!BF$3,'FAOstat _govt exp'!$D:$D,FAOstat!$B41)</f>
        <v>130.03</v>
      </c>
      <c r="BG41">
        <f>SUMIFS('FAOstat _govt exp'!$L:$L,'FAOstat _govt exp'!$J:$J,FAOstat!BG$4,'FAOstat _govt exp'!$H:$H,FAOstat!BG$3,'FAOstat _govt exp'!$D:$D,FAOstat!$B41)</f>
        <v>153.19999999999999</v>
      </c>
      <c r="BH41">
        <f>SUMIFS('FAOstat _govt exp'!$L:$L,'FAOstat _govt exp'!$J:$J,FAOstat!BH$4,'FAOstat _govt exp'!$H:$H,FAOstat!BH$3,'FAOstat _govt exp'!$D:$D,FAOstat!$B41)</f>
        <v>118.5</v>
      </c>
      <c r="BI41">
        <f>SUMIFS('FAOstat _govt exp'!$L:$L,'FAOstat _govt exp'!$J:$J,FAOstat!BI$4,'FAOstat _govt exp'!$H:$H,FAOstat!BI$3,'FAOstat _govt exp'!$D:$D,FAOstat!$B41)</f>
        <v>0</v>
      </c>
      <c r="BJ41">
        <f>SUMIFS('FAOstat _govt exp'!$L:$L,'FAOstat _govt exp'!$J:$J,FAOstat!BJ$4,'FAOstat _govt exp'!$H:$H,FAOstat!BJ$3,'FAOstat _govt exp'!$D:$D,FAOstat!$B41)</f>
        <v>0</v>
      </c>
      <c r="BK41">
        <f>SUMIFS('FAOstat _govt exp'!$L:$L,'FAOstat _govt exp'!$J:$J,FAOstat!BK$4,'FAOstat _govt exp'!$H:$H,FAOstat!BK$3,'FAOstat _govt exp'!$D:$D,FAOstat!$B41)</f>
        <v>8.8800000000000008</v>
      </c>
      <c r="BL41">
        <f>SUMIFS('FAOstat _govt exp'!$L:$L,'FAOstat _govt exp'!$J:$J,FAOstat!BL$4,'FAOstat _govt exp'!$H:$H,FAOstat!BL$3,'FAOstat _govt exp'!$D:$D,FAOstat!$B41)</f>
        <v>7.1</v>
      </c>
      <c r="BM41">
        <f>SUMIFS('FAOstat _govt exp'!$L:$L,'FAOstat _govt exp'!$J:$J,FAOstat!BM$4,'FAOstat _govt exp'!$H:$H,FAOstat!BM$3,'FAOstat _govt exp'!$D:$D,FAOstat!$B41)</f>
        <v>6.04</v>
      </c>
      <c r="BN41">
        <f>SUMIFS('FAOstat _govt exp'!$L:$L,'FAOstat _govt exp'!$J:$J,FAOstat!BN$4,'FAOstat _govt exp'!$H:$H,FAOstat!BN$3,'FAOstat _govt exp'!$D:$D,FAOstat!$B41)</f>
        <v>52.86</v>
      </c>
      <c r="BO41">
        <f>SUMIFS('FAOstat _govt exp'!$L:$L,'FAOstat _govt exp'!$J:$J,FAOstat!BO$4,'FAOstat _govt exp'!$H:$H,FAOstat!BO$3,'FAOstat _govt exp'!$D:$D,FAOstat!$B41)</f>
        <v>7.31</v>
      </c>
      <c r="BP41">
        <f>SUMIFS('FAOstat _govt exp'!$L:$L,'FAOstat _govt exp'!$J:$J,FAOstat!BP$4,'FAOstat _govt exp'!$H:$H,FAOstat!BP$3,'FAOstat _govt exp'!$D:$D,FAOstat!$B41)</f>
        <v>23.41</v>
      </c>
      <c r="BQ41">
        <f>SUMIFS('FAOstat _govt exp'!$L:$L,'FAOstat _govt exp'!$J:$J,FAOstat!BQ$4,'FAOstat _govt exp'!$H:$H,FAOstat!BQ$3,'FAOstat _govt exp'!$D:$D,FAOstat!$B41)</f>
        <v>9.85</v>
      </c>
      <c r="BR41">
        <f>SUMIFS('FAOstat _govt exp'!$L:$L,'FAOstat _govt exp'!$J:$J,FAOstat!BR$4,'FAOstat _govt exp'!$H:$H,FAOstat!BR$3,'FAOstat _govt exp'!$D:$D,FAOstat!$B41)</f>
        <v>16.829999999999998</v>
      </c>
      <c r="BS41">
        <f>SUMIFS('FAOstat _govt exp'!$L:$L,'FAOstat _govt exp'!$J:$J,FAOstat!BS$4,'FAOstat _govt exp'!$H:$H,FAOstat!BS$3,'FAOstat _govt exp'!$D:$D,FAOstat!$B41)</f>
        <v>0</v>
      </c>
      <c r="BT41">
        <f>SUMIFS('FAOstat _govt exp'!$L:$L,'FAOstat _govt exp'!$J:$J,FAOstat!BT$4,'FAOstat _govt exp'!$H:$H,FAOstat!BT$3,'FAOstat _govt exp'!$D:$D,FAOstat!$B41)</f>
        <v>0</v>
      </c>
      <c r="BU41">
        <f>SUMIFS('FAOstat _govt exp'!$L:$L,'FAOstat _govt exp'!$J:$J,FAOstat!BU$4,'FAOstat _govt exp'!$H:$H,FAOstat!BU$3,'FAOstat _govt exp'!$D:$D,FAOstat!$B41)</f>
        <v>0</v>
      </c>
      <c r="BV41">
        <f>SUMIFS('FAOstat _govt exp'!$L:$L,'FAOstat _govt exp'!$J:$J,FAOstat!BV$4,'FAOstat _govt exp'!$H:$H,FAOstat!BV$3,'FAOstat _govt exp'!$D:$D,FAOstat!$B41)</f>
        <v>0</v>
      </c>
      <c r="BW41">
        <f>SUMIFS('FAOstat _govt exp'!$L:$L,'FAOstat _govt exp'!$J:$J,FAOstat!BW$4,'FAOstat _govt exp'!$H:$H,FAOstat!BW$3,'FAOstat _govt exp'!$D:$D,FAOstat!$B41)</f>
        <v>0</v>
      </c>
      <c r="BX41">
        <f>SUMIFS('FAOstat _govt exp'!$L:$L,'FAOstat _govt exp'!$J:$J,FAOstat!BX$4,'FAOstat _govt exp'!$H:$H,FAOstat!BX$3,'FAOstat _govt exp'!$D:$D,FAOstat!$B41)</f>
        <v>0</v>
      </c>
      <c r="BY41">
        <f>SUMIFS('FAOstat _govt exp'!$L:$L,'FAOstat _govt exp'!$J:$J,FAOstat!BY$4,'FAOstat _govt exp'!$H:$H,FAOstat!BY$3,'FAOstat _govt exp'!$D:$D,FAOstat!$B41)</f>
        <v>0</v>
      </c>
      <c r="BZ41">
        <f>SUMIFS('FAOstat _govt exp'!$L:$L,'FAOstat _govt exp'!$J:$J,FAOstat!BZ$4,'FAOstat _govt exp'!$H:$H,FAOstat!BZ$3,'FAOstat _govt exp'!$D:$D,FAOstat!$B41)</f>
        <v>0</v>
      </c>
      <c r="CA41">
        <f>SUMIFS('FAOstat _govt exp'!$L:$L,'FAOstat _govt exp'!$J:$J,FAOstat!CA$4,'FAOstat _govt exp'!$H:$H,FAOstat!CA$3,'FAOstat _govt exp'!$D:$D,FAOstat!$B41)</f>
        <v>0</v>
      </c>
      <c r="CB41">
        <f>SUMIFS('FAOstat _govt exp'!$L:$L,'FAOstat _govt exp'!$J:$J,FAOstat!CB$4,'FAOstat _govt exp'!$H:$H,FAOstat!CB$3,'FAOstat _govt exp'!$D:$D,FAOstat!$B41)</f>
        <v>0</v>
      </c>
      <c r="CC41">
        <f>SUMIFS('FAOstat _govt exp'!$L:$L,'FAOstat _govt exp'!$J:$J,FAOstat!CC$4,'FAOstat _govt exp'!$H:$H,FAOstat!CC$3,'FAOstat _govt exp'!$D:$D,FAOstat!$B41)</f>
        <v>0</v>
      </c>
      <c r="CD41">
        <f>SUMIFS('FAOstat _govt exp'!$L:$L,'FAOstat _govt exp'!$J:$J,FAOstat!CD$4,'FAOstat _govt exp'!$H:$H,FAOstat!CD$3,'FAOstat _govt exp'!$D:$D,FAOstat!$B41)</f>
        <v>0</v>
      </c>
      <c r="CE41" s="4">
        <f>SUMIFS('FAOstat_value added'!$L:$L,'FAOstat_value added'!$J:$J,FAOstat!CE$4,'FAOstat_value added'!$D:$D,FAOstat!$B41)</f>
        <v>530.29955199999995</v>
      </c>
      <c r="CF41" s="4">
        <f>IF(SUMIFS('FAOstat_value added'!$L:$L,'FAOstat_value added'!$J:$J,FAOstat!CF$4,'FAOstat_value added'!$D:$D,FAOstat!$B41)=0,CE41*(1+Assumptions!$C$10),SUMIFS('FAOstat_value added'!$L:$L,'FAOstat_value added'!$J:$J,FAOstat!CF$4,'FAOstat_value added'!$D:$D,FAOstat!$B41))</f>
        <v>592.19696799999997</v>
      </c>
      <c r="CG41" s="4">
        <f>IF(SUMIFS('FAOstat_value added'!$L:$L,'FAOstat_value added'!$J:$J,FAOstat!CG$4,'FAOstat_value added'!$D:$D,FAOstat!$B41)=0,CF41*(1+Assumptions!$C$10),SUMIFS('FAOstat_value added'!$L:$L,'FAOstat_value added'!$J:$J,FAOstat!CG$4,'FAOstat_value added'!$D:$D,FAOstat!$B41))</f>
        <v>501.35321599999997</v>
      </c>
      <c r="CH41" s="4">
        <f>IF(SUMIFS('FAOstat_value added'!$L:$L,'FAOstat_value added'!$J:$J,FAOstat!CH$4,'FAOstat_value added'!$D:$D,FAOstat!$B41)=0,CG41*(1+Assumptions!$C$10),SUMIFS('FAOstat_value added'!$L:$L,'FAOstat_value added'!$J:$J,FAOstat!CH$4,'FAOstat_value added'!$D:$D,FAOstat!$B41))</f>
        <v>487.81188500000002</v>
      </c>
      <c r="CI41" s="4">
        <f>IF(SUMIFS('FAOstat_value added'!$L:$L,'FAOstat_value added'!$J:$J,FAOstat!CI$4,'FAOstat_value added'!$D:$D,FAOstat!$B41)=0,CH41*(1+Assumptions!$C$10),SUMIFS('FAOstat_value added'!$L:$L,'FAOstat_value added'!$J:$J,FAOstat!CI$4,'FAOstat_value added'!$D:$D,FAOstat!$B41))</f>
        <v>426.41222399999998</v>
      </c>
      <c r="CJ41" s="4">
        <f>IF(SUMIFS('FAOstat_value added'!$L:$L,'FAOstat_value added'!$J:$J,FAOstat!CJ$4,'FAOstat_value added'!$D:$D,FAOstat!$B41)=0,CI41*(1+Assumptions!$C$10),SUMIFS('FAOstat_value added'!$L:$L,'FAOstat_value added'!$J:$J,FAOstat!CJ$4,'FAOstat_value added'!$D:$D,FAOstat!$B41))</f>
        <v>368.210171</v>
      </c>
      <c r="CK41" s="4">
        <f>IF(SUMIFS('FAOstat_value added'!$L:$L,'FAOstat_value added'!$J:$J,FAOstat!CK$4,'FAOstat_value added'!$D:$D,FAOstat!$B41)=0,CJ41*(1+Assumptions!$C$10),SUMIFS('FAOstat_value added'!$L:$L,'FAOstat_value added'!$J:$J,FAOstat!CK$4,'FAOstat_value added'!$D:$D,FAOstat!$B41))</f>
        <v>446.55344400000001</v>
      </c>
      <c r="CL41" s="4">
        <f>IF(SUMIFS('FAOstat_value added'!$L:$L,'FAOstat_value added'!$J:$J,FAOstat!CL$4,'FAOstat_value added'!$D:$D,FAOstat!$B41)=0,CK41*(1+Assumptions!$C$10),SUMIFS('FAOstat_value added'!$L:$L,'FAOstat_value added'!$J:$J,FAOstat!CL$4,'FAOstat_value added'!$D:$D,FAOstat!$B41))</f>
        <v>457.40790800000002</v>
      </c>
      <c r="CM41" s="4">
        <f>IF(SUMIFS('FAOstat_value added'!$L:$L,'FAOstat_value added'!$J:$J,FAOstat!CM$4,'FAOstat_value added'!$D:$D,FAOstat!$B41)=0,CL41*(1+Assumptions!$C$10),SUMIFS('FAOstat_value added'!$L:$L,'FAOstat_value added'!$J:$J,FAOstat!CM$4,'FAOstat_value added'!$D:$D,FAOstat!$B41))</f>
        <v>505.44853000000001</v>
      </c>
      <c r="CN41" s="4">
        <f>IF(SUMIFS('FAOstat_value added'!$L:$L,'FAOstat_value added'!$J:$J,FAOstat!CN$4,'FAOstat_value added'!$D:$D,FAOstat!$B41)=0,CM41*(1+Assumptions!$C$10),SUMIFS('FAOstat_value added'!$L:$L,'FAOstat_value added'!$J:$J,FAOstat!CN$4,'FAOstat_value added'!$D:$D,FAOstat!$B41))</f>
        <v>515.55750060000003</v>
      </c>
      <c r="CO41" s="36">
        <f t="shared" si="28"/>
        <v>-6.9181840054041377E-2</v>
      </c>
    </row>
    <row r="42" spans="2:93" x14ac:dyDescent="0.35">
      <c r="B42" t="s">
        <v>103</v>
      </c>
      <c r="C42">
        <f t="shared" si="8"/>
        <v>0</v>
      </c>
      <c r="D42">
        <f t="shared" si="9"/>
        <v>0</v>
      </c>
      <c r="E42">
        <f t="shared" si="10"/>
        <v>0</v>
      </c>
      <c r="F42">
        <f t="shared" si="11"/>
        <v>0</v>
      </c>
      <c r="G42">
        <f t="shared" si="12"/>
        <v>0</v>
      </c>
      <c r="H42">
        <f t="shared" si="13"/>
        <v>0</v>
      </c>
      <c r="I42">
        <f t="shared" si="14"/>
        <v>0</v>
      </c>
      <c r="J42">
        <f t="shared" si="15"/>
        <v>0</v>
      </c>
      <c r="K42">
        <f t="shared" si="16"/>
        <v>0</v>
      </c>
      <c r="L42">
        <f t="shared" si="17"/>
        <v>0</v>
      </c>
      <c r="M42" s="4">
        <f t="shared" si="18"/>
        <v>5216.3999999999996</v>
      </c>
      <c r="N42" s="4">
        <f t="shared" si="19"/>
        <v>5915.26</v>
      </c>
      <c r="O42" s="4">
        <f t="shared" si="20"/>
        <v>5398.6399999999994</v>
      </c>
      <c r="P42" s="4">
        <f t="shared" si="21"/>
        <v>4719.18</v>
      </c>
      <c r="Q42" s="4">
        <f t="shared" si="22"/>
        <v>5227.8500000000004</v>
      </c>
      <c r="R42" s="4">
        <f t="shared" si="23"/>
        <v>4478.3599999999997</v>
      </c>
      <c r="S42" s="4">
        <f t="shared" si="24"/>
        <v>3668.58</v>
      </c>
      <c r="T42" s="4">
        <f t="shared" si="25"/>
        <v>4197.1099999999997</v>
      </c>
      <c r="U42" s="4">
        <f t="shared" si="26"/>
        <v>2252.6999999999998</v>
      </c>
      <c r="V42" s="4">
        <f t="shared" si="27"/>
        <v>0</v>
      </c>
      <c r="W42">
        <f>SUMIFS('FAOstat _govt exp'!$L:$L,'FAOstat _govt exp'!$J:$J,FAOstat!W$4,'FAOstat _govt exp'!$H:$H,FAOstat!W$3,'FAOstat _govt exp'!$D:$D,FAOstat!$B42)</f>
        <v>2605.11</v>
      </c>
      <c r="X42">
        <f>SUMIFS('FAOstat _govt exp'!$L:$L,'FAOstat _govt exp'!$J:$J,FAOstat!X$4,'FAOstat _govt exp'!$H:$H,FAOstat!X$3,'FAOstat _govt exp'!$D:$D,FAOstat!$B42)</f>
        <v>2671.29</v>
      </c>
      <c r="Y42">
        <f>SUMIFS('FAOstat _govt exp'!$L:$L,'FAOstat _govt exp'!$J:$J,FAOstat!Y$4,'FAOstat _govt exp'!$H:$H,FAOstat!Y$3,'FAOstat _govt exp'!$D:$D,FAOstat!$B42)</f>
        <v>2402.91</v>
      </c>
      <c r="Z42">
        <f>SUMIFS('FAOstat _govt exp'!$L:$L,'FAOstat _govt exp'!$J:$J,FAOstat!Z$4,'FAOstat _govt exp'!$H:$H,FAOstat!Z$3,'FAOstat _govt exp'!$D:$D,FAOstat!$B42)</f>
        <v>2164.73</v>
      </c>
      <c r="AA42">
        <f>SUMIFS('FAOstat _govt exp'!$L:$L,'FAOstat _govt exp'!$J:$J,FAOstat!AA$4,'FAOstat _govt exp'!$H:$H,FAOstat!AA$3,'FAOstat _govt exp'!$D:$D,FAOstat!$B42)</f>
        <v>2401.35</v>
      </c>
      <c r="AB42">
        <f>SUMIFS('FAOstat _govt exp'!$L:$L,'FAOstat _govt exp'!$J:$J,FAOstat!AB$4,'FAOstat _govt exp'!$H:$H,FAOstat!AB$3,'FAOstat _govt exp'!$D:$D,FAOstat!$B42)</f>
        <v>1888.51</v>
      </c>
      <c r="AC42">
        <f>SUMIFS('FAOstat _govt exp'!$L:$L,'FAOstat _govt exp'!$J:$J,FAOstat!AC$4,'FAOstat _govt exp'!$H:$H,FAOstat!AC$3,'FAOstat _govt exp'!$D:$D,FAOstat!$B42)</f>
        <v>2140.4699999999998</v>
      </c>
      <c r="AD42">
        <f>SUMIFS('FAOstat _govt exp'!$L:$L,'FAOstat _govt exp'!$J:$J,FAOstat!AD$4,'FAOstat _govt exp'!$H:$H,FAOstat!AD$3,'FAOstat _govt exp'!$D:$D,FAOstat!$B42)</f>
        <v>2361.02</v>
      </c>
      <c r="AE42">
        <f>SUMIFS('FAOstat _govt exp'!$L:$L,'FAOstat _govt exp'!$J:$J,FAOstat!AE$4,'FAOstat _govt exp'!$H:$H,FAOstat!AE$3,'FAOstat _govt exp'!$D:$D,FAOstat!$B42)</f>
        <v>0</v>
      </c>
      <c r="AF42">
        <f>SUMIFS('FAOstat _govt exp'!$L:$L,'FAOstat _govt exp'!$J:$J,FAOstat!AF$4,'FAOstat _govt exp'!$H:$H,FAOstat!AF$3,'FAOstat _govt exp'!$D:$D,FAOstat!$B42)</f>
        <v>0</v>
      </c>
      <c r="AG42">
        <f>SUMIFS('FAOstat _govt exp'!$L:$L,'FAOstat _govt exp'!$J:$J,FAOstat!AG$4,'FAOstat _govt exp'!$H:$H,FAOstat!AG$3,'FAOstat _govt exp'!$D:$D,FAOstat!$B42)</f>
        <v>2611.29</v>
      </c>
      <c r="AH42">
        <f>SUMIFS('FAOstat _govt exp'!$L:$L,'FAOstat _govt exp'!$J:$J,FAOstat!AH$4,'FAOstat _govt exp'!$H:$H,FAOstat!AH$3,'FAOstat _govt exp'!$D:$D,FAOstat!$B42)</f>
        <v>3243.97</v>
      </c>
      <c r="AI42">
        <f>SUMIFS('FAOstat _govt exp'!$L:$L,'FAOstat _govt exp'!$J:$J,FAOstat!AI$4,'FAOstat _govt exp'!$H:$H,FAOstat!AI$3,'FAOstat _govt exp'!$D:$D,FAOstat!$B42)</f>
        <v>2995.73</v>
      </c>
      <c r="AJ42">
        <f>SUMIFS('FAOstat _govt exp'!$L:$L,'FAOstat _govt exp'!$J:$J,FAOstat!AJ$4,'FAOstat _govt exp'!$H:$H,FAOstat!AJ$3,'FAOstat _govt exp'!$D:$D,FAOstat!$B42)</f>
        <v>2554.4499999999998</v>
      </c>
      <c r="AK42">
        <f>SUMIFS('FAOstat _govt exp'!$L:$L,'FAOstat _govt exp'!$J:$J,FAOstat!AK$4,'FAOstat _govt exp'!$H:$H,FAOstat!AK$3,'FAOstat _govt exp'!$D:$D,FAOstat!$B42)</f>
        <v>2826.5</v>
      </c>
      <c r="AL42">
        <f>SUMIFS('FAOstat _govt exp'!$L:$L,'FAOstat _govt exp'!$J:$J,FAOstat!AL$4,'FAOstat _govt exp'!$H:$H,FAOstat!AL$3,'FAOstat _govt exp'!$D:$D,FAOstat!$B42)</f>
        <v>2589.85</v>
      </c>
      <c r="AM42">
        <f>SUMIFS('FAOstat _govt exp'!$L:$L,'FAOstat _govt exp'!$J:$J,FAOstat!AM$4,'FAOstat _govt exp'!$H:$H,FAOstat!AM$3,'FAOstat _govt exp'!$D:$D,FAOstat!$B42)</f>
        <v>1528.11</v>
      </c>
      <c r="AN42">
        <f>SUMIFS('FAOstat _govt exp'!$L:$L,'FAOstat _govt exp'!$J:$J,FAOstat!AN$4,'FAOstat _govt exp'!$H:$H,FAOstat!AN$3,'FAOstat _govt exp'!$D:$D,FAOstat!$B42)</f>
        <v>1836.09</v>
      </c>
      <c r="AO42">
        <f>SUMIFS('FAOstat _govt exp'!$L:$L,'FAOstat _govt exp'!$J:$J,FAOstat!AO$4,'FAOstat _govt exp'!$H:$H,FAOstat!AO$3,'FAOstat _govt exp'!$D:$D,FAOstat!$B42)</f>
        <v>2252.6999999999998</v>
      </c>
      <c r="AP42">
        <f>SUMIFS('FAOstat _govt exp'!$L:$L,'FAOstat _govt exp'!$J:$J,FAOstat!AP$4,'FAOstat _govt exp'!$H:$H,FAOstat!AP$3,'FAOstat _govt exp'!$D:$D,FAOstat!$B42)</f>
        <v>0</v>
      </c>
      <c r="AQ42">
        <f>SUMIFS('FAOstat _govt exp'!$L:$L,'FAOstat _govt exp'!$J:$J,FAOstat!AQ$4,'FAOstat _govt exp'!$H:$H,FAOstat!AQ$3,'FAOstat _govt exp'!$D:$D,FAOstat!$B42)</f>
        <v>0</v>
      </c>
      <c r="AR42">
        <f>SUMIFS('FAOstat _govt exp'!$L:$L,'FAOstat _govt exp'!$J:$J,FAOstat!AR$4,'FAOstat _govt exp'!$H:$H,FAOstat!AR$3,'FAOstat _govt exp'!$D:$D,FAOstat!$B42)</f>
        <v>0</v>
      </c>
      <c r="AS42">
        <f>SUMIFS('FAOstat _govt exp'!$L:$L,'FAOstat _govt exp'!$J:$J,FAOstat!AS$4,'FAOstat _govt exp'!$H:$H,FAOstat!AS$3,'FAOstat _govt exp'!$D:$D,FAOstat!$B42)</f>
        <v>0</v>
      </c>
      <c r="AT42">
        <f>SUMIFS('FAOstat _govt exp'!$L:$L,'FAOstat _govt exp'!$J:$J,FAOstat!AT$4,'FAOstat _govt exp'!$H:$H,FAOstat!AT$3,'FAOstat _govt exp'!$D:$D,FAOstat!$B42)</f>
        <v>0</v>
      </c>
      <c r="AU42">
        <f>SUMIFS('FAOstat _govt exp'!$L:$L,'FAOstat _govt exp'!$J:$J,FAOstat!AU$4,'FAOstat _govt exp'!$H:$H,FAOstat!AU$3,'FAOstat _govt exp'!$D:$D,FAOstat!$B42)</f>
        <v>0</v>
      </c>
      <c r="AV42">
        <f>SUMIFS('FAOstat _govt exp'!$L:$L,'FAOstat _govt exp'!$J:$J,FAOstat!AV$4,'FAOstat _govt exp'!$H:$H,FAOstat!AV$3,'FAOstat _govt exp'!$D:$D,FAOstat!$B42)</f>
        <v>0</v>
      </c>
      <c r="AW42">
        <f>SUMIFS('FAOstat _govt exp'!$L:$L,'FAOstat _govt exp'!$J:$J,FAOstat!AW$4,'FAOstat _govt exp'!$H:$H,FAOstat!AW$3,'FAOstat _govt exp'!$D:$D,FAOstat!$B42)</f>
        <v>0</v>
      </c>
      <c r="AX42">
        <f>SUMIFS('FAOstat _govt exp'!$L:$L,'FAOstat _govt exp'!$J:$J,FAOstat!AX$4,'FAOstat _govt exp'!$H:$H,FAOstat!AX$3,'FAOstat _govt exp'!$D:$D,FAOstat!$B42)</f>
        <v>0</v>
      </c>
      <c r="AY42">
        <f>SUMIFS('FAOstat _govt exp'!$L:$L,'FAOstat _govt exp'!$J:$J,FAOstat!AY$4,'FAOstat _govt exp'!$H:$H,FAOstat!AY$3,'FAOstat _govt exp'!$D:$D,FAOstat!$B42)</f>
        <v>0</v>
      </c>
      <c r="AZ42">
        <f>SUMIFS('FAOstat _govt exp'!$L:$L,'FAOstat _govt exp'!$J:$J,FAOstat!AZ$4,'FAOstat _govt exp'!$H:$H,FAOstat!AZ$3,'FAOstat _govt exp'!$D:$D,FAOstat!$B42)</f>
        <v>0</v>
      </c>
      <c r="BA42">
        <f>SUMIFS('FAOstat _govt exp'!$L:$L,'FAOstat _govt exp'!$J:$J,FAOstat!BA$4,'FAOstat _govt exp'!$H:$H,FAOstat!BA$3,'FAOstat _govt exp'!$D:$D,FAOstat!$B42)</f>
        <v>2463.16</v>
      </c>
      <c r="BB42">
        <f>SUMIFS('FAOstat _govt exp'!$L:$L,'FAOstat _govt exp'!$J:$J,FAOstat!BB$4,'FAOstat _govt exp'!$H:$H,FAOstat!BB$3,'FAOstat _govt exp'!$D:$D,FAOstat!$B42)</f>
        <v>2531.77</v>
      </c>
      <c r="BC42">
        <f>SUMIFS('FAOstat _govt exp'!$L:$L,'FAOstat _govt exp'!$J:$J,FAOstat!BC$4,'FAOstat _govt exp'!$H:$H,FAOstat!BC$3,'FAOstat _govt exp'!$D:$D,FAOstat!$B42)</f>
        <v>2287.42</v>
      </c>
      <c r="BD42">
        <f>SUMIFS('FAOstat _govt exp'!$L:$L,'FAOstat _govt exp'!$J:$J,FAOstat!BD$4,'FAOstat _govt exp'!$H:$H,FAOstat!BD$3,'FAOstat _govt exp'!$D:$D,FAOstat!$B42)</f>
        <v>2067.08</v>
      </c>
      <c r="BE42">
        <f>SUMIFS('FAOstat _govt exp'!$L:$L,'FAOstat _govt exp'!$J:$J,FAOstat!BE$4,'FAOstat _govt exp'!$H:$H,FAOstat!BE$3,'FAOstat _govt exp'!$D:$D,FAOstat!$B42)</f>
        <v>2309.38</v>
      </c>
      <c r="BF42">
        <f>SUMIFS('FAOstat _govt exp'!$L:$L,'FAOstat _govt exp'!$J:$J,FAOstat!BF$4,'FAOstat _govt exp'!$H:$H,FAOstat!BF$3,'FAOstat _govt exp'!$D:$D,FAOstat!$B42)</f>
        <v>1786.96</v>
      </c>
      <c r="BG42">
        <f>SUMIFS('FAOstat _govt exp'!$L:$L,'FAOstat _govt exp'!$J:$J,FAOstat!BG$4,'FAOstat _govt exp'!$H:$H,FAOstat!BG$3,'FAOstat _govt exp'!$D:$D,FAOstat!$B42)</f>
        <v>2041.95</v>
      </c>
      <c r="BH42">
        <f>SUMIFS('FAOstat _govt exp'!$L:$L,'FAOstat _govt exp'!$J:$J,FAOstat!BH$4,'FAOstat _govt exp'!$H:$H,FAOstat!BH$3,'FAOstat _govt exp'!$D:$D,FAOstat!$B42)</f>
        <v>2248.86</v>
      </c>
      <c r="BI42">
        <f>SUMIFS('FAOstat _govt exp'!$L:$L,'FAOstat _govt exp'!$J:$J,FAOstat!BI$4,'FAOstat _govt exp'!$H:$H,FAOstat!BI$3,'FAOstat _govt exp'!$D:$D,FAOstat!$B42)</f>
        <v>0</v>
      </c>
      <c r="BJ42">
        <f>SUMIFS('FAOstat _govt exp'!$L:$L,'FAOstat _govt exp'!$J:$J,FAOstat!BJ$4,'FAOstat _govt exp'!$H:$H,FAOstat!BJ$3,'FAOstat _govt exp'!$D:$D,FAOstat!$B42)</f>
        <v>0</v>
      </c>
      <c r="BK42">
        <f>SUMIFS('FAOstat _govt exp'!$L:$L,'FAOstat _govt exp'!$J:$J,FAOstat!BK$4,'FAOstat _govt exp'!$H:$H,FAOstat!BK$3,'FAOstat _govt exp'!$D:$D,FAOstat!$B42)</f>
        <v>1300.1199999999999</v>
      </c>
      <c r="BL42">
        <f>SUMIFS('FAOstat _govt exp'!$L:$L,'FAOstat _govt exp'!$J:$J,FAOstat!BL$4,'FAOstat _govt exp'!$H:$H,FAOstat!BL$3,'FAOstat _govt exp'!$D:$D,FAOstat!$B42)</f>
        <v>1837.6</v>
      </c>
      <c r="BM42">
        <f>SUMIFS('FAOstat _govt exp'!$L:$L,'FAOstat _govt exp'!$J:$J,FAOstat!BM$4,'FAOstat _govt exp'!$H:$H,FAOstat!BM$3,'FAOstat _govt exp'!$D:$D,FAOstat!$B42)</f>
        <v>1778.57</v>
      </c>
      <c r="BN42">
        <f>SUMIFS('FAOstat _govt exp'!$L:$L,'FAOstat _govt exp'!$J:$J,FAOstat!BN$4,'FAOstat _govt exp'!$H:$H,FAOstat!BN$3,'FAOstat _govt exp'!$D:$D,FAOstat!$B42)</f>
        <v>1325</v>
      </c>
      <c r="BO42">
        <f>SUMIFS('FAOstat _govt exp'!$L:$L,'FAOstat _govt exp'!$J:$J,FAOstat!BO$4,'FAOstat _govt exp'!$H:$H,FAOstat!BO$3,'FAOstat _govt exp'!$D:$D,FAOstat!$B42)</f>
        <v>1711.91</v>
      </c>
      <c r="BP42">
        <f>SUMIFS('FAOstat _govt exp'!$L:$L,'FAOstat _govt exp'!$J:$J,FAOstat!BP$4,'FAOstat _govt exp'!$H:$H,FAOstat!BP$3,'FAOstat _govt exp'!$D:$D,FAOstat!$B42)</f>
        <v>1520.28</v>
      </c>
      <c r="BQ42">
        <f>SUMIFS('FAOstat _govt exp'!$L:$L,'FAOstat _govt exp'!$J:$J,FAOstat!BQ$4,'FAOstat _govt exp'!$H:$H,FAOstat!BQ$3,'FAOstat _govt exp'!$D:$D,FAOstat!$B42)</f>
        <v>525</v>
      </c>
      <c r="BR42">
        <f>SUMIFS('FAOstat _govt exp'!$L:$L,'FAOstat _govt exp'!$J:$J,FAOstat!BR$4,'FAOstat _govt exp'!$H:$H,FAOstat!BR$3,'FAOstat _govt exp'!$D:$D,FAOstat!$B42)</f>
        <v>668.07</v>
      </c>
      <c r="BS42">
        <f>SUMIFS('FAOstat _govt exp'!$L:$L,'FAOstat _govt exp'!$J:$J,FAOstat!BS$4,'FAOstat _govt exp'!$H:$H,FAOstat!BS$3,'FAOstat _govt exp'!$D:$D,FAOstat!$B42)</f>
        <v>757.71</v>
      </c>
      <c r="BT42">
        <f>SUMIFS('FAOstat _govt exp'!$L:$L,'FAOstat _govt exp'!$J:$J,FAOstat!BT$4,'FAOstat _govt exp'!$H:$H,FAOstat!BT$3,'FAOstat _govt exp'!$D:$D,FAOstat!$B42)</f>
        <v>0</v>
      </c>
      <c r="BU42">
        <f>SUMIFS('FAOstat _govt exp'!$L:$L,'FAOstat _govt exp'!$J:$J,FAOstat!BU$4,'FAOstat _govt exp'!$H:$H,FAOstat!BU$3,'FAOstat _govt exp'!$D:$D,FAOstat!$B42)</f>
        <v>0</v>
      </c>
      <c r="BV42">
        <f>SUMIFS('FAOstat _govt exp'!$L:$L,'FAOstat _govt exp'!$J:$J,FAOstat!BV$4,'FAOstat _govt exp'!$H:$H,FAOstat!BV$3,'FAOstat _govt exp'!$D:$D,FAOstat!$B42)</f>
        <v>0</v>
      </c>
      <c r="BW42">
        <f>SUMIFS('FAOstat _govt exp'!$L:$L,'FAOstat _govt exp'!$J:$J,FAOstat!BW$4,'FAOstat _govt exp'!$H:$H,FAOstat!BW$3,'FAOstat _govt exp'!$D:$D,FAOstat!$B42)</f>
        <v>0</v>
      </c>
      <c r="BX42">
        <f>SUMIFS('FAOstat _govt exp'!$L:$L,'FAOstat _govt exp'!$J:$J,FAOstat!BX$4,'FAOstat _govt exp'!$H:$H,FAOstat!BX$3,'FAOstat _govt exp'!$D:$D,FAOstat!$B42)</f>
        <v>0</v>
      </c>
      <c r="BY42">
        <f>SUMIFS('FAOstat _govt exp'!$L:$L,'FAOstat _govt exp'!$J:$J,FAOstat!BY$4,'FAOstat _govt exp'!$H:$H,FAOstat!BY$3,'FAOstat _govt exp'!$D:$D,FAOstat!$B42)</f>
        <v>0</v>
      </c>
      <c r="BZ42">
        <f>SUMIFS('FAOstat _govt exp'!$L:$L,'FAOstat _govt exp'!$J:$J,FAOstat!BZ$4,'FAOstat _govt exp'!$H:$H,FAOstat!BZ$3,'FAOstat _govt exp'!$D:$D,FAOstat!$B42)</f>
        <v>0</v>
      </c>
      <c r="CA42">
        <f>SUMIFS('FAOstat _govt exp'!$L:$L,'FAOstat _govt exp'!$J:$J,FAOstat!CA$4,'FAOstat _govt exp'!$H:$H,FAOstat!CA$3,'FAOstat _govt exp'!$D:$D,FAOstat!$B42)</f>
        <v>0</v>
      </c>
      <c r="CB42">
        <f>SUMIFS('FAOstat _govt exp'!$L:$L,'FAOstat _govt exp'!$J:$J,FAOstat!CB$4,'FAOstat _govt exp'!$H:$H,FAOstat!CB$3,'FAOstat _govt exp'!$D:$D,FAOstat!$B42)</f>
        <v>0</v>
      </c>
      <c r="CC42">
        <f>SUMIFS('FAOstat _govt exp'!$L:$L,'FAOstat _govt exp'!$J:$J,FAOstat!CC$4,'FAOstat _govt exp'!$H:$H,FAOstat!CC$3,'FAOstat _govt exp'!$D:$D,FAOstat!$B42)</f>
        <v>0</v>
      </c>
      <c r="CD42">
        <f>SUMIFS('FAOstat _govt exp'!$L:$L,'FAOstat _govt exp'!$J:$J,FAOstat!CD$4,'FAOstat _govt exp'!$H:$H,FAOstat!CD$3,'FAOstat _govt exp'!$D:$D,FAOstat!$B42)</f>
        <v>0</v>
      </c>
      <c r="CE42" s="4">
        <f>SUMIFS('FAOstat_value added'!$L:$L,'FAOstat_value added'!$J:$J,FAOstat!CE$4,'FAOstat_value added'!$D:$D,FAOstat!$B42)</f>
        <v>3152.6448759999998</v>
      </c>
      <c r="CF42" s="4">
        <f>IF(SUMIFS('FAOstat_value added'!$L:$L,'FAOstat_value added'!$J:$J,FAOstat!CF$4,'FAOstat_value added'!$D:$D,FAOstat!$B42)=0,CE42*(1+Assumptions!$C$10),SUMIFS('FAOstat_value added'!$L:$L,'FAOstat_value added'!$J:$J,FAOstat!CF$4,'FAOstat_value added'!$D:$D,FAOstat!$B42))</f>
        <v>4895.5926740000004</v>
      </c>
      <c r="CG42" s="4">
        <f>IF(SUMIFS('FAOstat_value added'!$L:$L,'FAOstat_value added'!$J:$J,FAOstat!CG$4,'FAOstat_value added'!$D:$D,FAOstat!$B42)=0,CF42*(1+Assumptions!$C$10),SUMIFS('FAOstat_value added'!$L:$L,'FAOstat_value added'!$J:$J,FAOstat!CG$4,'FAOstat_value added'!$D:$D,FAOstat!$B42))</f>
        <v>4872.7365600000003</v>
      </c>
      <c r="CH42" s="4">
        <f>IF(SUMIFS('FAOstat_value added'!$L:$L,'FAOstat_value added'!$J:$J,FAOstat!CH$4,'FAOstat_value added'!$D:$D,FAOstat!$B42)=0,CG42*(1+Assumptions!$C$10),SUMIFS('FAOstat_value added'!$L:$L,'FAOstat_value added'!$J:$J,FAOstat!CH$4,'FAOstat_value added'!$D:$D,FAOstat!$B42))</f>
        <v>5033.2684680000002</v>
      </c>
      <c r="CI42" s="4">
        <f>IF(SUMIFS('FAOstat_value added'!$L:$L,'FAOstat_value added'!$J:$J,FAOstat!CI$4,'FAOstat_value added'!$D:$D,FAOstat!$B42)=0,CH42*(1+Assumptions!$C$10),SUMIFS('FAOstat_value added'!$L:$L,'FAOstat_value added'!$J:$J,FAOstat!CI$4,'FAOstat_value added'!$D:$D,FAOstat!$B42))</f>
        <v>5141.274238</v>
      </c>
      <c r="CJ42" s="4">
        <f>IF(SUMIFS('FAOstat_value added'!$L:$L,'FAOstat_value added'!$J:$J,FAOstat!CJ$4,'FAOstat_value added'!$D:$D,FAOstat!$B42)=0,CI42*(1+Assumptions!$C$10),SUMIFS('FAOstat_value added'!$L:$L,'FAOstat_value added'!$J:$J,FAOstat!CJ$4,'FAOstat_value added'!$D:$D,FAOstat!$B42))</f>
        <v>4162.406626</v>
      </c>
      <c r="CK42" s="4">
        <f>IF(SUMIFS('FAOstat_value added'!$L:$L,'FAOstat_value added'!$J:$J,FAOstat!CK$4,'FAOstat_value added'!$D:$D,FAOstat!$B42)=0,CJ42*(1+Assumptions!$C$10),SUMIFS('FAOstat_value added'!$L:$L,'FAOstat_value added'!$J:$J,FAOstat!CK$4,'FAOstat_value added'!$D:$D,FAOstat!$B42))</f>
        <v>4028.4916410000001</v>
      </c>
      <c r="CL42" s="4">
        <f>IF(SUMIFS('FAOstat_value added'!$L:$L,'FAOstat_value added'!$J:$J,FAOstat!CL$4,'FAOstat_value added'!$D:$D,FAOstat!$B42)=0,CK42*(1+Assumptions!$C$10),SUMIFS('FAOstat_value added'!$L:$L,'FAOstat_value added'!$J:$J,FAOstat!CL$4,'FAOstat_value added'!$D:$D,FAOstat!$B42))</f>
        <v>4442.5701209999997</v>
      </c>
      <c r="CM42" s="4">
        <f>IF(SUMIFS('FAOstat_value added'!$L:$L,'FAOstat_value added'!$J:$J,FAOstat!CM$4,'FAOstat_value added'!$D:$D,FAOstat!$B42)=0,CL42*(1+Assumptions!$C$10),SUMIFS('FAOstat_value added'!$L:$L,'FAOstat_value added'!$J:$J,FAOstat!CM$4,'FAOstat_value added'!$D:$D,FAOstat!$B42))</f>
        <v>4821.417477</v>
      </c>
      <c r="CN42" s="4">
        <f>IF(SUMIFS('FAOstat_value added'!$L:$L,'FAOstat_value added'!$J:$J,FAOstat!CN$4,'FAOstat_value added'!$D:$D,FAOstat!$B42)=0,CM42*(1+Assumptions!$C$10),SUMIFS('FAOstat_value added'!$L:$L,'FAOstat_value added'!$J:$J,FAOstat!CN$4,'FAOstat_value added'!$D:$D,FAOstat!$B42))</f>
        <v>4917.8458265400004</v>
      </c>
      <c r="CO42" s="36">
        <f t="shared" si="28"/>
        <v>-3.0581391025045424E-2</v>
      </c>
    </row>
    <row r="43" spans="2:93" x14ac:dyDescent="0.35">
      <c r="B43" t="s">
        <v>107</v>
      </c>
      <c r="C43">
        <f t="shared" si="8"/>
        <v>0</v>
      </c>
      <c r="D43">
        <f t="shared" si="9"/>
        <v>0</v>
      </c>
      <c r="E43">
        <f t="shared" si="10"/>
        <v>0</v>
      </c>
      <c r="F43">
        <f t="shared" si="11"/>
        <v>0</v>
      </c>
      <c r="G43">
        <f t="shared" si="12"/>
        <v>0</v>
      </c>
      <c r="H43">
        <f t="shared" si="13"/>
        <v>0</v>
      </c>
      <c r="I43">
        <f t="shared" si="14"/>
        <v>0</v>
      </c>
      <c r="J43">
        <f t="shared" si="15"/>
        <v>0</v>
      </c>
      <c r="K43">
        <f t="shared" si="16"/>
        <v>0</v>
      </c>
      <c r="L43">
        <f t="shared" si="17"/>
        <v>0</v>
      </c>
      <c r="M43" s="4">
        <f t="shared" si="18"/>
        <v>200.43</v>
      </c>
      <c r="N43" s="4">
        <f t="shared" si="19"/>
        <v>350.28</v>
      </c>
      <c r="O43" s="4">
        <f t="shared" si="20"/>
        <v>500.76</v>
      </c>
      <c r="P43" s="4">
        <f t="shared" si="21"/>
        <v>325.59000000000003</v>
      </c>
      <c r="Q43" s="4">
        <f t="shared" si="22"/>
        <v>633.80999999999995</v>
      </c>
      <c r="R43" s="4">
        <f t="shared" si="23"/>
        <v>348.21000000000004</v>
      </c>
      <c r="S43" s="4">
        <f t="shared" si="24"/>
        <v>428.59999999999997</v>
      </c>
      <c r="T43" s="4">
        <f t="shared" si="25"/>
        <v>850.45999999999992</v>
      </c>
      <c r="U43" s="4">
        <f t="shared" si="26"/>
        <v>129.43</v>
      </c>
      <c r="V43" s="4">
        <f t="shared" si="27"/>
        <v>0</v>
      </c>
      <c r="W43">
        <f>SUMIFS('FAOstat _govt exp'!$L:$L,'FAOstat _govt exp'!$J:$J,FAOstat!W$4,'FAOstat _govt exp'!$H:$H,FAOstat!W$3,'FAOstat _govt exp'!$D:$D,FAOstat!$B43)</f>
        <v>0</v>
      </c>
      <c r="X43">
        <f>SUMIFS('FAOstat _govt exp'!$L:$L,'FAOstat _govt exp'!$J:$J,FAOstat!X$4,'FAOstat _govt exp'!$H:$H,FAOstat!X$3,'FAOstat _govt exp'!$D:$D,FAOstat!$B43)</f>
        <v>0</v>
      </c>
      <c r="Y43">
        <f>SUMIFS('FAOstat _govt exp'!$L:$L,'FAOstat _govt exp'!$J:$J,FAOstat!Y$4,'FAOstat _govt exp'!$H:$H,FAOstat!Y$3,'FAOstat _govt exp'!$D:$D,FAOstat!$B43)</f>
        <v>0</v>
      </c>
      <c r="Z43">
        <f>SUMIFS('FAOstat _govt exp'!$L:$L,'FAOstat _govt exp'!$J:$J,FAOstat!Z$4,'FAOstat _govt exp'!$H:$H,FAOstat!Z$3,'FAOstat _govt exp'!$D:$D,FAOstat!$B43)</f>
        <v>0</v>
      </c>
      <c r="AA43">
        <f>SUMIFS('FAOstat _govt exp'!$L:$L,'FAOstat _govt exp'!$J:$J,FAOstat!AA$4,'FAOstat _govt exp'!$H:$H,FAOstat!AA$3,'FAOstat _govt exp'!$D:$D,FAOstat!$B43)</f>
        <v>0</v>
      </c>
      <c r="AB43">
        <f>SUMIFS('FAOstat _govt exp'!$L:$L,'FAOstat _govt exp'!$J:$J,FAOstat!AB$4,'FAOstat _govt exp'!$H:$H,FAOstat!AB$3,'FAOstat _govt exp'!$D:$D,FAOstat!$B43)</f>
        <v>0</v>
      </c>
      <c r="AC43">
        <f>SUMIFS('FAOstat _govt exp'!$L:$L,'FAOstat _govt exp'!$J:$J,FAOstat!AC$4,'FAOstat _govt exp'!$H:$H,FAOstat!AC$3,'FAOstat _govt exp'!$D:$D,FAOstat!$B43)</f>
        <v>0</v>
      </c>
      <c r="AD43">
        <f>SUMIFS('FAOstat _govt exp'!$L:$L,'FAOstat _govt exp'!$J:$J,FAOstat!AD$4,'FAOstat _govt exp'!$H:$H,FAOstat!AD$3,'FAOstat _govt exp'!$D:$D,FAOstat!$B43)</f>
        <v>0</v>
      </c>
      <c r="AE43">
        <f>SUMIFS('FAOstat _govt exp'!$L:$L,'FAOstat _govt exp'!$J:$J,FAOstat!AE$4,'FAOstat _govt exp'!$H:$H,FAOstat!AE$3,'FAOstat _govt exp'!$D:$D,FAOstat!$B43)</f>
        <v>0</v>
      </c>
      <c r="AF43">
        <f>SUMIFS('FAOstat _govt exp'!$L:$L,'FAOstat _govt exp'!$J:$J,FAOstat!AF$4,'FAOstat _govt exp'!$H:$H,FAOstat!AF$3,'FAOstat _govt exp'!$D:$D,FAOstat!$B43)</f>
        <v>0</v>
      </c>
      <c r="AG43">
        <f>SUMIFS('FAOstat _govt exp'!$L:$L,'FAOstat _govt exp'!$J:$J,FAOstat!AG$4,'FAOstat _govt exp'!$H:$H,FAOstat!AG$3,'FAOstat _govt exp'!$D:$D,FAOstat!$B43)</f>
        <v>0</v>
      </c>
      <c r="AH43">
        <f>SUMIFS('FAOstat _govt exp'!$L:$L,'FAOstat _govt exp'!$J:$J,FAOstat!AH$4,'FAOstat _govt exp'!$H:$H,FAOstat!AH$3,'FAOstat _govt exp'!$D:$D,FAOstat!$B43)</f>
        <v>0</v>
      </c>
      <c r="AI43">
        <f>SUMIFS('FAOstat _govt exp'!$L:$L,'FAOstat _govt exp'!$J:$J,FAOstat!AI$4,'FAOstat _govt exp'!$H:$H,FAOstat!AI$3,'FAOstat _govt exp'!$D:$D,FAOstat!$B43)</f>
        <v>0</v>
      </c>
      <c r="AJ43">
        <f>SUMIFS('FAOstat _govt exp'!$L:$L,'FAOstat _govt exp'!$J:$J,FAOstat!AJ$4,'FAOstat _govt exp'!$H:$H,FAOstat!AJ$3,'FAOstat _govt exp'!$D:$D,FAOstat!$B43)</f>
        <v>0</v>
      </c>
      <c r="AK43">
        <f>SUMIFS('FAOstat _govt exp'!$L:$L,'FAOstat _govt exp'!$J:$J,FAOstat!AK$4,'FAOstat _govt exp'!$H:$H,FAOstat!AK$3,'FAOstat _govt exp'!$D:$D,FAOstat!$B43)</f>
        <v>0</v>
      </c>
      <c r="AL43">
        <f>SUMIFS('FAOstat _govt exp'!$L:$L,'FAOstat _govt exp'!$J:$J,FAOstat!AL$4,'FAOstat _govt exp'!$H:$H,FAOstat!AL$3,'FAOstat _govt exp'!$D:$D,FAOstat!$B43)</f>
        <v>0</v>
      </c>
      <c r="AM43">
        <f>SUMIFS('FAOstat _govt exp'!$L:$L,'FAOstat _govt exp'!$J:$J,FAOstat!AM$4,'FAOstat _govt exp'!$H:$H,FAOstat!AM$3,'FAOstat _govt exp'!$D:$D,FAOstat!$B43)</f>
        <v>0</v>
      </c>
      <c r="AN43">
        <f>SUMIFS('FAOstat _govt exp'!$L:$L,'FAOstat _govt exp'!$J:$J,FAOstat!AN$4,'FAOstat _govt exp'!$H:$H,FAOstat!AN$3,'FAOstat _govt exp'!$D:$D,FAOstat!$B43)</f>
        <v>0</v>
      </c>
      <c r="AO43">
        <f>SUMIFS('FAOstat _govt exp'!$L:$L,'FAOstat _govt exp'!$J:$J,FAOstat!AO$4,'FAOstat _govt exp'!$H:$H,FAOstat!AO$3,'FAOstat _govt exp'!$D:$D,FAOstat!$B43)</f>
        <v>0</v>
      </c>
      <c r="AP43">
        <f>SUMIFS('FAOstat _govt exp'!$L:$L,'FAOstat _govt exp'!$J:$J,FAOstat!AP$4,'FAOstat _govt exp'!$H:$H,FAOstat!AP$3,'FAOstat _govt exp'!$D:$D,FAOstat!$B43)</f>
        <v>0</v>
      </c>
      <c r="AQ43">
        <f>SUMIFS('FAOstat _govt exp'!$L:$L,'FAOstat _govt exp'!$J:$J,FAOstat!AQ$4,'FAOstat _govt exp'!$H:$H,FAOstat!AQ$3,'FAOstat _govt exp'!$D:$D,FAOstat!$B43)</f>
        <v>0</v>
      </c>
      <c r="AR43">
        <f>SUMIFS('FAOstat _govt exp'!$L:$L,'FAOstat _govt exp'!$J:$J,FAOstat!AR$4,'FAOstat _govt exp'!$H:$H,FAOstat!AR$3,'FAOstat _govt exp'!$D:$D,FAOstat!$B43)</f>
        <v>0</v>
      </c>
      <c r="AS43">
        <f>SUMIFS('FAOstat _govt exp'!$L:$L,'FAOstat _govt exp'!$J:$J,FAOstat!AS$4,'FAOstat _govt exp'!$H:$H,FAOstat!AS$3,'FAOstat _govt exp'!$D:$D,FAOstat!$B43)</f>
        <v>0</v>
      </c>
      <c r="AT43">
        <f>SUMIFS('FAOstat _govt exp'!$L:$L,'FAOstat _govt exp'!$J:$J,FAOstat!AT$4,'FAOstat _govt exp'!$H:$H,FAOstat!AT$3,'FAOstat _govt exp'!$D:$D,FAOstat!$B43)</f>
        <v>0</v>
      </c>
      <c r="AU43">
        <f>SUMIFS('FAOstat _govt exp'!$L:$L,'FAOstat _govt exp'!$J:$J,FAOstat!AU$4,'FAOstat _govt exp'!$H:$H,FAOstat!AU$3,'FAOstat _govt exp'!$D:$D,FAOstat!$B43)</f>
        <v>0</v>
      </c>
      <c r="AV43">
        <f>SUMIFS('FAOstat _govt exp'!$L:$L,'FAOstat _govt exp'!$J:$J,FAOstat!AV$4,'FAOstat _govt exp'!$H:$H,FAOstat!AV$3,'FAOstat _govt exp'!$D:$D,FAOstat!$B43)</f>
        <v>0</v>
      </c>
      <c r="AW43">
        <f>SUMIFS('FAOstat _govt exp'!$L:$L,'FAOstat _govt exp'!$J:$J,FAOstat!AW$4,'FAOstat _govt exp'!$H:$H,FAOstat!AW$3,'FAOstat _govt exp'!$D:$D,FAOstat!$B43)</f>
        <v>0</v>
      </c>
      <c r="AX43">
        <f>SUMIFS('FAOstat _govt exp'!$L:$L,'FAOstat _govt exp'!$J:$J,FAOstat!AX$4,'FAOstat _govt exp'!$H:$H,FAOstat!AX$3,'FAOstat _govt exp'!$D:$D,FAOstat!$B43)</f>
        <v>0</v>
      </c>
      <c r="AY43">
        <f>SUMIFS('FAOstat _govt exp'!$L:$L,'FAOstat _govt exp'!$J:$J,FAOstat!AY$4,'FAOstat _govt exp'!$H:$H,FAOstat!AY$3,'FAOstat _govt exp'!$D:$D,FAOstat!$B43)</f>
        <v>0</v>
      </c>
      <c r="AZ43">
        <f>SUMIFS('FAOstat _govt exp'!$L:$L,'FAOstat _govt exp'!$J:$J,FAOstat!AZ$4,'FAOstat _govt exp'!$H:$H,FAOstat!AZ$3,'FAOstat _govt exp'!$D:$D,FAOstat!$B43)</f>
        <v>0</v>
      </c>
      <c r="BA43">
        <f>SUMIFS('FAOstat _govt exp'!$L:$L,'FAOstat _govt exp'!$J:$J,FAOstat!BA$4,'FAOstat _govt exp'!$H:$H,FAOstat!BA$3,'FAOstat _govt exp'!$D:$D,FAOstat!$B43)</f>
        <v>109.86</v>
      </c>
      <c r="BB43">
        <f>SUMIFS('FAOstat _govt exp'!$L:$L,'FAOstat _govt exp'!$J:$J,FAOstat!BB$4,'FAOstat _govt exp'!$H:$H,FAOstat!BB$3,'FAOstat _govt exp'!$D:$D,FAOstat!$B43)</f>
        <v>183.25</v>
      </c>
      <c r="BC43">
        <f>SUMIFS('FAOstat _govt exp'!$L:$L,'FAOstat _govt exp'!$J:$J,FAOstat!BC$4,'FAOstat _govt exp'!$H:$H,FAOstat!BC$3,'FAOstat _govt exp'!$D:$D,FAOstat!$B43)</f>
        <v>442.67</v>
      </c>
      <c r="BD43">
        <f>SUMIFS('FAOstat _govt exp'!$L:$L,'FAOstat _govt exp'!$J:$J,FAOstat!BD$4,'FAOstat _govt exp'!$H:$H,FAOstat!BD$3,'FAOstat _govt exp'!$D:$D,FAOstat!$B43)</f>
        <v>279.17</v>
      </c>
      <c r="BE43">
        <f>SUMIFS('FAOstat _govt exp'!$L:$L,'FAOstat _govt exp'!$J:$J,FAOstat!BE$4,'FAOstat _govt exp'!$H:$H,FAOstat!BE$3,'FAOstat _govt exp'!$D:$D,FAOstat!$B43)</f>
        <v>556</v>
      </c>
      <c r="BF43">
        <f>SUMIFS('FAOstat _govt exp'!$L:$L,'FAOstat _govt exp'!$J:$J,FAOstat!BF$4,'FAOstat _govt exp'!$H:$H,FAOstat!BF$3,'FAOstat _govt exp'!$D:$D,FAOstat!$B43)</f>
        <v>304.12</v>
      </c>
      <c r="BG43">
        <f>SUMIFS('FAOstat _govt exp'!$L:$L,'FAOstat _govt exp'!$J:$J,FAOstat!BG$4,'FAOstat _govt exp'!$H:$H,FAOstat!BG$3,'FAOstat _govt exp'!$D:$D,FAOstat!$B43)</f>
        <v>367.83</v>
      </c>
      <c r="BH43">
        <f>SUMIFS('FAOstat _govt exp'!$L:$L,'FAOstat _govt exp'!$J:$J,FAOstat!BH$4,'FAOstat _govt exp'!$H:$H,FAOstat!BH$3,'FAOstat _govt exp'!$D:$D,FAOstat!$B43)</f>
        <v>761.8</v>
      </c>
      <c r="BI43">
        <f>SUMIFS('FAOstat _govt exp'!$L:$L,'FAOstat _govt exp'!$J:$J,FAOstat!BI$4,'FAOstat _govt exp'!$H:$H,FAOstat!BI$3,'FAOstat _govt exp'!$D:$D,FAOstat!$B43)</f>
        <v>104.18</v>
      </c>
      <c r="BJ43">
        <f>SUMIFS('FAOstat _govt exp'!$L:$L,'FAOstat _govt exp'!$J:$J,FAOstat!BJ$4,'FAOstat _govt exp'!$H:$H,FAOstat!BJ$3,'FAOstat _govt exp'!$D:$D,FAOstat!$B43)</f>
        <v>0</v>
      </c>
      <c r="BK43">
        <f>SUMIFS('FAOstat _govt exp'!$L:$L,'FAOstat _govt exp'!$J:$J,FAOstat!BK$4,'FAOstat _govt exp'!$H:$H,FAOstat!BK$3,'FAOstat _govt exp'!$D:$D,FAOstat!$B43)</f>
        <v>90.57</v>
      </c>
      <c r="BL43">
        <f>SUMIFS('FAOstat _govt exp'!$L:$L,'FAOstat _govt exp'!$J:$J,FAOstat!BL$4,'FAOstat _govt exp'!$H:$H,FAOstat!BL$3,'FAOstat _govt exp'!$D:$D,FAOstat!$B43)</f>
        <v>167.03</v>
      </c>
      <c r="BM43">
        <f>SUMIFS('FAOstat _govt exp'!$L:$L,'FAOstat _govt exp'!$J:$J,FAOstat!BM$4,'FAOstat _govt exp'!$H:$H,FAOstat!BM$3,'FAOstat _govt exp'!$D:$D,FAOstat!$B43)</f>
        <v>58.09</v>
      </c>
      <c r="BN43">
        <f>SUMIFS('FAOstat _govt exp'!$L:$L,'FAOstat _govt exp'!$J:$J,FAOstat!BN$4,'FAOstat _govt exp'!$H:$H,FAOstat!BN$3,'FAOstat _govt exp'!$D:$D,FAOstat!$B43)</f>
        <v>46.42</v>
      </c>
      <c r="BO43">
        <f>SUMIFS('FAOstat _govt exp'!$L:$L,'FAOstat _govt exp'!$J:$J,FAOstat!BO$4,'FAOstat _govt exp'!$H:$H,FAOstat!BO$3,'FAOstat _govt exp'!$D:$D,FAOstat!$B43)</f>
        <v>77.81</v>
      </c>
      <c r="BP43">
        <f>SUMIFS('FAOstat _govt exp'!$L:$L,'FAOstat _govt exp'!$J:$J,FAOstat!BP$4,'FAOstat _govt exp'!$H:$H,FAOstat!BP$3,'FAOstat _govt exp'!$D:$D,FAOstat!$B43)</f>
        <v>44.09</v>
      </c>
      <c r="BQ43">
        <f>SUMIFS('FAOstat _govt exp'!$L:$L,'FAOstat _govt exp'!$J:$J,FAOstat!BQ$4,'FAOstat _govt exp'!$H:$H,FAOstat!BQ$3,'FAOstat _govt exp'!$D:$D,FAOstat!$B43)</f>
        <v>60.77</v>
      </c>
      <c r="BR43">
        <f>SUMIFS('FAOstat _govt exp'!$L:$L,'FAOstat _govt exp'!$J:$J,FAOstat!BR$4,'FAOstat _govt exp'!$H:$H,FAOstat!BR$3,'FAOstat _govt exp'!$D:$D,FAOstat!$B43)</f>
        <v>88.66</v>
      </c>
      <c r="BS43">
        <f>SUMIFS('FAOstat _govt exp'!$L:$L,'FAOstat _govt exp'!$J:$J,FAOstat!BS$4,'FAOstat _govt exp'!$H:$H,FAOstat!BS$3,'FAOstat _govt exp'!$D:$D,FAOstat!$B43)</f>
        <v>25.25</v>
      </c>
      <c r="BT43">
        <f>SUMIFS('FAOstat _govt exp'!$L:$L,'FAOstat _govt exp'!$J:$J,FAOstat!BT$4,'FAOstat _govt exp'!$H:$H,FAOstat!BT$3,'FAOstat _govt exp'!$D:$D,FAOstat!$B43)</f>
        <v>0</v>
      </c>
      <c r="BU43">
        <f>SUMIFS('FAOstat _govt exp'!$L:$L,'FAOstat _govt exp'!$J:$J,FAOstat!BU$4,'FAOstat _govt exp'!$H:$H,FAOstat!BU$3,'FAOstat _govt exp'!$D:$D,FAOstat!$B43)</f>
        <v>0</v>
      </c>
      <c r="BV43">
        <f>SUMIFS('FAOstat _govt exp'!$L:$L,'FAOstat _govt exp'!$J:$J,FAOstat!BV$4,'FAOstat _govt exp'!$H:$H,FAOstat!BV$3,'FAOstat _govt exp'!$D:$D,FAOstat!$B43)</f>
        <v>0</v>
      </c>
      <c r="BW43">
        <f>SUMIFS('FAOstat _govt exp'!$L:$L,'FAOstat _govt exp'!$J:$J,FAOstat!BW$4,'FAOstat _govt exp'!$H:$H,FAOstat!BW$3,'FAOstat _govt exp'!$D:$D,FAOstat!$B43)</f>
        <v>0</v>
      </c>
      <c r="BX43">
        <f>SUMIFS('FAOstat _govt exp'!$L:$L,'FAOstat _govt exp'!$J:$J,FAOstat!BX$4,'FAOstat _govt exp'!$H:$H,FAOstat!BX$3,'FAOstat _govt exp'!$D:$D,FAOstat!$B43)</f>
        <v>0</v>
      </c>
      <c r="BY43">
        <f>SUMIFS('FAOstat _govt exp'!$L:$L,'FAOstat _govt exp'!$J:$J,FAOstat!BY$4,'FAOstat _govt exp'!$H:$H,FAOstat!BY$3,'FAOstat _govt exp'!$D:$D,FAOstat!$B43)</f>
        <v>0</v>
      </c>
      <c r="BZ43">
        <f>SUMIFS('FAOstat _govt exp'!$L:$L,'FAOstat _govt exp'!$J:$J,FAOstat!BZ$4,'FAOstat _govt exp'!$H:$H,FAOstat!BZ$3,'FAOstat _govt exp'!$D:$D,FAOstat!$B43)</f>
        <v>0</v>
      </c>
      <c r="CA43">
        <f>SUMIFS('FAOstat _govt exp'!$L:$L,'FAOstat _govt exp'!$J:$J,FAOstat!CA$4,'FAOstat _govt exp'!$H:$H,FAOstat!CA$3,'FAOstat _govt exp'!$D:$D,FAOstat!$B43)</f>
        <v>0</v>
      </c>
      <c r="CB43">
        <f>SUMIFS('FAOstat _govt exp'!$L:$L,'FAOstat _govt exp'!$J:$J,FAOstat!CB$4,'FAOstat _govt exp'!$H:$H,FAOstat!CB$3,'FAOstat _govt exp'!$D:$D,FAOstat!$B43)</f>
        <v>0</v>
      </c>
      <c r="CC43">
        <f>SUMIFS('FAOstat _govt exp'!$L:$L,'FAOstat _govt exp'!$J:$J,FAOstat!CC$4,'FAOstat _govt exp'!$H:$H,FAOstat!CC$3,'FAOstat _govt exp'!$D:$D,FAOstat!$B43)</f>
        <v>0</v>
      </c>
      <c r="CD43">
        <f>SUMIFS('FAOstat _govt exp'!$L:$L,'FAOstat _govt exp'!$J:$J,FAOstat!CD$4,'FAOstat _govt exp'!$H:$H,FAOstat!CD$3,'FAOstat _govt exp'!$D:$D,FAOstat!$B43)</f>
        <v>0</v>
      </c>
      <c r="CE43" s="4">
        <f>SUMIFS('FAOstat_value added'!$L:$L,'FAOstat_value added'!$J:$J,FAOstat!CE$4,'FAOstat_value added'!$D:$D,FAOstat!$B43)</f>
        <v>4621.1919710000002</v>
      </c>
      <c r="CF43" s="4">
        <f>IF(SUMIFS('FAOstat_value added'!$L:$L,'FAOstat_value added'!$J:$J,FAOstat!CF$4,'FAOstat_value added'!$D:$D,FAOstat!$B43)=0,CE43*(1+Assumptions!$C$10),SUMIFS('FAOstat_value added'!$L:$L,'FAOstat_value added'!$J:$J,FAOstat!CF$4,'FAOstat_value added'!$D:$D,FAOstat!$B43))</f>
        <v>5404.9451040000004</v>
      </c>
      <c r="CG43" s="4">
        <f>IF(SUMIFS('FAOstat_value added'!$L:$L,'FAOstat_value added'!$J:$J,FAOstat!CG$4,'FAOstat_value added'!$D:$D,FAOstat!$B43)=0,CF43*(1+Assumptions!$C$10),SUMIFS('FAOstat_value added'!$L:$L,'FAOstat_value added'!$J:$J,FAOstat!CG$4,'FAOstat_value added'!$D:$D,FAOstat!$B43))</f>
        <v>5990.505682</v>
      </c>
      <c r="CH43" s="4">
        <f>IF(SUMIFS('FAOstat_value added'!$L:$L,'FAOstat_value added'!$J:$J,FAOstat!CH$4,'FAOstat_value added'!$D:$D,FAOstat!$B43)=0,CG43*(1+Assumptions!$C$10),SUMIFS('FAOstat_value added'!$L:$L,'FAOstat_value added'!$J:$J,FAOstat!CH$4,'FAOstat_value added'!$D:$D,FAOstat!$B43))</f>
        <v>6311.0954599999995</v>
      </c>
      <c r="CI43" s="4">
        <f>IF(SUMIFS('FAOstat_value added'!$L:$L,'FAOstat_value added'!$J:$J,FAOstat!CI$4,'FAOstat_value added'!$D:$D,FAOstat!$B43)=0,CH43*(1+Assumptions!$C$10),SUMIFS('FAOstat_value added'!$L:$L,'FAOstat_value added'!$J:$J,FAOstat!CI$4,'FAOstat_value added'!$D:$D,FAOstat!$B43))</f>
        <v>6665.6126359999998</v>
      </c>
      <c r="CJ43" s="4">
        <f>IF(SUMIFS('FAOstat_value added'!$L:$L,'FAOstat_value added'!$J:$J,FAOstat!CJ$4,'FAOstat_value added'!$D:$D,FAOstat!$B43)=0,CI43*(1+Assumptions!$C$10),SUMIFS('FAOstat_value added'!$L:$L,'FAOstat_value added'!$J:$J,FAOstat!CJ$4,'FAOstat_value added'!$D:$D,FAOstat!$B43))</f>
        <v>6965.6638819999998</v>
      </c>
      <c r="CK43" s="4">
        <f>IF(SUMIFS('FAOstat_value added'!$L:$L,'FAOstat_value added'!$J:$J,FAOstat!CK$4,'FAOstat_value added'!$D:$D,FAOstat!$B43)=0,CJ43*(1+Assumptions!$C$10),SUMIFS('FAOstat_value added'!$L:$L,'FAOstat_value added'!$J:$J,FAOstat!CK$4,'FAOstat_value added'!$D:$D,FAOstat!$B43))</f>
        <v>7772.4226170000002</v>
      </c>
      <c r="CL43" s="4">
        <f>IF(SUMIFS('FAOstat_value added'!$L:$L,'FAOstat_value added'!$J:$J,FAOstat!CL$4,'FAOstat_value added'!$D:$D,FAOstat!$B43)=0,CK43*(1+Assumptions!$C$10),SUMIFS('FAOstat_value added'!$L:$L,'FAOstat_value added'!$J:$J,FAOstat!CL$4,'FAOstat_value added'!$D:$D,FAOstat!$B43))</f>
        <v>7488.2311689999997</v>
      </c>
      <c r="CM43" s="4">
        <f>IF(SUMIFS('FAOstat_value added'!$L:$L,'FAOstat_value added'!$J:$J,FAOstat!CM$4,'FAOstat_value added'!$D:$D,FAOstat!$B43)=0,CL43*(1+Assumptions!$C$10),SUMIFS('FAOstat_value added'!$L:$L,'FAOstat_value added'!$J:$J,FAOstat!CM$4,'FAOstat_value added'!$D:$D,FAOstat!$B43))</f>
        <v>9034.0133659999992</v>
      </c>
      <c r="CN43" s="4">
        <f>IF(SUMIFS('FAOstat_value added'!$L:$L,'FAOstat_value added'!$J:$J,FAOstat!CN$4,'FAOstat_value added'!$D:$D,FAOstat!$B43)=0,CM43*(1+Assumptions!$C$10),SUMIFS('FAOstat_value added'!$L:$L,'FAOstat_value added'!$J:$J,FAOstat!CN$4,'FAOstat_value added'!$D:$D,FAOstat!$B43))</f>
        <v>9214.6936333199992</v>
      </c>
      <c r="CO43" s="36">
        <f t="shared" si="28"/>
        <v>0.22933477372342881</v>
      </c>
    </row>
    <row r="44" spans="2:93" x14ac:dyDescent="0.35">
      <c r="B44" t="s">
        <v>109</v>
      </c>
      <c r="C44">
        <f t="shared" si="8"/>
        <v>28.09</v>
      </c>
      <c r="D44">
        <f t="shared" si="9"/>
        <v>19.37</v>
      </c>
      <c r="E44">
        <f t="shared" si="10"/>
        <v>20.03</v>
      </c>
      <c r="F44">
        <f t="shared" si="11"/>
        <v>42.91</v>
      </c>
      <c r="G44">
        <f t="shared" si="12"/>
        <v>25.48</v>
      </c>
      <c r="H44">
        <f t="shared" si="13"/>
        <v>27.5</v>
      </c>
      <c r="I44">
        <f t="shared" si="14"/>
        <v>21.24</v>
      </c>
      <c r="J44">
        <f t="shared" si="15"/>
        <v>17.87</v>
      </c>
      <c r="K44">
        <f t="shared" si="16"/>
        <v>9.5</v>
      </c>
      <c r="L44">
        <f t="shared" si="17"/>
        <v>0</v>
      </c>
      <c r="M44" s="4">
        <f t="shared" si="18"/>
        <v>1776.11</v>
      </c>
      <c r="N44" s="4">
        <f t="shared" si="19"/>
        <v>2068.6499999999996</v>
      </c>
      <c r="O44" s="4">
        <f t="shared" si="20"/>
        <v>2002.78</v>
      </c>
      <c r="P44" s="4">
        <f t="shared" si="21"/>
        <v>2236.3399999999997</v>
      </c>
      <c r="Q44" s="4">
        <f t="shared" si="22"/>
        <v>2266.5700000000002</v>
      </c>
      <c r="R44" s="4">
        <f t="shared" si="23"/>
        <v>1756.27</v>
      </c>
      <c r="S44" s="4">
        <f t="shared" si="24"/>
        <v>1745.4599999999998</v>
      </c>
      <c r="T44" s="4">
        <f t="shared" si="25"/>
        <v>1866.1499999999999</v>
      </c>
      <c r="U44" s="4">
        <f t="shared" si="26"/>
        <v>1971.46</v>
      </c>
      <c r="V44" s="4">
        <f t="shared" si="27"/>
        <v>0</v>
      </c>
      <c r="W44">
        <f>SUMIFS('FAOstat _govt exp'!$L:$L,'FAOstat _govt exp'!$J:$J,FAOstat!W$4,'FAOstat _govt exp'!$H:$H,FAOstat!W$3,'FAOstat _govt exp'!$D:$D,FAOstat!$B44)</f>
        <v>426.91</v>
      </c>
      <c r="X44">
        <f>SUMIFS('FAOstat _govt exp'!$L:$L,'FAOstat _govt exp'!$J:$J,FAOstat!X$4,'FAOstat _govt exp'!$H:$H,FAOstat!X$3,'FAOstat _govt exp'!$D:$D,FAOstat!$B44)</f>
        <v>729.97</v>
      </c>
      <c r="Y44">
        <f>SUMIFS('FAOstat _govt exp'!$L:$L,'FAOstat _govt exp'!$J:$J,FAOstat!Y$4,'FAOstat _govt exp'!$H:$H,FAOstat!Y$3,'FAOstat _govt exp'!$D:$D,FAOstat!$B44)</f>
        <v>674.5</v>
      </c>
      <c r="Z44">
        <f>SUMIFS('FAOstat _govt exp'!$L:$L,'FAOstat _govt exp'!$J:$J,FAOstat!Z$4,'FAOstat _govt exp'!$H:$H,FAOstat!Z$3,'FAOstat _govt exp'!$D:$D,FAOstat!$B44)</f>
        <v>567.80999999999995</v>
      </c>
      <c r="AA44">
        <f>SUMIFS('FAOstat _govt exp'!$L:$L,'FAOstat _govt exp'!$J:$J,FAOstat!AA$4,'FAOstat _govt exp'!$H:$H,FAOstat!AA$3,'FAOstat _govt exp'!$D:$D,FAOstat!$B44)</f>
        <v>602.59</v>
      </c>
      <c r="AB44">
        <f>SUMIFS('FAOstat _govt exp'!$L:$L,'FAOstat _govt exp'!$J:$J,FAOstat!AB$4,'FAOstat _govt exp'!$H:$H,FAOstat!AB$3,'FAOstat _govt exp'!$D:$D,FAOstat!$B44)</f>
        <v>449.47</v>
      </c>
      <c r="AC44">
        <f>SUMIFS('FAOstat _govt exp'!$L:$L,'FAOstat _govt exp'!$J:$J,FAOstat!AC$4,'FAOstat _govt exp'!$H:$H,FAOstat!AC$3,'FAOstat _govt exp'!$D:$D,FAOstat!$B44)</f>
        <v>462.14</v>
      </c>
      <c r="AD44">
        <f>SUMIFS('FAOstat _govt exp'!$L:$L,'FAOstat _govt exp'!$J:$J,FAOstat!AD$4,'FAOstat _govt exp'!$H:$H,FAOstat!AD$3,'FAOstat _govt exp'!$D:$D,FAOstat!$B44)</f>
        <v>505.54</v>
      </c>
      <c r="AE44">
        <f>SUMIFS('FAOstat _govt exp'!$L:$L,'FAOstat _govt exp'!$J:$J,FAOstat!AE$4,'FAOstat _govt exp'!$H:$H,FAOstat!AE$3,'FAOstat _govt exp'!$D:$D,FAOstat!$B44)</f>
        <v>569.95000000000005</v>
      </c>
      <c r="AF44">
        <f>SUMIFS('FAOstat _govt exp'!$L:$L,'FAOstat _govt exp'!$J:$J,FAOstat!AF$4,'FAOstat _govt exp'!$H:$H,FAOstat!AF$3,'FAOstat _govt exp'!$D:$D,FAOstat!$B44)</f>
        <v>0</v>
      </c>
      <c r="AG44">
        <f>SUMIFS('FAOstat _govt exp'!$L:$L,'FAOstat _govt exp'!$J:$J,FAOstat!AG$4,'FAOstat _govt exp'!$H:$H,FAOstat!AG$3,'FAOstat _govt exp'!$D:$D,FAOstat!$B44)</f>
        <v>1321.11</v>
      </c>
      <c r="AH44">
        <f>SUMIFS('FAOstat _govt exp'!$L:$L,'FAOstat _govt exp'!$J:$J,FAOstat!AH$4,'FAOstat _govt exp'!$H:$H,FAOstat!AH$3,'FAOstat _govt exp'!$D:$D,FAOstat!$B44)</f>
        <v>1319.31</v>
      </c>
      <c r="AI44">
        <f>SUMIFS('FAOstat _govt exp'!$L:$L,'FAOstat _govt exp'!$J:$J,FAOstat!AI$4,'FAOstat _govt exp'!$H:$H,FAOstat!AI$3,'FAOstat _govt exp'!$D:$D,FAOstat!$B44)</f>
        <v>1308.25</v>
      </c>
      <c r="AJ44">
        <f>SUMIFS('FAOstat _govt exp'!$L:$L,'FAOstat _govt exp'!$J:$J,FAOstat!AJ$4,'FAOstat _govt exp'!$H:$H,FAOstat!AJ$3,'FAOstat _govt exp'!$D:$D,FAOstat!$B44)</f>
        <v>1625.62</v>
      </c>
      <c r="AK44">
        <f>SUMIFS('FAOstat _govt exp'!$L:$L,'FAOstat _govt exp'!$J:$J,FAOstat!AK$4,'FAOstat _govt exp'!$H:$H,FAOstat!AK$3,'FAOstat _govt exp'!$D:$D,FAOstat!$B44)</f>
        <v>1638.5</v>
      </c>
      <c r="AL44">
        <f>SUMIFS('FAOstat _govt exp'!$L:$L,'FAOstat _govt exp'!$J:$J,FAOstat!AL$4,'FAOstat _govt exp'!$H:$H,FAOstat!AL$3,'FAOstat _govt exp'!$D:$D,FAOstat!$B44)</f>
        <v>1279.3</v>
      </c>
      <c r="AM44">
        <f>SUMIFS('FAOstat _govt exp'!$L:$L,'FAOstat _govt exp'!$J:$J,FAOstat!AM$4,'FAOstat _govt exp'!$H:$H,FAOstat!AM$3,'FAOstat _govt exp'!$D:$D,FAOstat!$B44)</f>
        <v>1262.08</v>
      </c>
      <c r="AN44">
        <f>SUMIFS('FAOstat _govt exp'!$L:$L,'FAOstat _govt exp'!$J:$J,FAOstat!AN$4,'FAOstat _govt exp'!$H:$H,FAOstat!AN$3,'FAOstat _govt exp'!$D:$D,FAOstat!$B44)</f>
        <v>1342.74</v>
      </c>
      <c r="AO44">
        <f>SUMIFS('FAOstat _govt exp'!$L:$L,'FAOstat _govt exp'!$J:$J,FAOstat!AO$4,'FAOstat _govt exp'!$H:$H,FAOstat!AO$3,'FAOstat _govt exp'!$D:$D,FAOstat!$B44)</f>
        <v>1392.01</v>
      </c>
      <c r="AP44">
        <f>SUMIFS('FAOstat _govt exp'!$L:$L,'FAOstat _govt exp'!$J:$J,FAOstat!AP$4,'FAOstat _govt exp'!$H:$H,FAOstat!AP$3,'FAOstat _govt exp'!$D:$D,FAOstat!$B44)</f>
        <v>0</v>
      </c>
      <c r="AQ44">
        <f>SUMIFS('FAOstat _govt exp'!$L:$L,'FAOstat _govt exp'!$J:$J,FAOstat!AQ$4,'FAOstat _govt exp'!$H:$H,FAOstat!AQ$3,'FAOstat _govt exp'!$D:$D,FAOstat!$B44)</f>
        <v>28.09</v>
      </c>
      <c r="AR44">
        <f>SUMIFS('FAOstat _govt exp'!$L:$L,'FAOstat _govt exp'!$J:$J,FAOstat!AR$4,'FAOstat _govt exp'!$H:$H,FAOstat!AR$3,'FAOstat _govt exp'!$D:$D,FAOstat!$B44)</f>
        <v>19.37</v>
      </c>
      <c r="AS44">
        <f>SUMIFS('FAOstat _govt exp'!$L:$L,'FAOstat _govt exp'!$J:$J,FAOstat!AS$4,'FAOstat _govt exp'!$H:$H,FAOstat!AS$3,'FAOstat _govt exp'!$D:$D,FAOstat!$B44)</f>
        <v>20.03</v>
      </c>
      <c r="AT44">
        <f>SUMIFS('FAOstat _govt exp'!$L:$L,'FAOstat _govt exp'!$J:$J,FAOstat!AT$4,'FAOstat _govt exp'!$H:$H,FAOstat!AT$3,'FAOstat _govt exp'!$D:$D,FAOstat!$B44)</f>
        <v>42.91</v>
      </c>
      <c r="AU44">
        <f>SUMIFS('FAOstat _govt exp'!$L:$L,'FAOstat _govt exp'!$J:$J,FAOstat!AU$4,'FAOstat _govt exp'!$H:$H,FAOstat!AU$3,'FAOstat _govt exp'!$D:$D,FAOstat!$B44)</f>
        <v>25.48</v>
      </c>
      <c r="AV44">
        <f>SUMIFS('FAOstat _govt exp'!$L:$L,'FAOstat _govt exp'!$J:$J,FAOstat!AV$4,'FAOstat _govt exp'!$H:$H,FAOstat!AV$3,'FAOstat _govt exp'!$D:$D,FAOstat!$B44)</f>
        <v>27.5</v>
      </c>
      <c r="AW44">
        <f>SUMIFS('FAOstat _govt exp'!$L:$L,'FAOstat _govt exp'!$J:$J,FAOstat!AW$4,'FAOstat _govt exp'!$H:$H,FAOstat!AW$3,'FAOstat _govt exp'!$D:$D,FAOstat!$B44)</f>
        <v>21.24</v>
      </c>
      <c r="AX44">
        <f>SUMIFS('FAOstat _govt exp'!$L:$L,'FAOstat _govt exp'!$J:$J,FAOstat!AX$4,'FAOstat _govt exp'!$H:$H,FAOstat!AX$3,'FAOstat _govt exp'!$D:$D,FAOstat!$B44)</f>
        <v>17.87</v>
      </c>
      <c r="AY44">
        <f>SUMIFS('FAOstat _govt exp'!$L:$L,'FAOstat _govt exp'!$J:$J,FAOstat!AY$4,'FAOstat _govt exp'!$H:$H,FAOstat!AY$3,'FAOstat _govt exp'!$D:$D,FAOstat!$B44)</f>
        <v>9.5</v>
      </c>
      <c r="AZ44">
        <f>SUMIFS('FAOstat _govt exp'!$L:$L,'FAOstat _govt exp'!$J:$J,FAOstat!AZ$4,'FAOstat _govt exp'!$H:$H,FAOstat!AZ$3,'FAOstat _govt exp'!$D:$D,FAOstat!$B44)</f>
        <v>0</v>
      </c>
      <c r="BA44">
        <f>SUMIFS('FAOstat _govt exp'!$L:$L,'FAOstat _govt exp'!$J:$J,FAOstat!BA$4,'FAOstat _govt exp'!$H:$H,FAOstat!BA$3,'FAOstat _govt exp'!$D:$D,FAOstat!$B44)</f>
        <v>426.91</v>
      </c>
      <c r="BB44">
        <f>SUMIFS('FAOstat _govt exp'!$L:$L,'FAOstat _govt exp'!$J:$J,FAOstat!BB$4,'FAOstat _govt exp'!$H:$H,FAOstat!BB$3,'FAOstat _govt exp'!$D:$D,FAOstat!$B44)</f>
        <v>729.97</v>
      </c>
      <c r="BC44">
        <f>SUMIFS('FAOstat _govt exp'!$L:$L,'FAOstat _govt exp'!$J:$J,FAOstat!BC$4,'FAOstat _govt exp'!$H:$H,FAOstat!BC$3,'FAOstat _govt exp'!$D:$D,FAOstat!$B44)</f>
        <v>674.5</v>
      </c>
      <c r="BD44">
        <f>SUMIFS('FAOstat _govt exp'!$L:$L,'FAOstat _govt exp'!$J:$J,FAOstat!BD$4,'FAOstat _govt exp'!$H:$H,FAOstat!BD$3,'FAOstat _govt exp'!$D:$D,FAOstat!$B44)</f>
        <v>567.80999999999995</v>
      </c>
      <c r="BE44">
        <f>SUMIFS('FAOstat _govt exp'!$L:$L,'FAOstat _govt exp'!$J:$J,FAOstat!BE$4,'FAOstat _govt exp'!$H:$H,FAOstat!BE$3,'FAOstat _govt exp'!$D:$D,FAOstat!$B44)</f>
        <v>602.59</v>
      </c>
      <c r="BF44">
        <f>SUMIFS('FAOstat _govt exp'!$L:$L,'FAOstat _govt exp'!$J:$J,FAOstat!BF$4,'FAOstat _govt exp'!$H:$H,FAOstat!BF$3,'FAOstat _govt exp'!$D:$D,FAOstat!$B44)</f>
        <v>449.47</v>
      </c>
      <c r="BG44">
        <f>SUMIFS('FAOstat _govt exp'!$L:$L,'FAOstat _govt exp'!$J:$J,FAOstat!BG$4,'FAOstat _govt exp'!$H:$H,FAOstat!BG$3,'FAOstat _govt exp'!$D:$D,FAOstat!$B44)</f>
        <v>462.14</v>
      </c>
      <c r="BH44">
        <f>SUMIFS('FAOstat _govt exp'!$L:$L,'FAOstat _govt exp'!$J:$J,FAOstat!BH$4,'FAOstat _govt exp'!$H:$H,FAOstat!BH$3,'FAOstat _govt exp'!$D:$D,FAOstat!$B44)</f>
        <v>505.54</v>
      </c>
      <c r="BI44">
        <f>SUMIFS('FAOstat _govt exp'!$L:$L,'FAOstat _govt exp'!$J:$J,FAOstat!BI$4,'FAOstat _govt exp'!$H:$H,FAOstat!BI$3,'FAOstat _govt exp'!$D:$D,FAOstat!$B44)</f>
        <v>569.95000000000005</v>
      </c>
      <c r="BJ44">
        <f>SUMIFS('FAOstat _govt exp'!$L:$L,'FAOstat _govt exp'!$J:$J,FAOstat!BJ$4,'FAOstat _govt exp'!$H:$H,FAOstat!BJ$3,'FAOstat _govt exp'!$D:$D,FAOstat!$B44)</f>
        <v>0</v>
      </c>
      <c r="BK44">
        <f>SUMIFS('FAOstat _govt exp'!$L:$L,'FAOstat _govt exp'!$J:$J,FAOstat!BK$4,'FAOstat _govt exp'!$H:$H,FAOstat!BK$3,'FAOstat _govt exp'!$D:$D,FAOstat!$B44)</f>
        <v>636.9</v>
      </c>
      <c r="BL44">
        <f>SUMIFS('FAOstat _govt exp'!$L:$L,'FAOstat _govt exp'!$J:$J,FAOstat!BL$4,'FAOstat _govt exp'!$H:$H,FAOstat!BL$3,'FAOstat _govt exp'!$D:$D,FAOstat!$B44)</f>
        <v>625.29</v>
      </c>
      <c r="BM44">
        <f>SUMIFS('FAOstat _govt exp'!$L:$L,'FAOstat _govt exp'!$J:$J,FAOstat!BM$4,'FAOstat _govt exp'!$H:$H,FAOstat!BM$3,'FAOstat _govt exp'!$D:$D,FAOstat!$B44)</f>
        <v>613.9</v>
      </c>
      <c r="BN44">
        <f>SUMIFS('FAOstat _govt exp'!$L:$L,'FAOstat _govt exp'!$J:$J,FAOstat!BN$4,'FAOstat _govt exp'!$H:$H,FAOstat!BN$3,'FAOstat _govt exp'!$D:$D,FAOstat!$B44)</f>
        <v>832.4</v>
      </c>
      <c r="BO44">
        <f>SUMIFS('FAOstat _govt exp'!$L:$L,'FAOstat _govt exp'!$J:$J,FAOstat!BO$4,'FAOstat _govt exp'!$H:$H,FAOstat!BO$3,'FAOstat _govt exp'!$D:$D,FAOstat!$B44)</f>
        <v>803.39</v>
      </c>
      <c r="BP44">
        <f>SUMIFS('FAOstat _govt exp'!$L:$L,'FAOstat _govt exp'!$J:$J,FAOstat!BP$4,'FAOstat _govt exp'!$H:$H,FAOstat!BP$3,'FAOstat _govt exp'!$D:$D,FAOstat!$B44)</f>
        <v>603.9</v>
      </c>
      <c r="BQ44">
        <f>SUMIFS('FAOstat _govt exp'!$L:$L,'FAOstat _govt exp'!$J:$J,FAOstat!BQ$4,'FAOstat _govt exp'!$H:$H,FAOstat!BQ$3,'FAOstat _govt exp'!$D:$D,FAOstat!$B44)</f>
        <v>610.25</v>
      </c>
      <c r="BR44">
        <f>SUMIFS('FAOstat _govt exp'!$L:$L,'FAOstat _govt exp'!$J:$J,FAOstat!BR$4,'FAOstat _govt exp'!$H:$H,FAOstat!BR$3,'FAOstat _govt exp'!$D:$D,FAOstat!$B44)</f>
        <v>609.13</v>
      </c>
      <c r="BS44">
        <f>SUMIFS('FAOstat _govt exp'!$L:$L,'FAOstat _govt exp'!$J:$J,FAOstat!BS$4,'FAOstat _govt exp'!$H:$H,FAOstat!BS$3,'FAOstat _govt exp'!$D:$D,FAOstat!$B44)</f>
        <v>613.5</v>
      </c>
      <c r="BT44">
        <f>SUMIFS('FAOstat _govt exp'!$L:$L,'FAOstat _govt exp'!$J:$J,FAOstat!BT$4,'FAOstat _govt exp'!$H:$H,FAOstat!BT$3,'FAOstat _govt exp'!$D:$D,FAOstat!$B44)</f>
        <v>0</v>
      </c>
      <c r="BU44">
        <f>SUMIFS('FAOstat _govt exp'!$L:$L,'FAOstat _govt exp'!$J:$J,FAOstat!BU$4,'FAOstat _govt exp'!$H:$H,FAOstat!BU$3,'FAOstat _govt exp'!$D:$D,FAOstat!$B44)</f>
        <v>28.09</v>
      </c>
      <c r="BV44">
        <f>SUMIFS('FAOstat _govt exp'!$L:$L,'FAOstat _govt exp'!$J:$J,FAOstat!BV$4,'FAOstat _govt exp'!$H:$H,FAOstat!BV$3,'FAOstat _govt exp'!$D:$D,FAOstat!$B44)</f>
        <v>19.37</v>
      </c>
      <c r="BW44">
        <f>SUMIFS('FAOstat _govt exp'!$L:$L,'FAOstat _govt exp'!$J:$J,FAOstat!BW$4,'FAOstat _govt exp'!$H:$H,FAOstat!BW$3,'FAOstat _govt exp'!$D:$D,FAOstat!$B44)</f>
        <v>20.03</v>
      </c>
      <c r="BX44">
        <f>SUMIFS('FAOstat _govt exp'!$L:$L,'FAOstat _govt exp'!$J:$J,FAOstat!BX$4,'FAOstat _govt exp'!$H:$H,FAOstat!BX$3,'FAOstat _govt exp'!$D:$D,FAOstat!$B44)</f>
        <v>42.91</v>
      </c>
      <c r="BY44">
        <f>SUMIFS('FAOstat _govt exp'!$L:$L,'FAOstat _govt exp'!$J:$J,FAOstat!BY$4,'FAOstat _govt exp'!$H:$H,FAOstat!BY$3,'FAOstat _govt exp'!$D:$D,FAOstat!$B44)</f>
        <v>25.48</v>
      </c>
      <c r="BZ44">
        <f>SUMIFS('FAOstat _govt exp'!$L:$L,'FAOstat _govt exp'!$J:$J,FAOstat!BZ$4,'FAOstat _govt exp'!$H:$H,FAOstat!BZ$3,'FAOstat _govt exp'!$D:$D,FAOstat!$B44)</f>
        <v>27.5</v>
      </c>
      <c r="CA44">
        <f>SUMIFS('FAOstat _govt exp'!$L:$L,'FAOstat _govt exp'!$J:$J,FAOstat!CA$4,'FAOstat _govt exp'!$H:$H,FAOstat!CA$3,'FAOstat _govt exp'!$D:$D,FAOstat!$B44)</f>
        <v>21.24</v>
      </c>
      <c r="CB44">
        <f>SUMIFS('FAOstat _govt exp'!$L:$L,'FAOstat _govt exp'!$J:$J,FAOstat!CB$4,'FAOstat _govt exp'!$H:$H,FAOstat!CB$3,'FAOstat _govt exp'!$D:$D,FAOstat!$B44)</f>
        <v>17.87</v>
      </c>
      <c r="CC44">
        <f>SUMIFS('FAOstat _govt exp'!$L:$L,'FAOstat _govt exp'!$J:$J,FAOstat!CC$4,'FAOstat _govt exp'!$H:$H,FAOstat!CC$3,'FAOstat _govt exp'!$D:$D,FAOstat!$B44)</f>
        <v>9.5</v>
      </c>
      <c r="CD44">
        <f>SUMIFS('FAOstat _govt exp'!$L:$L,'FAOstat _govt exp'!$J:$J,FAOstat!CD$4,'FAOstat _govt exp'!$H:$H,FAOstat!CD$3,'FAOstat _govt exp'!$D:$D,FAOstat!$B44)</f>
        <v>0</v>
      </c>
      <c r="CE44" s="4">
        <f>SUMIFS('FAOstat_value added'!$L:$L,'FAOstat_value added'!$J:$J,FAOstat!CE$4,'FAOstat_value added'!$D:$D,FAOstat!$B44)</f>
        <v>3870.1475350000001</v>
      </c>
      <c r="CF44" s="4">
        <f>IF(SUMIFS('FAOstat_value added'!$L:$L,'FAOstat_value added'!$J:$J,FAOstat!CF$4,'FAOstat_value added'!$D:$D,FAOstat!$B44)=0,CE44*(1+Assumptions!$C$10),SUMIFS('FAOstat_value added'!$L:$L,'FAOstat_value added'!$J:$J,FAOstat!CF$4,'FAOstat_value added'!$D:$D,FAOstat!$B44))</f>
        <v>4513.7459600000002</v>
      </c>
      <c r="CG44" s="4">
        <f>IF(SUMIFS('FAOstat_value added'!$L:$L,'FAOstat_value added'!$J:$J,FAOstat!CG$4,'FAOstat_value added'!$D:$D,FAOstat!$B44)=0,CF44*(1+Assumptions!$C$10),SUMIFS('FAOstat_value added'!$L:$L,'FAOstat_value added'!$J:$J,FAOstat!CG$4,'FAOstat_value added'!$D:$D,FAOstat!$B44))</f>
        <v>5413.4022320000004</v>
      </c>
      <c r="CH44" s="4">
        <f>IF(SUMIFS('FAOstat_value added'!$L:$L,'FAOstat_value added'!$J:$J,FAOstat!CH$4,'FAOstat_value added'!$D:$D,FAOstat!$B44)=0,CG44*(1+Assumptions!$C$10),SUMIFS('FAOstat_value added'!$L:$L,'FAOstat_value added'!$J:$J,FAOstat!CH$4,'FAOstat_value added'!$D:$D,FAOstat!$B44))</f>
        <v>4473.9326099999998</v>
      </c>
      <c r="CI44" s="4">
        <f>IF(SUMIFS('FAOstat_value added'!$L:$L,'FAOstat_value added'!$J:$J,FAOstat!CI$4,'FAOstat_value added'!$D:$D,FAOstat!$B44)=0,CH44*(1+Assumptions!$C$10),SUMIFS('FAOstat_value added'!$L:$L,'FAOstat_value added'!$J:$J,FAOstat!CI$4,'FAOstat_value added'!$D:$D,FAOstat!$B44))</f>
        <v>4880.0289830000002</v>
      </c>
      <c r="CJ44" s="4">
        <f>IF(SUMIFS('FAOstat_value added'!$L:$L,'FAOstat_value added'!$J:$J,FAOstat!CJ$4,'FAOstat_value added'!$D:$D,FAOstat!$B44)=0,CI44*(1+Assumptions!$C$10),SUMIFS('FAOstat_value added'!$L:$L,'FAOstat_value added'!$J:$J,FAOstat!CJ$4,'FAOstat_value added'!$D:$D,FAOstat!$B44))</f>
        <v>2898.3754520000002</v>
      </c>
      <c r="CK44" s="4">
        <f>IF(SUMIFS('FAOstat_value added'!$L:$L,'FAOstat_value added'!$J:$J,FAOstat!CK$4,'FAOstat_value added'!$D:$D,FAOstat!$B44)=0,CJ44*(1+Assumptions!$C$10),SUMIFS('FAOstat_value added'!$L:$L,'FAOstat_value added'!$J:$J,FAOstat!CK$4,'FAOstat_value added'!$D:$D,FAOstat!$B44))</f>
        <v>3009.4842400000002</v>
      </c>
      <c r="CL44" s="4">
        <f>IF(SUMIFS('FAOstat_value added'!$L:$L,'FAOstat_value added'!$J:$J,FAOstat!CL$4,'FAOstat_value added'!$D:$D,FAOstat!$B44)=0,CK44*(1+Assumptions!$C$10),SUMIFS('FAOstat_value added'!$L:$L,'FAOstat_value added'!$J:$J,FAOstat!CL$4,'FAOstat_value added'!$D:$D,FAOstat!$B44))</f>
        <v>4703.8469059999998</v>
      </c>
      <c r="CM44" s="4">
        <f>IF(SUMIFS('FAOstat_value added'!$L:$L,'FAOstat_value added'!$J:$J,FAOstat!CM$4,'FAOstat_value added'!$D:$D,FAOstat!$B44)=0,CL44*(1+Assumptions!$C$10),SUMIFS('FAOstat_value added'!$L:$L,'FAOstat_value added'!$J:$J,FAOstat!CM$4,'FAOstat_value added'!$D:$D,FAOstat!$B44))</f>
        <v>3645.0339720000002</v>
      </c>
      <c r="CN44" s="4">
        <f>IF(SUMIFS('FAOstat_value added'!$L:$L,'FAOstat_value added'!$J:$J,FAOstat!CN$4,'FAOstat_value added'!$D:$D,FAOstat!$B44)=0,CM44*(1+Assumptions!$C$10),SUMIFS('FAOstat_value added'!$L:$L,'FAOstat_value added'!$J:$J,FAOstat!CN$4,'FAOstat_value added'!$D:$D,FAOstat!$B44))</f>
        <v>3717.9346514400004</v>
      </c>
      <c r="CO44" s="36">
        <f t="shared" si="28"/>
        <v>7.0895707787284046E-3</v>
      </c>
    </row>
    <row r="45" spans="2:93" x14ac:dyDescent="0.35">
      <c r="B45" t="s">
        <v>113</v>
      </c>
      <c r="C45">
        <f t="shared" si="8"/>
        <v>0</v>
      </c>
      <c r="D45">
        <f t="shared" si="9"/>
        <v>0</v>
      </c>
      <c r="E45">
        <f t="shared" si="10"/>
        <v>0</v>
      </c>
      <c r="F45">
        <f t="shared" si="11"/>
        <v>0</v>
      </c>
      <c r="G45">
        <f t="shared" si="12"/>
        <v>0</v>
      </c>
      <c r="H45">
        <f t="shared" si="13"/>
        <v>0</v>
      </c>
      <c r="I45">
        <f t="shared" si="14"/>
        <v>0</v>
      </c>
      <c r="J45">
        <f t="shared" si="15"/>
        <v>0</v>
      </c>
      <c r="K45">
        <f t="shared" si="16"/>
        <v>0</v>
      </c>
      <c r="L45">
        <f t="shared" si="17"/>
        <v>0</v>
      </c>
      <c r="M45" s="4">
        <f t="shared" si="18"/>
        <v>0</v>
      </c>
      <c r="N45" s="4">
        <f t="shared" si="19"/>
        <v>278.77</v>
      </c>
      <c r="O45" s="4">
        <f t="shared" si="20"/>
        <v>282.5</v>
      </c>
      <c r="P45" s="4">
        <f t="shared" si="21"/>
        <v>288.02</v>
      </c>
      <c r="Q45" s="4">
        <f t="shared" si="22"/>
        <v>267.83</v>
      </c>
      <c r="R45" s="4">
        <f t="shared" si="23"/>
        <v>246.82</v>
      </c>
      <c r="S45" s="4">
        <f t="shared" si="24"/>
        <v>293.98</v>
      </c>
      <c r="T45" s="4">
        <f t="shared" si="25"/>
        <v>288.36</v>
      </c>
      <c r="U45" s="4">
        <f t="shared" si="26"/>
        <v>295.58</v>
      </c>
      <c r="V45" s="4">
        <f t="shared" si="27"/>
        <v>0</v>
      </c>
      <c r="W45">
        <f>SUMIFS('FAOstat _govt exp'!$L:$L,'FAOstat _govt exp'!$J:$J,FAOstat!W$4,'FAOstat _govt exp'!$H:$H,FAOstat!W$3,'FAOstat _govt exp'!$D:$D,FAOstat!$B45)</f>
        <v>0</v>
      </c>
      <c r="X45">
        <f>SUMIFS('FAOstat _govt exp'!$L:$L,'FAOstat _govt exp'!$J:$J,FAOstat!X$4,'FAOstat _govt exp'!$H:$H,FAOstat!X$3,'FAOstat _govt exp'!$D:$D,FAOstat!$B45)</f>
        <v>0</v>
      </c>
      <c r="Y45">
        <f>SUMIFS('FAOstat _govt exp'!$L:$L,'FAOstat _govt exp'!$J:$J,FAOstat!Y$4,'FAOstat _govt exp'!$H:$H,FAOstat!Y$3,'FAOstat _govt exp'!$D:$D,FAOstat!$B45)</f>
        <v>0</v>
      </c>
      <c r="Z45">
        <f>SUMIFS('FAOstat _govt exp'!$L:$L,'FAOstat _govt exp'!$J:$J,FAOstat!Z$4,'FAOstat _govt exp'!$H:$H,FAOstat!Z$3,'FAOstat _govt exp'!$D:$D,FAOstat!$B45)</f>
        <v>0</v>
      </c>
      <c r="AA45">
        <f>SUMIFS('FAOstat _govt exp'!$L:$L,'FAOstat _govt exp'!$J:$J,FAOstat!AA$4,'FAOstat _govt exp'!$H:$H,FAOstat!AA$3,'FAOstat _govt exp'!$D:$D,FAOstat!$B45)</f>
        <v>0</v>
      </c>
      <c r="AB45">
        <f>SUMIFS('FAOstat _govt exp'!$L:$L,'FAOstat _govt exp'!$J:$J,FAOstat!AB$4,'FAOstat _govt exp'!$H:$H,FAOstat!AB$3,'FAOstat _govt exp'!$D:$D,FAOstat!$B45)</f>
        <v>0</v>
      </c>
      <c r="AC45">
        <f>SUMIFS('FAOstat _govt exp'!$L:$L,'FAOstat _govt exp'!$J:$J,FAOstat!AC$4,'FAOstat _govt exp'!$H:$H,FAOstat!AC$3,'FAOstat _govt exp'!$D:$D,FAOstat!$B45)</f>
        <v>0</v>
      </c>
      <c r="AD45">
        <f>SUMIFS('FAOstat _govt exp'!$L:$L,'FAOstat _govt exp'!$J:$J,FAOstat!AD$4,'FAOstat _govt exp'!$H:$H,FAOstat!AD$3,'FAOstat _govt exp'!$D:$D,FAOstat!$B45)</f>
        <v>0</v>
      </c>
      <c r="AE45">
        <f>SUMIFS('FAOstat _govt exp'!$L:$L,'FAOstat _govt exp'!$J:$J,FAOstat!AE$4,'FAOstat _govt exp'!$H:$H,FAOstat!AE$3,'FAOstat _govt exp'!$D:$D,FAOstat!$B45)</f>
        <v>0</v>
      </c>
      <c r="AF45">
        <f>SUMIFS('FAOstat _govt exp'!$L:$L,'FAOstat _govt exp'!$J:$J,FAOstat!AF$4,'FAOstat _govt exp'!$H:$H,FAOstat!AF$3,'FAOstat _govt exp'!$D:$D,FAOstat!$B45)</f>
        <v>0</v>
      </c>
      <c r="AG45">
        <f>SUMIFS('FAOstat _govt exp'!$L:$L,'FAOstat _govt exp'!$J:$J,FAOstat!AG$4,'FAOstat _govt exp'!$H:$H,FAOstat!AG$3,'FAOstat _govt exp'!$D:$D,FAOstat!$B45)</f>
        <v>0</v>
      </c>
      <c r="AH45">
        <f>SUMIFS('FAOstat _govt exp'!$L:$L,'FAOstat _govt exp'!$J:$J,FAOstat!AH$4,'FAOstat _govt exp'!$H:$H,FAOstat!AH$3,'FAOstat _govt exp'!$D:$D,FAOstat!$B45)</f>
        <v>0</v>
      </c>
      <c r="AI45">
        <f>SUMIFS('FAOstat _govt exp'!$L:$L,'FAOstat _govt exp'!$J:$J,FAOstat!AI$4,'FAOstat _govt exp'!$H:$H,FAOstat!AI$3,'FAOstat _govt exp'!$D:$D,FAOstat!$B45)</f>
        <v>0</v>
      </c>
      <c r="AJ45">
        <f>SUMIFS('FAOstat _govt exp'!$L:$L,'FAOstat _govt exp'!$J:$J,FAOstat!AJ$4,'FAOstat _govt exp'!$H:$H,FAOstat!AJ$3,'FAOstat _govt exp'!$D:$D,FAOstat!$B45)</f>
        <v>0</v>
      </c>
      <c r="AK45">
        <f>SUMIFS('FAOstat _govt exp'!$L:$L,'FAOstat _govt exp'!$J:$J,FAOstat!AK$4,'FAOstat _govt exp'!$H:$H,FAOstat!AK$3,'FAOstat _govt exp'!$D:$D,FAOstat!$B45)</f>
        <v>0</v>
      </c>
      <c r="AL45">
        <f>SUMIFS('FAOstat _govt exp'!$L:$L,'FAOstat _govt exp'!$J:$J,FAOstat!AL$4,'FAOstat _govt exp'!$H:$H,FAOstat!AL$3,'FAOstat _govt exp'!$D:$D,FAOstat!$B45)</f>
        <v>0</v>
      </c>
      <c r="AM45">
        <f>SUMIFS('FAOstat _govt exp'!$L:$L,'FAOstat _govt exp'!$J:$J,FAOstat!AM$4,'FAOstat _govt exp'!$H:$H,FAOstat!AM$3,'FAOstat _govt exp'!$D:$D,FAOstat!$B45)</f>
        <v>0</v>
      </c>
      <c r="AN45">
        <f>SUMIFS('FAOstat _govt exp'!$L:$L,'FAOstat _govt exp'!$J:$J,FAOstat!AN$4,'FAOstat _govt exp'!$H:$H,FAOstat!AN$3,'FAOstat _govt exp'!$D:$D,FAOstat!$B45)</f>
        <v>0</v>
      </c>
      <c r="AO45">
        <f>SUMIFS('FAOstat _govt exp'!$L:$L,'FAOstat _govt exp'!$J:$J,FAOstat!AO$4,'FAOstat _govt exp'!$H:$H,FAOstat!AO$3,'FAOstat _govt exp'!$D:$D,FAOstat!$B45)</f>
        <v>0</v>
      </c>
      <c r="AP45">
        <f>SUMIFS('FAOstat _govt exp'!$L:$L,'FAOstat _govt exp'!$J:$J,FAOstat!AP$4,'FAOstat _govt exp'!$H:$H,FAOstat!AP$3,'FAOstat _govt exp'!$D:$D,FAOstat!$B45)</f>
        <v>0</v>
      </c>
      <c r="AQ45">
        <f>SUMIFS('FAOstat _govt exp'!$L:$L,'FAOstat _govt exp'!$J:$J,FAOstat!AQ$4,'FAOstat _govt exp'!$H:$H,FAOstat!AQ$3,'FAOstat _govt exp'!$D:$D,FAOstat!$B45)</f>
        <v>0</v>
      </c>
      <c r="AR45">
        <f>SUMIFS('FAOstat _govt exp'!$L:$L,'FAOstat _govt exp'!$J:$J,FAOstat!AR$4,'FAOstat _govt exp'!$H:$H,FAOstat!AR$3,'FAOstat _govt exp'!$D:$D,FAOstat!$B45)</f>
        <v>0</v>
      </c>
      <c r="AS45">
        <f>SUMIFS('FAOstat _govt exp'!$L:$L,'FAOstat _govt exp'!$J:$J,FAOstat!AS$4,'FAOstat _govt exp'!$H:$H,FAOstat!AS$3,'FAOstat _govt exp'!$D:$D,FAOstat!$B45)</f>
        <v>0</v>
      </c>
      <c r="AT45">
        <f>SUMIFS('FAOstat _govt exp'!$L:$L,'FAOstat _govt exp'!$J:$J,FAOstat!AT$4,'FAOstat _govt exp'!$H:$H,FAOstat!AT$3,'FAOstat _govt exp'!$D:$D,FAOstat!$B45)</f>
        <v>0</v>
      </c>
      <c r="AU45">
        <f>SUMIFS('FAOstat _govt exp'!$L:$L,'FAOstat _govt exp'!$J:$J,FAOstat!AU$4,'FAOstat _govt exp'!$H:$H,FAOstat!AU$3,'FAOstat _govt exp'!$D:$D,FAOstat!$B45)</f>
        <v>0</v>
      </c>
      <c r="AV45">
        <f>SUMIFS('FAOstat _govt exp'!$L:$L,'FAOstat _govt exp'!$J:$J,FAOstat!AV$4,'FAOstat _govt exp'!$H:$H,FAOstat!AV$3,'FAOstat _govt exp'!$D:$D,FAOstat!$B45)</f>
        <v>0</v>
      </c>
      <c r="AW45">
        <f>SUMIFS('FAOstat _govt exp'!$L:$L,'FAOstat _govt exp'!$J:$J,FAOstat!AW$4,'FAOstat _govt exp'!$H:$H,FAOstat!AW$3,'FAOstat _govt exp'!$D:$D,FAOstat!$B45)</f>
        <v>0</v>
      </c>
      <c r="AX45">
        <f>SUMIFS('FAOstat _govt exp'!$L:$L,'FAOstat _govt exp'!$J:$J,FAOstat!AX$4,'FAOstat _govt exp'!$H:$H,FAOstat!AX$3,'FAOstat _govt exp'!$D:$D,FAOstat!$B45)</f>
        <v>0</v>
      </c>
      <c r="AY45">
        <f>SUMIFS('FAOstat _govt exp'!$L:$L,'FAOstat _govt exp'!$J:$J,FAOstat!AY$4,'FAOstat _govt exp'!$H:$H,FAOstat!AY$3,'FAOstat _govt exp'!$D:$D,FAOstat!$B45)</f>
        <v>0</v>
      </c>
      <c r="AZ45">
        <f>SUMIFS('FAOstat _govt exp'!$L:$L,'FAOstat _govt exp'!$J:$J,FAOstat!AZ$4,'FAOstat _govt exp'!$H:$H,FAOstat!AZ$3,'FAOstat _govt exp'!$D:$D,FAOstat!$B45)</f>
        <v>0</v>
      </c>
      <c r="BA45">
        <f>SUMIFS('FAOstat _govt exp'!$L:$L,'FAOstat _govt exp'!$J:$J,FAOstat!BA$4,'FAOstat _govt exp'!$H:$H,FAOstat!BA$3,'FAOstat _govt exp'!$D:$D,FAOstat!$B45)</f>
        <v>0</v>
      </c>
      <c r="BB45">
        <f>SUMIFS('FAOstat _govt exp'!$L:$L,'FAOstat _govt exp'!$J:$J,FAOstat!BB$4,'FAOstat _govt exp'!$H:$H,FAOstat!BB$3,'FAOstat _govt exp'!$D:$D,FAOstat!$B45)</f>
        <v>217.48</v>
      </c>
      <c r="BC45">
        <f>SUMIFS('FAOstat _govt exp'!$L:$L,'FAOstat _govt exp'!$J:$J,FAOstat!BC$4,'FAOstat _govt exp'!$H:$H,FAOstat!BC$3,'FAOstat _govt exp'!$D:$D,FAOstat!$B45)</f>
        <v>241.8</v>
      </c>
      <c r="BD45">
        <f>SUMIFS('FAOstat _govt exp'!$L:$L,'FAOstat _govt exp'!$J:$J,FAOstat!BD$4,'FAOstat _govt exp'!$H:$H,FAOstat!BD$3,'FAOstat _govt exp'!$D:$D,FAOstat!$B45)</f>
        <v>242.56</v>
      </c>
      <c r="BE45">
        <f>SUMIFS('FAOstat _govt exp'!$L:$L,'FAOstat _govt exp'!$J:$J,FAOstat!BE$4,'FAOstat _govt exp'!$H:$H,FAOstat!BE$3,'FAOstat _govt exp'!$D:$D,FAOstat!$B45)</f>
        <v>212.91</v>
      </c>
      <c r="BF45">
        <f>SUMIFS('FAOstat _govt exp'!$L:$L,'FAOstat _govt exp'!$J:$J,FAOstat!BF$4,'FAOstat _govt exp'!$H:$H,FAOstat!BF$3,'FAOstat _govt exp'!$D:$D,FAOstat!$B45)</f>
        <v>196.25</v>
      </c>
      <c r="BG45">
        <f>SUMIFS('FAOstat _govt exp'!$L:$L,'FAOstat _govt exp'!$J:$J,FAOstat!BG$4,'FAOstat _govt exp'!$H:$H,FAOstat!BG$3,'FAOstat _govt exp'!$D:$D,FAOstat!$B45)</f>
        <v>230.46</v>
      </c>
      <c r="BH45">
        <f>SUMIFS('FAOstat _govt exp'!$L:$L,'FAOstat _govt exp'!$J:$J,FAOstat!BH$4,'FAOstat _govt exp'!$H:$H,FAOstat!BH$3,'FAOstat _govt exp'!$D:$D,FAOstat!$B45)</f>
        <v>223.79</v>
      </c>
      <c r="BI45">
        <f>SUMIFS('FAOstat _govt exp'!$L:$L,'FAOstat _govt exp'!$J:$J,FAOstat!BI$4,'FAOstat _govt exp'!$H:$H,FAOstat!BI$3,'FAOstat _govt exp'!$D:$D,FAOstat!$B45)</f>
        <v>211.14</v>
      </c>
      <c r="BJ45">
        <f>SUMIFS('FAOstat _govt exp'!$L:$L,'FAOstat _govt exp'!$J:$J,FAOstat!BJ$4,'FAOstat _govt exp'!$H:$H,FAOstat!BJ$3,'FAOstat _govt exp'!$D:$D,FAOstat!$B45)</f>
        <v>0</v>
      </c>
      <c r="BK45">
        <f>SUMIFS('FAOstat _govt exp'!$L:$L,'FAOstat _govt exp'!$J:$J,FAOstat!BK$4,'FAOstat _govt exp'!$H:$H,FAOstat!BK$3,'FAOstat _govt exp'!$D:$D,FAOstat!$B45)</f>
        <v>0</v>
      </c>
      <c r="BL45">
        <f>SUMIFS('FAOstat _govt exp'!$L:$L,'FAOstat _govt exp'!$J:$J,FAOstat!BL$4,'FAOstat _govt exp'!$H:$H,FAOstat!BL$3,'FAOstat _govt exp'!$D:$D,FAOstat!$B45)</f>
        <v>61.29</v>
      </c>
      <c r="BM45">
        <f>SUMIFS('FAOstat _govt exp'!$L:$L,'FAOstat _govt exp'!$J:$J,FAOstat!BM$4,'FAOstat _govt exp'!$H:$H,FAOstat!BM$3,'FAOstat _govt exp'!$D:$D,FAOstat!$B45)</f>
        <v>40.700000000000003</v>
      </c>
      <c r="BN45">
        <f>SUMIFS('FAOstat _govt exp'!$L:$L,'FAOstat _govt exp'!$J:$J,FAOstat!BN$4,'FAOstat _govt exp'!$H:$H,FAOstat!BN$3,'FAOstat _govt exp'!$D:$D,FAOstat!$B45)</f>
        <v>45.46</v>
      </c>
      <c r="BO45">
        <f>SUMIFS('FAOstat _govt exp'!$L:$L,'FAOstat _govt exp'!$J:$J,FAOstat!BO$4,'FAOstat _govt exp'!$H:$H,FAOstat!BO$3,'FAOstat _govt exp'!$D:$D,FAOstat!$B45)</f>
        <v>54.92</v>
      </c>
      <c r="BP45">
        <f>SUMIFS('FAOstat _govt exp'!$L:$L,'FAOstat _govt exp'!$J:$J,FAOstat!BP$4,'FAOstat _govt exp'!$H:$H,FAOstat!BP$3,'FAOstat _govt exp'!$D:$D,FAOstat!$B45)</f>
        <v>50.57</v>
      </c>
      <c r="BQ45">
        <f>SUMIFS('FAOstat _govt exp'!$L:$L,'FAOstat _govt exp'!$J:$J,FAOstat!BQ$4,'FAOstat _govt exp'!$H:$H,FAOstat!BQ$3,'FAOstat _govt exp'!$D:$D,FAOstat!$B45)</f>
        <v>63.52</v>
      </c>
      <c r="BR45">
        <f>SUMIFS('FAOstat _govt exp'!$L:$L,'FAOstat _govt exp'!$J:$J,FAOstat!BR$4,'FAOstat _govt exp'!$H:$H,FAOstat!BR$3,'FAOstat _govt exp'!$D:$D,FAOstat!$B45)</f>
        <v>64.569999999999993</v>
      </c>
      <c r="BS45">
        <f>SUMIFS('FAOstat _govt exp'!$L:$L,'FAOstat _govt exp'!$J:$J,FAOstat!BS$4,'FAOstat _govt exp'!$H:$H,FAOstat!BS$3,'FAOstat _govt exp'!$D:$D,FAOstat!$B45)</f>
        <v>84.44</v>
      </c>
      <c r="BT45">
        <f>SUMIFS('FAOstat _govt exp'!$L:$L,'FAOstat _govt exp'!$J:$J,FAOstat!BT$4,'FAOstat _govt exp'!$H:$H,FAOstat!BT$3,'FAOstat _govt exp'!$D:$D,FAOstat!$B45)</f>
        <v>0</v>
      </c>
      <c r="BU45">
        <f>SUMIFS('FAOstat _govt exp'!$L:$L,'FAOstat _govt exp'!$J:$J,FAOstat!BU$4,'FAOstat _govt exp'!$H:$H,FAOstat!BU$3,'FAOstat _govt exp'!$D:$D,FAOstat!$B45)</f>
        <v>0</v>
      </c>
      <c r="BV45">
        <f>SUMIFS('FAOstat _govt exp'!$L:$L,'FAOstat _govt exp'!$J:$J,FAOstat!BV$4,'FAOstat _govt exp'!$H:$H,FAOstat!BV$3,'FAOstat _govt exp'!$D:$D,FAOstat!$B45)</f>
        <v>0</v>
      </c>
      <c r="BW45">
        <f>SUMIFS('FAOstat _govt exp'!$L:$L,'FAOstat _govt exp'!$J:$J,FAOstat!BW$4,'FAOstat _govt exp'!$H:$H,FAOstat!BW$3,'FAOstat _govt exp'!$D:$D,FAOstat!$B45)</f>
        <v>0</v>
      </c>
      <c r="BX45">
        <f>SUMIFS('FAOstat _govt exp'!$L:$L,'FAOstat _govt exp'!$J:$J,FAOstat!BX$4,'FAOstat _govt exp'!$H:$H,FAOstat!BX$3,'FAOstat _govt exp'!$D:$D,FAOstat!$B45)</f>
        <v>0</v>
      </c>
      <c r="BY45">
        <f>SUMIFS('FAOstat _govt exp'!$L:$L,'FAOstat _govt exp'!$J:$J,FAOstat!BY$4,'FAOstat _govt exp'!$H:$H,FAOstat!BY$3,'FAOstat _govt exp'!$D:$D,FAOstat!$B45)</f>
        <v>0</v>
      </c>
      <c r="BZ45">
        <f>SUMIFS('FAOstat _govt exp'!$L:$L,'FAOstat _govt exp'!$J:$J,FAOstat!BZ$4,'FAOstat _govt exp'!$H:$H,FAOstat!BZ$3,'FAOstat _govt exp'!$D:$D,FAOstat!$B45)</f>
        <v>0</v>
      </c>
      <c r="CA45">
        <f>SUMIFS('FAOstat _govt exp'!$L:$L,'FAOstat _govt exp'!$J:$J,FAOstat!CA$4,'FAOstat _govt exp'!$H:$H,FAOstat!CA$3,'FAOstat _govt exp'!$D:$D,FAOstat!$B45)</f>
        <v>0</v>
      </c>
      <c r="CB45">
        <f>SUMIFS('FAOstat _govt exp'!$L:$L,'FAOstat _govt exp'!$J:$J,FAOstat!CB$4,'FAOstat _govt exp'!$H:$H,FAOstat!CB$3,'FAOstat _govt exp'!$D:$D,FAOstat!$B45)</f>
        <v>0</v>
      </c>
      <c r="CC45">
        <f>SUMIFS('FAOstat _govt exp'!$L:$L,'FAOstat _govt exp'!$J:$J,FAOstat!CC$4,'FAOstat _govt exp'!$H:$H,FAOstat!CC$3,'FAOstat _govt exp'!$D:$D,FAOstat!$B45)</f>
        <v>0</v>
      </c>
      <c r="CD45">
        <f>SUMIFS('FAOstat _govt exp'!$L:$L,'FAOstat _govt exp'!$J:$J,FAOstat!CD$4,'FAOstat _govt exp'!$H:$H,FAOstat!CD$3,'FAOstat _govt exp'!$D:$D,FAOstat!$B45)</f>
        <v>0</v>
      </c>
      <c r="CE45" s="4">
        <f>SUMIFS('FAOstat_value added'!$L:$L,'FAOstat_value added'!$J:$J,FAOstat!CE$4,'FAOstat_value added'!$D:$D,FAOstat!$B45)</f>
        <v>3220.1185089999999</v>
      </c>
      <c r="CF45" s="4">
        <f>IF(SUMIFS('FAOstat_value added'!$L:$L,'FAOstat_value added'!$J:$J,FAOstat!CF$4,'FAOstat_value added'!$D:$D,FAOstat!$B45)=0,CE45*(1+Assumptions!$C$10),SUMIFS('FAOstat_value added'!$L:$L,'FAOstat_value added'!$J:$J,FAOstat!CF$4,'FAOstat_value added'!$D:$D,FAOstat!$B45))</f>
        <v>3258.7389800000001</v>
      </c>
      <c r="CG45" s="4">
        <f>IF(SUMIFS('FAOstat_value added'!$L:$L,'FAOstat_value added'!$J:$J,FAOstat!CG$4,'FAOstat_value added'!$D:$D,FAOstat!$B45)=0,CF45*(1+Assumptions!$C$10),SUMIFS('FAOstat_value added'!$L:$L,'FAOstat_value added'!$J:$J,FAOstat!CG$4,'FAOstat_value added'!$D:$D,FAOstat!$B45))</f>
        <v>3276.1872739999999</v>
      </c>
      <c r="CH45" s="4">
        <f>IF(SUMIFS('FAOstat_value added'!$L:$L,'FAOstat_value added'!$J:$J,FAOstat!CH$4,'FAOstat_value added'!$D:$D,FAOstat!$B45)=0,CG45*(1+Assumptions!$C$10),SUMIFS('FAOstat_value added'!$L:$L,'FAOstat_value added'!$J:$J,FAOstat!CH$4,'FAOstat_value added'!$D:$D,FAOstat!$B45))</f>
        <v>3324.1195980000002</v>
      </c>
      <c r="CI45" s="4">
        <f>IF(SUMIFS('FAOstat_value added'!$L:$L,'FAOstat_value added'!$J:$J,FAOstat!CI$4,'FAOstat_value added'!$D:$D,FAOstat!$B45)=0,CH45*(1+Assumptions!$C$10),SUMIFS('FAOstat_value added'!$L:$L,'FAOstat_value added'!$J:$J,FAOstat!CI$4,'FAOstat_value added'!$D:$D,FAOstat!$B45))</f>
        <v>3459.7994349999999</v>
      </c>
      <c r="CJ45" s="4">
        <f>IF(SUMIFS('FAOstat_value added'!$L:$L,'FAOstat_value added'!$J:$J,FAOstat!CJ$4,'FAOstat_value added'!$D:$D,FAOstat!$B45)=0,CI45*(1+Assumptions!$C$10),SUMIFS('FAOstat_value added'!$L:$L,'FAOstat_value added'!$J:$J,FAOstat!CJ$4,'FAOstat_value added'!$D:$D,FAOstat!$B45))</f>
        <v>3854.8333670000002</v>
      </c>
      <c r="CK45" s="4">
        <f>IF(SUMIFS('FAOstat_value added'!$L:$L,'FAOstat_value added'!$J:$J,FAOstat!CK$4,'FAOstat_value added'!$D:$D,FAOstat!$B45)=0,CJ45*(1+Assumptions!$C$10),SUMIFS('FAOstat_value added'!$L:$L,'FAOstat_value added'!$J:$J,FAOstat!CK$4,'FAOstat_value added'!$D:$D,FAOstat!$B45))</f>
        <v>4184.6928260000004</v>
      </c>
      <c r="CL45" s="4">
        <f>IF(SUMIFS('FAOstat_value added'!$L:$L,'FAOstat_value added'!$J:$J,FAOstat!CL$4,'FAOstat_value added'!$D:$D,FAOstat!$B45)=0,CK45*(1+Assumptions!$C$10),SUMIFS('FAOstat_value added'!$L:$L,'FAOstat_value added'!$J:$J,FAOstat!CL$4,'FAOstat_value added'!$D:$D,FAOstat!$B45))</f>
        <v>4307.9388609999996</v>
      </c>
      <c r="CM45" s="4">
        <f>IF(SUMIFS('FAOstat_value added'!$L:$L,'FAOstat_value added'!$J:$J,FAOstat!CM$4,'FAOstat_value added'!$D:$D,FAOstat!$B45)=0,CL45*(1+Assumptions!$C$10),SUMIFS('FAOstat_value added'!$L:$L,'FAOstat_value added'!$J:$J,FAOstat!CM$4,'FAOstat_value added'!$D:$D,FAOstat!$B45))</f>
        <v>4466.5499300000001</v>
      </c>
      <c r="CN45" s="4">
        <f>IF(SUMIFS('FAOstat_value added'!$L:$L,'FAOstat_value added'!$J:$J,FAOstat!CN$4,'FAOstat_value added'!$D:$D,FAOstat!$B45)=0,CM45*(1+Assumptions!$C$10),SUMIFS('FAOstat_value added'!$L:$L,'FAOstat_value added'!$J:$J,FAOstat!CN$4,'FAOstat_value added'!$D:$D,FAOstat!$B45))</f>
        <v>4555.8809286000005</v>
      </c>
      <c r="CO45" s="36">
        <f t="shared" si="28"/>
        <v>0</v>
      </c>
    </row>
    <row r="46" spans="2:93" x14ac:dyDescent="0.35">
      <c r="B46" t="s">
        <v>115</v>
      </c>
      <c r="C46">
        <f t="shared" si="8"/>
        <v>4.54</v>
      </c>
      <c r="D46">
        <f t="shared" si="9"/>
        <v>5.61</v>
      </c>
      <c r="E46">
        <f t="shared" si="10"/>
        <v>5</v>
      </c>
      <c r="F46">
        <f t="shared" si="11"/>
        <v>8</v>
      </c>
      <c r="G46">
        <f t="shared" si="12"/>
        <v>7</v>
      </c>
      <c r="H46">
        <f t="shared" si="13"/>
        <v>7.95</v>
      </c>
      <c r="I46">
        <f t="shared" si="14"/>
        <v>2.69</v>
      </c>
      <c r="J46">
        <f t="shared" si="15"/>
        <v>0</v>
      </c>
      <c r="K46">
        <f t="shared" si="16"/>
        <v>0</v>
      </c>
      <c r="L46">
        <f t="shared" si="17"/>
        <v>0</v>
      </c>
      <c r="M46" s="4">
        <f t="shared" si="18"/>
        <v>407.8</v>
      </c>
      <c r="N46" s="4">
        <f t="shared" si="19"/>
        <v>325.68</v>
      </c>
      <c r="O46" s="4">
        <f t="shared" si="20"/>
        <v>394</v>
      </c>
      <c r="P46" s="4">
        <f t="shared" si="21"/>
        <v>408</v>
      </c>
      <c r="Q46" s="4">
        <f t="shared" si="22"/>
        <v>581</v>
      </c>
      <c r="R46" s="4">
        <f t="shared" si="23"/>
        <v>687.69</v>
      </c>
      <c r="S46" s="4">
        <f t="shared" si="24"/>
        <v>430.95</v>
      </c>
      <c r="T46" s="4">
        <f t="shared" si="25"/>
        <v>0</v>
      </c>
      <c r="U46" s="4">
        <f t="shared" si="26"/>
        <v>0</v>
      </c>
      <c r="V46" s="4">
        <f t="shared" si="27"/>
        <v>0</v>
      </c>
      <c r="W46">
        <f>SUMIFS('FAOstat _govt exp'!$L:$L,'FAOstat _govt exp'!$J:$J,FAOstat!W$4,'FAOstat _govt exp'!$H:$H,FAOstat!W$3,'FAOstat _govt exp'!$D:$D,FAOstat!$B46)</f>
        <v>290.70999999999998</v>
      </c>
      <c r="X46">
        <f>SUMIFS('FAOstat _govt exp'!$L:$L,'FAOstat _govt exp'!$J:$J,FAOstat!X$4,'FAOstat _govt exp'!$H:$H,FAOstat!X$3,'FAOstat _govt exp'!$D:$D,FAOstat!$B46)</f>
        <v>174.7</v>
      </c>
      <c r="Y46">
        <f>SUMIFS('FAOstat _govt exp'!$L:$L,'FAOstat _govt exp'!$J:$J,FAOstat!Y$4,'FAOstat _govt exp'!$H:$H,FAOstat!Y$3,'FAOstat _govt exp'!$D:$D,FAOstat!$B46)</f>
        <v>224</v>
      </c>
      <c r="Z46">
        <f>SUMIFS('FAOstat _govt exp'!$L:$L,'FAOstat _govt exp'!$J:$J,FAOstat!Z$4,'FAOstat _govt exp'!$H:$H,FAOstat!Z$3,'FAOstat _govt exp'!$D:$D,FAOstat!$B46)</f>
        <v>267</v>
      </c>
      <c r="AA46">
        <f>SUMIFS('FAOstat _govt exp'!$L:$L,'FAOstat _govt exp'!$J:$J,FAOstat!AA$4,'FAOstat _govt exp'!$H:$H,FAOstat!AA$3,'FAOstat _govt exp'!$D:$D,FAOstat!$B46)</f>
        <v>440</v>
      </c>
      <c r="AB46">
        <f>SUMIFS('FAOstat _govt exp'!$L:$L,'FAOstat _govt exp'!$J:$J,FAOstat!AB$4,'FAOstat _govt exp'!$H:$H,FAOstat!AB$3,'FAOstat _govt exp'!$D:$D,FAOstat!$B46)</f>
        <v>554.87</v>
      </c>
      <c r="AC46">
        <f>SUMIFS('FAOstat _govt exp'!$L:$L,'FAOstat _govt exp'!$J:$J,FAOstat!AC$4,'FAOstat _govt exp'!$H:$H,FAOstat!AC$3,'FAOstat _govt exp'!$D:$D,FAOstat!$B46)</f>
        <v>341.9</v>
      </c>
      <c r="AD46">
        <f>SUMIFS('FAOstat _govt exp'!$L:$L,'FAOstat _govt exp'!$J:$J,FAOstat!AD$4,'FAOstat _govt exp'!$H:$H,FAOstat!AD$3,'FAOstat _govt exp'!$D:$D,FAOstat!$B46)</f>
        <v>0</v>
      </c>
      <c r="AE46">
        <f>SUMIFS('FAOstat _govt exp'!$L:$L,'FAOstat _govt exp'!$J:$J,FAOstat!AE$4,'FAOstat _govt exp'!$H:$H,FAOstat!AE$3,'FAOstat _govt exp'!$D:$D,FAOstat!$B46)</f>
        <v>0</v>
      </c>
      <c r="AF46">
        <f>SUMIFS('FAOstat _govt exp'!$L:$L,'FAOstat _govt exp'!$J:$J,FAOstat!AF$4,'FAOstat _govt exp'!$H:$H,FAOstat!AF$3,'FAOstat _govt exp'!$D:$D,FAOstat!$B46)</f>
        <v>0</v>
      </c>
      <c r="AG46">
        <f>SUMIFS('FAOstat _govt exp'!$L:$L,'FAOstat _govt exp'!$J:$J,FAOstat!AG$4,'FAOstat _govt exp'!$H:$H,FAOstat!AG$3,'FAOstat _govt exp'!$D:$D,FAOstat!$B46)</f>
        <v>112.55</v>
      </c>
      <c r="AH46">
        <f>SUMIFS('FAOstat _govt exp'!$L:$L,'FAOstat _govt exp'!$J:$J,FAOstat!AH$4,'FAOstat _govt exp'!$H:$H,FAOstat!AH$3,'FAOstat _govt exp'!$D:$D,FAOstat!$B46)</f>
        <v>145.37</v>
      </c>
      <c r="AI46">
        <f>SUMIFS('FAOstat _govt exp'!$L:$L,'FAOstat _govt exp'!$J:$J,FAOstat!AI$4,'FAOstat _govt exp'!$H:$H,FAOstat!AI$3,'FAOstat _govt exp'!$D:$D,FAOstat!$B46)</f>
        <v>165</v>
      </c>
      <c r="AJ46">
        <f>SUMIFS('FAOstat _govt exp'!$L:$L,'FAOstat _govt exp'!$J:$J,FAOstat!AJ$4,'FAOstat _govt exp'!$H:$H,FAOstat!AJ$3,'FAOstat _govt exp'!$D:$D,FAOstat!$B46)</f>
        <v>133</v>
      </c>
      <c r="AK46">
        <f>SUMIFS('FAOstat _govt exp'!$L:$L,'FAOstat _govt exp'!$J:$J,FAOstat!AK$4,'FAOstat _govt exp'!$H:$H,FAOstat!AK$3,'FAOstat _govt exp'!$D:$D,FAOstat!$B46)</f>
        <v>134</v>
      </c>
      <c r="AL46">
        <f>SUMIFS('FAOstat _govt exp'!$L:$L,'FAOstat _govt exp'!$J:$J,FAOstat!AL$4,'FAOstat _govt exp'!$H:$H,FAOstat!AL$3,'FAOstat _govt exp'!$D:$D,FAOstat!$B46)</f>
        <v>124.87</v>
      </c>
      <c r="AM46">
        <f>SUMIFS('FAOstat _govt exp'!$L:$L,'FAOstat _govt exp'!$J:$J,FAOstat!AM$4,'FAOstat _govt exp'!$H:$H,FAOstat!AM$3,'FAOstat _govt exp'!$D:$D,FAOstat!$B46)</f>
        <v>86.36</v>
      </c>
      <c r="AN46">
        <f>SUMIFS('FAOstat _govt exp'!$L:$L,'FAOstat _govt exp'!$J:$J,FAOstat!AN$4,'FAOstat _govt exp'!$H:$H,FAOstat!AN$3,'FAOstat _govt exp'!$D:$D,FAOstat!$B46)</f>
        <v>0</v>
      </c>
      <c r="AO46">
        <f>SUMIFS('FAOstat _govt exp'!$L:$L,'FAOstat _govt exp'!$J:$J,FAOstat!AO$4,'FAOstat _govt exp'!$H:$H,FAOstat!AO$3,'FAOstat _govt exp'!$D:$D,FAOstat!$B46)</f>
        <v>0</v>
      </c>
      <c r="AP46">
        <f>SUMIFS('FAOstat _govt exp'!$L:$L,'FAOstat _govt exp'!$J:$J,FAOstat!AP$4,'FAOstat _govt exp'!$H:$H,FAOstat!AP$3,'FAOstat _govt exp'!$D:$D,FAOstat!$B46)</f>
        <v>0</v>
      </c>
      <c r="AQ46">
        <f>SUMIFS('FAOstat _govt exp'!$L:$L,'FAOstat _govt exp'!$J:$J,FAOstat!AQ$4,'FAOstat _govt exp'!$H:$H,FAOstat!AQ$3,'FAOstat _govt exp'!$D:$D,FAOstat!$B46)</f>
        <v>4.54</v>
      </c>
      <c r="AR46">
        <f>SUMIFS('FAOstat _govt exp'!$L:$L,'FAOstat _govt exp'!$J:$J,FAOstat!AR$4,'FAOstat _govt exp'!$H:$H,FAOstat!AR$3,'FAOstat _govt exp'!$D:$D,FAOstat!$B46)</f>
        <v>5.61</v>
      </c>
      <c r="AS46">
        <f>SUMIFS('FAOstat _govt exp'!$L:$L,'FAOstat _govt exp'!$J:$J,FAOstat!AS$4,'FAOstat _govt exp'!$H:$H,FAOstat!AS$3,'FAOstat _govt exp'!$D:$D,FAOstat!$B46)</f>
        <v>5</v>
      </c>
      <c r="AT46">
        <f>SUMIFS('FAOstat _govt exp'!$L:$L,'FAOstat _govt exp'!$J:$J,FAOstat!AT$4,'FAOstat _govt exp'!$H:$H,FAOstat!AT$3,'FAOstat _govt exp'!$D:$D,FAOstat!$B46)</f>
        <v>8</v>
      </c>
      <c r="AU46">
        <f>SUMIFS('FAOstat _govt exp'!$L:$L,'FAOstat _govt exp'!$J:$J,FAOstat!AU$4,'FAOstat _govt exp'!$H:$H,FAOstat!AU$3,'FAOstat _govt exp'!$D:$D,FAOstat!$B46)</f>
        <v>7</v>
      </c>
      <c r="AV46">
        <f>SUMIFS('FAOstat _govt exp'!$L:$L,'FAOstat _govt exp'!$J:$J,FAOstat!AV$4,'FAOstat _govt exp'!$H:$H,FAOstat!AV$3,'FAOstat _govt exp'!$D:$D,FAOstat!$B46)</f>
        <v>7.95</v>
      </c>
      <c r="AW46">
        <f>SUMIFS('FAOstat _govt exp'!$L:$L,'FAOstat _govt exp'!$J:$J,FAOstat!AW$4,'FAOstat _govt exp'!$H:$H,FAOstat!AW$3,'FAOstat _govt exp'!$D:$D,FAOstat!$B46)</f>
        <v>2.69</v>
      </c>
      <c r="AX46">
        <f>SUMIFS('FAOstat _govt exp'!$L:$L,'FAOstat _govt exp'!$J:$J,FAOstat!AX$4,'FAOstat _govt exp'!$H:$H,FAOstat!AX$3,'FAOstat _govt exp'!$D:$D,FAOstat!$B46)</f>
        <v>0</v>
      </c>
      <c r="AY46">
        <f>SUMIFS('FAOstat _govt exp'!$L:$L,'FAOstat _govt exp'!$J:$J,FAOstat!AY$4,'FAOstat _govt exp'!$H:$H,FAOstat!AY$3,'FAOstat _govt exp'!$D:$D,FAOstat!$B46)</f>
        <v>0</v>
      </c>
      <c r="AZ46">
        <f>SUMIFS('FAOstat _govt exp'!$L:$L,'FAOstat _govt exp'!$J:$J,FAOstat!AZ$4,'FAOstat _govt exp'!$H:$H,FAOstat!AZ$3,'FAOstat _govt exp'!$D:$D,FAOstat!$B46)</f>
        <v>0</v>
      </c>
      <c r="BA46">
        <f>SUMIFS('FAOstat _govt exp'!$L:$L,'FAOstat _govt exp'!$J:$J,FAOstat!BA$4,'FAOstat _govt exp'!$H:$H,FAOstat!BA$3,'FAOstat _govt exp'!$D:$D,FAOstat!$B46)</f>
        <v>290.70999999999998</v>
      </c>
      <c r="BB46">
        <f>SUMIFS('FAOstat _govt exp'!$L:$L,'FAOstat _govt exp'!$J:$J,FAOstat!BB$4,'FAOstat _govt exp'!$H:$H,FAOstat!BB$3,'FAOstat _govt exp'!$D:$D,FAOstat!$B46)</f>
        <v>174.7</v>
      </c>
      <c r="BC46">
        <f>SUMIFS('FAOstat _govt exp'!$L:$L,'FAOstat _govt exp'!$J:$J,FAOstat!BC$4,'FAOstat _govt exp'!$H:$H,FAOstat!BC$3,'FAOstat _govt exp'!$D:$D,FAOstat!$B46)</f>
        <v>224</v>
      </c>
      <c r="BD46">
        <f>SUMIFS('FAOstat _govt exp'!$L:$L,'FAOstat _govt exp'!$J:$J,FAOstat!BD$4,'FAOstat _govt exp'!$H:$H,FAOstat!BD$3,'FAOstat _govt exp'!$D:$D,FAOstat!$B46)</f>
        <v>267</v>
      </c>
      <c r="BE46">
        <f>SUMIFS('FAOstat _govt exp'!$L:$L,'FAOstat _govt exp'!$J:$J,FAOstat!BE$4,'FAOstat _govt exp'!$H:$H,FAOstat!BE$3,'FAOstat _govt exp'!$D:$D,FAOstat!$B46)</f>
        <v>440</v>
      </c>
      <c r="BF46">
        <f>SUMIFS('FAOstat _govt exp'!$L:$L,'FAOstat _govt exp'!$J:$J,FAOstat!BF$4,'FAOstat _govt exp'!$H:$H,FAOstat!BF$3,'FAOstat _govt exp'!$D:$D,FAOstat!$B46)</f>
        <v>554.87</v>
      </c>
      <c r="BG46">
        <f>SUMIFS('FAOstat _govt exp'!$L:$L,'FAOstat _govt exp'!$J:$J,FAOstat!BG$4,'FAOstat _govt exp'!$H:$H,FAOstat!BG$3,'FAOstat _govt exp'!$D:$D,FAOstat!$B46)</f>
        <v>341.9</v>
      </c>
      <c r="BH46">
        <f>SUMIFS('FAOstat _govt exp'!$L:$L,'FAOstat _govt exp'!$J:$J,FAOstat!BH$4,'FAOstat _govt exp'!$H:$H,FAOstat!BH$3,'FAOstat _govt exp'!$D:$D,FAOstat!$B46)</f>
        <v>0</v>
      </c>
      <c r="BI46">
        <f>SUMIFS('FAOstat _govt exp'!$L:$L,'FAOstat _govt exp'!$J:$J,FAOstat!BI$4,'FAOstat _govt exp'!$H:$H,FAOstat!BI$3,'FAOstat _govt exp'!$D:$D,FAOstat!$B46)</f>
        <v>0</v>
      </c>
      <c r="BJ46">
        <f>SUMIFS('FAOstat _govt exp'!$L:$L,'FAOstat _govt exp'!$J:$J,FAOstat!BJ$4,'FAOstat _govt exp'!$H:$H,FAOstat!BJ$3,'FAOstat _govt exp'!$D:$D,FAOstat!$B46)</f>
        <v>0</v>
      </c>
      <c r="BK46">
        <f>SUMIFS('FAOstat _govt exp'!$L:$L,'FAOstat _govt exp'!$J:$J,FAOstat!BK$4,'FAOstat _govt exp'!$H:$H,FAOstat!BK$3,'FAOstat _govt exp'!$D:$D,FAOstat!$B46)</f>
        <v>112.55</v>
      </c>
      <c r="BL46">
        <f>SUMIFS('FAOstat _govt exp'!$L:$L,'FAOstat _govt exp'!$J:$J,FAOstat!BL$4,'FAOstat _govt exp'!$H:$H,FAOstat!BL$3,'FAOstat _govt exp'!$D:$D,FAOstat!$B46)</f>
        <v>145.37</v>
      </c>
      <c r="BM46">
        <f>SUMIFS('FAOstat _govt exp'!$L:$L,'FAOstat _govt exp'!$J:$J,FAOstat!BM$4,'FAOstat _govt exp'!$H:$H,FAOstat!BM$3,'FAOstat _govt exp'!$D:$D,FAOstat!$B46)</f>
        <v>165</v>
      </c>
      <c r="BN46">
        <f>SUMIFS('FAOstat _govt exp'!$L:$L,'FAOstat _govt exp'!$J:$J,FAOstat!BN$4,'FAOstat _govt exp'!$H:$H,FAOstat!BN$3,'FAOstat _govt exp'!$D:$D,FAOstat!$B46)</f>
        <v>133</v>
      </c>
      <c r="BO46">
        <f>SUMIFS('FAOstat _govt exp'!$L:$L,'FAOstat _govt exp'!$J:$J,FAOstat!BO$4,'FAOstat _govt exp'!$H:$H,FAOstat!BO$3,'FAOstat _govt exp'!$D:$D,FAOstat!$B46)</f>
        <v>134</v>
      </c>
      <c r="BP46">
        <f>SUMIFS('FAOstat _govt exp'!$L:$L,'FAOstat _govt exp'!$J:$J,FAOstat!BP$4,'FAOstat _govt exp'!$H:$H,FAOstat!BP$3,'FAOstat _govt exp'!$D:$D,FAOstat!$B46)</f>
        <v>124.87</v>
      </c>
      <c r="BQ46">
        <f>SUMIFS('FAOstat _govt exp'!$L:$L,'FAOstat _govt exp'!$J:$J,FAOstat!BQ$4,'FAOstat _govt exp'!$H:$H,FAOstat!BQ$3,'FAOstat _govt exp'!$D:$D,FAOstat!$B46)</f>
        <v>86.36</v>
      </c>
      <c r="BR46">
        <f>SUMIFS('FAOstat _govt exp'!$L:$L,'FAOstat _govt exp'!$J:$J,FAOstat!BR$4,'FAOstat _govt exp'!$H:$H,FAOstat!BR$3,'FAOstat _govt exp'!$D:$D,FAOstat!$B46)</f>
        <v>0</v>
      </c>
      <c r="BS46">
        <f>SUMIFS('FAOstat _govt exp'!$L:$L,'FAOstat _govt exp'!$J:$J,FAOstat!BS$4,'FAOstat _govt exp'!$H:$H,FAOstat!BS$3,'FAOstat _govt exp'!$D:$D,FAOstat!$B46)</f>
        <v>0</v>
      </c>
      <c r="BT46">
        <f>SUMIFS('FAOstat _govt exp'!$L:$L,'FAOstat _govt exp'!$J:$J,FAOstat!BT$4,'FAOstat _govt exp'!$H:$H,FAOstat!BT$3,'FAOstat _govt exp'!$D:$D,FAOstat!$B46)</f>
        <v>0</v>
      </c>
      <c r="BU46">
        <f>SUMIFS('FAOstat _govt exp'!$L:$L,'FAOstat _govt exp'!$J:$J,FAOstat!BU$4,'FAOstat _govt exp'!$H:$H,FAOstat!BU$3,'FAOstat _govt exp'!$D:$D,FAOstat!$B46)</f>
        <v>4.54</v>
      </c>
      <c r="BV46">
        <f>SUMIFS('FAOstat _govt exp'!$L:$L,'FAOstat _govt exp'!$J:$J,FAOstat!BV$4,'FAOstat _govt exp'!$H:$H,FAOstat!BV$3,'FAOstat _govt exp'!$D:$D,FAOstat!$B46)</f>
        <v>5.61</v>
      </c>
      <c r="BW46">
        <f>SUMIFS('FAOstat _govt exp'!$L:$L,'FAOstat _govt exp'!$J:$J,FAOstat!BW$4,'FAOstat _govt exp'!$H:$H,FAOstat!BW$3,'FAOstat _govt exp'!$D:$D,FAOstat!$B46)</f>
        <v>5</v>
      </c>
      <c r="BX46">
        <f>SUMIFS('FAOstat _govt exp'!$L:$L,'FAOstat _govt exp'!$J:$J,FAOstat!BX$4,'FAOstat _govt exp'!$H:$H,FAOstat!BX$3,'FAOstat _govt exp'!$D:$D,FAOstat!$B46)</f>
        <v>8</v>
      </c>
      <c r="BY46">
        <f>SUMIFS('FAOstat _govt exp'!$L:$L,'FAOstat _govt exp'!$J:$J,FAOstat!BY$4,'FAOstat _govt exp'!$H:$H,FAOstat!BY$3,'FAOstat _govt exp'!$D:$D,FAOstat!$B46)</f>
        <v>7</v>
      </c>
      <c r="BZ46">
        <f>SUMIFS('FAOstat _govt exp'!$L:$L,'FAOstat _govt exp'!$J:$J,FAOstat!BZ$4,'FAOstat _govt exp'!$H:$H,FAOstat!BZ$3,'FAOstat _govt exp'!$D:$D,FAOstat!$B46)</f>
        <v>7.95</v>
      </c>
      <c r="CA46">
        <f>SUMIFS('FAOstat _govt exp'!$L:$L,'FAOstat _govt exp'!$J:$J,FAOstat!CA$4,'FAOstat _govt exp'!$H:$H,FAOstat!CA$3,'FAOstat _govt exp'!$D:$D,FAOstat!$B46)</f>
        <v>2.69</v>
      </c>
      <c r="CB46">
        <f>SUMIFS('FAOstat _govt exp'!$L:$L,'FAOstat _govt exp'!$J:$J,FAOstat!CB$4,'FAOstat _govt exp'!$H:$H,FAOstat!CB$3,'FAOstat _govt exp'!$D:$D,FAOstat!$B46)</f>
        <v>0</v>
      </c>
      <c r="CC46">
        <f>SUMIFS('FAOstat _govt exp'!$L:$L,'FAOstat _govt exp'!$J:$J,FAOstat!CC$4,'FAOstat _govt exp'!$H:$H,FAOstat!CC$3,'FAOstat _govt exp'!$D:$D,FAOstat!$B46)</f>
        <v>0</v>
      </c>
      <c r="CD46">
        <f>SUMIFS('FAOstat _govt exp'!$L:$L,'FAOstat _govt exp'!$J:$J,FAOstat!CD$4,'FAOstat _govt exp'!$H:$H,FAOstat!CD$3,'FAOstat _govt exp'!$D:$D,FAOstat!$B46)</f>
        <v>0</v>
      </c>
      <c r="CE46" s="4">
        <f>SUMIFS('FAOstat_value added'!$L:$L,'FAOstat_value added'!$J:$J,FAOstat!CE$4,'FAOstat_value added'!$D:$D,FAOstat!$B46)</f>
        <v>6769.9059999999999</v>
      </c>
      <c r="CF46" s="4">
        <f>IF(SUMIFS('FAOstat_value added'!$L:$L,'FAOstat_value added'!$J:$J,FAOstat!CF$4,'FAOstat_value added'!$D:$D,FAOstat!$B46)=0,CE46*(1+Assumptions!$C$10),SUMIFS('FAOstat_value added'!$L:$L,'FAOstat_value added'!$J:$J,FAOstat!CF$4,'FAOstat_value added'!$D:$D,FAOstat!$B46))</f>
        <v>7611.4449999999997</v>
      </c>
      <c r="CG46" s="4">
        <f>IF(SUMIFS('FAOstat_value added'!$L:$L,'FAOstat_value added'!$J:$J,FAOstat!CG$4,'FAOstat_value added'!$D:$D,FAOstat!$B46)=0,CF46*(1+Assumptions!$C$10),SUMIFS('FAOstat_value added'!$L:$L,'FAOstat_value added'!$J:$J,FAOstat!CG$4,'FAOstat_value added'!$D:$D,FAOstat!$B46))</f>
        <v>7598.8019999999997</v>
      </c>
      <c r="CH46" s="4">
        <f>IF(SUMIFS('FAOstat_value added'!$L:$L,'FAOstat_value added'!$J:$J,FAOstat!CH$4,'FAOstat_value added'!$D:$D,FAOstat!$B46)=0,CG46*(1+Assumptions!$C$10),SUMIFS('FAOstat_value added'!$L:$L,'FAOstat_value added'!$J:$J,FAOstat!CH$4,'FAOstat_value added'!$D:$D,FAOstat!$B46))</f>
        <v>8342.2459999999992</v>
      </c>
      <c r="CI46" s="4">
        <f>IF(SUMIFS('FAOstat_value added'!$L:$L,'FAOstat_value added'!$J:$J,FAOstat!CI$4,'FAOstat_value added'!$D:$D,FAOstat!$B46)=0,CH46*(1+Assumptions!$C$10),SUMIFS('FAOstat_value added'!$L:$L,'FAOstat_value added'!$J:$J,FAOstat!CI$4,'FAOstat_value added'!$D:$D,FAOstat!$B46))</f>
        <v>9284.0619999999999</v>
      </c>
      <c r="CJ46" s="4">
        <f>IF(SUMIFS('FAOstat_value added'!$L:$L,'FAOstat_value added'!$J:$J,FAOstat!CJ$4,'FAOstat_value added'!$D:$D,FAOstat!$B46)=0,CI46*(1+Assumptions!$C$10),SUMIFS('FAOstat_value added'!$L:$L,'FAOstat_value added'!$J:$J,FAOstat!CJ$4,'FAOstat_value added'!$D:$D,FAOstat!$B46))</f>
        <v>9387.7579999999998</v>
      </c>
      <c r="CK46" s="4">
        <f>IF(SUMIFS('FAOstat_value added'!$L:$L,'FAOstat_value added'!$J:$J,FAOstat!CK$4,'FAOstat_value added'!$D:$D,FAOstat!$B46)=0,CJ46*(1+Assumptions!$C$10),SUMIFS('FAOstat_value added'!$L:$L,'FAOstat_value added'!$J:$J,FAOstat!CK$4,'FAOstat_value added'!$D:$D,FAOstat!$B46))</f>
        <v>9513.0859999999993</v>
      </c>
      <c r="CL46" s="4">
        <f>IF(SUMIFS('FAOstat_value added'!$L:$L,'FAOstat_value added'!$J:$J,FAOstat!CL$4,'FAOstat_value added'!$D:$D,FAOstat!$B46)=0,CK46*(1+Assumptions!$C$10),SUMIFS('FAOstat_value added'!$L:$L,'FAOstat_value added'!$J:$J,FAOstat!CL$4,'FAOstat_value added'!$D:$D,FAOstat!$B46))</f>
        <v>9730.0310000000009</v>
      </c>
      <c r="CM46" s="4">
        <f>IF(SUMIFS('FAOstat_value added'!$L:$L,'FAOstat_value added'!$J:$J,FAOstat!CM$4,'FAOstat_value added'!$D:$D,FAOstat!$B46)=0,CL46*(1+Assumptions!$C$10),SUMIFS('FAOstat_value added'!$L:$L,'FAOstat_value added'!$J:$J,FAOstat!CM$4,'FAOstat_value added'!$D:$D,FAOstat!$B46))</f>
        <v>10020.207</v>
      </c>
      <c r="CN46" s="4">
        <f>IF(SUMIFS('FAOstat_value added'!$L:$L,'FAOstat_value added'!$J:$J,FAOstat!CN$4,'FAOstat_value added'!$D:$D,FAOstat!$B46)=0,CM46*(1+Assumptions!$C$10),SUMIFS('FAOstat_value added'!$L:$L,'FAOstat_value added'!$J:$J,FAOstat!CN$4,'FAOstat_value added'!$D:$D,FAOstat!$B46))</f>
        <v>10220.611140000001</v>
      </c>
      <c r="CO46" s="36">
        <f t="shared" si="28"/>
        <v>-1</v>
      </c>
    </row>
    <row r="47" spans="2:93" x14ac:dyDescent="0.35">
      <c r="B47" t="s">
        <v>117</v>
      </c>
      <c r="C47">
        <f t="shared" si="8"/>
        <v>0</v>
      </c>
      <c r="D47">
        <f t="shared" si="9"/>
        <v>0</v>
      </c>
      <c r="E47">
        <f t="shared" si="10"/>
        <v>0</v>
      </c>
      <c r="F47">
        <f t="shared" si="11"/>
        <v>268.98</v>
      </c>
      <c r="G47">
        <f t="shared" si="12"/>
        <v>290.35000000000002</v>
      </c>
      <c r="H47">
        <f t="shared" si="13"/>
        <v>279.93</v>
      </c>
      <c r="I47">
        <f t="shared" si="14"/>
        <v>223.43</v>
      </c>
      <c r="J47">
        <f t="shared" si="15"/>
        <v>129.44999999999999</v>
      </c>
      <c r="K47">
        <f t="shared" si="16"/>
        <v>0</v>
      </c>
      <c r="L47">
        <f t="shared" si="17"/>
        <v>0</v>
      </c>
      <c r="M47" s="4">
        <f t="shared" si="18"/>
        <v>1601.41</v>
      </c>
      <c r="N47" s="4">
        <f t="shared" si="19"/>
        <v>1626.88</v>
      </c>
      <c r="O47" s="4">
        <f t="shared" si="20"/>
        <v>2087.17</v>
      </c>
      <c r="P47" s="4">
        <f t="shared" si="21"/>
        <v>2385.48</v>
      </c>
      <c r="Q47" s="4">
        <f t="shared" si="22"/>
        <v>2297.39</v>
      </c>
      <c r="R47" s="4">
        <f t="shared" si="23"/>
        <v>2225.2599999999998</v>
      </c>
      <c r="S47" s="4">
        <f t="shared" si="24"/>
        <v>1724.92</v>
      </c>
      <c r="T47" s="4">
        <f t="shared" si="25"/>
        <v>1178.1200000000001</v>
      </c>
      <c r="U47" s="4">
        <f t="shared" si="26"/>
        <v>0</v>
      </c>
      <c r="V47" s="4">
        <f t="shared" si="27"/>
        <v>0</v>
      </c>
      <c r="W47">
        <f>SUMIFS('FAOstat _govt exp'!$L:$L,'FAOstat _govt exp'!$J:$J,FAOstat!W$4,'FAOstat _govt exp'!$H:$H,FAOstat!W$3,'FAOstat _govt exp'!$D:$D,FAOstat!$B47)</f>
        <v>1386.18</v>
      </c>
      <c r="X47">
        <f>SUMIFS('FAOstat _govt exp'!$L:$L,'FAOstat _govt exp'!$J:$J,FAOstat!X$4,'FAOstat _govt exp'!$H:$H,FAOstat!X$3,'FAOstat _govt exp'!$D:$D,FAOstat!$B47)</f>
        <v>1410.46</v>
      </c>
      <c r="Y47">
        <f>SUMIFS('FAOstat _govt exp'!$L:$L,'FAOstat _govt exp'!$J:$J,FAOstat!Y$4,'FAOstat _govt exp'!$H:$H,FAOstat!Y$3,'FAOstat _govt exp'!$D:$D,FAOstat!$B47)</f>
        <v>1879.77</v>
      </c>
      <c r="Z47">
        <f>SUMIFS('FAOstat _govt exp'!$L:$L,'FAOstat _govt exp'!$J:$J,FAOstat!Z$4,'FAOstat _govt exp'!$H:$H,FAOstat!Z$3,'FAOstat _govt exp'!$D:$D,FAOstat!$B47)</f>
        <v>1903.99</v>
      </c>
      <c r="AA47">
        <f>SUMIFS('FAOstat _govt exp'!$L:$L,'FAOstat _govt exp'!$J:$J,FAOstat!AA$4,'FAOstat _govt exp'!$H:$H,FAOstat!AA$3,'FAOstat _govt exp'!$D:$D,FAOstat!$B47)</f>
        <v>1777.58</v>
      </c>
      <c r="AB47">
        <f>SUMIFS('FAOstat _govt exp'!$L:$L,'FAOstat _govt exp'!$J:$J,FAOstat!AB$4,'FAOstat _govt exp'!$H:$H,FAOstat!AB$3,'FAOstat _govt exp'!$D:$D,FAOstat!$B47)</f>
        <v>1657.34</v>
      </c>
      <c r="AC47">
        <f>SUMIFS('FAOstat _govt exp'!$L:$L,'FAOstat _govt exp'!$J:$J,FAOstat!AC$4,'FAOstat _govt exp'!$H:$H,FAOstat!AC$3,'FAOstat _govt exp'!$D:$D,FAOstat!$B47)</f>
        <v>1307.98</v>
      </c>
      <c r="AD47">
        <f>SUMIFS('FAOstat _govt exp'!$L:$L,'FAOstat _govt exp'!$J:$J,FAOstat!AD$4,'FAOstat _govt exp'!$H:$H,FAOstat!AD$3,'FAOstat _govt exp'!$D:$D,FAOstat!$B47)</f>
        <v>937.83</v>
      </c>
      <c r="AE47">
        <f>SUMIFS('FAOstat _govt exp'!$L:$L,'FAOstat _govt exp'!$J:$J,FAOstat!AE$4,'FAOstat _govt exp'!$H:$H,FAOstat!AE$3,'FAOstat _govt exp'!$D:$D,FAOstat!$B47)</f>
        <v>0</v>
      </c>
      <c r="AF47">
        <f>SUMIFS('FAOstat _govt exp'!$L:$L,'FAOstat _govt exp'!$J:$J,FAOstat!AF$4,'FAOstat _govt exp'!$H:$H,FAOstat!AF$3,'FAOstat _govt exp'!$D:$D,FAOstat!$B47)</f>
        <v>0</v>
      </c>
      <c r="AG47">
        <f>SUMIFS('FAOstat _govt exp'!$L:$L,'FAOstat _govt exp'!$J:$J,FAOstat!AG$4,'FAOstat _govt exp'!$H:$H,FAOstat!AG$3,'FAOstat _govt exp'!$D:$D,FAOstat!$B47)</f>
        <v>215.23</v>
      </c>
      <c r="AH47">
        <f>SUMIFS('FAOstat _govt exp'!$L:$L,'FAOstat _govt exp'!$J:$J,FAOstat!AH$4,'FAOstat _govt exp'!$H:$H,FAOstat!AH$3,'FAOstat _govt exp'!$D:$D,FAOstat!$B47)</f>
        <v>216.42</v>
      </c>
      <c r="AI47">
        <f>SUMIFS('FAOstat _govt exp'!$L:$L,'FAOstat _govt exp'!$J:$J,FAOstat!AI$4,'FAOstat _govt exp'!$H:$H,FAOstat!AI$3,'FAOstat _govt exp'!$D:$D,FAOstat!$B47)</f>
        <v>207.4</v>
      </c>
      <c r="AJ47">
        <f>SUMIFS('FAOstat _govt exp'!$L:$L,'FAOstat _govt exp'!$J:$J,FAOstat!AJ$4,'FAOstat _govt exp'!$H:$H,FAOstat!AJ$3,'FAOstat _govt exp'!$D:$D,FAOstat!$B47)</f>
        <v>212.51</v>
      </c>
      <c r="AK47">
        <f>SUMIFS('FAOstat _govt exp'!$L:$L,'FAOstat _govt exp'!$J:$J,FAOstat!AK$4,'FAOstat _govt exp'!$H:$H,FAOstat!AK$3,'FAOstat _govt exp'!$D:$D,FAOstat!$B47)</f>
        <v>229.46</v>
      </c>
      <c r="AL47">
        <f>SUMIFS('FAOstat _govt exp'!$L:$L,'FAOstat _govt exp'!$J:$J,FAOstat!AL$4,'FAOstat _govt exp'!$H:$H,FAOstat!AL$3,'FAOstat _govt exp'!$D:$D,FAOstat!$B47)</f>
        <v>287.99</v>
      </c>
      <c r="AM47">
        <f>SUMIFS('FAOstat _govt exp'!$L:$L,'FAOstat _govt exp'!$J:$J,FAOstat!AM$4,'FAOstat _govt exp'!$H:$H,FAOstat!AM$3,'FAOstat _govt exp'!$D:$D,FAOstat!$B47)</f>
        <v>193.51</v>
      </c>
      <c r="AN47">
        <f>SUMIFS('FAOstat _govt exp'!$L:$L,'FAOstat _govt exp'!$J:$J,FAOstat!AN$4,'FAOstat _govt exp'!$H:$H,FAOstat!AN$3,'FAOstat _govt exp'!$D:$D,FAOstat!$B47)</f>
        <v>110.84</v>
      </c>
      <c r="AO47">
        <f>SUMIFS('FAOstat _govt exp'!$L:$L,'FAOstat _govt exp'!$J:$J,FAOstat!AO$4,'FAOstat _govt exp'!$H:$H,FAOstat!AO$3,'FAOstat _govt exp'!$D:$D,FAOstat!$B47)</f>
        <v>0</v>
      </c>
      <c r="AP47">
        <f>SUMIFS('FAOstat _govt exp'!$L:$L,'FAOstat _govt exp'!$J:$J,FAOstat!AP$4,'FAOstat _govt exp'!$H:$H,FAOstat!AP$3,'FAOstat _govt exp'!$D:$D,FAOstat!$B47)</f>
        <v>0</v>
      </c>
      <c r="AQ47">
        <f>SUMIFS('FAOstat _govt exp'!$L:$L,'FAOstat _govt exp'!$J:$J,FAOstat!AQ$4,'FAOstat _govt exp'!$H:$H,FAOstat!AQ$3,'FAOstat _govt exp'!$D:$D,FAOstat!$B47)</f>
        <v>0</v>
      </c>
      <c r="AR47">
        <f>SUMIFS('FAOstat _govt exp'!$L:$L,'FAOstat _govt exp'!$J:$J,FAOstat!AR$4,'FAOstat _govt exp'!$H:$H,FAOstat!AR$3,'FAOstat _govt exp'!$D:$D,FAOstat!$B47)</f>
        <v>0</v>
      </c>
      <c r="AS47">
        <f>SUMIFS('FAOstat _govt exp'!$L:$L,'FAOstat _govt exp'!$J:$J,FAOstat!AS$4,'FAOstat _govt exp'!$H:$H,FAOstat!AS$3,'FAOstat _govt exp'!$D:$D,FAOstat!$B47)</f>
        <v>0</v>
      </c>
      <c r="AT47">
        <f>SUMIFS('FAOstat _govt exp'!$L:$L,'FAOstat _govt exp'!$J:$J,FAOstat!AT$4,'FAOstat _govt exp'!$H:$H,FAOstat!AT$3,'FAOstat _govt exp'!$D:$D,FAOstat!$B47)</f>
        <v>268.98</v>
      </c>
      <c r="AU47">
        <f>SUMIFS('FAOstat _govt exp'!$L:$L,'FAOstat _govt exp'!$J:$J,FAOstat!AU$4,'FAOstat _govt exp'!$H:$H,FAOstat!AU$3,'FAOstat _govt exp'!$D:$D,FAOstat!$B47)</f>
        <v>290.35000000000002</v>
      </c>
      <c r="AV47">
        <f>SUMIFS('FAOstat _govt exp'!$L:$L,'FAOstat _govt exp'!$J:$J,FAOstat!AV$4,'FAOstat _govt exp'!$H:$H,FAOstat!AV$3,'FAOstat _govt exp'!$D:$D,FAOstat!$B47)</f>
        <v>279.93</v>
      </c>
      <c r="AW47">
        <f>SUMIFS('FAOstat _govt exp'!$L:$L,'FAOstat _govt exp'!$J:$J,FAOstat!AW$4,'FAOstat _govt exp'!$H:$H,FAOstat!AW$3,'FAOstat _govt exp'!$D:$D,FAOstat!$B47)</f>
        <v>223.43</v>
      </c>
      <c r="AX47">
        <f>SUMIFS('FAOstat _govt exp'!$L:$L,'FAOstat _govt exp'!$J:$J,FAOstat!AX$4,'FAOstat _govt exp'!$H:$H,FAOstat!AX$3,'FAOstat _govt exp'!$D:$D,FAOstat!$B47)</f>
        <v>129.44999999999999</v>
      </c>
      <c r="AY47">
        <f>SUMIFS('FAOstat _govt exp'!$L:$L,'FAOstat _govt exp'!$J:$J,FAOstat!AY$4,'FAOstat _govt exp'!$H:$H,FAOstat!AY$3,'FAOstat _govt exp'!$D:$D,FAOstat!$B47)</f>
        <v>0</v>
      </c>
      <c r="AZ47">
        <f>SUMIFS('FAOstat _govt exp'!$L:$L,'FAOstat _govt exp'!$J:$J,FAOstat!AZ$4,'FAOstat _govt exp'!$H:$H,FAOstat!AZ$3,'FAOstat _govt exp'!$D:$D,FAOstat!$B47)</f>
        <v>0</v>
      </c>
      <c r="BA47">
        <f>SUMIFS('FAOstat _govt exp'!$L:$L,'FAOstat _govt exp'!$J:$J,FAOstat!BA$4,'FAOstat _govt exp'!$H:$H,FAOstat!BA$3,'FAOstat _govt exp'!$D:$D,FAOstat!$B47)</f>
        <v>1386.18</v>
      </c>
      <c r="BB47">
        <f>SUMIFS('FAOstat _govt exp'!$L:$L,'FAOstat _govt exp'!$J:$J,FAOstat!BB$4,'FAOstat _govt exp'!$H:$H,FAOstat!BB$3,'FAOstat _govt exp'!$D:$D,FAOstat!$B47)</f>
        <v>1410.46</v>
      </c>
      <c r="BC47">
        <f>SUMIFS('FAOstat _govt exp'!$L:$L,'FAOstat _govt exp'!$J:$J,FAOstat!BC$4,'FAOstat _govt exp'!$H:$H,FAOstat!BC$3,'FAOstat _govt exp'!$D:$D,FAOstat!$B47)</f>
        <v>1879.77</v>
      </c>
      <c r="BD47">
        <f>SUMIFS('FAOstat _govt exp'!$L:$L,'FAOstat _govt exp'!$J:$J,FAOstat!BD$4,'FAOstat _govt exp'!$H:$H,FAOstat!BD$3,'FAOstat _govt exp'!$D:$D,FAOstat!$B47)</f>
        <v>1903.99</v>
      </c>
      <c r="BE47">
        <f>SUMIFS('FAOstat _govt exp'!$L:$L,'FAOstat _govt exp'!$J:$J,FAOstat!BE$4,'FAOstat _govt exp'!$H:$H,FAOstat!BE$3,'FAOstat _govt exp'!$D:$D,FAOstat!$B47)</f>
        <v>1777.58</v>
      </c>
      <c r="BF47">
        <f>SUMIFS('FAOstat _govt exp'!$L:$L,'FAOstat _govt exp'!$J:$J,FAOstat!BF$4,'FAOstat _govt exp'!$H:$H,FAOstat!BF$3,'FAOstat _govt exp'!$D:$D,FAOstat!$B47)</f>
        <v>1657.34</v>
      </c>
      <c r="BG47">
        <f>SUMIFS('FAOstat _govt exp'!$L:$L,'FAOstat _govt exp'!$J:$J,FAOstat!BG$4,'FAOstat _govt exp'!$H:$H,FAOstat!BG$3,'FAOstat _govt exp'!$D:$D,FAOstat!$B47)</f>
        <v>1307.98</v>
      </c>
      <c r="BH47">
        <f>SUMIFS('FAOstat _govt exp'!$L:$L,'FAOstat _govt exp'!$J:$J,FAOstat!BH$4,'FAOstat _govt exp'!$H:$H,FAOstat!BH$3,'FAOstat _govt exp'!$D:$D,FAOstat!$B47)</f>
        <v>937.83</v>
      </c>
      <c r="BI47">
        <f>SUMIFS('FAOstat _govt exp'!$L:$L,'FAOstat _govt exp'!$J:$J,FAOstat!BI$4,'FAOstat _govt exp'!$H:$H,FAOstat!BI$3,'FAOstat _govt exp'!$D:$D,FAOstat!$B47)</f>
        <v>0</v>
      </c>
      <c r="BJ47">
        <f>SUMIFS('FAOstat _govt exp'!$L:$L,'FAOstat _govt exp'!$J:$J,FAOstat!BJ$4,'FAOstat _govt exp'!$H:$H,FAOstat!BJ$3,'FAOstat _govt exp'!$D:$D,FAOstat!$B47)</f>
        <v>0</v>
      </c>
      <c r="BK47">
        <f>SUMIFS('FAOstat _govt exp'!$L:$L,'FAOstat _govt exp'!$J:$J,FAOstat!BK$4,'FAOstat _govt exp'!$H:$H,FAOstat!BK$3,'FAOstat _govt exp'!$D:$D,FAOstat!$B47)</f>
        <v>215.23</v>
      </c>
      <c r="BL47">
        <f>SUMIFS('FAOstat _govt exp'!$L:$L,'FAOstat _govt exp'!$J:$J,FAOstat!BL$4,'FAOstat _govt exp'!$H:$H,FAOstat!BL$3,'FAOstat _govt exp'!$D:$D,FAOstat!$B47)</f>
        <v>216.42</v>
      </c>
      <c r="BM47">
        <f>SUMIFS('FAOstat _govt exp'!$L:$L,'FAOstat _govt exp'!$J:$J,FAOstat!BM$4,'FAOstat _govt exp'!$H:$H,FAOstat!BM$3,'FAOstat _govt exp'!$D:$D,FAOstat!$B47)</f>
        <v>207.4</v>
      </c>
      <c r="BN47">
        <f>SUMIFS('FAOstat _govt exp'!$L:$L,'FAOstat _govt exp'!$J:$J,FAOstat!BN$4,'FAOstat _govt exp'!$H:$H,FAOstat!BN$3,'FAOstat _govt exp'!$D:$D,FAOstat!$B47)</f>
        <v>212.51</v>
      </c>
      <c r="BO47">
        <f>SUMIFS('FAOstat _govt exp'!$L:$L,'FAOstat _govt exp'!$J:$J,FAOstat!BO$4,'FAOstat _govt exp'!$H:$H,FAOstat!BO$3,'FAOstat _govt exp'!$D:$D,FAOstat!$B47)</f>
        <v>229.46</v>
      </c>
      <c r="BP47">
        <f>SUMIFS('FAOstat _govt exp'!$L:$L,'FAOstat _govt exp'!$J:$J,FAOstat!BP$4,'FAOstat _govt exp'!$H:$H,FAOstat!BP$3,'FAOstat _govt exp'!$D:$D,FAOstat!$B47)</f>
        <v>287.99</v>
      </c>
      <c r="BQ47">
        <f>SUMIFS('FAOstat _govt exp'!$L:$L,'FAOstat _govt exp'!$J:$J,FAOstat!BQ$4,'FAOstat _govt exp'!$H:$H,FAOstat!BQ$3,'FAOstat _govt exp'!$D:$D,FAOstat!$B47)</f>
        <v>193.51</v>
      </c>
      <c r="BR47">
        <f>SUMIFS('FAOstat _govt exp'!$L:$L,'FAOstat _govt exp'!$J:$J,FAOstat!BR$4,'FAOstat _govt exp'!$H:$H,FAOstat!BR$3,'FAOstat _govt exp'!$D:$D,FAOstat!$B47)</f>
        <v>110.84</v>
      </c>
      <c r="BS47">
        <f>SUMIFS('FAOstat _govt exp'!$L:$L,'FAOstat _govt exp'!$J:$J,FAOstat!BS$4,'FAOstat _govt exp'!$H:$H,FAOstat!BS$3,'FAOstat _govt exp'!$D:$D,FAOstat!$B47)</f>
        <v>0</v>
      </c>
      <c r="BT47">
        <f>SUMIFS('FAOstat _govt exp'!$L:$L,'FAOstat _govt exp'!$J:$J,FAOstat!BT$4,'FAOstat _govt exp'!$H:$H,FAOstat!BT$3,'FAOstat _govt exp'!$D:$D,FAOstat!$B47)</f>
        <v>0</v>
      </c>
      <c r="BU47">
        <f>SUMIFS('FAOstat _govt exp'!$L:$L,'FAOstat _govt exp'!$J:$J,FAOstat!BU$4,'FAOstat _govt exp'!$H:$H,FAOstat!BU$3,'FAOstat _govt exp'!$D:$D,FAOstat!$B47)</f>
        <v>0</v>
      </c>
      <c r="BV47">
        <f>SUMIFS('FAOstat _govt exp'!$L:$L,'FAOstat _govt exp'!$J:$J,FAOstat!BV$4,'FAOstat _govt exp'!$H:$H,FAOstat!BV$3,'FAOstat _govt exp'!$D:$D,FAOstat!$B47)</f>
        <v>0</v>
      </c>
      <c r="BW47">
        <f>SUMIFS('FAOstat _govt exp'!$L:$L,'FAOstat _govt exp'!$J:$J,FAOstat!BW$4,'FAOstat _govt exp'!$H:$H,FAOstat!BW$3,'FAOstat _govt exp'!$D:$D,FAOstat!$B47)</f>
        <v>0</v>
      </c>
      <c r="BX47">
        <f>SUMIFS('FAOstat _govt exp'!$L:$L,'FAOstat _govt exp'!$J:$J,FAOstat!BX$4,'FAOstat _govt exp'!$H:$H,FAOstat!BX$3,'FAOstat _govt exp'!$D:$D,FAOstat!$B47)</f>
        <v>268.98</v>
      </c>
      <c r="BY47">
        <f>SUMIFS('FAOstat _govt exp'!$L:$L,'FAOstat _govt exp'!$J:$J,FAOstat!BY$4,'FAOstat _govt exp'!$H:$H,FAOstat!BY$3,'FAOstat _govt exp'!$D:$D,FAOstat!$B47)</f>
        <v>290.35000000000002</v>
      </c>
      <c r="BZ47">
        <f>SUMIFS('FAOstat _govt exp'!$L:$L,'FAOstat _govt exp'!$J:$J,FAOstat!BZ$4,'FAOstat _govt exp'!$H:$H,FAOstat!BZ$3,'FAOstat _govt exp'!$D:$D,FAOstat!$B47)</f>
        <v>279.93</v>
      </c>
      <c r="CA47">
        <f>SUMIFS('FAOstat _govt exp'!$L:$L,'FAOstat _govt exp'!$J:$J,FAOstat!CA$4,'FAOstat _govt exp'!$H:$H,FAOstat!CA$3,'FAOstat _govt exp'!$D:$D,FAOstat!$B47)</f>
        <v>223.43</v>
      </c>
      <c r="CB47">
        <f>SUMIFS('FAOstat _govt exp'!$L:$L,'FAOstat _govt exp'!$J:$J,FAOstat!CB$4,'FAOstat _govt exp'!$H:$H,FAOstat!CB$3,'FAOstat _govt exp'!$D:$D,FAOstat!$B47)</f>
        <v>129.44999999999999</v>
      </c>
      <c r="CC47">
        <f>SUMIFS('FAOstat _govt exp'!$L:$L,'FAOstat _govt exp'!$J:$J,FAOstat!CC$4,'FAOstat _govt exp'!$H:$H,FAOstat!CC$3,'FAOstat _govt exp'!$D:$D,FAOstat!$B47)</f>
        <v>0</v>
      </c>
      <c r="CD47">
        <f>SUMIFS('FAOstat _govt exp'!$L:$L,'FAOstat _govt exp'!$J:$J,FAOstat!CD$4,'FAOstat _govt exp'!$H:$H,FAOstat!CD$3,'FAOstat _govt exp'!$D:$D,FAOstat!$B47)</f>
        <v>0</v>
      </c>
      <c r="CE47" s="4">
        <f>SUMIFS('FAOstat_value added'!$L:$L,'FAOstat_value added'!$J:$J,FAOstat!CE$4,'FAOstat_value added'!$D:$D,FAOstat!$B47)</f>
        <v>28632.378940999999</v>
      </c>
      <c r="CF47" s="4">
        <f>IF(SUMIFS('FAOstat_value added'!$L:$L,'FAOstat_value added'!$J:$J,FAOstat!CF$4,'FAOstat_value added'!$D:$D,FAOstat!$B47)=0,CE47*(1+Assumptions!$C$10),SUMIFS('FAOstat_value added'!$L:$L,'FAOstat_value added'!$J:$J,FAOstat!CF$4,'FAOstat_value added'!$D:$D,FAOstat!$B47))</f>
        <v>32052.051933999999</v>
      </c>
      <c r="CG47" s="4">
        <f>IF(SUMIFS('FAOstat_value added'!$L:$L,'FAOstat_value added'!$J:$J,FAOstat!CG$4,'FAOstat_value added'!$D:$D,FAOstat!$B47)=0,CF47*(1+Assumptions!$C$10),SUMIFS('FAOstat_value added'!$L:$L,'FAOstat_value added'!$J:$J,FAOstat!CG$4,'FAOstat_value added'!$D:$D,FAOstat!$B47))</f>
        <v>31172.916377000001</v>
      </c>
      <c r="CH47" s="4">
        <f>IF(SUMIFS('FAOstat_value added'!$L:$L,'FAOstat_value added'!$J:$J,FAOstat!CH$4,'FAOstat_value added'!$D:$D,FAOstat!$B47)=0,CG47*(1+Assumptions!$C$10),SUMIFS('FAOstat_value added'!$L:$L,'FAOstat_value added'!$J:$J,FAOstat!CH$4,'FAOstat_value added'!$D:$D,FAOstat!$B47))</f>
        <v>30529.560100999999</v>
      </c>
      <c r="CI47" s="4">
        <f>IF(SUMIFS('FAOstat_value added'!$L:$L,'FAOstat_value added'!$J:$J,FAOstat!CI$4,'FAOstat_value added'!$D:$D,FAOstat!$B47)=0,CH47*(1+Assumptions!$C$10),SUMIFS('FAOstat_value added'!$L:$L,'FAOstat_value added'!$J:$J,FAOstat!CI$4,'FAOstat_value added'!$D:$D,FAOstat!$B47))</f>
        <v>34120.723819999999</v>
      </c>
      <c r="CJ47" s="4">
        <f>IF(SUMIFS('FAOstat_value added'!$L:$L,'FAOstat_value added'!$J:$J,FAOstat!CJ$4,'FAOstat_value added'!$D:$D,FAOstat!$B47)=0,CI47*(1+Assumptions!$C$10),SUMIFS('FAOstat_value added'!$L:$L,'FAOstat_value added'!$J:$J,FAOstat!CJ$4,'FAOstat_value added'!$D:$D,FAOstat!$B47))</f>
        <v>36204.673921000001</v>
      </c>
      <c r="CK47" s="4">
        <f>IF(SUMIFS('FAOstat_value added'!$L:$L,'FAOstat_value added'!$J:$J,FAOstat!CK$4,'FAOstat_value added'!$D:$D,FAOstat!$B47)=0,CJ47*(1+Assumptions!$C$10),SUMIFS('FAOstat_value added'!$L:$L,'FAOstat_value added'!$J:$J,FAOstat!CK$4,'FAOstat_value added'!$D:$D,FAOstat!$B47))</f>
        <v>31806.997717999999</v>
      </c>
      <c r="CL47" s="4">
        <f>IF(SUMIFS('FAOstat_value added'!$L:$L,'FAOstat_value added'!$J:$J,FAOstat!CL$4,'FAOstat_value added'!$D:$D,FAOstat!$B47)=0,CK47*(1+Assumptions!$C$10),SUMIFS('FAOstat_value added'!$L:$L,'FAOstat_value added'!$J:$J,FAOstat!CL$4,'FAOstat_value added'!$D:$D,FAOstat!$B47))</f>
        <v>22411.845851999999</v>
      </c>
      <c r="CM47" s="4">
        <f>IF(SUMIFS('FAOstat_value added'!$L:$L,'FAOstat_value added'!$J:$J,FAOstat!CM$4,'FAOstat_value added'!$D:$D,FAOstat!$B47)=0,CL47*(1+Assumptions!$C$10),SUMIFS('FAOstat_value added'!$L:$L,'FAOstat_value added'!$J:$J,FAOstat!CM$4,'FAOstat_value added'!$D:$D,FAOstat!$B47))</f>
        <v>28034.561723999999</v>
      </c>
      <c r="CN47" s="4">
        <f>IF(SUMIFS('FAOstat_value added'!$L:$L,'FAOstat_value added'!$J:$J,FAOstat!CN$4,'FAOstat_value added'!$D:$D,FAOstat!$B47)=0,CM47*(1+Assumptions!$C$10),SUMIFS('FAOstat_value added'!$L:$L,'FAOstat_value added'!$J:$J,FAOstat!CN$4,'FAOstat_value added'!$D:$D,FAOstat!$B47))</f>
        <v>28595.25295848</v>
      </c>
      <c r="CO47" s="36">
        <f t="shared" si="28"/>
        <v>-4.2904477179943501E-2</v>
      </c>
    </row>
    <row r="48" spans="2:93" x14ac:dyDescent="0.35">
      <c r="B48" t="s">
        <v>119</v>
      </c>
      <c r="C48">
        <f t="shared" si="8"/>
        <v>0</v>
      </c>
      <c r="D48">
        <f t="shared" si="9"/>
        <v>0</v>
      </c>
      <c r="E48">
        <f t="shared" si="10"/>
        <v>0</v>
      </c>
      <c r="F48">
        <f t="shared" si="11"/>
        <v>2.2000000000000002</v>
      </c>
      <c r="G48">
        <f t="shared" si="12"/>
        <v>20.7</v>
      </c>
      <c r="H48">
        <f t="shared" si="13"/>
        <v>13.2</v>
      </c>
      <c r="I48">
        <f t="shared" si="14"/>
        <v>0</v>
      </c>
      <c r="J48">
        <f t="shared" si="15"/>
        <v>0</v>
      </c>
      <c r="K48">
        <f t="shared" si="16"/>
        <v>14.9</v>
      </c>
      <c r="L48">
        <f t="shared" si="17"/>
        <v>0</v>
      </c>
      <c r="M48" s="4">
        <f t="shared" si="18"/>
        <v>106</v>
      </c>
      <c r="N48" s="4">
        <f t="shared" si="19"/>
        <v>71.8</v>
      </c>
      <c r="O48" s="4">
        <f t="shared" si="20"/>
        <v>91.59</v>
      </c>
      <c r="P48" s="4">
        <f t="shared" si="21"/>
        <v>95.8</v>
      </c>
      <c r="Q48" s="4">
        <f t="shared" si="22"/>
        <v>123.80000000000001</v>
      </c>
      <c r="R48" s="4">
        <f t="shared" si="23"/>
        <v>118.10000000000001</v>
      </c>
      <c r="S48" s="4">
        <f t="shared" si="24"/>
        <v>88.6</v>
      </c>
      <c r="T48" s="4">
        <f t="shared" si="25"/>
        <v>111.69999999999999</v>
      </c>
      <c r="U48" s="4">
        <f t="shared" si="26"/>
        <v>125.30000000000001</v>
      </c>
      <c r="V48" s="4">
        <f t="shared" si="27"/>
        <v>0</v>
      </c>
      <c r="W48">
        <f>SUMIFS('FAOstat _govt exp'!$L:$L,'FAOstat _govt exp'!$J:$J,FAOstat!W$4,'FAOstat _govt exp'!$H:$H,FAOstat!W$3,'FAOstat _govt exp'!$D:$D,FAOstat!$B48)</f>
        <v>0</v>
      </c>
      <c r="X48">
        <f>SUMIFS('FAOstat _govt exp'!$L:$L,'FAOstat _govt exp'!$J:$J,FAOstat!X$4,'FAOstat _govt exp'!$H:$H,FAOstat!X$3,'FAOstat _govt exp'!$D:$D,FAOstat!$B48)</f>
        <v>53.9</v>
      </c>
      <c r="Y48">
        <f>SUMIFS('FAOstat _govt exp'!$L:$L,'FAOstat _govt exp'!$J:$J,FAOstat!Y$4,'FAOstat _govt exp'!$H:$H,FAOstat!Y$3,'FAOstat _govt exp'!$D:$D,FAOstat!$B48)</f>
        <v>61.8</v>
      </c>
      <c r="Z48">
        <f>SUMIFS('FAOstat _govt exp'!$L:$L,'FAOstat _govt exp'!$J:$J,FAOstat!Z$4,'FAOstat _govt exp'!$H:$H,FAOstat!Z$3,'FAOstat _govt exp'!$D:$D,FAOstat!$B48)</f>
        <v>75.099999999999994</v>
      </c>
      <c r="AA48">
        <f>SUMIFS('FAOstat _govt exp'!$L:$L,'FAOstat _govt exp'!$J:$J,FAOstat!AA$4,'FAOstat _govt exp'!$H:$H,FAOstat!AA$3,'FAOstat _govt exp'!$D:$D,FAOstat!$B48)</f>
        <v>82.9</v>
      </c>
      <c r="AB48">
        <f>SUMIFS('FAOstat _govt exp'!$L:$L,'FAOstat _govt exp'!$J:$J,FAOstat!AB$4,'FAOstat _govt exp'!$H:$H,FAOstat!AB$3,'FAOstat _govt exp'!$D:$D,FAOstat!$B48)</f>
        <v>80.3</v>
      </c>
      <c r="AC48">
        <f>SUMIFS('FAOstat _govt exp'!$L:$L,'FAOstat _govt exp'!$J:$J,FAOstat!AC$4,'FAOstat _govt exp'!$H:$H,FAOstat!AC$3,'FAOstat _govt exp'!$D:$D,FAOstat!$B48)</f>
        <v>48.4</v>
      </c>
      <c r="AD48">
        <f>SUMIFS('FAOstat _govt exp'!$L:$L,'FAOstat _govt exp'!$J:$J,FAOstat!AD$4,'FAOstat _govt exp'!$H:$H,FAOstat!AD$3,'FAOstat _govt exp'!$D:$D,FAOstat!$B48)</f>
        <v>74.8</v>
      </c>
      <c r="AE48">
        <f>SUMIFS('FAOstat _govt exp'!$L:$L,'FAOstat _govt exp'!$J:$J,FAOstat!AE$4,'FAOstat _govt exp'!$H:$H,FAOstat!AE$3,'FAOstat _govt exp'!$D:$D,FAOstat!$B48)</f>
        <v>0</v>
      </c>
      <c r="AF48">
        <f>SUMIFS('FAOstat _govt exp'!$L:$L,'FAOstat _govt exp'!$J:$J,FAOstat!AF$4,'FAOstat _govt exp'!$H:$H,FAOstat!AF$3,'FAOstat _govt exp'!$D:$D,FAOstat!$B48)</f>
        <v>0</v>
      </c>
      <c r="AG48">
        <f>SUMIFS('FAOstat _govt exp'!$L:$L,'FAOstat _govt exp'!$J:$J,FAOstat!AG$4,'FAOstat _govt exp'!$H:$H,FAOstat!AG$3,'FAOstat _govt exp'!$D:$D,FAOstat!$B48)</f>
        <v>36.1</v>
      </c>
      <c r="AH48">
        <f>SUMIFS('FAOstat _govt exp'!$L:$L,'FAOstat _govt exp'!$J:$J,FAOstat!AH$4,'FAOstat _govt exp'!$H:$H,FAOstat!AH$3,'FAOstat _govt exp'!$D:$D,FAOstat!$B48)</f>
        <v>17.899999999999999</v>
      </c>
      <c r="AI48">
        <f>SUMIFS('FAOstat _govt exp'!$L:$L,'FAOstat _govt exp'!$J:$J,FAOstat!AI$4,'FAOstat _govt exp'!$H:$H,FAOstat!AI$3,'FAOstat _govt exp'!$D:$D,FAOstat!$B48)</f>
        <v>29.79</v>
      </c>
      <c r="AJ48">
        <f>SUMIFS('FAOstat _govt exp'!$L:$L,'FAOstat _govt exp'!$J:$J,FAOstat!AJ$4,'FAOstat _govt exp'!$H:$H,FAOstat!AJ$3,'FAOstat _govt exp'!$D:$D,FAOstat!$B48)</f>
        <v>18.5</v>
      </c>
      <c r="AK48">
        <f>SUMIFS('FAOstat _govt exp'!$L:$L,'FAOstat _govt exp'!$J:$J,FAOstat!AK$4,'FAOstat _govt exp'!$H:$H,FAOstat!AK$3,'FAOstat _govt exp'!$D:$D,FAOstat!$B48)</f>
        <v>20.2</v>
      </c>
      <c r="AL48">
        <f>SUMIFS('FAOstat _govt exp'!$L:$L,'FAOstat _govt exp'!$J:$J,FAOstat!AL$4,'FAOstat _govt exp'!$H:$H,FAOstat!AL$3,'FAOstat _govt exp'!$D:$D,FAOstat!$B48)</f>
        <v>24.6</v>
      </c>
      <c r="AM48">
        <f>SUMIFS('FAOstat _govt exp'!$L:$L,'FAOstat _govt exp'!$J:$J,FAOstat!AM$4,'FAOstat _govt exp'!$H:$H,FAOstat!AM$3,'FAOstat _govt exp'!$D:$D,FAOstat!$B48)</f>
        <v>40.200000000000003</v>
      </c>
      <c r="AN48">
        <f>SUMIFS('FAOstat _govt exp'!$L:$L,'FAOstat _govt exp'!$J:$J,FAOstat!AN$4,'FAOstat _govt exp'!$H:$H,FAOstat!AN$3,'FAOstat _govt exp'!$D:$D,FAOstat!$B48)</f>
        <v>36.9</v>
      </c>
      <c r="AO48">
        <f>SUMIFS('FAOstat _govt exp'!$L:$L,'FAOstat _govt exp'!$J:$J,FAOstat!AO$4,'FAOstat _govt exp'!$H:$H,FAOstat!AO$3,'FAOstat _govt exp'!$D:$D,FAOstat!$B48)</f>
        <v>0</v>
      </c>
      <c r="AP48">
        <f>SUMIFS('FAOstat _govt exp'!$L:$L,'FAOstat _govt exp'!$J:$J,FAOstat!AP$4,'FAOstat _govt exp'!$H:$H,FAOstat!AP$3,'FAOstat _govt exp'!$D:$D,FAOstat!$B48)</f>
        <v>0</v>
      </c>
      <c r="AQ48">
        <f>SUMIFS('FAOstat _govt exp'!$L:$L,'FAOstat _govt exp'!$J:$J,FAOstat!AQ$4,'FAOstat _govt exp'!$H:$H,FAOstat!AQ$3,'FAOstat _govt exp'!$D:$D,FAOstat!$B48)</f>
        <v>0</v>
      </c>
      <c r="AR48">
        <f>SUMIFS('FAOstat _govt exp'!$L:$L,'FAOstat _govt exp'!$J:$J,FAOstat!AR$4,'FAOstat _govt exp'!$H:$H,FAOstat!AR$3,'FAOstat _govt exp'!$D:$D,FAOstat!$B48)</f>
        <v>0</v>
      </c>
      <c r="AS48">
        <f>SUMIFS('FAOstat _govt exp'!$L:$L,'FAOstat _govt exp'!$J:$J,FAOstat!AS$4,'FAOstat _govt exp'!$H:$H,FAOstat!AS$3,'FAOstat _govt exp'!$D:$D,FAOstat!$B48)</f>
        <v>0</v>
      </c>
      <c r="AT48">
        <f>SUMIFS('FAOstat _govt exp'!$L:$L,'FAOstat _govt exp'!$J:$J,FAOstat!AT$4,'FAOstat _govt exp'!$H:$H,FAOstat!AT$3,'FAOstat _govt exp'!$D:$D,FAOstat!$B48)</f>
        <v>2.2000000000000002</v>
      </c>
      <c r="AU48">
        <f>SUMIFS('FAOstat _govt exp'!$L:$L,'FAOstat _govt exp'!$J:$J,FAOstat!AU$4,'FAOstat _govt exp'!$H:$H,FAOstat!AU$3,'FAOstat _govt exp'!$D:$D,FAOstat!$B48)</f>
        <v>20.7</v>
      </c>
      <c r="AV48">
        <f>SUMIFS('FAOstat _govt exp'!$L:$L,'FAOstat _govt exp'!$J:$J,FAOstat!AV$4,'FAOstat _govt exp'!$H:$H,FAOstat!AV$3,'FAOstat _govt exp'!$D:$D,FAOstat!$B48)</f>
        <v>13.2</v>
      </c>
      <c r="AW48">
        <f>SUMIFS('FAOstat _govt exp'!$L:$L,'FAOstat _govt exp'!$J:$J,FAOstat!AW$4,'FAOstat _govt exp'!$H:$H,FAOstat!AW$3,'FAOstat _govt exp'!$D:$D,FAOstat!$B48)</f>
        <v>0</v>
      </c>
      <c r="AX48">
        <f>SUMIFS('FAOstat _govt exp'!$L:$L,'FAOstat _govt exp'!$J:$J,FAOstat!AX$4,'FAOstat _govt exp'!$H:$H,FAOstat!AX$3,'FAOstat _govt exp'!$D:$D,FAOstat!$B48)</f>
        <v>0</v>
      </c>
      <c r="AY48">
        <f>SUMIFS('FAOstat _govt exp'!$L:$L,'FAOstat _govt exp'!$J:$J,FAOstat!AY$4,'FAOstat _govt exp'!$H:$H,FAOstat!AY$3,'FAOstat _govt exp'!$D:$D,FAOstat!$B48)</f>
        <v>0</v>
      </c>
      <c r="AZ48">
        <f>SUMIFS('FAOstat _govt exp'!$L:$L,'FAOstat _govt exp'!$J:$J,FAOstat!AZ$4,'FAOstat _govt exp'!$H:$H,FAOstat!AZ$3,'FAOstat _govt exp'!$D:$D,FAOstat!$B48)</f>
        <v>0</v>
      </c>
      <c r="BA48">
        <f>SUMIFS('FAOstat _govt exp'!$L:$L,'FAOstat _govt exp'!$J:$J,FAOstat!BA$4,'FAOstat _govt exp'!$H:$H,FAOstat!BA$3,'FAOstat _govt exp'!$D:$D,FAOstat!$B48)</f>
        <v>69.900000000000006</v>
      </c>
      <c r="BB48">
        <f>SUMIFS('FAOstat _govt exp'!$L:$L,'FAOstat _govt exp'!$J:$J,FAOstat!BB$4,'FAOstat _govt exp'!$H:$H,FAOstat!BB$3,'FAOstat _govt exp'!$D:$D,FAOstat!$B48)</f>
        <v>53.9</v>
      </c>
      <c r="BC48">
        <f>SUMIFS('FAOstat _govt exp'!$L:$L,'FAOstat _govt exp'!$J:$J,FAOstat!BC$4,'FAOstat _govt exp'!$H:$H,FAOstat!BC$3,'FAOstat _govt exp'!$D:$D,FAOstat!$B48)</f>
        <v>61.8</v>
      </c>
      <c r="BD48">
        <f>SUMIFS('FAOstat _govt exp'!$L:$L,'FAOstat _govt exp'!$J:$J,FAOstat!BD$4,'FAOstat _govt exp'!$H:$H,FAOstat!BD$3,'FAOstat _govt exp'!$D:$D,FAOstat!$B48)</f>
        <v>75.099999999999994</v>
      </c>
      <c r="BE48">
        <f>SUMIFS('FAOstat _govt exp'!$L:$L,'FAOstat _govt exp'!$J:$J,FAOstat!BE$4,'FAOstat _govt exp'!$H:$H,FAOstat!BE$3,'FAOstat _govt exp'!$D:$D,FAOstat!$B48)</f>
        <v>82.9</v>
      </c>
      <c r="BF48">
        <f>SUMIFS('FAOstat _govt exp'!$L:$L,'FAOstat _govt exp'!$J:$J,FAOstat!BF$4,'FAOstat _govt exp'!$H:$H,FAOstat!BF$3,'FAOstat _govt exp'!$D:$D,FAOstat!$B48)</f>
        <v>80.3</v>
      </c>
      <c r="BG48">
        <f>SUMIFS('FAOstat _govt exp'!$L:$L,'FAOstat _govt exp'!$J:$J,FAOstat!BG$4,'FAOstat _govt exp'!$H:$H,FAOstat!BG$3,'FAOstat _govt exp'!$D:$D,FAOstat!$B48)</f>
        <v>44.7</v>
      </c>
      <c r="BH48">
        <f>SUMIFS('FAOstat _govt exp'!$L:$L,'FAOstat _govt exp'!$J:$J,FAOstat!BH$4,'FAOstat _govt exp'!$H:$H,FAOstat!BH$3,'FAOstat _govt exp'!$D:$D,FAOstat!$B48)</f>
        <v>70.8</v>
      </c>
      <c r="BI48">
        <f>SUMIFS('FAOstat _govt exp'!$L:$L,'FAOstat _govt exp'!$J:$J,FAOstat!BI$4,'FAOstat _govt exp'!$H:$H,FAOstat!BI$3,'FAOstat _govt exp'!$D:$D,FAOstat!$B48)</f>
        <v>91.3</v>
      </c>
      <c r="BJ48">
        <f>SUMIFS('FAOstat _govt exp'!$L:$L,'FAOstat _govt exp'!$J:$J,FAOstat!BJ$4,'FAOstat _govt exp'!$H:$H,FAOstat!BJ$3,'FAOstat _govt exp'!$D:$D,FAOstat!$B48)</f>
        <v>0</v>
      </c>
      <c r="BK48">
        <f>SUMIFS('FAOstat _govt exp'!$L:$L,'FAOstat _govt exp'!$J:$J,FAOstat!BK$4,'FAOstat _govt exp'!$H:$H,FAOstat!BK$3,'FAOstat _govt exp'!$D:$D,FAOstat!$B48)</f>
        <v>17.899999999999999</v>
      </c>
      <c r="BL48">
        <f>SUMIFS('FAOstat _govt exp'!$L:$L,'FAOstat _govt exp'!$J:$J,FAOstat!BL$4,'FAOstat _govt exp'!$H:$H,FAOstat!BL$3,'FAOstat _govt exp'!$D:$D,FAOstat!$B48)</f>
        <v>17.899999999999999</v>
      </c>
      <c r="BM48">
        <f>SUMIFS('FAOstat _govt exp'!$L:$L,'FAOstat _govt exp'!$J:$J,FAOstat!BM$4,'FAOstat _govt exp'!$H:$H,FAOstat!BM$3,'FAOstat _govt exp'!$D:$D,FAOstat!$B48)</f>
        <v>10.01</v>
      </c>
      <c r="BN48">
        <f>SUMIFS('FAOstat _govt exp'!$L:$L,'FAOstat _govt exp'!$J:$J,FAOstat!BN$4,'FAOstat _govt exp'!$H:$H,FAOstat!BN$3,'FAOstat _govt exp'!$D:$D,FAOstat!$B48)</f>
        <v>17.100000000000001</v>
      </c>
      <c r="BO48">
        <f>SUMIFS('FAOstat _govt exp'!$L:$L,'FAOstat _govt exp'!$J:$J,FAOstat!BO$4,'FAOstat _govt exp'!$H:$H,FAOstat!BO$3,'FAOstat _govt exp'!$D:$D,FAOstat!$B48)</f>
        <v>20.2</v>
      </c>
      <c r="BP48">
        <f>SUMIFS('FAOstat _govt exp'!$L:$L,'FAOstat _govt exp'!$J:$J,FAOstat!BP$4,'FAOstat _govt exp'!$H:$H,FAOstat!BP$3,'FAOstat _govt exp'!$D:$D,FAOstat!$B48)</f>
        <v>24.6</v>
      </c>
      <c r="BQ48">
        <f>SUMIFS('FAOstat _govt exp'!$L:$L,'FAOstat _govt exp'!$J:$J,FAOstat!BQ$4,'FAOstat _govt exp'!$H:$H,FAOstat!BQ$3,'FAOstat _govt exp'!$D:$D,FAOstat!$B48)</f>
        <v>20.100000000000001</v>
      </c>
      <c r="BR48">
        <f>SUMIFS('FAOstat _govt exp'!$L:$L,'FAOstat _govt exp'!$J:$J,FAOstat!BR$4,'FAOstat _govt exp'!$H:$H,FAOstat!BR$3,'FAOstat _govt exp'!$D:$D,FAOstat!$B48)</f>
        <v>19</v>
      </c>
      <c r="BS48">
        <f>SUMIFS('FAOstat _govt exp'!$L:$L,'FAOstat _govt exp'!$J:$J,FAOstat!BS$4,'FAOstat _govt exp'!$H:$H,FAOstat!BS$3,'FAOstat _govt exp'!$D:$D,FAOstat!$B48)</f>
        <v>19.100000000000001</v>
      </c>
      <c r="BT48">
        <f>SUMIFS('FAOstat _govt exp'!$L:$L,'FAOstat _govt exp'!$J:$J,FAOstat!BT$4,'FAOstat _govt exp'!$H:$H,FAOstat!BT$3,'FAOstat _govt exp'!$D:$D,FAOstat!$B48)</f>
        <v>0</v>
      </c>
      <c r="BU48">
        <f>SUMIFS('FAOstat _govt exp'!$L:$L,'FAOstat _govt exp'!$J:$J,FAOstat!BU$4,'FAOstat _govt exp'!$H:$H,FAOstat!BU$3,'FAOstat _govt exp'!$D:$D,FAOstat!$B48)</f>
        <v>0</v>
      </c>
      <c r="BV48">
        <f>SUMIFS('FAOstat _govt exp'!$L:$L,'FAOstat _govt exp'!$J:$J,FAOstat!BV$4,'FAOstat _govt exp'!$H:$H,FAOstat!BV$3,'FAOstat _govt exp'!$D:$D,FAOstat!$B48)</f>
        <v>0</v>
      </c>
      <c r="BW48">
        <f>SUMIFS('FAOstat _govt exp'!$L:$L,'FAOstat _govt exp'!$J:$J,FAOstat!BW$4,'FAOstat _govt exp'!$H:$H,FAOstat!BW$3,'FAOstat _govt exp'!$D:$D,FAOstat!$B48)</f>
        <v>0</v>
      </c>
      <c r="BX48">
        <f>SUMIFS('FAOstat _govt exp'!$L:$L,'FAOstat _govt exp'!$J:$J,FAOstat!BX$4,'FAOstat _govt exp'!$H:$H,FAOstat!BX$3,'FAOstat _govt exp'!$D:$D,FAOstat!$B48)</f>
        <v>2.2000000000000002</v>
      </c>
      <c r="BY48">
        <f>SUMIFS('FAOstat _govt exp'!$L:$L,'FAOstat _govt exp'!$J:$J,FAOstat!BY$4,'FAOstat _govt exp'!$H:$H,FAOstat!BY$3,'FAOstat _govt exp'!$D:$D,FAOstat!$B48)</f>
        <v>20.7</v>
      </c>
      <c r="BZ48">
        <f>SUMIFS('FAOstat _govt exp'!$L:$L,'FAOstat _govt exp'!$J:$J,FAOstat!BZ$4,'FAOstat _govt exp'!$H:$H,FAOstat!BZ$3,'FAOstat _govt exp'!$D:$D,FAOstat!$B48)</f>
        <v>13.2</v>
      </c>
      <c r="CA48">
        <f>SUMIFS('FAOstat _govt exp'!$L:$L,'FAOstat _govt exp'!$J:$J,FAOstat!CA$4,'FAOstat _govt exp'!$H:$H,FAOstat!CA$3,'FAOstat _govt exp'!$D:$D,FAOstat!$B48)</f>
        <v>0</v>
      </c>
      <c r="CB48">
        <f>SUMIFS('FAOstat _govt exp'!$L:$L,'FAOstat _govt exp'!$J:$J,FAOstat!CB$4,'FAOstat _govt exp'!$H:$H,FAOstat!CB$3,'FAOstat _govt exp'!$D:$D,FAOstat!$B48)</f>
        <v>0</v>
      </c>
      <c r="CC48">
        <f>SUMIFS('FAOstat _govt exp'!$L:$L,'FAOstat _govt exp'!$J:$J,FAOstat!CC$4,'FAOstat _govt exp'!$H:$H,FAOstat!CC$3,'FAOstat _govt exp'!$D:$D,FAOstat!$B48)</f>
        <v>14.9</v>
      </c>
      <c r="CD48">
        <f>SUMIFS('FAOstat _govt exp'!$L:$L,'FAOstat _govt exp'!$J:$J,FAOstat!CD$4,'FAOstat _govt exp'!$H:$H,FAOstat!CD$3,'FAOstat _govt exp'!$D:$D,FAOstat!$B48)</f>
        <v>0</v>
      </c>
      <c r="CE48" s="4">
        <f>SUMIFS('FAOstat_value added'!$L:$L,'FAOstat_value added'!$J:$J,FAOstat!CE$4,'FAOstat_value added'!$D:$D,FAOstat!$B48)</f>
        <v>1287.984864</v>
      </c>
      <c r="CF48" s="4">
        <f>IF(SUMIFS('FAOstat_value added'!$L:$L,'FAOstat_value added'!$J:$J,FAOstat!CF$4,'FAOstat_value added'!$D:$D,FAOstat!$B48)=0,CE48*(1+Assumptions!$C$10),SUMIFS('FAOstat_value added'!$L:$L,'FAOstat_value added'!$J:$J,FAOstat!CF$4,'FAOstat_value added'!$D:$D,FAOstat!$B48))</f>
        <v>1486.8355220000001</v>
      </c>
      <c r="CG48" s="4">
        <f>IF(SUMIFS('FAOstat_value added'!$L:$L,'FAOstat_value added'!$J:$J,FAOstat!CG$4,'FAOstat_value added'!$D:$D,FAOstat!$B48)=0,CF48*(1+Assumptions!$C$10),SUMIFS('FAOstat_value added'!$L:$L,'FAOstat_value added'!$J:$J,FAOstat!CG$4,'FAOstat_value added'!$D:$D,FAOstat!$B48))</f>
        <v>1393.1685359999999</v>
      </c>
      <c r="CH48" s="4">
        <f>IF(SUMIFS('FAOstat_value added'!$L:$L,'FAOstat_value added'!$J:$J,FAOstat!CH$4,'FAOstat_value added'!$D:$D,FAOstat!$B48)=0,CG48*(1+Assumptions!$C$10),SUMIFS('FAOstat_value added'!$L:$L,'FAOstat_value added'!$J:$J,FAOstat!CH$4,'FAOstat_value added'!$D:$D,FAOstat!$B48))</f>
        <v>1234.420028</v>
      </c>
      <c r="CI48" s="4">
        <f>IF(SUMIFS('FAOstat_value added'!$L:$L,'FAOstat_value added'!$J:$J,FAOstat!CI$4,'FAOstat_value added'!$D:$D,FAOstat!$B48)=0,CH48*(1+Assumptions!$C$10),SUMIFS('FAOstat_value added'!$L:$L,'FAOstat_value added'!$J:$J,FAOstat!CI$4,'FAOstat_value added'!$D:$D,FAOstat!$B48))</f>
        <v>1325.527703</v>
      </c>
      <c r="CJ48" s="4">
        <f>IF(SUMIFS('FAOstat_value added'!$L:$L,'FAOstat_value added'!$J:$J,FAOstat!CJ$4,'FAOstat_value added'!$D:$D,FAOstat!$B48)=0,CI48*(1+Assumptions!$C$10),SUMIFS('FAOstat_value added'!$L:$L,'FAOstat_value added'!$J:$J,FAOstat!CJ$4,'FAOstat_value added'!$D:$D,FAOstat!$B48))</f>
        <v>1296.083885</v>
      </c>
      <c r="CK48" s="4">
        <f>IF(SUMIFS('FAOstat_value added'!$L:$L,'FAOstat_value added'!$J:$J,FAOstat!CK$4,'FAOstat_value added'!$D:$D,FAOstat!$B48)=0,CJ48*(1+Assumptions!$C$10),SUMIFS('FAOstat_value added'!$L:$L,'FAOstat_value added'!$J:$J,FAOstat!CK$4,'FAOstat_value added'!$D:$D,FAOstat!$B48))</f>
        <v>1360.0943420000001</v>
      </c>
      <c r="CL48" s="4">
        <f>IF(SUMIFS('FAOstat_value added'!$L:$L,'FAOstat_value added'!$J:$J,FAOstat!CL$4,'FAOstat_value added'!$D:$D,FAOstat!$B48)=0,CK48*(1+Assumptions!$C$10),SUMIFS('FAOstat_value added'!$L:$L,'FAOstat_value added'!$J:$J,FAOstat!CL$4,'FAOstat_value added'!$D:$D,FAOstat!$B48))</f>
        <v>1256.8869609999999</v>
      </c>
      <c r="CM48" s="4">
        <f>IF(SUMIFS('FAOstat_value added'!$L:$L,'FAOstat_value added'!$J:$J,FAOstat!CM$4,'FAOstat_value added'!$D:$D,FAOstat!$B48)=0,CL48*(1+Assumptions!$C$10),SUMIFS('FAOstat_value added'!$L:$L,'FAOstat_value added'!$J:$J,FAOstat!CM$4,'FAOstat_value added'!$D:$D,FAOstat!$B48))</f>
        <v>1270.759763</v>
      </c>
      <c r="CN48" s="4">
        <f>IF(SUMIFS('FAOstat_value added'!$L:$L,'FAOstat_value added'!$J:$J,FAOstat!CN$4,'FAOstat_value added'!$D:$D,FAOstat!$B48)=0,CM48*(1+Assumptions!$C$10),SUMIFS('FAOstat_value added'!$L:$L,'FAOstat_value added'!$J:$J,FAOstat!CN$4,'FAOstat_value added'!$D:$D,FAOstat!$B48))</f>
        <v>1296.17495826</v>
      </c>
      <c r="CO48" s="36">
        <f t="shared" si="28"/>
        <v>7.5105799702468445E-3</v>
      </c>
    </row>
    <row r="49" spans="2:93" x14ac:dyDescent="0.35">
      <c r="B49" t="s">
        <v>121</v>
      </c>
      <c r="C49">
        <f t="shared" si="8"/>
        <v>0</v>
      </c>
      <c r="D49">
        <f t="shared" si="9"/>
        <v>0</v>
      </c>
      <c r="E49">
        <f t="shared" si="10"/>
        <v>0</v>
      </c>
      <c r="F49">
        <f t="shared" si="11"/>
        <v>0</v>
      </c>
      <c r="G49">
        <f t="shared" si="12"/>
        <v>0</v>
      </c>
      <c r="H49">
        <f t="shared" si="13"/>
        <v>0</v>
      </c>
      <c r="I49">
        <f t="shared" si="14"/>
        <v>0</v>
      </c>
      <c r="J49">
        <f t="shared" si="15"/>
        <v>0</v>
      </c>
      <c r="K49">
        <f t="shared" si="16"/>
        <v>0</v>
      </c>
      <c r="L49">
        <f t="shared" si="17"/>
        <v>0</v>
      </c>
      <c r="M49" s="4">
        <f t="shared" si="18"/>
        <v>0</v>
      </c>
      <c r="N49" s="4">
        <f t="shared" si="19"/>
        <v>0</v>
      </c>
      <c r="O49" s="4">
        <f t="shared" si="20"/>
        <v>0</v>
      </c>
      <c r="P49" s="4">
        <f t="shared" si="21"/>
        <v>0</v>
      </c>
      <c r="Q49" s="4">
        <f t="shared" si="22"/>
        <v>0</v>
      </c>
      <c r="R49" s="4">
        <f t="shared" si="23"/>
        <v>0</v>
      </c>
      <c r="S49" s="4">
        <f t="shared" si="24"/>
        <v>0</v>
      </c>
      <c r="T49" s="4">
        <f t="shared" si="25"/>
        <v>0</v>
      </c>
      <c r="U49" s="4">
        <f t="shared" si="26"/>
        <v>0</v>
      </c>
      <c r="V49" s="4">
        <f t="shared" si="27"/>
        <v>0</v>
      </c>
      <c r="W49">
        <f>SUMIFS('FAOstat _govt exp'!$L:$L,'FAOstat _govt exp'!$J:$J,FAOstat!W$4,'FAOstat _govt exp'!$H:$H,FAOstat!W$3,'FAOstat _govt exp'!$D:$D,FAOstat!$B49)</f>
        <v>0</v>
      </c>
      <c r="X49">
        <f>SUMIFS('FAOstat _govt exp'!$L:$L,'FAOstat _govt exp'!$J:$J,FAOstat!X$4,'FAOstat _govt exp'!$H:$H,FAOstat!X$3,'FAOstat _govt exp'!$D:$D,FAOstat!$B49)</f>
        <v>0</v>
      </c>
      <c r="Y49">
        <f>SUMIFS('FAOstat _govt exp'!$L:$L,'FAOstat _govt exp'!$J:$J,FAOstat!Y$4,'FAOstat _govt exp'!$H:$H,FAOstat!Y$3,'FAOstat _govt exp'!$D:$D,FAOstat!$B49)</f>
        <v>0</v>
      </c>
      <c r="Z49">
        <f>SUMIFS('FAOstat _govt exp'!$L:$L,'FAOstat _govt exp'!$J:$J,FAOstat!Z$4,'FAOstat _govt exp'!$H:$H,FAOstat!Z$3,'FAOstat _govt exp'!$D:$D,FAOstat!$B49)</f>
        <v>0</v>
      </c>
      <c r="AA49">
        <f>SUMIFS('FAOstat _govt exp'!$L:$L,'FAOstat _govt exp'!$J:$J,FAOstat!AA$4,'FAOstat _govt exp'!$H:$H,FAOstat!AA$3,'FAOstat _govt exp'!$D:$D,FAOstat!$B49)</f>
        <v>0</v>
      </c>
      <c r="AB49">
        <f>SUMIFS('FAOstat _govt exp'!$L:$L,'FAOstat _govt exp'!$J:$J,FAOstat!AB$4,'FAOstat _govt exp'!$H:$H,FAOstat!AB$3,'FAOstat _govt exp'!$D:$D,FAOstat!$B49)</f>
        <v>0</v>
      </c>
      <c r="AC49">
        <f>SUMIFS('FAOstat _govt exp'!$L:$L,'FAOstat _govt exp'!$J:$J,FAOstat!AC$4,'FAOstat _govt exp'!$H:$H,FAOstat!AC$3,'FAOstat _govt exp'!$D:$D,FAOstat!$B49)</f>
        <v>0</v>
      </c>
      <c r="AD49">
        <f>SUMIFS('FAOstat _govt exp'!$L:$L,'FAOstat _govt exp'!$J:$J,FAOstat!AD$4,'FAOstat _govt exp'!$H:$H,FAOstat!AD$3,'FAOstat _govt exp'!$D:$D,FAOstat!$B49)</f>
        <v>0</v>
      </c>
      <c r="AE49">
        <f>SUMIFS('FAOstat _govt exp'!$L:$L,'FAOstat _govt exp'!$J:$J,FAOstat!AE$4,'FAOstat _govt exp'!$H:$H,FAOstat!AE$3,'FAOstat _govt exp'!$D:$D,FAOstat!$B49)</f>
        <v>0</v>
      </c>
      <c r="AF49">
        <f>SUMIFS('FAOstat _govt exp'!$L:$L,'FAOstat _govt exp'!$J:$J,FAOstat!AF$4,'FAOstat _govt exp'!$H:$H,FAOstat!AF$3,'FAOstat _govt exp'!$D:$D,FAOstat!$B49)</f>
        <v>0</v>
      </c>
      <c r="AG49">
        <f>SUMIFS('FAOstat _govt exp'!$L:$L,'FAOstat _govt exp'!$J:$J,FAOstat!AG$4,'FAOstat _govt exp'!$H:$H,FAOstat!AG$3,'FAOstat _govt exp'!$D:$D,FAOstat!$B49)</f>
        <v>0</v>
      </c>
      <c r="AH49">
        <f>SUMIFS('FAOstat _govt exp'!$L:$L,'FAOstat _govt exp'!$J:$J,FAOstat!AH$4,'FAOstat _govt exp'!$H:$H,FAOstat!AH$3,'FAOstat _govt exp'!$D:$D,FAOstat!$B49)</f>
        <v>0</v>
      </c>
      <c r="AI49">
        <f>SUMIFS('FAOstat _govt exp'!$L:$L,'FAOstat _govt exp'!$J:$J,FAOstat!AI$4,'FAOstat _govt exp'!$H:$H,FAOstat!AI$3,'FAOstat _govt exp'!$D:$D,FAOstat!$B49)</f>
        <v>0</v>
      </c>
      <c r="AJ49">
        <f>SUMIFS('FAOstat _govt exp'!$L:$L,'FAOstat _govt exp'!$J:$J,FAOstat!AJ$4,'FAOstat _govt exp'!$H:$H,FAOstat!AJ$3,'FAOstat _govt exp'!$D:$D,FAOstat!$B49)</f>
        <v>0</v>
      </c>
      <c r="AK49">
        <f>SUMIFS('FAOstat _govt exp'!$L:$L,'FAOstat _govt exp'!$J:$J,FAOstat!AK$4,'FAOstat _govt exp'!$H:$H,FAOstat!AK$3,'FAOstat _govt exp'!$D:$D,FAOstat!$B49)</f>
        <v>0</v>
      </c>
      <c r="AL49">
        <f>SUMIFS('FAOstat _govt exp'!$L:$L,'FAOstat _govt exp'!$J:$J,FAOstat!AL$4,'FAOstat _govt exp'!$H:$H,FAOstat!AL$3,'FAOstat _govt exp'!$D:$D,FAOstat!$B49)</f>
        <v>0</v>
      </c>
      <c r="AM49">
        <f>SUMIFS('FAOstat _govt exp'!$L:$L,'FAOstat _govt exp'!$J:$J,FAOstat!AM$4,'FAOstat _govt exp'!$H:$H,FAOstat!AM$3,'FAOstat _govt exp'!$D:$D,FAOstat!$B49)</f>
        <v>0</v>
      </c>
      <c r="AN49">
        <f>SUMIFS('FAOstat _govt exp'!$L:$L,'FAOstat _govt exp'!$J:$J,FAOstat!AN$4,'FAOstat _govt exp'!$H:$H,FAOstat!AN$3,'FAOstat _govt exp'!$D:$D,FAOstat!$B49)</f>
        <v>0</v>
      </c>
      <c r="AO49">
        <f>SUMIFS('FAOstat _govt exp'!$L:$L,'FAOstat _govt exp'!$J:$J,FAOstat!AO$4,'FAOstat _govt exp'!$H:$H,FAOstat!AO$3,'FAOstat _govt exp'!$D:$D,FAOstat!$B49)</f>
        <v>0</v>
      </c>
      <c r="AP49">
        <f>SUMIFS('FAOstat _govt exp'!$L:$L,'FAOstat _govt exp'!$J:$J,FAOstat!AP$4,'FAOstat _govt exp'!$H:$H,FAOstat!AP$3,'FAOstat _govt exp'!$D:$D,FAOstat!$B49)</f>
        <v>0</v>
      </c>
      <c r="AQ49">
        <f>SUMIFS('FAOstat _govt exp'!$L:$L,'FAOstat _govt exp'!$J:$J,FAOstat!AQ$4,'FAOstat _govt exp'!$H:$H,FAOstat!AQ$3,'FAOstat _govt exp'!$D:$D,FAOstat!$B49)</f>
        <v>0</v>
      </c>
      <c r="AR49">
        <f>SUMIFS('FAOstat _govt exp'!$L:$L,'FAOstat _govt exp'!$J:$J,FAOstat!AR$4,'FAOstat _govt exp'!$H:$H,FAOstat!AR$3,'FAOstat _govt exp'!$D:$D,FAOstat!$B49)</f>
        <v>0</v>
      </c>
      <c r="AS49">
        <f>SUMIFS('FAOstat _govt exp'!$L:$L,'FAOstat _govt exp'!$J:$J,FAOstat!AS$4,'FAOstat _govt exp'!$H:$H,FAOstat!AS$3,'FAOstat _govt exp'!$D:$D,FAOstat!$B49)</f>
        <v>0</v>
      </c>
      <c r="AT49">
        <f>SUMIFS('FAOstat _govt exp'!$L:$L,'FAOstat _govt exp'!$J:$J,FAOstat!AT$4,'FAOstat _govt exp'!$H:$H,FAOstat!AT$3,'FAOstat _govt exp'!$D:$D,FAOstat!$B49)</f>
        <v>0</v>
      </c>
      <c r="AU49">
        <f>SUMIFS('FAOstat _govt exp'!$L:$L,'FAOstat _govt exp'!$J:$J,FAOstat!AU$4,'FAOstat _govt exp'!$H:$H,FAOstat!AU$3,'FAOstat _govt exp'!$D:$D,FAOstat!$B49)</f>
        <v>0</v>
      </c>
      <c r="AV49">
        <f>SUMIFS('FAOstat _govt exp'!$L:$L,'FAOstat _govt exp'!$J:$J,FAOstat!AV$4,'FAOstat _govt exp'!$H:$H,FAOstat!AV$3,'FAOstat _govt exp'!$D:$D,FAOstat!$B49)</f>
        <v>0</v>
      </c>
      <c r="AW49">
        <f>SUMIFS('FAOstat _govt exp'!$L:$L,'FAOstat _govt exp'!$J:$J,FAOstat!AW$4,'FAOstat _govt exp'!$H:$H,FAOstat!AW$3,'FAOstat _govt exp'!$D:$D,FAOstat!$B49)</f>
        <v>0</v>
      </c>
      <c r="AX49">
        <f>SUMIFS('FAOstat _govt exp'!$L:$L,'FAOstat _govt exp'!$J:$J,FAOstat!AX$4,'FAOstat _govt exp'!$H:$H,FAOstat!AX$3,'FAOstat _govt exp'!$D:$D,FAOstat!$B49)</f>
        <v>0</v>
      </c>
      <c r="AY49">
        <f>SUMIFS('FAOstat _govt exp'!$L:$L,'FAOstat _govt exp'!$J:$J,FAOstat!AY$4,'FAOstat _govt exp'!$H:$H,FAOstat!AY$3,'FAOstat _govt exp'!$D:$D,FAOstat!$B49)</f>
        <v>0</v>
      </c>
      <c r="AZ49">
        <f>SUMIFS('FAOstat _govt exp'!$L:$L,'FAOstat _govt exp'!$J:$J,FAOstat!AZ$4,'FAOstat _govt exp'!$H:$H,FAOstat!AZ$3,'FAOstat _govt exp'!$D:$D,FAOstat!$B49)</f>
        <v>0</v>
      </c>
      <c r="BA49">
        <f>SUMIFS('FAOstat _govt exp'!$L:$L,'FAOstat _govt exp'!$J:$J,FAOstat!BA$4,'FAOstat _govt exp'!$H:$H,FAOstat!BA$3,'FAOstat _govt exp'!$D:$D,FAOstat!$B49)</f>
        <v>0</v>
      </c>
      <c r="BB49">
        <f>SUMIFS('FAOstat _govt exp'!$L:$L,'FAOstat _govt exp'!$J:$J,FAOstat!BB$4,'FAOstat _govt exp'!$H:$H,FAOstat!BB$3,'FAOstat _govt exp'!$D:$D,FAOstat!$B49)</f>
        <v>0</v>
      </c>
      <c r="BC49">
        <f>SUMIFS('FAOstat _govt exp'!$L:$L,'FAOstat _govt exp'!$J:$J,FAOstat!BC$4,'FAOstat _govt exp'!$H:$H,FAOstat!BC$3,'FAOstat _govt exp'!$D:$D,FAOstat!$B49)</f>
        <v>0</v>
      </c>
      <c r="BD49">
        <f>SUMIFS('FAOstat _govt exp'!$L:$L,'FAOstat _govt exp'!$J:$J,FAOstat!BD$4,'FAOstat _govt exp'!$H:$H,FAOstat!BD$3,'FAOstat _govt exp'!$D:$D,FAOstat!$B49)</f>
        <v>0</v>
      </c>
      <c r="BE49">
        <f>SUMIFS('FAOstat _govt exp'!$L:$L,'FAOstat _govt exp'!$J:$J,FAOstat!BE$4,'FAOstat _govt exp'!$H:$H,FAOstat!BE$3,'FAOstat _govt exp'!$D:$D,FAOstat!$B49)</f>
        <v>0</v>
      </c>
      <c r="BF49">
        <f>SUMIFS('FAOstat _govt exp'!$L:$L,'FAOstat _govt exp'!$J:$J,FAOstat!BF$4,'FAOstat _govt exp'!$H:$H,FAOstat!BF$3,'FAOstat _govt exp'!$D:$D,FAOstat!$B49)</f>
        <v>0</v>
      </c>
      <c r="BG49">
        <f>SUMIFS('FAOstat _govt exp'!$L:$L,'FAOstat _govt exp'!$J:$J,FAOstat!BG$4,'FAOstat _govt exp'!$H:$H,FAOstat!BG$3,'FAOstat _govt exp'!$D:$D,FAOstat!$B49)</f>
        <v>0</v>
      </c>
      <c r="BH49">
        <f>SUMIFS('FAOstat _govt exp'!$L:$L,'FAOstat _govt exp'!$J:$J,FAOstat!BH$4,'FAOstat _govt exp'!$H:$H,FAOstat!BH$3,'FAOstat _govt exp'!$D:$D,FAOstat!$B49)</f>
        <v>0</v>
      </c>
      <c r="BI49">
        <f>SUMIFS('FAOstat _govt exp'!$L:$L,'FAOstat _govt exp'!$J:$J,FAOstat!BI$4,'FAOstat _govt exp'!$H:$H,FAOstat!BI$3,'FAOstat _govt exp'!$D:$D,FAOstat!$B49)</f>
        <v>0</v>
      </c>
      <c r="BJ49">
        <f>SUMIFS('FAOstat _govt exp'!$L:$L,'FAOstat _govt exp'!$J:$J,FAOstat!BJ$4,'FAOstat _govt exp'!$H:$H,FAOstat!BJ$3,'FAOstat _govt exp'!$D:$D,FAOstat!$B49)</f>
        <v>0</v>
      </c>
      <c r="BK49">
        <f>SUMIFS('FAOstat _govt exp'!$L:$L,'FAOstat _govt exp'!$J:$J,FAOstat!BK$4,'FAOstat _govt exp'!$H:$H,FAOstat!BK$3,'FAOstat _govt exp'!$D:$D,FAOstat!$B49)</f>
        <v>0</v>
      </c>
      <c r="BL49">
        <f>SUMIFS('FAOstat _govt exp'!$L:$L,'FAOstat _govt exp'!$J:$J,FAOstat!BL$4,'FAOstat _govt exp'!$H:$H,FAOstat!BL$3,'FAOstat _govt exp'!$D:$D,FAOstat!$B49)</f>
        <v>0</v>
      </c>
      <c r="BM49">
        <f>SUMIFS('FAOstat _govt exp'!$L:$L,'FAOstat _govt exp'!$J:$J,FAOstat!BM$4,'FAOstat _govt exp'!$H:$H,FAOstat!BM$3,'FAOstat _govt exp'!$D:$D,FAOstat!$B49)</f>
        <v>0</v>
      </c>
      <c r="BN49">
        <f>SUMIFS('FAOstat _govt exp'!$L:$L,'FAOstat _govt exp'!$J:$J,FAOstat!BN$4,'FAOstat _govt exp'!$H:$H,FAOstat!BN$3,'FAOstat _govt exp'!$D:$D,FAOstat!$B49)</f>
        <v>0</v>
      </c>
      <c r="BO49">
        <f>SUMIFS('FAOstat _govt exp'!$L:$L,'FAOstat _govt exp'!$J:$J,FAOstat!BO$4,'FAOstat _govt exp'!$H:$H,FAOstat!BO$3,'FAOstat _govt exp'!$D:$D,FAOstat!$B49)</f>
        <v>0</v>
      </c>
      <c r="BP49">
        <f>SUMIFS('FAOstat _govt exp'!$L:$L,'FAOstat _govt exp'!$J:$J,FAOstat!BP$4,'FAOstat _govt exp'!$H:$H,FAOstat!BP$3,'FAOstat _govt exp'!$D:$D,FAOstat!$B49)</f>
        <v>0</v>
      </c>
      <c r="BQ49">
        <f>SUMIFS('FAOstat _govt exp'!$L:$L,'FAOstat _govt exp'!$J:$J,FAOstat!BQ$4,'FAOstat _govt exp'!$H:$H,FAOstat!BQ$3,'FAOstat _govt exp'!$D:$D,FAOstat!$B49)</f>
        <v>0</v>
      </c>
      <c r="BR49">
        <f>SUMIFS('FAOstat _govt exp'!$L:$L,'FAOstat _govt exp'!$J:$J,FAOstat!BR$4,'FAOstat _govt exp'!$H:$H,FAOstat!BR$3,'FAOstat _govt exp'!$D:$D,FAOstat!$B49)</f>
        <v>0</v>
      </c>
      <c r="BS49">
        <f>SUMIFS('FAOstat _govt exp'!$L:$L,'FAOstat _govt exp'!$J:$J,FAOstat!BS$4,'FAOstat _govt exp'!$H:$H,FAOstat!BS$3,'FAOstat _govt exp'!$D:$D,FAOstat!$B49)</f>
        <v>0</v>
      </c>
      <c r="BT49">
        <f>SUMIFS('FAOstat _govt exp'!$L:$L,'FAOstat _govt exp'!$J:$J,FAOstat!BT$4,'FAOstat _govt exp'!$H:$H,FAOstat!BT$3,'FAOstat _govt exp'!$D:$D,FAOstat!$B49)</f>
        <v>0</v>
      </c>
      <c r="BU49">
        <f>SUMIFS('FAOstat _govt exp'!$L:$L,'FAOstat _govt exp'!$J:$J,FAOstat!BU$4,'FAOstat _govt exp'!$H:$H,FAOstat!BU$3,'FAOstat _govt exp'!$D:$D,FAOstat!$B49)</f>
        <v>0</v>
      </c>
      <c r="BV49">
        <f>SUMIFS('FAOstat _govt exp'!$L:$L,'FAOstat _govt exp'!$J:$J,FAOstat!BV$4,'FAOstat _govt exp'!$H:$H,FAOstat!BV$3,'FAOstat _govt exp'!$D:$D,FAOstat!$B49)</f>
        <v>0</v>
      </c>
      <c r="BW49">
        <f>SUMIFS('FAOstat _govt exp'!$L:$L,'FAOstat _govt exp'!$J:$J,FAOstat!BW$4,'FAOstat _govt exp'!$H:$H,FAOstat!BW$3,'FAOstat _govt exp'!$D:$D,FAOstat!$B49)</f>
        <v>0</v>
      </c>
      <c r="BX49">
        <f>SUMIFS('FAOstat _govt exp'!$L:$L,'FAOstat _govt exp'!$J:$J,FAOstat!BX$4,'FAOstat _govt exp'!$H:$H,FAOstat!BX$3,'FAOstat _govt exp'!$D:$D,FAOstat!$B49)</f>
        <v>0</v>
      </c>
      <c r="BY49">
        <f>SUMIFS('FAOstat _govt exp'!$L:$L,'FAOstat _govt exp'!$J:$J,FAOstat!BY$4,'FAOstat _govt exp'!$H:$H,FAOstat!BY$3,'FAOstat _govt exp'!$D:$D,FAOstat!$B49)</f>
        <v>0</v>
      </c>
      <c r="BZ49">
        <f>SUMIFS('FAOstat _govt exp'!$L:$L,'FAOstat _govt exp'!$J:$J,FAOstat!BZ$4,'FAOstat _govt exp'!$H:$H,FAOstat!BZ$3,'FAOstat _govt exp'!$D:$D,FAOstat!$B49)</f>
        <v>0</v>
      </c>
      <c r="CA49">
        <f>SUMIFS('FAOstat _govt exp'!$L:$L,'FAOstat _govt exp'!$J:$J,FAOstat!CA$4,'FAOstat _govt exp'!$H:$H,FAOstat!CA$3,'FAOstat _govt exp'!$D:$D,FAOstat!$B49)</f>
        <v>0</v>
      </c>
      <c r="CB49">
        <f>SUMIFS('FAOstat _govt exp'!$L:$L,'FAOstat _govt exp'!$J:$J,FAOstat!CB$4,'FAOstat _govt exp'!$H:$H,FAOstat!CB$3,'FAOstat _govt exp'!$D:$D,FAOstat!$B49)</f>
        <v>0</v>
      </c>
      <c r="CC49">
        <f>SUMIFS('FAOstat _govt exp'!$L:$L,'FAOstat _govt exp'!$J:$J,FAOstat!CC$4,'FAOstat _govt exp'!$H:$H,FAOstat!CC$3,'FAOstat _govt exp'!$D:$D,FAOstat!$B49)</f>
        <v>0</v>
      </c>
      <c r="CD49">
        <f>SUMIFS('FAOstat _govt exp'!$L:$L,'FAOstat _govt exp'!$J:$J,FAOstat!CD$4,'FAOstat _govt exp'!$H:$H,FAOstat!CD$3,'FAOstat _govt exp'!$D:$D,FAOstat!$B49)</f>
        <v>0</v>
      </c>
      <c r="CE49" s="4">
        <f>SUMIFS('FAOstat_value added'!$L:$L,'FAOstat_value added'!$J:$J,FAOstat!CE$4,'FAOstat_value added'!$D:$D,FAOstat!$B49)</f>
        <v>172.98803799999999</v>
      </c>
      <c r="CF49" s="4">
        <f>IF(SUMIFS('FAOstat_value added'!$L:$L,'FAOstat_value added'!$J:$J,FAOstat!CF$4,'FAOstat_value added'!$D:$D,FAOstat!$B49)=0,CE49*(1+Assumptions!$C$10),SUMIFS('FAOstat_value added'!$L:$L,'FAOstat_value added'!$J:$J,FAOstat!CF$4,'FAOstat_value added'!$D:$D,FAOstat!$B49))</f>
        <v>224.70568800000001</v>
      </c>
      <c r="CG49" s="4">
        <f>IF(SUMIFS('FAOstat_value added'!$L:$L,'FAOstat_value added'!$J:$J,FAOstat!CG$4,'FAOstat_value added'!$D:$D,FAOstat!$B49)=0,CF49*(1+Assumptions!$C$10),SUMIFS('FAOstat_value added'!$L:$L,'FAOstat_value added'!$J:$J,FAOstat!CG$4,'FAOstat_value added'!$D:$D,FAOstat!$B49))</f>
        <v>236.357662</v>
      </c>
      <c r="CH49" s="4">
        <f>IF(SUMIFS('FAOstat_value added'!$L:$L,'FAOstat_value added'!$J:$J,FAOstat!CH$4,'FAOstat_value added'!$D:$D,FAOstat!$B49)=0,CG49*(1+Assumptions!$C$10),SUMIFS('FAOstat_value added'!$L:$L,'FAOstat_value added'!$J:$J,FAOstat!CH$4,'FAOstat_value added'!$D:$D,FAOstat!$B49))</f>
        <v>261.55370099999999</v>
      </c>
      <c r="CI49" s="4">
        <f>IF(SUMIFS('FAOstat_value added'!$L:$L,'FAOstat_value added'!$J:$J,FAOstat!CI$4,'FAOstat_value added'!$D:$D,FAOstat!$B49)=0,CH49*(1+Assumptions!$C$10),SUMIFS('FAOstat_value added'!$L:$L,'FAOstat_value added'!$J:$J,FAOstat!CI$4,'FAOstat_value added'!$D:$D,FAOstat!$B49))</f>
        <v>281.32441999999998</v>
      </c>
      <c r="CJ49" s="4">
        <f>IF(SUMIFS('FAOstat_value added'!$L:$L,'FAOstat_value added'!$J:$J,FAOstat!CJ$4,'FAOstat_value added'!$D:$D,FAOstat!$B49)=0,CI49*(1+Assumptions!$C$10),SUMIFS('FAOstat_value added'!$L:$L,'FAOstat_value added'!$J:$J,FAOstat!CJ$4,'FAOstat_value added'!$D:$D,FAOstat!$B49))</f>
        <v>248.80533</v>
      </c>
      <c r="CK49" s="4">
        <f>IF(SUMIFS('FAOstat_value added'!$L:$L,'FAOstat_value added'!$J:$J,FAOstat!CK$4,'FAOstat_value added'!$D:$D,FAOstat!$B49)=0,CJ49*(1+Assumptions!$C$10),SUMIFS('FAOstat_value added'!$L:$L,'FAOstat_value added'!$J:$J,FAOstat!CK$4,'FAOstat_value added'!$D:$D,FAOstat!$B49))</f>
        <v>267.29750100000001</v>
      </c>
      <c r="CL49" s="4">
        <f>IF(SUMIFS('FAOstat_value added'!$L:$L,'FAOstat_value added'!$J:$J,FAOstat!CL$4,'FAOstat_value added'!$D:$D,FAOstat!$B49)=0,CK49*(1+Assumptions!$C$10),SUMIFS('FAOstat_value added'!$L:$L,'FAOstat_value added'!$J:$J,FAOstat!CL$4,'FAOstat_value added'!$D:$D,FAOstat!$B49))</f>
        <v>286.336119</v>
      </c>
      <c r="CM49" s="4">
        <f>IF(SUMIFS('FAOstat_value added'!$L:$L,'FAOstat_value added'!$J:$J,FAOstat!CM$4,'FAOstat_value added'!$D:$D,FAOstat!$B49)=0,CL49*(1+Assumptions!$C$10),SUMIFS('FAOstat_value added'!$L:$L,'FAOstat_value added'!$J:$J,FAOstat!CM$4,'FAOstat_value added'!$D:$D,FAOstat!$B49))</f>
        <v>311.38914899999997</v>
      </c>
      <c r="CN49" s="4">
        <f>IF(SUMIFS('FAOstat_value added'!$L:$L,'FAOstat_value added'!$J:$J,FAOstat!CN$4,'FAOstat_value added'!$D:$D,FAOstat!$B49)=0,CM49*(1+Assumptions!$C$10),SUMIFS('FAOstat_value added'!$L:$L,'FAOstat_value added'!$J:$J,FAOstat!CN$4,'FAOstat_value added'!$D:$D,FAOstat!$B49))</f>
        <v>317.61693198</v>
      </c>
      <c r="CO49" s="36">
        <f t="shared" si="28"/>
        <v>0</v>
      </c>
    </row>
    <row r="50" spans="2:93" x14ac:dyDescent="0.35">
      <c r="B50" t="s">
        <v>123</v>
      </c>
      <c r="C50">
        <f t="shared" si="8"/>
        <v>0</v>
      </c>
      <c r="D50">
        <f t="shared" si="9"/>
        <v>0</v>
      </c>
      <c r="E50">
        <f t="shared" si="10"/>
        <v>0</v>
      </c>
      <c r="F50">
        <f t="shared" si="11"/>
        <v>0</v>
      </c>
      <c r="G50">
        <f t="shared" si="12"/>
        <v>0</v>
      </c>
      <c r="H50">
        <f t="shared" si="13"/>
        <v>0</v>
      </c>
      <c r="I50">
        <f t="shared" si="14"/>
        <v>0</v>
      </c>
      <c r="J50">
        <f t="shared" si="15"/>
        <v>0</v>
      </c>
      <c r="K50">
        <f t="shared" si="16"/>
        <v>0</v>
      </c>
      <c r="L50">
        <f t="shared" si="17"/>
        <v>0</v>
      </c>
      <c r="M50" s="4">
        <f t="shared" si="18"/>
        <v>88.03</v>
      </c>
      <c r="N50" s="4">
        <f t="shared" si="19"/>
        <v>84.63</v>
      </c>
      <c r="O50" s="4">
        <f t="shared" si="20"/>
        <v>339.95</v>
      </c>
      <c r="P50" s="4">
        <f t="shared" si="21"/>
        <v>329.38</v>
      </c>
      <c r="Q50" s="4">
        <f t="shared" si="22"/>
        <v>306.88</v>
      </c>
      <c r="R50" s="4">
        <f t="shared" si="23"/>
        <v>281.60000000000002</v>
      </c>
      <c r="S50" s="4">
        <f t="shared" si="24"/>
        <v>266.98</v>
      </c>
      <c r="T50" s="4">
        <f t="shared" si="25"/>
        <v>343.65</v>
      </c>
      <c r="U50" s="4">
        <f t="shared" si="26"/>
        <v>0</v>
      </c>
      <c r="V50" s="4">
        <f t="shared" si="27"/>
        <v>0</v>
      </c>
      <c r="W50">
        <f>SUMIFS('FAOstat _govt exp'!$L:$L,'FAOstat _govt exp'!$J:$J,FAOstat!W$4,'FAOstat _govt exp'!$H:$H,FAOstat!W$3,'FAOstat _govt exp'!$D:$D,FAOstat!$B50)</f>
        <v>119.05</v>
      </c>
      <c r="X50">
        <f>SUMIFS('FAOstat _govt exp'!$L:$L,'FAOstat _govt exp'!$J:$J,FAOstat!X$4,'FAOstat _govt exp'!$H:$H,FAOstat!X$3,'FAOstat _govt exp'!$D:$D,FAOstat!$B50)</f>
        <v>150.47</v>
      </c>
      <c r="Y50">
        <f>SUMIFS('FAOstat _govt exp'!$L:$L,'FAOstat _govt exp'!$J:$J,FAOstat!Y$4,'FAOstat _govt exp'!$H:$H,FAOstat!Y$3,'FAOstat _govt exp'!$D:$D,FAOstat!$B50)</f>
        <v>149.29</v>
      </c>
      <c r="Z50">
        <f>SUMIFS('FAOstat _govt exp'!$L:$L,'FAOstat _govt exp'!$J:$J,FAOstat!Z$4,'FAOstat _govt exp'!$H:$H,FAOstat!Z$3,'FAOstat _govt exp'!$D:$D,FAOstat!$B50)</f>
        <v>174.12</v>
      </c>
      <c r="AA50">
        <f>SUMIFS('FAOstat _govt exp'!$L:$L,'FAOstat _govt exp'!$J:$J,FAOstat!AA$4,'FAOstat _govt exp'!$H:$H,FAOstat!AA$3,'FAOstat _govt exp'!$D:$D,FAOstat!$B50)</f>
        <v>134.31</v>
      </c>
      <c r="AB50">
        <f>SUMIFS('FAOstat _govt exp'!$L:$L,'FAOstat _govt exp'!$J:$J,FAOstat!AB$4,'FAOstat _govt exp'!$H:$H,FAOstat!AB$3,'FAOstat _govt exp'!$D:$D,FAOstat!$B50)</f>
        <v>115.17</v>
      </c>
      <c r="AC50">
        <f>SUMIFS('FAOstat _govt exp'!$L:$L,'FAOstat _govt exp'!$J:$J,FAOstat!AC$4,'FAOstat _govt exp'!$H:$H,FAOstat!AC$3,'FAOstat _govt exp'!$D:$D,FAOstat!$B50)</f>
        <v>123.64</v>
      </c>
      <c r="AD50">
        <f>SUMIFS('FAOstat _govt exp'!$L:$L,'FAOstat _govt exp'!$J:$J,FAOstat!AD$4,'FAOstat _govt exp'!$H:$H,FAOstat!AD$3,'FAOstat _govt exp'!$D:$D,FAOstat!$B50)</f>
        <v>143.91999999999999</v>
      </c>
      <c r="AE50">
        <f>SUMIFS('FAOstat _govt exp'!$L:$L,'FAOstat _govt exp'!$J:$J,FAOstat!AE$4,'FAOstat _govt exp'!$H:$H,FAOstat!AE$3,'FAOstat _govt exp'!$D:$D,FAOstat!$B50)</f>
        <v>0</v>
      </c>
      <c r="AF50">
        <f>SUMIFS('FAOstat _govt exp'!$L:$L,'FAOstat _govt exp'!$J:$J,FAOstat!AF$4,'FAOstat _govt exp'!$H:$H,FAOstat!AF$3,'FAOstat _govt exp'!$D:$D,FAOstat!$B50)</f>
        <v>0</v>
      </c>
      <c r="AG50">
        <f>SUMIFS('FAOstat _govt exp'!$L:$L,'FAOstat _govt exp'!$J:$J,FAOstat!AG$4,'FAOstat _govt exp'!$H:$H,FAOstat!AG$3,'FAOstat _govt exp'!$D:$D,FAOstat!$B50)</f>
        <v>-31.02</v>
      </c>
      <c r="AH50">
        <f>SUMIFS('FAOstat _govt exp'!$L:$L,'FAOstat _govt exp'!$J:$J,FAOstat!AH$4,'FAOstat _govt exp'!$H:$H,FAOstat!AH$3,'FAOstat _govt exp'!$D:$D,FAOstat!$B50)</f>
        <v>-65.84</v>
      </c>
      <c r="AI50">
        <f>SUMIFS('FAOstat _govt exp'!$L:$L,'FAOstat _govt exp'!$J:$J,FAOstat!AI$4,'FAOstat _govt exp'!$H:$H,FAOstat!AI$3,'FAOstat _govt exp'!$D:$D,FAOstat!$B50)</f>
        <v>190.66</v>
      </c>
      <c r="AJ50">
        <f>SUMIFS('FAOstat _govt exp'!$L:$L,'FAOstat _govt exp'!$J:$J,FAOstat!AJ$4,'FAOstat _govt exp'!$H:$H,FAOstat!AJ$3,'FAOstat _govt exp'!$D:$D,FAOstat!$B50)</f>
        <v>155.26</v>
      </c>
      <c r="AK50">
        <f>SUMIFS('FAOstat _govt exp'!$L:$L,'FAOstat _govt exp'!$J:$J,FAOstat!AK$4,'FAOstat _govt exp'!$H:$H,FAOstat!AK$3,'FAOstat _govt exp'!$D:$D,FAOstat!$B50)</f>
        <v>172.57</v>
      </c>
      <c r="AL50">
        <f>SUMIFS('FAOstat _govt exp'!$L:$L,'FAOstat _govt exp'!$J:$J,FAOstat!AL$4,'FAOstat _govt exp'!$H:$H,FAOstat!AL$3,'FAOstat _govt exp'!$D:$D,FAOstat!$B50)</f>
        <v>166.43</v>
      </c>
      <c r="AM50">
        <f>SUMIFS('FAOstat _govt exp'!$L:$L,'FAOstat _govt exp'!$J:$J,FAOstat!AM$4,'FAOstat _govt exp'!$H:$H,FAOstat!AM$3,'FAOstat _govt exp'!$D:$D,FAOstat!$B50)</f>
        <v>143.34</v>
      </c>
      <c r="AN50">
        <f>SUMIFS('FAOstat _govt exp'!$L:$L,'FAOstat _govt exp'!$J:$J,FAOstat!AN$4,'FAOstat _govt exp'!$H:$H,FAOstat!AN$3,'FAOstat _govt exp'!$D:$D,FAOstat!$B50)</f>
        <v>199.73</v>
      </c>
      <c r="AO50">
        <f>SUMIFS('FAOstat _govt exp'!$L:$L,'FAOstat _govt exp'!$J:$J,FAOstat!AO$4,'FAOstat _govt exp'!$H:$H,FAOstat!AO$3,'FAOstat _govt exp'!$D:$D,FAOstat!$B50)</f>
        <v>0</v>
      </c>
      <c r="AP50">
        <f>SUMIFS('FAOstat _govt exp'!$L:$L,'FAOstat _govt exp'!$J:$J,FAOstat!AP$4,'FAOstat _govt exp'!$H:$H,FAOstat!AP$3,'FAOstat _govt exp'!$D:$D,FAOstat!$B50)</f>
        <v>0</v>
      </c>
      <c r="AQ50">
        <f>SUMIFS('FAOstat _govt exp'!$L:$L,'FAOstat _govt exp'!$J:$J,FAOstat!AQ$4,'FAOstat _govt exp'!$H:$H,FAOstat!AQ$3,'FAOstat _govt exp'!$D:$D,FAOstat!$B50)</f>
        <v>0</v>
      </c>
      <c r="AR50">
        <f>SUMIFS('FAOstat _govt exp'!$L:$L,'FAOstat _govt exp'!$J:$J,FAOstat!AR$4,'FAOstat _govt exp'!$H:$H,FAOstat!AR$3,'FAOstat _govt exp'!$D:$D,FAOstat!$B50)</f>
        <v>0</v>
      </c>
      <c r="AS50">
        <f>SUMIFS('FAOstat _govt exp'!$L:$L,'FAOstat _govt exp'!$J:$J,FAOstat!AS$4,'FAOstat _govt exp'!$H:$H,FAOstat!AS$3,'FAOstat _govt exp'!$D:$D,FAOstat!$B50)</f>
        <v>0</v>
      </c>
      <c r="AT50">
        <f>SUMIFS('FAOstat _govt exp'!$L:$L,'FAOstat _govt exp'!$J:$J,FAOstat!AT$4,'FAOstat _govt exp'!$H:$H,FAOstat!AT$3,'FAOstat _govt exp'!$D:$D,FAOstat!$B50)</f>
        <v>0</v>
      </c>
      <c r="AU50">
        <f>SUMIFS('FAOstat _govt exp'!$L:$L,'FAOstat _govt exp'!$J:$J,FAOstat!AU$4,'FAOstat _govt exp'!$H:$H,FAOstat!AU$3,'FAOstat _govt exp'!$D:$D,FAOstat!$B50)</f>
        <v>0</v>
      </c>
      <c r="AV50">
        <f>SUMIFS('FAOstat _govt exp'!$L:$L,'FAOstat _govt exp'!$J:$J,FAOstat!AV$4,'FAOstat _govt exp'!$H:$H,FAOstat!AV$3,'FAOstat _govt exp'!$D:$D,FAOstat!$B50)</f>
        <v>0</v>
      </c>
      <c r="AW50">
        <f>SUMIFS('FAOstat _govt exp'!$L:$L,'FAOstat _govt exp'!$J:$J,FAOstat!AW$4,'FAOstat _govt exp'!$H:$H,FAOstat!AW$3,'FAOstat _govt exp'!$D:$D,FAOstat!$B50)</f>
        <v>0</v>
      </c>
      <c r="AX50">
        <f>SUMIFS('FAOstat _govt exp'!$L:$L,'FAOstat _govt exp'!$J:$J,FAOstat!AX$4,'FAOstat _govt exp'!$H:$H,FAOstat!AX$3,'FAOstat _govt exp'!$D:$D,FAOstat!$B50)</f>
        <v>0</v>
      </c>
      <c r="AY50">
        <f>SUMIFS('FAOstat _govt exp'!$L:$L,'FAOstat _govt exp'!$J:$J,FAOstat!AY$4,'FAOstat _govt exp'!$H:$H,FAOstat!AY$3,'FAOstat _govt exp'!$D:$D,FAOstat!$B50)</f>
        <v>0</v>
      </c>
      <c r="AZ50">
        <f>SUMIFS('FAOstat _govt exp'!$L:$L,'FAOstat _govt exp'!$J:$J,FAOstat!AZ$4,'FAOstat _govt exp'!$H:$H,FAOstat!AZ$3,'FAOstat _govt exp'!$D:$D,FAOstat!$B50)</f>
        <v>0</v>
      </c>
      <c r="BA50">
        <f>SUMIFS('FAOstat _govt exp'!$L:$L,'FAOstat _govt exp'!$J:$J,FAOstat!BA$4,'FAOstat _govt exp'!$H:$H,FAOstat!BA$3,'FAOstat _govt exp'!$D:$D,FAOstat!$B50)</f>
        <v>123.82</v>
      </c>
      <c r="BB50">
        <f>SUMIFS('FAOstat _govt exp'!$L:$L,'FAOstat _govt exp'!$J:$J,FAOstat!BB$4,'FAOstat _govt exp'!$H:$H,FAOstat!BB$3,'FAOstat _govt exp'!$D:$D,FAOstat!$B50)</f>
        <v>148.66</v>
      </c>
      <c r="BC50">
        <f>SUMIFS('FAOstat _govt exp'!$L:$L,'FAOstat _govt exp'!$J:$J,FAOstat!BC$4,'FAOstat _govt exp'!$H:$H,FAOstat!BC$3,'FAOstat _govt exp'!$D:$D,FAOstat!$B50)</f>
        <v>150.96</v>
      </c>
      <c r="BD50">
        <f>SUMIFS('FAOstat _govt exp'!$L:$L,'FAOstat _govt exp'!$J:$J,FAOstat!BD$4,'FAOstat _govt exp'!$H:$H,FAOstat!BD$3,'FAOstat _govt exp'!$D:$D,FAOstat!$B50)</f>
        <v>175.98</v>
      </c>
      <c r="BE50">
        <f>SUMIFS('FAOstat _govt exp'!$L:$L,'FAOstat _govt exp'!$J:$J,FAOstat!BE$4,'FAOstat _govt exp'!$H:$H,FAOstat!BE$3,'FAOstat _govt exp'!$D:$D,FAOstat!$B50)</f>
        <v>136.84</v>
      </c>
      <c r="BF50">
        <f>SUMIFS('FAOstat _govt exp'!$L:$L,'FAOstat _govt exp'!$J:$J,FAOstat!BF$4,'FAOstat _govt exp'!$H:$H,FAOstat!BF$3,'FAOstat _govt exp'!$D:$D,FAOstat!$B50)</f>
        <v>112.84</v>
      </c>
      <c r="BG50">
        <f>SUMIFS('FAOstat _govt exp'!$L:$L,'FAOstat _govt exp'!$J:$J,FAOstat!BG$4,'FAOstat _govt exp'!$H:$H,FAOstat!BG$3,'FAOstat _govt exp'!$D:$D,FAOstat!$B50)</f>
        <v>121.87</v>
      </c>
      <c r="BH50">
        <f>SUMIFS('FAOstat _govt exp'!$L:$L,'FAOstat _govt exp'!$J:$J,FAOstat!BH$4,'FAOstat _govt exp'!$H:$H,FAOstat!BH$3,'FAOstat _govt exp'!$D:$D,FAOstat!$B50)</f>
        <v>141.1</v>
      </c>
      <c r="BI50">
        <f>SUMIFS('FAOstat _govt exp'!$L:$L,'FAOstat _govt exp'!$J:$J,FAOstat!BI$4,'FAOstat _govt exp'!$H:$H,FAOstat!BI$3,'FAOstat _govt exp'!$D:$D,FAOstat!$B50)</f>
        <v>0</v>
      </c>
      <c r="BJ50">
        <f>SUMIFS('FAOstat _govt exp'!$L:$L,'FAOstat _govt exp'!$J:$J,FAOstat!BJ$4,'FAOstat _govt exp'!$H:$H,FAOstat!BJ$3,'FAOstat _govt exp'!$D:$D,FAOstat!$B50)</f>
        <v>0</v>
      </c>
      <c r="BK50">
        <f>SUMIFS('FAOstat _govt exp'!$L:$L,'FAOstat _govt exp'!$J:$J,FAOstat!BK$4,'FAOstat _govt exp'!$H:$H,FAOstat!BK$3,'FAOstat _govt exp'!$D:$D,FAOstat!$B50)</f>
        <v>-79.94</v>
      </c>
      <c r="BL50">
        <f>SUMIFS('FAOstat _govt exp'!$L:$L,'FAOstat _govt exp'!$J:$J,FAOstat!BL$4,'FAOstat _govt exp'!$H:$H,FAOstat!BL$3,'FAOstat _govt exp'!$D:$D,FAOstat!$B50)</f>
        <v>-136.55000000000001</v>
      </c>
      <c r="BM50">
        <f>SUMIFS('FAOstat _govt exp'!$L:$L,'FAOstat _govt exp'!$J:$J,FAOstat!BM$4,'FAOstat _govt exp'!$H:$H,FAOstat!BM$3,'FAOstat _govt exp'!$D:$D,FAOstat!$B50)</f>
        <v>140.30000000000001</v>
      </c>
      <c r="BN50">
        <f>SUMIFS('FAOstat _govt exp'!$L:$L,'FAOstat _govt exp'!$J:$J,FAOstat!BN$4,'FAOstat _govt exp'!$H:$H,FAOstat!BN$3,'FAOstat _govt exp'!$D:$D,FAOstat!$B50)</f>
        <v>100.54</v>
      </c>
      <c r="BO50">
        <f>SUMIFS('FAOstat _govt exp'!$L:$L,'FAOstat _govt exp'!$J:$J,FAOstat!BO$4,'FAOstat _govt exp'!$H:$H,FAOstat!BO$3,'FAOstat _govt exp'!$D:$D,FAOstat!$B50)</f>
        <v>114.38</v>
      </c>
      <c r="BP50">
        <f>SUMIFS('FAOstat _govt exp'!$L:$L,'FAOstat _govt exp'!$J:$J,FAOstat!BP$4,'FAOstat _govt exp'!$H:$H,FAOstat!BP$3,'FAOstat _govt exp'!$D:$D,FAOstat!$B50)</f>
        <v>118.16</v>
      </c>
      <c r="BQ50">
        <f>SUMIFS('FAOstat _govt exp'!$L:$L,'FAOstat _govt exp'!$J:$J,FAOstat!BQ$4,'FAOstat _govt exp'!$H:$H,FAOstat!BQ$3,'FAOstat _govt exp'!$D:$D,FAOstat!$B50)</f>
        <v>86.01</v>
      </c>
      <c r="BR50">
        <f>SUMIFS('FAOstat _govt exp'!$L:$L,'FAOstat _govt exp'!$J:$J,FAOstat!BR$4,'FAOstat _govt exp'!$H:$H,FAOstat!BR$3,'FAOstat _govt exp'!$D:$D,FAOstat!$B50)</f>
        <v>125.39</v>
      </c>
      <c r="BS50">
        <f>SUMIFS('FAOstat _govt exp'!$L:$L,'FAOstat _govt exp'!$J:$J,FAOstat!BS$4,'FAOstat _govt exp'!$H:$H,FAOstat!BS$3,'FAOstat _govt exp'!$D:$D,FAOstat!$B50)</f>
        <v>0</v>
      </c>
      <c r="BT50">
        <f>SUMIFS('FAOstat _govt exp'!$L:$L,'FAOstat _govt exp'!$J:$J,FAOstat!BT$4,'FAOstat _govt exp'!$H:$H,FAOstat!BT$3,'FAOstat _govt exp'!$D:$D,FAOstat!$B50)</f>
        <v>0</v>
      </c>
      <c r="BU50">
        <f>SUMIFS('FAOstat _govt exp'!$L:$L,'FAOstat _govt exp'!$J:$J,FAOstat!BU$4,'FAOstat _govt exp'!$H:$H,FAOstat!BU$3,'FAOstat _govt exp'!$D:$D,FAOstat!$B50)</f>
        <v>0</v>
      </c>
      <c r="BV50">
        <f>SUMIFS('FAOstat _govt exp'!$L:$L,'FAOstat _govt exp'!$J:$J,FAOstat!BV$4,'FAOstat _govt exp'!$H:$H,FAOstat!BV$3,'FAOstat _govt exp'!$D:$D,FAOstat!$B50)</f>
        <v>0</v>
      </c>
      <c r="BW50">
        <f>SUMIFS('FAOstat _govt exp'!$L:$L,'FAOstat _govt exp'!$J:$J,FAOstat!BW$4,'FAOstat _govt exp'!$H:$H,FAOstat!BW$3,'FAOstat _govt exp'!$D:$D,FAOstat!$B50)</f>
        <v>0</v>
      </c>
      <c r="BX50">
        <f>SUMIFS('FAOstat _govt exp'!$L:$L,'FAOstat _govt exp'!$J:$J,FAOstat!BX$4,'FAOstat _govt exp'!$H:$H,FAOstat!BX$3,'FAOstat _govt exp'!$D:$D,FAOstat!$B50)</f>
        <v>0</v>
      </c>
      <c r="BY50">
        <f>SUMIFS('FAOstat _govt exp'!$L:$L,'FAOstat _govt exp'!$J:$J,FAOstat!BY$4,'FAOstat _govt exp'!$H:$H,FAOstat!BY$3,'FAOstat _govt exp'!$D:$D,FAOstat!$B50)</f>
        <v>0</v>
      </c>
      <c r="BZ50">
        <f>SUMIFS('FAOstat _govt exp'!$L:$L,'FAOstat _govt exp'!$J:$J,FAOstat!BZ$4,'FAOstat _govt exp'!$H:$H,FAOstat!BZ$3,'FAOstat _govt exp'!$D:$D,FAOstat!$B50)</f>
        <v>0</v>
      </c>
      <c r="CA50">
        <f>SUMIFS('FAOstat _govt exp'!$L:$L,'FAOstat _govt exp'!$J:$J,FAOstat!CA$4,'FAOstat _govt exp'!$H:$H,FAOstat!CA$3,'FAOstat _govt exp'!$D:$D,FAOstat!$B50)</f>
        <v>0</v>
      </c>
      <c r="CB50">
        <f>SUMIFS('FAOstat _govt exp'!$L:$L,'FAOstat _govt exp'!$J:$J,FAOstat!CB$4,'FAOstat _govt exp'!$H:$H,FAOstat!CB$3,'FAOstat _govt exp'!$D:$D,FAOstat!$B50)</f>
        <v>0</v>
      </c>
      <c r="CC50">
        <f>SUMIFS('FAOstat _govt exp'!$L:$L,'FAOstat _govt exp'!$J:$J,FAOstat!CC$4,'FAOstat _govt exp'!$H:$H,FAOstat!CC$3,'FAOstat _govt exp'!$D:$D,FAOstat!$B50)</f>
        <v>0</v>
      </c>
      <c r="CD50">
        <f>SUMIFS('FAOstat _govt exp'!$L:$L,'FAOstat _govt exp'!$J:$J,FAOstat!CD$4,'FAOstat _govt exp'!$H:$H,FAOstat!CD$3,'FAOstat _govt exp'!$D:$D,FAOstat!$B50)</f>
        <v>0</v>
      </c>
      <c r="CE50" s="4">
        <f>SUMIFS('FAOstat_value added'!$L:$L,'FAOstat_value added'!$J:$J,FAOstat!CE$4,'FAOstat_value added'!$D:$D,FAOstat!$B50)</f>
        <v>619.47218899999996</v>
      </c>
      <c r="CF50" s="4">
        <f>IF(SUMIFS('FAOstat_value added'!$L:$L,'FAOstat_value added'!$J:$J,FAOstat!CF$4,'FAOstat_value added'!$D:$D,FAOstat!$B50)=0,CE50*(1+Assumptions!$C$10),SUMIFS('FAOstat_value added'!$L:$L,'FAOstat_value added'!$J:$J,FAOstat!CF$4,'FAOstat_value added'!$D:$D,FAOstat!$B50))</f>
        <v>853.125764</v>
      </c>
      <c r="CG50" s="4">
        <f>IF(SUMIFS('FAOstat_value added'!$L:$L,'FAOstat_value added'!$J:$J,FAOstat!CG$4,'FAOstat_value added'!$D:$D,FAOstat!$B50)=0,CF50*(1+Assumptions!$C$10),SUMIFS('FAOstat_value added'!$L:$L,'FAOstat_value added'!$J:$J,FAOstat!CG$4,'FAOstat_value added'!$D:$D,FAOstat!$B50))</f>
        <v>763.235364</v>
      </c>
      <c r="CH50" s="4">
        <f>IF(SUMIFS('FAOstat_value added'!$L:$L,'FAOstat_value added'!$J:$J,FAOstat!CH$4,'FAOstat_value added'!$D:$D,FAOstat!$B50)=0,CG50*(1+Assumptions!$C$10),SUMIFS('FAOstat_value added'!$L:$L,'FAOstat_value added'!$J:$J,FAOstat!CH$4,'FAOstat_value added'!$D:$D,FAOstat!$B50))</f>
        <v>775.38177099999996</v>
      </c>
      <c r="CI50" s="4">
        <f>IF(SUMIFS('FAOstat_value added'!$L:$L,'FAOstat_value added'!$J:$J,FAOstat!CI$4,'FAOstat_value added'!$D:$D,FAOstat!$B50)=0,CH50*(1+Assumptions!$C$10),SUMIFS('FAOstat_value added'!$L:$L,'FAOstat_value added'!$J:$J,FAOstat!CI$4,'FAOstat_value added'!$D:$D,FAOstat!$B50))</f>
        <v>841.65361600000006</v>
      </c>
      <c r="CJ50" s="4">
        <f>IF(SUMIFS('FAOstat_value added'!$L:$L,'FAOstat_value added'!$J:$J,FAOstat!CJ$4,'FAOstat_value added'!$D:$D,FAOstat!$B50)=0,CI50*(1+Assumptions!$C$10),SUMIFS('FAOstat_value added'!$L:$L,'FAOstat_value added'!$J:$J,FAOstat!CJ$4,'FAOstat_value added'!$D:$D,FAOstat!$B50))</f>
        <v>653.96577300000001</v>
      </c>
      <c r="CK50" s="4">
        <f>IF(SUMIFS('FAOstat_value added'!$L:$L,'FAOstat_value added'!$J:$J,FAOstat!CK$4,'FAOstat_value added'!$D:$D,FAOstat!$B50)=0,CJ50*(1+Assumptions!$C$10),SUMIFS('FAOstat_value added'!$L:$L,'FAOstat_value added'!$J:$J,FAOstat!CK$4,'FAOstat_value added'!$D:$D,FAOstat!$B50))</f>
        <v>494.202809</v>
      </c>
      <c r="CL50" s="4">
        <f>IF(SUMIFS('FAOstat_value added'!$L:$L,'FAOstat_value added'!$J:$J,FAOstat!CL$4,'FAOstat_value added'!$D:$D,FAOstat!$B50)=0,CK50*(1+Assumptions!$C$10),SUMIFS('FAOstat_value added'!$L:$L,'FAOstat_value added'!$J:$J,FAOstat!CL$4,'FAOstat_value added'!$D:$D,FAOstat!$B50))</f>
        <v>636.79890699999999</v>
      </c>
      <c r="CM50" s="4">
        <f>IF(SUMIFS('FAOstat_value added'!$L:$L,'FAOstat_value added'!$J:$J,FAOstat!CM$4,'FAOstat_value added'!$D:$D,FAOstat!$B50)=0,CL50*(1+Assumptions!$C$10),SUMIFS('FAOstat_value added'!$L:$L,'FAOstat_value added'!$J:$J,FAOstat!CM$4,'FAOstat_value added'!$D:$D,FAOstat!$B50))</f>
        <v>818.03006500000004</v>
      </c>
      <c r="CN50" s="4">
        <f>IF(SUMIFS('FAOstat_value added'!$L:$L,'FAOstat_value added'!$J:$J,FAOstat!CN$4,'FAOstat_value added'!$D:$D,FAOstat!$B50)=0,CM50*(1+Assumptions!$C$10),SUMIFS('FAOstat_value added'!$L:$L,'FAOstat_value added'!$J:$J,FAOstat!CN$4,'FAOstat_value added'!$D:$D,FAOstat!$B50))</f>
        <v>834.39066630000002</v>
      </c>
      <c r="CO50" s="36">
        <f t="shared" si="28"/>
        <v>0.21478088488514846</v>
      </c>
    </row>
    <row r="51" spans="2:93" x14ac:dyDescent="0.35">
      <c r="B51" t="s">
        <v>125</v>
      </c>
      <c r="C51">
        <f t="shared" si="8"/>
        <v>0</v>
      </c>
      <c r="D51">
        <f t="shared" si="9"/>
        <v>0</v>
      </c>
      <c r="E51">
        <f t="shared" si="10"/>
        <v>0</v>
      </c>
      <c r="F51">
        <f t="shared" si="11"/>
        <v>0</v>
      </c>
      <c r="G51">
        <f t="shared" si="12"/>
        <v>0</v>
      </c>
      <c r="H51">
        <f t="shared" si="13"/>
        <v>0</v>
      </c>
      <c r="I51">
        <f t="shared" si="14"/>
        <v>0</v>
      </c>
      <c r="J51">
        <f t="shared" si="15"/>
        <v>0</v>
      </c>
      <c r="K51">
        <f t="shared" si="16"/>
        <v>0</v>
      </c>
      <c r="L51">
        <f t="shared" si="17"/>
        <v>0</v>
      </c>
      <c r="M51" s="4">
        <f t="shared" si="18"/>
        <v>73.209999999999994</v>
      </c>
      <c r="N51" s="4">
        <f t="shared" si="19"/>
        <v>41.81</v>
      </c>
      <c r="O51" s="4">
        <f t="shared" si="20"/>
        <v>53.64</v>
      </c>
      <c r="P51" s="4">
        <f t="shared" si="21"/>
        <v>0</v>
      </c>
      <c r="Q51" s="4">
        <f t="shared" si="22"/>
        <v>28.51</v>
      </c>
      <c r="R51" s="4">
        <f t="shared" si="23"/>
        <v>24.97</v>
      </c>
      <c r="S51" s="4">
        <f t="shared" si="24"/>
        <v>29.119999999999997</v>
      </c>
      <c r="T51" s="4">
        <f t="shared" si="25"/>
        <v>26.01</v>
      </c>
      <c r="U51" s="4">
        <f t="shared" si="26"/>
        <v>38</v>
      </c>
      <c r="V51" s="4">
        <f t="shared" si="27"/>
        <v>0</v>
      </c>
      <c r="W51">
        <f>SUMIFS('FAOstat _govt exp'!$L:$L,'FAOstat _govt exp'!$J:$J,FAOstat!W$4,'FAOstat _govt exp'!$H:$H,FAOstat!W$3,'FAOstat _govt exp'!$D:$D,FAOstat!$B51)</f>
        <v>0</v>
      </c>
      <c r="X51">
        <f>SUMIFS('FAOstat _govt exp'!$L:$L,'FAOstat _govt exp'!$J:$J,FAOstat!X$4,'FAOstat _govt exp'!$H:$H,FAOstat!X$3,'FAOstat _govt exp'!$D:$D,FAOstat!$B51)</f>
        <v>0</v>
      </c>
      <c r="Y51">
        <f>SUMIFS('FAOstat _govt exp'!$L:$L,'FAOstat _govt exp'!$J:$J,FAOstat!Y$4,'FAOstat _govt exp'!$H:$H,FAOstat!Y$3,'FAOstat _govt exp'!$D:$D,FAOstat!$B51)</f>
        <v>0</v>
      </c>
      <c r="Z51">
        <f>SUMIFS('FAOstat _govt exp'!$L:$L,'FAOstat _govt exp'!$J:$J,FAOstat!Z$4,'FAOstat _govt exp'!$H:$H,FAOstat!Z$3,'FAOstat _govt exp'!$D:$D,FAOstat!$B51)</f>
        <v>0</v>
      </c>
      <c r="AA51">
        <f>SUMIFS('FAOstat _govt exp'!$L:$L,'FAOstat _govt exp'!$J:$J,FAOstat!AA$4,'FAOstat _govt exp'!$H:$H,FAOstat!AA$3,'FAOstat _govt exp'!$D:$D,FAOstat!$B51)</f>
        <v>0</v>
      </c>
      <c r="AB51">
        <f>SUMIFS('FAOstat _govt exp'!$L:$L,'FAOstat _govt exp'!$J:$J,FAOstat!AB$4,'FAOstat _govt exp'!$H:$H,FAOstat!AB$3,'FAOstat _govt exp'!$D:$D,FAOstat!$B51)</f>
        <v>0</v>
      </c>
      <c r="AC51">
        <f>SUMIFS('FAOstat _govt exp'!$L:$L,'FAOstat _govt exp'!$J:$J,FAOstat!AC$4,'FAOstat _govt exp'!$H:$H,FAOstat!AC$3,'FAOstat _govt exp'!$D:$D,FAOstat!$B51)</f>
        <v>0</v>
      </c>
      <c r="AD51">
        <f>SUMIFS('FAOstat _govt exp'!$L:$L,'FAOstat _govt exp'!$J:$J,FAOstat!AD$4,'FAOstat _govt exp'!$H:$H,FAOstat!AD$3,'FAOstat _govt exp'!$D:$D,FAOstat!$B51)</f>
        <v>0</v>
      </c>
      <c r="AE51">
        <f>SUMIFS('FAOstat _govt exp'!$L:$L,'FAOstat _govt exp'!$J:$J,FAOstat!AE$4,'FAOstat _govt exp'!$H:$H,FAOstat!AE$3,'FAOstat _govt exp'!$D:$D,FAOstat!$B51)</f>
        <v>0</v>
      </c>
      <c r="AF51">
        <f>SUMIFS('FAOstat _govt exp'!$L:$L,'FAOstat _govt exp'!$J:$J,FAOstat!AF$4,'FAOstat _govt exp'!$H:$H,FAOstat!AF$3,'FAOstat _govt exp'!$D:$D,FAOstat!$B51)</f>
        <v>0</v>
      </c>
      <c r="AG51">
        <f>SUMIFS('FAOstat _govt exp'!$L:$L,'FAOstat _govt exp'!$J:$J,FAOstat!AG$4,'FAOstat _govt exp'!$H:$H,FAOstat!AG$3,'FAOstat _govt exp'!$D:$D,FAOstat!$B51)</f>
        <v>0</v>
      </c>
      <c r="AH51">
        <f>SUMIFS('FAOstat _govt exp'!$L:$L,'FAOstat _govt exp'!$J:$J,FAOstat!AH$4,'FAOstat _govt exp'!$H:$H,FAOstat!AH$3,'FAOstat _govt exp'!$D:$D,FAOstat!$B51)</f>
        <v>0</v>
      </c>
      <c r="AI51">
        <f>SUMIFS('FAOstat _govt exp'!$L:$L,'FAOstat _govt exp'!$J:$J,FAOstat!AI$4,'FAOstat _govt exp'!$H:$H,FAOstat!AI$3,'FAOstat _govt exp'!$D:$D,FAOstat!$B51)</f>
        <v>0</v>
      </c>
      <c r="AJ51">
        <f>SUMIFS('FAOstat _govt exp'!$L:$L,'FAOstat _govt exp'!$J:$J,FAOstat!AJ$4,'FAOstat _govt exp'!$H:$H,FAOstat!AJ$3,'FAOstat _govt exp'!$D:$D,FAOstat!$B51)</f>
        <v>0</v>
      </c>
      <c r="AK51">
        <f>SUMIFS('FAOstat _govt exp'!$L:$L,'FAOstat _govt exp'!$J:$J,FAOstat!AK$4,'FAOstat _govt exp'!$H:$H,FAOstat!AK$3,'FAOstat _govt exp'!$D:$D,FAOstat!$B51)</f>
        <v>0</v>
      </c>
      <c r="AL51">
        <f>SUMIFS('FAOstat _govt exp'!$L:$L,'FAOstat _govt exp'!$J:$J,FAOstat!AL$4,'FAOstat _govt exp'!$H:$H,FAOstat!AL$3,'FAOstat _govt exp'!$D:$D,FAOstat!$B51)</f>
        <v>0</v>
      </c>
      <c r="AM51">
        <f>SUMIFS('FAOstat _govt exp'!$L:$L,'FAOstat _govt exp'!$J:$J,FAOstat!AM$4,'FAOstat _govt exp'!$H:$H,FAOstat!AM$3,'FAOstat _govt exp'!$D:$D,FAOstat!$B51)</f>
        <v>0</v>
      </c>
      <c r="AN51">
        <f>SUMIFS('FAOstat _govt exp'!$L:$L,'FAOstat _govt exp'!$J:$J,FAOstat!AN$4,'FAOstat _govt exp'!$H:$H,FAOstat!AN$3,'FAOstat _govt exp'!$D:$D,FAOstat!$B51)</f>
        <v>0</v>
      </c>
      <c r="AO51">
        <f>SUMIFS('FAOstat _govt exp'!$L:$L,'FAOstat _govt exp'!$J:$J,FAOstat!AO$4,'FAOstat _govt exp'!$H:$H,FAOstat!AO$3,'FAOstat _govt exp'!$D:$D,FAOstat!$B51)</f>
        <v>0</v>
      </c>
      <c r="AP51">
        <f>SUMIFS('FAOstat _govt exp'!$L:$L,'FAOstat _govt exp'!$J:$J,FAOstat!AP$4,'FAOstat _govt exp'!$H:$H,FAOstat!AP$3,'FAOstat _govt exp'!$D:$D,FAOstat!$B51)</f>
        <v>0</v>
      </c>
      <c r="AQ51">
        <f>SUMIFS('FAOstat _govt exp'!$L:$L,'FAOstat _govt exp'!$J:$J,FAOstat!AQ$4,'FAOstat _govt exp'!$H:$H,FAOstat!AQ$3,'FAOstat _govt exp'!$D:$D,FAOstat!$B51)</f>
        <v>0</v>
      </c>
      <c r="AR51">
        <f>SUMIFS('FAOstat _govt exp'!$L:$L,'FAOstat _govt exp'!$J:$J,FAOstat!AR$4,'FAOstat _govt exp'!$H:$H,FAOstat!AR$3,'FAOstat _govt exp'!$D:$D,FAOstat!$B51)</f>
        <v>0</v>
      </c>
      <c r="AS51">
        <f>SUMIFS('FAOstat _govt exp'!$L:$L,'FAOstat _govt exp'!$J:$J,FAOstat!AS$4,'FAOstat _govt exp'!$H:$H,FAOstat!AS$3,'FAOstat _govt exp'!$D:$D,FAOstat!$B51)</f>
        <v>0</v>
      </c>
      <c r="AT51">
        <f>SUMIFS('FAOstat _govt exp'!$L:$L,'FAOstat _govt exp'!$J:$J,FAOstat!AT$4,'FAOstat _govt exp'!$H:$H,FAOstat!AT$3,'FAOstat _govt exp'!$D:$D,FAOstat!$B51)</f>
        <v>0</v>
      </c>
      <c r="AU51">
        <f>SUMIFS('FAOstat _govt exp'!$L:$L,'FAOstat _govt exp'!$J:$J,FAOstat!AU$4,'FAOstat _govt exp'!$H:$H,FAOstat!AU$3,'FAOstat _govt exp'!$D:$D,FAOstat!$B51)</f>
        <v>0</v>
      </c>
      <c r="AV51">
        <f>SUMIFS('FAOstat _govt exp'!$L:$L,'FAOstat _govt exp'!$J:$J,FAOstat!AV$4,'FAOstat _govt exp'!$H:$H,FAOstat!AV$3,'FAOstat _govt exp'!$D:$D,FAOstat!$B51)</f>
        <v>0</v>
      </c>
      <c r="AW51">
        <f>SUMIFS('FAOstat _govt exp'!$L:$L,'FAOstat _govt exp'!$J:$J,FAOstat!AW$4,'FAOstat _govt exp'!$H:$H,FAOstat!AW$3,'FAOstat _govt exp'!$D:$D,FAOstat!$B51)</f>
        <v>0</v>
      </c>
      <c r="AX51">
        <f>SUMIFS('FAOstat _govt exp'!$L:$L,'FAOstat _govt exp'!$J:$J,FAOstat!AX$4,'FAOstat _govt exp'!$H:$H,FAOstat!AX$3,'FAOstat _govt exp'!$D:$D,FAOstat!$B51)</f>
        <v>0</v>
      </c>
      <c r="AY51">
        <f>SUMIFS('FAOstat _govt exp'!$L:$L,'FAOstat _govt exp'!$J:$J,FAOstat!AY$4,'FAOstat _govt exp'!$H:$H,FAOstat!AY$3,'FAOstat _govt exp'!$D:$D,FAOstat!$B51)</f>
        <v>0</v>
      </c>
      <c r="AZ51">
        <f>SUMIFS('FAOstat _govt exp'!$L:$L,'FAOstat _govt exp'!$J:$J,FAOstat!AZ$4,'FAOstat _govt exp'!$H:$H,FAOstat!AZ$3,'FAOstat _govt exp'!$D:$D,FAOstat!$B51)</f>
        <v>0</v>
      </c>
      <c r="BA51">
        <f>SUMIFS('FAOstat _govt exp'!$L:$L,'FAOstat _govt exp'!$J:$J,FAOstat!BA$4,'FAOstat _govt exp'!$H:$H,FAOstat!BA$3,'FAOstat _govt exp'!$D:$D,FAOstat!$B51)</f>
        <v>73.209999999999994</v>
      </c>
      <c r="BB51">
        <f>SUMIFS('FAOstat _govt exp'!$L:$L,'FAOstat _govt exp'!$J:$J,FAOstat!BB$4,'FAOstat _govt exp'!$H:$H,FAOstat!BB$3,'FAOstat _govt exp'!$D:$D,FAOstat!$B51)</f>
        <v>41.81</v>
      </c>
      <c r="BC51">
        <f>SUMIFS('FAOstat _govt exp'!$L:$L,'FAOstat _govt exp'!$J:$J,FAOstat!BC$4,'FAOstat _govt exp'!$H:$H,FAOstat!BC$3,'FAOstat _govt exp'!$D:$D,FAOstat!$B51)</f>
        <v>53.64</v>
      </c>
      <c r="BD51">
        <f>SUMIFS('FAOstat _govt exp'!$L:$L,'FAOstat _govt exp'!$J:$J,FAOstat!BD$4,'FAOstat _govt exp'!$H:$H,FAOstat!BD$3,'FAOstat _govt exp'!$D:$D,FAOstat!$B51)</f>
        <v>0</v>
      </c>
      <c r="BE51">
        <f>SUMIFS('FAOstat _govt exp'!$L:$L,'FAOstat _govt exp'!$J:$J,FAOstat!BE$4,'FAOstat _govt exp'!$H:$H,FAOstat!BE$3,'FAOstat _govt exp'!$D:$D,FAOstat!$B51)</f>
        <v>28.51</v>
      </c>
      <c r="BF51">
        <f>SUMIFS('FAOstat _govt exp'!$L:$L,'FAOstat _govt exp'!$J:$J,FAOstat!BF$4,'FAOstat _govt exp'!$H:$H,FAOstat!BF$3,'FAOstat _govt exp'!$D:$D,FAOstat!$B51)</f>
        <v>24.97</v>
      </c>
      <c r="BG51">
        <f>SUMIFS('FAOstat _govt exp'!$L:$L,'FAOstat _govt exp'!$J:$J,FAOstat!BG$4,'FAOstat _govt exp'!$H:$H,FAOstat!BG$3,'FAOstat _govt exp'!$D:$D,FAOstat!$B51)</f>
        <v>21.63</v>
      </c>
      <c r="BH51">
        <f>SUMIFS('FAOstat _govt exp'!$L:$L,'FAOstat _govt exp'!$J:$J,FAOstat!BH$4,'FAOstat _govt exp'!$H:$H,FAOstat!BH$3,'FAOstat _govt exp'!$D:$D,FAOstat!$B51)</f>
        <v>26.01</v>
      </c>
      <c r="BI51">
        <f>SUMIFS('FAOstat _govt exp'!$L:$L,'FAOstat _govt exp'!$J:$J,FAOstat!BI$4,'FAOstat _govt exp'!$H:$H,FAOstat!BI$3,'FAOstat _govt exp'!$D:$D,FAOstat!$B51)</f>
        <v>32.49</v>
      </c>
      <c r="BJ51">
        <f>SUMIFS('FAOstat _govt exp'!$L:$L,'FAOstat _govt exp'!$J:$J,FAOstat!BJ$4,'FAOstat _govt exp'!$H:$H,FAOstat!BJ$3,'FAOstat _govt exp'!$D:$D,FAOstat!$B51)</f>
        <v>0</v>
      </c>
      <c r="BK51">
        <f>SUMIFS('FAOstat _govt exp'!$L:$L,'FAOstat _govt exp'!$J:$J,FAOstat!BK$4,'FAOstat _govt exp'!$H:$H,FAOstat!BK$3,'FAOstat _govt exp'!$D:$D,FAOstat!$B51)</f>
        <v>0</v>
      </c>
      <c r="BL51">
        <f>SUMIFS('FAOstat _govt exp'!$L:$L,'FAOstat _govt exp'!$J:$J,FAOstat!BL$4,'FAOstat _govt exp'!$H:$H,FAOstat!BL$3,'FAOstat _govt exp'!$D:$D,FAOstat!$B51)</f>
        <v>0</v>
      </c>
      <c r="BM51">
        <f>SUMIFS('FAOstat _govt exp'!$L:$L,'FAOstat _govt exp'!$J:$J,FAOstat!BM$4,'FAOstat _govt exp'!$H:$H,FAOstat!BM$3,'FAOstat _govt exp'!$D:$D,FAOstat!$B51)</f>
        <v>0</v>
      </c>
      <c r="BN51">
        <f>SUMIFS('FAOstat _govt exp'!$L:$L,'FAOstat _govt exp'!$J:$J,FAOstat!BN$4,'FAOstat _govt exp'!$H:$H,FAOstat!BN$3,'FAOstat _govt exp'!$D:$D,FAOstat!$B51)</f>
        <v>0</v>
      </c>
      <c r="BO51">
        <f>SUMIFS('FAOstat _govt exp'!$L:$L,'FAOstat _govt exp'!$J:$J,FAOstat!BO$4,'FAOstat _govt exp'!$H:$H,FAOstat!BO$3,'FAOstat _govt exp'!$D:$D,FAOstat!$B51)</f>
        <v>0</v>
      </c>
      <c r="BP51">
        <f>SUMIFS('FAOstat _govt exp'!$L:$L,'FAOstat _govt exp'!$J:$J,FAOstat!BP$4,'FAOstat _govt exp'!$H:$H,FAOstat!BP$3,'FAOstat _govt exp'!$D:$D,FAOstat!$B51)</f>
        <v>0</v>
      </c>
      <c r="BQ51">
        <f>SUMIFS('FAOstat _govt exp'!$L:$L,'FAOstat _govt exp'!$J:$J,FAOstat!BQ$4,'FAOstat _govt exp'!$H:$H,FAOstat!BQ$3,'FAOstat _govt exp'!$D:$D,FAOstat!$B51)</f>
        <v>7.49</v>
      </c>
      <c r="BR51">
        <f>SUMIFS('FAOstat _govt exp'!$L:$L,'FAOstat _govt exp'!$J:$J,FAOstat!BR$4,'FAOstat _govt exp'!$H:$H,FAOstat!BR$3,'FAOstat _govt exp'!$D:$D,FAOstat!$B51)</f>
        <v>0</v>
      </c>
      <c r="BS51">
        <f>SUMIFS('FAOstat _govt exp'!$L:$L,'FAOstat _govt exp'!$J:$J,FAOstat!BS$4,'FAOstat _govt exp'!$H:$H,FAOstat!BS$3,'FAOstat _govt exp'!$D:$D,FAOstat!$B51)</f>
        <v>5.51</v>
      </c>
      <c r="BT51">
        <f>SUMIFS('FAOstat _govt exp'!$L:$L,'FAOstat _govt exp'!$J:$J,FAOstat!BT$4,'FAOstat _govt exp'!$H:$H,FAOstat!BT$3,'FAOstat _govt exp'!$D:$D,FAOstat!$B51)</f>
        <v>0</v>
      </c>
      <c r="BU51">
        <f>SUMIFS('FAOstat _govt exp'!$L:$L,'FAOstat _govt exp'!$J:$J,FAOstat!BU$4,'FAOstat _govt exp'!$H:$H,FAOstat!BU$3,'FAOstat _govt exp'!$D:$D,FAOstat!$B51)</f>
        <v>0</v>
      </c>
      <c r="BV51">
        <f>SUMIFS('FAOstat _govt exp'!$L:$L,'FAOstat _govt exp'!$J:$J,FAOstat!BV$4,'FAOstat _govt exp'!$H:$H,FAOstat!BV$3,'FAOstat _govt exp'!$D:$D,FAOstat!$B51)</f>
        <v>0</v>
      </c>
      <c r="BW51">
        <f>SUMIFS('FAOstat _govt exp'!$L:$L,'FAOstat _govt exp'!$J:$J,FAOstat!BW$4,'FAOstat _govt exp'!$H:$H,FAOstat!BW$3,'FAOstat _govt exp'!$D:$D,FAOstat!$B51)</f>
        <v>0</v>
      </c>
      <c r="BX51">
        <f>SUMIFS('FAOstat _govt exp'!$L:$L,'FAOstat _govt exp'!$J:$J,FAOstat!BX$4,'FAOstat _govt exp'!$H:$H,FAOstat!BX$3,'FAOstat _govt exp'!$D:$D,FAOstat!$B51)</f>
        <v>0</v>
      </c>
      <c r="BY51">
        <f>SUMIFS('FAOstat _govt exp'!$L:$L,'FAOstat _govt exp'!$J:$J,FAOstat!BY$4,'FAOstat _govt exp'!$H:$H,FAOstat!BY$3,'FAOstat _govt exp'!$D:$D,FAOstat!$B51)</f>
        <v>0</v>
      </c>
      <c r="BZ51">
        <f>SUMIFS('FAOstat _govt exp'!$L:$L,'FAOstat _govt exp'!$J:$J,FAOstat!BZ$4,'FAOstat _govt exp'!$H:$H,FAOstat!BZ$3,'FAOstat _govt exp'!$D:$D,FAOstat!$B51)</f>
        <v>0</v>
      </c>
      <c r="CA51">
        <f>SUMIFS('FAOstat _govt exp'!$L:$L,'FAOstat _govt exp'!$J:$J,FAOstat!CA$4,'FAOstat _govt exp'!$H:$H,FAOstat!CA$3,'FAOstat _govt exp'!$D:$D,FAOstat!$B51)</f>
        <v>0</v>
      </c>
      <c r="CB51">
        <f>SUMIFS('FAOstat _govt exp'!$L:$L,'FAOstat _govt exp'!$J:$J,FAOstat!CB$4,'FAOstat _govt exp'!$H:$H,FAOstat!CB$3,'FAOstat _govt exp'!$D:$D,FAOstat!$B51)</f>
        <v>0</v>
      </c>
      <c r="CC51">
        <f>SUMIFS('FAOstat _govt exp'!$L:$L,'FAOstat _govt exp'!$J:$J,FAOstat!CC$4,'FAOstat _govt exp'!$H:$H,FAOstat!CC$3,'FAOstat _govt exp'!$D:$D,FAOstat!$B51)</f>
        <v>0</v>
      </c>
      <c r="CD51">
        <f>SUMIFS('FAOstat _govt exp'!$L:$L,'FAOstat _govt exp'!$J:$J,FAOstat!CD$4,'FAOstat _govt exp'!$H:$H,FAOstat!CD$3,'FAOstat _govt exp'!$D:$D,FAOstat!$B51)</f>
        <v>0</v>
      </c>
      <c r="CE51" s="4">
        <f>SUMIFS('FAOstat_value added'!$L:$L,'FAOstat_value added'!$J:$J,FAOstat!CE$4,'FAOstat_value added'!$D:$D,FAOstat!$B51)</f>
        <v>450.80999000000003</v>
      </c>
      <c r="CF51" s="4">
        <f>IF(SUMIFS('FAOstat_value added'!$L:$L,'FAOstat_value added'!$J:$J,FAOstat!CF$4,'FAOstat_value added'!$D:$D,FAOstat!$B51)=0,CE51*(1+Assumptions!$C$10),SUMIFS('FAOstat_value added'!$L:$L,'FAOstat_value added'!$J:$J,FAOstat!CF$4,'FAOstat_value added'!$D:$D,FAOstat!$B51))</f>
        <v>468.52197899999999</v>
      </c>
      <c r="CG51" s="4">
        <f>IF(SUMIFS('FAOstat_value added'!$L:$L,'FAOstat_value added'!$J:$J,FAOstat!CG$4,'FAOstat_value added'!$D:$D,FAOstat!$B51)=0,CF51*(1+Assumptions!$C$10),SUMIFS('FAOstat_value added'!$L:$L,'FAOstat_value added'!$J:$J,FAOstat!CG$4,'FAOstat_value added'!$D:$D,FAOstat!$B51))</f>
        <v>498.54027300000001</v>
      </c>
      <c r="CH51" s="4">
        <f>IF(SUMIFS('FAOstat_value added'!$L:$L,'FAOstat_value added'!$J:$J,FAOstat!CH$4,'FAOstat_value added'!$D:$D,FAOstat!$B51)=0,CG51*(1+Assumptions!$C$10),SUMIFS('FAOstat_value added'!$L:$L,'FAOstat_value added'!$J:$J,FAOstat!CH$4,'FAOstat_value added'!$D:$D,FAOstat!$B51))</f>
        <v>465.04131799999999</v>
      </c>
      <c r="CI51" s="4">
        <f>IF(SUMIFS('FAOstat_value added'!$L:$L,'FAOstat_value added'!$J:$J,FAOstat!CI$4,'FAOstat_value added'!$D:$D,FAOstat!$B51)=0,CH51*(1+Assumptions!$C$10),SUMIFS('FAOstat_value added'!$L:$L,'FAOstat_value added'!$J:$J,FAOstat!CI$4,'FAOstat_value added'!$D:$D,FAOstat!$B51))</f>
        <v>408.47145399999999</v>
      </c>
      <c r="CJ51" s="4">
        <f>IF(SUMIFS('FAOstat_value added'!$L:$L,'FAOstat_value added'!$J:$J,FAOstat!CJ$4,'FAOstat_value added'!$D:$D,FAOstat!$B51)=0,CI51*(1+Assumptions!$C$10),SUMIFS('FAOstat_value added'!$L:$L,'FAOstat_value added'!$J:$J,FAOstat!CJ$4,'FAOstat_value added'!$D:$D,FAOstat!$B51))</f>
        <v>379.73401100000001</v>
      </c>
      <c r="CK51" s="4">
        <f>IF(SUMIFS('FAOstat_value added'!$L:$L,'FAOstat_value added'!$J:$J,FAOstat!CK$4,'FAOstat_value added'!$D:$D,FAOstat!$B51)=0,CJ51*(1+Assumptions!$C$10),SUMIFS('FAOstat_value added'!$L:$L,'FAOstat_value added'!$J:$J,FAOstat!CK$4,'FAOstat_value added'!$D:$D,FAOstat!$B51))</f>
        <v>341.88531799999998</v>
      </c>
      <c r="CL51" s="4">
        <f>IF(SUMIFS('FAOstat_value added'!$L:$L,'FAOstat_value added'!$J:$J,FAOstat!CL$4,'FAOstat_value added'!$D:$D,FAOstat!$B51)=0,CK51*(1+Assumptions!$C$10),SUMIFS('FAOstat_value added'!$L:$L,'FAOstat_value added'!$J:$J,FAOstat!CL$4,'FAOstat_value added'!$D:$D,FAOstat!$B51))</f>
        <v>370.93753299999997</v>
      </c>
      <c r="CM51" s="4">
        <f>IF(SUMIFS('FAOstat_value added'!$L:$L,'FAOstat_value added'!$J:$J,FAOstat!CM$4,'FAOstat_value added'!$D:$D,FAOstat!$B51)=0,CL51*(1+Assumptions!$C$10),SUMIFS('FAOstat_value added'!$L:$L,'FAOstat_value added'!$J:$J,FAOstat!CM$4,'FAOstat_value added'!$D:$D,FAOstat!$B51))</f>
        <v>404.65493300000003</v>
      </c>
      <c r="CN51" s="4">
        <f>IF(SUMIFS('FAOstat_value added'!$L:$L,'FAOstat_value added'!$J:$J,FAOstat!CN$4,'FAOstat_value added'!$D:$D,FAOstat!$B51)=0,CM51*(1+Assumptions!$C$10),SUMIFS('FAOstat_value added'!$L:$L,'FAOstat_value added'!$J:$J,FAOstat!CN$4,'FAOstat_value added'!$D:$D,FAOstat!$B51))</f>
        <v>412.74803166000004</v>
      </c>
      <c r="CO51" s="36">
        <f t="shared" si="28"/>
        <v>-0.13742730465565123</v>
      </c>
    </row>
    <row r="52" spans="2:93" x14ac:dyDescent="0.35">
      <c r="B52" t="s">
        <v>127</v>
      </c>
      <c r="C52">
        <f t="shared" si="8"/>
        <v>0</v>
      </c>
      <c r="D52">
        <f t="shared" si="9"/>
        <v>0</v>
      </c>
      <c r="E52">
        <f t="shared" si="10"/>
        <v>0</v>
      </c>
      <c r="F52">
        <f t="shared" si="11"/>
        <v>0</v>
      </c>
      <c r="G52">
        <f t="shared" si="12"/>
        <v>0</v>
      </c>
      <c r="H52">
        <f t="shared" si="13"/>
        <v>0</v>
      </c>
      <c r="I52">
        <f t="shared" si="14"/>
        <v>0</v>
      </c>
      <c r="J52">
        <f t="shared" si="15"/>
        <v>0</v>
      </c>
      <c r="K52">
        <f t="shared" si="16"/>
        <v>0</v>
      </c>
      <c r="L52">
        <f t="shared" si="17"/>
        <v>0</v>
      </c>
      <c r="M52" s="4">
        <f t="shared" si="18"/>
        <v>0</v>
      </c>
      <c r="N52" s="4">
        <f t="shared" si="19"/>
        <v>0</v>
      </c>
      <c r="O52" s="4">
        <f t="shared" si="20"/>
        <v>553.66999999999996</v>
      </c>
      <c r="P52" s="4">
        <f t="shared" si="21"/>
        <v>445.89</v>
      </c>
      <c r="Q52" s="4">
        <f t="shared" si="22"/>
        <v>570.19999999999993</v>
      </c>
      <c r="R52" s="4">
        <f t="shared" si="23"/>
        <v>653.54</v>
      </c>
      <c r="S52" s="4">
        <f t="shared" si="24"/>
        <v>943.5</v>
      </c>
      <c r="T52" s="4">
        <f t="shared" si="25"/>
        <v>1024.69</v>
      </c>
      <c r="U52" s="4">
        <f t="shared" si="26"/>
        <v>0</v>
      </c>
      <c r="V52" s="4">
        <f t="shared" si="27"/>
        <v>0</v>
      </c>
      <c r="W52">
        <f>SUMIFS('FAOstat _govt exp'!$L:$L,'FAOstat _govt exp'!$J:$J,FAOstat!W$4,'FAOstat _govt exp'!$H:$H,FAOstat!W$3,'FAOstat _govt exp'!$D:$D,FAOstat!$B52)</f>
        <v>0</v>
      </c>
      <c r="X52">
        <f>SUMIFS('FAOstat _govt exp'!$L:$L,'FAOstat _govt exp'!$J:$J,FAOstat!X$4,'FAOstat _govt exp'!$H:$H,FAOstat!X$3,'FAOstat _govt exp'!$D:$D,FAOstat!$B52)</f>
        <v>0</v>
      </c>
      <c r="Y52">
        <f>SUMIFS('FAOstat _govt exp'!$L:$L,'FAOstat _govt exp'!$J:$J,FAOstat!Y$4,'FAOstat _govt exp'!$H:$H,FAOstat!Y$3,'FAOstat _govt exp'!$D:$D,FAOstat!$B52)</f>
        <v>0</v>
      </c>
      <c r="Z52">
        <f>SUMIFS('FAOstat _govt exp'!$L:$L,'FAOstat _govt exp'!$J:$J,FAOstat!Z$4,'FAOstat _govt exp'!$H:$H,FAOstat!Z$3,'FAOstat _govt exp'!$D:$D,FAOstat!$B52)</f>
        <v>0</v>
      </c>
      <c r="AA52">
        <f>SUMIFS('FAOstat _govt exp'!$L:$L,'FAOstat _govt exp'!$J:$J,FAOstat!AA$4,'FAOstat _govt exp'!$H:$H,FAOstat!AA$3,'FAOstat _govt exp'!$D:$D,FAOstat!$B52)</f>
        <v>0</v>
      </c>
      <c r="AB52">
        <f>SUMIFS('FAOstat _govt exp'!$L:$L,'FAOstat _govt exp'!$J:$J,FAOstat!AB$4,'FAOstat _govt exp'!$H:$H,FAOstat!AB$3,'FAOstat _govt exp'!$D:$D,FAOstat!$B52)</f>
        <v>0</v>
      </c>
      <c r="AC52">
        <f>SUMIFS('FAOstat _govt exp'!$L:$L,'FAOstat _govt exp'!$J:$J,FAOstat!AC$4,'FAOstat _govt exp'!$H:$H,FAOstat!AC$3,'FAOstat _govt exp'!$D:$D,FAOstat!$B52)</f>
        <v>0</v>
      </c>
      <c r="AD52">
        <f>SUMIFS('FAOstat _govt exp'!$L:$L,'FAOstat _govt exp'!$J:$J,FAOstat!AD$4,'FAOstat _govt exp'!$H:$H,FAOstat!AD$3,'FAOstat _govt exp'!$D:$D,FAOstat!$B52)</f>
        <v>0</v>
      </c>
      <c r="AE52">
        <f>SUMIFS('FAOstat _govt exp'!$L:$L,'FAOstat _govt exp'!$J:$J,FAOstat!AE$4,'FAOstat _govt exp'!$H:$H,FAOstat!AE$3,'FAOstat _govt exp'!$D:$D,FAOstat!$B52)</f>
        <v>0</v>
      </c>
      <c r="AF52">
        <f>SUMIFS('FAOstat _govt exp'!$L:$L,'FAOstat _govt exp'!$J:$J,FAOstat!AF$4,'FAOstat _govt exp'!$H:$H,FAOstat!AF$3,'FAOstat _govt exp'!$D:$D,FAOstat!$B52)</f>
        <v>0</v>
      </c>
      <c r="AG52">
        <f>SUMIFS('FAOstat _govt exp'!$L:$L,'FAOstat _govt exp'!$J:$J,FAOstat!AG$4,'FAOstat _govt exp'!$H:$H,FAOstat!AG$3,'FAOstat _govt exp'!$D:$D,FAOstat!$B52)</f>
        <v>0</v>
      </c>
      <c r="AH52">
        <f>SUMIFS('FAOstat _govt exp'!$L:$L,'FAOstat _govt exp'!$J:$J,FAOstat!AH$4,'FAOstat _govt exp'!$H:$H,FAOstat!AH$3,'FAOstat _govt exp'!$D:$D,FAOstat!$B52)</f>
        <v>0</v>
      </c>
      <c r="AI52">
        <f>SUMIFS('FAOstat _govt exp'!$L:$L,'FAOstat _govt exp'!$J:$J,FAOstat!AI$4,'FAOstat _govt exp'!$H:$H,FAOstat!AI$3,'FAOstat _govt exp'!$D:$D,FAOstat!$B52)</f>
        <v>0</v>
      </c>
      <c r="AJ52">
        <f>SUMIFS('FAOstat _govt exp'!$L:$L,'FAOstat _govt exp'!$J:$J,FAOstat!AJ$4,'FAOstat _govt exp'!$H:$H,FAOstat!AJ$3,'FAOstat _govt exp'!$D:$D,FAOstat!$B52)</f>
        <v>0</v>
      </c>
      <c r="AK52">
        <f>SUMIFS('FAOstat _govt exp'!$L:$L,'FAOstat _govt exp'!$J:$J,FAOstat!AK$4,'FAOstat _govt exp'!$H:$H,FAOstat!AK$3,'FAOstat _govt exp'!$D:$D,FAOstat!$B52)</f>
        <v>0</v>
      </c>
      <c r="AL52">
        <f>SUMIFS('FAOstat _govt exp'!$L:$L,'FAOstat _govt exp'!$J:$J,FAOstat!AL$4,'FAOstat _govt exp'!$H:$H,FAOstat!AL$3,'FAOstat _govt exp'!$D:$D,FAOstat!$B52)</f>
        <v>0</v>
      </c>
      <c r="AM52">
        <f>SUMIFS('FAOstat _govt exp'!$L:$L,'FAOstat _govt exp'!$J:$J,FAOstat!AM$4,'FAOstat _govt exp'!$H:$H,FAOstat!AM$3,'FAOstat _govt exp'!$D:$D,FAOstat!$B52)</f>
        <v>0</v>
      </c>
      <c r="AN52">
        <f>SUMIFS('FAOstat _govt exp'!$L:$L,'FAOstat _govt exp'!$J:$J,FAOstat!AN$4,'FAOstat _govt exp'!$H:$H,FAOstat!AN$3,'FAOstat _govt exp'!$D:$D,FAOstat!$B52)</f>
        <v>0</v>
      </c>
      <c r="AO52">
        <f>SUMIFS('FAOstat _govt exp'!$L:$L,'FAOstat _govt exp'!$J:$J,FAOstat!AO$4,'FAOstat _govt exp'!$H:$H,FAOstat!AO$3,'FAOstat _govt exp'!$D:$D,FAOstat!$B52)</f>
        <v>0</v>
      </c>
      <c r="AP52">
        <f>SUMIFS('FAOstat _govt exp'!$L:$L,'FAOstat _govt exp'!$J:$J,FAOstat!AP$4,'FAOstat _govt exp'!$H:$H,FAOstat!AP$3,'FAOstat _govt exp'!$D:$D,FAOstat!$B52)</f>
        <v>0</v>
      </c>
      <c r="AQ52">
        <f>SUMIFS('FAOstat _govt exp'!$L:$L,'FAOstat _govt exp'!$J:$J,FAOstat!AQ$4,'FAOstat _govt exp'!$H:$H,FAOstat!AQ$3,'FAOstat _govt exp'!$D:$D,FAOstat!$B52)</f>
        <v>0</v>
      </c>
      <c r="AR52">
        <f>SUMIFS('FAOstat _govt exp'!$L:$L,'FAOstat _govt exp'!$J:$J,FAOstat!AR$4,'FAOstat _govt exp'!$H:$H,FAOstat!AR$3,'FAOstat _govt exp'!$D:$D,FAOstat!$B52)</f>
        <v>0</v>
      </c>
      <c r="AS52">
        <f>SUMIFS('FAOstat _govt exp'!$L:$L,'FAOstat _govt exp'!$J:$J,FAOstat!AS$4,'FAOstat _govt exp'!$H:$H,FAOstat!AS$3,'FAOstat _govt exp'!$D:$D,FAOstat!$B52)</f>
        <v>0</v>
      </c>
      <c r="AT52">
        <f>SUMIFS('FAOstat _govt exp'!$L:$L,'FAOstat _govt exp'!$J:$J,FAOstat!AT$4,'FAOstat _govt exp'!$H:$H,FAOstat!AT$3,'FAOstat _govt exp'!$D:$D,FAOstat!$B52)</f>
        <v>0</v>
      </c>
      <c r="AU52">
        <f>SUMIFS('FAOstat _govt exp'!$L:$L,'FAOstat _govt exp'!$J:$J,FAOstat!AU$4,'FAOstat _govt exp'!$H:$H,FAOstat!AU$3,'FAOstat _govt exp'!$D:$D,FAOstat!$B52)</f>
        <v>0</v>
      </c>
      <c r="AV52">
        <f>SUMIFS('FAOstat _govt exp'!$L:$L,'FAOstat _govt exp'!$J:$J,FAOstat!AV$4,'FAOstat _govt exp'!$H:$H,FAOstat!AV$3,'FAOstat _govt exp'!$D:$D,FAOstat!$B52)</f>
        <v>0</v>
      </c>
      <c r="AW52">
        <f>SUMIFS('FAOstat _govt exp'!$L:$L,'FAOstat _govt exp'!$J:$J,FAOstat!AW$4,'FAOstat _govt exp'!$H:$H,FAOstat!AW$3,'FAOstat _govt exp'!$D:$D,FAOstat!$B52)</f>
        <v>0</v>
      </c>
      <c r="AX52">
        <f>SUMIFS('FAOstat _govt exp'!$L:$L,'FAOstat _govt exp'!$J:$J,FAOstat!AX$4,'FAOstat _govt exp'!$H:$H,FAOstat!AX$3,'FAOstat _govt exp'!$D:$D,FAOstat!$B52)</f>
        <v>0</v>
      </c>
      <c r="AY52">
        <f>SUMIFS('FAOstat _govt exp'!$L:$L,'FAOstat _govt exp'!$J:$J,FAOstat!AY$4,'FAOstat _govt exp'!$H:$H,FAOstat!AY$3,'FAOstat _govt exp'!$D:$D,FAOstat!$B52)</f>
        <v>0</v>
      </c>
      <c r="AZ52">
        <f>SUMIFS('FAOstat _govt exp'!$L:$L,'FAOstat _govt exp'!$J:$J,FAOstat!AZ$4,'FAOstat _govt exp'!$H:$H,FAOstat!AZ$3,'FAOstat _govt exp'!$D:$D,FAOstat!$B52)</f>
        <v>0</v>
      </c>
      <c r="BA52">
        <f>SUMIFS('FAOstat _govt exp'!$L:$L,'FAOstat _govt exp'!$J:$J,FAOstat!BA$4,'FAOstat _govt exp'!$H:$H,FAOstat!BA$3,'FAOstat _govt exp'!$D:$D,FAOstat!$B52)</f>
        <v>0</v>
      </c>
      <c r="BB52">
        <f>SUMIFS('FAOstat _govt exp'!$L:$L,'FAOstat _govt exp'!$J:$J,FAOstat!BB$4,'FAOstat _govt exp'!$H:$H,FAOstat!BB$3,'FAOstat _govt exp'!$D:$D,FAOstat!$B52)</f>
        <v>0</v>
      </c>
      <c r="BC52">
        <f>SUMIFS('FAOstat _govt exp'!$L:$L,'FAOstat _govt exp'!$J:$J,FAOstat!BC$4,'FAOstat _govt exp'!$H:$H,FAOstat!BC$3,'FAOstat _govt exp'!$D:$D,FAOstat!$B52)</f>
        <v>553.4</v>
      </c>
      <c r="BD52">
        <f>SUMIFS('FAOstat _govt exp'!$L:$L,'FAOstat _govt exp'!$J:$J,FAOstat!BD$4,'FAOstat _govt exp'!$H:$H,FAOstat!BD$3,'FAOstat _govt exp'!$D:$D,FAOstat!$B52)</f>
        <v>443.4</v>
      </c>
      <c r="BE52">
        <f>SUMIFS('FAOstat _govt exp'!$L:$L,'FAOstat _govt exp'!$J:$J,FAOstat!BE$4,'FAOstat _govt exp'!$H:$H,FAOstat!BE$3,'FAOstat _govt exp'!$D:$D,FAOstat!$B52)</f>
        <v>568.4</v>
      </c>
      <c r="BF52">
        <f>SUMIFS('FAOstat _govt exp'!$L:$L,'FAOstat _govt exp'!$J:$J,FAOstat!BF$4,'FAOstat _govt exp'!$H:$H,FAOstat!BF$3,'FAOstat _govt exp'!$D:$D,FAOstat!$B52)</f>
        <v>647.39</v>
      </c>
      <c r="BG52">
        <f>SUMIFS('FAOstat _govt exp'!$L:$L,'FAOstat _govt exp'!$J:$J,FAOstat!BG$4,'FAOstat _govt exp'!$H:$H,FAOstat!BG$3,'FAOstat _govt exp'!$D:$D,FAOstat!$B52)</f>
        <v>924.83</v>
      </c>
      <c r="BH52">
        <f>SUMIFS('FAOstat _govt exp'!$L:$L,'FAOstat _govt exp'!$J:$J,FAOstat!BH$4,'FAOstat _govt exp'!$H:$H,FAOstat!BH$3,'FAOstat _govt exp'!$D:$D,FAOstat!$B52)</f>
        <v>1008.32</v>
      </c>
      <c r="BI52">
        <f>SUMIFS('FAOstat _govt exp'!$L:$L,'FAOstat _govt exp'!$J:$J,FAOstat!BI$4,'FAOstat _govt exp'!$H:$H,FAOstat!BI$3,'FAOstat _govt exp'!$D:$D,FAOstat!$B52)</f>
        <v>0</v>
      </c>
      <c r="BJ52">
        <f>SUMIFS('FAOstat _govt exp'!$L:$L,'FAOstat _govt exp'!$J:$J,FAOstat!BJ$4,'FAOstat _govt exp'!$H:$H,FAOstat!BJ$3,'FAOstat _govt exp'!$D:$D,FAOstat!$B52)</f>
        <v>0</v>
      </c>
      <c r="BK52">
        <f>SUMIFS('FAOstat _govt exp'!$L:$L,'FAOstat _govt exp'!$J:$J,FAOstat!BK$4,'FAOstat _govt exp'!$H:$H,FAOstat!BK$3,'FAOstat _govt exp'!$D:$D,FAOstat!$B52)</f>
        <v>0</v>
      </c>
      <c r="BL52">
        <f>SUMIFS('FAOstat _govt exp'!$L:$L,'FAOstat _govt exp'!$J:$J,FAOstat!BL$4,'FAOstat _govt exp'!$H:$H,FAOstat!BL$3,'FAOstat _govt exp'!$D:$D,FAOstat!$B52)</f>
        <v>0</v>
      </c>
      <c r="BM52">
        <f>SUMIFS('FAOstat _govt exp'!$L:$L,'FAOstat _govt exp'!$J:$J,FAOstat!BM$4,'FAOstat _govt exp'!$H:$H,FAOstat!BM$3,'FAOstat _govt exp'!$D:$D,FAOstat!$B52)</f>
        <v>0.27</v>
      </c>
      <c r="BN52">
        <f>SUMIFS('FAOstat _govt exp'!$L:$L,'FAOstat _govt exp'!$J:$J,FAOstat!BN$4,'FAOstat _govt exp'!$H:$H,FAOstat!BN$3,'FAOstat _govt exp'!$D:$D,FAOstat!$B52)</f>
        <v>2.4900000000000002</v>
      </c>
      <c r="BO52">
        <f>SUMIFS('FAOstat _govt exp'!$L:$L,'FAOstat _govt exp'!$J:$J,FAOstat!BO$4,'FAOstat _govt exp'!$H:$H,FAOstat!BO$3,'FAOstat _govt exp'!$D:$D,FAOstat!$B52)</f>
        <v>1.8</v>
      </c>
      <c r="BP52">
        <f>SUMIFS('FAOstat _govt exp'!$L:$L,'FAOstat _govt exp'!$J:$J,FAOstat!BP$4,'FAOstat _govt exp'!$H:$H,FAOstat!BP$3,'FAOstat _govt exp'!$D:$D,FAOstat!$B52)</f>
        <v>6.15</v>
      </c>
      <c r="BQ52">
        <f>SUMIFS('FAOstat _govt exp'!$L:$L,'FAOstat _govt exp'!$J:$J,FAOstat!BQ$4,'FAOstat _govt exp'!$H:$H,FAOstat!BQ$3,'FAOstat _govt exp'!$D:$D,FAOstat!$B52)</f>
        <v>18.670000000000002</v>
      </c>
      <c r="BR52">
        <f>SUMIFS('FAOstat _govt exp'!$L:$L,'FAOstat _govt exp'!$J:$J,FAOstat!BR$4,'FAOstat _govt exp'!$H:$H,FAOstat!BR$3,'FAOstat _govt exp'!$D:$D,FAOstat!$B52)</f>
        <v>16.37</v>
      </c>
      <c r="BS52">
        <f>SUMIFS('FAOstat _govt exp'!$L:$L,'FAOstat _govt exp'!$J:$J,FAOstat!BS$4,'FAOstat _govt exp'!$H:$H,FAOstat!BS$3,'FAOstat _govt exp'!$D:$D,FAOstat!$B52)</f>
        <v>0</v>
      </c>
      <c r="BT52">
        <f>SUMIFS('FAOstat _govt exp'!$L:$L,'FAOstat _govt exp'!$J:$J,FAOstat!BT$4,'FAOstat _govt exp'!$H:$H,FAOstat!BT$3,'FAOstat _govt exp'!$D:$D,FAOstat!$B52)</f>
        <v>0</v>
      </c>
      <c r="BU52">
        <f>SUMIFS('FAOstat _govt exp'!$L:$L,'FAOstat _govt exp'!$J:$J,FAOstat!BU$4,'FAOstat _govt exp'!$H:$H,FAOstat!BU$3,'FAOstat _govt exp'!$D:$D,FAOstat!$B52)</f>
        <v>0</v>
      </c>
      <c r="BV52">
        <f>SUMIFS('FAOstat _govt exp'!$L:$L,'FAOstat _govt exp'!$J:$J,FAOstat!BV$4,'FAOstat _govt exp'!$H:$H,FAOstat!BV$3,'FAOstat _govt exp'!$D:$D,FAOstat!$B52)</f>
        <v>0</v>
      </c>
      <c r="BW52">
        <f>SUMIFS('FAOstat _govt exp'!$L:$L,'FAOstat _govt exp'!$J:$J,FAOstat!BW$4,'FAOstat _govt exp'!$H:$H,FAOstat!BW$3,'FAOstat _govt exp'!$D:$D,FAOstat!$B52)</f>
        <v>0</v>
      </c>
      <c r="BX52">
        <f>SUMIFS('FAOstat _govt exp'!$L:$L,'FAOstat _govt exp'!$J:$J,FAOstat!BX$4,'FAOstat _govt exp'!$H:$H,FAOstat!BX$3,'FAOstat _govt exp'!$D:$D,FAOstat!$B52)</f>
        <v>0</v>
      </c>
      <c r="BY52">
        <f>SUMIFS('FAOstat _govt exp'!$L:$L,'FAOstat _govt exp'!$J:$J,FAOstat!BY$4,'FAOstat _govt exp'!$H:$H,FAOstat!BY$3,'FAOstat _govt exp'!$D:$D,FAOstat!$B52)</f>
        <v>0</v>
      </c>
      <c r="BZ52">
        <f>SUMIFS('FAOstat _govt exp'!$L:$L,'FAOstat _govt exp'!$J:$J,FAOstat!BZ$4,'FAOstat _govt exp'!$H:$H,FAOstat!BZ$3,'FAOstat _govt exp'!$D:$D,FAOstat!$B52)</f>
        <v>0</v>
      </c>
      <c r="CA52">
        <f>SUMIFS('FAOstat _govt exp'!$L:$L,'FAOstat _govt exp'!$J:$J,FAOstat!CA$4,'FAOstat _govt exp'!$H:$H,FAOstat!CA$3,'FAOstat _govt exp'!$D:$D,FAOstat!$B52)</f>
        <v>0</v>
      </c>
      <c r="CB52">
        <f>SUMIFS('FAOstat _govt exp'!$L:$L,'FAOstat _govt exp'!$J:$J,FAOstat!CB$4,'FAOstat _govt exp'!$H:$H,FAOstat!CB$3,'FAOstat _govt exp'!$D:$D,FAOstat!$B52)</f>
        <v>0</v>
      </c>
      <c r="CC52">
        <f>SUMIFS('FAOstat _govt exp'!$L:$L,'FAOstat _govt exp'!$J:$J,FAOstat!CC$4,'FAOstat _govt exp'!$H:$H,FAOstat!CC$3,'FAOstat _govt exp'!$D:$D,FAOstat!$B52)</f>
        <v>0</v>
      </c>
      <c r="CD52">
        <f>SUMIFS('FAOstat _govt exp'!$L:$L,'FAOstat _govt exp'!$J:$J,FAOstat!CD$4,'FAOstat _govt exp'!$H:$H,FAOstat!CD$3,'FAOstat _govt exp'!$D:$D,FAOstat!$B52)</f>
        <v>0</v>
      </c>
      <c r="CE52" s="4">
        <f>SUMIFS('FAOstat_value added'!$L:$L,'FAOstat_value added'!$J:$J,FAOstat!CE$4,'FAOstat_value added'!$D:$D,FAOstat!$B52)</f>
        <v>11105.035059</v>
      </c>
      <c r="CF52" s="4">
        <f>IF(SUMIFS('FAOstat_value added'!$L:$L,'FAOstat_value added'!$J:$J,FAOstat!CF$4,'FAOstat_value added'!$D:$D,FAOstat!$B52)=0,CE52*(1+Assumptions!$C$10),SUMIFS('FAOstat_value added'!$L:$L,'FAOstat_value added'!$J:$J,FAOstat!CF$4,'FAOstat_value added'!$D:$D,FAOstat!$B52))</f>
        <v>12572.743096</v>
      </c>
      <c r="CG52" s="4">
        <f>IF(SUMIFS('FAOstat_value added'!$L:$L,'FAOstat_value added'!$J:$J,FAOstat!CG$4,'FAOstat_value added'!$D:$D,FAOstat!$B52)=0,CF52*(1+Assumptions!$C$10),SUMIFS('FAOstat_value added'!$L:$L,'FAOstat_value added'!$J:$J,FAOstat!CG$4,'FAOstat_value added'!$D:$D,FAOstat!$B52))</f>
        <v>18712.305347000001</v>
      </c>
      <c r="CH52" s="4">
        <f>IF(SUMIFS('FAOstat_value added'!$L:$L,'FAOstat_value added'!$J:$J,FAOstat!CH$4,'FAOstat_value added'!$D:$D,FAOstat!$B52)=0,CG52*(1+Assumptions!$C$10),SUMIFS('FAOstat_value added'!$L:$L,'FAOstat_value added'!$J:$J,FAOstat!CH$4,'FAOstat_value added'!$D:$D,FAOstat!$B52))</f>
        <v>19193.681519999998</v>
      </c>
      <c r="CI52" s="4">
        <f>IF(SUMIFS('FAOstat_value added'!$L:$L,'FAOstat_value added'!$J:$J,FAOstat!CI$4,'FAOstat_value added'!$D:$D,FAOstat!$B52)=0,CH52*(1+Assumptions!$C$10),SUMIFS('FAOstat_value added'!$L:$L,'FAOstat_value added'!$J:$J,FAOstat!CI$4,'FAOstat_value added'!$D:$D,FAOstat!$B52))</f>
        <v>20863.619454</v>
      </c>
      <c r="CJ52" s="4">
        <f>IF(SUMIFS('FAOstat_value added'!$L:$L,'FAOstat_value added'!$J:$J,FAOstat!CJ$4,'FAOstat_value added'!$D:$D,FAOstat!$B52)=0,CI52*(1+Assumptions!$C$10),SUMIFS('FAOstat_value added'!$L:$L,'FAOstat_value added'!$J:$J,FAOstat!CJ$4,'FAOstat_value added'!$D:$D,FAOstat!$B52))</f>
        <v>22744.298977999999</v>
      </c>
      <c r="CK52" s="4">
        <f>IF(SUMIFS('FAOstat_value added'!$L:$L,'FAOstat_value added'!$J:$J,FAOstat!CK$4,'FAOstat_value added'!$D:$D,FAOstat!$B52)=0,CJ52*(1+Assumptions!$C$10),SUMIFS('FAOstat_value added'!$L:$L,'FAOstat_value added'!$J:$J,FAOstat!CK$4,'FAOstat_value added'!$D:$D,FAOstat!$B52))</f>
        <v>25036.509548999999</v>
      </c>
      <c r="CL52" s="4">
        <f>IF(SUMIFS('FAOstat_value added'!$L:$L,'FAOstat_value added'!$J:$J,FAOstat!CL$4,'FAOstat_value added'!$D:$D,FAOstat!$B52)=0,CK52*(1+Assumptions!$C$10),SUMIFS('FAOstat_value added'!$L:$L,'FAOstat_value added'!$J:$J,FAOstat!CL$4,'FAOstat_value added'!$D:$D,FAOstat!$B52))</f>
        <v>25940.633521</v>
      </c>
      <c r="CM52" s="4">
        <f>IF(SUMIFS('FAOstat_value added'!$L:$L,'FAOstat_value added'!$J:$J,FAOstat!CM$4,'FAOstat_value added'!$D:$D,FAOstat!$B52)=0,CL52*(1+Assumptions!$C$10),SUMIFS('FAOstat_value added'!$L:$L,'FAOstat_value added'!$J:$J,FAOstat!CM$4,'FAOstat_value added'!$D:$D,FAOstat!$B52))</f>
        <v>25045.974513000001</v>
      </c>
      <c r="CN52" s="4">
        <f>IF(SUMIFS('FAOstat_value added'!$L:$L,'FAOstat_value added'!$J:$J,FAOstat!CN$4,'FAOstat_value added'!$D:$D,FAOstat!$B52)=0,CM52*(1+Assumptions!$C$10),SUMIFS('FAOstat_value added'!$L:$L,'FAOstat_value added'!$J:$J,FAOstat!CN$4,'FAOstat_value added'!$D:$D,FAOstat!$B52))</f>
        <v>25546.89400326</v>
      </c>
      <c r="CO52" s="36">
        <f t="shared" si="28"/>
        <v>0</v>
      </c>
    </row>
    <row r="53" spans="2:93" x14ac:dyDescent="0.35">
      <c r="B53" t="s">
        <v>129</v>
      </c>
      <c r="C53">
        <f t="shared" si="8"/>
        <v>0</v>
      </c>
      <c r="D53">
        <f t="shared" si="9"/>
        <v>0</v>
      </c>
      <c r="E53">
        <f t="shared" si="10"/>
        <v>0</v>
      </c>
      <c r="F53">
        <f t="shared" si="11"/>
        <v>2.88</v>
      </c>
      <c r="G53">
        <f t="shared" si="12"/>
        <v>3.5</v>
      </c>
      <c r="H53">
        <f t="shared" si="13"/>
        <v>0</v>
      </c>
      <c r="I53">
        <f t="shared" si="14"/>
        <v>3.01</v>
      </c>
      <c r="J53">
        <f t="shared" si="15"/>
        <v>3.1</v>
      </c>
      <c r="K53">
        <f t="shared" si="16"/>
        <v>0</v>
      </c>
      <c r="L53">
        <f t="shared" si="17"/>
        <v>0</v>
      </c>
      <c r="M53" s="4">
        <f t="shared" si="18"/>
        <v>11.56</v>
      </c>
      <c r="N53" s="4">
        <f t="shared" si="19"/>
        <v>12.29</v>
      </c>
      <c r="O53" s="4">
        <f t="shared" si="20"/>
        <v>13.91</v>
      </c>
      <c r="P53" s="4">
        <f t="shared" si="21"/>
        <v>26.009999999999998</v>
      </c>
      <c r="Q53" s="4">
        <f t="shared" si="22"/>
        <v>26.34</v>
      </c>
      <c r="R53" s="4">
        <f t="shared" si="23"/>
        <v>26.65</v>
      </c>
      <c r="S53" s="4">
        <f t="shared" si="24"/>
        <v>25.4</v>
      </c>
      <c r="T53" s="4">
        <f t="shared" si="25"/>
        <v>28.89</v>
      </c>
      <c r="U53" s="4">
        <f t="shared" si="26"/>
        <v>0</v>
      </c>
      <c r="V53" s="4">
        <f t="shared" si="27"/>
        <v>0</v>
      </c>
      <c r="W53">
        <f>SUMIFS('FAOstat _govt exp'!$L:$L,'FAOstat _govt exp'!$J:$J,FAOstat!W$4,'FAOstat _govt exp'!$H:$H,FAOstat!W$3,'FAOstat _govt exp'!$D:$D,FAOstat!$B53)</f>
        <v>0</v>
      </c>
      <c r="X53">
        <f>SUMIFS('FAOstat _govt exp'!$L:$L,'FAOstat _govt exp'!$J:$J,FAOstat!X$4,'FAOstat _govt exp'!$H:$H,FAOstat!X$3,'FAOstat _govt exp'!$D:$D,FAOstat!$B53)</f>
        <v>0</v>
      </c>
      <c r="Y53">
        <f>SUMIFS('FAOstat _govt exp'!$L:$L,'FAOstat _govt exp'!$J:$J,FAOstat!Y$4,'FAOstat _govt exp'!$H:$H,FAOstat!Y$3,'FAOstat _govt exp'!$D:$D,FAOstat!$B53)</f>
        <v>0</v>
      </c>
      <c r="Z53">
        <f>SUMIFS('FAOstat _govt exp'!$L:$L,'FAOstat _govt exp'!$J:$J,FAOstat!Z$4,'FAOstat _govt exp'!$H:$H,FAOstat!Z$3,'FAOstat _govt exp'!$D:$D,FAOstat!$B53)</f>
        <v>0</v>
      </c>
      <c r="AA53">
        <f>SUMIFS('FAOstat _govt exp'!$L:$L,'FAOstat _govt exp'!$J:$J,FAOstat!AA$4,'FAOstat _govt exp'!$H:$H,FAOstat!AA$3,'FAOstat _govt exp'!$D:$D,FAOstat!$B53)</f>
        <v>0</v>
      </c>
      <c r="AB53">
        <f>SUMIFS('FAOstat _govt exp'!$L:$L,'FAOstat _govt exp'!$J:$J,FAOstat!AB$4,'FAOstat _govt exp'!$H:$H,FAOstat!AB$3,'FAOstat _govt exp'!$D:$D,FAOstat!$B53)</f>
        <v>0</v>
      </c>
      <c r="AC53">
        <f>SUMIFS('FAOstat _govt exp'!$L:$L,'FAOstat _govt exp'!$J:$J,FAOstat!AC$4,'FAOstat _govt exp'!$H:$H,FAOstat!AC$3,'FAOstat _govt exp'!$D:$D,FAOstat!$B53)</f>
        <v>0</v>
      </c>
      <c r="AD53">
        <f>SUMIFS('FAOstat _govt exp'!$L:$L,'FAOstat _govt exp'!$J:$J,FAOstat!AD$4,'FAOstat _govt exp'!$H:$H,FAOstat!AD$3,'FAOstat _govt exp'!$D:$D,FAOstat!$B53)</f>
        <v>0</v>
      </c>
      <c r="AE53">
        <f>SUMIFS('FAOstat _govt exp'!$L:$L,'FAOstat _govt exp'!$J:$J,FAOstat!AE$4,'FAOstat _govt exp'!$H:$H,FAOstat!AE$3,'FAOstat _govt exp'!$D:$D,FAOstat!$B53)</f>
        <v>0</v>
      </c>
      <c r="AF53">
        <f>SUMIFS('FAOstat _govt exp'!$L:$L,'FAOstat _govt exp'!$J:$J,FAOstat!AF$4,'FAOstat _govt exp'!$H:$H,FAOstat!AF$3,'FAOstat _govt exp'!$D:$D,FAOstat!$B53)</f>
        <v>0</v>
      </c>
      <c r="AG53">
        <f>SUMIFS('FAOstat _govt exp'!$L:$L,'FAOstat _govt exp'!$J:$J,FAOstat!AG$4,'FAOstat _govt exp'!$H:$H,FAOstat!AG$3,'FAOstat _govt exp'!$D:$D,FAOstat!$B53)</f>
        <v>0</v>
      </c>
      <c r="AH53">
        <f>SUMIFS('FAOstat _govt exp'!$L:$L,'FAOstat _govt exp'!$J:$J,FAOstat!AH$4,'FAOstat _govt exp'!$H:$H,FAOstat!AH$3,'FAOstat _govt exp'!$D:$D,FAOstat!$B53)</f>
        <v>0</v>
      </c>
      <c r="AI53">
        <f>SUMIFS('FAOstat _govt exp'!$L:$L,'FAOstat _govt exp'!$J:$J,FAOstat!AI$4,'FAOstat _govt exp'!$H:$H,FAOstat!AI$3,'FAOstat _govt exp'!$D:$D,FAOstat!$B53)</f>
        <v>0</v>
      </c>
      <c r="AJ53">
        <f>SUMIFS('FAOstat _govt exp'!$L:$L,'FAOstat _govt exp'!$J:$J,FAOstat!AJ$4,'FAOstat _govt exp'!$H:$H,FAOstat!AJ$3,'FAOstat _govt exp'!$D:$D,FAOstat!$B53)</f>
        <v>0</v>
      </c>
      <c r="AK53">
        <f>SUMIFS('FAOstat _govt exp'!$L:$L,'FAOstat _govt exp'!$J:$J,FAOstat!AK$4,'FAOstat _govt exp'!$H:$H,FAOstat!AK$3,'FAOstat _govt exp'!$D:$D,FAOstat!$B53)</f>
        <v>0</v>
      </c>
      <c r="AL53">
        <f>SUMIFS('FAOstat _govt exp'!$L:$L,'FAOstat _govt exp'!$J:$J,FAOstat!AL$4,'FAOstat _govt exp'!$H:$H,FAOstat!AL$3,'FAOstat _govt exp'!$D:$D,FAOstat!$B53)</f>
        <v>0</v>
      </c>
      <c r="AM53">
        <f>SUMIFS('FAOstat _govt exp'!$L:$L,'FAOstat _govt exp'!$J:$J,FAOstat!AM$4,'FAOstat _govt exp'!$H:$H,FAOstat!AM$3,'FAOstat _govt exp'!$D:$D,FAOstat!$B53)</f>
        <v>0</v>
      </c>
      <c r="AN53">
        <f>SUMIFS('FAOstat _govt exp'!$L:$L,'FAOstat _govt exp'!$J:$J,FAOstat!AN$4,'FAOstat _govt exp'!$H:$H,FAOstat!AN$3,'FAOstat _govt exp'!$D:$D,FAOstat!$B53)</f>
        <v>0</v>
      </c>
      <c r="AO53">
        <f>SUMIFS('FAOstat _govt exp'!$L:$L,'FAOstat _govt exp'!$J:$J,FAOstat!AO$4,'FAOstat _govt exp'!$H:$H,FAOstat!AO$3,'FAOstat _govt exp'!$D:$D,FAOstat!$B53)</f>
        <v>0</v>
      </c>
      <c r="AP53">
        <f>SUMIFS('FAOstat _govt exp'!$L:$L,'FAOstat _govt exp'!$J:$J,FAOstat!AP$4,'FAOstat _govt exp'!$H:$H,FAOstat!AP$3,'FAOstat _govt exp'!$D:$D,FAOstat!$B53)</f>
        <v>0</v>
      </c>
      <c r="AQ53">
        <f>SUMIFS('FAOstat _govt exp'!$L:$L,'FAOstat _govt exp'!$J:$J,FAOstat!AQ$4,'FAOstat _govt exp'!$H:$H,FAOstat!AQ$3,'FAOstat _govt exp'!$D:$D,FAOstat!$B53)</f>
        <v>0</v>
      </c>
      <c r="AR53">
        <f>SUMIFS('FAOstat _govt exp'!$L:$L,'FAOstat _govt exp'!$J:$J,FAOstat!AR$4,'FAOstat _govt exp'!$H:$H,FAOstat!AR$3,'FAOstat _govt exp'!$D:$D,FAOstat!$B53)</f>
        <v>0</v>
      </c>
      <c r="AS53">
        <f>SUMIFS('FAOstat _govt exp'!$L:$L,'FAOstat _govt exp'!$J:$J,FAOstat!AS$4,'FAOstat _govt exp'!$H:$H,FAOstat!AS$3,'FAOstat _govt exp'!$D:$D,FAOstat!$B53)</f>
        <v>0</v>
      </c>
      <c r="AT53">
        <f>SUMIFS('FAOstat _govt exp'!$L:$L,'FAOstat _govt exp'!$J:$J,FAOstat!AT$4,'FAOstat _govt exp'!$H:$H,FAOstat!AT$3,'FAOstat _govt exp'!$D:$D,FAOstat!$B53)</f>
        <v>0</v>
      </c>
      <c r="AU53">
        <f>SUMIFS('FAOstat _govt exp'!$L:$L,'FAOstat _govt exp'!$J:$J,FAOstat!AU$4,'FAOstat _govt exp'!$H:$H,FAOstat!AU$3,'FAOstat _govt exp'!$D:$D,FAOstat!$B53)</f>
        <v>0</v>
      </c>
      <c r="AV53">
        <f>SUMIFS('FAOstat _govt exp'!$L:$L,'FAOstat _govt exp'!$J:$J,FAOstat!AV$4,'FAOstat _govt exp'!$H:$H,FAOstat!AV$3,'FAOstat _govt exp'!$D:$D,FAOstat!$B53)</f>
        <v>0</v>
      </c>
      <c r="AW53">
        <f>SUMIFS('FAOstat _govt exp'!$L:$L,'FAOstat _govt exp'!$J:$J,FAOstat!AW$4,'FAOstat _govt exp'!$H:$H,FAOstat!AW$3,'FAOstat _govt exp'!$D:$D,FAOstat!$B53)</f>
        <v>0</v>
      </c>
      <c r="AX53">
        <f>SUMIFS('FAOstat _govt exp'!$L:$L,'FAOstat _govt exp'!$J:$J,FAOstat!AX$4,'FAOstat _govt exp'!$H:$H,FAOstat!AX$3,'FAOstat _govt exp'!$D:$D,FAOstat!$B53)</f>
        <v>0</v>
      </c>
      <c r="AY53">
        <f>SUMIFS('FAOstat _govt exp'!$L:$L,'FAOstat _govt exp'!$J:$J,FAOstat!AY$4,'FAOstat _govt exp'!$H:$H,FAOstat!AY$3,'FAOstat _govt exp'!$D:$D,FAOstat!$B53)</f>
        <v>0</v>
      </c>
      <c r="AZ53">
        <f>SUMIFS('FAOstat _govt exp'!$L:$L,'FAOstat _govt exp'!$J:$J,FAOstat!AZ$4,'FAOstat _govt exp'!$H:$H,FAOstat!AZ$3,'FAOstat _govt exp'!$D:$D,FAOstat!$B53)</f>
        <v>0</v>
      </c>
      <c r="BA53">
        <f>SUMIFS('FAOstat _govt exp'!$L:$L,'FAOstat _govt exp'!$J:$J,FAOstat!BA$4,'FAOstat _govt exp'!$H:$H,FAOstat!BA$3,'FAOstat _govt exp'!$D:$D,FAOstat!$B53)</f>
        <v>10.93</v>
      </c>
      <c r="BB53">
        <f>SUMIFS('FAOstat _govt exp'!$L:$L,'FAOstat _govt exp'!$J:$J,FAOstat!BB$4,'FAOstat _govt exp'!$H:$H,FAOstat!BB$3,'FAOstat _govt exp'!$D:$D,FAOstat!$B53)</f>
        <v>11.17</v>
      </c>
      <c r="BC53">
        <f>SUMIFS('FAOstat _govt exp'!$L:$L,'FAOstat _govt exp'!$J:$J,FAOstat!BC$4,'FAOstat _govt exp'!$H:$H,FAOstat!BC$3,'FAOstat _govt exp'!$D:$D,FAOstat!$B53)</f>
        <v>12.79</v>
      </c>
      <c r="BD53">
        <f>SUMIFS('FAOstat _govt exp'!$L:$L,'FAOstat _govt exp'!$J:$J,FAOstat!BD$4,'FAOstat _govt exp'!$H:$H,FAOstat!BD$3,'FAOstat _govt exp'!$D:$D,FAOstat!$B53)</f>
        <v>23.13</v>
      </c>
      <c r="BE53">
        <f>SUMIFS('FAOstat _govt exp'!$L:$L,'FAOstat _govt exp'!$J:$J,FAOstat!BE$4,'FAOstat _govt exp'!$H:$H,FAOstat!BE$3,'FAOstat _govt exp'!$D:$D,FAOstat!$B53)</f>
        <v>22.84</v>
      </c>
      <c r="BF53">
        <f>SUMIFS('FAOstat _govt exp'!$L:$L,'FAOstat _govt exp'!$J:$J,FAOstat!BF$4,'FAOstat _govt exp'!$H:$H,FAOstat!BF$3,'FAOstat _govt exp'!$D:$D,FAOstat!$B53)</f>
        <v>26.65</v>
      </c>
      <c r="BG53">
        <f>SUMIFS('FAOstat _govt exp'!$L:$L,'FAOstat _govt exp'!$J:$J,FAOstat!BG$4,'FAOstat _govt exp'!$H:$H,FAOstat!BG$3,'FAOstat _govt exp'!$D:$D,FAOstat!$B53)</f>
        <v>22.39</v>
      </c>
      <c r="BH53">
        <f>SUMIFS('FAOstat _govt exp'!$L:$L,'FAOstat _govt exp'!$J:$J,FAOstat!BH$4,'FAOstat _govt exp'!$H:$H,FAOstat!BH$3,'FAOstat _govt exp'!$D:$D,FAOstat!$B53)</f>
        <v>25.79</v>
      </c>
      <c r="BI53">
        <f>SUMIFS('FAOstat _govt exp'!$L:$L,'FAOstat _govt exp'!$J:$J,FAOstat!BI$4,'FAOstat _govt exp'!$H:$H,FAOstat!BI$3,'FAOstat _govt exp'!$D:$D,FAOstat!$B53)</f>
        <v>0</v>
      </c>
      <c r="BJ53">
        <f>SUMIFS('FAOstat _govt exp'!$L:$L,'FAOstat _govt exp'!$J:$J,FAOstat!BJ$4,'FAOstat _govt exp'!$H:$H,FAOstat!BJ$3,'FAOstat _govt exp'!$D:$D,FAOstat!$B53)</f>
        <v>0</v>
      </c>
      <c r="BK53">
        <f>SUMIFS('FAOstat _govt exp'!$L:$L,'FAOstat _govt exp'!$J:$J,FAOstat!BK$4,'FAOstat _govt exp'!$H:$H,FAOstat!BK$3,'FAOstat _govt exp'!$D:$D,FAOstat!$B53)</f>
        <v>0.63</v>
      </c>
      <c r="BL53">
        <f>SUMIFS('FAOstat _govt exp'!$L:$L,'FAOstat _govt exp'!$J:$J,FAOstat!BL$4,'FAOstat _govt exp'!$H:$H,FAOstat!BL$3,'FAOstat _govt exp'!$D:$D,FAOstat!$B53)</f>
        <v>1.1200000000000001</v>
      </c>
      <c r="BM53">
        <f>SUMIFS('FAOstat _govt exp'!$L:$L,'FAOstat _govt exp'!$J:$J,FAOstat!BM$4,'FAOstat _govt exp'!$H:$H,FAOstat!BM$3,'FAOstat _govt exp'!$D:$D,FAOstat!$B53)</f>
        <v>1.1200000000000001</v>
      </c>
      <c r="BN53">
        <f>SUMIFS('FAOstat _govt exp'!$L:$L,'FAOstat _govt exp'!$J:$J,FAOstat!BN$4,'FAOstat _govt exp'!$H:$H,FAOstat!BN$3,'FAOstat _govt exp'!$D:$D,FAOstat!$B53)</f>
        <v>0</v>
      </c>
      <c r="BO53">
        <f>SUMIFS('FAOstat _govt exp'!$L:$L,'FAOstat _govt exp'!$J:$J,FAOstat!BO$4,'FAOstat _govt exp'!$H:$H,FAOstat!BO$3,'FAOstat _govt exp'!$D:$D,FAOstat!$B53)</f>
        <v>0</v>
      </c>
      <c r="BP53">
        <f>SUMIFS('FAOstat _govt exp'!$L:$L,'FAOstat _govt exp'!$J:$J,FAOstat!BP$4,'FAOstat _govt exp'!$H:$H,FAOstat!BP$3,'FAOstat _govt exp'!$D:$D,FAOstat!$B53)</f>
        <v>0</v>
      </c>
      <c r="BQ53">
        <f>SUMIFS('FAOstat _govt exp'!$L:$L,'FAOstat _govt exp'!$J:$J,FAOstat!BQ$4,'FAOstat _govt exp'!$H:$H,FAOstat!BQ$3,'FAOstat _govt exp'!$D:$D,FAOstat!$B53)</f>
        <v>0</v>
      </c>
      <c r="BR53">
        <f>SUMIFS('FAOstat _govt exp'!$L:$L,'FAOstat _govt exp'!$J:$J,FAOstat!BR$4,'FAOstat _govt exp'!$H:$H,FAOstat!BR$3,'FAOstat _govt exp'!$D:$D,FAOstat!$B53)</f>
        <v>0</v>
      </c>
      <c r="BS53">
        <f>SUMIFS('FAOstat _govt exp'!$L:$L,'FAOstat _govt exp'!$J:$J,FAOstat!BS$4,'FAOstat _govt exp'!$H:$H,FAOstat!BS$3,'FAOstat _govt exp'!$D:$D,FAOstat!$B53)</f>
        <v>0</v>
      </c>
      <c r="BT53">
        <f>SUMIFS('FAOstat _govt exp'!$L:$L,'FAOstat _govt exp'!$J:$J,FAOstat!BT$4,'FAOstat _govt exp'!$H:$H,FAOstat!BT$3,'FAOstat _govt exp'!$D:$D,FAOstat!$B53)</f>
        <v>0</v>
      </c>
      <c r="BU53">
        <f>SUMIFS('FAOstat _govt exp'!$L:$L,'FAOstat _govt exp'!$J:$J,FAOstat!BU$4,'FAOstat _govt exp'!$H:$H,FAOstat!BU$3,'FAOstat _govt exp'!$D:$D,FAOstat!$B53)</f>
        <v>0</v>
      </c>
      <c r="BV53">
        <f>SUMIFS('FAOstat _govt exp'!$L:$L,'FAOstat _govt exp'!$J:$J,FAOstat!BV$4,'FAOstat _govt exp'!$H:$H,FAOstat!BV$3,'FAOstat _govt exp'!$D:$D,FAOstat!$B53)</f>
        <v>0</v>
      </c>
      <c r="BW53">
        <f>SUMIFS('FAOstat _govt exp'!$L:$L,'FAOstat _govt exp'!$J:$J,FAOstat!BW$4,'FAOstat _govt exp'!$H:$H,FAOstat!BW$3,'FAOstat _govt exp'!$D:$D,FAOstat!$B53)</f>
        <v>0</v>
      </c>
      <c r="BX53">
        <f>SUMIFS('FAOstat _govt exp'!$L:$L,'FAOstat _govt exp'!$J:$J,FAOstat!BX$4,'FAOstat _govt exp'!$H:$H,FAOstat!BX$3,'FAOstat _govt exp'!$D:$D,FAOstat!$B53)</f>
        <v>2.88</v>
      </c>
      <c r="BY53">
        <f>SUMIFS('FAOstat _govt exp'!$L:$L,'FAOstat _govt exp'!$J:$J,FAOstat!BY$4,'FAOstat _govt exp'!$H:$H,FAOstat!BY$3,'FAOstat _govt exp'!$D:$D,FAOstat!$B53)</f>
        <v>3.5</v>
      </c>
      <c r="BZ53">
        <f>SUMIFS('FAOstat _govt exp'!$L:$L,'FAOstat _govt exp'!$J:$J,FAOstat!BZ$4,'FAOstat _govt exp'!$H:$H,FAOstat!BZ$3,'FAOstat _govt exp'!$D:$D,FAOstat!$B53)</f>
        <v>0</v>
      </c>
      <c r="CA53">
        <f>SUMIFS('FAOstat _govt exp'!$L:$L,'FAOstat _govt exp'!$J:$J,FAOstat!CA$4,'FAOstat _govt exp'!$H:$H,FAOstat!CA$3,'FAOstat _govt exp'!$D:$D,FAOstat!$B53)</f>
        <v>3.01</v>
      </c>
      <c r="CB53">
        <f>SUMIFS('FAOstat _govt exp'!$L:$L,'FAOstat _govt exp'!$J:$J,FAOstat!CB$4,'FAOstat _govt exp'!$H:$H,FAOstat!CB$3,'FAOstat _govt exp'!$D:$D,FAOstat!$B53)</f>
        <v>3.1</v>
      </c>
      <c r="CC53">
        <f>SUMIFS('FAOstat _govt exp'!$L:$L,'FAOstat _govt exp'!$J:$J,FAOstat!CC$4,'FAOstat _govt exp'!$H:$H,FAOstat!CC$3,'FAOstat _govt exp'!$D:$D,FAOstat!$B53)</f>
        <v>0</v>
      </c>
      <c r="CD53">
        <f>SUMIFS('FAOstat _govt exp'!$L:$L,'FAOstat _govt exp'!$J:$J,FAOstat!CD$4,'FAOstat _govt exp'!$H:$H,FAOstat!CD$3,'FAOstat _govt exp'!$D:$D,FAOstat!$B53)</f>
        <v>0</v>
      </c>
      <c r="CE53" s="4">
        <f>SUMIFS('FAOstat_value added'!$L:$L,'FAOstat_value added'!$J:$J,FAOstat!CE$4,'FAOstat_value added'!$D:$D,FAOstat!$B53)</f>
        <v>286.62157200000001</v>
      </c>
      <c r="CF53" s="4">
        <f>IF(SUMIFS('FAOstat_value added'!$L:$L,'FAOstat_value added'!$J:$J,FAOstat!CF$4,'FAOstat_value added'!$D:$D,FAOstat!$B53)=0,CE53*(1+Assumptions!$C$10),SUMIFS('FAOstat_value added'!$L:$L,'FAOstat_value added'!$J:$J,FAOstat!CF$4,'FAOstat_value added'!$D:$D,FAOstat!$B53))</f>
        <v>347.90593000000001</v>
      </c>
      <c r="CG53" s="4">
        <f>IF(SUMIFS('FAOstat_value added'!$L:$L,'FAOstat_value added'!$J:$J,FAOstat!CG$4,'FAOstat_value added'!$D:$D,FAOstat!$B53)=0,CF53*(1+Assumptions!$C$10),SUMIFS('FAOstat_value added'!$L:$L,'FAOstat_value added'!$J:$J,FAOstat!CG$4,'FAOstat_value added'!$D:$D,FAOstat!$B53))</f>
        <v>384.32923599999998</v>
      </c>
      <c r="CH53" s="4">
        <f>IF(SUMIFS('FAOstat_value added'!$L:$L,'FAOstat_value added'!$J:$J,FAOstat!CH$4,'FAOstat_value added'!$D:$D,FAOstat!$B53)=0,CG53*(1+Assumptions!$C$10),SUMIFS('FAOstat_value added'!$L:$L,'FAOstat_value added'!$J:$J,FAOstat!CH$4,'FAOstat_value added'!$D:$D,FAOstat!$B53))</f>
        <v>423.77382299999999</v>
      </c>
      <c r="CI53" s="4">
        <f>IF(SUMIFS('FAOstat_value added'!$L:$L,'FAOstat_value added'!$J:$J,FAOstat!CI$4,'FAOstat_value added'!$D:$D,FAOstat!$B53)=0,CH53*(1+Assumptions!$C$10),SUMIFS('FAOstat_value added'!$L:$L,'FAOstat_value added'!$J:$J,FAOstat!CI$4,'FAOstat_value added'!$D:$D,FAOstat!$B53))</f>
        <v>393.352755</v>
      </c>
      <c r="CJ53" s="4">
        <f>IF(SUMIFS('FAOstat_value added'!$L:$L,'FAOstat_value added'!$J:$J,FAOstat!CJ$4,'FAOstat_value added'!$D:$D,FAOstat!$B53)=0,CI53*(1+Assumptions!$C$10),SUMIFS('FAOstat_value added'!$L:$L,'FAOstat_value added'!$J:$J,FAOstat!CJ$4,'FAOstat_value added'!$D:$D,FAOstat!$B53))</f>
        <v>368.58840199999997</v>
      </c>
      <c r="CK53" s="4">
        <f>IF(SUMIFS('FAOstat_value added'!$L:$L,'FAOstat_value added'!$J:$J,FAOstat!CK$4,'FAOstat_value added'!$D:$D,FAOstat!$B53)=0,CJ53*(1+Assumptions!$C$10),SUMIFS('FAOstat_value added'!$L:$L,'FAOstat_value added'!$J:$J,FAOstat!CK$4,'FAOstat_value added'!$D:$D,FAOstat!$B53))</f>
        <v>525.77766599999995</v>
      </c>
      <c r="CL53" s="4">
        <f>IF(SUMIFS('FAOstat_value added'!$L:$L,'FAOstat_value added'!$J:$J,FAOstat!CL$4,'FAOstat_value added'!$D:$D,FAOstat!$B53)=0,CK53*(1+Assumptions!$C$10),SUMIFS('FAOstat_value added'!$L:$L,'FAOstat_value added'!$J:$J,FAOstat!CL$4,'FAOstat_value added'!$D:$D,FAOstat!$B53))</f>
        <v>563.81806600000004</v>
      </c>
      <c r="CM53" s="4">
        <f>IF(SUMIFS('FAOstat_value added'!$L:$L,'FAOstat_value added'!$J:$J,FAOstat!CM$4,'FAOstat_value added'!$D:$D,FAOstat!$B53)=0,CL53*(1+Assumptions!$C$10),SUMIFS('FAOstat_value added'!$L:$L,'FAOstat_value added'!$J:$J,FAOstat!CM$4,'FAOstat_value added'!$D:$D,FAOstat!$B53))</f>
        <v>594.94427700000006</v>
      </c>
      <c r="CN53" s="4">
        <f>IF(SUMIFS('FAOstat_value added'!$L:$L,'FAOstat_value added'!$J:$J,FAOstat!CN$4,'FAOstat_value added'!$D:$D,FAOstat!$B53)=0,CM53*(1+Assumptions!$C$10),SUMIFS('FAOstat_value added'!$L:$L,'FAOstat_value added'!$J:$J,FAOstat!CN$4,'FAOstat_value added'!$D:$D,FAOstat!$B53))</f>
        <v>606.84316254000009</v>
      </c>
      <c r="CO53" s="36">
        <f t="shared" si="28"/>
        <v>0.13979592803962748</v>
      </c>
    </row>
    <row r="54" spans="2:93" x14ac:dyDescent="0.35">
      <c r="B54" t="s">
        <v>131</v>
      </c>
      <c r="C54">
        <f t="shared" si="8"/>
        <v>0</v>
      </c>
      <c r="D54">
        <f t="shared" si="9"/>
        <v>0</v>
      </c>
      <c r="E54">
        <f t="shared" si="10"/>
        <v>0</v>
      </c>
      <c r="F54">
        <f t="shared" si="11"/>
        <v>0</v>
      </c>
      <c r="G54">
        <f t="shared" si="12"/>
        <v>0</v>
      </c>
      <c r="H54">
        <f t="shared" si="13"/>
        <v>0</v>
      </c>
      <c r="I54">
        <f t="shared" si="14"/>
        <v>0</v>
      </c>
      <c r="J54">
        <f t="shared" si="15"/>
        <v>0</v>
      </c>
      <c r="K54">
        <f t="shared" si="16"/>
        <v>0</v>
      </c>
      <c r="L54">
        <f t="shared" si="17"/>
        <v>0</v>
      </c>
      <c r="M54" s="4">
        <f t="shared" si="18"/>
        <v>3251.98</v>
      </c>
      <c r="N54" s="4">
        <f t="shared" si="19"/>
        <v>3438.1299999999997</v>
      </c>
      <c r="O54" s="4">
        <f t="shared" si="20"/>
        <v>3061.66</v>
      </c>
      <c r="P54" s="4">
        <f t="shared" si="21"/>
        <v>3069.2799999999997</v>
      </c>
      <c r="Q54" s="4">
        <f t="shared" si="22"/>
        <v>3021.01</v>
      </c>
      <c r="R54" s="4">
        <f t="shared" si="23"/>
        <v>2334.42</v>
      </c>
      <c r="S54" s="4">
        <f t="shared" si="24"/>
        <v>2334.46</v>
      </c>
      <c r="T54" s="4">
        <f t="shared" si="25"/>
        <v>2311.33</v>
      </c>
      <c r="U54" s="4">
        <f t="shared" si="26"/>
        <v>0</v>
      </c>
      <c r="V54" s="4">
        <f t="shared" si="27"/>
        <v>0</v>
      </c>
      <c r="W54">
        <f>SUMIFS('FAOstat _govt exp'!$L:$L,'FAOstat _govt exp'!$J:$J,FAOstat!W$4,'FAOstat _govt exp'!$H:$H,FAOstat!W$3,'FAOstat _govt exp'!$D:$D,FAOstat!$B54)</f>
        <v>2562.61</v>
      </c>
      <c r="X54">
        <f>SUMIFS('FAOstat _govt exp'!$L:$L,'FAOstat _govt exp'!$J:$J,FAOstat!X$4,'FAOstat _govt exp'!$H:$H,FAOstat!X$3,'FAOstat _govt exp'!$D:$D,FAOstat!$B54)</f>
        <v>2769.99</v>
      </c>
      <c r="Y54">
        <f>SUMIFS('FAOstat _govt exp'!$L:$L,'FAOstat _govt exp'!$J:$J,FAOstat!Y$4,'FAOstat _govt exp'!$H:$H,FAOstat!Y$3,'FAOstat _govt exp'!$D:$D,FAOstat!$B54)</f>
        <v>2424.4</v>
      </c>
      <c r="Z54">
        <f>SUMIFS('FAOstat _govt exp'!$L:$L,'FAOstat _govt exp'!$J:$J,FAOstat!Z$4,'FAOstat _govt exp'!$H:$H,FAOstat!Z$3,'FAOstat _govt exp'!$D:$D,FAOstat!$B54)</f>
        <v>2376</v>
      </c>
      <c r="AA54">
        <f>SUMIFS('FAOstat _govt exp'!$L:$L,'FAOstat _govt exp'!$J:$J,FAOstat!AA$4,'FAOstat _govt exp'!$H:$H,FAOstat!AA$3,'FAOstat _govt exp'!$D:$D,FAOstat!$B54)</f>
        <v>2328.86</v>
      </c>
      <c r="AB54">
        <f>SUMIFS('FAOstat _govt exp'!$L:$L,'FAOstat _govt exp'!$J:$J,FAOstat!AB$4,'FAOstat _govt exp'!$H:$H,FAOstat!AB$3,'FAOstat _govt exp'!$D:$D,FAOstat!$B54)</f>
        <v>1780.77</v>
      </c>
      <c r="AC54">
        <f>SUMIFS('FAOstat _govt exp'!$L:$L,'FAOstat _govt exp'!$J:$J,FAOstat!AC$4,'FAOstat _govt exp'!$H:$H,FAOstat!AC$3,'FAOstat _govt exp'!$D:$D,FAOstat!$B54)</f>
        <v>1788.76</v>
      </c>
      <c r="AD54">
        <f>SUMIFS('FAOstat _govt exp'!$L:$L,'FAOstat _govt exp'!$J:$J,FAOstat!AD$4,'FAOstat _govt exp'!$H:$H,FAOstat!AD$3,'FAOstat _govt exp'!$D:$D,FAOstat!$B54)</f>
        <v>1799.58</v>
      </c>
      <c r="AE54">
        <f>SUMIFS('FAOstat _govt exp'!$L:$L,'FAOstat _govt exp'!$J:$J,FAOstat!AE$4,'FAOstat _govt exp'!$H:$H,FAOstat!AE$3,'FAOstat _govt exp'!$D:$D,FAOstat!$B54)</f>
        <v>0</v>
      </c>
      <c r="AF54">
        <f>SUMIFS('FAOstat _govt exp'!$L:$L,'FAOstat _govt exp'!$J:$J,FAOstat!AF$4,'FAOstat _govt exp'!$H:$H,FAOstat!AF$3,'FAOstat _govt exp'!$D:$D,FAOstat!$B54)</f>
        <v>0</v>
      </c>
      <c r="AG54">
        <f>SUMIFS('FAOstat _govt exp'!$L:$L,'FAOstat _govt exp'!$J:$J,FAOstat!AG$4,'FAOstat _govt exp'!$H:$H,FAOstat!AG$3,'FAOstat _govt exp'!$D:$D,FAOstat!$B54)</f>
        <v>689.37</v>
      </c>
      <c r="AH54">
        <f>SUMIFS('FAOstat _govt exp'!$L:$L,'FAOstat _govt exp'!$J:$J,FAOstat!AH$4,'FAOstat _govt exp'!$H:$H,FAOstat!AH$3,'FAOstat _govt exp'!$D:$D,FAOstat!$B54)</f>
        <v>668.14</v>
      </c>
      <c r="AI54">
        <f>SUMIFS('FAOstat _govt exp'!$L:$L,'FAOstat _govt exp'!$J:$J,FAOstat!AI$4,'FAOstat _govt exp'!$H:$H,FAOstat!AI$3,'FAOstat _govt exp'!$D:$D,FAOstat!$B54)</f>
        <v>637.26</v>
      </c>
      <c r="AJ54">
        <f>SUMIFS('FAOstat _govt exp'!$L:$L,'FAOstat _govt exp'!$J:$J,FAOstat!AJ$4,'FAOstat _govt exp'!$H:$H,FAOstat!AJ$3,'FAOstat _govt exp'!$D:$D,FAOstat!$B54)</f>
        <v>693.28</v>
      </c>
      <c r="AK54">
        <f>SUMIFS('FAOstat _govt exp'!$L:$L,'FAOstat _govt exp'!$J:$J,FAOstat!AK$4,'FAOstat _govt exp'!$H:$H,FAOstat!AK$3,'FAOstat _govt exp'!$D:$D,FAOstat!$B54)</f>
        <v>692.15</v>
      </c>
      <c r="AL54">
        <f>SUMIFS('FAOstat _govt exp'!$L:$L,'FAOstat _govt exp'!$J:$J,FAOstat!AL$4,'FAOstat _govt exp'!$H:$H,FAOstat!AL$3,'FAOstat _govt exp'!$D:$D,FAOstat!$B54)</f>
        <v>553.65</v>
      </c>
      <c r="AM54">
        <f>SUMIFS('FAOstat _govt exp'!$L:$L,'FAOstat _govt exp'!$J:$J,FAOstat!AM$4,'FAOstat _govt exp'!$H:$H,FAOstat!AM$3,'FAOstat _govt exp'!$D:$D,FAOstat!$B54)</f>
        <v>545.70000000000005</v>
      </c>
      <c r="AN54">
        <f>SUMIFS('FAOstat _govt exp'!$L:$L,'FAOstat _govt exp'!$J:$J,FAOstat!AN$4,'FAOstat _govt exp'!$H:$H,FAOstat!AN$3,'FAOstat _govt exp'!$D:$D,FAOstat!$B54)</f>
        <v>511.75</v>
      </c>
      <c r="AO54">
        <f>SUMIFS('FAOstat _govt exp'!$L:$L,'FAOstat _govt exp'!$J:$J,FAOstat!AO$4,'FAOstat _govt exp'!$H:$H,FAOstat!AO$3,'FAOstat _govt exp'!$D:$D,FAOstat!$B54)</f>
        <v>0</v>
      </c>
      <c r="AP54">
        <f>SUMIFS('FAOstat _govt exp'!$L:$L,'FAOstat _govt exp'!$J:$J,FAOstat!AP$4,'FAOstat _govt exp'!$H:$H,FAOstat!AP$3,'FAOstat _govt exp'!$D:$D,FAOstat!$B54)</f>
        <v>0</v>
      </c>
      <c r="AQ54">
        <f>SUMIFS('FAOstat _govt exp'!$L:$L,'FAOstat _govt exp'!$J:$J,FAOstat!AQ$4,'FAOstat _govt exp'!$H:$H,FAOstat!AQ$3,'FAOstat _govt exp'!$D:$D,FAOstat!$B54)</f>
        <v>0</v>
      </c>
      <c r="AR54">
        <f>SUMIFS('FAOstat _govt exp'!$L:$L,'FAOstat _govt exp'!$J:$J,FAOstat!AR$4,'FAOstat _govt exp'!$H:$H,FAOstat!AR$3,'FAOstat _govt exp'!$D:$D,FAOstat!$B54)</f>
        <v>0</v>
      </c>
      <c r="AS54">
        <f>SUMIFS('FAOstat _govt exp'!$L:$L,'FAOstat _govt exp'!$J:$J,FAOstat!AS$4,'FAOstat _govt exp'!$H:$H,FAOstat!AS$3,'FAOstat _govt exp'!$D:$D,FAOstat!$B54)</f>
        <v>0</v>
      </c>
      <c r="AT54">
        <f>SUMIFS('FAOstat _govt exp'!$L:$L,'FAOstat _govt exp'!$J:$J,FAOstat!AT$4,'FAOstat _govt exp'!$H:$H,FAOstat!AT$3,'FAOstat _govt exp'!$D:$D,FAOstat!$B54)</f>
        <v>0</v>
      </c>
      <c r="AU54">
        <f>SUMIFS('FAOstat _govt exp'!$L:$L,'FAOstat _govt exp'!$J:$J,FAOstat!AU$4,'FAOstat _govt exp'!$H:$H,FAOstat!AU$3,'FAOstat _govt exp'!$D:$D,FAOstat!$B54)</f>
        <v>0</v>
      </c>
      <c r="AV54">
        <f>SUMIFS('FAOstat _govt exp'!$L:$L,'FAOstat _govt exp'!$J:$J,FAOstat!AV$4,'FAOstat _govt exp'!$H:$H,FAOstat!AV$3,'FAOstat _govt exp'!$D:$D,FAOstat!$B54)</f>
        <v>0</v>
      </c>
      <c r="AW54">
        <f>SUMIFS('FAOstat _govt exp'!$L:$L,'FAOstat _govt exp'!$J:$J,FAOstat!AW$4,'FAOstat _govt exp'!$H:$H,FAOstat!AW$3,'FAOstat _govt exp'!$D:$D,FAOstat!$B54)</f>
        <v>0</v>
      </c>
      <c r="AX54">
        <f>SUMIFS('FAOstat _govt exp'!$L:$L,'FAOstat _govt exp'!$J:$J,FAOstat!AX$4,'FAOstat _govt exp'!$H:$H,FAOstat!AX$3,'FAOstat _govt exp'!$D:$D,FAOstat!$B54)</f>
        <v>0</v>
      </c>
      <c r="AY54">
        <f>SUMIFS('FAOstat _govt exp'!$L:$L,'FAOstat _govt exp'!$J:$J,FAOstat!AY$4,'FAOstat _govt exp'!$H:$H,FAOstat!AY$3,'FAOstat _govt exp'!$D:$D,FAOstat!$B54)</f>
        <v>0</v>
      </c>
      <c r="AZ54">
        <f>SUMIFS('FAOstat _govt exp'!$L:$L,'FAOstat _govt exp'!$J:$J,FAOstat!AZ$4,'FAOstat _govt exp'!$H:$H,FAOstat!AZ$3,'FAOstat _govt exp'!$D:$D,FAOstat!$B54)</f>
        <v>0</v>
      </c>
      <c r="BA54">
        <f>SUMIFS('FAOstat _govt exp'!$L:$L,'FAOstat _govt exp'!$J:$J,FAOstat!BA$4,'FAOstat _govt exp'!$H:$H,FAOstat!BA$3,'FAOstat _govt exp'!$D:$D,FAOstat!$B54)</f>
        <v>2408.83</v>
      </c>
      <c r="BB54">
        <f>SUMIFS('FAOstat _govt exp'!$L:$L,'FAOstat _govt exp'!$J:$J,FAOstat!BB$4,'FAOstat _govt exp'!$H:$H,FAOstat!BB$3,'FAOstat _govt exp'!$D:$D,FAOstat!$B54)</f>
        <v>2622.44</v>
      </c>
      <c r="BC54">
        <f>SUMIFS('FAOstat _govt exp'!$L:$L,'FAOstat _govt exp'!$J:$J,FAOstat!BC$4,'FAOstat _govt exp'!$H:$H,FAOstat!BC$3,'FAOstat _govt exp'!$D:$D,FAOstat!$B54)</f>
        <v>2283.0700000000002</v>
      </c>
      <c r="BD54">
        <f>SUMIFS('FAOstat _govt exp'!$L:$L,'FAOstat _govt exp'!$J:$J,FAOstat!BD$4,'FAOstat _govt exp'!$H:$H,FAOstat!BD$3,'FAOstat _govt exp'!$D:$D,FAOstat!$B54)</f>
        <v>2223.27</v>
      </c>
      <c r="BE54">
        <f>SUMIFS('FAOstat _govt exp'!$L:$L,'FAOstat _govt exp'!$J:$J,FAOstat!BE$4,'FAOstat _govt exp'!$H:$H,FAOstat!BE$3,'FAOstat _govt exp'!$D:$D,FAOstat!$B54)</f>
        <v>2177.41</v>
      </c>
      <c r="BF54">
        <f>SUMIFS('FAOstat _govt exp'!$L:$L,'FAOstat _govt exp'!$J:$J,FAOstat!BF$4,'FAOstat _govt exp'!$H:$H,FAOstat!BF$3,'FAOstat _govt exp'!$D:$D,FAOstat!$B54)</f>
        <v>1687.57</v>
      </c>
      <c r="BG54">
        <f>SUMIFS('FAOstat _govt exp'!$L:$L,'FAOstat _govt exp'!$J:$J,FAOstat!BG$4,'FAOstat _govt exp'!$H:$H,FAOstat!BG$3,'FAOstat _govt exp'!$D:$D,FAOstat!$B54)</f>
        <v>1683.6</v>
      </c>
      <c r="BH54">
        <f>SUMIFS('FAOstat _govt exp'!$L:$L,'FAOstat _govt exp'!$J:$J,FAOstat!BH$4,'FAOstat _govt exp'!$H:$H,FAOstat!BH$3,'FAOstat _govt exp'!$D:$D,FAOstat!$B54)</f>
        <v>1695.65</v>
      </c>
      <c r="BI54">
        <f>SUMIFS('FAOstat _govt exp'!$L:$L,'FAOstat _govt exp'!$J:$J,FAOstat!BI$4,'FAOstat _govt exp'!$H:$H,FAOstat!BI$3,'FAOstat _govt exp'!$D:$D,FAOstat!$B54)</f>
        <v>0</v>
      </c>
      <c r="BJ54">
        <f>SUMIFS('FAOstat _govt exp'!$L:$L,'FAOstat _govt exp'!$J:$J,FAOstat!BJ$4,'FAOstat _govt exp'!$H:$H,FAOstat!BJ$3,'FAOstat _govt exp'!$D:$D,FAOstat!$B54)</f>
        <v>0</v>
      </c>
      <c r="BK54">
        <f>SUMIFS('FAOstat _govt exp'!$L:$L,'FAOstat _govt exp'!$J:$J,FAOstat!BK$4,'FAOstat _govt exp'!$H:$H,FAOstat!BK$3,'FAOstat _govt exp'!$D:$D,FAOstat!$B54)</f>
        <v>503.77</v>
      </c>
      <c r="BL54">
        <f>SUMIFS('FAOstat _govt exp'!$L:$L,'FAOstat _govt exp'!$J:$J,FAOstat!BL$4,'FAOstat _govt exp'!$H:$H,FAOstat!BL$3,'FAOstat _govt exp'!$D:$D,FAOstat!$B54)</f>
        <v>491.36</v>
      </c>
      <c r="BM54">
        <f>SUMIFS('FAOstat _govt exp'!$L:$L,'FAOstat _govt exp'!$J:$J,FAOstat!BM$4,'FAOstat _govt exp'!$H:$H,FAOstat!BM$3,'FAOstat _govt exp'!$D:$D,FAOstat!$B54)</f>
        <v>470.23</v>
      </c>
      <c r="BN54">
        <f>SUMIFS('FAOstat _govt exp'!$L:$L,'FAOstat _govt exp'!$J:$J,FAOstat!BN$4,'FAOstat _govt exp'!$H:$H,FAOstat!BN$3,'FAOstat _govt exp'!$D:$D,FAOstat!$B54)</f>
        <v>516.64</v>
      </c>
      <c r="BO54">
        <f>SUMIFS('FAOstat _govt exp'!$L:$L,'FAOstat _govt exp'!$J:$J,FAOstat!BO$4,'FAOstat _govt exp'!$H:$H,FAOstat!BO$3,'FAOstat _govt exp'!$D:$D,FAOstat!$B54)</f>
        <v>516.79</v>
      </c>
      <c r="BP54">
        <f>SUMIFS('FAOstat _govt exp'!$L:$L,'FAOstat _govt exp'!$J:$J,FAOstat!BP$4,'FAOstat _govt exp'!$H:$H,FAOstat!BP$3,'FAOstat _govt exp'!$D:$D,FAOstat!$B54)</f>
        <v>391.66</v>
      </c>
      <c r="BQ54">
        <f>SUMIFS('FAOstat _govt exp'!$L:$L,'FAOstat _govt exp'!$J:$J,FAOstat!BQ$4,'FAOstat _govt exp'!$H:$H,FAOstat!BQ$3,'FAOstat _govt exp'!$D:$D,FAOstat!$B54)</f>
        <v>357.53</v>
      </c>
      <c r="BR54">
        <f>SUMIFS('FAOstat _govt exp'!$L:$L,'FAOstat _govt exp'!$J:$J,FAOstat!BR$4,'FAOstat _govt exp'!$H:$H,FAOstat!BR$3,'FAOstat _govt exp'!$D:$D,FAOstat!$B54)</f>
        <v>364.89</v>
      </c>
      <c r="BS54">
        <f>SUMIFS('FAOstat _govt exp'!$L:$L,'FAOstat _govt exp'!$J:$J,FAOstat!BS$4,'FAOstat _govt exp'!$H:$H,FAOstat!BS$3,'FAOstat _govt exp'!$D:$D,FAOstat!$B54)</f>
        <v>0</v>
      </c>
      <c r="BT54">
        <f>SUMIFS('FAOstat _govt exp'!$L:$L,'FAOstat _govt exp'!$J:$J,FAOstat!BT$4,'FAOstat _govt exp'!$H:$H,FAOstat!BT$3,'FAOstat _govt exp'!$D:$D,FAOstat!$B54)</f>
        <v>0</v>
      </c>
      <c r="BU54">
        <f>SUMIFS('FAOstat _govt exp'!$L:$L,'FAOstat _govt exp'!$J:$J,FAOstat!BU$4,'FAOstat _govt exp'!$H:$H,FAOstat!BU$3,'FAOstat _govt exp'!$D:$D,FAOstat!$B54)</f>
        <v>0</v>
      </c>
      <c r="BV54">
        <f>SUMIFS('FAOstat _govt exp'!$L:$L,'FAOstat _govt exp'!$J:$J,FAOstat!BV$4,'FAOstat _govt exp'!$H:$H,FAOstat!BV$3,'FAOstat _govt exp'!$D:$D,FAOstat!$B54)</f>
        <v>0</v>
      </c>
      <c r="BW54">
        <f>SUMIFS('FAOstat _govt exp'!$L:$L,'FAOstat _govt exp'!$J:$J,FAOstat!BW$4,'FAOstat _govt exp'!$H:$H,FAOstat!BW$3,'FAOstat _govt exp'!$D:$D,FAOstat!$B54)</f>
        <v>0</v>
      </c>
      <c r="BX54">
        <f>SUMIFS('FAOstat _govt exp'!$L:$L,'FAOstat _govt exp'!$J:$J,FAOstat!BX$4,'FAOstat _govt exp'!$H:$H,FAOstat!BX$3,'FAOstat _govt exp'!$D:$D,FAOstat!$B54)</f>
        <v>0</v>
      </c>
      <c r="BY54">
        <f>SUMIFS('FAOstat _govt exp'!$L:$L,'FAOstat _govt exp'!$J:$J,FAOstat!BY$4,'FAOstat _govt exp'!$H:$H,FAOstat!BY$3,'FAOstat _govt exp'!$D:$D,FAOstat!$B54)</f>
        <v>0</v>
      </c>
      <c r="BZ54">
        <f>SUMIFS('FAOstat _govt exp'!$L:$L,'FAOstat _govt exp'!$J:$J,FAOstat!BZ$4,'FAOstat _govt exp'!$H:$H,FAOstat!BZ$3,'FAOstat _govt exp'!$D:$D,FAOstat!$B54)</f>
        <v>0</v>
      </c>
      <c r="CA54">
        <f>SUMIFS('FAOstat _govt exp'!$L:$L,'FAOstat _govt exp'!$J:$J,FAOstat!CA$4,'FAOstat _govt exp'!$H:$H,FAOstat!CA$3,'FAOstat _govt exp'!$D:$D,FAOstat!$B54)</f>
        <v>0</v>
      </c>
      <c r="CB54">
        <f>SUMIFS('FAOstat _govt exp'!$L:$L,'FAOstat _govt exp'!$J:$J,FAOstat!CB$4,'FAOstat _govt exp'!$H:$H,FAOstat!CB$3,'FAOstat _govt exp'!$D:$D,FAOstat!$B54)</f>
        <v>0</v>
      </c>
      <c r="CC54">
        <f>SUMIFS('FAOstat _govt exp'!$L:$L,'FAOstat _govt exp'!$J:$J,FAOstat!CC$4,'FAOstat _govt exp'!$H:$H,FAOstat!CC$3,'FAOstat _govt exp'!$D:$D,FAOstat!$B54)</f>
        <v>0</v>
      </c>
      <c r="CD54">
        <f>SUMIFS('FAOstat _govt exp'!$L:$L,'FAOstat _govt exp'!$J:$J,FAOstat!CD$4,'FAOstat _govt exp'!$H:$H,FAOstat!CD$3,'FAOstat _govt exp'!$D:$D,FAOstat!$B54)</f>
        <v>0</v>
      </c>
      <c r="CE54" s="4">
        <f>SUMIFS('FAOstat_value added'!$L:$L,'FAOstat_value added'!$J:$J,FAOstat!CE$4,'FAOstat_value added'!$D:$D,FAOstat!$B54)</f>
        <v>6027.4557000000004</v>
      </c>
      <c r="CF54" s="4">
        <f>IF(SUMIFS('FAOstat_value added'!$L:$L,'FAOstat_value added'!$J:$J,FAOstat!CF$4,'FAOstat_value added'!$D:$D,FAOstat!$B54)=0,CE54*(1+Assumptions!$C$10),SUMIFS('FAOstat_value added'!$L:$L,'FAOstat_value added'!$J:$J,FAOstat!CF$4,'FAOstat_value added'!$D:$D,FAOstat!$B54))</f>
        <v>6389.0546109999996</v>
      </c>
      <c r="CG54" s="4">
        <f>IF(SUMIFS('FAOstat_value added'!$L:$L,'FAOstat_value added'!$J:$J,FAOstat!CG$4,'FAOstat_value added'!$D:$D,FAOstat!$B54)=0,CF54*(1+Assumptions!$C$10),SUMIFS('FAOstat_value added'!$L:$L,'FAOstat_value added'!$J:$J,FAOstat!CG$4,'FAOstat_value added'!$D:$D,FAOstat!$B54))</f>
        <v>5978.463643</v>
      </c>
      <c r="CH54" s="4">
        <f>IF(SUMIFS('FAOstat_value added'!$L:$L,'FAOstat_value added'!$J:$J,FAOstat!CH$4,'FAOstat_value added'!$D:$D,FAOstat!$B54)=0,CG54*(1+Assumptions!$C$10),SUMIFS('FAOstat_value added'!$L:$L,'FAOstat_value added'!$J:$J,FAOstat!CH$4,'FAOstat_value added'!$D:$D,FAOstat!$B54))</f>
        <v>6422.2811279999996</v>
      </c>
      <c r="CI54" s="4">
        <f>IF(SUMIFS('FAOstat_value added'!$L:$L,'FAOstat_value added'!$J:$J,FAOstat!CI$4,'FAOstat_value added'!$D:$D,FAOstat!$B54)=0,CH54*(1+Assumptions!$C$10),SUMIFS('FAOstat_value added'!$L:$L,'FAOstat_value added'!$J:$J,FAOstat!CI$4,'FAOstat_value added'!$D:$D,FAOstat!$B54))</f>
        <v>6583.2528229999998</v>
      </c>
      <c r="CJ54" s="4">
        <f>IF(SUMIFS('FAOstat_value added'!$L:$L,'FAOstat_value added'!$J:$J,FAOstat!CJ$4,'FAOstat_value added'!$D:$D,FAOstat!$B54)=0,CI54*(1+Assumptions!$C$10),SUMIFS('FAOstat_value added'!$L:$L,'FAOstat_value added'!$J:$J,FAOstat!CJ$4,'FAOstat_value added'!$D:$D,FAOstat!$B54))</f>
        <v>5283.5941329999996</v>
      </c>
      <c r="CK54" s="4">
        <f>IF(SUMIFS('FAOstat_value added'!$L:$L,'FAOstat_value added'!$J:$J,FAOstat!CK$4,'FAOstat_value added'!$D:$D,FAOstat!$B54)=0,CJ54*(1+Assumptions!$C$10),SUMIFS('FAOstat_value added'!$L:$L,'FAOstat_value added'!$J:$J,FAOstat!CK$4,'FAOstat_value added'!$D:$D,FAOstat!$B54))</f>
        <v>5559.5184799999997</v>
      </c>
      <c r="CL54" s="4">
        <f>IF(SUMIFS('FAOstat_value added'!$L:$L,'FAOstat_value added'!$J:$J,FAOstat!CL$4,'FAOstat_value added'!$D:$D,FAOstat!$B54)=0,CK54*(1+Assumptions!$C$10),SUMIFS('FAOstat_value added'!$L:$L,'FAOstat_value added'!$J:$J,FAOstat!CL$4,'FAOstat_value added'!$D:$D,FAOstat!$B54))</f>
        <v>5920.6590459999998</v>
      </c>
      <c r="CM54" s="4">
        <f>IF(SUMIFS('FAOstat_value added'!$L:$L,'FAOstat_value added'!$J:$J,FAOstat!CM$4,'FAOstat_value added'!$D:$D,FAOstat!$B54)=0,CL54*(1+Assumptions!$C$10),SUMIFS('FAOstat_value added'!$L:$L,'FAOstat_value added'!$J:$J,FAOstat!CM$4,'FAOstat_value added'!$D:$D,FAOstat!$B54))</f>
        <v>6809.3837039999999</v>
      </c>
      <c r="CN54" s="4">
        <f>IF(SUMIFS('FAOstat_value added'!$L:$L,'FAOstat_value added'!$J:$J,FAOstat!CN$4,'FAOstat_value added'!$D:$D,FAOstat!$B54)=0,CM54*(1+Assumptions!$C$10),SUMIFS('FAOstat_value added'!$L:$L,'FAOstat_value added'!$J:$J,FAOstat!CN$4,'FAOstat_value added'!$D:$D,FAOstat!$B54))</f>
        <v>6945.5713780799997</v>
      </c>
      <c r="CO54" s="36">
        <f t="shared" si="28"/>
        <v>-4.7606772165035394E-2</v>
      </c>
    </row>
    <row r="55" spans="2:93" x14ac:dyDescent="0.35">
      <c r="B55" t="s">
        <v>133</v>
      </c>
      <c r="C55">
        <f t="shared" si="8"/>
        <v>0</v>
      </c>
      <c r="D55">
        <f t="shared" si="9"/>
        <v>0</v>
      </c>
      <c r="E55">
        <f t="shared" si="10"/>
        <v>0</v>
      </c>
      <c r="F55">
        <f t="shared" si="11"/>
        <v>0</v>
      </c>
      <c r="G55">
        <f t="shared" si="12"/>
        <v>0</v>
      </c>
      <c r="H55">
        <f t="shared" si="13"/>
        <v>0</v>
      </c>
      <c r="I55">
        <f t="shared" si="14"/>
        <v>0</v>
      </c>
      <c r="J55">
        <f t="shared" si="15"/>
        <v>0</v>
      </c>
      <c r="K55">
        <f t="shared" si="16"/>
        <v>0</v>
      </c>
      <c r="L55">
        <f t="shared" si="17"/>
        <v>0</v>
      </c>
      <c r="M55" s="4">
        <f t="shared" si="18"/>
        <v>37485.97</v>
      </c>
      <c r="N55" s="4">
        <f t="shared" si="19"/>
        <v>39459.15</v>
      </c>
      <c r="O55" s="4">
        <f t="shared" si="20"/>
        <v>32759.54</v>
      </c>
      <c r="P55" s="4">
        <f t="shared" si="21"/>
        <v>34282.71</v>
      </c>
      <c r="Q55" s="4">
        <f t="shared" si="22"/>
        <v>35344.76</v>
      </c>
      <c r="R55" s="4">
        <f t="shared" si="23"/>
        <v>30739.05</v>
      </c>
      <c r="S55" s="4">
        <f t="shared" si="24"/>
        <v>28864.71</v>
      </c>
      <c r="T55" s="4">
        <f t="shared" si="25"/>
        <v>30470.89</v>
      </c>
      <c r="U55" s="4">
        <f t="shared" si="26"/>
        <v>0</v>
      </c>
      <c r="V55" s="4">
        <f t="shared" si="27"/>
        <v>0</v>
      </c>
      <c r="W55">
        <f>SUMIFS('FAOstat _govt exp'!$L:$L,'FAOstat _govt exp'!$J:$J,FAOstat!W$4,'FAOstat _govt exp'!$H:$H,FAOstat!W$3,'FAOstat _govt exp'!$D:$D,FAOstat!$B55)</f>
        <v>11193.03</v>
      </c>
      <c r="X55">
        <f>SUMIFS('FAOstat _govt exp'!$L:$L,'FAOstat _govt exp'!$J:$J,FAOstat!X$4,'FAOstat _govt exp'!$H:$H,FAOstat!X$3,'FAOstat _govt exp'!$D:$D,FAOstat!$B55)</f>
        <v>11054.91</v>
      </c>
      <c r="Y55">
        <f>SUMIFS('FAOstat _govt exp'!$L:$L,'FAOstat _govt exp'!$J:$J,FAOstat!Y$4,'FAOstat _govt exp'!$H:$H,FAOstat!Y$3,'FAOstat _govt exp'!$D:$D,FAOstat!$B55)</f>
        <v>5759.71</v>
      </c>
      <c r="Z55">
        <f>SUMIFS('FAOstat _govt exp'!$L:$L,'FAOstat _govt exp'!$J:$J,FAOstat!Z$4,'FAOstat _govt exp'!$H:$H,FAOstat!Z$3,'FAOstat _govt exp'!$D:$D,FAOstat!$B55)</f>
        <v>5527.63</v>
      </c>
      <c r="AA55">
        <f>SUMIFS('FAOstat _govt exp'!$L:$L,'FAOstat _govt exp'!$J:$J,FAOstat!AA$4,'FAOstat _govt exp'!$H:$H,FAOstat!AA$3,'FAOstat _govt exp'!$D:$D,FAOstat!$B55)</f>
        <v>6124.39</v>
      </c>
      <c r="AB55">
        <f>SUMIFS('FAOstat _govt exp'!$L:$L,'FAOstat _govt exp'!$J:$J,FAOstat!AB$4,'FAOstat _govt exp'!$H:$H,FAOstat!AB$3,'FAOstat _govt exp'!$D:$D,FAOstat!$B55)</f>
        <v>6237.68</v>
      </c>
      <c r="AC55">
        <f>SUMIFS('FAOstat _govt exp'!$L:$L,'FAOstat _govt exp'!$J:$J,FAOstat!AC$4,'FAOstat _govt exp'!$H:$H,FAOstat!AC$3,'FAOstat _govt exp'!$D:$D,FAOstat!$B55)</f>
        <v>5432.68</v>
      </c>
      <c r="AD55">
        <f>SUMIFS('FAOstat _govt exp'!$L:$L,'FAOstat _govt exp'!$J:$J,FAOstat!AD$4,'FAOstat _govt exp'!$H:$H,FAOstat!AD$3,'FAOstat _govt exp'!$D:$D,FAOstat!$B55)</f>
        <v>5957.94</v>
      </c>
      <c r="AE55">
        <f>SUMIFS('FAOstat _govt exp'!$L:$L,'FAOstat _govt exp'!$J:$J,FAOstat!AE$4,'FAOstat _govt exp'!$H:$H,FAOstat!AE$3,'FAOstat _govt exp'!$D:$D,FAOstat!$B55)</f>
        <v>0</v>
      </c>
      <c r="AF55">
        <f>SUMIFS('FAOstat _govt exp'!$L:$L,'FAOstat _govt exp'!$J:$J,FAOstat!AF$4,'FAOstat _govt exp'!$H:$H,FAOstat!AF$3,'FAOstat _govt exp'!$D:$D,FAOstat!$B55)</f>
        <v>0</v>
      </c>
      <c r="AG55">
        <f>SUMIFS('FAOstat _govt exp'!$L:$L,'FAOstat _govt exp'!$J:$J,FAOstat!AG$4,'FAOstat _govt exp'!$H:$H,FAOstat!AG$3,'FAOstat _govt exp'!$D:$D,FAOstat!$B55)</f>
        <v>26292.94</v>
      </c>
      <c r="AH55">
        <f>SUMIFS('FAOstat _govt exp'!$L:$L,'FAOstat _govt exp'!$J:$J,FAOstat!AH$4,'FAOstat _govt exp'!$H:$H,FAOstat!AH$3,'FAOstat _govt exp'!$D:$D,FAOstat!$B55)</f>
        <v>28404.240000000002</v>
      </c>
      <c r="AI55">
        <f>SUMIFS('FAOstat _govt exp'!$L:$L,'FAOstat _govt exp'!$J:$J,FAOstat!AI$4,'FAOstat _govt exp'!$H:$H,FAOstat!AI$3,'FAOstat _govt exp'!$D:$D,FAOstat!$B55)</f>
        <v>26999.83</v>
      </c>
      <c r="AJ55">
        <f>SUMIFS('FAOstat _govt exp'!$L:$L,'FAOstat _govt exp'!$J:$J,FAOstat!AJ$4,'FAOstat _govt exp'!$H:$H,FAOstat!AJ$3,'FAOstat _govt exp'!$D:$D,FAOstat!$B55)</f>
        <v>28755.08</v>
      </c>
      <c r="AK55">
        <f>SUMIFS('FAOstat _govt exp'!$L:$L,'FAOstat _govt exp'!$J:$J,FAOstat!AK$4,'FAOstat _govt exp'!$H:$H,FAOstat!AK$3,'FAOstat _govt exp'!$D:$D,FAOstat!$B55)</f>
        <v>29220.37</v>
      </c>
      <c r="AL55">
        <f>SUMIFS('FAOstat _govt exp'!$L:$L,'FAOstat _govt exp'!$J:$J,FAOstat!AL$4,'FAOstat _govt exp'!$H:$H,FAOstat!AL$3,'FAOstat _govt exp'!$D:$D,FAOstat!$B55)</f>
        <v>24501.37</v>
      </c>
      <c r="AM55">
        <f>SUMIFS('FAOstat _govt exp'!$L:$L,'FAOstat _govt exp'!$J:$J,FAOstat!AM$4,'FAOstat _govt exp'!$H:$H,FAOstat!AM$3,'FAOstat _govt exp'!$D:$D,FAOstat!$B55)</f>
        <v>23432.03</v>
      </c>
      <c r="AN55">
        <f>SUMIFS('FAOstat _govt exp'!$L:$L,'FAOstat _govt exp'!$J:$J,FAOstat!AN$4,'FAOstat _govt exp'!$H:$H,FAOstat!AN$3,'FAOstat _govt exp'!$D:$D,FAOstat!$B55)</f>
        <v>24512.95</v>
      </c>
      <c r="AO55">
        <f>SUMIFS('FAOstat _govt exp'!$L:$L,'FAOstat _govt exp'!$J:$J,FAOstat!AO$4,'FAOstat _govt exp'!$H:$H,FAOstat!AO$3,'FAOstat _govt exp'!$D:$D,FAOstat!$B55)</f>
        <v>0</v>
      </c>
      <c r="AP55">
        <f>SUMIFS('FAOstat _govt exp'!$L:$L,'FAOstat _govt exp'!$J:$J,FAOstat!AP$4,'FAOstat _govt exp'!$H:$H,FAOstat!AP$3,'FAOstat _govt exp'!$D:$D,FAOstat!$B55)</f>
        <v>0</v>
      </c>
      <c r="AQ55">
        <f>SUMIFS('FAOstat _govt exp'!$L:$L,'FAOstat _govt exp'!$J:$J,FAOstat!AQ$4,'FAOstat _govt exp'!$H:$H,FAOstat!AQ$3,'FAOstat _govt exp'!$D:$D,FAOstat!$B55)</f>
        <v>0</v>
      </c>
      <c r="AR55">
        <f>SUMIFS('FAOstat _govt exp'!$L:$L,'FAOstat _govt exp'!$J:$J,FAOstat!AR$4,'FAOstat _govt exp'!$H:$H,FAOstat!AR$3,'FAOstat _govt exp'!$D:$D,FAOstat!$B55)</f>
        <v>0</v>
      </c>
      <c r="AS55">
        <f>SUMIFS('FAOstat _govt exp'!$L:$L,'FAOstat _govt exp'!$J:$J,FAOstat!AS$4,'FAOstat _govt exp'!$H:$H,FAOstat!AS$3,'FAOstat _govt exp'!$D:$D,FAOstat!$B55)</f>
        <v>0</v>
      </c>
      <c r="AT55">
        <f>SUMIFS('FAOstat _govt exp'!$L:$L,'FAOstat _govt exp'!$J:$J,FAOstat!AT$4,'FAOstat _govt exp'!$H:$H,FAOstat!AT$3,'FAOstat _govt exp'!$D:$D,FAOstat!$B55)</f>
        <v>0</v>
      </c>
      <c r="AU55">
        <f>SUMIFS('FAOstat _govt exp'!$L:$L,'FAOstat _govt exp'!$J:$J,FAOstat!AU$4,'FAOstat _govt exp'!$H:$H,FAOstat!AU$3,'FAOstat _govt exp'!$D:$D,FAOstat!$B55)</f>
        <v>0</v>
      </c>
      <c r="AV55">
        <f>SUMIFS('FAOstat _govt exp'!$L:$L,'FAOstat _govt exp'!$J:$J,FAOstat!AV$4,'FAOstat _govt exp'!$H:$H,FAOstat!AV$3,'FAOstat _govt exp'!$D:$D,FAOstat!$B55)</f>
        <v>0</v>
      </c>
      <c r="AW55">
        <f>SUMIFS('FAOstat _govt exp'!$L:$L,'FAOstat _govt exp'!$J:$J,FAOstat!AW$4,'FAOstat _govt exp'!$H:$H,FAOstat!AW$3,'FAOstat _govt exp'!$D:$D,FAOstat!$B55)</f>
        <v>0</v>
      </c>
      <c r="AX55">
        <f>SUMIFS('FAOstat _govt exp'!$L:$L,'FAOstat _govt exp'!$J:$J,FAOstat!AX$4,'FAOstat _govt exp'!$H:$H,FAOstat!AX$3,'FAOstat _govt exp'!$D:$D,FAOstat!$B55)</f>
        <v>0</v>
      </c>
      <c r="AY55">
        <f>SUMIFS('FAOstat _govt exp'!$L:$L,'FAOstat _govt exp'!$J:$J,FAOstat!AY$4,'FAOstat _govt exp'!$H:$H,FAOstat!AY$3,'FAOstat _govt exp'!$D:$D,FAOstat!$B55)</f>
        <v>0</v>
      </c>
      <c r="AZ55">
        <f>SUMIFS('FAOstat _govt exp'!$L:$L,'FAOstat _govt exp'!$J:$J,FAOstat!AZ$4,'FAOstat _govt exp'!$H:$H,FAOstat!AZ$3,'FAOstat _govt exp'!$D:$D,FAOstat!$B55)</f>
        <v>0</v>
      </c>
      <c r="BA55">
        <f>SUMIFS('FAOstat _govt exp'!$L:$L,'FAOstat _govt exp'!$J:$J,FAOstat!BA$4,'FAOstat _govt exp'!$H:$H,FAOstat!BA$3,'FAOstat _govt exp'!$D:$D,FAOstat!$B55)</f>
        <v>4315.21</v>
      </c>
      <c r="BB55">
        <f>SUMIFS('FAOstat _govt exp'!$L:$L,'FAOstat _govt exp'!$J:$J,FAOstat!BB$4,'FAOstat _govt exp'!$H:$H,FAOstat!BB$3,'FAOstat _govt exp'!$D:$D,FAOstat!$B55)</f>
        <v>3692.86</v>
      </c>
      <c r="BC55">
        <f>SUMIFS('FAOstat _govt exp'!$L:$L,'FAOstat _govt exp'!$J:$J,FAOstat!BC$4,'FAOstat _govt exp'!$H:$H,FAOstat!BC$3,'FAOstat _govt exp'!$D:$D,FAOstat!$B55)</f>
        <v>3715.61</v>
      </c>
      <c r="BD55">
        <f>SUMIFS('FAOstat _govt exp'!$L:$L,'FAOstat _govt exp'!$J:$J,FAOstat!BD$4,'FAOstat _govt exp'!$H:$H,FAOstat!BD$3,'FAOstat _govt exp'!$D:$D,FAOstat!$B55)</f>
        <v>3407.95</v>
      </c>
      <c r="BE55">
        <f>SUMIFS('FAOstat _govt exp'!$L:$L,'FAOstat _govt exp'!$J:$J,FAOstat!BE$4,'FAOstat _govt exp'!$H:$H,FAOstat!BE$3,'FAOstat _govt exp'!$D:$D,FAOstat!$B55)</f>
        <v>3835.38</v>
      </c>
      <c r="BF55">
        <f>SUMIFS('FAOstat _govt exp'!$L:$L,'FAOstat _govt exp'!$J:$J,FAOstat!BF$4,'FAOstat _govt exp'!$H:$H,FAOstat!BF$3,'FAOstat _govt exp'!$D:$D,FAOstat!$B55)</f>
        <v>4111.8500000000004</v>
      </c>
      <c r="BG55">
        <f>SUMIFS('FAOstat _govt exp'!$L:$L,'FAOstat _govt exp'!$J:$J,FAOstat!BG$4,'FAOstat _govt exp'!$H:$H,FAOstat!BG$3,'FAOstat _govt exp'!$D:$D,FAOstat!$B55)</f>
        <v>3477.89</v>
      </c>
      <c r="BH55">
        <f>SUMIFS('FAOstat _govt exp'!$L:$L,'FAOstat _govt exp'!$J:$J,FAOstat!BH$4,'FAOstat _govt exp'!$H:$H,FAOstat!BH$3,'FAOstat _govt exp'!$D:$D,FAOstat!$B55)</f>
        <v>4708.51</v>
      </c>
      <c r="BI55">
        <f>SUMIFS('FAOstat _govt exp'!$L:$L,'FAOstat _govt exp'!$J:$J,FAOstat!BI$4,'FAOstat _govt exp'!$H:$H,FAOstat!BI$3,'FAOstat _govt exp'!$D:$D,FAOstat!$B55)</f>
        <v>0</v>
      </c>
      <c r="BJ55">
        <f>SUMIFS('FAOstat _govt exp'!$L:$L,'FAOstat _govt exp'!$J:$J,FAOstat!BJ$4,'FAOstat _govt exp'!$H:$H,FAOstat!BJ$3,'FAOstat _govt exp'!$D:$D,FAOstat!$B55)</f>
        <v>0</v>
      </c>
      <c r="BK55">
        <f>SUMIFS('FAOstat _govt exp'!$L:$L,'FAOstat _govt exp'!$J:$J,FAOstat!BK$4,'FAOstat _govt exp'!$H:$H,FAOstat!BK$3,'FAOstat _govt exp'!$D:$D,FAOstat!$B55)</f>
        <v>4116.3500000000004</v>
      </c>
      <c r="BL55">
        <f>SUMIFS('FAOstat _govt exp'!$L:$L,'FAOstat _govt exp'!$J:$J,FAOstat!BL$4,'FAOstat _govt exp'!$H:$H,FAOstat!BL$3,'FAOstat _govt exp'!$D:$D,FAOstat!$B55)</f>
        <v>3639.96</v>
      </c>
      <c r="BM55">
        <f>SUMIFS('FAOstat _govt exp'!$L:$L,'FAOstat _govt exp'!$J:$J,FAOstat!BM$4,'FAOstat _govt exp'!$H:$H,FAOstat!BM$3,'FAOstat _govt exp'!$D:$D,FAOstat!$B55)</f>
        <v>3375.14</v>
      </c>
      <c r="BN55">
        <f>SUMIFS('FAOstat _govt exp'!$L:$L,'FAOstat _govt exp'!$J:$J,FAOstat!BN$4,'FAOstat _govt exp'!$H:$H,FAOstat!BN$3,'FAOstat _govt exp'!$D:$D,FAOstat!$B55)</f>
        <v>4028.18</v>
      </c>
      <c r="BO55">
        <f>SUMIFS('FAOstat _govt exp'!$L:$L,'FAOstat _govt exp'!$J:$J,FAOstat!BO$4,'FAOstat _govt exp'!$H:$H,FAOstat!BO$3,'FAOstat _govt exp'!$D:$D,FAOstat!$B55)</f>
        <v>3960.26</v>
      </c>
      <c r="BP55">
        <f>SUMIFS('FAOstat _govt exp'!$L:$L,'FAOstat _govt exp'!$J:$J,FAOstat!BP$4,'FAOstat _govt exp'!$H:$H,FAOstat!BP$3,'FAOstat _govt exp'!$D:$D,FAOstat!$B55)</f>
        <v>3519.37</v>
      </c>
      <c r="BQ55">
        <f>SUMIFS('FAOstat _govt exp'!$L:$L,'FAOstat _govt exp'!$J:$J,FAOstat!BQ$4,'FAOstat _govt exp'!$H:$H,FAOstat!BQ$3,'FAOstat _govt exp'!$D:$D,FAOstat!$B55)</f>
        <v>3480.1</v>
      </c>
      <c r="BR55">
        <f>SUMIFS('FAOstat _govt exp'!$L:$L,'FAOstat _govt exp'!$J:$J,FAOstat!BR$4,'FAOstat _govt exp'!$H:$H,FAOstat!BR$3,'FAOstat _govt exp'!$D:$D,FAOstat!$B55)</f>
        <v>3543.81</v>
      </c>
      <c r="BS55">
        <f>SUMIFS('FAOstat _govt exp'!$L:$L,'FAOstat _govt exp'!$J:$J,FAOstat!BS$4,'FAOstat _govt exp'!$H:$H,FAOstat!BS$3,'FAOstat _govt exp'!$D:$D,FAOstat!$B55)</f>
        <v>0</v>
      </c>
      <c r="BT55">
        <f>SUMIFS('FAOstat _govt exp'!$L:$L,'FAOstat _govt exp'!$J:$J,FAOstat!BT$4,'FAOstat _govt exp'!$H:$H,FAOstat!BT$3,'FAOstat _govt exp'!$D:$D,FAOstat!$B55)</f>
        <v>0</v>
      </c>
      <c r="BU55">
        <f>SUMIFS('FAOstat _govt exp'!$L:$L,'FAOstat _govt exp'!$J:$J,FAOstat!BU$4,'FAOstat _govt exp'!$H:$H,FAOstat!BU$3,'FAOstat _govt exp'!$D:$D,FAOstat!$B55)</f>
        <v>0</v>
      </c>
      <c r="BV55">
        <f>SUMIFS('FAOstat _govt exp'!$L:$L,'FAOstat _govt exp'!$J:$J,FAOstat!BV$4,'FAOstat _govt exp'!$H:$H,FAOstat!BV$3,'FAOstat _govt exp'!$D:$D,FAOstat!$B55)</f>
        <v>0</v>
      </c>
      <c r="BW55">
        <f>SUMIFS('FAOstat _govt exp'!$L:$L,'FAOstat _govt exp'!$J:$J,FAOstat!BW$4,'FAOstat _govt exp'!$H:$H,FAOstat!BW$3,'FAOstat _govt exp'!$D:$D,FAOstat!$B55)</f>
        <v>0</v>
      </c>
      <c r="BX55">
        <f>SUMIFS('FAOstat _govt exp'!$L:$L,'FAOstat _govt exp'!$J:$J,FAOstat!BX$4,'FAOstat _govt exp'!$H:$H,FAOstat!BX$3,'FAOstat _govt exp'!$D:$D,FAOstat!$B55)</f>
        <v>0</v>
      </c>
      <c r="BY55">
        <f>SUMIFS('FAOstat _govt exp'!$L:$L,'FAOstat _govt exp'!$J:$J,FAOstat!BY$4,'FAOstat _govt exp'!$H:$H,FAOstat!BY$3,'FAOstat _govt exp'!$D:$D,FAOstat!$B55)</f>
        <v>0</v>
      </c>
      <c r="BZ55">
        <f>SUMIFS('FAOstat _govt exp'!$L:$L,'FAOstat _govt exp'!$J:$J,FAOstat!BZ$4,'FAOstat _govt exp'!$H:$H,FAOstat!BZ$3,'FAOstat _govt exp'!$D:$D,FAOstat!$B55)</f>
        <v>0</v>
      </c>
      <c r="CA55">
        <f>SUMIFS('FAOstat _govt exp'!$L:$L,'FAOstat _govt exp'!$J:$J,FAOstat!CA$4,'FAOstat _govt exp'!$H:$H,FAOstat!CA$3,'FAOstat _govt exp'!$D:$D,FAOstat!$B55)</f>
        <v>0</v>
      </c>
      <c r="CB55">
        <f>SUMIFS('FAOstat _govt exp'!$L:$L,'FAOstat _govt exp'!$J:$J,FAOstat!CB$4,'FAOstat _govt exp'!$H:$H,FAOstat!CB$3,'FAOstat _govt exp'!$D:$D,FAOstat!$B55)</f>
        <v>0</v>
      </c>
      <c r="CC55">
        <f>SUMIFS('FAOstat _govt exp'!$L:$L,'FAOstat _govt exp'!$J:$J,FAOstat!CC$4,'FAOstat _govt exp'!$H:$H,FAOstat!CC$3,'FAOstat _govt exp'!$D:$D,FAOstat!$B55)</f>
        <v>0</v>
      </c>
      <c r="CD55">
        <f>SUMIFS('FAOstat _govt exp'!$L:$L,'FAOstat _govt exp'!$J:$J,FAOstat!CD$4,'FAOstat _govt exp'!$H:$H,FAOstat!CD$3,'FAOstat _govt exp'!$D:$D,FAOstat!$B55)</f>
        <v>0</v>
      </c>
      <c r="CE55" s="4">
        <f>SUMIFS('FAOstat_value added'!$L:$L,'FAOstat_value added'!$J:$J,FAOstat!CE$4,'FAOstat_value added'!$D:$D,FAOstat!$B55)</f>
        <v>42388.204723000003</v>
      </c>
      <c r="CF55" s="4">
        <f>IF(SUMIFS('FAOstat_value added'!$L:$L,'FAOstat_value added'!$J:$J,FAOstat!CF$4,'FAOstat_value added'!$D:$D,FAOstat!$B55)=0,CE55*(1+Assumptions!$C$10),SUMIFS('FAOstat_value added'!$L:$L,'FAOstat_value added'!$J:$J,FAOstat!CF$4,'FAOstat_value added'!$D:$D,FAOstat!$B55))</f>
        <v>47221.452584999999</v>
      </c>
      <c r="CG55" s="4">
        <f>IF(SUMIFS('FAOstat_value added'!$L:$L,'FAOstat_value added'!$J:$J,FAOstat!CG$4,'FAOstat_value added'!$D:$D,FAOstat!$B55)=0,CF55*(1+Assumptions!$C$10),SUMIFS('FAOstat_value added'!$L:$L,'FAOstat_value added'!$J:$J,FAOstat!CG$4,'FAOstat_value added'!$D:$D,FAOstat!$B55))</f>
        <v>43794.526818999999</v>
      </c>
      <c r="CH55" s="4">
        <f>IF(SUMIFS('FAOstat_value added'!$L:$L,'FAOstat_value added'!$J:$J,FAOstat!CH$4,'FAOstat_value added'!$D:$D,FAOstat!$B55)=0,CG55*(1+Assumptions!$C$10),SUMIFS('FAOstat_value added'!$L:$L,'FAOstat_value added'!$J:$J,FAOstat!CH$4,'FAOstat_value added'!$D:$D,FAOstat!$B55))</f>
        <v>41003.284225000003</v>
      </c>
      <c r="CI55" s="4">
        <f>IF(SUMIFS('FAOstat_value added'!$L:$L,'FAOstat_value added'!$J:$J,FAOstat!CI$4,'FAOstat_value added'!$D:$D,FAOstat!$B55)=0,CH55*(1+Assumptions!$C$10),SUMIFS('FAOstat_value added'!$L:$L,'FAOstat_value added'!$J:$J,FAOstat!CI$4,'FAOstat_value added'!$D:$D,FAOstat!$B55))</f>
        <v>44389.857505</v>
      </c>
      <c r="CJ55" s="4">
        <f>IF(SUMIFS('FAOstat_value added'!$L:$L,'FAOstat_value added'!$J:$J,FAOstat!CJ$4,'FAOstat_value added'!$D:$D,FAOstat!$B55)=0,CI55*(1+Assumptions!$C$10),SUMIFS('FAOstat_value added'!$L:$L,'FAOstat_value added'!$J:$J,FAOstat!CJ$4,'FAOstat_value added'!$D:$D,FAOstat!$B55))</f>
        <v>39148.948217999998</v>
      </c>
      <c r="CK55" s="4">
        <f>IF(SUMIFS('FAOstat_value added'!$L:$L,'FAOstat_value added'!$J:$J,FAOstat!CK$4,'FAOstat_value added'!$D:$D,FAOstat!$B55)=0,CJ55*(1+Assumptions!$C$10),SUMIFS('FAOstat_value added'!$L:$L,'FAOstat_value added'!$J:$J,FAOstat!CK$4,'FAOstat_value added'!$D:$D,FAOstat!$B55))</f>
        <v>35515.212857999999</v>
      </c>
      <c r="CL55" s="4">
        <f>IF(SUMIFS('FAOstat_value added'!$L:$L,'FAOstat_value added'!$J:$J,FAOstat!CL$4,'FAOstat_value added'!$D:$D,FAOstat!$B55)=0,CK55*(1+Assumptions!$C$10),SUMIFS('FAOstat_value added'!$L:$L,'FAOstat_value added'!$J:$J,FAOstat!CL$4,'FAOstat_value added'!$D:$D,FAOstat!$B55))</f>
        <v>40232.465419</v>
      </c>
      <c r="CM55" s="4">
        <f>IF(SUMIFS('FAOstat_value added'!$L:$L,'FAOstat_value added'!$J:$J,FAOstat!CM$4,'FAOstat_value added'!$D:$D,FAOstat!$B55)=0,CL55*(1+Assumptions!$C$10),SUMIFS('FAOstat_value added'!$L:$L,'FAOstat_value added'!$J:$J,FAOstat!CM$4,'FAOstat_value added'!$D:$D,FAOstat!$B55))</f>
        <v>45077.033639000001</v>
      </c>
      <c r="CN55" s="4">
        <f>IF(SUMIFS('FAOstat_value added'!$L:$L,'FAOstat_value added'!$J:$J,FAOstat!CN$4,'FAOstat_value added'!$D:$D,FAOstat!$B55)=0,CM55*(1+Assumptions!$C$10),SUMIFS('FAOstat_value added'!$L:$L,'FAOstat_value added'!$J:$J,FAOstat!CN$4,'FAOstat_value added'!$D:$D,FAOstat!$B55))</f>
        <v>45978.574311780001</v>
      </c>
      <c r="CO55" s="36">
        <f t="shared" si="28"/>
        <v>-2.9165507154584436E-2</v>
      </c>
    </row>
    <row r="56" spans="2:93" x14ac:dyDescent="0.35">
      <c r="B56" t="s">
        <v>137</v>
      </c>
      <c r="C56">
        <f t="shared" si="8"/>
        <v>0.17</v>
      </c>
      <c r="D56">
        <f t="shared" si="9"/>
        <v>0.18</v>
      </c>
      <c r="E56">
        <f t="shared" si="10"/>
        <v>0.21</v>
      </c>
      <c r="F56">
        <f t="shared" si="11"/>
        <v>0.33</v>
      </c>
      <c r="G56">
        <f t="shared" si="12"/>
        <v>2.3199999999999998</v>
      </c>
      <c r="H56">
        <f t="shared" si="13"/>
        <v>0.45</v>
      </c>
      <c r="I56">
        <f t="shared" si="14"/>
        <v>0</v>
      </c>
      <c r="J56">
        <f t="shared" si="15"/>
        <v>0</v>
      </c>
      <c r="K56">
        <f t="shared" si="16"/>
        <v>0</v>
      </c>
      <c r="L56">
        <f t="shared" si="17"/>
        <v>0</v>
      </c>
      <c r="M56" s="4">
        <f t="shared" si="18"/>
        <v>26.800000000000004</v>
      </c>
      <c r="N56" s="4">
        <f t="shared" si="19"/>
        <v>59.019999999999996</v>
      </c>
      <c r="O56" s="4">
        <f t="shared" si="20"/>
        <v>182.7</v>
      </c>
      <c r="P56" s="4">
        <f t="shared" si="21"/>
        <v>186.82000000000002</v>
      </c>
      <c r="Q56" s="4">
        <f t="shared" si="22"/>
        <v>217.85</v>
      </c>
      <c r="R56" s="4">
        <f t="shared" si="23"/>
        <v>147.74</v>
      </c>
      <c r="S56" s="4">
        <f t="shared" si="24"/>
        <v>157.83000000000001</v>
      </c>
      <c r="T56" s="4">
        <f t="shared" si="25"/>
        <v>138.19</v>
      </c>
      <c r="U56" s="4">
        <f t="shared" si="26"/>
        <v>138.66</v>
      </c>
      <c r="V56" s="4">
        <f t="shared" si="27"/>
        <v>0</v>
      </c>
      <c r="W56">
        <f>SUMIFS('FAOstat _govt exp'!$L:$L,'FAOstat _govt exp'!$J:$J,FAOstat!W$4,'FAOstat _govt exp'!$H:$H,FAOstat!W$3,'FAOstat _govt exp'!$D:$D,FAOstat!$B56)</f>
        <v>0</v>
      </c>
      <c r="X56">
        <f>SUMIFS('FAOstat _govt exp'!$L:$L,'FAOstat _govt exp'!$J:$J,FAOstat!X$4,'FAOstat _govt exp'!$H:$H,FAOstat!X$3,'FAOstat _govt exp'!$D:$D,FAOstat!$B56)</f>
        <v>0</v>
      </c>
      <c r="Y56">
        <f>SUMIFS('FAOstat _govt exp'!$L:$L,'FAOstat _govt exp'!$J:$J,FAOstat!Y$4,'FAOstat _govt exp'!$H:$H,FAOstat!Y$3,'FAOstat _govt exp'!$D:$D,FAOstat!$B56)</f>
        <v>0</v>
      </c>
      <c r="Z56">
        <f>SUMIFS('FAOstat _govt exp'!$L:$L,'FAOstat _govt exp'!$J:$J,FAOstat!Z$4,'FAOstat _govt exp'!$H:$H,FAOstat!Z$3,'FAOstat _govt exp'!$D:$D,FAOstat!$B56)</f>
        <v>0</v>
      </c>
      <c r="AA56">
        <f>SUMIFS('FAOstat _govt exp'!$L:$L,'FAOstat _govt exp'!$J:$J,FAOstat!AA$4,'FAOstat _govt exp'!$H:$H,FAOstat!AA$3,'FAOstat _govt exp'!$D:$D,FAOstat!$B56)</f>
        <v>0</v>
      </c>
      <c r="AB56">
        <f>SUMIFS('FAOstat _govt exp'!$L:$L,'FAOstat _govt exp'!$J:$J,FAOstat!AB$4,'FAOstat _govt exp'!$H:$H,FAOstat!AB$3,'FAOstat _govt exp'!$D:$D,FAOstat!$B56)</f>
        <v>0</v>
      </c>
      <c r="AC56">
        <f>SUMIFS('FAOstat _govt exp'!$L:$L,'FAOstat _govt exp'!$J:$J,FAOstat!AC$4,'FAOstat _govt exp'!$H:$H,FAOstat!AC$3,'FAOstat _govt exp'!$D:$D,FAOstat!$B56)</f>
        <v>0</v>
      </c>
      <c r="AD56">
        <f>SUMIFS('FAOstat _govt exp'!$L:$L,'FAOstat _govt exp'!$J:$J,FAOstat!AD$4,'FAOstat _govt exp'!$H:$H,FAOstat!AD$3,'FAOstat _govt exp'!$D:$D,FAOstat!$B56)</f>
        <v>0</v>
      </c>
      <c r="AE56">
        <f>SUMIFS('FAOstat _govt exp'!$L:$L,'FAOstat _govt exp'!$J:$J,FAOstat!AE$4,'FAOstat _govt exp'!$H:$H,FAOstat!AE$3,'FAOstat _govt exp'!$D:$D,FAOstat!$B56)</f>
        <v>0</v>
      </c>
      <c r="AF56">
        <f>SUMIFS('FAOstat _govt exp'!$L:$L,'FAOstat _govt exp'!$J:$J,FAOstat!AF$4,'FAOstat _govt exp'!$H:$H,FAOstat!AF$3,'FAOstat _govt exp'!$D:$D,FAOstat!$B56)</f>
        <v>0</v>
      </c>
      <c r="AG56">
        <f>SUMIFS('FAOstat _govt exp'!$L:$L,'FAOstat _govt exp'!$J:$J,FAOstat!AG$4,'FAOstat _govt exp'!$H:$H,FAOstat!AG$3,'FAOstat _govt exp'!$D:$D,FAOstat!$B56)</f>
        <v>0</v>
      </c>
      <c r="AH56">
        <f>SUMIFS('FAOstat _govt exp'!$L:$L,'FAOstat _govt exp'!$J:$J,FAOstat!AH$4,'FAOstat _govt exp'!$H:$H,FAOstat!AH$3,'FAOstat _govt exp'!$D:$D,FAOstat!$B56)</f>
        <v>0</v>
      </c>
      <c r="AI56">
        <f>SUMIFS('FAOstat _govt exp'!$L:$L,'FAOstat _govt exp'!$J:$J,FAOstat!AI$4,'FAOstat _govt exp'!$H:$H,FAOstat!AI$3,'FAOstat _govt exp'!$D:$D,FAOstat!$B56)</f>
        <v>53.6</v>
      </c>
      <c r="AJ56">
        <f>SUMIFS('FAOstat _govt exp'!$L:$L,'FAOstat _govt exp'!$J:$J,FAOstat!AJ$4,'FAOstat _govt exp'!$H:$H,FAOstat!AJ$3,'FAOstat _govt exp'!$D:$D,FAOstat!$B56)</f>
        <v>80.680000000000007</v>
      </c>
      <c r="AK56">
        <f>SUMIFS('FAOstat _govt exp'!$L:$L,'FAOstat _govt exp'!$J:$J,FAOstat!AK$4,'FAOstat _govt exp'!$H:$H,FAOstat!AK$3,'FAOstat _govt exp'!$D:$D,FAOstat!$B56)</f>
        <v>92.26</v>
      </c>
      <c r="AL56">
        <f>SUMIFS('FAOstat _govt exp'!$L:$L,'FAOstat _govt exp'!$J:$J,FAOstat!AL$4,'FAOstat _govt exp'!$H:$H,FAOstat!AL$3,'FAOstat _govt exp'!$D:$D,FAOstat!$B56)</f>
        <v>58.7</v>
      </c>
      <c r="AM56">
        <f>SUMIFS('FAOstat _govt exp'!$L:$L,'FAOstat _govt exp'!$J:$J,FAOstat!AM$4,'FAOstat _govt exp'!$H:$H,FAOstat!AM$3,'FAOstat _govt exp'!$D:$D,FAOstat!$B56)</f>
        <v>60.57</v>
      </c>
      <c r="AN56">
        <f>SUMIFS('FAOstat _govt exp'!$L:$L,'FAOstat _govt exp'!$J:$J,FAOstat!AN$4,'FAOstat _govt exp'!$H:$H,FAOstat!AN$3,'FAOstat _govt exp'!$D:$D,FAOstat!$B56)</f>
        <v>57.63</v>
      </c>
      <c r="AO56">
        <f>SUMIFS('FAOstat _govt exp'!$L:$L,'FAOstat _govt exp'!$J:$J,FAOstat!AO$4,'FAOstat _govt exp'!$H:$H,FAOstat!AO$3,'FAOstat _govt exp'!$D:$D,FAOstat!$B56)</f>
        <v>60.43</v>
      </c>
      <c r="AP56">
        <f>SUMIFS('FAOstat _govt exp'!$L:$L,'FAOstat _govt exp'!$J:$J,FAOstat!AP$4,'FAOstat _govt exp'!$H:$H,FAOstat!AP$3,'FAOstat _govt exp'!$D:$D,FAOstat!$B56)</f>
        <v>0</v>
      </c>
      <c r="AQ56">
        <f>SUMIFS('FAOstat _govt exp'!$L:$L,'FAOstat _govt exp'!$J:$J,FAOstat!AQ$4,'FAOstat _govt exp'!$H:$H,FAOstat!AQ$3,'FAOstat _govt exp'!$D:$D,FAOstat!$B56)</f>
        <v>0</v>
      </c>
      <c r="AR56">
        <f>SUMIFS('FAOstat _govt exp'!$L:$L,'FAOstat _govt exp'!$J:$J,FAOstat!AR$4,'FAOstat _govt exp'!$H:$H,FAOstat!AR$3,'FAOstat _govt exp'!$D:$D,FAOstat!$B56)</f>
        <v>0</v>
      </c>
      <c r="AS56">
        <f>SUMIFS('FAOstat _govt exp'!$L:$L,'FAOstat _govt exp'!$J:$J,FAOstat!AS$4,'FAOstat _govt exp'!$H:$H,FAOstat!AS$3,'FAOstat _govt exp'!$D:$D,FAOstat!$B56)</f>
        <v>0</v>
      </c>
      <c r="AT56">
        <f>SUMIFS('FAOstat _govt exp'!$L:$L,'FAOstat _govt exp'!$J:$J,FAOstat!AT$4,'FAOstat _govt exp'!$H:$H,FAOstat!AT$3,'FAOstat _govt exp'!$D:$D,FAOstat!$B56)</f>
        <v>0</v>
      </c>
      <c r="AU56">
        <f>SUMIFS('FAOstat _govt exp'!$L:$L,'FAOstat _govt exp'!$J:$J,FAOstat!AU$4,'FAOstat _govt exp'!$H:$H,FAOstat!AU$3,'FAOstat _govt exp'!$D:$D,FAOstat!$B56)</f>
        <v>0</v>
      </c>
      <c r="AV56">
        <f>SUMIFS('FAOstat _govt exp'!$L:$L,'FAOstat _govt exp'!$J:$J,FAOstat!AV$4,'FAOstat _govt exp'!$H:$H,FAOstat!AV$3,'FAOstat _govt exp'!$D:$D,FAOstat!$B56)</f>
        <v>0</v>
      </c>
      <c r="AW56">
        <f>SUMIFS('FAOstat _govt exp'!$L:$L,'FAOstat _govt exp'!$J:$J,FAOstat!AW$4,'FAOstat _govt exp'!$H:$H,FAOstat!AW$3,'FAOstat _govt exp'!$D:$D,FAOstat!$B56)</f>
        <v>0</v>
      </c>
      <c r="AX56">
        <f>SUMIFS('FAOstat _govt exp'!$L:$L,'FAOstat _govt exp'!$J:$J,FAOstat!AX$4,'FAOstat _govt exp'!$H:$H,FAOstat!AX$3,'FAOstat _govt exp'!$D:$D,FAOstat!$B56)</f>
        <v>0</v>
      </c>
      <c r="AY56">
        <f>SUMIFS('FAOstat _govt exp'!$L:$L,'FAOstat _govt exp'!$J:$J,FAOstat!AY$4,'FAOstat _govt exp'!$H:$H,FAOstat!AY$3,'FAOstat _govt exp'!$D:$D,FAOstat!$B56)</f>
        <v>0</v>
      </c>
      <c r="AZ56">
        <f>SUMIFS('FAOstat _govt exp'!$L:$L,'FAOstat _govt exp'!$J:$J,FAOstat!AZ$4,'FAOstat _govt exp'!$H:$H,FAOstat!AZ$3,'FAOstat _govt exp'!$D:$D,FAOstat!$B56)</f>
        <v>0</v>
      </c>
      <c r="BA56">
        <f>SUMIFS('FAOstat _govt exp'!$L:$L,'FAOstat _govt exp'!$J:$J,FAOstat!BA$4,'FAOstat _govt exp'!$H:$H,FAOstat!BA$3,'FAOstat _govt exp'!$D:$D,FAOstat!$B56)</f>
        <v>17.440000000000001</v>
      </c>
      <c r="BB56">
        <f>SUMIFS('FAOstat _govt exp'!$L:$L,'FAOstat _govt exp'!$J:$J,FAOstat!BB$4,'FAOstat _govt exp'!$H:$H,FAOstat!BB$3,'FAOstat _govt exp'!$D:$D,FAOstat!$B56)</f>
        <v>50.47</v>
      </c>
      <c r="BC56">
        <f>SUMIFS('FAOstat _govt exp'!$L:$L,'FAOstat _govt exp'!$J:$J,FAOstat!BC$4,'FAOstat _govt exp'!$H:$H,FAOstat!BC$3,'FAOstat _govt exp'!$D:$D,FAOstat!$B56)</f>
        <v>128.88999999999999</v>
      </c>
      <c r="BD56">
        <f>SUMIFS('FAOstat _govt exp'!$L:$L,'FAOstat _govt exp'!$J:$J,FAOstat!BD$4,'FAOstat _govt exp'!$H:$H,FAOstat!BD$3,'FAOstat _govt exp'!$D:$D,FAOstat!$B56)</f>
        <v>105.81</v>
      </c>
      <c r="BE56">
        <f>SUMIFS('FAOstat _govt exp'!$L:$L,'FAOstat _govt exp'!$J:$J,FAOstat!BE$4,'FAOstat _govt exp'!$H:$H,FAOstat!BE$3,'FAOstat _govt exp'!$D:$D,FAOstat!$B56)</f>
        <v>123.27</v>
      </c>
      <c r="BF56">
        <f>SUMIFS('FAOstat _govt exp'!$L:$L,'FAOstat _govt exp'!$J:$J,FAOstat!BF$4,'FAOstat _govt exp'!$H:$H,FAOstat!BF$3,'FAOstat _govt exp'!$D:$D,FAOstat!$B56)</f>
        <v>88.59</v>
      </c>
      <c r="BG56">
        <f>SUMIFS('FAOstat _govt exp'!$L:$L,'FAOstat _govt exp'!$J:$J,FAOstat!BG$4,'FAOstat _govt exp'!$H:$H,FAOstat!BG$3,'FAOstat _govt exp'!$D:$D,FAOstat!$B56)</f>
        <v>97.26</v>
      </c>
      <c r="BH56">
        <f>SUMIFS('FAOstat _govt exp'!$L:$L,'FAOstat _govt exp'!$J:$J,FAOstat!BH$4,'FAOstat _govt exp'!$H:$H,FAOstat!BH$3,'FAOstat _govt exp'!$D:$D,FAOstat!$B56)</f>
        <v>80.56</v>
      </c>
      <c r="BI56">
        <f>SUMIFS('FAOstat _govt exp'!$L:$L,'FAOstat _govt exp'!$J:$J,FAOstat!BI$4,'FAOstat _govt exp'!$H:$H,FAOstat!BI$3,'FAOstat _govt exp'!$D:$D,FAOstat!$B56)</f>
        <v>78.23</v>
      </c>
      <c r="BJ56">
        <f>SUMIFS('FAOstat _govt exp'!$L:$L,'FAOstat _govt exp'!$J:$J,FAOstat!BJ$4,'FAOstat _govt exp'!$H:$H,FAOstat!BJ$3,'FAOstat _govt exp'!$D:$D,FAOstat!$B56)</f>
        <v>0</v>
      </c>
      <c r="BK56">
        <f>SUMIFS('FAOstat _govt exp'!$L:$L,'FAOstat _govt exp'!$J:$J,FAOstat!BK$4,'FAOstat _govt exp'!$H:$H,FAOstat!BK$3,'FAOstat _govt exp'!$D:$D,FAOstat!$B56)</f>
        <v>9.19</v>
      </c>
      <c r="BL56">
        <f>SUMIFS('FAOstat _govt exp'!$L:$L,'FAOstat _govt exp'!$J:$J,FAOstat!BL$4,'FAOstat _govt exp'!$H:$H,FAOstat!BL$3,'FAOstat _govt exp'!$D:$D,FAOstat!$B56)</f>
        <v>8.3699999999999992</v>
      </c>
      <c r="BM56">
        <f>SUMIFS('FAOstat _govt exp'!$L:$L,'FAOstat _govt exp'!$J:$J,FAOstat!BM$4,'FAOstat _govt exp'!$H:$H,FAOstat!BM$3,'FAOstat _govt exp'!$D:$D,FAOstat!$B56)</f>
        <v>13.19</v>
      </c>
      <c r="BN56">
        <f>SUMIFS('FAOstat _govt exp'!$L:$L,'FAOstat _govt exp'!$J:$J,FAOstat!BN$4,'FAOstat _govt exp'!$H:$H,FAOstat!BN$3,'FAOstat _govt exp'!$D:$D,FAOstat!$B56)</f>
        <v>15.54</v>
      </c>
      <c r="BO56">
        <f>SUMIFS('FAOstat _govt exp'!$L:$L,'FAOstat _govt exp'!$J:$J,FAOstat!BO$4,'FAOstat _govt exp'!$H:$H,FAOstat!BO$3,'FAOstat _govt exp'!$D:$D,FAOstat!$B56)</f>
        <v>21.27</v>
      </c>
      <c r="BP56">
        <f>SUMIFS('FAOstat _govt exp'!$L:$L,'FAOstat _govt exp'!$J:$J,FAOstat!BP$4,'FAOstat _govt exp'!$H:$H,FAOstat!BP$3,'FAOstat _govt exp'!$D:$D,FAOstat!$B56)</f>
        <v>19.739999999999998</v>
      </c>
      <c r="BQ56">
        <f>SUMIFS('FAOstat _govt exp'!$L:$L,'FAOstat _govt exp'!$J:$J,FAOstat!BQ$4,'FAOstat _govt exp'!$H:$H,FAOstat!BQ$3,'FAOstat _govt exp'!$D:$D,FAOstat!$B56)</f>
        <v>26.56</v>
      </c>
      <c r="BR56">
        <f>SUMIFS('FAOstat _govt exp'!$L:$L,'FAOstat _govt exp'!$J:$J,FAOstat!BR$4,'FAOstat _govt exp'!$H:$H,FAOstat!BR$3,'FAOstat _govt exp'!$D:$D,FAOstat!$B56)</f>
        <v>25.1</v>
      </c>
      <c r="BS56">
        <f>SUMIFS('FAOstat _govt exp'!$L:$L,'FAOstat _govt exp'!$J:$J,FAOstat!BS$4,'FAOstat _govt exp'!$H:$H,FAOstat!BS$3,'FAOstat _govt exp'!$D:$D,FAOstat!$B56)</f>
        <v>23.5</v>
      </c>
      <c r="BT56">
        <f>SUMIFS('FAOstat _govt exp'!$L:$L,'FAOstat _govt exp'!$J:$J,FAOstat!BT$4,'FAOstat _govt exp'!$H:$H,FAOstat!BT$3,'FAOstat _govt exp'!$D:$D,FAOstat!$B56)</f>
        <v>0</v>
      </c>
      <c r="BU56">
        <f>SUMIFS('FAOstat _govt exp'!$L:$L,'FAOstat _govt exp'!$J:$J,FAOstat!BU$4,'FAOstat _govt exp'!$H:$H,FAOstat!BU$3,'FAOstat _govt exp'!$D:$D,FAOstat!$B56)</f>
        <v>0.17</v>
      </c>
      <c r="BV56">
        <f>SUMIFS('FAOstat _govt exp'!$L:$L,'FAOstat _govt exp'!$J:$J,FAOstat!BV$4,'FAOstat _govt exp'!$H:$H,FAOstat!BV$3,'FAOstat _govt exp'!$D:$D,FAOstat!$B56)</f>
        <v>0.18</v>
      </c>
      <c r="BW56">
        <f>SUMIFS('FAOstat _govt exp'!$L:$L,'FAOstat _govt exp'!$J:$J,FAOstat!BW$4,'FAOstat _govt exp'!$H:$H,FAOstat!BW$3,'FAOstat _govt exp'!$D:$D,FAOstat!$B56)</f>
        <v>0.21</v>
      </c>
      <c r="BX56">
        <f>SUMIFS('FAOstat _govt exp'!$L:$L,'FAOstat _govt exp'!$J:$J,FAOstat!BX$4,'FAOstat _govt exp'!$H:$H,FAOstat!BX$3,'FAOstat _govt exp'!$D:$D,FAOstat!$B56)</f>
        <v>0.33</v>
      </c>
      <c r="BY56">
        <f>SUMIFS('FAOstat _govt exp'!$L:$L,'FAOstat _govt exp'!$J:$J,FAOstat!BY$4,'FAOstat _govt exp'!$H:$H,FAOstat!BY$3,'FAOstat _govt exp'!$D:$D,FAOstat!$B56)</f>
        <v>2.3199999999999998</v>
      </c>
      <c r="BZ56">
        <f>SUMIFS('FAOstat _govt exp'!$L:$L,'FAOstat _govt exp'!$J:$J,FAOstat!BZ$4,'FAOstat _govt exp'!$H:$H,FAOstat!BZ$3,'FAOstat _govt exp'!$D:$D,FAOstat!$B56)</f>
        <v>0.45</v>
      </c>
      <c r="CA56">
        <f>SUMIFS('FAOstat _govt exp'!$L:$L,'FAOstat _govt exp'!$J:$J,FAOstat!CA$4,'FAOstat _govt exp'!$H:$H,FAOstat!CA$3,'FAOstat _govt exp'!$D:$D,FAOstat!$B56)</f>
        <v>0</v>
      </c>
      <c r="CB56">
        <f>SUMIFS('FAOstat _govt exp'!$L:$L,'FAOstat _govt exp'!$J:$J,FAOstat!CB$4,'FAOstat _govt exp'!$H:$H,FAOstat!CB$3,'FAOstat _govt exp'!$D:$D,FAOstat!$B56)</f>
        <v>0</v>
      </c>
      <c r="CC56">
        <f>SUMIFS('FAOstat _govt exp'!$L:$L,'FAOstat _govt exp'!$J:$J,FAOstat!CC$4,'FAOstat _govt exp'!$H:$H,FAOstat!CC$3,'FAOstat _govt exp'!$D:$D,FAOstat!$B56)</f>
        <v>0</v>
      </c>
      <c r="CD56">
        <f>SUMIFS('FAOstat _govt exp'!$L:$L,'FAOstat _govt exp'!$J:$J,FAOstat!CD$4,'FAOstat _govt exp'!$H:$H,FAOstat!CD$3,'FAOstat _govt exp'!$D:$D,FAOstat!$B56)</f>
        <v>0</v>
      </c>
      <c r="CE56" s="4">
        <f>SUMIFS('FAOstat_value added'!$L:$L,'FAOstat_value added'!$J:$J,FAOstat!CE$4,'FAOstat_value added'!$D:$D,FAOstat!$B56)</f>
        <v>1034.663196</v>
      </c>
      <c r="CF56" s="4">
        <f>IF(SUMIFS('FAOstat_value added'!$L:$L,'FAOstat_value added'!$J:$J,FAOstat!CF$4,'FAOstat_value added'!$D:$D,FAOstat!$B56)=0,CE56*(1+Assumptions!$C$10),SUMIFS('FAOstat_value added'!$L:$L,'FAOstat_value added'!$J:$J,FAOstat!CF$4,'FAOstat_value added'!$D:$D,FAOstat!$B56))</f>
        <v>1379.5813310000001</v>
      </c>
      <c r="CG56" s="4">
        <f>IF(SUMIFS('FAOstat_value added'!$L:$L,'FAOstat_value added'!$J:$J,FAOstat!CG$4,'FAOstat_value added'!$D:$D,FAOstat!$B56)=0,CF56*(1+Assumptions!$C$10),SUMIFS('FAOstat_value added'!$L:$L,'FAOstat_value added'!$J:$J,FAOstat!CG$4,'FAOstat_value added'!$D:$D,FAOstat!$B56))</f>
        <v>1348.0443330000001</v>
      </c>
      <c r="CH56" s="4">
        <f>IF(SUMIFS('FAOstat_value added'!$L:$L,'FAOstat_value added'!$J:$J,FAOstat!CH$4,'FAOstat_value added'!$D:$D,FAOstat!$B56)=0,CG56*(1+Assumptions!$C$10),SUMIFS('FAOstat_value added'!$L:$L,'FAOstat_value added'!$J:$J,FAOstat!CH$4,'FAOstat_value added'!$D:$D,FAOstat!$B56))</f>
        <v>1481.19219</v>
      </c>
      <c r="CI56" s="4">
        <f>IF(SUMIFS('FAOstat_value added'!$L:$L,'FAOstat_value added'!$J:$J,FAOstat!CI$4,'FAOstat_value added'!$D:$D,FAOstat!$B56)=0,CH56*(1+Assumptions!$C$10),SUMIFS('FAOstat_value added'!$L:$L,'FAOstat_value added'!$J:$J,FAOstat!CI$4,'FAOstat_value added'!$D:$D,FAOstat!$B56))</f>
        <v>1502.9526470000001</v>
      </c>
      <c r="CJ56" s="4">
        <f>IF(SUMIFS('FAOstat_value added'!$L:$L,'FAOstat_value added'!$J:$J,FAOstat!CJ$4,'FAOstat_value added'!$D:$D,FAOstat!$B56)=0,CI56*(1+Assumptions!$C$10),SUMIFS('FAOstat_value added'!$L:$L,'FAOstat_value added'!$J:$J,FAOstat!CJ$4,'FAOstat_value added'!$D:$D,FAOstat!$B56))</f>
        <v>1168.4403359999999</v>
      </c>
      <c r="CK56" s="4">
        <f>IF(SUMIFS('FAOstat_value added'!$L:$L,'FAOstat_value added'!$J:$J,FAOstat!CK$4,'FAOstat_value added'!$D:$D,FAOstat!$B56)=0,CJ56*(1+Assumptions!$C$10),SUMIFS('FAOstat_value added'!$L:$L,'FAOstat_value added'!$J:$J,FAOstat!CK$4,'FAOstat_value added'!$D:$D,FAOstat!$B56))</f>
        <v>1104.833975</v>
      </c>
      <c r="CL56" s="4">
        <f>IF(SUMIFS('FAOstat_value added'!$L:$L,'FAOstat_value added'!$J:$J,FAOstat!CL$4,'FAOstat_value added'!$D:$D,FAOstat!$B56)=0,CK56*(1+Assumptions!$C$10),SUMIFS('FAOstat_value added'!$L:$L,'FAOstat_value added'!$J:$J,FAOstat!CL$4,'FAOstat_value added'!$D:$D,FAOstat!$B56))</f>
        <v>1013.564309</v>
      </c>
      <c r="CM56" s="4">
        <f>IF(SUMIFS('FAOstat_value added'!$L:$L,'FAOstat_value added'!$J:$J,FAOstat!CM$4,'FAOstat_value added'!$D:$D,FAOstat!$B56)=0,CL56*(1+Assumptions!$C$10),SUMIFS('FAOstat_value added'!$L:$L,'FAOstat_value added'!$J:$J,FAOstat!CM$4,'FAOstat_value added'!$D:$D,FAOstat!$B56))</f>
        <v>1190.102124</v>
      </c>
      <c r="CN56" s="4">
        <f>IF(SUMIFS('FAOstat_value added'!$L:$L,'FAOstat_value added'!$J:$J,FAOstat!CN$4,'FAOstat_value added'!$D:$D,FAOstat!$B56)=0,CM56*(1+Assumptions!$C$10),SUMIFS('FAOstat_value added'!$L:$L,'FAOstat_value added'!$J:$J,FAOstat!CN$4,'FAOstat_value added'!$D:$D,FAOstat!$B56))</f>
        <v>1213.90416648</v>
      </c>
      <c r="CO56" s="36">
        <f t="shared" si="28"/>
        <v>0.26404669523014856</v>
      </c>
    </row>
    <row r="57" spans="2:93" x14ac:dyDescent="0.35">
      <c r="B57" t="s">
        <v>139</v>
      </c>
      <c r="C57">
        <f t="shared" si="8"/>
        <v>0</v>
      </c>
      <c r="D57">
        <f t="shared" si="9"/>
        <v>0</v>
      </c>
      <c r="E57">
        <f t="shared" si="10"/>
        <v>0</v>
      </c>
      <c r="F57">
        <f t="shared" si="11"/>
        <v>0</v>
      </c>
      <c r="G57">
        <f t="shared" si="12"/>
        <v>0</v>
      </c>
      <c r="H57">
        <f t="shared" si="13"/>
        <v>0</v>
      </c>
      <c r="I57">
        <f t="shared" si="14"/>
        <v>0</v>
      </c>
      <c r="J57">
        <f t="shared" si="15"/>
        <v>0</v>
      </c>
      <c r="K57">
        <f t="shared" si="16"/>
        <v>0</v>
      </c>
      <c r="L57">
        <f t="shared" si="17"/>
        <v>0</v>
      </c>
      <c r="M57" s="4">
        <f t="shared" si="18"/>
        <v>27767.14</v>
      </c>
      <c r="N57" s="4">
        <f t="shared" si="19"/>
        <v>29721.030000000002</v>
      </c>
      <c r="O57" s="4">
        <f t="shared" si="20"/>
        <v>28657.21</v>
      </c>
      <c r="P57" s="4">
        <f t="shared" si="21"/>
        <v>30781.79</v>
      </c>
      <c r="Q57" s="4">
        <f t="shared" si="22"/>
        <v>31787.040000000001</v>
      </c>
      <c r="R57" s="4">
        <f t="shared" si="23"/>
        <v>26430.809999999998</v>
      </c>
      <c r="S57" s="4">
        <f t="shared" si="24"/>
        <v>28269.200000000001</v>
      </c>
      <c r="T57" s="4">
        <f t="shared" si="25"/>
        <v>30940.84</v>
      </c>
      <c r="U57" s="4">
        <f t="shared" si="26"/>
        <v>33990.229999999996</v>
      </c>
      <c r="V57" s="4">
        <f t="shared" si="27"/>
        <v>0</v>
      </c>
      <c r="W57">
        <f>SUMIFS('FAOstat _govt exp'!$L:$L,'FAOstat _govt exp'!$J:$J,FAOstat!W$4,'FAOstat _govt exp'!$H:$H,FAOstat!W$3,'FAOstat _govt exp'!$D:$D,FAOstat!$B57)</f>
        <v>7246.37</v>
      </c>
      <c r="X57">
        <f>SUMIFS('FAOstat _govt exp'!$L:$L,'FAOstat _govt exp'!$J:$J,FAOstat!X$4,'FAOstat _govt exp'!$H:$H,FAOstat!X$3,'FAOstat _govt exp'!$D:$D,FAOstat!$B57)</f>
        <v>7733.7</v>
      </c>
      <c r="Y57">
        <f>SUMIFS('FAOstat _govt exp'!$L:$L,'FAOstat _govt exp'!$J:$J,FAOstat!Y$4,'FAOstat _govt exp'!$H:$H,FAOstat!Y$3,'FAOstat _govt exp'!$D:$D,FAOstat!$B57)</f>
        <v>7369.55</v>
      </c>
      <c r="Z57">
        <f>SUMIFS('FAOstat _govt exp'!$L:$L,'FAOstat _govt exp'!$J:$J,FAOstat!Z$4,'FAOstat _govt exp'!$H:$H,FAOstat!Z$3,'FAOstat _govt exp'!$D:$D,FAOstat!$B57)</f>
        <v>7704.41</v>
      </c>
      <c r="AA57">
        <f>SUMIFS('FAOstat _govt exp'!$L:$L,'FAOstat _govt exp'!$J:$J,FAOstat!AA$4,'FAOstat _govt exp'!$H:$H,FAOstat!AA$3,'FAOstat _govt exp'!$D:$D,FAOstat!$B57)</f>
        <v>8287.19</v>
      </c>
      <c r="AB57">
        <f>SUMIFS('FAOstat _govt exp'!$L:$L,'FAOstat _govt exp'!$J:$J,FAOstat!AB$4,'FAOstat _govt exp'!$H:$H,FAOstat!AB$3,'FAOstat _govt exp'!$D:$D,FAOstat!$B57)</f>
        <v>6687.03</v>
      </c>
      <c r="AC57">
        <f>SUMIFS('FAOstat _govt exp'!$L:$L,'FAOstat _govt exp'!$J:$J,FAOstat!AC$4,'FAOstat _govt exp'!$H:$H,FAOstat!AC$3,'FAOstat _govt exp'!$D:$D,FAOstat!$B57)</f>
        <v>6929.21</v>
      </c>
      <c r="AD57">
        <f>SUMIFS('FAOstat _govt exp'!$L:$L,'FAOstat _govt exp'!$J:$J,FAOstat!AD$4,'FAOstat _govt exp'!$H:$H,FAOstat!AD$3,'FAOstat _govt exp'!$D:$D,FAOstat!$B57)</f>
        <v>7588.07</v>
      </c>
      <c r="AE57">
        <f>SUMIFS('FAOstat _govt exp'!$L:$L,'FAOstat _govt exp'!$J:$J,FAOstat!AE$4,'FAOstat _govt exp'!$H:$H,FAOstat!AE$3,'FAOstat _govt exp'!$D:$D,FAOstat!$B57)</f>
        <v>7966.72</v>
      </c>
      <c r="AF57">
        <f>SUMIFS('FAOstat _govt exp'!$L:$L,'FAOstat _govt exp'!$J:$J,FAOstat!AF$4,'FAOstat _govt exp'!$H:$H,FAOstat!AF$3,'FAOstat _govt exp'!$D:$D,FAOstat!$B57)</f>
        <v>0</v>
      </c>
      <c r="AG57">
        <f>SUMIFS('FAOstat _govt exp'!$L:$L,'FAOstat _govt exp'!$J:$J,FAOstat!AG$4,'FAOstat _govt exp'!$H:$H,FAOstat!AG$3,'FAOstat _govt exp'!$D:$D,FAOstat!$B57)</f>
        <v>20520.77</v>
      </c>
      <c r="AH57">
        <f>SUMIFS('FAOstat _govt exp'!$L:$L,'FAOstat _govt exp'!$J:$J,FAOstat!AH$4,'FAOstat _govt exp'!$H:$H,FAOstat!AH$3,'FAOstat _govt exp'!$D:$D,FAOstat!$B57)</f>
        <v>21987.33</v>
      </c>
      <c r="AI57">
        <f>SUMIFS('FAOstat _govt exp'!$L:$L,'FAOstat _govt exp'!$J:$J,FAOstat!AI$4,'FAOstat _govt exp'!$H:$H,FAOstat!AI$3,'FAOstat _govt exp'!$D:$D,FAOstat!$B57)</f>
        <v>21287.66</v>
      </c>
      <c r="AJ57">
        <f>SUMIFS('FAOstat _govt exp'!$L:$L,'FAOstat _govt exp'!$J:$J,FAOstat!AJ$4,'FAOstat _govt exp'!$H:$H,FAOstat!AJ$3,'FAOstat _govt exp'!$D:$D,FAOstat!$B57)</f>
        <v>23077.38</v>
      </c>
      <c r="AK57">
        <f>SUMIFS('FAOstat _govt exp'!$L:$L,'FAOstat _govt exp'!$J:$J,FAOstat!AK$4,'FAOstat _govt exp'!$H:$H,FAOstat!AK$3,'FAOstat _govt exp'!$D:$D,FAOstat!$B57)</f>
        <v>23499.85</v>
      </c>
      <c r="AL57">
        <f>SUMIFS('FAOstat _govt exp'!$L:$L,'FAOstat _govt exp'!$J:$J,FAOstat!AL$4,'FAOstat _govt exp'!$H:$H,FAOstat!AL$3,'FAOstat _govt exp'!$D:$D,FAOstat!$B57)</f>
        <v>19743.78</v>
      </c>
      <c r="AM57">
        <f>SUMIFS('FAOstat _govt exp'!$L:$L,'FAOstat _govt exp'!$J:$J,FAOstat!AM$4,'FAOstat _govt exp'!$H:$H,FAOstat!AM$3,'FAOstat _govt exp'!$D:$D,FAOstat!$B57)</f>
        <v>21339.99</v>
      </c>
      <c r="AN57">
        <f>SUMIFS('FAOstat _govt exp'!$L:$L,'FAOstat _govt exp'!$J:$J,FAOstat!AN$4,'FAOstat _govt exp'!$H:$H,FAOstat!AN$3,'FAOstat _govt exp'!$D:$D,FAOstat!$B57)</f>
        <v>23352.77</v>
      </c>
      <c r="AO57">
        <f>SUMIFS('FAOstat _govt exp'!$L:$L,'FAOstat _govt exp'!$J:$J,FAOstat!AO$4,'FAOstat _govt exp'!$H:$H,FAOstat!AO$3,'FAOstat _govt exp'!$D:$D,FAOstat!$B57)</f>
        <v>26023.51</v>
      </c>
      <c r="AP57">
        <f>SUMIFS('FAOstat _govt exp'!$L:$L,'FAOstat _govt exp'!$J:$J,FAOstat!AP$4,'FAOstat _govt exp'!$H:$H,FAOstat!AP$3,'FAOstat _govt exp'!$D:$D,FAOstat!$B57)</f>
        <v>0</v>
      </c>
      <c r="AQ57">
        <f>SUMIFS('FAOstat _govt exp'!$L:$L,'FAOstat _govt exp'!$J:$J,FAOstat!AQ$4,'FAOstat _govt exp'!$H:$H,FAOstat!AQ$3,'FAOstat _govt exp'!$D:$D,FAOstat!$B57)</f>
        <v>0</v>
      </c>
      <c r="AR57">
        <f>SUMIFS('FAOstat _govt exp'!$L:$L,'FAOstat _govt exp'!$J:$J,FAOstat!AR$4,'FAOstat _govt exp'!$H:$H,FAOstat!AR$3,'FAOstat _govt exp'!$D:$D,FAOstat!$B57)</f>
        <v>0</v>
      </c>
      <c r="AS57">
        <f>SUMIFS('FAOstat _govt exp'!$L:$L,'FAOstat _govt exp'!$J:$J,FAOstat!AS$4,'FAOstat _govt exp'!$H:$H,FAOstat!AS$3,'FAOstat _govt exp'!$D:$D,FAOstat!$B57)</f>
        <v>0</v>
      </c>
      <c r="AT57">
        <f>SUMIFS('FAOstat _govt exp'!$L:$L,'FAOstat _govt exp'!$J:$J,FAOstat!AT$4,'FAOstat _govt exp'!$H:$H,FAOstat!AT$3,'FAOstat _govt exp'!$D:$D,FAOstat!$B57)</f>
        <v>0</v>
      </c>
      <c r="AU57">
        <f>SUMIFS('FAOstat _govt exp'!$L:$L,'FAOstat _govt exp'!$J:$J,FAOstat!AU$4,'FAOstat _govt exp'!$H:$H,FAOstat!AU$3,'FAOstat _govt exp'!$D:$D,FAOstat!$B57)</f>
        <v>0</v>
      </c>
      <c r="AV57">
        <f>SUMIFS('FAOstat _govt exp'!$L:$L,'FAOstat _govt exp'!$J:$J,FAOstat!AV$4,'FAOstat _govt exp'!$H:$H,FAOstat!AV$3,'FAOstat _govt exp'!$D:$D,FAOstat!$B57)</f>
        <v>0</v>
      </c>
      <c r="AW57">
        <f>SUMIFS('FAOstat _govt exp'!$L:$L,'FAOstat _govt exp'!$J:$J,FAOstat!AW$4,'FAOstat _govt exp'!$H:$H,FAOstat!AW$3,'FAOstat _govt exp'!$D:$D,FAOstat!$B57)</f>
        <v>0</v>
      </c>
      <c r="AX57">
        <f>SUMIFS('FAOstat _govt exp'!$L:$L,'FAOstat _govt exp'!$J:$J,FAOstat!AX$4,'FAOstat _govt exp'!$H:$H,FAOstat!AX$3,'FAOstat _govt exp'!$D:$D,FAOstat!$B57)</f>
        <v>0</v>
      </c>
      <c r="AY57">
        <f>SUMIFS('FAOstat _govt exp'!$L:$L,'FAOstat _govt exp'!$J:$J,FAOstat!AY$4,'FAOstat _govt exp'!$H:$H,FAOstat!AY$3,'FAOstat _govt exp'!$D:$D,FAOstat!$B57)</f>
        <v>0</v>
      </c>
      <c r="AZ57">
        <f>SUMIFS('FAOstat _govt exp'!$L:$L,'FAOstat _govt exp'!$J:$J,FAOstat!AZ$4,'FAOstat _govt exp'!$H:$H,FAOstat!AZ$3,'FAOstat _govt exp'!$D:$D,FAOstat!$B57)</f>
        <v>0</v>
      </c>
      <c r="BA57">
        <f>SUMIFS('FAOstat _govt exp'!$L:$L,'FAOstat _govt exp'!$J:$J,FAOstat!BA$4,'FAOstat _govt exp'!$H:$H,FAOstat!BA$3,'FAOstat _govt exp'!$D:$D,FAOstat!$B57)</f>
        <v>0</v>
      </c>
      <c r="BB57">
        <f>SUMIFS('FAOstat _govt exp'!$L:$L,'FAOstat _govt exp'!$J:$J,FAOstat!BB$4,'FAOstat _govt exp'!$H:$H,FAOstat!BB$3,'FAOstat _govt exp'!$D:$D,FAOstat!$B57)</f>
        <v>0</v>
      </c>
      <c r="BC57">
        <f>SUMIFS('FAOstat _govt exp'!$L:$L,'FAOstat _govt exp'!$J:$J,FAOstat!BC$4,'FAOstat _govt exp'!$H:$H,FAOstat!BC$3,'FAOstat _govt exp'!$D:$D,FAOstat!$B57)</f>
        <v>0</v>
      </c>
      <c r="BD57">
        <f>SUMIFS('FAOstat _govt exp'!$L:$L,'FAOstat _govt exp'!$J:$J,FAOstat!BD$4,'FAOstat _govt exp'!$H:$H,FAOstat!BD$3,'FAOstat _govt exp'!$D:$D,FAOstat!$B57)</f>
        <v>0</v>
      </c>
      <c r="BE57">
        <f>SUMIFS('FAOstat _govt exp'!$L:$L,'FAOstat _govt exp'!$J:$J,FAOstat!BE$4,'FAOstat _govt exp'!$H:$H,FAOstat!BE$3,'FAOstat _govt exp'!$D:$D,FAOstat!$B57)</f>
        <v>0</v>
      </c>
      <c r="BF57">
        <f>SUMIFS('FAOstat _govt exp'!$L:$L,'FAOstat _govt exp'!$J:$J,FAOstat!BF$4,'FAOstat _govt exp'!$H:$H,FAOstat!BF$3,'FAOstat _govt exp'!$D:$D,FAOstat!$B57)</f>
        <v>0</v>
      </c>
      <c r="BG57">
        <f>SUMIFS('FAOstat _govt exp'!$L:$L,'FAOstat _govt exp'!$J:$J,FAOstat!BG$4,'FAOstat _govt exp'!$H:$H,FAOstat!BG$3,'FAOstat _govt exp'!$D:$D,FAOstat!$B57)</f>
        <v>0</v>
      </c>
      <c r="BH57">
        <f>SUMIFS('FAOstat _govt exp'!$L:$L,'FAOstat _govt exp'!$J:$J,FAOstat!BH$4,'FAOstat _govt exp'!$H:$H,FAOstat!BH$3,'FAOstat _govt exp'!$D:$D,FAOstat!$B57)</f>
        <v>0</v>
      </c>
      <c r="BI57">
        <f>SUMIFS('FAOstat _govt exp'!$L:$L,'FAOstat _govt exp'!$J:$J,FAOstat!BI$4,'FAOstat _govt exp'!$H:$H,FAOstat!BI$3,'FAOstat _govt exp'!$D:$D,FAOstat!$B57)</f>
        <v>0</v>
      </c>
      <c r="BJ57">
        <f>SUMIFS('FAOstat _govt exp'!$L:$L,'FAOstat _govt exp'!$J:$J,FAOstat!BJ$4,'FAOstat _govt exp'!$H:$H,FAOstat!BJ$3,'FAOstat _govt exp'!$D:$D,FAOstat!$B57)</f>
        <v>0</v>
      </c>
      <c r="BK57">
        <f>SUMIFS('FAOstat _govt exp'!$L:$L,'FAOstat _govt exp'!$J:$J,FAOstat!BK$4,'FAOstat _govt exp'!$H:$H,FAOstat!BK$3,'FAOstat _govt exp'!$D:$D,FAOstat!$B57)</f>
        <v>5870.27</v>
      </c>
      <c r="BL57">
        <f>SUMIFS('FAOstat _govt exp'!$L:$L,'FAOstat _govt exp'!$J:$J,FAOstat!BL$4,'FAOstat _govt exp'!$H:$H,FAOstat!BL$3,'FAOstat _govt exp'!$D:$D,FAOstat!$B57)</f>
        <v>6087.02</v>
      </c>
      <c r="BM57">
        <f>SUMIFS('FAOstat _govt exp'!$L:$L,'FAOstat _govt exp'!$J:$J,FAOstat!BM$4,'FAOstat _govt exp'!$H:$H,FAOstat!BM$3,'FAOstat _govt exp'!$D:$D,FAOstat!$B57)</f>
        <v>6601.24</v>
      </c>
      <c r="BN57">
        <f>SUMIFS('FAOstat _govt exp'!$L:$L,'FAOstat _govt exp'!$J:$J,FAOstat!BN$4,'FAOstat _govt exp'!$H:$H,FAOstat!BN$3,'FAOstat _govt exp'!$D:$D,FAOstat!$B57)</f>
        <v>7003.17</v>
      </c>
      <c r="BO57">
        <f>SUMIFS('FAOstat _govt exp'!$L:$L,'FAOstat _govt exp'!$J:$J,FAOstat!BO$4,'FAOstat _govt exp'!$H:$H,FAOstat!BO$3,'FAOstat _govt exp'!$D:$D,FAOstat!$B57)</f>
        <v>7132.72</v>
      </c>
      <c r="BP57">
        <f>SUMIFS('FAOstat _govt exp'!$L:$L,'FAOstat _govt exp'!$J:$J,FAOstat!BP$4,'FAOstat _govt exp'!$H:$H,FAOstat!BP$3,'FAOstat _govt exp'!$D:$D,FAOstat!$B57)</f>
        <v>5989.15</v>
      </c>
      <c r="BQ57">
        <f>SUMIFS('FAOstat _govt exp'!$L:$L,'FAOstat _govt exp'!$J:$J,FAOstat!BQ$4,'FAOstat _govt exp'!$H:$H,FAOstat!BQ$3,'FAOstat _govt exp'!$D:$D,FAOstat!$B57)</f>
        <v>6679.05</v>
      </c>
      <c r="BR57">
        <f>SUMIFS('FAOstat _govt exp'!$L:$L,'FAOstat _govt exp'!$J:$J,FAOstat!BR$4,'FAOstat _govt exp'!$H:$H,FAOstat!BR$3,'FAOstat _govt exp'!$D:$D,FAOstat!$B57)</f>
        <v>7968.77</v>
      </c>
      <c r="BS57">
        <f>SUMIFS('FAOstat _govt exp'!$L:$L,'FAOstat _govt exp'!$J:$J,FAOstat!BS$4,'FAOstat _govt exp'!$H:$H,FAOstat!BS$3,'FAOstat _govt exp'!$D:$D,FAOstat!$B57)</f>
        <v>9196.09</v>
      </c>
      <c r="BT57">
        <f>SUMIFS('FAOstat _govt exp'!$L:$L,'FAOstat _govt exp'!$J:$J,FAOstat!BT$4,'FAOstat _govt exp'!$H:$H,FAOstat!BT$3,'FAOstat _govt exp'!$D:$D,FAOstat!$B57)</f>
        <v>0</v>
      </c>
      <c r="BU57">
        <f>SUMIFS('FAOstat _govt exp'!$L:$L,'FAOstat _govt exp'!$J:$J,FAOstat!BU$4,'FAOstat _govt exp'!$H:$H,FAOstat!BU$3,'FAOstat _govt exp'!$D:$D,FAOstat!$B57)</f>
        <v>0</v>
      </c>
      <c r="BV57">
        <f>SUMIFS('FAOstat _govt exp'!$L:$L,'FAOstat _govt exp'!$J:$J,FAOstat!BV$4,'FAOstat _govt exp'!$H:$H,FAOstat!BV$3,'FAOstat _govt exp'!$D:$D,FAOstat!$B57)</f>
        <v>0</v>
      </c>
      <c r="BW57">
        <f>SUMIFS('FAOstat _govt exp'!$L:$L,'FAOstat _govt exp'!$J:$J,FAOstat!BW$4,'FAOstat _govt exp'!$H:$H,FAOstat!BW$3,'FAOstat _govt exp'!$D:$D,FAOstat!$B57)</f>
        <v>0</v>
      </c>
      <c r="BX57">
        <f>SUMIFS('FAOstat _govt exp'!$L:$L,'FAOstat _govt exp'!$J:$J,FAOstat!BX$4,'FAOstat _govt exp'!$H:$H,FAOstat!BX$3,'FAOstat _govt exp'!$D:$D,FAOstat!$B57)</f>
        <v>0</v>
      </c>
      <c r="BY57">
        <f>SUMIFS('FAOstat _govt exp'!$L:$L,'FAOstat _govt exp'!$J:$J,FAOstat!BY$4,'FAOstat _govt exp'!$H:$H,FAOstat!BY$3,'FAOstat _govt exp'!$D:$D,FAOstat!$B57)</f>
        <v>0</v>
      </c>
      <c r="BZ57">
        <f>SUMIFS('FAOstat _govt exp'!$L:$L,'FAOstat _govt exp'!$J:$J,FAOstat!BZ$4,'FAOstat _govt exp'!$H:$H,FAOstat!BZ$3,'FAOstat _govt exp'!$D:$D,FAOstat!$B57)</f>
        <v>0</v>
      </c>
      <c r="CA57">
        <f>SUMIFS('FAOstat _govt exp'!$L:$L,'FAOstat _govt exp'!$J:$J,FAOstat!CA$4,'FAOstat _govt exp'!$H:$H,FAOstat!CA$3,'FAOstat _govt exp'!$D:$D,FAOstat!$B57)</f>
        <v>0</v>
      </c>
      <c r="CB57">
        <f>SUMIFS('FAOstat _govt exp'!$L:$L,'FAOstat _govt exp'!$J:$J,FAOstat!CB$4,'FAOstat _govt exp'!$H:$H,FAOstat!CB$3,'FAOstat _govt exp'!$D:$D,FAOstat!$B57)</f>
        <v>0</v>
      </c>
      <c r="CC57">
        <f>SUMIFS('FAOstat _govt exp'!$L:$L,'FAOstat _govt exp'!$J:$J,FAOstat!CC$4,'FAOstat _govt exp'!$H:$H,FAOstat!CC$3,'FAOstat _govt exp'!$D:$D,FAOstat!$B57)</f>
        <v>0</v>
      </c>
      <c r="CD57">
        <f>SUMIFS('FAOstat _govt exp'!$L:$L,'FAOstat _govt exp'!$J:$J,FAOstat!CD$4,'FAOstat _govt exp'!$H:$H,FAOstat!CD$3,'FAOstat _govt exp'!$D:$D,FAOstat!$B57)</f>
        <v>0</v>
      </c>
      <c r="CE57" s="4">
        <f>SUMIFS('FAOstat_value added'!$L:$L,'FAOstat_value added'!$J:$J,FAOstat!CE$4,'FAOstat_value added'!$D:$D,FAOstat!$B57)</f>
        <v>27296.388043999999</v>
      </c>
      <c r="CF57" s="4">
        <f>IF(SUMIFS('FAOstat_value added'!$L:$L,'FAOstat_value added'!$J:$J,FAOstat!CF$4,'FAOstat_value added'!$D:$D,FAOstat!$B57)=0,CE57*(1+Assumptions!$C$10),SUMIFS('FAOstat_value added'!$L:$L,'FAOstat_value added'!$J:$J,FAOstat!CF$4,'FAOstat_value added'!$D:$D,FAOstat!$B57))</f>
        <v>34074.957925000002</v>
      </c>
      <c r="CG57" s="4">
        <f>IF(SUMIFS('FAOstat_value added'!$L:$L,'FAOstat_value added'!$J:$J,FAOstat!CG$4,'FAOstat_value added'!$D:$D,FAOstat!$B57)=0,CF57*(1+Assumptions!$C$10),SUMIFS('FAOstat_value added'!$L:$L,'FAOstat_value added'!$J:$J,FAOstat!CG$4,'FAOstat_value added'!$D:$D,FAOstat!$B57))</f>
        <v>29909.021425999999</v>
      </c>
      <c r="CH57" s="4">
        <f>IF(SUMIFS('FAOstat_value added'!$L:$L,'FAOstat_value added'!$J:$J,FAOstat!CH$4,'FAOstat_value added'!$D:$D,FAOstat!$B57)=0,CG57*(1+Assumptions!$C$10),SUMIFS('FAOstat_value added'!$L:$L,'FAOstat_value added'!$J:$J,FAOstat!CH$4,'FAOstat_value added'!$D:$D,FAOstat!$B57))</f>
        <v>35186.452795999998</v>
      </c>
      <c r="CI57" s="4">
        <f>IF(SUMIFS('FAOstat_value added'!$L:$L,'FAOstat_value added'!$J:$J,FAOstat!CI$4,'FAOstat_value added'!$D:$D,FAOstat!$B57)=0,CH57*(1+Assumptions!$C$10),SUMIFS('FAOstat_value added'!$L:$L,'FAOstat_value added'!$J:$J,FAOstat!CI$4,'FAOstat_value added'!$D:$D,FAOstat!$B57))</f>
        <v>35131.909461000003</v>
      </c>
      <c r="CJ57" s="4">
        <f>IF(SUMIFS('FAOstat_value added'!$L:$L,'FAOstat_value added'!$J:$J,FAOstat!CJ$4,'FAOstat_value added'!$D:$D,FAOstat!$B57)=0,CI57*(1+Assumptions!$C$10),SUMIFS('FAOstat_value added'!$L:$L,'FAOstat_value added'!$J:$J,FAOstat!CJ$4,'FAOstat_value added'!$D:$D,FAOstat!$B57))</f>
        <v>22978.754585999999</v>
      </c>
      <c r="CK57" s="4">
        <f>IF(SUMIFS('FAOstat_value added'!$L:$L,'FAOstat_value added'!$J:$J,FAOstat!CK$4,'FAOstat_value added'!$D:$D,FAOstat!$B57)=0,CJ57*(1+Assumptions!$C$10),SUMIFS('FAOstat_value added'!$L:$L,'FAOstat_value added'!$J:$J,FAOstat!CK$4,'FAOstat_value added'!$D:$D,FAOstat!$B57))</f>
        <v>24209.236260000001</v>
      </c>
      <c r="CL57" s="4">
        <f>IF(SUMIFS('FAOstat_value added'!$L:$L,'FAOstat_value added'!$J:$J,FAOstat!CL$4,'FAOstat_value added'!$D:$D,FAOstat!$B57)=0,CK57*(1+Assumptions!$C$10),SUMIFS('FAOstat_value added'!$L:$L,'FAOstat_value added'!$J:$J,FAOstat!CL$4,'FAOstat_value added'!$D:$D,FAOstat!$B57))</f>
        <v>30478.798140999999</v>
      </c>
      <c r="CM57" s="4">
        <f>IF(SUMIFS('FAOstat_value added'!$L:$L,'FAOstat_value added'!$J:$J,FAOstat!CM$4,'FAOstat_value added'!$D:$D,FAOstat!$B57)=0,CL57*(1+Assumptions!$C$10),SUMIFS('FAOstat_value added'!$L:$L,'FAOstat_value added'!$J:$J,FAOstat!CM$4,'FAOstat_value added'!$D:$D,FAOstat!$B57))</f>
        <v>30357.616629</v>
      </c>
      <c r="CN57" s="4">
        <f>IF(SUMIFS('FAOstat_value added'!$L:$L,'FAOstat_value added'!$J:$J,FAOstat!CN$4,'FAOstat_value added'!$D:$D,FAOstat!$B57)=0,CM57*(1+Assumptions!$C$10),SUMIFS('FAOstat_value added'!$L:$L,'FAOstat_value added'!$J:$J,FAOstat!CN$4,'FAOstat_value added'!$D:$D,FAOstat!$B57))</f>
        <v>30964.768961580001</v>
      </c>
      <c r="CO57" s="36">
        <f t="shared" si="28"/>
        <v>1.5580658949900128E-2</v>
      </c>
    </row>
    <row r="58" spans="2:93" x14ac:dyDescent="0.35">
      <c r="B58" t="s">
        <v>141</v>
      </c>
      <c r="C58">
        <f t="shared" si="8"/>
        <v>0</v>
      </c>
      <c r="D58">
        <f t="shared" si="9"/>
        <v>0</v>
      </c>
      <c r="E58">
        <f t="shared" si="10"/>
        <v>0</v>
      </c>
      <c r="F58">
        <f t="shared" si="11"/>
        <v>0</v>
      </c>
      <c r="G58">
        <f t="shared" si="12"/>
        <v>1.1599999999999999</v>
      </c>
      <c r="H58">
        <f t="shared" si="13"/>
        <v>0.13</v>
      </c>
      <c r="I58">
        <f t="shared" si="14"/>
        <v>0.02</v>
      </c>
      <c r="J58">
        <f t="shared" si="15"/>
        <v>0.23</v>
      </c>
      <c r="K58">
        <f t="shared" si="16"/>
        <v>7.7</v>
      </c>
      <c r="L58">
        <f t="shared" si="17"/>
        <v>0</v>
      </c>
      <c r="M58" s="4">
        <f t="shared" si="18"/>
        <v>0</v>
      </c>
      <c r="N58" s="4">
        <f t="shared" si="19"/>
        <v>0</v>
      </c>
      <c r="O58" s="4">
        <f t="shared" si="20"/>
        <v>186.37</v>
      </c>
      <c r="P58" s="4">
        <f t="shared" si="21"/>
        <v>0</v>
      </c>
      <c r="Q58" s="4">
        <f t="shared" si="22"/>
        <v>95.6</v>
      </c>
      <c r="R58" s="4">
        <f t="shared" si="23"/>
        <v>49.42</v>
      </c>
      <c r="S58" s="4">
        <f t="shared" si="24"/>
        <v>65.64</v>
      </c>
      <c r="T58" s="4">
        <f t="shared" si="25"/>
        <v>76.95</v>
      </c>
      <c r="U58" s="4">
        <f t="shared" si="26"/>
        <v>10.48</v>
      </c>
      <c r="V58" s="4">
        <f t="shared" si="27"/>
        <v>0</v>
      </c>
      <c r="W58">
        <f>SUMIFS('FAOstat _govt exp'!$L:$L,'FAOstat _govt exp'!$J:$J,FAOstat!W$4,'FAOstat _govt exp'!$H:$H,FAOstat!W$3,'FAOstat _govt exp'!$D:$D,FAOstat!$B58)</f>
        <v>0</v>
      </c>
      <c r="X58">
        <f>SUMIFS('FAOstat _govt exp'!$L:$L,'FAOstat _govt exp'!$J:$J,FAOstat!X$4,'FAOstat _govt exp'!$H:$H,FAOstat!X$3,'FAOstat _govt exp'!$D:$D,FAOstat!$B58)</f>
        <v>0</v>
      </c>
      <c r="Y58">
        <f>SUMIFS('FAOstat _govt exp'!$L:$L,'FAOstat _govt exp'!$J:$J,FAOstat!Y$4,'FAOstat _govt exp'!$H:$H,FAOstat!Y$3,'FAOstat _govt exp'!$D:$D,FAOstat!$B58)</f>
        <v>186.37</v>
      </c>
      <c r="Z58">
        <f>SUMIFS('FAOstat _govt exp'!$L:$L,'FAOstat _govt exp'!$J:$J,FAOstat!Z$4,'FAOstat _govt exp'!$H:$H,FAOstat!Z$3,'FAOstat _govt exp'!$D:$D,FAOstat!$B58)</f>
        <v>0</v>
      </c>
      <c r="AA58">
        <f>SUMIFS('FAOstat _govt exp'!$L:$L,'FAOstat _govt exp'!$J:$J,FAOstat!AA$4,'FAOstat _govt exp'!$H:$H,FAOstat!AA$3,'FAOstat _govt exp'!$D:$D,FAOstat!$B58)</f>
        <v>94.44</v>
      </c>
      <c r="AB58">
        <f>SUMIFS('FAOstat _govt exp'!$L:$L,'FAOstat _govt exp'!$J:$J,FAOstat!AB$4,'FAOstat _govt exp'!$H:$H,FAOstat!AB$3,'FAOstat _govt exp'!$D:$D,FAOstat!$B58)</f>
        <v>49.29</v>
      </c>
      <c r="AC58">
        <f>SUMIFS('FAOstat _govt exp'!$L:$L,'FAOstat _govt exp'!$J:$J,FAOstat!AC$4,'FAOstat _govt exp'!$H:$H,FAOstat!AC$3,'FAOstat _govt exp'!$D:$D,FAOstat!$B58)</f>
        <v>65.62</v>
      </c>
      <c r="AD58">
        <f>SUMIFS('FAOstat _govt exp'!$L:$L,'FAOstat _govt exp'!$J:$J,FAOstat!AD$4,'FAOstat _govt exp'!$H:$H,FAOstat!AD$3,'FAOstat _govt exp'!$D:$D,FAOstat!$B58)</f>
        <v>76.72</v>
      </c>
      <c r="AE58">
        <f>SUMIFS('FAOstat _govt exp'!$L:$L,'FAOstat _govt exp'!$J:$J,FAOstat!AE$4,'FAOstat _govt exp'!$H:$H,FAOstat!AE$3,'FAOstat _govt exp'!$D:$D,FAOstat!$B58)</f>
        <v>2.78</v>
      </c>
      <c r="AF58">
        <f>SUMIFS('FAOstat _govt exp'!$L:$L,'FAOstat _govt exp'!$J:$J,FAOstat!AF$4,'FAOstat _govt exp'!$H:$H,FAOstat!AF$3,'FAOstat _govt exp'!$D:$D,FAOstat!$B58)</f>
        <v>0</v>
      </c>
      <c r="AG58">
        <f>SUMIFS('FAOstat _govt exp'!$L:$L,'FAOstat _govt exp'!$J:$J,FAOstat!AG$4,'FAOstat _govt exp'!$H:$H,FAOstat!AG$3,'FAOstat _govt exp'!$D:$D,FAOstat!$B58)</f>
        <v>0</v>
      </c>
      <c r="AH58">
        <f>SUMIFS('FAOstat _govt exp'!$L:$L,'FAOstat _govt exp'!$J:$J,FAOstat!AH$4,'FAOstat _govt exp'!$H:$H,FAOstat!AH$3,'FAOstat _govt exp'!$D:$D,FAOstat!$B58)</f>
        <v>0</v>
      </c>
      <c r="AI58">
        <f>SUMIFS('FAOstat _govt exp'!$L:$L,'FAOstat _govt exp'!$J:$J,FAOstat!AI$4,'FAOstat _govt exp'!$H:$H,FAOstat!AI$3,'FAOstat _govt exp'!$D:$D,FAOstat!$B58)</f>
        <v>0</v>
      </c>
      <c r="AJ58">
        <f>SUMIFS('FAOstat _govt exp'!$L:$L,'FAOstat _govt exp'!$J:$J,FAOstat!AJ$4,'FAOstat _govt exp'!$H:$H,FAOstat!AJ$3,'FAOstat _govt exp'!$D:$D,FAOstat!$B58)</f>
        <v>0</v>
      </c>
      <c r="AK58">
        <f>SUMIFS('FAOstat _govt exp'!$L:$L,'FAOstat _govt exp'!$J:$J,FAOstat!AK$4,'FAOstat _govt exp'!$H:$H,FAOstat!AK$3,'FAOstat _govt exp'!$D:$D,FAOstat!$B58)</f>
        <v>0</v>
      </c>
      <c r="AL58">
        <f>SUMIFS('FAOstat _govt exp'!$L:$L,'FAOstat _govt exp'!$J:$J,FAOstat!AL$4,'FAOstat _govt exp'!$H:$H,FAOstat!AL$3,'FAOstat _govt exp'!$D:$D,FAOstat!$B58)</f>
        <v>0</v>
      </c>
      <c r="AM58">
        <f>SUMIFS('FAOstat _govt exp'!$L:$L,'FAOstat _govt exp'!$J:$J,FAOstat!AM$4,'FAOstat _govt exp'!$H:$H,FAOstat!AM$3,'FAOstat _govt exp'!$D:$D,FAOstat!$B58)</f>
        <v>0</v>
      </c>
      <c r="AN58">
        <f>SUMIFS('FAOstat _govt exp'!$L:$L,'FAOstat _govt exp'!$J:$J,FAOstat!AN$4,'FAOstat _govt exp'!$H:$H,FAOstat!AN$3,'FAOstat _govt exp'!$D:$D,FAOstat!$B58)</f>
        <v>0</v>
      </c>
      <c r="AO58">
        <f>SUMIFS('FAOstat _govt exp'!$L:$L,'FAOstat _govt exp'!$J:$J,FAOstat!AO$4,'FAOstat _govt exp'!$H:$H,FAOstat!AO$3,'FAOstat _govt exp'!$D:$D,FAOstat!$B58)</f>
        <v>0</v>
      </c>
      <c r="AP58">
        <f>SUMIFS('FAOstat _govt exp'!$L:$L,'FAOstat _govt exp'!$J:$J,FAOstat!AP$4,'FAOstat _govt exp'!$H:$H,FAOstat!AP$3,'FAOstat _govt exp'!$D:$D,FAOstat!$B58)</f>
        <v>0</v>
      </c>
      <c r="AQ58">
        <f>SUMIFS('FAOstat _govt exp'!$L:$L,'FAOstat _govt exp'!$J:$J,FAOstat!AQ$4,'FAOstat _govt exp'!$H:$H,FAOstat!AQ$3,'FAOstat _govt exp'!$D:$D,FAOstat!$B58)</f>
        <v>0</v>
      </c>
      <c r="AR58">
        <f>SUMIFS('FAOstat _govt exp'!$L:$L,'FAOstat _govt exp'!$J:$J,FAOstat!AR$4,'FAOstat _govt exp'!$H:$H,FAOstat!AR$3,'FAOstat _govt exp'!$D:$D,FAOstat!$B58)</f>
        <v>0</v>
      </c>
      <c r="AS58">
        <f>SUMIFS('FAOstat _govt exp'!$L:$L,'FAOstat _govt exp'!$J:$J,FAOstat!AS$4,'FAOstat _govt exp'!$H:$H,FAOstat!AS$3,'FAOstat _govt exp'!$D:$D,FAOstat!$B58)</f>
        <v>0</v>
      </c>
      <c r="AT58">
        <f>SUMIFS('FAOstat _govt exp'!$L:$L,'FAOstat _govt exp'!$J:$J,FAOstat!AT$4,'FAOstat _govt exp'!$H:$H,FAOstat!AT$3,'FAOstat _govt exp'!$D:$D,FAOstat!$B58)</f>
        <v>0</v>
      </c>
      <c r="AU58">
        <f>SUMIFS('FAOstat _govt exp'!$L:$L,'FAOstat _govt exp'!$J:$J,FAOstat!AU$4,'FAOstat _govt exp'!$H:$H,FAOstat!AU$3,'FAOstat _govt exp'!$D:$D,FAOstat!$B58)</f>
        <v>1.1599999999999999</v>
      </c>
      <c r="AV58">
        <f>SUMIFS('FAOstat _govt exp'!$L:$L,'FAOstat _govt exp'!$J:$J,FAOstat!AV$4,'FAOstat _govt exp'!$H:$H,FAOstat!AV$3,'FAOstat _govt exp'!$D:$D,FAOstat!$B58)</f>
        <v>0.13</v>
      </c>
      <c r="AW58">
        <f>SUMIFS('FAOstat _govt exp'!$L:$L,'FAOstat _govt exp'!$J:$J,FAOstat!AW$4,'FAOstat _govt exp'!$H:$H,FAOstat!AW$3,'FAOstat _govt exp'!$D:$D,FAOstat!$B58)</f>
        <v>0.02</v>
      </c>
      <c r="AX58">
        <f>SUMIFS('FAOstat _govt exp'!$L:$L,'FAOstat _govt exp'!$J:$J,FAOstat!AX$4,'FAOstat _govt exp'!$H:$H,FAOstat!AX$3,'FAOstat _govt exp'!$D:$D,FAOstat!$B58)</f>
        <v>0.23</v>
      </c>
      <c r="AY58">
        <f>SUMIFS('FAOstat _govt exp'!$L:$L,'FAOstat _govt exp'!$J:$J,FAOstat!AY$4,'FAOstat _govt exp'!$H:$H,FAOstat!AY$3,'FAOstat _govt exp'!$D:$D,FAOstat!$B58)</f>
        <v>7.7</v>
      </c>
      <c r="AZ58">
        <f>SUMIFS('FAOstat _govt exp'!$L:$L,'FAOstat _govt exp'!$J:$J,FAOstat!AZ$4,'FAOstat _govt exp'!$H:$H,FAOstat!AZ$3,'FAOstat _govt exp'!$D:$D,FAOstat!$B58)</f>
        <v>0</v>
      </c>
      <c r="BA58">
        <f>SUMIFS('FAOstat _govt exp'!$L:$L,'FAOstat _govt exp'!$J:$J,FAOstat!BA$4,'FAOstat _govt exp'!$H:$H,FAOstat!BA$3,'FAOstat _govt exp'!$D:$D,FAOstat!$B58)</f>
        <v>0</v>
      </c>
      <c r="BB58">
        <f>SUMIFS('FAOstat _govt exp'!$L:$L,'FAOstat _govt exp'!$J:$J,FAOstat!BB$4,'FAOstat _govt exp'!$H:$H,FAOstat!BB$3,'FAOstat _govt exp'!$D:$D,FAOstat!$B58)</f>
        <v>0</v>
      </c>
      <c r="BC58">
        <f>SUMIFS('FAOstat _govt exp'!$L:$L,'FAOstat _govt exp'!$J:$J,FAOstat!BC$4,'FAOstat _govt exp'!$H:$H,FAOstat!BC$3,'FAOstat _govt exp'!$D:$D,FAOstat!$B58)</f>
        <v>0</v>
      </c>
      <c r="BD58">
        <f>SUMIFS('FAOstat _govt exp'!$L:$L,'FAOstat _govt exp'!$J:$J,FAOstat!BD$4,'FAOstat _govt exp'!$H:$H,FAOstat!BD$3,'FAOstat _govt exp'!$D:$D,FAOstat!$B58)</f>
        <v>0</v>
      </c>
      <c r="BE58">
        <f>SUMIFS('FAOstat _govt exp'!$L:$L,'FAOstat _govt exp'!$J:$J,FAOstat!BE$4,'FAOstat _govt exp'!$H:$H,FAOstat!BE$3,'FAOstat _govt exp'!$D:$D,FAOstat!$B58)</f>
        <v>0</v>
      </c>
      <c r="BF58">
        <f>SUMIFS('FAOstat _govt exp'!$L:$L,'FAOstat _govt exp'!$J:$J,FAOstat!BF$4,'FAOstat _govt exp'!$H:$H,FAOstat!BF$3,'FAOstat _govt exp'!$D:$D,FAOstat!$B58)</f>
        <v>0</v>
      </c>
      <c r="BG58">
        <f>SUMIFS('FAOstat _govt exp'!$L:$L,'FAOstat _govt exp'!$J:$J,FAOstat!BG$4,'FAOstat _govt exp'!$H:$H,FAOstat!BG$3,'FAOstat _govt exp'!$D:$D,FAOstat!$B58)</f>
        <v>0</v>
      </c>
      <c r="BH58">
        <f>SUMIFS('FAOstat _govt exp'!$L:$L,'FAOstat _govt exp'!$J:$J,FAOstat!BH$4,'FAOstat _govt exp'!$H:$H,FAOstat!BH$3,'FAOstat _govt exp'!$D:$D,FAOstat!$B58)</f>
        <v>0</v>
      </c>
      <c r="BI58">
        <f>SUMIFS('FAOstat _govt exp'!$L:$L,'FAOstat _govt exp'!$J:$J,FAOstat!BI$4,'FAOstat _govt exp'!$H:$H,FAOstat!BI$3,'FAOstat _govt exp'!$D:$D,FAOstat!$B58)</f>
        <v>0</v>
      </c>
      <c r="BJ58">
        <f>SUMIFS('FAOstat _govt exp'!$L:$L,'FAOstat _govt exp'!$J:$J,FAOstat!BJ$4,'FAOstat _govt exp'!$H:$H,FAOstat!BJ$3,'FAOstat _govt exp'!$D:$D,FAOstat!$B58)</f>
        <v>0</v>
      </c>
      <c r="BK58">
        <f>SUMIFS('FAOstat _govt exp'!$L:$L,'FAOstat _govt exp'!$J:$J,FAOstat!BK$4,'FAOstat _govt exp'!$H:$H,FAOstat!BK$3,'FAOstat _govt exp'!$D:$D,FAOstat!$B58)</f>
        <v>0</v>
      </c>
      <c r="BL58">
        <f>SUMIFS('FAOstat _govt exp'!$L:$L,'FAOstat _govt exp'!$J:$J,FAOstat!BL$4,'FAOstat _govt exp'!$H:$H,FAOstat!BL$3,'FAOstat _govt exp'!$D:$D,FAOstat!$B58)</f>
        <v>0</v>
      </c>
      <c r="BM58">
        <f>SUMIFS('FAOstat _govt exp'!$L:$L,'FAOstat _govt exp'!$J:$J,FAOstat!BM$4,'FAOstat _govt exp'!$H:$H,FAOstat!BM$3,'FAOstat _govt exp'!$D:$D,FAOstat!$B58)</f>
        <v>0</v>
      </c>
      <c r="BN58">
        <f>SUMIFS('FAOstat _govt exp'!$L:$L,'FAOstat _govt exp'!$J:$J,FAOstat!BN$4,'FAOstat _govt exp'!$H:$H,FAOstat!BN$3,'FAOstat _govt exp'!$D:$D,FAOstat!$B58)</f>
        <v>0</v>
      </c>
      <c r="BO58">
        <f>SUMIFS('FAOstat _govt exp'!$L:$L,'FAOstat _govt exp'!$J:$J,FAOstat!BO$4,'FAOstat _govt exp'!$H:$H,FAOstat!BO$3,'FAOstat _govt exp'!$D:$D,FAOstat!$B58)</f>
        <v>0</v>
      </c>
      <c r="BP58">
        <f>SUMIFS('FAOstat _govt exp'!$L:$L,'FAOstat _govt exp'!$J:$J,FAOstat!BP$4,'FAOstat _govt exp'!$H:$H,FAOstat!BP$3,'FAOstat _govt exp'!$D:$D,FAOstat!$B58)</f>
        <v>0</v>
      </c>
      <c r="BQ58">
        <f>SUMIFS('FAOstat _govt exp'!$L:$L,'FAOstat _govt exp'!$J:$J,FAOstat!BQ$4,'FAOstat _govt exp'!$H:$H,FAOstat!BQ$3,'FAOstat _govt exp'!$D:$D,FAOstat!$B58)</f>
        <v>0</v>
      </c>
      <c r="BR58">
        <f>SUMIFS('FAOstat _govt exp'!$L:$L,'FAOstat _govt exp'!$J:$J,FAOstat!BR$4,'FAOstat _govt exp'!$H:$H,FAOstat!BR$3,'FAOstat _govt exp'!$D:$D,FAOstat!$B58)</f>
        <v>0</v>
      </c>
      <c r="BS58">
        <f>SUMIFS('FAOstat _govt exp'!$L:$L,'FAOstat _govt exp'!$J:$J,FAOstat!BS$4,'FAOstat _govt exp'!$H:$H,FAOstat!BS$3,'FAOstat _govt exp'!$D:$D,FAOstat!$B58)</f>
        <v>0</v>
      </c>
      <c r="BT58">
        <f>SUMIFS('FAOstat _govt exp'!$L:$L,'FAOstat _govt exp'!$J:$J,FAOstat!BT$4,'FAOstat _govt exp'!$H:$H,FAOstat!BT$3,'FAOstat _govt exp'!$D:$D,FAOstat!$B58)</f>
        <v>0</v>
      </c>
      <c r="BU58">
        <f>SUMIFS('FAOstat _govt exp'!$L:$L,'FAOstat _govt exp'!$J:$J,FAOstat!BU$4,'FAOstat _govt exp'!$H:$H,FAOstat!BU$3,'FAOstat _govt exp'!$D:$D,FAOstat!$B58)</f>
        <v>0</v>
      </c>
      <c r="BV58">
        <f>SUMIFS('FAOstat _govt exp'!$L:$L,'FAOstat _govt exp'!$J:$J,FAOstat!BV$4,'FAOstat _govt exp'!$H:$H,FAOstat!BV$3,'FAOstat _govt exp'!$D:$D,FAOstat!$B58)</f>
        <v>0</v>
      </c>
      <c r="BW58">
        <f>SUMIFS('FAOstat _govt exp'!$L:$L,'FAOstat _govt exp'!$J:$J,FAOstat!BW$4,'FAOstat _govt exp'!$H:$H,FAOstat!BW$3,'FAOstat _govt exp'!$D:$D,FAOstat!$B58)</f>
        <v>0</v>
      </c>
      <c r="BX58">
        <f>SUMIFS('FAOstat _govt exp'!$L:$L,'FAOstat _govt exp'!$J:$J,FAOstat!BX$4,'FAOstat _govt exp'!$H:$H,FAOstat!BX$3,'FAOstat _govt exp'!$D:$D,FAOstat!$B58)</f>
        <v>0</v>
      </c>
      <c r="BY58">
        <f>SUMIFS('FAOstat _govt exp'!$L:$L,'FAOstat _govt exp'!$J:$J,FAOstat!BY$4,'FAOstat _govt exp'!$H:$H,FAOstat!BY$3,'FAOstat _govt exp'!$D:$D,FAOstat!$B58)</f>
        <v>0</v>
      </c>
      <c r="BZ58">
        <f>SUMIFS('FAOstat _govt exp'!$L:$L,'FAOstat _govt exp'!$J:$J,FAOstat!BZ$4,'FAOstat _govt exp'!$H:$H,FAOstat!BZ$3,'FAOstat _govt exp'!$D:$D,FAOstat!$B58)</f>
        <v>0</v>
      </c>
      <c r="CA58">
        <f>SUMIFS('FAOstat _govt exp'!$L:$L,'FAOstat _govt exp'!$J:$J,FAOstat!CA$4,'FAOstat _govt exp'!$H:$H,FAOstat!CA$3,'FAOstat _govt exp'!$D:$D,FAOstat!$B58)</f>
        <v>0</v>
      </c>
      <c r="CB58">
        <f>SUMIFS('FAOstat _govt exp'!$L:$L,'FAOstat _govt exp'!$J:$J,FAOstat!CB$4,'FAOstat _govt exp'!$H:$H,FAOstat!CB$3,'FAOstat _govt exp'!$D:$D,FAOstat!$B58)</f>
        <v>0</v>
      </c>
      <c r="CC58">
        <f>SUMIFS('FAOstat _govt exp'!$L:$L,'FAOstat _govt exp'!$J:$J,FAOstat!CC$4,'FAOstat _govt exp'!$H:$H,FAOstat!CC$3,'FAOstat _govt exp'!$D:$D,FAOstat!$B58)</f>
        <v>0</v>
      </c>
      <c r="CD58">
        <f>SUMIFS('FAOstat _govt exp'!$L:$L,'FAOstat _govt exp'!$J:$J,FAOstat!CD$4,'FAOstat _govt exp'!$H:$H,FAOstat!CD$3,'FAOstat _govt exp'!$D:$D,FAOstat!$B58)</f>
        <v>0</v>
      </c>
      <c r="CE58" s="4">
        <f>SUMIFS('FAOstat_value added'!$L:$L,'FAOstat_value added'!$J:$J,FAOstat!CE$4,'FAOstat_value added'!$D:$D,FAOstat!$B58)</f>
        <v>11276.315486</v>
      </c>
      <c r="CF58" s="4">
        <f>IF(SUMIFS('FAOstat_value added'!$L:$L,'FAOstat_value added'!$J:$J,FAOstat!CF$4,'FAOstat_value added'!$D:$D,FAOstat!$B58)=0,CE58*(1+Assumptions!$C$10),SUMIFS('FAOstat_value added'!$L:$L,'FAOstat_value added'!$J:$J,FAOstat!CF$4,'FAOstat_value added'!$D:$D,FAOstat!$B58))</f>
        <v>11702.986014</v>
      </c>
      <c r="CG58" s="4">
        <f>IF(SUMIFS('FAOstat_value added'!$L:$L,'FAOstat_value added'!$J:$J,FAOstat!CG$4,'FAOstat_value added'!$D:$D,FAOstat!$B58)=0,CF58*(1+Assumptions!$C$10),SUMIFS('FAOstat_value added'!$L:$L,'FAOstat_value added'!$J:$J,FAOstat!CG$4,'FAOstat_value added'!$D:$D,FAOstat!$B58))</f>
        <v>11602.154412</v>
      </c>
      <c r="CH58" s="4">
        <f>IF(SUMIFS('FAOstat_value added'!$L:$L,'FAOstat_value added'!$J:$J,FAOstat!CH$4,'FAOstat_value added'!$D:$D,FAOstat!$B58)=0,CG58*(1+Assumptions!$C$10),SUMIFS('FAOstat_value added'!$L:$L,'FAOstat_value added'!$J:$J,FAOstat!CH$4,'FAOstat_value added'!$D:$D,FAOstat!$B58))</f>
        <v>12942.101366999999</v>
      </c>
      <c r="CI58" s="4">
        <f>IF(SUMIFS('FAOstat_value added'!$L:$L,'FAOstat_value added'!$J:$J,FAOstat!CI$4,'FAOstat_value added'!$D:$D,FAOstat!$B58)=0,CH58*(1+Assumptions!$C$10),SUMIFS('FAOstat_value added'!$L:$L,'FAOstat_value added'!$J:$J,FAOstat!CI$4,'FAOstat_value added'!$D:$D,FAOstat!$B58))</f>
        <v>10720.156836</v>
      </c>
      <c r="CJ58" s="4">
        <f>IF(SUMIFS('FAOstat_value added'!$L:$L,'FAOstat_value added'!$J:$J,FAOstat!CJ$4,'FAOstat_value added'!$D:$D,FAOstat!$B58)=0,CI58*(1+Assumptions!$C$10),SUMIFS('FAOstat_value added'!$L:$L,'FAOstat_value added'!$J:$J,FAOstat!CJ$4,'FAOstat_value added'!$D:$D,FAOstat!$B58))</f>
        <v>9957.8685740000001</v>
      </c>
      <c r="CK58" s="4">
        <f>IF(SUMIFS('FAOstat_value added'!$L:$L,'FAOstat_value added'!$J:$J,FAOstat!CK$4,'FAOstat_value added'!$D:$D,FAOstat!$B58)=0,CJ58*(1+Assumptions!$C$10),SUMIFS('FAOstat_value added'!$L:$L,'FAOstat_value added'!$J:$J,FAOstat!CK$4,'FAOstat_value added'!$D:$D,FAOstat!$B58))</f>
        <v>11539.331405999999</v>
      </c>
      <c r="CL58" s="4">
        <f>IF(SUMIFS('FAOstat_value added'!$L:$L,'FAOstat_value added'!$J:$J,FAOstat!CL$4,'FAOstat_value added'!$D:$D,FAOstat!$B58)=0,CK58*(1+Assumptions!$C$10),SUMIFS('FAOstat_value added'!$L:$L,'FAOstat_value added'!$J:$J,FAOstat!CL$4,'FAOstat_value added'!$D:$D,FAOstat!$B58))</f>
        <v>11619.718214</v>
      </c>
      <c r="CM58" s="4">
        <f>IF(SUMIFS('FAOstat_value added'!$L:$L,'FAOstat_value added'!$J:$J,FAOstat!CM$4,'FAOstat_value added'!$D:$D,FAOstat!$B58)=0,CL58*(1+Assumptions!$C$10),SUMIFS('FAOstat_value added'!$L:$L,'FAOstat_value added'!$J:$J,FAOstat!CM$4,'FAOstat_value added'!$D:$D,FAOstat!$B58))</f>
        <v>11974.211207</v>
      </c>
      <c r="CN58" s="4">
        <f>IF(SUMIFS('FAOstat_value added'!$L:$L,'FAOstat_value added'!$J:$J,FAOstat!CN$4,'FAOstat_value added'!$D:$D,FAOstat!$B58)=0,CM58*(1+Assumptions!$C$10),SUMIFS('FAOstat_value added'!$L:$L,'FAOstat_value added'!$J:$J,FAOstat!CN$4,'FAOstat_value added'!$D:$D,FAOstat!$B58))</f>
        <v>12213.69543114</v>
      </c>
      <c r="CO58" s="36">
        <f t="shared" si="28"/>
        <v>0</v>
      </c>
    </row>
    <row r="59" spans="2:93" x14ac:dyDescent="0.35">
      <c r="B59" t="s">
        <v>143</v>
      </c>
      <c r="C59">
        <f t="shared" si="8"/>
        <v>0</v>
      </c>
      <c r="D59">
        <f t="shared" si="9"/>
        <v>0</v>
      </c>
      <c r="E59">
        <f t="shared" si="10"/>
        <v>0</v>
      </c>
      <c r="F59">
        <f t="shared" si="11"/>
        <v>0</v>
      </c>
      <c r="G59">
        <f t="shared" si="12"/>
        <v>0</v>
      </c>
      <c r="H59">
        <f t="shared" si="13"/>
        <v>0</v>
      </c>
      <c r="I59">
        <f t="shared" si="14"/>
        <v>0</v>
      </c>
      <c r="J59">
        <f t="shared" si="15"/>
        <v>0</v>
      </c>
      <c r="K59">
        <f t="shared" si="16"/>
        <v>0</v>
      </c>
      <c r="L59">
        <f t="shared" si="17"/>
        <v>0</v>
      </c>
      <c r="M59" s="4">
        <f t="shared" si="18"/>
        <v>2696.5</v>
      </c>
      <c r="N59" s="4">
        <f t="shared" si="19"/>
        <v>2733.8</v>
      </c>
      <c r="O59" s="4">
        <f t="shared" si="20"/>
        <v>3010.26</v>
      </c>
      <c r="P59" s="4">
        <f t="shared" si="21"/>
        <v>4445.22</v>
      </c>
      <c r="Q59" s="4">
        <f t="shared" si="22"/>
        <v>3869.92</v>
      </c>
      <c r="R59" s="4">
        <f t="shared" si="23"/>
        <v>3357.39</v>
      </c>
      <c r="S59" s="4">
        <f t="shared" si="24"/>
        <v>3307.4300000000003</v>
      </c>
      <c r="T59" s="4">
        <f t="shared" si="25"/>
        <v>3192.48</v>
      </c>
      <c r="U59" s="4">
        <f t="shared" si="26"/>
        <v>0</v>
      </c>
      <c r="V59" s="4">
        <f t="shared" si="27"/>
        <v>0</v>
      </c>
      <c r="W59">
        <f>SUMIFS('FAOstat _govt exp'!$L:$L,'FAOstat _govt exp'!$J:$J,FAOstat!W$4,'FAOstat _govt exp'!$H:$H,FAOstat!W$3,'FAOstat _govt exp'!$D:$D,FAOstat!$B59)</f>
        <v>379.15</v>
      </c>
      <c r="X59">
        <f>SUMIFS('FAOstat _govt exp'!$L:$L,'FAOstat _govt exp'!$J:$J,FAOstat!X$4,'FAOstat _govt exp'!$H:$H,FAOstat!X$3,'FAOstat _govt exp'!$D:$D,FAOstat!$B59)</f>
        <v>299.27</v>
      </c>
      <c r="Y59">
        <f>SUMIFS('FAOstat _govt exp'!$L:$L,'FAOstat _govt exp'!$J:$J,FAOstat!Y$4,'FAOstat _govt exp'!$H:$H,FAOstat!Y$3,'FAOstat _govt exp'!$D:$D,FAOstat!$B59)</f>
        <v>294.22000000000003</v>
      </c>
      <c r="Z59">
        <f>SUMIFS('FAOstat _govt exp'!$L:$L,'FAOstat _govt exp'!$J:$J,FAOstat!Z$4,'FAOstat _govt exp'!$H:$H,FAOstat!Z$3,'FAOstat _govt exp'!$D:$D,FAOstat!$B59)</f>
        <v>355.94</v>
      </c>
      <c r="AA59">
        <f>SUMIFS('FAOstat _govt exp'!$L:$L,'FAOstat _govt exp'!$J:$J,FAOstat!AA$4,'FAOstat _govt exp'!$H:$H,FAOstat!AA$3,'FAOstat _govt exp'!$D:$D,FAOstat!$B59)</f>
        <v>387.92</v>
      </c>
      <c r="AB59">
        <f>SUMIFS('FAOstat _govt exp'!$L:$L,'FAOstat _govt exp'!$J:$J,FAOstat!AB$4,'FAOstat _govt exp'!$H:$H,FAOstat!AB$3,'FAOstat _govt exp'!$D:$D,FAOstat!$B59)</f>
        <v>466</v>
      </c>
      <c r="AC59">
        <f>SUMIFS('FAOstat _govt exp'!$L:$L,'FAOstat _govt exp'!$J:$J,FAOstat!AC$4,'FAOstat _govt exp'!$H:$H,FAOstat!AC$3,'FAOstat _govt exp'!$D:$D,FAOstat!$B59)</f>
        <v>475.97</v>
      </c>
      <c r="AD59">
        <f>SUMIFS('FAOstat _govt exp'!$L:$L,'FAOstat _govt exp'!$J:$J,FAOstat!AD$4,'FAOstat _govt exp'!$H:$H,FAOstat!AD$3,'FAOstat _govt exp'!$D:$D,FAOstat!$B59)</f>
        <v>468.82</v>
      </c>
      <c r="AE59">
        <f>SUMIFS('FAOstat _govt exp'!$L:$L,'FAOstat _govt exp'!$J:$J,FAOstat!AE$4,'FAOstat _govt exp'!$H:$H,FAOstat!AE$3,'FAOstat _govt exp'!$D:$D,FAOstat!$B59)</f>
        <v>0</v>
      </c>
      <c r="AF59">
        <f>SUMIFS('FAOstat _govt exp'!$L:$L,'FAOstat _govt exp'!$J:$J,FAOstat!AF$4,'FAOstat _govt exp'!$H:$H,FAOstat!AF$3,'FAOstat _govt exp'!$D:$D,FAOstat!$B59)</f>
        <v>0</v>
      </c>
      <c r="AG59">
        <f>SUMIFS('FAOstat _govt exp'!$L:$L,'FAOstat _govt exp'!$J:$J,FAOstat!AG$4,'FAOstat _govt exp'!$H:$H,FAOstat!AG$3,'FAOstat _govt exp'!$D:$D,FAOstat!$B59)</f>
        <v>2317.35</v>
      </c>
      <c r="AH59">
        <f>SUMIFS('FAOstat _govt exp'!$L:$L,'FAOstat _govt exp'!$J:$J,FAOstat!AH$4,'FAOstat _govt exp'!$H:$H,FAOstat!AH$3,'FAOstat _govt exp'!$D:$D,FAOstat!$B59)</f>
        <v>2434.5300000000002</v>
      </c>
      <c r="AI59">
        <f>SUMIFS('FAOstat _govt exp'!$L:$L,'FAOstat _govt exp'!$J:$J,FAOstat!AI$4,'FAOstat _govt exp'!$H:$H,FAOstat!AI$3,'FAOstat _govt exp'!$D:$D,FAOstat!$B59)</f>
        <v>2716.04</v>
      </c>
      <c r="AJ59">
        <f>SUMIFS('FAOstat _govt exp'!$L:$L,'FAOstat _govt exp'!$J:$J,FAOstat!AJ$4,'FAOstat _govt exp'!$H:$H,FAOstat!AJ$3,'FAOstat _govt exp'!$D:$D,FAOstat!$B59)</f>
        <v>4089.28</v>
      </c>
      <c r="AK59">
        <f>SUMIFS('FAOstat _govt exp'!$L:$L,'FAOstat _govt exp'!$J:$J,FAOstat!AK$4,'FAOstat _govt exp'!$H:$H,FAOstat!AK$3,'FAOstat _govt exp'!$D:$D,FAOstat!$B59)</f>
        <v>3482</v>
      </c>
      <c r="AL59">
        <f>SUMIFS('FAOstat _govt exp'!$L:$L,'FAOstat _govt exp'!$J:$J,FAOstat!AL$4,'FAOstat _govt exp'!$H:$H,FAOstat!AL$3,'FAOstat _govt exp'!$D:$D,FAOstat!$B59)</f>
        <v>2891.39</v>
      </c>
      <c r="AM59">
        <f>SUMIFS('FAOstat _govt exp'!$L:$L,'FAOstat _govt exp'!$J:$J,FAOstat!AM$4,'FAOstat _govt exp'!$H:$H,FAOstat!AM$3,'FAOstat _govt exp'!$D:$D,FAOstat!$B59)</f>
        <v>2831.46</v>
      </c>
      <c r="AN59">
        <f>SUMIFS('FAOstat _govt exp'!$L:$L,'FAOstat _govt exp'!$J:$J,FAOstat!AN$4,'FAOstat _govt exp'!$H:$H,FAOstat!AN$3,'FAOstat _govt exp'!$D:$D,FAOstat!$B59)</f>
        <v>2723.66</v>
      </c>
      <c r="AO59">
        <f>SUMIFS('FAOstat _govt exp'!$L:$L,'FAOstat _govt exp'!$J:$J,FAOstat!AO$4,'FAOstat _govt exp'!$H:$H,FAOstat!AO$3,'FAOstat _govt exp'!$D:$D,FAOstat!$B59)</f>
        <v>0</v>
      </c>
      <c r="AP59">
        <f>SUMIFS('FAOstat _govt exp'!$L:$L,'FAOstat _govt exp'!$J:$J,FAOstat!AP$4,'FAOstat _govt exp'!$H:$H,FAOstat!AP$3,'FAOstat _govt exp'!$D:$D,FAOstat!$B59)</f>
        <v>0</v>
      </c>
      <c r="AQ59">
        <f>SUMIFS('FAOstat _govt exp'!$L:$L,'FAOstat _govt exp'!$J:$J,FAOstat!AQ$4,'FAOstat _govt exp'!$H:$H,FAOstat!AQ$3,'FAOstat _govt exp'!$D:$D,FAOstat!$B59)</f>
        <v>0</v>
      </c>
      <c r="AR59">
        <f>SUMIFS('FAOstat _govt exp'!$L:$L,'FAOstat _govt exp'!$J:$J,FAOstat!AR$4,'FAOstat _govt exp'!$H:$H,FAOstat!AR$3,'FAOstat _govt exp'!$D:$D,FAOstat!$B59)</f>
        <v>0</v>
      </c>
      <c r="AS59">
        <f>SUMIFS('FAOstat _govt exp'!$L:$L,'FAOstat _govt exp'!$J:$J,FAOstat!AS$4,'FAOstat _govt exp'!$H:$H,FAOstat!AS$3,'FAOstat _govt exp'!$D:$D,FAOstat!$B59)</f>
        <v>0</v>
      </c>
      <c r="AT59">
        <f>SUMIFS('FAOstat _govt exp'!$L:$L,'FAOstat _govt exp'!$J:$J,FAOstat!AT$4,'FAOstat _govt exp'!$H:$H,FAOstat!AT$3,'FAOstat _govt exp'!$D:$D,FAOstat!$B59)</f>
        <v>0</v>
      </c>
      <c r="AU59">
        <f>SUMIFS('FAOstat _govt exp'!$L:$L,'FAOstat _govt exp'!$J:$J,FAOstat!AU$4,'FAOstat _govt exp'!$H:$H,FAOstat!AU$3,'FAOstat _govt exp'!$D:$D,FAOstat!$B59)</f>
        <v>0</v>
      </c>
      <c r="AV59">
        <f>SUMIFS('FAOstat _govt exp'!$L:$L,'FAOstat _govt exp'!$J:$J,FAOstat!AV$4,'FAOstat _govt exp'!$H:$H,FAOstat!AV$3,'FAOstat _govt exp'!$D:$D,FAOstat!$B59)</f>
        <v>0</v>
      </c>
      <c r="AW59">
        <f>SUMIFS('FAOstat _govt exp'!$L:$L,'FAOstat _govt exp'!$J:$J,FAOstat!AW$4,'FAOstat _govt exp'!$H:$H,FAOstat!AW$3,'FAOstat _govt exp'!$D:$D,FAOstat!$B59)</f>
        <v>0</v>
      </c>
      <c r="AX59">
        <f>SUMIFS('FAOstat _govt exp'!$L:$L,'FAOstat _govt exp'!$J:$J,FAOstat!AX$4,'FAOstat _govt exp'!$H:$H,FAOstat!AX$3,'FAOstat _govt exp'!$D:$D,FAOstat!$B59)</f>
        <v>0</v>
      </c>
      <c r="AY59">
        <f>SUMIFS('FAOstat _govt exp'!$L:$L,'FAOstat _govt exp'!$J:$J,FAOstat!AY$4,'FAOstat _govt exp'!$H:$H,FAOstat!AY$3,'FAOstat _govt exp'!$D:$D,FAOstat!$B59)</f>
        <v>0</v>
      </c>
      <c r="AZ59">
        <f>SUMIFS('FAOstat _govt exp'!$L:$L,'FAOstat _govt exp'!$J:$J,FAOstat!AZ$4,'FAOstat _govt exp'!$H:$H,FAOstat!AZ$3,'FAOstat _govt exp'!$D:$D,FAOstat!$B59)</f>
        <v>0</v>
      </c>
      <c r="BA59">
        <f>SUMIFS('FAOstat _govt exp'!$L:$L,'FAOstat _govt exp'!$J:$J,FAOstat!BA$4,'FAOstat _govt exp'!$H:$H,FAOstat!BA$3,'FAOstat _govt exp'!$D:$D,FAOstat!$B59)</f>
        <v>379.15</v>
      </c>
      <c r="BB59">
        <f>SUMIFS('FAOstat _govt exp'!$L:$L,'FAOstat _govt exp'!$J:$J,FAOstat!BB$4,'FAOstat _govt exp'!$H:$H,FAOstat!BB$3,'FAOstat _govt exp'!$D:$D,FAOstat!$B59)</f>
        <v>299.27</v>
      </c>
      <c r="BC59">
        <f>SUMIFS('FAOstat _govt exp'!$L:$L,'FAOstat _govt exp'!$J:$J,FAOstat!BC$4,'FAOstat _govt exp'!$H:$H,FAOstat!BC$3,'FAOstat _govt exp'!$D:$D,FAOstat!$B59)</f>
        <v>294.22000000000003</v>
      </c>
      <c r="BD59">
        <f>SUMIFS('FAOstat _govt exp'!$L:$L,'FAOstat _govt exp'!$J:$J,FAOstat!BD$4,'FAOstat _govt exp'!$H:$H,FAOstat!BD$3,'FAOstat _govt exp'!$D:$D,FAOstat!$B59)</f>
        <v>355.94</v>
      </c>
      <c r="BE59">
        <f>SUMIFS('FAOstat _govt exp'!$L:$L,'FAOstat _govt exp'!$J:$J,FAOstat!BE$4,'FAOstat _govt exp'!$H:$H,FAOstat!BE$3,'FAOstat _govt exp'!$D:$D,FAOstat!$B59)</f>
        <v>387.92</v>
      </c>
      <c r="BF59">
        <f>SUMIFS('FAOstat _govt exp'!$L:$L,'FAOstat _govt exp'!$J:$J,FAOstat!BF$4,'FAOstat _govt exp'!$H:$H,FAOstat!BF$3,'FAOstat _govt exp'!$D:$D,FAOstat!$B59)</f>
        <v>466</v>
      </c>
      <c r="BG59">
        <f>SUMIFS('FAOstat _govt exp'!$L:$L,'FAOstat _govt exp'!$J:$J,FAOstat!BG$4,'FAOstat _govt exp'!$H:$H,FAOstat!BG$3,'FAOstat _govt exp'!$D:$D,FAOstat!$B59)</f>
        <v>475.97</v>
      </c>
      <c r="BH59">
        <f>SUMIFS('FAOstat _govt exp'!$L:$L,'FAOstat _govt exp'!$J:$J,FAOstat!BH$4,'FAOstat _govt exp'!$H:$H,FAOstat!BH$3,'FAOstat _govt exp'!$D:$D,FAOstat!$B59)</f>
        <v>468.82</v>
      </c>
      <c r="BI59">
        <f>SUMIFS('FAOstat _govt exp'!$L:$L,'FAOstat _govt exp'!$J:$J,FAOstat!BI$4,'FAOstat _govt exp'!$H:$H,FAOstat!BI$3,'FAOstat _govt exp'!$D:$D,FAOstat!$B59)</f>
        <v>0</v>
      </c>
      <c r="BJ59">
        <f>SUMIFS('FAOstat _govt exp'!$L:$L,'FAOstat _govt exp'!$J:$J,FAOstat!BJ$4,'FAOstat _govt exp'!$H:$H,FAOstat!BJ$3,'FAOstat _govt exp'!$D:$D,FAOstat!$B59)</f>
        <v>0</v>
      </c>
      <c r="BK59">
        <f>SUMIFS('FAOstat _govt exp'!$L:$L,'FAOstat _govt exp'!$J:$J,FAOstat!BK$4,'FAOstat _govt exp'!$H:$H,FAOstat!BK$3,'FAOstat _govt exp'!$D:$D,FAOstat!$B59)</f>
        <v>902.81</v>
      </c>
      <c r="BL59">
        <f>SUMIFS('FAOstat _govt exp'!$L:$L,'FAOstat _govt exp'!$J:$J,FAOstat!BL$4,'FAOstat _govt exp'!$H:$H,FAOstat!BL$3,'FAOstat _govt exp'!$D:$D,FAOstat!$B59)</f>
        <v>1048.1400000000001</v>
      </c>
      <c r="BM59">
        <f>SUMIFS('FAOstat _govt exp'!$L:$L,'FAOstat _govt exp'!$J:$J,FAOstat!BM$4,'FAOstat _govt exp'!$H:$H,FAOstat!BM$3,'FAOstat _govt exp'!$D:$D,FAOstat!$B59)</f>
        <v>1433.82</v>
      </c>
      <c r="BN59">
        <f>SUMIFS('FAOstat _govt exp'!$L:$L,'FAOstat _govt exp'!$J:$J,FAOstat!BN$4,'FAOstat _govt exp'!$H:$H,FAOstat!BN$3,'FAOstat _govt exp'!$D:$D,FAOstat!$B59)</f>
        <v>2697.41</v>
      </c>
      <c r="BO59">
        <f>SUMIFS('FAOstat _govt exp'!$L:$L,'FAOstat _govt exp'!$J:$J,FAOstat!BO$4,'FAOstat _govt exp'!$H:$H,FAOstat!BO$3,'FAOstat _govt exp'!$D:$D,FAOstat!$B59)</f>
        <v>2295.65</v>
      </c>
      <c r="BP59">
        <f>SUMIFS('FAOstat _govt exp'!$L:$L,'FAOstat _govt exp'!$J:$J,FAOstat!BP$4,'FAOstat _govt exp'!$H:$H,FAOstat!BP$3,'FAOstat _govt exp'!$D:$D,FAOstat!$B59)</f>
        <v>1837.35</v>
      </c>
      <c r="BQ59">
        <f>SUMIFS('FAOstat _govt exp'!$L:$L,'FAOstat _govt exp'!$J:$J,FAOstat!BQ$4,'FAOstat _govt exp'!$H:$H,FAOstat!BQ$3,'FAOstat _govt exp'!$D:$D,FAOstat!$B59)</f>
        <v>1740.05</v>
      </c>
      <c r="BR59">
        <f>SUMIFS('FAOstat _govt exp'!$L:$L,'FAOstat _govt exp'!$J:$J,FAOstat!BR$4,'FAOstat _govt exp'!$H:$H,FAOstat!BR$3,'FAOstat _govt exp'!$D:$D,FAOstat!$B59)</f>
        <v>1568</v>
      </c>
      <c r="BS59">
        <f>SUMIFS('FAOstat _govt exp'!$L:$L,'FAOstat _govt exp'!$J:$J,FAOstat!BS$4,'FAOstat _govt exp'!$H:$H,FAOstat!BS$3,'FAOstat _govt exp'!$D:$D,FAOstat!$B59)</f>
        <v>0</v>
      </c>
      <c r="BT59">
        <f>SUMIFS('FAOstat _govt exp'!$L:$L,'FAOstat _govt exp'!$J:$J,FAOstat!BT$4,'FAOstat _govt exp'!$H:$H,FAOstat!BT$3,'FAOstat _govt exp'!$D:$D,FAOstat!$B59)</f>
        <v>0</v>
      </c>
      <c r="BU59">
        <f>SUMIFS('FAOstat _govt exp'!$L:$L,'FAOstat _govt exp'!$J:$J,FAOstat!BU$4,'FAOstat _govt exp'!$H:$H,FAOstat!BU$3,'FAOstat _govt exp'!$D:$D,FAOstat!$B59)</f>
        <v>0</v>
      </c>
      <c r="BV59">
        <f>SUMIFS('FAOstat _govt exp'!$L:$L,'FAOstat _govt exp'!$J:$J,FAOstat!BV$4,'FAOstat _govt exp'!$H:$H,FAOstat!BV$3,'FAOstat _govt exp'!$D:$D,FAOstat!$B59)</f>
        <v>0</v>
      </c>
      <c r="BW59">
        <f>SUMIFS('FAOstat _govt exp'!$L:$L,'FAOstat _govt exp'!$J:$J,FAOstat!BW$4,'FAOstat _govt exp'!$H:$H,FAOstat!BW$3,'FAOstat _govt exp'!$D:$D,FAOstat!$B59)</f>
        <v>0</v>
      </c>
      <c r="BX59">
        <f>SUMIFS('FAOstat _govt exp'!$L:$L,'FAOstat _govt exp'!$J:$J,FAOstat!BX$4,'FAOstat _govt exp'!$H:$H,FAOstat!BX$3,'FAOstat _govt exp'!$D:$D,FAOstat!$B59)</f>
        <v>0</v>
      </c>
      <c r="BY59">
        <f>SUMIFS('FAOstat _govt exp'!$L:$L,'FAOstat _govt exp'!$J:$J,FAOstat!BY$4,'FAOstat _govt exp'!$H:$H,FAOstat!BY$3,'FAOstat _govt exp'!$D:$D,FAOstat!$B59)</f>
        <v>0</v>
      </c>
      <c r="BZ59">
        <f>SUMIFS('FAOstat _govt exp'!$L:$L,'FAOstat _govt exp'!$J:$J,FAOstat!BZ$4,'FAOstat _govt exp'!$H:$H,FAOstat!BZ$3,'FAOstat _govt exp'!$D:$D,FAOstat!$B59)</f>
        <v>0</v>
      </c>
      <c r="CA59">
        <f>SUMIFS('FAOstat _govt exp'!$L:$L,'FAOstat _govt exp'!$J:$J,FAOstat!CA$4,'FAOstat _govt exp'!$H:$H,FAOstat!CA$3,'FAOstat _govt exp'!$D:$D,FAOstat!$B59)</f>
        <v>0</v>
      </c>
      <c r="CB59">
        <f>SUMIFS('FAOstat _govt exp'!$L:$L,'FAOstat _govt exp'!$J:$J,FAOstat!CB$4,'FAOstat _govt exp'!$H:$H,FAOstat!CB$3,'FAOstat _govt exp'!$D:$D,FAOstat!$B59)</f>
        <v>0</v>
      </c>
      <c r="CC59">
        <f>SUMIFS('FAOstat _govt exp'!$L:$L,'FAOstat _govt exp'!$J:$J,FAOstat!CC$4,'FAOstat _govt exp'!$H:$H,FAOstat!CC$3,'FAOstat _govt exp'!$D:$D,FAOstat!$B59)</f>
        <v>0</v>
      </c>
      <c r="CD59">
        <f>SUMIFS('FAOstat _govt exp'!$L:$L,'FAOstat _govt exp'!$J:$J,FAOstat!CD$4,'FAOstat _govt exp'!$H:$H,FAOstat!CD$3,'FAOstat _govt exp'!$D:$D,FAOstat!$B59)</f>
        <v>0</v>
      </c>
      <c r="CE59" s="4">
        <f>SUMIFS('FAOstat_value added'!$L:$L,'FAOstat_value added'!$J:$J,FAOstat!CE$4,'FAOstat_value added'!$D:$D,FAOstat!$B59)</f>
        <v>8633.6801340000002</v>
      </c>
      <c r="CF59" s="4">
        <f>IF(SUMIFS('FAOstat_value added'!$L:$L,'FAOstat_value added'!$J:$J,FAOstat!CF$4,'FAOstat_value added'!$D:$D,FAOstat!$B59)=0,CE59*(1+Assumptions!$C$10),SUMIFS('FAOstat_value added'!$L:$L,'FAOstat_value added'!$J:$J,FAOstat!CF$4,'FAOstat_value added'!$D:$D,FAOstat!$B59))</f>
        <v>8492.0947230000002</v>
      </c>
      <c r="CG59" s="4">
        <f>IF(SUMIFS('FAOstat_value added'!$L:$L,'FAOstat_value added'!$J:$J,FAOstat!CG$4,'FAOstat_value added'!$D:$D,FAOstat!$B59)=0,CF59*(1+Assumptions!$C$10),SUMIFS('FAOstat_value added'!$L:$L,'FAOstat_value added'!$J:$J,FAOstat!CG$4,'FAOstat_value added'!$D:$D,FAOstat!$B59))</f>
        <v>7954.1461339999996</v>
      </c>
      <c r="CH59" s="4">
        <f>IF(SUMIFS('FAOstat_value added'!$L:$L,'FAOstat_value added'!$J:$J,FAOstat!CH$4,'FAOstat_value added'!$D:$D,FAOstat!$B59)=0,CG59*(1+Assumptions!$C$10),SUMIFS('FAOstat_value added'!$L:$L,'FAOstat_value added'!$J:$J,FAOstat!CH$4,'FAOstat_value added'!$D:$D,FAOstat!$B59))</f>
        <v>7693.077252</v>
      </c>
      <c r="CI59" s="4">
        <f>IF(SUMIFS('FAOstat_value added'!$L:$L,'FAOstat_value added'!$J:$J,FAOstat!CI$4,'FAOstat_value added'!$D:$D,FAOstat!$B59)=0,CH59*(1+Assumptions!$C$10),SUMIFS('FAOstat_value added'!$L:$L,'FAOstat_value added'!$J:$J,FAOstat!CI$4,'FAOstat_value added'!$D:$D,FAOstat!$B59))</f>
        <v>8053.8193609999998</v>
      </c>
      <c r="CJ59" s="4">
        <f>IF(SUMIFS('FAOstat_value added'!$L:$L,'FAOstat_value added'!$J:$J,FAOstat!CJ$4,'FAOstat_value added'!$D:$D,FAOstat!$B59)=0,CI59*(1+Assumptions!$C$10),SUMIFS('FAOstat_value added'!$L:$L,'FAOstat_value added'!$J:$J,FAOstat!CJ$4,'FAOstat_value added'!$D:$D,FAOstat!$B59))</f>
        <v>7464.1712509999998</v>
      </c>
      <c r="CK59" s="4">
        <f>IF(SUMIFS('FAOstat_value added'!$L:$L,'FAOstat_value added'!$J:$J,FAOstat!CK$4,'FAOstat_value added'!$D:$D,FAOstat!$B59)=0,CJ59*(1+Assumptions!$C$10),SUMIFS('FAOstat_value added'!$L:$L,'FAOstat_value added'!$J:$J,FAOstat!CK$4,'FAOstat_value added'!$D:$D,FAOstat!$B59))</f>
        <v>6983.6130309999999</v>
      </c>
      <c r="CL59" s="4">
        <f>IF(SUMIFS('FAOstat_value added'!$L:$L,'FAOstat_value added'!$J:$J,FAOstat!CL$4,'FAOstat_value added'!$D:$D,FAOstat!$B59)=0,CK59*(1+Assumptions!$C$10),SUMIFS('FAOstat_value added'!$L:$L,'FAOstat_value added'!$J:$J,FAOstat!CL$4,'FAOstat_value added'!$D:$D,FAOstat!$B59))</f>
        <v>7538.6562080000003</v>
      </c>
      <c r="CM59" s="4">
        <f>IF(SUMIFS('FAOstat_value added'!$L:$L,'FAOstat_value added'!$J:$J,FAOstat!CM$4,'FAOstat_value added'!$D:$D,FAOstat!$B59)=0,CL59*(1+Assumptions!$C$10),SUMIFS('FAOstat_value added'!$L:$L,'FAOstat_value added'!$J:$J,FAOstat!CM$4,'FAOstat_value added'!$D:$D,FAOstat!$B59))</f>
        <v>8113.0789489999997</v>
      </c>
      <c r="CN59" s="4">
        <f>IF(SUMIFS('FAOstat_value added'!$L:$L,'FAOstat_value added'!$J:$J,FAOstat!CN$4,'FAOstat_value added'!$D:$D,FAOstat!$B59)=0,CM59*(1+Assumptions!$C$10),SUMIFS('FAOstat_value added'!$L:$L,'FAOstat_value added'!$J:$J,FAOstat!CN$4,'FAOstat_value added'!$D:$D,FAOstat!$B59))</f>
        <v>8275.340527979999</v>
      </c>
      <c r="CO59" s="36">
        <f t="shared" si="28"/>
        <v>2.4413738909458527E-2</v>
      </c>
    </row>
    <row r="60" spans="2:93" x14ac:dyDescent="0.35">
      <c r="B60" t="s">
        <v>145</v>
      </c>
      <c r="C60">
        <f t="shared" si="8"/>
        <v>0</v>
      </c>
      <c r="D60">
        <f t="shared" si="9"/>
        <v>0</v>
      </c>
      <c r="E60">
        <f t="shared" si="10"/>
        <v>0</v>
      </c>
      <c r="F60">
        <f t="shared" si="11"/>
        <v>0</v>
      </c>
      <c r="G60">
        <f t="shared" si="12"/>
        <v>0</v>
      </c>
      <c r="H60">
        <f t="shared" si="13"/>
        <v>0</v>
      </c>
      <c r="I60">
        <f t="shared" si="14"/>
        <v>0</v>
      </c>
      <c r="J60">
        <f t="shared" si="15"/>
        <v>0</v>
      </c>
      <c r="K60">
        <f t="shared" si="16"/>
        <v>0</v>
      </c>
      <c r="L60">
        <f t="shared" si="17"/>
        <v>0</v>
      </c>
      <c r="M60" s="4">
        <f t="shared" si="18"/>
        <v>0</v>
      </c>
      <c r="N60" s="4">
        <f t="shared" si="19"/>
        <v>0</v>
      </c>
      <c r="O60" s="4">
        <f t="shared" si="20"/>
        <v>3.48</v>
      </c>
      <c r="P60" s="4">
        <f t="shared" si="21"/>
        <v>4.12</v>
      </c>
      <c r="Q60" s="4">
        <f t="shared" si="22"/>
        <v>9.89</v>
      </c>
      <c r="R60" s="4">
        <f t="shared" si="23"/>
        <v>9.74</v>
      </c>
      <c r="S60" s="4">
        <f t="shared" si="24"/>
        <v>9.15</v>
      </c>
      <c r="T60" s="4">
        <f t="shared" si="25"/>
        <v>4.0999999999999996</v>
      </c>
      <c r="U60" s="4">
        <f t="shared" si="26"/>
        <v>5.4599999999999991</v>
      </c>
      <c r="V60" s="4">
        <f t="shared" si="27"/>
        <v>0</v>
      </c>
      <c r="W60">
        <f>SUMIFS('FAOstat _govt exp'!$L:$L,'FAOstat _govt exp'!$J:$J,FAOstat!W$4,'FAOstat _govt exp'!$H:$H,FAOstat!W$3,'FAOstat _govt exp'!$D:$D,FAOstat!$B60)</f>
        <v>0</v>
      </c>
      <c r="X60">
        <f>SUMIFS('FAOstat _govt exp'!$L:$L,'FAOstat _govt exp'!$J:$J,FAOstat!X$4,'FAOstat _govt exp'!$H:$H,FAOstat!X$3,'FAOstat _govt exp'!$D:$D,FAOstat!$B60)</f>
        <v>0</v>
      </c>
      <c r="Y60">
        <f>SUMIFS('FAOstat _govt exp'!$L:$L,'FAOstat _govt exp'!$J:$J,FAOstat!Y$4,'FAOstat _govt exp'!$H:$H,FAOstat!Y$3,'FAOstat _govt exp'!$D:$D,FAOstat!$B60)</f>
        <v>0</v>
      </c>
      <c r="Z60">
        <f>SUMIFS('FAOstat _govt exp'!$L:$L,'FAOstat _govt exp'!$J:$J,FAOstat!Z$4,'FAOstat _govt exp'!$H:$H,FAOstat!Z$3,'FAOstat _govt exp'!$D:$D,FAOstat!$B60)</f>
        <v>0</v>
      </c>
      <c r="AA60">
        <f>SUMIFS('FAOstat _govt exp'!$L:$L,'FAOstat _govt exp'!$J:$J,FAOstat!AA$4,'FAOstat _govt exp'!$H:$H,FAOstat!AA$3,'FAOstat _govt exp'!$D:$D,FAOstat!$B60)</f>
        <v>0</v>
      </c>
      <c r="AB60">
        <f>SUMIFS('FAOstat _govt exp'!$L:$L,'FAOstat _govt exp'!$J:$J,FAOstat!AB$4,'FAOstat _govt exp'!$H:$H,FAOstat!AB$3,'FAOstat _govt exp'!$D:$D,FAOstat!$B60)</f>
        <v>0</v>
      </c>
      <c r="AC60">
        <f>SUMIFS('FAOstat _govt exp'!$L:$L,'FAOstat _govt exp'!$J:$J,FAOstat!AC$4,'FAOstat _govt exp'!$H:$H,FAOstat!AC$3,'FAOstat _govt exp'!$D:$D,FAOstat!$B60)</f>
        <v>0</v>
      </c>
      <c r="AD60">
        <f>SUMIFS('FAOstat _govt exp'!$L:$L,'FAOstat _govt exp'!$J:$J,FAOstat!AD$4,'FAOstat _govt exp'!$H:$H,FAOstat!AD$3,'FAOstat _govt exp'!$D:$D,FAOstat!$B60)</f>
        <v>0</v>
      </c>
      <c r="AE60">
        <f>SUMIFS('FAOstat _govt exp'!$L:$L,'FAOstat _govt exp'!$J:$J,FAOstat!AE$4,'FAOstat _govt exp'!$H:$H,FAOstat!AE$3,'FAOstat _govt exp'!$D:$D,FAOstat!$B60)</f>
        <v>0</v>
      </c>
      <c r="AF60">
        <f>SUMIFS('FAOstat _govt exp'!$L:$L,'FAOstat _govt exp'!$J:$J,FAOstat!AF$4,'FAOstat _govt exp'!$H:$H,FAOstat!AF$3,'FAOstat _govt exp'!$D:$D,FAOstat!$B60)</f>
        <v>0</v>
      </c>
      <c r="AG60">
        <f>SUMIFS('FAOstat _govt exp'!$L:$L,'FAOstat _govt exp'!$J:$J,FAOstat!AG$4,'FAOstat _govt exp'!$H:$H,FAOstat!AG$3,'FAOstat _govt exp'!$D:$D,FAOstat!$B60)</f>
        <v>0</v>
      </c>
      <c r="AH60">
        <f>SUMIFS('FAOstat _govt exp'!$L:$L,'FAOstat _govt exp'!$J:$J,FAOstat!AH$4,'FAOstat _govt exp'!$H:$H,FAOstat!AH$3,'FAOstat _govt exp'!$D:$D,FAOstat!$B60)</f>
        <v>0</v>
      </c>
      <c r="AI60">
        <f>SUMIFS('FAOstat _govt exp'!$L:$L,'FAOstat _govt exp'!$J:$J,FAOstat!AI$4,'FAOstat _govt exp'!$H:$H,FAOstat!AI$3,'FAOstat _govt exp'!$D:$D,FAOstat!$B60)</f>
        <v>0</v>
      </c>
      <c r="AJ60">
        <f>SUMIFS('FAOstat _govt exp'!$L:$L,'FAOstat _govt exp'!$J:$J,FAOstat!AJ$4,'FAOstat _govt exp'!$H:$H,FAOstat!AJ$3,'FAOstat _govt exp'!$D:$D,FAOstat!$B60)</f>
        <v>0</v>
      </c>
      <c r="AK60">
        <f>SUMIFS('FAOstat _govt exp'!$L:$L,'FAOstat _govt exp'!$J:$J,FAOstat!AK$4,'FAOstat _govt exp'!$H:$H,FAOstat!AK$3,'FAOstat _govt exp'!$D:$D,FAOstat!$B60)</f>
        <v>0</v>
      </c>
      <c r="AL60">
        <f>SUMIFS('FAOstat _govt exp'!$L:$L,'FAOstat _govt exp'!$J:$J,FAOstat!AL$4,'FAOstat _govt exp'!$H:$H,FAOstat!AL$3,'FAOstat _govt exp'!$D:$D,FAOstat!$B60)</f>
        <v>0</v>
      </c>
      <c r="AM60">
        <f>SUMIFS('FAOstat _govt exp'!$L:$L,'FAOstat _govt exp'!$J:$J,FAOstat!AM$4,'FAOstat _govt exp'!$H:$H,FAOstat!AM$3,'FAOstat _govt exp'!$D:$D,FAOstat!$B60)</f>
        <v>0</v>
      </c>
      <c r="AN60">
        <f>SUMIFS('FAOstat _govt exp'!$L:$L,'FAOstat _govt exp'!$J:$J,FAOstat!AN$4,'FAOstat _govt exp'!$H:$H,FAOstat!AN$3,'FAOstat _govt exp'!$D:$D,FAOstat!$B60)</f>
        <v>0</v>
      </c>
      <c r="AO60">
        <f>SUMIFS('FAOstat _govt exp'!$L:$L,'FAOstat _govt exp'!$J:$J,FAOstat!AO$4,'FAOstat _govt exp'!$H:$H,FAOstat!AO$3,'FAOstat _govt exp'!$D:$D,FAOstat!$B60)</f>
        <v>0</v>
      </c>
      <c r="AP60">
        <f>SUMIFS('FAOstat _govt exp'!$L:$L,'FAOstat _govt exp'!$J:$J,FAOstat!AP$4,'FAOstat _govt exp'!$H:$H,FAOstat!AP$3,'FAOstat _govt exp'!$D:$D,FAOstat!$B60)</f>
        <v>0</v>
      </c>
      <c r="AQ60">
        <f>SUMIFS('FAOstat _govt exp'!$L:$L,'FAOstat _govt exp'!$J:$J,FAOstat!AQ$4,'FAOstat _govt exp'!$H:$H,FAOstat!AQ$3,'FAOstat _govt exp'!$D:$D,FAOstat!$B60)</f>
        <v>0</v>
      </c>
      <c r="AR60">
        <f>SUMIFS('FAOstat _govt exp'!$L:$L,'FAOstat _govt exp'!$J:$J,FAOstat!AR$4,'FAOstat _govt exp'!$H:$H,FAOstat!AR$3,'FAOstat _govt exp'!$D:$D,FAOstat!$B60)</f>
        <v>0</v>
      </c>
      <c r="AS60">
        <f>SUMIFS('FAOstat _govt exp'!$L:$L,'FAOstat _govt exp'!$J:$J,FAOstat!AS$4,'FAOstat _govt exp'!$H:$H,FAOstat!AS$3,'FAOstat _govt exp'!$D:$D,FAOstat!$B60)</f>
        <v>0</v>
      </c>
      <c r="AT60">
        <f>SUMIFS('FAOstat _govt exp'!$L:$L,'FAOstat _govt exp'!$J:$J,FAOstat!AT$4,'FAOstat _govt exp'!$H:$H,FAOstat!AT$3,'FAOstat _govt exp'!$D:$D,FAOstat!$B60)</f>
        <v>0</v>
      </c>
      <c r="AU60">
        <f>SUMIFS('FAOstat _govt exp'!$L:$L,'FAOstat _govt exp'!$J:$J,FAOstat!AU$4,'FAOstat _govt exp'!$H:$H,FAOstat!AU$3,'FAOstat _govt exp'!$D:$D,FAOstat!$B60)</f>
        <v>0</v>
      </c>
      <c r="AV60">
        <f>SUMIFS('FAOstat _govt exp'!$L:$L,'FAOstat _govt exp'!$J:$J,FAOstat!AV$4,'FAOstat _govt exp'!$H:$H,FAOstat!AV$3,'FAOstat _govt exp'!$D:$D,FAOstat!$B60)</f>
        <v>0</v>
      </c>
      <c r="AW60">
        <f>SUMIFS('FAOstat _govt exp'!$L:$L,'FAOstat _govt exp'!$J:$J,FAOstat!AW$4,'FAOstat _govt exp'!$H:$H,FAOstat!AW$3,'FAOstat _govt exp'!$D:$D,FAOstat!$B60)</f>
        <v>0</v>
      </c>
      <c r="AX60">
        <f>SUMIFS('FAOstat _govt exp'!$L:$L,'FAOstat _govt exp'!$J:$J,FAOstat!AX$4,'FAOstat _govt exp'!$H:$H,FAOstat!AX$3,'FAOstat _govt exp'!$D:$D,FAOstat!$B60)</f>
        <v>0</v>
      </c>
      <c r="AY60">
        <f>SUMIFS('FAOstat _govt exp'!$L:$L,'FAOstat _govt exp'!$J:$J,FAOstat!AY$4,'FAOstat _govt exp'!$H:$H,FAOstat!AY$3,'FAOstat _govt exp'!$D:$D,FAOstat!$B60)</f>
        <v>0</v>
      </c>
      <c r="AZ60">
        <f>SUMIFS('FAOstat _govt exp'!$L:$L,'FAOstat _govt exp'!$J:$J,FAOstat!AZ$4,'FAOstat _govt exp'!$H:$H,FAOstat!AZ$3,'FAOstat _govt exp'!$D:$D,FAOstat!$B60)</f>
        <v>0</v>
      </c>
      <c r="BA60">
        <f>SUMIFS('FAOstat _govt exp'!$L:$L,'FAOstat _govt exp'!$J:$J,FAOstat!BA$4,'FAOstat _govt exp'!$H:$H,FAOstat!BA$3,'FAOstat _govt exp'!$D:$D,FAOstat!$B60)</f>
        <v>0</v>
      </c>
      <c r="BB60">
        <f>SUMIFS('FAOstat _govt exp'!$L:$L,'FAOstat _govt exp'!$J:$J,FAOstat!BB$4,'FAOstat _govt exp'!$H:$H,FAOstat!BB$3,'FAOstat _govt exp'!$D:$D,FAOstat!$B60)</f>
        <v>0</v>
      </c>
      <c r="BC60">
        <f>SUMIFS('FAOstat _govt exp'!$L:$L,'FAOstat _govt exp'!$J:$J,FAOstat!BC$4,'FAOstat _govt exp'!$H:$H,FAOstat!BC$3,'FAOstat _govt exp'!$D:$D,FAOstat!$B60)</f>
        <v>3.48</v>
      </c>
      <c r="BD60">
        <f>SUMIFS('FAOstat _govt exp'!$L:$L,'FAOstat _govt exp'!$J:$J,FAOstat!BD$4,'FAOstat _govt exp'!$H:$H,FAOstat!BD$3,'FAOstat _govt exp'!$D:$D,FAOstat!$B60)</f>
        <v>3.74</v>
      </c>
      <c r="BE60">
        <f>SUMIFS('FAOstat _govt exp'!$L:$L,'FAOstat _govt exp'!$J:$J,FAOstat!BE$4,'FAOstat _govt exp'!$H:$H,FAOstat!BE$3,'FAOstat _govt exp'!$D:$D,FAOstat!$B60)</f>
        <v>9.5</v>
      </c>
      <c r="BF60">
        <f>SUMIFS('FAOstat _govt exp'!$L:$L,'FAOstat _govt exp'!$J:$J,FAOstat!BF$4,'FAOstat _govt exp'!$H:$H,FAOstat!BF$3,'FAOstat _govt exp'!$D:$D,FAOstat!$B60)</f>
        <v>8.64</v>
      </c>
      <c r="BG60">
        <f>SUMIFS('FAOstat _govt exp'!$L:$L,'FAOstat _govt exp'!$J:$J,FAOstat!BG$4,'FAOstat _govt exp'!$H:$H,FAOstat!BG$3,'FAOstat _govt exp'!$D:$D,FAOstat!$B60)</f>
        <v>7.95</v>
      </c>
      <c r="BH60">
        <f>SUMIFS('FAOstat _govt exp'!$L:$L,'FAOstat _govt exp'!$J:$J,FAOstat!BH$4,'FAOstat _govt exp'!$H:$H,FAOstat!BH$3,'FAOstat _govt exp'!$D:$D,FAOstat!$B60)</f>
        <v>3.86</v>
      </c>
      <c r="BI60">
        <f>SUMIFS('FAOstat _govt exp'!$L:$L,'FAOstat _govt exp'!$J:$J,FAOstat!BI$4,'FAOstat _govt exp'!$H:$H,FAOstat!BI$3,'FAOstat _govt exp'!$D:$D,FAOstat!$B60)</f>
        <v>4.2699999999999996</v>
      </c>
      <c r="BJ60">
        <f>SUMIFS('FAOstat _govt exp'!$L:$L,'FAOstat _govt exp'!$J:$J,FAOstat!BJ$4,'FAOstat _govt exp'!$H:$H,FAOstat!BJ$3,'FAOstat _govt exp'!$D:$D,FAOstat!$B60)</f>
        <v>0</v>
      </c>
      <c r="BK60">
        <f>SUMIFS('FAOstat _govt exp'!$L:$L,'FAOstat _govt exp'!$J:$J,FAOstat!BK$4,'FAOstat _govt exp'!$H:$H,FAOstat!BK$3,'FAOstat _govt exp'!$D:$D,FAOstat!$B60)</f>
        <v>0</v>
      </c>
      <c r="BL60">
        <f>SUMIFS('FAOstat _govt exp'!$L:$L,'FAOstat _govt exp'!$J:$J,FAOstat!BL$4,'FAOstat _govt exp'!$H:$H,FAOstat!BL$3,'FAOstat _govt exp'!$D:$D,FAOstat!$B60)</f>
        <v>0</v>
      </c>
      <c r="BM60">
        <f>SUMIFS('FAOstat _govt exp'!$L:$L,'FAOstat _govt exp'!$J:$J,FAOstat!BM$4,'FAOstat _govt exp'!$H:$H,FAOstat!BM$3,'FAOstat _govt exp'!$D:$D,FAOstat!$B60)</f>
        <v>0</v>
      </c>
      <c r="BN60">
        <f>SUMIFS('FAOstat _govt exp'!$L:$L,'FAOstat _govt exp'!$J:$J,FAOstat!BN$4,'FAOstat _govt exp'!$H:$H,FAOstat!BN$3,'FAOstat _govt exp'!$D:$D,FAOstat!$B60)</f>
        <v>0.38</v>
      </c>
      <c r="BO60">
        <f>SUMIFS('FAOstat _govt exp'!$L:$L,'FAOstat _govt exp'!$J:$J,FAOstat!BO$4,'FAOstat _govt exp'!$H:$H,FAOstat!BO$3,'FAOstat _govt exp'!$D:$D,FAOstat!$B60)</f>
        <v>0.39</v>
      </c>
      <c r="BP60">
        <f>SUMIFS('FAOstat _govt exp'!$L:$L,'FAOstat _govt exp'!$J:$J,FAOstat!BP$4,'FAOstat _govt exp'!$H:$H,FAOstat!BP$3,'FAOstat _govt exp'!$D:$D,FAOstat!$B60)</f>
        <v>1.1000000000000001</v>
      </c>
      <c r="BQ60">
        <f>SUMIFS('FAOstat _govt exp'!$L:$L,'FAOstat _govt exp'!$J:$J,FAOstat!BQ$4,'FAOstat _govt exp'!$H:$H,FAOstat!BQ$3,'FAOstat _govt exp'!$D:$D,FAOstat!$B60)</f>
        <v>1.2</v>
      </c>
      <c r="BR60">
        <f>SUMIFS('FAOstat _govt exp'!$L:$L,'FAOstat _govt exp'!$J:$J,FAOstat!BR$4,'FAOstat _govt exp'!$H:$H,FAOstat!BR$3,'FAOstat _govt exp'!$D:$D,FAOstat!$B60)</f>
        <v>0.24</v>
      </c>
      <c r="BS60">
        <f>SUMIFS('FAOstat _govt exp'!$L:$L,'FAOstat _govt exp'!$J:$J,FAOstat!BS$4,'FAOstat _govt exp'!$H:$H,FAOstat!BS$3,'FAOstat _govt exp'!$D:$D,FAOstat!$B60)</f>
        <v>1.19</v>
      </c>
      <c r="BT60">
        <f>SUMIFS('FAOstat _govt exp'!$L:$L,'FAOstat _govt exp'!$J:$J,FAOstat!BT$4,'FAOstat _govt exp'!$H:$H,FAOstat!BT$3,'FAOstat _govt exp'!$D:$D,FAOstat!$B60)</f>
        <v>0</v>
      </c>
      <c r="BU60">
        <f>SUMIFS('FAOstat _govt exp'!$L:$L,'FAOstat _govt exp'!$J:$J,FAOstat!BU$4,'FAOstat _govt exp'!$H:$H,FAOstat!BU$3,'FAOstat _govt exp'!$D:$D,FAOstat!$B60)</f>
        <v>0</v>
      </c>
      <c r="BV60">
        <f>SUMIFS('FAOstat _govt exp'!$L:$L,'FAOstat _govt exp'!$J:$J,FAOstat!BV$4,'FAOstat _govt exp'!$H:$H,FAOstat!BV$3,'FAOstat _govt exp'!$D:$D,FAOstat!$B60)</f>
        <v>0</v>
      </c>
      <c r="BW60">
        <f>SUMIFS('FAOstat _govt exp'!$L:$L,'FAOstat _govt exp'!$J:$J,FAOstat!BW$4,'FAOstat _govt exp'!$H:$H,FAOstat!BW$3,'FAOstat _govt exp'!$D:$D,FAOstat!$B60)</f>
        <v>0</v>
      </c>
      <c r="BX60">
        <f>SUMIFS('FAOstat _govt exp'!$L:$L,'FAOstat _govt exp'!$J:$J,FAOstat!BX$4,'FAOstat _govt exp'!$H:$H,FAOstat!BX$3,'FAOstat _govt exp'!$D:$D,FAOstat!$B60)</f>
        <v>0</v>
      </c>
      <c r="BY60">
        <f>SUMIFS('FAOstat _govt exp'!$L:$L,'FAOstat _govt exp'!$J:$J,FAOstat!BY$4,'FAOstat _govt exp'!$H:$H,FAOstat!BY$3,'FAOstat _govt exp'!$D:$D,FAOstat!$B60)</f>
        <v>0</v>
      </c>
      <c r="BZ60">
        <f>SUMIFS('FAOstat _govt exp'!$L:$L,'FAOstat _govt exp'!$J:$J,FAOstat!BZ$4,'FAOstat _govt exp'!$H:$H,FAOstat!BZ$3,'FAOstat _govt exp'!$D:$D,FAOstat!$B60)</f>
        <v>0</v>
      </c>
      <c r="CA60">
        <f>SUMIFS('FAOstat _govt exp'!$L:$L,'FAOstat _govt exp'!$J:$J,FAOstat!CA$4,'FAOstat _govt exp'!$H:$H,FAOstat!CA$3,'FAOstat _govt exp'!$D:$D,FAOstat!$B60)</f>
        <v>0</v>
      </c>
      <c r="CB60">
        <f>SUMIFS('FAOstat _govt exp'!$L:$L,'FAOstat _govt exp'!$J:$J,FAOstat!CB$4,'FAOstat _govt exp'!$H:$H,FAOstat!CB$3,'FAOstat _govt exp'!$D:$D,FAOstat!$B60)</f>
        <v>0</v>
      </c>
      <c r="CC60">
        <f>SUMIFS('FAOstat _govt exp'!$L:$L,'FAOstat _govt exp'!$J:$J,FAOstat!CC$4,'FAOstat _govt exp'!$H:$H,FAOstat!CC$3,'FAOstat _govt exp'!$D:$D,FAOstat!$B60)</f>
        <v>0</v>
      </c>
      <c r="CD60">
        <f>SUMIFS('FAOstat _govt exp'!$L:$L,'FAOstat _govt exp'!$J:$J,FAOstat!CD$4,'FAOstat _govt exp'!$H:$H,FAOstat!CD$3,'FAOstat _govt exp'!$D:$D,FAOstat!$B60)</f>
        <v>0</v>
      </c>
      <c r="CE60" s="4">
        <f>SUMIFS('FAOstat_value added'!$L:$L,'FAOstat_value added'!$J:$J,FAOstat!CE$4,'FAOstat_value added'!$D:$D,FAOstat!$B60)</f>
        <v>34.796295999999998</v>
      </c>
      <c r="CF60" s="4">
        <f>IF(SUMIFS('FAOstat_value added'!$L:$L,'FAOstat_value added'!$J:$J,FAOstat!CF$4,'FAOstat_value added'!$D:$D,FAOstat!$B60)=0,CE60*(1+Assumptions!$C$10),SUMIFS('FAOstat_value added'!$L:$L,'FAOstat_value added'!$J:$J,FAOstat!CF$4,'FAOstat_value added'!$D:$D,FAOstat!$B60))</f>
        <v>34.629629999999999</v>
      </c>
      <c r="CG60" s="4">
        <f>IF(SUMIFS('FAOstat_value added'!$L:$L,'FAOstat_value added'!$J:$J,FAOstat!CG$4,'FAOstat_value added'!$D:$D,FAOstat!$B60)=0,CF60*(1+Assumptions!$C$10),SUMIFS('FAOstat_value added'!$L:$L,'FAOstat_value added'!$J:$J,FAOstat!CG$4,'FAOstat_value added'!$D:$D,FAOstat!$B60))</f>
        <v>38.651851999999998</v>
      </c>
      <c r="CH60" s="4">
        <f>IF(SUMIFS('FAOstat_value added'!$L:$L,'FAOstat_value added'!$J:$J,FAOstat!CH$4,'FAOstat_value added'!$D:$D,FAOstat!$B60)=0,CG60*(1+Assumptions!$C$10),SUMIFS('FAOstat_value added'!$L:$L,'FAOstat_value added'!$J:$J,FAOstat!CH$4,'FAOstat_value added'!$D:$D,FAOstat!$B60))</f>
        <v>40.744444000000001</v>
      </c>
      <c r="CI60" s="4">
        <f>IF(SUMIFS('FAOstat_value added'!$L:$L,'FAOstat_value added'!$J:$J,FAOstat!CI$4,'FAOstat_value added'!$D:$D,FAOstat!$B60)=0,CH60*(1+Assumptions!$C$10),SUMIFS('FAOstat_value added'!$L:$L,'FAOstat_value added'!$J:$J,FAOstat!CI$4,'FAOstat_value added'!$D:$D,FAOstat!$B60))</f>
        <v>55.614815</v>
      </c>
      <c r="CJ60" s="4">
        <f>IF(SUMIFS('FAOstat_value added'!$L:$L,'FAOstat_value added'!$J:$J,FAOstat!CJ$4,'FAOstat_value added'!$D:$D,FAOstat!$B60)=0,CI60*(1+Assumptions!$C$10),SUMIFS('FAOstat_value added'!$L:$L,'FAOstat_value added'!$J:$J,FAOstat!CJ$4,'FAOstat_value added'!$D:$D,FAOstat!$B60))</f>
        <v>74.061153000000004</v>
      </c>
      <c r="CK60" s="4">
        <f>IF(SUMIFS('FAOstat_value added'!$L:$L,'FAOstat_value added'!$J:$J,FAOstat!CK$4,'FAOstat_value added'!$D:$D,FAOstat!$B60)=0,CJ60*(1+Assumptions!$C$10),SUMIFS('FAOstat_value added'!$L:$L,'FAOstat_value added'!$J:$J,FAOstat!CK$4,'FAOstat_value added'!$D:$D,FAOstat!$B60))</f>
        <v>65.888919999999999</v>
      </c>
      <c r="CL60" s="4">
        <f>IF(SUMIFS('FAOstat_value added'!$L:$L,'FAOstat_value added'!$J:$J,FAOstat!CL$4,'FAOstat_value added'!$D:$D,FAOstat!$B60)=0,CK60*(1+Assumptions!$C$10),SUMIFS('FAOstat_value added'!$L:$L,'FAOstat_value added'!$J:$J,FAOstat!CL$4,'FAOstat_value added'!$D:$D,FAOstat!$B60))</f>
        <v>60.466535</v>
      </c>
      <c r="CM60" s="4">
        <f>IF(SUMIFS('FAOstat_value added'!$L:$L,'FAOstat_value added'!$J:$J,FAOstat!CM$4,'FAOstat_value added'!$D:$D,FAOstat!$B60)=0,CL60*(1+Assumptions!$C$10),SUMIFS('FAOstat_value added'!$L:$L,'FAOstat_value added'!$J:$J,FAOstat!CM$4,'FAOstat_value added'!$D:$D,FAOstat!$B60))</f>
        <v>61.523097</v>
      </c>
      <c r="CN60" s="4">
        <f>IF(SUMIFS('FAOstat_value added'!$L:$L,'FAOstat_value added'!$J:$J,FAOstat!CN$4,'FAOstat_value added'!$D:$D,FAOstat!$B60)=0,CM60*(1+Assumptions!$C$10),SUMIFS('FAOstat_value added'!$L:$L,'FAOstat_value added'!$J:$J,FAOstat!CN$4,'FAOstat_value added'!$D:$D,FAOstat!$B60))</f>
        <v>62.753558939999998</v>
      </c>
      <c r="CO60" s="36">
        <f t="shared" si="28"/>
        <v>0</v>
      </c>
    </row>
    <row r="61" spans="2:93" x14ac:dyDescent="0.35">
      <c r="B61" t="s">
        <v>147</v>
      </c>
      <c r="C61">
        <f t="shared" si="8"/>
        <v>1.65</v>
      </c>
      <c r="D61">
        <f t="shared" si="9"/>
        <v>1.88</v>
      </c>
      <c r="E61">
        <f t="shared" si="10"/>
        <v>0</v>
      </c>
      <c r="F61">
        <f t="shared" si="11"/>
        <v>0</v>
      </c>
      <c r="G61">
        <f t="shared" si="12"/>
        <v>0</v>
      </c>
      <c r="H61">
        <f t="shared" si="13"/>
        <v>0</v>
      </c>
      <c r="I61">
        <f t="shared" si="14"/>
        <v>0.57999999999999996</v>
      </c>
      <c r="J61">
        <f t="shared" si="15"/>
        <v>0</v>
      </c>
      <c r="K61">
        <f t="shared" si="16"/>
        <v>0</v>
      </c>
      <c r="L61">
        <f t="shared" si="17"/>
        <v>0</v>
      </c>
      <c r="M61" s="4">
        <f t="shared" si="18"/>
        <v>163.1</v>
      </c>
      <c r="N61" s="4">
        <f t="shared" si="19"/>
        <v>218</v>
      </c>
      <c r="O61" s="4">
        <f t="shared" si="20"/>
        <v>267.76</v>
      </c>
      <c r="P61" s="4">
        <f t="shared" si="21"/>
        <v>249.46999999999997</v>
      </c>
      <c r="Q61" s="4">
        <f t="shared" si="22"/>
        <v>324.98</v>
      </c>
      <c r="R61" s="4">
        <f t="shared" si="23"/>
        <v>212.85</v>
      </c>
      <c r="S61" s="4">
        <f t="shared" si="24"/>
        <v>236.76000000000002</v>
      </c>
      <c r="T61" s="4">
        <f t="shared" si="25"/>
        <v>312.2</v>
      </c>
      <c r="U61" s="4">
        <f t="shared" si="26"/>
        <v>0</v>
      </c>
      <c r="V61" s="4">
        <f t="shared" si="27"/>
        <v>0</v>
      </c>
      <c r="W61">
        <f>SUMIFS('FAOstat _govt exp'!$L:$L,'FAOstat _govt exp'!$J:$J,FAOstat!W$4,'FAOstat _govt exp'!$H:$H,FAOstat!W$3,'FAOstat _govt exp'!$D:$D,FAOstat!$B61)</f>
        <v>0</v>
      </c>
      <c r="X61">
        <f>SUMIFS('FAOstat _govt exp'!$L:$L,'FAOstat _govt exp'!$J:$J,FAOstat!X$4,'FAOstat _govt exp'!$H:$H,FAOstat!X$3,'FAOstat _govt exp'!$D:$D,FAOstat!$B61)</f>
        <v>0</v>
      </c>
      <c r="Y61">
        <f>SUMIFS('FAOstat _govt exp'!$L:$L,'FAOstat _govt exp'!$J:$J,FAOstat!Y$4,'FAOstat _govt exp'!$H:$H,FAOstat!Y$3,'FAOstat _govt exp'!$D:$D,FAOstat!$B61)</f>
        <v>0</v>
      </c>
      <c r="Z61">
        <f>SUMIFS('FAOstat _govt exp'!$L:$L,'FAOstat _govt exp'!$J:$J,FAOstat!Z$4,'FAOstat _govt exp'!$H:$H,FAOstat!Z$3,'FAOstat _govt exp'!$D:$D,FAOstat!$B61)</f>
        <v>0</v>
      </c>
      <c r="AA61">
        <f>SUMIFS('FAOstat _govt exp'!$L:$L,'FAOstat _govt exp'!$J:$J,FAOstat!AA$4,'FAOstat _govt exp'!$H:$H,FAOstat!AA$3,'FAOstat _govt exp'!$D:$D,FAOstat!$B61)</f>
        <v>0</v>
      </c>
      <c r="AB61">
        <f>SUMIFS('FAOstat _govt exp'!$L:$L,'FAOstat _govt exp'!$J:$J,FAOstat!AB$4,'FAOstat _govt exp'!$H:$H,FAOstat!AB$3,'FAOstat _govt exp'!$D:$D,FAOstat!$B61)</f>
        <v>0</v>
      </c>
      <c r="AC61">
        <f>SUMIFS('FAOstat _govt exp'!$L:$L,'FAOstat _govt exp'!$J:$J,FAOstat!AC$4,'FAOstat _govt exp'!$H:$H,FAOstat!AC$3,'FAOstat _govt exp'!$D:$D,FAOstat!$B61)</f>
        <v>0</v>
      </c>
      <c r="AD61">
        <f>SUMIFS('FAOstat _govt exp'!$L:$L,'FAOstat _govt exp'!$J:$J,FAOstat!AD$4,'FAOstat _govt exp'!$H:$H,FAOstat!AD$3,'FAOstat _govt exp'!$D:$D,FAOstat!$B61)</f>
        <v>0</v>
      </c>
      <c r="AE61">
        <f>SUMIFS('FAOstat _govt exp'!$L:$L,'FAOstat _govt exp'!$J:$J,FAOstat!AE$4,'FAOstat _govt exp'!$H:$H,FAOstat!AE$3,'FAOstat _govt exp'!$D:$D,FAOstat!$B61)</f>
        <v>0</v>
      </c>
      <c r="AF61">
        <f>SUMIFS('FAOstat _govt exp'!$L:$L,'FAOstat _govt exp'!$J:$J,FAOstat!AF$4,'FAOstat _govt exp'!$H:$H,FAOstat!AF$3,'FAOstat _govt exp'!$D:$D,FAOstat!$B61)</f>
        <v>0</v>
      </c>
      <c r="AG61">
        <f>SUMIFS('FAOstat _govt exp'!$L:$L,'FAOstat _govt exp'!$J:$J,FAOstat!AG$4,'FAOstat _govt exp'!$H:$H,FAOstat!AG$3,'FAOstat _govt exp'!$D:$D,FAOstat!$B61)</f>
        <v>0</v>
      </c>
      <c r="AH61">
        <f>SUMIFS('FAOstat _govt exp'!$L:$L,'FAOstat _govt exp'!$J:$J,FAOstat!AH$4,'FAOstat _govt exp'!$H:$H,FAOstat!AH$3,'FAOstat _govt exp'!$D:$D,FAOstat!$B61)</f>
        <v>0</v>
      </c>
      <c r="AI61">
        <f>SUMIFS('FAOstat _govt exp'!$L:$L,'FAOstat _govt exp'!$J:$J,FAOstat!AI$4,'FAOstat _govt exp'!$H:$H,FAOstat!AI$3,'FAOstat _govt exp'!$D:$D,FAOstat!$B61)</f>
        <v>0</v>
      </c>
      <c r="AJ61">
        <f>SUMIFS('FAOstat _govt exp'!$L:$L,'FAOstat _govt exp'!$J:$J,FAOstat!AJ$4,'FAOstat _govt exp'!$H:$H,FAOstat!AJ$3,'FAOstat _govt exp'!$D:$D,FAOstat!$B61)</f>
        <v>0</v>
      </c>
      <c r="AK61">
        <f>SUMIFS('FAOstat _govt exp'!$L:$L,'FAOstat _govt exp'!$J:$J,FAOstat!AK$4,'FAOstat _govt exp'!$H:$H,FAOstat!AK$3,'FAOstat _govt exp'!$D:$D,FAOstat!$B61)</f>
        <v>0</v>
      </c>
      <c r="AL61">
        <f>SUMIFS('FAOstat _govt exp'!$L:$L,'FAOstat _govt exp'!$J:$J,FAOstat!AL$4,'FAOstat _govt exp'!$H:$H,FAOstat!AL$3,'FAOstat _govt exp'!$D:$D,FAOstat!$B61)</f>
        <v>0</v>
      </c>
      <c r="AM61">
        <f>SUMIFS('FAOstat _govt exp'!$L:$L,'FAOstat _govt exp'!$J:$J,FAOstat!AM$4,'FAOstat _govt exp'!$H:$H,FAOstat!AM$3,'FAOstat _govt exp'!$D:$D,FAOstat!$B61)</f>
        <v>0</v>
      </c>
      <c r="AN61">
        <f>SUMIFS('FAOstat _govt exp'!$L:$L,'FAOstat _govt exp'!$J:$J,FAOstat!AN$4,'FAOstat _govt exp'!$H:$H,FAOstat!AN$3,'FAOstat _govt exp'!$D:$D,FAOstat!$B61)</f>
        <v>0</v>
      </c>
      <c r="AO61">
        <f>SUMIFS('FAOstat _govt exp'!$L:$L,'FAOstat _govt exp'!$J:$J,FAOstat!AO$4,'FAOstat _govt exp'!$H:$H,FAOstat!AO$3,'FAOstat _govt exp'!$D:$D,FAOstat!$B61)</f>
        <v>0</v>
      </c>
      <c r="AP61">
        <f>SUMIFS('FAOstat _govt exp'!$L:$L,'FAOstat _govt exp'!$J:$J,FAOstat!AP$4,'FAOstat _govt exp'!$H:$H,FAOstat!AP$3,'FAOstat _govt exp'!$D:$D,FAOstat!$B61)</f>
        <v>0</v>
      </c>
      <c r="AQ61">
        <f>SUMIFS('FAOstat _govt exp'!$L:$L,'FAOstat _govt exp'!$J:$J,FAOstat!AQ$4,'FAOstat _govt exp'!$H:$H,FAOstat!AQ$3,'FAOstat _govt exp'!$D:$D,FAOstat!$B61)</f>
        <v>0</v>
      </c>
      <c r="AR61">
        <f>SUMIFS('FAOstat _govt exp'!$L:$L,'FAOstat _govt exp'!$J:$J,FAOstat!AR$4,'FAOstat _govt exp'!$H:$H,FAOstat!AR$3,'FAOstat _govt exp'!$D:$D,FAOstat!$B61)</f>
        <v>0</v>
      </c>
      <c r="AS61">
        <f>SUMIFS('FAOstat _govt exp'!$L:$L,'FAOstat _govt exp'!$J:$J,FAOstat!AS$4,'FAOstat _govt exp'!$H:$H,FAOstat!AS$3,'FAOstat _govt exp'!$D:$D,FAOstat!$B61)</f>
        <v>0</v>
      </c>
      <c r="AT61">
        <f>SUMIFS('FAOstat _govt exp'!$L:$L,'FAOstat _govt exp'!$J:$J,FAOstat!AT$4,'FAOstat _govt exp'!$H:$H,FAOstat!AT$3,'FAOstat _govt exp'!$D:$D,FAOstat!$B61)</f>
        <v>0</v>
      </c>
      <c r="AU61">
        <f>SUMIFS('FAOstat _govt exp'!$L:$L,'FAOstat _govt exp'!$J:$J,FAOstat!AU$4,'FAOstat _govt exp'!$H:$H,FAOstat!AU$3,'FAOstat _govt exp'!$D:$D,FAOstat!$B61)</f>
        <v>0</v>
      </c>
      <c r="AV61">
        <f>SUMIFS('FAOstat _govt exp'!$L:$L,'FAOstat _govt exp'!$J:$J,FAOstat!AV$4,'FAOstat _govt exp'!$H:$H,FAOstat!AV$3,'FAOstat _govt exp'!$D:$D,FAOstat!$B61)</f>
        <v>0</v>
      </c>
      <c r="AW61">
        <f>SUMIFS('FAOstat _govt exp'!$L:$L,'FAOstat _govt exp'!$J:$J,FAOstat!AW$4,'FAOstat _govt exp'!$H:$H,FAOstat!AW$3,'FAOstat _govt exp'!$D:$D,FAOstat!$B61)</f>
        <v>0</v>
      </c>
      <c r="AX61">
        <f>SUMIFS('FAOstat _govt exp'!$L:$L,'FAOstat _govt exp'!$J:$J,FAOstat!AX$4,'FAOstat _govt exp'!$H:$H,FAOstat!AX$3,'FAOstat _govt exp'!$D:$D,FAOstat!$B61)</f>
        <v>0</v>
      </c>
      <c r="AY61">
        <f>SUMIFS('FAOstat _govt exp'!$L:$L,'FAOstat _govt exp'!$J:$J,FAOstat!AY$4,'FAOstat _govt exp'!$H:$H,FAOstat!AY$3,'FAOstat _govt exp'!$D:$D,FAOstat!$B61)</f>
        <v>0</v>
      </c>
      <c r="AZ61">
        <f>SUMIFS('FAOstat _govt exp'!$L:$L,'FAOstat _govt exp'!$J:$J,FAOstat!AZ$4,'FAOstat _govt exp'!$H:$H,FAOstat!AZ$3,'FAOstat _govt exp'!$D:$D,FAOstat!$B61)</f>
        <v>0</v>
      </c>
      <c r="BA61">
        <f>SUMIFS('FAOstat _govt exp'!$L:$L,'FAOstat _govt exp'!$J:$J,FAOstat!BA$4,'FAOstat _govt exp'!$H:$H,FAOstat!BA$3,'FAOstat _govt exp'!$D:$D,FAOstat!$B61)</f>
        <v>123.71</v>
      </c>
      <c r="BB61">
        <f>SUMIFS('FAOstat _govt exp'!$L:$L,'FAOstat _govt exp'!$J:$J,FAOstat!BB$4,'FAOstat _govt exp'!$H:$H,FAOstat!BB$3,'FAOstat _govt exp'!$D:$D,FAOstat!$B61)</f>
        <v>144.19</v>
      </c>
      <c r="BC61">
        <f>SUMIFS('FAOstat _govt exp'!$L:$L,'FAOstat _govt exp'!$J:$J,FAOstat!BC$4,'FAOstat _govt exp'!$H:$H,FAOstat!BC$3,'FAOstat _govt exp'!$D:$D,FAOstat!$B61)</f>
        <v>194.93</v>
      </c>
      <c r="BD61">
        <f>SUMIFS('FAOstat _govt exp'!$L:$L,'FAOstat _govt exp'!$J:$J,FAOstat!BD$4,'FAOstat _govt exp'!$H:$H,FAOstat!BD$3,'FAOstat _govt exp'!$D:$D,FAOstat!$B61)</f>
        <v>177.23</v>
      </c>
      <c r="BE61">
        <f>SUMIFS('FAOstat _govt exp'!$L:$L,'FAOstat _govt exp'!$J:$J,FAOstat!BE$4,'FAOstat _govt exp'!$H:$H,FAOstat!BE$3,'FAOstat _govt exp'!$D:$D,FAOstat!$B61)</f>
        <v>239.62</v>
      </c>
      <c r="BF61">
        <f>SUMIFS('FAOstat _govt exp'!$L:$L,'FAOstat _govt exp'!$J:$J,FAOstat!BF$4,'FAOstat _govt exp'!$H:$H,FAOstat!BF$3,'FAOstat _govt exp'!$D:$D,FAOstat!$B61)</f>
        <v>124.97</v>
      </c>
      <c r="BG61">
        <f>SUMIFS('FAOstat _govt exp'!$L:$L,'FAOstat _govt exp'!$J:$J,FAOstat!BG$4,'FAOstat _govt exp'!$H:$H,FAOstat!BG$3,'FAOstat _govt exp'!$D:$D,FAOstat!$B61)</f>
        <v>128.61000000000001</v>
      </c>
      <c r="BH61">
        <f>SUMIFS('FAOstat _govt exp'!$L:$L,'FAOstat _govt exp'!$J:$J,FAOstat!BH$4,'FAOstat _govt exp'!$H:$H,FAOstat!BH$3,'FAOstat _govt exp'!$D:$D,FAOstat!$B61)</f>
        <v>173.79</v>
      </c>
      <c r="BI61">
        <f>SUMIFS('FAOstat _govt exp'!$L:$L,'FAOstat _govt exp'!$J:$J,FAOstat!BI$4,'FAOstat _govt exp'!$H:$H,FAOstat!BI$3,'FAOstat _govt exp'!$D:$D,FAOstat!$B61)</f>
        <v>0</v>
      </c>
      <c r="BJ61">
        <f>SUMIFS('FAOstat _govt exp'!$L:$L,'FAOstat _govt exp'!$J:$J,FAOstat!BJ$4,'FAOstat _govt exp'!$H:$H,FAOstat!BJ$3,'FAOstat _govt exp'!$D:$D,FAOstat!$B61)</f>
        <v>0</v>
      </c>
      <c r="BK61">
        <f>SUMIFS('FAOstat _govt exp'!$L:$L,'FAOstat _govt exp'!$J:$J,FAOstat!BK$4,'FAOstat _govt exp'!$H:$H,FAOstat!BK$3,'FAOstat _govt exp'!$D:$D,FAOstat!$B61)</f>
        <v>37.74</v>
      </c>
      <c r="BL61">
        <f>SUMIFS('FAOstat _govt exp'!$L:$L,'FAOstat _govt exp'!$J:$J,FAOstat!BL$4,'FAOstat _govt exp'!$H:$H,FAOstat!BL$3,'FAOstat _govt exp'!$D:$D,FAOstat!$B61)</f>
        <v>71.930000000000007</v>
      </c>
      <c r="BM61">
        <f>SUMIFS('FAOstat _govt exp'!$L:$L,'FAOstat _govt exp'!$J:$J,FAOstat!BM$4,'FAOstat _govt exp'!$H:$H,FAOstat!BM$3,'FAOstat _govt exp'!$D:$D,FAOstat!$B61)</f>
        <v>72.83</v>
      </c>
      <c r="BN61">
        <f>SUMIFS('FAOstat _govt exp'!$L:$L,'FAOstat _govt exp'!$J:$J,FAOstat!BN$4,'FAOstat _govt exp'!$H:$H,FAOstat!BN$3,'FAOstat _govt exp'!$D:$D,FAOstat!$B61)</f>
        <v>72.239999999999995</v>
      </c>
      <c r="BO61">
        <f>SUMIFS('FAOstat _govt exp'!$L:$L,'FAOstat _govt exp'!$J:$J,FAOstat!BO$4,'FAOstat _govt exp'!$H:$H,FAOstat!BO$3,'FAOstat _govt exp'!$D:$D,FAOstat!$B61)</f>
        <v>85.36</v>
      </c>
      <c r="BP61">
        <f>SUMIFS('FAOstat _govt exp'!$L:$L,'FAOstat _govt exp'!$J:$J,FAOstat!BP$4,'FAOstat _govt exp'!$H:$H,FAOstat!BP$3,'FAOstat _govt exp'!$D:$D,FAOstat!$B61)</f>
        <v>87.88</v>
      </c>
      <c r="BQ61">
        <f>SUMIFS('FAOstat _govt exp'!$L:$L,'FAOstat _govt exp'!$J:$J,FAOstat!BQ$4,'FAOstat _govt exp'!$H:$H,FAOstat!BQ$3,'FAOstat _govt exp'!$D:$D,FAOstat!$B61)</f>
        <v>107.57</v>
      </c>
      <c r="BR61">
        <f>SUMIFS('FAOstat _govt exp'!$L:$L,'FAOstat _govt exp'!$J:$J,FAOstat!BR$4,'FAOstat _govt exp'!$H:$H,FAOstat!BR$3,'FAOstat _govt exp'!$D:$D,FAOstat!$B61)</f>
        <v>138.41</v>
      </c>
      <c r="BS61">
        <f>SUMIFS('FAOstat _govt exp'!$L:$L,'FAOstat _govt exp'!$J:$J,FAOstat!BS$4,'FAOstat _govt exp'!$H:$H,FAOstat!BS$3,'FAOstat _govt exp'!$D:$D,FAOstat!$B61)</f>
        <v>0</v>
      </c>
      <c r="BT61">
        <f>SUMIFS('FAOstat _govt exp'!$L:$L,'FAOstat _govt exp'!$J:$J,FAOstat!BT$4,'FAOstat _govt exp'!$H:$H,FAOstat!BT$3,'FAOstat _govt exp'!$D:$D,FAOstat!$B61)</f>
        <v>0</v>
      </c>
      <c r="BU61">
        <f>SUMIFS('FAOstat _govt exp'!$L:$L,'FAOstat _govt exp'!$J:$J,FAOstat!BU$4,'FAOstat _govt exp'!$H:$H,FAOstat!BU$3,'FAOstat _govt exp'!$D:$D,FAOstat!$B61)</f>
        <v>1.65</v>
      </c>
      <c r="BV61">
        <f>SUMIFS('FAOstat _govt exp'!$L:$L,'FAOstat _govt exp'!$J:$J,FAOstat!BV$4,'FAOstat _govt exp'!$H:$H,FAOstat!BV$3,'FAOstat _govt exp'!$D:$D,FAOstat!$B61)</f>
        <v>1.88</v>
      </c>
      <c r="BW61">
        <f>SUMIFS('FAOstat _govt exp'!$L:$L,'FAOstat _govt exp'!$J:$J,FAOstat!BW$4,'FAOstat _govt exp'!$H:$H,FAOstat!BW$3,'FAOstat _govt exp'!$D:$D,FAOstat!$B61)</f>
        <v>0</v>
      </c>
      <c r="BX61">
        <f>SUMIFS('FAOstat _govt exp'!$L:$L,'FAOstat _govt exp'!$J:$J,FAOstat!BX$4,'FAOstat _govt exp'!$H:$H,FAOstat!BX$3,'FAOstat _govt exp'!$D:$D,FAOstat!$B61)</f>
        <v>0</v>
      </c>
      <c r="BY61">
        <f>SUMIFS('FAOstat _govt exp'!$L:$L,'FAOstat _govt exp'!$J:$J,FAOstat!BY$4,'FAOstat _govt exp'!$H:$H,FAOstat!BY$3,'FAOstat _govt exp'!$D:$D,FAOstat!$B61)</f>
        <v>0</v>
      </c>
      <c r="BZ61">
        <f>SUMIFS('FAOstat _govt exp'!$L:$L,'FAOstat _govt exp'!$J:$J,FAOstat!BZ$4,'FAOstat _govt exp'!$H:$H,FAOstat!BZ$3,'FAOstat _govt exp'!$D:$D,FAOstat!$B61)</f>
        <v>0</v>
      </c>
      <c r="CA61">
        <f>SUMIFS('FAOstat _govt exp'!$L:$L,'FAOstat _govt exp'!$J:$J,FAOstat!CA$4,'FAOstat _govt exp'!$H:$H,FAOstat!CA$3,'FAOstat _govt exp'!$D:$D,FAOstat!$B61)</f>
        <v>0.57999999999999996</v>
      </c>
      <c r="CB61">
        <f>SUMIFS('FAOstat _govt exp'!$L:$L,'FAOstat _govt exp'!$J:$J,FAOstat!CB$4,'FAOstat _govt exp'!$H:$H,FAOstat!CB$3,'FAOstat _govt exp'!$D:$D,FAOstat!$B61)</f>
        <v>0</v>
      </c>
      <c r="CC61">
        <f>SUMIFS('FAOstat _govt exp'!$L:$L,'FAOstat _govt exp'!$J:$J,FAOstat!CC$4,'FAOstat _govt exp'!$H:$H,FAOstat!CC$3,'FAOstat _govt exp'!$D:$D,FAOstat!$B61)</f>
        <v>0</v>
      </c>
      <c r="CD61">
        <f>SUMIFS('FAOstat _govt exp'!$L:$L,'FAOstat _govt exp'!$J:$J,FAOstat!CD$4,'FAOstat _govt exp'!$H:$H,FAOstat!CD$3,'FAOstat _govt exp'!$D:$D,FAOstat!$B61)</f>
        <v>0</v>
      </c>
      <c r="CE61" s="4">
        <f>SUMIFS('FAOstat_value added'!$L:$L,'FAOstat_value added'!$J:$J,FAOstat!CE$4,'FAOstat_value added'!$D:$D,FAOstat!$B61)</f>
        <v>4569.6633430000002</v>
      </c>
      <c r="CF61" s="4">
        <f>IF(SUMIFS('FAOstat_value added'!$L:$L,'FAOstat_value added'!$J:$J,FAOstat!CF$4,'FAOstat_value added'!$D:$D,FAOstat!$B61)=0,CE61*(1+Assumptions!$C$10),SUMIFS('FAOstat_value added'!$L:$L,'FAOstat_value added'!$J:$J,FAOstat!CF$4,'FAOstat_value added'!$D:$D,FAOstat!$B61))</f>
        <v>5277.648322</v>
      </c>
      <c r="CG61" s="4">
        <f>IF(SUMIFS('FAOstat_value added'!$L:$L,'FAOstat_value added'!$J:$J,FAOstat!CG$4,'FAOstat_value added'!$D:$D,FAOstat!$B61)=0,CF61*(1+Assumptions!$C$10),SUMIFS('FAOstat_value added'!$L:$L,'FAOstat_value added'!$J:$J,FAOstat!CG$4,'FAOstat_value added'!$D:$D,FAOstat!$B61))</f>
        <v>5317.8323110000001</v>
      </c>
      <c r="CH61" s="4">
        <f>IF(SUMIFS('FAOstat_value added'!$L:$L,'FAOstat_value added'!$J:$J,FAOstat!CH$4,'FAOstat_value added'!$D:$D,FAOstat!$B61)=0,CG61*(1+Assumptions!$C$10),SUMIFS('FAOstat_value added'!$L:$L,'FAOstat_value added'!$J:$J,FAOstat!CH$4,'FAOstat_value added'!$D:$D,FAOstat!$B61))</f>
        <v>5725.979695</v>
      </c>
      <c r="CI61" s="4">
        <f>IF(SUMIFS('FAOstat_value added'!$L:$L,'FAOstat_value added'!$J:$J,FAOstat!CI$4,'FAOstat_value added'!$D:$D,FAOstat!$B61)=0,CH61*(1+Assumptions!$C$10),SUMIFS('FAOstat_value added'!$L:$L,'FAOstat_value added'!$J:$J,FAOstat!CI$4,'FAOstat_value added'!$D:$D,FAOstat!$B61))</f>
        <v>6283.450965</v>
      </c>
      <c r="CJ61" s="4">
        <f>IF(SUMIFS('FAOstat_value added'!$L:$L,'FAOstat_value added'!$J:$J,FAOstat!CJ$4,'FAOstat_value added'!$D:$D,FAOstat!$B61)=0,CI61*(1+Assumptions!$C$10),SUMIFS('FAOstat_value added'!$L:$L,'FAOstat_value added'!$J:$J,FAOstat!CJ$4,'FAOstat_value added'!$D:$D,FAOstat!$B61))</f>
        <v>6683.4920240000001</v>
      </c>
      <c r="CK61" s="4">
        <f>IF(SUMIFS('FAOstat_value added'!$L:$L,'FAOstat_value added'!$J:$J,FAOstat!CK$4,'FAOstat_value added'!$D:$D,FAOstat!$B61)=0,CJ61*(1+Assumptions!$C$10),SUMIFS('FAOstat_value added'!$L:$L,'FAOstat_value added'!$J:$J,FAOstat!CK$4,'FAOstat_value added'!$D:$D,FAOstat!$B61))</f>
        <v>6872.8017650000002</v>
      </c>
      <c r="CL61" s="4">
        <f>IF(SUMIFS('FAOstat_value added'!$L:$L,'FAOstat_value added'!$J:$J,FAOstat!CL$4,'FAOstat_value added'!$D:$D,FAOstat!$B61)=0,CK61*(1+Assumptions!$C$10),SUMIFS('FAOstat_value added'!$L:$L,'FAOstat_value added'!$J:$J,FAOstat!CL$4,'FAOstat_value added'!$D:$D,FAOstat!$B61))</f>
        <v>7605.9549349999998</v>
      </c>
      <c r="CM61" s="4">
        <f>IF(SUMIFS('FAOstat_value added'!$L:$L,'FAOstat_value added'!$J:$J,FAOstat!CM$4,'FAOstat_value added'!$D:$D,FAOstat!$B61)=0,CL61*(1+Assumptions!$C$10),SUMIFS('FAOstat_value added'!$L:$L,'FAOstat_value added'!$J:$J,FAOstat!CM$4,'FAOstat_value added'!$D:$D,FAOstat!$B61))</f>
        <v>7828.0586020000001</v>
      </c>
      <c r="CN61" s="4">
        <f>IF(SUMIFS('FAOstat_value added'!$L:$L,'FAOstat_value added'!$J:$J,FAOstat!CN$4,'FAOstat_value added'!$D:$D,FAOstat!$B61)=0,CM61*(1+Assumptions!$C$10),SUMIFS('FAOstat_value added'!$L:$L,'FAOstat_value added'!$J:$J,FAOstat!CN$4,'FAOstat_value added'!$D:$D,FAOstat!$B61))</f>
        <v>7984.6197740400003</v>
      </c>
      <c r="CO61" s="36">
        <f t="shared" si="28"/>
        <v>9.7192184497496337E-2</v>
      </c>
    </row>
    <row r="62" spans="2:93" x14ac:dyDescent="0.35">
      <c r="B62" t="s">
        <v>400</v>
      </c>
      <c r="C62">
        <f t="shared" si="8"/>
        <v>0</v>
      </c>
      <c r="D62">
        <f t="shared" si="9"/>
        <v>0</v>
      </c>
      <c r="E62">
        <f t="shared" si="10"/>
        <v>0</v>
      </c>
      <c r="F62">
        <f t="shared" si="11"/>
        <v>0</v>
      </c>
      <c r="G62">
        <f t="shared" si="12"/>
        <v>0</v>
      </c>
      <c r="H62">
        <f t="shared" si="13"/>
        <v>0</v>
      </c>
      <c r="I62">
        <f t="shared" si="14"/>
        <v>0</v>
      </c>
      <c r="J62">
        <f t="shared" si="15"/>
        <v>0</v>
      </c>
      <c r="K62">
        <f t="shared" si="16"/>
        <v>0</v>
      </c>
      <c r="L62">
        <f t="shared" si="17"/>
        <v>0</v>
      </c>
      <c r="M62" s="4">
        <f t="shared" si="18"/>
        <v>0</v>
      </c>
      <c r="N62" s="4">
        <f t="shared" si="19"/>
        <v>0</v>
      </c>
      <c r="O62" s="4">
        <f t="shared" si="20"/>
        <v>0</v>
      </c>
      <c r="P62" s="4">
        <f t="shared" si="21"/>
        <v>106.68</v>
      </c>
      <c r="Q62" s="4">
        <f t="shared" si="22"/>
        <v>120.76</v>
      </c>
      <c r="R62" s="4">
        <f t="shared" si="23"/>
        <v>99.28</v>
      </c>
      <c r="S62" s="4">
        <f t="shared" si="24"/>
        <v>64.58</v>
      </c>
      <c r="T62" s="4">
        <f t="shared" si="25"/>
        <v>81.61</v>
      </c>
      <c r="U62" s="4">
        <f t="shared" si="26"/>
        <v>0</v>
      </c>
      <c r="V62" s="4">
        <f t="shared" si="27"/>
        <v>0</v>
      </c>
      <c r="W62">
        <f>SUMIFS('FAOstat _govt exp'!$L:$L,'FAOstat _govt exp'!$J:$J,FAOstat!W$4,'FAOstat _govt exp'!$H:$H,FAOstat!W$3,'FAOstat _govt exp'!$D:$D,FAOstat!$B62)</f>
        <v>0</v>
      </c>
      <c r="X62">
        <f>SUMIFS('FAOstat _govt exp'!$L:$L,'FAOstat _govt exp'!$J:$J,FAOstat!X$4,'FAOstat _govt exp'!$H:$H,FAOstat!X$3,'FAOstat _govt exp'!$D:$D,FAOstat!$B62)</f>
        <v>0</v>
      </c>
      <c r="Y62">
        <f>SUMIFS('FAOstat _govt exp'!$L:$L,'FAOstat _govt exp'!$J:$J,FAOstat!Y$4,'FAOstat _govt exp'!$H:$H,FAOstat!Y$3,'FAOstat _govt exp'!$D:$D,FAOstat!$B62)</f>
        <v>0</v>
      </c>
      <c r="Z62">
        <f>SUMIFS('FAOstat _govt exp'!$L:$L,'FAOstat _govt exp'!$J:$J,FAOstat!Z$4,'FAOstat _govt exp'!$H:$H,FAOstat!Z$3,'FAOstat _govt exp'!$D:$D,FAOstat!$B62)</f>
        <v>0</v>
      </c>
      <c r="AA62">
        <f>SUMIFS('FAOstat _govt exp'!$L:$L,'FAOstat _govt exp'!$J:$J,FAOstat!AA$4,'FAOstat _govt exp'!$H:$H,FAOstat!AA$3,'FAOstat _govt exp'!$D:$D,FAOstat!$B62)</f>
        <v>0</v>
      </c>
      <c r="AB62">
        <f>SUMIFS('FAOstat _govt exp'!$L:$L,'FAOstat _govt exp'!$J:$J,FAOstat!AB$4,'FAOstat _govt exp'!$H:$H,FAOstat!AB$3,'FAOstat _govt exp'!$D:$D,FAOstat!$B62)</f>
        <v>0</v>
      </c>
      <c r="AC62">
        <f>SUMIFS('FAOstat _govt exp'!$L:$L,'FAOstat _govt exp'!$J:$J,FAOstat!AC$4,'FAOstat _govt exp'!$H:$H,FAOstat!AC$3,'FAOstat _govt exp'!$D:$D,FAOstat!$B62)</f>
        <v>0</v>
      </c>
      <c r="AD62">
        <f>SUMIFS('FAOstat _govt exp'!$L:$L,'FAOstat _govt exp'!$J:$J,FAOstat!AD$4,'FAOstat _govt exp'!$H:$H,FAOstat!AD$3,'FAOstat _govt exp'!$D:$D,FAOstat!$B62)</f>
        <v>0</v>
      </c>
      <c r="AE62">
        <f>SUMIFS('FAOstat _govt exp'!$L:$L,'FAOstat _govt exp'!$J:$J,FAOstat!AE$4,'FAOstat _govt exp'!$H:$H,FAOstat!AE$3,'FAOstat _govt exp'!$D:$D,FAOstat!$B62)</f>
        <v>0</v>
      </c>
      <c r="AF62">
        <f>SUMIFS('FAOstat _govt exp'!$L:$L,'FAOstat _govt exp'!$J:$J,FAOstat!AF$4,'FAOstat _govt exp'!$H:$H,FAOstat!AF$3,'FAOstat _govt exp'!$D:$D,FAOstat!$B62)</f>
        <v>0</v>
      </c>
      <c r="AG62">
        <f>SUMIFS('FAOstat _govt exp'!$L:$L,'FAOstat _govt exp'!$J:$J,FAOstat!AG$4,'FAOstat _govt exp'!$H:$H,FAOstat!AG$3,'FAOstat _govt exp'!$D:$D,FAOstat!$B62)</f>
        <v>0</v>
      </c>
      <c r="AH62">
        <f>SUMIFS('FAOstat _govt exp'!$L:$L,'FAOstat _govt exp'!$J:$J,FAOstat!AH$4,'FAOstat _govt exp'!$H:$H,FAOstat!AH$3,'FAOstat _govt exp'!$D:$D,FAOstat!$B62)</f>
        <v>0</v>
      </c>
      <c r="AI62">
        <f>SUMIFS('FAOstat _govt exp'!$L:$L,'FAOstat _govt exp'!$J:$J,FAOstat!AI$4,'FAOstat _govt exp'!$H:$H,FAOstat!AI$3,'FAOstat _govt exp'!$D:$D,FAOstat!$B62)</f>
        <v>0</v>
      </c>
      <c r="AJ62">
        <f>SUMIFS('FAOstat _govt exp'!$L:$L,'FAOstat _govt exp'!$J:$J,FAOstat!AJ$4,'FAOstat _govt exp'!$H:$H,FAOstat!AJ$3,'FAOstat _govt exp'!$D:$D,FAOstat!$B62)</f>
        <v>0</v>
      </c>
      <c r="AK62">
        <f>SUMIFS('FAOstat _govt exp'!$L:$L,'FAOstat _govt exp'!$J:$J,FAOstat!AK$4,'FAOstat _govt exp'!$H:$H,FAOstat!AK$3,'FAOstat _govt exp'!$D:$D,FAOstat!$B62)</f>
        <v>0</v>
      </c>
      <c r="AL62">
        <f>SUMIFS('FAOstat _govt exp'!$L:$L,'FAOstat _govt exp'!$J:$J,FAOstat!AL$4,'FAOstat _govt exp'!$H:$H,FAOstat!AL$3,'FAOstat _govt exp'!$D:$D,FAOstat!$B62)</f>
        <v>0</v>
      </c>
      <c r="AM62">
        <f>SUMIFS('FAOstat _govt exp'!$L:$L,'FAOstat _govt exp'!$J:$J,FAOstat!AM$4,'FAOstat _govt exp'!$H:$H,FAOstat!AM$3,'FAOstat _govt exp'!$D:$D,FAOstat!$B62)</f>
        <v>0</v>
      </c>
      <c r="AN62">
        <f>SUMIFS('FAOstat _govt exp'!$L:$L,'FAOstat _govt exp'!$J:$J,FAOstat!AN$4,'FAOstat _govt exp'!$H:$H,FAOstat!AN$3,'FAOstat _govt exp'!$D:$D,FAOstat!$B62)</f>
        <v>0</v>
      </c>
      <c r="AO62">
        <f>SUMIFS('FAOstat _govt exp'!$L:$L,'FAOstat _govt exp'!$J:$J,FAOstat!AO$4,'FAOstat _govt exp'!$H:$H,FAOstat!AO$3,'FAOstat _govt exp'!$D:$D,FAOstat!$B62)</f>
        <v>0</v>
      </c>
      <c r="AP62">
        <f>SUMIFS('FAOstat _govt exp'!$L:$L,'FAOstat _govt exp'!$J:$J,FAOstat!AP$4,'FAOstat _govt exp'!$H:$H,FAOstat!AP$3,'FAOstat _govt exp'!$D:$D,FAOstat!$B62)</f>
        <v>0</v>
      </c>
      <c r="AQ62">
        <f>SUMIFS('FAOstat _govt exp'!$L:$L,'FAOstat _govt exp'!$J:$J,FAOstat!AQ$4,'FAOstat _govt exp'!$H:$H,FAOstat!AQ$3,'FAOstat _govt exp'!$D:$D,FAOstat!$B62)</f>
        <v>0</v>
      </c>
      <c r="AR62">
        <f>SUMIFS('FAOstat _govt exp'!$L:$L,'FAOstat _govt exp'!$J:$J,FAOstat!AR$4,'FAOstat _govt exp'!$H:$H,FAOstat!AR$3,'FAOstat _govt exp'!$D:$D,FAOstat!$B62)</f>
        <v>0</v>
      </c>
      <c r="AS62">
        <f>SUMIFS('FAOstat _govt exp'!$L:$L,'FAOstat _govt exp'!$J:$J,FAOstat!AS$4,'FAOstat _govt exp'!$H:$H,FAOstat!AS$3,'FAOstat _govt exp'!$D:$D,FAOstat!$B62)</f>
        <v>0</v>
      </c>
      <c r="AT62">
        <f>SUMIFS('FAOstat _govt exp'!$L:$L,'FAOstat _govt exp'!$J:$J,FAOstat!AT$4,'FAOstat _govt exp'!$H:$H,FAOstat!AT$3,'FAOstat _govt exp'!$D:$D,FAOstat!$B62)</f>
        <v>0</v>
      </c>
      <c r="AU62">
        <f>SUMIFS('FAOstat _govt exp'!$L:$L,'FAOstat _govt exp'!$J:$J,FAOstat!AU$4,'FAOstat _govt exp'!$H:$H,FAOstat!AU$3,'FAOstat _govt exp'!$D:$D,FAOstat!$B62)</f>
        <v>0</v>
      </c>
      <c r="AV62">
        <f>SUMIFS('FAOstat _govt exp'!$L:$L,'FAOstat _govt exp'!$J:$J,FAOstat!AV$4,'FAOstat _govt exp'!$H:$H,FAOstat!AV$3,'FAOstat _govt exp'!$D:$D,FAOstat!$B62)</f>
        <v>0</v>
      </c>
      <c r="AW62">
        <f>SUMIFS('FAOstat _govt exp'!$L:$L,'FAOstat _govt exp'!$J:$J,FAOstat!AW$4,'FAOstat _govt exp'!$H:$H,FAOstat!AW$3,'FAOstat _govt exp'!$D:$D,FAOstat!$B62)</f>
        <v>0</v>
      </c>
      <c r="AX62">
        <f>SUMIFS('FAOstat _govt exp'!$L:$L,'FAOstat _govt exp'!$J:$J,FAOstat!AX$4,'FAOstat _govt exp'!$H:$H,FAOstat!AX$3,'FAOstat _govt exp'!$D:$D,FAOstat!$B62)</f>
        <v>0</v>
      </c>
      <c r="AY62">
        <f>SUMIFS('FAOstat _govt exp'!$L:$L,'FAOstat _govt exp'!$J:$J,FAOstat!AY$4,'FAOstat _govt exp'!$H:$H,FAOstat!AY$3,'FAOstat _govt exp'!$D:$D,FAOstat!$B62)</f>
        <v>0</v>
      </c>
      <c r="AZ62">
        <f>SUMIFS('FAOstat _govt exp'!$L:$L,'FAOstat _govt exp'!$J:$J,FAOstat!AZ$4,'FAOstat _govt exp'!$H:$H,FAOstat!AZ$3,'FAOstat _govt exp'!$D:$D,FAOstat!$B62)</f>
        <v>0</v>
      </c>
      <c r="BA62">
        <f>SUMIFS('FAOstat _govt exp'!$L:$L,'FAOstat _govt exp'!$J:$J,FAOstat!BA$4,'FAOstat _govt exp'!$H:$H,FAOstat!BA$3,'FAOstat _govt exp'!$D:$D,FAOstat!$B62)</f>
        <v>0</v>
      </c>
      <c r="BB62">
        <f>SUMIFS('FAOstat _govt exp'!$L:$L,'FAOstat _govt exp'!$J:$J,FAOstat!BB$4,'FAOstat _govt exp'!$H:$H,FAOstat!BB$3,'FAOstat _govt exp'!$D:$D,FAOstat!$B62)</f>
        <v>0</v>
      </c>
      <c r="BC62">
        <f>SUMIFS('FAOstat _govt exp'!$L:$L,'FAOstat _govt exp'!$J:$J,FAOstat!BC$4,'FAOstat _govt exp'!$H:$H,FAOstat!BC$3,'FAOstat _govt exp'!$D:$D,FAOstat!$B62)</f>
        <v>0</v>
      </c>
      <c r="BD62">
        <f>SUMIFS('FAOstat _govt exp'!$L:$L,'FAOstat _govt exp'!$J:$J,FAOstat!BD$4,'FAOstat _govt exp'!$H:$H,FAOstat!BD$3,'FAOstat _govt exp'!$D:$D,FAOstat!$B62)</f>
        <v>106.68</v>
      </c>
      <c r="BE62">
        <f>SUMIFS('FAOstat _govt exp'!$L:$L,'FAOstat _govt exp'!$J:$J,FAOstat!BE$4,'FAOstat _govt exp'!$H:$H,FAOstat!BE$3,'FAOstat _govt exp'!$D:$D,FAOstat!$B62)</f>
        <v>120.76</v>
      </c>
      <c r="BF62">
        <f>SUMIFS('FAOstat _govt exp'!$L:$L,'FAOstat _govt exp'!$J:$J,FAOstat!BF$4,'FAOstat _govt exp'!$H:$H,FAOstat!BF$3,'FAOstat _govt exp'!$D:$D,FAOstat!$B62)</f>
        <v>99.28</v>
      </c>
      <c r="BG62">
        <f>SUMIFS('FAOstat _govt exp'!$L:$L,'FAOstat _govt exp'!$J:$J,FAOstat!BG$4,'FAOstat _govt exp'!$H:$H,FAOstat!BG$3,'FAOstat _govt exp'!$D:$D,FAOstat!$B62)</f>
        <v>64.58</v>
      </c>
      <c r="BH62">
        <f>SUMIFS('FAOstat _govt exp'!$L:$L,'FAOstat _govt exp'!$J:$J,FAOstat!BH$4,'FAOstat _govt exp'!$H:$H,FAOstat!BH$3,'FAOstat _govt exp'!$D:$D,FAOstat!$B62)</f>
        <v>81.61</v>
      </c>
      <c r="BI62">
        <f>SUMIFS('FAOstat _govt exp'!$L:$L,'FAOstat _govt exp'!$J:$J,FAOstat!BI$4,'FAOstat _govt exp'!$H:$H,FAOstat!BI$3,'FAOstat _govt exp'!$D:$D,FAOstat!$B62)</f>
        <v>0</v>
      </c>
      <c r="BJ62">
        <f>SUMIFS('FAOstat _govt exp'!$L:$L,'FAOstat _govt exp'!$J:$J,FAOstat!BJ$4,'FAOstat _govt exp'!$H:$H,FAOstat!BJ$3,'FAOstat _govt exp'!$D:$D,FAOstat!$B62)</f>
        <v>0</v>
      </c>
      <c r="BK62">
        <f>SUMIFS('FAOstat _govt exp'!$L:$L,'FAOstat _govt exp'!$J:$J,FAOstat!BK$4,'FAOstat _govt exp'!$H:$H,FAOstat!BK$3,'FAOstat _govt exp'!$D:$D,FAOstat!$B62)</f>
        <v>0</v>
      </c>
      <c r="BL62">
        <f>SUMIFS('FAOstat _govt exp'!$L:$L,'FAOstat _govt exp'!$J:$J,FAOstat!BL$4,'FAOstat _govt exp'!$H:$H,FAOstat!BL$3,'FAOstat _govt exp'!$D:$D,FAOstat!$B62)</f>
        <v>0</v>
      </c>
      <c r="BM62">
        <f>SUMIFS('FAOstat _govt exp'!$L:$L,'FAOstat _govt exp'!$J:$J,FAOstat!BM$4,'FAOstat _govt exp'!$H:$H,FAOstat!BM$3,'FAOstat _govt exp'!$D:$D,FAOstat!$B62)</f>
        <v>0</v>
      </c>
      <c r="BN62">
        <f>SUMIFS('FAOstat _govt exp'!$L:$L,'FAOstat _govt exp'!$J:$J,FAOstat!BN$4,'FAOstat _govt exp'!$H:$H,FAOstat!BN$3,'FAOstat _govt exp'!$D:$D,FAOstat!$B62)</f>
        <v>0</v>
      </c>
      <c r="BO62">
        <f>SUMIFS('FAOstat _govt exp'!$L:$L,'FAOstat _govt exp'!$J:$J,FAOstat!BO$4,'FAOstat _govt exp'!$H:$H,FAOstat!BO$3,'FAOstat _govt exp'!$D:$D,FAOstat!$B62)</f>
        <v>0</v>
      </c>
      <c r="BP62">
        <f>SUMIFS('FAOstat _govt exp'!$L:$L,'FAOstat _govt exp'!$J:$J,FAOstat!BP$4,'FAOstat _govt exp'!$H:$H,FAOstat!BP$3,'FAOstat _govt exp'!$D:$D,FAOstat!$B62)</f>
        <v>0</v>
      </c>
      <c r="BQ62">
        <f>SUMIFS('FAOstat _govt exp'!$L:$L,'FAOstat _govt exp'!$J:$J,FAOstat!BQ$4,'FAOstat _govt exp'!$H:$H,FAOstat!BQ$3,'FAOstat _govt exp'!$D:$D,FAOstat!$B62)</f>
        <v>0</v>
      </c>
      <c r="BR62">
        <f>SUMIFS('FAOstat _govt exp'!$L:$L,'FAOstat _govt exp'!$J:$J,FAOstat!BR$4,'FAOstat _govt exp'!$H:$H,FAOstat!BR$3,'FAOstat _govt exp'!$D:$D,FAOstat!$B62)</f>
        <v>0</v>
      </c>
      <c r="BS62">
        <f>SUMIFS('FAOstat _govt exp'!$L:$L,'FAOstat _govt exp'!$J:$J,FAOstat!BS$4,'FAOstat _govt exp'!$H:$H,FAOstat!BS$3,'FAOstat _govt exp'!$D:$D,FAOstat!$B62)</f>
        <v>0</v>
      </c>
      <c r="BT62">
        <f>SUMIFS('FAOstat _govt exp'!$L:$L,'FAOstat _govt exp'!$J:$J,FAOstat!BT$4,'FAOstat _govt exp'!$H:$H,FAOstat!BT$3,'FAOstat _govt exp'!$D:$D,FAOstat!$B62)</f>
        <v>0</v>
      </c>
      <c r="BU62">
        <f>SUMIFS('FAOstat _govt exp'!$L:$L,'FAOstat _govt exp'!$J:$J,FAOstat!BU$4,'FAOstat _govt exp'!$H:$H,FAOstat!BU$3,'FAOstat _govt exp'!$D:$D,FAOstat!$B62)</f>
        <v>0</v>
      </c>
      <c r="BV62">
        <f>SUMIFS('FAOstat _govt exp'!$L:$L,'FAOstat _govt exp'!$J:$J,FAOstat!BV$4,'FAOstat _govt exp'!$H:$H,FAOstat!BV$3,'FAOstat _govt exp'!$D:$D,FAOstat!$B62)</f>
        <v>0</v>
      </c>
      <c r="BW62">
        <f>SUMIFS('FAOstat _govt exp'!$L:$L,'FAOstat _govt exp'!$J:$J,FAOstat!BW$4,'FAOstat _govt exp'!$H:$H,FAOstat!BW$3,'FAOstat _govt exp'!$D:$D,FAOstat!$B62)</f>
        <v>0</v>
      </c>
      <c r="BX62">
        <f>SUMIFS('FAOstat _govt exp'!$L:$L,'FAOstat _govt exp'!$J:$J,FAOstat!BX$4,'FAOstat _govt exp'!$H:$H,FAOstat!BX$3,'FAOstat _govt exp'!$D:$D,FAOstat!$B62)</f>
        <v>0</v>
      </c>
      <c r="BY62">
        <f>SUMIFS('FAOstat _govt exp'!$L:$L,'FAOstat _govt exp'!$J:$J,FAOstat!BY$4,'FAOstat _govt exp'!$H:$H,FAOstat!BY$3,'FAOstat _govt exp'!$D:$D,FAOstat!$B62)</f>
        <v>0</v>
      </c>
      <c r="BZ62">
        <f>SUMIFS('FAOstat _govt exp'!$L:$L,'FAOstat _govt exp'!$J:$J,FAOstat!BZ$4,'FAOstat _govt exp'!$H:$H,FAOstat!BZ$3,'FAOstat _govt exp'!$D:$D,FAOstat!$B62)</f>
        <v>0</v>
      </c>
      <c r="CA62">
        <f>SUMIFS('FAOstat _govt exp'!$L:$L,'FAOstat _govt exp'!$J:$J,FAOstat!CA$4,'FAOstat _govt exp'!$H:$H,FAOstat!CA$3,'FAOstat _govt exp'!$D:$D,FAOstat!$B62)</f>
        <v>0</v>
      </c>
      <c r="CB62">
        <f>SUMIFS('FAOstat _govt exp'!$L:$L,'FAOstat _govt exp'!$J:$J,FAOstat!CB$4,'FAOstat _govt exp'!$H:$H,FAOstat!CB$3,'FAOstat _govt exp'!$D:$D,FAOstat!$B62)</f>
        <v>0</v>
      </c>
      <c r="CC62">
        <f>SUMIFS('FAOstat _govt exp'!$L:$L,'FAOstat _govt exp'!$J:$J,FAOstat!CC$4,'FAOstat _govt exp'!$H:$H,FAOstat!CC$3,'FAOstat _govt exp'!$D:$D,FAOstat!$B62)</f>
        <v>0</v>
      </c>
      <c r="CD62">
        <f>SUMIFS('FAOstat _govt exp'!$L:$L,'FAOstat _govt exp'!$J:$J,FAOstat!CD$4,'FAOstat _govt exp'!$H:$H,FAOstat!CD$3,'FAOstat _govt exp'!$D:$D,FAOstat!$B62)</f>
        <v>0</v>
      </c>
      <c r="CE62" s="4">
        <f>SUMIFS('FAOstat_value added'!$L:$L,'FAOstat_value added'!$J:$J,FAOstat!CE$4,'FAOstat_value added'!$D:$D,FAOstat!$B62)</f>
        <v>1198.3260379999999</v>
      </c>
      <c r="CF62" s="4">
        <f>IF(SUMIFS('FAOstat_value added'!$L:$L,'FAOstat_value added'!$J:$J,FAOstat!CF$4,'FAOstat_value added'!$D:$D,FAOstat!$B62)=0,CE62*(1+Assumptions!$C$10),SUMIFS('FAOstat_value added'!$L:$L,'FAOstat_value added'!$J:$J,FAOstat!CF$4,'FAOstat_value added'!$D:$D,FAOstat!$B62))</f>
        <v>1090.3545630000001</v>
      </c>
      <c r="CG62" s="4">
        <f>IF(SUMIFS('FAOstat_value added'!$L:$L,'FAOstat_value added'!$J:$J,FAOstat!CG$4,'FAOstat_value added'!$D:$D,FAOstat!$B62)=0,CF62*(1+Assumptions!$C$10),SUMIFS('FAOstat_value added'!$L:$L,'FAOstat_value added'!$J:$J,FAOstat!CG$4,'FAOstat_value added'!$D:$D,FAOstat!$B62))</f>
        <v>1285.6108099999999</v>
      </c>
      <c r="CH62" s="4">
        <f>IF(SUMIFS('FAOstat_value added'!$L:$L,'FAOstat_value added'!$J:$J,FAOstat!CH$4,'FAOstat_value added'!$D:$D,FAOstat!$B62)=0,CG62*(1+Assumptions!$C$10),SUMIFS('FAOstat_value added'!$L:$L,'FAOstat_value added'!$J:$J,FAOstat!CH$4,'FAOstat_value added'!$D:$D,FAOstat!$B62))</f>
        <v>1469.6996999999999</v>
      </c>
      <c r="CI62" s="4">
        <f>IF(SUMIFS('FAOstat_value added'!$L:$L,'FAOstat_value added'!$J:$J,FAOstat!CI$4,'FAOstat_value added'!$D:$D,FAOstat!$B62)=0,CH62*(1+Assumptions!$C$10),SUMIFS('FAOstat_value added'!$L:$L,'FAOstat_value added'!$J:$J,FAOstat!CI$4,'FAOstat_value added'!$D:$D,FAOstat!$B62))</f>
        <v>1538.3236019999999</v>
      </c>
      <c r="CJ62" s="4">
        <f>IF(SUMIFS('FAOstat_value added'!$L:$L,'FAOstat_value added'!$J:$J,FAOstat!CJ$4,'FAOstat_value added'!$D:$D,FAOstat!$B62)=0,CI62*(1+Assumptions!$C$10),SUMIFS('FAOstat_value added'!$L:$L,'FAOstat_value added'!$J:$J,FAOstat!CJ$4,'FAOstat_value added'!$D:$D,FAOstat!$B62))</f>
        <v>1625.013872</v>
      </c>
      <c r="CK62" s="4">
        <f>IF(SUMIFS('FAOstat_value added'!$L:$L,'FAOstat_value added'!$J:$J,FAOstat!CK$4,'FAOstat_value added'!$D:$D,FAOstat!$B62)=0,CJ62*(1+Assumptions!$C$10),SUMIFS('FAOstat_value added'!$L:$L,'FAOstat_value added'!$J:$J,FAOstat!CK$4,'FAOstat_value added'!$D:$D,FAOstat!$B62))</f>
        <v>1513.40967</v>
      </c>
      <c r="CL62" s="4">
        <f>IF(SUMIFS('FAOstat_value added'!$L:$L,'FAOstat_value added'!$J:$J,FAOstat!CL$4,'FAOstat_value added'!$D:$D,FAOstat!$B62)=0,CK62*(1+Assumptions!$C$10),SUMIFS('FAOstat_value added'!$L:$L,'FAOstat_value added'!$J:$J,FAOstat!CL$4,'FAOstat_value added'!$D:$D,FAOstat!$B62))</f>
        <v>1768.2306599999999</v>
      </c>
      <c r="CM62" s="4">
        <f>IF(SUMIFS('FAOstat_value added'!$L:$L,'FAOstat_value added'!$J:$J,FAOstat!CM$4,'FAOstat_value added'!$D:$D,FAOstat!$B62)=0,CL62*(1+Assumptions!$C$10),SUMIFS('FAOstat_value added'!$L:$L,'FAOstat_value added'!$J:$J,FAOstat!CM$4,'FAOstat_value added'!$D:$D,FAOstat!$B62))</f>
        <v>1956.8014029999999</v>
      </c>
      <c r="CN62" s="4">
        <f>IF(SUMIFS('FAOstat_value added'!$L:$L,'FAOstat_value added'!$J:$J,FAOstat!CN$4,'FAOstat_value added'!$D:$D,FAOstat!$B62)=0,CM62*(1+Assumptions!$C$10),SUMIFS('FAOstat_value added'!$L:$L,'FAOstat_value added'!$J:$J,FAOstat!CN$4,'FAOstat_value added'!$D:$D,FAOstat!$B62))</f>
        <v>1995.9374310599999</v>
      </c>
      <c r="CO62" s="36">
        <f t="shared" si="28"/>
        <v>0</v>
      </c>
    </row>
    <row r="63" spans="2:93" x14ac:dyDescent="0.35">
      <c r="B63" t="s">
        <v>149</v>
      </c>
      <c r="C63">
        <f t="shared" si="8"/>
        <v>0</v>
      </c>
      <c r="D63">
        <f t="shared" si="9"/>
        <v>0</v>
      </c>
      <c r="E63">
        <f t="shared" si="10"/>
        <v>0</v>
      </c>
      <c r="F63">
        <f t="shared" si="11"/>
        <v>0</v>
      </c>
      <c r="G63">
        <f t="shared" si="12"/>
        <v>0</v>
      </c>
      <c r="H63">
        <f t="shared" si="13"/>
        <v>0</v>
      </c>
      <c r="I63">
        <f t="shared" si="14"/>
        <v>0</v>
      </c>
      <c r="J63">
        <f t="shared" si="15"/>
        <v>0</v>
      </c>
      <c r="K63">
        <f t="shared" si="16"/>
        <v>0</v>
      </c>
      <c r="L63">
        <f t="shared" si="17"/>
        <v>0</v>
      </c>
      <c r="M63" s="4">
        <f t="shared" si="18"/>
        <v>14.36</v>
      </c>
      <c r="N63" s="4">
        <f t="shared" si="19"/>
        <v>14.88</v>
      </c>
      <c r="O63" s="4">
        <f t="shared" si="20"/>
        <v>3.64</v>
      </c>
      <c r="P63" s="4">
        <f t="shared" si="21"/>
        <v>5.98</v>
      </c>
      <c r="Q63" s="4">
        <f t="shared" si="22"/>
        <v>4.41</v>
      </c>
      <c r="R63" s="4">
        <f t="shared" si="23"/>
        <v>6.77</v>
      </c>
      <c r="S63" s="4">
        <f t="shared" si="24"/>
        <v>0</v>
      </c>
      <c r="T63" s="4">
        <f t="shared" si="25"/>
        <v>0</v>
      </c>
      <c r="U63" s="4">
        <f t="shared" si="26"/>
        <v>0</v>
      </c>
      <c r="V63" s="4">
        <f t="shared" si="27"/>
        <v>0</v>
      </c>
      <c r="W63">
        <f>SUMIFS('FAOstat _govt exp'!$L:$L,'FAOstat _govt exp'!$J:$J,FAOstat!W$4,'FAOstat _govt exp'!$H:$H,FAOstat!W$3,'FAOstat _govt exp'!$D:$D,FAOstat!$B63)</f>
        <v>14.36</v>
      </c>
      <c r="X63">
        <f>SUMIFS('FAOstat _govt exp'!$L:$L,'FAOstat _govt exp'!$J:$J,FAOstat!X$4,'FAOstat _govt exp'!$H:$H,FAOstat!X$3,'FAOstat _govt exp'!$D:$D,FAOstat!$B63)</f>
        <v>14.88</v>
      </c>
      <c r="Y63">
        <f>SUMIFS('FAOstat _govt exp'!$L:$L,'FAOstat _govt exp'!$J:$J,FAOstat!Y$4,'FAOstat _govt exp'!$H:$H,FAOstat!Y$3,'FAOstat _govt exp'!$D:$D,FAOstat!$B63)</f>
        <v>3.64</v>
      </c>
      <c r="Z63">
        <f>SUMIFS('FAOstat _govt exp'!$L:$L,'FAOstat _govt exp'!$J:$J,FAOstat!Z$4,'FAOstat _govt exp'!$H:$H,FAOstat!Z$3,'FAOstat _govt exp'!$D:$D,FAOstat!$B63)</f>
        <v>5.98</v>
      </c>
      <c r="AA63">
        <f>SUMIFS('FAOstat _govt exp'!$L:$L,'FAOstat _govt exp'!$J:$J,FAOstat!AA$4,'FAOstat _govt exp'!$H:$H,FAOstat!AA$3,'FAOstat _govt exp'!$D:$D,FAOstat!$B63)</f>
        <v>4.41</v>
      </c>
      <c r="AB63">
        <f>SUMIFS('FAOstat _govt exp'!$L:$L,'FAOstat _govt exp'!$J:$J,FAOstat!AB$4,'FAOstat _govt exp'!$H:$H,FAOstat!AB$3,'FAOstat _govt exp'!$D:$D,FAOstat!$B63)</f>
        <v>6.77</v>
      </c>
      <c r="AC63">
        <f>SUMIFS('FAOstat _govt exp'!$L:$L,'FAOstat _govt exp'!$J:$J,FAOstat!AC$4,'FAOstat _govt exp'!$H:$H,FAOstat!AC$3,'FAOstat _govt exp'!$D:$D,FAOstat!$B63)</f>
        <v>0</v>
      </c>
      <c r="AD63">
        <f>SUMIFS('FAOstat _govt exp'!$L:$L,'FAOstat _govt exp'!$J:$J,FAOstat!AD$4,'FAOstat _govt exp'!$H:$H,FAOstat!AD$3,'FAOstat _govt exp'!$D:$D,FAOstat!$B63)</f>
        <v>0</v>
      </c>
      <c r="AE63">
        <f>SUMIFS('FAOstat _govt exp'!$L:$L,'FAOstat _govt exp'!$J:$J,FAOstat!AE$4,'FAOstat _govt exp'!$H:$H,FAOstat!AE$3,'FAOstat _govt exp'!$D:$D,FAOstat!$B63)</f>
        <v>0</v>
      </c>
      <c r="AF63">
        <f>SUMIFS('FAOstat _govt exp'!$L:$L,'FAOstat _govt exp'!$J:$J,FAOstat!AF$4,'FAOstat _govt exp'!$H:$H,FAOstat!AF$3,'FAOstat _govt exp'!$D:$D,FAOstat!$B63)</f>
        <v>0</v>
      </c>
      <c r="AG63">
        <f>SUMIFS('FAOstat _govt exp'!$L:$L,'FAOstat _govt exp'!$J:$J,FAOstat!AG$4,'FAOstat _govt exp'!$H:$H,FAOstat!AG$3,'FAOstat _govt exp'!$D:$D,FAOstat!$B63)</f>
        <v>0</v>
      </c>
      <c r="AH63">
        <f>SUMIFS('FAOstat _govt exp'!$L:$L,'FAOstat _govt exp'!$J:$J,FAOstat!AH$4,'FAOstat _govt exp'!$H:$H,FAOstat!AH$3,'FAOstat _govt exp'!$D:$D,FAOstat!$B63)</f>
        <v>0</v>
      </c>
      <c r="AI63">
        <f>SUMIFS('FAOstat _govt exp'!$L:$L,'FAOstat _govt exp'!$J:$J,FAOstat!AI$4,'FAOstat _govt exp'!$H:$H,FAOstat!AI$3,'FAOstat _govt exp'!$D:$D,FAOstat!$B63)</f>
        <v>0</v>
      </c>
      <c r="AJ63">
        <f>SUMIFS('FAOstat _govt exp'!$L:$L,'FAOstat _govt exp'!$J:$J,FAOstat!AJ$4,'FAOstat _govt exp'!$H:$H,FAOstat!AJ$3,'FAOstat _govt exp'!$D:$D,FAOstat!$B63)</f>
        <v>0</v>
      </c>
      <c r="AK63">
        <f>SUMIFS('FAOstat _govt exp'!$L:$L,'FAOstat _govt exp'!$J:$J,FAOstat!AK$4,'FAOstat _govt exp'!$H:$H,FAOstat!AK$3,'FAOstat _govt exp'!$D:$D,FAOstat!$B63)</f>
        <v>0</v>
      </c>
      <c r="AL63">
        <f>SUMIFS('FAOstat _govt exp'!$L:$L,'FAOstat _govt exp'!$J:$J,FAOstat!AL$4,'FAOstat _govt exp'!$H:$H,FAOstat!AL$3,'FAOstat _govt exp'!$D:$D,FAOstat!$B63)</f>
        <v>0</v>
      </c>
      <c r="AM63">
        <f>SUMIFS('FAOstat _govt exp'!$L:$L,'FAOstat _govt exp'!$J:$J,FAOstat!AM$4,'FAOstat _govt exp'!$H:$H,FAOstat!AM$3,'FAOstat _govt exp'!$D:$D,FAOstat!$B63)</f>
        <v>0</v>
      </c>
      <c r="AN63">
        <f>SUMIFS('FAOstat _govt exp'!$L:$L,'FAOstat _govt exp'!$J:$J,FAOstat!AN$4,'FAOstat _govt exp'!$H:$H,FAOstat!AN$3,'FAOstat _govt exp'!$D:$D,FAOstat!$B63)</f>
        <v>0</v>
      </c>
      <c r="AO63">
        <f>SUMIFS('FAOstat _govt exp'!$L:$L,'FAOstat _govt exp'!$J:$J,FAOstat!AO$4,'FAOstat _govt exp'!$H:$H,FAOstat!AO$3,'FAOstat _govt exp'!$D:$D,FAOstat!$B63)</f>
        <v>0</v>
      </c>
      <c r="AP63">
        <f>SUMIFS('FAOstat _govt exp'!$L:$L,'FAOstat _govt exp'!$J:$J,FAOstat!AP$4,'FAOstat _govt exp'!$H:$H,FAOstat!AP$3,'FAOstat _govt exp'!$D:$D,FAOstat!$B63)</f>
        <v>0</v>
      </c>
      <c r="AQ63">
        <f>SUMIFS('FAOstat _govt exp'!$L:$L,'FAOstat _govt exp'!$J:$J,FAOstat!AQ$4,'FAOstat _govt exp'!$H:$H,FAOstat!AQ$3,'FAOstat _govt exp'!$D:$D,FAOstat!$B63)</f>
        <v>0</v>
      </c>
      <c r="AR63">
        <f>SUMIFS('FAOstat _govt exp'!$L:$L,'FAOstat _govt exp'!$J:$J,FAOstat!AR$4,'FAOstat _govt exp'!$H:$H,FAOstat!AR$3,'FAOstat _govt exp'!$D:$D,FAOstat!$B63)</f>
        <v>0</v>
      </c>
      <c r="AS63">
        <f>SUMIFS('FAOstat _govt exp'!$L:$L,'FAOstat _govt exp'!$J:$J,FAOstat!AS$4,'FAOstat _govt exp'!$H:$H,FAOstat!AS$3,'FAOstat _govt exp'!$D:$D,FAOstat!$B63)</f>
        <v>0</v>
      </c>
      <c r="AT63">
        <f>SUMIFS('FAOstat _govt exp'!$L:$L,'FAOstat _govt exp'!$J:$J,FAOstat!AT$4,'FAOstat _govt exp'!$H:$H,FAOstat!AT$3,'FAOstat _govt exp'!$D:$D,FAOstat!$B63)</f>
        <v>0</v>
      </c>
      <c r="AU63">
        <f>SUMIFS('FAOstat _govt exp'!$L:$L,'FAOstat _govt exp'!$J:$J,FAOstat!AU$4,'FAOstat _govt exp'!$H:$H,FAOstat!AU$3,'FAOstat _govt exp'!$D:$D,FAOstat!$B63)</f>
        <v>0</v>
      </c>
      <c r="AV63">
        <f>SUMIFS('FAOstat _govt exp'!$L:$L,'FAOstat _govt exp'!$J:$J,FAOstat!AV$4,'FAOstat _govt exp'!$H:$H,FAOstat!AV$3,'FAOstat _govt exp'!$D:$D,FAOstat!$B63)</f>
        <v>0</v>
      </c>
      <c r="AW63">
        <f>SUMIFS('FAOstat _govt exp'!$L:$L,'FAOstat _govt exp'!$J:$J,FAOstat!AW$4,'FAOstat _govt exp'!$H:$H,FAOstat!AW$3,'FAOstat _govt exp'!$D:$D,FAOstat!$B63)</f>
        <v>0</v>
      </c>
      <c r="AX63">
        <f>SUMIFS('FAOstat _govt exp'!$L:$L,'FAOstat _govt exp'!$J:$J,FAOstat!AX$4,'FAOstat _govt exp'!$H:$H,FAOstat!AX$3,'FAOstat _govt exp'!$D:$D,FAOstat!$B63)</f>
        <v>0</v>
      </c>
      <c r="AY63">
        <f>SUMIFS('FAOstat _govt exp'!$L:$L,'FAOstat _govt exp'!$J:$J,FAOstat!AY$4,'FAOstat _govt exp'!$H:$H,FAOstat!AY$3,'FAOstat _govt exp'!$D:$D,FAOstat!$B63)</f>
        <v>0</v>
      </c>
      <c r="AZ63">
        <f>SUMIFS('FAOstat _govt exp'!$L:$L,'FAOstat _govt exp'!$J:$J,FAOstat!AZ$4,'FAOstat _govt exp'!$H:$H,FAOstat!AZ$3,'FAOstat _govt exp'!$D:$D,FAOstat!$B63)</f>
        <v>0</v>
      </c>
      <c r="BA63">
        <f>SUMIFS('FAOstat _govt exp'!$L:$L,'FAOstat _govt exp'!$J:$J,FAOstat!BA$4,'FAOstat _govt exp'!$H:$H,FAOstat!BA$3,'FAOstat _govt exp'!$D:$D,FAOstat!$B63)</f>
        <v>14.36</v>
      </c>
      <c r="BB63">
        <f>SUMIFS('FAOstat _govt exp'!$L:$L,'FAOstat _govt exp'!$J:$J,FAOstat!BB$4,'FAOstat _govt exp'!$H:$H,FAOstat!BB$3,'FAOstat _govt exp'!$D:$D,FAOstat!$B63)</f>
        <v>14.88</v>
      </c>
      <c r="BC63">
        <f>SUMIFS('FAOstat _govt exp'!$L:$L,'FAOstat _govt exp'!$J:$J,FAOstat!BC$4,'FAOstat _govt exp'!$H:$H,FAOstat!BC$3,'FAOstat _govt exp'!$D:$D,FAOstat!$B63)</f>
        <v>3.64</v>
      </c>
      <c r="BD63">
        <f>SUMIFS('FAOstat _govt exp'!$L:$L,'FAOstat _govt exp'!$J:$J,FAOstat!BD$4,'FAOstat _govt exp'!$H:$H,FAOstat!BD$3,'FAOstat _govt exp'!$D:$D,FAOstat!$B63)</f>
        <v>5.98</v>
      </c>
      <c r="BE63">
        <f>SUMIFS('FAOstat _govt exp'!$L:$L,'FAOstat _govt exp'!$J:$J,FAOstat!BE$4,'FAOstat _govt exp'!$H:$H,FAOstat!BE$3,'FAOstat _govt exp'!$D:$D,FAOstat!$B63)</f>
        <v>4.41</v>
      </c>
      <c r="BF63">
        <f>SUMIFS('FAOstat _govt exp'!$L:$L,'FAOstat _govt exp'!$J:$J,FAOstat!BF$4,'FAOstat _govt exp'!$H:$H,FAOstat!BF$3,'FAOstat _govt exp'!$D:$D,FAOstat!$B63)</f>
        <v>6.77</v>
      </c>
      <c r="BG63">
        <f>SUMIFS('FAOstat _govt exp'!$L:$L,'FAOstat _govt exp'!$J:$J,FAOstat!BG$4,'FAOstat _govt exp'!$H:$H,FAOstat!BG$3,'FAOstat _govt exp'!$D:$D,FAOstat!$B63)</f>
        <v>0</v>
      </c>
      <c r="BH63">
        <f>SUMIFS('FAOstat _govt exp'!$L:$L,'FAOstat _govt exp'!$J:$J,FAOstat!BH$4,'FAOstat _govt exp'!$H:$H,FAOstat!BH$3,'FAOstat _govt exp'!$D:$D,FAOstat!$B63)</f>
        <v>0</v>
      </c>
      <c r="BI63">
        <f>SUMIFS('FAOstat _govt exp'!$L:$L,'FAOstat _govt exp'!$J:$J,FAOstat!BI$4,'FAOstat _govt exp'!$H:$H,FAOstat!BI$3,'FAOstat _govt exp'!$D:$D,FAOstat!$B63)</f>
        <v>0</v>
      </c>
      <c r="BJ63">
        <f>SUMIFS('FAOstat _govt exp'!$L:$L,'FAOstat _govt exp'!$J:$J,FAOstat!BJ$4,'FAOstat _govt exp'!$H:$H,FAOstat!BJ$3,'FAOstat _govt exp'!$D:$D,FAOstat!$B63)</f>
        <v>0</v>
      </c>
      <c r="BK63">
        <f>SUMIFS('FAOstat _govt exp'!$L:$L,'FAOstat _govt exp'!$J:$J,FAOstat!BK$4,'FAOstat _govt exp'!$H:$H,FAOstat!BK$3,'FAOstat _govt exp'!$D:$D,FAOstat!$B63)</f>
        <v>0</v>
      </c>
      <c r="BL63">
        <f>SUMIFS('FAOstat _govt exp'!$L:$L,'FAOstat _govt exp'!$J:$J,FAOstat!BL$4,'FAOstat _govt exp'!$H:$H,FAOstat!BL$3,'FAOstat _govt exp'!$D:$D,FAOstat!$B63)</f>
        <v>0</v>
      </c>
      <c r="BM63">
        <f>SUMIFS('FAOstat _govt exp'!$L:$L,'FAOstat _govt exp'!$J:$J,FAOstat!BM$4,'FAOstat _govt exp'!$H:$H,FAOstat!BM$3,'FAOstat _govt exp'!$D:$D,FAOstat!$B63)</f>
        <v>0</v>
      </c>
      <c r="BN63">
        <f>SUMIFS('FAOstat _govt exp'!$L:$L,'FAOstat _govt exp'!$J:$J,FAOstat!BN$4,'FAOstat _govt exp'!$H:$H,FAOstat!BN$3,'FAOstat _govt exp'!$D:$D,FAOstat!$B63)</f>
        <v>0</v>
      </c>
      <c r="BO63">
        <f>SUMIFS('FAOstat _govt exp'!$L:$L,'FAOstat _govt exp'!$J:$J,FAOstat!BO$4,'FAOstat _govt exp'!$H:$H,FAOstat!BO$3,'FAOstat _govt exp'!$D:$D,FAOstat!$B63)</f>
        <v>0</v>
      </c>
      <c r="BP63">
        <f>SUMIFS('FAOstat _govt exp'!$L:$L,'FAOstat _govt exp'!$J:$J,FAOstat!BP$4,'FAOstat _govt exp'!$H:$H,FAOstat!BP$3,'FAOstat _govt exp'!$D:$D,FAOstat!$B63)</f>
        <v>0</v>
      </c>
      <c r="BQ63">
        <f>SUMIFS('FAOstat _govt exp'!$L:$L,'FAOstat _govt exp'!$J:$J,FAOstat!BQ$4,'FAOstat _govt exp'!$H:$H,FAOstat!BQ$3,'FAOstat _govt exp'!$D:$D,FAOstat!$B63)</f>
        <v>0</v>
      </c>
      <c r="BR63">
        <f>SUMIFS('FAOstat _govt exp'!$L:$L,'FAOstat _govt exp'!$J:$J,FAOstat!BR$4,'FAOstat _govt exp'!$H:$H,FAOstat!BR$3,'FAOstat _govt exp'!$D:$D,FAOstat!$B63)</f>
        <v>0</v>
      </c>
      <c r="BS63">
        <f>SUMIFS('FAOstat _govt exp'!$L:$L,'FAOstat _govt exp'!$J:$J,FAOstat!BS$4,'FAOstat _govt exp'!$H:$H,FAOstat!BS$3,'FAOstat _govt exp'!$D:$D,FAOstat!$B63)</f>
        <v>0</v>
      </c>
      <c r="BT63">
        <f>SUMIFS('FAOstat _govt exp'!$L:$L,'FAOstat _govt exp'!$J:$J,FAOstat!BT$4,'FAOstat _govt exp'!$H:$H,FAOstat!BT$3,'FAOstat _govt exp'!$D:$D,FAOstat!$B63)</f>
        <v>0</v>
      </c>
      <c r="BU63">
        <f>SUMIFS('FAOstat _govt exp'!$L:$L,'FAOstat _govt exp'!$J:$J,FAOstat!BU$4,'FAOstat _govt exp'!$H:$H,FAOstat!BU$3,'FAOstat _govt exp'!$D:$D,FAOstat!$B63)</f>
        <v>0</v>
      </c>
      <c r="BV63">
        <f>SUMIFS('FAOstat _govt exp'!$L:$L,'FAOstat _govt exp'!$J:$J,FAOstat!BV$4,'FAOstat _govt exp'!$H:$H,FAOstat!BV$3,'FAOstat _govt exp'!$D:$D,FAOstat!$B63)</f>
        <v>0</v>
      </c>
      <c r="BW63">
        <f>SUMIFS('FAOstat _govt exp'!$L:$L,'FAOstat _govt exp'!$J:$J,FAOstat!BW$4,'FAOstat _govt exp'!$H:$H,FAOstat!BW$3,'FAOstat _govt exp'!$D:$D,FAOstat!$B63)</f>
        <v>0</v>
      </c>
      <c r="BX63">
        <f>SUMIFS('FAOstat _govt exp'!$L:$L,'FAOstat _govt exp'!$J:$J,FAOstat!BX$4,'FAOstat _govt exp'!$H:$H,FAOstat!BX$3,'FAOstat _govt exp'!$D:$D,FAOstat!$B63)</f>
        <v>0</v>
      </c>
      <c r="BY63">
        <f>SUMIFS('FAOstat _govt exp'!$L:$L,'FAOstat _govt exp'!$J:$J,FAOstat!BY$4,'FAOstat _govt exp'!$H:$H,FAOstat!BY$3,'FAOstat _govt exp'!$D:$D,FAOstat!$B63)</f>
        <v>0</v>
      </c>
      <c r="BZ63">
        <f>SUMIFS('FAOstat _govt exp'!$L:$L,'FAOstat _govt exp'!$J:$J,FAOstat!BZ$4,'FAOstat _govt exp'!$H:$H,FAOstat!BZ$3,'FAOstat _govt exp'!$D:$D,FAOstat!$B63)</f>
        <v>0</v>
      </c>
      <c r="CA63">
        <f>SUMIFS('FAOstat _govt exp'!$L:$L,'FAOstat _govt exp'!$J:$J,FAOstat!CA$4,'FAOstat _govt exp'!$H:$H,FAOstat!CA$3,'FAOstat _govt exp'!$D:$D,FAOstat!$B63)</f>
        <v>0</v>
      </c>
      <c r="CB63">
        <f>SUMIFS('FAOstat _govt exp'!$L:$L,'FAOstat _govt exp'!$J:$J,FAOstat!CB$4,'FAOstat _govt exp'!$H:$H,FAOstat!CB$3,'FAOstat _govt exp'!$D:$D,FAOstat!$B63)</f>
        <v>0</v>
      </c>
      <c r="CC63">
        <f>SUMIFS('FAOstat _govt exp'!$L:$L,'FAOstat _govt exp'!$J:$J,FAOstat!CC$4,'FAOstat _govt exp'!$H:$H,FAOstat!CC$3,'FAOstat _govt exp'!$D:$D,FAOstat!$B63)</f>
        <v>0</v>
      </c>
      <c r="CD63">
        <f>SUMIFS('FAOstat _govt exp'!$L:$L,'FAOstat _govt exp'!$J:$J,FAOstat!CD$4,'FAOstat _govt exp'!$H:$H,FAOstat!CD$3,'FAOstat _govt exp'!$D:$D,FAOstat!$B63)</f>
        <v>0</v>
      </c>
      <c r="CE63" s="4">
        <f>SUMIFS('FAOstat_value added'!$L:$L,'FAOstat_value added'!$J:$J,FAOstat!CE$4,'FAOstat_value added'!$D:$D,FAOstat!$B63)</f>
        <v>382.82010200000002</v>
      </c>
      <c r="CF63" s="4">
        <f>IF(SUMIFS('FAOstat_value added'!$L:$L,'FAOstat_value added'!$J:$J,FAOstat!CF$4,'FAOstat_value added'!$D:$D,FAOstat!$B63)=0,CE63*(1+Assumptions!$C$10),SUMIFS('FAOstat_value added'!$L:$L,'FAOstat_value added'!$J:$J,FAOstat!CF$4,'FAOstat_value added'!$D:$D,FAOstat!$B63))</f>
        <v>494.51739199999997</v>
      </c>
      <c r="CG63" s="4">
        <f>IF(SUMIFS('FAOstat_value added'!$L:$L,'FAOstat_value added'!$J:$J,FAOstat!CG$4,'FAOstat_value added'!$D:$D,FAOstat!$B63)=0,CF63*(1+Assumptions!$C$10),SUMIFS('FAOstat_value added'!$L:$L,'FAOstat_value added'!$J:$J,FAOstat!CG$4,'FAOstat_value added'!$D:$D,FAOstat!$B63))</f>
        <v>463.92049200000002</v>
      </c>
      <c r="CH63" s="4">
        <f>IF(SUMIFS('FAOstat_value added'!$L:$L,'FAOstat_value added'!$J:$J,FAOstat!CH$4,'FAOstat_value added'!$D:$D,FAOstat!$B63)=0,CG63*(1+Assumptions!$C$10),SUMIFS('FAOstat_value added'!$L:$L,'FAOstat_value added'!$J:$J,FAOstat!CH$4,'FAOstat_value added'!$D:$D,FAOstat!$B63))</f>
        <v>461.56583000000001</v>
      </c>
      <c r="CI63" s="4">
        <f>IF(SUMIFS('FAOstat_value added'!$L:$L,'FAOstat_value added'!$J:$J,FAOstat!CI$4,'FAOstat_value added'!$D:$D,FAOstat!$B63)=0,CH63*(1+Assumptions!$C$10),SUMIFS('FAOstat_value added'!$L:$L,'FAOstat_value added'!$J:$J,FAOstat!CI$4,'FAOstat_value added'!$D:$D,FAOstat!$B63))</f>
        <v>433.33438599999999</v>
      </c>
      <c r="CJ63" s="4">
        <f>IF(SUMIFS('FAOstat_value added'!$L:$L,'FAOstat_value added'!$J:$J,FAOstat!CJ$4,'FAOstat_value added'!$D:$D,FAOstat!$B63)=0,CI63*(1+Assumptions!$C$10),SUMIFS('FAOstat_value added'!$L:$L,'FAOstat_value added'!$J:$J,FAOstat!CJ$4,'FAOstat_value added'!$D:$D,FAOstat!$B63))</f>
        <v>490.075919</v>
      </c>
      <c r="CK63" s="4">
        <f>IF(SUMIFS('FAOstat_value added'!$L:$L,'FAOstat_value added'!$J:$J,FAOstat!CK$4,'FAOstat_value added'!$D:$D,FAOstat!$B63)=0,CJ63*(1+Assumptions!$C$10),SUMIFS('FAOstat_value added'!$L:$L,'FAOstat_value added'!$J:$J,FAOstat!CK$4,'FAOstat_value added'!$D:$D,FAOstat!$B63))</f>
        <v>546.44942900000001</v>
      </c>
      <c r="CL63" s="4">
        <f>IF(SUMIFS('FAOstat_value added'!$L:$L,'FAOstat_value added'!$J:$J,FAOstat!CL$4,'FAOstat_value added'!$D:$D,FAOstat!$B63)=0,CK63*(1+Assumptions!$C$10),SUMIFS('FAOstat_value added'!$L:$L,'FAOstat_value added'!$J:$J,FAOstat!CL$4,'FAOstat_value added'!$D:$D,FAOstat!$B63))</f>
        <v>663.71741999999995</v>
      </c>
      <c r="CM63" s="4">
        <f>IF(SUMIFS('FAOstat_value added'!$L:$L,'FAOstat_value added'!$J:$J,FAOstat!CM$4,'FAOstat_value added'!$D:$D,FAOstat!$B63)=0,CL63*(1+Assumptions!$C$10),SUMIFS('FAOstat_value added'!$L:$L,'FAOstat_value added'!$J:$J,FAOstat!CM$4,'FAOstat_value added'!$D:$D,FAOstat!$B63))</f>
        <v>692.38778500000001</v>
      </c>
      <c r="CN63" s="4">
        <f>IF(SUMIFS('FAOstat_value added'!$L:$L,'FAOstat_value added'!$J:$J,FAOstat!CN$4,'FAOstat_value added'!$D:$D,FAOstat!$B63)=0,CM63*(1+Assumptions!$C$10),SUMIFS('FAOstat_value added'!$L:$L,'FAOstat_value added'!$J:$J,FAOstat!CN$4,'FAOstat_value added'!$D:$D,FAOstat!$B63))</f>
        <v>706.2355407</v>
      </c>
      <c r="CO63" s="36">
        <f t="shared" si="28"/>
        <v>-1</v>
      </c>
    </row>
    <row r="64" spans="2:93" x14ac:dyDescent="0.35">
      <c r="B64" t="s">
        <v>418</v>
      </c>
      <c r="C64">
        <f t="shared" si="8"/>
        <v>0</v>
      </c>
      <c r="D64">
        <f t="shared" si="9"/>
        <v>0</v>
      </c>
      <c r="E64">
        <f t="shared" si="10"/>
        <v>0</v>
      </c>
      <c r="F64">
        <f t="shared" si="11"/>
        <v>0</v>
      </c>
      <c r="G64">
        <f t="shared" si="12"/>
        <v>0</v>
      </c>
      <c r="H64">
        <f t="shared" si="13"/>
        <v>0</v>
      </c>
      <c r="I64">
        <f t="shared" si="14"/>
        <v>0</v>
      </c>
      <c r="J64">
        <f t="shared" si="15"/>
        <v>0</v>
      </c>
      <c r="K64">
        <f t="shared" si="16"/>
        <v>0</v>
      </c>
      <c r="L64">
        <f t="shared" si="17"/>
        <v>0</v>
      </c>
      <c r="M64" s="4">
        <f t="shared" si="18"/>
        <v>42.54</v>
      </c>
      <c r="N64" s="4">
        <f t="shared" si="19"/>
        <v>53.22</v>
      </c>
      <c r="O64" s="4">
        <f t="shared" si="20"/>
        <v>74.760000000000005</v>
      </c>
      <c r="P64" s="4">
        <f t="shared" si="21"/>
        <v>82.809999999999988</v>
      </c>
      <c r="Q64" s="4">
        <f t="shared" si="22"/>
        <v>84.52</v>
      </c>
      <c r="R64" s="4">
        <f t="shared" si="23"/>
        <v>109.59</v>
      </c>
      <c r="S64" s="4">
        <f t="shared" si="24"/>
        <v>106.52</v>
      </c>
      <c r="T64" s="4">
        <f t="shared" si="25"/>
        <v>104.27000000000001</v>
      </c>
      <c r="U64" s="4">
        <f t="shared" si="26"/>
        <v>123.13000000000001</v>
      </c>
      <c r="V64" s="4">
        <f t="shared" si="27"/>
        <v>0</v>
      </c>
      <c r="W64">
        <f>SUMIFS('FAOstat _govt exp'!$L:$L,'FAOstat _govt exp'!$J:$J,FAOstat!W$4,'FAOstat _govt exp'!$H:$H,FAOstat!W$3,'FAOstat _govt exp'!$D:$D,FAOstat!$B64)</f>
        <v>0</v>
      </c>
      <c r="X64">
        <f>SUMIFS('FAOstat _govt exp'!$L:$L,'FAOstat _govt exp'!$J:$J,FAOstat!X$4,'FAOstat _govt exp'!$H:$H,FAOstat!X$3,'FAOstat _govt exp'!$D:$D,FAOstat!$B64)</f>
        <v>0</v>
      </c>
      <c r="Y64">
        <f>SUMIFS('FAOstat _govt exp'!$L:$L,'FAOstat _govt exp'!$J:$J,FAOstat!Y$4,'FAOstat _govt exp'!$H:$H,FAOstat!Y$3,'FAOstat _govt exp'!$D:$D,FAOstat!$B64)</f>
        <v>0</v>
      </c>
      <c r="Z64">
        <f>SUMIFS('FAOstat _govt exp'!$L:$L,'FAOstat _govt exp'!$J:$J,FAOstat!Z$4,'FAOstat _govt exp'!$H:$H,FAOstat!Z$3,'FAOstat _govt exp'!$D:$D,FAOstat!$B64)</f>
        <v>0</v>
      </c>
      <c r="AA64">
        <f>SUMIFS('FAOstat _govt exp'!$L:$L,'FAOstat _govt exp'!$J:$J,FAOstat!AA$4,'FAOstat _govt exp'!$H:$H,FAOstat!AA$3,'FAOstat _govt exp'!$D:$D,FAOstat!$B64)</f>
        <v>0</v>
      </c>
      <c r="AB64">
        <f>SUMIFS('FAOstat _govt exp'!$L:$L,'FAOstat _govt exp'!$J:$J,FAOstat!AB$4,'FAOstat _govt exp'!$H:$H,FAOstat!AB$3,'FAOstat _govt exp'!$D:$D,FAOstat!$B64)</f>
        <v>0</v>
      </c>
      <c r="AC64">
        <f>SUMIFS('FAOstat _govt exp'!$L:$L,'FAOstat _govt exp'!$J:$J,FAOstat!AC$4,'FAOstat _govt exp'!$H:$H,FAOstat!AC$3,'FAOstat _govt exp'!$D:$D,FAOstat!$B64)</f>
        <v>0</v>
      </c>
      <c r="AD64">
        <f>SUMIFS('FAOstat _govt exp'!$L:$L,'FAOstat _govt exp'!$J:$J,FAOstat!AD$4,'FAOstat _govt exp'!$H:$H,FAOstat!AD$3,'FAOstat _govt exp'!$D:$D,FAOstat!$B64)</f>
        <v>0</v>
      </c>
      <c r="AE64">
        <f>SUMIFS('FAOstat _govt exp'!$L:$L,'FAOstat _govt exp'!$J:$J,FAOstat!AE$4,'FAOstat _govt exp'!$H:$H,FAOstat!AE$3,'FAOstat _govt exp'!$D:$D,FAOstat!$B64)</f>
        <v>0</v>
      </c>
      <c r="AF64">
        <f>SUMIFS('FAOstat _govt exp'!$L:$L,'FAOstat _govt exp'!$J:$J,FAOstat!AF$4,'FAOstat _govt exp'!$H:$H,FAOstat!AF$3,'FAOstat _govt exp'!$D:$D,FAOstat!$B64)</f>
        <v>0</v>
      </c>
      <c r="AG64">
        <f>SUMIFS('FAOstat _govt exp'!$L:$L,'FAOstat _govt exp'!$J:$J,FAOstat!AG$4,'FAOstat _govt exp'!$H:$H,FAOstat!AG$3,'FAOstat _govt exp'!$D:$D,FAOstat!$B64)</f>
        <v>0</v>
      </c>
      <c r="AH64">
        <f>SUMIFS('FAOstat _govt exp'!$L:$L,'FAOstat _govt exp'!$J:$J,FAOstat!AH$4,'FAOstat _govt exp'!$H:$H,FAOstat!AH$3,'FAOstat _govt exp'!$D:$D,FAOstat!$B64)</f>
        <v>0</v>
      </c>
      <c r="AI64">
        <f>SUMIFS('FAOstat _govt exp'!$L:$L,'FAOstat _govt exp'!$J:$J,FAOstat!AI$4,'FAOstat _govt exp'!$H:$H,FAOstat!AI$3,'FAOstat _govt exp'!$D:$D,FAOstat!$B64)</f>
        <v>0</v>
      </c>
      <c r="AJ64">
        <f>SUMIFS('FAOstat _govt exp'!$L:$L,'FAOstat _govt exp'!$J:$J,FAOstat!AJ$4,'FAOstat _govt exp'!$H:$H,FAOstat!AJ$3,'FAOstat _govt exp'!$D:$D,FAOstat!$B64)</f>
        <v>0</v>
      </c>
      <c r="AK64">
        <f>SUMIFS('FAOstat _govt exp'!$L:$L,'FAOstat _govt exp'!$J:$J,FAOstat!AK$4,'FAOstat _govt exp'!$H:$H,FAOstat!AK$3,'FAOstat _govt exp'!$D:$D,FAOstat!$B64)</f>
        <v>0</v>
      </c>
      <c r="AL64">
        <f>SUMIFS('FAOstat _govt exp'!$L:$L,'FAOstat _govt exp'!$J:$J,FAOstat!AL$4,'FAOstat _govt exp'!$H:$H,FAOstat!AL$3,'FAOstat _govt exp'!$D:$D,FAOstat!$B64)</f>
        <v>0</v>
      </c>
      <c r="AM64">
        <f>SUMIFS('FAOstat _govt exp'!$L:$L,'FAOstat _govt exp'!$J:$J,FAOstat!AM$4,'FAOstat _govt exp'!$H:$H,FAOstat!AM$3,'FAOstat _govt exp'!$D:$D,FAOstat!$B64)</f>
        <v>0</v>
      </c>
      <c r="AN64">
        <f>SUMIFS('FAOstat _govt exp'!$L:$L,'FAOstat _govt exp'!$J:$J,FAOstat!AN$4,'FAOstat _govt exp'!$H:$H,FAOstat!AN$3,'FAOstat _govt exp'!$D:$D,FAOstat!$B64)</f>
        <v>0</v>
      </c>
      <c r="AO64">
        <f>SUMIFS('FAOstat _govt exp'!$L:$L,'FAOstat _govt exp'!$J:$J,FAOstat!AO$4,'FAOstat _govt exp'!$H:$H,FAOstat!AO$3,'FAOstat _govt exp'!$D:$D,FAOstat!$B64)</f>
        <v>0</v>
      </c>
      <c r="AP64">
        <f>SUMIFS('FAOstat _govt exp'!$L:$L,'FAOstat _govt exp'!$J:$J,FAOstat!AP$4,'FAOstat _govt exp'!$H:$H,FAOstat!AP$3,'FAOstat _govt exp'!$D:$D,FAOstat!$B64)</f>
        <v>0</v>
      </c>
      <c r="AQ64">
        <f>SUMIFS('FAOstat _govt exp'!$L:$L,'FAOstat _govt exp'!$J:$J,FAOstat!AQ$4,'FAOstat _govt exp'!$H:$H,FAOstat!AQ$3,'FAOstat _govt exp'!$D:$D,FAOstat!$B64)</f>
        <v>0</v>
      </c>
      <c r="AR64">
        <f>SUMIFS('FAOstat _govt exp'!$L:$L,'FAOstat _govt exp'!$J:$J,FAOstat!AR$4,'FAOstat _govt exp'!$H:$H,FAOstat!AR$3,'FAOstat _govt exp'!$D:$D,FAOstat!$B64)</f>
        <v>0</v>
      </c>
      <c r="AS64">
        <f>SUMIFS('FAOstat _govt exp'!$L:$L,'FAOstat _govt exp'!$J:$J,FAOstat!AS$4,'FAOstat _govt exp'!$H:$H,FAOstat!AS$3,'FAOstat _govt exp'!$D:$D,FAOstat!$B64)</f>
        <v>0</v>
      </c>
      <c r="AT64">
        <f>SUMIFS('FAOstat _govt exp'!$L:$L,'FAOstat _govt exp'!$J:$J,FAOstat!AT$4,'FAOstat _govt exp'!$H:$H,FAOstat!AT$3,'FAOstat _govt exp'!$D:$D,FAOstat!$B64)</f>
        <v>0</v>
      </c>
      <c r="AU64">
        <f>SUMIFS('FAOstat _govt exp'!$L:$L,'FAOstat _govt exp'!$J:$J,FAOstat!AU$4,'FAOstat _govt exp'!$H:$H,FAOstat!AU$3,'FAOstat _govt exp'!$D:$D,FAOstat!$B64)</f>
        <v>0</v>
      </c>
      <c r="AV64">
        <f>SUMIFS('FAOstat _govt exp'!$L:$L,'FAOstat _govt exp'!$J:$J,FAOstat!AV$4,'FAOstat _govt exp'!$H:$H,FAOstat!AV$3,'FAOstat _govt exp'!$D:$D,FAOstat!$B64)</f>
        <v>0</v>
      </c>
      <c r="AW64">
        <f>SUMIFS('FAOstat _govt exp'!$L:$L,'FAOstat _govt exp'!$J:$J,FAOstat!AW$4,'FAOstat _govt exp'!$H:$H,FAOstat!AW$3,'FAOstat _govt exp'!$D:$D,FAOstat!$B64)</f>
        <v>0</v>
      </c>
      <c r="AX64">
        <f>SUMIFS('FAOstat _govt exp'!$L:$L,'FAOstat _govt exp'!$J:$J,FAOstat!AX$4,'FAOstat _govt exp'!$H:$H,FAOstat!AX$3,'FAOstat _govt exp'!$D:$D,FAOstat!$B64)</f>
        <v>0</v>
      </c>
      <c r="AY64">
        <f>SUMIFS('FAOstat _govt exp'!$L:$L,'FAOstat _govt exp'!$J:$J,FAOstat!AY$4,'FAOstat _govt exp'!$H:$H,FAOstat!AY$3,'FAOstat _govt exp'!$D:$D,FAOstat!$B64)</f>
        <v>0</v>
      </c>
      <c r="AZ64">
        <f>SUMIFS('FAOstat _govt exp'!$L:$L,'FAOstat _govt exp'!$J:$J,FAOstat!AZ$4,'FAOstat _govt exp'!$H:$H,FAOstat!AZ$3,'FAOstat _govt exp'!$D:$D,FAOstat!$B64)</f>
        <v>0</v>
      </c>
      <c r="BA64">
        <f>SUMIFS('FAOstat _govt exp'!$L:$L,'FAOstat _govt exp'!$J:$J,FAOstat!BA$4,'FAOstat _govt exp'!$H:$H,FAOstat!BA$3,'FAOstat _govt exp'!$D:$D,FAOstat!$B64)</f>
        <v>42.54</v>
      </c>
      <c r="BB64">
        <f>SUMIFS('FAOstat _govt exp'!$L:$L,'FAOstat _govt exp'!$J:$J,FAOstat!BB$4,'FAOstat _govt exp'!$H:$H,FAOstat!BB$3,'FAOstat _govt exp'!$D:$D,FAOstat!$B64)</f>
        <v>53.22</v>
      </c>
      <c r="BC64">
        <f>SUMIFS('FAOstat _govt exp'!$L:$L,'FAOstat _govt exp'!$J:$J,FAOstat!BC$4,'FAOstat _govt exp'!$H:$H,FAOstat!BC$3,'FAOstat _govt exp'!$D:$D,FAOstat!$B64)</f>
        <v>74.64</v>
      </c>
      <c r="BD64">
        <f>SUMIFS('FAOstat _govt exp'!$L:$L,'FAOstat _govt exp'!$J:$J,FAOstat!BD$4,'FAOstat _govt exp'!$H:$H,FAOstat!BD$3,'FAOstat _govt exp'!$D:$D,FAOstat!$B64)</f>
        <v>82.6</v>
      </c>
      <c r="BE64">
        <f>SUMIFS('FAOstat _govt exp'!$L:$L,'FAOstat _govt exp'!$J:$J,FAOstat!BE$4,'FAOstat _govt exp'!$H:$H,FAOstat!BE$3,'FAOstat _govt exp'!$D:$D,FAOstat!$B64)</f>
        <v>84.35</v>
      </c>
      <c r="BF64">
        <f>SUMIFS('FAOstat _govt exp'!$L:$L,'FAOstat _govt exp'!$J:$J,FAOstat!BF$4,'FAOstat _govt exp'!$H:$H,FAOstat!BF$3,'FAOstat _govt exp'!$D:$D,FAOstat!$B64)</f>
        <v>109.42</v>
      </c>
      <c r="BG64">
        <f>SUMIFS('FAOstat _govt exp'!$L:$L,'FAOstat _govt exp'!$J:$J,FAOstat!BG$4,'FAOstat _govt exp'!$H:$H,FAOstat!BG$3,'FAOstat _govt exp'!$D:$D,FAOstat!$B64)</f>
        <v>106.35</v>
      </c>
      <c r="BH64">
        <f>SUMIFS('FAOstat _govt exp'!$L:$L,'FAOstat _govt exp'!$J:$J,FAOstat!BH$4,'FAOstat _govt exp'!$H:$H,FAOstat!BH$3,'FAOstat _govt exp'!$D:$D,FAOstat!$B64)</f>
        <v>103.48</v>
      </c>
      <c r="BI64">
        <f>SUMIFS('FAOstat _govt exp'!$L:$L,'FAOstat _govt exp'!$J:$J,FAOstat!BI$4,'FAOstat _govt exp'!$H:$H,FAOstat!BI$3,'FAOstat _govt exp'!$D:$D,FAOstat!$B64)</f>
        <v>121.87</v>
      </c>
      <c r="BJ64">
        <f>SUMIFS('FAOstat _govt exp'!$L:$L,'FAOstat _govt exp'!$J:$J,FAOstat!BJ$4,'FAOstat _govt exp'!$H:$H,FAOstat!BJ$3,'FAOstat _govt exp'!$D:$D,FAOstat!$B64)</f>
        <v>0</v>
      </c>
      <c r="BK64">
        <f>SUMIFS('FAOstat _govt exp'!$L:$L,'FAOstat _govt exp'!$J:$J,FAOstat!BK$4,'FAOstat _govt exp'!$H:$H,FAOstat!BK$3,'FAOstat _govt exp'!$D:$D,FAOstat!$B64)</f>
        <v>0</v>
      </c>
      <c r="BL64">
        <f>SUMIFS('FAOstat _govt exp'!$L:$L,'FAOstat _govt exp'!$J:$J,FAOstat!BL$4,'FAOstat _govt exp'!$H:$H,FAOstat!BL$3,'FAOstat _govt exp'!$D:$D,FAOstat!$B64)</f>
        <v>0</v>
      </c>
      <c r="BM64">
        <f>SUMIFS('FAOstat _govt exp'!$L:$L,'FAOstat _govt exp'!$J:$J,FAOstat!BM$4,'FAOstat _govt exp'!$H:$H,FAOstat!BM$3,'FAOstat _govt exp'!$D:$D,FAOstat!$B64)</f>
        <v>0.12</v>
      </c>
      <c r="BN64">
        <f>SUMIFS('FAOstat _govt exp'!$L:$L,'FAOstat _govt exp'!$J:$J,FAOstat!BN$4,'FAOstat _govt exp'!$H:$H,FAOstat!BN$3,'FAOstat _govt exp'!$D:$D,FAOstat!$B64)</f>
        <v>0.21</v>
      </c>
      <c r="BO64">
        <f>SUMIFS('FAOstat _govt exp'!$L:$L,'FAOstat _govt exp'!$J:$J,FAOstat!BO$4,'FAOstat _govt exp'!$H:$H,FAOstat!BO$3,'FAOstat _govt exp'!$D:$D,FAOstat!$B64)</f>
        <v>0.17</v>
      </c>
      <c r="BP64">
        <f>SUMIFS('FAOstat _govt exp'!$L:$L,'FAOstat _govt exp'!$J:$J,FAOstat!BP$4,'FAOstat _govt exp'!$H:$H,FAOstat!BP$3,'FAOstat _govt exp'!$D:$D,FAOstat!$B64)</f>
        <v>0.17</v>
      </c>
      <c r="BQ64">
        <f>SUMIFS('FAOstat _govt exp'!$L:$L,'FAOstat _govt exp'!$J:$J,FAOstat!BQ$4,'FAOstat _govt exp'!$H:$H,FAOstat!BQ$3,'FAOstat _govt exp'!$D:$D,FAOstat!$B64)</f>
        <v>0.17</v>
      </c>
      <c r="BR64">
        <f>SUMIFS('FAOstat _govt exp'!$L:$L,'FAOstat _govt exp'!$J:$J,FAOstat!BR$4,'FAOstat _govt exp'!$H:$H,FAOstat!BR$3,'FAOstat _govt exp'!$D:$D,FAOstat!$B64)</f>
        <v>0.79</v>
      </c>
      <c r="BS64">
        <f>SUMIFS('FAOstat _govt exp'!$L:$L,'FAOstat _govt exp'!$J:$J,FAOstat!BS$4,'FAOstat _govt exp'!$H:$H,FAOstat!BS$3,'FAOstat _govt exp'!$D:$D,FAOstat!$B64)</f>
        <v>1.26</v>
      </c>
      <c r="BT64">
        <f>SUMIFS('FAOstat _govt exp'!$L:$L,'FAOstat _govt exp'!$J:$J,FAOstat!BT$4,'FAOstat _govt exp'!$H:$H,FAOstat!BT$3,'FAOstat _govt exp'!$D:$D,FAOstat!$B64)</f>
        <v>0</v>
      </c>
      <c r="BU64">
        <f>SUMIFS('FAOstat _govt exp'!$L:$L,'FAOstat _govt exp'!$J:$J,FAOstat!BU$4,'FAOstat _govt exp'!$H:$H,FAOstat!BU$3,'FAOstat _govt exp'!$D:$D,FAOstat!$B64)</f>
        <v>0</v>
      </c>
      <c r="BV64">
        <f>SUMIFS('FAOstat _govt exp'!$L:$L,'FAOstat _govt exp'!$J:$J,FAOstat!BV$4,'FAOstat _govt exp'!$H:$H,FAOstat!BV$3,'FAOstat _govt exp'!$D:$D,FAOstat!$B64)</f>
        <v>0</v>
      </c>
      <c r="BW64">
        <f>SUMIFS('FAOstat _govt exp'!$L:$L,'FAOstat _govt exp'!$J:$J,FAOstat!BW$4,'FAOstat _govt exp'!$H:$H,FAOstat!BW$3,'FAOstat _govt exp'!$D:$D,FAOstat!$B64)</f>
        <v>0</v>
      </c>
      <c r="BX64">
        <f>SUMIFS('FAOstat _govt exp'!$L:$L,'FAOstat _govt exp'!$J:$J,FAOstat!BX$4,'FAOstat _govt exp'!$H:$H,FAOstat!BX$3,'FAOstat _govt exp'!$D:$D,FAOstat!$B64)</f>
        <v>0</v>
      </c>
      <c r="BY64">
        <f>SUMIFS('FAOstat _govt exp'!$L:$L,'FAOstat _govt exp'!$J:$J,FAOstat!BY$4,'FAOstat _govt exp'!$H:$H,FAOstat!BY$3,'FAOstat _govt exp'!$D:$D,FAOstat!$B64)</f>
        <v>0</v>
      </c>
      <c r="BZ64">
        <f>SUMIFS('FAOstat _govt exp'!$L:$L,'FAOstat _govt exp'!$J:$J,FAOstat!BZ$4,'FAOstat _govt exp'!$H:$H,FAOstat!BZ$3,'FAOstat _govt exp'!$D:$D,FAOstat!$B64)</f>
        <v>0</v>
      </c>
      <c r="CA64">
        <f>SUMIFS('FAOstat _govt exp'!$L:$L,'FAOstat _govt exp'!$J:$J,FAOstat!CA$4,'FAOstat _govt exp'!$H:$H,FAOstat!CA$3,'FAOstat _govt exp'!$D:$D,FAOstat!$B64)</f>
        <v>0</v>
      </c>
      <c r="CB64">
        <f>SUMIFS('FAOstat _govt exp'!$L:$L,'FAOstat _govt exp'!$J:$J,FAOstat!CB$4,'FAOstat _govt exp'!$H:$H,FAOstat!CB$3,'FAOstat _govt exp'!$D:$D,FAOstat!$B64)</f>
        <v>0</v>
      </c>
      <c r="CC64">
        <f>SUMIFS('FAOstat _govt exp'!$L:$L,'FAOstat _govt exp'!$J:$J,FAOstat!CC$4,'FAOstat _govt exp'!$H:$H,FAOstat!CC$3,'FAOstat _govt exp'!$D:$D,FAOstat!$B64)</f>
        <v>0</v>
      </c>
      <c r="CD64">
        <f>SUMIFS('FAOstat _govt exp'!$L:$L,'FAOstat _govt exp'!$J:$J,FAOstat!CD$4,'FAOstat _govt exp'!$H:$H,FAOstat!CD$3,'FAOstat _govt exp'!$D:$D,FAOstat!$B64)</f>
        <v>0</v>
      </c>
      <c r="CE64" s="4">
        <f>SUMIFS('FAOstat_value added'!$L:$L,'FAOstat_value added'!$J:$J,FAOstat!CE$4,'FAOstat_value added'!$D:$D,FAOstat!$B64)</f>
        <v>359.86766899999998</v>
      </c>
      <c r="CF64" s="4">
        <f>IF(SUMIFS('FAOstat_value added'!$L:$L,'FAOstat_value added'!$J:$J,FAOstat!CF$4,'FAOstat_value added'!$D:$D,FAOstat!$B64)=0,CE64*(1+Assumptions!$C$10),SUMIFS('FAOstat_value added'!$L:$L,'FAOstat_value added'!$J:$J,FAOstat!CF$4,'FAOstat_value added'!$D:$D,FAOstat!$B64))</f>
        <v>420.492142</v>
      </c>
      <c r="CG64" s="4">
        <f>IF(SUMIFS('FAOstat_value added'!$L:$L,'FAOstat_value added'!$J:$J,FAOstat!CG$4,'FAOstat_value added'!$D:$D,FAOstat!$B64)=0,CF64*(1+Assumptions!$C$10),SUMIFS('FAOstat_value added'!$L:$L,'FAOstat_value added'!$J:$J,FAOstat!CG$4,'FAOstat_value added'!$D:$D,FAOstat!$B64))</f>
        <v>436.64869700000003</v>
      </c>
      <c r="CH64" s="4">
        <f>IF(SUMIFS('FAOstat_value added'!$L:$L,'FAOstat_value added'!$J:$J,FAOstat!CH$4,'FAOstat_value added'!$D:$D,FAOstat!$B64)=0,CG64*(1+Assumptions!$C$10),SUMIFS('FAOstat_value added'!$L:$L,'FAOstat_value added'!$J:$J,FAOstat!CH$4,'FAOstat_value added'!$D:$D,FAOstat!$B64))</f>
        <v>494.42981600000002</v>
      </c>
      <c r="CI64" s="4">
        <f>IF(SUMIFS('FAOstat_value added'!$L:$L,'FAOstat_value added'!$J:$J,FAOstat!CI$4,'FAOstat_value added'!$D:$D,FAOstat!$B64)=0,CH64*(1+Assumptions!$C$10),SUMIFS('FAOstat_value added'!$L:$L,'FAOstat_value added'!$J:$J,FAOstat!CI$4,'FAOstat_value added'!$D:$D,FAOstat!$B64))</f>
        <v>499.537013</v>
      </c>
      <c r="CJ64" s="4">
        <f>IF(SUMIFS('FAOstat_value added'!$L:$L,'FAOstat_value added'!$J:$J,FAOstat!CJ$4,'FAOstat_value added'!$D:$D,FAOstat!$B64)=0,CI64*(1+Assumptions!$C$10),SUMIFS('FAOstat_value added'!$L:$L,'FAOstat_value added'!$J:$J,FAOstat!CJ$4,'FAOstat_value added'!$D:$D,FAOstat!$B64))</f>
        <v>542.94430999999997</v>
      </c>
      <c r="CK64" s="4">
        <f>IF(SUMIFS('FAOstat_value added'!$L:$L,'FAOstat_value added'!$J:$J,FAOstat!CK$4,'FAOstat_value added'!$D:$D,FAOstat!$B64)=0,CJ64*(1+Assumptions!$C$10),SUMIFS('FAOstat_value added'!$L:$L,'FAOstat_value added'!$J:$J,FAOstat!CK$4,'FAOstat_value added'!$D:$D,FAOstat!$B64))</f>
        <v>453.86973399999999</v>
      </c>
      <c r="CL64" s="4">
        <f>IF(SUMIFS('FAOstat_value added'!$L:$L,'FAOstat_value added'!$J:$J,FAOstat!CL$4,'FAOstat_value added'!$D:$D,FAOstat!$B64)=0,CK64*(1+Assumptions!$C$10),SUMIFS('FAOstat_value added'!$L:$L,'FAOstat_value added'!$J:$J,FAOstat!CL$4,'FAOstat_value added'!$D:$D,FAOstat!$B64))</f>
        <v>469.53237100000001</v>
      </c>
      <c r="CM64" s="4">
        <f>IF(SUMIFS('FAOstat_value added'!$L:$L,'FAOstat_value added'!$J:$J,FAOstat!CM$4,'FAOstat_value added'!$D:$D,FAOstat!$B64)=0,CL64*(1+Assumptions!$C$10),SUMIFS('FAOstat_value added'!$L:$L,'FAOstat_value added'!$J:$J,FAOstat!CM$4,'FAOstat_value added'!$D:$D,FAOstat!$B64))</f>
        <v>493.27586400000001</v>
      </c>
      <c r="CN64" s="4">
        <f>IF(SUMIFS('FAOstat_value added'!$L:$L,'FAOstat_value added'!$J:$J,FAOstat!CN$4,'FAOstat_value added'!$D:$D,FAOstat!$B64)=0,CM64*(1+Assumptions!$C$10),SUMIFS('FAOstat_value added'!$L:$L,'FAOstat_value added'!$J:$J,FAOstat!CN$4,'FAOstat_value added'!$D:$D,FAOstat!$B64))</f>
        <v>503.14138128000002</v>
      </c>
      <c r="CO64" s="36">
        <f t="shared" si="28"/>
        <v>0.13664050100479841</v>
      </c>
    </row>
    <row r="65" spans="2:93" x14ac:dyDescent="0.35">
      <c r="B65" t="s">
        <v>153</v>
      </c>
      <c r="C65">
        <f t="shared" si="8"/>
        <v>0</v>
      </c>
      <c r="D65">
        <f t="shared" si="9"/>
        <v>0</v>
      </c>
      <c r="E65">
        <f t="shared" si="10"/>
        <v>0</v>
      </c>
      <c r="F65">
        <f t="shared" si="11"/>
        <v>0</v>
      </c>
      <c r="G65">
        <f t="shared" si="12"/>
        <v>0</v>
      </c>
      <c r="H65">
        <f t="shared" si="13"/>
        <v>0</v>
      </c>
      <c r="I65">
        <f t="shared" si="14"/>
        <v>0</v>
      </c>
      <c r="J65">
        <f t="shared" si="15"/>
        <v>0</v>
      </c>
      <c r="K65">
        <f t="shared" si="16"/>
        <v>0</v>
      </c>
      <c r="L65">
        <f t="shared" si="17"/>
        <v>0</v>
      </c>
      <c r="M65" s="4">
        <f t="shared" si="18"/>
        <v>1378.21</v>
      </c>
      <c r="N65" s="4">
        <f t="shared" si="19"/>
        <v>1727.3899999999999</v>
      </c>
      <c r="O65" s="4">
        <f t="shared" si="20"/>
        <v>1518.22</v>
      </c>
      <c r="P65" s="4">
        <f t="shared" si="21"/>
        <v>1837.1999999999998</v>
      </c>
      <c r="Q65" s="4">
        <f t="shared" si="22"/>
        <v>2476.2799999999997</v>
      </c>
      <c r="R65" s="4">
        <f t="shared" si="23"/>
        <v>2176.6099999999997</v>
      </c>
      <c r="S65" s="4">
        <f t="shared" si="24"/>
        <v>1234.7</v>
      </c>
      <c r="T65" s="4">
        <f t="shared" si="25"/>
        <v>1359.65</v>
      </c>
      <c r="U65" s="4">
        <f t="shared" si="26"/>
        <v>0</v>
      </c>
      <c r="V65" s="4">
        <f t="shared" si="27"/>
        <v>0</v>
      </c>
      <c r="W65">
        <f>SUMIFS('FAOstat _govt exp'!$L:$L,'FAOstat _govt exp'!$J:$J,FAOstat!W$4,'FAOstat _govt exp'!$H:$H,FAOstat!W$3,'FAOstat _govt exp'!$D:$D,FAOstat!$B65)</f>
        <v>614.25</v>
      </c>
      <c r="X65">
        <f>SUMIFS('FAOstat _govt exp'!$L:$L,'FAOstat _govt exp'!$J:$J,FAOstat!X$4,'FAOstat _govt exp'!$H:$H,FAOstat!X$3,'FAOstat _govt exp'!$D:$D,FAOstat!$B65)</f>
        <v>724.76</v>
      </c>
      <c r="Y65">
        <f>SUMIFS('FAOstat _govt exp'!$L:$L,'FAOstat _govt exp'!$J:$J,FAOstat!Y$4,'FAOstat _govt exp'!$H:$H,FAOstat!Y$3,'FAOstat _govt exp'!$D:$D,FAOstat!$B65)</f>
        <v>632.37</v>
      </c>
      <c r="Z65">
        <f>SUMIFS('FAOstat _govt exp'!$L:$L,'FAOstat _govt exp'!$J:$J,FAOstat!Z$4,'FAOstat _govt exp'!$H:$H,FAOstat!Z$3,'FAOstat _govt exp'!$D:$D,FAOstat!$B65)</f>
        <v>607.39</v>
      </c>
      <c r="AA65">
        <f>SUMIFS('FAOstat _govt exp'!$L:$L,'FAOstat _govt exp'!$J:$J,FAOstat!AA$4,'FAOstat _govt exp'!$H:$H,FAOstat!AA$3,'FAOstat _govt exp'!$D:$D,FAOstat!$B65)</f>
        <v>846.18</v>
      </c>
      <c r="AB65">
        <f>SUMIFS('FAOstat _govt exp'!$L:$L,'FAOstat _govt exp'!$J:$J,FAOstat!AB$4,'FAOstat _govt exp'!$H:$H,FAOstat!AB$3,'FAOstat _govt exp'!$D:$D,FAOstat!$B65)</f>
        <v>688.79</v>
      </c>
      <c r="AC65">
        <f>SUMIFS('FAOstat _govt exp'!$L:$L,'FAOstat _govt exp'!$J:$J,FAOstat!AC$4,'FAOstat _govt exp'!$H:$H,FAOstat!AC$3,'FAOstat _govt exp'!$D:$D,FAOstat!$B65)</f>
        <v>598.48</v>
      </c>
      <c r="AD65">
        <f>SUMIFS('FAOstat _govt exp'!$L:$L,'FAOstat _govt exp'!$J:$J,FAOstat!AD$4,'FAOstat _govt exp'!$H:$H,FAOstat!AD$3,'FAOstat _govt exp'!$D:$D,FAOstat!$B65)</f>
        <v>732.54</v>
      </c>
      <c r="AE65">
        <f>SUMIFS('FAOstat _govt exp'!$L:$L,'FAOstat _govt exp'!$J:$J,FAOstat!AE$4,'FAOstat _govt exp'!$H:$H,FAOstat!AE$3,'FAOstat _govt exp'!$D:$D,FAOstat!$B65)</f>
        <v>0</v>
      </c>
      <c r="AF65">
        <f>SUMIFS('FAOstat _govt exp'!$L:$L,'FAOstat _govt exp'!$J:$J,FAOstat!AF$4,'FAOstat _govt exp'!$H:$H,FAOstat!AF$3,'FAOstat _govt exp'!$D:$D,FAOstat!$B65)</f>
        <v>0</v>
      </c>
      <c r="AG65">
        <f>SUMIFS('FAOstat _govt exp'!$L:$L,'FAOstat _govt exp'!$J:$J,FAOstat!AG$4,'FAOstat _govt exp'!$H:$H,FAOstat!AG$3,'FAOstat _govt exp'!$D:$D,FAOstat!$B65)</f>
        <v>763.96</v>
      </c>
      <c r="AH65">
        <f>SUMIFS('FAOstat _govt exp'!$L:$L,'FAOstat _govt exp'!$J:$J,FAOstat!AH$4,'FAOstat _govt exp'!$H:$H,FAOstat!AH$3,'FAOstat _govt exp'!$D:$D,FAOstat!$B65)</f>
        <v>1002.63</v>
      </c>
      <c r="AI65">
        <f>SUMIFS('FAOstat _govt exp'!$L:$L,'FAOstat _govt exp'!$J:$J,FAOstat!AI$4,'FAOstat _govt exp'!$H:$H,FAOstat!AI$3,'FAOstat _govt exp'!$D:$D,FAOstat!$B65)</f>
        <v>885.85</v>
      </c>
      <c r="AJ65">
        <f>SUMIFS('FAOstat _govt exp'!$L:$L,'FAOstat _govt exp'!$J:$J,FAOstat!AJ$4,'FAOstat _govt exp'!$H:$H,FAOstat!AJ$3,'FAOstat _govt exp'!$D:$D,FAOstat!$B65)</f>
        <v>1229.81</v>
      </c>
      <c r="AK65">
        <f>SUMIFS('FAOstat _govt exp'!$L:$L,'FAOstat _govt exp'!$J:$J,FAOstat!AK$4,'FAOstat _govt exp'!$H:$H,FAOstat!AK$3,'FAOstat _govt exp'!$D:$D,FAOstat!$B65)</f>
        <v>1630.1</v>
      </c>
      <c r="AL65">
        <f>SUMIFS('FAOstat _govt exp'!$L:$L,'FAOstat _govt exp'!$J:$J,FAOstat!AL$4,'FAOstat _govt exp'!$H:$H,FAOstat!AL$3,'FAOstat _govt exp'!$D:$D,FAOstat!$B65)</f>
        <v>1487.82</v>
      </c>
      <c r="AM65">
        <f>SUMIFS('FAOstat _govt exp'!$L:$L,'FAOstat _govt exp'!$J:$J,FAOstat!AM$4,'FAOstat _govt exp'!$H:$H,FAOstat!AM$3,'FAOstat _govt exp'!$D:$D,FAOstat!$B65)</f>
        <v>636.22</v>
      </c>
      <c r="AN65">
        <f>SUMIFS('FAOstat _govt exp'!$L:$L,'FAOstat _govt exp'!$J:$J,FAOstat!AN$4,'FAOstat _govt exp'!$H:$H,FAOstat!AN$3,'FAOstat _govt exp'!$D:$D,FAOstat!$B65)</f>
        <v>627.11</v>
      </c>
      <c r="AO65">
        <f>SUMIFS('FAOstat _govt exp'!$L:$L,'FAOstat _govt exp'!$J:$J,FAOstat!AO$4,'FAOstat _govt exp'!$H:$H,FAOstat!AO$3,'FAOstat _govt exp'!$D:$D,FAOstat!$B65)</f>
        <v>0</v>
      </c>
      <c r="AP65">
        <f>SUMIFS('FAOstat _govt exp'!$L:$L,'FAOstat _govt exp'!$J:$J,FAOstat!AP$4,'FAOstat _govt exp'!$H:$H,FAOstat!AP$3,'FAOstat _govt exp'!$D:$D,FAOstat!$B65)</f>
        <v>0</v>
      </c>
      <c r="AQ65">
        <f>SUMIFS('FAOstat _govt exp'!$L:$L,'FAOstat _govt exp'!$J:$J,FAOstat!AQ$4,'FAOstat _govt exp'!$H:$H,FAOstat!AQ$3,'FAOstat _govt exp'!$D:$D,FAOstat!$B65)</f>
        <v>0</v>
      </c>
      <c r="AR65">
        <f>SUMIFS('FAOstat _govt exp'!$L:$L,'FAOstat _govt exp'!$J:$J,FAOstat!AR$4,'FAOstat _govt exp'!$H:$H,FAOstat!AR$3,'FAOstat _govt exp'!$D:$D,FAOstat!$B65)</f>
        <v>0</v>
      </c>
      <c r="AS65">
        <f>SUMIFS('FAOstat _govt exp'!$L:$L,'FAOstat _govt exp'!$J:$J,FAOstat!AS$4,'FAOstat _govt exp'!$H:$H,FAOstat!AS$3,'FAOstat _govt exp'!$D:$D,FAOstat!$B65)</f>
        <v>0</v>
      </c>
      <c r="AT65">
        <f>SUMIFS('FAOstat _govt exp'!$L:$L,'FAOstat _govt exp'!$J:$J,FAOstat!AT$4,'FAOstat _govt exp'!$H:$H,FAOstat!AT$3,'FAOstat _govt exp'!$D:$D,FAOstat!$B65)</f>
        <v>0</v>
      </c>
      <c r="AU65">
        <f>SUMIFS('FAOstat _govt exp'!$L:$L,'FAOstat _govt exp'!$J:$J,FAOstat!AU$4,'FAOstat _govt exp'!$H:$H,FAOstat!AU$3,'FAOstat _govt exp'!$D:$D,FAOstat!$B65)</f>
        <v>0</v>
      </c>
      <c r="AV65">
        <f>SUMIFS('FAOstat _govt exp'!$L:$L,'FAOstat _govt exp'!$J:$J,FAOstat!AV$4,'FAOstat _govt exp'!$H:$H,FAOstat!AV$3,'FAOstat _govt exp'!$D:$D,FAOstat!$B65)</f>
        <v>0</v>
      </c>
      <c r="AW65">
        <f>SUMIFS('FAOstat _govt exp'!$L:$L,'FAOstat _govt exp'!$J:$J,FAOstat!AW$4,'FAOstat _govt exp'!$H:$H,FAOstat!AW$3,'FAOstat _govt exp'!$D:$D,FAOstat!$B65)</f>
        <v>0</v>
      </c>
      <c r="AX65">
        <f>SUMIFS('FAOstat _govt exp'!$L:$L,'FAOstat _govt exp'!$J:$J,FAOstat!AX$4,'FAOstat _govt exp'!$H:$H,FAOstat!AX$3,'FAOstat _govt exp'!$D:$D,FAOstat!$B65)</f>
        <v>0</v>
      </c>
      <c r="AY65">
        <f>SUMIFS('FAOstat _govt exp'!$L:$L,'FAOstat _govt exp'!$J:$J,FAOstat!AY$4,'FAOstat _govt exp'!$H:$H,FAOstat!AY$3,'FAOstat _govt exp'!$D:$D,FAOstat!$B65)</f>
        <v>0</v>
      </c>
      <c r="AZ65">
        <f>SUMIFS('FAOstat _govt exp'!$L:$L,'FAOstat _govt exp'!$J:$J,FAOstat!AZ$4,'FAOstat _govt exp'!$H:$H,FAOstat!AZ$3,'FAOstat _govt exp'!$D:$D,FAOstat!$B65)</f>
        <v>0</v>
      </c>
      <c r="BA65">
        <f>SUMIFS('FAOstat _govt exp'!$L:$L,'FAOstat _govt exp'!$J:$J,FAOstat!BA$4,'FAOstat _govt exp'!$H:$H,FAOstat!BA$3,'FAOstat _govt exp'!$D:$D,FAOstat!$B65)</f>
        <v>609.12</v>
      </c>
      <c r="BB65">
        <f>SUMIFS('FAOstat _govt exp'!$L:$L,'FAOstat _govt exp'!$J:$J,FAOstat!BB$4,'FAOstat _govt exp'!$H:$H,FAOstat!BB$3,'FAOstat _govt exp'!$D:$D,FAOstat!$B65)</f>
        <v>718.02</v>
      </c>
      <c r="BC65">
        <f>SUMIFS('FAOstat _govt exp'!$L:$L,'FAOstat _govt exp'!$J:$J,FAOstat!BC$4,'FAOstat _govt exp'!$H:$H,FAOstat!BC$3,'FAOstat _govt exp'!$D:$D,FAOstat!$B65)</f>
        <v>630.32000000000005</v>
      </c>
      <c r="BD65">
        <f>SUMIFS('FAOstat _govt exp'!$L:$L,'FAOstat _govt exp'!$J:$J,FAOstat!BD$4,'FAOstat _govt exp'!$H:$H,FAOstat!BD$3,'FAOstat _govt exp'!$D:$D,FAOstat!$B65)</f>
        <v>606.4</v>
      </c>
      <c r="BE65">
        <f>SUMIFS('FAOstat _govt exp'!$L:$L,'FAOstat _govt exp'!$J:$J,FAOstat!BE$4,'FAOstat _govt exp'!$H:$H,FAOstat!BE$3,'FAOstat _govt exp'!$D:$D,FAOstat!$B65)</f>
        <v>840.49</v>
      </c>
      <c r="BF65">
        <f>SUMIFS('FAOstat _govt exp'!$L:$L,'FAOstat _govt exp'!$J:$J,FAOstat!BF$4,'FAOstat _govt exp'!$H:$H,FAOstat!BF$3,'FAOstat _govt exp'!$D:$D,FAOstat!$B65)</f>
        <v>680.41</v>
      </c>
      <c r="BG65">
        <f>SUMIFS('FAOstat _govt exp'!$L:$L,'FAOstat _govt exp'!$J:$J,FAOstat!BG$4,'FAOstat _govt exp'!$H:$H,FAOstat!BG$3,'FAOstat _govt exp'!$D:$D,FAOstat!$B65)</f>
        <v>590.57000000000005</v>
      </c>
      <c r="BH65">
        <f>SUMIFS('FAOstat _govt exp'!$L:$L,'FAOstat _govt exp'!$J:$J,FAOstat!BH$4,'FAOstat _govt exp'!$H:$H,FAOstat!BH$3,'FAOstat _govt exp'!$D:$D,FAOstat!$B65)</f>
        <v>724.76</v>
      </c>
      <c r="BI65">
        <f>SUMIFS('FAOstat _govt exp'!$L:$L,'FAOstat _govt exp'!$J:$J,FAOstat!BI$4,'FAOstat _govt exp'!$H:$H,FAOstat!BI$3,'FAOstat _govt exp'!$D:$D,FAOstat!$B65)</f>
        <v>0</v>
      </c>
      <c r="BJ65">
        <f>SUMIFS('FAOstat _govt exp'!$L:$L,'FAOstat _govt exp'!$J:$J,FAOstat!BJ$4,'FAOstat _govt exp'!$H:$H,FAOstat!BJ$3,'FAOstat _govt exp'!$D:$D,FAOstat!$B65)</f>
        <v>0</v>
      </c>
      <c r="BK65">
        <f>SUMIFS('FAOstat _govt exp'!$L:$L,'FAOstat _govt exp'!$J:$J,FAOstat!BK$4,'FAOstat _govt exp'!$H:$H,FAOstat!BK$3,'FAOstat _govt exp'!$D:$D,FAOstat!$B65)</f>
        <v>253.11</v>
      </c>
      <c r="BL65">
        <f>SUMIFS('FAOstat _govt exp'!$L:$L,'FAOstat _govt exp'!$J:$J,FAOstat!BL$4,'FAOstat _govt exp'!$H:$H,FAOstat!BL$3,'FAOstat _govt exp'!$D:$D,FAOstat!$B65)</f>
        <v>482.06</v>
      </c>
      <c r="BM65">
        <f>SUMIFS('FAOstat _govt exp'!$L:$L,'FAOstat _govt exp'!$J:$J,FAOstat!BM$4,'FAOstat _govt exp'!$H:$H,FAOstat!BM$3,'FAOstat _govt exp'!$D:$D,FAOstat!$B65)</f>
        <v>425.35</v>
      </c>
      <c r="BN65">
        <f>SUMIFS('FAOstat _govt exp'!$L:$L,'FAOstat _govt exp'!$J:$J,FAOstat!BN$4,'FAOstat _govt exp'!$H:$H,FAOstat!BN$3,'FAOstat _govt exp'!$D:$D,FAOstat!$B65)</f>
        <v>442.57</v>
      </c>
      <c r="BO65">
        <f>SUMIFS('FAOstat _govt exp'!$L:$L,'FAOstat _govt exp'!$J:$J,FAOstat!BO$4,'FAOstat _govt exp'!$H:$H,FAOstat!BO$3,'FAOstat _govt exp'!$D:$D,FAOstat!$B65)</f>
        <v>645.32000000000005</v>
      </c>
      <c r="BP65">
        <f>SUMIFS('FAOstat _govt exp'!$L:$L,'FAOstat _govt exp'!$J:$J,FAOstat!BP$4,'FAOstat _govt exp'!$H:$H,FAOstat!BP$3,'FAOstat _govt exp'!$D:$D,FAOstat!$B65)</f>
        <v>840.54</v>
      </c>
      <c r="BQ65">
        <f>SUMIFS('FAOstat _govt exp'!$L:$L,'FAOstat _govt exp'!$J:$J,FAOstat!BQ$4,'FAOstat _govt exp'!$H:$H,FAOstat!BQ$3,'FAOstat _govt exp'!$D:$D,FAOstat!$B65)</f>
        <v>521.41</v>
      </c>
      <c r="BR65">
        <f>SUMIFS('FAOstat _govt exp'!$L:$L,'FAOstat _govt exp'!$J:$J,FAOstat!BR$4,'FAOstat _govt exp'!$H:$H,FAOstat!BR$3,'FAOstat _govt exp'!$D:$D,FAOstat!$B65)</f>
        <v>388.59</v>
      </c>
      <c r="BS65">
        <f>SUMIFS('FAOstat _govt exp'!$L:$L,'FAOstat _govt exp'!$J:$J,FAOstat!BS$4,'FAOstat _govt exp'!$H:$H,FAOstat!BS$3,'FAOstat _govt exp'!$D:$D,FAOstat!$B65)</f>
        <v>0</v>
      </c>
      <c r="BT65">
        <f>SUMIFS('FAOstat _govt exp'!$L:$L,'FAOstat _govt exp'!$J:$J,FAOstat!BT$4,'FAOstat _govt exp'!$H:$H,FAOstat!BT$3,'FAOstat _govt exp'!$D:$D,FAOstat!$B65)</f>
        <v>0</v>
      </c>
      <c r="BU65">
        <f>SUMIFS('FAOstat _govt exp'!$L:$L,'FAOstat _govt exp'!$J:$J,FAOstat!BU$4,'FAOstat _govt exp'!$H:$H,FAOstat!BU$3,'FAOstat _govt exp'!$D:$D,FAOstat!$B65)</f>
        <v>0</v>
      </c>
      <c r="BV65">
        <f>SUMIFS('FAOstat _govt exp'!$L:$L,'FAOstat _govt exp'!$J:$J,FAOstat!BV$4,'FAOstat _govt exp'!$H:$H,FAOstat!BV$3,'FAOstat _govt exp'!$D:$D,FAOstat!$B65)</f>
        <v>0</v>
      </c>
      <c r="BW65">
        <f>SUMIFS('FAOstat _govt exp'!$L:$L,'FAOstat _govt exp'!$J:$J,FAOstat!BW$4,'FAOstat _govt exp'!$H:$H,FAOstat!BW$3,'FAOstat _govt exp'!$D:$D,FAOstat!$B65)</f>
        <v>0</v>
      </c>
      <c r="BX65">
        <f>SUMIFS('FAOstat _govt exp'!$L:$L,'FAOstat _govt exp'!$J:$J,FAOstat!BX$4,'FAOstat _govt exp'!$H:$H,FAOstat!BX$3,'FAOstat _govt exp'!$D:$D,FAOstat!$B65)</f>
        <v>0</v>
      </c>
      <c r="BY65">
        <f>SUMIFS('FAOstat _govt exp'!$L:$L,'FAOstat _govt exp'!$J:$J,FAOstat!BY$4,'FAOstat _govt exp'!$H:$H,FAOstat!BY$3,'FAOstat _govt exp'!$D:$D,FAOstat!$B65)</f>
        <v>0</v>
      </c>
      <c r="BZ65">
        <f>SUMIFS('FAOstat _govt exp'!$L:$L,'FAOstat _govt exp'!$J:$J,FAOstat!BZ$4,'FAOstat _govt exp'!$H:$H,FAOstat!BZ$3,'FAOstat _govt exp'!$D:$D,FAOstat!$B65)</f>
        <v>0</v>
      </c>
      <c r="CA65">
        <f>SUMIFS('FAOstat _govt exp'!$L:$L,'FAOstat _govt exp'!$J:$J,FAOstat!CA$4,'FAOstat _govt exp'!$H:$H,FAOstat!CA$3,'FAOstat _govt exp'!$D:$D,FAOstat!$B65)</f>
        <v>0</v>
      </c>
      <c r="CB65">
        <f>SUMIFS('FAOstat _govt exp'!$L:$L,'FAOstat _govt exp'!$J:$J,FAOstat!CB$4,'FAOstat _govt exp'!$H:$H,FAOstat!CB$3,'FAOstat _govt exp'!$D:$D,FAOstat!$B65)</f>
        <v>0</v>
      </c>
      <c r="CC65">
        <f>SUMIFS('FAOstat _govt exp'!$L:$L,'FAOstat _govt exp'!$J:$J,FAOstat!CC$4,'FAOstat _govt exp'!$H:$H,FAOstat!CC$3,'FAOstat _govt exp'!$D:$D,FAOstat!$B65)</f>
        <v>0</v>
      </c>
      <c r="CD65">
        <f>SUMIFS('FAOstat _govt exp'!$L:$L,'FAOstat _govt exp'!$J:$J,FAOstat!CD$4,'FAOstat _govt exp'!$H:$H,FAOstat!CD$3,'FAOstat _govt exp'!$D:$D,FAOstat!$B65)</f>
        <v>0</v>
      </c>
      <c r="CE65" s="4">
        <f>SUMIFS('FAOstat_value added'!$L:$L,'FAOstat_value added'!$J:$J,FAOstat!CE$4,'FAOstat_value added'!$D:$D,FAOstat!$B65)</f>
        <v>4010.4226699999999</v>
      </c>
      <c r="CF65" s="4">
        <f>IF(SUMIFS('FAOstat_value added'!$L:$L,'FAOstat_value added'!$J:$J,FAOstat!CF$4,'FAOstat_value added'!$D:$D,FAOstat!$B65)=0,CE65*(1+Assumptions!$C$10),SUMIFS('FAOstat_value added'!$L:$L,'FAOstat_value added'!$J:$J,FAOstat!CF$4,'FAOstat_value added'!$D:$D,FAOstat!$B65))</f>
        <v>5670.93084</v>
      </c>
      <c r="CG65" s="4">
        <f>IF(SUMIFS('FAOstat_value added'!$L:$L,'FAOstat_value added'!$J:$J,FAOstat!CG$4,'FAOstat_value added'!$D:$D,FAOstat!$B65)=0,CF65*(1+Assumptions!$C$10),SUMIFS('FAOstat_value added'!$L:$L,'FAOstat_value added'!$J:$J,FAOstat!CG$4,'FAOstat_value added'!$D:$D,FAOstat!$B65))</f>
        <v>5012.2794999999996</v>
      </c>
      <c r="CH65" s="4">
        <f>IF(SUMIFS('FAOstat_value added'!$L:$L,'FAOstat_value added'!$J:$J,FAOstat!CH$4,'FAOstat_value added'!$D:$D,FAOstat!$B65)=0,CG65*(1+Assumptions!$C$10),SUMIFS('FAOstat_value added'!$L:$L,'FAOstat_value added'!$J:$J,FAOstat!CH$4,'FAOstat_value added'!$D:$D,FAOstat!$B65))</f>
        <v>5314.8706940000002</v>
      </c>
      <c r="CI65" s="4">
        <f>IF(SUMIFS('FAOstat_value added'!$L:$L,'FAOstat_value added'!$J:$J,FAOstat!CI$4,'FAOstat_value added'!$D:$D,FAOstat!$B65)=0,CH65*(1+Assumptions!$C$10),SUMIFS('FAOstat_value added'!$L:$L,'FAOstat_value added'!$J:$J,FAOstat!CI$4,'FAOstat_value added'!$D:$D,FAOstat!$B65))</f>
        <v>5551.1511099999998</v>
      </c>
      <c r="CJ65" s="4">
        <f>IF(SUMIFS('FAOstat_value added'!$L:$L,'FAOstat_value added'!$J:$J,FAOstat!CJ$4,'FAOstat_value added'!$D:$D,FAOstat!$B65)=0,CI65*(1+Assumptions!$C$10),SUMIFS('FAOstat_value added'!$L:$L,'FAOstat_value added'!$J:$J,FAOstat!CJ$4,'FAOstat_value added'!$D:$D,FAOstat!$B65))</f>
        <v>4743.5547239999996</v>
      </c>
      <c r="CK65" s="4">
        <f>IF(SUMIFS('FAOstat_value added'!$L:$L,'FAOstat_value added'!$J:$J,FAOstat!CK$4,'FAOstat_value added'!$D:$D,FAOstat!$B65)=0,CJ65*(1+Assumptions!$C$10),SUMIFS('FAOstat_value added'!$L:$L,'FAOstat_value added'!$J:$J,FAOstat!CK$4,'FAOstat_value added'!$D:$D,FAOstat!$B65))</f>
        <v>5002.3881979999996</v>
      </c>
      <c r="CL65" s="4">
        <f>IF(SUMIFS('FAOstat_value added'!$L:$L,'FAOstat_value added'!$J:$J,FAOstat!CL$4,'FAOstat_value added'!$D:$D,FAOstat!$B65)=0,CK65*(1+Assumptions!$C$10),SUMIFS('FAOstat_value added'!$L:$L,'FAOstat_value added'!$J:$J,FAOstat!CL$4,'FAOstat_value added'!$D:$D,FAOstat!$B65))</f>
        <v>5374.7406780000001</v>
      </c>
      <c r="CM65" s="4">
        <f>IF(SUMIFS('FAOstat_value added'!$L:$L,'FAOstat_value added'!$J:$J,FAOstat!CM$4,'FAOstat_value added'!$D:$D,FAOstat!$B65)=0,CL65*(1+Assumptions!$C$10),SUMIFS('FAOstat_value added'!$L:$L,'FAOstat_value added'!$J:$J,FAOstat!CM$4,'FAOstat_value added'!$D:$D,FAOstat!$B65))</f>
        <v>5610.6237700000001</v>
      </c>
      <c r="CN65" s="4">
        <f>IF(SUMIFS('FAOstat_value added'!$L:$L,'FAOstat_value added'!$J:$J,FAOstat!CN$4,'FAOstat_value added'!$D:$D,FAOstat!$B65)=0,CM65*(1+Assumptions!$C$10),SUMIFS('FAOstat_value added'!$L:$L,'FAOstat_value added'!$J:$J,FAOstat!CN$4,'FAOstat_value added'!$D:$D,FAOstat!$B65))</f>
        <v>5722.8362453999998</v>
      </c>
      <c r="CO65" s="36">
        <f t="shared" si="28"/>
        <v>-1.9350171599478161E-3</v>
      </c>
    </row>
    <row r="66" spans="2:93" x14ac:dyDescent="0.35">
      <c r="B66" t="s">
        <v>155</v>
      </c>
      <c r="C66">
        <f t="shared" si="8"/>
        <v>0</v>
      </c>
      <c r="D66">
        <f t="shared" si="9"/>
        <v>0</v>
      </c>
      <c r="E66">
        <f t="shared" si="10"/>
        <v>0</v>
      </c>
      <c r="F66">
        <f t="shared" si="11"/>
        <v>0</v>
      </c>
      <c r="G66">
        <f t="shared" si="12"/>
        <v>0</v>
      </c>
      <c r="H66">
        <f t="shared" si="13"/>
        <v>0</v>
      </c>
      <c r="I66">
        <f t="shared" si="14"/>
        <v>39.39</v>
      </c>
      <c r="J66">
        <f t="shared" si="15"/>
        <v>52.87</v>
      </c>
      <c r="K66">
        <f t="shared" si="16"/>
        <v>0</v>
      </c>
      <c r="L66">
        <f t="shared" si="17"/>
        <v>0</v>
      </c>
      <c r="M66" s="4">
        <f t="shared" si="18"/>
        <v>229.40999999999997</v>
      </c>
      <c r="N66" s="4">
        <f t="shared" si="19"/>
        <v>246.26</v>
      </c>
      <c r="O66" s="4">
        <f t="shared" si="20"/>
        <v>242.73000000000002</v>
      </c>
      <c r="P66" s="4">
        <f t="shared" si="21"/>
        <v>230.68</v>
      </c>
      <c r="Q66" s="4">
        <f t="shared" si="22"/>
        <v>264.62</v>
      </c>
      <c r="R66" s="4">
        <f t="shared" si="23"/>
        <v>237.32999999999998</v>
      </c>
      <c r="S66" s="4">
        <f t="shared" si="24"/>
        <v>312.55</v>
      </c>
      <c r="T66" s="4">
        <f t="shared" si="25"/>
        <v>392.65999999999997</v>
      </c>
      <c r="U66" s="4">
        <f t="shared" si="26"/>
        <v>0</v>
      </c>
      <c r="V66" s="4">
        <f t="shared" si="27"/>
        <v>0</v>
      </c>
      <c r="W66">
        <f>SUMIFS('FAOstat _govt exp'!$L:$L,'FAOstat _govt exp'!$J:$J,FAOstat!W$4,'FAOstat _govt exp'!$H:$H,FAOstat!W$3,'FAOstat _govt exp'!$D:$D,FAOstat!$B66)</f>
        <v>147.41999999999999</v>
      </c>
      <c r="X66">
        <f>SUMIFS('FAOstat _govt exp'!$L:$L,'FAOstat _govt exp'!$J:$J,FAOstat!X$4,'FAOstat _govt exp'!$H:$H,FAOstat!X$3,'FAOstat _govt exp'!$D:$D,FAOstat!$B66)</f>
        <v>160.32</v>
      </c>
      <c r="Y66">
        <f>SUMIFS('FAOstat _govt exp'!$L:$L,'FAOstat _govt exp'!$J:$J,FAOstat!Y$4,'FAOstat _govt exp'!$H:$H,FAOstat!Y$3,'FAOstat _govt exp'!$D:$D,FAOstat!$B66)</f>
        <v>157.37</v>
      </c>
      <c r="Z66">
        <f>SUMIFS('FAOstat _govt exp'!$L:$L,'FAOstat _govt exp'!$J:$J,FAOstat!Z$4,'FAOstat _govt exp'!$H:$H,FAOstat!Z$3,'FAOstat _govt exp'!$D:$D,FAOstat!$B66)</f>
        <v>148.04</v>
      </c>
      <c r="AA66">
        <f>SUMIFS('FAOstat _govt exp'!$L:$L,'FAOstat _govt exp'!$J:$J,FAOstat!AA$4,'FAOstat _govt exp'!$H:$H,FAOstat!AA$3,'FAOstat _govt exp'!$D:$D,FAOstat!$B66)</f>
        <v>154.47999999999999</v>
      </c>
      <c r="AB66">
        <f>SUMIFS('FAOstat _govt exp'!$L:$L,'FAOstat _govt exp'!$J:$J,FAOstat!AB$4,'FAOstat _govt exp'!$H:$H,FAOstat!AB$3,'FAOstat _govt exp'!$D:$D,FAOstat!$B66)</f>
        <v>140.19</v>
      </c>
      <c r="AC66">
        <f>SUMIFS('FAOstat _govt exp'!$L:$L,'FAOstat _govt exp'!$J:$J,FAOstat!AC$4,'FAOstat _govt exp'!$H:$H,FAOstat!AC$3,'FAOstat _govt exp'!$D:$D,FAOstat!$B66)</f>
        <v>158.18</v>
      </c>
      <c r="AD66">
        <f>SUMIFS('FAOstat _govt exp'!$L:$L,'FAOstat _govt exp'!$J:$J,FAOstat!AD$4,'FAOstat _govt exp'!$H:$H,FAOstat!AD$3,'FAOstat _govt exp'!$D:$D,FAOstat!$B66)</f>
        <v>189.82</v>
      </c>
      <c r="AE66">
        <f>SUMIFS('FAOstat _govt exp'!$L:$L,'FAOstat _govt exp'!$J:$J,FAOstat!AE$4,'FAOstat _govt exp'!$H:$H,FAOstat!AE$3,'FAOstat _govt exp'!$D:$D,FAOstat!$B66)</f>
        <v>0</v>
      </c>
      <c r="AF66">
        <f>SUMIFS('FAOstat _govt exp'!$L:$L,'FAOstat _govt exp'!$J:$J,FAOstat!AF$4,'FAOstat _govt exp'!$H:$H,FAOstat!AF$3,'FAOstat _govt exp'!$D:$D,FAOstat!$B66)</f>
        <v>0</v>
      </c>
      <c r="AG66">
        <f>SUMIFS('FAOstat _govt exp'!$L:$L,'FAOstat _govt exp'!$J:$J,FAOstat!AG$4,'FAOstat _govt exp'!$H:$H,FAOstat!AG$3,'FAOstat _govt exp'!$D:$D,FAOstat!$B66)</f>
        <v>81.99</v>
      </c>
      <c r="AH66">
        <f>SUMIFS('FAOstat _govt exp'!$L:$L,'FAOstat _govt exp'!$J:$J,FAOstat!AH$4,'FAOstat _govt exp'!$H:$H,FAOstat!AH$3,'FAOstat _govt exp'!$D:$D,FAOstat!$B66)</f>
        <v>85.94</v>
      </c>
      <c r="AI66">
        <f>SUMIFS('FAOstat _govt exp'!$L:$L,'FAOstat _govt exp'!$J:$J,FAOstat!AI$4,'FAOstat _govt exp'!$H:$H,FAOstat!AI$3,'FAOstat _govt exp'!$D:$D,FAOstat!$B66)</f>
        <v>85.36</v>
      </c>
      <c r="AJ66">
        <f>SUMIFS('FAOstat _govt exp'!$L:$L,'FAOstat _govt exp'!$J:$J,FAOstat!AJ$4,'FAOstat _govt exp'!$H:$H,FAOstat!AJ$3,'FAOstat _govt exp'!$D:$D,FAOstat!$B66)</f>
        <v>82.64</v>
      </c>
      <c r="AK66">
        <f>SUMIFS('FAOstat _govt exp'!$L:$L,'FAOstat _govt exp'!$J:$J,FAOstat!AK$4,'FAOstat _govt exp'!$H:$H,FAOstat!AK$3,'FAOstat _govt exp'!$D:$D,FAOstat!$B66)</f>
        <v>110.14</v>
      </c>
      <c r="AL66">
        <f>SUMIFS('FAOstat _govt exp'!$L:$L,'FAOstat _govt exp'!$J:$J,FAOstat!AL$4,'FAOstat _govt exp'!$H:$H,FAOstat!AL$3,'FAOstat _govt exp'!$D:$D,FAOstat!$B66)</f>
        <v>97.14</v>
      </c>
      <c r="AM66">
        <f>SUMIFS('FAOstat _govt exp'!$L:$L,'FAOstat _govt exp'!$J:$J,FAOstat!AM$4,'FAOstat _govt exp'!$H:$H,FAOstat!AM$3,'FAOstat _govt exp'!$D:$D,FAOstat!$B66)</f>
        <v>114.98</v>
      </c>
      <c r="AN66">
        <f>SUMIFS('FAOstat _govt exp'!$L:$L,'FAOstat _govt exp'!$J:$J,FAOstat!AN$4,'FAOstat _govt exp'!$H:$H,FAOstat!AN$3,'FAOstat _govt exp'!$D:$D,FAOstat!$B66)</f>
        <v>149.97</v>
      </c>
      <c r="AO66">
        <f>SUMIFS('FAOstat _govt exp'!$L:$L,'FAOstat _govt exp'!$J:$J,FAOstat!AO$4,'FAOstat _govt exp'!$H:$H,FAOstat!AO$3,'FAOstat _govt exp'!$D:$D,FAOstat!$B66)</f>
        <v>0</v>
      </c>
      <c r="AP66">
        <f>SUMIFS('FAOstat _govt exp'!$L:$L,'FAOstat _govt exp'!$J:$J,FAOstat!AP$4,'FAOstat _govt exp'!$H:$H,FAOstat!AP$3,'FAOstat _govt exp'!$D:$D,FAOstat!$B66)</f>
        <v>0</v>
      </c>
      <c r="AQ66">
        <f>SUMIFS('FAOstat _govt exp'!$L:$L,'FAOstat _govt exp'!$J:$J,FAOstat!AQ$4,'FAOstat _govt exp'!$H:$H,FAOstat!AQ$3,'FAOstat _govt exp'!$D:$D,FAOstat!$B66)</f>
        <v>0</v>
      </c>
      <c r="AR66">
        <f>SUMIFS('FAOstat _govt exp'!$L:$L,'FAOstat _govt exp'!$J:$J,FAOstat!AR$4,'FAOstat _govt exp'!$H:$H,FAOstat!AR$3,'FAOstat _govt exp'!$D:$D,FAOstat!$B66)</f>
        <v>0</v>
      </c>
      <c r="AS66">
        <f>SUMIFS('FAOstat _govt exp'!$L:$L,'FAOstat _govt exp'!$J:$J,FAOstat!AS$4,'FAOstat _govt exp'!$H:$H,FAOstat!AS$3,'FAOstat _govt exp'!$D:$D,FAOstat!$B66)</f>
        <v>0</v>
      </c>
      <c r="AT66">
        <f>SUMIFS('FAOstat _govt exp'!$L:$L,'FAOstat _govt exp'!$J:$J,FAOstat!AT$4,'FAOstat _govt exp'!$H:$H,FAOstat!AT$3,'FAOstat _govt exp'!$D:$D,FAOstat!$B66)</f>
        <v>0</v>
      </c>
      <c r="AU66">
        <f>SUMIFS('FAOstat _govt exp'!$L:$L,'FAOstat _govt exp'!$J:$J,FAOstat!AU$4,'FAOstat _govt exp'!$H:$H,FAOstat!AU$3,'FAOstat _govt exp'!$D:$D,FAOstat!$B66)</f>
        <v>0</v>
      </c>
      <c r="AV66">
        <f>SUMIFS('FAOstat _govt exp'!$L:$L,'FAOstat _govt exp'!$J:$J,FAOstat!AV$4,'FAOstat _govt exp'!$H:$H,FAOstat!AV$3,'FAOstat _govt exp'!$D:$D,FAOstat!$B66)</f>
        <v>0</v>
      </c>
      <c r="AW66">
        <f>SUMIFS('FAOstat _govt exp'!$L:$L,'FAOstat _govt exp'!$J:$J,FAOstat!AW$4,'FAOstat _govt exp'!$H:$H,FAOstat!AW$3,'FAOstat _govt exp'!$D:$D,FAOstat!$B66)</f>
        <v>39.39</v>
      </c>
      <c r="AX66">
        <f>SUMIFS('FAOstat _govt exp'!$L:$L,'FAOstat _govt exp'!$J:$J,FAOstat!AX$4,'FAOstat _govt exp'!$H:$H,FAOstat!AX$3,'FAOstat _govt exp'!$D:$D,FAOstat!$B66)</f>
        <v>52.87</v>
      </c>
      <c r="AY66">
        <f>SUMIFS('FAOstat _govt exp'!$L:$L,'FAOstat _govt exp'!$J:$J,FAOstat!AY$4,'FAOstat _govt exp'!$H:$H,FAOstat!AY$3,'FAOstat _govt exp'!$D:$D,FAOstat!$B66)</f>
        <v>0</v>
      </c>
      <c r="AZ66">
        <f>SUMIFS('FAOstat _govt exp'!$L:$L,'FAOstat _govt exp'!$J:$J,FAOstat!AZ$4,'FAOstat _govt exp'!$H:$H,FAOstat!AZ$3,'FAOstat _govt exp'!$D:$D,FAOstat!$B66)</f>
        <v>0</v>
      </c>
      <c r="BA66">
        <f>SUMIFS('FAOstat _govt exp'!$L:$L,'FAOstat _govt exp'!$J:$J,FAOstat!BA$4,'FAOstat _govt exp'!$H:$H,FAOstat!BA$3,'FAOstat _govt exp'!$D:$D,FAOstat!$B66)</f>
        <v>145.16999999999999</v>
      </c>
      <c r="BB66">
        <f>SUMIFS('FAOstat _govt exp'!$L:$L,'FAOstat _govt exp'!$J:$J,FAOstat!BB$4,'FAOstat _govt exp'!$H:$H,FAOstat!BB$3,'FAOstat _govt exp'!$D:$D,FAOstat!$B66)</f>
        <v>156.91</v>
      </c>
      <c r="BC66">
        <f>SUMIFS('FAOstat _govt exp'!$L:$L,'FAOstat _govt exp'!$J:$J,FAOstat!BC$4,'FAOstat _govt exp'!$H:$H,FAOstat!BC$3,'FAOstat _govt exp'!$D:$D,FAOstat!$B66)</f>
        <v>154.27000000000001</v>
      </c>
      <c r="BD66">
        <f>SUMIFS('FAOstat _govt exp'!$L:$L,'FAOstat _govt exp'!$J:$J,FAOstat!BD$4,'FAOstat _govt exp'!$H:$H,FAOstat!BD$3,'FAOstat _govt exp'!$D:$D,FAOstat!$B66)</f>
        <v>145.4</v>
      </c>
      <c r="BE66">
        <f>SUMIFS('FAOstat _govt exp'!$L:$L,'FAOstat _govt exp'!$J:$J,FAOstat!BE$4,'FAOstat _govt exp'!$H:$H,FAOstat!BE$3,'FAOstat _govt exp'!$D:$D,FAOstat!$B66)</f>
        <v>152.15</v>
      </c>
      <c r="BF66">
        <f>SUMIFS('FAOstat _govt exp'!$L:$L,'FAOstat _govt exp'!$J:$J,FAOstat!BF$4,'FAOstat _govt exp'!$H:$H,FAOstat!BF$3,'FAOstat _govt exp'!$D:$D,FAOstat!$B66)</f>
        <v>138.09</v>
      </c>
      <c r="BG66">
        <f>SUMIFS('FAOstat _govt exp'!$L:$L,'FAOstat _govt exp'!$J:$J,FAOstat!BG$4,'FAOstat _govt exp'!$H:$H,FAOstat!BG$3,'FAOstat _govt exp'!$D:$D,FAOstat!$B66)</f>
        <v>155.85</v>
      </c>
      <c r="BH66">
        <f>SUMIFS('FAOstat _govt exp'!$L:$L,'FAOstat _govt exp'!$J:$J,FAOstat!BH$4,'FAOstat _govt exp'!$H:$H,FAOstat!BH$3,'FAOstat _govt exp'!$D:$D,FAOstat!$B66)</f>
        <v>186.86</v>
      </c>
      <c r="BI66">
        <f>SUMIFS('FAOstat _govt exp'!$L:$L,'FAOstat _govt exp'!$J:$J,FAOstat!BI$4,'FAOstat _govt exp'!$H:$H,FAOstat!BI$3,'FAOstat _govt exp'!$D:$D,FAOstat!$B66)</f>
        <v>0</v>
      </c>
      <c r="BJ66">
        <f>SUMIFS('FAOstat _govt exp'!$L:$L,'FAOstat _govt exp'!$J:$J,FAOstat!BJ$4,'FAOstat _govt exp'!$H:$H,FAOstat!BJ$3,'FAOstat _govt exp'!$D:$D,FAOstat!$B66)</f>
        <v>0</v>
      </c>
      <c r="BK66">
        <f>SUMIFS('FAOstat _govt exp'!$L:$L,'FAOstat _govt exp'!$J:$J,FAOstat!BK$4,'FAOstat _govt exp'!$H:$H,FAOstat!BK$3,'FAOstat _govt exp'!$D:$D,FAOstat!$B66)</f>
        <v>44.82</v>
      </c>
      <c r="BL66">
        <f>SUMIFS('FAOstat _govt exp'!$L:$L,'FAOstat _govt exp'!$J:$J,FAOstat!BL$4,'FAOstat _govt exp'!$H:$H,FAOstat!BL$3,'FAOstat _govt exp'!$D:$D,FAOstat!$B66)</f>
        <v>51</v>
      </c>
      <c r="BM66">
        <f>SUMIFS('FAOstat _govt exp'!$L:$L,'FAOstat _govt exp'!$J:$J,FAOstat!BM$4,'FAOstat _govt exp'!$H:$H,FAOstat!BM$3,'FAOstat _govt exp'!$D:$D,FAOstat!$B66)</f>
        <v>47.23</v>
      </c>
      <c r="BN66">
        <f>SUMIFS('FAOstat _govt exp'!$L:$L,'FAOstat _govt exp'!$J:$J,FAOstat!BN$4,'FAOstat _govt exp'!$H:$H,FAOstat!BN$3,'FAOstat _govt exp'!$D:$D,FAOstat!$B66)</f>
        <v>50.25</v>
      </c>
      <c r="BO66">
        <f>SUMIFS('FAOstat _govt exp'!$L:$L,'FAOstat _govt exp'!$J:$J,FAOstat!BO$4,'FAOstat _govt exp'!$H:$H,FAOstat!BO$3,'FAOstat _govt exp'!$D:$D,FAOstat!$B66)</f>
        <v>58.12</v>
      </c>
      <c r="BP66">
        <f>SUMIFS('FAOstat _govt exp'!$L:$L,'FAOstat _govt exp'!$J:$J,FAOstat!BP$4,'FAOstat _govt exp'!$H:$H,FAOstat!BP$3,'FAOstat _govt exp'!$D:$D,FAOstat!$B66)</f>
        <v>57.96</v>
      </c>
      <c r="BQ66">
        <f>SUMIFS('FAOstat _govt exp'!$L:$L,'FAOstat _govt exp'!$J:$J,FAOstat!BQ$4,'FAOstat _govt exp'!$H:$H,FAOstat!BQ$3,'FAOstat _govt exp'!$D:$D,FAOstat!$B66)</f>
        <v>72.180000000000007</v>
      </c>
      <c r="BR66">
        <f>SUMIFS('FAOstat _govt exp'!$L:$L,'FAOstat _govt exp'!$J:$J,FAOstat!BR$4,'FAOstat _govt exp'!$H:$H,FAOstat!BR$3,'FAOstat _govt exp'!$D:$D,FAOstat!$B66)</f>
        <v>96.32</v>
      </c>
      <c r="BS66">
        <f>SUMIFS('FAOstat _govt exp'!$L:$L,'FAOstat _govt exp'!$J:$J,FAOstat!BS$4,'FAOstat _govt exp'!$H:$H,FAOstat!BS$3,'FAOstat _govt exp'!$D:$D,FAOstat!$B66)</f>
        <v>0</v>
      </c>
      <c r="BT66">
        <f>SUMIFS('FAOstat _govt exp'!$L:$L,'FAOstat _govt exp'!$J:$J,FAOstat!BT$4,'FAOstat _govt exp'!$H:$H,FAOstat!BT$3,'FAOstat _govt exp'!$D:$D,FAOstat!$B66)</f>
        <v>0</v>
      </c>
      <c r="BU66">
        <f>SUMIFS('FAOstat _govt exp'!$L:$L,'FAOstat _govt exp'!$J:$J,FAOstat!BU$4,'FAOstat _govt exp'!$H:$H,FAOstat!BU$3,'FAOstat _govt exp'!$D:$D,FAOstat!$B66)</f>
        <v>0</v>
      </c>
      <c r="BV66">
        <f>SUMIFS('FAOstat _govt exp'!$L:$L,'FAOstat _govt exp'!$J:$J,FAOstat!BV$4,'FAOstat _govt exp'!$H:$H,FAOstat!BV$3,'FAOstat _govt exp'!$D:$D,FAOstat!$B66)</f>
        <v>0</v>
      </c>
      <c r="BW66">
        <f>SUMIFS('FAOstat _govt exp'!$L:$L,'FAOstat _govt exp'!$J:$J,FAOstat!BW$4,'FAOstat _govt exp'!$H:$H,FAOstat!BW$3,'FAOstat _govt exp'!$D:$D,FAOstat!$B66)</f>
        <v>0</v>
      </c>
      <c r="BX66">
        <f>SUMIFS('FAOstat _govt exp'!$L:$L,'FAOstat _govt exp'!$J:$J,FAOstat!BX$4,'FAOstat _govt exp'!$H:$H,FAOstat!BX$3,'FAOstat _govt exp'!$D:$D,FAOstat!$B66)</f>
        <v>0</v>
      </c>
      <c r="BY66">
        <f>SUMIFS('FAOstat _govt exp'!$L:$L,'FAOstat _govt exp'!$J:$J,FAOstat!BY$4,'FAOstat _govt exp'!$H:$H,FAOstat!BY$3,'FAOstat _govt exp'!$D:$D,FAOstat!$B66)</f>
        <v>0</v>
      </c>
      <c r="BZ66">
        <f>SUMIFS('FAOstat _govt exp'!$L:$L,'FAOstat _govt exp'!$J:$J,FAOstat!BZ$4,'FAOstat _govt exp'!$H:$H,FAOstat!BZ$3,'FAOstat _govt exp'!$D:$D,FAOstat!$B66)</f>
        <v>0</v>
      </c>
      <c r="CA66">
        <f>SUMIFS('FAOstat _govt exp'!$L:$L,'FAOstat _govt exp'!$J:$J,FAOstat!CA$4,'FAOstat _govt exp'!$H:$H,FAOstat!CA$3,'FAOstat _govt exp'!$D:$D,FAOstat!$B66)</f>
        <v>39.4</v>
      </c>
      <c r="CB66">
        <f>SUMIFS('FAOstat _govt exp'!$L:$L,'FAOstat _govt exp'!$J:$J,FAOstat!CB$4,'FAOstat _govt exp'!$H:$H,FAOstat!CB$3,'FAOstat _govt exp'!$D:$D,FAOstat!$B66)</f>
        <v>52.87</v>
      </c>
      <c r="CC66">
        <f>SUMIFS('FAOstat _govt exp'!$L:$L,'FAOstat _govt exp'!$J:$J,FAOstat!CC$4,'FAOstat _govt exp'!$H:$H,FAOstat!CC$3,'FAOstat _govt exp'!$D:$D,FAOstat!$B66)</f>
        <v>0</v>
      </c>
      <c r="CD66">
        <f>SUMIFS('FAOstat _govt exp'!$L:$L,'FAOstat _govt exp'!$J:$J,FAOstat!CD$4,'FAOstat _govt exp'!$H:$H,FAOstat!CD$3,'FAOstat _govt exp'!$D:$D,FAOstat!$B66)</f>
        <v>0</v>
      </c>
      <c r="CE66" s="4">
        <f>SUMIFS('FAOstat_value added'!$L:$L,'FAOstat_value added'!$J:$J,FAOstat!CE$4,'FAOstat_value added'!$D:$D,FAOstat!$B66)</f>
        <v>864.67641800000001</v>
      </c>
      <c r="CF66" s="4">
        <f>IF(SUMIFS('FAOstat_value added'!$L:$L,'FAOstat_value added'!$J:$J,FAOstat!CF$4,'FAOstat_value added'!$D:$D,FAOstat!$B66)=0,CE66*(1+Assumptions!$C$10),SUMIFS('FAOstat_value added'!$L:$L,'FAOstat_value added'!$J:$J,FAOstat!CF$4,'FAOstat_value added'!$D:$D,FAOstat!$B66))</f>
        <v>996.95658800000001</v>
      </c>
      <c r="CG66" s="4">
        <f>IF(SUMIFS('FAOstat_value added'!$L:$L,'FAOstat_value added'!$J:$J,FAOstat!CG$4,'FAOstat_value added'!$D:$D,FAOstat!$B66)=0,CF66*(1+Assumptions!$C$10),SUMIFS('FAOstat_value added'!$L:$L,'FAOstat_value added'!$J:$J,FAOstat!CG$4,'FAOstat_value added'!$D:$D,FAOstat!$B66))</f>
        <v>966.75566400000002</v>
      </c>
      <c r="CH66" s="4">
        <f>IF(SUMIFS('FAOstat_value added'!$L:$L,'FAOstat_value added'!$J:$J,FAOstat!CH$4,'FAOstat_value added'!$D:$D,FAOstat!$B66)=0,CG66*(1+Assumptions!$C$10),SUMIFS('FAOstat_value added'!$L:$L,'FAOstat_value added'!$J:$J,FAOstat!CH$4,'FAOstat_value added'!$D:$D,FAOstat!$B66))</f>
        <v>936.14425300000005</v>
      </c>
      <c r="CI66" s="4">
        <f>IF(SUMIFS('FAOstat_value added'!$L:$L,'FAOstat_value added'!$J:$J,FAOstat!CI$4,'FAOstat_value added'!$D:$D,FAOstat!$B66)=0,CH66*(1+Assumptions!$C$10),SUMIFS('FAOstat_value added'!$L:$L,'FAOstat_value added'!$J:$J,FAOstat!CI$4,'FAOstat_value added'!$D:$D,FAOstat!$B66))</f>
        <v>919.33069999999998</v>
      </c>
      <c r="CJ66" s="4">
        <f>IF(SUMIFS('FAOstat_value added'!$L:$L,'FAOstat_value added'!$J:$J,FAOstat!CJ$4,'FAOstat_value added'!$D:$D,FAOstat!$B66)=0,CI66*(1+Assumptions!$C$10),SUMIFS('FAOstat_value added'!$L:$L,'FAOstat_value added'!$J:$J,FAOstat!CJ$4,'FAOstat_value added'!$D:$D,FAOstat!$B66))</f>
        <v>910.70519200000001</v>
      </c>
      <c r="CK66" s="4">
        <f>IF(SUMIFS('FAOstat_value added'!$L:$L,'FAOstat_value added'!$J:$J,FAOstat!CK$4,'FAOstat_value added'!$D:$D,FAOstat!$B66)=0,CJ66*(1+Assumptions!$C$10),SUMIFS('FAOstat_value added'!$L:$L,'FAOstat_value added'!$J:$J,FAOstat!CK$4,'FAOstat_value added'!$D:$D,FAOstat!$B66))</f>
        <v>951.28911000000005</v>
      </c>
      <c r="CL66" s="4">
        <f>IF(SUMIFS('FAOstat_value added'!$L:$L,'FAOstat_value added'!$J:$J,FAOstat!CL$4,'FAOstat_value added'!$D:$D,FAOstat!$B66)=0,CK66*(1+Assumptions!$C$10),SUMIFS('FAOstat_value added'!$L:$L,'FAOstat_value added'!$J:$J,FAOstat!CL$4,'FAOstat_value added'!$D:$D,FAOstat!$B66))</f>
        <v>907.74463800000001</v>
      </c>
      <c r="CM66" s="4">
        <f>IF(SUMIFS('FAOstat_value added'!$L:$L,'FAOstat_value added'!$J:$J,FAOstat!CM$4,'FAOstat_value added'!$D:$D,FAOstat!$B66)=0,CL66*(1+Assumptions!$C$10),SUMIFS('FAOstat_value added'!$L:$L,'FAOstat_value added'!$J:$J,FAOstat!CM$4,'FAOstat_value added'!$D:$D,FAOstat!$B66))</f>
        <v>1169.6301759999999</v>
      </c>
      <c r="CN66" s="4">
        <f>IF(SUMIFS('FAOstat_value added'!$L:$L,'FAOstat_value added'!$J:$J,FAOstat!CN$4,'FAOstat_value added'!$D:$D,FAOstat!$B66)=0,CM66*(1+Assumptions!$C$10),SUMIFS('FAOstat_value added'!$L:$L,'FAOstat_value added'!$J:$J,FAOstat!CN$4,'FAOstat_value added'!$D:$D,FAOstat!$B66))</f>
        <v>1193.0227795199999</v>
      </c>
      <c r="CO66" s="36">
        <f t="shared" si="28"/>
        <v>7.9800374865286017E-2</v>
      </c>
    </row>
    <row r="67" spans="2:93" x14ac:dyDescent="0.35">
      <c r="B67" t="s">
        <v>157</v>
      </c>
      <c r="C67">
        <f t="shared" si="8"/>
        <v>0</v>
      </c>
      <c r="D67">
        <f t="shared" si="9"/>
        <v>0</v>
      </c>
      <c r="E67">
        <f t="shared" si="10"/>
        <v>0</v>
      </c>
      <c r="F67">
        <f t="shared" si="11"/>
        <v>0</v>
      </c>
      <c r="G67">
        <f t="shared" si="12"/>
        <v>0</v>
      </c>
      <c r="H67">
        <f t="shared" si="13"/>
        <v>0</v>
      </c>
      <c r="I67">
        <f t="shared" si="14"/>
        <v>0</v>
      </c>
      <c r="J67">
        <f t="shared" si="15"/>
        <v>0</v>
      </c>
      <c r="K67">
        <f t="shared" si="16"/>
        <v>0</v>
      </c>
      <c r="L67">
        <f t="shared" si="17"/>
        <v>0</v>
      </c>
      <c r="M67" s="4">
        <f t="shared" si="18"/>
        <v>20882.95</v>
      </c>
      <c r="N67" s="4">
        <f t="shared" si="19"/>
        <v>20460.259999999998</v>
      </c>
      <c r="O67" s="4">
        <f t="shared" si="20"/>
        <v>19271.96</v>
      </c>
      <c r="P67" s="4">
        <f t="shared" si="21"/>
        <v>19080.57</v>
      </c>
      <c r="Q67" s="4">
        <f t="shared" si="22"/>
        <v>18506.59</v>
      </c>
      <c r="R67" s="4">
        <f t="shared" si="23"/>
        <v>29476.27</v>
      </c>
      <c r="S67" s="4">
        <f t="shared" si="24"/>
        <v>22579.1</v>
      </c>
      <c r="T67" s="4">
        <f t="shared" si="25"/>
        <v>25955.61</v>
      </c>
      <c r="U67" s="4">
        <f t="shared" si="26"/>
        <v>0</v>
      </c>
      <c r="V67" s="4">
        <f t="shared" si="27"/>
        <v>0</v>
      </c>
      <c r="W67">
        <f>SUMIFS('FAOstat _govt exp'!$L:$L,'FAOstat _govt exp'!$J:$J,FAOstat!W$4,'FAOstat _govt exp'!$H:$H,FAOstat!W$3,'FAOstat _govt exp'!$D:$D,FAOstat!$B67)</f>
        <v>0</v>
      </c>
      <c r="X67">
        <f>SUMIFS('FAOstat _govt exp'!$L:$L,'FAOstat _govt exp'!$J:$J,FAOstat!X$4,'FAOstat _govt exp'!$H:$H,FAOstat!X$3,'FAOstat _govt exp'!$D:$D,FAOstat!$B67)</f>
        <v>0</v>
      </c>
      <c r="Y67">
        <f>SUMIFS('FAOstat _govt exp'!$L:$L,'FAOstat _govt exp'!$J:$J,FAOstat!Y$4,'FAOstat _govt exp'!$H:$H,FAOstat!Y$3,'FAOstat _govt exp'!$D:$D,FAOstat!$B67)</f>
        <v>0</v>
      </c>
      <c r="Z67">
        <f>SUMIFS('FAOstat _govt exp'!$L:$L,'FAOstat _govt exp'!$J:$J,FAOstat!Z$4,'FAOstat _govt exp'!$H:$H,FAOstat!Z$3,'FAOstat _govt exp'!$D:$D,FAOstat!$B67)</f>
        <v>0</v>
      </c>
      <c r="AA67">
        <f>SUMIFS('FAOstat _govt exp'!$L:$L,'FAOstat _govt exp'!$J:$J,FAOstat!AA$4,'FAOstat _govt exp'!$H:$H,FAOstat!AA$3,'FAOstat _govt exp'!$D:$D,FAOstat!$B67)</f>
        <v>0</v>
      </c>
      <c r="AB67">
        <f>SUMIFS('FAOstat _govt exp'!$L:$L,'FAOstat _govt exp'!$J:$J,FAOstat!AB$4,'FAOstat _govt exp'!$H:$H,FAOstat!AB$3,'FAOstat _govt exp'!$D:$D,FAOstat!$B67)</f>
        <v>0</v>
      </c>
      <c r="AC67">
        <f>SUMIFS('FAOstat _govt exp'!$L:$L,'FAOstat _govt exp'!$J:$J,FAOstat!AC$4,'FAOstat _govt exp'!$H:$H,FAOstat!AC$3,'FAOstat _govt exp'!$D:$D,FAOstat!$B67)</f>
        <v>0</v>
      </c>
      <c r="AD67">
        <f>SUMIFS('FAOstat _govt exp'!$L:$L,'FAOstat _govt exp'!$J:$J,FAOstat!AD$4,'FAOstat _govt exp'!$H:$H,FAOstat!AD$3,'FAOstat _govt exp'!$D:$D,FAOstat!$B67)</f>
        <v>0</v>
      </c>
      <c r="AE67">
        <f>SUMIFS('FAOstat _govt exp'!$L:$L,'FAOstat _govt exp'!$J:$J,FAOstat!AE$4,'FAOstat _govt exp'!$H:$H,FAOstat!AE$3,'FAOstat _govt exp'!$D:$D,FAOstat!$B67)</f>
        <v>0</v>
      </c>
      <c r="AF67">
        <f>SUMIFS('FAOstat _govt exp'!$L:$L,'FAOstat _govt exp'!$J:$J,FAOstat!AF$4,'FAOstat _govt exp'!$H:$H,FAOstat!AF$3,'FAOstat _govt exp'!$D:$D,FAOstat!$B67)</f>
        <v>0</v>
      </c>
      <c r="AG67">
        <f>SUMIFS('FAOstat _govt exp'!$L:$L,'FAOstat _govt exp'!$J:$J,FAOstat!AG$4,'FAOstat _govt exp'!$H:$H,FAOstat!AG$3,'FAOstat _govt exp'!$D:$D,FAOstat!$B67)</f>
        <v>0</v>
      </c>
      <c r="AH67">
        <f>SUMIFS('FAOstat _govt exp'!$L:$L,'FAOstat _govt exp'!$J:$J,FAOstat!AH$4,'FAOstat _govt exp'!$H:$H,FAOstat!AH$3,'FAOstat _govt exp'!$D:$D,FAOstat!$B67)</f>
        <v>0</v>
      </c>
      <c r="AI67">
        <f>SUMIFS('FAOstat _govt exp'!$L:$L,'FAOstat _govt exp'!$J:$J,FAOstat!AI$4,'FAOstat _govt exp'!$H:$H,FAOstat!AI$3,'FAOstat _govt exp'!$D:$D,FAOstat!$B67)</f>
        <v>0</v>
      </c>
      <c r="AJ67">
        <f>SUMIFS('FAOstat _govt exp'!$L:$L,'FAOstat _govt exp'!$J:$J,FAOstat!AJ$4,'FAOstat _govt exp'!$H:$H,FAOstat!AJ$3,'FAOstat _govt exp'!$D:$D,FAOstat!$B67)</f>
        <v>0</v>
      </c>
      <c r="AK67">
        <f>SUMIFS('FAOstat _govt exp'!$L:$L,'FAOstat _govt exp'!$J:$J,FAOstat!AK$4,'FAOstat _govt exp'!$H:$H,FAOstat!AK$3,'FAOstat _govt exp'!$D:$D,FAOstat!$B67)</f>
        <v>0</v>
      </c>
      <c r="AL67">
        <f>SUMIFS('FAOstat _govt exp'!$L:$L,'FAOstat _govt exp'!$J:$J,FAOstat!AL$4,'FAOstat _govt exp'!$H:$H,FAOstat!AL$3,'FAOstat _govt exp'!$D:$D,FAOstat!$B67)</f>
        <v>0</v>
      </c>
      <c r="AM67">
        <f>SUMIFS('FAOstat _govt exp'!$L:$L,'FAOstat _govt exp'!$J:$J,FAOstat!AM$4,'FAOstat _govt exp'!$H:$H,FAOstat!AM$3,'FAOstat _govt exp'!$D:$D,FAOstat!$B67)</f>
        <v>0</v>
      </c>
      <c r="AN67">
        <f>SUMIFS('FAOstat _govt exp'!$L:$L,'FAOstat _govt exp'!$J:$J,FAOstat!AN$4,'FAOstat _govt exp'!$H:$H,FAOstat!AN$3,'FAOstat _govt exp'!$D:$D,FAOstat!$B67)</f>
        <v>0</v>
      </c>
      <c r="AO67">
        <f>SUMIFS('FAOstat _govt exp'!$L:$L,'FAOstat _govt exp'!$J:$J,FAOstat!AO$4,'FAOstat _govt exp'!$H:$H,FAOstat!AO$3,'FAOstat _govt exp'!$D:$D,FAOstat!$B67)</f>
        <v>0</v>
      </c>
      <c r="AP67">
        <f>SUMIFS('FAOstat _govt exp'!$L:$L,'FAOstat _govt exp'!$J:$J,FAOstat!AP$4,'FAOstat _govt exp'!$H:$H,FAOstat!AP$3,'FAOstat _govt exp'!$D:$D,FAOstat!$B67)</f>
        <v>0</v>
      </c>
      <c r="AQ67">
        <f>SUMIFS('FAOstat _govt exp'!$L:$L,'FAOstat _govt exp'!$J:$J,FAOstat!AQ$4,'FAOstat _govt exp'!$H:$H,FAOstat!AQ$3,'FAOstat _govt exp'!$D:$D,FAOstat!$B67)</f>
        <v>0</v>
      </c>
      <c r="AR67">
        <f>SUMIFS('FAOstat _govt exp'!$L:$L,'FAOstat _govt exp'!$J:$J,FAOstat!AR$4,'FAOstat _govt exp'!$H:$H,FAOstat!AR$3,'FAOstat _govt exp'!$D:$D,FAOstat!$B67)</f>
        <v>0</v>
      </c>
      <c r="AS67">
        <f>SUMIFS('FAOstat _govt exp'!$L:$L,'FAOstat _govt exp'!$J:$J,FAOstat!AS$4,'FAOstat _govt exp'!$H:$H,FAOstat!AS$3,'FAOstat _govt exp'!$D:$D,FAOstat!$B67)</f>
        <v>0</v>
      </c>
      <c r="AT67">
        <f>SUMIFS('FAOstat _govt exp'!$L:$L,'FAOstat _govt exp'!$J:$J,FAOstat!AT$4,'FAOstat _govt exp'!$H:$H,FAOstat!AT$3,'FAOstat _govt exp'!$D:$D,FAOstat!$B67)</f>
        <v>0</v>
      </c>
      <c r="AU67">
        <f>SUMIFS('FAOstat _govt exp'!$L:$L,'FAOstat _govt exp'!$J:$J,FAOstat!AU$4,'FAOstat _govt exp'!$H:$H,FAOstat!AU$3,'FAOstat _govt exp'!$D:$D,FAOstat!$B67)</f>
        <v>0</v>
      </c>
      <c r="AV67">
        <f>SUMIFS('FAOstat _govt exp'!$L:$L,'FAOstat _govt exp'!$J:$J,FAOstat!AV$4,'FAOstat _govt exp'!$H:$H,FAOstat!AV$3,'FAOstat _govt exp'!$D:$D,FAOstat!$B67)</f>
        <v>0</v>
      </c>
      <c r="AW67">
        <f>SUMIFS('FAOstat _govt exp'!$L:$L,'FAOstat _govt exp'!$J:$J,FAOstat!AW$4,'FAOstat _govt exp'!$H:$H,FAOstat!AW$3,'FAOstat _govt exp'!$D:$D,FAOstat!$B67)</f>
        <v>0</v>
      </c>
      <c r="AX67">
        <f>SUMIFS('FAOstat _govt exp'!$L:$L,'FAOstat _govt exp'!$J:$J,FAOstat!AX$4,'FAOstat _govt exp'!$H:$H,FAOstat!AX$3,'FAOstat _govt exp'!$D:$D,FAOstat!$B67)</f>
        <v>0</v>
      </c>
      <c r="AY67">
        <f>SUMIFS('FAOstat _govt exp'!$L:$L,'FAOstat _govt exp'!$J:$J,FAOstat!AY$4,'FAOstat _govt exp'!$H:$H,FAOstat!AY$3,'FAOstat _govt exp'!$D:$D,FAOstat!$B67)</f>
        <v>0</v>
      </c>
      <c r="AZ67">
        <f>SUMIFS('FAOstat _govt exp'!$L:$L,'FAOstat _govt exp'!$J:$J,FAOstat!AZ$4,'FAOstat _govt exp'!$H:$H,FAOstat!AZ$3,'FAOstat _govt exp'!$D:$D,FAOstat!$B67)</f>
        <v>0</v>
      </c>
      <c r="BA67">
        <f>SUMIFS('FAOstat _govt exp'!$L:$L,'FAOstat _govt exp'!$J:$J,FAOstat!BA$4,'FAOstat _govt exp'!$H:$H,FAOstat!BA$3,'FAOstat _govt exp'!$D:$D,FAOstat!$B67)</f>
        <v>20882.95</v>
      </c>
      <c r="BB67">
        <f>SUMIFS('FAOstat _govt exp'!$L:$L,'FAOstat _govt exp'!$J:$J,FAOstat!BB$4,'FAOstat _govt exp'!$H:$H,FAOstat!BB$3,'FAOstat _govt exp'!$D:$D,FAOstat!$B67)</f>
        <v>20460.259999999998</v>
      </c>
      <c r="BC67">
        <f>SUMIFS('FAOstat _govt exp'!$L:$L,'FAOstat _govt exp'!$J:$J,FAOstat!BC$4,'FAOstat _govt exp'!$H:$H,FAOstat!BC$3,'FAOstat _govt exp'!$D:$D,FAOstat!$B67)</f>
        <v>19271.96</v>
      </c>
      <c r="BD67">
        <f>SUMIFS('FAOstat _govt exp'!$L:$L,'FAOstat _govt exp'!$J:$J,FAOstat!BD$4,'FAOstat _govt exp'!$H:$H,FAOstat!BD$3,'FAOstat _govt exp'!$D:$D,FAOstat!$B67)</f>
        <v>19080.57</v>
      </c>
      <c r="BE67">
        <f>SUMIFS('FAOstat _govt exp'!$L:$L,'FAOstat _govt exp'!$J:$J,FAOstat!BE$4,'FAOstat _govt exp'!$H:$H,FAOstat!BE$3,'FAOstat _govt exp'!$D:$D,FAOstat!$B67)</f>
        <v>18506.59</v>
      </c>
      <c r="BF67">
        <f>SUMIFS('FAOstat _govt exp'!$L:$L,'FAOstat _govt exp'!$J:$J,FAOstat!BF$4,'FAOstat _govt exp'!$H:$H,FAOstat!BF$3,'FAOstat _govt exp'!$D:$D,FAOstat!$B67)</f>
        <v>29476.27</v>
      </c>
      <c r="BG67">
        <f>SUMIFS('FAOstat _govt exp'!$L:$L,'FAOstat _govt exp'!$J:$J,FAOstat!BG$4,'FAOstat _govt exp'!$H:$H,FAOstat!BG$3,'FAOstat _govt exp'!$D:$D,FAOstat!$B67)</f>
        <v>22579.1</v>
      </c>
      <c r="BH67">
        <f>SUMIFS('FAOstat _govt exp'!$L:$L,'FAOstat _govt exp'!$J:$J,FAOstat!BH$4,'FAOstat _govt exp'!$H:$H,FAOstat!BH$3,'FAOstat _govt exp'!$D:$D,FAOstat!$B67)</f>
        <v>25955.61</v>
      </c>
      <c r="BI67">
        <f>SUMIFS('FAOstat _govt exp'!$L:$L,'FAOstat _govt exp'!$J:$J,FAOstat!BI$4,'FAOstat _govt exp'!$H:$H,FAOstat!BI$3,'FAOstat _govt exp'!$D:$D,FAOstat!$B67)</f>
        <v>0</v>
      </c>
      <c r="BJ67">
        <f>SUMIFS('FAOstat _govt exp'!$L:$L,'FAOstat _govt exp'!$J:$J,FAOstat!BJ$4,'FAOstat _govt exp'!$H:$H,FAOstat!BJ$3,'FAOstat _govt exp'!$D:$D,FAOstat!$B67)</f>
        <v>0</v>
      </c>
      <c r="BK67">
        <f>SUMIFS('FAOstat _govt exp'!$L:$L,'FAOstat _govt exp'!$J:$J,FAOstat!BK$4,'FAOstat _govt exp'!$H:$H,FAOstat!BK$3,'FAOstat _govt exp'!$D:$D,FAOstat!$B67)</f>
        <v>0</v>
      </c>
      <c r="BL67">
        <f>SUMIFS('FAOstat _govt exp'!$L:$L,'FAOstat _govt exp'!$J:$J,FAOstat!BL$4,'FAOstat _govt exp'!$H:$H,FAOstat!BL$3,'FAOstat _govt exp'!$D:$D,FAOstat!$B67)</f>
        <v>0</v>
      </c>
      <c r="BM67">
        <f>SUMIFS('FAOstat _govt exp'!$L:$L,'FAOstat _govt exp'!$J:$J,FAOstat!BM$4,'FAOstat _govt exp'!$H:$H,FAOstat!BM$3,'FAOstat _govt exp'!$D:$D,FAOstat!$B67)</f>
        <v>0</v>
      </c>
      <c r="BN67">
        <f>SUMIFS('FAOstat _govt exp'!$L:$L,'FAOstat _govt exp'!$J:$J,FAOstat!BN$4,'FAOstat _govt exp'!$H:$H,FAOstat!BN$3,'FAOstat _govt exp'!$D:$D,FAOstat!$B67)</f>
        <v>0</v>
      </c>
      <c r="BO67">
        <f>SUMIFS('FAOstat _govt exp'!$L:$L,'FAOstat _govt exp'!$J:$J,FAOstat!BO$4,'FAOstat _govt exp'!$H:$H,FAOstat!BO$3,'FAOstat _govt exp'!$D:$D,FAOstat!$B67)</f>
        <v>0</v>
      </c>
      <c r="BP67">
        <f>SUMIFS('FAOstat _govt exp'!$L:$L,'FAOstat _govt exp'!$J:$J,FAOstat!BP$4,'FAOstat _govt exp'!$H:$H,FAOstat!BP$3,'FAOstat _govt exp'!$D:$D,FAOstat!$B67)</f>
        <v>0</v>
      </c>
      <c r="BQ67">
        <f>SUMIFS('FAOstat _govt exp'!$L:$L,'FAOstat _govt exp'!$J:$J,FAOstat!BQ$4,'FAOstat _govt exp'!$H:$H,FAOstat!BQ$3,'FAOstat _govt exp'!$D:$D,FAOstat!$B67)</f>
        <v>0</v>
      </c>
      <c r="BR67">
        <f>SUMIFS('FAOstat _govt exp'!$L:$L,'FAOstat _govt exp'!$J:$J,FAOstat!BR$4,'FAOstat _govt exp'!$H:$H,FAOstat!BR$3,'FAOstat _govt exp'!$D:$D,FAOstat!$B67)</f>
        <v>0</v>
      </c>
      <c r="BS67">
        <f>SUMIFS('FAOstat _govt exp'!$L:$L,'FAOstat _govt exp'!$J:$J,FAOstat!BS$4,'FAOstat _govt exp'!$H:$H,FAOstat!BS$3,'FAOstat _govt exp'!$D:$D,FAOstat!$B67)</f>
        <v>0</v>
      </c>
      <c r="BT67">
        <f>SUMIFS('FAOstat _govt exp'!$L:$L,'FAOstat _govt exp'!$J:$J,FAOstat!BT$4,'FAOstat _govt exp'!$H:$H,FAOstat!BT$3,'FAOstat _govt exp'!$D:$D,FAOstat!$B67)</f>
        <v>0</v>
      </c>
      <c r="BU67">
        <f>SUMIFS('FAOstat _govt exp'!$L:$L,'FAOstat _govt exp'!$J:$J,FAOstat!BU$4,'FAOstat _govt exp'!$H:$H,FAOstat!BU$3,'FAOstat _govt exp'!$D:$D,FAOstat!$B67)</f>
        <v>0</v>
      </c>
      <c r="BV67">
        <f>SUMIFS('FAOstat _govt exp'!$L:$L,'FAOstat _govt exp'!$J:$J,FAOstat!BV$4,'FAOstat _govt exp'!$H:$H,FAOstat!BV$3,'FAOstat _govt exp'!$D:$D,FAOstat!$B67)</f>
        <v>0</v>
      </c>
      <c r="BW67">
        <f>SUMIFS('FAOstat _govt exp'!$L:$L,'FAOstat _govt exp'!$J:$J,FAOstat!BW$4,'FAOstat _govt exp'!$H:$H,FAOstat!BW$3,'FAOstat _govt exp'!$D:$D,FAOstat!$B67)</f>
        <v>0</v>
      </c>
      <c r="BX67">
        <f>SUMIFS('FAOstat _govt exp'!$L:$L,'FAOstat _govt exp'!$J:$J,FAOstat!BX$4,'FAOstat _govt exp'!$H:$H,FAOstat!BX$3,'FAOstat _govt exp'!$D:$D,FAOstat!$B67)</f>
        <v>0</v>
      </c>
      <c r="BY67">
        <f>SUMIFS('FAOstat _govt exp'!$L:$L,'FAOstat _govt exp'!$J:$J,FAOstat!BY$4,'FAOstat _govt exp'!$H:$H,FAOstat!BY$3,'FAOstat _govt exp'!$D:$D,FAOstat!$B67)</f>
        <v>0</v>
      </c>
      <c r="BZ67">
        <f>SUMIFS('FAOstat _govt exp'!$L:$L,'FAOstat _govt exp'!$J:$J,FAOstat!BZ$4,'FAOstat _govt exp'!$H:$H,FAOstat!BZ$3,'FAOstat _govt exp'!$D:$D,FAOstat!$B67)</f>
        <v>0</v>
      </c>
      <c r="CA67">
        <f>SUMIFS('FAOstat _govt exp'!$L:$L,'FAOstat _govt exp'!$J:$J,FAOstat!CA$4,'FAOstat _govt exp'!$H:$H,FAOstat!CA$3,'FAOstat _govt exp'!$D:$D,FAOstat!$B67)</f>
        <v>0</v>
      </c>
      <c r="CB67">
        <f>SUMIFS('FAOstat _govt exp'!$L:$L,'FAOstat _govt exp'!$J:$J,FAOstat!CB$4,'FAOstat _govt exp'!$H:$H,FAOstat!CB$3,'FAOstat _govt exp'!$D:$D,FAOstat!$B67)</f>
        <v>0</v>
      </c>
      <c r="CC67">
        <f>SUMIFS('FAOstat _govt exp'!$L:$L,'FAOstat _govt exp'!$J:$J,FAOstat!CC$4,'FAOstat _govt exp'!$H:$H,FAOstat!CC$3,'FAOstat _govt exp'!$D:$D,FAOstat!$B67)</f>
        <v>0</v>
      </c>
      <c r="CD67">
        <f>SUMIFS('FAOstat _govt exp'!$L:$L,'FAOstat _govt exp'!$J:$J,FAOstat!CD$4,'FAOstat _govt exp'!$H:$H,FAOstat!CD$3,'FAOstat _govt exp'!$D:$D,FAOstat!$B67)</f>
        <v>0</v>
      </c>
      <c r="CE67" s="4">
        <f>SUMIFS('FAOstat_value added'!$L:$L,'FAOstat_value added'!$J:$J,FAOstat!CE$4,'FAOstat_value added'!$D:$D,FAOstat!$B67)</f>
        <v>284277.94711499999</v>
      </c>
      <c r="CF67" s="4">
        <f>IF(SUMIFS('FAOstat_value added'!$L:$L,'FAOstat_value added'!$J:$J,FAOstat!CF$4,'FAOstat_value added'!$D:$D,FAOstat!$B67)=0,CE67*(1+Assumptions!$C$10),SUMIFS('FAOstat_value added'!$L:$L,'FAOstat_value added'!$J:$J,FAOstat!CF$4,'FAOstat_value added'!$D:$D,FAOstat!$B67))</f>
        <v>321819.794674</v>
      </c>
      <c r="CG67" s="4">
        <f>IF(SUMIFS('FAOstat_value added'!$L:$L,'FAOstat_value added'!$J:$J,FAOstat!CG$4,'FAOstat_value added'!$D:$D,FAOstat!$B67)=0,CF67*(1+Assumptions!$C$10),SUMIFS('FAOstat_value added'!$L:$L,'FAOstat_value added'!$J:$J,FAOstat!CG$4,'FAOstat_value added'!$D:$D,FAOstat!$B67))</f>
        <v>313471.692958</v>
      </c>
      <c r="CH67" s="4">
        <f>IF(SUMIFS('FAOstat_value added'!$L:$L,'FAOstat_value added'!$J:$J,FAOstat!CH$4,'FAOstat_value added'!$D:$D,FAOstat!$B67)=0,CG67*(1+Assumptions!$C$10),SUMIFS('FAOstat_value added'!$L:$L,'FAOstat_value added'!$J:$J,FAOstat!CH$4,'FAOstat_value added'!$D:$D,FAOstat!$B67))</f>
        <v>328744.68102100003</v>
      </c>
      <c r="CI67" s="4">
        <f>IF(SUMIFS('FAOstat_value added'!$L:$L,'FAOstat_value added'!$J:$J,FAOstat!CI$4,'FAOstat_value added'!$D:$D,FAOstat!$B67)=0,CH67*(1+Assumptions!$C$10),SUMIFS('FAOstat_value added'!$L:$L,'FAOstat_value added'!$J:$J,FAOstat!CI$4,'FAOstat_value added'!$D:$D,FAOstat!$B67))</f>
        <v>343049.09984899999</v>
      </c>
      <c r="CJ67" s="4">
        <f>IF(SUMIFS('FAOstat_value added'!$L:$L,'FAOstat_value added'!$J:$J,FAOstat!CJ$4,'FAOstat_value added'!$D:$D,FAOstat!$B67)=0,CI67*(1+Assumptions!$C$10),SUMIFS('FAOstat_value added'!$L:$L,'FAOstat_value added'!$J:$J,FAOstat!CJ$4,'FAOstat_value added'!$D:$D,FAOstat!$B67))</f>
        <v>347227.66685199999</v>
      </c>
      <c r="CK67" s="4">
        <f>IF(SUMIFS('FAOstat_value added'!$L:$L,'FAOstat_value added'!$J:$J,FAOstat!CK$4,'FAOstat_value added'!$D:$D,FAOstat!$B67)=0,CJ67*(1+Assumptions!$C$10),SUMIFS('FAOstat_value added'!$L:$L,'FAOstat_value added'!$J:$J,FAOstat!CK$4,'FAOstat_value added'!$D:$D,FAOstat!$B67))</f>
        <v>371508.45946899999</v>
      </c>
      <c r="CL67" s="4">
        <f>IF(SUMIFS('FAOstat_value added'!$L:$L,'FAOstat_value added'!$J:$J,FAOstat!CL$4,'FAOstat_value added'!$D:$D,FAOstat!$B67)=0,CK67*(1+Assumptions!$C$10),SUMIFS('FAOstat_value added'!$L:$L,'FAOstat_value added'!$J:$J,FAOstat!CL$4,'FAOstat_value added'!$D:$D,FAOstat!$B67))</f>
        <v>410024.98182300001</v>
      </c>
      <c r="CM67" s="4">
        <f>IF(SUMIFS('FAOstat_value added'!$L:$L,'FAOstat_value added'!$J:$J,FAOstat!CM$4,'FAOstat_value added'!$D:$D,FAOstat!$B67)=0,CL67*(1+Assumptions!$C$10),SUMIFS('FAOstat_value added'!$L:$L,'FAOstat_value added'!$J:$J,FAOstat!CM$4,'FAOstat_value added'!$D:$D,FAOstat!$B67))</f>
        <v>405839.07688800001</v>
      </c>
      <c r="CN67" s="4">
        <f>IF(SUMIFS('FAOstat_value added'!$L:$L,'FAOstat_value added'!$J:$J,FAOstat!CN$4,'FAOstat_value added'!$D:$D,FAOstat!$B67)=0,CM67*(1+Assumptions!$C$10),SUMIFS('FAOstat_value added'!$L:$L,'FAOstat_value added'!$J:$J,FAOstat!CN$4,'FAOstat_value added'!$D:$D,FAOstat!$B67))</f>
        <v>413955.85842576</v>
      </c>
      <c r="CO67" s="36">
        <f t="shared" si="28"/>
        <v>3.1552513521397874E-2</v>
      </c>
    </row>
    <row r="68" spans="2:93" x14ac:dyDescent="0.35">
      <c r="B68" t="s">
        <v>159</v>
      </c>
      <c r="C68">
        <f t="shared" si="8"/>
        <v>0</v>
      </c>
      <c r="D68">
        <f t="shared" si="9"/>
        <v>0</v>
      </c>
      <c r="E68">
        <f t="shared" si="10"/>
        <v>0</v>
      </c>
      <c r="F68">
        <f t="shared" si="11"/>
        <v>132.91</v>
      </c>
      <c r="G68">
        <f t="shared" si="12"/>
        <v>0</v>
      </c>
      <c r="H68">
        <f t="shared" si="13"/>
        <v>0</v>
      </c>
      <c r="I68">
        <f t="shared" si="14"/>
        <v>0</v>
      </c>
      <c r="J68">
        <f t="shared" si="15"/>
        <v>0</v>
      </c>
      <c r="K68">
        <f t="shared" si="16"/>
        <v>0</v>
      </c>
      <c r="L68">
        <f t="shared" si="17"/>
        <v>0</v>
      </c>
      <c r="M68" s="4">
        <f t="shared" si="18"/>
        <v>2658.04</v>
      </c>
      <c r="N68" s="4">
        <f t="shared" si="19"/>
        <v>2099.9499999999998</v>
      </c>
      <c r="O68" s="4">
        <f t="shared" si="20"/>
        <v>2214.52</v>
      </c>
      <c r="P68" s="4">
        <f t="shared" si="21"/>
        <v>4232.6099999999997</v>
      </c>
      <c r="Q68" s="4">
        <f t="shared" si="22"/>
        <v>2012.26</v>
      </c>
      <c r="R68" s="4">
        <f t="shared" si="23"/>
        <v>2085.25</v>
      </c>
      <c r="S68" s="4">
        <f t="shared" si="24"/>
        <v>2780.12</v>
      </c>
      <c r="T68" s="4">
        <f t="shared" si="25"/>
        <v>1977.51</v>
      </c>
      <c r="U68" s="4">
        <f t="shared" si="26"/>
        <v>2212.86</v>
      </c>
      <c r="V68" s="4">
        <f t="shared" si="27"/>
        <v>0</v>
      </c>
      <c r="W68">
        <f>SUMIFS('FAOstat _govt exp'!$L:$L,'FAOstat _govt exp'!$J:$J,FAOstat!W$4,'FAOstat _govt exp'!$H:$H,FAOstat!W$3,'FAOstat _govt exp'!$D:$D,FAOstat!$B68)</f>
        <v>992.11</v>
      </c>
      <c r="X68">
        <f>SUMIFS('FAOstat _govt exp'!$L:$L,'FAOstat _govt exp'!$J:$J,FAOstat!X$4,'FAOstat _govt exp'!$H:$H,FAOstat!X$3,'FAOstat _govt exp'!$D:$D,FAOstat!$B68)</f>
        <v>0</v>
      </c>
      <c r="Y68">
        <f>SUMIFS('FAOstat _govt exp'!$L:$L,'FAOstat _govt exp'!$J:$J,FAOstat!Y$4,'FAOstat _govt exp'!$H:$H,FAOstat!Y$3,'FAOstat _govt exp'!$D:$D,FAOstat!$B68)</f>
        <v>0</v>
      </c>
      <c r="Z68">
        <f>SUMIFS('FAOstat _govt exp'!$L:$L,'FAOstat _govt exp'!$J:$J,FAOstat!Z$4,'FAOstat _govt exp'!$H:$H,FAOstat!Z$3,'FAOstat _govt exp'!$D:$D,FAOstat!$B68)</f>
        <v>1651.08</v>
      </c>
      <c r="AA68">
        <f>SUMIFS('FAOstat _govt exp'!$L:$L,'FAOstat _govt exp'!$J:$J,FAOstat!AA$4,'FAOstat _govt exp'!$H:$H,FAOstat!AA$3,'FAOstat _govt exp'!$D:$D,FAOstat!$B68)</f>
        <v>0</v>
      </c>
      <c r="AB68">
        <f>SUMIFS('FAOstat _govt exp'!$L:$L,'FAOstat _govt exp'!$J:$J,FAOstat!AB$4,'FAOstat _govt exp'!$H:$H,FAOstat!AB$3,'FAOstat _govt exp'!$D:$D,FAOstat!$B68)</f>
        <v>0</v>
      </c>
      <c r="AC68">
        <f>SUMIFS('FAOstat _govt exp'!$L:$L,'FAOstat _govt exp'!$J:$J,FAOstat!AC$4,'FAOstat _govt exp'!$H:$H,FAOstat!AC$3,'FAOstat _govt exp'!$D:$D,FAOstat!$B68)</f>
        <v>0</v>
      </c>
      <c r="AD68">
        <f>SUMIFS('FAOstat _govt exp'!$L:$L,'FAOstat _govt exp'!$J:$J,FAOstat!AD$4,'FAOstat _govt exp'!$H:$H,FAOstat!AD$3,'FAOstat _govt exp'!$D:$D,FAOstat!$B68)</f>
        <v>0</v>
      </c>
      <c r="AE68">
        <f>SUMIFS('FAOstat _govt exp'!$L:$L,'FAOstat _govt exp'!$J:$J,FAOstat!AE$4,'FAOstat _govt exp'!$H:$H,FAOstat!AE$3,'FAOstat _govt exp'!$D:$D,FAOstat!$B68)</f>
        <v>0</v>
      </c>
      <c r="AF68">
        <f>SUMIFS('FAOstat _govt exp'!$L:$L,'FAOstat _govt exp'!$J:$J,FAOstat!AF$4,'FAOstat _govt exp'!$H:$H,FAOstat!AF$3,'FAOstat _govt exp'!$D:$D,FAOstat!$B68)</f>
        <v>0</v>
      </c>
      <c r="AG68">
        <f>SUMIFS('FAOstat _govt exp'!$L:$L,'FAOstat _govt exp'!$J:$J,FAOstat!AG$4,'FAOstat _govt exp'!$H:$H,FAOstat!AG$3,'FAOstat _govt exp'!$D:$D,FAOstat!$B68)</f>
        <v>1665.93</v>
      </c>
      <c r="AH68">
        <f>SUMIFS('FAOstat _govt exp'!$L:$L,'FAOstat _govt exp'!$J:$J,FAOstat!AH$4,'FAOstat _govt exp'!$H:$H,FAOstat!AH$3,'FAOstat _govt exp'!$D:$D,FAOstat!$B68)</f>
        <v>2099.9499999999998</v>
      </c>
      <c r="AI68">
        <f>SUMIFS('FAOstat _govt exp'!$L:$L,'FAOstat _govt exp'!$J:$J,FAOstat!AI$4,'FAOstat _govt exp'!$H:$H,FAOstat!AI$3,'FAOstat _govt exp'!$D:$D,FAOstat!$B68)</f>
        <v>2214.52</v>
      </c>
      <c r="AJ68">
        <f>SUMIFS('FAOstat _govt exp'!$L:$L,'FAOstat _govt exp'!$J:$J,FAOstat!AJ$4,'FAOstat _govt exp'!$H:$H,FAOstat!AJ$3,'FAOstat _govt exp'!$D:$D,FAOstat!$B68)</f>
        <v>2448.62</v>
      </c>
      <c r="AK68">
        <f>SUMIFS('FAOstat _govt exp'!$L:$L,'FAOstat _govt exp'!$J:$J,FAOstat!AK$4,'FAOstat _govt exp'!$H:$H,FAOstat!AK$3,'FAOstat _govt exp'!$D:$D,FAOstat!$B68)</f>
        <v>2012.26</v>
      </c>
      <c r="AL68">
        <f>SUMIFS('FAOstat _govt exp'!$L:$L,'FAOstat _govt exp'!$J:$J,FAOstat!AL$4,'FAOstat _govt exp'!$H:$H,FAOstat!AL$3,'FAOstat _govt exp'!$D:$D,FAOstat!$B68)</f>
        <v>2085.25</v>
      </c>
      <c r="AM68">
        <f>SUMIFS('FAOstat _govt exp'!$L:$L,'FAOstat _govt exp'!$J:$J,FAOstat!AM$4,'FAOstat _govt exp'!$H:$H,FAOstat!AM$3,'FAOstat _govt exp'!$D:$D,FAOstat!$B68)</f>
        <v>2780.12</v>
      </c>
      <c r="AN68">
        <f>SUMIFS('FAOstat _govt exp'!$L:$L,'FAOstat _govt exp'!$J:$J,FAOstat!AN$4,'FAOstat _govt exp'!$H:$H,FAOstat!AN$3,'FAOstat _govt exp'!$D:$D,FAOstat!$B68)</f>
        <v>1977.51</v>
      </c>
      <c r="AO68">
        <f>SUMIFS('FAOstat _govt exp'!$L:$L,'FAOstat _govt exp'!$J:$J,FAOstat!AO$4,'FAOstat _govt exp'!$H:$H,FAOstat!AO$3,'FAOstat _govt exp'!$D:$D,FAOstat!$B68)</f>
        <v>2212.86</v>
      </c>
      <c r="AP68">
        <f>SUMIFS('FAOstat _govt exp'!$L:$L,'FAOstat _govt exp'!$J:$J,FAOstat!AP$4,'FAOstat _govt exp'!$H:$H,FAOstat!AP$3,'FAOstat _govt exp'!$D:$D,FAOstat!$B68)</f>
        <v>0</v>
      </c>
      <c r="AQ68">
        <f>SUMIFS('FAOstat _govt exp'!$L:$L,'FAOstat _govt exp'!$J:$J,FAOstat!AQ$4,'FAOstat _govt exp'!$H:$H,FAOstat!AQ$3,'FAOstat _govt exp'!$D:$D,FAOstat!$B68)</f>
        <v>0</v>
      </c>
      <c r="AR68">
        <f>SUMIFS('FAOstat _govt exp'!$L:$L,'FAOstat _govt exp'!$J:$J,FAOstat!AR$4,'FAOstat _govt exp'!$H:$H,FAOstat!AR$3,'FAOstat _govt exp'!$D:$D,FAOstat!$B68)</f>
        <v>0</v>
      </c>
      <c r="AS68">
        <f>SUMIFS('FAOstat _govt exp'!$L:$L,'FAOstat _govt exp'!$J:$J,FAOstat!AS$4,'FAOstat _govt exp'!$H:$H,FAOstat!AS$3,'FAOstat _govt exp'!$D:$D,FAOstat!$B68)</f>
        <v>0</v>
      </c>
      <c r="AT68">
        <f>SUMIFS('FAOstat _govt exp'!$L:$L,'FAOstat _govt exp'!$J:$J,FAOstat!AT$4,'FAOstat _govt exp'!$H:$H,FAOstat!AT$3,'FAOstat _govt exp'!$D:$D,FAOstat!$B68)</f>
        <v>132.91</v>
      </c>
      <c r="AU68">
        <f>SUMIFS('FAOstat _govt exp'!$L:$L,'FAOstat _govt exp'!$J:$J,FAOstat!AU$4,'FAOstat _govt exp'!$H:$H,FAOstat!AU$3,'FAOstat _govt exp'!$D:$D,FAOstat!$B68)</f>
        <v>0</v>
      </c>
      <c r="AV68">
        <f>SUMIFS('FAOstat _govt exp'!$L:$L,'FAOstat _govt exp'!$J:$J,FAOstat!AV$4,'FAOstat _govt exp'!$H:$H,FAOstat!AV$3,'FAOstat _govt exp'!$D:$D,FAOstat!$B68)</f>
        <v>0</v>
      </c>
      <c r="AW68">
        <f>SUMIFS('FAOstat _govt exp'!$L:$L,'FAOstat _govt exp'!$J:$J,FAOstat!AW$4,'FAOstat _govt exp'!$H:$H,FAOstat!AW$3,'FAOstat _govt exp'!$D:$D,FAOstat!$B68)</f>
        <v>0</v>
      </c>
      <c r="AX68">
        <f>SUMIFS('FAOstat _govt exp'!$L:$L,'FAOstat _govt exp'!$J:$J,FAOstat!AX$4,'FAOstat _govt exp'!$H:$H,FAOstat!AX$3,'FAOstat _govt exp'!$D:$D,FAOstat!$B68)</f>
        <v>0</v>
      </c>
      <c r="AY68">
        <f>SUMIFS('FAOstat _govt exp'!$L:$L,'FAOstat _govt exp'!$J:$J,FAOstat!AY$4,'FAOstat _govt exp'!$H:$H,FAOstat!AY$3,'FAOstat _govt exp'!$D:$D,FAOstat!$B68)</f>
        <v>0</v>
      </c>
      <c r="AZ68">
        <f>SUMIFS('FAOstat _govt exp'!$L:$L,'FAOstat _govt exp'!$J:$J,FAOstat!AZ$4,'FAOstat _govt exp'!$H:$H,FAOstat!AZ$3,'FAOstat _govt exp'!$D:$D,FAOstat!$B68)</f>
        <v>0</v>
      </c>
      <c r="BA68">
        <f>SUMIFS('FAOstat _govt exp'!$L:$L,'FAOstat _govt exp'!$J:$J,FAOstat!BA$4,'FAOstat _govt exp'!$H:$H,FAOstat!BA$3,'FAOstat _govt exp'!$D:$D,FAOstat!$B68)</f>
        <v>992.11</v>
      </c>
      <c r="BB68">
        <f>SUMIFS('FAOstat _govt exp'!$L:$L,'FAOstat _govt exp'!$J:$J,FAOstat!BB$4,'FAOstat _govt exp'!$H:$H,FAOstat!BB$3,'FAOstat _govt exp'!$D:$D,FAOstat!$B68)</f>
        <v>0</v>
      </c>
      <c r="BC68">
        <f>SUMIFS('FAOstat _govt exp'!$L:$L,'FAOstat _govt exp'!$J:$J,FAOstat!BC$4,'FAOstat _govt exp'!$H:$H,FAOstat!BC$3,'FAOstat _govt exp'!$D:$D,FAOstat!$B68)</f>
        <v>0</v>
      </c>
      <c r="BD68">
        <f>SUMIFS('FAOstat _govt exp'!$L:$L,'FAOstat _govt exp'!$J:$J,FAOstat!BD$4,'FAOstat _govt exp'!$H:$H,FAOstat!BD$3,'FAOstat _govt exp'!$D:$D,FAOstat!$B68)</f>
        <v>1651.08</v>
      </c>
      <c r="BE68">
        <f>SUMIFS('FAOstat _govt exp'!$L:$L,'FAOstat _govt exp'!$J:$J,FAOstat!BE$4,'FAOstat _govt exp'!$H:$H,FAOstat!BE$3,'FAOstat _govt exp'!$D:$D,FAOstat!$B68)</f>
        <v>0</v>
      </c>
      <c r="BF68">
        <f>SUMIFS('FAOstat _govt exp'!$L:$L,'FAOstat _govt exp'!$J:$J,FAOstat!BF$4,'FAOstat _govt exp'!$H:$H,FAOstat!BF$3,'FAOstat _govt exp'!$D:$D,FAOstat!$B68)</f>
        <v>0</v>
      </c>
      <c r="BG68">
        <f>SUMIFS('FAOstat _govt exp'!$L:$L,'FAOstat _govt exp'!$J:$J,FAOstat!BG$4,'FAOstat _govt exp'!$H:$H,FAOstat!BG$3,'FAOstat _govt exp'!$D:$D,FAOstat!$B68)</f>
        <v>0</v>
      </c>
      <c r="BH68">
        <f>SUMIFS('FAOstat _govt exp'!$L:$L,'FAOstat _govt exp'!$J:$J,FAOstat!BH$4,'FAOstat _govt exp'!$H:$H,FAOstat!BH$3,'FAOstat _govt exp'!$D:$D,FAOstat!$B68)</f>
        <v>0</v>
      </c>
      <c r="BI68">
        <f>SUMIFS('FAOstat _govt exp'!$L:$L,'FAOstat _govt exp'!$J:$J,FAOstat!BI$4,'FAOstat _govt exp'!$H:$H,FAOstat!BI$3,'FAOstat _govt exp'!$D:$D,FAOstat!$B68)</f>
        <v>0</v>
      </c>
      <c r="BJ68">
        <f>SUMIFS('FAOstat _govt exp'!$L:$L,'FAOstat _govt exp'!$J:$J,FAOstat!BJ$4,'FAOstat _govt exp'!$H:$H,FAOstat!BJ$3,'FAOstat _govt exp'!$D:$D,FAOstat!$B68)</f>
        <v>0</v>
      </c>
      <c r="BK68">
        <f>SUMIFS('FAOstat _govt exp'!$L:$L,'FAOstat _govt exp'!$J:$J,FAOstat!BK$4,'FAOstat _govt exp'!$H:$H,FAOstat!BK$3,'FAOstat _govt exp'!$D:$D,FAOstat!$B68)</f>
        <v>1077.75</v>
      </c>
      <c r="BL68">
        <f>SUMIFS('FAOstat _govt exp'!$L:$L,'FAOstat _govt exp'!$J:$J,FAOstat!BL$4,'FAOstat _govt exp'!$H:$H,FAOstat!BL$3,'FAOstat _govt exp'!$D:$D,FAOstat!$B68)</f>
        <v>1547.86</v>
      </c>
      <c r="BM68">
        <f>SUMIFS('FAOstat _govt exp'!$L:$L,'FAOstat _govt exp'!$J:$J,FAOstat!BM$4,'FAOstat _govt exp'!$H:$H,FAOstat!BM$3,'FAOstat _govt exp'!$D:$D,FAOstat!$B68)</f>
        <v>1384.61</v>
      </c>
      <c r="BN68">
        <f>SUMIFS('FAOstat _govt exp'!$L:$L,'FAOstat _govt exp'!$J:$J,FAOstat!BN$4,'FAOstat _govt exp'!$H:$H,FAOstat!BN$3,'FAOstat _govt exp'!$D:$D,FAOstat!$B68)</f>
        <v>1467.46</v>
      </c>
      <c r="BO68">
        <f>SUMIFS('FAOstat _govt exp'!$L:$L,'FAOstat _govt exp'!$J:$J,FAOstat!BO$4,'FAOstat _govt exp'!$H:$H,FAOstat!BO$3,'FAOstat _govt exp'!$D:$D,FAOstat!$B68)</f>
        <v>783.09</v>
      </c>
      <c r="BP68">
        <f>SUMIFS('FAOstat _govt exp'!$L:$L,'FAOstat _govt exp'!$J:$J,FAOstat!BP$4,'FAOstat _govt exp'!$H:$H,FAOstat!BP$3,'FAOstat _govt exp'!$D:$D,FAOstat!$B68)</f>
        <v>736.75</v>
      </c>
      <c r="BQ68">
        <f>SUMIFS('FAOstat _govt exp'!$L:$L,'FAOstat _govt exp'!$J:$J,FAOstat!BQ$4,'FAOstat _govt exp'!$H:$H,FAOstat!BQ$3,'FAOstat _govt exp'!$D:$D,FAOstat!$B68)</f>
        <v>909.71</v>
      </c>
      <c r="BR68">
        <f>SUMIFS('FAOstat _govt exp'!$L:$L,'FAOstat _govt exp'!$J:$J,FAOstat!BR$4,'FAOstat _govt exp'!$H:$H,FAOstat!BR$3,'FAOstat _govt exp'!$D:$D,FAOstat!$B68)</f>
        <v>793.21</v>
      </c>
      <c r="BS68">
        <f>SUMIFS('FAOstat _govt exp'!$L:$L,'FAOstat _govt exp'!$J:$J,FAOstat!BS$4,'FAOstat _govt exp'!$H:$H,FAOstat!BS$3,'FAOstat _govt exp'!$D:$D,FAOstat!$B68)</f>
        <v>962.96</v>
      </c>
      <c r="BT68">
        <f>SUMIFS('FAOstat _govt exp'!$L:$L,'FAOstat _govt exp'!$J:$J,FAOstat!BT$4,'FAOstat _govt exp'!$H:$H,FAOstat!BT$3,'FAOstat _govt exp'!$D:$D,FAOstat!$B68)</f>
        <v>0</v>
      </c>
      <c r="BU68">
        <f>SUMIFS('FAOstat _govt exp'!$L:$L,'FAOstat _govt exp'!$J:$J,FAOstat!BU$4,'FAOstat _govt exp'!$H:$H,FAOstat!BU$3,'FAOstat _govt exp'!$D:$D,FAOstat!$B68)</f>
        <v>0</v>
      </c>
      <c r="BV68">
        <f>SUMIFS('FAOstat _govt exp'!$L:$L,'FAOstat _govt exp'!$J:$J,FAOstat!BV$4,'FAOstat _govt exp'!$H:$H,FAOstat!BV$3,'FAOstat _govt exp'!$D:$D,FAOstat!$B68)</f>
        <v>0</v>
      </c>
      <c r="BW68">
        <f>SUMIFS('FAOstat _govt exp'!$L:$L,'FAOstat _govt exp'!$J:$J,FAOstat!BW$4,'FAOstat _govt exp'!$H:$H,FAOstat!BW$3,'FAOstat _govt exp'!$D:$D,FAOstat!$B68)</f>
        <v>0</v>
      </c>
      <c r="BX68">
        <f>SUMIFS('FAOstat _govt exp'!$L:$L,'FAOstat _govt exp'!$J:$J,FAOstat!BX$4,'FAOstat _govt exp'!$H:$H,FAOstat!BX$3,'FAOstat _govt exp'!$D:$D,FAOstat!$B68)</f>
        <v>132.91</v>
      </c>
      <c r="BY68">
        <f>SUMIFS('FAOstat _govt exp'!$L:$L,'FAOstat _govt exp'!$J:$J,FAOstat!BY$4,'FAOstat _govt exp'!$H:$H,FAOstat!BY$3,'FAOstat _govt exp'!$D:$D,FAOstat!$B68)</f>
        <v>0</v>
      </c>
      <c r="BZ68">
        <f>SUMIFS('FAOstat _govt exp'!$L:$L,'FAOstat _govt exp'!$J:$J,FAOstat!BZ$4,'FAOstat _govt exp'!$H:$H,FAOstat!BZ$3,'FAOstat _govt exp'!$D:$D,FAOstat!$B68)</f>
        <v>0</v>
      </c>
      <c r="CA68">
        <f>SUMIFS('FAOstat _govt exp'!$L:$L,'FAOstat _govt exp'!$J:$J,FAOstat!CA$4,'FAOstat _govt exp'!$H:$H,FAOstat!CA$3,'FAOstat _govt exp'!$D:$D,FAOstat!$B68)</f>
        <v>0</v>
      </c>
      <c r="CB68">
        <f>SUMIFS('FAOstat _govt exp'!$L:$L,'FAOstat _govt exp'!$J:$J,FAOstat!CB$4,'FAOstat _govt exp'!$H:$H,FAOstat!CB$3,'FAOstat _govt exp'!$D:$D,FAOstat!$B68)</f>
        <v>0</v>
      </c>
      <c r="CC68">
        <f>SUMIFS('FAOstat _govt exp'!$L:$L,'FAOstat _govt exp'!$J:$J,FAOstat!CC$4,'FAOstat _govt exp'!$H:$H,FAOstat!CC$3,'FAOstat _govt exp'!$D:$D,FAOstat!$B68)</f>
        <v>0</v>
      </c>
      <c r="CD68">
        <f>SUMIFS('FAOstat _govt exp'!$L:$L,'FAOstat _govt exp'!$J:$J,FAOstat!CD$4,'FAOstat _govt exp'!$H:$H,FAOstat!CD$3,'FAOstat _govt exp'!$D:$D,FAOstat!$B68)</f>
        <v>0</v>
      </c>
      <c r="CE68" s="4">
        <f>SUMIFS('FAOstat_value added'!$L:$L,'FAOstat_value added'!$J:$J,FAOstat!CE$4,'FAOstat_value added'!$D:$D,FAOstat!$B68)</f>
        <v>105178.704352</v>
      </c>
      <c r="CF68" s="4">
        <f>IF(SUMIFS('FAOstat_value added'!$L:$L,'FAOstat_value added'!$J:$J,FAOstat!CF$4,'FAOstat_value added'!$D:$D,FAOstat!$B68)=0,CE68*(1+Assumptions!$C$10),SUMIFS('FAOstat_value added'!$L:$L,'FAOstat_value added'!$J:$J,FAOstat!CF$4,'FAOstat_value added'!$D:$D,FAOstat!$B68))</f>
        <v>120661.084781</v>
      </c>
      <c r="CG68" s="4">
        <f>IF(SUMIFS('FAOstat_value added'!$L:$L,'FAOstat_value added'!$J:$J,FAOstat!CG$4,'FAOstat_value added'!$D:$D,FAOstat!$B68)=0,CF68*(1+Assumptions!$C$10),SUMIFS('FAOstat_value added'!$L:$L,'FAOstat_value added'!$J:$J,FAOstat!CG$4,'FAOstat_value added'!$D:$D,FAOstat!$B68))</f>
        <v>122755.462002</v>
      </c>
      <c r="CH68" s="4">
        <f>IF(SUMIFS('FAOstat_value added'!$L:$L,'FAOstat_value added'!$J:$J,FAOstat!CH$4,'FAOstat_value added'!$D:$D,FAOstat!$B68)=0,CG68*(1+Assumptions!$C$10),SUMIFS('FAOstat_value added'!$L:$L,'FAOstat_value added'!$J:$J,FAOstat!CH$4,'FAOstat_value added'!$D:$D,FAOstat!$B68))</f>
        <v>121883.25666899999</v>
      </c>
      <c r="CI68" s="4">
        <f>IF(SUMIFS('FAOstat_value added'!$L:$L,'FAOstat_value added'!$J:$J,FAOstat!CI$4,'FAOstat_value added'!$D:$D,FAOstat!$B68)=0,CH68*(1+Assumptions!$C$10),SUMIFS('FAOstat_value added'!$L:$L,'FAOstat_value added'!$J:$J,FAOstat!CI$4,'FAOstat_value added'!$D:$D,FAOstat!$B68))</f>
        <v>118806.143843</v>
      </c>
      <c r="CJ68" s="4">
        <f>IF(SUMIFS('FAOstat_value added'!$L:$L,'FAOstat_value added'!$J:$J,FAOstat!CJ$4,'FAOstat_value added'!$D:$D,FAOstat!$B68)=0,CI68*(1+Assumptions!$C$10),SUMIFS('FAOstat_value added'!$L:$L,'FAOstat_value added'!$J:$J,FAOstat!CJ$4,'FAOstat_value added'!$D:$D,FAOstat!$B68))</f>
        <v>116151.993174</v>
      </c>
      <c r="CK68" s="4">
        <f>IF(SUMIFS('FAOstat_value added'!$L:$L,'FAOstat_value added'!$J:$J,FAOstat!CK$4,'FAOstat_value added'!$D:$D,FAOstat!$B68)=0,CJ68*(1+Assumptions!$C$10),SUMIFS('FAOstat_value added'!$L:$L,'FAOstat_value added'!$J:$J,FAOstat!CK$4,'FAOstat_value added'!$D:$D,FAOstat!$B68))</f>
        <v>125605.406665</v>
      </c>
      <c r="CL68" s="4">
        <f>IF(SUMIFS('FAOstat_value added'!$L:$L,'FAOstat_value added'!$J:$J,FAOstat!CL$4,'FAOstat_value added'!$D:$D,FAOstat!$B68)=0,CK68*(1+Assumptions!$C$10),SUMIFS('FAOstat_value added'!$L:$L,'FAOstat_value added'!$J:$J,FAOstat!CL$4,'FAOstat_value added'!$D:$D,FAOstat!$B68))</f>
        <v>133570.53948800001</v>
      </c>
      <c r="CM68" s="4">
        <f>IF(SUMIFS('FAOstat_value added'!$L:$L,'FAOstat_value added'!$J:$J,FAOstat!CM$4,'FAOstat_value added'!$D:$D,FAOstat!$B68)=0,CL68*(1+Assumptions!$C$10),SUMIFS('FAOstat_value added'!$L:$L,'FAOstat_value added'!$J:$J,FAOstat!CM$4,'FAOstat_value added'!$D:$D,FAOstat!$B68))</f>
        <v>133480.13433500001</v>
      </c>
      <c r="CN68" s="4">
        <f>IF(SUMIFS('FAOstat_value added'!$L:$L,'FAOstat_value added'!$J:$J,FAOstat!CN$4,'FAOstat_value added'!$D:$D,FAOstat!$B68)=0,CM68*(1+Assumptions!$C$10),SUMIFS('FAOstat_value added'!$L:$L,'FAOstat_value added'!$J:$J,FAOstat!CN$4,'FAOstat_value added'!$D:$D,FAOstat!$B68))</f>
        <v>136149.73702170001</v>
      </c>
      <c r="CO68" s="36">
        <f t="shared" si="28"/>
        <v>-4.1369979704715898E-2</v>
      </c>
    </row>
    <row r="69" spans="2:93" x14ac:dyDescent="0.35">
      <c r="B69" t="s">
        <v>161</v>
      </c>
      <c r="C69">
        <f t="shared" si="8"/>
        <v>0</v>
      </c>
      <c r="D69">
        <f t="shared" si="9"/>
        <v>0</v>
      </c>
      <c r="E69">
        <f t="shared" si="10"/>
        <v>0</v>
      </c>
      <c r="F69">
        <f t="shared" si="11"/>
        <v>0</v>
      </c>
      <c r="G69">
        <f t="shared" si="12"/>
        <v>0</v>
      </c>
      <c r="H69">
        <f t="shared" si="13"/>
        <v>0</v>
      </c>
      <c r="I69">
        <f t="shared" si="14"/>
        <v>0</v>
      </c>
      <c r="J69">
        <f t="shared" si="15"/>
        <v>0</v>
      </c>
      <c r="K69">
        <f t="shared" si="16"/>
        <v>0</v>
      </c>
      <c r="L69">
        <f t="shared" si="17"/>
        <v>0</v>
      </c>
      <c r="M69" s="4">
        <f t="shared" si="18"/>
        <v>0</v>
      </c>
      <c r="N69" s="4">
        <f t="shared" si="19"/>
        <v>0</v>
      </c>
      <c r="O69" s="4">
        <f t="shared" si="20"/>
        <v>0</v>
      </c>
      <c r="P69" s="4">
        <f t="shared" si="21"/>
        <v>0</v>
      </c>
      <c r="Q69" s="4">
        <f t="shared" si="22"/>
        <v>0</v>
      </c>
      <c r="R69" s="4">
        <f t="shared" si="23"/>
        <v>0</v>
      </c>
      <c r="S69" s="4">
        <f t="shared" si="24"/>
        <v>0</v>
      </c>
      <c r="T69" s="4">
        <f t="shared" si="25"/>
        <v>0</v>
      </c>
      <c r="U69" s="4">
        <f t="shared" si="26"/>
        <v>0</v>
      </c>
      <c r="V69" s="4">
        <f t="shared" si="27"/>
        <v>0</v>
      </c>
      <c r="W69">
        <f>SUMIFS('FAOstat _govt exp'!$L:$L,'FAOstat _govt exp'!$J:$J,FAOstat!W$4,'FAOstat _govt exp'!$H:$H,FAOstat!W$3,'FAOstat _govt exp'!$D:$D,FAOstat!$B69)</f>
        <v>0</v>
      </c>
      <c r="X69">
        <f>SUMIFS('FAOstat _govt exp'!$L:$L,'FAOstat _govt exp'!$J:$J,FAOstat!X$4,'FAOstat _govt exp'!$H:$H,FAOstat!X$3,'FAOstat _govt exp'!$D:$D,FAOstat!$B69)</f>
        <v>0</v>
      </c>
      <c r="Y69">
        <f>SUMIFS('FAOstat _govt exp'!$L:$L,'FAOstat _govt exp'!$J:$J,FAOstat!Y$4,'FAOstat _govt exp'!$H:$H,FAOstat!Y$3,'FAOstat _govt exp'!$D:$D,FAOstat!$B69)</f>
        <v>0</v>
      </c>
      <c r="Z69">
        <f>SUMIFS('FAOstat _govt exp'!$L:$L,'FAOstat _govt exp'!$J:$J,FAOstat!Z$4,'FAOstat _govt exp'!$H:$H,FAOstat!Z$3,'FAOstat _govt exp'!$D:$D,FAOstat!$B69)</f>
        <v>0</v>
      </c>
      <c r="AA69">
        <f>SUMIFS('FAOstat _govt exp'!$L:$L,'FAOstat _govt exp'!$J:$J,FAOstat!AA$4,'FAOstat _govt exp'!$H:$H,FAOstat!AA$3,'FAOstat _govt exp'!$D:$D,FAOstat!$B69)</f>
        <v>0</v>
      </c>
      <c r="AB69">
        <f>SUMIFS('FAOstat _govt exp'!$L:$L,'FAOstat _govt exp'!$J:$J,FAOstat!AB$4,'FAOstat _govt exp'!$H:$H,FAOstat!AB$3,'FAOstat _govt exp'!$D:$D,FAOstat!$B69)</f>
        <v>0</v>
      </c>
      <c r="AC69">
        <f>SUMIFS('FAOstat _govt exp'!$L:$L,'FAOstat _govt exp'!$J:$J,FAOstat!AC$4,'FAOstat _govt exp'!$H:$H,FAOstat!AC$3,'FAOstat _govt exp'!$D:$D,FAOstat!$B69)</f>
        <v>0</v>
      </c>
      <c r="AD69">
        <f>SUMIFS('FAOstat _govt exp'!$L:$L,'FAOstat _govt exp'!$J:$J,FAOstat!AD$4,'FAOstat _govt exp'!$H:$H,FAOstat!AD$3,'FAOstat _govt exp'!$D:$D,FAOstat!$B69)</f>
        <v>0</v>
      </c>
      <c r="AE69">
        <f>SUMIFS('FAOstat _govt exp'!$L:$L,'FAOstat _govt exp'!$J:$J,FAOstat!AE$4,'FAOstat _govt exp'!$H:$H,FAOstat!AE$3,'FAOstat _govt exp'!$D:$D,FAOstat!$B69)</f>
        <v>0</v>
      </c>
      <c r="AF69">
        <f>SUMIFS('FAOstat _govt exp'!$L:$L,'FAOstat _govt exp'!$J:$J,FAOstat!AF$4,'FAOstat _govt exp'!$H:$H,FAOstat!AF$3,'FAOstat _govt exp'!$D:$D,FAOstat!$B69)</f>
        <v>0</v>
      </c>
      <c r="AG69">
        <f>SUMIFS('FAOstat _govt exp'!$L:$L,'FAOstat _govt exp'!$J:$J,FAOstat!AG$4,'FAOstat _govt exp'!$H:$H,FAOstat!AG$3,'FAOstat _govt exp'!$D:$D,FAOstat!$B69)</f>
        <v>0</v>
      </c>
      <c r="AH69">
        <f>SUMIFS('FAOstat _govt exp'!$L:$L,'FAOstat _govt exp'!$J:$J,FAOstat!AH$4,'FAOstat _govt exp'!$H:$H,FAOstat!AH$3,'FAOstat _govt exp'!$D:$D,FAOstat!$B69)</f>
        <v>0</v>
      </c>
      <c r="AI69">
        <f>SUMIFS('FAOstat _govt exp'!$L:$L,'FAOstat _govt exp'!$J:$J,FAOstat!AI$4,'FAOstat _govt exp'!$H:$H,FAOstat!AI$3,'FAOstat _govt exp'!$D:$D,FAOstat!$B69)</f>
        <v>0</v>
      </c>
      <c r="AJ69">
        <f>SUMIFS('FAOstat _govt exp'!$L:$L,'FAOstat _govt exp'!$J:$J,FAOstat!AJ$4,'FAOstat _govt exp'!$H:$H,FAOstat!AJ$3,'FAOstat _govt exp'!$D:$D,FAOstat!$B69)</f>
        <v>0</v>
      </c>
      <c r="AK69">
        <f>SUMIFS('FAOstat _govt exp'!$L:$L,'FAOstat _govt exp'!$J:$J,FAOstat!AK$4,'FAOstat _govt exp'!$H:$H,FAOstat!AK$3,'FAOstat _govt exp'!$D:$D,FAOstat!$B69)</f>
        <v>0</v>
      </c>
      <c r="AL69">
        <f>SUMIFS('FAOstat _govt exp'!$L:$L,'FAOstat _govt exp'!$J:$J,FAOstat!AL$4,'FAOstat _govt exp'!$H:$H,FAOstat!AL$3,'FAOstat _govt exp'!$D:$D,FAOstat!$B69)</f>
        <v>0</v>
      </c>
      <c r="AM69">
        <f>SUMIFS('FAOstat _govt exp'!$L:$L,'FAOstat _govt exp'!$J:$J,FAOstat!AM$4,'FAOstat _govt exp'!$H:$H,FAOstat!AM$3,'FAOstat _govt exp'!$D:$D,FAOstat!$B69)</f>
        <v>0</v>
      </c>
      <c r="AN69">
        <f>SUMIFS('FAOstat _govt exp'!$L:$L,'FAOstat _govt exp'!$J:$J,FAOstat!AN$4,'FAOstat _govt exp'!$H:$H,FAOstat!AN$3,'FAOstat _govt exp'!$D:$D,FAOstat!$B69)</f>
        <v>0</v>
      </c>
      <c r="AO69">
        <f>SUMIFS('FAOstat _govt exp'!$L:$L,'FAOstat _govt exp'!$J:$J,FAOstat!AO$4,'FAOstat _govt exp'!$H:$H,FAOstat!AO$3,'FAOstat _govt exp'!$D:$D,FAOstat!$B69)</f>
        <v>0</v>
      </c>
      <c r="AP69">
        <f>SUMIFS('FAOstat _govt exp'!$L:$L,'FAOstat _govt exp'!$J:$J,FAOstat!AP$4,'FAOstat _govt exp'!$H:$H,FAOstat!AP$3,'FAOstat _govt exp'!$D:$D,FAOstat!$B69)</f>
        <v>0</v>
      </c>
      <c r="AQ69">
        <f>SUMIFS('FAOstat _govt exp'!$L:$L,'FAOstat _govt exp'!$J:$J,FAOstat!AQ$4,'FAOstat _govt exp'!$H:$H,FAOstat!AQ$3,'FAOstat _govt exp'!$D:$D,FAOstat!$B69)</f>
        <v>0</v>
      </c>
      <c r="AR69">
        <f>SUMIFS('FAOstat _govt exp'!$L:$L,'FAOstat _govt exp'!$J:$J,FAOstat!AR$4,'FAOstat _govt exp'!$H:$H,FAOstat!AR$3,'FAOstat _govt exp'!$D:$D,FAOstat!$B69)</f>
        <v>0</v>
      </c>
      <c r="AS69">
        <f>SUMIFS('FAOstat _govt exp'!$L:$L,'FAOstat _govt exp'!$J:$J,FAOstat!AS$4,'FAOstat _govt exp'!$H:$H,FAOstat!AS$3,'FAOstat _govt exp'!$D:$D,FAOstat!$B69)</f>
        <v>0</v>
      </c>
      <c r="AT69">
        <f>SUMIFS('FAOstat _govt exp'!$L:$L,'FAOstat _govt exp'!$J:$J,FAOstat!AT$4,'FAOstat _govt exp'!$H:$H,FAOstat!AT$3,'FAOstat _govt exp'!$D:$D,FAOstat!$B69)</f>
        <v>0</v>
      </c>
      <c r="AU69">
        <f>SUMIFS('FAOstat _govt exp'!$L:$L,'FAOstat _govt exp'!$J:$J,FAOstat!AU$4,'FAOstat _govt exp'!$H:$H,FAOstat!AU$3,'FAOstat _govt exp'!$D:$D,FAOstat!$B69)</f>
        <v>0</v>
      </c>
      <c r="AV69">
        <f>SUMIFS('FAOstat _govt exp'!$L:$L,'FAOstat _govt exp'!$J:$J,FAOstat!AV$4,'FAOstat _govt exp'!$H:$H,FAOstat!AV$3,'FAOstat _govt exp'!$D:$D,FAOstat!$B69)</f>
        <v>0</v>
      </c>
      <c r="AW69">
        <f>SUMIFS('FAOstat _govt exp'!$L:$L,'FAOstat _govt exp'!$J:$J,FAOstat!AW$4,'FAOstat _govt exp'!$H:$H,FAOstat!AW$3,'FAOstat _govt exp'!$D:$D,FAOstat!$B69)</f>
        <v>0</v>
      </c>
      <c r="AX69">
        <f>SUMIFS('FAOstat _govt exp'!$L:$L,'FAOstat _govt exp'!$J:$J,FAOstat!AX$4,'FAOstat _govt exp'!$H:$H,FAOstat!AX$3,'FAOstat _govt exp'!$D:$D,FAOstat!$B69)</f>
        <v>0</v>
      </c>
      <c r="AY69">
        <f>SUMIFS('FAOstat _govt exp'!$L:$L,'FAOstat _govt exp'!$J:$J,FAOstat!AY$4,'FAOstat _govt exp'!$H:$H,FAOstat!AY$3,'FAOstat _govt exp'!$D:$D,FAOstat!$B69)</f>
        <v>0</v>
      </c>
      <c r="AZ69">
        <f>SUMIFS('FAOstat _govt exp'!$L:$L,'FAOstat _govt exp'!$J:$J,FAOstat!AZ$4,'FAOstat _govt exp'!$H:$H,FAOstat!AZ$3,'FAOstat _govt exp'!$D:$D,FAOstat!$B69)</f>
        <v>0</v>
      </c>
      <c r="BA69">
        <f>SUMIFS('FAOstat _govt exp'!$L:$L,'FAOstat _govt exp'!$J:$J,FAOstat!BA$4,'FAOstat _govt exp'!$H:$H,FAOstat!BA$3,'FAOstat _govt exp'!$D:$D,FAOstat!$B69)</f>
        <v>0</v>
      </c>
      <c r="BB69">
        <f>SUMIFS('FAOstat _govt exp'!$L:$L,'FAOstat _govt exp'!$J:$J,FAOstat!BB$4,'FAOstat _govt exp'!$H:$H,FAOstat!BB$3,'FAOstat _govt exp'!$D:$D,FAOstat!$B69)</f>
        <v>0</v>
      </c>
      <c r="BC69">
        <f>SUMIFS('FAOstat _govt exp'!$L:$L,'FAOstat _govt exp'!$J:$J,FAOstat!BC$4,'FAOstat _govt exp'!$H:$H,FAOstat!BC$3,'FAOstat _govt exp'!$D:$D,FAOstat!$B69)</f>
        <v>0</v>
      </c>
      <c r="BD69">
        <f>SUMIFS('FAOstat _govt exp'!$L:$L,'FAOstat _govt exp'!$J:$J,FAOstat!BD$4,'FAOstat _govt exp'!$H:$H,FAOstat!BD$3,'FAOstat _govt exp'!$D:$D,FAOstat!$B69)</f>
        <v>0</v>
      </c>
      <c r="BE69">
        <f>SUMIFS('FAOstat _govt exp'!$L:$L,'FAOstat _govt exp'!$J:$J,FAOstat!BE$4,'FAOstat _govt exp'!$H:$H,FAOstat!BE$3,'FAOstat _govt exp'!$D:$D,FAOstat!$B69)</f>
        <v>0</v>
      </c>
      <c r="BF69">
        <f>SUMIFS('FAOstat _govt exp'!$L:$L,'FAOstat _govt exp'!$J:$J,FAOstat!BF$4,'FAOstat _govt exp'!$H:$H,FAOstat!BF$3,'FAOstat _govt exp'!$D:$D,FAOstat!$B69)</f>
        <v>0</v>
      </c>
      <c r="BG69">
        <f>SUMIFS('FAOstat _govt exp'!$L:$L,'FAOstat _govt exp'!$J:$J,FAOstat!BG$4,'FAOstat _govt exp'!$H:$H,FAOstat!BG$3,'FAOstat _govt exp'!$D:$D,FAOstat!$B69)</f>
        <v>0</v>
      </c>
      <c r="BH69">
        <f>SUMIFS('FAOstat _govt exp'!$L:$L,'FAOstat _govt exp'!$J:$J,FAOstat!BH$4,'FAOstat _govt exp'!$H:$H,FAOstat!BH$3,'FAOstat _govt exp'!$D:$D,FAOstat!$B69)</f>
        <v>0</v>
      </c>
      <c r="BI69">
        <f>SUMIFS('FAOstat _govt exp'!$L:$L,'FAOstat _govt exp'!$J:$J,FAOstat!BI$4,'FAOstat _govt exp'!$H:$H,FAOstat!BI$3,'FAOstat _govt exp'!$D:$D,FAOstat!$B69)</f>
        <v>0</v>
      </c>
      <c r="BJ69">
        <f>SUMIFS('FAOstat _govt exp'!$L:$L,'FAOstat _govt exp'!$J:$J,FAOstat!BJ$4,'FAOstat _govt exp'!$H:$H,FAOstat!BJ$3,'FAOstat _govt exp'!$D:$D,FAOstat!$B69)</f>
        <v>0</v>
      </c>
      <c r="BK69">
        <f>SUMIFS('FAOstat _govt exp'!$L:$L,'FAOstat _govt exp'!$J:$J,FAOstat!BK$4,'FAOstat _govt exp'!$H:$H,FAOstat!BK$3,'FAOstat _govt exp'!$D:$D,FAOstat!$B69)</f>
        <v>0</v>
      </c>
      <c r="BL69">
        <f>SUMIFS('FAOstat _govt exp'!$L:$L,'FAOstat _govt exp'!$J:$J,FAOstat!BL$4,'FAOstat _govt exp'!$H:$H,FAOstat!BL$3,'FAOstat _govt exp'!$D:$D,FAOstat!$B69)</f>
        <v>0</v>
      </c>
      <c r="BM69">
        <f>SUMIFS('FAOstat _govt exp'!$L:$L,'FAOstat _govt exp'!$J:$J,FAOstat!BM$4,'FAOstat _govt exp'!$H:$H,FAOstat!BM$3,'FAOstat _govt exp'!$D:$D,FAOstat!$B69)</f>
        <v>0</v>
      </c>
      <c r="BN69">
        <f>SUMIFS('FAOstat _govt exp'!$L:$L,'FAOstat _govt exp'!$J:$J,FAOstat!BN$4,'FAOstat _govt exp'!$H:$H,FAOstat!BN$3,'FAOstat _govt exp'!$D:$D,FAOstat!$B69)</f>
        <v>0</v>
      </c>
      <c r="BO69">
        <f>SUMIFS('FAOstat _govt exp'!$L:$L,'FAOstat _govt exp'!$J:$J,FAOstat!BO$4,'FAOstat _govt exp'!$H:$H,FAOstat!BO$3,'FAOstat _govt exp'!$D:$D,FAOstat!$B69)</f>
        <v>0</v>
      </c>
      <c r="BP69">
        <f>SUMIFS('FAOstat _govt exp'!$L:$L,'FAOstat _govt exp'!$J:$J,FAOstat!BP$4,'FAOstat _govt exp'!$H:$H,FAOstat!BP$3,'FAOstat _govt exp'!$D:$D,FAOstat!$B69)</f>
        <v>0</v>
      </c>
      <c r="BQ69">
        <f>SUMIFS('FAOstat _govt exp'!$L:$L,'FAOstat _govt exp'!$J:$J,FAOstat!BQ$4,'FAOstat _govt exp'!$H:$H,FAOstat!BQ$3,'FAOstat _govt exp'!$D:$D,FAOstat!$B69)</f>
        <v>0</v>
      </c>
      <c r="BR69">
        <f>SUMIFS('FAOstat _govt exp'!$L:$L,'FAOstat _govt exp'!$J:$J,FAOstat!BR$4,'FAOstat _govt exp'!$H:$H,FAOstat!BR$3,'FAOstat _govt exp'!$D:$D,FAOstat!$B69)</f>
        <v>0</v>
      </c>
      <c r="BS69">
        <f>SUMIFS('FAOstat _govt exp'!$L:$L,'FAOstat _govt exp'!$J:$J,FAOstat!BS$4,'FAOstat _govt exp'!$H:$H,FAOstat!BS$3,'FAOstat _govt exp'!$D:$D,FAOstat!$B69)</f>
        <v>0</v>
      </c>
      <c r="BT69">
        <f>SUMIFS('FAOstat _govt exp'!$L:$L,'FAOstat _govt exp'!$J:$J,FAOstat!BT$4,'FAOstat _govt exp'!$H:$H,FAOstat!BT$3,'FAOstat _govt exp'!$D:$D,FAOstat!$B69)</f>
        <v>0</v>
      </c>
      <c r="BU69">
        <f>SUMIFS('FAOstat _govt exp'!$L:$L,'FAOstat _govt exp'!$J:$J,FAOstat!BU$4,'FAOstat _govt exp'!$H:$H,FAOstat!BU$3,'FAOstat _govt exp'!$D:$D,FAOstat!$B69)</f>
        <v>0</v>
      </c>
      <c r="BV69">
        <f>SUMIFS('FAOstat _govt exp'!$L:$L,'FAOstat _govt exp'!$J:$J,FAOstat!BV$4,'FAOstat _govt exp'!$H:$H,FAOstat!BV$3,'FAOstat _govt exp'!$D:$D,FAOstat!$B69)</f>
        <v>0</v>
      </c>
      <c r="BW69">
        <f>SUMIFS('FAOstat _govt exp'!$L:$L,'FAOstat _govt exp'!$J:$J,FAOstat!BW$4,'FAOstat _govt exp'!$H:$H,FAOstat!BW$3,'FAOstat _govt exp'!$D:$D,FAOstat!$B69)</f>
        <v>0</v>
      </c>
      <c r="BX69">
        <f>SUMIFS('FAOstat _govt exp'!$L:$L,'FAOstat _govt exp'!$J:$J,FAOstat!BX$4,'FAOstat _govt exp'!$H:$H,FAOstat!BX$3,'FAOstat _govt exp'!$D:$D,FAOstat!$B69)</f>
        <v>0</v>
      </c>
      <c r="BY69">
        <f>SUMIFS('FAOstat _govt exp'!$L:$L,'FAOstat _govt exp'!$J:$J,FAOstat!BY$4,'FAOstat _govt exp'!$H:$H,FAOstat!BY$3,'FAOstat _govt exp'!$D:$D,FAOstat!$B69)</f>
        <v>0</v>
      </c>
      <c r="BZ69">
        <f>SUMIFS('FAOstat _govt exp'!$L:$L,'FAOstat _govt exp'!$J:$J,FAOstat!BZ$4,'FAOstat _govt exp'!$H:$H,FAOstat!BZ$3,'FAOstat _govt exp'!$D:$D,FAOstat!$B69)</f>
        <v>0</v>
      </c>
      <c r="CA69">
        <f>SUMIFS('FAOstat _govt exp'!$L:$L,'FAOstat _govt exp'!$J:$J,FAOstat!CA$4,'FAOstat _govt exp'!$H:$H,FAOstat!CA$3,'FAOstat _govt exp'!$D:$D,FAOstat!$B69)</f>
        <v>0</v>
      </c>
      <c r="CB69">
        <f>SUMIFS('FAOstat _govt exp'!$L:$L,'FAOstat _govt exp'!$J:$J,FAOstat!CB$4,'FAOstat _govt exp'!$H:$H,FAOstat!CB$3,'FAOstat _govt exp'!$D:$D,FAOstat!$B69)</f>
        <v>0</v>
      </c>
      <c r="CC69">
        <f>SUMIFS('FAOstat _govt exp'!$L:$L,'FAOstat _govt exp'!$J:$J,FAOstat!CC$4,'FAOstat _govt exp'!$H:$H,FAOstat!CC$3,'FAOstat _govt exp'!$D:$D,FAOstat!$B69)</f>
        <v>0</v>
      </c>
      <c r="CD69">
        <f>SUMIFS('FAOstat _govt exp'!$L:$L,'FAOstat _govt exp'!$J:$J,FAOstat!CD$4,'FAOstat _govt exp'!$H:$H,FAOstat!CD$3,'FAOstat _govt exp'!$D:$D,FAOstat!$B69)</f>
        <v>0</v>
      </c>
      <c r="CE69" s="4">
        <f>SUMIFS('FAOstat_value added'!$L:$L,'FAOstat_value added'!$J:$J,FAOstat!CE$4,'FAOstat_value added'!$D:$D,FAOstat!$B69)</f>
        <v>31918.418894999999</v>
      </c>
      <c r="CF69" s="4">
        <f>IF(SUMIFS('FAOstat_value added'!$L:$L,'FAOstat_value added'!$J:$J,FAOstat!CF$4,'FAOstat_value added'!$D:$D,FAOstat!$B69)=0,CE69*(1+Assumptions!$C$10),SUMIFS('FAOstat_value added'!$L:$L,'FAOstat_value added'!$J:$J,FAOstat!CF$4,'FAOstat_value added'!$D:$D,FAOstat!$B69))</f>
        <v>32819.813112999997</v>
      </c>
      <c r="CG69" s="4">
        <f>IF(SUMIFS('FAOstat_value added'!$L:$L,'FAOstat_value added'!$J:$J,FAOstat!CG$4,'FAOstat_value added'!$D:$D,FAOstat!$B69)=0,CF69*(1+Assumptions!$C$10),SUMIFS('FAOstat_value added'!$L:$L,'FAOstat_value added'!$J:$J,FAOstat!CG$4,'FAOstat_value added'!$D:$D,FAOstat!$B69))</f>
        <v>45939.282218</v>
      </c>
      <c r="CH69" s="4">
        <f>IF(SUMIFS('FAOstat_value added'!$L:$L,'FAOstat_value added'!$J:$J,FAOstat!CH$4,'FAOstat_value added'!$D:$D,FAOstat!$B69)=0,CG69*(1+Assumptions!$C$10),SUMIFS('FAOstat_value added'!$L:$L,'FAOstat_value added'!$J:$J,FAOstat!CH$4,'FAOstat_value added'!$D:$D,FAOstat!$B69))</f>
        <v>52617.705372999997</v>
      </c>
      <c r="CI69" s="4">
        <f>IF(SUMIFS('FAOstat_value added'!$L:$L,'FAOstat_value added'!$J:$J,FAOstat!CI$4,'FAOstat_value added'!$D:$D,FAOstat!$B69)=0,CH69*(1+Assumptions!$C$10),SUMIFS('FAOstat_value added'!$L:$L,'FAOstat_value added'!$J:$J,FAOstat!CI$4,'FAOstat_value added'!$D:$D,FAOstat!$B69))</f>
        <v>43430.918452999998</v>
      </c>
      <c r="CJ69" s="4">
        <f>IF(SUMIFS('FAOstat_value added'!$L:$L,'FAOstat_value added'!$J:$J,FAOstat!CJ$4,'FAOstat_value added'!$D:$D,FAOstat!$B69)=0,CI69*(1+Assumptions!$C$10),SUMIFS('FAOstat_value added'!$L:$L,'FAOstat_value added'!$J:$J,FAOstat!CJ$4,'FAOstat_value added'!$D:$D,FAOstat!$B69))</f>
        <v>41250.605990999997</v>
      </c>
      <c r="CK69" s="4">
        <f>IF(SUMIFS('FAOstat_value added'!$L:$L,'FAOstat_value added'!$J:$J,FAOstat!CK$4,'FAOstat_value added'!$D:$D,FAOstat!$B69)=0,CJ69*(1+Assumptions!$C$10),SUMIFS('FAOstat_value added'!$L:$L,'FAOstat_value added'!$J:$J,FAOstat!CK$4,'FAOstat_value added'!$D:$D,FAOstat!$B69))</f>
        <v>40997.607949999998</v>
      </c>
      <c r="CL69" s="4">
        <f>IF(SUMIFS('FAOstat_value added'!$L:$L,'FAOstat_value added'!$J:$J,FAOstat!CL$4,'FAOstat_value added'!$D:$D,FAOstat!$B69)=0,CK69*(1+Assumptions!$C$10),SUMIFS('FAOstat_value added'!$L:$L,'FAOstat_value added'!$J:$J,FAOstat!CL$4,'FAOstat_value added'!$D:$D,FAOstat!$B69))</f>
        <v>43791.556113999999</v>
      </c>
      <c r="CM69" s="4">
        <f>IF(SUMIFS('FAOstat_value added'!$L:$L,'FAOstat_value added'!$J:$J,FAOstat!CM$4,'FAOstat_value added'!$D:$D,FAOstat!$B69)=0,CL69*(1+Assumptions!$C$10),SUMIFS('FAOstat_value added'!$L:$L,'FAOstat_value added'!$J:$J,FAOstat!CM$4,'FAOstat_value added'!$D:$D,FAOstat!$B69))</f>
        <v>46712.710909000001</v>
      </c>
      <c r="CN69" s="4">
        <f>IF(SUMIFS('FAOstat_value added'!$L:$L,'FAOstat_value added'!$J:$J,FAOstat!CN$4,'FAOstat_value added'!$D:$D,FAOstat!$B69)=0,CM69*(1+Assumptions!$C$10),SUMIFS('FAOstat_value added'!$L:$L,'FAOstat_value added'!$J:$J,FAOstat!CN$4,'FAOstat_value added'!$D:$D,FAOstat!$B69))</f>
        <v>47646.965127180003</v>
      </c>
      <c r="CO69" s="36">
        <f t="shared" si="28"/>
        <v>0</v>
      </c>
    </row>
    <row r="70" spans="2:93" x14ac:dyDescent="0.35">
      <c r="B70" t="s">
        <v>165</v>
      </c>
      <c r="C70">
        <f t="shared" ref="C70:C133" si="29">IF(AQ70=0,BU70,AQ70)</f>
        <v>0</v>
      </c>
      <c r="D70">
        <f t="shared" ref="D70:D133" si="30">IF(AR70=0,BV70,AR70)</f>
        <v>0</v>
      </c>
      <c r="E70">
        <f t="shared" ref="E70:E133" si="31">IF(AS70=0,BW70,AS70)</f>
        <v>0</v>
      </c>
      <c r="F70">
        <f t="shared" ref="F70:F133" si="32">IF(AT70=0,BX70,AT70)</f>
        <v>0</v>
      </c>
      <c r="G70">
        <f t="shared" ref="G70:G133" si="33">IF(AU70=0,BY70,AU70)</f>
        <v>0</v>
      </c>
      <c r="H70">
        <f t="shared" ref="H70:H133" si="34">IF(AV70=0,BZ70,AV70)</f>
        <v>0</v>
      </c>
      <c r="I70">
        <f t="shared" ref="I70:I133" si="35">IF(AW70=0,CA70,AW70)</f>
        <v>0</v>
      </c>
      <c r="J70">
        <f t="shared" ref="J70:J133" si="36">IF(AX70=0,CB70,AX70)</f>
        <v>0</v>
      </c>
      <c r="K70">
        <f t="shared" ref="K70:K133" si="37">IF(AY70=0,CC70,AY70)</f>
        <v>0</v>
      </c>
      <c r="L70">
        <f t="shared" ref="L70:L133" si="38">IF(AZ70=0,CD70,AZ70)</f>
        <v>0</v>
      </c>
      <c r="M70" s="4">
        <f t="shared" ref="M70:M133" si="39">IF(W70=0,BA70,W70)+IF(AG70=0,BK70,AG70)+IF(AQ70=0,BU70,AQ70)</f>
        <v>3443.4400000000005</v>
      </c>
      <c r="N70" s="4">
        <f t="shared" ref="N70:N133" si="40">IF(X70=0,BB70,X70)+IF(AH70=0,BL70,AH70)+IF(AR70=0,BV70,AR70)</f>
        <v>2904.2</v>
      </c>
      <c r="O70" s="4">
        <f t="shared" ref="O70:O133" si="41">IF(Y70=0,BC70,Y70)+IF(AI70=0,BM70,AI70)+IF(AS70=0,BW70,AS70)</f>
        <v>2888.9399999999996</v>
      </c>
      <c r="P70" s="4">
        <f t="shared" ref="P70:P133" si="42">IF(Z70=0,BD70,Z70)+IF(AJ70=0,BN70,AJ70)+IF(AT70=0,BX70,AT70)</f>
        <v>2315.34</v>
      </c>
      <c r="Q70" s="4">
        <f t="shared" ref="Q70:Q133" si="43">IF(AA70=0,BE70,AA70)+IF(AK70=0,BO70,AK70)+IF(AU70=0,BY70,AU70)</f>
        <v>2328.41</v>
      </c>
      <c r="R70" s="4">
        <f t="shared" ref="R70:R133" si="44">IF(AB70=0,BF70,AB70)+IF(AL70=0,BP70,AL70)+IF(AV70=0,BZ70,AV70)</f>
        <v>2020.26</v>
      </c>
      <c r="S70" s="4">
        <f t="shared" ref="S70:S133" si="45">IF(AC70=0,BG70,AC70)+IF(AM70=0,BQ70,AM70)+IF(AW70=0,CA70,AW70)</f>
        <v>2078.75</v>
      </c>
      <c r="T70" s="4">
        <f t="shared" ref="T70:T133" si="46">IF(AD70=0,BH70,AD70)+IF(AN70=0,BR70,AN70)+IF(AX70=0,CB70,AX70)</f>
        <v>2207.9</v>
      </c>
      <c r="U70" s="4">
        <f t="shared" ref="U70:U133" si="47">IF(AE70=0,BI70,AE70)+IF(AO70=0,BS70,AO70)+IF(AY70=0,CC70,AY70)</f>
        <v>0</v>
      </c>
      <c r="V70" s="4">
        <f t="shared" ref="V70:V133" si="48">IF(AF70=0,BJ70,AF70)+IF(AP70=0,BT70,AP70)+IF(AZ70=0,CD70,AZ70)</f>
        <v>0</v>
      </c>
      <c r="W70">
        <f>SUMIFS('FAOstat _govt exp'!$L:$L,'FAOstat _govt exp'!$J:$J,FAOstat!W$4,'FAOstat _govt exp'!$H:$H,FAOstat!W$3,'FAOstat _govt exp'!$D:$D,FAOstat!$B70)</f>
        <v>1146.3900000000001</v>
      </c>
      <c r="X70">
        <f>SUMIFS('FAOstat _govt exp'!$L:$L,'FAOstat _govt exp'!$J:$J,FAOstat!X$4,'FAOstat _govt exp'!$H:$H,FAOstat!X$3,'FAOstat _govt exp'!$D:$D,FAOstat!$B70)</f>
        <v>1061.46</v>
      </c>
      <c r="Y70">
        <f>SUMIFS('FAOstat _govt exp'!$L:$L,'FAOstat _govt exp'!$J:$J,FAOstat!Y$4,'FAOstat _govt exp'!$H:$H,FAOstat!Y$3,'FAOstat _govt exp'!$D:$D,FAOstat!$B70)</f>
        <v>1155.3499999999999</v>
      </c>
      <c r="Z70">
        <f>SUMIFS('FAOstat _govt exp'!$L:$L,'FAOstat _govt exp'!$J:$J,FAOstat!Z$4,'FAOstat _govt exp'!$H:$H,FAOstat!Z$3,'FAOstat _govt exp'!$D:$D,FAOstat!$B70)</f>
        <v>973.02</v>
      </c>
      <c r="AA70">
        <f>SUMIFS('FAOstat _govt exp'!$L:$L,'FAOstat _govt exp'!$J:$J,FAOstat!AA$4,'FAOstat _govt exp'!$H:$H,FAOstat!AA$3,'FAOstat _govt exp'!$D:$D,FAOstat!$B70)</f>
        <v>985.27</v>
      </c>
      <c r="AB70">
        <f>SUMIFS('FAOstat _govt exp'!$L:$L,'FAOstat _govt exp'!$J:$J,FAOstat!AB$4,'FAOstat _govt exp'!$H:$H,FAOstat!AB$3,'FAOstat _govt exp'!$D:$D,FAOstat!$B70)</f>
        <v>857.72</v>
      </c>
      <c r="AC70">
        <f>SUMIFS('FAOstat _govt exp'!$L:$L,'FAOstat _govt exp'!$J:$J,FAOstat!AC$4,'FAOstat _govt exp'!$H:$H,FAOstat!AC$3,'FAOstat _govt exp'!$D:$D,FAOstat!$B70)</f>
        <v>878.53</v>
      </c>
      <c r="AD70">
        <f>SUMIFS('FAOstat _govt exp'!$L:$L,'FAOstat _govt exp'!$J:$J,FAOstat!AD$4,'FAOstat _govt exp'!$H:$H,FAOstat!AD$3,'FAOstat _govt exp'!$D:$D,FAOstat!$B70)</f>
        <v>940.23</v>
      </c>
      <c r="AE70">
        <f>SUMIFS('FAOstat _govt exp'!$L:$L,'FAOstat _govt exp'!$J:$J,FAOstat!AE$4,'FAOstat _govt exp'!$H:$H,FAOstat!AE$3,'FAOstat _govt exp'!$D:$D,FAOstat!$B70)</f>
        <v>0</v>
      </c>
      <c r="AF70">
        <f>SUMIFS('FAOstat _govt exp'!$L:$L,'FAOstat _govt exp'!$J:$J,FAOstat!AF$4,'FAOstat _govt exp'!$H:$H,FAOstat!AF$3,'FAOstat _govt exp'!$D:$D,FAOstat!$B70)</f>
        <v>0</v>
      </c>
      <c r="AG70">
        <f>SUMIFS('FAOstat _govt exp'!$L:$L,'FAOstat _govt exp'!$J:$J,FAOstat!AG$4,'FAOstat _govt exp'!$H:$H,FAOstat!AG$3,'FAOstat _govt exp'!$D:$D,FAOstat!$B70)</f>
        <v>2297.0500000000002</v>
      </c>
      <c r="AH70">
        <f>SUMIFS('FAOstat _govt exp'!$L:$L,'FAOstat _govt exp'!$J:$J,FAOstat!AH$4,'FAOstat _govt exp'!$H:$H,FAOstat!AH$3,'FAOstat _govt exp'!$D:$D,FAOstat!$B70)</f>
        <v>1842.74</v>
      </c>
      <c r="AI70">
        <f>SUMIFS('FAOstat _govt exp'!$L:$L,'FAOstat _govt exp'!$J:$J,FAOstat!AI$4,'FAOstat _govt exp'!$H:$H,FAOstat!AI$3,'FAOstat _govt exp'!$D:$D,FAOstat!$B70)</f>
        <v>1733.59</v>
      </c>
      <c r="AJ70">
        <f>SUMIFS('FAOstat _govt exp'!$L:$L,'FAOstat _govt exp'!$J:$J,FAOstat!AJ$4,'FAOstat _govt exp'!$H:$H,FAOstat!AJ$3,'FAOstat _govt exp'!$D:$D,FAOstat!$B70)</f>
        <v>1342.32</v>
      </c>
      <c r="AK70">
        <f>SUMIFS('FAOstat _govt exp'!$L:$L,'FAOstat _govt exp'!$J:$J,FAOstat!AK$4,'FAOstat _govt exp'!$H:$H,FAOstat!AK$3,'FAOstat _govt exp'!$D:$D,FAOstat!$B70)</f>
        <v>1343.14</v>
      </c>
      <c r="AL70">
        <f>SUMIFS('FAOstat _govt exp'!$L:$L,'FAOstat _govt exp'!$J:$J,FAOstat!AL$4,'FAOstat _govt exp'!$H:$H,FAOstat!AL$3,'FAOstat _govt exp'!$D:$D,FAOstat!$B70)</f>
        <v>1162.54</v>
      </c>
      <c r="AM70">
        <f>SUMIFS('FAOstat _govt exp'!$L:$L,'FAOstat _govt exp'!$J:$J,FAOstat!AM$4,'FAOstat _govt exp'!$H:$H,FAOstat!AM$3,'FAOstat _govt exp'!$D:$D,FAOstat!$B70)</f>
        <v>1200.22</v>
      </c>
      <c r="AN70">
        <f>SUMIFS('FAOstat _govt exp'!$L:$L,'FAOstat _govt exp'!$J:$J,FAOstat!AN$4,'FAOstat _govt exp'!$H:$H,FAOstat!AN$3,'FAOstat _govt exp'!$D:$D,FAOstat!$B70)</f>
        <v>1267.67</v>
      </c>
      <c r="AO70">
        <f>SUMIFS('FAOstat _govt exp'!$L:$L,'FAOstat _govt exp'!$J:$J,FAOstat!AO$4,'FAOstat _govt exp'!$H:$H,FAOstat!AO$3,'FAOstat _govt exp'!$D:$D,FAOstat!$B70)</f>
        <v>0</v>
      </c>
      <c r="AP70">
        <f>SUMIFS('FAOstat _govt exp'!$L:$L,'FAOstat _govt exp'!$J:$J,FAOstat!AP$4,'FAOstat _govt exp'!$H:$H,FAOstat!AP$3,'FAOstat _govt exp'!$D:$D,FAOstat!$B70)</f>
        <v>0</v>
      </c>
      <c r="AQ70">
        <f>SUMIFS('FAOstat _govt exp'!$L:$L,'FAOstat _govt exp'!$J:$J,FAOstat!AQ$4,'FAOstat _govt exp'!$H:$H,FAOstat!AQ$3,'FAOstat _govt exp'!$D:$D,FAOstat!$B70)</f>
        <v>0</v>
      </c>
      <c r="AR70">
        <f>SUMIFS('FAOstat _govt exp'!$L:$L,'FAOstat _govt exp'!$J:$J,FAOstat!AR$4,'FAOstat _govt exp'!$H:$H,FAOstat!AR$3,'FAOstat _govt exp'!$D:$D,FAOstat!$B70)</f>
        <v>0</v>
      </c>
      <c r="AS70">
        <f>SUMIFS('FAOstat _govt exp'!$L:$L,'FAOstat _govt exp'!$J:$J,FAOstat!AS$4,'FAOstat _govt exp'!$H:$H,FAOstat!AS$3,'FAOstat _govt exp'!$D:$D,FAOstat!$B70)</f>
        <v>0</v>
      </c>
      <c r="AT70">
        <f>SUMIFS('FAOstat _govt exp'!$L:$L,'FAOstat _govt exp'!$J:$J,FAOstat!AT$4,'FAOstat _govt exp'!$H:$H,FAOstat!AT$3,'FAOstat _govt exp'!$D:$D,FAOstat!$B70)</f>
        <v>0</v>
      </c>
      <c r="AU70">
        <f>SUMIFS('FAOstat _govt exp'!$L:$L,'FAOstat _govt exp'!$J:$J,FAOstat!AU$4,'FAOstat _govt exp'!$H:$H,FAOstat!AU$3,'FAOstat _govt exp'!$D:$D,FAOstat!$B70)</f>
        <v>0</v>
      </c>
      <c r="AV70">
        <f>SUMIFS('FAOstat _govt exp'!$L:$L,'FAOstat _govt exp'!$J:$J,FAOstat!AV$4,'FAOstat _govt exp'!$H:$H,FAOstat!AV$3,'FAOstat _govt exp'!$D:$D,FAOstat!$B70)</f>
        <v>0</v>
      </c>
      <c r="AW70">
        <f>SUMIFS('FAOstat _govt exp'!$L:$L,'FAOstat _govt exp'!$J:$J,FAOstat!AW$4,'FAOstat _govt exp'!$H:$H,FAOstat!AW$3,'FAOstat _govt exp'!$D:$D,FAOstat!$B70)</f>
        <v>0</v>
      </c>
      <c r="AX70">
        <f>SUMIFS('FAOstat _govt exp'!$L:$L,'FAOstat _govt exp'!$J:$J,FAOstat!AX$4,'FAOstat _govt exp'!$H:$H,FAOstat!AX$3,'FAOstat _govt exp'!$D:$D,FAOstat!$B70)</f>
        <v>0</v>
      </c>
      <c r="AY70">
        <f>SUMIFS('FAOstat _govt exp'!$L:$L,'FAOstat _govt exp'!$J:$J,FAOstat!AY$4,'FAOstat _govt exp'!$H:$H,FAOstat!AY$3,'FAOstat _govt exp'!$D:$D,FAOstat!$B70)</f>
        <v>0</v>
      </c>
      <c r="AZ70">
        <f>SUMIFS('FAOstat _govt exp'!$L:$L,'FAOstat _govt exp'!$J:$J,FAOstat!AZ$4,'FAOstat _govt exp'!$H:$H,FAOstat!AZ$3,'FAOstat _govt exp'!$D:$D,FAOstat!$B70)</f>
        <v>0</v>
      </c>
      <c r="BA70">
        <f>SUMIFS('FAOstat _govt exp'!$L:$L,'FAOstat _govt exp'!$J:$J,FAOstat!BA$4,'FAOstat _govt exp'!$H:$H,FAOstat!BA$3,'FAOstat _govt exp'!$D:$D,FAOstat!$B70)</f>
        <v>1113.3800000000001</v>
      </c>
      <c r="BB70">
        <f>SUMIFS('FAOstat _govt exp'!$L:$L,'FAOstat _govt exp'!$J:$J,FAOstat!BB$4,'FAOstat _govt exp'!$H:$H,FAOstat!BB$3,'FAOstat _govt exp'!$D:$D,FAOstat!$B70)</f>
        <v>1039.55</v>
      </c>
      <c r="BC70">
        <f>SUMIFS('FAOstat _govt exp'!$L:$L,'FAOstat _govt exp'!$J:$J,FAOstat!BC$4,'FAOstat _govt exp'!$H:$H,FAOstat!BC$3,'FAOstat _govt exp'!$D:$D,FAOstat!$B70)</f>
        <v>1135.71</v>
      </c>
      <c r="BD70">
        <f>SUMIFS('FAOstat _govt exp'!$L:$L,'FAOstat _govt exp'!$J:$J,FAOstat!BD$4,'FAOstat _govt exp'!$H:$H,FAOstat!BD$3,'FAOstat _govt exp'!$D:$D,FAOstat!$B70)</f>
        <v>955.61</v>
      </c>
      <c r="BE70">
        <f>SUMIFS('FAOstat _govt exp'!$L:$L,'FAOstat _govt exp'!$J:$J,FAOstat!BE$4,'FAOstat _govt exp'!$H:$H,FAOstat!BE$3,'FAOstat _govt exp'!$D:$D,FAOstat!$B70)</f>
        <v>969.4</v>
      </c>
      <c r="BF70">
        <f>SUMIFS('FAOstat _govt exp'!$L:$L,'FAOstat _govt exp'!$J:$J,FAOstat!BF$4,'FAOstat _govt exp'!$H:$H,FAOstat!BF$3,'FAOstat _govt exp'!$D:$D,FAOstat!$B70)</f>
        <v>844.38</v>
      </c>
      <c r="BG70">
        <f>SUMIFS('FAOstat _govt exp'!$L:$L,'FAOstat _govt exp'!$J:$J,FAOstat!BG$4,'FAOstat _govt exp'!$H:$H,FAOstat!BG$3,'FAOstat _govt exp'!$D:$D,FAOstat!$B70)</f>
        <v>864.41</v>
      </c>
      <c r="BH70">
        <f>SUMIFS('FAOstat _govt exp'!$L:$L,'FAOstat _govt exp'!$J:$J,FAOstat!BH$4,'FAOstat _govt exp'!$H:$H,FAOstat!BH$3,'FAOstat _govt exp'!$D:$D,FAOstat!$B70)</f>
        <v>925.65</v>
      </c>
      <c r="BI70">
        <f>SUMIFS('FAOstat _govt exp'!$L:$L,'FAOstat _govt exp'!$J:$J,FAOstat!BI$4,'FAOstat _govt exp'!$H:$H,FAOstat!BI$3,'FAOstat _govt exp'!$D:$D,FAOstat!$B70)</f>
        <v>0</v>
      </c>
      <c r="BJ70">
        <f>SUMIFS('FAOstat _govt exp'!$L:$L,'FAOstat _govt exp'!$J:$J,FAOstat!BJ$4,'FAOstat _govt exp'!$H:$H,FAOstat!BJ$3,'FAOstat _govt exp'!$D:$D,FAOstat!$B70)</f>
        <v>0</v>
      </c>
      <c r="BK70">
        <f>SUMIFS('FAOstat _govt exp'!$L:$L,'FAOstat _govt exp'!$J:$J,FAOstat!BK$4,'FAOstat _govt exp'!$H:$H,FAOstat!BK$3,'FAOstat _govt exp'!$D:$D,FAOstat!$B70)</f>
        <v>1237.58</v>
      </c>
      <c r="BL70">
        <f>SUMIFS('FAOstat _govt exp'!$L:$L,'FAOstat _govt exp'!$J:$J,FAOstat!BL$4,'FAOstat _govt exp'!$H:$H,FAOstat!BL$3,'FAOstat _govt exp'!$D:$D,FAOstat!$B70)</f>
        <v>1134.01</v>
      </c>
      <c r="BM70">
        <f>SUMIFS('FAOstat _govt exp'!$L:$L,'FAOstat _govt exp'!$J:$J,FAOstat!BM$4,'FAOstat _govt exp'!$H:$H,FAOstat!BM$3,'FAOstat _govt exp'!$D:$D,FAOstat!$B70)</f>
        <v>1088.5899999999999</v>
      </c>
      <c r="BN70">
        <f>SUMIFS('FAOstat _govt exp'!$L:$L,'FAOstat _govt exp'!$J:$J,FAOstat!BN$4,'FAOstat _govt exp'!$H:$H,FAOstat!BN$3,'FAOstat _govt exp'!$D:$D,FAOstat!$B70)</f>
        <v>728.9</v>
      </c>
      <c r="BO70">
        <f>SUMIFS('FAOstat _govt exp'!$L:$L,'FAOstat _govt exp'!$J:$J,FAOstat!BO$4,'FAOstat _govt exp'!$H:$H,FAOstat!BO$3,'FAOstat _govt exp'!$D:$D,FAOstat!$B70)</f>
        <v>638.85</v>
      </c>
      <c r="BP70">
        <f>SUMIFS('FAOstat _govt exp'!$L:$L,'FAOstat _govt exp'!$J:$J,FAOstat!BP$4,'FAOstat _govt exp'!$H:$H,FAOstat!BP$3,'FAOstat _govt exp'!$D:$D,FAOstat!$B70)</f>
        <v>572.46</v>
      </c>
      <c r="BQ70">
        <f>SUMIFS('FAOstat _govt exp'!$L:$L,'FAOstat _govt exp'!$J:$J,FAOstat!BQ$4,'FAOstat _govt exp'!$H:$H,FAOstat!BQ$3,'FAOstat _govt exp'!$D:$D,FAOstat!$B70)</f>
        <v>552.16999999999996</v>
      </c>
      <c r="BR70">
        <f>SUMIFS('FAOstat _govt exp'!$L:$L,'FAOstat _govt exp'!$J:$J,FAOstat!BR$4,'FAOstat _govt exp'!$H:$H,FAOstat!BR$3,'FAOstat _govt exp'!$D:$D,FAOstat!$B70)</f>
        <v>578.38</v>
      </c>
      <c r="BS70">
        <f>SUMIFS('FAOstat _govt exp'!$L:$L,'FAOstat _govt exp'!$J:$J,FAOstat!BS$4,'FAOstat _govt exp'!$H:$H,FAOstat!BS$3,'FAOstat _govt exp'!$D:$D,FAOstat!$B70)</f>
        <v>0</v>
      </c>
      <c r="BT70">
        <f>SUMIFS('FAOstat _govt exp'!$L:$L,'FAOstat _govt exp'!$J:$J,FAOstat!BT$4,'FAOstat _govt exp'!$H:$H,FAOstat!BT$3,'FAOstat _govt exp'!$D:$D,FAOstat!$B70)</f>
        <v>0</v>
      </c>
      <c r="BU70">
        <f>SUMIFS('FAOstat _govt exp'!$L:$L,'FAOstat _govt exp'!$J:$J,FAOstat!BU$4,'FAOstat _govt exp'!$H:$H,FAOstat!BU$3,'FAOstat _govt exp'!$D:$D,FAOstat!$B70)</f>
        <v>0</v>
      </c>
      <c r="BV70">
        <f>SUMIFS('FAOstat _govt exp'!$L:$L,'FAOstat _govt exp'!$J:$J,FAOstat!BV$4,'FAOstat _govt exp'!$H:$H,FAOstat!BV$3,'FAOstat _govt exp'!$D:$D,FAOstat!$B70)</f>
        <v>0</v>
      </c>
      <c r="BW70">
        <f>SUMIFS('FAOstat _govt exp'!$L:$L,'FAOstat _govt exp'!$J:$J,FAOstat!BW$4,'FAOstat _govt exp'!$H:$H,FAOstat!BW$3,'FAOstat _govt exp'!$D:$D,FAOstat!$B70)</f>
        <v>0</v>
      </c>
      <c r="BX70">
        <f>SUMIFS('FAOstat _govt exp'!$L:$L,'FAOstat _govt exp'!$J:$J,FAOstat!BX$4,'FAOstat _govt exp'!$H:$H,FAOstat!BX$3,'FAOstat _govt exp'!$D:$D,FAOstat!$B70)</f>
        <v>0</v>
      </c>
      <c r="BY70">
        <f>SUMIFS('FAOstat _govt exp'!$L:$L,'FAOstat _govt exp'!$J:$J,FAOstat!BY$4,'FAOstat _govt exp'!$H:$H,FAOstat!BY$3,'FAOstat _govt exp'!$D:$D,FAOstat!$B70)</f>
        <v>0</v>
      </c>
      <c r="BZ70">
        <f>SUMIFS('FAOstat _govt exp'!$L:$L,'FAOstat _govt exp'!$J:$J,FAOstat!BZ$4,'FAOstat _govt exp'!$H:$H,FAOstat!BZ$3,'FAOstat _govt exp'!$D:$D,FAOstat!$B70)</f>
        <v>0</v>
      </c>
      <c r="CA70">
        <f>SUMIFS('FAOstat _govt exp'!$L:$L,'FAOstat _govt exp'!$J:$J,FAOstat!CA$4,'FAOstat _govt exp'!$H:$H,FAOstat!CA$3,'FAOstat _govt exp'!$D:$D,FAOstat!$B70)</f>
        <v>0</v>
      </c>
      <c r="CB70">
        <f>SUMIFS('FAOstat _govt exp'!$L:$L,'FAOstat _govt exp'!$J:$J,FAOstat!CB$4,'FAOstat _govt exp'!$H:$H,FAOstat!CB$3,'FAOstat _govt exp'!$D:$D,FAOstat!$B70)</f>
        <v>0</v>
      </c>
      <c r="CC70">
        <f>SUMIFS('FAOstat _govt exp'!$L:$L,'FAOstat _govt exp'!$J:$J,FAOstat!CC$4,'FAOstat _govt exp'!$H:$H,FAOstat!CC$3,'FAOstat _govt exp'!$D:$D,FAOstat!$B70)</f>
        <v>0</v>
      </c>
      <c r="CD70">
        <f>SUMIFS('FAOstat _govt exp'!$L:$L,'FAOstat _govt exp'!$J:$J,FAOstat!CD$4,'FAOstat _govt exp'!$H:$H,FAOstat!CD$3,'FAOstat _govt exp'!$D:$D,FAOstat!$B70)</f>
        <v>0</v>
      </c>
      <c r="CE70" s="4">
        <f>SUMIFS('FAOstat_value added'!$L:$L,'FAOstat_value added'!$J:$J,FAOstat!CE$4,'FAOstat_value added'!$D:$D,FAOstat!$B70)</f>
        <v>2110.1081410000002</v>
      </c>
      <c r="CF70" s="4">
        <f>IF(SUMIFS('FAOstat_value added'!$L:$L,'FAOstat_value added'!$J:$J,FAOstat!CF$4,'FAOstat_value added'!$D:$D,FAOstat!$B70)=0,CE70*(1+Assumptions!$C$10),SUMIFS('FAOstat_value added'!$L:$L,'FAOstat_value added'!$J:$J,FAOstat!CF$4,'FAOstat_value added'!$D:$D,FAOstat!$B70))</f>
        <v>2879.166851</v>
      </c>
      <c r="CG70" s="4">
        <f>IF(SUMIFS('FAOstat_value added'!$L:$L,'FAOstat_value added'!$J:$J,FAOstat!CG$4,'FAOstat_value added'!$D:$D,FAOstat!$B70)=0,CF70*(1+Assumptions!$C$10),SUMIFS('FAOstat_value added'!$L:$L,'FAOstat_value added'!$J:$J,FAOstat!CG$4,'FAOstat_value added'!$D:$D,FAOstat!$B70))</f>
        <v>2206.6176529999998</v>
      </c>
      <c r="CH70" s="4">
        <f>IF(SUMIFS('FAOstat_value added'!$L:$L,'FAOstat_value added'!$J:$J,FAOstat!CH$4,'FAOstat_value added'!$D:$D,FAOstat!$B70)=0,CG70*(1+Assumptions!$C$10),SUMIFS('FAOstat_value added'!$L:$L,'FAOstat_value added'!$J:$J,FAOstat!CH$4,'FAOstat_value added'!$D:$D,FAOstat!$B70))</f>
        <v>2595.8617340000001</v>
      </c>
      <c r="CI70" s="4">
        <f>IF(SUMIFS('FAOstat_value added'!$L:$L,'FAOstat_value added'!$J:$J,FAOstat!CI$4,'FAOstat_value added'!$D:$D,FAOstat!$B70)=0,CH70*(1+Assumptions!$C$10),SUMIFS('FAOstat_value added'!$L:$L,'FAOstat_value added'!$J:$J,FAOstat!CI$4,'FAOstat_value added'!$D:$D,FAOstat!$B70))</f>
        <v>3209.9680720000001</v>
      </c>
      <c r="CJ70" s="4">
        <f>IF(SUMIFS('FAOstat_value added'!$L:$L,'FAOstat_value added'!$J:$J,FAOstat!CJ$4,'FAOstat_value added'!$D:$D,FAOstat!$B70)=0,CI70*(1+Assumptions!$C$10),SUMIFS('FAOstat_value added'!$L:$L,'FAOstat_value added'!$J:$J,FAOstat!CJ$4,'FAOstat_value added'!$D:$D,FAOstat!$B70))</f>
        <v>2606.0097000000001</v>
      </c>
      <c r="CK70" s="4">
        <f>IF(SUMIFS('FAOstat_value added'!$L:$L,'FAOstat_value added'!$J:$J,FAOstat!CK$4,'FAOstat_value added'!$D:$D,FAOstat!$B70)=0,CJ70*(1+Assumptions!$C$10),SUMIFS('FAOstat_value added'!$L:$L,'FAOstat_value added'!$J:$J,FAOstat!CK$4,'FAOstat_value added'!$D:$D,FAOstat!$B70))</f>
        <v>2826.1119739999999</v>
      </c>
      <c r="CL70" s="4">
        <f>IF(SUMIFS('FAOstat_value added'!$L:$L,'FAOstat_value added'!$J:$J,FAOstat!CL$4,'FAOstat_value added'!$D:$D,FAOstat!$B70)=0,CK70*(1+Assumptions!$C$10),SUMIFS('FAOstat_value added'!$L:$L,'FAOstat_value added'!$J:$J,FAOstat!CL$4,'FAOstat_value added'!$D:$D,FAOstat!$B70))</f>
        <v>3936.2685470000001</v>
      </c>
      <c r="CM70" s="4">
        <f>IF(SUMIFS('FAOstat_value added'!$L:$L,'FAOstat_value added'!$J:$J,FAOstat!CM$4,'FAOstat_value added'!$D:$D,FAOstat!$B70)=0,CL70*(1+Assumptions!$C$10),SUMIFS('FAOstat_value added'!$L:$L,'FAOstat_value added'!$J:$J,FAOstat!CM$4,'FAOstat_value added'!$D:$D,FAOstat!$B70))</f>
        <v>3511.425694</v>
      </c>
      <c r="CN70" s="4">
        <f>IF(SUMIFS('FAOstat_value added'!$L:$L,'FAOstat_value added'!$J:$J,FAOstat!CN$4,'FAOstat_value added'!$D:$D,FAOstat!$B70)=0,CM70*(1+Assumptions!$C$10),SUMIFS('FAOstat_value added'!$L:$L,'FAOstat_value added'!$J:$J,FAOstat!CN$4,'FAOstat_value added'!$D:$D,FAOstat!$B70))</f>
        <v>3581.6542078800003</v>
      </c>
      <c r="CO70" s="36">
        <f t="shared" ref="CO70:CO133" si="49">IFERROR(((T70/M70)^(1/7)-1),0)</f>
        <v>-6.1516379832095236E-2</v>
      </c>
    </row>
    <row r="71" spans="2:93" x14ac:dyDescent="0.35">
      <c r="B71" t="s">
        <v>167</v>
      </c>
      <c r="C71">
        <f t="shared" si="29"/>
        <v>84.57</v>
      </c>
      <c r="D71">
        <f t="shared" si="30"/>
        <v>101.92</v>
      </c>
      <c r="E71">
        <f t="shared" si="31"/>
        <v>99.2</v>
      </c>
      <c r="F71">
        <f t="shared" si="32"/>
        <v>93.11</v>
      </c>
      <c r="G71">
        <f t="shared" si="33"/>
        <v>100.1</v>
      </c>
      <c r="H71">
        <f t="shared" si="34"/>
        <v>89.32</v>
      </c>
      <c r="I71">
        <f t="shared" si="35"/>
        <v>92.53</v>
      </c>
      <c r="J71">
        <f t="shared" si="36"/>
        <v>104.39</v>
      </c>
      <c r="K71">
        <f t="shared" si="37"/>
        <v>112.75</v>
      </c>
      <c r="L71">
        <f t="shared" si="38"/>
        <v>0</v>
      </c>
      <c r="M71" s="4">
        <f t="shared" si="39"/>
        <v>1878.55</v>
      </c>
      <c r="N71" s="4">
        <f t="shared" si="40"/>
        <v>2017.06</v>
      </c>
      <c r="O71" s="4">
        <f t="shared" si="41"/>
        <v>2057.15</v>
      </c>
      <c r="P71" s="4">
        <f t="shared" si="42"/>
        <v>2288.73</v>
      </c>
      <c r="Q71" s="4">
        <f t="shared" si="43"/>
        <v>2476.77</v>
      </c>
      <c r="R71" s="4">
        <f t="shared" si="44"/>
        <v>2289.6400000000003</v>
      </c>
      <c r="S71" s="4">
        <f t="shared" si="45"/>
        <v>2318.5800000000004</v>
      </c>
      <c r="T71" s="4">
        <f t="shared" si="46"/>
        <v>2718.94</v>
      </c>
      <c r="U71" s="4">
        <f t="shared" si="47"/>
        <v>2967.14</v>
      </c>
      <c r="V71" s="4">
        <f t="shared" si="48"/>
        <v>0</v>
      </c>
      <c r="W71">
        <f>SUMIFS('FAOstat _govt exp'!$L:$L,'FAOstat _govt exp'!$J:$J,FAOstat!W$4,'FAOstat _govt exp'!$H:$H,FAOstat!W$3,'FAOstat _govt exp'!$D:$D,FAOstat!$B71)</f>
        <v>353.35</v>
      </c>
      <c r="X71">
        <f>SUMIFS('FAOstat _govt exp'!$L:$L,'FAOstat _govt exp'!$J:$J,FAOstat!X$4,'FAOstat _govt exp'!$H:$H,FAOstat!X$3,'FAOstat _govt exp'!$D:$D,FAOstat!$B71)</f>
        <v>389.64</v>
      </c>
      <c r="Y71">
        <f>SUMIFS('FAOstat _govt exp'!$L:$L,'FAOstat _govt exp'!$J:$J,FAOstat!Y$4,'FAOstat _govt exp'!$H:$H,FAOstat!Y$3,'FAOstat _govt exp'!$D:$D,FAOstat!$B71)</f>
        <v>453.5</v>
      </c>
      <c r="Z71">
        <f>SUMIFS('FAOstat _govt exp'!$L:$L,'FAOstat _govt exp'!$J:$J,FAOstat!Z$4,'FAOstat _govt exp'!$H:$H,FAOstat!Z$3,'FAOstat _govt exp'!$D:$D,FAOstat!$B71)</f>
        <v>466.24</v>
      </c>
      <c r="AA71">
        <f>SUMIFS('FAOstat _govt exp'!$L:$L,'FAOstat _govt exp'!$J:$J,FAOstat!AA$4,'FAOstat _govt exp'!$H:$H,FAOstat!AA$3,'FAOstat _govt exp'!$D:$D,FAOstat!$B71)</f>
        <v>604.53</v>
      </c>
      <c r="AB71">
        <f>SUMIFS('FAOstat _govt exp'!$L:$L,'FAOstat _govt exp'!$J:$J,FAOstat!AB$4,'FAOstat _govt exp'!$H:$H,FAOstat!AB$3,'FAOstat _govt exp'!$D:$D,FAOstat!$B71)</f>
        <v>500.4</v>
      </c>
      <c r="AC71">
        <f>SUMIFS('FAOstat _govt exp'!$L:$L,'FAOstat _govt exp'!$J:$J,FAOstat!AC$4,'FAOstat _govt exp'!$H:$H,FAOstat!AC$3,'FAOstat _govt exp'!$D:$D,FAOstat!$B71)</f>
        <v>462.86</v>
      </c>
      <c r="AD71">
        <f>SUMIFS('FAOstat _govt exp'!$L:$L,'FAOstat _govt exp'!$J:$J,FAOstat!AD$4,'FAOstat _govt exp'!$H:$H,FAOstat!AD$3,'FAOstat _govt exp'!$D:$D,FAOstat!$B71)</f>
        <v>628.76</v>
      </c>
      <c r="AE71">
        <f>SUMIFS('FAOstat _govt exp'!$L:$L,'FAOstat _govt exp'!$J:$J,FAOstat!AE$4,'FAOstat _govt exp'!$H:$H,FAOstat!AE$3,'FAOstat _govt exp'!$D:$D,FAOstat!$B71)</f>
        <v>685.33</v>
      </c>
      <c r="AF71">
        <f>SUMIFS('FAOstat _govt exp'!$L:$L,'FAOstat _govt exp'!$J:$J,FAOstat!AF$4,'FAOstat _govt exp'!$H:$H,FAOstat!AF$3,'FAOstat _govt exp'!$D:$D,FAOstat!$B71)</f>
        <v>0</v>
      </c>
      <c r="AG71">
        <f>SUMIFS('FAOstat _govt exp'!$L:$L,'FAOstat _govt exp'!$J:$J,FAOstat!AG$4,'FAOstat _govt exp'!$H:$H,FAOstat!AG$3,'FAOstat _govt exp'!$D:$D,FAOstat!$B71)</f>
        <v>1440.63</v>
      </c>
      <c r="AH71">
        <f>SUMIFS('FAOstat _govt exp'!$L:$L,'FAOstat _govt exp'!$J:$J,FAOstat!AH$4,'FAOstat _govt exp'!$H:$H,FAOstat!AH$3,'FAOstat _govt exp'!$D:$D,FAOstat!$B71)</f>
        <v>1525.5</v>
      </c>
      <c r="AI71">
        <f>SUMIFS('FAOstat _govt exp'!$L:$L,'FAOstat _govt exp'!$J:$J,FAOstat!AI$4,'FAOstat _govt exp'!$H:$H,FAOstat!AI$3,'FAOstat _govt exp'!$D:$D,FAOstat!$B71)</f>
        <v>1504.45</v>
      </c>
      <c r="AJ71">
        <f>SUMIFS('FAOstat _govt exp'!$L:$L,'FAOstat _govt exp'!$J:$J,FAOstat!AJ$4,'FAOstat _govt exp'!$H:$H,FAOstat!AJ$3,'FAOstat _govt exp'!$D:$D,FAOstat!$B71)</f>
        <v>1729.38</v>
      </c>
      <c r="AK71">
        <f>SUMIFS('FAOstat _govt exp'!$L:$L,'FAOstat _govt exp'!$J:$J,FAOstat!AK$4,'FAOstat _govt exp'!$H:$H,FAOstat!AK$3,'FAOstat _govt exp'!$D:$D,FAOstat!$B71)</f>
        <v>1772.14</v>
      </c>
      <c r="AL71">
        <f>SUMIFS('FAOstat _govt exp'!$L:$L,'FAOstat _govt exp'!$J:$J,FAOstat!AL$4,'FAOstat _govt exp'!$H:$H,FAOstat!AL$3,'FAOstat _govt exp'!$D:$D,FAOstat!$B71)</f>
        <v>1699.92</v>
      </c>
      <c r="AM71">
        <f>SUMIFS('FAOstat _govt exp'!$L:$L,'FAOstat _govt exp'!$J:$J,FAOstat!AM$4,'FAOstat _govt exp'!$H:$H,FAOstat!AM$3,'FAOstat _govt exp'!$D:$D,FAOstat!$B71)</f>
        <v>1763.19</v>
      </c>
      <c r="AN71">
        <f>SUMIFS('FAOstat _govt exp'!$L:$L,'FAOstat _govt exp'!$J:$J,FAOstat!AN$4,'FAOstat _govt exp'!$H:$H,FAOstat!AN$3,'FAOstat _govt exp'!$D:$D,FAOstat!$B71)</f>
        <v>1985.79</v>
      </c>
      <c r="AO71">
        <f>SUMIFS('FAOstat _govt exp'!$L:$L,'FAOstat _govt exp'!$J:$J,FAOstat!AO$4,'FAOstat _govt exp'!$H:$H,FAOstat!AO$3,'FAOstat _govt exp'!$D:$D,FAOstat!$B71)</f>
        <v>2169.06</v>
      </c>
      <c r="AP71">
        <f>SUMIFS('FAOstat _govt exp'!$L:$L,'FAOstat _govt exp'!$J:$J,FAOstat!AP$4,'FAOstat _govt exp'!$H:$H,FAOstat!AP$3,'FAOstat _govt exp'!$D:$D,FAOstat!$B71)</f>
        <v>0</v>
      </c>
      <c r="AQ71">
        <f>SUMIFS('FAOstat _govt exp'!$L:$L,'FAOstat _govt exp'!$J:$J,FAOstat!AQ$4,'FAOstat _govt exp'!$H:$H,FAOstat!AQ$3,'FAOstat _govt exp'!$D:$D,FAOstat!$B71)</f>
        <v>84.57</v>
      </c>
      <c r="AR71">
        <f>SUMIFS('FAOstat _govt exp'!$L:$L,'FAOstat _govt exp'!$J:$J,FAOstat!AR$4,'FAOstat _govt exp'!$H:$H,FAOstat!AR$3,'FAOstat _govt exp'!$D:$D,FAOstat!$B71)</f>
        <v>101.92</v>
      </c>
      <c r="AS71">
        <f>SUMIFS('FAOstat _govt exp'!$L:$L,'FAOstat _govt exp'!$J:$J,FAOstat!AS$4,'FAOstat _govt exp'!$H:$H,FAOstat!AS$3,'FAOstat _govt exp'!$D:$D,FAOstat!$B71)</f>
        <v>99.2</v>
      </c>
      <c r="AT71">
        <f>SUMIFS('FAOstat _govt exp'!$L:$L,'FAOstat _govt exp'!$J:$J,FAOstat!AT$4,'FAOstat _govt exp'!$H:$H,FAOstat!AT$3,'FAOstat _govt exp'!$D:$D,FAOstat!$B71)</f>
        <v>93.11</v>
      </c>
      <c r="AU71">
        <f>SUMIFS('FAOstat _govt exp'!$L:$L,'FAOstat _govt exp'!$J:$J,FAOstat!AU$4,'FAOstat _govt exp'!$H:$H,FAOstat!AU$3,'FAOstat _govt exp'!$D:$D,FAOstat!$B71)</f>
        <v>100.1</v>
      </c>
      <c r="AV71">
        <f>SUMIFS('FAOstat _govt exp'!$L:$L,'FAOstat _govt exp'!$J:$J,FAOstat!AV$4,'FAOstat _govt exp'!$H:$H,FAOstat!AV$3,'FAOstat _govt exp'!$D:$D,FAOstat!$B71)</f>
        <v>89.32</v>
      </c>
      <c r="AW71">
        <f>SUMIFS('FAOstat _govt exp'!$L:$L,'FAOstat _govt exp'!$J:$J,FAOstat!AW$4,'FAOstat _govt exp'!$H:$H,FAOstat!AW$3,'FAOstat _govt exp'!$D:$D,FAOstat!$B71)</f>
        <v>92.53</v>
      </c>
      <c r="AX71">
        <f>SUMIFS('FAOstat _govt exp'!$L:$L,'FAOstat _govt exp'!$J:$J,FAOstat!AX$4,'FAOstat _govt exp'!$H:$H,FAOstat!AX$3,'FAOstat _govt exp'!$D:$D,FAOstat!$B71)</f>
        <v>104.39</v>
      </c>
      <c r="AY71">
        <f>SUMIFS('FAOstat _govt exp'!$L:$L,'FAOstat _govt exp'!$J:$J,FAOstat!AY$4,'FAOstat _govt exp'!$H:$H,FAOstat!AY$3,'FAOstat _govt exp'!$D:$D,FAOstat!$B71)</f>
        <v>112.75</v>
      </c>
      <c r="AZ71">
        <f>SUMIFS('FAOstat _govt exp'!$L:$L,'FAOstat _govt exp'!$J:$J,FAOstat!AZ$4,'FAOstat _govt exp'!$H:$H,FAOstat!AZ$3,'FAOstat _govt exp'!$D:$D,FAOstat!$B71)</f>
        <v>0</v>
      </c>
      <c r="BA71">
        <f>SUMIFS('FAOstat _govt exp'!$L:$L,'FAOstat _govt exp'!$J:$J,FAOstat!BA$4,'FAOstat _govt exp'!$H:$H,FAOstat!BA$3,'FAOstat _govt exp'!$D:$D,FAOstat!$B71)</f>
        <v>342.71</v>
      </c>
      <c r="BB71">
        <f>SUMIFS('FAOstat _govt exp'!$L:$L,'FAOstat _govt exp'!$J:$J,FAOstat!BB$4,'FAOstat _govt exp'!$H:$H,FAOstat!BB$3,'FAOstat _govt exp'!$D:$D,FAOstat!$B71)</f>
        <v>377.93</v>
      </c>
      <c r="BC71">
        <f>SUMIFS('FAOstat _govt exp'!$L:$L,'FAOstat _govt exp'!$J:$J,FAOstat!BC$4,'FAOstat _govt exp'!$H:$H,FAOstat!BC$3,'FAOstat _govt exp'!$D:$D,FAOstat!$B71)</f>
        <v>443.02</v>
      </c>
      <c r="BD71">
        <f>SUMIFS('FAOstat _govt exp'!$L:$L,'FAOstat _govt exp'!$J:$J,FAOstat!BD$4,'FAOstat _govt exp'!$H:$H,FAOstat!BD$3,'FAOstat _govt exp'!$D:$D,FAOstat!$B71)</f>
        <v>453.94</v>
      </c>
      <c r="BE71">
        <f>SUMIFS('FAOstat _govt exp'!$L:$L,'FAOstat _govt exp'!$J:$J,FAOstat!BE$4,'FAOstat _govt exp'!$H:$H,FAOstat!BE$3,'FAOstat _govt exp'!$D:$D,FAOstat!$B71)</f>
        <v>593.79</v>
      </c>
      <c r="BF71">
        <f>SUMIFS('FAOstat _govt exp'!$L:$L,'FAOstat _govt exp'!$J:$J,FAOstat!BF$4,'FAOstat _govt exp'!$H:$H,FAOstat!BF$3,'FAOstat _govt exp'!$D:$D,FAOstat!$B71)</f>
        <v>492.92</v>
      </c>
      <c r="BG71">
        <f>SUMIFS('FAOstat _govt exp'!$L:$L,'FAOstat _govt exp'!$J:$J,FAOstat!BG$4,'FAOstat _govt exp'!$H:$H,FAOstat!BG$3,'FAOstat _govt exp'!$D:$D,FAOstat!$B71)</f>
        <v>454.82</v>
      </c>
      <c r="BH71">
        <f>SUMIFS('FAOstat _govt exp'!$L:$L,'FAOstat _govt exp'!$J:$J,FAOstat!BH$4,'FAOstat _govt exp'!$H:$H,FAOstat!BH$3,'FAOstat _govt exp'!$D:$D,FAOstat!$B71)</f>
        <v>618.58000000000004</v>
      </c>
      <c r="BI71">
        <f>SUMIFS('FAOstat _govt exp'!$L:$L,'FAOstat _govt exp'!$J:$J,FAOstat!BI$4,'FAOstat _govt exp'!$H:$H,FAOstat!BI$3,'FAOstat _govt exp'!$D:$D,FAOstat!$B71)</f>
        <v>673.55</v>
      </c>
      <c r="BJ71">
        <f>SUMIFS('FAOstat _govt exp'!$L:$L,'FAOstat _govt exp'!$J:$J,FAOstat!BJ$4,'FAOstat _govt exp'!$H:$H,FAOstat!BJ$3,'FAOstat _govt exp'!$D:$D,FAOstat!$B71)</f>
        <v>0</v>
      </c>
      <c r="BK71">
        <f>SUMIFS('FAOstat _govt exp'!$L:$L,'FAOstat _govt exp'!$J:$J,FAOstat!BK$4,'FAOstat _govt exp'!$H:$H,FAOstat!BK$3,'FAOstat _govt exp'!$D:$D,FAOstat!$B71)</f>
        <v>332.06</v>
      </c>
      <c r="BL71">
        <f>SUMIFS('FAOstat _govt exp'!$L:$L,'FAOstat _govt exp'!$J:$J,FAOstat!BL$4,'FAOstat _govt exp'!$H:$H,FAOstat!BL$3,'FAOstat _govt exp'!$D:$D,FAOstat!$B71)</f>
        <v>304.31</v>
      </c>
      <c r="BM71">
        <f>SUMIFS('FAOstat _govt exp'!$L:$L,'FAOstat _govt exp'!$J:$J,FAOstat!BM$4,'FAOstat _govt exp'!$H:$H,FAOstat!BM$3,'FAOstat _govt exp'!$D:$D,FAOstat!$B71)</f>
        <v>304.74</v>
      </c>
      <c r="BN71">
        <f>SUMIFS('FAOstat _govt exp'!$L:$L,'FAOstat _govt exp'!$J:$J,FAOstat!BN$4,'FAOstat _govt exp'!$H:$H,FAOstat!BN$3,'FAOstat _govt exp'!$D:$D,FAOstat!$B71)</f>
        <v>343.29</v>
      </c>
      <c r="BO71">
        <f>SUMIFS('FAOstat _govt exp'!$L:$L,'FAOstat _govt exp'!$J:$J,FAOstat!BO$4,'FAOstat _govt exp'!$H:$H,FAOstat!BO$3,'FAOstat _govt exp'!$D:$D,FAOstat!$B71)</f>
        <v>290.43</v>
      </c>
      <c r="BP71">
        <f>SUMIFS('FAOstat _govt exp'!$L:$L,'FAOstat _govt exp'!$J:$J,FAOstat!BP$4,'FAOstat _govt exp'!$H:$H,FAOstat!BP$3,'FAOstat _govt exp'!$D:$D,FAOstat!$B71)</f>
        <v>211.45</v>
      </c>
      <c r="BQ71">
        <f>SUMIFS('FAOstat _govt exp'!$L:$L,'FAOstat _govt exp'!$J:$J,FAOstat!BQ$4,'FAOstat _govt exp'!$H:$H,FAOstat!BQ$3,'FAOstat _govt exp'!$D:$D,FAOstat!$B71)</f>
        <v>242.59</v>
      </c>
      <c r="BR71">
        <f>SUMIFS('FAOstat _govt exp'!$L:$L,'FAOstat _govt exp'!$J:$J,FAOstat!BR$4,'FAOstat _govt exp'!$H:$H,FAOstat!BR$3,'FAOstat _govt exp'!$D:$D,FAOstat!$B71)</f>
        <v>251.31</v>
      </c>
      <c r="BS71">
        <f>SUMIFS('FAOstat _govt exp'!$L:$L,'FAOstat _govt exp'!$J:$J,FAOstat!BS$4,'FAOstat _govt exp'!$H:$H,FAOstat!BS$3,'FAOstat _govt exp'!$D:$D,FAOstat!$B71)</f>
        <v>277.93</v>
      </c>
      <c r="BT71">
        <f>SUMIFS('FAOstat _govt exp'!$L:$L,'FAOstat _govt exp'!$J:$J,FAOstat!BT$4,'FAOstat _govt exp'!$H:$H,FAOstat!BT$3,'FAOstat _govt exp'!$D:$D,FAOstat!$B71)</f>
        <v>0</v>
      </c>
      <c r="BU71">
        <f>SUMIFS('FAOstat _govt exp'!$L:$L,'FAOstat _govt exp'!$J:$J,FAOstat!BU$4,'FAOstat _govt exp'!$H:$H,FAOstat!BU$3,'FAOstat _govt exp'!$D:$D,FAOstat!$B71)</f>
        <v>84.57</v>
      </c>
      <c r="BV71">
        <f>SUMIFS('FAOstat _govt exp'!$L:$L,'FAOstat _govt exp'!$J:$J,FAOstat!BV$4,'FAOstat _govt exp'!$H:$H,FAOstat!BV$3,'FAOstat _govt exp'!$D:$D,FAOstat!$B71)</f>
        <v>101.92</v>
      </c>
      <c r="BW71">
        <f>SUMIFS('FAOstat _govt exp'!$L:$L,'FAOstat _govt exp'!$J:$J,FAOstat!BW$4,'FAOstat _govt exp'!$H:$H,FAOstat!BW$3,'FAOstat _govt exp'!$D:$D,FAOstat!$B71)</f>
        <v>99.2</v>
      </c>
      <c r="BX71">
        <f>SUMIFS('FAOstat _govt exp'!$L:$L,'FAOstat _govt exp'!$J:$J,FAOstat!BX$4,'FAOstat _govt exp'!$H:$H,FAOstat!BX$3,'FAOstat _govt exp'!$D:$D,FAOstat!$B71)</f>
        <v>93.11</v>
      </c>
      <c r="BY71">
        <f>SUMIFS('FAOstat _govt exp'!$L:$L,'FAOstat _govt exp'!$J:$J,FAOstat!BY$4,'FAOstat _govt exp'!$H:$H,FAOstat!BY$3,'FAOstat _govt exp'!$D:$D,FAOstat!$B71)</f>
        <v>100.1</v>
      </c>
      <c r="BZ71">
        <f>SUMIFS('FAOstat _govt exp'!$L:$L,'FAOstat _govt exp'!$J:$J,FAOstat!BZ$4,'FAOstat _govt exp'!$H:$H,FAOstat!BZ$3,'FAOstat _govt exp'!$D:$D,FAOstat!$B71)</f>
        <v>89.32</v>
      </c>
      <c r="CA71">
        <f>SUMIFS('FAOstat _govt exp'!$L:$L,'FAOstat _govt exp'!$J:$J,FAOstat!CA$4,'FAOstat _govt exp'!$H:$H,FAOstat!CA$3,'FAOstat _govt exp'!$D:$D,FAOstat!$B71)</f>
        <v>92.53</v>
      </c>
      <c r="CB71">
        <f>SUMIFS('FAOstat _govt exp'!$L:$L,'FAOstat _govt exp'!$J:$J,FAOstat!CB$4,'FAOstat _govt exp'!$H:$H,FAOstat!CB$3,'FAOstat _govt exp'!$D:$D,FAOstat!$B71)</f>
        <v>104.39</v>
      </c>
      <c r="CC71">
        <f>SUMIFS('FAOstat _govt exp'!$L:$L,'FAOstat _govt exp'!$J:$J,FAOstat!CC$4,'FAOstat _govt exp'!$H:$H,FAOstat!CC$3,'FAOstat _govt exp'!$D:$D,FAOstat!$B71)</f>
        <v>112.75</v>
      </c>
      <c r="CD71">
        <f>SUMIFS('FAOstat _govt exp'!$L:$L,'FAOstat _govt exp'!$J:$J,FAOstat!CD$4,'FAOstat _govt exp'!$H:$H,FAOstat!CD$3,'FAOstat _govt exp'!$D:$D,FAOstat!$B71)</f>
        <v>0</v>
      </c>
      <c r="CE71" s="4">
        <f>SUMIFS('FAOstat_value added'!$L:$L,'FAOstat_value added'!$J:$J,FAOstat!CE$4,'FAOstat_value added'!$D:$D,FAOstat!$B71)</f>
        <v>3611.5536619999998</v>
      </c>
      <c r="CF71" s="4">
        <f>IF(SUMIFS('FAOstat_value added'!$L:$L,'FAOstat_value added'!$J:$J,FAOstat!CF$4,'FAOstat_value added'!$D:$D,FAOstat!$B71)=0,CE71*(1+Assumptions!$C$10),SUMIFS('FAOstat_value added'!$L:$L,'FAOstat_value added'!$J:$J,FAOstat!CF$4,'FAOstat_value added'!$D:$D,FAOstat!$B71))</f>
        <v>4097.1376550000004</v>
      </c>
      <c r="CG71" s="4">
        <f>IF(SUMIFS('FAOstat_value added'!$L:$L,'FAOstat_value added'!$J:$J,FAOstat!CG$4,'FAOstat_value added'!$D:$D,FAOstat!$B71)=0,CF71*(1+Assumptions!$C$10),SUMIFS('FAOstat_value added'!$L:$L,'FAOstat_value added'!$J:$J,FAOstat!CG$4,'FAOstat_value added'!$D:$D,FAOstat!$B71))</f>
        <v>3273.525952</v>
      </c>
      <c r="CH71" s="4">
        <f>IF(SUMIFS('FAOstat_value added'!$L:$L,'FAOstat_value added'!$J:$J,FAOstat!CH$4,'FAOstat_value added'!$D:$D,FAOstat!$B71)=0,CG71*(1+Assumptions!$C$10),SUMIFS('FAOstat_value added'!$L:$L,'FAOstat_value added'!$J:$J,FAOstat!CH$4,'FAOstat_value added'!$D:$D,FAOstat!$B71))</f>
        <v>3696.7756720000002</v>
      </c>
      <c r="CI71" s="4">
        <f>IF(SUMIFS('FAOstat_value added'!$L:$L,'FAOstat_value added'!$J:$J,FAOstat!CI$4,'FAOstat_value added'!$D:$D,FAOstat!$B71)=0,CH71*(1+Assumptions!$C$10),SUMIFS('FAOstat_value added'!$L:$L,'FAOstat_value added'!$J:$J,FAOstat!CI$4,'FAOstat_value added'!$D:$D,FAOstat!$B71))</f>
        <v>3631.6744720000002</v>
      </c>
      <c r="CJ71" s="4">
        <f>IF(SUMIFS('FAOstat_value added'!$L:$L,'FAOstat_value added'!$J:$J,FAOstat!CJ$4,'FAOstat_value added'!$D:$D,FAOstat!$B71)=0,CI71*(1+Assumptions!$C$10),SUMIFS('FAOstat_value added'!$L:$L,'FAOstat_value added'!$J:$J,FAOstat!CJ$4,'FAOstat_value added'!$D:$D,FAOstat!$B71))</f>
        <v>3583.8755059999999</v>
      </c>
      <c r="CK71" s="4">
        <f>IF(SUMIFS('FAOstat_value added'!$L:$L,'FAOstat_value added'!$J:$J,FAOstat!CK$4,'FAOstat_value added'!$D:$D,FAOstat!$B71)=0,CJ71*(1+Assumptions!$C$10),SUMIFS('FAOstat_value added'!$L:$L,'FAOstat_value added'!$J:$J,FAOstat!CK$4,'FAOstat_value added'!$D:$D,FAOstat!$B71))</f>
        <v>3803.142229</v>
      </c>
      <c r="CL71" s="4">
        <f>IF(SUMIFS('FAOstat_value added'!$L:$L,'FAOstat_value added'!$J:$J,FAOstat!CL$4,'FAOstat_value added'!$D:$D,FAOstat!$B71)=0,CK71*(1+Assumptions!$C$10),SUMIFS('FAOstat_value added'!$L:$L,'FAOstat_value added'!$J:$J,FAOstat!CL$4,'FAOstat_value added'!$D:$D,FAOstat!$B71))</f>
        <v>4100.6590299999998</v>
      </c>
      <c r="CM71" s="4">
        <f>IF(SUMIFS('FAOstat_value added'!$L:$L,'FAOstat_value added'!$J:$J,FAOstat!CM$4,'FAOstat_value added'!$D:$D,FAOstat!$B71)=0,CL71*(1+Assumptions!$C$10),SUMIFS('FAOstat_value added'!$L:$L,'FAOstat_value added'!$J:$J,FAOstat!CM$4,'FAOstat_value added'!$D:$D,FAOstat!$B71))</f>
        <v>4234.7342769999996</v>
      </c>
      <c r="CN71" s="4">
        <f>IF(SUMIFS('FAOstat_value added'!$L:$L,'FAOstat_value added'!$J:$J,FAOstat!CN$4,'FAOstat_value added'!$D:$D,FAOstat!$B71)=0,CM71*(1+Assumptions!$C$10),SUMIFS('FAOstat_value added'!$L:$L,'FAOstat_value added'!$J:$J,FAOstat!CN$4,'FAOstat_value added'!$D:$D,FAOstat!$B71))</f>
        <v>4319.4289625399997</v>
      </c>
      <c r="CO71" s="36">
        <f t="shared" si="49"/>
        <v>5.4240150383969787E-2</v>
      </c>
    </row>
    <row r="72" spans="2:93" x14ac:dyDescent="0.35">
      <c r="B72" t="s">
        <v>169</v>
      </c>
      <c r="C72">
        <f t="shared" si="29"/>
        <v>0</v>
      </c>
      <c r="D72">
        <f t="shared" si="30"/>
        <v>0</v>
      </c>
      <c r="E72">
        <f t="shared" si="31"/>
        <v>0</v>
      </c>
      <c r="F72">
        <f t="shared" si="32"/>
        <v>0</v>
      </c>
      <c r="G72">
        <f t="shared" si="33"/>
        <v>0</v>
      </c>
      <c r="H72">
        <f t="shared" si="34"/>
        <v>0</v>
      </c>
      <c r="I72">
        <f t="shared" si="35"/>
        <v>0</v>
      </c>
      <c r="J72">
        <f t="shared" si="36"/>
        <v>0</v>
      </c>
      <c r="K72">
        <f t="shared" si="37"/>
        <v>0</v>
      </c>
      <c r="L72">
        <f t="shared" si="38"/>
        <v>0</v>
      </c>
      <c r="M72" s="4">
        <f t="shared" si="39"/>
        <v>26278.36</v>
      </c>
      <c r="N72" s="4">
        <f t="shared" si="40"/>
        <v>29032.01</v>
      </c>
      <c r="O72" s="4">
        <f t="shared" si="41"/>
        <v>24989.13</v>
      </c>
      <c r="P72" s="4">
        <f t="shared" si="42"/>
        <v>26983.38</v>
      </c>
      <c r="Q72" s="4">
        <f t="shared" si="43"/>
        <v>26645.74</v>
      </c>
      <c r="R72" s="4">
        <f t="shared" si="44"/>
        <v>21453.54</v>
      </c>
      <c r="S72" s="4">
        <f t="shared" si="45"/>
        <v>21603.32</v>
      </c>
      <c r="T72" s="4">
        <f t="shared" si="46"/>
        <v>22073.969999999998</v>
      </c>
      <c r="U72" s="4">
        <f t="shared" si="47"/>
        <v>0</v>
      </c>
      <c r="V72" s="4">
        <f t="shared" si="48"/>
        <v>0</v>
      </c>
      <c r="W72">
        <f>SUMIFS('FAOstat _govt exp'!$L:$L,'FAOstat _govt exp'!$J:$J,FAOstat!W$4,'FAOstat _govt exp'!$H:$H,FAOstat!W$3,'FAOstat _govt exp'!$D:$D,FAOstat!$B72)</f>
        <v>7988.77</v>
      </c>
      <c r="X72">
        <f>SUMIFS('FAOstat _govt exp'!$L:$L,'FAOstat _govt exp'!$J:$J,FAOstat!X$4,'FAOstat _govt exp'!$H:$H,FAOstat!X$3,'FAOstat _govt exp'!$D:$D,FAOstat!$B72)</f>
        <v>8911.2999999999993</v>
      </c>
      <c r="Y72">
        <f>SUMIFS('FAOstat _govt exp'!$L:$L,'FAOstat _govt exp'!$J:$J,FAOstat!Y$4,'FAOstat _govt exp'!$H:$H,FAOstat!Y$3,'FAOstat _govt exp'!$D:$D,FAOstat!$B72)</f>
        <v>6263.34</v>
      </c>
      <c r="Z72">
        <f>SUMIFS('FAOstat _govt exp'!$L:$L,'FAOstat _govt exp'!$J:$J,FAOstat!Z$4,'FAOstat _govt exp'!$H:$H,FAOstat!Z$3,'FAOstat _govt exp'!$D:$D,FAOstat!$B72)</f>
        <v>6373.64</v>
      </c>
      <c r="AA72">
        <f>SUMIFS('FAOstat _govt exp'!$L:$L,'FAOstat _govt exp'!$J:$J,FAOstat!AA$4,'FAOstat _govt exp'!$H:$H,FAOstat!AA$3,'FAOstat _govt exp'!$D:$D,FAOstat!$B72)</f>
        <v>6317.02</v>
      </c>
      <c r="AB72">
        <f>SUMIFS('FAOstat _govt exp'!$L:$L,'FAOstat _govt exp'!$J:$J,FAOstat!AB$4,'FAOstat _govt exp'!$H:$H,FAOstat!AB$3,'FAOstat _govt exp'!$D:$D,FAOstat!$B72)</f>
        <v>4402.55</v>
      </c>
      <c r="AC72">
        <f>SUMIFS('FAOstat _govt exp'!$L:$L,'FAOstat _govt exp'!$J:$J,FAOstat!AC$4,'FAOstat _govt exp'!$H:$H,FAOstat!AC$3,'FAOstat _govt exp'!$D:$D,FAOstat!$B72)</f>
        <v>4614.57</v>
      </c>
      <c r="AD72">
        <f>SUMIFS('FAOstat _govt exp'!$L:$L,'FAOstat _govt exp'!$J:$J,FAOstat!AD$4,'FAOstat _govt exp'!$H:$H,FAOstat!AD$3,'FAOstat _govt exp'!$D:$D,FAOstat!$B72)</f>
        <v>4447.55</v>
      </c>
      <c r="AE72">
        <f>SUMIFS('FAOstat _govt exp'!$L:$L,'FAOstat _govt exp'!$J:$J,FAOstat!AE$4,'FAOstat _govt exp'!$H:$H,FAOstat!AE$3,'FAOstat _govt exp'!$D:$D,FAOstat!$B72)</f>
        <v>0</v>
      </c>
      <c r="AF72">
        <f>SUMIFS('FAOstat _govt exp'!$L:$L,'FAOstat _govt exp'!$J:$J,FAOstat!AF$4,'FAOstat _govt exp'!$H:$H,FAOstat!AF$3,'FAOstat _govt exp'!$D:$D,FAOstat!$B72)</f>
        <v>0</v>
      </c>
      <c r="AG72">
        <f>SUMIFS('FAOstat _govt exp'!$L:$L,'FAOstat _govt exp'!$J:$J,FAOstat!AG$4,'FAOstat _govt exp'!$H:$H,FAOstat!AG$3,'FAOstat _govt exp'!$D:$D,FAOstat!$B72)</f>
        <v>18289.59</v>
      </c>
      <c r="AH72">
        <f>SUMIFS('FAOstat _govt exp'!$L:$L,'FAOstat _govt exp'!$J:$J,FAOstat!AH$4,'FAOstat _govt exp'!$H:$H,FAOstat!AH$3,'FAOstat _govt exp'!$D:$D,FAOstat!$B72)</f>
        <v>20120.71</v>
      </c>
      <c r="AI72">
        <f>SUMIFS('FAOstat _govt exp'!$L:$L,'FAOstat _govt exp'!$J:$J,FAOstat!AI$4,'FAOstat _govt exp'!$H:$H,FAOstat!AI$3,'FAOstat _govt exp'!$D:$D,FAOstat!$B72)</f>
        <v>18725.79</v>
      </c>
      <c r="AJ72">
        <f>SUMIFS('FAOstat _govt exp'!$L:$L,'FAOstat _govt exp'!$J:$J,FAOstat!AJ$4,'FAOstat _govt exp'!$H:$H,FAOstat!AJ$3,'FAOstat _govt exp'!$D:$D,FAOstat!$B72)</f>
        <v>20609.740000000002</v>
      </c>
      <c r="AK72">
        <f>SUMIFS('FAOstat _govt exp'!$L:$L,'FAOstat _govt exp'!$J:$J,FAOstat!AK$4,'FAOstat _govt exp'!$H:$H,FAOstat!AK$3,'FAOstat _govt exp'!$D:$D,FAOstat!$B72)</f>
        <v>20328.72</v>
      </c>
      <c r="AL72">
        <f>SUMIFS('FAOstat _govt exp'!$L:$L,'FAOstat _govt exp'!$J:$J,FAOstat!AL$4,'FAOstat _govt exp'!$H:$H,FAOstat!AL$3,'FAOstat _govt exp'!$D:$D,FAOstat!$B72)</f>
        <v>17050.990000000002</v>
      </c>
      <c r="AM72">
        <f>SUMIFS('FAOstat _govt exp'!$L:$L,'FAOstat _govt exp'!$J:$J,FAOstat!AM$4,'FAOstat _govt exp'!$H:$H,FAOstat!AM$3,'FAOstat _govt exp'!$D:$D,FAOstat!$B72)</f>
        <v>16988.75</v>
      </c>
      <c r="AN72">
        <f>SUMIFS('FAOstat _govt exp'!$L:$L,'FAOstat _govt exp'!$J:$J,FAOstat!AN$4,'FAOstat _govt exp'!$H:$H,FAOstat!AN$3,'FAOstat _govt exp'!$D:$D,FAOstat!$B72)</f>
        <v>17626.419999999998</v>
      </c>
      <c r="AO72">
        <f>SUMIFS('FAOstat _govt exp'!$L:$L,'FAOstat _govt exp'!$J:$J,FAOstat!AO$4,'FAOstat _govt exp'!$H:$H,FAOstat!AO$3,'FAOstat _govt exp'!$D:$D,FAOstat!$B72)</f>
        <v>0</v>
      </c>
      <c r="AP72">
        <f>SUMIFS('FAOstat _govt exp'!$L:$L,'FAOstat _govt exp'!$J:$J,FAOstat!AP$4,'FAOstat _govt exp'!$H:$H,FAOstat!AP$3,'FAOstat _govt exp'!$D:$D,FAOstat!$B72)</f>
        <v>0</v>
      </c>
      <c r="AQ72">
        <f>SUMIFS('FAOstat _govt exp'!$L:$L,'FAOstat _govt exp'!$J:$J,FAOstat!AQ$4,'FAOstat _govt exp'!$H:$H,FAOstat!AQ$3,'FAOstat _govt exp'!$D:$D,FAOstat!$B72)</f>
        <v>0</v>
      </c>
      <c r="AR72">
        <f>SUMIFS('FAOstat _govt exp'!$L:$L,'FAOstat _govt exp'!$J:$J,FAOstat!AR$4,'FAOstat _govt exp'!$H:$H,FAOstat!AR$3,'FAOstat _govt exp'!$D:$D,FAOstat!$B72)</f>
        <v>0</v>
      </c>
      <c r="AS72">
        <f>SUMIFS('FAOstat _govt exp'!$L:$L,'FAOstat _govt exp'!$J:$J,FAOstat!AS$4,'FAOstat _govt exp'!$H:$H,FAOstat!AS$3,'FAOstat _govt exp'!$D:$D,FAOstat!$B72)</f>
        <v>0</v>
      </c>
      <c r="AT72">
        <f>SUMIFS('FAOstat _govt exp'!$L:$L,'FAOstat _govt exp'!$J:$J,FAOstat!AT$4,'FAOstat _govt exp'!$H:$H,FAOstat!AT$3,'FAOstat _govt exp'!$D:$D,FAOstat!$B72)</f>
        <v>0</v>
      </c>
      <c r="AU72">
        <f>SUMIFS('FAOstat _govt exp'!$L:$L,'FAOstat _govt exp'!$J:$J,FAOstat!AU$4,'FAOstat _govt exp'!$H:$H,FAOstat!AU$3,'FAOstat _govt exp'!$D:$D,FAOstat!$B72)</f>
        <v>0</v>
      </c>
      <c r="AV72">
        <f>SUMIFS('FAOstat _govt exp'!$L:$L,'FAOstat _govt exp'!$J:$J,FAOstat!AV$4,'FAOstat _govt exp'!$H:$H,FAOstat!AV$3,'FAOstat _govt exp'!$D:$D,FAOstat!$B72)</f>
        <v>0</v>
      </c>
      <c r="AW72">
        <f>SUMIFS('FAOstat _govt exp'!$L:$L,'FAOstat _govt exp'!$J:$J,FAOstat!AW$4,'FAOstat _govt exp'!$H:$H,FAOstat!AW$3,'FAOstat _govt exp'!$D:$D,FAOstat!$B72)</f>
        <v>0</v>
      </c>
      <c r="AX72">
        <f>SUMIFS('FAOstat _govt exp'!$L:$L,'FAOstat _govt exp'!$J:$J,FAOstat!AX$4,'FAOstat _govt exp'!$H:$H,FAOstat!AX$3,'FAOstat _govt exp'!$D:$D,FAOstat!$B72)</f>
        <v>0</v>
      </c>
      <c r="AY72">
        <f>SUMIFS('FAOstat _govt exp'!$L:$L,'FAOstat _govt exp'!$J:$J,FAOstat!AY$4,'FAOstat _govt exp'!$H:$H,FAOstat!AY$3,'FAOstat _govt exp'!$D:$D,FAOstat!$B72)</f>
        <v>0</v>
      </c>
      <c r="AZ72">
        <f>SUMIFS('FAOstat _govt exp'!$L:$L,'FAOstat _govt exp'!$J:$J,FAOstat!AZ$4,'FAOstat _govt exp'!$H:$H,FAOstat!AZ$3,'FAOstat _govt exp'!$D:$D,FAOstat!$B72)</f>
        <v>0</v>
      </c>
      <c r="BA72">
        <f>SUMIFS('FAOstat _govt exp'!$L:$L,'FAOstat _govt exp'!$J:$J,FAOstat!BA$4,'FAOstat _govt exp'!$H:$H,FAOstat!BA$3,'FAOstat _govt exp'!$D:$D,FAOstat!$B72)</f>
        <v>4011.62</v>
      </c>
      <c r="BB72">
        <f>SUMIFS('FAOstat _govt exp'!$L:$L,'FAOstat _govt exp'!$J:$J,FAOstat!BB$4,'FAOstat _govt exp'!$H:$H,FAOstat!BB$3,'FAOstat _govt exp'!$D:$D,FAOstat!$B72)</f>
        <v>4347.08</v>
      </c>
      <c r="BC72">
        <f>SUMIFS('FAOstat _govt exp'!$L:$L,'FAOstat _govt exp'!$J:$J,FAOstat!BC$4,'FAOstat _govt exp'!$H:$H,FAOstat!BC$3,'FAOstat _govt exp'!$D:$D,FAOstat!$B72)</f>
        <v>2847.09</v>
      </c>
      <c r="BD72">
        <f>SUMIFS('FAOstat _govt exp'!$L:$L,'FAOstat _govt exp'!$J:$J,FAOstat!BD$4,'FAOstat _govt exp'!$H:$H,FAOstat!BD$3,'FAOstat _govt exp'!$D:$D,FAOstat!$B72)</f>
        <v>2644.28</v>
      </c>
      <c r="BE72">
        <f>SUMIFS('FAOstat _govt exp'!$L:$L,'FAOstat _govt exp'!$J:$J,FAOstat!BE$4,'FAOstat _govt exp'!$H:$H,FAOstat!BE$3,'FAOstat _govt exp'!$D:$D,FAOstat!$B72)</f>
        <v>3359.78</v>
      </c>
      <c r="BF72">
        <f>SUMIFS('FAOstat _govt exp'!$L:$L,'FAOstat _govt exp'!$J:$J,FAOstat!BF$4,'FAOstat _govt exp'!$H:$H,FAOstat!BF$3,'FAOstat _govt exp'!$D:$D,FAOstat!$B72)</f>
        <v>1854</v>
      </c>
      <c r="BG72">
        <f>SUMIFS('FAOstat _govt exp'!$L:$L,'FAOstat _govt exp'!$J:$J,FAOstat!BG$4,'FAOstat _govt exp'!$H:$H,FAOstat!BG$3,'FAOstat _govt exp'!$D:$D,FAOstat!$B72)</f>
        <v>2280.2199999999998</v>
      </c>
      <c r="BH72">
        <f>SUMIFS('FAOstat _govt exp'!$L:$L,'FAOstat _govt exp'!$J:$J,FAOstat!BH$4,'FAOstat _govt exp'!$H:$H,FAOstat!BH$3,'FAOstat _govt exp'!$D:$D,FAOstat!$B72)</f>
        <v>2236.77</v>
      </c>
      <c r="BI72">
        <f>SUMIFS('FAOstat _govt exp'!$L:$L,'FAOstat _govt exp'!$J:$J,FAOstat!BI$4,'FAOstat _govt exp'!$H:$H,FAOstat!BI$3,'FAOstat _govt exp'!$D:$D,FAOstat!$B72)</f>
        <v>0</v>
      </c>
      <c r="BJ72">
        <f>SUMIFS('FAOstat _govt exp'!$L:$L,'FAOstat _govt exp'!$J:$J,FAOstat!BJ$4,'FAOstat _govt exp'!$H:$H,FAOstat!BJ$3,'FAOstat _govt exp'!$D:$D,FAOstat!$B72)</f>
        <v>0</v>
      </c>
      <c r="BK72">
        <f>SUMIFS('FAOstat _govt exp'!$L:$L,'FAOstat _govt exp'!$J:$J,FAOstat!BK$4,'FAOstat _govt exp'!$H:$H,FAOstat!BK$3,'FAOstat _govt exp'!$D:$D,FAOstat!$B72)</f>
        <v>3879.05</v>
      </c>
      <c r="BL72">
        <f>SUMIFS('FAOstat _govt exp'!$L:$L,'FAOstat _govt exp'!$J:$J,FAOstat!BL$4,'FAOstat _govt exp'!$H:$H,FAOstat!BL$3,'FAOstat _govt exp'!$D:$D,FAOstat!$B72)</f>
        <v>3950.37</v>
      </c>
      <c r="BM72">
        <f>SUMIFS('FAOstat _govt exp'!$L:$L,'FAOstat _govt exp'!$J:$J,FAOstat!BM$4,'FAOstat _govt exp'!$H:$H,FAOstat!BM$3,'FAOstat _govt exp'!$D:$D,FAOstat!$B72)</f>
        <v>3376.42</v>
      </c>
      <c r="BN72">
        <f>SUMIFS('FAOstat _govt exp'!$L:$L,'FAOstat _govt exp'!$J:$J,FAOstat!BN$4,'FAOstat _govt exp'!$H:$H,FAOstat!BN$3,'FAOstat _govt exp'!$D:$D,FAOstat!$B72)</f>
        <v>2887.33</v>
      </c>
      <c r="BO72">
        <f>SUMIFS('FAOstat _govt exp'!$L:$L,'FAOstat _govt exp'!$J:$J,FAOstat!BO$4,'FAOstat _govt exp'!$H:$H,FAOstat!BO$3,'FAOstat _govt exp'!$D:$D,FAOstat!$B72)</f>
        <v>2591.91</v>
      </c>
      <c r="BP72">
        <f>SUMIFS('FAOstat _govt exp'!$L:$L,'FAOstat _govt exp'!$J:$J,FAOstat!BP$4,'FAOstat _govt exp'!$H:$H,FAOstat!BP$3,'FAOstat _govt exp'!$D:$D,FAOstat!$B72)</f>
        <v>1966.06</v>
      </c>
      <c r="BQ72">
        <f>SUMIFS('FAOstat _govt exp'!$L:$L,'FAOstat _govt exp'!$J:$J,FAOstat!BQ$4,'FAOstat _govt exp'!$H:$H,FAOstat!BQ$3,'FAOstat _govt exp'!$D:$D,FAOstat!$B72)</f>
        <v>2418.58</v>
      </c>
      <c r="BR72">
        <f>SUMIFS('FAOstat _govt exp'!$L:$L,'FAOstat _govt exp'!$J:$J,FAOstat!BR$4,'FAOstat _govt exp'!$H:$H,FAOstat!BR$3,'FAOstat _govt exp'!$D:$D,FAOstat!$B72)</f>
        <v>2390.41</v>
      </c>
      <c r="BS72">
        <f>SUMIFS('FAOstat _govt exp'!$L:$L,'FAOstat _govt exp'!$J:$J,FAOstat!BS$4,'FAOstat _govt exp'!$H:$H,FAOstat!BS$3,'FAOstat _govt exp'!$D:$D,FAOstat!$B72)</f>
        <v>0</v>
      </c>
      <c r="BT72">
        <f>SUMIFS('FAOstat _govt exp'!$L:$L,'FAOstat _govt exp'!$J:$J,FAOstat!BT$4,'FAOstat _govt exp'!$H:$H,FAOstat!BT$3,'FAOstat _govt exp'!$D:$D,FAOstat!$B72)</f>
        <v>0</v>
      </c>
      <c r="BU72">
        <f>SUMIFS('FAOstat _govt exp'!$L:$L,'FAOstat _govt exp'!$J:$J,FAOstat!BU$4,'FAOstat _govt exp'!$H:$H,FAOstat!BU$3,'FAOstat _govt exp'!$D:$D,FAOstat!$B72)</f>
        <v>0</v>
      </c>
      <c r="BV72">
        <f>SUMIFS('FAOstat _govt exp'!$L:$L,'FAOstat _govt exp'!$J:$J,FAOstat!BV$4,'FAOstat _govt exp'!$H:$H,FAOstat!BV$3,'FAOstat _govt exp'!$D:$D,FAOstat!$B72)</f>
        <v>0</v>
      </c>
      <c r="BW72">
        <f>SUMIFS('FAOstat _govt exp'!$L:$L,'FAOstat _govt exp'!$J:$J,FAOstat!BW$4,'FAOstat _govt exp'!$H:$H,FAOstat!BW$3,'FAOstat _govt exp'!$D:$D,FAOstat!$B72)</f>
        <v>0</v>
      </c>
      <c r="BX72">
        <f>SUMIFS('FAOstat _govt exp'!$L:$L,'FAOstat _govt exp'!$J:$J,FAOstat!BX$4,'FAOstat _govt exp'!$H:$H,FAOstat!BX$3,'FAOstat _govt exp'!$D:$D,FAOstat!$B72)</f>
        <v>0</v>
      </c>
      <c r="BY72">
        <f>SUMIFS('FAOstat _govt exp'!$L:$L,'FAOstat _govt exp'!$J:$J,FAOstat!BY$4,'FAOstat _govt exp'!$H:$H,FAOstat!BY$3,'FAOstat _govt exp'!$D:$D,FAOstat!$B72)</f>
        <v>0</v>
      </c>
      <c r="BZ72">
        <f>SUMIFS('FAOstat _govt exp'!$L:$L,'FAOstat _govt exp'!$J:$J,FAOstat!BZ$4,'FAOstat _govt exp'!$H:$H,FAOstat!BZ$3,'FAOstat _govt exp'!$D:$D,FAOstat!$B72)</f>
        <v>0</v>
      </c>
      <c r="CA72">
        <f>SUMIFS('FAOstat _govt exp'!$L:$L,'FAOstat _govt exp'!$J:$J,FAOstat!CA$4,'FAOstat _govt exp'!$H:$H,FAOstat!CA$3,'FAOstat _govt exp'!$D:$D,FAOstat!$B72)</f>
        <v>0</v>
      </c>
      <c r="CB72">
        <f>SUMIFS('FAOstat _govt exp'!$L:$L,'FAOstat _govt exp'!$J:$J,FAOstat!CB$4,'FAOstat _govt exp'!$H:$H,FAOstat!CB$3,'FAOstat _govt exp'!$D:$D,FAOstat!$B72)</f>
        <v>0</v>
      </c>
      <c r="CC72">
        <f>SUMIFS('FAOstat _govt exp'!$L:$L,'FAOstat _govt exp'!$J:$J,FAOstat!CC$4,'FAOstat _govt exp'!$H:$H,FAOstat!CC$3,'FAOstat _govt exp'!$D:$D,FAOstat!$B72)</f>
        <v>0</v>
      </c>
      <c r="CD72">
        <f>SUMIFS('FAOstat _govt exp'!$L:$L,'FAOstat _govt exp'!$J:$J,FAOstat!CD$4,'FAOstat _govt exp'!$H:$H,FAOstat!CD$3,'FAOstat _govt exp'!$D:$D,FAOstat!$B72)</f>
        <v>0</v>
      </c>
      <c r="CE72" s="4">
        <f>SUMIFS('FAOstat_value added'!$L:$L,'FAOstat_value added'!$J:$J,FAOstat!CE$4,'FAOstat_value added'!$D:$D,FAOstat!$B72)</f>
        <v>37889.797057000003</v>
      </c>
      <c r="CF72" s="4">
        <f>IF(SUMIFS('FAOstat_value added'!$L:$L,'FAOstat_value added'!$J:$J,FAOstat!CF$4,'FAOstat_value added'!$D:$D,FAOstat!$B72)=0,CE72*(1+Assumptions!$C$10),SUMIFS('FAOstat_value added'!$L:$L,'FAOstat_value added'!$J:$J,FAOstat!CF$4,'FAOstat_value added'!$D:$D,FAOstat!$B72))</f>
        <v>43167.961648999997</v>
      </c>
      <c r="CG72" s="4">
        <f>IF(SUMIFS('FAOstat_value added'!$L:$L,'FAOstat_value added'!$J:$J,FAOstat!CG$4,'FAOstat_value added'!$D:$D,FAOstat!$B72)=0,CF72*(1+Assumptions!$C$10),SUMIFS('FAOstat_value added'!$L:$L,'FAOstat_value added'!$J:$J,FAOstat!CG$4,'FAOstat_value added'!$D:$D,FAOstat!$B72))</f>
        <v>41131.136041999998</v>
      </c>
      <c r="CH72" s="4">
        <f>IF(SUMIFS('FAOstat_value added'!$L:$L,'FAOstat_value added'!$J:$J,FAOstat!CH$4,'FAOstat_value added'!$D:$D,FAOstat!$B72)=0,CG72*(1+Assumptions!$C$10),SUMIFS('FAOstat_value added'!$L:$L,'FAOstat_value added'!$J:$J,FAOstat!CH$4,'FAOstat_value added'!$D:$D,FAOstat!$B72))</f>
        <v>45922.430256</v>
      </c>
      <c r="CI72" s="4">
        <f>IF(SUMIFS('FAOstat_value added'!$L:$L,'FAOstat_value added'!$J:$J,FAOstat!CI$4,'FAOstat_value added'!$D:$D,FAOstat!$B72)=0,CH72*(1+Assumptions!$C$10),SUMIFS('FAOstat_value added'!$L:$L,'FAOstat_value added'!$J:$J,FAOstat!CI$4,'FAOstat_value added'!$D:$D,FAOstat!$B72))</f>
        <v>43136.492140000002</v>
      </c>
      <c r="CJ72" s="4">
        <f>IF(SUMIFS('FAOstat_value added'!$L:$L,'FAOstat_value added'!$J:$J,FAOstat!CJ$4,'FAOstat_value added'!$D:$D,FAOstat!$B72)=0,CI72*(1+Assumptions!$C$10),SUMIFS('FAOstat_value added'!$L:$L,'FAOstat_value added'!$J:$J,FAOstat!CJ$4,'FAOstat_value added'!$D:$D,FAOstat!$B72))</f>
        <v>37915.665960999999</v>
      </c>
      <c r="CK72" s="4">
        <f>IF(SUMIFS('FAOstat_value added'!$L:$L,'FAOstat_value added'!$J:$J,FAOstat!CK$4,'FAOstat_value added'!$D:$D,FAOstat!$B72)=0,CJ72*(1+Assumptions!$C$10),SUMIFS('FAOstat_value added'!$L:$L,'FAOstat_value added'!$J:$J,FAOstat!CK$4,'FAOstat_value added'!$D:$D,FAOstat!$B72))</f>
        <v>36173.594354000001</v>
      </c>
      <c r="CL72" s="4">
        <f>IF(SUMIFS('FAOstat_value added'!$L:$L,'FAOstat_value added'!$J:$J,FAOstat!CL$4,'FAOstat_value added'!$D:$D,FAOstat!$B72)=0,CK72*(1+Assumptions!$C$10),SUMIFS('FAOstat_value added'!$L:$L,'FAOstat_value added'!$J:$J,FAOstat!CL$4,'FAOstat_value added'!$D:$D,FAOstat!$B72))</f>
        <v>38533.311960999999</v>
      </c>
      <c r="CM72" s="4">
        <f>IF(SUMIFS('FAOstat_value added'!$L:$L,'FAOstat_value added'!$J:$J,FAOstat!CM$4,'FAOstat_value added'!$D:$D,FAOstat!$B72)=0,CL72*(1+Assumptions!$C$10),SUMIFS('FAOstat_value added'!$L:$L,'FAOstat_value added'!$J:$J,FAOstat!CM$4,'FAOstat_value added'!$D:$D,FAOstat!$B72))</f>
        <v>40455.368165</v>
      </c>
      <c r="CN72" s="4">
        <f>IF(SUMIFS('FAOstat_value added'!$L:$L,'FAOstat_value added'!$J:$J,FAOstat!CN$4,'FAOstat_value added'!$D:$D,FAOstat!$B72)=0,CM72*(1+Assumptions!$C$10),SUMIFS('FAOstat_value added'!$L:$L,'FAOstat_value added'!$J:$J,FAOstat!CN$4,'FAOstat_value added'!$D:$D,FAOstat!$B72))</f>
        <v>41264.475528299998</v>
      </c>
      <c r="CO72" s="36">
        <f t="shared" si="49"/>
        <v>-2.4599059514745059E-2</v>
      </c>
    </row>
    <row r="73" spans="2:93" x14ac:dyDescent="0.35">
      <c r="B73" t="s">
        <v>171</v>
      </c>
      <c r="C73">
        <f t="shared" si="29"/>
        <v>4.24</v>
      </c>
      <c r="D73">
        <f t="shared" si="30"/>
        <v>5.07</v>
      </c>
      <c r="E73">
        <f t="shared" si="31"/>
        <v>4.75</v>
      </c>
      <c r="F73">
        <f t="shared" si="32"/>
        <v>3.65</v>
      </c>
      <c r="G73">
        <f t="shared" si="33"/>
        <v>0</v>
      </c>
      <c r="H73">
        <f t="shared" si="34"/>
        <v>0</v>
      </c>
      <c r="I73">
        <f t="shared" si="35"/>
        <v>0</v>
      </c>
      <c r="J73">
        <f t="shared" si="36"/>
        <v>0</v>
      </c>
      <c r="K73">
        <f t="shared" si="37"/>
        <v>0</v>
      </c>
      <c r="L73">
        <f t="shared" si="38"/>
        <v>0</v>
      </c>
      <c r="M73" s="4">
        <f t="shared" si="39"/>
        <v>108.34</v>
      </c>
      <c r="N73" s="4">
        <f t="shared" si="40"/>
        <v>76.509999999999991</v>
      </c>
      <c r="O73" s="4">
        <f t="shared" si="41"/>
        <v>102.58</v>
      </c>
      <c r="P73" s="4">
        <f t="shared" si="42"/>
        <v>124.03999999999999</v>
      </c>
      <c r="Q73" s="4">
        <f t="shared" si="43"/>
        <v>0</v>
      </c>
      <c r="R73" s="4">
        <f t="shared" si="44"/>
        <v>0</v>
      </c>
      <c r="S73" s="4">
        <f t="shared" si="45"/>
        <v>76.510000000000005</v>
      </c>
      <c r="T73" s="4">
        <f t="shared" si="46"/>
        <v>0</v>
      </c>
      <c r="U73" s="4">
        <f t="shared" si="47"/>
        <v>0</v>
      </c>
      <c r="V73" s="4">
        <f t="shared" si="48"/>
        <v>0</v>
      </c>
      <c r="W73">
        <f>SUMIFS('FAOstat _govt exp'!$L:$L,'FAOstat _govt exp'!$J:$J,FAOstat!W$4,'FAOstat _govt exp'!$H:$H,FAOstat!W$3,'FAOstat _govt exp'!$D:$D,FAOstat!$B73)</f>
        <v>97.06</v>
      </c>
      <c r="X73">
        <f>SUMIFS('FAOstat _govt exp'!$L:$L,'FAOstat _govt exp'!$J:$J,FAOstat!X$4,'FAOstat _govt exp'!$H:$H,FAOstat!X$3,'FAOstat _govt exp'!$D:$D,FAOstat!$B73)</f>
        <v>63.15</v>
      </c>
      <c r="Y73">
        <f>SUMIFS('FAOstat _govt exp'!$L:$L,'FAOstat _govt exp'!$J:$J,FAOstat!Y$4,'FAOstat _govt exp'!$H:$H,FAOstat!Y$3,'FAOstat _govt exp'!$D:$D,FAOstat!$B73)</f>
        <v>89.81</v>
      </c>
      <c r="Z73">
        <f>SUMIFS('FAOstat _govt exp'!$L:$L,'FAOstat _govt exp'!$J:$J,FAOstat!Z$4,'FAOstat _govt exp'!$H:$H,FAOstat!Z$3,'FAOstat _govt exp'!$D:$D,FAOstat!$B73)</f>
        <v>99.24</v>
      </c>
      <c r="AA73">
        <f>SUMIFS('FAOstat _govt exp'!$L:$L,'FAOstat _govt exp'!$J:$J,FAOstat!AA$4,'FAOstat _govt exp'!$H:$H,FAOstat!AA$3,'FAOstat _govt exp'!$D:$D,FAOstat!$B73)</f>
        <v>0</v>
      </c>
      <c r="AB73">
        <f>SUMIFS('FAOstat _govt exp'!$L:$L,'FAOstat _govt exp'!$J:$J,FAOstat!AB$4,'FAOstat _govt exp'!$H:$H,FAOstat!AB$3,'FAOstat _govt exp'!$D:$D,FAOstat!$B73)</f>
        <v>0</v>
      </c>
      <c r="AC73">
        <f>SUMIFS('FAOstat _govt exp'!$L:$L,'FAOstat _govt exp'!$J:$J,FAOstat!AC$4,'FAOstat _govt exp'!$H:$H,FAOstat!AC$3,'FAOstat _govt exp'!$D:$D,FAOstat!$B73)</f>
        <v>76.510000000000005</v>
      </c>
      <c r="AD73">
        <f>SUMIFS('FAOstat _govt exp'!$L:$L,'FAOstat _govt exp'!$J:$J,FAOstat!AD$4,'FAOstat _govt exp'!$H:$H,FAOstat!AD$3,'FAOstat _govt exp'!$D:$D,FAOstat!$B73)</f>
        <v>0</v>
      </c>
      <c r="AE73">
        <f>SUMIFS('FAOstat _govt exp'!$L:$L,'FAOstat _govt exp'!$J:$J,FAOstat!AE$4,'FAOstat _govt exp'!$H:$H,FAOstat!AE$3,'FAOstat _govt exp'!$D:$D,FAOstat!$B73)</f>
        <v>0</v>
      </c>
      <c r="AF73">
        <f>SUMIFS('FAOstat _govt exp'!$L:$L,'FAOstat _govt exp'!$J:$J,FAOstat!AF$4,'FAOstat _govt exp'!$H:$H,FAOstat!AF$3,'FAOstat _govt exp'!$D:$D,FAOstat!$B73)</f>
        <v>0</v>
      </c>
      <c r="AG73">
        <f>SUMIFS('FAOstat _govt exp'!$L:$L,'FAOstat _govt exp'!$J:$J,FAOstat!AG$4,'FAOstat _govt exp'!$H:$H,FAOstat!AG$3,'FAOstat _govt exp'!$D:$D,FAOstat!$B73)</f>
        <v>7.04</v>
      </c>
      <c r="AH73">
        <f>SUMIFS('FAOstat _govt exp'!$L:$L,'FAOstat _govt exp'!$J:$J,FAOstat!AH$4,'FAOstat _govt exp'!$H:$H,FAOstat!AH$3,'FAOstat _govt exp'!$D:$D,FAOstat!$B73)</f>
        <v>8.2899999999999991</v>
      </c>
      <c r="AI73">
        <f>SUMIFS('FAOstat _govt exp'!$L:$L,'FAOstat _govt exp'!$J:$J,FAOstat!AI$4,'FAOstat _govt exp'!$H:$H,FAOstat!AI$3,'FAOstat _govt exp'!$D:$D,FAOstat!$B73)</f>
        <v>8.02</v>
      </c>
      <c r="AJ73">
        <f>SUMIFS('FAOstat _govt exp'!$L:$L,'FAOstat _govt exp'!$J:$J,FAOstat!AJ$4,'FAOstat _govt exp'!$H:$H,FAOstat!AJ$3,'FAOstat _govt exp'!$D:$D,FAOstat!$B73)</f>
        <v>21.15</v>
      </c>
      <c r="AK73">
        <f>SUMIFS('FAOstat _govt exp'!$L:$L,'FAOstat _govt exp'!$J:$J,FAOstat!AK$4,'FAOstat _govt exp'!$H:$H,FAOstat!AK$3,'FAOstat _govt exp'!$D:$D,FAOstat!$B73)</f>
        <v>0</v>
      </c>
      <c r="AL73">
        <f>SUMIFS('FAOstat _govt exp'!$L:$L,'FAOstat _govt exp'!$J:$J,FAOstat!AL$4,'FAOstat _govt exp'!$H:$H,FAOstat!AL$3,'FAOstat _govt exp'!$D:$D,FAOstat!$B73)</f>
        <v>0</v>
      </c>
      <c r="AM73">
        <f>SUMIFS('FAOstat _govt exp'!$L:$L,'FAOstat _govt exp'!$J:$J,FAOstat!AM$4,'FAOstat _govt exp'!$H:$H,FAOstat!AM$3,'FAOstat _govt exp'!$D:$D,FAOstat!$B73)</f>
        <v>0</v>
      </c>
      <c r="AN73">
        <f>SUMIFS('FAOstat _govt exp'!$L:$L,'FAOstat _govt exp'!$J:$J,FAOstat!AN$4,'FAOstat _govt exp'!$H:$H,FAOstat!AN$3,'FAOstat _govt exp'!$D:$D,FAOstat!$B73)</f>
        <v>0</v>
      </c>
      <c r="AO73">
        <f>SUMIFS('FAOstat _govt exp'!$L:$L,'FAOstat _govt exp'!$J:$J,FAOstat!AO$4,'FAOstat _govt exp'!$H:$H,FAOstat!AO$3,'FAOstat _govt exp'!$D:$D,FAOstat!$B73)</f>
        <v>0</v>
      </c>
      <c r="AP73">
        <f>SUMIFS('FAOstat _govt exp'!$L:$L,'FAOstat _govt exp'!$J:$J,FAOstat!AP$4,'FAOstat _govt exp'!$H:$H,FAOstat!AP$3,'FAOstat _govt exp'!$D:$D,FAOstat!$B73)</f>
        <v>0</v>
      </c>
      <c r="AQ73">
        <f>SUMIFS('FAOstat _govt exp'!$L:$L,'FAOstat _govt exp'!$J:$J,FAOstat!AQ$4,'FAOstat _govt exp'!$H:$H,FAOstat!AQ$3,'FAOstat _govt exp'!$D:$D,FAOstat!$B73)</f>
        <v>4.24</v>
      </c>
      <c r="AR73">
        <f>SUMIFS('FAOstat _govt exp'!$L:$L,'FAOstat _govt exp'!$J:$J,FAOstat!AR$4,'FAOstat _govt exp'!$H:$H,FAOstat!AR$3,'FAOstat _govt exp'!$D:$D,FAOstat!$B73)</f>
        <v>5.07</v>
      </c>
      <c r="AS73">
        <f>SUMIFS('FAOstat _govt exp'!$L:$L,'FAOstat _govt exp'!$J:$J,FAOstat!AS$4,'FAOstat _govt exp'!$H:$H,FAOstat!AS$3,'FAOstat _govt exp'!$D:$D,FAOstat!$B73)</f>
        <v>4.75</v>
      </c>
      <c r="AT73">
        <f>SUMIFS('FAOstat _govt exp'!$L:$L,'FAOstat _govt exp'!$J:$J,FAOstat!AT$4,'FAOstat _govt exp'!$H:$H,FAOstat!AT$3,'FAOstat _govt exp'!$D:$D,FAOstat!$B73)</f>
        <v>3.65</v>
      </c>
      <c r="AU73">
        <f>SUMIFS('FAOstat _govt exp'!$L:$L,'FAOstat _govt exp'!$J:$J,FAOstat!AU$4,'FAOstat _govt exp'!$H:$H,FAOstat!AU$3,'FAOstat _govt exp'!$D:$D,FAOstat!$B73)</f>
        <v>0</v>
      </c>
      <c r="AV73">
        <f>SUMIFS('FAOstat _govt exp'!$L:$L,'FAOstat _govt exp'!$J:$J,FAOstat!AV$4,'FAOstat _govt exp'!$H:$H,FAOstat!AV$3,'FAOstat _govt exp'!$D:$D,FAOstat!$B73)</f>
        <v>0</v>
      </c>
      <c r="AW73">
        <f>SUMIFS('FAOstat _govt exp'!$L:$L,'FAOstat _govt exp'!$J:$J,FAOstat!AW$4,'FAOstat _govt exp'!$H:$H,FAOstat!AW$3,'FAOstat _govt exp'!$D:$D,FAOstat!$B73)</f>
        <v>0</v>
      </c>
      <c r="AX73">
        <f>SUMIFS('FAOstat _govt exp'!$L:$L,'FAOstat _govt exp'!$J:$J,FAOstat!AX$4,'FAOstat _govt exp'!$H:$H,FAOstat!AX$3,'FAOstat _govt exp'!$D:$D,FAOstat!$B73)</f>
        <v>0</v>
      </c>
      <c r="AY73">
        <f>SUMIFS('FAOstat _govt exp'!$L:$L,'FAOstat _govt exp'!$J:$J,FAOstat!AY$4,'FAOstat _govt exp'!$H:$H,FAOstat!AY$3,'FAOstat _govt exp'!$D:$D,FAOstat!$B73)</f>
        <v>0</v>
      </c>
      <c r="AZ73">
        <f>SUMIFS('FAOstat _govt exp'!$L:$L,'FAOstat _govt exp'!$J:$J,FAOstat!AZ$4,'FAOstat _govt exp'!$H:$H,FAOstat!AZ$3,'FAOstat _govt exp'!$D:$D,FAOstat!$B73)</f>
        <v>0</v>
      </c>
      <c r="BA73">
        <f>SUMIFS('FAOstat _govt exp'!$L:$L,'FAOstat _govt exp'!$J:$J,FAOstat!BA$4,'FAOstat _govt exp'!$H:$H,FAOstat!BA$3,'FAOstat _govt exp'!$D:$D,FAOstat!$B73)</f>
        <v>97.06</v>
      </c>
      <c r="BB73">
        <f>SUMIFS('FAOstat _govt exp'!$L:$L,'FAOstat _govt exp'!$J:$J,FAOstat!BB$4,'FAOstat _govt exp'!$H:$H,FAOstat!BB$3,'FAOstat _govt exp'!$D:$D,FAOstat!$B73)</f>
        <v>63.15</v>
      </c>
      <c r="BC73">
        <f>SUMIFS('FAOstat _govt exp'!$L:$L,'FAOstat _govt exp'!$J:$J,FAOstat!BC$4,'FAOstat _govt exp'!$H:$H,FAOstat!BC$3,'FAOstat _govt exp'!$D:$D,FAOstat!$B73)</f>
        <v>89.81</v>
      </c>
      <c r="BD73">
        <f>SUMIFS('FAOstat _govt exp'!$L:$L,'FAOstat _govt exp'!$J:$J,FAOstat!BD$4,'FAOstat _govt exp'!$H:$H,FAOstat!BD$3,'FAOstat _govt exp'!$D:$D,FAOstat!$B73)</f>
        <v>99.24</v>
      </c>
      <c r="BE73">
        <f>SUMIFS('FAOstat _govt exp'!$L:$L,'FAOstat _govt exp'!$J:$J,FAOstat!BE$4,'FAOstat _govt exp'!$H:$H,FAOstat!BE$3,'FAOstat _govt exp'!$D:$D,FAOstat!$B73)</f>
        <v>0</v>
      </c>
      <c r="BF73">
        <f>SUMIFS('FAOstat _govt exp'!$L:$L,'FAOstat _govt exp'!$J:$J,FAOstat!BF$4,'FAOstat _govt exp'!$H:$H,FAOstat!BF$3,'FAOstat _govt exp'!$D:$D,FAOstat!$B73)</f>
        <v>0</v>
      </c>
      <c r="BG73">
        <f>SUMIFS('FAOstat _govt exp'!$L:$L,'FAOstat _govt exp'!$J:$J,FAOstat!BG$4,'FAOstat _govt exp'!$H:$H,FAOstat!BG$3,'FAOstat _govt exp'!$D:$D,FAOstat!$B73)</f>
        <v>76.510000000000005</v>
      </c>
      <c r="BH73">
        <f>SUMIFS('FAOstat _govt exp'!$L:$L,'FAOstat _govt exp'!$J:$J,FAOstat!BH$4,'FAOstat _govt exp'!$H:$H,FAOstat!BH$3,'FAOstat _govt exp'!$D:$D,FAOstat!$B73)</f>
        <v>0</v>
      </c>
      <c r="BI73">
        <f>SUMIFS('FAOstat _govt exp'!$L:$L,'FAOstat _govt exp'!$J:$J,FAOstat!BI$4,'FAOstat _govt exp'!$H:$H,FAOstat!BI$3,'FAOstat _govt exp'!$D:$D,FAOstat!$B73)</f>
        <v>0</v>
      </c>
      <c r="BJ73">
        <f>SUMIFS('FAOstat _govt exp'!$L:$L,'FAOstat _govt exp'!$J:$J,FAOstat!BJ$4,'FAOstat _govt exp'!$H:$H,FAOstat!BJ$3,'FAOstat _govt exp'!$D:$D,FAOstat!$B73)</f>
        <v>0</v>
      </c>
      <c r="BK73">
        <f>SUMIFS('FAOstat _govt exp'!$L:$L,'FAOstat _govt exp'!$J:$J,FAOstat!BK$4,'FAOstat _govt exp'!$H:$H,FAOstat!BK$3,'FAOstat _govt exp'!$D:$D,FAOstat!$B73)</f>
        <v>7.04</v>
      </c>
      <c r="BL73">
        <f>SUMIFS('FAOstat _govt exp'!$L:$L,'FAOstat _govt exp'!$J:$J,FAOstat!BL$4,'FAOstat _govt exp'!$H:$H,FAOstat!BL$3,'FAOstat _govt exp'!$D:$D,FAOstat!$B73)</f>
        <v>8.2899999999999991</v>
      </c>
      <c r="BM73">
        <f>SUMIFS('FAOstat _govt exp'!$L:$L,'FAOstat _govt exp'!$J:$J,FAOstat!BM$4,'FAOstat _govt exp'!$H:$H,FAOstat!BM$3,'FAOstat _govt exp'!$D:$D,FAOstat!$B73)</f>
        <v>8.02</v>
      </c>
      <c r="BN73">
        <f>SUMIFS('FAOstat _govt exp'!$L:$L,'FAOstat _govt exp'!$J:$J,FAOstat!BN$4,'FAOstat _govt exp'!$H:$H,FAOstat!BN$3,'FAOstat _govt exp'!$D:$D,FAOstat!$B73)</f>
        <v>21.15</v>
      </c>
      <c r="BO73">
        <f>SUMIFS('FAOstat _govt exp'!$L:$L,'FAOstat _govt exp'!$J:$J,FAOstat!BO$4,'FAOstat _govt exp'!$H:$H,FAOstat!BO$3,'FAOstat _govt exp'!$D:$D,FAOstat!$B73)</f>
        <v>0</v>
      </c>
      <c r="BP73">
        <f>SUMIFS('FAOstat _govt exp'!$L:$L,'FAOstat _govt exp'!$J:$J,FAOstat!BP$4,'FAOstat _govt exp'!$H:$H,FAOstat!BP$3,'FAOstat _govt exp'!$D:$D,FAOstat!$B73)</f>
        <v>0</v>
      </c>
      <c r="BQ73">
        <f>SUMIFS('FAOstat _govt exp'!$L:$L,'FAOstat _govt exp'!$J:$J,FAOstat!BQ$4,'FAOstat _govt exp'!$H:$H,FAOstat!BQ$3,'FAOstat _govt exp'!$D:$D,FAOstat!$B73)</f>
        <v>0</v>
      </c>
      <c r="BR73">
        <f>SUMIFS('FAOstat _govt exp'!$L:$L,'FAOstat _govt exp'!$J:$J,FAOstat!BR$4,'FAOstat _govt exp'!$H:$H,FAOstat!BR$3,'FAOstat _govt exp'!$D:$D,FAOstat!$B73)</f>
        <v>0</v>
      </c>
      <c r="BS73">
        <f>SUMIFS('FAOstat _govt exp'!$L:$L,'FAOstat _govt exp'!$J:$J,FAOstat!BS$4,'FAOstat _govt exp'!$H:$H,FAOstat!BS$3,'FAOstat _govt exp'!$D:$D,FAOstat!$B73)</f>
        <v>0</v>
      </c>
      <c r="BT73">
        <f>SUMIFS('FAOstat _govt exp'!$L:$L,'FAOstat _govt exp'!$J:$J,FAOstat!BT$4,'FAOstat _govt exp'!$H:$H,FAOstat!BT$3,'FAOstat _govt exp'!$D:$D,FAOstat!$B73)</f>
        <v>0</v>
      </c>
      <c r="BU73">
        <f>SUMIFS('FAOstat _govt exp'!$L:$L,'FAOstat _govt exp'!$J:$J,FAOstat!BU$4,'FAOstat _govt exp'!$H:$H,FAOstat!BU$3,'FAOstat _govt exp'!$D:$D,FAOstat!$B73)</f>
        <v>4.24</v>
      </c>
      <c r="BV73">
        <f>SUMIFS('FAOstat _govt exp'!$L:$L,'FAOstat _govt exp'!$J:$J,FAOstat!BV$4,'FAOstat _govt exp'!$H:$H,FAOstat!BV$3,'FAOstat _govt exp'!$D:$D,FAOstat!$B73)</f>
        <v>5.07</v>
      </c>
      <c r="BW73">
        <f>SUMIFS('FAOstat _govt exp'!$L:$L,'FAOstat _govt exp'!$J:$J,FAOstat!BW$4,'FAOstat _govt exp'!$H:$H,FAOstat!BW$3,'FAOstat _govt exp'!$D:$D,FAOstat!$B73)</f>
        <v>4.75</v>
      </c>
      <c r="BX73">
        <f>SUMIFS('FAOstat _govt exp'!$L:$L,'FAOstat _govt exp'!$J:$J,FAOstat!BX$4,'FAOstat _govt exp'!$H:$H,FAOstat!BX$3,'FAOstat _govt exp'!$D:$D,FAOstat!$B73)</f>
        <v>3.65</v>
      </c>
      <c r="BY73">
        <f>SUMIFS('FAOstat _govt exp'!$L:$L,'FAOstat _govt exp'!$J:$J,FAOstat!BY$4,'FAOstat _govt exp'!$H:$H,FAOstat!BY$3,'FAOstat _govt exp'!$D:$D,FAOstat!$B73)</f>
        <v>0</v>
      </c>
      <c r="BZ73">
        <f>SUMIFS('FAOstat _govt exp'!$L:$L,'FAOstat _govt exp'!$J:$J,FAOstat!BZ$4,'FAOstat _govt exp'!$H:$H,FAOstat!BZ$3,'FAOstat _govt exp'!$D:$D,FAOstat!$B73)</f>
        <v>0</v>
      </c>
      <c r="CA73">
        <f>SUMIFS('FAOstat _govt exp'!$L:$L,'FAOstat _govt exp'!$J:$J,FAOstat!CA$4,'FAOstat _govt exp'!$H:$H,FAOstat!CA$3,'FAOstat _govt exp'!$D:$D,FAOstat!$B73)</f>
        <v>0</v>
      </c>
      <c r="CB73">
        <f>SUMIFS('FAOstat _govt exp'!$L:$L,'FAOstat _govt exp'!$J:$J,FAOstat!CB$4,'FAOstat _govt exp'!$H:$H,FAOstat!CB$3,'FAOstat _govt exp'!$D:$D,FAOstat!$B73)</f>
        <v>0</v>
      </c>
      <c r="CC73">
        <f>SUMIFS('FAOstat _govt exp'!$L:$L,'FAOstat _govt exp'!$J:$J,FAOstat!CC$4,'FAOstat _govt exp'!$H:$H,FAOstat!CC$3,'FAOstat _govt exp'!$D:$D,FAOstat!$B73)</f>
        <v>0</v>
      </c>
      <c r="CD73">
        <f>SUMIFS('FAOstat _govt exp'!$L:$L,'FAOstat _govt exp'!$J:$J,FAOstat!CD$4,'FAOstat _govt exp'!$H:$H,FAOstat!CD$3,'FAOstat _govt exp'!$D:$D,FAOstat!$B73)</f>
        <v>0</v>
      </c>
      <c r="CE73" s="4">
        <f>SUMIFS('FAOstat_value added'!$L:$L,'FAOstat_value added'!$J:$J,FAOstat!CE$4,'FAOstat_value added'!$D:$D,FAOstat!$B73)</f>
        <v>696.59049400000004</v>
      </c>
      <c r="CF73" s="4">
        <f>IF(SUMIFS('FAOstat_value added'!$L:$L,'FAOstat_value added'!$J:$J,FAOstat!CF$4,'FAOstat_value added'!$D:$D,FAOstat!$B73)=0,CE73*(1+Assumptions!$C$10),SUMIFS('FAOstat_value added'!$L:$L,'FAOstat_value added'!$J:$J,FAOstat!CF$4,'FAOstat_value added'!$D:$D,FAOstat!$B73))</f>
        <v>815.74100199999998</v>
      </c>
      <c r="CG73" s="4">
        <f>IF(SUMIFS('FAOstat_value added'!$L:$L,'FAOstat_value added'!$J:$J,FAOstat!CG$4,'FAOstat_value added'!$D:$D,FAOstat!$B73)=0,CF73*(1+Assumptions!$C$10),SUMIFS('FAOstat_value added'!$L:$L,'FAOstat_value added'!$J:$J,FAOstat!CG$4,'FAOstat_value added'!$D:$D,FAOstat!$B73))</f>
        <v>854.57125599999995</v>
      </c>
      <c r="CH73" s="4">
        <f>IF(SUMIFS('FAOstat_value added'!$L:$L,'FAOstat_value added'!$J:$J,FAOstat!CH$4,'FAOstat_value added'!$D:$D,FAOstat!$B73)=0,CG73*(1+Assumptions!$C$10),SUMIFS('FAOstat_value added'!$L:$L,'FAOstat_value added'!$J:$J,FAOstat!CH$4,'FAOstat_value added'!$D:$D,FAOstat!$B73))</f>
        <v>852.97385799999995</v>
      </c>
      <c r="CI73" s="4">
        <f>IF(SUMIFS('FAOstat_value added'!$L:$L,'FAOstat_value added'!$J:$J,FAOstat!CI$4,'FAOstat_value added'!$D:$D,FAOstat!$B73)=0,CH73*(1+Assumptions!$C$10),SUMIFS('FAOstat_value added'!$L:$L,'FAOstat_value added'!$J:$J,FAOstat!CI$4,'FAOstat_value added'!$D:$D,FAOstat!$B73))</f>
        <v>830.12927300000001</v>
      </c>
      <c r="CJ73" s="4">
        <f>IF(SUMIFS('FAOstat_value added'!$L:$L,'FAOstat_value added'!$J:$J,FAOstat!CJ$4,'FAOstat_value added'!$D:$D,FAOstat!$B73)=0,CI73*(1+Assumptions!$C$10),SUMIFS('FAOstat_value added'!$L:$L,'FAOstat_value added'!$J:$J,FAOstat!CJ$4,'FAOstat_value added'!$D:$D,FAOstat!$B73))</f>
        <v>895.63865099999998</v>
      </c>
      <c r="CK73" s="4">
        <f>IF(SUMIFS('FAOstat_value added'!$L:$L,'FAOstat_value added'!$J:$J,FAOstat!CK$4,'FAOstat_value added'!$D:$D,FAOstat!$B73)=0,CJ73*(1+Assumptions!$C$10),SUMIFS('FAOstat_value added'!$L:$L,'FAOstat_value added'!$J:$J,FAOstat!CK$4,'FAOstat_value added'!$D:$D,FAOstat!$B73))</f>
        <v>928.91776100000004</v>
      </c>
      <c r="CL73" s="4">
        <f>IF(SUMIFS('FAOstat_value added'!$L:$L,'FAOstat_value added'!$J:$J,FAOstat!CL$4,'FAOstat_value added'!$D:$D,FAOstat!$B73)=0,CK73*(1+Assumptions!$C$10),SUMIFS('FAOstat_value added'!$L:$L,'FAOstat_value added'!$J:$J,FAOstat!CL$4,'FAOstat_value added'!$D:$D,FAOstat!$B73))</f>
        <v>982.10016499999995</v>
      </c>
      <c r="CM73" s="4">
        <f>IF(SUMIFS('FAOstat_value added'!$L:$L,'FAOstat_value added'!$J:$J,FAOstat!CM$4,'FAOstat_value added'!$D:$D,FAOstat!$B73)=0,CL73*(1+Assumptions!$C$10),SUMIFS('FAOstat_value added'!$L:$L,'FAOstat_value added'!$J:$J,FAOstat!CM$4,'FAOstat_value added'!$D:$D,FAOstat!$B73))</f>
        <v>1036.893186</v>
      </c>
      <c r="CN73" s="4">
        <f>IF(SUMIFS('FAOstat_value added'!$L:$L,'FAOstat_value added'!$J:$J,FAOstat!CN$4,'FAOstat_value added'!$D:$D,FAOstat!$B73)=0,CM73*(1+Assumptions!$C$10),SUMIFS('FAOstat_value added'!$L:$L,'FAOstat_value added'!$J:$J,FAOstat!CN$4,'FAOstat_value added'!$D:$D,FAOstat!$B73))</f>
        <v>1057.63104972</v>
      </c>
      <c r="CO73" s="36">
        <f t="shared" si="49"/>
        <v>-1</v>
      </c>
    </row>
    <row r="74" spans="2:93" x14ac:dyDescent="0.35">
      <c r="B74" t="s">
        <v>173</v>
      </c>
      <c r="C74">
        <f t="shared" si="29"/>
        <v>0</v>
      </c>
      <c r="D74">
        <f t="shared" si="30"/>
        <v>0</v>
      </c>
      <c r="E74">
        <f t="shared" si="31"/>
        <v>0</v>
      </c>
      <c r="F74">
        <f t="shared" si="32"/>
        <v>0</v>
      </c>
      <c r="G74">
        <f t="shared" si="33"/>
        <v>0</v>
      </c>
      <c r="H74">
        <f t="shared" si="34"/>
        <v>0</v>
      </c>
      <c r="I74">
        <f t="shared" si="35"/>
        <v>0</v>
      </c>
      <c r="J74">
        <f t="shared" si="36"/>
        <v>0</v>
      </c>
      <c r="K74">
        <f t="shared" si="37"/>
        <v>0</v>
      </c>
      <c r="L74">
        <f t="shared" si="38"/>
        <v>0</v>
      </c>
      <c r="M74" s="4">
        <f t="shared" si="39"/>
        <v>119019.31</v>
      </c>
      <c r="N74" s="4">
        <f t="shared" si="40"/>
        <v>132355.53</v>
      </c>
      <c r="O74" s="4">
        <f t="shared" si="41"/>
        <v>127097.91</v>
      </c>
      <c r="P74" s="4">
        <f t="shared" si="42"/>
        <v>108587.82</v>
      </c>
      <c r="Q74" s="4">
        <f t="shared" si="43"/>
        <v>100880.85</v>
      </c>
      <c r="R74" s="4">
        <f t="shared" si="44"/>
        <v>89041.15</v>
      </c>
      <c r="S74" s="4">
        <f t="shared" si="45"/>
        <v>99186.62</v>
      </c>
      <c r="T74" s="4">
        <f t="shared" si="46"/>
        <v>98182.93</v>
      </c>
      <c r="U74" s="4">
        <f t="shared" si="47"/>
        <v>0</v>
      </c>
      <c r="V74" s="4">
        <f t="shared" si="48"/>
        <v>0</v>
      </c>
      <c r="W74">
        <f>SUMIFS('FAOstat _govt exp'!$L:$L,'FAOstat _govt exp'!$J:$J,FAOstat!W$4,'FAOstat _govt exp'!$H:$H,FAOstat!W$3,'FAOstat _govt exp'!$D:$D,FAOstat!$B74)</f>
        <v>52497.23</v>
      </c>
      <c r="X74">
        <f>SUMIFS('FAOstat _govt exp'!$L:$L,'FAOstat _govt exp'!$J:$J,FAOstat!X$4,'FAOstat _govt exp'!$H:$H,FAOstat!X$3,'FAOstat _govt exp'!$D:$D,FAOstat!$B74)</f>
        <v>58113.94</v>
      </c>
      <c r="Y74">
        <f>SUMIFS('FAOstat _govt exp'!$L:$L,'FAOstat _govt exp'!$J:$J,FAOstat!Y$4,'FAOstat _govt exp'!$H:$H,FAOstat!Y$3,'FAOstat _govt exp'!$D:$D,FAOstat!$B74)</f>
        <v>59099.8</v>
      </c>
      <c r="Z74">
        <f>SUMIFS('FAOstat _govt exp'!$L:$L,'FAOstat _govt exp'!$J:$J,FAOstat!Z$4,'FAOstat _govt exp'!$H:$H,FAOstat!Z$3,'FAOstat _govt exp'!$D:$D,FAOstat!$B74)</f>
        <v>51080.14</v>
      </c>
      <c r="AA74">
        <f>SUMIFS('FAOstat _govt exp'!$L:$L,'FAOstat _govt exp'!$J:$J,FAOstat!AA$4,'FAOstat _govt exp'!$H:$H,FAOstat!AA$3,'FAOstat _govt exp'!$D:$D,FAOstat!$B74)</f>
        <v>44163.57</v>
      </c>
      <c r="AB74">
        <f>SUMIFS('FAOstat _govt exp'!$L:$L,'FAOstat _govt exp'!$J:$J,FAOstat!AB$4,'FAOstat _govt exp'!$H:$H,FAOstat!AB$3,'FAOstat _govt exp'!$D:$D,FAOstat!$B74)</f>
        <v>38703.269999999997</v>
      </c>
      <c r="AC74">
        <f>SUMIFS('FAOstat _govt exp'!$L:$L,'FAOstat _govt exp'!$J:$J,FAOstat!AC$4,'FAOstat _govt exp'!$H:$H,FAOstat!AC$3,'FAOstat _govt exp'!$D:$D,FAOstat!$B74)</f>
        <v>41298.65</v>
      </c>
      <c r="AD74">
        <f>SUMIFS('FAOstat _govt exp'!$L:$L,'FAOstat _govt exp'!$J:$J,FAOstat!AD$4,'FAOstat _govt exp'!$H:$H,FAOstat!AD$3,'FAOstat _govt exp'!$D:$D,FAOstat!$B74)</f>
        <v>42250.720000000001</v>
      </c>
      <c r="AE74">
        <f>SUMIFS('FAOstat _govt exp'!$L:$L,'FAOstat _govt exp'!$J:$J,FAOstat!AE$4,'FAOstat _govt exp'!$H:$H,FAOstat!AE$3,'FAOstat _govt exp'!$D:$D,FAOstat!$B74)</f>
        <v>0</v>
      </c>
      <c r="AF74">
        <f>SUMIFS('FAOstat _govt exp'!$L:$L,'FAOstat _govt exp'!$J:$J,FAOstat!AF$4,'FAOstat _govt exp'!$H:$H,FAOstat!AF$3,'FAOstat _govt exp'!$D:$D,FAOstat!$B74)</f>
        <v>0</v>
      </c>
      <c r="AG74">
        <f>SUMIFS('FAOstat _govt exp'!$L:$L,'FAOstat _govt exp'!$J:$J,FAOstat!AG$4,'FAOstat _govt exp'!$H:$H,FAOstat!AG$3,'FAOstat _govt exp'!$D:$D,FAOstat!$B74)</f>
        <v>66522.080000000002</v>
      </c>
      <c r="AH74">
        <f>SUMIFS('FAOstat _govt exp'!$L:$L,'FAOstat _govt exp'!$J:$J,FAOstat!AH$4,'FAOstat _govt exp'!$H:$H,FAOstat!AH$3,'FAOstat _govt exp'!$D:$D,FAOstat!$B74)</f>
        <v>74241.59</v>
      </c>
      <c r="AI74">
        <f>SUMIFS('FAOstat _govt exp'!$L:$L,'FAOstat _govt exp'!$J:$J,FAOstat!AI$4,'FAOstat _govt exp'!$H:$H,FAOstat!AI$3,'FAOstat _govt exp'!$D:$D,FAOstat!$B74)</f>
        <v>67998.11</v>
      </c>
      <c r="AJ74">
        <f>SUMIFS('FAOstat _govt exp'!$L:$L,'FAOstat _govt exp'!$J:$J,FAOstat!AJ$4,'FAOstat _govt exp'!$H:$H,FAOstat!AJ$3,'FAOstat _govt exp'!$D:$D,FAOstat!$B74)</f>
        <v>57507.68</v>
      </c>
      <c r="AK74">
        <f>SUMIFS('FAOstat _govt exp'!$L:$L,'FAOstat _govt exp'!$J:$J,FAOstat!AK$4,'FAOstat _govt exp'!$H:$H,FAOstat!AK$3,'FAOstat _govt exp'!$D:$D,FAOstat!$B74)</f>
        <v>56717.279999999999</v>
      </c>
      <c r="AL74">
        <f>SUMIFS('FAOstat _govt exp'!$L:$L,'FAOstat _govt exp'!$J:$J,FAOstat!AL$4,'FAOstat _govt exp'!$H:$H,FAOstat!AL$3,'FAOstat _govt exp'!$D:$D,FAOstat!$B74)</f>
        <v>50337.88</v>
      </c>
      <c r="AM74">
        <f>SUMIFS('FAOstat _govt exp'!$L:$L,'FAOstat _govt exp'!$J:$J,FAOstat!AM$4,'FAOstat _govt exp'!$H:$H,FAOstat!AM$3,'FAOstat _govt exp'!$D:$D,FAOstat!$B74)</f>
        <v>57887.97</v>
      </c>
      <c r="AN74">
        <f>SUMIFS('FAOstat _govt exp'!$L:$L,'FAOstat _govt exp'!$J:$J,FAOstat!AN$4,'FAOstat _govt exp'!$H:$H,FAOstat!AN$3,'FAOstat _govt exp'!$D:$D,FAOstat!$B74)</f>
        <v>55932.21</v>
      </c>
      <c r="AO74">
        <f>SUMIFS('FAOstat _govt exp'!$L:$L,'FAOstat _govt exp'!$J:$J,FAOstat!AO$4,'FAOstat _govt exp'!$H:$H,FAOstat!AO$3,'FAOstat _govt exp'!$D:$D,FAOstat!$B74)</f>
        <v>0</v>
      </c>
      <c r="AP74">
        <f>SUMIFS('FAOstat _govt exp'!$L:$L,'FAOstat _govt exp'!$J:$J,FAOstat!AP$4,'FAOstat _govt exp'!$H:$H,FAOstat!AP$3,'FAOstat _govt exp'!$D:$D,FAOstat!$B74)</f>
        <v>0</v>
      </c>
      <c r="AQ74">
        <f>SUMIFS('FAOstat _govt exp'!$L:$L,'FAOstat _govt exp'!$J:$J,FAOstat!AQ$4,'FAOstat _govt exp'!$H:$H,FAOstat!AQ$3,'FAOstat _govt exp'!$D:$D,FAOstat!$B74)</f>
        <v>0</v>
      </c>
      <c r="AR74">
        <f>SUMIFS('FAOstat _govt exp'!$L:$L,'FAOstat _govt exp'!$J:$J,FAOstat!AR$4,'FAOstat _govt exp'!$H:$H,FAOstat!AR$3,'FAOstat _govt exp'!$D:$D,FAOstat!$B74)</f>
        <v>0</v>
      </c>
      <c r="AS74">
        <f>SUMIFS('FAOstat _govt exp'!$L:$L,'FAOstat _govt exp'!$J:$J,FAOstat!AS$4,'FAOstat _govt exp'!$H:$H,FAOstat!AS$3,'FAOstat _govt exp'!$D:$D,FAOstat!$B74)</f>
        <v>0</v>
      </c>
      <c r="AT74">
        <f>SUMIFS('FAOstat _govt exp'!$L:$L,'FAOstat _govt exp'!$J:$J,FAOstat!AT$4,'FAOstat _govt exp'!$H:$H,FAOstat!AT$3,'FAOstat _govt exp'!$D:$D,FAOstat!$B74)</f>
        <v>0</v>
      </c>
      <c r="AU74">
        <f>SUMIFS('FAOstat _govt exp'!$L:$L,'FAOstat _govt exp'!$J:$J,FAOstat!AU$4,'FAOstat _govt exp'!$H:$H,FAOstat!AU$3,'FAOstat _govt exp'!$D:$D,FAOstat!$B74)</f>
        <v>0</v>
      </c>
      <c r="AV74">
        <f>SUMIFS('FAOstat _govt exp'!$L:$L,'FAOstat _govt exp'!$J:$J,FAOstat!AV$4,'FAOstat _govt exp'!$H:$H,FAOstat!AV$3,'FAOstat _govt exp'!$D:$D,FAOstat!$B74)</f>
        <v>0</v>
      </c>
      <c r="AW74">
        <f>SUMIFS('FAOstat _govt exp'!$L:$L,'FAOstat _govt exp'!$J:$J,FAOstat!AW$4,'FAOstat _govt exp'!$H:$H,FAOstat!AW$3,'FAOstat _govt exp'!$D:$D,FAOstat!$B74)</f>
        <v>0</v>
      </c>
      <c r="AX74">
        <f>SUMIFS('FAOstat _govt exp'!$L:$L,'FAOstat _govt exp'!$J:$J,FAOstat!AX$4,'FAOstat _govt exp'!$H:$H,FAOstat!AX$3,'FAOstat _govt exp'!$D:$D,FAOstat!$B74)</f>
        <v>0</v>
      </c>
      <c r="AY74">
        <f>SUMIFS('FAOstat _govt exp'!$L:$L,'FAOstat _govt exp'!$J:$J,FAOstat!AY$4,'FAOstat _govt exp'!$H:$H,FAOstat!AY$3,'FAOstat _govt exp'!$D:$D,FAOstat!$B74)</f>
        <v>0</v>
      </c>
      <c r="AZ74">
        <f>SUMIFS('FAOstat _govt exp'!$L:$L,'FAOstat _govt exp'!$J:$J,FAOstat!AZ$4,'FAOstat _govt exp'!$H:$H,FAOstat!AZ$3,'FAOstat _govt exp'!$D:$D,FAOstat!$B74)</f>
        <v>0</v>
      </c>
      <c r="BA74">
        <f>SUMIFS('FAOstat _govt exp'!$L:$L,'FAOstat _govt exp'!$J:$J,FAOstat!BA$4,'FAOstat _govt exp'!$H:$H,FAOstat!BA$3,'FAOstat _govt exp'!$D:$D,FAOstat!$B74)</f>
        <v>0</v>
      </c>
      <c r="BB74">
        <f>SUMIFS('FAOstat _govt exp'!$L:$L,'FAOstat _govt exp'!$J:$J,FAOstat!BB$4,'FAOstat _govt exp'!$H:$H,FAOstat!BB$3,'FAOstat _govt exp'!$D:$D,FAOstat!$B74)</f>
        <v>0</v>
      </c>
      <c r="BC74">
        <f>SUMIFS('FAOstat _govt exp'!$L:$L,'FAOstat _govt exp'!$J:$J,FAOstat!BC$4,'FAOstat _govt exp'!$H:$H,FAOstat!BC$3,'FAOstat _govt exp'!$D:$D,FAOstat!$B74)</f>
        <v>0</v>
      </c>
      <c r="BD74">
        <f>SUMIFS('FAOstat _govt exp'!$L:$L,'FAOstat _govt exp'!$J:$J,FAOstat!BD$4,'FAOstat _govt exp'!$H:$H,FAOstat!BD$3,'FAOstat _govt exp'!$D:$D,FAOstat!$B74)</f>
        <v>0</v>
      </c>
      <c r="BE74">
        <f>SUMIFS('FAOstat _govt exp'!$L:$L,'FAOstat _govt exp'!$J:$J,FAOstat!BE$4,'FAOstat _govt exp'!$H:$H,FAOstat!BE$3,'FAOstat _govt exp'!$D:$D,FAOstat!$B74)</f>
        <v>0</v>
      </c>
      <c r="BF74">
        <f>SUMIFS('FAOstat _govt exp'!$L:$L,'FAOstat _govt exp'!$J:$J,FAOstat!BF$4,'FAOstat _govt exp'!$H:$H,FAOstat!BF$3,'FAOstat _govt exp'!$D:$D,FAOstat!$B74)</f>
        <v>0</v>
      </c>
      <c r="BG74">
        <f>SUMIFS('FAOstat _govt exp'!$L:$L,'FAOstat _govt exp'!$J:$J,FAOstat!BG$4,'FAOstat _govt exp'!$H:$H,FAOstat!BG$3,'FAOstat _govt exp'!$D:$D,FAOstat!$B74)</f>
        <v>0</v>
      </c>
      <c r="BH74">
        <f>SUMIFS('FAOstat _govt exp'!$L:$L,'FAOstat _govt exp'!$J:$J,FAOstat!BH$4,'FAOstat _govt exp'!$H:$H,FAOstat!BH$3,'FAOstat _govt exp'!$D:$D,FAOstat!$B74)</f>
        <v>0</v>
      </c>
      <c r="BI74">
        <f>SUMIFS('FAOstat _govt exp'!$L:$L,'FAOstat _govt exp'!$J:$J,FAOstat!BI$4,'FAOstat _govt exp'!$H:$H,FAOstat!BI$3,'FAOstat _govt exp'!$D:$D,FAOstat!$B74)</f>
        <v>0</v>
      </c>
      <c r="BJ74">
        <f>SUMIFS('FAOstat _govt exp'!$L:$L,'FAOstat _govt exp'!$J:$J,FAOstat!BJ$4,'FAOstat _govt exp'!$H:$H,FAOstat!BJ$3,'FAOstat _govt exp'!$D:$D,FAOstat!$B74)</f>
        <v>0</v>
      </c>
      <c r="BK74">
        <f>SUMIFS('FAOstat _govt exp'!$L:$L,'FAOstat _govt exp'!$J:$J,FAOstat!BK$4,'FAOstat _govt exp'!$H:$H,FAOstat!BK$3,'FAOstat _govt exp'!$D:$D,FAOstat!$B74)</f>
        <v>8865.36</v>
      </c>
      <c r="BL74">
        <f>SUMIFS('FAOstat _govt exp'!$L:$L,'FAOstat _govt exp'!$J:$J,FAOstat!BL$4,'FAOstat _govt exp'!$H:$H,FAOstat!BL$3,'FAOstat _govt exp'!$D:$D,FAOstat!$B74)</f>
        <v>17819.23</v>
      </c>
      <c r="BM74">
        <f>SUMIFS('FAOstat _govt exp'!$L:$L,'FAOstat _govt exp'!$J:$J,FAOstat!BM$4,'FAOstat _govt exp'!$H:$H,FAOstat!BM$3,'FAOstat _govt exp'!$D:$D,FAOstat!$B74)</f>
        <v>9712.94</v>
      </c>
      <c r="BN74">
        <f>SUMIFS('FAOstat _govt exp'!$L:$L,'FAOstat _govt exp'!$J:$J,FAOstat!BN$4,'FAOstat _govt exp'!$H:$H,FAOstat!BN$3,'FAOstat _govt exp'!$D:$D,FAOstat!$B74)</f>
        <v>11235.13</v>
      </c>
      <c r="BO74">
        <f>SUMIFS('FAOstat _govt exp'!$L:$L,'FAOstat _govt exp'!$J:$J,FAOstat!BO$4,'FAOstat _govt exp'!$H:$H,FAOstat!BO$3,'FAOstat _govt exp'!$D:$D,FAOstat!$B74)</f>
        <v>8705.48</v>
      </c>
      <c r="BP74">
        <f>SUMIFS('FAOstat _govt exp'!$L:$L,'FAOstat _govt exp'!$J:$J,FAOstat!BP$4,'FAOstat _govt exp'!$H:$H,FAOstat!BP$3,'FAOstat _govt exp'!$D:$D,FAOstat!$B74)</f>
        <v>8102.84</v>
      </c>
      <c r="BQ74">
        <f>SUMIFS('FAOstat _govt exp'!$L:$L,'FAOstat _govt exp'!$J:$J,FAOstat!BQ$4,'FAOstat _govt exp'!$H:$H,FAOstat!BQ$3,'FAOstat _govt exp'!$D:$D,FAOstat!$B74)</f>
        <v>11882.21</v>
      </c>
      <c r="BR74">
        <f>SUMIFS('FAOstat _govt exp'!$L:$L,'FAOstat _govt exp'!$J:$J,FAOstat!BR$4,'FAOstat _govt exp'!$H:$H,FAOstat!BR$3,'FAOstat _govt exp'!$D:$D,FAOstat!$B74)</f>
        <v>7749.22</v>
      </c>
      <c r="BS74">
        <f>SUMIFS('FAOstat _govt exp'!$L:$L,'FAOstat _govt exp'!$J:$J,FAOstat!BS$4,'FAOstat _govt exp'!$H:$H,FAOstat!BS$3,'FAOstat _govt exp'!$D:$D,FAOstat!$B74)</f>
        <v>0</v>
      </c>
      <c r="BT74">
        <f>SUMIFS('FAOstat _govt exp'!$L:$L,'FAOstat _govt exp'!$J:$J,FAOstat!BT$4,'FAOstat _govt exp'!$H:$H,FAOstat!BT$3,'FAOstat _govt exp'!$D:$D,FAOstat!$B74)</f>
        <v>0</v>
      </c>
      <c r="BU74">
        <f>SUMIFS('FAOstat _govt exp'!$L:$L,'FAOstat _govt exp'!$J:$J,FAOstat!BU$4,'FAOstat _govt exp'!$H:$H,FAOstat!BU$3,'FAOstat _govt exp'!$D:$D,FAOstat!$B74)</f>
        <v>0</v>
      </c>
      <c r="BV74">
        <f>SUMIFS('FAOstat _govt exp'!$L:$L,'FAOstat _govt exp'!$J:$J,FAOstat!BV$4,'FAOstat _govt exp'!$H:$H,FAOstat!BV$3,'FAOstat _govt exp'!$D:$D,FAOstat!$B74)</f>
        <v>0</v>
      </c>
      <c r="BW74">
        <f>SUMIFS('FAOstat _govt exp'!$L:$L,'FAOstat _govt exp'!$J:$J,FAOstat!BW$4,'FAOstat _govt exp'!$H:$H,FAOstat!BW$3,'FAOstat _govt exp'!$D:$D,FAOstat!$B74)</f>
        <v>0</v>
      </c>
      <c r="BX74">
        <f>SUMIFS('FAOstat _govt exp'!$L:$L,'FAOstat _govt exp'!$J:$J,FAOstat!BX$4,'FAOstat _govt exp'!$H:$H,FAOstat!BX$3,'FAOstat _govt exp'!$D:$D,FAOstat!$B74)</f>
        <v>0</v>
      </c>
      <c r="BY74">
        <f>SUMIFS('FAOstat _govt exp'!$L:$L,'FAOstat _govt exp'!$J:$J,FAOstat!BY$4,'FAOstat _govt exp'!$H:$H,FAOstat!BY$3,'FAOstat _govt exp'!$D:$D,FAOstat!$B74)</f>
        <v>0</v>
      </c>
      <c r="BZ74">
        <f>SUMIFS('FAOstat _govt exp'!$L:$L,'FAOstat _govt exp'!$J:$J,FAOstat!BZ$4,'FAOstat _govt exp'!$H:$H,FAOstat!BZ$3,'FAOstat _govt exp'!$D:$D,FAOstat!$B74)</f>
        <v>0</v>
      </c>
      <c r="CA74">
        <f>SUMIFS('FAOstat _govt exp'!$L:$L,'FAOstat _govt exp'!$J:$J,FAOstat!CA$4,'FAOstat _govt exp'!$H:$H,FAOstat!CA$3,'FAOstat _govt exp'!$D:$D,FAOstat!$B74)</f>
        <v>0</v>
      </c>
      <c r="CB74">
        <f>SUMIFS('FAOstat _govt exp'!$L:$L,'FAOstat _govt exp'!$J:$J,FAOstat!CB$4,'FAOstat _govt exp'!$H:$H,FAOstat!CB$3,'FAOstat _govt exp'!$D:$D,FAOstat!$B74)</f>
        <v>0</v>
      </c>
      <c r="CC74">
        <f>SUMIFS('FAOstat _govt exp'!$L:$L,'FAOstat _govt exp'!$J:$J,FAOstat!CC$4,'FAOstat _govt exp'!$H:$H,FAOstat!CC$3,'FAOstat _govt exp'!$D:$D,FAOstat!$B74)</f>
        <v>0</v>
      </c>
      <c r="CD74">
        <f>SUMIFS('FAOstat _govt exp'!$L:$L,'FAOstat _govt exp'!$J:$J,FAOstat!CD$4,'FAOstat _govt exp'!$H:$H,FAOstat!CD$3,'FAOstat _govt exp'!$D:$D,FAOstat!$B74)</f>
        <v>0</v>
      </c>
      <c r="CE74" s="4">
        <f>SUMIFS('FAOstat_value added'!$L:$L,'FAOstat_value added'!$J:$J,FAOstat!CE$4,'FAOstat_value added'!$D:$D,FAOstat!$B74)</f>
        <v>62829.891248</v>
      </c>
      <c r="CF74" s="4">
        <f>IF(SUMIFS('FAOstat_value added'!$L:$L,'FAOstat_value added'!$J:$J,FAOstat!CF$4,'FAOstat_value added'!$D:$D,FAOstat!$B74)=0,CE74*(1+Assumptions!$C$10),SUMIFS('FAOstat_value added'!$L:$L,'FAOstat_value added'!$J:$J,FAOstat!CF$4,'FAOstat_value added'!$D:$D,FAOstat!$B74))</f>
        <v>66218.485681000006</v>
      </c>
      <c r="CG74" s="4">
        <f>IF(SUMIFS('FAOstat_value added'!$L:$L,'FAOstat_value added'!$J:$J,FAOstat!CG$4,'FAOstat_value added'!$D:$D,FAOstat!$B74)=0,CF74*(1+Assumptions!$C$10),SUMIFS('FAOstat_value added'!$L:$L,'FAOstat_value added'!$J:$J,FAOstat!CG$4,'FAOstat_value added'!$D:$D,FAOstat!$B74))</f>
        <v>70828.020350000006</v>
      </c>
      <c r="CH74" s="4">
        <f>IF(SUMIFS('FAOstat_value added'!$L:$L,'FAOstat_value added'!$J:$J,FAOstat!CH$4,'FAOstat_value added'!$D:$D,FAOstat!$B74)=0,CG74*(1+Assumptions!$C$10),SUMIFS('FAOstat_value added'!$L:$L,'FAOstat_value added'!$J:$J,FAOstat!CH$4,'FAOstat_value added'!$D:$D,FAOstat!$B74))</f>
        <v>56928.761976000002</v>
      </c>
      <c r="CI74" s="4">
        <f>IF(SUMIFS('FAOstat_value added'!$L:$L,'FAOstat_value added'!$J:$J,FAOstat!CI$4,'FAOstat_value added'!$D:$D,FAOstat!$B74)=0,CH74*(1+Assumptions!$C$10),SUMIFS('FAOstat_value added'!$L:$L,'FAOstat_value added'!$J:$J,FAOstat!CI$4,'FAOstat_value added'!$D:$D,FAOstat!$B74))</f>
        <v>51233.292919</v>
      </c>
      <c r="CJ74" s="4">
        <f>IF(SUMIFS('FAOstat_value added'!$L:$L,'FAOstat_value added'!$J:$J,FAOstat!CJ$4,'FAOstat_value added'!$D:$D,FAOstat!$B74)=0,CI74*(1+Assumptions!$C$10),SUMIFS('FAOstat_value added'!$L:$L,'FAOstat_value added'!$J:$J,FAOstat!CJ$4,'FAOstat_value added'!$D:$D,FAOstat!$B74))</f>
        <v>48894.606459000002</v>
      </c>
      <c r="CK74" s="4">
        <f>IF(SUMIFS('FAOstat_value added'!$L:$L,'FAOstat_value added'!$J:$J,FAOstat!CK$4,'FAOstat_value added'!$D:$D,FAOstat!$B74)=0,CJ74*(1+Assumptions!$C$10),SUMIFS('FAOstat_value added'!$L:$L,'FAOstat_value added'!$J:$J,FAOstat!CK$4,'FAOstat_value added'!$D:$D,FAOstat!$B74))</f>
        <v>59665.658302999997</v>
      </c>
      <c r="CL74" s="4">
        <f>IF(SUMIFS('FAOstat_value added'!$L:$L,'FAOstat_value added'!$J:$J,FAOstat!CL$4,'FAOstat_value added'!$D:$D,FAOstat!$B74)=0,CK74*(1+Assumptions!$C$10),SUMIFS('FAOstat_value added'!$L:$L,'FAOstat_value added'!$J:$J,FAOstat!CL$4,'FAOstat_value added'!$D:$D,FAOstat!$B74))</f>
        <v>57797.299055000003</v>
      </c>
      <c r="CM74" s="4">
        <f>IF(SUMIFS('FAOstat_value added'!$L:$L,'FAOstat_value added'!$J:$J,FAOstat!CM$4,'FAOstat_value added'!$D:$D,FAOstat!$B74)=0,CL74*(1+Assumptions!$C$10),SUMIFS('FAOstat_value added'!$L:$L,'FAOstat_value added'!$J:$J,FAOstat!CM$4,'FAOstat_value added'!$D:$D,FAOstat!$B74))</f>
        <v>56421.448950999998</v>
      </c>
      <c r="CN74" s="4">
        <f>IF(SUMIFS('FAOstat_value added'!$L:$L,'FAOstat_value added'!$J:$J,FAOstat!CN$4,'FAOstat_value added'!$D:$D,FAOstat!$B74)=0,CM74*(1+Assumptions!$C$10),SUMIFS('FAOstat_value added'!$L:$L,'FAOstat_value added'!$J:$J,FAOstat!CN$4,'FAOstat_value added'!$D:$D,FAOstat!$B74))</f>
        <v>57549.877930019997</v>
      </c>
      <c r="CO74" s="36">
        <f t="shared" si="49"/>
        <v>-2.711883773561008E-2</v>
      </c>
    </row>
    <row r="75" spans="2:93" x14ac:dyDescent="0.35">
      <c r="B75" t="s">
        <v>175</v>
      </c>
      <c r="C75">
        <f t="shared" si="29"/>
        <v>0</v>
      </c>
      <c r="D75">
        <f t="shared" si="30"/>
        <v>0</v>
      </c>
      <c r="E75">
        <f t="shared" si="31"/>
        <v>10</v>
      </c>
      <c r="F75">
        <f t="shared" si="32"/>
        <v>11.3</v>
      </c>
      <c r="G75">
        <f t="shared" si="33"/>
        <v>12.15</v>
      </c>
      <c r="H75">
        <f t="shared" si="34"/>
        <v>10.94</v>
      </c>
      <c r="I75">
        <f t="shared" si="35"/>
        <v>0</v>
      </c>
      <c r="J75">
        <f t="shared" si="36"/>
        <v>0</v>
      </c>
      <c r="K75">
        <f t="shared" si="37"/>
        <v>0</v>
      </c>
      <c r="L75">
        <f t="shared" si="38"/>
        <v>0</v>
      </c>
      <c r="M75" s="4">
        <f t="shared" si="39"/>
        <v>11.41</v>
      </c>
      <c r="N75" s="4">
        <f t="shared" si="40"/>
        <v>34.51</v>
      </c>
      <c r="O75" s="4">
        <f t="shared" si="41"/>
        <v>244.36</v>
      </c>
      <c r="P75" s="4">
        <f t="shared" si="42"/>
        <v>319.7</v>
      </c>
      <c r="Q75" s="4">
        <f t="shared" si="43"/>
        <v>432.47999999999996</v>
      </c>
      <c r="R75" s="4">
        <f t="shared" si="44"/>
        <v>586.07000000000005</v>
      </c>
      <c r="S75" s="4">
        <f t="shared" si="45"/>
        <v>98.97</v>
      </c>
      <c r="T75" s="4">
        <f t="shared" si="46"/>
        <v>106.9</v>
      </c>
      <c r="U75" s="4">
        <f t="shared" si="47"/>
        <v>0</v>
      </c>
      <c r="V75" s="4">
        <f t="shared" si="48"/>
        <v>0</v>
      </c>
      <c r="W75">
        <f>SUMIFS('FAOstat _govt exp'!$L:$L,'FAOstat _govt exp'!$J:$J,FAOstat!W$4,'FAOstat _govt exp'!$H:$H,FAOstat!W$3,'FAOstat _govt exp'!$D:$D,FAOstat!$B75)</f>
        <v>0</v>
      </c>
      <c r="X75">
        <f>SUMIFS('FAOstat _govt exp'!$L:$L,'FAOstat _govt exp'!$J:$J,FAOstat!X$4,'FAOstat _govt exp'!$H:$H,FAOstat!X$3,'FAOstat _govt exp'!$D:$D,FAOstat!$B75)</f>
        <v>0</v>
      </c>
      <c r="Y75">
        <f>SUMIFS('FAOstat _govt exp'!$L:$L,'FAOstat _govt exp'!$J:$J,FAOstat!Y$4,'FAOstat _govt exp'!$H:$H,FAOstat!Y$3,'FAOstat _govt exp'!$D:$D,FAOstat!$B75)</f>
        <v>0</v>
      </c>
      <c r="Z75">
        <f>SUMIFS('FAOstat _govt exp'!$L:$L,'FAOstat _govt exp'!$J:$J,FAOstat!Z$4,'FAOstat _govt exp'!$H:$H,FAOstat!Z$3,'FAOstat _govt exp'!$D:$D,FAOstat!$B75)</f>
        <v>0</v>
      </c>
      <c r="AA75">
        <f>SUMIFS('FAOstat _govt exp'!$L:$L,'FAOstat _govt exp'!$J:$J,FAOstat!AA$4,'FAOstat _govt exp'!$H:$H,FAOstat!AA$3,'FAOstat _govt exp'!$D:$D,FAOstat!$B75)</f>
        <v>0</v>
      </c>
      <c r="AB75">
        <f>SUMIFS('FAOstat _govt exp'!$L:$L,'FAOstat _govt exp'!$J:$J,FAOstat!AB$4,'FAOstat _govt exp'!$H:$H,FAOstat!AB$3,'FAOstat _govt exp'!$D:$D,FAOstat!$B75)</f>
        <v>0</v>
      </c>
      <c r="AC75">
        <f>SUMIFS('FAOstat _govt exp'!$L:$L,'FAOstat _govt exp'!$J:$J,FAOstat!AC$4,'FAOstat _govt exp'!$H:$H,FAOstat!AC$3,'FAOstat _govt exp'!$D:$D,FAOstat!$B75)</f>
        <v>80.489999999999995</v>
      </c>
      <c r="AD75">
        <f>SUMIFS('FAOstat _govt exp'!$L:$L,'FAOstat _govt exp'!$J:$J,FAOstat!AD$4,'FAOstat _govt exp'!$H:$H,FAOstat!AD$3,'FAOstat _govt exp'!$D:$D,FAOstat!$B75)</f>
        <v>0</v>
      </c>
      <c r="AE75">
        <f>SUMIFS('FAOstat _govt exp'!$L:$L,'FAOstat _govt exp'!$J:$J,FAOstat!AE$4,'FAOstat _govt exp'!$H:$H,FAOstat!AE$3,'FAOstat _govt exp'!$D:$D,FAOstat!$B75)</f>
        <v>0</v>
      </c>
      <c r="AF75">
        <f>SUMIFS('FAOstat _govt exp'!$L:$L,'FAOstat _govt exp'!$J:$J,FAOstat!AF$4,'FAOstat _govt exp'!$H:$H,FAOstat!AF$3,'FAOstat _govt exp'!$D:$D,FAOstat!$B75)</f>
        <v>0</v>
      </c>
      <c r="AG75">
        <f>SUMIFS('FAOstat _govt exp'!$L:$L,'FAOstat _govt exp'!$J:$J,FAOstat!AG$4,'FAOstat _govt exp'!$H:$H,FAOstat!AG$3,'FAOstat _govt exp'!$D:$D,FAOstat!$B75)</f>
        <v>0</v>
      </c>
      <c r="AH75">
        <f>SUMIFS('FAOstat _govt exp'!$L:$L,'FAOstat _govt exp'!$J:$J,FAOstat!AH$4,'FAOstat _govt exp'!$H:$H,FAOstat!AH$3,'FAOstat _govt exp'!$D:$D,FAOstat!$B75)</f>
        <v>0</v>
      </c>
      <c r="AI75">
        <f>SUMIFS('FAOstat _govt exp'!$L:$L,'FAOstat _govt exp'!$J:$J,FAOstat!AI$4,'FAOstat _govt exp'!$H:$H,FAOstat!AI$3,'FAOstat _govt exp'!$D:$D,FAOstat!$B75)</f>
        <v>0</v>
      </c>
      <c r="AJ75">
        <f>SUMIFS('FAOstat _govt exp'!$L:$L,'FAOstat _govt exp'!$J:$J,FAOstat!AJ$4,'FAOstat _govt exp'!$H:$H,FAOstat!AJ$3,'FAOstat _govt exp'!$D:$D,FAOstat!$B75)</f>
        <v>0</v>
      </c>
      <c r="AK75">
        <f>SUMIFS('FAOstat _govt exp'!$L:$L,'FAOstat _govt exp'!$J:$J,FAOstat!AK$4,'FAOstat _govt exp'!$H:$H,FAOstat!AK$3,'FAOstat _govt exp'!$D:$D,FAOstat!$B75)</f>
        <v>0</v>
      </c>
      <c r="AL75">
        <f>SUMIFS('FAOstat _govt exp'!$L:$L,'FAOstat _govt exp'!$J:$J,FAOstat!AL$4,'FAOstat _govt exp'!$H:$H,FAOstat!AL$3,'FAOstat _govt exp'!$D:$D,FAOstat!$B75)</f>
        <v>0</v>
      </c>
      <c r="AM75">
        <f>SUMIFS('FAOstat _govt exp'!$L:$L,'FAOstat _govt exp'!$J:$J,FAOstat!AM$4,'FAOstat _govt exp'!$H:$H,FAOstat!AM$3,'FAOstat _govt exp'!$D:$D,FAOstat!$B75)</f>
        <v>18.48</v>
      </c>
      <c r="AN75">
        <f>SUMIFS('FAOstat _govt exp'!$L:$L,'FAOstat _govt exp'!$J:$J,FAOstat!AN$4,'FAOstat _govt exp'!$H:$H,FAOstat!AN$3,'FAOstat _govt exp'!$D:$D,FAOstat!$B75)</f>
        <v>0</v>
      </c>
      <c r="AO75">
        <f>SUMIFS('FAOstat _govt exp'!$L:$L,'FAOstat _govt exp'!$J:$J,FAOstat!AO$4,'FAOstat _govt exp'!$H:$H,FAOstat!AO$3,'FAOstat _govt exp'!$D:$D,FAOstat!$B75)</f>
        <v>0</v>
      </c>
      <c r="AP75">
        <f>SUMIFS('FAOstat _govt exp'!$L:$L,'FAOstat _govt exp'!$J:$J,FAOstat!AP$4,'FAOstat _govt exp'!$H:$H,FAOstat!AP$3,'FAOstat _govt exp'!$D:$D,FAOstat!$B75)</f>
        <v>0</v>
      </c>
      <c r="AQ75">
        <f>SUMIFS('FAOstat _govt exp'!$L:$L,'FAOstat _govt exp'!$J:$J,FAOstat!AQ$4,'FAOstat _govt exp'!$H:$H,FAOstat!AQ$3,'FAOstat _govt exp'!$D:$D,FAOstat!$B75)</f>
        <v>0</v>
      </c>
      <c r="AR75">
        <f>SUMIFS('FAOstat _govt exp'!$L:$L,'FAOstat _govt exp'!$J:$J,FAOstat!AR$4,'FAOstat _govt exp'!$H:$H,FAOstat!AR$3,'FAOstat _govt exp'!$D:$D,FAOstat!$B75)</f>
        <v>0</v>
      </c>
      <c r="AS75">
        <f>SUMIFS('FAOstat _govt exp'!$L:$L,'FAOstat _govt exp'!$J:$J,FAOstat!AS$4,'FAOstat _govt exp'!$H:$H,FAOstat!AS$3,'FAOstat _govt exp'!$D:$D,FAOstat!$B75)</f>
        <v>0</v>
      </c>
      <c r="AT75">
        <f>SUMIFS('FAOstat _govt exp'!$L:$L,'FAOstat _govt exp'!$J:$J,FAOstat!AT$4,'FAOstat _govt exp'!$H:$H,FAOstat!AT$3,'FAOstat _govt exp'!$D:$D,FAOstat!$B75)</f>
        <v>0</v>
      </c>
      <c r="AU75">
        <f>SUMIFS('FAOstat _govt exp'!$L:$L,'FAOstat _govt exp'!$J:$J,FAOstat!AU$4,'FAOstat _govt exp'!$H:$H,FAOstat!AU$3,'FAOstat _govt exp'!$D:$D,FAOstat!$B75)</f>
        <v>0</v>
      </c>
      <c r="AV75">
        <f>SUMIFS('FAOstat _govt exp'!$L:$L,'FAOstat _govt exp'!$J:$J,FAOstat!AV$4,'FAOstat _govt exp'!$H:$H,FAOstat!AV$3,'FAOstat _govt exp'!$D:$D,FAOstat!$B75)</f>
        <v>0</v>
      </c>
      <c r="AW75">
        <f>SUMIFS('FAOstat _govt exp'!$L:$L,'FAOstat _govt exp'!$J:$J,FAOstat!AW$4,'FAOstat _govt exp'!$H:$H,FAOstat!AW$3,'FAOstat _govt exp'!$D:$D,FAOstat!$B75)</f>
        <v>0</v>
      </c>
      <c r="AX75">
        <f>SUMIFS('FAOstat _govt exp'!$L:$L,'FAOstat _govt exp'!$J:$J,FAOstat!AX$4,'FAOstat _govt exp'!$H:$H,FAOstat!AX$3,'FAOstat _govt exp'!$D:$D,FAOstat!$B75)</f>
        <v>0</v>
      </c>
      <c r="AY75">
        <f>SUMIFS('FAOstat _govt exp'!$L:$L,'FAOstat _govt exp'!$J:$J,FAOstat!AY$4,'FAOstat _govt exp'!$H:$H,FAOstat!AY$3,'FAOstat _govt exp'!$D:$D,FAOstat!$B75)</f>
        <v>0</v>
      </c>
      <c r="AZ75">
        <f>SUMIFS('FAOstat _govt exp'!$L:$L,'FAOstat _govt exp'!$J:$J,FAOstat!AZ$4,'FAOstat _govt exp'!$H:$H,FAOstat!AZ$3,'FAOstat _govt exp'!$D:$D,FAOstat!$B75)</f>
        <v>0</v>
      </c>
      <c r="BA75">
        <f>SUMIFS('FAOstat _govt exp'!$L:$L,'FAOstat _govt exp'!$J:$J,FAOstat!BA$4,'FAOstat _govt exp'!$H:$H,FAOstat!BA$3,'FAOstat _govt exp'!$D:$D,FAOstat!$B75)</f>
        <v>0</v>
      </c>
      <c r="BB75">
        <f>SUMIFS('FAOstat _govt exp'!$L:$L,'FAOstat _govt exp'!$J:$J,FAOstat!BB$4,'FAOstat _govt exp'!$H:$H,FAOstat!BB$3,'FAOstat _govt exp'!$D:$D,FAOstat!$B75)</f>
        <v>0</v>
      </c>
      <c r="BC75">
        <f>SUMIFS('FAOstat _govt exp'!$L:$L,'FAOstat _govt exp'!$J:$J,FAOstat!BC$4,'FAOstat _govt exp'!$H:$H,FAOstat!BC$3,'FAOstat _govt exp'!$D:$D,FAOstat!$B75)</f>
        <v>67.48</v>
      </c>
      <c r="BD75">
        <f>SUMIFS('FAOstat _govt exp'!$L:$L,'FAOstat _govt exp'!$J:$J,FAOstat!BD$4,'FAOstat _govt exp'!$H:$H,FAOstat!BD$3,'FAOstat _govt exp'!$D:$D,FAOstat!$B75)</f>
        <v>73.41</v>
      </c>
      <c r="BE75">
        <f>SUMIFS('FAOstat _govt exp'!$L:$L,'FAOstat _govt exp'!$J:$J,FAOstat!BE$4,'FAOstat _govt exp'!$H:$H,FAOstat!BE$3,'FAOstat _govt exp'!$D:$D,FAOstat!$B75)</f>
        <v>85.37</v>
      </c>
      <c r="BF75">
        <f>SUMIFS('FAOstat _govt exp'!$L:$L,'FAOstat _govt exp'!$J:$J,FAOstat!BF$4,'FAOstat _govt exp'!$H:$H,FAOstat!BF$3,'FAOstat _govt exp'!$D:$D,FAOstat!$B75)</f>
        <v>82.17</v>
      </c>
      <c r="BG75">
        <f>SUMIFS('FAOstat _govt exp'!$L:$L,'FAOstat _govt exp'!$J:$J,FAOstat!BG$4,'FAOstat _govt exp'!$H:$H,FAOstat!BG$3,'FAOstat _govt exp'!$D:$D,FAOstat!$B75)</f>
        <v>80.489999999999995</v>
      </c>
      <c r="BH75">
        <f>SUMIFS('FAOstat _govt exp'!$L:$L,'FAOstat _govt exp'!$J:$J,FAOstat!BH$4,'FAOstat _govt exp'!$H:$H,FAOstat!BH$3,'FAOstat _govt exp'!$D:$D,FAOstat!$B75)</f>
        <v>82.39</v>
      </c>
      <c r="BI75">
        <f>SUMIFS('FAOstat _govt exp'!$L:$L,'FAOstat _govt exp'!$J:$J,FAOstat!BI$4,'FAOstat _govt exp'!$H:$H,FAOstat!BI$3,'FAOstat _govt exp'!$D:$D,FAOstat!$B75)</f>
        <v>0</v>
      </c>
      <c r="BJ75">
        <f>SUMIFS('FAOstat _govt exp'!$L:$L,'FAOstat _govt exp'!$J:$J,FAOstat!BJ$4,'FAOstat _govt exp'!$H:$H,FAOstat!BJ$3,'FAOstat _govt exp'!$D:$D,FAOstat!$B75)</f>
        <v>0</v>
      </c>
      <c r="BK75">
        <f>SUMIFS('FAOstat _govt exp'!$L:$L,'FAOstat _govt exp'!$J:$J,FAOstat!BK$4,'FAOstat _govt exp'!$H:$H,FAOstat!BK$3,'FAOstat _govt exp'!$D:$D,FAOstat!$B75)</f>
        <v>11.41</v>
      </c>
      <c r="BL75">
        <f>SUMIFS('FAOstat _govt exp'!$L:$L,'FAOstat _govt exp'!$J:$J,FAOstat!BL$4,'FAOstat _govt exp'!$H:$H,FAOstat!BL$3,'FAOstat _govt exp'!$D:$D,FAOstat!$B75)</f>
        <v>34.51</v>
      </c>
      <c r="BM75">
        <f>SUMIFS('FAOstat _govt exp'!$L:$L,'FAOstat _govt exp'!$J:$J,FAOstat!BM$4,'FAOstat _govt exp'!$H:$H,FAOstat!BM$3,'FAOstat _govt exp'!$D:$D,FAOstat!$B75)</f>
        <v>166.88</v>
      </c>
      <c r="BN75">
        <f>SUMIFS('FAOstat _govt exp'!$L:$L,'FAOstat _govt exp'!$J:$J,FAOstat!BN$4,'FAOstat _govt exp'!$H:$H,FAOstat!BN$3,'FAOstat _govt exp'!$D:$D,FAOstat!$B75)</f>
        <v>234.99</v>
      </c>
      <c r="BO75">
        <f>SUMIFS('FAOstat _govt exp'!$L:$L,'FAOstat _govt exp'!$J:$J,FAOstat!BO$4,'FAOstat _govt exp'!$H:$H,FAOstat!BO$3,'FAOstat _govt exp'!$D:$D,FAOstat!$B75)</f>
        <v>334.96</v>
      </c>
      <c r="BP75">
        <f>SUMIFS('FAOstat _govt exp'!$L:$L,'FAOstat _govt exp'!$J:$J,FAOstat!BP$4,'FAOstat _govt exp'!$H:$H,FAOstat!BP$3,'FAOstat _govt exp'!$D:$D,FAOstat!$B75)</f>
        <v>492.96</v>
      </c>
      <c r="BQ75">
        <f>SUMIFS('FAOstat _govt exp'!$L:$L,'FAOstat _govt exp'!$J:$J,FAOstat!BQ$4,'FAOstat _govt exp'!$H:$H,FAOstat!BQ$3,'FAOstat _govt exp'!$D:$D,FAOstat!$B75)</f>
        <v>18.48</v>
      </c>
      <c r="BR75">
        <f>SUMIFS('FAOstat _govt exp'!$L:$L,'FAOstat _govt exp'!$J:$J,FAOstat!BR$4,'FAOstat _govt exp'!$H:$H,FAOstat!BR$3,'FAOstat _govt exp'!$D:$D,FAOstat!$B75)</f>
        <v>24.51</v>
      </c>
      <c r="BS75">
        <f>SUMIFS('FAOstat _govt exp'!$L:$L,'FAOstat _govt exp'!$J:$J,FAOstat!BS$4,'FAOstat _govt exp'!$H:$H,FAOstat!BS$3,'FAOstat _govt exp'!$D:$D,FAOstat!$B75)</f>
        <v>0</v>
      </c>
      <c r="BT75">
        <f>SUMIFS('FAOstat _govt exp'!$L:$L,'FAOstat _govt exp'!$J:$J,FAOstat!BT$4,'FAOstat _govt exp'!$H:$H,FAOstat!BT$3,'FAOstat _govt exp'!$D:$D,FAOstat!$B75)</f>
        <v>0</v>
      </c>
      <c r="BU75">
        <f>SUMIFS('FAOstat _govt exp'!$L:$L,'FAOstat _govt exp'!$J:$J,FAOstat!BU$4,'FAOstat _govt exp'!$H:$H,FAOstat!BU$3,'FAOstat _govt exp'!$D:$D,FAOstat!$B75)</f>
        <v>0</v>
      </c>
      <c r="BV75">
        <f>SUMIFS('FAOstat _govt exp'!$L:$L,'FAOstat _govt exp'!$J:$J,FAOstat!BV$4,'FAOstat _govt exp'!$H:$H,FAOstat!BV$3,'FAOstat _govt exp'!$D:$D,FAOstat!$B75)</f>
        <v>0</v>
      </c>
      <c r="BW75">
        <f>SUMIFS('FAOstat _govt exp'!$L:$L,'FAOstat _govt exp'!$J:$J,FAOstat!BW$4,'FAOstat _govt exp'!$H:$H,FAOstat!BW$3,'FAOstat _govt exp'!$D:$D,FAOstat!$B75)</f>
        <v>10</v>
      </c>
      <c r="BX75">
        <f>SUMIFS('FAOstat _govt exp'!$L:$L,'FAOstat _govt exp'!$J:$J,FAOstat!BX$4,'FAOstat _govt exp'!$H:$H,FAOstat!BX$3,'FAOstat _govt exp'!$D:$D,FAOstat!$B75)</f>
        <v>11.3</v>
      </c>
      <c r="BY75">
        <f>SUMIFS('FAOstat _govt exp'!$L:$L,'FAOstat _govt exp'!$J:$J,FAOstat!BY$4,'FAOstat _govt exp'!$H:$H,FAOstat!BY$3,'FAOstat _govt exp'!$D:$D,FAOstat!$B75)</f>
        <v>12.15</v>
      </c>
      <c r="BZ75">
        <f>SUMIFS('FAOstat _govt exp'!$L:$L,'FAOstat _govt exp'!$J:$J,FAOstat!BZ$4,'FAOstat _govt exp'!$H:$H,FAOstat!BZ$3,'FAOstat _govt exp'!$D:$D,FAOstat!$B75)</f>
        <v>10.94</v>
      </c>
      <c r="CA75">
        <f>SUMIFS('FAOstat _govt exp'!$L:$L,'FAOstat _govt exp'!$J:$J,FAOstat!CA$4,'FAOstat _govt exp'!$H:$H,FAOstat!CA$3,'FAOstat _govt exp'!$D:$D,FAOstat!$B75)</f>
        <v>0</v>
      </c>
      <c r="CB75">
        <f>SUMIFS('FAOstat _govt exp'!$L:$L,'FAOstat _govt exp'!$J:$J,FAOstat!CB$4,'FAOstat _govt exp'!$H:$H,FAOstat!CB$3,'FAOstat _govt exp'!$D:$D,FAOstat!$B75)</f>
        <v>0</v>
      </c>
      <c r="CC75">
        <f>SUMIFS('FAOstat _govt exp'!$L:$L,'FAOstat _govt exp'!$J:$J,FAOstat!CC$4,'FAOstat _govt exp'!$H:$H,FAOstat!CC$3,'FAOstat _govt exp'!$D:$D,FAOstat!$B75)</f>
        <v>0</v>
      </c>
      <c r="CD75">
        <f>SUMIFS('FAOstat _govt exp'!$L:$L,'FAOstat _govt exp'!$J:$J,FAOstat!CD$4,'FAOstat _govt exp'!$H:$H,FAOstat!CD$3,'FAOstat _govt exp'!$D:$D,FAOstat!$B75)</f>
        <v>0</v>
      </c>
      <c r="CE75" s="4">
        <f>SUMIFS('FAOstat_value added'!$L:$L,'FAOstat_value added'!$J:$J,FAOstat!CE$4,'FAOstat_value added'!$D:$D,FAOstat!$B75)</f>
        <v>1109.7787269999999</v>
      </c>
      <c r="CF75" s="4">
        <f>IF(SUMIFS('FAOstat_value added'!$L:$L,'FAOstat_value added'!$J:$J,FAOstat!CF$4,'FAOstat_value added'!$D:$D,FAOstat!$B75)=0,CE75*(1+Assumptions!$C$10),SUMIFS('FAOstat_value added'!$L:$L,'FAOstat_value added'!$J:$J,FAOstat!CF$4,'FAOstat_value added'!$D:$D,FAOstat!$B75))</f>
        <v>1183.838058</v>
      </c>
      <c r="CG75" s="4">
        <f>IF(SUMIFS('FAOstat_value added'!$L:$L,'FAOstat_value added'!$J:$J,FAOstat!CG$4,'FAOstat_value added'!$D:$D,FAOstat!$B75)=0,CF75*(1+Assumptions!$C$10),SUMIFS('FAOstat_value added'!$L:$L,'FAOstat_value added'!$J:$J,FAOstat!CG$4,'FAOstat_value added'!$D:$D,FAOstat!$B75))</f>
        <v>1196.1214319999999</v>
      </c>
      <c r="CH75" s="4">
        <f>IF(SUMIFS('FAOstat_value added'!$L:$L,'FAOstat_value added'!$J:$J,FAOstat!CH$4,'FAOstat_value added'!$D:$D,FAOstat!$B75)=0,CG75*(1+Assumptions!$C$10),SUMIFS('FAOstat_value added'!$L:$L,'FAOstat_value added'!$J:$J,FAOstat!CH$4,'FAOstat_value added'!$D:$D,FAOstat!$B75))</f>
        <v>1412.2794919999999</v>
      </c>
      <c r="CI75" s="4">
        <f>IF(SUMIFS('FAOstat_value added'!$L:$L,'FAOstat_value added'!$J:$J,FAOstat!CI$4,'FAOstat_value added'!$D:$D,FAOstat!$B75)=0,CH75*(1+Assumptions!$C$10),SUMIFS('FAOstat_value added'!$L:$L,'FAOstat_value added'!$J:$J,FAOstat!CI$4,'FAOstat_value added'!$D:$D,FAOstat!$B75))</f>
        <v>1672.847792</v>
      </c>
      <c r="CJ75" s="4">
        <f>IF(SUMIFS('FAOstat_value added'!$L:$L,'FAOstat_value added'!$J:$J,FAOstat!CJ$4,'FAOstat_value added'!$D:$D,FAOstat!$B75)=0,CI75*(1+Assumptions!$C$10),SUMIFS('FAOstat_value added'!$L:$L,'FAOstat_value added'!$J:$J,FAOstat!CJ$4,'FAOstat_value added'!$D:$D,FAOstat!$B75))</f>
        <v>1938.9048680000001</v>
      </c>
      <c r="CK75" s="4">
        <f>IF(SUMIFS('FAOstat_value added'!$L:$L,'FAOstat_value added'!$J:$J,FAOstat!CK$4,'FAOstat_value added'!$D:$D,FAOstat!$B75)=0,CJ75*(1+Assumptions!$C$10),SUMIFS('FAOstat_value added'!$L:$L,'FAOstat_value added'!$J:$J,FAOstat!CK$4,'FAOstat_value added'!$D:$D,FAOstat!$B75))</f>
        <v>2056.5641310000001</v>
      </c>
      <c r="CL75" s="4">
        <f>IF(SUMIFS('FAOstat_value added'!$L:$L,'FAOstat_value added'!$J:$J,FAOstat!CL$4,'FAOstat_value added'!$D:$D,FAOstat!$B75)=0,CK75*(1+Assumptions!$C$10),SUMIFS('FAOstat_value added'!$L:$L,'FAOstat_value added'!$J:$J,FAOstat!CL$4,'FAOstat_value added'!$D:$D,FAOstat!$B75))</f>
        <v>2256.3380280000001</v>
      </c>
      <c r="CM75" s="4">
        <f>IF(SUMIFS('FAOstat_value added'!$L:$L,'FAOstat_value added'!$J:$J,FAOstat!CM$4,'FAOstat_value added'!$D:$D,FAOstat!$B75)=0,CL75*(1+Assumptions!$C$10),SUMIFS('FAOstat_value added'!$L:$L,'FAOstat_value added'!$J:$J,FAOstat!CM$4,'FAOstat_value added'!$D:$D,FAOstat!$B75))</f>
        <v>2377.4647890000001</v>
      </c>
      <c r="CN75" s="4">
        <f>IF(SUMIFS('FAOstat_value added'!$L:$L,'FAOstat_value added'!$J:$J,FAOstat!CN$4,'FAOstat_value added'!$D:$D,FAOstat!$B75)=0,CM75*(1+Assumptions!$C$10),SUMIFS('FAOstat_value added'!$L:$L,'FAOstat_value added'!$J:$J,FAOstat!CN$4,'FAOstat_value added'!$D:$D,FAOstat!$B75))</f>
        <v>2425.0140847800003</v>
      </c>
      <c r="CO75" s="36">
        <f t="shared" si="49"/>
        <v>0.37661707334452954</v>
      </c>
    </row>
    <row r="76" spans="2:93" x14ac:dyDescent="0.35">
      <c r="B76" t="s">
        <v>177</v>
      </c>
      <c r="C76">
        <f t="shared" si="29"/>
        <v>0</v>
      </c>
      <c r="D76">
        <f t="shared" si="30"/>
        <v>0</v>
      </c>
      <c r="E76">
        <f t="shared" si="31"/>
        <v>0</v>
      </c>
      <c r="F76">
        <f t="shared" si="32"/>
        <v>0</v>
      </c>
      <c r="G76">
        <f t="shared" si="33"/>
        <v>0</v>
      </c>
      <c r="H76">
        <f t="shared" si="34"/>
        <v>0</v>
      </c>
      <c r="I76">
        <f t="shared" si="35"/>
        <v>0</v>
      </c>
      <c r="J76">
        <f t="shared" si="36"/>
        <v>0</v>
      </c>
      <c r="K76">
        <f t="shared" si="37"/>
        <v>0</v>
      </c>
      <c r="L76">
        <f t="shared" si="38"/>
        <v>0</v>
      </c>
      <c r="M76" s="4">
        <f t="shared" si="39"/>
        <v>1317.1</v>
      </c>
      <c r="N76" s="4">
        <f t="shared" si="40"/>
        <v>1788.23</v>
      </c>
      <c r="O76" s="4">
        <f t="shared" si="41"/>
        <v>1897.1200000000001</v>
      </c>
      <c r="P76" s="4">
        <f t="shared" si="42"/>
        <v>1643.12</v>
      </c>
      <c r="Q76" s="4">
        <f t="shared" si="43"/>
        <v>1893.66</v>
      </c>
      <c r="R76" s="4">
        <f t="shared" si="44"/>
        <v>1654.13</v>
      </c>
      <c r="S76" s="4">
        <f t="shared" si="45"/>
        <v>1519.47</v>
      </c>
      <c r="T76" s="4">
        <f t="shared" si="46"/>
        <v>2061.02</v>
      </c>
      <c r="U76" s="4">
        <f t="shared" si="47"/>
        <v>0</v>
      </c>
      <c r="V76" s="4">
        <f t="shared" si="48"/>
        <v>0</v>
      </c>
      <c r="W76">
        <f>SUMIFS('FAOstat _govt exp'!$L:$L,'FAOstat _govt exp'!$J:$J,FAOstat!W$4,'FAOstat _govt exp'!$H:$H,FAOstat!W$3,'FAOstat _govt exp'!$D:$D,FAOstat!$B76)</f>
        <v>1173.98</v>
      </c>
      <c r="X76">
        <f>SUMIFS('FAOstat _govt exp'!$L:$L,'FAOstat _govt exp'!$J:$J,FAOstat!X$4,'FAOstat _govt exp'!$H:$H,FAOstat!X$3,'FAOstat _govt exp'!$D:$D,FAOstat!$B76)</f>
        <v>1561.65</v>
      </c>
      <c r="Y76">
        <f>SUMIFS('FAOstat _govt exp'!$L:$L,'FAOstat _govt exp'!$J:$J,FAOstat!Y$4,'FAOstat _govt exp'!$H:$H,FAOstat!Y$3,'FAOstat _govt exp'!$D:$D,FAOstat!$B76)</f>
        <v>1697.72</v>
      </c>
      <c r="Z76">
        <f>SUMIFS('FAOstat _govt exp'!$L:$L,'FAOstat _govt exp'!$J:$J,FAOstat!Z$4,'FAOstat _govt exp'!$H:$H,FAOstat!Z$3,'FAOstat _govt exp'!$D:$D,FAOstat!$B76)</f>
        <v>1491.55</v>
      </c>
      <c r="AA76">
        <f>SUMIFS('FAOstat _govt exp'!$L:$L,'FAOstat _govt exp'!$J:$J,FAOstat!AA$4,'FAOstat _govt exp'!$H:$H,FAOstat!AA$3,'FAOstat _govt exp'!$D:$D,FAOstat!$B76)</f>
        <v>1780.48</v>
      </c>
      <c r="AB76">
        <f>SUMIFS('FAOstat _govt exp'!$L:$L,'FAOstat _govt exp'!$J:$J,FAOstat!AB$4,'FAOstat _govt exp'!$H:$H,FAOstat!AB$3,'FAOstat _govt exp'!$D:$D,FAOstat!$B76)</f>
        <v>1572.99</v>
      </c>
      <c r="AC76">
        <f>SUMIFS('FAOstat _govt exp'!$L:$L,'FAOstat _govt exp'!$J:$J,FAOstat!AC$4,'FAOstat _govt exp'!$H:$H,FAOstat!AC$3,'FAOstat _govt exp'!$D:$D,FAOstat!$B76)</f>
        <v>1282.21</v>
      </c>
      <c r="AD76">
        <f>SUMIFS('FAOstat _govt exp'!$L:$L,'FAOstat _govt exp'!$J:$J,FAOstat!AD$4,'FAOstat _govt exp'!$H:$H,FAOstat!AD$3,'FAOstat _govt exp'!$D:$D,FAOstat!$B76)</f>
        <v>1660.97</v>
      </c>
      <c r="AE76">
        <f>SUMIFS('FAOstat _govt exp'!$L:$L,'FAOstat _govt exp'!$J:$J,FAOstat!AE$4,'FAOstat _govt exp'!$H:$H,FAOstat!AE$3,'FAOstat _govt exp'!$D:$D,FAOstat!$B76)</f>
        <v>0</v>
      </c>
      <c r="AF76">
        <f>SUMIFS('FAOstat _govt exp'!$L:$L,'FAOstat _govt exp'!$J:$J,FAOstat!AF$4,'FAOstat _govt exp'!$H:$H,FAOstat!AF$3,'FAOstat _govt exp'!$D:$D,FAOstat!$B76)</f>
        <v>0</v>
      </c>
      <c r="AG76">
        <f>SUMIFS('FAOstat _govt exp'!$L:$L,'FAOstat _govt exp'!$J:$J,FAOstat!AG$4,'FAOstat _govt exp'!$H:$H,FAOstat!AG$3,'FAOstat _govt exp'!$D:$D,FAOstat!$B76)</f>
        <v>143.12</v>
      </c>
      <c r="AH76">
        <f>SUMIFS('FAOstat _govt exp'!$L:$L,'FAOstat _govt exp'!$J:$J,FAOstat!AH$4,'FAOstat _govt exp'!$H:$H,FAOstat!AH$3,'FAOstat _govt exp'!$D:$D,FAOstat!$B76)</f>
        <v>226.58</v>
      </c>
      <c r="AI76">
        <f>SUMIFS('FAOstat _govt exp'!$L:$L,'FAOstat _govt exp'!$J:$J,FAOstat!AI$4,'FAOstat _govt exp'!$H:$H,FAOstat!AI$3,'FAOstat _govt exp'!$D:$D,FAOstat!$B76)</f>
        <v>199.4</v>
      </c>
      <c r="AJ76">
        <f>SUMIFS('FAOstat _govt exp'!$L:$L,'FAOstat _govt exp'!$J:$J,FAOstat!AJ$4,'FAOstat _govt exp'!$H:$H,FAOstat!AJ$3,'FAOstat _govt exp'!$D:$D,FAOstat!$B76)</f>
        <v>151.57</v>
      </c>
      <c r="AK76">
        <f>SUMIFS('FAOstat _govt exp'!$L:$L,'FAOstat _govt exp'!$J:$J,FAOstat!AK$4,'FAOstat _govt exp'!$H:$H,FAOstat!AK$3,'FAOstat _govt exp'!$D:$D,FAOstat!$B76)</f>
        <v>113.18</v>
      </c>
      <c r="AL76">
        <f>SUMIFS('FAOstat _govt exp'!$L:$L,'FAOstat _govt exp'!$J:$J,FAOstat!AL$4,'FAOstat _govt exp'!$H:$H,FAOstat!AL$3,'FAOstat _govt exp'!$D:$D,FAOstat!$B76)</f>
        <v>81.14</v>
      </c>
      <c r="AM76">
        <f>SUMIFS('FAOstat _govt exp'!$L:$L,'FAOstat _govt exp'!$J:$J,FAOstat!AM$4,'FAOstat _govt exp'!$H:$H,FAOstat!AM$3,'FAOstat _govt exp'!$D:$D,FAOstat!$B76)</f>
        <v>237.26</v>
      </c>
      <c r="AN76">
        <f>SUMIFS('FAOstat _govt exp'!$L:$L,'FAOstat _govt exp'!$J:$J,FAOstat!AN$4,'FAOstat _govt exp'!$H:$H,FAOstat!AN$3,'FAOstat _govt exp'!$D:$D,FAOstat!$B76)</f>
        <v>400.05</v>
      </c>
      <c r="AO76">
        <f>SUMIFS('FAOstat _govt exp'!$L:$L,'FAOstat _govt exp'!$J:$J,FAOstat!AO$4,'FAOstat _govt exp'!$H:$H,FAOstat!AO$3,'FAOstat _govt exp'!$D:$D,FAOstat!$B76)</f>
        <v>0</v>
      </c>
      <c r="AP76">
        <f>SUMIFS('FAOstat _govt exp'!$L:$L,'FAOstat _govt exp'!$J:$J,FAOstat!AP$4,'FAOstat _govt exp'!$H:$H,FAOstat!AP$3,'FAOstat _govt exp'!$D:$D,FAOstat!$B76)</f>
        <v>0</v>
      </c>
      <c r="AQ76">
        <f>SUMIFS('FAOstat _govt exp'!$L:$L,'FAOstat _govt exp'!$J:$J,FAOstat!AQ$4,'FAOstat _govt exp'!$H:$H,FAOstat!AQ$3,'FAOstat _govt exp'!$D:$D,FAOstat!$B76)</f>
        <v>0</v>
      </c>
      <c r="AR76">
        <f>SUMIFS('FAOstat _govt exp'!$L:$L,'FAOstat _govt exp'!$J:$J,FAOstat!AR$4,'FAOstat _govt exp'!$H:$H,FAOstat!AR$3,'FAOstat _govt exp'!$D:$D,FAOstat!$B76)</f>
        <v>0</v>
      </c>
      <c r="AS76">
        <f>SUMIFS('FAOstat _govt exp'!$L:$L,'FAOstat _govt exp'!$J:$J,FAOstat!AS$4,'FAOstat _govt exp'!$H:$H,FAOstat!AS$3,'FAOstat _govt exp'!$D:$D,FAOstat!$B76)</f>
        <v>0</v>
      </c>
      <c r="AT76">
        <f>SUMIFS('FAOstat _govt exp'!$L:$L,'FAOstat _govt exp'!$J:$J,FAOstat!AT$4,'FAOstat _govt exp'!$H:$H,FAOstat!AT$3,'FAOstat _govt exp'!$D:$D,FAOstat!$B76)</f>
        <v>0</v>
      </c>
      <c r="AU76">
        <f>SUMIFS('FAOstat _govt exp'!$L:$L,'FAOstat _govt exp'!$J:$J,FAOstat!AU$4,'FAOstat _govt exp'!$H:$H,FAOstat!AU$3,'FAOstat _govt exp'!$D:$D,FAOstat!$B76)</f>
        <v>0</v>
      </c>
      <c r="AV76">
        <f>SUMIFS('FAOstat _govt exp'!$L:$L,'FAOstat _govt exp'!$J:$J,FAOstat!AV$4,'FAOstat _govt exp'!$H:$H,FAOstat!AV$3,'FAOstat _govt exp'!$D:$D,FAOstat!$B76)</f>
        <v>0</v>
      </c>
      <c r="AW76">
        <f>SUMIFS('FAOstat _govt exp'!$L:$L,'FAOstat _govt exp'!$J:$J,FAOstat!AW$4,'FAOstat _govt exp'!$H:$H,FAOstat!AW$3,'FAOstat _govt exp'!$D:$D,FAOstat!$B76)</f>
        <v>0</v>
      </c>
      <c r="AX76">
        <f>SUMIFS('FAOstat _govt exp'!$L:$L,'FAOstat _govt exp'!$J:$J,FAOstat!AX$4,'FAOstat _govt exp'!$H:$H,FAOstat!AX$3,'FAOstat _govt exp'!$D:$D,FAOstat!$B76)</f>
        <v>0</v>
      </c>
      <c r="AY76">
        <f>SUMIFS('FAOstat _govt exp'!$L:$L,'FAOstat _govt exp'!$J:$J,FAOstat!AY$4,'FAOstat _govt exp'!$H:$H,FAOstat!AY$3,'FAOstat _govt exp'!$D:$D,FAOstat!$B76)</f>
        <v>0</v>
      </c>
      <c r="AZ76">
        <f>SUMIFS('FAOstat _govt exp'!$L:$L,'FAOstat _govt exp'!$J:$J,FAOstat!AZ$4,'FAOstat _govt exp'!$H:$H,FAOstat!AZ$3,'FAOstat _govt exp'!$D:$D,FAOstat!$B76)</f>
        <v>0</v>
      </c>
      <c r="BA76">
        <f>SUMIFS('FAOstat _govt exp'!$L:$L,'FAOstat _govt exp'!$J:$J,FAOstat!BA$4,'FAOstat _govt exp'!$H:$H,FAOstat!BA$3,'FAOstat _govt exp'!$D:$D,FAOstat!$B76)</f>
        <v>1216.31</v>
      </c>
      <c r="BB76">
        <f>SUMIFS('FAOstat _govt exp'!$L:$L,'FAOstat _govt exp'!$J:$J,FAOstat!BB$4,'FAOstat _govt exp'!$H:$H,FAOstat!BB$3,'FAOstat _govt exp'!$D:$D,FAOstat!$B76)</f>
        <v>1180.55</v>
      </c>
      <c r="BC76">
        <f>SUMIFS('FAOstat _govt exp'!$L:$L,'FAOstat _govt exp'!$J:$J,FAOstat!BC$4,'FAOstat _govt exp'!$H:$H,FAOstat!BC$3,'FAOstat _govt exp'!$D:$D,FAOstat!$B76)</f>
        <v>1342.65</v>
      </c>
      <c r="BD76">
        <f>SUMIFS('FAOstat _govt exp'!$L:$L,'FAOstat _govt exp'!$J:$J,FAOstat!BD$4,'FAOstat _govt exp'!$H:$H,FAOstat!BD$3,'FAOstat _govt exp'!$D:$D,FAOstat!$B76)</f>
        <v>1106.3900000000001</v>
      </c>
      <c r="BE76">
        <f>SUMIFS('FAOstat _govt exp'!$L:$L,'FAOstat _govt exp'!$J:$J,FAOstat!BE$4,'FAOstat _govt exp'!$H:$H,FAOstat!BE$3,'FAOstat _govt exp'!$D:$D,FAOstat!$B76)</f>
        <v>838.55</v>
      </c>
      <c r="BF76">
        <f>SUMIFS('FAOstat _govt exp'!$L:$L,'FAOstat _govt exp'!$J:$J,FAOstat!BF$4,'FAOstat _govt exp'!$H:$H,FAOstat!BF$3,'FAOstat _govt exp'!$D:$D,FAOstat!$B76)</f>
        <v>727.19</v>
      </c>
      <c r="BG76">
        <f>SUMIFS('FAOstat _govt exp'!$L:$L,'FAOstat _govt exp'!$J:$J,FAOstat!BG$4,'FAOstat _govt exp'!$H:$H,FAOstat!BG$3,'FAOstat _govt exp'!$D:$D,FAOstat!$B76)</f>
        <v>433.65</v>
      </c>
      <c r="BH76">
        <f>SUMIFS('FAOstat _govt exp'!$L:$L,'FAOstat _govt exp'!$J:$J,FAOstat!BH$4,'FAOstat _govt exp'!$H:$H,FAOstat!BH$3,'FAOstat _govt exp'!$D:$D,FAOstat!$B76)</f>
        <v>543.17999999999995</v>
      </c>
      <c r="BI76">
        <f>SUMIFS('FAOstat _govt exp'!$L:$L,'FAOstat _govt exp'!$J:$J,FAOstat!BI$4,'FAOstat _govt exp'!$H:$H,FAOstat!BI$3,'FAOstat _govt exp'!$D:$D,FAOstat!$B76)</f>
        <v>0</v>
      </c>
      <c r="BJ76">
        <f>SUMIFS('FAOstat _govt exp'!$L:$L,'FAOstat _govt exp'!$J:$J,FAOstat!BJ$4,'FAOstat _govt exp'!$H:$H,FAOstat!BJ$3,'FAOstat _govt exp'!$D:$D,FAOstat!$B76)</f>
        <v>0</v>
      </c>
      <c r="BK76">
        <f>SUMIFS('FAOstat _govt exp'!$L:$L,'FAOstat _govt exp'!$J:$J,FAOstat!BK$4,'FAOstat _govt exp'!$H:$H,FAOstat!BK$3,'FAOstat _govt exp'!$D:$D,FAOstat!$B76)</f>
        <v>106.61</v>
      </c>
      <c r="BL76">
        <f>SUMIFS('FAOstat _govt exp'!$L:$L,'FAOstat _govt exp'!$J:$J,FAOstat!BL$4,'FAOstat _govt exp'!$H:$H,FAOstat!BL$3,'FAOstat _govt exp'!$D:$D,FAOstat!$B76)</f>
        <v>172.14</v>
      </c>
      <c r="BM76">
        <f>SUMIFS('FAOstat _govt exp'!$L:$L,'FAOstat _govt exp'!$J:$J,FAOstat!BM$4,'FAOstat _govt exp'!$H:$H,FAOstat!BM$3,'FAOstat _govt exp'!$D:$D,FAOstat!$B76)</f>
        <v>120.78</v>
      </c>
      <c r="BN76">
        <f>SUMIFS('FAOstat _govt exp'!$L:$L,'FAOstat _govt exp'!$J:$J,FAOstat!BN$4,'FAOstat _govt exp'!$H:$H,FAOstat!BN$3,'FAOstat _govt exp'!$D:$D,FAOstat!$B76)</f>
        <v>66.849999999999994</v>
      </c>
      <c r="BO76">
        <f>SUMIFS('FAOstat _govt exp'!$L:$L,'FAOstat _govt exp'!$J:$J,FAOstat!BO$4,'FAOstat _govt exp'!$H:$H,FAOstat!BO$3,'FAOstat _govt exp'!$D:$D,FAOstat!$B76)</f>
        <v>25.85</v>
      </c>
      <c r="BP76">
        <f>SUMIFS('FAOstat _govt exp'!$L:$L,'FAOstat _govt exp'!$J:$J,FAOstat!BP$4,'FAOstat _govt exp'!$H:$H,FAOstat!BP$3,'FAOstat _govt exp'!$D:$D,FAOstat!$B76)</f>
        <v>22.68</v>
      </c>
      <c r="BQ76">
        <f>SUMIFS('FAOstat _govt exp'!$L:$L,'FAOstat _govt exp'!$J:$J,FAOstat!BQ$4,'FAOstat _govt exp'!$H:$H,FAOstat!BQ$3,'FAOstat _govt exp'!$D:$D,FAOstat!$B76)</f>
        <v>75.67</v>
      </c>
      <c r="BR76">
        <f>SUMIFS('FAOstat _govt exp'!$L:$L,'FAOstat _govt exp'!$J:$J,FAOstat!BR$4,'FAOstat _govt exp'!$H:$H,FAOstat!BR$3,'FAOstat _govt exp'!$D:$D,FAOstat!$B76)</f>
        <v>82.54</v>
      </c>
      <c r="BS76">
        <f>SUMIFS('FAOstat _govt exp'!$L:$L,'FAOstat _govt exp'!$J:$J,FAOstat!BS$4,'FAOstat _govt exp'!$H:$H,FAOstat!BS$3,'FAOstat _govt exp'!$D:$D,FAOstat!$B76)</f>
        <v>0</v>
      </c>
      <c r="BT76">
        <f>SUMIFS('FAOstat _govt exp'!$L:$L,'FAOstat _govt exp'!$J:$J,FAOstat!BT$4,'FAOstat _govt exp'!$H:$H,FAOstat!BT$3,'FAOstat _govt exp'!$D:$D,FAOstat!$B76)</f>
        <v>0</v>
      </c>
      <c r="BU76">
        <f>SUMIFS('FAOstat _govt exp'!$L:$L,'FAOstat _govt exp'!$J:$J,FAOstat!BU$4,'FAOstat _govt exp'!$H:$H,FAOstat!BU$3,'FAOstat _govt exp'!$D:$D,FAOstat!$B76)</f>
        <v>0</v>
      </c>
      <c r="BV76">
        <f>SUMIFS('FAOstat _govt exp'!$L:$L,'FAOstat _govt exp'!$J:$J,FAOstat!BV$4,'FAOstat _govt exp'!$H:$H,FAOstat!BV$3,'FAOstat _govt exp'!$D:$D,FAOstat!$B76)</f>
        <v>0</v>
      </c>
      <c r="BW76">
        <f>SUMIFS('FAOstat _govt exp'!$L:$L,'FAOstat _govt exp'!$J:$J,FAOstat!BW$4,'FAOstat _govt exp'!$H:$H,FAOstat!BW$3,'FAOstat _govt exp'!$D:$D,FAOstat!$B76)</f>
        <v>0</v>
      </c>
      <c r="BX76">
        <f>SUMIFS('FAOstat _govt exp'!$L:$L,'FAOstat _govt exp'!$J:$J,FAOstat!BX$4,'FAOstat _govt exp'!$H:$H,FAOstat!BX$3,'FAOstat _govt exp'!$D:$D,FAOstat!$B76)</f>
        <v>0</v>
      </c>
      <c r="BY76">
        <f>SUMIFS('FAOstat _govt exp'!$L:$L,'FAOstat _govt exp'!$J:$J,FAOstat!BY$4,'FAOstat _govt exp'!$H:$H,FAOstat!BY$3,'FAOstat _govt exp'!$D:$D,FAOstat!$B76)</f>
        <v>0</v>
      </c>
      <c r="BZ76">
        <f>SUMIFS('FAOstat _govt exp'!$L:$L,'FAOstat _govt exp'!$J:$J,FAOstat!BZ$4,'FAOstat _govt exp'!$H:$H,FAOstat!BZ$3,'FAOstat _govt exp'!$D:$D,FAOstat!$B76)</f>
        <v>0</v>
      </c>
      <c r="CA76">
        <f>SUMIFS('FAOstat _govt exp'!$L:$L,'FAOstat _govt exp'!$J:$J,FAOstat!CA$4,'FAOstat _govt exp'!$H:$H,FAOstat!CA$3,'FAOstat _govt exp'!$D:$D,FAOstat!$B76)</f>
        <v>0</v>
      </c>
      <c r="CB76">
        <f>SUMIFS('FAOstat _govt exp'!$L:$L,'FAOstat _govt exp'!$J:$J,FAOstat!CB$4,'FAOstat _govt exp'!$H:$H,FAOstat!CB$3,'FAOstat _govt exp'!$D:$D,FAOstat!$B76)</f>
        <v>0</v>
      </c>
      <c r="CC76">
        <f>SUMIFS('FAOstat _govt exp'!$L:$L,'FAOstat _govt exp'!$J:$J,FAOstat!CC$4,'FAOstat _govt exp'!$H:$H,FAOstat!CC$3,'FAOstat _govt exp'!$D:$D,FAOstat!$B76)</f>
        <v>0</v>
      </c>
      <c r="CD76">
        <f>SUMIFS('FAOstat _govt exp'!$L:$L,'FAOstat _govt exp'!$J:$J,FAOstat!CD$4,'FAOstat _govt exp'!$H:$H,FAOstat!CD$3,'FAOstat _govt exp'!$D:$D,FAOstat!$B76)</f>
        <v>0</v>
      </c>
      <c r="CE76" s="4">
        <f>SUMIFS('FAOstat_value added'!$L:$L,'FAOstat_value added'!$J:$J,FAOstat!CE$4,'FAOstat_value added'!$D:$D,FAOstat!$B76)</f>
        <v>6677.7170779999997</v>
      </c>
      <c r="CF76" s="4">
        <f>IF(SUMIFS('FAOstat_value added'!$L:$L,'FAOstat_value added'!$J:$J,FAOstat!CF$4,'FAOstat_value added'!$D:$D,FAOstat!$B76)=0,CE76*(1+Assumptions!$C$10),SUMIFS('FAOstat_value added'!$L:$L,'FAOstat_value added'!$J:$J,FAOstat!CF$4,'FAOstat_value added'!$D:$D,FAOstat!$B76))</f>
        <v>9610.0845150000005</v>
      </c>
      <c r="CG76" s="4">
        <f>IF(SUMIFS('FAOstat_value added'!$L:$L,'FAOstat_value added'!$J:$J,FAOstat!CG$4,'FAOstat_value added'!$D:$D,FAOstat!$B76)=0,CF76*(1+Assumptions!$C$10),SUMIFS('FAOstat_value added'!$L:$L,'FAOstat_value added'!$J:$J,FAOstat!CG$4,'FAOstat_value added'!$D:$D,FAOstat!$B76))</f>
        <v>8919.6653530000003</v>
      </c>
      <c r="CH76" s="4">
        <f>IF(SUMIFS('FAOstat_value added'!$L:$L,'FAOstat_value added'!$J:$J,FAOstat!CH$4,'FAOstat_value added'!$D:$D,FAOstat!$B76)=0,CG76*(1+Assumptions!$C$10),SUMIFS('FAOstat_value added'!$L:$L,'FAOstat_value added'!$J:$J,FAOstat!CH$4,'FAOstat_value added'!$D:$D,FAOstat!$B76))</f>
        <v>10656.947221</v>
      </c>
      <c r="CI76" s="4">
        <f>IF(SUMIFS('FAOstat_value added'!$L:$L,'FAOstat_value added'!$J:$J,FAOstat!CI$4,'FAOstat_value added'!$D:$D,FAOstat!$B76)=0,CH76*(1+Assumptions!$C$10),SUMIFS('FAOstat_value added'!$L:$L,'FAOstat_value added'!$J:$J,FAOstat!CI$4,'FAOstat_value added'!$D:$D,FAOstat!$B76))</f>
        <v>9586.3051670000004</v>
      </c>
      <c r="CJ76" s="4">
        <f>IF(SUMIFS('FAOstat_value added'!$L:$L,'FAOstat_value added'!$J:$J,FAOstat!CJ$4,'FAOstat_value added'!$D:$D,FAOstat!$B76)=0,CI76*(1+Assumptions!$C$10),SUMIFS('FAOstat_value added'!$L:$L,'FAOstat_value added'!$J:$J,FAOstat!CJ$4,'FAOstat_value added'!$D:$D,FAOstat!$B76))</f>
        <v>8685.7190109999992</v>
      </c>
      <c r="CK76" s="4">
        <f>IF(SUMIFS('FAOstat_value added'!$L:$L,'FAOstat_value added'!$J:$J,FAOstat!CK$4,'FAOstat_value added'!$D:$D,FAOstat!$B76)=0,CJ76*(1+Assumptions!$C$10),SUMIFS('FAOstat_value added'!$L:$L,'FAOstat_value added'!$J:$J,FAOstat!CK$4,'FAOstat_value added'!$D:$D,FAOstat!$B76))</f>
        <v>6254.4061259999999</v>
      </c>
      <c r="CL76" s="4">
        <f>IF(SUMIFS('FAOstat_value added'!$L:$L,'FAOstat_value added'!$J:$J,FAOstat!CL$4,'FAOstat_value added'!$D:$D,FAOstat!$B76)=0,CK76*(1+Assumptions!$C$10),SUMIFS('FAOstat_value added'!$L:$L,'FAOstat_value added'!$J:$J,FAOstat!CL$4,'FAOstat_value added'!$D:$D,FAOstat!$B76))</f>
        <v>7534.5916999999999</v>
      </c>
      <c r="CM76" s="4">
        <f>IF(SUMIFS('FAOstat_value added'!$L:$L,'FAOstat_value added'!$J:$J,FAOstat!CM$4,'FAOstat_value added'!$D:$D,FAOstat!$B76)=0,CL76*(1+Assumptions!$C$10),SUMIFS('FAOstat_value added'!$L:$L,'FAOstat_value added'!$J:$J,FAOstat!CM$4,'FAOstat_value added'!$D:$D,FAOstat!$B76))</f>
        <v>7883.530933</v>
      </c>
      <c r="CN76" s="4">
        <f>IF(SUMIFS('FAOstat_value added'!$L:$L,'FAOstat_value added'!$J:$J,FAOstat!CN$4,'FAOstat_value added'!$D:$D,FAOstat!$B76)=0,CM76*(1+Assumptions!$C$10),SUMIFS('FAOstat_value added'!$L:$L,'FAOstat_value added'!$J:$J,FAOstat!CN$4,'FAOstat_value added'!$D:$D,FAOstat!$B76))</f>
        <v>8041.2015516600004</v>
      </c>
      <c r="CO76" s="36">
        <f t="shared" si="49"/>
        <v>6.6057165883254276E-2</v>
      </c>
    </row>
    <row r="77" spans="2:93" x14ac:dyDescent="0.35">
      <c r="B77" t="s">
        <v>179</v>
      </c>
      <c r="C77">
        <f t="shared" si="29"/>
        <v>32.99</v>
      </c>
      <c r="D77">
        <f t="shared" si="30"/>
        <v>54.42</v>
      </c>
      <c r="E77">
        <f t="shared" si="31"/>
        <v>43.93</v>
      </c>
      <c r="F77">
        <f t="shared" si="32"/>
        <v>37.36</v>
      </c>
      <c r="G77">
        <f t="shared" si="33"/>
        <v>45.3</v>
      </c>
      <c r="H77">
        <f t="shared" si="34"/>
        <v>0</v>
      </c>
      <c r="I77">
        <f t="shared" si="35"/>
        <v>0</v>
      </c>
      <c r="J77">
        <f t="shared" si="36"/>
        <v>0</v>
      </c>
      <c r="K77">
        <f t="shared" si="37"/>
        <v>0</v>
      </c>
      <c r="L77">
        <f t="shared" si="38"/>
        <v>0</v>
      </c>
      <c r="M77" s="4">
        <f t="shared" si="39"/>
        <v>405.05</v>
      </c>
      <c r="N77" s="4">
        <f t="shared" si="40"/>
        <v>515.29999999999995</v>
      </c>
      <c r="O77" s="4">
        <f t="shared" si="41"/>
        <v>582.70999999999992</v>
      </c>
      <c r="P77" s="4">
        <f t="shared" si="42"/>
        <v>759.73</v>
      </c>
      <c r="Q77" s="4">
        <f t="shared" si="43"/>
        <v>753.76</v>
      </c>
      <c r="R77" s="4">
        <f t="shared" si="44"/>
        <v>499.72</v>
      </c>
      <c r="S77" s="4">
        <f t="shared" si="45"/>
        <v>445.86</v>
      </c>
      <c r="T77" s="4">
        <f t="shared" si="46"/>
        <v>499.43</v>
      </c>
      <c r="U77" s="4">
        <f t="shared" si="47"/>
        <v>0</v>
      </c>
      <c r="V77" s="4">
        <f t="shared" si="48"/>
        <v>0</v>
      </c>
      <c r="W77">
        <f>SUMIFS('FAOstat _govt exp'!$L:$L,'FAOstat _govt exp'!$J:$J,FAOstat!W$4,'FAOstat _govt exp'!$H:$H,FAOstat!W$3,'FAOstat _govt exp'!$D:$D,FAOstat!$B77)</f>
        <v>301.35000000000002</v>
      </c>
      <c r="X77">
        <f>SUMIFS('FAOstat _govt exp'!$L:$L,'FAOstat _govt exp'!$J:$J,FAOstat!X$4,'FAOstat _govt exp'!$H:$H,FAOstat!X$3,'FAOstat _govt exp'!$D:$D,FAOstat!$B77)</f>
        <v>398.46</v>
      </c>
      <c r="Y77">
        <f>SUMIFS('FAOstat _govt exp'!$L:$L,'FAOstat _govt exp'!$J:$J,FAOstat!Y$4,'FAOstat _govt exp'!$H:$H,FAOstat!Y$3,'FAOstat _govt exp'!$D:$D,FAOstat!$B77)</f>
        <v>0</v>
      </c>
      <c r="Z77">
        <f>SUMIFS('FAOstat _govt exp'!$L:$L,'FAOstat _govt exp'!$J:$J,FAOstat!Z$4,'FAOstat _govt exp'!$H:$H,FAOstat!Z$3,'FAOstat _govt exp'!$D:$D,FAOstat!$B77)</f>
        <v>0</v>
      </c>
      <c r="AA77">
        <f>SUMIFS('FAOstat _govt exp'!$L:$L,'FAOstat _govt exp'!$J:$J,FAOstat!AA$4,'FAOstat _govt exp'!$H:$H,FAOstat!AA$3,'FAOstat _govt exp'!$D:$D,FAOstat!$B77)</f>
        <v>0</v>
      </c>
      <c r="AB77">
        <f>SUMIFS('FAOstat _govt exp'!$L:$L,'FAOstat _govt exp'!$J:$J,FAOstat!AB$4,'FAOstat _govt exp'!$H:$H,FAOstat!AB$3,'FAOstat _govt exp'!$D:$D,FAOstat!$B77)</f>
        <v>0</v>
      </c>
      <c r="AC77">
        <f>SUMIFS('FAOstat _govt exp'!$L:$L,'FAOstat _govt exp'!$J:$J,FAOstat!AC$4,'FAOstat _govt exp'!$H:$H,FAOstat!AC$3,'FAOstat _govt exp'!$D:$D,FAOstat!$B77)</f>
        <v>0</v>
      </c>
      <c r="AD77">
        <f>SUMIFS('FAOstat _govt exp'!$L:$L,'FAOstat _govt exp'!$J:$J,FAOstat!AD$4,'FAOstat _govt exp'!$H:$H,FAOstat!AD$3,'FAOstat _govt exp'!$D:$D,FAOstat!$B77)</f>
        <v>0</v>
      </c>
      <c r="AE77">
        <f>SUMIFS('FAOstat _govt exp'!$L:$L,'FAOstat _govt exp'!$J:$J,FAOstat!AE$4,'FAOstat _govt exp'!$H:$H,FAOstat!AE$3,'FAOstat _govt exp'!$D:$D,FAOstat!$B77)</f>
        <v>0</v>
      </c>
      <c r="AF77">
        <f>SUMIFS('FAOstat _govt exp'!$L:$L,'FAOstat _govt exp'!$J:$J,FAOstat!AF$4,'FAOstat _govt exp'!$H:$H,FAOstat!AF$3,'FAOstat _govt exp'!$D:$D,FAOstat!$B77)</f>
        <v>0</v>
      </c>
      <c r="AG77">
        <f>SUMIFS('FAOstat _govt exp'!$L:$L,'FAOstat _govt exp'!$J:$J,FAOstat!AG$4,'FAOstat _govt exp'!$H:$H,FAOstat!AG$3,'FAOstat _govt exp'!$D:$D,FAOstat!$B77)</f>
        <v>70.709999999999994</v>
      </c>
      <c r="AH77">
        <f>SUMIFS('FAOstat _govt exp'!$L:$L,'FAOstat _govt exp'!$J:$J,FAOstat!AH$4,'FAOstat _govt exp'!$H:$H,FAOstat!AH$3,'FAOstat _govt exp'!$D:$D,FAOstat!$B77)</f>
        <v>62.42</v>
      </c>
      <c r="AI77">
        <f>SUMIFS('FAOstat _govt exp'!$L:$L,'FAOstat _govt exp'!$J:$J,FAOstat!AI$4,'FAOstat _govt exp'!$H:$H,FAOstat!AI$3,'FAOstat _govt exp'!$D:$D,FAOstat!$B77)</f>
        <v>0</v>
      </c>
      <c r="AJ77">
        <f>SUMIFS('FAOstat _govt exp'!$L:$L,'FAOstat _govt exp'!$J:$J,FAOstat!AJ$4,'FAOstat _govt exp'!$H:$H,FAOstat!AJ$3,'FAOstat _govt exp'!$D:$D,FAOstat!$B77)</f>
        <v>0</v>
      </c>
      <c r="AK77">
        <f>SUMIFS('FAOstat _govt exp'!$L:$L,'FAOstat _govt exp'!$J:$J,FAOstat!AK$4,'FAOstat _govt exp'!$H:$H,FAOstat!AK$3,'FAOstat _govt exp'!$D:$D,FAOstat!$B77)</f>
        <v>0</v>
      </c>
      <c r="AL77">
        <f>SUMIFS('FAOstat _govt exp'!$L:$L,'FAOstat _govt exp'!$J:$J,FAOstat!AL$4,'FAOstat _govt exp'!$H:$H,FAOstat!AL$3,'FAOstat _govt exp'!$D:$D,FAOstat!$B77)</f>
        <v>0</v>
      </c>
      <c r="AM77">
        <f>SUMIFS('FAOstat _govt exp'!$L:$L,'FAOstat _govt exp'!$J:$J,FAOstat!AM$4,'FAOstat _govt exp'!$H:$H,FAOstat!AM$3,'FAOstat _govt exp'!$D:$D,FAOstat!$B77)</f>
        <v>0</v>
      </c>
      <c r="AN77">
        <f>SUMIFS('FAOstat _govt exp'!$L:$L,'FAOstat _govt exp'!$J:$J,FAOstat!AN$4,'FAOstat _govt exp'!$H:$H,FAOstat!AN$3,'FAOstat _govt exp'!$D:$D,FAOstat!$B77)</f>
        <v>0</v>
      </c>
      <c r="AO77">
        <f>SUMIFS('FAOstat _govt exp'!$L:$L,'FAOstat _govt exp'!$J:$J,FAOstat!AO$4,'FAOstat _govt exp'!$H:$H,FAOstat!AO$3,'FAOstat _govt exp'!$D:$D,FAOstat!$B77)</f>
        <v>0</v>
      </c>
      <c r="AP77">
        <f>SUMIFS('FAOstat _govt exp'!$L:$L,'FAOstat _govt exp'!$J:$J,FAOstat!AP$4,'FAOstat _govt exp'!$H:$H,FAOstat!AP$3,'FAOstat _govt exp'!$D:$D,FAOstat!$B77)</f>
        <v>0</v>
      </c>
      <c r="AQ77">
        <f>SUMIFS('FAOstat _govt exp'!$L:$L,'FAOstat _govt exp'!$J:$J,FAOstat!AQ$4,'FAOstat _govt exp'!$H:$H,FAOstat!AQ$3,'FAOstat _govt exp'!$D:$D,FAOstat!$B77)</f>
        <v>32.99</v>
      </c>
      <c r="AR77">
        <f>SUMIFS('FAOstat _govt exp'!$L:$L,'FAOstat _govt exp'!$J:$J,FAOstat!AR$4,'FAOstat _govt exp'!$H:$H,FAOstat!AR$3,'FAOstat _govt exp'!$D:$D,FAOstat!$B77)</f>
        <v>54.42</v>
      </c>
      <c r="AS77">
        <f>SUMIFS('FAOstat _govt exp'!$L:$L,'FAOstat _govt exp'!$J:$J,FAOstat!AS$4,'FAOstat _govt exp'!$H:$H,FAOstat!AS$3,'FAOstat _govt exp'!$D:$D,FAOstat!$B77)</f>
        <v>0</v>
      </c>
      <c r="AT77">
        <f>SUMIFS('FAOstat _govt exp'!$L:$L,'FAOstat _govt exp'!$J:$J,FAOstat!AT$4,'FAOstat _govt exp'!$H:$H,FAOstat!AT$3,'FAOstat _govt exp'!$D:$D,FAOstat!$B77)</f>
        <v>0</v>
      </c>
      <c r="AU77">
        <f>SUMIFS('FAOstat _govt exp'!$L:$L,'FAOstat _govt exp'!$J:$J,FAOstat!AU$4,'FAOstat _govt exp'!$H:$H,FAOstat!AU$3,'FAOstat _govt exp'!$D:$D,FAOstat!$B77)</f>
        <v>0</v>
      </c>
      <c r="AV77">
        <f>SUMIFS('FAOstat _govt exp'!$L:$L,'FAOstat _govt exp'!$J:$J,FAOstat!AV$4,'FAOstat _govt exp'!$H:$H,FAOstat!AV$3,'FAOstat _govt exp'!$D:$D,FAOstat!$B77)</f>
        <v>0</v>
      </c>
      <c r="AW77">
        <f>SUMIFS('FAOstat _govt exp'!$L:$L,'FAOstat _govt exp'!$J:$J,FAOstat!AW$4,'FAOstat _govt exp'!$H:$H,FAOstat!AW$3,'FAOstat _govt exp'!$D:$D,FAOstat!$B77)</f>
        <v>0</v>
      </c>
      <c r="AX77">
        <f>SUMIFS('FAOstat _govt exp'!$L:$L,'FAOstat _govt exp'!$J:$J,FAOstat!AX$4,'FAOstat _govt exp'!$H:$H,FAOstat!AX$3,'FAOstat _govt exp'!$D:$D,FAOstat!$B77)</f>
        <v>0</v>
      </c>
      <c r="AY77">
        <f>SUMIFS('FAOstat _govt exp'!$L:$L,'FAOstat _govt exp'!$J:$J,FAOstat!AY$4,'FAOstat _govt exp'!$H:$H,FAOstat!AY$3,'FAOstat _govt exp'!$D:$D,FAOstat!$B77)</f>
        <v>0</v>
      </c>
      <c r="AZ77">
        <f>SUMIFS('FAOstat _govt exp'!$L:$L,'FAOstat _govt exp'!$J:$J,FAOstat!AZ$4,'FAOstat _govt exp'!$H:$H,FAOstat!AZ$3,'FAOstat _govt exp'!$D:$D,FAOstat!$B77)</f>
        <v>0</v>
      </c>
      <c r="BA77">
        <f>SUMIFS('FAOstat _govt exp'!$L:$L,'FAOstat _govt exp'!$J:$J,FAOstat!BA$4,'FAOstat _govt exp'!$H:$H,FAOstat!BA$3,'FAOstat _govt exp'!$D:$D,FAOstat!$B77)</f>
        <v>301.35000000000002</v>
      </c>
      <c r="BB77">
        <f>SUMIFS('FAOstat _govt exp'!$L:$L,'FAOstat _govt exp'!$J:$J,FAOstat!BB$4,'FAOstat _govt exp'!$H:$H,FAOstat!BB$3,'FAOstat _govt exp'!$D:$D,FAOstat!$B77)</f>
        <v>398.46</v>
      </c>
      <c r="BC77">
        <f>SUMIFS('FAOstat _govt exp'!$L:$L,'FAOstat _govt exp'!$J:$J,FAOstat!BC$4,'FAOstat _govt exp'!$H:$H,FAOstat!BC$3,'FAOstat _govt exp'!$D:$D,FAOstat!$B77)</f>
        <v>431.71</v>
      </c>
      <c r="BD77">
        <f>SUMIFS('FAOstat _govt exp'!$L:$L,'FAOstat _govt exp'!$J:$J,FAOstat!BD$4,'FAOstat _govt exp'!$H:$H,FAOstat!BD$3,'FAOstat _govt exp'!$D:$D,FAOstat!$B77)</f>
        <v>470.17</v>
      </c>
      <c r="BE77">
        <f>SUMIFS('FAOstat _govt exp'!$L:$L,'FAOstat _govt exp'!$J:$J,FAOstat!BE$4,'FAOstat _govt exp'!$H:$H,FAOstat!BE$3,'FAOstat _govt exp'!$D:$D,FAOstat!$B77)</f>
        <v>470.13</v>
      </c>
      <c r="BF77">
        <f>SUMIFS('FAOstat _govt exp'!$L:$L,'FAOstat _govt exp'!$J:$J,FAOstat!BF$4,'FAOstat _govt exp'!$H:$H,FAOstat!BF$3,'FAOstat _govt exp'!$D:$D,FAOstat!$B77)</f>
        <v>303.39</v>
      </c>
      <c r="BG77">
        <f>SUMIFS('FAOstat _govt exp'!$L:$L,'FAOstat _govt exp'!$J:$J,FAOstat!BG$4,'FAOstat _govt exp'!$H:$H,FAOstat!BG$3,'FAOstat _govt exp'!$D:$D,FAOstat!$B77)</f>
        <v>310.76</v>
      </c>
      <c r="BH77">
        <f>SUMIFS('FAOstat _govt exp'!$L:$L,'FAOstat _govt exp'!$J:$J,FAOstat!BH$4,'FAOstat _govt exp'!$H:$H,FAOstat!BH$3,'FAOstat _govt exp'!$D:$D,FAOstat!$B77)</f>
        <v>390.12</v>
      </c>
      <c r="BI77">
        <f>SUMIFS('FAOstat _govt exp'!$L:$L,'FAOstat _govt exp'!$J:$J,FAOstat!BI$4,'FAOstat _govt exp'!$H:$H,FAOstat!BI$3,'FAOstat _govt exp'!$D:$D,FAOstat!$B77)</f>
        <v>0</v>
      </c>
      <c r="BJ77">
        <f>SUMIFS('FAOstat _govt exp'!$L:$L,'FAOstat _govt exp'!$J:$J,FAOstat!BJ$4,'FAOstat _govt exp'!$H:$H,FAOstat!BJ$3,'FAOstat _govt exp'!$D:$D,FAOstat!$B77)</f>
        <v>0</v>
      </c>
      <c r="BK77">
        <f>SUMIFS('FAOstat _govt exp'!$L:$L,'FAOstat _govt exp'!$J:$J,FAOstat!BK$4,'FAOstat _govt exp'!$H:$H,FAOstat!BK$3,'FAOstat _govt exp'!$D:$D,FAOstat!$B77)</f>
        <v>70.709999999999994</v>
      </c>
      <c r="BL77">
        <f>SUMIFS('FAOstat _govt exp'!$L:$L,'FAOstat _govt exp'!$J:$J,FAOstat!BL$4,'FAOstat _govt exp'!$H:$H,FAOstat!BL$3,'FAOstat _govt exp'!$D:$D,FAOstat!$B77)</f>
        <v>62.42</v>
      </c>
      <c r="BM77">
        <f>SUMIFS('FAOstat _govt exp'!$L:$L,'FAOstat _govt exp'!$J:$J,FAOstat!BM$4,'FAOstat _govt exp'!$H:$H,FAOstat!BM$3,'FAOstat _govt exp'!$D:$D,FAOstat!$B77)</f>
        <v>107.07</v>
      </c>
      <c r="BN77">
        <f>SUMIFS('FAOstat _govt exp'!$L:$L,'FAOstat _govt exp'!$J:$J,FAOstat!BN$4,'FAOstat _govt exp'!$H:$H,FAOstat!BN$3,'FAOstat _govt exp'!$D:$D,FAOstat!$B77)</f>
        <v>252.2</v>
      </c>
      <c r="BO77">
        <f>SUMIFS('FAOstat _govt exp'!$L:$L,'FAOstat _govt exp'!$J:$J,FAOstat!BO$4,'FAOstat _govt exp'!$H:$H,FAOstat!BO$3,'FAOstat _govt exp'!$D:$D,FAOstat!$B77)</f>
        <v>238.33</v>
      </c>
      <c r="BP77">
        <f>SUMIFS('FAOstat _govt exp'!$L:$L,'FAOstat _govt exp'!$J:$J,FAOstat!BP$4,'FAOstat _govt exp'!$H:$H,FAOstat!BP$3,'FAOstat _govt exp'!$D:$D,FAOstat!$B77)</f>
        <v>196.33</v>
      </c>
      <c r="BQ77">
        <f>SUMIFS('FAOstat _govt exp'!$L:$L,'FAOstat _govt exp'!$J:$J,FAOstat!BQ$4,'FAOstat _govt exp'!$H:$H,FAOstat!BQ$3,'FAOstat _govt exp'!$D:$D,FAOstat!$B77)</f>
        <v>135.1</v>
      </c>
      <c r="BR77">
        <f>SUMIFS('FAOstat _govt exp'!$L:$L,'FAOstat _govt exp'!$J:$J,FAOstat!BR$4,'FAOstat _govt exp'!$H:$H,FAOstat!BR$3,'FAOstat _govt exp'!$D:$D,FAOstat!$B77)</f>
        <v>109.31</v>
      </c>
      <c r="BS77">
        <f>SUMIFS('FAOstat _govt exp'!$L:$L,'FAOstat _govt exp'!$J:$J,FAOstat!BS$4,'FAOstat _govt exp'!$H:$H,FAOstat!BS$3,'FAOstat _govt exp'!$D:$D,FAOstat!$B77)</f>
        <v>0</v>
      </c>
      <c r="BT77">
        <f>SUMIFS('FAOstat _govt exp'!$L:$L,'FAOstat _govt exp'!$J:$J,FAOstat!BT$4,'FAOstat _govt exp'!$H:$H,FAOstat!BT$3,'FAOstat _govt exp'!$D:$D,FAOstat!$B77)</f>
        <v>0</v>
      </c>
      <c r="BU77">
        <f>SUMIFS('FAOstat _govt exp'!$L:$L,'FAOstat _govt exp'!$J:$J,FAOstat!BU$4,'FAOstat _govt exp'!$H:$H,FAOstat!BU$3,'FAOstat _govt exp'!$D:$D,FAOstat!$B77)</f>
        <v>32.99</v>
      </c>
      <c r="BV77">
        <f>SUMIFS('FAOstat _govt exp'!$L:$L,'FAOstat _govt exp'!$J:$J,FAOstat!BV$4,'FAOstat _govt exp'!$H:$H,FAOstat!BV$3,'FAOstat _govt exp'!$D:$D,FAOstat!$B77)</f>
        <v>54.42</v>
      </c>
      <c r="BW77">
        <f>SUMIFS('FAOstat _govt exp'!$L:$L,'FAOstat _govt exp'!$J:$J,FAOstat!BW$4,'FAOstat _govt exp'!$H:$H,FAOstat!BW$3,'FAOstat _govt exp'!$D:$D,FAOstat!$B77)</f>
        <v>43.93</v>
      </c>
      <c r="BX77">
        <f>SUMIFS('FAOstat _govt exp'!$L:$L,'FAOstat _govt exp'!$J:$J,FAOstat!BX$4,'FAOstat _govt exp'!$H:$H,FAOstat!BX$3,'FAOstat _govt exp'!$D:$D,FAOstat!$B77)</f>
        <v>37.36</v>
      </c>
      <c r="BY77">
        <f>SUMIFS('FAOstat _govt exp'!$L:$L,'FAOstat _govt exp'!$J:$J,FAOstat!BY$4,'FAOstat _govt exp'!$H:$H,FAOstat!BY$3,'FAOstat _govt exp'!$D:$D,FAOstat!$B77)</f>
        <v>45.3</v>
      </c>
      <c r="BZ77">
        <f>SUMIFS('FAOstat _govt exp'!$L:$L,'FAOstat _govt exp'!$J:$J,FAOstat!BZ$4,'FAOstat _govt exp'!$H:$H,FAOstat!BZ$3,'FAOstat _govt exp'!$D:$D,FAOstat!$B77)</f>
        <v>0</v>
      </c>
      <c r="CA77">
        <f>SUMIFS('FAOstat _govt exp'!$L:$L,'FAOstat _govt exp'!$J:$J,FAOstat!CA$4,'FAOstat _govt exp'!$H:$H,FAOstat!CA$3,'FAOstat _govt exp'!$D:$D,FAOstat!$B77)</f>
        <v>0</v>
      </c>
      <c r="CB77">
        <f>SUMIFS('FAOstat _govt exp'!$L:$L,'FAOstat _govt exp'!$J:$J,FAOstat!CB$4,'FAOstat _govt exp'!$H:$H,FAOstat!CB$3,'FAOstat _govt exp'!$D:$D,FAOstat!$B77)</f>
        <v>0</v>
      </c>
      <c r="CC77">
        <f>SUMIFS('FAOstat _govt exp'!$L:$L,'FAOstat _govt exp'!$J:$J,FAOstat!CC$4,'FAOstat _govt exp'!$H:$H,FAOstat!CC$3,'FAOstat _govt exp'!$D:$D,FAOstat!$B77)</f>
        <v>0</v>
      </c>
      <c r="CD77">
        <f>SUMIFS('FAOstat _govt exp'!$L:$L,'FAOstat _govt exp'!$J:$J,FAOstat!CD$4,'FAOstat _govt exp'!$H:$H,FAOstat!CD$3,'FAOstat _govt exp'!$D:$D,FAOstat!$B77)</f>
        <v>0</v>
      </c>
      <c r="CE77" s="4">
        <f>SUMIFS('FAOstat_value added'!$L:$L,'FAOstat_value added'!$J:$J,FAOstat!CE$4,'FAOstat_value added'!$D:$D,FAOstat!$B77)</f>
        <v>9931.5653569999995</v>
      </c>
      <c r="CF77" s="4">
        <f>IF(SUMIFS('FAOstat_value added'!$L:$L,'FAOstat_value added'!$J:$J,FAOstat!CF$4,'FAOstat_value added'!$D:$D,FAOstat!$B77)=0,CE77*(1+Assumptions!$C$10),SUMIFS('FAOstat_value added'!$L:$L,'FAOstat_value added'!$J:$J,FAOstat!CF$4,'FAOstat_value added'!$D:$D,FAOstat!$B77))</f>
        <v>11035.686733</v>
      </c>
      <c r="CG77" s="4">
        <f>IF(SUMIFS('FAOstat_value added'!$L:$L,'FAOstat_value added'!$J:$J,FAOstat!CG$4,'FAOstat_value added'!$D:$D,FAOstat!$B77)=0,CF77*(1+Assumptions!$C$10),SUMIFS('FAOstat_value added'!$L:$L,'FAOstat_value added'!$J:$J,FAOstat!CG$4,'FAOstat_value added'!$D:$D,FAOstat!$B77))</f>
        <v>13177.16128</v>
      </c>
      <c r="CH77" s="4">
        <f>IF(SUMIFS('FAOstat_value added'!$L:$L,'FAOstat_value added'!$J:$J,FAOstat!CH$4,'FAOstat_value added'!$D:$D,FAOstat!$B77)=0,CG77*(1+Assumptions!$C$10),SUMIFS('FAOstat_value added'!$L:$L,'FAOstat_value added'!$J:$J,FAOstat!CH$4,'FAOstat_value added'!$D:$D,FAOstat!$B77))</f>
        <v>14569.413608000001</v>
      </c>
      <c r="CI77" s="4">
        <f>IF(SUMIFS('FAOstat_value added'!$L:$L,'FAOstat_value added'!$J:$J,FAOstat!CI$4,'FAOstat_value added'!$D:$D,FAOstat!$B77)=0,CH77*(1+Assumptions!$C$10),SUMIFS('FAOstat_value added'!$L:$L,'FAOstat_value added'!$J:$J,FAOstat!CI$4,'FAOstat_value added'!$D:$D,FAOstat!$B77))</f>
        <v>16868.073901</v>
      </c>
      <c r="CJ77" s="4">
        <f>IF(SUMIFS('FAOstat_value added'!$L:$L,'FAOstat_value added'!$J:$J,FAOstat!CJ$4,'FAOstat_value added'!$D:$D,FAOstat!$B77)=0,CI77*(1+Assumptions!$C$10),SUMIFS('FAOstat_value added'!$L:$L,'FAOstat_value added'!$J:$J,FAOstat!CJ$4,'FAOstat_value added'!$D:$D,FAOstat!$B77))</f>
        <v>19325.491201000001</v>
      </c>
      <c r="CK77" s="4">
        <f>IF(SUMIFS('FAOstat_value added'!$L:$L,'FAOstat_value added'!$J:$J,FAOstat!CK$4,'FAOstat_value added'!$D:$D,FAOstat!$B77)=0,CJ77*(1+Assumptions!$C$10),SUMIFS('FAOstat_value added'!$L:$L,'FAOstat_value added'!$J:$J,FAOstat!CK$4,'FAOstat_value added'!$D:$D,FAOstat!$B77))</f>
        <v>21498.565608000001</v>
      </c>
      <c r="CL77" s="4">
        <f>IF(SUMIFS('FAOstat_value added'!$L:$L,'FAOstat_value added'!$J:$J,FAOstat!CL$4,'FAOstat_value added'!$D:$D,FAOstat!$B77)=0,CK77*(1+Assumptions!$C$10),SUMIFS('FAOstat_value added'!$L:$L,'FAOstat_value added'!$J:$J,FAOstat!CL$4,'FAOstat_value added'!$D:$D,FAOstat!$B77))</f>
        <v>27430.200734999999</v>
      </c>
      <c r="CM77" s="4">
        <f>IF(SUMIFS('FAOstat_value added'!$L:$L,'FAOstat_value added'!$J:$J,FAOstat!CM$4,'FAOstat_value added'!$D:$D,FAOstat!$B77)=0,CL77*(1+Assumptions!$C$10),SUMIFS('FAOstat_value added'!$L:$L,'FAOstat_value added'!$J:$J,FAOstat!CM$4,'FAOstat_value added'!$D:$D,FAOstat!$B77))</f>
        <v>30059.065787</v>
      </c>
      <c r="CN77" s="4">
        <f>IF(SUMIFS('FAOstat_value added'!$L:$L,'FAOstat_value added'!$J:$J,FAOstat!CN$4,'FAOstat_value added'!$D:$D,FAOstat!$B77)=0,CM77*(1+Assumptions!$C$10),SUMIFS('FAOstat_value added'!$L:$L,'FAOstat_value added'!$J:$J,FAOstat!CN$4,'FAOstat_value added'!$D:$D,FAOstat!$B77))</f>
        <v>30660.247102739999</v>
      </c>
      <c r="CO77" s="36">
        <f t="shared" si="49"/>
        <v>3.0374593192227239E-2</v>
      </c>
    </row>
    <row r="78" spans="2:93" x14ac:dyDescent="0.35">
      <c r="B78" t="s">
        <v>181</v>
      </c>
      <c r="C78">
        <f t="shared" si="29"/>
        <v>0</v>
      </c>
      <c r="D78">
        <f t="shared" si="30"/>
        <v>0</v>
      </c>
      <c r="E78">
        <f t="shared" si="31"/>
        <v>0</v>
      </c>
      <c r="F78">
        <f t="shared" si="32"/>
        <v>0</v>
      </c>
      <c r="G78">
        <f t="shared" si="33"/>
        <v>0</v>
      </c>
      <c r="H78">
        <f t="shared" si="34"/>
        <v>0</v>
      </c>
      <c r="I78">
        <f t="shared" si="35"/>
        <v>0</v>
      </c>
      <c r="J78">
        <f t="shared" si="36"/>
        <v>0</v>
      </c>
      <c r="K78">
        <f t="shared" si="37"/>
        <v>0</v>
      </c>
      <c r="L78">
        <f t="shared" si="38"/>
        <v>0</v>
      </c>
      <c r="M78" s="4">
        <f t="shared" si="39"/>
        <v>2.4300000000000002</v>
      </c>
      <c r="N78" s="4">
        <f t="shared" si="40"/>
        <v>2.94</v>
      </c>
      <c r="O78" s="4">
        <f t="shared" si="41"/>
        <v>2.63</v>
      </c>
      <c r="P78" s="4">
        <f t="shared" si="42"/>
        <v>2.77</v>
      </c>
      <c r="Q78" s="4">
        <f t="shared" si="43"/>
        <v>2.82</v>
      </c>
      <c r="R78" s="4">
        <f t="shared" si="44"/>
        <v>2.75</v>
      </c>
      <c r="S78" s="4">
        <f t="shared" si="45"/>
        <v>2.73</v>
      </c>
      <c r="T78" s="4">
        <f t="shared" si="46"/>
        <v>3.43</v>
      </c>
      <c r="U78" s="4">
        <f t="shared" si="47"/>
        <v>0</v>
      </c>
      <c r="V78" s="4">
        <f t="shared" si="48"/>
        <v>0</v>
      </c>
      <c r="W78">
        <f>SUMIFS('FAOstat _govt exp'!$L:$L,'FAOstat _govt exp'!$J:$J,FAOstat!W$4,'FAOstat _govt exp'!$H:$H,FAOstat!W$3,'FAOstat _govt exp'!$D:$D,FAOstat!$B78)</f>
        <v>0</v>
      </c>
      <c r="X78">
        <f>SUMIFS('FAOstat _govt exp'!$L:$L,'FAOstat _govt exp'!$J:$J,FAOstat!X$4,'FAOstat _govt exp'!$H:$H,FAOstat!X$3,'FAOstat _govt exp'!$D:$D,FAOstat!$B78)</f>
        <v>0</v>
      </c>
      <c r="Y78">
        <f>SUMIFS('FAOstat _govt exp'!$L:$L,'FAOstat _govt exp'!$J:$J,FAOstat!Y$4,'FAOstat _govt exp'!$H:$H,FAOstat!Y$3,'FAOstat _govt exp'!$D:$D,FAOstat!$B78)</f>
        <v>0</v>
      </c>
      <c r="Z78">
        <f>SUMIFS('FAOstat _govt exp'!$L:$L,'FAOstat _govt exp'!$J:$J,FAOstat!Z$4,'FAOstat _govt exp'!$H:$H,FAOstat!Z$3,'FAOstat _govt exp'!$D:$D,FAOstat!$B78)</f>
        <v>0</v>
      </c>
      <c r="AA78">
        <f>SUMIFS('FAOstat _govt exp'!$L:$L,'FAOstat _govt exp'!$J:$J,FAOstat!AA$4,'FAOstat _govt exp'!$H:$H,FAOstat!AA$3,'FAOstat _govt exp'!$D:$D,FAOstat!$B78)</f>
        <v>0</v>
      </c>
      <c r="AB78">
        <f>SUMIFS('FAOstat _govt exp'!$L:$L,'FAOstat _govt exp'!$J:$J,FAOstat!AB$4,'FAOstat _govt exp'!$H:$H,FAOstat!AB$3,'FAOstat _govt exp'!$D:$D,FAOstat!$B78)</f>
        <v>0</v>
      </c>
      <c r="AC78">
        <f>SUMIFS('FAOstat _govt exp'!$L:$L,'FAOstat _govt exp'!$J:$J,FAOstat!AC$4,'FAOstat _govt exp'!$H:$H,FAOstat!AC$3,'FAOstat _govt exp'!$D:$D,FAOstat!$B78)</f>
        <v>0</v>
      </c>
      <c r="AD78">
        <f>SUMIFS('FAOstat _govt exp'!$L:$L,'FAOstat _govt exp'!$J:$J,FAOstat!AD$4,'FAOstat _govt exp'!$H:$H,FAOstat!AD$3,'FAOstat _govt exp'!$D:$D,FAOstat!$B78)</f>
        <v>0</v>
      </c>
      <c r="AE78">
        <f>SUMIFS('FAOstat _govt exp'!$L:$L,'FAOstat _govt exp'!$J:$J,FAOstat!AE$4,'FAOstat _govt exp'!$H:$H,FAOstat!AE$3,'FAOstat _govt exp'!$D:$D,FAOstat!$B78)</f>
        <v>0</v>
      </c>
      <c r="AF78">
        <f>SUMIFS('FAOstat _govt exp'!$L:$L,'FAOstat _govt exp'!$J:$J,FAOstat!AF$4,'FAOstat _govt exp'!$H:$H,FAOstat!AF$3,'FAOstat _govt exp'!$D:$D,FAOstat!$B78)</f>
        <v>0</v>
      </c>
      <c r="AG78">
        <f>SUMIFS('FAOstat _govt exp'!$L:$L,'FAOstat _govt exp'!$J:$J,FAOstat!AG$4,'FAOstat _govt exp'!$H:$H,FAOstat!AG$3,'FAOstat _govt exp'!$D:$D,FAOstat!$B78)</f>
        <v>0</v>
      </c>
      <c r="AH78">
        <f>SUMIFS('FAOstat _govt exp'!$L:$L,'FAOstat _govt exp'!$J:$J,FAOstat!AH$4,'FAOstat _govt exp'!$H:$H,FAOstat!AH$3,'FAOstat _govt exp'!$D:$D,FAOstat!$B78)</f>
        <v>2.94</v>
      </c>
      <c r="AI78">
        <f>SUMIFS('FAOstat _govt exp'!$L:$L,'FAOstat _govt exp'!$J:$J,FAOstat!AI$4,'FAOstat _govt exp'!$H:$H,FAOstat!AI$3,'FAOstat _govt exp'!$D:$D,FAOstat!$B78)</f>
        <v>2.63</v>
      </c>
      <c r="AJ78">
        <f>SUMIFS('FAOstat _govt exp'!$L:$L,'FAOstat _govt exp'!$J:$J,FAOstat!AJ$4,'FAOstat _govt exp'!$H:$H,FAOstat!AJ$3,'FAOstat _govt exp'!$D:$D,FAOstat!$B78)</f>
        <v>2.77</v>
      </c>
      <c r="AK78">
        <f>SUMIFS('FAOstat _govt exp'!$L:$L,'FAOstat _govt exp'!$J:$J,FAOstat!AK$4,'FAOstat _govt exp'!$H:$H,FAOstat!AK$3,'FAOstat _govt exp'!$D:$D,FAOstat!$B78)</f>
        <v>2.82</v>
      </c>
      <c r="AL78">
        <f>SUMIFS('FAOstat _govt exp'!$L:$L,'FAOstat _govt exp'!$J:$J,FAOstat!AL$4,'FAOstat _govt exp'!$H:$H,FAOstat!AL$3,'FAOstat _govt exp'!$D:$D,FAOstat!$B78)</f>
        <v>2.75</v>
      </c>
      <c r="AM78">
        <f>SUMIFS('FAOstat _govt exp'!$L:$L,'FAOstat _govt exp'!$J:$J,FAOstat!AM$4,'FAOstat _govt exp'!$H:$H,FAOstat!AM$3,'FAOstat _govt exp'!$D:$D,FAOstat!$B78)</f>
        <v>2.73</v>
      </c>
      <c r="AN78">
        <f>SUMIFS('FAOstat _govt exp'!$L:$L,'FAOstat _govt exp'!$J:$J,FAOstat!AN$4,'FAOstat _govt exp'!$H:$H,FAOstat!AN$3,'FAOstat _govt exp'!$D:$D,FAOstat!$B78)</f>
        <v>3.43</v>
      </c>
      <c r="AO78">
        <f>SUMIFS('FAOstat _govt exp'!$L:$L,'FAOstat _govt exp'!$J:$J,FAOstat!AO$4,'FAOstat _govt exp'!$H:$H,FAOstat!AO$3,'FAOstat _govt exp'!$D:$D,FAOstat!$B78)</f>
        <v>0</v>
      </c>
      <c r="AP78">
        <f>SUMIFS('FAOstat _govt exp'!$L:$L,'FAOstat _govt exp'!$J:$J,FAOstat!AP$4,'FAOstat _govt exp'!$H:$H,FAOstat!AP$3,'FAOstat _govt exp'!$D:$D,FAOstat!$B78)</f>
        <v>0</v>
      </c>
      <c r="AQ78">
        <f>SUMIFS('FAOstat _govt exp'!$L:$L,'FAOstat _govt exp'!$J:$J,FAOstat!AQ$4,'FAOstat _govt exp'!$H:$H,FAOstat!AQ$3,'FAOstat _govt exp'!$D:$D,FAOstat!$B78)</f>
        <v>0</v>
      </c>
      <c r="AR78">
        <f>SUMIFS('FAOstat _govt exp'!$L:$L,'FAOstat _govt exp'!$J:$J,FAOstat!AR$4,'FAOstat _govt exp'!$H:$H,FAOstat!AR$3,'FAOstat _govt exp'!$D:$D,FAOstat!$B78)</f>
        <v>0</v>
      </c>
      <c r="AS78">
        <f>SUMIFS('FAOstat _govt exp'!$L:$L,'FAOstat _govt exp'!$J:$J,FAOstat!AS$4,'FAOstat _govt exp'!$H:$H,FAOstat!AS$3,'FAOstat _govt exp'!$D:$D,FAOstat!$B78)</f>
        <v>0</v>
      </c>
      <c r="AT78">
        <f>SUMIFS('FAOstat _govt exp'!$L:$L,'FAOstat _govt exp'!$J:$J,FAOstat!AT$4,'FAOstat _govt exp'!$H:$H,FAOstat!AT$3,'FAOstat _govt exp'!$D:$D,FAOstat!$B78)</f>
        <v>0</v>
      </c>
      <c r="AU78">
        <f>SUMIFS('FAOstat _govt exp'!$L:$L,'FAOstat _govt exp'!$J:$J,FAOstat!AU$4,'FAOstat _govt exp'!$H:$H,FAOstat!AU$3,'FAOstat _govt exp'!$D:$D,FAOstat!$B78)</f>
        <v>0</v>
      </c>
      <c r="AV78">
        <f>SUMIFS('FAOstat _govt exp'!$L:$L,'FAOstat _govt exp'!$J:$J,FAOstat!AV$4,'FAOstat _govt exp'!$H:$H,FAOstat!AV$3,'FAOstat _govt exp'!$D:$D,FAOstat!$B78)</f>
        <v>0</v>
      </c>
      <c r="AW78">
        <f>SUMIFS('FAOstat _govt exp'!$L:$L,'FAOstat _govt exp'!$J:$J,FAOstat!AW$4,'FAOstat _govt exp'!$H:$H,FAOstat!AW$3,'FAOstat _govt exp'!$D:$D,FAOstat!$B78)</f>
        <v>0</v>
      </c>
      <c r="AX78">
        <f>SUMIFS('FAOstat _govt exp'!$L:$L,'FAOstat _govt exp'!$J:$J,FAOstat!AX$4,'FAOstat _govt exp'!$H:$H,FAOstat!AX$3,'FAOstat _govt exp'!$D:$D,FAOstat!$B78)</f>
        <v>0</v>
      </c>
      <c r="AY78">
        <f>SUMIFS('FAOstat _govt exp'!$L:$L,'FAOstat _govt exp'!$J:$J,FAOstat!AY$4,'FAOstat _govt exp'!$H:$H,FAOstat!AY$3,'FAOstat _govt exp'!$D:$D,FAOstat!$B78)</f>
        <v>0</v>
      </c>
      <c r="AZ78">
        <f>SUMIFS('FAOstat _govt exp'!$L:$L,'FAOstat _govt exp'!$J:$J,FAOstat!AZ$4,'FAOstat _govt exp'!$H:$H,FAOstat!AZ$3,'FAOstat _govt exp'!$D:$D,FAOstat!$B78)</f>
        <v>0</v>
      </c>
      <c r="BA78">
        <f>SUMIFS('FAOstat _govt exp'!$L:$L,'FAOstat _govt exp'!$J:$J,FAOstat!BA$4,'FAOstat _govt exp'!$H:$H,FAOstat!BA$3,'FAOstat _govt exp'!$D:$D,FAOstat!$B78)</f>
        <v>0</v>
      </c>
      <c r="BB78">
        <f>SUMIFS('FAOstat _govt exp'!$L:$L,'FAOstat _govt exp'!$J:$J,FAOstat!BB$4,'FAOstat _govt exp'!$H:$H,FAOstat!BB$3,'FAOstat _govt exp'!$D:$D,FAOstat!$B78)</f>
        <v>0</v>
      </c>
      <c r="BC78">
        <f>SUMIFS('FAOstat _govt exp'!$L:$L,'FAOstat _govt exp'!$J:$J,FAOstat!BC$4,'FAOstat _govt exp'!$H:$H,FAOstat!BC$3,'FAOstat _govt exp'!$D:$D,FAOstat!$B78)</f>
        <v>0</v>
      </c>
      <c r="BD78">
        <f>SUMIFS('FAOstat _govt exp'!$L:$L,'FAOstat _govt exp'!$J:$J,FAOstat!BD$4,'FAOstat _govt exp'!$H:$H,FAOstat!BD$3,'FAOstat _govt exp'!$D:$D,FAOstat!$B78)</f>
        <v>0</v>
      </c>
      <c r="BE78">
        <f>SUMIFS('FAOstat _govt exp'!$L:$L,'FAOstat _govt exp'!$J:$J,FAOstat!BE$4,'FAOstat _govt exp'!$H:$H,FAOstat!BE$3,'FAOstat _govt exp'!$D:$D,FAOstat!$B78)</f>
        <v>0</v>
      </c>
      <c r="BF78">
        <f>SUMIFS('FAOstat _govt exp'!$L:$L,'FAOstat _govt exp'!$J:$J,FAOstat!BF$4,'FAOstat _govt exp'!$H:$H,FAOstat!BF$3,'FAOstat _govt exp'!$D:$D,FAOstat!$B78)</f>
        <v>0</v>
      </c>
      <c r="BG78">
        <f>SUMIFS('FAOstat _govt exp'!$L:$L,'FAOstat _govt exp'!$J:$J,FAOstat!BG$4,'FAOstat _govt exp'!$H:$H,FAOstat!BG$3,'FAOstat _govt exp'!$D:$D,FAOstat!$B78)</f>
        <v>0</v>
      </c>
      <c r="BH78">
        <f>SUMIFS('FAOstat _govt exp'!$L:$L,'FAOstat _govt exp'!$J:$J,FAOstat!BH$4,'FAOstat _govt exp'!$H:$H,FAOstat!BH$3,'FAOstat _govt exp'!$D:$D,FAOstat!$B78)</f>
        <v>0</v>
      </c>
      <c r="BI78">
        <f>SUMIFS('FAOstat _govt exp'!$L:$L,'FAOstat _govt exp'!$J:$J,FAOstat!BI$4,'FAOstat _govt exp'!$H:$H,FAOstat!BI$3,'FAOstat _govt exp'!$D:$D,FAOstat!$B78)</f>
        <v>0</v>
      </c>
      <c r="BJ78">
        <f>SUMIFS('FAOstat _govt exp'!$L:$L,'FAOstat _govt exp'!$J:$J,FAOstat!BJ$4,'FAOstat _govt exp'!$H:$H,FAOstat!BJ$3,'FAOstat _govt exp'!$D:$D,FAOstat!$B78)</f>
        <v>0</v>
      </c>
      <c r="BK78">
        <f>SUMIFS('FAOstat _govt exp'!$L:$L,'FAOstat _govt exp'!$J:$J,FAOstat!BK$4,'FAOstat _govt exp'!$H:$H,FAOstat!BK$3,'FAOstat _govt exp'!$D:$D,FAOstat!$B78)</f>
        <v>2.4300000000000002</v>
      </c>
      <c r="BL78">
        <f>SUMIFS('FAOstat _govt exp'!$L:$L,'FAOstat _govt exp'!$J:$J,FAOstat!BL$4,'FAOstat _govt exp'!$H:$H,FAOstat!BL$3,'FAOstat _govt exp'!$D:$D,FAOstat!$B78)</f>
        <v>2.94</v>
      </c>
      <c r="BM78">
        <f>SUMIFS('FAOstat _govt exp'!$L:$L,'FAOstat _govt exp'!$J:$J,FAOstat!BM$4,'FAOstat _govt exp'!$H:$H,FAOstat!BM$3,'FAOstat _govt exp'!$D:$D,FAOstat!$B78)</f>
        <v>2.63</v>
      </c>
      <c r="BN78">
        <f>SUMIFS('FAOstat _govt exp'!$L:$L,'FAOstat _govt exp'!$J:$J,FAOstat!BN$4,'FAOstat _govt exp'!$H:$H,FAOstat!BN$3,'FAOstat _govt exp'!$D:$D,FAOstat!$B78)</f>
        <v>2.77</v>
      </c>
      <c r="BO78">
        <f>SUMIFS('FAOstat _govt exp'!$L:$L,'FAOstat _govt exp'!$J:$J,FAOstat!BO$4,'FAOstat _govt exp'!$H:$H,FAOstat!BO$3,'FAOstat _govt exp'!$D:$D,FAOstat!$B78)</f>
        <v>2.82</v>
      </c>
      <c r="BP78">
        <f>SUMIFS('FAOstat _govt exp'!$L:$L,'FAOstat _govt exp'!$J:$J,FAOstat!BP$4,'FAOstat _govt exp'!$H:$H,FAOstat!BP$3,'FAOstat _govt exp'!$D:$D,FAOstat!$B78)</f>
        <v>2.75</v>
      </c>
      <c r="BQ78">
        <f>SUMIFS('FAOstat _govt exp'!$L:$L,'FAOstat _govt exp'!$J:$J,FAOstat!BQ$4,'FAOstat _govt exp'!$H:$H,FAOstat!BQ$3,'FAOstat _govt exp'!$D:$D,FAOstat!$B78)</f>
        <v>2.73</v>
      </c>
      <c r="BR78">
        <f>SUMIFS('FAOstat _govt exp'!$L:$L,'FAOstat _govt exp'!$J:$J,FAOstat!BR$4,'FAOstat _govt exp'!$H:$H,FAOstat!BR$3,'FAOstat _govt exp'!$D:$D,FAOstat!$B78)</f>
        <v>3.43</v>
      </c>
      <c r="BS78">
        <f>SUMIFS('FAOstat _govt exp'!$L:$L,'FAOstat _govt exp'!$J:$J,FAOstat!BS$4,'FAOstat _govt exp'!$H:$H,FAOstat!BS$3,'FAOstat _govt exp'!$D:$D,FAOstat!$B78)</f>
        <v>0</v>
      </c>
      <c r="BT78">
        <f>SUMIFS('FAOstat _govt exp'!$L:$L,'FAOstat _govt exp'!$J:$J,FAOstat!BT$4,'FAOstat _govt exp'!$H:$H,FAOstat!BT$3,'FAOstat _govt exp'!$D:$D,FAOstat!$B78)</f>
        <v>0</v>
      </c>
      <c r="BU78">
        <f>SUMIFS('FAOstat _govt exp'!$L:$L,'FAOstat _govt exp'!$J:$J,FAOstat!BU$4,'FAOstat _govt exp'!$H:$H,FAOstat!BU$3,'FAOstat _govt exp'!$D:$D,FAOstat!$B78)</f>
        <v>0</v>
      </c>
      <c r="BV78">
        <f>SUMIFS('FAOstat _govt exp'!$L:$L,'FAOstat _govt exp'!$J:$J,FAOstat!BV$4,'FAOstat _govt exp'!$H:$H,FAOstat!BV$3,'FAOstat _govt exp'!$D:$D,FAOstat!$B78)</f>
        <v>0</v>
      </c>
      <c r="BW78">
        <f>SUMIFS('FAOstat _govt exp'!$L:$L,'FAOstat _govt exp'!$J:$J,FAOstat!BW$4,'FAOstat _govt exp'!$H:$H,FAOstat!BW$3,'FAOstat _govt exp'!$D:$D,FAOstat!$B78)</f>
        <v>0</v>
      </c>
      <c r="BX78">
        <f>SUMIFS('FAOstat _govt exp'!$L:$L,'FAOstat _govt exp'!$J:$J,FAOstat!BX$4,'FAOstat _govt exp'!$H:$H,FAOstat!BX$3,'FAOstat _govt exp'!$D:$D,FAOstat!$B78)</f>
        <v>0</v>
      </c>
      <c r="BY78">
        <f>SUMIFS('FAOstat _govt exp'!$L:$L,'FAOstat _govt exp'!$J:$J,FAOstat!BY$4,'FAOstat _govt exp'!$H:$H,FAOstat!BY$3,'FAOstat _govt exp'!$D:$D,FAOstat!$B78)</f>
        <v>0</v>
      </c>
      <c r="BZ78">
        <f>SUMIFS('FAOstat _govt exp'!$L:$L,'FAOstat _govt exp'!$J:$J,FAOstat!BZ$4,'FAOstat _govt exp'!$H:$H,FAOstat!BZ$3,'FAOstat _govt exp'!$D:$D,FAOstat!$B78)</f>
        <v>0</v>
      </c>
      <c r="CA78">
        <f>SUMIFS('FAOstat _govt exp'!$L:$L,'FAOstat _govt exp'!$J:$J,FAOstat!CA$4,'FAOstat _govt exp'!$H:$H,FAOstat!CA$3,'FAOstat _govt exp'!$D:$D,FAOstat!$B78)</f>
        <v>0</v>
      </c>
      <c r="CB78">
        <f>SUMIFS('FAOstat _govt exp'!$L:$L,'FAOstat _govt exp'!$J:$J,FAOstat!CB$4,'FAOstat _govt exp'!$H:$H,FAOstat!CB$3,'FAOstat _govt exp'!$D:$D,FAOstat!$B78)</f>
        <v>0</v>
      </c>
      <c r="CC78">
        <f>SUMIFS('FAOstat _govt exp'!$L:$L,'FAOstat _govt exp'!$J:$J,FAOstat!CC$4,'FAOstat _govt exp'!$H:$H,FAOstat!CC$3,'FAOstat _govt exp'!$D:$D,FAOstat!$B78)</f>
        <v>0</v>
      </c>
      <c r="CD78">
        <f>SUMIFS('FAOstat _govt exp'!$L:$L,'FAOstat _govt exp'!$J:$J,FAOstat!CD$4,'FAOstat _govt exp'!$H:$H,FAOstat!CD$3,'FAOstat _govt exp'!$D:$D,FAOstat!$B78)</f>
        <v>0</v>
      </c>
      <c r="CE78" s="4">
        <f>SUMIFS('FAOstat_value added'!$L:$L,'FAOstat_value added'!$J:$J,FAOstat!CE$4,'FAOstat_value added'!$D:$D,FAOstat!$B78)</f>
        <v>37.570813000000001</v>
      </c>
      <c r="CF78" s="4">
        <f>IF(SUMIFS('FAOstat_value added'!$L:$L,'FAOstat_value added'!$J:$J,FAOstat!CF$4,'FAOstat_value added'!$D:$D,FAOstat!$B78)=0,CE78*(1+Assumptions!$C$10),SUMIFS('FAOstat_value added'!$L:$L,'FAOstat_value added'!$J:$J,FAOstat!CF$4,'FAOstat_value added'!$D:$D,FAOstat!$B78))</f>
        <v>45.561822999999997</v>
      </c>
      <c r="CG78" s="4">
        <f>IF(SUMIFS('FAOstat_value added'!$L:$L,'FAOstat_value added'!$J:$J,FAOstat!CG$4,'FAOstat_value added'!$D:$D,FAOstat!$B78)=0,CF78*(1+Assumptions!$C$10),SUMIFS('FAOstat_value added'!$L:$L,'FAOstat_value added'!$J:$J,FAOstat!CG$4,'FAOstat_value added'!$D:$D,FAOstat!$B78))</f>
        <v>46.296872999999998</v>
      </c>
      <c r="CH78" s="4">
        <f>IF(SUMIFS('FAOstat_value added'!$L:$L,'FAOstat_value added'!$J:$J,FAOstat!CH$4,'FAOstat_value added'!$D:$D,FAOstat!$B78)=0,CG78*(1+Assumptions!$C$10),SUMIFS('FAOstat_value added'!$L:$L,'FAOstat_value added'!$J:$J,FAOstat!CH$4,'FAOstat_value added'!$D:$D,FAOstat!$B78))</f>
        <v>42.663159</v>
      </c>
      <c r="CI78" s="4">
        <f>IF(SUMIFS('FAOstat_value added'!$L:$L,'FAOstat_value added'!$J:$J,FAOstat!CI$4,'FAOstat_value added'!$D:$D,FAOstat!$B78)=0,CH78*(1+Assumptions!$C$10),SUMIFS('FAOstat_value added'!$L:$L,'FAOstat_value added'!$J:$J,FAOstat!CI$4,'FAOstat_value added'!$D:$D,FAOstat!$B78))</f>
        <v>42.671233999999998</v>
      </c>
      <c r="CJ78" s="4">
        <f>IF(SUMIFS('FAOstat_value added'!$L:$L,'FAOstat_value added'!$J:$J,FAOstat!CJ$4,'FAOstat_value added'!$D:$D,FAOstat!$B78)=0,CI78*(1+Assumptions!$C$10),SUMIFS('FAOstat_value added'!$L:$L,'FAOstat_value added'!$J:$J,FAOstat!CJ$4,'FAOstat_value added'!$D:$D,FAOstat!$B78))</f>
        <v>37.429091</v>
      </c>
      <c r="CK78" s="4">
        <f>IF(SUMIFS('FAOstat_value added'!$L:$L,'FAOstat_value added'!$J:$J,FAOstat!CK$4,'FAOstat_value added'!$D:$D,FAOstat!$B78)=0,CJ78*(1+Assumptions!$C$10),SUMIFS('FAOstat_value added'!$L:$L,'FAOstat_value added'!$J:$J,FAOstat!CK$4,'FAOstat_value added'!$D:$D,FAOstat!$B78))</f>
        <v>47.766283000000001</v>
      </c>
      <c r="CL78" s="4">
        <f>IF(SUMIFS('FAOstat_value added'!$L:$L,'FAOstat_value added'!$J:$J,FAOstat!CL$4,'FAOstat_value added'!$D:$D,FAOstat!$B78)=0,CK78*(1+Assumptions!$C$10),SUMIFS('FAOstat_value added'!$L:$L,'FAOstat_value added'!$J:$J,FAOstat!CL$4,'FAOstat_value added'!$D:$D,FAOstat!$B78))</f>
        <v>44.720976999999998</v>
      </c>
      <c r="CM78" s="4">
        <f>IF(SUMIFS('FAOstat_value added'!$L:$L,'FAOstat_value added'!$J:$J,FAOstat!CM$4,'FAOstat_value added'!$D:$D,FAOstat!$B78)=0,CL78*(1+Assumptions!$C$10),SUMIFS('FAOstat_value added'!$L:$L,'FAOstat_value added'!$J:$J,FAOstat!CM$4,'FAOstat_value added'!$D:$D,FAOstat!$B78))</f>
        <v>45.583616999999997</v>
      </c>
      <c r="CN78" s="4">
        <f>IF(SUMIFS('FAOstat_value added'!$L:$L,'FAOstat_value added'!$J:$J,FAOstat!CN$4,'FAOstat_value added'!$D:$D,FAOstat!$B78)=0,CM78*(1+Assumptions!$C$10),SUMIFS('FAOstat_value added'!$L:$L,'FAOstat_value added'!$J:$J,FAOstat!CN$4,'FAOstat_value added'!$D:$D,FAOstat!$B78))</f>
        <v>46.495289339999999</v>
      </c>
      <c r="CO78" s="36">
        <f t="shared" si="49"/>
        <v>5.0470783705938604E-2</v>
      </c>
    </row>
    <row r="79" spans="2:93" x14ac:dyDescent="0.35">
      <c r="B79" t="s">
        <v>183</v>
      </c>
      <c r="C79">
        <f t="shared" si="29"/>
        <v>0</v>
      </c>
      <c r="D79">
        <f t="shared" si="30"/>
        <v>0</v>
      </c>
      <c r="E79">
        <f t="shared" si="31"/>
        <v>0</v>
      </c>
      <c r="F79">
        <f t="shared" si="32"/>
        <v>0</v>
      </c>
      <c r="G79">
        <f t="shared" si="33"/>
        <v>0</v>
      </c>
      <c r="H79">
        <f t="shared" si="34"/>
        <v>0</v>
      </c>
      <c r="I79">
        <f t="shared" si="35"/>
        <v>0</v>
      </c>
      <c r="J79">
        <f t="shared" si="36"/>
        <v>0</v>
      </c>
      <c r="K79">
        <f t="shared" si="37"/>
        <v>0</v>
      </c>
      <c r="L79">
        <f t="shared" si="38"/>
        <v>0</v>
      </c>
      <c r="M79" s="4">
        <f t="shared" si="39"/>
        <v>0</v>
      </c>
      <c r="N79" s="4">
        <f t="shared" si="40"/>
        <v>0</v>
      </c>
      <c r="O79" s="4">
        <f t="shared" si="41"/>
        <v>417.96000000000004</v>
      </c>
      <c r="P79" s="4">
        <f t="shared" si="42"/>
        <v>451.36</v>
      </c>
      <c r="Q79" s="4">
        <f t="shared" si="43"/>
        <v>432.24</v>
      </c>
      <c r="R79" s="4">
        <f t="shared" si="44"/>
        <v>392.21000000000004</v>
      </c>
      <c r="S79" s="4">
        <f t="shared" si="45"/>
        <v>0</v>
      </c>
      <c r="T79" s="4">
        <f t="shared" si="46"/>
        <v>0</v>
      </c>
      <c r="U79" s="4">
        <f t="shared" si="47"/>
        <v>0</v>
      </c>
      <c r="V79" s="4">
        <f t="shared" si="48"/>
        <v>0</v>
      </c>
      <c r="W79">
        <f>SUMIFS('FAOstat _govt exp'!$L:$L,'FAOstat _govt exp'!$J:$J,FAOstat!W$4,'FAOstat _govt exp'!$H:$H,FAOstat!W$3,'FAOstat _govt exp'!$D:$D,FAOstat!$B79)</f>
        <v>0</v>
      </c>
      <c r="X79">
        <f>SUMIFS('FAOstat _govt exp'!$L:$L,'FAOstat _govt exp'!$J:$J,FAOstat!X$4,'FAOstat _govt exp'!$H:$H,FAOstat!X$3,'FAOstat _govt exp'!$D:$D,FAOstat!$B79)</f>
        <v>0</v>
      </c>
      <c r="Y79">
        <f>SUMIFS('FAOstat _govt exp'!$L:$L,'FAOstat _govt exp'!$J:$J,FAOstat!Y$4,'FAOstat _govt exp'!$H:$H,FAOstat!Y$3,'FAOstat _govt exp'!$D:$D,FAOstat!$B79)</f>
        <v>0</v>
      </c>
      <c r="Z79">
        <f>SUMIFS('FAOstat _govt exp'!$L:$L,'FAOstat _govt exp'!$J:$J,FAOstat!Z$4,'FAOstat _govt exp'!$H:$H,FAOstat!Z$3,'FAOstat _govt exp'!$D:$D,FAOstat!$B79)</f>
        <v>0</v>
      </c>
      <c r="AA79">
        <f>SUMIFS('FAOstat _govt exp'!$L:$L,'FAOstat _govt exp'!$J:$J,FAOstat!AA$4,'FAOstat _govt exp'!$H:$H,FAOstat!AA$3,'FAOstat _govt exp'!$D:$D,FAOstat!$B79)</f>
        <v>0</v>
      </c>
      <c r="AB79">
        <f>SUMIFS('FAOstat _govt exp'!$L:$L,'FAOstat _govt exp'!$J:$J,FAOstat!AB$4,'FAOstat _govt exp'!$H:$H,FAOstat!AB$3,'FAOstat _govt exp'!$D:$D,FAOstat!$B79)</f>
        <v>0</v>
      </c>
      <c r="AC79">
        <f>SUMIFS('FAOstat _govt exp'!$L:$L,'FAOstat _govt exp'!$J:$J,FAOstat!AC$4,'FAOstat _govt exp'!$H:$H,FAOstat!AC$3,'FAOstat _govt exp'!$D:$D,FAOstat!$B79)</f>
        <v>0</v>
      </c>
      <c r="AD79">
        <f>SUMIFS('FAOstat _govt exp'!$L:$L,'FAOstat _govt exp'!$J:$J,FAOstat!AD$4,'FAOstat _govt exp'!$H:$H,FAOstat!AD$3,'FAOstat _govt exp'!$D:$D,FAOstat!$B79)</f>
        <v>0</v>
      </c>
      <c r="AE79">
        <f>SUMIFS('FAOstat _govt exp'!$L:$L,'FAOstat _govt exp'!$J:$J,FAOstat!AE$4,'FAOstat _govt exp'!$H:$H,FAOstat!AE$3,'FAOstat _govt exp'!$D:$D,FAOstat!$B79)</f>
        <v>0</v>
      </c>
      <c r="AF79">
        <f>SUMIFS('FAOstat _govt exp'!$L:$L,'FAOstat _govt exp'!$J:$J,FAOstat!AF$4,'FAOstat _govt exp'!$H:$H,FAOstat!AF$3,'FAOstat _govt exp'!$D:$D,FAOstat!$B79)</f>
        <v>0</v>
      </c>
      <c r="AG79">
        <f>SUMIFS('FAOstat _govt exp'!$L:$L,'FAOstat _govt exp'!$J:$J,FAOstat!AG$4,'FAOstat _govt exp'!$H:$H,FAOstat!AG$3,'FAOstat _govt exp'!$D:$D,FAOstat!$B79)</f>
        <v>0</v>
      </c>
      <c r="AH79">
        <f>SUMIFS('FAOstat _govt exp'!$L:$L,'FAOstat _govt exp'!$J:$J,FAOstat!AH$4,'FAOstat _govt exp'!$H:$H,FAOstat!AH$3,'FAOstat _govt exp'!$D:$D,FAOstat!$B79)</f>
        <v>0</v>
      </c>
      <c r="AI79">
        <f>SUMIFS('FAOstat _govt exp'!$L:$L,'FAOstat _govt exp'!$J:$J,FAOstat!AI$4,'FAOstat _govt exp'!$H:$H,FAOstat!AI$3,'FAOstat _govt exp'!$D:$D,FAOstat!$B79)</f>
        <v>0</v>
      </c>
      <c r="AJ79">
        <f>SUMIFS('FAOstat _govt exp'!$L:$L,'FAOstat _govt exp'!$J:$J,FAOstat!AJ$4,'FAOstat _govt exp'!$H:$H,FAOstat!AJ$3,'FAOstat _govt exp'!$D:$D,FAOstat!$B79)</f>
        <v>0</v>
      </c>
      <c r="AK79">
        <f>SUMIFS('FAOstat _govt exp'!$L:$L,'FAOstat _govt exp'!$J:$J,FAOstat!AK$4,'FAOstat _govt exp'!$H:$H,FAOstat!AK$3,'FAOstat _govt exp'!$D:$D,FAOstat!$B79)</f>
        <v>0</v>
      </c>
      <c r="AL79">
        <f>SUMIFS('FAOstat _govt exp'!$L:$L,'FAOstat _govt exp'!$J:$J,FAOstat!AL$4,'FAOstat _govt exp'!$H:$H,FAOstat!AL$3,'FAOstat _govt exp'!$D:$D,FAOstat!$B79)</f>
        <v>0</v>
      </c>
      <c r="AM79">
        <f>SUMIFS('FAOstat _govt exp'!$L:$L,'FAOstat _govt exp'!$J:$J,FAOstat!AM$4,'FAOstat _govt exp'!$H:$H,FAOstat!AM$3,'FAOstat _govt exp'!$D:$D,FAOstat!$B79)</f>
        <v>0</v>
      </c>
      <c r="AN79">
        <f>SUMIFS('FAOstat _govt exp'!$L:$L,'FAOstat _govt exp'!$J:$J,FAOstat!AN$4,'FAOstat _govt exp'!$H:$H,FAOstat!AN$3,'FAOstat _govt exp'!$D:$D,FAOstat!$B79)</f>
        <v>0</v>
      </c>
      <c r="AO79">
        <f>SUMIFS('FAOstat _govt exp'!$L:$L,'FAOstat _govt exp'!$J:$J,FAOstat!AO$4,'FAOstat _govt exp'!$H:$H,FAOstat!AO$3,'FAOstat _govt exp'!$D:$D,FAOstat!$B79)</f>
        <v>0</v>
      </c>
      <c r="AP79">
        <f>SUMIFS('FAOstat _govt exp'!$L:$L,'FAOstat _govt exp'!$J:$J,FAOstat!AP$4,'FAOstat _govt exp'!$H:$H,FAOstat!AP$3,'FAOstat _govt exp'!$D:$D,FAOstat!$B79)</f>
        <v>0</v>
      </c>
      <c r="AQ79">
        <f>SUMIFS('FAOstat _govt exp'!$L:$L,'FAOstat _govt exp'!$J:$J,FAOstat!AQ$4,'FAOstat _govt exp'!$H:$H,FAOstat!AQ$3,'FAOstat _govt exp'!$D:$D,FAOstat!$B79)</f>
        <v>0</v>
      </c>
      <c r="AR79">
        <f>SUMIFS('FAOstat _govt exp'!$L:$L,'FAOstat _govt exp'!$J:$J,FAOstat!AR$4,'FAOstat _govt exp'!$H:$H,FAOstat!AR$3,'FAOstat _govt exp'!$D:$D,FAOstat!$B79)</f>
        <v>0</v>
      </c>
      <c r="AS79">
        <f>SUMIFS('FAOstat _govt exp'!$L:$L,'FAOstat _govt exp'!$J:$J,FAOstat!AS$4,'FAOstat _govt exp'!$H:$H,FAOstat!AS$3,'FAOstat _govt exp'!$D:$D,FAOstat!$B79)</f>
        <v>0</v>
      </c>
      <c r="AT79">
        <f>SUMIFS('FAOstat _govt exp'!$L:$L,'FAOstat _govt exp'!$J:$J,FAOstat!AT$4,'FAOstat _govt exp'!$H:$H,FAOstat!AT$3,'FAOstat _govt exp'!$D:$D,FAOstat!$B79)</f>
        <v>0</v>
      </c>
      <c r="AU79">
        <f>SUMIFS('FAOstat _govt exp'!$L:$L,'FAOstat _govt exp'!$J:$J,FAOstat!AU$4,'FAOstat _govt exp'!$H:$H,FAOstat!AU$3,'FAOstat _govt exp'!$D:$D,FAOstat!$B79)</f>
        <v>0</v>
      </c>
      <c r="AV79">
        <f>SUMIFS('FAOstat _govt exp'!$L:$L,'FAOstat _govt exp'!$J:$J,FAOstat!AV$4,'FAOstat _govt exp'!$H:$H,FAOstat!AV$3,'FAOstat _govt exp'!$D:$D,FAOstat!$B79)</f>
        <v>0</v>
      </c>
      <c r="AW79">
        <f>SUMIFS('FAOstat _govt exp'!$L:$L,'FAOstat _govt exp'!$J:$J,FAOstat!AW$4,'FAOstat _govt exp'!$H:$H,FAOstat!AW$3,'FAOstat _govt exp'!$D:$D,FAOstat!$B79)</f>
        <v>0</v>
      </c>
      <c r="AX79">
        <f>SUMIFS('FAOstat _govt exp'!$L:$L,'FAOstat _govt exp'!$J:$J,FAOstat!AX$4,'FAOstat _govt exp'!$H:$H,FAOstat!AX$3,'FAOstat _govt exp'!$D:$D,FAOstat!$B79)</f>
        <v>0</v>
      </c>
      <c r="AY79">
        <f>SUMIFS('FAOstat _govt exp'!$L:$L,'FAOstat _govt exp'!$J:$J,FAOstat!AY$4,'FAOstat _govt exp'!$H:$H,FAOstat!AY$3,'FAOstat _govt exp'!$D:$D,FAOstat!$B79)</f>
        <v>0</v>
      </c>
      <c r="AZ79">
        <f>SUMIFS('FAOstat _govt exp'!$L:$L,'FAOstat _govt exp'!$J:$J,FAOstat!AZ$4,'FAOstat _govt exp'!$H:$H,FAOstat!AZ$3,'FAOstat _govt exp'!$D:$D,FAOstat!$B79)</f>
        <v>0</v>
      </c>
      <c r="BA79">
        <f>SUMIFS('FAOstat _govt exp'!$L:$L,'FAOstat _govt exp'!$J:$J,FAOstat!BA$4,'FAOstat _govt exp'!$H:$H,FAOstat!BA$3,'FAOstat _govt exp'!$D:$D,FAOstat!$B79)</f>
        <v>0</v>
      </c>
      <c r="BB79">
        <f>SUMIFS('FAOstat _govt exp'!$L:$L,'FAOstat _govt exp'!$J:$J,FAOstat!BB$4,'FAOstat _govt exp'!$H:$H,FAOstat!BB$3,'FAOstat _govt exp'!$D:$D,FAOstat!$B79)</f>
        <v>0</v>
      </c>
      <c r="BC79">
        <f>SUMIFS('FAOstat _govt exp'!$L:$L,'FAOstat _govt exp'!$J:$J,FAOstat!BC$4,'FAOstat _govt exp'!$H:$H,FAOstat!BC$3,'FAOstat _govt exp'!$D:$D,FAOstat!$B79)</f>
        <v>357.23</v>
      </c>
      <c r="BD79">
        <f>SUMIFS('FAOstat _govt exp'!$L:$L,'FAOstat _govt exp'!$J:$J,FAOstat!BD$4,'FAOstat _govt exp'!$H:$H,FAOstat!BD$3,'FAOstat _govt exp'!$D:$D,FAOstat!$B79)</f>
        <v>401.99</v>
      </c>
      <c r="BE79">
        <f>SUMIFS('FAOstat _govt exp'!$L:$L,'FAOstat _govt exp'!$J:$J,FAOstat!BE$4,'FAOstat _govt exp'!$H:$H,FAOstat!BE$3,'FAOstat _govt exp'!$D:$D,FAOstat!$B79)</f>
        <v>376.01</v>
      </c>
      <c r="BF79">
        <f>SUMIFS('FAOstat _govt exp'!$L:$L,'FAOstat _govt exp'!$J:$J,FAOstat!BF$4,'FAOstat _govt exp'!$H:$H,FAOstat!BF$3,'FAOstat _govt exp'!$D:$D,FAOstat!$B79)</f>
        <v>345.68</v>
      </c>
      <c r="BG79">
        <f>SUMIFS('FAOstat _govt exp'!$L:$L,'FAOstat _govt exp'!$J:$J,FAOstat!BG$4,'FAOstat _govt exp'!$H:$H,FAOstat!BG$3,'FAOstat _govt exp'!$D:$D,FAOstat!$B79)</f>
        <v>0</v>
      </c>
      <c r="BH79">
        <f>SUMIFS('FAOstat _govt exp'!$L:$L,'FAOstat _govt exp'!$J:$J,FAOstat!BH$4,'FAOstat _govt exp'!$H:$H,FAOstat!BH$3,'FAOstat _govt exp'!$D:$D,FAOstat!$B79)</f>
        <v>0</v>
      </c>
      <c r="BI79">
        <f>SUMIFS('FAOstat _govt exp'!$L:$L,'FAOstat _govt exp'!$J:$J,FAOstat!BI$4,'FAOstat _govt exp'!$H:$H,FAOstat!BI$3,'FAOstat _govt exp'!$D:$D,FAOstat!$B79)</f>
        <v>0</v>
      </c>
      <c r="BJ79">
        <f>SUMIFS('FAOstat _govt exp'!$L:$L,'FAOstat _govt exp'!$J:$J,FAOstat!BJ$4,'FAOstat _govt exp'!$H:$H,FAOstat!BJ$3,'FAOstat _govt exp'!$D:$D,FAOstat!$B79)</f>
        <v>0</v>
      </c>
      <c r="BK79">
        <f>SUMIFS('FAOstat _govt exp'!$L:$L,'FAOstat _govt exp'!$J:$J,FAOstat!BK$4,'FAOstat _govt exp'!$H:$H,FAOstat!BK$3,'FAOstat _govt exp'!$D:$D,FAOstat!$B79)</f>
        <v>0</v>
      </c>
      <c r="BL79">
        <f>SUMIFS('FAOstat _govt exp'!$L:$L,'FAOstat _govt exp'!$J:$J,FAOstat!BL$4,'FAOstat _govt exp'!$H:$H,FAOstat!BL$3,'FAOstat _govt exp'!$D:$D,FAOstat!$B79)</f>
        <v>0</v>
      </c>
      <c r="BM79">
        <f>SUMIFS('FAOstat _govt exp'!$L:$L,'FAOstat _govt exp'!$J:$J,FAOstat!BM$4,'FAOstat _govt exp'!$H:$H,FAOstat!BM$3,'FAOstat _govt exp'!$D:$D,FAOstat!$B79)</f>
        <v>60.73</v>
      </c>
      <c r="BN79">
        <f>SUMIFS('FAOstat _govt exp'!$L:$L,'FAOstat _govt exp'!$J:$J,FAOstat!BN$4,'FAOstat _govt exp'!$H:$H,FAOstat!BN$3,'FAOstat _govt exp'!$D:$D,FAOstat!$B79)</f>
        <v>49.37</v>
      </c>
      <c r="BO79">
        <f>SUMIFS('FAOstat _govt exp'!$L:$L,'FAOstat _govt exp'!$J:$J,FAOstat!BO$4,'FAOstat _govt exp'!$H:$H,FAOstat!BO$3,'FAOstat _govt exp'!$D:$D,FAOstat!$B79)</f>
        <v>56.23</v>
      </c>
      <c r="BP79">
        <f>SUMIFS('FAOstat _govt exp'!$L:$L,'FAOstat _govt exp'!$J:$J,FAOstat!BP$4,'FAOstat _govt exp'!$H:$H,FAOstat!BP$3,'FAOstat _govt exp'!$D:$D,FAOstat!$B79)</f>
        <v>46.53</v>
      </c>
      <c r="BQ79">
        <f>SUMIFS('FAOstat _govt exp'!$L:$L,'FAOstat _govt exp'!$J:$J,FAOstat!BQ$4,'FAOstat _govt exp'!$H:$H,FAOstat!BQ$3,'FAOstat _govt exp'!$D:$D,FAOstat!$B79)</f>
        <v>0</v>
      </c>
      <c r="BR79">
        <f>SUMIFS('FAOstat _govt exp'!$L:$L,'FAOstat _govt exp'!$J:$J,FAOstat!BR$4,'FAOstat _govt exp'!$H:$H,FAOstat!BR$3,'FAOstat _govt exp'!$D:$D,FAOstat!$B79)</f>
        <v>0</v>
      </c>
      <c r="BS79">
        <f>SUMIFS('FAOstat _govt exp'!$L:$L,'FAOstat _govt exp'!$J:$J,FAOstat!BS$4,'FAOstat _govt exp'!$H:$H,FAOstat!BS$3,'FAOstat _govt exp'!$D:$D,FAOstat!$B79)</f>
        <v>0</v>
      </c>
      <c r="BT79">
        <f>SUMIFS('FAOstat _govt exp'!$L:$L,'FAOstat _govt exp'!$J:$J,FAOstat!BT$4,'FAOstat _govt exp'!$H:$H,FAOstat!BT$3,'FAOstat _govt exp'!$D:$D,FAOstat!$B79)</f>
        <v>0</v>
      </c>
      <c r="BU79">
        <f>SUMIFS('FAOstat _govt exp'!$L:$L,'FAOstat _govt exp'!$J:$J,FAOstat!BU$4,'FAOstat _govt exp'!$H:$H,FAOstat!BU$3,'FAOstat _govt exp'!$D:$D,FAOstat!$B79)</f>
        <v>0</v>
      </c>
      <c r="BV79">
        <f>SUMIFS('FAOstat _govt exp'!$L:$L,'FAOstat _govt exp'!$J:$J,FAOstat!BV$4,'FAOstat _govt exp'!$H:$H,FAOstat!BV$3,'FAOstat _govt exp'!$D:$D,FAOstat!$B79)</f>
        <v>0</v>
      </c>
      <c r="BW79">
        <f>SUMIFS('FAOstat _govt exp'!$L:$L,'FAOstat _govt exp'!$J:$J,FAOstat!BW$4,'FAOstat _govt exp'!$H:$H,FAOstat!BW$3,'FAOstat _govt exp'!$D:$D,FAOstat!$B79)</f>
        <v>0</v>
      </c>
      <c r="BX79">
        <f>SUMIFS('FAOstat _govt exp'!$L:$L,'FAOstat _govt exp'!$J:$J,FAOstat!BX$4,'FAOstat _govt exp'!$H:$H,FAOstat!BX$3,'FAOstat _govt exp'!$D:$D,FAOstat!$B79)</f>
        <v>0</v>
      </c>
      <c r="BY79">
        <f>SUMIFS('FAOstat _govt exp'!$L:$L,'FAOstat _govt exp'!$J:$J,FAOstat!BY$4,'FAOstat _govt exp'!$H:$H,FAOstat!BY$3,'FAOstat _govt exp'!$D:$D,FAOstat!$B79)</f>
        <v>0</v>
      </c>
      <c r="BZ79">
        <f>SUMIFS('FAOstat _govt exp'!$L:$L,'FAOstat _govt exp'!$J:$J,FAOstat!BZ$4,'FAOstat _govt exp'!$H:$H,FAOstat!BZ$3,'FAOstat _govt exp'!$D:$D,FAOstat!$B79)</f>
        <v>0</v>
      </c>
      <c r="CA79">
        <f>SUMIFS('FAOstat _govt exp'!$L:$L,'FAOstat _govt exp'!$J:$J,FAOstat!CA$4,'FAOstat _govt exp'!$H:$H,FAOstat!CA$3,'FAOstat _govt exp'!$D:$D,FAOstat!$B79)</f>
        <v>0</v>
      </c>
      <c r="CB79">
        <f>SUMIFS('FAOstat _govt exp'!$L:$L,'FAOstat _govt exp'!$J:$J,FAOstat!CB$4,'FAOstat _govt exp'!$H:$H,FAOstat!CB$3,'FAOstat _govt exp'!$D:$D,FAOstat!$B79)</f>
        <v>0</v>
      </c>
      <c r="CC79">
        <f>SUMIFS('FAOstat _govt exp'!$L:$L,'FAOstat _govt exp'!$J:$J,FAOstat!CC$4,'FAOstat _govt exp'!$H:$H,FAOstat!CC$3,'FAOstat _govt exp'!$D:$D,FAOstat!$B79)</f>
        <v>0</v>
      </c>
      <c r="CD79">
        <f>SUMIFS('FAOstat _govt exp'!$L:$L,'FAOstat _govt exp'!$J:$J,FAOstat!CD$4,'FAOstat _govt exp'!$H:$H,FAOstat!CD$3,'FAOstat _govt exp'!$D:$D,FAOstat!$B79)</f>
        <v>0</v>
      </c>
      <c r="CE79" s="4">
        <f>SUMIFS('FAOstat_value added'!$L:$L,'FAOstat_value added'!$J:$J,FAOstat!CE$4,'FAOstat_value added'!$D:$D,FAOstat!$B79)</f>
        <v>519.87638900000002</v>
      </c>
      <c r="CF79" s="4">
        <f>IF(SUMIFS('FAOstat_value added'!$L:$L,'FAOstat_value added'!$J:$J,FAOstat!CF$4,'FAOstat_value added'!$D:$D,FAOstat!$B79)=0,CE79*(1+Assumptions!$C$10),SUMIFS('FAOstat_value added'!$L:$L,'FAOstat_value added'!$J:$J,FAOstat!CF$4,'FAOstat_value added'!$D:$D,FAOstat!$B79))</f>
        <v>673.96445900000003</v>
      </c>
      <c r="CG79" s="4">
        <f>IF(SUMIFS('FAOstat_value added'!$L:$L,'FAOstat_value added'!$J:$J,FAOstat!CG$4,'FAOstat_value added'!$D:$D,FAOstat!$B79)=0,CF79*(1+Assumptions!$C$10),SUMIFS('FAOstat_value added'!$L:$L,'FAOstat_value added'!$J:$J,FAOstat!CG$4,'FAOstat_value added'!$D:$D,FAOstat!$B79))</f>
        <v>625.14387599999998</v>
      </c>
      <c r="CH79" s="4">
        <f>IF(SUMIFS('FAOstat_value added'!$L:$L,'FAOstat_value added'!$J:$J,FAOstat!CH$4,'FAOstat_value added'!$D:$D,FAOstat!$B79)=0,CG79*(1+Assumptions!$C$10),SUMIFS('FAOstat_value added'!$L:$L,'FAOstat_value added'!$J:$J,FAOstat!CH$4,'FAOstat_value added'!$D:$D,FAOstat!$B79))</f>
        <v>617.08926499999995</v>
      </c>
      <c r="CI79" s="4">
        <f>IF(SUMIFS('FAOstat_value added'!$L:$L,'FAOstat_value added'!$J:$J,FAOstat!CI$4,'FAOstat_value added'!$D:$D,FAOstat!$B79)=0,CH79*(1+Assumptions!$C$10),SUMIFS('FAOstat_value added'!$L:$L,'FAOstat_value added'!$J:$J,FAOstat!CI$4,'FAOstat_value added'!$D:$D,FAOstat!$B79))</f>
        <v>732.36594000000002</v>
      </c>
      <c r="CJ79" s="4">
        <f>IF(SUMIFS('FAOstat_value added'!$L:$L,'FAOstat_value added'!$J:$J,FAOstat!CJ$4,'FAOstat_value added'!$D:$D,FAOstat!$B79)=0,CI79*(1+Assumptions!$C$10),SUMIFS('FAOstat_value added'!$L:$L,'FAOstat_value added'!$J:$J,FAOstat!CJ$4,'FAOstat_value added'!$D:$D,FAOstat!$B79))</f>
        <v>614.92024200000003</v>
      </c>
      <c r="CK79" s="4">
        <f>IF(SUMIFS('FAOstat_value added'!$L:$L,'FAOstat_value added'!$J:$J,FAOstat!CK$4,'FAOstat_value added'!$D:$D,FAOstat!$B79)=0,CJ79*(1+Assumptions!$C$10),SUMIFS('FAOstat_value added'!$L:$L,'FAOstat_value added'!$J:$J,FAOstat!CK$4,'FAOstat_value added'!$D:$D,FAOstat!$B79))</f>
        <v>567.374236</v>
      </c>
      <c r="CL79" s="4">
        <f>IF(SUMIFS('FAOstat_value added'!$L:$L,'FAOstat_value added'!$J:$J,FAOstat!CL$4,'FAOstat_value added'!$D:$D,FAOstat!$B79)=0,CK79*(1+Assumptions!$C$10),SUMIFS('FAOstat_value added'!$L:$L,'FAOstat_value added'!$J:$J,FAOstat!CL$4,'FAOstat_value added'!$D:$D,FAOstat!$B79))</f>
        <v>609.78786000000002</v>
      </c>
      <c r="CM79" s="4">
        <f>IF(SUMIFS('FAOstat_value added'!$L:$L,'FAOstat_value added'!$J:$J,FAOstat!CM$4,'FAOstat_value added'!$D:$D,FAOstat!$B79)=0,CL79*(1+Assumptions!$C$10),SUMIFS('FAOstat_value added'!$L:$L,'FAOstat_value added'!$J:$J,FAOstat!CM$4,'FAOstat_value added'!$D:$D,FAOstat!$B79))</f>
        <v>683.64484400000003</v>
      </c>
      <c r="CN79" s="4">
        <f>IF(SUMIFS('FAOstat_value added'!$L:$L,'FAOstat_value added'!$J:$J,FAOstat!CN$4,'FAOstat_value added'!$D:$D,FAOstat!$B79)=0,CM79*(1+Assumptions!$C$10),SUMIFS('FAOstat_value added'!$L:$L,'FAOstat_value added'!$J:$J,FAOstat!CN$4,'FAOstat_value added'!$D:$D,FAOstat!$B79))</f>
        <v>697.31774088000009</v>
      </c>
      <c r="CO79" s="36">
        <f t="shared" si="49"/>
        <v>0</v>
      </c>
    </row>
    <row r="80" spans="2:93" x14ac:dyDescent="0.35">
      <c r="B80" t="s">
        <v>185</v>
      </c>
      <c r="C80">
        <f t="shared" si="29"/>
        <v>0.59</v>
      </c>
      <c r="D80">
        <f t="shared" si="30"/>
        <v>0.85</v>
      </c>
      <c r="E80">
        <f t="shared" si="31"/>
        <v>0</v>
      </c>
      <c r="F80">
        <f t="shared" si="32"/>
        <v>0</v>
      </c>
      <c r="G80">
        <f t="shared" si="33"/>
        <v>0</v>
      </c>
      <c r="H80">
        <f t="shared" si="34"/>
        <v>0</v>
      </c>
      <c r="I80">
        <f t="shared" si="35"/>
        <v>0</v>
      </c>
      <c r="J80">
        <f t="shared" si="36"/>
        <v>0</v>
      </c>
      <c r="K80">
        <f t="shared" si="37"/>
        <v>0</v>
      </c>
      <c r="L80">
        <f t="shared" si="38"/>
        <v>0</v>
      </c>
      <c r="M80" s="4">
        <f t="shared" si="39"/>
        <v>40.75</v>
      </c>
      <c r="N80" s="4">
        <f t="shared" si="40"/>
        <v>46.68</v>
      </c>
      <c r="O80" s="4">
        <f t="shared" si="41"/>
        <v>11.19</v>
      </c>
      <c r="P80" s="4">
        <f t="shared" si="42"/>
        <v>11.59</v>
      </c>
      <c r="Q80" s="4">
        <f t="shared" si="43"/>
        <v>44.64</v>
      </c>
      <c r="R80" s="4">
        <f t="shared" si="44"/>
        <v>46.87</v>
      </c>
      <c r="S80" s="4">
        <f t="shared" si="45"/>
        <v>47.21</v>
      </c>
      <c r="T80" s="4">
        <f t="shared" si="46"/>
        <v>48.870000000000005</v>
      </c>
      <c r="U80" s="4">
        <f t="shared" si="47"/>
        <v>0</v>
      </c>
      <c r="V80" s="4">
        <f t="shared" si="48"/>
        <v>0</v>
      </c>
      <c r="W80">
        <f>SUMIFS('FAOstat _govt exp'!$L:$L,'FAOstat _govt exp'!$J:$J,FAOstat!W$4,'FAOstat _govt exp'!$H:$H,FAOstat!W$3,'FAOstat _govt exp'!$D:$D,FAOstat!$B80)</f>
        <v>27.61</v>
      </c>
      <c r="X80">
        <f>SUMIFS('FAOstat _govt exp'!$L:$L,'FAOstat _govt exp'!$J:$J,FAOstat!X$4,'FAOstat _govt exp'!$H:$H,FAOstat!X$3,'FAOstat _govt exp'!$D:$D,FAOstat!$B80)</f>
        <v>33.1</v>
      </c>
      <c r="Y80">
        <f>SUMIFS('FAOstat _govt exp'!$L:$L,'FAOstat _govt exp'!$J:$J,FAOstat!Y$4,'FAOstat _govt exp'!$H:$H,FAOstat!Y$3,'FAOstat _govt exp'!$D:$D,FAOstat!$B80)</f>
        <v>0</v>
      </c>
      <c r="Z80">
        <f>SUMIFS('FAOstat _govt exp'!$L:$L,'FAOstat _govt exp'!$J:$J,FAOstat!Z$4,'FAOstat _govt exp'!$H:$H,FAOstat!Z$3,'FAOstat _govt exp'!$D:$D,FAOstat!$B80)</f>
        <v>0</v>
      </c>
      <c r="AA80">
        <f>SUMIFS('FAOstat _govt exp'!$L:$L,'FAOstat _govt exp'!$J:$J,FAOstat!AA$4,'FAOstat _govt exp'!$H:$H,FAOstat!AA$3,'FAOstat _govt exp'!$D:$D,FAOstat!$B80)</f>
        <v>32.229999999999997</v>
      </c>
      <c r="AB80">
        <f>SUMIFS('FAOstat _govt exp'!$L:$L,'FAOstat _govt exp'!$J:$J,FAOstat!AB$4,'FAOstat _govt exp'!$H:$H,FAOstat!AB$3,'FAOstat _govt exp'!$D:$D,FAOstat!$B80)</f>
        <v>34.299999999999997</v>
      </c>
      <c r="AC80">
        <f>SUMIFS('FAOstat _govt exp'!$L:$L,'FAOstat _govt exp'!$J:$J,FAOstat!AC$4,'FAOstat _govt exp'!$H:$H,FAOstat!AC$3,'FAOstat _govt exp'!$D:$D,FAOstat!$B80)</f>
        <v>33.840000000000003</v>
      </c>
      <c r="AD80">
        <f>SUMIFS('FAOstat _govt exp'!$L:$L,'FAOstat _govt exp'!$J:$J,FAOstat!AD$4,'FAOstat _govt exp'!$H:$H,FAOstat!AD$3,'FAOstat _govt exp'!$D:$D,FAOstat!$B80)</f>
        <v>35.49</v>
      </c>
      <c r="AE80">
        <f>SUMIFS('FAOstat _govt exp'!$L:$L,'FAOstat _govt exp'!$J:$J,FAOstat!AE$4,'FAOstat _govt exp'!$H:$H,FAOstat!AE$3,'FAOstat _govt exp'!$D:$D,FAOstat!$B80)</f>
        <v>0</v>
      </c>
      <c r="AF80">
        <f>SUMIFS('FAOstat _govt exp'!$L:$L,'FAOstat _govt exp'!$J:$J,FAOstat!AF$4,'FAOstat _govt exp'!$H:$H,FAOstat!AF$3,'FAOstat _govt exp'!$D:$D,FAOstat!$B80)</f>
        <v>0</v>
      </c>
      <c r="AG80">
        <f>SUMIFS('FAOstat _govt exp'!$L:$L,'FAOstat _govt exp'!$J:$J,FAOstat!AG$4,'FAOstat _govt exp'!$H:$H,FAOstat!AG$3,'FAOstat _govt exp'!$D:$D,FAOstat!$B80)</f>
        <v>12.55</v>
      </c>
      <c r="AH80">
        <f>SUMIFS('FAOstat _govt exp'!$L:$L,'FAOstat _govt exp'!$J:$J,FAOstat!AH$4,'FAOstat _govt exp'!$H:$H,FAOstat!AH$3,'FAOstat _govt exp'!$D:$D,FAOstat!$B80)</f>
        <v>12.73</v>
      </c>
      <c r="AI80">
        <f>SUMIFS('FAOstat _govt exp'!$L:$L,'FAOstat _govt exp'!$J:$J,FAOstat!AI$4,'FAOstat _govt exp'!$H:$H,FAOstat!AI$3,'FAOstat _govt exp'!$D:$D,FAOstat!$B80)</f>
        <v>0</v>
      </c>
      <c r="AJ80">
        <f>SUMIFS('FAOstat _govt exp'!$L:$L,'FAOstat _govt exp'!$J:$J,FAOstat!AJ$4,'FAOstat _govt exp'!$H:$H,FAOstat!AJ$3,'FAOstat _govt exp'!$D:$D,FAOstat!$B80)</f>
        <v>0</v>
      </c>
      <c r="AK80">
        <f>SUMIFS('FAOstat _govt exp'!$L:$L,'FAOstat _govt exp'!$J:$J,FAOstat!AK$4,'FAOstat _govt exp'!$H:$H,FAOstat!AK$3,'FAOstat _govt exp'!$D:$D,FAOstat!$B80)</f>
        <v>12.41</v>
      </c>
      <c r="AL80">
        <f>SUMIFS('FAOstat _govt exp'!$L:$L,'FAOstat _govt exp'!$J:$J,FAOstat!AL$4,'FAOstat _govt exp'!$H:$H,FAOstat!AL$3,'FAOstat _govt exp'!$D:$D,FAOstat!$B80)</f>
        <v>12.57</v>
      </c>
      <c r="AM80">
        <f>SUMIFS('FAOstat _govt exp'!$L:$L,'FAOstat _govt exp'!$J:$J,FAOstat!AM$4,'FAOstat _govt exp'!$H:$H,FAOstat!AM$3,'FAOstat _govt exp'!$D:$D,FAOstat!$B80)</f>
        <v>13.37</v>
      </c>
      <c r="AN80">
        <f>SUMIFS('FAOstat _govt exp'!$L:$L,'FAOstat _govt exp'!$J:$J,FAOstat!AN$4,'FAOstat _govt exp'!$H:$H,FAOstat!AN$3,'FAOstat _govt exp'!$D:$D,FAOstat!$B80)</f>
        <v>13.38</v>
      </c>
      <c r="AO80">
        <f>SUMIFS('FAOstat _govt exp'!$L:$L,'FAOstat _govt exp'!$J:$J,FAOstat!AO$4,'FAOstat _govt exp'!$H:$H,FAOstat!AO$3,'FAOstat _govt exp'!$D:$D,FAOstat!$B80)</f>
        <v>0</v>
      </c>
      <c r="AP80">
        <f>SUMIFS('FAOstat _govt exp'!$L:$L,'FAOstat _govt exp'!$J:$J,FAOstat!AP$4,'FAOstat _govt exp'!$H:$H,FAOstat!AP$3,'FAOstat _govt exp'!$D:$D,FAOstat!$B80)</f>
        <v>0</v>
      </c>
      <c r="AQ80">
        <f>SUMIFS('FAOstat _govt exp'!$L:$L,'FAOstat _govt exp'!$J:$J,FAOstat!AQ$4,'FAOstat _govt exp'!$H:$H,FAOstat!AQ$3,'FAOstat _govt exp'!$D:$D,FAOstat!$B80)</f>
        <v>0.59</v>
      </c>
      <c r="AR80">
        <f>SUMIFS('FAOstat _govt exp'!$L:$L,'FAOstat _govt exp'!$J:$J,FAOstat!AR$4,'FAOstat _govt exp'!$H:$H,FAOstat!AR$3,'FAOstat _govt exp'!$D:$D,FAOstat!$B80)</f>
        <v>0.85</v>
      </c>
      <c r="AS80">
        <f>SUMIFS('FAOstat _govt exp'!$L:$L,'FAOstat _govt exp'!$J:$J,FAOstat!AS$4,'FAOstat _govt exp'!$H:$H,FAOstat!AS$3,'FAOstat _govt exp'!$D:$D,FAOstat!$B80)</f>
        <v>0</v>
      </c>
      <c r="AT80">
        <f>SUMIFS('FAOstat _govt exp'!$L:$L,'FAOstat _govt exp'!$J:$J,FAOstat!AT$4,'FAOstat _govt exp'!$H:$H,FAOstat!AT$3,'FAOstat _govt exp'!$D:$D,FAOstat!$B80)</f>
        <v>0</v>
      </c>
      <c r="AU80">
        <f>SUMIFS('FAOstat _govt exp'!$L:$L,'FAOstat _govt exp'!$J:$J,FAOstat!AU$4,'FAOstat _govt exp'!$H:$H,FAOstat!AU$3,'FAOstat _govt exp'!$D:$D,FAOstat!$B80)</f>
        <v>0</v>
      </c>
      <c r="AV80">
        <f>SUMIFS('FAOstat _govt exp'!$L:$L,'FAOstat _govt exp'!$J:$J,FAOstat!AV$4,'FAOstat _govt exp'!$H:$H,FAOstat!AV$3,'FAOstat _govt exp'!$D:$D,FAOstat!$B80)</f>
        <v>0</v>
      </c>
      <c r="AW80">
        <f>SUMIFS('FAOstat _govt exp'!$L:$L,'FAOstat _govt exp'!$J:$J,FAOstat!AW$4,'FAOstat _govt exp'!$H:$H,FAOstat!AW$3,'FAOstat _govt exp'!$D:$D,FAOstat!$B80)</f>
        <v>0</v>
      </c>
      <c r="AX80">
        <f>SUMIFS('FAOstat _govt exp'!$L:$L,'FAOstat _govt exp'!$J:$J,FAOstat!AX$4,'FAOstat _govt exp'!$H:$H,FAOstat!AX$3,'FAOstat _govt exp'!$D:$D,FAOstat!$B80)</f>
        <v>0</v>
      </c>
      <c r="AY80">
        <f>SUMIFS('FAOstat _govt exp'!$L:$L,'FAOstat _govt exp'!$J:$J,FAOstat!AY$4,'FAOstat _govt exp'!$H:$H,FAOstat!AY$3,'FAOstat _govt exp'!$D:$D,FAOstat!$B80)</f>
        <v>0</v>
      </c>
      <c r="AZ80">
        <f>SUMIFS('FAOstat _govt exp'!$L:$L,'FAOstat _govt exp'!$J:$J,FAOstat!AZ$4,'FAOstat _govt exp'!$H:$H,FAOstat!AZ$3,'FAOstat _govt exp'!$D:$D,FAOstat!$B80)</f>
        <v>0</v>
      </c>
      <c r="BA80">
        <f>SUMIFS('FAOstat _govt exp'!$L:$L,'FAOstat _govt exp'!$J:$J,FAOstat!BA$4,'FAOstat _govt exp'!$H:$H,FAOstat!BA$3,'FAOstat _govt exp'!$D:$D,FAOstat!$B80)</f>
        <v>27.06</v>
      </c>
      <c r="BB80">
        <f>SUMIFS('FAOstat _govt exp'!$L:$L,'FAOstat _govt exp'!$J:$J,FAOstat!BB$4,'FAOstat _govt exp'!$H:$H,FAOstat!BB$3,'FAOstat _govt exp'!$D:$D,FAOstat!$B80)</f>
        <v>32.39</v>
      </c>
      <c r="BC80">
        <f>SUMIFS('FAOstat _govt exp'!$L:$L,'FAOstat _govt exp'!$J:$J,FAOstat!BC$4,'FAOstat _govt exp'!$H:$H,FAOstat!BC$3,'FAOstat _govt exp'!$D:$D,FAOstat!$B80)</f>
        <v>0</v>
      </c>
      <c r="BD80">
        <f>SUMIFS('FAOstat _govt exp'!$L:$L,'FAOstat _govt exp'!$J:$J,FAOstat!BD$4,'FAOstat _govt exp'!$H:$H,FAOstat!BD$3,'FAOstat _govt exp'!$D:$D,FAOstat!$B80)</f>
        <v>0</v>
      </c>
      <c r="BE80">
        <f>SUMIFS('FAOstat _govt exp'!$L:$L,'FAOstat _govt exp'!$J:$J,FAOstat!BE$4,'FAOstat _govt exp'!$H:$H,FAOstat!BE$3,'FAOstat _govt exp'!$D:$D,FAOstat!$B80)</f>
        <v>30.21</v>
      </c>
      <c r="BF80">
        <f>SUMIFS('FAOstat _govt exp'!$L:$L,'FAOstat _govt exp'!$J:$J,FAOstat!BF$4,'FAOstat _govt exp'!$H:$H,FAOstat!BF$3,'FAOstat _govt exp'!$D:$D,FAOstat!$B80)</f>
        <v>33.47</v>
      </c>
      <c r="BG80">
        <f>SUMIFS('FAOstat _govt exp'!$L:$L,'FAOstat _govt exp'!$J:$J,FAOstat!BG$4,'FAOstat _govt exp'!$H:$H,FAOstat!BG$3,'FAOstat _govt exp'!$D:$D,FAOstat!$B80)</f>
        <v>33.4</v>
      </c>
      <c r="BH80">
        <f>SUMIFS('FAOstat _govt exp'!$L:$L,'FAOstat _govt exp'!$J:$J,FAOstat!BH$4,'FAOstat _govt exp'!$H:$H,FAOstat!BH$3,'FAOstat _govt exp'!$D:$D,FAOstat!$B80)</f>
        <v>34.17</v>
      </c>
      <c r="BI80">
        <f>SUMIFS('FAOstat _govt exp'!$L:$L,'FAOstat _govt exp'!$J:$J,FAOstat!BI$4,'FAOstat _govt exp'!$H:$H,FAOstat!BI$3,'FAOstat _govt exp'!$D:$D,FAOstat!$B80)</f>
        <v>0</v>
      </c>
      <c r="BJ80">
        <f>SUMIFS('FAOstat _govt exp'!$L:$L,'FAOstat _govt exp'!$J:$J,FAOstat!BJ$4,'FAOstat _govt exp'!$H:$H,FAOstat!BJ$3,'FAOstat _govt exp'!$D:$D,FAOstat!$B80)</f>
        <v>0</v>
      </c>
      <c r="BK80">
        <f>SUMIFS('FAOstat _govt exp'!$L:$L,'FAOstat _govt exp'!$J:$J,FAOstat!BK$4,'FAOstat _govt exp'!$H:$H,FAOstat!BK$3,'FAOstat _govt exp'!$D:$D,FAOstat!$B80)</f>
        <v>12.54</v>
      </c>
      <c r="BL80">
        <f>SUMIFS('FAOstat _govt exp'!$L:$L,'FAOstat _govt exp'!$J:$J,FAOstat!BL$4,'FAOstat _govt exp'!$H:$H,FAOstat!BL$3,'FAOstat _govt exp'!$D:$D,FAOstat!$B80)</f>
        <v>12.72</v>
      </c>
      <c r="BM80">
        <f>SUMIFS('FAOstat _govt exp'!$L:$L,'FAOstat _govt exp'!$J:$J,FAOstat!BM$4,'FAOstat _govt exp'!$H:$H,FAOstat!BM$3,'FAOstat _govt exp'!$D:$D,FAOstat!$B80)</f>
        <v>11.19</v>
      </c>
      <c r="BN80">
        <f>SUMIFS('FAOstat _govt exp'!$L:$L,'FAOstat _govt exp'!$J:$J,FAOstat!BN$4,'FAOstat _govt exp'!$H:$H,FAOstat!BN$3,'FAOstat _govt exp'!$D:$D,FAOstat!$B80)</f>
        <v>11.59</v>
      </c>
      <c r="BO80">
        <f>SUMIFS('FAOstat _govt exp'!$L:$L,'FAOstat _govt exp'!$J:$J,FAOstat!BO$4,'FAOstat _govt exp'!$H:$H,FAOstat!BO$3,'FAOstat _govt exp'!$D:$D,FAOstat!$B80)</f>
        <v>12.4</v>
      </c>
      <c r="BP80">
        <f>SUMIFS('FAOstat _govt exp'!$L:$L,'FAOstat _govt exp'!$J:$J,FAOstat!BP$4,'FAOstat _govt exp'!$H:$H,FAOstat!BP$3,'FAOstat _govt exp'!$D:$D,FAOstat!$B80)</f>
        <v>12.57</v>
      </c>
      <c r="BQ80">
        <f>SUMIFS('FAOstat _govt exp'!$L:$L,'FAOstat _govt exp'!$J:$J,FAOstat!BQ$4,'FAOstat _govt exp'!$H:$H,FAOstat!BQ$3,'FAOstat _govt exp'!$D:$D,FAOstat!$B80)</f>
        <v>13.37</v>
      </c>
      <c r="BR80">
        <f>SUMIFS('FAOstat _govt exp'!$L:$L,'FAOstat _govt exp'!$J:$J,FAOstat!BR$4,'FAOstat _govt exp'!$H:$H,FAOstat!BR$3,'FAOstat _govt exp'!$D:$D,FAOstat!$B80)</f>
        <v>13.38</v>
      </c>
      <c r="BS80">
        <f>SUMIFS('FAOstat _govt exp'!$L:$L,'FAOstat _govt exp'!$J:$J,FAOstat!BS$4,'FAOstat _govt exp'!$H:$H,FAOstat!BS$3,'FAOstat _govt exp'!$D:$D,FAOstat!$B80)</f>
        <v>0</v>
      </c>
      <c r="BT80">
        <f>SUMIFS('FAOstat _govt exp'!$L:$L,'FAOstat _govt exp'!$J:$J,FAOstat!BT$4,'FAOstat _govt exp'!$H:$H,FAOstat!BT$3,'FAOstat _govt exp'!$D:$D,FAOstat!$B80)</f>
        <v>0</v>
      </c>
      <c r="BU80">
        <f>SUMIFS('FAOstat _govt exp'!$L:$L,'FAOstat _govt exp'!$J:$J,FAOstat!BU$4,'FAOstat _govt exp'!$H:$H,FAOstat!BU$3,'FAOstat _govt exp'!$D:$D,FAOstat!$B80)</f>
        <v>0.59</v>
      </c>
      <c r="BV80">
        <f>SUMIFS('FAOstat _govt exp'!$L:$L,'FAOstat _govt exp'!$J:$J,FAOstat!BV$4,'FAOstat _govt exp'!$H:$H,FAOstat!BV$3,'FAOstat _govt exp'!$D:$D,FAOstat!$B80)</f>
        <v>0.85</v>
      </c>
      <c r="BW80">
        <f>SUMIFS('FAOstat _govt exp'!$L:$L,'FAOstat _govt exp'!$J:$J,FAOstat!BW$4,'FAOstat _govt exp'!$H:$H,FAOstat!BW$3,'FAOstat _govt exp'!$D:$D,FAOstat!$B80)</f>
        <v>0</v>
      </c>
      <c r="BX80">
        <f>SUMIFS('FAOstat _govt exp'!$L:$L,'FAOstat _govt exp'!$J:$J,FAOstat!BX$4,'FAOstat _govt exp'!$H:$H,FAOstat!BX$3,'FAOstat _govt exp'!$D:$D,FAOstat!$B80)</f>
        <v>0</v>
      </c>
      <c r="BY80">
        <f>SUMIFS('FAOstat _govt exp'!$L:$L,'FAOstat _govt exp'!$J:$J,FAOstat!BY$4,'FAOstat _govt exp'!$H:$H,FAOstat!BY$3,'FAOstat _govt exp'!$D:$D,FAOstat!$B80)</f>
        <v>0</v>
      </c>
      <c r="BZ80">
        <f>SUMIFS('FAOstat _govt exp'!$L:$L,'FAOstat _govt exp'!$J:$J,FAOstat!BZ$4,'FAOstat _govt exp'!$H:$H,FAOstat!BZ$3,'FAOstat _govt exp'!$D:$D,FAOstat!$B80)</f>
        <v>0</v>
      </c>
      <c r="CA80">
        <f>SUMIFS('FAOstat _govt exp'!$L:$L,'FAOstat _govt exp'!$J:$J,FAOstat!CA$4,'FAOstat _govt exp'!$H:$H,FAOstat!CA$3,'FAOstat _govt exp'!$D:$D,FAOstat!$B80)</f>
        <v>0</v>
      </c>
      <c r="CB80">
        <f>SUMIFS('FAOstat _govt exp'!$L:$L,'FAOstat _govt exp'!$J:$J,FAOstat!CB$4,'FAOstat _govt exp'!$H:$H,FAOstat!CB$3,'FAOstat _govt exp'!$D:$D,FAOstat!$B80)</f>
        <v>0</v>
      </c>
      <c r="CC80">
        <f>SUMIFS('FAOstat _govt exp'!$L:$L,'FAOstat _govt exp'!$J:$J,FAOstat!CC$4,'FAOstat _govt exp'!$H:$H,FAOstat!CC$3,'FAOstat _govt exp'!$D:$D,FAOstat!$B80)</f>
        <v>0</v>
      </c>
      <c r="CD80">
        <f>SUMIFS('FAOstat _govt exp'!$L:$L,'FAOstat _govt exp'!$J:$J,FAOstat!CD$4,'FAOstat _govt exp'!$H:$H,FAOstat!CD$3,'FAOstat _govt exp'!$D:$D,FAOstat!$B80)</f>
        <v>0</v>
      </c>
      <c r="CE80" s="4">
        <f>SUMIFS('FAOstat_value added'!$L:$L,'FAOstat_value added'!$J:$J,FAOstat!CE$4,'FAOstat_value added'!$D:$D,FAOstat!$B80)</f>
        <v>836.53253299999994</v>
      </c>
      <c r="CF80" s="4">
        <f>IF(SUMIFS('FAOstat_value added'!$L:$L,'FAOstat_value added'!$J:$J,FAOstat!CF$4,'FAOstat_value added'!$D:$D,FAOstat!$B80)=0,CE80*(1+Assumptions!$C$10),SUMIFS('FAOstat_value added'!$L:$L,'FAOstat_value added'!$J:$J,FAOstat!CF$4,'FAOstat_value added'!$D:$D,FAOstat!$B80))</f>
        <v>1026.6795529999999</v>
      </c>
      <c r="CG80" s="4">
        <f>IF(SUMIFS('FAOstat_value added'!$L:$L,'FAOstat_value added'!$J:$J,FAOstat!CG$4,'FAOstat_value added'!$D:$D,FAOstat!$B80)=0,CF80*(1+Assumptions!$C$10),SUMIFS('FAOstat_value added'!$L:$L,'FAOstat_value added'!$J:$J,FAOstat!CG$4,'FAOstat_value added'!$D:$D,FAOstat!$B80))</f>
        <v>1100.0334640000001</v>
      </c>
      <c r="CH80" s="4">
        <f>IF(SUMIFS('FAOstat_value added'!$L:$L,'FAOstat_value added'!$J:$J,FAOstat!CH$4,'FAOstat_value added'!$D:$D,FAOstat!$B80)=0,CG80*(1+Assumptions!$C$10),SUMIFS('FAOstat_value added'!$L:$L,'FAOstat_value added'!$J:$J,FAOstat!CH$4,'FAOstat_value added'!$D:$D,FAOstat!$B80))</f>
        <v>1073.6928989999999</v>
      </c>
      <c r="CI80" s="4">
        <f>IF(SUMIFS('FAOstat_value added'!$L:$L,'FAOstat_value added'!$J:$J,FAOstat!CI$4,'FAOstat_value added'!$D:$D,FAOstat!$B80)=0,CH80*(1+Assumptions!$C$10),SUMIFS('FAOstat_value added'!$L:$L,'FAOstat_value added'!$J:$J,FAOstat!CI$4,'FAOstat_value added'!$D:$D,FAOstat!$B80))</f>
        <v>1099.204829</v>
      </c>
      <c r="CJ80" s="4">
        <f>IF(SUMIFS('FAOstat_value added'!$L:$L,'FAOstat_value added'!$J:$J,FAOstat!CJ$4,'FAOstat_value added'!$D:$D,FAOstat!$B80)=0,CI80*(1+Assumptions!$C$10),SUMIFS('FAOstat_value added'!$L:$L,'FAOstat_value added'!$J:$J,FAOstat!CJ$4,'FAOstat_value added'!$D:$D,FAOstat!$B80))</f>
        <v>939.00279699999999</v>
      </c>
      <c r="CK80" s="4">
        <f>IF(SUMIFS('FAOstat_value added'!$L:$L,'FAOstat_value added'!$J:$J,FAOstat!CK$4,'FAOstat_value added'!$D:$D,FAOstat!$B80)=0,CJ80*(1+Assumptions!$C$10),SUMIFS('FAOstat_value added'!$L:$L,'FAOstat_value added'!$J:$J,FAOstat!CK$4,'FAOstat_value added'!$D:$D,FAOstat!$B80))</f>
        <v>874.42489999999998</v>
      </c>
      <c r="CL80" s="4">
        <f>IF(SUMIFS('FAOstat_value added'!$L:$L,'FAOstat_value added'!$J:$J,FAOstat!CL$4,'FAOstat_value added'!$D:$D,FAOstat!$B80)=0,CK80*(1+Assumptions!$C$10),SUMIFS('FAOstat_value added'!$L:$L,'FAOstat_value added'!$J:$J,FAOstat!CL$4,'FAOstat_value added'!$D:$D,FAOstat!$B80))</f>
        <v>963.99030300000004</v>
      </c>
      <c r="CM80" s="4">
        <f>IF(SUMIFS('FAOstat_value added'!$L:$L,'FAOstat_value added'!$J:$J,FAOstat!CM$4,'FAOstat_value added'!$D:$D,FAOstat!$B80)=0,CL80*(1+Assumptions!$C$10),SUMIFS('FAOstat_value added'!$L:$L,'FAOstat_value added'!$J:$J,FAOstat!CM$4,'FAOstat_value added'!$D:$D,FAOstat!$B80))</f>
        <v>942.71932000000004</v>
      </c>
      <c r="CN80" s="4">
        <f>IF(SUMIFS('FAOstat_value added'!$L:$L,'FAOstat_value added'!$J:$J,FAOstat!CN$4,'FAOstat_value added'!$D:$D,FAOstat!$B80)=0,CM80*(1+Assumptions!$C$10),SUMIFS('FAOstat_value added'!$L:$L,'FAOstat_value added'!$J:$J,FAOstat!CN$4,'FAOstat_value added'!$D:$D,FAOstat!$B80))</f>
        <v>961.57370640000011</v>
      </c>
      <c r="CO80" s="36">
        <f t="shared" si="49"/>
        <v>2.6298117460878512E-2</v>
      </c>
    </row>
    <row r="81" spans="2:93" x14ac:dyDescent="0.35">
      <c r="B81" t="s">
        <v>189</v>
      </c>
      <c r="C81">
        <f t="shared" si="29"/>
        <v>0</v>
      </c>
      <c r="D81">
        <f t="shared" si="30"/>
        <v>0</v>
      </c>
      <c r="E81">
        <f t="shared" si="31"/>
        <v>0</v>
      </c>
      <c r="F81">
        <f t="shared" si="32"/>
        <v>0</v>
      </c>
      <c r="G81">
        <f t="shared" si="33"/>
        <v>0</v>
      </c>
      <c r="H81">
        <f t="shared" si="34"/>
        <v>0</v>
      </c>
      <c r="I81">
        <f t="shared" si="35"/>
        <v>0</v>
      </c>
      <c r="J81">
        <f t="shared" si="36"/>
        <v>0</v>
      </c>
      <c r="K81">
        <f t="shared" si="37"/>
        <v>0</v>
      </c>
      <c r="L81">
        <f t="shared" si="38"/>
        <v>0</v>
      </c>
      <c r="M81" s="4">
        <f t="shared" si="39"/>
        <v>407.78</v>
      </c>
      <c r="N81" s="4">
        <f t="shared" si="40"/>
        <v>297.84000000000003</v>
      </c>
      <c r="O81" s="4">
        <f t="shared" si="41"/>
        <v>356.46000000000004</v>
      </c>
      <c r="P81" s="4">
        <f t="shared" si="42"/>
        <v>317.5</v>
      </c>
      <c r="Q81" s="4">
        <f t="shared" si="43"/>
        <v>372.21</v>
      </c>
      <c r="R81" s="4">
        <f t="shared" si="44"/>
        <v>276.82</v>
      </c>
      <c r="S81" s="4">
        <f t="shared" si="45"/>
        <v>263.92</v>
      </c>
      <c r="T81" s="4">
        <f t="shared" si="46"/>
        <v>303.72000000000003</v>
      </c>
      <c r="U81" s="4">
        <f t="shared" si="47"/>
        <v>0</v>
      </c>
      <c r="V81" s="4">
        <f t="shared" si="48"/>
        <v>0</v>
      </c>
      <c r="W81">
        <f>SUMIFS('FAOstat _govt exp'!$L:$L,'FAOstat _govt exp'!$J:$J,FAOstat!W$4,'FAOstat _govt exp'!$H:$H,FAOstat!W$3,'FAOstat _govt exp'!$D:$D,FAOstat!$B81)</f>
        <v>336.81</v>
      </c>
      <c r="X81">
        <f>SUMIFS('FAOstat _govt exp'!$L:$L,'FAOstat _govt exp'!$J:$J,FAOstat!X$4,'FAOstat _govt exp'!$H:$H,FAOstat!X$3,'FAOstat _govt exp'!$D:$D,FAOstat!$B81)</f>
        <v>104.91</v>
      </c>
      <c r="Y81">
        <f>SUMIFS('FAOstat _govt exp'!$L:$L,'FAOstat _govt exp'!$J:$J,FAOstat!Y$4,'FAOstat _govt exp'!$H:$H,FAOstat!Y$3,'FAOstat _govt exp'!$D:$D,FAOstat!$B81)</f>
        <v>151.66</v>
      </c>
      <c r="Z81">
        <f>SUMIFS('FAOstat _govt exp'!$L:$L,'FAOstat _govt exp'!$J:$J,FAOstat!Z$4,'FAOstat _govt exp'!$H:$H,FAOstat!Z$3,'FAOstat _govt exp'!$D:$D,FAOstat!$B81)</f>
        <v>116.4</v>
      </c>
      <c r="AA81">
        <f>SUMIFS('FAOstat _govt exp'!$L:$L,'FAOstat _govt exp'!$J:$J,FAOstat!AA$4,'FAOstat _govt exp'!$H:$H,FAOstat!AA$3,'FAOstat _govt exp'!$D:$D,FAOstat!$B81)</f>
        <v>159.01</v>
      </c>
      <c r="AB81">
        <f>SUMIFS('FAOstat _govt exp'!$L:$L,'FAOstat _govt exp'!$J:$J,FAOstat!AB$4,'FAOstat _govt exp'!$H:$H,FAOstat!AB$3,'FAOstat _govt exp'!$D:$D,FAOstat!$B81)</f>
        <v>97.27</v>
      </c>
      <c r="AC81">
        <f>SUMIFS('FAOstat _govt exp'!$L:$L,'FAOstat _govt exp'!$J:$J,FAOstat!AC$4,'FAOstat _govt exp'!$H:$H,FAOstat!AC$3,'FAOstat _govt exp'!$D:$D,FAOstat!$B81)</f>
        <v>114.86</v>
      </c>
      <c r="AD81">
        <f>SUMIFS('FAOstat _govt exp'!$L:$L,'FAOstat _govt exp'!$J:$J,FAOstat!AD$4,'FAOstat _govt exp'!$H:$H,FAOstat!AD$3,'FAOstat _govt exp'!$D:$D,FAOstat!$B81)</f>
        <v>132.6</v>
      </c>
      <c r="AE81">
        <f>SUMIFS('FAOstat _govt exp'!$L:$L,'FAOstat _govt exp'!$J:$J,FAOstat!AE$4,'FAOstat _govt exp'!$H:$H,FAOstat!AE$3,'FAOstat _govt exp'!$D:$D,FAOstat!$B81)</f>
        <v>0</v>
      </c>
      <c r="AF81">
        <f>SUMIFS('FAOstat _govt exp'!$L:$L,'FAOstat _govt exp'!$J:$J,FAOstat!AF$4,'FAOstat _govt exp'!$H:$H,FAOstat!AF$3,'FAOstat _govt exp'!$D:$D,FAOstat!$B81)</f>
        <v>0</v>
      </c>
      <c r="AG81">
        <f>SUMIFS('FAOstat _govt exp'!$L:$L,'FAOstat _govt exp'!$J:$J,FAOstat!AG$4,'FAOstat _govt exp'!$H:$H,FAOstat!AG$3,'FAOstat _govt exp'!$D:$D,FAOstat!$B81)</f>
        <v>70.97</v>
      </c>
      <c r="AH81">
        <f>SUMIFS('FAOstat _govt exp'!$L:$L,'FAOstat _govt exp'!$J:$J,FAOstat!AH$4,'FAOstat _govt exp'!$H:$H,FAOstat!AH$3,'FAOstat _govt exp'!$D:$D,FAOstat!$B81)</f>
        <v>192.93</v>
      </c>
      <c r="AI81">
        <f>SUMIFS('FAOstat _govt exp'!$L:$L,'FAOstat _govt exp'!$J:$J,FAOstat!AI$4,'FAOstat _govt exp'!$H:$H,FAOstat!AI$3,'FAOstat _govt exp'!$D:$D,FAOstat!$B81)</f>
        <v>204.8</v>
      </c>
      <c r="AJ81">
        <f>SUMIFS('FAOstat _govt exp'!$L:$L,'FAOstat _govt exp'!$J:$J,FAOstat!AJ$4,'FAOstat _govt exp'!$H:$H,FAOstat!AJ$3,'FAOstat _govt exp'!$D:$D,FAOstat!$B81)</f>
        <v>201.1</v>
      </c>
      <c r="AK81">
        <f>SUMIFS('FAOstat _govt exp'!$L:$L,'FAOstat _govt exp'!$J:$J,FAOstat!AK$4,'FAOstat _govt exp'!$H:$H,FAOstat!AK$3,'FAOstat _govt exp'!$D:$D,FAOstat!$B81)</f>
        <v>213.2</v>
      </c>
      <c r="AL81">
        <f>SUMIFS('FAOstat _govt exp'!$L:$L,'FAOstat _govt exp'!$J:$J,FAOstat!AL$4,'FAOstat _govt exp'!$H:$H,FAOstat!AL$3,'FAOstat _govt exp'!$D:$D,FAOstat!$B81)</f>
        <v>179.55</v>
      </c>
      <c r="AM81">
        <f>SUMIFS('FAOstat _govt exp'!$L:$L,'FAOstat _govt exp'!$J:$J,FAOstat!AM$4,'FAOstat _govt exp'!$H:$H,FAOstat!AM$3,'FAOstat _govt exp'!$D:$D,FAOstat!$B81)</f>
        <v>149.06</v>
      </c>
      <c r="AN81">
        <f>SUMIFS('FAOstat _govt exp'!$L:$L,'FAOstat _govt exp'!$J:$J,FAOstat!AN$4,'FAOstat _govt exp'!$H:$H,FAOstat!AN$3,'FAOstat _govt exp'!$D:$D,FAOstat!$B81)</f>
        <v>171.12</v>
      </c>
      <c r="AO81">
        <f>SUMIFS('FAOstat _govt exp'!$L:$L,'FAOstat _govt exp'!$J:$J,FAOstat!AO$4,'FAOstat _govt exp'!$H:$H,FAOstat!AO$3,'FAOstat _govt exp'!$D:$D,FAOstat!$B81)</f>
        <v>0</v>
      </c>
      <c r="AP81">
        <f>SUMIFS('FAOstat _govt exp'!$L:$L,'FAOstat _govt exp'!$J:$J,FAOstat!AP$4,'FAOstat _govt exp'!$H:$H,FAOstat!AP$3,'FAOstat _govt exp'!$D:$D,FAOstat!$B81)</f>
        <v>0</v>
      </c>
      <c r="AQ81">
        <f>SUMIFS('FAOstat _govt exp'!$L:$L,'FAOstat _govt exp'!$J:$J,FAOstat!AQ$4,'FAOstat _govt exp'!$H:$H,FAOstat!AQ$3,'FAOstat _govt exp'!$D:$D,FAOstat!$B81)</f>
        <v>0</v>
      </c>
      <c r="AR81">
        <f>SUMIFS('FAOstat _govt exp'!$L:$L,'FAOstat _govt exp'!$J:$J,FAOstat!AR$4,'FAOstat _govt exp'!$H:$H,FAOstat!AR$3,'FAOstat _govt exp'!$D:$D,FAOstat!$B81)</f>
        <v>0</v>
      </c>
      <c r="AS81">
        <f>SUMIFS('FAOstat _govt exp'!$L:$L,'FAOstat _govt exp'!$J:$J,FAOstat!AS$4,'FAOstat _govt exp'!$H:$H,FAOstat!AS$3,'FAOstat _govt exp'!$D:$D,FAOstat!$B81)</f>
        <v>0</v>
      </c>
      <c r="AT81">
        <f>SUMIFS('FAOstat _govt exp'!$L:$L,'FAOstat _govt exp'!$J:$J,FAOstat!AT$4,'FAOstat _govt exp'!$H:$H,FAOstat!AT$3,'FAOstat _govt exp'!$D:$D,FAOstat!$B81)</f>
        <v>0</v>
      </c>
      <c r="AU81">
        <f>SUMIFS('FAOstat _govt exp'!$L:$L,'FAOstat _govt exp'!$J:$J,FAOstat!AU$4,'FAOstat _govt exp'!$H:$H,FAOstat!AU$3,'FAOstat _govt exp'!$D:$D,FAOstat!$B81)</f>
        <v>0</v>
      </c>
      <c r="AV81">
        <f>SUMIFS('FAOstat _govt exp'!$L:$L,'FAOstat _govt exp'!$J:$J,FAOstat!AV$4,'FAOstat _govt exp'!$H:$H,FAOstat!AV$3,'FAOstat _govt exp'!$D:$D,FAOstat!$B81)</f>
        <v>0</v>
      </c>
      <c r="AW81">
        <f>SUMIFS('FAOstat _govt exp'!$L:$L,'FAOstat _govt exp'!$J:$J,FAOstat!AW$4,'FAOstat _govt exp'!$H:$H,FAOstat!AW$3,'FAOstat _govt exp'!$D:$D,FAOstat!$B81)</f>
        <v>0</v>
      </c>
      <c r="AX81">
        <f>SUMIFS('FAOstat _govt exp'!$L:$L,'FAOstat _govt exp'!$J:$J,FAOstat!AX$4,'FAOstat _govt exp'!$H:$H,FAOstat!AX$3,'FAOstat _govt exp'!$D:$D,FAOstat!$B81)</f>
        <v>0</v>
      </c>
      <c r="AY81">
        <f>SUMIFS('FAOstat _govt exp'!$L:$L,'FAOstat _govt exp'!$J:$J,FAOstat!AY$4,'FAOstat _govt exp'!$H:$H,FAOstat!AY$3,'FAOstat _govt exp'!$D:$D,FAOstat!$B81)</f>
        <v>0</v>
      </c>
      <c r="AZ81">
        <f>SUMIFS('FAOstat _govt exp'!$L:$L,'FAOstat _govt exp'!$J:$J,FAOstat!AZ$4,'FAOstat _govt exp'!$H:$H,FAOstat!AZ$3,'FAOstat _govt exp'!$D:$D,FAOstat!$B81)</f>
        <v>0</v>
      </c>
      <c r="BA81">
        <f>SUMIFS('FAOstat _govt exp'!$L:$L,'FAOstat _govt exp'!$J:$J,FAOstat!BA$4,'FAOstat _govt exp'!$H:$H,FAOstat!BA$3,'FAOstat _govt exp'!$D:$D,FAOstat!$B81)</f>
        <v>369.86</v>
      </c>
      <c r="BB81">
        <f>SUMIFS('FAOstat _govt exp'!$L:$L,'FAOstat _govt exp'!$J:$J,FAOstat!BB$4,'FAOstat _govt exp'!$H:$H,FAOstat!BB$3,'FAOstat _govt exp'!$D:$D,FAOstat!$B81)</f>
        <v>138.29</v>
      </c>
      <c r="BC81">
        <f>SUMIFS('FAOstat _govt exp'!$L:$L,'FAOstat _govt exp'!$J:$J,FAOstat!BC$4,'FAOstat _govt exp'!$H:$H,FAOstat!BC$3,'FAOstat _govt exp'!$D:$D,FAOstat!$B81)</f>
        <v>186.56</v>
      </c>
      <c r="BD81">
        <f>SUMIFS('FAOstat _govt exp'!$L:$L,'FAOstat _govt exp'!$J:$J,FAOstat!BD$4,'FAOstat _govt exp'!$H:$H,FAOstat!BD$3,'FAOstat _govt exp'!$D:$D,FAOstat!$B81)</f>
        <v>135.24</v>
      </c>
      <c r="BE81">
        <f>SUMIFS('FAOstat _govt exp'!$L:$L,'FAOstat _govt exp'!$J:$J,FAOstat!BE$4,'FAOstat _govt exp'!$H:$H,FAOstat!BE$3,'FAOstat _govt exp'!$D:$D,FAOstat!$B81)</f>
        <v>168.85</v>
      </c>
      <c r="BF81">
        <f>SUMIFS('FAOstat _govt exp'!$L:$L,'FAOstat _govt exp'!$J:$J,FAOstat!BF$4,'FAOstat _govt exp'!$H:$H,FAOstat!BF$3,'FAOstat _govt exp'!$D:$D,FAOstat!$B81)</f>
        <v>103.12</v>
      </c>
      <c r="BG81">
        <f>SUMIFS('FAOstat _govt exp'!$L:$L,'FAOstat _govt exp'!$J:$J,FAOstat!BG$4,'FAOstat _govt exp'!$H:$H,FAOstat!BG$3,'FAOstat _govt exp'!$D:$D,FAOstat!$B81)</f>
        <v>114.49</v>
      </c>
      <c r="BH81">
        <f>SUMIFS('FAOstat _govt exp'!$L:$L,'FAOstat _govt exp'!$J:$J,FAOstat!BH$4,'FAOstat _govt exp'!$H:$H,FAOstat!BH$3,'FAOstat _govt exp'!$D:$D,FAOstat!$B81)</f>
        <v>147.93</v>
      </c>
      <c r="BI81">
        <f>SUMIFS('FAOstat _govt exp'!$L:$L,'FAOstat _govt exp'!$J:$J,FAOstat!BI$4,'FAOstat _govt exp'!$H:$H,FAOstat!BI$3,'FAOstat _govt exp'!$D:$D,FAOstat!$B81)</f>
        <v>0</v>
      </c>
      <c r="BJ81">
        <f>SUMIFS('FAOstat _govt exp'!$L:$L,'FAOstat _govt exp'!$J:$J,FAOstat!BJ$4,'FAOstat _govt exp'!$H:$H,FAOstat!BJ$3,'FAOstat _govt exp'!$D:$D,FAOstat!$B81)</f>
        <v>0</v>
      </c>
      <c r="BK81">
        <f>SUMIFS('FAOstat _govt exp'!$L:$L,'FAOstat _govt exp'!$J:$J,FAOstat!BK$4,'FAOstat _govt exp'!$H:$H,FAOstat!BK$3,'FAOstat _govt exp'!$D:$D,FAOstat!$B81)</f>
        <v>48.43</v>
      </c>
      <c r="BL81">
        <f>SUMIFS('FAOstat _govt exp'!$L:$L,'FAOstat _govt exp'!$J:$J,FAOstat!BL$4,'FAOstat _govt exp'!$H:$H,FAOstat!BL$3,'FAOstat _govt exp'!$D:$D,FAOstat!$B81)</f>
        <v>192.78</v>
      </c>
      <c r="BM81">
        <f>SUMIFS('FAOstat _govt exp'!$L:$L,'FAOstat _govt exp'!$J:$J,FAOstat!BM$4,'FAOstat _govt exp'!$H:$H,FAOstat!BM$3,'FAOstat _govt exp'!$D:$D,FAOstat!$B81)</f>
        <v>174.33</v>
      </c>
      <c r="BN81">
        <f>SUMIFS('FAOstat _govt exp'!$L:$L,'FAOstat _govt exp'!$J:$J,FAOstat!BN$4,'FAOstat _govt exp'!$H:$H,FAOstat!BN$3,'FAOstat _govt exp'!$D:$D,FAOstat!$B81)</f>
        <v>181.74</v>
      </c>
      <c r="BO81">
        <f>SUMIFS('FAOstat _govt exp'!$L:$L,'FAOstat _govt exp'!$J:$J,FAOstat!BO$4,'FAOstat _govt exp'!$H:$H,FAOstat!BO$3,'FAOstat _govt exp'!$D:$D,FAOstat!$B81)</f>
        <v>182.55</v>
      </c>
      <c r="BP81">
        <f>SUMIFS('FAOstat _govt exp'!$L:$L,'FAOstat _govt exp'!$J:$J,FAOstat!BP$4,'FAOstat _govt exp'!$H:$H,FAOstat!BP$3,'FAOstat _govt exp'!$D:$D,FAOstat!$B81)</f>
        <v>163.79</v>
      </c>
      <c r="BQ81">
        <f>SUMIFS('FAOstat _govt exp'!$L:$L,'FAOstat _govt exp'!$J:$J,FAOstat!BQ$4,'FAOstat _govt exp'!$H:$H,FAOstat!BQ$3,'FAOstat _govt exp'!$D:$D,FAOstat!$B81)</f>
        <v>149.44999999999999</v>
      </c>
      <c r="BR81">
        <f>SUMIFS('FAOstat _govt exp'!$L:$L,'FAOstat _govt exp'!$J:$J,FAOstat!BR$4,'FAOstat _govt exp'!$H:$H,FAOstat!BR$3,'FAOstat _govt exp'!$D:$D,FAOstat!$B81)</f>
        <v>121.69</v>
      </c>
      <c r="BS81">
        <f>SUMIFS('FAOstat _govt exp'!$L:$L,'FAOstat _govt exp'!$J:$J,FAOstat!BS$4,'FAOstat _govt exp'!$H:$H,FAOstat!BS$3,'FAOstat _govt exp'!$D:$D,FAOstat!$B81)</f>
        <v>0</v>
      </c>
      <c r="BT81">
        <f>SUMIFS('FAOstat _govt exp'!$L:$L,'FAOstat _govt exp'!$J:$J,FAOstat!BT$4,'FAOstat _govt exp'!$H:$H,FAOstat!BT$3,'FAOstat _govt exp'!$D:$D,FAOstat!$B81)</f>
        <v>0</v>
      </c>
      <c r="BU81">
        <f>SUMIFS('FAOstat _govt exp'!$L:$L,'FAOstat _govt exp'!$J:$J,FAOstat!BU$4,'FAOstat _govt exp'!$H:$H,FAOstat!BU$3,'FAOstat _govt exp'!$D:$D,FAOstat!$B81)</f>
        <v>0</v>
      </c>
      <c r="BV81">
        <f>SUMIFS('FAOstat _govt exp'!$L:$L,'FAOstat _govt exp'!$J:$J,FAOstat!BV$4,'FAOstat _govt exp'!$H:$H,FAOstat!BV$3,'FAOstat _govt exp'!$D:$D,FAOstat!$B81)</f>
        <v>0</v>
      </c>
      <c r="BW81">
        <f>SUMIFS('FAOstat _govt exp'!$L:$L,'FAOstat _govt exp'!$J:$J,FAOstat!BW$4,'FAOstat _govt exp'!$H:$H,FAOstat!BW$3,'FAOstat _govt exp'!$D:$D,FAOstat!$B81)</f>
        <v>0</v>
      </c>
      <c r="BX81">
        <f>SUMIFS('FAOstat _govt exp'!$L:$L,'FAOstat _govt exp'!$J:$J,FAOstat!BX$4,'FAOstat _govt exp'!$H:$H,FAOstat!BX$3,'FAOstat _govt exp'!$D:$D,FAOstat!$B81)</f>
        <v>0</v>
      </c>
      <c r="BY81">
        <f>SUMIFS('FAOstat _govt exp'!$L:$L,'FAOstat _govt exp'!$J:$J,FAOstat!BY$4,'FAOstat _govt exp'!$H:$H,FAOstat!BY$3,'FAOstat _govt exp'!$D:$D,FAOstat!$B81)</f>
        <v>0</v>
      </c>
      <c r="BZ81">
        <f>SUMIFS('FAOstat _govt exp'!$L:$L,'FAOstat _govt exp'!$J:$J,FAOstat!BZ$4,'FAOstat _govt exp'!$H:$H,FAOstat!BZ$3,'FAOstat _govt exp'!$D:$D,FAOstat!$B81)</f>
        <v>0</v>
      </c>
      <c r="CA81">
        <f>SUMIFS('FAOstat _govt exp'!$L:$L,'FAOstat _govt exp'!$J:$J,FAOstat!CA$4,'FAOstat _govt exp'!$H:$H,FAOstat!CA$3,'FAOstat _govt exp'!$D:$D,FAOstat!$B81)</f>
        <v>0</v>
      </c>
      <c r="CB81">
        <f>SUMIFS('FAOstat _govt exp'!$L:$L,'FAOstat _govt exp'!$J:$J,FAOstat!CB$4,'FAOstat _govt exp'!$H:$H,FAOstat!CB$3,'FAOstat _govt exp'!$D:$D,FAOstat!$B81)</f>
        <v>0</v>
      </c>
      <c r="CC81">
        <f>SUMIFS('FAOstat _govt exp'!$L:$L,'FAOstat _govt exp'!$J:$J,FAOstat!CC$4,'FAOstat _govt exp'!$H:$H,FAOstat!CC$3,'FAOstat _govt exp'!$D:$D,FAOstat!$B81)</f>
        <v>0</v>
      </c>
      <c r="CD81">
        <f>SUMIFS('FAOstat _govt exp'!$L:$L,'FAOstat _govt exp'!$J:$J,FAOstat!CD$4,'FAOstat _govt exp'!$H:$H,FAOstat!CD$3,'FAOstat _govt exp'!$D:$D,FAOstat!$B81)</f>
        <v>0</v>
      </c>
      <c r="CE81" s="4">
        <f>SUMIFS('FAOstat_value added'!$L:$L,'FAOstat_value added'!$J:$J,FAOstat!CE$4,'FAOstat_value added'!$D:$D,FAOstat!$B81)</f>
        <v>950.96181000000001</v>
      </c>
      <c r="CF81" s="4">
        <f>IF(SUMIFS('FAOstat_value added'!$L:$L,'FAOstat_value added'!$J:$J,FAOstat!CF$4,'FAOstat_value added'!$D:$D,FAOstat!$B81)=0,CE81*(1+Assumptions!$C$10),SUMIFS('FAOstat_value added'!$L:$L,'FAOstat_value added'!$J:$J,FAOstat!CF$4,'FAOstat_value added'!$D:$D,FAOstat!$B81))</f>
        <v>922.22167999999999</v>
      </c>
      <c r="CG81" s="4">
        <f>IF(SUMIFS('FAOstat_value added'!$L:$L,'FAOstat_value added'!$J:$J,FAOstat!CG$4,'FAOstat_value added'!$D:$D,FAOstat!$B81)=0,CF81*(1+Assumptions!$C$10),SUMIFS('FAOstat_value added'!$L:$L,'FAOstat_value added'!$J:$J,FAOstat!CG$4,'FAOstat_value added'!$D:$D,FAOstat!$B81))</f>
        <v>880.84039800000005</v>
      </c>
      <c r="CH81" s="4">
        <f>IF(SUMIFS('FAOstat_value added'!$L:$L,'FAOstat_value added'!$J:$J,FAOstat!CH$4,'FAOstat_value added'!$D:$D,FAOstat!$B81)=0,CG81*(1+Assumptions!$C$10),SUMIFS('FAOstat_value added'!$L:$L,'FAOstat_value added'!$J:$J,FAOstat!CH$4,'FAOstat_value added'!$D:$D,FAOstat!$B81))</f>
        <v>940.83492100000001</v>
      </c>
      <c r="CI81" s="4">
        <f>IF(SUMIFS('FAOstat_value added'!$L:$L,'FAOstat_value added'!$J:$J,FAOstat!CI$4,'FAOstat_value added'!$D:$D,FAOstat!$B81)=0,CH81*(1+Assumptions!$C$10),SUMIFS('FAOstat_value added'!$L:$L,'FAOstat_value added'!$J:$J,FAOstat!CI$4,'FAOstat_value added'!$D:$D,FAOstat!$B81))</f>
        <v>1017.1231749999999</v>
      </c>
      <c r="CJ81" s="4">
        <f>IF(SUMIFS('FAOstat_value added'!$L:$L,'FAOstat_value added'!$J:$J,FAOstat!CJ$4,'FAOstat_value added'!$D:$D,FAOstat!$B81)=0,CI81*(1+Assumptions!$C$10),SUMIFS('FAOstat_value added'!$L:$L,'FAOstat_value added'!$J:$J,FAOstat!CJ$4,'FAOstat_value added'!$D:$D,FAOstat!$B81))</f>
        <v>954.991895</v>
      </c>
      <c r="CK81" s="4">
        <f>IF(SUMIFS('FAOstat_value added'!$L:$L,'FAOstat_value added'!$J:$J,FAOstat!CK$4,'FAOstat_value added'!$D:$D,FAOstat!$B81)=0,CJ81*(1+Assumptions!$C$10),SUMIFS('FAOstat_value added'!$L:$L,'FAOstat_value added'!$J:$J,FAOstat!CK$4,'FAOstat_value added'!$D:$D,FAOstat!$B81))</f>
        <v>856.39150099999995</v>
      </c>
      <c r="CL81" s="4">
        <f>IF(SUMIFS('FAOstat_value added'!$L:$L,'FAOstat_value added'!$J:$J,FAOstat!CL$4,'FAOstat_value added'!$D:$D,FAOstat!$B81)=0,CK81*(1+Assumptions!$C$10),SUMIFS('FAOstat_value added'!$L:$L,'FAOstat_value added'!$J:$J,FAOstat!CL$4,'FAOstat_value added'!$D:$D,FAOstat!$B81))</f>
        <v>1050.417097</v>
      </c>
      <c r="CM81" s="4">
        <f>IF(SUMIFS('FAOstat_value added'!$L:$L,'FAOstat_value added'!$J:$J,FAOstat!CM$4,'FAOstat_value added'!$D:$D,FAOstat!$B81)=0,CL81*(1+Assumptions!$C$10),SUMIFS('FAOstat_value added'!$L:$L,'FAOstat_value added'!$J:$J,FAOstat!CM$4,'FAOstat_value added'!$D:$D,FAOstat!$B81))</f>
        <v>1226.0150100000001</v>
      </c>
      <c r="CN81" s="4">
        <f>IF(SUMIFS('FAOstat_value added'!$L:$L,'FAOstat_value added'!$J:$J,FAOstat!CN$4,'FAOstat_value added'!$D:$D,FAOstat!$B81)=0,CM81*(1+Assumptions!$C$10),SUMIFS('FAOstat_value added'!$L:$L,'FAOstat_value added'!$J:$J,FAOstat!CN$4,'FAOstat_value added'!$D:$D,FAOstat!$B81))</f>
        <v>1250.5353102000001</v>
      </c>
      <c r="CO81" s="36">
        <f t="shared" si="49"/>
        <v>-4.1215361769227243E-2</v>
      </c>
    </row>
    <row r="82" spans="2:93" x14ac:dyDescent="0.35">
      <c r="B82" t="s">
        <v>191</v>
      </c>
      <c r="C82">
        <f t="shared" si="29"/>
        <v>0</v>
      </c>
      <c r="D82">
        <f t="shared" si="30"/>
        <v>0</v>
      </c>
      <c r="E82">
        <f t="shared" si="31"/>
        <v>0</v>
      </c>
      <c r="F82">
        <f t="shared" si="32"/>
        <v>0</v>
      </c>
      <c r="G82">
        <f t="shared" si="33"/>
        <v>0</v>
      </c>
      <c r="H82">
        <f t="shared" si="34"/>
        <v>0</v>
      </c>
      <c r="I82">
        <f t="shared" si="35"/>
        <v>0</v>
      </c>
      <c r="J82">
        <f t="shared" si="36"/>
        <v>10.02</v>
      </c>
      <c r="K82">
        <f t="shared" si="37"/>
        <v>7.88</v>
      </c>
      <c r="L82">
        <f t="shared" si="38"/>
        <v>0</v>
      </c>
      <c r="M82" s="4">
        <f t="shared" si="39"/>
        <v>2.12</v>
      </c>
      <c r="N82" s="4">
        <f t="shared" si="40"/>
        <v>6.08</v>
      </c>
      <c r="O82" s="4">
        <f t="shared" si="41"/>
        <v>1.53</v>
      </c>
      <c r="P82" s="4">
        <f t="shared" si="42"/>
        <v>3.1</v>
      </c>
      <c r="Q82" s="4">
        <f t="shared" si="43"/>
        <v>58.870000000000005</v>
      </c>
      <c r="R82" s="4">
        <f t="shared" si="44"/>
        <v>72.5</v>
      </c>
      <c r="S82" s="4">
        <f t="shared" si="45"/>
        <v>76.759999999999991</v>
      </c>
      <c r="T82" s="4">
        <f t="shared" si="46"/>
        <v>72.22</v>
      </c>
      <c r="U82" s="4">
        <f t="shared" si="47"/>
        <v>74.8</v>
      </c>
      <c r="V82" s="4">
        <f t="shared" si="48"/>
        <v>0</v>
      </c>
      <c r="W82">
        <f>SUMIFS('FAOstat _govt exp'!$L:$L,'FAOstat _govt exp'!$J:$J,FAOstat!W$4,'FAOstat _govt exp'!$H:$H,FAOstat!W$3,'FAOstat _govt exp'!$D:$D,FAOstat!$B82)</f>
        <v>0</v>
      </c>
      <c r="X82">
        <f>SUMIFS('FAOstat _govt exp'!$L:$L,'FAOstat _govt exp'!$J:$J,FAOstat!X$4,'FAOstat _govt exp'!$H:$H,FAOstat!X$3,'FAOstat _govt exp'!$D:$D,FAOstat!$B82)</f>
        <v>0</v>
      </c>
      <c r="Y82">
        <f>SUMIFS('FAOstat _govt exp'!$L:$L,'FAOstat _govt exp'!$J:$J,FAOstat!Y$4,'FAOstat _govt exp'!$H:$H,FAOstat!Y$3,'FAOstat _govt exp'!$D:$D,FAOstat!$B82)</f>
        <v>0</v>
      </c>
      <c r="Z82">
        <f>SUMIFS('FAOstat _govt exp'!$L:$L,'FAOstat _govt exp'!$J:$J,FAOstat!Z$4,'FAOstat _govt exp'!$H:$H,FAOstat!Z$3,'FAOstat _govt exp'!$D:$D,FAOstat!$B82)</f>
        <v>0</v>
      </c>
      <c r="AA82">
        <f>SUMIFS('FAOstat _govt exp'!$L:$L,'FAOstat _govt exp'!$J:$J,FAOstat!AA$4,'FAOstat _govt exp'!$H:$H,FAOstat!AA$3,'FAOstat _govt exp'!$D:$D,FAOstat!$B82)</f>
        <v>0</v>
      </c>
      <c r="AB82">
        <f>SUMIFS('FAOstat _govt exp'!$L:$L,'FAOstat _govt exp'!$J:$J,FAOstat!AB$4,'FAOstat _govt exp'!$H:$H,FAOstat!AB$3,'FAOstat _govt exp'!$D:$D,FAOstat!$B82)</f>
        <v>0</v>
      </c>
      <c r="AC82">
        <f>SUMIFS('FAOstat _govt exp'!$L:$L,'FAOstat _govt exp'!$J:$J,FAOstat!AC$4,'FAOstat _govt exp'!$H:$H,FAOstat!AC$3,'FAOstat _govt exp'!$D:$D,FAOstat!$B82)</f>
        <v>0</v>
      </c>
      <c r="AD82">
        <f>SUMIFS('FAOstat _govt exp'!$L:$L,'FAOstat _govt exp'!$J:$J,FAOstat!AD$4,'FAOstat _govt exp'!$H:$H,FAOstat!AD$3,'FAOstat _govt exp'!$D:$D,FAOstat!$B82)</f>
        <v>0</v>
      </c>
      <c r="AE82">
        <f>SUMIFS('FAOstat _govt exp'!$L:$L,'FAOstat _govt exp'!$J:$J,FAOstat!AE$4,'FAOstat _govt exp'!$H:$H,FAOstat!AE$3,'FAOstat _govt exp'!$D:$D,FAOstat!$B82)</f>
        <v>0</v>
      </c>
      <c r="AF82">
        <f>SUMIFS('FAOstat _govt exp'!$L:$L,'FAOstat _govt exp'!$J:$J,FAOstat!AF$4,'FAOstat _govt exp'!$H:$H,FAOstat!AF$3,'FAOstat _govt exp'!$D:$D,FAOstat!$B82)</f>
        <v>0</v>
      </c>
      <c r="AG82">
        <f>SUMIFS('FAOstat _govt exp'!$L:$L,'FAOstat _govt exp'!$J:$J,FAOstat!AG$4,'FAOstat _govt exp'!$H:$H,FAOstat!AG$3,'FAOstat _govt exp'!$D:$D,FAOstat!$B82)</f>
        <v>0</v>
      </c>
      <c r="AH82">
        <f>SUMIFS('FAOstat _govt exp'!$L:$L,'FAOstat _govt exp'!$J:$J,FAOstat!AH$4,'FAOstat _govt exp'!$H:$H,FAOstat!AH$3,'FAOstat _govt exp'!$D:$D,FAOstat!$B82)</f>
        <v>0</v>
      </c>
      <c r="AI82">
        <f>SUMIFS('FAOstat _govt exp'!$L:$L,'FAOstat _govt exp'!$J:$J,FAOstat!AI$4,'FAOstat _govt exp'!$H:$H,FAOstat!AI$3,'FAOstat _govt exp'!$D:$D,FAOstat!$B82)</f>
        <v>0</v>
      </c>
      <c r="AJ82">
        <f>SUMIFS('FAOstat _govt exp'!$L:$L,'FAOstat _govt exp'!$J:$J,FAOstat!AJ$4,'FAOstat _govt exp'!$H:$H,FAOstat!AJ$3,'FAOstat _govt exp'!$D:$D,FAOstat!$B82)</f>
        <v>0</v>
      </c>
      <c r="AK82">
        <f>SUMIFS('FAOstat _govt exp'!$L:$L,'FAOstat _govt exp'!$J:$J,FAOstat!AK$4,'FAOstat _govt exp'!$H:$H,FAOstat!AK$3,'FAOstat _govt exp'!$D:$D,FAOstat!$B82)</f>
        <v>0</v>
      </c>
      <c r="AL82">
        <f>SUMIFS('FAOstat _govt exp'!$L:$L,'FAOstat _govt exp'!$J:$J,FAOstat!AL$4,'FAOstat _govt exp'!$H:$H,FAOstat!AL$3,'FAOstat _govt exp'!$D:$D,FAOstat!$B82)</f>
        <v>0</v>
      </c>
      <c r="AM82">
        <f>SUMIFS('FAOstat _govt exp'!$L:$L,'FAOstat _govt exp'!$J:$J,FAOstat!AM$4,'FAOstat _govt exp'!$H:$H,FAOstat!AM$3,'FAOstat _govt exp'!$D:$D,FAOstat!$B82)</f>
        <v>0</v>
      </c>
      <c r="AN82">
        <f>SUMIFS('FAOstat _govt exp'!$L:$L,'FAOstat _govt exp'!$J:$J,FAOstat!AN$4,'FAOstat _govt exp'!$H:$H,FAOstat!AN$3,'FAOstat _govt exp'!$D:$D,FAOstat!$B82)</f>
        <v>0</v>
      </c>
      <c r="AO82">
        <f>SUMIFS('FAOstat _govt exp'!$L:$L,'FAOstat _govt exp'!$J:$J,FAOstat!AO$4,'FAOstat _govt exp'!$H:$H,FAOstat!AO$3,'FAOstat _govt exp'!$D:$D,FAOstat!$B82)</f>
        <v>0</v>
      </c>
      <c r="AP82">
        <f>SUMIFS('FAOstat _govt exp'!$L:$L,'FAOstat _govt exp'!$J:$J,FAOstat!AP$4,'FAOstat _govt exp'!$H:$H,FAOstat!AP$3,'FAOstat _govt exp'!$D:$D,FAOstat!$B82)</f>
        <v>0</v>
      </c>
      <c r="AQ82">
        <f>SUMIFS('FAOstat _govt exp'!$L:$L,'FAOstat _govt exp'!$J:$J,FAOstat!AQ$4,'FAOstat _govt exp'!$H:$H,FAOstat!AQ$3,'FAOstat _govt exp'!$D:$D,FAOstat!$B82)</f>
        <v>0</v>
      </c>
      <c r="AR82">
        <f>SUMIFS('FAOstat _govt exp'!$L:$L,'FAOstat _govt exp'!$J:$J,FAOstat!AR$4,'FAOstat _govt exp'!$H:$H,FAOstat!AR$3,'FAOstat _govt exp'!$D:$D,FAOstat!$B82)</f>
        <v>0</v>
      </c>
      <c r="AS82">
        <f>SUMIFS('FAOstat _govt exp'!$L:$L,'FAOstat _govt exp'!$J:$J,FAOstat!AS$4,'FAOstat _govt exp'!$H:$H,FAOstat!AS$3,'FAOstat _govt exp'!$D:$D,FAOstat!$B82)</f>
        <v>0</v>
      </c>
      <c r="AT82">
        <f>SUMIFS('FAOstat _govt exp'!$L:$L,'FAOstat _govt exp'!$J:$J,FAOstat!AT$4,'FAOstat _govt exp'!$H:$H,FAOstat!AT$3,'FAOstat _govt exp'!$D:$D,FAOstat!$B82)</f>
        <v>0</v>
      </c>
      <c r="AU82">
        <f>SUMIFS('FAOstat _govt exp'!$L:$L,'FAOstat _govt exp'!$J:$J,FAOstat!AU$4,'FAOstat _govt exp'!$H:$H,FAOstat!AU$3,'FAOstat _govt exp'!$D:$D,FAOstat!$B82)</f>
        <v>0</v>
      </c>
      <c r="AV82">
        <f>SUMIFS('FAOstat _govt exp'!$L:$L,'FAOstat _govt exp'!$J:$J,FAOstat!AV$4,'FAOstat _govt exp'!$H:$H,FAOstat!AV$3,'FAOstat _govt exp'!$D:$D,FAOstat!$B82)</f>
        <v>0</v>
      </c>
      <c r="AW82">
        <f>SUMIFS('FAOstat _govt exp'!$L:$L,'FAOstat _govt exp'!$J:$J,FAOstat!AW$4,'FAOstat _govt exp'!$H:$H,FAOstat!AW$3,'FAOstat _govt exp'!$D:$D,FAOstat!$B82)</f>
        <v>0</v>
      </c>
      <c r="AX82">
        <f>SUMIFS('FAOstat _govt exp'!$L:$L,'FAOstat _govt exp'!$J:$J,FAOstat!AX$4,'FAOstat _govt exp'!$H:$H,FAOstat!AX$3,'FAOstat _govt exp'!$D:$D,FAOstat!$B82)</f>
        <v>0</v>
      </c>
      <c r="AY82">
        <f>SUMIFS('FAOstat _govt exp'!$L:$L,'FAOstat _govt exp'!$J:$J,FAOstat!AY$4,'FAOstat _govt exp'!$H:$H,FAOstat!AY$3,'FAOstat _govt exp'!$D:$D,FAOstat!$B82)</f>
        <v>0</v>
      </c>
      <c r="AZ82">
        <f>SUMIFS('FAOstat _govt exp'!$L:$L,'FAOstat _govt exp'!$J:$J,FAOstat!AZ$4,'FAOstat _govt exp'!$H:$H,FAOstat!AZ$3,'FAOstat _govt exp'!$D:$D,FAOstat!$B82)</f>
        <v>0</v>
      </c>
      <c r="BA82">
        <f>SUMIFS('FAOstat _govt exp'!$L:$L,'FAOstat _govt exp'!$J:$J,FAOstat!BA$4,'FAOstat _govt exp'!$H:$H,FAOstat!BA$3,'FAOstat _govt exp'!$D:$D,FAOstat!$B82)</f>
        <v>0</v>
      </c>
      <c r="BB82">
        <f>SUMIFS('FAOstat _govt exp'!$L:$L,'FAOstat _govt exp'!$J:$J,FAOstat!BB$4,'FAOstat _govt exp'!$H:$H,FAOstat!BB$3,'FAOstat _govt exp'!$D:$D,FAOstat!$B82)</f>
        <v>0</v>
      </c>
      <c r="BC82">
        <f>SUMIFS('FAOstat _govt exp'!$L:$L,'FAOstat _govt exp'!$J:$J,FAOstat!BC$4,'FAOstat _govt exp'!$H:$H,FAOstat!BC$3,'FAOstat _govt exp'!$D:$D,FAOstat!$B82)</f>
        <v>0</v>
      </c>
      <c r="BD82">
        <f>SUMIFS('FAOstat _govt exp'!$L:$L,'FAOstat _govt exp'!$J:$J,FAOstat!BD$4,'FAOstat _govt exp'!$H:$H,FAOstat!BD$3,'FAOstat _govt exp'!$D:$D,FAOstat!$B82)</f>
        <v>0</v>
      </c>
      <c r="BE82">
        <f>SUMIFS('FAOstat _govt exp'!$L:$L,'FAOstat _govt exp'!$J:$J,FAOstat!BE$4,'FAOstat _govt exp'!$H:$H,FAOstat!BE$3,'FAOstat _govt exp'!$D:$D,FAOstat!$B82)</f>
        <v>41.96</v>
      </c>
      <c r="BF82">
        <f>SUMIFS('FAOstat _govt exp'!$L:$L,'FAOstat _govt exp'!$J:$J,FAOstat!BF$4,'FAOstat _govt exp'!$H:$H,FAOstat!BF$3,'FAOstat _govt exp'!$D:$D,FAOstat!$B82)</f>
        <v>56.78</v>
      </c>
      <c r="BG82">
        <f>SUMIFS('FAOstat _govt exp'!$L:$L,'FAOstat _govt exp'!$J:$J,FAOstat!BG$4,'FAOstat _govt exp'!$H:$H,FAOstat!BG$3,'FAOstat _govt exp'!$D:$D,FAOstat!$B82)</f>
        <v>59.83</v>
      </c>
      <c r="BH82">
        <f>SUMIFS('FAOstat _govt exp'!$L:$L,'FAOstat _govt exp'!$J:$J,FAOstat!BH$4,'FAOstat _govt exp'!$H:$H,FAOstat!BH$3,'FAOstat _govt exp'!$D:$D,FAOstat!$B82)</f>
        <v>50.37</v>
      </c>
      <c r="BI82">
        <f>SUMIFS('FAOstat _govt exp'!$L:$L,'FAOstat _govt exp'!$J:$J,FAOstat!BI$4,'FAOstat _govt exp'!$H:$H,FAOstat!BI$3,'FAOstat _govt exp'!$D:$D,FAOstat!$B82)</f>
        <v>44.89</v>
      </c>
      <c r="BJ82">
        <f>SUMIFS('FAOstat _govt exp'!$L:$L,'FAOstat _govt exp'!$J:$J,FAOstat!BJ$4,'FAOstat _govt exp'!$H:$H,FAOstat!BJ$3,'FAOstat _govt exp'!$D:$D,FAOstat!$B82)</f>
        <v>0</v>
      </c>
      <c r="BK82">
        <f>SUMIFS('FAOstat _govt exp'!$L:$L,'FAOstat _govt exp'!$J:$J,FAOstat!BK$4,'FAOstat _govt exp'!$H:$H,FAOstat!BK$3,'FAOstat _govt exp'!$D:$D,FAOstat!$B82)</f>
        <v>2.12</v>
      </c>
      <c r="BL82">
        <f>SUMIFS('FAOstat _govt exp'!$L:$L,'FAOstat _govt exp'!$J:$J,FAOstat!BL$4,'FAOstat _govt exp'!$H:$H,FAOstat!BL$3,'FAOstat _govt exp'!$D:$D,FAOstat!$B82)</f>
        <v>6.08</v>
      </c>
      <c r="BM82">
        <f>SUMIFS('FAOstat _govt exp'!$L:$L,'FAOstat _govt exp'!$J:$J,FAOstat!BM$4,'FAOstat _govt exp'!$H:$H,FAOstat!BM$3,'FAOstat _govt exp'!$D:$D,FAOstat!$B82)</f>
        <v>1.53</v>
      </c>
      <c r="BN82">
        <f>SUMIFS('FAOstat _govt exp'!$L:$L,'FAOstat _govt exp'!$J:$J,FAOstat!BN$4,'FAOstat _govt exp'!$H:$H,FAOstat!BN$3,'FAOstat _govt exp'!$D:$D,FAOstat!$B82)</f>
        <v>3.1</v>
      </c>
      <c r="BO82">
        <f>SUMIFS('FAOstat _govt exp'!$L:$L,'FAOstat _govt exp'!$J:$J,FAOstat!BO$4,'FAOstat _govt exp'!$H:$H,FAOstat!BO$3,'FAOstat _govt exp'!$D:$D,FAOstat!$B82)</f>
        <v>16.91</v>
      </c>
      <c r="BP82">
        <f>SUMIFS('FAOstat _govt exp'!$L:$L,'FAOstat _govt exp'!$J:$J,FAOstat!BP$4,'FAOstat _govt exp'!$H:$H,FAOstat!BP$3,'FAOstat _govt exp'!$D:$D,FAOstat!$B82)</f>
        <v>15.72</v>
      </c>
      <c r="BQ82">
        <f>SUMIFS('FAOstat _govt exp'!$L:$L,'FAOstat _govt exp'!$J:$J,FAOstat!BQ$4,'FAOstat _govt exp'!$H:$H,FAOstat!BQ$3,'FAOstat _govt exp'!$D:$D,FAOstat!$B82)</f>
        <v>16.93</v>
      </c>
      <c r="BR82">
        <f>SUMIFS('FAOstat _govt exp'!$L:$L,'FAOstat _govt exp'!$J:$J,FAOstat!BR$4,'FAOstat _govt exp'!$H:$H,FAOstat!BR$3,'FAOstat _govt exp'!$D:$D,FAOstat!$B82)</f>
        <v>11.83</v>
      </c>
      <c r="BS82">
        <f>SUMIFS('FAOstat _govt exp'!$L:$L,'FAOstat _govt exp'!$J:$J,FAOstat!BS$4,'FAOstat _govt exp'!$H:$H,FAOstat!BS$3,'FAOstat _govt exp'!$D:$D,FAOstat!$B82)</f>
        <v>22.03</v>
      </c>
      <c r="BT82">
        <f>SUMIFS('FAOstat _govt exp'!$L:$L,'FAOstat _govt exp'!$J:$J,FAOstat!BT$4,'FAOstat _govt exp'!$H:$H,FAOstat!BT$3,'FAOstat _govt exp'!$D:$D,FAOstat!$B82)</f>
        <v>0</v>
      </c>
      <c r="BU82">
        <f>SUMIFS('FAOstat _govt exp'!$L:$L,'FAOstat _govt exp'!$J:$J,FAOstat!BU$4,'FAOstat _govt exp'!$H:$H,FAOstat!BU$3,'FAOstat _govt exp'!$D:$D,FAOstat!$B82)</f>
        <v>0</v>
      </c>
      <c r="BV82">
        <f>SUMIFS('FAOstat _govt exp'!$L:$L,'FAOstat _govt exp'!$J:$J,FAOstat!BV$4,'FAOstat _govt exp'!$H:$H,FAOstat!BV$3,'FAOstat _govt exp'!$D:$D,FAOstat!$B82)</f>
        <v>0</v>
      </c>
      <c r="BW82">
        <f>SUMIFS('FAOstat _govt exp'!$L:$L,'FAOstat _govt exp'!$J:$J,FAOstat!BW$4,'FAOstat _govt exp'!$H:$H,FAOstat!BW$3,'FAOstat _govt exp'!$D:$D,FAOstat!$B82)</f>
        <v>0</v>
      </c>
      <c r="BX82">
        <f>SUMIFS('FAOstat _govt exp'!$L:$L,'FAOstat _govt exp'!$J:$J,FAOstat!BX$4,'FAOstat _govt exp'!$H:$H,FAOstat!BX$3,'FAOstat _govt exp'!$D:$D,FAOstat!$B82)</f>
        <v>0</v>
      </c>
      <c r="BY82">
        <f>SUMIFS('FAOstat _govt exp'!$L:$L,'FAOstat _govt exp'!$J:$J,FAOstat!BY$4,'FAOstat _govt exp'!$H:$H,FAOstat!BY$3,'FAOstat _govt exp'!$D:$D,FAOstat!$B82)</f>
        <v>0</v>
      </c>
      <c r="BZ82">
        <f>SUMIFS('FAOstat _govt exp'!$L:$L,'FAOstat _govt exp'!$J:$J,FAOstat!BZ$4,'FAOstat _govt exp'!$H:$H,FAOstat!BZ$3,'FAOstat _govt exp'!$D:$D,FAOstat!$B82)</f>
        <v>0</v>
      </c>
      <c r="CA82">
        <f>SUMIFS('FAOstat _govt exp'!$L:$L,'FAOstat _govt exp'!$J:$J,FAOstat!CA$4,'FAOstat _govt exp'!$H:$H,FAOstat!CA$3,'FAOstat _govt exp'!$D:$D,FAOstat!$B82)</f>
        <v>0</v>
      </c>
      <c r="CB82">
        <f>SUMIFS('FAOstat _govt exp'!$L:$L,'FAOstat _govt exp'!$J:$J,FAOstat!CB$4,'FAOstat _govt exp'!$H:$H,FAOstat!CB$3,'FAOstat _govt exp'!$D:$D,FAOstat!$B82)</f>
        <v>10.02</v>
      </c>
      <c r="CC82">
        <f>SUMIFS('FAOstat _govt exp'!$L:$L,'FAOstat _govt exp'!$J:$J,FAOstat!CC$4,'FAOstat _govt exp'!$H:$H,FAOstat!CC$3,'FAOstat _govt exp'!$D:$D,FAOstat!$B82)</f>
        <v>7.88</v>
      </c>
      <c r="CD82">
        <f>SUMIFS('FAOstat _govt exp'!$L:$L,'FAOstat _govt exp'!$J:$J,FAOstat!CD$4,'FAOstat _govt exp'!$H:$H,FAOstat!CD$3,'FAOstat _govt exp'!$D:$D,FAOstat!$B82)</f>
        <v>0</v>
      </c>
      <c r="CE82" s="4">
        <f>SUMIFS('FAOstat_value added'!$L:$L,'FAOstat_value added'!$J:$J,FAOstat!CE$4,'FAOstat_value added'!$D:$D,FAOstat!$B82)</f>
        <v>1478.049751</v>
      </c>
      <c r="CF82" s="4">
        <f>IF(SUMIFS('FAOstat_value added'!$L:$L,'FAOstat_value added'!$J:$J,FAOstat!CF$4,'FAOstat_value added'!$D:$D,FAOstat!$B82)=0,CE82*(1+Assumptions!$C$10),SUMIFS('FAOstat_value added'!$L:$L,'FAOstat_value added'!$J:$J,FAOstat!CF$4,'FAOstat_value added'!$D:$D,FAOstat!$B82))</f>
        <v>1519.07131</v>
      </c>
      <c r="CG82" s="4">
        <f>IF(SUMIFS('FAOstat_value added'!$L:$L,'FAOstat_value added'!$J:$J,FAOstat!CG$4,'FAOstat_value added'!$D:$D,FAOstat!$B82)=0,CF82*(1+Assumptions!$C$10),SUMIFS('FAOstat_value added'!$L:$L,'FAOstat_value added'!$J:$J,FAOstat!CG$4,'FAOstat_value added'!$D:$D,FAOstat!$B82))</f>
        <v>1638.974991</v>
      </c>
      <c r="CH82" s="4">
        <f>IF(SUMIFS('FAOstat_value added'!$L:$L,'FAOstat_value added'!$J:$J,FAOstat!CH$4,'FAOstat_value added'!$D:$D,FAOstat!$B82)=0,CG82*(1+Assumptions!$C$10),SUMIFS('FAOstat_value added'!$L:$L,'FAOstat_value added'!$J:$J,FAOstat!CH$4,'FAOstat_value added'!$D:$D,FAOstat!$B82))</f>
        <v>1830.6861879999999</v>
      </c>
      <c r="CI82" s="4">
        <f>IF(SUMIFS('FAOstat_value added'!$L:$L,'FAOstat_value added'!$J:$J,FAOstat!CI$4,'FAOstat_value added'!$D:$D,FAOstat!$B82)=0,CH82*(1+Assumptions!$C$10),SUMIFS('FAOstat_value added'!$L:$L,'FAOstat_value added'!$J:$J,FAOstat!CI$4,'FAOstat_value added'!$D:$D,FAOstat!$B82))</f>
        <v>1951.3975290000001</v>
      </c>
      <c r="CJ82" s="4">
        <f>IF(SUMIFS('FAOstat_value added'!$L:$L,'FAOstat_value added'!$J:$J,FAOstat!CJ$4,'FAOstat_value added'!$D:$D,FAOstat!$B82)=0,CI82*(1+Assumptions!$C$10),SUMIFS('FAOstat_value added'!$L:$L,'FAOstat_value added'!$J:$J,FAOstat!CJ$4,'FAOstat_value added'!$D:$D,FAOstat!$B82))</f>
        <v>1706.8744730000001</v>
      </c>
      <c r="CK82" s="4">
        <f>IF(SUMIFS('FAOstat_value added'!$L:$L,'FAOstat_value added'!$J:$J,FAOstat!CK$4,'FAOstat_value added'!$D:$D,FAOstat!$B82)=0,CJ82*(1+Assumptions!$C$10),SUMIFS('FAOstat_value added'!$L:$L,'FAOstat_value added'!$J:$J,FAOstat!CK$4,'FAOstat_value added'!$D:$D,FAOstat!$B82))</f>
        <v>1488.4048519999999</v>
      </c>
      <c r="CL82" s="4">
        <f>IF(SUMIFS('FAOstat_value added'!$L:$L,'FAOstat_value added'!$J:$J,FAOstat!CL$4,'FAOstat_value added'!$D:$D,FAOstat!$B82)=0,CK82*(1+Assumptions!$C$10),SUMIFS('FAOstat_value added'!$L:$L,'FAOstat_value added'!$J:$J,FAOstat!CL$4,'FAOstat_value added'!$D:$D,FAOstat!$B82))</f>
        <v>1561.5370809999999</v>
      </c>
      <c r="CM82" s="4">
        <f>IF(SUMIFS('FAOstat_value added'!$L:$L,'FAOstat_value added'!$J:$J,FAOstat!CM$4,'FAOstat_value added'!$D:$D,FAOstat!$B82)=0,CL82*(1+Assumptions!$C$10),SUMIFS('FAOstat_value added'!$L:$L,'FAOstat_value added'!$J:$J,FAOstat!CM$4,'FAOstat_value added'!$D:$D,FAOstat!$B82))</f>
        <v>1738.336096</v>
      </c>
      <c r="CN82" s="4">
        <f>IF(SUMIFS('FAOstat_value added'!$L:$L,'FAOstat_value added'!$J:$J,FAOstat!CN$4,'FAOstat_value added'!$D:$D,FAOstat!$B82)=0,CM82*(1+Assumptions!$C$10),SUMIFS('FAOstat_value added'!$L:$L,'FAOstat_value added'!$J:$J,FAOstat!CN$4,'FAOstat_value added'!$D:$D,FAOstat!$B82))</f>
        <v>1773.10281792</v>
      </c>
      <c r="CO82" s="36">
        <f t="shared" si="49"/>
        <v>0.65540052662569437</v>
      </c>
    </row>
    <row r="83" spans="2:93" x14ac:dyDescent="0.35">
      <c r="B83" t="s">
        <v>193</v>
      </c>
      <c r="C83">
        <f t="shared" si="29"/>
        <v>0</v>
      </c>
      <c r="D83">
        <f t="shared" si="30"/>
        <v>0</v>
      </c>
      <c r="E83">
        <f t="shared" si="31"/>
        <v>0</v>
      </c>
      <c r="F83">
        <f t="shared" si="32"/>
        <v>0</v>
      </c>
      <c r="G83">
        <f t="shared" si="33"/>
        <v>0</v>
      </c>
      <c r="H83">
        <f t="shared" si="34"/>
        <v>0</v>
      </c>
      <c r="I83">
        <f t="shared" si="35"/>
        <v>0</v>
      </c>
      <c r="J83">
        <f t="shared" si="36"/>
        <v>0</v>
      </c>
      <c r="K83">
        <f t="shared" si="37"/>
        <v>0</v>
      </c>
      <c r="L83">
        <f t="shared" si="38"/>
        <v>0</v>
      </c>
      <c r="M83" s="4">
        <f t="shared" si="39"/>
        <v>0</v>
      </c>
      <c r="N83" s="4">
        <f t="shared" si="40"/>
        <v>0</v>
      </c>
      <c r="O83" s="4">
        <f t="shared" si="41"/>
        <v>0</v>
      </c>
      <c r="P83" s="4">
        <f t="shared" si="42"/>
        <v>0</v>
      </c>
      <c r="Q83" s="4">
        <f t="shared" si="43"/>
        <v>0</v>
      </c>
      <c r="R83" s="4">
        <f t="shared" si="44"/>
        <v>0</v>
      </c>
      <c r="S83" s="4">
        <f t="shared" si="45"/>
        <v>0</v>
      </c>
      <c r="T83" s="4">
        <f t="shared" si="46"/>
        <v>0</v>
      </c>
      <c r="U83" s="4">
        <f t="shared" si="47"/>
        <v>0</v>
      </c>
      <c r="V83" s="4">
        <f t="shared" si="48"/>
        <v>0</v>
      </c>
      <c r="W83">
        <f>SUMIFS('FAOstat _govt exp'!$L:$L,'FAOstat _govt exp'!$J:$J,FAOstat!W$4,'FAOstat _govt exp'!$H:$H,FAOstat!W$3,'FAOstat _govt exp'!$D:$D,FAOstat!$B83)</f>
        <v>0</v>
      </c>
      <c r="X83">
        <f>SUMIFS('FAOstat _govt exp'!$L:$L,'FAOstat _govt exp'!$J:$J,FAOstat!X$4,'FAOstat _govt exp'!$H:$H,FAOstat!X$3,'FAOstat _govt exp'!$D:$D,FAOstat!$B83)</f>
        <v>0</v>
      </c>
      <c r="Y83">
        <f>SUMIFS('FAOstat _govt exp'!$L:$L,'FAOstat _govt exp'!$J:$J,FAOstat!Y$4,'FAOstat _govt exp'!$H:$H,FAOstat!Y$3,'FAOstat _govt exp'!$D:$D,FAOstat!$B83)</f>
        <v>0</v>
      </c>
      <c r="Z83">
        <f>SUMIFS('FAOstat _govt exp'!$L:$L,'FAOstat _govt exp'!$J:$J,FAOstat!Z$4,'FAOstat _govt exp'!$H:$H,FAOstat!Z$3,'FAOstat _govt exp'!$D:$D,FAOstat!$B83)</f>
        <v>0</v>
      </c>
      <c r="AA83">
        <f>SUMIFS('FAOstat _govt exp'!$L:$L,'FAOstat _govt exp'!$J:$J,FAOstat!AA$4,'FAOstat _govt exp'!$H:$H,FAOstat!AA$3,'FAOstat _govt exp'!$D:$D,FAOstat!$B83)</f>
        <v>0</v>
      </c>
      <c r="AB83">
        <f>SUMIFS('FAOstat _govt exp'!$L:$L,'FAOstat _govt exp'!$J:$J,FAOstat!AB$4,'FAOstat _govt exp'!$H:$H,FAOstat!AB$3,'FAOstat _govt exp'!$D:$D,FAOstat!$B83)</f>
        <v>0</v>
      </c>
      <c r="AC83">
        <f>SUMIFS('FAOstat _govt exp'!$L:$L,'FAOstat _govt exp'!$J:$J,FAOstat!AC$4,'FAOstat _govt exp'!$H:$H,FAOstat!AC$3,'FAOstat _govt exp'!$D:$D,FAOstat!$B83)</f>
        <v>0</v>
      </c>
      <c r="AD83">
        <f>SUMIFS('FAOstat _govt exp'!$L:$L,'FAOstat _govt exp'!$J:$J,FAOstat!AD$4,'FAOstat _govt exp'!$H:$H,FAOstat!AD$3,'FAOstat _govt exp'!$D:$D,FAOstat!$B83)</f>
        <v>0</v>
      </c>
      <c r="AE83">
        <f>SUMIFS('FAOstat _govt exp'!$L:$L,'FAOstat _govt exp'!$J:$J,FAOstat!AE$4,'FAOstat _govt exp'!$H:$H,FAOstat!AE$3,'FAOstat _govt exp'!$D:$D,FAOstat!$B83)</f>
        <v>0</v>
      </c>
      <c r="AF83">
        <f>SUMIFS('FAOstat _govt exp'!$L:$L,'FAOstat _govt exp'!$J:$J,FAOstat!AF$4,'FAOstat _govt exp'!$H:$H,FAOstat!AF$3,'FAOstat _govt exp'!$D:$D,FAOstat!$B83)</f>
        <v>0</v>
      </c>
      <c r="AG83">
        <f>SUMIFS('FAOstat _govt exp'!$L:$L,'FAOstat _govt exp'!$J:$J,FAOstat!AG$4,'FAOstat _govt exp'!$H:$H,FAOstat!AG$3,'FAOstat _govt exp'!$D:$D,FAOstat!$B83)</f>
        <v>0</v>
      </c>
      <c r="AH83">
        <f>SUMIFS('FAOstat _govt exp'!$L:$L,'FAOstat _govt exp'!$J:$J,FAOstat!AH$4,'FAOstat _govt exp'!$H:$H,FAOstat!AH$3,'FAOstat _govt exp'!$D:$D,FAOstat!$B83)</f>
        <v>0</v>
      </c>
      <c r="AI83">
        <f>SUMIFS('FAOstat _govt exp'!$L:$L,'FAOstat _govt exp'!$J:$J,FAOstat!AI$4,'FAOstat _govt exp'!$H:$H,FAOstat!AI$3,'FAOstat _govt exp'!$D:$D,FAOstat!$B83)</f>
        <v>0</v>
      </c>
      <c r="AJ83">
        <f>SUMIFS('FAOstat _govt exp'!$L:$L,'FAOstat _govt exp'!$J:$J,FAOstat!AJ$4,'FAOstat _govt exp'!$H:$H,FAOstat!AJ$3,'FAOstat _govt exp'!$D:$D,FAOstat!$B83)</f>
        <v>0</v>
      </c>
      <c r="AK83">
        <f>SUMIFS('FAOstat _govt exp'!$L:$L,'FAOstat _govt exp'!$J:$J,FAOstat!AK$4,'FAOstat _govt exp'!$H:$H,FAOstat!AK$3,'FAOstat _govt exp'!$D:$D,FAOstat!$B83)</f>
        <v>0</v>
      </c>
      <c r="AL83">
        <f>SUMIFS('FAOstat _govt exp'!$L:$L,'FAOstat _govt exp'!$J:$J,FAOstat!AL$4,'FAOstat _govt exp'!$H:$H,FAOstat!AL$3,'FAOstat _govt exp'!$D:$D,FAOstat!$B83)</f>
        <v>0</v>
      </c>
      <c r="AM83">
        <f>SUMIFS('FAOstat _govt exp'!$L:$L,'FAOstat _govt exp'!$J:$J,FAOstat!AM$4,'FAOstat _govt exp'!$H:$H,FAOstat!AM$3,'FAOstat _govt exp'!$D:$D,FAOstat!$B83)</f>
        <v>0</v>
      </c>
      <c r="AN83">
        <f>SUMIFS('FAOstat _govt exp'!$L:$L,'FAOstat _govt exp'!$J:$J,FAOstat!AN$4,'FAOstat _govt exp'!$H:$H,FAOstat!AN$3,'FAOstat _govt exp'!$D:$D,FAOstat!$B83)</f>
        <v>0</v>
      </c>
      <c r="AO83">
        <f>SUMIFS('FAOstat _govt exp'!$L:$L,'FAOstat _govt exp'!$J:$J,FAOstat!AO$4,'FAOstat _govt exp'!$H:$H,FAOstat!AO$3,'FAOstat _govt exp'!$D:$D,FAOstat!$B83)</f>
        <v>0</v>
      </c>
      <c r="AP83">
        <f>SUMIFS('FAOstat _govt exp'!$L:$L,'FAOstat _govt exp'!$J:$J,FAOstat!AP$4,'FAOstat _govt exp'!$H:$H,FAOstat!AP$3,'FAOstat _govt exp'!$D:$D,FAOstat!$B83)</f>
        <v>0</v>
      </c>
      <c r="AQ83">
        <f>SUMIFS('FAOstat _govt exp'!$L:$L,'FAOstat _govt exp'!$J:$J,FAOstat!AQ$4,'FAOstat _govt exp'!$H:$H,FAOstat!AQ$3,'FAOstat _govt exp'!$D:$D,FAOstat!$B83)</f>
        <v>0</v>
      </c>
      <c r="AR83">
        <f>SUMIFS('FAOstat _govt exp'!$L:$L,'FAOstat _govt exp'!$J:$J,FAOstat!AR$4,'FAOstat _govt exp'!$H:$H,FAOstat!AR$3,'FAOstat _govt exp'!$D:$D,FAOstat!$B83)</f>
        <v>0</v>
      </c>
      <c r="AS83">
        <f>SUMIFS('FAOstat _govt exp'!$L:$L,'FAOstat _govt exp'!$J:$J,FAOstat!AS$4,'FAOstat _govt exp'!$H:$H,FAOstat!AS$3,'FAOstat _govt exp'!$D:$D,FAOstat!$B83)</f>
        <v>0</v>
      </c>
      <c r="AT83">
        <f>SUMIFS('FAOstat _govt exp'!$L:$L,'FAOstat _govt exp'!$J:$J,FAOstat!AT$4,'FAOstat _govt exp'!$H:$H,FAOstat!AT$3,'FAOstat _govt exp'!$D:$D,FAOstat!$B83)</f>
        <v>0</v>
      </c>
      <c r="AU83">
        <f>SUMIFS('FAOstat _govt exp'!$L:$L,'FAOstat _govt exp'!$J:$J,FAOstat!AU$4,'FAOstat _govt exp'!$H:$H,FAOstat!AU$3,'FAOstat _govt exp'!$D:$D,FAOstat!$B83)</f>
        <v>0</v>
      </c>
      <c r="AV83">
        <f>SUMIFS('FAOstat _govt exp'!$L:$L,'FAOstat _govt exp'!$J:$J,FAOstat!AV$4,'FAOstat _govt exp'!$H:$H,FAOstat!AV$3,'FAOstat _govt exp'!$D:$D,FAOstat!$B83)</f>
        <v>0</v>
      </c>
      <c r="AW83">
        <f>SUMIFS('FAOstat _govt exp'!$L:$L,'FAOstat _govt exp'!$J:$J,FAOstat!AW$4,'FAOstat _govt exp'!$H:$H,FAOstat!AW$3,'FAOstat _govt exp'!$D:$D,FAOstat!$B83)</f>
        <v>0</v>
      </c>
      <c r="AX83">
        <f>SUMIFS('FAOstat _govt exp'!$L:$L,'FAOstat _govt exp'!$J:$J,FAOstat!AX$4,'FAOstat _govt exp'!$H:$H,FAOstat!AX$3,'FAOstat _govt exp'!$D:$D,FAOstat!$B83)</f>
        <v>0</v>
      </c>
      <c r="AY83">
        <f>SUMIFS('FAOstat _govt exp'!$L:$L,'FAOstat _govt exp'!$J:$J,FAOstat!AY$4,'FAOstat _govt exp'!$H:$H,FAOstat!AY$3,'FAOstat _govt exp'!$D:$D,FAOstat!$B83)</f>
        <v>0</v>
      </c>
      <c r="AZ83">
        <f>SUMIFS('FAOstat _govt exp'!$L:$L,'FAOstat _govt exp'!$J:$J,FAOstat!AZ$4,'FAOstat _govt exp'!$H:$H,FAOstat!AZ$3,'FAOstat _govt exp'!$D:$D,FAOstat!$B83)</f>
        <v>0</v>
      </c>
      <c r="BA83">
        <f>SUMIFS('FAOstat _govt exp'!$L:$L,'FAOstat _govt exp'!$J:$J,FAOstat!BA$4,'FAOstat _govt exp'!$H:$H,FAOstat!BA$3,'FAOstat _govt exp'!$D:$D,FAOstat!$B83)</f>
        <v>0</v>
      </c>
      <c r="BB83">
        <f>SUMIFS('FAOstat _govt exp'!$L:$L,'FAOstat _govt exp'!$J:$J,FAOstat!BB$4,'FAOstat _govt exp'!$H:$H,FAOstat!BB$3,'FAOstat _govt exp'!$D:$D,FAOstat!$B83)</f>
        <v>0</v>
      </c>
      <c r="BC83">
        <f>SUMIFS('FAOstat _govt exp'!$L:$L,'FAOstat _govt exp'!$J:$J,FAOstat!BC$4,'FAOstat _govt exp'!$H:$H,FAOstat!BC$3,'FAOstat _govt exp'!$D:$D,FAOstat!$B83)</f>
        <v>0</v>
      </c>
      <c r="BD83">
        <f>SUMIFS('FAOstat _govt exp'!$L:$L,'FAOstat _govt exp'!$J:$J,FAOstat!BD$4,'FAOstat _govt exp'!$H:$H,FAOstat!BD$3,'FAOstat _govt exp'!$D:$D,FAOstat!$B83)</f>
        <v>0</v>
      </c>
      <c r="BE83">
        <f>SUMIFS('FAOstat _govt exp'!$L:$L,'FAOstat _govt exp'!$J:$J,FAOstat!BE$4,'FAOstat _govt exp'!$H:$H,FAOstat!BE$3,'FAOstat _govt exp'!$D:$D,FAOstat!$B83)</f>
        <v>0</v>
      </c>
      <c r="BF83">
        <f>SUMIFS('FAOstat _govt exp'!$L:$L,'FAOstat _govt exp'!$J:$J,FAOstat!BF$4,'FAOstat _govt exp'!$H:$H,FAOstat!BF$3,'FAOstat _govt exp'!$D:$D,FAOstat!$B83)</f>
        <v>0</v>
      </c>
      <c r="BG83">
        <f>SUMIFS('FAOstat _govt exp'!$L:$L,'FAOstat _govt exp'!$J:$J,FAOstat!BG$4,'FAOstat _govt exp'!$H:$H,FAOstat!BG$3,'FAOstat _govt exp'!$D:$D,FAOstat!$B83)</f>
        <v>0</v>
      </c>
      <c r="BH83">
        <f>SUMIFS('FAOstat _govt exp'!$L:$L,'FAOstat _govt exp'!$J:$J,FAOstat!BH$4,'FAOstat _govt exp'!$H:$H,FAOstat!BH$3,'FAOstat _govt exp'!$D:$D,FAOstat!$B83)</f>
        <v>0</v>
      </c>
      <c r="BI83">
        <f>SUMIFS('FAOstat _govt exp'!$L:$L,'FAOstat _govt exp'!$J:$J,FAOstat!BI$4,'FAOstat _govt exp'!$H:$H,FAOstat!BI$3,'FAOstat _govt exp'!$D:$D,FAOstat!$B83)</f>
        <v>0</v>
      </c>
      <c r="BJ83">
        <f>SUMIFS('FAOstat _govt exp'!$L:$L,'FAOstat _govt exp'!$J:$J,FAOstat!BJ$4,'FAOstat _govt exp'!$H:$H,FAOstat!BJ$3,'FAOstat _govt exp'!$D:$D,FAOstat!$B83)</f>
        <v>0</v>
      </c>
      <c r="BK83">
        <f>SUMIFS('FAOstat _govt exp'!$L:$L,'FAOstat _govt exp'!$J:$J,FAOstat!BK$4,'FAOstat _govt exp'!$H:$H,FAOstat!BK$3,'FAOstat _govt exp'!$D:$D,FAOstat!$B83)</f>
        <v>0</v>
      </c>
      <c r="BL83">
        <f>SUMIFS('FAOstat _govt exp'!$L:$L,'FAOstat _govt exp'!$J:$J,FAOstat!BL$4,'FAOstat _govt exp'!$H:$H,FAOstat!BL$3,'FAOstat _govt exp'!$D:$D,FAOstat!$B83)</f>
        <v>0</v>
      </c>
      <c r="BM83">
        <f>SUMIFS('FAOstat _govt exp'!$L:$L,'FAOstat _govt exp'!$J:$J,FAOstat!BM$4,'FAOstat _govt exp'!$H:$H,FAOstat!BM$3,'FAOstat _govt exp'!$D:$D,FAOstat!$B83)</f>
        <v>0</v>
      </c>
      <c r="BN83">
        <f>SUMIFS('FAOstat _govt exp'!$L:$L,'FAOstat _govt exp'!$J:$J,FAOstat!BN$4,'FAOstat _govt exp'!$H:$H,FAOstat!BN$3,'FAOstat _govt exp'!$D:$D,FAOstat!$B83)</f>
        <v>0</v>
      </c>
      <c r="BO83">
        <f>SUMIFS('FAOstat _govt exp'!$L:$L,'FAOstat _govt exp'!$J:$J,FAOstat!BO$4,'FAOstat _govt exp'!$H:$H,FAOstat!BO$3,'FAOstat _govt exp'!$D:$D,FAOstat!$B83)</f>
        <v>0</v>
      </c>
      <c r="BP83">
        <f>SUMIFS('FAOstat _govt exp'!$L:$L,'FAOstat _govt exp'!$J:$J,FAOstat!BP$4,'FAOstat _govt exp'!$H:$H,FAOstat!BP$3,'FAOstat _govt exp'!$D:$D,FAOstat!$B83)</f>
        <v>0</v>
      </c>
      <c r="BQ83">
        <f>SUMIFS('FAOstat _govt exp'!$L:$L,'FAOstat _govt exp'!$J:$J,FAOstat!BQ$4,'FAOstat _govt exp'!$H:$H,FAOstat!BQ$3,'FAOstat _govt exp'!$D:$D,FAOstat!$B83)</f>
        <v>0</v>
      </c>
      <c r="BR83">
        <f>SUMIFS('FAOstat _govt exp'!$L:$L,'FAOstat _govt exp'!$J:$J,FAOstat!BR$4,'FAOstat _govt exp'!$H:$H,FAOstat!BR$3,'FAOstat _govt exp'!$D:$D,FAOstat!$B83)</f>
        <v>0</v>
      </c>
      <c r="BS83">
        <f>SUMIFS('FAOstat _govt exp'!$L:$L,'FAOstat _govt exp'!$J:$J,FAOstat!BS$4,'FAOstat _govt exp'!$H:$H,FAOstat!BS$3,'FAOstat _govt exp'!$D:$D,FAOstat!$B83)</f>
        <v>0</v>
      </c>
      <c r="BT83">
        <f>SUMIFS('FAOstat _govt exp'!$L:$L,'FAOstat _govt exp'!$J:$J,FAOstat!BT$4,'FAOstat _govt exp'!$H:$H,FAOstat!BT$3,'FAOstat _govt exp'!$D:$D,FAOstat!$B83)</f>
        <v>0</v>
      </c>
      <c r="BU83">
        <f>SUMIFS('FAOstat _govt exp'!$L:$L,'FAOstat _govt exp'!$J:$J,FAOstat!BU$4,'FAOstat _govt exp'!$H:$H,FAOstat!BU$3,'FAOstat _govt exp'!$D:$D,FAOstat!$B83)</f>
        <v>0</v>
      </c>
      <c r="BV83">
        <f>SUMIFS('FAOstat _govt exp'!$L:$L,'FAOstat _govt exp'!$J:$J,FAOstat!BV$4,'FAOstat _govt exp'!$H:$H,FAOstat!BV$3,'FAOstat _govt exp'!$D:$D,FAOstat!$B83)</f>
        <v>0</v>
      </c>
      <c r="BW83">
        <f>SUMIFS('FAOstat _govt exp'!$L:$L,'FAOstat _govt exp'!$J:$J,FAOstat!BW$4,'FAOstat _govt exp'!$H:$H,FAOstat!BW$3,'FAOstat _govt exp'!$D:$D,FAOstat!$B83)</f>
        <v>0</v>
      </c>
      <c r="BX83">
        <f>SUMIFS('FAOstat _govt exp'!$L:$L,'FAOstat _govt exp'!$J:$J,FAOstat!BX$4,'FAOstat _govt exp'!$H:$H,FAOstat!BX$3,'FAOstat _govt exp'!$D:$D,FAOstat!$B83)</f>
        <v>0</v>
      </c>
      <c r="BY83">
        <f>SUMIFS('FAOstat _govt exp'!$L:$L,'FAOstat _govt exp'!$J:$J,FAOstat!BY$4,'FAOstat _govt exp'!$H:$H,FAOstat!BY$3,'FAOstat _govt exp'!$D:$D,FAOstat!$B83)</f>
        <v>0</v>
      </c>
      <c r="BZ83">
        <f>SUMIFS('FAOstat _govt exp'!$L:$L,'FAOstat _govt exp'!$J:$J,FAOstat!BZ$4,'FAOstat _govt exp'!$H:$H,FAOstat!BZ$3,'FAOstat _govt exp'!$D:$D,FAOstat!$B83)</f>
        <v>0</v>
      </c>
      <c r="CA83">
        <f>SUMIFS('FAOstat _govt exp'!$L:$L,'FAOstat _govt exp'!$J:$J,FAOstat!CA$4,'FAOstat _govt exp'!$H:$H,FAOstat!CA$3,'FAOstat _govt exp'!$D:$D,FAOstat!$B83)</f>
        <v>0</v>
      </c>
      <c r="CB83">
        <f>SUMIFS('FAOstat _govt exp'!$L:$L,'FAOstat _govt exp'!$J:$J,FAOstat!CB$4,'FAOstat _govt exp'!$H:$H,FAOstat!CB$3,'FAOstat _govt exp'!$D:$D,FAOstat!$B83)</f>
        <v>0</v>
      </c>
      <c r="CC83">
        <f>SUMIFS('FAOstat _govt exp'!$L:$L,'FAOstat _govt exp'!$J:$J,FAOstat!CC$4,'FAOstat _govt exp'!$H:$H,FAOstat!CC$3,'FAOstat _govt exp'!$D:$D,FAOstat!$B83)</f>
        <v>0</v>
      </c>
      <c r="CD83">
        <f>SUMIFS('FAOstat _govt exp'!$L:$L,'FAOstat _govt exp'!$J:$J,FAOstat!CD$4,'FAOstat _govt exp'!$H:$H,FAOstat!CD$3,'FAOstat _govt exp'!$D:$D,FAOstat!$B83)</f>
        <v>0</v>
      </c>
      <c r="CE83" s="4">
        <f>SUMIFS('FAOstat_value added'!$L:$L,'FAOstat_value added'!$J:$J,FAOstat!CE$4,'FAOstat_value added'!$D:$D,FAOstat!$B83)</f>
        <v>122.294444</v>
      </c>
      <c r="CF83" s="4">
        <f>IF(SUMIFS('FAOstat_value added'!$L:$L,'FAOstat_value added'!$J:$J,FAOstat!CF$4,'FAOstat_value added'!$D:$D,FAOstat!$B83)=0,CE83*(1+Assumptions!$C$10),SUMIFS('FAOstat_value added'!$L:$L,'FAOstat_value added'!$J:$J,FAOstat!CF$4,'FAOstat_value added'!$D:$D,FAOstat!$B83))</f>
        <v>143.58259100000001</v>
      </c>
      <c r="CG83" s="4">
        <f>IF(SUMIFS('FAOstat_value added'!$L:$L,'FAOstat_value added'!$J:$J,FAOstat!CG$4,'FAOstat_value added'!$D:$D,FAOstat!$B83)=0,CF83*(1+Assumptions!$C$10),SUMIFS('FAOstat_value added'!$L:$L,'FAOstat_value added'!$J:$J,FAOstat!CG$4,'FAOstat_value added'!$D:$D,FAOstat!$B83))</f>
        <v>133.909538</v>
      </c>
      <c r="CH83" s="4">
        <f>IF(SUMIFS('FAOstat_value added'!$L:$L,'FAOstat_value added'!$J:$J,FAOstat!CH$4,'FAOstat_value added'!$D:$D,FAOstat!$B83)=0,CG83*(1+Assumptions!$C$10),SUMIFS('FAOstat_value added'!$L:$L,'FAOstat_value added'!$J:$J,FAOstat!CH$4,'FAOstat_value added'!$D:$D,FAOstat!$B83))</f>
        <v>149.69168199999999</v>
      </c>
      <c r="CI83" s="4">
        <f>IF(SUMIFS('FAOstat_value added'!$L:$L,'FAOstat_value added'!$J:$J,FAOstat!CI$4,'FAOstat_value added'!$D:$D,FAOstat!$B83)=0,CH83*(1+Assumptions!$C$10),SUMIFS('FAOstat_value added'!$L:$L,'FAOstat_value added'!$J:$J,FAOstat!CI$4,'FAOstat_value added'!$D:$D,FAOstat!$B83))</f>
        <v>146.96916400000001</v>
      </c>
      <c r="CJ83" s="4">
        <f>IF(SUMIFS('FAOstat_value added'!$L:$L,'FAOstat_value added'!$J:$J,FAOstat!CJ$4,'FAOstat_value added'!$D:$D,FAOstat!$B83)=0,CI83*(1+Assumptions!$C$10),SUMIFS('FAOstat_value added'!$L:$L,'FAOstat_value added'!$J:$J,FAOstat!CJ$4,'FAOstat_value added'!$D:$D,FAOstat!$B83))</f>
        <v>124.772412</v>
      </c>
      <c r="CK83" s="4">
        <f>IF(SUMIFS('FAOstat_value added'!$L:$L,'FAOstat_value added'!$J:$J,FAOstat!CK$4,'FAOstat_value added'!$D:$D,FAOstat!$B83)=0,CJ83*(1+Assumptions!$C$10),SUMIFS('FAOstat_value added'!$L:$L,'FAOstat_value added'!$J:$J,FAOstat!CK$4,'FAOstat_value added'!$D:$D,FAOstat!$B83))</f>
        <v>142.15114700000001</v>
      </c>
      <c r="CL83" s="4">
        <f>IF(SUMIFS('FAOstat_value added'!$L:$L,'FAOstat_value added'!$J:$J,FAOstat!CL$4,'FAOstat_value added'!$D:$D,FAOstat!$B83)=0,CK83*(1+Assumptions!$C$10),SUMIFS('FAOstat_value added'!$L:$L,'FAOstat_value added'!$J:$J,FAOstat!CL$4,'FAOstat_value added'!$D:$D,FAOstat!$B83))</f>
        <v>133.345518</v>
      </c>
      <c r="CM83" s="4">
        <f>IF(SUMIFS('FAOstat_value added'!$L:$L,'FAOstat_value added'!$J:$J,FAOstat!CM$4,'FAOstat_value added'!$D:$D,FAOstat!$B83)=0,CL83*(1+Assumptions!$C$10),SUMIFS('FAOstat_value added'!$L:$L,'FAOstat_value added'!$J:$J,FAOstat!CM$4,'FAOstat_value added'!$D:$D,FAOstat!$B83))</f>
        <v>142.43732800000001</v>
      </c>
      <c r="CN83" s="4">
        <f>IF(SUMIFS('FAOstat_value added'!$L:$L,'FAOstat_value added'!$J:$J,FAOstat!CN$4,'FAOstat_value added'!$D:$D,FAOstat!$B83)=0,CM83*(1+Assumptions!$C$10),SUMIFS('FAOstat_value added'!$L:$L,'FAOstat_value added'!$J:$J,FAOstat!CN$4,'FAOstat_value added'!$D:$D,FAOstat!$B83))</f>
        <v>145.28607456</v>
      </c>
      <c r="CO83" s="36">
        <f t="shared" si="49"/>
        <v>0</v>
      </c>
    </row>
    <row r="84" spans="2:93" x14ac:dyDescent="0.35">
      <c r="B84" t="s">
        <v>195</v>
      </c>
      <c r="C84">
        <f t="shared" si="29"/>
        <v>0</v>
      </c>
      <c r="D84">
        <f t="shared" si="30"/>
        <v>0</v>
      </c>
      <c r="E84">
        <f t="shared" si="31"/>
        <v>0</v>
      </c>
      <c r="F84">
        <f t="shared" si="32"/>
        <v>0</v>
      </c>
      <c r="G84">
        <f t="shared" si="33"/>
        <v>0</v>
      </c>
      <c r="H84">
        <f t="shared" si="34"/>
        <v>0</v>
      </c>
      <c r="I84">
        <f t="shared" si="35"/>
        <v>0</v>
      </c>
      <c r="J84">
        <f t="shared" si="36"/>
        <v>0</v>
      </c>
      <c r="K84">
        <f t="shared" si="37"/>
        <v>0</v>
      </c>
      <c r="L84">
        <f t="shared" si="38"/>
        <v>0</v>
      </c>
      <c r="M84" s="4">
        <f t="shared" si="39"/>
        <v>6.72</v>
      </c>
      <c r="N84" s="4">
        <f t="shared" si="40"/>
        <v>6.61</v>
      </c>
      <c r="O84" s="4">
        <f t="shared" si="41"/>
        <v>9.6</v>
      </c>
      <c r="P84" s="4">
        <f t="shared" si="42"/>
        <v>5.6</v>
      </c>
      <c r="Q84" s="4">
        <f t="shared" si="43"/>
        <v>0</v>
      </c>
      <c r="R84" s="4">
        <f t="shared" si="44"/>
        <v>0</v>
      </c>
      <c r="S84" s="4">
        <f t="shared" si="45"/>
        <v>0</v>
      </c>
      <c r="T84" s="4">
        <f t="shared" si="46"/>
        <v>0</v>
      </c>
      <c r="U84" s="4">
        <f t="shared" si="47"/>
        <v>0</v>
      </c>
      <c r="V84" s="4">
        <f t="shared" si="48"/>
        <v>0</v>
      </c>
      <c r="W84">
        <f>SUMIFS('FAOstat _govt exp'!$L:$L,'FAOstat _govt exp'!$J:$J,FAOstat!W$4,'FAOstat _govt exp'!$H:$H,FAOstat!W$3,'FAOstat _govt exp'!$D:$D,FAOstat!$B84)</f>
        <v>6.72</v>
      </c>
      <c r="X84">
        <f>SUMIFS('FAOstat _govt exp'!$L:$L,'FAOstat _govt exp'!$J:$J,FAOstat!X$4,'FAOstat _govt exp'!$H:$H,FAOstat!X$3,'FAOstat _govt exp'!$D:$D,FAOstat!$B84)</f>
        <v>6.61</v>
      </c>
      <c r="Y84">
        <f>SUMIFS('FAOstat _govt exp'!$L:$L,'FAOstat _govt exp'!$J:$J,FAOstat!Y$4,'FAOstat _govt exp'!$H:$H,FAOstat!Y$3,'FAOstat _govt exp'!$D:$D,FAOstat!$B84)</f>
        <v>0</v>
      </c>
      <c r="Z84">
        <f>SUMIFS('FAOstat _govt exp'!$L:$L,'FAOstat _govt exp'!$J:$J,FAOstat!Z$4,'FAOstat _govt exp'!$H:$H,FAOstat!Z$3,'FAOstat _govt exp'!$D:$D,FAOstat!$B84)</f>
        <v>0</v>
      </c>
      <c r="AA84">
        <f>SUMIFS('FAOstat _govt exp'!$L:$L,'FAOstat _govt exp'!$J:$J,FAOstat!AA$4,'FAOstat _govt exp'!$H:$H,FAOstat!AA$3,'FAOstat _govt exp'!$D:$D,FAOstat!$B84)</f>
        <v>0</v>
      </c>
      <c r="AB84">
        <f>SUMIFS('FAOstat _govt exp'!$L:$L,'FAOstat _govt exp'!$J:$J,FAOstat!AB$4,'FAOstat _govt exp'!$H:$H,FAOstat!AB$3,'FAOstat _govt exp'!$D:$D,FAOstat!$B84)</f>
        <v>0</v>
      </c>
      <c r="AC84">
        <f>SUMIFS('FAOstat _govt exp'!$L:$L,'FAOstat _govt exp'!$J:$J,FAOstat!AC$4,'FAOstat _govt exp'!$H:$H,FAOstat!AC$3,'FAOstat _govt exp'!$D:$D,FAOstat!$B84)</f>
        <v>0</v>
      </c>
      <c r="AD84">
        <f>SUMIFS('FAOstat _govt exp'!$L:$L,'FAOstat _govt exp'!$J:$J,FAOstat!AD$4,'FAOstat _govt exp'!$H:$H,FAOstat!AD$3,'FAOstat _govt exp'!$D:$D,FAOstat!$B84)</f>
        <v>0</v>
      </c>
      <c r="AE84">
        <f>SUMIFS('FAOstat _govt exp'!$L:$L,'FAOstat _govt exp'!$J:$J,FAOstat!AE$4,'FAOstat _govt exp'!$H:$H,FAOstat!AE$3,'FAOstat _govt exp'!$D:$D,FAOstat!$B84)</f>
        <v>0</v>
      </c>
      <c r="AF84">
        <f>SUMIFS('FAOstat _govt exp'!$L:$L,'FAOstat _govt exp'!$J:$J,FAOstat!AF$4,'FAOstat _govt exp'!$H:$H,FAOstat!AF$3,'FAOstat _govt exp'!$D:$D,FAOstat!$B84)</f>
        <v>0</v>
      </c>
      <c r="AG84">
        <f>SUMIFS('FAOstat _govt exp'!$L:$L,'FAOstat _govt exp'!$J:$J,FAOstat!AG$4,'FAOstat _govt exp'!$H:$H,FAOstat!AG$3,'FAOstat _govt exp'!$D:$D,FAOstat!$B84)</f>
        <v>0</v>
      </c>
      <c r="AH84">
        <f>SUMIFS('FAOstat _govt exp'!$L:$L,'FAOstat _govt exp'!$J:$J,FAOstat!AH$4,'FAOstat _govt exp'!$H:$H,FAOstat!AH$3,'FAOstat _govt exp'!$D:$D,FAOstat!$B84)</f>
        <v>0</v>
      </c>
      <c r="AI84">
        <f>SUMIFS('FAOstat _govt exp'!$L:$L,'FAOstat _govt exp'!$J:$J,FAOstat!AI$4,'FAOstat _govt exp'!$H:$H,FAOstat!AI$3,'FAOstat _govt exp'!$D:$D,FAOstat!$B84)</f>
        <v>0</v>
      </c>
      <c r="AJ84">
        <f>SUMIFS('FAOstat _govt exp'!$L:$L,'FAOstat _govt exp'!$J:$J,FAOstat!AJ$4,'FAOstat _govt exp'!$H:$H,FAOstat!AJ$3,'FAOstat _govt exp'!$D:$D,FAOstat!$B84)</f>
        <v>0</v>
      </c>
      <c r="AK84">
        <f>SUMIFS('FAOstat _govt exp'!$L:$L,'FAOstat _govt exp'!$J:$J,FAOstat!AK$4,'FAOstat _govt exp'!$H:$H,FAOstat!AK$3,'FAOstat _govt exp'!$D:$D,FAOstat!$B84)</f>
        <v>0</v>
      </c>
      <c r="AL84">
        <f>SUMIFS('FAOstat _govt exp'!$L:$L,'FAOstat _govt exp'!$J:$J,FAOstat!AL$4,'FAOstat _govt exp'!$H:$H,FAOstat!AL$3,'FAOstat _govt exp'!$D:$D,FAOstat!$B84)</f>
        <v>0</v>
      </c>
      <c r="AM84">
        <f>SUMIFS('FAOstat _govt exp'!$L:$L,'FAOstat _govt exp'!$J:$J,FAOstat!AM$4,'FAOstat _govt exp'!$H:$H,FAOstat!AM$3,'FAOstat _govt exp'!$D:$D,FAOstat!$B84)</f>
        <v>0</v>
      </c>
      <c r="AN84">
        <f>SUMIFS('FAOstat _govt exp'!$L:$L,'FAOstat _govt exp'!$J:$J,FAOstat!AN$4,'FAOstat _govt exp'!$H:$H,FAOstat!AN$3,'FAOstat _govt exp'!$D:$D,FAOstat!$B84)</f>
        <v>0</v>
      </c>
      <c r="AO84">
        <f>SUMIFS('FAOstat _govt exp'!$L:$L,'FAOstat _govt exp'!$J:$J,FAOstat!AO$4,'FAOstat _govt exp'!$H:$H,FAOstat!AO$3,'FAOstat _govt exp'!$D:$D,FAOstat!$B84)</f>
        <v>0</v>
      </c>
      <c r="AP84">
        <f>SUMIFS('FAOstat _govt exp'!$L:$L,'FAOstat _govt exp'!$J:$J,FAOstat!AP$4,'FAOstat _govt exp'!$H:$H,FAOstat!AP$3,'FAOstat _govt exp'!$D:$D,FAOstat!$B84)</f>
        <v>0</v>
      </c>
      <c r="AQ84">
        <f>SUMIFS('FAOstat _govt exp'!$L:$L,'FAOstat _govt exp'!$J:$J,FAOstat!AQ$4,'FAOstat _govt exp'!$H:$H,FAOstat!AQ$3,'FAOstat _govt exp'!$D:$D,FAOstat!$B84)</f>
        <v>0</v>
      </c>
      <c r="AR84">
        <f>SUMIFS('FAOstat _govt exp'!$L:$L,'FAOstat _govt exp'!$J:$J,FAOstat!AR$4,'FAOstat _govt exp'!$H:$H,FAOstat!AR$3,'FAOstat _govt exp'!$D:$D,FAOstat!$B84)</f>
        <v>0</v>
      </c>
      <c r="AS84">
        <f>SUMIFS('FAOstat _govt exp'!$L:$L,'FAOstat _govt exp'!$J:$J,FAOstat!AS$4,'FAOstat _govt exp'!$H:$H,FAOstat!AS$3,'FAOstat _govt exp'!$D:$D,FAOstat!$B84)</f>
        <v>0</v>
      </c>
      <c r="AT84">
        <f>SUMIFS('FAOstat _govt exp'!$L:$L,'FAOstat _govt exp'!$J:$J,FAOstat!AT$4,'FAOstat _govt exp'!$H:$H,FAOstat!AT$3,'FAOstat _govt exp'!$D:$D,FAOstat!$B84)</f>
        <v>0</v>
      </c>
      <c r="AU84">
        <f>SUMIFS('FAOstat _govt exp'!$L:$L,'FAOstat _govt exp'!$J:$J,FAOstat!AU$4,'FAOstat _govt exp'!$H:$H,FAOstat!AU$3,'FAOstat _govt exp'!$D:$D,FAOstat!$B84)</f>
        <v>0</v>
      </c>
      <c r="AV84">
        <f>SUMIFS('FAOstat _govt exp'!$L:$L,'FAOstat _govt exp'!$J:$J,FAOstat!AV$4,'FAOstat _govt exp'!$H:$H,FAOstat!AV$3,'FAOstat _govt exp'!$D:$D,FAOstat!$B84)</f>
        <v>0</v>
      </c>
      <c r="AW84">
        <f>SUMIFS('FAOstat _govt exp'!$L:$L,'FAOstat _govt exp'!$J:$J,FAOstat!AW$4,'FAOstat _govt exp'!$H:$H,FAOstat!AW$3,'FAOstat _govt exp'!$D:$D,FAOstat!$B84)</f>
        <v>0</v>
      </c>
      <c r="AX84">
        <f>SUMIFS('FAOstat _govt exp'!$L:$L,'FAOstat _govt exp'!$J:$J,FAOstat!AX$4,'FAOstat _govt exp'!$H:$H,FAOstat!AX$3,'FAOstat _govt exp'!$D:$D,FAOstat!$B84)</f>
        <v>0</v>
      </c>
      <c r="AY84">
        <f>SUMIFS('FAOstat _govt exp'!$L:$L,'FAOstat _govt exp'!$J:$J,FAOstat!AY$4,'FAOstat _govt exp'!$H:$H,FAOstat!AY$3,'FAOstat _govt exp'!$D:$D,FAOstat!$B84)</f>
        <v>0</v>
      </c>
      <c r="AZ84">
        <f>SUMIFS('FAOstat _govt exp'!$L:$L,'FAOstat _govt exp'!$J:$J,FAOstat!AZ$4,'FAOstat _govt exp'!$H:$H,FAOstat!AZ$3,'FAOstat _govt exp'!$D:$D,FAOstat!$B84)</f>
        <v>0</v>
      </c>
      <c r="BA84">
        <f>SUMIFS('FAOstat _govt exp'!$L:$L,'FAOstat _govt exp'!$J:$J,FAOstat!BA$4,'FAOstat _govt exp'!$H:$H,FAOstat!BA$3,'FAOstat _govt exp'!$D:$D,FAOstat!$B84)</f>
        <v>6.72</v>
      </c>
      <c r="BB84">
        <f>SUMIFS('FAOstat _govt exp'!$L:$L,'FAOstat _govt exp'!$J:$J,FAOstat!BB$4,'FAOstat _govt exp'!$H:$H,FAOstat!BB$3,'FAOstat _govt exp'!$D:$D,FAOstat!$B84)</f>
        <v>6.61</v>
      </c>
      <c r="BC84">
        <f>SUMIFS('FAOstat _govt exp'!$L:$L,'FAOstat _govt exp'!$J:$J,FAOstat!BC$4,'FAOstat _govt exp'!$H:$H,FAOstat!BC$3,'FAOstat _govt exp'!$D:$D,FAOstat!$B84)</f>
        <v>9.6</v>
      </c>
      <c r="BD84">
        <f>SUMIFS('FAOstat _govt exp'!$L:$L,'FAOstat _govt exp'!$J:$J,FAOstat!BD$4,'FAOstat _govt exp'!$H:$H,FAOstat!BD$3,'FAOstat _govt exp'!$D:$D,FAOstat!$B84)</f>
        <v>0</v>
      </c>
      <c r="BE84">
        <f>SUMIFS('FAOstat _govt exp'!$L:$L,'FAOstat _govt exp'!$J:$J,FAOstat!BE$4,'FAOstat _govt exp'!$H:$H,FAOstat!BE$3,'FAOstat _govt exp'!$D:$D,FAOstat!$B84)</f>
        <v>0</v>
      </c>
      <c r="BF84">
        <f>SUMIFS('FAOstat _govt exp'!$L:$L,'FAOstat _govt exp'!$J:$J,FAOstat!BF$4,'FAOstat _govt exp'!$H:$H,FAOstat!BF$3,'FAOstat _govt exp'!$D:$D,FAOstat!$B84)</f>
        <v>0</v>
      </c>
      <c r="BG84">
        <f>SUMIFS('FAOstat _govt exp'!$L:$L,'FAOstat _govt exp'!$J:$J,FAOstat!BG$4,'FAOstat _govt exp'!$H:$H,FAOstat!BG$3,'FAOstat _govt exp'!$D:$D,FAOstat!$B84)</f>
        <v>0</v>
      </c>
      <c r="BH84">
        <f>SUMIFS('FAOstat _govt exp'!$L:$L,'FAOstat _govt exp'!$J:$J,FAOstat!BH$4,'FAOstat _govt exp'!$H:$H,FAOstat!BH$3,'FAOstat _govt exp'!$D:$D,FAOstat!$B84)</f>
        <v>0</v>
      </c>
      <c r="BI84">
        <f>SUMIFS('FAOstat _govt exp'!$L:$L,'FAOstat _govt exp'!$J:$J,FAOstat!BI$4,'FAOstat _govt exp'!$H:$H,FAOstat!BI$3,'FAOstat _govt exp'!$D:$D,FAOstat!$B84)</f>
        <v>0</v>
      </c>
      <c r="BJ84">
        <f>SUMIFS('FAOstat _govt exp'!$L:$L,'FAOstat _govt exp'!$J:$J,FAOstat!BJ$4,'FAOstat _govt exp'!$H:$H,FAOstat!BJ$3,'FAOstat _govt exp'!$D:$D,FAOstat!$B84)</f>
        <v>0</v>
      </c>
      <c r="BK84">
        <f>SUMIFS('FAOstat _govt exp'!$L:$L,'FAOstat _govt exp'!$J:$J,FAOstat!BK$4,'FAOstat _govt exp'!$H:$H,FAOstat!BK$3,'FAOstat _govt exp'!$D:$D,FAOstat!$B84)</f>
        <v>0</v>
      </c>
      <c r="BL84">
        <f>SUMIFS('FAOstat _govt exp'!$L:$L,'FAOstat _govt exp'!$J:$J,FAOstat!BL$4,'FAOstat _govt exp'!$H:$H,FAOstat!BL$3,'FAOstat _govt exp'!$D:$D,FAOstat!$B84)</f>
        <v>0</v>
      </c>
      <c r="BM84">
        <f>SUMIFS('FAOstat _govt exp'!$L:$L,'FAOstat _govt exp'!$J:$J,FAOstat!BM$4,'FAOstat _govt exp'!$H:$H,FAOstat!BM$3,'FAOstat _govt exp'!$D:$D,FAOstat!$B84)</f>
        <v>0</v>
      </c>
      <c r="BN84">
        <f>SUMIFS('FAOstat _govt exp'!$L:$L,'FAOstat _govt exp'!$J:$J,FAOstat!BN$4,'FAOstat _govt exp'!$H:$H,FAOstat!BN$3,'FAOstat _govt exp'!$D:$D,FAOstat!$B84)</f>
        <v>5.6</v>
      </c>
      <c r="BO84">
        <f>SUMIFS('FAOstat _govt exp'!$L:$L,'FAOstat _govt exp'!$J:$J,FAOstat!BO$4,'FAOstat _govt exp'!$H:$H,FAOstat!BO$3,'FAOstat _govt exp'!$D:$D,FAOstat!$B84)</f>
        <v>0</v>
      </c>
      <c r="BP84">
        <f>SUMIFS('FAOstat _govt exp'!$L:$L,'FAOstat _govt exp'!$J:$J,FAOstat!BP$4,'FAOstat _govt exp'!$H:$H,FAOstat!BP$3,'FAOstat _govt exp'!$D:$D,FAOstat!$B84)</f>
        <v>0</v>
      </c>
      <c r="BQ84">
        <f>SUMIFS('FAOstat _govt exp'!$L:$L,'FAOstat _govt exp'!$J:$J,FAOstat!BQ$4,'FAOstat _govt exp'!$H:$H,FAOstat!BQ$3,'FAOstat _govt exp'!$D:$D,FAOstat!$B84)</f>
        <v>0</v>
      </c>
      <c r="BR84">
        <f>SUMIFS('FAOstat _govt exp'!$L:$L,'FAOstat _govt exp'!$J:$J,FAOstat!BR$4,'FAOstat _govt exp'!$H:$H,FAOstat!BR$3,'FAOstat _govt exp'!$D:$D,FAOstat!$B84)</f>
        <v>0</v>
      </c>
      <c r="BS84">
        <f>SUMIFS('FAOstat _govt exp'!$L:$L,'FAOstat _govt exp'!$J:$J,FAOstat!BS$4,'FAOstat _govt exp'!$H:$H,FAOstat!BS$3,'FAOstat _govt exp'!$D:$D,FAOstat!$B84)</f>
        <v>0</v>
      </c>
      <c r="BT84">
        <f>SUMIFS('FAOstat _govt exp'!$L:$L,'FAOstat _govt exp'!$J:$J,FAOstat!BT$4,'FAOstat _govt exp'!$H:$H,FAOstat!BT$3,'FAOstat _govt exp'!$D:$D,FAOstat!$B84)</f>
        <v>0</v>
      </c>
      <c r="BU84">
        <f>SUMIFS('FAOstat _govt exp'!$L:$L,'FAOstat _govt exp'!$J:$J,FAOstat!BU$4,'FAOstat _govt exp'!$H:$H,FAOstat!BU$3,'FAOstat _govt exp'!$D:$D,FAOstat!$B84)</f>
        <v>0</v>
      </c>
      <c r="BV84">
        <f>SUMIFS('FAOstat _govt exp'!$L:$L,'FAOstat _govt exp'!$J:$J,FAOstat!BV$4,'FAOstat _govt exp'!$H:$H,FAOstat!BV$3,'FAOstat _govt exp'!$D:$D,FAOstat!$B84)</f>
        <v>0</v>
      </c>
      <c r="BW84">
        <f>SUMIFS('FAOstat _govt exp'!$L:$L,'FAOstat _govt exp'!$J:$J,FAOstat!BW$4,'FAOstat _govt exp'!$H:$H,FAOstat!BW$3,'FAOstat _govt exp'!$D:$D,FAOstat!$B84)</f>
        <v>0</v>
      </c>
      <c r="BX84">
        <f>SUMIFS('FAOstat _govt exp'!$L:$L,'FAOstat _govt exp'!$J:$J,FAOstat!BX$4,'FAOstat _govt exp'!$H:$H,FAOstat!BX$3,'FAOstat _govt exp'!$D:$D,FAOstat!$B84)</f>
        <v>0</v>
      </c>
      <c r="BY84">
        <f>SUMIFS('FAOstat _govt exp'!$L:$L,'FAOstat _govt exp'!$J:$J,FAOstat!BY$4,'FAOstat _govt exp'!$H:$H,FAOstat!BY$3,'FAOstat _govt exp'!$D:$D,FAOstat!$B84)</f>
        <v>0</v>
      </c>
      <c r="BZ84">
        <f>SUMIFS('FAOstat _govt exp'!$L:$L,'FAOstat _govt exp'!$J:$J,FAOstat!BZ$4,'FAOstat _govt exp'!$H:$H,FAOstat!BZ$3,'FAOstat _govt exp'!$D:$D,FAOstat!$B84)</f>
        <v>0</v>
      </c>
      <c r="CA84">
        <f>SUMIFS('FAOstat _govt exp'!$L:$L,'FAOstat _govt exp'!$J:$J,FAOstat!CA$4,'FAOstat _govt exp'!$H:$H,FAOstat!CA$3,'FAOstat _govt exp'!$D:$D,FAOstat!$B84)</f>
        <v>0</v>
      </c>
      <c r="CB84">
        <f>SUMIFS('FAOstat _govt exp'!$L:$L,'FAOstat _govt exp'!$J:$J,FAOstat!CB$4,'FAOstat _govt exp'!$H:$H,FAOstat!CB$3,'FAOstat _govt exp'!$D:$D,FAOstat!$B84)</f>
        <v>0</v>
      </c>
      <c r="CC84">
        <f>SUMIFS('FAOstat _govt exp'!$L:$L,'FAOstat _govt exp'!$J:$J,FAOstat!CC$4,'FAOstat _govt exp'!$H:$H,FAOstat!CC$3,'FAOstat _govt exp'!$D:$D,FAOstat!$B84)</f>
        <v>0</v>
      </c>
      <c r="CD84">
        <f>SUMIFS('FAOstat _govt exp'!$L:$L,'FAOstat _govt exp'!$J:$J,FAOstat!CD$4,'FAOstat _govt exp'!$H:$H,FAOstat!CD$3,'FAOstat _govt exp'!$D:$D,FAOstat!$B84)</f>
        <v>0</v>
      </c>
      <c r="CE84" s="4">
        <f>SUMIFS('FAOstat_value added'!$L:$L,'FAOstat_value added'!$J:$J,FAOstat!CE$4,'FAOstat_value added'!$D:$D,FAOstat!$B84)</f>
        <v>696</v>
      </c>
      <c r="CF84" s="4">
        <f>IF(SUMIFS('FAOstat_value added'!$L:$L,'FAOstat_value added'!$J:$J,FAOstat!CF$4,'FAOstat_value added'!$D:$D,FAOstat!$B84)=0,CE84*(1+Assumptions!$C$10),SUMIFS('FAOstat_value added'!$L:$L,'FAOstat_value added'!$J:$J,FAOstat!CF$4,'FAOstat_value added'!$D:$D,FAOstat!$B84))</f>
        <v>745</v>
      </c>
      <c r="CG84" s="4">
        <f>IF(SUMIFS('FAOstat_value added'!$L:$L,'FAOstat_value added'!$J:$J,FAOstat!CG$4,'FAOstat_value added'!$D:$D,FAOstat!$B84)=0,CF84*(1+Assumptions!$C$10),SUMIFS('FAOstat_value added'!$L:$L,'FAOstat_value added'!$J:$J,FAOstat!CG$4,'FAOstat_value added'!$D:$D,FAOstat!$B84))</f>
        <v>968</v>
      </c>
      <c r="CH84" s="4">
        <f>IF(SUMIFS('FAOstat_value added'!$L:$L,'FAOstat_value added'!$J:$J,FAOstat!CH$4,'FAOstat_value added'!$D:$D,FAOstat!$B84)=0,CG84*(1+Assumptions!$C$10),SUMIFS('FAOstat_value added'!$L:$L,'FAOstat_value added'!$J:$J,FAOstat!CH$4,'FAOstat_value added'!$D:$D,FAOstat!$B84))</f>
        <v>1258</v>
      </c>
      <c r="CI84" s="4">
        <f>IF(SUMIFS('FAOstat_value added'!$L:$L,'FAOstat_value added'!$J:$J,FAOstat!CI$4,'FAOstat_value added'!$D:$D,FAOstat!$B84)=0,CH84*(1+Assumptions!$C$10),SUMIFS('FAOstat_value added'!$L:$L,'FAOstat_value added'!$J:$J,FAOstat!CI$4,'FAOstat_value added'!$D:$D,FAOstat!$B84))</f>
        <v>1636</v>
      </c>
      <c r="CJ84" s="4">
        <f>IF(SUMIFS('FAOstat_value added'!$L:$L,'FAOstat_value added'!$J:$J,FAOstat!CJ$4,'FAOstat_value added'!$D:$D,FAOstat!$B84)=0,CI84*(1+Assumptions!$C$10),SUMIFS('FAOstat_value added'!$L:$L,'FAOstat_value added'!$J:$J,FAOstat!CJ$4,'FAOstat_value added'!$D:$D,FAOstat!$B84))</f>
        <v>1588.6104089999999</v>
      </c>
      <c r="CK84" s="4">
        <f>IF(SUMIFS('FAOstat_value added'!$L:$L,'FAOstat_value added'!$J:$J,FAOstat!CK$4,'FAOstat_value added'!$D:$D,FAOstat!$B84)=0,CJ84*(1+Assumptions!$C$10),SUMIFS('FAOstat_value added'!$L:$L,'FAOstat_value added'!$J:$J,FAOstat!CK$4,'FAOstat_value added'!$D:$D,FAOstat!$B84))</f>
        <v>1775.9588879999999</v>
      </c>
      <c r="CL84" s="4">
        <f>IF(SUMIFS('FAOstat_value added'!$L:$L,'FAOstat_value added'!$J:$J,FAOstat!CL$4,'FAOstat_value added'!$D:$D,FAOstat!$B84)=0,CK84*(1+Assumptions!$C$10),SUMIFS('FAOstat_value added'!$L:$L,'FAOstat_value added'!$J:$J,FAOstat!CL$4,'FAOstat_value added'!$D:$D,FAOstat!$B84))</f>
        <v>1773.0230429999999</v>
      </c>
      <c r="CM84" s="4">
        <f>IF(SUMIFS('FAOstat_value added'!$L:$L,'FAOstat_value added'!$J:$J,FAOstat!CM$4,'FAOstat_value added'!$D:$D,FAOstat!$B84)=0,CL84*(1+Assumptions!$C$10),SUMIFS('FAOstat_value added'!$L:$L,'FAOstat_value added'!$J:$J,FAOstat!CM$4,'FAOstat_value added'!$D:$D,FAOstat!$B84))</f>
        <v>1770.0871990000001</v>
      </c>
      <c r="CN84" s="4">
        <f>IF(SUMIFS('FAOstat_value added'!$L:$L,'FAOstat_value added'!$J:$J,FAOstat!CN$4,'FAOstat_value added'!$D:$D,FAOstat!$B84)=0,CM84*(1+Assumptions!$C$10),SUMIFS('FAOstat_value added'!$L:$L,'FAOstat_value added'!$J:$J,FAOstat!CN$4,'FAOstat_value added'!$D:$D,FAOstat!$B84))</f>
        <v>1805.48894298</v>
      </c>
      <c r="CO84" s="36">
        <f t="shared" si="49"/>
        <v>-1</v>
      </c>
    </row>
    <row r="85" spans="2:93" x14ac:dyDescent="0.35">
      <c r="B85" t="s">
        <v>197</v>
      </c>
      <c r="C85">
        <f t="shared" si="29"/>
        <v>0</v>
      </c>
      <c r="D85">
        <f t="shared" si="30"/>
        <v>0</v>
      </c>
      <c r="E85">
        <f t="shared" si="31"/>
        <v>0</v>
      </c>
      <c r="F85">
        <f t="shared" si="32"/>
        <v>0</v>
      </c>
      <c r="G85">
        <f t="shared" si="33"/>
        <v>0</v>
      </c>
      <c r="H85">
        <f t="shared" si="34"/>
        <v>0</v>
      </c>
      <c r="I85">
        <f t="shared" si="35"/>
        <v>0</v>
      </c>
      <c r="J85">
        <f t="shared" si="36"/>
        <v>0</v>
      </c>
      <c r="K85">
        <f t="shared" si="37"/>
        <v>0</v>
      </c>
      <c r="L85">
        <f t="shared" si="38"/>
        <v>0</v>
      </c>
      <c r="M85" s="4">
        <f t="shared" si="39"/>
        <v>958.3599999999999</v>
      </c>
      <c r="N85" s="4">
        <f t="shared" si="40"/>
        <v>780.47</v>
      </c>
      <c r="O85" s="4">
        <f t="shared" si="41"/>
        <v>759.44</v>
      </c>
      <c r="P85" s="4">
        <f t="shared" si="42"/>
        <v>638.33000000000004</v>
      </c>
      <c r="Q85" s="4">
        <f t="shared" si="43"/>
        <v>704.55</v>
      </c>
      <c r="R85" s="4">
        <f t="shared" si="44"/>
        <v>623.03</v>
      </c>
      <c r="S85" s="4">
        <f t="shared" si="45"/>
        <v>523.79</v>
      </c>
      <c r="T85" s="4">
        <f t="shared" si="46"/>
        <v>493.06999999999994</v>
      </c>
      <c r="U85" s="4">
        <f t="shared" si="47"/>
        <v>0</v>
      </c>
      <c r="V85" s="4">
        <f t="shared" si="48"/>
        <v>0</v>
      </c>
      <c r="W85">
        <f>SUMIFS('FAOstat _govt exp'!$L:$L,'FAOstat _govt exp'!$J:$J,FAOstat!W$4,'FAOstat _govt exp'!$H:$H,FAOstat!W$3,'FAOstat _govt exp'!$D:$D,FAOstat!$B85)</f>
        <v>460.02</v>
      </c>
      <c r="X85">
        <f>SUMIFS('FAOstat _govt exp'!$L:$L,'FAOstat _govt exp'!$J:$J,FAOstat!X$4,'FAOstat _govt exp'!$H:$H,FAOstat!X$3,'FAOstat _govt exp'!$D:$D,FAOstat!$B85)</f>
        <v>457.4</v>
      </c>
      <c r="Y85">
        <f>SUMIFS('FAOstat _govt exp'!$L:$L,'FAOstat _govt exp'!$J:$J,FAOstat!Y$4,'FAOstat _govt exp'!$H:$H,FAOstat!Y$3,'FAOstat _govt exp'!$D:$D,FAOstat!$B85)</f>
        <v>413.21</v>
      </c>
      <c r="Z85">
        <f>SUMIFS('FAOstat _govt exp'!$L:$L,'FAOstat _govt exp'!$J:$J,FAOstat!Z$4,'FAOstat _govt exp'!$H:$H,FAOstat!Z$3,'FAOstat _govt exp'!$D:$D,FAOstat!$B85)</f>
        <v>420.74</v>
      </c>
      <c r="AA85">
        <f>SUMIFS('FAOstat _govt exp'!$L:$L,'FAOstat _govt exp'!$J:$J,FAOstat!AA$4,'FAOstat _govt exp'!$H:$H,FAOstat!AA$3,'FAOstat _govt exp'!$D:$D,FAOstat!$B85)</f>
        <v>431.53</v>
      </c>
      <c r="AB85">
        <f>SUMIFS('FAOstat _govt exp'!$L:$L,'FAOstat _govt exp'!$J:$J,FAOstat!AB$4,'FAOstat _govt exp'!$H:$H,FAOstat!AB$3,'FAOstat _govt exp'!$D:$D,FAOstat!$B85)</f>
        <v>399.63</v>
      </c>
      <c r="AC85">
        <f>SUMIFS('FAOstat _govt exp'!$L:$L,'FAOstat _govt exp'!$J:$J,FAOstat!AC$4,'FAOstat _govt exp'!$H:$H,FAOstat!AC$3,'FAOstat _govt exp'!$D:$D,FAOstat!$B85)</f>
        <v>317.7</v>
      </c>
      <c r="AD85">
        <f>SUMIFS('FAOstat _govt exp'!$L:$L,'FAOstat _govt exp'!$J:$J,FAOstat!AD$4,'FAOstat _govt exp'!$H:$H,FAOstat!AD$3,'FAOstat _govt exp'!$D:$D,FAOstat!$B85)</f>
        <v>295.39999999999998</v>
      </c>
      <c r="AE85">
        <f>SUMIFS('FAOstat _govt exp'!$L:$L,'FAOstat _govt exp'!$J:$J,FAOstat!AE$4,'FAOstat _govt exp'!$H:$H,FAOstat!AE$3,'FAOstat _govt exp'!$D:$D,FAOstat!$B85)</f>
        <v>0</v>
      </c>
      <c r="AF85">
        <f>SUMIFS('FAOstat _govt exp'!$L:$L,'FAOstat _govt exp'!$J:$J,FAOstat!AF$4,'FAOstat _govt exp'!$H:$H,FAOstat!AF$3,'FAOstat _govt exp'!$D:$D,FAOstat!$B85)</f>
        <v>0</v>
      </c>
      <c r="AG85">
        <f>SUMIFS('FAOstat _govt exp'!$L:$L,'FAOstat _govt exp'!$J:$J,FAOstat!AG$4,'FAOstat _govt exp'!$H:$H,FAOstat!AG$3,'FAOstat _govt exp'!$D:$D,FAOstat!$B85)</f>
        <v>498.34</v>
      </c>
      <c r="AH85">
        <f>SUMIFS('FAOstat _govt exp'!$L:$L,'FAOstat _govt exp'!$J:$J,FAOstat!AH$4,'FAOstat _govt exp'!$H:$H,FAOstat!AH$3,'FAOstat _govt exp'!$D:$D,FAOstat!$B85)</f>
        <v>323.07</v>
      </c>
      <c r="AI85">
        <f>SUMIFS('FAOstat _govt exp'!$L:$L,'FAOstat _govt exp'!$J:$J,FAOstat!AI$4,'FAOstat _govt exp'!$H:$H,FAOstat!AI$3,'FAOstat _govt exp'!$D:$D,FAOstat!$B85)</f>
        <v>346.23</v>
      </c>
      <c r="AJ85">
        <f>SUMIFS('FAOstat _govt exp'!$L:$L,'FAOstat _govt exp'!$J:$J,FAOstat!AJ$4,'FAOstat _govt exp'!$H:$H,FAOstat!AJ$3,'FAOstat _govt exp'!$D:$D,FAOstat!$B85)</f>
        <v>217.59</v>
      </c>
      <c r="AK85">
        <f>SUMIFS('FAOstat _govt exp'!$L:$L,'FAOstat _govt exp'!$J:$J,FAOstat!AK$4,'FAOstat _govt exp'!$H:$H,FAOstat!AK$3,'FAOstat _govt exp'!$D:$D,FAOstat!$B85)</f>
        <v>273.02</v>
      </c>
      <c r="AL85">
        <f>SUMIFS('FAOstat _govt exp'!$L:$L,'FAOstat _govt exp'!$J:$J,FAOstat!AL$4,'FAOstat _govt exp'!$H:$H,FAOstat!AL$3,'FAOstat _govt exp'!$D:$D,FAOstat!$B85)</f>
        <v>223.4</v>
      </c>
      <c r="AM85">
        <f>SUMIFS('FAOstat _govt exp'!$L:$L,'FAOstat _govt exp'!$J:$J,FAOstat!AM$4,'FAOstat _govt exp'!$H:$H,FAOstat!AM$3,'FAOstat _govt exp'!$D:$D,FAOstat!$B85)</f>
        <v>206.09</v>
      </c>
      <c r="AN85">
        <f>SUMIFS('FAOstat _govt exp'!$L:$L,'FAOstat _govt exp'!$J:$J,FAOstat!AN$4,'FAOstat _govt exp'!$H:$H,FAOstat!AN$3,'FAOstat _govt exp'!$D:$D,FAOstat!$B85)</f>
        <v>197.67</v>
      </c>
      <c r="AO85">
        <f>SUMIFS('FAOstat _govt exp'!$L:$L,'FAOstat _govt exp'!$J:$J,FAOstat!AO$4,'FAOstat _govt exp'!$H:$H,FAOstat!AO$3,'FAOstat _govt exp'!$D:$D,FAOstat!$B85)</f>
        <v>0</v>
      </c>
      <c r="AP85">
        <f>SUMIFS('FAOstat _govt exp'!$L:$L,'FAOstat _govt exp'!$J:$J,FAOstat!AP$4,'FAOstat _govt exp'!$H:$H,FAOstat!AP$3,'FAOstat _govt exp'!$D:$D,FAOstat!$B85)</f>
        <v>0</v>
      </c>
      <c r="AQ85">
        <f>SUMIFS('FAOstat _govt exp'!$L:$L,'FAOstat _govt exp'!$J:$J,FAOstat!AQ$4,'FAOstat _govt exp'!$H:$H,FAOstat!AQ$3,'FAOstat _govt exp'!$D:$D,FAOstat!$B85)</f>
        <v>0</v>
      </c>
      <c r="AR85">
        <f>SUMIFS('FAOstat _govt exp'!$L:$L,'FAOstat _govt exp'!$J:$J,FAOstat!AR$4,'FAOstat _govt exp'!$H:$H,FAOstat!AR$3,'FAOstat _govt exp'!$D:$D,FAOstat!$B85)</f>
        <v>0</v>
      </c>
      <c r="AS85">
        <f>SUMIFS('FAOstat _govt exp'!$L:$L,'FAOstat _govt exp'!$J:$J,FAOstat!AS$4,'FAOstat _govt exp'!$H:$H,FAOstat!AS$3,'FAOstat _govt exp'!$D:$D,FAOstat!$B85)</f>
        <v>0</v>
      </c>
      <c r="AT85">
        <f>SUMIFS('FAOstat _govt exp'!$L:$L,'FAOstat _govt exp'!$J:$J,FAOstat!AT$4,'FAOstat _govt exp'!$H:$H,FAOstat!AT$3,'FAOstat _govt exp'!$D:$D,FAOstat!$B85)</f>
        <v>0</v>
      </c>
      <c r="AU85">
        <f>SUMIFS('FAOstat _govt exp'!$L:$L,'FAOstat _govt exp'!$J:$J,FAOstat!AU$4,'FAOstat _govt exp'!$H:$H,FAOstat!AU$3,'FAOstat _govt exp'!$D:$D,FAOstat!$B85)</f>
        <v>0</v>
      </c>
      <c r="AV85">
        <f>SUMIFS('FAOstat _govt exp'!$L:$L,'FAOstat _govt exp'!$J:$J,FAOstat!AV$4,'FAOstat _govt exp'!$H:$H,FAOstat!AV$3,'FAOstat _govt exp'!$D:$D,FAOstat!$B85)</f>
        <v>0</v>
      </c>
      <c r="AW85">
        <f>SUMIFS('FAOstat _govt exp'!$L:$L,'FAOstat _govt exp'!$J:$J,FAOstat!AW$4,'FAOstat _govt exp'!$H:$H,FAOstat!AW$3,'FAOstat _govt exp'!$D:$D,FAOstat!$B85)</f>
        <v>0</v>
      </c>
      <c r="AX85">
        <f>SUMIFS('FAOstat _govt exp'!$L:$L,'FAOstat _govt exp'!$J:$J,FAOstat!AX$4,'FAOstat _govt exp'!$H:$H,FAOstat!AX$3,'FAOstat _govt exp'!$D:$D,FAOstat!$B85)</f>
        <v>0</v>
      </c>
      <c r="AY85">
        <f>SUMIFS('FAOstat _govt exp'!$L:$L,'FAOstat _govt exp'!$J:$J,FAOstat!AY$4,'FAOstat _govt exp'!$H:$H,FAOstat!AY$3,'FAOstat _govt exp'!$D:$D,FAOstat!$B85)</f>
        <v>0</v>
      </c>
      <c r="AZ85">
        <f>SUMIFS('FAOstat _govt exp'!$L:$L,'FAOstat _govt exp'!$J:$J,FAOstat!AZ$4,'FAOstat _govt exp'!$H:$H,FAOstat!AZ$3,'FAOstat _govt exp'!$D:$D,FAOstat!$B85)</f>
        <v>0</v>
      </c>
      <c r="BA85">
        <f>SUMIFS('FAOstat _govt exp'!$L:$L,'FAOstat _govt exp'!$J:$J,FAOstat!BA$4,'FAOstat _govt exp'!$H:$H,FAOstat!BA$3,'FAOstat _govt exp'!$D:$D,FAOstat!$B85)</f>
        <v>383.79</v>
      </c>
      <c r="BB85">
        <f>SUMIFS('FAOstat _govt exp'!$L:$L,'FAOstat _govt exp'!$J:$J,FAOstat!BB$4,'FAOstat _govt exp'!$H:$H,FAOstat!BB$3,'FAOstat _govt exp'!$D:$D,FAOstat!$B85)</f>
        <v>401.16</v>
      </c>
      <c r="BC85">
        <f>SUMIFS('FAOstat _govt exp'!$L:$L,'FAOstat _govt exp'!$J:$J,FAOstat!BC$4,'FAOstat _govt exp'!$H:$H,FAOstat!BC$3,'FAOstat _govt exp'!$D:$D,FAOstat!$B85)</f>
        <v>314.68</v>
      </c>
      <c r="BD85">
        <f>SUMIFS('FAOstat _govt exp'!$L:$L,'FAOstat _govt exp'!$J:$J,FAOstat!BD$4,'FAOstat _govt exp'!$H:$H,FAOstat!BD$3,'FAOstat _govt exp'!$D:$D,FAOstat!$B85)</f>
        <v>325</v>
      </c>
      <c r="BE85">
        <f>SUMIFS('FAOstat _govt exp'!$L:$L,'FAOstat _govt exp'!$J:$J,FAOstat!BE$4,'FAOstat _govt exp'!$H:$H,FAOstat!BE$3,'FAOstat _govt exp'!$D:$D,FAOstat!$B85)</f>
        <v>326.16000000000003</v>
      </c>
      <c r="BF85">
        <f>SUMIFS('FAOstat _govt exp'!$L:$L,'FAOstat _govt exp'!$J:$J,FAOstat!BF$4,'FAOstat _govt exp'!$H:$H,FAOstat!BF$3,'FAOstat _govt exp'!$D:$D,FAOstat!$B85)</f>
        <v>344.85</v>
      </c>
      <c r="BG85">
        <f>SUMIFS('FAOstat _govt exp'!$L:$L,'FAOstat _govt exp'!$J:$J,FAOstat!BG$4,'FAOstat _govt exp'!$H:$H,FAOstat!BG$3,'FAOstat _govt exp'!$D:$D,FAOstat!$B85)</f>
        <v>290.63</v>
      </c>
      <c r="BH85">
        <f>SUMIFS('FAOstat _govt exp'!$L:$L,'FAOstat _govt exp'!$J:$J,FAOstat!BH$4,'FAOstat _govt exp'!$H:$H,FAOstat!BH$3,'FAOstat _govt exp'!$D:$D,FAOstat!$B85)</f>
        <v>265.95999999999998</v>
      </c>
      <c r="BI85">
        <f>SUMIFS('FAOstat _govt exp'!$L:$L,'FAOstat _govt exp'!$J:$J,FAOstat!BI$4,'FAOstat _govt exp'!$H:$H,FAOstat!BI$3,'FAOstat _govt exp'!$D:$D,FAOstat!$B85)</f>
        <v>0</v>
      </c>
      <c r="BJ85">
        <f>SUMIFS('FAOstat _govt exp'!$L:$L,'FAOstat _govt exp'!$J:$J,FAOstat!BJ$4,'FAOstat _govt exp'!$H:$H,FAOstat!BJ$3,'FAOstat _govt exp'!$D:$D,FAOstat!$B85)</f>
        <v>0</v>
      </c>
      <c r="BK85">
        <f>SUMIFS('FAOstat _govt exp'!$L:$L,'FAOstat _govt exp'!$J:$J,FAOstat!BK$4,'FAOstat _govt exp'!$H:$H,FAOstat!BK$3,'FAOstat _govt exp'!$D:$D,FAOstat!$B85)</f>
        <v>73.709999999999994</v>
      </c>
      <c r="BL85">
        <f>SUMIFS('FAOstat _govt exp'!$L:$L,'FAOstat _govt exp'!$J:$J,FAOstat!BL$4,'FAOstat _govt exp'!$H:$H,FAOstat!BL$3,'FAOstat _govt exp'!$D:$D,FAOstat!$B85)</f>
        <v>-3.76</v>
      </c>
      <c r="BM85">
        <f>SUMIFS('FAOstat _govt exp'!$L:$L,'FAOstat _govt exp'!$J:$J,FAOstat!BM$4,'FAOstat _govt exp'!$H:$H,FAOstat!BM$3,'FAOstat _govt exp'!$D:$D,FAOstat!$B85)</f>
        <v>39.86</v>
      </c>
      <c r="BN85">
        <f>SUMIFS('FAOstat _govt exp'!$L:$L,'FAOstat _govt exp'!$J:$J,FAOstat!BN$4,'FAOstat _govt exp'!$H:$H,FAOstat!BN$3,'FAOstat _govt exp'!$D:$D,FAOstat!$B85)</f>
        <v>75.42</v>
      </c>
      <c r="BO85">
        <f>SUMIFS('FAOstat _govt exp'!$L:$L,'FAOstat _govt exp'!$J:$J,FAOstat!BO$4,'FAOstat _govt exp'!$H:$H,FAOstat!BO$3,'FAOstat _govt exp'!$D:$D,FAOstat!$B85)</f>
        <v>131.30000000000001</v>
      </c>
      <c r="BP85">
        <f>SUMIFS('FAOstat _govt exp'!$L:$L,'FAOstat _govt exp'!$J:$J,FAOstat!BP$4,'FAOstat _govt exp'!$H:$H,FAOstat!BP$3,'FAOstat _govt exp'!$D:$D,FAOstat!$B85)</f>
        <v>96.34</v>
      </c>
      <c r="BQ85">
        <f>SUMIFS('FAOstat _govt exp'!$L:$L,'FAOstat _govt exp'!$J:$J,FAOstat!BQ$4,'FAOstat _govt exp'!$H:$H,FAOstat!BQ$3,'FAOstat _govt exp'!$D:$D,FAOstat!$B85)</f>
        <v>104.55</v>
      </c>
      <c r="BR85">
        <f>SUMIFS('FAOstat _govt exp'!$L:$L,'FAOstat _govt exp'!$J:$J,FAOstat!BR$4,'FAOstat _govt exp'!$H:$H,FAOstat!BR$3,'FAOstat _govt exp'!$D:$D,FAOstat!$B85)</f>
        <v>80.77</v>
      </c>
      <c r="BS85">
        <f>SUMIFS('FAOstat _govt exp'!$L:$L,'FAOstat _govt exp'!$J:$J,FAOstat!BS$4,'FAOstat _govt exp'!$H:$H,FAOstat!BS$3,'FAOstat _govt exp'!$D:$D,FAOstat!$B85)</f>
        <v>0</v>
      </c>
      <c r="BT85">
        <f>SUMIFS('FAOstat _govt exp'!$L:$L,'FAOstat _govt exp'!$J:$J,FAOstat!BT$4,'FAOstat _govt exp'!$H:$H,FAOstat!BT$3,'FAOstat _govt exp'!$D:$D,FAOstat!$B85)</f>
        <v>0</v>
      </c>
      <c r="BU85">
        <f>SUMIFS('FAOstat _govt exp'!$L:$L,'FAOstat _govt exp'!$J:$J,FAOstat!BU$4,'FAOstat _govt exp'!$H:$H,FAOstat!BU$3,'FAOstat _govt exp'!$D:$D,FAOstat!$B85)</f>
        <v>0</v>
      </c>
      <c r="BV85">
        <f>SUMIFS('FAOstat _govt exp'!$L:$L,'FAOstat _govt exp'!$J:$J,FAOstat!BV$4,'FAOstat _govt exp'!$H:$H,FAOstat!BV$3,'FAOstat _govt exp'!$D:$D,FAOstat!$B85)</f>
        <v>0</v>
      </c>
      <c r="BW85">
        <f>SUMIFS('FAOstat _govt exp'!$L:$L,'FAOstat _govt exp'!$J:$J,FAOstat!BW$4,'FAOstat _govt exp'!$H:$H,FAOstat!BW$3,'FAOstat _govt exp'!$D:$D,FAOstat!$B85)</f>
        <v>0</v>
      </c>
      <c r="BX85">
        <f>SUMIFS('FAOstat _govt exp'!$L:$L,'FAOstat _govt exp'!$J:$J,FAOstat!BX$4,'FAOstat _govt exp'!$H:$H,FAOstat!BX$3,'FAOstat _govt exp'!$D:$D,FAOstat!$B85)</f>
        <v>0</v>
      </c>
      <c r="BY85">
        <f>SUMIFS('FAOstat _govt exp'!$L:$L,'FAOstat _govt exp'!$J:$J,FAOstat!BY$4,'FAOstat _govt exp'!$H:$H,FAOstat!BY$3,'FAOstat _govt exp'!$D:$D,FAOstat!$B85)</f>
        <v>0</v>
      </c>
      <c r="BZ85">
        <f>SUMIFS('FAOstat _govt exp'!$L:$L,'FAOstat _govt exp'!$J:$J,FAOstat!BZ$4,'FAOstat _govt exp'!$H:$H,FAOstat!BZ$3,'FAOstat _govt exp'!$D:$D,FAOstat!$B85)</f>
        <v>0</v>
      </c>
      <c r="CA85">
        <f>SUMIFS('FAOstat _govt exp'!$L:$L,'FAOstat _govt exp'!$J:$J,FAOstat!CA$4,'FAOstat _govt exp'!$H:$H,FAOstat!CA$3,'FAOstat _govt exp'!$D:$D,FAOstat!$B85)</f>
        <v>0</v>
      </c>
      <c r="CB85">
        <f>SUMIFS('FAOstat _govt exp'!$L:$L,'FAOstat _govt exp'!$J:$J,FAOstat!CB$4,'FAOstat _govt exp'!$H:$H,FAOstat!CB$3,'FAOstat _govt exp'!$D:$D,FAOstat!$B85)</f>
        <v>0</v>
      </c>
      <c r="CC85">
        <f>SUMIFS('FAOstat _govt exp'!$L:$L,'FAOstat _govt exp'!$J:$J,FAOstat!CC$4,'FAOstat _govt exp'!$H:$H,FAOstat!CC$3,'FAOstat _govt exp'!$D:$D,FAOstat!$B85)</f>
        <v>0</v>
      </c>
      <c r="CD85">
        <f>SUMIFS('FAOstat _govt exp'!$L:$L,'FAOstat _govt exp'!$J:$J,FAOstat!CD$4,'FAOstat _govt exp'!$H:$H,FAOstat!CD$3,'FAOstat _govt exp'!$D:$D,FAOstat!$B85)</f>
        <v>0</v>
      </c>
      <c r="CE85" s="4">
        <f>SUMIFS('FAOstat_value added'!$L:$L,'FAOstat_value added'!$J:$J,FAOstat!CE$4,'FAOstat_value added'!$D:$D,FAOstat!$B85)</f>
        <v>1122.990589</v>
      </c>
      <c r="CF85" s="4">
        <f>IF(SUMIFS('FAOstat_value added'!$L:$L,'FAOstat_value added'!$J:$J,FAOstat!CF$4,'FAOstat_value added'!$D:$D,FAOstat!$B85)=0,CE85*(1+Assumptions!$C$10),SUMIFS('FAOstat_value added'!$L:$L,'FAOstat_value added'!$J:$J,FAOstat!CF$4,'FAOstat_value added'!$D:$D,FAOstat!$B85))</f>
        <v>1521.1050090000001</v>
      </c>
      <c r="CG85" s="4">
        <f>IF(SUMIFS('FAOstat_value added'!$L:$L,'FAOstat_value added'!$J:$J,FAOstat!CG$4,'FAOstat_value added'!$D:$D,FAOstat!$B85)=0,CF85*(1+Assumptions!$C$10),SUMIFS('FAOstat_value added'!$L:$L,'FAOstat_value added'!$J:$J,FAOstat!CG$4,'FAOstat_value added'!$D:$D,FAOstat!$B85))</f>
        <v>1708.9162389999999</v>
      </c>
      <c r="CH85" s="4">
        <f>IF(SUMIFS('FAOstat_value added'!$L:$L,'FAOstat_value added'!$J:$J,FAOstat!CH$4,'FAOstat_value added'!$D:$D,FAOstat!$B85)=0,CG85*(1+Assumptions!$C$10),SUMIFS('FAOstat_value added'!$L:$L,'FAOstat_value added'!$J:$J,FAOstat!CH$4,'FAOstat_value added'!$D:$D,FAOstat!$B85))</f>
        <v>1648.901593</v>
      </c>
      <c r="CI85" s="4">
        <f>IF(SUMIFS('FAOstat_value added'!$L:$L,'FAOstat_value added'!$J:$J,FAOstat!CI$4,'FAOstat_value added'!$D:$D,FAOstat!$B85)=0,CH85*(1+Assumptions!$C$10),SUMIFS('FAOstat_value added'!$L:$L,'FAOstat_value added'!$J:$J,FAOstat!CI$4,'FAOstat_value added'!$D:$D,FAOstat!$B85))</f>
        <v>1660.9702279999999</v>
      </c>
      <c r="CJ85" s="4">
        <f>IF(SUMIFS('FAOstat_value added'!$L:$L,'FAOstat_value added'!$J:$J,FAOstat!CJ$4,'FAOstat_value added'!$D:$D,FAOstat!$B85)=0,CI85*(1+Assumptions!$C$10),SUMIFS('FAOstat_value added'!$L:$L,'FAOstat_value added'!$J:$J,FAOstat!CJ$4,'FAOstat_value added'!$D:$D,FAOstat!$B85))</f>
        <v>1415.324257</v>
      </c>
      <c r="CK85" s="4">
        <f>IF(SUMIFS('FAOstat_value added'!$L:$L,'FAOstat_value added'!$J:$J,FAOstat!CK$4,'FAOstat_value added'!$D:$D,FAOstat!$B85)=0,CJ85*(1+Assumptions!$C$10),SUMIFS('FAOstat_value added'!$L:$L,'FAOstat_value added'!$J:$J,FAOstat!CK$4,'FAOstat_value added'!$D:$D,FAOstat!$B85))</f>
        <v>1336.582465</v>
      </c>
      <c r="CL85" s="4">
        <f>IF(SUMIFS('FAOstat_value added'!$L:$L,'FAOstat_value added'!$J:$J,FAOstat!CL$4,'FAOstat_value added'!$D:$D,FAOstat!$B85)=0,CK85*(1+Assumptions!$C$10),SUMIFS('FAOstat_value added'!$L:$L,'FAOstat_value added'!$J:$J,FAOstat!CL$4,'FAOstat_value added'!$D:$D,FAOstat!$B85))</f>
        <v>1675.1434400000001</v>
      </c>
      <c r="CM85" s="4">
        <f>IF(SUMIFS('FAOstat_value added'!$L:$L,'FAOstat_value added'!$J:$J,FAOstat!CM$4,'FAOstat_value added'!$D:$D,FAOstat!$B85)=0,CL85*(1+Assumptions!$C$10),SUMIFS('FAOstat_value added'!$L:$L,'FAOstat_value added'!$J:$J,FAOstat!CM$4,'FAOstat_value added'!$D:$D,FAOstat!$B85))</f>
        <v>1553.9252160000001</v>
      </c>
      <c r="CN85" s="4">
        <f>IF(SUMIFS('FAOstat_value added'!$L:$L,'FAOstat_value added'!$J:$J,FAOstat!CN$4,'FAOstat_value added'!$D:$D,FAOstat!$B85)=0,CM85*(1+Assumptions!$C$10),SUMIFS('FAOstat_value added'!$L:$L,'FAOstat_value added'!$J:$J,FAOstat!CN$4,'FAOstat_value added'!$D:$D,FAOstat!$B85))</f>
        <v>1585.0037203200002</v>
      </c>
      <c r="CO85" s="36">
        <f t="shared" si="49"/>
        <v>-9.057150614597953E-2</v>
      </c>
    </row>
    <row r="86" spans="2:93" x14ac:dyDescent="0.35">
      <c r="B86" t="s">
        <v>199</v>
      </c>
      <c r="C86">
        <f t="shared" si="29"/>
        <v>0</v>
      </c>
      <c r="D86">
        <f t="shared" si="30"/>
        <v>0</v>
      </c>
      <c r="E86">
        <f t="shared" si="31"/>
        <v>0</v>
      </c>
      <c r="F86">
        <f t="shared" si="32"/>
        <v>0</v>
      </c>
      <c r="G86">
        <f t="shared" si="33"/>
        <v>0</v>
      </c>
      <c r="H86">
        <f t="shared" si="34"/>
        <v>0</v>
      </c>
      <c r="I86">
        <f t="shared" si="35"/>
        <v>0</v>
      </c>
      <c r="J86">
        <f t="shared" si="36"/>
        <v>0</v>
      </c>
      <c r="K86">
        <f t="shared" si="37"/>
        <v>0</v>
      </c>
      <c r="L86">
        <f t="shared" si="38"/>
        <v>0</v>
      </c>
      <c r="M86" s="4">
        <f t="shared" si="39"/>
        <v>851.47</v>
      </c>
      <c r="N86" s="4">
        <f t="shared" si="40"/>
        <v>925.24</v>
      </c>
      <c r="O86" s="4">
        <f t="shared" si="41"/>
        <v>875.85</v>
      </c>
      <c r="P86" s="4">
        <f t="shared" si="42"/>
        <v>885.38</v>
      </c>
      <c r="Q86" s="4">
        <f t="shared" si="43"/>
        <v>878.73</v>
      </c>
      <c r="R86" s="4">
        <f t="shared" si="44"/>
        <v>674.13</v>
      </c>
      <c r="S86" s="4">
        <f t="shared" si="45"/>
        <v>612.79999999999995</v>
      </c>
      <c r="T86" s="4">
        <f t="shared" si="46"/>
        <v>723.07</v>
      </c>
      <c r="U86" s="4">
        <f t="shared" si="47"/>
        <v>843.25</v>
      </c>
      <c r="V86" s="4">
        <f t="shared" si="48"/>
        <v>0</v>
      </c>
      <c r="W86">
        <f>SUMIFS('FAOstat _govt exp'!$L:$L,'FAOstat _govt exp'!$J:$J,FAOstat!W$4,'FAOstat _govt exp'!$H:$H,FAOstat!W$3,'FAOstat _govt exp'!$D:$D,FAOstat!$B86)</f>
        <v>236.8</v>
      </c>
      <c r="X86">
        <f>SUMIFS('FAOstat _govt exp'!$L:$L,'FAOstat _govt exp'!$J:$J,FAOstat!X$4,'FAOstat _govt exp'!$H:$H,FAOstat!X$3,'FAOstat _govt exp'!$D:$D,FAOstat!$B86)</f>
        <v>271.2</v>
      </c>
      <c r="Y86">
        <f>SUMIFS('FAOstat _govt exp'!$L:$L,'FAOstat _govt exp'!$J:$J,FAOstat!Y$4,'FAOstat _govt exp'!$H:$H,FAOstat!Y$3,'FAOstat _govt exp'!$D:$D,FAOstat!$B86)</f>
        <v>233.1</v>
      </c>
      <c r="Z86">
        <f>SUMIFS('FAOstat _govt exp'!$L:$L,'FAOstat _govt exp'!$J:$J,FAOstat!Z$4,'FAOstat _govt exp'!$H:$H,FAOstat!Z$3,'FAOstat _govt exp'!$D:$D,FAOstat!$B86)</f>
        <v>225.73</v>
      </c>
      <c r="AA86">
        <f>SUMIFS('FAOstat _govt exp'!$L:$L,'FAOstat _govt exp'!$J:$J,FAOstat!AA$4,'FAOstat _govt exp'!$H:$H,FAOstat!AA$3,'FAOstat _govt exp'!$D:$D,FAOstat!$B86)</f>
        <v>221.16</v>
      </c>
      <c r="AB86">
        <f>SUMIFS('FAOstat _govt exp'!$L:$L,'FAOstat _govt exp'!$J:$J,FAOstat!AB$4,'FAOstat _govt exp'!$H:$H,FAOstat!AB$3,'FAOstat _govt exp'!$D:$D,FAOstat!$B86)</f>
        <v>205.4</v>
      </c>
      <c r="AC86">
        <f>SUMIFS('FAOstat _govt exp'!$L:$L,'FAOstat _govt exp'!$J:$J,FAOstat!AC$4,'FAOstat _govt exp'!$H:$H,FAOstat!AC$3,'FAOstat _govt exp'!$D:$D,FAOstat!$B86)</f>
        <v>170.34</v>
      </c>
      <c r="AD86">
        <f>SUMIFS('FAOstat _govt exp'!$L:$L,'FAOstat _govt exp'!$J:$J,FAOstat!AD$4,'FAOstat _govt exp'!$H:$H,FAOstat!AD$3,'FAOstat _govt exp'!$D:$D,FAOstat!$B86)</f>
        <v>180.22</v>
      </c>
      <c r="AE86">
        <f>SUMIFS('FAOstat _govt exp'!$L:$L,'FAOstat _govt exp'!$J:$J,FAOstat!AE$4,'FAOstat _govt exp'!$H:$H,FAOstat!AE$3,'FAOstat _govt exp'!$D:$D,FAOstat!$B86)</f>
        <v>234.65</v>
      </c>
      <c r="AF86">
        <f>SUMIFS('FAOstat _govt exp'!$L:$L,'FAOstat _govt exp'!$J:$J,FAOstat!AF$4,'FAOstat _govt exp'!$H:$H,FAOstat!AF$3,'FAOstat _govt exp'!$D:$D,FAOstat!$B86)</f>
        <v>0</v>
      </c>
      <c r="AG86">
        <f>SUMIFS('FAOstat _govt exp'!$L:$L,'FAOstat _govt exp'!$J:$J,FAOstat!AG$4,'FAOstat _govt exp'!$H:$H,FAOstat!AG$3,'FAOstat _govt exp'!$D:$D,FAOstat!$B86)</f>
        <v>614.66999999999996</v>
      </c>
      <c r="AH86">
        <f>SUMIFS('FAOstat _govt exp'!$L:$L,'FAOstat _govt exp'!$J:$J,FAOstat!AH$4,'FAOstat _govt exp'!$H:$H,FAOstat!AH$3,'FAOstat _govt exp'!$D:$D,FAOstat!$B86)</f>
        <v>654.04</v>
      </c>
      <c r="AI86">
        <f>SUMIFS('FAOstat _govt exp'!$L:$L,'FAOstat _govt exp'!$J:$J,FAOstat!AI$4,'FAOstat _govt exp'!$H:$H,FAOstat!AI$3,'FAOstat _govt exp'!$D:$D,FAOstat!$B86)</f>
        <v>642.75</v>
      </c>
      <c r="AJ86">
        <f>SUMIFS('FAOstat _govt exp'!$L:$L,'FAOstat _govt exp'!$J:$J,FAOstat!AJ$4,'FAOstat _govt exp'!$H:$H,FAOstat!AJ$3,'FAOstat _govt exp'!$D:$D,FAOstat!$B86)</f>
        <v>659.65</v>
      </c>
      <c r="AK86">
        <f>SUMIFS('FAOstat _govt exp'!$L:$L,'FAOstat _govt exp'!$J:$J,FAOstat!AK$4,'FAOstat _govt exp'!$H:$H,FAOstat!AK$3,'FAOstat _govt exp'!$D:$D,FAOstat!$B86)</f>
        <v>657.57</v>
      </c>
      <c r="AL86">
        <f>SUMIFS('FAOstat _govt exp'!$L:$L,'FAOstat _govt exp'!$J:$J,FAOstat!AL$4,'FAOstat _govt exp'!$H:$H,FAOstat!AL$3,'FAOstat _govt exp'!$D:$D,FAOstat!$B86)</f>
        <v>468.73</v>
      </c>
      <c r="AM86">
        <f>SUMIFS('FAOstat _govt exp'!$L:$L,'FAOstat _govt exp'!$J:$J,FAOstat!AM$4,'FAOstat _govt exp'!$H:$H,FAOstat!AM$3,'FAOstat _govt exp'!$D:$D,FAOstat!$B86)</f>
        <v>442.46</v>
      </c>
      <c r="AN86">
        <f>SUMIFS('FAOstat _govt exp'!$L:$L,'FAOstat _govt exp'!$J:$J,FAOstat!AN$4,'FAOstat _govt exp'!$H:$H,FAOstat!AN$3,'FAOstat _govt exp'!$D:$D,FAOstat!$B86)</f>
        <v>542.85</v>
      </c>
      <c r="AO86">
        <f>SUMIFS('FAOstat _govt exp'!$L:$L,'FAOstat _govt exp'!$J:$J,FAOstat!AO$4,'FAOstat _govt exp'!$H:$H,FAOstat!AO$3,'FAOstat _govt exp'!$D:$D,FAOstat!$B86)</f>
        <v>608.6</v>
      </c>
      <c r="AP86">
        <f>SUMIFS('FAOstat _govt exp'!$L:$L,'FAOstat _govt exp'!$J:$J,FAOstat!AP$4,'FAOstat _govt exp'!$H:$H,FAOstat!AP$3,'FAOstat _govt exp'!$D:$D,FAOstat!$B86)</f>
        <v>0</v>
      </c>
      <c r="AQ86">
        <f>SUMIFS('FAOstat _govt exp'!$L:$L,'FAOstat _govt exp'!$J:$J,FAOstat!AQ$4,'FAOstat _govt exp'!$H:$H,FAOstat!AQ$3,'FAOstat _govt exp'!$D:$D,FAOstat!$B86)</f>
        <v>0</v>
      </c>
      <c r="AR86">
        <f>SUMIFS('FAOstat _govt exp'!$L:$L,'FAOstat _govt exp'!$J:$J,FAOstat!AR$4,'FAOstat _govt exp'!$H:$H,FAOstat!AR$3,'FAOstat _govt exp'!$D:$D,FAOstat!$B86)</f>
        <v>0</v>
      </c>
      <c r="AS86">
        <f>SUMIFS('FAOstat _govt exp'!$L:$L,'FAOstat _govt exp'!$J:$J,FAOstat!AS$4,'FAOstat _govt exp'!$H:$H,FAOstat!AS$3,'FAOstat _govt exp'!$D:$D,FAOstat!$B86)</f>
        <v>0</v>
      </c>
      <c r="AT86">
        <f>SUMIFS('FAOstat _govt exp'!$L:$L,'FAOstat _govt exp'!$J:$J,FAOstat!AT$4,'FAOstat _govt exp'!$H:$H,FAOstat!AT$3,'FAOstat _govt exp'!$D:$D,FAOstat!$B86)</f>
        <v>0</v>
      </c>
      <c r="AU86">
        <f>SUMIFS('FAOstat _govt exp'!$L:$L,'FAOstat _govt exp'!$J:$J,FAOstat!AU$4,'FAOstat _govt exp'!$H:$H,FAOstat!AU$3,'FAOstat _govt exp'!$D:$D,FAOstat!$B86)</f>
        <v>0</v>
      </c>
      <c r="AV86">
        <f>SUMIFS('FAOstat _govt exp'!$L:$L,'FAOstat _govt exp'!$J:$J,FAOstat!AV$4,'FAOstat _govt exp'!$H:$H,FAOstat!AV$3,'FAOstat _govt exp'!$D:$D,FAOstat!$B86)</f>
        <v>0</v>
      </c>
      <c r="AW86">
        <f>SUMIFS('FAOstat _govt exp'!$L:$L,'FAOstat _govt exp'!$J:$J,FAOstat!AW$4,'FAOstat _govt exp'!$H:$H,FAOstat!AW$3,'FAOstat _govt exp'!$D:$D,FAOstat!$B86)</f>
        <v>0</v>
      </c>
      <c r="AX86">
        <f>SUMIFS('FAOstat _govt exp'!$L:$L,'FAOstat _govt exp'!$J:$J,FAOstat!AX$4,'FAOstat _govt exp'!$H:$H,FAOstat!AX$3,'FAOstat _govt exp'!$D:$D,FAOstat!$B86)</f>
        <v>0</v>
      </c>
      <c r="AY86">
        <f>SUMIFS('FAOstat _govt exp'!$L:$L,'FAOstat _govt exp'!$J:$J,FAOstat!AY$4,'FAOstat _govt exp'!$H:$H,FAOstat!AY$3,'FAOstat _govt exp'!$D:$D,FAOstat!$B86)</f>
        <v>0</v>
      </c>
      <c r="AZ86">
        <f>SUMIFS('FAOstat _govt exp'!$L:$L,'FAOstat _govt exp'!$J:$J,FAOstat!AZ$4,'FAOstat _govt exp'!$H:$H,FAOstat!AZ$3,'FAOstat _govt exp'!$D:$D,FAOstat!$B86)</f>
        <v>0</v>
      </c>
      <c r="BA86">
        <f>SUMIFS('FAOstat _govt exp'!$L:$L,'FAOstat _govt exp'!$J:$J,FAOstat!BA$4,'FAOstat _govt exp'!$H:$H,FAOstat!BA$3,'FAOstat _govt exp'!$D:$D,FAOstat!$B86)</f>
        <v>201.01</v>
      </c>
      <c r="BB86">
        <f>SUMIFS('FAOstat _govt exp'!$L:$L,'FAOstat _govt exp'!$J:$J,FAOstat!BB$4,'FAOstat _govt exp'!$H:$H,FAOstat!BB$3,'FAOstat _govt exp'!$D:$D,FAOstat!$B86)</f>
        <v>290.25</v>
      </c>
      <c r="BC86">
        <f>SUMIFS('FAOstat _govt exp'!$L:$L,'FAOstat _govt exp'!$J:$J,FAOstat!BC$4,'FAOstat _govt exp'!$H:$H,FAOstat!BC$3,'FAOstat _govt exp'!$D:$D,FAOstat!$B86)</f>
        <v>258.55</v>
      </c>
      <c r="BD86">
        <f>SUMIFS('FAOstat _govt exp'!$L:$L,'FAOstat _govt exp'!$J:$J,FAOstat!BD$4,'FAOstat _govt exp'!$H:$H,FAOstat!BD$3,'FAOstat _govt exp'!$D:$D,FAOstat!$B86)</f>
        <v>235.56</v>
      </c>
      <c r="BE86">
        <f>SUMIFS('FAOstat _govt exp'!$L:$L,'FAOstat _govt exp'!$J:$J,FAOstat!BE$4,'FAOstat _govt exp'!$H:$H,FAOstat!BE$3,'FAOstat _govt exp'!$D:$D,FAOstat!$B86)</f>
        <v>188.88</v>
      </c>
      <c r="BF86">
        <f>SUMIFS('FAOstat _govt exp'!$L:$L,'FAOstat _govt exp'!$J:$J,FAOstat!BF$4,'FAOstat _govt exp'!$H:$H,FAOstat!BF$3,'FAOstat _govt exp'!$D:$D,FAOstat!$B86)</f>
        <v>179.47</v>
      </c>
      <c r="BG86">
        <f>SUMIFS('FAOstat _govt exp'!$L:$L,'FAOstat _govt exp'!$J:$J,FAOstat!BG$4,'FAOstat _govt exp'!$H:$H,FAOstat!BG$3,'FAOstat _govt exp'!$D:$D,FAOstat!$B86)</f>
        <v>140.94</v>
      </c>
      <c r="BH86">
        <f>SUMIFS('FAOstat _govt exp'!$L:$L,'FAOstat _govt exp'!$J:$J,FAOstat!BH$4,'FAOstat _govt exp'!$H:$H,FAOstat!BH$3,'FAOstat _govt exp'!$D:$D,FAOstat!$B86)</f>
        <v>151.13999999999999</v>
      </c>
      <c r="BI86">
        <f>SUMIFS('FAOstat _govt exp'!$L:$L,'FAOstat _govt exp'!$J:$J,FAOstat!BI$4,'FAOstat _govt exp'!$H:$H,FAOstat!BI$3,'FAOstat _govt exp'!$D:$D,FAOstat!$B86)</f>
        <v>197.81</v>
      </c>
      <c r="BJ86">
        <f>SUMIFS('FAOstat _govt exp'!$L:$L,'FAOstat _govt exp'!$J:$J,FAOstat!BJ$4,'FAOstat _govt exp'!$H:$H,FAOstat!BJ$3,'FAOstat _govt exp'!$D:$D,FAOstat!$B86)</f>
        <v>0</v>
      </c>
      <c r="BK86">
        <f>SUMIFS('FAOstat _govt exp'!$L:$L,'FAOstat _govt exp'!$J:$J,FAOstat!BK$4,'FAOstat _govt exp'!$H:$H,FAOstat!BK$3,'FAOstat _govt exp'!$D:$D,FAOstat!$B86)</f>
        <v>282.42</v>
      </c>
      <c r="BL86">
        <f>SUMIFS('FAOstat _govt exp'!$L:$L,'FAOstat _govt exp'!$J:$J,FAOstat!BL$4,'FAOstat _govt exp'!$H:$H,FAOstat!BL$3,'FAOstat _govt exp'!$D:$D,FAOstat!$B86)</f>
        <v>283.72000000000003</v>
      </c>
      <c r="BM86">
        <f>SUMIFS('FAOstat _govt exp'!$L:$L,'FAOstat _govt exp'!$J:$J,FAOstat!BM$4,'FAOstat _govt exp'!$H:$H,FAOstat!BM$3,'FAOstat _govt exp'!$D:$D,FAOstat!$B86)</f>
        <v>279.42</v>
      </c>
      <c r="BN86">
        <f>SUMIFS('FAOstat _govt exp'!$L:$L,'FAOstat _govt exp'!$J:$J,FAOstat!BN$4,'FAOstat _govt exp'!$H:$H,FAOstat!BN$3,'FAOstat _govt exp'!$D:$D,FAOstat!$B86)</f>
        <v>291.02</v>
      </c>
      <c r="BO86">
        <f>SUMIFS('FAOstat _govt exp'!$L:$L,'FAOstat _govt exp'!$J:$J,FAOstat!BO$4,'FAOstat _govt exp'!$H:$H,FAOstat!BO$3,'FAOstat _govt exp'!$D:$D,FAOstat!$B86)</f>
        <v>265.52</v>
      </c>
      <c r="BP86">
        <f>SUMIFS('FAOstat _govt exp'!$L:$L,'FAOstat _govt exp'!$J:$J,FAOstat!BP$4,'FAOstat _govt exp'!$H:$H,FAOstat!BP$3,'FAOstat _govt exp'!$D:$D,FAOstat!$B86)</f>
        <v>167.56</v>
      </c>
      <c r="BQ86">
        <f>SUMIFS('FAOstat _govt exp'!$L:$L,'FAOstat _govt exp'!$J:$J,FAOstat!BQ$4,'FAOstat _govt exp'!$H:$H,FAOstat!BQ$3,'FAOstat _govt exp'!$D:$D,FAOstat!$B86)</f>
        <v>121.79</v>
      </c>
      <c r="BR86">
        <f>SUMIFS('FAOstat _govt exp'!$L:$L,'FAOstat _govt exp'!$J:$J,FAOstat!BR$4,'FAOstat _govt exp'!$H:$H,FAOstat!BR$3,'FAOstat _govt exp'!$D:$D,FAOstat!$B86)</f>
        <v>172.65</v>
      </c>
      <c r="BS86">
        <f>SUMIFS('FAOstat _govt exp'!$L:$L,'FAOstat _govt exp'!$J:$J,FAOstat!BS$4,'FAOstat _govt exp'!$H:$H,FAOstat!BS$3,'FAOstat _govt exp'!$D:$D,FAOstat!$B86)</f>
        <v>188.42</v>
      </c>
      <c r="BT86">
        <f>SUMIFS('FAOstat _govt exp'!$L:$L,'FAOstat _govt exp'!$J:$J,FAOstat!BT$4,'FAOstat _govt exp'!$H:$H,FAOstat!BT$3,'FAOstat _govt exp'!$D:$D,FAOstat!$B86)</f>
        <v>0</v>
      </c>
      <c r="BU86">
        <f>SUMIFS('FAOstat _govt exp'!$L:$L,'FAOstat _govt exp'!$J:$J,FAOstat!BU$4,'FAOstat _govt exp'!$H:$H,FAOstat!BU$3,'FAOstat _govt exp'!$D:$D,FAOstat!$B86)</f>
        <v>0</v>
      </c>
      <c r="BV86">
        <f>SUMIFS('FAOstat _govt exp'!$L:$L,'FAOstat _govt exp'!$J:$J,FAOstat!BV$4,'FAOstat _govt exp'!$H:$H,FAOstat!BV$3,'FAOstat _govt exp'!$D:$D,FAOstat!$B86)</f>
        <v>0</v>
      </c>
      <c r="BW86">
        <f>SUMIFS('FAOstat _govt exp'!$L:$L,'FAOstat _govt exp'!$J:$J,FAOstat!BW$4,'FAOstat _govt exp'!$H:$H,FAOstat!BW$3,'FAOstat _govt exp'!$D:$D,FAOstat!$B86)</f>
        <v>0</v>
      </c>
      <c r="BX86">
        <f>SUMIFS('FAOstat _govt exp'!$L:$L,'FAOstat _govt exp'!$J:$J,FAOstat!BX$4,'FAOstat _govt exp'!$H:$H,FAOstat!BX$3,'FAOstat _govt exp'!$D:$D,FAOstat!$B86)</f>
        <v>0</v>
      </c>
      <c r="BY86">
        <f>SUMIFS('FAOstat _govt exp'!$L:$L,'FAOstat _govt exp'!$J:$J,FAOstat!BY$4,'FAOstat _govt exp'!$H:$H,FAOstat!BY$3,'FAOstat _govt exp'!$D:$D,FAOstat!$B86)</f>
        <v>0</v>
      </c>
      <c r="BZ86">
        <f>SUMIFS('FAOstat _govt exp'!$L:$L,'FAOstat _govt exp'!$J:$J,FAOstat!BZ$4,'FAOstat _govt exp'!$H:$H,FAOstat!BZ$3,'FAOstat _govt exp'!$D:$D,FAOstat!$B86)</f>
        <v>0</v>
      </c>
      <c r="CA86">
        <f>SUMIFS('FAOstat _govt exp'!$L:$L,'FAOstat _govt exp'!$J:$J,FAOstat!CA$4,'FAOstat _govt exp'!$H:$H,FAOstat!CA$3,'FAOstat _govt exp'!$D:$D,FAOstat!$B86)</f>
        <v>0</v>
      </c>
      <c r="CB86">
        <f>SUMIFS('FAOstat _govt exp'!$L:$L,'FAOstat _govt exp'!$J:$J,FAOstat!CB$4,'FAOstat _govt exp'!$H:$H,FAOstat!CB$3,'FAOstat _govt exp'!$D:$D,FAOstat!$B86)</f>
        <v>0</v>
      </c>
      <c r="CC86">
        <f>SUMIFS('FAOstat _govt exp'!$L:$L,'FAOstat _govt exp'!$J:$J,FAOstat!CC$4,'FAOstat _govt exp'!$H:$H,FAOstat!CC$3,'FAOstat _govt exp'!$D:$D,FAOstat!$B86)</f>
        <v>0</v>
      </c>
      <c r="CD86">
        <f>SUMIFS('FAOstat _govt exp'!$L:$L,'FAOstat _govt exp'!$J:$J,FAOstat!CD$4,'FAOstat _govt exp'!$H:$H,FAOstat!CD$3,'FAOstat _govt exp'!$D:$D,FAOstat!$B86)</f>
        <v>0</v>
      </c>
      <c r="CE86" s="4">
        <f>SUMIFS('FAOstat_value added'!$L:$L,'FAOstat_value added'!$J:$J,FAOstat!CE$4,'FAOstat_value added'!$D:$D,FAOstat!$B86)</f>
        <v>131.55375699999999</v>
      </c>
      <c r="CF86" s="4">
        <f>IF(SUMIFS('FAOstat_value added'!$L:$L,'FAOstat_value added'!$J:$J,FAOstat!CF$4,'FAOstat_value added'!$D:$D,FAOstat!$B86)=0,CE86*(1+Assumptions!$C$10),SUMIFS('FAOstat_value added'!$L:$L,'FAOstat_value added'!$J:$J,FAOstat!CF$4,'FAOstat_value added'!$D:$D,FAOstat!$B86))</f>
        <v>151.421706</v>
      </c>
      <c r="CG86" s="4">
        <f>IF(SUMIFS('FAOstat_value added'!$L:$L,'FAOstat_value added'!$J:$J,FAOstat!CG$4,'FAOstat_value added'!$D:$D,FAOstat!$B86)=0,CF86*(1+Assumptions!$C$10),SUMIFS('FAOstat_value added'!$L:$L,'FAOstat_value added'!$J:$J,FAOstat!CG$4,'FAOstat_value added'!$D:$D,FAOstat!$B86))</f>
        <v>203.66607099999999</v>
      </c>
      <c r="CH86" s="4">
        <f>IF(SUMIFS('FAOstat_value added'!$L:$L,'FAOstat_value added'!$J:$J,FAOstat!CH$4,'FAOstat_value added'!$D:$D,FAOstat!$B86)=0,CG86*(1+Assumptions!$C$10),SUMIFS('FAOstat_value added'!$L:$L,'FAOstat_value added'!$J:$J,FAOstat!CH$4,'FAOstat_value added'!$D:$D,FAOstat!$B86))</f>
        <v>170.94659799999999</v>
      </c>
      <c r="CI86" s="4">
        <f>IF(SUMIFS('FAOstat_value added'!$L:$L,'FAOstat_value added'!$J:$J,FAOstat!CI$4,'FAOstat_value added'!$D:$D,FAOstat!$B86)=0,CH86*(1+Assumptions!$C$10),SUMIFS('FAOstat_value added'!$L:$L,'FAOstat_value added'!$J:$J,FAOstat!CI$4,'FAOstat_value added'!$D:$D,FAOstat!$B86))</f>
        <v>192.47059100000001</v>
      </c>
      <c r="CJ86" s="4">
        <f>IF(SUMIFS('FAOstat_value added'!$L:$L,'FAOstat_value added'!$J:$J,FAOstat!CJ$4,'FAOstat_value added'!$D:$D,FAOstat!$B86)=0,CI86*(1+Assumptions!$C$10),SUMIFS('FAOstat_value added'!$L:$L,'FAOstat_value added'!$J:$J,FAOstat!CJ$4,'FAOstat_value added'!$D:$D,FAOstat!$B86))</f>
        <v>130.32311000000001</v>
      </c>
      <c r="CK86" s="4">
        <f>IF(SUMIFS('FAOstat_value added'!$L:$L,'FAOstat_value added'!$J:$J,FAOstat!CK$4,'FAOstat_value added'!$D:$D,FAOstat!$B86)=0,CJ86*(1+Assumptions!$C$10),SUMIFS('FAOstat_value added'!$L:$L,'FAOstat_value added'!$J:$J,FAOstat!CK$4,'FAOstat_value added'!$D:$D,FAOstat!$B86))</f>
        <v>129.909775</v>
      </c>
      <c r="CL86" s="4">
        <f>IF(SUMIFS('FAOstat_value added'!$L:$L,'FAOstat_value added'!$J:$J,FAOstat!CL$4,'FAOstat_value added'!$D:$D,FAOstat!$B86)=0,CK86*(1+Assumptions!$C$10),SUMIFS('FAOstat_value added'!$L:$L,'FAOstat_value added'!$J:$J,FAOstat!CL$4,'FAOstat_value added'!$D:$D,FAOstat!$B86))</f>
        <v>156.979367</v>
      </c>
      <c r="CM86" s="4">
        <f>IF(SUMIFS('FAOstat_value added'!$L:$L,'FAOstat_value added'!$J:$J,FAOstat!CM$4,'FAOstat_value added'!$D:$D,FAOstat!$B86)=0,CL86*(1+Assumptions!$C$10),SUMIFS('FAOstat_value added'!$L:$L,'FAOstat_value added'!$J:$J,FAOstat!CM$4,'FAOstat_value added'!$D:$D,FAOstat!$B86))</f>
        <v>161.13179500000001</v>
      </c>
      <c r="CN86" s="4">
        <f>IF(SUMIFS('FAOstat_value added'!$L:$L,'FAOstat_value added'!$J:$J,FAOstat!CN$4,'FAOstat_value added'!$D:$D,FAOstat!$B86)=0,CM86*(1+Assumptions!$C$10),SUMIFS('FAOstat_value added'!$L:$L,'FAOstat_value added'!$J:$J,FAOstat!CN$4,'FAOstat_value added'!$D:$D,FAOstat!$B86))</f>
        <v>164.35443090000001</v>
      </c>
      <c r="CO86" s="36">
        <f t="shared" si="49"/>
        <v>-2.3080646999675603E-2</v>
      </c>
    </row>
    <row r="87" spans="2:93" x14ac:dyDescent="0.35">
      <c r="B87" t="s">
        <v>201</v>
      </c>
      <c r="C87">
        <f t="shared" si="29"/>
        <v>0</v>
      </c>
      <c r="D87">
        <f t="shared" si="30"/>
        <v>0</v>
      </c>
      <c r="E87">
        <f t="shared" si="31"/>
        <v>0</v>
      </c>
      <c r="F87">
        <f t="shared" si="32"/>
        <v>0</v>
      </c>
      <c r="G87">
        <f t="shared" si="33"/>
        <v>0</v>
      </c>
      <c r="H87">
        <f t="shared" si="34"/>
        <v>0</v>
      </c>
      <c r="I87">
        <f t="shared" si="35"/>
        <v>0</v>
      </c>
      <c r="J87">
        <f t="shared" si="36"/>
        <v>0</v>
      </c>
      <c r="K87">
        <f t="shared" si="37"/>
        <v>0</v>
      </c>
      <c r="L87">
        <f t="shared" si="38"/>
        <v>0</v>
      </c>
      <c r="M87" s="4">
        <f t="shared" si="39"/>
        <v>0</v>
      </c>
      <c r="N87" s="4">
        <f t="shared" si="40"/>
        <v>0</v>
      </c>
      <c r="O87" s="4">
        <f t="shared" si="41"/>
        <v>0</v>
      </c>
      <c r="P87" s="4">
        <f t="shared" si="42"/>
        <v>0</v>
      </c>
      <c r="Q87" s="4">
        <f t="shared" si="43"/>
        <v>0</v>
      </c>
      <c r="R87" s="4">
        <f t="shared" si="44"/>
        <v>0</v>
      </c>
      <c r="S87" s="4">
        <f t="shared" si="45"/>
        <v>0</v>
      </c>
      <c r="T87" s="4">
        <f t="shared" si="46"/>
        <v>0</v>
      </c>
      <c r="U87" s="4">
        <f t="shared" si="47"/>
        <v>0</v>
      </c>
      <c r="V87" s="4">
        <f t="shared" si="48"/>
        <v>0</v>
      </c>
      <c r="W87">
        <f>SUMIFS('FAOstat _govt exp'!$L:$L,'FAOstat _govt exp'!$J:$J,FAOstat!W$4,'FAOstat _govt exp'!$H:$H,FAOstat!W$3,'FAOstat _govt exp'!$D:$D,FAOstat!$B87)</f>
        <v>0</v>
      </c>
      <c r="X87">
        <f>SUMIFS('FAOstat _govt exp'!$L:$L,'FAOstat _govt exp'!$J:$J,FAOstat!X$4,'FAOstat _govt exp'!$H:$H,FAOstat!X$3,'FAOstat _govt exp'!$D:$D,FAOstat!$B87)</f>
        <v>0</v>
      </c>
      <c r="Y87">
        <f>SUMIFS('FAOstat _govt exp'!$L:$L,'FAOstat _govt exp'!$J:$J,FAOstat!Y$4,'FAOstat _govt exp'!$H:$H,FAOstat!Y$3,'FAOstat _govt exp'!$D:$D,FAOstat!$B87)</f>
        <v>0</v>
      </c>
      <c r="Z87">
        <f>SUMIFS('FAOstat _govt exp'!$L:$L,'FAOstat _govt exp'!$J:$J,FAOstat!Z$4,'FAOstat _govt exp'!$H:$H,FAOstat!Z$3,'FAOstat _govt exp'!$D:$D,FAOstat!$B87)</f>
        <v>0</v>
      </c>
      <c r="AA87">
        <f>SUMIFS('FAOstat _govt exp'!$L:$L,'FAOstat _govt exp'!$J:$J,FAOstat!AA$4,'FAOstat _govt exp'!$H:$H,FAOstat!AA$3,'FAOstat _govt exp'!$D:$D,FAOstat!$B87)</f>
        <v>0</v>
      </c>
      <c r="AB87">
        <f>SUMIFS('FAOstat _govt exp'!$L:$L,'FAOstat _govt exp'!$J:$J,FAOstat!AB$4,'FAOstat _govt exp'!$H:$H,FAOstat!AB$3,'FAOstat _govt exp'!$D:$D,FAOstat!$B87)</f>
        <v>0</v>
      </c>
      <c r="AC87">
        <f>SUMIFS('FAOstat _govt exp'!$L:$L,'FAOstat _govt exp'!$J:$J,FAOstat!AC$4,'FAOstat _govt exp'!$H:$H,FAOstat!AC$3,'FAOstat _govt exp'!$D:$D,FAOstat!$B87)</f>
        <v>0</v>
      </c>
      <c r="AD87">
        <f>SUMIFS('FAOstat _govt exp'!$L:$L,'FAOstat _govt exp'!$J:$J,FAOstat!AD$4,'FAOstat _govt exp'!$H:$H,FAOstat!AD$3,'FAOstat _govt exp'!$D:$D,FAOstat!$B87)</f>
        <v>0</v>
      </c>
      <c r="AE87">
        <f>SUMIFS('FAOstat _govt exp'!$L:$L,'FAOstat _govt exp'!$J:$J,FAOstat!AE$4,'FAOstat _govt exp'!$H:$H,FAOstat!AE$3,'FAOstat _govt exp'!$D:$D,FAOstat!$B87)</f>
        <v>0</v>
      </c>
      <c r="AF87">
        <f>SUMIFS('FAOstat _govt exp'!$L:$L,'FAOstat _govt exp'!$J:$J,FAOstat!AF$4,'FAOstat _govt exp'!$H:$H,FAOstat!AF$3,'FAOstat _govt exp'!$D:$D,FAOstat!$B87)</f>
        <v>0</v>
      </c>
      <c r="AG87">
        <f>SUMIFS('FAOstat _govt exp'!$L:$L,'FAOstat _govt exp'!$J:$J,FAOstat!AG$4,'FAOstat _govt exp'!$H:$H,FAOstat!AG$3,'FAOstat _govt exp'!$D:$D,FAOstat!$B87)</f>
        <v>0</v>
      </c>
      <c r="AH87">
        <f>SUMIFS('FAOstat _govt exp'!$L:$L,'FAOstat _govt exp'!$J:$J,FAOstat!AH$4,'FAOstat _govt exp'!$H:$H,FAOstat!AH$3,'FAOstat _govt exp'!$D:$D,FAOstat!$B87)</f>
        <v>0</v>
      </c>
      <c r="AI87">
        <f>SUMIFS('FAOstat _govt exp'!$L:$L,'FAOstat _govt exp'!$J:$J,FAOstat!AI$4,'FAOstat _govt exp'!$H:$H,FAOstat!AI$3,'FAOstat _govt exp'!$D:$D,FAOstat!$B87)</f>
        <v>0</v>
      </c>
      <c r="AJ87">
        <f>SUMIFS('FAOstat _govt exp'!$L:$L,'FAOstat _govt exp'!$J:$J,FAOstat!AJ$4,'FAOstat _govt exp'!$H:$H,FAOstat!AJ$3,'FAOstat _govt exp'!$D:$D,FAOstat!$B87)</f>
        <v>0</v>
      </c>
      <c r="AK87">
        <f>SUMIFS('FAOstat _govt exp'!$L:$L,'FAOstat _govt exp'!$J:$J,FAOstat!AK$4,'FAOstat _govt exp'!$H:$H,FAOstat!AK$3,'FAOstat _govt exp'!$D:$D,FAOstat!$B87)</f>
        <v>0</v>
      </c>
      <c r="AL87">
        <f>SUMIFS('FAOstat _govt exp'!$L:$L,'FAOstat _govt exp'!$J:$J,FAOstat!AL$4,'FAOstat _govt exp'!$H:$H,FAOstat!AL$3,'FAOstat _govt exp'!$D:$D,FAOstat!$B87)</f>
        <v>0</v>
      </c>
      <c r="AM87">
        <f>SUMIFS('FAOstat _govt exp'!$L:$L,'FAOstat _govt exp'!$J:$J,FAOstat!AM$4,'FAOstat _govt exp'!$H:$H,FAOstat!AM$3,'FAOstat _govt exp'!$D:$D,FAOstat!$B87)</f>
        <v>0</v>
      </c>
      <c r="AN87">
        <f>SUMIFS('FAOstat _govt exp'!$L:$L,'FAOstat _govt exp'!$J:$J,FAOstat!AN$4,'FAOstat _govt exp'!$H:$H,FAOstat!AN$3,'FAOstat _govt exp'!$D:$D,FAOstat!$B87)</f>
        <v>0</v>
      </c>
      <c r="AO87">
        <f>SUMIFS('FAOstat _govt exp'!$L:$L,'FAOstat _govt exp'!$J:$J,FAOstat!AO$4,'FAOstat _govt exp'!$H:$H,FAOstat!AO$3,'FAOstat _govt exp'!$D:$D,FAOstat!$B87)</f>
        <v>0</v>
      </c>
      <c r="AP87">
        <f>SUMIFS('FAOstat _govt exp'!$L:$L,'FAOstat _govt exp'!$J:$J,FAOstat!AP$4,'FAOstat _govt exp'!$H:$H,FAOstat!AP$3,'FAOstat _govt exp'!$D:$D,FAOstat!$B87)</f>
        <v>0</v>
      </c>
      <c r="AQ87">
        <f>SUMIFS('FAOstat _govt exp'!$L:$L,'FAOstat _govt exp'!$J:$J,FAOstat!AQ$4,'FAOstat _govt exp'!$H:$H,FAOstat!AQ$3,'FAOstat _govt exp'!$D:$D,FAOstat!$B87)</f>
        <v>0</v>
      </c>
      <c r="AR87">
        <f>SUMIFS('FAOstat _govt exp'!$L:$L,'FAOstat _govt exp'!$J:$J,FAOstat!AR$4,'FAOstat _govt exp'!$H:$H,FAOstat!AR$3,'FAOstat _govt exp'!$D:$D,FAOstat!$B87)</f>
        <v>0</v>
      </c>
      <c r="AS87">
        <f>SUMIFS('FAOstat _govt exp'!$L:$L,'FAOstat _govt exp'!$J:$J,FAOstat!AS$4,'FAOstat _govt exp'!$H:$H,FAOstat!AS$3,'FAOstat _govt exp'!$D:$D,FAOstat!$B87)</f>
        <v>0</v>
      </c>
      <c r="AT87">
        <f>SUMIFS('FAOstat _govt exp'!$L:$L,'FAOstat _govt exp'!$J:$J,FAOstat!AT$4,'FAOstat _govt exp'!$H:$H,FAOstat!AT$3,'FAOstat _govt exp'!$D:$D,FAOstat!$B87)</f>
        <v>0</v>
      </c>
      <c r="AU87">
        <f>SUMIFS('FAOstat _govt exp'!$L:$L,'FAOstat _govt exp'!$J:$J,FAOstat!AU$4,'FAOstat _govt exp'!$H:$H,FAOstat!AU$3,'FAOstat _govt exp'!$D:$D,FAOstat!$B87)</f>
        <v>0</v>
      </c>
      <c r="AV87">
        <f>SUMIFS('FAOstat _govt exp'!$L:$L,'FAOstat _govt exp'!$J:$J,FAOstat!AV$4,'FAOstat _govt exp'!$H:$H,FAOstat!AV$3,'FAOstat _govt exp'!$D:$D,FAOstat!$B87)</f>
        <v>0</v>
      </c>
      <c r="AW87">
        <f>SUMIFS('FAOstat _govt exp'!$L:$L,'FAOstat _govt exp'!$J:$J,FAOstat!AW$4,'FAOstat _govt exp'!$H:$H,FAOstat!AW$3,'FAOstat _govt exp'!$D:$D,FAOstat!$B87)</f>
        <v>0</v>
      </c>
      <c r="AX87">
        <f>SUMIFS('FAOstat _govt exp'!$L:$L,'FAOstat _govt exp'!$J:$J,FAOstat!AX$4,'FAOstat _govt exp'!$H:$H,FAOstat!AX$3,'FAOstat _govt exp'!$D:$D,FAOstat!$B87)</f>
        <v>0</v>
      </c>
      <c r="AY87">
        <f>SUMIFS('FAOstat _govt exp'!$L:$L,'FAOstat _govt exp'!$J:$J,FAOstat!AY$4,'FAOstat _govt exp'!$H:$H,FAOstat!AY$3,'FAOstat _govt exp'!$D:$D,FAOstat!$B87)</f>
        <v>0</v>
      </c>
      <c r="AZ87">
        <f>SUMIFS('FAOstat _govt exp'!$L:$L,'FAOstat _govt exp'!$J:$J,FAOstat!AZ$4,'FAOstat _govt exp'!$H:$H,FAOstat!AZ$3,'FAOstat _govt exp'!$D:$D,FAOstat!$B87)</f>
        <v>0</v>
      </c>
      <c r="BA87">
        <f>SUMIFS('FAOstat _govt exp'!$L:$L,'FAOstat _govt exp'!$J:$J,FAOstat!BA$4,'FAOstat _govt exp'!$H:$H,FAOstat!BA$3,'FAOstat _govt exp'!$D:$D,FAOstat!$B87)</f>
        <v>0</v>
      </c>
      <c r="BB87">
        <f>SUMIFS('FAOstat _govt exp'!$L:$L,'FAOstat _govt exp'!$J:$J,FAOstat!BB$4,'FAOstat _govt exp'!$H:$H,FAOstat!BB$3,'FAOstat _govt exp'!$D:$D,FAOstat!$B87)</f>
        <v>0</v>
      </c>
      <c r="BC87">
        <f>SUMIFS('FAOstat _govt exp'!$L:$L,'FAOstat _govt exp'!$J:$J,FAOstat!BC$4,'FAOstat _govt exp'!$H:$H,FAOstat!BC$3,'FAOstat _govt exp'!$D:$D,FAOstat!$B87)</f>
        <v>0</v>
      </c>
      <c r="BD87">
        <f>SUMIFS('FAOstat _govt exp'!$L:$L,'FAOstat _govt exp'!$J:$J,FAOstat!BD$4,'FAOstat _govt exp'!$H:$H,FAOstat!BD$3,'FAOstat _govt exp'!$D:$D,FAOstat!$B87)</f>
        <v>0</v>
      </c>
      <c r="BE87">
        <f>SUMIFS('FAOstat _govt exp'!$L:$L,'FAOstat _govt exp'!$J:$J,FAOstat!BE$4,'FAOstat _govt exp'!$H:$H,FAOstat!BE$3,'FAOstat _govt exp'!$D:$D,FAOstat!$B87)</f>
        <v>0</v>
      </c>
      <c r="BF87">
        <f>SUMIFS('FAOstat _govt exp'!$L:$L,'FAOstat _govt exp'!$J:$J,FAOstat!BF$4,'FAOstat _govt exp'!$H:$H,FAOstat!BF$3,'FAOstat _govt exp'!$D:$D,FAOstat!$B87)</f>
        <v>0</v>
      </c>
      <c r="BG87">
        <f>SUMIFS('FAOstat _govt exp'!$L:$L,'FAOstat _govt exp'!$J:$J,FAOstat!BG$4,'FAOstat _govt exp'!$H:$H,FAOstat!BG$3,'FAOstat _govt exp'!$D:$D,FAOstat!$B87)</f>
        <v>0</v>
      </c>
      <c r="BH87">
        <f>SUMIFS('FAOstat _govt exp'!$L:$L,'FAOstat _govt exp'!$J:$J,FAOstat!BH$4,'FAOstat _govt exp'!$H:$H,FAOstat!BH$3,'FAOstat _govt exp'!$D:$D,FAOstat!$B87)</f>
        <v>0</v>
      </c>
      <c r="BI87">
        <f>SUMIFS('FAOstat _govt exp'!$L:$L,'FAOstat _govt exp'!$J:$J,FAOstat!BI$4,'FAOstat _govt exp'!$H:$H,FAOstat!BI$3,'FAOstat _govt exp'!$D:$D,FAOstat!$B87)</f>
        <v>0</v>
      </c>
      <c r="BJ87">
        <f>SUMIFS('FAOstat _govt exp'!$L:$L,'FAOstat _govt exp'!$J:$J,FAOstat!BJ$4,'FAOstat _govt exp'!$H:$H,FAOstat!BJ$3,'FAOstat _govt exp'!$D:$D,FAOstat!$B87)</f>
        <v>0</v>
      </c>
      <c r="BK87">
        <f>SUMIFS('FAOstat _govt exp'!$L:$L,'FAOstat _govt exp'!$J:$J,FAOstat!BK$4,'FAOstat _govt exp'!$H:$H,FAOstat!BK$3,'FAOstat _govt exp'!$D:$D,FAOstat!$B87)</f>
        <v>0</v>
      </c>
      <c r="BL87">
        <f>SUMIFS('FAOstat _govt exp'!$L:$L,'FAOstat _govt exp'!$J:$J,FAOstat!BL$4,'FAOstat _govt exp'!$H:$H,FAOstat!BL$3,'FAOstat _govt exp'!$D:$D,FAOstat!$B87)</f>
        <v>0</v>
      </c>
      <c r="BM87">
        <f>SUMIFS('FAOstat _govt exp'!$L:$L,'FAOstat _govt exp'!$J:$J,FAOstat!BM$4,'FAOstat _govt exp'!$H:$H,FAOstat!BM$3,'FAOstat _govt exp'!$D:$D,FAOstat!$B87)</f>
        <v>0</v>
      </c>
      <c r="BN87">
        <f>SUMIFS('FAOstat _govt exp'!$L:$L,'FAOstat _govt exp'!$J:$J,FAOstat!BN$4,'FAOstat _govt exp'!$H:$H,FAOstat!BN$3,'FAOstat _govt exp'!$D:$D,FAOstat!$B87)</f>
        <v>0</v>
      </c>
      <c r="BO87">
        <f>SUMIFS('FAOstat _govt exp'!$L:$L,'FAOstat _govt exp'!$J:$J,FAOstat!BO$4,'FAOstat _govt exp'!$H:$H,FAOstat!BO$3,'FAOstat _govt exp'!$D:$D,FAOstat!$B87)</f>
        <v>0</v>
      </c>
      <c r="BP87">
        <f>SUMIFS('FAOstat _govt exp'!$L:$L,'FAOstat _govt exp'!$J:$J,FAOstat!BP$4,'FAOstat _govt exp'!$H:$H,FAOstat!BP$3,'FAOstat _govt exp'!$D:$D,FAOstat!$B87)</f>
        <v>0</v>
      </c>
      <c r="BQ87">
        <f>SUMIFS('FAOstat _govt exp'!$L:$L,'FAOstat _govt exp'!$J:$J,FAOstat!BQ$4,'FAOstat _govt exp'!$H:$H,FAOstat!BQ$3,'FAOstat _govt exp'!$D:$D,FAOstat!$B87)</f>
        <v>0</v>
      </c>
      <c r="BR87">
        <f>SUMIFS('FAOstat _govt exp'!$L:$L,'FAOstat _govt exp'!$J:$J,FAOstat!BR$4,'FAOstat _govt exp'!$H:$H,FAOstat!BR$3,'FAOstat _govt exp'!$D:$D,FAOstat!$B87)</f>
        <v>0</v>
      </c>
      <c r="BS87">
        <f>SUMIFS('FAOstat _govt exp'!$L:$L,'FAOstat _govt exp'!$J:$J,FAOstat!BS$4,'FAOstat _govt exp'!$H:$H,FAOstat!BS$3,'FAOstat _govt exp'!$D:$D,FAOstat!$B87)</f>
        <v>0</v>
      </c>
      <c r="BT87">
        <f>SUMIFS('FAOstat _govt exp'!$L:$L,'FAOstat _govt exp'!$J:$J,FAOstat!BT$4,'FAOstat _govt exp'!$H:$H,FAOstat!BT$3,'FAOstat _govt exp'!$D:$D,FAOstat!$B87)</f>
        <v>0</v>
      </c>
      <c r="BU87">
        <f>SUMIFS('FAOstat _govt exp'!$L:$L,'FAOstat _govt exp'!$J:$J,FAOstat!BU$4,'FAOstat _govt exp'!$H:$H,FAOstat!BU$3,'FAOstat _govt exp'!$D:$D,FAOstat!$B87)</f>
        <v>0</v>
      </c>
      <c r="BV87">
        <f>SUMIFS('FAOstat _govt exp'!$L:$L,'FAOstat _govt exp'!$J:$J,FAOstat!BV$4,'FAOstat _govt exp'!$H:$H,FAOstat!BV$3,'FAOstat _govt exp'!$D:$D,FAOstat!$B87)</f>
        <v>0</v>
      </c>
      <c r="BW87">
        <f>SUMIFS('FAOstat _govt exp'!$L:$L,'FAOstat _govt exp'!$J:$J,FAOstat!BW$4,'FAOstat _govt exp'!$H:$H,FAOstat!BW$3,'FAOstat _govt exp'!$D:$D,FAOstat!$B87)</f>
        <v>0</v>
      </c>
      <c r="BX87">
        <f>SUMIFS('FAOstat _govt exp'!$L:$L,'FAOstat _govt exp'!$J:$J,FAOstat!BX$4,'FAOstat _govt exp'!$H:$H,FAOstat!BX$3,'FAOstat _govt exp'!$D:$D,FAOstat!$B87)</f>
        <v>0</v>
      </c>
      <c r="BY87">
        <f>SUMIFS('FAOstat _govt exp'!$L:$L,'FAOstat _govt exp'!$J:$J,FAOstat!BY$4,'FAOstat _govt exp'!$H:$H,FAOstat!BY$3,'FAOstat _govt exp'!$D:$D,FAOstat!$B87)</f>
        <v>0</v>
      </c>
      <c r="BZ87">
        <f>SUMIFS('FAOstat _govt exp'!$L:$L,'FAOstat _govt exp'!$J:$J,FAOstat!BZ$4,'FAOstat _govt exp'!$H:$H,FAOstat!BZ$3,'FAOstat _govt exp'!$D:$D,FAOstat!$B87)</f>
        <v>0</v>
      </c>
      <c r="CA87">
        <f>SUMIFS('FAOstat _govt exp'!$L:$L,'FAOstat _govt exp'!$J:$J,FAOstat!CA$4,'FAOstat _govt exp'!$H:$H,FAOstat!CA$3,'FAOstat _govt exp'!$D:$D,FAOstat!$B87)</f>
        <v>0</v>
      </c>
      <c r="CB87">
        <f>SUMIFS('FAOstat _govt exp'!$L:$L,'FAOstat _govt exp'!$J:$J,FAOstat!CB$4,'FAOstat _govt exp'!$H:$H,FAOstat!CB$3,'FAOstat _govt exp'!$D:$D,FAOstat!$B87)</f>
        <v>0</v>
      </c>
      <c r="CC87">
        <f>SUMIFS('FAOstat _govt exp'!$L:$L,'FAOstat _govt exp'!$J:$J,FAOstat!CC$4,'FAOstat _govt exp'!$H:$H,FAOstat!CC$3,'FAOstat _govt exp'!$D:$D,FAOstat!$B87)</f>
        <v>0</v>
      </c>
      <c r="CD87">
        <f>SUMIFS('FAOstat _govt exp'!$L:$L,'FAOstat _govt exp'!$J:$J,FAOstat!CD$4,'FAOstat _govt exp'!$H:$H,FAOstat!CD$3,'FAOstat _govt exp'!$D:$D,FAOstat!$B87)</f>
        <v>0</v>
      </c>
      <c r="CE87" s="4">
        <f>SUMIFS('FAOstat_value added'!$L:$L,'FAOstat_value added'!$J:$J,FAOstat!CE$4,'FAOstat_value added'!$D:$D,FAOstat!$B87)</f>
        <v>2902.7824209999999</v>
      </c>
      <c r="CF87" s="4">
        <f>IF(SUMIFS('FAOstat_value added'!$L:$L,'FAOstat_value added'!$J:$J,FAOstat!CF$4,'FAOstat_value added'!$D:$D,FAOstat!$B87)=0,CE87*(1+Assumptions!$C$10),SUMIFS('FAOstat_value added'!$L:$L,'FAOstat_value added'!$J:$J,FAOstat!CF$4,'FAOstat_value added'!$D:$D,FAOstat!$B87))</f>
        <v>3355.8273680000002</v>
      </c>
      <c r="CG87" s="4">
        <f>IF(SUMIFS('FAOstat_value added'!$L:$L,'FAOstat_value added'!$J:$J,FAOstat!CG$4,'FAOstat_value added'!$D:$D,FAOstat!$B87)=0,CF87*(1+Assumptions!$C$10),SUMIFS('FAOstat_value added'!$L:$L,'FAOstat_value added'!$J:$J,FAOstat!CG$4,'FAOstat_value added'!$D:$D,FAOstat!$B87))</f>
        <v>3242.183923</v>
      </c>
      <c r="CH87" s="4">
        <f>IF(SUMIFS('FAOstat_value added'!$L:$L,'FAOstat_value added'!$J:$J,FAOstat!CH$4,'FAOstat_value added'!$D:$D,FAOstat!$B87)=0,CG87*(1+Assumptions!$C$10),SUMIFS('FAOstat_value added'!$L:$L,'FAOstat_value added'!$J:$J,FAOstat!CH$4,'FAOstat_value added'!$D:$D,FAOstat!$B87))</f>
        <v>3291.376769</v>
      </c>
      <c r="CI87" s="4">
        <f>IF(SUMIFS('FAOstat_value added'!$L:$L,'FAOstat_value added'!$J:$J,FAOstat!CI$4,'FAOstat_value added'!$D:$D,FAOstat!$B87)=0,CH87*(1+Assumptions!$C$10),SUMIFS('FAOstat_value added'!$L:$L,'FAOstat_value added'!$J:$J,FAOstat!CI$4,'FAOstat_value added'!$D:$D,FAOstat!$B87))</f>
        <v>3236.6062940000002</v>
      </c>
      <c r="CJ87" s="4">
        <f>IF(SUMIFS('FAOstat_value added'!$L:$L,'FAOstat_value added'!$J:$J,FAOstat!CJ$4,'FAOstat_value added'!$D:$D,FAOstat!$B87)=0,CI87*(1+Assumptions!$C$10),SUMIFS('FAOstat_value added'!$L:$L,'FAOstat_value added'!$J:$J,FAOstat!CJ$4,'FAOstat_value added'!$D:$D,FAOstat!$B87))</f>
        <v>2914.9253399999998</v>
      </c>
      <c r="CK87" s="4">
        <f>IF(SUMIFS('FAOstat_value added'!$L:$L,'FAOstat_value added'!$J:$J,FAOstat!CK$4,'FAOstat_value added'!$D:$D,FAOstat!$B87)=0,CJ87*(1+Assumptions!$C$10),SUMIFS('FAOstat_value added'!$L:$L,'FAOstat_value added'!$J:$J,FAOstat!CK$4,'FAOstat_value added'!$D:$D,FAOstat!$B87))</f>
        <v>2977.9659569999999</v>
      </c>
      <c r="CL87" s="4">
        <f>IF(SUMIFS('FAOstat_value added'!$L:$L,'FAOstat_value added'!$J:$J,FAOstat!CL$4,'FAOstat_value added'!$D:$D,FAOstat!$B87)=0,CK87*(1+Assumptions!$C$10),SUMIFS('FAOstat_value added'!$L:$L,'FAOstat_value added'!$J:$J,FAOstat!CL$4,'FAOstat_value added'!$D:$D,FAOstat!$B87))</f>
        <v>3234.80314</v>
      </c>
      <c r="CM87" s="4">
        <f>IF(SUMIFS('FAOstat_value added'!$L:$L,'FAOstat_value added'!$J:$J,FAOstat!CM$4,'FAOstat_value added'!$D:$D,FAOstat!$B87)=0,CL87*(1+Assumptions!$C$10),SUMIFS('FAOstat_value added'!$L:$L,'FAOstat_value added'!$J:$J,FAOstat!CM$4,'FAOstat_value added'!$D:$D,FAOstat!$B87))</f>
        <v>3301.464007</v>
      </c>
      <c r="CN87" s="4">
        <f>IF(SUMIFS('FAOstat_value added'!$L:$L,'FAOstat_value added'!$J:$J,FAOstat!CN$4,'FAOstat_value added'!$D:$D,FAOstat!$B87)=0,CM87*(1+Assumptions!$C$10),SUMIFS('FAOstat_value added'!$L:$L,'FAOstat_value added'!$J:$J,FAOstat!CN$4,'FAOstat_value added'!$D:$D,FAOstat!$B87))</f>
        <v>3367.4932871400001</v>
      </c>
      <c r="CO87" s="36">
        <f t="shared" si="49"/>
        <v>0</v>
      </c>
    </row>
    <row r="88" spans="2:93" x14ac:dyDescent="0.35">
      <c r="B88" t="s">
        <v>203</v>
      </c>
      <c r="C88">
        <f t="shared" si="29"/>
        <v>0</v>
      </c>
      <c r="D88">
        <f t="shared" si="30"/>
        <v>0</v>
      </c>
      <c r="E88">
        <f t="shared" si="31"/>
        <v>0</v>
      </c>
      <c r="F88">
        <f t="shared" si="32"/>
        <v>0</v>
      </c>
      <c r="G88">
        <f t="shared" si="33"/>
        <v>0</v>
      </c>
      <c r="H88">
        <f t="shared" si="34"/>
        <v>0</v>
      </c>
      <c r="I88">
        <f t="shared" si="35"/>
        <v>0</v>
      </c>
      <c r="J88">
        <f t="shared" si="36"/>
        <v>0</v>
      </c>
      <c r="K88">
        <f t="shared" si="37"/>
        <v>0</v>
      </c>
      <c r="L88">
        <f t="shared" si="38"/>
        <v>0</v>
      </c>
      <c r="M88" s="4">
        <f t="shared" si="39"/>
        <v>301.95999999999998</v>
      </c>
      <c r="N88" s="4">
        <f t="shared" si="40"/>
        <v>281.74</v>
      </c>
      <c r="O88" s="4">
        <f t="shared" si="41"/>
        <v>165.15</v>
      </c>
      <c r="P88" s="4">
        <f t="shared" si="42"/>
        <v>243.29</v>
      </c>
      <c r="Q88" s="4">
        <f t="shared" si="43"/>
        <v>256.69</v>
      </c>
      <c r="R88" s="4">
        <f t="shared" si="44"/>
        <v>288.23</v>
      </c>
      <c r="S88" s="4">
        <f t="shared" si="45"/>
        <v>193.13</v>
      </c>
      <c r="T88" s="4">
        <f t="shared" si="46"/>
        <v>251.52</v>
      </c>
      <c r="U88" s="4">
        <f t="shared" si="47"/>
        <v>0</v>
      </c>
      <c r="V88" s="4">
        <f t="shared" si="48"/>
        <v>0</v>
      </c>
      <c r="W88">
        <f>SUMIFS('FAOstat _govt exp'!$L:$L,'FAOstat _govt exp'!$J:$J,FAOstat!W$4,'FAOstat _govt exp'!$H:$H,FAOstat!W$3,'FAOstat _govt exp'!$D:$D,FAOstat!$B88)</f>
        <v>0</v>
      </c>
      <c r="X88">
        <f>SUMIFS('FAOstat _govt exp'!$L:$L,'FAOstat _govt exp'!$J:$J,FAOstat!X$4,'FAOstat _govt exp'!$H:$H,FAOstat!X$3,'FAOstat _govt exp'!$D:$D,FAOstat!$B88)</f>
        <v>0</v>
      </c>
      <c r="Y88">
        <f>SUMIFS('FAOstat _govt exp'!$L:$L,'FAOstat _govt exp'!$J:$J,FAOstat!Y$4,'FAOstat _govt exp'!$H:$H,FAOstat!Y$3,'FAOstat _govt exp'!$D:$D,FAOstat!$B88)</f>
        <v>0</v>
      </c>
      <c r="Z88">
        <f>SUMIFS('FAOstat _govt exp'!$L:$L,'FAOstat _govt exp'!$J:$J,FAOstat!Z$4,'FAOstat _govt exp'!$H:$H,FAOstat!Z$3,'FAOstat _govt exp'!$D:$D,FAOstat!$B88)</f>
        <v>0</v>
      </c>
      <c r="AA88">
        <f>SUMIFS('FAOstat _govt exp'!$L:$L,'FAOstat _govt exp'!$J:$J,FAOstat!AA$4,'FAOstat _govt exp'!$H:$H,FAOstat!AA$3,'FAOstat _govt exp'!$D:$D,FAOstat!$B88)</f>
        <v>0</v>
      </c>
      <c r="AB88">
        <f>SUMIFS('FAOstat _govt exp'!$L:$L,'FAOstat _govt exp'!$J:$J,FAOstat!AB$4,'FAOstat _govt exp'!$H:$H,FAOstat!AB$3,'FAOstat _govt exp'!$D:$D,FAOstat!$B88)</f>
        <v>0</v>
      </c>
      <c r="AC88">
        <f>SUMIFS('FAOstat _govt exp'!$L:$L,'FAOstat _govt exp'!$J:$J,FAOstat!AC$4,'FAOstat _govt exp'!$H:$H,FAOstat!AC$3,'FAOstat _govt exp'!$D:$D,FAOstat!$B88)</f>
        <v>0</v>
      </c>
      <c r="AD88">
        <f>SUMIFS('FAOstat _govt exp'!$L:$L,'FAOstat _govt exp'!$J:$J,FAOstat!AD$4,'FAOstat _govt exp'!$H:$H,FAOstat!AD$3,'FAOstat _govt exp'!$D:$D,FAOstat!$B88)</f>
        <v>0</v>
      </c>
      <c r="AE88">
        <f>SUMIFS('FAOstat _govt exp'!$L:$L,'FAOstat _govt exp'!$J:$J,FAOstat!AE$4,'FAOstat _govt exp'!$H:$H,FAOstat!AE$3,'FAOstat _govt exp'!$D:$D,FAOstat!$B88)</f>
        <v>0</v>
      </c>
      <c r="AF88">
        <f>SUMIFS('FAOstat _govt exp'!$L:$L,'FAOstat _govt exp'!$J:$J,FAOstat!AF$4,'FAOstat _govt exp'!$H:$H,FAOstat!AF$3,'FAOstat _govt exp'!$D:$D,FAOstat!$B88)</f>
        <v>0</v>
      </c>
      <c r="AG88">
        <f>SUMIFS('FAOstat _govt exp'!$L:$L,'FAOstat _govt exp'!$J:$J,FAOstat!AG$4,'FAOstat _govt exp'!$H:$H,FAOstat!AG$3,'FAOstat _govt exp'!$D:$D,FAOstat!$B88)</f>
        <v>0</v>
      </c>
      <c r="AH88">
        <f>SUMIFS('FAOstat _govt exp'!$L:$L,'FAOstat _govt exp'!$J:$J,FAOstat!AH$4,'FAOstat _govt exp'!$H:$H,FAOstat!AH$3,'FAOstat _govt exp'!$D:$D,FAOstat!$B88)</f>
        <v>0</v>
      </c>
      <c r="AI88">
        <f>SUMIFS('FAOstat _govt exp'!$L:$L,'FAOstat _govt exp'!$J:$J,FAOstat!AI$4,'FAOstat _govt exp'!$H:$H,FAOstat!AI$3,'FAOstat _govt exp'!$D:$D,FAOstat!$B88)</f>
        <v>0</v>
      </c>
      <c r="AJ88">
        <f>SUMIFS('FAOstat _govt exp'!$L:$L,'FAOstat _govt exp'!$J:$J,FAOstat!AJ$4,'FAOstat _govt exp'!$H:$H,FAOstat!AJ$3,'FAOstat _govt exp'!$D:$D,FAOstat!$B88)</f>
        <v>0</v>
      </c>
      <c r="AK88">
        <f>SUMIFS('FAOstat _govt exp'!$L:$L,'FAOstat _govt exp'!$J:$J,FAOstat!AK$4,'FAOstat _govt exp'!$H:$H,FAOstat!AK$3,'FAOstat _govt exp'!$D:$D,FAOstat!$B88)</f>
        <v>0</v>
      </c>
      <c r="AL88">
        <f>SUMIFS('FAOstat _govt exp'!$L:$L,'FAOstat _govt exp'!$J:$J,FAOstat!AL$4,'FAOstat _govt exp'!$H:$H,FAOstat!AL$3,'FAOstat _govt exp'!$D:$D,FAOstat!$B88)</f>
        <v>0</v>
      </c>
      <c r="AM88">
        <f>SUMIFS('FAOstat _govt exp'!$L:$L,'FAOstat _govt exp'!$J:$J,FAOstat!AM$4,'FAOstat _govt exp'!$H:$H,FAOstat!AM$3,'FAOstat _govt exp'!$D:$D,FAOstat!$B88)</f>
        <v>0</v>
      </c>
      <c r="AN88">
        <f>SUMIFS('FAOstat _govt exp'!$L:$L,'FAOstat _govt exp'!$J:$J,FAOstat!AN$4,'FAOstat _govt exp'!$H:$H,FAOstat!AN$3,'FAOstat _govt exp'!$D:$D,FAOstat!$B88)</f>
        <v>0</v>
      </c>
      <c r="AO88">
        <f>SUMIFS('FAOstat _govt exp'!$L:$L,'FAOstat _govt exp'!$J:$J,FAOstat!AO$4,'FAOstat _govt exp'!$H:$H,FAOstat!AO$3,'FAOstat _govt exp'!$D:$D,FAOstat!$B88)</f>
        <v>0</v>
      </c>
      <c r="AP88">
        <f>SUMIFS('FAOstat _govt exp'!$L:$L,'FAOstat _govt exp'!$J:$J,FAOstat!AP$4,'FAOstat _govt exp'!$H:$H,FAOstat!AP$3,'FAOstat _govt exp'!$D:$D,FAOstat!$B88)</f>
        <v>0</v>
      </c>
      <c r="AQ88">
        <f>SUMIFS('FAOstat _govt exp'!$L:$L,'FAOstat _govt exp'!$J:$J,FAOstat!AQ$4,'FAOstat _govt exp'!$H:$H,FAOstat!AQ$3,'FAOstat _govt exp'!$D:$D,FAOstat!$B88)</f>
        <v>0</v>
      </c>
      <c r="AR88">
        <f>SUMIFS('FAOstat _govt exp'!$L:$L,'FAOstat _govt exp'!$J:$J,FAOstat!AR$4,'FAOstat _govt exp'!$H:$H,FAOstat!AR$3,'FAOstat _govt exp'!$D:$D,FAOstat!$B88)</f>
        <v>0</v>
      </c>
      <c r="AS88">
        <f>SUMIFS('FAOstat _govt exp'!$L:$L,'FAOstat _govt exp'!$J:$J,FAOstat!AS$4,'FAOstat _govt exp'!$H:$H,FAOstat!AS$3,'FAOstat _govt exp'!$D:$D,FAOstat!$B88)</f>
        <v>0</v>
      </c>
      <c r="AT88">
        <f>SUMIFS('FAOstat _govt exp'!$L:$L,'FAOstat _govt exp'!$J:$J,FAOstat!AT$4,'FAOstat _govt exp'!$H:$H,FAOstat!AT$3,'FAOstat _govt exp'!$D:$D,FAOstat!$B88)</f>
        <v>0</v>
      </c>
      <c r="AU88">
        <f>SUMIFS('FAOstat _govt exp'!$L:$L,'FAOstat _govt exp'!$J:$J,FAOstat!AU$4,'FAOstat _govt exp'!$H:$H,FAOstat!AU$3,'FAOstat _govt exp'!$D:$D,FAOstat!$B88)</f>
        <v>0</v>
      </c>
      <c r="AV88">
        <f>SUMIFS('FAOstat _govt exp'!$L:$L,'FAOstat _govt exp'!$J:$J,FAOstat!AV$4,'FAOstat _govt exp'!$H:$H,FAOstat!AV$3,'FAOstat _govt exp'!$D:$D,FAOstat!$B88)</f>
        <v>0</v>
      </c>
      <c r="AW88">
        <f>SUMIFS('FAOstat _govt exp'!$L:$L,'FAOstat _govt exp'!$J:$J,FAOstat!AW$4,'FAOstat _govt exp'!$H:$H,FAOstat!AW$3,'FAOstat _govt exp'!$D:$D,FAOstat!$B88)</f>
        <v>0</v>
      </c>
      <c r="AX88">
        <f>SUMIFS('FAOstat _govt exp'!$L:$L,'FAOstat _govt exp'!$J:$J,FAOstat!AX$4,'FAOstat _govt exp'!$H:$H,FAOstat!AX$3,'FAOstat _govt exp'!$D:$D,FAOstat!$B88)</f>
        <v>0</v>
      </c>
      <c r="AY88">
        <f>SUMIFS('FAOstat _govt exp'!$L:$L,'FAOstat _govt exp'!$J:$J,FAOstat!AY$4,'FAOstat _govt exp'!$H:$H,FAOstat!AY$3,'FAOstat _govt exp'!$D:$D,FAOstat!$B88)</f>
        <v>0</v>
      </c>
      <c r="AZ88">
        <f>SUMIFS('FAOstat _govt exp'!$L:$L,'FAOstat _govt exp'!$J:$J,FAOstat!AZ$4,'FAOstat _govt exp'!$H:$H,FAOstat!AZ$3,'FAOstat _govt exp'!$D:$D,FAOstat!$B88)</f>
        <v>0</v>
      </c>
      <c r="BA88">
        <f>SUMIFS('FAOstat _govt exp'!$L:$L,'FAOstat _govt exp'!$J:$J,FAOstat!BA$4,'FAOstat _govt exp'!$H:$H,FAOstat!BA$3,'FAOstat _govt exp'!$D:$D,FAOstat!$B88)</f>
        <v>301.95999999999998</v>
      </c>
      <c r="BB88">
        <f>SUMIFS('FAOstat _govt exp'!$L:$L,'FAOstat _govt exp'!$J:$J,FAOstat!BB$4,'FAOstat _govt exp'!$H:$H,FAOstat!BB$3,'FAOstat _govt exp'!$D:$D,FAOstat!$B88)</f>
        <v>281.74</v>
      </c>
      <c r="BC88">
        <f>SUMIFS('FAOstat _govt exp'!$L:$L,'FAOstat _govt exp'!$J:$J,FAOstat!BC$4,'FAOstat _govt exp'!$H:$H,FAOstat!BC$3,'FAOstat _govt exp'!$D:$D,FAOstat!$B88)</f>
        <v>165.15</v>
      </c>
      <c r="BD88">
        <f>SUMIFS('FAOstat _govt exp'!$L:$L,'FAOstat _govt exp'!$J:$J,FAOstat!BD$4,'FAOstat _govt exp'!$H:$H,FAOstat!BD$3,'FAOstat _govt exp'!$D:$D,FAOstat!$B88)</f>
        <v>243.29</v>
      </c>
      <c r="BE88">
        <f>SUMIFS('FAOstat _govt exp'!$L:$L,'FAOstat _govt exp'!$J:$J,FAOstat!BE$4,'FAOstat _govt exp'!$H:$H,FAOstat!BE$3,'FAOstat _govt exp'!$D:$D,FAOstat!$B88)</f>
        <v>256.69</v>
      </c>
      <c r="BF88">
        <f>SUMIFS('FAOstat _govt exp'!$L:$L,'FAOstat _govt exp'!$J:$J,FAOstat!BF$4,'FAOstat _govt exp'!$H:$H,FAOstat!BF$3,'FAOstat _govt exp'!$D:$D,FAOstat!$B88)</f>
        <v>288.23</v>
      </c>
      <c r="BG88">
        <f>SUMIFS('FAOstat _govt exp'!$L:$L,'FAOstat _govt exp'!$J:$J,FAOstat!BG$4,'FAOstat _govt exp'!$H:$H,FAOstat!BG$3,'FAOstat _govt exp'!$D:$D,FAOstat!$B88)</f>
        <v>193.13</v>
      </c>
      <c r="BH88">
        <f>SUMIFS('FAOstat _govt exp'!$L:$L,'FAOstat _govt exp'!$J:$J,FAOstat!BH$4,'FAOstat _govt exp'!$H:$H,FAOstat!BH$3,'FAOstat _govt exp'!$D:$D,FAOstat!$B88)</f>
        <v>251.52</v>
      </c>
      <c r="BI88">
        <f>SUMIFS('FAOstat _govt exp'!$L:$L,'FAOstat _govt exp'!$J:$J,FAOstat!BI$4,'FAOstat _govt exp'!$H:$H,FAOstat!BI$3,'FAOstat _govt exp'!$D:$D,FAOstat!$B88)</f>
        <v>0</v>
      </c>
      <c r="BJ88">
        <f>SUMIFS('FAOstat _govt exp'!$L:$L,'FAOstat _govt exp'!$J:$J,FAOstat!BJ$4,'FAOstat _govt exp'!$H:$H,FAOstat!BJ$3,'FAOstat _govt exp'!$D:$D,FAOstat!$B88)</f>
        <v>0</v>
      </c>
      <c r="BK88">
        <f>SUMIFS('FAOstat _govt exp'!$L:$L,'FAOstat _govt exp'!$J:$J,FAOstat!BK$4,'FAOstat _govt exp'!$H:$H,FAOstat!BK$3,'FAOstat _govt exp'!$D:$D,FAOstat!$B88)</f>
        <v>0</v>
      </c>
      <c r="BL88">
        <f>SUMIFS('FAOstat _govt exp'!$L:$L,'FAOstat _govt exp'!$J:$J,FAOstat!BL$4,'FAOstat _govt exp'!$H:$H,FAOstat!BL$3,'FAOstat _govt exp'!$D:$D,FAOstat!$B88)</f>
        <v>0</v>
      </c>
      <c r="BM88">
        <f>SUMIFS('FAOstat _govt exp'!$L:$L,'FAOstat _govt exp'!$J:$J,FAOstat!BM$4,'FAOstat _govt exp'!$H:$H,FAOstat!BM$3,'FAOstat _govt exp'!$D:$D,FAOstat!$B88)</f>
        <v>0</v>
      </c>
      <c r="BN88">
        <f>SUMIFS('FAOstat _govt exp'!$L:$L,'FAOstat _govt exp'!$J:$J,FAOstat!BN$4,'FAOstat _govt exp'!$H:$H,FAOstat!BN$3,'FAOstat _govt exp'!$D:$D,FAOstat!$B88)</f>
        <v>0</v>
      </c>
      <c r="BO88">
        <f>SUMIFS('FAOstat _govt exp'!$L:$L,'FAOstat _govt exp'!$J:$J,FAOstat!BO$4,'FAOstat _govt exp'!$H:$H,FAOstat!BO$3,'FAOstat _govt exp'!$D:$D,FAOstat!$B88)</f>
        <v>0</v>
      </c>
      <c r="BP88">
        <f>SUMIFS('FAOstat _govt exp'!$L:$L,'FAOstat _govt exp'!$J:$J,FAOstat!BP$4,'FAOstat _govt exp'!$H:$H,FAOstat!BP$3,'FAOstat _govt exp'!$D:$D,FAOstat!$B88)</f>
        <v>0</v>
      </c>
      <c r="BQ88">
        <f>SUMIFS('FAOstat _govt exp'!$L:$L,'FAOstat _govt exp'!$J:$J,FAOstat!BQ$4,'FAOstat _govt exp'!$H:$H,FAOstat!BQ$3,'FAOstat _govt exp'!$D:$D,FAOstat!$B88)</f>
        <v>0</v>
      </c>
      <c r="BR88">
        <f>SUMIFS('FAOstat _govt exp'!$L:$L,'FAOstat _govt exp'!$J:$J,FAOstat!BR$4,'FAOstat _govt exp'!$H:$H,FAOstat!BR$3,'FAOstat _govt exp'!$D:$D,FAOstat!$B88)</f>
        <v>0</v>
      </c>
      <c r="BS88">
        <f>SUMIFS('FAOstat _govt exp'!$L:$L,'FAOstat _govt exp'!$J:$J,FAOstat!BS$4,'FAOstat _govt exp'!$H:$H,FAOstat!BS$3,'FAOstat _govt exp'!$D:$D,FAOstat!$B88)</f>
        <v>0</v>
      </c>
      <c r="BT88">
        <f>SUMIFS('FAOstat _govt exp'!$L:$L,'FAOstat _govt exp'!$J:$J,FAOstat!BT$4,'FAOstat _govt exp'!$H:$H,FAOstat!BT$3,'FAOstat _govt exp'!$D:$D,FAOstat!$B88)</f>
        <v>0</v>
      </c>
      <c r="BU88">
        <f>SUMIFS('FAOstat _govt exp'!$L:$L,'FAOstat _govt exp'!$J:$J,FAOstat!BU$4,'FAOstat _govt exp'!$H:$H,FAOstat!BU$3,'FAOstat _govt exp'!$D:$D,FAOstat!$B88)</f>
        <v>0</v>
      </c>
      <c r="BV88">
        <f>SUMIFS('FAOstat _govt exp'!$L:$L,'FAOstat _govt exp'!$J:$J,FAOstat!BV$4,'FAOstat _govt exp'!$H:$H,FAOstat!BV$3,'FAOstat _govt exp'!$D:$D,FAOstat!$B88)</f>
        <v>0</v>
      </c>
      <c r="BW88">
        <f>SUMIFS('FAOstat _govt exp'!$L:$L,'FAOstat _govt exp'!$J:$J,FAOstat!BW$4,'FAOstat _govt exp'!$H:$H,FAOstat!BW$3,'FAOstat _govt exp'!$D:$D,FAOstat!$B88)</f>
        <v>0</v>
      </c>
      <c r="BX88">
        <f>SUMIFS('FAOstat _govt exp'!$L:$L,'FAOstat _govt exp'!$J:$J,FAOstat!BX$4,'FAOstat _govt exp'!$H:$H,FAOstat!BX$3,'FAOstat _govt exp'!$D:$D,FAOstat!$B88)</f>
        <v>0</v>
      </c>
      <c r="BY88">
        <f>SUMIFS('FAOstat _govt exp'!$L:$L,'FAOstat _govt exp'!$J:$J,FAOstat!BY$4,'FAOstat _govt exp'!$H:$H,FAOstat!BY$3,'FAOstat _govt exp'!$D:$D,FAOstat!$B88)</f>
        <v>0</v>
      </c>
      <c r="BZ88">
        <f>SUMIFS('FAOstat _govt exp'!$L:$L,'FAOstat _govt exp'!$J:$J,FAOstat!BZ$4,'FAOstat _govt exp'!$H:$H,FAOstat!BZ$3,'FAOstat _govt exp'!$D:$D,FAOstat!$B88)</f>
        <v>0</v>
      </c>
      <c r="CA88">
        <f>SUMIFS('FAOstat _govt exp'!$L:$L,'FAOstat _govt exp'!$J:$J,FAOstat!CA$4,'FAOstat _govt exp'!$H:$H,FAOstat!CA$3,'FAOstat _govt exp'!$D:$D,FAOstat!$B88)</f>
        <v>0</v>
      </c>
      <c r="CB88">
        <f>SUMIFS('FAOstat _govt exp'!$L:$L,'FAOstat _govt exp'!$J:$J,FAOstat!CB$4,'FAOstat _govt exp'!$H:$H,FAOstat!CB$3,'FAOstat _govt exp'!$D:$D,FAOstat!$B88)</f>
        <v>0</v>
      </c>
      <c r="CC88">
        <f>SUMIFS('FAOstat _govt exp'!$L:$L,'FAOstat _govt exp'!$J:$J,FAOstat!CC$4,'FAOstat _govt exp'!$H:$H,FAOstat!CC$3,'FAOstat _govt exp'!$D:$D,FAOstat!$B88)</f>
        <v>0</v>
      </c>
      <c r="CD88">
        <f>SUMIFS('FAOstat _govt exp'!$L:$L,'FAOstat _govt exp'!$J:$J,FAOstat!CD$4,'FAOstat _govt exp'!$H:$H,FAOstat!CD$3,'FAOstat _govt exp'!$D:$D,FAOstat!$B88)</f>
        <v>0</v>
      </c>
      <c r="CE88" s="4">
        <f>SUMIFS('FAOstat_value added'!$L:$L,'FAOstat_value added'!$J:$J,FAOstat!CE$4,'FAOstat_value added'!$D:$D,FAOstat!$B88)</f>
        <v>2061.093711</v>
      </c>
      <c r="CF88" s="4">
        <f>IF(SUMIFS('FAOstat_value added'!$L:$L,'FAOstat_value added'!$J:$J,FAOstat!CF$4,'FAOstat_value added'!$D:$D,FAOstat!$B88)=0,CE88*(1+Assumptions!$C$10),SUMIFS('FAOstat_value added'!$L:$L,'FAOstat_value added'!$J:$J,FAOstat!CF$4,'FAOstat_value added'!$D:$D,FAOstat!$B88))</f>
        <v>2302.9422599999998</v>
      </c>
      <c r="CG88" s="4">
        <f>IF(SUMIFS('FAOstat_value added'!$L:$L,'FAOstat_value added'!$J:$J,FAOstat!CG$4,'FAOstat_value added'!$D:$D,FAOstat!$B88)=0,CF88*(1+Assumptions!$C$10),SUMIFS('FAOstat_value added'!$L:$L,'FAOstat_value added'!$J:$J,FAOstat!CG$4,'FAOstat_value added'!$D:$D,FAOstat!$B88))</f>
        <v>1712.7352370000001</v>
      </c>
      <c r="CH88" s="4">
        <f>IF(SUMIFS('FAOstat_value added'!$L:$L,'FAOstat_value added'!$J:$J,FAOstat!CH$4,'FAOstat_value added'!$D:$D,FAOstat!$B88)=0,CG88*(1+Assumptions!$C$10),SUMIFS('FAOstat_value added'!$L:$L,'FAOstat_value added'!$J:$J,FAOstat!CH$4,'FAOstat_value added'!$D:$D,FAOstat!$B88))</f>
        <v>1583.568356</v>
      </c>
      <c r="CI88" s="4">
        <f>IF(SUMIFS('FAOstat_value added'!$L:$L,'FAOstat_value added'!$J:$J,FAOstat!CI$4,'FAOstat_value added'!$D:$D,FAOstat!$B88)=0,CH88*(1+Assumptions!$C$10),SUMIFS('FAOstat_value added'!$L:$L,'FAOstat_value added'!$J:$J,FAOstat!CI$4,'FAOstat_value added'!$D:$D,FAOstat!$B88))</f>
        <v>1786.2655339999999</v>
      </c>
      <c r="CJ88" s="4">
        <f>IF(SUMIFS('FAOstat_value added'!$L:$L,'FAOstat_value added'!$J:$J,FAOstat!CJ$4,'FAOstat_value added'!$D:$D,FAOstat!$B88)=0,CI88*(1+Assumptions!$C$10),SUMIFS('FAOstat_value added'!$L:$L,'FAOstat_value added'!$J:$J,FAOstat!CJ$4,'FAOstat_value added'!$D:$D,FAOstat!$B88))</f>
        <v>1845.6514689999999</v>
      </c>
      <c r="CK88" s="4">
        <f>IF(SUMIFS('FAOstat_value added'!$L:$L,'FAOstat_value added'!$J:$J,FAOstat!CK$4,'FAOstat_value added'!$D:$D,FAOstat!$B88)=0,CJ88*(1+Assumptions!$C$10),SUMIFS('FAOstat_value added'!$L:$L,'FAOstat_value added'!$J:$J,FAOstat!CK$4,'FAOstat_value added'!$D:$D,FAOstat!$B88))</f>
        <v>1483.1953579999999</v>
      </c>
      <c r="CL88" s="4">
        <f>IF(SUMIFS('FAOstat_value added'!$L:$L,'FAOstat_value added'!$J:$J,FAOstat!CL$4,'FAOstat_value added'!$D:$D,FAOstat!$B88)=0,CK88*(1+Assumptions!$C$10),SUMIFS('FAOstat_value added'!$L:$L,'FAOstat_value added'!$J:$J,FAOstat!CL$4,'FAOstat_value added'!$D:$D,FAOstat!$B88))</f>
        <v>1788.5405820000001</v>
      </c>
      <c r="CM88" s="4">
        <f>IF(SUMIFS('FAOstat_value added'!$L:$L,'FAOstat_value added'!$J:$J,FAOstat!CM$4,'FAOstat_value added'!$D:$D,FAOstat!$B88)=0,CL88*(1+Assumptions!$C$10),SUMIFS('FAOstat_value added'!$L:$L,'FAOstat_value added'!$J:$J,FAOstat!CM$4,'FAOstat_value added'!$D:$D,FAOstat!$B88))</f>
        <v>1961.2259389999999</v>
      </c>
      <c r="CN88" s="4">
        <f>IF(SUMIFS('FAOstat_value added'!$L:$L,'FAOstat_value added'!$J:$J,FAOstat!CN$4,'FAOstat_value added'!$D:$D,FAOstat!$B88)=0,CM88*(1+Assumptions!$C$10),SUMIFS('FAOstat_value added'!$L:$L,'FAOstat_value added'!$J:$J,FAOstat!CN$4,'FAOstat_value added'!$D:$D,FAOstat!$B88))</f>
        <v>2000.4504577799999</v>
      </c>
      <c r="CO88" s="36">
        <f t="shared" si="49"/>
        <v>-2.5772366531240376E-2</v>
      </c>
    </row>
    <row r="89" spans="2:93" x14ac:dyDescent="0.35">
      <c r="B89" t="s">
        <v>205</v>
      </c>
      <c r="C89">
        <f t="shared" si="29"/>
        <v>0</v>
      </c>
      <c r="D89">
        <f t="shared" si="30"/>
        <v>0</v>
      </c>
      <c r="E89">
        <f t="shared" si="31"/>
        <v>0</v>
      </c>
      <c r="F89">
        <f t="shared" si="32"/>
        <v>0</v>
      </c>
      <c r="G89">
        <f t="shared" si="33"/>
        <v>0</v>
      </c>
      <c r="H89">
        <f t="shared" si="34"/>
        <v>0</v>
      </c>
      <c r="I89">
        <f t="shared" si="35"/>
        <v>0</v>
      </c>
      <c r="J89">
        <f t="shared" si="36"/>
        <v>0</v>
      </c>
      <c r="K89">
        <f t="shared" si="37"/>
        <v>0</v>
      </c>
      <c r="L89">
        <f t="shared" si="38"/>
        <v>0</v>
      </c>
      <c r="M89" s="4">
        <f t="shared" si="39"/>
        <v>1984.11</v>
      </c>
      <c r="N89" s="4">
        <f t="shared" si="40"/>
        <v>1934.31</v>
      </c>
      <c r="O89" s="4">
        <f t="shared" si="41"/>
        <v>2038.98</v>
      </c>
      <c r="P89" s="4">
        <f t="shared" si="42"/>
        <v>2417.4</v>
      </c>
      <c r="Q89" s="4">
        <f t="shared" si="43"/>
        <v>2532.9499999999998</v>
      </c>
      <c r="R89" s="4">
        <f t="shared" si="44"/>
        <v>2018.18</v>
      </c>
      <c r="S89" s="4">
        <f t="shared" si="45"/>
        <v>1732.52</v>
      </c>
      <c r="T89" s="4">
        <f t="shared" si="46"/>
        <v>1557.51</v>
      </c>
      <c r="U89" s="4">
        <f t="shared" si="47"/>
        <v>1672.99</v>
      </c>
      <c r="V89" s="4">
        <f t="shared" si="48"/>
        <v>0</v>
      </c>
      <c r="W89">
        <f>SUMIFS('FAOstat _govt exp'!$L:$L,'FAOstat _govt exp'!$J:$J,FAOstat!W$4,'FAOstat _govt exp'!$H:$H,FAOstat!W$3,'FAOstat _govt exp'!$D:$D,FAOstat!$B89)</f>
        <v>0</v>
      </c>
      <c r="X89">
        <f>SUMIFS('FAOstat _govt exp'!$L:$L,'FAOstat _govt exp'!$J:$J,FAOstat!X$4,'FAOstat _govt exp'!$H:$H,FAOstat!X$3,'FAOstat _govt exp'!$D:$D,FAOstat!$B89)</f>
        <v>0</v>
      </c>
      <c r="Y89">
        <f>SUMIFS('FAOstat _govt exp'!$L:$L,'FAOstat _govt exp'!$J:$J,FAOstat!Y$4,'FAOstat _govt exp'!$H:$H,FAOstat!Y$3,'FAOstat _govt exp'!$D:$D,FAOstat!$B89)</f>
        <v>0</v>
      </c>
      <c r="Z89">
        <f>SUMIFS('FAOstat _govt exp'!$L:$L,'FAOstat _govt exp'!$J:$J,FAOstat!Z$4,'FAOstat _govt exp'!$H:$H,FAOstat!Z$3,'FAOstat _govt exp'!$D:$D,FAOstat!$B89)</f>
        <v>0</v>
      </c>
      <c r="AA89">
        <f>SUMIFS('FAOstat _govt exp'!$L:$L,'FAOstat _govt exp'!$J:$J,FAOstat!AA$4,'FAOstat _govt exp'!$H:$H,FAOstat!AA$3,'FAOstat _govt exp'!$D:$D,FAOstat!$B89)</f>
        <v>0</v>
      </c>
      <c r="AB89">
        <f>SUMIFS('FAOstat _govt exp'!$L:$L,'FAOstat _govt exp'!$J:$J,FAOstat!AB$4,'FAOstat _govt exp'!$H:$H,FAOstat!AB$3,'FAOstat _govt exp'!$D:$D,FAOstat!$B89)</f>
        <v>0</v>
      </c>
      <c r="AC89">
        <f>SUMIFS('FAOstat _govt exp'!$L:$L,'FAOstat _govt exp'!$J:$J,FAOstat!AC$4,'FAOstat _govt exp'!$H:$H,FAOstat!AC$3,'FAOstat _govt exp'!$D:$D,FAOstat!$B89)</f>
        <v>0</v>
      </c>
      <c r="AD89">
        <f>SUMIFS('FAOstat _govt exp'!$L:$L,'FAOstat _govt exp'!$J:$J,FAOstat!AD$4,'FAOstat _govt exp'!$H:$H,FAOstat!AD$3,'FAOstat _govt exp'!$D:$D,FAOstat!$B89)</f>
        <v>0</v>
      </c>
      <c r="AE89">
        <f>SUMIFS('FAOstat _govt exp'!$L:$L,'FAOstat _govt exp'!$J:$J,FAOstat!AE$4,'FAOstat _govt exp'!$H:$H,FAOstat!AE$3,'FAOstat _govt exp'!$D:$D,FAOstat!$B89)</f>
        <v>0</v>
      </c>
      <c r="AF89">
        <f>SUMIFS('FAOstat _govt exp'!$L:$L,'FAOstat _govt exp'!$J:$J,FAOstat!AF$4,'FAOstat _govt exp'!$H:$H,FAOstat!AF$3,'FAOstat _govt exp'!$D:$D,FAOstat!$B89)</f>
        <v>0</v>
      </c>
      <c r="AG89">
        <f>SUMIFS('FAOstat _govt exp'!$L:$L,'FAOstat _govt exp'!$J:$J,FAOstat!AG$4,'FAOstat _govt exp'!$H:$H,FAOstat!AG$3,'FAOstat _govt exp'!$D:$D,FAOstat!$B89)</f>
        <v>0</v>
      </c>
      <c r="AH89">
        <f>SUMIFS('FAOstat _govt exp'!$L:$L,'FAOstat _govt exp'!$J:$J,FAOstat!AH$4,'FAOstat _govt exp'!$H:$H,FAOstat!AH$3,'FAOstat _govt exp'!$D:$D,FAOstat!$B89)</f>
        <v>0</v>
      </c>
      <c r="AI89">
        <f>SUMIFS('FAOstat _govt exp'!$L:$L,'FAOstat _govt exp'!$J:$J,FAOstat!AI$4,'FAOstat _govt exp'!$H:$H,FAOstat!AI$3,'FAOstat _govt exp'!$D:$D,FAOstat!$B89)</f>
        <v>0</v>
      </c>
      <c r="AJ89">
        <f>SUMIFS('FAOstat _govt exp'!$L:$L,'FAOstat _govt exp'!$J:$J,FAOstat!AJ$4,'FAOstat _govt exp'!$H:$H,FAOstat!AJ$3,'FAOstat _govt exp'!$D:$D,FAOstat!$B89)</f>
        <v>0</v>
      </c>
      <c r="AK89">
        <f>SUMIFS('FAOstat _govt exp'!$L:$L,'FAOstat _govt exp'!$J:$J,FAOstat!AK$4,'FAOstat _govt exp'!$H:$H,FAOstat!AK$3,'FAOstat _govt exp'!$D:$D,FAOstat!$B89)</f>
        <v>0</v>
      </c>
      <c r="AL89">
        <f>SUMIFS('FAOstat _govt exp'!$L:$L,'FAOstat _govt exp'!$J:$J,FAOstat!AL$4,'FAOstat _govt exp'!$H:$H,FAOstat!AL$3,'FAOstat _govt exp'!$D:$D,FAOstat!$B89)</f>
        <v>0</v>
      </c>
      <c r="AM89">
        <f>SUMIFS('FAOstat _govt exp'!$L:$L,'FAOstat _govt exp'!$J:$J,FAOstat!AM$4,'FAOstat _govt exp'!$H:$H,FAOstat!AM$3,'FAOstat _govt exp'!$D:$D,FAOstat!$B89)</f>
        <v>0</v>
      </c>
      <c r="AN89">
        <f>SUMIFS('FAOstat _govt exp'!$L:$L,'FAOstat _govt exp'!$J:$J,FAOstat!AN$4,'FAOstat _govt exp'!$H:$H,FAOstat!AN$3,'FAOstat _govt exp'!$D:$D,FAOstat!$B89)</f>
        <v>0</v>
      </c>
      <c r="AO89">
        <f>SUMIFS('FAOstat _govt exp'!$L:$L,'FAOstat _govt exp'!$J:$J,FAOstat!AO$4,'FAOstat _govt exp'!$H:$H,FAOstat!AO$3,'FAOstat _govt exp'!$D:$D,FAOstat!$B89)</f>
        <v>0</v>
      </c>
      <c r="AP89">
        <f>SUMIFS('FAOstat _govt exp'!$L:$L,'FAOstat _govt exp'!$J:$J,FAOstat!AP$4,'FAOstat _govt exp'!$H:$H,FAOstat!AP$3,'FAOstat _govt exp'!$D:$D,FAOstat!$B89)</f>
        <v>0</v>
      </c>
      <c r="AQ89">
        <f>SUMIFS('FAOstat _govt exp'!$L:$L,'FAOstat _govt exp'!$J:$J,FAOstat!AQ$4,'FAOstat _govt exp'!$H:$H,FAOstat!AQ$3,'FAOstat _govt exp'!$D:$D,FAOstat!$B89)</f>
        <v>0</v>
      </c>
      <c r="AR89">
        <f>SUMIFS('FAOstat _govt exp'!$L:$L,'FAOstat _govt exp'!$J:$J,FAOstat!AR$4,'FAOstat _govt exp'!$H:$H,FAOstat!AR$3,'FAOstat _govt exp'!$D:$D,FAOstat!$B89)</f>
        <v>0</v>
      </c>
      <c r="AS89">
        <f>SUMIFS('FAOstat _govt exp'!$L:$L,'FAOstat _govt exp'!$J:$J,FAOstat!AS$4,'FAOstat _govt exp'!$H:$H,FAOstat!AS$3,'FAOstat _govt exp'!$D:$D,FAOstat!$B89)</f>
        <v>0</v>
      </c>
      <c r="AT89">
        <f>SUMIFS('FAOstat _govt exp'!$L:$L,'FAOstat _govt exp'!$J:$J,FAOstat!AT$4,'FAOstat _govt exp'!$H:$H,FAOstat!AT$3,'FAOstat _govt exp'!$D:$D,FAOstat!$B89)</f>
        <v>0</v>
      </c>
      <c r="AU89">
        <f>SUMIFS('FAOstat _govt exp'!$L:$L,'FAOstat _govt exp'!$J:$J,FAOstat!AU$4,'FAOstat _govt exp'!$H:$H,FAOstat!AU$3,'FAOstat _govt exp'!$D:$D,FAOstat!$B89)</f>
        <v>0</v>
      </c>
      <c r="AV89">
        <f>SUMIFS('FAOstat _govt exp'!$L:$L,'FAOstat _govt exp'!$J:$J,FAOstat!AV$4,'FAOstat _govt exp'!$H:$H,FAOstat!AV$3,'FAOstat _govt exp'!$D:$D,FAOstat!$B89)</f>
        <v>0</v>
      </c>
      <c r="AW89">
        <f>SUMIFS('FAOstat _govt exp'!$L:$L,'FAOstat _govt exp'!$J:$J,FAOstat!AW$4,'FAOstat _govt exp'!$H:$H,FAOstat!AW$3,'FAOstat _govt exp'!$D:$D,FAOstat!$B89)</f>
        <v>0</v>
      </c>
      <c r="AX89">
        <f>SUMIFS('FAOstat _govt exp'!$L:$L,'FAOstat _govt exp'!$J:$J,FAOstat!AX$4,'FAOstat _govt exp'!$H:$H,FAOstat!AX$3,'FAOstat _govt exp'!$D:$D,FAOstat!$B89)</f>
        <v>0</v>
      </c>
      <c r="AY89">
        <f>SUMIFS('FAOstat _govt exp'!$L:$L,'FAOstat _govt exp'!$J:$J,FAOstat!AY$4,'FAOstat _govt exp'!$H:$H,FAOstat!AY$3,'FAOstat _govt exp'!$D:$D,FAOstat!$B89)</f>
        <v>0</v>
      </c>
      <c r="AZ89">
        <f>SUMIFS('FAOstat _govt exp'!$L:$L,'FAOstat _govt exp'!$J:$J,FAOstat!AZ$4,'FAOstat _govt exp'!$H:$H,FAOstat!AZ$3,'FAOstat _govt exp'!$D:$D,FAOstat!$B89)</f>
        <v>0</v>
      </c>
      <c r="BA89">
        <f>SUMIFS('FAOstat _govt exp'!$L:$L,'FAOstat _govt exp'!$J:$J,FAOstat!BA$4,'FAOstat _govt exp'!$H:$H,FAOstat!BA$3,'FAOstat _govt exp'!$D:$D,FAOstat!$B89)</f>
        <v>1984.11</v>
      </c>
      <c r="BB89">
        <f>SUMIFS('FAOstat _govt exp'!$L:$L,'FAOstat _govt exp'!$J:$J,FAOstat!BB$4,'FAOstat _govt exp'!$H:$H,FAOstat!BB$3,'FAOstat _govt exp'!$D:$D,FAOstat!$B89)</f>
        <v>1934.31</v>
      </c>
      <c r="BC89">
        <f>SUMIFS('FAOstat _govt exp'!$L:$L,'FAOstat _govt exp'!$J:$J,FAOstat!BC$4,'FAOstat _govt exp'!$H:$H,FAOstat!BC$3,'FAOstat _govt exp'!$D:$D,FAOstat!$B89)</f>
        <v>2038.98</v>
      </c>
      <c r="BD89">
        <f>SUMIFS('FAOstat _govt exp'!$L:$L,'FAOstat _govt exp'!$J:$J,FAOstat!BD$4,'FAOstat _govt exp'!$H:$H,FAOstat!BD$3,'FAOstat _govt exp'!$D:$D,FAOstat!$B89)</f>
        <v>2417.4</v>
      </c>
      <c r="BE89">
        <f>SUMIFS('FAOstat _govt exp'!$L:$L,'FAOstat _govt exp'!$J:$J,FAOstat!BE$4,'FAOstat _govt exp'!$H:$H,FAOstat!BE$3,'FAOstat _govt exp'!$D:$D,FAOstat!$B89)</f>
        <v>2532.9499999999998</v>
      </c>
      <c r="BF89">
        <f>SUMIFS('FAOstat _govt exp'!$L:$L,'FAOstat _govt exp'!$J:$J,FAOstat!BF$4,'FAOstat _govt exp'!$H:$H,FAOstat!BF$3,'FAOstat _govt exp'!$D:$D,FAOstat!$B89)</f>
        <v>2018.18</v>
      </c>
      <c r="BG89">
        <f>SUMIFS('FAOstat _govt exp'!$L:$L,'FAOstat _govt exp'!$J:$J,FAOstat!BG$4,'FAOstat _govt exp'!$H:$H,FAOstat!BG$3,'FAOstat _govt exp'!$D:$D,FAOstat!$B89)</f>
        <v>1732.52</v>
      </c>
      <c r="BH89">
        <f>SUMIFS('FAOstat _govt exp'!$L:$L,'FAOstat _govt exp'!$J:$J,FAOstat!BH$4,'FAOstat _govt exp'!$H:$H,FAOstat!BH$3,'FAOstat _govt exp'!$D:$D,FAOstat!$B89)</f>
        <v>1557.51</v>
      </c>
      <c r="BI89">
        <f>SUMIFS('FAOstat _govt exp'!$L:$L,'FAOstat _govt exp'!$J:$J,FAOstat!BI$4,'FAOstat _govt exp'!$H:$H,FAOstat!BI$3,'FAOstat _govt exp'!$D:$D,FAOstat!$B89)</f>
        <v>1672.99</v>
      </c>
      <c r="BJ89">
        <f>SUMIFS('FAOstat _govt exp'!$L:$L,'FAOstat _govt exp'!$J:$J,FAOstat!BJ$4,'FAOstat _govt exp'!$H:$H,FAOstat!BJ$3,'FAOstat _govt exp'!$D:$D,FAOstat!$B89)</f>
        <v>0</v>
      </c>
      <c r="BK89">
        <f>SUMIFS('FAOstat _govt exp'!$L:$L,'FAOstat _govt exp'!$J:$J,FAOstat!BK$4,'FAOstat _govt exp'!$H:$H,FAOstat!BK$3,'FAOstat _govt exp'!$D:$D,FAOstat!$B89)</f>
        <v>0</v>
      </c>
      <c r="BL89">
        <f>SUMIFS('FAOstat _govt exp'!$L:$L,'FAOstat _govt exp'!$J:$J,FAOstat!BL$4,'FAOstat _govt exp'!$H:$H,FAOstat!BL$3,'FAOstat _govt exp'!$D:$D,FAOstat!$B89)</f>
        <v>0</v>
      </c>
      <c r="BM89">
        <f>SUMIFS('FAOstat _govt exp'!$L:$L,'FAOstat _govt exp'!$J:$J,FAOstat!BM$4,'FAOstat _govt exp'!$H:$H,FAOstat!BM$3,'FAOstat _govt exp'!$D:$D,FAOstat!$B89)</f>
        <v>0</v>
      </c>
      <c r="BN89">
        <f>SUMIFS('FAOstat _govt exp'!$L:$L,'FAOstat _govt exp'!$J:$J,FAOstat!BN$4,'FAOstat _govt exp'!$H:$H,FAOstat!BN$3,'FAOstat _govt exp'!$D:$D,FAOstat!$B89)</f>
        <v>0</v>
      </c>
      <c r="BO89">
        <f>SUMIFS('FAOstat _govt exp'!$L:$L,'FAOstat _govt exp'!$J:$J,FAOstat!BO$4,'FAOstat _govt exp'!$H:$H,FAOstat!BO$3,'FAOstat _govt exp'!$D:$D,FAOstat!$B89)</f>
        <v>0</v>
      </c>
      <c r="BP89">
        <f>SUMIFS('FAOstat _govt exp'!$L:$L,'FAOstat _govt exp'!$J:$J,FAOstat!BP$4,'FAOstat _govt exp'!$H:$H,FAOstat!BP$3,'FAOstat _govt exp'!$D:$D,FAOstat!$B89)</f>
        <v>0</v>
      </c>
      <c r="BQ89">
        <f>SUMIFS('FAOstat _govt exp'!$L:$L,'FAOstat _govt exp'!$J:$J,FAOstat!BQ$4,'FAOstat _govt exp'!$H:$H,FAOstat!BQ$3,'FAOstat _govt exp'!$D:$D,FAOstat!$B89)</f>
        <v>0</v>
      </c>
      <c r="BR89">
        <f>SUMIFS('FAOstat _govt exp'!$L:$L,'FAOstat _govt exp'!$J:$J,FAOstat!BR$4,'FAOstat _govt exp'!$H:$H,FAOstat!BR$3,'FAOstat _govt exp'!$D:$D,FAOstat!$B89)</f>
        <v>0</v>
      </c>
      <c r="BS89">
        <f>SUMIFS('FAOstat _govt exp'!$L:$L,'FAOstat _govt exp'!$J:$J,FAOstat!BS$4,'FAOstat _govt exp'!$H:$H,FAOstat!BS$3,'FAOstat _govt exp'!$D:$D,FAOstat!$B89)</f>
        <v>0</v>
      </c>
      <c r="BT89">
        <f>SUMIFS('FAOstat _govt exp'!$L:$L,'FAOstat _govt exp'!$J:$J,FAOstat!BT$4,'FAOstat _govt exp'!$H:$H,FAOstat!BT$3,'FAOstat _govt exp'!$D:$D,FAOstat!$B89)</f>
        <v>0</v>
      </c>
      <c r="BU89">
        <f>SUMIFS('FAOstat _govt exp'!$L:$L,'FAOstat _govt exp'!$J:$J,FAOstat!BU$4,'FAOstat _govt exp'!$H:$H,FAOstat!BU$3,'FAOstat _govt exp'!$D:$D,FAOstat!$B89)</f>
        <v>0</v>
      </c>
      <c r="BV89">
        <f>SUMIFS('FAOstat _govt exp'!$L:$L,'FAOstat _govt exp'!$J:$J,FAOstat!BV$4,'FAOstat _govt exp'!$H:$H,FAOstat!BV$3,'FAOstat _govt exp'!$D:$D,FAOstat!$B89)</f>
        <v>0</v>
      </c>
      <c r="BW89">
        <f>SUMIFS('FAOstat _govt exp'!$L:$L,'FAOstat _govt exp'!$J:$J,FAOstat!BW$4,'FAOstat _govt exp'!$H:$H,FAOstat!BW$3,'FAOstat _govt exp'!$D:$D,FAOstat!$B89)</f>
        <v>0</v>
      </c>
      <c r="BX89">
        <f>SUMIFS('FAOstat _govt exp'!$L:$L,'FAOstat _govt exp'!$J:$J,FAOstat!BX$4,'FAOstat _govt exp'!$H:$H,FAOstat!BX$3,'FAOstat _govt exp'!$D:$D,FAOstat!$B89)</f>
        <v>0</v>
      </c>
      <c r="BY89">
        <f>SUMIFS('FAOstat _govt exp'!$L:$L,'FAOstat _govt exp'!$J:$J,FAOstat!BY$4,'FAOstat _govt exp'!$H:$H,FAOstat!BY$3,'FAOstat _govt exp'!$D:$D,FAOstat!$B89)</f>
        <v>0</v>
      </c>
      <c r="BZ89">
        <f>SUMIFS('FAOstat _govt exp'!$L:$L,'FAOstat _govt exp'!$J:$J,FAOstat!BZ$4,'FAOstat _govt exp'!$H:$H,FAOstat!BZ$3,'FAOstat _govt exp'!$D:$D,FAOstat!$B89)</f>
        <v>0</v>
      </c>
      <c r="CA89">
        <f>SUMIFS('FAOstat _govt exp'!$L:$L,'FAOstat _govt exp'!$J:$J,FAOstat!CA$4,'FAOstat _govt exp'!$H:$H,FAOstat!CA$3,'FAOstat _govt exp'!$D:$D,FAOstat!$B89)</f>
        <v>0</v>
      </c>
      <c r="CB89">
        <f>SUMIFS('FAOstat _govt exp'!$L:$L,'FAOstat _govt exp'!$J:$J,FAOstat!CB$4,'FAOstat _govt exp'!$H:$H,FAOstat!CB$3,'FAOstat _govt exp'!$D:$D,FAOstat!$B89)</f>
        <v>0</v>
      </c>
      <c r="CC89">
        <f>SUMIFS('FAOstat _govt exp'!$L:$L,'FAOstat _govt exp'!$J:$J,FAOstat!CC$4,'FAOstat _govt exp'!$H:$H,FAOstat!CC$3,'FAOstat _govt exp'!$D:$D,FAOstat!$B89)</f>
        <v>0</v>
      </c>
      <c r="CD89">
        <f>SUMIFS('FAOstat _govt exp'!$L:$L,'FAOstat _govt exp'!$J:$J,FAOstat!CD$4,'FAOstat _govt exp'!$H:$H,FAOstat!CD$3,'FAOstat _govt exp'!$D:$D,FAOstat!$B89)</f>
        <v>0</v>
      </c>
      <c r="CE89" s="4">
        <f>SUMIFS('FAOstat_value added'!$L:$L,'FAOstat_value added'!$J:$J,FAOstat!CE$4,'FAOstat_value added'!$D:$D,FAOstat!$B89)</f>
        <v>25731.066002</v>
      </c>
      <c r="CF89" s="4">
        <f>IF(SUMIFS('FAOstat_value added'!$L:$L,'FAOstat_value added'!$J:$J,FAOstat!CF$4,'FAOstat_value added'!$D:$D,FAOstat!$B89)=0,CE89*(1+Assumptions!$C$10),SUMIFS('FAOstat_value added'!$L:$L,'FAOstat_value added'!$J:$J,FAOstat!CF$4,'FAOstat_value added'!$D:$D,FAOstat!$B89))</f>
        <v>34125.456621999998</v>
      </c>
      <c r="CG89" s="4">
        <f>IF(SUMIFS('FAOstat_value added'!$L:$L,'FAOstat_value added'!$J:$J,FAOstat!CG$4,'FAOstat_value added'!$D:$D,FAOstat!$B89)=0,CF89*(1+Assumptions!$C$10),SUMIFS('FAOstat_value added'!$L:$L,'FAOstat_value added'!$J:$J,FAOstat!CG$4,'FAOstat_value added'!$D:$D,FAOstat!$B89))</f>
        <v>30795.769655</v>
      </c>
      <c r="CH89" s="4">
        <f>IF(SUMIFS('FAOstat_value added'!$L:$L,'FAOstat_value added'!$J:$J,FAOstat!CH$4,'FAOstat_value added'!$D:$D,FAOstat!$B89)=0,CG89*(1+Assumptions!$C$10),SUMIFS('FAOstat_value added'!$L:$L,'FAOstat_value added'!$J:$J,FAOstat!CH$4,'FAOstat_value added'!$D:$D,FAOstat!$B89))</f>
        <v>29461.343776000002</v>
      </c>
      <c r="CI89" s="4">
        <f>IF(SUMIFS('FAOstat_value added'!$L:$L,'FAOstat_value added'!$J:$J,FAOstat!CI$4,'FAOstat_value added'!$D:$D,FAOstat!$B89)=0,CH89*(1+Assumptions!$C$10),SUMIFS('FAOstat_value added'!$L:$L,'FAOstat_value added'!$J:$J,FAOstat!CI$4,'FAOstat_value added'!$D:$D,FAOstat!$B89))</f>
        <v>29997.313544000001</v>
      </c>
      <c r="CJ89" s="4">
        <f>IF(SUMIFS('FAOstat_value added'!$L:$L,'FAOstat_value added'!$J:$J,FAOstat!CJ$4,'FAOstat_value added'!$D:$D,FAOstat!$B89)=0,CI89*(1+Assumptions!$C$10),SUMIFS('FAOstat_value added'!$L:$L,'FAOstat_value added'!$J:$J,FAOstat!CJ$4,'FAOstat_value added'!$D:$D,FAOstat!$B89))</f>
        <v>24974.777475999999</v>
      </c>
      <c r="CK89" s="4">
        <f>IF(SUMIFS('FAOstat_value added'!$L:$L,'FAOstat_value added'!$J:$J,FAOstat!CK$4,'FAOstat_value added'!$D:$D,FAOstat!$B89)=0,CJ89*(1+Assumptions!$C$10),SUMIFS('FAOstat_value added'!$L:$L,'FAOstat_value added'!$J:$J,FAOstat!CK$4,'FAOstat_value added'!$D:$D,FAOstat!$B89))</f>
        <v>25493.812669999999</v>
      </c>
      <c r="CL89" s="4">
        <f>IF(SUMIFS('FAOstat_value added'!$L:$L,'FAOstat_value added'!$J:$J,FAOstat!CL$4,'FAOstat_value added'!$D:$D,FAOstat!$B89)=0,CK89*(1+Assumptions!$C$10),SUMIFS('FAOstat_value added'!$L:$L,'FAOstat_value added'!$J:$J,FAOstat!CL$4,'FAOstat_value added'!$D:$D,FAOstat!$B89))</f>
        <v>27465.556057999998</v>
      </c>
      <c r="CM89" s="4">
        <f>IF(SUMIFS('FAOstat_value added'!$L:$L,'FAOstat_value added'!$J:$J,FAOstat!CM$4,'FAOstat_value added'!$D:$D,FAOstat!$B89)=0,CL89*(1+Assumptions!$C$10),SUMIFS('FAOstat_value added'!$L:$L,'FAOstat_value added'!$J:$J,FAOstat!CM$4,'FAOstat_value added'!$D:$D,FAOstat!$B89))</f>
        <v>27025.398510999999</v>
      </c>
      <c r="CN89" s="4">
        <f>IF(SUMIFS('FAOstat_value added'!$L:$L,'FAOstat_value added'!$J:$J,FAOstat!CN$4,'FAOstat_value added'!$D:$D,FAOstat!$B89)=0,CM89*(1+Assumptions!$C$10),SUMIFS('FAOstat_value added'!$L:$L,'FAOstat_value added'!$J:$J,FAOstat!CN$4,'FAOstat_value added'!$D:$D,FAOstat!$B89))</f>
        <v>27565.906481220001</v>
      </c>
      <c r="CO89" s="36">
        <f t="shared" si="49"/>
        <v>-3.3991988415720376E-2</v>
      </c>
    </row>
    <row r="90" spans="2:93" x14ac:dyDescent="0.35">
      <c r="B90" t="s">
        <v>207</v>
      </c>
      <c r="C90">
        <f t="shared" si="29"/>
        <v>0</v>
      </c>
      <c r="D90">
        <f t="shared" si="30"/>
        <v>0</v>
      </c>
      <c r="E90">
        <f t="shared" si="31"/>
        <v>0</v>
      </c>
      <c r="F90">
        <f t="shared" si="32"/>
        <v>0</v>
      </c>
      <c r="G90">
        <f t="shared" si="33"/>
        <v>0</v>
      </c>
      <c r="H90">
        <f t="shared" si="34"/>
        <v>0</v>
      </c>
      <c r="I90">
        <f t="shared" si="35"/>
        <v>0</v>
      </c>
      <c r="J90">
        <f t="shared" si="36"/>
        <v>0</v>
      </c>
      <c r="K90">
        <f t="shared" si="37"/>
        <v>0</v>
      </c>
      <c r="L90">
        <f t="shared" si="38"/>
        <v>0</v>
      </c>
      <c r="M90" s="4">
        <f t="shared" si="39"/>
        <v>16.82</v>
      </c>
      <c r="N90" s="4">
        <f t="shared" si="40"/>
        <v>19.559999999999999</v>
      </c>
      <c r="O90" s="4">
        <f t="shared" si="41"/>
        <v>0.6</v>
      </c>
      <c r="P90" s="4">
        <f t="shared" si="42"/>
        <v>0</v>
      </c>
      <c r="Q90" s="4">
        <f t="shared" si="43"/>
        <v>0</v>
      </c>
      <c r="R90" s="4">
        <f t="shared" si="44"/>
        <v>2.89</v>
      </c>
      <c r="S90" s="4">
        <f t="shared" si="45"/>
        <v>2.12</v>
      </c>
      <c r="T90" s="4">
        <f t="shared" si="46"/>
        <v>1.95</v>
      </c>
      <c r="U90" s="4">
        <f t="shared" si="47"/>
        <v>5.65</v>
      </c>
      <c r="V90" s="4">
        <f t="shared" si="48"/>
        <v>0</v>
      </c>
      <c r="W90">
        <f>SUMIFS('FAOstat _govt exp'!$L:$L,'FAOstat _govt exp'!$J:$J,FAOstat!W$4,'FAOstat _govt exp'!$H:$H,FAOstat!W$3,'FAOstat _govt exp'!$D:$D,FAOstat!$B90)</f>
        <v>11.46</v>
      </c>
      <c r="X90">
        <f>SUMIFS('FAOstat _govt exp'!$L:$L,'FAOstat _govt exp'!$J:$J,FAOstat!X$4,'FAOstat _govt exp'!$H:$H,FAOstat!X$3,'FAOstat _govt exp'!$D:$D,FAOstat!$B90)</f>
        <v>6.39</v>
      </c>
      <c r="Y90">
        <f>SUMIFS('FAOstat _govt exp'!$L:$L,'FAOstat _govt exp'!$J:$J,FAOstat!Y$4,'FAOstat _govt exp'!$H:$H,FAOstat!Y$3,'FAOstat _govt exp'!$D:$D,FAOstat!$B90)</f>
        <v>0</v>
      </c>
      <c r="Z90">
        <f>SUMIFS('FAOstat _govt exp'!$L:$L,'FAOstat _govt exp'!$J:$J,FAOstat!Z$4,'FAOstat _govt exp'!$H:$H,FAOstat!Z$3,'FAOstat _govt exp'!$D:$D,FAOstat!$B90)</f>
        <v>0</v>
      </c>
      <c r="AA90">
        <f>SUMIFS('FAOstat _govt exp'!$L:$L,'FAOstat _govt exp'!$J:$J,FAOstat!AA$4,'FAOstat _govt exp'!$H:$H,FAOstat!AA$3,'FAOstat _govt exp'!$D:$D,FAOstat!$B90)</f>
        <v>0</v>
      </c>
      <c r="AB90">
        <f>SUMIFS('FAOstat _govt exp'!$L:$L,'FAOstat _govt exp'!$J:$J,FAOstat!AB$4,'FAOstat _govt exp'!$H:$H,FAOstat!AB$3,'FAOstat _govt exp'!$D:$D,FAOstat!$B90)</f>
        <v>0</v>
      </c>
      <c r="AC90">
        <f>SUMIFS('FAOstat _govt exp'!$L:$L,'FAOstat _govt exp'!$J:$J,FAOstat!AC$4,'FAOstat _govt exp'!$H:$H,FAOstat!AC$3,'FAOstat _govt exp'!$D:$D,FAOstat!$B90)</f>
        <v>0</v>
      </c>
      <c r="AD90">
        <f>SUMIFS('FAOstat _govt exp'!$L:$L,'FAOstat _govt exp'!$J:$J,FAOstat!AD$4,'FAOstat _govt exp'!$H:$H,FAOstat!AD$3,'FAOstat _govt exp'!$D:$D,FAOstat!$B90)</f>
        <v>0</v>
      </c>
      <c r="AE90">
        <f>SUMIFS('FAOstat _govt exp'!$L:$L,'FAOstat _govt exp'!$J:$J,FAOstat!AE$4,'FAOstat _govt exp'!$H:$H,FAOstat!AE$3,'FAOstat _govt exp'!$D:$D,FAOstat!$B90)</f>
        <v>0</v>
      </c>
      <c r="AF90">
        <f>SUMIFS('FAOstat _govt exp'!$L:$L,'FAOstat _govt exp'!$J:$J,FAOstat!AF$4,'FAOstat _govt exp'!$H:$H,FAOstat!AF$3,'FAOstat _govt exp'!$D:$D,FAOstat!$B90)</f>
        <v>0</v>
      </c>
      <c r="AG90">
        <f>SUMIFS('FAOstat _govt exp'!$L:$L,'FAOstat _govt exp'!$J:$J,FAOstat!AG$4,'FAOstat _govt exp'!$H:$H,FAOstat!AG$3,'FAOstat _govt exp'!$D:$D,FAOstat!$B90)</f>
        <v>5.36</v>
      </c>
      <c r="AH90">
        <f>SUMIFS('FAOstat _govt exp'!$L:$L,'FAOstat _govt exp'!$J:$J,FAOstat!AH$4,'FAOstat _govt exp'!$H:$H,FAOstat!AH$3,'FAOstat _govt exp'!$D:$D,FAOstat!$B90)</f>
        <v>13.17</v>
      </c>
      <c r="AI90">
        <f>SUMIFS('FAOstat _govt exp'!$L:$L,'FAOstat _govt exp'!$J:$J,FAOstat!AI$4,'FAOstat _govt exp'!$H:$H,FAOstat!AI$3,'FAOstat _govt exp'!$D:$D,FAOstat!$B90)</f>
        <v>0</v>
      </c>
      <c r="AJ90">
        <f>SUMIFS('FAOstat _govt exp'!$L:$L,'FAOstat _govt exp'!$J:$J,FAOstat!AJ$4,'FAOstat _govt exp'!$H:$H,FAOstat!AJ$3,'FAOstat _govt exp'!$D:$D,FAOstat!$B90)</f>
        <v>0</v>
      </c>
      <c r="AK90">
        <f>SUMIFS('FAOstat _govt exp'!$L:$L,'FAOstat _govt exp'!$J:$J,FAOstat!AK$4,'FAOstat _govt exp'!$H:$H,FAOstat!AK$3,'FAOstat _govt exp'!$D:$D,FAOstat!$B90)</f>
        <v>0</v>
      </c>
      <c r="AL90">
        <f>SUMIFS('FAOstat _govt exp'!$L:$L,'FAOstat _govt exp'!$J:$J,FAOstat!AL$4,'FAOstat _govt exp'!$H:$H,FAOstat!AL$3,'FAOstat _govt exp'!$D:$D,FAOstat!$B90)</f>
        <v>0</v>
      </c>
      <c r="AM90">
        <f>SUMIFS('FAOstat _govt exp'!$L:$L,'FAOstat _govt exp'!$J:$J,FAOstat!AM$4,'FAOstat _govt exp'!$H:$H,FAOstat!AM$3,'FAOstat _govt exp'!$D:$D,FAOstat!$B90)</f>
        <v>0</v>
      </c>
      <c r="AN90">
        <f>SUMIFS('FAOstat _govt exp'!$L:$L,'FAOstat _govt exp'!$J:$J,FAOstat!AN$4,'FAOstat _govt exp'!$H:$H,FAOstat!AN$3,'FAOstat _govt exp'!$D:$D,FAOstat!$B90)</f>
        <v>0</v>
      </c>
      <c r="AO90">
        <f>SUMIFS('FAOstat _govt exp'!$L:$L,'FAOstat _govt exp'!$J:$J,FAOstat!AO$4,'FAOstat _govt exp'!$H:$H,FAOstat!AO$3,'FAOstat _govt exp'!$D:$D,FAOstat!$B90)</f>
        <v>0</v>
      </c>
      <c r="AP90">
        <f>SUMIFS('FAOstat _govt exp'!$L:$L,'FAOstat _govt exp'!$J:$J,FAOstat!AP$4,'FAOstat _govt exp'!$H:$H,FAOstat!AP$3,'FAOstat _govt exp'!$D:$D,FAOstat!$B90)</f>
        <v>0</v>
      </c>
      <c r="AQ90">
        <f>SUMIFS('FAOstat _govt exp'!$L:$L,'FAOstat _govt exp'!$J:$J,FAOstat!AQ$4,'FAOstat _govt exp'!$H:$H,FAOstat!AQ$3,'FAOstat _govt exp'!$D:$D,FAOstat!$B90)</f>
        <v>0</v>
      </c>
      <c r="AR90">
        <f>SUMIFS('FAOstat _govt exp'!$L:$L,'FAOstat _govt exp'!$J:$J,FAOstat!AR$4,'FAOstat _govt exp'!$H:$H,FAOstat!AR$3,'FAOstat _govt exp'!$D:$D,FAOstat!$B90)</f>
        <v>0</v>
      </c>
      <c r="AS90">
        <f>SUMIFS('FAOstat _govt exp'!$L:$L,'FAOstat _govt exp'!$J:$J,FAOstat!AS$4,'FAOstat _govt exp'!$H:$H,FAOstat!AS$3,'FAOstat _govt exp'!$D:$D,FAOstat!$B90)</f>
        <v>0</v>
      </c>
      <c r="AT90">
        <f>SUMIFS('FAOstat _govt exp'!$L:$L,'FAOstat _govt exp'!$J:$J,FAOstat!AT$4,'FAOstat _govt exp'!$H:$H,FAOstat!AT$3,'FAOstat _govt exp'!$D:$D,FAOstat!$B90)</f>
        <v>0</v>
      </c>
      <c r="AU90">
        <f>SUMIFS('FAOstat _govt exp'!$L:$L,'FAOstat _govt exp'!$J:$J,FAOstat!AU$4,'FAOstat _govt exp'!$H:$H,FAOstat!AU$3,'FAOstat _govt exp'!$D:$D,FAOstat!$B90)</f>
        <v>0</v>
      </c>
      <c r="AV90">
        <f>SUMIFS('FAOstat _govt exp'!$L:$L,'FAOstat _govt exp'!$J:$J,FAOstat!AV$4,'FAOstat _govt exp'!$H:$H,FAOstat!AV$3,'FAOstat _govt exp'!$D:$D,FAOstat!$B90)</f>
        <v>0</v>
      </c>
      <c r="AW90">
        <f>SUMIFS('FAOstat _govt exp'!$L:$L,'FAOstat _govt exp'!$J:$J,FAOstat!AW$4,'FAOstat _govt exp'!$H:$H,FAOstat!AW$3,'FAOstat _govt exp'!$D:$D,FAOstat!$B90)</f>
        <v>0</v>
      </c>
      <c r="AX90">
        <f>SUMIFS('FAOstat _govt exp'!$L:$L,'FAOstat _govt exp'!$J:$J,FAOstat!AX$4,'FAOstat _govt exp'!$H:$H,FAOstat!AX$3,'FAOstat _govt exp'!$D:$D,FAOstat!$B90)</f>
        <v>0</v>
      </c>
      <c r="AY90">
        <f>SUMIFS('FAOstat _govt exp'!$L:$L,'FAOstat _govt exp'!$J:$J,FAOstat!AY$4,'FAOstat _govt exp'!$H:$H,FAOstat!AY$3,'FAOstat _govt exp'!$D:$D,FAOstat!$B90)</f>
        <v>0</v>
      </c>
      <c r="AZ90">
        <f>SUMIFS('FAOstat _govt exp'!$L:$L,'FAOstat _govt exp'!$J:$J,FAOstat!AZ$4,'FAOstat _govt exp'!$H:$H,FAOstat!AZ$3,'FAOstat _govt exp'!$D:$D,FAOstat!$B90)</f>
        <v>0</v>
      </c>
      <c r="BA90">
        <f>SUMIFS('FAOstat _govt exp'!$L:$L,'FAOstat _govt exp'!$J:$J,FAOstat!BA$4,'FAOstat _govt exp'!$H:$H,FAOstat!BA$3,'FAOstat _govt exp'!$D:$D,FAOstat!$B90)</f>
        <v>11.46</v>
      </c>
      <c r="BB90">
        <f>SUMIFS('FAOstat _govt exp'!$L:$L,'FAOstat _govt exp'!$J:$J,FAOstat!BB$4,'FAOstat _govt exp'!$H:$H,FAOstat!BB$3,'FAOstat _govt exp'!$D:$D,FAOstat!$B90)</f>
        <v>6.39</v>
      </c>
      <c r="BC90">
        <f>SUMIFS('FAOstat _govt exp'!$L:$L,'FAOstat _govt exp'!$J:$J,FAOstat!BC$4,'FAOstat _govt exp'!$H:$H,FAOstat!BC$3,'FAOstat _govt exp'!$D:$D,FAOstat!$B90)</f>
        <v>0.6</v>
      </c>
      <c r="BD90">
        <f>SUMIFS('FAOstat _govt exp'!$L:$L,'FAOstat _govt exp'!$J:$J,FAOstat!BD$4,'FAOstat _govt exp'!$H:$H,FAOstat!BD$3,'FAOstat _govt exp'!$D:$D,FAOstat!$B90)</f>
        <v>0</v>
      </c>
      <c r="BE90">
        <f>SUMIFS('FAOstat _govt exp'!$L:$L,'FAOstat _govt exp'!$J:$J,FAOstat!BE$4,'FAOstat _govt exp'!$H:$H,FAOstat!BE$3,'FAOstat _govt exp'!$D:$D,FAOstat!$B90)</f>
        <v>0</v>
      </c>
      <c r="BF90">
        <f>SUMIFS('FAOstat _govt exp'!$L:$L,'FAOstat _govt exp'!$J:$J,FAOstat!BF$4,'FAOstat _govt exp'!$H:$H,FAOstat!BF$3,'FAOstat _govt exp'!$D:$D,FAOstat!$B90)</f>
        <v>2.89</v>
      </c>
      <c r="BG90">
        <f>SUMIFS('FAOstat _govt exp'!$L:$L,'FAOstat _govt exp'!$J:$J,FAOstat!BG$4,'FAOstat _govt exp'!$H:$H,FAOstat!BG$3,'FAOstat _govt exp'!$D:$D,FAOstat!$B90)</f>
        <v>2.12</v>
      </c>
      <c r="BH90">
        <f>SUMIFS('FAOstat _govt exp'!$L:$L,'FAOstat _govt exp'!$J:$J,FAOstat!BH$4,'FAOstat _govt exp'!$H:$H,FAOstat!BH$3,'FAOstat _govt exp'!$D:$D,FAOstat!$B90)</f>
        <v>1.95</v>
      </c>
      <c r="BI90">
        <f>SUMIFS('FAOstat _govt exp'!$L:$L,'FAOstat _govt exp'!$J:$J,FAOstat!BI$4,'FAOstat _govt exp'!$H:$H,FAOstat!BI$3,'FAOstat _govt exp'!$D:$D,FAOstat!$B90)</f>
        <v>5.65</v>
      </c>
      <c r="BJ90">
        <f>SUMIFS('FAOstat _govt exp'!$L:$L,'FAOstat _govt exp'!$J:$J,FAOstat!BJ$4,'FAOstat _govt exp'!$H:$H,FAOstat!BJ$3,'FAOstat _govt exp'!$D:$D,FAOstat!$B90)</f>
        <v>0</v>
      </c>
      <c r="BK90">
        <f>SUMIFS('FAOstat _govt exp'!$L:$L,'FAOstat _govt exp'!$J:$J,FAOstat!BK$4,'FAOstat _govt exp'!$H:$H,FAOstat!BK$3,'FAOstat _govt exp'!$D:$D,FAOstat!$B90)</f>
        <v>5.36</v>
      </c>
      <c r="BL90">
        <f>SUMIFS('FAOstat _govt exp'!$L:$L,'FAOstat _govt exp'!$J:$J,FAOstat!BL$4,'FAOstat _govt exp'!$H:$H,FAOstat!BL$3,'FAOstat _govt exp'!$D:$D,FAOstat!$B90)</f>
        <v>13.17</v>
      </c>
      <c r="BM90">
        <f>SUMIFS('FAOstat _govt exp'!$L:$L,'FAOstat _govt exp'!$J:$J,FAOstat!BM$4,'FAOstat _govt exp'!$H:$H,FAOstat!BM$3,'FAOstat _govt exp'!$D:$D,FAOstat!$B90)</f>
        <v>0</v>
      </c>
      <c r="BN90">
        <f>SUMIFS('FAOstat _govt exp'!$L:$L,'FAOstat _govt exp'!$J:$J,FAOstat!BN$4,'FAOstat _govt exp'!$H:$H,FAOstat!BN$3,'FAOstat _govt exp'!$D:$D,FAOstat!$B90)</f>
        <v>0</v>
      </c>
      <c r="BO90">
        <f>SUMIFS('FAOstat _govt exp'!$L:$L,'FAOstat _govt exp'!$J:$J,FAOstat!BO$4,'FAOstat _govt exp'!$H:$H,FAOstat!BO$3,'FAOstat _govt exp'!$D:$D,FAOstat!$B90)</f>
        <v>0</v>
      </c>
      <c r="BP90">
        <f>SUMIFS('FAOstat _govt exp'!$L:$L,'FAOstat _govt exp'!$J:$J,FAOstat!BP$4,'FAOstat _govt exp'!$H:$H,FAOstat!BP$3,'FAOstat _govt exp'!$D:$D,FAOstat!$B90)</f>
        <v>0</v>
      </c>
      <c r="BQ90">
        <f>SUMIFS('FAOstat _govt exp'!$L:$L,'FAOstat _govt exp'!$J:$J,FAOstat!BQ$4,'FAOstat _govt exp'!$H:$H,FAOstat!BQ$3,'FAOstat _govt exp'!$D:$D,FAOstat!$B90)</f>
        <v>0</v>
      </c>
      <c r="BR90">
        <f>SUMIFS('FAOstat _govt exp'!$L:$L,'FAOstat _govt exp'!$J:$J,FAOstat!BR$4,'FAOstat _govt exp'!$H:$H,FAOstat!BR$3,'FAOstat _govt exp'!$D:$D,FAOstat!$B90)</f>
        <v>0</v>
      </c>
      <c r="BS90">
        <f>SUMIFS('FAOstat _govt exp'!$L:$L,'FAOstat _govt exp'!$J:$J,FAOstat!BS$4,'FAOstat _govt exp'!$H:$H,FAOstat!BS$3,'FAOstat _govt exp'!$D:$D,FAOstat!$B90)</f>
        <v>0</v>
      </c>
      <c r="BT90">
        <f>SUMIFS('FAOstat _govt exp'!$L:$L,'FAOstat _govt exp'!$J:$J,FAOstat!BT$4,'FAOstat _govt exp'!$H:$H,FAOstat!BT$3,'FAOstat _govt exp'!$D:$D,FAOstat!$B90)</f>
        <v>0</v>
      </c>
      <c r="BU90">
        <f>SUMIFS('FAOstat _govt exp'!$L:$L,'FAOstat _govt exp'!$J:$J,FAOstat!BU$4,'FAOstat _govt exp'!$H:$H,FAOstat!BU$3,'FAOstat _govt exp'!$D:$D,FAOstat!$B90)</f>
        <v>0</v>
      </c>
      <c r="BV90">
        <f>SUMIFS('FAOstat _govt exp'!$L:$L,'FAOstat _govt exp'!$J:$J,FAOstat!BV$4,'FAOstat _govt exp'!$H:$H,FAOstat!BV$3,'FAOstat _govt exp'!$D:$D,FAOstat!$B90)</f>
        <v>0</v>
      </c>
      <c r="BW90">
        <f>SUMIFS('FAOstat _govt exp'!$L:$L,'FAOstat _govt exp'!$J:$J,FAOstat!BW$4,'FAOstat _govt exp'!$H:$H,FAOstat!BW$3,'FAOstat _govt exp'!$D:$D,FAOstat!$B90)</f>
        <v>0</v>
      </c>
      <c r="BX90">
        <f>SUMIFS('FAOstat _govt exp'!$L:$L,'FAOstat _govt exp'!$J:$J,FAOstat!BX$4,'FAOstat _govt exp'!$H:$H,FAOstat!BX$3,'FAOstat _govt exp'!$D:$D,FAOstat!$B90)</f>
        <v>0</v>
      </c>
      <c r="BY90">
        <f>SUMIFS('FAOstat _govt exp'!$L:$L,'FAOstat _govt exp'!$J:$J,FAOstat!BY$4,'FAOstat _govt exp'!$H:$H,FAOstat!BY$3,'FAOstat _govt exp'!$D:$D,FAOstat!$B90)</f>
        <v>0</v>
      </c>
      <c r="BZ90">
        <f>SUMIFS('FAOstat _govt exp'!$L:$L,'FAOstat _govt exp'!$J:$J,FAOstat!BZ$4,'FAOstat _govt exp'!$H:$H,FAOstat!BZ$3,'FAOstat _govt exp'!$D:$D,FAOstat!$B90)</f>
        <v>0</v>
      </c>
      <c r="CA90">
        <f>SUMIFS('FAOstat _govt exp'!$L:$L,'FAOstat _govt exp'!$J:$J,FAOstat!CA$4,'FAOstat _govt exp'!$H:$H,FAOstat!CA$3,'FAOstat _govt exp'!$D:$D,FAOstat!$B90)</f>
        <v>0</v>
      </c>
      <c r="CB90">
        <f>SUMIFS('FAOstat _govt exp'!$L:$L,'FAOstat _govt exp'!$J:$J,FAOstat!CB$4,'FAOstat _govt exp'!$H:$H,FAOstat!CB$3,'FAOstat _govt exp'!$D:$D,FAOstat!$B90)</f>
        <v>0</v>
      </c>
      <c r="CC90">
        <f>SUMIFS('FAOstat _govt exp'!$L:$L,'FAOstat _govt exp'!$J:$J,FAOstat!CC$4,'FAOstat _govt exp'!$H:$H,FAOstat!CC$3,'FAOstat _govt exp'!$D:$D,FAOstat!$B90)</f>
        <v>0</v>
      </c>
      <c r="CD90">
        <f>SUMIFS('FAOstat _govt exp'!$L:$L,'FAOstat _govt exp'!$J:$J,FAOstat!CD$4,'FAOstat _govt exp'!$H:$H,FAOstat!CD$3,'FAOstat _govt exp'!$D:$D,FAOstat!$B90)</f>
        <v>0</v>
      </c>
      <c r="CE90" s="4">
        <f>SUMIFS('FAOstat_value added'!$L:$L,'FAOstat_value added'!$J:$J,FAOstat!CE$4,'FAOstat_value added'!$D:$D,FAOstat!$B90)</f>
        <v>145.82096300000001</v>
      </c>
      <c r="CF90" s="4">
        <f>IF(SUMIFS('FAOstat_value added'!$L:$L,'FAOstat_value added'!$J:$J,FAOstat!CF$4,'FAOstat_value added'!$D:$D,FAOstat!$B90)=0,CE90*(1+Assumptions!$C$10),SUMIFS('FAOstat_value added'!$L:$L,'FAOstat_value added'!$J:$J,FAOstat!CF$4,'FAOstat_value added'!$D:$D,FAOstat!$B90))</f>
        <v>149.41636399999999</v>
      </c>
      <c r="CG90" s="4">
        <f>IF(SUMIFS('FAOstat_value added'!$L:$L,'FAOstat_value added'!$J:$J,FAOstat!CG$4,'FAOstat_value added'!$D:$D,FAOstat!$B90)=0,CF90*(1+Assumptions!$C$10),SUMIFS('FAOstat_value added'!$L:$L,'FAOstat_value added'!$J:$J,FAOstat!CG$4,'FAOstat_value added'!$D:$D,FAOstat!$B90))</f>
        <v>149.80936600000001</v>
      </c>
      <c r="CH90" s="4">
        <f>IF(SUMIFS('FAOstat_value added'!$L:$L,'FAOstat_value added'!$J:$J,FAOstat!CH$4,'FAOstat_value added'!$D:$D,FAOstat!$B90)=0,CG90*(1+Assumptions!$C$10),SUMIFS('FAOstat_value added'!$L:$L,'FAOstat_value added'!$J:$J,FAOstat!CH$4,'FAOstat_value added'!$D:$D,FAOstat!$B90))</f>
        <v>178.373153</v>
      </c>
      <c r="CI90" s="4">
        <f>IF(SUMIFS('FAOstat_value added'!$L:$L,'FAOstat_value added'!$J:$J,FAOstat!CI$4,'FAOstat_value added'!$D:$D,FAOstat!$B90)=0,CH90*(1+Assumptions!$C$10),SUMIFS('FAOstat_value added'!$L:$L,'FAOstat_value added'!$J:$J,FAOstat!CI$4,'FAOstat_value added'!$D:$D,FAOstat!$B90))</f>
        <v>196.225424</v>
      </c>
      <c r="CJ90" s="4">
        <f>IF(SUMIFS('FAOstat_value added'!$L:$L,'FAOstat_value added'!$J:$J,FAOstat!CJ$4,'FAOstat_value added'!$D:$D,FAOstat!$B90)=0,CI90*(1+Assumptions!$C$10),SUMIFS('FAOstat_value added'!$L:$L,'FAOstat_value added'!$J:$J,FAOstat!CJ$4,'FAOstat_value added'!$D:$D,FAOstat!$B90))</f>
        <v>228.677089</v>
      </c>
      <c r="CK90" s="4">
        <f>IF(SUMIFS('FAOstat_value added'!$L:$L,'FAOstat_value added'!$J:$J,FAOstat!CK$4,'FAOstat_value added'!$D:$D,FAOstat!$B90)=0,CJ90*(1+Assumptions!$C$10),SUMIFS('FAOstat_value added'!$L:$L,'FAOstat_value added'!$J:$J,FAOstat!CK$4,'FAOstat_value added'!$D:$D,FAOstat!$B90))</f>
        <v>248.53589600000001</v>
      </c>
      <c r="CL90" s="4">
        <f>IF(SUMIFS('FAOstat_value added'!$L:$L,'FAOstat_value added'!$J:$J,FAOstat!CL$4,'FAOstat_value added'!$D:$D,FAOstat!$B90)=0,CK90*(1+Assumptions!$C$10),SUMIFS('FAOstat_value added'!$L:$L,'FAOstat_value added'!$J:$J,FAOstat!CL$4,'FAOstat_value added'!$D:$D,FAOstat!$B90))</f>
        <v>254.423191</v>
      </c>
      <c r="CM90" s="4">
        <f>IF(SUMIFS('FAOstat_value added'!$L:$L,'FAOstat_value added'!$J:$J,FAOstat!CM$4,'FAOstat_value added'!$D:$D,FAOstat!$B90)=0,CL90*(1+Assumptions!$C$10),SUMIFS('FAOstat_value added'!$L:$L,'FAOstat_value added'!$J:$J,FAOstat!CM$4,'FAOstat_value added'!$D:$D,FAOstat!$B90))</f>
        <v>297.828598</v>
      </c>
      <c r="CN90" s="4">
        <f>IF(SUMIFS('FAOstat_value added'!$L:$L,'FAOstat_value added'!$J:$J,FAOstat!CN$4,'FAOstat_value added'!$D:$D,FAOstat!$B90)=0,CM90*(1+Assumptions!$C$10),SUMIFS('FAOstat_value added'!$L:$L,'FAOstat_value added'!$J:$J,FAOstat!CN$4,'FAOstat_value added'!$D:$D,FAOstat!$B90))</f>
        <v>303.78516996000002</v>
      </c>
      <c r="CO90" s="36">
        <f t="shared" si="49"/>
        <v>-0.26495230992921948</v>
      </c>
    </row>
    <row r="91" spans="2:93" x14ac:dyDescent="0.35">
      <c r="B91" t="s">
        <v>209</v>
      </c>
      <c r="C91">
        <f t="shared" si="29"/>
        <v>0</v>
      </c>
      <c r="D91">
        <f t="shared" si="30"/>
        <v>0</v>
      </c>
      <c r="E91">
        <f t="shared" si="31"/>
        <v>0</v>
      </c>
      <c r="F91">
        <f t="shared" si="32"/>
        <v>0</v>
      </c>
      <c r="G91">
        <f t="shared" si="33"/>
        <v>0</v>
      </c>
      <c r="H91">
        <f t="shared" si="34"/>
        <v>0</v>
      </c>
      <c r="I91">
        <f t="shared" si="35"/>
        <v>0</v>
      </c>
      <c r="J91">
        <f t="shared" si="36"/>
        <v>0</v>
      </c>
      <c r="K91">
        <f t="shared" si="37"/>
        <v>0</v>
      </c>
      <c r="L91">
        <f t="shared" si="38"/>
        <v>0</v>
      </c>
      <c r="M91" s="4">
        <f t="shared" si="39"/>
        <v>0</v>
      </c>
      <c r="N91" s="4">
        <f t="shared" si="40"/>
        <v>336.01</v>
      </c>
      <c r="O91" s="4">
        <f t="shared" si="41"/>
        <v>0</v>
      </c>
      <c r="P91" s="4">
        <f t="shared" si="42"/>
        <v>0</v>
      </c>
      <c r="Q91" s="4">
        <f t="shared" si="43"/>
        <v>0</v>
      </c>
      <c r="R91" s="4">
        <f t="shared" si="44"/>
        <v>0</v>
      </c>
      <c r="S91" s="4">
        <f t="shared" si="45"/>
        <v>0</v>
      </c>
      <c r="T91" s="4">
        <f t="shared" si="46"/>
        <v>0</v>
      </c>
      <c r="U91" s="4">
        <f t="shared" si="47"/>
        <v>0</v>
      </c>
      <c r="V91" s="4">
        <f t="shared" si="48"/>
        <v>0</v>
      </c>
      <c r="W91">
        <f>SUMIFS('FAOstat _govt exp'!$L:$L,'FAOstat _govt exp'!$J:$J,FAOstat!W$4,'FAOstat _govt exp'!$H:$H,FAOstat!W$3,'FAOstat _govt exp'!$D:$D,FAOstat!$B91)</f>
        <v>0</v>
      </c>
      <c r="X91">
        <f>SUMIFS('FAOstat _govt exp'!$L:$L,'FAOstat _govt exp'!$J:$J,FAOstat!X$4,'FAOstat _govt exp'!$H:$H,FAOstat!X$3,'FAOstat _govt exp'!$D:$D,FAOstat!$B91)</f>
        <v>0</v>
      </c>
      <c r="Y91">
        <f>SUMIFS('FAOstat _govt exp'!$L:$L,'FAOstat _govt exp'!$J:$J,FAOstat!Y$4,'FAOstat _govt exp'!$H:$H,FAOstat!Y$3,'FAOstat _govt exp'!$D:$D,FAOstat!$B91)</f>
        <v>0</v>
      </c>
      <c r="Z91">
        <f>SUMIFS('FAOstat _govt exp'!$L:$L,'FAOstat _govt exp'!$J:$J,FAOstat!Z$4,'FAOstat _govt exp'!$H:$H,FAOstat!Z$3,'FAOstat _govt exp'!$D:$D,FAOstat!$B91)</f>
        <v>0</v>
      </c>
      <c r="AA91">
        <f>SUMIFS('FAOstat _govt exp'!$L:$L,'FAOstat _govt exp'!$J:$J,FAOstat!AA$4,'FAOstat _govt exp'!$H:$H,FAOstat!AA$3,'FAOstat _govt exp'!$D:$D,FAOstat!$B91)</f>
        <v>0</v>
      </c>
      <c r="AB91">
        <f>SUMIFS('FAOstat _govt exp'!$L:$L,'FAOstat _govt exp'!$J:$J,FAOstat!AB$4,'FAOstat _govt exp'!$H:$H,FAOstat!AB$3,'FAOstat _govt exp'!$D:$D,FAOstat!$B91)</f>
        <v>0</v>
      </c>
      <c r="AC91">
        <f>SUMIFS('FAOstat _govt exp'!$L:$L,'FAOstat _govt exp'!$J:$J,FAOstat!AC$4,'FAOstat _govt exp'!$H:$H,FAOstat!AC$3,'FAOstat _govt exp'!$D:$D,FAOstat!$B91)</f>
        <v>0</v>
      </c>
      <c r="AD91">
        <f>SUMIFS('FAOstat _govt exp'!$L:$L,'FAOstat _govt exp'!$J:$J,FAOstat!AD$4,'FAOstat _govt exp'!$H:$H,FAOstat!AD$3,'FAOstat _govt exp'!$D:$D,FAOstat!$B91)</f>
        <v>0</v>
      </c>
      <c r="AE91">
        <f>SUMIFS('FAOstat _govt exp'!$L:$L,'FAOstat _govt exp'!$J:$J,FAOstat!AE$4,'FAOstat _govt exp'!$H:$H,FAOstat!AE$3,'FAOstat _govt exp'!$D:$D,FAOstat!$B91)</f>
        <v>0</v>
      </c>
      <c r="AF91">
        <f>SUMIFS('FAOstat _govt exp'!$L:$L,'FAOstat _govt exp'!$J:$J,FAOstat!AF$4,'FAOstat _govt exp'!$H:$H,FAOstat!AF$3,'FAOstat _govt exp'!$D:$D,FAOstat!$B91)</f>
        <v>0</v>
      </c>
      <c r="AG91">
        <f>SUMIFS('FAOstat _govt exp'!$L:$L,'FAOstat _govt exp'!$J:$J,FAOstat!AG$4,'FAOstat _govt exp'!$H:$H,FAOstat!AG$3,'FAOstat _govt exp'!$D:$D,FAOstat!$B91)</f>
        <v>0</v>
      </c>
      <c r="AH91">
        <f>SUMIFS('FAOstat _govt exp'!$L:$L,'FAOstat _govt exp'!$J:$J,FAOstat!AH$4,'FAOstat _govt exp'!$H:$H,FAOstat!AH$3,'FAOstat _govt exp'!$D:$D,FAOstat!$B91)</f>
        <v>0</v>
      </c>
      <c r="AI91">
        <f>SUMIFS('FAOstat _govt exp'!$L:$L,'FAOstat _govt exp'!$J:$J,FAOstat!AI$4,'FAOstat _govt exp'!$H:$H,FAOstat!AI$3,'FAOstat _govt exp'!$D:$D,FAOstat!$B91)</f>
        <v>0</v>
      </c>
      <c r="AJ91">
        <f>SUMIFS('FAOstat _govt exp'!$L:$L,'FAOstat _govt exp'!$J:$J,FAOstat!AJ$4,'FAOstat _govt exp'!$H:$H,FAOstat!AJ$3,'FAOstat _govt exp'!$D:$D,FAOstat!$B91)</f>
        <v>0</v>
      </c>
      <c r="AK91">
        <f>SUMIFS('FAOstat _govt exp'!$L:$L,'FAOstat _govt exp'!$J:$J,FAOstat!AK$4,'FAOstat _govt exp'!$H:$H,FAOstat!AK$3,'FAOstat _govt exp'!$D:$D,FAOstat!$B91)</f>
        <v>0</v>
      </c>
      <c r="AL91">
        <f>SUMIFS('FAOstat _govt exp'!$L:$L,'FAOstat _govt exp'!$J:$J,FAOstat!AL$4,'FAOstat _govt exp'!$H:$H,FAOstat!AL$3,'FAOstat _govt exp'!$D:$D,FAOstat!$B91)</f>
        <v>0</v>
      </c>
      <c r="AM91">
        <f>SUMIFS('FAOstat _govt exp'!$L:$L,'FAOstat _govt exp'!$J:$J,FAOstat!AM$4,'FAOstat _govt exp'!$H:$H,FAOstat!AM$3,'FAOstat _govt exp'!$D:$D,FAOstat!$B91)</f>
        <v>0</v>
      </c>
      <c r="AN91">
        <f>SUMIFS('FAOstat _govt exp'!$L:$L,'FAOstat _govt exp'!$J:$J,FAOstat!AN$4,'FAOstat _govt exp'!$H:$H,FAOstat!AN$3,'FAOstat _govt exp'!$D:$D,FAOstat!$B91)</f>
        <v>0</v>
      </c>
      <c r="AO91">
        <f>SUMIFS('FAOstat _govt exp'!$L:$L,'FAOstat _govt exp'!$J:$J,FAOstat!AO$4,'FAOstat _govt exp'!$H:$H,FAOstat!AO$3,'FAOstat _govt exp'!$D:$D,FAOstat!$B91)</f>
        <v>0</v>
      </c>
      <c r="AP91">
        <f>SUMIFS('FAOstat _govt exp'!$L:$L,'FAOstat _govt exp'!$J:$J,FAOstat!AP$4,'FAOstat _govt exp'!$H:$H,FAOstat!AP$3,'FAOstat _govt exp'!$D:$D,FAOstat!$B91)</f>
        <v>0</v>
      </c>
      <c r="AQ91">
        <f>SUMIFS('FAOstat _govt exp'!$L:$L,'FAOstat _govt exp'!$J:$J,FAOstat!AQ$4,'FAOstat _govt exp'!$H:$H,FAOstat!AQ$3,'FAOstat _govt exp'!$D:$D,FAOstat!$B91)</f>
        <v>0</v>
      </c>
      <c r="AR91">
        <f>SUMIFS('FAOstat _govt exp'!$L:$L,'FAOstat _govt exp'!$J:$J,FAOstat!AR$4,'FAOstat _govt exp'!$H:$H,FAOstat!AR$3,'FAOstat _govt exp'!$D:$D,FAOstat!$B91)</f>
        <v>0</v>
      </c>
      <c r="AS91">
        <f>SUMIFS('FAOstat _govt exp'!$L:$L,'FAOstat _govt exp'!$J:$J,FAOstat!AS$4,'FAOstat _govt exp'!$H:$H,FAOstat!AS$3,'FAOstat _govt exp'!$D:$D,FAOstat!$B91)</f>
        <v>0</v>
      </c>
      <c r="AT91">
        <f>SUMIFS('FAOstat _govt exp'!$L:$L,'FAOstat _govt exp'!$J:$J,FAOstat!AT$4,'FAOstat _govt exp'!$H:$H,FAOstat!AT$3,'FAOstat _govt exp'!$D:$D,FAOstat!$B91)</f>
        <v>0</v>
      </c>
      <c r="AU91">
        <f>SUMIFS('FAOstat _govt exp'!$L:$L,'FAOstat _govt exp'!$J:$J,FAOstat!AU$4,'FAOstat _govt exp'!$H:$H,FAOstat!AU$3,'FAOstat _govt exp'!$D:$D,FAOstat!$B91)</f>
        <v>0</v>
      </c>
      <c r="AV91">
        <f>SUMIFS('FAOstat _govt exp'!$L:$L,'FAOstat _govt exp'!$J:$J,FAOstat!AV$4,'FAOstat _govt exp'!$H:$H,FAOstat!AV$3,'FAOstat _govt exp'!$D:$D,FAOstat!$B91)</f>
        <v>0</v>
      </c>
      <c r="AW91">
        <f>SUMIFS('FAOstat _govt exp'!$L:$L,'FAOstat _govt exp'!$J:$J,FAOstat!AW$4,'FAOstat _govt exp'!$H:$H,FAOstat!AW$3,'FAOstat _govt exp'!$D:$D,FAOstat!$B91)</f>
        <v>0</v>
      </c>
      <c r="AX91">
        <f>SUMIFS('FAOstat _govt exp'!$L:$L,'FAOstat _govt exp'!$J:$J,FAOstat!AX$4,'FAOstat _govt exp'!$H:$H,FAOstat!AX$3,'FAOstat _govt exp'!$D:$D,FAOstat!$B91)</f>
        <v>0</v>
      </c>
      <c r="AY91">
        <f>SUMIFS('FAOstat _govt exp'!$L:$L,'FAOstat _govt exp'!$J:$J,FAOstat!AY$4,'FAOstat _govt exp'!$H:$H,FAOstat!AY$3,'FAOstat _govt exp'!$D:$D,FAOstat!$B91)</f>
        <v>0</v>
      </c>
      <c r="AZ91">
        <f>SUMIFS('FAOstat _govt exp'!$L:$L,'FAOstat _govt exp'!$J:$J,FAOstat!AZ$4,'FAOstat _govt exp'!$H:$H,FAOstat!AZ$3,'FAOstat _govt exp'!$D:$D,FAOstat!$B91)</f>
        <v>0</v>
      </c>
      <c r="BA91">
        <f>SUMIFS('FAOstat _govt exp'!$L:$L,'FAOstat _govt exp'!$J:$J,FAOstat!BA$4,'FAOstat _govt exp'!$H:$H,FAOstat!BA$3,'FAOstat _govt exp'!$D:$D,FAOstat!$B91)</f>
        <v>0</v>
      </c>
      <c r="BB91">
        <f>SUMIFS('FAOstat _govt exp'!$L:$L,'FAOstat _govt exp'!$J:$J,FAOstat!BB$4,'FAOstat _govt exp'!$H:$H,FAOstat!BB$3,'FAOstat _govt exp'!$D:$D,FAOstat!$B91)</f>
        <v>336.01</v>
      </c>
      <c r="BC91">
        <f>SUMIFS('FAOstat _govt exp'!$L:$L,'FAOstat _govt exp'!$J:$J,FAOstat!BC$4,'FAOstat _govt exp'!$H:$H,FAOstat!BC$3,'FAOstat _govt exp'!$D:$D,FAOstat!$B91)</f>
        <v>0</v>
      </c>
      <c r="BD91">
        <f>SUMIFS('FAOstat _govt exp'!$L:$L,'FAOstat _govt exp'!$J:$J,FAOstat!BD$4,'FAOstat _govt exp'!$H:$H,FAOstat!BD$3,'FAOstat _govt exp'!$D:$D,FAOstat!$B91)</f>
        <v>0</v>
      </c>
      <c r="BE91">
        <f>SUMIFS('FAOstat _govt exp'!$L:$L,'FAOstat _govt exp'!$J:$J,FAOstat!BE$4,'FAOstat _govt exp'!$H:$H,FAOstat!BE$3,'FAOstat _govt exp'!$D:$D,FAOstat!$B91)</f>
        <v>0</v>
      </c>
      <c r="BF91">
        <f>SUMIFS('FAOstat _govt exp'!$L:$L,'FAOstat _govt exp'!$J:$J,FAOstat!BF$4,'FAOstat _govt exp'!$H:$H,FAOstat!BF$3,'FAOstat _govt exp'!$D:$D,FAOstat!$B91)</f>
        <v>0</v>
      </c>
      <c r="BG91">
        <f>SUMIFS('FAOstat _govt exp'!$L:$L,'FAOstat _govt exp'!$J:$J,FAOstat!BG$4,'FAOstat _govt exp'!$H:$H,FAOstat!BG$3,'FAOstat _govt exp'!$D:$D,FAOstat!$B91)</f>
        <v>0</v>
      </c>
      <c r="BH91">
        <f>SUMIFS('FAOstat _govt exp'!$L:$L,'FAOstat _govt exp'!$J:$J,FAOstat!BH$4,'FAOstat _govt exp'!$H:$H,FAOstat!BH$3,'FAOstat _govt exp'!$D:$D,FAOstat!$B91)</f>
        <v>0</v>
      </c>
      <c r="BI91">
        <f>SUMIFS('FAOstat _govt exp'!$L:$L,'FAOstat _govt exp'!$J:$J,FAOstat!BI$4,'FAOstat _govt exp'!$H:$H,FAOstat!BI$3,'FAOstat _govt exp'!$D:$D,FAOstat!$B91)</f>
        <v>0</v>
      </c>
      <c r="BJ91">
        <f>SUMIFS('FAOstat _govt exp'!$L:$L,'FAOstat _govt exp'!$J:$J,FAOstat!BJ$4,'FAOstat _govt exp'!$H:$H,FAOstat!BJ$3,'FAOstat _govt exp'!$D:$D,FAOstat!$B91)</f>
        <v>0</v>
      </c>
      <c r="BK91">
        <f>SUMIFS('FAOstat _govt exp'!$L:$L,'FAOstat _govt exp'!$J:$J,FAOstat!BK$4,'FAOstat _govt exp'!$H:$H,FAOstat!BK$3,'FAOstat _govt exp'!$D:$D,FAOstat!$B91)</f>
        <v>0</v>
      </c>
      <c r="BL91">
        <f>SUMIFS('FAOstat _govt exp'!$L:$L,'FAOstat _govt exp'!$J:$J,FAOstat!BL$4,'FAOstat _govt exp'!$H:$H,FAOstat!BL$3,'FAOstat _govt exp'!$D:$D,FAOstat!$B91)</f>
        <v>0</v>
      </c>
      <c r="BM91">
        <f>SUMIFS('FAOstat _govt exp'!$L:$L,'FAOstat _govt exp'!$J:$J,FAOstat!BM$4,'FAOstat _govt exp'!$H:$H,FAOstat!BM$3,'FAOstat _govt exp'!$D:$D,FAOstat!$B91)</f>
        <v>0</v>
      </c>
      <c r="BN91">
        <f>SUMIFS('FAOstat _govt exp'!$L:$L,'FAOstat _govt exp'!$J:$J,FAOstat!BN$4,'FAOstat _govt exp'!$H:$H,FAOstat!BN$3,'FAOstat _govt exp'!$D:$D,FAOstat!$B91)</f>
        <v>0</v>
      </c>
      <c r="BO91">
        <f>SUMIFS('FAOstat _govt exp'!$L:$L,'FAOstat _govt exp'!$J:$J,FAOstat!BO$4,'FAOstat _govt exp'!$H:$H,FAOstat!BO$3,'FAOstat _govt exp'!$D:$D,FAOstat!$B91)</f>
        <v>0</v>
      </c>
      <c r="BP91">
        <f>SUMIFS('FAOstat _govt exp'!$L:$L,'FAOstat _govt exp'!$J:$J,FAOstat!BP$4,'FAOstat _govt exp'!$H:$H,FAOstat!BP$3,'FAOstat _govt exp'!$D:$D,FAOstat!$B91)</f>
        <v>0</v>
      </c>
      <c r="BQ91">
        <f>SUMIFS('FAOstat _govt exp'!$L:$L,'FAOstat _govt exp'!$J:$J,FAOstat!BQ$4,'FAOstat _govt exp'!$H:$H,FAOstat!BQ$3,'FAOstat _govt exp'!$D:$D,FAOstat!$B91)</f>
        <v>0</v>
      </c>
      <c r="BR91">
        <f>SUMIFS('FAOstat _govt exp'!$L:$L,'FAOstat _govt exp'!$J:$J,FAOstat!BR$4,'FAOstat _govt exp'!$H:$H,FAOstat!BR$3,'FAOstat _govt exp'!$D:$D,FAOstat!$B91)</f>
        <v>0</v>
      </c>
      <c r="BS91">
        <f>SUMIFS('FAOstat _govt exp'!$L:$L,'FAOstat _govt exp'!$J:$J,FAOstat!BS$4,'FAOstat _govt exp'!$H:$H,FAOstat!BS$3,'FAOstat _govt exp'!$D:$D,FAOstat!$B91)</f>
        <v>0</v>
      </c>
      <c r="BT91">
        <f>SUMIFS('FAOstat _govt exp'!$L:$L,'FAOstat _govt exp'!$J:$J,FAOstat!BT$4,'FAOstat _govt exp'!$H:$H,FAOstat!BT$3,'FAOstat _govt exp'!$D:$D,FAOstat!$B91)</f>
        <v>0</v>
      </c>
      <c r="BU91">
        <f>SUMIFS('FAOstat _govt exp'!$L:$L,'FAOstat _govt exp'!$J:$J,FAOstat!BU$4,'FAOstat _govt exp'!$H:$H,FAOstat!BU$3,'FAOstat _govt exp'!$D:$D,FAOstat!$B91)</f>
        <v>0</v>
      </c>
      <c r="BV91">
        <f>SUMIFS('FAOstat _govt exp'!$L:$L,'FAOstat _govt exp'!$J:$J,FAOstat!BV$4,'FAOstat _govt exp'!$H:$H,FAOstat!BV$3,'FAOstat _govt exp'!$D:$D,FAOstat!$B91)</f>
        <v>0</v>
      </c>
      <c r="BW91">
        <f>SUMIFS('FAOstat _govt exp'!$L:$L,'FAOstat _govt exp'!$J:$J,FAOstat!BW$4,'FAOstat _govt exp'!$H:$H,FAOstat!BW$3,'FAOstat _govt exp'!$D:$D,FAOstat!$B91)</f>
        <v>0</v>
      </c>
      <c r="BX91">
        <f>SUMIFS('FAOstat _govt exp'!$L:$L,'FAOstat _govt exp'!$J:$J,FAOstat!BX$4,'FAOstat _govt exp'!$H:$H,FAOstat!BX$3,'FAOstat _govt exp'!$D:$D,FAOstat!$B91)</f>
        <v>0</v>
      </c>
      <c r="BY91">
        <f>SUMIFS('FAOstat _govt exp'!$L:$L,'FAOstat _govt exp'!$J:$J,FAOstat!BY$4,'FAOstat _govt exp'!$H:$H,FAOstat!BY$3,'FAOstat _govt exp'!$D:$D,FAOstat!$B91)</f>
        <v>0</v>
      </c>
      <c r="BZ91">
        <f>SUMIFS('FAOstat _govt exp'!$L:$L,'FAOstat _govt exp'!$J:$J,FAOstat!BZ$4,'FAOstat _govt exp'!$H:$H,FAOstat!BZ$3,'FAOstat _govt exp'!$D:$D,FAOstat!$B91)</f>
        <v>0</v>
      </c>
      <c r="CA91">
        <f>SUMIFS('FAOstat _govt exp'!$L:$L,'FAOstat _govt exp'!$J:$J,FAOstat!CA$4,'FAOstat _govt exp'!$H:$H,FAOstat!CA$3,'FAOstat _govt exp'!$D:$D,FAOstat!$B91)</f>
        <v>0</v>
      </c>
      <c r="CB91">
        <f>SUMIFS('FAOstat _govt exp'!$L:$L,'FAOstat _govt exp'!$J:$J,FAOstat!CB$4,'FAOstat _govt exp'!$H:$H,FAOstat!CB$3,'FAOstat _govt exp'!$D:$D,FAOstat!$B91)</f>
        <v>0</v>
      </c>
      <c r="CC91">
        <f>SUMIFS('FAOstat _govt exp'!$L:$L,'FAOstat _govt exp'!$J:$J,FAOstat!CC$4,'FAOstat _govt exp'!$H:$H,FAOstat!CC$3,'FAOstat _govt exp'!$D:$D,FAOstat!$B91)</f>
        <v>0</v>
      </c>
      <c r="CD91">
        <f>SUMIFS('FAOstat _govt exp'!$L:$L,'FAOstat _govt exp'!$J:$J,FAOstat!CD$4,'FAOstat _govt exp'!$H:$H,FAOstat!CD$3,'FAOstat _govt exp'!$D:$D,FAOstat!$B91)</f>
        <v>0</v>
      </c>
      <c r="CE91" s="4">
        <f>SUMIFS('FAOstat_value added'!$L:$L,'FAOstat_value added'!$J:$J,FAOstat!CE$4,'FAOstat_value added'!$D:$D,FAOstat!$B91)</f>
        <v>3451.9206939999999</v>
      </c>
      <c r="CF91" s="4">
        <f>IF(SUMIFS('FAOstat_value added'!$L:$L,'FAOstat_value added'!$J:$J,FAOstat!CF$4,'FAOstat_value added'!$D:$D,FAOstat!$B91)=0,CE91*(1+Assumptions!$C$10),SUMIFS('FAOstat_value added'!$L:$L,'FAOstat_value added'!$J:$J,FAOstat!CF$4,'FAOstat_value added'!$D:$D,FAOstat!$B91))</f>
        <v>4419.9825709999996</v>
      </c>
      <c r="CG91" s="4">
        <f>IF(SUMIFS('FAOstat_value added'!$L:$L,'FAOstat_value added'!$J:$J,FAOstat!CG$4,'FAOstat_value added'!$D:$D,FAOstat!$B91)=0,CF91*(1+Assumptions!$C$10),SUMIFS('FAOstat_value added'!$L:$L,'FAOstat_value added'!$J:$J,FAOstat!CG$4,'FAOstat_value added'!$D:$D,FAOstat!$B91))</f>
        <v>4670.2493020000002</v>
      </c>
      <c r="CH91" s="4">
        <f>IF(SUMIFS('FAOstat_value added'!$L:$L,'FAOstat_value added'!$J:$J,FAOstat!CH$4,'FAOstat_value added'!$D:$D,FAOstat!$B91)=0,CG91*(1+Assumptions!$C$10),SUMIFS('FAOstat_value added'!$L:$L,'FAOstat_value added'!$J:$J,FAOstat!CH$4,'FAOstat_value added'!$D:$D,FAOstat!$B91))</f>
        <v>4794.111449</v>
      </c>
      <c r="CI91" s="4">
        <f>IF(SUMIFS('FAOstat_value added'!$L:$L,'FAOstat_value added'!$J:$J,FAOstat!CI$4,'FAOstat_value added'!$D:$D,FAOstat!$B91)=0,CH91*(1+Assumptions!$C$10),SUMIFS('FAOstat_value added'!$L:$L,'FAOstat_value added'!$J:$J,FAOstat!CI$4,'FAOstat_value added'!$D:$D,FAOstat!$B91))</f>
        <v>5292.8328899999997</v>
      </c>
      <c r="CJ91" s="4">
        <f>IF(SUMIFS('FAOstat_value added'!$L:$L,'FAOstat_value added'!$J:$J,FAOstat!CJ$4,'FAOstat_value added'!$D:$D,FAOstat!$B91)=0,CI91*(1+Assumptions!$C$10),SUMIFS('FAOstat_value added'!$L:$L,'FAOstat_value added'!$J:$J,FAOstat!CJ$4,'FAOstat_value added'!$D:$D,FAOstat!$B91))</f>
        <v>4865.8641900000002</v>
      </c>
      <c r="CK91" s="4">
        <f>IF(SUMIFS('FAOstat_value added'!$L:$L,'FAOstat_value added'!$J:$J,FAOstat!CK$4,'FAOstat_value added'!$D:$D,FAOstat!$B91)=0,CJ91*(1+Assumptions!$C$10),SUMIFS('FAOstat_value added'!$L:$L,'FAOstat_value added'!$J:$J,FAOstat!CK$4,'FAOstat_value added'!$D:$D,FAOstat!$B91))</f>
        <v>5314.352269</v>
      </c>
      <c r="CL91" s="4">
        <f>IF(SUMIFS('FAOstat_value added'!$L:$L,'FAOstat_value added'!$J:$J,FAOstat!CL$4,'FAOstat_value added'!$D:$D,FAOstat!$B91)=0,CK91*(1+Assumptions!$C$10),SUMIFS('FAOstat_value added'!$L:$L,'FAOstat_value added'!$J:$J,FAOstat!CL$4,'FAOstat_value added'!$D:$D,FAOstat!$B91))</f>
        <v>5816.8012129999997</v>
      </c>
      <c r="CM91" s="4">
        <f>IF(SUMIFS('FAOstat_value added'!$L:$L,'FAOstat_value added'!$J:$J,FAOstat!CM$4,'FAOstat_value added'!$D:$D,FAOstat!$B91)=0,CL91*(1+Assumptions!$C$10),SUMIFS('FAOstat_value added'!$L:$L,'FAOstat_value added'!$J:$J,FAOstat!CM$4,'FAOstat_value added'!$D:$D,FAOstat!$B91))</f>
        <v>6562.4511949999996</v>
      </c>
      <c r="CN91" s="4">
        <f>IF(SUMIFS('FAOstat_value added'!$L:$L,'FAOstat_value added'!$J:$J,FAOstat!CN$4,'FAOstat_value added'!$D:$D,FAOstat!$B91)=0,CM91*(1+Assumptions!$C$10),SUMIFS('FAOstat_value added'!$L:$L,'FAOstat_value added'!$J:$J,FAOstat!CN$4,'FAOstat_value added'!$D:$D,FAOstat!$B91))</f>
        <v>6693.7002188999995</v>
      </c>
      <c r="CO91" s="36">
        <f t="shared" si="49"/>
        <v>0</v>
      </c>
    </row>
    <row r="92" spans="2:93" x14ac:dyDescent="0.35">
      <c r="B92" t="s">
        <v>211</v>
      </c>
      <c r="C92">
        <f t="shared" si="29"/>
        <v>0</v>
      </c>
      <c r="D92">
        <f t="shared" si="30"/>
        <v>0</v>
      </c>
      <c r="E92">
        <f t="shared" si="31"/>
        <v>0</v>
      </c>
      <c r="F92">
        <f t="shared" si="32"/>
        <v>0</v>
      </c>
      <c r="G92">
        <f t="shared" si="33"/>
        <v>0</v>
      </c>
      <c r="H92">
        <f t="shared" si="34"/>
        <v>0</v>
      </c>
      <c r="I92">
        <f t="shared" si="35"/>
        <v>0</v>
      </c>
      <c r="J92">
        <f t="shared" si="36"/>
        <v>0</v>
      </c>
      <c r="K92">
        <f t="shared" si="37"/>
        <v>0</v>
      </c>
      <c r="L92">
        <f t="shared" si="38"/>
        <v>0</v>
      </c>
      <c r="M92" s="4">
        <f t="shared" si="39"/>
        <v>232.35</v>
      </c>
      <c r="N92" s="4">
        <f t="shared" si="40"/>
        <v>182.75</v>
      </c>
      <c r="O92" s="4">
        <f t="shared" si="41"/>
        <v>186.10999999999999</v>
      </c>
      <c r="P92" s="4">
        <f t="shared" si="42"/>
        <v>191.57000000000002</v>
      </c>
      <c r="Q92" s="4">
        <f t="shared" si="43"/>
        <v>224.5</v>
      </c>
      <c r="R92" s="4">
        <f t="shared" si="44"/>
        <v>263.71000000000004</v>
      </c>
      <c r="S92" s="4">
        <f t="shared" si="45"/>
        <v>158.32</v>
      </c>
      <c r="T92" s="4">
        <f t="shared" si="46"/>
        <v>158.41</v>
      </c>
      <c r="U92" s="4">
        <f t="shared" si="47"/>
        <v>0</v>
      </c>
      <c r="V92" s="4">
        <f t="shared" si="48"/>
        <v>0</v>
      </c>
      <c r="W92">
        <f>SUMIFS('FAOstat _govt exp'!$L:$L,'FAOstat _govt exp'!$J:$J,FAOstat!W$4,'FAOstat _govt exp'!$H:$H,FAOstat!W$3,'FAOstat _govt exp'!$D:$D,FAOstat!$B92)</f>
        <v>62.21</v>
      </c>
      <c r="X92">
        <f>SUMIFS('FAOstat _govt exp'!$L:$L,'FAOstat _govt exp'!$J:$J,FAOstat!X$4,'FAOstat _govt exp'!$H:$H,FAOstat!X$3,'FAOstat _govt exp'!$D:$D,FAOstat!$B92)</f>
        <v>60.93</v>
      </c>
      <c r="Y92">
        <f>SUMIFS('FAOstat _govt exp'!$L:$L,'FAOstat _govt exp'!$J:$J,FAOstat!Y$4,'FAOstat _govt exp'!$H:$H,FAOstat!Y$3,'FAOstat _govt exp'!$D:$D,FAOstat!$B92)</f>
        <v>56.51</v>
      </c>
      <c r="Z92">
        <f>SUMIFS('FAOstat _govt exp'!$L:$L,'FAOstat _govt exp'!$J:$J,FAOstat!Z$4,'FAOstat _govt exp'!$H:$H,FAOstat!Z$3,'FAOstat _govt exp'!$D:$D,FAOstat!$B92)</f>
        <v>52.96</v>
      </c>
      <c r="AA92">
        <f>SUMIFS('FAOstat _govt exp'!$L:$L,'FAOstat _govt exp'!$J:$J,FAOstat!AA$4,'FAOstat _govt exp'!$H:$H,FAOstat!AA$3,'FAOstat _govt exp'!$D:$D,FAOstat!$B92)</f>
        <v>56.7</v>
      </c>
      <c r="AB92">
        <f>SUMIFS('FAOstat _govt exp'!$L:$L,'FAOstat _govt exp'!$J:$J,FAOstat!AB$4,'FAOstat _govt exp'!$H:$H,FAOstat!AB$3,'FAOstat _govt exp'!$D:$D,FAOstat!$B92)</f>
        <v>55.78</v>
      </c>
      <c r="AC92">
        <f>SUMIFS('FAOstat _govt exp'!$L:$L,'FAOstat _govt exp'!$J:$J,FAOstat!AC$4,'FAOstat _govt exp'!$H:$H,FAOstat!AC$3,'FAOstat _govt exp'!$D:$D,FAOstat!$B92)</f>
        <v>46.56</v>
      </c>
      <c r="AD92">
        <f>SUMIFS('FAOstat _govt exp'!$L:$L,'FAOstat _govt exp'!$J:$J,FAOstat!AD$4,'FAOstat _govt exp'!$H:$H,FAOstat!AD$3,'FAOstat _govt exp'!$D:$D,FAOstat!$B92)</f>
        <v>40.270000000000003</v>
      </c>
      <c r="AE92">
        <f>SUMIFS('FAOstat _govt exp'!$L:$L,'FAOstat _govt exp'!$J:$J,FAOstat!AE$4,'FAOstat _govt exp'!$H:$H,FAOstat!AE$3,'FAOstat _govt exp'!$D:$D,FAOstat!$B92)</f>
        <v>0</v>
      </c>
      <c r="AF92">
        <f>SUMIFS('FAOstat _govt exp'!$L:$L,'FAOstat _govt exp'!$J:$J,FAOstat!AF$4,'FAOstat _govt exp'!$H:$H,FAOstat!AF$3,'FAOstat _govt exp'!$D:$D,FAOstat!$B92)</f>
        <v>0</v>
      </c>
      <c r="AG92">
        <f>SUMIFS('FAOstat _govt exp'!$L:$L,'FAOstat _govt exp'!$J:$J,FAOstat!AG$4,'FAOstat _govt exp'!$H:$H,FAOstat!AG$3,'FAOstat _govt exp'!$D:$D,FAOstat!$B92)</f>
        <v>170.14</v>
      </c>
      <c r="AH92">
        <f>SUMIFS('FAOstat _govt exp'!$L:$L,'FAOstat _govt exp'!$J:$J,FAOstat!AH$4,'FAOstat _govt exp'!$H:$H,FAOstat!AH$3,'FAOstat _govt exp'!$D:$D,FAOstat!$B92)</f>
        <v>121.82</v>
      </c>
      <c r="AI92">
        <f>SUMIFS('FAOstat _govt exp'!$L:$L,'FAOstat _govt exp'!$J:$J,FAOstat!AI$4,'FAOstat _govt exp'!$H:$H,FAOstat!AI$3,'FAOstat _govt exp'!$D:$D,FAOstat!$B92)</f>
        <v>129.6</v>
      </c>
      <c r="AJ92">
        <f>SUMIFS('FAOstat _govt exp'!$L:$L,'FAOstat _govt exp'!$J:$J,FAOstat!AJ$4,'FAOstat _govt exp'!$H:$H,FAOstat!AJ$3,'FAOstat _govt exp'!$D:$D,FAOstat!$B92)</f>
        <v>138.61000000000001</v>
      </c>
      <c r="AK92">
        <f>SUMIFS('FAOstat _govt exp'!$L:$L,'FAOstat _govt exp'!$J:$J,FAOstat!AK$4,'FAOstat _govt exp'!$H:$H,FAOstat!AK$3,'FAOstat _govt exp'!$D:$D,FAOstat!$B92)</f>
        <v>167.8</v>
      </c>
      <c r="AL92">
        <f>SUMIFS('FAOstat _govt exp'!$L:$L,'FAOstat _govt exp'!$J:$J,FAOstat!AL$4,'FAOstat _govt exp'!$H:$H,FAOstat!AL$3,'FAOstat _govt exp'!$D:$D,FAOstat!$B92)</f>
        <v>207.93</v>
      </c>
      <c r="AM92">
        <f>SUMIFS('FAOstat _govt exp'!$L:$L,'FAOstat _govt exp'!$J:$J,FAOstat!AM$4,'FAOstat _govt exp'!$H:$H,FAOstat!AM$3,'FAOstat _govt exp'!$D:$D,FAOstat!$B92)</f>
        <v>111.76</v>
      </c>
      <c r="AN92">
        <f>SUMIFS('FAOstat _govt exp'!$L:$L,'FAOstat _govt exp'!$J:$J,FAOstat!AN$4,'FAOstat _govt exp'!$H:$H,FAOstat!AN$3,'FAOstat _govt exp'!$D:$D,FAOstat!$B92)</f>
        <v>118.14</v>
      </c>
      <c r="AO92">
        <f>SUMIFS('FAOstat _govt exp'!$L:$L,'FAOstat _govt exp'!$J:$J,FAOstat!AO$4,'FAOstat _govt exp'!$H:$H,FAOstat!AO$3,'FAOstat _govt exp'!$D:$D,FAOstat!$B92)</f>
        <v>0</v>
      </c>
      <c r="AP92">
        <f>SUMIFS('FAOstat _govt exp'!$L:$L,'FAOstat _govt exp'!$J:$J,FAOstat!AP$4,'FAOstat _govt exp'!$H:$H,FAOstat!AP$3,'FAOstat _govt exp'!$D:$D,FAOstat!$B92)</f>
        <v>0</v>
      </c>
      <c r="AQ92">
        <f>SUMIFS('FAOstat _govt exp'!$L:$L,'FAOstat _govt exp'!$J:$J,FAOstat!AQ$4,'FAOstat _govt exp'!$H:$H,FAOstat!AQ$3,'FAOstat _govt exp'!$D:$D,FAOstat!$B92)</f>
        <v>0</v>
      </c>
      <c r="AR92">
        <f>SUMIFS('FAOstat _govt exp'!$L:$L,'FAOstat _govt exp'!$J:$J,FAOstat!AR$4,'FAOstat _govt exp'!$H:$H,FAOstat!AR$3,'FAOstat _govt exp'!$D:$D,FAOstat!$B92)</f>
        <v>0</v>
      </c>
      <c r="AS92">
        <f>SUMIFS('FAOstat _govt exp'!$L:$L,'FAOstat _govt exp'!$J:$J,FAOstat!AS$4,'FAOstat _govt exp'!$H:$H,FAOstat!AS$3,'FAOstat _govt exp'!$D:$D,FAOstat!$B92)</f>
        <v>0</v>
      </c>
      <c r="AT92">
        <f>SUMIFS('FAOstat _govt exp'!$L:$L,'FAOstat _govt exp'!$J:$J,FAOstat!AT$4,'FAOstat _govt exp'!$H:$H,FAOstat!AT$3,'FAOstat _govt exp'!$D:$D,FAOstat!$B92)</f>
        <v>0</v>
      </c>
      <c r="AU92">
        <f>SUMIFS('FAOstat _govt exp'!$L:$L,'FAOstat _govt exp'!$J:$J,FAOstat!AU$4,'FAOstat _govt exp'!$H:$H,FAOstat!AU$3,'FAOstat _govt exp'!$D:$D,FAOstat!$B92)</f>
        <v>0</v>
      </c>
      <c r="AV92">
        <f>SUMIFS('FAOstat _govt exp'!$L:$L,'FAOstat _govt exp'!$J:$J,FAOstat!AV$4,'FAOstat _govt exp'!$H:$H,FAOstat!AV$3,'FAOstat _govt exp'!$D:$D,FAOstat!$B92)</f>
        <v>0</v>
      </c>
      <c r="AW92">
        <f>SUMIFS('FAOstat _govt exp'!$L:$L,'FAOstat _govt exp'!$J:$J,FAOstat!AW$4,'FAOstat _govt exp'!$H:$H,FAOstat!AW$3,'FAOstat _govt exp'!$D:$D,FAOstat!$B92)</f>
        <v>0</v>
      </c>
      <c r="AX92">
        <f>SUMIFS('FAOstat _govt exp'!$L:$L,'FAOstat _govt exp'!$J:$J,FAOstat!AX$4,'FAOstat _govt exp'!$H:$H,FAOstat!AX$3,'FAOstat _govt exp'!$D:$D,FAOstat!$B92)</f>
        <v>0</v>
      </c>
      <c r="AY92">
        <f>SUMIFS('FAOstat _govt exp'!$L:$L,'FAOstat _govt exp'!$J:$J,FAOstat!AY$4,'FAOstat _govt exp'!$H:$H,FAOstat!AY$3,'FAOstat _govt exp'!$D:$D,FAOstat!$B92)</f>
        <v>0</v>
      </c>
      <c r="AZ92">
        <f>SUMIFS('FAOstat _govt exp'!$L:$L,'FAOstat _govt exp'!$J:$J,FAOstat!AZ$4,'FAOstat _govt exp'!$H:$H,FAOstat!AZ$3,'FAOstat _govt exp'!$D:$D,FAOstat!$B92)</f>
        <v>0</v>
      </c>
      <c r="BA92">
        <f>SUMIFS('FAOstat _govt exp'!$L:$L,'FAOstat _govt exp'!$J:$J,FAOstat!BA$4,'FAOstat _govt exp'!$H:$H,FAOstat!BA$3,'FAOstat _govt exp'!$D:$D,FAOstat!$B92)</f>
        <v>62.21</v>
      </c>
      <c r="BB92">
        <f>SUMIFS('FAOstat _govt exp'!$L:$L,'FAOstat _govt exp'!$J:$J,FAOstat!BB$4,'FAOstat _govt exp'!$H:$H,FAOstat!BB$3,'FAOstat _govt exp'!$D:$D,FAOstat!$B92)</f>
        <v>60.93</v>
      </c>
      <c r="BC92">
        <f>SUMIFS('FAOstat _govt exp'!$L:$L,'FAOstat _govt exp'!$J:$J,FAOstat!BC$4,'FAOstat _govt exp'!$H:$H,FAOstat!BC$3,'FAOstat _govt exp'!$D:$D,FAOstat!$B92)</f>
        <v>56.51</v>
      </c>
      <c r="BD92">
        <f>SUMIFS('FAOstat _govt exp'!$L:$L,'FAOstat _govt exp'!$J:$J,FAOstat!BD$4,'FAOstat _govt exp'!$H:$H,FAOstat!BD$3,'FAOstat _govt exp'!$D:$D,FAOstat!$B92)</f>
        <v>52.96</v>
      </c>
      <c r="BE92">
        <f>SUMIFS('FAOstat _govt exp'!$L:$L,'FAOstat _govt exp'!$J:$J,FAOstat!BE$4,'FAOstat _govt exp'!$H:$H,FAOstat!BE$3,'FAOstat _govt exp'!$D:$D,FAOstat!$B92)</f>
        <v>56.7</v>
      </c>
      <c r="BF92">
        <f>SUMIFS('FAOstat _govt exp'!$L:$L,'FAOstat _govt exp'!$J:$J,FAOstat!BF$4,'FAOstat _govt exp'!$H:$H,FAOstat!BF$3,'FAOstat _govt exp'!$D:$D,FAOstat!$B92)</f>
        <v>55.78</v>
      </c>
      <c r="BG92">
        <f>SUMIFS('FAOstat _govt exp'!$L:$L,'FAOstat _govt exp'!$J:$J,FAOstat!BG$4,'FAOstat _govt exp'!$H:$H,FAOstat!BG$3,'FAOstat _govt exp'!$D:$D,FAOstat!$B92)</f>
        <v>46.56</v>
      </c>
      <c r="BH92">
        <f>SUMIFS('FAOstat _govt exp'!$L:$L,'FAOstat _govt exp'!$J:$J,FAOstat!BH$4,'FAOstat _govt exp'!$H:$H,FAOstat!BH$3,'FAOstat _govt exp'!$D:$D,FAOstat!$B92)</f>
        <v>40.270000000000003</v>
      </c>
      <c r="BI92">
        <f>SUMIFS('FAOstat _govt exp'!$L:$L,'FAOstat _govt exp'!$J:$J,FAOstat!BI$4,'FAOstat _govt exp'!$H:$H,FAOstat!BI$3,'FAOstat _govt exp'!$D:$D,FAOstat!$B92)</f>
        <v>0</v>
      </c>
      <c r="BJ92">
        <f>SUMIFS('FAOstat _govt exp'!$L:$L,'FAOstat _govt exp'!$J:$J,FAOstat!BJ$4,'FAOstat _govt exp'!$H:$H,FAOstat!BJ$3,'FAOstat _govt exp'!$D:$D,FAOstat!$B92)</f>
        <v>0</v>
      </c>
      <c r="BK92">
        <f>SUMIFS('FAOstat _govt exp'!$L:$L,'FAOstat _govt exp'!$J:$J,FAOstat!BK$4,'FAOstat _govt exp'!$H:$H,FAOstat!BK$3,'FAOstat _govt exp'!$D:$D,FAOstat!$B92)</f>
        <v>154.19</v>
      </c>
      <c r="BL92">
        <f>SUMIFS('FAOstat _govt exp'!$L:$L,'FAOstat _govt exp'!$J:$J,FAOstat!BL$4,'FAOstat _govt exp'!$H:$H,FAOstat!BL$3,'FAOstat _govt exp'!$D:$D,FAOstat!$B92)</f>
        <v>106.78</v>
      </c>
      <c r="BM92">
        <f>SUMIFS('FAOstat _govt exp'!$L:$L,'FAOstat _govt exp'!$J:$J,FAOstat!BM$4,'FAOstat _govt exp'!$H:$H,FAOstat!BM$3,'FAOstat _govt exp'!$D:$D,FAOstat!$B92)</f>
        <v>113.22</v>
      </c>
      <c r="BN92">
        <f>SUMIFS('FAOstat _govt exp'!$L:$L,'FAOstat _govt exp'!$J:$J,FAOstat!BN$4,'FAOstat _govt exp'!$H:$H,FAOstat!BN$3,'FAOstat _govt exp'!$D:$D,FAOstat!$B92)</f>
        <v>121.81</v>
      </c>
      <c r="BO92">
        <f>SUMIFS('FAOstat _govt exp'!$L:$L,'FAOstat _govt exp'!$J:$J,FAOstat!BO$4,'FAOstat _govt exp'!$H:$H,FAOstat!BO$3,'FAOstat _govt exp'!$D:$D,FAOstat!$B92)</f>
        <v>150.63</v>
      </c>
      <c r="BP92">
        <f>SUMIFS('FAOstat _govt exp'!$L:$L,'FAOstat _govt exp'!$J:$J,FAOstat!BP$4,'FAOstat _govt exp'!$H:$H,FAOstat!BP$3,'FAOstat _govt exp'!$D:$D,FAOstat!$B92)</f>
        <v>193.68</v>
      </c>
      <c r="BQ92">
        <f>SUMIFS('FAOstat _govt exp'!$L:$L,'FAOstat _govt exp'!$J:$J,FAOstat!BQ$4,'FAOstat _govt exp'!$H:$H,FAOstat!BQ$3,'FAOstat _govt exp'!$D:$D,FAOstat!$B92)</f>
        <v>97.57</v>
      </c>
      <c r="BR92">
        <f>SUMIFS('FAOstat _govt exp'!$L:$L,'FAOstat _govt exp'!$J:$J,FAOstat!BR$4,'FAOstat _govt exp'!$H:$H,FAOstat!BR$3,'FAOstat _govt exp'!$D:$D,FAOstat!$B92)</f>
        <v>106.08</v>
      </c>
      <c r="BS92">
        <f>SUMIFS('FAOstat _govt exp'!$L:$L,'FAOstat _govt exp'!$J:$J,FAOstat!BS$4,'FAOstat _govt exp'!$H:$H,FAOstat!BS$3,'FAOstat _govt exp'!$D:$D,FAOstat!$B92)</f>
        <v>0</v>
      </c>
      <c r="BT92">
        <f>SUMIFS('FAOstat _govt exp'!$L:$L,'FAOstat _govt exp'!$J:$J,FAOstat!BT$4,'FAOstat _govt exp'!$H:$H,FAOstat!BT$3,'FAOstat _govt exp'!$D:$D,FAOstat!$B92)</f>
        <v>0</v>
      </c>
      <c r="BU92">
        <f>SUMIFS('FAOstat _govt exp'!$L:$L,'FAOstat _govt exp'!$J:$J,FAOstat!BU$4,'FAOstat _govt exp'!$H:$H,FAOstat!BU$3,'FAOstat _govt exp'!$D:$D,FAOstat!$B92)</f>
        <v>0</v>
      </c>
      <c r="BV92">
        <f>SUMIFS('FAOstat _govt exp'!$L:$L,'FAOstat _govt exp'!$J:$J,FAOstat!BV$4,'FAOstat _govt exp'!$H:$H,FAOstat!BV$3,'FAOstat _govt exp'!$D:$D,FAOstat!$B92)</f>
        <v>0</v>
      </c>
      <c r="BW92">
        <f>SUMIFS('FAOstat _govt exp'!$L:$L,'FAOstat _govt exp'!$J:$J,FAOstat!BW$4,'FAOstat _govt exp'!$H:$H,FAOstat!BW$3,'FAOstat _govt exp'!$D:$D,FAOstat!$B92)</f>
        <v>0</v>
      </c>
      <c r="BX92">
        <f>SUMIFS('FAOstat _govt exp'!$L:$L,'FAOstat _govt exp'!$J:$J,FAOstat!BX$4,'FAOstat _govt exp'!$H:$H,FAOstat!BX$3,'FAOstat _govt exp'!$D:$D,FAOstat!$B92)</f>
        <v>0</v>
      </c>
      <c r="BY92">
        <f>SUMIFS('FAOstat _govt exp'!$L:$L,'FAOstat _govt exp'!$J:$J,FAOstat!BY$4,'FAOstat _govt exp'!$H:$H,FAOstat!BY$3,'FAOstat _govt exp'!$D:$D,FAOstat!$B92)</f>
        <v>0</v>
      </c>
      <c r="BZ92">
        <f>SUMIFS('FAOstat _govt exp'!$L:$L,'FAOstat _govt exp'!$J:$J,FAOstat!BZ$4,'FAOstat _govt exp'!$H:$H,FAOstat!BZ$3,'FAOstat _govt exp'!$D:$D,FAOstat!$B92)</f>
        <v>0</v>
      </c>
      <c r="CA92">
        <f>SUMIFS('FAOstat _govt exp'!$L:$L,'FAOstat _govt exp'!$J:$J,FAOstat!CA$4,'FAOstat _govt exp'!$H:$H,FAOstat!CA$3,'FAOstat _govt exp'!$D:$D,FAOstat!$B92)</f>
        <v>0</v>
      </c>
      <c r="CB92">
        <f>SUMIFS('FAOstat _govt exp'!$L:$L,'FAOstat _govt exp'!$J:$J,FAOstat!CB$4,'FAOstat _govt exp'!$H:$H,FAOstat!CB$3,'FAOstat _govt exp'!$D:$D,FAOstat!$B92)</f>
        <v>0</v>
      </c>
      <c r="CC92">
        <f>SUMIFS('FAOstat _govt exp'!$L:$L,'FAOstat _govt exp'!$J:$J,FAOstat!CC$4,'FAOstat _govt exp'!$H:$H,FAOstat!CC$3,'FAOstat _govt exp'!$D:$D,FAOstat!$B92)</f>
        <v>0</v>
      </c>
      <c r="CD92">
        <f>SUMIFS('FAOstat _govt exp'!$L:$L,'FAOstat _govt exp'!$J:$J,FAOstat!CD$4,'FAOstat _govt exp'!$H:$H,FAOstat!CD$3,'FAOstat _govt exp'!$D:$D,FAOstat!$B92)</f>
        <v>0</v>
      </c>
      <c r="CE92" s="4">
        <f>SUMIFS('FAOstat_value added'!$L:$L,'FAOstat_value added'!$J:$J,FAOstat!CE$4,'FAOstat_value added'!$D:$D,FAOstat!$B92)</f>
        <v>127.27719</v>
      </c>
      <c r="CF92" s="4">
        <f>IF(SUMIFS('FAOstat_value added'!$L:$L,'FAOstat_value added'!$J:$J,FAOstat!CF$4,'FAOstat_value added'!$D:$D,FAOstat!$B92)=0,CE92*(1+Assumptions!$C$10),SUMIFS('FAOstat_value added'!$L:$L,'FAOstat_value added'!$J:$J,FAOstat!CF$4,'FAOstat_value added'!$D:$D,FAOstat!$B92))</f>
        <v>129.699477</v>
      </c>
      <c r="CG92" s="4">
        <f>IF(SUMIFS('FAOstat_value added'!$L:$L,'FAOstat_value added'!$J:$J,FAOstat!CG$4,'FAOstat_value added'!$D:$D,FAOstat!$B92)=0,CF92*(1+Assumptions!$C$10),SUMIFS('FAOstat_value added'!$L:$L,'FAOstat_value added'!$J:$J,FAOstat!CG$4,'FAOstat_value added'!$D:$D,FAOstat!$B92))</f>
        <v>122.318878</v>
      </c>
      <c r="CH92" s="4">
        <f>IF(SUMIFS('FAOstat_value added'!$L:$L,'FAOstat_value added'!$J:$J,FAOstat!CH$4,'FAOstat_value added'!$D:$D,FAOstat!$B92)=0,CG92*(1+Assumptions!$C$10),SUMIFS('FAOstat_value added'!$L:$L,'FAOstat_value added'!$J:$J,FAOstat!CH$4,'FAOstat_value added'!$D:$D,FAOstat!$B92))</f>
        <v>121.08994</v>
      </c>
      <c r="CI92" s="4">
        <f>IF(SUMIFS('FAOstat_value added'!$L:$L,'FAOstat_value added'!$J:$J,FAOstat!CI$4,'FAOstat_value added'!$D:$D,FAOstat!$B92)=0,CH92*(1+Assumptions!$C$10),SUMIFS('FAOstat_value added'!$L:$L,'FAOstat_value added'!$J:$J,FAOstat!CI$4,'FAOstat_value added'!$D:$D,FAOstat!$B92))</f>
        <v>128.82584600000001</v>
      </c>
      <c r="CJ92" s="4">
        <f>IF(SUMIFS('FAOstat_value added'!$L:$L,'FAOstat_value added'!$J:$J,FAOstat!CJ$4,'FAOstat_value added'!$D:$D,FAOstat!$B92)=0,CI92*(1+Assumptions!$C$10),SUMIFS('FAOstat_value added'!$L:$L,'FAOstat_value added'!$J:$J,FAOstat!CJ$4,'FAOstat_value added'!$D:$D,FAOstat!$B92))</f>
        <v>115.564758</v>
      </c>
      <c r="CK92" s="4">
        <f>IF(SUMIFS('FAOstat_value added'!$L:$L,'FAOstat_value added'!$J:$J,FAOstat!CK$4,'FAOstat_value added'!$D:$D,FAOstat!$B92)=0,CJ92*(1+Assumptions!$C$10),SUMIFS('FAOstat_value added'!$L:$L,'FAOstat_value added'!$J:$J,FAOstat!CK$4,'FAOstat_value added'!$D:$D,FAOstat!$B92))</f>
        <v>139.37511499999999</v>
      </c>
      <c r="CL92" s="4">
        <f>IF(SUMIFS('FAOstat_value added'!$L:$L,'FAOstat_value added'!$J:$J,FAOstat!CL$4,'FAOstat_value added'!$D:$D,FAOstat!$B92)=0,CK92*(1+Assumptions!$C$10),SUMIFS('FAOstat_value added'!$L:$L,'FAOstat_value added'!$J:$J,FAOstat!CL$4,'FAOstat_value added'!$D:$D,FAOstat!$B92))</f>
        <v>101.332402</v>
      </c>
      <c r="CM92" s="4">
        <f>IF(SUMIFS('FAOstat_value added'!$L:$L,'FAOstat_value added'!$J:$J,FAOstat!CM$4,'FAOstat_value added'!$D:$D,FAOstat!$B92)=0,CL92*(1+Assumptions!$C$10),SUMIFS('FAOstat_value added'!$L:$L,'FAOstat_value added'!$J:$J,FAOstat!CM$4,'FAOstat_value added'!$D:$D,FAOstat!$B92))</f>
        <v>132.14881</v>
      </c>
      <c r="CN92" s="4">
        <f>IF(SUMIFS('FAOstat_value added'!$L:$L,'FAOstat_value added'!$J:$J,FAOstat!CN$4,'FAOstat_value added'!$D:$D,FAOstat!$B92)=0,CM92*(1+Assumptions!$C$10),SUMIFS('FAOstat_value added'!$L:$L,'FAOstat_value added'!$J:$J,FAOstat!CN$4,'FAOstat_value added'!$D:$D,FAOstat!$B92))</f>
        <v>134.79178619999999</v>
      </c>
      <c r="CO92" s="36">
        <f t="shared" si="49"/>
        <v>-5.3252266980503782E-2</v>
      </c>
    </row>
    <row r="93" spans="2:93" x14ac:dyDescent="0.35">
      <c r="B93" t="s">
        <v>423</v>
      </c>
      <c r="C93">
        <f t="shared" si="29"/>
        <v>0</v>
      </c>
      <c r="D93">
        <f t="shared" si="30"/>
        <v>0</v>
      </c>
      <c r="E93">
        <f t="shared" si="31"/>
        <v>0</v>
      </c>
      <c r="F93">
        <f t="shared" si="32"/>
        <v>0</v>
      </c>
      <c r="G93">
        <f t="shared" si="33"/>
        <v>0</v>
      </c>
      <c r="H93">
        <f t="shared" si="34"/>
        <v>0</v>
      </c>
      <c r="I93">
        <f t="shared" si="35"/>
        <v>0</v>
      </c>
      <c r="J93">
        <f t="shared" si="36"/>
        <v>0</v>
      </c>
      <c r="K93">
        <f t="shared" si="37"/>
        <v>0</v>
      </c>
      <c r="L93">
        <f t="shared" si="38"/>
        <v>0</v>
      </c>
      <c r="M93" s="4">
        <f t="shared" si="39"/>
        <v>5.99</v>
      </c>
      <c r="N93" s="4">
        <f t="shared" si="40"/>
        <v>5.43</v>
      </c>
      <c r="O93" s="4">
        <f t="shared" si="41"/>
        <v>7.42</v>
      </c>
      <c r="P93" s="4">
        <f t="shared" si="42"/>
        <v>6.62</v>
      </c>
      <c r="Q93" s="4">
        <f t="shared" si="43"/>
        <v>6.97</v>
      </c>
      <c r="R93" s="4">
        <f t="shared" si="44"/>
        <v>7.4399999999999995</v>
      </c>
      <c r="S93" s="4">
        <f t="shared" si="45"/>
        <v>8.4599999999999991</v>
      </c>
      <c r="T93" s="4">
        <f t="shared" si="46"/>
        <v>9.32</v>
      </c>
      <c r="U93" s="4">
        <f t="shared" si="47"/>
        <v>0</v>
      </c>
      <c r="V93" s="4">
        <f t="shared" si="48"/>
        <v>0</v>
      </c>
      <c r="W93">
        <f>SUMIFS('FAOstat _govt exp'!$L:$L,'FAOstat _govt exp'!$J:$J,FAOstat!W$4,'FAOstat _govt exp'!$H:$H,FAOstat!W$3,'FAOstat _govt exp'!$D:$D,FAOstat!$B93)</f>
        <v>0</v>
      </c>
      <c r="X93">
        <f>SUMIFS('FAOstat _govt exp'!$L:$L,'FAOstat _govt exp'!$J:$J,FAOstat!X$4,'FAOstat _govt exp'!$H:$H,FAOstat!X$3,'FAOstat _govt exp'!$D:$D,FAOstat!$B93)</f>
        <v>0</v>
      </c>
      <c r="Y93">
        <f>SUMIFS('FAOstat _govt exp'!$L:$L,'FAOstat _govt exp'!$J:$J,FAOstat!Y$4,'FAOstat _govt exp'!$H:$H,FAOstat!Y$3,'FAOstat _govt exp'!$D:$D,FAOstat!$B93)</f>
        <v>0</v>
      </c>
      <c r="Z93">
        <f>SUMIFS('FAOstat _govt exp'!$L:$L,'FAOstat _govt exp'!$J:$J,FAOstat!Z$4,'FAOstat _govt exp'!$H:$H,FAOstat!Z$3,'FAOstat _govt exp'!$D:$D,FAOstat!$B93)</f>
        <v>0</v>
      </c>
      <c r="AA93">
        <f>SUMIFS('FAOstat _govt exp'!$L:$L,'FAOstat _govt exp'!$J:$J,FAOstat!AA$4,'FAOstat _govt exp'!$H:$H,FAOstat!AA$3,'FAOstat _govt exp'!$D:$D,FAOstat!$B93)</f>
        <v>0</v>
      </c>
      <c r="AB93">
        <f>SUMIFS('FAOstat _govt exp'!$L:$L,'FAOstat _govt exp'!$J:$J,FAOstat!AB$4,'FAOstat _govt exp'!$H:$H,FAOstat!AB$3,'FAOstat _govt exp'!$D:$D,FAOstat!$B93)</f>
        <v>0</v>
      </c>
      <c r="AC93">
        <f>SUMIFS('FAOstat _govt exp'!$L:$L,'FAOstat _govt exp'!$J:$J,FAOstat!AC$4,'FAOstat _govt exp'!$H:$H,FAOstat!AC$3,'FAOstat _govt exp'!$D:$D,FAOstat!$B93)</f>
        <v>0</v>
      </c>
      <c r="AD93">
        <f>SUMIFS('FAOstat _govt exp'!$L:$L,'FAOstat _govt exp'!$J:$J,FAOstat!AD$4,'FAOstat _govt exp'!$H:$H,FAOstat!AD$3,'FAOstat _govt exp'!$D:$D,FAOstat!$B93)</f>
        <v>0</v>
      </c>
      <c r="AE93">
        <f>SUMIFS('FAOstat _govt exp'!$L:$L,'FAOstat _govt exp'!$J:$J,FAOstat!AE$4,'FAOstat _govt exp'!$H:$H,FAOstat!AE$3,'FAOstat _govt exp'!$D:$D,FAOstat!$B93)</f>
        <v>0</v>
      </c>
      <c r="AF93">
        <f>SUMIFS('FAOstat _govt exp'!$L:$L,'FAOstat _govt exp'!$J:$J,FAOstat!AF$4,'FAOstat _govt exp'!$H:$H,FAOstat!AF$3,'FAOstat _govt exp'!$D:$D,FAOstat!$B93)</f>
        <v>0</v>
      </c>
      <c r="AG93">
        <f>SUMIFS('FAOstat _govt exp'!$L:$L,'FAOstat _govt exp'!$J:$J,FAOstat!AG$4,'FAOstat _govt exp'!$H:$H,FAOstat!AG$3,'FAOstat _govt exp'!$D:$D,FAOstat!$B93)</f>
        <v>0</v>
      </c>
      <c r="AH93">
        <f>SUMIFS('FAOstat _govt exp'!$L:$L,'FAOstat _govt exp'!$J:$J,FAOstat!AH$4,'FAOstat _govt exp'!$H:$H,FAOstat!AH$3,'FAOstat _govt exp'!$D:$D,FAOstat!$B93)</f>
        <v>0</v>
      </c>
      <c r="AI93">
        <f>SUMIFS('FAOstat _govt exp'!$L:$L,'FAOstat _govt exp'!$J:$J,FAOstat!AI$4,'FAOstat _govt exp'!$H:$H,FAOstat!AI$3,'FAOstat _govt exp'!$D:$D,FAOstat!$B93)</f>
        <v>0</v>
      </c>
      <c r="AJ93">
        <f>SUMIFS('FAOstat _govt exp'!$L:$L,'FAOstat _govt exp'!$J:$J,FAOstat!AJ$4,'FAOstat _govt exp'!$H:$H,FAOstat!AJ$3,'FAOstat _govt exp'!$D:$D,FAOstat!$B93)</f>
        <v>0</v>
      </c>
      <c r="AK93">
        <f>SUMIFS('FAOstat _govt exp'!$L:$L,'FAOstat _govt exp'!$J:$J,FAOstat!AK$4,'FAOstat _govt exp'!$H:$H,FAOstat!AK$3,'FAOstat _govt exp'!$D:$D,FAOstat!$B93)</f>
        <v>0</v>
      </c>
      <c r="AL93">
        <f>SUMIFS('FAOstat _govt exp'!$L:$L,'FAOstat _govt exp'!$J:$J,FAOstat!AL$4,'FAOstat _govt exp'!$H:$H,FAOstat!AL$3,'FAOstat _govt exp'!$D:$D,FAOstat!$B93)</f>
        <v>0</v>
      </c>
      <c r="AM93">
        <f>SUMIFS('FAOstat _govt exp'!$L:$L,'FAOstat _govt exp'!$J:$J,FAOstat!AM$4,'FAOstat _govt exp'!$H:$H,FAOstat!AM$3,'FAOstat _govt exp'!$D:$D,FAOstat!$B93)</f>
        <v>0</v>
      </c>
      <c r="AN93">
        <f>SUMIFS('FAOstat _govt exp'!$L:$L,'FAOstat _govt exp'!$J:$J,FAOstat!AN$4,'FAOstat _govt exp'!$H:$H,FAOstat!AN$3,'FAOstat _govt exp'!$D:$D,FAOstat!$B93)</f>
        <v>0</v>
      </c>
      <c r="AO93">
        <f>SUMIFS('FAOstat _govt exp'!$L:$L,'FAOstat _govt exp'!$J:$J,FAOstat!AO$4,'FAOstat _govt exp'!$H:$H,FAOstat!AO$3,'FAOstat _govt exp'!$D:$D,FAOstat!$B93)</f>
        <v>0</v>
      </c>
      <c r="AP93">
        <f>SUMIFS('FAOstat _govt exp'!$L:$L,'FAOstat _govt exp'!$J:$J,FAOstat!AP$4,'FAOstat _govt exp'!$H:$H,FAOstat!AP$3,'FAOstat _govt exp'!$D:$D,FAOstat!$B93)</f>
        <v>0</v>
      </c>
      <c r="AQ93">
        <f>SUMIFS('FAOstat _govt exp'!$L:$L,'FAOstat _govt exp'!$J:$J,FAOstat!AQ$4,'FAOstat _govt exp'!$H:$H,FAOstat!AQ$3,'FAOstat _govt exp'!$D:$D,FAOstat!$B93)</f>
        <v>0</v>
      </c>
      <c r="AR93">
        <f>SUMIFS('FAOstat _govt exp'!$L:$L,'FAOstat _govt exp'!$J:$J,FAOstat!AR$4,'FAOstat _govt exp'!$H:$H,FAOstat!AR$3,'FAOstat _govt exp'!$D:$D,FAOstat!$B93)</f>
        <v>0</v>
      </c>
      <c r="AS93">
        <f>SUMIFS('FAOstat _govt exp'!$L:$L,'FAOstat _govt exp'!$J:$J,FAOstat!AS$4,'FAOstat _govt exp'!$H:$H,FAOstat!AS$3,'FAOstat _govt exp'!$D:$D,FAOstat!$B93)</f>
        <v>0</v>
      </c>
      <c r="AT93">
        <f>SUMIFS('FAOstat _govt exp'!$L:$L,'FAOstat _govt exp'!$J:$J,FAOstat!AT$4,'FAOstat _govt exp'!$H:$H,FAOstat!AT$3,'FAOstat _govt exp'!$D:$D,FAOstat!$B93)</f>
        <v>0</v>
      </c>
      <c r="AU93">
        <f>SUMIFS('FAOstat _govt exp'!$L:$L,'FAOstat _govt exp'!$J:$J,FAOstat!AU$4,'FAOstat _govt exp'!$H:$H,FAOstat!AU$3,'FAOstat _govt exp'!$D:$D,FAOstat!$B93)</f>
        <v>0</v>
      </c>
      <c r="AV93">
        <f>SUMIFS('FAOstat _govt exp'!$L:$L,'FAOstat _govt exp'!$J:$J,FAOstat!AV$4,'FAOstat _govt exp'!$H:$H,FAOstat!AV$3,'FAOstat _govt exp'!$D:$D,FAOstat!$B93)</f>
        <v>0</v>
      </c>
      <c r="AW93">
        <f>SUMIFS('FAOstat _govt exp'!$L:$L,'FAOstat _govt exp'!$J:$J,FAOstat!AW$4,'FAOstat _govt exp'!$H:$H,FAOstat!AW$3,'FAOstat _govt exp'!$D:$D,FAOstat!$B93)</f>
        <v>0</v>
      </c>
      <c r="AX93">
        <f>SUMIFS('FAOstat _govt exp'!$L:$L,'FAOstat _govt exp'!$J:$J,FAOstat!AX$4,'FAOstat _govt exp'!$H:$H,FAOstat!AX$3,'FAOstat _govt exp'!$D:$D,FAOstat!$B93)</f>
        <v>0</v>
      </c>
      <c r="AY93">
        <f>SUMIFS('FAOstat _govt exp'!$L:$L,'FAOstat _govt exp'!$J:$J,FAOstat!AY$4,'FAOstat _govt exp'!$H:$H,FAOstat!AY$3,'FAOstat _govt exp'!$D:$D,FAOstat!$B93)</f>
        <v>0</v>
      </c>
      <c r="AZ93">
        <f>SUMIFS('FAOstat _govt exp'!$L:$L,'FAOstat _govt exp'!$J:$J,FAOstat!AZ$4,'FAOstat _govt exp'!$H:$H,FAOstat!AZ$3,'FAOstat _govt exp'!$D:$D,FAOstat!$B93)</f>
        <v>0</v>
      </c>
      <c r="BA93">
        <f>SUMIFS('FAOstat _govt exp'!$L:$L,'FAOstat _govt exp'!$J:$J,FAOstat!BA$4,'FAOstat _govt exp'!$H:$H,FAOstat!BA$3,'FAOstat _govt exp'!$D:$D,FAOstat!$B93)</f>
        <v>1.99</v>
      </c>
      <c r="BB93">
        <f>SUMIFS('FAOstat _govt exp'!$L:$L,'FAOstat _govt exp'!$J:$J,FAOstat!BB$4,'FAOstat _govt exp'!$H:$H,FAOstat!BB$3,'FAOstat _govt exp'!$D:$D,FAOstat!$B93)</f>
        <v>1.65</v>
      </c>
      <c r="BC93">
        <f>SUMIFS('FAOstat _govt exp'!$L:$L,'FAOstat _govt exp'!$J:$J,FAOstat!BC$4,'FAOstat _govt exp'!$H:$H,FAOstat!BC$3,'FAOstat _govt exp'!$D:$D,FAOstat!$B93)</f>
        <v>3.51</v>
      </c>
      <c r="BD93">
        <f>SUMIFS('FAOstat _govt exp'!$L:$L,'FAOstat _govt exp'!$J:$J,FAOstat!BD$4,'FAOstat _govt exp'!$H:$H,FAOstat!BD$3,'FAOstat _govt exp'!$D:$D,FAOstat!$B93)</f>
        <v>2.41</v>
      </c>
      <c r="BE93">
        <f>SUMIFS('FAOstat _govt exp'!$L:$L,'FAOstat _govt exp'!$J:$J,FAOstat!BE$4,'FAOstat _govt exp'!$H:$H,FAOstat!BE$3,'FAOstat _govt exp'!$D:$D,FAOstat!$B93)</f>
        <v>2.5</v>
      </c>
      <c r="BF93">
        <f>SUMIFS('FAOstat _govt exp'!$L:$L,'FAOstat _govt exp'!$J:$J,FAOstat!BF$4,'FAOstat _govt exp'!$H:$H,FAOstat!BF$3,'FAOstat _govt exp'!$D:$D,FAOstat!$B93)</f>
        <v>2.5499999999999998</v>
      </c>
      <c r="BG93">
        <f>SUMIFS('FAOstat _govt exp'!$L:$L,'FAOstat _govt exp'!$J:$J,FAOstat!BG$4,'FAOstat _govt exp'!$H:$H,FAOstat!BG$3,'FAOstat _govt exp'!$D:$D,FAOstat!$B93)</f>
        <v>3.11</v>
      </c>
      <c r="BH93">
        <f>SUMIFS('FAOstat _govt exp'!$L:$L,'FAOstat _govt exp'!$J:$J,FAOstat!BH$4,'FAOstat _govt exp'!$H:$H,FAOstat!BH$3,'FAOstat _govt exp'!$D:$D,FAOstat!$B93)</f>
        <v>2.02</v>
      </c>
      <c r="BI93">
        <f>SUMIFS('FAOstat _govt exp'!$L:$L,'FAOstat _govt exp'!$J:$J,FAOstat!BI$4,'FAOstat _govt exp'!$H:$H,FAOstat!BI$3,'FAOstat _govt exp'!$D:$D,FAOstat!$B93)</f>
        <v>0</v>
      </c>
      <c r="BJ93">
        <f>SUMIFS('FAOstat _govt exp'!$L:$L,'FAOstat _govt exp'!$J:$J,FAOstat!BJ$4,'FAOstat _govt exp'!$H:$H,FAOstat!BJ$3,'FAOstat _govt exp'!$D:$D,FAOstat!$B93)</f>
        <v>0</v>
      </c>
      <c r="BK93">
        <f>SUMIFS('FAOstat _govt exp'!$L:$L,'FAOstat _govt exp'!$J:$J,FAOstat!BK$4,'FAOstat _govt exp'!$H:$H,FAOstat!BK$3,'FAOstat _govt exp'!$D:$D,FAOstat!$B93)</f>
        <v>4</v>
      </c>
      <c r="BL93">
        <f>SUMIFS('FAOstat _govt exp'!$L:$L,'FAOstat _govt exp'!$J:$J,FAOstat!BL$4,'FAOstat _govt exp'!$H:$H,FAOstat!BL$3,'FAOstat _govt exp'!$D:$D,FAOstat!$B93)</f>
        <v>3.78</v>
      </c>
      <c r="BM93">
        <f>SUMIFS('FAOstat _govt exp'!$L:$L,'FAOstat _govt exp'!$J:$J,FAOstat!BM$4,'FAOstat _govt exp'!$H:$H,FAOstat!BM$3,'FAOstat _govt exp'!$D:$D,FAOstat!$B93)</f>
        <v>3.91</v>
      </c>
      <c r="BN93">
        <f>SUMIFS('FAOstat _govt exp'!$L:$L,'FAOstat _govt exp'!$J:$J,FAOstat!BN$4,'FAOstat _govt exp'!$H:$H,FAOstat!BN$3,'FAOstat _govt exp'!$D:$D,FAOstat!$B93)</f>
        <v>4.21</v>
      </c>
      <c r="BO93">
        <f>SUMIFS('FAOstat _govt exp'!$L:$L,'FAOstat _govt exp'!$J:$J,FAOstat!BO$4,'FAOstat _govt exp'!$H:$H,FAOstat!BO$3,'FAOstat _govt exp'!$D:$D,FAOstat!$B93)</f>
        <v>4.47</v>
      </c>
      <c r="BP93">
        <f>SUMIFS('FAOstat _govt exp'!$L:$L,'FAOstat _govt exp'!$J:$J,FAOstat!BP$4,'FAOstat _govt exp'!$H:$H,FAOstat!BP$3,'FAOstat _govt exp'!$D:$D,FAOstat!$B93)</f>
        <v>4.8899999999999997</v>
      </c>
      <c r="BQ93">
        <f>SUMIFS('FAOstat _govt exp'!$L:$L,'FAOstat _govt exp'!$J:$J,FAOstat!BQ$4,'FAOstat _govt exp'!$H:$H,FAOstat!BQ$3,'FAOstat _govt exp'!$D:$D,FAOstat!$B93)</f>
        <v>5.35</v>
      </c>
      <c r="BR93">
        <f>SUMIFS('FAOstat _govt exp'!$L:$L,'FAOstat _govt exp'!$J:$J,FAOstat!BR$4,'FAOstat _govt exp'!$H:$H,FAOstat!BR$3,'FAOstat _govt exp'!$D:$D,FAOstat!$B93)</f>
        <v>7.3</v>
      </c>
      <c r="BS93">
        <f>SUMIFS('FAOstat _govt exp'!$L:$L,'FAOstat _govt exp'!$J:$J,FAOstat!BS$4,'FAOstat _govt exp'!$H:$H,FAOstat!BS$3,'FAOstat _govt exp'!$D:$D,FAOstat!$B93)</f>
        <v>0</v>
      </c>
      <c r="BT93">
        <f>SUMIFS('FAOstat _govt exp'!$L:$L,'FAOstat _govt exp'!$J:$J,FAOstat!BT$4,'FAOstat _govt exp'!$H:$H,FAOstat!BT$3,'FAOstat _govt exp'!$D:$D,FAOstat!$B93)</f>
        <v>0</v>
      </c>
      <c r="BU93">
        <f>SUMIFS('FAOstat _govt exp'!$L:$L,'FAOstat _govt exp'!$J:$J,FAOstat!BU$4,'FAOstat _govt exp'!$H:$H,FAOstat!BU$3,'FAOstat _govt exp'!$D:$D,FAOstat!$B93)</f>
        <v>0</v>
      </c>
      <c r="BV93">
        <f>SUMIFS('FAOstat _govt exp'!$L:$L,'FAOstat _govt exp'!$J:$J,FAOstat!BV$4,'FAOstat _govt exp'!$H:$H,FAOstat!BV$3,'FAOstat _govt exp'!$D:$D,FAOstat!$B93)</f>
        <v>0</v>
      </c>
      <c r="BW93">
        <f>SUMIFS('FAOstat _govt exp'!$L:$L,'FAOstat _govt exp'!$J:$J,FAOstat!BW$4,'FAOstat _govt exp'!$H:$H,FAOstat!BW$3,'FAOstat _govt exp'!$D:$D,FAOstat!$B93)</f>
        <v>0</v>
      </c>
      <c r="BX93">
        <f>SUMIFS('FAOstat _govt exp'!$L:$L,'FAOstat _govt exp'!$J:$J,FAOstat!BX$4,'FAOstat _govt exp'!$H:$H,FAOstat!BX$3,'FAOstat _govt exp'!$D:$D,FAOstat!$B93)</f>
        <v>0</v>
      </c>
      <c r="BY93">
        <f>SUMIFS('FAOstat _govt exp'!$L:$L,'FAOstat _govt exp'!$J:$J,FAOstat!BY$4,'FAOstat _govt exp'!$H:$H,FAOstat!BY$3,'FAOstat _govt exp'!$D:$D,FAOstat!$B93)</f>
        <v>0</v>
      </c>
      <c r="BZ93">
        <f>SUMIFS('FAOstat _govt exp'!$L:$L,'FAOstat _govt exp'!$J:$J,FAOstat!BZ$4,'FAOstat _govt exp'!$H:$H,FAOstat!BZ$3,'FAOstat _govt exp'!$D:$D,FAOstat!$B93)</f>
        <v>0</v>
      </c>
      <c r="CA93">
        <f>SUMIFS('FAOstat _govt exp'!$L:$L,'FAOstat _govt exp'!$J:$J,FAOstat!CA$4,'FAOstat _govt exp'!$H:$H,FAOstat!CA$3,'FAOstat _govt exp'!$D:$D,FAOstat!$B93)</f>
        <v>0</v>
      </c>
      <c r="CB93">
        <f>SUMIFS('FAOstat _govt exp'!$L:$L,'FAOstat _govt exp'!$J:$J,FAOstat!CB$4,'FAOstat _govt exp'!$H:$H,FAOstat!CB$3,'FAOstat _govt exp'!$D:$D,FAOstat!$B93)</f>
        <v>0</v>
      </c>
      <c r="CC93">
        <f>SUMIFS('FAOstat _govt exp'!$L:$L,'FAOstat _govt exp'!$J:$J,FAOstat!CC$4,'FAOstat _govt exp'!$H:$H,FAOstat!CC$3,'FAOstat _govt exp'!$D:$D,FAOstat!$B93)</f>
        <v>0</v>
      </c>
      <c r="CD93">
        <f>SUMIFS('FAOstat _govt exp'!$L:$L,'FAOstat _govt exp'!$J:$J,FAOstat!CD$4,'FAOstat _govt exp'!$H:$H,FAOstat!CD$3,'FAOstat _govt exp'!$D:$D,FAOstat!$B93)</f>
        <v>0</v>
      </c>
      <c r="CE93" s="4">
        <f>SUMIFS('FAOstat_value added'!$L:$L,'FAOstat_value added'!$J:$J,FAOstat!CE$4,'FAOstat_value added'!$D:$D,FAOstat!$B93)</f>
        <v>24.821066999999999</v>
      </c>
      <c r="CF93" s="4">
        <f>IF(SUMIFS('FAOstat_value added'!$L:$L,'FAOstat_value added'!$J:$J,FAOstat!CF$4,'FAOstat_value added'!$D:$D,FAOstat!$B93)=0,CE93*(1+Assumptions!$C$10),SUMIFS('FAOstat_value added'!$L:$L,'FAOstat_value added'!$J:$J,FAOstat!CF$4,'FAOstat_value added'!$D:$D,FAOstat!$B93))</f>
        <v>26.311577</v>
      </c>
      <c r="CG93" s="4">
        <f>IF(SUMIFS('FAOstat_value added'!$L:$L,'FAOstat_value added'!$J:$J,FAOstat!CG$4,'FAOstat_value added'!$D:$D,FAOstat!$B93)=0,CF93*(1+Assumptions!$C$10),SUMIFS('FAOstat_value added'!$L:$L,'FAOstat_value added'!$J:$J,FAOstat!CG$4,'FAOstat_value added'!$D:$D,FAOstat!$B93))</f>
        <v>39.137715999999998</v>
      </c>
      <c r="CH93" s="4">
        <f>IF(SUMIFS('FAOstat_value added'!$L:$L,'FAOstat_value added'!$J:$J,FAOstat!CH$4,'FAOstat_value added'!$D:$D,FAOstat!$B93)=0,CG93*(1+Assumptions!$C$10),SUMIFS('FAOstat_value added'!$L:$L,'FAOstat_value added'!$J:$J,FAOstat!CH$4,'FAOstat_value added'!$D:$D,FAOstat!$B93))</f>
        <v>38.780752</v>
      </c>
      <c r="CI93" s="4">
        <f>IF(SUMIFS('FAOstat_value added'!$L:$L,'FAOstat_value added'!$J:$J,FAOstat!CI$4,'FAOstat_value added'!$D:$D,FAOstat!$B93)=0,CH93*(1+Assumptions!$C$10),SUMIFS('FAOstat_value added'!$L:$L,'FAOstat_value added'!$J:$J,FAOstat!CI$4,'FAOstat_value added'!$D:$D,FAOstat!$B93))</f>
        <v>28.712237999999999</v>
      </c>
      <c r="CJ93" s="4">
        <f>IF(SUMIFS('FAOstat_value added'!$L:$L,'FAOstat_value added'!$J:$J,FAOstat!CJ$4,'FAOstat_value added'!$D:$D,FAOstat!$B93)=0,CI93*(1+Assumptions!$C$10),SUMIFS('FAOstat_value added'!$L:$L,'FAOstat_value added'!$J:$J,FAOstat!CJ$4,'FAOstat_value added'!$D:$D,FAOstat!$B93))</f>
        <v>25.883444999999998</v>
      </c>
      <c r="CK93" s="4">
        <f>IF(SUMIFS('FAOstat_value added'!$L:$L,'FAOstat_value added'!$J:$J,FAOstat!CK$4,'FAOstat_value added'!$D:$D,FAOstat!$B93)=0,CJ93*(1+Assumptions!$C$10),SUMIFS('FAOstat_value added'!$L:$L,'FAOstat_value added'!$J:$J,FAOstat!CK$4,'FAOstat_value added'!$D:$D,FAOstat!$B93))</f>
        <v>30.911199</v>
      </c>
      <c r="CL93" s="4">
        <f>IF(SUMIFS('FAOstat_value added'!$L:$L,'FAOstat_value added'!$J:$J,FAOstat!CL$4,'FAOstat_value added'!$D:$D,FAOstat!$B93)=0,CK93*(1+Assumptions!$C$10),SUMIFS('FAOstat_value added'!$L:$L,'FAOstat_value added'!$J:$J,FAOstat!CL$4,'FAOstat_value added'!$D:$D,FAOstat!$B93))</f>
        <v>34.397132999999997</v>
      </c>
      <c r="CM93" s="4">
        <f>IF(SUMIFS('FAOstat_value added'!$L:$L,'FAOstat_value added'!$J:$J,FAOstat!CM$4,'FAOstat_value added'!$D:$D,FAOstat!$B93)=0,CL93*(1+Assumptions!$C$10),SUMIFS('FAOstat_value added'!$L:$L,'FAOstat_value added'!$J:$J,FAOstat!CM$4,'FAOstat_value added'!$D:$D,FAOstat!$B93))</f>
        <v>33.175657999999999</v>
      </c>
      <c r="CN93" s="4">
        <f>IF(SUMIFS('FAOstat_value added'!$L:$L,'FAOstat_value added'!$J:$J,FAOstat!CN$4,'FAOstat_value added'!$D:$D,FAOstat!$B93)=0,CM93*(1+Assumptions!$C$10),SUMIFS('FAOstat_value added'!$L:$L,'FAOstat_value added'!$J:$J,FAOstat!CN$4,'FAOstat_value added'!$D:$D,FAOstat!$B93))</f>
        <v>33.839171159999999</v>
      </c>
      <c r="CO93" s="36">
        <f t="shared" si="49"/>
        <v>6.5189833759422999E-2</v>
      </c>
    </row>
    <row r="94" spans="2:93" x14ac:dyDescent="0.35">
      <c r="B94" t="s">
        <v>213</v>
      </c>
      <c r="C94">
        <f t="shared" si="29"/>
        <v>0</v>
      </c>
      <c r="D94">
        <f t="shared" si="30"/>
        <v>0</v>
      </c>
      <c r="E94">
        <f t="shared" si="31"/>
        <v>0</v>
      </c>
      <c r="F94">
        <f t="shared" si="32"/>
        <v>0</v>
      </c>
      <c r="G94">
        <f t="shared" si="33"/>
        <v>0</v>
      </c>
      <c r="H94">
        <f t="shared" si="34"/>
        <v>0</v>
      </c>
      <c r="I94">
        <f t="shared" si="35"/>
        <v>0</v>
      </c>
      <c r="J94">
        <f t="shared" si="36"/>
        <v>0</v>
      </c>
      <c r="K94">
        <f t="shared" si="37"/>
        <v>0</v>
      </c>
      <c r="L94">
        <f t="shared" si="38"/>
        <v>0</v>
      </c>
      <c r="M94" s="4">
        <f t="shared" si="39"/>
        <v>202.15</v>
      </c>
      <c r="N94" s="4">
        <f t="shared" si="40"/>
        <v>183.57999999999998</v>
      </c>
      <c r="O94" s="4">
        <f t="shared" si="41"/>
        <v>185.93</v>
      </c>
      <c r="P94" s="4">
        <f t="shared" si="42"/>
        <v>151.70999999999998</v>
      </c>
      <c r="Q94" s="4">
        <f t="shared" si="43"/>
        <v>150.65</v>
      </c>
      <c r="R94" s="4">
        <f t="shared" si="44"/>
        <v>67.680000000000007</v>
      </c>
      <c r="S94" s="4">
        <f t="shared" si="45"/>
        <v>147.67000000000002</v>
      </c>
      <c r="T94" s="4">
        <f t="shared" si="46"/>
        <v>153.6</v>
      </c>
      <c r="U94" s="4">
        <f t="shared" si="47"/>
        <v>142.55000000000001</v>
      </c>
      <c r="V94" s="4">
        <f t="shared" si="48"/>
        <v>0</v>
      </c>
      <c r="W94">
        <f>SUMIFS('FAOstat _govt exp'!$L:$L,'FAOstat _govt exp'!$J:$J,FAOstat!W$4,'FAOstat _govt exp'!$H:$H,FAOstat!W$3,'FAOstat _govt exp'!$D:$D,FAOstat!$B94)</f>
        <v>106.11</v>
      </c>
      <c r="X94">
        <f>SUMIFS('FAOstat _govt exp'!$L:$L,'FAOstat _govt exp'!$J:$J,FAOstat!X$4,'FAOstat _govt exp'!$H:$H,FAOstat!X$3,'FAOstat _govt exp'!$D:$D,FAOstat!$B94)</f>
        <v>81.709999999999994</v>
      </c>
      <c r="Y94">
        <f>SUMIFS('FAOstat _govt exp'!$L:$L,'FAOstat _govt exp'!$J:$J,FAOstat!Y$4,'FAOstat _govt exp'!$H:$H,FAOstat!Y$3,'FAOstat _govt exp'!$D:$D,FAOstat!$B94)</f>
        <v>81.23</v>
      </c>
      <c r="Z94">
        <f>SUMIFS('FAOstat _govt exp'!$L:$L,'FAOstat _govt exp'!$J:$J,FAOstat!Z$4,'FAOstat _govt exp'!$H:$H,FAOstat!Z$3,'FAOstat _govt exp'!$D:$D,FAOstat!$B94)</f>
        <v>84.88</v>
      </c>
      <c r="AA94">
        <f>SUMIFS('FAOstat _govt exp'!$L:$L,'FAOstat _govt exp'!$J:$J,FAOstat!AA$4,'FAOstat _govt exp'!$H:$H,FAOstat!AA$3,'FAOstat _govt exp'!$D:$D,FAOstat!$B94)</f>
        <v>81.31</v>
      </c>
      <c r="AB94">
        <f>SUMIFS('FAOstat _govt exp'!$L:$L,'FAOstat _govt exp'!$J:$J,FAOstat!AB$4,'FAOstat _govt exp'!$H:$H,FAOstat!AB$3,'FAOstat _govt exp'!$D:$D,FAOstat!$B94)</f>
        <v>34.83</v>
      </c>
      <c r="AC94">
        <f>SUMIFS('FAOstat _govt exp'!$L:$L,'FAOstat _govt exp'!$J:$J,FAOstat!AC$4,'FAOstat _govt exp'!$H:$H,FAOstat!AC$3,'FAOstat _govt exp'!$D:$D,FAOstat!$B94)</f>
        <v>72.81</v>
      </c>
      <c r="AD94">
        <f>SUMIFS('FAOstat _govt exp'!$L:$L,'FAOstat _govt exp'!$J:$J,FAOstat!AD$4,'FAOstat _govt exp'!$H:$H,FAOstat!AD$3,'FAOstat _govt exp'!$D:$D,FAOstat!$B94)</f>
        <v>80.849999999999994</v>
      </c>
      <c r="AE94">
        <f>SUMIFS('FAOstat _govt exp'!$L:$L,'FAOstat _govt exp'!$J:$J,FAOstat!AE$4,'FAOstat _govt exp'!$H:$H,FAOstat!AE$3,'FAOstat _govt exp'!$D:$D,FAOstat!$B94)</f>
        <v>70.03</v>
      </c>
      <c r="AF94">
        <f>SUMIFS('FAOstat _govt exp'!$L:$L,'FAOstat _govt exp'!$J:$J,FAOstat!AF$4,'FAOstat _govt exp'!$H:$H,FAOstat!AF$3,'FAOstat _govt exp'!$D:$D,FAOstat!$B94)</f>
        <v>0</v>
      </c>
      <c r="AG94">
        <f>SUMIFS('FAOstat _govt exp'!$L:$L,'FAOstat _govt exp'!$J:$J,FAOstat!AG$4,'FAOstat _govt exp'!$H:$H,FAOstat!AG$3,'FAOstat _govt exp'!$D:$D,FAOstat!$B94)</f>
        <v>96.04</v>
      </c>
      <c r="AH94">
        <f>SUMIFS('FAOstat _govt exp'!$L:$L,'FAOstat _govt exp'!$J:$J,FAOstat!AH$4,'FAOstat _govt exp'!$H:$H,FAOstat!AH$3,'FAOstat _govt exp'!$D:$D,FAOstat!$B94)</f>
        <v>101.87</v>
      </c>
      <c r="AI94">
        <f>SUMIFS('FAOstat _govt exp'!$L:$L,'FAOstat _govt exp'!$J:$J,FAOstat!AI$4,'FAOstat _govt exp'!$H:$H,FAOstat!AI$3,'FAOstat _govt exp'!$D:$D,FAOstat!$B94)</f>
        <v>104.7</v>
      </c>
      <c r="AJ94">
        <f>SUMIFS('FAOstat _govt exp'!$L:$L,'FAOstat _govt exp'!$J:$J,FAOstat!AJ$4,'FAOstat _govt exp'!$H:$H,FAOstat!AJ$3,'FAOstat _govt exp'!$D:$D,FAOstat!$B94)</f>
        <v>66.83</v>
      </c>
      <c r="AK94">
        <f>SUMIFS('FAOstat _govt exp'!$L:$L,'FAOstat _govt exp'!$J:$J,FAOstat!AK$4,'FAOstat _govt exp'!$H:$H,FAOstat!AK$3,'FAOstat _govt exp'!$D:$D,FAOstat!$B94)</f>
        <v>69.34</v>
      </c>
      <c r="AL94">
        <f>SUMIFS('FAOstat _govt exp'!$L:$L,'FAOstat _govt exp'!$J:$J,FAOstat!AL$4,'FAOstat _govt exp'!$H:$H,FAOstat!AL$3,'FAOstat _govt exp'!$D:$D,FAOstat!$B94)</f>
        <v>32.85</v>
      </c>
      <c r="AM94">
        <f>SUMIFS('FAOstat _govt exp'!$L:$L,'FAOstat _govt exp'!$J:$J,FAOstat!AM$4,'FAOstat _govt exp'!$H:$H,FAOstat!AM$3,'FAOstat _govt exp'!$D:$D,FAOstat!$B94)</f>
        <v>74.86</v>
      </c>
      <c r="AN94">
        <f>SUMIFS('FAOstat _govt exp'!$L:$L,'FAOstat _govt exp'!$J:$J,FAOstat!AN$4,'FAOstat _govt exp'!$H:$H,FAOstat!AN$3,'FAOstat _govt exp'!$D:$D,FAOstat!$B94)</f>
        <v>72.75</v>
      </c>
      <c r="AO94">
        <f>SUMIFS('FAOstat _govt exp'!$L:$L,'FAOstat _govt exp'!$J:$J,FAOstat!AO$4,'FAOstat _govt exp'!$H:$H,FAOstat!AO$3,'FAOstat _govt exp'!$D:$D,FAOstat!$B94)</f>
        <v>72.52</v>
      </c>
      <c r="AP94">
        <f>SUMIFS('FAOstat _govt exp'!$L:$L,'FAOstat _govt exp'!$J:$J,FAOstat!AP$4,'FAOstat _govt exp'!$H:$H,FAOstat!AP$3,'FAOstat _govt exp'!$D:$D,FAOstat!$B94)</f>
        <v>0</v>
      </c>
      <c r="AQ94">
        <f>SUMIFS('FAOstat _govt exp'!$L:$L,'FAOstat _govt exp'!$J:$J,FAOstat!AQ$4,'FAOstat _govt exp'!$H:$H,FAOstat!AQ$3,'FAOstat _govt exp'!$D:$D,FAOstat!$B94)</f>
        <v>0</v>
      </c>
      <c r="AR94">
        <f>SUMIFS('FAOstat _govt exp'!$L:$L,'FAOstat _govt exp'!$J:$J,FAOstat!AR$4,'FAOstat _govt exp'!$H:$H,FAOstat!AR$3,'FAOstat _govt exp'!$D:$D,FAOstat!$B94)</f>
        <v>0</v>
      </c>
      <c r="AS94">
        <f>SUMIFS('FAOstat _govt exp'!$L:$L,'FAOstat _govt exp'!$J:$J,FAOstat!AS$4,'FAOstat _govt exp'!$H:$H,FAOstat!AS$3,'FAOstat _govt exp'!$D:$D,FAOstat!$B94)</f>
        <v>0</v>
      </c>
      <c r="AT94">
        <f>SUMIFS('FAOstat _govt exp'!$L:$L,'FAOstat _govt exp'!$J:$J,FAOstat!AT$4,'FAOstat _govt exp'!$H:$H,FAOstat!AT$3,'FAOstat _govt exp'!$D:$D,FAOstat!$B94)</f>
        <v>0</v>
      </c>
      <c r="AU94">
        <f>SUMIFS('FAOstat _govt exp'!$L:$L,'FAOstat _govt exp'!$J:$J,FAOstat!AU$4,'FAOstat _govt exp'!$H:$H,FAOstat!AU$3,'FAOstat _govt exp'!$D:$D,FAOstat!$B94)</f>
        <v>0</v>
      </c>
      <c r="AV94">
        <f>SUMIFS('FAOstat _govt exp'!$L:$L,'FAOstat _govt exp'!$J:$J,FAOstat!AV$4,'FAOstat _govt exp'!$H:$H,FAOstat!AV$3,'FAOstat _govt exp'!$D:$D,FAOstat!$B94)</f>
        <v>0</v>
      </c>
      <c r="AW94">
        <f>SUMIFS('FAOstat _govt exp'!$L:$L,'FAOstat _govt exp'!$J:$J,FAOstat!AW$4,'FAOstat _govt exp'!$H:$H,FAOstat!AW$3,'FAOstat _govt exp'!$D:$D,FAOstat!$B94)</f>
        <v>0</v>
      </c>
      <c r="AX94">
        <f>SUMIFS('FAOstat _govt exp'!$L:$L,'FAOstat _govt exp'!$J:$J,FAOstat!AX$4,'FAOstat _govt exp'!$H:$H,FAOstat!AX$3,'FAOstat _govt exp'!$D:$D,FAOstat!$B94)</f>
        <v>0</v>
      </c>
      <c r="AY94">
        <f>SUMIFS('FAOstat _govt exp'!$L:$L,'FAOstat _govt exp'!$J:$J,FAOstat!AY$4,'FAOstat _govt exp'!$H:$H,FAOstat!AY$3,'FAOstat _govt exp'!$D:$D,FAOstat!$B94)</f>
        <v>0</v>
      </c>
      <c r="AZ94">
        <f>SUMIFS('FAOstat _govt exp'!$L:$L,'FAOstat _govt exp'!$J:$J,FAOstat!AZ$4,'FAOstat _govt exp'!$H:$H,FAOstat!AZ$3,'FAOstat _govt exp'!$D:$D,FAOstat!$B94)</f>
        <v>0</v>
      </c>
      <c r="BA94">
        <f>SUMIFS('FAOstat _govt exp'!$L:$L,'FAOstat _govt exp'!$J:$J,FAOstat!BA$4,'FAOstat _govt exp'!$H:$H,FAOstat!BA$3,'FAOstat _govt exp'!$D:$D,FAOstat!$B94)</f>
        <v>101.08</v>
      </c>
      <c r="BB94">
        <f>SUMIFS('FAOstat _govt exp'!$L:$L,'FAOstat _govt exp'!$J:$J,FAOstat!BB$4,'FAOstat _govt exp'!$H:$H,FAOstat!BB$3,'FAOstat _govt exp'!$D:$D,FAOstat!$B94)</f>
        <v>76.33</v>
      </c>
      <c r="BC94">
        <f>SUMIFS('FAOstat _govt exp'!$L:$L,'FAOstat _govt exp'!$J:$J,FAOstat!BC$4,'FAOstat _govt exp'!$H:$H,FAOstat!BC$3,'FAOstat _govt exp'!$D:$D,FAOstat!$B94)</f>
        <v>75.62</v>
      </c>
      <c r="BD94">
        <f>SUMIFS('FAOstat _govt exp'!$L:$L,'FAOstat _govt exp'!$J:$J,FAOstat!BD$4,'FAOstat _govt exp'!$H:$H,FAOstat!BD$3,'FAOstat _govt exp'!$D:$D,FAOstat!$B94)</f>
        <v>78.88</v>
      </c>
      <c r="BE94">
        <f>SUMIFS('FAOstat _govt exp'!$L:$L,'FAOstat _govt exp'!$J:$J,FAOstat!BE$4,'FAOstat _govt exp'!$H:$H,FAOstat!BE$3,'FAOstat _govt exp'!$D:$D,FAOstat!$B94)</f>
        <v>75.13</v>
      </c>
      <c r="BF94">
        <f>SUMIFS('FAOstat _govt exp'!$L:$L,'FAOstat _govt exp'!$J:$J,FAOstat!BF$4,'FAOstat _govt exp'!$H:$H,FAOstat!BF$3,'FAOstat _govt exp'!$D:$D,FAOstat!$B94)</f>
        <v>32.450000000000003</v>
      </c>
      <c r="BG94">
        <f>SUMIFS('FAOstat _govt exp'!$L:$L,'FAOstat _govt exp'!$J:$J,FAOstat!BG$4,'FAOstat _govt exp'!$H:$H,FAOstat!BG$3,'FAOstat _govt exp'!$D:$D,FAOstat!$B94)</f>
        <v>66.790000000000006</v>
      </c>
      <c r="BH94">
        <f>SUMIFS('FAOstat _govt exp'!$L:$L,'FAOstat _govt exp'!$J:$J,FAOstat!BH$4,'FAOstat _govt exp'!$H:$H,FAOstat!BH$3,'FAOstat _govt exp'!$D:$D,FAOstat!$B94)</f>
        <v>70.25</v>
      </c>
      <c r="BI94">
        <f>SUMIFS('FAOstat _govt exp'!$L:$L,'FAOstat _govt exp'!$J:$J,FAOstat!BI$4,'FAOstat _govt exp'!$H:$H,FAOstat!BI$3,'FAOstat _govt exp'!$D:$D,FAOstat!$B94)</f>
        <v>75.42</v>
      </c>
      <c r="BJ94">
        <f>SUMIFS('FAOstat _govt exp'!$L:$L,'FAOstat _govt exp'!$J:$J,FAOstat!BJ$4,'FAOstat _govt exp'!$H:$H,FAOstat!BJ$3,'FAOstat _govt exp'!$D:$D,FAOstat!$B94)</f>
        <v>0</v>
      </c>
      <c r="BK94">
        <f>SUMIFS('FAOstat _govt exp'!$L:$L,'FAOstat _govt exp'!$J:$J,FAOstat!BK$4,'FAOstat _govt exp'!$H:$H,FAOstat!BK$3,'FAOstat _govt exp'!$D:$D,FAOstat!$B94)</f>
        <v>84.87</v>
      </c>
      <c r="BL94">
        <f>SUMIFS('FAOstat _govt exp'!$L:$L,'FAOstat _govt exp'!$J:$J,FAOstat!BL$4,'FAOstat _govt exp'!$H:$H,FAOstat!BL$3,'FAOstat _govt exp'!$D:$D,FAOstat!$B94)</f>
        <v>89.58</v>
      </c>
      <c r="BM94">
        <f>SUMIFS('FAOstat _govt exp'!$L:$L,'FAOstat _govt exp'!$J:$J,FAOstat!BM$4,'FAOstat _govt exp'!$H:$H,FAOstat!BM$3,'FAOstat _govt exp'!$D:$D,FAOstat!$B94)</f>
        <v>86.68</v>
      </c>
      <c r="BN94">
        <f>SUMIFS('FAOstat _govt exp'!$L:$L,'FAOstat _govt exp'!$J:$J,FAOstat!BN$4,'FAOstat _govt exp'!$H:$H,FAOstat!BN$3,'FAOstat _govt exp'!$D:$D,FAOstat!$B94)</f>
        <v>42.36</v>
      </c>
      <c r="BO94">
        <f>SUMIFS('FAOstat _govt exp'!$L:$L,'FAOstat _govt exp'!$J:$J,FAOstat!BO$4,'FAOstat _govt exp'!$H:$H,FAOstat!BO$3,'FAOstat _govt exp'!$D:$D,FAOstat!$B94)</f>
        <v>43.65</v>
      </c>
      <c r="BP94">
        <f>SUMIFS('FAOstat _govt exp'!$L:$L,'FAOstat _govt exp'!$J:$J,FAOstat!BP$4,'FAOstat _govt exp'!$H:$H,FAOstat!BP$3,'FAOstat _govt exp'!$D:$D,FAOstat!$B94)</f>
        <v>18.170000000000002</v>
      </c>
      <c r="BQ94">
        <f>SUMIFS('FAOstat _govt exp'!$L:$L,'FAOstat _govt exp'!$J:$J,FAOstat!BQ$4,'FAOstat _govt exp'!$H:$H,FAOstat!BQ$3,'FAOstat _govt exp'!$D:$D,FAOstat!$B94)</f>
        <v>43.4</v>
      </c>
      <c r="BR94">
        <f>SUMIFS('FAOstat _govt exp'!$L:$L,'FAOstat _govt exp'!$J:$J,FAOstat!BR$4,'FAOstat _govt exp'!$H:$H,FAOstat!BR$3,'FAOstat _govt exp'!$D:$D,FAOstat!$B94)</f>
        <v>39.46</v>
      </c>
      <c r="BS94">
        <f>SUMIFS('FAOstat _govt exp'!$L:$L,'FAOstat _govt exp'!$J:$J,FAOstat!BS$4,'FAOstat _govt exp'!$H:$H,FAOstat!BS$3,'FAOstat _govt exp'!$D:$D,FAOstat!$B94)</f>
        <v>38.51</v>
      </c>
      <c r="BT94">
        <f>SUMIFS('FAOstat _govt exp'!$L:$L,'FAOstat _govt exp'!$J:$J,FAOstat!BT$4,'FAOstat _govt exp'!$H:$H,FAOstat!BT$3,'FAOstat _govt exp'!$D:$D,FAOstat!$B94)</f>
        <v>0</v>
      </c>
      <c r="BU94">
        <f>SUMIFS('FAOstat _govt exp'!$L:$L,'FAOstat _govt exp'!$J:$J,FAOstat!BU$4,'FAOstat _govt exp'!$H:$H,FAOstat!BU$3,'FAOstat _govt exp'!$D:$D,FAOstat!$B94)</f>
        <v>0</v>
      </c>
      <c r="BV94">
        <f>SUMIFS('FAOstat _govt exp'!$L:$L,'FAOstat _govt exp'!$J:$J,FAOstat!BV$4,'FAOstat _govt exp'!$H:$H,FAOstat!BV$3,'FAOstat _govt exp'!$D:$D,FAOstat!$B94)</f>
        <v>0</v>
      </c>
      <c r="BW94">
        <f>SUMIFS('FAOstat _govt exp'!$L:$L,'FAOstat _govt exp'!$J:$J,FAOstat!BW$4,'FAOstat _govt exp'!$H:$H,FAOstat!BW$3,'FAOstat _govt exp'!$D:$D,FAOstat!$B94)</f>
        <v>0</v>
      </c>
      <c r="BX94">
        <f>SUMIFS('FAOstat _govt exp'!$L:$L,'FAOstat _govt exp'!$J:$J,FAOstat!BX$4,'FAOstat _govt exp'!$H:$H,FAOstat!BX$3,'FAOstat _govt exp'!$D:$D,FAOstat!$B94)</f>
        <v>0</v>
      </c>
      <c r="BY94">
        <f>SUMIFS('FAOstat _govt exp'!$L:$L,'FAOstat _govt exp'!$J:$J,FAOstat!BY$4,'FAOstat _govt exp'!$H:$H,FAOstat!BY$3,'FAOstat _govt exp'!$D:$D,FAOstat!$B94)</f>
        <v>0</v>
      </c>
      <c r="BZ94">
        <f>SUMIFS('FAOstat _govt exp'!$L:$L,'FAOstat _govt exp'!$J:$J,FAOstat!BZ$4,'FAOstat _govt exp'!$H:$H,FAOstat!BZ$3,'FAOstat _govt exp'!$D:$D,FAOstat!$B94)</f>
        <v>0</v>
      </c>
      <c r="CA94">
        <f>SUMIFS('FAOstat _govt exp'!$L:$L,'FAOstat _govt exp'!$J:$J,FAOstat!CA$4,'FAOstat _govt exp'!$H:$H,FAOstat!CA$3,'FAOstat _govt exp'!$D:$D,FAOstat!$B94)</f>
        <v>0</v>
      </c>
      <c r="CB94">
        <f>SUMIFS('FAOstat _govt exp'!$L:$L,'FAOstat _govt exp'!$J:$J,FAOstat!CB$4,'FAOstat _govt exp'!$H:$H,FAOstat!CB$3,'FAOstat _govt exp'!$D:$D,FAOstat!$B94)</f>
        <v>0</v>
      </c>
      <c r="CC94">
        <f>SUMIFS('FAOstat _govt exp'!$L:$L,'FAOstat _govt exp'!$J:$J,FAOstat!CC$4,'FAOstat _govt exp'!$H:$H,FAOstat!CC$3,'FAOstat _govt exp'!$D:$D,FAOstat!$B94)</f>
        <v>0</v>
      </c>
      <c r="CD94">
        <f>SUMIFS('FAOstat _govt exp'!$L:$L,'FAOstat _govt exp'!$J:$J,FAOstat!CD$4,'FAOstat _govt exp'!$H:$H,FAOstat!CD$3,'FAOstat _govt exp'!$D:$D,FAOstat!$B94)</f>
        <v>0</v>
      </c>
      <c r="CE94" s="4">
        <f>SUMIFS('FAOstat_value added'!$L:$L,'FAOstat_value added'!$J:$J,FAOstat!CE$4,'FAOstat_value added'!$D:$D,FAOstat!$B94)</f>
        <v>364.30789600000003</v>
      </c>
      <c r="CF94" s="4">
        <f>IF(SUMIFS('FAOstat_value added'!$L:$L,'FAOstat_value added'!$J:$J,FAOstat!CF$4,'FAOstat_value added'!$D:$D,FAOstat!$B94)=0,CE94*(1+Assumptions!$C$10),SUMIFS('FAOstat_value added'!$L:$L,'FAOstat_value added'!$J:$J,FAOstat!CF$4,'FAOstat_value added'!$D:$D,FAOstat!$B94))</f>
        <v>426.60145399999999</v>
      </c>
      <c r="CG94" s="4">
        <f>IF(SUMIFS('FAOstat_value added'!$L:$L,'FAOstat_value added'!$J:$J,FAOstat!CG$4,'FAOstat_value added'!$D:$D,FAOstat!$B94)=0,CF94*(1+Assumptions!$C$10),SUMIFS('FAOstat_value added'!$L:$L,'FAOstat_value added'!$J:$J,FAOstat!CG$4,'FAOstat_value added'!$D:$D,FAOstat!$B94))</f>
        <v>426.75581</v>
      </c>
      <c r="CH94" s="4">
        <f>IF(SUMIFS('FAOstat_value added'!$L:$L,'FAOstat_value added'!$J:$J,FAOstat!CH$4,'FAOstat_value added'!$D:$D,FAOstat!$B94)=0,CG94*(1+Assumptions!$C$10),SUMIFS('FAOstat_value added'!$L:$L,'FAOstat_value added'!$J:$J,FAOstat!CH$4,'FAOstat_value added'!$D:$D,FAOstat!$B94))</f>
        <v>409.42813899999999</v>
      </c>
      <c r="CI94" s="4">
        <f>IF(SUMIFS('FAOstat_value added'!$L:$L,'FAOstat_value added'!$J:$J,FAOstat!CI$4,'FAOstat_value added'!$D:$D,FAOstat!$B94)=0,CH94*(1+Assumptions!$C$10),SUMIFS('FAOstat_value added'!$L:$L,'FAOstat_value added'!$J:$J,FAOstat!CI$4,'FAOstat_value added'!$D:$D,FAOstat!$B94))</f>
        <v>417.28691700000002</v>
      </c>
      <c r="CJ94" s="4">
        <f>IF(SUMIFS('FAOstat_value added'!$L:$L,'FAOstat_value added'!$J:$J,FAOstat!CJ$4,'FAOstat_value added'!$D:$D,FAOstat!$B94)=0,CI94*(1+Assumptions!$C$10),SUMIFS('FAOstat_value added'!$L:$L,'FAOstat_value added'!$J:$J,FAOstat!CJ$4,'FAOstat_value added'!$D:$D,FAOstat!$B94))</f>
        <v>368.77401500000002</v>
      </c>
      <c r="CK94" s="4">
        <f>IF(SUMIFS('FAOstat_value added'!$L:$L,'FAOstat_value added'!$J:$J,FAOstat!CK$4,'FAOstat_value added'!$D:$D,FAOstat!$B94)=0,CJ94*(1+Assumptions!$C$10),SUMIFS('FAOstat_value added'!$L:$L,'FAOstat_value added'!$J:$J,FAOstat!CK$4,'FAOstat_value added'!$D:$D,FAOstat!$B94))</f>
        <v>389.96245299999998</v>
      </c>
      <c r="CL94" s="4">
        <f>IF(SUMIFS('FAOstat_value added'!$L:$L,'FAOstat_value added'!$J:$J,FAOstat!CL$4,'FAOstat_value added'!$D:$D,FAOstat!$B94)=0,CK94*(1+Assumptions!$C$10),SUMIFS('FAOstat_value added'!$L:$L,'FAOstat_value added'!$J:$J,FAOstat!CL$4,'FAOstat_value added'!$D:$D,FAOstat!$B94))</f>
        <v>410.48207400000001</v>
      </c>
      <c r="CM94" s="4">
        <f>IF(SUMIFS('FAOstat_value added'!$L:$L,'FAOstat_value added'!$J:$J,FAOstat!CM$4,'FAOstat_value added'!$D:$D,FAOstat!$B94)=0,CL94*(1+Assumptions!$C$10),SUMIFS('FAOstat_value added'!$L:$L,'FAOstat_value added'!$J:$J,FAOstat!CM$4,'FAOstat_value added'!$D:$D,FAOstat!$B94))</f>
        <v>394.90841899999998</v>
      </c>
      <c r="CN94" s="4">
        <f>IF(SUMIFS('FAOstat_value added'!$L:$L,'FAOstat_value added'!$J:$J,FAOstat!CN$4,'FAOstat_value added'!$D:$D,FAOstat!$B94)=0,CM94*(1+Assumptions!$C$10),SUMIFS('FAOstat_value added'!$L:$L,'FAOstat_value added'!$J:$J,FAOstat!CN$4,'FAOstat_value added'!$D:$D,FAOstat!$B94))</f>
        <v>402.80658738</v>
      </c>
      <c r="CO94" s="36">
        <f t="shared" si="49"/>
        <v>-3.8477085492474083E-2</v>
      </c>
    </row>
    <row r="95" spans="2:93" x14ac:dyDescent="0.35">
      <c r="B95" t="s">
        <v>215</v>
      </c>
      <c r="C95">
        <f t="shared" si="29"/>
        <v>0</v>
      </c>
      <c r="D95">
        <f t="shared" si="30"/>
        <v>0</v>
      </c>
      <c r="E95">
        <f t="shared" si="31"/>
        <v>0</v>
      </c>
      <c r="F95">
        <f t="shared" si="32"/>
        <v>159.13</v>
      </c>
      <c r="G95">
        <f t="shared" si="33"/>
        <v>157.88999999999999</v>
      </c>
      <c r="H95">
        <f t="shared" si="34"/>
        <v>121.25</v>
      </c>
      <c r="I95">
        <f t="shared" si="35"/>
        <v>99.35</v>
      </c>
      <c r="J95">
        <f t="shared" si="36"/>
        <v>99.66</v>
      </c>
      <c r="K95">
        <f t="shared" si="37"/>
        <v>100.99</v>
      </c>
      <c r="L95">
        <f t="shared" si="38"/>
        <v>0</v>
      </c>
      <c r="M95" s="4">
        <f t="shared" si="39"/>
        <v>0</v>
      </c>
      <c r="N95" s="4">
        <f t="shared" si="40"/>
        <v>0</v>
      </c>
      <c r="O95" s="4">
        <f t="shared" si="41"/>
        <v>0</v>
      </c>
      <c r="P95" s="4">
        <f t="shared" si="42"/>
        <v>9433.7099999999991</v>
      </c>
      <c r="Q95" s="4">
        <f t="shared" si="43"/>
        <v>9797.9</v>
      </c>
      <c r="R95" s="4">
        <f t="shared" si="44"/>
        <v>8029.33</v>
      </c>
      <c r="S95" s="4">
        <f t="shared" si="45"/>
        <v>6275.9400000000005</v>
      </c>
      <c r="T95" s="4">
        <f t="shared" si="46"/>
        <v>4843.8599999999997</v>
      </c>
      <c r="U95" s="4">
        <f t="shared" si="47"/>
        <v>5378.46</v>
      </c>
      <c r="V95" s="4">
        <f t="shared" si="48"/>
        <v>0</v>
      </c>
      <c r="W95">
        <f>SUMIFS('FAOstat _govt exp'!$L:$L,'FAOstat _govt exp'!$J:$J,FAOstat!W$4,'FAOstat _govt exp'!$H:$H,FAOstat!W$3,'FAOstat _govt exp'!$D:$D,FAOstat!$B95)</f>
        <v>0</v>
      </c>
      <c r="X95">
        <f>SUMIFS('FAOstat _govt exp'!$L:$L,'FAOstat _govt exp'!$J:$J,FAOstat!X$4,'FAOstat _govt exp'!$H:$H,FAOstat!X$3,'FAOstat _govt exp'!$D:$D,FAOstat!$B95)</f>
        <v>0</v>
      </c>
      <c r="Y95">
        <f>SUMIFS('FAOstat _govt exp'!$L:$L,'FAOstat _govt exp'!$J:$J,FAOstat!Y$4,'FAOstat _govt exp'!$H:$H,FAOstat!Y$3,'FAOstat _govt exp'!$D:$D,FAOstat!$B95)</f>
        <v>0</v>
      </c>
      <c r="Z95">
        <f>SUMIFS('FAOstat _govt exp'!$L:$L,'FAOstat _govt exp'!$J:$J,FAOstat!Z$4,'FAOstat _govt exp'!$H:$H,FAOstat!Z$3,'FAOstat _govt exp'!$D:$D,FAOstat!$B95)</f>
        <v>0</v>
      </c>
      <c r="AA95">
        <f>SUMIFS('FAOstat _govt exp'!$L:$L,'FAOstat _govt exp'!$J:$J,FAOstat!AA$4,'FAOstat _govt exp'!$H:$H,FAOstat!AA$3,'FAOstat _govt exp'!$D:$D,FAOstat!$B95)</f>
        <v>0</v>
      </c>
      <c r="AB95">
        <f>SUMIFS('FAOstat _govt exp'!$L:$L,'FAOstat _govt exp'!$J:$J,FAOstat!AB$4,'FAOstat _govt exp'!$H:$H,FAOstat!AB$3,'FAOstat _govt exp'!$D:$D,FAOstat!$B95)</f>
        <v>0</v>
      </c>
      <c r="AC95">
        <f>SUMIFS('FAOstat _govt exp'!$L:$L,'FAOstat _govt exp'!$J:$J,FAOstat!AC$4,'FAOstat _govt exp'!$H:$H,FAOstat!AC$3,'FAOstat _govt exp'!$D:$D,FAOstat!$B95)</f>
        <v>0</v>
      </c>
      <c r="AD95">
        <f>SUMIFS('FAOstat _govt exp'!$L:$L,'FAOstat _govt exp'!$J:$J,FAOstat!AD$4,'FAOstat _govt exp'!$H:$H,FAOstat!AD$3,'FAOstat _govt exp'!$D:$D,FAOstat!$B95)</f>
        <v>0</v>
      </c>
      <c r="AE95">
        <f>SUMIFS('FAOstat _govt exp'!$L:$L,'FAOstat _govt exp'!$J:$J,FAOstat!AE$4,'FAOstat _govt exp'!$H:$H,FAOstat!AE$3,'FAOstat _govt exp'!$D:$D,FAOstat!$B95)</f>
        <v>0</v>
      </c>
      <c r="AF95">
        <f>SUMIFS('FAOstat _govt exp'!$L:$L,'FAOstat _govt exp'!$J:$J,FAOstat!AF$4,'FAOstat _govt exp'!$H:$H,FAOstat!AF$3,'FAOstat _govt exp'!$D:$D,FAOstat!$B95)</f>
        <v>0</v>
      </c>
      <c r="AG95">
        <f>SUMIFS('FAOstat _govt exp'!$L:$L,'FAOstat _govt exp'!$J:$J,FAOstat!AG$4,'FAOstat _govt exp'!$H:$H,FAOstat!AG$3,'FAOstat _govt exp'!$D:$D,FAOstat!$B95)</f>
        <v>0</v>
      </c>
      <c r="AH95">
        <f>SUMIFS('FAOstat _govt exp'!$L:$L,'FAOstat _govt exp'!$J:$J,FAOstat!AH$4,'FAOstat _govt exp'!$H:$H,FAOstat!AH$3,'FAOstat _govt exp'!$D:$D,FAOstat!$B95)</f>
        <v>0</v>
      </c>
      <c r="AI95">
        <f>SUMIFS('FAOstat _govt exp'!$L:$L,'FAOstat _govt exp'!$J:$J,FAOstat!AI$4,'FAOstat _govt exp'!$H:$H,FAOstat!AI$3,'FAOstat _govt exp'!$D:$D,FAOstat!$B95)</f>
        <v>0</v>
      </c>
      <c r="AJ95">
        <f>SUMIFS('FAOstat _govt exp'!$L:$L,'FAOstat _govt exp'!$J:$J,FAOstat!AJ$4,'FAOstat _govt exp'!$H:$H,FAOstat!AJ$3,'FAOstat _govt exp'!$D:$D,FAOstat!$B95)</f>
        <v>0</v>
      </c>
      <c r="AK95">
        <f>SUMIFS('FAOstat _govt exp'!$L:$L,'FAOstat _govt exp'!$J:$J,FAOstat!AK$4,'FAOstat _govt exp'!$H:$H,FAOstat!AK$3,'FAOstat _govt exp'!$D:$D,FAOstat!$B95)</f>
        <v>0</v>
      </c>
      <c r="AL95">
        <f>SUMIFS('FAOstat _govt exp'!$L:$L,'FAOstat _govt exp'!$J:$J,FAOstat!AL$4,'FAOstat _govt exp'!$H:$H,FAOstat!AL$3,'FAOstat _govt exp'!$D:$D,FAOstat!$B95)</f>
        <v>0</v>
      </c>
      <c r="AM95">
        <f>SUMIFS('FAOstat _govt exp'!$L:$L,'FAOstat _govt exp'!$J:$J,FAOstat!AM$4,'FAOstat _govt exp'!$H:$H,FAOstat!AM$3,'FAOstat _govt exp'!$D:$D,FAOstat!$B95)</f>
        <v>0</v>
      </c>
      <c r="AN95">
        <f>SUMIFS('FAOstat _govt exp'!$L:$L,'FAOstat _govt exp'!$J:$J,FAOstat!AN$4,'FAOstat _govt exp'!$H:$H,FAOstat!AN$3,'FAOstat _govt exp'!$D:$D,FAOstat!$B95)</f>
        <v>0</v>
      </c>
      <c r="AO95">
        <f>SUMIFS('FAOstat _govt exp'!$L:$L,'FAOstat _govt exp'!$J:$J,FAOstat!AO$4,'FAOstat _govt exp'!$H:$H,FAOstat!AO$3,'FAOstat _govt exp'!$D:$D,FAOstat!$B95)</f>
        <v>0</v>
      </c>
      <c r="AP95">
        <f>SUMIFS('FAOstat _govt exp'!$L:$L,'FAOstat _govt exp'!$J:$J,FAOstat!AP$4,'FAOstat _govt exp'!$H:$H,FAOstat!AP$3,'FAOstat _govt exp'!$D:$D,FAOstat!$B95)</f>
        <v>0</v>
      </c>
      <c r="AQ95">
        <f>SUMIFS('FAOstat _govt exp'!$L:$L,'FAOstat _govt exp'!$J:$J,FAOstat!AQ$4,'FAOstat _govt exp'!$H:$H,FAOstat!AQ$3,'FAOstat _govt exp'!$D:$D,FAOstat!$B95)</f>
        <v>0</v>
      </c>
      <c r="AR95">
        <f>SUMIFS('FAOstat _govt exp'!$L:$L,'FAOstat _govt exp'!$J:$J,FAOstat!AR$4,'FAOstat _govt exp'!$H:$H,FAOstat!AR$3,'FAOstat _govt exp'!$D:$D,FAOstat!$B95)</f>
        <v>0</v>
      </c>
      <c r="AS95">
        <f>SUMIFS('FAOstat _govt exp'!$L:$L,'FAOstat _govt exp'!$J:$J,FAOstat!AS$4,'FAOstat _govt exp'!$H:$H,FAOstat!AS$3,'FAOstat _govt exp'!$D:$D,FAOstat!$B95)</f>
        <v>0</v>
      </c>
      <c r="AT95">
        <f>SUMIFS('FAOstat _govt exp'!$L:$L,'FAOstat _govt exp'!$J:$J,FAOstat!AT$4,'FAOstat _govt exp'!$H:$H,FAOstat!AT$3,'FAOstat _govt exp'!$D:$D,FAOstat!$B95)</f>
        <v>0</v>
      </c>
      <c r="AU95">
        <f>SUMIFS('FAOstat _govt exp'!$L:$L,'FAOstat _govt exp'!$J:$J,FAOstat!AU$4,'FAOstat _govt exp'!$H:$H,FAOstat!AU$3,'FAOstat _govt exp'!$D:$D,FAOstat!$B95)</f>
        <v>0</v>
      </c>
      <c r="AV95">
        <f>SUMIFS('FAOstat _govt exp'!$L:$L,'FAOstat _govt exp'!$J:$J,FAOstat!AV$4,'FAOstat _govt exp'!$H:$H,FAOstat!AV$3,'FAOstat _govt exp'!$D:$D,FAOstat!$B95)</f>
        <v>0</v>
      </c>
      <c r="AW95">
        <f>SUMIFS('FAOstat _govt exp'!$L:$L,'FAOstat _govt exp'!$J:$J,FAOstat!AW$4,'FAOstat _govt exp'!$H:$H,FAOstat!AW$3,'FAOstat _govt exp'!$D:$D,FAOstat!$B95)</f>
        <v>0</v>
      </c>
      <c r="AX95">
        <f>SUMIFS('FAOstat _govt exp'!$L:$L,'FAOstat _govt exp'!$J:$J,FAOstat!AX$4,'FAOstat _govt exp'!$H:$H,FAOstat!AX$3,'FAOstat _govt exp'!$D:$D,FAOstat!$B95)</f>
        <v>0</v>
      </c>
      <c r="AY95">
        <f>SUMIFS('FAOstat _govt exp'!$L:$L,'FAOstat _govt exp'!$J:$J,FAOstat!AY$4,'FAOstat _govt exp'!$H:$H,FAOstat!AY$3,'FAOstat _govt exp'!$D:$D,FAOstat!$B95)</f>
        <v>0</v>
      </c>
      <c r="AZ95">
        <f>SUMIFS('FAOstat _govt exp'!$L:$L,'FAOstat _govt exp'!$J:$J,FAOstat!AZ$4,'FAOstat _govt exp'!$H:$H,FAOstat!AZ$3,'FAOstat _govt exp'!$D:$D,FAOstat!$B95)</f>
        <v>0</v>
      </c>
      <c r="BA95">
        <f>SUMIFS('FAOstat _govt exp'!$L:$L,'FAOstat _govt exp'!$J:$J,FAOstat!BA$4,'FAOstat _govt exp'!$H:$H,FAOstat!BA$3,'FAOstat _govt exp'!$D:$D,FAOstat!$B95)</f>
        <v>0</v>
      </c>
      <c r="BB95">
        <f>SUMIFS('FAOstat _govt exp'!$L:$L,'FAOstat _govt exp'!$J:$J,FAOstat!BB$4,'FAOstat _govt exp'!$H:$H,FAOstat!BB$3,'FAOstat _govt exp'!$D:$D,FAOstat!$B95)</f>
        <v>0</v>
      </c>
      <c r="BC95">
        <f>SUMIFS('FAOstat _govt exp'!$L:$L,'FAOstat _govt exp'!$J:$J,FAOstat!BC$4,'FAOstat _govt exp'!$H:$H,FAOstat!BC$3,'FAOstat _govt exp'!$D:$D,FAOstat!$B95)</f>
        <v>0</v>
      </c>
      <c r="BD95">
        <f>SUMIFS('FAOstat _govt exp'!$L:$L,'FAOstat _govt exp'!$J:$J,FAOstat!BD$4,'FAOstat _govt exp'!$H:$H,FAOstat!BD$3,'FAOstat _govt exp'!$D:$D,FAOstat!$B95)</f>
        <v>7271.18</v>
      </c>
      <c r="BE95">
        <f>SUMIFS('FAOstat _govt exp'!$L:$L,'FAOstat _govt exp'!$J:$J,FAOstat!BE$4,'FAOstat _govt exp'!$H:$H,FAOstat!BE$3,'FAOstat _govt exp'!$D:$D,FAOstat!$B95)</f>
        <v>7419.5</v>
      </c>
      <c r="BF95">
        <f>SUMIFS('FAOstat _govt exp'!$L:$L,'FAOstat _govt exp'!$J:$J,FAOstat!BF$4,'FAOstat _govt exp'!$H:$H,FAOstat!BF$3,'FAOstat _govt exp'!$D:$D,FAOstat!$B95)</f>
        <v>6190.46</v>
      </c>
      <c r="BG95">
        <f>SUMIFS('FAOstat _govt exp'!$L:$L,'FAOstat _govt exp'!$J:$J,FAOstat!BG$4,'FAOstat _govt exp'!$H:$H,FAOstat!BG$3,'FAOstat _govt exp'!$D:$D,FAOstat!$B95)</f>
        <v>4882.0600000000004</v>
      </c>
      <c r="BH95">
        <f>SUMIFS('FAOstat _govt exp'!$L:$L,'FAOstat _govt exp'!$J:$J,FAOstat!BH$4,'FAOstat _govt exp'!$H:$H,FAOstat!BH$3,'FAOstat _govt exp'!$D:$D,FAOstat!$B95)</f>
        <v>3781.61</v>
      </c>
      <c r="BI95">
        <f>SUMIFS('FAOstat _govt exp'!$L:$L,'FAOstat _govt exp'!$J:$J,FAOstat!BI$4,'FAOstat _govt exp'!$H:$H,FAOstat!BI$3,'FAOstat _govt exp'!$D:$D,FAOstat!$B95)</f>
        <v>4149.54</v>
      </c>
      <c r="BJ95">
        <f>SUMIFS('FAOstat _govt exp'!$L:$L,'FAOstat _govt exp'!$J:$J,FAOstat!BJ$4,'FAOstat _govt exp'!$H:$H,FAOstat!BJ$3,'FAOstat _govt exp'!$D:$D,FAOstat!$B95)</f>
        <v>0</v>
      </c>
      <c r="BK95">
        <f>SUMIFS('FAOstat _govt exp'!$L:$L,'FAOstat _govt exp'!$J:$J,FAOstat!BK$4,'FAOstat _govt exp'!$H:$H,FAOstat!BK$3,'FAOstat _govt exp'!$D:$D,FAOstat!$B95)</f>
        <v>0</v>
      </c>
      <c r="BL95">
        <f>SUMIFS('FAOstat _govt exp'!$L:$L,'FAOstat _govt exp'!$J:$J,FAOstat!BL$4,'FAOstat _govt exp'!$H:$H,FAOstat!BL$3,'FAOstat _govt exp'!$D:$D,FAOstat!$B95)</f>
        <v>0</v>
      </c>
      <c r="BM95">
        <f>SUMIFS('FAOstat _govt exp'!$L:$L,'FAOstat _govt exp'!$J:$J,FAOstat!BM$4,'FAOstat _govt exp'!$H:$H,FAOstat!BM$3,'FAOstat _govt exp'!$D:$D,FAOstat!$B95)</f>
        <v>0</v>
      </c>
      <c r="BN95">
        <f>SUMIFS('FAOstat _govt exp'!$L:$L,'FAOstat _govt exp'!$J:$J,FAOstat!BN$4,'FAOstat _govt exp'!$H:$H,FAOstat!BN$3,'FAOstat _govt exp'!$D:$D,FAOstat!$B95)</f>
        <v>2003.4</v>
      </c>
      <c r="BO95">
        <f>SUMIFS('FAOstat _govt exp'!$L:$L,'FAOstat _govt exp'!$J:$J,FAOstat!BO$4,'FAOstat _govt exp'!$H:$H,FAOstat!BO$3,'FAOstat _govt exp'!$D:$D,FAOstat!$B95)</f>
        <v>2220.5100000000002</v>
      </c>
      <c r="BP95">
        <f>SUMIFS('FAOstat _govt exp'!$L:$L,'FAOstat _govt exp'!$J:$J,FAOstat!BP$4,'FAOstat _govt exp'!$H:$H,FAOstat!BP$3,'FAOstat _govt exp'!$D:$D,FAOstat!$B95)</f>
        <v>1717.62</v>
      </c>
      <c r="BQ95">
        <f>SUMIFS('FAOstat _govt exp'!$L:$L,'FAOstat _govt exp'!$J:$J,FAOstat!BQ$4,'FAOstat _govt exp'!$H:$H,FAOstat!BQ$3,'FAOstat _govt exp'!$D:$D,FAOstat!$B95)</f>
        <v>1294.53</v>
      </c>
      <c r="BR95">
        <f>SUMIFS('FAOstat _govt exp'!$L:$L,'FAOstat _govt exp'!$J:$J,FAOstat!BR$4,'FAOstat _govt exp'!$H:$H,FAOstat!BR$3,'FAOstat _govt exp'!$D:$D,FAOstat!$B95)</f>
        <v>962.59</v>
      </c>
      <c r="BS95">
        <f>SUMIFS('FAOstat _govt exp'!$L:$L,'FAOstat _govt exp'!$J:$J,FAOstat!BS$4,'FAOstat _govt exp'!$H:$H,FAOstat!BS$3,'FAOstat _govt exp'!$D:$D,FAOstat!$B95)</f>
        <v>1127.93</v>
      </c>
      <c r="BT95">
        <f>SUMIFS('FAOstat _govt exp'!$L:$L,'FAOstat _govt exp'!$J:$J,FAOstat!BT$4,'FAOstat _govt exp'!$H:$H,FAOstat!BT$3,'FAOstat _govt exp'!$D:$D,FAOstat!$B95)</f>
        <v>0</v>
      </c>
      <c r="BU95">
        <f>SUMIFS('FAOstat _govt exp'!$L:$L,'FAOstat _govt exp'!$J:$J,FAOstat!BU$4,'FAOstat _govt exp'!$H:$H,FAOstat!BU$3,'FAOstat _govt exp'!$D:$D,FAOstat!$B95)</f>
        <v>0</v>
      </c>
      <c r="BV95">
        <f>SUMIFS('FAOstat _govt exp'!$L:$L,'FAOstat _govt exp'!$J:$J,FAOstat!BV$4,'FAOstat _govt exp'!$H:$H,FAOstat!BV$3,'FAOstat _govt exp'!$D:$D,FAOstat!$B95)</f>
        <v>0</v>
      </c>
      <c r="BW95">
        <f>SUMIFS('FAOstat _govt exp'!$L:$L,'FAOstat _govt exp'!$J:$J,FAOstat!BW$4,'FAOstat _govt exp'!$H:$H,FAOstat!BW$3,'FAOstat _govt exp'!$D:$D,FAOstat!$B95)</f>
        <v>0</v>
      </c>
      <c r="BX95">
        <f>SUMIFS('FAOstat _govt exp'!$L:$L,'FAOstat _govt exp'!$J:$J,FAOstat!BX$4,'FAOstat _govt exp'!$H:$H,FAOstat!BX$3,'FAOstat _govt exp'!$D:$D,FAOstat!$B95)</f>
        <v>159.13</v>
      </c>
      <c r="BY95">
        <f>SUMIFS('FAOstat _govt exp'!$L:$L,'FAOstat _govt exp'!$J:$J,FAOstat!BY$4,'FAOstat _govt exp'!$H:$H,FAOstat!BY$3,'FAOstat _govt exp'!$D:$D,FAOstat!$B95)</f>
        <v>157.88999999999999</v>
      </c>
      <c r="BZ95">
        <f>SUMIFS('FAOstat _govt exp'!$L:$L,'FAOstat _govt exp'!$J:$J,FAOstat!BZ$4,'FAOstat _govt exp'!$H:$H,FAOstat!BZ$3,'FAOstat _govt exp'!$D:$D,FAOstat!$B95)</f>
        <v>121.25</v>
      </c>
      <c r="CA95">
        <f>SUMIFS('FAOstat _govt exp'!$L:$L,'FAOstat _govt exp'!$J:$J,FAOstat!CA$4,'FAOstat _govt exp'!$H:$H,FAOstat!CA$3,'FAOstat _govt exp'!$D:$D,FAOstat!$B95)</f>
        <v>99.35</v>
      </c>
      <c r="CB95">
        <f>SUMIFS('FAOstat _govt exp'!$L:$L,'FAOstat _govt exp'!$J:$J,FAOstat!CB$4,'FAOstat _govt exp'!$H:$H,FAOstat!CB$3,'FAOstat _govt exp'!$D:$D,FAOstat!$B95)</f>
        <v>99.66</v>
      </c>
      <c r="CC95">
        <f>SUMIFS('FAOstat _govt exp'!$L:$L,'FAOstat _govt exp'!$J:$J,FAOstat!CC$4,'FAOstat _govt exp'!$H:$H,FAOstat!CC$3,'FAOstat _govt exp'!$D:$D,FAOstat!$B95)</f>
        <v>100.99</v>
      </c>
      <c r="CD95">
        <f>SUMIFS('FAOstat _govt exp'!$L:$L,'FAOstat _govt exp'!$J:$J,FAOstat!CD$4,'FAOstat _govt exp'!$H:$H,FAOstat!CD$3,'FAOstat _govt exp'!$D:$D,FAOstat!$B95)</f>
        <v>0</v>
      </c>
      <c r="CE95" s="4">
        <f>SUMIFS('FAOstat_value added'!$L:$L,'FAOstat_value added'!$J:$J,FAOstat!CE$4,'FAOstat_value added'!$D:$D,FAOstat!$B95)</f>
        <v>34052.235298</v>
      </c>
      <c r="CF95" s="4">
        <f>IF(SUMIFS('FAOstat_value added'!$L:$L,'FAOstat_value added'!$J:$J,FAOstat!CF$4,'FAOstat_value added'!$D:$D,FAOstat!$B95)=0,CE95*(1+Assumptions!$C$10),SUMIFS('FAOstat_value added'!$L:$L,'FAOstat_value added'!$J:$J,FAOstat!CF$4,'FAOstat_value added'!$D:$D,FAOstat!$B95))</f>
        <v>36458.894137000003</v>
      </c>
      <c r="CG95" s="4">
        <f>IF(SUMIFS('FAOstat_value added'!$L:$L,'FAOstat_value added'!$J:$J,FAOstat!CG$4,'FAOstat_value added'!$D:$D,FAOstat!$B95)=0,CF95*(1+Assumptions!$C$10),SUMIFS('FAOstat_value added'!$L:$L,'FAOstat_value added'!$J:$J,FAOstat!CG$4,'FAOstat_value added'!$D:$D,FAOstat!$B95))</f>
        <v>38121.815589999998</v>
      </c>
      <c r="CH95" s="4">
        <f>IF(SUMIFS('FAOstat_value added'!$L:$L,'FAOstat_value added'!$J:$J,FAOstat!CH$4,'FAOstat_value added'!$D:$D,FAOstat!$B95)=0,CG95*(1+Assumptions!$C$10),SUMIFS('FAOstat_value added'!$L:$L,'FAOstat_value added'!$J:$J,FAOstat!CH$4,'FAOstat_value added'!$D:$D,FAOstat!$B95))</f>
        <v>40002.037844999999</v>
      </c>
      <c r="CI95" s="4">
        <f>IF(SUMIFS('FAOstat_value added'!$L:$L,'FAOstat_value added'!$J:$J,FAOstat!CI$4,'FAOstat_value added'!$D:$D,FAOstat!$B95)=0,CH95*(1+Assumptions!$C$10),SUMIFS('FAOstat_value added'!$L:$L,'FAOstat_value added'!$J:$J,FAOstat!CI$4,'FAOstat_value added'!$D:$D,FAOstat!$B95))</f>
        <v>41209.553092000002</v>
      </c>
      <c r="CJ95" s="4">
        <f>IF(SUMIFS('FAOstat_value added'!$L:$L,'FAOstat_value added'!$J:$J,FAOstat!CJ$4,'FAOstat_value added'!$D:$D,FAOstat!$B95)=0,CI95*(1+Assumptions!$C$10),SUMIFS('FAOstat_value added'!$L:$L,'FAOstat_value added'!$J:$J,FAOstat!CJ$4,'FAOstat_value added'!$D:$D,FAOstat!$B95))</f>
        <v>37416.706853000003</v>
      </c>
      <c r="CK95" s="4">
        <f>IF(SUMIFS('FAOstat_value added'!$L:$L,'FAOstat_value added'!$J:$J,FAOstat!CK$4,'FAOstat_value added'!$D:$D,FAOstat!$B95)=0,CJ95*(1+Assumptions!$C$10),SUMIFS('FAOstat_value added'!$L:$L,'FAOstat_value added'!$J:$J,FAOstat!CK$4,'FAOstat_value added'!$D:$D,FAOstat!$B95))</f>
        <v>36102.448136999999</v>
      </c>
      <c r="CL95" s="4">
        <f>IF(SUMIFS('FAOstat_value added'!$L:$L,'FAOstat_value added'!$J:$J,FAOstat!CL$4,'FAOstat_value added'!$D:$D,FAOstat!$B95)=0,CK95*(1+Assumptions!$C$10),SUMIFS('FAOstat_value added'!$L:$L,'FAOstat_value added'!$J:$J,FAOstat!CL$4,'FAOstat_value added'!$D:$D,FAOstat!$B95))</f>
        <v>39159.605755999997</v>
      </c>
      <c r="CM95" s="4">
        <f>IF(SUMIFS('FAOstat_value added'!$L:$L,'FAOstat_value added'!$J:$J,FAOstat!CM$4,'FAOstat_value added'!$D:$D,FAOstat!$B95)=0,CL95*(1+Assumptions!$C$10),SUMIFS('FAOstat_value added'!$L:$L,'FAOstat_value added'!$J:$J,FAOstat!CM$4,'FAOstat_value added'!$D:$D,FAOstat!$B95))</f>
        <v>40482.328890999997</v>
      </c>
      <c r="CN95" s="4">
        <f>IF(SUMIFS('FAOstat_value added'!$L:$L,'FAOstat_value added'!$J:$J,FAOstat!CN$4,'FAOstat_value added'!$D:$D,FAOstat!$B95)=0,CM95*(1+Assumptions!$C$10),SUMIFS('FAOstat_value added'!$L:$L,'FAOstat_value added'!$J:$J,FAOstat!CN$4,'FAOstat_value added'!$D:$D,FAOstat!$B95))</f>
        <v>41291.975468819997</v>
      </c>
      <c r="CO95" s="36">
        <f t="shared" si="49"/>
        <v>0</v>
      </c>
    </row>
    <row r="96" spans="2:93" x14ac:dyDescent="0.35">
      <c r="B96" t="s">
        <v>429</v>
      </c>
      <c r="C96">
        <f t="shared" si="29"/>
        <v>0</v>
      </c>
      <c r="D96">
        <f t="shared" si="30"/>
        <v>0</v>
      </c>
      <c r="E96">
        <f t="shared" si="31"/>
        <v>0</v>
      </c>
      <c r="F96">
        <f t="shared" si="32"/>
        <v>0</v>
      </c>
      <c r="G96">
        <f t="shared" si="33"/>
        <v>0</v>
      </c>
      <c r="H96">
        <f t="shared" si="34"/>
        <v>0</v>
      </c>
      <c r="I96">
        <f t="shared" si="35"/>
        <v>0</v>
      </c>
      <c r="J96">
        <f t="shared" si="36"/>
        <v>0</v>
      </c>
      <c r="K96">
        <f t="shared" si="37"/>
        <v>0</v>
      </c>
      <c r="L96">
        <f t="shared" si="38"/>
        <v>0</v>
      </c>
      <c r="M96" s="4">
        <f t="shared" si="39"/>
        <v>0</v>
      </c>
      <c r="N96" s="4">
        <f t="shared" si="40"/>
        <v>0</v>
      </c>
      <c r="O96" s="4">
        <f t="shared" si="41"/>
        <v>0</v>
      </c>
      <c r="P96" s="4">
        <f t="shared" si="42"/>
        <v>0</v>
      </c>
      <c r="Q96" s="4">
        <f t="shared" si="43"/>
        <v>0</v>
      </c>
      <c r="R96" s="4">
        <f t="shared" si="44"/>
        <v>0</v>
      </c>
      <c r="S96" s="4">
        <f t="shared" si="45"/>
        <v>4.9400000000000004</v>
      </c>
      <c r="T96" s="4">
        <f t="shared" si="46"/>
        <v>4.92</v>
      </c>
      <c r="U96" s="4">
        <f t="shared" si="47"/>
        <v>0</v>
      </c>
      <c r="V96" s="4">
        <f t="shared" si="48"/>
        <v>0</v>
      </c>
      <c r="W96">
        <f>SUMIFS('FAOstat _govt exp'!$L:$L,'FAOstat _govt exp'!$J:$J,FAOstat!W$4,'FAOstat _govt exp'!$H:$H,FAOstat!W$3,'FAOstat _govt exp'!$D:$D,FAOstat!$B96)</f>
        <v>0</v>
      </c>
      <c r="X96">
        <f>SUMIFS('FAOstat _govt exp'!$L:$L,'FAOstat _govt exp'!$J:$J,FAOstat!X$4,'FAOstat _govt exp'!$H:$H,FAOstat!X$3,'FAOstat _govt exp'!$D:$D,FAOstat!$B96)</f>
        <v>0</v>
      </c>
      <c r="Y96">
        <f>SUMIFS('FAOstat _govt exp'!$L:$L,'FAOstat _govt exp'!$J:$J,FAOstat!Y$4,'FAOstat _govt exp'!$H:$H,FAOstat!Y$3,'FAOstat _govt exp'!$D:$D,FAOstat!$B96)</f>
        <v>0</v>
      </c>
      <c r="Z96">
        <f>SUMIFS('FAOstat _govt exp'!$L:$L,'FAOstat _govt exp'!$J:$J,FAOstat!Z$4,'FAOstat _govt exp'!$H:$H,FAOstat!Z$3,'FAOstat _govt exp'!$D:$D,FAOstat!$B96)</f>
        <v>0</v>
      </c>
      <c r="AA96">
        <f>SUMIFS('FAOstat _govt exp'!$L:$L,'FAOstat _govt exp'!$J:$J,FAOstat!AA$4,'FAOstat _govt exp'!$H:$H,FAOstat!AA$3,'FAOstat _govt exp'!$D:$D,FAOstat!$B96)</f>
        <v>0</v>
      </c>
      <c r="AB96">
        <f>SUMIFS('FAOstat _govt exp'!$L:$L,'FAOstat _govt exp'!$J:$J,FAOstat!AB$4,'FAOstat _govt exp'!$H:$H,FAOstat!AB$3,'FAOstat _govt exp'!$D:$D,FAOstat!$B96)</f>
        <v>0</v>
      </c>
      <c r="AC96">
        <f>SUMIFS('FAOstat _govt exp'!$L:$L,'FAOstat _govt exp'!$J:$J,FAOstat!AC$4,'FAOstat _govt exp'!$H:$H,FAOstat!AC$3,'FAOstat _govt exp'!$D:$D,FAOstat!$B96)</f>
        <v>0</v>
      </c>
      <c r="AD96">
        <f>SUMIFS('FAOstat _govt exp'!$L:$L,'FAOstat _govt exp'!$J:$J,FAOstat!AD$4,'FAOstat _govt exp'!$H:$H,FAOstat!AD$3,'FAOstat _govt exp'!$D:$D,FAOstat!$B96)</f>
        <v>0</v>
      </c>
      <c r="AE96">
        <f>SUMIFS('FAOstat _govt exp'!$L:$L,'FAOstat _govt exp'!$J:$J,FAOstat!AE$4,'FAOstat _govt exp'!$H:$H,FAOstat!AE$3,'FAOstat _govt exp'!$D:$D,FAOstat!$B96)</f>
        <v>0</v>
      </c>
      <c r="AF96">
        <f>SUMIFS('FAOstat _govt exp'!$L:$L,'FAOstat _govt exp'!$J:$J,FAOstat!AF$4,'FAOstat _govt exp'!$H:$H,FAOstat!AF$3,'FAOstat _govt exp'!$D:$D,FAOstat!$B96)</f>
        <v>0</v>
      </c>
      <c r="AG96">
        <f>SUMIFS('FAOstat _govt exp'!$L:$L,'FAOstat _govt exp'!$J:$J,FAOstat!AG$4,'FAOstat _govt exp'!$H:$H,FAOstat!AG$3,'FAOstat _govt exp'!$D:$D,FAOstat!$B96)</f>
        <v>0</v>
      </c>
      <c r="AH96">
        <f>SUMIFS('FAOstat _govt exp'!$L:$L,'FAOstat _govt exp'!$J:$J,FAOstat!AH$4,'FAOstat _govt exp'!$H:$H,FAOstat!AH$3,'FAOstat _govt exp'!$D:$D,FAOstat!$B96)</f>
        <v>0</v>
      </c>
      <c r="AI96">
        <f>SUMIFS('FAOstat _govt exp'!$L:$L,'FAOstat _govt exp'!$J:$J,FAOstat!AI$4,'FAOstat _govt exp'!$H:$H,FAOstat!AI$3,'FAOstat _govt exp'!$D:$D,FAOstat!$B96)</f>
        <v>0</v>
      </c>
      <c r="AJ96">
        <f>SUMIFS('FAOstat _govt exp'!$L:$L,'FAOstat _govt exp'!$J:$J,FAOstat!AJ$4,'FAOstat _govt exp'!$H:$H,FAOstat!AJ$3,'FAOstat _govt exp'!$D:$D,FAOstat!$B96)</f>
        <v>0</v>
      </c>
      <c r="AK96">
        <f>SUMIFS('FAOstat _govt exp'!$L:$L,'FAOstat _govt exp'!$J:$J,FAOstat!AK$4,'FAOstat _govt exp'!$H:$H,FAOstat!AK$3,'FAOstat _govt exp'!$D:$D,FAOstat!$B96)</f>
        <v>0</v>
      </c>
      <c r="AL96">
        <f>SUMIFS('FAOstat _govt exp'!$L:$L,'FAOstat _govt exp'!$J:$J,FAOstat!AL$4,'FAOstat _govt exp'!$H:$H,FAOstat!AL$3,'FAOstat _govt exp'!$D:$D,FAOstat!$B96)</f>
        <v>0</v>
      </c>
      <c r="AM96">
        <f>SUMIFS('FAOstat _govt exp'!$L:$L,'FAOstat _govt exp'!$J:$J,FAOstat!AM$4,'FAOstat _govt exp'!$H:$H,FAOstat!AM$3,'FAOstat _govt exp'!$D:$D,FAOstat!$B96)</f>
        <v>0</v>
      </c>
      <c r="AN96">
        <f>SUMIFS('FAOstat _govt exp'!$L:$L,'FAOstat _govt exp'!$J:$J,FAOstat!AN$4,'FAOstat _govt exp'!$H:$H,FAOstat!AN$3,'FAOstat _govt exp'!$D:$D,FAOstat!$B96)</f>
        <v>0</v>
      </c>
      <c r="AO96">
        <f>SUMIFS('FAOstat _govt exp'!$L:$L,'FAOstat _govt exp'!$J:$J,FAOstat!AO$4,'FAOstat _govt exp'!$H:$H,FAOstat!AO$3,'FAOstat _govt exp'!$D:$D,FAOstat!$B96)</f>
        <v>0</v>
      </c>
      <c r="AP96">
        <f>SUMIFS('FAOstat _govt exp'!$L:$L,'FAOstat _govt exp'!$J:$J,FAOstat!AP$4,'FAOstat _govt exp'!$H:$H,FAOstat!AP$3,'FAOstat _govt exp'!$D:$D,FAOstat!$B96)</f>
        <v>0</v>
      </c>
      <c r="AQ96">
        <f>SUMIFS('FAOstat _govt exp'!$L:$L,'FAOstat _govt exp'!$J:$J,FAOstat!AQ$4,'FAOstat _govt exp'!$H:$H,FAOstat!AQ$3,'FAOstat _govt exp'!$D:$D,FAOstat!$B96)</f>
        <v>0</v>
      </c>
      <c r="AR96">
        <f>SUMIFS('FAOstat _govt exp'!$L:$L,'FAOstat _govt exp'!$J:$J,FAOstat!AR$4,'FAOstat _govt exp'!$H:$H,FAOstat!AR$3,'FAOstat _govt exp'!$D:$D,FAOstat!$B96)</f>
        <v>0</v>
      </c>
      <c r="AS96">
        <f>SUMIFS('FAOstat _govt exp'!$L:$L,'FAOstat _govt exp'!$J:$J,FAOstat!AS$4,'FAOstat _govt exp'!$H:$H,FAOstat!AS$3,'FAOstat _govt exp'!$D:$D,FAOstat!$B96)</f>
        <v>0</v>
      </c>
      <c r="AT96">
        <f>SUMIFS('FAOstat _govt exp'!$L:$L,'FAOstat _govt exp'!$J:$J,FAOstat!AT$4,'FAOstat _govt exp'!$H:$H,FAOstat!AT$3,'FAOstat _govt exp'!$D:$D,FAOstat!$B96)</f>
        <v>0</v>
      </c>
      <c r="AU96">
        <f>SUMIFS('FAOstat _govt exp'!$L:$L,'FAOstat _govt exp'!$J:$J,FAOstat!AU$4,'FAOstat _govt exp'!$H:$H,FAOstat!AU$3,'FAOstat _govt exp'!$D:$D,FAOstat!$B96)</f>
        <v>0</v>
      </c>
      <c r="AV96">
        <f>SUMIFS('FAOstat _govt exp'!$L:$L,'FAOstat _govt exp'!$J:$J,FAOstat!AV$4,'FAOstat _govt exp'!$H:$H,FAOstat!AV$3,'FAOstat _govt exp'!$D:$D,FAOstat!$B96)</f>
        <v>0</v>
      </c>
      <c r="AW96">
        <f>SUMIFS('FAOstat _govt exp'!$L:$L,'FAOstat _govt exp'!$J:$J,FAOstat!AW$4,'FAOstat _govt exp'!$H:$H,FAOstat!AW$3,'FAOstat _govt exp'!$D:$D,FAOstat!$B96)</f>
        <v>0</v>
      </c>
      <c r="AX96">
        <f>SUMIFS('FAOstat _govt exp'!$L:$L,'FAOstat _govt exp'!$J:$J,FAOstat!AX$4,'FAOstat _govt exp'!$H:$H,FAOstat!AX$3,'FAOstat _govt exp'!$D:$D,FAOstat!$B96)</f>
        <v>0</v>
      </c>
      <c r="AY96">
        <f>SUMIFS('FAOstat _govt exp'!$L:$L,'FAOstat _govt exp'!$J:$J,FAOstat!AY$4,'FAOstat _govt exp'!$H:$H,FAOstat!AY$3,'FAOstat _govt exp'!$D:$D,FAOstat!$B96)</f>
        <v>0</v>
      </c>
      <c r="AZ96">
        <f>SUMIFS('FAOstat _govt exp'!$L:$L,'FAOstat _govt exp'!$J:$J,FAOstat!AZ$4,'FAOstat _govt exp'!$H:$H,FAOstat!AZ$3,'FAOstat _govt exp'!$D:$D,FAOstat!$B96)</f>
        <v>0</v>
      </c>
      <c r="BA96">
        <f>SUMIFS('FAOstat _govt exp'!$L:$L,'FAOstat _govt exp'!$J:$J,FAOstat!BA$4,'FAOstat _govt exp'!$H:$H,FAOstat!BA$3,'FAOstat _govt exp'!$D:$D,FAOstat!$B96)</f>
        <v>0</v>
      </c>
      <c r="BB96">
        <f>SUMIFS('FAOstat _govt exp'!$L:$L,'FAOstat _govt exp'!$J:$J,FAOstat!BB$4,'FAOstat _govt exp'!$H:$H,FAOstat!BB$3,'FAOstat _govt exp'!$D:$D,FAOstat!$B96)</f>
        <v>0</v>
      </c>
      <c r="BC96">
        <f>SUMIFS('FAOstat _govt exp'!$L:$L,'FAOstat _govt exp'!$J:$J,FAOstat!BC$4,'FAOstat _govt exp'!$H:$H,FAOstat!BC$3,'FAOstat _govt exp'!$D:$D,FAOstat!$B96)</f>
        <v>0</v>
      </c>
      <c r="BD96">
        <f>SUMIFS('FAOstat _govt exp'!$L:$L,'FAOstat _govt exp'!$J:$J,FAOstat!BD$4,'FAOstat _govt exp'!$H:$H,FAOstat!BD$3,'FAOstat _govt exp'!$D:$D,FAOstat!$B96)</f>
        <v>0</v>
      </c>
      <c r="BE96">
        <f>SUMIFS('FAOstat _govt exp'!$L:$L,'FAOstat _govt exp'!$J:$J,FAOstat!BE$4,'FAOstat _govt exp'!$H:$H,FAOstat!BE$3,'FAOstat _govt exp'!$D:$D,FAOstat!$B96)</f>
        <v>0</v>
      </c>
      <c r="BF96">
        <f>SUMIFS('FAOstat _govt exp'!$L:$L,'FAOstat _govt exp'!$J:$J,FAOstat!BF$4,'FAOstat _govt exp'!$H:$H,FAOstat!BF$3,'FAOstat _govt exp'!$D:$D,FAOstat!$B96)</f>
        <v>0</v>
      </c>
      <c r="BG96">
        <f>SUMIFS('FAOstat _govt exp'!$L:$L,'FAOstat _govt exp'!$J:$J,FAOstat!BG$4,'FAOstat _govt exp'!$H:$H,FAOstat!BG$3,'FAOstat _govt exp'!$D:$D,FAOstat!$B96)</f>
        <v>4.28</v>
      </c>
      <c r="BH96">
        <f>SUMIFS('FAOstat _govt exp'!$L:$L,'FAOstat _govt exp'!$J:$J,FAOstat!BH$4,'FAOstat _govt exp'!$H:$H,FAOstat!BH$3,'FAOstat _govt exp'!$D:$D,FAOstat!$B96)</f>
        <v>4.3899999999999997</v>
      </c>
      <c r="BI96">
        <f>SUMIFS('FAOstat _govt exp'!$L:$L,'FAOstat _govt exp'!$J:$J,FAOstat!BI$4,'FAOstat _govt exp'!$H:$H,FAOstat!BI$3,'FAOstat _govt exp'!$D:$D,FAOstat!$B96)</f>
        <v>0</v>
      </c>
      <c r="BJ96">
        <f>SUMIFS('FAOstat _govt exp'!$L:$L,'FAOstat _govt exp'!$J:$J,FAOstat!BJ$4,'FAOstat _govt exp'!$H:$H,FAOstat!BJ$3,'FAOstat _govt exp'!$D:$D,FAOstat!$B96)</f>
        <v>0</v>
      </c>
      <c r="BK96">
        <f>SUMIFS('FAOstat _govt exp'!$L:$L,'FAOstat _govt exp'!$J:$J,FAOstat!BK$4,'FAOstat _govt exp'!$H:$H,FAOstat!BK$3,'FAOstat _govt exp'!$D:$D,FAOstat!$B96)</f>
        <v>0</v>
      </c>
      <c r="BL96">
        <f>SUMIFS('FAOstat _govt exp'!$L:$L,'FAOstat _govt exp'!$J:$J,FAOstat!BL$4,'FAOstat _govt exp'!$H:$H,FAOstat!BL$3,'FAOstat _govt exp'!$D:$D,FAOstat!$B96)</f>
        <v>0</v>
      </c>
      <c r="BM96">
        <f>SUMIFS('FAOstat _govt exp'!$L:$L,'FAOstat _govt exp'!$J:$J,FAOstat!BM$4,'FAOstat _govt exp'!$H:$H,FAOstat!BM$3,'FAOstat _govt exp'!$D:$D,FAOstat!$B96)</f>
        <v>0</v>
      </c>
      <c r="BN96">
        <f>SUMIFS('FAOstat _govt exp'!$L:$L,'FAOstat _govt exp'!$J:$J,FAOstat!BN$4,'FAOstat _govt exp'!$H:$H,FAOstat!BN$3,'FAOstat _govt exp'!$D:$D,FAOstat!$B96)</f>
        <v>0</v>
      </c>
      <c r="BO96">
        <f>SUMIFS('FAOstat _govt exp'!$L:$L,'FAOstat _govt exp'!$J:$J,FAOstat!BO$4,'FAOstat _govt exp'!$H:$H,FAOstat!BO$3,'FAOstat _govt exp'!$D:$D,FAOstat!$B96)</f>
        <v>0</v>
      </c>
      <c r="BP96">
        <f>SUMIFS('FAOstat _govt exp'!$L:$L,'FAOstat _govt exp'!$J:$J,FAOstat!BP$4,'FAOstat _govt exp'!$H:$H,FAOstat!BP$3,'FAOstat _govt exp'!$D:$D,FAOstat!$B96)</f>
        <v>0</v>
      </c>
      <c r="BQ96">
        <f>SUMIFS('FAOstat _govt exp'!$L:$L,'FAOstat _govt exp'!$J:$J,FAOstat!BQ$4,'FAOstat _govt exp'!$H:$H,FAOstat!BQ$3,'FAOstat _govt exp'!$D:$D,FAOstat!$B96)</f>
        <v>0.66</v>
      </c>
      <c r="BR96">
        <f>SUMIFS('FAOstat _govt exp'!$L:$L,'FAOstat _govt exp'!$J:$J,FAOstat!BR$4,'FAOstat _govt exp'!$H:$H,FAOstat!BR$3,'FAOstat _govt exp'!$D:$D,FAOstat!$B96)</f>
        <v>0.53</v>
      </c>
      <c r="BS96">
        <f>SUMIFS('FAOstat _govt exp'!$L:$L,'FAOstat _govt exp'!$J:$J,FAOstat!BS$4,'FAOstat _govt exp'!$H:$H,FAOstat!BS$3,'FAOstat _govt exp'!$D:$D,FAOstat!$B96)</f>
        <v>0</v>
      </c>
      <c r="BT96">
        <f>SUMIFS('FAOstat _govt exp'!$L:$L,'FAOstat _govt exp'!$J:$J,FAOstat!BT$4,'FAOstat _govt exp'!$H:$H,FAOstat!BT$3,'FAOstat _govt exp'!$D:$D,FAOstat!$B96)</f>
        <v>0</v>
      </c>
      <c r="BU96">
        <f>SUMIFS('FAOstat _govt exp'!$L:$L,'FAOstat _govt exp'!$J:$J,FAOstat!BU$4,'FAOstat _govt exp'!$H:$H,FAOstat!BU$3,'FAOstat _govt exp'!$D:$D,FAOstat!$B96)</f>
        <v>0</v>
      </c>
      <c r="BV96">
        <f>SUMIFS('FAOstat _govt exp'!$L:$L,'FAOstat _govt exp'!$J:$J,FAOstat!BV$4,'FAOstat _govt exp'!$H:$H,FAOstat!BV$3,'FAOstat _govt exp'!$D:$D,FAOstat!$B96)</f>
        <v>0</v>
      </c>
      <c r="BW96">
        <f>SUMIFS('FAOstat _govt exp'!$L:$L,'FAOstat _govt exp'!$J:$J,FAOstat!BW$4,'FAOstat _govt exp'!$H:$H,FAOstat!BW$3,'FAOstat _govt exp'!$D:$D,FAOstat!$B96)</f>
        <v>0</v>
      </c>
      <c r="BX96">
        <f>SUMIFS('FAOstat _govt exp'!$L:$L,'FAOstat _govt exp'!$J:$J,FAOstat!BX$4,'FAOstat _govt exp'!$H:$H,FAOstat!BX$3,'FAOstat _govt exp'!$D:$D,FAOstat!$B96)</f>
        <v>0</v>
      </c>
      <c r="BY96">
        <f>SUMIFS('FAOstat _govt exp'!$L:$L,'FAOstat _govt exp'!$J:$J,FAOstat!BY$4,'FAOstat _govt exp'!$H:$H,FAOstat!BY$3,'FAOstat _govt exp'!$D:$D,FAOstat!$B96)</f>
        <v>0</v>
      </c>
      <c r="BZ96">
        <f>SUMIFS('FAOstat _govt exp'!$L:$L,'FAOstat _govt exp'!$J:$J,FAOstat!BZ$4,'FAOstat _govt exp'!$H:$H,FAOstat!BZ$3,'FAOstat _govt exp'!$D:$D,FAOstat!$B96)</f>
        <v>0</v>
      </c>
      <c r="CA96">
        <f>SUMIFS('FAOstat _govt exp'!$L:$L,'FAOstat _govt exp'!$J:$J,FAOstat!CA$4,'FAOstat _govt exp'!$H:$H,FAOstat!CA$3,'FAOstat _govt exp'!$D:$D,FAOstat!$B96)</f>
        <v>0</v>
      </c>
      <c r="CB96">
        <f>SUMIFS('FAOstat _govt exp'!$L:$L,'FAOstat _govt exp'!$J:$J,FAOstat!CB$4,'FAOstat _govt exp'!$H:$H,FAOstat!CB$3,'FAOstat _govt exp'!$D:$D,FAOstat!$B96)</f>
        <v>0</v>
      </c>
      <c r="CC96">
        <f>SUMIFS('FAOstat _govt exp'!$L:$L,'FAOstat _govt exp'!$J:$J,FAOstat!CC$4,'FAOstat _govt exp'!$H:$H,FAOstat!CC$3,'FAOstat _govt exp'!$D:$D,FAOstat!$B96)</f>
        <v>0</v>
      </c>
      <c r="CD96">
        <f>SUMIFS('FAOstat _govt exp'!$L:$L,'FAOstat _govt exp'!$J:$J,FAOstat!CD$4,'FAOstat _govt exp'!$H:$H,FAOstat!CD$3,'FAOstat _govt exp'!$D:$D,FAOstat!$B96)</f>
        <v>0</v>
      </c>
      <c r="CE96" s="4">
        <f>SUMIFS('FAOstat_value added'!$L:$L,'FAOstat_value added'!$J:$J,FAOstat!CE$4,'FAOstat_value added'!$D:$D,FAOstat!$B96)</f>
        <v>73.481800000000007</v>
      </c>
      <c r="CF96" s="4">
        <f>IF(SUMIFS('FAOstat_value added'!$L:$L,'FAOstat_value added'!$J:$J,FAOstat!CF$4,'FAOstat_value added'!$D:$D,FAOstat!$B96)=0,CE96*(1+Assumptions!$C$10),SUMIFS('FAOstat_value added'!$L:$L,'FAOstat_value added'!$J:$J,FAOstat!CF$4,'FAOstat_value added'!$D:$D,FAOstat!$B96))</f>
        <v>81.821700000000007</v>
      </c>
      <c r="CG96" s="4">
        <f>IF(SUMIFS('FAOstat_value added'!$L:$L,'FAOstat_value added'!$J:$J,FAOstat!CG$4,'FAOstat_value added'!$D:$D,FAOstat!$B96)=0,CF96*(1+Assumptions!$C$10),SUMIFS('FAOstat_value added'!$L:$L,'FAOstat_value added'!$J:$J,FAOstat!CG$4,'FAOstat_value added'!$D:$D,FAOstat!$B96))</f>
        <v>91.523700000000005</v>
      </c>
      <c r="CH96" s="4">
        <f>IF(SUMIFS('FAOstat_value added'!$L:$L,'FAOstat_value added'!$J:$J,FAOstat!CH$4,'FAOstat_value added'!$D:$D,FAOstat!$B96)=0,CG96*(1+Assumptions!$C$10),SUMIFS('FAOstat_value added'!$L:$L,'FAOstat_value added'!$J:$J,FAOstat!CH$4,'FAOstat_value added'!$D:$D,FAOstat!$B96))</f>
        <v>83.148700000000005</v>
      </c>
      <c r="CI96" s="4">
        <f>IF(SUMIFS('FAOstat_value added'!$L:$L,'FAOstat_value added'!$J:$J,FAOstat!CI$4,'FAOstat_value added'!$D:$D,FAOstat!$B96)=0,CH96*(1+Assumptions!$C$10),SUMIFS('FAOstat_value added'!$L:$L,'FAOstat_value added'!$J:$J,FAOstat!CI$4,'FAOstat_value added'!$D:$D,FAOstat!$B96))</f>
        <v>78.7517</v>
      </c>
      <c r="CJ96" s="4">
        <f>IF(SUMIFS('FAOstat_value added'!$L:$L,'FAOstat_value added'!$J:$J,FAOstat!CJ$4,'FAOstat_value added'!$D:$D,FAOstat!$B96)=0,CI96*(1+Assumptions!$C$10),SUMIFS('FAOstat_value added'!$L:$L,'FAOstat_value added'!$J:$J,FAOstat!CJ$4,'FAOstat_value added'!$D:$D,FAOstat!$B96))</f>
        <v>82.136499999999998</v>
      </c>
      <c r="CK96" s="4">
        <f>IF(SUMIFS('FAOstat_value added'!$L:$L,'FAOstat_value added'!$J:$J,FAOstat!CK$4,'FAOstat_value added'!$D:$D,FAOstat!$B96)=0,CJ96*(1+Assumptions!$C$10),SUMIFS('FAOstat_value added'!$L:$L,'FAOstat_value added'!$J:$J,FAOstat!CK$4,'FAOstat_value added'!$D:$D,FAOstat!$B96))</f>
        <v>89.3339</v>
      </c>
      <c r="CL96" s="4">
        <f>IF(SUMIFS('FAOstat_value added'!$L:$L,'FAOstat_value added'!$J:$J,FAOstat!CL$4,'FAOstat_value added'!$D:$D,FAOstat!$B96)=0,CK96*(1+Assumptions!$C$10),SUMIFS('FAOstat_value added'!$L:$L,'FAOstat_value added'!$J:$J,FAOstat!CL$4,'FAOstat_value added'!$D:$D,FAOstat!$B96))</f>
        <v>94.029186999999993</v>
      </c>
      <c r="CM96" s="4">
        <f>IF(SUMIFS('FAOstat_value added'!$L:$L,'FAOstat_value added'!$J:$J,FAOstat!CM$4,'FAOstat_value added'!$D:$D,FAOstat!$B96)=0,CL96*(1+Assumptions!$C$10),SUMIFS('FAOstat_value added'!$L:$L,'FAOstat_value added'!$J:$J,FAOstat!CM$4,'FAOstat_value added'!$D:$D,FAOstat!$B96))</f>
        <v>97.720917999999998</v>
      </c>
      <c r="CN96" s="4">
        <f>IF(SUMIFS('FAOstat_value added'!$L:$L,'FAOstat_value added'!$J:$J,FAOstat!CN$4,'FAOstat_value added'!$D:$D,FAOstat!$B96)=0,CM96*(1+Assumptions!$C$10),SUMIFS('FAOstat_value added'!$L:$L,'FAOstat_value added'!$J:$J,FAOstat!CN$4,'FAOstat_value added'!$D:$D,FAOstat!$B96))</f>
        <v>99.675336360000003</v>
      </c>
      <c r="CO96" s="36">
        <f t="shared" si="49"/>
        <v>0</v>
      </c>
    </row>
    <row r="97" spans="2:93" x14ac:dyDescent="0.35">
      <c r="B97" t="s">
        <v>217</v>
      </c>
      <c r="C97">
        <f t="shared" si="29"/>
        <v>0</v>
      </c>
      <c r="D97">
        <f t="shared" si="30"/>
        <v>0</v>
      </c>
      <c r="E97">
        <f t="shared" si="31"/>
        <v>0</v>
      </c>
      <c r="F97">
        <f t="shared" si="32"/>
        <v>0</v>
      </c>
      <c r="G97">
        <f t="shared" si="33"/>
        <v>0</v>
      </c>
      <c r="H97">
        <f t="shared" si="34"/>
        <v>0</v>
      </c>
      <c r="I97">
        <f t="shared" si="35"/>
        <v>0</v>
      </c>
      <c r="J97">
        <f t="shared" si="36"/>
        <v>0</v>
      </c>
      <c r="K97">
        <f t="shared" si="37"/>
        <v>0</v>
      </c>
      <c r="L97">
        <f t="shared" si="38"/>
        <v>0</v>
      </c>
      <c r="M97" s="4">
        <f t="shared" si="39"/>
        <v>100.44</v>
      </c>
      <c r="N97" s="4">
        <f t="shared" si="40"/>
        <v>224.36</v>
      </c>
      <c r="O97" s="4">
        <f t="shared" si="41"/>
        <v>78.959999999999994</v>
      </c>
      <c r="P97" s="4">
        <f t="shared" si="42"/>
        <v>0</v>
      </c>
      <c r="Q97" s="4">
        <f t="shared" si="43"/>
        <v>0</v>
      </c>
      <c r="R97" s="4">
        <f t="shared" si="44"/>
        <v>44.46</v>
      </c>
      <c r="S97" s="4">
        <f t="shared" si="45"/>
        <v>0</v>
      </c>
      <c r="T97" s="4">
        <f t="shared" si="46"/>
        <v>0</v>
      </c>
      <c r="U97" s="4">
        <f t="shared" si="47"/>
        <v>0</v>
      </c>
      <c r="V97" s="4">
        <f t="shared" si="48"/>
        <v>0</v>
      </c>
      <c r="W97">
        <f>SUMIFS('FAOstat _govt exp'!$L:$L,'FAOstat _govt exp'!$J:$J,FAOstat!W$4,'FAOstat _govt exp'!$H:$H,FAOstat!W$3,'FAOstat _govt exp'!$D:$D,FAOstat!$B97)</f>
        <v>100.44</v>
      </c>
      <c r="X97">
        <f>SUMIFS('FAOstat _govt exp'!$L:$L,'FAOstat _govt exp'!$J:$J,FAOstat!X$4,'FAOstat _govt exp'!$H:$H,FAOstat!X$3,'FAOstat _govt exp'!$D:$D,FAOstat!$B97)</f>
        <v>224.36</v>
      </c>
      <c r="Y97">
        <f>SUMIFS('FAOstat _govt exp'!$L:$L,'FAOstat _govt exp'!$J:$J,FAOstat!Y$4,'FAOstat _govt exp'!$H:$H,FAOstat!Y$3,'FAOstat _govt exp'!$D:$D,FAOstat!$B97)</f>
        <v>78.959999999999994</v>
      </c>
      <c r="Z97">
        <f>SUMIFS('FAOstat _govt exp'!$L:$L,'FAOstat _govt exp'!$J:$J,FAOstat!Z$4,'FAOstat _govt exp'!$H:$H,FAOstat!Z$3,'FAOstat _govt exp'!$D:$D,FAOstat!$B97)</f>
        <v>0</v>
      </c>
      <c r="AA97">
        <f>SUMIFS('FAOstat _govt exp'!$L:$L,'FAOstat _govt exp'!$J:$J,FAOstat!AA$4,'FAOstat _govt exp'!$H:$H,FAOstat!AA$3,'FAOstat _govt exp'!$D:$D,FAOstat!$B97)</f>
        <v>0</v>
      </c>
      <c r="AB97">
        <f>SUMIFS('FAOstat _govt exp'!$L:$L,'FAOstat _govt exp'!$J:$J,FAOstat!AB$4,'FAOstat _govt exp'!$H:$H,FAOstat!AB$3,'FAOstat _govt exp'!$D:$D,FAOstat!$B97)</f>
        <v>44.46</v>
      </c>
      <c r="AC97">
        <f>SUMIFS('FAOstat _govt exp'!$L:$L,'FAOstat _govt exp'!$J:$J,FAOstat!AC$4,'FAOstat _govt exp'!$H:$H,FAOstat!AC$3,'FAOstat _govt exp'!$D:$D,FAOstat!$B97)</f>
        <v>0</v>
      </c>
      <c r="AD97">
        <f>SUMIFS('FAOstat _govt exp'!$L:$L,'FAOstat _govt exp'!$J:$J,FAOstat!AD$4,'FAOstat _govt exp'!$H:$H,FAOstat!AD$3,'FAOstat _govt exp'!$D:$D,FAOstat!$B97)</f>
        <v>0</v>
      </c>
      <c r="AE97">
        <f>SUMIFS('FAOstat _govt exp'!$L:$L,'FAOstat _govt exp'!$J:$J,FAOstat!AE$4,'FAOstat _govt exp'!$H:$H,FAOstat!AE$3,'FAOstat _govt exp'!$D:$D,FAOstat!$B97)</f>
        <v>0</v>
      </c>
      <c r="AF97">
        <f>SUMIFS('FAOstat _govt exp'!$L:$L,'FAOstat _govt exp'!$J:$J,FAOstat!AF$4,'FAOstat _govt exp'!$H:$H,FAOstat!AF$3,'FAOstat _govt exp'!$D:$D,FAOstat!$B97)</f>
        <v>0</v>
      </c>
      <c r="AG97">
        <f>SUMIFS('FAOstat _govt exp'!$L:$L,'FAOstat _govt exp'!$J:$J,FAOstat!AG$4,'FAOstat _govt exp'!$H:$H,FAOstat!AG$3,'FAOstat _govt exp'!$D:$D,FAOstat!$B97)</f>
        <v>0</v>
      </c>
      <c r="AH97">
        <f>SUMIFS('FAOstat _govt exp'!$L:$L,'FAOstat _govt exp'!$J:$J,FAOstat!AH$4,'FAOstat _govt exp'!$H:$H,FAOstat!AH$3,'FAOstat _govt exp'!$D:$D,FAOstat!$B97)</f>
        <v>0</v>
      </c>
      <c r="AI97">
        <f>SUMIFS('FAOstat _govt exp'!$L:$L,'FAOstat _govt exp'!$J:$J,FAOstat!AI$4,'FAOstat _govt exp'!$H:$H,FAOstat!AI$3,'FAOstat _govt exp'!$D:$D,FAOstat!$B97)</f>
        <v>0</v>
      </c>
      <c r="AJ97">
        <f>SUMIFS('FAOstat _govt exp'!$L:$L,'FAOstat _govt exp'!$J:$J,FAOstat!AJ$4,'FAOstat _govt exp'!$H:$H,FAOstat!AJ$3,'FAOstat _govt exp'!$D:$D,FAOstat!$B97)</f>
        <v>0</v>
      </c>
      <c r="AK97">
        <f>SUMIFS('FAOstat _govt exp'!$L:$L,'FAOstat _govt exp'!$J:$J,FAOstat!AK$4,'FAOstat _govt exp'!$H:$H,FAOstat!AK$3,'FAOstat _govt exp'!$D:$D,FAOstat!$B97)</f>
        <v>0</v>
      </c>
      <c r="AL97">
        <f>SUMIFS('FAOstat _govt exp'!$L:$L,'FAOstat _govt exp'!$J:$J,FAOstat!AL$4,'FAOstat _govt exp'!$H:$H,FAOstat!AL$3,'FAOstat _govt exp'!$D:$D,FAOstat!$B97)</f>
        <v>0</v>
      </c>
      <c r="AM97">
        <f>SUMIFS('FAOstat _govt exp'!$L:$L,'FAOstat _govt exp'!$J:$J,FAOstat!AM$4,'FAOstat _govt exp'!$H:$H,FAOstat!AM$3,'FAOstat _govt exp'!$D:$D,FAOstat!$B97)</f>
        <v>0</v>
      </c>
      <c r="AN97">
        <f>SUMIFS('FAOstat _govt exp'!$L:$L,'FAOstat _govt exp'!$J:$J,FAOstat!AN$4,'FAOstat _govt exp'!$H:$H,FAOstat!AN$3,'FAOstat _govt exp'!$D:$D,FAOstat!$B97)</f>
        <v>0</v>
      </c>
      <c r="AO97">
        <f>SUMIFS('FAOstat _govt exp'!$L:$L,'FAOstat _govt exp'!$J:$J,FAOstat!AO$4,'FAOstat _govt exp'!$H:$H,FAOstat!AO$3,'FAOstat _govt exp'!$D:$D,FAOstat!$B97)</f>
        <v>0</v>
      </c>
      <c r="AP97">
        <f>SUMIFS('FAOstat _govt exp'!$L:$L,'FAOstat _govt exp'!$J:$J,FAOstat!AP$4,'FAOstat _govt exp'!$H:$H,FAOstat!AP$3,'FAOstat _govt exp'!$D:$D,FAOstat!$B97)</f>
        <v>0</v>
      </c>
      <c r="AQ97">
        <f>SUMIFS('FAOstat _govt exp'!$L:$L,'FAOstat _govt exp'!$J:$J,FAOstat!AQ$4,'FAOstat _govt exp'!$H:$H,FAOstat!AQ$3,'FAOstat _govt exp'!$D:$D,FAOstat!$B97)</f>
        <v>0</v>
      </c>
      <c r="AR97">
        <f>SUMIFS('FAOstat _govt exp'!$L:$L,'FAOstat _govt exp'!$J:$J,FAOstat!AR$4,'FAOstat _govt exp'!$H:$H,FAOstat!AR$3,'FAOstat _govt exp'!$D:$D,FAOstat!$B97)</f>
        <v>0</v>
      </c>
      <c r="AS97">
        <f>SUMIFS('FAOstat _govt exp'!$L:$L,'FAOstat _govt exp'!$J:$J,FAOstat!AS$4,'FAOstat _govt exp'!$H:$H,FAOstat!AS$3,'FAOstat _govt exp'!$D:$D,FAOstat!$B97)</f>
        <v>0</v>
      </c>
      <c r="AT97">
        <f>SUMIFS('FAOstat _govt exp'!$L:$L,'FAOstat _govt exp'!$J:$J,FAOstat!AT$4,'FAOstat _govt exp'!$H:$H,FAOstat!AT$3,'FAOstat _govt exp'!$D:$D,FAOstat!$B97)</f>
        <v>0</v>
      </c>
      <c r="AU97">
        <f>SUMIFS('FAOstat _govt exp'!$L:$L,'FAOstat _govt exp'!$J:$J,FAOstat!AU$4,'FAOstat _govt exp'!$H:$H,FAOstat!AU$3,'FAOstat _govt exp'!$D:$D,FAOstat!$B97)</f>
        <v>0</v>
      </c>
      <c r="AV97">
        <f>SUMIFS('FAOstat _govt exp'!$L:$L,'FAOstat _govt exp'!$J:$J,FAOstat!AV$4,'FAOstat _govt exp'!$H:$H,FAOstat!AV$3,'FAOstat _govt exp'!$D:$D,FAOstat!$B97)</f>
        <v>0</v>
      </c>
      <c r="AW97">
        <f>SUMIFS('FAOstat _govt exp'!$L:$L,'FAOstat _govt exp'!$J:$J,FAOstat!AW$4,'FAOstat _govt exp'!$H:$H,FAOstat!AW$3,'FAOstat _govt exp'!$D:$D,FAOstat!$B97)</f>
        <v>0</v>
      </c>
      <c r="AX97">
        <f>SUMIFS('FAOstat _govt exp'!$L:$L,'FAOstat _govt exp'!$J:$J,FAOstat!AX$4,'FAOstat _govt exp'!$H:$H,FAOstat!AX$3,'FAOstat _govt exp'!$D:$D,FAOstat!$B97)</f>
        <v>0</v>
      </c>
      <c r="AY97">
        <f>SUMIFS('FAOstat _govt exp'!$L:$L,'FAOstat _govt exp'!$J:$J,FAOstat!AY$4,'FAOstat _govt exp'!$H:$H,FAOstat!AY$3,'FAOstat _govt exp'!$D:$D,FAOstat!$B97)</f>
        <v>0</v>
      </c>
      <c r="AZ97">
        <f>SUMIFS('FAOstat _govt exp'!$L:$L,'FAOstat _govt exp'!$J:$J,FAOstat!AZ$4,'FAOstat _govt exp'!$H:$H,FAOstat!AZ$3,'FAOstat _govt exp'!$D:$D,FAOstat!$B97)</f>
        <v>0</v>
      </c>
      <c r="BA97">
        <f>SUMIFS('FAOstat _govt exp'!$L:$L,'FAOstat _govt exp'!$J:$J,FAOstat!BA$4,'FAOstat _govt exp'!$H:$H,FAOstat!BA$3,'FAOstat _govt exp'!$D:$D,FAOstat!$B97)</f>
        <v>99.43</v>
      </c>
      <c r="BB97">
        <f>SUMIFS('FAOstat _govt exp'!$L:$L,'FAOstat _govt exp'!$J:$J,FAOstat!BB$4,'FAOstat _govt exp'!$H:$H,FAOstat!BB$3,'FAOstat _govt exp'!$D:$D,FAOstat!$B97)</f>
        <v>222.32</v>
      </c>
      <c r="BC97">
        <f>SUMIFS('FAOstat _govt exp'!$L:$L,'FAOstat _govt exp'!$J:$J,FAOstat!BC$4,'FAOstat _govt exp'!$H:$H,FAOstat!BC$3,'FAOstat _govt exp'!$D:$D,FAOstat!$B97)</f>
        <v>76.75</v>
      </c>
      <c r="BD97">
        <f>SUMIFS('FAOstat _govt exp'!$L:$L,'FAOstat _govt exp'!$J:$J,FAOstat!BD$4,'FAOstat _govt exp'!$H:$H,FAOstat!BD$3,'FAOstat _govt exp'!$D:$D,FAOstat!$B97)</f>
        <v>0</v>
      </c>
      <c r="BE97">
        <f>SUMIFS('FAOstat _govt exp'!$L:$L,'FAOstat _govt exp'!$J:$J,FAOstat!BE$4,'FAOstat _govt exp'!$H:$H,FAOstat!BE$3,'FAOstat _govt exp'!$D:$D,FAOstat!$B97)</f>
        <v>0</v>
      </c>
      <c r="BF97">
        <f>SUMIFS('FAOstat _govt exp'!$L:$L,'FAOstat _govt exp'!$J:$J,FAOstat!BF$4,'FAOstat _govt exp'!$H:$H,FAOstat!BF$3,'FAOstat _govt exp'!$D:$D,FAOstat!$B97)</f>
        <v>42.52</v>
      </c>
      <c r="BG97">
        <f>SUMIFS('FAOstat _govt exp'!$L:$L,'FAOstat _govt exp'!$J:$J,FAOstat!BG$4,'FAOstat _govt exp'!$H:$H,FAOstat!BG$3,'FAOstat _govt exp'!$D:$D,FAOstat!$B97)</f>
        <v>0</v>
      </c>
      <c r="BH97">
        <f>SUMIFS('FAOstat _govt exp'!$L:$L,'FAOstat _govt exp'!$J:$J,FAOstat!BH$4,'FAOstat _govt exp'!$H:$H,FAOstat!BH$3,'FAOstat _govt exp'!$D:$D,FAOstat!$B97)</f>
        <v>0</v>
      </c>
      <c r="BI97">
        <f>SUMIFS('FAOstat _govt exp'!$L:$L,'FAOstat _govt exp'!$J:$J,FAOstat!BI$4,'FAOstat _govt exp'!$H:$H,FAOstat!BI$3,'FAOstat _govt exp'!$D:$D,FAOstat!$B97)</f>
        <v>0</v>
      </c>
      <c r="BJ97">
        <f>SUMIFS('FAOstat _govt exp'!$L:$L,'FAOstat _govt exp'!$J:$J,FAOstat!BJ$4,'FAOstat _govt exp'!$H:$H,FAOstat!BJ$3,'FAOstat _govt exp'!$D:$D,FAOstat!$B97)</f>
        <v>0</v>
      </c>
      <c r="BK97">
        <f>SUMIFS('FAOstat _govt exp'!$L:$L,'FAOstat _govt exp'!$J:$J,FAOstat!BK$4,'FAOstat _govt exp'!$H:$H,FAOstat!BK$3,'FAOstat _govt exp'!$D:$D,FAOstat!$B97)</f>
        <v>0</v>
      </c>
      <c r="BL97">
        <f>SUMIFS('FAOstat _govt exp'!$L:$L,'FAOstat _govt exp'!$J:$J,FAOstat!BL$4,'FAOstat _govt exp'!$H:$H,FAOstat!BL$3,'FAOstat _govt exp'!$D:$D,FAOstat!$B97)</f>
        <v>0</v>
      </c>
      <c r="BM97">
        <f>SUMIFS('FAOstat _govt exp'!$L:$L,'FAOstat _govt exp'!$J:$J,FAOstat!BM$4,'FAOstat _govt exp'!$H:$H,FAOstat!BM$3,'FAOstat _govt exp'!$D:$D,FAOstat!$B97)</f>
        <v>0</v>
      </c>
      <c r="BN97">
        <f>SUMIFS('FAOstat _govt exp'!$L:$L,'FAOstat _govt exp'!$J:$J,FAOstat!BN$4,'FAOstat _govt exp'!$H:$H,FAOstat!BN$3,'FAOstat _govt exp'!$D:$D,FAOstat!$B97)</f>
        <v>0</v>
      </c>
      <c r="BO97">
        <f>SUMIFS('FAOstat _govt exp'!$L:$L,'FAOstat _govt exp'!$J:$J,FAOstat!BO$4,'FAOstat _govt exp'!$H:$H,FAOstat!BO$3,'FAOstat _govt exp'!$D:$D,FAOstat!$B97)</f>
        <v>0</v>
      </c>
      <c r="BP97">
        <f>SUMIFS('FAOstat _govt exp'!$L:$L,'FAOstat _govt exp'!$J:$J,FAOstat!BP$4,'FAOstat _govt exp'!$H:$H,FAOstat!BP$3,'FAOstat _govt exp'!$D:$D,FAOstat!$B97)</f>
        <v>0</v>
      </c>
      <c r="BQ97">
        <f>SUMIFS('FAOstat _govt exp'!$L:$L,'FAOstat _govt exp'!$J:$J,FAOstat!BQ$4,'FAOstat _govt exp'!$H:$H,FAOstat!BQ$3,'FAOstat _govt exp'!$D:$D,FAOstat!$B97)</f>
        <v>0</v>
      </c>
      <c r="BR97">
        <f>SUMIFS('FAOstat _govt exp'!$L:$L,'FAOstat _govt exp'!$J:$J,FAOstat!BR$4,'FAOstat _govt exp'!$H:$H,FAOstat!BR$3,'FAOstat _govt exp'!$D:$D,FAOstat!$B97)</f>
        <v>0</v>
      </c>
      <c r="BS97">
        <f>SUMIFS('FAOstat _govt exp'!$L:$L,'FAOstat _govt exp'!$J:$J,FAOstat!BS$4,'FAOstat _govt exp'!$H:$H,FAOstat!BS$3,'FAOstat _govt exp'!$D:$D,FAOstat!$B97)</f>
        <v>0</v>
      </c>
      <c r="BT97">
        <f>SUMIFS('FAOstat _govt exp'!$L:$L,'FAOstat _govt exp'!$J:$J,FAOstat!BT$4,'FAOstat _govt exp'!$H:$H,FAOstat!BT$3,'FAOstat _govt exp'!$D:$D,FAOstat!$B97)</f>
        <v>0</v>
      </c>
      <c r="BU97">
        <f>SUMIFS('FAOstat _govt exp'!$L:$L,'FAOstat _govt exp'!$J:$J,FAOstat!BU$4,'FAOstat _govt exp'!$H:$H,FAOstat!BU$3,'FAOstat _govt exp'!$D:$D,FAOstat!$B97)</f>
        <v>0</v>
      </c>
      <c r="BV97">
        <f>SUMIFS('FAOstat _govt exp'!$L:$L,'FAOstat _govt exp'!$J:$J,FAOstat!BV$4,'FAOstat _govt exp'!$H:$H,FAOstat!BV$3,'FAOstat _govt exp'!$D:$D,FAOstat!$B97)</f>
        <v>0</v>
      </c>
      <c r="BW97">
        <f>SUMIFS('FAOstat _govt exp'!$L:$L,'FAOstat _govt exp'!$J:$J,FAOstat!BW$4,'FAOstat _govt exp'!$H:$H,FAOstat!BW$3,'FAOstat _govt exp'!$D:$D,FAOstat!$B97)</f>
        <v>0</v>
      </c>
      <c r="BX97">
        <f>SUMIFS('FAOstat _govt exp'!$L:$L,'FAOstat _govt exp'!$J:$J,FAOstat!BX$4,'FAOstat _govt exp'!$H:$H,FAOstat!BX$3,'FAOstat _govt exp'!$D:$D,FAOstat!$B97)</f>
        <v>0</v>
      </c>
      <c r="BY97">
        <f>SUMIFS('FAOstat _govt exp'!$L:$L,'FAOstat _govt exp'!$J:$J,FAOstat!BY$4,'FAOstat _govt exp'!$H:$H,FAOstat!BY$3,'FAOstat _govt exp'!$D:$D,FAOstat!$B97)</f>
        <v>0</v>
      </c>
      <c r="BZ97">
        <f>SUMIFS('FAOstat _govt exp'!$L:$L,'FAOstat _govt exp'!$J:$J,FAOstat!BZ$4,'FAOstat _govt exp'!$H:$H,FAOstat!BZ$3,'FAOstat _govt exp'!$D:$D,FAOstat!$B97)</f>
        <v>0</v>
      </c>
      <c r="CA97">
        <f>SUMIFS('FAOstat _govt exp'!$L:$L,'FAOstat _govt exp'!$J:$J,FAOstat!CA$4,'FAOstat _govt exp'!$H:$H,FAOstat!CA$3,'FAOstat _govt exp'!$D:$D,FAOstat!$B97)</f>
        <v>0</v>
      </c>
      <c r="CB97">
        <f>SUMIFS('FAOstat _govt exp'!$L:$L,'FAOstat _govt exp'!$J:$J,FAOstat!CB$4,'FAOstat _govt exp'!$H:$H,FAOstat!CB$3,'FAOstat _govt exp'!$D:$D,FAOstat!$B97)</f>
        <v>0</v>
      </c>
      <c r="CC97">
        <f>SUMIFS('FAOstat _govt exp'!$L:$L,'FAOstat _govt exp'!$J:$J,FAOstat!CC$4,'FAOstat _govt exp'!$H:$H,FAOstat!CC$3,'FAOstat _govt exp'!$D:$D,FAOstat!$B97)</f>
        <v>0</v>
      </c>
      <c r="CD97">
        <f>SUMIFS('FAOstat _govt exp'!$L:$L,'FAOstat _govt exp'!$J:$J,FAOstat!CD$4,'FAOstat _govt exp'!$H:$H,FAOstat!CD$3,'FAOstat _govt exp'!$D:$D,FAOstat!$B97)</f>
        <v>0</v>
      </c>
      <c r="CE97" s="4">
        <f>SUMIFS('FAOstat_value added'!$L:$L,'FAOstat_value added'!$J:$J,FAOstat!CE$4,'FAOstat_value added'!$D:$D,FAOstat!$B97)</f>
        <v>843.512067</v>
      </c>
      <c r="CF97" s="4">
        <f>IF(SUMIFS('FAOstat_value added'!$L:$L,'FAOstat_value added'!$J:$J,FAOstat!CF$4,'FAOstat_value added'!$D:$D,FAOstat!$B97)=0,CE97*(1+Assumptions!$C$10),SUMIFS('FAOstat_value added'!$L:$L,'FAOstat_value added'!$J:$J,FAOstat!CF$4,'FAOstat_value added'!$D:$D,FAOstat!$B97))</f>
        <v>1072.977488</v>
      </c>
      <c r="CG97" s="4">
        <f>IF(SUMIFS('FAOstat_value added'!$L:$L,'FAOstat_value added'!$J:$J,FAOstat!CG$4,'FAOstat_value added'!$D:$D,FAOstat!$B97)=0,CF97*(1+Assumptions!$C$10),SUMIFS('FAOstat_value added'!$L:$L,'FAOstat_value added'!$J:$J,FAOstat!CG$4,'FAOstat_value added'!$D:$D,FAOstat!$B97))</f>
        <v>1383.9258090000001</v>
      </c>
      <c r="CH97" s="4">
        <f>IF(SUMIFS('FAOstat_value added'!$L:$L,'FAOstat_value added'!$J:$J,FAOstat!CH$4,'FAOstat_value added'!$D:$D,FAOstat!$B97)=0,CG97*(1+Assumptions!$C$10),SUMIFS('FAOstat_value added'!$L:$L,'FAOstat_value added'!$J:$J,FAOstat!CH$4,'FAOstat_value added'!$D:$D,FAOstat!$B97))</f>
        <v>1687.7705800000001</v>
      </c>
      <c r="CI97" s="4">
        <f>IF(SUMIFS('FAOstat_value added'!$L:$L,'FAOstat_value added'!$J:$J,FAOstat!CI$4,'FAOstat_value added'!$D:$D,FAOstat!$B97)=0,CH97*(1+Assumptions!$C$10),SUMIFS('FAOstat_value added'!$L:$L,'FAOstat_value added'!$J:$J,FAOstat!CI$4,'FAOstat_value added'!$D:$D,FAOstat!$B97))</f>
        <v>1631.1661039999999</v>
      </c>
      <c r="CJ97" s="4">
        <f>IF(SUMIFS('FAOstat_value added'!$L:$L,'FAOstat_value added'!$J:$J,FAOstat!CJ$4,'FAOstat_value added'!$D:$D,FAOstat!$B97)=0,CI97*(1+Assumptions!$C$10),SUMIFS('FAOstat_value added'!$L:$L,'FAOstat_value added'!$J:$J,FAOstat!CJ$4,'FAOstat_value added'!$D:$D,FAOstat!$B97))</f>
        <v>1569.2968659999999</v>
      </c>
      <c r="CK97" s="4">
        <f>IF(SUMIFS('FAOstat_value added'!$L:$L,'FAOstat_value added'!$J:$J,FAOstat!CK$4,'FAOstat_value added'!$D:$D,FAOstat!$B97)=0,CJ97*(1+Assumptions!$C$10),SUMIFS('FAOstat_value added'!$L:$L,'FAOstat_value added'!$J:$J,FAOstat!CK$4,'FAOstat_value added'!$D:$D,FAOstat!$B97))</f>
        <v>1307.658715</v>
      </c>
      <c r="CL97" s="4">
        <f>IF(SUMIFS('FAOstat_value added'!$L:$L,'FAOstat_value added'!$J:$J,FAOstat!CL$4,'FAOstat_value added'!$D:$D,FAOstat!$B97)=0,CK97*(1+Assumptions!$C$10),SUMIFS('FAOstat_value added'!$L:$L,'FAOstat_value added'!$J:$J,FAOstat!CL$4,'FAOstat_value added'!$D:$D,FAOstat!$B97))</f>
        <v>1182.8944650000001</v>
      </c>
      <c r="CM97" s="4">
        <f>IF(SUMIFS('FAOstat_value added'!$L:$L,'FAOstat_value added'!$J:$J,FAOstat!CM$4,'FAOstat_value added'!$D:$D,FAOstat!$B97)=0,CL97*(1+Assumptions!$C$10),SUMIFS('FAOstat_value added'!$L:$L,'FAOstat_value added'!$J:$J,FAOstat!CM$4,'FAOstat_value added'!$D:$D,FAOstat!$B97))</f>
        <v>1419.2034229999999</v>
      </c>
      <c r="CN97" s="4">
        <f>IF(SUMIFS('FAOstat_value added'!$L:$L,'FAOstat_value added'!$J:$J,FAOstat!CN$4,'FAOstat_value added'!$D:$D,FAOstat!$B97)=0,CM97*(1+Assumptions!$C$10),SUMIFS('FAOstat_value added'!$L:$L,'FAOstat_value added'!$J:$J,FAOstat!CN$4,'FAOstat_value added'!$D:$D,FAOstat!$B97))</f>
        <v>1447.5874914599999</v>
      </c>
      <c r="CO97" s="36">
        <f t="shared" si="49"/>
        <v>-1</v>
      </c>
    </row>
    <row r="98" spans="2:93" x14ac:dyDescent="0.35">
      <c r="B98" t="s">
        <v>605</v>
      </c>
      <c r="C98">
        <f t="shared" si="29"/>
        <v>9.08</v>
      </c>
      <c r="D98">
        <f t="shared" si="30"/>
        <v>8.68</v>
      </c>
      <c r="E98">
        <f t="shared" si="31"/>
        <v>6.73</v>
      </c>
      <c r="F98">
        <f t="shared" si="32"/>
        <v>3.97</v>
      </c>
      <c r="G98">
        <f t="shared" si="33"/>
        <v>5.41</v>
      </c>
      <c r="H98">
        <f t="shared" si="34"/>
        <v>4.67</v>
      </c>
      <c r="I98">
        <f t="shared" si="35"/>
        <v>0</v>
      </c>
      <c r="J98">
        <f t="shared" si="36"/>
        <v>0</v>
      </c>
      <c r="K98">
        <f t="shared" si="37"/>
        <v>0</v>
      </c>
      <c r="L98">
        <f t="shared" si="38"/>
        <v>0</v>
      </c>
      <c r="M98" s="4">
        <f t="shared" si="39"/>
        <v>22.64</v>
      </c>
      <c r="N98" s="4">
        <f t="shared" si="40"/>
        <v>21.38</v>
      </c>
      <c r="O98" s="4">
        <f t="shared" si="41"/>
        <v>18.73</v>
      </c>
      <c r="P98" s="4">
        <f t="shared" si="42"/>
        <v>15.540000000000001</v>
      </c>
      <c r="Q98" s="4">
        <f t="shared" si="43"/>
        <v>18.64</v>
      </c>
      <c r="R98" s="4">
        <f t="shared" si="44"/>
        <v>15.22</v>
      </c>
      <c r="S98" s="4">
        <f t="shared" si="45"/>
        <v>0</v>
      </c>
      <c r="T98" s="4">
        <f t="shared" si="46"/>
        <v>0</v>
      </c>
      <c r="U98" s="4">
        <f t="shared" si="47"/>
        <v>0</v>
      </c>
      <c r="V98" s="4">
        <f t="shared" si="48"/>
        <v>0</v>
      </c>
      <c r="W98">
        <f>SUMIFS('FAOstat _govt exp'!$L:$L,'FAOstat _govt exp'!$J:$J,FAOstat!W$4,'FAOstat _govt exp'!$H:$H,FAOstat!W$3,'FAOstat _govt exp'!$D:$D,FAOstat!$B98)</f>
        <v>0</v>
      </c>
      <c r="X98">
        <f>SUMIFS('FAOstat _govt exp'!$L:$L,'FAOstat _govt exp'!$J:$J,FAOstat!X$4,'FAOstat _govt exp'!$H:$H,FAOstat!X$3,'FAOstat _govt exp'!$D:$D,FAOstat!$B98)</f>
        <v>0</v>
      </c>
      <c r="Y98">
        <f>SUMIFS('FAOstat _govt exp'!$L:$L,'FAOstat _govt exp'!$J:$J,FAOstat!Y$4,'FAOstat _govt exp'!$H:$H,FAOstat!Y$3,'FAOstat _govt exp'!$D:$D,FAOstat!$B98)</f>
        <v>0</v>
      </c>
      <c r="Z98">
        <f>SUMIFS('FAOstat _govt exp'!$L:$L,'FAOstat _govt exp'!$J:$J,FAOstat!Z$4,'FAOstat _govt exp'!$H:$H,FAOstat!Z$3,'FAOstat _govt exp'!$D:$D,FAOstat!$B98)</f>
        <v>0</v>
      </c>
      <c r="AA98">
        <f>SUMIFS('FAOstat _govt exp'!$L:$L,'FAOstat _govt exp'!$J:$J,FAOstat!AA$4,'FAOstat _govt exp'!$H:$H,FAOstat!AA$3,'FAOstat _govt exp'!$D:$D,FAOstat!$B98)</f>
        <v>0</v>
      </c>
      <c r="AB98">
        <f>SUMIFS('FAOstat _govt exp'!$L:$L,'FAOstat _govt exp'!$J:$J,FAOstat!AB$4,'FAOstat _govt exp'!$H:$H,FAOstat!AB$3,'FAOstat _govt exp'!$D:$D,FAOstat!$B98)</f>
        <v>0</v>
      </c>
      <c r="AC98">
        <f>SUMIFS('FAOstat _govt exp'!$L:$L,'FAOstat _govt exp'!$J:$J,FAOstat!AC$4,'FAOstat _govt exp'!$H:$H,FAOstat!AC$3,'FAOstat _govt exp'!$D:$D,FAOstat!$B98)</f>
        <v>0</v>
      </c>
      <c r="AD98">
        <f>SUMIFS('FAOstat _govt exp'!$L:$L,'FAOstat _govt exp'!$J:$J,FAOstat!AD$4,'FAOstat _govt exp'!$H:$H,FAOstat!AD$3,'FAOstat _govt exp'!$D:$D,FAOstat!$B98)</f>
        <v>0</v>
      </c>
      <c r="AE98">
        <f>SUMIFS('FAOstat _govt exp'!$L:$L,'FAOstat _govt exp'!$J:$J,FAOstat!AE$4,'FAOstat _govt exp'!$H:$H,FAOstat!AE$3,'FAOstat _govt exp'!$D:$D,FAOstat!$B98)</f>
        <v>0</v>
      </c>
      <c r="AF98">
        <f>SUMIFS('FAOstat _govt exp'!$L:$L,'FAOstat _govt exp'!$J:$J,FAOstat!AF$4,'FAOstat _govt exp'!$H:$H,FAOstat!AF$3,'FAOstat _govt exp'!$D:$D,FAOstat!$B98)</f>
        <v>0</v>
      </c>
      <c r="AG98">
        <f>SUMIFS('FAOstat _govt exp'!$L:$L,'FAOstat _govt exp'!$J:$J,FAOstat!AG$4,'FAOstat _govt exp'!$H:$H,FAOstat!AG$3,'FAOstat _govt exp'!$D:$D,FAOstat!$B98)</f>
        <v>0</v>
      </c>
      <c r="AH98">
        <f>SUMIFS('FAOstat _govt exp'!$L:$L,'FAOstat _govt exp'!$J:$J,FAOstat!AH$4,'FAOstat _govt exp'!$H:$H,FAOstat!AH$3,'FAOstat _govt exp'!$D:$D,FAOstat!$B98)</f>
        <v>0</v>
      </c>
      <c r="AI98">
        <f>SUMIFS('FAOstat _govt exp'!$L:$L,'FAOstat _govt exp'!$J:$J,FAOstat!AI$4,'FAOstat _govt exp'!$H:$H,FAOstat!AI$3,'FAOstat _govt exp'!$D:$D,FAOstat!$B98)</f>
        <v>0</v>
      </c>
      <c r="AJ98">
        <f>SUMIFS('FAOstat _govt exp'!$L:$L,'FAOstat _govt exp'!$J:$J,FAOstat!AJ$4,'FAOstat _govt exp'!$H:$H,FAOstat!AJ$3,'FAOstat _govt exp'!$D:$D,FAOstat!$B98)</f>
        <v>0</v>
      </c>
      <c r="AK98">
        <f>SUMIFS('FAOstat _govt exp'!$L:$L,'FAOstat _govt exp'!$J:$J,FAOstat!AK$4,'FAOstat _govt exp'!$H:$H,FAOstat!AK$3,'FAOstat _govt exp'!$D:$D,FAOstat!$B98)</f>
        <v>0</v>
      </c>
      <c r="AL98">
        <f>SUMIFS('FAOstat _govt exp'!$L:$L,'FAOstat _govt exp'!$J:$J,FAOstat!AL$4,'FAOstat _govt exp'!$H:$H,FAOstat!AL$3,'FAOstat _govt exp'!$D:$D,FAOstat!$B98)</f>
        <v>0</v>
      </c>
      <c r="AM98">
        <f>SUMIFS('FAOstat _govt exp'!$L:$L,'FAOstat _govt exp'!$J:$J,FAOstat!AM$4,'FAOstat _govt exp'!$H:$H,FAOstat!AM$3,'FAOstat _govt exp'!$D:$D,FAOstat!$B98)</f>
        <v>0</v>
      </c>
      <c r="AN98">
        <f>SUMIFS('FAOstat _govt exp'!$L:$L,'FAOstat _govt exp'!$J:$J,FAOstat!AN$4,'FAOstat _govt exp'!$H:$H,FAOstat!AN$3,'FAOstat _govt exp'!$D:$D,FAOstat!$B98)</f>
        <v>0</v>
      </c>
      <c r="AO98">
        <f>SUMIFS('FAOstat _govt exp'!$L:$L,'FAOstat _govt exp'!$J:$J,FAOstat!AO$4,'FAOstat _govt exp'!$H:$H,FAOstat!AO$3,'FAOstat _govt exp'!$D:$D,FAOstat!$B98)</f>
        <v>0</v>
      </c>
      <c r="AP98">
        <f>SUMIFS('FAOstat _govt exp'!$L:$L,'FAOstat _govt exp'!$J:$J,FAOstat!AP$4,'FAOstat _govt exp'!$H:$H,FAOstat!AP$3,'FAOstat _govt exp'!$D:$D,FAOstat!$B98)</f>
        <v>0</v>
      </c>
      <c r="AQ98">
        <f>SUMIFS('FAOstat _govt exp'!$L:$L,'FAOstat _govt exp'!$J:$J,FAOstat!AQ$4,'FAOstat _govt exp'!$H:$H,FAOstat!AQ$3,'FAOstat _govt exp'!$D:$D,FAOstat!$B98)</f>
        <v>0</v>
      </c>
      <c r="AR98">
        <f>SUMIFS('FAOstat _govt exp'!$L:$L,'FAOstat _govt exp'!$J:$J,FAOstat!AR$4,'FAOstat _govt exp'!$H:$H,FAOstat!AR$3,'FAOstat _govt exp'!$D:$D,FAOstat!$B98)</f>
        <v>0</v>
      </c>
      <c r="AS98">
        <f>SUMIFS('FAOstat _govt exp'!$L:$L,'FAOstat _govt exp'!$J:$J,FAOstat!AS$4,'FAOstat _govt exp'!$H:$H,FAOstat!AS$3,'FAOstat _govt exp'!$D:$D,FAOstat!$B98)</f>
        <v>0</v>
      </c>
      <c r="AT98">
        <f>SUMIFS('FAOstat _govt exp'!$L:$L,'FAOstat _govt exp'!$J:$J,FAOstat!AT$4,'FAOstat _govt exp'!$H:$H,FAOstat!AT$3,'FAOstat _govt exp'!$D:$D,FAOstat!$B98)</f>
        <v>0</v>
      </c>
      <c r="AU98">
        <f>SUMIFS('FAOstat _govt exp'!$L:$L,'FAOstat _govt exp'!$J:$J,FAOstat!AU$4,'FAOstat _govt exp'!$H:$H,FAOstat!AU$3,'FAOstat _govt exp'!$D:$D,FAOstat!$B98)</f>
        <v>0</v>
      </c>
      <c r="AV98">
        <f>SUMIFS('FAOstat _govt exp'!$L:$L,'FAOstat _govt exp'!$J:$J,FAOstat!AV$4,'FAOstat _govt exp'!$H:$H,FAOstat!AV$3,'FAOstat _govt exp'!$D:$D,FAOstat!$B98)</f>
        <v>0</v>
      </c>
      <c r="AW98">
        <f>SUMIFS('FAOstat _govt exp'!$L:$L,'FAOstat _govt exp'!$J:$J,FAOstat!AW$4,'FAOstat _govt exp'!$H:$H,FAOstat!AW$3,'FAOstat _govt exp'!$D:$D,FAOstat!$B98)</f>
        <v>0</v>
      </c>
      <c r="AX98">
        <f>SUMIFS('FAOstat _govt exp'!$L:$L,'FAOstat _govt exp'!$J:$J,FAOstat!AX$4,'FAOstat _govt exp'!$H:$H,FAOstat!AX$3,'FAOstat _govt exp'!$D:$D,FAOstat!$B98)</f>
        <v>0</v>
      </c>
      <c r="AY98">
        <f>SUMIFS('FAOstat _govt exp'!$L:$L,'FAOstat _govt exp'!$J:$J,FAOstat!AY$4,'FAOstat _govt exp'!$H:$H,FAOstat!AY$3,'FAOstat _govt exp'!$D:$D,FAOstat!$B98)</f>
        <v>0</v>
      </c>
      <c r="AZ98">
        <f>SUMIFS('FAOstat _govt exp'!$L:$L,'FAOstat _govt exp'!$J:$J,FAOstat!AZ$4,'FAOstat _govt exp'!$H:$H,FAOstat!AZ$3,'FAOstat _govt exp'!$D:$D,FAOstat!$B98)</f>
        <v>0</v>
      </c>
      <c r="BA98">
        <f>SUMIFS('FAOstat _govt exp'!$L:$L,'FAOstat _govt exp'!$J:$J,FAOstat!BA$4,'FAOstat _govt exp'!$H:$H,FAOstat!BA$3,'FAOstat _govt exp'!$D:$D,FAOstat!$B98)</f>
        <v>13.56</v>
      </c>
      <c r="BB98">
        <f>SUMIFS('FAOstat _govt exp'!$L:$L,'FAOstat _govt exp'!$J:$J,FAOstat!BB$4,'FAOstat _govt exp'!$H:$H,FAOstat!BB$3,'FAOstat _govt exp'!$D:$D,FAOstat!$B98)</f>
        <v>12.7</v>
      </c>
      <c r="BC98">
        <f>SUMIFS('FAOstat _govt exp'!$L:$L,'FAOstat _govt exp'!$J:$J,FAOstat!BC$4,'FAOstat _govt exp'!$H:$H,FAOstat!BC$3,'FAOstat _govt exp'!$D:$D,FAOstat!$B98)</f>
        <v>12</v>
      </c>
      <c r="BD98">
        <f>SUMIFS('FAOstat _govt exp'!$L:$L,'FAOstat _govt exp'!$J:$J,FAOstat!BD$4,'FAOstat _govt exp'!$H:$H,FAOstat!BD$3,'FAOstat _govt exp'!$D:$D,FAOstat!$B98)</f>
        <v>11.57</v>
      </c>
      <c r="BE98">
        <f>SUMIFS('FAOstat _govt exp'!$L:$L,'FAOstat _govt exp'!$J:$J,FAOstat!BE$4,'FAOstat _govt exp'!$H:$H,FAOstat!BE$3,'FAOstat _govt exp'!$D:$D,FAOstat!$B98)</f>
        <v>13.23</v>
      </c>
      <c r="BF98">
        <f>SUMIFS('FAOstat _govt exp'!$L:$L,'FAOstat _govt exp'!$J:$J,FAOstat!BF$4,'FAOstat _govt exp'!$H:$H,FAOstat!BF$3,'FAOstat _govt exp'!$D:$D,FAOstat!$B98)</f>
        <v>10.55</v>
      </c>
      <c r="BG98">
        <f>SUMIFS('FAOstat _govt exp'!$L:$L,'FAOstat _govt exp'!$J:$J,FAOstat!BG$4,'FAOstat _govt exp'!$H:$H,FAOstat!BG$3,'FAOstat _govt exp'!$D:$D,FAOstat!$B98)</f>
        <v>0</v>
      </c>
      <c r="BH98">
        <f>SUMIFS('FAOstat _govt exp'!$L:$L,'FAOstat _govt exp'!$J:$J,FAOstat!BH$4,'FAOstat _govt exp'!$H:$H,FAOstat!BH$3,'FAOstat _govt exp'!$D:$D,FAOstat!$B98)</f>
        <v>0</v>
      </c>
      <c r="BI98">
        <f>SUMIFS('FAOstat _govt exp'!$L:$L,'FAOstat _govt exp'!$J:$J,FAOstat!BI$4,'FAOstat _govt exp'!$H:$H,FAOstat!BI$3,'FAOstat _govt exp'!$D:$D,FAOstat!$B98)</f>
        <v>0</v>
      </c>
      <c r="BJ98">
        <f>SUMIFS('FAOstat _govt exp'!$L:$L,'FAOstat _govt exp'!$J:$J,FAOstat!BJ$4,'FAOstat _govt exp'!$H:$H,FAOstat!BJ$3,'FAOstat _govt exp'!$D:$D,FAOstat!$B98)</f>
        <v>0</v>
      </c>
      <c r="BK98">
        <f>SUMIFS('FAOstat _govt exp'!$L:$L,'FAOstat _govt exp'!$J:$J,FAOstat!BK$4,'FAOstat _govt exp'!$H:$H,FAOstat!BK$3,'FAOstat _govt exp'!$D:$D,FAOstat!$B98)</f>
        <v>0</v>
      </c>
      <c r="BL98">
        <f>SUMIFS('FAOstat _govt exp'!$L:$L,'FAOstat _govt exp'!$J:$J,FAOstat!BL$4,'FAOstat _govt exp'!$H:$H,FAOstat!BL$3,'FAOstat _govt exp'!$D:$D,FAOstat!$B98)</f>
        <v>0</v>
      </c>
      <c r="BM98">
        <f>SUMIFS('FAOstat _govt exp'!$L:$L,'FAOstat _govt exp'!$J:$J,FAOstat!BM$4,'FAOstat _govt exp'!$H:$H,FAOstat!BM$3,'FAOstat _govt exp'!$D:$D,FAOstat!$B98)</f>
        <v>0</v>
      </c>
      <c r="BN98">
        <f>SUMIFS('FAOstat _govt exp'!$L:$L,'FAOstat _govt exp'!$J:$J,FAOstat!BN$4,'FAOstat _govt exp'!$H:$H,FAOstat!BN$3,'FAOstat _govt exp'!$D:$D,FAOstat!$B98)</f>
        <v>0</v>
      </c>
      <c r="BO98">
        <f>SUMIFS('FAOstat _govt exp'!$L:$L,'FAOstat _govt exp'!$J:$J,FAOstat!BO$4,'FAOstat _govt exp'!$H:$H,FAOstat!BO$3,'FAOstat _govt exp'!$D:$D,FAOstat!$B98)</f>
        <v>0</v>
      </c>
      <c r="BP98">
        <f>SUMIFS('FAOstat _govt exp'!$L:$L,'FAOstat _govt exp'!$J:$J,FAOstat!BP$4,'FAOstat _govt exp'!$H:$H,FAOstat!BP$3,'FAOstat _govt exp'!$D:$D,FAOstat!$B98)</f>
        <v>0</v>
      </c>
      <c r="BQ98">
        <f>SUMIFS('FAOstat _govt exp'!$L:$L,'FAOstat _govt exp'!$J:$J,FAOstat!BQ$4,'FAOstat _govt exp'!$H:$H,FAOstat!BQ$3,'FAOstat _govt exp'!$D:$D,FAOstat!$B98)</f>
        <v>0</v>
      </c>
      <c r="BR98">
        <f>SUMIFS('FAOstat _govt exp'!$L:$L,'FAOstat _govt exp'!$J:$J,FAOstat!BR$4,'FAOstat _govt exp'!$H:$H,FAOstat!BR$3,'FAOstat _govt exp'!$D:$D,FAOstat!$B98)</f>
        <v>0</v>
      </c>
      <c r="BS98">
        <f>SUMIFS('FAOstat _govt exp'!$L:$L,'FAOstat _govt exp'!$J:$J,FAOstat!BS$4,'FAOstat _govt exp'!$H:$H,FAOstat!BS$3,'FAOstat _govt exp'!$D:$D,FAOstat!$B98)</f>
        <v>0</v>
      </c>
      <c r="BT98">
        <f>SUMIFS('FAOstat _govt exp'!$L:$L,'FAOstat _govt exp'!$J:$J,FAOstat!BT$4,'FAOstat _govt exp'!$H:$H,FAOstat!BT$3,'FAOstat _govt exp'!$D:$D,FAOstat!$B98)</f>
        <v>0</v>
      </c>
      <c r="BU98">
        <f>SUMIFS('FAOstat _govt exp'!$L:$L,'FAOstat _govt exp'!$J:$J,FAOstat!BU$4,'FAOstat _govt exp'!$H:$H,FAOstat!BU$3,'FAOstat _govt exp'!$D:$D,FAOstat!$B98)</f>
        <v>9.08</v>
      </c>
      <c r="BV98">
        <f>SUMIFS('FAOstat _govt exp'!$L:$L,'FAOstat _govt exp'!$J:$J,FAOstat!BV$4,'FAOstat _govt exp'!$H:$H,FAOstat!BV$3,'FAOstat _govt exp'!$D:$D,FAOstat!$B98)</f>
        <v>8.68</v>
      </c>
      <c r="BW98">
        <f>SUMIFS('FAOstat _govt exp'!$L:$L,'FAOstat _govt exp'!$J:$J,FAOstat!BW$4,'FAOstat _govt exp'!$H:$H,FAOstat!BW$3,'FAOstat _govt exp'!$D:$D,FAOstat!$B98)</f>
        <v>6.73</v>
      </c>
      <c r="BX98">
        <f>SUMIFS('FAOstat _govt exp'!$L:$L,'FAOstat _govt exp'!$J:$J,FAOstat!BX$4,'FAOstat _govt exp'!$H:$H,FAOstat!BX$3,'FAOstat _govt exp'!$D:$D,FAOstat!$B98)</f>
        <v>3.97</v>
      </c>
      <c r="BY98">
        <f>SUMIFS('FAOstat _govt exp'!$L:$L,'FAOstat _govt exp'!$J:$J,FAOstat!BY$4,'FAOstat _govt exp'!$H:$H,FAOstat!BY$3,'FAOstat _govt exp'!$D:$D,FAOstat!$B98)</f>
        <v>5.41</v>
      </c>
      <c r="BZ98">
        <f>SUMIFS('FAOstat _govt exp'!$L:$L,'FAOstat _govt exp'!$J:$J,FAOstat!BZ$4,'FAOstat _govt exp'!$H:$H,FAOstat!BZ$3,'FAOstat _govt exp'!$D:$D,FAOstat!$B98)</f>
        <v>4.67</v>
      </c>
      <c r="CA98">
        <f>SUMIFS('FAOstat _govt exp'!$L:$L,'FAOstat _govt exp'!$J:$J,FAOstat!CA$4,'FAOstat _govt exp'!$H:$H,FAOstat!CA$3,'FAOstat _govt exp'!$D:$D,FAOstat!$B98)</f>
        <v>0</v>
      </c>
      <c r="CB98">
        <f>SUMIFS('FAOstat _govt exp'!$L:$L,'FAOstat _govt exp'!$J:$J,FAOstat!CB$4,'FAOstat _govt exp'!$H:$H,FAOstat!CB$3,'FAOstat _govt exp'!$D:$D,FAOstat!$B98)</f>
        <v>0</v>
      </c>
      <c r="CC98">
        <f>SUMIFS('FAOstat _govt exp'!$L:$L,'FAOstat _govt exp'!$J:$J,FAOstat!CC$4,'FAOstat _govt exp'!$H:$H,FAOstat!CC$3,'FAOstat _govt exp'!$D:$D,FAOstat!$B98)</f>
        <v>0</v>
      </c>
      <c r="CD98">
        <f>SUMIFS('FAOstat _govt exp'!$L:$L,'FAOstat _govt exp'!$J:$J,FAOstat!CD$4,'FAOstat _govt exp'!$H:$H,FAOstat!CD$3,'FAOstat _govt exp'!$D:$D,FAOstat!$B98)</f>
        <v>0</v>
      </c>
      <c r="CE98" s="4">
        <f>SUMIFS('FAOstat_value added'!$L:$L,'FAOstat_value added'!$J:$J,FAOstat!CE$4,'FAOstat_value added'!$D:$D,FAOstat!$B98)</f>
        <v>317.72942699999999</v>
      </c>
      <c r="CF98" s="4">
        <f>IF(SUMIFS('FAOstat_value added'!$L:$L,'FAOstat_value added'!$J:$J,FAOstat!CF$4,'FAOstat_value added'!$D:$D,FAOstat!$B98)=0,CE98*(1+Assumptions!$C$10),SUMIFS('FAOstat_value added'!$L:$L,'FAOstat_value added'!$J:$J,FAOstat!CF$4,'FAOstat_value added'!$D:$D,FAOstat!$B98))</f>
        <v>366.43925100000001</v>
      </c>
      <c r="CG98" s="4">
        <f>IF(SUMIFS('FAOstat_value added'!$L:$L,'FAOstat_value added'!$J:$J,FAOstat!CG$4,'FAOstat_value added'!$D:$D,FAOstat!$B98)=0,CF98*(1+Assumptions!$C$10),SUMIFS('FAOstat_value added'!$L:$L,'FAOstat_value added'!$J:$J,FAOstat!CG$4,'FAOstat_value added'!$D:$D,FAOstat!$B98))</f>
        <v>304.64081900000002</v>
      </c>
      <c r="CH98" s="4">
        <f>IF(SUMIFS('FAOstat_value added'!$L:$L,'FAOstat_value added'!$J:$J,FAOstat!CH$4,'FAOstat_value added'!$D:$D,FAOstat!$B98)=0,CG98*(1+Assumptions!$C$10),SUMIFS('FAOstat_value added'!$L:$L,'FAOstat_value added'!$J:$J,FAOstat!CH$4,'FAOstat_value added'!$D:$D,FAOstat!$B98))</f>
        <v>358.75550199999998</v>
      </c>
      <c r="CI98" s="4">
        <f>IF(SUMIFS('FAOstat_value added'!$L:$L,'FAOstat_value added'!$J:$J,FAOstat!CI$4,'FAOstat_value added'!$D:$D,FAOstat!$B98)=0,CH98*(1+Assumptions!$C$10),SUMIFS('FAOstat_value added'!$L:$L,'FAOstat_value added'!$J:$J,FAOstat!CI$4,'FAOstat_value added'!$D:$D,FAOstat!$B98))</f>
        <v>371.61812099999997</v>
      </c>
      <c r="CJ98" s="4">
        <f>IF(SUMIFS('FAOstat_value added'!$L:$L,'FAOstat_value added'!$J:$J,FAOstat!CJ$4,'FAOstat_value added'!$D:$D,FAOstat!$B98)=0,CI98*(1+Assumptions!$C$10),SUMIFS('FAOstat_value added'!$L:$L,'FAOstat_value added'!$J:$J,FAOstat!CJ$4,'FAOstat_value added'!$D:$D,FAOstat!$B98))</f>
        <v>326.73107299999998</v>
      </c>
      <c r="CK98" s="4">
        <f>IF(SUMIFS('FAOstat_value added'!$L:$L,'FAOstat_value added'!$J:$J,FAOstat!CK$4,'FAOstat_value added'!$D:$D,FAOstat!$B98)=0,CJ98*(1+Assumptions!$C$10),SUMIFS('FAOstat_value added'!$L:$L,'FAOstat_value added'!$J:$J,FAOstat!CK$4,'FAOstat_value added'!$D:$D,FAOstat!$B98))</f>
        <v>326.65737100000001</v>
      </c>
      <c r="CL98" s="4">
        <f>IF(SUMIFS('FAOstat_value added'!$L:$L,'FAOstat_value added'!$J:$J,FAOstat!CL$4,'FAOstat_value added'!$D:$D,FAOstat!$B98)=0,CK98*(1+Assumptions!$C$10),SUMIFS('FAOstat_value added'!$L:$L,'FAOstat_value added'!$J:$J,FAOstat!CL$4,'FAOstat_value added'!$D:$D,FAOstat!$B98))</f>
        <v>332.86620699999997</v>
      </c>
      <c r="CM98" s="4">
        <f>IF(SUMIFS('FAOstat_value added'!$L:$L,'FAOstat_value added'!$J:$J,FAOstat!CM$4,'FAOstat_value added'!$D:$D,FAOstat!$B98)=0,CL98*(1+Assumptions!$C$10),SUMIFS('FAOstat_value added'!$L:$L,'FAOstat_value added'!$J:$J,FAOstat!CM$4,'FAOstat_value added'!$D:$D,FAOstat!$B98))</f>
        <v>370.74059199999999</v>
      </c>
      <c r="CN98" s="4">
        <f>IF(SUMIFS('FAOstat_value added'!$L:$L,'FAOstat_value added'!$J:$J,FAOstat!CN$4,'FAOstat_value added'!$D:$D,FAOstat!$B98)=0,CM98*(1+Assumptions!$C$10),SUMIFS('FAOstat_value added'!$L:$L,'FAOstat_value added'!$J:$J,FAOstat!CN$4,'FAOstat_value added'!$D:$D,FAOstat!$B98))</f>
        <v>378.15540384000002</v>
      </c>
      <c r="CO98" s="36">
        <f t="shared" si="49"/>
        <v>-1</v>
      </c>
    </row>
    <row r="99" spans="2:93" x14ac:dyDescent="0.35">
      <c r="B99" t="s">
        <v>219</v>
      </c>
      <c r="C99">
        <f t="shared" si="29"/>
        <v>1.3</v>
      </c>
      <c r="D99">
        <f t="shared" si="30"/>
        <v>0.52</v>
      </c>
      <c r="E99">
        <f t="shared" si="31"/>
        <v>0.35</v>
      </c>
      <c r="F99">
        <f t="shared" si="32"/>
        <v>0</v>
      </c>
      <c r="G99">
        <f t="shared" si="33"/>
        <v>0</v>
      </c>
      <c r="H99">
        <f t="shared" si="34"/>
        <v>0</v>
      </c>
      <c r="I99">
        <f t="shared" si="35"/>
        <v>0</v>
      </c>
      <c r="J99">
        <f t="shared" si="36"/>
        <v>0</v>
      </c>
      <c r="K99">
        <f t="shared" si="37"/>
        <v>0</v>
      </c>
      <c r="L99">
        <f t="shared" si="38"/>
        <v>0</v>
      </c>
      <c r="M99" s="4">
        <f t="shared" si="39"/>
        <v>118.29</v>
      </c>
      <c r="N99" s="4">
        <f t="shared" si="40"/>
        <v>118.22</v>
      </c>
      <c r="O99" s="4">
        <f t="shared" si="41"/>
        <v>91.1</v>
      </c>
      <c r="P99" s="4">
        <f t="shared" si="42"/>
        <v>0</v>
      </c>
      <c r="Q99" s="4">
        <f t="shared" si="43"/>
        <v>0</v>
      </c>
      <c r="R99" s="4">
        <f t="shared" si="44"/>
        <v>0</v>
      </c>
      <c r="S99" s="4">
        <f t="shared" si="45"/>
        <v>0</v>
      </c>
      <c r="T99" s="4">
        <f t="shared" si="46"/>
        <v>0</v>
      </c>
      <c r="U99" s="4">
        <f t="shared" si="47"/>
        <v>0</v>
      </c>
      <c r="V99" s="4">
        <f t="shared" si="48"/>
        <v>0</v>
      </c>
      <c r="W99">
        <f>SUMIFS('FAOstat _govt exp'!$L:$L,'FAOstat _govt exp'!$J:$J,FAOstat!W$4,'FAOstat _govt exp'!$H:$H,FAOstat!W$3,'FAOstat _govt exp'!$D:$D,FAOstat!$B99)</f>
        <v>97.62</v>
      </c>
      <c r="X99">
        <f>SUMIFS('FAOstat _govt exp'!$L:$L,'FAOstat _govt exp'!$J:$J,FAOstat!X$4,'FAOstat _govt exp'!$H:$H,FAOstat!X$3,'FAOstat _govt exp'!$D:$D,FAOstat!$B99)</f>
        <v>98.29</v>
      </c>
      <c r="Y99">
        <f>SUMIFS('FAOstat _govt exp'!$L:$L,'FAOstat _govt exp'!$J:$J,FAOstat!Y$4,'FAOstat _govt exp'!$H:$H,FAOstat!Y$3,'FAOstat _govt exp'!$D:$D,FAOstat!$B99)</f>
        <v>72.67</v>
      </c>
      <c r="Z99">
        <f>SUMIFS('FAOstat _govt exp'!$L:$L,'FAOstat _govt exp'!$J:$J,FAOstat!Z$4,'FAOstat _govt exp'!$H:$H,FAOstat!Z$3,'FAOstat _govt exp'!$D:$D,FAOstat!$B99)</f>
        <v>0</v>
      </c>
      <c r="AA99">
        <f>SUMIFS('FAOstat _govt exp'!$L:$L,'FAOstat _govt exp'!$J:$J,FAOstat!AA$4,'FAOstat _govt exp'!$H:$H,FAOstat!AA$3,'FAOstat _govt exp'!$D:$D,FAOstat!$B99)</f>
        <v>0</v>
      </c>
      <c r="AB99">
        <f>SUMIFS('FAOstat _govt exp'!$L:$L,'FAOstat _govt exp'!$J:$J,FAOstat!AB$4,'FAOstat _govt exp'!$H:$H,FAOstat!AB$3,'FAOstat _govt exp'!$D:$D,FAOstat!$B99)</f>
        <v>0</v>
      </c>
      <c r="AC99">
        <f>SUMIFS('FAOstat _govt exp'!$L:$L,'FAOstat _govt exp'!$J:$J,FAOstat!AC$4,'FAOstat _govt exp'!$H:$H,FAOstat!AC$3,'FAOstat _govt exp'!$D:$D,FAOstat!$B99)</f>
        <v>0</v>
      </c>
      <c r="AD99">
        <f>SUMIFS('FAOstat _govt exp'!$L:$L,'FAOstat _govt exp'!$J:$J,FAOstat!AD$4,'FAOstat _govt exp'!$H:$H,FAOstat!AD$3,'FAOstat _govt exp'!$D:$D,FAOstat!$B99)</f>
        <v>0</v>
      </c>
      <c r="AE99">
        <f>SUMIFS('FAOstat _govt exp'!$L:$L,'FAOstat _govt exp'!$J:$J,FAOstat!AE$4,'FAOstat _govt exp'!$H:$H,FAOstat!AE$3,'FAOstat _govt exp'!$D:$D,FAOstat!$B99)</f>
        <v>0</v>
      </c>
      <c r="AF99">
        <f>SUMIFS('FAOstat _govt exp'!$L:$L,'FAOstat _govt exp'!$J:$J,FAOstat!AF$4,'FAOstat _govt exp'!$H:$H,FAOstat!AF$3,'FAOstat _govt exp'!$D:$D,FAOstat!$B99)</f>
        <v>0</v>
      </c>
      <c r="AG99">
        <f>SUMIFS('FAOstat _govt exp'!$L:$L,'FAOstat _govt exp'!$J:$J,FAOstat!AG$4,'FAOstat _govt exp'!$H:$H,FAOstat!AG$3,'FAOstat _govt exp'!$D:$D,FAOstat!$B99)</f>
        <v>19.37</v>
      </c>
      <c r="AH99">
        <f>SUMIFS('FAOstat _govt exp'!$L:$L,'FAOstat _govt exp'!$J:$J,FAOstat!AH$4,'FAOstat _govt exp'!$H:$H,FAOstat!AH$3,'FAOstat _govt exp'!$D:$D,FAOstat!$B99)</f>
        <v>19.41</v>
      </c>
      <c r="AI99">
        <f>SUMIFS('FAOstat _govt exp'!$L:$L,'FAOstat _govt exp'!$J:$J,FAOstat!AI$4,'FAOstat _govt exp'!$H:$H,FAOstat!AI$3,'FAOstat _govt exp'!$D:$D,FAOstat!$B99)</f>
        <v>18.079999999999998</v>
      </c>
      <c r="AJ99">
        <f>SUMIFS('FAOstat _govt exp'!$L:$L,'FAOstat _govt exp'!$J:$J,FAOstat!AJ$4,'FAOstat _govt exp'!$H:$H,FAOstat!AJ$3,'FAOstat _govt exp'!$D:$D,FAOstat!$B99)</f>
        <v>0</v>
      </c>
      <c r="AK99">
        <f>SUMIFS('FAOstat _govt exp'!$L:$L,'FAOstat _govt exp'!$J:$J,FAOstat!AK$4,'FAOstat _govt exp'!$H:$H,FAOstat!AK$3,'FAOstat _govt exp'!$D:$D,FAOstat!$B99)</f>
        <v>0</v>
      </c>
      <c r="AL99">
        <f>SUMIFS('FAOstat _govt exp'!$L:$L,'FAOstat _govt exp'!$J:$J,FAOstat!AL$4,'FAOstat _govt exp'!$H:$H,FAOstat!AL$3,'FAOstat _govt exp'!$D:$D,FAOstat!$B99)</f>
        <v>0</v>
      </c>
      <c r="AM99">
        <f>SUMIFS('FAOstat _govt exp'!$L:$L,'FAOstat _govt exp'!$J:$J,FAOstat!AM$4,'FAOstat _govt exp'!$H:$H,FAOstat!AM$3,'FAOstat _govt exp'!$D:$D,FAOstat!$B99)</f>
        <v>0</v>
      </c>
      <c r="AN99">
        <f>SUMIFS('FAOstat _govt exp'!$L:$L,'FAOstat _govt exp'!$J:$J,FAOstat!AN$4,'FAOstat _govt exp'!$H:$H,FAOstat!AN$3,'FAOstat _govt exp'!$D:$D,FAOstat!$B99)</f>
        <v>0</v>
      </c>
      <c r="AO99">
        <f>SUMIFS('FAOstat _govt exp'!$L:$L,'FAOstat _govt exp'!$J:$J,FAOstat!AO$4,'FAOstat _govt exp'!$H:$H,FAOstat!AO$3,'FAOstat _govt exp'!$D:$D,FAOstat!$B99)</f>
        <v>0</v>
      </c>
      <c r="AP99">
        <f>SUMIFS('FAOstat _govt exp'!$L:$L,'FAOstat _govt exp'!$J:$J,FAOstat!AP$4,'FAOstat _govt exp'!$H:$H,FAOstat!AP$3,'FAOstat _govt exp'!$D:$D,FAOstat!$B99)</f>
        <v>0</v>
      </c>
      <c r="AQ99">
        <f>SUMIFS('FAOstat _govt exp'!$L:$L,'FAOstat _govt exp'!$J:$J,FAOstat!AQ$4,'FAOstat _govt exp'!$H:$H,FAOstat!AQ$3,'FAOstat _govt exp'!$D:$D,FAOstat!$B99)</f>
        <v>1.3</v>
      </c>
      <c r="AR99">
        <f>SUMIFS('FAOstat _govt exp'!$L:$L,'FAOstat _govt exp'!$J:$J,FAOstat!AR$4,'FAOstat _govt exp'!$H:$H,FAOstat!AR$3,'FAOstat _govt exp'!$D:$D,FAOstat!$B99)</f>
        <v>0.52</v>
      </c>
      <c r="AS99">
        <f>SUMIFS('FAOstat _govt exp'!$L:$L,'FAOstat _govt exp'!$J:$J,FAOstat!AS$4,'FAOstat _govt exp'!$H:$H,FAOstat!AS$3,'FAOstat _govt exp'!$D:$D,FAOstat!$B99)</f>
        <v>0.35</v>
      </c>
      <c r="AT99">
        <f>SUMIFS('FAOstat _govt exp'!$L:$L,'FAOstat _govt exp'!$J:$J,FAOstat!AT$4,'FAOstat _govt exp'!$H:$H,FAOstat!AT$3,'FAOstat _govt exp'!$D:$D,FAOstat!$B99)</f>
        <v>0</v>
      </c>
      <c r="AU99">
        <f>SUMIFS('FAOstat _govt exp'!$L:$L,'FAOstat _govt exp'!$J:$J,FAOstat!AU$4,'FAOstat _govt exp'!$H:$H,FAOstat!AU$3,'FAOstat _govt exp'!$D:$D,FAOstat!$B99)</f>
        <v>0</v>
      </c>
      <c r="AV99">
        <f>SUMIFS('FAOstat _govt exp'!$L:$L,'FAOstat _govt exp'!$J:$J,FAOstat!AV$4,'FAOstat _govt exp'!$H:$H,FAOstat!AV$3,'FAOstat _govt exp'!$D:$D,FAOstat!$B99)</f>
        <v>0</v>
      </c>
      <c r="AW99">
        <f>SUMIFS('FAOstat _govt exp'!$L:$L,'FAOstat _govt exp'!$J:$J,FAOstat!AW$4,'FAOstat _govt exp'!$H:$H,FAOstat!AW$3,'FAOstat _govt exp'!$D:$D,FAOstat!$B99)</f>
        <v>0</v>
      </c>
      <c r="AX99">
        <f>SUMIFS('FAOstat _govt exp'!$L:$L,'FAOstat _govt exp'!$J:$J,FAOstat!AX$4,'FAOstat _govt exp'!$H:$H,FAOstat!AX$3,'FAOstat _govt exp'!$D:$D,FAOstat!$B99)</f>
        <v>0</v>
      </c>
      <c r="AY99">
        <f>SUMIFS('FAOstat _govt exp'!$L:$L,'FAOstat _govt exp'!$J:$J,FAOstat!AY$4,'FAOstat _govt exp'!$H:$H,FAOstat!AY$3,'FAOstat _govt exp'!$D:$D,FAOstat!$B99)</f>
        <v>0</v>
      </c>
      <c r="AZ99">
        <f>SUMIFS('FAOstat _govt exp'!$L:$L,'FAOstat _govt exp'!$J:$J,FAOstat!AZ$4,'FAOstat _govt exp'!$H:$H,FAOstat!AZ$3,'FAOstat _govt exp'!$D:$D,FAOstat!$B99)</f>
        <v>0</v>
      </c>
      <c r="BA99">
        <f>SUMIFS('FAOstat _govt exp'!$L:$L,'FAOstat _govt exp'!$J:$J,FAOstat!BA$4,'FAOstat _govt exp'!$H:$H,FAOstat!BA$3,'FAOstat _govt exp'!$D:$D,FAOstat!$B99)</f>
        <v>97.62</v>
      </c>
      <c r="BB99">
        <f>SUMIFS('FAOstat _govt exp'!$L:$L,'FAOstat _govt exp'!$J:$J,FAOstat!BB$4,'FAOstat _govt exp'!$H:$H,FAOstat!BB$3,'FAOstat _govt exp'!$D:$D,FAOstat!$B99)</f>
        <v>98.29</v>
      </c>
      <c r="BC99">
        <f>SUMIFS('FAOstat _govt exp'!$L:$L,'FAOstat _govt exp'!$J:$J,FAOstat!BC$4,'FAOstat _govt exp'!$H:$H,FAOstat!BC$3,'FAOstat _govt exp'!$D:$D,FAOstat!$B99)</f>
        <v>72.67</v>
      </c>
      <c r="BD99">
        <f>SUMIFS('FAOstat _govt exp'!$L:$L,'FAOstat _govt exp'!$J:$J,FAOstat!BD$4,'FAOstat _govt exp'!$H:$H,FAOstat!BD$3,'FAOstat _govt exp'!$D:$D,FAOstat!$B99)</f>
        <v>0</v>
      </c>
      <c r="BE99">
        <f>SUMIFS('FAOstat _govt exp'!$L:$L,'FAOstat _govt exp'!$J:$J,FAOstat!BE$4,'FAOstat _govt exp'!$H:$H,FAOstat!BE$3,'FAOstat _govt exp'!$D:$D,FAOstat!$B99)</f>
        <v>0</v>
      </c>
      <c r="BF99">
        <f>SUMIFS('FAOstat _govt exp'!$L:$L,'FAOstat _govt exp'!$J:$J,FAOstat!BF$4,'FAOstat _govt exp'!$H:$H,FAOstat!BF$3,'FAOstat _govt exp'!$D:$D,FAOstat!$B99)</f>
        <v>0</v>
      </c>
      <c r="BG99">
        <f>SUMIFS('FAOstat _govt exp'!$L:$L,'FAOstat _govt exp'!$J:$J,FAOstat!BG$4,'FAOstat _govt exp'!$H:$H,FAOstat!BG$3,'FAOstat _govt exp'!$D:$D,FAOstat!$B99)</f>
        <v>0</v>
      </c>
      <c r="BH99">
        <f>SUMIFS('FAOstat _govt exp'!$L:$L,'FAOstat _govt exp'!$J:$J,FAOstat!BH$4,'FAOstat _govt exp'!$H:$H,FAOstat!BH$3,'FAOstat _govt exp'!$D:$D,FAOstat!$B99)</f>
        <v>0</v>
      </c>
      <c r="BI99">
        <f>SUMIFS('FAOstat _govt exp'!$L:$L,'FAOstat _govt exp'!$J:$J,FAOstat!BI$4,'FAOstat _govt exp'!$H:$H,FAOstat!BI$3,'FAOstat _govt exp'!$D:$D,FAOstat!$B99)</f>
        <v>0</v>
      </c>
      <c r="BJ99">
        <f>SUMIFS('FAOstat _govt exp'!$L:$L,'FAOstat _govt exp'!$J:$J,FAOstat!BJ$4,'FAOstat _govt exp'!$H:$H,FAOstat!BJ$3,'FAOstat _govt exp'!$D:$D,FAOstat!$B99)</f>
        <v>0</v>
      </c>
      <c r="BK99">
        <f>SUMIFS('FAOstat _govt exp'!$L:$L,'FAOstat _govt exp'!$J:$J,FAOstat!BK$4,'FAOstat _govt exp'!$H:$H,FAOstat!BK$3,'FAOstat _govt exp'!$D:$D,FAOstat!$B99)</f>
        <v>19.37</v>
      </c>
      <c r="BL99">
        <f>SUMIFS('FAOstat _govt exp'!$L:$L,'FAOstat _govt exp'!$J:$J,FAOstat!BL$4,'FAOstat _govt exp'!$H:$H,FAOstat!BL$3,'FAOstat _govt exp'!$D:$D,FAOstat!$B99)</f>
        <v>19.41</v>
      </c>
      <c r="BM99">
        <f>SUMIFS('FAOstat _govt exp'!$L:$L,'FAOstat _govt exp'!$J:$J,FAOstat!BM$4,'FAOstat _govt exp'!$H:$H,FAOstat!BM$3,'FAOstat _govt exp'!$D:$D,FAOstat!$B99)</f>
        <v>18.079999999999998</v>
      </c>
      <c r="BN99">
        <f>SUMIFS('FAOstat _govt exp'!$L:$L,'FAOstat _govt exp'!$J:$J,FAOstat!BN$4,'FAOstat _govt exp'!$H:$H,FAOstat!BN$3,'FAOstat _govt exp'!$D:$D,FAOstat!$B99)</f>
        <v>0</v>
      </c>
      <c r="BO99">
        <f>SUMIFS('FAOstat _govt exp'!$L:$L,'FAOstat _govt exp'!$J:$J,FAOstat!BO$4,'FAOstat _govt exp'!$H:$H,FAOstat!BO$3,'FAOstat _govt exp'!$D:$D,FAOstat!$B99)</f>
        <v>0</v>
      </c>
      <c r="BP99">
        <f>SUMIFS('FAOstat _govt exp'!$L:$L,'FAOstat _govt exp'!$J:$J,FAOstat!BP$4,'FAOstat _govt exp'!$H:$H,FAOstat!BP$3,'FAOstat _govt exp'!$D:$D,FAOstat!$B99)</f>
        <v>0</v>
      </c>
      <c r="BQ99">
        <f>SUMIFS('FAOstat _govt exp'!$L:$L,'FAOstat _govt exp'!$J:$J,FAOstat!BQ$4,'FAOstat _govt exp'!$H:$H,FAOstat!BQ$3,'FAOstat _govt exp'!$D:$D,FAOstat!$B99)</f>
        <v>0</v>
      </c>
      <c r="BR99">
        <f>SUMIFS('FAOstat _govt exp'!$L:$L,'FAOstat _govt exp'!$J:$J,FAOstat!BR$4,'FAOstat _govt exp'!$H:$H,FAOstat!BR$3,'FAOstat _govt exp'!$D:$D,FAOstat!$B99)</f>
        <v>0</v>
      </c>
      <c r="BS99">
        <f>SUMIFS('FAOstat _govt exp'!$L:$L,'FAOstat _govt exp'!$J:$J,FAOstat!BS$4,'FAOstat _govt exp'!$H:$H,FAOstat!BS$3,'FAOstat _govt exp'!$D:$D,FAOstat!$B99)</f>
        <v>0</v>
      </c>
      <c r="BT99">
        <f>SUMIFS('FAOstat _govt exp'!$L:$L,'FAOstat _govt exp'!$J:$J,FAOstat!BT$4,'FAOstat _govt exp'!$H:$H,FAOstat!BT$3,'FAOstat _govt exp'!$D:$D,FAOstat!$B99)</f>
        <v>0</v>
      </c>
      <c r="BU99">
        <f>SUMIFS('FAOstat _govt exp'!$L:$L,'FAOstat _govt exp'!$J:$J,FAOstat!BU$4,'FAOstat _govt exp'!$H:$H,FAOstat!BU$3,'FAOstat _govt exp'!$D:$D,FAOstat!$B99)</f>
        <v>1.3</v>
      </c>
      <c r="BV99">
        <f>SUMIFS('FAOstat _govt exp'!$L:$L,'FAOstat _govt exp'!$J:$J,FAOstat!BV$4,'FAOstat _govt exp'!$H:$H,FAOstat!BV$3,'FAOstat _govt exp'!$D:$D,FAOstat!$B99)</f>
        <v>0.52</v>
      </c>
      <c r="BW99">
        <f>SUMIFS('FAOstat _govt exp'!$L:$L,'FAOstat _govt exp'!$J:$J,FAOstat!BW$4,'FAOstat _govt exp'!$H:$H,FAOstat!BW$3,'FAOstat _govt exp'!$D:$D,FAOstat!$B99)</f>
        <v>0.35</v>
      </c>
      <c r="BX99">
        <f>SUMIFS('FAOstat _govt exp'!$L:$L,'FAOstat _govt exp'!$J:$J,FAOstat!BX$4,'FAOstat _govt exp'!$H:$H,FAOstat!BX$3,'FAOstat _govt exp'!$D:$D,FAOstat!$B99)</f>
        <v>0</v>
      </c>
      <c r="BY99">
        <f>SUMIFS('FAOstat _govt exp'!$L:$L,'FAOstat _govt exp'!$J:$J,FAOstat!BY$4,'FAOstat _govt exp'!$H:$H,FAOstat!BY$3,'FAOstat _govt exp'!$D:$D,FAOstat!$B99)</f>
        <v>0</v>
      </c>
      <c r="BZ99">
        <f>SUMIFS('FAOstat _govt exp'!$L:$L,'FAOstat _govt exp'!$J:$J,FAOstat!BZ$4,'FAOstat _govt exp'!$H:$H,FAOstat!BZ$3,'FAOstat _govt exp'!$D:$D,FAOstat!$B99)</f>
        <v>0</v>
      </c>
      <c r="CA99">
        <f>SUMIFS('FAOstat _govt exp'!$L:$L,'FAOstat _govt exp'!$J:$J,FAOstat!CA$4,'FAOstat _govt exp'!$H:$H,FAOstat!CA$3,'FAOstat _govt exp'!$D:$D,FAOstat!$B99)</f>
        <v>0</v>
      </c>
      <c r="CB99">
        <f>SUMIFS('FAOstat _govt exp'!$L:$L,'FAOstat _govt exp'!$J:$J,FAOstat!CB$4,'FAOstat _govt exp'!$H:$H,FAOstat!CB$3,'FAOstat _govt exp'!$D:$D,FAOstat!$B99)</f>
        <v>0</v>
      </c>
      <c r="CC99">
        <f>SUMIFS('FAOstat _govt exp'!$L:$L,'FAOstat _govt exp'!$J:$J,FAOstat!CC$4,'FAOstat _govt exp'!$H:$H,FAOstat!CC$3,'FAOstat _govt exp'!$D:$D,FAOstat!$B99)</f>
        <v>0</v>
      </c>
      <c r="CD99">
        <f>SUMIFS('FAOstat _govt exp'!$L:$L,'FAOstat _govt exp'!$J:$J,FAOstat!CD$4,'FAOstat _govt exp'!$H:$H,FAOstat!CD$3,'FAOstat _govt exp'!$D:$D,FAOstat!$B99)</f>
        <v>0</v>
      </c>
      <c r="CE99" s="4">
        <f>SUMIFS('FAOstat_value added'!$L:$L,'FAOstat_value added'!$J:$J,FAOstat!CE$4,'FAOstat_value added'!$D:$D,FAOstat!$B99)</f>
        <v>12065.593999999999</v>
      </c>
      <c r="CF99" s="4">
        <f>IF(SUMIFS('FAOstat_value added'!$L:$L,'FAOstat_value added'!$J:$J,FAOstat!CF$4,'FAOstat_value added'!$D:$D,FAOstat!$B99)=0,CE99*(1+Assumptions!$C$10),SUMIFS('FAOstat_value added'!$L:$L,'FAOstat_value added'!$J:$J,FAOstat!CF$4,'FAOstat_value added'!$D:$D,FAOstat!$B99))</f>
        <v>13299.83467</v>
      </c>
      <c r="CG99" s="4">
        <f>IF(SUMIFS('FAOstat_value added'!$L:$L,'FAOstat_value added'!$J:$J,FAOstat!CG$4,'FAOstat_value added'!$D:$D,FAOstat!$B99)=0,CF99*(1+Assumptions!$C$10),SUMIFS('FAOstat_value added'!$L:$L,'FAOstat_value added'!$J:$J,FAOstat!CG$4,'FAOstat_value added'!$D:$D,FAOstat!$B99))</f>
        <v>12115.745531</v>
      </c>
      <c r="CH99" s="4">
        <f>IF(SUMIFS('FAOstat_value added'!$L:$L,'FAOstat_value added'!$J:$J,FAOstat!CH$4,'FAOstat_value added'!$D:$D,FAOstat!$B99)=0,CG99*(1+Assumptions!$C$10),SUMIFS('FAOstat_value added'!$L:$L,'FAOstat_value added'!$J:$J,FAOstat!CH$4,'FAOstat_value added'!$D:$D,FAOstat!$B99))</f>
        <v>14303.485096</v>
      </c>
      <c r="CI99" s="4">
        <f>IF(SUMIFS('FAOstat_value added'!$L:$L,'FAOstat_value added'!$J:$J,FAOstat!CI$4,'FAOstat_value added'!$D:$D,FAOstat!$B99)=0,CH99*(1+Assumptions!$C$10),SUMIFS('FAOstat_value added'!$L:$L,'FAOstat_value added'!$J:$J,FAOstat!CI$4,'FAOstat_value added'!$D:$D,FAOstat!$B99))</f>
        <v>12836.150157</v>
      </c>
      <c r="CJ99" s="4">
        <f>IF(SUMIFS('FAOstat_value added'!$L:$L,'FAOstat_value added'!$J:$J,FAOstat!CJ$4,'FAOstat_value added'!$D:$D,FAOstat!$B99)=0,CI99*(1+Assumptions!$C$10),SUMIFS('FAOstat_value added'!$L:$L,'FAOstat_value added'!$J:$J,FAOstat!CJ$4,'FAOstat_value added'!$D:$D,FAOstat!$B99))</f>
        <v>12776.992015</v>
      </c>
      <c r="CK99" s="4">
        <f>IF(SUMIFS('FAOstat_value added'!$L:$L,'FAOstat_value added'!$J:$J,FAOstat!CK$4,'FAOstat_value added'!$D:$D,FAOstat!$B99)=0,CJ99*(1+Assumptions!$C$10),SUMIFS('FAOstat_value added'!$L:$L,'FAOstat_value added'!$J:$J,FAOstat!CK$4,'FAOstat_value added'!$D:$D,FAOstat!$B99))</f>
        <v>12394.014485</v>
      </c>
      <c r="CL99" s="4">
        <f>IF(SUMIFS('FAOstat_value added'!$L:$L,'FAOstat_value added'!$J:$J,FAOstat!CL$4,'FAOstat_value added'!$D:$D,FAOstat!$B99)=0,CK99*(1+Assumptions!$C$10),SUMIFS('FAOstat_value added'!$L:$L,'FAOstat_value added'!$J:$J,FAOstat!CL$4,'FAOstat_value added'!$D:$D,FAOstat!$B99))</f>
        <v>13559.53659</v>
      </c>
      <c r="CM99" s="4">
        <f>IF(SUMIFS('FAOstat_value added'!$L:$L,'FAOstat_value added'!$J:$J,FAOstat!CM$4,'FAOstat_value added'!$D:$D,FAOstat!$B99)=0,CL99*(1+Assumptions!$C$10),SUMIFS('FAOstat_value added'!$L:$L,'FAOstat_value added'!$J:$J,FAOstat!CM$4,'FAOstat_value added'!$D:$D,FAOstat!$B99))</f>
        <v>14460.741415</v>
      </c>
      <c r="CN99" s="4">
        <f>IF(SUMIFS('FAOstat_value added'!$L:$L,'FAOstat_value added'!$J:$J,FAOstat!CN$4,'FAOstat_value added'!$D:$D,FAOstat!$B99)=0,CM99*(1+Assumptions!$C$10),SUMIFS('FAOstat_value added'!$L:$L,'FAOstat_value added'!$J:$J,FAOstat!CN$4,'FAOstat_value added'!$D:$D,FAOstat!$B99))</f>
        <v>14749.956243300001</v>
      </c>
      <c r="CO99" s="36">
        <f t="shared" si="49"/>
        <v>-1</v>
      </c>
    </row>
    <row r="100" spans="2:93" x14ac:dyDescent="0.35">
      <c r="B100" t="s">
        <v>221</v>
      </c>
      <c r="C100">
        <f t="shared" si="29"/>
        <v>0</v>
      </c>
      <c r="D100">
        <f t="shared" si="30"/>
        <v>0</v>
      </c>
      <c r="E100">
        <f t="shared" si="31"/>
        <v>27.47</v>
      </c>
      <c r="F100">
        <f t="shared" si="32"/>
        <v>20.81</v>
      </c>
      <c r="G100">
        <f t="shared" si="33"/>
        <v>24.76</v>
      </c>
      <c r="H100">
        <f t="shared" si="34"/>
        <v>18.12</v>
      </c>
      <c r="I100">
        <f t="shared" si="35"/>
        <v>9.82</v>
      </c>
      <c r="J100">
        <f t="shared" si="36"/>
        <v>9.44</v>
      </c>
      <c r="K100">
        <f t="shared" si="37"/>
        <v>13.56</v>
      </c>
      <c r="L100">
        <f t="shared" si="38"/>
        <v>0</v>
      </c>
      <c r="M100" s="4">
        <f t="shared" si="39"/>
        <v>144.30000000000001</v>
      </c>
      <c r="N100" s="4">
        <f t="shared" si="40"/>
        <v>155.16</v>
      </c>
      <c r="O100" s="4">
        <f t="shared" si="41"/>
        <v>135.32</v>
      </c>
      <c r="P100" s="4">
        <f t="shared" si="42"/>
        <v>154.72</v>
      </c>
      <c r="Q100" s="4">
        <f t="shared" si="43"/>
        <v>153.42999999999998</v>
      </c>
      <c r="R100" s="4">
        <f t="shared" si="44"/>
        <v>134.75</v>
      </c>
      <c r="S100" s="4">
        <f t="shared" si="45"/>
        <v>72.319999999999993</v>
      </c>
      <c r="T100" s="4">
        <f t="shared" si="46"/>
        <v>86.62</v>
      </c>
      <c r="U100" s="4">
        <f t="shared" si="47"/>
        <v>125.96000000000001</v>
      </c>
      <c r="V100" s="4">
        <f t="shared" si="48"/>
        <v>0</v>
      </c>
      <c r="W100">
        <f>SUMIFS('FAOstat _govt exp'!$L:$L,'FAOstat _govt exp'!$J:$J,FAOstat!W$4,'FAOstat _govt exp'!$H:$H,FAOstat!W$3,'FAOstat _govt exp'!$D:$D,FAOstat!$B100)</f>
        <v>0</v>
      </c>
      <c r="X100">
        <f>SUMIFS('FAOstat _govt exp'!$L:$L,'FAOstat _govt exp'!$J:$J,FAOstat!X$4,'FAOstat _govt exp'!$H:$H,FAOstat!X$3,'FAOstat _govt exp'!$D:$D,FAOstat!$B100)</f>
        <v>0</v>
      </c>
      <c r="Y100">
        <f>SUMIFS('FAOstat _govt exp'!$L:$L,'FAOstat _govt exp'!$J:$J,FAOstat!Y$4,'FAOstat _govt exp'!$H:$H,FAOstat!Y$3,'FAOstat _govt exp'!$D:$D,FAOstat!$B100)</f>
        <v>0</v>
      </c>
      <c r="Z100">
        <f>SUMIFS('FAOstat _govt exp'!$L:$L,'FAOstat _govt exp'!$J:$J,FAOstat!Z$4,'FAOstat _govt exp'!$H:$H,FAOstat!Z$3,'FAOstat _govt exp'!$D:$D,FAOstat!$B100)</f>
        <v>0</v>
      </c>
      <c r="AA100">
        <f>SUMIFS('FAOstat _govt exp'!$L:$L,'FAOstat _govt exp'!$J:$J,FAOstat!AA$4,'FAOstat _govt exp'!$H:$H,FAOstat!AA$3,'FAOstat _govt exp'!$D:$D,FAOstat!$B100)</f>
        <v>0</v>
      </c>
      <c r="AB100">
        <f>SUMIFS('FAOstat _govt exp'!$L:$L,'FAOstat _govt exp'!$J:$J,FAOstat!AB$4,'FAOstat _govt exp'!$H:$H,FAOstat!AB$3,'FAOstat _govt exp'!$D:$D,FAOstat!$B100)</f>
        <v>0</v>
      </c>
      <c r="AC100">
        <f>SUMIFS('FAOstat _govt exp'!$L:$L,'FAOstat _govt exp'!$J:$J,FAOstat!AC$4,'FAOstat _govt exp'!$H:$H,FAOstat!AC$3,'FAOstat _govt exp'!$D:$D,FAOstat!$B100)</f>
        <v>0</v>
      </c>
      <c r="AD100">
        <f>SUMIFS('FAOstat _govt exp'!$L:$L,'FAOstat _govt exp'!$J:$J,FAOstat!AD$4,'FAOstat _govt exp'!$H:$H,FAOstat!AD$3,'FAOstat _govt exp'!$D:$D,FAOstat!$B100)</f>
        <v>0</v>
      </c>
      <c r="AE100">
        <f>SUMIFS('FAOstat _govt exp'!$L:$L,'FAOstat _govt exp'!$J:$J,FAOstat!AE$4,'FAOstat _govt exp'!$H:$H,FAOstat!AE$3,'FAOstat _govt exp'!$D:$D,FAOstat!$B100)</f>
        <v>0</v>
      </c>
      <c r="AF100">
        <f>SUMIFS('FAOstat _govt exp'!$L:$L,'FAOstat _govt exp'!$J:$J,FAOstat!AF$4,'FAOstat _govt exp'!$H:$H,FAOstat!AF$3,'FAOstat _govt exp'!$D:$D,FAOstat!$B100)</f>
        <v>0</v>
      </c>
      <c r="AG100">
        <f>SUMIFS('FAOstat _govt exp'!$L:$L,'FAOstat _govt exp'!$J:$J,FAOstat!AG$4,'FAOstat _govt exp'!$H:$H,FAOstat!AG$3,'FAOstat _govt exp'!$D:$D,FAOstat!$B100)</f>
        <v>0</v>
      </c>
      <c r="AH100">
        <f>SUMIFS('FAOstat _govt exp'!$L:$L,'FAOstat _govt exp'!$J:$J,FAOstat!AH$4,'FAOstat _govt exp'!$H:$H,FAOstat!AH$3,'FAOstat _govt exp'!$D:$D,FAOstat!$B100)</f>
        <v>0</v>
      </c>
      <c r="AI100">
        <f>SUMIFS('FAOstat _govt exp'!$L:$L,'FAOstat _govt exp'!$J:$J,FAOstat!AI$4,'FAOstat _govt exp'!$H:$H,FAOstat!AI$3,'FAOstat _govt exp'!$D:$D,FAOstat!$B100)</f>
        <v>0</v>
      </c>
      <c r="AJ100">
        <f>SUMIFS('FAOstat _govt exp'!$L:$L,'FAOstat _govt exp'!$J:$J,FAOstat!AJ$4,'FAOstat _govt exp'!$H:$H,FAOstat!AJ$3,'FAOstat _govt exp'!$D:$D,FAOstat!$B100)</f>
        <v>0</v>
      </c>
      <c r="AK100">
        <f>SUMIFS('FAOstat _govt exp'!$L:$L,'FAOstat _govt exp'!$J:$J,FAOstat!AK$4,'FAOstat _govt exp'!$H:$H,FAOstat!AK$3,'FAOstat _govt exp'!$D:$D,FAOstat!$B100)</f>
        <v>0</v>
      </c>
      <c r="AL100">
        <f>SUMIFS('FAOstat _govt exp'!$L:$L,'FAOstat _govt exp'!$J:$J,FAOstat!AL$4,'FAOstat _govt exp'!$H:$H,FAOstat!AL$3,'FAOstat _govt exp'!$D:$D,FAOstat!$B100)</f>
        <v>0</v>
      </c>
      <c r="AM100">
        <f>SUMIFS('FAOstat _govt exp'!$L:$L,'FAOstat _govt exp'!$J:$J,FAOstat!AM$4,'FAOstat _govt exp'!$H:$H,FAOstat!AM$3,'FAOstat _govt exp'!$D:$D,FAOstat!$B100)</f>
        <v>0</v>
      </c>
      <c r="AN100">
        <f>SUMIFS('FAOstat _govt exp'!$L:$L,'FAOstat _govt exp'!$J:$J,FAOstat!AN$4,'FAOstat _govt exp'!$H:$H,FAOstat!AN$3,'FAOstat _govt exp'!$D:$D,FAOstat!$B100)</f>
        <v>0</v>
      </c>
      <c r="AO100">
        <f>SUMIFS('FAOstat _govt exp'!$L:$L,'FAOstat _govt exp'!$J:$J,FAOstat!AO$4,'FAOstat _govt exp'!$H:$H,FAOstat!AO$3,'FAOstat _govt exp'!$D:$D,FAOstat!$B100)</f>
        <v>0</v>
      </c>
      <c r="AP100">
        <f>SUMIFS('FAOstat _govt exp'!$L:$L,'FAOstat _govt exp'!$J:$J,FAOstat!AP$4,'FAOstat _govt exp'!$H:$H,FAOstat!AP$3,'FAOstat _govt exp'!$D:$D,FAOstat!$B100)</f>
        <v>0</v>
      </c>
      <c r="AQ100">
        <f>SUMIFS('FAOstat _govt exp'!$L:$L,'FAOstat _govt exp'!$J:$J,FAOstat!AQ$4,'FAOstat _govt exp'!$H:$H,FAOstat!AQ$3,'FAOstat _govt exp'!$D:$D,FAOstat!$B100)</f>
        <v>0</v>
      </c>
      <c r="AR100">
        <f>SUMIFS('FAOstat _govt exp'!$L:$L,'FAOstat _govt exp'!$J:$J,FAOstat!AR$4,'FAOstat _govt exp'!$H:$H,FAOstat!AR$3,'FAOstat _govt exp'!$D:$D,FAOstat!$B100)</f>
        <v>0</v>
      </c>
      <c r="AS100">
        <f>SUMIFS('FAOstat _govt exp'!$L:$L,'FAOstat _govt exp'!$J:$J,FAOstat!AS$4,'FAOstat _govt exp'!$H:$H,FAOstat!AS$3,'FAOstat _govt exp'!$D:$D,FAOstat!$B100)</f>
        <v>0</v>
      </c>
      <c r="AT100">
        <f>SUMIFS('FAOstat _govt exp'!$L:$L,'FAOstat _govt exp'!$J:$J,FAOstat!AT$4,'FAOstat _govt exp'!$H:$H,FAOstat!AT$3,'FAOstat _govt exp'!$D:$D,FAOstat!$B100)</f>
        <v>0</v>
      </c>
      <c r="AU100">
        <f>SUMIFS('FAOstat _govt exp'!$L:$L,'FAOstat _govt exp'!$J:$J,FAOstat!AU$4,'FAOstat _govt exp'!$H:$H,FAOstat!AU$3,'FAOstat _govt exp'!$D:$D,FAOstat!$B100)</f>
        <v>0</v>
      </c>
      <c r="AV100">
        <f>SUMIFS('FAOstat _govt exp'!$L:$L,'FAOstat _govt exp'!$J:$J,FAOstat!AV$4,'FAOstat _govt exp'!$H:$H,FAOstat!AV$3,'FAOstat _govt exp'!$D:$D,FAOstat!$B100)</f>
        <v>0</v>
      </c>
      <c r="AW100">
        <f>SUMIFS('FAOstat _govt exp'!$L:$L,'FAOstat _govt exp'!$J:$J,FAOstat!AW$4,'FAOstat _govt exp'!$H:$H,FAOstat!AW$3,'FAOstat _govt exp'!$D:$D,FAOstat!$B100)</f>
        <v>0</v>
      </c>
      <c r="AX100">
        <f>SUMIFS('FAOstat _govt exp'!$L:$L,'FAOstat _govt exp'!$J:$J,FAOstat!AX$4,'FAOstat _govt exp'!$H:$H,FAOstat!AX$3,'FAOstat _govt exp'!$D:$D,FAOstat!$B100)</f>
        <v>0</v>
      </c>
      <c r="AY100">
        <f>SUMIFS('FAOstat _govt exp'!$L:$L,'FAOstat _govt exp'!$J:$J,FAOstat!AY$4,'FAOstat _govt exp'!$H:$H,FAOstat!AY$3,'FAOstat _govt exp'!$D:$D,FAOstat!$B100)</f>
        <v>0</v>
      </c>
      <c r="AZ100">
        <f>SUMIFS('FAOstat _govt exp'!$L:$L,'FAOstat _govt exp'!$J:$J,FAOstat!AZ$4,'FAOstat _govt exp'!$H:$H,FAOstat!AZ$3,'FAOstat _govt exp'!$D:$D,FAOstat!$B100)</f>
        <v>0</v>
      </c>
      <c r="BA100">
        <f>SUMIFS('FAOstat _govt exp'!$L:$L,'FAOstat _govt exp'!$J:$J,FAOstat!BA$4,'FAOstat _govt exp'!$H:$H,FAOstat!BA$3,'FAOstat _govt exp'!$D:$D,FAOstat!$B100)</f>
        <v>144.30000000000001</v>
      </c>
      <c r="BB100">
        <f>SUMIFS('FAOstat _govt exp'!$L:$L,'FAOstat _govt exp'!$J:$J,FAOstat!BB$4,'FAOstat _govt exp'!$H:$H,FAOstat!BB$3,'FAOstat _govt exp'!$D:$D,FAOstat!$B100)</f>
        <v>155.16</v>
      </c>
      <c r="BC100">
        <f>SUMIFS('FAOstat _govt exp'!$L:$L,'FAOstat _govt exp'!$J:$J,FAOstat!BC$4,'FAOstat _govt exp'!$H:$H,FAOstat!BC$3,'FAOstat _govt exp'!$D:$D,FAOstat!$B100)</f>
        <v>66.75</v>
      </c>
      <c r="BD100">
        <f>SUMIFS('FAOstat _govt exp'!$L:$L,'FAOstat _govt exp'!$J:$J,FAOstat!BD$4,'FAOstat _govt exp'!$H:$H,FAOstat!BD$3,'FAOstat _govt exp'!$D:$D,FAOstat!$B100)</f>
        <v>98.74</v>
      </c>
      <c r="BE100">
        <f>SUMIFS('FAOstat _govt exp'!$L:$L,'FAOstat _govt exp'!$J:$J,FAOstat!BE$4,'FAOstat _govt exp'!$H:$H,FAOstat!BE$3,'FAOstat _govt exp'!$D:$D,FAOstat!$B100)</f>
        <v>102.66</v>
      </c>
      <c r="BF100">
        <f>SUMIFS('FAOstat _govt exp'!$L:$L,'FAOstat _govt exp'!$J:$J,FAOstat!BF$4,'FAOstat _govt exp'!$H:$H,FAOstat!BF$3,'FAOstat _govt exp'!$D:$D,FAOstat!$B100)</f>
        <v>97.33</v>
      </c>
      <c r="BG100">
        <f>SUMIFS('FAOstat _govt exp'!$L:$L,'FAOstat _govt exp'!$J:$J,FAOstat!BG$4,'FAOstat _govt exp'!$H:$H,FAOstat!BG$3,'FAOstat _govt exp'!$D:$D,FAOstat!$B100)</f>
        <v>47.3</v>
      </c>
      <c r="BH100">
        <f>SUMIFS('FAOstat _govt exp'!$L:$L,'FAOstat _govt exp'!$J:$J,FAOstat!BH$4,'FAOstat _govt exp'!$H:$H,FAOstat!BH$3,'FAOstat _govt exp'!$D:$D,FAOstat!$B100)</f>
        <v>41.99</v>
      </c>
      <c r="BI100">
        <f>SUMIFS('FAOstat _govt exp'!$L:$L,'FAOstat _govt exp'!$J:$J,FAOstat!BI$4,'FAOstat _govt exp'!$H:$H,FAOstat!BI$3,'FAOstat _govt exp'!$D:$D,FAOstat!$B100)</f>
        <v>50.67</v>
      </c>
      <c r="BJ100">
        <f>SUMIFS('FAOstat _govt exp'!$L:$L,'FAOstat _govt exp'!$J:$J,FAOstat!BJ$4,'FAOstat _govt exp'!$H:$H,FAOstat!BJ$3,'FAOstat _govt exp'!$D:$D,FAOstat!$B100)</f>
        <v>0</v>
      </c>
      <c r="BK100">
        <f>SUMIFS('FAOstat _govt exp'!$L:$L,'FAOstat _govt exp'!$J:$J,FAOstat!BK$4,'FAOstat _govt exp'!$H:$H,FAOstat!BK$3,'FAOstat _govt exp'!$D:$D,FAOstat!$B100)</f>
        <v>0</v>
      </c>
      <c r="BL100">
        <f>SUMIFS('FAOstat _govt exp'!$L:$L,'FAOstat _govt exp'!$J:$J,FAOstat!BL$4,'FAOstat _govt exp'!$H:$H,FAOstat!BL$3,'FAOstat _govt exp'!$D:$D,FAOstat!$B100)</f>
        <v>0</v>
      </c>
      <c r="BM100">
        <f>SUMIFS('FAOstat _govt exp'!$L:$L,'FAOstat _govt exp'!$J:$J,FAOstat!BM$4,'FAOstat _govt exp'!$H:$H,FAOstat!BM$3,'FAOstat _govt exp'!$D:$D,FAOstat!$B100)</f>
        <v>41.1</v>
      </c>
      <c r="BN100">
        <f>SUMIFS('FAOstat _govt exp'!$L:$L,'FAOstat _govt exp'!$J:$J,FAOstat!BN$4,'FAOstat _govt exp'!$H:$H,FAOstat!BN$3,'FAOstat _govt exp'!$D:$D,FAOstat!$B100)</f>
        <v>35.17</v>
      </c>
      <c r="BO100">
        <f>SUMIFS('FAOstat _govt exp'!$L:$L,'FAOstat _govt exp'!$J:$J,FAOstat!BO$4,'FAOstat _govt exp'!$H:$H,FAOstat!BO$3,'FAOstat _govt exp'!$D:$D,FAOstat!$B100)</f>
        <v>26.01</v>
      </c>
      <c r="BP100">
        <f>SUMIFS('FAOstat _govt exp'!$L:$L,'FAOstat _govt exp'!$J:$J,FAOstat!BP$4,'FAOstat _govt exp'!$H:$H,FAOstat!BP$3,'FAOstat _govt exp'!$D:$D,FAOstat!$B100)</f>
        <v>19.3</v>
      </c>
      <c r="BQ100">
        <f>SUMIFS('FAOstat _govt exp'!$L:$L,'FAOstat _govt exp'!$J:$J,FAOstat!BQ$4,'FAOstat _govt exp'!$H:$H,FAOstat!BQ$3,'FAOstat _govt exp'!$D:$D,FAOstat!$B100)</f>
        <v>15.2</v>
      </c>
      <c r="BR100">
        <f>SUMIFS('FAOstat _govt exp'!$L:$L,'FAOstat _govt exp'!$J:$J,FAOstat!BR$4,'FAOstat _govt exp'!$H:$H,FAOstat!BR$3,'FAOstat _govt exp'!$D:$D,FAOstat!$B100)</f>
        <v>35.19</v>
      </c>
      <c r="BS100">
        <f>SUMIFS('FAOstat _govt exp'!$L:$L,'FAOstat _govt exp'!$J:$J,FAOstat!BS$4,'FAOstat _govt exp'!$H:$H,FAOstat!BS$3,'FAOstat _govt exp'!$D:$D,FAOstat!$B100)</f>
        <v>61.73</v>
      </c>
      <c r="BT100">
        <f>SUMIFS('FAOstat _govt exp'!$L:$L,'FAOstat _govt exp'!$J:$J,FAOstat!BT$4,'FAOstat _govt exp'!$H:$H,FAOstat!BT$3,'FAOstat _govt exp'!$D:$D,FAOstat!$B100)</f>
        <v>0</v>
      </c>
      <c r="BU100">
        <f>SUMIFS('FAOstat _govt exp'!$L:$L,'FAOstat _govt exp'!$J:$J,FAOstat!BU$4,'FAOstat _govt exp'!$H:$H,FAOstat!BU$3,'FAOstat _govt exp'!$D:$D,FAOstat!$B100)</f>
        <v>0</v>
      </c>
      <c r="BV100">
        <f>SUMIFS('FAOstat _govt exp'!$L:$L,'FAOstat _govt exp'!$J:$J,FAOstat!BV$4,'FAOstat _govt exp'!$H:$H,FAOstat!BV$3,'FAOstat _govt exp'!$D:$D,FAOstat!$B100)</f>
        <v>0</v>
      </c>
      <c r="BW100">
        <f>SUMIFS('FAOstat _govt exp'!$L:$L,'FAOstat _govt exp'!$J:$J,FAOstat!BW$4,'FAOstat _govt exp'!$H:$H,FAOstat!BW$3,'FAOstat _govt exp'!$D:$D,FAOstat!$B100)</f>
        <v>27.47</v>
      </c>
      <c r="BX100">
        <f>SUMIFS('FAOstat _govt exp'!$L:$L,'FAOstat _govt exp'!$J:$J,FAOstat!BX$4,'FAOstat _govt exp'!$H:$H,FAOstat!BX$3,'FAOstat _govt exp'!$D:$D,FAOstat!$B100)</f>
        <v>20.81</v>
      </c>
      <c r="BY100">
        <f>SUMIFS('FAOstat _govt exp'!$L:$L,'FAOstat _govt exp'!$J:$J,FAOstat!BY$4,'FAOstat _govt exp'!$H:$H,FAOstat!BY$3,'FAOstat _govt exp'!$D:$D,FAOstat!$B100)</f>
        <v>24.76</v>
      </c>
      <c r="BZ100">
        <f>SUMIFS('FAOstat _govt exp'!$L:$L,'FAOstat _govt exp'!$J:$J,FAOstat!BZ$4,'FAOstat _govt exp'!$H:$H,FAOstat!BZ$3,'FAOstat _govt exp'!$D:$D,FAOstat!$B100)</f>
        <v>18.12</v>
      </c>
      <c r="CA100">
        <f>SUMIFS('FAOstat _govt exp'!$L:$L,'FAOstat _govt exp'!$J:$J,FAOstat!CA$4,'FAOstat _govt exp'!$H:$H,FAOstat!CA$3,'FAOstat _govt exp'!$D:$D,FAOstat!$B100)</f>
        <v>9.82</v>
      </c>
      <c r="CB100">
        <f>SUMIFS('FAOstat _govt exp'!$L:$L,'FAOstat _govt exp'!$J:$J,FAOstat!CB$4,'FAOstat _govt exp'!$H:$H,FAOstat!CB$3,'FAOstat _govt exp'!$D:$D,FAOstat!$B100)</f>
        <v>9.44</v>
      </c>
      <c r="CC100">
        <f>SUMIFS('FAOstat _govt exp'!$L:$L,'FAOstat _govt exp'!$J:$J,FAOstat!CC$4,'FAOstat _govt exp'!$H:$H,FAOstat!CC$3,'FAOstat _govt exp'!$D:$D,FAOstat!$B100)</f>
        <v>13.56</v>
      </c>
      <c r="CD100">
        <f>SUMIFS('FAOstat _govt exp'!$L:$L,'FAOstat _govt exp'!$J:$J,FAOstat!CD$4,'FAOstat _govt exp'!$H:$H,FAOstat!CD$3,'FAOstat _govt exp'!$D:$D,FAOstat!$B100)</f>
        <v>0</v>
      </c>
      <c r="CE100" s="4">
        <f>SUMIFS('FAOstat_value added'!$L:$L,'FAOstat_value added'!$J:$J,FAOstat!CE$4,'FAOstat_value added'!$D:$D,FAOstat!$B100)</f>
        <v>2978.0056330000002</v>
      </c>
      <c r="CF100" s="4">
        <f>IF(SUMIFS('FAOstat_value added'!$L:$L,'FAOstat_value added'!$J:$J,FAOstat!CF$4,'FAOstat_value added'!$D:$D,FAOstat!$B100)=0,CE100*(1+Assumptions!$C$10),SUMIFS('FAOstat_value added'!$L:$L,'FAOstat_value added'!$J:$J,FAOstat!CF$4,'FAOstat_value added'!$D:$D,FAOstat!$B100))</f>
        <v>3703.4696939999999</v>
      </c>
      <c r="CG100" s="4">
        <f>IF(SUMIFS('FAOstat_value added'!$L:$L,'FAOstat_value added'!$J:$J,FAOstat!CG$4,'FAOstat_value added'!$D:$D,FAOstat!$B100)=0,CF100*(1+Assumptions!$C$10),SUMIFS('FAOstat_value added'!$L:$L,'FAOstat_value added'!$J:$J,FAOstat!CG$4,'FAOstat_value added'!$D:$D,FAOstat!$B100))</f>
        <v>4073.7252400000002</v>
      </c>
      <c r="CH100" s="4">
        <f>IF(SUMIFS('FAOstat_value added'!$L:$L,'FAOstat_value added'!$J:$J,FAOstat!CH$4,'FAOstat_value added'!$D:$D,FAOstat!$B100)=0,CG100*(1+Assumptions!$C$10),SUMIFS('FAOstat_value added'!$L:$L,'FAOstat_value added'!$J:$J,FAOstat!CH$4,'FAOstat_value added'!$D:$D,FAOstat!$B100))</f>
        <v>3989.6344680000002</v>
      </c>
      <c r="CI100" s="4">
        <f>IF(SUMIFS('FAOstat_value added'!$L:$L,'FAOstat_value added'!$J:$J,FAOstat!CI$4,'FAOstat_value added'!$D:$D,FAOstat!$B100)=0,CH100*(1+Assumptions!$C$10),SUMIFS('FAOstat_value added'!$L:$L,'FAOstat_value added'!$J:$J,FAOstat!CI$4,'FAOstat_value added'!$D:$D,FAOstat!$B100))</f>
        <v>4240.3348169999999</v>
      </c>
      <c r="CJ100" s="4">
        <f>IF(SUMIFS('FAOstat_value added'!$L:$L,'FAOstat_value added'!$J:$J,FAOstat!CJ$4,'FAOstat_value added'!$D:$D,FAOstat!$B100)=0,CI100*(1+Assumptions!$C$10),SUMIFS('FAOstat_value added'!$L:$L,'FAOstat_value added'!$J:$J,FAOstat!CJ$4,'FAOstat_value added'!$D:$D,FAOstat!$B100))</f>
        <v>3655.3563469999999</v>
      </c>
      <c r="CK100" s="4">
        <f>IF(SUMIFS('FAOstat_value added'!$L:$L,'FAOstat_value added'!$J:$J,FAOstat!CK$4,'FAOstat_value added'!$D:$D,FAOstat!$B100)=0,CJ100*(1+Assumptions!$C$10),SUMIFS('FAOstat_value added'!$L:$L,'FAOstat_value added'!$J:$J,FAOstat!CK$4,'FAOstat_value added'!$D:$D,FAOstat!$B100))</f>
        <v>2728.1489729999998</v>
      </c>
      <c r="CL100" s="4">
        <f>IF(SUMIFS('FAOstat_value added'!$L:$L,'FAOstat_value added'!$J:$J,FAOstat!CL$4,'FAOstat_value added'!$D:$D,FAOstat!$B100)=0,CK100*(1+Assumptions!$C$10),SUMIFS('FAOstat_value added'!$L:$L,'FAOstat_value added'!$J:$J,FAOstat!CL$4,'FAOstat_value added'!$D:$D,FAOstat!$B100))</f>
        <v>3310.5441209999999</v>
      </c>
      <c r="CM100" s="4">
        <f>IF(SUMIFS('FAOstat_value added'!$L:$L,'FAOstat_value added'!$J:$J,FAOstat!CM$4,'FAOstat_value added'!$D:$D,FAOstat!$B100)=0,CL100*(1+Assumptions!$C$10),SUMIFS('FAOstat_value added'!$L:$L,'FAOstat_value added'!$J:$J,FAOstat!CM$4,'FAOstat_value added'!$D:$D,FAOstat!$B100))</f>
        <v>3608.6549610000002</v>
      </c>
      <c r="CN100" s="4">
        <f>IF(SUMIFS('FAOstat_value added'!$L:$L,'FAOstat_value added'!$J:$J,FAOstat!CN$4,'FAOstat_value added'!$D:$D,FAOstat!$B100)=0,CM100*(1+Assumptions!$C$10),SUMIFS('FAOstat_value added'!$L:$L,'FAOstat_value added'!$J:$J,FAOstat!CN$4,'FAOstat_value added'!$D:$D,FAOstat!$B100))</f>
        <v>3680.8280602200002</v>
      </c>
      <c r="CO100" s="36">
        <f t="shared" si="49"/>
        <v>-7.0314669401565832E-2</v>
      </c>
    </row>
    <row r="101" spans="2:93" x14ac:dyDescent="0.35">
      <c r="B101" t="s">
        <v>223</v>
      </c>
      <c r="C101">
        <f t="shared" si="29"/>
        <v>0</v>
      </c>
      <c r="D101">
        <f t="shared" si="30"/>
        <v>0</v>
      </c>
      <c r="E101">
        <f t="shared" si="31"/>
        <v>0</v>
      </c>
      <c r="F101">
        <f t="shared" si="32"/>
        <v>0</v>
      </c>
      <c r="G101">
        <f t="shared" si="33"/>
        <v>0</v>
      </c>
      <c r="H101">
        <f t="shared" si="34"/>
        <v>0</v>
      </c>
      <c r="I101">
        <f t="shared" si="35"/>
        <v>0</v>
      </c>
      <c r="J101">
        <f t="shared" si="36"/>
        <v>5.86</v>
      </c>
      <c r="K101">
        <f t="shared" si="37"/>
        <v>0</v>
      </c>
      <c r="L101">
        <f t="shared" si="38"/>
        <v>0</v>
      </c>
      <c r="M101" s="4">
        <f t="shared" si="39"/>
        <v>0</v>
      </c>
      <c r="N101" s="4">
        <f t="shared" si="40"/>
        <v>0</v>
      </c>
      <c r="O101" s="4">
        <f t="shared" si="41"/>
        <v>659.52</v>
      </c>
      <c r="P101" s="4">
        <f t="shared" si="42"/>
        <v>610.85</v>
      </c>
      <c r="Q101" s="4">
        <f t="shared" si="43"/>
        <v>686.36</v>
      </c>
      <c r="R101" s="4">
        <f t="shared" si="44"/>
        <v>608.21</v>
      </c>
      <c r="S101" s="4">
        <f t="shared" si="45"/>
        <v>464.69</v>
      </c>
      <c r="T101" s="4">
        <f t="shared" si="46"/>
        <v>628.23</v>
      </c>
      <c r="U101" s="4">
        <f t="shared" si="47"/>
        <v>0</v>
      </c>
      <c r="V101" s="4">
        <f t="shared" si="48"/>
        <v>0</v>
      </c>
      <c r="W101">
        <f>SUMIFS('FAOstat _govt exp'!$L:$L,'FAOstat _govt exp'!$J:$J,FAOstat!W$4,'FAOstat _govt exp'!$H:$H,FAOstat!W$3,'FAOstat _govt exp'!$D:$D,FAOstat!$B101)</f>
        <v>0</v>
      </c>
      <c r="X101">
        <f>SUMIFS('FAOstat _govt exp'!$L:$L,'FAOstat _govt exp'!$J:$J,FAOstat!X$4,'FAOstat _govt exp'!$H:$H,FAOstat!X$3,'FAOstat _govt exp'!$D:$D,FAOstat!$B101)</f>
        <v>0</v>
      </c>
      <c r="Y101">
        <f>SUMIFS('FAOstat _govt exp'!$L:$L,'FAOstat _govt exp'!$J:$J,FAOstat!Y$4,'FAOstat _govt exp'!$H:$H,FAOstat!Y$3,'FAOstat _govt exp'!$D:$D,FAOstat!$B101)</f>
        <v>659.52</v>
      </c>
      <c r="Z101">
        <f>SUMIFS('FAOstat _govt exp'!$L:$L,'FAOstat _govt exp'!$J:$J,FAOstat!Z$4,'FAOstat _govt exp'!$H:$H,FAOstat!Z$3,'FAOstat _govt exp'!$D:$D,FAOstat!$B101)</f>
        <v>610.85</v>
      </c>
      <c r="AA101">
        <f>SUMIFS('FAOstat _govt exp'!$L:$L,'FAOstat _govt exp'!$J:$J,FAOstat!AA$4,'FAOstat _govt exp'!$H:$H,FAOstat!AA$3,'FAOstat _govt exp'!$D:$D,FAOstat!$B101)</f>
        <v>686.36</v>
      </c>
      <c r="AB101">
        <f>SUMIFS('FAOstat _govt exp'!$L:$L,'FAOstat _govt exp'!$J:$J,FAOstat!AB$4,'FAOstat _govt exp'!$H:$H,FAOstat!AB$3,'FAOstat _govt exp'!$D:$D,FAOstat!$B101)</f>
        <v>608.21</v>
      </c>
      <c r="AC101">
        <f>SUMIFS('FAOstat _govt exp'!$L:$L,'FAOstat _govt exp'!$J:$J,FAOstat!AC$4,'FAOstat _govt exp'!$H:$H,FAOstat!AC$3,'FAOstat _govt exp'!$D:$D,FAOstat!$B101)</f>
        <v>464.69</v>
      </c>
      <c r="AD101">
        <f>SUMIFS('FAOstat _govt exp'!$L:$L,'FAOstat _govt exp'!$J:$J,FAOstat!AD$4,'FAOstat _govt exp'!$H:$H,FAOstat!AD$3,'FAOstat _govt exp'!$D:$D,FAOstat!$B101)</f>
        <v>622.37</v>
      </c>
      <c r="AE101">
        <f>SUMIFS('FAOstat _govt exp'!$L:$L,'FAOstat _govt exp'!$J:$J,FAOstat!AE$4,'FAOstat _govt exp'!$H:$H,FAOstat!AE$3,'FAOstat _govt exp'!$D:$D,FAOstat!$B101)</f>
        <v>0</v>
      </c>
      <c r="AF101">
        <f>SUMIFS('FAOstat _govt exp'!$L:$L,'FAOstat _govt exp'!$J:$J,FAOstat!AF$4,'FAOstat _govt exp'!$H:$H,FAOstat!AF$3,'FAOstat _govt exp'!$D:$D,FAOstat!$B101)</f>
        <v>0</v>
      </c>
      <c r="AG101">
        <f>SUMIFS('FAOstat _govt exp'!$L:$L,'FAOstat _govt exp'!$J:$J,FAOstat!AG$4,'FAOstat _govt exp'!$H:$H,FAOstat!AG$3,'FAOstat _govt exp'!$D:$D,FAOstat!$B101)</f>
        <v>0</v>
      </c>
      <c r="AH101">
        <f>SUMIFS('FAOstat _govt exp'!$L:$L,'FAOstat _govt exp'!$J:$J,FAOstat!AH$4,'FAOstat _govt exp'!$H:$H,FAOstat!AH$3,'FAOstat _govt exp'!$D:$D,FAOstat!$B101)</f>
        <v>0</v>
      </c>
      <c r="AI101">
        <f>SUMIFS('FAOstat _govt exp'!$L:$L,'FAOstat _govt exp'!$J:$J,FAOstat!AI$4,'FAOstat _govt exp'!$H:$H,FAOstat!AI$3,'FAOstat _govt exp'!$D:$D,FAOstat!$B101)</f>
        <v>0</v>
      </c>
      <c r="AJ101">
        <f>SUMIFS('FAOstat _govt exp'!$L:$L,'FAOstat _govt exp'!$J:$J,FAOstat!AJ$4,'FAOstat _govt exp'!$H:$H,FAOstat!AJ$3,'FAOstat _govt exp'!$D:$D,FAOstat!$B101)</f>
        <v>0</v>
      </c>
      <c r="AK101">
        <f>SUMIFS('FAOstat _govt exp'!$L:$L,'FAOstat _govt exp'!$J:$J,FAOstat!AK$4,'FAOstat _govt exp'!$H:$H,FAOstat!AK$3,'FAOstat _govt exp'!$D:$D,FAOstat!$B101)</f>
        <v>0</v>
      </c>
      <c r="AL101">
        <f>SUMIFS('FAOstat _govt exp'!$L:$L,'FAOstat _govt exp'!$J:$J,FAOstat!AL$4,'FAOstat _govt exp'!$H:$H,FAOstat!AL$3,'FAOstat _govt exp'!$D:$D,FAOstat!$B101)</f>
        <v>0</v>
      </c>
      <c r="AM101">
        <f>SUMIFS('FAOstat _govt exp'!$L:$L,'FAOstat _govt exp'!$J:$J,FAOstat!AM$4,'FAOstat _govt exp'!$H:$H,FAOstat!AM$3,'FAOstat _govt exp'!$D:$D,FAOstat!$B101)</f>
        <v>0</v>
      </c>
      <c r="AN101">
        <f>SUMIFS('FAOstat _govt exp'!$L:$L,'FAOstat _govt exp'!$J:$J,FAOstat!AN$4,'FAOstat _govt exp'!$H:$H,FAOstat!AN$3,'FAOstat _govt exp'!$D:$D,FAOstat!$B101)</f>
        <v>0</v>
      </c>
      <c r="AO101">
        <f>SUMIFS('FAOstat _govt exp'!$L:$L,'FAOstat _govt exp'!$J:$J,FAOstat!AO$4,'FAOstat _govt exp'!$H:$H,FAOstat!AO$3,'FAOstat _govt exp'!$D:$D,FAOstat!$B101)</f>
        <v>0</v>
      </c>
      <c r="AP101">
        <f>SUMIFS('FAOstat _govt exp'!$L:$L,'FAOstat _govt exp'!$J:$J,FAOstat!AP$4,'FAOstat _govt exp'!$H:$H,FAOstat!AP$3,'FAOstat _govt exp'!$D:$D,FAOstat!$B101)</f>
        <v>0</v>
      </c>
      <c r="AQ101">
        <f>SUMIFS('FAOstat _govt exp'!$L:$L,'FAOstat _govt exp'!$J:$J,FAOstat!AQ$4,'FAOstat _govt exp'!$H:$H,FAOstat!AQ$3,'FAOstat _govt exp'!$D:$D,FAOstat!$B101)</f>
        <v>0</v>
      </c>
      <c r="AR101">
        <f>SUMIFS('FAOstat _govt exp'!$L:$L,'FAOstat _govt exp'!$J:$J,FAOstat!AR$4,'FAOstat _govt exp'!$H:$H,FAOstat!AR$3,'FAOstat _govt exp'!$D:$D,FAOstat!$B101)</f>
        <v>0</v>
      </c>
      <c r="AS101">
        <f>SUMIFS('FAOstat _govt exp'!$L:$L,'FAOstat _govt exp'!$J:$J,FAOstat!AS$4,'FAOstat _govt exp'!$H:$H,FAOstat!AS$3,'FAOstat _govt exp'!$D:$D,FAOstat!$B101)</f>
        <v>0</v>
      </c>
      <c r="AT101">
        <f>SUMIFS('FAOstat _govt exp'!$L:$L,'FAOstat _govt exp'!$J:$J,FAOstat!AT$4,'FAOstat _govt exp'!$H:$H,FAOstat!AT$3,'FAOstat _govt exp'!$D:$D,FAOstat!$B101)</f>
        <v>0</v>
      </c>
      <c r="AU101">
        <f>SUMIFS('FAOstat _govt exp'!$L:$L,'FAOstat _govt exp'!$J:$J,FAOstat!AU$4,'FAOstat _govt exp'!$H:$H,FAOstat!AU$3,'FAOstat _govt exp'!$D:$D,FAOstat!$B101)</f>
        <v>0</v>
      </c>
      <c r="AV101">
        <f>SUMIFS('FAOstat _govt exp'!$L:$L,'FAOstat _govt exp'!$J:$J,FAOstat!AV$4,'FAOstat _govt exp'!$H:$H,FAOstat!AV$3,'FAOstat _govt exp'!$D:$D,FAOstat!$B101)</f>
        <v>0</v>
      </c>
      <c r="AW101">
        <f>SUMIFS('FAOstat _govt exp'!$L:$L,'FAOstat _govt exp'!$J:$J,FAOstat!AW$4,'FAOstat _govt exp'!$H:$H,FAOstat!AW$3,'FAOstat _govt exp'!$D:$D,FAOstat!$B101)</f>
        <v>0</v>
      </c>
      <c r="AX101">
        <f>SUMIFS('FAOstat _govt exp'!$L:$L,'FAOstat _govt exp'!$J:$J,FAOstat!AX$4,'FAOstat _govt exp'!$H:$H,FAOstat!AX$3,'FAOstat _govt exp'!$D:$D,FAOstat!$B101)</f>
        <v>5.86</v>
      </c>
      <c r="AY101">
        <f>SUMIFS('FAOstat _govt exp'!$L:$L,'FAOstat _govt exp'!$J:$J,FAOstat!AY$4,'FAOstat _govt exp'!$H:$H,FAOstat!AY$3,'FAOstat _govt exp'!$D:$D,FAOstat!$B101)</f>
        <v>0</v>
      </c>
      <c r="AZ101">
        <f>SUMIFS('FAOstat _govt exp'!$L:$L,'FAOstat _govt exp'!$J:$J,FAOstat!AZ$4,'FAOstat _govt exp'!$H:$H,FAOstat!AZ$3,'FAOstat _govt exp'!$D:$D,FAOstat!$B101)</f>
        <v>0</v>
      </c>
      <c r="BA101">
        <f>SUMIFS('FAOstat _govt exp'!$L:$L,'FAOstat _govt exp'!$J:$J,FAOstat!BA$4,'FAOstat _govt exp'!$H:$H,FAOstat!BA$3,'FAOstat _govt exp'!$D:$D,FAOstat!$B101)</f>
        <v>0</v>
      </c>
      <c r="BB101">
        <f>SUMIFS('FAOstat _govt exp'!$L:$L,'FAOstat _govt exp'!$J:$J,FAOstat!BB$4,'FAOstat _govt exp'!$H:$H,FAOstat!BB$3,'FAOstat _govt exp'!$D:$D,FAOstat!$B101)</f>
        <v>0</v>
      </c>
      <c r="BC101">
        <f>SUMIFS('FAOstat _govt exp'!$L:$L,'FAOstat _govt exp'!$J:$J,FAOstat!BC$4,'FAOstat _govt exp'!$H:$H,FAOstat!BC$3,'FAOstat _govt exp'!$D:$D,FAOstat!$B101)</f>
        <v>611.63</v>
      </c>
      <c r="BD101">
        <f>SUMIFS('FAOstat _govt exp'!$L:$L,'FAOstat _govt exp'!$J:$J,FAOstat!BD$4,'FAOstat _govt exp'!$H:$H,FAOstat!BD$3,'FAOstat _govt exp'!$D:$D,FAOstat!$B101)</f>
        <v>557.13</v>
      </c>
      <c r="BE101">
        <f>SUMIFS('FAOstat _govt exp'!$L:$L,'FAOstat _govt exp'!$J:$J,FAOstat!BE$4,'FAOstat _govt exp'!$H:$H,FAOstat!BE$3,'FAOstat _govt exp'!$D:$D,FAOstat!$B101)</f>
        <v>594.49</v>
      </c>
      <c r="BF101">
        <f>SUMIFS('FAOstat _govt exp'!$L:$L,'FAOstat _govt exp'!$J:$J,FAOstat!BF$4,'FAOstat _govt exp'!$H:$H,FAOstat!BF$3,'FAOstat _govt exp'!$D:$D,FAOstat!$B101)</f>
        <v>533.23</v>
      </c>
      <c r="BG101">
        <f>SUMIFS('FAOstat _govt exp'!$L:$L,'FAOstat _govt exp'!$J:$J,FAOstat!BG$4,'FAOstat _govt exp'!$H:$H,FAOstat!BG$3,'FAOstat _govt exp'!$D:$D,FAOstat!$B101)</f>
        <v>402.63</v>
      </c>
      <c r="BH101">
        <f>SUMIFS('FAOstat _govt exp'!$L:$L,'FAOstat _govt exp'!$J:$J,FAOstat!BH$4,'FAOstat _govt exp'!$H:$H,FAOstat!BH$3,'FAOstat _govt exp'!$D:$D,FAOstat!$B101)</f>
        <v>561.97</v>
      </c>
      <c r="BI101">
        <f>SUMIFS('FAOstat _govt exp'!$L:$L,'FAOstat _govt exp'!$J:$J,FAOstat!BI$4,'FAOstat _govt exp'!$H:$H,FAOstat!BI$3,'FAOstat _govt exp'!$D:$D,FAOstat!$B101)</f>
        <v>0</v>
      </c>
      <c r="BJ101">
        <f>SUMIFS('FAOstat _govt exp'!$L:$L,'FAOstat _govt exp'!$J:$J,FAOstat!BJ$4,'FAOstat _govt exp'!$H:$H,FAOstat!BJ$3,'FAOstat _govt exp'!$D:$D,FAOstat!$B101)</f>
        <v>0</v>
      </c>
      <c r="BK101">
        <f>SUMIFS('FAOstat _govt exp'!$L:$L,'FAOstat _govt exp'!$J:$J,FAOstat!BK$4,'FAOstat _govt exp'!$H:$H,FAOstat!BK$3,'FAOstat _govt exp'!$D:$D,FAOstat!$B101)</f>
        <v>0</v>
      </c>
      <c r="BL101">
        <f>SUMIFS('FAOstat _govt exp'!$L:$L,'FAOstat _govt exp'!$J:$J,FAOstat!BL$4,'FAOstat _govt exp'!$H:$H,FAOstat!BL$3,'FAOstat _govt exp'!$D:$D,FAOstat!$B101)</f>
        <v>0</v>
      </c>
      <c r="BM101">
        <f>SUMIFS('FAOstat _govt exp'!$L:$L,'FAOstat _govt exp'!$J:$J,FAOstat!BM$4,'FAOstat _govt exp'!$H:$H,FAOstat!BM$3,'FAOstat _govt exp'!$D:$D,FAOstat!$B101)</f>
        <v>0</v>
      </c>
      <c r="BN101">
        <f>SUMIFS('FAOstat _govt exp'!$L:$L,'FAOstat _govt exp'!$J:$J,FAOstat!BN$4,'FAOstat _govt exp'!$H:$H,FAOstat!BN$3,'FAOstat _govt exp'!$D:$D,FAOstat!$B101)</f>
        <v>0</v>
      </c>
      <c r="BO101">
        <f>SUMIFS('FAOstat _govt exp'!$L:$L,'FAOstat _govt exp'!$J:$J,FAOstat!BO$4,'FAOstat _govt exp'!$H:$H,FAOstat!BO$3,'FAOstat _govt exp'!$D:$D,FAOstat!$B101)</f>
        <v>0</v>
      </c>
      <c r="BP101">
        <f>SUMIFS('FAOstat _govt exp'!$L:$L,'FAOstat _govt exp'!$J:$J,FAOstat!BP$4,'FAOstat _govt exp'!$H:$H,FAOstat!BP$3,'FAOstat _govt exp'!$D:$D,FAOstat!$B101)</f>
        <v>0</v>
      </c>
      <c r="BQ101">
        <f>SUMIFS('FAOstat _govt exp'!$L:$L,'FAOstat _govt exp'!$J:$J,FAOstat!BQ$4,'FAOstat _govt exp'!$H:$H,FAOstat!BQ$3,'FAOstat _govt exp'!$D:$D,FAOstat!$B101)</f>
        <v>0</v>
      </c>
      <c r="BR101">
        <f>SUMIFS('FAOstat _govt exp'!$L:$L,'FAOstat _govt exp'!$J:$J,FAOstat!BR$4,'FAOstat _govt exp'!$H:$H,FAOstat!BR$3,'FAOstat _govt exp'!$D:$D,FAOstat!$B101)</f>
        <v>0</v>
      </c>
      <c r="BS101">
        <f>SUMIFS('FAOstat _govt exp'!$L:$L,'FAOstat _govt exp'!$J:$J,FAOstat!BS$4,'FAOstat _govt exp'!$H:$H,FAOstat!BS$3,'FAOstat _govt exp'!$D:$D,FAOstat!$B101)</f>
        <v>0</v>
      </c>
      <c r="BT101">
        <f>SUMIFS('FAOstat _govt exp'!$L:$L,'FAOstat _govt exp'!$J:$J,FAOstat!BT$4,'FAOstat _govt exp'!$H:$H,FAOstat!BT$3,'FAOstat _govt exp'!$D:$D,FAOstat!$B101)</f>
        <v>0</v>
      </c>
      <c r="BU101">
        <f>SUMIFS('FAOstat _govt exp'!$L:$L,'FAOstat _govt exp'!$J:$J,FAOstat!BU$4,'FAOstat _govt exp'!$H:$H,FAOstat!BU$3,'FAOstat _govt exp'!$D:$D,FAOstat!$B101)</f>
        <v>0</v>
      </c>
      <c r="BV101">
        <f>SUMIFS('FAOstat _govt exp'!$L:$L,'FAOstat _govt exp'!$J:$J,FAOstat!BV$4,'FAOstat _govt exp'!$H:$H,FAOstat!BV$3,'FAOstat _govt exp'!$D:$D,FAOstat!$B101)</f>
        <v>0</v>
      </c>
      <c r="BW101">
        <f>SUMIFS('FAOstat _govt exp'!$L:$L,'FAOstat _govt exp'!$J:$J,FAOstat!BW$4,'FAOstat _govt exp'!$H:$H,FAOstat!BW$3,'FAOstat _govt exp'!$D:$D,FAOstat!$B101)</f>
        <v>0</v>
      </c>
      <c r="BX101">
        <f>SUMIFS('FAOstat _govt exp'!$L:$L,'FAOstat _govt exp'!$J:$J,FAOstat!BX$4,'FAOstat _govt exp'!$H:$H,FAOstat!BX$3,'FAOstat _govt exp'!$D:$D,FAOstat!$B101)</f>
        <v>0</v>
      </c>
      <c r="BY101">
        <f>SUMIFS('FAOstat _govt exp'!$L:$L,'FAOstat _govt exp'!$J:$J,FAOstat!BY$4,'FAOstat _govt exp'!$H:$H,FAOstat!BY$3,'FAOstat _govt exp'!$D:$D,FAOstat!$B101)</f>
        <v>0</v>
      </c>
      <c r="BZ101">
        <f>SUMIFS('FAOstat _govt exp'!$L:$L,'FAOstat _govt exp'!$J:$J,FAOstat!BZ$4,'FAOstat _govt exp'!$H:$H,FAOstat!BZ$3,'FAOstat _govt exp'!$D:$D,FAOstat!$B101)</f>
        <v>0</v>
      </c>
      <c r="CA101">
        <f>SUMIFS('FAOstat _govt exp'!$L:$L,'FAOstat _govt exp'!$J:$J,FAOstat!CA$4,'FAOstat _govt exp'!$H:$H,FAOstat!CA$3,'FAOstat _govt exp'!$D:$D,FAOstat!$B101)</f>
        <v>0</v>
      </c>
      <c r="CB101">
        <f>SUMIFS('FAOstat _govt exp'!$L:$L,'FAOstat _govt exp'!$J:$J,FAOstat!CB$4,'FAOstat _govt exp'!$H:$H,FAOstat!CB$3,'FAOstat _govt exp'!$D:$D,FAOstat!$B101)</f>
        <v>5.86</v>
      </c>
      <c r="CC101">
        <f>SUMIFS('FAOstat _govt exp'!$L:$L,'FAOstat _govt exp'!$J:$J,FAOstat!CC$4,'FAOstat _govt exp'!$H:$H,FAOstat!CC$3,'FAOstat _govt exp'!$D:$D,FAOstat!$B101)</f>
        <v>0</v>
      </c>
      <c r="CD101">
        <f>SUMIFS('FAOstat _govt exp'!$L:$L,'FAOstat _govt exp'!$J:$J,FAOstat!CD$4,'FAOstat _govt exp'!$H:$H,FAOstat!CD$3,'FAOstat _govt exp'!$D:$D,FAOstat!$B101)</f>
        <v>0</v>
      </c>
      <c r="CE101" s="4">
        <f>SUMIFS('FAOstat_value added'!$L:$L,'FAOstat_value added'!$J:$J,FAOstat!CE$4,'FAOstat_value added'!$D:$D,FAOstat!$B101)</f>
        <v>15273.728888</v>
      </c>
      <c r="CF101" s="4">
        <f>IF(SUMIFS('FAOstat_value added'!$L:$L,'FAOstat_value added'!$J:$J,FAOstat!CF$4,'FAOstat_value added'!$D:$D,FAOstat!$B101)=0,CE101*(1+Assumptions!$C$10),SUMIFS('FAOstat_value added'!$L:$L,'FAOstat_value added'!$J:$J,FAOstat!CF$4,'FAOstat_value added'!$D:$D,FAOstat!$B101))</f>
        <v>18811.545346999999</v>
      </c>
      <c r="CG101" s="4">
        <f>IF(SUMIFS('FAOstat_value added'!$L:$L,'FAOstat_value added'!$J:$J,FAOstat!CG$4,'FAOstat_value added'!$D:$D,FAOstat!$B101)=0,CF101*(1+Assumptions!$C$10),SUMIFS('FAOstat_value added'!$L:$L,'FAOstat_value added'!$J:$J,FAOstat!CG$4,'FAOstat_value added'!$D:$D,FAOstat!$B101))</f>
        <v>18664.227438999998</v>
      </c>
      <c r="CH101" s="4">
        <f>IF(SUMIFS('FAOstat_value added'!$L:$L,'FAOstat_value added'!$J:$J,FAOstat!CH$4,'FAOstat_value added'!$D:$D,FAOstat!$B101)=0,CG101*(1+Assumptions!$C$10),SUMIFS('FAOstat_value added'!$L:$L,'FAOstat_value added'!$J:$J,FAOstat!CH$4,'FAOstat_value added'!$D:$D,FAOstat!$B101))</f>
        <v>18352.117061000001</v>
      </c>
      <c r="CI101" s="4">
        <f>IF(SUMIFS('FAOstat_value added'!$L:$L,'FAOstat_value added'!$J:$J,FAOstat!CI$4,'FAOstat_value added'!$D:$D,FAOstat!$B101)=0,CH101*(1+Assumptions!$C$10),SUMIFS('FAOstat_value added'!$L:$L,'FAOstat_value added'!$J:$J,FAOstat!CI$4,'FAOstat_value added'!$D:$D,FAOstat!$B101))</f>
        <v>18451.093271999998</v>
      </c>
      <c r="CJ101" s="4">
        <f>IF(SUMIFS('FAOstat_value added'!$L:$L,'FAOstat_value added'!$J:$J,FAOstat!CJ$4,'FAOstat_value added'!$D:$D,FAOstat!$B101)=0,CI101*(1+Assumptions!$C$10),SUMIFS('FAOstat_value added'!$L:$L,'FAOstat_value added'!$J:$J,FAOstat!CJ$4,'FAOstat_value added'!$D:$D,FAOstat!$B101))</f>
        <v>16744.004935000001</v>
      </c>
      <c r="CK101" s="4">
        <f>IF(SUMIFS('FAOstat_value added'!$L:$L,'FAOstat_value added'!$J:$J,FAOstat!CK$4,'FAOstat_value added'!$D:$D,FAOstat!$B101)=0,CJ101*(1+Assumptions!$C$10),SUMIFS('FAOstat_value added'!$L:$L,'FAOstat_value added'!$J:$J,FAOstat!CK$4,'FAOstat_value added'!$D:$D,FAOstat!$B101))</f>
        <v>16450.084261</v>
      </c>
      <c r="CL101" s="4">
        <f>IF(SUMIFS('FAOstat_value added'!$L:$L,'FAOstat_value added'!$J:$J,FAOstat!CL$4,'FAOstat_value added'!$D:$D,FAOstat!$B101)=0,CK101*(1+Assumptions!$C$10),SUMIFS('FAOstat_value added'!$L:$L,'FAOstat_value added'!$J:$J,FAOstat!CL$4,'FAOstat_value added'!$D:$D,FAOstat!$B101))</f>
        <v>15515.388177000001</v>
      </c>
      <c r="CM101" s="4">
        <f>IF(SUMIFS('FAOstat_value added'!$L:$L,'FAOstat_value added'!$J:$J,FAOstat!CM$4,'FAOstat_value added'!$D:$D,FAOstat!$B101)=0,CL101*(1+Assumptions!$C$10),SUMIFS('FAOstat_value added'!$L:$L,'FAOstat_value added'!$J:$J,FAOstat!CM$4,'FAOstat_value added'!$D:$D,FAOstat!$B101))</f>
        <v>19106.516664999999</v>
      </c>
      <c r="CN101" s="4">
        <f>IF(SUMIFS('FAOstat_value added'!$L:$L,'FAOstat_value added'!$J:$J,FAOstat!CN$4,'FAOstat_value added'!$D:$D,FAOstat!$B101)=0,CM101*(1+Assumptions!$C$10),SUMIFS('FAOstat_value added'!$L:$L,'FAOstat_value added'!$J:$J,FAOstat!CN$4,'FAOstat_value added'!$D:$D,FAOstat!$B101))</f>
        <v>19488.646998299999</v>
      </c>
      <c r="CO101" s="36">
        <f t="shared" si="49"/>
        <v>0</v>
      </c>
    </row>
    <row r="102" spans="2:93" x14ac:dyDescent="0.35">
      <c r="B102" t="s">
        <v>225</v>
      </c>
      <c r="C102">
        <f t="shared" si="29"/>
        <v>0</v>
      </c>
      <c r="D102">
        <f t="shared" si="30"/>
        <v>0</v>
      </c>
      <c r="E102">
        <f t="shared" si="31"/>
        <v>0</v>
      </c>
      <c r="F102">
        <f t="shared" si="32"/>
        <v>0</v>
      </c>
      <c r="G102">
        <f t="shared" si="33"/>
        <v>0</v>
      </c>
      <c r="H102">
        <f t="shared" si="34"/>
        <v>0</v>
      </c>
      <c r="I102">
        <f t="shared" si="35"/>
        <v>0</v>
      </c>
      <c r="J102">
        <f t="shared" si="36"/>
        <v>0</v>
      </c>
      <c r="K102">
        <f t="shared" si="37"/>
        <v>0</v>
      </c>
      <c r="L102">
        <f t="shared" si="38"/>
        <v>0</v>
      </c>
      <c r="M102" s="4">
        <f t="shared" si="39"/>
        <v>164.75</v>
      </c>
      <c r="N102" s="4">
        <f t="shared" si="40"/>
        <v>297.02999999999997</v>
      </c>
      <c r="O102" s="4">
        <f t="shared" si="41"/>
        <v>208.38</v>
      </c>
      <c r="P102" s="4">
        <f t="shared" si="42"/>
        <v>200.84</v>
      </c>
      <c r="Q102" s="4">
        <f t="shared" si="43"/>
        <v>174.7</v>
      </c>
      <c r="R102" s="4">
        <f t="shared" si="44"/>
        <v>143.79</v>
      </c>
      <c r="S102" s="4">
        <f t="shared" si="45"/>
        <v>221.91</v>
      </c>
      <c r="T102" s="4">
        <f t="shared" si="46"/>
        <v>236.1</v>
      </c>
      <c r="U102" s="4">
        <f t="shared" si="47"/>
        <v>178.65</v>
      </c>
      <c r="V102" s="4">
        <f t="shared" si="48"/>
        <v>0</v>
      </c>
      <c r="W102">
        <f>SUMIFS('FAOstat _govt exp'!$L:$L,'FAOstat _govt exp'!$J:$J,FAOstat!W$4,'FAOstat _govt exp'!$H:$H,FAOstat!W$3,'FAOstat _govt exp'!$D:$D,FAOstat!$B102)</f>
        <v>0</v>
      </c>
      <c r="X102">
        <f>SUMIFS('FAOstat _govt exp'!$L:$L,'FAOstat _govt exp'!$J:$J,FAOstat!X$4,'FAOstat _govt exp'!$H:$H,FAOstat!X$3,'FAOstat _govt exp'!$D:$D,FAOstat!$B102)</f>
        <v>0</v>
      </c>
      <c r="Y102">
        <f>SUMIFS('FAOstat _govt exp'!$L:$L,'FAOstat _govt exp'!$J:$J,FAOstat!Y$4,'FAOstat _govt exp'!$H:$H,FAOstat!Y$3,'FAOstat _govt exp'!$D:$D,FAOstat!$B102)</f>
        <v>0</v>
      </c>
      <c r="Z102">
        <f>SUMIFS('FAOstat _govt exp'!$L:$L,'FAOstat _govt exp'!$J:$J,FAOstat!Z$4,'FAOstat _govt exp'!$H:$H,FAOstat!Z$3,'FAOstat _govt exp'!$D:$D,FAOstat!$B102)</f>
        <v>0</v>
      </c>
      <c r="AA102">
        <f>SUMIFS('FAOstat _govt exp'!$L:$L,'FAOstat _govt exp'!$J:$J,FAOstat!AA$4,'FAOstat _govt exp'!$H:$H,FAOstat!AA$3,'FAOstat _govt exp'!$D:$D,FAOstat!$B102)</f>
        <v>0</v>
      </c>
      <c r="AB102">
        <f>SUMIFS('FAOstat _govt exp'!$L:$L,'FAOstat _govt exp'!$J:$J,FAOstat!AB$4,'FAOstat _govt exp'!$H:$H,FAOstat!AB$3,'FAOstat _govt exp'!$D:$D,FAOstat!$B102)</f>
        <v>0</v>
      </c>
      <c r="AC102">
        <f>SUMIFS('FAOstat _govt exp'!$L:$L,'FAOstat _govt exp'!$J:$J,FAOstat!AC$4,'FAOstat _govt exp'!$H:$H,FAOstat!AC$3,'FAOstat _govt exp'!$D:$D,FAOstat!$B102)</f>
        <v>0</v>
      </c>
      <c r="AD102">
        <f>SUMIFS('FAOstat _govt exp'!$L:$L,'FAOstat _govt exp'!$J:$J,FAOstat!AD$4,'FAOstat _govt exp'!$H:$H,FAOstat!AD$3,'FAOstat _govt exp'!$D:$D,FAOstat!$B102)</f>
        <v>0</v>
      </c>
      <c r="AE102">
        <f>SUMIFS('FAOstat _govt exp'!$L:$L,'FAOstat _govt exp'!$J:$J,FAOstat!AE$4,'FAOstat _govt exp'!$H:$H,FAOstat!AE$3,'FAOstat _govt exp'!$D:$D,FAOstat!$B102)</f>
        <v>0</v>
      </c>
      <c r="AF102">
        <f>SUMIFS('FAOstat _govt exp'!$L:$L,'FAOstat _govt exp'!$J:$J,FAOstat!AF$4,'FAOstat _govt exp'!$H:$H,FAOstat!AF$3,'FAOstat _govt exp'!$D:$D,FAOstat!$B102)</f>
        <v>0</v>
      </c>
      <c r="AG102">
        <f>SUMIFS('FAOstat _govt exp'!$L:$L,'FAOstat _govt exp'!$J:$J,FAOstat!AG$4,'FAOstat _govt exp'!$H:$H,FAOstat!AG$3,'FAOstat _govt exp'!$D:$D,FAOstat!$B102)</f>
        <v>0</v>
      </c>
      <c r="AH102">
        <f>SUMIFS('FAOstat _govt exp'!$L:$L,'FAOstat _govt exp'!$J:$J,FAOstat!AH$4,'FAOstat _govt exp'!$H:$H,FAOstat!AH$3,'FAOstat _govt exp'!$D:$D,FAOstat!$B102)</f>
        <v>0</v>
      </c>
      <c r="AI102">
        <f>SUMIFS('FAOstat _govt exp'!$L:$L,'FAOstat _govt exp'!$J:$J,FAOstat!AI$4,'FAOstat _govt exp'!$H:$H,FAOstat!AI$3,'FAOstat _govt exp'!$D:$D,FAOstat!$B102)</f>
        <v>0</v>
      </c>
      <c r="AJ102">
        <f>SUMIFS('FAOstat _govt exp'!$L:$L,'FAOstat _govt exp'!$J:$J,FAOstat!AJ$4,'FAOstat _govt exp'!$H:$H,FAOstat!AJ$3,'FAOstat _govt exp'!$D:$D,FAOstat!$B102)</f>
        <v>0</v>
      </c>
      <c r="AK102">
        <f>SUMIFS('FAOstat _govt exp'!$L:$L,'FAOstat _govt exp'!$J:$J,FAOstat!AK$4,'FAOstat _govt exp'!$H:$H,FAOstat!AK$3,'FAOstat _govt exp'!$D:$D,FAOstat!$B102)</f>
        <v>0</v>
      </c>
      <c r="AL102">
        <f>SUMIFS('FAOstat _govt exp'!$L:$L,'FAOstat _govt exp'!$J:$J,FAOstat!AL$4,'FAOstat _govt exp'!$H:$H,FAOstat!AL$3,'FAOstat _govt exp'!$D:$D,FAOstat!$B102)</f>
        <v>0</v>
      </c>
      <c r="AM102">
        <f>SUMIFS('FAOstat _govt exp'!$L:$L,'FAOstat _govt exp'!$J:$J,FAOstat!AM$4,'FAOstat _govt exp'!$H:$H,FAOstat!AM$3,'FAOstat _govt exp'!$D:$D,FAOstat!$B102)</f>
        <v>0</v>
      </c>
      <c r="AN102">
        <f>SUMIFS('FAOstat _govt exp'!$L:$L,'FAOstat _govt exp'!$J:$J,FAOstat!AN$4,'FAOstat _govt exp'!$H:$H,FAOstat!AN$3,'FAOstat _govt exp'!$D:$D,FAOstat!$B102)</f>
        <v>0</v>
      </c>
      <c r="AO102">
        <f>SUMIFS('FAOstat _govt exp'!$L:$L,'FAOstat _govt exp'!$J:$J,FAOstat!AO$4,'FAOstat _govt exp'!$H:$H,FAOstat!AO$3,'FAOstat _govt exp'!$D:$D,FAOstat!$B102)</f>
        <v>0</v>
      </c>
      <c r="AP102">
        <f>SUMIFS('FAOstat _govt exp'!$L:$L,'FAOstat _govt exp'!$J:$J,FAOstat!AP$4,'FAOstat _govt exp'!$H:$H,FAOstat!AP$3,'FAOstat _govt exp'!$D:$D,FAOstat!$B102)</f>
        <v>0</v>
      </c>
      <c r="AQ102">
        <f>SUMIFS('FAOstat _govt exp'!$L:$L,'FAOstat _govt exp'!$J:$J,FAOstat!AQ$4,'FAOstat _govt exp'!$H:$H,FAOstat!AQ$3,'FAOstat _govt exp'!$D:$D,FAOstat!$B102)</f>
        <v>0</v>
      </c>
      <c r="AR102">
        <f>SUMIFS('FAOstat _govt exp'!$L:$L,'FAOstat _govt exp'!$J:$J,FAOstat!AR$4,'FAOstat _govt exp'!$H:$H,FAOstat!AR$3,'FAOstat _govt exp'!$D:$D,FAOstat!$B102)</f>
        <v>0</v>
      </c>
      <c r="AS102">
        <f>SUMIFS('FAOstat _govt exp'!$L:$L,'FAOstat _govt exp'!$J:$J,FAOstat!AS$4,'FAOstat _govt exp'!$H:$H,FAOstat!AS$3,'FAOstat _govt exp'!$D:$D,FAOstat!$B102)</f>
        <v>0</v>
      </c>
      <c r="AT102">
        <f>SUMIFS('FAOstat _govt exp'!$L:$L,'FAOstat _govt exp'!$J:$J,FAOstat!AT$4,'FAOstat _govt exp'!$H:$H,FAOstat!AT$3,'FAOstat _govt exp'!$D:$D,FAOstat!$B102)</f>
        <v>0</v>
      </c>
      <c r="AU102">
        <f>SUMIFS('FAOstat _govt exp'!$L:$L,'FAOstat _govt exp'!$J:$J,FAOstat!AU$4,'FAOstat _govt exp'!$H:$H,FAOstat!AU$3,'FAOstat _govt exp'!$D:$D,FAOstat!$B102)</f>
        <v>0</v>
      </c>
      <c r="AV102">
        <f>SUMIFS('FAOstat _govt exp'!$L:$L,'FAOstat _govt exp'!$J:$J,FAOstat!AV$4,'FAOstat _govt exp'!$H:$H,FAOstat!AV$3,'FAOstat _govt exp'!$D:$D,FAOstat!$B102)</f>
        <v>0</v>
      </c>
      <c r="AW102">
        <f>SUMIFS('FAOstat _govt exp'!$L:$L,'FAOstat _govt exp'!$J:$J,FAOstat!AW$4,'FAOstat _govt exp'!$H:$H,FAOstat!AW$3,'FAOstat _govt exp'!$D:$D,FAOstat!$B102)</f>
        <v>0</v>
      </c>
      <c r="AX102">
        <f>SUMIFS('FAOstat _govt exp'!$L:$L,'FAOstat _govt exp'!$J:$J,FAOstat!AX$4,'FAOstat _govt exp'!$H:$H,FAOstat!AX$3,'FAOstat _govt exp'!$D:$D,FAOstat!$B102)</f>
        <v>0</v>
      </c>
      <c r="AY102">
        <f>SUMIFS('FAOstat _govt exp'!$L:$L,'FAOstat _govt exp'!$J:$J,FAOstat!AY$4,'FAOstat _govt exp'!$H:$H,FAOstat!AY$3,'FAOstat _govt exp'!$D:$D,FAOstat!$B102)</f>
        <v>0</v>
      </c>
      <c r="AZ102">
        <f>SUMIFS('FAOstat _govt exp'!$L:$L,'FAOstat _govt exp'!$J:$J,FAOstat!AZ$4,'FAOstat _govt exp'!$H:$H,FAOstat!AZ$3,'FAOstat _govt exp'!$D:$D,FAOstat!$B102)</f>
        <v>0</v>
      </c>
      <c r="BA102">
        <f>SUMIFS('FAOstat _govt exp'!$L:$L,'FAOstat _govt exp'!$J:$J,FAOstat!BA$4,'FAOstat _govt exp'!$H:$H,FAOstat!BA$3,'FAOstat _govt exp'!$D:$D,FAOstat!$B102)</f>
        <v>121.19</v>
      </c>
      <c r="BB102">
        <f>SUMIFS('FAOstat _govt exp'!$L:$L,'FAOstat _govt exp'!$J:$J,FAOstat!BB$4,'FAOstat _govt exp'!$H:$H,FAOstat!BB$3,'FAOstat _govt exp'!$D:$D,FAOstat!$B102)</f>
        <v>193.73</v>
      </c>
      <c r="BC102">
        <f>SUMIFS('FAOstat _govt exp'!$L:$L,'FAOstat _govt exp'!$J:$J,FAOstat!BC$4,'FAOstat _govt exp'!$H:$H,FAOstat!BC$3,'FAOstat _govt exp'!$D:$D,FAOstat!$B102)</f>
        <v>145.27000000000001</v>
      </c>
      <c r="BD102">
        <f>SUMIFS('FAOstat _govt exp'!$L:$L,'FAOstat _govt exp'!$J:$J,FAOstat!BD$4,'FAOstat _govt exp'!$H:$H,FAOstat!BD$3,'FAOstat _govt exp'!$D:$D,FAOstat!$B102)</f>
        <v>134.77000000000001</v>
      </c>
      <c r="BE102">
        <f>SUMIFS('FAOstat _govt exp'!$L:$L,'FAOstat _govt exp'!$J:$J,FAOstat!BE$4,'FAOstat _govt exp'!$H:$H,FAOstat!BE$3,'FAOstat _govt exp'!$D:$D,FAOstat!$B102)</f>
        <v>120.34</v>
      </c>
      <c r="BF102">
        <f>SUMIFS('FAOstat _govt exp'!$L:$L,'FAOstat _govt exp'!$J:$J,FAOstat!BF$4,'FAOstat _govt exp'!$H:$H,FAOstat!BF$3,'FAOstat _govt exp'!$D:$D,FAOstat!$B102)</f>
        <v>101.42</v>
      </c>
      <c r="BG102">
        <f>SUMIFS('FAOstat _govt exp'!$L:$L,'FAOstat _govt exp'!$J:$J,FAOstat!BG$4,'FAOstat _govt exp'!$H:$H,FAOstat!BG$3,'FAOstat _govt exp'!$D:$D,FAOstat!$B102)</f>
        <v>188.26</v>
      </c>
      <c r="BH102">
        <f>SUMIFS('FAOstat _govt exp'!$L:$L,'FAOstat _govt exp'!$J:$J,FAOstat!BH$4,'FAOstat _govt exp'!$H:$H,FAOstat!BH$3,'FAOstat _govt exp'!$D:$D,FAOstat!$B102)</f>
        <v>201.01</v>
      </c>
      <c r="BI102">
        <f>SUMIFS('FAOstat _govt exp'!$L:$L,'FAOstat _govt exp'!$J:$J,FAOstat!BI$4,'FAOstat _govt exp'!$H:$H,FAOstat!BI$3,'FAOstat _govt exp'!$D:$D,FAOstat!$B102)</f>
        <v>150.34</v>
      </c>
      <c r="BJ102">
        <f>SUMIFS('FAOstat _govt exp'!$L:$L,'FAOstat _govt exp'!$J:$J,FAOstat!BJ$4,'FAOstat _govt exp'!$H:$H,FAOstat!BJ$3,'FAOstat _govt exp'!$D:$D,FAOstat!$B102)</f>
        <v>0</v>
      </c>
      <c r="BK102">
        <f>SUMIFS('FAOstat _govt exp'!$L:$L,'FAOstat _govt exp'!$J:$J,FAOstat!BK$4,'FAOstat _govt exp'!$H:$H,FAOstat!BK$3,'FAOstat _govt exp'!$D:$D,FAOstat!$B102)</f>
        <v>43.56</v>
      </c>
      <c r="BL102">
        <f>SUMIFS('FAOstat _govt exp'!$L:$L,'FAOstat _govt exp'!$J:$J,FAOstat!BL$4,'FAOstat _govt exp'!$H:$H,FAOstat!BL$3,'FAOstat _govt exp'!$D:$D,FAOstat!$B102)</f>
        <v>103.3</v>
      </c>
      <c r="BM102">
        <f>SUMIFS('FAOstat _govt exp'!$L:$L,'FAOstat _govt exp'!$J:$J,FAOstat!BM$4,'FAOstat _govt exp'!$H:$H,FAOstat!BM$3,'FAOstat _govt exp'!$D:$D,FAOstat!$B102)</f>
        <v>63.11</v>
      </c>
      <c r="BN102">
        <f>SUMIFS('FAOstat _govt exp'!$L:$L,'FAOstat _govt exp'!$J:$J,FAOstat!BN$4,'FAOstat _govt exp'!$H:$H,FAOstat!BN$3,'FAOstat _govt exp'!$D:$D,FAOstat!$B102)</f>
        <v>66.069999999999993</v>
      </c>
      <c r="BO102">
        <f>SUMIFS('FAOstat _govt exp'!$L:$L,'FAOstat _govt exp'!$J:$J,FAOstat!BO$4,'FAOstat _govt exp'!$H:$H,FAOstat!BO$3,'FAOstat _govt exp'!$D:$D,FAOstat!$B102)</f>
        <v>54.36</v>
      </c>
      <c r="BP102">
        <f>SUMIFS('FAOstat _govt exp'!$L:$L,'FAOstat _govt exp'!$J:$J,FAOstat!BP$4,'FAOstat _govt exp'!$H:$H,FAOstat!BP$3,'FAOstat _govt exp'!$D:$D,FAOstat!$B102)</f>
        <v>42.37</v>
      </c>
      <c r="BQ102">
        <f>SUMIFS('FAOstat _govt exp'!$L:$L,'FAOstat _govt exp'!$J:$J,FAOstat!BQ$4,'FAOstat _govt exp'!$H:$H,FAOstat!BQ$3,'FAOstat _govt exp'!$D:$D,FAOstat!$B102)</f>
        <v>33.65</v>
      </c>
      <c r="BR102">
        <f>SUMIFS('FAOstat _govt exp'!$L:$L,'FAOstat _govt exp'!$J:$J,FAOstat!BR$4,'FAOstat _govt exp'!$H:$H,FAOstat!BR$3,'FAOstat _govt exp'!$D:$D,FAOstat!$B102)</f>
        <v>35.090000000000003</v>
      </c>
      <c r="BS102">
        <f>SUMIFS('FAOstat _govt exp'!$L:$L,'FAOstat _govt exp'!$J:$J,FAOstat!BS$4,'FAOstat _govt exp'!$H:$H,FAOstat!BS$3,'FAOstat _govt exp'!$D:$D,FAOstat!$B102)</f>
        <v>28.31</v>
      </c>
      <c r="BT102">
        <f>SUMIFS('FAOstat _govt exp'!$L:$L,'FAOstat _govt exp'!$J:$J,FAOstat!BT$4,'FAOstat _govt exp'!$H:$H,FAOstat!BT$3,'FAOstat _govt exp'!$D:$D,FAOstat!$B102)</f>
        <v>0</v>
      </c>
      <c r="BU102">
        <f>SUMIFS('FAOstat _govt exp'!$L:$L,'FAOstat _govt exp'!$J:$J,FAOstat!BU$4,'FAOstat _govt exp'!$H:$H,FAOstat!BU$3,'FAOstat _govt exp'!$D:$D,FAOstat!$B102)</f>
        <v>0</v>
      </c>
      <c r="BV102">
        <f>SUMIFS('FAOstat _govt exp'!$L:$L,'FAOstat _govt exp'!$J:$J,FAOstat!BV$4,'FAOstat _govt exp'!$H:$H,FAOstat!BV$3,'FAOstat _govt exp'!$D:$D,FAOstat!$B102)</f>
        <v>0</v>
      </c>
      <c r="BW102">
        <f>SUMIFS('FAOstat _govt exp'!$L:$L,'FAOstat _govt exp'!$J:$J,FAOstat!BW$4,'FAOstat _govt exp'!$H:$H,FAOstat!BW$3,'FAOstat _govt exp'!$D:$D,FAOstat!$B102)</f>
        <v>0</v>
      </c>
      <c r="BX102">
        <f>SUMIFS('FAOstat _govt exp'!$L:$L,'FAOstat _govt exp'!$J:$J,FAOstat!BX$4,'FAOstat _govt exp'!$H:$H,FAOstat!BX$3,'FAOstat _govt exp'!$D:$D,FAOstat!$B102)</f>
        <v>0</v>
      </c>
      <c r="BY102">
        <f>SUMIFS('FAOstat _govt exp'!$L:$L,'FAOstat _govt exp'!$J:$J,FAOstat!BY$4,'FAOstat _govt exp'!$H:$H,FAOstat!BY$3,'FAOstat _govt exp'!$D:$D,FAOstat!$B102)</f>
        <v>0</v>
      </c>
      <c r="BZ102">
        <f>SUMIFS('FAOstat _govt exp'!$L:$L,'FAOstat _govt exp'!$J:$J,FAOstat!BZ$4,'FAOstat _govt exp'!$H:$H,FAOstat!BZ$3,'FAOstat _govt exp'!$D:$D,FAOstat!$B102)</f>
        <v>0</v>
      </c>
      <c r="CA102">
        <f>SUMIFS('FAOstat _govt exp'!$L:$L,'FAOstat _govt exp'!$J:$J,FAOstat!CA$4,'FAOstat _govt exp'!$H:$H,FAOstat!CA$3,'FAOstat _govt exp'!$D:$D,FAOstat!$B102)</f>
        <v>0</v>
      </c>
      <c r="CB102">
        <f>SUMIFS('FAOstat _govt exp'!$L:$L,'FAOstat _govt exp'!$J:$J,FAOstat!CB$4,'FAOstat _govt exp'!$H:$H,FAOstat!CB$3,'FAOstat _govt exp'!$D:$D,FAOstat!$B102)</f>
        <v>0</v>
      </c>
      <c r="CC102">
        <f>SUMIFS('FAOstat _govt exp'!$L:$L,'FAOstat _govt exp'!$J:$J,FAOstat!CC$4,'FAOstat _govt exp'!$H:$H,FAOstat!CC$3,'FAOstat _govt exp'!$D:$D,FAOstat!$B102)</f>
        <v>0</v>
      </c>
      <c r="CD102">
        <f>SUMIFS('FAOstat _govt exp'!$L:$L,'FAOstat _govt exp'!$J:$J,FAOstat!CD$4,'FAOstat _govt exp'!$H:$H,FAOstat!CD$3,'FAOstat _govt exp'!$D:$D,FAOstat!$B102)</f>
        <v>0</v>
      </c>
      <c r="CE102" s="4">
        <f>SUMIFS('FAOstat_value added'!$L:$L,'FAOstat_value added'!$J:$J,FAOstat!CE$4,'FAOstat_value added'!$D:$D,FAOstat!$B102)</f>
        <v>967.76006600000005</v>
      </c>
      <c r="CF102" s="4">
        <f>IF(SUMIFS('FAOstat_value added'!$L:$L,'FAOstat_value added'!$J:$J,FAOstat!CF$4,'FAOstat_value added'!$D:$D,FAOstat!$B102)=0,CE102*(1+Assumptions!$C$10),SUMIFS('FAOstat_value added'!$L:$L,'FAOstat_value added'!$J:$J,FAOstat!CF$4,'FAOstat_value added'!$D:$D,FAOstat!$B102))</f>
        <v>1021.541231</v>
      </c>
      <c r="CG102" s="4">
        <f>IF(SUMIFS('FAOstat_value added'!$L:$L,'FAOstat_value added'!$J:$J,FAOstat!CG$4,'FAOstat_value added'!$D:$D,FAOstat!$B102)=0,CF102*(1+Assumptions!$C$10),SUMIFS('FAOstat_value added'!$L:$L,'FAOstat_value added'!$J:$J,FAOstat!CG$4,'FAOstat_value added'!$D:$D,FAOstat!$B102))</f>
        <v>1048.2756019999999</v>
      </c>
      <c r="CH102" s="4">
        <f>IF(SUMIFS('FAOstat_value added'!$L:$L,'FAOstat_value added'!$J:$J,FAOstat!CH$4,'FAOstat_value added'!$D:$D,FAOstat!$B102)=0,CG102*(1+Assumptions!$C$10),SUMIFS('FAOstat_value added'!$L:$L,'FAOstat_value added'!$J:$J,FAOstat!CH$4,'FAOstat_value added'!$D:$D,FAOstat!$B102))</f>
        <v>806.87890400000003</v>
      </c>
      <c r="CI102" s="4">
        <f>IF(SUMIFS('FAOstat_value added'!$L:$L,'FAOstat_value added'!$J:$J,FAOstat!CI$4,'FAOstat_value added'!$D:$D,FAOstat!$B102)=0,CH102*(1+Assumptions!$C$10),SUMIFS('FAOstat_value added'!$L:$L,'FAOstat_value added'!$J:$J,FAOstat!CI$4,'FAOstat_value added'!$D:$D,FAOstat!$B102))</f>
        <v>855.30014600000004</v>
      </c>
      <c r="CJ102" s="4">
        <f>IF(SUMIFS('FAOstat_value added'!$L:$L,'FAOstat_value added'!$J:$J,FAOstat!CJ$4,'FAOstat_value added'!$D:$D,FAOstat!$B102)=0,CI102*(1+Assumptions!$C$10),SUMIFS('FAOstat_value added'!$L:$L,'FAOstat_value added'!$J:$J,FAOstat!CJ$4,'FAOstat_value added'!$D:$D,FAOstat!$B102))</f>
        <v>687.84389599999997</v>
      </c>
      <c r="CK102" s="4">
        <f>IF(SUMIFS('FAOstat_value added'!$L:$L,'FAOstat_value added'!$J:$J,FAOstat!CK$4,'FAOstat_value added'!$D:$D,FAOstat!$B102)=0,CJ102*(1+Assumptions!$C$10),SUMIFS('FAOstat_value added'!$L:$L,'FAOstat_value added'!$J:$J,FAOstat!CK$4,'FAOstat_value added'!$D:$D,FAOstat!$B102))</f>
        <v>689.57555500000001</v>
      </c>
      <c r="CL102" s="4">
        <f>IF(SUMIFS('FAOstat_value added'!$L:$L,'FAOstat_value added'!$J:$J,FAOstat!CL$4,'FAOstat_value added'!$D:$D,FAOstat!$B102)=0,CK102*(1+Assumptions!$C$10),SUMIFS('FAOstat_value added'!$L:$L,'FAOstat_value added'!$J:$J,FAOstat!CL$4,'FAOstat_value added'!$D:$D,FAOstat!$B102))</f>
        <v>943.51658099999997</v>
      </c>
      <c r="CM102" s="4">
        <f>IF(SUMIFS('FAOstat_value added'!$L:$L,'FAOstat_value added'!$J:$J,FAOstat!CM$4,'FAOstat_value added'!$D:$D,FAOstat!$B102)=0,CL102*(1+Assumptions!$C$10),SUMIFS('FAOstat_value added'!$L:$L,'FAOstat_value added'!$J:$J,FAOstat!CM$4,'FAOstat_value added'!$D:$D,FAOstat!$B102))</f>
        <v>1043.389169</v>
      </c>
      <c r="CN102" s="4">
        <f>IF(SUMIFS('FAOstat_value added'!$L:$L,'FAOstat_value added'!$J:$J,FAOstat!CN$4,'FAOstat_value added'!$D:$D,FAOstat!$B102)=0,CM102*(1+Assumptions!$C$10),SUMIFS('FAOstat_value added'!$L:$L,'FAOstat_value added'!$J:$J,FAOstat!CN$4,'FAOstat_value added'!$D:$D,FAOstat!$B102))</f>
        <v>1064.25695238</v>
      </c>
      <c r="CO102" s="36">
        <f t="shared" si="49"/>
        <v>5.2747857549083399E-2</v>
      </c>
    </row>
    <row r="103" spans="2:93" x14ac:dyDescent="0.35">
      <c r="B103" t="s">
        <v>227</v>
      </c>
      <c r="C103">
        <f t="shared" si="29"/>
        <v>0</v>
      </c>
      <c r="D103">
        <f t="shared" si="30"/>
        <v>14.69</v>
      </c>
      <c r="E103">
        <f t="shared" si="31"/>
        <v>0</v>
      </c>
      <c r="F103">
        <f t="shared" si="32"/>
        <v>0</v>
      </c>
      <c r="G103">
        <f t="shared" si="33"/>
        <v>0</v>
      </c>
      <c r="H103">
        <f t="shared" si="34"/>
        <v>0</v>
      </c>
      <c r="I103">
        <f t="shared" si="35"/>
        <v>0</v>
      </c>
      <c r="J103">
        <f t="shared" si="36"/>
        <v>0</v>
      </c>
      <c r="K103">
        <f t="shared" si="37"/>
        <v>0</v>
      </c>
      <c r="L103">
        <f t="shared" si="38"/>
        <v>0</v>
      </c>
      <c r="M103" s="4">
        <f t="shared" si="39"/>
        <v>295.90999999999997</v>
      </c>
      <c r="N103" s="4">
        <f t="shared" si="40"/>
        <v>477.97</v>
      </c>
      <c r="O103" s="4">
        <f t="shared" si="41"/>
        <v>325.06</v>
      </c>
      <c r="P103" s="4">
        <f t="shared" si="42"/>
        <v>328.73</v>
      </c>
      <c r="Q103" s="4">
        <f t="shared" si="43"/>
        <v>441.13</v>
      </c>
      <c r="R103" s="4">
        <f t="shared" si="44"/>
        <v>534.15</v>
      </c>
      <c r="S103" s="4">
        <f t="shared" si="45"/>
        <v>642.5</v>
      </c>
      <c r="T103" s="4">
        <f t="shared" si="46"/>
        <v>790.7299999999999</v>
      </c>
      <c r="U103" s="4">
        <f t="shared" si="47"/>
        <v>803.76</v>
      </c>
      <c r="V103" s="4">
        <f t="shared" si="48"/>
        <v>0</v>
      </c>
      <c r="W103">
        <f>SUMIFS('FAOstat _govt exp'!$L:$L,'FAOstat _govt exp'!$J:$J,FAOstat!W$4,'FAOstat _govt exp'!$H:$H,FAOstat!W$3,'FAOstat _govt exp'!$D:$D,FAOstat!$B103)</f>
        <v>0</v>
      </c>
      <c r="X103">
        <f>SUMIFS('FAOstat _govt exp'!$L:$L,'FAOstat _govt exp'!$J:$J,FAOstat!X$4,'FAOstat _govt exp'!$H:$H,FAOstat!X$3,'FAOstat _govt exp'!$D:$D,FAOstat!$B103)</f>
        <v>0</v>
      </c>
      <c r="Y103">
        <f>SUMIFS('FAOstat _govt exp'!$L:$L,'FAOstat _govt exp'!$J:$J,FAOstat!Y$4,'FAOstat _govt exp'!$H:$H,FAOstat!Y$3,'FAOstat _govt exp'!$D:$D,FAOstat!$B103)</f>
        <v>0</v>
      </c>
      <c r="Z103">
        <f>SUMIFS('FAOstat _govt exp'!$L:$L,'FAOstat _govt exp'!$J:$J,FAOstat!Z$4,'FAOstat _govt exp'!$H:$H,FAOstat!Z$3,'FAOstat _govt exp'!$D:$D,FAOstat!$B103)</f>
        <v>0</v>
      </c>
      <c r="AA103">
        <f>SUMIFS('FAOstat _govt exp'!$L:$L,'FAOstat _govt exp'!$J:$J,FAOstat!AA$4,'FAOstat _govt exp'!$H:$H,FAOstat!AA$3,'FAOstat _govt exp'!$D:$D,FAOstat!$B103)</f>
        <v>0</v>
      </c>
      <c r="AB103">
        <f>SUMIFS('FAOstat _govt exp'!$L:$L,'FAOstat _govt exp'!$J:$J,FAOstat!AB$4,'FAOstat _govt exp'!$H:$H,FAOstat!AB$3,'FAOstat _govt exp'!$D:$D,FAOstat!$B103)</f>
        <v>0</v>
      </c>
      <c r="AC103">
        <f>SUMIFS('FAOstat _govt exp'!$L:$L,'FAOstat _govt exp'!$J:$J,FAOstat!AC$4,'FAOstat _govt exp'!$H:$H,FAOstat!AC$3,'FAOstat _govt exp'!$D:$D,FAOstat!$B103)</f>
        <v>0</v>
      </c>
      <c r="AD103">
        <f>SUMIFS('FAOstat _govt exp'!$L:$L,'FAOstat _govt exp'!$J:$J,FAOstat!AD$4,'FAOstat _govt exp'!$H:$H,FAOstat!AD$3,'FAOstat _govt exp'!$D:$D,FAOstat!$B103)</f>
        <v>0</v>
      </c>
      <c r="AE103">
        <f>SUMIFS('FAOstat _govt exp'!$L:$L,'FAOstat _govt exp'!$J:$J,FAOstat!AE$4,'FAOstat _govt exp'!$H:$H,FAOstat!AE$3,'FAOstat _govt exp'!$D:$D,FAOstat!$B103)</f>
        <v>0</v>
      </c>
      <c r="AF103">
        <f>SUMIFS('FAOstat _govt exp'!$L:$L,'FAOstat _govt exp'!$J:$J,FAOstat!AF$4,'FAOstat _govt exp'!$H:$H,FAOstat!AF$3,'FAOstat _govt exp'!$D:$D,FAOstat!$B103)</f>
        <v>0</v>
      </c>
      <c r="AG103">
        <f>SUMIFS('FAOstat _govt exp'!$L:$L,'FAOstat _govt exp'!$J:$J,FAOstat!AG$4,'FAOstat _govt exp'!$H:$H,FAOstat!AG$3,'FAOstat _govt exp'!$D:$D,FAOstat!$B103)</f>
        <v>0</v>
      </c>
      <c r="AH103">
        <f>SUMIFS('FAOstat _govt exp'!$L:$L,'FAOstat _govt exp'!$J:$J,FAOstat!AH$4,'FAOstat _govt exp'!$H:$H,FAOstat!AH$3,'FAOstat _govt exp'!$D:$D,FAOstat!$B103)</f>
        <v>0</v>
      </c>
      <c r="AI103">
        <f>SUMIFS('FAOstat _govt exp'!$L:$L,'FAOstat _govt exp'!$J:$J,FAOstat!AI$4,'FAOstat _govt exp'!$H:$H,FAOstat!AI$3,'FAOstat _govt exp'!$D:$D,FAOstat!$B103)</f>
        <v>0</v>
      </c>
      <c r="AJ103">
        <f>SUMIFS('FAOstat _govt exp'!$L:$L,'FAOstat _govt exp'!$J:$J,FAOstat!AJ$4,'FAOstat _govt exp'!$H:$H,FAOstat!AJ$3,'FAOstat _govt exp'!$D:$D,FAOstat!$B103)</f>
        <v>0</v>
      </c>
      <c r="AK103">
        <f>SUMIFS('FAOstat _govt exp'!$L:$L,'FAOstat _govt exp'!$J:$J,FAOstat!AK$4,'FAOstat _govt exp'!$H:$H,FAOstat!AK$3,'FAOstat _govt exp'!$D:$D,FAOstat!$B103)</f>
        <v>0</v>
      </c>
      <c r="AL103">
        <f>SUMIFS('FAOstat _govt exp'!$L:$L,'FAOstat _govt exp'!$J:$J,FAOstat!AL$4,'FAOstat _govt exp'!$H:$H,FAOstat!AL$3,'FAOstat _govt exp'!$D:$D,FAOstat!$B103)</f>
        <v>0</v>
      </c>
      <c r="AM103">
        <f>SUMIFS('FAOstat _govt exp'!$L:$L,'FAOstat _govt exp'!$J:$J,FAOstat!AM$4,'FAOstat _govt exp'!$H:$H,FAOstat!AM$3,'FAOstat _govt exp'!$D:$D,FAOstat!$B103)</f>
        <v>0</v>
      </c>
      <c r="AN103">
        <f>SUMIFS('FAOstat _govt exp'!$L:$L,'FAOstat _govt exp'!$J:$J,FAOstat!AN$4,'FAOstat _govt exp'!$H:$H,FAOstat!AN$3,'FAOstat _govt exp'!$D:$D,FAOstat!$B103)</f>
        <v>0</v>
      </c>
      <c r="AO103">
        <f>SUMIFS('FAOstat _govt exp'!$L:$L,'FAOstat _govt exp'!$J:$J,FAOstat!AO$4,'FAOstat _govt exp'!$H:$H,FAOstat!AO$3,'FAOstat _govt exp'!$D:$D,FAOstat!$B103)</f>
        <v>0</v>
      </c>
      <c r="AP103">
        <f>SUMIFS('FAOstat _govt exp'!$L:$L,'FAOstat _govt exp'!$J:$J,FAOstat!AP$4,'FAOstat _govt exp'!$H:$H,FAOstat!AP$3,'FAOstat _govt exp'!$D:$D,FAOstat!$B103)</f>
        <v>0</v>
      </c>
      <c r="AQ103">
        <f>SUMIFS('FAOstat _govt exp'!$L:$L,'FAOstat _govt exp'!$J:$J,FAOstat!AQ$4,'FAOstat _govt exp'!$H:$H,FAOstat!AQ$3,'FAOstat _govt exp'!$D:$D,FAOstat!$B103)</f>
        <v>0</v>
      </c>
      <c r="AR103">
        <f>SUMIFS('FAOstat _govt exp'!$L:$L,'FAOstat _govt exp'!$J:$J,FAOstat!AR$4,'FAOstat _govt exp'!$H:$H,FAOstat!AR$3,'FAOstat _govt exp'!$D:$D,FAOstat!$B103)</f>
        <v>0</v>
      </c>
      <c r="AS103">
        <f>SUMIFS('FAOstat _govt exp'!$L:$L,'FAOstat _govt exp'!$J:$J,FAOstat!AS$4,'FAOstat _govt exp'!$H:$H,FAOstat!AS$3,'FAOstat _govt exp'!$D:$D,FAOstat!$B103)</f>
        <v>0</v>
      </c>
      <c r="AT103">
        <f>SUMIFS('FAOstat _govt exp'!$L:$L,'FAOstat _govt exp'!$J:$J,FAOstat!AT$4,'FAOstat _govt exp'!$H:$H,FAOstat!AT$3,'FAOstat _govt exp'!$D:$D,FAOstat!$B103)</f>
        <v>0</v>
      </c>
      <c r="AU103">
        <f>SUMIFS('FAOstat _govt exp'!$L:$L,'FAOstat _govt exp'!$J:$J,FAOstat!AU$4,'FAOstat _govt exp'!$H:$H,FAOstat!AU$3,'FAOstat _govt exp'!$D:$D,FAOstat!$B103)</f>
        <v>0</v>
      </c>
      <c r="AV103">
        <f>SUMIFS('FAOstat _govt exp'!$L:$L,'FAOstat _govt exp'!$J:$J,FAOstat!AV$4,'FAOstat _govt exp'!$H:$H,FAOstat!AV$3,'FAOstat _govt exp'!$D:$D,FAOstat!$B103)</f>
        <v>0</v>
      </c>
      <c r="AW103">
        <f>SUMIFS('FAOstat _govt exp'!$L:$L,'FAOstat _govt exp'!$J:$J,FAOstat!AW$4,'FAOstat _govt exp'!$H:$H,FAOstat!AW$3,'FAOstat _govt exp'!$D:$D,FAOstat!$B103)</f>
        <v>0</v>
      </c>
      <c r="AX103">
        <f>SUMIFS('FAOstat _govt exp'!$L:$L,'FAOstat _govt exp'!$J:$J,FAOstat!AX$4,'FAOstat _govt exp'!$H:$H,FAOstat!AX$3,'FAOstat _govt exp'!$D:$D,FAOstat!$B103)</f>
        <v>0</v>
      </c>
      <c r="AY103">
        <f>SUMIFS('FAOstat _govt exp'!$L:$L,'FAOstat _govt exp'!$J:$J,FAOstat!AY$4,'FAOstat _govt exp'!$H:$H,FAOstat!AY$3,'FAOstat _govt exp'!$D:$D,FAOstat!$B103)</f>
        <v>0</v>
      </c>
      <c r="AZ103">
        <f>SUMIFS('FAOstat _govt exp'!$L:$L,'FAOstat _govt exp'!$J:$J,FAOstat!AZ$4,'FAOstat _govt exp'!$H:$H,FAOstat!AZ$3,'FAOstat _govt exp'!$D:$D,FAOstat!$B103)</f>
        <v>0</v>
      </c>
      <c r="BA103">
        <f>SUMIFS('FAOstat _govt exp'!$L:$L,'FAOstat _govt exp'!$J:$J,FAOstat!BA$4,'FAOstat _govt exp'!$H:$H,FAOstat!BA$3,'FAOstat _govt exp'!$D:$D,FAOstat!$B103)</f>
        <v>274.01</v>
      </c>
      <c r="BB103">
        <f>SUMIFS('FAOstat _govt exp'!$L:$L,'FAOstat _govt exp'!$J:$J,FAOstat!BB$4,'FAOstat _govt exp'!$H:$H,FAOstat!BB$3,'FAOstat _govt exp'!$D:$D,FAOstat!$B103)</f>
        <v>401.66</v>
      </c>
      <c r="BC103">
        <f>SUMIFS('FAOstat _govt exp'!$L:$L,'FAOstat _govt exp'!$J:$J,FAOstat!BC$4,'FAOstat _govt exp'!$H:$H,FAOstat!BC$3,'FAOstat _govt exp'!$D:$D,FAOstat!$B103)</f>
        <v>312.19</v>
      </c>
      <c r="BD103">
        <f>SUMIFS('FAOstat _govt exp'!$L:$L,'FAOstat _govt exp'!$J:$J,FAOstat!BD$4,'FAOstat _govt exp'!$H:$H,FAOstat!BD$3,'FAOstat _govt exp'!$D:$D,FAOstat!$B103)</f>
        <v>309.98</v>
      </c>
      <c r="BE103">
        <f>SUMIFS('FAOstat _govt exp'!$L:$L,'FAOstat _govt exp'!$J:$J,FAOstat!BE$4,'FAOstat _govt exp'!$H:$H,FAOstat!BE$3,'FAOstat _govt exp'!$D:$D,FAOstat!$B103)</f>
        <v>414.77</v>
      </c>
      <c r="BF103">
        <f>SUMIFS('FAOstat _govt exp'!$L:$L,'FAOstat _govt exp'!$J:$J,FAOstat!BF$4,'FAOstat _govt exp'!$H:$H,FAOstat!BF$3,'FAOstat _govt exp'!$D:$D,FAOstat!$B103)</f>
        <v>460.5</v>
      </c>
      <c r="BG103">
        <f>SUMIFS('FAOstat _govt exp'!$L:$L,'FAOstat _govt exp'!$J:$J,FAOstat!BG$4,'FAOstat _govt exp'!$H:$H,FAOstat!BG$3,'FAOstat _govt exp'!$D:$D,FAOstat!$B103)</f>
        <v>533.14</v>
      </c>
      <c r="BH103">
        <f>SUMIFS('FAOstat _govt exp'!$L:$L,'FAOstat _govt exp'!$J:$J,FAOstat!BH$4,'FAOstat _govt exp'!$H:$H,FAOstat!BH$3,'FAOstat _govt exp'!$D:$D,FAOstat!$B103)</f>
        <v>735.31</v>
      </c>
      <c r="BI103">
        <f>SUMIFS('FAOstat _govt exp'!$L:$L,'FAOstat _govt exp'!$J:$J,FAOstat!BI$4,'FAOstat _govt exp'!$H:$H,FAOstat!BI$3,'FAOstat _govt exp'!$D:$D,FAOstat!$B103)</f>
        <v>662.74</v>
      </c>
      <c r="BJ103">
        <f>SUMIFS('FAOstat _govt exp'!$L:$L,'FAOstat _govt exp'!$J:$J,FAOstat!BJ$4,'FAOstat _govt exp'!$H:$H,FAOstat!BJ$3,'FAOstat _govt exp'!$D:$D,FAOstat!$B103)</f>
        <v>0</v>
      </c>
      <c r="BK103">
        <f>SUMIFS('FAOstat _govt exp'!$L:$L,'FAOstat _govt exp'!$J:$J,FAOstat!BK$4,'FAOstat _govt exp'!$H:$H,FAOstat!BK$3,'FAOstat _govt exp'!$D:$D,FAOstat!$B103)</f>
        <v>21.9</v>
      </c>
      <c r="BL103">
        <f>SUMIFS('FAOstat _govt exp'!$L:$L,'FAOstat _govt exp'!$J:$J,FAOstat!BL$4,'FAOstat _govt exp'!$H:$H,FAOstat!BL$3,'FAOstat _govt exp'!$D:$D,FAOstat!$B103)</f>
        <v>61.62</v>
      </c>
      <c r="BM103">
        <f>SUMIFS('FAOstat _govt exp'!$L:$L,'FAOstat _govt exp'!$J:$J,FAOstat!BM$4,'FAOstat _govt exp'!$H:$H,FAOstat!BM$3,'FAOstat _govt exp'!$D:$D,FAOstat!$B103)</f>
        <v>12.87</v>
      </c>
      <c r="BN103">
        <f>SUMIFS('FAOstat _govt exp'!$L:$L,'FAOstat _govt exp'!$J:$J,FAOstat!BN$4,'FAOstat _govt exp'!$H:$H,FAOstat!BN$3,'FAOstat _govt exp'!$D:$D,FAOstat!$B103)</f>
        <v>18.75</v>
      </c>
      <c r="BO103">
        <f>SUMIFS('FAOstat _govt exp'!$L:$L,'FAOstat _govt exp'!$J:$J,FAOstat!BO$4,'FAOstat _govt exp'!$H:$H,FAOstat!BO$3,'FAOstat _govt exp'!$D:$D,FAOstat!$B103)</f>
        <v>26.36</v>
      </c>
      <c r="BP103">
        <f>SUMIFS('FAOstat _govt exp'!$L:$L,'FAOstat _govt exp'!$J:$J,FAOstat!BP$4,'FAOstat _govt exp'!$H:$H,FAOstat!BP$3,'FAOstat _govt exp'!$D:$D,FAOstat!$B103)</f>
        <v>73.650000000000006</v>
      </c>
      <c r="BQ103">
        <f>SUMIFS('FAOstat _govt exp'!$L:$L,'FAOstat _govt exp'!$J:$J,FAOstat!BQ$4,'FAOstat _govt exp'!$H:$H,FAOstat!BQ$3,'FAOstat _govt exp'!$D:$D,FAOstat!$B103)</f>
        <v>109.36</v>
      </c>
      <c r="BR103">
        <f>SUMIFS('FAOstat _govt exp'!$L:$L,'FAOstat _govt exp'!$J:$J,FAOstat!BR$4,'FAOstat _govt exp'!$H:$H,FAOstat!BR$3,'FAOstat _govt exp'!$D:$D,FAOstat!$B103)</f>
        <v>55.42</v>
      </c>
      <c r="BS103">
        <f>SUMIFS('FAOstat _govt exp'!$L:$L,'FAOstat _govt exp'!$J:$J,FAOstat!BS$4,'FAOstat _govt exp'!$H:$H,FAOstat!BS$3,'FAOstat _govt exp'!$D:$D,FAOstat!$B103)</f>
        <v>141.02000000000001</v>
      </c>
      <c r="BT103">
        <f>SUMIFS('FAOstat _govt exp'!$L:$L,'FAOstat _govt exp'!$J:$J,FAOstat!BT$4,'FAOstat _govt exp'!$H:$H,FAOstat!BT$3,'FAOstat _govt exp'!$D:$D,FAOstat!$B103)</f>
        <v>0</v>
      </c>
      <c r="BU103">
        <f>SUMIFS('FAOstat _govt exp'!$L:$L,'FAOstat _govt exp'!$J:$J,FAOstat!BU$4,'FAOstat _govt exp'!$H:$H,FAOstat!BU$3,'FAOstat _govt exp'!$D:$D,FAOstat!$B103)</f>
        <v>0</v>
      </c>
      <c r="BV103">
        <f>SUMIFS('FAOstat _govt exp'!$L:$L,'FAOstat _govt exp'!$J:$J,FAOstat!BV$4,'FAOstat _govt exp'!$H:$H,FAOstat!BV$3,'FAOstat _govt exp'!$D:$D,FAOstat!$B103)</f>
        <v>14.69</v>
      </c>
      <c r="BW103">
        <f>SUMIFS('FAOstat _govt exp'!$L:$L,'FAOstat _govt exp'!$J:$J,FAOstat!BW$4,'FAOstat _govt exp'!$H:$H,FAOstat!BW$3,'FAOstat _govt exp'!$D:$D,FAOstat!$B103)</f>
        <v>0</v>
      </c>
      <c r="BX103">
        <f>SUMIFS('FAOstat _govt exp'!$L:$L,'FAOstat _govt exp'!$J:$J,FAOstat!BX$4,'FAOstat _govt exp'!$H:$H,FAOstat!BX$3,'FAOstat _govt exp'!$D:$D,FAOstat!$B103)</f>
        <v>0</v>
      </c>
      <c r="BY103">
        <f>SUMIFS('FAOstat _govt exp'!$L:$L,'FAOstat _govt exp'!$J:$J,FAOstat!BY$4,'FAOstat _govt exp'!$H:$H,FAOstat!BY$3,'FAOstat _govt exp'!$D:$D,FAOstat!$B103)</f>
        <v>0</v>
      </c>
      <c r="BZ103">
        <f>SUMIFS('FAOstat _govt exp'!$L:$L,'FAOstat _govt exp'!$J:$J,FAOstat!BZ$4,'FAOstat _govt exp'!$H:$H,FAOstat!BZ$3,'FAOstat _govt exp'!$D:$D,FAOstat!$B103)</f>
        <v>0</v>
      </c>
      <c r="CA103">
        <f>SUMIFS('FAOstat _govt exp'!$L:$L,'FAOstat _govt exp'!$J:$J,FAOstat!CA$4,'FAOstat _govt exp'!$H:$H,FAOstat!CA$3,'FAOstat _govt exp'!$D:$D,FAOstat!$B103)</f>
        <v>0</v>
      </c>
      <c r="CB103">
        <f>SUMIFS('FAOstat _govt exp'!$L:$L,'FAOstat _govt exp'!$J:$J,FAOstat!CB$4,'FAOstat _govt exp'!$H:$H,FAOstat!CB$3,'FAOstat _govt exp'!$D:$D,FAOstat!$B103)</f>
        <v>0</v>
      </c>
      <c r="CC103">
        <f>SUMIFS('FAOstat _govt exp'!$L:$L,'FAOstat _govt exp'!$J:$J,FAOstat!CC$4,'FAOstat _govt exp'!$H:$H,FAOstat!CC$3,'FAOstat _govt exp'!$D:$D,FAOstat!$B103)</f>
        <v>0</v>
      </c>
      <c r="CD103">
        <f>SUMIFS('FAOstat _govt exp'!$L:$L,'FAOstat _govt exp'!$J:$J,FAOstat!CD$4,'FAOstat _govt exp'!$H:$H,FAOstat!CD$3,'FAOstat _govt exp'!$D:$D,FAOstat!$B103)</f>
        <v>0</v>
      </c>
      <c r="CE103" s="4">
        <f>SUMIFS('FAOstat_value added'!$L:$L,'FAOstat_value added'!$J:$J,FAOstat!CE$4,'FAOstat_value added'!$D:$D,FAOstat!$B103)</f>
        <v>5401.8872080000001</v>
      </c>
      <c r="CF103" s="4">
        <f>IF(SUMIFS('FAOstat_value added'!$L:$L,'FAOstat_value added'!$J:$J,FAOstat!CF$4,'FAOstat_value added'!$D:$D,FAOstat!$B103)=0,CE103*(1+Assumptions!$C$10),SUMIFS('FAOstat_value added'!$L:$L,'FAOstat_value added'!$J:$J,FAOstat!CF$4,'FAOstat_value added'!$D:$D,FAOstat!$B103))</f>
        <v>6459.7271010000004</v>
      </c>
      <c r="CG103" s="4">
        <f>IF(SUMIFS('FAOstat_value added'!$L:$L,'FAOstat_value added'!$J:$J,FAOstat!CG$4,'FAOstat_value added'!$D:$D,FAOstat!$B103)=0,CF103*(1+Assumptions!$C$10),SUMIFS('FAOstat_value added'!$L:$L,'FAOstat_value added'!$J:$J,FAOstat!CG$4,'FAOstat_value added'!$D:$D,FAOstat!$B103))</f>
        <v>5942.5329629999997</v>
      </c>
      <c r="CH103" s="4">
        <f>IF(SUMIFS('FAOstat_value added'!$L:$L,'FAOstat_value added'!$J:$J,FAOstat!CH$4,'FAOstat_value added'!$D:$D,FAOstat!$B103)=0,CG103*(1+Assumptions!$C$10),SUMIFS('FAOstat_value added'!$L:$L,'FAOstat_value added'!$J:$J,FAOstat!CH$4,'FAOstat_value added'!$D:$D,FAOstat!$B103))</f>
        <v>5747.8851530000002</v>
      </c>
      <c r="CI103" s="4">
        <f>IF(SUMIFS('FAOstat_value added'!$L:$L,'FAOstat_value added'!$J:$J,FAOstat!CI$4,'FAOstat_value added'!$D:$D,FAOstat!$B103)=0,CH103*(1+Assumptions!$C$10),SUMIFS('FAOstat_value added'!$L:$L,'FAOstat_value added'!$J:$J,FAOstat!CI$4,'FAOstat_value added'!$D:$D,FAOstat!$B103))</f>
        <v>5974.1286200000004</v>
      </c>
      <c r="CJ103" s="4">
        <f>IF(SUMIFS('FAOstat_value added'!$L:$L,'FAOstat_value added'!$J:$J,FAOstat!CJ$4,'FAOstat_value added'!$D:$D,FAOstat!$B103)=0,CI103*(1+Assumptions!$C$10),SUMIFS('FAOstat_value added'!$L:$L,'FAOstat_value added'!$J:$J,FAOstat!CJ$4,'FAOstat_value added'!$D:$D,FAOstat!$B103))</f>
        <v>6112.0015519999997</v>
      </c>
      <c r="CK103" s="4">
        <f>IF(SUMIFS('FAOstat_value added'!$L:$L,'FAOstat_value added'!$J:$J,FAOstat!CK$4,'FAOstat_value added'!$D:$D,FAOstat!$B103)=0,CJ103*(1+Assumptions!$C$10),SUMIFS('FAOstat_value added'!$L:$L,'FAOstat_value added'!$J:$J,FAOstat!CK$4,'FAOstat_value added'!$D:$D,FAOstat!$B103))</f>
        <v>6116.1823960000002</v>
      </c>
      <c r="CL103" s="4">
        <f>IF(SUMIFS('FAOstat_value added'!$L:$L,'FAOstat_value added'!$J:$J,FAOstat!CL$4,'FAOstat_value added'!$D:$D,FAOstat!$B103)=0,CK103*(1+Assumptions!$C$10),SUMIFS('FAOstat_value added'!$L:$L,'FAOstat_value added'!$J:$J,FAOstat!CL$4,'FAOstat_value added'!$D:$D,FAOstat!$B103))</f>
        <v>6930.1496029999998</v>
      </c>
      <c r="CM103" s="4">
        <f>IF(SUMIFS('FAOstat_value added'!$L:$L,'FAOstat_value added'!$J:$J,FAOstat!CM$4,'FAOstat_value added'!$D:$D,FAOstat!$B103)=0,CL103*(1+Assumptions!$C$10),SUMIFS('FAOstat_value added'!$L:$L,'FAOstat_value added'!$J:$J,FAOstat!CM$4,'FAOstat_value added'!$D:$D,FAOstat!$B103))</f>
        <v>7038.9636879999998</v>
      </c>
      <c r="CN103" s="4">
        <f>IF(SUMIFS('FAOstat_value added'!$L:$L,'FAOstat_value added'!$J:$J,FAOstat!CN$4,'FAOstat_value added'!$D:$D,FAOstat!$B103)=0,CM103*(1+Assumptions!$C$10),SUMIFS('FAOstat_value added'!$L:$L,'FAOstat_value added'!$J:$J,FAOstat!CN$4,'FAOstat_value added'!$D:$D,FAOstat!$B103))</f>
        <v>7179.7429617600001</v>
      </c>
      <c r="CO103" s="36">
        <f t="shared" si="49"/>
        <v>0.15075063938635647</v>
      </c>
    </row>
    <row r="104" spans="2:93" x14ac:dyDescent="0.35">
      <c r="B104" t="s">
        <v>229</v>
      </c>
      <c r="C104">
        <f t="shared" si="29"/>
        <v>0</v>
      </c>
      <c r="D104">
        <f t="shared" si="30"/>
        <v>0</v>
      </c>
      <c r="E104">
        <f t="shared" si="31"/>
        <v>0</v>
      </c>
      <c r="F104">
        <f t="shared" si="32"/>
        <v>0</v>
      </c>
      <c r="G104">
        <f t="shared" si="33"/>
        <v>0</v>
      </c>
      <c r="H104">
        <f t="shared" si="34"/>
        <v>0</v>
      </c>
      <c r="I104">
        <f t="shared" si="35"/>
        <v>0</v>
      </c>
      <c r="J104">
        <f t="shared" si="36"/>
        <v>0</v>
      </c>
      <c r="K104">
        <f t="shared" si="37"/>
        <v>0</v>
      </c>
      <c r="L104">
        <f t="shared" si="38"/>
        <v>0</v>
      </c>
      <c r="M104" s="4">
        <f t="shared" si="39"/>
        <v>15439.3</v>
      </c>
      <c r="N104" s="4">
        <f t="shared" si="40"/>
        <v>15854.369999999999</v>
      </c>
      <c r="O104" s="4">
        <f t="shared" si="41"/>
        <v>14145.52</v>
      </c>
      <c r="P104" s="4">
        <f t="shared" si="42"/>
        <v>14682.35</v>
      </c>
      <c r="Q104" s="4">
        <f t="shared" si="43"/>
        <v>13722.08</v>
      </c>
      <c r="R104" s="4">
        <f t="shared" si="44"/>
        <v>11386.93</v>
      </c>
      <c r="S104" s="4">
        <f t="shared" si="45"/>
        <v>11430.99</v>
      </c>
      <c r="T104" s="4">
        <f t="shared" si="46"/>
        <v>12331.6</v>
      </c>
      <c r="U104" s="4">
        <f t="shared" si="47"/>
        <v>0</v>
      </c>
      <c r="V104" s="4">
        <f t="shared" si="48"/>
        <v>0</v>
      </c>
      <c r="W104">
        <f>SUMIFS('FAOstat _govt exp'!$L:$L,'FAOstat _govt exp'!$J:$J,FAOstat!W$4,'FAOstat _govt exp'!$H:$H,FAOstat!W$3,'FAOstat _govt exp'!$D:$D,FAOstat!$B104)</f>
        <v>1947.48</v>
      </c>
      <c r="X104">
        <f>SUMIFS('FAOstat _govt exp'!$L:$L,'FAOstat _govt exp'!$J:$J,FAOstat!X$4,'FAOstat _govt exp'!$H:$H,FAOstat!X$3,'FAOstat _govt exp'!$D:$D,FAOstat!$B104)</f>
        <v>1788.66</v>
      </c>
      <c r="Y104">
        <f>SUMIFS('FAOstat _govt exp'!$L:$L,'FAOstat _govt exp'!$J:$J,FAOstat!Y$4,'FAOstat _govt exp'!$H:$H,FAOstat!Y$3,'FAOstat _govt exp'!$D:$D,FAOstat!$B104)</f>
        <v>1449.24</v>
      </c>
      <c r="Z104">
        <f>SUMIFS('FAOstat _govt exp'!$L:$L,'FAOstat _govt exp'!$J:$J,FAOstat!Z$4,'FAOstat _govt exp'!$H:$H,FAOstat!Z$3,'FAOstat _govt exp'!$D:$D,FAOstat!$B104)</f>
        <v>1482.18</v>
      </c>
      <c r="AA104">
        <f>SUMIFS('FAOstat _govt exp'!$L:$L,'FAOstat _govt exp'!$J:$J,FAOstat!AA$4,'FAOstat _govt exp'!$H:$H,FAOstat!AA$3,'FAOstat _govt exp'!$D:$D,FAOstat!$B104)</f>
        <v>742.63</v>
      </c>
      <c r="AB104">
        <f>SUMIFS('FAOstat _govt exp'!$L:$L,'FAOstat _govt exp'!$J:$J,FAOstat!AB$4,'FAOstat _govt exp'!$H:$H,FAOstat!AB$3,'FAOstat _govt exp'!$D:$D,FAOstat!$B104)</f>
        <v>-165.32</v>
      </c>
      <c r="AC104">
        <f>SUMIFS('FAOstat _govt exp'!$L:$L,'FAOstat _govt exp'!$J:$J,FAOstat!AC$4,'FAOstat _govt exp'!$H:$H,FAOstat!AC$3,'FAOstat _govt exp'!$D:$D,FAOstat!$B104)</f>
        <v>836.82</v>
      </c>
      <c r="AD104">
        <f>SUMIFS('FAOstat _govt exp'!$L:$L,'FAOstat _govt exp'!$J:$J,FAOstat!AD$4,'FAOstat _govt exp'!$H:$H,FAOstat!AD$3,'FAOstat _govt exp'!$D:$D,FAOstat!$B104)</f>
        <v>867.6</v>
      </c>
      <c r="AE104">
        <f>SUMIFS('FAOstat _govt exp'!$L:$L,'FAOstat _govt exp'!$J:$J,FAOstat!AE$4,'FAOstat _govt exp'!$H:$H,FAOstat!AE$3,'FAOstat _govt exp'!$D:$D,FAOstat!$B104)</f>
        <v>0</v>
      </c>
      <c r="AF104">
        <f>SUMIFS('FAOstat _govt exp'!$L:$L,'FAOstat _govt exp'!$J:$J,FAOstat!AF$4,'FAOstat _govt exp'!$H:$H,FAOstat!AF$3,'FAOstat _govt exp'!$D:$D,FAOstat!$B104)</f>
        <v>0</v>
      </c>
      <c r="AG104">
        <f>SUMIFS('FAOstat _govt exp'!$L:$L,'FAOstat _govt exp'!$J:$J,FAOstat!AG$4,'FAOstat _govt exp'!$H:$H,FAOstat!AG$3,'FAOstat _govt exp'!$D:$D,FAOstat!$B104)</f>
        <v>13491.82</v>
      </c>
      <c r="AH104">
        <f>SUMIFS('FAOstat _govt exp'!$L:$L,'FAOstat _govt exp'!$J:$J,FAOstat!AH$4,'FAOstat _govt exp'!$H:$H,FAOstat!AH$3,'FAOstat _govt exp'!$D:$D,FAOstat!$B104)</f>
        <v>14065.71</v>
      </c>
      <c r="AI104">
        <f>SUMIFS('FAOstat _govt exp'!$L:$L,'FAOstat _govt exp'!$J:$J,FAOstat!AI$4,'FAOstat _govt exp'!$H:$H,FAOstat!AI$3,'FAOstat _govt exp'!$D:$D,FAOstat!$B104)</f>
        <v>12696.28</v>
      </c>
      <c r="AJ104">
        <f>SUMIFS('FAOstat _govt exp'!$L:$L,'FAOstat _govt exp'!$J:$J,FAOstat!AJ$4,'FAOstat _govt exp'!$H:$H,FAOstat!AJ$3,'FAOstat _govt exp'!$D:$D,FAOstat!$B104)</f>
        <v>13200.17</v>
      </c>
      <c r="AK104">
        <f>SUMIFS('FAOstat _govt exp'!$L:$L,'FAOstat _govt exp'!$J:$J,FAOstat!AK$4,'FAOstat _govt exp'!$H:$H,FAOstat!AK$3,'FAOstat _govt exp'!$D:$D,FAOstat!$B104)</f>
        <v>12979.45</v>
      </c>
      <c r="AL104">
        <f>SUMIFS('FAOstat _govt exp'!$L:$L,'FAOstat _govt exp'!$J:$J,FAOstat!AL$4,'FAOstat _govt exp'!$H:$H,FAOstat!AL$3,'FAOstat _govt exp'!$D:$D,FAOstat!$B104)</f>
        <v>11552.25</v>
      </c>
      <c r="AM104">
        <f>SUMIFS('FAOstat _govt exp'!$L:$L,'FAOstat _govt exp'!$J:$J,FAOstat!AM$4,'FAOstat _govt exp'!$H:$H,FAOstat!AM$3,'FAOstat _govt exp'!$D:$D,FAOstat!$B104)</f>
        <v>10594.17</v>
      </c>
      <c r="AN104">
        <f>SUMIFS('FAOstat _govt exp'!$L:$L,'FAOstat _govt exp'!$J:$J,FAOstat!AN$4,'FAOstat _govt exp'!$H:$H,FAOstat!AN$3,'FAOstat _govt exp'!$D:$D,FAOstat!$B104)</f>
        <v>11464</v>
      </c>
      <c r="AO104">
        <f>SUMIFS('FAOstat _govt exp'!$L:$L,'FAOstat _govt exp'!$J:$J,FAOstat!AO$4,'FAOstat _govt exp'!$H:$H,FAOstat!AO$3,'FAOstat _govt exp'!$D:$D,FAOstat!$B104)</f>
        <v>0</v>
      </c>
      <c r="AP104">
        <f>SUMIFS('FAOstat _govt exp'!$L:$L,'FAOstat _govt exp'!$J:$J,FAOstat!AP$4,'FAOstat _govt exp'!$H:$H,FAOstat!AP$3,'FAOstat _govt exp'!$D:$D,FAOstat!$B104)</f>
        <v>0</v>
      </c>
      <c r="AQ104">
        <f>SUMIFS('FAOstat _govt exp'!$L:$L,'FAOstat _govt exp'!$J:$J,FAOstat!AQ$4,'FAOstat _govt exp'!$H:$H,FAOstat!AQ$3,'FAOstat _govt exp'!$D:$D,FAOstat!$B104)</f>
        <v>0</v>
      </c>
      <c r="AR104">
        <f>SUMIFS('FAOstat _govt exp'!$L:$L,'FAOstat _govt exp'!$J:$J,FAOstat!AR$4,'FAOstat _govt exp'!$H:$H,FAOstat!AR$3,'FAOstat _govt exp'!$D:$D,FAOstat!$B104)</f>
        <v>0</v>
      </c>
      <c r="AS104">
        <f>SUMIFS('FAOstat _govt exp'!$L:$L,'FAOstat _govt exp'!$J:$J,FAOstat!AS$4,'FAOstat _govt exp'!$H:$H,FAOstat!AS$3,'FAOstat _govt exp'!$D:$D,FAOstat!$B104)</f>
        <v>0</v>
      </c>
      <c r="AT104">
        <f>SUMIFS('FAOstat _govt exp'!$L:$L,'FAOstat _govt exp'!$J:$J,FAOstat!AT$4,'FAOstat _govt exp'!$H:$H,FAOstat!AT$3,'FAOstat _govt exp'!$D:$D,FAOstat!$B104)</f>
        <v>0</v>
      </c>
      <c r="AU104">
        <f>SUMIFS('FAOstat _govt exp'!$L:$L,'FAOstat _govt exp'!$J:$J,FAOstat!AU$4,'FAOstat _govt exp'!$H:$H,FAOstat!AU$3,'FAOstat _govt exp'!$D:$D,FAOstat!$B104)</f>
        <v>0</v>
      </c>
      <c r="AV104">
        <f>SUMIFS('FAOstat _govt exp'!$L:$L,'FAOstat _govt exp'!$J:$J,FAOstat!AV$4,'FAOstat _govt exp'!$H:$H,FAOstat!AV$3,'FAOstat _govt exp'!$D:$D,FAOstat!$B104)</f>
        <v>0</v>
      </c>
      <c r="AW104">
        <f>SUMIFS('FAOstat _govt exp'!$L:$L,'FAOstat _govt exp'!$J:$J,FAOstat!AW$4,'FAOstat _govt exp'!$H:$H,FAOstat!AW$3,'FAOstat _govt exp'!$D:$D,FAOstat!$B104)</f>
        <v>0</v>
      </c>
      <c r="AX104">
        <f>SUMIFS('FAOstat _govt exp'!$L:$L,'FAOstat _govt exp'!$J:$J,FAOstat!AX$4,'FAOstat _govt exp'!$H:$H,FAOstat!AX$3,'FAOstat _govt exp'!$D:$D,FAOstat!$B104)</f>
        <v>0</v>
      </c>
      <c r="AY104">
        <f>SUMIFS('FAOstat _govt exp'!$L:$L,'FAOstat _govt exp'!$J:$J,FAOstat!AY$4,'FAOstat _govt exp'!$H:$H,FAOstat!AY$3,'FAOstat _govt exp'!$D:$D,FAOstat!$B104)</f>
        <v>0</v>
      </c>
      <c r="AZ104">
        <f>SUMIFS('FAOstat _govt exp'!$L:$L,'FAOstat _govt exp'!$J:$J,FAOstat!AZ$4,'FAOstat _govt exp'!$H:$H,FAOstat!AZ$3,'FAOstat _govt exp'!$D:$D,FAOstat!$B104)</f>
        <v>0</v>
      </c>
      <c r="BA104">
        <f>SUMIFS('FAOstat _govt exp'!$L:$L,'FAOstat _govt exp'!$J:$J,FAOstat!BA$4,'FAOstat _govt exp'!$H:$H,FAOstat!BA$3,'FAOstat _govt exp'!$D:$D,FAOstat!$B104)</f>
        <v>1688.96</v>
      </c>
      <c r="BB104">
        <f>SUMIFS('FAOstat _govt exp'!$L:$L,'FAOstat _govt exp'!$J:$J,FAOstat!BB$4,'FAOstat _govt exp'!$H:$H,FAOstat!BB$3,'FAOstat _govt exp'!$D:$D,FAOstat!$B104)</f>
        <v>1830.42</v>
      </c>
      <c r="BC104">
        <f>SUMIFS('FAOstat _govt exp'!$L:$L,'FAOstat _govt exp'!$J:$J,FAOstat!BC$4,'FAOstat _govt exp'!$H:$H,FAOstat!BC$3,'FAOstat _govt exp'!$D:$D,FAOstat!$B104)</f>
        <v>1586.71</v>
      </c>
      <c r="BD104">
        <f>SUMIFS('FAOstat _govt exp'!$L:$L,'FAOstat _govt exp'!$J:$J,FAOstat!BD$4,'FAOstat _govt exp'!$H:$H,FAOstat!BD$3,'FAOstat _govt exp'!$D:$D,FAOstat!$B104)</f>
        <v>1721.24</v>
      </c>
      <c r="BE104">
        <f>SUMIFS('FAOstat _govt exp'!$L:$L,'FAOstat _govt exp'!$J:$J,FAOstat!BE$4,'FAOstat _govt exp'!$H:$H,FAOstat!BE$3,'FAOstat _govt exp'!$D:$D,FAOstat!$B104)</f>
        <v>1347.1</v>
      </c>
      <c r="BF104">
        <f>SUMIFS('FAOstat _govt exp'!$L:$L,'FAOstat _govt exp'!$J:$J,FAOstat!BF$4,'FAOstat _govt exp'!$H:$H,FAOstat!BF$3,'FAOstat _govt exp'!$D:$D,FAOstat!$B104)</f>
        <v>1135.03</v>
      </c>
      <c r="BG104">
        <f>SUMIFS('FAOstat _govt exp'!$L:$L,'FAOstat _govt exp'!$J:$J,FAOstat!BG$4,'FAOstat _govt exp'!$H:$H,FAOstat!BG$3,'FAOstat _govt exp'!$D:$D,FAOstat!$B104)</f>
        <v>1173.32</v>
      </c>
      <c r="BH104">
        <f>SUMIFS('FAOstat _govt exp'!$L:$L,'FAOstat _govt exp'!$J:$J,FAOstat!BH$4,'FAOstat _govt exp'!$H:$H,FAOstat!BH$3,'FAOstat _govt exp'!$D:$D,FAOstat!$B104)</f>
        <v>802.07</v>
      </c>
      <c r="BI104">
        <f>SUMIFS('FAOstat _govt exp'!$L:$L,'FAOstat _govt exp'!$J:$J,FAOstat!BI$4,'FAOstat _govt exp'!$H:$H,FAOstat!BI$3,'FAOstat _govt exp'!$D:$D,FAOstat!$B104)</f>
        <v>0</v>
      </c>
      <c r="BJ104">
        <f>SUMIFS('FAOstat _govt exp'!$L:$L,'FAOstat _govt exp'!$J:$J,FAOstat!BJ$4,'FAOstat _govt exp'!$H:$H,FAOstat!BJ$3,'FAOstat _govt exp'!$D:$D,FAOstat!$B104)</f>
        <v>0</v>
      </c>
      <c r="BK104">
        <f>SUMIFS('FAOstat _govt exp'!$L:$L,'FAOstat _govt exp'!$J:$J,FAOstat!BK$4,'FAOstat _govt exp'!$H:$H,FAOstat!BK$3,'FAOstat _govt exp'!$D:$D,FAOstat!$B104)</f>
        <v>2121.15</v>
      </c>
      <c r="BL104">
        <f>SUMIFS('FAOstat _govt exp'!$L:$L,'FAOstat _govt exp'!$J:$J,FAOstat!BL$4,'FAOstat _govt exp'!$H:$H,FAOstat!BL$3,'FAOstat _govt exp'!$D:$D,FAOstat!$B104)</f>
        <v>2071.23</v>
      </c>
      <c r="BM104">
        <f>SUMIFS('FAOstat _govt exp'!$L:$L,'FAOstat _govt exp'!$J:$J,FAOstat!BM$4,'FAOstat _govt exp'!$H:$H,FAOstat!BM$3,'FAOstat _govt exp'!$D:$D,FAOstat!$B104)</f>
        <v>1442.82</v>
      </c>
      <c r="BN104">
        <f>SUMIFS('FAOstat _govt exp'!$L:$L,'FAOstat _govt exp'!$J:$J,FAOstat!BN$4,'FAOstat _govt exp'!$H:$H,FAOstat!BN$3,'FAOstat _govt exp'!$D:$D,FAOstat!$B104)</f>
        <v>1410.46</v>
      </c>
      <c r="BO104">
        <f>SUMIFS('FAOstat _govt exp'!$L:$L,'FAOstat _govt exp'!$J:$J,FAOstat!BO$4,'FAOstat _govt exp'!$H:$H,FAOstat!BO$3,'FAOstat _govt exp'!$D:$D,FAOstat!$B104)</f>
        <v>902.05</v>
      </c>
      <c r="BP104">
        <f>SUMIFS('FAOstat _govt exp'!$L:$L,'FAOstat _govt exp'!$J:$J,FAOstat!BP$4,'FAOstat _govt exp'!$H:$H,FAOstat!BP$3,'FAOstat _govt exp'!$D:$D,FAOstat!$B104)</f>
        <v>711.2</v>
      </c>
      <c r="BQ104">
        <f>SUMIFS('FAOstat _govt exp'!$L:$L,'FAOstat _govt exp'!$J:$J,FAOstat!BQ$4,'FAOstat _govt exp'!$H:$H,FAOstat!BQ$3,'FAOstat _govt exp'!$D:$D,FAOstat!$B104)</f>
        <v>986.25</v>
      </c>
      <c r="BR104">
        <f>SUMIFS('FAOstat _govt exp'!$L:$L,'FAOstat _govt exp'!$J:$J,FAOstat!BR$4,'FAOstat _govt exp'!$H:$H,FAOstat!BR$3,'FAOstat _govt exp'!$D:$D,FAOstat!$B104)</f>
        <v>1003.16</v>
      </c>
      <c r="BS104">
        <f>SUMIFS('FAOstat _govt exp'!$L:$L,'FAOstat _govt exp'!$J:$J,FAOstat!BS$4,'FAOstat _govt exp'!$H:$H,FAOstat!BS$3,'FAOstat _govt exp'!$D:$D,FAOstat!$B104)</f>
        <v>0</v>
      </c>
      <c r="BT104">
        <f>SUMIFS('FAOstat _govt exp'!$L:$L,'FAOstat _govt exp'!$J:$J,FAOstat!BT$4,'FAOstat _govt exp'!$H:$H,FAOstat!BT$3,'FAOstat _govt exp'!$D:$D,FAOstat!$B104)</f>
        <v>0</v>
      </c>
      <c r="BU104">
        <f>SUMIFS('FAOstat _govt exp'!$L:$L,'FAOstat _govt exp'!$J:$J,FAOstat!BU$4,'FAOstat _govt exp'!$H:$H,FAOstat!BU$3,'FAOstat _govt exp'!$D:$D,FAOstat!$B104)</f>
        <v>0</v>
      </c>
      <c r="BV104">
        <f>SUMIFS('FAOstat _govt exp'!$L:$L,'FAOstat _govt exp'!$J:$J,FAOstat!BV$4,'FAOstat _govt exp'!$H:$H,FAOstat!BV$3,'FAOstat _govt exp'!$D:$D,FAOstat!$B104)</f>
        <v>0</v>
      </c>
      <c r="BW104">
        <f>SUMIFS('FAOstat _govt exp'!$L:$L,'FAOstat _govt exp'!$J:$J,FAOstat!BW$4,'FAOstat _govt exp'!$H:$H,FAOstat!BW$3,'FAOstat _govt exp'!$D:$D,FAOstat!$B104)</f>
        <v>0</v>
      </c>
      <c r="BX104">
        <f>SUMIFS('FAOstat _govt exp'!$L:$L,'FAOstat _govt exp'!$J:$J,FAOstat!BX$4,'FAOstat _govt exp'!$H:$H,FAOstat!BX$3,'FAOstat _govt exp'!$D:$D,FAOstat!$B104)</f>
        <v>0</v>
      </c>
      <c r="BY104">
        <f>SUMIFS('FAOstat _govt exp'!$L:$L,'FAOstat _govt exp'!$J:$J,FAOstat!BY$4,'FAOstat _govt exp'!$H:$H,FAOstat!BY$3,'FAOstat _govt exp'!$D:$D,FAOstat!$B104)</f>
        <v>0</v>
      </c>
      <c r="BZ104">
        <f>SUMIFS('FAOstat _govt exp'!$L:$L,'FAOstat _govt exp'!$J:$J,FAOstat!BZ$4,'FAOstat _govt exp'!$H:$H,FAOstat!BZ$3,'FAOstat _govt exp'!$D:$D,FAOstat!$B104)</f>
        <v>0</v>
      </c>
      <c r="CA104">
        <f>SUMIFS('FAOstat _govt exp'!$L:$L,'FAOstat _govt exp'!$J:$J,FAOstat!CA$4,'FAOstat _govt exp'!$H:$H,FAOstat!CA$3,'FAOstat _govt exp'!$D:$D,FAOstat!$B104)</f>
        <v>0</v>
      </c>
      <c r="CB104">
        <f>SUMIFS('FAOstat _govt exp'!$L:$L,'FAOstat _govt exp'!$J:$J,FAOstat!CB$4,'FAOstat _govt exp'!$H:$H,FAOstat!CB$3,'FAOstat _govt exp'!$D:$D,FAOstat!$B104)</f>
        <v>0</v>
      </c>
      <c r="CC104">
        <f>SUMIFS('FAOstat _govt exp'!$L:$L,'FAOstat _govt exp'!$J:$J,FAOstat!CC$4,'FAOstat _govt exp'!$H:$H,FAOstat!CC$3,'FAOstat _govt exp'!$D:$D,FAOstat!$B104)</f>
        <v>0</v>
      </c>
      <c r="CD104">
        <f>SUMIFS('FAOstat _govt exp'!$L:$L,'FAOstat _govt exp'!$J:$J,FAOstat!CD$4,'FAOstat _govt exp'!$H:$H,FAOstat!CD$3,'FAOstat _govt exp'!$D:$D,FAOstat!$B104)</f>
        <v>0</v>
      </c>
      <c r="CE104" s="4">
        <f>SUMIFS('FAOstat_value added'!$L:$L,'FAOstat_value added'!$J:$J,FAOstat!CE$4,'FAOstat_value added'!$D:$D,FAOstat!$B104)</f>
        <v>15056.057219</v>
      </c>
      <c r="CF104" s="4">
        <f>IF(SUMIFS('FAOstat_value added'!$L:$L,'FAOstat_value added'!$J:$J,FAOstat!CF$4,'FAOstat_value added'!$D:$D,FAOstat!$B104)=0,CE104*(1+Assumptions!$C$10),SUMIFS('FAOstat_value added'!$L:$L,'FAOstat_value added'!$J:$J,FAOstat!CF$4,'FAOstat_value added'!$D:$D,FAOstat!$B104))</f>
        <v>14275.283246000001</v>
      </c>
      <c r="CG104" s="4">
        <f>IF(SUMIFS('FAOstat_value added'!$L:$L,'FAOstat_value added'!$J:$J,FAOstat!CG$4,'FAOstat_value added'!$D:$D,FAOstat!$B104)=0,CF104*(1+Assumptions!$C$10),SUMIFS('FAOstat_value added'!$L:$L,'FAOstat_value added'!$J:$J,FAOstat!CG$4,'FAOstat_value added'!$D:$D,FAOstat!$B104))</f>
        <v>13922.766396000001</v>
      </c>
      <c r="CH104" s="4">
        <f>IF(SUMIFS('FAOstat_value added'!$L:$L,'FAOstat_value added'!$J:$J,FAOstat!CH$4,'FAOstat_value added'!$D:$D,FAOstat!$B104)=0,CG104*(1+Assumptions!$C$10),SUMIFS('FAOstat_value added'!$L:$L,'FAOstat_value added'!$J:$J,FAOstat!CH$4,'FAOstat_value added'!$D:$D,FAOstat!$B104))</f>
        <v>15704.515439999999</v>
      </c>
      <c r="CI104" s="4">
        <f>IF(SUMIFS('FAOstat_value added'!$L:$L,'FAOstat_value added'!$J:$J,FAOstat!CI$4,'FAOstat_value added'!$D:$D,FAOstat!$B104)=0,CH104*(1+Assumptions!$C$10),SUMIFS('FAOstat_value added'!$L:$L,'FAOstat_value added'!$J:$J,FAOstat!CI$4,'FAOstat_value added'!$D:$D,FAOstat!$B104))</f>
        <v>15488.289692</v>
      </c>
      <c r="CJ104" s="4">
        <f>IF(SUMIFS('FAOstat_value added'!$L:$L,'FAOstat_value added'!$J:$J,FAOstat!CJ$4,'FAOstat_value added'!$D:$D,FAOstat!$B104)=0,CI104*(1+Assumptions!$C$10),SUMIFS('FAOstat_value added'!$L:$L,'FAOstat_value added'!$J:$J,FAOstat!CJ$4,'FAOstat_value added'!$D:$D,FAOstat!$B104))</f>
        <v>13195.676531999999</v>
      </c>
      <c r="CK104" s="4">
        <f>IF(SUMIFS('FAOstat_value added'!$L:$L,'FAOstat_value added'!$J:$J,FAOstat!CK$4,'FAOstat_value added'!$D:$D,FAOstat!$B104)=0,CJ104*(1+Assumptions!$C$10),SUMIFS('FAOstat_value added'!$L:$L,'FAOstat_value added'!$J:$J,FAOstat!CK$4,'FAOstat_value added'!$D:$D,FAOstat!$B104))</f>
        <v>13841.276309999999</v>
      </c>
      <c r="CL104" s="4">
        <f>IF(SUMIFS('FAOstat_value added'!$L:$L,'FAOstat_value added'!$J:$J,FAOstat!CL$4,'FAOstat_value added'!$D:$D,FAOstat!$B104)=0,CK104*(1+Assumptions!$C$10),SUMIFS('FAOstat_value added'!$L:$L,'FAOstat_value added'!$J:$J,FAOstat!CL$4,'FAOstat_value added'!$D:$D,FAOstat!$B104))</f>
        <v>15473.243074</v>
      </c>
      <c r="CM104" s="4">
        <f>IF(SUMIFS('FAOstat_value added'!$L:$L,'FAOstat_value added'!$J:$J,FAOstat!CM$4,'FAOstat_value added'!$D:$D,FAOstat!$B104)=0,CL104*(1+Assumptions!$C$10),SUMIFS('FAOstat_value added'!$L:$L,'FAOstat_value added'!$J:$J,FAOstat!CM$4,'FAOstat_value added'!$D:$D,FAOstat!$B104))</f>
        <v>14909.550686</v>
      </c>
      <c r="CN104" s="4">
        <f>IF(SUMIFS('FAOstat_value added'!$L:$L,'FAOstat_value added'!$J:$J,FAOstat!CN$4,'FAOstat_value added'!$D:$D,FAOstat!$B104)=0,CM104*(1+Assumptions!$C$10),SUMIFS('FAOstat_value added'!$L:$L,'FAOstat_value added'!$J:$J,FAOstat!CN$4,'FAOstat_value added'!$D:$D,FAOstat!$B104))</f>
        <v>15207.741699720002</v>
      </c>
      <c r="CO104" s="36">
        <f t="shared" si="49"/>
        <v>-3.1597337698017869E-2</v>
      </c>
    </row>
    <row r="105" spans="2:93" x14ac:dyDescent="0.35">
      <c r="B105" t="s">
        <v>433</v>
      </c>
      <c r="C105">
        <f t="shared" si="29"/>
        <v>0</v>
      </c>
      <c r="D105">
        <f t="shared" si="30"/>
        <v>0</v>
      </c>
      <c r="E105">
        <f t="shared" si="31"/>
        <v>0</v>
      </c>
      <c r="F105">
        <f t="shared" si="32"/>
        <v>0</v>
      </c>
      <c r="G105">
        <f t="shared" si="33"/>
        <v>0</v>
      </c>
      <c r="H105">
        <f t="shared" si="34"/>
        <v>0</v>
      </c>
      <c r="I105">
        <f t="shared" si="35"/>
        <v>0</v>
      </c>
      <c r="J105">
        <f t="shared" si="36"/>
        <v>0</v>
      </c>
      <c r="K105">
        <f t="shared" si="37"/>
        <v>0</v>
      </c>
      <c r="L105">
        <f t="shared" si="38"/>
        <v>0</v>
      </c>
      <c r="M105" s="4">
        <f t="shared" si="39"/>
        <v>0</v>
      </c>
      <c r="N105" s="4">
        <f t="shared" si="40"/>
        <v>28.58</v>
      </c>
      <c r="O105" s="4">
        <f t="shared" si="41"/>
        <v>28.8</v>
      </c>
      <c r="P105" s="4">
        <f t="shared" si="42"/>
        <v>30.11</v>
      </c>
      <c r="Q105" s="4">
        <f t="shared" si="43"/>
        <v>30.28</v>
      </c>
      <c r="R105" s="4">
        <f t="shared" si="44"/>
        <v>29.01</v>
      </c>
      <c r="S105" s="4">
        <f t="shared" si="45"/>
        <v>21.31</v>
      </c>
      <c r="T105" s="4">
        <f t="shared" si="46"/>
        <v>0</v>
      </c>
      <c r="U105" s="4">
        <f t="shared" si="47"/>
        <v>0</v>
      </c>
      <c r="V105" s="4">
        <f t="shared" si="48"/>
        <v>0</v>
      </c>
      <c r="W105">
        <f>SUMIFS('FAOstat _govt exp'!$L:$L,'FAOstat _govt exp'!$J:$J,FAOstat!W$4,'FAOstat _govt exp'!$H:$H,FAOstat!W$3,'FAOstat _govt exp'!$D:$D,FAOstat!$B105)</f>
        <v>0</v>
      </c>
      <c r="X105">
        <f>SUMIFS('FAOstat _govt exp'!$L:$L,'FAOstat _govt exp'!$J:$J,FAOstat!X$4,'FAOstat _govt exp'!$H:$H,FAOstat!X$3,'FAOstat _govt exp'!$D:$D,FAOstat!$B105)</f>
        <v>0</v>
      </c>
      <c r="Y105">
        <f>SUMIFS('FAOstat _govt exp'!$L:$L,'FAOstat _govt exp'!$J:$J,FAOstat!Y$4,'FAOstat _govt exp'!$H:$H,FAOstat!Y$3,'FAOstat _govt exp'!$D:$D,FAOstat!$B105)</f>
        <v>0</v>
      </c>
      <c r="Z105">
        <f>SUMIFS('FAOstat _govt exp'!$L:$L,'FAOstat _govt exp'!$J:$J,FAOstat!Z$4,'FAOstat _govt exp'!$H:$H,FAOstat!Z$3,'FAOstat _govt exp'!$D:$D,FAOstat!$B105)</f>
        <v>0</v>
      </c>
      <c r="AA105">
        <f>SUMIFS('FAOstat _govt exp'!$L:$L,'FAOstat _govt exp'!$J:$J,FAOstat!AA$4,'FAOstat _govt exp'!$H:$H,FAOstat!AA$3,'FAOstat _govt exp'!$D:$D,FAOstat!$B105)</f>
        <v>0</v>
      </c>
      <c r="AB105">
        <f>SUMIFS('FAOstat _govt exp'!$L:$L,'FAOstat _govt exp'!$J:$J,FAOstat!AB$4,'FAOstat _govt exp'!$H:$H,FAOstat!AB$3,'FAOstat _govt exp'!$D:$D,FAOstat!$B105)</f>
        <v>0</v>
      </c>
      <c r="AC105">
        <f>SUMIFS('FAOstat _govt exp'!$L:$L,'FAOstat _govt exp'!$J:$J,FAOstat!AC$4,'FAOstat _govt exp'!$H:$H,FAOstat!AC$3,'FAOstat _govt exp'!$D:$D,FAOstat!$B105)</f>
        <v>0</v>
      </c>
      <c r="AD105">
        <f>SUMIFS('FAOstat _govt exp'!$L:$L,'FAOstat _govt exp'!$J:$J,FAOstat!AD$4,'FAOstat _govt exp'!$H:$H,FAOstat!AD$3,'FAOstat _govt exp'!$D:$D,FAOstat!$B105)</f>
        <v>0</v>
      </c>
      <c r="AE105">
        <f>SUMIFS('FAOstat _govt exp'!$L:$L,'FAOstat _govt exp'!$J:$J,FAOstat!AE$4,'FAOstat _govt exp'!$H:$H,FAOstat!AE$3,'FAOstat _govt exp'!$D:$D,FAOstat!$B105)</f>
        <v>0</v>
      </c>
      <c r="AF105">
        <f>SUMIFS('FAOstat _govt exp'!$L:$L,'FAOstat _govt exp'!$J:$J,FAOstat!AF$4,'FAOstat _govt exp'!$H:$H,FAOstat!AF$3,'FAOstat _govt exp'!$D:$D,FAOstat!$B105)</f>
        <v>0</v>
      </c>
      <c r="AG105">
        <f>SUMIFS('FAOstat _govt exp'!$L:$L,'FAOstat _govt exp'!$J:$J,FAOstat!AG$4,'FAOstat _govt exp'!$H:$H,FAOstat!AG$3,'FAOstat _govt exp'!$D:$D,FAOstat!$B105)</f>
        <v>0</v>
      </c>
      <c r="AH105">
        <f>SUMIFS('FAOstat _govt exp'!$L:$L,'FAOstat _govt exp'!$J:$J,FAOstat!AH$4,'FAOstat _govt exp'!$H:$H,FAOstat!AH$3,'FAOstat _govt exp'!$D:$D,FAOstat!$B105)</f>
        <v>0</v>
      </c>
      <c r="AI105">
        <f>SUMIFS('FAOstat _govt exp'!$L:$L,'FAOstat _govt exp'!$J:$J,FAOstat!AI$4,'FAOstat _govt exp'!$H:$H,FAOstat!AI$3,'FAOstat _govt exp'!$D:$D,FAOstat!$B105)</f>
        <v>0</v>
      </c>
      <c r="AJ105">
        <f>SUMIFS('FAOstat _govt exp'!$L:$L,'FAOstat _govt exp'!$J:$J,FAOstat!AJ$4,'FAOstat _govt exp'!$H:$H,FAOstat!AJ$3,'FAOstat _govt exp'!$D:$D,FAOstat!$B105)</f>
        <v>0</v>
      </c>
      <c r="AK105">
        <f>SUMIFS('FAOstat _govt exp'!$L:$L,'FAOstat _govt exp'!$J:$J,FAOstat!AK$4,'FAOstat _govt exp'!$H:$H,FAOstat!AK$3,'FAOstat _govt exp'!$D:$D,FAOstat!$B105)</f>
        <v>0</v>
      </c>
      <c r="AL105">
        <f>SUMIFS('FAOstat _govt exp'!$L:$L,'FAOstat _govt exp'!$J:$J,FAOstat!AL$4,'FAOstat _govt exp'!$H:$H,FAOstat!AL$3,'FAOstat _govt exp'!$D:$D,FAOstat!$B105)</f>
        <v>0</v>
      </c>
      <c r="AM105">
        <f>SUMIFS('FAOstat _govt exp'!$L:$L,'FAOstat _govt exp'!$J:$J,FAOstat!AM$4,'FAOstat _govt exp'!$H:$H,FAOstat!AM$3,'FAOstat _govt exp'!$D:$D,FAOstat!$B105)</f>
        <v>0</v>
      </c>
      <c r="AN105">
        <f>SUMIFS('FAOstat _govt exp'!$L:$L,'FAOstat _govt exp'!$J:$J,FAOstat!AN$4,'FAOstat _govt exp'!$H:$H,FAOstat!AN$3,'FAOstat _govt exp'!$D:$D,FAOstat!$B105)</f>
        <v>0</v>
      </c>
      <c r="AO105">
        <f>SUMIFS('FAOstat _govt exp'!$L:$L,'FAOstat _govt exp'!$J:$J,FAOstat!AO$4,'FAOstat _govt exp'!$H:$H,FAOstat!AO$3,'FAOstat _govt exp'!$D:$D,FAOstat!$B105)</f>
        <v>0</v>
      </c>
      <c r="AP105">
        <f>SUMIFS('FAOstat _govt exp'!$L:$L,'FAOstat _govt exp'!$J:$J,FAOstat!AP$4,'FAOstat _govt exp'!$H:$H,FAOstat!AP$3,'FAOstat _govt exp'!$D:$D,FAOstat!$B105)</f>
        <v>0</v>
      </c>
      <c r="AQ105">
        <f>SUMIFS('FAOstat _govt exp'!$L:$L,'FAOstat _govt exp'!$J:$J,FAOstat!AQ$4,'FAOstat _govt exp'!$H:$H,FAOstat!AQ$3,'FAOstat _govt exp'!$D:$D,FAOstat!$B105)</f>
        <v>0</v>
      </c>
      <c r="AR105">
        <f>SUMIFS('FAOstat _govt exp'!$L:$L,'FAOstat _govt exp'!$J:$J,FAOstat!AR$4,'FAOstat _govt exp'!$H:$H,FAOstat!AR$3,'FAOstat _govt exp'!$D:$D,FAOstat!$B105)</f>
        <v>0</v>
      </c>
      <c r="AS105">
        <f>SUMIFS('FAOstat _govt exp'!$L:$L,'FAOstat _govt exp'!$J:$J,FAOstat!AS$4,'FAOstat _govt exp'!$H:$H,FAOstat!AS$3,'FAOstat _govt exp'!$D:$D,FAOstat!$B105)</f>
        <v>0</v>
      </c>
      <c r="AT105">
        <f>SUMIFS('FAOstat _govt exp'!$L:$L,'FAOstat _govt exp'!$J:$J,FAOstat!AT$4,'FAOstat _govt exp'!$H:$H,FAOstat!AT$3,'FAOstat _govt exp'!$D:$D,FAOstat!$B105)</f>
        <v>0</v>
      </c>
      <c r="AU105">
        <f>SUMIFS('FAOstat _govt exp'!$L:$L,'FAOstat _govt exp'!$J:$J,FAOstat!AU$4,'FAOstat _govt exp'!$H:$H,FAOstat!AU$3,'FAOstat _govt exp'!$D:$D,FAOstat!$B105)</f>
        <v>0</v>
      </c>
      <c r="AV105">
        <f>SUMIFS('FAOstat _govt exp'!$L:$L,'FAOstat _govt exp'!$J:$J,FAOstat!AV$4,'FAOstat _govt exp'!$H:$H,FAOstat!AV$3,'FAOstat _govt exp'!$D:$D,FAOstat!$B105)</f>
        <v>0</v>
      </c>
      <c r="AW105">
        <f>SUMIFS('FAOstat _govt exp'!$L:$L,'FAOstat _govt exp'!$J:$J,FAOstat!AW$4,'FAOstat _govt exp'!$H:$H,FAOstat!AW$3,'FAOstat _govt exp'!$D:$D,FAOstat!$B105)</f>
        <v>0</v>
      </c>
      <c r="AX105">
        <f>SUMIFS('FAOstat _govt exp'!$L:$L,'FAOstat _govt exp'!$J:$J,FAOstat!AX$4,'FAOstat _govt exp'!$H:$H,FAOstat!AX$3,'FAOstat _govt exp'!$D:$D,FAOstat!$B105)</f>
        <v>0</v>
      </c>
      <c r="AY105">
        <f>SUMIFS('FAOstat _govt exp'!$L:$L,'FAOstat _govt exp'!$J:$J,FAOstat!AY$4,'FAOstat _govt exp'!$H:$H,FAOstat!AY$3,'FAOstat _govt exp'!$D:$D,FAOstat!$B105)</f>
        <v>0</v>
      </c>
      <c r="AZ105">
        <f>SUMIFS('FAOstat _govt exp'!$L:$L,'FAOstat _govt exp'!$J:$J,FAOstat!AZ$4,'FAOstat _govt exp'!$H:$H,FAOstat!AZ$3,'FAOstat _govt exp'!$D:$D,FAOstat!$B105)</f>
        <v>0</v>
      </c>
      <c r="BA105">
        <f>SUMIFS('FAOstat _govt exp'!$L:$L,'FAOstat _govt exp'!$J:$J,FAOstat!BA$4,'FAOstat _govt exp'!$H:$H,FAOstat!BA$3,'FAOstat _govt exp'!$D:$D,FAOstat!$B105)</f>
        <v>0</v>
      </c>
      <c r="BB105">
        <f>SUMIFS('FAOstat _govt exp'!$L:$L,'FAOstat _govt exp'!$J:$J,FAOstat!BB$4,'FAOstat _govt exp'!$H:$H,FAOstat!BB$3,'FAOstat _govt exp'!$D:$D,FAOstat!$B105)</f>
        <v>28.58</v>
      </c>
      <c r="BC105">
        <f>SUMIFS('FAOstat _govt exp'!$L:$L,'FAOstat _govt exp'!$J:$J,FAOstat!BC$4,'FAOstat _govt exp'!$H:$H,FAOstat!BC$3,'FAOstat _govt exp'!$D:$D,FAOstat!$B105)</f>
        <v>28.8</v>
      </c>
      <c r="BD105">
        <f>SUMIFS('FAOstat _govt exp'!$L:$L,'FAOstat _govt exp'!$J:$J,FAOstat!BD$4,'FAOstat _govt exp'!$H:$H,FAOstat!BD$3,'FAOstat _govt exp'!$D:$D,FAOstat!$B105)</f>
        <v>30.11</v>
      </c>
      <c r="BE105">
        <f>SUMIFS('FAOstat _govt exp'!$L:$L,'FAOstat _govt exp'!$J:$J,FAOstat!BE$4,'FAOstat _govt exp'!$H:$H,FAOstat!BE$3,'FAOstat _govt exp'!$D:$D,FAOstat!$B105)</f>
        <v>30.28</v>
      </c>
      <c r="BF105">
        <f>SUMIFS('FAOstat _govt exp'!$L:$L,'FAOstat _govt exp'!$J:$J,FAOstat!BF$4,'FAOstat _govt exp'!$H:$H,FAOstat!BF$3,'FAOstat _govt exp'!$D:$D,FAOstat!$B105)</f>
        <v>29.01</v>
      </c>
      <c r="BG105">
        <f>SUMIFS('FAOstat _govt exp'!$L:$L,'FAOstat _govt exp'!$J:$J,FAOstat!BG$4,'FAOstat _govt exp'!$H:$H,FAOstat!BG$3,'FAOstat _govt exp'!$D:$D,FAOstat!$B105)</f>
        <v>21.31</v>
      </c>
      <c r="BH105">
        <f>SUMIFS('FAOstat _govt exp'!$L:$L,'FAOstat _govt exp'!$J:$J,FAOstat!BH$4,'FAOstat _govt exp'!$H:$H,FAOstat!BH$3,'FAOstat _govt exp'!$D:$D,FAOstat!$B105)</f>
        <v>0</v>
      </c>
      <c r="BI105">
        <f>SUMIFS('FAOstat _govt exp'!$L:$L,'FAOstat _govt exp'!$J:$J,FAOstat!BI$4,'FAOstat _govt exp'!$H:$H,FAOstat!BI$3,'FAOstat _govt exp'!$D:$D,FAOstat!$B105)</f>
        <v>0</v>
      </c>
      <c r="BJ105">
        <f>SUMIFS('FAOstat _govt exp'!$L:$L,'FAOstat _govt exp'!$J:$J,FAOstat!BJ$4,'FAOstat _govt exp'!$H:$H,FAOstat!BJ$3,'FAOstat _govt exp'!$D:$D,FAOstat!$B105)</f>
        <v>0</v>
      </c>
      <c r="BK105">
        <f>SUMIFS('FAOstat _govt exp'!$L:$L,'FAOstat _govt exp'!$J:$J,FAOstat!BK$4,'FAOstat _govt exp'!$H:$H,FAOstat!BK$3,'FAOstat _govt exp'!$D:$D,FAOstat!$B105)</f>
        <v>0</v>
      </c>
      <c r="BL105">
        <f>SUMIFS('FAOstat _govt exp'!$L:$L,'FAOstat _govt exp'!$J:$J,FAOstat!BL$4,'FAOstat _govt exp'!$H:$H,FAOstat!BL$3,'FAOstat _govt exp'!$D:$D,FAOstat!$B105)</f>
        <v>0</v>
      </c>
      <c r="BM105">
        <f>SUMIFS('FAOstat _govt exp'!$L:$L,'FAOstat _govt exp'!$J:$J,FAOstat!BM$4,'FAOstat _govt exp'!$H:$H,FAOstat!BM$3,'FAOstat _govt exp'!$D:$D,FAOstat!$B105)</f>
        <v>0</v>
      </c>
      <c r="BN105">
        <f>SUMIFS('FAOstat _govt exp'!$L:$L,'FAOstat _govt exp'!$J:$J,FAOstat!BN$4,'FAOstat _govt exp'!$H:$H,FAOstat!BN$3,'FAOstat _govt exp'!$D:$D,FAOstat!$B105)</f>
        <v>0</v>
      </c>
      <c r="BO105">
        <f>SUMIFS('FAOstat _govt exp'!$L:$L,'FAOstat _govt exp'!$J:$J,FAOstat!BO$4,'FAOstat _govt exp'!$H:$H,FAOstat!BO$3,'FAOstat _govt exp'!$D:$D,FAOstat!$B105)</f>
        <v>0</v>
      </c>
      <c r="BP105">
        <f>SUMIFS('FAOstat _govt exp'!$L:$L,'FAOstat _govt exp'!$J:$J,FAOstat!BP$4,'FAOstat _govt exp'!$H:$H,FAOstat!BP$3,'FAOstat _govt exp'!$D:$D,FAOstat!$B105)</f>
        <v>0</v>
      </c>
      <c r="BQ105">
        <f>SUMIFS('FAOstat _govt exp'!$L:$L,'FAOstat _govt exp'!$J:$J,FAOstat!BQ$4,'FAOstat _govt exp'!$H:$H,FAOstat!BQ$3,'FAOstat _govt exp'!$D:$D,FAOstat!$B105)</f>
        <v>0</v>
      </c>
      <c r="BR105">
        <f>SUMIFS('FAOstat _govt exp'!$L:$L,'FAOstat _govt exp'!$J:$J,FAOstat!BR$4,'FAOstat _govt exp'!$H:$H,FAOstat!BR$3,'FAOstat _govt exp'!$D:$D,FAOstat!$B105)</f>
        <v>0</v>
      </c>
      <c r="BS105">
        <f>SUMIFS('FAOstat _govt exp'!$L:$L,'FAOstat _govt exp'!$J:$J,FAOstat!BS$4,'FAOstat _govt exp'!$H:$H,FAOstat!BS$3,'FAOstat _govt exp'!$D:$D,FAOstat!$B105)</f>
        <v>0</v>
      </c>
      <c r="BT105">
        <f>SUMIFS('FAOstat _govt exp'!$L:$L,'FAOstat _govt exp'!$J:$J,FAOstat!BT$4,'FAOstat _govt exp'!$H:$H,FAOstat!BT$3,'FAOstat _govt exp'!$D:$D,FAOstat!$B105)</f>
        <v>0</v>
      </c>
      <c r="BU105">
        <f>SUMIFS('FAOstat _govt exp'!$L:$L,'FAOstat _govt exp'!$J:$J,FAOstat!BU$4,'FAOstat _govt exp'!$H:$H,FAOstat!BU$3,'FAOstat _govt exp'!$D:$D,FAOstat!$B105)</f>
        <v>0</v>
      </c>
      <c r="BV105">
        <f>SUMIFS('FAOstat _govt exp'!$L:$L,'FAOstat _govt exp'!$J:$J,FAOstat!BV$4,'FAOstat _govt exp'!$H:$H,FAOstat!BV$3,'FAOstat _govt exp'!$D:$D,FAOstat!$B105)</f>
        <v>0</v>
      </c>
      <c r="BW105">
        <f>SUMIFS('FAOstat _govt exp'!$L:$L,'FAOstat _govt exp'!$J:$J,FAOstat!BW$4,'FAOstat _govt exp'!$H:$H,FAOstat!BW$3,'FAOstat _govt exp'!$D:$D,FAOstat!$B105)</f>
        <v>0</v>
      </c>
      <c r="BX105">
        <f>SUMIFS('FAOstat _govt exp'!$L:$L,'FAOstat _govt exp'!$J:$J,FAOstat!BX$4,'FAOstat _govt exp'!$H:$H,FAOstat!BX$3,'FAOstat _govt exp'!$D:$D,FAOstat!$B105)</f>
        <v>0</v>
      </c>
      <c r="BY105">
        <f>SUMIFS('FAOstat _govt exp'!$L:$L,'FAOstat _govt exp'!$J:$J,FAOstat!BY$4,'FAOstat _govt exp'!$H:$H,FAOstat!BY$3,'FAOstat _govt exp'!$D:$D,FAOstat!$B105)</f>
        <v>0</v>
      </c>
      <c r="BZ105">
        <f>SUMIFS('FAOstat _govt exp'!$L:$L,'FAOstat _govt exp'!$J:$J,FAOstat!BZ$4,'FAOstat _govt exp'!$H:$H,FAOstat!BZ$3,'FAOstat _govt exp'!$D:$D,FAOstat!$B105)</f>
        <v>0</v>
      </c>
      <c r="CA105">
        <f>SUMIFS('FAOstat _govt exp'!$L:$L,'FAOstat _govt exp'!$J:$J,FAOstat!CA$4,'FAOstat _govt exp'!$H:$H,FAOstat!CA$3,'FAOstat _govt exp'!$D:$D,FAOstat!$B105)</f>
        <v>0</v>
      </c>
      <c r="CB105">
        <f>SUMIFS('FAOstat _govt exp'!$L:$L,'FAOstat _govt exp'!$J:$J,FAOstat!CB$4,'FAOstat _govt exp'!$H:$H,FAOstat!CB$3,'FAOstat _govt exp'!$D:$D,FAOstat!$B105)</f>
        <v>0</v>
      </c>
      <c r="CC105">
        <f>SUMIFS('FAOstat _govt exp'!$L:$L,'FAOstat _govt exp'!$J:$J,FAOstat!CC$4,'FAOstat _govt exp'!$H:$H,FAOstat!CC$3,'FAOstat _govt exp'!$D:$D,FAOstat!$B105)</f>
        <v>0</v>
      </c>
      <c r="CD105">
        <f>SUMIFS('FAOstat _govt exp'!$L:$L,'FAOstat _govt exp'!$J:$J,FAOstat!CD$4,'FAOstat _govt exp'!$H:$H,FAOstat!CD$3,'FAOstat _govt exp'!$D:$D,FAOstat!$B105)</f>
        <v>0</v>
      </c>
      <c r="CE105" s="4">
        <f>SUMIFS('FAOstat_value added'!$L:$L,'FAOstat_value added'!$J:$J,FAOstat!CE$4,'FAOstat_value added'!$D:$D,FAOstat!$B105)</f>
        <v>125.80354800000001</v>
      </c>
      <c r="CF105" s="4">
        <f>IF(SUMIFS('FAOstat_value added'!$L:$L,'FAOstat_value added'!$J:$J,FAOstat!CF$4,'FAOstat_value added'!$D:$D,FAOstat!$B105)=0,CE105*(1+Assumptions!$C$10),SUMIFS('FAOstat_value added'!$L:$L,'FAOstat_value added'!$J:$J,FAOstat!CF$4,'FAOstat_value added'!$D:$D,FAOstat!$B105))</f>
        <v>141.446101</v>
      </c>
      <c r="CG105" s="4">
        <f>IF(SUMIFS('FAOstat_value added'!$L:$L,'FAOstat_value added'!$J:$J,FAOstat!CG$4,'FAOstat_value added'!$D:$D,FAOstat!$B105)=0,CF105*(1+Assumptions!$C$10),SUMIFS('FAOstat_value added'!$L:$L,'FAOstat_value added'!$J:$J,FAOstat!CG$4,'FAOstat_value added'!$D:$D,FAOstat!$B105))</f>
        <v>158.847745</v>
      </c>
      <c r="CH105" s="4">
        <f>IF(SUMIFS('FAOstat_value added'!$L:$L,'FAOstat_value added'!$J:$J,FAOstat!CH$4,'FAOstat_value added'!$D:$D,FAOstat!$B105)=0,CG105*(1+Assumptions!$C$10),SUMIFS('FAOstat_value added'!$L:$L,'FAOstat_value added'!$J:$J,FAOstat!CH$4,'FAOstat_value added'!$D:$D,FAOstat!$B105))</f>
        <v>173.873345</v>
      </c>
      <c r="CI105" s="4">
        <f>IF(SUMIFS('FAOstat_value added'!$L:$L,'FAOstat_value added'!$J:$J,FAOstat!CI$4,'FAOstat_value added'!$D:$D,FAOstat!$B105)=0,CH105*(1+Assumptions!$C$10),SUMIFS('FAOstat_value added'!$L:$L,'FAOstat_value added'!$J:$J,FAOstat!CI$4,'FAOstat_value added'!$D:$D,FAOstat!$B105))</f>
        <v>188.250529</v>
      </c>
      <c r="CJ105" s="4">
        <f>IF(SUMIFS('FAOstat_value added'!$L:$L,'FAOstat_value added'!$J:$J,FAOstat!CJ$4,'FAOstat_value added'!$D:$D,FAOstat!$B105)=0,CI105*(1+Assumptions!$C$10),SUMIFS('FAOstat_value added'!$L:$L,'FAOstat_value added'!$J:$J,FAOstat!CJ$4,'FAOstat_value added'!$D:$D,FAOstat!$B105))</f>
        <v>165.82324299999999</v>
      </c>
      <c r="CK105" s="4">
        <f>IF(SUMIFS('FAOstat_value added'!$L:$L,'FAOstat_value added'!$J:$J,FAOstat!CK$4,'FAOstat_value added'!$D:$D,FAOstat!$B105)=0,CJ105*(1+Assumptions!$C$10),SUMIFS('FAOstat_value added'!$L:$L,'FAOstat_value added'!$J:$J,FAOstat!CK$4,'FAOstat_value added'!$D:$D,FAOstat!$B105))</f>
        <v>161.314807</v>
      </c>
      <c r="CL105" s="4">
        <f>IF(SUMIFS('FAOstat_value added'!$L:$L,'FAOstat_value added'!$J:$J,FAOstat!CL$4,'FAOstat_value added'!$D:$D,FAOstat!$B105)=0,CK105*(1+Assumptions!$C$10),SUMIFS('FAOstat_value added'!$L:$L,'FAOstat_value added'!$J:$J,FAOstat!CL$4,'FAOstat_value added'!$D:$D,FAOstat!$B105))</f>
        <v>171.98400699999999</v>
      </c>
      <c r="CM105" s="4">
        <f>IF(SUMIFS('FAOstat_value added'!$L:$L,'FAOstat_value added'!$J:$J,FAOstat!CM$4,'FAOstat_value added'!$D:$D,FAOstat!$B105)=0,CL105*(1+Assumptions!$C$10),SUMIFS('FAOstat_value added'!$L:$L,'FAOstat_value added'!$J:$J,FAOstat!CM$4,'FAOstat_value added'!$D:$D,FAOstat!$B105))</f>
        <v>186.53305</v>
      </c>
      <c r="CN105" s="4">
        <f>IF(SUMIFS('FAOstat_value added'!$L:$L,'FAOstat_value added'!$J:$J,FAOstat!CN$4,'FAOstat_value added'!$D:$D,FAOstat!$B105)=0,CM105*(1+Assumptions!$C$10),SUMIFS('FAOstat_value added'!$L:$L,'FAOstat_value added'!$J:$J,FAOstat!CN$4,'FAOstat_value added'!$D:$D,FAOstat!$B105))</f>
        <v>190.263711</v>
      </c>
      <c r="CO105" s="36">
        <f t="shared" si="49"/>
        <v>0</v>
      </c>
    </row>
    <row r="106" spans="2:93" x14ac:dyDescent="0.35">
      <c r="B106" t="s">
        <v>231</v>
      </c>
      <c r="C106">
        <f t="shared" si="29"/>
        <v>0</v>
      </c>
      <c r="D106">
        <f t="shared" si="30"/>
        <v>0</v>
      </c>
      <c r="E106">
        <f t="shared" si="31"/>
        <v>0</v>
      </c>
      <c r="F106">
        <f t="shared" si="32"/>
        <v>0</v>
      </c>
      <c r="G106">
        <f t="shared" si="33"/>
        <v>0</v>
      </c>
      <c r="H106">
        <f t="shared" si="34"/>
        <v>0</v>
      </c>
      <c r="I106">
        <f t="shared" si="35"/>
        <v>0</v>
      </c>
      <c r="J106">
        <f t="shared" si="36"/>
        <v>0</v>
      </c>
      <c r="K106">
        <f t="shared" si="37"/>
        <v>0</v>
      </c>
      <c r="L106">
        <f t="shared" si="38"/>
        <v>0</v>
      </c>
      <c r="M106" s="4">
        <f t="shared" si="39"/>
        <v>604.77</v>
      </c>
      <c r="N106" s="4">
        <f t="shared" si="40"/>
        <v>475.21</v>
      </c>
      <c r="O106" s="4">
        <f t="shared" si="41"/>
        <v>1772.99</v>
      </c>
      <c r="P106" s="4">
        <f t="shared" si="42"/>
        <v>1975.55</v>
      </c>
      <c r="Q106" s="4">
        <f t="shared" si="43"/>
        <v>2066.48</v>
      </c>
      <c r="R106" s="4">
        <f t="shared" si="44"/>
        <v>1759.44</v>
      </c>
      <c r="S106" s="4">
        <f t="shared" si="45"/>
        <v>1719.43</v>
      </c>
      <c r="T106" s="4">
        <f t="shared" si="46"/>
        <v>1767.79</v>
      </c>
      <c r="U106" s="4">
        <f t="shared" si="47"/>
        <v>1884.78</v>
      </c>
      <c r="V106" s="4">
        <f t="shared" si="48"/>
        <v>0</v>
      </c>
      <c r="W106">
        <f>SUMIFS('FAOstat _govt exp'!$L:$L,'FAOstat _govt exp'!$J:$J,FAOstat!W$4,'FAOstat _govt exp'!$H:$H,FAOstat!W$3,'FAOstat _govt exp'!$D:$D,FAOstat!$B106)</f>
        <v>0</v>
      </c>
      <c r="X106">
        <f>SUMIFS('FAOstat _govt exp'!$L:$L,'FAOstat _govt exp'!$J:$J,FAOstat!X$4,'FAOstat _govt exp'!$H:$H,FAOstat!X$3,'FAOstat _govt exp'!$D:$D,FAOstat!$B106)</f>
        <v>0</v>
      </c>
      <c r="Y106">
        <f>SUMIFS('FAOstat _govt exp'!$L:$L,'FAOstat _govt exp'!$J:$J,FAOstat!Y$4,'FAOstat _govt exp'!$H:$H,FAOstat!Y$3,'FAOstat _govt exp'!$D:$D,FAOstat!$B106)</f>
        <v>0</v>
      </c>
      <c r="Z106">
        <f>SUMIFS('FAOstat _govt exp'!$L:$L,'FAOstat _govt exp'!$J:$J,FAOstat!Z$4,'FAOstat _govt exp'!$H:$H,FAOstat!Z$3,'FAOstat _govt exp'!$D:$D,FAOstat!$B106)</f>
        <v>0</v>
      </c>
      <c r="AA106">
        <f>SUMIFS('FAOstat _govt exp'!$L:$L,'FAOstat _govt exp'!$J:$J,FAOstat!AA$4,'FAOstat _govt exp'!$H:$H,FAOstat!AA$3,'FAOstat _govt exp'!$D:$D,FAOstat!$B106)</f>
        <v>0</v>
      </c>
      <c r="AB106">
        <f>SUMIFS('FAOstat _govt exp'!$L:$L,'FAOstat _govt exp'!$J:$J,FAOstat!AB$4,'FAOstat _govt exp'!$H:$H,FAOstat!AB$3,'FAOstat _govt exp'!$D:$D,FAOstat!$B106)</f>
        <v>0</v>
      </c>
      <c r="AC106">
        <f>SUMIFS('FAOstat _govt exp'!$L:$L,'FAOstat _govt exp'!$J:$J,FAOstat!AC$4,'FAOstat _govt exp'!$H:$H,FAOstat!AC$3,'FAOstat _govt exp'!$D:$D,FAOstat!$B106)</f>
        <v>0</v>
      </c>
      <c r="AD106">
        <f>SUMIFS('FAOstat _govt exp'!$L:$L,'FAOstat _govt exp'!$J:$J,FAOstat!AD$4,'FAOstat _govt exp'!$H:$H,FAOstat!AD$3,'FAOstat _govt exp'!$D:$D,FAOstat!$B106)</f>
        <v>0</v>
      </c>
      <c r="AE106">
        <f>SUMIFS('FAOstat _govt exp'!$L:$L,'FAOstat _govt exp'!$J:$J,FAOstat!AE$4,'FAOstat _govt exp'!$H:$H,FAOstat!AE$3,'FAOstat _govt exp'!$D:$D,FAOstat!$B106)</f>
        <v>0</v>
      </c>
      <c r="AF106">
        <f>SUMIFS('FAOstat _govt exp'!$L:$L,'FAOstat _govt exp'!$J:$J,FAOstat!AF$4,'FAOstat _govt exp'!$H:$H,FAOstat!AF$3,'FAOstat _govt exp'!$D:$D,FAOstat!$B106)</f>
        <v>0</v>
      </c>
      <c r="AG106">
        <f>SUMIFS('FAOstat _govt exp'!$L:$L,'FAOstat _govt exp'!$J:$J,FAOstat!AG$4,'FAOstat _govt exp'!$H:$H,FAOstat!AG$3,'FAOstat _govt exp'!$D:$D,FAOstat!$B106)</f>
        <v>0</v>
      </c>
      <c r="AH106">
        <f>SUMIFS('FAOstat _govt exp'!$L:$L,'FAOstat _govt exp'!$J:$J,FAOstat!AH$4,'FAOstat _govt exp'!$H:$H,FAOstat!AH$3,'FAOstat _govt exp'!$D:$D,FAOstat!$B106)</f>
        <v>0</v>
      </c>
      <c r="AI106">
        <f>SUMIFS('FAOstat _govt exp'!$L:$L,'FAOstat _govt exp'!$J:$J,FAOstat!AI$4,'FAOstat _govt exp'!$H:$H,FAOstat!AI$3,'FAOstat _govt exp'!$D:$D,FAOstat!$B106)</f>
        <v>1772.99</v>
      </c>
      <c r="AJ106">
        <f>SUMIFS('FAOstat _govt exp'!$L:$L,'FAOstat _govt exp'!$J:$J,FAOstat!AJ$4,'FAOstat _govt exp'!$H:$H,FAOstat!AJ$3,'FAOstat _govt exp'!$D:$D,FAOstat!$B106)</f>
        <v>1975.55</v>
      </c>
      <c r="AK106">
        <f>SUMIFS('FAOstat _govt exp'!$L:$L,'FAOstat _govt exp'!$J:$J,FAOstat!AK$4,'FAOstat _govt exp'!$H:$H,FAOstat!AK$3,'FAOstat _govt exp'!$D:$D,FAOstat!$B106)</f>
        <v>2066.48</v>
      </c>
      <c r="AL106">
        <f>SUMIFS('FAOstat _govt exp'!$L:$L,'FAOstat _govt exp'!$J:$J,FAOstat!AL$4,'FAOstat _govt exp'!$H:$H,FAOstat!AL$3,'FAOstat _govt exp'!$D:$D,FAOstat!$B106)</f>
        <v>1759.44</v>
      </c>
      <c r="AM106">
        <f>SUMIFS('FAOstat _govt exp'!$L:$L,'FAOstat _govt exp'!$J:$J,FAOstat!AM$4,'FAOstat _govt exp'!$H:$H,FAOstat!AM$3,'FAOstat _govt exp'!$D:$D,FAOstat!$B106)</f>
        <v>1719.43</v>
      </c>
      <c r="AN106">
        <f>SUMIFS('FAOstat _govt exp'!$L:$L,'FAOstat _govt exp'!$J:$J,FAOstat!AN$4,'FAOstat _govt exp'!$H:$H,FAOstat!AN$3,'FAOstat _govt exp'!$D:$D,FAOstat!$B106)</f>
        <v>1767.79</v>
      </c>
      <c r="AO106">
        <f>SUMIFS('FAOstat _govt exp'!$L:$L,'FAOstat _govt exp'!$J:$J,FAOstat!AO$4,'FAOstat _govt exp'!$H:$H,FAOstat!AO$3,'FAOstat _govt exp'!$D:$D,FAOstat!$B106)</f>
        <v>1884.78</v>
      </c>
      <c r="AP106">
        <f>SUMIFS('FAOstat _govt exp'!$L:$L,'FAOstat _govt exp'!$J:$J,FAOstat!AP$4,'FAOstat _govt exp'!$H:$H,FAOstat!AP$3,'FAOstat _govt exp'!$D:$D,FAOstat!$B106)</f>
        <v>0</v>
      </c>
      <c r="AQ106">
        <f>SUMIFS('FAOstat _govt exp'!$L:$L,'FAOstat _govt exp'!$J:$J,FAOstat!AQ$4,'FAOstat _govt exp'!$H:$H,FAOstat!AQ$3,'FAOstat _govt exp'!$D:$D,FAOstat!$B106)</f>
        <v>0</v>
      </c>
      <c r="AR106">
        <f>SUMIFS('FAOstat _govt exp'!$L:$L,'FAOstat _govt exp'!$J:$J,FAOstat!AR$4,'FAOstat _govt exp'!$H:$H,FAOstat!AR$3,'FAOstat _govt exp'!$D:$D,FAOstat!$B106)</f>
        <v>0</v>
      </c>
      <c r="AS106">
        <f>SUMIFS('FAOstat _govt exp'!$L:$L,'FAOstat _govt exp'!$J:$J,FAOstat!AS$4,'FAOstat _govt exp'!$H:$H,FAOstat!AS$3,'FAOstat _govt exp'!$D:$D,FAOstat!$B106)</f>
        <v>0</v>
      </c>
      <c r="AT106">
        <f>SUMIFS('FAOstat _govt exp'!$L:$L,'FAOstat _govt exp'!$J:$J,FAOstat!AT$4,'FAOstat _govt exp'!$H:$H,FAOstat!AT$3,'FAOstat _govt exp'!$D:$D,FAOstat!$B106)</f>
        <v>0</v>
      </c>
      <c r="AU106">
        <f>SUMIFS('FAOstat _govt exp'!$L:$L,'FAOstat _govt exp'!$J:$J,FAOstat!AU$4,'FAOstat _govt exp'!$H:$H,FAOstat!AU$3,'FAOstat _govt exp'!$D:$D,FAOstat!$B106)</f>
        <v>0</v>
      </c>
      <c r="AV106">
        <f>SUMIFS('FAOstat _govt exp'!$L:$L,'FAOstat _govt exp'!$J:$J,FAOstat!AV$4,'FAOstat _govt exp'!$H:$H,FAOstat!AV$3,'FAOstat _govt exp'!$D:$D,FAOstat!$B106)</f>
        <v>0</v>
      </c>
      <c r="AW106">
        <f>SUMIFS('FAOstat _govt exp'!$L:$L,'FAOstat _govt exp'!$J:$J,FAOstat!AW$4,'FAOstat _govt exp'!$H:$H,FAOstat!AW$3,'FAOstat _govt exp'!$D:$D,FAOstat!$B106)</f>
        <v>0</v>
      </c>
      <c r="AX106">
        <f>SUMIFS('FAOstat _govt exp'!$L:$L,'FAOstat _govt exp'!$J:$J,FAOstat!AX$4,'FAOstat _govt exp'!$H:$H,FAOstat!AX$3,'FAOstat _govt exp'!$D:$D,FAOstat!$B106)</f>
        <v>0</v>
      </c>
      <c r="AY106">
        <f>SUMIFS('FAOstat _govt exp'!$L:$L,'FAOstat _govt exp'!$J:$J,FAOstat!AY$4,'FAOstat _govt exp'!$H:$H,FAOstat!AY$3,'FAOstat _govt exp'!$D:$D,FAOstat!$B106)</f>
        <v>0</v>
      </c>
      <c r="AZ106">
        <f>SUMIFS('FAOstat _govt exp'!$L:$L,'FAOstat _govt exp'!$J:$J,FAOstat!AZ$4,'FAOstat _govt exp'!$H:$H,FAOstat!AZ$3,'FAOstat _govt exp'!$D:$D,FAOstat!$B106)</f>
        <v>0</v>
      </c>
      <c r="BA106">
        <f>SUMIFS('FAOstat _govt exp'!$L:$L,'FAOstat _govt exp'!$J:$J,FAOstat!BA$4,'FAOstat _govt exp'!$H:$H,FAOstat!BA$3,'FAOstat _govt exp'!$D:$D,FAOstat!$B106)</f>
        <v>0</v>
      </c>
      <c r="BB106">
        <f>SUMIFS('FAOstat _govt exp'!$L:$L,'FAOstat _govt exp'!$J:$J,FAOstat!BB$4,'FAOstat _govt exp'!$H:$H,FAOstat!BB$3,'FAOstat _govt exp'!$D:$D,FAOstat!$B106)</f>
        <v>0</v>
      </c>
      <c r="BC106">
        <f>SUMIFS('FAOstat _govt exp'!$L:$L,'FAOstat _govt exp'!$J:$J,FAOstat!BC$4,'FAOstat _govt exp'!$H:$H,FAOstat!BC$3,'FAOstat _govt exp'!$D:$D,FAOstat!$B106)</f>
        <v>0</v>
      </c>
      <c r="BD106">
        <f>SUMIFS('FAOstat _govt exp'!$L:$L,'FAOstat _govt exp'!$J:$J,FAOstat!BD$4,'FAOstat _govt exp'!$H:$H,FAOstat!BD$3,'FAOstat _govt exp'!$D:$D,FAOstat!$B106)</f>
        <v>0</v>
      </c>
      <c r="BE106">
        <f>SUMIFS('FAOstat _govt exp'!$L:$L,'FAOstat _govt exp'!$J:$J,FAOstat!BE$4,'FAOstat _govt exp'!$H:$H,FAOstat!BE$3,'FAOstat _govt exp'!$D:$D,FAOstat!$B106)</f>
        <v>0</v>
      </c>
      <c r="BF106">
        <f>SUMIFS('FAOstat _govt exp'!$L:$L,'FAOstat _govt exp'!$J:$J,FAOstat!BF$4,'FAOstat _govt exp'!$H:$H,FAOstat!BF$3,'FAOstat _govt exp'!$D:$D,FAOstat!$B106)</f>
        <v>0</v>
      </c>
      <c r="BG106">
        <f>SUMIFS('FAOstat _govt exp'!$L:$L,'FAOstat _govt exp'!$J:$J,FAOstat!BG$4,'FAOstat _govt exp'!$H:$H,FAOstat!BG$3,'FAOstat _govt exp'!$D:$D,FAOstat!$B106)</f>
        <v>0</v>
      </c>
      <c r="BH106">
        <f>SUMIFS('FAOstat _govt exp'!$L:$L,'FAOstat _govt exp'!$J:$J,FAOstat!BH$4,'FAOstat _govt exp'!$H:$H,FAOstat!BH$3,'FAOstat _govt exp'!$D:$D,FAOstat!$B106)</f>
        <v>0</v>
      </c>
      <c r="BI106">
        <f>SUMIFS('FAOstat _govt exp'!$L:$L,'FAOstat _govt exp'!$J:$J,FAOstat!BI$4,'FAOstat _govt exp'!$H:$H,FAOstat!BI$3,'FAOstat _govt exp'!$D:$D,FAOstat!$B106)</f>
        <v>0</v>
      </c>
      <c r="BJ106">
        <f>SUMIFS('FAOstat _govt exp'!$L:$L,'FAOstat _govt exp'!$J:$J,FAOstat!BJ$4,'FAOstat _govt exp'!$H:$H,FAOstat!BJ$3,'FAOstat _govt exp'!$D:$D,FAOstat!$B106)</f>
        <v>0</v>
      </c>
      <c r="BK106">
        <f>SUMIFS('FAOstat _govt exp'!$L:$L,'FAOstat _govt exp'!$J:$J,FAOstat!BK$4,'FAOstat _govt exp'!$H:$H,FAOstat!BK$3,'FAOstat _govt exp'!$D:$D,FAOstat!$B106)</f>
        <v>604.77</v>
      </c>
      <c r="BL106">
        <f>SUMIFS('FAOstat _govt exp'!$L:$L,'FAOstat _govt exp'!$J:$J,FAOstat!BL$4,'FAOstat _govt exp'!$H:$H,FAOstat!BL$3,'FAOstat _govt exp'!$D:$D,FAOstat!$B106)</f>
        <v>475.21</v>
      </c>
      <c r="BM106">
        <f>SUMIFS('FAOstat _govt exp'!$L:$L,'FAOstat _govt exp'!$J:$J,FAOstat!BM$4,'FAOstat _govt exp'!$H:$H,FAOstat!BM$3,'FAOstat _govt exp'!$D:$D,FAOstat!$B106)</f>
        <v>536.80999999999995</v>
      </c>
      <c r="BN106">
        <f>SUMIFS('FAOstat _govt exp'!$L:$L,'FAOstat _govt exp'!$J:$J,FAOstat!BN$4,'FAOstat _govt exp'!$H:$H,FAOstat!BN$3,'FAOstat _govt exp'!$D:$D,FAOstat!$B106)</f>
        <v>514.17999999999995</v>
      </c>
      <c r="BO106">
        <f>SUMIFS('FAOstat _govt exp'!$L:$L,'FAOstat _govt exp'!$J:$J,FAOstat!BO$4,'FAOstat _govt exp'!$H:$H,FAOstat!BO$3,'FAOstat _govt exp'!$D:$D,FAOstat!$B106)</f>
        <v>609.74</v>
      </c>
      <c r="BP106">
        <f>SUMIFS('FAOstat _govt exp'!$L:$L,'FAOstat _govt exp'!$J:$J,FAOstat!BP$4,'FAOstat _govt exp'!$H:$H,FAOstat!BP$3,'FAOstat _govt exp'!$D:$D,FAOstat!$B106)</f>
        <v>475.6</v>
      </c>
      <c r="BQ106">
        <f>SUMIFS('FAOstat _govt exp'!$L:$L,'FAOstat _govt exp'!$J:$J,FAOstat!BQ$4,'FAOstat _govt exp'!$H:$H,FAOstat!BQ$3,'FAOstat _govt exp'!$D:$D,FAOstat!$B106)</f>
        <v>476.15</v>
      </c>
      <c r="BR106">
        <f>SUMIFS('FAOstat _govt exp'!$L:$L,'FAOstat _govt exp'!$J:$J,FAOstat!BR$4,'FAOstat _govt exp'!$H:$H,FAOstat!BR$3,'FAOstat _govt exp'!$D:$D,FAOstat!$B106)</f>
        <v>517.26</v>
      </c>
      <c r="BS106">
        <f>SUMIFS('FAOstat _govt exp'!$L:$L,'FAOstat _govt exp'!$J:$J,FAOstat!BS$4,'FAOstat _govt exp'!$H:$H,FAOstat!BS$3,'FAOstat _govt exp'!$D:$D,FAOstat!$B106)</f>
        <v>577.75</v>
      </c>
      <c r="BT106">
        <f>SUMIFS('FAOstat _govt exp'!$L:$L,'FAOstat _govt exp'!$J:$J,FAOstat!BT$4,'FAOstat _govt exp'!$H:$H,FAOstat!BT$3,'FAOstat _govt exp'!$D:$D,FAOstat!$B106)</f>
        <v>0</v>
      </c>
      <c r="BU106">
        <f>SUMIFS('FAOstat _govt exp'!$L:$L,'FAOstat _govt exp'!$J:$J,FAOstat!BU$4,'FAOstat _govt exp'!$H:$H,FAOstat!BU$3,'FAOstat _govt exp'!$D:$D,FAOstat!$B106)</f>
        <v>0</v>
      </c>
      <c r="BV106">
        <f>SUMIFS('FAOstat _govt exp'!$L:$L,'FAOstat _govt exp'!$J:$J,FAOstat!BV$4,'FAOstat _govt exp'!$H:$H,FAOstat!BV$3,'FAOstat _govt exp'!$D:$D,FAOstat!$B106)</f>
        <v>0</v>
      </c>
      <c r="BW106">
        <f>SUMIFS('FAOstat _govt exp'!$L:$L,'FAOstat _govt exp'!$J:$J,FAOstat!BW$4,'FAOstat _govt exp'!$H:$H,FAOstat!BW$3,'FAOstat _govt exp'!$D:$D,FAOstat!$B106)</f>
        <v>0</v>
      </c>
      <c r="BX106">
        <f>SUMIFS('FAOstat _govt exp'!$L:$L,'FAOstat _govt exp'!$J:$J,FAOstat!BX$4,'FAOstat _govt exp'!$H:$H,FAOstat!BX$3,'FAOstat _govt exp'!$D:$D,FAOstat!$B106)</f>
        <v>0</v>
      </c>
      <c r="BY106">
        <f>SUMIFS('FAOstat _govt exp'!$L:$L,'FAOstat _govt exp'!$J:$J,FAOstat!BY$4,'FAOstat _govt exp'!$H:$H,FAOstat!BY$3,'FAOstat _govt exp'!$D:$D,FAOstat!$B106)</f>
        <v>0</v>
      </c>
      <c r="BZ106">
        <f>SUMIFS('FAOstat _govt exp'!$L:$L,'FAOstat _govt exp'!$J:$J,FAOstat!BZ$4,'FAOstat _govt exp'!$H:$H,FAOstat!BZ$3,'FAOstat _govt exp'!$D:$D,FAOstat!$B106)</f>
        <v>0</v>
      </c>
      <c r="CA106">
        <f>SUMIFS('FAOstat _govt exp'!$L:$L,'FAOstat _govt exp'!$J:$J,FAOstat!CA$4,'FAOstat _govt exp'!$H:$H,FAOstat!CA$3,'FAOstat _govt exp'!$D:$D,FAOstat!$B106)</f>
        <v>0</v>
      </c>
      <c r="CB106">
        <f>SUMIFS('FAOstat _govt exp'!$L:$L,'FAOstat _govt exp'!$J:$J,FAOstat!CB$4,'FAOstat _govt exp'!$H:$H,FAOstat!CB$3,'FAOstat _govt exp'!$D:$D,FAOstat!$B106)</f>
        <v>0</v>
      </c>
      <c r="CC106">
        <f>SUMIFS('FAOstat _govt exp'!$L:$L,'FAOstat _govt exp'!$J:$J,FAOstat!CC$4,'FAOstat _govt exp'!$H:$H,FAOstat!CC$3,'FAOstat _govt exp'!$D:$D,FAOstat!$B106)</f>
        <v>0</v>
      </c>
      <c r="CD106">
        <f>SUMIFS('FAOstat _govt exp'!$L:$L,'FAOstat _govt exp'!$J:$J,FAOstat!CD$4,'FAOstat _govt exp'!$H:$H,FAOstat!CD$3,'FAOstat _govt exp'!$D:$D,FAOstat!$B106)</f>
        <v>0</v>
      </c>
      <c r="CE106" s="4">
        <f>SUMIFS('FAOstat_value added'!$L:$L,'FAOstat_value added'!$J:$J,FAOstat!CE$4,'FAOstat_value added'!$D:$D,FAOstat!$B106)</f>
        <v>9651.0113340000007</v>
      </c>
      <c r="CF106" s="4">
        <f>IF(SUMIFS('FAOstat_value added'!$L:$L,'FAOstat_value added'!$J:$J,FAOstat!CF$4,'FAOstat_value added'!$D:$D,FAOstat!$B106)=0,CE106*(1+Assumptions!$C$10),SUMIFS('FAOstat_value added'!$L:$L,'FAOstat_value added'!$J:$J,FAOstat!CF$4,'FAOstat_value added'!$D:$D,FAOstat!$B106))</f>
        <v>10575.040987</v>
      </c>
      <c r="CG106" s="4">
        <f>IF(SUMIFS('FAOstat_value added'!$L:$L,'FAOstat_value added'!$J:$J,FAOstat!CG$4,'FAOstat_value added'!$D:$D,FAOstat!$B106)=0,CF106*(1+Assumptions!$C$10),SUMIFS('FAOstat_value added'!$L:$L,'FAOstat_value added'!$J:$J,FAOstat!CG$4,'FAOstat_value added'!$D:$D,FAOstat!$B106))</f>
        <v>9720.6180700000004</v>
      </c>
      <c r="CH106" s="4">
        <f>IF(SUMIFS('FAOstat_value added'!$L:$L,'FAOstat_value added'!$J:$J,FAOstat!CH$4,'FAOstat_value added'!$D:$D,FAOstat!$B106)=0,CG106*(1+Assumptions!$C$10),SUMIFS('FAOstat_value added'!$L:$L,'FAOstat_value added'!$J:$J,FAOstat!CH$4,'FAOstat_value added'!$D:$D,FAOstat!$B106))</f>
        <v>13427.00749</v>
      </c>
      <c r="CI106" s="4">
        <f>IF(SUMIFS('FAOstat_value added'!$L:$L,'FAOstat_value added'!$J:$J,FAOstat!CI$4,'FAOstat_value added'!$D:$D,FAOstat!$B106)=0,CH106*(1+Assumptions!$C$10),SUMIFS('FAOstat_value added'!$L:$L,'FAOstat_value added'!$J:$J,FAOstat!CI$4,'FAOstat_value added'!$D:$D,FAOstat!$B106))</f>
        <v>9617.2883889999994</v>
      </c>
      <c r="CJ106" s="4">
        <f>IF(SUMIFS('FAOstat_value added'!$L:$L,'FAOstat_value added'!$J:$J,FAOstat!CJ$4,'FAOstat_value added'!$D:$D,FAOstat!$B106)=0,CI106*(1+Assumptions!$C$10),SUMIFS('FAOstat_value added'!$L:$L,'FAOstat_value added'!$J:$J,FAOstat!CJ$4,'FAOstat_value added'!$D:$D,FAOstat!$B106))</f>
        <v>7961.7845500000003</v>
      </c>
      <c r="CK106" s="4">
        <f>IF(SUMIFS('FAOstat_value added'!$L:$L,'FAOstat_value added'!$J:$J,FAOstat!CK$4,'FAOstat_value added'!$D:$D,FAOstat!$B106)=0,CJ106*(1+Assumptions!$C$10),SUMIFS('FAOstat_value added'!$L:$L,'FAOstat_value added'!$J:$J,FAOstat!CK$4,'FAOstat_value added'!$D:$D,FAOstat!$B106))</f>
        <v>10484.328501</v>
      </c>
      <c r="CL106" s="4">
        <f>IF(SUMIFS('FAOstat_value added'!$L:$L,'FAOstat_value added'!$J:$J,FAOstat!CL$4,'FAOstat_value added'!$D:$D,FAOstat!$B106)=0,CK106*(1+Assumptions!$C$10),SUMIFS('FAOstat_value added'!$L:$L,'FAOstat_value added'!$J:$J,FAOstat!CL$4,'FAOstat_value added'!$D:$D,FAOstat!$B106))</f>
        <v>11944.650035999999</v>
      </c>
      <c r="CM106" s="4">
        <f>IF(SUMIFS('FAOstat_value added'!$L:$L,'FAOstat_value added'!$J:$J,FAOstat!CM$4,'FAOstat_value added'!$D:$D,FAOstat!$B106)=0,CL106*(1+Assumptions!$C$10),SUMIFS('FAOstat_value added'!$L:$L,'FAOstat_value added'!$J:$J,FAOstat!CM$4,'FAOstat_value added'!$D:$D,FAOstat!$B106))</f>
        <v>10999.928668</v>
      </c>
      <c r="CN106" s="4">
        <f>IF(SUMIFS('FAOstat_value added'!$L:$L,'FAOstat_value added'!$J:$J,FAOstat!CN$4,'FAOstat_value added'!$D:$D,FAOstat!$B106)=0,CM106*(1+Assumptions!$C$10),SUMIFS('FAOstat_value added'!$L:$L,'FAOstat_value added'!$J:$J,FAOstat!CN$4,'FAOstat_value added'!$D:$D,FAOstat!$B106))</f>
        <v>11219.927241360001</v>
      </c>
      <c r="CO106" s="36">
        <f t="shared" si="49"/>
        <v>0.16559756991134722</v>
      </c>
    </row>
    <row r="107" spans="2:93" x14ac:dyDescent="0.35">
      <c r="B107" t="s">
        <v>237</v>
      </c>
      <c r="C107">
        <f t="shared" si="29"/>
        <v>0</v>
      </c>
      <c r="D107">
        <f t="shared" si="30"/>
        <v>0</v>
      </c>
      <c r="E107">
        <f t="shared" si="31"/>
        <v>0</v>
      </c>
      <c r="F107">
        <f t="shared" si="32"/>
        <v>0</v>
      </c>
      <c r="G107">
        <f t="shared" si="33"/>
        <v>0</v>
      </c>
      <c r="H107">
        <f t="shared" si="34"/>
        <v>0</v>
      </c>
      <c r="I107">
        <f t="shared" si="35"/>
        <v>0</v>
      </c>
      <c r="J107">
        <f t="shared" si="36"/>
        <v>0</v>
      </c>
      <c r="K107">
        <f t="shared" si="37"/>
        <v>0</v>
      </c>
      <c r="L107">
        <f t="shared" si="38"/>
        <v>0</v>
      </c>
      <c r="M107" s="4">
        <f t="shared" si="39"/>
        <v>706.6</v>
      </c>
      <c r="N107" s="4">
        <f t="shared" si="40"/>
        <v>676.58</v>
      </c>
      <c r="O107" s="4">
        <f t="shared" si="41"/>
        <v>613.97</v>
      </c>
      <c r="P107" s="4">
        <f t="shared" si="42"/>
        <v>532.47</v>
      </c>
      <c r="Q107" s="4">
        <f t="shared" si="43"/>
        <v>566.11</v>
      </c>
      <c r="R107" s="4">
        <f t="shared" si="44"/>
        <v>302.21000000000004</v>
      </c>
      <c r="S107" s="4">
        <f t="shared" si="45"/>
        <v>376.55</v>
      </c>
      <c r="T107" s="4">
        <f t="shared" si="46"/>
        <v>527.34</v>
      </c>
      <c r="U107" s="4">
        <f t="shared" si="47"/>
        <v>0</v>
      </c>
      <c r="V107" s="4">
        <f t="shared" si="48"/>
        <v>0</v>
      </c>
      <c r="W107">
        <f>SUMIFS('FAOstat _govt exp'!$L:$L,'FAOstat _govt exp'!$J:$J,FAOstat!W$4,'FAOstat _govt exp'!$H:$H,FAOstat!W$3,'FAOstat _govt exp'!$D:$D,FAOstat!$B107)</f>
        <v>0</v>
      </c>
      <c r="X107">
        <f>SUMIFS('FAOstat _govt exp'!$L:$L,'FAOstat _govt exp'!$J:$J,FAOstat!X$4,'FAOstat _govt exp'!$H:$H,FAOstat!X$3,'FAOstat _govt exp'!$D:$D,FAOstat!$B107)</f>
        <v>0</v>
      </c>
      <c r="Y107">
        <f>SUMIFS('FAOstat _govt exp'!$L:$L,'FAOstat _govt exp'!$J:$J,FAOstat!Y$4,'FAOstat _govt exp'!$H:$H,FAOstat!Y$3,'FAOstat _govt exp'!$D:$D,FAOstat!$B107)</f>
        <v>0</v>
      </c>
      <c r="Z107">
        <f>SUMIFS('FAOstat _govt exp'!$L:$L,'FAOstat _govt exp'!$J:$J,FAOstat!Z$4,'FAOstat _govt exp'!$H:$H,FAOstat!Z$3,'FAOstat _govt exp'!$D:$D,FAOstat!$B107)</f>
        <v>532.47</v>
      </c>
      <c r="AA107">
        <f>SUMIFS('FAOstat _govt exp'!$L:$L,'FAOstat _govt exp'!$J:$J,FAOstat!AA$4,'FAOstat _govt exp'!$H:$H,FAOstat!AA$3,'FAOstat _govt exp'!$D:$D,FAOstat!$B107)</f>
        <v>420.33</v>
      </c>
      <c r="AB107">
        <f>SUMIFS('FAOstat _govt exp'!$L:$L,'FAOstat _govt exp'!$J:$J,FAOstat!AB$4,'FAOstat _govt exp'!$H:$H,FAOstat!AB$3,'FAOstat _govt exp'!$D:$D,FAOstat!$B107)</f>
        <v>211.28</v>
      </c>
      <c r="AC107">
        <f>SUMIFS('FAOstat _govt exp'!$L:$L,'FAOstat _govt exp'!$J:$J,FAOstat!AC$4,'FAOstat _govt exp'!$H:$H,FAOstat!AC$3,'FAOstat _govt exp'!$D:$D,FAOstat!$B107)</f>
        <v>299.73</v>
      </c>
      <c r="AD107">
        <f>SUMIFS('FAOstat _govt exp'!$L:$L,'FAOstat _govt exp'!$J:$J,FAOstat!AD$4,'FAOstat _govt exp'!$H:$H,FAOstat!AD$3,'FAOstat _govt exp'!$D:$D,FAOstat!$B107)</f>
        <v>443.26</v>
      </c>
      <c r="AE107">
        <f>SUMIFS('FAOstat _govt exp'!$L:$L,'FAOstat _govt exp'!$J:$J,FAOstat!AE$4,'FAOstat _govt exp'!$H:$H,FAOstat!AE$3,'FAOstat _govt exp'!$D:$D,FAOstat!$B107)</f>
        <v>0</v>
      </c>
      <c r="AF107">
        <f>SUMIFS('FAOstat _govt exp'!$L:$L,'FAOstat _govt exp'!$J:$J,FAOstat!AF$4,'FAOstat _govt exp'!$H:$H,FAOstat!AF$3,'FAOstat _govt exp'!$D:$D,FAOstat!$B107)</f>
        <v>0</v>
      </c>
      <c r="AG107">
        <f>SUMIFS('FAOstat _govt exp'!$L:$L,'FAOstat _govt exp'!$J:$J,FAOstat!AG$4,'FAOstat _govt exp'!$H:$H,FAOstat!AG$3,'FAOstat _govt exp'!$D:$D,FAOstat!$B107)</f>
        <v>0</v>
      </c>
      <c r="AH107">
        <f>SUMIFS('FAOstat _govt exp'!$L:$L,'FAOstat _govt exp'!$J:$J,FAOstat!AH$4,'FAOstat _govt exp'!$H:$H,FAOstat!AH$3,'FAOstat _govt exp'!$D:$D,FAOstat!$B107)</f>
        <v>0</v>
      </c>
      <c r="AI107">
        <f>SUMIFS('FAOstat _govt exp'!$L:$L,'FAOstat _govt exp'!$J:$J,FAOstat!AI$4,'FAOstat _govt exp'!$H:$H,FAOstat!AI$3,'FAOstat _govt exp'!$D:$D,FAOstat!$B107)</f>
        <v>0</v>
      </c>
      <c r="AJ107">
        <f>SUMIFS('FAOstat _govt exp'!$L:$L,'FAOstat _govt exp'!$J:$J,FAOstat!AJ$4,'FAOstat _govt exp'!$H:$H,FAOstat!AJ$3,'FAOstat _govt exp'!$D:$D,FAOstat!$B107)</f>
        <v>0</v>
      </c>
      <c r="AK107">
        <f>SUMIFS('FAOstat _govt exp'!$L:$L,'FAOstat _govt exp'!$J:$J,FAOstat!AK$4,'FAOstat _govt exp'!$H:$H,FAOstat!AK$3,'FAOstat _govt exp'!$D:$D,FAOstat!$B107)</f>
        <v>145.78</v>
      </c>
      <c r="AL107">
        <f>SUMIFS('FAOstat _govt exp'!$L:$L,'FAOstat _govt exp'!$J:$J,FAOstat!AL$4,'FAOstat _govt exp'!$H:$H,FAOstat!AL$3,'FAOstat _govt exp'!$D:$D,FAOstat!$B107)</f>
        <v>90.93</v>
      </c>
      <c r="AM107">
        <f>SUMIFS('FAOstat _govt exp'!$L:$L,'FAOstat _govt exp'!$J:$J,FAOstat!AM$4,'FAOstat _govt exp'!$H:$H,FAOstat!AM$3,'FAOstat _govt exp'!$D:$D,FAOstat!$B107)</f>
        <v>76.819999999999993</v>
      </c>
      <c r="AN107">
        <f>SUMIFS('FAOstat _govt exp'!$L:$L,'FAOstat _govt exp'!$J:$J,FAOstat!AN$4,'FAOstat _govt exp'!$H:$H,FAOstat!AN$3,'FAOstat _govt exp'!$D:$D,FAOstat!$B107)</f>
        <v>84.08</v>
      </c>
      <c r="AO107">
        <f>SUMIFS('FAOstat _govt exp'!$L:$L,'FAOstat _govt exp'!$J:$J,FAOstat!AO$4,'FAOstat _govt exp'!$H:$H,FAOstat!AO$3,'FAOstat _govt exp'!$D:$D,FAOstat!$B107)</f>
        <v>0</v>
      </c>
      <c r="AP107">
        <f>SUMIFS('FAOstat _govt exp'!$L:$L,'FAOstat _govt exp'!$J:$J,FAOstat!AP$4,'FAOstat _govt exp'!$H:$H,FAOstat!AP$3,'FAOstat _govt exp'!$D:$D,FAOstat!$B107)</f>
        <v>0</v>
      </c>
      <c r="AQ107">
        <f>SUMIFS('FAOstat _govt exp'!$L:$L,'FAOstat _govt exp'!$J:$J,FAOstat!AQ$4,'FAOstat _govt exp'!$H:$H,FAOstat!AQ$3,'FAOstat _govt exp'!$D:$D,FAOstat!$B107)</f>
        <v>0</v>
      </c>
      <c r="AR107">
        <f>SUMIFS('FAOstat _govt exp'!$L:$L,'FAOstat _govt exp'!$J:$J,FAOstat!AR$4,'FAOstat _govt exp'!$H:$H,FAOstat!AR$3,'FAOstat _govt exp'!$D:$D,FAOstat!$B107)</f>
        <v>0</v>
      </c>
      <c r="AS107">
        <f>SUMIFS('FAOstat _govt exp'!$L:$L,'FAOstat _govt exp'!$J:$J,FAOstat!AS$4,'FAOstat _govt exp'!$H:$H,FAOstat!AS$3,'FAOstat _govt exp'!$D:$D,FAOstat!$B107)</f>
        <v>0</v>
      </c>
      <c r="AT107">
        <f>SUMIFS('FAOstat _govt exp'!$L:$L,'FAOstat _govt exp'!$J:$J,FAOstat!AT$4,'FAOstat _govt exp'!$H:$H,FAOstat!AT$3,'FAOstat _govt exp'!$D:$D,FAOstat!$B107)</f>
        <v>0</v>
      </c>
      <c r="AU107">
        <f>SUMIFS('FAOstat _govt exp'!$L:$L,'FAOstat _govt exp'!$J:$J,FAOstat!AU$4,'FAOstat _govt exp'!$H:$H,FAOstat!AU$3,'FAOstat _govt exp'!$D:$D,FAOstat!$B107)</f>
        <v>0</v>
      </c>
      <c r="AV107">
        <f>SUMIFS('FAOstat _govt exp'!$L:$L,'FAOstat _govt exp'!$J:$J,FAOstat!AV$4,'FAOstat _govt exp'!$H:$H,FAOstat!AV$3,'FAOstat _govt exp'!$D:$D,FAOstat!$B107)</f>
        <v>0</v>
      </c>
      <c r="AW107">
        <f>SUMIFS('FAOstat _govt exp'!$L:$L,'FAOstat _govt exp'!$J:$J,FAOstat!AW$4,'FAOstat _govt exp'!$H:$H,FAOstat!AW$3,'FAOstat _govt exp'!$D:$D,FAOstat!$B107)</f>
        <v>0</v>
      </c>
      <c r="AX107">
        <f>SUMIFS('FAOstat _govt exp'!$L:$L,'FAOstat _govt exp'!$J:$J,FAOstat!AX$4,'FAOstat _govt exp'!$H:$H,FAOstat!AX$3,'FAOstat _govt exp'!$D:$D,FAOstat!$B107)</f>
        <v>0</v>
      </c>
      <c r="AY107">
        <f>SUMIFS('FAOstat _govt exp'!$L:$L,'FAOstat _govt exp'!$J:$J,FAOstat!AY$4,'FAOstat _govt exp'!$H:$H,FAOstat!AY$3,'FAOstat _govt exp'!$D:$D,FAOstat!$B107)</f>
        <v>0</v>
      </c>
      <c r="AZ107">
        <f>SUMIFS('FAOstat _govt exp'!$L:$L,'FAOstat _govt exp'!$J:$J,FAOstat!AZ$4,'FAOstat _govt exp'!$H:$H,FAOstat!AZ$3,'FAOstat _govt exp'!$D:$D,FAOstat!$B107)</f>
        <v>0</v>
      </c>
      <c r="BA107">
        <f>SUMIFS('FAOstat _govt exp'!$L:$L,'FAOstat _govt exp'!$J:$J,FAOstat!BA$4,'FAOstat _govt exp'!$H:$H,FAOstat!BA$3,'FAOstat _govt exp'!$D:$D,FAOstat!$B107)</f>
        <v>706.6</v>
      </c>
      <c r="BB107">
        <f>SUMIFS('FAOstat _govt exp'!$L:$L,'FAOstat _govt exp'!$J:$J,FAOstat!BB$4,'FAOstat _govt exp'!$H:$H,FAOstat!BB$3,'FAOstat _govt exp'!$D:$D,FAOstat!$B107)</f>
        <v>676.58</v>
      </c>
      <c r="BC107">
        <f>SUMIFS('FAOstat _govt exp'!$L:$L,'FAOstat _govt exp'!$J:$J,FAOstat!BC$4,'FAOstat _govt exp'!$H:$H,FAOstat!BC$3,'FAOstat _govt exp'!$D:$D,FAOstat!$B107)</f>
        <v>613.97</v>
      </c>
      <c r="BD107">
        <f>SUMIFS('FAOstat _govt exp'!$L:$L,'FAOstat _govt exp'!$J:$J,FAOstat!BD$4,'FAOstat _govt exp'!$H:$H,FAOstat!BD$3,'FAOstat _govt exp'!$D:$D,FAOstat!$B107)</f>
        <v>608.98</v>
      </c>
      <c r="BE107">
        <f>SUMIFS('FAOstat _govt exp'!$L:$L,'FAOstat _govt exp'!$J:$J,FAOstat!BE$4,'FAOstat _govt exp'!$H:$H,FAOstat!BE$3,'FAOstat _govt exp'!$D:$D,FAOstat!$B107)</f>
        <v>0</v>
      </c>
      <c r="BF107">
        <f>SUMIFS('FAOstat _govt exp'!$L:$L,'FAOstat _govt exp'!$J:$J,FAOstat!BF$4,'FAOstat _govt exp'!$H:$H,FAOstat!BF$3,'FAOstat _govt exp'!$D:$D,FAOstat!$B107)</f>
        <v>0</v>
      </c>
      <c r="BG107">
        <f>SUMIFS('FAOstat _govt exp'!$L:$L,'FAOstat _govt exp'!$J:$J,FAOstat!BG$4,'FAOstat _govt exp'!$H:$H,FAOstat!BG$3,'FAOstat _govt exp'!$D:$D,FAOstat!$B107)</f>
        <v>0</v>
      </c>
      <c r="BH107">
        <f>SUMIFS('FAOstat _govt exp'!$L:$L,'FAOstat _govt exp'!$J:$J,FAOstat!BH$4,'FAOstat _govt exp'!$H:$H,FAOstat!BH$3,'FAOstat _govt exp'!$D:$D,FAOstat!$B107)</f>
        <v>0</v>
      </c>
      <c r="BI107">
        <f>SUMIFS('FAOstat _govt exp'!$L:$L,'FAOstat _govt exp'!$J:$J,FAOstat!BI$4,'FAOstat _govt exp'!$H:$H,FAOstat!BI$3,'FAOstat _govt exp'!$D:$D,FAOstat!$B107)</f>
        <v>0</v>
      </c>
      <c r="BJ107">
        <f>SUMIFS('FAOstat _govt exp'!$L:$L,'FAOstat _govt exp'!$J:$J,FAOstat!BJ$4,'FAOstat _govt exp'!$H:$H,FAOstat!BJ$3,'FAOstat _govt exp'!$D:$D,FAOstat!$B107)</f>
        <v>0</v>
      </c>
      <c r="BK107">
        <f>SUMIFS('FAOstat _govt exp'!$L:$L,'FAOstat _govt exp'!$J:$J,FAOstat!BK$4,'FAOstat _govt exp'!$H:$H,FAOstat!BK$3,'FAOstat _govt exp'!$D:$D,FAOstat!$B107)</f>
        <v>0</v>
      </c>
      <c r="BL107">
        <f>SUMIFS('FAOstat _govt exp'!$L:$L,'FAOstat _govt exp'!$J:$J,FAOstat!BL$4,'FAOstat _govt exp'!$H:$H,FAOstat!BL$3,'FAOstat _govt exp'!$D:$D,FAOstat!$B107)</f>
        <v>0</v>
      </c>
      <c r="BM107">
        <f>SUMIFS('FAOstat _govt exp'!$L:$L,'FAOstat _govt exp'!$J:$J,FAOstat!BM$4,'FAOstat _govt exp'!$H:$H,FAOstat!BM$3,'FAOstat _govt exp'!$D:$D,FAOstat!$B107)</f>
        <v>0</v>
      </c>
      <c r="BN107">
        <f>SUMIFS('FAOstat _govt exp'!$L:$L,'FAOstat _govt exp'!$J:$J,FAOstat!BN$4,'FAOstat _govt exp'!$H:$H,FAOstat!BN$3,'FAOstat _govt exp'!$D:$D,FAOstat!$B107)</f>
        <v>0</v>
      </c>
      <c r="BO107">
        <f>SUMIFS('FAOstat _govt exp'!$L:$L,'FAOstat _govt exp'!$J:$J,FAOstat!BO$4,'FAOstat _govt exp'!$H:$H,FAOstat!BO$3,'FAOstat _govt exp'!$D:$D,FAOstat!$B107)</f>
        <v>0</v>
      </c>
      <c r="BP107">
        <f>SUMIFS('FAOstat _govt exp'!$L:$L,'FAOstat _govt exp'!$J:$J,FAOstat!BP$4,'FAOstat _govt exp'!$H:$H,FAOstat!BP$3,'FAOstat _govt exp'!$D:$D,FAOstat!$B107)</f>
        <v>0</v>
      </c>
      <c r="BQ107">
        <f>SUMIFS('FAOstat _govt exp'!$L:$L,'FAOstat _govt exp'!$J:$J,FAOstat!BQ$4,'FAOstat _govt exp'!$H:$H,FAOstat!BQ$3,'FAOstat _govt exp'!$D:$D,FAOstat!$B107)</f>
        <v>0</v>
      </c>
      <c r="BR107">
        <f>SUMIFS('FAOstat _govt exp'!$L:$L,'FAOstat _govt exp'!$J:$J,FAOstat!BR$4,'FAOstat _govt exp'!$H:$H,FAOstat!BR$3,'FAOstat _govt exp'!$D:$D,FAOstat!$B107)</f>
        <v>0</v>
      </c>
      <c r="BS107">
        <f>SUMIFS('FAOstat _govt exp'!$L:$L,'FAOstat _govt exp'!$J:$J,FAOstat!BS$4,'FAOstat _govt exp'!$H:$H,FAOstat!BS$3,'FAOstat _govt exp'!$D:$D,FAOstat!$B107)</f>
        <v>0</v>
      </c>
      <c r="BT107">
        <f>SUMIFS('FAOstat _govt exp'!$L:$L,'FAOstat _govt exp'!$J:$J,FAOstat!BT$4,'FAOstat _govt exp'!$H:$H,FAOstat!BT$3,'FAOstat _govt exp'!$D:$D,FAOstat!$B107)</f>
        <v>0</v>
      </c>
      <c r="BU107">
        <f>SUMIFS('FAOstat _govt exp'!$L:$L,'FAOstat _govt exp'!$J:$J,FAOstat!BU$4,'FAOstat _govt exp'!$H:$H,FAOstat!BU$3,'FAOstat _govt exp'!$D:$D,FAOstat!$B107)</f>
        <v>0</v>
      </c>
      <c r="BV107">
        <f>SUMIFS('FAOstat _govt exp'!$L:$L,'FAOstat _govt exp'!$J:$J,FAOstat!BV$4,'FAOstat _govt exp'!$H:$H,FAOstat!BV$3,'FAOstat _govt exp'!$D:$D,FAOstat!$B107)</f>
        <v>0</v>
      </c>
      <c r="BW107">
        <f>SUMIFS('FAOstat _govt exp'!$L:$L,'FAOstat _govt exp'!$J:$J,FAOstat!BW$4,'FAOstat _govt exp'!$H:$H,FAOstat!BW$3,'FAOstat _govt exp'!$D:$D,FAOstat!$B107)</f>
        <v>0</v>
      </c>
      <c r="BX107">
        <f>SUMIFS('FAOstat _govt exp'!$L:$L,'FAOstat _govt exp'!$J:$J,FAOstat!BX$4,'FAOstat _govt exp'!$H:$H,FAOstat!BX$3,'FAOstat _govt exp'!$D:$D,FAOstat!$B107)</f>
        <v>0</v>
      </c>
      <c r="BY107">
        <f>SUMIFS('FAOstat _govt exp'!$L:$L,'FAOstat _govt exp'!$J:$J,FAOstat!BY$4,'FAOstat _govt exp'!$H:$H,FAOstat!BY$3,'FAOstat _govt exp'!$D:$D,FAOstat!$B107)</f>
        <v>0</v>
      </c>
      <c r="BZ107">
        <f>SUMIFS('FAOstat _govt exp'!$L:$L,'FAOstat _govt exp'!$J:$J,FAOstat!BZ$4,'FAOstat _govt exp'!$H:$H,FAOstat!BZ$3,'FAOstat _govt exp'!$D:$D,FAOstat!$B107)</f>
        <v>0</v>
      </c>
      <c r="CA107">
        <f>SUMIFS('FAOstat _govt exp'!$L:$L,'FAOstat _govt exp'!$J:$J,FAOstat!CA$4,'FAOstat _govt exp'!$H:$H,FAOstat!CA$3,'FAOstat _govt exp'!$D:$D,FAOstat!$B107)</f>
        <v>0</v>
      </c>
      <c r="CB107">
        <f>SUMIFS('FAOstat _govt exp'!$L:$L,'FAOstat _govt exp'!$J:$J,FAOstat!CB$4,'FAOstat _govt exp'!$H:$H,FAOstat!CB$3,'FAOstat _govt exp'!$D:$D,FAOstat!$B107)</f>
        <v>0</v>
      </c>
      <c r="CC107">
        <f>SUMIFS('FAOstat _govt exp'!$L:$L,'FAOstat _govt exp'!$J:$J,FAOstat!CC$4,'FAOstat _govt exp'!$H:$H,FAOstat!CC$3,'FAOstat _govt exp'!$D:$D,FAOstat!$B107)</f>
        <v>0</v>
      </c>
      <c r="CD107">
        <f>SUMIFS('FAOstat _govt exp'!$L:$L,'FAOstat _govt exp'!$J:$J,FAOstat!CD$4,'FAOstat _govt exp'!$H:$H,FAOstat!CD$3,'FAOstat _govt exp'!$D:$D,FAOstat!$B107)</f>
        <v>0</v>
      </c>
      <c r="CE107" s="4">
        <f>SUMIFS('FAOstat_value added'!$L:$L,'FAOstat_value added'!$J:$J,FAOstat!CE$4,'FAOstat_value added'!$D:$D,FAOstat!$B107)</f>
        <v>86820.121555000005</v>
      </c>
      <c r="CF107" s="4">
        <f>IF(SUMIFS('FAOstat_value added'!$L:$L,'FAOstat_value added'!$J:$J,FAOstat!CF$4,'FAOstat_value added'!$D:$D,FAOstat!$B107)=0,CE107*(1+Assumptions!$C$10),SUMIFS('FAOstat_value added'!$L:$L,'FAOstat_value added'!$J:$J,FAOstat!CF$4,'FAOstat_value added'!$D:$D,FAOstat!$B107))</f>
        <v>91236.702837999997</v>
      </c>
      <c r="CG107" s="4">
        <f>IF(SUMIFS('FAOstat_value added'!$L:$L,'FAOstat_value added'!$J:$J,FAOstat!CG$4,'FAOstat_value added'!$D:$D,FAOstat!$B107)=0,CF107*(1+Assumptions!$C$10),SUMIFS('FAOstat_value added'!$L:$L,'FAOstat_value added'!$J:$J,FAOstat!CG$4,'FAOstat_value added'!$D:$D,FAOstat!$B107))</f>
        <v>100419.39795</v>
      </c>
      <c r="CH107" s="4">
        <f>IF(SUMIFS('FAOstat_value added'!$L:$L,'FAOstat_value added'!$J:$J,FAOstat!CH$4,'FAOstat_value added'!$D:$D,FAOstat!$B107)=0,CG107*(1+Assumptions!$C$10),SUMIFS('FAOstat_value added'!$L:$L,'FAOstat_value added'!$J:$J,FAOstat!CH$4,'FAOstat_value added'!$D:$D,FAOstat!$B107))</f>
        <v>106899.892313</v>
      </c>
      <c r="CI107" s="4">
        <f>IF(SUMIFS('FAOstat_value added'!$L:$L,'FAOstat_value added'!$J:$J,FAOstat!CI$4,'FAOstat_value added'!$D:$D,FAOstat!$B107)=0,CH107*(1+Assumptions!$C$10),SUMIFS('FAOstat_value added'!$L:$L,'FAOstat_value added'!$J:$J,FAOstat!CI$4,'FAOstat_value added'!$D:$D,FAOstat!$B107))</f>
        <v>113644.356116</v>
      </c>
      <c r="CJ107" s="4">
        <f>IF(SUMIFS('FAOstat_value added'!$L:$L,'FAOstat_value added'!$J:$J,FAOstat!CJ$4,'FAOstat_value added'!$D:$D,FAOstat!$B107)=0,CI107*(1+Assumptions!$C$10),SUMIFS('FAOstat_value added'!$L:$L,'FAOstat_value added'!$J:$J,FAOstat!CJ$4,'FAOstat_value added'!$D:$D,FAOstat!$B107))</f>
        <v>102041.756018</v>
      </c>
      <c r="CK107" s="4">
        <f>IF(SUMIFS('FAOstat_value added'!$L:$L,'FAOstat_value added'!$J:$J,FAOstat!CK$4,'FAOstat_value added'!$D:$D,FAOstat!$B107)=0,CJ107*(1+Assumptions!$C$10),SUMIFS('FAOstat_value added'!$L:$L,'FAOstat_value added'!$J:$J,FAOstat!CK$4,'FAOstat_value added'!$D:$D,FAOstat!$B107))</f>
        <v>84907.969910999993</v>
      </c>
      <c r="CL107" s="4">
        <f>IF(SUMIFS('FAOstat_value added'!$L:$L,'FAOstat_value added'!$J:$J,FAOstat!CL$4,'FAOstat_value added'!$D:$D,FAOstat!$B107)=0,CK107*(1+Assumptions!$C$10),SUMIFS('FAOstat_value added'!$L:$L,'FAOstat_value added'!$J:$J,FAOstat!CL$4,'FAOstat_value added'!$D:$D,FAOstat!$B107))</f>
        <v>78330.048899000001</v>
      </c>
      <c r="CM107" s="4">
        <f>IF(SUMIFS('FAOstat_value added'!$L:$L,'FAOstat_value added'!$J:$J,FAOstat!CM$4,'FAOstat_value added'!$D:$D,FAOstat!$B107)=0,CL107*(1+Assumptions!$C$10),SUMIFS('FAOstat_value added'!$L:$L,'FAOstat_value added'!$J:$J,FAOstat!CM$4,'FAOstat_value added'!$D:$D,FAOstat!$B107))</f>
        <v>89424.222225999998</v>
      </c>
      <c r="CN107" s="4">
        <f>IF(SUMIFS('FAOstat_value added'!$L:$L,'FAOstat_value added'!$J:$J,FAOstat!CN$4,'FAOstat_value added'!$D:$D,FAOstat!$B107)=0,CM107*(1+Assumptions!$C$10),SUMIFS('FAOstat_value added'!$L:$L,'FAOstat_value added'!$J:$J,FAOstat!CN$4,'FAOstat_value added'!$D:$D,FAOstat!$B107))</f>
        <v>91212.706670519998</v>
      </c>
      <c r="CO107" s="36">
        <f t="shared" si="49"/>
        <v>-4.0941061395785683E-2</v>
      </c>
    </row>
    <row r="108" spans="2:93" x14ac:dyDescent="0.35">
      <c r="B108" t="s">
        <v>241</v>
      </c>
      <c r="C108">
        <f t="shared" si="29"/>
        <v>0</v>
      </c>
      <c r="D108">
        <f t="shared" si="30"/>
        <v>0</v>
      </c>
      <c r="E108">
        <f t="shared" si="31"/>
        <v>0</v>
      </c>
      <c r="F108">
        <f t="shared" si="32"/>
        <v>0</v>
      </c>
      <c r="G108">
        <f t="shared" si="33"/>
        <v>0</v>
      </c>
      <c r="H108">
        <f t="shared" si="34"/>
        <v>0</v>
      </c>
      <c r="I108">
        <f t="shared" si="35"/>
        <v>0</v>
      </c>
      <c r="J108">
        <f t="shared" si="36"/>
        <v>0</v>
      </c>
      <c r="K108">
        <f t="shared" si="37"/>
        <v>0</v>
      </c>
      <c r="L108">
        <f t="shared" si="38"/>
        <v>0</v>
      </c>
      <c r="M108" s="4">
        <f t="shared" si="39"/>
        <v>6261.91</v>
      </c>
      <c r="N108" s="4">
        <f t="shared" si="40"/>
        <v>6922.7</v>
      </c>
      <c r="O108" s="4">
        <f t="shared" si="41"/>
        <v>6795.71</v>
      </c>
      <c r="P108" s="4">
        <f t="shared" si="42"/>
        <v>7255.1500000000005</v>
      </c>
      <c r="Q108" s="4">
        <f t="shared" si="43"/>
        <v>6938.01</v>
      </c>
      <c r="R108" s="4">
        <f t="shared" si="44"/>
        <v>5650.18</v>
      </c>
      <c r="S108" s="4">
        <f t="shared" si="45"/>
        <v>5594.8799999999992</v>
      </c>
      <c r="T108" s="4">
        <f t="shared" si="46"/>
        <v>5882.6100000000006</v>
      </c>
      <c r="U108" s="4">
        <f t="shared" si="47"/>
        <v>6619.37</v>
      </c>
      <c r="V108" s="4">
        <f t="shared" si="48"/>
        <v>0</v>
      </c>
      <c r="W108">
        <f>SUMIFS('FAOstat _govt exp'!$L:$L,'FAOstat _govt exp'!$J:$J,FAOstat!W$4,'FAOstat _govt exp'!$H:$H,FAOstat!W$3,'FAOstat _govt exp'!$D:$D,FAOstat!$B108)</f>
        <v>2754.56</v>
      </c>
      <c r="X108">
        <f>SUMIFS('FAOstat _govt exp'!$L:$L,'FAOstat _govt exp'!$J:$J,FAOstat!X$4,'FAOstat _govt exp'!$H:$H,FAOstat!X$3,'FAOstat _govt exp'!$D:$D,FAOstat!$B108)</f>
        <v>2991.29</v>
      </c>
      <c r="Y108">
        <f>SUMIFS('FAOstat _govt exp'!$L:$L,'FAOstat _govt exp'!$J:$J,FAOstat!Y$4,'FAOstat _govt exp'!$H:$H,FAOstat!Y$3,'FAOstat _govt exp'!$D:$D,FAOstat!$B108)</f>
        <v>2932.19</v>
      </c>
      <c r="Z108">
        <f>SUMIFS('FAOstat _govt exp'!$L:$L,'FAOstat _govt exp'!$J:$J,FAOstat!Z$4,'FAOstat _govt exp'!$H:$H,FAOstat!Z$3,'FAOstat _govt exp'!$D:$D,FAOstat!$B108)</f>
        <v>3078.3</v>
      </c>
      <c r="AA108">
        <f>SUMIFS('FAOstat _govt exp'!$L:$L,'FAOstat _govt exp'!$J:$J,FAOstat!AA$4,'FAOstat _govt exp'!$H:$H,FAOstat!AA$3,'FAOstat _govt exp'!$D:$D,FAOstat!$B108)</f>
        <v>2877.97</v>
      </c>
      <c r="AB108">
        <f>SUMIFS('FAOstat _govt exp'!$L:$L,'FAOstat _govt exp'!$J:$J,FAOstat!AB$4,'FAOstat _govt exp'!$H:$H,FAOstat!AB$3,'FAOstat _govt exp'!$D:$D,FAOstat!$B108)</f>
        <v>2297.5700000000002</v>
      </c>
      <c r="AC108">
        <f>SUMIFS('FAOstat _govt exp'!$L:$L,'FAOstat _govt exp'!$J:$J,FAOstat!AC$4,'FAOstat _govt exp'!$H:$H,FAOstat!AC$3,'FAOstat _govt exp'!$D:$D,FAOstat!$B108)</f>
        <v>2224.64</v>
      </c>
      <c r="AD108">
        <f>SUMIFS('FAOstat _govt exp'!$L:$L,'FAOstat _govt exp'!$J:$J,FAOstat!AD$4,'FAOstat _govt exp'!$H:$H,FAOstat!AD$3,'FAOstat _govt exp'!$D:$D,FAOstat!$B108)</f>
        <v>2314.77</v>
      </c>
      <c r="AE108">
        <f>SUMIFS('FAOstat _govt exp'!$L:$L,'FAOstat _govt exp'!$J:$J,FAOstat!AE$4,'FAOstat _govt exp'!$H:$H,FAOstat!AE$3,'FAOstat _govt exp'!$D:$D,FAOstat!$B108)</f>
        <v>2712.08</v>
      </c>
      <c r="AF108">
        <f>SUMIFS('FAOstat _govt exp'!$L:$L,'FAOstat _govt exp'!$J:$J,FAOstat!AF$4,'FAOstat _govt exp'!$H:$H,FAOstat!AF$3,'FAOstat _govt exp'!$D:$D,FAOstat!$B108)</f>
        <v>0</v>
      </c>
      <c r="AG108">
        <f>SUMIFS('FAOstat _govt exp'!$L:$L,'FAOstat _govt exp'!$J:$J,FAOstat!AG$4,'FAOstat _govt exp'!$H:$H,FAOstat!AG$3,'FAOstat _govt exp'!$D:$D,FAOstat!$B108)</f>
        <v>3507.35</v>
      </c>
      <c r="AH108">
        <f>SUMIFS('FAOstat _govt exp'!$L:$L,'FAOstat _govt exp'!$J:$J,FAOstat!AH$4,'FAOstat _govt exp'!$H:$H,FAOstat!AH$3,'FAOstat _govt exp'!$D:$D,FAOstat!$B108)</f>
        <v>3931.41</v>
      </c>
      <c r="AI108">
        <f>SUMIFS('FAOstat _govt exp'!$L:$L,'FAOstat _govt exp'!$J:$J,FAOstat!AI$4,'FAOstat _govt exp'!$H:$H,FAOstat!AI$3,'FAOstat _govt exp'!$D:$D,FAOstat!$B108)</f>
        <v>3863.52</v>
      </c>
      <c r="AJ108">
        <f>SUMIFS('FAOstat _govt exp'!$L:$L,'FAOstat _govt exp'!$J:$J,FAOstat!AJ$4,'FAOstat _govt exp'!$H:$H,FAOstat!AJ$3,'FAOstat _govt exp'!$D:$D,FAOstat!$B108)</f>
        <v>4176.8500000000004</v>
      </c>
      <c r="AK108">
        <f>SUMIFS('FAOstat _govt exp'!$L:$L,'FAOstat _govt exp'!$J:$J,FAOstat!AK$4,'FAOstat _govt exp'!$H:$H,FAOstat!AK$3,'FAOstat _govt exp'!$D:$D,FAOstat!$B108)</f>
        <v>4060.04</v>
      </c>
      <c r="AL108">
        <f>SUMIFS('FAOstat _govt exp'!$L:$L,'FAOstat _govt exp'!$J:$J,FAOstat!AL$4,'FAOstat _govt exp'!$H:$H,FAOstat!AL$3,'FAOstat _govt exp'!$D:$D,FAOstat!$B108)</f>
        <v>3352.61</v>
      </c>
      <c r="AM108">
        <f>SUMIFS('FAOstat _govt exp'!$L:$L,'FAOstat _govt exp'!$J:$J,FAOstat!AM$4,'FAOstat _govt exp'!$H:$H,FAOstat!AM$3,'FAOstat _govt exp'!$D:$D,FAOstat!$B108)</f>
        <v>3370.24</v>
      </c>
      <c r="AN108">
        <f>SUMIFS('FAOstat _govt exp'!$L:$L,'FAOstat _govt exp'!$J:$J,FAOstat!AN$4,'FAOstat _govt exp'!$H:$H,FAOstat!AN$3,'FAOstat _govt exp'!$D:$D,FAOstat!$B108)</f>
        <v>3567.84</v>
      </c>
      <c r="AO108">
        <f>SUMIFS('FAOstat _govt exp'!$L:$L,'FAOstat _govt exp'!$J:$J,FAOstat!AO$4,'FAOstat _govt exp'!$H:$H,FAOstat!AO$3,'FAOstat _govt exp'!$D:$D,FAOstat!$B108)</f>
        <v>3907.29</v>
      </c>
      <c r="AP108">
        <f>SUMIFS('FAOstat _govt exp'!$L:$L,'FAOstat _govt exp'!$J:$J,FAOstat!AP$4,'FAOstat _govt exp'!$H:$H,FAOstat!AP$3,'FAOstat _govt exp'!$D:$D,FAOstat!$B108)</f>
        <v>0</v>
      </c>
      <c r="AQ108">
        <f>SUMIFS('FAOstat _govt exp'!$L:$L,'FAOstat _govt exp'!$J:$J,FAOstat!AQ$4,'FAOstat _govt exp'!$H:$H,FAOstat!AQ$3,'FAOstat _govt exp'!$D:$D,FAOstat!$B108)</f>
        <v>0</v>
      </c>
      <c r="AR108">
        <f>SUMIFS('FAOstat _govt exp'!$L:$L,'FAOstat _govt exp'!$J:$J,FAOstat!AR$4,'FAOstat _govt exp'!$H:$H,FAOstat!AR$3,'FAOstat _govt exp'!$D:$D,FAOstat!$B108)</f>
        <v>0</v>
      </c>
      <c r="AS108">
        <f>SUMIFS('FAOstat _govt exp'!$L:$L,'FAOstat _govt exp'!$J:$J,FAOstat!AS$4,'FAOstat _govt exp'!$H:$H,FAOstat!AS$3,'FAOstat _govt exp'!$D:$D,FAOstat!$B108)</f>
        <v>0</v>
      </c>
      <c r="AT108">
        <f>SUMIFS('FAOstat _govt exp'!$L:$L,'FAOstat _govt exp'!$J:$J,FAOstat!AT$4,'FAOstat _govt exp'!$H:$H,FAOstat!AT$3,'FAOstat _govt exp'!$D:$D,FAOstat!$B108)</f>
        <v>0</v>
      </c>
      <c r="AU108">
        <f>SUMIFS('FAOstat _govt exp'!$L:$L,'FAOstat _govt exp'!$J:$J,FAOstat!AU$4,'FAOstat _govt exp'!$H:$H,FAOstat!AU$3,'FAOstat _govt exp'!$D:$D,FAOstat!$B108)</f>
        <v>0</v>
      </c>
      <c r="AV108">
        <f>SUMIFS('FAOstat _govt exp'!$L:$L,'FAOstat _govt exp'!$J:$J,FAOstat!AV$4,'FAOstat _govt exp'!$H:$H,FAOstat!AV$3,'FAOstat _govt exp'!$D:$D,FAOstat!$B108)</f>
        <v>0</v>
      </c>
      <c r="AW108">
        <f>SUMIFS('FAOstat _govt exp'!$L:$L,'FAOstat _govt exp'!$J:$J,FAOstat!AW$4,'FAOstat _govt exp'!$H:$H,FAOstat!AW$3,'FAOstat _govt exp'!$D:$D,FAOstat!$B108)</f>
        <v>0</v>
      </c>
      <c r="AX108">
        <f>SUMIFS('FAOstat _govt exp'!$L:$L,'FAOstat _govt exp'!$J:$J,FAOstat!AX$4,'FAOstat _govt exp'!$H:$H,FAOstat!AX$3,'FAOstat _govt exp'!$D:$D,FAOstat!$B108)</f>
        <v>0</v>
      </c>
      <c r="AY108">
        <f>SUMIFS('FAOstat _govt exp'!$L:$L,'FAOstat _govt exp'!$J:$J,FAOstat!AY$4,'FAOstat _govt exp'!$H:$H,FAOstat!AY$3,'FAOstat _govt exp'!$D:$D,FAOstat!$B108)</f>
        <v>0</v>
      </c>
      <c r="AZ108">
        <f>SUMIFS('FAOstat _govt exp'!$L:$L,'FAOstat _govt exp'!$J:$J,FAOstat!AZ$4,'FAOstat _govt exp'!$H:$H,FAOstat!AZ$3,'FAOstat _govt exp'!$D:$D,FAOstat!$B108)</f>
        <v>0</v>
      </c>
      <c r="BA108">
        <f>SUMIFS('FAOstat _govt exp'!$L:$L,'FAOstat _govt exp'!$J:$J,FAOstat!BA$4,'FAOstat _govt exp'!$H:$H,FAOstat!BA$3,'FAOstat _govt exp'!$D:$D,FAOstat!$B108)</f>
        <v>2776.23</v>
      </c>
      <c r="BB108">
        <f>SUMIFS('FAOstat _govt exp'!$L:$L,'FAOstat _govt exp'!$J:$J,FAOstat!BB$4,'FAOstat _govt exp'!$H:$H,FAOstat!BB$3,'FAOstat _govt exp'!$D:$D,FAOstat!$B108)</f>
        <v>3015.2</v>
      </c>
      <c r="BC108">
        <f>SUMIFS('FAOstat _govt exp'!$L:$L,'FAOstat _govt exp'!$J:$J,FAOstat!BC$4,'FAOstat _govt exp'!$H:$H,FAOstat!BC$3,'FAOstat _govt exp'!$D:$D,FAOstat!$B108)</f>
        <v>2954.71</v>
      </c>
      <c r="BD108">
        <f>SUMIFS('FAOstat _govt exp'!$L:$L,'FAOstat _govt exp'!$J:$J,FAOstat!BD$4,'FAOstat _govt exp'!$H:$H,FAOstat!BD$3,'FAOstat _govt exp'!$D:$D,FAOstat!$B108)</f>
        <v>3103.15</v>
      </c>
      <c r="BE108">
        <f>SUMIFS('FAOstat _govt exp'!$L:$L,'FAOstat _govt exp'!$J:$J,FAOstat!BE$4,'FAOstat _govt exp'!$H:$H,FAOstat!BE$3,'FAOstat _govt exp'!$D:$D,FAOstat!$B108)</f>
        <v>2926.53</v>
      </c>
      <c r="BF108">
        <f>SUMIFS('FAOstat _govt exp'!$L:$L,'FAOstat _govt exp'!$J:$J,FAOstat!BF$4,'FAOstat _govt exp'!$H:$H,FAOstat!BF$3,'FAOstat _govt exp'!$D:$D,FAOstat!$B108)</f>
        <v>2317.04</v>
      </c>
      <c r="BG108">
        <f>SUMIFS('FAOstat _govt exp'!$L:$L,'FAOstat _govt exp'!$J:$J,FAOstat!BG$4,'FAOstat _govt exp'!$H:$H,FAOstat!BG$3,'FAOstat _govt exp'!$D:$D,FAOstat!$B108)</f>
        <v>2257.5</v>
      </c>
      <c r="BH108">
        <f>SUMIFS('FAOstat _govt exp'!$L:$L,'FAOstat _govt exp'!$J:$J,FAOstat!BH$4,'FAOstat _govt exp'!$H:$H,FAOstat!BH$3,'FAOstat _govt exp'!$D:$D,FAOstat!$B108)</f>
        <v>2352.4899999999998</v>
      </c>
      <c r="BI108">
        <f>SUMIFS('FAOstat _govt exp'!$L:$L,'FAOstat _govt exp'!$J:$J,FAOstat!BI$4,'FAOstat _govt exp'!$H:$H,FAOstat!BI$3,'FAOstat _govt exp'!$D:$D,FAOstat!$B108)</f>
        <v>3078.27</v>
      </c>
      <c r="BJ108">
        <f>SUMIFS('FAOstat _govt exp'!$L:$L,'FAOstat _govt exp'!$J:$J,FAOstat!BJ$4,'FAOstat _govt exp'!$H:$H,FAOstat!BJ$3,'FAOstat _govt exp'!$D:$D,FAOstat!$B108)</f>
        <v>0</v>
      </c>
      <c r="BK108">
        <f>SUMIFS('FAOstat _govt exp'!$L:$L,'FAOstat _govt exp'!$J:$J,FAOstat!BK$4,'FAOstat _govt exp'!$H:$H,FAOstat!BK$3,'FAOstat _govt exp'!$D:$D,FAOstat!$B108)</f>
        <v>1170.22</v>
      </c>
      <c r="BL108">
        <f>SUMIFS('FAOstat _govt exp'!$L:$L,'FAOstat _govt exp'!$J:$J,FAOstat!BL$4,'FAOstat _govt exp'!$H:$H,FAOstat!BL$3,'FAOstat _govt exp'!$D:$D,FAOstat!$B108)</f>
        <v>1330.16</v>
      </c>
      <c r="BM108">
        <f>SUMIFS('FAOstat _govt exp'!$L:$L,'FAOstat _govt exp'!$J:$J,FAOstat!BM$4,'FAOstat _govt exp'!$H:$H,FAOstat!BM$3,'FAOstat _govt exp'!$D:$D,FAOstat!$B108)</f>
        <v>1176.79</v>
      </c>
      <c r="BN108">
        <f>SUMIFS('FAOstat _govt exp'!$L:$L,'FAOstat _govt exp'!$J:$J,FAOstat!BN$4,'FAOstat _govt exp'!$H:$H,FAOstat!BN$3,'FAOstat _govt exp'!$D:$D,FAOstat!$B108)</f>
        <v>1356.94</v>
      </c>
      <c r="BO108">
        <f>SUMIFS('FAOstat _govt exp'!$L:$L,'FAOstat _govt exp'!$J:$J,FAOstat!BO$4,'FAOstat _govt exp'!$H:$H,FAOstat!BO$3,'FAOstat _govt exp'!$D:$D,FAOstat!$B108)</f>
        <v>1067.5</v>
      </c>
      <c r="BP108">
        <f>SUMIFS('FAOstat _govt exp'!$L:$L,'FAOstat _govt exp'!$J:$J,FAOstat!BP$4,'FAOstat _govt exp'!$H:$H,FAOstat!BP$3,'FAOstat _govt exp'!$D:$D,FAOstat!$B108)</f>
        <v>852.04</v>
      </c>
      <c r="BQ108">
        <f>SUMIFS('FAOstat _govt exp'!$L:$L,'FAOstat _govt exp'!$J:$J,FAOstat!BQ$4,'FAOstat _govt exp'!$H:$H,FAOstat!BQ$3,'FAOstat _govt exp'!$D:$D,FAOstat!$B108)</f>
        <v>813.1</v>
      </c>
      <c r="BR108">
        <f>SUMIFS('FAOstat _govt exp'!$L:$L,'FAOstat _govt exp'!$J:$J,FAOstat!BR$4,'FAOstat _govt exp'!$H:$H,FAOstat!BR$3,'FAOstat _govt exp'!$D:$D,FAOstat!$B108)</f>
        <v>957.61</v>
      </c>
      <c r="BS108">
        <f>SUMIFS('FAOstat _govt exp'!$L:$L,'FAOstat _govt exp'!$J:$J,FAOstat!BS$4,'FAOstat _govt exp'!$H:$H,FAOstat!BS$3,'FAOstat _govt exp'!$D:$D,FAOstat!$B108)</f>
        <v>1049.6199999999999</v>
      </c>
      <c r="BT108">
        <f>SUMIFS('FAOstat _govt exp'!$L:$L,'FAOstat _govt exp'!$J:$J,FAOstat!BT$4,'FAOstat _govt exp'!$H:$H,FAOstat!BT$3,'FAOstat _govt exp'!$D:$D,FAOstat!$B108)</f>
        <v>0</v>
      </c>
      <c r="BU108">
        <f>SUMIFS('FAOstat _govt exp'!$L:$L,'FAOstat _govt exp'!$J:$J,FAOstat!BU$4,'FAOstat _govt exp'!$H:$H,FAOstat!BU$3,'FAOstat _govt exp'!$D:$D,FAOstat!$B108)</f>
        <v>0</v>
      </c>
      <c r="BV108">
        <f>SUMIFS('FAOstat _govt exp'!$L:$L,'FAOstat _govt exp'!$J:$J,FAOstat!BV$4,'FAOstat _govt exp'!$H:$H,FAOstat!BV$3,'FAOstat _govt exp'!$D:$D,FAOstat!$B108)</f>
        <v>0</v>
      </c>
      <c r="BW108">
        <f>SUMIFS('FAOstat _govt exp'!$L:$L,'FAOstat _govt exp'!$J:$J,FAOstat!BW$4,'FAOstat _govt exp'!$H:$H,FAOstat!BW$3,'FAOstat _govt exp'!$D:$D,FAOstat!$B108)</f>
        <v>0</v>
      </c>
      <c r="BX108">
        <f>SUMIFS('FAOstat _govt exp'!$L:$L,'FAOstat _govt exp'!$J:$J,FAOstat!BX$4,'FAOstat _govt exp'!$H:$H,FAOstat!BX$3,'FAOstat _govt exp'!$D:$D,FAOstat!$B108)</f>
        <v>0</v>
      </c>
      <c r="BY108">
        <f>SUMIFS('FAOstat _govt exp'!$L:$L,'FAOstat _govt exp'!$J:$J,FAOstat!BY$4,'FAOstat _govt exp'!$H:$H,FAOstat!BY$3,'FAOstat _govt exp'!$D:$D,FAOstat!$B108)</f>
        <v>0</v>
      </c>
      <c r="BZ108">
        <f>SUMIFS('FAOstat _govt exp'!$L:$L,'FAOstat _govt exp'!$J:$J,FAOstat!BZ$4,'FAOstat _govt exp'!$H:$H,FAOstat!BZ$3,'FAOstat _govt exp'!$D:$D,FAOstat!$B108)</f>
        <v>0</v>
      </c>
      <c r="CA108">
        <f>SUMIFS('FAOstat _govt exp'!$L:$L,'FAOstat _govt exp'!$J:$J,FAOstat!CA$4,'FAOstat _govt exp'!$H:$H,FAOstat!CA$3,'FAOstat _govt exp'!$D:$D,FAOstat!$B108)</f>
        <v>0</v>
      </c>
      <c r="CB108">
        <f>SUMIFS('FAOstat _govt exp'!$L:$L,'FAOstat _govt exp'!$J:$J,FAOstat!CB$4,'FAOstat _govt exp'!$H:$H,FAOstat!CB$3,'FAOstat _govt exp'!$D:$D,FAOstat!$B108)</f>
        <v>0</v>
      </c>
      <c r="CC108">
        <f>SUMIFS('FAOstat _govt exp'!$L:$L,'FAOstat _govt exp'!$J:$J,FAOstat!CC$4,'FAOstat _govt exp'!$H:$H,FAOstat!CC$3,'FAOstat _govt exp'!$D:$D,FAOstat!$B108)</f>
        <v>0</v>
      </c>
      <c r="CD108">
        <f>SUMIFS('FAOstat _govt exp'!$L:$L,'FAOstat _govt exp'!$J:$J,FAOstat!CD$4,'FAOstat _govt exp'!$H:$H,FAOstat!CD$3,'FAOstat _govt exp'!$D:$D,FAOstat!$B108)</f>
        <v>0</v>
      </c>
      <c r="CE108" s="4">
        <f>SUMIFS('FAOstat_value added'!$L:$L,'FAOstat_value added'!$J:$J,FAOstat!CE$4,'FAOstat_value added'!$D:$D,FAOstat!$B108)</f>
        <v>6725.4928989999999</v>
      </c>
      <c r="CF108" s="4">
        <f>IF(SUMIFS('FAOstat_value added'!$L:$L,'FAOstat_value added'!$J:$J,FAOstat!CF$4,'FAOstat_value added'!$D:$D,FAOstat!$B108)=0,CE108*(1+Assumptions!$C$10),SUMIFS('FAOstat_value added'!$L:$L,'FAOstat_value added'!$J:$J,FAOstat!CF$4,'FAOstat_value added'!$D:$D,FAOstat!$B108))</f>
        <v>6700.201806</v>
      </c>
      <c r="CG108" s="4">
        <f>IF(SUMIFS('FAOstat_value added'!$L:$L,'FAOstat_value added'!$J:$J,FAOstat!CG$4,'FAOstat_value added'!$D:$D,FAOstat!$B108)=0,CF108*(1+Assumptions!$C$10),SUMIFS('FAOstat_value added'!$L:$L,'FAOstat_value added'!$J:$J,FAOstat!CG$4,'FAOstat_value added'!$D:$D,FAOstat!$B108))</f>
        <v>5746.9703479999998</v>
      </c>
      <c r="CH108" s="4">
        <f>IF(SUMIFS('FAOstat_value added'!$L:$L,'FAOstat_value added'!$J:$J,FAOstat!CH$4,'FAOstat_value added'!$D:$D,FAOstat!$B108)=0,CG108*(1+Assumptions!$C$10),SUMIFS('FAOstat_value added'!$L:$L,'FAOstat_value added'!$J:$J,FAOstat!CH$4,'FAOstat_value added'!$D:$D,FAOstat!$B108))</f>
        <v>6875.9148939999995</v>
      </c>
      <c r="CI108" s="4">
        <f>IF(SUMIFS('FAOstat_value added'!$L:$L,'FAOstat_value added'!$J:$J,FAOstat!CI$4,'FAOstat_value added'!$D:$D,FAOstat!$B108)=0,CH108*(1+Assumptions!$C$10),SUMIFS('FAOstat_value added'!$L:$L,'FAOstat_value added'!$J:$J,FAOstat!CI$4,'FAOstat_value added'!$D:$D,FAOstat!$B108))</f>
        <v>7191.2721499999998</v>
      </c>
      <c r="CJ108" s="4">
        <f>IF(SUMIFS('FAOstat_value added'!$L:$L,'FAOstat_value added'!$J:$J,FAOstat!CJ$4,'FAOstat_value added'!$D:$D,FAOstat!$B108)=0,CI108*(1+Assumptions!$C$10),SUMIFS('FAOstat_value added'!$L:$L,'FAOstat_value added'!$J:$J,FAOstat!CJ$4,'FAOstat_value added'!$D:$D,FAOstat!$B108))</f>
        <v>5931.9210499999999</v>
      </c>
      <c r="CK108" s="4">
        <f>IF(SUMIFS('FAOstat_value added'!$L:$L,'FAOstat_value added'!$J:$J,FAOstat!CK$4,'FAOstat_value added'!$D:$D,FAOstat!$B108)=0,CJ108*(1+Assumptions!$C$10),SUMIFS('FAOstat_value added'!$L:$L,'FAOstat_value added'!$J:$J,FAOstat!CK$4,'FAOstat_value added'!$D:$D,FAOstat!$B108))</f>
        <v>7716.8728840000003</v>
      </c>
      <c r="CL108" s="4">
        <f>IF(SUMIFS('FAOstat_value added'!$L:$L,'FAOstat_value added'!$J:$J,FAOstat!CL$4,'FAOstat_value added'!$D:$D,FAOstat!$B108)=0,CK108*(1+Assumptions!$C$10),SUMIFS('FAOstat_value added'!$L:$L,'FAOstat_value added'!$J:$J,FAOstat!CL$4,'FAOstat_value added'!$D:$D,FAOstat!$B108))</f>
        <v>7874.1084019999998</v>
      </c>
      <c r="CM108" s="4">
        <f>IF(SUMIFS('FAOstat_value added'!$L:$L,'FAOstat_value added'!$J:$J,FAOstat!CM$4,'FAOstat_value added'!$D:$D,FAOstat!$B108)=0,CL108*(1+Assumptions!$C$10),SUMIFS('FAOstat_value added'!$L:$L,'FAOstat_value added'!$J:$J,FAOstat!CM$4,'FAOstat_value added'!$D:$D,FAOstat!$B108))</f>
        <v>8176.3295420000004</v>
      </c>
      <c r="CN108" s="4">
        <f>IF(SUMIFS('FAOstat_value added'!$L:$L,'FAOstat_value added'!$J:$J,FAOstat!CN$4,'FAOstat_value added'!$D:$D,FAOstat!$B108)=0,CM108*(1+Assumptions!$C$10),SUMIFS('FAOstat_value added'!$L:$L,'FAOstat_value added'!$J:$J,FAOstat!CN$4,'FAOstat_value added'!$D:$D,FAOstat!$B108))</f>
        <v>8339.856132840001</v>
      </c>
      <c r="CO108" s="36">
        <f t="shared" si="49"/>
        <v>-8.8866651457960577E-3</v>
      </c>
    </row>
    <row r="109" spans="2:93" x14ac:dyDescent="0.35">
      <c r="B109" t="s">
        <v>243</v>
      </c>
      <c r="C109">
        <f t="shared" si="29"/>
        <v>0</v>
      </c>
      <c r="D109">
        <f t="shared" si="30"/>
        <v>0</v>
      </c>
      <c r="E109">
        <f t="shared" si="31"/>
        <v>0</v>
      </c>
      <c r="F109">
        <f t="shared" si="32"/>
        <v>0</v>
      </c>
      <c r="G109">
        <f t="shared" si="33"/>
        <v>0</v>
      </c>
      <c r="H109">
        <f t="shared" si="34"/>
        <v>0</v>
      </c>
      <c r="I109">
        <f t="shared" si="35"/>
        <v>0</v>
      </c>
      <c r="J109">
        <f t="shared" si="36"/>
        <v>0</v>
      </c>
      <c r="K109">
        <f t="shared" si="37"/>
        <v>0</v>
      </c>
      <c r="L109">
        <f t="shared" si="38"/>
        <v>0</v>
      </c>
      <c r="M109" s="4">
        <f t="shared" si="39"/>
        <v>252.02</v>
      </c>
      <c r="N109" s="4">
        <f t="shared" si="40"/>
        <v>233.29</v>
      </c>
      <c r="O109" s="4">
        <f t="shared" si="41"/>
        <v>207.28</v>
      </c>
      <c r="P109" s="4">
        <f t="shared" si="42"/>
        <v>223.14</v>
      </c>
      <c r="Q109" s="4">
        <f t="shared" si="43"/>
        <v>296.48</v>
      </c>
      <c r="R109" s="4">
        <f t="shared" si="44"/>
        <v>152.93</v>
      </c>
      <c r="S109" s="4">
        <f t="shared" si="45"/>
        <v>149.54</v>
      </c>
      <c r="T109" s="4">
        <f t="shared" si="46"/>
        <v>141.74</v>
      </c>
      <c r="U109" s="4">
        <f t="shared" si="47"/>
        <v>0</v>
      </c>
      <c r="V109" s="4">
        <f t="shared" si="48"/>
        <v>0</v>
      </c>
      <c r="W109">
        <f>SUMIFS('FAOstat _govt exp'!$L:$L,'FAOstat _govt exp'!$J:$J,FAOstat!W$4,'FAOstat _govt exp'!$H:$H,FAOstat!W$3,'FAOstat _govt exp'!$D:$D,FAOstat!$B109)</f>
        <v>157.87</v>
      </c>
      <c r="X109">
        <f>SUMIFS('FAOstat _govt exp'!$L:$L,'FAOstat _govt exp'!$J:$J,FAOstat!X$4,'FAOstat _govt exp'!$H:$H,FAOstat!X$3,'FAOstat _govt exp'!$D:$D,FAOstat!$B109)</f>
        <v>138.88</v>
      </c>
      <c r="Y109">
        <f>SUMIFS('FAOstat _govt exp'!$L:$L,'FAOstat _govt exp'!$J:$J,FAOstat!Y$4,'FAOstat _govt exp'!$H:$H,FAOstat!Y$3,'FAOstat _govt exp'!$D:$D,FAOstat!$B109)</f>
        <v>132.9</v>
      </c>
      <c r="Z109">
        <f>SUMIFS('FAOstat _govt exp'!$L:$L,'FAOstat _govt exp'!$J:$J,FAOstat!Z$4,'FAOstat _govt exp'!$H:$H,FAOstat!Z$3,'FAOstat _govt exp'!$D:$D,FAOstat!$B109)</f>
        <v>148.5</v>
      </c>
      <c r="AA109">
        <f>SUMIFS('FAOstat _govt exp'!$L:$L,'FAOstat _govt exp'!$J:$J,FAOstat!AA$4,'FAOstat _govt exp'!$H:$H,FAOstat!AA$3,'FAOstat _govt exp'!$D:$D,FAOstat!$B109)</f>
        <v>247.07</v>
      </c>
      <c r="AB109">
        <f>SUMIFS('FAOstat _govt exp'!$L:$L,'FAOstat _govt exp'!$J:$J,FAOstat!AB$4,'FAOstat _govt exp'!$H:$H,FAOstat!AB$3,'FAOstat _govt exp'!$D:$D,FAOstat!$B109)</f>
        <v>152.93</v>
      </c>
      <c r="AC109">
        <f>SUMIFS('FAOstat _govt exp'!$L:$L,'FAOstat _govt exp'!$J:$J,FAOstat!AC$4,'FAOstat _govt exp'!$H:$H,FAOstat!AC$3,'FAOstat _govt exp'!$D:$D,FAOstat!$B109)</f>
        <v>149.54</v>
      </c>
      <c r="AD109">
        <f>SUMIFS('FAOstat _govt exp'!$L:$L,'FAOstat _govt exp'!$J:$J,FAOstat!AD$4,'FAOstat _govt exp'!$H:$H,FAOstat!AD$3,'FAOstat _govt exp'!$D:$D,FAOstat!$B109)</f>
        <v>141.74</v>
      </c>
      <c r="AE109">
        <f>SUMIFS('FAOstat _govt exp'!$L:$L,'FAOstat _govt exp'!$J:$J,FAOstat!AE$4,'FAOstat _govt exp'!$H:$H,FAOstat!AE$3,'FAOstat _govt exp'!$D:$D,FAOstat!$B109)</f>
        <v>0</v>
      </c>
      <c r="AF109">
        <f>SUMIFS('FAOstat _govt exp'!$L:$L,'FAOstat _govt exp'!$J:$J,FAOstat!AF$4,'FAOstat _govt exp'!$H:$H,FAOstat!AF$3,'FAOstat _govt exp'!$D:$D,FAOstat!$B109)</f>
        <v>0</v>
      </c>
      <c r="AG109">
        <f>SUMIFS('FAOstat _govt exp'!$L:$L,'FAOstat _govt exp'!$J:$J,FAOstat!AG$4,'FAOstat _govt exp'!$H:$H,FAOstat!AG$3,'FAOstat _govt exp'!$D:$D,FAOstat!$B109)</f>
        <v>94.15</v>
      </c>
      <c r="AH109">
        <f>SUMIFS('FAOstat _govt exp'!$L:$L,'FAOstat _govt exp'!$J:$J,FAOstat!AH$4,'FAOstat _govt exp'!$H:$H,FAOstat!AH$3,'FAOstat _govt exp'!$D:$D,FAOstat!$B109)</f>
        <v>94.41</v>
      </c>
      <c r="AI109">
        <f>SUMIFS('FAOstat _govt exp'!$L:$L,'FAOstat _govt exp'!$J:$J,FAOstat!AI$4,'FAOstat _govt exp'!$H:$H,FAOstat!AI$3,'FAOstat _govt exp'!$D:$D,FAOstat!$B109)</f>
        <v>74.38</v>
      </c>
      <c r="AJ109">
        <f>SUMIFS('FAOstat _govt exp'!$L:$L,'FAOstat _govt exp'!$J:$J,FAOstat!AJ$4,'FAOstat _govt exp'!$H:$H,FAOstat!AJ$3,'FAOstat _govt exp'!$D:$D,FAOstat!$B109)</f>
        <v>74.64</v>
      </c>
      <c r="AK109">
        <f>SUMIFS('FAOstat _govt exp'!$L:$L,'FAOstat _govt exp'!$J:$J,FAOstat!AK$4,'FAOstat _govt exp'!$H:$H,FAOstat!AK$3,'FAOstat _govt exp'!$D:$D,FAOstat!$B109)</f>
        <v>49.41</v>
      </c>
      <c r="AL109">
        <f>SUMIFS('FAOstat _govt exp'!$L:$L,'FAOstat _govt exp'!$J:$J,FAOstat!AL$4,'FAOstat _govt exp'!$H:$H,FAOstat!AL$3,'FAOstat _govt exp'!$D:$D,FAOstat!$B109)</f>
        <v>0</v>
      </c>
      <c r="AM109">
        <f>SUMIFS('FAOstat _govt exp'!$L:$L,'FAOstat _govt exp'!$J:$J,FAOstat!AM$4,'FAOstat _govt exp'!$H:$H,FAOstat!AM$3,'FAOstat _govt exp'!$D:$D,FAOstat!$B109)</f>
        <v>0</v>
      </c>
      <c r="AN109">
        <f>SUMIFS('FAOstat _govt exp'!$L:$L,'FAOstat _govt exp'!$J:$J,FAOstat!AN$4,'FAOstat _govt exp'!$H:$H,FAOstat!AN$3,'FAOstat _govt exp'!$D:$D,FAOstat!$B109)</f>
        <v>0</v>
      </c>
      <c r="AO109">
        <f>SUMIFS('FAOstat _govt exp'!$L:$L,'FAOstat _govt exp'!$J:$J,FAOstat!AO$4,'FAOstat _govt exp'!$H:$H,FAOstat!AO$3,'FAOstat _govt exp'!$D:$D,FAOstat!$B109)</f>
        <v>0</v>
      </c>
      <c r="AP109">
        <f>SUMIFS('FAOstat _govt exp'!$L:$L,'FAOstat _govt exp'!$J:$J,FAOstat!AP$4,'FAOstat _govt exp'!$H:$H,FAOstat!AP$3,'FAOstat _govt exp'!$D:$D,FAOstat!$B109)</f>
        <v>0</v>
      </c>
      <c r="AQ109">
        <f>SUMIFS('FAOstat _govt exp'!$L:$L,'FAOstat _govt exp'!$J:$J,FAOstat!AQ$4,'FAOstat _govt exp'!$H:$H,FAOstat!AQ$3,'FAOstat _govt exp'!$D:$D,FAOstat!$B109)</f>
        <v>0</v>
      </c>
      <c r="AR109">
        <f>SUMIFS('FAOstat _govt exp'!$L:$L,'FAOstat _govt exp'!$J:$J,FAOstat!AR$4,'FAOstat _govt exp'!$H:$H,FAOstat!AR$3,'FAOstat _govt exp'!$D:$D,FAOstat!$B109)</f>
        <v>0</v>
      </c>
      <c r="AS109">
        <f>SUMIFS('FAOstat _govt exp'!$L:$L,'FAOstat _govt exp'!$J:$J,FAOstat!AS$4,'FAOstat _govt exp'!$H:$H,FAOstat!AS$3,'FAOstat _govt exp'!$D:$D,FAOstat!$B109)</f>
        <v>0</v>
      </c>
      <c r="AT109">
        <f>SUMIFS('FAOstat _govt exp'!$L:$L,'FAOstat _govt exp'!$J:$J,FAOstat!AT$4,'FAOstat _govt exp'!$H:$H,FAOstat!AT$3,'FAOstat _govt exp'!$D:$D,FAOstat!$B109)</f>
        <v>0</v>
      </c>
      <c r="AU109">
        <f>SUMIFS('FAOstat _govt exp'!$L:$L,'FAOstat _govt exp'!$J:$J,FAOstat!AU$4,'FAOstat _govt exp'!$H:$H,FAOstat!AU$3,'FAOstat _govt exp'!$D:$D,FAOstat!$B109)</f>
        <v>0</v>
      </c>
      <c r="AV109">
        <f>SUMIFS('FAOstat _govt exp'!$L:$L,'FAOstat _govt exp'!$J:$J,FAOstat!AV$4,'FAOstat _govt exp'!$H:$H,FAOstat!AV$3,'FAOstat _govt exp'!$D:$D,FAOstat!$B109)</f>
        <v>0</v>
      </c>
      <c r="AW109">
        <f>SUMIFS('FAOstat _govt exp'!$L:$L,'FAOstat _govt exp'!$J:$J,FAOstat!AW$4,'FAOstat _govt exp'!$H:$H,FAOstat!AW$3,'FAOstat _govt exp'!$D:$D,FAOstat!$B109)</f>
        <v>0</v>
      </c>
      <c r="AX109">
        <f>SUMIFS('FAOstat _govt exp'!$L:$L,'FAOstat _govt exp'!$J:$J,FAOstat!AX$4,'FAOstat _govt exp'!$H:$H,FAOstat!AX$3,'FAOstat _govt exp'!$D:$D,FAOstat!$B109)</f>
        <v>0</v>
      </c>
      <c r="AY109">
        <f>SUMIFS('FAOstat _govt exp'!$L:$L,'FAOstat _govt exp'!$J:$J,FAOstat!AY$4,'FAOstat _govt exp'!$H:$H,FAOstat!AY$3,'FAOstat _govt exp'!$D:$D,FAOstat!$B109)</f>
        <v>0</v>
      </c>
      <c r="AZ109">
        <f>SUMIFS('FAOstat _govt exp'!$L:$L,'FAOstat _govt exp'!$J:$J,FAOstat!AZ$4,'FAOstat _govt exp'!$H:$H,FAOstat!AZ$3,'FAOstat _govt exp'!$D:$D,FAOstat!$B109)</f>
        <v>0</v>
      </c>
      <c r="BA109">
        <f>SUMIFS('FAOstat _govt exp'!$L:$L,'FAOstat _govt exp'!$J:$J,FAOstat!BA$4,'FAOstat _govt exp'!$H:$H,FAOstat!BA$3,'FAOstat _govt exp'!$D:$D,FAOstat!$B109)</f>
        <v>157.87</v>
      </c>
      <c r="BB109">
        <f>SUMIFS('FAOstat _govt exp'!$L:$L,'FAOstat _govt exp'!$J:$J,FAOstat!BB$4,'FAOstat _govt exp'!$H:$H,FAOstat!BB$3,'FAOstat _govt exp'!$D:$D,FAOstat!$B109)</f>
        <v>138.88</v>
      </c>
      <c r="BC109">
        <f>SUMIFS('FAOstat _govt exp'!$L:$L,'FAOstat _govt exp'!$J:$J,FAOstat!BC$4,'FAOstat _govt exp'!$H:$H,FAOstat!BC$3,'FAOstat _govt exp'!$D:$D,FAOstat!$B109)</f>
        <v>132.9</v>
      </c>
      <c r="BD109">
        <f>SUMIFS('FAOstat _govt exp'!$L:$L,'FAOstat _govt exp'!$J:$J,FAOstat!BD$4,'FAOstat _govt exp'!$H:$H,FAOstat!BD$3,'FAOstat _govt exp'!$D:$D,FAOstat!$B109)</f>
        <v>148.5</v>
      </c>
      <c r="BE109">
        <f>SUMIFS('FAOstat _govt exp'!$L:$L,'FAOstat _govt exp'!$J:$J,FAOstat!BE$4,'FAOstat _govt exp'!$H:$H,FAOstat!BE$3,'FAOstat _govt exp'!$D:$D,FAOstat!$B109)</f>
        <v>247.07</v>
      </c>
      <c r="BF109">
        <f>SUMIFS('FAOstat _govt exp'!$L:$L,'FAOstat _govt exp'!$J:$J,FAOstat!BF$4,'FAOstat _govt exp'!$H:$H,FAOstat!BF$3,'FAOstat _govt exp'!$D:$D,FAOstat!$B109)</f>
        <v>153.44999999999999</v>
      </c>
      <c r="BG109">
        <f>SUMIFS('FAOstat _govt exp'!$L:$L,'FAOstat _govt exp'!$J:$J,FAOstat!BG$4,'FAOstat _govt exp'!$H:$H,FAOstat!BG$3,'FAOstat _govt exp'!$D:$D,FAOstat!$B109)</f>
        <v>149.54</v>
      </c>
      <c r="BH109">
        <f>SUMIFS('FAOstat _govt exp'!$L:$L,'FAOstat _govt exp'!$J:$J,FAOstat!BH$4,'FAOstat _govt exp'!$H:$H,FAOstat!BH$3,'FAOstat _govt exp'!$D:$D,FAOstat!$B109)</f>
        <v>141.74</v>
      </c>
      <c r="BI109">
        <f>SUMIFS('FAOstat _govt exp'!$L:$L,'FAOstat _govt exp'!$J:$J,FAOstat!BI$4,'FAOstat _govt exp'!$H:$H,FAOstat!BI$3,'FAOstat _govt exp'!$D:$D,FAOstat!$B109)</f>
        <v>0</v>
      </c>
      <c r="BJ109">
        <f>SUMIFS('FAOstat _govt exp'!$L:$L,'FAOstat _govt exp'!$J:$J,FAOstat!BJ$4,'FAOstat _govt exp'!$H:$H,FAOstat!BJ$3,'FAOstat _govt exp'!$D:$D,FAOstat!$B109)</f>
        <v>0</v>
      </c>
      <c r="BK109">
        <f>SUMIFS('FAOstat _govt exp'!$L:$L,'FAOstat _govt exp'!$J:$J,FAOstat!BK$4,'FAOstat _govt exp'!$H:$H,FAOstat!BK$3,'FAOstat _govt exp'!$D:$D,FAOstat!$B109)</f>
        <v>94.15</v>
      </c>
      <c r="BL109">
        <f>SUMIFS('FAOstat _govt exp'!$L:$L,'FAOstat _govt exp'!$J:$J,FAOstat!BL$4,'FAOstat _govt exp'!$H:$H,FAOstat!BL$3,'FAOstat _govt exp'!$D:$D,FAOstat!$B109)</f>
        <v>94.41</v>
      </c>
      <c r="BM109">
        <f>SUMIFS('FAOstat _govt exp'!$L:$L,'FAOstat _govt exp'!$J:$J,FAOstat!BM$4,'FAOstat _govt exp'!$H:$H,FAOstat!BM$3,'FAOstat _govt exp'!$D:$D,FAOstat!$B109)</f>
        <v>74.38</v>
      </c>
      <c r="BN109">
        <f>SUMIFS('FAOstat _govt exp'!$L:$L,'FAOstat _govt exp'!$J:$J,FAOstat!BN$4,'FAOstat _govt exp'!$H:$H,FAOstat!BN$3,'FAOstat _govt exp'!$D:$D,FAOstat!$B109)</f>
        <v>74.64</v>
      </c>
      <c r="BO109">
        <f>SUMIFS('FAOstat _govt exp'!$L:$L,'FAOstat _govt exp'!$J:$J,FAOstat!BO$4,'FAOstat _govt exp'!$H:$H,FAOstat!BO$3,'FAOstat _govt exp'!$D:$D,FAOstat!$B109)</f>
        <v>49.41</v>
      </c>
      <c r="BP109">
        <f>SUMIFS('FAOstat _govt exp'!$L:$L,'FAOstat _govt exp'!$J:$J,FAOstat!BP$4,'FAOstat _govt exp'!$H:$H,FAOstat!BP$3,'FAOstat _govt exp'!$D:$D,FAOstat!$B109)</f>
        <v>0</v>
      </c>
      <c r="BQ109">
        <f>SUMIFS('FAOstat _govt exp'!$L:$L,'FAOstat _govt exp'!$J:$J,FAOstat!BQ$4,'FAOstat _govt exp'!$H:$H,FAOstat!BQ$3,'FAOstat _govt exp'!$D:$D,FAOstat!$B109)</f>
        <v>0</v>
      </c>
      <c r="BR109">
        <f>SUMIFS('FAOstat _govt exp'!$L:$L,'FAOstat _govt exp'!$J:$J,FAOstat!BR$4,'FAOstat _govt exp'!$H:$H,FAOstat!BR$3,'FAOstat _govt exp'!$D:$D,FAOstat!$B109)</f>
        <v>0</v>
      </c>
      <c r="BS109">
        <f>SUMIFS('FAOstat _govt exp'!$L:$L,'FAOstat _govt exp'!$J:$J,FAOstat!BS$4,'FAOstat _govt exp'!$H:$H,FAOstat!BS$3,'FAOstat _govt exp'!$D:$D,FAOstat!$B109)</f>
        <v>0</v>
      </c>
      <c r="BT109">
        <f>SUMIFS('FAOstat _govt exp'!$L:$L,'FAOstat _govt exp'!$J:$J,FAOstat!BT$4,'FAOstat _govt exp'!$H:$H,FAOstat!BT$3,'FAOstat _govt exp'!$D:$D,FAOstat!$B109)</f>
        <v>0</v>
      </c>
      <c r="BU109">
        <f>SUMIFS('FAOstat _govt exp'!$L:$L,'FAOstat _govt exp'!$J:$J,FAOstat!BU$4,'FAOstat _govt exp'!$H:$H,FAOstat!BU$3,'FAOstat _govt exp'!$D:$D,FAOstat!$B109)</f>
        <v>0</v>
      </c>
      <c r="BV109">
        <f>SUMIFS('FAOstat _govt exp'!$L:$L,'FAOstat _govt exp'!$J:$J,FAOstat!BV$4,'FAOstat _govt exp'!$H:$H,FAOstat!BV$3,'FAOstat _govt exp'!$D:$D,FAOstat!$B109)</f>
        <v>0</v>
      </c>
      <c r="BW109">
        <f>SUMIFS('FAOstat _govt exp'!$L:$L,'FAOstat _govt exp'!$J:$J,FAOstat!BW$4,'FAOstat _govt exp'!$H:$H,FAOstat!BW$3,'FAOstat _govt exp'!$D:$D,FAOstat!$B109)</f>
        <v>0</v>
      </c>
      <c r="BX109">
        <f>SUMIFS('FAOstat _govt exp'!$L:$L,'FAOstat _govt exp'!$J:$J,FAOstat!BX$4,'FAOstat _govt exp'!$H:$H,FAOstat!BX$3,'FAOstat _govt exp'!$D:$D,FAOstat!$B109)</f>
        <v>0</v>
      </c>
      <c r="BY109">
        <f>SUMIFS('FAOstat _govt exp'!$L:$L,'FAOstat _govt exp'!$J:$J,FAOstat!BY$4,'FAOstat _govt exp'!$H:$H,FAOstat!BY$3,'FAOstat _govt exp'!$D:$D,FAOstat!$B109)</f>
        <v>0</v>
      </c>
      <c r="BZ109">
        <f>SUMIFS('FAOstat _govt exp'!$L:$L,'FAOstat _govt exp'!$J:$J,FAOstat!BZ$4,'FAOstat _govt exp'!$H:$H,FAOstat!BZ$3,'FAOstat _govt exp'!$D:$D,FAOstat!$B109)</f>
        <v>0</v>
      </c>
      <c r="CA109">
        <f>SUMIFS('FAOstat _govt exp'!$L:$L,'FAOstat _govt exp'!$J:$J,FAOstat!CA$4,'FAOstat _govt exp'!$H:$H,FAOstat!CA$3,'FAOstat _govt exp'!$D:$D,FAOstat!$B109)</f>
        <v>0</v>
      </c>
      <c r="CB109">
        <f>SUMIFS('FAOstat _govt exp'!$L:$L,'FAOstat _govt exp'!$J:$J,FAOstat!CB$4,'FAOstat _govt exp'!$H:$H,FAOstat!CB$3,'FAOstat _govt exp'!$D:$D,FAOstat!$B109)</f>
        <v>0</v>
      </c>
      <c r="CC109">
        <f>SUMIFS('FAOstat _govt exp'!$L:$L,'FAOstat _govt exp'!$J:$J,FAOstat!CC$4,'FAOstat _govt exp'!$H:$H,FAOstat!CC$3,'FAOstat _govt exp'!$D:$D,FAOstat!$B109)</f>
        <v>0</v>
      </c>
      <c r="CD109">
        <f>SUMIFS('FAOstat _govt exp'!$L:$L,'FAOstat _govt exp'!$J:$J,FAOstat!CD$4,'FAOstat _govt exp'!$H:$H,FAOstat!CD$3,'FAOstat _govt exp'!$D:$D,FAOstat!$B109)</f>
        <v>0</v>
      </c>
      <c r="CE109" s="4">
        <f>SUMIFS('FAOstat_value added'!$L:$L,'FAOstat_value added'!$J:$J,FAOstat!CE$4,'FAOstat_value added'!$D:$D,FAOstat!$B109)</f>
        <v>810.57774800000004</v>
      </c>
      <c r="CF109" s="4">
        <f>IF(SUMIFS('FAOstat_value added'!$L:$L,'FAOstat_value added'!$J:$J,FAOstat!CF$4,'FAOstat_value added'!$D:$D,FAOstat!$B109)=0,CE109*(1+Assumptions!$C$10),SUMIFS('FAOstat_value added'!$L:$L,'FAOstat_value added'!$J:$J,FAOstat!CF$4,'FAOstat_value added'!$D:$D,FAOstat!$B109))</f>
        <v>852.79338399999995</v>
      </c>
      <c r="CG109" s="4">
        <f>IF(SUMIFS('FAOstat_value added'!$L:$L,'FAOstat_value added'!$J:$J,FAOstat!CG$4,'FAOstat_value added'!$D:$D,FAOstat!$B109)=0,CF109*(1+Assumptions!$C$10),SUMIFS('FAOstat_value added'!$L:$L,'FAOstat_value added'!$J:$J,FAOstat!CG$4,'FAOstat_value added'!$D:$D,FAOstat!$B109))</f>
        <v>887.67869399999995</v>
      </c>
      <c r="CH109" s="4">
        <f>IF(SUMIFS('FAOstat_value added'!$L:$L,'FAOstat_value added'!$J:$J,FAOstat!CH$4,'FAOstat_value added'!$D:$D,FAOstat!$B109)=0,CG109*(1+Assumptions!$C$10),SUMIFS('FAOstat_value added'!$L:$L,'FAOstat_value added'!$J:$J,FAOstat!CH$4,'FAOstat_value added'!$D:$D,FAOstat!$B109))</f>
        <v>1027.269243</v>
      </c>
      <c r="CI109" s="4">
        <f>IF(SUMIFS('FAOstat_value added'!$L:$L,'FAOstat_value added'!$J:$J,FAOstat!CI$4,'FAOstat_value added'!$D:$D,FAOstat!$B109)=0,CH109*(1+Assumptions!$C$10),SUMIFS('FAOstat_value added'!$L:$L,'FAOstat_value added'!$J:$J,FAOstat!CI$4,'FAOstat_value added'!$D:$D,FAOstat!$B109))</f>
        <v>1361.4312689999999</v>
      </c>
      <c r="CJ109" s="4">
        <f>IF(SUMIFS('FAOstat_value added'!$L:$L,'FAOstat_value added'!$J:$J,FAOstat!CJ$4,'FAOstat_value added'!$D:$D,FAOstat!$B109)=0,CI109*(1+Assumptions!$C$10),SUMIFS('FAOstat_value added'!$L:$L,'FAOstat_value added'!$J:$J,FAOstat!CJ$4,'FAOstat_value added'!$D:$D,FAOstat!$B109))</f>
        <v>1491.6070199999999</v>
      </c>
      <c r="CK109" s="4">
        <f>IF(SUMIFS('FAOstat_value added'!$L:$L,'FAOstat_value added'!$J:$J,FAOstat!CK$4,'FAOstat_value added'!$D:$D,FAOstat!$B109)=0,CJ109*(1+Assumptions!$C$10),SUMIFS('FAOstat_value added'!$L:$L,'FAOstat_value added'!$J:$J,FAOstat!CK$4,'FAOstat_value added'!$D:$D,FAOstat!$B109))</f>
        <v>1605.2504269999999</v>
      </c>
      <c r="CL109" s="4">
        <f>IF(SUMIFS('FAOstat_value added'!$L:$L,'FAOstat_value added'!$J:$J,FAOstat!CL$4,'FAOstat_value added'!$D:$D,FAOstat!$B109)=0,CK109*(1+Assumptions!$C$10),SUMIFS('FAOstat_value added'!$L:$L,'FAOstat_value added'!$J:$J,FAOstat!CL$4,'FAOstat_value added'!$D:$D,FAOstat!$B109))</f>
        <v>1734.7485360000001</v>
      </c>
      <c r="CM109" s="4">
        <f>IF(SUMIFS('FAOstat_value added'!$L:$L,'FAOstat_value added'!$J:$J,FAOstat!CM$4,'FAOstat_value added'!$D:$D,FAOstat!$B109)=0,CL109*(1+Assumptions!$C$10),SUMIFS('FAOstat_value added'!$L:$L,'FAOstat_value added'!$J:$J,FAOstat!CM$4,'FAOstat_value added'!$D:$D,FAOstat!$B109))</f>
        <v>2069.4219790000002</v>
      </c>
      <c r="CN109" s="4">
        <f>IF(SUMIFS('FAOstat_value added'!$L:$L,'FAOstat_value added'!$J:$J,FAOstat!CN$4,'FAOstat_value added'!$D:$D,FAOstat!$B109)=0,CM109*(1+Assumptions!$C$10),SUMIFS('FAOstat_value added'!$L:$L,'FAOstat_value added'!$J:$J,FAOstat!CN$4,'FAOstat_value added'!$D:$D,FAOstat!$B109))</f>
        <v>2110.8104185800003</v>
      </c>
      <c r="CO109" s="36">
        <f t="shared" si="49"/>
        <v>-7.892728509691993E-2</v>
      </c>
    </row>
    <row r="110" spans="2:93" x14ac:dyDescent="0.35">
      <c r="B110" t="s">
        <v>245</v>
      </c>
      <c r="C110">
        <f t="shared" si="29"/>
        <v>0</v>
      </c>
      <c r="D110">
        <f t="shared" si="30"/>
        <v>0</v>
      </c>
      <c r="E110">
        <f t="shared" si="31"/>
        <v>0</v>
      </c>
      <c r="F110">
        <f t="shared" si="32"/>
        <v>0</v>
      </c>
      <c r="G110">
        <f t="shared" si="33"/>
        <v>0</v>
      </c>
      <c r="H110">
        <f t="shared" si="34"/>
        <v>0</v>
      </c>
      <c r="I110">
        <f t="shared" si="35"/>
        <v>0</v>
      </c>
      <c r="J110">
        <f t="shared" si="36"/>
        <v>0</v>
      </c>
      <c r="K110">
        <f t="shared" si="37"/>
        <v>0</v>
      </c>
      <c r="L110">
        <f t="shared" si="38"/>
        <v>0</v>
      </c>
      <c r="M110" s="4">
        <f t="shared" si="39"/>
        <v>1054.01</v>
      </c>
      <c r="N110" s="4">
        <f t="shared" si="40"/>
        <v>417.05</v>
      </c>
      <c r="O110" s="4">
        <f t="shared" si="41"/>
        <v>493.62</v>
      </c>
      <c r="P110" s="4">
        <f t="shared" si="42"/>
        <v>863.07999999999993</v>
      </c>
      <c r="Q110" s="4">
        <f t="shared" si="43"/>
        <v>1461.7099999999998</v>
      </c>
      <c r="R110" s="4">
        <f t="shared" si="44"/>
        <v>1629.78</v>
      </c>
      <c r="S110" s="4">
        <f t="shared" si="45"/>
        <v>2300.5499999999997</v>
      </c>
      <c r="T110" s="4">
        <f t="shared" si="46"/>
        <v>2115.5100000000002</v>
      </c>
      <c r="U110" s="4">
        <f t="shared" si="47"/>
        <v>2890.9</v>
      </c>
      <c r="V110" s="4">
        <f t="shared" si="48"/>
        <v>0</v>
      </c>
      <c r="W110">
        <f>SUMIFS('FAOstat _govt exp'!$L:$L,'FAOstat _govt exp'!$J:$J,FAOstat!W$4,'FAOstat _govt exp'!$H:$H,FAOstat!W$3,'FAOstat _govt exp'!$D:$D,FAOstat!$B110)</f>
        <v>0</v>
      </c>
      <c r="X110">
        <f>SUMIFS('FAOstat _govt exp'!$L:$L,'FAOstat _govt exp'!$J:$J,FAOstat!X$4,'FAOstat _govt exp'!$H:$H,FAOstat!X$3,'FAOstat _govt exp'!$D:$D,FAOstat!$B110)</f>
        <v>0</v>
      </c>
      <c r="Y110">
        <f>SUMIFS('FAOstat _govt exp'!$L:$L,'FAOstat _govt exp'!$J:$J,FAOstat!Y$4,'FAOstat _govt exp'!$H:$H,FAOstat!Y$3,'FAOstat _govt exp'!$D:$D,FAOstat!$B110)</f>
        <v>0</v>
      </c>
      <c r="Z110">
        <f>SUMIFS('FAOstat _govt exp'!$L:$L,'FAOstat _govt exp'!$J:$J,FAOstat!Z$4,'FAOstat _govt exp'!$H:$H,FAOstat!Z$3,'FAOstat _govt exp'!$D:$D,FAOstat!$B110)</f>
        <v>0</v>
      </c>
      <c r="AA110">
        <f>SUMIFS('FAOstat _govt exp'!$L:$L,'FAOstat _govt exp'!$J:$J,FAOstat!AA$4,'FAOstat _govt exp'!$H:$H,FAOstat!AA$3,'FAOstat _govt exp'!$D:$D,FAOstat!$B110)</f>
        <v>1427.35</v>
      </c>
      <c r="AB110">
        <f>SUMIFS('FAOstat _govt exp'!$L:$L,'FAOstat _govt exp'!$J:$J,FAOstat!AB$4,'FAOstat _govt exp'!$H:$H,FAOstat!AB$3,'FAOstat _govt exp'!$D:$D,FAOstat!$B110)</f>
        <v>1599.86</v>
      </c>
      <c r="AC110">
        <f>SUMIFS('FAOstat _govt exp'!$L:$L,'FAOstat _govt exp'!$J:$J,FAOstat!AC$4,'FAOstat _govt exp'!$H:$H,FAOstat!AC$3,'FAOstat _govt exp'!$D:$D,FAOstat!$B110)</f>
        <v>2279.35</v>
      </c>
      <c r="AD110">
        <f>SUMIFS('FAOstat _govt exp'!$L:$L,'FAOstat _govt exp'!$J:$J,FAOstat!AD$4,'FAOstat _govt exp'!$H:$H,FAOstat!AD$3,'FAOstat _govt exp'!$D:$D,FAOstat!$B110)</f>
        <v>2089.38</v>
      </c>
      <c r="AE110">
        <f>SUMIFS('FAOstat _govt exp'!$L:$L,'FAOstat _govt exp'!$J:$J,FAOstat!AE$4,'FAOstat _govt exp'!$H:$H,FAOstat!AE$3,'FAOstat _govt exp'!$D:$D,FAOstat!$B110)</f>
        <v>2863.13</v>
      </c>
      <c r="AF110">
        <f>SUMIFS('FAOstat _govt exp'!$L:$L,'FAOstat _govt exp'!$J:$J,FAOstat!AF$4,'FAOstat _govt exp'!$H:$H,FAOstat!AF$3,'FAOstat _govt exp'!$D:$D,FAOstat!$B110)</f>
        <v>0</v>
      </c>
      <c r="AG110">
        <f>SUMIFS('FAOstat _govt exp'!$L:$L,'FAOstat _govt exp'!$J:$J,FAOstat!AG$4,'FAOstat _govt exp'!$H:$H,FAOstat!AG$3,'FAOstat _govt exp'!$D:$D,FAOstat!$B110)</f>
        <v>0</v>
      </c>
      <c r="AH110">
        <f>SUMIFS('FAOstat _govt exp'!$L:$L,'FAOstat _govt exp'!$J:$J,FAOstat!AH$4,'FAOstat _govt exp'!$H:$H,FAOstat!AH$3,'FAOstat _govt exp'!$D:$D,FAOstat!$B110)</f>
        <v>0</v>
      </c>
      <c r="AI110">
        <f>SUMIFS('FAOstat _govt exp'!$L:$L,'FAOstat _govt exp'!$J:$J,FAOstat!AI$4,'FAOstat _govt exp'!$H:$H,FAOstat!AI$3,'FAOstat _govt exp'!$D:$D,FAOstat!$B110)</f>
        <v>0</v>
      </c>
      <c r="AJ110">
        <f>SUMIFS('FAOstat _govt exp'!$L:$L,'FAOstat _govt exp'!$J:$J,FAOstat!AJ$4,'FAOstat _govt exp'!$H:$H,FAOstat!AJ$3,'FAOstat _govt exp'!$D:$D,FAOstat!$B110)</f>
        <v>0</v>
      </c>
      <c r="AK110">
        <f>SUMIFS('FAOstat _govt exp'!$L:$L,'FAOstat _govt exp'!$J:$J,FAOstat!AK$4,'FAOstat _govt exp'!$H:$H,FAOstat!AK$3,'FAOstat _govt exp'!$D:$D,FAOstat!$B110)</f>
        <v>34.36</v>
      </c>
      <c r="AL110">
        <f>SUMIFS('FAOstat _govt exp'!$L:$L,'FAOstat _govt exp'!$J:$J,FAOstat!AL$4,'FAOstat _govt exp'!$H:$H,FAOstat!AL$3,'FAOstat _govt exp'!$D:$D,FAOstat!$B110)</f>
        <v>29.92</v>
      </c>
      <c r="AM110">
        <f>SUMIFS('FAOstat _govt exp'!$L:$L,'FAOstat _govt exp'!$J:$J,FAOstat!AM$4,'FAOstat _govt exp'!$H:$H,FAOstat!AM$3,'FAOstat _govt exp'!$D:$D,FAOstat!$B110)</f>
        <v>21.2</v>
      </c>
      <c r="AN110">
        <f>SUMIFS('FAOstat _govt exp'!$L:$L,'FAOstat _govt exp'!$J:$J,FAOstat!AN$4,'FAOstat _govt exp'!$H:$H,FAOstat!AN$3,'FAOstat _govt exp'!$D:$D,FAOstat!$B110)</f>
        <v>26.13</v>
      </c>
      <c r="AO110">
        <f>SUMIFS('FAOstat _govt exp'!$L:$L,'FAOstat _govt exp'!$J:$J,FAOstat!AO$4,'FAOstat _govt exp'!$H:$H,FAOstat!AO$3,'FAOstat _govt exp'!$D:$D,FAOstat!$B110)</f>
        <v>27.77</v>
      </c>
      <c r="AP110">
        <f>SUMIFS('FAOstat _govt exp'!$L:$L,'FAOstat _govt exp'!$J:$J,FAOstat!AP$4,'FAOstat _govt exp'!$H:$H,FAOstat!AP$3,'FAOstat _govt exp'!$D:$D,FAOstat!$B110)</f>
        <v>0</v>
      </c>
      <c r="AQ110">
        <f>SUMIFS('FAOstat _govt exp'!$L:$L,'FAOstat _govt exp'!$J:$J,FAOstat!AQ$4,'FAOstat _govt exp'!$H:$H,FAOstat!AQ$3,'FAOstat _govt exp'!$D:$D,FAOstat!$B110)</f>
        <v>0</v>
      </c>
      <c r="AR110">
        <f>SUMIFS('FAOstat _govt exp'!$L:$L,'FAOstat _govt exp'!$J:$J,FAOstat!AR$4,'FAOstat _govt exp'!$H:$H,FAOstat!AR$3,'FAOstat _govt exp'!$D:$D,FAOstat!$B110)</f>
        <v>0</v>
      </c>
      <c r="AS110">
        <f>SUMIFS('FAOstat _govt exp'!$L:$L,'FAOstat _govt exp'!$J:$J,FAOstat!AS$4,'FAOstat _govt exp'!$H:$H,FAOstat!AS$3,'FAOstat _govt exp'!$D:$D,FAOstat!$B110)</f>
        <v>0</v>
      </c>
      <c r="AT110">
        <f>SUMIFS('FAOstat _govt exp'!$L:$L,'FAOstat _govt exp'!$J:$J,FAOstat!AT$4,'FAOstat _govt exp'!$H:$H,FAOstat!AT$3,'FAOstat _govt exp'!$D:$D,FAOstat!$B110)</f>
        <v>0</v>
      </c>
      <c r="AU110">
        <f>SUMIFS('FAOstat _govt exp'!$L:$L,'FAOstat _govt exp'!$J:$J,FAOstat!AU$4,'FAOstat _govt exp'!$H:$H,FAOstat!AU$3,'FAOstat _govt exp'!$D:$D,FAOstat!$B110)</f>
        <v>0</v>
      </c>
      <c r="AV110">
        <f>SUMIFS('FAOstat _govt exp'!$L:$L,'FAOstat _govt exp'!$J:$J,FAOstat!AV$4,'FAOstat _govt exp'!$H:$H,FAOstat!AV$3,'FAOstat _govt exp'!$D:$D,FAOstat!$B110)</f>
        <v>0</v>
      </c>
      <c r="AW110">
        <f>SUMIFS('FAOstat _govt exp'!$L:$L,'FAOstat _govt exp'!$J:$J,FAOstat!AW$4,'FAOstat _govt exp'!$H:$H,FAOstat!AW$3,'FAOstat _govt exp'!$D:$D,FAOstat!$B110)</f>
        <v>0</v>
      </c>
      <c r="AX110">
        <f>SUMIFS('FAOstat _govt exp'!$L:$L,'FAOstat _govt exp'!$J:$J,FAOstat!AX$4,'FAOstat _govt exp'!$H:$H,FAOstat!AX$3,'FAOstat _govt exp'!$D:$D,FAOstat!$B110)</f>
        <v>0</v>
      </c>
      <c r="AY110">
        <f>SUMIFS('FAOstat _govt exp'!$L:$L,'FAOstat _govt exp'!$J:$J,FAOstat!AY$4,'FAOstat _govt exp'!$H:$H,FAOstat!AY$3,'FAOstat _govt exp'!$D:$D,FAOstat!$B110)</f>
        <v>0</v>
      </c>
      <c r="AZ110">
        <f>SUMIFS('FAOstat _govt exp'!$L:$L,'FAOstat _govt exp'!$J:$J,FAOstat!AZ$4,'FAOstat _govt exp'!$H:$H,FAOstat!AZ$3,'FAOstat _govt exp'!$D:$D,FAOstat!$B110)</f>
        <v>0</v>
      </c>
      <c r="BA110">
        <f>SUMIFS('FAOstat _govt exp'!$L:$L,'FAOstat _govt exp'!$J:$J,FAOstat!BA$4,'FAOstat _govt exp'!$H:$H,FAOstat!BA$3,'FAOstat _govt exp'!$D:$D,FAOstat!$B110)</f>
        <v>1049.1400000000001</v>
      </c>
      <c r="BB110">
        <f>SUMIFS('FAOstat _govt exp'!$L:$L,'FAOstat _govt exp'!$J:$J,FAOstat!BB$4,'FAOstat _govt exp'!$H:$H,FAOstat!BB$3,'FAOstat _govt exp'!$D:$D,FAOstat!$B110)</f>
        <v>411.86</v>
      </c>
      <c r="BC110">
        <f>SUMIFS('FAOstat _govt exp'!$L:$L,'FAOstat _govt exp'!$J:$J,FAOstat!BC$4,'FAOstat _govt exp'!$H:$H,FAOstat!BC$3,'FAOstat _govt exp'!$D:$D,FAOstat!$B110)</f>
        <v>487.21</v>
      </c>
      <c r="BD110">
        <f>SUMIFS('FAOstat _govt exp'!$L:$L,'FAOstat _govt exp'!$J:$J,FAOstat!BD$4,'FAOstat _govt exp'!$H:$H,FAOstat!BD$3,'FAOstat _govt exp'!$D:$D,FAOstat!$B110)</f>
        <v>854.52</v>
      </c>
      <c r="BE110">
        <f>SUMIFS('FAOstat _govt exp'!$L:$L,'FAOstat _govt exp'!$J:$J,FAOstat!BE$4,'FAOstat _govt exp'!$H:$H,FAOstat!BE$3,'FAOstat _govt exp'!$D:$D,FAOstat!$B110)</f>
        <v>263.33</v>
      </c>
      <c r="BF110">
        <f>SUMIFS('FAOstat _govt exp'!$L:$L,'FAOstat _govt exp'!$J:$J,FAOstat!BF$4,'FAOstat _govt exp'!$H:$H,FAOstat!BF$3,'FAOstat _govt exp'!$D:$D,FAOstat!$B110)</f>
        <v>293.83</v>
      </c>
      <c r="BG110">
        <f>SUMIFS('FAOstat _govt exp'!$L:$L,'FAOstat _govt exp'!$J:$J,FAOstat!BG$4,'FAOstat _govt exp'!$H:$H,FAOstat!BG$3,'FAOstat _govt exp'!$D:$D,FAOstat!$B110)</f>
        <v>535.47</v>
      </c>
      <c r="BH110">
        <f>SUMIFS('FAOstat _govt exp'!$L:$L,'FAOstat _govt exp'!$J:$J,FAOstat!BH$4,'FAOstat _govt exp'!$H:$H,FAOstat!BH$3,'FAOstat _govt exp'!$D:$D,FAOstat!$B110)</f>
        <v>359.73</v>
      </c>
      <c r="BI110">
        <f>SUMIFS('FAOstat _govt exp'!$L:$L,'FAOstat _govt exp'!$J:$J,FAOstat!BI$4,'FAOstat _govt exp'!$H:$H,FAOstat!BI$3,'FAOstat _govt exp'!$D:$D,FAOstat!$B110)</f>
        <v>256.01</v>
      </c>
      <c r="BJ110">
        <f>SUMIFS('FAOstat _govt exp'!$L:$L,'FAOstat _govt exp'!$J:$J,FAOstat!BJ$4,'FAOstat _govt exp'!$H:$H,FAOstat!BJ$3,'FAOstat _govt exp'!$D:$D,FAOstat!$B110)</f>
        <v>0</v>
      </c>
      <c r="BK110">
        <f>SUMIFS('FAOstat _govt exp'!$L:$L,'FAOstat _govt exp'!$J:$J,FAOstat!BK$4,'FAOstat _govt exp'!$H:$H,FAOstat!BK$3,'FAOstat _govt exp'!$D:$D,FAOstat!$B110)</f>
        <v>4.87</v>
      </c>
      <c r="BL110">
        <f>SUMIFS('FAOstat _govt exp'!$L:$L,'FAOstat _govt exp'!$J:$J,FAOstat!BL$4,'FAOstat _govt exp'!$H:$H,FAOstat!BL$3,'FAOstat _govt exp'!$D:$D,FAOstat!$B110)</f>
        <v>5.19</v>
      </c>
      <c r="BM110">
        <f>SUMIFS('FAOstat _govt exp'!$L:$L,'FAOstat _govt exp'!$J:$J,FAOstat!BM$4,'FAOstat _govt exp'!$H:$H,FAOstat!BM$3,'FAOstat _govt exp'!$D:$D,FAOstat!$B110)</f>
        <v>6.41</v>
      </c>
      <c r="BN110">
        <f>SUMIFS('FAOstat _govt exp'!$L:$L,'FAOstat _govt exp'!$J:$J,FAOstat!BN$4,'FAOstat _govt exp'!$H:$H,FAOstat!BN$3,'FAOstat _govt exp'!$D:$D,FAOstat!$B110)</f>
        <v>8.56</v>
      </c>
      <c r="BO110">
        <f>SUMIFS('FAOstat _govt exp'!$L:$L,'FAOstat _govt exp'!$J:$J,FAOstat!BO$4,'FAOstat _govt exp'!$H:$H,FAOstat!BO$3,'FAOstat _govt exp'!$D:$D,FAOstat!$B110)</f>
        <v>9.26</v>
      </c>
      <c r="BP110">
        <f>SUMIFS('FAOstat _govt exp'!$L:$L,'FAOstat _govt exp'!$J:$J,FAOstat!BP$4,'FAOstat _govt exp'!$H:$H,FAOstat!BP$3,'FAOstat _govt exp'!$D:$D,FAOstat!$B110)</f>
        <v>10.61</v>
      </c>
      <c r="BQ110">
        <f>SUMIFS('FAOstat _govt exp'!$L:$L,'FAOstat _govt exp'!$J:$J,FAOstat!BQ$4,'FAOstat _govt exp'!$H:$H,FAOstat!BQ$3,'FAOstat _govt exp'!$D:$D,FAOstat!$B110)</f>
        <v>12.96</v>
      </c>
      <c r="BR110">
        <f>SUMIFS('FAOstat _govt exp'!$L:$L,'FAOstat _govt exp'!$J:$J,FAOstat!BR$4,'FAOstat _govt exp'!$H:$H,FAOstat!BR$3,'FAOstat _govt exp'!$D:$D,FAOstat!$B110)</f>
        <v>11.64</v>
      </c>
      <c r="BS110">
        <f>SUMIFS('FAOstat _govt exp'!$L:$L,'FAOstat _govt exp'!$J:$J,FAOstat!BS$4,'FAOstat _govt exp'!$H:$H,FAOstat!BS$3,'FAOstat _govt exp'!$D:$D,FAOstat!$B110)</f>
        <v>10.35</v>
      </c>
      <c r="BT110">
        <f>SUMIFS('FAOstat _govt exp'!$L:$L,'FAOstat _govt exp'!$J:$J,FAOstat!BT$4,'FAOstat _govt exp'!$H:$H,FAOstat!BT$3,'FAOstat _govt exp'!$D:$D,FAOstat!$B110)</f>
        <v>0</v>
      </c>
      <c r="BU110">
        <f>SUMIFS('FAOstat _govt exp'!$L:$L,'FAOstat _govt exp'!$J:$J,FAOstat!BU$4,'FAOstat _govt exp'!$H:$H,FAOstat!BU$3,'FAOstat _govt exp'!$D:$D,FAOstat!$B110)</f>
        <v>0</v>
      </c>
      <c r="BV110">
        <f>SUMIFS('FAOstat _govt exp'!$L:$L,'FAOstat _govt exp'!$J:$J,FAOstat!BV$4,'FAOstat _govt exp'!$H:$H,FAOstat!BV$3,'FAOstat _govt exp'!$D:$D,FAOstat!$B110)</f>
        <v>0</v>
      </c>
      <c r="BW110">
        <f>SUMIFS('FAOstat _govt exp'!$L:$L,'FAOstat _govt exp'!$J:$J,FAOstat!BW$4,'FAOstat _govt exp'!$H:$H,FAOstat!BW$3,'FAOstat _govt exp'!$D:$D,FAOstat!$B110)</f>
        <v>0</v>
      </c>
      <c r="BX110">
        <f>SUMIFS('FAOstat _govt exp'!$L:$L,'FAOstat _govt exp'!$J:$J,FAOstat!BX$4,'FAOstat _govt exp'!$H:$H,FAOstat!BX$3,'FAOstat _govt exp'!$D:$D,FAOstat!$B110)</f>
        <v>0</v>
      </c>
      <c r="BY110">
        <f>SUMIFS('FAOstat _govt exp'!$L:$L,'FAOstat _govt exp'!$J:$J,FAOstat!BY$4,'FAOstat _govt exp'!$H:$H,FAOstat!BY$3,'FAOstat _govt exp'!$D:$D,FAOstat!$B110)</f>
        <v>0</v>
      </c>
      <c r="BZ110">
        <f>SUMIFS('FAOstat _govt exp'!$L:$L,'FAOstat _govt exp'!$J:$J,FAOstat!BZ$4,'FAOstat _govt exp'!$H:$H,FAOstat!BZ$3,'FAOstat _govt exp'!$D:$D,FAOstat!$B110)</f>
        <v>0</v>
      </c>
      <c r="CA110">
        <f>SUMIFS('FAOstat _govt exp'!$L:$L,'FAOstat _govt exp'!$J:$J,FAOstat!CA$4,'FAOstat _govt exp'!$H:$H,FAOstat!CA$3,'FAOstat _govt exp'!$D:$D,FAOstat!$B110)</f>
        <v>0</v>
      </c>
      <c r="CB110">
        <f>SUMIFS('FAOstat _govt exp'!$L:$L,'FAOstat _govt exp'!$J:$J,FAOstat!CB$4,'FAOstat _govt exp'!$H:$H,FAOstat!CB$3,'FAOstat _govt exp'!$D:$D,FAOstat!$B110)</f>
        <v>0</v>
      </c>
      <c r="CC110">
        <f>SUMIFS('FAOstat _govt exp'!$L:$L,'FAOstat _govt exp'!$J:$J,FAOstat!CC$4,'FAOstat _govt exp'!$H:$H,FAOstat!CC$3,'FAOstat _govt exp'!$D:$D,FAOstat!$B110)</f>
        <v>0</v>
      </c>
      <c r="CD110">
        <f>SUMIFS('FAOstat _govt exp'!$L:$L,'FAOstat _govt exp'!$J:$J,FAOstat!CD$4,'FAOstat _govt exp'!$H:$H,FAOstat!CD$3,'FAOstat _govt exp'!$D:$D,FAOstat!$B110)</f>
        <v>0</v>
      </c>
      <c r="CE110" s="4">
        <f>SUMIFS('FAOstat_value added'!$L:$L,'FAOstat_value added'!$J:$J,FAOstat!CE$4,'FAOstat_value added'!$D:$D,FAOstat!$B110)</f>
        <v>40628.218681999999</v>
      </c>
      <c r="CF110" s="4">
        <f>IF(SUMIFS('FAOstat_value added'!$L:$L,'FAOstat_value added'!$J:$J,FAOstat!CF$4,'FAOstat_value added'!$D:$D,FAOstat!$B110)=0,CE110*(1+Assumptions!$C$10),SUMIFS('FAOstat_value added'!$L:$L,'FAOstat_value added'!$J:$J,FAOstat!CF$4,'FAOstat_value added'!$D:$D,FAOstat!$B110))</f>
        <v>53191.336992999997</v>
      </c>
      <c r="CG110" s="4">
        <f>IF(SUMIFS('FAOstat_value added'!$L:$L,'FAOstat_value added'!$J:$J,FAOstat!CG$4,'FAOstat_value added'!$D:$D,FAOstat!$B110)=0,CF110*(1+Assumptions!$C$10),SUMIFS('FAOstat_value added'!$L:$L,'FAOstat_value added'!$J:$J,FAOstat!CG$4,'FAOstat_value added'!$D:$D,FAOstat!$B110))</f>
        <v>50892.070913000003</v>
      </c>
      <c r="CH110" s="4">
        <f>IF(SUMIFS('FAOstat_value added'!$L:$L,'FAOstat_value added'!$J:$J,FAOstat!CH$4,'FAOstat_value added'!$D:$D,FAOstat!$B110)=0,CG110*(1+Assumptions!$C$10),SUMIFS('FAOstat_value added'!$L:$L,'FAOstat_value added'!$J:$J,FAOstat!CH$4,'FAOstat_value added'!$D:$D,FAOstat!$B110))</f>
        <v>52494.674660999997</v>
      </c>
      <c r="CI110" s="4">
        <f>IF(SUMIFS('FAOstat_value added'!$L:$L,'FAOstat_value added'!$J:$J,FAOstat!CI$4,'FAOstat_value added'!$D:$D,FAOstat!$B110)=0,CH110*(1+Assumptions!$C$10),SUMIFS('FAOstat_value added'!$L:$L,'FAOstat_value added'!$J:$J,FAOstat!CI$4,'FAOstat_value added'!$D:$D,FAOstat!$B110))</f>
        <v>59111.872496999997</v>
      </c>
      <c r="CJ110" s="4">
        <f>IF(SUMIFS('FAOstat_value added'!$L:$L,'FAOstat_value added'!$J:$J,FAOstat!CJ$4,'FAOstat_value added'!$D:$D,FAOstat!$B110)=0,CI110*(1+Assumptions!$C$10),SUMIFS('FAOstat_value added'!$L:$L,'FAOstat_value added'!$J:$J,FAOstat!CJ$4,'FAOstat_value added'!$D:$D,FAOstat!$B110))</f>
        <v>63599.954518999999</v>
      </c>
      <c r="CK110" s="4">
        <f>IF(SUMIFS('FAOstat_value added'!$L:$L,'FAOstat_value added'!$J:$J,FAOstat!CK$4,'FAOstat_value added'!$D:$D,FAOstat!$B110)=0,CJ110*(1+Assumptions!$C$10),SUMIFS('FAOstat_value added'!$L:$L,'FAOstat_value added'!$J:$J,FAOstat!CK$4,'FAOstat_value added'!$D:$D,FAOstat!$B110))</f>
        <v>64427.053125999999</v>
      </c>
      <c r="CL110" s="4">
        <f>IF(SUMIFS('FAOstat_value added'!$L:$L,'FAOstat_value added'!$J:$J,FAOstat!CL$4,'FAOstat_value added'!$D:$D,FAOstat!$B110)=0,CK110*(1+Assumptions!$C$10),SUMIFS('FAOstat_value added'!$L:$L,'FAOstat_value added'!$J:$J,FAOstat!CL$4,'FAOstat_value added'!$D:$D,FAOstat!$B110))</f>
        <v>69350.111862999998</v>
      </c>
      <c r="CM110" s="4">
        <f>IF(SUMIFS('FAOstat_value added'!$L:$L,'FAOstat_value added'!$J:$J,FAOstat!CM$4,'FAOstat_value added'!$D:$D,FAOstat!$B110)=0,CL110*(1+Assumptions!$C$10),SUMIFS('FAOstat_value added'!$L:$L,'FAOstat_value added'!$J:$J,FAOstat!CM$4,'FAOstat_value added'!$D:$D,FAOstat!$B110))</f>
        <v>63733.041147000004</v>
      </c>
      <c r="CN110" s="4">
        <f>IF(SUMIFS('FAOstat_value added'!$L:$L,'FAOstat_value added'!$J:$J,FAOstat!CN$4,'FAOstat_value added'!$D:$D,FAOstat!$B110)=0,CM110*(1+Assumptions!$C$10),SUMIFS('FAOstat_value added'!$L:$L,'FAOstat_value added'!$J:$J,FAOstat!CN$4,'FAOstat_value added'!$D:$D,FAOstat!$B110))</f>
        <v>65007.701969940004</v>
      </c>
      <c r="CO110" s="36">
        <f t="shared" si="49"/>
        <v>0.1046490817896113</v>
      </c>
    </row>
    <row r="111" spans="2:93" x14ac:dyDescent="0.35">
      <c r="B111" t="s">
        <v>439</v>
      </c>
      <c r="C111">
        <f t="shared" si="29"/>
        <v>0</v>
      </c>
      <c r="D111">
        <f t="shared" si="30"/>
        <v>0</v>
      </c>
      <c r="E111">
        <f t="shared" si="31"/>
        <v>0</v>
      </c>
      <c r="F111">
        <f t="shared" si="32"/>
        <v>0</v>
      </c>
      <c r="G111">
        <f t="shared" si="33"/>
        <v>0</v>
      </c>
      <c r="H111">
        <f t="shared" si="34"/>
        <v>0</v>
      </c>
      <c r="I111">
        <f t="shared" si="35"/>
        <v>0</v>
      </c>
      <c r="J111">
        <f t="shared" si="36"/>
        <v>0</v>
      </c>
      <c r="K111">
        <f t="shared" si="37"/>
        <v>0</v>
      </c>
      <c r="L111">
        <f t="shared" si="38"/>
        <v>0</v>
      </c>
      <c r="M111" s="4">
        <f t="shared" si="39"/>
        <v>6.91</v>
      </c>
      <c r="N111" s="4">
        <f t="shared" si="40"/>
        <v>7.51</v>
      </c>
      <c r="O111" s="4">
        <f t="shared" si="41"/>
        <v>6.9300000000000006</v>
      </c>
      <c r="P111" s="4">
        <f t="shared" si="42"/>
        <v>7.37</v>
      </c>
      <c r="Q111" s="4">
        <f t="shared" si="43"/>
        <v>8.65</v>
      </c>
      <c r="R111" s="4">
        <f t="shared" si="44"/>
        <v>8.2100000000000009</v>
      </c>
      <c r="S111" s="4">
        <f t="shared" si="45"/>
        <v>6.6</v>
      </c>
      <c r="T111" s="4">
        <f t="shared" si="46"/>
        <v>4.46</v>
      </c>
      <c r="U111" s="4">
        <f t="shared" si="47"/>
        <v>0</v>
      </c>
      <c r="V111" s="4">
        <f t="shared" si="48"/>
        <v>0</v>
      </c>
      <c r="W111">
        <f>SUMIFS('FAOstat _govt exp'!$L:$L,'FAOstat _govt exp'!$J:$J,FAOstat!W$4,'FAOstat _govt exp'!$H:$H,FAOstat!W$3,'FAOstat _govt exp'!$D:$D,FAOstat!$B111)</f>
        <v>0</v>
      </c>
      <c r="X111">
        <f>SUMIFS('FAOstat _govt exp'!$L:$L,'FAOstat _govt exp'!$J:$J,FAOstat!X$4,'FAOstat _govt exp'!$H:$H,FAOstat!X$3,'FAOstat _govt exp'!$D:$D,FAOstat!$B111)</f>
        <v>0</v>
      </c>
      <c r="Y111">
        <f>SUMIFS('FAOstat _govt exp'!$L:$L,'FAOstat _govt exp'!$J:$J,FAOstat!Y$4,'FAOstat _govt exp'!$H:$H,FAOstat!Y$3,'FAOstat _govt exp'!$D:$D,FAOstat!$B111)</f>
        <v>0</v>
      </c>
      <c r="Z111">
        <f>SUMIFS('FAOstat _govt exp'!$L:$L,'FAOstat _govt exp'!$J:$J,FAOstat!Z$4,'FAOstat _govt exp'!$H:$H,FAOstat!Z$3,'FAOstat _govt exp'!$D:$D,FAOstat!$B111)</f>
        <v>0</v>
      </c>
      <c r="AA111">
        <f>SUMIFS('FAOstat _govt exp'!$L:$L,'FAOstat _govt exp'!$J:$J,FAOstat!AA$4,'FAOstat _govt exp'!$H:$H,FAOstat!AA$3,'FAOstat _govt exp'!$D:$D,FAOstat!$B111)</f>
        <v>0</v>
      </c>
      <c r="AB111">
        <f>SUMIFS('FAOstat _govt exp'!$L:$L,'FAOstat _govt exp'!$J:$J,FAOstat!AB$4,'FAOstat _govt exp'!$H:$H,FAOstat!AB$3,'FAOstat _govt exp'!$D:$D,FAOstat!$B111)</f>
        <v>0</v>
      </c>
      <c r="AC111">
        <f>SUMIFS('FAOstat _govt exp'!$L:$L,'FAOstat _govt exp'!$J:$J,FAOstat!AC$4,'FAOstat _govt exp'!$H:$H,FAOstat!AC$3,'FAOstat _govt exp'!$D:$D,FAOstat!$B111)</f>
        <v>0</v>
      </c>
      <c r="AD111">
        <f>SUMIFS('FAOstat _govt exp'!$L:$L,'FAOstat _govt exp'!$J:$J,FAOstat!AD$4,'FAOstat _govt exp'!$H:$H,FAOstat!AD$3,'FAOstat _govt exp'!$D:$D,FAOstat!$B111)</f>
        <v>0</v>
      </c>
      <c r="AE111">
        <f>SUMIFS('FAOstat _govt exp'!$L:$L,'FAOstat _govt exp'!$J:$J,FAOstat!AE$4,'FAOstat _govt exp'!$H:$H,FAOstat!AE$3,'FAOstat _govt exp'!$D:$D,FAOstat!$B111)</f>
        <v>0</v>
      </c>
      <c r="AF111">
        <f>SUMIFS('FAOstat _govt exp'!$L:$L,'FAOstat _govt exp'!$J:$J,FAOstat!AF$4,'FAOstat _govt exp'!$H:$H,FAOstat!AF$3,'FAOstat _govt exp'!$D:$D,FAOstat!$B111)</f>
        <v>0</v>
      </c>
      <c r="AG111">
        <f>SUMIFS('FAOstat _govt exp'!$L:$L,'FAOstat _govt exp'!$J:$J,FAOstat!AG$4,'FAOstat _govt exp'!$H:$H,FAOstat!AG$3,'FAOstat _govt exp'!$D:$D,FAOstat!$B111)</f>
        <v>0</v>
      </c>
      <c r="AH111">
        <f>SUMIFS('FAOstat _govt exp'!$L:$L,'FAOstat _govt exp'!$J:$J,FAOstat!AH$4,'FAOstat _govt exp'!$H:$H,FAOstat!AH$3,'FAOstat _govt exp'!$D:$D,FAOstat!$B111)</f>
        <v>0</v>
      </c>
      <c r="AI111">
        <f>SUMIFS('FAOstat _govt exp'!$L:$L,'FAOstat _govt exp'!$J:$J,FAOstat!AI$4,'FAOstat _govt exp'!$H:$H,FAOstat!AI$3,'FAOstat _govt exp'!$D:$D,FAOstat!$B111)</f>
        <v>0</v>
      </c>
      <c r="AJ111">
        <f>SUMIFS('FAOstat _govt exp'!$L:$L,'FAOstat _govt exp'!$J:$J,FAOstat!AJ$4,'FAOstat _govt exp'!$H:$H,FAOstat!AJ$3,'FAOstat _govt exp'!$D:$D,FAOstat!$B111)</f>
        <v>0</v>
      </c>
      <c r="AK111">
        <f>SUMIFS('FAOstat _govt exp'!$L:$L,'FAOstat _govt exp'!$J:$J,FAOstat!AK$4,'FAOstat _govt exp'!$H:$H,FAOstat!AK$3,'FAOstat _govt exp'!$D:$D,FAOstat!$B111)</f>
        <v>0</v>
      </c>
      <c r="AL111">
        <f>SUMIFS('FAOstat _govt exp'!$L:$L,'FAOstat _govt exp'!$J:$J,FAOstat!AL$4,'FAOstat _govt exp'!$H:$H,FAOstat!AL$3,'FAOstat _govt exp'!$D:$D,FAOstat!$B111)</f>
        <v>0</v>
      </c>
      <c r="AM111">
        <f>SUMIFS('FAOstat _govt exp'!$L:$L,'FAOstat _govt exp'!$J:$J,FAOstat!AM$4,'FAOstat _govt exp'!$H:$H,FAOstat!AM$3,'FAOstat _govt exp'!$D:$D,FAOstat!$B111)</f>
        <v>0</v>
      </c>
      <c r="AN111">
        <f>SUMIFS('FAOstat _govt exp'!$L:$L,'FAOstat _govt exp'!$J:$J,FAOstat!AN$4,'FAOstat _govt exp'!$H:$H,FAOstat!AN$3,'FAOstat _govt exp'!$D:$D,FAOstat!$B111)</f>
        <v>0</v>
      </c>
      <c r="AO111">
        <f>SUMIFS('FAOstat _govt exp'!$L:$L,'FAOstat _govt exp'!$J:$J,FAOstat!AO$4,'FAOstat _govt exp'!$H:$H,FAOstat!AO$3,'FAOstat _govt exp'!$D:$D,FAOstat!$B111)</f>
        <v>0</v>
      </c>
      <c r="AP111">
        <f>SUMIFS('FAOstat _govt exp'!$L:$L,'FAOstat _govt exp'!$J:$J,FAOstat!AP$4,'FAOstat _govt exp'!$H:$H,FAOstat!AP$3,'FAOstat _govt exp'!$D:$D,FAOstat!$B111)</f>
        <v>0</v>
      </c>
      <c r="AQ111">
        <f>SUMIFS('FAOstat _govt exp'!$L:$L,'FAOstat _govt exp'!$J:$J,FAOstat!AQ$4,'FAOstat _govt exp'!$H:$H,FAOstat!AQ$3,'FAOstat _govt exp'!$D:$D,FAOstat!$B111)</f>
        <v>0</v>
      </c>
      <c r="AR111">
        <f>SUMIFS('FAOstat _govt exp'!$L:$L,'FAOstat _govt exp'!$J:$J,FAOstat!AR$4,'FAOstat _govt exp'!$H:$H,FAOstat!AR$3,'FAOstat _govt exp'!$D:$D,FAOstat!$B111)</f>
        <v>0</v>
      </c>
      <c r="AS111">
        <f>SUMIFS('FAOstat _govt exp'!$L:$L,'FAOstat _govt exp'!$J:$J,FAOstat!AS$4,'FAOstat _govt exp'!$H:$H,FAOstat!AS$3,'FAOstat _govt exp'!$D:$D,FAOstat!$B111)</f>
        <v>0</v>
      </c>
      <c r="AT111">
        <f>SUMIFS('FAOstat _govt exp'!$L:$L,'FAOstat _govt exp'!$J:$J,FAOstat!AT$4,'FAOstat _govt exp'!$H:$H,FAOstat!AT$3,'FAOstat _govt exp'!$D:$D,FAOstat!$B111)</f>
        <v>0</v>
      </c>
      <c r="AU111">
        <f>SUMIFS('FAOstat _govt exp'!$L:$L,'FAOstat _govt exp'!$J:$J,FAOstat!AU$4,'FAOstat _govt exp'!$H:$H,FAOstat!AU$3,'FAOstat _govt exp'!$D:$D,FAOstat!$B111)</f>
        <v>0</v>
      </c>
      <c r="AV111">
        <f>SUMIFS('FAOstat _govt exp'!$L:$L,'FAOstat _govt exp'!$J:$J,FAOstat!AV$4,'FAOstat _govt exp'!$H:$H,FAOstat!AV$3,'FAOstat _govt exp'!$D:$D,FAOstat!$B111)</f>
        <v>0</v>
      </c>
      <c r="AW111">
        <f>SUMIFS('FAOstat _govt exp'!$L:$L,'FAOstat _govt exp'!$J:$J,FAOstat!AW$4,'FAOstat _govt exp'!$H:$H,FAOstat!AW$3,'FAOstat _govt exp'!$D:$D,FAOstat!$B111)</f>
        <v>0</v>
      </c>
      <c r="AX111">
        <f>SUMIFS('FAOstat _govt exp'!$L:$L,'FAOstat _govt exp'!$J:$J,FAOstat!AX$4,'FAOstat _govt exp'!$H:$H,FAOstat!AX$3,'FAOstat _govt exp'!$D:$D,FAOstat!$B111)</f>
        <v>0</v>
      </c>
      <c r="AY111">
        <f>SUMIFS('FAOstat _govt exp'!$L:$L,'FAOstat _govt exp'!$J:$J,FAOstat!AY$4,'FAOstat _govt exp'!$H:$H,FAOstat!AY$3,'FAOstat _govt exp'!$D:$D,FAOstat!$B111)</f>
        <v>0</v>
      </c>
      <c r="AZ111">
        <f>SUMIFS('FAOstat _govt exp'!$L:$L,'FAOstat _govt exp'!$J:$J,FAOstat!AZ$4,'FAOstat _govt exp'!$H:$H,FAOstat!AZ$3,'FAOstat _govt exp'!$D:$D,FAOstat!$B111)</f>
        <v>0</v>
      </c>
      <c r="BA111">
        <f>SUMIFS('FAOstat _govt exp'!$L:$L,'FAOstat _govt exp'!$J:$J,FAOstat!BA$4,'FAOstat _govt exp'!$H:$H,FAOstat!BA$3,'FAOstat _govt exp'!$D:$D,FAOstat!$B111)</f>
        <v>0.52</v>
      </c>
      <c r="BB111">
        <f>SUMIFS('FAOstat _govt exp'!$L:$L,'FAOstat _govt exp'!$J:$J,FAOstat!BB$4,'FAOstat _govt exp'!$H:$H,FAOstat!BB$3,'FAOstat _govt exp'!$D:$D,FAOstat!$B111)</f>
        <v>0.59</v>
      </c>
      <c r="BC111">
        <f>SUMIFS('FAOstat _govt exp'!$L:$L,'FAOstat _govt exp'!$J:$J,FAOstat!BC$4,'FAOstat _govt exp'!$H:$H,FAOstat!BC$3,'FAOstat _govt exp'!$D:$D,FAOstat!$B111)</f>
        <v>0.49</v>
      </c>
      <c r="BD111">
        <f>SUMIFS('FAOstat _govt exp'!$L:$L,'FAOstat _govt exp'!$J:$J,FAOstat!BD$4,'FAOstat _govt exp'!$H:$H,FAOstat!BD$3,'FAOstat _govt exp'!$D:$D,FAOstat!$B111)</f>
        <v>0.44</v>
      </c>
      <c r="BE111">
        <f>SUMIFS('FAOstat _govt exp'!$L:$L,'FAOstat _govt exp'!$J:$J,FAOstat!BE$4,'FAOstat _govt exp'!$H:$H,FAOstat!BE$3,'FAOstat _govt exp'!$D:$D,FAOstat!$B111)</f>
        <v>0.43</v>
      </c>
      <c r="BF111">
        <f>SUMIFS('FAOstat _govt exp'!$L:$L,'FAOstat _govt exp'!$J:$J,FAOstat!BF$4,'FAOstat _govt exp'!$H:$H,FAOstat!BF$3,'FAOstat _govt exp'!$D:$D,FAOstat!$B111)</f>
        <v>0.51</v>
      </c>
      <c r="BG111">
        <f>SUMIFS('FAOstat _govt exp'!$L:$L,'FAOstat _govt exp'!$J:$J,FAOstat!BG$4,'FAOstat _govt exp'!$H:$H,FAOstat!BG$3,'FAOstat _govt exp'!$D:$D,FAOstat!$B111)</f>
        <v>0.57999999999999996</v>
      </c>
      <c r="BH111">
        <f>SUMIFS('FAOstat _govt exp'!$L:$L,'FAOstat _govt exp'!$J:$J,FAOstat!BH$4,'FAOstat _govt exp'!$H:$H,FAOstat!BH$3,'FAOstat _govt exp'!$D:$D,FAOstat!$B111)</f>
        <v>0.64</v>
      </c>
      <c r="BI111">
        <f>SUMIFS('FAOstat _govt exp'!$L:$L,'FAOstat _govt exp'!$J:$J,FAOstat!BI$4,'FAOstat _govt exp'!$H:$H,FAOstat!BI$3,'FAOstat _govt exp'!$D:$D,FAOstat!$B111)</f>
        <v>0</v>
      </c>
      <c r="BJ111">
        <f>SUMIFS('FAOstat _govt exp'!$L:$L,'FAOstat _govt exp'!$J:$J,FAOstat!BJ$4,'FAOstat _govt exp'!$H:$H,FAOstat!BJ$3,'FAOstat _govt exp'!$D:$D,FAOstat!$B111)</f>
        <v>0</v>
      </c>
      <c r="BK111">
        <f>SUMIFS('FAOstat _govt exp'!$L:$L,'FAOstat _govt exp'!$J:$J,FAOstat!BK$4,'FAOstat _govt exp'!$H:$H,FAOstat!BK$3,'FAOstat _govt exp'!$D:$D,FAOstat!$B111)</f>
        <v>6.39</v>
      </c>
      <c r="BL111">
        <f>SUMIFS('FAOstat _govt exp'!$L:$L,'FAOstat _govt exp'!$J:$J,FAOstat!BL$4,'FAOstat _govt exp'!$H:$H,FAOstat!BL$3,'FAOstat _govt exp'!$D:$D,FAOstat!$B111)</f>
        <v>6.92</v>
      </c>
      <c r="BM111">
        <f>SUMIFS('FAOstat _govt exp'!$L:$L,'FAOstat _govt exp'!$J:$J,FAOstat!BM$4,'FAOstat _govt exp'!$H:$H,FAOstat!BM$3,'FAOstat _govt exp'!$D:$D,FAOstat!$B111)</f>
        <v>6.44</v>
      </c>
      <c r="BN111">
        <f>SUMIFS('FAOstat _govt exp'!$L:$L,'FAOstat _govt exp'!$J:$J,FAOstat!BN$4,'FAOstat _govt exp'!$H:$H,FAOstat!BN$3,'FAOstat _govt exp'!$D:$D,FAOstat!$B111)</f>
        <v>6.93</v>
      </c>
      <c r="BO111">
        <f>SUMIFS('FAOstat _govt exp'!$L:$L,'FAOstat _govt exp'!$J:$J,FAOstat!BO$4,'FAOstat _govt exp'!$H:$H,FAOstat!BO$3,'FAOstat _govt exp'!$D:$D,FAOstat!$B111)</f>
        <v>8.2200000000000006</v>
      </c>
      <c r="BP111">
        <f>SUMIFS('FAOstat _govt exp'!$L:$L,'FAOstat _govt exp'!$J:$J,FAOstat!BP$4,'FAOstat _govt exp'!$H:$H,FAOstat!BP$3,'FAOstat _govt exp'!$D:$D,FAOstat!$B111)</f>
        <v>7.7</v>
      </c>
      <c r="BQ111">
        <f>SUMIFS('FAOstat _govt exp'!$L:$L,'FAOstat _govt exp'!$J:$J,FAOstat!BQ$4,'FAOstat _govt exp'!$H:$H,FAOstat!BQ$3,'FAOstat _govt exp'!$D:$D,FAOstat!$B111)</f>
        <v>6.02</v>
      </c>
      <c r="BR111">
        <f>SUMIFS('FAOstat _govt exp'!$L:$L,'FAOstat _govt exp'!$J:$J,FAOstat!BR$4,'FAOstat _govt exp'!$H:$H,FAOstat!BR$3,'FAOstat _govt exp'!$D:$D,FAOstat!$B111)</f>
        <v>3.82</v>
      </c>
      <c r="BS111">
        <f>SUMIFS('FAOstat _govt exp'!$L:$L,'FAOstat _govt exp'!$J:$J,FAOstat!BS$4,'FAOstat _govt exp'!$H:$H,FAOstat!BS$3,'FAOstat _govt exp'!$D:$D,FAOstat!$B111)</f>
        <v>0</v>
      </c>
      <c r="BT111">
        <f>SUMIFS('FAOstat _govt exp'!$L:$L,'FAOstat _govt exp'!$J:$J,FAOstat!BT$4,'FAOstat _govt exp'!$H:$H,FAOstat!BT$3,'FAOstat _govt exp'!$D:$D,FAOstat!$B111)</f>
        <v>0</v>
      </c>
      <c r="BU111">
        <f>SUMIFS('FAOstat _govt exp'!$L:$L,'FAOstat _govt exp'!$J:$J,FAOstat!BU$4,'FAOstat _govt exp'!$H:$H,FAOstat!BU$3,'FAOstat _govt exp'!$D:$D,FAOstat!$B111)</f>
        <v>0</v>
      </c>
      <c r="BV111">
        <f>SUMIFS('FAOstat _govt exp'!$L:$L,'FAOstat _govt exp'!$J:$J,FAOstat!BV$4,'FAOstat _govt exp'!$H:$H,FAOstat!BV$3,'FAOstat _govt exp'!$D:$D,FAOstat!$B111)</f>
        <v>0</v>
      </c>
      <c r="BW111">
        <f>SUMIFS('FAOstat _govt exp'!$L:$L,'FAOstat _govt exp'!$J:$J,FAOstat!BW$4,'FAOstat _govt exp'!$H:$H,FAOstat!BW$3,'FAOstat _govt exp'!$D:$D,FAOstat!$B111)</f>
        <v>0</v>
      </c>
      <c r="BX111">
        <f>SUMIFS('FAOstat _govt exp'!$L:$L,'FAOstat _govt exp'!$J:$J,FAOstat!BX$4,'FAOstat _govt exp'!$H:$H,FAOstat!BX$3,'FAOstat _govt exp'!$D:$D,FAOstat!$B111)</f>
        <v>0</v>
      </c>
      <c r="BY111">
        <f>SUMIFS('FAOstat _govt exp'!$L:$L,'FAOstat _govt exp'!$J:$J,FAOstat!BY$4,'FAOstat _govt exp'!$H:$H,FAOstat!BY$3,'FAOstat _govt exp'!$D:$D,FAOstat!$B111)</f>
        <v>0</v>
      </c>
      <c r="BZ111">
        <f>SUMIFS('FAOstat _govt exp'!$L:$L,'FAOstat _govt exp'!$J:$J,FAOstat!BZ$4,'FAOstat _govt exp'!$H:$H,FAOstat!BZ$3,'FAOstat _govt exp'!$D:$D,FAOstat!$B111)</f>
        <v>0</v>
      </c>
      <c r="CA111">
        <f>SUMIFS('FAOstat _govt exp'!$L:$L,'FAOstat _govt exp'!$J:$J,FAOstat!CA$4,'FAOstat _govt exp'!$H:$H,FAOstat!CA$3,'FAOstat _govt exp'!$D:$D,FAOstat!$B111)</f>
        <v>0</v>
      </c>
      <c r="CB111">
        <f>SUMIFS('FAOstat _govt exp'!$L:$L,'FAOstat _govt exp'!$J:$J,FAOstat!CB$4,'FAOstat _govt exp'!$H:$H,FAOstat!CB$3,'FAOstat _govt exp'!$D:$D,FAOstat!$B111)</f>
        <v>0</v>
      </c>
      <c r="CC111">
        <f>SUMIFS('FAOstat _govt exp'!$L:$L,'FAOstat _govt exp'!$J:$J,FAOstat!CC$4,'FAOstat _govt exp'!$H:$H,FAOstat!CC$3,'FAOstat _govt exp'!$D:$D,FAOstat!$B111)</f>
        <v>0</v>
      </c>
      <c r="CD111">
        <f>SUMIFS('FAOstat _govt exp'!$L:$L,'FAOstat _govt exp'!$J:$J,FAOstat!CD$4,'FAOstat _govt exp'!$H:$H,FAOstat!CD$3,'FAOstat _govt exp'!$D:$D,FAOstat!$B111)</f>
        <v>0</v>
      </c>
      <c r="CE111" s="4">
        <f>SUMIFS('FAOstat_value added'!$L:$L,'FAOstat_value added'!$J:$J,FAOstat!CE$4,'FAOstat_value added'!$D:$D,FAOstat!$B111)</f>
        <v>7.0935889999999997</v>
      </c>
      <c r="CF111" s="4">
        <f>IF(SUMIFS('FAOstat_value added'!$L:$L,'FAOstat_value added'!$J:$J,FAOstat!CF$4,'FAOstat_value added'!$D:$D,FAOstat!$B111)=0,CE111*(1+Assumptions!$C$10),SUMIFS('FAOstat_value added'!$L:$L,'FAOstat_value added'!$J:$J,FAOstat!CF$4,'FAOstat_value added'!$D:$D,FAOstat!$B111))</f>
        <v>7.401446</v>
      </c>
      <c r="CG111" s="4">
        <f>IF(SUMIFS('FAOstat_value added'!$L:$L,'FAOstat_value added'!$J:$J,FAOstat!CG$4,'FAOstat_value added'!$D:$D,FAOstat!$B111)=0,CF111*(1+Assumptions!$C$10),SUMIFS('FAOstat_value added'!$L:$L,'FAOstat_value added'!$J:$J,FAOstat!CG$4,'FAOstat_value added'!$D:$D,FAOstat!$B111))</f>
        <v>7.7730779999999999</v>
      </c>
      <c r="CH111" s="4">
        <f>IF(SUMIFS('FAOstat_value added'!$L:$L,'FAOstat_value added'!$J:$J,FAOstat!CH$4,'FAOstat_value added'!$D:$D,FAOstat!$B111)=0,CG111*(1+Assumptions!$C$10),SUMIFS('FAOstat_value added'!$L:$L,'FAOstat_value added'!$J:$J,FAOstat!CH$4,'FAOstat_value added'!$D:$D,FAOstat!$B111))</f>
        <v>8.2647919999999999</v>
      </c>
      <c r="CI111" s="4">
        <f>IF(SUMIFS('FAOstat_value added'!$L:$L,'FAOstat_value added'!$J:$J,FAOstat!CI$4,'FAOstat_value added'!$D:$D,FAOstat!$B111)=0,CH111*(1+Assumptions!$C$10),SUMIFS('FAOstat_value added'!$L:$L,'FAOstat_value added'!$J:$J,FAOstat!CI$4,'FAOstat_value added'!$D:$D,FAOstat!$B111))</f>
        <v>8.0866640000000007</v>
      </c>
      <c r="CJ111" s="4">
        <f>IF(SUMIFS('FAOstat_value added'!$L:$L,'FAOstat_value added'!$J:$J,FAOstat!CJ$4,'FAOstat_value added'!$D:$D,FAOstat!$B111)=0,CI111*(1+Assumptions!$C$10),SUMIFS('FAOstat_value added'!$L:$L,'FAOstat_value added'!$J:$J,FAOstat!CJ$4,'FAOstat_value added'!$D:$D,FAOstat!$B111))</f>
        <v>8.187265</v>
      </c>
      <c r="CK111" s="4">
        <f>IF(SUMIFS('FAOstat_value added'!$L:$L,'FAOstat_value added'!$J:$J,FAOstat!CK$4,'FAOstat_value added'!$D:$D,FAOstat!$B111)=0,CJ111*(1+Assumptions!$C$10),SUMIFS('FAOstat_value added'!$L:$L,'FAOstat_value added'!$J:$J,FAOstat!CK$4,'FAOstat_value added'!$D:$D,FAOstat!$B111))</f>
        <v>8.7948419999999992</v>
      </c>
      <c r="CL111" s="4">
        <f>IF(SUMIFS('FAOstat_value added'!$L:$L,'FAOstat_value added'!$J:$J,FAOstat!CL$4,'FAOstat_value added'!$D:$D,FAOstat!$B111)=0,CK111*(1+Assumptions!$C$10),SUMIFS('FAOstat_value added'!$L:$L,'FAOstat_value added'!$J:$J,FAOstat!CL$4,'FAOstat_value added'!$D:$D,FAOstat!$B111))</f>
        <v>9.1754049999999996</v>
      </c>
      <c r="CM111" s="4">
        <f>IF(SUMIFS('FAOstat_value added'!$L:$L,'FAOstat_value added'!$J:$J,FAOstat!CM$4,'FAOstat_value added'!$D:$D,FAOstat!$B111)=0,CL111*(1+Assumptions!$C$10),SUMIFS('FAOstat_value added'!$L:$L,'FAOstat_value added'!$J:$J,FAOstat!CM$4,'FAOstat_value added'!$D:$D,FAOstat!$B111))</f>
        <v>9.0187290000000004</v>
      </c>
      <c r="CN111" s="4">
        <f>IF(SUMIFS('FAOstat_value added'!$L:$L,'FAOstat_value added'!$J:$J,FAOstat!CN$4,'FAOstat_value added'!$D:$D,FAOstat!$B111)=0,CM111*(1+Assumptions!$C$10),SUMIFS('FAOstat_value added'!$L:$L,'FAOstat_value added'!$J:$J,FAOstat!CN$4,'FAOstat_value added'!$D:$D,FAOstat!$B111))</f>
        <v>9.1991035800000009</v>
      </c>
      <c r="CO111" s="36">
        <f t="shared" si="49"/>
        <v>-6.0629997786905809E-2</v>
      </c>
    </row>
    <row r="112" spans="2:93" x14ac:dyDescent="0.35">
      <c r="B112" t="s">
        <v>620</v>
      </c>
      <c r="C112">
        <f t="shared" si="29"/>
        <v>0</v>
      </c>
      <c r="D112">
        <f t="shared" si="30"/>
        <v>0</v>
      </c>
      <c r="E112">
        <f t="shared" si="31"/>
        <v>0</v>
      </c>
      <c r="F112">
        <f t="shared" si="32"/>
        <v>0</v>
      </c>
      <c r="G112">
        <f t="shared" si="33"/>
        <v>0</v>
      </c>
      <c r="H112">
        <f t="shared" si="34"/>
        <v>0</v>
      </c>
      <c r="I112">
        <f t="shared" si="35"/>
        <v>0</v>
      </c>
      <c r="J112">
        <f t="shared" si="36"/>
        <v>0</v>
      </c>
      <c r="K112">
        <f t="shared" si="37"/>
        <v>0</v>
      </c>
      <c r="L112">
        <f t="shared" si="38"/>
        <v>0</v>
      </c>
      <c r="M112" s="4">
        <f t="shared" si="39"/>
        <v>26.900000000000002</v>
      </c>
      <c r="N112" s="4">
        <f t="shared" si="40"/>
        <v>28.77</v>
      </c>
      <c r="O112" s="4">
        <f t="shared" si="41"/>
        <v>3.24</v>
      </c>
      <c r="P112" s="4">
        <f t="shared" si="42"/>
        <v>3.4</v>
      </c>
      <c r="Q112" s="4">
        <f t="shared" si="43"/>
        <v>3.6</v>
      </c>
      <c r="R112" s="4">
        <f t="shared" si="44"/>
        <v>46.459999999999994</v>
      </c>
      <c r="S112" s="4">
        <f t="shared" si="45"/>
        <v>45.839999999999996</v>
      </c>
      <c r="T112" s="4">
        <f t="shared" si="46"/>
        <v>39.869999999999997</v>
      </c>
      <c r="U112" s="4">
        <f t="shared" si="47"/>
        <v>0</v>
      </c>
      <c r="V112" s="4">
        <f t="shared" si="48"/>
        <v>0</v>
      </c>
      <c r="W112">
        <f>SUMIFS('FAOstat _govt exp'!$L:$L,'FAOstat _govt exp'!$J:$J,FAOstat!W$4,'FAOstat _govt exp'!$H:$H,FAOstat!W$3,'FAOstat _govt exp'!$D:$D,FAOstat!$B112)</f>
        <v>0</v>
      </c>
      <c r="X112">
        <f>SUMIFS('FAOstat _govt exp'!$L:$L,'FAOstat _govt exp'!$J:$J,FAOstat!X$4,'FAOstat _govt exp'!$H:$H,FAOstat!X$3,'FAOstat _govt exp'!$D:$D,FAOstat!$B112)</f>
        <v>0</v>
      </c>
      <c r="Y112">
        <f>SUMIFS('FAOstat _govt exp'!$L:$L,'FAOstat _govt exp'!$J:$J,FAOstat!Y$4,'FAOstat _govt exp'!$H:$H,FAOstat!Y$3,'FAOstat _govt exp'!$D:$D,FAOstat!$B112)</f>
        <v>0</v>
      </c>
      <c r="Z112">
        <f>SUMIFS('FAOstat _govt exp'!$L:$L,'FAOstat _govt exp'!$J:$J,FAOstat!Z$4,'FAOstat _govt exp'!$H:$H,FAOstat!Z$3,'FAOstat _govt exp'!$D:$D,FAOstat!$B112)</f>
        <v>0</v>
      </c>
      <c r="AA112">
        <f>SUMIFS('FAOstat _govt exp'!$L:$L,'FAOstat _govt exp'!$J:$J,FAOstat!AA$4,'FAOstat _govt exp'!$H:$H,FAOstat!AA$3,'FAOstat _govt exp'!$D:$D,FAOstat!$B112)</f>
        <v>0</v>
      </c>
      <c r="AB112">
        <f>SUMIFS('FAOstat _govt exp'!$L:$L,'FAOstat _govt exp'!$J:$J,FAOstat!AB$4,'FAOstat _govt exp'!$H:$H,FAOstat!AB$3,'FAOstat _govt exp'!$D:$D,FAOstat!$B112)</f>
        <v>0</v>
      </c>
      <c r="AC112">
        <f>SUMIFS('FAOstat _govt exp'!$L:$L,'FAOstat _govt exp'!$J:$J,FAOstat!AC$4,'FAOstat _govt exp'!$H:$H,FAOstat!AC$3,'FAOstat _govt exp'!$D:$D,FAOstat!$B112)</f>
        <v>0</v>
      </c>
      <c r="AD112">
        <f>SUMIFS('FAOstat _govt exp'!$L:$L,'FAOstat _govt exp'!$J:$J,FAOstat!AD$4,'FAOstat _govt exp'!$H:$H,FAOstat!AD$3,'FAOstat _govt exp'!$D:$D,FAOstat!$B112)</f>
        <v>0</v>
      </c>
      <c r="AE112">
        <f>SUMIFS('FAOstat _govt exp'!$L:$L,'FAOstat _govt exp'!$J:$J,FAOstat!AE$4,'FAOstat _govt exp'!$H:$H,FAOstat!AE$3,'FAOstat _govt exp'!$D:$D,FAOstat!$B112)</f>
        <v>0</v>
      </c>
      <c r="AF112">
        <f>SUMIFS('FAOstat _govt exp'!$L:$L,'FAOstat _govt exp'!$J:$J,FAOstat!AF$4,'FAOstat _govt exp'!$H:$H,FAOstat!AF$3,'FAOstat _govt exp'!$D:$D,FAOstat!$B112)</f>
        <v>0</v>
      </c>
      <c r="AG112">
        <f>SUMIFS('FAOstat _govt exp'!$L:$L,'FAOstat _govt exp'!$J:$J,FAOstat!AG$4,'FAOstat _govt exp'!$H:$H,FAOstat!AG$3,'FAOstat _govt exp'!$D:$D,FAOstat!$B112)</f>
        <v>0</v>
      </c>
      <c r="AH112">
        <f>SUMIFS('FAOstat _govt exp'!$L:$L,'FAOstat _govt exp'!$J:$J,FAOstat!AH$4,'FAOstat _govt exp'!$H:$H,FAOstat!AH$3,'FAOstat _govt exp'!$D:$D,FAOstat!$B112)</f>
        <v>0</v>
      </c>
      <c r="AI112">
        <f>SUMIFS('FAOstat _govt exp'!$L:$L,'FAOstat _govt exp'!$J:$J,FAOstat!AI$4,'FAOstat _govt exp'!$H:$H,FAOstat!AI$3,'FAOstat _govt exp'!$D:$D,FAOstat!$B112)</f>
        <v>0</v>
      </c>
      <c r="AJ112">
        <f>SUMIFS('FAOstat _govt exp'!$L:$L,'FAOstat _govt exp'!$J:$J,FAOstat!AJ$4,'FAOstat _govt exp'!$H:$H,FAOstat!AJ$3,'FAOstat _govt exp'!$D:$D,FAOstat!$B112)</f>
        <v>0</v>
      </c>
      <c r="AK112">
        <f>SUMIFS('FAOstat _govt exp'!$L:$L,'FAOstat _govt exp'!$J:$J,FAOstat!AK$4,'FAOstat _govt exp'!$H:$H,FAOstat!AK$3,'FAOstat _govt exp'!$D:$D,FAOstat!$B112)</f>
        <v>0</v>
      </c>
      <c r="AL112">
        <f>SUMIFS('FAOstat _govt exp'!$L:$L,'FAOstat _govt exp'!$J:$J,FAOstat!AL$4,'FAOstat _govt exp'!$H:$H,FAOstat!AL$3,'FAOstat _govt exp'!$D:$D,FAOstat!$B112)</f>
        <v>0</v>
      </c>
      <c r="AM112">
        <f>SUMIFS('FAOstat _govt exp'!$L:$L,'FAOstat _govt exp'!$J:$J,FAOstat!AM$4,'FAOstat _govt exp'!$H:$H,FAOstat!AM$3,'FAOstat _govt exp'!$D:$D,FAOstat!$B112)</f>
        <v>0</v>
      </c>
      <c r="AN112">
        <f>SUMIFS('FAOstat _govt exp'!$L:$L,'FAOstat _govt exp'!$J:$J,FAOstat!AN$4,'FAOstat _govt exp'!$H:$H,FAOstat!AN$3,'FAOstat _govt exp'!$D:$D,FAOstat!$B112)</f>
        <v>0</v>
      </c>
      <c r="AO112">
        <f>SUMIFS('FAOstat _govt exp'!$L:$L,'FAOstat _govt exp'!$J:$J,FAOstat!AO$4,'FAOstat _govt exp'!$H:$H,FAOstat!AO$3,'FAOstat _govt exp'!$D:$D,FAOstat!$B112)</f>
        <v>0</v>
      </c>
      <c r="AP112">
        <f>SUMIFS('FAOstat _govt exp'!$L:$L,'FAOstat _govt exp'!$J:$J,FAOstat!AP$4,'FAOstat _govt exp'!$H:$H,FAOstat!AP$3,'FAOstat _govt exp'!$D:$D,FAOstat!$B112)</f>
        <v>0</v>
      </c>
      <c r="AQ112">
        <f>SUMIFS('FAOstat _govt exp'!$L:$L,'FAOstat _govt exp'!$J:$J,FAOstat!AQ$4,'FAOstat _govt exp'!$H:$H,FAOstat!AQ$3,'FAOstat _govt exp'!$D:$D,FAOstat!$B112)</f>
        <v>0</v>
      </c>
      <c r="AR112">
        <f>SUMIFS('FAOstat _govt exp'!$L:$L,'FAOstat _govt exp'!$J:$J,FAOstat!AR$4,'FAOstat _govt exp'!$H:$H,FAOstat!AR$3,'FAOstat _govt exp'!$D:$D,FAOstat!$B112)</f>
        <v>0</v>
      </c>
      <c r="AS112">
        <f>SUMIFS('FAOstat _govt exp'!$L:$L,'FAOstat _govt exp'!$J:$J,FAOstat!AS$4,'FAOstat _govt exp'!$H:$H,FAOstat!AS$3,'FAOstat _govt exp'!$D:$D,FAOstat!$B112)</f>
        <v>0</v>
      </c>
      <c r="AT112">
        <f>SUMIFS('FAOstat _govt exp'!$L:$L,'FAOstat _govt exp'!$J:$J,FAOstat!AT$4,'FAOstat _govt exp'!$H:$H,FAOstat!AT$3,'FAOstat _govt exp'!$D:$D,FAOstat!$B112)</f>
        <v>0</v>
      </c>
      <c r="AU112">
        <f>SUMIFS('FAOstat _govt exp'!$L:$L,'FAOstat _govt exp'!$J:$J,FAOstat!AU$4,'FAOstat _govt exp'!$H:$H,FAOstat!AU$3,'FAOstat _govt exp'!$D:$D,FAOstat!$B112)</f>
        <v>0</v>
      </c>
      <c r="AV112">
        <f>SUMIFS('FAOstat _govt exp'!$L:$L,'FAOstat _govt exp'!$J:$J,FAOstat!AV$4,'FAOstat _govt exp'!$H:$H,FAOstat!AV$3,'FAOstat _govt exp'!$D:$D,FAOstat!$B112)</f>
        <v>0</v>
      </c>
      <c r="AW112">
        <f>SUMIFS('FAOstat _govt exp'!$L:$L,'FAOstat _govt exp'!$J:$J,FAOstat!AW$4,'FAOstat _govt exp'!$H:$H,FAOstat!AW$3,'FAOstat _govt exp'!$D:$D,FAOstat!$B112)</f>
        <v>0</v>
      </c>
      <c r="AX112">
        <f>SUMIFS('FAOstat _govt exp'!$L:$L,'FAOstat _govt exp'!$J:$J,FAOstat!AX$4,'FAOstat _govt exp'!$H:$H,FAOstat!AX$3,'FAOstat _govt exp'!$D:$D,FAOstat!$B112)</f>
        <v>0</v>
      </c>
      <c r="AY112">
        <f>SUMIFS('FAOstat _govt exp'!$L:$L,'FAOstat _govt exp'!$J:$J,FAOstat!AY$4,'FAOstat _govt exp'!$H:$H,FAOstat!AY$3,'FAOstat _govt exp'!$D:$D,FAOstat!$B112)</f>
        <v>0</v>
      </c>
      <c r="AZ112">
        <f>SUMIFS('FAOstat _govt exp'!$L:$L,'FAOstat _govt exp'!$J:$J,FAOstat!AZ$4,'FAOstat _govt exp'!$H:$H,FAOstat!AZ$3,'FAOstat _govt exp'!$D:$D,FAOstat!$B112)</f>
        <v>0</v>
      </c>
      <c r="BA112">
        <f>SUMIFS('FAOstat _govt exp'!$L:$L,'FAOstat _govt exp'!$J:$J,FAOstat!BA$4,'FAOstat _govt exp'!$H:$H,FAOstat!BA$3,'FAOstat _govt exp'!$D:$D,FAOstat!$B112)</f>
        <v>23.96</v>
      </c>
      <c r="BB112">
        <f>SUMIFS('FAOstat _govt exp'!$L:$L,'FAOstat _govt exp'!$J:$J,FAOstat!BB$4,'FAOstat _govt exp'!$H:$H,FAOstat!BB$3,'FAOstat _govt exp'!$D:$D,FAOstat!$B112)</f>
        <v>25.3</v>
      </c>
      <c r="BC112">
        <f>SUMIFS('FAOstat _govt exp'!$L:$L,'FAOstat _govt exp'!$J:$J,FAOstat!BC$4,'FAOstat _govt exp'!$H:$H,FAOstat!BC$3,'FAOstat _govt exp'!$D:$D,FAOstat!$B112)</f>
        <v>0</v>
      </c>
      <c r="BD112">
        <f>SUMIFS('FAOstat _govt exp'!$L:$L,'FAOstat _govt exp'!$J:$J,FAOstat!BD$4,'FAOstat _govt exp'!$H:$H,FAOstat!BD$3,'FAOstat _govt exp'!$D:$D,FAOstat!$B112)</f>
        <v>0</v>
      </c>
      <c r="BE112">
        <f>SUMIFS('FAOstat _govt exp'!$L:$L,'FAOstat _govt exp'!$J:$J,FAOstat!BE$4,'FAOstat _govt exp'!$H:$H,FAOstat!BE$3,'FAOstat _govt exp'!$D:$D,FAOstat!$B112)</f>
        <v>0</v>
      </c>
      <c r="BF112">
        <f>SUMIFS('FAOstat _govt exp'!$L:$L,'FAOstat _govt exp'!$J:$J,FAOstat!BF$4,'FAOstat _govt exp'!$H:$H,FAOstat!BF$3,'FAOstat _govt exp'!$D:$D,FAOstat!$B112)</f>
        <v>43.12</v>
      </c>
      <c r="BG112">
        <f>SUMIFS('FAOstat _govt exp'!$L:$L,'FAOstat _govt exp'!$J:$J,FAOstat!BG$4,'FAOstat _govt exp'!$H:$H,FAOstat!BG$3,'FAOstat _govt exp'!$D:$D,FAOstat!$B112)</f>
        <v>42.12</v>
      </c>
      <c r="BH112">
        <f>SUMIFS('FAOstat _govt exp'!$L:$L,'FAOstat _govt exp'!$J:$J,FAOstat!BH$4,'FAOstat _govt exp'!$H:$H,FAOstat!BH$3,'FAOstat _govt exp'!$D:$D,FAOstat!$B112)</f>
        <v>35.83</v>
      </c>
      <c r="BI112">
        <f>SUMIFS('FAOstat _govt exp'!$L:$L,'FAOstat _govt exp'!$J:$J,FAOstat!BI$4,'FAOstat _govt exp'!$H:$H,FAOstat!BI$3,'FAOstat _govt exp'!$D:$D,FAOstat!$B112)</f>
        <v>0</v>
      </c>
      <c r="BJ112">
        <f>SUMIFS('FAOstat _govt exp'!$L:$L,'FAOstat _govt exp'!$J:$J,FAOstat!BJ$4,'FAOstat _govt exp'!$H:$H,FAOstat!BJ$3,'FAOstat _govt exp'!$D:$D,FAOstat!$B112)</f>
        <v>0</v>
      </c>
      <c r="BK112">
        <f>SUMIFS('FAOstat _govt exp'!$L:$L,'FAOstat _govt exp'!$J:$J,FAOstat!BK$4,'FAOstat _govt exp'!$H:$H,FAOstat!BK$3,'FAOstat _govt exp'!$D:$D,FAOstat!$B112)</f>
        <v>2.94</v>
      </c>
      <c r="BL112">
        <f>SUMIFS('FAOstat _govt exp'!$L:$L,'FAOstat _govt exp'!$J:$J,FAOstat!BL$4,'FAOstat _govt exp'!$H:$H,FAOstat!BL$3,'FAOstat _govt exp'!$D:$D,FAOstat!$B112)</f>
        <v>3.47</v>
      </c>
      <c r="BM112">
        <f>SUMIFS('FAOstat _govt exp'!$L:$L,'FAOstat _govt exp'!$J:$J,FAOstat!BM$4,'FAOstat _govt exp'!$H:$H,FAOstat!BM$3,'FAOstat _govt exp'!$D:$D,FAOstat!$B112)</f>
        <v>3.24</v>
      </c>
      <c r="BN112">
        <f>SUMIFS('FAOstat _govt exp'!$L:$L,'FAOstat _govt exp'!$J:$J,FAOstat!BN$4,'FAOstat _govt exp'!$H:$H,FAOstat!BN$3,'FAOstat _govt exp'!$D:$D,FAOstat!$B112)</f>
        <v>3.4</v>
      </c>
      <c r="BO112">
        <f>SUMIFS('FAOstat _govt exp'!$L:$L,'FAOstat _govt exp'!$J:$J,FAOstat!BO$4,'FAOstat _govt exp'!$H:$H,FAOstat!BO$3,'FAOstat _govt exp'!$D:$D,FAOstat!$B112)</f>
        <v>3.6</v>
      </c>
      <c r="BP112">
        <f>SUMIFS('FAOstat _govt exp'!$L:$L,'FAOstat _govt exp'!$J:$J,FAOstat!BP$4,'FAOstat _govt exp'!$H:$H,FAOstat!BP$3,'FAOstat _govt exp'!$D:$D,FAOstat!$B112)</f>
        <v>3.34</v>
      </c>
      <c r="BQ112">
        <f>SUMIFS('FAOstat _govt exp'!$L:$L,'FAOstat _govt exp'!$J:$J,FAOstat!BQ$4,'FAOstat _govt exp'!$H:$H,FAOstat!BQ$3,'FAOstat _govt exp'!$D:$D,FAOstat!$B112)</f>
        <v>3.72</v>
      </c>
      <c r="BR112">
        <f>SUMIFS('FAOstat _govt exp'!$L:$L,'FAOstat _govt exp'!$J:$J,FAOstat!BR$4,'FAOstat _govt exp'!$H:$H,FAOstat!BR$3,'FAOstat _govt exp'!$D:$D,FAOstat!$B112)</f>
        <v>4.04</v>
      </c>
      <c r="BS112">
        <f>SUMIFS('FAOstat _govt exp'!$L:$L,'FAOstat _govt exp'!$J:$J,FAOstat!BS$4,'FAOstat _govt exp'!$H:$H,FAOstat!BS$3,'FAOstat _govt exp'!$D:$D,FAOstat!$B112)</f>
        <v>0</v>
      </c>
      <c r="BT112">
        <f>SUMIFS('FAOstat _govt exp'!$L:$L,'FAOstat _govt exp'!$J:$J,FAOstat!BT$4,'FAOstat _govt exp'!$H:$H,FAOstat!BT$3,'FAOstat _govt exp'!$D:$D,FAOstat!$B112)</f>
        <v>0</v>
      </c>
      <c r="BU112">
        <f>SUMIFS('FAOstat _govt exp'!$L:$L,'FAOstat _govt exp'!$J:$J,FAOstat!BU$4,'FAOstat _govt exp'!$H:$H,FAOstat!BU$3,'FAOstat _govt exp'!$D:$D,FAOstat!$B112)</f>
        <v>0</v>
      </c>
      <c r="BV112">
        <f>SUMIFS('FAOstat _govt exp'!$L:$L,'FAOstat _govt exp'!$J:$J,FAOstat!BV$4,'FAOstat _govt exp'!$H:$H,FAOstat!BV$3,'FAOstat _govt exp'!$D:$D,FAOstat!$B112)</f>
        <v>0</v>
      </c>
      <c r="BW112">
        <f>SUMIFS('FAOstat _govt exp'!$L:$L,'FAOstat _govt exp'!$J:$J,FAOstat!BW$4,'FAOstat _govt exp'!$H:$H,FAOstat!BW$3,'FAOstat _govt exp'!$D:$D,FAOstat!$B112)</f>
        <v>0</v>
      </c>
      <c r="BX112">
        <f>SUMIFS('FAOstat _govt exp'!$L:$L,'FAOstat _govt exp'!$J:$J,FAOstat!BX$4,'FAOstat _govt exp'!$H:$H,FAOstat!BX$3,'FAOstat _govt exp'!$D:$D,FAOstat!$B112)</f>
        <v>0</v>
      </c>
      <c r="BY112">
        <f>SUMIFS('FAOstat _govt exp'!$L:$L,'FAOstat _govt exp'!$J:$J,FAOstat!BY$4,'FAOstat _govt exp'!$H:$H,FAOstat!BY$3,'FAOstat _govt exp'!$D:$D,FAOstat!$B112)</f>
        <v>0</v>
      </c>
      <c r="BZ112">
        <f>SUMIFS('FAOstat _govt exp'!$L:$L,'FAOstat _govt exp'!$J:$J,FAOstat!BZ$4,'FAOstat _govt exp'!$H:$H,FAOstat!BZ$3,'FAOstat _govt exp'!$D:$D,FAOstat!$B112)</f>
        <v>0</v>
      </c>
      <c r="CA112">
        <f>SUMIFS('FAOstat _govt exp'!$L:$L,'FAOstat _govt exp'!$J:$J,FAOstat!CA$4,'FAOstat _govt exp'!$H:$H,FAOstat!CA$3,'FAOstat _govt exp'!$D:$D,FAOstat!$B112)</f>
        <v>0</v>
      </c>
      <c r="CB112">
        <f>SUMIFS('FAOstat _govt exp'!$L:$L,'FAOstat _govt exp'!$J:$J,FAOstat!CB$4,'FAOstat _govt exp'!$H:$H,FAOstat!CB$3,'FAOstat _govt exp'!$D:$D,FAOstat!$B112)</f>
        <v>0</v>
      </c>
      <c r="CC112">
        <f>SUMIFS('FAOstat _govt exp'!$L:$L,'FAOstat _govt exp'!$J:$J,FAOstat!CC$4,'FAOstat _govt exp'!$H:$H,FAOstat!CC$3,'FAOstat _govt exp'!$D:$D,FAOstat!$B112)</f>
        <v>0</v>
      </c>
      <c r="CD112">
        <f>SUMIFS('FAOstat _govt exp'!$L:$L,'FAOstat _govt exp'!$J:$J,FAOstat!CD$4,'FAOstat _govt exp'!$H:$H,FAOstat!CD$3,'FAOstat _govt exp'!$D:$D,FAOstat!$B112)</f>
        <v>0</v>
      </c>
      <c r="CE112" s="4">
        <f>SUMIFS('FAOstat_value added'!$L:$L,'FAOstat_value added'!$J:$J,FAOstat!CE$4,'FAOstat_value added'!$D:$D,FAOstat!$B112)</f>
        <v>871.6</v>
      </c>
      <c r="CF112" s="4">
        <f>IF(SUMIFS('FAOstat_value added'!$L:$L,'FAOstat_value added'!$J:$J,FAOstat!CF$4,'FAOstat_value added'!$D:$D,FAOstat!$B112)=0,CE112*(1+Assumptions!$C$10),SUMIFS('FAOstat_value added'!$L:$L,'FAOstat_value added'!$J:$J,FAOstat!CF$4,'FAOstat_value added'!$D:$D,FAOstat!$B112))</f>
        <v>933.2</v>
      </c>
      <c r="CG112" s="4">
        <f>IF(SUMIFS('FAOstat_value added'!$L:$L,'FAOstat_value added'!$J:$J,FAOstat!CG$4,'FAOstat_value added'!$D:$D,FAOstat!$B112)=0,CF112*(1+Assumptions!$C$10),SUMIFS('FAOstat_value added'!$L:$L,'FAOstat_value added'!$J:$J,FAOstat!CG$4,'FAOstat_value added'!$D:$D,FAOstat!$B112))</f>
        <v>989.6</v>
      </c>
      <c r="CH112" s="4">
        <f>IF(SUMIFS('FAOstat_value added'!$L:$L,'FAOstat_value added'!$J:$J,FAOstat!CH$4,'FAOstat_value added'!$D:$D,FAOstat!$B112)=0,CG112*(1+Assumptions!$C$10),SUMIFS('FAOstat_value added'!$L:$L,'FAOstat_value added'!$J:$J,FAOstat!CH$4,'FAOstat_value added'!$D:$D,FAOstat!$B112))</f>
        <v>1027</v>
      </c>
      <c r="CI112" s="4">
        <f>IF(SUMIFS('FAOstat_value added'!$L:$L,'FAOstat_value added'!$J:$J,FAOstat!CI$4,'FAOstat_value added'!$D:$D,FAOstat!$B112)=0,CH112*(1+Assumptions!$C$10),SUMIFS('FAOstat_value added'!$L:$L,'FAOstat_value added'!$J:$J,FAOstat!CI$4,'FAOstat_value added'!$D:$D,FAOstat!$B112))</f>
        <v>1096.0999999999999</v>
      </c>
      <c r="CJ112" s="4">
        <f>IF(SUMIFS('FAOstat_value added'!$L:$L,'FAOstat_value added'!$J:$J,FAOstat!CJ$4,'FAOstat_value added'!$D:$D,FAOstat!$B112)=0,CI112*(1+Assumptions!$C$10),SUMIFS('FAOstat_value added'!$L:$L,'FAOstat_value added'!$J:$J,FAOstat!CJ$4,'FAOstat_value added'!$D:$D,FAOstat!$B112))</f>
        <v>1035.2</v>
      </c>
      <c r="CK112" s="4">
        <f>IF(SUMIFS('FAOstat_value added'!$L:$L,'FAOstat_value added'!$J:$J,FAOstat!CK$4,'FAOstat_value added'!$D:$D,FAOstat!$B112)=0,CJ112*(1+Assumptions!$C$10),SUMIFS('FAOstat_value added'!$L:$L,'FAOstat_value added'!$J:$J,FAOstat!CK$4,'FAOstat_value added'!$D:$D,FAOstat!$B112))</f>
        <v>1171.4000000000001</v>
      </c>
      <c r="CL112" s="4">
        <f>IF(SUMIFS('FAOstat_value added'!$L:$L,'FAOstat_value added'!$J:$J,FAOstat!CL$4,'FAOstat_value added'!$D:$D,FAOstat!$B112)=0,CK112*(1+Assumptions!$C$10),SUMIFS('FAOstat_value added'!$L:$L,'FAOstat_value added'!$J:$J,FAOstat!CL$4,'FAOstat_value added'!$D:$D,FAOstat!$B112))</f>
        <v>1135.5</v>
      </c>
      <c r="CM112" s="4">
        <f>IF(SUMIFS('FAOstat_value added'!$L:$L,'FAOstat_value added'!$J:$J,FAOstat!CM$4,'FAOstat_value added'!$D:$D,FAOstat!$B112)=0,CL112*(1+Assumptions!$C$10),SUMIFS('FAOstat_value added'!$L:$L,'FAOstat_value added'!$J:$J,FAOstat!CM$4,'FAOstat_value added'!$D:$D,FAOstat!$B112))</f>
        <v>1197.9000000000001</v>
      </c>
      <c r="CN112" s="4">
        <f>IF(SUMIFS('FAOstat_value added'!$L:$L,'FAOstat_value added'!$J:$J,FAOstat!CN$4,'FAOstat_value added'!$D:$D,FAOstat!$B112)=0,CM112*(1+Assumptions!$C$10),SUMIFS('FAOstat_value added'!$L:$L,'FAOstat_value added'!$J:$J,FAOstat!CN$4,'FAOstat_value added'!$D:$D,FAOstat!$B112))</f>
        <v>1221.8580000000002</v>
      </c>
      <c r="CO112" s="36">
        <f t="shared" si="49"/>
        <v>5.7824014937396306E-2</v>
      </c>
    </row>
    <row r="113" spans="2:93" x14ac:dyDescent="0.35">
      <c r="B113" t="s">
        <v>247</v>
      </c>
      <c r="C113">
        <f t="shared" si="29"/>
        <v>0</v>
      </c>
      <c r="D113">
        <f t="shared" si="30"/>
        <v>0</v>
      </c>
      <c r="E113">
        <f t="shared" si="31"/>
        <v>0</v>
      </c>
      <c r="F113">
        <f t="shared" si="32"/>
        <v>0</v>
      </c>
      <c r="G113">
        <f t="shared" si="33"/>
        <v>0</v>
      </c>
      <c r="H113">
        <f t="shared" si="34"/>
        <v>0</v>
      </c>
      <c r="I113">
        <f t="shared" si="35"/>
        <v>0</v>
      </c>
      <c r="J113">
        <f t="shared" si="36"/>
        <v>0</v>
      </c>
      <c r="K113">
        <f t="shared" si="37"/>
        <v>0</v>
      </c>
      <c r="L113">
        <f t="shared" si="38"/>
        <v>0</v>
      </c>
      <c r="M113" s="4">
        <f t="shared" si="39"/>
        <v>106</v>
      </c>
      <c r="N113" s="4">
        <f t="shared" si="40"/>
        <v>106</v>
      </c>
      <c r="O113" s="4">
        <f t="shared" si="41"/>
        <v>321</v>
      </c>
      <c r="P113" s="4">
        <f t="shared" si="42"/>
        <v>337.64</v>
      </c>
      <c r="Q113" s="4">
        <f t="shared" si="43"/>
        <v>319.41999999999996</v>
      </c>
      <c r="R113" s="4">
        <f t="shared" si="44"/>
        <v>486.32000000000005</v>
      </c>
      <c r="S113" s="4">
        <f t="shared" si="45"/>
        <v>434.3</v>
      </c>
      <c r="T113" s="4">
        <f t="shared" si="46"/>
        <v>450.41999999999996</v>
      </c>
      <c r="U113" s="4">
        <f t="shared" si="47"/>
        <v>0</v>
      </c>
      <c r="V113" s="4">
        <f t="shared" si="48"/>
        <v>0</v>
      </c>
      <c r="W113">
        <f>SUMIFS('FAOstat _govt exp'!$L:$L,'FAOstat _govt exp'!$J:$J,FAOstat!W$4,'FAOstat _govt exp'!$H:$H,FAOstat!W$3,'FAOstat _govt exp'!$D:$D,FAOstat!$B113)</f>
        <v>0</v>
      </c>
      <c r="X113">
        <f>SUMIFS('FAOstat _govt exp'!$L:$L,'FAOstat _govt exp'!$J:$J,FAOstat!X$4,'FAOstat _govt exp'!$H:$H,FAOstat!X$3,'FAOstat _govt exp'!$D:$D,FAOstat!$B113)</f>
        <v>0</v>
      </c>
      <c r="Y113">
        <f>SUMIFS('FAOstat _govt exp'!$L:$L,'FAOstat _govt exp'!$J:$J,FAOstat!Y$4,'FAOstat _govt exp'!$H:$H,FAOstat!Y$3,'FAOstat _govt exp'!$D:$D,FAOstat!$B113)</f>
        <v>0</v>
      </c>
      <c r="Z113">
        <f>SUMIFS('FAOstat _govt exp'!$L:$L,'FAOstat _govt exp'!$J:$J,FAOstat!Z$4,'FAOstat _govt exp'!$H:$H,FAOstat!Z$3,'FAOstat _govt exp'!$D:$D,FAOstat!$B113)</f>
        <v>0</v>
      </c>
      <c r="AA113">
        <f>SUMIFS('FAOstat _govt exp'!$L:$L,'FAOstat _govt exp'!$J:$J,FAOstat!AA$4,'FAOstat _govt exp'!$H:$H,FAOstat!AA$3,'FAOstat _govt exp'!$D:$D,FAOstat!$B113)</f>
        <v>0</v>
      </c>
      <c r="AB113">
        <f>SUMIFS('FAOstat _govt exp'!$L:$L,'FAOstat _govt exp'!$J:$J,FAOstat!AB$4,'FAOstat _govt exp'!$H:$H,FAOstat!AB$3,'FAOstat _govt exp'!$D:$D,FAOstat!$B113)</f>
        <v>0</v>
      </c>
      <c r="AC113">
        <f>SUMIFS('FAOstat _govt exp'!$L:$L,'FAOstat _govt exp'!$J:$J,FAOstat!AC$4,'FAOstat _govt exp'!$H:$H,FAOstat!AC$3,'FAOstat _govt exp'!$D:$D,FAOstat!$B113)</f>
        <v>0</v>
      </c>
      <c r="AD113">
        <f>SUMIFS('FAOstat _govt exp'!$L:$L,'FAOstat _govt exp'!$J:$J,FAOstat!AD$4,'FAOstat _govt exp'!$H:$H,FAOstat!AD$3,'FAOstat _govt exp'!$D:$D,FAOstat!$B113)</f>
        <v>0</v>
      </c>
      <c r="AE113">
        <f>SUMIFS('FAOstat _govt exp'!$L:$L,'FAOstat _govt exp'!$J:$J,FAOstat!AE$4,'FAOstat _govt exp'!$H:$H,FAOstat!AE$3,'FAOstat _govt exp'!$D:$D,FAOstat!$B113)</f>
        <v>0</v>
      </c>
      <c r="AF113">
        <f>SUMIFS('FAOstat _govt exp'!$L:$L,'FAOstat _govt exp'!$J:$J,FAOstat!AF$4,'FAOstat _govt exp'!$H:$H,FAOstat!AF$3,'FAOstat _govt exp'!$D:$D,FAOstat!$B113)</f>
        <v>0</v>
      </c>
      <c r="AG113">
        <f>SUMIFS('FAOstat _govt exp'!$L:$L,'FAOstat _govt exp'!$J:$J,FAOstat!AG$4,'FAOstat _govt exp'!$H:$H,FAOstat!AG$3,'FAOstat _govt exp'!$D:$D,FAOstat!$B113)</f>
        <v>0</v>
      </c>
      <c r="AH113">
        <f>SUMIFS('FAOstat _govt exp'!$L:$L,'FAOstat _govt exp'!$J:$J,FAOstat!AH$4,'FAOstat _govt exp'!$H:$H,FAOstat!AH$3,'FAOstat _govt exp'!$D:$D,FAOstat!$B113)</f>
        <v>0</v>
      </c>
      <c r="AI113">
        <f>SUMIFS('FAOstat _govt exp'!$L:$L,'FAOstat _govt exp'!$J:$J,FAOstat!AI$4,'FAOstat _govt exp'!$H:$H,FAOstat!AI$3,'FAOstat _govt exp'!$D:$D,FAOstat!$B113)</f>
        <v>0</v>
      </c>
      <c r="AJ113">
        <f>SUMIFS('FAOstat _govt exp'!$L:$L,'FAOstat _govt exp'!$J:$J,FAOstat!AJ$4,'FAOstat _govt exp'!$H:$H,FAOstat!AJ$3,'FAOstat _govt exp'!$D:$D,FAOstat!$B113)</f>
        <v>0</v>
      </c>
      <c r="AK113">
        <f>SUMIFS('FAOstat _govt exp'!$L:$L,'FAOstat _govt exp'!$J:$J,FAOstat!AK$4,'FAOstat _govt exp'!$H:$H,FAOstat!AK$3,'FAOstat _govt exp'!$D:$D,FAOstat!$B113)</f>
        <v>0</v>
      </c>
      <c r="AL113">
        <f>SUMIFS('FAOstat _govt exp'!$L:$L,'FAOstat _govt exp'!$J:$J,FAOstat!AL$4,'FAOstat _govt exp'!$H:$H,FAOstat!AL$3,'FAOstat _govt exp'!$D:$D,FAOstat!$B113)</f>
        <v>0</v>
      </c>
      <c r="AM113">
        <f>SUMIFS('FAOstat _govt exp'!$L:$L,'FAOstat _govt exp'!$J:$J,FAOstat!AM$4,'FAOstat _govt exp'!$H:$H,FAOstat!AM$3,'FAOstat _govt exp'!$D:$D,FAOstat!$B113)</f>
        <v>0</v>
      </c>
      <c r="AN113">
        <f>SUMIFS('FAOstat _govt exp'!$L:$L,'FAOstat _govt exp'!$J:$J,FAOstat!AN$4,'FAOstat _govt exp'!$H:$H,FAOstat!AN$3,'FAOstat _govt exp'!$D:$D,FAOstat!$B113)</f>
        <v>0</v>
      </c>
      <c r="AO113">
        <f>SUMIFS('FAOstat _govt exp'!$L:$L,'FAOstat _govt exp'!$J:$J,FAOstat!AO$4,'FAOstat _govt exp'!$H:$H,FAOstat!AO$3,'FAOstat _govt exp'!$D:$D,FAOstat!$B113)</f>
        <v>0</v>
      </c>
      <c r="AP113">
        <f>SUMIFS('FAOstat _govt exp'!$L:$L,'FAOstat _govt exp'!$J:$J,FAOstat!AP$4,'FAOstat _govt exp'!$H:$H,FAOstat!AP$3,'FAOstat _govt exp'!$D:$D,FAOstat!$B113)</f>
        <v>0</v>
      </c>
      <c r="AQ113">
        <f>SUMIFS('FAOstat _govt exp'!$L:$L,'FAOstat _govt exp'!$J:$J,FAOstat!AQ$4,'FAOstat _govt exp'!$H:$H,FAOstat!AQ$3,'FAOstat _govt exp'!$D:$D,FAOstat!$B113)</f>
        <v>0</v>
      </c>
      <c r="AR113">
        <f>SUMIFS('FAOstat _govt exp'!$L:$L,'FAOstat _govt exp'!$J:$J,FAOstat!AR$4,'FAOstat _govt exp'!$H:$H,FAOstat!AR$3,'FAOstat _govt exp'!$D:$D,FAOstat!$B113)</f>
        <v>0</v>
      </c>
      <c r="AS113">
        <f>SUMIFS('FAOstat _govt exp'!$L:$L,'FAOstat _govt exp'!$J:$J,FAOstat!AS$4,'FAOstat _govt exp'!$H:$H,FAOstat!AS$3,'FAOstat _govt exp'!$D:$D,FAOstat!$B113)</f>
        <v>0</v>
      </c>
      <c r="AT113">
        <f>SUMIFS('FAOstat _govt exp'!$L:$L,'FAOstat _govt exp'!$J:$J,FAOstat!AT$4,'FAOstat _govt exp'!$H:$H,FAOstat!AT$3,'FAOstat _govt exp'!$D:$D,FAOstat!$B113)</f>
        <v>0</v>
      </c>
      <c r="AU113">
        <f>SUMIFS('FAOstat _govt exp'!$L:$L,'FAOstat _govt exp'!$J:$J,FAOstat!AU$4,'FAOstat _govt exp'!$H:$H,FAOstat!AU$3,'FAOstat _govt exp'!$D:$D,FAOstat!$B113)</f>
        <v>0</v>
      </c>
      <c r="AV113">
        <f>SUMIFS('FAOstat _govt exp'!$L:$L,'FAOstat _govt exp'!$J:$J,FAOstat!AV$4,'FAOstat _govt exp'!$H:$H,FAOstat!AV$3,'FAOstat _govt exp'!$D:$D,FAOstat!$B113)</f>
        <v>0</v>
      </c>
      <c r="AW113">
        <f>SUMIFS('FAOstat _govt exp'!$L:$L,'FAOstat _govt exp'!$J:$J,FAOstat!AW$4,'FAOstat _govt exp'!$H:$H,FAOstat!AW$3,'FAOstat _govt exp'!$D:$D,FAOstat!$B113)</f>
        <v>0</v>
      </c>
      <c r="AX113">
        <f>SUMIFS('FAOstat _govt exp'!$L:$L,'FAOstat _govt exp'!$J:$J,FAOstat!AX$4,'FAOstat _govt exp'!$H:$H,FAOstat!AX$3,'FAOstat _govt exp'!$D:$D,FAOstat!$B113)</f>
        <v>0</v>
      </c>
      <c r="AY113">
        <f>SUMIFS('FAOstat _govt exp'!$L:$L,'FAOstat _govt exp'!$J:$J,FAOstat!AY$4,'FAOstat _govt exp'!$H:$H,FAOstat!AY$3,'FAOstat _govt exp'!$D:$D,FAOstat!$B113)</f>
        <v>0</v>
      </c>
      <c r="AZ113">
        <f>SUMIFS('FAOstat _govt exp'!$L:$L,'FAOstat _govt exp'!$J:$J,FAOstat!AZ$4,'FAOstat _govt exp'!$H:$H,FAOstat!AZ$3,'FAOstat _govt exp'!$D:$D,FAOstat!$B113)</f>
        <v>0</v>
      </c>
      <c r="BA113">
        <f>SUMIFS('FAOstat _govt exp'!$L:$L,'FAOstat _govt exp'!$J:$J,FAOstat!BA$4,'FAOstat _govt exp'!$H:$H,FAOstat!BA$3,'FAOstat _govt exp'!$D:$D,FAOstat!$B113)</f>
        <v>106</v>
      </c>
      <c r="BB113">
        <f>SUMIFS('FAOstat _govt exp'!$L:$L,'FAOstat _govt exp'!$J:$J,FAOstat!BB$4,'FAOstat _govt exp'!$H:$H,FAOstat!BB$3,'FAOstat _govt exp'!$D:$D,FAOstat!$B113)</f>
        <v>106</v>
      </c>
      <c r="BC113">
        <f>SUMIFS('FAOstat _govt exp'!$L:$L,'FAOstat _govt exp'!$J:$J,FAOstat!BC$4,'FAOstat _govt exp'!$H:$H,FAOstat!BC$3,'FAOstat _govt exp'!$D:$D,FAOstat!$B113)</f>
        <v>102</v>
      </c>
      <c r="BD113">
        <f>SUMIFS('FAOstat _govt exp'!$L:$L,'FAOstat _govt exp'!$J:$J,FAOstat!BD$4,'FAOstat _govt exp'!$H:$H,FAOstat!BD$3,'FAOstat _govt exp'!$D:$D,FAOstat!$B113)</f>
        <v>111.64</v>
      </c>
      <c r="BE113">
        <f>SUMIFS('FAOstat _govt exp'!$L:$L,'FAOstat _govt exp'!$J:$J,FAOstat!BE$4,'FAOstat _govt exp'!$H:$H,FAOstat!BE$3,'FAOstat _govt exp'!$D:$D,FAOstat!$B113)</f>
        <v>158.41999999999999</v>
      </c>
      <c r="BF113">
        <f>SUMIFS('FAOstat _govt exp'!$L:$L,'FAOstat _govt exp'!$J:$J,FAOstat!BF$4,'FAOstat _govt exp'!$H:$H,FAOstat!BF$3,'FAOstat _govt exp'!$D:$D,FAOstat!$B113)</f>
        <v>199.65</v>
      </c>
      <c r="BG113">
        <f>SUMIFS('FAOstat _govt exp'!$L:$L,'FAOstat _govt exp'!$J:$J,FAOstat!BG$4,'FAOstat _govt exp'!$H:$H,FAOstat!BG$3,'FAOstat _govt exp'!$D:$D,FAOstat!$B113)</f>
        <v>188.18</v>
      </c>
      <c r="BH113">
        <f>SUMIFS('FAOstat _govt exp'!$L:$L,'FAOstat _govt exp'!$J:$J,FAOstat!BH$4,'FAOstat _govt exp'!$H:$H,FAOstat!BH$3,'FAOstat _govt exp'!$D:$D,FAOstat!$B113)</f>
        <v>204.6</v>
      </c>
      <c r="BI113">
        <f>SUMIFS('FAOstat _govt exp'!$L:$L,'FAOstat _govt exp'!$J:$J,FAOstat!BI$4,'FAOstat _govt exp'!$H:$H,FAOstat!BI$3,'FAOstat _govt exp'!$D:$D,FAOstat!$B113)</f>
        <v>0</v>
      </c>
      <c r="BJ113">
        <f>SUMIFS('FAOstat _govt exp'!$L:$L,'FAOstat _govt exp'!$J:$J,FAOstat!BJ$4,'FAOstat _govt exp'!$H:$H,FAOstat!BJ$3,'FAOstat _govt exp'!$D:$D,FAOstat!$B113)</f>
        <v>0</v>
      </c>
      <c r="BK113">
        <f>SUMIFS('FAOstat _govt exp'!$L:$L,'FAOstat _govt exp'!$J:$J,FAOstat!BK$4,'FAOstat _govt exp'!$H:$H,FAOstat!BK$3,'FAOstat _govt exp'!$D:$D,FAOstat!$B113)</f>
        <v>0</v>
      </c>
      <c r="BL113">
        <f>SUMIFS('FAOstat _govt exp'!$L:$L,'FAOstat _govt exp'!$J:$J,FAOstat!BL$4,'FAOstat _govt exp'!$H:$H,FAOstat!BL$3,'FAOstat _govt exp'!$D:$D,FAOstat!$B113)</f>
        <v>0</v>
      </c>
      <c r="BM113">
        <f>SUMIFS('FAOstat _govt exp'!$L:$L,'FAOstat _govt exp'!$J:$J,FAOstat!BM$4,'FAOstat _govt exp'!$H:$H,FAOstat!BM$3,'FAOstat _govt exp'!$D:$D,FAOstat!$B113)</f>
        <v>219</v>
      </c>
      <c r="BN113">
        <f>SUMIFS('FAOstat _govt exp'!$L:$L,'FAOstat _govt exp'!$J:$J,FAOstat!BN$4,'FAOstat _govt exp'!$H:$H,FAOstat!BN$3,'FAOstat _govt exp'!$D:$D,FAOstat!$B113)</f>
        <v>226</v>
      </c>
      <c r="BO113">
        <f>SUMIFS('FAOstat _govt exp'!$L:$L,'FAOstat _govt exp'!$J:$J,FAOstat!BO$4,'FAOstat _govt exp'!$H:$H,FAOstat!BO$3,'FAOstat _govt exp'!$D:$D,FAOstat!$B113)</f>
        <v>161</v>
      </c>
      <c r="BP113">
        <f>SUMIFS('FAOstat _govt exp'!$L:$L,'FAOstat _govt exp'!$J:$J,FAOstat!BP$4,'FAOstat _govt exp'!$H:$H,FAOstat!BP$3,'FAOstat _govt exp'!$D:$D,FAOstat!$B113)</f>
        <v>286.67</v>
      </c>
      <c r="BQ113">
        <f>SUMIFS('FAOstat _govt exp'!$L:$L,'FAOstat _govt exp'!$J:$J,FAOstat!BQ$4,'FAOstat _govt exp'!$H:$H,FAOstat!BQ$3,'FAOstat _govt exp'!$D:$D,FAOstat!$B113)</f>
        <v>246.12</v>
      </c>
      <c r="BR113">
        <f>SUMIFS('FAOstat _govt exp'!$L:$L,'FAOstat _govt exp'!$J:$J,FAOstat!BR$4,'FAOstat _govt exp'!$H:$H,FAOstat!BR$3,'FAOstat _govt exp'!$D:$D,FAOstat!$B113)</f>
        <v>245.82</v>
      </c>
      <c r="BS113">
        <f>SUMIFS('FAOstat _govt exp'!$L:$L,'FAOstat _govt exp'!$J:$J,FAOstat!BS$4,'FAOstat _govt exp'!$H:$H,FAOstat!BS$3,'FAOstat _govt exp'!$D:$D,FAOstat!$B113)</f>
        <v>0</v>
      </c>
      <c r="BT113">
        <f>SUMIFS('FAOstat _govt exp'!$L:$L,'FAOstat _govt exp'!$J:$J,FAOstat!BT$4,'FAOstat _govt exp'!$H:$H,FAOstat!BT$3,'FAOstat _govt exp'!$D:$D,FAOstat!$B113)</f>
        <v>0</v>
      </c>
      <c r="BU113">
        <f>SUMIFS('FAOstat _govt exp'!$L:$L,'FAOstat _govt exp'!$J:$J,FAOstat!BU$4,'FAOstat _govt exp'!$H:$H,FAOstat!BU$3,'FAOstat _govt exp'!$D:$D,FAOstat!$B113)</f>
        <v>0</v>
      </c>
      <c r="BV113">
        <f>SUMIFS('FAOstat _govt exp'!$L:$L,'FAOstat _govt exp'!$J:$J,FAOstat!BV$4,'FAOstat _govt exp'!$H:$H,FAOstat!BV$3,'FAOstat _govt exp'!$D:$D,FAOstat!$B113)</f>
        <v>0</v>
      </c>
      <c r="BW113">
        <f>SUMIFS('FAOstat _govt exp'!$L:$L,'FAOstat _govt exp'!$J:$J,FAOstat!BW$4,'FAOstat _govt exp'!$H:$H,FAOstat!BW$3,'FAOstat _govt exp'!$D:$D,FAOstat!$B113)</f>
        <v>0</v>
      </c>
      <c r="BX113">
        <f>SUMIFS('FAOstat _govt exp'!$L:$L,'FAOstat _govt exp'!$J:$J,FAOstat!BX$4,'FAOstat _govt exp'!$H:$H,FAOstat!BX$3,'FAOstat _govt exp'!$D:$D,FAOstat!$B113)</f>
        <v>0</v>
      </c>
      <c r="BY113">
        <f>SUMIFS('FAOstat _govt exp'!$L:$L,'FAOstat _govt exp'!$J:$J,FAOstat!BY$4,'FAOstat _govt exp'!$H:$H,FAOstat!BY$3,'FAOstat _govt exp'!$D:$D,FAOstat!$B113)</f>
        <v>0</v>
      </c>
      <c r="BZ113">
        <f>SUMIFS('FAOstat _govt exp'!$L:$L,'FAOstat _govt exp'!$J:$J,FAOstat!BZ$4,'FAOstat _govt exp'!$H:$H,FAOstat!BZ$3,'FAOstat _govt exp'!$D:$D,FAOstat!$B113)</f>
        <v>0</v>
      </c>
      <c r="CA113">
        <f>SUMIFS('FAOstat _govt exp'!$L:$L,'FAOstat _govt exp'!$J:$J,FAOstat!CA$4,'FAOstat _govt exp'!$H:$H,FAOstat!CA$3,'FAOstat _govt exp'!$D:$D,FAOstat!$B113)</f>
        <v>0</v>
      </c>
      <c r="CB113">
        <f>SUMIFS('FAOstat _govt exp'!$L:$L,'FAOstat _govt exp'!$J:$J,FAOstat!CB$4,'FAOstat _govt exp'!$H:$H,FAOstat!CB$3,'FAOstat _govt exp'!$D:$D,FAOstat!$B113)</f>
        <v>0</v>
      </c>
      <c r="CC113">
        <f>SUMIFS('FAOstat _govt exp'!$L:$L,'FAOstat _govt exp'!$J:$J,FAOstat!CC$4,'FAOstat _govt exp'!$H:$H,FAOstat!CC$3,'FAOstat _govt exp'!$D:$D,FAOstat!$B113)</f>
        <v>0</v>
      </c>
      <c r="CD113">
        <f>SUMIFS('FAOstat _govt exp'!$L:$L,'FAOstat _govt exp'!$J:$J,FAOstat!CD$4,'FAOstat _govt exp'!$H:$H,FAOstat!CD$3,'FAOstat _govt exp'!$D:$D,FAOstat!$B113)</f>
        <v>0</v>
      </c>
      <c r="CE113" s="4">
        <f>SUMIFS('FAOstat_value added'!$L:$L,'FAOstat_value added'!$J:$J,FAOstat!CE$4,'FAOstat_value added'!$D:$D,FAOstat!$B113)</f>
        <v>1063.6969549999999</v>
      </c>
      <c r="CF113" s="4">
        <f>IF(SUMIFS('FAOstat_value added'!$L:$L,'FAOstat_value added'!$J:$J,FAOstat!CF$4,'FAOstat_value added'!$D:$D,FAOstat!$B113)=0,CE113*(1+Assumptions!$C$10),SUMIFS('FAOstat_value added'!$L:$L,'FAOstat_value added'!$J:$J,FAOstat!CF$4,'FAOstat_value added'!$D:$D,FAOstat!$B113))</f>
        <v>1120.1551979999999</v>
      </c>
      <c r="CG113" s="4">
        <f>IF(SUMIFS('FAOstat_value added'!$L:$L,'FAOstat_value added'!$J:$J,FAOstat!CG$4,'FAOstat_value added'!$D:$D,FAOstat!$B113)=0,CF113*(1+Assumptions!$C$10),SUMIFS('FAOstat_value added'!$L:$L,'FAOstat_value added'!$J:$J,FAOstat!CG$4,'FAOstat_value added'!$D:$D,FAOstat!$B113))</f>
        <v>1232.1265840000001</v>
      </c>
      <c r="CH113" s="4">
        <f>IF(SUMIFS('FAOstat_value added'!$L:$L,'FAOstat_value added'!$J:$J,FAOstat!CH$4,'FAOstat_value added'!$D:$D,FAOstat!$B113)=0,CG113*(1+Assumptions!$C$10),SUMIFS('FAOstat_value added'!$L:$L,'FAOstat_value added'!$J:$J,FAOstat!CH$4,'FAOstat_value added'!$D:$D,FAOstat!$B113))</f>
        <v>1342.68759</v>
      </c>
      <c r="CI113" s="4">
        <f>IF(SUMIFS('FAOstat_value added'!$L:$L,'FAOstat_value added'!$J:$J,FAOstat!CI$4,'FAOstat_value added'!$D:$D,FAOstat!$B113)=0,CH113*(1+Assumptions!$C$10),SUMIFS('FAOstat_value added'!$L:$L,'FAOstat_value added'!$J:$J,FAOstat!CI$4,'FAOstat_value added'!$D:$D,FAOstat!$B113))</f>
        <v>1422.687195</v>
      </c>
      <c r="CJ113" s="4">
        <f>IF(SUMIFS('FAOstat_value added'!$L:$L,'FAOstat_value added'!$J:$J,FAOstat!CJ$4,'FAOstat_value added'!$D:$D,FAOstat!$B113)=0,CI113*(1+Assumptions!$C$10),SUMIFS('FAOstat_value added'!$L:$L,'FAOstat_value added'!$J:$J,FAOstat!CJ$4,'FAOstat_value added'!$D:$D,FAOstat!$B113))</f>
        <v>1507.0411730000001</v>
      </c>
      <c r="CK113" s="4">
        <f>IF(SUMIFS('FAOstat_value added'!$L:$L,'FAOstat_value added'!$J:$J,FAOstat!CK$4,'FAOstat_value added'!$D:$D,FAOstat!$B113)=0,CJ113*(1+Assumptions!$C$10),SUMIFS('FAOstat_value added'!$L:$L,'FAOstat_value added'!$J:$J,FAOstat!CK$4,'FAOstat_value added'!$D:$D,FAOstat!$B113))</f>
        <v>1508.0663790000001</v>
      </c>
      <c r="CL113" s="4">
        <f>IF(SUMIFS('FAOstat_value added'!$L:$L,'FAOstat_value added'!$J:$J,FAOstat!CL$4,'FAOstat_value added'!$D:$D,FAOstat!$B113)=0,CK113*(1+Assumptions!$C$10),SUMIFS('FAOstat_value added'!$L:$L,'FAOstat_value added'!$J:$J,FAOstat!CL$4,'FAOstat_value added'!$D:$D,FAOstat!$B113))</f>
        <v>1468.2992549999999</v>
      </c>
      <c r="CM113" s="4">
        <f>IF(SUMIFS('FAOstat_value added'!$L:$L,'FAOstat_value added'!$J:$J,FAOstat!CM$4,'FAOstat_value added'!$D:$D,FAOstat!$B113)=0,CL113*(1+Assumptions!$C$10),SUMIFS('FAOstat_value added'!$L:$L,'FAOstat_value added'!$J:$J,FAOstat!CM$4,'FAOstat_value added'!$D:$D,FAOstat!$B113))</f>
        <v>1418.405</v>
      </c>
      <c r="CN113" s="4">
        <f>IF(SUMIFS('FAOstat_value added'!$L:$L,'FAOstat_value added'!$J:$J,FAOstat!CN$4,'FAOstat_value added'!$D:$D,FAOstat!$B113)=0,CM113*(1+Assumptions!$C$10),SUMIFS('FAOstat_value added'!$L:$L,'FAOstat_value added'!$J:$J,FAOstat!CN$4,'FAOstat_value added'!$D:$D,FAOstat!$B113))</f>
        <v>1446.7730999999999</v>
      </c>
      <c r="CO113" s="36">
        <f t="shared" si="49"/>
        <v>0.22958577080072362</v>
      </c>
    </row>
    <row r="114" spans="2:93" x14ac:dyDescent="0.35">
      <c r="B114" t="s">
        <v>249</v>
      </c>
      <c r="C114">
        <f t="shared" si="29"/>
        <v>0</v>
      </c>
      <c r="D114">
        <f t="shared" si="30"/>
        <v>0</v>
      </c>
      <c r="E114">
        <f t="shared" si="31"/>
        <v>0</v>
      </c>
      <c r="F114">
        <f t="shared" si="32"/>
        <v>0</v>
      </c>
      <c r="G114">
        <f t="shared" si="33"/>
        <v>0</v>
      </c>
      <c r="H114">
        <f t="shared" si="34"/>
        <v>0</v>
      </c>
      <c r="I114">
        <f t="shared" si="35"/>
        <v>0</v>
      </c>
      <c r="J114">
        <f t="shared" si="36"/>
        <v>0</v>
      </c>
      <c r="K114">
        <f t="shared" si="37"/>
        <v>0</v>
      </c>
      <c r="L114">
        <f t="shared" si="38"/>
        <v>0</v>
      </c>
      <c r="M114" s="4">
        <f t="shared" si="39"/>
        <v>0</v>
      </c>
      <c r="N114" s="4">
        <f t="shared" si="40"/>
        <v>0</v>
      </c>
      <c r="O114" s="4">
        <f t="shared" si="41"/>
        <v>0</v>
      </c>
      <c r="P114" s="4">
        <f t="shared" si="42"/>
        <v>0</v>
      </c>
      <c r="Q114" s="4">
        <f t="shared" si="43"/>
        <v>0</v>
      </c>
      <c r="R114" s="4">
        <f t="shared" si="44"/>
        <v>0</v>
      </c>
      <c r="S114" s="4">
        <f t="shared" si="45"/>
        <v>0</v>
      </c>
      <c r="T114" s="4">
        <f t="shared" si="46"/>
        <v>0</v>
      </c>
      <c r="U114" s="4">
        <f t="shared" si="47"/>
        <v>0</v>
      </c>
      <c r="V114" s="4">
        <f t="shared" si="48"/>
        <v>0</v>
      </c>
      <c r="W114">
        <f>SUMIFS('FAOstat _govt exp'!$L:$L,'FAOstat _govt exp'!$J:$J,FAOstat!W$4,'FAOstat _govt exp'!$H:$H,FAOstat!W$3,'FAOstat _govt exp'!$D:$D,FAOstat!$B114)</f>
        <v>0</v>
      </c>
      <c r="X114">
        <f>SUMIFS('FAOstat _govt exp'!$L:$L,'FAOstat _govt exp'!$J:$J,FAOstat!X$4,'FAOstat _govt exp'!$H:$H,FAOstat!X$3,'FAOstat _govt exp'!$D:$D,FAOstat!$B114)</f>
        <v>0</v>
      </c>
      <c r="Y114">
        <f>SUMIFS('FAOstat _govt exp'!$L:$L,'FAOstat _govt exp'!$J:$J,FAOstat!Y$4,'FAOstat _govt exp'!$H:$H,FAOstat!Y$3,'FAOstat _govt exp'!$D:$D,FAOstat!$B114)</f>
        <v>0</v>
      </c>
      <c r="Z114">
        <f>SUMIFS('FAOstat _govt exp'!$L:$L,'FAOstat _govt exp'!$J:$J,FAOstat!Z$4,'FAOstat _govt exp'!$H:$H,FAOstat!Z$3,'FAOstat _govt exp'!$D:$D,FAOstat!$B114)</f>
        <v>0</v>
      </c>
      <c r="AA114">
        <f>SUMIFS('FAOstat _govt exp'!$L:$L,'FAOstat _govt exp'!$J:$J,FAOstat!AA$4,'FAOstat _govt exp'!$H:$H,FAOstat!AA$3,'FAOstat _govt exp'!$D:$D,FAOstat!$B114)</f>
        <v>0</v>
      </c>
      <c r="AB114">
        <f>SUMIFS('FAOstat _govt exp'!$L:$L,'FAOstat _govt exp'!$J:$J,FAOstat!AB$4,'FAOstat _govt exp'!$H:$H,FAOstat!AB$3,'FAOstat _govt exp'!$D:$D,FAOstat!$B114)</f>
        <v>0</v>
      </c>
      <c r="AC114">
        <f>SUMIFS('FAOstat _govt exp'!$L:$L,'FAOstat _govt exp'!$J:$J,FAOstat!AC$4,'FAOstat _govt exp'!$H:$H,FAOstat!AC$3,'FAOstat _govt exp'!$D:$D,FAOstat!$B114)</f>
        <v>0</v>
      </c>
      <c r="AD114">
        <f>SUMIFS('FAOstat _govt exp'!$L:$L,'FAOstat _govt exp'!$J:$J,FAOstat!AD$4,'FAOstat _govt exp'!$H:$H,FAOstat!AD$3,'FAOstat _govt exp'!$D:$D,FAOstat!$B114)</f>
        <v>0</v>
      </c>
      <c r="AE114">
        <f>SUMIFS('FAOstat _govt exp'!$L:$L,'FAOstat _govt exp'!$J:$J,FAOstat!AE$4,'FAOstat _govt exp'!$H:$H,FAOstat!AE$3,'FAOstat _govt exp'!$D:$D,FAOstat!$B114)</f>
        <v>0</v>
      </c>
      <c r="AF114">
        <f>SUMIFS('FAOstat _govt exp'!$L:$L,'FAOstat _govt exp'!$J:$J,FAOstat!AF$4,'FAOstat _govt exp'!$H:$H,FAOstat!AF$3,'FAOstat _govt exp'!$D:$D,FAOstat!$B114)</f>
        <v>0</v>
      </c>
      <c r="AG114">
        <f>SUMIFS('FAOstat _govt exp'!$L:$L,'FAOstat _govt exp'!$J:$J,FAOstat!AG$4,'FAOstat _govt exp'!$H:$H,FAOstat!AG$3,'FAOstat _govt exp'!$D:$D,FAOstat!$B114)</f>
        <v>0</v>
      </c>
      <c r="AH114">
        <f>SUMIFS('FAOstat _govt exp'!$L:$L,'FAOstat _govt exp'!$J:$J,FAOstat!AH$4,'FAOstat _govt exp'!$H:$H,FAOstat!AH$3,'FAOstat _govt exp'!$D:$D,FAOstat!$B114)</f>
        <v>0</v>
      </c>
      <c r="AI114">
        <f>SUMIFS('FAOstat _govt exp'!$L:$L,'FAOstat _govt exp'!$J:$J,FAOstat!AI$4,'FAOstat _govt exp'!$H:$H,FAOstat!AI$3,'FAOstat _govt exp'!$D:$D,FAOstat!$B114)</f>
        <v>0</v>
      </c>
      <c r="AJ114">
        <f>SUMIFS('FAOstat _govt exp'!$L:$L,'FAOstat _govt exp'!$J:$J,FAOstat!AJ$4,'FAOstat _govt exp'!$H:$H,FAOstat!AJ$3,'FAOstat _govt exp'!$D:$D,FAOstat!$B114)</f>
        <v>0</v>
      </c>
      <c r="AK114">
        <f>SUMIFS('FAOstat _govt exp'!$L:$L,'FAOstat _govt exp'!$J:$J,FAOstat!AK$4,'FAOstat _govt exp'!$H:$H,FAOstat!AK$3,'FAOstat _govt exp'!$D:$D,FAOstat!$B114)</f>
        <v>0</v>
      </c>
      <c r="AL114">
        <f>SUMIFS('FAOstat _govt exp'!$L:$L,'FAOstat _govt exp'!$J:$J,FAOstat!AL$4,'FAOstat _govt exp'!$H:$H,FAOstat!AL$3,'FAOstat _govt exp'!$D:$D,FAOstat!$B114)</f>
        <v>0</v>
      </c>
      <c r="AM114">
        <f>SUMIFS('FAOstat _govt exp'!$L:$L,'FAOstat _govt exp'!$J:$J,FAOstat!AM$4,'FAOstat _govt exp'!$H:$H,FAOstat!AM$3,'FAOstat _govt exp'!$D:$D,FAOstat!$B114)</f>
        <v>0</v>
      </c>
      <c r="AN114">
        <f>SUMIFS('FAOstat _govt exp'!$L:$L,'FAOstat _govt exp'!$J:$J,FAOstat!AN$4,'FAOstat _govt exp'!$H:$H,FAOstat!AN$3,'FAOstat _govt exp'!$D:$D,FAOstat!$B114)</f>
        <v>0</v>
      </c>
      <c r="AO114">
        <f>SUMIFS('FAOstat _govt exp'!$L:$L,'FAOstat _govt exp'!$J:$J,FAOstat!AO$4,'FAOstat _govt exp'!$H:$H,FAOstat!AO$3,'FAOstat _govt exp'!$D:$D,FAOstat!$B114)</f>
        <v>0</v>
      </c>
      <c r="AP114">
        <f>SUMIFS('FAOstat _govt exp'!$L:$L,'FAOstat _govt exp'!$J:$J,FAOstat!AP$4,'FAOstat _govt exp'!$H:$H,FAOstat!AP$3,'FAOstat _govt exp'!$D:$D,FAOstat!$B114)</f>
        <v>0</v>
      </c>
      <c r="AQ114">
        <f>SUMIFS('FAOstat _govt exp'!$L:$L,'FAOstat _govt exp'!$J:$J,FAOstat!AQ$4,'FAOstat _govt exp'!$H:$H,FAOstat!AQ$3,'FAOstat _govt exp'!$D:$D,FAOstat!$B114)</f>
        <v>0</v>
      </c>
      <c r="AR114">
        <f>SUMIFS('FAOstat _govt exp'!$L:$L,'FAOstat _govt exp'!$J:$J,FAOstat!AR$4,'FAOstat _govt exp'!$H:$H,FAOstat!AR$3,'FAOstat _govt exp'!$D:$D,FAOstat!$B114)</f>
        <v>0</v>
      </c>
      <c r="AS114">
        <f>SUMIFS('FAOstat _govt exp'!$L:$L,'FAOstat _govt exp'!$J:$J,FAOstat!AS$4,'FAOstat _govt exp'!$H:$H,FAOstat!AS$3,'FAOstat _govt exp'!$D:$D,FAOstat!$B114)</f>
        <v>0</v>
      </c>
      <c r="AT114">
        <f>SUMIFS('FAOstat _govt exp'!$L:$L,'FAOstat _govt exp'!$J:$J,FAOstat!AT$4,'FAOstat _govt exp'!$H:$H,FAOstat!AT$3,'FAOstat _govt exp'!$D:$D,FAOstat!$B114)</f>
        <v>0</v>
      </c>
      <c r="AU114">
        <f>SUMIFS('FAOstat _govt exp'!$L:$L,'FAOstat _govt exp'!$J:$J,FAOstat!AU$4,'FAOstat _govt exp'!$H:$H,FAOstat!AU$3,'FAOstat _govt exp'!$D:$D,FAOstat!$B114)</f>
        <v>0</v>
      </c>
      <c r="AV114">
        <f>SUMIFS('FAOstat _govt exp'!$L:$L,'FAOstat _govt exp'!$J:$J,FAOstat!AV$4,'FAOstat _govt exp'!$H:$H,FAOstat!AV$3,'FAOstat _govt exp'!$D:$D,FAOstat!$B114)</f>
        <v>0</v>
      </c>
      <c r="AW114">
        <f>SUMIFS('FAOstat _govt exp'!$L:$L,'FAOstat _govt exp'!$J:$J,FAOstat!AW$4,'FAOstat _govt exp'!$H:$H,FAOstat!AW$3,'FAOstat _govt exp'!$D:$D,FAOstat!$B114)</f>
        <v>0</v>
      </c>
      <c r="AX114">
        <f>SUMIFS('FAOstat _govt exp'!$L:$L,'FAOstat _govt exp'!$J:$J,FAOstat!AX$4,'FAOstat _govt exp'!$H:$H,FAOstat!AX$3,'FAOstat _govt exp'!$D:$D,FAOstat!$B114)</f>
        <v>0</v>
      </c>
      <c r="AY114">
        <f>SUMIFS('FAOstat _govt exp'!$L:$L,'FAOstat _govt exp'!$J:$J,FAOstat!AY$4,'FAOstat _govt exp'!$H:$H,FAOstat!AY$3,'FAOstat _govt exp'!$D:$D,FAOstat!$B114)</f>
        <v>0</v>
      </c>
      <c r="AZ114">
        <f>SUMIFS('FAOstat _govt exp'!$L:$L,'FAOstat _govt exp'!$J:$J,FAOstat!AZ$4,'FAOstat _govt exp'!$H:$H,FAOstat!AZ$3,'FAOstat _govt exp'!$D:$D,FAOstat!$B114)</f>
        <v>0</v>
      </c>
      <c r="BA114">
        <f>SUMIFS('FAOstat _govt exp'!$L:$L,'FAOstat _govt exp'!$J:$J,FAOstat!BA$4,'FAOstat _govt exp'!$H:$H,FAOstat!BA$3,'FAOstat _govt exp'!$D:$D,FAOstat!$B114)</f>
        <v>0</v>
      </c>
      <c r="BB114">
        <f>SUMIFS('FAOstat _govt exp'!$L:$L,'FAOstat _govt exp'!$J:$J,FAOstat!BB$4,'FAOstat _govt exp'!$H:$H,FAOstat!BB$3,'FAOstat _govt exp'!$D:$D,FAOstat!$B114)</f>
        <v>0</v>
      </c>
      <c r="BC114">
        <f>SUMIFS('FAOstat _govt exp'!$L:$L,'FAOstat _govt exp'!$J:$J,FAOstat!BC$4,'FAOstat _govt exp'!$H:$H,FAOstat!BC$3,'FAOstat _govt exp'!$D:$D,FAOstat!$B114)</f>
        <v>0</v>
      </c>
      <c r="BD114">
        <f>SUMIFS('FAOstat _govt exp'!$L:$L,'FAOstat _govt exp'!$J:$J,FAOstat!BD$4,'FAOstat _govt exp'!$H:$H,FAOstat!BD$3,'FAOstat _govt exp'!$D:$D,FAOstat!$B114)</f>
        <v>0</v>
      </c>
      <c r="BE114">
        <f>SUMIFS('FAOstat _govt exp'!$L:$L,'FAOstat _govt exp'!$J:$J,FAOstat!BE$4,'FAOstat _govt exp'!$H:$H,FAOstat!BE$3,'FAOstat _govt exp'!$D:$D,FAOstat!$B114)</f>
        <v>0</v>
      </c>
      <c r="BF114">
        <f>SUMIFS('FAOstat _govt exp'!$L:$L,'FAOstat _govt exp'!$J:$J,FAOstat!BF$4,'FAOstat _govt exp'!$H:$H,FAOstat!BF$3,'FAOstat _govt exp'!$D:$D,FAOstat!$B114)</f>
        <v>0</v>
      </c>
      <c r="BG114">
        <f>SUMIFS('FAOstat _govt exp'!$L:$L,'FAOstat _govt exp'!$J:$J,FAOstat!BG$4,'FAOstat _govt exp'!$H:$H,FAOstat!BG$3,'FAOstat _govt exp'!$D:$D,FAOstat!$B114)</f>
        <v>0</v>
      </c>
      <c r="BH114">
        <f>SUMIFS('FAOstat _govt exp'!$L:$L,'FAOstat _govt exp'!$J:$J,FAOstat!BH$4,'FAOstat _govt exp'!$H:$H,FAOstat!BH$3,'FAOstat _govt exp'!$D:$D,FAOstat!$B114)</f>
        <v>0</v>
      </c>
      <c r="BI114">
        <f>SUMIFS('FAOstat _govt exp'!$L:$L,'FAOstat _govt exp'!$J:$J,FAOstat!BI$4,'FAOstat _govt exp'!$H:$H,FAOstat!BI$3,'FAOstat _govt exp'!$D:$D,FAOstat!$B114)</f>
        <v>0</v>
      </c>
      <c r="BJ114">
        <f>SUMIFS('FAOstat _govt exp'!$L:$L,'FAOstat _govt exp'!$J:$J,FAOstat!BJ$4,'FAOstat _govt exp'!$H:$H,FAOstat!BJ$3,'FAOstat _govt exp'!$D:$D,FAOstat!$B114)</f>
        <v>0</v>
      </c>
      <c r="BK114">
        <f>SUMIFS('FAOstat _govt exp'!$L:$L,'FAOstat _govt exp'!$J:$J,FAOstat!BK$4,'FAOstat _govt exp'!$H:$H,FAOstat!BK$3,'FAOstat _govt exp'!$D:$D,FAOstat!$B114)</f>
        <v>0</v>
      </c>
      <c r="BL114">
        <f>SUMIFS('FAOstat _govt exp'!$L:$L,'FAOstat _govt exp'!$J:$J,FAOstat!BL$4,'FAOstat _govt exp'!$H:$H,FAOstat!BL$3,'FAOstat _govt exp'!$D:$D,FAOstat!$B114)</f>
        <v>0</v>
      </c>
      <c r="BM114">
        <f>SUMIFS('FAOstat _govt exp'!$L:$L,'FAOstat _govt exp'!$J:$J,FAOstat!BM$4,'FAOstat _govt exp'!$H:$H,FAOstat!BM$3,'FAOstat _govt exp'!$D:$D,FAOstat!$B114)</f>
        <v>0</v>
      </c>
      <c r="BN114">
        <f>SUMIFS('FAOstat _govt exp'!$L:$L,'FAOstat _govt exp'!$J:$J,FAOstat!BN$4,'FAOstat _govt exp'!$H:$H,FAOstat!BN$3,'FAOstat _govt exp'!$D:$D,FAOstat!$B114)</f>
        <v>0</v>
      </c>
      <c r="BO114">
        <f>SUMIFS('FAOstat _govt exp'!$L:$L,'FAOstat _govt exp'!$J:$J,FAOstat!BO$4,'FAOstat _govt exp'!$H:$H,FAOstat!BO$3,'FAOstat _govt exp'!$D:$D,FAOstat!$B114)</f>
        <v>0</v>
      </c>
      <c r="BP114">
        <f>SUMIFS('FAOstat _govt exp'!$L:$L,'FAOstat _govt exp'!$J:$J,FAOstat!BP$4,'FAOstat _govt exp'!$H:$H,FAOstat!BP$3,'FAOstat _govt exp'!$D:$D,FAOstat!$B114)</f>
        <v>0</v>
      </c>
      <c r="BQ114">
        <f>SUMIFS('FAOstat _govt exp'!$L:$L,'FAOstat _govt exp'!$J:$J,FAOstat!BQ$4,'FAOstat _govt exp'!$H:$H,FAOstat!BQ$3,'FAOstat _govt exp'!$D:$D,FAOstat!$B114)</f>
        <v>0</v>
      </c>
      <c r="BR114">
        <f>SUMIFS('FAOstat _govt exp'!$L:$L,'FAOstat _govt exp'!$J:$J,FAOstat!BR$4,'FAOstat _govt exp'!$H:$H,FAOstat!BR$3,'FAOstat _govt exp'!$D:$D,FAOstat!$B114)</f>
        <v>0</v>
      </c>
      <c r="BS114">
        <f>SUMIFS('FAOstat _govt exp'!$L:$L,'FAOstat _govt exp'!$J:$J,FAOstat!BS$4,'FAOstat _govt exp'!$H:$H,FAOstat!BS$3,'FAOstat _govt exp'!$D:$D,FAOstat!$B114)</f>
        <v>0</v>
      </c>
      <c r="BT114">
        <f>SUMIFS('FAOstat _govt exp'!$L:$L,'FAOstat _govt exp'!$J:$J,FAOstat!BT$4,'FAOstat _govt exp'!$H:$H,FAOstat!BT$3,'FAOstat _govt exp'!$D:$D,FAOstat!$B114)</f>
        <v>0</v>
      </c>
      <c r="BU114">
        <f>SUMIFS('FAOstat _govt exp'!$L:$L,'FAOstat _govt exp'!$J:$J,FAOstat!BU$4,'FAOstat _govt exp'!$H:$H,FAOstat!BU$3,'FAOstat _govt exp'!$D:$D,FAOstat!$B114)</f>
        <v>0</v>
      </c>
      <c r="BV114">
        <f>SUMIFS('FAOstat _govt exp'!$L:$L,'FAOstat _govt exp'!$J:$J,FAOstat!BV$4,'FAOstat _govt exp'!$H:$H,FAOstat!BV$3,'FAOstat _govt exp'!$D:$D,FAOstat!$B114)</f>
        <v>0</v>
      </c>
      <c r="BW114">
        <f>SUMIFS('FAOstat _govt exp'!$L:$L,'FAOstat _govt exp'!$J:$J,FAOstat!BW$4,'FAOstat _govt exp'!$H:$H,FAOstat!BW$3,'FAOstat _govt exp'!$D:$D,FAOstat!$B114)</f>
        <v>0</v>
      </c>
      <c r="BX114">
        <f>SUMIFS('FAOstat _govt exp'!$L:$L,'FAOstat _govt exp'!$J:$J,FAOstat!BX$4,'FAOstat _govt exp'!$H:$H,FAOstat!BX$3,'FAOstat _govt exp'!$D:$D,FAOstat!$B114)</f>
        <v>0</v>
      </c>
      <c r="BY114">
        <f>SUMIFS('FAOstat _govt exp'!$L:$L,'FAOstat _govt exp'!$J:$J,FAOstat!BY$4,'FAOstat _govt exp'!$H:$H,FAOstat!BY$3,'FAOstat _govt exp'!$D:$D,FAOstat!$B114)</f>
        <v>0</v>
      </c>
      <c r="BZ114">
        <f>SUMIFS('FAOstat _govt exp'!$L:$L,'FAOstat _govt exp'!$J:$J,FAOstat!BZ$4,'FAOstat _govt exp'!$H:$H,FAOstat!BZ$3,'FAOstat _govt exp'!$D:$D,FAOstat!$B114)</f>
        <v>0</v>
      </c>
      <c r="CA114">
        <f>SUMIFS('FAOstat _govt exp'!$L:$L,'FAOstat _govt exp'!$J:$J,FAOstat!CA$4,'FAOstat _govt exp'!$H:$H,FAOstat!CA$3,'FAOstat _govt exp'!$D:$D,FAOstat!$B114)</f>
        <v>0</v>
      </c>
      <c r="CB114">
        <f>SUMIFS('FAOstat _govt exp'!$L:$L,'FAOstat _govt exp'!$J:$J,FAOstat!CB$4,'FAOstat _govt exp'!$H:$H,FAOstat!CB$3,'FAOstat _govt exp'!$D:$D,FAOstat!$B114)</f>
        <v>0</v>
      </c>
      <c r="CC114">
        <f>SUMIFS('FAOstat _govt exp'!$L:$L,'FAOstat _govt exp'!$J:$J,FAOstat!CC$4,'FAOstat _govt exp'!$H:$H,FAOstat!CC$3,'FAOstat _govt exp'!$D:$D,FAOstat!$B114)</f>
        <v>0</v>
      </c>
      <c r="CD114">
        <f>SUMIFS('FAOstat _govt exp'!$L:$L,'FAOstat _govt exp'!$J:$J,FAOstat!CD$4,'FAOstat _govt exp'!$H:$H,FAOstat!CD$3,'FAOstat _govt exp'!$D:$D,FAOstat!$B114)</f>
        <v>0</v>
      </c>
      <c r="CE114" s="4">
        <f>SUMIFS('FAOstat_value added'!$L:$L,'FAOstat_value added'!$J:$J,FAOstat!CE$4,'FAOstat_value added'!$D:$D,FAOstat!$B114)</f>
        <v>2794.4751590000001</v>
      </c>
      <c r="CF114" s="4">
        <f>IF(SUMIFS('FAOstat_value added'!$L:$L,'FAOstat_value added'!$J:$J,FAOstat!CF$4,'FAOstat_value added'!$D:$D,FAOstat!$B114)=0,CE114*(1+Assumptions!$C$10),SUMIFS('FAOstat_value added'!$L:$L,'FAOstat_value added'!$J:$J,FAOstat!CF$4,'FAOstat_value added'!$D:$D,FAOstat!$B114))</f>
        <v>3453.0171930000001</v>
      </c>
      <c r="CG114" s="4">
        <f>IF(SUMIFS('FAOstat_value added'!$L:$L,'FAOstat_value added'!$J:$J,FAOstat!CG$4,'FAOstat_value added'!$D:$D,FAOstat!$B114)=0,CF114*(1+Assumptions!$C$10),SUMIFS('FAOstat_value added'!$L:$L,'FAOstat_value added'!$J:$J,FAOstat!CG$4,'FAOstat_value added'!$D:$D,FAOstat!$B114))</f>
        <v>4104.3394129999997</v>
      </c>
      <c r="CH114" s="4">
        <f>IF(SUMIFS('FAOstat_value added'!$L:$L,'FAOstat_value added'!$J:$J,FAOstat!CH$4,'FAOstat_value added'!$D:$D,FAOstat!$B114)=0,CG114*(1+Assumptions!$C$10),SUMIFS('FAOstat_value added'!$L:$L,'FAOstat_value added'!$J:$J,FAOstat!CH$4,'FAOstat_value added'!$D:$D,FAOstat!$B114))</f>
        <v>4094.8803969999999</v>
      </c>
      <c r="CI114" s="4">
        <f>IF(SUMIFS('FAOstat_value added'!$L:$L,'FAOstat_value added'!$J:$J,FAOstat!CI$4,'FAOstat_value added'!$D:$D,FAOstat!$B114)=0,CH114*(1+Assumptions!$C$10),SUMIFS('FAOstat_value added'!$L:$L,'FAOstat_value added'!$J:$J,FAOstat!CI$4,'FAOstat_value added'!$D:$D,FAOstat!$B114))</f>
        <v>4105.8184719999999</v>
      </c>
      <c r="CJ114" s="4">
        <f>IF(SUMIFS('FAOstat_value added'!$L:$L,'FAOstat_value added'!$J:$J,FAOstat!CJ$4,'FAOstat_value added'!$D:$D,FAOstat!$B114)=0,CI114*(1+Assumptions!$C$10),SUMIFS('FAOstat_value added'!$L:$L,'FAOstat_value added'!$J:$J,FAOstat!CJ$4,'FAOstat_value added'!$D:$D,FAOstat!$B114))</f>
        <v>4315.375446</v>
      </c>
      <c r="CK114" s="4">
        <f>IF(SUMIFS('FAOstat_value added'!$L:$L,'FAOstat_value added'!$J:$J,FAOstat!CK$4,'FAOstat_value added'!$D:$D,FAOstat!$B114)=0,CJ114*(1+Assumptions!$C$10),SUMIFS('FAOstat_value added'!$L:$L,'FAOstat_value added'!$J:$J,FAOstat!CK$4,'FAOstat_value added'!$D:$D,FAOstat!$B114))</f>
        <v>4002.6357589999998</v>
      </c>
      <c r="CL114" s="4">
        <f>IF(SUMIFS('FAOstat_value added'!$L:$L,'FAOstat_value added'!$J:$J,FAOstat!CL$4,'FAOstat_value added'!$D:$D,FAOstat!$B114)=0,CK114*(1+Assumptions!$C$10),SUMIFS('FAOstat_value added'!$L:$L,'FAOstat_value added'!$J:$J,FAOstat!CL$4,'FAOstat_value added'!$D:$D,FAOstat!$B114))</f>
        <v>4054.6898999999999</v>
      </c>
      <c r="CM114" s="4">
        <f>IF(SUMIFS('FAOstat_value added'!$L:$L,'FAOstat_value added'!$J:$J,FAOstat!CM$4,'FAOstat_value added'!$D:$D,FAOstat!$B114)=0,CL114*(1+Assumptions!$C$10),SUMIFS('FAOstat_value added'!$L:$L,'FAOstat_value added'!$J:$J,FAOstat!CM$4,'FAOstat_value added'!$D:$D,FAOstat!$B114))</f>
        <v>4296.4794970000003</v>
      </c>
      <c r="CN114" s="4">
        <f>IF(SUMIFS('FAOstat_value added'!$L:$L,'FAOstat_value added'!$J:$J,FAOstat!CN$4,'FAOstat_value added'!$D:$D,FAOstat!$B114)=0,CM114*(1+Assumptions!$C$10),SUMIFS('FAOstat_value added'!$L:$L,'FAOstat_value added'!$J:$J,FAOstat!CN$4,'FAOstat_value added'!$D:$D,FAOstat!$B114))</f>
        <v>4382.4090869400006</v>
      </c>
      <c r="CO114" s="36">
        <f t="shared" si="49"/>
        <v>0</v>
      </c>
    </row>
    <row r="115" spans="2:93" x14ac:dyDescent="0.35">
      <c r="B115" t="s">
        <v>251</v>
      </c>
      <c r="C115">
        <f t="shared" si="29"/>
        <v>0</v>
      </c>
      <c r="D115">
        <f t="shared" si="30"/>
        <v>0</v>
      </c>
      <c r="E115">
        <f t="shared" si="31"/>
        <v>0</v>
      </c>
      <c r="F115">
        <f t="shared" si="32"/>
        <v>0</v>
      </c>
      <c r="G115">
        <f t="shared" si="33"/>
        <v>0</v>
      </c>
      <c r="H115">
        <f t="shared" si="34"/>
        <v>0</v>
      </c>
      <c r="I115">
        <f t="shared" si="35"/>
        <v>5.43</v>
      </c>
      <c r="J115">
        <f t="shared" si="36"/>
        <v>5.19</v>
      </c>
      <c r="K115">
        <f t="shared" si="37"/>
        <v>5.08</v>
      </c>
      <c r="L115">
        <f t="shared" si="38"/>
        <v>0</v>
      </c>
      <c r="M115" s="4">
        <f t="shared" si="39"/>
        <v>111.02999999999999</v>
      </c>
      <c r="N115" s="4">
        <f t="shared" si="40"/>
        <v>99.6</v>
      </c>
      <c r="O115" s="4">
        <f t="shared" si="41"/>
        <v>105.36</v>
      </c>
      <c r="P115" s="4">
        <f t="shared" si="42"/>
        <v>105.5</v>
      </c>
      <c r="Q115" s="4">
        <f t="shared" si="43"/>
        <v>136.97999999999999</v>
      </c>
      <c r="R115" s="4">
        <f t="shared" si="44"/>
        <v>158.41999999999999</v>
      </c>
      <c r="S115" s="4">
        <f t="shared" si="45"/>
        <v>160.04000000000002</v>
      </c>
      <c r="T115" s="4">
        <f t="shared" si="46"/>
        <v>166.59</v>
      </c>
      <c r="U115" s="4">
        <f t="shared" si="47"/>
        <v>84.39</v>
      </c>
      <c r="V115" s="4">
        <f t="shared" si="48"/>
        <v>0</v>
      </c>
      <c r="W115">
        <f>SUMIFS('FAOstat _govt exp'!$L:$L,'FAOstat _govt exp'!$J:$J,FAOstat!W$4,'FAOstat _govt exp'!$H:$H,FAOstat!W$3,'FAOstat _govt exp'!$D:$D,FAOstat!$B115)</f>
        <v>107.21</v>
      </c>
      <c r="X115">
        <f>SUMIFS('FAOstat _govt exp'!$L:$L,'FAOstat _govt exp'!$J:$J,FAOstat!X$4,'FAOstat _govt exp'!$H:$H,FAOstat!X$3,'FAOstat _govt exp'!$D:$D,FAOstat!$B115)</f>
        <v>93.21</v>
      </c>
      <c r="Y115">
        <f>SUMIFS('FAOstat _govt exp'!$L:$L,'FAOstat _govt exp'!$J:$J,FAOstat!Y$4,'FAOstat _govt exp'!$H:$H,FAOstat!Y$3,'FAOstat _govt exp'!$D:$D,FAOstat!$B115)</f>
        <v>98.44</v>
      </c>
      <c r="Z115">
        <f>SUMIFS('FAOstat _govt exp'!$L:$L,'FAOstat _govt exp'!$J:$J,FAOstat!Z$4,'FAOstat _govt exp'!$H:$H,FAOstat!Z$3,'FAOstat _govt exp'!$D:$D,FAOstat!$B115)</f>
        <v>98.67</v>
      </c>
      <c r="AA115">
        <f>SUMIFS('FAOstat _govt exp'!$L:$L,'FAOstat _govt exp'!$J:$J,FAOstat!AA$4,'FAOstat _govt exp'!$H:$H,FAOstat!AA$3,'FAOstat _govt exp'!$D:$D,FAOstat!$B115)</f>
        <v>122.31</v>
      </c>
      <c r="AB115">
        <f>SUMIFS('FAOstat _govt exp'!$L:$L,'FAOstat _govt exp'!$J:$J,FAOstat!AB$4,'FAOstat _govt exp'!$H:$H,FAOstat!AB$3,'FAOstat _govt exp'!$D:$D,FAOstat!$B115)</f>
        <v>145.97999999999999</v>
      </c>
      <c r="AC115">
        <f>SUMIFS('FAOstat _govt exp'!$L:$L,'FAOstat _govt exp'!$J:$J,FAOstat!AC$4,'FAOstat _govt exp'!$H:$H,FAOstat!AC$3,'FAOstat _govt exp'!$D:$D,FAOstat!$B115)</f>
        <v>154.61000000000001</v>
      </c>
      <c r="AD115">
        <f>SUMIFS('FAOstat _govt exp'!$L:$L,'FAOstat _govt exp'!$J:$J,FAOstat!AD$4,'FAOstat _govt exp'!$H:$H,FAOstat!AD$3,'FAOstat _govt exp'!$D:$D,FAOstat!$B115)</f>
        <v>161.4</v>
      </c>
      <c r="AE115">
        <f>SUMIFS('FAOstat _govt exp'!$L:$L,'FAOstat _govt exp'!$J:$J,FAOstat!AE$4,'FAOstat _govt exp'!$H:$H,FAOstat!AE$3,'FAOstat _govt exp'!$D:$D,FAOstat!$B115)</f>
        <v>79.31</v>
      </c>
      <c r="AF115">
        <f>SUMIFS('FAOstat _govt exp'!$L:$L,'FAOstat _govt exp'!$J:$J,FAOstat!AF$4,'FAOstat _govt exp'!$H:$H,FAOstat!AF$3,'FAOstat _govt exp'!$D:$D,FAOstat!$B115)</f>
        <v>0</v>
      </c>
      <c r="AG115">
        <f>SUMIFS('FAOstat _govt exp'!$L:$L,'FAOstat _govt exp'!$J:$J,FAOstat!AG$4,'FAOstat _govt exp'!$H:$H,FAOstat!AG$3,'FAOstat _govt exp'!$D:$D,FAOstat!$B115)</f>
        <v>3.82</v>
      </c>
      <c r="AH115">
        <f>SUMIFS('FAOstat _govt exp'!$L:$L,'FAOstat _govt exp'!$J:$J,FAOstat!AH$4,'FAOstat _govt exp'!$H:$H,FAOstat!AH$3,'FAOstat _govt exp'!$D:$D,FAOstat!$B115)</f>
        <v>6.39</v>
      </c>
      <c r="AI115">
        <f>SUMIFS('FAOstat _govt exp'!$L:$L,'FAOstat _govt exp'!$J:$J,FAOstat!AI$4,'FAOstat _govt exp'!$H:$H,FAOstat!AI$3,'FAOstat _govt exp'!$D:$D,FAOstat!$B115)</f>
        <v>6.92</v>
      </c>
      <c r="AJ115">
        <f>SUMIFS('FAOstat _govt exp'!$L:$L,'FAOstat _govt exp'!$J:$J,FAOstat!AJ$4,'FAOstat _govt exp'!$H:$H,FAOstat!AJ$3,'FAOstat _govt exp'!$D:$D,FAOstat!$B115)</f>
        <v>6.83</v>
      </c>
      <c r="AK115">
        <f>SUMIFS('FAOstat _govt exp'!$L:$L,'FAOstat _govt exp'!$J:$J,FAOstat!AK$4,'FAOstat _govt exp'!$H:$H,FAOstat!AK$3,'FAOstat _govt exp'!$D:$D,FAOstat!$B115)</f>
        <v>14.67</v>
      </c>
      <c r="AL115">
        <f>SUMIFS('FAOstat _govt exp'!$L:$L,'FAOstat _govt exp'!$J:$J,FAOstat!AL$4,'FAOstat _govt exp'!$H:$H,FAOstat!AL$3,'FAOstat _govt exp'!$D:$D,FAOstat!$B115)</f>
        <v>12.44</v>
      </c>
      <c r="AM115">
        <f>SUMIFS('FAOstat _govt exp'!$L:$L,'FAOstat _govt exp'!$J:$J,FAOstat!AM$4,'FAOstat _govt exp'!$H:$H,FAOstat!AM$3,'FAOstat _govt exp'!$D:$D,FAOstat!$B115)</f>
        <v>0</v>
      </c>
      <c r="AN115">
        <f>SUMIFS('FAOstat _govt exp'!$L:$L,'FAOstat _govt exp'!$J:$J,FAOstat!AN$4,'FAOstat _govt exp'!$H:$H,FAOstat!AN$3,'FAOstat _govt exp'!$D:$D,FAOstat!$B115)</f>
        <v>0</v>
      </c>
      <c r="AO115">
        <f>SUMIFS('FAOstat _govt exp'!$L:$L,'FAOstat _govt exp'!$J:$J,FAOstat!AO$4,'FAOstat _govt exp'!$H:$H,FAOstat!AO$3,'FAOstat _govt exp'!$D:$D,FAOstat!$B115)</f>
        <v>0</v>
      </c>
      <c r="AP115">
        <f>SUMIFS('FAOstat _govt exp'!$L:$L,'FAOstat _govt exp'!$J:$J,FAOstat!AP$4,'FAOstat _govt exp'!$H:$H,FAOstat!AP$3,'FAOstat _govt exp'!$D:$D,FAOstat!$B115)</f>
        <v>0</v>
      </c>
      <c r="AQ115">
        <f>SUMIFS('FAOstat _govt exp'!$L:$L,'FAOstat _govt exp'!$J:$J,FAOstat!AQ$4,'FAOstat _govt exp'!$H:$H,FAOstat!AQ$3,'FAOstat _govt exp'!$D:$D,FAOstat!$B115)</f>
        <v>0</v>
      </c>
      <c r="AR115">
        <f>SUMIFS('FAOstat _govt exp'!$L:$L,'FAOstat _govt exp'!$J:$J,FAOstat!AR$4,'FAOstat _govt exp'!$H:$H,FAOstat!AR$3,'FAOstat _govt exp'!$D:$D,FAOstat!$B115)</f>
        <v>0</v>
      </c>
      <c r="AS115">
        <f>SUMIFS('FAOstat _govt exp'!$L:$L,'FAOstat _govt exp'!$J:$J,FAOstat!AS$4,'FAOstat _govt exp'!$H:$H,FAOstat!AS$3,'FAOstat _govt exp'!$D:$D,FAOstat!$B115)</f>
        <v>0</v>
      </c>
      <c r="AT115">
        <f>SUMIFS('FAOstat _govt exp'!$L:$L,'FAOstat _govt exp'!$J:$J,FAOstat!AT$4,'FAOstat _govt exp'!$H:$H,FAOstat!AT$3,'FAOstat _govt exp'!$D:$D,FAOstat!$B115)</f>
        <v>0</v>
      </c>
      <c r="AU115">
        <f>SUMIFS('FAOstat _govt exp'!$L:$L,'FAOstat _govt exp'!$J:$J,FAOstat!AU$4,'FAOstat _govt exp'!$H:$H,FAOstat!AU$3,'FAOstat _govt exp'!$D:$D,FAOstat!$B115)</f>
        <v>0</v>
      </c>
      <c r="AV115">
        <f>SUMIFS('FAOstat _govt exp'!$L:$L,'FAOstat _govt exp'!$J:$J,FAOstat!AV$4,'FAOstat _govt exp'!$H:$H,FAOstat!AV$3,'FAOstat _govt exp'!$D:$D,FAOstat!$B115)</f>
        <v>0</v>
      </c>
      <c r="AW115">
        <f>SUMIFS('FAOstat _govt exp'!$L:$L,'FAOstat _govt exp'!$J:$J,FAOstat!AW$4,'FAOstat _govt exp'!$H:$H,FAOstat!AW$3,'FAOstat _govt exp'!$D:$D,FAOstat!$B115)</f>
        <v>5.43</v>
      </c>
      <c r="AX115">
        <f>SUMIFS('FAOstat _govt exp'!$L:$L,'FAOstat _govt exp'!$J:$J,FAOstat!AX$4,'FAOstat _govt exp'!$H:$H,FAOstat!AX$3,'FAOstat _govt exp'!$D:$D,FAOstat!$B115)</f>
        <v>5.19</v>
      </c>
      <c r="AY115">
        <f>SUMIFS('FAOstat _govt exp'!$L:$L,'FAOstat _govt exp'!$J:$J,FAOstat!AY$4,'FAOstat _govt exp'!$H:$H,FAOstat!AY$3,'FAOstat _govt exp'!$D:$D,FAOstat!$B115)</f>
        <v>5.08</v>
      </c>
      <c r="AZ115">
        <f>SUMIFS('FAOstat _govt exp'!$L:$L,'FAOstat _govt exp'!$J:$J,FAOstat!AZ$4,'FAOstat _govt exp'!$H:$H,FAOstat!AZ$3,'FAOstat _govt exp'!$D:$D,FAOstat!$B115)</f>
        <v>0</v>
      </c>
      <c r="BA115">
        <f>SUMIFS('FAOstat _govt exp'!$L:$L,'FAOstat _govt exp'!$J:$J,FAOstat!BA$4,'FAOstat _govt exp'!$H:$H,FAOstat!BA$3,'FAOstat _govt exp'!$D:$D,FAOstat!$B115)</f>
        <v>107.21</v>
      </c>
      <c r="BB115">
        <f>SUMIFS('FAOstat _govt exp'!$L:$L,'FAOstat _govt exp'!$J:$J,FAOstat!BB$4,'FAOstat _govt exp'!$H:$H,FAOstat!BB$3,'FAOstat _govt exp'!$D:$D,FAOstat!$B115)</f>
        <v>93.21</v>
      </c>
      <c r="BC115">
        <f>SUMIFS('FAOstat _govt exp'!$L:$L,'FAOstat _govt exp'!$J:$J,FAOstat!BC$4,'FAOstat _govt exp'!$H:$H,FAOstat!BC$3,'FAOstat _govt exp'!$D:$D,FAOstat!$B115)</f>
        <v>98.44</v>
      </c>
      <c r="BD115">
        <f>SUMIFS('FAOstat _govt exp'!$L:$L,'FAOstat _govt exp'!$J:$J,FAOstat!BD$4,'FAOstat _govt exp'!$H:$H,FAOstat!BD$3,'FAOstat _govt exp'!$D:$D,FAOstat!$B115)</f>
        <v>98.67</v>
      </c>
      <c r="BE115">
        <f>SUMIFS('FAOstat _govt exp'!$L:$L,'FAOstat _govt exp'!$J:$J,FAOstat!BE$4,'FAOstat _govt exp'!$H:$H,FAOstat!BE$3,'FAOstat _govt exp'!$D:$D,FAOstat!$B115)</f>
        <v>122.31</v>
      </c>
      <c r="BF115">
        <f>SUMIFS('FAOstat _govt exp'!$L:$L,'FAOstat _govt exp'!$J:$J,FAOstat!BF$4,'FAOstat _govt exp'!$H:$H,FAOstat!BF$3,'FAOstat _govt exp'!$D:$D,FAOstat!$B115)</f>
        <v>145.97999999999999</v>
      </c>
      <c r="BG115">
        <f>SUMIFS('FAOstat _govt exp'!$L:$L,'FAOstat _govt exp'!$J:$J,FAOstat!BG$4,'FAOstat _govt exp'!$H:$H,FAOstat!BG$3,'FAOstat _govt exp'!$D:$D,FAOstat!$B115)</f>
        <v>154.61000000000001</v>
      </c>
      <c r="BH115">
        <f>SUMIFS('FAOstat _govt exp'!$L:$L,'FAOstat _govt exp'!$J:$J,FAOstat!BH$4,'FAOstat _govt exp'!$H:$H,FAOstat!BH$3,'FAOstat _govt exp'!$D:$D,FAOstat!$B115)</f>
        <v>161.4</v>
      </c>
      <c r="BI115">
        <f>SUMIFS('FAOstat _govt exp'!$L:$L,'FAOstat _govt exp'!$J:$J,FAOstat!BI$4,'FAOstat _govt exp'!$H:$H,FAOstat!BI$3,'FAOstat _govt exp'!$D:$D,FAOstat!$B115)</f>
        <v>79.31</v>
      </c>
      <c r="BJ115">
        <f>SUMIFS('FAOstat _govt exp'!$L:$L,'FAOstat _govt exp'!$J:$J,FAOstat!BJ$4,'FAOstat _govt exp'!$H:$H,FAOstat!BJ$3,'FAOstat _govt exp'!$D:$D,FAOstat!$B115)</f>
        <v>0</v>
      </c>
      <c r="BK115">
        <f>SUMIFS('FAOstat _govt exp'!$L:$L,'FAOstat _govt exp'!$J:$J,FAOstat!BK$4,'FAOstat _govt exp'!$H:$H,FAOstat!BK$3,'FAOstat _govt exp'!$D:$D,FAOstat!$B115)</f>
        <v>3.82</v>
      </c>
      <c r="BL115">
        <f>SUMIFS('FAOstat _govt exp'!$L:$L,'FAOstat _govt exp'!$J:$J,FAOstat!BL$4,'FAOstat _govt exp'!$H:$H,FAOstat!BL$3,'FAOstat _govt exp'!$D:$D,FAOstat!$B115)</f>
        <v>6.39</v>
      </c>
      <c r="BM115">
        <f>SUMIFS('FAOstat _govt exp'!$L:$L,'FAOstat _govt exp'!$J:$J,FAOstat!BM$4,'FAOstat _govt exp'!$H:$H,FAOstat!BM$3,'FAOstat _govt exp'!$D:$D,FAOstat!$B115)</f>
        <v>6.92</v>
      </c>
      <c r="BN115">
        <f>SUMIFS('FAOstat _govt exp'!$L:$L,'FAOstat _govt exp'!$J:$J,FAOstat!BN$4,'FAOstat _govt exp'!$H:$H,FAOstat!BN$3,'FAOstat _govt exp'!$D:$D,FAOstat!$B115)</f>
        <v>6.83</v>
      </c>
      <c r="BO115">
        <f>SUMIFS('FAOstat _govt exp'!$L:$L,'FAOstat _govt exp'!$J:$J,FAOstat!BO$4,'FAOstat _govt exp'!$H:$H,FAOstat!BO$3,'FAOstat _govt exp'!$D:$D,FAOstat!$B115)</f>
        <v>14.67</v>
      </c>
      <c r="BP115">
        <f>SUMIFS('FAOstat _govt exp'!$L:$L,'FAOstat _govt exp'!$J:$J,FAOstat!BP$4,'FAOstat _govt exp'!$H:$H,FAOstat!BP$3,'FAOstat _govt exp'!$D:$D,FAOstat!$B115)</f>
        <v>12.44</v>
      </c>
      <c r="BQ115">
        <f>SUMIFS('FAOstat _govt exp'!$L:$L,'FAOstat _govt exp'!$J:$J,FAOstat!BQ$4,'FAOstat _govt exp'!$H:$H,FAOstat!BQ$3,'FAOstat _govt exp'!$D:$D,FAOstat!$B115)</f>
        <v>0</v>
      </c>
      <c r="BR115">
        <f>SUMIFS('FAOstat _govt exp'!$L:$L,'FAOstat _govt exp'!$J:$J,FAOstat!BR$4,'FAOstat _govt exp'!$H:$H,FAOstat!BR$3,'FAOstat _govt exp'!$D:$D,FAOstat!$B115)</f>
        <v>0</v>
      </c>
      <c r="BS115">
        <f>SUMIFS('FAOstat _govt exp'!$L:$L,'FAOstat _govt exp'!$J:$J,FAOstat!BS$4,'FAOstat _govt exp'!$H:$H,FAOstat!BS$3,'FAOstat _govt exp'!$D:$D,FAOstat!$B115)</f>
        <v>0</v>
      </c>
      <c r="BT115">
        <f>SUMIFS('FAOstat _govt exp'!$L:$L,'FAOstat _govt exp'!$J:$J,FAOstat!BT$4,'FAOstat _govt exp'!$H:$H,FAOstat!BT$3,'FAOstat _govt exp'!$D:$D,FAOstat!$B115)</f>
        <v>0</v>
      </c>
      <c r="BU115">
        <f>SUMIFS('FAOstat _govt exp'!$L:$L,'FAOstat _govt exp'!$J:$J,FAOstat!BU$4,'FAOstat _govt exp'!$H:$H,FAOstat!BU$3,'FAOstat _govt exp'!$D:$D,FAOstat!$B115)</f>
        <v>0</v>
      </c>
      <c r="BV115">
        <f>SUMIFS('FAOstat _govt exp'!$L:$L,'FAOstat _govt exp'!$J:$J,FAOstat!BV$4,'FAOstat _govt exp'!$H:$H,FAOstat!BV$3,'FAOstat _govt exp'!$D:$D,FAOstat!$B115)</f>
        <v>0</v>
      </c>
      <c r="BW115">
        <f>SUMIFS('FAOstat _govt exp'!$L:$L,'FAOstat _govt exp'!$J:$J,FAOstat!BW$4,'FAOstat _govt exp'!$H:$H,FAOstat!BW$3,'FAOstat _govt exp'!$D:$D,FAOstat!$B115)</f>
        <v>0</v>
      </c>
      <c r="BX115">
        <f>SUMIFS('FAOstat _govt exp'!$L:$L,'FAOstat _govt exp'!$J:$J,FAOstat!BX$4,'FAOstat _govt exp'!$H:$H,FAOstat!BX$3,'FAOstat _govt exp'!$D:$D,FAOstat!$B115)</f>
        <v>0</v>
      </c>
      <c r="BY115">
        <f>SUMIFS('FAOstat _govt exp'!$L:$L,'FAOstat _govt exp'!$J:$J,FAOstat!BY$4,'FAOstat _govt exp'!$H:$H,FAOstat!BY$3,'FAOstat _govt exp'!$D:$D,FAOstat!$B115)</f>
        <v>0</v>
      </c>
      <c r="BZ115">
        <f>SUMIFS('FAOstat _govt exp'!$L:$L,'FAOstat _govt exp'!$J:$J,FAOstat!BZ$4,'FAOstat _govt exp'!$H:$H,FAOstat!BZ$3,'FAOstat _govt exp'!$D:$D,FAOstat!$B115)</f>
        <v>0</v>
      </c>
      <c r="CA115">
        <f>SUMIFS('FAOstat _govt exp'!$L:$L,'FAOstat _govt exp'!$J:$J,FAOstat!CA$4,'FAOstat _govt exp'!$H:$H,FAOstat!CA$3,'FAOstat _govt exp'!$D:$D,FAOstat!$B115)</f>
        <v>5.43</v>
      </c>
      <c r="CB115">
        <f>SUMIFS('FAOstat _govt exp'!$L:$L,'FAOstat _govt exp'!$J:$J,FAOstat!CB$4,'FAOstat _govt exp'!$H:$H,FAOstat!CB$3,'FAOstat _govt exp'!$D:$D,FAOstat!$B115)</f>
        <v>5.19</v>
      </c>
      <c r="CC115">
        <f>SUMIFS('FAOstat _govt exp'!$L:$L,'FAOstat _govt exp'!$J:$J,FAOstat!CC$4,'FAOstat _govt exp'!$H:$H,FAOstat!CC$3,'FAOstat _govt exp'!$D:$D,FAOstat!$B115)</f>
        <v>5.08</v>
      </c>
      <c r="CD115">
        <f>SUMIFS('FAOstat _govt exp'!$L:$L,'FAOstat _govt exp'!$J:$J,FAOstat!CD$4,'FAOstat _govt exp'!$H:$H,FAOstat!CD$3,'FAOstat _govt exp'!$D:$D,FAOstat!$B115)</f>
        <v>0</v>
      </c>
      <c r="CE115" s="4">
        <f>SUMIFS('FAOstat_value added'!$L:$L,'FAOstat_value added'!$J:$J,FAOstat!CE$4,'FAOstat_value added'!$D:$D,FAOstat!$B115)</f>
        <v>3541.074987</v>
      </c>
      <c r="CF115" s="4">
        <f>IF(SUMIFS('FAOstat_value added'!$L:$L,'FAOstat_value added'!$J:$J,FAOstat!CF$4,'FAOstat_value added'!$D:$D,FAOstat!$B115)=0,CE115*(1+Assumptions!$C$10),SUMIFS('FAOstat_value added'!$L:$L,'FAOstat_value added'!$J:$J,FAOstat!CF$4,'FAOstat_value added'!$D:$D,FAOstat!$B115))</f>
        <v>4640.980458</v>
      </c>
      <c r="CG115" s="4">
        <f>IF(SUMIFS('FAOstat_value added'!$L:$L,'FAOstat_value added'!$J:$J,FAOstat!CG$4,'FAOstat_value added'!$D:$D,FAOstat!$B115)=0,CF115*(1+Assumptions!$C$10),SUMIFS('FAOstat_value added'!$L:$L,'FAOstat_value added'!$J:$J,FAOstat!CG$4,'FAOstat_value added'!$D:$D,FAOstat!$B115))</f>
        <v>3359.5587829999999</v>
      </c>
      <c r="CH115" s="4">
        <f>IF(SUMIFS('FAOstat_value added'!$L:$L,'FAOstat_value added'!$J:$J,FAOstat!CH$4,'FAOstat_value added'!$D:$D,FAOstat!$B115)=0,CG115*(1+Assumptions!$C$10),SUMIFS('FAOstat_value added'!$L:$L,'FAOstat_value added'!$J:$J,FAOstat!CH$4,'FAOstat_value added'!$D:$D,FAOstat!$B115))</f>
        <v>5058.958181</v>
      </c>
      <c r="CI115" s="4">
        <f>IF(SUMIFS('FAOstat_value added'!$L:$L,'FAOstat_value added'!$J:$J,FAOstat!CI$4,'FAOstat_value added'!$D:$D,FAOstat!$B115)=0,CH115*(1+Assumptions!$C$10),SUMIFS('FAOstat_value added'!$L:$L,'FAOstat_value added'!$J:$J,FAOstat!CI$4,'FAOstat_value added'!$D:$D,FAOstat!$B115))</f>
        <v>4705.6318490000003</v>
      </c>
      <c r="CJ115" s="4">
        <f>IF(SUMIFS('FAOstat_value added'!$L:$L,'FAOstat_value added'!$J:$J,FAOstat!CJ$4,'FAOstat_value added'!$D:$D,FAOstat!$B115)=0,CI115*(1+Assumptions!$C$10),SUMIFS('FAOstat_value added'!$L:$L,'FAOstat_value added'!$J:$J,FAOstat!CJ$4,'FAOstat_value added'!$D:$D,FAOstat!$B115))</f>
        <v>3417.6659070000001</v>
      </c>
      <c r="CK115" s="4">
        <f>IF(SUMIFS('FAOstat_value added'!$L:$L,'FAOstat_value added'!$J:$J,FAOstat!CK$4,'FAOstat_value added'!$D:$D,FAOstat!$B115)=0,CJ115*(1+Assumptions!$C$10),SUMIFS('FAOstat_value added'!$L:$L,'FAOstat_value added'!$J:$J,FAOstat!CK$4,'FAOstat_value added'!$D:$D,FAOstat!$B115))</f>
        <v>3876.3130460000002</v>
      </c>
      <c r="CL115" s="4">
        <f>IF(SUMIFS('FAOstat_value added'!$L:$L,'FAOstat_value added'!$J:$J,FAOstat!CL$4,'FAOstat_value added'!$D:$D,FAOstat!$B115)=0,CK115*(1+Assumptions!$C$10),SUMIFS('FAOstat_value added'!$L:$L,'FAOstat_value added'!$J:$J,FAOstat!CL$4,'FAOstat_value added'!$D:$D,FAOstat!$B115))</f>
        <v>4010.528542</v>
      </c>
      <c r="CM115" s="4">
        <f>IF(SUMIFS('FAOstat_value added'!$L:$L,'FAOstat_value added'!$J:$J,FAOstat!CM$4,'FAOstat_value added'!$D:$D,FAOstat!$B115)=0,CL115*(1+Assumptions!$C$10),SUMIFS('FAOstat_value added'!$L:$L,'FAOstat_value added'!$J:$J,FAOstat!CM$4,'FAOstat_value added'!$D:$D,FAOstat!$B115))</f>
        <v>4095.6114560000001</v>
      </c>
      <c r="CN115" s="4">
        <f>IF(SUMIFS('FAOstat_value added'!$L:$L,'FAOstat_value added'!$J:$J,FAOstat!CN$4,'FAOstat_value added'!$D:$D,FAOstat!$B115)=0,CM115*(1+Assumptions!$C$10),SUMIFS('FAOstat_value added'!$L:$L,'FAOstat_value added'!$J:$J,FAOstat!CN$4,'FAOstat_value added'!$D:$D,FAOstat!$B115))</f>
        <v>4177.5236851199998</v>
      </c>
      <c r="CO115" s="36">
        <f t="shared" si="49"/>
        <v>5.9674919387580294E-2</v>
      </c>
    </row>
    <row r="116" spans="2:93" x14ac:dyDescent="0.35">
      <c r="B116" t="s">
        <v>255</v>
      </c>
      <c r="C116">
        <f t="shared" si="29"/>
        <v>0</v>
      </c>
      <c r="D116">
        <f t="shared" si="30"/>
        <v>0</v>
      </c>
      <c r="E116">
        <f t="shared" si="31"/>
        <v>0</v>
      </c>
      <c r="F116">
        <f t="shared" si="32"/>
        <v>0</v>
      </c>
      <c r="G116">
        <f t="shared" si="33"/>
        <v>0</v>
      </c>
      <c r="H116">
        <f t="shared" si="34"/>
        <v>0</v>
      </c>
      <c r="I116">
        <f t="shared" si="35"/>
        <v>0</v>
      </c>
      <c r="J116">
        <f t="shared" si="36"/>
        <v>0</v>
      </c>
      <c r="K116">
        <f t="shared" si="37"/>
        <v>0</v>
      </c>
      <c r="L116">
        <f t="shared" si="38"/>
        <v>0</v>
      </c>
      <c r="M116" s="4">
        <f t="shared" si="39"/>
        <v>2229.92</v>
      </c>
      <c r="N116" s="4">
        <f t="shared" si="40"/>
        <v>1614.66</v>
      </c>
      <c r="O116" s="4">
        <f t="shared" si="41"/>
        <v>2498.1799999999998</v>
      </c>
      <c r="P116" s="4">
        <f t="shared" si="42"/>
        <v>2819.74</v>
      </c>
      <c r="Q116" s="4">
        <f t="shared" si="43"/>
        <v>2434.71</v>
      </c>
      <c r="R116" s="4">
        <f t="shared" si="44"/>
        <v>2720.4900000000002</v>
      </c>
      <c r="S116" s="4">
        <f t="shared" si="45"/>
        <v>2424.79</v>
      </c>
      <c r="T116" s="4">
        <f t="shared" si="46"/>
        <v>2670.39</v>
      </c>
      <c r="U116" s="4">
        <f t="shared" si="47"/>
        <v>2394.33</v>
      </c>
      <c r="V116" s="4">
        <f t="shared" si="48"/>
        <v>0</v>
      </c>
      <c r="W116">
        <f>SUMIFS('FAOstat _govt exp'!$L:$L,'FAOstat _govt exp'!$J:$J,FAOstat!W$4,'FAOstat _govt exp'!$H:$H,FAOstat!W$3,'FAOstat _govt exp'!$D:$D,FAOstat!$B116)</f>
        <v>0</v>
      </c>
      <c r="X116">
        <f>SUMIFS('FAOstat _govt exp'!$L:$L,'FAOstat _govt exp'!$J:$J,FAOstat!X$4,'FAOstat _govt exp'!$H:$H,FAOstat!X$3,'FAOstat _govt exp'!$D:$D,FAOstat!$B116)</f>
        <v>0</v>
      </c>
      <c r="Y116">
        <f>SUMIFS('FAOstat _govt exp'!$L:$L,'FAOstat _govt exp'!$J:$J,FAOstat!Y$4,'FAOstat _govt exp'!$H:$H,FAOstat!Y$3,'FAOstat _govt exp'!$D:$D,FAOstat!$B116)</f>
        <v>0</v>
      </c>
      <c r="Z116">
        <f>SUMIFS('FAOstat _govt exp'!$L:$L,'FAOstat _govt exp'!$J:$J,FAOstat!Z$4,'FAOstat _govt exp'!$H:$H,FAOstat!Z$3,'FAOstat _govt exp'!$D:$D,FAOstat!$B116)</f>
        <v>0</v>
      </c>
      <c r="AA116">
        <f>SUMIFS('FAOstat _govt exp'!$L:$L,'FAOstat _govt exp'!$J:$J,FAOstat!AA$4,'FAOstat _govt exp'!$H:$H,FAOstat!AA$3,'FAOstat _govt exp'!$D:$D,FAOstat!$B116)</f>
        <v>0</v>
      </c>
      <c r="AB116">
        <f>SUMIFS('FAOstat _govt exp'!$L:$L,'FAOstat _govt exp'!$J:$J,FAOstat!AB$4,'FAOstat _govt exp'!$H:$H,FAOstat!AB$3,'FAOstat _govt exp'!$D:$D,FAOstat!$B116)</f>
        <v>0</v>
      </c>
      <c r="AC116">
        <f>SUMIFS('FAOstat _govt exp'!$L:$L,'FAOstat _govt exp'!$J:$J,FAOstat!AC$4,'FAOstat _govt exp'!$H:$H,FAOstat!AC$3,'FAOstat _govt exp'!$D:$D,FAOstat!$B116)</f>
        <v>0</v>
      </c>
      <c r="AD116">
        <f>SUMIFS('FAOstat _govt exp'!$L:$L,'FAOstat _govt exp'!$J:$J,FAOstat!AD$4,'FAOstat _govt exp'!$H:$H,FAOstat!AD$3,'FAOstat _govt exp'!$D:$D,FAOstat!$B116)</f>
        <v>0</v>
      </c>
      <c r="AE116">
        <f>SUMIFS('FAOstat _govt exp'!$L:$L,'FAOstat _govt exp'!$J:$J,FAOstat!AE$4,'FAOstat _govt exp'!$H:$H,FAOstat!AE$3,'FAOstat _govt exp'!$D:$D,FAOstat!$B116)</f>
        <v>0</v>
      </c>
      <c r="AF116">
        <f>SUMIFS('FAOstat _govt exp'!$L:$L,'FAOstat _govt exp'!$J:$J,FAOstat!AF$4,'FAOstat _govt exp'!$H:$H,FAOstat!AF$3,'FAOstat _govt exp'!$D:$D,FAOstat!$B116)</f>
        <v>0</v>
      </c>
      <c r="AG116">
        <f>SUMIFS('FAOstat _govt exp'!$L:$L,'FAOstat _govt exp'!$J:$J,FAOstat!AG$4,'FAOstat _govt exp'!$H:$H,FAOstat!AG$3,'FAOstat _govt exp'!$D:$D,FAOstat!$B116)</f>
        <v>0</v>
      </c>
      <c r="AH116">
        <f>SUMIFS('FAOstat _govt exp'!$L:$L,'FAOstat _govt exp'!$J:$J,FAOstat!AH$4,'FAOstat _govt exp'!$H:$H,FAOstat!AH$3,'FAOstat _govt exp'!$D:$D,FAOstat!$B116)</f>
        <v>0</v>
      </c>
      <c r="AI116">
        <f>SUMIFS('FAOstat _govt exp'!$L:$L,'FAOstat _govt exp'!$J:$J,FAOstat!AI$4,'FAOstat _govt exp'!$H:$H,FAOstat!AI$3,'FAOstat _govt exp'!$D:$D,FAOstat!$B116)</f>
        <v>0</v>
      </c>
      <c r="AJ116">
        <f>SUMIFS('FAOstat _govt exp'!$L:$L,'FAOstat _govt exp'!$J:$J,FAOstat!AJ$4,'FAOstat _govt exp'!$H:$H,FAOstat!AJ$3,'FAOstat _govt exp'!$D:$D,FAOstat!$B116)</f>
        <v>0</v>
      </c>
      <c r="AK116">
        <f>SUMIFS('FAOstat _govt exp'!$L:$L,'FAOstat _govt exp'!$J:$J,FAOstat!AK$4,'FAOstat _govt exp'!$H:$H,FAOstat!AK$3,'FAOstat _govt exp'!$D:$D,FAOstat!$B116)</f>
        <v>0</v>
      </c>
      <c r="AL116">
        <f>SUMIFS('FAOstat _govt exp'!$L:$L,'FAOstat _govt exp'!$J:$J,FAOstat!AL$4,'FAOstat _govt exp'!$H:$H,FAOstat!AL$3,'FAOstat _govt exp'!$D:$D,FAOstat!$B116)</f>
        <v>0</v>
      </c>
      <c r="AM116">
        <f>SUMIFS('FAOstat _govt exp'!$L:$L,'FAOstat _govt exp'!$J:$J,FAOstat!AM$4,'FAOstat _govt exp'!$H:$H,FAOstat!AM$3,'FAOstat _govt exp'!$D:$D,FAOstat!$B116)</f>
        <v>0</v>
      </c>
      <c r="AN116">
        <f>SUMIFS('FAOstat _govt exp'!$L:$L,'FAOstat _govt exp'!$J:$J,FAOstat!AN$4,'FAOstat _govt exp'!$H:$H,FAOstat!AN$3,'FAOstat _govt exp'!$D:$D,FAOstat!$B116)</f>
        <v>0</v>
      </c>
      <c r="AO116">
        <f>SUMIFS('FAOstat _govt exp'!$L:$L,'FAOstat _govt exp'!$J:$J,FAOstat!AO$4,'FAOstat _govt exp'!$H:$H,FAOstat!AO$3,'FAOstat _govt exp'!$D:$D,FAOstat!$B116)</f>
        <v>0</v>
      </c>
      <c r="AP116">
        <f>SUMIFS('FAOstat _govt exp'!$L:$L,'FAOstat _govt exp'!$J:$J,FAOstat!AP$4,'FAOstat _govt exp'!$H:$H,FAOstat!AP$3,'FAOstat _govt exp'!$D:$D,FAOstat!$B116)</f>
        <v>0</v>
      </c>
      <c r="AQ116">
        <f>SUMIFS('FAOstat _govt exp'!$L:$L,'FAOstat _govt exp'!$J:$J,FAOstat!AQ$4,'FAOstat _govt exp'!$H:$H,FAOstat!AQ$3,'FAOstat _govt exp'!$D:$D,FAOstat!$B116)</f>
        <v>0</v>
      </c>
      <c r="AR116">
        <f>SUMIFS('FAOstat _govt exp'!$L:$L,'FAOstat _govt exp'!$J:$J,FAOstat!AR$4,'FAOstat _govt exp'!$H:$H,FAOstat!AR$3,'FAOstat _govt exp'!$D:$D,FAOstat!$B116)</f>
        <v>0</v>
      </c>
      <c r="AS116">
        <f>SUMIFS('FAOstat _govt exp'!$L:$L,'FAOstat _govt exp'!$J:$J,FAOstat!AS$4,'FAOstat _govt exp'!$H:$H,FAOstat!AS$3,'FAOstat _govt exp'!$D:$D,FAOstat!$B116)</f>
        <v>0</v>
      </c>
      <c r="AT116">
        <f>SUMIFS('FAOstat _govt exp'!$L:$L,'FAOstat _govt exp'!$J:$J,FAOstat!AT$4,'FAOstat _govt exp'!$H:$H,FAOstat!AT$3,'FAOstat _govt exp'!$D:$D,FAOstat!$B116)</f>
        <v>0</v>
      </c>
      <c r="AU116">
        <f>SUMIFS('FAOstat _govt exp'!$L:$L,'FAOstat _govt exp'!$J:$J,FAOstat!AU$4,'FAOstat _govt exp'!$H:$H,FAOstat!AU$3,'FAOstat _govt exp'!$D:$D,FAOstat!$B116)</f>
        <v>0</v>
      </c>
      <c r="AV116">
        <f>SUMIFS('FAOstat _govt exp'!$L:$L,'FAOstat _govt exp'!$J:$J,FAOstat!AV$4,'FAOstat _govt exp'!$H:$H,FAOstat!AV$3,'FAOstat _govt exp'!$D:$D,FAOstat!$B116)</f>
        <v>0</v>
      </c>
      <c r="AW116">
        <f>SUMIFS('FAOstat _govt exp'!$L:$L,'FAOstat _govt exp'!$J:$J,FAOstat!AW$4,'FAOstat _govt exp'!$H:$H,FAOstat!AW$3,'FAOstat _govt exp'!$D:$D,FAOstat!$B116)</f>
        <v>0</v>
      </c>
      <c r="AX116">
        <f>SUMIFS('FAOstat _govt exp'!$L:$L,'FAOstat _govt exp'!$J:$J,FAOstat!AX$4,'FAOstat _govt exp'!$H:$H,FAOstat!AX$3,'FAOstat _govt exp'!$D:$D,FAOstat!$B116)</f>
        <v>0</v>
      </c>
      <c r="AY116">
        <f>SUMIFS('FAOstat _govt exp'!$L:$L,'FAOstat _govt exp'!$J:$J,FAOstat!AY$4,'FAOstat _govt exp'!$H:$H,FAOstat!AY$3,'FAOstat _govt exp'!$D:$D,FAOstat!$B116)</f>
        <v>0</v>
      </c>
      <c r="AZ116">
        <f>SUMIFS('FAOstat _govt exp'!$L:$L,'FAOstat _govt exp'!$J:$J,FAOstat!AZ$4,'FAOstat _govt exp'!$H:$H,FAOstat!AZ$3,'FAOstat _govt exp'!$D:$D,FAOstat!$B116)</f>
        <v>0</v>
      </c>
      <c r="BA116">
        <f>SUMIFS('FAOstat _govt exp'!$L:$L,'FAOstat _govt exp'!$J:$J,FAOstat!BA$4,'FAOstat _govt exp'!$H:$H,FAOstat!BA$3,'FAOstat _govt exp'!$D:$D,FAOstat!$B116)</f>
        <v>1911.76</v>
      </c>
      <c r="BB116">
        <f>SUMIFS('FAOstat _govt exp'!$L:$L,'FAOstat _govt exp'!$J:$J,FAOstat!BB$4,'FAOstat _govt exp'!$H:$H,FAOstat!BB$3,'FAOstat _govt exp'!$D:$D,FAOstat!$B116)</f>
        <v>1293.19</v>
      </c>
      <c r="BC116">
        <f>SUMIFS('FAOstat _govt exp'!$L:$L,'FAOstat _govt exp'!$J:$J,FAOstat!BC$4,'FAOstat _govt exp'!$H:$H,FAOstat!BC$3,'FAOstat _govt exp'!$D:$D,FAOstat!$B116)</f>
        <v>2088.29</v>
      </c>
      <c r="BD116">
        <f>SUMIFS('FAOstat _govt exp'!$L:$L,'FAOstat _govt exp'!$J:$J,FAOstat!BD$4,'FAOstat _govt exp'!$H:$H,FAOstat!BD$3,'FAOstat _govt exp'!$D:$D,FAOstat!$B116)</f>
        <v>2218.48</v>
      </c>
      <c r="BE116">
        <f>SUMIFS('FAOstat _govt exp'!$L:$L,'FAOstat _govt exp'!$J:$J,FAOstat!BE$4,'FAOstat _govt exp'!$H:$H,FAOstat!BE$3,'FAOstat _govt exp'!$D:$D,FAOstat!$B116)</f>
        <v>1955.33</v>
      </c>
      <c r="BF116">
        <f>SUMIFS('FAOstat _govt exp'!$L:$L,'FAOstat _govt exp'!$J:$J,FAOstat!BF$4,'FAOstat _govt exp'!$H:$H,FAOstat!BF$3,'FAOstat _govt exp'!$D:$D,FAOstat!$B116)</f>
        <v>2193.0100000000002</v>
      </c>
      <c r="BG116">
        <f>SUMIFS('FAOstat _govt exp'!$L:$L,'FAOstat _govt exp'!$J:$J,FAOstat!BG$4,'FAOstat _govt exp'!$H:$H,FAOstat!BG$3,'FAOstat _govt exp'!$D:$D,FAOstat!$B116)</f>
        <v>2288.48</v>
      </c>
      <c r="BH116">
        <f>SUMIFS('FAOstat _govt exp'!$L:$L,'FAOstat _govt exp'!$J:$J,FAOstat!BH$4,'FAOstat _govt exp'!$H:$H,FAOstat!BH$3,'FAOstat _govt exp'!$D:$D,FAOstat!$B116)</f>
        <v>2499.6799999999998</v>
      </c>
      <c r="BI116">
        <f>SUMIFS('FAOstat _govt exp'!$L:$L,'FAOstat _govt exp'!$J:$J,FAOstat!BI$4,'FAOstat _govt exp'!$H:$H,FAOstat!BI$3,'FAOstat _govt exp'!$D:$D,FAOstat!$B116)</f>
        <v>1966.04</v>
      </c>
      <c r="BJ116">
        <f>SUMIFS('FAOstat _govt exp'!$L:$L,'FAOstat _govt exp'!$J:$J,FAOstat!BJ$4,'FAOstat _govt exp'!$H:$H,FAOstat!BJ$3,'FAOstat _govt exp'!$D:$D,FAOstat!$B116)</f>
        <v>0</v>
      </c>
      <c r="BK116">
        <f>SUMIFS('FAOstat _govt exp'!$L:$L,'FAOstat _govt exp'!$J:$J,FAOstat!BK$4,'FAOstat _govt exp'!$H:$H,FAOstat!BK$3,'FAOstat _govt exp'!$D:$D,FAOstat!$B116)</f>
        <v>318.16000000000003</v>
      </c>
      <c r="BL116">
        <f>SUMIFS('FAOstat _govt exp'!$L:$L,'FAOstat _govt exp'!$J:$J,FAOstat!BL$4,'FAOstat _govt exp'!$H:$H,FAOstat!BL$3,'FAOstat _govt exp'!$D:$D,FAOstat!$B116)</f>
        <v>321.47000000000003</v>
      </c>
      <c r="BM116">
        <f>SUMIFS('FAOstat _govt exp'!$L:$L,'FAOstat _govt exp'!$J:$J,FAOstat!BM$4,'FAOstat _govt exp'!$H:$H,FAOstat!BM$3,'FAOstat _govt exp'!$D:$D,FAOstat!$B116)</f>
        <v>409.89</v>
      </c>
      <c r="BN116">
        <f>SUMIFS('FAOstat _govt exp'!$L:$L,'FAOstat _govt exp'!$J:$J,FAOstat!BN$4,'FAOstat _govt exp'!$H:$H,FAOstat!BN$3,'FAOstat _govt exp'!$D:$D,FAOstat!$B116)</f>
        <v>601.26</v>
      </c>
      <c r="BO116">
        <f>SUMIFS('FAOstat _govt exp'!$L:$L,'FAOstat _govt exp'!$J:$J,FAOstat!BO$4,'FAOstat _govt exp'!$H:$H,FAOstat!BO$3,'FAOstat _govt exp'!$D:$D,FAOstat!$B116)</f>
        <v>479.38</v>
      </c>
      <c r="BP116">
        <f>SUMIFS('FAOstat _govt exp'!$L:$L,'FAOstat _govt exp'!$J:$J,FAOstat!BP$4,'FAOstat _govt exp'!$H:$H,FAOstat!BP$3,'FAOstat _govt exp'!$D:$D,FAOstat!$B116)</f>
        <v>527.48</v>
      </c>
      <c r="BQ116">
        <f>SUMIFS('FAOstat _govt exp'!$L:$L,'FAOstat _govt exp'!$J:$J,FAOstat!BQ$4,'FAOstat _govt exp'!$H:$H,FAOstat!BQ$3,'FAOstat _govt exp'!$D:$D,FAOstat!$B116)</f>
        <v>136.31</v>
      </c>
      <c r="BR116">
        <f>SUMIFS('FAOstat _govt exp'!$L:$L,'FAOstat _govt exp'!$J:$J,FAOstat!BR$4,'FAOstat _govt exp'!$H:$H,FAOstat!BR$3,'FAOstat _govt exp'!$D:$D,FAOstat!$B116)</f>
        <v>170.71</v>
      </c>
      <c r="BS116">
        <f>SUMIFS('FAOstat _govt exp'!$L:$L,'FAOstat _govt exp'!$J:$J,FAOstat!BS$4,'FAOstat _govt exp'!$H:$H,FAOstat!BS$3,'FAOstat _govt exp'!$D:$D,FAOstat!$B116)</f>
        <v>428.29</v>
      </c>
      <c r="BT116">
        <f>SUMIFS('FAOstat _govt exp'!$L:$L,'FAOstat _govt exp'!$J:$J,FAOstat!BT$4,'FAOstat _govt exp'!$H:$H,FAOstat!BT$3,'FAOstat _govt exp'!$D:$D,FAOstat!$B116)</f>
        <v>0</v>
      </c>
      <c r="BU116">
        <f>SUMIFS('FAOstat _govt exp'!$L:$L,'FAOstat _govt exp'!$J:$J,FAOstat!BU$4,'FAOstat _govt exp'!$H:$H,FAOstat!BU$3,'FAOstat _govt exp'!$D:$D,FAOstat!$B116)</f>
        <v>0</v>
      </c>
      <c r="BV116">
        <f>SUMIFS('FAOstat _govt exp'!$L:$L,'FAOstat _govt exp'!$J:$J,FAOstat!BV$4,'FAOstat _govt exp'!$H:$H,FAOstat!BV$3,'FAOstat _govt exp'!$D:$D,FAOstat!$B116)</f>
        <v>0</v>
      </c>
      <c r="BW116">
        <f>SUMIFS('FAOstat _govt exp'!$L:$L,'FAOstat _govt exp'!$J:$J,FAOstat!BW$4,'FAOstat _govt exp'!$H:$H,FAOstat!BW$3,'FAOstat _govt exp'!$D:$D,FAOstat!$B116)</f>
        <v>0</v>
      </c>
      <c r="BX116">
        <f>SUMIFS('FAOstat _govt exp'!$L:$L,'FAOstat _govt exp'!$J:$J,FAOstat!BX$4,'FAOstat _govt exp'!$H:$H,FAOstat!BX$3,'FAOstat _govt exp'!$D:$D,FAOstat!$B116)</f>
        <v>0</v>
      </c>
      <c r="BY116">
        <f>SUMIFS('FAOstat _govt exp'!$L:$L,'FAOstat _govt exp'!$J:$J,FAOstat!BY$4,'FAOstat _govt exp'!$H:$H,FAOstat!BY$3,'FAOstat _govt exp'!$D:$D,FAOstat!$B116)</f>
        <v>0</v>
      </c>
      <c r="BZ116">
        <f>SUMIFS('FAOstat _govt exp'!$L:$L,'FAOstat _govt exp'!$J:$J,FAOstat!BZ$4,'FAOstat _govt exp'!$H:$H,FAOstat!BZ$3,'FAOstat _govt exp'!$D:$D,FAOstat!$B116)</f>
        <v>0</v>
      </c>
      <c r="CA116">
        <f>SUMIFS('FAOstat _govt exp'!$L:$L,'FAOstat _govt exp'!$J:$J,FAOstat!CA$4,'FAOstat _govt exp'!$H:$H,FAOstat!CA$3,'FAOstat _govt exp'!$D:$D,FAOstat!$B116)</f>
        <v>0</v>
      </c>
      <c r="CB116">
        <f>SUMIFS('FAOstat _govt exp'!$L:$L,'FAOstat _govt exp'!$J:$J,FAOstat!CB$4,'FAOstat _govt exp'!$H:$H,FAOstat!CB$3,'FAOstat _govt exp'!$D:$D,FAOstat!$B116)</f>
        <v>0</v>
      </c>
      <c r="CC116">
        <f>SUMIFS('FAOstat _govt exp'!$L:$L,'FAOstat _govt exp'!$J:$J,FAOstat!CC$4,'FAOstat _govt exp'!$H:$H,FAOstat!CC$3,'FAOstat _govt exp'!$D:$D,FAOstat!$B116)</f>
        <v>0</v>
      </c>
      <c r="CD116">
        <f>SUMIFS('FAOstat _govt exp'!$L:$L,'FAOstat _govt exp'!$J:$J,FAOstat!CD$4,'FAOstat _govt exp'!$H:$H,FAOstat!CD$3,'FAOstat _govt exp'!$D:$D,FAOstat!$B116)</f>
        <v>0</v>
      </c>
      <c r="CE116" s="4">
        <f>SUMIFS('FAOstat_value added'!$L:$L,'FAOstat_value added'!$J:$J,FAOstat!CE$4,'FAOstat_value added'!$D:$D,FAOstat!$B116)</f>
        <v>24578.281838999999</v>
      </c>
      <c r="CF116" s="4">
        <f>IF(SUMIFS('FAOstat_value added'!$L:$L,'FAOstat_value added'!$J:$J,FAOstat!CF$4,'FAOstat_value added'!$D:$D,FAOstat!$B116)=0,CE116*(1+Assumptions!$C$10),SUMIFS('FAOstat_value added'!$L:$L,'FAOstat_value added'!$J:$J,FAOstat!CF$4,'FAOstat_value added'!$D:$D,FAOstat!$B116))</f>
        <v>28513.578022999998</v>
      </c>
      <c r="CG116" s="4">
        <f>IF(SUMIFS('FAOstat_value added'!$L:$L,'FAOstat_value added'!$J:$J,FAOstat!CG$4,'FAOstat_value added'!$D:$D,FAOstat!$B116)=0,CF116*(1+Assumptions!$C$10),SUMIFS('FAOstat_value added'!$L:$L,'FAOstat_value added'!$J:$J,FAOstat!CG$4,'FAOstat_value added'!$D:$D,FAOstat!$B116))</f>
        <v>29595.166434999999</v>
      </c>
      <c r="CH116" s="4">
        <f>IF(SUMIFS('FAOstat_value added'!$L:$L,'FAOstat_value added'!$J:$J,FAOstat!CH$4,'FAOstat_value added'!$D:$D,FAOstat!$B116)=0,CG116*(1+Assumptions!$C$10),SUMIFS('FAOstat_value added'!$L:$L,'FAOstat_value added'!$J:$J,FAOstat!CH$4,'FAOstat_value added'!$D:$D,FAOstat!$B116))</f>
        <v>30588.279559999999</v>
      </c>
      <c r="CI116" s="4">
        <f>IF(SUMIFS('FAOstat_value added'!$L:$L,'FAOstat_value added'!$J:$J,FAOstat!CI$4,'FAOstat_value added'!$D:$D,FAOstat!$B116)=0,CH116*(1+Assumptions!$C$10),SUMIFS('FAOstat_value added'!$L:$L,'FAOstat_value added'!$J:$J,FAOstat!CI$4,'FAOstat_value added'!$D:$D,FAOstat!$B116))</f>
        <v>32246.260716000001</v>
      </c>
      <c r="CJ116" s="4">
        <f>IF(SUMIFS('FAOstat_value added'!$L:$L,'FAOstat_value added'!$J:$J,FAOstat!CJ$4,'FAOstat_value added'!$D:$D,FAOstat!$B116)=0,CI116*(1+Assumptions!$C$10),SUMIFS('FAOstat_value added'!$L:$L,'FAOstat_value added'!$J:$J,FAOstat!CJ$4,'FAOstat_value added'!$D:$D,FAOstat!$B116))</f>
        <v>30039.138397999999</v>
      </c>
      <c r="CK116" s="4">
        <f>IF(SUMIFS('FAOstat_value added'!$L:$L,'FAOstat_value added'!$J:$J,FAOstat!CK$4,'FAOstat_value added'!$D:$D,FAOstat!$B116)=0,CJ116*(1+Assumptions!$C$10),SUMIFS('FAOstat_value added'!$L:$L,'FAOstat_value added'!$J:$J,FAOstat!CK$4,'FAOstat_value added'!$D:$D,FAOstat!$B116))</f>
        <v>29438.627604000001</v>
      </c>
      <c r="CL116" s="4">
        <f>IF(SUMIFS('FAOstat_value added'!$L:$L,'FAOstat_value added'!$J:$J,FAOstat!CL$4,'FAOstat_value added'!$D:$D,FAOstat!$B116)=0,CK116*(1+Assumptions!$C$10),SUMIFS('FAOstat_value added'!$L:$L,'FAOstat_value added'!$J:$J,FAOstat!CL$4,'FAOstat_value added'!$D:$D,FAOstat!$B116))</f>
        <v>30306.703271999999</v>
      </c>
      <c r="CM116" s="4">
        <f>IF(SUMIFS('FAOstat_value added'!$L:$L,'FAOstat_value added'!$J:$J,FAOstat!CM$4,'FAOstat_value added'!$D:$D,FAOstat!$B116)=0,CL116*(1+Assumptions!$C$10),SUMIFS('FAOstat_value added'!$L:$L,'FAOstat_value added'!$J:$J,FAOstat!CM$4,'FAOstat_value added'!$D:$D,FAOstat!$B116))</f>
        <v>30722.856553000001</v>
      </c>
      <c r="CN116" s="4">
        <f>IF(SUMIFS('FAOstat_value added'!$L:$L,'FAOstat_value added'!$J:$J,FAOstat!CN$4,'FAOstat_value added'!$D:$D,FAOstat!$B116)=0,CM116*(1+Assumptions!$C$10),SUMIFS('FAOstat_value added'!$L:$L,'FAOstat_value added'!$J:$J,FAOstat!CN$4,'FAOstat_value added'!$D:$D,FAOstat!$B116))</f>
        <v>31337.313684060002</v>
      </c>
      <c r="CO116" s="36">
        <f t="shared" si="49"/>
        <v>2.6085687993956608E-2</v>
      </c>
    </row>
    <row r="117" spans="2:93" x14ac:dyDescent="0.35">
      <c r="B117" t="s">
        <v>257</v>
      </c>
      <c r="C117">
        <f t="shared" si="29"/>
        <v>3.98</v>
      </c>
      <c r="D117">
        <f t="shared" si="30"/>
        <v>10.130000000000001</v>
      </c>
      <c r="E117">
        <f t="shared" si="31"/>
        <v>27.64</v>
      </c>
      <c r="F117">
        <f t="shared" si="32"/>
        <v>29.11</v>
      </c>
      <c r="G117">
        <f t="shared" si="33"/>
        <v>22.19</v>
      </c>
      <c r="H117">
        <f t="shared" si="34"/>
        <v>20.16</v>
      </c>
      <c r="I117">
        <f t="shared" si="35"/>
        <v>19.78</v>
      </c>
      <c r="J117">
        <f t="shared" si="36"/>
        <v>37.31</v>
      </c>
      <c r="K117">
        <f t="shared" si="37"/>
        <v>0</v>
      </c>
      <c r="L117">
        <f t="shared" si="38"/>
        <v>0</v>
      </c>
      <c r="M117" s="4">
        <f t="shared" si="39"/>
        <v>6944.91</v>
      </c>
      <c r="N117" s="4">
        <f t="shared" si="40"/>
        <v>6714.16</v>
      </c>
      <c r="O117" s="4">
        <f t="shared" si="41"/>
        <v>5519.6600000000008</v>
      </c>
      <c r="P117" s="4">
        <f t="shared" si="42"/>
        <v>6102.61</v>
      </c>
      <c r="Q117" s="4">
        <f t="shared" si="43"/>
        <v>5523.78</v>
      </c>
      <c r="R117" s="4">
        <f t="shared" si="44"/>
        <v>4637.75</v>
      </c>
      <c r="S117" s="4">
        <f t="shared" si="45"/>
        <v>3935.5400000000004</v>
      </c>
      <c r="T117" s="4">
        <f t="shared" si="46"/>
        <v>4311.4100000000008</v>
      </c>
      <c r="U117" s="4">
        <f t="shared" si="47"/>
        <v>0</v>
      </c>
      <c r="V117" s="4">
        <f t="shared" si="48"/>
        <v>0</v>
      </c>
      <c r="W117">
        <f>SUMIFS('FAOstat _govt exp'!$L:$L,'FAOstat _govt exp'!$J:$J,FAOstat!W$4,'FAOstat _govt exp'!$H:$H,FAOstat!W$3,'FAOstat _govt exp'!$D:$D,FAOstat!$B117)</f>
        <v>3821.51</v>
      </c>
      <c r="X117">
        <f>SUMIFS('FAOstat _govt exp'!$L:$L,'FAOstat _govt exp'!$J:$J,FAOstat!X$4,'FAOstat _govt exp'!$H:$H,FAOstat!X$3,'FAOstat _govt exp'!$D:$D,FAOstat!$B117)</f>
        <v>3819.64</v>
      </c>
      <c r="Y117">
        <f>SUMIFS('FAOstat _govt exp'!$L:$L,'FAOstat _govt exp'!$J:$J,FAOstat!Y$4,'FAOstat _govt exp'!$H:$H,FAOstat!Y$3,'FAOstat _govt exp'!$D:$D,FAOstat!$B117)</f>
        <v>3180.67</v>
      </c>
      <c r="Z117">
        <f>SUMIFS('FAOstat _govt exp'!$L:$L,'FAOstat _govt exp'!$J:$J,FAOstat!Z$4,'FAOstat _govt exp'!$H:$H,FAOstat!Z$3,'FAOstat _govt exp'!$D:$D,FAOstat!$B117)</f>
        <v>2844.07</v>
      </c>
      <c r="AA117">
        <f>SUMIFS('FAOstat _govt exp'!$L:$L,'FAOstat _govt exp'!$J:$J,FAOstat!AA$4,'FAOstat _govt exp'!$H:$H,FAOstat!AA$3,'FAOstat _govt exp'!$D:$D,FAOstat!$B117)</f>
        <v>2130.2600000000002</v>
      </c>
      <c r="AB117">
        <f>SUMIFS('FAOstat _govt exp'!$L:$L,'FAOstat _govt exp'!$J:$J,FAOstat!AB$4,'FAOstat _govt exp'!$H:$H,FAOstat!AB$3,'FAOstat _govt exp'!$D:$D,FAOstat!$B117)</f>
        <v>1746.65</v>
      </c>
      <c r="AC117">
        <f>SUMIFS('FAOstat _govt exp'!$L:$L,'FAOstat _govt exp'!$J:$J,FAOstat!AC$4,'FAOstat _govt exp'!$H:$H,FAOstat!AC$3,'FAOstat _govt exp'!$D:$D,FAOstat!$B117)</f>
        <v>1942.28</v>
      </c>
      <c r="AD117">
        <f>SUMIFS('FAOstat _govt exp'!$L:$L,'FAOstat _govt exp'!$J:$J,FAOstat!AD$4,'FAOstat _govt exp'!$H:$H,FAOstat!AD$3,'FAOstat _govt exp'!$D:$D,FAOstat!$B117)</f>
        <v>2231.08</v>
      </c>
      <c r="AE117">
        <f>SUMIFS('FAOstat _govt exp'!$L:$L,'FAOstat _govt exp'!$J:$J,FAOstat!AE$4,'FAOstat _govt exp'!$H:$H,FAOstat!AE$3,'FAOstat _govt exp'!$D:$D,FAOstat!$B117)</f>
        <v>0</v>
      </c>
      <c r="AF117">
        <f>SUMIFS('FAOstat _govt exp'!$L:$L,'FAOstat _govt exp'!$J:$J,FAOstat!AF$4,'FAOstat _govt exp'!$H:$H,FAOstat!AF$3,'FAOstat _govt exp'!$D:$D,FAOstat!$B117)</f>
        <v>0</v>
      </c>
      <c r="AG117">
        <f>SUMIFS('FAOstat _govt exp'!$L:$L,'FAOstat _govt exp'!$J:$J,FAOstat!AG$4,'FAOstat _govt exp'!$H:$H,FAOstat!AG$3,'FAOstat _govt exp'!$D:$D,FAOstat!$B117)</f>
        <v>3119.42</v>
      </c>
      <c r="AH117">
        <f>SUMIFS('FAOstat _govt exp'!$L:$L,'FAOstat _govt exp'!$J:$J,FAOstat!AH$4,'FAOstat _govt exp'!$H:$H,FAOstat!AH$3,'FAOstat _govt exp'!$D:$D,FAOstat!$B117)</f>
        <v>2884.39</v>
      </c>
      <c r="AI117">
        <f>SUMIFS('FAOstat _govt exp'!$L:$L,'FAOstat _govt exp'!$J:$J,FAOstat!AI$4,'FAOstat _govt exp'!$H:$H,FAOstat!AI$3,'FAOstat _govt exp'!$D:$D,FAOstat!$B117)</f>
        <v>2311.35</v>
      </c>
      <c r="AJ117">
        <f>SUMIFS('FAOstat _govt exp'!$L:$L,'FAOstat _govt exp'!$J:$J,FAOstat!AJ$4,'FAOstat _govt exp'!$H:$H,FAOstat!AJ$3,'FAOstat _govt exp'!$D:$D,FAOstat!$B117)</f>
        <v>3229.43</v>
      </c>
      <c r="AK117">
        <f>SUMIFS('FAOstat _govt exp'!$L:$L,'FAOstat _govt exp'!$J:$J,FAOstat!AK$4,'FAOstat _govt exp'!$H:$H,FAOstat!AK$3,'FAOstat _govt exp'!$D:$D,FAOstat!$B117)</f>
        <v>3371.33</v>
      </c>
      <c r="AL117">
        <f>SUMIFS('FAOstat _govt exp'!$L:$L,'FAOstat _govt exp'!$J:$J,FAOstat!AL$4,'FAOstat _govt exp'!$H:$H,FAOstat!AL$3,'FAOstat _govt exp'!$D:$D,FAOstat!$B117)</f>
        <v>2870.94</v>
      </c>
      <c r="AM117">
        <f>SUMIFS('FAOstat _govt exp'!$L:$L,'FAOstat _govt exp'!$J:$J,FAOstat!AM$4,'FAOstat _govt exp'!$H:$H,FAOstat!AM$3,'FAOstat _govt exp'!$D:$D,FAOstat!$B117)</f>
        <v>1973.48</v>
      </c>
      <c r="AN117">
        <f>SUMIFS('FAOstat _govt exp'!$L:$L,'FAOstat _govt exp'!$J:$J,FAOstat!AN$4,'FAOstat _govt exp'!$H:$H,FAOstat!AN$3,'FAOstat _govt exp'!$D:$D,FAOstat!$B117)</f>
        <v>2043.02</v>
      </c>
      <c r="AO117">
        <f>SUMIFS('FAOstat _govt exp'!$L:$L,'FAOstat _govt exp'!$J:$J,FAOstat!AO$4,'FAOstat _govt exp'!$H:$H,FAOstat!AO$3,'FAOstat _govt exp'!$D:$D,FAOstat!$B117)</f>
        <v>0</v>
      </c>
      <c r="AP117">
        <f>SUMIFS('FAOstat _govt exp'!$L:$L,'FAOstat _govt exp'!$J:$J,FAOstat!AP$4,'FAOstat _govt exp'!$H:$H,FAOstat!AP$3,'FAOstat _govt exp'!$D:$D,FAOstat!$B117)</f>
        <v>0</v>
      </c>
      <c r="AQ117">
        <f>SUMIFS('FAOstat _govt exp'!$L:$L,'FAOstat _govt exp'!$J:$J,FAOstat!AQ$4,'FAOstat _govt exp'!$H:$H,FAOstat!AQ$3,'FAOstat _govt exp'!$D:$D,FAOstat!$B117)</f>
        <v>3.98</v>
      </c>
      <c r="AR117">
        <f>SUMIFS('FAOstat _govt exp'!$L:$L,'FAOstat _govt exp'!$J:$J,FAOstat!AR$4,'FAOstat _govt exp'!$H:$H,FAOstat!AR$3,'FAOstat _govt exp'!$D:$D,FAOstat!$B117)</f>
        <v>10.130000000000001</v>
      </c>
      <c r="AS117">
        <f>SUMIFS('FAOstat _govt exp'!$L:$L,'FAOstat _govt exp'!$J:$J,FAOstat!AS$4,'FAOstat _govt exp'!$H:$H,FAOstat!AS$3,'FAOstat _govt exp'!$D:$D,FAOstat!$B117)</f>
        <v>27.64</v>
      </c>
      <c r="AT117">
        <f>SUMIFS('FAOstat _govt exp'!$L:$L,'FAOstat _govt exp'!$J:$J,FAOstat!AT$4,'FAOstat _govt exp'!$H:$H,FAOstat!AT$3,'FAOstat _govt exp'!$D:$D,FAOstat!$B117)</f>
        <v>29.11</v>
      </c>
      <c r="AU117">
        <f>SUMIFS('FAOstat _govt exp'!$L:$L,'FAOstat _govt exp'!$J:$J,FAOstat!AU$4,'FAOstat _govt exp'!$H:$H,FAOstat!AU$3,'FAOstat _govt exp'!$D:$D,FAOstat!$B117)</f>
        <v>22.19</v>
      </c>
      <c r="AV117">
        <f>SUMIFS('FAOstat _govt exp'!$L:$L,'FAOstat _govt exp'!$J:$J,FAOstat!AV$4,'FAOstat _govt exp'!$H:$H,FAOstat!AV$3,'FAOstat _govt exp'!$D:$D,FAOstat!$B117)</f>
        <v>20.16</v>
      </c>
      <c r="AW117">
        <f>SUMIFS('FAOstat _govt exp'!$L:$L,'FAOstat _govt exp'!$J:$J,FAOstat!AW$4,'FAOstat _govt exp'!$H:$H,FAOstat!AW$3,'FAOstat _govt exp'!$D:$D,FAOstat!$B117)</f>
        <v>19.78</v>
      </c>
      <c r="AX117">
        <f>SUMIFS('FAOstat _govt exp'!$L:$L,'FAOstat _govt exp'!$J:$J,FAOstat!AX$4,'FAOstat _govt exp'!$H:$H,FAOstat!AX$3,'FAOstat _govt exp'!$D:$D,FAOstat!$B117)</f>
        <v>37.31</v>
      </c>
      <c r="AY117">
        <f>SUMIFS('FAOstat _govt exp'!$L:$L,'FAOstat _govt exp'!$J:$J,FAOstat!AY$4,'FAOstat _govt exp'!$H:$H,FAOstat!AY$3,'FAOstat _govt exp'!$D:$D,FAOstat!$B117)</f>
        <v>0</v>
      </c>
      <c r="AZ117">
        <f>SUMIFS('FAOstat _govt exp'!$L:$L,'FAOstat _govt exp'!$J:$J,FAOstat!AZ$4,'FAOstat _govt exp'!$H:$H,FAOstat!AZ$3,'FAOstat _govt exp'!$D:$D,FAOstat!$B117)</f>
        <v>0</v>
      </c>
      <c r="BA117">
        <f>SUMIFS('FAOstat _govt exp'!$L:$L,'FAOstat _govt exp'!$J:$J,FAOstat!BA$4,'FAOstat _govt exp'!$H:$H,FAOstat!BA$3,'FAOstat _govt exp'!$D:$D,FAOstat!$B117)</f>
        <v>3413.59</v>
      </c>
      <c r="BB117">
        <f>SUMIFS('FAOstat _govt exp'!$L:$L,'FAOstat _govt exp'!$J:$J,FAOstat!BB$4,'FAOstat _govt exp'!$H:$H,FAOstat!BB$3,'FAOstat _govt exp'!$D:$D,FAOstat!$B117)</f>
        <v>3315.39</v>
      </c>
      <c r="BC117">
        <f>SUMIFS('FAOstat _govt exp'!$L:$L,'FAOstat _govt exp'!$J:$J,FAOstat!BC$4,'FAOstat _govt exp'!$H:$H,FAOstat!BC$3,'FAOstat _govt exp'!$D:$D,FAOstat!$B117)</f>
        <v>2771.04</v>
      </c>
      <c r="BD117">
        <f>SUMIFS('FAOstat _govt exp'!$L:$L,'FAOstat _govt exp'!$J:$J,FAOstat!BD$4,'FAOstat _govt exp'!$H:$H,FAOstat!BD$3,'FAOstat _govt exp'!$D:$D,FAOstat!$B117)</f>
        <v>2434.34</v>
      </c>
      <c r="BE117">
        <f>SUMIFS('FAOstat _govt exp'!$L:$L,'FAOstat _govt exp'!$J:$J,FAOstat!BE$4,'FAOstat _govt exp'!$H:$H,FAOstat!BE$3,'FAOstat _govt exp'!$D:$D,FAOstat!$B117)</f>
        <v>2050.69</v>
      </c>
      <c r="BF117">
        <f>SUMIFS('FAOstat _govt exp'!$L:$L,'FAOstat _govt exp'!$J:$J,FAOstat!BF$4,'FAOstat _govt exp'!$H:$H,FAOstat!BF$3,'FAOstat _govt exp'!$D:$D,FAOstat!$B117)</f>
        <v>1658.84</v>
      </c>
      <c r="BG117">
        <f>SUMIFS('FAOstat _govt exp'!$L:$L,'FAOstat _govt exp'!$J:$J,FAOstat!BG$4,'FAOstat _govt exp'!$H:$H,FAOstat!BG$3,'FAOstat _govt exp'!$D:$D,FAOstat!$B117)</f>
        <v>1866.96</v>
      </c>
      <c r="BH117">
        <f>SUMIFS('FAOstat _govt exp'!$L:$L,'FAOstat _govt exp'!$J:$J,FAOstat!BH$4,'FAOstat _govt exp'!$H:$H,FAOstat!BH$3,'FAOstat _govt exp'!$D:$D,FAOstat!$B117)</f>
        <v>2149.3200000000002</v>
      </c>
      <c r="BI117">
        <f>SUMIFS('FAOstat _govt exp'!$L:$L,'FAOstat _govt exp'!$J:$J,FAOstat!BI$4,'FAOstat _govt exp'!$H:$H,FAOstat!BI$3,'FAOstat _govt exp'!$D:$D,FAOstat!$B117)</f>
        <v>0</v>
      </c>
      <c r="BJ117">
        <f>SUMIFS('FAOstat _govt exp'!$L:$L,'FAOstat _govt exp'!$J:$J,FAOstat!BJ$4,'FAOstat _govt exp'!$H:$H,FAOstat!BJ$3,'FAOstat _govt exp'!$D:$D,FAOstat!$B117)</f>
        <v>0</v>
      </c>
      <c r="BK117">
        <f>SUMIFS('FAOstat _govt exp'!$L:$L,'FAOstat _govt exp'!$J:$J,FAOstat!BK$4,'FAOstat _govt exp'!$H:$H,FAOstat!BK$3,'FAOstat _govt exp'!$D:$D,FAOstat!$B117)</f>
        <v>427.15</v>
      </c>
      <c r="BL117">
        <f>SUMIFS('FAOstat _govt exp'!$L:$L,'FAOstat _govt exp'!$J:$J,FAOstat!BL$4,'FAOstat _govt exp'!$H:$H,FAOstat!BL$3,'FAOstat _govt exp'!$D:$D,FAOstat!$B117)</f>
        <v>479.61</v>
      </c>
      <c r="BM117">
        <f>SUMIFS('FAOstat _govt exp'!$L:$L,'FAOstat _govt exp'!$J:$J,FAOstat!BM$4,'FAOstat _govt exp'!$H:$H,FAOstat!BM$3,'FAOstat _govt exp'!$D:$D,FAOstat!$B117)</f>
        <v>322.43</v>
      </c>
      <c r="BN117">
        <f>SUMIFS('FAOstat _govt exp'!$L:$L,'FAOstat _govt exp'!$J:$J,FAOstat!BN$4,'FAOstat _govt exp'!$H:$H,FAOstat!BN$3,'FAOstat _govt exp'!$D:$D,FAOstat!$B117)</f>
        <v>608.11</v>
      </c>
      <c r="BO117">
        <f>SUMIFS('FAOstat _govt exp'!$L:$L,'FAOstat _govt exp'!$J:$J,FAOstat!BO$4,'FAOstat _govt exp'!$H:$H,FAOstat!BO$3,'FAOstat _govt exp'!$D:$D,FAOstat!$B117)</f>
        <v>1257.55</v>
      </c>
      <c r="BP117">
        <f>SUMIFS('FAOstat _govt exp'!$L:$L,'FAOstat _govt exp'!$J:$J,FAOstat!BP$4,'FAOstat _govt exp'!$H:$H,FAOstat!BP$3,'FAOstat _govt exp'!$D:$D,FAOstat!$B117)</f>
        <v>859.53</v>
      </c>
      <c r="BQ117">
        <f>SUMIFS('FAOstat _govt exp'!$L:$L,'FAOstat _govt exp'!$J:$J,FAOstat!BQ$4,'FAOstat _govt exp'!$H:$H,FAOstat!BQ$3,'FAOstat _govt exp'!$D:$D,FAOstat!$B117)</f>
        <v>654.11</v>
      </c>
      <c r="BR117">
        <f>SUMIFS('FAOstat _govt exp'!$L:$L,'FAOstat _govt exp'!$J:$J,FAOstat!BR$4,'FAOstat _govt exp'!$H:$H,FAOstat!BR$3,'FAOstat _govt exp'!$D:$D,FAOstat!$B117)</f>
        <v>603.08000000000004</v>
      </c>
      <c r="BS117">
        <f>SUMIFS('FAOstat _govt exp'!$L:$L,'FAOstat _govt exp'!$J:$J,FAOstat!BS$4,'FAOstat _govt exp'!$H:$H,FAOstat!BS$3,'FAOstat _govt exp'!$D:$D,FAOstat!$B117)</f>
        <v>0</v>
      </c>
      <c r="BT117">
        <f>SUMIFS('FAOstat _govt exp'!$L:$L,'FAOstat _govt exp'!$J:$J,FAOstat!BT$4,'FAOstat _govt exp'!$H:$H,FAOstat!BT$3,'FAOstat _govt exp'!$D:$D,FAOstat!$B117)</f>
        <v>0</v>
      </c>
      <c r="BU117">
        <f>SUMIFS('FAOstat _govt exp'!$L:$L,'FAOstat _govt exp'!$J:$J,FAOstat!BU$4,'FAOstat _govt exp'!$H:$H,FAOstat!BU$3,'FAOstat _govt exp'!$D:$D,FAOstat!$B117)</f>
        <v>3.98</v>
      </c>
      <c r="BV117">
        <f>SUMIFS('FAOstat _govt exp'!$L:$L,'FAOstat _govt exp'!$J:$J,FAOstat!BV$4,'FAOstat _govt exp'!$H:$H,FAOstat!BV$3,'FAOstat _govt exp'!$D:$D,FAOstat!$B117)</f>
        <v>10.130000000000001</v>
      </c>
      <c r="BW117">
        <f>SUMIFS('FAOstat _govt exp'!$L:$L,'FAOstat _govt exp'!$J:$J,FAOstat!BW$4,'FAOstat _govt exp'!$H:$H,FAOstat!BW$3,'FAOstat _govt exp'!$D:$D,FAOstat!$B117)</f>
        <v>27.64</v>
      </c>
      <c r="BX117">
        <f>SUMIFS('FAOstat _govt exp'!$L:$L,'FAOstat _govt exp'!$J:$J,FAOstat!BX$4,'FAOstat _govt exp'!$H:$H,FAOstat!BX$3,'FAOstat _govt exp'!$D:$D,FAOstat!$B117)</f>
        <v>29.11</v>
      </c>
      <c r="BY117">
        <f>SUMIFS('FAOstat _govt exp'!$L:$L,'FAOstat _govt exp'!$J:$J,FAOstat!BY$4,'FAOstat _govt exp'!$H:$H,FAOstat!BY$3,'FAOstat _govt exp'!$D:$D,FAOstat!$B117)</f>
        <v>22.19</v>
      </c>
      <c r="BZ117">
        <f>SUMIFS('FAOstat _govt exp'!$L:$L,'FAOstat _govt exp'!$J:$J,FAOstat!BZ$4,'FAOstat _govt exp'!$H:$H,FAOstat!BZ$3,'FAOstat _govt exp'!$D:$D,FAOstat!$B117)</f>
        <v>20.16</v>
      </c>
      <c r="CA117">
        <f>SUMIFS('FAOstat _govt exp'!$L:$L,'FAOstat _govt exp'!$J:$J,FAOstat!CA$4,'FAOstat _govt exp'!$H:$H,FAOstat!CA$3,'FAOstat _govt exp'!$D:$D,FAOstat!$B117)</f>
        <v>19.78</v>
      </c>
      <c r="CB117">
        <f>SUMIFS('FAOstat _govt exp'!$L:$L,'FAOstat _govt exp'!$J:$J,FAOstat!CB$4,'FAOstat _govt exp'!$H:$H,FAOstat!CB$3,'FAOstat _govt exp'!$D:$D,FAOstat!$B117)</f>
        <v>37.31</v>
      </c>
      <c r="CC117">
        <f>SUMIFS('FAOstat _govt exp'!$L:$L,'FAOstat _govt exp'!$J:$J,FAOstat!CC$4,'FAOstat _govt exp'!$H:$H,FAOstat!CC$3,'FAOstat _govt exp'!$D:$D,FAOstat!$B117)</f>
        <v>0</v>
      </c>
      <c r="CD117">
        <f>SUMIFS('FAOstat _govt exp'!$L:$L,'FAOstat _govt exp'!$J:$J,FAOstat!CD$4,'FAOstat _govt exp'!$H:$H,FAOstat!CD$3,'FAOstat _govt exp'!$D:$D,FAOstat!$B117)</f>
        <v>0</v>
      </c>
      <c r="CE117" s="4">
        <f>SUMIFS('FAOstat_value added'!$L:$L,'FAOstat_value added'!$J:$J,FAOstat!CE$4,'FAOstat_value added'!$D:$D,FAOstat!$B117)</f>
        <v>12298.942062</v>
      </c>
      <c r="CF117" s="4">
        <f>IF(SUMIFS('FAOstat_value added'!$L:$L,'FAOstat_value added'!$J:$J,FAOstat!CF$4,'FAOstat_value added'!$D:$D,FAOstat!$B117)=0,CE117*(1+Assumptions!$C$10),SUMIFS('FAOstat_value added'!$L:$L,'FAOstat_value added'!$J:$J,FAOstat!CF$4,'FAOstat_value added'!$D:$D,FAOstat!$B117))</f>
        <v>14975.794684</v>
      </c>
      <c r="CG117" s="4">
        <f>IF(SUMIFS('FAOstat_value added'!$L:$L,'FAOstat_value added'!$J:$J,FAOstat!CG$4,'FAOstat_value added'!$D:$D,FAOstat!$B117)=0,CF117*(1+Assumptions!$C$10),SUMIFS('FAOstat_value added'!$L:$L,'FAOstat_value added'!$J:$J,FAOstat!CG$4,'FAOstat_value added'!$D:$D,FAOstat!$B117))</f>
        <v>13331.013217</v>
      </c>
      <c r="CH117" s="4">
        <f>IF(SUMIFS('FAOstat_value added'!$L:$L,'FAOstat_value added'!$J:$J,FAOstat!CH$4,'FAOstat_value added'!$D:$D,FAOstat!$B117)=0,CG117*(1+Assumptions!$C$10),SUMIFS('FAOstat_value added'!$L:$L,'FAOstat_value added'!$J:$J,FAOstat!CH$4,'FAOstat_value added'!$D:$D,FAOstat!$B117))</f>
        <v>15066.047237999999</v>
      </c>
      <c r="CI117" s="4">
        <f>IF(SUMIFS('FAOstat_value added'!$L:$L,'FAOstat_value added'!$J:$J,FAOstat!CI$4,'FAOstat_value added'!$D:$D,FAOstat!$B117)=0,CH117*(1+Assumptions!$C$10),SUMIFS('FAOstat_value added'!$L:$L,'FAOstat_value added'!$J:$J,FAOstat!CI$4,'FAOstat_value added'!$D:$D,FAOstat!$B117))</f>
        <v>14245.809612999999</v>
      </c>
      <c r="CJ117" s="4">
        <f>IF(SUMIFS('FAOstat_value added'!$L:$L,'FAOstat_value added'!$J:$J,FAOstat!CJ$4,'FAOstat_value added'!$D:$D,FAOstat!$B117)=0,CI117*(1+Assumptions!$C$10),SUMIFS('FAOstat_value added'!$L:$L,'FAOstat_value added'!$J:$J,FAOstat!CJ$4,'FAOstat_value added'!$D:$D,FAOstat!$B117))</f>
        <v>10513.330679999999</v>
      </c>
      <c r="CK117" s="4">
        <f>IF(SUMIFS('FAOstat_value added'!$L:$L,'FAOstat_value added'!$J:$J,FAOstat!CK$4,'FAOstat_value added'!$D:$D,FAOstat!$B117)=0,CJ117*(1+Assumptions!$C$10),SUMIFS('FAOstat_value added'!$L:$L,'FAOstat_value added'!$J:$J,FAOstat!CK$4,'FAOstat_value added'!$D:$D,FAOstat!$B117))</f>
        <v>11237.7466</v>
      </c>
      <c r="CL117" s="4">
        <f>IF(SUMIFS('FAOstat_value added'!$L:$L,'FAOstat_value added'!$J:$J,FAOstat!CL$4,'FAOstat_value added'!$D:$D,FAOstat!$B117)=0,CK117*(1+Assumptions!$C$10),SUMIFS('FAOstat_value added'!$L:$L,'FAOstat_value added'!$J:$J,FAOstat!CL$4,'FAOstat_value added'!$D:$D,FAOstat!$B117))</f>
        <v>14489.063327</v>
      </c>
      <c r="CM117" s="4">
        <f>IF(SUMIFS('FAOstat_value added'!$L:$L,'FAOstat_value added'!$J:$J,FAOstat!CM$4,'FAOstat_value added'!$D:$D,FAOstat!$B117)=0,CL117*(1+Assumptions!$C$10),SUMIFS('FAOstat_value added'!$L:$L,'FAOstat_value added'!$J:$J,FAOstat!CM$4,'FAOstat_value added'!$D:$D,FAOstat!$B117))</f>
        <v>12337.346507</v>
      </c>
      <c r="CN117" s="4">
        <f>IF(SUMIFS('FAOstat_value added'!$L:$L,'FAOstat_value added'!$J:$J,FAOstat!CN$4,'FAOstat_value added'!$D:$D,FAOstat!$B117)=0,CM117*(1+Assumptions!$C$10),SUMIFS('FAOstat_value added'!$L:$L,'FAOstat_value added'!$J:$J,FAOstat!CN$4,'FAOstat_value added'!$D:$D,FAOstat!$B117))</f>
        <v>12584.09343714</v>
      </c>
      <c r="CO117" s="36">
        <f t="shared" si="49"/>
        <v>-6.5838822406450448E-2</v>
      </c>
    </row>
    <row r="118" spans="2:93" x14ac:dyDescent="0.35">
      <c r="B118" t="s">
        <v>259</v>
      </c>
      <c r="C118">
        <f t="shared" si="29"/>
        <v>0</v>
      </c>
      <c r="D118">
        <f t="shared" si="30"/>
        <v>0</v>
      </c>
      <c r="E118">
        <f t="shared" si="31"/>
        <v>0</v>
      </c>
      <c r="F118">
        <f t="shared" si="32"/>
        <v>0</v>
      </c>
      <c r="G118">
        <f t="shared" si="33"/>
        <v>0</v>
      </c>
      <c r="H118">
        <f t="shared" si="34"/>
        <v>0</v>
      </c>
      <c r="I118">
        <f t="shared" si="35"/>
        <v>0</v>
      </c>
      <c r="J118">
        <f t="shared" si="36"/>
        <v>0</v>
      </c>
      <c r="K118">
        <f t="shared" si="37"/>
        <v>0</v>
      </c>
      <c r="L118">
        <f t="shared" si="38"/>
        <v>0</v>
      </c>
      <c r="M118" s="4">
        <f t="shared" si="39"/>
        <v>2219.16</v>
      </c>
      <c r="N118" s="4">
        <f t="shared" si="40"/>
        <v>2199.31</v>
      </c>
      <c r="O118" s="4">
        <f t="shared" si="41"/>
        <v>1784.37</v>
      </c>
      <c r="P118" s="4">
        <f t="shared" si="42"/>
        <v>2229.56</v>
      </c>
      <c r="Q118" s="4">
        <f t="shared" si="43"/>
        <v>2305.83</v>
      </c>
      <c r="R118" s="4">
        <f t="shared" si="44"/>
        <v>1963.5</v>
      </c>
      <c r="S118" s="4">
        <f t="shared" si="45"/>
        <v>1741.56</v>
      </c>
      <c r="T118" s="4">
        <f t="shared" si="46"/>
        <v>1849.09</v>
      </c>
      <c r="U118" s="4">
        <f t="shared" si="47"/>
        <v>0</v>
      </c>
      <c r="V118" s="4">
        <f t="shared" si="48"/>
        <v>0</v>
      </c>
      <c r="W118">
        <f>SUMIFS('FAOstat _govt exp'!$L:$L,'FAOstat _govt exp'!$J:$J,FAOstat!W$4,'FAOstat _govt exp'!$H:$H,FAOstat!W$3,'FAOstat _govt exp'!$D:$D,FAOstat!$B118)</f>
        <v>836.21</v>
      </c>
      <c r="X118">
        <f>SUMIFS('FAOstat _govt exp'!$L:$L,'FAOstat _govt exp'!$J:$J,FAOstat!X$4,'FAOstat _govt exp'!$H:$H,FAOstat!X$3,'FAOstat _govt exp'!$D:$D,FAOstat!$B118)</f>
        <v>848.87</v>
      </c>
      <c r="Y118">
        <f>SUMIFS('FAOstat _govt exp'!$L:$L,'FAOstat _govt exp'!$J:$J,FAOstat!Y$4,'FAOstat _govt exp'!$H:$H,FAOstat!Y$3,'FAOstat _govt exp'!$D:$D,FAOstat!$B118)</f>
        <v>859.59</v>
      </c>
      <c r="Z118">
        <f>SUMIFS('FAOstat _govt exp'!$L:$L,'FAOstat _govt exp'!$J:$J,FAOstat!Z$4,'FAOstat _govt exp'!$H:$H,FAOstat!Z$3,'FAOstat _govt exp'!$D:$D,FAOstat!$B118)</f>
        <v>776.02</v>
      </c>
      <c r="AA118">
        <f>SUMIFS('FAOstat _govt exp'!$L:$L,'FAOstat _govt exp'!$J:$J,FAOstat!AA$4,'FAOstat _govt exp'!$H:$H,FAOstat!AA$3,'FAOstat _govt exp'!$D:$D,FAOstat!$B118)</f>
        <v>994.14</v>
      </c>
      <c r="AB118">
        <f>SUMIFS('FAOstat _govt exp'!$L:$L,'FAOstat _govt exp'!$J:$J,FAOstat!AB$4,'FAOstat _govt exp'!$H:$H,FAOstat!AB$3,'FAOstat _govt exp'!$D:$D,FAOstat!$B118)</f>
        <v>694.88</v>
      </c>
      <c r="AC118">
        <f>SUMIFS('FAOstat _govt exp'!$L:$L,'FAOstat _govt exp'!$J:$J,FAOstat!AC$4,'FAOstat _govt exp'!$H:$H,FAOstat!AC$3,'FAOstat _govt exp'!$D:$D,FAOstat!$B118)</f>
        <v>567.09</v>
      </c>
      <c r="AD118">
        <f>SUMIFS('FAOstat _govt exp'!$L:$L,'FAOstat _govt exp'!$J:$J,FAOstat!AD$4,'FAOstat _govt exp'!$H:$H,FAOstat!AD$3,'FAOstat _govt exp'!$D:$D,FAOstat!$B118)</f>
        <v>595.29</v>
      </c>
      <c r="AE118">
        <f>SUMIFS('FAOstat _govt exp'!$L:$L,'FAOstat _govt exp'!$J:$J,FAOstat!AE$4,'FAOstat _govt exp'!$H:$H,FAOstat!AE$3,'FAOstat _govt exp'!$D:$D,FAOstat!$B118)</f>
        <v>0</v>
      </c>
      <c r="AF118">
        <f>SUMIFS('FAOstat _govt exp'!$L:$L,'FAOstat _govt exp'!$J:$J,FAOstat!AF$4,'FAOstat _govt exp'!$H:$H,FAOstat!AF$3,'FAOstat _govt exp'!$D:$D,FAOstat!$B118)</f>
        <v>0</v>
      </c>
      <c r="AG118">
        <f>SUMIFS('FAOstat _govt exp'!$L:$L,'FAOstat _govt exp'!$J:$J,FAOstat!AG$4,'FAOstat _govt exp'!$H:$H,FAOstat!AG$3,'FAOstat _govt exp'!$D:$D,FAOstat!$B118)</f>
        <v>1382.95</v>
      </c>
      <c r="AH118">
        <f>SUMIFS('FAOstat _govt exp'!$L:$L,'FAOstat _govt exp'!$J:$J,FAOstat!AH$4,'FAOstat _govt exp'!$H:$H,FAOstat!AH$3,'FAOstat _govt exp'!$D:$D,FAOstat!$B118)</f>
        <v>1350.44</v>
      </c>
      <c r="AI118">
        <f>SUMIFS('FAOstat _govt exp'!$L:$L,'FAOstat _govt exp'!$J:$J,FAOstat!AI$4,'FAOstat _govt exp'!$H:$H,FAOstat!AI$3,'FAOstat _govt exp'!$D:$D,FAOstat!$B118)</f>
        <v>924.78</v>
      </c>
      <c r="AJ118">
        <f>SUMIFS('FAOstat _govt exp'!$L:$L,'FAOstat _govt exp'!$J:$J,FAOstat!AJ$4,'FAOstat _govt exp'!$H:$H,FAOstat!AJ$3,'FAOstat _govt exp'!$D:$D,FAOstat!$B118)</f>
        <v>1453.54</v>
      </c>
      <c r="AK118">
        <f>SUMIFS('FAOstat _govt exp'!$L:$L,'FAOstat _govt exp'!$J:$J,FAOstat!AK$4,'FAOstat _govt exp'!$H:$H,FAOstat!AK$3,'FAOstat _govt exp'!$D:$D,FAOstat!$B118)</f>
        <v>1311.69</v>
      </c>
      <c r="AL118">
        <f>SUMIFS('FAOstat _govt exp'!$L:$L,'FAOstat _govt exp'!$J:$J,FAOstat!AL$4,'FAOstat _govt exp'!$H:$H,FAOstat!AL$3,'FAOstat _govt exp'!$D:$D,FAOstat!$B118)</f>
        <v>1268.6199999999999</v>
      </c>
      <c r="AM118">
        <f>SUMIFS('FAOstat _govt exp'!$L:$L,'FAOstat _govt exp'!$J:$J,FAOstat!AM$4,'FAOstat _govt exp'!$H:$H,FAOstat!AM$3,'FAOstat _govt exp'!$D:$D,FAOstat!$B118)</f>
        <v>1174.47</v>
      </c>
      <c r="AN118">
        <f>SUMIFS('FAOstat _govt exp'!$L:$L,'FAOstat _govt exp'!$J:$J,FAOstat!AN$4,'FAOstat _govt exp'!$H:$H,FAOstat!AN$3,'FAOstat _govt exp'!$D:$D,FAOstat!$B118)</f>
        <v>1253.8</v>
      </c>
      <c r="AO118">
        <f>SUMIFS('FAOstat _govt exp'!$L:$L,'FAOstat _govt exp'!$J:$J,FAOstat!AO$4,'FAOstat _govt exp'!$H:$H,FAOstat!AO$3,'FAOstat _govt exp'!$D:$D,FAOstat!$B118)</f>
        <v>0</v>
      </c>
      <c r="AP118">
        <f>SUMIFS('FAOstat _govt exp'!$L:$L,'FAOstat _govt exp'!$J:$J,FAOstat!AP$4,'FAOstat _govt exp'!$H:$H,FAOstat!AP$3,'FAOstat _govt exp'!$D:$D,FAOstat!$B118)</f>
        <v>0</v>
      </c>
      <c r="AQ118">
        <f>SUMIFS('FAOstat _govt exp'!$L:$L,'FAOstat _govt exp'!$J:$J,FAOstat!AQ$4,'FAOstat _govt exp'!$H:$H,FAOstat!AQ$3,'FAOstat _govt exp'!$D:$D,FAOstat!$B118)</f>
        <v>0</v>
      </c>
      <c r="AR118">
        <f>SUMIFS('FAOstat _govt exp'!$L:$L,'FAOstat _govt exp'!$J:$J,FAOstat!AR$4,'FAOstat _govt exp'!$H:$H,FAOstat!AR$3,'FAOstat _govt exp'!$D:$D,FAOstat!$B118)</f>
        <v>0</v>
      </c>
      <c r="AS118">
        <f>SUMIFS('FAOstat _govt exp'!$L:$L,'FAOstat _govt exp'!$J:$J,FAOstat!AS$4,'FAOstat _govt exp'!$H:$H,FAOstat!AS$3,'FAOstat _govt exp'!$D:$D,FAOstat!$B118)</f>
        <v>0</v>
      </c>
      <c r="AT118">
        <f>SUMIFS('FAOstat _govt exp'!$L:$L,'FAOstat _govt exp'!$J:$J,FAOstat!AT$4,'FAOstat _govt exp'!$H:$H,FAOstat!AT$3,'FAOstat _govt exp'!$D:$D,FAOstat!$B118)</f>
        <v>0</v>
      </c>
      <c r="AU118">
        <f>SUMIFS('FAOstat _govt exp'!$L:$L,'FAOstat _govt exp'!$J:$J,FAOstat!AU$4,'FAOstat _govt exp'!$H:$H,FAOstat!AU$3,'FAOstat _govt exp'!$D:$D,FAOstat!$B118)</f>
        <v>0</v>
      </c>
      <c r="AV118">
        <f>SUMIFS('FAOstat _govt exp'!$L:$L,'FAOstat _govt exp'!$J:$J,FAOstat!AV$4,'FAOstat _govt exp'!$H:$H,FAOstat!AV$3,'FAOstat _govt exp'!$D:$D,FAOstat!$B118)</f>
        <v>0</v>
      </c>
      <c r="AW118">
        <f>SUMIFS('FAOstat _govt exp'!$L:$L,'FAOstat _govt exp'!$J:$J,FAOstat!AW$4,'FAOstat _govt exp'!$H:$H,FAOstat!AW$3,'FAOstat _govt exp'!$D:$D,FAOstat!$B118)</f>
        <v>0</v>
      </c>
      <c r="AX118">
        <f>SUMIFS('FAOstat _govt exp'!$L:$L,'FAOstat _govt exp'!$J:$J,FAOstat!AX$4,'FAOstat _govt exp'!$H:$H,FAOstat!AX$3,'FAOstat _govt exp'!$D:$D,FAOstat!$B118)</f>
        <v>0</v>
      </c>
      <c r="AY118">
        <f>SUMIFS('FAOstat _govt exp'!$L:$L,'FAOstat _govt exp'!$J:$J,FAOstat!AY$4,'FAOstat _govt exp'!$H:$H,FAOstat!AY$3,'FAOstat _govt exp'!$D:$D,FAOstat!$B118)</f>
        <v>0</v>
      </c>
      <c r="AZ118">
        <f>SUMIFS('FAOstat _govt exp'!$L:$L,'FAOstat _govt exp'!$J:$J,FAOstat!AZ$4,'FAOstat _govt exp'!$H:$H,FAOstat!AZ$3,'FAOstat _govt exp'!$D:$D,FAOstat!$B118)</f>
        <v>0</v>
      </c>
      <c r="BA118">
        <f>SUMIFS('FAOstat _govt exp'!$L:$L,'FAOstat _govt exp'!$J:$J,FAOstat!BA$4,'FAOstat _govt exp'!$H:$H,FAOstat!BA$3,'FAOstat _govt exp'!$D:$D,FAOstat!$B118)</f>
        <v>652.49</v>
      </c>
      <c r="BB118">
        <f>SUMIFS('FAOstat _govt exp'!$L:$L,'FAOstat _govt exp'!$J:$J,FAOstat!BB$4,'FAOstat _govt exp'!$H:$H,FAOstat!BB$3,'FAOstat _govt exp'!$D:$D,FAOstat!$B118)</f>
        <v>751.8</v>
      </c>
      <c r="BC118">
        <f>SUMIFS('FAOstat _govt exp'!$L:$L,'FAOstat _govt exp'!$J:$J,FAOstat!BC$4,'FAOstat _govt exp'!$H:$H,FAOstat!BC$3,'FAOstat _govt exp'!$D:$D,FAOstat!$B118)</f>
        <v>622.58000000000004</v>
      </c>
      <c r="BD118">
        <f>SUMIFS('FAOstat _govt exp'!$L:$L,'FAOstat _govt exp'!$J:$J,FAOstat!BD$4,'FAOstat _govt exp'!$H:$H,FAOstat!BD$3,'FAOstat _govt exp'!$D:$D,FAOstat!$B118)</f>
        <v>606.77</v>
      </c>
      <c r="BE118">
        <f>SUMIFS('FAOstat _govt exp'!$L:$L,'FAOstat _govt exp'!$J:$J,FAOstat!BE$4,'FAOstat _govt exp'!$H:$H,FAOstat!BE$3,'FAOstat _govt exp'!$D:$D,FAOstat!$B118)</f>
        <v>855.14</v>
      </c>
      <c r="BF118">
        <f>SUMIFS('FAOstat _govt exp'!$L:$L,'FAOstat _govt exp'!$J:$J,FAOstat!BF$4,'FAOstat _govt exp'!$H:$H,FAOstat!BF$3,'FAOstat _govt exp'!$D:$D,FAOstat!$B118)</f>
        <v>570.13</v>
      </c>
      <c r="BG118">
        <f>SUMIFS('FAOstat _govt exp'!$L:$L,'FAOstat _govt exp'!$J:$J,FAOstat!BG$4,'FAOstat _govt exp'!$H:$H,FAOstat!BG$3,'FAOstat _govt exp'!$D:$D,FAOstat!$B118)</f>
        <v>443.06</v>
      </c>
      <c r="BH118">
        <f>SUMIFS('FAOstat _govt exp'!$L:$L,'FAOstat _govt exp'!$J:$J,FAOstat!BH$4,'FAOstat _govt exp'!$H:$H,FAOstat!BH$3,'FAOstat _govt exp'!$D:$D,FAOstat!$B118)</f>
        <v>467.56</v>
      </c>
      <c r="BI118">
        <f>SUMIFS('FAOstat _govt exp'!$L:$L,'FAOstat _govt exp'!$J:$J,FAOstat!BI$4,'FAOstat _govt exp'!$H:$H,FAOstat!BI$3,'FAOstat _govt exp'!$D:$D,FAOstat!$B118)</f>
        <v>0</v>
      </c>
      <c r="BJ118">
        <f>SUMIFS('FAOstat _govt exp'!$L:$L,'FAOstat _govt exp'!$J:$J,FAOstat!BJ$4,'FAOstat _govt exp'!$H:$H,FAOstat!BJ$3,'FAOstat _govt exp'!$D:$D,FAOstat!$B118)</f>
        <v>0</v>
      </c>
      <c r="BK118">
        <f>SUMIFS('FAOstat _govt exp'!$L:$L,'FAOstat _govt exp'!$J:$J,FAOstat!BK$4,'FAOstat _govt exp'!$H:$H,FAOstat!BK$3,'FAOstat _govt exp'!$D:$D,FAOstat!$B118)</f>
        <v>185.14</v>
      </c>
      <c r="BL118">
        <f>SUMIFS('FAOstat _govt exp'!$L:$L,'FAOstat _govt exp'!$J:$J,FAOstat!BL$4,'FAOstat _govt exp'!$H:$H,FAOstat!BL$3,'FAOstat _govt exp'!$D:$D,FAOstat!$B118)</f>
        <v>209.07</v>
      </c>
      <c r="BM118">
        <f>SUMIFS('FAOstat _govt exp'!$L:$L,'FAOstat _govt exp'!$J:$J,FAOstat!BM$4,'FAOstat _govt exp'!$H:$H,FAOstat!BM$3,'FAOstat _govt exp'!$D:$D,FAOstat!$B118)</f>
        <v>105.37</v>
      </c>
      <c r="BN118">
        <f>SUMIFS('FAOstat _govt exp'!$L:$L,'FAOstat _govt exp'!$J:$J,FAOstat!BN$4,'FAOstat _govt exp'!$H:$H,FAOstat!BN$3,'FAOstat _govt exp'!$D:$D,FAOstat!$B118)</f>
        <v>213.17</v>
      </c>
      <c r="BO118">
        <f>SUMIFS('FAOstat _govt exp'!$L:$L,'FAOstat _govt exp'!$J:$J,FAOstat!BO$4,'FAOstat _govt exp'!$H:$H,FAOstat!BO$3,'FAOstat _govt exp'!$D:$D,FAOstat!$B118)</f>
        <v>201.89</v>
      </c>
      <c r="BP118">
        <f>SUMIFS('FAOstat _govt exp'!$L:$L,'FAOstat _govt exp'!$J:$J,FAOstat!BP$4,'FAOstat _govt exp'!$H:$H,FAOstat!BP$3,'FAOstat _govt exp'!$D:$D,FAOstat!$B118)</f>
        <v>295.75</v>
      </c>
      <c r="BQ118">
        <f>SUMIFS('FAOstat _govt exp'!$L:$L,'FAOstat _govt exp'!$J:$J,FAOstat!BQ$4,'FAOstat _govt exp'!$H:$H,FAOstat!BQ$3,'FAOstat _govt exp'!$D:$D,FAOstat!$B118)</f>
        <v>233.36</v>
      </c>
      <c r="BR118">
        <f>SUMIFS('FAOstat _govt exp'!$L:$L,'FAOstat _govt exp'!$J:$J,FAOstat!BR$4,'FAOstat _govt exp'!$H:$H,FAOstat!BR$3,'FAOstat _govt exp'!$D:$D,FAOstat!$B118)</f>
        <v>185.03</v>
      </c>
      <c r="BS118">
        <f>SUMIFS('FAOstat _govt exp'!$L:$L,'FAOstat _govt exp'!$J:$J,FAOstat!BS$4,'FAOstat _govt exp'!$H:$H,FAOstat!BS$3,'FAOstat _govt exp'!$D:$D,FAOstat!$B118)</f>
        <v>0</v>
      </c>
      <c r="BT118">
        <f>SUMIFS('FAOstat _govt exp'!$L:$L,'FAOstat _govt exp'!$J:$J,FAOstat!BT$4,'FAOstat _govt exp'!$H:$H,FAOstat!BT$3,'FAOstat _govt exp'!$D:$D,FAOstat!$B118)</f>
        <v>0</v>
      </c>
      <c r="BU118">
        <f>SUMIFS('FAOstat _govt exp'!$L:$L,'FAOstat _govt exp'!$J:$J,FAOstat!BU$4,'FAOstat _govt exp'!$H:$H,FAOstat!BU$3,'FAOstat _govt exp'!$D:$D,FAOstat!$B118)</f>
        <v>0</v>
      </c>
      <c r="BV118">
        <f>SUMIFS('FAOstat _govt exp'!$L:$L,'FAOstat _govt exp'!$J:$J,FAOstat!BV$4,'FAOstat _govt exp'!$H:$H,FAOstat!BV$3,'FAOstat _govt exp'!$D:$D,FAOstat!$B118)</f>
        <v>0</v>
      </c>
      <c r="BW118">
        <f>SUMIFS('FAOstat _govt exp'!$L:$L,'FAOstat _govt exp'!$J:$J,FAOstat!BW$4,'FAOstat _govt exp'!$H:$H,FAOstat!BW$3,'FAOstat _govt exp'!$D:$D,FAOstat!$B118)</f>
        <v>0</v>
      </c>
      <c r="BX118">
        <f>SUMIFS('FAOstat _govt exp'!$L:$L,'FAOstat _govt exp'!$J:$J,FAOstat!BX$4,'FAOstat _govt exp'!$H:$H,FAOstat!BX$3,'FAOstat _govt exp'!$D:$D,FAOstat!$B118)</f>
        <v>0</v>
      </c>
      <c r="BY118">
        <f>SUMIFS('FAOstat _govt exp'!$L:$L,'FAOstat _govt exp'!$J:$J,FAOstat!BY$4,'FAOstat _govt exp'!$H:$H,FAOstat!BY$3,'FAOstat _govt exp'!$D:$D,FAOstat!$B118)</f>
        <v>0</v>
      </c>
      <c r="BZ118">
        <f>SUMIFS('FAOstat _govt exp'!$L:$L,'FAOstat _govt exp'!$J:$J,FAOstat!BZ$4,'FAOstat _govt exp'!$H:$H,FAOstat!BZ$3,'FAOstat _govt exp'!$D:$D,FAOstat!$B118)</f>
        <v>0</v>
      </c>
      <c r="CA118">
        <f>SUMIFS('FAOstat _govt exp'!$L:$L,'FAOstat _govt exp'!$J:$J,FAOstat!CA$4,'FAOstat _govt exp'!$H:$H,FAOstat!CA$3,'FAOstat _govt exp'!$D:$D,FAOstat!$B118)</f>
        <v>0</v>
      </c>
      <c r="CB118">
        <f>SUMIFS('FAOstat _govt exp'!$L:$L,'FAOstat _govt exp'!$J:$J,FAOstat!CB$4,'FAOstat _govt exp'!$H:$H,FAOstat!CB$3,'FAOstat _govt exp'!$D:$D,FAOstat!$B118)</f>
        <v>0</v>
      </c>
      <c r="CC118">
        <f>SUMIFS('FAOstat _govt exp'!$L:$L,'FAOstat _govt exp'!$J:$J,FAOstat!CC$4,'FAOstat _govt exp'!$H:$H,FAOstat!CC$3,'FAOstat _govt exp'!$D:$D,FAOstat!$B118)</f>
        <v>0</v>
      </c>
      <c r="CD118">
        <f>SUMIFS('FAOstat _govt exp'!$L:$L,'FAOstat _govt exp'!$J:$J,FAOstat!CD$4,'FAOstat _govt exp'!$H:$H,FAOstat!CD$3,'FAOstat _govt exp'!$D:$D,FAOstat!$B118)</f>
        <v>0</v>
      </c>
      <c r="CE118" s="4">
        <f>SUMIFS('FAOstat_value added'!$L:$L,'FAOstat_value added'!$J:$J,FAOstat!CE$4,'FAOstat_value added'!$D:$D,FAOstat!$B118)</f>
        <v>4607.9481640000004</v>
      </c>
      <c r="CF118" s="4">
        <f>IF(SUMIFS('FAOstat_value added'!$L:$L,'FAOstat_value added'!$J:$J,FAOstat!CF$4,'FAOstat_value added'!$D:$D,FAOstat!$B118)=0,CE118*(1+Assumptions!$C$10),SUMIFS('FAOstat_value added'!$L:$L,'FAOstat_value added'!$J:$J,FAOstat!CF$4,'FAOstat_value added'!$D:$D,FAOstat!$B118))</f>
        <v>4489.6203699999996</v>
      </c>
      <c r="CG118" s="4">
        <f>IF(SUMIFS('FAOstat_value added'!$L:$L,'FAOstat_value added'!$J:$J,FAOstat!CG$4,'FAOstat_value added'!$D:$D,FAOstat!$B118)=0,CF118*(1+Assumptions!$C$10),SUMIFS('FAOstat_value added'!$L:$L,'FAOstat_value added'!$J:$J,FAOstat!CG$4,'FAOstat_value added'!$D:$D,FAOstat!$B118))</f>
        <v>4160.6252370000002</v>
      </c>
      <c r="CH118" s="4">
        <f>IF(SUMIFS('FAOstat_value added'!$L:$L,'FAOstat_value added'!$J:$J,FAOstat!CH$4,'FAOstat_value added'!$D:$D,FAOstat!$B118)=0,CG118*(1+Assumptions!$C$10),SUMIFS('FAOstat_value added'!$L:$L,'FAOstat_value added'!$J:$J,FAOstat!CH$4,'FAOstat_value added'!$D:$D,FAOstat!$B118))</f>
        <v>4743.5337520000003</v>
      </c>
      <c r="CI118" s="4">
        <f>IF(SUMIFS('FAOstat_value added'!$L:$L,'FAOstat_value added'!$J:$J,FAOstat!CI$4,'FAOstat_value added'!$D:$D,FAOstat!$B118)=0,CH118*(1+Assumptions!$C$10),SUMIFS('FAOstat_value added'!$L:$L,'FAOstat_value added'!$J:$J,FAOstat!CI$4,'FAOstat_value added'!$D:$D,FAOstat!$B118))</f>
        <v>4766.6717369999997</v>
      </c>
      <c r="CJ118" s="4">
        <f>IF(SUMIFS('FAOstat_value added'!$L:$L,'FAOstat_value added'!$J:$J,FAOstat!CJ$4,'FAOstat_value added'!$D:$D,FAOstat!$B118)=0,CI118*(1+Assumptions!$C$10),SUMIFS('FAOstat_value added'!$L:$L,'FAOstat_value added'!$J:$J,FAOstat!CJ$4,'FAOstat_value added'!$D:$D,FAOstat!$B118))</f>
        <v>4184.4834469999996</v>
      </c>
      <c r="CK118" s="4">
        <f>IF(SUMIFS('FAOstat_value added'!$L:$L,'FAOstat_value added'!$J:$J,FAOstat!CK$4,'FAOstat_value added'!$D:$D,FAOstat!$B118)=0,CJ118*(1+Assumptions!$C$10),SUMIFS('FAOstat_value added'!$L:$L,'FAOstat_value added'!$J:$J,FAOstat!CK$4,'FAOstat_value added'!$D:$D,FAOstat!$B118))</f>
        <v>4261.4793170000003</v>
      </c>
      <c r="CL118" s="4">
        <f>IF(SUMIFS('FAOstat_value added'!$L:$L,'FAOstat_value added'!$J:$J,FAOstat!CL$4,'FAOstat_value added'!$D:$D,FAOstat!$B118)=0,CK118*(1+Assumptions!$C$10),SUMIFS('FAOstat_value added'!$L:$L,'FAOstat_value added'!$J:$J,FAOstat!CL$4,'FAOstat_value added'!$D:$D,FAOstat!$B118))</f>
        <v>4639.3701369999999</v>
      </c>
      <c r="CM118" s="4">
        <f>IF(SUMIFS('FAOstat_value added'!$L:$L,'FAOstat_value added'!$J:$J,FAOstat!CM$4,'FAOstat_value added'!$D:$D,FAOstat!$B118)=0,CL118*(1+Assumptions!$C$10),SUMIFS('FAOstat_value added'!$L:$L,'FAOstat_value added'!$J:$J,FAOstat!CM$4,'FAOstat_value added'!$D:$D,FAOstat!$B118))</f>
        <v>4941.48567</v>
      </c>
      <c r="CN118" s="4">
        <f>IF(SUMIFS('FAOstat_value added'!$L:$L,'FAOstat_value added'!$J:$J,FAOstat!CN$4,'FAOstat_value added'!$D:$D,FAOstat!$B118)=0,CM118*(1+Assumptions!$C$10),SUMIFS('FAOstat_value added'!$L:$L,'FAOstat_value added'!$J:$J,FAOstat!CN$4,'FAOstat_value added'!$D:$D,FAOstat!$B118))</f>
        <v>5040.3153834000004</v>
      </c>
      <c r="CO118" s="36">
        <f t="shared" si="49"/>
        <v>-2.5725473139529997E-2</v>
      </c>
    </row>
    <row r="119" spans="2:93" x14ac:dyDescent="0.35">
      <c r="B119" t="s">
        <v>261</v>
      </c>
      <c r="C119">
        <f t="shared" si="29"/>
        <v>0</v>
      </c>
      <c r="D119">
        <f t="shared" si="30"/>
        <v>0</v>
      </c>
      <c r="E119">
        <f t="shared" si="31"/>
        <v>0</v>
      </c>
      <c r="F119">
        <f t="shared" si="32"/>
        <v>0</v>
      </c>
      <c r="G119">
        <f t="shared" si="33"/>
        <v>0</v>
      </c>
      <c r="H119">
        <f t="shared" si="34"/>
        <v>0</v>
      </c>
      <c r="I119">
        <f t="shared" si="35"/>
        <v>0</v>
      </c>
      <c r="J119">
        <f t="shared" si="36"/>
        <v>0</v>
      </c>
      <c r="K119">
        <f t="shared" si="37"/>
        <v>0</v>
      </c>
      <c r="L119">
        <f t="shared" si="38"/>
        <v>0</v>
      </c>
      <c r="M119" s="4">
        <f t="shared" si="39"/>
        <v>182.13</v>
      </c>
      <c r="N119" s="4">
        <f t="shared" si="40"/>
        <v>0</v>
      </c>
      <c r="O119" s="4">
        <f t="shared" si="41"/>
        <v>0</v>
      </c>
      <c r="P119" s="4">
        <f t="shared" si="42"/>
        <v>0</v>
      </c>
      <c r="Q119" s="4">
        <f t="shared" si="43"/>
        <v>0</v>
      </c>
      <c r="R119" s="4">
        <f t="shared" si="44"/>
        <v>0</v>
      </c>
      <c r="S119" s="4">
        <f t="shared" si="45"/>
        <v>0</v>
      </c>
      <c r="T119" s="4">
        <f t="shared" si="46"/>
        <v>0</v>
      </c>
      <c r="U119" s="4">
        <f t="shared" si="47"/>
        <v>0</v>
      </c>
      <c r="V119" s="4">
        <f t="shared" si="48"/>
        <v>0</v>
      </c>
      <c r="W119">
        <f>SUMIFS('FAOstat _govt exp'!$L:$L,'FAOstat _govt exp'!$J:$J,FAOstat!W$4,'FAOstat _govt exp'!$H:$H,FAOstat!W$3,'FAOstat _govt exp'!$D:$D,FAOstat!$B119)</f>
        <v>0</v>
      </c>
      <c r="X119">
        <f>SUMIFS('FAOstat _govt exp'!$L:$L,'FAOstat _govt exp'!$J:$J,FAOstat!X$4,'FAOstat _govt exp'!$H:$H,FAOstat!X$3,'FAOstat _govt exp'!$D:$D,FAOstat!$B119)</f>
        <v>0</v>
      </c>
      <c r="Y119">
        <f>SUMIFS('FAOstat _govt exp'!$L:$L,'FAOstat _govt exp'!$J:$J,FAOstat!Y$4,'FAOstat _govt exp'!$H:$H,FAOstat!Y$3,'FAOstat _govt exp'!$D:$D,FAOstat!$B119)</f>
        <v>0</v>
      </c>
      <c r="Z119">
        <f>SUMIFS('FAOstat _govt exp'!$L:$L,'FAOstat _govt exp'!$J:$J,FAOstat!Z$4,'FAOstat _govt exp'!$H:$H,FAOstat!Z$3,'FAOstat _govt exp'!$D:$D,FAOstat!$B119)</f>
        <v>0</v>
      </c>
      <c r="AA119">
        <f>SUMIFS('FAOstat _govt exp'!$L:$L,'FAOstat _govt exp'!$J:$J,FAOstat!AA$4,'FAOstat _govt exp'!$H:$H,FAOstat!AA$3,'FAOstat _govt exp'!$D:$D,FAOstat!$B119)</f>
        <v>0</v>
      </c>
      <c r="AB119">
        <f>SUMIFS('FAOstat _govt exp'!$L:$L,'FAOstat _govt exp'!$J:$J,FAOstat!AB$4,'FAOstat _govt exp'!$H:$H,FAOstat!AB$3,'FAOstat _govt exp'!$D:$D,FAOstat!$B119)</f>
        <v>0</v>
      </c>
      <c r="AC119">
        <f>SUMIFS('FAOstat _govt exp'!$L:$L,'FAOstat _govt exp'!$J:$J,FAOstat!AC$4,'FAOstat _govt exp'!$H:$H,FAOstat!AC$3,'FAOstat _govt exp'!$D:$D,FAOstat!$B119)</f>
        <v>0</v>
      </c>
      <c r="AD119">
        <f>SUMIFS('FAOstat _govt exp'!$L:$L,'FAOstat _govt exp'!$J:$J,FAOstat!AD$4,'FAOstat _govt exp'!$H:$H,FAOstat!AD$3,'FAOstat _govt exp'!$D:$D,FAOstat!$B119)</f>
        <v>0</v>
      </c>
      <c r="AE119">
        <f>SUMIFS('FAOstat _govt exp'!$L:$L,'FAOstat _govt exp'!$J:$J,FAOstat!AE$4,'FAOstat _govt exp'!$H:$H,FAOstat!AE$3,'FAOstat _govt exp'!$D:$D,FAOstat!$B119)</f>
        <v>0</v>
      </c>
      <c r="AF119">
        <f>SUMIFS('FAOstat _govt exp'!$L:$L,'FAOstat _govt exp'!$J:$J,FAOstat!AF$4,'FAOstat _govt exp'!$H:$H,FAOstat!AF$3,'FAOstat _govt exp'!$D:$D,FAOstat!$B119)</f>
        <v>0</v>
      </c>
      <c r="AG119">
        <f>SUMIFS('FAOstat _govt exp'!$L:$L,'FAOstat _govt exp'!$J:$J,FAOstat!AG$4,'FAOstat _govt exp'!$H:$H,FAOstat!AG$3,'FAOstat _govt exp'!$D:$D,FAOstat!$B119)</f>
        <v>0</v>
      </c>
      <c r="AH119">
        <f>SUMIFS('FAOstat _govt exp'!$L:$L,'FAOstat _govt exp'!$J:$J,FAOstat!AH$4,'FAOstat _govt exp'!$H:$H,FAOstat!AH$3,'FAOstat _govt exp'!$D:$D,FAOstat!$B119)</f>
        <v>0</v>
      </c>
      <c r="AI119">
        <f>SUMIFS('FAOstat _govt exp'!$L:$L,'FAOstat _govt exp'!$J:$J,FAOstat!AI$4,'FAOstat _govt exp'!$H:$H,FAOstat!AI$3,'FAOstat _govt exp'!$D:$D,FAOstat!$B119)</f>
        <v>0</v>
      </c>
      <c r="AJ119">
        <f>SUMIFS('FAOstat _govt exp'!$L:$L,'FAOstat _govt exp'!$J:$J,FAOstat!AJ$4,'FAOstat _govt exp'!$H:$H,FAOstat!AJ$3,'FAOstat _govt exp'!$D:$D,FAOstat!$B119)</f>
        <v>0</v>
      </c>
      <c r="AK119">
        <f>SUMIFS('FAOstat _govt exp'!$L:$L,'FAOstat _govt exp'!$J:$J,FAOstat!AK$4,'FAOstat _govt exp'!$H:$H,FAOstat!AK$3,'FAOstat _govt exp'!$D:$D,FAOstat!$B119)</f>
        <v>0</v>
      </c>
      <c r="AL119">
        <f>SUMIFS('FAOstat _govt exp'!$L:$L,'FAOstat _govt exp'!$J:$J,FAOstat!AL$4,'FAOstat _govt exp'!$H:$H,FAOstat!AL$3,'FAOstat _govt exp'!$D:$D,FAOstat!$B119)</f>
        <v>0</v>
      </c>
      <c r="AM119">
        <f>SUMIFS('FAOstat _govt exp'!$L:$L,'FAOstat _govt exp'!$J:$J,FAOstat!AM$4,'FAOstat _govt exp'!$H:$H,FAOstat!AM$3,'FAOstat _govt exp'!$D:$D,FAOstat!$B119)</f>
        <v>0</v>
      </c>
      <c r="AN119">
        <f>SUMIFS('FAOstat _govt exp'!$L:$L,'FAOstat _govt exp'!$J:$J,FAOstat!AN$4,'FAOstat _govt exp'!$H:$H,FAOstat!AN$3,'FAOstat _govt exp'!$D:$D,FAOstat!$B119)</f>
        <v>0</v>
      </c>
      <c r="AO119">
        <f>SUMIFS('FAOstat _govt exp'!$L:$L,'FAOstat _govt exp'!$J:$J,FAOstat!AO$4,'FAOstat _govt exp'!$H:$H,FAOstat!AO$3,'FAOstat _govt exp'!$D:$D,FAOstat!$B119)</f>
        <v>0</v>
      </c>
      <c r="AP119">
        <f>SUMIFS('FAOstat _govt exp'!$L:$L,'FAOstat _govt exp'!$J:$J,FAOstat!AP$4,'FAOstat _govt exp'!$H:$H,FAOstat!AP$3,'FAOstat _govt exp'!$D:$D,FAOstat!$B119)</f>
        <v>0</v>
      </c>
      <c r="AQ119">
        <f>SUMIFS('FAOstat _govt exp'!$L:$L,'FAOstat _govt exp'!$J:$J,FAOstat!AQ$4,'FAOstat _govt exp'!$H:$H,FAOstat!AQ$3,'FAOstat _govt exp'!$D:$D,FAOstat!$B119)</f>
        <v>0</v>
      </c>
      <c r="AR119">
        <f>SUMIFS('FAOstat _govt exp'!$L:$L,'FAOstat _govt exp'!$J:$J,FAOstat!AR$4,'FAOstat _govt exp'!$H:$H,FAOstat!AR$3,'FAOstat _govt exp'!$D:$D,FAOstat!$B119)</f>
        <v>0</v>
      </c>
      <c r="AS119">
        <f>SUMIFS('FAOstat _govt exp'!$L:$L,'FAOstat _govt exp'!$J:$J,FAOstat!AS$4,'FAOstat _govt exp'!$H:$H,FAOstat!AS$3,'FAOstat _govt exp'!$D:$D,FAOstat!$B119)</f>
        <v>0</v>
      </c>
      <c r="AT119">
        <f>SUMIFS('FAOstat _govt exp'!$L:$L,'FAOstat _govt exp'!$J:$J,FAOstat!AT$4,'FAOstat _govt exp'!$H:$H,FAOstat!AT$3,'FAOstat _govt exp'!$D:$D,FAOstat!$B119)</f>
        <v>0</v>
      </c>
      <c r="AU119">
        <f>SUMIFS('FAOstat _govt exp'!$L:$L,'FAOstat _govt exp'!$J:$J,FAOstat!AU$4,'FAOstat _govt exp'!$H:$H,FAOstat!AU$3,'FAOstat _govt exp'!$D:$D,FAOstat!$B119)</f>
        <v>0</v>
      </c>
      <c r="AV119">
        <f>SUMIFS('FAOstat _govt exp'!$L:$L,'FAOstat _govt exp'!$J:$J,FAOstat!AV$4,'FAOstat _govt exp'!$H:$H,FAOstat!AV$3,'FAOstat _govt exp'!$D:$D,FAOstat!$B119)</f>
        <v>0</v>
      </c>
      <c r="AW119">
        <f>SUMIFS('FAOstat _govt exp'!$L:$L,'FAOstat _govt exp'!$J:$J,FAOstat!AW$4,'FAOstat _govt exp'!$H:$H,FAOstat!AW$3,'FAOstat _govt exp'!$D:$D,FAOstat!$B119)</f>
        <v>0</v>
      </c>
      <c r="AX119">
        <f>SUMIFS('FAOstat _govt exp'!$L:$L,'FAOstat _govt exp'!$J:$J,FAOstat!AX$4,'FAOstat _govt exp'!$H:$H,FAOstat!AX$3,'FAOstat _govt exp'!$D:$D,FAOstat!$B119)</f>
        <v>0</v>
      </c>
      <c r="AY119">
        <f>SUMIFS('FAOstat _govt exp'!$L:$L,'FAOstat _govt exp'!$J:$J,FAOstat!AY$4,'FAOstat _govt exp'!$H:$H,FAOstat!AY$3,'FAOstat _govt exp'!$D:$D,FAOstat!$B119)</f>
        <v>0</v>
      </c>
      <c r="AZ119">
        <f>SUMIFS('FAOstat _govt exp'!$L:$L,'FAOstat _govt exp'!$J:$J,FAOstat!AZ$4,'FAOstat _govt exp'!$H:$H,FAOstat!AZ$3,'FAOstat _govt exp'!$D:$D,FAOstat!$B119)</f>
        <v>0</v>
      </c>
      <c r="BA119">
        <f>SUMIFS('FAOstat _govt exp'!$L:$L,'FAOstat _govt exp'!$J:$J,FAOstat!BA$4,'FAOstat _govt exp'!$H:$H,FAOstat!BA$3,'FAOstat _govt exp'!$D:$D,FAOstat!$B119)</f>
        <v>0</v>
      </c>
      <c r="BB119">
        <f>SUMIFS('FAOstat _govt exp'!$L:$L,'FAOstat _govt exp'!$J:$J,FAOstat!BB$4,'FAOstat _govt exp'!$H:$H,FAOstat!BB$3,'FAOstat _govt exp'!$D:$D,FAOstat!$B119)</f>
        <v>0</v>
      </c>
      <c r="BC119">
        <f>SUMIFS('FAOstat _govt exp'!$L:$L,'FAOstat _govt exp'!$J:$J,FAOstat!BC$4,'FAOstat _govt exp'!$H:$H,FAOstat!BC$3,'FAOstat _govt exp'!$D:$D,FAOstat!$B119)</f>
        <v>0</v>
      </c>
      <c r="BD119">
        <f>SUMIFS('FAOstat _govt exp'!$L:$L,'FAOstat _govt exp'!$J:$J,FAOstat!BD$4,'FAOstat _govt exp'!$H:$H,FAOstat!BD$3,'FAOstat _govt exp'!$D:$D,FAOstat!$B119)</f>
        <v>0</v>
      </c>
      <c r="BE119">
        <f>SUMIFS('FAOstat _govt exp'!$L:$L,'FAOstat _govt exp'!$J:$J,FAOstat!BE$4,'FAOstat _govt exp'!$H:$H,FAOstat!BE$3,'FAOstat _govt exp'!$D:$D,FAOstat!$B119)</f>
        <v>0</v>
      </c>
      <c r="BF119">
        <f>SUMIFS('FAOstat _govt exp'!$L:$L,'FAOstat _govt exp'!$J:$J,FAOstat!BF$4,'FAOstat _govt exp'!$H:$H,FAOstat!BF$3,'FAOstat _govt exp'!$D:$D,FAOstat!$B119)</f>
        <v>0</v>
      </c>
      <c r="BG119">
        <f>SUMIFS('FAOstat _govt exp'!$L:$L,'FAOstat _govt exp'!$J:$J,FAOstat!BG$4,'FAOstat _govt exp'!$H:$H,FAOstat!BG$3,'FAOstat _govt exp'!$D:$D,FAOstat!$B119)</f>
        <v>0</v>
      </c>
      <c r="BH119">
        <f>SUMIFS('FAOstat _govt exp'!$L:$L,'FAOstat _govt exp'!$J:$J,FAOstat!BH$4,'FAOstat _govt exp'!$H:$H,FAOstat!BH$3,'FAOstat _govt exp'!$D:$D,FAOstat!$B119)</f>
        <v>0</v>
      </c>
      <c r="BI119">
        <f>SUMIFS('FAOstat _govt exp'!$L:$L,'FAOstat _govt exp'!$J:$J,FAOstat!BI$4,'FAOstat _govt exp'!$H:$H,FAOstat!BI$3,'FAOstat _govt exp'!$D:$D,FAOstat!$B119)</f>
        <v>0</v>
      </c>
      <c r="BJ119">
        <f>SUMIFS('FAOstat _govt exp'!$L:$L,'FAOstat _govt exp'!$J:$J,FAOstat!BJ$4,'FAOstat _govt exp'!$H:$H,FAOstat!BJ$3,'FAOstat _govt exp'!$D:$D,FAOstat!$B119)</f>
        <v>0</v>
      </c>
      <c r="BK119">
        <f>SUMIFS('FAOstat _govt exp'!$L:$L,'FAOstat _govt exp'!$J:$J,FAOstat!BK$4,'FAOstat _govt exp'!$H:$H,FAOstat!BK$3,'FAOstat _govt exp'!$D:$D,FAOstat!$B119)</f>
        <v>182.13</v>
      </c>
      <c r="BL119">
        <f>SUMIFS('FAOstat _govt exp'!$L:$L,'FAOstat _govt exp'!$J:$J,FAOstat!BL$4,'FAOstat _govt exp'!$H:$H,FAOstat!BL$3,'FAOstat _govt exp'!$D:$D,FAOstat!$B119)</f>
        <v>0</v>
      </c>
      <c r="BM119">
        <f>SUMIFS('FAOstat _govt exp'!$L:$L,'FAOstat _govt exp'!$J:$J,FAOstat!BM$4,'FAOstat _govt exp'!$H:$H,FAOstat!BM$3,'FAOstat _govt exp'!$D:$D,FAOstat!$B119)</f>
        <v>0</v>
      </c>
      <c r="BN119">
        <f>SUMIFS('FAOstat _govt exp'!$L:$L,'FAOstat _govt exp'!$J:$J,FAOstat!BN$4,'FAOstat _govt exp'!$H:$H,FAOstat!BN$3,'FAOstat _govt exp'!$D:$D,FAOstat!$B119)</f>
        <v>0</v>
      </c>
      <c r="BO119">
        <f>SUMIFS('FAOstat _govt exp'!$L:$L,'FAOstat _govt exp'!$J:$J,FAOstat!BO$4,'FAOstat _govt exp'!$H:$H,FAOstat!BO$3,'FAOstat _govt exp'!$D:$D,FAOstat!$B119)</f>
        <v>0</v>
      </c>
      <c r="BP119">
        <f>SUMIFS('FAOstat _govt exp'!$L:$L,'FAOstat _govt exp'!$J:$J,FAOstat!BP$4,'FAOstat _govt exp'!$H:$H,FAOstat!BP$3,'FAOstat _govt exp'!$D:$D,FAOstat!$B119)</f>
        <v>0</v>
      </c>
      <c r="BQ119">
        <f>SUMIFS('FAOstat _govt exp'!$L:$L,'FAOstat _govt exp'!$J:$J,FAOstat!BQ$4,'FAOstat _govt exp'!$H:$H,FAOstat!BQ$3,'FAOstat _govt exp'!$D:$D,FAOstat!$B119)</f>
        <v>0</v>
      </c>
      <c r="BR119">
        <f>SUMIFS('FAOstat _govt exp'!$L:$L,'FAOstat _govt exp'!$J:$J,FAOstat!BR$4,'FAOstat _govt exp'!$H:$H,FAOstat!BR$3,'FAOstat _govt exp'!$D:$D,FAOstat!$B119)</f>
        <v>0</v>
      </c>
      <c r="BS119">
        <f>SUMIFS('FAOstat _govt exp'!$L:$L,'FAOstat _govt exp'!$J:$J,FAOstat!BS$4,'FAOstat _govt exp'!$H:$H,FAOstat!BS$3,'FAOstat _govt exp'!$D:$D,FAOstat!$B119)</f>
        <v>0</v>
      </c>
      <c r="BT119">
        <f>SUMIFS('FAOstat _govt exp'!$L:$L,'FAOstat _govt exp'!$J:$J,FAOstat!BT$4,'FAOstat _govt exp'!$H:$H,FAOstat!BT$3,'FAOstat _govt exp'!$D:$D,FAOstat!$B119)</f>
        <v>0</v>
      </c>
      <c r="BU119">
        <f>SUMIFS('FAOstat _govt exp'!$L:$L,'FAOstat _govt exp'!$J:$J,FAOstat!BU$4,'FAOstat _govt exp'!$H:$H,FAOstat!BU$3,'FAOstat _govt exp'!$D:$D,FAOstat!$B119)</f>
        <v>0</v>
      </c>
      <c r="BV119">
        <f>SUMIFS('FAOstat _govt exp'!$L:$L,'FAOstat _govt exp'!$J:$J,FAOstat!BV$4,'FAOstat _govt exp'!$H:$H,FAOstat!BV$3,'FAOstat _govt exp'!$D:$D,FAOstat!$B119)</f>
        <v>0</v>
      </c>
      <c r="BW119">
        <f>SUMIFS('FAOstat _govt exp'!$L:$L,'FAOstat _govt exp'!$J:$J,FAOstat!BW$4,'FAOstat _govt exp'!$H:$H,FAOstat!BW$3,'FAOstat _govt exp'!$D:$D,FAOstat!$B119)</f>
        <v>0</v>
      </c>
      <c r="BX119">
        <f>SUMIFS('FAOstat _govt exp'!$L:$L,'FAOstat _govt exp'!$J:$J,FAOstat!BX$4,'FAOstat _govt exp'!$H:$H,FAOstat!BX$3,'FAOstat _govt exp'!$D:$D,FAOstat!$B119)</f>
        <v>0</v>
      </c>
      <c r="BY119">
        <f>SUMIFS('FAOstat _govt exp'!$L:$L,'FAOstat _govt exp'!$J:$J,FAOstat!BY$4,'FAOstat _govt exp'!$H:$H,FAOstat!BY$3,'FAOstat _govt exp'!$D:$D,FAOstat!$B119)</f>
        <v>0</v>
      </c>
      <c r="BZ119">
        <f>SUMIFS('FAOstat _govt exp'!$L:$L,'FAOstat _govt exp'!$J:$J,FAOstat!BZ$4,'FAOstat _govt exp'!$H:$H,FAOstat!BZ$3,'FAOstat _govt exp'!$D:$D,FAOstat!$B119)</f>
        <v>0</v>
      </c>
      <c r="CA119">
        <f>SUMIFS('FAOstat _govt exp'!$L:$L,'FAOstat _govt exp'!$J:$J,FAOstat!CA$4,'FAOstat _govt exp'!$H:$H,FAOstat!CA$3,'FAOstat _govt exp'!$D:$D,FAOstat!$B119)</f>
        <v>0</v>
      </c>
      <c r="CB119">
        <f>SUMIFS('FAOstat _govt exp'!$L:$L,'FAOstat _govt exp'!$J:$J,FAOstat!CB$4,'FAOstat _govt exp'!$H:$H,FAOstat!CB$3,'FAOstat _govt exp'!$D:$D,FAOstat!$B119)</f>
        <v>0</v>
      </c>
      <c r="CC119">
        <f>SUMIFS('FAOstat _govt exp'!$L:$L,'FAOstat _govt exp'!$J:$J,FAOstat!CC$4,'FAOstat _govt exp'!$H:$H,FAOstat!CC$3,'FAOstat _govt exp'!$D:$D,FAOstat!$B119)</f>
        <v>0</v>
      </c>
      <c r="CD119">
        <f>SUMIFS('FAOstat _govt exp'!$L:$L,'FAOstat _govt exp'!$J:$J,FAOstat!CD$4,'FAOstat _govt exp'!$H:$H,FAOstat!CD$3,'FAOstat _govt exp'!$D:$D,FAOstat!$B119)</f>
        <v>0</v>
      </c>
      <c r="CE119" s="4">
        <f>SUMIFS('FAOstat_value added'!$L:$L,'FAOstat_value added'!$J:$J,FAOstat!CE$4,'FAOstat_value added'!$D:$D,FAOstat!$B119)</f>
        <v>147.52747299999999</v>
      </c>
      <c r="CF119" s="4">
        <f>IF(SUMIFS('FAOstat_value added'!$L:$L,'FAOstat_value added'!$J:$J,FAOstat!CF$4,'FAOstat_value added'!$D:$D,FAOstat!$B119)=0,CE119*(1+Assumptions!$C$10),SUMIFS('FAOstat_value added'!$L:$L,'FAOstat_value added'!$J:$J,FAOstat!CF$4,'FAOstat_value added'!$D:$D,FAOstat!$B119))</f>
        <v>162.08104399999999</v>
      </c>
      <c r="CG119" s="4">
        <f>IF(SUMIFS('FAOstat_value added'!$L:$L,'FAOstat_value added'!$J:$J,FAOstat!CG$4,'FAOstat_value added'!$D:$D,FAOstat!$B119)=0,CF119*(1+Assumptions!$C$10),SUMIFS('FAOstat_value added'!$L:$L,'FAOstat_value added'!$J:$J,FAOstat!CG$4,'FAOstat_value added'!$D:$D,FAOstat!$B119))</f>
        <v>175.99054899999999</v>
      </c>
      <c r="CH119" s="4">
        <f>IF(SUMIFS('FAOstat_value added'!$L:$L,'FAOstat_value added'!$J:$J,FAOstat!CH$4,'FAOstat_value added'!$D:$D,FAOstat!$B119)=0,CG119*(1+Assumptions!$C$10),SUMIFS('FAOstat_value added'!$L:$L,'FAOstat_value added'!$J:$J,FAOstat!CH$4,'FAOstat_value added'!$D:$D,FAOstat!$B119))</f>
        <v>190.82415399999999</v>
      </c>
      <c r="CI119" s="4">
        <f>IF(SUMIFS('FAOstat_value added'!$L:$L,'FAOstat_value added'!$J:$J,FAOstat!CI$4,'FAOstat_value added'!$D:$D,FAOstat!$B119)=0,CH119*(1+Assumptions!$C$10),SUMIFS('FAOstat_value added'!$L:$L,'FAOstat_value added'!$J:$J,FAOstat!CI$4,'FAOstat_value added'!$D:$D,FAOstat!$B119))</f>
        <v>241.630179</v>
      </c>
      <c r="CJ119" s="4">
        <f>IF(SUMIFS('FAOstat_value added'!$L:$L,'FAOstat_value added'!$J:$J,FAOstat!CJ$4,'FAOstat_value added'!$D:$D,FAOstat!$B119)=0,CI119*(1+Assumptions!$C$10),SUMIFS('FAOstat_value added'!$L:$L,'FAOstat_value added'!$J:$J,FAOstat!CJ$4,'FAOstat_value added'!$D:$D,FAOstat!$B119))</f>
        <v>260.91629699999999</v>
      </c>
      <c r="CK119" s="4">
        <f>IF(SUMIFS('FAOstat_value added'!$L:$L,'FAOstat_value added'!$J:$J,FAOstat!CK$4,'FAOstat_value added'!$D:$D,FAOstat!$B119)=0,CJ119*(1+Assumptions!$C$10),SUMIFS('FAOstat_value added'!$L:$L,'FAOstat_value added'!$J:$J,FAOstat!CK$4,'FAOstat_value added'!$D:$D,FAOstat!$B119))</f>
        <v>278.99340100000001</v>
      </c>
      <c r="CL119" s="4">
        <f>IF(SUMIFS('FAOstat_value added'!$L:$L,'FAOstat_value added'!$J:$J,FAOstat!CL$4,'FAOstat_value added'!$D:$D,FAOstat!$B119)=0,CK119*(1+Assumptions!$C$10),SUMIFS('FAOstat_value added'!$L:$L,'FAOstat_value added'!$J:$J,FAOstat!CL$4,'FAOstat_value added'!$D:$D,FAOstat!$B119))</f>
        <v>310.038025</v>
      </c>
      <c r="CM119" s="4">
        <f>IF(SUMIFS('FAOstat_value added'!$L:$L,'FAOstat_value added'!$J:$J,FAOstat!CM$4,'FAOstat_value added'!$D:$D,FAOstat!$B119)=0,CL119*(1+Assumptions!$C$10),SUMIFS('FAOstat_value added'!$L:$L,'FAOstat_value added'!$J:$J,FAOstat!CM$4,'FAOstat_value added'!$D:$D,FAOstat!$B119))</f>
        <v>335.71428600000002</v>
      </c>
      <c r="CN119" s="4">
        <f>IF(SUMIFS('FAOstat_value added'!$L:$L,'FAOstat_value added'!$J:$J,FAOstat!CN$4,'FAOstat_value added'!$D:$D,FAOstat!$B119)=0,CM119*(1+Assumptions!$C$10),SUMIFS('FAOstat_value added'!$L:$L,'FAOstat_value added'!$J:$J,FAOstat!CN$4,'FAOstat_value added'!$D:$D,FAOstat!$B119))</f>
        <v>342.42857172000004</v>
      </c>
      <c r="CO119" s="36">
        <f t="shared" si="49"/>
        <v>-1</v>
      </c>
    </row>
    <row r="120" spans="2:93" x14ac:dyDescent="0.35">
      <c r="B120" t="s">
        <v>263</v>
      </c>
      <c r="C120">
        <f t="shared" si="29"/>
        <v>580.41999999999996</v>
      </c>
      <c r="D120">
        <f t="shared" si="30"/>
        <v>676.72</v>
      </c>
      <c r="E120">
        <f t="shared" si="31"/>
        <v>703.97</v>
      </c>
      <c r="F120">
        <f t="shared" si="32"/>
        <v>766.31</v>
      </c>
      <c r="G120">
        <f t="shared" si="33"/>
        <v>793.95</v>
      </c>
      <c r="H120">
        <f t="shared" si="34"/>
        <v>0</v>
      </c>
      <c r="I120">
        <f t="shared" si="35"/>
        <v>0</v>
      </c>
      <c r="J120">
        <f t="shared" si="36"/>
        <v>0</v>
      </c>
      <c r="K120">
        <f t="shared" si="37"/>
        <v>0</v>
      </c>
      <c r="L120">
        <f t="shared" si="38"/>
        <v>0</v>
      </c>
      <c r="M120" s="4">
        <f t="shared" si="39"/>
        <v>10295.31</v>
      </c>
      <c r="N120" s="4">
        <f t="shared" si="40"/>
        <v>12299.109999999999</v>
      </c>
      <c r="O120" s="4">
        <f t="shared" si="41"/>
        <v>11671.849999999999</v>
      </c>
      <c r="P120" s="4">
        <f t="shared" si="42"/>
        <v>11789.71</v>
      </c>
      <c r="Q120" s="4">
        <f t="shared" si="43"/>
        <v>11712.68</v>
      </c>
      <c r="R120" s="4">
        <f t="shared" si="44"/>
        <v>12266.43</v>
      </c>
      <c r="S120" s="4">
        <f t="shared" si="45"/>
        <v>12242.91</v>
      </c>
      <c r="T120" s="4">
        <f t="shared" si="46"/>
        <v>4395.32</v>
      </c>
      <c r="U120" s="4">
        <f t="shared" si="47"/>
        <v>0</v>
      </c>
      <c r="V120" s="4">
        <f t="shared" si="48"/>
        <v>0</v>
      </c>
      <c r="W120">
        <f>SUMIFS('FAOstat _govt exp'!$L:$L,'FAOstat _govt exp'!$J:$J,FAOstat!W$4,'FAOstat _govt exp'!$H:$H,FAOstat!W$3,'FAOstat _govt exp'!$D:$D,FAOstat!$B120)</f>
        <v>9714.89</v>
      </c>
      <c r="X120">
        <f>SUMIFS('FAOstat _govt exp'!$L:$L,'FAOstat _govt exp'!$J:$J,FAOstat!X$4,'FAOstat _govt exp'!$H:$H,FAOstat!X$3,'FAOstat _govt exp'!$D:$D,FAOstat!$B120)</f>
        <v>11622.39</v>
      </c>
      <c r="Y120">
        <f>SUMIFS('FAOstat _govt exp'!$L:$L,'FAOstat _govt exp'!$J:$J,FAOstat!Y$4,'FAOstat _govt exp'!$H:$H,FAOstat!Y$3,'FAOstat _govt exp'!$D:$D,FAOstat!$B120)</f>
        <v>10967.88</v>
      </c>
      <c r="Z120">
        <f>SUMIFS('FAOstat _govt exp'!$L:$L,'FAOstat _govt exp'!$J:$J,FAOstat!Z$4,'FAOstat _govt exp'!$H:$H,FAOstat!Z$3,'FAOstat _govt exp'!$D:$D,FAOstat!$B120)</f>
        <v>0</v>
      </c>
      <c r="AA120">
        <f>SUMIFS('FAOstat _govt exp'!$L:$L,'FAOstat _govt exp'!$J:$J,FAOstat!AA$4,'FAOstat _govt exp'!$H:$H,FAOstat!AA$3,'FAOstat _govt exp'!$D:$D,FAOstat!$B120)</f>
        <v>0</v>
      </c>
      <c r="AB120">
        <f>SUMIFS('FAOstat _govt exp'!$L:$L,'FAOstat _govt exp'!$J:$J,FAOstat!AB$4,'FAOstat _govt exp'!$H:$H,FAOstat!AB$3,'FAOstat _govt exp'!$D:$D,FAOstat!$B120)</f>
        <v>0</v>
      </c>
      <c r="AC120">
        <f>SUMIFS('FAOstat _govt exp'!$L:$L,'FAOstat _govt exp'!$J:$J,FAOstat!AC$4,'FAOstat _govt exp'!$H:$H,FAOstat!AC$3,'FAOstat _govt exp'!$D:$D,FAOstat!$B120)</f>
        <v>0</v>
      </c>
      <c r="AD120">
        <f>SUMIFS('FAOstat _govt exp'!$L:$L,'FAOstat _govt exp'!$J:$J,FAOstat!AD$4,'FAOstat _govt exp'!$H:$H,FAOstat!AD$3,'FAOstat _govt exp'!$D:$D,FAOstat!$B120)</f>
        <v>0</v>
      </c>
      <c r="AE120">
        <f>SUMIFS('FAOstat _govt exp'!$L:$L,'FAOstat _govt exp'!$J:$J,FAOstat!AE$4,'FAOstat _govt exp'!$H:$H,FAOstat!AE$3,'FAOstat _govt exp'!$D:$D,FAOstat!$B120)</f>
        <v>0</v>
      </c>
      <c r="AF120">
        <f>SUMIFS('FAOstat _govt exp'!$L:$L,'FAOstat _govt exp'!$J:$J,FAOstat!AF$4,'FAOstat _govt exp'!$H:$H,FAOstat!AF$3,'FAOstat _govt exp'!$D:$D,FAOstat!$B120)</f>
        <v>0</v>
      </c>
      <c r="AG120">
        <f>SUMIFS('FAOstat _govt exp'!$L:$L,'FAOstat _govt exp'!$J:$J,FAOstat!AG$4,'FAOstat _govt exp'!$H:$H,FAOstat!AG$3,'FAOstat _govt exp'!$D:$D,FAOstat!$B120)</f>
        <v>0</v>
      </c>
      <c r="AH120">
        <f>SUMIFS('FAOstat _govt exp'!$L:$L,'FAOstat _govt exp'!$J:$J,FAOstat!AH$4,'FAOstat _govt exp'!$H:$H,FAOstat!AH$3,'FAOstat _govt exp'!$D:$D,FAOstat!$B120)</f>
        <v>0</v>
      </c>
      <c r="AI120">
        <f>SUMIFS('FAOstat _govt exp'!$L:$L,'FAOstat _govt exp'!$J:$J,FAOstat!AI$4,'FAOstat _govt exp'!$H:$H,FAOstat!AI$3,'FAOstat _govt exp'!$D:$D,FAOstat!$B120)</f>
        <v>0</v>
      </c>
      <c r="AJ120">
        <f>SUMIFS('FAOstat _govt exp'!$L:$L,'FAOstat _govt exp'!$J:$J,FAOstat!AJ$4,'FAOstat _govt exp'!$H:$H,FAOstat!AJ$3,'FAOstat _govt exp'!$D:$D,FAOstat!$B120)</f>
        <v>0</v>
      </c>
      <c r="AK120">
        <f>SUMIFS('FAOstat _govt exp'!$L:$L,'FAOstat _govt exp'!$J:$J,FAOstat!AK$4,'FAOstat _govt exp'!$H:$H,FAOstat!AK$3,'FAOstat _govt exp'!$D:$D,FAOstat!$B120)</f>
        <v>0</v>
      </c>
      <c r="AL120">
        <f>SUMIFS('FAOstat _govt exp'!$L:$L,'FAOstat _govt exp'!$J:$J,FAOstat!AL$4,'FAOstat _govt exp'!$H:$H,FAOstat!AL$3,'FAOstat _govt exp'!$D:$D,FAOstat!$B120)</f>
        <v>0</v>
      </c>
      <c r="AM120">
        <f>SUMIFS('FAOstat _govt exp'!$L:$L,'FAOstat _govt exp'!$J:$J,FAOstat!AM$4,'FAOstat _govt exp'!$H:$H,FAOstat!AM$3,'FAOstat _govt exp'!$D:$D,FAOstat!$B120)</f>
        <v>0</v>
      </c>
      <c r="AN120">
        <f>SUMIFS('FAOstat _govt exp'!$L:$L,'FAOstat _govt exp'!$J:$J,FAOstat!AN$4,'FAOstat _govt exp'!$H:$H,FAOstat!AN$3,'FAOstat _govt exp'!$D:$D,FAOstat!$B120)</f>
        <v>0</v>
      </c>
      <c r="AO120">
        <f>SUMIFS('FAOstat _govt exp'!$L:$L,'FAOstat _govt exp'!$J:$J,FAOstat!AO$4,'FAOstat _govt exp'!$H:$H,FAOstat!AO$3,'FAOstat _govt exp'!$D:$D,FAOstat!$B120)</f>
        <v>0</v>
      </c>
      <c r="AP120">
        <f>SUMIFS('FAOstat _govt exp'!$L:$L,'FAOstat _govt exp'!$J:$J,FAOstat!AP$4,'FAOstat _govt exp'!$H:$H,FAOstat!AP$3,'FAOstat _govt exp'!$D:$D,FAOstat!$B120)</f>
        <v>0</v>
      </c>
      <c r="AQ120">
        <f>SUMIFS('FAOstat _govt exp'!$L:$L,'FAOstat _govt exp'!$J:$J,FAOstat!AQ$4,'FAOstat _govt exp'!$H:$H,FAOstat!AQ$3,'FAOstat _govt exp'!$D:$D,FAOstat!$B120)</f>
        <v>580.41999999999996</v>
      </c>
      <c r="AR120">
        <f>SUMIFS('FAOstat _govt exp'!$L:$L,'FAOstat _govt exp'!$J:$J,FAOstat!AR$4,'FAOstat _govt exp'!$H:$H,FAOstat!AR$3,'FAOstat _govt exp'!$D:$D,FAOstat!$B120)</f>
        <v>676.72</v>
      </c>
      <c r="AS120">
        <f>SUMIFS('FAOstat _govt exp'!$L:$L,'FAOstat _govt exp'!$J:$J,FAOstat!AS$4,'FAOstat _govt exp'!$H:$H,FAOstat!AS$3,'FAOstat _govt exp'!$D:$D,FAOstat!$B120)</f>
        <v>703.97</v>
      </c>
      <c r="AT120">
        <f>SUMIFS('FAOstat _govt exp'!$L:$L,'FAOstat _govt exp'!$J:$J,FAOstat!AT$4,'FAOstat _govt exp'!$H:$H,FAOstat!AT$3,'FAOstat _govt exp'!$D:$D,FAOstat!$B120)</f>
        <v>0</v>
      </c>
      <c r="AU120">
        <f>SUMIFS('FAOstat _govt exp'!$L:$L,'FAOstat _govt exp'!$J:$J,FAOstat!AU$4,'FAOstat _govt exp'!$H:$H,FAOstat!AU$3,'FAOstat _govt exp'!$D:$D,FAOstat!$B120)</f>
        <v>0</v>
      </c>
      <c r="AV120">
        <f>SUMIFS('FAOstat _govt exp'!$L:$L,'FAOstat _govt exp'!$J:$J,FAOstat!AV$4,'FAOstat _govt exp'!$H:$H,FAOstat!AV$3,'FAOstat _govt exp'!$D:$D,FAOstat!$B120)</f>
        <v>0</v>
      </c>
      <c r="AW120">
        <f>SUMIFS('FAOstat _govt exp'!$L:$L,'FAOstat _govt exp'!$J:$J,FAOstat!AW$4,'FAOstat _govt exp'!$H:$H,FAOstat!AW$3,'FAOstat _govt exp'!$D:$D,FAOstat!$B120)</f>
        <v>0</v>
      </c>
      <c r="AX120">
        <f>SUMIFS('FAOstat _govt exp'!$L:$L,'FAOstat _govt exp'!$J:$J,FAOstat!AX$4,'FAOstat _govt exp'!$H:$H,FAOstat!AX$3,'FAOstat _govt exp'!$D:$D,FAOstat!$B120)</f>
        <v>0</v>
      </c>
      <c r="AY120">
        <f>SUMIFS('FAOstat _govt exp'!$L:$L,'FAOstat _govt exp'!$J:$J,FAOstat!AY$4,'FAOstat _govt exp'!$H:$H,FAOstat!AY$3,'FAOstat _govt exp'!$D:$D,FAOstat!$B120)</f>
        <v>0</v>
      </c>
      <c r="AZ120">
        <f>SUMIFS('FAOstat _govt exp'!$L:$L,'FAOstat _govt exp'!$J:$J,FAOstat!AZ$4,'FAOstat _govt exp'!$H:$H,FAOstat!AZ$3,'FAOstat _govt exp'!$D:$D,FAOstat!$B120)</f>
        <v>0</v>
      </c>
      <c r="BA120">
        <f>SUMIFS('FAOstat _govt exp'!$L:$L,'FAOstat _govt exp'!$J:$J,FAOstat!BA$4,'FAOstat _govt exp'!$H:$H,FAOstat!BA$3,'FAOstat _govt exp'!$D:$D,FAOstat!$B120)</f>
        <v>9714.89</v>
      </c>
      <c r="BB120">
        <f>SUMIFS('FAOstat _govt exp'!$L:$L,'FAOstat _govt exp'!$J:$J,FAOstat!BB$4,'FAOstat _govt exp'!$H:$H,FAOstat!BB$3,'FAOstat _govt exp'!$D:$D,FAOstat!$B120)</f>
        <v>11622.39</v>
      </c>
      <c r="BC120">
        <f>SUMIFS('FAOstat _govt exp'!$L:$L,'FAOstat _govt exp'!$J:$J,FAOstat!BC$4,'FAOstat _govt exp'!$H:$H,FAOstat!BC$3,'FAOstat _govt exp'!$D:$D,FAOstat!$B120)</f>
        <v>10967.88</v>
      </c>
      <c r="BD120">
        <f>SUMIFS('FAOstat _govt exp'!$L:$L,'FAOstat _govt exp'!$J:$J,FAOstat!BD$4,'FAOstat _govt exp'!$H:$H,FAOstat!BD$3,'FAOstat _govt exp'!$D:$D,FAOstat!$B120)</f>
        <v>11023.4</v>
      </c>
      <c r="BE120">
        <f>SUMIFS('FAOstat _govt exp'!$L:$L,'FAOstat _govt exp'!$J:$J,FAOstat!BE$4,'FAOstat _govt exp'!$H:$H,FAOstat!BE$3,'FAOstat _govt exp'!$D:$D,FAOstat!$B120)</f>
        <v>10918.73</v>
      </c>
      <c r="BF120">
        <f>SUMIFS('FAOstat _govt exp'!$L:$L,'FAOstat _govt exp'!$J:$J,FAOstat!BF$4,'FAOstat _govt exp'!$H:$H,FAOstat!BF$3,'FAOstat _govt exp'!$D:$D,FAOstat!$B120)</f>
        <v>12266.43</v>
      </c>
      <c r="BG120">
        <f>SUMIFS('FAOstat _govt exp'!$L:$L,'FAOstat _govt exp'!$J:$J,FAOstat!BG$4,'FAOstat _govt exp'!$H:$H,FAOstat!BG$3,'FAOstat _govt exp'!$D:$D,FAOstat!$B120)</f>
        <v>12242.91</v>
      </c>
      <c r="BH120">
        <f>SUMIFS('FAOstat _govt exp'!$L:$L,'FAOstat _govt exp'!$J:$J,FAOstat!BH$4,'FAOstat _govt exp'!$H:$H,FAOstat!BH$3,'FAOstat _govt exp'!$D:$D,FAOstat!$B120)</f>
        <v>4395.32</v>
      </c>
      <c r="BI120">
        <f>SUMIFS('FAOstat _govt exp'!$L:$L,'FAOstat _govt exp'!$J:$J,FAOstat!BI$4,'FAOstat _govt exp'!$H:$H,FAOstat!BI$3,'FAOstat _govt exp'!$D:$D,FAOstat!$B120)</f>
        <v>0</v>
      </c>
      <c r="BJ120">
        <f>SUMIFS('FAOstat _govt exp'!$L:$L,'FAOstat _govt exp'!$J:$J,FAOstat!BJ$4,'FAOstat _govt exp'!$H:$H,FAOstat!BJ$3,'FAOstat _govt exp'!$D:$D,FAOstat!$B120)</f>
        <v>0</v>
      </c>
      <c r="BK120">
        <f>SUMIFS('FAOstat _govt exp'!$L:$L,'FAOstat _govt exp'!$J:$J,FAOstat!BK$4,'FAOstat _govt exp'!$H:$H,FAOstat!BK$3,'FAOstat _govt exp'!$D:$D,FAOstat!$B120)</f>
        <v>0</v>
      </c>
      <c r="BL120">
        <f>SUMIFS('FAOstat _govt exp'!$L:$L,'FAOstat _govt exp'!$J:$J,FAOstat!BL$4,'FAOstat _govt exp'!$H:$H,FAOstat!BL$3,'FAOstat _govt exp'!$D:$D,FAOstat!$B120)</f>
        <v>0</v>
      </c>
      <c r="BM120">
        <f>SUMIFS('FAOstat _govt exp'!$L:$L,'FAOstat _govt exp'!$J:$J,FAOstat!BM$4,'FAOstat _govt exp'!$H:$H,FAOstat!BM$3,'FAOstat _govt exp'!$D:$D,FAOstat!$B120)</f>
        <v>0</v>
      </c>
      <c r="BN120">
        <f>SUMIFS('FAOstat _govt exp'!$L:$L,'FAOstat _govt exp'!$J:$J,FAOstat!BN$4,'FAOstat _govt exp'!$H:$H,FAOstat!BN$3,'FAOstat _govt exp'!$D:$D,FAOstat!$B120)</f>
        <v>0</v>
      </c>
      <c r="BO120">
        <f>SUMIFS('FAOstat _govt exp'!$L:$L,'FAOstat _govt exp'!$J:$J,FAOstat!BO$4,'FAOstat _govt exp'!$H:$H,FAOstat!BO$3,'FAOstat _govt exp'!$D:$D,FAOstat!$B120)</f>
        <v>0</v>
      </c>
      <c r="BP120">
        <f>SUMIFS('FAOstat _govt exp'!$L:$L,'FAOstat _govt exp'!$J:$J,FAOstat!BP$4,'FAOstat _govt exp'!$H:$H,FAOstat!BP$3,'FAOstat _govt exp'!$D:$D,FAOstat!$B120)</f>
        <v>0</v>
      </c>
      <c r="BQ120">
        <f>SUMIFS('FAOstat _govt exp'!$L:$L,'FAOstat _govt exp'!$J:$J,FAOstat!BQ$4,'FAOstat _govt exp'!$H:$H,FAOstat!BQ$3,'FAOstat _govt exp'!$D:$D,FAOstat!$B120)</f>
        <v>0</v>
      </c>
      <c r="BR120">
        <f>SUMIFS('FAOstat _govt exp'!$L:$L,'FAOstat _govt exp'!$J:$J,FAOstat!BR$4,'FAOstat _govt exp'!$H:$H,FAOstat!BR$3,'FAOstat _govt exp'!$D:$D,FAOstat!$B120)</f>
        <v>0</v>
      </c>
      <c r="BS120">
        <f>SUMIFS('FAOstat _govt exp'!$L:$L,'FAOstat _govt exp'!$J:$J,FAOstat!BS$4,'FAOstat _govt exp'!$H:$H,FAOstat!BS$3,'FAOstat _govt exp'!$D:$D,FAOstat!$B120)</f>
        <v>0</v>
      </c>
      <c r="BT120">
        <f>SUMIFS('FAOstat _govt exp'!$L:$L,'FAOstat _govt exp'!$J:$J,FAOstat!BT$4,'FAOstat _govt exp'!$H:$H,FAOstat!BT$3,'FAOstat _govt exp'!$D:$D,FAOstat!$B120)</f>
        <v>0</v>
      </c>
      <c r="BU120">
        <f>SUMIFS('FAOstat _govt exp'!$L:$L,'FAOstat _govt exp'!$J:$J,FAOstat!BU$4,'FAOstat _govt exp'!$H:$H,FAOstat!BU$3,'FAOstat _govt exp'!$D:$D,FAOstat!$B120)</f>
        <v>580.41999999999996</v>
      </c>
      <c r="BV120">
        <f>SUMIFS('FAOstat _govt exp'!$L:$L,'FAOstat _govt exp'!$J:$J,FAOstat!BV$4,'FAOstat _govt exp'!$H:$H,FAOstat!BV$3,'FAOstat _govt exp'!$D:$D,FAOstat!$B120)</f>
        <v>676.72</v>
      </c>
      <c r="BW120">
        <f>SUMIFS('FAOstat _govt exp'!$L:$L,'FAOstat _govt exp'!$J:$J,FAOstat!BW$4,'FAOstat _govt exp'!$H:$H,FAOstat!BW$3,'FAOstat _govt exp'!$D:$D,FAOstat!$B120)</f>
        <v>703.97</v>
      </c>
      <c r="BX120">
        <f>SUMIFS('FAOstat _govt exp'!$L:$L,'FAOstat _govt exp'!$J:$J,FAOstat!BX$4,'FAOstat _govt exp'!$H:$H,FAOstat!BX$3,'FAOstat _govt exp'!$D:$D,FAOstat!$B120)</f>
        <v>766.31</v>
      </c>
      <c r="BY120">
        <f>SUMIFS('FAOstat _govt exp'!$L:$L,'FAOstat _govt exp'!$J:$J,FAOstat!BY$4,'FAOstat _govt exp'!$H:$H,FAOstat!BY$3,'FAOstat _govt exp'!$D:$D,FAOstat!$B120)</f>
        <v>793.95</v>
      </c>
      <c r="BZ120">
        <f>SUMIFS('FAOstat _govt exp'!$L:$L,'FAOstat _govt exp'!$J:$J,FAOstat!BZ$4,'FAOstat _govt exp'!$H:$H,FAOstat!BZ$3,'FAOstat _govt exp'!$D:$D,FAOstat!$B120)</f>
        <v>0</v>
      </c>
      <c r="CA120">
        <f>SUMIFS('FAOstat _govt exp'!$L:$L,'FAOstat _govt exp'!$J:$J,FAOstat!CA$4,'FAOstat _govt exp'!$H:$H,FAOstat!CA$3,'FAOstat _govt exp'!$D:$D,FAOstat!$B120)</f>
        <v>0</v>
      </c>
      <c r="CB120">
        <f>SUMIFS('FAOstat _govt exp'!$L:$L,'FAOstat _govt exp'!$J:$J,FAOstat!CB$4,'FAOstat _govt exp'!$H:$H,FAOstat!CB$3,'FAOstat _govt exp'!$D:$D,FAOstat!$B120)</f>
        <v>0</v>
      </c>
      <c r="CC120">
        <f>SUMIFS('FAOstat _govt exp'!$L:$L,'FAOstat _govt exp'!$J:$J,FAOstat!CC$4,'FAOstat _govt exp'!$H:$H,FAOstat!CC$3,'FAOstat _govt exp'!$D:$D,FAOstat!$B120)</f>
        <v>0</v>
      </c>
      <c r="CD120">
        <f>SUMIFS('FAOstat _govt exp'!$L:$L,'FAOstat _govt exp'!$J:$J,FAOstat!CD$4,'FAOstat _govt exp'!$H:$H,FAOstat!CD$3,'FAOstat _govt exp'!$D:$D,FAOstat!$B120)</f>
        <v>0</v>
      </c>
      <c r="CE120" s="4">
        <f>SUMIFS('FAOstat_value added'!$L:$L,'FAOstat_value added'!$J:$J,FAOstat!CE$4,'FAOstat_value added'!$D:$D,FAOstat!$B120)</f>
        <v>24528.982724000001</v>
      </c>
      <c r="CF120" s="4">
        <f>IF(SUMIFS('FAOstat_value added'!$L:$L,'FAOstat_value added'!$J:$J,FAOstat!CF$4,'FAOstat_value added'!$D:$D,FAOstat!$B120)=0,CE120*(1+Assumptions!$C$10),SUMIFS('FAOstat_value added'!$L:$L,'FAOstat_value added'!$J:$J,FAOstat!CF$4,'FAOstat_value added'!$D:$D,FAOstat!$B120))</f>
        <v>27686.202318</v>
      </c>
      <c r="CG120" s="4">
        <f>IF(SUMIFS('FAOstat_value added'!$L:$L,'FAOstat_value added'!$J:$J,FAOstat!CG$4,'FAOstat_value added'!$D:$D,FAOstat!$B120)=0,CF120*(1+Assumptions!$C$10),SUMIFS('FAOstat_value added'!$L:$L,'FAOstat_value added'!$J:$J,FAOstat!CG$4,'FAOstat_value added'!$D:$D,FAOstat!$B120))</f>
        <v>27948.793054000002</v>
      </c>
      <c r="CH120" s="4">
        <f>IF(SUMIFS('FAOstat_value added'!$L:$L,'FAOstat_value added'!$J:$J,FAOstat!CH$4,'FAOstat_value added'!$D:$D,FAOstat!$B120)=0,CG120*(1+Assumptions!$C$10),SUMIFS('FAOstat_value added'!$L:$L,'FAOstat_value added'!$J:$J,FAOstat!CH$4,'FAOstat_value added'!$D:$D,FAOstat!$B120))</f>
        <v>28773.636641000001</v>
      </c>
      <c r="CI120" s="4">
        <f>IF(SUMIFS('FAOstat_value added'!$L:$L,'FAOstat_value added'!$J:$J,FAOstat!CI$4,'FAOstat_value added'!$D:$D,FAOstat!$B120)=0,CH120*(1+Assumptions!$C$10),SUMIFS('FAOstat_value added'!$L:$L,'FAOstat_value added'!$J:$J,FAOstat!CI$4,'FAOstat_value added'!$D:$D,FAOstat!$B120))</f>
        <v>30527.631211</v>
      </c>
      <c r="CJ120" s="4">
        <f>IF(SUMIFS('FAOstat_value added'!$L:$L,'FAOstat_value added'!$J:$J,FAOstat!CJ$4,'FAOstat_value added'!$D:$D,FAOstat!$B120)=0,CI120*(1+Assumptions!$C$10),SUMIFS('FAOstat_value added'!$L:$L,'FAOstat_value added'!$J:$J,FAOstat!CJ$4,'FAOstat_value added'!$D:$D,FAOstat!$B120))</f>
        <v>29372.744290999999</v>
      </c>
      <c r="CK120" s="4">
        <f>IF(SUMIFS('FAOstat_value added'!$L:$L,'FAOstat_value added'!$J:$J,FAOstat!CK$4,'FAOstat_value added'!$D:$D,FAOstat!$B120)=0,CJ120*(1+Assumptions!$C$10),SUMIFS('FAOstat_value added'!$L:$L,'FAOstat_value added'!$J:$J,FAOstat!CK$4,'FAOstat_value added'!$D:$D,FAOstat!$B120))</f>
        <v>27887.597017</v>
      </c>
      <c r="CL120" s="4">
        <f>IF(SUMIFS('FAOstat_value added'!$L:$L,'FAOstat_value added'!$J:$J,FAOstat!CL$4,'FAOstat_value added'!$D:$D,FAOstat!$B120)=0,CK120*(1+Assumptions!$C$10),SUMIFS('FAOstat_value added'!$L:$L,'FAOstat_value added'!$J:$J,FAOstat!CL$4,'FAOstat_value added'!$D:$D,FAOstat!$B120))</f>
        <v>30054.458618000001</v>
      </c>
      <c r="CM120" s="4">
        <f>IF(SUMIFS('FAOstat_value added'!$L:$L,'FAOstat_value added'!$J:$J,FAOstat!CM$4,'FAOstat_value added'!$D:$D,FAOstat!$B120)=0,CL120*(1+Assumptions!$C$10),SUMIFS('FAOstat_value added'!$L:$L,'FAOstat_value added'!$J:$J,FAOstat!CM$4,'FAOstat_value added'!$D:$D,FAOstat!$B120))</f>
        <v>31374.008172999998</v>
      </c>
      <c r="CN120" s="4">
        <f>IF(SUMIFS('FAOstat_value added'!$L:$L,'FAOstat_value added'!$J:$J,FAOstat!CN$4,'FAOstat_value added'!$D:$D,FAOstat!$B120)=0,CM120*(1+Assumptions!$C$10),SUMIFS('FAOstat_value added'!$L:$L,'FAOstat_value added'!$J:$J,FAOstat!CN$4,'FAOstat_value added'!$D:$D,FAOstat!$B120))</f>
        <v>32001.488336459999</v>
      </c>
      <c r="CO120" s="36">
        <f t="shared" si="49"/>
        <v>-0.11449093760980178</v>
      </c>
    </row>
    <row r="121" spans="2:93" x14ac:dyDescent="0.35">
      <c r="B121" t="s">
        <v>265</v>
      </c>
      <c r="C121">
        <f t="shared" si="29"/>
        <v>0</v>
      </c>
      <c r="D121">
        <f t="shared" si="30"/>
        <v>0</v>
      </c>
      <c r="E121">
        <f t="shared" si="31"/>
        <v>0</v>
      </c>
      <c r="F121">
        <f t="shared" si="32"/>
        <v>0</v>
      </c>
      <c r="G121">
        <f t="shared" si="33"/>
        <v>0</v>
      </c>
      <c r="H121">
        <f t="shared" si="34"/>
        <v>0</v>
      </c>
      <c r="I121">
        <f t="shared" si="35"/>
        <v>3.88</v>
      </c>
      <c r="J121">
        <f t="shared" si="36"/>
        <v>4.7</v>
      </c>
      <c r="K121">
        <f t="shared" si="37"/>
        <v>5.57</v>
      </c>
      <c r="L121">
        <f t="shared" si="38"/>
        <v>0</v>
      </c>
      <c r="M121" s="4">
        <f t="shared" si="39"/>
        <v>79.680000000000007</v>
      </c>
      <c r="N121" s="4">
        <f t="shared" si="40"/>
        <v>90.63</v>
      </c>
      <c r="O121" s="4">
        <f t="shared" si="41"/>
        <v>129.06</v>
      </c>
      <c r="P121" s="4">
        <f t="shared" si="42"/>
        <v>141.5</v>
      </c>
      <c r="Q121" s="4">
        <f t="shared" si="43"/>
        <v>146.69999999999999</v>
      </c>
      <c r="R121" s="4">
        <f t="shared" si="44"/>
        <v>143.54</v>
      </c>
      <c r="S121" s="4">
        <f t="shared" si="45"/>
        <v>80.779999999999987</v>
      </c>
      <c r="T121" s="4">
        <f t="shared" si="46"/>
        <v>101.64</v>
      </c>
      <c r="U121" s="4">
        <f t="shared" si="47"/>
        <v>99.22</v>
      </c>
      <c r="V121" s="4">
        <f t="shared" si="48"/>
        <v>0</v>
      </c>
      <c r="W121">
        <f>SUMIFS('FAOstat _govt exp'!$L:$L,'FAOstat _govt exp'!$J:$J,FAOstat!W$4,'FAOstat _govt exp'!$H:$H,FAOstat!W$3,'FAOstat _govt exp'!$D:$D,FAOstat!$B121)</f>
        <v>69.36</v>
      </c>
      <c r="X121">
        <f>SUMIFS('FAOstat _govt exp'!$L:$L,'FAOstat _govt exp'!$J:$J,FAOstat!X$4,'FAOstat _govt exp'!$H:$H,FAOstat!X$3,'FAOstat _govt exp'!$D:$D,FAOstat!$B121)</f>
        <v>71.849999999999994</v>
      </c>
      <c r="Y121">
        <f>SUMIFS('FAOstat _govt exp'!$L:$L,'FAOstat _govt exp'!$J:$J,FAOstat!Y$4,'FAOstat _govt exp'!$H:$H,FAOstat!Y$3,'FAOstat _govt exp'!$D:$D,FAOstat!$B121)</f>
        <v>105.02</v>
      </c>
      <c r="Z121">
        <f>SUMIFS('FAOstat _govt exp'!$L:$L,'FAOstat _govt exp'!$J:$J,FAOstat!Z$4,'FAOstat _govt exp'!$H:$H,FAOstat!Z$3,'FAOstat _govt exp'!$D:$D,FAOstat!$B121)</f>
        <v>110.46</v>
      </c>
      <c r="AA121">
        <f>SUMIFS('FAOstat _govt exp'!$L:$L,'FAOstat _govt exp'!$J:$J,FAOstat!AA$4,'FAOstat _govt exp'!$H:$H,FAOstat!AA$3,'FAOstat _govt exp'!$D:$D,FAOstat!$B121)</f>
        <v>105.46</v>
      </c>
      <c r="AB121">
        <f>SUMIFS('FAOstat _govt exp'!$L:$L,'FAOstat _govt exp'!$J:$J,FAOstat!AB$4,'FAOstat _govt exp'!$H:$H,FAOstat!AB$3,'FAOstat _govt exp'!$D:$D,FAOstat!$B121)</f>
        <v>119.63</v>
      </c>
      <c r="AC121">
        <f>SUMIFS('FAOstat _govt exp'!$L:$L,'FAOstat _govt exp'!$J:$J,FAOstat!AC$4,'FAOstat _govt exp'!$H:$H,FAOstat!AC$3,'FAOstat _govt exp'!$D:$D,FAOstat!$B121)</f>
        <v>67.3</v>
      </c>
      <c r="AD121">
        <f>SUMIFS('FAOstat _govt exp'!$L:$L,'FAOstat _govt exp'!$J:$J,FAOstat!AD$4,'FAOstat _govt exp'!$H:$H,FAOstat!AD$3,'FAOstat _govt exp'!$D:$D,FAOstat!$B121)</f>
        <v>89.01</v>
      </c>
      <c r="AE121">
        <f>SUMIFS('FAOstat _govt exp'!$L:$L,'FAOstat _govt exp'!$J:$J,FAOstat!AE$4,'FAOstat _govt exp'!$H:$H,FAOstat!AE$3,'FAOstat _govt exp'!$D:$D,FAOstat!$B121)</f>
        <v>86.81</v>
      </c>
      <c r="AF121">
        <f>SUMIFS('FAOstat _govt exp'!$L:$L,'FAOstat _govt exp'!$J:$J,FAOstat!AF$4,'FAOstat _govt exp'!$H:$H,FAOstat!AF$3,'FAOstat _govt exp'!$D:$D,FAOstat!$B121)</f>
        <v>0</v>
      </c>
      <c r="AG121">
        <f>SUMIFS('FAOstat _govt exp'!$L:$L,'FAOstat _govt exp'!$J:$J,FAOstat!AG$4,'FAOstat _govt exp'!$H:$H,FAOstat!AG$3,'FAOstat _govt exp'!$D:$D,FAOstat!$B121)</f>
        <v>10.32</v>
      </c>
      <c r="AH121">
        <f>SUMIFS('FAOstat _govt exp'!$L:$L,'FAOstat _govt exp'!$J:$J,FAOstat!AH$4,'FAOstat _govt exp'!$H:$H,FAOstat!AH$3,'FAOstat _govt exp'!$D:$D,FAOstat!$B121)</f>
        <v>18.78</v>
      </c>
      <c r="AI121">
        <f>SUMIFS('FAOstat _govt exp'!$L:$L,'FAOstat _govt exp'!$J:$J,FAOstat!AI$4,'FAOstat _govt exp'!$H:$H,FAOstat!AI$3,'FAOstat _govt exp'!$D:$D,FAOstat!$B121)</f>
        <v>24.04</v>
      </c>
      <c r="AJ121">
        <f>SUMIFS('FAOstat _govt exp'!$L:$L,'FAOstat _govt exp'!$J:$J,FAOstat!AJ$4,'FAOstat _govt exp'!$H:$H,FAOstat!AJ$3,'FAOstat _govt exp'!$D:$D,FAOstat!$B121)</f>
        <v>31.04</v>
      </c>
      <c r="AK121">
        <f>SUMIFS('FAOstat _govt exp'!$L:$L,'FAOstat _govt exp'!$J:$J,FAOstat!AK$4,'FAOstat _govt exp'!$H:$H,FAOstat!AK$3,'FAOstat _govt exp'!$D:$D,FAOstat!$B121)</f>
        <v>41.24</v>
      </c>
      <c r="AL121">
        <f>SUMIFS('FAOstat _govt exp'!$L:$L,'FAOstat _govt exp'!$J:$J,FAOstat!AL$4,'FAOstat _govt exp'!$H:$H,FAOstat!AL$3,'FAOstat _govt exp'!$D:$D,FAOstat!$B121)</f>
        <v>23.91</v>
      </c>
      <c r="AM121">
        <f>SUMIFS('FAOstat _govt exp'!$L:$L,'FAOstat _govt exp'!$J:$J,FAOstat!AM$4,'FAOstat _govt exp'!$H:$H,FAOstat!AM$3,'FAOstat _govt exp'!$D:$D,FAOstat!$B121)</f>
        <v>9.6</v>
      </c>
      <c r="AN121">
        <f>SUMIFS('FAOstat _govt exp'!$L:$L,'FAOstat _govt exp'!$J:$J,FAOstat!AN$4,'FAOstat _govt exp'!$H:$H,FAOstat!AN$3,'FAOstat _govt exp'!$D:$D,FAOstat!$B121)</f>
        <v>7.93</v>
      </c>
      <c r="AO121">
        <f>SUMIFS('FAOstat _govt exp'!$L:$L,'FAOstat _govt exp'!$J:$J,FAOstat!AO$4,'FAOstat _govt exp'!$H:$H,FAOstat!AO$3,'FAOstat _govt exp'!$D:$D,FAOstat!$B121)</f>
        <v>6.84</v>
      </c>
      <c r="AP121">
        <f>SUMIFS('FAOstat _govt exp'!$L:$L,'FAOstat _govt exp'!$J:$J,FAOstat!AP$4,'FAOstat _govt exp'!$H:$H,FAOstat!AP$3,'FAOstat _govt exp'!$D:$D,FAOstat!$B121)</f>
        <v>0</v>
      </c>
      <c r="AQ121">
        <f>SUMIFS('FAOstat _govt exp'!$L:$L,'FAOstat _govt exp'!$J:$J,FAOstat!AQ$4,'FAOstat _govt exp'!$H:$H,FAOstat!AQ$3,'FAOstat _govt exp'!$D:$D,FAOstat!$B121)</f>
        <v>0</v>
      </c>
      <c r="AR121">
        <f>SUMIFS('FAOstat _govt exp'!$L:$L,'FAOstat _govt exp'!$J:$J,FAOstat!AR$4,'FAOstat _govt exp'!$H:$H,FAOstat!AR$3,'FAOstat _govt exp'!$D:$D,FAOstat!$B121)</f>
        <v>0</v>
      </c>
      <c r="AS121">
        <f>SUMIFS('FAOstat _govt exp'!$L:$L,'FAOstat _govt exp'!$J:$J,FAOstat!AS$4,'FAOstat _govt exp'!$H:$H,FAOstat!AS$3,'FAOstat _govt exp'!$D:$D,FAOstat!$B121)</f>
        <v>0</v>
      </c>
      <c r="AT121">
        <f>SUMIFS('FAOstat _govt exp'!$L:$L,'FAOstat _govt exp'!$J:$J,FAOstat!AT$4,'FAOstat _govt exp'!$H:$H,FAOstat!AT$3,'FAOstat _govt exp'!$D:$D,FAOstat!$B121)</f>
        <v>0</v>
      </c>
      <c r="AU121">
        <f>SUMIFS('FAOstat _govt exp'!$L:$L,'FAOstat _govt exp'!$J:$J,FAOstat!AU$4,'FAOstat _govt exp'!$H:$H,FAOstat!AU$3,'FAOstat _govt exp'!$D:$D,FAOstat!$B121)</f>
        <v>0</v>
      </c>
      <c r="AV121">
        <f>SUMIFS('FAOstat _govt exp'!$L:$L,'FAOstat _govt exp'!$J:$J,FAOstat!AV$4,'FAOstat _govt exp'!$H:$H,FAOstat!AV$3,'FAOstat _govt exp'!$D:$D,FAOstat!$B121)</f>
        <v>0</v>
      </c>
      <c r="AW121">
        <f>SUMIFS('FAOstat _govt exp'!$L:$L,'FAOstat _govt exp'!$J:$J,FAOstat!AW$4,'FAOstat _govt exp'!$H:$H,FAOstat!AW$3,'FAOstat _govt exp'!$D:$D,FAOstat!$B121)</f>
        <v>3.88</v>
      </c>
      <c r="AX121">
        <f>SUMIFS('FAOstat _govt exp'!$L:$L,'FAOstat _govt exp'!$J:$J,FAOstat!AX$4,'FAOstat _govt exp'!$H:$H,FAOstat!AX$3,'FAOstat _govt exp'!$D:$D,FAOstat!$B121)</f>
        <v>4.7</v>
      </c>
      <c r="AY121">
        <f>SUMIFS('FAOstat _govt exp'!$L:$L,'FAOstat _govt exp'!$J:$J,FAOstat!AY$4,'FAOstat _govt exp'!$H:$H,FAOstat!AY$3,'FAOstat _govt exp'!$D:$D,FAOstat!$B121)</f>
        <v>5.57</v>
      </c>
      <c r="AZ121">
        <f>SUMIFS('FAOstat _govt exp'!$L:$L,'FAOstat _govt exp'!$J:$J,FAOstat!AZ$4,'FAOstat _govt exp'!$H:$H,FAOstat!AZ$3,'FAOstat _govt exp'!$D:$D,FAOstat!$B121)</f>
        <v>0</v>
      </c>
      <c r="BA121">
        <f>SUMIFS('FAOstat _govt exp'!$L:$L,'FAOstat _govt exp'!$J:$J,FAOstat!BA$4,'FAOstat _govt exp'!$H:$H,FAOstat!BA$3,'FAOstat _govt exp'!$D:$D,FAOstat!$B121)</f>
        <v>67.89</v>
      </c>
      <c r="BB121">
        <f>SUMIFS('FAOstat _govt exp'!$L:$L,'FAOstat _govt exp'!$J:$J,FAOstat!BB$4,'FAOstat _govt exp'!$H:$H,FAOstat!BB$3,'FAOstat _govt exp'!$D:$D,FAOstat!$B121)</f>
        <v>70.61</v>
      </c>
      <c r="BC121">
        <f>SUMIFS('FAOstat _govt exp'!$L:$L,'FAOstat _govt exp'!$J:$J,FAOstat!BC$4,'FAOstat _govt exp'!$H:$H,FAOstat!BC$3,'FAOstat _govt exp'!$D:$D,FAOstat!$B121)</f>
        <v>103.45</v>
      </c>
      <c r="BD121">
        <f>SUMIFS('FAOstat _govt exp'!$L:$L,'FAOstat _govt exp'!$J:$J,FAOstat!BD$4,'FAOstat _govt exp'!$H:$H,FAOstat!BD$3,'FAOstat _govt exp'!$D:$D,FAOstat!$B121)</f>
        <v>108.34</v>
      </c>
      <c r="BE121">
        <f>SUMIFS('FAOstat _govt exp'!$L:$L,'FAOstat _govt exp'!$J:$J,FAOstat!BE$4,'FAOstat _govt exp'!$H:$H,FAOstat!BE$3,'FAOstat _govt exp'!$D:$D,FAOstat!$B121)</f>
        <v>104.13</v>
      </c>
      <c r="BF121">
        <f>SUMIFS('FAOstat _govt exp'!$L:$L,'FAOstat _govt exp'!$J:$J,FAOstat!BF$4,'FAOstat _govt exp'!$H:$H,FAOstat!BF$3,'FAOstat _govt exp'!$D:$D,FAOstat!$B121)</f>
        <v>117.74</v>
      </c>
      <c r="BG121">
        <f>SUMIFS('FAOstat _govt exp'!$L:$L,'FAOstat _govt exp'!$J:$J,FAOstat!BG$4,'FAOstat _govt exp'!$H:$H,FAOstat!BG$3,'FAOstat _govt exp'!$D:$D,FAOstat!$B121)</f>
        <v>65.33</v>
      </c>
      <c r="BH121">
        <f>SUMIFS('FAOstat _govt exp'!$L:$L,'FAOstat _govt exp'!$J:$J,FAOstat!BH$4,'FAOstat _govt exp'!$H:$H,FAOstat!BH$3,'FAOstat _govt exp'!$D:$D,FAOstat!$B121)</f>
        <v>87.2</v>
      </c>
      <c r="BI121">
        <f>SUMIFS('FAOstat _govt exp'!$L:$L,'FAOstat _govt exp'!$J:$J,FAOstat!BI$4,'FAOstat _govt exp'!$H:$H,FAOstat!BI$3,'FAOstat _govt exp'!$D:$D,FAOstat!$B121)</f>
        <v>84.29</v>
      </c>
      <c r="BJ121">
        <f>SUMIFS('FAOstat _govt exp'!$L:$L,'FAOstat _govt exp'!$J:$J,FAOstat!BJ$4,'FAOstat _govt exp'!$H:$H,FAOstat!BJ$3,'FAOstat _govt exp'!$D:$D,FAOstat!$B121)</f>
        <v>0</v>
      </c>
      <c r="BK121">
        <f>SUMIFS('FAOstat _govt exp'!$L:$L,'FAOstat _govt exp'!$J:$J,FAOstat!BK$4,'FAOstat _govt exp'!$H:$H,FAOstat!BK$3,'FAOstat _govt exp'!$D:$D,FAOstat!$B121)</f>
        <v>10.29</v>
      </c>
      <c r="BL121">
        <f>SUMIFS('FAOstat _govt exp'!$L:$L,'FAOstat _govt exp'!$J:$J,FAOstat!BL$4,'FAOstat _govt exp'!$H:$H,FAOstat!BL$3,'FAOstat _govt exp'!$D:$D,FAOstat!$B121)</f>
        <v>18.579999999999998</v>
      </c>
      <c r="BM121">
        <f>SUMIFS('FAOstat _govt exp'!$L:$L,'FAOstat _govt exp'!$J:$J,FAOstat!BM$4,'FAOstat _govt exp'!$H:$H,FAOstat!BM$3,'FAOstat _govt exp'!$D:$D,FAOstat!$B121)</f>
        <v>24.13</v>
      </c>
      <c r="BN121">
        <f>SUMIFS('FAOstat _govt exp'!$L:$L,'FAOstat _govt exp'!$J:$J,FAOstat!BN$4,'FAOstat _govt exp'!$H:$H,FAOstat!BN$3,'FAOstat _govt exp'!$D:$D,FAOstat!$B121)</f>
        <v>31.84</v>
      </c>
      <c r="BO121">
        <f>SUMIFS('FAOstat _govt exp'!$L:$L,'FAOstat _govt exp'!$J:$J,FAOstat!BO$4,'FAOstat _govt exp'!$H:$H,FAOstat!BO$3,'FAOstat _govt exp'!$D:$D,FAOstat!$B121)</f>
        <v>40.33</v>
      </c>
      <c r="BP121">
        <f>SUMIFS('FAOstat _govt exp'!$L:$L,'FAOstat _govt exp'!$J:$J,FAOstat!BP$4,'FAOstat _govt exp'!$H:$H,FAOstat!BP$3,'FAOstat _govt exp'!$D:$D,FAOstat!$B121)</f>
        <v>9.34</v>
      </c>
      <c r="BQ121">
        <f>SUMIFS('FAOstat _govt exp'!$L:$L,'FAOstat _govt exp'!$J:$J,FAOstat!BQ$4,'FAOstat _govt exp'!$H:$H,FAOstat!BQ$3,'FAOstat _govt exp'!$D:$D,FAOstat!$B121)</f>
        <v>8.14</v>
      </c>
      <c r="BR121">
        <f>SUMIFS('FAOstat _govt exp'!$L:$L,'FAOstat _govt exp'!$J:$J,FAOstat!BR$4,'FAOstat _govt exp'!$H:$H,FAOstat!BR$3,'FAOstat _govt exp'!$D:$D,FAOstat!$B121)</f>
        <v>5.63</v>
      </c>
      <c r="BS121">
        <f>SUMIFS('FAOstat _govt exp'!$L:$L,'FAOstat _govt exp'!$J:$J,FAOstat!BS$4,'FAOstat _govt exp'!$H:$H,FAOstat!BS$3,'FAOstat _govt exp'!$D:$D,FAOstat!$B121)</f>
        <v>5.92</v>
      </c>
      <c r="BT121">
        <f>SUMIFS('FAOstat _govt exp'!$L:$L,'FAOstat _govt exp'!$J:$J,FAOstat!BT$4,'FAOstat _govt exp'!$H:$H,FAOstat!BT$3,'FAOstat _govt exp'!$D:$D,FAOstat!$B121)</f>
        <v>0</v>
      </c>
      <c r="BU121">
        <f>SUMIFS('FAOstat _govt exp'!$L:$L,'FAOstat _govt exp'!$J:$J,FAOstat!BU$4,'FAOstat _govt exp'!$H:$H,FAOstat!BU$3,'FAOstat _govt exp'!$D:$D,FAOstat!$B121)</f>
        <v>0</v>
      </c>
      <c r="BV121">
        <f>SUMIFS('FAOstat _govt exp'!$L:$L,'FAOstat _govt exp'!$J:$J,FAOstat!BV$4,'FAOstat _govt exp'!$H:$H,FAOstat!BV$3,'FAOstat _govt exp'!$D:$D,FAOstat!$B121)</f>
        <v>0</v>
      </c>
      <c r="BW121">
        <f>SUMIFS('FAOstat _govt exp'!$L:$L,'FAOstat _govt exp'!$J:$J,FAOstat!BW$4,'FAOstat _govt exp'!$H:$H,FAOstat!BW$3,'FAOstat _govt exp'!$D:$D,FAOstat!$B121)</f>
        <v>0</v>
      </c>
      <c r="BX121">
        <f>SUMIFS('FAOstat _govt exp'!$L:$L,'FAOstat _govt exp'!$J:$J,FAOstat!BX$4,'FAOstat _govt exp'!$H:$H,FAOstat!BX$3,'FAOstat _govt exp'!$D:$D,FAOstat!$B121)</f>
        <v>0</v>
      </c>
      <c r="BY121">
        <f>SUMIFS('FAOstat _govt exp'!$L:$L,'FAOstat _govt exp'!$J:$J,FAOstat!BY$4,'FAOstat _govt exp'!$H:$H,FAOstat!BY$3,'FAOstat _govt exp'!$D:$D,FAOstat!$B121)</f>
        <v>0</v>
      </c>
      <c r="BZ121">
        <f>SUMIFS('FAOstat _govt exp'!$L:$L,'FAOstat _govt exp'!$J:$J,FAOstat!BZ$4,'FAOstat _govt exp'!$H:$H,FAOstat!BZ$3,'FAOstat _govt exp'!$D:$D,FAOstat!$B121)</f>
        <v>0</v>
      </c>
      <c r="CA121">
        <f>SUMIFS('FAOstat _govt exp'!$L:$L,'FAOstat _govt exp'!$J:$J,FAOstat!CA$4,'FAOstat _govt exp'!$H:$H,FAOstat!CA$3,'FAOstat _govt exp'!$D:$D,FAOstat!$B121)</f>
        <v>3.88</v>
      </c>
      <c r="CB121">
        <f>SUMIFS('FAOstat _govt exp'!$L:$L,'FAOstat _govt exp'!$J:$J,FAOstat!CB$4,'FAOstat _govt exp'!$H:$H,FAOstat!CB$3,'FAOstat _govt exp'!$D:$D,FAOstat!$B121)</f>
        <v>4.7</v>
      </c>
      <c r="CC121">
        <f>SUMIFS('FAOstat _govt exp'!$L:$L,'FAOstat _govt exp'!$J:$J,FAOstat!CC$4,'FAOstat _govt exp'!$H:$H,FAOstat!CC$3,'FAOstat _govt exp'!$D:$D,FAOstat!$B121)</f>
        <v>5.57</v>
      </c>
      <c r="CD121">
        <f>SUMIFS('FAOstat _govt exp'!$L:$L,'FAOstat _govt exp'!$J:$J,FAOstat!CD$4,'FAOstat _govt exp'!$H:$H,FAOstat!CD$3,'FAOstat _govt exp'!$D:$D,FAOstat!$B121)</f>
        <v>0</v>
      </c>
      <c r="CE121" s="4">
        <f>SUMIFS('FAOstat_value added'!$L:$L,'FAOstat_value added'!$J:$J,FAOstat!CE$4,'FAOstat_value added'!$D:$D,FAOstat!$B121)</f>
        <v>778.495724</v>
      </c>
      <c r="CF121" s="4">
        <f>IF(SUMIFS('FAOstat_value added'!$L:$L,'FAOstat_value added'!$J:$J,FAOstat!CF$4,'FAOstat_value added'!$D:$D,FAOstat!$B121)=0,CE121*(1+Assumptions!$C$10),SUMIFS('FAOstat_value added'!$L:$L,'FAOstat_value added'!$J:$J,FAOstat!CF$4,'FAOstat_value added'!$D:$D,FAOstat!$B121))</f>
        <v>957.91104900000005</v>
      </c>
      <c r="CG121" s="4">
        <f>IF(SUMIFS('FAOstat_value added'!$L:$L,'FAOstat_value added'!$J:$J,FAOstat!CG$4,'FAOstat_value added'!$D:$D,FAOstat!$B121)=0,CF121*(1+Assumptions!$C$10),SUMIFS('FAOstat_value added'!$L:$L,'FAOstat_value added'!$J:$J,FAOstat!CG$4,'FAOstat_value added'!$D:$D,FAOstat!$B121))</f>
        <v>909.94585800000004</v>
      </c>
      <c r="CH121" s="4">
        <f>IF(SUMIFS('FAOstat_value added'!$L:$L,'FAOstat_value added'!$J:$J,FAOstat!CH$4,'FAOstat_value added'!$D:$D,FAOstat!$B121)=0,CG121*(1+Assumptions!$C$10),SUMIFS('FAOstat_value added'!$L:$L,'FAOstat_value added'!$J:$J,FAOstat!CH$4,'FAOstat_value added'!$D:$D,FAOstat!$B121))</f>
        <v>1096.905264</v>
      </c>
      <c r="CI121" s="4">
        <f>IF(SUMIFS('FAOstat_value added'!$L:$L,'FAOstat_value added'!$J:$J,FAOstat!CI$4,'FAOstat_value added'!$D:$D,FAOstat!$B121)=0,CH121*(1+Assumptions!$C$10),SUMIFS('FAOstat_value added'!$L:$L,'FAOstat_value added'!$J:$J,FAOstat!CI$4,'FAOstat_value added'!$D:$D,FAOstat!$B121))</f>
        <v>1162.6014270000001</v>
      </c>
      <c r="CJ121" s="4">
        <f>IF(SUMIFS('FAOstat_value added'!$L:$L,'FAOstat_value added'!$J:$J,FAOstat!CJ$4,'FAOstat_value added'!$D:$D,FAOstat!$B121)=0,CI121*(1+Assumptions!$C$10),SUMIFS('FAOstat_value added'!$L:$L,'FAOstat_value added'!$J:$J,FAOstat!CJ$4,'FAOstat_value added'!$D:$D,FAOstat!$B121))</f>
        <v>891.11081799999999</v>
      </c>
      <c r="CK121" s="4">
        <f>IF(SUMIFS('FAOstat_value added'!$L:$L,'FAOstat_value added'!$J:$J,FAOstat!CK$4,'FAOstat_value added'!$D:$D,FAOstat!$B121)=0,CJ121*(1+Assumptions!$C$10),SUMIFS('FAOstat_value added'!$L:$L,'FAOstat_value added'!$J:$J,FAOstat!CK$4,'FAOstat_value added'!$D:$D,FAOstat!$B121))</f>
        <v>920.04105300000003</v>
      </c>
      <c r="CL121" s="4">
        <f>IF(SUMIFS('FAOstat_value added'!$L:$L,'FAOstat_value added'!$J:$J,FAOstat!CL$4,'FAOstat_value added'!$D:$D,FAOstat!$B121)=0,CK121*(1+Assumptions!$C$10),SUMIFS('FAOstat_value added'!$L:$L,'FAOstat_value added'!$J:$J,FAOstat!CL$4,'FAOstat_value added'!$D:$D,FAOstat!$B121))</f>
        <v>1109.337716</v>
      </c>
      <c r="CM121" s="4">
        <f>IF(SUMIFS('FAOstat_value added'!$L:$L,'FAOstat_value added'!$J:$J,FAOstat!CM$4,'FAOstat_value added'!$D:$D,FAOstat!$B121)=0,CL121*(1+Assumptions!$C$10),SUMIFS('FAOstat_value added'!$L:$L,'FAOstat_value added'!$J:$J,FAOstat!CM$4,'FAOstat_value added'!$D:$D,FAOstat!$B121))</f>
        <v>1149.0334089999999</v>
      </c>
      <c r="CN121" s="4">
        <f>IF(SUMIFS('FAOstat_value added'!$L:$L,'FAOstat_value added'!$J:$J,FAOstat!CN$4,'FAOstat_value added'!$D:$D,FAOstat!$B121)=0,CM121*(1+Assumptions!$C$10),SUMIFS('FAOstat_value added'!$L:$L,'FAOstat_value added'!$J:$J,FAOstat!CN$4,'FAOstat_value added'!$D:$D,FAOstat!$B121))</f>
        <v>1172.01407718</v>
      </c>
      <c r="CO121" s="36">
        <f t="shared" si="49"/>
        <v>3.5385765829249127E-2</v>
      </c>
    </row>
    <row r="122" spans="2:93" x14ac:dyDescent="0.35">
      <c r="B122" t="s">
        <v>267</v>
      </c>
      <c r="C122">
        <f t="shared" si="29"/>
        <v>0</v>
      </c>
      <c r="D122">
        <f t="shared" si="30"/>
        <v>0</v>
      </c>
      <c r="E122">
        <f t="shared" si="31"/>
        <v>0</v>
      </c>
      <c r="F122">
        <f t="shared" si="32"/>
        <v>0</v>
      </c>
      <c r="G122">
        <f t="shared" si="33"/>
        <v>0</v>
      </c>
      <c r="H122">
        <f t="shared" si="34"/>
        <v>0</v>
      </c>
      <c r="I122">
        <f t="shared" si="35"/>
        <v>0</v>
      </c>
      <c r="J122">
        <f t="shared" si="36"/>
        <v>0</v>
      </c>
      <c r="K122">
        <f t="shared" si="37"/>
        <v>0</v>
      </c>
      <c r="L122">
        <f t="shared" si="38"/>
        <v>0</v>
      </c>
      <c r="M122" s="4">
        <f t="shared" si="39"/>
        <v>1269.99</v>
      </c>
      <c r="N122" s="4">
        <f t="shared" si="40"/>
        <v>3865.24</v>
      </c>
      <c r="O122" s="4">
        <f t="shared" si="41"/>
        <v>3035.84</v>
      </c>
      <c r="P122" s="4">
        <f t="shared" si="42"/>
        <v>3151.73</v>
      </c>
      <c r="Q122" s="4">
        <f t="shared" si="43"/>
        <v>3068.54</v>
      </c>
      <c r="R122" s="4">
        <f t="shared" si="44"/>
        <v>3033.0299999999997</v>
      </c>
      <c r="S122" s="4">
        <f t="shared" si="45"/>
        <v>2141.0500000000002</v>
      </c>
      <c r="T122" s="4">
        <f t="shared" si="46"/>
        <v>2538.1499999999996</v>
      </c>
      <c r="U122" s="4">
        <f t="shared" si="47"/>
        <v>0</v>
      </c>
      <c r="V122" s="4">
        <f t="shared" si="48"/>
        <v>0</v>
      </c>
      <c r="W122">
        <f>SUMIFS('FAOstat _govt exp'!$L:$L,'FAOstat _govt exp'!$J:$J,FAOstat!W$4,'FAOstat _govt exp'!$H:$H,FAOstat!W$3,'FAOstat _govt exp'!$D:$D,FAOstat!$B122)</f>
        <v>0</v>
      </c>
      <c r="X122">
        <f>SUMIFS('FAOstat _govt exp'!$L:$L,'FAOstat _govt exp'!$J:$J,FAOstat!X$4,'FAOstat _govt exp'!$H:$H,FAOstat!X$3,'FAOstat _govt exp'!$D:$D,FAOstat!$B122)</f>
        <v>2146.75</v>
      </c>
      <c r="Y122">
        <f>SUMIFS('FAOstat _govt exp'!$L:$L,'FAOstat _govt exp'!$J:$J,FAOstat!Y$4,'FAOstat _govt exp'!$H:$H,FAOstat!Y$3,'FAOstat _govt exp'!$D:$D,FAOstat!$B122)</f>
        <v>1617.09</v>
      </c>
      <c r="Z122">
        <f>SUMIFS('FAOstat _govt exp'!$L:$L,'FAOstat _govt exp'!$J:$J,FAOstat!Z$4,'FAOstat _govt exp'!$H:$H,FAOstat!Z$3,'FAOstat _govt exp'!$D:$D,FAOstat!$B122)</f>
        <v>1612.21</v>
      </c>
      <c r="AA122">
        <f>SUMIFS('FAOstat _govt exp'!$L:$L,'FAOstat _govt exp'!$J:$J,FAOstat!AA$4,'FAOstat _govt exp'!$H:$H,FAOstat!AA$3,'FAOstat _govt exp'!$D:$D,FAOstat!$B122)</f>
        <v>1480.6</v>
      </c>
      <c r="AB122">
        <f>SUMIFS('FAOstat _govt exp'!$L:$L,'FAOstat _govt exp'!$J:$J,FAOstat!AB$4,'FAOstat _govt exp'!$H:$H,FAOstat!AB$3,'FAOstat _govt exp'!$D:$D,FAOstat!$B122)</f>
        <v>1252.83</v>
      </c>
      <c r="AC122">
        <f>SUMIFS('FAOstat _govt exp'!$L:$L,'FAOstat _govt exp'!$J:$J,FAOstat!AC$4,'FAOstat _govt exp'!$H:$H,FAOstat!AC$3,'FAOstat _govt exp'!$D:$D,FAOstat!$B122)</f>
        <v>959.73</v>
      </c>
      <c r="AD122">
        <f>SUMIFS('FAOstat _govt exp'!$L:$L,'FAOstat _govt exp'!$J:$J,FAOstat!AD$4,'FAOstat _govt exp'!$H:$H,FAOstat!AD$3,'FAOstat _govt exp'!$D:$D,FAOstat!$B122)</f>
        <v>1446.57</v>
      </c>
      <c r="AE122">
        <f>SUMIFS('FAOstat _govt exp'!$L:$L,'FAOstat _govt exp'!$J:$J,FAOstat!AE$4,'FAOstat _govt exp'!$H:$H,FAOstat!AE$3,'FAOstat _govt exp'!$D:$D,FAOstat!$B122)</f>
        <v>0</v>
      </c>
      <c r="AF122">
        <f>SUMIFS('FAOstat _govt exp'!$L:$L,'FAOstat _govt exp'!$J:$J,FAOstat!AF$4,'FAOstat _govt exp'!$H:$H,FAOstat!AF$3,'FAOstat _govt exp'!$D:$D,FAOstat!$B122)</f>
        <v>0</v>
      </c>
      <c r="AG122">
        <f>SUMIFS('FAOstat _govt exp'!$L:$L,'FAOstat _govt exp'!$J:$J,FAOstat!AG$4,'FAOstat _govt exp'!$H:$H,FAOstat!AG$3,'FAOstat _govt exp'!$D:$D,FAOstat!$B122)</f>
        <v>1269.99</v>
      </c>
      <c r="AH122">
        <f>SUMIFS('FAOstat _govt exp'!$L:$L,'FAOstat _govt exp'!$J:$J,FAOstat!AH$4,'FAOstat _govt exp'!$H:$H,FAOstat!AH$3,'FAOstat _govt exp'!$D:$D,FAOstat!$B122)</f>
        <v>1718.49</v>
      </c>
      <c r="AI122">
        <f>SUMIFS('FAOstat _govt exp'!$L:$L,'FAOstat _govt exp'!$J:$J,FAOstat!AI$4,'FAOstat _govt exp'!$H:$H,FAOstat!AI$3,'FAOstat _govt exp'!$D:$D,FAOstat!$B122)</f>
        <v>1418.75</v>
      </c>
      <c r="AJ122">
        <f>SUMIFS('FAOstat _govt exp'!$L:$L,'FAOstat _govt exp'!$J:$J,FAOstat!AJ$4,'FAOstat _govt exp'!$H:$H,FAOstat!AJ$3,'FAOstat _govt exp'!$D:$D,FAOstat!$B122)</f>
        <v>1539.52</v>
      </c>
      <c r="AK122">
        <f>SUMIFS('FAOstat _govt exp'!$L:$L,'FAOstat _govt exp'!$J:$J,FAOstat!AK$4,'FAOstat _govt exp'!$H:$H,FAOstat!AK$3,'FAOstat _govt exp'!$D:$D,FAOstat!$B122)</f>
        <v>1587.94</v>
      </c>
      <c r="AL122">
        <f>SUMIFS('FAOstat _govt exp'!$L:$L,'FAOstat _govt exp'!$J:$J,FAOstat!AL$4,'FAOstat _govt exp'!$H:$H,FAOstat!AL$3,'FAOstat _govt exp'!$D:$D,FAOstat!$B122)</f>
        <v>1780.2</v>
      </c>
      <c r="AM122">
        <f>SUMIFS('FAOstat _govt exp'!$L:$L,'FAOstat _govt exp'!$J:$J,FAOstat!AM$4,'FAOstat _govt exp'!$H:$H,FAOstat!AM$3,'FAOstat _govt exp'!$D:$D,FAOstat!$B122)</f>
        <v>1181.32</v>
      </c>
      <c r="AN122">
        <f>SUMIFS('FAOstat _govt exp'!$L:$L,'FAOstat _govt exp'!$J:$J,FAOstat!AN$4,'FAOstat _govt exp'!$H:$H,FAOstat!AN$3,'FAOstat _govt exp'!$D:$D,FAOstat!$B122)</f>
        <v>1091.58</v>
      </c>
      <c r="AO122">
        <f>SUMIFS('FAOstat _govt exp'!$L:$L,'FAOstat _govt exp'!$J:$J,FAOstat!AO$4,'FAOstat _govt exp'!$H:$H,FAOstat!AO$3,'FAOstat _govt exp'!$D:$D,FAOstat!$B122)</f>
        <v>0</v>
      </c>
      <c r="AP122">
        <f>SUMIFS('FAOstat _govt exp'!$L:$L,'FAOstat _govt exp'!$J:$J,FAOstat!AP$4,'FAOstat _govt exp'!$H:$H,FAOstat!AP$3,'FAOstat _govt exp'!$D:$D,FAOstat!$B122)</f>
        <v>0</v>
      </c>
      <c r="AQ122">
        <f>SUMIFS('FAOstat _govt exp'!$L:$L,'FAOstat _govt exp'!$J:$J,FAOstat!AQ$4,'FAOstat _govt exp'!$H:$H,FAOstat!AQ$3,'FAOstat _govt exp'!$D:$D,FAOstat!$B122)</f>
        <v>0</v>
      </c>
      <c r="AR122">
        <f>SUMIFS('FAOstat _govt exp'!$L:$L,'FAOstat _govt exp'!$J:$J,FAOstat!AR$4,'FAOstat _govt exp'!$H:$H,FAOstat!AR$3,'FAOstat _govt exp'!$D:$D,FAOstat!$B122)</f>
        <v>0</v>
      </c>
      <c r="AS122">
        <f>SUMIFS('FAOstat _govt exp'!$L:$L,'FAOstat _govt exp'!$J:$J,FAOstat!AS$4,'FAOstat _govt exp'!$H:$H,FAOstat!AS$3,'FAOstat _govt exp'!$D:$D,FAOstat!$B122)</f>
        <v>0</v>
      </c>
      <c r="AT122">
        <f>SUMIFS('FAOstat _govt exp'!$L:$L,'FAOstat _govt exp'!$J:$J,FAOstat!AT$4,'FAOstat _govt exp'!$H:$H,FAOstat!AT$3,'FAOstat _govt exp'!$D:$D,FAOstat!$B122)</f>
        <v>0</v>
      </c>
      <c r="AU122">
        <f>SUMIFS('FAOstat _govt exp'!$L:$L,'FAOstat _govt exp'!$J:$J,FAOstat!AU$4,'FAOstat _govt exp'!$H:$H,FAOstat!AU$3,'FAOstat _govt exp'!$D:$D,FAOstat!$B122)</f>
        <v>0</v>
      </c>
      <c r="AV122">
        <f>SUMIFS('FAOstat _govt exp'!$L:$L,'FAOstat _govt exp'!$J:$J,FAOstat!AV$4,'FAOstat _govt exp'!$H:$H,FAOstat!AV$3,'FAOstat _govt exp'!$D:$D,FAOstat!$B122)</f>
        <v>0</v>
      </c>
      <c r="AW122">
        <f>SUMIFS('FAOstat _govt exp'!$L:$L,'FAOstat _govt exp'!$J:$J,FAOstat!AW$4,'FAOstat _govt exp'!$H:$H,FAOstat!AW$3,'FAOstat _govt exp'!$D:$D,FAOstat!$B122)</f>
        <v>0</v>
      </c>
      <c r="AX122">
        <f>SUMIFS('FAOstat _govt exp'!$L:$L,'FAOstat _govt exp'!$J:$J,FAOstat!AX$4,'FAOstat _govt exp'!$H:$H,FAOstat!AX$3,'FAOstat _govt exp'!$D:$D,FAOstat!$B122)</f>
        <v>0</v>
      </c>
      <c r="AY122">
        <f>SUMIFS('FAOstat _govt exp'!$L:$L,'FAOstat _govt exp'!$J:$J,FAOstat!AY$4,'FAOstat _govt exp'!$H:$H,FAOstat!AY$3,'FAOstat _govt exp'!$D:$D,FAOstat!$B122)</f>
        <v>0</v>
      </c>
      <c r="AZ122">
        <f>SUMIFS('FAOstat _govt exp'!$L:$L,'FAOstat _govt exp'!$J:$J,FAOstat!AZ$4,'FAOstat _govt exp'!$H:$H,FAOstat!AZ$3,'FAOstat _govt exp'!$D:$D,FAOstat!$B122)</f>
        <v>0</v>
      </c>
      <c r="BA122">
        <f>SUMIFS('FAOstat _govt exp'!$L:$L,'FAOstat _govt exp'!$J:$J,FAOstat!BA$4,'FAOstat _govt exp'!$H:$H,FAOstat!BA$3,'FAOstat _govt exp'!$D:$D,FAOstat!$B122)</f>
        <v>0</v>
      </c>
      <c r="BB122">
        <f>SUMIFS('FAOstat _govt exp'!$L:$L,'FAOstat _govt exp'!$J:$J,FAOstat!BB$4,'FAOstat _govt exp'!$H:$H,FAOstat!BB$3,'FAOstat _govt exp'!$D:$D,FAOstat!$B122)</f>
        <v>2071.67</v>
      </c>
      <c r="BC122">
        <f>SUMIFS('FAOstat _govt exp'!$L:$L,'FAOstat _govt exp'!$J:$J,FAOstat!BC$4,'FAOstat _govt exp'!$H:$H,FAOstat!BC$3,'FAOstat _govt exp'!$D:$D,FAOstat!$B122)</f>
        <v>1544.2</v>
      </c>
      <c r="BD122">
        <f>SUMIFS('FAOstat _govt exp'!$L:$L,'FAOstat _govt exp'!$J:$J,FAOstat!BD$4,'FAOstat _govt exp'!$H:$H,FAOstat!BD$3,'FAOstat _govt exp'!$D:$D,FAOstat!$B122)</f>
        <v>1562.3</v>
      </c>
      <c r="BE122">
        <f>SUMIFS('FAOstat _govt exp'!$L:$L,'FAOstat _govt exp'!$J:$J,FAOstat!BE$4,'FAOstat _govt exp'!$H:$H,FAOstat!BE$3,'FAOstat _govt exp'!$D:$D,FAOstat!$B122)</f>
        <v>1619.74</v>
      </c>
      <c r="BF122">
        <f>SUMIFS('FAOstat _govt exp'!$L:$L,'FAOstat _govt exp'!$J:$J,FAOstat!BF$4,'FAOstat _govt exp'!$H:$H,FAOstat!BF$3,'FAOstat _govt exp'!$D:$D,FAOstat!$B122)</f>
        <v>1371.11</v>
      </c>
      <c r="BG122">
        <f>SUMIFS('FAOstat _govt exp'!$L:$L,'FAOstat _govt exp'!$J:$J,FAOstat!BG$4,'FAOstat _govt exp'!$H:$H,FAOstat!BG$3,'FAOstat _govt exp'!$D:$D,FAOstat!$B122)</f>
        <v>1205.8800000000001</v>
      </c>
      <c r="BH122">
        <f>SUMIFS('FAOstat _govt exp'!$L:$L,'FAOstat _govt exp'!$J:$J,FAOstat!BH$4,'FAOstat _govt exp'!$H:$H,FAOstat!BH$3,'FAOstat _govt exp'!$D:$D,FAOstat!$B122)</f>
        <v>1403.49</v>
      </c>
      <c r="BI122">
        <f>SUMIFS('FAOstat _govt exp'!$L:$L,'FAOstat _govt exp'!$J:$J,FAOstat!BI$4,'FAOstat _govt exp'!$H:$H,FAOstat!BI$3,'FAOstat _govt exp'!$D:$D,FAOstat!$B122)</f>
        <v>0</v>
      </c>
      <c r="BJ122">
        <f>SUMIFS('FAOstat _govt exp'!$L:$L,'FAOstat _govt exp'!$J:$J,FAOstat!BJ$4,'FAOstat _govt exp'!$H:$H,FAOstat!BJ$3,'FAOstat _govt exp'!$D:$D,FAOstat!$B122)</f>
        <v>0</v>
      </c>
      <c r="BK122">
        <f>SUMIFS('FAOstat _govt exp'!$L:$L,'FAOstat _govt exp'!$J:$J,FAOstat!BK$4,'FAOstat _govt exp'!$H:$H,FAOstat!BK$3,'FAOstat _govt exp'!$D:$D,FAOstat!$B122)</f>
        <v>652</v>
      </c>
      <c r="BL122">
        <f>SUMIFS('FAOstat _govt exp'!$L:$L,'FAOstat _govt exp'!$J:$J,FAOstat!BL$4,'FAOstat _govt exp'!$H:$H,FAOstat!BL$3,'FAOstat _govt exp'!$D:$D,FAOstat!$B122)</f>
        <v>790.33</v>
      </c>
      <c r="BM122">
        <f>SUMIFS('FAOstat _govt exp'!$L:$L,'FAOstat _govt exp'!$J:$J,FAOstat!BM$4,'FAOstat _govt exp'!$H:$H,FAOstat!BM$3,'FAOstat _govt exp'!$D:$D,FAOstat!$B122)</f>
        <v>596.19000000000005</v>
      </c>
      <c r="BN122">
        <f>SUMIFS('FAOstat _govt exp'!$L:$L,'FAOstat _govt exp'!$J:$J,FAOstat!BN$4,'FAOstat _govt exp'!$H:$H,FAOstat!BN$3,'FAOstat _govt exp'!$D:$D,FAOstat!$B122)</f>
        <v>698.21</v>
      </c>
      <c r="BO122">
        <f>SUMIFS('FAOstat _govt exp'!$L:$L,'FAOstat _govt exp'!$J:$J,FAOstat!BO$4,'FAOstat _govt exp'!$H:$H,FAOstat!BO$3,'FAOstat _govt exp'!$D:$D,FAOstat!$B122)</f>
        <v>662.67</v>
      </c>
      <c r="BP122">
        <f>SUMIFS('FAOstat _govt exp'!$L:$L,'FAOstat _govt exp'!$J:$J,FAOstat!BP$4,'FAOstat _govt exp'!$H:$H,FAOstat!BP$3,'FAOstat _govt exp'!$D:$D,FAOstat!$B122)</f>
        <v>614.79999999999995</v>
      </c>
      <c r="BQ122">
        <f>SUMIFS('FAOstat _govt exp'!$L:$L,'FAOstat _govt exp'!$J:$J,FAOstat!BQ$4,'FAOstat _govt exp'!$H:$H,FAOstat!BQ$3,'FAOstat _govt exp'!$D:$D,FAOstat!$B122)</f>
        <v>355.51</v>
      </c>
      <c r="BR122">
        <f>SUMIFS('FAOstat _govt exp'!$L:$L,'FAOstat _govt exp'!$J:$J,FAOstat!BR$4,'FAOstat _govt exp'!$H:$H,FAOstat!BR$3,'FAOstat _govt exp'!$D:$D,FAOstat!$B122)</f>
        <v>267.56</v>
      </c>
      <c r="BS122">
        <f>SUMIFS('FAOstat _govt exp'!$L:$L,'FAOstat _govt exp'!$J:$J,FAOstat!BS$4,'FAOstat _govt exp'!$H:$H,FAOstat!BS$3,'FAOstat _govt exp'!$D:$D,FAOstat!$B122)</f>
        <v>0</v>
      </c>
      <c r="BT122">
        <f>SUMIFS('FAOstat _govt exp'!$L:$L,'FAOstat _govt exp'!$J:$J,FAOstat!BT$4,'FAOstat _govt exp'!$H:$H,FAOstat!BT$3,'FAOstat _govt exp'!$D:$D,FAOstat!$B122)</f>
        <v>0</v>
      </c>
      <c r="BU122">
        <f>SUMIFS('FAOstat _govt exp'!$L:$L,'FAOstat _govt exp'!$J:$J,FAOstat!BU$4,'FAOstat _govt exp'!$H:$H,FAOstat!BU$3,'FAOstat _govt exp'!$D:$D,FAOstat!$B122)</f>
        <v>0</v>
      </c>
      <c r="BV122">
        <f>SUMIFS('FAOstat _govt exp'!$L:$L,'FAOstat _govt exp'!$J:$J,FAOstat!BV$4,'FAOstat _govt exp'!$H:$H,FAOstat!BV$3,'FAOstat _govt exp'!$D:$D,FAOstat!$B122)</f>
        <v>0</v>
      </c>
      <c r="BW122">
        <f>SUMIFS('FAOstat _govt exp'!$L:$L,'FAOstat _govt exp'!$J:$J,FAOstat!BW$4,'FAOstat _govt exp'!$H:$H,FAOstat!BW$3,'FAOstat _govt exp'!$D:$D,FAOstat!$B122)</f>
        <v>0</v>
      </c>
      <c r="BX122">
        <f>SUMIFS('FAOstat _govt exp'!$L:$L,'FAOstat _govt exp'!$J:$J,FAOstat!BX$4,'FAOstat _govt exp'!$H:$H,FAOstat!BX$3,'FAOstat _govt exp'!$D:$D,FAOstat!$B122)</f>
        <v>0</v>
      </c>
      <c r="BY122">
        <f>SUMIFS('FAOstat _govt exp'!$L:$L,'FAOstat _govt exp'!$J:$J,FAOstat!BY$4,'FAOstat _govt exp'!$H:$H,FAOstat!BY$3,'FAOstat _govt exp'!$D:$D,FAOstat!$B122)</f>
        <v>0</v>
      </c>
      <c r="BZ122">
        <f>SUMIFS('FAOstat _govt exp'!$L:$L,'FAOstat _govt exp'!$J:$J,FAOstat!BZ$4,'FAOstat _govt exp'!$H:$H,FAOstat!BZ$3,'FAOstat _govt exp'!$D:$D,FAOstat!$B122)</f>
        <v>0</v>
      </c>
      <c r="CA122">
        <f>SUMIFS('FAOstat _govt exp'!$L:$L,'FAOstat _govt exp'!$J:$J,FAOstat!CA$4,'FAOstat _govt exp'!$H:$H,FAOstat!CA$3,'FAOstat _govt exp'!$D:$D,FAOstat!$B122)</f>
        <v>0</v>
      </c>
      <c r="CB122">
        <f>SUMIFS('FAOstat _govt exp'!$L:$L,'FAOstat _govt exp'!$J:$J,FAOstat!CB$4,'FAOstat _govt exp'!$H:$H,FAOstat!CB$3,'FAOstat _govt exp'!$D:$D,FAOstat!$B122)</f>
        <v>0</v>
      </c>
      <c r="CC122">
        <f>SUMIFS('FAOstat _govt exp'!$L:$L,'FAOstat _govt exp'!$J:$J,FAOstat!CC$4,'FAOstat _govt exp'!$H:$H,FAOstat!CC$3,'FAOstat _govt exp'!$D:$D,FAOstat!$B122)</f>
        <v>0</v>
      </c>
      <c r="CD122">
        <f>SUMIFS('FAOstat _govt exp'!$L:$L,'FAOstat _govt exp'!$J:$J,FAOstat!CD$4,'FAOstat _govt exp'!$H:$H,FAOstat!CD$3,'FAOstat _govt exp'!$D:$D,FAOstat!$B122)</f>
        <v>0</v>
      </c>
      <c r="CE122" s="4">
        <f>SUMIFS('FAOstat_value added'!$L:$L,'FAOstat_value added'!$J:$J,FAOstat!CE$4,'FAOstat_value added'!$D:$D,FAOstat!$B122)</f>
        <v>8304.2889959999993</v>
      </c>
      <c r="CF122" s="4">
        <f>IF(SUMIFS('FAOstat_value added'!$L:$L,'FAOstat_value added'!$J:$J,FAOstat!CF$4,'FAOstat_value added'!$D:$D,FAOstat!$B122)=0,CE122*(1+Assumptions!$C$10),SUMIFS('FAOstat_value added'!$L:$L,'FAOstat_value added'!$J:$J,FAOstat!CF$4,'FAOstat_value added'!$D:$D,FAOstat!$B122))</f>
        <v>11473.563074</v>
      </c>
      <c r="CG122" s="4">
        <f>IF(SUMIFS('FAOstat_value added'!$L:$L,'FAOstat_value added'!$J:$J,FAOstat!CG$4,'FAOstat_value added'!$D:$D,FAOstat!$B122)=0,CF122*(1+Assumptions!$C$10),SUMIFS('FAOstat_value added'!$L:$L,'FAOstat_value added'!$J:$J,FAOstat!CG$4,'FAOstat_value added'!$D:$D,FAOstat!$B122))</f>
        <v>8002.6526729999996</v>
      </c>
      <c r="CH122" s="4">
        <f>IF(SUMIFS('FAOstat_value added'!$L:$L,'FAOstat_value added'!$J:$J,FAOstat!CH$4,'FAOstat_value added'!$D:$D,FAOstat!$B122)=0,CG122*(1+Assumptions!$C$10),SUMIFS('FAOstat_value added'!$L:$L,'FAOstat_value added'!$J:$J,FAOstat!CH$4,'FAOstat_value added'!$D:$D,FAOstat!$B122))</f>
        <v>10268.646551</v>
      </c>
      <c r="CI122" s="4">
        <f>IF(SUMIFS('FAOstat_value added'!$L:$L,'FAOstat_value added'!$J:$J,FAOstat!CI$4,'FAOstat_value added'!$D:$D,FAOstat!$B122)=0,CH122*(1+Assumptions!$C$10),SUMIFS('FAOstat_value added'!$L:$L,'FAOstat_value added'!$J:$J,FAOstat!CI$4,'FAOstat_value added'!$D:$D,FAOstat!$B122))</f>
        <v>9425.4853810000004</v>
      </c>
      <c r="CJ122" s="4">
        <f>IF(SUMIFS('FAOstat_value added'!$L:$L,'FAOstat_value added'!$J:$J,FAOstat!CJ$4,'FAOstat_value added'!$D:$D,FAOstat!$B122)=0,CI122*(1+Assumptions!$C$10),SUMIFS('FAOstat_value added'!$L:$L,'FAOstat_value added'!$J:$J,FAOstat!CJ$4,'FAOstat_value added'!$D:$D,FAOstat!$B122))</f>
        <v>7446.2261799999997</v>
      </c>
      <c r="CK122" s="4">
        <f>IF(SUMIFS('FAOstat_value added'!$L:$L,'FAOstat_value added'!$J:$J,FAOstat!CK$4,'FAOstat_value added'!$D:$D,FAOstat!$B122)=0,CJ122*(1+Assumptions!$C$10),SUMIFS('FAOstat_value added'!$L:$L,'FAOstat_value added'!$J:$J,FAOstat!CK$4,'FAOstat_value added'!$D:$D,FAOstat!$B122))</f>
        <v>7656.1705760000004</v>
      </c>
      <c r="CL122" s="4">
        <f>IF(SUMIFS('FAOstat_value added'!$L:$L,'FAOstat_value added'!$J:$J,FAOstat!CL$4,'FAOstat_value added'!$D:$D,FAOstat!$B122)=0,CK122*(1+Assumptions!$C$10),SUMIFS('FAOstat_value added'!$L:$L,'FAOstat_value added'!$J:$J,FAOstat!CL$4,'FAOstat_value added'!$D:$D,FAOstat!$B122))</f>
        <v>9131.0736809999999</v>
      </c>
      <c r="CM122" s="4">
        <f>IF(SUMIFS('FAOstat_value added'!$L:$L,'FAOstat_value added'!$J:$J,FAOstat!CM$4,'FAOstat_value added'!$D:$D,FAOstat!$B122)=0,CL122*(1+Assumptions!$C$10),SUMIFS('FAOstat_value added'!$L:$L,'FAOstat_value added'!$J:$J,FAOstat!CM$4,'FAOstat_value added'!$D:$D,FAOstat!$B122))</f>
        <v>10405.451231999999</v>
      </c>
      <c r="CN122" s="4">
        <f>IF(SUMIFS('FAOstat_value added'!$L:$L,'FAOstat_value added'!$J:$J,FAOstat!CN$4,'FAOstat_value added'!$D:$D,FAOstat!$B122)=0,CM122*(1+Assumptions!$C$10),SUMIFS('FAOstat_value added'!$L:$L,'FAOstat_value added'!$J:$J,FAOstat!CN$4,'FAOstat_value added'!$D:$D,FAOstat!$B122))</f>
        <v>10613.560256639999</v>
      </c>
      <c r="CO122" s="36">
        <f t="shared" si="49"/>
        <v>0.10397583966479274</v>
      </c>
    </row>
    <row r="123" spans="2:93" x14ac:dyDescent="0.35">
      <c r="B123" t="s">
        <v>269</v>
      </c>
      <c r="C123">
        <f t="shared" si="29"/>
        <v>0</v>
      </c>
      <c r="D123">
        <f t="shared" si="30"/>
        <v>0</v>
      </c>
      <c r="E123">
        <f t="shared" si="31"/>
        <v>0</v>
      </c>
      <c r="F123">
        <f t="shared" si="32"/>
        <v>0</v>
      </c>
      <c r="G123">
        <f t="shared" si="33"/>
        <v>0</v>
      </c>
      <c r="H123">
        <f t="shared" si="34"/>
        <v>0</v>
      </c>
      <c r="I123">
        <f t="shared" si="35"/>
        <v>0.16</v>
      </c>
      <c r="J123">
        <f t="shared" si="36"/>
        <v>0.18</v>
      </c>
      <c r="K123">
        <f t="shared" si="37"/>
        <v>1.32</v>
      </c>
      <c r="L123">
        <f t="shared" si="38"/>
        <v>0</v>
      </c>
      <c r="M123" s="4">
        <f t="shared" si="39"/>
        <v>10290.469999999999</v>
      </c>
      <c r="N123" s="4">
        <f t="shared" si="40"/>
        <v>11588.59</v>
      </c>
      <c r="O123" s="4">
        <f t="shared" si="41"/>
        <v>11537.029999999999</v>
      </c>
      <c r="P123" s="4">
        <f t="shared" si="42"/>
        <v>13861.17</v>
      </c>
      <c r="Q123" s="4">
        <f t="shared" si="43"/>
        <v>11792.5</v>
      </c>
      <c r="R123" s="4">
        <f t="shared" si="44"/>
        <v>5729.4500000000007</v>
      </c>
      <c r="S123" s="4">
        <f t="shared" si="45"/>
        <v>6573.07</v>
      </c>
      <c r="T123" s="4">
        <f t="shared" si="46"/>
        <v>8746.0400000000009</v>
      </c>
      <c r="U123" s="4">
        <f t="shared" si="47"/>
        <v>9021.77</v>
      </c>
      <c r="V123" s="4">
        <f t="shared" si="48"/>
        <v>0</v>
      </c>
      <c r="W123">
        <f>SUMIFS('FAOstat _govt exp'!$L:$L,'FAOstat _govt exp'!$J:$J,FAOstat!W$4,'FAOstat _govt exp'!$H:$H,FAOstat!W$3,'FAOstat _govt exp'!$D:$D,FAOstat!$B123)</f>
        <v>9421.1299999999992</v>
      </c>
      <c r="X123">
        <f>SUMIFS('FAOstat _govt exp'!$L:$L,'FAOstat _govt exp'!$J:$J,FAOstat!X$4,'FAOstat _govt exp'!$H:$H,FAOstat!X$3,'FAOstat _govt exp'!$D:$D,FAOstat!$B123)</f>
        <v>10530.13</v>
      </c>
      <c r="Y123">
        <f>SUMIFS('FAOstat _govt exp'!$L:$L,'FAOstat _govt exp'!$J:$J,FAOstat!Y$4,'FAOstat _govt exp'!$H:$H,FAOstat!Y$3,'FAOstat _govt exp'!$D:$D,FAOstat!$B123)</f>
        <v>10330.799999999999</v>
      </c>
      <c r="Z123">
        <f>SUMIFS('FAOstat _govt exp'!$L:$L,'FAOstat _govt exp'!$J:$J,FAOstat!Z$4,'FAOstat _govt exp'!$H:$H,FAOstat!Z$3,'FAOstat _govt exp'!$D:$D,FAOstat!$B123)</f>
        <v>12400.61</v>
      </c>
      <c r="AA123">
        <f>SUMIFS('FAOstat _govt exp'!$L:$L,'FAOstat _govt exp'!$J:$J,FAOstat!AA$4,'FAOstat _govt exp'!$H:$H,FAOstat!AA$3,'FAOstat _govt exp'!$D:$D,FAOstat!$B123)</f>
        <v>10121.81</v>
      </c>
      <c r="AB123">
        <f>SUMIFS('FAOstat _govt exp'!$L:$L,'FAOstat _govt exp'!$J:$J,FAOstat!AB$4,'FAOstat _govt exp'!$H:$H,FAOstat!AB$3,'FAOstat _govt exp'!$D:$D,FAOstat!$B123)</f>
        <v>5069.1000000000004</v>
      </c>
      <c r="AC123">
        <f>SUMIFS('FAOstat _govt exp'!$L:$L,'FAOstat _govt exp'!$J:$J,FAOstat!AC$4,'FAOstat _govt exp'!$H:$H,FAOstat!AC$3,'FAOstat _govt exp'!$D:$D,FAOstat!$B123)</f>
        <v>5604.65</v>
      </c>
      <c r="AD123">
        <f>SUMIFS('FAOstat _govt exp'!$L:$L,'FAOstat _govt exp'!$J:$J,FAOstat!AD$4,'FAOstat _govt exp'!$H:$H,FAOstat!AD$3,'FAOstat _govt exp'!$D:$D,FAOstat!$B123)</f>
        <v>6935.47</v>
      </c>
      <c r="AE123">
        <f>SUMIFS('FAOstat _govt exp'!$L:$L,'FAOstat _govt exp'!$J:$J,FAOstat!AE$4,'FAOstat _govt exp'!$H:$H,FAOstat!AE$3,'FAOstat _govt exp'!$D:$D,FAOstat!$B123)</f>
        <v>7119.25</v>
      </c>
      <c r="AF123">
        <f>SUMIFS('FAOstat _govt exp'!$L:$L,'FAOstat _govt exp'!$J:$J,FAOstat!AF$4,'FAOstat _govt exp'!$H:$H,FAOstat!AF$3,'FAOstat _govt exp'!$D:$D,FAOstat!$B123)</f>
        <v>0</v>
      </c>
      <c r="AG123">
        <f>SUMIFS('FAOstat _govt exp'!$L:$L,'FAOstat _govt exp'!$J:$J,FAOstat!AG$4,'FAOstat _govt exp'!$H:$H,FAOstat!AG$3,'FAOstat _govt exp'!$D:$D,FAOstat!$B123)</f>
        <v>869.34</v>
      </c>
      <c r="AH123">
        <f>SUMIFS('FAOstat _govt exp'!$L:$L,'FAOstat _govt exp'!$J:$J,FAOstat!AH$4,'FAOstat _govt exp'!$H:$H,FAOstat!AH$3,'FAOstat _govt exp'!$D:$D,FAOstat!$B123)</f>
        <v>1058.46</v>
      </c>
      <c r="AI123">
        <f>SUMIFS('FAOstat _govt exp'!$L:$L,'FAOstat _govt exp'!$J:$J,FAOstat!AI$4,'FAOstat _govt exp'!$H:$H,FAOstat!AI$3,'FAOstat _govt exp'!$D:$D,FAOstat!$B123)</f>
        <v>1206.23</v>
      </c>
      <c r="AJ123">
        <f>SUMIFS('FAOstat _govt exp'!$L:$L,'FAOstat _govt exp'!$J:$J,FAOstat!AJ$4,'FAOstat _govt exp'!$H:$H,FAOstat!AJ$3,'FAOstat _govt exp'!$D:$D,FAOstat!$B123)</f>
        <v>1460.56</v>
      </c>
      <c r="AK123">
        <f>SUMIFS('FAOstat _govt exp'!$L:$L,'FAOstat _govt exp'!$J:$J,FAOstat!AK$4,'FAOstat _govt exp'!$H:$H,FAOstat!AK$3,'FAOstat _govt exp'!$D:$D,FAOstat!$B123)</f>
        <v>1670.69</v>
      </c>
      <c r="AL123">
        <f>SUMIFS('FAOstat _govt exp'!$L:$L,'FAOstat _govt exp'!$J:$J,FAOstat!AL$4,'FAOstat _govt exp'!$H:$H,FAOstat!AL$3,'FAOstat _govt exp'!$D:$D,FAOstat!$B123)</f>
        <v>660.35</v>
      </c>
      <c r="AM123">
        <f>SUMIFS('FAOstat _govt exp'!$L:$L,'FAOstat _govt exp'!$J:$J,FAOstat!AM$4,'FAOstat _govt exp'!$H:$H,FAOstat!AM$3,'FAOstat _govt exp'!$D:$D,FAOstat!$B123)</f>
        <v>968.26</v>
      </c>
      <c r="AN123">
        <f>SUMIFS('FAOstat _govt exp'!$L:$L,'FAOstat _govt exp'!$J:$J,FAOstat!AN$4,'FAOstat _govt exp'!$H:$H,FAOstat!AN$3,'FAOstat _govt exp'!$D:$D,FAOstat!$B123)</f>
        <v>1810.39</v>
      </c>
      <c r="AO123">
        <f>SUMIFS('FAOstat _govt exp'!$L:$L,'FAOstat _govt exp'!$J:$J,FAOstat!AO$4,'FAOstat _govt exp'!$H:$H,FAOstat!AO$3,'FAOstat _govt exp'!$D:$D,FAOstat!$B123)</f>
        <v>1901.2</v>
      </c>
      <c r="AP123">
        <f>SUMIFS('FAOstat _govt exp'!$L:$L,'FAOstat _govt exp'!$J:$J,FAOstat!AP$4,'FAOstat _govt exp'!$H:$H,FAOstat!AP$3,'FAOstat _govt exp'!$D:$D,FAOstat!$B123)</f>
        <v>0</v>
      </c>
      <c r="AQ123">
        <f>SUMIFS('FAOstat _govt exp'!$L:$L,'FAOstat _govt exp'!$J:$J,FAOstat!AQ$4,'FAOstat _govt exp'!$H:$H,FAOstat!AQ$3,'FAOstat _govt exp'!$D:$D,FAOstat!$B123)</f>
        <v>0</v>
      </c>
      <c r="AR123">
        <f>SUMIFS('FAOstat _govt exp'!$L:$L,'FAOstat _govt exp'!$J:$J,FAOstat!AR$4,'FAOstat _govt exp'!$H:$H,FAOstat!AR$3,'FAOstat _govt exp'!$D:$D,FAOstat!$B123)</f>
        <v>0</v>
      </c>
      <c r="AS123">
        <f>SUMIFS('FAOstat _govt exp'!$L:$L,'FAOstat _govt exp'!$J:$J,FAOstat!AS$4,'FAOstat _govt exp'!$H:$H,FAOstat!AS$3,'FAOstat _govt exp'!$D:$D,FAOstat!$B123)</f>
        <v>0</v>
      </c>
      <c r="AT123">
        <f>SUMIFS('FAOstat _govt exp'!$L:$L,'FAOstat _govt exp'!$J:$J,FAOstat!AT$4,'FAOstat _govt exp'!$H:$H,FAOstat!AT$3,'FAOstat _govt exp'!$D:$D,FAOstat!$B123)</f>
        <v>0</v>
      </c>
      <c r="AU123">
        <f>SUMIFS('FAOstat _govt exp'!$L:$L,'FAOstat _govt exp'!$J:$J,FAOstat!AU$4,'FAOstat _govt exp'!$H:$H,FAOstat!AU$3,'FAOstat _govt exp'!$D:$D,FAOstat!$B123)</f>
        <v>0</v>
      </c>
      <c r="AV123">
        <f>SUMIFS('FAOstat _govt exp'!$L:$L,'FAOstat _govt exp'!$J:$J,FAOstat!AV$4,'FAOstat _govt exp'!$H:$H,FAOstat!AV$3,'FAOstat _govt exp'!$D:$D,FAOstat!$B123)</f>
        <v>0</v>
      </c>
      <c r="AW123">
        <f>SUMIFS('FAOstat _govt exp'!$L:$L,'FAOstat _govt exp'!$J:$J,FAOstat!AW$4,'FAOstat _govt exp'!$H:$H,FAOstat!AW$3,'FAOstat _govt exp'!$D:$D,FAOstat!$B123)</f>
        <v>0.16</v>
      </c>
      <c r="AX123">
        <f>SUMIFS('FAOstat _govt exp'!$L:$L,'FAOstat _govt exp'!$J:$J,FAOstat!AX$4,'FAOstat _govt exp'!$H:$H,FAOstat!AX$3,'FAOstat _govt exp'!$D:$D,FAOstat!$B123)</f>
        <v>0.18</v>
      </c>
      <c r="AY123">
        <f>SUMIFS('FAOstat _govt exp'!$L:$L,'FAOstat _govt exp'!$J:$J,FAOstat!AY$4,'FAOstat _govt exp'!$H:$H,FAOstat!AY$3,'FAOstat _govt exp'!$D:$D,FAOstat!$B123)</f>
        <v>1.32</v>
      </c>
      <c r="AZ123">
        <f>SUMIFS('FAOstat _govt exp'!$L:$L,'FAOstat _govt exp'!$J:$J,FAOstat!AZ$4,'FAOstat _govt exp'!$H:$H,FAOstat!AZ$3,'FAOstat _govt exp'!$D:$D,FAOstat!$B123)</f>
        <v>0</v>
      </c>
      <c r="BA123">
        <f>SUMIFS('FAOstat _govt exp'!$L:$L,'FAOstat _govt exp'!$J:$J,FAOstat!BA$4,'FAOstat _govt exp'!$H:$H,FAOstat!BA$3,'FAOstat _govt exp'!$D:$D,FAOstat!$B123)</f>
        <v>1231.56</v>
      </c>
      <c r="BB123">
        <f>SUMIFS('FAOstat _govt exp'!$L:$L,'FAOstat _govt exp'!$J:$J,FAOstat!BB$4,'FAOstat _govt exp'!$H:$H,FAOstat!BB$3,'FAOstat _govt exp'!$D:$D,FAOstat!$B123)</f>
        <v>6007.01</v>
      </c>
      <c r="BC123">
        <f>SUMIFS('FAOstat _govt exp'!$L:$L,'FAOstat _govt exp'!$J:$J,FAOstat!BC$4,'FAOstat _govt exp'!$H:$H,FAOstat!BC$3,'FAOstat _govt exp'!$D:$D,FAOstat!$B123)</f>
        <v>5642.05</v>
      </c>
      <c r="BD123">
        <f>SUMIFS('FAOstat _govt exp'!$L:$L,'FAOstat _govt exp'!$J:$J,FAOstat!BD$4,'FAOstat _govt exp'!$H:$H,FAOstat!BD$3,'FAOstat _govt exp'!$D:$D,FAOstat!$B123)</f>
        <v>7466.12</v>
      </c>
      <c r="BE123">
        <f>SUMIFS('FAOstat _govt exp'!$L:$L,'FAOstat _govt exp'!$J:$J,FAOstat!BE$4,'FAOstat _govt exp'!$H:$H,FAOstat!BE$3,'FAOstat _govt exp'!$D:$D,FAOstat!$B123)</f>
        <v>6302.85</v>
      </c>
      <c r="BF123">
        <f>SUMIFS('FAOstat _govt exp'!$L:$L,'FAOstat _govt exp'!$J:$J,FAOstat!BF$4,'FAOstat _govt exp'!$H:$H,FAOstat!BF$3,'FAOstat _govt exp'!$D:$D,FAOstat!$B123)</f>
        <v>3299.32</v>
      </c>
      <c r="BG123">
        <f>SUMIFS('FAOstat _govt exp'!$L:$L,'FAOstat _govt exp'!$J:$J,FAOstat!BG$4,'FAOstat _govt exp'!$H:$H,FAOstat!BG$3,'FAOstat _govt exp'!$D:$D,FAOstat!$B123)</f>
        <v>3796.11</v>
      </c>
      <c r="BH123">
        <f>SUMIFS('FAOstat _govt exp'!$L:$L,'FAOstat _govt exp'!$J:$J,FAOstat!BH$4,'FAOstat _govt exp'!$H:$H,FAOstat!BH$3,'FAOstat _govt exp'!$D:$D,FAOstat!$B123)</f>
        <v>4983.87</v>
      </c>
      <c r="BI123">
        <f>SUMIFS('FAOstat _govt exp'!$L:$L,'FAOstat _govt exp'!$J:$J,FAOstat!BI$4,'FAOstat _govt exp'!$H:$H,FAOstat!BI$3,'FAOstat _govt exp'!$D:$D,FAOstat!$B123)</f>
        <v>5252.38</v>
      </c>
      <c r="BJ123">
        <f>SUMIFS('FAOstat _govt exp'!$L:$L,'FAOstat _govt exp'!$J:$J,FAOstat!BJ$4,'FAOstat _govt exp'!$H:$H,FAOstat!BJ$3,'FAOstat _govt exp'!$D:$D,FAOstat!$B123)</f>
        <v>0</v>
      </c>
      <c r="BK123">
        <f>SUMIFS('FAOstat _govt exp'!$L:$L,'FAOstat _govt exp'!$J:$J,FAOstat!BK$4,'FAOstat _govt exp'!$H:$H,FAOstat!BK$3,'FAOstat _govt exp'!$D:$D,FAOstat!$B123)</f>
        <v>431.38</v>
      </c>
      <c r="BL123">
        <f>SUMIFS('FAOstat _govt exp'!$L:$L,'FAOstat _govt exp'!$J:$J,FAOstat!BL$4,'FAOstat _govt exp'!$H:$H,FAOstat!BL$3,'FAOstat _govt exp'!$D:$D,FAOstat!$B123)</f>
        <v>530.92999999999995</v>
      </c>
      <c r="BM123">
        <f>SUMIFS('FAOstat _govt exp'!$L:$L,'FAOstat _govt exp'!$J:$J,FAOstat!BM$4,'FAOstat _govt exp'!$H:$H,FAOstat!BM$3,'FAOstat _govt exp'!$D:$D,FAOstat!$B123)</f>
        <v>603.12</v>
      </c>
      <c r="BN123">
        <f>SUMIFS('FAOstat _govt exp'!$L:$L,'FAOstat _govt exp'!$J:$J,FAOstat!BN$4,'FAOstat _govt exp'!$H:$H,FAOstat!BN$3,'FAOstat _govt exp'!$D:$D,FAOstat!$B123)</f>
        <v>791.53</v>
      </c>
      <c r="BO123">
        <f>SUMIFS('FAOstat _govt exp'!$L:$L,'FAOstat _govt exp'!$J:$J,FAOstat!BO$4,'FAOstat _govt exp'!$H:$H,FAOstat!BO$3,'FAOstat _govt exp'!$D:$D,FAOstat!$B123)</f>
        <v>1103.83</v>
      </c>
      <c r="BP123">
        <f>SUMIFS('FAOstat _govt exp'!$L:$L,'FAOstat _govt exp'!$J:$J,FAOstat!BP$4,'FAOstat _govt exp'!$H:$H,FAOstat!BP$3,'FAOstat _govt exp'!$D:$D,FAOstat!$B123)</f>
        <v>420.91</v>
      </c>
      <c r="BQ123">
        <f>SUMIFS('FAOstat _govt exp'!$L:$L,'FAOstat _govt exp'!$J:$J,FAOstat!BQ$4,'FAOstat _govt exp'!$H:$H,FAOstat!BQ$3,'FAOstat _govt exp'!$D:$D,FAOstat!$B123)</f>
        <v>778.4</v>
      </c>
      <c r="BR123">
        <f>SUMIFS('FAOstat _govt exp'!$L:$L,'FAOstat _govt exp'!$J:$J,FAOstat!BR$4,'FAOstat _govt exp'!$H:$H,FAOstat!BR$3,'FAOstat _govt exp'!$D:$D,FAOstat!$B123)</f>
        <v>1599.49</v>
      </c>
      <c r="BS123">
        <f>SUMIFS('FAOstat _govt exp'!$L:$L,'FAOstat _govt exp'!$J:$J,FAOstat!BS$4,'FAOstat _govt exp'!$H:$H,FAOstat!BS$3,'FAOstat _govt exp'!$D:$D,FAOstat!$B123)</f>
        <v>1690.18</v>
      </c>
      <c r="BT123">
        <f>SUMIFS('FAOstat _govt exp'!$L:$L,'FAOstat _govt exp'!$J:$J,FAOstat!BT$4,'FAOstat _govt exp'!$H:$H,FAOstat!BT$3,'FAOstat _govt exp'!$D:$D,FAOstat!$B123)</f>
        <v>0</v>
      </c>
      <c r="BU123">
        <f>SUMIFS('FAOstat _govt exp'!$L:$L,'FAOstat _govt exp'!$J:$J,FAOstat!BU$4,'FAOstat _govt exp'!$H:$H,FAOstat!BU$3,'FAOstat _govt exp'!$D:$D,FAOstat!$B123)</f>
        <v>0</v>
      </c>
      <c r="BV123">
        <f>SUMIFS('FAOstat _govt exp'!$L:$L,'FAOstat _govt exp'!$J:$J,FAOstat!BV$4,'FAOstat _govt exp'!$H:$H,FAOstat!BV$3,'FAOstat _govt exp'!$D:$D,FAOstat!$B123)</f>
        <v>0</v>
      </c>
      <c r="BW123">
        <f>SUMIFS('FAOstat _govt exp'!$L:$L,'FAOstat _govt exp'!$J:$J,FAOstat!BW$4,'FAOstat _govt exp'!$H:$H,FAOstat!BW$3,'FAOstat _govt exp'!$D:$D,FAOstat!$B123)</f>
        <v>0</v>
      </c>
      <c r="BX123">
        <f>SUMIFS('FAOstat _govt exp'!$L:$L,'FAOstat _govt exp'!$J:$J,FAOstat!BX$4,'FAOstat _govt exp'!$H:$H,FAOstat!BX$3,'FAOstat _govt exp'!$D:$D,FAOstat!$B123)</f>
        <v>0</v>
      </c>
      <c r="BY123">
        <f>SUMIFS('FAOstat _govt exp'!$L:$L,'FAOstat _govt exp'!$J:$J,FAOstat!BY$4,'FAOstat _govt exp'!$H:$H,FAOstat!BY$3,'FAOstat _govt exp'!$D:$D,FAOstat!$B123)</f>
        <v>0</v>
      </c>
      <c r="BZ123">
        <f>SUMIFS('FAOstat _govt exp'!$L:$L,'FAOstat _govt exp'!$J:$J,FAOstat!BZ$4,'FAOstat _govt exp'!$H:$H,FAOstat!BZ$3,'FAOstat _govt exp'!$D:$D,FAOstat!$B123)</f>
        <v>0</v>
      </c>
      <c r="CA123">
        <f>SUMIFS('FAOstat _govt exp'!$L:$L,'FAOstat _govt exp'!$J:$J,FAOstat!CA$4,'FAOstat _govt exp'!$H:$H,FAOstat!CA$3,'FAOstat _govt exp'!$D:$D,FAOstat!$B123)</f>
        <v>0.16</v>
      </c>
      <c r="CB123">
        <f>SUMIFS('FAOstat _govt exp'!$L:$L,'FAOstat _govt exp'!$J:$J,FAOstat!CB$4,'FAOstat _govt exp'!$H:$H,FAOstat!CB$3,'FAOstat _govt exp'!$D:$D,FAOstat!$B123)</f>
        <v>0.18</v>
      </c>
      <c r="CC123">
        <f>SUMIFS('FAOstat _govt exp'!$L:$L,'FAOstat _govt exp'!$J:$J,FAOstat!CC$4,'FAOstat _govt exp'!$H:$H,FAOstat!CC$3,'FAOstat _govt exp'!$D:$D,FAOstat!$B123)</f>
        <v>1.32</v>
      </c>
      <c r="CD123">
        <f>SUMIFS('FAOstat _govt exp'!$L:$L,'FAOstat _govt exp'!$J:$J,FAOstat!CD$4,'FAOstat _govt exp'!$H:$H,FAOstat!CD$3,'FAOstat _govt exp'!$D:$D,FAOstat!$B123)</f>
        <v>0</v>
      </c>
      <c r="CE123" s="4">
        <f>SUMIFS('FAOstat_value added'!$L:$L,'FAOstat_value added'!$J:$J,FAOstat!CE$4,'FAOstat_value added'!$D:$D,FAOstat!$B123)</f>
        <v>51004.299298999998</v>
      </c>
      <c r="CF123" s="4">
        <f>IF(SUMIFS('FAOstat_value added'!$L:$L,'FAOstat_value added'!$J:$J,FAOstat!CF$4,'FAOstat_value added'!$D:$D,FAOstat!$B123)=0,CE123*(1+Assumptions!$C$10),SUMIFS('FAOstat_value added'!$L:$L,'FAOstat_value added'!$J:$J,FAOstat!CF$4,'FAOstat_value added'!$D:$D,FAOstat!$B123))</f>
        <v>69464.637067000003</v>
      </c>
      <c r="CG123" s="4">
        <f>IF(SUMIFS('FAOstat_value added'!$L:$L,'FAOstat_value added'!$J:$J,FAOstat!CG$4,'FAOstat_value added'!$D:$D,FAOstat!$B123)=0,CF123*(1+Assumptions!$C$10),SUMIFS('FAOstat_value added'!$L:$L,'FAOstat_value added'!$J:$J,FAOstat!CG$4,'FAOstat_value added'!$D:$D,FAOstat!$B123))</f>
        <v>70730.731717999995</v>
      </c>
      <c r="CH123" s="4">
        <f>IF(SUMIFS('FAOstat_value added'!$L:$L,'FAOstat_value added'!$J:$J,FAOstat!CH$4,'FAOstat_value added'!$D:$D,FAOstat!$B123)=0,CG123*(1+Assumptions!$C$10),SUMIFS('FAOstat_value added'!$L:$L,'FAOstat_value added'!$J:$J,FAOstat!CH$4,'FAOstat_value added'!$D:$D,FAOstat!$B123))</f>
        <v>72601.750021</v>
      </c>
      <c r="CI123" s="4">
        <f>IF(SUMIFS('FAOstat_value added'!$L:$L,'FAOstat_value added'!$J:$J,FAOstat!CI$4,'FAOstat_value added'!$D:$D,FAOstat!$B123)=0,CH123*(1+Assumptions!$C$10),SUMIFS('FAOstat_value added'!$L:$L,'FAOstat_value added'!$J:$J,FAOstat!CI$4,'FAOstat_value added'!$D:$D,FAOstat!$B123))</f>
        <v>69212.897005999999</v>
      </c>
      <c r="CJ123" s="4">
        <f>IF(SUMIFS('FAOstat_value added'!$L:$L,'FAOstat_value added'!$J:$J,FAOstat!CJ$4,'FAOstat_value added'!$D:$D,FAOstat!$B123)=0,CI123*(1+Assumptions!$C$10),SUMIFS('FAOstat_value added'!$L:$L,'FAOstat_value added'!$J:$J,FAOstat!CJ$4,'FAOstat_value added'!$D:$D,FAOstat!$B123))</f>
        <v>52754.765719000003</v>
      </c>
      <c r="CK123" s="4">
        <f>IF(SUMIFS('FAOstat_value added'!$L:$L,'FAOstat_value added'!$J:$J,FAOstat!CK$4,'FAOstat_value added'!$D:$D,FAOstat!$B123)=0,CJ123*(1+Assumptions!$C$10),SUMIFS('FAOstat_value added'!$L:$L,'FAOstat_value added'!$J:$J,FAOstat!CK$4,'FAOstat_value added'!$D:$D,FAOstat!$B123))</f>
        <v>49394.497918000001</v>
      </c>
      <c r="CL123" s="4">
        <f>IF(SUMIFS('FAOstat_value added'!$L:$L,'FAOstat_value added'!$J:$J,FAOstat!CL$4,'FAOstat_value added'!$D:$D,FAOstat!$B123)=0,CK123*(1+Assumptions!$C$10),SUMIFS('FAOstat_value added'!$L:$L,'FAOstat_value added'!$J:$J,FAOstat!CL$4,'FAOstat_value added'!$D:$D,FAOstat!$B123))</f>
        <v>56053.779458999998</v>
      </c>
      <c r="CM123" s="4">
        <f>IF(SUMIFS('FAOstat_value added'!$L:$L,'FAOstat_value added'!$J:$J,FAOstat!CM$4,'FAOstat_value added'!$D:$D,FAOstat!$B123)=0,CL123*(1+Assumptions!$C$10),SUMIFS('FAOstat_value added'!$L:$L,'FAOstat_value added'!$J:$J,FAOstat!CM$4,'FAOstat_value added'!$D:$D,FAOstat!$B123))</f>
        <v>52157.366850999999</v>
      </c>
      <c r="CN123" s="4">
        <f>IF(SUMIFS('FAOstat_value added'!$L:$L,'FAOstat_value added'!$J:$J,FAOstat!CN$4,'FAOstat_value added'!$D:$D,FAOstat!$B123)=0,CM123*(1+Assumptions!$C$10),SUMIFS('FAOstat_value added'!$L:$L,'FAOstat_value added'!$J:$J,FAOstat!CN$4,'FAOstat_value added'!$D:$D,FAOstat!$B123))</f>
        <v>53200.514188020003</v>
      </c>
      <c r="CO123" s="36">
        <f t="shared" si="49"/>
        <v>-2.2963265385214426E-2</v>
      </c>
    </row>
    <row r="124" spans="2:93" x14ac:dyDescent="0.35">
      <c r="B124" t="s">
        <v>271</v>
      </c>
      <c r="C124">
        <f t="shared" si="29"/>
        <v>0</v>
      </c>
      <c r="D124">
        <f t="shared" si="30"/>
        <v>0</v>
      </c>
      <c r="E124">
        <f t="shared" si="31"/>
        <v>0</v>
      </c>
      <c r="F124">
        <f t="shared" si="32"/>
        <v>0</v>
      </c>
      <c r="G124">
        <f t="shared" si="33"/>
        <v>0</v>
      </c>
      <c r="H124">
        <f t="shared" si="34"/>
        <v>0</v>
      </c>
      <c r="I124">
        <f t="shared" si="35"/>
        <v>0</v>
      </c>
      <c r="J124">
        <f t="shared" si="36"/>
        <v>0</v>
      </c>
      <c r="K124">
        <f t="shared" si="37"/>
        <v>0</v>
      </c>
      <c r="L124">
        <f t="shared" si="38"/>
        <v>0</v>
      </c>
      <c r="M124" s="4">
        <f t="shared" si="39"/>
        <v>53.470000000000006</v>
      </c>
      <c r="N124" s="4">
        <f t="shared" si="40"/>
        <v>91.66</v>
      </c>
      <c r="O124" s="4">
        <f t="shared" si="41"/>
        <v>88.710000000000008</v>
      </c>
      <c r="P124" s="4">
        <f t="shared" si="42"/>
        <v>0</v>
      </c>
      <c r="Q124" s="4">
        <f t="shared" si="43"/>
        <v>0</v>
      </c>
      <c r="R124" s="4">
        <f t="shared" si="44"/>
        <v>0</v>
      </c>
      <c r="S124" s="4">
        <f t="shared" si="45"/>
        <v>71.489999999999995</v>
      </c>
      <c r="T124" s="4">
        <f t="shared" si="46"/>
        <v>75.86</v>
      </c>
      <c r="U124" s="4">
        <f t="shared" si="47"/>
        <v>101.34</v>
      </c>
      <c r="V124" s="4">
        <f t="shared" si="48"/>
        <v>0</v>
      </c>
      <c r="W124">
        <f>SUMIFS('FAOstat _govt exp'!$L:$L,'FAOstat _govt exp'!$J:$J,FAOstat!W$4,'FAOstat _govt exp'!$H:$H,FAOstat!W$3,'FAOstat _govt exp'!$D:$D,FAOstat!$B124)</f>
        <v>46.52</v>
      </c>
      <c r="X124">
        <f>SUMIFS('FAOstat _govt exp'!$L:$L,'FAOstat _govt exp'!$J:$J,FAOstat!X$4,'FAOstat _govt exp'!$H:$H,FAOstat!X$3,'FAOstat _govt exp'!$D:$D,FAOstat!$B124)</f>
        <v>85.35</v>
      </c>
      <c r="Y124">
        <f>SUMIFS('FAOstat _govt exp'!$L:$L,'FAOstat _govt exp'!$J:$J,FAOstat!Y$4,'FAOstat _govt exp'!$H:$H,FAOstat!Y$3,'FAOstat _govt exp'!$D:$D,FAOstat!$B124)</f>
        <v>71.28</v>
      </c>
      <c r="Z124">
        <f>SUMIFS('FAOstat _govt exp'!$L:$L,'FAOstat _govt exp'!$J:$J,FAOstat!Z$4,'FAOstat _govt exp'!$H:$H,FAOstat!Z$3,'FAOstat _govt exp'!$D:$D,FAOstat!$B124)</f>
        <v>0</v>
      </c>
      <c r="AA124">
        <f>SUMIFS('FAOstat _govt exp'!$L:$L,'FAOstat _govt exp'!$J:$J,FAOstat!AA$4,'FAOstat _govt exp'!$H:$H,FAOstat!AA$3,'FAOstat _govt exp'!$D:$D,FAOstat!$B124)</f>
        <v>0</v>
      </c>
      <c r="AB124">
        <f>SUMIFS('FAOstat _govt exp'!$L:$L,'FAOstat _govt exp'!$J:$J,FAOstat!AB$4,'FAOstat _govt exp'!$H:$H,FAOstat!AB$3,'FAOstat _govt exp'!$D:$D,FAOstat!$B124)</f>
        <v>0</v>
      </c>
      <c r="AC124">
        <f>SUMIFS('FAOstat _govt exp'!$L:$L,'FAOstat _govt exp'!$J:$J,FAOstat!AC$4,'FAOstat _govt exp'!$H:$H,FAOstat!AC$3,'FAOstat _govt exp'!$D:$D,FAOstat!$B124)</f>
        <v>58.39</v>
      </c>
      <c r="AD124">
        <f>SUMIFS('FAOstat _govt exp'!$L:$L,'FAOstat _govt exp'!$J:$J,FAOstat!AD$4,'FAOstat _govt exp'!$H:$H,FAOstat!AD$3,'FAOstat _govt exp'!$D:$D,FAOstat!$B124)</f>
        <v>63.93</v>
      </c>
      <c r="AE124">
        <f>SUMIFS('FAOstat _govt exp'!$L:$L,'FAOstat _govt exp'!$J:$J,FAOstat!AE$4,'FAOstat _govt exp'!$H:$H,FAOstat!AE$3,'FAOstat _govt exp'!$D:$D,FAOstat!$B124)</f>
        <v>86.5</v>
      </c>
      <c r="AF124">
        <f>SUMIFS('FAOstat _govt exp'!$L:$L,'FAOstat _govt exp'!$J:$J,FAOstat!AF$4,'FAOstat _govt exp'!$H:$H,FAOstat!AF$3,'FAOstat _govt exp'!$D:$D,FAOstat!$B124)</f>
        <v>0</v>
      </c>
      <c r="AG124">
        <f>SUMIFS('FAOstat _govt exp'!$L:$L,'FAOstat _govt exp'!$J:$J,FAOstat!AG$4,'FAOstat _govt exp'!$H:$H,FAOstat!AG$3,'FAOstat _govt exp'!$D:$D,FAOstat!$B124)</f>
        <v>6.95</v>
      </c>
      <c r="AH124">
        <f>SUMIFS('FAOstat _govt exp'!$L:$L,'FAOstat _govt exp'!$J:$J,FAOstat!AH$4,'FAOstat _govt exp'!$H:$H,FAOstat!AH$3,'FAOstat _govt exp'!$D:$D,FAOstat!$B124)</f>
        <v>6.31</v>
      </c>
      <c r="AI124">
        <f>SUMIFS('FAOstat _govt exp'!$L:$L,'FAOstat _govt exp'!$J:$J,FAOstat!AI$4,'FAOstat _govt exp'!$H:$H,FAOstat!AI$3,'FAOstat _govt exp'!$D:$D,FAOstat!$B124)</f>
        <v>17.43</v>
      </c>
      <c r="AJ124">
        <f>SUMIFS('FAOstat _govt exp'!$L:$L,'FAOstat _govt exp'!$J:$J,FAOstat!AJ$4,'FAOstat _govt exp'!$H:$H,FAOstat!AJ$3,'FAOstat _govt exp'!$D:$D,FAOstat!$B124)</f>
        <v>0</v>
      </c>
      <c r="AK124">
        <f>SUMIFS('FAOstat _govt exp'!$L:$L,'FAOstat _govt exp'!$J:$J,FAOstat!AK$4,'FAOstat _govt exp'!$H:$H,FAOstat!AK$3,'FAOstat _govt exp'!$D:$D,FAOstat!$B124)</f>
        <v>0</v>
      </c>
      <c r="AL124">
        <f>SUMIFS('FAOstat _govt exp'!$L:$L,'FAOstat _govt exp'!$J:$J,FAOstat!AL$4,'FAOstat _govt exp'!$H:$H,FAOstat!AL$3,'FAOstat _govt exp'!$D:$D,FAOstat!$B124)</f>
        <v>0</v>
      </c>
      <c r="AM124">
        <f>SUMIFS('FAOstat _govt exp'!$L:$L,'FAOstat _govt exp'!$J:$J,FAOstat!AM$4,'FAOstat _govt exp'!$H:$H,FAOstat!AM$3,'FAOstat _govt exp'!$D:$D,FAOstat!$B124)</f>
        <v>13.1</v>
      </c>
      <c r="AN124">
        <f>SUMIFS('FAOstat _govt exp'!$L:$L,'FAOstat _govt exp'!$J:$J,FAOstat!AN$4,'FAOstat _govt exp'!$H:$H,FAOstat!AN$3,'FAOstat _govt exp'!$D:$D,FAOstat!$B124)</f>
        <v>11.93</v>
      </c>
      <c r="AO124">
        <f>SUMIFS('FAOstat _govt exp'!$L:$L,'FAOstat _govt exp'!$J:$J,FAOstat!AO$4,'FAOstat _govt exp'!$H:$H,FAOstat!AO$3,'FAOstat _govt exp'!$D:$D,FAOstat!$B124)</f>
        <v>14.84</v>
      </c>
      <c r="AP124">
        <f>SUMIFS('FAOstat _govt exp'!$L:$L,'FAOstat _govt exp'!$J:$J,FAOstat!AP$4,'FAOstat _govt exp'!$H:$H,FAOstat!AP$3,'FAOstat _govt exp'!$D:$D,FAOstat!$B124)</f>
        <v>0</v>
      </c>
      <c r="AQ124">
        <f>SUMIFS('FAOstat _govt exp'!$L:$L,'FAOstat _govt exp'!$J:$J,FAOstat!AQ$4,'FAOstat _govt exp'!$H:$H,FAOstat!AQ$3,'FAOstat _govt exp'!$D:$D,FAOstat!$B124)</f>
        <v>0</v>
      </c>
      <c r="AR124">
        <f>SUMIFS('FAOstat _govt exp'!$L:$L,'FAOstat _govt exp'!$J:$J,FAOstat!AR$4,'FAOstat _govt exp'!$H:$H,FAOstat!AR$3,'FAOstat _govt exp'!$D:$D,FAOstat!$B124)</f>
        <v>0</v>
      </c>
      <c r="AS124">
        <f>SUMIFS('FAOstat _govt exp'!$L:$L,'FAOstat _govt exp'!$J:$J,FAOstat!AS$4,'FAOstat _govt exp'!$H:$H,FAOstat!AS$3,'FAOstat _govt exp'!$D:$D,FAOstat!$B124)</f>
        <v>0</v>
      </c>
      <c r="AT124">
        <f>SUMIFS('FAOstat _govt exp'!$L:$L,'FAOstat _govt exp'!$J:$J,FAOstat!AT$4,'FAOstat _govt exp'!$H:$H,FAOstat!AT$3,'FAOstat _govt exp'!$D:$D,FAOstat!$B124)</f>
        <v>0</v>
      </c>
      <c r="AU124">
        <f>SUMIFS('FAOstat _govt exp'!$L:$L,'FAOstat _govt exp'!$J:$J,FAOstat!AU$4,'FAOstat _govt exp'!$H:$H,FAOstat!AU$3,'FAOstat _govt exp'!$D:$D,FAOstat!$B124)</f>
        <v>0</v>
      </c>
      <c r="AV124">
        <f>SUMIFS('FAOstat _govt exp'!$L:$L,'FAOstat _govt exp'!$J:$J,FAOstat!AV$4,'FAOstat _govt exp'!$H:$H,FAOstat!AV$3,'FAOstat _govt exp'!$D:$D,FAOstat!$B124)</f>
        <v>0</v>
      </c>
      <c r="AW124">
        <f>SUMIFS('FAOstat _govt exp'!$L:$L,'FAOstat _govt exp'!$J:$J,FAOstat!AW$4,'FAOstat _govt exp'!$H:$H,FAOstat!AW$3,'FAOstat _govt exp'!$D:$D,FAOstat!$B124)</f>
        <v>0</v>
      </c>
      <c r="AX124">
        <f>SUMIFS('FAOstat _govt exp'!$L:$L,'FAOstat _govt exp'!$J:$J,FAOstat!AX$4,'FAOstat _govt exp'!$H:$H,FAOstat!AX$3,'FAOstat _govt exp'!$D:$D,FAOstat!$B124)</f>
        <v>0</v>
      </c>
      <c r="AY124">
        <f>SUMIFS('FAOstat _govt exp'!$L:$L,'FAOstat _govt exp'!$J:$J,FAOstat!AY$4,'FAOstat _govt exp'!$H:$H,FAOstat!AY$3,'FAOstat _govt exp'!$D:$D,FAOstat!$B124)</f>
        <v>0</v>
      </c>
      <c r="AZ124">
        <f>SUMIFS('FAOstat _govt exp'!$L:$L,'FAOstat _govt exp'!$J:$J,FAOstat!AZ$4,'FAOstat _govt exp'!$H:$H,FAOstat!AZ$3,'FAOstat _govt exp'!$D:$D,FAOstat!$B124)</f>
        <v>0</v>
      </c>
      <c r="BA124">
        <f>SUMIFS('FAOstat _govt exp'!$L:$L,'FAOstat _govt exp'!$J:$J,FAOstat!BA$4,'FAOstat _govt exp'!$H:$H,FAOstat!BA$3,'FAOstat _govt exp'!$D:$D,FAOstat!$B124)</f>
        <v>46.52</v>
      </c>
      <c r="BB124">
        <f>SUMIFS('FAOstat _govt exp'!$L:$L,'FAOstat _govt exp'!$J:$J,FAOstat!BB$4,'FAOstat _govt exp'!$H:$H,FAOstat!BB$3,'FAOstat _govt exp'!$D:$D,FAOstat!$B124)</f>
        <v>85.35</v>
      </c>
      <c r="BC124">
        <f>SUMIFS('FAOstat _govt exp'!$L:$L,'FAOstat _govt exp'!$J:$J,FAOstat!BC$4,'FAOstat _govt exp'!$H:$H,FAOstat!BC$3,'FAOstat _govt exp'!$D:$D,FAOstat!$B124)</f>
        <v>71.28</v>
      </c>
      <c r="BD124">
        <f>SUMIFS('FAOstat _govt exp'!$L:$L,'FAOstat _govt exp'!$J:$J,FAOstat!BD$4,'FAOstat _govt exp'!$H:$H,FAOstat!BD$3,'FAOstat _govt exp'!$D:$D,FAOstat!$B124)</f>
        <v>0</v>
      </c>
      <c r="BE124">
        <f>SUMIFS('FAOstat _govt exp'!$L:$L,'FAOstat _govt exp'!$J:$J,FAOstat!BE$4,'FAOstat _govt exp'!$H:$H,FAOstat!BE$3,'FAOstat _govt exp'!$D:$D,FAOstat!$B124)</f>
        <v>0</v>
      </c>
      <c r="BF124">
        <f>SUMIFS('FAOstat _govt exp'!$L:$L,'FAOstat _govt exp'!$J:$J,FAOstat!BF$4,'FAOstat _govt exp'!$H:$H,FAOstat!BF$3,'FAOstat _govt exp'!$D:$D,FAOstat!$B124)</f>
        <v>0</v>
      </c>
      <c r="BG124">
        <f>SUMIFS('FAOstat _govt exp'!$L:$L,'FAOstat _govt exp'!$J:$J,FAOstat!BG$4,'FAOstat _govt exp'!$H:$H,FAOstat!BG$3,'FAOstat _govt exp'!$D:$D,FAOstat!$B124)</f>
        <v>58.39</v>
      </c>
      <c r="BH124">
        <f>SUMIFS('FAOstat _govt exp'!$L:$L,'FAOstat _govt exp'!$J:$J,FAOstat!BH$4,'FAOstat _govt exp'!$H:$H,FAOstat!BH$3,'FAOstat _govt exp'!$D:$D,FAOstat!$B124)</f>
        <v>63.93</v>
      </c>
      <c r="BI124">
        <f>SUMIFS('FAOstat _govt exp'!$L:$L,'FAOstat _govt exp'!$J:$J,FAOstat!BI$4,'FAOstat _govt exp'!$H:$H,FAOstat!BI$3,'FAOstat _govt exp'!$D:$D,FAOstat!$B124)</f>
        <v>86.5</v>
      </c>
      <c r="BJ124">
        <f>SUMIFS('FAOstat _govt exp'!$L:$L,'FAOstat _govt exp'!$J:$J,FAOstat!BJ$4,'FAOstat _govt exp'!$H:$H,FAOstat!BJ$3,'FAOstat _govt exp'!$D:$D,FAOstat!$B124)</f>
        <v>0</v>
      </c>
      <c r="BK124">
        <f>SUMIFS('FAOstat _govt exp'!$L:$L,'FAOstat _govt exp'!$J:$J,FAOstat!BK$4,'FAOstat _govt exp'!$H:$H,FAOstat!BK$3,'FAOstat _govt exp'!$D:$D,FAOstat!$B124)</f>
        <v>6.95</v>
      </c>
      <c r="BL124">
        <f>SUMIFS('FAOstat _govt exp'!$L:$L,'FAOstat _govt exp'!$J:$J,FAOstat!BL$4,'FAOstat _govt exp'!$H:$H,FAOstat!BL$3,'FAOstat _govt exp'!$D:$D,FAOstat!$B124)</f>
        <v>6.31</v>
      </c>
      <c r="BM124">
        <f>SUMIFS('FAOstat _govt exp'!$L:$L,'FAOstat _govt exp'!$J:$J,FAOstat!BM$4,'FAOstat _govt exp'!$H:$H,FAOstat!BM$3,'FAOstat _govt exp'!$D:$D,FAOstat!$B124)</f>
        <v>17.43</v>
      </c>
      <c r="BN124">
        <f>SUMIFS('FAOstat _govt exp'!$L:$L,'FAOstat _govt exp'!$J:$J,FAOstat!BN$4,'FAOstat _govt exp'!$H:$H,FAOstat!BN$3,'FAOstat _govt exp'!$D:$D,FAOstat!$B124)</f>
        <v>0</v>
      </c>
      <c r="BO124">
        <f>SUMIFS('FAOstat _govt exp'!$L:$L,'FAOstat _govt exp'!$J:$J,FAOstat!BO$4,'FAOstat _govt exp'!$H:$H,FAOstat!BO$3,'FAOstat _govt exp'!$D:$D,FAOstat!$B124)</f>
        <v>0</v>
      </c>
      <c r="BP124">
        <f>SUMIFS('FAOstat _govt exp'!$L:$L,'FAOstat _govt exp'!$J:$J,FAOstat!BP$4,'FAOstat _govt exp'!$H:$H,FAOstat!BP$3,'FAOstat _govt exp'!$D:$D,FAOstat!$B124)</f>
        <v>0</v>
      </c>
      <c r="BQ124">
        <f>SUMIFS('FAOstat _govt exp'!$L:$L,'FAOstat _govt exp'!$J:$J,FAOstat!BQ$4,'FAOstat _govt exp'!$H:$H,FAOstat!BQ$3,'FAOstat _govt exp'!$D:$D,FAOstat!$B124)</f>
        <v>13.1</v>
      </c>
      <c r="BR124">
        <f>SUMIFS('FAOstat _govt exp'!$L:$L,'FAOstat _govt exp'!$J:$J,FAOstat!BR$4,'FAOstat _govt exp'!$H:$H,FAOstat!BR$3,'FAOstat _govt exp'!$D:$D,FAOstat!$B124)</f>
        <v>11.93</v>
      </c>
      <c r="BS124">
        <f>SUMIFS('FAOstat _govt exp'!$L:$L,'FAOstat _govt exp'!$J:$J,FAOstat!BS$4,'FAOstat _govt exp'!$H:$H,FAOstat!BS$3,'FAOstat _govt exp'!$D:$D,FAOstat!$B124)</f>
        <v>14.84</v>
      </c>
      <c r="BT124">
        <f>SUMIFS('FAOstat _govt exp'!$L:$L,'FAOstat _govt exp'!$J:$J,FAOstat!BT$4,'FAOstat _govt exp'!$H:$H,FAOstat!BT$3,'FAOstat _govt exp'!$D:$D,FAOstat!$B124)</f>
        <v>0</v>
      </c>
      <c r="BU124">
        <f>SUMIFS('FAOstat _govt exp'!$L:$L,'FAOstat _govt exp'!$J:$J,FAOstat!BU$4,'FAOstat _govt exp'!$H:$H,FAOstat!BU$3,'FAOstat _govt exp'!$D:$D,FAOstat!$B124)</f>
        <v>0</v>
      </c>
      <c r="BV124">
        <f>SUMIFS('FAOstat _govt exp'!$L:$L,'FAOstat _govt exp'!$J:$J,FAOstat!BV$4,'FAOstat _govt exp'!$H:$H,FAOstat!BV$3,'FAOstat _govt exp'!$D:$D,FAOstat!$B124)</f>
        <v>0</v>
      </c>
      <c r="BW124">
        <f>SUMIFS('FAOstat _govt exp'!$L:$L,'FAOstat _govt exp'!$J:$J,FAOstat!BW$4,'FAOstat _govt exp'!$H:$H,FAOstat!BW$3,'FAOstat _govt exp'!$D:$D,FAOstat!$B124)</f>
        <v>0</v>
      </c>
      <c r="BX124">
        <f>SUMIFS('FAOstat _govt exp'!$L:$L,'FAOstat _govt exp'!$J:$J,FAOstat!BX$4,'FAOstat _govt exp'!$H:$H,FAOstat!BX$3,'FAOstat _govt exp'!$D:$D,FAOstat!$B124)</f>
        <v>0</v>
      </c>
      <c r="BY124">
        <f>SUMIFS('FAOstat _govt exp'!$L:$L,'FAOstat _govt exp'!$J:$J,FAOstat!BY$4,'FAOstat _govt exp'!$H:$H,FAOstat!BY$3,'FAOstat _govt exp'!$D:$D,FAOstat!$B124)</f>
        <v>0</v>
      </c>
      <c r="BZ124">
        <f>SUMIFS('FAOstat _govt exp'!$L:$L,'FAOstat _govt exp'!$J:$J,FAOstat!BZ$4,'FAOstat _govt exp'!$H:$H,FAOstat!BZ$3,'FAOstat _govt exp'!$D:$D,FAOstat!$B124)</f>
        <v>0</v>
      </c>
      <c r="CA124">
        <f>SUMIFS('FAOstat _govt exp'!$L:$L,'FAOstat _govt exp'!$J:$J,FAOstat!CA$4,'FAOstat _govt exp'!$H:$H,FAOstat!CA$3,'FAOstat _govt exp'!$D:$D,FAOstat!$B124)</f>
        <v>0</v>
      </c>
      <c r="CB124">
        <f>SUMIFS('FAOstat _govt exp'!$L:$L,'FAOstat _govt exp'!$J:$J,FAOstat!CB$4,'FAOstat _govt exp'!$H:$H,FAOstat!CB$3,'FAOstat _govt exp'!$D:$D,FAOstat!$B124)</f>
        <v>0</v>
      </c>
      <c r="CC124">
        <f>SUMIFS('FAOstat _govt exp'!$L:$L,'FAOstat _govt exp'!$J:$J,FAOstat!CC$4,'FAOstat _govt exp'!$H:$H,FAOstat!CC$3,'FAOstat _govt exp'!$D:$D,FAOstat!$B124)</f>
        <v>0</v>
      </c>
      <c r="CD124">
        <f>SUMIFS('FAOstat _govt exp'!$L:$L,'FAOstat _govt exp'!$J:$J,FAOstat!CD$4,'FAOstat _govt exp'!$H:$H,FAOstat!CD$3,'FAOstat _govt exp'!$D:$D,FAOstat!$B124)</f>
        <v>0</v>
      </c>
      <c r="CE124" s="4">
        <f>SUMIFS('FAOstat_value added'!$L:$L,'FAOstat_value added'!$J:$J,FAOstat!CE$4,'FAOstat_value added'!$D:$D,FAOstat!$B124)</f>
        <v>1627.4218860000001</v>
      </c>
      <c r="CF124" s="4">
        <f>IF(SUMIFS('FAOstat_value added'!$L:$L,'FAOstat_value added'!$J:$J,FAOstat!CF$4,'FAOstat_value added'!$D:$D,FAOstat!$B124)=0,CE124*(1+Assumptions!$C$10),SUMIFS('FAOstat_value added'!$L:$L,'FAOstat_value added'!$J:$J,FAOstat!CF$4,'FAOstat_value added'!$D:$D,FAOstat!$B124))</f>
        <v>1852.3870119999999</v>
      </c>
      <c r="CG124" s="4">
        <f>IF(SUMIFS('FAOstat_value added'!$L:$L,'FAOstat_value added'!$J:$J,FAOstat!CG$4,'FAOstat_value added'!$D:$D,FAOstat!$B124)=0,CF124*(1+Assumptions!$C$10),SUMIFS('FAOstat_value added'!$L:$L,'FAOstat_value added'!$J:$J,FAOstat!CG$4,'FAOstat_value added'!$D:$D,FAOstat!$B124))</f>
        <v>2143.9205830000001</v>
      </c>
      <c r="CH124" s="4">
        <f>IF(SUMIFS('FAOstat_value added'!$L:$L,'FAOstat_value added'!$J:$J,FAOstat!CH$4,'FAOstat_value added'!$D:$D,FAOstat!$B124)=0,CG124*(1+Assumptions!$C$10),SUMIFS('FAOstat_value added'!$L:$L,'FAOstat_value added'!$J:$J,FAOstat!CH$4,'FAOstat_value added'!$D:$D,FAOstat!$B124))</f>
        <v>2202.1663749999998</v>
      </c>
      <c r="CI124" s="4">
        <f>IF(SUMIFS('FAOstat_value added'!$L:$L,'FAOstat_value added'!$J:$J,FAOstat!CI$4,'FAOstat_value added'!$D:$D,FAOstat!$B124)=0,CH124*(1+Assumptions!$C$10),SUMIFS('FAOstat_value added'!$L:$L,'FAOstat_value added'!$J:$J,FAOstat!CI$4,'FAOstat_value added'!$D:$D,FAOstat!$B124))</f>
        <v>2305.4527870000002</v>
      </c>
      <c r="CJ124" s="4">
        <f>IF(SUMIFS('FAOstat_value added'!$L:$L,'FAOstat_value added'!$J:$J,FAOstat!CJ$4,'FAOstat_value added'!$D:$D,FAOstat!$B124)=0,CI124*(1+Assumptions!$C$10),SUMIFS('FAOstat_value added'!$L:$L,'FAOstat_value added'!$J:$J,FAOstat!CJ$4,'FAOstat_value added'!$D:$D,FAOstat!$B124))</f>
        <v>2317.694438</v>
      </c>
      <c r="CK124" s="4">
        <f>IF(SUMIFS('FAOstat_value added'!$L:$L,'FAOstat_value added'!$J:$J,FAOstat!CK$4,'FAOstat_value added'!$D:$D,FAOstat!$B124)=0,CJ124*(1+Assumptions!$C$10),SUMIFS('FAOstat_value added'!$L:$L,'FAOstat_value added'!$J:$J,FAOstat!CK$4,'FAOstat_value added'!$D:$D,FAOstat!$B124))</f>
        <v>2484.5934830000001</v>
      </c>
      <c r="CL124" s="4">
        <f>IF(SUMIFS('FAOstat_value added'!$L:$L,'FAOstat_value added'!$J:$J,FAOstat!CL$4,'FAOstat_value added'!$D:$D,FAOstat!$B124)=0,CK124*(1+Assumptions!$C$10),SUMIFS('FAOstat_value added'!$L:$L,'FAOstat_value added'!$J:$J,FAOstat!CL$4,'FAOstat_value added'!$D:$D,FAOstat!$B124))</f>
        <v>2828.518243</v>
      </c>
      <c r="CM124" s="4">
        <f>IF(SUMIFS('FAOstat_value added'!$L:$L,'FAOstat_value added'!$J:$J,FAOstat!CM$4,'FAOstat_value added'!$D:$D,FAOstat!$B124)=0,CL124*(1+Assumptions!$C$10),SUMIFS('FAOstat_value added'!$L:$L,'FAOstat_value added'!$J:$J,FAOstat!CM$4,'FAOstat_value added'!$D:$D,FAOstat!$B124))</f>
        <v>2761.6051480000001</v>
      </c>
      <c r="CN124" s="4">
        <f>IF(SUMIFS('FAOstat_value added'!$L:$L,'FAOstat_value added'!$J:$J,FAOstat!CN$4,'FAOstat_value added'!$D:$D,FAOstat!$B124)=0,CM124*(1+Assumptions!$C$10),SUMIFS('FAOstat_value added'!$L:$L,'FAOstat_value added'!$J:$J,FAOstat!CN$4,'FAOstat_value added'!$D:$D,FAOstat!$B124))</f>
        <v>2816.8372509600003</v>
      </c>
      <c r="CO124" s="36">
        <f t="shared" si="49"/>
        <v>5.1236373059702744E-2</v>
      </c>
    </row>
    <row r="125" spans="2:93" x14ac:dyDescent="0.35">
      <c r="B125" t="s">
        <v>273</v>
      </c>
      <c r="C125">
        <f t="shared" si="29"/>
        <v>0</v>
      </c>
      <c r="D125">
        <f t="shared" si="30"/>
        <v>0</v>
      </c>
      <c r="E125">
        <f t="shared" si="31"/>
        <v>0</v>
      </c>
      <c r="F125">
        <f t="shared" si="32"/>
        <v>0</v>
      </c>
      <c r="G125">
        <f t="shared" si="33"/>
        <v>0</v>
      </c>
      <c r="H125">
        <f t="shared" si="34"/>
        <v>0</v>
      </c>
      <c r="I125">
        <f t="shared" si="35"/>
        <v>0</v>
      </c>
      <c r="J125">
        <f t="shared" si="36"/>
        <v>0</v>
      </c>
      <c r="K125">
        <f t="shared" si="37"/>
        <v>0</v>
      </c>
      <c r="L125">
        <f t="shared" si="38"/>
        <v>0</v>
      </c>
      <c r="M125" s="4">
        <f t="shared" si="39"/>
        <v>1.56</v>
      </c>
      <c r="N125" s="4">
        <f t="shared" si="40"/>
        <v>2.02</v>
      </c>
      <c r="O125" s="4">
        <f t="shared" si="41"/>
        <v>0</v>
      </c>
      <c r="P125" s="4">
        <f t="shared" si="42"/>
        <v>0</v>
      </c>
      <c r="Q125" s="4">
        <f t="shared" si="43"/>
        <v>0</v>
      </c>
      <c r="R125" s="4">
        <f t="shared" si="44"/>
        <v>0</v>
      </c>
      <c r="S125" s="4">
        <f t="shared" si="45"/>
        <v>0</v>
      </c>
      <c r="T125" s="4">
        <f t="shared" si="46"/>
        <v>0</v>
      </c>
      <c r="U125" s="4">
        <f t="shared" si="47"/>
        <v>0</v>
      </c>
      <c r="V125" s="4">
        <f t="shared" si="48"/>
        <v>0</v>
      </c>
      <c r="W125">
        <f>SUMIFS('FAOstat _govt exp'!$L:$L,'FAOstat _govt exp'!$J:$J,FAOstat!W$4,'FAOstat _govt exp'!$H:$H,FAOstat!W$3,'FAOstat _govt exp'!$D:$D,FAOstat!$B125)</f>
        <v>1.56</v>
      </c>
      <c r="X125">
        <f>SUMIFS('FAOstat _govt exp'!$L:$L,'FAOstat _govt exp'!$J:$J,FAOstat!X$4,'FAOstat _govt exp'!$H:$H,FAOstat!X$3,'FAOstat _govt exp'!$D:$D,FAOstat!$B125)</f>
        <v>2.02</v>
      </c>
      <c r="Y125">
        <f>SUMIFS('FAOstat _govt exp'!$L:$L,'FAOstat _govt exp'!$J:$J,FAOstat!Y$4,'FAOstat _govt exp'!$H:$H,FAOstat!Y$3,'FAOstat _govt exp'!$D:$D,FAOstat!$B125)</f>
        <v>0</v>
      </c>
      <c r="Z125">
        <f>SUMIFS('FAOstat _govt exp'!$L:$L,'FAOstat _govt exp'!$J:$J,FAOstat!Z$4,'FAOstat _govt exp'!$H:$H,FAOstat!Z$3,'FAOstat _govt exp'!$D:$D,FAOstat!$B125)</f>
        <v>0</v>
      </c>
      <c r="AA125">
        <f>SUMIFS('FAOstat _govt exp'!$L:$L,'FAOstat _govt exp'!$J:$J,FAOstat!AA$4,'FAOstat _govt exp'!$H:$H,FAOstat!AA$3,'FAOstat _govt exp'!$D:$D,FAOstat!$B125)</f>
        <v>0</v>
      </c>
      <c r="AB125">
        <f>SUMIFS('FAOstat _govt exp'!$L:$L,'FAOstat _govt exp'!$J:$J,FAOstat!AB$4,'FAOstat _govt exp'!$H:$H,FAOstat!AB$3,'FAOstat _govt exp'!$D:$D,FAOstat!$B125)</f>
        <v>0</v>
      </c>
      <c r="AC125">
        <f>SUMIFS('FAOstat _govt exp'!$L:$L,'FAOstat _govt exp'!$J:$J,FAOstat!AC$4,'FAOstat _govt exp'!$H:$H,FAOstat!AC$3,'FAOstat _govt exp'!$D:$D,FAOstat!$B125)</f>
        <v>0</v>
      </c>
      <c r="AD125">
        <f>SUMIFS('FAOstat _govt exp'!$L:$L,'FAOstat _govt exp'!$J:$J,FAOstat!AD$4,'FAOstat _govt exp'!$H:$H,FAOstat!AD$3,'FAOstat _govt exp'!$D:$D,FAOstat!$B125)</f>
        <v>0</v>
      </c>
      <c r="AE125">
        <f>SUMIFS('FAOstat _govt exp'!$L:$L,'FAOstat _govt exp'!$J:$J,FAOstat!AE$4,'FAOstat _govt exp'!$H:$H,FAOstat!AE$3,'FAOstat _govt exp'!$D:$D,FAOstat!$B125)</f>
        <v>0</v>
      </c>
      <c r="AF125">
        <f>SUMIFS('FAOstat _govt exp'!$L:$L,'FAOstat _govt exp'!$J:$J,FAOstat!AF$4,'FAOstat _govt exp'!$H:$H,FAOstat!AF$3,'FAOstat _govt exp'!$D:$D,FAOstat!$B125)</f>
        <v>0</v>
      </c>
      <c r="AG125">
        <f>SUMIFS('FAOstat _govt exp'!$L:$L,'FAOstat _govt exp'!$J:$J,FAOstat!AG$4,'FAOstat _govt exp'!$H:$H,FAOstat!AG$3,'FAOstat _govt exp'!$D:$D,FAOstat!$B125)</f>
        <v>0</v>
      </c>
      <c r="AH125">
        <f>SUMIFS('FAOstat _govt exp'!$L:$L,'FAOstat _govt exp'!$J:$J,FAOstat!AH$4,'FAOstat _govt exp'!$H:$H,FAOstat!AH$3,'FAOstat _govt exp'!$D:$D,FAOstat!$B125)</f>
        <v>0</v>
      </c>
      <c r="AI125">
        <f>SUMIFS('FAOstat _govt exp'!$L:$L,'FAOstat _govt exp'!$J:$J,FAOstat!AI$4,'FAOstat _govt exp'!$H:$H,FAOstat!AI$3,'FAOstat _govt exp'!$D:$D,FAOstat!$B125)</f>
        <v>0</v>
      </c>
      <c r="AJ125">
        <f>SUMIFS('FAOstat _govt exp'!$L:$L,'FAOstat _govt exp'!$J:$J,FAOstat!AJ$4,'FAOstat _govt exp'!$H:$H,FAOstat!AJ$3,'FAOstat _govt exp'!$D:$D,FAOstat!$B125)</f>
        <v>0</v>
      </c>
      <c r="AK125">
        <f>SUMIFS('FAOstat _govt exp'!$L:$L,'FAOstat _govt exp'!$J:$J,FAOstat!AK$4,'FAOstat _govt exp'!$H:$H,FAOstat!AK$3,'FAOstat _govt exp'!$D:$D,FAOstat!$B125)</f>
        <v>0</v>
      </c>
      <c r="AL125">
        <f>SUMIFS('FAOstat _govt exp'!$L:$L,'FAOstat _govt exp'!$J:$J,FAOstat!AL$4,'FAOstat _govt exp'!$H:$H,FAOstat!AL$3,'FAOstat _govt exp'!$D:$D,FAOstat!$B125)</f>
        <v>0</v>
      </c>
      <c r="AM125">
        <f>SUMIFS('FAOstat _govt exp'!$L:$L,'FAOstat _govt exp'!$J:$J,FAOstat!AM$4,'FAOstat _govt exp'!$H:$H,FAOstat!AM$3,'FAOstat _govt exp'!$D:$D,FAOstat!$B125)</f>
        <v>0</v>
      </c>
      <c r="AN125">
        <f>SUMIFS('FAOstat _govt exp'!$L:$L,'FAOstat _govt exp'!$J:$J,FAOstat!AN$4,'FAOstat _govt exp'!$H:$H,FAOstat!AN$3,'FAOstat _govt exp'!$D:$D,FAOstat!$B125)</f>
        <v>0</v>
      </c>
      <c r="AO125">
        <f>SUMIFS('FAOstat _govt exp'!$L:$L,'FAOstat _govt exp'!$J:$J,FAOstat!AO$4,'FAOstat _govt exp'!$H:$H,FAOstat!AO$3,'FAOstat _govt exp'!$D:$D,FAOstat!$B125)</f>
        <v>0</v>
      </c>
      <c r="AP125">
        <f>SUMIFS('FAOstat _govt exp'!$L:$L,'FAOstat _govt exp'!$J:$J,FAOstat!AP$4,'FAOstat _govt exp'!$H:$H,FAOstat!AP$3,'FAOstat _govt exp'!$D:$D,FAOstat!$B125)</f>
        <v>0</v>
      </c>
      <c r="AQ125">
        <f>SUMIFS('FAOstat _govt exp'!$L:$L,'FAOstat _govt exp'!$J:$J,FAOstat!AQ$4,'FAOstat _govt exp'!$H:$H,FAOstat!AQ$3,'FAOstat _govt exp'!$D:$D,FAOstat!$B125)</f>
        <v>0</v>
      </c>
      <c r="AR125">
        <f>SUMIFS('FAOstat _govt exp'!$L:$L,'FAOstat _govt exp'!$J:$J,FAOstat!AR$4,'FAOstat _govt exp'!$H:$H,FAOstat!AR$3,'FAOstat _govt exp'!$D:$D,FAOstat!$B125)</f>
        <v>0</v>
      </c>
      <c r="AS125">
        <f>SUMIFS('FAOstat _govt exp'!$L:$L,'FAOstat _govt exp'!$J:$J,FAOstat!AS$4,'FAOstat _govt exp'!$H:$H,FAOstat!AS$3,'FAOstat _govt exp'!$D:$D,FAOstat!$B125)</f>
        <v>0</v>
      </c>
      <c r="AT125">
        <f>SUMIFS('FAOstat _govt exp'!$L:$L,'FAOstat _govt exp'!$J:$J,FAOstat!AT$4,'FAOstat _govt exp'!$H:$H,FAOstat!AT$3,'FAOstat _govt exp'!$D:$D,FAOstat!$B125)</f>
        <v>0</v>
      </c>
      <c r="AU125">
        <f>SUMIFS('FAOstat _govt exp'!$L:$L,'FAOstat _govt exp'!$J:$J,FAOstat!AU$4,'FAOstat _govt exp'!$H:$H,FAOstat!AU$3,'FAOstat _govt exp'!$D:$D,FAOstat!$B125)</f>
        <v>0</v>
      </c>
      <c r="AV125">
        <f>SUMIFS('FAOstat _govt exp'!$L:$L,'FAOstat _govt exp'!$J:$J,FAOstat!AV$4,'FAOstat _govt exp'!$H:$H,FAOstat!AV$3,'FAOstat _govt exp'!$D:$D,FAOstat!$B125)</f>
        <v>0</v>
      </c>
      <c r="AW125">
        <f>SUMIFS('FAOstat _govt exp'!$L:$L,'FAOstat _govt exp'!$J:$J,FAOstat!AW$4,'FAOstat _govt exp'!$H:$H,FAOstat!AW$3,'FAOstat _govt exp'!$D:$D,FAOstat!$B125)</f>
        <v>0</v>
      </c>
      <c r="AX125">
        <f>SUMIFS('FAOstat _govt exp'!$L:$L,'FAOstat _govt exp'!$J:$J,FAOstat!AX$4,'FAOstat _govt exp'!$H:$H,FAOstat!AX$3,'FAOstat _govt exp'!$D:$D,FAOstat!$B125)</f>
        <v>0</v>
      </c>
      <c r="AY125">
        <f>SUMIFS('FAOstat _govt exp'!$L:$L,'FAOstat _govt exp'!$J:$J,FAOstat!AY$4,'FAOstat _govt exp'!$H:$H,FAOstat!AY$3,'FAOstat _govt exp'!$D:$D,FAOstat!$B125)</f>
        <v>0</v>
      </c>
      <c r="AZ125">
        <f>SUMIFS('FAOstat _govt exp'!$L:$L,'FAOstat _govt exp'!$J:$J,FAOstat!AZ$4,'FAOstat _govt exp'!$H:$H,FAOstat!AZ$3,'FAOstat _govt exp'!$D:$D,FAOstat!$B125)</f>
        <v>0</v>
      </c>
      <c r="BA125">
        <f>SUMIFS('FAOstat _govt exp'!$L:$L,'FAOstat _govt exp'!$J:$J,FAOstat!BA$4,'FAOstat _govt exp'!$H:$H,FAOstat!BA$3,'FAOstat _govt exp'!$D:$D,FAOstat!$B125)</f>
        <v>1.56</v>
      </c>
      <c r="BB125">
        <f>SUMIFS('FAOstat _govt exp'!$L:$L,'FAOstat _govt exp'!$J:$J,FAOstat!BB$4,'FAOstat _govt exp'!$H:$H,FAOstat!BB$3,'FAOstat _govt exp'!$D:$D,FAOstat!$B125)</f>
        <v>2.02</v>
      </c>
      <c r="BC125">
        <f>SUMIFS('FAOstat _govt exp'!$L:$L,'FAOstat _govt exp'!$J:$J,FAOstat!BC$4,'FAOstat _govt exp'!$H:$H,FAOstat!BC$3,'FAOstat _govt exp'!$D:$D,FAOstat!$B125)</f>
        <v>0</v>
      </c>
      <c r="BD125">
        <f>SUMIFS('FAOstat _govt exp'!$L:$L,'FAOstat _govt exp'!$J:$J,FAOstat!BD$4,'FAOstat _govt exp'!$H:$H,FAOstat!BD$3,'FAOstat _govt exp'!$D:$D,FAOstat!$B125)</f>
        <v>0</v>
      </c>
      <c r="BE125">
        <f>SUMIFS('FAOstat _govt exp'!$L:$L,'FAOstat _govt exp'!$J:$J,FAOstat!BE$4,'FAOstat _govt exp'!$H:$H,FAOstat!BE$3,'FAOstat _govt exp'!$D:$D,FAOstat!$B125)</f>
        <v>0</v>
      </c>
      <c r="BF125">
        <f>SUMIFS('FAOstat _govt exp'!$L:$L,'FAOstat _govt exp'!$J:$J,FAOstat!BF$4,'FAOstat _govt exp'!$H:$H,FAOstat!BF$3,'FAOstat _govt exp'!$D:$D,FAOstat!$B125)</f>
        <v>0</v>
      </c>
      <c r="BG125">
        <f>SUMIFS('FAOstat _govt exp'!$L:$L,'FAOstat _govt exp'!$J:$J,FAOstat!BG$4,'FAOstat _govt exp'!$H:$H,FAOstat!BG$3,'FAOstat _govt exp'!$D:$D,FAOstat!$B125)</f>
        <v>0</v>
      </c>
      <c r="BH125">
        <f>SUMIFS('FAOstat _govt exp'!$L:$L,'FAOstat _govt exp'!$J:$J,FAOstat!BH$4,'FAOstat _govt exp'!$H:$H,FAOstat!BH$3,'FAOstat _govt exp'!$D:$D,FAOstat!$B125)</f>
        <v>0</v>
      </c>
      <c r="BI125">
        <f>SUMIFS('FAOstat _govt exp'!$L:$L,'FAOstat _govt exp'!$J:$J,FAOstat!BI$4,'FAOstat _govt exp'!$H:$H,FAOstat!BI$3,'FAOstat _govt exp'!$D:$D,FAOstat!$B125)</f>
        <v>0</v>
      </c>
      <c r="BJ125">
        <f>SUMIFS('FAOstat _govt exp'!$L:$L,'FAOstat _govt exp'!$J:$J,FAOstat!BJ$4,'FAOstat _govt exp'!$H:$H,FAOstat!BJ$3,'FAOstat _govt exp'!$D:$D,FAOstat!$B125)</f>
        <v>0</v>
      </c>
      <c r="BK125">
        <f>SUMIFS('FAOstat _govt exp'!$L:$L,'FAOstat _govt exp'!$J:$J,FAOstat!BK$4,'FAOstat _govt exp'!$H:$H,FAOstat!BK$3,'FAOstat _govt exp'!$D:$D,FAOstat!$B125)</f>
        <v>0</v>
      </c>
      <c r="BL125">
        <f>SUMIFS('FAOstat _govt exp'!$L:$L,'FAOstat _govt exp'!$J:$J,FAOstat!BL$4,'FAOstat _govt exp'!$H:$H,FAOstat!BL$3,'FAOstat _govt exp'!$D:$D,FAOstat!$B125)</f>
        <v>0</v>
      </c>
      <c r="BM125">
        <f>SUMIFS('FAOstat _govt exp'!$L:$L,'FAOstat _govt exp'!$J:$J,FAOstat!BM$4,'FAOstat _govt exp'!$H:$H,FAOstat!BM$3,'FAOstat _govt exp'!$D:$D,FAOstat!$B125)</f>
        <v>0</v>
      </c>
      <c r="BN125">
        <f>SUMIFS('FAOstat _govt exp'!$L:$L,'FAOstat _govt exp'!$J:$J,FAOstat!BN$4,'FAOstat _govt exp'!$H:$H,FAOstat!BN$3,'FAOstat _govt exp'!$D:$D,FAOstat!$B125)</f>
        <v>0</v>
      </c>
      <c r="BO125">
        <f>SUMIFS('FAOstat _govt exp'!$L:$L,'FAOstat _govt exp'!$J:$J,FAOstat!BO$4,'FAOstat _govt exp'!$H:$H,FAOstat!BO$3,'FAOstat _govt exp'!$D:$D,FAOstat!$B125)</f>
        <v>0</v>
      </c>
      <c r="BP125">
        <f>SUMIFS('FAOstat _govt exp'!$L:$L,'FAOstat _govt exp'!$J:$J,FAOstat!BP$4,'FAOstat _govt exp'!$H:$H,FAOstat!BP$3,'FAOstat _govt exp'!$D:$D,FAOstat!$B125)</f>
        <v>0</v>
      </c>
      <c r="BQ125">
        <f>SUMIFS('FAOstat _govt exp'!$L:$L,'FAOstat _govt exp'!$J:$J,FAOstat!BQ$4,'FAOstat _govt exp'!$H:$H,FAOstat!BQ$3,'FAOstat _govt exp'!$D:$D,FAOstat!$B125)</f>
        <v>0</v>
      </c>
      <c r="BR125">
        <f>SUMIFS('FAOstat _govt exp'!$L:$L,'FAOstat _govt exp'!$J:$J,FAOstat!BR$4,'FAOstat _govt exp'!$H:$H,FAOstat!BR$3,'FAOstat _govt exp'!$D:$D,FAOstat!$B125)</f>
        <v>0</v>
      </c>
      <c r="BS125">
        <f>SUMIFS('FAOstat _govt exp'!$L:$L,'FAOstat _govt exp'!$J:$J,FAOstat!BS$4,'FAOstat _govt exp'!$H:$H,FAOstat!BS$3,'FAOstat _govt exp'!$D:$D,FAOstat!$B125)</f>
        <v>0</v>
      </c>
      <c r="BT125">
        <f>SUMIFS('FAOstat _govt exp'!$L:$L,'FAOstat _govt exp'!$J:$J,FAOstat!BT$4,'FAOstat _govt exp'!$H:$H,FAOstat!BT$3,'FAOstat _govt exp'!$D:$D,FAOstat!$B125)</f>
        <v>0</v>
      </c>
      <c r="BU125">
        <f>SUMIFS('FAOstat _govt exp'!$L:$L,'FAOstat _govt exp'!$J:$J,FAOstat!BU$4,'FAOstat _govt exp'!$H:$H,FAOstat!BU$3,'FAOstat _govt exp'!$D:$D,FAOstat!$B125)</f>
        <v>0</v>
      </c>
      <c r="BV125">
        <f>SUMIFS('FAOstat _govt exp'!$L:$L,'FAOstat _govt exp'!$J:$J,FAOstat!BV$4,'FAOstat _govt exp'!$H:$H,FAOstat!BV$3,'FAOstat _govt exp'!$D:$D,FAOstat!$B125)</f>
        <v>0</v>
      </c>
      <c r="BW125">
        <f>SUMIFS('FAOstat _govt exp'!$L:$L,'FAOstat _govt exp'!$J:$J,FAOstat!BW$4,'FAOstat _govt exp'!$H:$H,FAOstat!BW$3,'FAOstat _govt exp'!$D:$D,FAOstat!$B125)</f>
        <v>0</v>
      </c>
      <c r="BX125">
        <f>SUMIFS('FAOstat _govt exp'!$L:$L,'FAOstat _govt exp'!$J:$J,FAOstat!BX$4,'FAOstat _govt exp'!$H:$H,FAOstat!BX$3,'FAOstat _govt exp'!$D:$D,FAOstat!$B125)</f>
        <v>0</v>
      </c>
      <c r="BY125">
        <f>SUMIFS('FAOstat _govt exp'!$L:$L,'FAOstat _govt exp'!$J:$J,FAOstat!BY$4,'FAOstat _govt exp'!$H:$H,FAOstat!BY$3,'FAOstat _govt exp'!$D:$D,FAOstat!$B125)</f>
        <v>0</v>
      </c>
      <c r="BZ125">
        <f>SUMIFS('FAOstat _govt exp'!$L:$L,'FAOstat _govt exp'!$J:$J,FAOstat!BZ$4,'FAOstat _govt exp'!$H:$H,FAOstat!BZ$3,'FAOstat _govt exp'!$D:$D,FAOstat!$B125)</f>
        <v>0</v>
      </c>
      <c r="CA125">
        <f>SUMIFS('FAOstat _govt exp'!$L:$L,'FAOstat _govt exp'!$J:$J,FAOstat!CA$4,'FAOstat _govt exp'!$H:$H,FAOstat!CA$3,'FAOstat _govt exp'!$D:$D,FAOstat!$B125)</f>
        <v>0</v>
      </c>
      <c r="CB125">
        <f>SUMIFS('FAOstat _govt exp'!$L:$L,'FAOstat _govt exp'!$J:$J,FAOstat!CB$4,'FAOstat _govt exp'!$H:$H,FAOstat!CB$3,'FAOstat _govt exp'!$D:$D,FAOstat!$B125)</f>
        <v>0</v>
      </c>
      <c r="CC125">
        <f>SUMIFS('FAOstat _govt exp'!$L:$L,'FAOstat _govt exp'!$J:$J,FAOstat!CC$4,'FAOstat _govt exp'!$H:$H,FAOstat!CC$3,'FAOstat _govt exp'!$D:$D,FAOstat!$B125)</f>
        <v>0</v>
      </c>
      <c r="CD125">
        <f>SUMIFS('FAOstat _govt exp'!$L:$L,'FAOstat _govt exp'!$J:$J,FAOstat!CD$4,'FAOstat _govt exp'!$H:$H,FAOstat!CD$3,'FAOstat _govt exp'!$D:$D,FAOstat!$B125)</f>
        <v>0</v>
      </c>
      <c r="CE125" s="4">
        <f>SUMIFS('FAOstat_value added'!$L:$L,'FAOstat_value added'!$J:$J,FAOstat!CE$4,'FAOstat_value added'!$D:$D,FAOstat!$B125)</f>
        <v>9.8777779999999993</v>
      </c>
      <c r="CF125" s="4">
        <f>IF(SUMIFS('FAOstat_value added'!$L:$L,'FAOstat_value added'!$J:$J,FAOstat!CF$4,'FAOstat_value added'!$D:$D,FAOstat!$B125)=0,CE125*(1+Assumptions!$C$10),SUMIFS('FAOstat_value added'!$L:$L,'FAOstat_value added'!$J:$J,FAOstat!CF$4,'FAOstat_value added'!$D:$D,FAOstat!$B125))</f>
        <v>11.162963</v>
      </c>
      <c r="CG125" s="4">
        <f>IF(SUMIFS('FAOstat_value added'!$L:$L,'FAOstat_value added'!$J:$J,FAOstat!CG$4,'FAOstat_value added'!$D:$D,FAOstat!$B125)=0,CF125*(1+Assumptions!$C$10),SUMIFS('FAOstat_value added'!$L:$L,'FAOstat_value added'!$J:$J,FAOstat!CG$4,'FAOstat_value added'!$D:$D,FAOstat!$B125))</f>
        <v>10.459258999999999</v>
      </c>
      <c r="CH125" s="4">
        <f>IF(SUMIFS('FAOstat_value added'!$L:$L,'FAOstat_value added'!$J:$J,FAOstat!CH$4,'FAOstat_value added'!$D:$D,FAOstat!$B125)=0,CG125*(1+Assumptions!$C$10),SUMIFS('FAOstat_value added'!$L:$L,'FAOstat_value added'!$J:$J,FAOstat!CH$4,'FAOstat_value added'!$D:$D,FAOstat!$B125))</f>
        <v>9.9555559999999996</v>
      </c>
      <c r="CI125" s="4">
        <f>IF(SUMIFS('FAOstat_value added'!$L:$L,'FAOstat_value added'!$J:$J,FAOstat!CI$4,'FAOstat_value added'!$D:$D,FAOstat!$B125)=0,CH125*(1+Assumptions!$C$10),SUMIFS('FAOstat_value added'!$L:$L,'FAOstat_value added'!$J:$J,FAOstat!CI$4,'FAOstat_value added'!$D:$D,FAOstat!$B125))</f>
        <v>9.8259260000000008</v>
      </c>
      <c r="CJ125" s="4">
        <f>IF(SUMIFS('FAOstat_value added'!$L:$L,'FAOstat_value added'!$J:$J,FAOstat!CJ$4,'FAOstat_value added'!$D:$D,FAOstat!$B125)=0,CI125*(1+Assumptions!$C$10),SUMIFS('FAOstat_value added'!$L:$L,'FAOstat_value added'!$J:$J,FAOstat!CJ$4,'FAOstat_value added'!$D:$D,FAOstat!$B125))</f>
        <v>9.5074070000000006</v>
      </c>
      <c r="CK125" s="4">
        <f>IF(SUMIFS('FAOstat_value added'!$L:$L,'FAOstat_value added'!$J:$J,FAOstat!CK$4,'FAOstat_value added'!$D:$D,FAOstat!$B125)=0,CJ125*(1+Assumptions!$C$10),SUMIFS('FAOstat_value added'!$L:$L,'FAOstat_value added'!$J:$J,FAOstat!CK$4,'FAOstat_value added'!$D:$D,FAOstat!$B125))</f>
        <v>8.7962959999999999</v>
      </c>
      <c r="CL125" s="4">
        <f>IF(SUMIFS('FAOstat_value added'!$L:$L,'FAOstat_value added'!$J:$J,FAOstat!CL$4,'FAOstat_value added'!$D:$D,FAOstat!$B125)=0,CK125*(1+Assumptions!$C$10),SUMIFS('FAOstat_value added'!$L:$L,'FAOstat_value added'!$J:$J,FAOstat!CL$4,'FAOstat_value added'!$D:$D,FAOstat!$B125))</f>
        <v>11.059259000000001</v>
      </c>
      <c r="CM125" s="4">
        <f>IF(SUMIFS('FAOstat_value added'!$L:$L,'FAOstat_value added'!$J:$J,FAOstat!CM$4,'FAOstat_value added'!$D:$D,FAOstat!$B125)=0,CL125*(1+Assumptions!$C$10),SUMIFS('FAOstat_value added'!$L:$L,'FAOstat_value added'!$J:$J,FAOstat!CM$4,'FAOstat_value added'!$D:$D,FAOstat!$B125))</f>
        <v>11.666667</v>
      </c>
      <c r="CN125" s="4">
        <f>IF(SUMIFS('FAOstat_value added'!$L:$L,'FAOstat_value added'!$J:$J,FAOstat!CN$4,'FAOstat_value added'!$D:$D,FAOstat!$B125)=0,CM125*(1+Assumptions!$C$10),SUMIFS('FAOstat_value added'!$L:$L,'FAOstat_value added'!$J:$J,FAOstat!CN$4,'FAOstat_value added'!$D:$D,FAOstat!$B125))</f>
        <v>11.90000034</v>
      </c>
      <c r="CO125" s="36">
        <f t="shared" si="49"/>
        <v>-1</v>
      </c>
    </row>
    <row r="126" spans="2:93" x14ac:dyDescent="0.35">
      <c r="B126" t="s">
        <v>635</v>
      </c>
      <c r="C126">
        <f t="shared" si="29"/>
        <v>0</v>
      </c>
      <c r="D126">
        <f t="shared" si="30"/>
        <v>0</v>
      </c>
      <c r="E126">
        <f t="shared" si="31"/>
        <v>0</v>
      </c>
      <c r="F126">
        <f t="shared" si="32"/>
        <v>0</v>
      </c>
      <c r="G126">
        <f t="shared" si="33"/>
        <v>0</v>
      </c>
      <c r="H126">
        <f t="shared" si="34"/>
        <v>0</v>
      </c>
      <c r="I126">
        <f t="shared" si="35"/>
        <v>0</v>
      </c>
      <c r="J126">
        <f t="shared" si="36"/>
        <v>0</v>
      </c>
      <c r="K126">
        <f t="shared" si="37"/>
        <v>0</v>
      </c>
      <c r="L126">
        <f t="shared" si="38"/>
        <v>0</v>
      </c>
      <c r="M126" s="4">
        <f t="shared" si="39"/>
        <v>0</v>
      </c>
      <c r="N126" s="4">
        <f t="shared" si="40"/>
        <v>0</v>
      </c>
      <c r="O126" s="4">
        <f t="shared" si="41"/>
        <v>0</v>
      </c>
      <c r="P126" s="4">
        <f t="shared" si="42"/>
        <v>0</v>
      </c>
      <c r="Q126" s="4">
        <f t="shared" si="43"/>
        <v>0</v>
      </c>
      <c r="R126" s="4">
        <f t="shared" si="44"/>
        <v>0</v>
      </c>
      <c r="S126" s="4">
        <f t="shared" si="45"/>
        <v>0</v>
      </c>
      <c r="T126" s="4">
        <f t="shared" si="46"/>
        <v>14.09</v>
      </c>
      <c r="U126" s="4">
        <f t="shared" si="47"/>
        <v>11.55</v>
      </c>
      <c r="V126" s="4">
        <f t="shared" si="48"/>
        <v>0</v>
      </c>
      <c r="W126">
        <f>SUMIFS('FAOstat _govt exp'!$L:$L,'FAOstat _govt exp'!$J:$J,FAOstat!W$4,'FAOstat _govt exp'!$H:$H,FAOstat!W$3,'FAOstat _govt exp'!$D:$D,FAOstat!$B126)</f>
        <v>0</v>
      </c>
      <c r="X126">
        <f>SUMIFS('FAOstat _govt exp'!$L:$L,'FAOstat _govt exp'!$J:$J,FAOstat!X$4,'FAOstat _govt exp'!$H:$H,FAOstat!X$3,'FAOstat _govt exp'!$D:$D,FAOstat!$B126)</f>
        <v>0</v>
      </c>
      <c r="Y126">
        <f>SUMIFS('FAOstat _govt exp'!$L:$L,'FAOstat _govt exp'!$J:$J,FAOstat!Y$4,'FAOstat _govt exp'!$H:$H,FAOstat!Y$3,'FAOstat _govt exp'!$D:$D,FAOstat!$B126)</f>
        <v>0</v>
      </c>
      <c r="Z126">
        <f>SUMIFS('FAOstat _govt exp'!$L:$L,'FAOstat _govt exp'!$J:$J,FAOstat!Z$4,'FAOstat _govt exp'!$H:$H,FAOstat!Z$3,'FAOstat _govt exp'!$D:$D,FAOstat!$B126)</f>
        <v>0</v>
      </c>
      <c r="AA126">
        <f>SUMIFS('FAOstat _govt exp'!$L:$L,'FAOstat _govt exp'!$J:$J,FAOstat!AA$4,'FAOstat _govt exp'!$H:$H,FAOstat!AA$3,'FAOstat _govt exp'!$D:$D,FAOstat!$B126)</f>
        <v>0</v>
      </c>
      <c r="AB126">
        <f>SUMIFS('FAOstat _govt exp'!$L:$L,'FAOstat _govt exp'!$J:$J,FAOstat!AB$4,'FAOstat _govt exp'!$H:$H,FAOstat!AB$3,'FAOstat _govt exp'!$D:$D,FAOstat!$B126)</f>
        <v>0</v>
      </c>
      <c r="AC126">
        <f>SUMIFS('FAOstat _govt exp'!$L:$L,'FAOstat _govt exp'!$J:$J,FAOstat!AC$4,'FAOstat _govt exp'!$H:$H,FAOstat!AC$3,'FAOstat _govt exp'!$D:$D,FAOstat!$B126)</f>
        <v>0</v>
      </c>
      <c r="AD126">
        <f>SUMIFS('FAOstat _govt exp'!$L:$L,'FAOstat _govt exp'!$J:$J,FAOstat!AD$4,'FAOstat _govt exp'!$H:$H,FAOstat!AD$3,'FAOstat _govt exp'!$D:$D,FAOstat!$B126)</f>
        <v>0</v>
      </c>
      <c r="AE126">
        <f>SUMIFS('FAOstat _govt exp'!$L:$L,'FAOstat _govt exp'!$J:$J,FAOstat!AE$4,'FAOstat _govt exp'!$H:$H,FAOstat!AE$3,'FAOstat _govt exp'!$D:$D,FAOstat!$B126)</f>
        <v>0</v>
      </c>
      <c r="AF126">
        <f>SUMIFS('FAOstat _govt exp'!$L:$L,'FAOstat _govt exp'!$J:$J,FAOstat!AF$4,'FAOstat _govt exp'!$H:$H,FAOstat!AF$3,'FAOstat _govt exp'!$D:$D,FAOstat!$B126)</f>
        <v>0</v>
      </c>
      <c r="AG126">
        <f>SUMIFS('FAOstat _govt exp'!$L:$L,'FAOstat _govt exp'!$J:$J,FAOstat!AG$4,'FAOstat _govt exp'!$H:$H,FAOstat!AG$3,'FAOstat _govt exp'!$D:$D,FAOstat!$B126)</f>
        <v>0</v>
      </c>
      <c r="AH126">
        <f>SUMIFS('FAOstat _govt exp'!$L:$L,'FAOstat _govt exp'!$J:$J,FAOstat!AH$4,'FAOstat _govt exp'!$H:$H,FAOstat!AH$3,'FAOstat _govt exp'!$D:$D,FAOstat!$B126)</f>
        <v>0</v>
      </c>
      <c r="AI126">
        <f>SUMIFS('FAOstat _govt exp'!$L:$L,'FAOstat _govt exp'!$J:$J,FAOstat!AI$4,'FAOstat _govt exp'!$H:$H,FAOstat!AI$3,'FAOstat _govt exp'!$D:$D,FAOstat!$B126)</f>
        <v>0</v>
      </c>
      <c r="AJ126">
        <f>SUMIFS('FAOstat _govt exp'!$L:$L,'FAOstat _govt exp'!$J:$J,FAOstat!AJ$4,'FAOstat _govt exp'!$H:$H,FAOstat!AJ$3,'FAOstat _govt exp'!$D:$D,FAOstat!$B126)</f>
        <v>0</v>
      </c>
      <c r="AK126">
        <f>SUMIFS('FAOstat _govt exp'!$L:$L,'FAOstat _govt exp'!$J:$J,FAOstat!AK$4,'FAOstat _govt exp'!$H:$H,FAOstat!AK$3,'FAOstat _govt exp'!$D:$D,FAOstat!$B126)</f>
        <v>0</v>
      </c>
      <c r="AL126">
        <f>SUMIFS('FAOstat _govt exp'!$L:$L,'FAOstat _govt exp'!$J:$J,FAOstat!AL$4,'FAOstat _govt exp'!$H:$H,FAOstat!AL$3,'FAOstat _govt exp'!$D:$D,FAOstat!$B126)</f>
        <v>0</v>
      </c>
      <c r="AM126">
        <f>SUMIFS('FAOstat _govt exp'!$L:$L,'FAOstat _govt exp'!$J:$J,FAOstat!AM$4,'FAOstat _govt exp'!$H:$H,FAOstat!AM$3,'FAOstat _govt exp'!$D:$D,FAOstat!$B126)</f>
        <v>0</v>
      </c>
      <c r="AN126">
        <f>SUMIFS('FAOstat _govt exp'!$L:$L,'FAOstat _govt exp'!$J:$J,FAOstat!AN$4,'FAOstat _govt exp'!$H:$H,FAOstat!AN$3,'FAOstat _govt exp'!$D:$D,FAOstat!$B126)</f>
        <v>0</v>
      </c>
      <c r="AO126">
        <f>SUMIFS('FAOstat _govt exp'!$L:$L,'FAOstat _govt exp'!$J:$J,FAOstat!AO$4,'FAOstat _govt exp'!$H:$H,FAOstat!AO$3,'FAOstat _govt exp'!$D:$D,FAOstat!$B126)</f>
        <v>0</v>
      </c>
      <c r="AP126">
        <f>SUMIFS('FAOstat _govt exp'!$L:$L,'FAOstat _govt exp'!$J:$J,FAOstat!AP$4,'FAOstat _govt exp'!$H:$H,FAOstat!AP$3,'FAOstat _govt exp'!$D:$D,FAOstat!$B126)</f>
        <v>0</v>
      </c>
      <c r="AQ126">
        <f>SUMIFS('FAOstat _govt exp'!$L:$L,'FAOstat _govt exp'!$J:$J,FAOstat!AQ$4,'FAOstat _govt exp'!$H:$H,FAOstat!AQ$3,'FAOstat _govt exp'!$D:$D,FAOstat!$B126)</f>
        <v>0</v>
      </c>
      <c r="AR126">
        <f>SUMIFS('FAOstat _govt exp'!$L:$L,'FAOstat _govt exp'!$J:$J,FAOstat!AR$4,'FAOstat _govt exp'!$H:$H,FAOstat!AR$3,'FAOstat _govt exp'!$D:$D,FAOstat!$B126)</f>
        <v>0</v>
      </c>
      <c r="AS126">
        <f>SUMIFS('FAOstat _govt exp'!$L:$L,'FAOstat _govt exp'!$J:$J,FAOstat!AS$4,'FAOstat _govt exp'!$H:$H,FAOstat!AS$3,'FAOstat _govt exp'!$D:$D,FAOstat!$B126)</f>
        <v>0</v>
      </c>
      <c r="AT126">
        <f>SUMIFS('FAOstat _govt exp'!$L:$L,'FAOstat _govt exp'!$J:$J,FAOstat!AT$4,'FAOstat _govt exp'!$H:$H,FAOstat!AT$3,'FAOstat _govt exp'!$D:$D,FAOstat!$B126)</f>
        <v>0</v>
      </c>
      <c r="AU126">
        <f>SUMIFS('FAOstat _govt exp'!$L:$L,'FAOstat _govt exp'!$J:$J,FAOstat!AU$4,'FAOstat _govt exp'!$H:$H,FAOstat!AU$3,'FAOstat _govt exp'!$D:$D,FAOstat!$B126)</f>
        <v>0</v>
      </c>
      <c r="AV126">
        <f>SUMIFS('FAOstat _govt exp'!$L:$L,'FAOstat _govt exp'!$J:$J,FAOstat!AV$4,'FAOstat _govt exp'!$H:$H,FAOstat!AV$3,'FAOstat _govt exp'!$D:$D,FAOstat!$B126)</f>
        <v>0</v>
      </c>
      <c r="AW126">
        <f>SUMIFS('FAOstat _govt exp'!$L:$L,'FAOstat _govt exp'!$J:$J,FAOstat!AW$4,'FAOstat _govt exp'!$H:$H,FAOstat!AW$3,'FAOstat _govt exp'!$D:$D,FAOstat!$B126)</f>
        <v>0</v>
      </c>
      <c r="AX126">
        <f>SUMIFS('FAOstat _govt exp'!$L:$L,'FAOstat _govt exp'!$J:$J,FAOstat!AX$4,'FAOstat _govt exp'!$H:$H,FAOstat!AX$3,'FAOstat _govt exp'!$D:$D,FAOstat!$B126)</f>
        <v>0</v>
      </c>
      <c r="AY126">
        <f>SUMIFS('FAOstat _govt exp'!$L:$L,'FAOstat _govt exp'!$J:$J,FAOstat!AY$4,'FAOstat _govt exp'!$H:$H,FAOstat!AY$3,'FAOstat _govt exp'!$D:$D,FAOstat!$B126)</f>
        <v>0</v>
      </c>
      <c r="AZ126">
        <f>SUMIFS('FAOstat _govt exp'!$L:$L,'FAOstat _govt exp'!$J:$J,FAOstat!AZ$4,'FAOstat _govt exp'!$H:$H,FAOstat!AZ$3,'FAOstat _govt exp'!$D:$D,FAOstat!$B126)</f>
        <v>0</v>
      </c>
      <c r="BA126">
        <f>SUMIFS('FAOstat _govt exp'!$L:$L,'FAOstat _govt exp'!$J:$J,FAOstat!BA$4,'FAOstat _govt exp'!$H:$H,FAOstat!BA$3,'FAOstat _govt exp'!$D:$D,FAOstat!$B126)</f>
        <v>0</v>
      </c>
      <c r="BB126">
        <f>SUMIFS('FAOstat _govt exp'!$L:$L,'FAOstat _govt exp'!$J:$J,FAOstat!BB$4,'FAOstat _govt exp'!$H:$H,FAOstat!BB$3,'FAOstat _govt exp'!$D:$D,FAOstat!$B126)</f>
        <v>0</v>
      </c>
      <c r="BC126">
        <f>SUMIFS('FAOstat _govt exp'!$L:$L,'FAOstat _govt exp'!$J:$J,FAOstat!BC$4,'FAOstat _govt exp'!$H:$H,FAOstat!BC$3,'FAOstat _govt exp'!$D:$D,FAOstat!$B126)</f>
        <v>0</v>
      </c>
      <c r="BD126">
        <f>SUMIFS('FAOstat _govt exp'!$L:$L,'FAOstat _govt exp'!$J:$J,FAOstat!BD$4,'FAOstat _govt exp'!$H:$H,FAOstat!BD$3,'FAOstat _govt exp'!$D:$D,FAOstat!$B126)</f>
        <v>0</v>
      </c>
      <c r="BE126">
        <f>SUMIFS('FAOstat _govt exp'!$L:$L,'FAOstat _govt exp'!$J:$J,FAOstat!BE$4,'FAOstat _govt exp'!$H:$H,FAOstat!BE$3,'FAOstat _govt exp'!$D:$D,FAOstat!$B126)</f>
        <v>0</v>
      </c>
      <c r="BF126">
        <f>SUMIFS('FAOstat _govt exp'!$L:$L,'FAOstat _govt exp'!$J:$J,FAOstat!BF$4,'FAOstat _govt exp'!$H:$H,FAOstat!BF$3,'FAOstat _govt exp'!$D:$D,FAOstat!$B126)</f>
        <v>0</v>
      </c>
      <c r="BG126">
        <f>SUMIFS('FAOstat _govt exp'!$L:$L,'FAOstat _govt exp'!$J:$J,FAOstat!BG$4,'FAOstat _govt exp'!$H:$H,FAOstat!BG$3,'FAOstat _govt exp'!$D:$D,FAOstat!$B126)</f>
        <v>0</v>
      </c>
      <c r="BH126">
        <f>SUMIFS('FAOstat _govt exp'!$L:$L,'FAOstat _govt exp'!$J:$J,FAOstat!BH$4,'FAOstat _govt exp'!$H:$H,FAOstat!BH$3,'FAOstat _govt exp'!$D:$D,FAOstat!$B126)</f>
        <v>14.09</v>
      </c>
      <c r="BI126">
        <f>SUMIFS('FAOstat _govt exp'!$L:$L,'FAOstat _govt exp'!$J:$J,FAOstat!BI$4,'FAOstat _govt exp'!$H:$H,FAOstat!BI$3,'FAOstat _govt exp'!$D:$D,FAOstat!$B126)</f>
        <v>11.55</v>
      </c>
      <c r="BJ126">
        <f>SUMIFS('FAOstat _govt exp'!$L:$L,'FAOstat _govt exp'!$J:$J,FAOstat!BJ$4,'FAOstat _govt exp'!$H:$H,FAOstat!BJ$3,'FAOstat _govt exp'!$D:$D,FAOstat!$B126)</f>
        <v>0</v>
      </c>
      <c r="BK126">
        <f>SUMIFS('FAOstat _govt exp'!$L:$L,'FAOstat _govt exp'!$J:$J,FAOstat!BK$4,'FAOstat _govt exp'!$H:$H,FAOstat!BK$3,'FAOstat _govt exp'!$D:$D,FAOstat!$B126)</f>
        <v>0</v>
      </c>
      <c r="BL126">
        <f>SUMIFS('FAOstat _govt exp'!$L:$L,'FAOstat _govt exp'!$J:$J,FAOstat!BL$4,'FAOstat _govt exp'!$H:$H,FAOstat!BL$3,'FAOstat _govt exp'!$D:$D,FAOstat!$B126)</f>
        <v>0</v>
      </c>
      <c r="BM126">
        <f>SUMIFS('FAOstat _govt exp'!$L:$L,'FAOstat _govt exp'!$J:$J,FAOstat!BM$4,'FAOstat _govt exp'!$H:$H,FAOstat!BM$3,'FAOstat _govt exp'!$D:$D,FAOstat!$B126)</f>
        <v>0</v>
      </c>
      <c r="BN126">
        <f>SUMIFS('FAOstat _govt exp'!$L:$L,'FAOstat _govt exp'!$J:$J,FAOstat!BN$4,'FAOstat _govt exp'!$H:$H,FAOstat!BN$3,'FAOstat _govt exp'!$D:$D,FAOstat!$B126)</f>
        <v>0</v>
      </c>
      <c r="BO126">
        <f>SUMIFS('FAOstat _govt exp'!$L:$L,'FAOstat _govt exp'!$J:$J,FAOstat!BO$4,'FAOstat _govt exp'!$H:$H,FAOstat!BO$3,'FAOstat _govt exp'!$D:$D,FAOstat!$B126)</f>
        <v>0</v>
      </c>
      <c r="BP126">
        <f>SUMIFS('FAOstat _govt exp'!$L:$L,'FAOstat _govt exp'!$J:$J,FAOstat!BP$4,'FAOstat _govt exp'!$H:$H,FAOstat!BP$3,'FAOstat _govt exp'!$D:$D,FAOstat!$B126)</f>
        <v>0</v>
      </c>
      <c r="BQ126">
        <f>SUMIFS('FAOstat _govt exp'!$L:$L,'FAOstat _govt exp'!$J:$J,FAOstat!BQ$4,'FAOstat _govt exp'!$H:$H,FAOstat!BQ$3,'FAOstat _govt exp'!$D:$D,FAOstat!$B126)</f>
        <v>0</v>
      </c>
      <c r="BR126">
        <f>SUMIFS('FAOstat _govt exp'!$L:$L,'FAOstat _govt exp'!$J:$J,FAOstat!BR$4,'FAOstat _govt exp'!$H:$H,FAOstat!BR$3,'FAOstat _govt exp'!$D:$D,FAOstat!$B126)</f>
        <v>0</v>
      </c>
      <c r="BS126">
        <f>SUMIFS('FAOstat _govt exp'!$L:$L,'FAOstat _govt exp'!$J:$J,FAOstat!BS$4,'FAOstat _govt exp'!$H:$H,FAOstat!BS$3,'FAOstat _govt exp'!$D:$D,FAOstat!$B126)</f>
        <v>0</v>
      </c>
      <c r="BT126">
        <f>SUMIFS('FAOstat _govt exp'!$L:$L,'FAOstat _govt exp'!$J:$J,FAOstat!BT$4,'FAOstat _govt exp'!$H:$H,FAOstat!BT$3,'FAOstat _govt exp'!$D:$D,FAOstat!$B126)</f>
        <v>0</v>
      </c>
      <c r="BU126">
        <f>SUMIFS('FAOstat _govt exp'!$L:$L,'FAOstat _govt exp'!$J:$J,FAOstat!BU$4,'FAOstat _govt exp'!$H:$H,FAOstat!BU$3,'FAOstat _govt exp'!$D:$D,FAOstat!$B126)</f>
        <v>0</v>
      </c>
      <c r="BV126">
        <f>SUMIFS('FAOstat _govt exp'!$L:$L,'FAOstat _govt exp'!$J:$J,FAOstat!BV$4,'FAOstat _govt exp'!$H:$H,FAOstat!BV$3,'FAOstat _govt exp'!$D:$D,FAOstat!$B126)</f>
        <v>0</v>
      </c>
      <c r="BW126">
        <f>SUMIFS('FAOstat _govt exp'!$L:$L,'FAOstat _govt exp'!$J:$J,FAOstat!BW$4,'FAOstat _govt exp'!$H:$H,FAOstat!BW$3,'FAOstat _govt exp'!$D:$D,FAOstat!$B126)</f>
        <v>0</v>
      </c>
      <c r="BX126">
        <f>SUMIFS('FAOstat _govt exp'!$L:$L,'FAOstat _govt exp'!$J:$J,FAOstat!BX$4,'FAOstat _govt exp'!$H:$H,FAOstat!BX$3,'FAOstat _govt exp'!$D:$D,FAOstat!$B126)</f>
        <v>0</v>
      </c>
      <c r="BY126">
        <f>SUMIFS('FAOstat _govt exp'!$L:$L,'FAOstat _govt exp'!$J:$J,FAOstat!BY$4,'FAOstat _govt exp'!$H:$H,FAOstat!BY$3,'FAOstat _govt exp'!$D:$D,FAOstat!$B126)</f>
        <v>0</v>
      </c>
      <c r="BZ126">
        <f>SUMIFS('FAOstat _govt exp'!$L:$L,'FAOstat _govt exp'!$J:$J,FAOstat!BZ$4,'FAOstat _govt exp'!$H:$H,FAOstat!BZ$3,'FAOstat _govt exp'!$D:$D,FAOstat!$B126)</f>
        <v>0</v>
      </c>
      <c r="CA126">
        <f>SUMIFS('FAOstat _govt exp'!$L:$L,'FAOstat _govt exp'!$J:$J,FAOstat!CA$4,'FAOstat _govt exp'!$H:$H,FAOstat!CA$3,'FAOstat _govt exp'!$D:$D,FAOstat!$B126)</f>
        <v>0</v>
      </c>
      <c r="CB126">
        <f>SUMIFS('FAOstat _govt exp'!$L:$L,'FAOstat _govt exp'!$J:$J,FAOstat!CB$4,'FAOstat _govt exp'!$H:$H,FAOstat!CB$3,'FAOstat _govt exp'!$D:$D,FAOstat!$B126)</f>
        <v>0</v>
      </c>
      <c r="CC126">
        <f>SUMIFS('FAOstat _govt exp'!$L:$L,'FAOstat _govt exp'!$J:$J,FAOstat!CC$4,'FAOstat _govt exp'!$H:$H,FAOstat!CC$3,'FAOstat _govt exp'!$D:$D,FAOstat!$B126)</f>
        <v>0</v>
      </c>
      <c r="CD126">
        <f>SUMIFS('FAOstat _govt exp'!$L:$L,'FAOstat _govt exp'!$J:$J,FAOstat!CD$4,'FAOstat _govt exp'!$H:$H,FAOstat!CD$3,'FAOstat _govt exp'!$D:$D,FAOstat!$B126)</f>
        <v>0</v>
      </c>
      <c r="CE126" s="4">
        <f>SUMIFS('FAOstat_value added'!$L:$L,'FAOstat_value added'!$J:$J,FAOstat!CE$4,'FAOstat_value added'!$D:$D,FAOstat!$B126)</f>
        <v>30.612013999999999</v>
      </c>
      <c r="CF126" s="4">
        <f>IF(SUMIFS('FAOstat_value added'!$L:$L,'FAOstat_value added'!$J:$J,FAOstat!CF$4,'FAOstat_value added'!$D:$D,FAOstat!$B126)=0,CE126*(1+Assumptions!$C$10),SUMIFS('FAOstat_value added'!$L:$L,'FAOstat_value added'!$J:$J,FAOstat!CF$4,'FAOstat_value added'!$D:$D,FAOstat!$B126))</f>
        <v>26.827992999999999</v>
      </c>
      <c r="CG126" s="4">
        <f>IF(SUMIFS('FAOstat_value added'!$L:$L,'FAOstat_value added'!$J:$J,FAOstat!CG$4,'FAOstat_value added'!$D:$D,FAOstat!$B126)=0,CF126*(1+Assumptions!$C$10),SUMIFS('FAOstat_value added'!$L:$L,'FAOstat_value added'!$J:$J,FAOstat!CG$4,'FAOstat_value added'!$D:$D,FAOstat!$B126))</f>
        <v>27.726306999999998</v>
      </c>
      <c r="CH126" s="4">
        <f>IF(SUMIFS('FAOstat_value added'!$L:$L,'FAOstat_value added'!$J:$J,FAOstat!CH$4,'FAOstat_value added'!$D:$D,FAOstat!$B126)=0,CG126*(1+Assumptions!$C$10),SUMIFS('FAOstat_value added'!$L:$L,'FAOstat_value added'!$J:$J,FAOstat!CH$4,'FAOstat_value added'!$D:$D,FAOstat!$B126))</f>
        <v>31.948395000000001</v>
      </c>
      <c r="CI126" s="4">
        <f>IF(SUMIFS('FAOstat_value added'!$L:$L,'FAOstat_value added'!$J:$J,FAOstat!CI$4,'FAOstat_value added'!$D:$D,FAOstat!$B126)=0,CH126*(1+Assumptions!$C$10),SUMIFS('FAOstat_value added'!$L:$L,'FAOstat_value added'!$J:$J,FAOstat!CI$4,'FAOstat_value added'!$D:$D,FAOstat!$B126))</f>
        <v>28.876327</v>
      </c>
      <c r="CJ126" s="4">
        <f>IF(SUMIFS('FAOstat_value added'!$L:$L,'FAOstat_value added'!$J:$J,FAOstat!CJ$4,'FAOstat_value added'!$D:$D,FAOstat!$B126)=0,CI126*(1+Assumptions!$C$10),SUMIFS('FAOstat_value added'!$L:$L,'FAOstat_value added'!$J:$J,FAOstat!CJ$4,'FAOstat_value added'!$D:$D,FAOstat!$B126))</f>
        <v>30.260023</v>
      </c>
      <c r="CK126" s="4">
        <f>IF(SUMIFS('FAOstat_value added'!$L:$L,'FAOstat_value added'!$J:$J,FAOstat!CK$4,'FAOstat_value added'!$D:$D,FAOstat!$B126)=0,CJ126*(1+Assumptions!$C$10),SUMIFS('FAOstat_value added'!$L:$L,'FAOstat_value added'!$J:$J,FAOstat!CK$4,'FAOstat_value added'!$D:$D,FAOstat!$B126))</f>
        <v>29.989059000000001</v>
      </c>
      <c r="CL126" s="4">
        <f>IF(SUMIFS('FAOstat_value added'!$L:$L,'FAOstat_value added'!$J:$J,FAOstat!CL$4,'FAOstat_value added'!$D:$D,FAOstat!$B126)=0,CK126*(1+Assumptions!$C$10),SUMIFS('FAOstat_value added'!$L:$L,'FAOstat_value added'!$J:$J,FAOstat!CL$4,'FAOstat_value added'!$D:$D,FAOstat!$B126))</f>
        <v>27.085937999999999</v>
      </c>
      <c r="CM126" s="4">
        <f>IF(SUMIFS('FAOstat_value added'!$L:$L,'FAOstat_value added'!$J:$J,FAOstat!CM$4,'FAOstat_value added'!$D:$D,FAOstat!$B126)=0,CL126*(1+Assumptions!$C$10),SUMIFS('FAOstat_value added'!$L:$L,'FAOstat_value added'!$J:$J,FAOstat!CM$4,'FAOstat_value added'!$D:$D,FAOstat!$B126))</f>
        <v>29.759194000000001</v>
      </c>
      <c r="CN126" s="4">
        <f>IF(SUMIFS('FAOstat_value added'!$L:$L,'FAOstat_value added'!$J:$J,FAOstat!CN$4,'FAOstat_value added'!$D:$D,FAOstat!$B126)=0,CM126*(1+Assumptions!$C$10),SUMIFS('FAOstat_value added'!$L:$L,'FAOstat_value added'!$J:$J,FAOstat!CN$4,'FAOstat_value added'!$D:$D,FAOstat!$B126))</f>
        <v>30.354377880000001</v>
      </c>
      <c r="CO126" s="36">
        <f t="shared" si="49"/>
        <v>0</v>
      </c>
    </row>
    <row r="127" spans="2:93" x14ac:dyDescent="0.35">
      <c r="B127" t="s">
        <v>275</v>
      </c>
      <c r="C127">
        <f t="shared" si="29"/>
        <v>0</v>
      </c>
      <c r="D127">
        <f t="shared" si="30"/>
        <v>0</v>
      </c>
      <c r="E127">
        <f t="shared" si="31"/>
        <v>0</v>
      </c>
      <c r="F127">
        <f t="shared" si="32"/>
        <v>0</v>
      </c>
      <c r="G127">
        <f t="shared" si="33"/>
        <v>0</v>
      </c>
      <c r="H127">
        <f t="shared" si="34"/>
        <v>0</v>
      </c>
      <c r="I127">
        <f t="shared" si="35"/>
        <v>1.1000000000000001</v>
      </c>
      <c r="J127">
        <f t="shared" si="36"/>
        <v>1.22</v>
      </c>
      <c r="K127">
        <f t="shared" si="37"/>
        <v>1.31</v>
      </c>
      <c r="L127">
        <f t="shared" si="38"/>
        <v>0</v>
      </c>
      <c r="M127" s="4">
        <f t="shared" si="39"/>
        <v>0</v>
      </c>
      <c r="N127" s="4">
        <f t="shared" si="40"/>
        <v>0</v>
      </c>
      <c r="O127" s="4">
        <f t="shared" si="41"/>
        <v>0</v>
      </c>
      <c r="P127" s="4">
        <f t="shared" si="42"/>
        <v>0</v>
      </c>
      <c r="Q127" s="4">
        <f t="shared" si="43"/>
        <v>5.66</v>
      </c>
      <c r="R127" s="4">
        <f t="shared" si="44"/>
        <v>5.82</v>
      </c>
      <c r="S127" s="4">
        <f t="shared" si="45"/>
        <v>6.35</v>
      </c>
      <c r="T127" s="4">
        <f t="shared" si="46"/>
        <v>6.8199999999999994</v>
      </c>
      <c r="U127" s="4">
        <f t="shared" si="47"/>
        <v>6.6</v>
      </c>
      <c r="V127" s="4">
        <f t="shared" si="48"/>
        <v>0</v>
      </c>
      <c r="W127">
        <f>SUMIFS('FAOstat _govt exp'!$L:$L,'FAOstat _govt exp'!$J:$J,FAOstat!W$4,'FAOstat _govt exp'!$H:$H,FAOstat!W$3,'FAOstat _govt exp'!$D:$D,FAOstat!$B127)</f>
        <v>0</v>
      </c>
      <c r="X127">
        <f>SUMIFS('FAOstat _govt exp'!$L:$L,'FAOstat _govt exp'!$J:$J,FAOstat!X$4,'FAOstat _govt exp'!$H:$H,FAOstat!X$3,'FAOstat _govt exp'!$D:$D,FAOstat!$B127)</f>
        <v>0</v>
      </c>
      <c r="Y127">
        <f>SUMIFS('FAOstat _govt exp'!$L:$L,'FAOstat _govt exp'!$J:$J,FAOstat!Y$4,'FAOstat _govt exp'!$H:$H,FAOstat!Y$3,'FAOstat _govt exp'!$D:$D,FAOstat!$B127)</f>
        <v>0</v>
      </c>
      <c r="Z127">
        <f>SUMIFS('FAOstat _govt exp'!$L:$L,'FAOstat _govt exp'!$J:$J,FAOstat!Z$4,'FAOstat _govt exp'!$H:$H,FAOstat!Z$3,'FAOstat _govt exp'!$D:$D,FAOstat!$B127)</f>
        <v>0</v>
      </c>
      <c r="AA127">
        <f>SUMIFS('FAOstat _govt exp'!$L:$L,'FAOstat _govt exp'!$J:$J,FAOstat!AA$4,'FAOstat _govt exp'!$H:$H,FAOstat!AA$3,'FAOstat _govt exp'!$D:$D,FAOstat!$B127)</f>
        <v>0</v>
      </c>
      <c r="AB127">
        <f>SUMIFS('FAOstat _govt exp'!$L:$L,'FAOstat _govt exp'!$J:$J,FAOstat!AB$4,'FAOstat _govt exp'!$H:$H,FAOstat!AB$3,'FAOstat _govt exp'!$D:$D,FAOstat!$B127)</f>
        <v>0</v>
      </c>
      <c r="AC127">
        <f>SUMIFS('FAOstat _govt exp'!$L:$L,'FAOstat _govt exp'!$J:$J,FAOstat!AC$4,'FAOstat _govt exp'!$H:$H,FAOstat!AC$3,'FAOstat _govt exp'!$D:$D,FAOstat!$B127)</f>
        <v>0</v>
      </c>
      <c r="AD127">
        <f>SUMIFS('FAOstat _govt exp'!$L:$L,'FAOstat _govt exp'!$J:$J,FAOstat!AD$4,'FAOstat _govt exp'!$H:$H,FAOstat!AD$3,'FAOstat _govt exp'!$D:$D,FAOstat!$B127)</f>
        <v>0</v>
      </c>
      <c r="AE127">
        <f>SUMIFS('FAOstat _govt exp'!$L:$L,'FAOstat _govt exp'!$J:$J,FAOstat!AE$4,'FAOstat _govt exp'!$H:$H,FAOstat!AE$3,'FAOstat _govt exp'!$D:$D,FAOstat!$B127)</f>
        <v>0</v>
      </c>
      <c r="AF127">
        <f>SUMIFS('FAOstat _govt exp'!$L:$L,'FAOstat _govt exp'!$J:$J,FAOstat!AF$4,'FAOstat _govt exp'!$H:$H,FAOstat!AF$3,'FAOstat _govt exp'!$D:$D,FAOstat!$B127)</f>
        <v>0</v>
      </c>
      <c r="AG127">
        <f>SUMIFS('FAOstat _govt exp'!$L:$L,'FAOstat _govt exp'!$J:$J,FAOstat!AG$4,'FAOstat _govt exp'!$H:$H,FAOstat!AG$3,'FAOstat _govt exp'!$D:$D,FAOstat!$B127)</f>
        <v>0</v>
      </c>
      <c r="AH127">
        <f>SUMIFS('FAOstat _govt exp'!$L:$L,'FAOstat _govt exp'!$J:$J,FAOstat!AH$4,'FAOstat _govt exp'!$H:$H,FAOstat!AH$3,'FAOstat _govt exp'!$D:$D,FAOstat!$B127)</f>
        <v>0</v>
      </c>
      <c r="AI127">
        <f>SUMIFS('FAOstat _govt exp'!$L:$L,'FAOstat _govt exp'!$J:$J,FAOstat!AI$4,'FAOstat _govt exp'!$H:$H,FAOstat!AI$3,'FAOstat _govt exp'!$D:$D,FAOstat!$B127)</f>
        <v>0</v>
      </c>
      <c r="AJ127">
        <f>SUMIFS('FAOstat _govt exp'!$L:$L,'FAOstat _govt exp'!$J:$J,FAOstat!AJ$4,'FAOstat _govt exp'!$H:$H,FAOstat!AJ$3,'FAOstat _govt exp'!$D:$D,FAOstat!$B127)</f>
        <v>0</v>
      </c>
      <c r="AK127">
        <f>SUMIFS('FAOstat _govt exp'!$L:$L,'FAOstat _govt exp'!$J:$J,FAOstat!AK$4,'FAOstat _govt exp'!$H:$H,FAOstat!AK$3,'FAOstat _govt exp'!$D:$D,FAOstat!$B127)</f>
        <v>0</v>
      </c>
      <c r="AL127">
        <f>SUMIFS('FAOstat _govt exp'!$L:$L,'FAOstat _govt exp'!$J:$J,FAOstat!AL$4,'FAOstat _govt exp'!$H:$H,FAOstat!AL$3,'FAOstat _govt exp'!$D:$D,FAOstat!$B127)</f>
        <v>0</v>
      </c>
      <c r="AM127">
        <f>SUMIFS('FAOstat _govt exp'!$L:$L,'FAOstat _govt exp'!$J:$J,FAOstat!AM$4,'FAOstat _govt exp'!$H:$H,FAOstat!AM$3,'FAOstat _govt exp'!$D:$D,FAOstat!$B127)</f>
        <v>0</v>
      </c>
      <c r="AN127">
        <f>SUMIFS('FAOstat _govt exp'!$L:$L,'FAOstat _govt exp'!$J:$J,FAOstat!AN$4,'FAOstat _govt exp'!$H:$H,FAOstat!AN$3,'FAOstat _govt exp'!$D:$D,FAOstat!$B127)</f>
        <v>0</v>
      </c>
      <c r="AO127">
        <f>SUMIFS('FAOstat _govt exp'!$L:$L,'FAOstat _govt exp'!$J:$J,FAOstat!AO$4,'FAOstat _govt exp'!$H:$H,FAOstat!AO$3,'FAOstat _govt exp'!$D:$D,FAOstat!$B127)</f>
        <v>0</v>
      </c>
      <c r="AP127">
        <f>SUMIFS('FAOstat _govt exp'!$L:$L,'FAOstat _govt exp'!$J:$J,FAOstat!AP$4,'FAOstat _govt exp'!$H:$H,FAOstat!AP$3,'FAOstat _govt exp'!$D:$D,FAOstat!$B127)</f>
        <v>0</v>
      </c>
      <c r="AQ127">
        <f>SUMIFS('FAOstat _govt exp'!$L:$L,'FAOstat _govt exp'!$J:$J,FAOstat!AQ$4,'FAOstat _govt exp'!$H:$H,FAOstat!AQ$3,'FAOstat _govt exp'!$D:$D,FAOstat!$B127)</f>
        <v>0</v>
      </c>
      <c r="AR127">
        <f>SUMIFS('FAOstat _govt exp'!$L:$L,'FAOstat _govt exp'!$J:$J,FAOstat!AR$4,'FAOstat _govt exp'!$H:$H,FAOstat!AR$3,'FAOstat _govt exp'!$D:$D,FAOstat!$B127)</f>
        <v>0</v>
      </c>
      <c r="AS127">
        <f>SUMIFS('FAOstat _govt exp'!$L:$L,'FAOstat _govt exp'!$J:$J,FAOstat!AS$4,'FAOstat _govt exp'!$H:$H,FAOstat!AS$3,'FAOstat _govt exp'!$D:$D,FAOstat!$B127)</f>
        <v>0</v>
      </c>
      <c r="AT127">
        <f>SUMIFS('FAOstat _govt exp'!$L:$L,'FAOstat _govt exp'!$J:$J,FAOstat!AT$4,'FAOstat _govt exp'!$H:$H,FAOstat!AT$3,'FAOstat _govt exp'!$D:$D,FAOstat!$B127)</f>
        <v>0</v>
      </c>
      <c r="AU127">
        <f>SUMIFS('FAOstat _govt exp'!$L:$L,'FAOstat _govt exp'!$J:$J,FAOstat!AU$4,'FAOstat _govt exp'!$H:$H,FAOstat!AU$3,'FAOstat _govt exp'!$D:$D,FAOstat!$B127)</f>
        <v>0</v>
      </c>
      <c r="AV127">
        <f>SUMIFS('FAOstat _govt exp'!$L:$L,'FAOstat _govt exp'!$J:$J,FAOstat!AV$4,'FAOstat _govt exp'!$H:$H,FAOstat!AV$3,'FAOstat _govt exp'!$D:$D,FAOstat!$B127)</f>
        <v>0</v>
      </c>
      <c r="AW127">
        <f>SUMIFS('FAOstat _govt exp'!$L:$L,'FAOstat _govt exp'!$J:$J,FAOstat!AW$4,'FAOstat _govt exp'!$H:$H,FAOstat!AW$3,'FAOstat _govt exp'!$D:$D,FAOstat!$B127)</f>
        <v>0</v>
      </c>
      <c r="AX127">
        <f>SUMIFS('FAOstat _govt exp'!$L:$L,'FAOstat _govt exp'!$J:$J,FAOstat!AX$4,'FAOstat _govt exp'!$H:$H,FAOstat!AX$3,'FAOstat _govt exp'!$D:$D,FAOstat!$B127)</f>
        <v>0</v>
      </c>
      <c r="AY127">
        <f>SUMIFS('FAOstat _govt exp'!$L:$L,'FAOstat _govt exp'!$J:$J,FAOstat!AY$4,'FAOstat _govt exp'!$H:$H,FAOstat!AY$3,'FAOstat _govt exp'!$D:$D,FAOstat!$B127)</f>
        <v>0</v>
      </c>
      <c r="AZ127">
        <f>SUMIFS('FAOstat _govt exp'!$L:$L,'FAOstat _govt exp'!$J:$J,FAOstat!AZ$4,'FAOstat _govt exp'!$H:$H,FAOstat!AZ$3,'FAOstat _govt exp'!$D:$D,FAOstat!$B127)</f>
        <v>0</v>
      </c>
      <c r="BA127">
        <f>SUMIFS('FAOstat _govt exp'!$L:$L,'FAOstat _govt exp'!$J:$J,FAOstat!BA$4,'FAOstat _govt exp'!$H:$H,FAOstat!BA$3,'FAOstat _govt exp'!$D:$D,FAOstat!$B127)</f>
        <v>0</v>
      </c>
      <c r="BB127">
        <f>SUMIFS('FAOstat _govt exp'!$L:$L,'FAOstat _govt exp'!$J:$J,FAOstat!BB$4,'FAOstat _govt exp'!$H:$H,FAOstat!BB$3,'FAOstat _govt exp'!$D:$D,FAOstat!$B127)</f>
        <v>0</v>
      </c>
      <c r="BC127">
        <f>SUMIFS('FAOstat _govt exp'!$L:$L,'FAOstat _govt exp'!$J:$J,FAOstat!BC$4,'FAOstat _govt exp'!$H:$H,FAOstat!BC$3,'FAOstat _govt exp'!$D:$D,FAOstat!$B127)</f>
        <v>0</v>
      </c>
      <c r="BD127">
        <f>SUMIFS('FAOstat _govt exp'!$L:$L,'FAOstat _govt exp'!$J:$J,FAOstat!BD$4,'FAOstat _govt exp'!$H:$H,FAOstat!BD$3,'FAOstat _govt exp'!$D:$D,FAOstat!$B127)</f>
        <v>0</v>
      </c>
      <c r="BE127">
        <f>SUMIFS('FAOstat _govt exp'!$L:$L,'FAOstat _govt exp'!$J:$J,FAOstat!BE$4,'FAOstat _govt exp'!$H:$H,FAOstat!BE$3,'FAOstat _govt exp'!$D:$D,FAOstat!$B127)</f>
        <v>5.66</v>
      </c>
      <c r="BF127">
        <f>SUMIFS('FAOstat _govt exp'!$L:$L,'FAOstat _govt exp'!$J:$J,FAOstat!BF$4,'FAOstat _govt exp'!$H:$H,FAOstat!BF$3,'FAOstat _govt exp'!$D:$D,FAOstat!$B127)</f>
        <v>5.82</v>
      </c>
      <c r="BG127">
        <f>SUMIFS('FAOstat _govt exp'!$L:$L,'FAOstat _govt exp'!$J:$J,FAOstat!BG$4,'FAOstat _govt exp'!$H:$H,FAOstat!BG$3,'FAOstat _govt exp'!$D:$D,FAOstat!$B127)</f>
        <v>5.25</v>
      </c>
      <c r="BH127">
        <f>SUMIFS('FAOstat _govt exp'!$L:$L,'FAOstat _govt exp'!$J:$J,FAOstat!BH$4,'FAOstat _govt exp'!$H:$H,FAOstat!BH$3,'FAOstat _govt exp'!$D:$D,FAOstat!$B127)</f>
        <v>5.6</v>
      </c>
      <c r="BI127">
        <f>SUMIFS('FAOstat _govt exp'!$L:$L,'FAOstat _govt exp'!$J:$J,FAOstat!BI$4,'FAOstat _govt exp'!$H:$H,FAOstat!BI$3,'FAOstat _govt exp'!$D:$D,FAOstat!$B127)</f>
        <v>5.29</v>
      </c>
      <c r="BJ127">
        <f>SUMIFS('FAOstat _govt exp'!$L:$L,'FAOstat _govt exp'!$J:$J,FAOstat!BJ$4,'FAOstat _govt exp'!$H:$H,FAOstat!BJ$3,'FAOstat _govt exp'!$D:$D,FAOstat!$B127)</f>
        <v>0</v>
      </c>
      <c r="BK127">
        <f>SUMIFS('FAOstat _govt exp'!$L:$L,'FAOstat _govt exp'!$J:$J,FAOstat!BK$4,'FAOstat _govt exp'!$H:$H,FAOstat!BK$3,'FAOstat _govt exp'!$D:$D,FAOstat!$B127)</f>
        <v>0</v>
      </c>
      <c r="BL127">
        <f>SUMIFS('FAOstat _govt exp'!$L:$L,'FAOstat _govt exp'!$J:$J,FAOstat!BL$4,'FAOstat _govt exp'!$H:$H,FAOstat!BL$3,'FAOstat _govt exp'!$D:$D,FAOstat!$B127)</f>
        <v>0</v>
      </c>
      <c r="BM127">
        <f>SUMIFS('FAOstat _govt exp'!$L:$L,'FAOstat _govt exp'!$J:$J,FAOstat!BM$4,'FAOstat _govt exp'!$H:$H,FAOstat!BM$3,'FAOstat _govt exp'!$D:$D,FAOstat!$B127)</f>
        <v>0</v>
      </c>
      <c r="BN127">
        <f>SUMIFS('FAOstat _govt exp'!$L:$L,'FAOstat _govt exp'!$J:$J,FAOstat!BN$4,'FAOstat _govt exp'!$H:$H,FAOstat!BN$3,'FAOstat _govt exp'!$D:$D,FAOstat!$B127)</f>
        <v>0</v>
      </c>
      <c r="BO127">
        <f>SUMIFS('FAOstat _govt exp'!$L:$L,'FAOstat _govt exp'!$J:$J,FAOstat!BO$4,'FAOstat _govt exp'!$H:$H,FAOstat!BO$3,'FAOstat _govt exp'!$D:$D,FAOstat!$B127)</f>
        <v>0</v>
      </c>
      <c r="BP127">
        <f>SUMIFS('FAOstat _govt exp'!$L:$L,'FAOstat _govt exp'!$J:$J,FAOstat!BP$4,'FAOstat _govt exp'!$H:$H,FAOstat!BP$3,'FAOstat _govt exp'!$D:$D,FAOstat!$B127)</f>
        <v>0</v>
      </c>
      <c r="BQ127">
        <f>SUMIFS('FAOstat _govt exp'!$L:$L,'FAOstat _govt exp'!$J:$J,FAOstat!BQ$4,'FAOstat _govt exp'!$H:$H,FAOstat!BQ$3,'FAOstat _govt exp'!$D:$D,FAOstat!$B127)</f>
        <v>0</v>
      </c>
      <c r="BR127">
        <f>SUMIFS('FAOstat _govt exp'!$L:$L,'FAOstat _govt exp'!$J:$J,FAOstat!BR$4,'FAOstat _govt exp'!$H:$H,FAOstat!BR$3,'FAOstat _govt exp'!$D:$D,FAOstat!$B127)</f>
        <v>0</v>
      </c>
      <c r="BS127">
        <f>SUMIFS('FAOstat _govt exp'!$L:$L,'FAOstat _govt exp'!$J:$J,FAOstat!BS$4,'FAOstat _govt exp'!$H:$H,FAOstat!BS$3,'FAOstat _govt exp'!$D:$D,FAOstat!$B127)</f>
        <v>0</v>
      </c>
      <c r="BT127">
        <f>SUMIFS('FAOstat _govt exp'!$L:$L,'FAOstat _govt exp'!$J:$J,FAOstat!BT$4,'FAOstat _govt exp'!$H:$H,FAOstat!BT$3,'FAOstat _govt exp'!$D:$D,FAOstat!$B127)</f>
        <v>0</v>
      </c>
      <c r="BU127">
        <f>SUMIFS('FAOstat _govt exp'!$L:$L,'FAOstat _govt exp'!$J:$J,FAOstat!BU$4,'FAOstat _govt exp'!$H:$H,FAOstat!BU$3,'FAOstat _govt exp'!$D:$D,FAOstat!$B127)</f>
        <v>0</v>
      </c>
      <c r="BV127">
        <f>SUMIFS('FAOstat _govt exp'!$L:$L,'FAOstat _govt exp'!$J:$J,FAOstat!BV$4,'FAOstat _govt exp'!$H:$H,FAOstat!BV$3,'FAOstat _govt exp'!$D:$D,FAOstat!$B127)</f>
        <v>0</v>
      </c>
      <c r="BW127">
        <f>SUMIFS('FAOstat _govt exp'!$L:$L,'FAOstat _govt exp'!$J:$J,FAOstat!BW$4,'FAOstat _govt exp'!$H:$H,FAOstat!BW$3,'FAOstat _govt exp'!$D:$D,FAOstat!$B127)</f>
        <v>0</v>
      </c>
      <c r="BX127">
        <f>SUMIFS('FAOstat _govt exp'!$L:$L,'FAOstat _govt exp'!$J:$J,FAOstat!BX$4,'FAOstat _govt exp'!$H:$H,FAOstat!BX$3,'FAOstat _govt exp'!$D:$D,FAOstat!$B127)</f>
        <v>0</v>
      </c>
      <c r="BY127">
        <f>SUMIFS('FAOstat _govt exp'!$L:$L,'FAOstat _govt exp'!$J:$J,FAOstat!BY$4,'FAOstat _govt exp'!$H:$H,FAOstat!BY$3,'FAOstat _govt exp'!$D:$D,FAOstat!$B127)</f>
        <v>0</v>
      </c>
      <c r="BZ127">
        <f>SUMIFS('FAOstat _govt exp'!$L:$L,'FAOstat _govt exp'!$J:$J,FAOstat!BZ$4,'FAOstat _govt exp'!$H:$H,FAOstat!BZ$3,'FAOstat _govt exp'!$D:$D,FAOstat!$B127)</f>
        <v>0</v>
      </c>
      <c r="CA127">
        <f>SUMIFS('FAOstat _govt exp'!$L:$L,'FAOstat _govt exp'!$J:$J,FAOstat!CA$4,'FAOstat _govt exp'!$H:$H,FAOstat!CA$3,'FAOstat _govt exp'!$D:$D,FAOstat!$B127)</f>
        <v>1.1000000000000001</v>
      </c>
      <c r="CB127">
        <f>SUMIFS('FAOstat _govt exp'!$L:$L,'FAOstat _govt exp'!$J:$J,FAOstat!CB$4,'FAOstat _govt exp'!$H:$H,FAOstat!CB$3,'FAOstat _govt exp'!$D:$D,FAOstat!$B127)</f>
        <v>1.22</v>
      </c>
      <c r="CC127">
        <f>SUMIFS('FAOstat _govt exp'!$L:$L,'FAOstat _govt exp'!$J:$J,FAOstat!CC$4,'FAOstat _govt exp'!$H:$H,FAOstat!CC$3,'FAOstat _govt exp'!$D:$D,FAOstat!$B127)</f>
        <v>1.31</v>
      </c>
      <c r="CD127">
        <f>SUMIFS('FAOstat _govt exp'!$L:$L,'FAOstat _govt exp'!$J:$J,FAOstat!CD$4,'FAOstat _govt exp'!$H:$H,FAOstat!CD$3,'FAOstat _govt exp'!$D:$D,FAOstat!$B127)</f>
        <v>0</v>
      </c>
      <c r="CE127" s="4">
        <f>SUMIFS('FAOstat_value added'!$L:$L,'FAOstat_value added'!$J:$J,FAOstat!CE$4,'FAOstat_value added'!$D:$D,FAOstat!$B127)</f>
        <v>41.41037</v>
      </c>
      <c r="CF127" s="4">
        <f>IF(SUMIFS('FAOstat_value added'!$L:$L,'FAOstat_value added'!$J:$J,FAOstat!CF$4,'FAOstat_value added'!$D:$D,FAOstat!$B127)=0,CE127*(1+Assumptions!$C$10),SUMIFS('FAOstat_value added'!$L:$L,'FAOstat_value added'!$J:$J,FAOstat!CF$4,'FAOstat_value added'!$D:$D,FAOstat!$B127))</f>
        <v>43.007407000000001</v>
      </c>
      <c r="CG127" s="4">
        <f>IF(SUMIFS('FAOstat_value added'!$L:$L,'FAOstat_value added'!$J:$J,FAOstat!CG$4,'FAOstat_value added'!$D:$D,FAOstat!$B127)=0,CF127*(1+Assumptions!$C$10),SUMIFS('FAOstat_value added'!$L:$L,'FAOstat_value added'!$J:$J,FAOstat!CG$4,'FAOstat_value added'!$D:$D,FAOstat!$B127))</f>
        <v>42.704444000000002</v>
      </c>
      <c r="CH127" s="4">
        <f>IF(SUMIFS('FAOstat_value added'!$L:$L,'FAOstat_value added'!$J:$J,FAOstat!CH$4,'FAOstat_value added'!$D:$D,FAOstat!$B127)=0,CG127*(1+Assumptions!$C$10),SUMIFS('FAOstat_value added'!$L:$L,'FAOstat_value added'!$J:$J,FAOstat!CH$4,'FAOstat_value added'!$D:$D,FAOstat!$B127))</f>
        <v>46.737777999999999</v>
      </c>
      <c r="CI127" s="4">
        <f>IF(SUMIFS('FAOstat_value added'!$L:$L,'FAOstat_value added'!$J:$J,FAOstat!CI$4,'FAOstat_value added'!$D:$D,FAOstat!$B127)=0,CH127*(1+Assumptions!$C$10),SUMIFS('FAOstat_value added'!$L:$L,'FAOstat_value added'!$J:$J,FAOstat!CI$4,'FAOstat_value added'!$D:$D,FAOstat!$B127))</f>
        <v>48.077778000000002</v>
      </c>
      <c r="CJ127" s="4">
        <f>IF(SUMIFS('FAOstat_value added'!$L:$L,'FAOstat_value added'!$J:$J,FAOstat!CJ$4,'FAOstat_value added'!$D:$D,FAOstat!$B127)=0,CI127*(1+Assumptions!$C$10),SUMIFS('FAOstat_value added'!$L:$L,'FAOstat_value added'!$J:$J,FAOstat!CJ$4,'FAOstat_value added'!$D:$D,FAOstat!$B127))</f>
        <v>47.114815</v>
      </c>
      <c r="CK127" s="4">
        <f>IF(SUMIFS('FAOstat_value added'!$L:$L,'FAOstat_value added'!$J:$J,FAOstat!CK$4,'FAOstat_value added'!$D:$D,FAOstat!$B127)=0,CJ127*(1+Assumptions!$C$10),SUMIFS('FAOstat_value added'!$L:$L,'FAOstat_value added'!$J:$J,FAOstat!CK$4,'FAOstat_value added'!$D:$D,FAOstat!$B127))</f>
        <v>53.314815000000003</v>
      </c>
      <c r="CL127" s="4">
        <f>IF(SUMIFS('FAOstat_value added'!$L:$L,'FAOstat_value added'!$J:$J,FAOstat!CL$4,'FAOstat_value added'!$D:$D,FAOstat!$B127)=0,CK127*(1+Assumptions!$C$10),SUMIFS('FAOstat_value added'!$L:$L,'FAOstat_value added'!$J:$J,FAOstat!CL$4,'FAOstat_value added'!$D:$D,FAOstat!$B127))</f>
        <v>54.925925999999997</v>
      </c>
      <c r="CM127" s="4">
        <f>IF(SUMIFS('FAOstat_value added'!$L:$L,'FAOstat_value added'!$J:$J,FAOstat!CM$4,'FAOstat_value added'!$D:$D,FAOstat!$B127)=0,CL127*(1+Assumptions!$C$10),SUMIFS('FAOstat_value added'!$L:$L,'FAOstat_value added'!$J:$J,FAOstat!CM$4,'FAOstat_value added'!$D:$D,FAOstat!$B127))</f>
        <v>58.751852</v>
      </c>
      <c r="CN127" s="4">
        <f>IF(SUMIFS('FAOstat_value added'!$L:$L,'FAOstat_value added'!$J:$J,FAOstat!CN$4,'FAOstat_value added'!$D:$D,FAOstat!$B127)=0,CM127*(1+Assumptions!$C$10),SUMIFS('FAOstat_value added'!$L:$L,'FAOstat_value added'!$J:$J,FAOstat!CN$4,'FAOstat_value added'!$D:$D,FAOstat!$B127))</f>
        <v>59.926889039999999</v>
      </c>
      <c r="CO127" s="36">
        <f t="shared" si="49"/>
        <v>0</v>
      </c>
    </row>
    <row r="128" spans="2:93" x14ac:dyDescent="0.35">
      <c r="B128" t="s">
        <v>277</v>
      </c>
      <c r="C128">
        <f t="shared" si="29"/>
        <v>0.76</v>
      </c>
      <c r="D128">
        <f t="shared" si="30"/>
        <v>0.91</v>
      </c>
      <c r="E128">
        <f t="shared" si="31"/>
        <v>0.96</v>
      </c>
      <c r="F128">
        <f t="shared" si="32"/>
        <v>1.08</v>
      </c>
      <c r="G128">
        <f t="shared" si="33"/>
        <v>1.03</v>
      </c>
      <c r="H128">
        <f t="shared" si="34"/>
        <v>1.05</v>
      </c>
      <c r="I128">
        <f t="shared" si="35"/>
        <v>1.01</v>
      </c>
      <c r="J128">
        <f t="shared" si="36"/>
        <v>0.95</v>
      </c>
      <c r="K128">
        <f t="shared" si="37"/>
        <v>0.97</v>
      </c>
      <c r="L128">
        <f t="shared" si="38"/>
        <v>0</v>
      </c>
      <c r="M128" s="4">
        <f t="shared" si="39"/>
        <v>18.39</v>
      </c>
      <c r="N128" s="4">
        <f t="shared" si="40"/>
        <v>20.63</v>
      </c>
      <c r="O128" s="4">
        <f t="shared" si="41"/>
        <v>15.09</v>
      </c>
      <c r="P128" s="4">
        <f t="shared" si="42"/>
        <v>14.76</v>
      </c>
      <c r="Q128" s="4">
        <f t="shared" si="43"/>
        <v>14.799999999999999</v>
      </c>
      <c r="R128" s="4">
        <f t="shared" si="44"/>
        <v>17.18</v>
      </c>
      <c r="S128" s="4">
        <f t="shared" si="45"/>
        <v>13.61</v>
      </c>
      <c r="T128" s="4">
        <f t="shared" si="46"/>
        <v>26</v>
      </c>
      <c r="U128" s="4">
        <f t="shared" si="47"/>
        <v>22.92</v>
      </c>
      <c r="V128" s="4">
        <f t="shared" si="48"/>
        <v>0</v>
      </c>
      <c r="W128">
        <f>SUMIFS('FAOstat _govt exp'!$L:$L,'FAOstat _govt exp'!$J:$J,FAOstat!W$4,'FAOstat _govt exp'!$H:$H,FAOstat!W$3,'FAOstat _govt exp'!$D:$D,FAOstat!$B128)</f>
        <v>0</v>
      </c>
      <c r="X128">
        <f>SUMIFS('FAOstat _govt exp'!$L:$L,'FAOstat _govt exp'!$J:$J,FAOstat!X$4,'FAOstat _govt exp'!$H:$H,FAOstat!X$3,'FAOstat _govt exp'!$D:$D,FAOstat!$B128)</f>
        <v>0</v>
      </c>
      <c r="Y128">
        <f>SUMIFS('FAOstat _govt exp'!$L:$L,'FAOstat _govt exp'!$J:$J,FAOstat!Y$4,'FAOstat _govt exp'!$H:$H,FAOstat!Y$3,'FAOstat _govt exp'!$D:$D,FAOstat!$B128)</f>
        <v>0</v>
      </c>
      <c r="Z128">
        <f>SUMIFS('FAOstat _govt exp'!$L:$L,'FAOstat _govt exp'!$J:$J,FAOstat!Z$4,'FAOstat _govt exp'!$H:$H,FAOstat!Z$3,'FAOstat _govt exp'!$D:$D,FAOstat!$B128)</f>
        <v>0</v>
      </c>
      <c r="AA128">
        <f>SUMIFS('FAOstat _govt exp'!$L:$L,'FAOstat _govt exp'!$J:$J,FAOstat!AA$4,'FAOstat _govt exp'!$H:$H,FAOstat!AA$3,'FAOstat _govt exp'!$D:$D,FAOstat!$B128)</f>
        <v>0</v>
      </c>
      <c r="AB128">
        <f>SUMIFS('FAOstat _govt exp'!$L:$L,'FAOstat _govt exp'!$J:$J,FAOstat!AB$4,'FAOstat _govt exp'!$H:$H,FAOstat!AB$3,'FAOstat _govt exp'!$D:$D,FAOstat!$B128)</f>
        <v>0</v>
      </c>
      <c r="AC128">
        <f>SUMIFS('FAOstat _govt exp'!$L:$L,'FAOstat _govt exp'!$J:$J,FAOstat!AC$4,'FAOstat _govt exp'!$H:$H,FAOstat!AC$3,'FAOstat _govt exp'!$D:$D,FAOstat!$B128)</f>
        <v>0</v>
      </c>
      <c r="AD128">
        <f>SUMIFS('FAOstat _govt exp'!$L:$L,'FAOstat _govt exp'!$J:$J,FAOstat!AD$4,'FAOstat _govt exp'!$H:$H,FAOstat!AD$3,'FAOstat _govt exp'!$D:$D,FAOstat!$B128)</f>
        <v>0</v>
      </c>
      <c r="AE128">
        <f>SUMIFS('FAOstat _govt exp'!$L:$L,'FAOstat _govt exp'!$J:$J,FAOstat!AE$4,'FAOstat _govt exp'!$H:$H,FAOstat!AE$3,'FAOstat _govt exp'!$D:$D,FAOstat!$B128)</f>
        <v>0</v>
      </c>
      <c r="AF128">
        <f>SUMIFS('FAOstat _govt exp'!$L:$L,'FAOstat _govt exp'!$J:$J,FAOstat!AF$4,'FAOstat _govt exp'!$H:$H,FAOstat!AF$3,'FAOstat _govt exp'!$D:$D,FAOstat!$B128)</f>
        <v>0</v>
      </c>
      <c r="AG128">
        <f>SUMIFS('FAOstat _govt exp'!$L:$L,'FAOstat _govt exp'!$J:$J,FAOstat!AG$4,'FAOstat _govt exp'!$H:$H,FAOstat!AG$3,'FAOstat _govt exp'!$D:$D,FAOstat!$B128)</f>
        <v>0</v>
      </c>
      <c r="AH128">
        <f>SUMIFS('FAOstat _govt exp'!$L:$L,'FAOstat _govt exp'!$J:$J,FAOstat!AH$4,'FAOstat _govt exp'!$H:$H,FAOstat!AH$3,'FAOstat _govt exp'!$D:$D,FAOstat!$B128)</f>
        <v>0</v>
      </c>
      <c r="AI128">
        <f>SUMIFS('FAOstat _govt exp'!$L:$L,'FAOstat _govt exp'!$J:$J,FAOstat!AI$4,'FAOstat _govt exp'!$H:$H,FAOstat!AI$3,'FAOstat _govt exp'!$D:$D,FAOstat!$B128)</f>
        <v>0</v>
      </c>
      <c r="AJ128">
        <f>SUMIFS('FAOstat _govt exp'!$L:$L,'FAOstat _govt exp'!$J:$J,FAOstat!AJ$4,'FAOstat _govt exp'!$H:$H,FAOstat!AJ$3,'FAOstat _govt exp'!$D:$D,FAOstat!$B128)</f>
        <v>0</v>
      </c>
      <c r="AK128">
        <f>SUMIFS('FAOstat _govt exp'!$L:$L,'FAOstat _govt exp'!$J:$J,FAOstat!AK$4,'FAOstat _govt exp'!$H:$H,FAOstat!AK$3,'FAOstat _govt exp'!$D:$D,FAOstat!$B128)</f>
        <v>0</v>
      </c>
      <c r="AL128">
        <f>SUMIFS('FAOstat _govt exp'!$L:$L,'FAOstat _govt exp'!$J:$J,FAOstat!AL$4,'FAOstat _govt exp'!$H:$H,FAOstat!AL$3,'FAOstat _govt exp'!$D:$D,FAOstat!$B128)</f>
        <v>0</v>
      </c>
      <c r="AM128">
        <f>SUMIFS('FAOstat _govt exp'!$L:$L,'FAOstat _govt exp'!$J:$J,FAOstat!AM$4,'FAOstat _govt exp'!$H:$H,FAOstat!AM$3,'FAOstat _govt exp'!$D:$D,FAOstat!$B128)</f>
        <v>0</v>
      </c>
      <c r="AN128">
        <f>SUMIFS('FAOstat _govt exp'!$L:$L,'FAOstat _govt exp'!$J:$J,FAOstat!AN$4,'FAOstat _govt exp'!$H:$H,FAOstat!AN$3,'FAOstat _govt exp'!$D:$D,FAOstat!$B128)</f>
        <v>0</v>
      </c>
      <c r="AO128">
        <f>SUMIFS('FAOstat _govt exp'!$L:$L,'FAOstat _govt exp'!$J:$J,FAOstat!AO$4,'FAOstat _govt exp'!$H:$H,FAOstat!AO$3,'FAOstat _govt exp'!$D:$D,FAOstat!$B128)</f>
        <v>0</v>
      </c>
      <c r="AP128">
        <f>SUMIFS('FAOstat _govt exp'!$L:$L,'FAOstat _govt exp'!$J:$J,FAOstat!AP$4,'FAOstat _govt exp'!$H:$H,FAOstat!AP$3,'FAOstat _govt exp'!$D:$D,FAOstat!$B128)</f>
        <v>0</v>
      </c>
      <c r="AQ128">
        <f>SUMIFS('FAOstat _govt exp'!$L:$L,'FAOstat _govt exp'!$J:$J,FAOstat!AQ$4,'FAOstat _govt exp'!$H:$H,FAOstat!AQ$3,'FAOstat _govt exp'!$D:$D,FAOstat!$B128)</f>
        <v>0</v>
      </c>
      <c r="AR128">
        <f>SUMIFS('FAOstat _govt exp'!$L:$L,'FAOstat _govt exp'!$J:$J,FAOstat!AR$4,'FAOstat _govt exp'!$H:$H,FAOstat!AR$3,'FAOstat _govt exp'!$D:$D,FAOstat!$B128)</f>
        <v>0</v>
      </c>
      <c r="AS128">
        <f>SUMIFS('FAOstat _govt exp'!$L:$L,'FAOstat _govt exp'!$J:$J,FAOstat!AS$4,'FAOstat _govt exp'!$H:$H,FAOstat!AS$3,'FAOstat _govt exp'!$D:$D,FAOstat!$B128)</f>
        <v>0</v>
      </c>
      <c r="AT128">
        <f>SUMIFS('FAOstat _govt exp'!$L:$L,'FAOstat _govt exp'!$J:$J,FAOstat!AT$4,'FAOstat _govt exp'!$H:$H,FAOstat!AT$3,'FAOstat _govt exp'!$D:$D,FAOstat!$B128)</f>
        <v>0</v>
      </c>
      <c r="AU128">
        <f>SUMIFS('FAOstat _govt exp'!$L:$L,'FAOstat _govt exp'!$J:$J,FAOstat!AU$4,'FAOstat _govt exp'!$H:$H,FAOstat!AU$3,'FAOstat _govt exp'!$D:$D,FAOstat!$B128)</f>
        <v>0</v>
      </c>
      <c r="AV128">
        <f>SUMIFS('FAOstat _govt exp'!$L:$L,'FAOstat _govt exp'!$J:$J,FAOstat!AV$4,'FAOstat _govt exp'!$H:$H,FAOstat!AV$3,'FAOstat _govt exp'!$D:$D,FAOstat!$B128)</f>
        <v>0</v>
      </c>
      <c r="AW128">
        <f>SUMIFS('FAOstat _govt exp'!$L:$L,'FAOstat _govt exp'!$J:$J,FAOstat!AW$4,'FAOstat _govt exp'!$H:$H,FAOstat!AW$3,'FAOstat _govt exp'!$D:$D,FAOstat!$B128)</f>
        <v>0</v>
      </c>
      <c r="AX128">
        <f>SUMIFS('FAOstat _govt exp'!$L:$L,'FAOstat _govt exp'!$J:$J,FAOstat!AX$4,'FAOstat _govt exp'!$H:$H,FAOstat!AX$3,'FAOstat _govt exp'!$D:$D,FAOstat!$B128)</f>
        <v>0</v>
      </c>
      <c r="AY128">
        <f>SUMIFS('FAOstat _govt exp'!$L:$L,'FAOstat _govt exp'!$J:$J,FAOstat!AY$4,'FAOstat _govt exp'!$H:$H,FAOstat!AY$3,'FAOstat _govt exp'!$D:$D,FAOstat!$B128)</f>
        <v>0</v>
      </c>
      <c r="AZ128">
        <f>SUMIFS('FAOstat _govt exp'!$L:$L,'FAOstat _govt exp'!$J:$J,FAOstat!AZ$4,'FAOstat _govt exp'!$H:$H,FAOstat!AZ$3,'FAOstat _govt exp'!$D:$D,FAOstat!$B128)</f>
        <v>0</v>
      </c>
      <c r="BA128">
        <f>SUMIFS('FAOstat _govt exp'!$L:$L,'FAOstat _govt exp'!$J:$J,FAOstat!BA$4,'FAOstat _govt exp'!$H:$H,FAOstat!BA$3,'FAOstat _govt exp'!$D:$D,FAOstat!$B128)</f>
        <v>4.3099999999999996</v>
      </c>
      <c r="BB128">
        <f>SUMIFS('FAOstat _govt exp'!$L:$L,'FAOstat _govt exp'!$J:$J,FAOstat!BB$4,'FAOstat _govt exp'!$H:$H,FAOstat!BB$3,'FAOstat _govt exp'!$D:$D,FAOstat!$B128)</f>
        <v>5.48</v>
      </c>
      <c r="BC128">
        <f>SUMIFS('FAOstat _govt exp'!$L:$L,'FAOstat _govt exp'!$J:$J,FAOstat!BC$4,'FAOstat _govt exp'!$H:$H,FAOstat!BC$3,'FAOstat _govt exp'!$D:$D,FAOstat!$B128)</f>
        <v>5.19</v>
      </c>
      <c r="BD128">
        <f>SUMIFS('FAOstat _govt exp'!$L:$L,'FAOstat _govt exp'!$J:$J,FAOstat!BD$4,'FAOstat _govt exp'!$H:$H,FAOstat!BD$3,'FAOstat _govt exp'!$D:$D,FAOstat!$B128)</f>
        <v>5.8</v>
      </c>
      <c r="BE128">
        <f>SUMIFS('FAOstat _govt exp'!$L:$L,'FAOstat _govt exp'!$J:$J,FAOstat!BE$4,'FAOstat _govt exp'!$H:$H,FAOstat!BE$3,'FAOstat _govt exp'!$D:$D,FAOstat!$B128)</f>
        <v>5.15</v>
      </c>
      <c r="BF128">
        <f>SUMIFS('FAOstat _govt exp'!$L:$L,'FAOstat _govt exp'!$J:$J,FAOstat!BF$4,'FAOstat _govt exp'!$H:$H,FAOstat!BF$3,'FAOstat _govt exp'!$D:$D,FAOstat!$B128)</f>
        <v>8.59</v>
      </c>
      <c r="BG128">
        <f>SUMIFS('FAOstat _govt exp'!$L:$L,'FAOstat _govt exp'!$J:$J,FAOstat!BG$4,'FAOstat _govt exp'!$H:$H,FAOstat!BG$3,'FAOstat _govt exp'!$D:$D,FAOstat!$B128)</f>
        <v>5.54</v>
      </c>
      <c r="BH128">
        <f>SUMIFS('FAOstat _govt exp'!$L:$L,'FAOstat _govt exp'!$J:$J,FAOstat!BH$4,'FAOstat _govt exp'!$H:$H,FAOstat!BH$3,'FAOstat _govt exp'!$D:$D,FAOstat!$B128)</f>
        <v>17.53</v>
      </c>
      <c r="BI128">
        <f>SUMIFS('FAOstat _govt exp'!$L:$L,'FAOstat _govt exp'!$J:$J,FAOstat!BI$4,'FAOstat _govt exp'!$H:$H,FAOstat!BI$3,'FAOstat _govt exp'!$D:$D,FAOstat!$B128)</f>
        <v>8.89</v>
      </c>
      <c r="BJ128">
        <f>SUMIFS('FAOstat _govt exp'!$L:$L,'FAOstat _govt exp'!$J:$J,FAOstat!BJ$4,'FAOstat _govt exp'!$H:$H,FAOstat!BJ$3,'FAOstat _govt exp'!$D:$D,FAOstat!$B128)</f>
        <v>0</v>
      </c>
      <c r="BK128">
        <f>SUMIFS('FAOstat _govt exp'!$L:$L,'FAOstat _govt exp'!$J:$J,FAOstat!BK$4,'FAOstat _govt exp'!$H:$H,FAOstat!BK$3,'FAOstat _govt exp'!$D:$D,FAOstat!$B128)</f>
        <v>13.32</v>
      </c>
      <c r="BL128">
        <f>SUMIFS('FAOstat _govt exp'!$L:$L,'FAOstat _govt exp'!$J:$J,FAOstat!BL$4,'FAOstat _govt exp'!$H:$H,FAOstat!BL$3,'FAOstat _govt exp'!$D:$D,FAOstat!$B128)</f>
        <v>14.24</v>
      </c>
      <c r="BM128">
        <f>SUMIFS('FAOstat _govt exp'!$L:$L,'FAOstat _govt exp'!$J:$J,FAOstat!BM$4,'FAOstat _govt exp'!$H:$H,FAOstat!BM$3,'FAOstat _govt exp'!$D:$D,FAOstat!$B128)</f>
        <v>8.94</v>
      </c>
      <c r="BN128">
        <f>SUMIFS('FAOstat _govt exp'!$L:$L,'FAOstat _govt exp'!$J:$J,FAOstat!BN$4,'FAOstat _govt exp'!$H:$H,FAOstat!BN$3,'FAOstat _govt exp'!$D:$D,FAOstat!$B128)</f>
        <v>7.88</v>
      </c>
      <c r="BO128">
        <f>SUMIFS('FAOstat _govt exp'!$L:$L,'FAOstat _govt exp'!$J:$J,FAOstat!BO$4,'FAOstat _govt exp'!$H:$H,FAOstat!BO$3,'FAOstat _govt exp'!$D:$D,FAOstat!$B128)</f>
        <v>8.6199999999999992</v>
      </c>
      <c r="BP128">
        <f>SUMIFS('FAOstat _govt exp'!$L:$L,'FAOstat _govt exp'!$J:$J,FAOstat!BP$4,'FAOstat _govt exp'!$H:$H,FAOstat!BP$3,'FAOstat _govt exp'!$D:$D,FAOstat!$B128)</f>
        <v>7.54</v>
      </c>
      <c r="BQ128">
        <f>SUMIFS('FAOstat _govt exp'!$L:$L,'FAOstat _govt exp'!$J:$J,FAOstat!BQ$4,'FAOstat _govt exp'!$H:$H,FAOstat!BQ$3,'FAOstat _govt exp'!$D:$D,FAOstat!$B128)</f>
        <v>7.06</v>
      </c>
      <c r="BR128">
        <f>SUMIFS('FAOstat _govt exp'!$L:$L,'FAOstat _govt exp'!$J:$J,FAOstat!BR$4,'FAOstat _govt exp'!$H:$H,FAOstat!BR$3,'FAOstat _govt exp'!$D:$D,FAOstat!$B128)</f>
        <v>7.52</v>
      </c>
      <c r="BS128">
        <f>SUMIFS('FAOstat _govt exp'!$L:$L,'FAOstat _govt exp'!$J:$J,FAOstat!BS$4,'FAOstat _govt exp'!$H:$H,FAOstat!BS$3,'FAOstat _govt exp'!$D:$D,FAOstat!$B128)</f>
        <v>13.06</v>
      </c>
      <c r="BT128">
        <f>SUMIFS('FAOstat _govt exp'!$L:$L,'FAOstat _govt exp'!$J:$J,FAOstat!BT$4,'FAOstat _govt exp'!$H:$H,FAOstat!BT$3,'FAOstat _govt exp'!$D:$D,FAOstat!$B128)</f>
        <v>0</v>
      </c>
      <c r="BU128">
        <f>SUMIFS('FAOstat _govt exp'!$L:$L,'FAOstat _govt exp'!$J:$J,FAOstat!BU$4,'FAOstat _govt exp'!$H:$H,FAOstat!BU$3,'FAOstat _govt exp'!$D:$D,FAOstat!$B128)</f>
        <v>0.76</v>
      </c>
      <c r="BV128">
        <f>SUMIFS('FAOstat _govt exp'!$L:$L,'FAOstat _govt exp'!$J:$J,FAOstat!BV$4,'FAOstat _govt exp'!$H:$H,FAOstat!BV$3,'FAOstat _govt exp'!$D:$D,FAOstat!$B128)</f>
        <v>0.91</v>
      </c>
      <c r="BW128">
        <f>SUMIFS('FAOstat _govt exp'!$L:$L,'FAOstat _govt exp'!$J:$J,FAOstat!BW$4,'FAOstat _govt exp'!$H:$H,FAOstat!BW$3,'FAOstat _govt exp'!$D:$D,FAOstat!$B128)</f>
        <v>0.96</v>
      </c>
      <c r="BX128">
        <f>SUMIFS('FAOstat _govt exp'!$L:$L,'FAOstat _govt exp'!$J:$J,FAOstat!BX$4,'FAOstat _govt exp'!$H:$H,FAOstat!BX$3,'FAOstat _govt exp'!$D:$D,FAOstat!$B128)</f>
        <v>1.08</v>
      </c>
      <c r="BY128">
        <f>SUMIFS('FAOstat _govt exp'!$L:$L,'FAOstat _govt exp'!$J:$J,FAOstat!BY$4,'FAOstat _govt exp'!$H:$H,FAOstat!BY$3,'FAOstat _govt exp'!$D:$D,FAOstat!$B128)</f>
        <v>1.03</v>
      </c>
      <c r="BZ128">
        <f>SUMIFS('FAOstat _govt exp'!$L:$L,'FAOstat _govt exp'!$J:$J,FAOstat!BZ$4,'FAOstat _govt exp'!$H:$H,FAOstat!BZ$3,'FAOstat _govt exp'!$D:$D,FAOstat!$B128)</f>
        <v>1.05</v>
      </c>
      <c r="CA128">
        <f>SUMIFS('FAOstat _govt exp'!$L:$L,'FAOstat _govt exp'!$J:$J,FAOstat!CA$4,'FAOstat _govt exp'!$H:$H,FAOstat!CA$3,'FAOstat _govt exp'!$D:$D,FAOstat!$B128)</f>
        <v>1.01</v>
      </c>
      <c r="CB128">
        <f>SUMIFS('FAOstat _govt exp'!$L:$L,'FAOstat _govt exp'!$J:$J,FAOstat!CB$4,'FAOstat _govt exp'!$H:$H,FAOstat!CB$3,'FAOstat _govt exp'!$D:$D,FAOstat!$B128)</f>
        <v>0.95</v>
      </c>
      <c r="CC128">
        <f>SUMIFS('FAOstat _govt exp'!$L:$L,'FAOstat _govt exp'!$J:$J,FAOstat!CC$4,'FAOstat _govt exp'!$H:$H,FAOstat!CC$3,'FAOstat _govt exp'!$D:$D,FAOstat!$B128)</f>
        <v>0.97</v>
      </c>
      <c r="CD128">
        <f>SUMIFS('FAOstat _govt exp'!$L:$L,'FAOstat _govt exp'!$J:$J,FAOstat!CD$4,'FAOstat _govt exp'!$H:$H,FAOstat!CD$3,'FAOstat _govt exp'!$D:$D,FAOstat!$B128)</f>
        <v>0</v>
      </c>
      <c r="CE128" s="4">
        <f>SUMIFS('FAOstat_value added'!$L:$L,'FAOstat_value added'!$J:$J,FAOstat!CE$4,'FAOstat_value added'!$D:$D,FAOstat!$B128)</f>
        <v>62.876030999999998</v>
      </c>
      <c r="CF128" s="4">
        <f>IF(SUMIFS('FAOstat_value added'!$L:$L,'FAOstat_value added'!$J:$J,FAOstat!CF$4,'FAOstat_value added'!$D:$D,FAOstat!$B128)=0,CE128*(1+Assumptions!$C$10),SUMIFS('FAOstat_value added'!$L:$L,'FAOstat_value added'!$J:$J,FAOstat!CF$4,'FAOstat_value added'!$D:$D,FAOstat!$B128))</f>
        <v>67.330685000000003</v>
      </c>
      <c r="CG128" s="4">
        <f>IF(SUMIFS('FAOstat_value added'!$L:$L,'FAOstat_value added'!$J:$J,FAOstat!CG$4,'FAOstat_value added'!$D:$D,FAOstat!$B128)=0,CF128*(1+Assumptions!$C$10),SUMIFS('FAOstat_value added'!$L:$L,'FAOstat_value added'!$J:$J,FAOstat!CG$4,'FAOstat_value added'!$D:$D,FAOstat!$B128))</f>
        <v>69.221851000000001</v>
      </c>
      <c r="CH128" s="4">
        <f>IF(SUMIFS('FAOstat_value added'!$L:$L,'FAOstat_value added'!$J:$J,FAOstat!CH$4,'FAOstat_value added'!$D:$D,FAOstat!$B128)=0,CG128*(1+Assumptions!$C$10),SUMIFS('FAOstat_value added'!$L:$L,'FAOstat_value added'!$J:$J,FAOstat!CH$4,'FAOstat_value added'!$D:$D,FAOstat!$B128))</f>
        <v>79.236555999999993</v>
      </c>
      <c r="CI128" s="4">
        <f>IF(SUMIFS('FAOstat_value added'!$L:$L,'FAOstat_value added'!$J:$J,FAOstat!CI$4,'FAOstat_value added'!$D:$D,FAOstat!$B128)=0,CH128*(1+Assumptions!$C$10),SUMIFS('FAOstat_value added'!$L:$L,'FAOstat_value added'!$J:$J,FAOstat!CI$4,'FAOstat_value added'!$D:$D,FAOstat!$B128))</f>
        <v>67.145287999999994</v>
      </c>
      <c r="CJ128" s="4">
        <f>IF(SUMIFS('FAOstat_value added'!$L:$L,'FAOstat_value added'!$J:$J,FAOstat!CJ$4,'FAOstat_value added'!$D:$D,FAOstat!$B128)=0,CI128*(1+Assumptions!$C$10),SUMIFS('FAOstat_value added'!$L:$L,'FAOstat_value added'!$J:$J,FAOstat!CJ$4,'FAOstat_value added'!$D:$D,FAOstat!$B128))</f>
        <v>69.886460999999997</v>
      </c>
      <c r="CK128" s="4">
        <f>IF(SUMIFS('FAOstat_value added'!$L:$L,'FAOstat_value added'!$J:$J,FAOstat!CK$4,'FAOstat_value added'!$D:$D,FAOstat!$B128)=0,CJ128*(1+Assumptions!$C$10),SUMIFS('FAOstat_value added'!$L:$L,'FAOstat_value added'!$J:$J,FAOstat!CK$4,'FAOstat_value added'!$D:$D,FAOstat!$B128))</f>
        <v>82.598035999999993</v>
      </c>
      <c r="CL128" s="4">
        <f>IF(SUMIFS('FAOstat_value added'!$L:$L,'FAOstat_value added'!$J:$J,FAOstat!CL$4,'FAOstat_value added'!$D:$D,FAOstat!$B128)=0,CK128*(1+Assumptions!$C$10),SUMIFS('FAOstat_value added'!$L:$L,'FAOstat_value added'!$J:$J,FAOstat!CL$4,'FAOstat_value added'!$D:$D,FAOstat!$B128))</f>
        <v>84.740592000000007</v>
      </c>
      <c r="CM128" s="4">
        <f>IF(SUMIFS('FAOstat_value added'!$L:$L,'FAOstat_value added'!$J:$J,FAOstat!CM$4,'FAOstat_value added'!$D:$D,FAOstat!$B128)=0,CL128*(1+Assumptions!$C$10),SUMIFS('FAOstat_value added'!$L:$L,'FAOstat_value added'!$J:$J,FAOstat!CM$4,'FAOstat_value added'!$D:$D,FAOstat!$B128))</f>
        <v>78.680408</v>
      </c>
      <c r="CN128" s="4">
        <f>IF(SUMIFS('FAOstat_value added'!$L:$L,'FAOstat_value added'!$J:$J,FAOstat!CN$4,'FAOstat_value added'!$D:$D,FAOstat!$B128)=0,CM128*(1+Assumptions!$C$10),SUMIFS('FAOstat_value added'!$L:$L,'FAOstat_value added'!$J:$J,FAOstat!CN$4,'FAOstat_value added'!$D:$D,FAOstat!$B128))</f>
        <v>80.254016160000006</v>
      </c>
      <c r="CO128" s="36">
        <f t="shared" si="49"/>
        <v>5.0713995179613613E-2</v>
      </c>
    </row>
    <row r="129" spans="2:93" x14ac:dyDescent="0.35">
      <c r="B129" t="s">
        <v>639</v>
      </c>
      <c r="C129">
        <f t="shared" si="29"/>
        <v>0</v>
      </c>
      <c r="D129">
        <f t="shared" si="30"/>
        <v>0</v>
      </c>
      <c r="E129">
        <f t="shared" si="31"/>
        <v>0</v>
      </c>
      <c r="F129">
        <f t="shared" si="32"/>
        <v>0</v>
      </c>
      <c r="G129">
        <f t="shared" si="33"/>
        <v>0</v>
      </c>
      <c r="H129">
        <f t="shared" si="34"/>
        <v>0</v>
      </c>
      <c r="I129">
        <f t="shared" si="35"/>
        <v>0</v>
      </c>
      <c r="J129">
        <f t="shared" si="36"/>
        <v>0</v>
      </c>
      <c r="K129">
        <f t="shared" si="37"/>
        <v>0</v>
      </c>
      <c r="L129">
        <f t="shared" si="38"/>
        <v>0</v>
      </c>
      <c r="M129" s="4">
        <f t="shared" si="39"/>
        <v>0</v>
      </c>
      <c r="N129" s="4">
        <f t="shared" si="40"/>
        <v>0</v>
      </c>
      <c r="O129" s="4">
        <f t="shared" si="41"/>
        <v>0</v>
      </c>
      <c r="P129" s="4">
        <f t="shared" si="42"/>
        <v>0</v>
      </c>
      <c r="Q129" s="4">
        <f t="shared" si="43"/>
        <v>0</v>
      </c>
      <c r="R129" s="4">
        <f t="shared" si="44"/>
        <v>0</v>
      </c>
      <c r="S129" s="4">
        <f t="shared" si="45"/>
        <v>0</v>
      </c>
      <c r="T129" s="4">
        <f t="shared" si="46"/>
        <v>0</v>
      </c>
      <c r="U129" s="4">
        <f t="shared" si="47"/>
        <v>0</v>
      </c>
      <c r="V129" s="4">
        <f t="shared" si="48"/>
        <v>0</v>
      </c>
      <c r="W129">
        <f>SUMIFS('FAOstat _govt exp'!$L:$L,'FAOstat _govt exp'!$J:$J,FAOstat!W$4,'FAOstat _govt exp'!$H:$H,FAOstat!W$3,'FAOstat _govt exp'!$D:$D,FAOstat!$B129)</f>
        <v>0</v>
      </c>
      <c r="X129">
        <f>SUMIFS('FAOstat _govt exp'!$L:$L,'FAOstat _govt exp'!$J:$J,FAOstat!X$4,'FAOstat _govt exp'!$H:$H,FAOstat!X$3,'FAOstat _govt exp'!$D:$D,FAOstat!$B129)</f>
        <v>0</v>
      </c>
      <c r="Y129">
        <f>SUMIFS('FAOstat _govt exp'!$L:$L,'FAOstat _govt exp'!$J:$J,FAOstat!Y$4,'FAOstat _govt exp'!$H:$H,FAOstat!Y$3,'FAOstat _govt exp'!$D:$D,FAOstat!$B129)</f>
        <v>0</v>
      </c>
      <c r="Z129">
        <f>SUMIFS('FAOstat _govt exp'!$L:$L,'FAOstat _govt exp'!$J:$J,FAOstat!Z$4,'FAOstat _govt exp'!$H:$H,FAOstat!Z$3,'FAOstat _govt exp'!$D:$D,FAOstat!$B129)</f>
        <v>0</v>
      </c>
      <c r="AA129">
        <f>SUMIFS('FAOstat _govt exp'!$L:$L,'FAOstat _govt exp'!$J:$J,FAOstat!AA$4,'FAOstat _govt exp'!$H:$H,FAOstat!AA$3,'FAOstat _govt exp'!$D:$D,FAOstat!$B129)</f>
        <v>0</v>
      </c>
      <c r="AB129">
        <f>SUMIFS('FAOstat _govt exp'!$L:$L,'FAOstat _govt exp'!$J:$J,FAOstat!AB$4,'FAOstat _govt exp'!$H:$H,FAOstat!AB$3,'FAOstat _govt exp'!$D:$D,FAOstat!$B129)</f>
        <v>0</v>
      </c>
      <c r="AC129">
        <f>SUMIFS('FAOstat _govt exp'!$L:$L,'FAOstat _govt exp'!$J:$J,FAOstat!AC$4,'FAOstat _govt exp'!$H:$H,FAOstat!AC$3,'FAOstat _govt exp'!$D:$D,FAOstat!$B129)</f>
        <v>0</v>
      </c>
      <c r="AD129">
        <f>SUMIFS('FAOstat _govt exp'!$L:$L,'FAOstat _govt exp'!$J:$J,FAOstat!AD$4,'FAOstat _govt exp'!$H:$H,FAOstat!AD$3,'FAOstat _govt exp'!$D:$D,FAOstat!$B129)</f>
        <v>0</v>
      </c>
      <c r="AE129">
        <f>SUMIFS('FAOstat _govt exp'!$L:$L,'FAOstat _govt exp'!$J:$J,FAOstat!AE$4,'FAOstat _govt exp'!$H:$H,FAOstat!AE$3,'FAOstat _govt exp'!$D:$D,FAOstat!$B129)</f>
        <v>0</v>
      </c>
      <c r="AF129">
        <f>SUMIFS('FAOstat _govt exp'!$L:$L,'FAOstat _govt exp'!$J:$J,FAOstat!AF$4,'FAOstat _govt exp'!$H:$H,FAOstat!AF$3,'FAOstat _govt exp'!$D:$D,FAOstat!$B129)</f>
        <v>0</v>
      </c>
      <c r="AG129">
        <f>SUMIFS('FAOstat _govt exp'!$L:$L,'FAOstat _govt exp'!$J:$J,FAOstat!AG$4,'FAOstat _govt exp'!$H:$H,FAOstat!AG$3,'FAOstat _govt exp'!$D:$D,FAOstat!$B129)</f>
        <v>0</v>
      </c>
      <c r="AH129">
        <f>SUMIFS('FAOstat _govt exp'!$L:$L,'FAOstat _govt exp'!$J:$J,FAOstat!AH$4,'FAOstat _govt exp'!$H:$H,FAOstat!AH$3,'FAOstat _govt exp'!$D:$D,FAOstat!$B129)</f>
        <v>0</v>
      </c>
      <c r="AI129">
        <f>SUMIFS('FAOstat _govt exp'!$L:$L,'FAOstat _govt exp'!$J:$J,FAOstat!AI$4,'FAOstat _govt exp'!$H:$H,FAOstat!AI$3,'FAOstat _govt exp'!$D:$D,FAOstat!$B129)</f>
        <v>0</v>
      </c>
      <c r="AJ129">
        <f>SUMIFS('FAOstat _govt exp'!$L:$L,'FAOstat _govt exp'!$J:$J,FAOstat!AJ$4,'FAOstat _govt exp'!$H:$H,FAOstat!AJ$3,'FAOstat _govt exp'!$D:$D,FAOstat!$B129)</f>
        <v>0</v>
      </c>
      <c r="AK129">
        <f>SUMIFS('FAOstat _govt exp'!$L:$L,'FAOstat _govt exp'!$J:$J,FAOstat!AK$4,'FAOstat _govt exp'!$H:$H,FAOstat!AK$3,'FAOstat _govt exp'!$D:$D,FAOstat!$B129)</f>
        <v>0</v>
      </c>
      <c r="AL129">
        <f>SUMIFS('FAOstat _govt exp'!$L:$L,'FAOstat _govt exp'!$J:$J,FAOstat!AL$4,'FAOstat _govt exp'!$H:$H,FAOstat!AL$3,'FAOstat _govt exp'!$D:$D,FAOstat!$B129)</f>
        <v>0</v>
      </c>
      <c r="AM129">
        <f>SUMIFS('FAOstat _govt exp'!$L:$L,'FAOstat _govt exp'!$J:$J,FAOstat!AM$4,'FAOstat _govt exp'!$H:$H,FAOstat!AM$3,'FAOstat _govt exp'!$D:$D,FAOstat!$B129)</f>
        <v>0</v>
      </c>
      <c r="AN129">
        <f>SUMIFS('FAOstat _govt exp'!$L:$L,'FAOstat _govt exp'!$J:$J,FAOstat!AN$4,'FAOstat _govt exp'!$H:$H,FAOstat!AN$3,'FAOstat _govt exp'!$D:$D,FAOstat!$B129)</f>
        <v>0</v>
      </c>
      <c r="AO129">
        <f>SUMIFS('FAOstat _govt exp'!$L:$L,'FAOstat _govt exp'!$J:$J,FAOstat!AO$4,'FAOstat _govt exp'!$H:$H,FAOstat!AO$3,'FAOstat _govt exp'!$D:$D,FAOstat!$B129)</f>
        <v>0</v>
      </c>
      <c r="AP129">
        <f>SUMIFS('FAOstat _govt exp'!$L:$L,'FAOstat _govt exp'!$J:$J,FAOstat!AP$4,'FAOstat _govt exp'!$H:$H,FAOstat!AP$3,'FAOstat _govt exp'!$D:$D,FAOstat!$B129)</f>
        <v>0</v>
      </c>
      <c r="AQ129">
        <f>SUMIFS('FAOstat _govt exp'!$L:$L,'FAOstat _govt exp'!$J:$J,FAOstat!AQ$4,'FAOstat _govt exp'!$H:$H,FAOstat!AQ$3,'FAOstat _govt exp'!$D:$D,FAOstat!$B129)</f>
        <v>0</v>
      </c>
      <c r="AR129">
        <f>SUMIFS('FAOstat _govt exp'!$L:$L,'FAOstat _govt exp'!$J:$J,FAOstat!AR$4,'FAOstat _govt exp'!$H:$H,FAOstat!AR$3,'FAOstat _govt exp'!$D:$D,FAOstat!$B129)</f>
        <v>0</v>
      </c>
      <c r="AS129">
        <f>SUMIFS('FAOstat _govt exp'!$L:$L,'FAOstat _govt exp'!$J:$J,FAOstat!AS$4,'FAOstat _govt exp'!$H:$H,FAOstat!AS$3,'FAOstat _govt exp'!$D:$D,FAOstat!$B129)</f>
        <v>0</v>
      </c>
      <c r="AT129">
        <f>SUMIFS('FAOstat _govt exp'!$L:$L,'FAOstat _govt exp'!$J:$J,FAOstat!AT$4,'FAOstat _govt exp'!$H:$H,FAOstat!AT$3,'FAOstat _govt exp'!$D:$D,FAOstat!$B129)</f>
        <v>0</v>
      </c>
      <c r="AU129">
        <f>SUMIFS('FAOstat _govt exp'!$L:$L,'FAOstat _govt exp'!$J:$J,FAOstat!AU$4,'FAOstat _govt exp'!$H:$H,FAOstat!AU$3,'FAOstat _govt exp'!$D:$D,FAOstat!$B129)</f>
        <v>0</v>
      </c>
      <c r="AV129">
        <f>SUMIFS('FAOstat _govt exp'!$L:$L,'FAOstat _govt exp'!$J:$J,FAOstat!AV$4,'FAOstat _govt exp'!$H:$H,FAOstat!AV$3,'FAOstat _govt exp'!$D:$D,FAOstat!$B129)</f>
        <v>0</v>
      </c>
      <c r="AW129">
        <f>SUMIFS('FAOstat _govt exp'!$L:$L,'FAOstat _govt exp'!$J:$J,FAOstat!AW$4,'FAOstat _govt exp'!$H:$H,FAOstat!AW$3,'FAOstat _govt exp'!$D:$D,FAOstat!$B129)</f>
        <v>0</v>
      </c>
      <c r="AX129">
        <f>SUMIFS('FAOstat _govt exp'!$L:$L,'FAOstat _govt exp'!$J:$J,FAOstat!AX$4,'FAOstat _govt exp'!$H:$H,FAOstat!AX$3,'FAOstat _govt exp'!$D:$D,FAOstat!$B129)</f>
        <v>0</v>
      </c>
      <c r="AY129">
        <f>SUMIFS('FAOstat _govt exp'!$L:$L,'FAOstat _govt exp'!$J:$J,FAOstat!AY$4,'FAOstat _govt exp'!$H:$H,FAOstat!AY$3,'FAOstat _govt exp'!$D:$D,FAOstat!$B129)</f>
        <v>0</v>
      </c>
      <c r="AZ129">
        <f>SUMIFS('FAOstat _govt exp'!$L:$L,'FAOstat _govt exp'!$J:$J,FAOstat!AZ$4,'FAOstat _govt exp'!$H:$H,FAOstat!AZ$3,'FAOstat _govt exp'!$D:$D,FAOstat!$B129)</f>
        <v>0</v>
      </c>
      <c r="BA129">
        <f>SUMIFS('FAOstat _govt exp'!$L:$L,'FAOstat _govt exp'!$J:$J,FAOstat!BA$4,'FAOstat _govt exp'!$H:$H,FAOstat!BA$3,'FAOstat _govt exp'!$D:$D,FAOstat!$B129)</f>
        <v>0</v>
      </c>
      <c r="BB129">
        <f>SUMIFS('FAOstat _govt exp'!$L:$L,'FAOstat _govt exp'!$J:$J,FAOstat!BB$4,'FAOstat _govt exp'!$H:$H,FAOstat!BB$3,'FAOstat _govt exp'!$D:$D,FAOstat!$B129)</f>
        <v>0</v>
      </c>
      <c r="BC129">
        <f>SUMIFS('FAOstat _govt exp'!$L:$L,'FAOstat _govt exp'!$J:$J,FAOstat!BC$4,'FAOstat _govt exp'!$H:$H,FAOstat!BC$3,'FAOstat _govt exp'!$D:$D,FAOstat!$B129)</f>
        <v>0</v>
      </c>
      <c r="BD129">
        <f>SUMIFS('FAOstat _govt exp'!$L:$L,'FAOstat _govt exp'!$J:$J,FAOstat!BD$4,'FAOstat _govt exp'!$H:$H,FAOstat!BD$3,'FAOstat _govt exp'!$D:$D,FAOstat!$B129)</f>
        <v>0</v>
      </c>
      <c r="BE129">
        <f>SUMIFS('FAOstat _govt exp'!$L:$L,'FAOstat _govt exp'!$J:$J,FAOstat!BE$4,'FAOstat _govt exp'!$H:$H,FAOstat!BE$3,'FAOstat _govt exp'!$D:$D,FAOstat!$B129)</f>
        <v>0</v>
      </c>
      <c r="BF129">
        <f>SUMIFS('FAOstat _govt exp'!$L:$L,'FAOstat _govt exp'!$J:$J,FAOstat!BF$4,'FAOstat _govt exp'!$H:$H,FAOstat!BF$3,'FAOstat _govt exp'!$D:$D,FAOstat!$B129)</f>
        <v>0</v>
      </c>
      <c r="BG129">
        <f>SUMIFS('FAOstat _govt exp'!$L:$L,'FAOstat _govt exp'!$J:$J,FAOstat!BG$4,'FAOstat _govt exp'!$H:$H,FAOstat!BG$3,'FAOstat _govt exp'!$D:$D,FAOstat!$B129)</f>
        <v>0</v>
      </c>
      <c r="BH129">
        <f>SUMIFS('FAOstat _govt exp'!$L:$L,'FAOstat _govt exp'!$J:$J,FAOstat!BH$4,'FAOstat _govt exp'!$H:$H,FAOstat!BH$3,'FAOstat _govt exp'!$D:$D,FAOstat!$B129)</f>
        <v>0</v>
      </c>
      <c r="BI129">
        <f>SUMIFS('FAOstat _govt exp'!$L:$L,'FAOstat _govt exp'!$J:$J,FAOstat!BI$4,'FAOstat _govt exp'!$H:$H,FAOstat!BI$3,'FAOstat _govt exp'!$D:$D,FAOstat!$B129)</f>
        <v>0</v>
      </c>
      <c r="BJ129">
        <f>SUMIFS('FAOstat _govt exp'!$L:$L,'FAOstat _govt exp'!$J:$J,FAOstat!BJ$4,'FAOstat _govt exp'!$H:$H,FAOstat!BJ$3,'FAOstat _govt exp'!$D:$D,FAOstat!$B129)</f>
        <v>0</v>
      </c>
      <c r="BK129">
        <f>SUMIFS('FAOstat _govt exp'!$L:$L,'FAOstat _govt exp'!$J:$J,FAOstat!BK$4,'FAOstat _govt exp'!$H:$H,FAOstat!BK$3,'FAOstat _govt exp'!$D:$D,FAOstat!$B129)</f>
        <v>0</v>
      </c>
      <c r="BL129">
        <f>SUMIFS('FAOstat _govt exp'!$L:$L,'FAOstat _govt exp'!$J:$J,FAOstat!BL$4,'FAOstat _govt exp'!$H:$H,FAOstat!BL$3,'FAOstat _govt exp'!$D:$D,FAOstat!$B129)</f>
        <v>0</v>
      </c>
      <c r="BM129">
        <f>SUMIFS('FAOstat _govt exp'!$L:$L,'FAOstat _govt exp'!$J:$J,FAOstat!BM$4,'FAOstat _govt exp'!$H:$H,FAOstat!BM$3,'FAOstat _govt exp'!$D:$D,FAOstat!$B129)</f>
        <v>0</v>
      </c>
      <c r="BN129">
        <f>SUMIFS('FAOstat _govt exp'!$L:$L,'FAOstat _govt exp'!$J:$J,FAOstat!BN$4,'FAOstat _govt exp'!$H:$H,FAOstat!BN$3,'FAOstat _govt exp'!$D:$D,FAOstat!$B129)</f>
        <v>0</v>
      </c>
      <c r="BO129">
        <f>SUMIFS('FAOstat _govt exp'!$L:$L,'FAOstat _govt exp'!$J:$J,FAOstat!BO$4,'FAOstat _govt exp'!$H:$H,FAOstat!BO$3,'FAOstat _govt exp'!$D:$D,FAOstat!$B129)</f>
        <v>0</v>
      </c>
      <c r="BP129">
        <f>SUMIFS('FAOstat _govt exp'!$L:$L,'FAOstat _govt exp'!$J:$J,FAOstat!BP$4,'FAOstat _govt exp'!$H:$H,FAOstat!BP$3,'FAOstat _govt exp'!$D:$D,FAOstat!$B129)</f>
        <v>0</v>
      </c>
      <c r="BQ129">
        <f>SUMIFS('FAOstat _govt exp'!$L:$L,'FAOstat _govt exp'!$J:$J,FAOstat!BQ$4,'FAOstat _govt exp'!$H:$H,FAOstat!BQ$3,'FAOstat _govt exp'!$D:$D,FAOstat!$B129)</f>
        <v>0</v>
      </c>
      <c r="BR129">
        <f>SUMIFS('FAOstat _govt exp'!$L:$L,'FAOstat _govt exp'!$J:$J,FAOstat!BR$4,'FAOstat _govt exp'!$H:$H,FAOstat!BR$3,'FAOstat _govt exp'!$D:$D,FAOstat!$B129)</f>
        <v>0</v>
      </c>
      <c r="BS129">
        <f>SUMIFS('FAOstat _govt exp'!$L:$L,'FAOstat _govt exp'!$J:$J,FAOstat!BS$4,'FAOstat _govt exp'!$H:$H,FAOstat!BS$3,'FAOstat _govt exp'!$D:$D,FAOstat!$B129)</f>
        <v>0</v>
      </c>
      <c r="BT129">
        <f>SUMIFS('FAOstat _govt exp'!$L:$L,'FAOstat _govt exp'!$J:$J,FAOstat!BT$4,'FAOstat _govt exp'!$H:$H,FAOstat!BT$3,'FAOstat _govt exp'!$D:$D,FAOstat!$B129)</f>
        <v>0</v>
      </c>
      <c r="BU129">
        <f>SUMIFS('FAOstat _govt exp'!$L:$L,'FAOstat _govt exp'!$J:$J,FAOstat!BU$4,'FAOstat _govt exp'!$H:$H,FAOstat!BU$3,'FAOstat _govt exp'!$D:$D,FAOstat!$B129)</f>
        <v>0</v>
      </c>
      <c r="BV129">
        <f>SUMIFS('FAOstat _govt exp'!$L:$L,'FAOstat _govt exp'!$J:$J,FAOstat!BV$4,'FAOstat _govt exp'!$H:$H,FAOstat!BV$3,'FAOstat _govt exp'!$D:$D,FAOstat!$B129)</f>
        <v>0</v>
      </c>
      <c r="BW129">
        <f>SUMIFS('FAOstat _govt exp'!$L:$L,'FAOstat _govt exp'!$J:$J,FAOstat!BW$4,'FAOstat _govt exp'!$H:$H,FAOstat!BW$3,'FAOstat _govt exp'!$D:$D,FAOstat!$B129)</f>
        <v>0</v>
      </c>
      <c r="BX129">
        <f>SUMIFS('FAOstat _govt exp'!$L:$L,'FAOstat _govt exp'!$J:$J,FAOstat!BX$4,'FAOstat _govt exp'!$H:$H,FAOstat!BX$3,'FAOstat _govt exp'!$D:$D,FAOstat!$B129)</f>
        <v>0</v>
      </c>
      <c r="BY129">
        <f>SUMIFS('FAOstat _govt exp'!$L:$L,'FAOstat _govt exp'!$J:$J,FAOstat!BY$4,'FAOstat _govt exp'!$H:$H,FAOstat!BY$3,'FAOstat _govt exp'!$D:$D,FAOstat!$B129)</f>
        <v>0</v>
      </c>
      <c r="BZ129">
        <f>SUMIFS('FAOstat _govt exp'!$L:$L,'FAOstat _govt exp'!$J:$J,FAOstat!BZ$4,'FAOstat _govt exp'!$H:$H,FAOstat!BZ$3,'FAOstat _govt exp'!$D:$D,FAOstat!$B129)</f>
        <v>0</v>
      </c>
      <c r="CA129">
        <f>SUMIFS('FAOstat _govt exp'!$L:$L,'FAOstat _govt exp'!$J:$J,FAOstat!CA$4,'FAOstat _govt exp'!$H:$H,FAOstat!CA$3,'FAOstat _govt exp'!$D:$D,FAOstat!$B129)</f>
        <v>0</v>
      </c>
      <c r="CB129">
        <f>SUMIFS('FAOstat _govt exp'!$L:$L,'FAOstat _govt exp'!$J:$J,FAOstat!CB$4,'FAOstat _govt exp'!$H:$H,FAOstat!CB$3,'FAOstat _govt exp'!$D:$D,FAOstat!$B129)</f>
        <v>0</v>
      </c>
      <c r="CC129">
        <f>SUMIFS('FAOstat _govt exp'!$L:$L,'FAOstat _govt exp'!$J:$J,FAOstat!CC$4,'FAOstat _govt exp'!$H:$H,FAOstat!CC$3,'FAOstat _govt exp'!$D:$D,FAOstat!$B129)</f>
        <v>0</v>
      </c>
      <c r="CD129">
        <f>SUMIFS('FAOstat _govt exp'!$L:$L,'FAOstat _govt exp'!$J:$J,FAOstat!CD$4,'FAOstat _govt exp'!$H:$H,FAOstat!CD$3,'FAOstat _govt exp'!$D:$D,FAOstat!$B129)</f>
        <v>0</v>
      </c>
      <c r="CE129" s="4">
        <f>SUMIFS('FAOstat_value added'!$L:$L,'FAOstat_value added'!$J:$J,FAOstat!CE$4,'FAOstat_value added'!$D:$D,FAOstat!$B129)</f>
        <v>1.1919820000000001</v>
      </c>
      <c r="CF129" s="4">
        <f>IF(SUMIFS('FAOstat_value added'!$L:$L,'FAOstat_value added'!$J:$J,FAOstat!CF$4,'FAOstat_value added'!$D:$D,FAOstat!$B129)=0,CE129*(1+Assumptions!$C$10),SUMIFS('FAOstat_value added'!$L:$L,'FAOstat_value added'!$J:$J,FAOstat!CF$4,'FAOstat_value added'!$D:$D,FAOstat!$B129))</f>
        <v>1.098206</v>
      </c>
      <c r="CG129" s="4">
        <f>IF(SUMIFS('FAOstat_value added'!$L:$L,'FAOstat_value added'!$J:$J,FAOstat!CG$4,'FAOstat_value added'!$D:$D,FAOstat!$B129)=0,CF129*(1+Assumptions!$C$10),SUMIFS('FAOstat_value added'!$L:$L,'FAOstat_value added'!$J:$J,FAOstat!CG$4,'FAOstat_value added'!$D:$D,FAOstat!$B129))</f>
        <v>0.976495</v>
      </c>
      <c r="CH129" s="4">
        <f>IF(SUMIFS('FAOstat_value added'!$L:$L,'FAOstat_value added'!$J:$J,FAOstat!CH$4,'FAOstat_value added'!$D:$D,FAOstat!$B129)=0,CG129*(1+Assumptions!$C$10),SUMIFS('FAOstat_value added'!$L:$L,'FAOstat_value added'!$J:$J,FAOstat!CH$4,'FAOstat_value added'!$D:$D,FAOstat!$B129))</f>
        <v>0.87896399999999997</v>
      </c>
      <c r="CI129" s="4">
        <f>IF(SUMIFS('FAOstat_value added'!$L:$L,'FAOstat_value added'!$J:$J,FAOstat!CI$4,'FAOstat_value added'!$D:$D,FAOstat!$B129)=0,CH129*(1+Assumptions!$C$10),SUMIFS('FAOstat_value added'!$L:$L,'FAOstat_value added'!$J:$J,FAOstat!CI$4,'FAOstat_value added'!$D:$D,FAOstat!$B129))</f>
        <v>0.47497099999999998</v>
      </c>
      <c r="CJ129" s="4">
        <f>IF(SUMIFS('FAOstat_value added'!$L:$L,'FAOstat_value added'!$J:$J,FAOstat!CJ$4,'FAOstat_value added'!$D:$D,FAOstat!$B129)=0,CI129*(1+Assumptions!$C$10),SUMIFS('FAOstat_value added'!$L:$L,'FAOstat_value added'!$J:$J,FAOstat!CJ$4,'FAOstat_value added'!$D:$D,FAOstat!$B129))</f>
        <v>0.28453299999999998</v>
      </c>
      <c r="CK129" s="4">
        <f>IF(SUMIFS('FAOstat_value added'!$L:$L,'FAOstat_value added'!$J:$J,FAOstat!CK$4,'FAOstat_value added'!$D:$D,FAOstat!$B129)=0,CJ129*(1+Assumptions!$C$10),SUMIFS('FAOstat_value added'!$L:$L,'FAOstat_value added'!$J:$J,FAOstat!CK$4,'FAOstat_value added'!$D:$D,FAOstat!$B129))</f>
        <v>0.199909</v>
      </c>
      <c r="CL129" s="4">
        <f>IF(SUMIFS('FAOstat_value added'!$L:$L,'FAOstat_value added'!$J:$J,FAOstat!CL$4,'FAOstat_value added'!$D:$D,FAOstat!$B129)=0,CK129*(1+Assumptions!$C$10),SUMIFS('FAOstat_value added'!$L:$L,'FAOstat_value added'!$J:$J,FAOstat!CL$4,'FAOstat_value added'!$D:$D,FAOstat!$B129))</f>
        <v>0.31304399999999999</v>
      </c>
      <c r="CM129" s="4">
        <f>IF(SUMIFS('FAOstat_value added'!$L:$L,'FAOstat_value added'!$J:$J,FAOstat!CM$4,'FAOstat_value added'!$D:$D,FAOstat!$B129)=0,CL129*(1+Assumptions!$C$10),SUMIFS('FAOstat_value added'!$L:$L,'FAOstat_value added'!$J:$J,FAOstat!CM$4,'FAOstat_value added'!$D:$D,FAOstat!$B129))</f>
        <v>0.32865800000000001</v>
      </c>
      <c r="CN129" s="4">
        <f>IF(SUMIFS('FAOstat_value added'!$L:$L,'FAOstat_value added'!$J:$J,FAOstat!CN$4,'FAOstat_value added'!$D:$D,FAOstat!$B129)=0,CM129*(1+Assumptions!$C$10),SUMIFS('FAOstat_value added'!$L:$L,'FAOstat_value added'!$J:$J,FAOstat!CN$4,'FAOstat_value added'!$D:$D,FAOstat!$B129))</f>
        <v>0.33523116000000003</v>
      </c>
      <c r="CO129" s="36">
        <f t="shared" si="49"/>
        <v>0</v>
      </c>
    </row>
    <row r="130" spans="2:93" x14ac:dyDescent="0.35">
      <c r="B130" t="s">
        <v>447</v>
      </c>
      <c r="C130">
        <f t="shared" si="29"/>
        <v>0</v>
      </c>
      <c r="D130">
        <f t="shared" si="30"/>
        <v>0</v>
      </c>
      <c r="E130">
        <f t="shared" si="31"/>
        <v>0</v>
      </c>
      <c r="F130">
        <f t="shared" si="32"/>
        <v>0.52</v>
      </c>
      <c r="G130">
        <f t="shared" si="33"/>
        <v>0.93</v>
      </c>
      <c r="H130">
        <f t="shared" si="34"/>
        <v>1.17</v>
      </c>
      <c r="I130">
        <f t="shared" si="35"/>
        <v>2.77</v>
      </c>
      <c r="J130">
        <f t="shared" si="36"/>
        <v>0</v>
      </c>
      <c r="K130">
        <f t="shared" si="37"/>
        <v>0</v>
      </c>
      <c r="L130">
        <f t="shared" si="38"/>
        <v>0</v>
      </c>
      <c r="M130" s="4">
        <f t="shared" si="39"/>
        <v>3.68</v>
      </c>
      <c r="N130" s="4">
        <f t="shared" si="40"/>
        <v>0</v>
      </c>
      <c r="O130" s="4">
        <f t="shared" si="41"/>
        <v>0</v>
      </c>
      <c r="P130" s="4">
        <f t="shared" si="42"/>
        <v>7.1899999999999995</v>
      </c>
      <c r="Q130" s="4">
        <f t="shared" si="43"/>
        <v>7.34</v>
      </c>
      <c r="R130" s="4">
        <f t="shared" si="44"/>
        <v>6.2299999999999995</v>
      </c>
      <c r="S130" s="4">
        <f t="shared" si="45"/>
        <v>7.5399999999999991</v>
      </c>
      <c r="T130" s="4">
        <f t="shared" si="46"/>
        <v>0</v>
      </c>
      <c r="U130" s="4">
        <f t="shared" si="47"/>
        <v>0</v>
      </c>
      <c r="V130" s="4">
        <f t="shared" si="48"/>
        <v>0</v>
      </c>
      <c r="W130">
        <f>SUMIFS('FAOstat _govt exp'!$L:$L,'FAOstat _govt exp'!$J:$J,FAOstat!W$4,'FAOstat _govt exp'!$H:$H,FAOstat!W$3,'FAOstat _govt exp'!$D:$D,FAOstat!$B130)</f>
        <v>3.14</v>
      </c>
      <c r="X130">
        <f>SUMIFS('FAOstat _govt exp'!$L:$L,'FAOstat _govt exp'!$J:$J,FAOstat!X$4,'FAOstat _govt exp'!$H:$H,FAOstat!X$3,'FAOstat _govt exp'!$D:$D,FAOstat!$B130)</f>
        <v>0</v>
      </c>
      <c r="Y130">
        <f>SUMIFS('FAOstat _govt exp'!$L:$L,'FAOstat _govt exp'!$J:$J,FAOstat!Y$4,'FAOstat _govt exp'!$H:$H,FAOstat!Y$3,'FAOstat _govt exp'!$D:$D,FAOstat!$B130)</f>
        <v>0</v>
      </c>
      <c r="Z130">
        <f>SUMIFS('FAOstat _govt exp'!$L:$L,'FAOstat _govt exp'!$J:$J,FAOstat!Z$4,'FAOstat _govt exp'!$H:$H,FAOstat!Z$3,'FAOstat _govt exp'!$D:$D,FAOstat!$B130)</f>
        <v>0</v>
      </c>
      <c r="AA130">
        <f>SUMIFS('FAOstat _govt exp'!$L:$L,'FAOstat _govt exp'!$J:$J,FAOstat!AA$4,'FAOstat _govt exp'!$H:$H,FAOstat!AA$3,'FAOstat _govt exp'!$D:$D,FAOstat!$B130)</f>
        <v>0</v>
      </c>
      <c r="AB130">
        <f>SUMIFS('FAOstat _govt exp'!$L:$L,'FAOstat _govt exp'!$J:$J,FAOstat!AB$4,'FAOstat _govt exp'!$H:$H,FAOstat!AB$3,'FAOstat _govt exp'!$D:$D,FAOstat!$B130)</f>
        <v>0</v>
      </c>
      <c r="AC130">
        <f>SUMIFS('FAOstat _govt exp'!$L:$L,'FAOstat _govt exp'!$J:$J,FAOstat!AC$4,'FAOstat _govt exp'!$H:$H,FAOstat!AC$3,'FAOstat _govt exp'!$D:$D,FAOstat!$B130)</f>
        <v>0</v>
      </c>
      <c r="AD130">
        <f>SUMIFS('FAOstat _govt exp'!$L:$L,'FAOstat _govt exp'!$J:$J,FAOstat!AD$4,'FAOstat _govt exp'!$H:$H,FAOstat!AD$3,'FAOstat _govt exp'!$D:$D,FAOstat!$B130)</f>
        <v>0</v>
      </c>
      <c r="AE130">
        <f>SUMIFS('FAOstat _govt exp'!$L:$L,'FAOstat _govt exp'!$J:$J,FAOstat!AE$4,'FAOstat _govt exp'!$H:$H,FAOstat!AE$3,'FAOstat _govt exp'!$D:$D,FAOstat!$B130)</f>
        <v>0</v>
      </c>
      <c r="AF130">
        <f>SUMIFS('FAOstat _govt exp'!$L:$L,'FAOstat _govt exp'!$J:$J,FAOstat!AF$4,'FAOstat _govt exp'!$H:$H,FAOstat!AF$3,'FAOstat _govt exp'!$D:$D,FAOstat!$B130)</f>
        <v>0</v>
      </c>
      <c r="AG130">
        <f>SUMIFS('FAOstat _govt exp'!$L:$L,'FAOstat _govt exp'!$J:$J,FAOstat!AG$4,'FAOstat _govt exp'!$H:$H,FAOstat!AG$3,'FAOstat _govt exp'!$D:$D,FAOstat!$B130)</f>
        <v>0.54</v>
      </c>
      <c r="AH130">
        <f>SUMIFS('FAOstat _govt exp'!$L:$L,'FAOstat _govt exp'!$J:$J,FAOstat!AH$4,'FAOstat _govt exp'!$H:$H,FAOstat!AH$3,'FAOstat _govt exp'!$D:$D,FAOstat!$B130)</f>
        <v>0</v>
      </c>
      <c r="AI130">
        <f>SUMIFS('FAOstat _govt exp'!$L:$L,'FAOstat _govt exp'!$J:$J,FAOstat!AI$4,'FAOstat _govt exp'!$H:$H,FAOstat!AI$3,'FAOstat _govt exp'!$D:$D,FAOstat!$B130)</f>
        <v>0</v>
      </c>
      <c r="AJ130">
        <f>SUMIFS('FAOstat _govt exp'!$L:$L,'FAOstat _govt exp'!$J:$J,FAOstat!AJ$4,'FAOstat _govt exp'!$H:$H,FAOstat!AJ$3,'FAOstat _govt exp'!$D:$D,FAOstat!$B130)</f>
        <v>0</v>
      </c>
      <c r="AK130">
        <f>SUMIFS('FAOstat _govt exp'!$L:$L,'FAOstat _govt exp'!$J:$J,FAOstat!AK$4,'FAOstat _govt exp'!$H:$H,FAOstat!AK$3,'FAOstat _govt exp'!$D:$D,FAOstat!$B130)</f>
        <v>0</v>
      </c>
      <c r="AL130">
        <f>SUMIFS('FAOstat _govt exp'!$L:$L,'FAOstat _govt exp'!$J:$J,FAOstat!AL$4,'FAOstat _govt exp'!$H:$H,FAOstat!AL$3,'FAOstat _govt exp'!$D:$D,FAOstat!$B130)</f>
        <v>0</v>
      </c>
      <c r="AM130">
        <f>SUMIFS('FAOstat _govt exp'!$L:$L,'FAOstat _govt exp'!$J:$J,FAOstat!AM$4,'FAOstat _govt exp'!$H:$H,FAOstat!AM$3,'FAOstat _govt exp'!$D:$D,FAOstat!$B130)</f>
        <v>0</v>
      </c>
      <c r="AN130">
        <f>SUMIFS('FAOstat _govt exp'!$L:$L,'FAOstat _govt exp'!$J:$J,FAOstat!AN$4,'FAOstat _govt exp'!$H:$H,FAOstat!AN$3,'FAOstat _govt exp'!$D:$D,FAOstat!$B130)</f>
        <v>0</v>
      </c>
      <c r="AO130">
        <f>SUMIFS('FAOstat _govt exp'!$L:$L,'FAOstat _govt exp'!$J:$J,FAOstat!AO$4,'FAOstat _govt exp'!$H:$H,FAOstat!AO$3,'FAOstat _govt exp'!$D:$D,FAOstat!$B130)</f>
        <v>0</v>
      </c>
      <c r="AP130">
        <f>SUMIFS('FAOstat _govt exp'!$L:$L,'FAOstat _govt exp'!$J:$J,FAOstat!AP$4,'FAOstat _govt exp'!$H:$H,FAOstat!AP$3,'FAOstat _govt exp'!$D:$D,FAOstat!$B130)</f>
        <v>0</v>
      </c>
      <c r="AQ130">
        <f>SUMIFS('FAOstat _govt exp'!$L:$L,'FAOstat _govt exp'!$J:$J,FAOstat!AQ$4,'FAOstat _govt exp'!$H:$H,FAOstat!AQ$3,'FAOstat _govt exp'!$D:$D,FAOstat!$B130)</f>
        <v>0</v>
      </c>
      <c r="AR130">
        <f>SUMIFS('FAOstat _govt exp'!$L:$L,'FAOstat _govt exp'!$J:$J,FAOstat!AR$4,'FAOstat _govt exp'!$H:$H,FAOstat!AR$3,'FAOstat _govt exp'!$D:$D,FAOstat!$B130)</f>
        <v>0</v>
      </c>
      <c r="AS130">
        <f>SUMIFS('FAOstat _govt exp'!$L:$L,'FAOstat _govt exp'!$J:$J,FAOstat!AS$4,'FAOstat _govt exp'!$H:$H,FAOstat!AS$3,'FAOstat _govt exp'!$D:$D,FAOstat!$B130)</f>
        <v>0</v>
      </c>
      <c r="AT130">
        <f>SUMIFS('FAOstat _govt exp'!$L:$L,'FAOstat _govt exp'!$J:$J,FAOstat!AT$4,'FAOstat _govt exp'!$H:$H,FAOstat!AT$3,'FAOstat _govt exp'!$D:$D,FAOstat!$B130)</f>
        <v>0</v>
      </c>
      <c r="AU130">
        <f>SUMIFS('FAOstat _govt exp'!$L:$L,'FAOstat _govt exp'!$J:$J,FAOstat!AU$4,'FAOstat _govt exp'!$H:$H,FAOstat!AU$3,'FAOstat _govt exp'!$D:$D,FAOstat!$B130)</f>
        <v>0</v>
      </c>
      <c r="AV130">
        <f>SUMIFS('FAOstat _govt exp'!$L:$L,'FAOstat _govt exp'!$J:$J,FAOstat!AV$4,'FAOstat _govt exp'!$H:$H,FAOstat!AV$3,'FAOstat _govt exp'!$D:$D,FAOstat!$B130)</f>
        <v>0</v>
      </c>
      <c r="AW130">
        <f>SUMIFS('FAOstat _govt exp'!$L:$L,'FAOstat _govt exp'!$J:$J,FAOstat!AW$4,'FAOstat _govt exp'!$H:$H,FAOstat!AW$3,'FAOstat _govt exp'!$D:$D,FAOstat!$B130)</f>
        <v>0</v>
      </c>
      <c r="AX130">
        <f>SUMIFS('FAOstat _govt exp'!$L:$L,'FAOstat _govt exp'!$J:$J,FAOstat!AX$4,'FAOstat _govt exp'!$H:$H,FAOstat!AX$3,'FAOstat _govt exp'!$D:$D,FAOstat!$B130)</f>
        <v>0</v>
      </c>
      <c r="AY130">
        <f>SUMIFS('FAOstat _govt exp'!$L:$L,'FAOstat _govt exp'!$J:$J,FAOstat!AY$4,'FAOstat _govt exp'!$H:$H,FAOstat!AY$3,'FAOstat _govt exp'!$D:$D,FAOstat!$B130)</f>
        <v>0</v>
      </c>
      <c r="AZ130">
        <f>SUMIFS('FAOstat _govt exp'!$L:$L,'FAOstat _govt exp'!$J:$J,FAOstat!AZ$4,'FAOstat _govt exp'!$H:$H,FAOstat!AZ$3,'FAOstat _govt exp'!$D:$D,FAOstat!$B130)</f>
        <v>0</v>
      </c>
      <c r="BA130">
        <f>SUMIFS('FAOstat _govt exp'!$L:$L,'FAOstat _govt exp'!$J:$J,FAOstat!BA$4,'FAOstat _govt exp'!$H:$H,FAOstat!BA$3,'FAOstat _govt exp'!$D:$D,FAOstat!$B130)</f>
        <v>3.14</v>
      </c>
      <c r="BB130">
        <f>SUMIFS('FAOstat _govt exp'!$L:$L,'FAOstat _govt exp'!$J:$J,FAOstat!BB$4,'FAOstat _govt exp'!$H:$H,FAOstat!BB$3,'FAOstat _govt exp'!$D:$D,FAOstat!$B130)</f>
        <v>0</v>
      </c>
      <c r="BC130">
        <f>SUMIFS('FAOstat _govt exp'!$L:$L,'FAOstat _govt exp'!$J:$J,FAOstat!BC$4,'FAOstat _govt exp'!$H:$H,FAOstat!BC$3,'FAOstat _govt exp'!$D:$D,FAOstat!$B130)</f>
        <v>0</v>
      </c>
      <c r="BD130">
        <f>SUMIFS('FAOstat _govt exp'!$L:$L,'FAOstat _govt exp'!$J:$J,FAOstat!BD$4,'FAOstat _govt exp'!$H:$H,FAOstat!BD$3,'FAOstat _govt exp'!$D:$D,FAOstat!$B130)</f>
        <v>6.67</v>
      </c>
      <c r="BE130">
        <f>SUMIFS('FAOstat _govt exp'!$L:$L,'FAOstat _govt exp'!$J:$J,FAOstat!BE$4,'FAOstat _govt exp'!$H:$H,FAOstat!BE$3,'FAOstat _govt exp'!$D:$D,FAOstat!$B130)</f>
        <v>6.41</v>
      </c>
      <c r="BF130">
        <f>SUMIFS('FAOstat _govt exp'!$L:$L,'FAOstat _govt exp'!$J:$J,FAOstat!BF$4,'FAOstat _govt exp'!$H:$H,FAOstat!BF$3,'FAOstat _govt exp'!$D:$D,FAOstat!$B130)</f>
        <v>5.0599999999999996</v>
      </c>
      <c r="BG130">
        <f>SUMIFS('FAOstat _govt exp'!$L:$L,'FAOstat _govt exp'!$J:$J,FAOstat!BG$4,'FAOstat _govt exp'!$H:$H,FAOstat!BG$3,'FAOstat _govt exp'!$D:$D,FAOstat!$B130)</f>
        <v>4.7699999999999996</v>
      </c>
      <c r="BH130">
        <f>SUMIFS('FAOstat _govt exp'!$L:$L,'FAOstat _govt exp'!$J:$J,FAOstat!BH$4,'FAOstat _govt exp'!$H:$H,FAOstat!BH$3,'FAOstat _govt exp'!$D:$D,FAOstat!$B130)</f>
        <v>0</v>
      </c>
      <c r="BI130">
        <f>SUMIFS('FAOstat _govt exp'!$L:$L,'FAOstat _govt exp'!$J:$J,FAOstat!BI$4,'FAOstat _govt exp'!$H:$H,FAOstat!BI$3,'FAOstat _govt exp'!$D:$D,FAOstat!$B130)</f>
        <v>0</v>
      </c>
      <c r="BJ130">
        <f>SUMIFS('FAOstat _govt exp'!$L:$L,'FAOstat _govt exp'!$J:$J,FAOstat!BJ$4,'FAOstat _govt exp'!$H:$H,FAOstat!BJ$3,'FAOstat _govt exp'!$D:$D,FAOstat!$B130)</f>
        <v>0</v>
      </c>
      <c r="BK130">
        <f>SUMIFS('FAOstat _govt exp'!$L:$L,'FAOstat _govt exp'!$J:$J,FAOstat!BK$4,'FAOstat _govt exp'!$H:$H,FAOstat!BK$3,'FAOstat _govt exp'!$D:$D,FAOstat!$B130)</f>
        <v>0.54</v>
      </c>
      <c r="BL130">
        <f>SUMIFS('FAOstat _govt exp'!$L:$L,'FAOstat _govt exp'!$J:$J,FAOstat!BL$4,'FAOstat _govt exp'!$H:$H,FAOstat!BL$3,'FAOstat _govt exp'!$D:$D,FAOstat!$B130)</f>
        <v>0</v>
      </c>
      <c r="BM130">
        <f>SUMIFS('FAOstat _govt exp'!$L:$L,'FAOstat _govt exp'!$J:$J,FAOstat!BM$4,'FAOstat _govt exp'!$H:$H,FAOstat!BM$3,'FAOstat _govt exp'!$D:$D,FAOstat!$B130)</f>
        <v>0</v>
      </c>
      <c r="BN130">
        <f>SUMIFS('FAOstat _govt exp'!$L:$L,'FAOstat _govt exp'!$J:$J,FAOstat!BN$4,'FAOstat _govt exp'!$H:$H,FAOstat!BN$3,'FAOstat _govt exp'!$D:$D,FAOstat!$B130)</f>
        <v>0</v>
      </c>
      <c r="BO130">
        <f>SUMIFS('FAOstat _govt exp'!$L:$L,'FAOstat _govt exp'!$J:$J,FAOstat!BO$4,'FAOstat _govt exp'!$H:$H,FAOstat!BO$3,'FAOstat _govt exp'!$D:$D,FAOstat!$B130)</f>
        <v>0</v>
      </c>
      <c r="BP130">
        <f>SUMIFS('FAOstat _govt exp'!$L:$L,'FAOstat _govt exp'!$J:$J,FAOstat!BP$4,'FAOstat _govt exp'!$H:$H,FAOstat!BP$3,'FAOstat _govt exp'!$D:$D,FAOstat!$B130)</f>
        <v>0</v>
      </c>
      <c r="BQ130">
        <f>SUMIFS('FAOstat _govt exp'!$L:$L,'FAOstat _govt exp'!$J:$J,FAOstat!BQ$4,'FAOstat _govt exp'!$H:$H,FAOstat!BQ$3,'FAOstat _govt exp'!$D:$D,FAOstat!$B130)</f>
        <v>0</v>
      </c>
      <c r="BR130">
        <f>SUMIFS('FAOstat _govt exp'!$L:$L,'FAOstat _govt exp'!$J:$J,FAOstat!BR$4,'FAOstat _govt exp'!$H:$H,FAOstat!BR$3,'FAOstat _govt exp'!$D:$D,FAOstat!$B130)</f>
        <v>0</v>
      </c>
      <c r="BS130">
        <f>SUMIFS('FAOstat _govt exp'!$L:$L,'FAOstat _govt exp'!$J:$J,FAOstat!BS$4,'FAOstat _govt exp'!$H:$H,FAOstat!BS$3,'FAOstat _govt exp'!$D:$D,FAOstat!$B130)</f>
        <v>0</v>
      </c>
      <c r="BT130">
        <f>SUMIFS('FAOstat _govt exp'!$L:$L,'FAOstat _govt exp'!$J:$J,FAOstat!BT$4,'FAOstat _govt exp'!$H:$H,FAOstat!BT$3,'FAOstat _govt exp'!$D:$D,FAOstat!$B130)</f>
        <v>0</v>
      </c>
      <c r="BU130">
        <f>SUMIFS('FAOstat _govt exp'!$L:$L,'FAOstat _govt exp'!$J:$J,FAOstat!BU$4,'FAOstat _govt exp'!$H:$H,FAOstat!BU$3,'FAOstat _govt exp'!$D:$D,FAOstat!$B130)</f>
        <v>0</v>
      </c>
      <c r="BV130">
        <f>SUMIFS('FAOstat _govt exp'!$L:$L,'FAOstat _govt exp'!$J:$J,FAOstat!BV$4,'FAOstat _govt exp'!$H:$H,FAOstat!BV$3,'FAOstat _govt exp'!$D:$D,FAOstat!$B130)</f>
        <v>0</v>
      </c>
      <c r="BW130">
        <f>SUMIFS('FAOstat _govt exp'!$L:$L,'FAOstat _govt exp'!$J:$J,FAOstat!BW$4,'FAOstat _govt exp'!$H:$H,FAOstat!BW$3,'FAOstat _govt exp'!$D:$D,FAOstat!$B130)</f>
        <v>0</v>
      </c>
      <c r="BX130">
        <f>SUMIFS('FAOstat _govt exp'!$L:$L,'FAOstat _govt exp'!$J:$J,FAOstat!BX$4,'FAOstat _govt exp'!$H:$H,FAOstat!BX$3,'FAOstat _govt exp'!$D:$D,FAOstat!$B130)</f>
        <v>0.52</v>
      </c>
      <c r="BY130">
        <f>SUMIFS('FAOstat _govt exp'!$L:$L,'FAOstat _govt exp'!$J:$J,FAOstat!BY$4,'FAOstat _govt exp'!$H:$H,FAOstat!BY$3,'FAOstat _govt exp'!$D:$D,FAOstat!$B130)</f>
        <v>0.93</v>
      </c>
      <c r="BZ130">
        <f>SUMIFS('FAOstat _govt exp'!$L:$L,'FAOstat _govt exp'!$J:$J,FAOstat!BZ$4,'FAOstat _govt exp'!$H:$H,FAOstat!BZ$3,'FAOstat _govt exp'!$D:$D,FAOstat!$B130)</f>
        <v>1.17</v>
      </c>
      <c r="CA130">
        <f>SUMIFS('FAOstat _govt exp'!$L:$L,'FAOstat _govt exp'!$J:$J,FAOstat!CA$4,'FAOstat _govt exp'!$H:$H,FAOstat!CA$3,'FAOstat _govt exp'!$D:$D,FAOstat!$B130)</f>
        <v>2.77</v>
      </c>
      <c r="CB130">
        <f>SUMIFS('FAOstat _govt exp'!$L:$L,'FAOstat _govt exp'!$J:$J,FAOstat!CB$4,'FAOstat _govt exp'!$H:$H,FAOstat!CB$3,'FAOstat _govt exp'!$D:$D,FAOstat!$B130)</f>
        <v>0</v>
      </c>
      <c r="CC130">
        <f>SUMIFS('FAOstat _govt exp'!$L:$L,'FAOstat _govt exp'!$J:$J,FAOstat!CC$4,'FAOstat _govt exp'!$H:$H,FAOstat!CC$3,'FAOstat _govt exp'!$D:$D,FAOstat!$B130)</f>
        <v>0</v>
      </c>
      <c r="CD130">
        <f>SUMIFS('FAOstat _govt exp'!$L:$L,'FAOstat _govt exp'!$J:$J,FAOstat!CD$4,'FAOstat _govt exp'!$H:$H,FAOstat!CD$3,'FAOstat _govt exp'!$D:$D,FAOstat!$B130)</f>
        <v>0</v>
      </c>
      <c r="CE130" s="4">
        <f>SUMIFS('FAOstat_value added'!$L:$L,'FAOstat_value added'!$J:$J,FAOstat!CE$4,'FAOstat_value added'!$D:$D,FAOstat!$B130)</f>
        <v>22.237287999999999</v>
      </c>
      <c r="CF130" s="4">
        <f>IF(SUMIFS('FAOstat_value added'!$L:$L,'FAOstat_value added'!$J:$J,FAOstat!CF$4,'FAOstat_value added'!$D:$D,FAOstat!$B130)=0,CE130*(1+Assumptions!$C$10),SUMIFS('FAOstat_value added'!$L:$L,'FAOstat_value added'!$J:$J,FAOstat!CF$4,'FAOstat_value added'!$D:$D,FAOstat!$B130))</f>
        <v>26.353434</v>
      </c>
      <c r="CG130" s="4">
        <f>IF(SUMIFS('FAOstat_value added'!$L:$L,'FAOstat_value added'!$J:$J,FAOstat!CG$4,'FAOstat_value added'!$D:$D,FAOstat!$B130)=0,CF130*(1+Assumptions!$C$10),SUMIFS('FAOstat_value added'!$L:$L,'FAOstat_value added'!$J:$J,FAOstat!CG$4,'FAOstat_value added'!$D:$D,FAOstat!$B130))</f>
        <v>29.050764000000001</v>
      </c>
      <c r="CH130" s="4">
        <f>IF(SUMIFS('FAOstat_value added'!$L:$L,'FAOstat_value added'!$J:$J,FAOstat!CH$4,'FAOstat_value added'!$D:$D,FAOstat!$B130)=0,CG130*(1+Assumptions!$C$10),SUMIFS('FAOstat_value added'!$L:$L,'FAOstat_value added'!$J:$J,FAOstat!CH$4,'FAOstat_value added'!$D:$D,FAOstat!$B130))</f>
        <v>35.945948000000001</v>
      </c>
      <c r="CI130" s="4">
        <f>IF(SUMIFS('FAOstat_value added'!$L:$L,'FAOstat_value added'!$J:$J,FAOstat!CI$4,'FAOstat_value added'!$D:$D,FAOstat!$B130)=0,CH130*(1+Assumptions!$C$10),SUMIFS('FAOstat_value added'!$L:$L,'FAOstat_value added'!$J:$J,FAOstat!CI$4,'FAOstat_value added'!$D:$D,FAOstat!$B130))</f>
        <v>39.692767000000003</v>
      </c>
      <c r="CJ130" s="4">
        <f>IF(SUMIFS('FAOstat_value added'!$L:$L,'FAOstat_value added'!$J:$J,FAOstat!CJ$4,'FAOstat_value added'!$D:$D,FAOstat!$B130)=0,CI130*(1+Assumptions!$C$10),SUMIFS('FAOstat_value added'!$L:$L,'FAOstat_value added'!$J:$J,FAOstat!CJ$4,'FAOstat_value added'!$D:$D,FAOstat!$B130))</f>
        <v>38.019565999999998</v>
      </c>
      <c r="CK130" s="4">
        <f>IF(SUMIFS('FAOstat_value added'!$L:$L,'FAOstat_value added'!$J:$J,FAOstat!CK$4,'FAOstat_value added'!$D:$D,FAOstat!$B130)=0,CJ130*(1+Assumptions!$C$10),SUMIFS('FAOstat_value added'!$L:$L,'FAOstat_value added'!$J:$J,FAOstat!CK$4,'FAOstat_value added'!$D:$D,FAOstat!$B130))</f>
        <v>39.612341000000001</v>
      </c>
      <c r="CL130" s="4">
        <f>IF(SUMIFS('FAOstat_value added'!$L:$L,'FAOstat_value added'!$J:$J,FAOstat!CL$4,'FAOstat_value added'!$D:$D,FAOstat!$B130)=0,CK130*(1+Assumptions!$C$10),SUMIFS('FAOstat_value added'!$L:$L,'FAOstat_value added'!$J:$J,FAOstat!CL$4,'FAOstat_value added'!$D:$D,FAOstat!$B130))</f>
        <v>44.173614999999998</v>
      </c>
      <c r="CM130" s="4">
        <f>IF(SUMIFS('FAOstat_value added'!$L:$L,'FAOstat_value added'!$J:$J,FAOstat!CM$4,'FAOstat_value added'!$D:$D,FAOstat!$B130)=0,CL130*(1+Assumptions!$C$10),SUMIFS('FAOstat_value added'!$L:$L,'FAOstat_value added'!$J:$J,FAOstat!CM$4,'FAOstat_value added'!$D:$D,FAOstat!$B130))</f>
        <v>46.725661000000002</v>
      </c>
      <c r="CN130" s="4">
        <f>IF(SUMIFS('FAOstat_value added'!$L:$L,'FAOstat_value added'!$J:$J,FAOstat!CN$4,'FAOstat_value added'!$D:$D,FAOstat!$B130)=0,CM130*(1+Assumptions!$C$10),SUMIFS('FAOstat_value added'!$L:$L,'FAOstat_value added'!$J:$J,FAOstat!CN$4,'FAOstat_value added'!$D:$D,FAOstat!$B130))</f>
        <v>47.660174220000002</v>
      </c>
      <c r="CO130" s="36">
        <f t="shared" si="49"/>
        <v>-1</v>
      </c>
    </row>
    <row r="131" spans="2:93" x14ac:dyDescent="0.35">
      <c r="B131" t="s">
        <v>283</v>
      </c>
      <c r="C131">
        <f t="shared" si="29"/>
        <v>0</v>
      </c>
      <c r="D131">
        <f t="shared" si="30"/>
        <v>0</v>
      </c>
      <c r="E131">
        <f t="shared" si="31"/>
        <v>0</v>
      </c>
      <c r="F131">
        <f t="shared" si="32"/>
        <v>0</v>
      </c>
      <c r="G131">
        <f t="shared" si="33"/>
        <v>0</v>
      </c>
      <c r="H131">
        <f t="shared" si="34"/>
        <v>0</v>
      </c>
      <c r="I131">
        <f t="shared" si="35"/>
        <v>0</v>
      </c>
      <c r="J131">
        <f t="shared" si="36"/>
        <v>0</v>
      </c>
      <c r="K131">
        <f t="shared" si="37"/>
        <v>0</v>
      </c>
      <c r="L131">
        <f t="shared" si="38"/>
        <v>0</v>
      </c>
      <c r="M131" s="4">
        <f t="shared" si="39"/>
        <v>485.93</v>
      </c>
      <c r="N131" s="4">
        <f t="shared" si="40"/>
        <v>543.88</v>
      </c>
      <c r="O131" s="4">
        <f t="shared" si="41"/>
        <v>614.04999999999995</v>
      </c>
      <c r="P131" s="4">
        <f t="shared" si="42"/>
        <v>0</v>
      </c>
      <c r="Q131" s="4">
        <f t="shared" si="43"/>
        <v>0</v>
      </c>
      <c r="R131" s="4">
        <f t="shared" si="44"/>
        <v>0</v>
      </c>
      <c r="S131" s="4">
        <f t="shared" si="45"/>
        <v>0</v>
      </c>
      <c r="T131" s="4">
        <f t="shared" si="46"/>
        <v>0</v>
      </c>
      <c r="U131" s="4">
        <f t="shared" si="47"/>
        <v>0</v>
      </c>
      <c r="V131" s="4">
        <f t="shared" si="48"/>
        <v>0</v>
      </c>
      <c r="W131">
        <f>SUMIFS('FAOstat _govt exp'!$L:$L,'FAOstat _govt exp'!$J:$J,FAOstat!W$4,'FAOstat _govt exp'!$H:$H,FAOstat!W$3,'FAOstat _govt exp'!$D:$D,FAOstat!$B131)</f>
        <v>339.86</v>
      </c>
      <c r="X131">
        <f>SUMIFS('FAOstat _govt exp'!$L:$L,'FAOstat _govt exp'!$J:$J,FAOstat!X$4,'FAOstat _govt exp'!$H:$H,FAOstat!X$3,'FAOstat _govt exp'!$D:$D,FAOstat!$B131)</f>
        <v>375.25</v>
      </c>
      <c r="Y131">
        <f>SUMIFS('FAOstat _govt exp'!$L:$L,'FAOstat _govt exp'!$J:$J,FAOstat!Y$4,'FAOstat _govt exp'!$H:$H,FAOstat!Y$3,'FAOstat _govt exp'!$D:$D,FAOstat!$B131)</f>
        <v>439.79</v>
      </c>
      <c r="Z131">
        <f>SUMIFS('FAOstat _govt exp'!$L:$L,'FAOstat _govt exp'!$J:$J,FAOstat!Z$4,'FAOstat _govt exp'!$H:$H,FAOstat!Z$3,'FAOstat _govt exp'!$D:$D,FAOstat!$B131)</f>
        <v>0</v>
      </c>
      <c r="AA131">
        <f>SUMIFS('FAOstat _govt exp'!$L:$L,'FAOstat _govt exp'!$J:$J,FAOstat!AA$4,'FAOstat _govt exp'!$H:$H,FAOstat!AA$3,'FAOstat _govt exp'!$D:$D,FAOstat!$B131)</f>
        <v>0</v>
      </c>
      <c r="AB131">
        <f>SUMIFS('FAOstat _govt exp'!$L:$L,'FAOstat _govt exp'!$J:$J,FAOstat!AB$4,'FAOstat _govt exp'!$H:$H,FAOstat!AB$3,'FAOstat _govt exp'!$D:$D,FAOstat!$B131)</f>
        <v>0</v>
      </c>
      <c r="AC131">
        <f>SUMIFS('FAOstat _govt exp'!$L:$L,'FAOstat _govt exp'!$J:$J,FAOstat!AC$4,'FAOstat _govt exp'!$H:$H,FAOstat!AC$3,'FAOstat _govt exp'!$D:$D,FAOstat!$B131)</f>
        <v>0</v>
      </c>
      <c r="AD131">
        <f>SUMIFS('FAOstat _govt exp'!$L:$L,'FAOstat _govt exp'!$J:$J,FAOstat!AD$4,'FAOstat _govt exp'!$H:$H,FAOstat!AD$3,'FAOstat _govt exp'!$D:$D,FAOstat!$B131)</f>
        <v>0</v>
      </c>
      <c r="AE131">
        <f>SUMIFS('FAOstat _govt exp'!$L:$L,'FAOstat _govt exp'!$J:$J,FAOstat!AE$4,'FAOstat _govt exp'!$H:$H,FAOstat!AE$3,'FAOstat _govt exp'!$D:$D,FAOstat!$B131)</f>
        <v>0</v>
      </c>
      <c r="AF131">
        <f>SUMIFS('FAOstat _govt exp'!$L:$L,'FAOstat _govt exp'!$J:$J,FAOstat!AF$4,'FAOstat _govt exp'!$H:$H,FAOstat!AF$3,'FAOstat _govt exp'!$D:$D,FAOstat!$B131)</f>
        <v>0</v>
      </c>
      <c r="AG131">
        <f>SUMIFS('FAOstat _govt exp'!$L:$L,'FAOstat _govt exp'!$J:$J,FAOstat!AG$4,'FAOstat _govt exp'!$H:$H,FAOstat!AG$3,'FAOstat _govt exp'!$D:$D,FAOstat!$B131)</f>
        <v>146.07</v>
      </c>
      <c r="AH131">
        <f>SUMIFS('FAOstat _govt exp'!$L:$L,'FAOstat _govt exp'!$J:$J,FAOstat!AH$4,'FAOstat _govt exp'!$H:$H,FAOstat!AH$3,'FAOstat _govt exp'!$D:$D,FAOstat!$B131)</f>
        <v>168.63</v>
      </c>
      <c r="AI131">
        <f>SUMIFS('FAOstat _govt exp'!$L:$L,'FAOstat _govt exp'!$J:$J,FAOstat!AI$4,'FAOstat _govt exp'!$H:$H,FAOstat!AI$3,'FAOstat _govt exp'!$D:$D,FAOstat!$B131)</f>
        <v>174.26</v>
      </c>
      <c r="AJ131">
        <f>SUMIFS('FAOstat _govt exp'!$L:$L,'FAOstat _govt exp'!$J:$J,FAOstat!AJ$4,'FAOstat _govt exp'!$H:$H,FAOstat!AJ$3,'FAOstat _govt exp'!$D:$D,FAOstat!$B131)</f>
        <v>0</v>
      </c>
      <c r="AK131">
        <f>SUMIFS('FAOstat _govt exp'!$L:$L,'FAOstat _govt exp'!$J:$J,FAOstat!AK$4,'FAOstat _govt exp'!$H:$H,FAOstat!AK$3,'FAOstat _govt exp'!$D:$D,FAOstat!$B131)</f>
        <v>0</v>
      </c>
      <c r="AL131">
        <f>SUMIFS('FAOstat _govt exp'!$L:$L,'FAOstat _govt exp'!$J:$J,FAOstat!AL$4,'FAOstat _govt exp'!$H:$H,FAOstat!AL$3,'FAOstat _govt exp'!$D:$D,FAOstat!$B131)</f>
        <v>0</v>
      </c>
      <c r="AM131">
        <f>SUMIFS('FAOstat _govt exp'!$L:$L,'FAOstat _govt exp'!$J:$J,FAOstat!AM$4,'FAOstat _govt exp'!$H:$H,FAOstat!AM$3,'FAOstat _govt exp'!$D:$D,FAOstat!$B131)</f>
        <v>0</v>
      </c>
      <c r="AN131">
        <f>SUMIFS('FAOstat _govt exp'!$L:$L,'FAOstat _govt exp'!$J:$J,FAOstat!AN$4,'FAOstat _govt exp'!$H:$H,FAOstat!AN$3,'FAOstat _govt exp'!$D:$D,FAOstat!$B131)</f>
        <v>0</v>
      </c>
      <c r="AO131">
        <f>SUMIFS('FAOstat _govt exp'!$L:$L,'FAOstat _govt exp'!$J:$J,FAOstat!AO$4,'FAOstat _govt exp'!$H:$H,FAOstat!AO$3,'FAOstat _govt exp'!$D:$D,FAOstat!$B131)</f>
        <v>0</v>
      </c>
      <c r="AP131">
        <f>SUMIFS('FAOstat _govt exp'!$L:$L,'FAOstat _govt exp'!$J:$J,FAOstat!AP$4,'FAOstat _govt exp'!$H:$H,FAOstat!AP$3,'FAOstat _govt exp'!$D:$D,FAOstat!$B131)</f>
        <v>0</v>
      </c>
      <c r="AQ131">
        <f>SUMIFS('FAOstat _govt exp'!$L:$L,'FAOstat _govt exp'!$J:$J,FAOstat!AQ$4,'FAOstat _govt exp'!$H:$H,FAOstat!AQ$3,'FAOstat _govt exp'!$D:$D,FAOstat!$B131)</f>
        <v>0</v>
      </c>
      <c r="AR131">
        <f>SUMIFS('FAOstat _govt exp'!$L:$L,'FAOstat _govt exp'!$J:$J,FAOstat!AR$4,'FAOstat _govt exp'!$H:$H,FAOstat!AR$3,'FAOstat _govt exp'!$D:$D,FAOstat!$B131)</f>
        <v>0</v>
      </c>
      <c r="AS131">
        <f>SUMIFS('FAOstat _govt exp'!$L:$L,'FAOstat _govt exp'!$J:$J,FAOstat!AS$4,'FAOstat _govt exp'!$H:$H,FAOstat!AS$3,'FAOstat _govt exp'!$D:$D,FAOstat!$B131)</f>
        <v>0</v>
      </c>
      <c r="AT131">
        <f>SUMIFS('FAOstat _govt exp'!$L:$L,'FAOstat _govt exp'!$J:$J,FAOstat!AT$4,'FAOstat _govt exp'!$H:$H,FAOstat!AT$3,'FAOstat _govt exp'!$D:$D,FAOstat!$B131)</f>
        <v>0</v>
      </c>
      <c r="AU131">
        <f>SUMIFS('FAOstat _govt exp'!$L:$L,'FAOstat _govt exp'!$J:$J,FAOstat!AU$4,'FAOstat _govt exp'!$H:$H,FAOstat!AU$3,'FAOstat _govt exp'!$D:$D,FAOstat!$B131)</f>
        <v>0</v>
      </c>
      <c r="AV131">
        <f>SUMIFS('FAOstat _govt exp'!$L:$L,'FAOstat _govt exp'!$J:$J,FAOstat!AV$4,'FAOstat _govt exp'!$H:$H,FAOstat!AV$3,'FAOstat _govt exp'!$D:$D,FAOstat!$B131)</f>
        <v>0</v>
      </c>
      <c r="AW131">
        <f>SUMIFS('FAOstat _govt exp'!$L:$L,'FAOstat _govt exp'!$J:$J,FAOstat!AW$4,'FAOstat _govt exp'!$H:$H,FAOstat!AW$3,'FAOstat _govt exp'!$D:$D,FAOstat!$B131)</f>
        <v>0</v>
      </c>
      <c r="AX131">
        <f>SUMIFS('FAOstat _govt exp'!$L:$L,'FAOstat _govt exp'!$J:$J,FAOstat!AX$4,'FAOstat _govt exp'!$H:$H,FAOstat!AX$3,'FAOstat _govt exp'!$D:$D,FAOstat!$B131)</f>
        <v>0</v>
      </c>
      <c r="AY131">
        <f>SUMIFS('FAOstat _govt exp'!$L:$L,'FAOstat _govt exp'!$J:$J,FAOstat!AY$4,'FAOstat _govt exp'!$H:$H,FAOstat!AY$3,'FAOstat _govt exp'!$D:$D,FAOstat!$B131)</f>
        <v>0</v>
      </c>
      <c r="AZ131">
        <f>SUMIFS('FAOstat _govt exp'!$L:$L,'FAOstat _govt exp'!$J:$J,FAOstat!AZ$4,'FAOstat _govt exp'!$H:$H,FAOstat!AZ$3,'FAOstat _govt exp'!$D:$D,FAOstat!$B131)</f>
        <v>0</v>
      </c>
      <c r="BA131">
        <f>SUMIFS('FAOstat _govt exp'!$L:$L,'FAOstat _govt exp'!$J:$J,FAOstat!BA$4,'FAOstat _govt exp'!$H:$H,FAOstat!BA$3,'FAOstat _govt exp'!$D:$D,FAOstat!$B131)</f>
        <v>313.2</v>
      </c>
      <c r="BB131">
        <f>SUMIFS('FAOstat _govt exp'!$L:$L,'FAOstat _govt exp'!$J:$J,FAOstat!BB$4,'FAOstat _govt exp'!$H:$H,FAOstat!BB$3,'FAOstat _govt exp'!$D:$D,FAOstat!$B131)</f>
        <v>296.66000000000003</v>
      </c>
      <c r="BC131">
        <f>SUMIFS('FAOstat _govt exp'!$L:$L,'FAOstat _govt exp'!$J:$J,FAOstat!BC$4,'FAOstat _govt exp'!$H:$H,FAOstat!BC$3,'FAOstat _govt exp'!$D:$D,FAOstat!$B131)</f>
        <v>367.46</v>
      </c>
      <c r="BD131">
        <f>SUMIFS('FAOstat _govt exp'!$L:$L,'FAOstat _govt exp'!$J:$J,FAOstat!BD$4,'FAOstat _govt exp'!$H:$H,FAOstat!BD$3,'FAOstat _govt exp'!$D:$D,FAOstat!$B131)</f>
        <v>0</v>
      </c>
      <c r="BE131">
        <f>SUMIFS('FAOstat _govt exp'!$L:$L,'FAOstat _govt exp'!$J:$J,FAOstat!BE$4,'FAOstat _govt exp'!$H:$H,FAOstat!BE$3,'FAOstat _govt exp'!$D:$D,FAOstat!$B131)</f>
        <v>0</v>
      </c>
      <c r="BF131">
        <f>SUMIFS('FAOstat _govt exp'!$L:$L,'FAOstat _govt exp'!$J:$J,FAOstat!BF$4,'FAOstat _govt exp'!$H:$H,FAOstat!BF$3,'FAOstat _govt exp'!$D:$D,FAOstat!$B131)</f>
        <v>0</v>
      </c>
      <c r="BG131">
        <f>SUMIFS('FAOstat _govt exp'!$L:$L,'FAOstat _govt exp'!$J:$J,FAOstat!BG$4,'FAOstat _govt exp'!$H:$H,FAOstat!BG$3,'FAOstat _govt exp'!$D:$D,FAOstat!$B131)</f>
        <v>0</v>
      </c>
      <c r="BH131">
        <f>SUMIFS('FAOstat _govt exp'!$L:$L,'FAOstat _govt exp'!$J:$J,FAOstat!BH$4,'FAOstat _govt exp'!$H:$H,FAOstat!BH$3,'FAOstat _govt exp'!$D:$D,FAOstat!$B131)</f>
        <v>0</v>
      </c>
      <c r="BI131">
        <f>SUMIFS('FAOstat _govt exp'!$L:$L,'FAOstat _govt exp'!$J:$J,FAOstat!BI$4,'FAOstat _govt exp'!$H:$H,FAOstat!BI$3,'FAOstat _govt exp'!$D:$D,FAOstat!$B131)</f>
        <v>0</v>
      </c>
      <c r="BJ131">
        <f>SUMIFS('FAOstat _govt exp'!$L:$L,'FAOstat _govt exp'!$J:$J,FAOstat!BJ$4,'FAOstat _govt exp'!$H:$H,FAOstat!BJ$3,'FAOstat _govt exp'!$D:$D,FAOstat!$B131)</f>
        <v>0</v>
      </c>
      <c r="BK131">
        <f>SUMIFS('FAOstat _govt exp'!$L:$L,'FAOstat _govt exp'!$J:$J,FAOstat!BK$4,'FAOstat _govt exp'!$H:$H,FAOstat!BK$3,'FAOstat _govt exp'!$D:$D,FAOstat!$B131)</f>
        <v>53.36</v>
      </c>
      <c r="BL131">
        <f>SUMIFS('FAOstat _govt exp'!$L:$L,'FAOstat _govt exp'!$J:$J,FAOstat!BL$4,'FAOstat _govt exp'!$H:$H,FAOstat!BL$3,'FAOstat _govt exp'!$D:$D,FAOstat!$B131)</f>
        <v>67.099999999999994</v>
      </c>
      <c r="BM131">
        <f>SUMIFS('FAOstat _govt exp'!$L:$L,'FAOstat _govt exp'!$J:$J,FAOstat!BM$4,'FAOstat _govt exp'!$H:$H,FAOstat!BM$3,'FAOstat _govt exp'!$D:$D,FAOstat!$B131)</f>
        <v>74.41</v>
      </c>
      <c r="BN131">
        <f>SUMIFS('FAOstat _govt exp'!$L:$L,'FAOstat _govt exp'!$J:$J,FAOstat!BN$4,'FAOstat _govt exp'!$H:$H,FAOstat!BN$3,'FAOstat _govt exp'!$D:$D,FAOstat!$B131)</f>
        <v>0</v>
      </c>
      <c r="BO131">
        <f>SUMIFS('FAOstat _govt exp'!$L:$L,'FAOstat _govt exp'!$J:$J,FAOstat!BO$4,'FAOstat _govt exp'!$H:$H,FAOstat!BO$3,'FAOstat _govt exp'!$D:$D,FAOstat!$B131)</f>
        <v>0</v>
      </c>
      <c r="BP131">
        <f>SUMIFS('FAOstat _govt exp'!$L:$L,'FAOstat _govt exp'!$J:$J,FAOstat!BP$4,'FAOstat _govt exp'!$H:$H,FAOstat!BP$3,'FAOstat _govt exp'!$D:$D,FAOstat!$B131)</f>
        <v>0</v>
      </c>
      <c r="BQ131">
        <f>SUMIFS('FAOstat _govt exp'!$L:$L,'FAOstat _govt exp'!$J:$J,FAOstat!BQ$4,'FAOstat _govt exp'!$H:$H,FAOstat!BQ$3,'FAOstat _govt exp'!$D:$D,FAOstat!$B131)</f>
        <v>0</v>
      </c>
      <c r="BR131">
        <f>SUMIFS('FAOstat _govt exp'!$L:$L,'FAOstat _govt exp'!$J:$J,FAOstat!BR$4,'FAOstat _govt exp'!$H:$H,FAOstat!BR$3,'FAOstat _govt exp'!$D:$D,FAOstat!$B131)</f>
        <v>0</v>
      </c>
      <c r="BS131">
        <f>SUMIFS('FAOstat _govt exp'!$L:$L,'FAOstat _govt exp'!$J:$J,FAOstat!BS$4,'FAOstat _govt exp'!$H:$H,FAOstat!BS$3,'FAOstat _govt exp'!$D:$D,FAOstat!$B131)</f>
        <v>0</v>
      </c>
      <c r="BT131">
        <f>SUMIFS('FAOstat _govt exp'!$L:$L,'FAOstat _govt exp'!$J:$J,FAOstat!BT$4,'FAOstat _govt exp'!$H:$H,FAOstat!BT$3,'FAOstat _govt exp'!$D:$D,FAOstat!$B131)</f>
        <v>0</v>
      </c>
      <c r="BU131">
        <f>SUMIFS('FAOstat _govt exp'!$L:$L,'FAOstat _govt exp'!$J:$J,FAOstat!BU$4,'FAOstat _govt exp'!$H:$H,FAOstat!BU$3,'FAOstat _govt exp'!$D:$D,FAOstat!$B131)</f>
        <v>0</v>
      </c>
      <c r="BV131">
        <f>SUMIFS('FAOstat _govt exp'!$L:$L,'FAOstat _govt exp'!$J:$J,FAOstat!BV$4,'FAOstat _govt exp'!$H:$H,FAOstat!BV$3,'FAOstat _govt exp'!$D:$D,FAOstat!$B131)</f>
        <v>0</v>
      </c>
      <c r="BW131">
        <f>SUMIFS('FAOstat _govt exp'!$L:$L,'FAOstat _govt exp'!$J:$J,FAOstat!BW$4,'FAOstat _govt exp'!$H:$H,FAOstat!BW$3,'FAOstat _govt exp'!$D:$D,FAOstat!$B131)</f>
        <v>0</v>
      </c>
      <c r="BX131">
        <f>SUMIFS('FAOstat _govt exp'!$L:$L,'FAOstat _govt exp'!$J:$J,FAOstat!BX$4,'FAOstat _govt exp'!$H:$H,FAOstat!BX$3,'FAOstat _govt exp'!$D:$D,FAOstat!$B131)</f>
        <v>0</v>
      </c>
      <c r="BY131">
        <f>SUMIFS('FAOstat _govt exp'!$L:$L,'FAOstat _govt exp'!$J:$J,FAOstat!BY$4,'FAOstat _govt exp'!$H:$H,FAOstat!BY$3,'FAOstat _govt exp'!$D:$D,FAOstat!$B131)</f>
        <v>0</v>
      </c>
      <c r="BZ131">
        <f>SUMIFS('FAOstat _govt exp'!$L:$L,'FAOstat _govt exp'!$J:$J,FAOstat!BZ$4,'FAOstat _govt exp'!$H:$H,FAOstat!BZ$3,'FAOstat _govt exp'!$D:$D,FAOstat!$B131)</f>
        <v>0</v>
      </c>
      <c r="CA131">
        <f>SUMIFS('FAOstat _govt exp'!$L:$L,'FAOstat _govt exp'!$J:$J,FAOstat!CA$4,'FAOstat _govt exp'!$H:$H,FAOstat!CA$3,'FAOstat _govt exp'!$D:$D,FAOstat!$B131)</f>
        <v>0</v>
      </c>
      <c r="CB131">
        <f>SUMIFS('FAOstat _govt exp'!$L:$L,'FAOstat _govt exp'!$J:$J,FAOstat!CB$4,'FAOstat _govt exp'!$H:$H,FAOstat!CB$3,'FAOstat _govt exp'!$D:$D,FAOstat!$B131)</f>
        <v>0</v>
      </c>
      <c r="CC131">
        <f>SUMIFS('FAOstat _govt exp'!$L:$L,'FAOstat _govt exp'!$J:$J,FAOstat!CC$4,'FAOstat _govt exp'!$H:$H,FAOstat!CC$3,'FAOstat _govt exp'!$D:$D,FAOstat!$B131)</f>
        <v>0</v>
      </c>
      <c r="CD131">
        <f>SUMIFS('FAOstat _govt exp'!$L:$L,'FAOstat _govt exp'!$J:$J,FAOstat!CD$4,'FAOstat _govt exp'!$H:$H,FAOstat!CD$3,'FAOstat _govt exp'!$D:$D,FAOstat!$B131)</f>
        <v>0</v>
      </c>
      <c r="CE131" s="4">
        <f>SUMIFS('FAOstat_value added'!$L:$L,'FAOstat_value added'!$J:$J,FAOstat!CE$4,'FAOstat_value added'!$D:$D,FAOstat!$B131)</f>
        <v>3364.384262</v>
      </c>
      <c r="CF131" s="4">
        <f>IF(SUMIFS('FAOstat_value added'!$L:$L,'FAOstat_value added'!$J:$J,FAOstat!CF$4,'FAOstat_value added'!$D:$D,FAOstat!$B131)=0,CE131*(1+Assumptions!$C$10),SUMIFS('FAOstat_value added'!$L:$L,'FAOstat_value added'!$J:$J,FAOstat!CF$4,'FAOstat_value added'!$D:$D,FAOstat!$B131))</f>
        <v>4181.014381</v>
      </c>
      <c r="CG131" s="4">
        <f>IF(SUMIFS('FAOstat_value added'!$L:$L,'FAOstat_value added'!$J:$J,FAOstat!CG$4,'FAOstat_value added'!$D:$D,FAOstat!$B131)=0,CF131*(1+Assumptions!$C$10),SUMIFS('FAOstat_value added'!$L:$L,'FAOstat_value added'!$J:$J,FAOstat!CG$4,'FAOstat_value added'!$D:$D,FAOstat!$B131))</f>
        <v>3069.1130149999999</v>
      </c>
      <c r="CH131" s="4">
        <f>IF(SUMIFS('FAOstat_value added'!$L:$L,'FAOstat_value added'!$J:$J,FAOstat!CH$4,'FAOstat_value added'!$D:$D,FAOstat!$B131)=0,CG131*(1+Assumptions!$C$10),SUMIFS('FAOstat_value added'!$L:$L,'FAOstat_value added'!$J:$J,FAOstat!CH$4,'FAOstat_value added'!$D:$D,FAOstat!$B131))</f>
        <v>3587.6482599999999</v>
      </c>
      <c r="CI131" s="4">
        <f>IF(SUMIFS('FAOstat_value added'!$L:$L,'FAOstat_value added'!$J:$J,FAOstat!CI$4,'FAOstat_value added'!$D:$D,FAOstat!$B131)=0,CH131*(1+Assumptions!$C$10),SUMIFS('FAOstat_value added'!$L:$L,'FAOstat_value added'!$J:$J,FAOstat!CI$4,'FAOstat_value added'!$D:$D,FAOstat!$B131))</f>
        <v>3418.640868</v>
      </c>
      <c r="CJ131" s="4">
        <f>IF(SUMIFS('FAOstat_value added'!$L:$L,'FAOstat_value added'!$J:$J,FAOstat!CJ$4,'FAOstat_value added'!$D:$D,FAOstat!$B131)=0,CI131*(1+Assumptions!$C$10),SUMIFS('FAOstat_value added'!$L:$L,'FAOstat_value added'!$J:$J,FAOstat!CJ$4,'FAOstat_value added'!$D:$D,FAOstat!$B131))</f>
        <v>2516.8127020000002</v>
      </c>
      <c r="CK131" s="4">
        <f>IF(SUMIFS('FAOstat_value added'!$L:$L,'FAOstat_value added'!$J:$J,FAOstat!CK$4,'FAOstat_value added'!$D:$D,FAOstat!$B131)=0,CJ131*(1+Assumptions!$C$10),SUMIFS('FAOstat_value added'!$L:$L,'FAOstat_value added'!$J:$J,FAOstat!CK$4,'FAOstat_value added'!$D:$D,FAOstat!$B131))</f>
        <v>2763.720722</v>
      </c>
      <c r="CL131" s="4">
        <f>IF(SUMIFS('FAOstat_value added'!$L:$L,'FAOstat_value added'!$J:$J,FAOstat!CL$4,'FAOstat_value added'!$D:$D,FAOstat!$B131)=0,CK131*(1+Assumptions!$C$10),SUMIFS('FAOstat_value added'!$L:$L,'FAOstat_value added'!$J:$J,FAOstat!CL$4,'FAOstat_value added'!$D:$D,FAOstat!$B131))</f>
        <v>2656.344235</v>
      </c>
      <c r="CM131" s="4">
        <f>IF(SUMIFS('FAOstat_value added'!$L:$L,'FAOstat_value added'!$J:$J,FAOstat!CM$4,'FAOstat_value added'!$D:$D,FAOstat!$B131)=0,CL131*(1+Assumptions!$C$10),SUMIFS('FAOstat_value added'!$L:$L,'FAOstat_value added'!$J:$J,FAOstat!CM$4,'FAOstat_value added'!$D:$D,FAOstat!$B131))</f>
        <v>3209.1935039999998</v>
      </c>
      <c r="CN131" s="4">
        <f>IF(SUMIFS('FAOstat_value added'!$L:$L,'FAOstat_value added'!$J:$J,FAOstat!CN$4,'FAOstat_value added'!$D:$D,FAOstat!$B131)=0,CM131*(1+Assumptions!$C$10),SUMIFS('FAOstat_value added'!$L:$L,'FAOstat_value added'!$J:$J,FAOstat!CN$4,'FAOstat_value added'!$D:$D,FAOstat!$B131))</f>
        <v>3273.3773740799998</v>
      </c>
      <c r="CO131" s="36">
        <f t="shared" si="49"/>
        <v>-1</v>
      </c>
    </row>
    <row r="132" spans="2:93" x14ac:dyDescent="0.35">
      <c r="B132" t="s">
        <v>285</v>
      </c>
      <c r="C132">
        <f t="shared" si="29"/>
        <v>0</v>
      </c>
      <c r="D132">
        <f t="shared" si="30"/>
        <v>0</v>
      </c>
      <c r="E132">
        <f t="shared" si="31"/>
        <v>0</v>
      </c>
      <c r="F132">
        <f t="shared" si="32"/>
        <v>0</v>
      </c>
      <c r="G132">
        <f t="shared" si="33"/>
        <v>0</v>
      </c>
      <c r="H132">
        <f t="shared" si="34"/>
        <v>0</v>
      </c>
      <c r="I132">
        <f t="shared" si="35"/>
        <v>0</v>
      </c>
      <c r="J132">
        <f t="shared" si="36"/>
        <v>0</v>
      </c>
      <c r="K132">
        <f t="shared" si="37"/>
        <v>0</v>
      </c>
      <c r="L132">
        <f t="shared" si="38"/>
        <v>0</v>
      </c>
      <c r="M132" s="4">
        <f t="shared" si="39"/>
        <v>19.73</v>
      </c>
      <c r="N132" s="4">
        <f t="shared" si="40"/>
        <v>15.79</v>
      </c>
      <c r="O132" s="4">
        <f t="shared" si="41"/>
        <v>24.619999999999997</v>
      </c>
      <c r="P132" s="4">
        <f t="shared" si="42"/>
        <v>24.27</v>
      </c>
      <c r="Q132" s="4">
        <f t="shared" si="43"/>
        <v>27.830000000000002</v>
      </c>
      <c r="R132" s="4">
        <f t="shared" si="44"/>
        <v>32.03</v>
      </c>
      <c r="S132" s="4">
        <f t="shared" si="45"/>
        <v>36.019999999999996</v>
      </c>
      <c r="T132" s="4">
        <f t="shared" si="46"/>
        <v>0</v>
      </c>
      <c r="U132" s="4">
        <f t="shared" si="47"/>
        <v>0</v>
      </c>
      <c r="V132" s="4">
        <f t="shared" si="48"/>
        <v>0</v>
      </c>
      <c r="W132">
        <f>SUMIFS('FAOstat _govt exp'!$L:$L,'FAOstat _govt exp'!$J:$J,FAOstat!W$4,'FAOstat _govt exp'!$H:$H,FAOstat!W$3,'FAOstat _govt exp'!$D:$D,FAOstat!$B132)</f>
        <v>4.8099999999999996</v>
      </c>
      <c r="X132">
        <f>SUMIFS('FAOstat _govt exp'!$L:$L,'FAOstat _govt exp'!$J:$J,FAOstat!X$4,'FAOstat _govt exp'!$H:$H,FAOstat!X$3,'FAOstat _govt exp'!$D:$D,FAOstat!$B132)</f>
        <v>2.54</v>
      </c>
      <c r="Y132">
        <f>SUMIFS('FAOstat _govt exp'!$L:$L,'FAOstat _govt exp'!$J:$J,FAOstat!Y$4,'FAOstat _govt exp'!$H:$H,FAOstat!Y$3,'FAOstat _govt exp'!$D:$D,FAOstat!$B132)</f>
        <v>2.2400000000000002</v>
      </c>
      <c r="Z132">
        <f>SUMIFS('FAOstat _govt exp'!$L:$L,'FAOstat _govt exp'!$J:$J,FAOstat!Z$4,'FAOstat _govt exp'!$H:$H,FAOstat!Z$3,'FAOstat _govt exp'!$D:$D,FAOstat!$B132)</f>
        <v>7.53</v>
      </c>
      <c r="AA132">
        <f>SUMIFS('FAOstat _govt exp'!$L:$L,'FAOstat _govt exp'!$J:$J,FAOstat!AA$4,'FAOstat _govt exp'!$H:$H,FAOstat!AA$3,'FAOstat _govt exp'!$D:$D,FAOstat!$B132)</f>
        <v>7.21</v>
      </c>
      <c r="AB132">
        <f>SUMIFS('FAOstat _govt exp'!$L:$L,'FAOstat _govt exp'!$J:$J,FAOstat!AB$4,'FAOstat _govt exp'!$H:$H,FAOstat!AB$3,'FAOstat _govt exp'!$D:$D,FAOstat!$B132)</f>
        <v>0</v>
      </c>
      <c r="AC132">
        <f>SUMIFS('FAOstat _govt exp'!$L:$L,'FAOstat _govt exp'!$J:$J,FAOstat!AC$4,'FAOstat _govt exp'!$H:$H,FAOstat!AC$3,'FAOstat _govt exp'!$D:$D,FAOstat!$B132)</f>
        <v>0</v>
      </c>
      <c r="AD132">
        <f>SUMIFS('FAOstat _govt exp'!$L:$L,'FAOstat _govt exp'!$J:$J,FAOstat!AD$4,'FAOstat _govt exp'!$H:$H,FAOstat!AD$3,'FAOstat _govt exp'!$D:$D,FAOstat!$B132)</f>
        <v>0</v>
      </c>
      <c r="AE132">
        <f>SUMIFS('FAOstat _govt exp'!$L:$L,'FAOstat _govt exp'!$J:$J,FAOstat!AE$4,'FAOstat _govt exp'!$H:$H,FAOstat!AE$3,'FAOstat _govt exp'!$D:$D,FAOstat!$B132)</f>
        <v>0</v>
      </c>
      <c r="AF132">
        <f>SUMIFS('FAOstat _govt exp'!$L:$L,'FAOstat _govt exp'!$J:$J,FAOstat!AF$4,'FAOstat _govt exp'!$H:$H,FAOstat!AF$3,'FAOstat _govt exp'!$D:$D,FAOstat!$B132)</f>
        <v>0</v>
      </c>
      <c r="AG132">
        <f>SUMIFS('FAOstat _govt exp'!$L:$L,'FAOstat _govt exp'!$J:$J,FAOstat!AG$4,'FAOstat _govt exp'!$H:$H,FAOstat!AG$3,'FAOstat _govt exp'!$D:$D,FAOstat!$B132)</f>
        <v>14.92</v>
      </c>
      <c r="AH132">
        <f>SUMIFS('FAOstat _govt exp'!$L:$L,'FAOstat _govt exp'!$J:$J,FAOstat!AH$4,'FAOstat _govt exp'!$H:$H,FAOstat!AH$3,'FAOstat _govt exp'!$D:$D,FAOstat!$B132)</f>
        <v>13.25</v>
      </c>
      <c r="AI132">
        <f>SUMIFS('FAOstat _govt exp'!$L:$L,'FAOstat _govt exp'!$J:$J,FAOstat!AI$4,'FAOstat _govt exp'!$H:$H,FAOstat!AI$3,'FAOstat _govt exp'!$D:$D,FAOstat!$B132)</f>
        <v>22.38</v>
      </c>
      <c r="AJ132">
        <f>SUMIFS('FAOstat _govt exp'!$L:$L,'FAOstat _govt exp'!$J:$J,FAOstat!AJ$4,'FAOstat _govt exp'!$H:$H,FAOstat!AJ$3,'FAOstat _govt exp'!$D:$D,FAOstat!$B132)</f>
        <v>16.739999999999998</v>
      </c>
      <c r="AK132">
        <f>SUMIFS('FAOstat _govt exp'!$L:$L,'FAOstat _govt exp'!$J:$J,FAOstat!AK$4,'FAOstat _govt exp'!$H:$H,FAOstat!AK$3,'FAOstat _govt exp'!$D:$D,FAOstat!$B132)</f>
        <v>20.62</v>
      </c>
      <c r="AL132">
        <f>SUMIFS('FAOstat _govt exp'!$L:$L,'FAOstat _govt exp'!$J:$J,FAOstat!AL$4,'FAOstat _govt exp'!$H:$H,FAOstat!AL$3,'FAOstat _govt exp'!$D:$D,FAOstat!$B132)</f>
        <v>0</v>
      </c>
      <c r="AM132">
        <f>SUMIFS('FAOstat _govt exp'!$L:$L,'FAOstat _govt exp'!$J:$J,FAOstat!AM$4,'FAOstat _govt exp'!$H:$H,FAOstat!AM$3,'FAOstat _govt exp'!$D:$D,FAOstat!$B132)</f>
        <v>0</v>
      </c>
      <c r="AN132">
        <f>SUMIFS('FAOstat _govt exp'!$L:$L,'FAOstat _govt exp'!$J:$J,FAOstat!AN$4,'FAOstat _govt exp'!$H:$H,FAOstat!AN$3,'FAOstat _govt exp'!$D:$D,FAOstat!$B132)</f>
        <v>0</v>
      </c>
      <c r="AO132">
        <f>SUMIFS('FAOstat _govt exp'!$L:$L,'FAOstat _govt exp'!$J:$J,FAOstat!AO$4,'FAOstat _govt exp'!$H:$H,FAOstat!AO$3,'FAOstat _govt exp'!$D:$D,FAOstat!$B132)</f>
        <v>0</v>
      </c>
      <c r="AP132">
        <f>SUMIFS('FAOstat _govt exp'!$L:$L,'FAOstat _govt exp'!$J:$J,FAOstat!AP$4,'FAOstat _govt exp'!$H:$H,FAOstat!AP$3,'FAOstat _govt exp'!$D:$D,FAOstat!$B132)</f>
        <v>0</v>
      </c>
      <c r="AQ132">
        <f>SUMIFS('FAOstat _govt exp'!$L:$L,'FAOstat _govt exp'!$J:$J,FAOstat!AQ$4,'FAOstat _govt exp'!$H:$H,FAOstat!AQ$3,'FAOstat _govt exp'!$D:$D,FAOstat!$B132)</f>
        <v>0</v>
      </c>
      <c r="AR132">
        <f>SUMIFS('FAOstat _govt exp'!$L:$L,'FAOstat _govt exp'!$J:$J,FAOstat!AR$4,'FAOstat _govt exp'!$H:$H,FAOstat!AR$3,'FAOstat _govt exp'!$D:$D,FAOstat!$B132)</f>
        <v>0</v>
      </c>
      <c r="AS132">
        <f>SUMIFS('FAOstat _govt exp'!$L:$L,'FAOstat _govt exp'!$J:$J,FAOstat!AS$4,'FAOstat _govt exp'!$H:$H,FAOstat!AS$3,'FAOstat _govt exp'!$D:$D,FAOstat!$B132)</f>
        <v>0</v>
      </c>
      <c r="AT132">
        <f>SUMIFS('FAOstat _govt exp'!$L:$L,'FAOstat _govt exp'!$J:$J,FAOstat!AT$4,'FAOstat _govt exp'!$H:$H,FAOstat!AT$3,'FAOstat _govt exp'!$D:$D,FAOstat!$B132)</f>
        <v>0</v>
      </c>
      <c r="AU132">
        <f>SUMIFS('FAOstat _govt exp'!$L:$L,'FAOstat _govt exp'!$J:$J,FAOstat!AU$4,'FAOstat _govt exp'!$H:$H,FAOstat!AU$3,'FAOstat _govt exp'!$D:$D,FAOstat!$B132)</f>
        <v>0</v>
      </c>
      <c r="AV132">
        <f>SUMIFS('FAOstat _govt exp'!$L:$L,'FAOstat _govt exp'!$J:$J,FAOstat!AV$4,'FAOstat _govt exp'!$H:$H,FAOstat!AV$3,'FAOstat _govt exp'!$D:$D,FAOstat!$B132)</f>
        <v>0</v>
      </c>
      <c r="AW132">
        <f>SUMIFS('FAOstat _govt exp'!$L:$L,'FAOstat _govt exp'!$J:$J,FAOstat!AW$4,'FAOstat _govt exp'!$H:$H,FAOstat!AW$3,'FAOstat _govt exp'!$D:$D,FAOstat!$B132)</f>
        <v>0</v>
      </c>
      <c r="AX132">
        <f>SUMIFS('FAOstat _govt exp'!$L:$L,'FAOstat _govt exp'!$J:$J,FAOstat!AX$4,'FAOstat _govt exp'!$H:$H,FAOstat!AX$3,'FAOstat _govt exp'!$D:$D,FAOstat!$B132)</f>
        <v>0</v>
      </c>
      <c r="AY132">
        <f>SUMIFS('FAOstat _govt exp'!$L:$L,'FAOstat _govt exp'!$J:$J,FAOstat!AY$4,'FAOstat _govt exp'!$H:$H,FAOstat!AY$3,'FAOstat _govt exp'!$D:$D,FAOstat!$B132)</f>
        <v>0</v>
      </c>
      <c r="AZ132">
        <f>SUMIFS('FAOstat _govt exp'!$L:$L,'FAOstat _govt exp'!$J:$J,FAOstat!AZ$4,'FAOstat _govt exp'!$H:$H,FAOstat!AZ$3,'FAOstat _govt exp'!$D:$D,FAOstat!$B132)</f>
        <v>0</v>
      </c>
      <c r="BA132">
        <f>SUMIFS('FAOstat _govt exp'!$L:$L,'FAOstat _govt exp'!$J:$J,FAOstat!BA$4,'FAOstat _govt exp'!$H:$H,FAOstat!BA$3,'FAOstat _govt exp'!$D:$D,FAOstat!$B132)</f>
        <v>4.8099999999999996</v>
      </c>
      <c r="BB132">
        <f>SUMIFS('FAOstat _govt exp'!$L:$L,'FAOstat _govt exp'!$J:$J,FAOstat!BB$4,'FAOstat _govt exp'!$H:$H,FAOstat!BB$3,'FAOstat _govt exp'!$D:$D,FAOstat!$B132)</f>
        <v>2.54</v>
      </c>
      <c r="BC132">
        <f>SUMIFS('FAOstat _govt exp'!$L:$L,'FAOstat _govt exp'!$J:$J,FAOstat!BC$4,'FAOstat _govt exp'!$H:$H,FAOstat!BC$3,'FAOstat _govt exp'!$D:$D,FAOstat!$B132)</f>
        <v>2.2400000000000002</v>
      </c>
      <c r="BD132">
        <f>SUMIFS('FAOstat _govt exp'!$L:$L,'FAOstat _govt exp'!$J:$J,FAOstat!BD$4,'FAOstat _govt exp'!$H:$H,FAOstat!BD$3,'FAOstat _govt exp'!$D:$D,FAOstat!$B132)</f>
        <v>7.53</v>
      </c>
      <c r="BE132">
        <f>SUMIFS('FAOstat _govt exp'!$L:$L,'FAOstat _govt exp'!$J:$J,FAOstat!BE$4,'FAOstat _govt exp'!$H:$H,FAOstat!BE$3,'FAOstat _govt exp'!$D:$D,FAOstat!$B132)</f>
        <v>7.21</v>
      </c>
      <c r="BF132">
        <f>SUMIFS('FAOstat _govt exp'!$L:$L,'FAOstat _govt exp'!$J:$J,FAOstat!BF$4,'FAOstat _govt exp'!$H:$H,FAOstat!BF$3,'FAOstat _govt exp'!$D:$D,FAOstat!$B132)</f>
        <v>11.19</v>
      </c>
      <c r="BG132">
        <f>SUMIFS('FAOstat _govt exp'!$L:$L,'FAOstat _govt exp'!$J:$J,FAOstat!BG$4,'FAOstat _govt exp'!$H:$H,FAOstat!BG$3,'FAOstat _govt exp'!$D:$D,FAOstat!$B132)</f>
        <v>14.2</v>
      </c>
      <c r="BH132">
        <f>SUMIFS('FAOstat _govt exp'!$L:$L,'FAOstat _govt exp'!$J:$J,FAOstat!BH$4,'FAOstat _govt exp'!$H:$H,FAOstat!BH$3,'FAOstat _govt exp'!$D:$D,FAOstat!$B132)</f>
        <v>0</v>
      </c>
      <c r="BI132">
        <f>SUMIFS('FAOstat _govt exp'!$L:$L,'FAOstat _govt exp'!$J:$J,FAOstat!BI$4,'FAOstat _govt exp'!$H:$H,FAOstat!BI$3,'FAOstat _govt exp'!$D:$D,FAOstat!$B132)</f>
        <v>0</v>
      </c>
      <c r="BJ132">
        <f>SUMIFS('FAOstat _govt exp'!$L:$L,'FAOstat _govt exp'!$J:$J,FAOstat!BJ$4,'FAOstat _govt exp'!$H:$H,FAOstat!BJ$3,'FAOstat _govt exp'!$D:$D,FAOstat!$B132)</f>
        <v>0</v>
      </c>
      <c r="BK132">
        <f>SUMIFS('FAOstat _govt exp'!$L:$L,'FAOstat _govt exp'!$J:$J,FAOstat!BK$4,'FAOstat _govt exp'!$H:$H,FAOstat!BK$3,'FAOstat _govt exp'!$D:$D,FAOstat!$B132)</f>
        <v>14.92</v>
      </c>
      <c r="BL132">
        <f>SUMIFS('FAOstat _govt exp'!$L:$L,'FAOstat _govt exp'!$J:$J,FAOstat!BL$4,'FAOstat _govt exp'!$H:$H,FAOstat!BL$3,'FAOstat _govt exp'!$D:$D,FAOstat!$B132)</f>
        <v>13.25</v>
      </c>
      <c r="BM132">
        <f>SUMIFS('FAOstat _govt exp'!$L:$L,'FAOstat _govt exp'!$J:$J,FAOstat!BM$4,'FAOstat _govt exp'!$H:$H,FAOstat!BM$3,'FAOstat _govt exp'!$D:$D,FAOstat!$B132)</f>
        <v>22.38</v>
      </c>
      <c r="BN132">
        <f>SUMIFS('FAOstat _govt exp'!$L:$L,'FAOstat _govt exp'!$J:$J,FAOstat!BN$4,'FAOstat _govt exp'!$H:$H,FAOstat!BN$3,'FAOstat _govt exp'!$D:$D,FAOstat!$B132)</f>
        <v>16.739999999999998</v>
      </c>
      <c r="BO132">
        <f>SUMIFS('FAOstat _govt exp'!$L:$L,'FAOstat _govt exp'!$J:$J,FAOstat!BO$4,'FAOstat _govt exp'!$H:$H,FAOstat!BO$3,'FAOstat _govt exp'!$D:$D,FAOstat!$B132)</f>
        <v>20.62</v>
      </c>
      <c r="BP132">
        <f>SUMIFS('FAOstat _govt exp'!$L:$L,'FAOstat _govt exp'!$J:$J,FAOstat!BP$4,'FAOstat _govt exp'!$H:$H,FAOstat!BP$3,'FAOstat _govt exp'!$D:$D,FAOstat!$B132)</f>
        <v>20.84</v>
      </c>
      <c r="BQ132">
        <f>SUMIFS('FAOstat _govt exp'!$L:$L,'FAOstat _govt exp'!$J:$J,FAOstat!BQ$4,'FAOstat _govt exp'!$H:$H,FAOstat!BQ$3,'FAOstat _govt exp'!$D:$D,FAOstat!$B132)</f>
        <v>21.82</v>
      </c>
      <c r="BR132">
        <f>SUMIFS('FAOstat _govt exp'!$L:$L,'FAOstat _govt exp'!$J:$J,FAOstat!BR$4,'FAOstat _govt exp'!$H:$H,FAOstat!BR$3,'FAOstat _govt exp'!$D:$D,FAOstat!$B132)</f>
        <v>0</v>
      </c>
      <c r="BS132">
        <f>SUMIFS('FAOstat _govt exp'!$L:$L,'FAOstat _govt exp'!$J:$J,FAOstat!BS$4,'FAOstat _govt exp'!$H:$H,FAOstat!BS$3,'FAOstat _govt exp'!$D:$D,FAOstat!$B132)</f>
        <v>0</v>
      </c>
      <c r="BT132">
        <f>SUMIFS('FAOstat _govt exp'!$L:$L,'FAOstat _govt exp'!$J:$J,FAOstat!BT$4,'FAOstat _govt exp'!$H:$H,FAOstat!BT$3,'FAOstat _govt exp'!$D:$D,FAOstat!$B132)</f>
        <v>0</v>
      </c>
      <c r="BU132">
        <f>SUMIFS('FAOstat _govt exp'!$L:$L,'FAOstat _govt exp'!$J:$J,FAOstat!BU$4,'FAOstat _govt exp'!$H:$H,FAOstat!BU$3,'FAOstat _govt exp'!$D:$D,FAOstat!$B132)</f>
        <v>0</v>
      </c>
      <c r="BV132">
        <f>SUMIFS('FAOstat _govt exp'!$L:$L,'FAOstat _govt exp'!$J:$J,FAOstat!BV$4,'FAOstat _govt exp'!$H:$H,FAOstat!BV$3,'FAOstat _govt exp'!$D:$D,FAOstat!$B132)</f>
        <v>0</v>
      </c>
      <c r="BW132">
        <f>SUMIFS('FAOstat _govt exp'!$L:$L,'FAOstat _govt exp'!$J:$J,FAOstat!BW$4,'FAOstat _govt exp'!$H:$H,FAOstat!BW$3,'FAOstat _govt exp'!$D:$D,FAOstat!$B132)</f>
        <v>0</v>
      </c>
      <c r="BX132">
        <f>SUMIFS('FAOstat _govt exp'!$L:$L,'FAOstat _govt exp'!$J:$J,FAOstat!BX$4,'FAOstat _govt exp'!$H:$H,FAOstat!BX$3,'FAOstat _govt exp'!$D:$D,FAOstat!$B132)</f>
        <v>0</v>
      </c>
      <c r="BY132">
        <f>SUMIFS('FAOstat _govt exp'!$L:$L,'FAOstat _govt exp'!$J:$J,FAOstat!BY$4,'FAOstat _govt exp'!$H:$H,FAOstat!BY$3,'FAOstat _govt exp'!$D:$D,FAOstat!$B132)</f>
        <v>0</v>
      </c>
      <c r="BZ132">
        <f>SUMIFS('FAOstat _govt exp'!$L:$L,'FAOstat _govt exp'!$J:$J,FAOstat!BZ$4,'FAOstat _govt exp'!$H:$H,FAOstat!BZ$3,'FAOstat _govt exp'!$D:$D,FAOstat!$B132)</f>
        <v>0</v>
      </c>
      <c r="CA132">
        <f>SUMIFS('FAOstat _govt exp'!$L:$L,'FAOstat _govt exp'!$J:$J,FAOstat!CA$4,'FAOstat _govt exp'!$H:$H,FAOstat!CA$3,'FAOstat _govt exp'!$D:$D,FAOstat!$B132)</f>
        <v>0</v>
      </c>
      <c r="CB132">
        <f>SUMIFS('FAOstat _govt exp'!$L:$L,'FAOstat _govt exp'!$J:$J,FAOstat!CB$4,'FAOstat _govt exp'!$H:$H,FAOstat!CB$3,'FAOstat _govt exp'!$D:$D,FAOstat!$B132)</f>
        <v>0</v>
      </c>
      <c r="CC132">
        <f>SUMIFS('FAOstat _govt exp'!$L:$L,'FAOstat _govt exp'!$J:$J,FAOstat!CC$4,'FAOstat _govt exp'!$H:$H,FAOstat!CC$3,'FAOstat _govt exp'!$D:$D,FAOstat!$B132)</f>
        <v>0</v>
      </c>
      <c r="CD132">
        <f>SUMIFS('FAOstat _govt exp'!$L:$L,'FAOstat _govt exp'!$J:$J,FAOstat!CD$4,'FAOstat _govt exp'!$H:$H,FAOstat!CD$3,'FAOstat _govt exp'!$D:$D,FAOstat!$B132)</f>
        <v>0</v>
      </c>
      <c r="CE132" s="4">
        <f>SUMIFS('FAOstat_value added'!$L:$L,'FAOstat_value added'!$J:$J,FAOstat!CE$4,'FAOstat_value added'!$D:$D,FAOstat!$B132)</f>
        <v>21.929179000000001</v>
      </c>
      <c r="CF132" s="4">
        <f>IF(SUMIFS('FAOstat_value added'!$L:$L,'FAOstat_value added'!$J:$J,FAOstat!CF$4,'FAOstat_value added'!$D:$D,FAOstat!$B132)=0,CE132*(1+Assumptions!$C$10),SUMIFS('FAOstat_value added'!$L:$L,'FAOstat_value added'!$J:$J,FAOstat!CF$4,'FAOstat_value added'!$D:$D,FAOstat!$B132))</f>
        <v>23.090966999999999</v>
      </c>
      <c r="CG132" s="4">
        <f>IF(SUMIFS('FAOstat_value added'!$L:$L,'FAOstat_value added'!$J:$J,FAOstat!CG$4,'FAOstat_value added'!$D:$D,FAOstat!$B132)=0,CF132*(1+Assumptions!$C$10),SUMIFS('FAOstat_value added'!$L:$L,'FAOstat_value added'!$J:$J,FAOstat!CG$4,'FAOstat_value added'!$D:$D,FAOstat!$B132))</f>
        <v>21.664722000000001</v>
      </c>
      <c r="CH132" s="4">
        <f>IF(SUMIFS('FAOstat_value added'!$L:$L,'FAOstat_value added'!$J:$J,FAOstat!CH$4,'FAOstat_value added'!$D:$D,FAOstat!$B132)=0,CG132*(1+Assumptions!$C$10),SUMIFS('FAOstat_value added'!$L:$L,'FAOstat_value added'!$J:$J,FAOstat!CH$4,'FAOstat_value added'!$D:$D,FAOstat!$B132))</f>
        <v>35.424652999999999</v>
      </c>
      <c r="CI132" s="4">
        <f>IF(SUMIFS('FAOstat_value added'!$L:$L,'FAOstat_value added'!$J:$J,FAOstat!CI$4,'FAOstat_value added'!$D:$D,FAOstat!$B132)=0,CH132*(1+Assumptions!$C$10),SUMIFS('FAOstat_value added'!$L:$L,'FAOstat_value added'!$J:$J,FAOstat!CI$4,'FAOstat_value added'!$D:$D,FAOstat!$B132))</f>
        <v>31.824878999999999</v>
      </c>
      <c r="CJ132" s="4">
        <f>IF(SUMIFS('FAOstat_value added'!$L:$L,'FAOstat_value added'!$J:$J,FAOstat!CJ$4,'FAOstat_value added'!$D:$D,FAOstat!$B132)=0,CI132*(1+Assumptions!$C$10),SUMIFS('FAOstat_value added'!$L:$L,'FAOstat_value added'!$J:$J,FAOstat!CJ$4,'FAOstat_value added'!$D:$D,FAOstat!$B132))</f>
        <v>28.183185000000002</v>
      </c>
      <c r="CK132" s="4">
        <f>IF(SUMIFS('FAOstat_value added'!$L:$L,'FAOstat_value added'!$J:$J,FAOstat!CK$4,'FAOstat_value added'!$D:$D,FAOstat!$B132)=0,CJ132*(1+Assumptions!$C$10),SUMIFS('FAOstat_value added'!$L:$L,'FAOstat_value added'!$J:$J,FAOstat!CK$4,'FAOstat_value added'!$D:$D,FAOstat!$B132))</f>
        <v>28.689167000000001</v>
      </c>
      <c r="CL132" s="4">
        <f>IF(SUMIFS('FAOstat_value added'!$L:$L,'FAOstat_value added'!$J:$J,FAOstat!CL$4,'FAOstat_value added'!$D:$D,FAOstat!$B132)=0,CK132*(1+Assumptions!$C$10),SUMIFS('FAOstat_value added'!$L:$L,'FAOstat_value added'!$J:$J,FAOstat!CL$4,'FAOstat_value added'!$D:$D,FAOstat!$B132))</f>
        <v>28.670489</v>
      </c>
      <c r="CM132" s="4">
        <f>IF(SUMIFS('FAOstat_value added'!$L:$L,'FAOstat_value added'!$J:$J,FAOstat!CM$4,'FAOstat_value added'!$D:$D,FAOstat!$B132)=0,CL132*(1+Assumptions!$C$10),SUMIFS('FAOstat_value added'!$L:$L,'FAOstat_value added'!$J:$J,FAOstat!CM$4,'FAOstat_value added'!$D:$D,FAOstat!$B132))</f>
        <v>32.252189000000001</v>
      </c>
      <c r="CN132" s="4">
        <f>IF(SUMIFS('FAOstat_value added'!$L:$L,'FAOstat_value added'!$J:$J,FAOstat!CN$4,'FAOstat_value added'!$D:$D,FAOstat!$B132)=0,CM132*(1+Assumptions!$C$10),SUMIFS('FAOstat_value added'!$L:$L,'FAOstat_value added'!$J:$J,FAOstat!CN$4,'FAOstat_value added'!$D:$D,FAOstat!$B132))</f>
        <v>32.897232780000003</v>
      </c>
      <c r="CO132" s="36">
        <f t="shared" si="49"/>
        <v>-1</v>
      </c>
    </row>
    <row r="133" spans="2:93" x14ac:dyDescent="0.35">
      <c r="B133" t="s">
        <v>287</v>
      </c>
      <c r="C133">
        <f t="shared" si="29"/>
        <v>0</v>
      </c>
      <c r="D133">
        <f t="shared" si="30"/>
        <v>0</v>
      </c>
      <c r="E133">
        <f t="shared" si="31"/>
        <v>0</v>
      </c>
      <c r="F133">
        <f t="shared" si="32"/>
        <v>0</v>
      </c>
      <c r="G133">
        <f t="shared" si="33"/>
        <v>0</v>
      </c>
      <c r="H133">
        <f t="shared" si="34"/>
        <v>0</v>
      </c>
      <c r="I133">
        <f t="shared" si="35"/>
        <v>0</v>
      </c>
      <c r="J133">
        <f t="shared" si="36"/>
        <v>0</v>
      </c>
      <c r="K133">
        <f t="shared" si="37"/>
        <v>0</v>
      </c>
      <c r="L133">
        <f t="shared" si="38"/>
        <v>0</v>
      </c>
      <c r="M133" s="4">
        <f t="shared" si="39"/>
        <v>0</v>
      </c>
      <c r="N133" s="4">
        <f t="shared" si="40"/>
        <v>0</v>
      </c>
      <c r="O133" s="4">
        <f t="shared" si="41"/>
        <v>0</v>
      </c>
      <c r="P133" s="4">
        <f t="shared" si="42"/>
        <v>0</v>
      </c>
      <c r="Q133" s="4">
        <f t="shared" si="43"/>
        <v>1</v>
      </c>
      <c r="R133" s="4">
        <f t="shared" si="44"/>
        <v>1.27</v>
      </c>
      <c r="S133" s="4">
        <f t="shared" si="45"/>
        <v>1.26</v>
      </c>
      <c r="T133" s="4">
        <f t="shared" si="46"/>
        <v>1.07</v>
      </c>
      <c r="U133" s="4">
        <f t="shared" si="47"/>
        <v>1.33</v>
      </c>
      <c r="V133" s="4">
        <f t="shared" si="48"/>
        <v>0</v>
      </c>
      <c r="W133">
        <f>SUMIFS('FAOstat _govt exp'!$L:$L,'FAOstat _govt exp'!$J:$J,FAOstat!W$4,'FAOstat _govt exp'!$H:$H,FAOstat!W$3,'FAOstat _govt exp'!$D:$D,FAOstat!$B133)</f>
        <v>0</v>
      </c>
      <c r="X133">
        <f>SUMIFS('FAOstat _govt exp'!$L:$L,'FAOstat _govt exp'!$J:$J,FAOstat!X$4,'FAOstat _govt exp'!$H:$H,FAOstat!X$3,'FAOstat _govt exp'!$D:$D,FAOstat!$B133)</f>
        <v>0</v>
      </c>
      <c r="Y133">
        <f>SUMIFS('FAOstat _govt exp'!$L:$L,'FAOstat _govt exp'!$J:$J,FAOstat!Y$4,'FAOstat _govt exp'!$H:$H,FAOstat!Y$3,'FAOstat _govt exp'!$D:$D,FAOstat!$B133)</f>
        <v>0</v>
      </c>
      <c r="Z133">
        <f>SUMIFS('FAOstat _govt exp'!$L:$L,'FAOstat _govt exp'!$J:$J,FAOstat!Z$4,'FAOstat _govt exp'!$H:$H,FAOstat!Z$3,'FAOstat _govt exp'!$D:$D,FAOstat!$B133)</f>
        <v>0</v>
      </c>
      <c r="AA133">
        <f>SUMIFS('FAOstat _govt exp'!$L:$L,'FAOstat _govt exp'!$J:$J,FAOstat!AA$4,'FAOstat _govt exp'!$H:$H,FAOstat!AA$3,'FAOstat _govt exp'!$D:$D,FAOstat!$B133)</f>
        <v>0</v>
      </c>
      <c r="AB133">
        <f>SUMIFS('FAOstat _govt exp'!$L:$L,'FAOstat _govt exp'!$J:$J,FAOstat!AB$4,'FAOstat _govt exp'!$H:$H,FAOstat!AB$3,'FAOstat _govt exp'!$D:$D,FAOstat!$B133)</f>
        <v>0</v>
      </c>
      <c r="AC133">
        <f>SUMIFS('FAOstat _govt exp'!$L:$L,'FAOstat _govt exp'!$J:$J,FAOstat!AC$4,'FAOstat _govt exp'!$H:$H,FAOstat!AC$3,'FAOstat _govt exp'!$D:$D,FAOstat!$B133)</f>
        <v>0</v>
      </c>
      <c r="AD133">
        <f>SUMIFS('FAOstat _govt exp'!$L:$L,'FAOstat _govt exp'!$J:$J,FAOstat!AD$4,'FAOstat _govt exp'!$H:$H,FAOstat!AD$3,'FAOstat _govt exp'!$D:$D,FAOstat!$B133)</f>
        <v>0</v>
      </c>
      <c r="AE133">
        <f>SUMIFS('FAOstat _govt exp'!$L:$L,'FAOstat _govt exp'!$J:$J,FAOstat!AE$4,'FAOstat _govt exp'!$H:$H,FAOstat!AE$3,'FAOstat _govt exp'!$D:$D,FAOstat!$B133)</f>
        <v>0</v>
      </c>
      <c r="AF133">
        <f>SUMIFS('FAOstat _govt exp'!$L:$L,'FAOstat _govt exp'!$J:$J,FAOstat!AF$4,'FAOstat _govt exp'!$H:$H,FAOstat!AF$3,'FAOstat _govt exp'!$D:$D,FAOstat!$B133)</f>
        <v>0</v>
      </c>
      <c r="AG133">
        <f>SUMIFS('FAOstat _govt exp'!$L:$L,'FAOstat _govt exp'!$J:$J,FAOstat!AG$4,'FAOstat _govt exp'!$H:$H,FAOstat!AG$3,'FAOstat _govt exp'!$D:$D,FAOstat!$B133)</f>
        <v>0</v>
      </c>
      <c r="AH133">
        <f>SUMIFS('FAOstat _govt exp'!$L:$L,'FAOstat _govt exp'!$J:$J,FAOstat!AH$4,'FAOstat _govt exp'!$H:$H,FAOstat!AH$3,'FAOstat _govt exp'!$D:$D,FAOstat!$B133)</f>
        <v>0</v>
      </c>
      <c r="AI133">
        <f>SUMIFS('FAOstat _govt exp'!$L:$L,'FAOstat _govt exp'!$J:$J,FAOstat!AI$4,'FAOstat _govt exp'!$H:$H,FAOstat!AI$3,'FAOstat _govt exp'!$D:$D,FAOstat!$B133)</f>
        <v>0</v>
      </c>
      <c r="AJ133">
        <f>SUMIFS('FAOstat _govt exp'!$L:$L,'FAOstat _govt exp'!$J:$J,FAOstat!AJ$4,'FAOstat _govt exp'!$H:$H,FAOstat!AJ$3,'FAOstat _govt exp'!$D:$D,FAOstat!$B133)</f>
        <v>0</v>
      </c>
      <c r="AK133">
        <f>SUMIFS('FAOstat _govt exp'!$L:$L,'FAOstat _govt exp'!$J:$J,FAOstat!AK$4,'FAOstat _govt exp'!$H:$H,FAOstat!AK$3,'FAOstat _govt exp'!$D:$D,FAOstat!$B133)</f>
        <v>0</v>
      </c>
      <c r="AL133">
        <f>SUMIFS('FAOstat _govt exp'!$L:$L,'FAOstat _govt exp'!$J:$J,FAOstat!AL$4,'FAOstat _govt exp'!$H:$H,FAOstat!AL$3,'FAOstat _govt exp'!$D:$D,FAOstat!$B133)</f>
        <v>0</v>
      </c>
      <c r="AM133">
        <f>SUMIFS('FAOstat _govt exp'!$L:$L,'FAOstat _govt exp'!$J:$J,FAOstat!AM$4,'FAOstat _govt exp'!$H:$H,FAOstat!AM$3,'FAOstat _govt exp'!$D:$D,FAOstat!$B133)</f>
        <v>0</v>
      </c>
      <c r="AN133">
        <f>SUMIFS('FAOstat _govt exp'!$L:$L,'FAOstat _govt exp'!$J:$J,FAOstat!AN$4,'FAOstat _govt exp'!$H:$H,FAOstat!AN$3,'FAOstat _govt exp'!$D:$D,FAOstat!$B133)</f>
        <v>0</v>
      </c>
      <c r="AO133">
        <f>SUMIFS('FAOstat _govt exp'!$L:$L,'FAOstat _govt exp'!$J:$J,FAOstat!AO$4,'FAOstat _govt exp'!$H:$H,FAOstat!AO$3,'FAOstat _govt exp'!$D:$D,FAOstat!$B133)</f>
        <v>0</v>
      </c>
      <c r="AP133">
        <f>SUMIFS('FAOstat _govt exp'!$L:$L,'FAOstat _govt exp'!$J:$J,FAOstat!AP$4,'FAOstat _govt exp'!$H:$H,FAOstat!AP$3,'FAOstat _govt exp'!$D:$D,FAOstat!$B133)</f>
        <v>0</v>
      </c>
      <c r="AQ133">
        <f>SUMIFS('FAOstat _govt exp'!$L:$L,'FAOstat _govt exp'!$J:$J,FAOstat!AQ$4,'FAOstat _govt exp'!$H:$H,FAOstat!AQ$3,'FAOstat _govt exp'!$D:$D,FAOstat!$B133)</f>
        <v>0</v>
      </c>
      <c r="AR133">
        <f>SUMIFS('FAOstat _govt exp'!$L:$L,'FAOstat _govt exp'!$J:$J,FAOstat!AR$4,'FAOstat _govt exp'!$H:$H,FAOstat!AR$3,'FAOstat _govt exp'!$D:$D,FAOstat!$B133)</f>
        <v>0</v>
      </c>
      <c r="AS133">
        <f>SUMIFS('FAOstat _govt exp'!$L:$L,'FAOstat _govt exp'!$J:$J,FAOstat!AS$4,'FAOstat _govt exp'!$H:$H,FAOstat!AS$3,'FAOstat _govt exp'!$D:$D,FAOstat!$B133)</f>
        <v>0</v>
      </c>
      <c r="AT133">
        <f>SUMIFS('FAOstat _govt exp'!$L:$L,'FAOstat _govt exp'!$J:$J,FAOstat!AT$4,'FAOstat _govt exp'!$H:$H,FAOstat!AT$3,'FAOstat _govt exp'!$D:$D,FAOstat!$B133)</f>
        <v>0</v>
      </c>
      <c r="AU133">
        <f>SUMIFS('FAOstat _govt exp'!$L:$L,'FAOstat _govt exp'!$J:$J,FAOstat!AU$4,'FAOstat _govt exp'!$H:$H,FAOstat!AU$3,'FAOstat _govt exp'!$D:$D,FAOstat!$B133)</f>
        <v>0</v>
      </c>
      <c r="AV133">
        <f>SUMIFS('FAOstat _govt exp'!$L:$L,'FAOstat _govt exp'!$J:$J,FAOstat!AV$4,'FAOstat _govt exp'!$H:$H,FAOstat!AV$3,'FAOstat _govt exp'!$D:$D,FAOstat!$B133)</f>
        <v>0</v>
      </c>
      <c r="AW133">
        <f>SUMIFS('FAOstat _govt exp'!$L:$L,'FAOstat _govt exp'!$J:$J,FAOstat!AW$4,'FAOstat _govt exp'!$H:$H,FAOstat!AW$3,'FAOstat _govt exp'!$D:$D,FAOstat!$B133)</f>
        <v>0</v>
      </c>
      <c r="AX133">
        <f>SUMIFS('FAOstat _govt exp'!$L:$L,'FAOstat _govt exp'!$J:$J,FAOstat!AX$4,'FAOstat _govt exp'!$H:$H,FAOstat!AX$3,'FAOstat _govt exp'!$D:$D,FAOstat!$B133)</f>
        <v>0</v>
      </c>
      <c r="AY133">
        <f>SUMIFS('FAOstat _govt exp'!$L:$L,'FAOstat _govt exp'!$J:$J,FAOstat!AY$4,'FAOstat _govt exp'!$H:$H,FAOstat!AY$3,'FAOstat _govt exp'!$D:$D,FAOstat!$B133)</f>
        <v>0</v>
      </c>
      <c r="AZ133">
        <f>SUMIFS('FAOstat _govt exp'!$L:$L,'FAOstat _govt exp'!$J:$J,FAOstat!AZ$4,'FAOstat _govt exp'!$H:$H,FAOstat!AZ$3,'FAOstat _govt exp'!$D:$D,FAOstat!$B133)</f>
        <v>0</v>
      </c>
      <c r="BA133">
        <f>SUMIFS('FAOstat _govt exp'!$L:$L,'FAOstat _govt exp'!$J:$J,FAOstat!BA$4,'FAOstat _govt exp'!$H:$H,FAOstat!BA$3,'FAOstat _govt exp'!$D:$D,FAOstat!$B133)</f>
        <v>0</v>
      </c>
      <c r="BB133">
        <f>SUMIFS('FAOstat _govt exp'!$L:$L,'FAOstat _govt exp'!$J:$J,FAOstat!BB$4,'FAOstat _govt exp'!$H:$H,FAOstat!BB$3,'FAOstat _govt exp'!$D:$D,FAOstat!$B133)</f>
        <v>0</v>
      </c>
      <c r="BC133">
        <f>SUMIFS('FAOstat _govt exp'!$L:$L,'FAOstat _govt exp'!$J:$J,FAOstat!BC$4,'FAOstat _govt exp'!$H:$H,FAOstat!BC$3,'FAOstat _govt exp'!$D:$D,FAOstat!$B133)</f>
        <v>0</v>
      </c>
      <c r="BD133">
        <f>SUMIFS('FAOstat _govt exp'!$L:$L,'FAOstat _govt exp'!$J:$J,FAOstat!BD$4,'FAOstat _govt exp'!$H:$H,FAOstat!BD$3,'FAOstat _govt exp'!$D:$D,FAOstat!$B133)</f>
        <v>0</v>
      </c>
      <c r="BE133">
        <f>SUMIFS('FAOstat _govt exp'!$L:$L,'FAOstat _govt exp'!$J:$J,FAOstat!BE$4,'FAOstat _govt exp'!$H:$H,FAOstat!BE$3,'FAOstat _govt exp'!$D:$D,FAOstat!$B133)</f>
        <v>1</v>
      </c>
      <c r="BF133">
        <f>SUMIFS('FAOstat _govt exp'!$L:$L,'FAOstat _govt exp'!$J:$J,FAOstat!BF$4,'FAOstat _govt exp'!$H:$H,FAOstat!BF$3,'FAOstat _govt exp'!$D:$D,FAOstat!$B133)</f>
        <v>1.27</v>
      </c>
      <c r="BG133">
        <f>SUMIFS('FAOstat _govt exp'!$L:$L,'FAOstat _govt exp'!$J:$J,FAOstat!BG$4,'FAOstat _govt exp'!$H:$H,FAOstat!BG$3,'FAOstat _govt exp'!$D:$D,FAOstat!$B133)</f>
        <v>1.26</v>
      </c>
      <c r="BH133">
        <f>SUMIFS('FAOstat _govt exp'!$L:$L,'FAOstat _govt exp'!$J:$J,FAOstat!BH$4,'FAOstat _govt exp'!$H:$H,FAOstat!BH$3,'FAOstat _govt exp'!$D:$D,FAOstat!$B133)</f>
        <v>1.07</v>
      </c>
      <c r="BI133">
        <f>SUMIFS('FAOstat _govt exp'!$L:$L,'FAOstat _govt exp'!$J:$J,FAOstat!BI$4,'FAOstat _govt exp'!$H:$H,FAOstat!BI$3,'FAOstat _govt exp'!$D:$D,FAOstat!$B133)</f>
        <v>1.33</v>
      </c>
      <c r="BJ133">
        <f>SUMIFS('FAOstat _govt exp'!$L:$L,'FAOstat _govt exp'!$J:$J,FAOstat!BJ$4,'FAOstat _govt exp'!$H:$H,FAOstat!BJ$3,'FAOstat _govt exp'!$D:$D,FAOstat!$B133)</f>
        <v>0</v>
      </c>
      <c r="BK133">
        <f>SUMIFS('FAOstat _govt exp'!$L:$L,'FAOstat _govt exp'!$J:$J,FAOstat!BK$4,'FAOstat _govt exp'!$H:$H,FAOstat!BK$3,'FAOstat _govt exp'!$D:$D,FAOstat!$B133)</f>
        <v>0</v>
      </c>
      <c r="BL133">
        <f>SUMIFS('FAOstat _govt exp'!$L:$L,'FAOstat _govt exp'!$J:$J,FAOstat!BL$4,'FAOstat _govt exp'!$H:$H,FAOstat!BL$3,'FAOstat _govt exp'!$D:$D,FAOstat!$B133)</f>
        <v>0</v>
      </c>
      <c r="BM133">
        <f>SUMIFS('FAOstat _govt exp'!$L:$L,'FAOstat _govt exp'!$J:$J,FAOstat!BM$4,'FAOstat _govt exp'!$H:$H,FAOstat!BM$3,'FAOstat _govt exp'!$D:$D,FAOstat!$B133)</f>
        <v>0</v>
      </c>
      <c r="BN133">
        <f>SUMIFS('FAOstat _govt exp'!$L:$L,'FAOstat _govt exp'!$J:$J,FAOstat!BN$4,'FAOstat _govt exp'!$H:$H,FAOstat!BN$3,'FAOstat _govt exp'!$D:$D,FAOstat!$B133)</f>
        <v>0</v>
      </c>
      <c r="BO133">
        <f>SUMIFS('FAOstat _govt exp'!$L:$L,'FAOstat _govt exp'!$J:$J,FAOstat!BO$4,'FAOstat _govt exp'!$H:$H,FAOstat!BO$3,'FAOstat _govt exp'!$D:$D,FAOstat!$B133)</f>
        <v>0</v>
      </c>
      <c r="BP133">
        <f>SUMIFS('FAOstat _govt exp'!$L:$L,'FAOstat _govt exp'!$J:$J,FAOstat!BP$4,'FAOstat _govt exp'!$H:$H,FAOstat!BP$3,'FAOstat _govt exp'!$D:$D,FAOstat!$B133)</f>
        <v>0</v>
      </c>
      <c r="BQ133">
        <f>SUMIFS('FAOstat _govt exp'!$L:$L,'FAOstat _govt exp'!$J:$J,FAOstat!BQ$4,'FAOstat _govt exp'!$H:$H,FAOstat!BQ$3,'FAOstat _govt exp'!$D:$D,FAOstat!$B133)</f>
        <v>0</v>
      </c>
      <c r="BR133">
        <f>SUMIFS('FAOstat _govt exp'!$L:$L,'FAOstat _govt exp'!$J:$J,FAOstat!BR$4,'FAOstat _govt exp'!$H:$H,FAOstat!BR$3,'FAOstat _govt exp'!$D:$D,FAOstat!$B133)</f>
        <v>0</v>
      </c>
      <c r="BS133">
        <f>SUMIFS('FAOstat _govt exp'!$L:$L,'FAOstat _govt exp'!$J:$J,FAOstat!BS$4,'FAOstat _govt exp'!$H:$H,FAOstat!BS$3,'FAOstat _govt exp'!$D:$D,FAOstat!$B133)</f>
        <v>0</v>
      </c>
      <c r="BT133">
        <f>SUMIFS('FAOstat _govt exp'!$L:$L,'FAOstat _govt exp'!$J:$J,FAOstat!BT$4,'FAOstat _govt exp'!$H:$H,FAOstat!BT$3,'FAOstat _govt exp'!$D:$D,FAOstat!$B133)</f>
        <v>0</v>
      </c>
      <c r="BU133">
        <f>SUMIFS('FAOstat _govt exp'!$L:$L,'FAOstat _govt exp'!$J:$J,FAOstat!BU$4,'FAOstat _govt exp'!$H:$H,FAOstat!BU$3,'FAOstat _govt exp'!$D:$D,FAOstat!$B133)</f>
        <v>0</v>
      </c>
      <c r="BV133">
        <f>SUMIFS('FAOstat _govt exp'!$L:$L,'FAOstat _govt exp'!$J:$J,FAOstat!BV$4,'FAOstat _govt exp'!$H:$H,FAOstat!BV$3,'FAOstat _govt exp'!$D:$D,FAOstat!$B133)</f>
        <v>0</v>
      </c>
      <c r="BW133">
        <f>SUMIFS('FAOstat _govt exp'!$L:$L,'FAOstat _govt exp'!$J:$J,FAOstat!BW$4,'FAOstat _govt exp'!$H:$H,FAOstat!BW$3,'FAOstat _govt exp'!$D:$D,FAOstat!$B133)</f>
        <v>0</v>
      </c>
      <c r="BX133">
        <f>SUMIFS('FAOstat _govt exp'!$L:$L,'FAOstat _govt exp'!$J:$J,FAOstat!BX$4,'FAOstat _govt exp'!$H:$H,FAOstat!BX$3,'FAOstat _govt exp'!$D:$D,FAOstat!$B133)</f>
        <v>0</v>
      </c>
      <c r="BY133">
        <f>SUMIFS('FAOstat _govt exp'!$L:$L,'FAOstat _govt exp'!$J:$J,FAOstat!BY$4,'FAOstat _govt exp'!$H:$H,FAOstat!BY$3,'FAOstat _govt exp'!$D:$D,FAOstat!$B133)</f>
        <v>0</v>
      </c>
      <c r="BZ133">
        <f>SUMIFS('FAOstat _govt exp'!$L:$L,'FAOstat _govt exp'!$J:$J,FAOstat!BZ$4,'FAOstat _govt exp'!$H:$H,FAOstat!BZ$3,'FAOstat _govt exp'!$D:$D,FAOstat!$B133)</f>
        <v>0</v>
      </c>
      <c r="CA133">
        <f>SUMIFS('FAOstat _govt exp'!$L:$L,'FAOstat _govt exp'!$J:$J,FAOstat!CA$4,'FAOstat _govt exp'!$H:$H,FAOstat!CA$3,'FAOstat _govt exp'!$D:$D,FAOstat!$B133)</f>
        <v>0</v>
      </c>
      <c r="CB133">
        <f>SUMIFS('FAOstat _govt exp'!$L:$L,'FAOstat _govt exp'!$J:$J,FAOstat!CB$4,'FAOstat _govt exp'!$H:$H,FAOstat!CB$3,'FAOstat _govt exp'!$D:$D,FAOstat!$B133)</f>
        <v>0</v>
      </c>
      <c r="CC133">
        <f>SUMIFS('FAOstat _govt exp'!$L:$L,'FAOstat _govt exp'!$J:$J,FAOstat!CC$4,'FAOstat _govt exp'!$H:$H,FAOstat!CC$3,'FAOstat _govt exp'!$D:$D,FAOstat!$B133)</f>
        <v>0</v>
      </c>
      <c r="CD133">
        <f>SUMIFS('FAOstat _govt exp'!$L:$L,'FAOstat _govt exp'!$J:$J,FAOstat!CD$4,'FAOstat _govt exp'!$H:$H,FAOstat!CD$3,'FAOstat _govt exp'!$D:$D,FAOstat!$B133)</f>
        <v>0</v>
      </c>
      <c r="CE133" s="4">
        <f>SUMIFS('FAOstat_value added'!$L:$L,'FAOstat_value added'!$J:$J,FAOstat!CE$4,'FAOstat_value added'!$D:$D,FAOstat!$B133)</f>
        <v>1364.876211</v>
      </c>
      <c r="CF133" s="4">
        <f>IF(SUMIFS('FAOstat_value added'!$L:$L,'FAOstat_value added'!$J:$J,FAOstat!CF$4,'FAOstat_value added'!$D:$D,FAOstat!$B133)=0,CE133*(1+Assumptions!$C$10),SUMIFS('FAOstat_value added'!$L:$L,'FAOstat_value added'!$J:$J,FAOstat!CF$4,'FAOstat_value added'!$D:$D,FAOstat!$B133))</f>
        <v>1606.4382599999999</v>
      </c>
      <c r="CG133" s="4">
        <f>IF(SUMIFS('FAOstat_value added'!$L:$L,'FAOstat_value added'!$J:$J,FAOstat!CG$4,'FAOstat_value added'!$D:$D,FAOstat!$B133)=0,CF133*(1+Assumptions!$C$10),SUMIFS('FAOstat_value added'!$L:$L,'FAOstat_value added'!$J:$J,FAOstat!CG$4,'FAOstat_value added'!$D:$D,FAOstat!$B133))</f>
        <v>1923.4427479999999</v>
      </c>
      <c r="CH133" s="4">
        <f>IF(SUMIFS('FAOstat_value added'!$L:$L,'FAOstat_value added'!$J:$J,FAOstat!CH$4,'FAOstat_value added'!$D:$D,FAOstat!$B133)=0,CG133*(1+Assumptions!$C$10),SUMIFS('FAOstat_value added'!$L:$L,'FAOstat_value added'!$J:$J,FAOstat!CH$4,'FAOstat_value added'!$D:$D,FAOstat!$B133))</f>
        <v>2360.943479</v>
      </c>
      <c r="CI133" s="4">
        <f>IF(SUMIFS('FAOstat_value added'!$L:$L,'FAOstat_value added'!$J:$J,FAOstat!CI$4,'FAOstat_value added'!$D:$D,FAOstat!$B133)=0,CH133*(1+Assumptions!$C$10),SUMIFS('FAOstat_value added'!$L:$L,'FAOstat_value added'!$J:$J,FAOstat!CI$4,'FAOstat_value added'!$D:$D,FAOstat!$B133))</f>
        <v>2597.4770600000002</v>
      </c>
      <c r="CJ133" s="4">
        <f>IF(SUMIFS('FAOstat_value added'!$L:$L,'FAOstat_value added'!$J:$J,FAOstat!CJ$4,'FAOstat_value added'!$D:$D,FAOstat!$B133)=0,CI133*(1+Assumptions!$C$10),SUMIFS('FAOstat_value added'!$L:$L,'FAOstat_value added'!$J:$J,FAOstat!CJ$4,'FAOstat_value added'!$D:$D,FAOstat!$B133))</f>
        <v>2495.9939359999998</v>
      </c>
      <c r="CK133" s="4">
        <f>IF(SUMIFS('FAOstat_value added'!$L:$L,'FAOstat_value added'!$J:$J,FAOstat!CK$4,'FAOstat_value added'!$D:$D,FAOstat!$B133)=0,CJ133*(1+Assumptions!$C$10),SUMIFS('FAOstat_value added'!$L:$L,'FAOstat_value added'!$J:$J,FAOstat!CK$4,'FAOstat_value added'!$D:$D,FAOstat!$B133))</f>
        <v>2230.5956919999999</v>
      </c>
      <c r="CL133" s="4">
        <f>IF(SUMIFS('FAOstat_value added'!$L:$L,'FAOstat_value added'!$J:$J,FAOstat!CL$4,'FAOstat_value added'!$D:$D,FAOstat!$B133)=0,CK133*(1+Assumptions!$C$10),SUMIFS('FAOstat_value added'!$L:$L,'FAOstat_value added'!$J:$J,FAOstat!CL$4,'FAOstat_value added'!$D:$D,FAOstat!$B133))</f>
        <v>2254.2760119999998</v>
      </c>
      <c r="CM133" s="4">
        <f>IF(SUMIFS('FAOstat_value added'!$L:$L,'FAOstat_value added'!$J:$J,FAOstat!CM$4,'FAOstat_value added'!$D:$D,FAOstat!$B133)=0,CL133*(1+Assumptions!$C$10),SUMIFS('FAOstat_value added'!$L:$L,'FAOstat_value added'!$J:$J,FAOstat!CM$4,'FAOstat_value added'!$D:$D,FAOstat!$B133))</f>
        <v>2407.5382730000001</v>
      </c>
      <c r="CN133" s="4">
        <f>IF(SUMIFS('FAOstat_value added'!$L:$L,'FAOstat_value added'!$J:$J,FAOstat!CN$4,'FAOstat_value added'!$D:$D,FAOstat!$B133)=0,CM133*(1+Assumptions!$C$10),SUMIFS('FAOstat_value added'!$L:$L,'FAOstat_value added'!$J:$J,FAOstat!CN$4,'FAOstat_value added'!$D:$D,FAOstat!$B133))</f>
        <v>2455.6890384600001</v>
      </c>
      <c r="CO133" s="36">
        <f t="shared" si="49"/>
        <v>0</v>
      </c>
    </row>
    <row r="134" spans="2:93" x14ac:dyDescent="0.35">
      <c r="B134" t="s">
        <v>289</v>
      </c>
      <c r="C134">
        <f t="shared" ref="C134:C164" si="50">IF(AQ134=0,BU134,AQ134)</f>
        <v>0</v>
      </c>
      <c r="D134">
        <f t="shared" ref="D134:D164" si="51">IF(AR134=0,BV134,AR134)</f>
        <v>0</v>
      </c>
      <c r="E134">
        <f t="shared" ref="E134:E164" si="52">IF(AS134=0,BW134,AS134)</f>
        <v>0</v>
      </c>
      <c r="F134">
        <f t="shared" ref="F134:F164" si="53">IF(AT134=0,BX134,AT134)</f>
        <v>0</v>
      </c>
      <c r="G134">
        <f t="shared" ref="G134:G164" si="54">IF(AU134=0,BY134,AU134)</f>
        <v>0</v>
      </c>
      <c r="H134">
        <f t="shared" ref="H134:H164" si="55">IF(AV134=0,BZ134,AV134)</f>
        <v>0</v>
      </c>
      <c r="I134">
        <f t="shared" ref="I134:I164" si="56">IF(AW134=0,CA134,AW134)</f>
        <v>0</v>
      </c>
      <c r="J134">
        <f t="shared" ref="J134:J164" si="57">IF(AX134=0,CB134,AX134)</f>
        <v>0</v>
      </c>
      <c r="K134">
        <f t="shared" ref="K134:K164" si="58">IF(AY134=0,CC134,AY134)</f>
        <v>0</v>
      </c>
      <c r="L134">
        <f t="shared" ref="L134:L164" si="59">IF(AZ134=0,CD134,AZ134)</f>
        <v>0</v>
      </c>
      <c r="M134" s="4">
        <f t="shared" ref="M134:M164" si="60">IF(W134=0,BA134,W134)+IF(AG134=0,BK134,AG134)+IF(AQ134=0,BU134,AQ134)</f>
        <v>84.27</v>
      </c>
      <c r="N134" s="4">
        <f t="shared" ref="N134:N164" si="61">IF(X134=0,BB134,X134)+IF(AH134=0,BL134,AH134)+IF(AR134=0,BV134,AR134)</f>
        <v>99.3</v>
      </c>
      <c r="O134" s="4">
        <f t="shared" ref="O134:O164" si="62">IF(Y134=0,BC134,Y134)+IF(AI134=0,BM134,AI134)+IF(AS134=0,BW134,AS134)</f>
        <v>107.31</v>
      </c>
      <c r="P134" s="4">
        <f t="shared" ref="P134:P164" si="63">IF(Z134=0,BD134,Z134)+IF(AJ134=0,BN134,AJ134)+IF(AT134=0,BX134,AT134)</f>
        <v>116.76</v>
      </c>
      <c r="Q134" s="4">
        <f t="shared" ref="Q134:Q164" si="64">IF(AA134=0,BE134,AA134)+IF(AK134=0,BO134,AK134)+IF(AU134=0,BY134,AU134)</f>
        <v>124.78</v>
      </c>
      <c r="R134" s="4">
        <f t="shared" ref="R134:R164" si="65">IF(AB134=0,BF134,AB134)+IF(AL134=0,BP134,AL134)+IF(AV134=0,BZ134,AV134)</f>
        <v>134.78</v>
      </c>
      <c r="S134" s="4">
        <f t="shared" ref="S134:S164" si="66">IF(AC134=0,BG134,AC134)+IF(AM134=0,BQ134,AM134)+IF(AW134=0,CA134,AW134)</f>
        <v>160.47</v>
      </c>
      <c r="T134" s="4">
        <f t="shared" ref="T134:T164" si="67">IF(AD134=0,BH134,AD134)+IF(AN134=0,BR134,AN134)+IF(AX134=0,CB134,AX134)</f>
        <v>164.89</v>
      </c>
      <c r="U134" s="4">
        <f t="shared" ref="U134:U164" si="68">IF(AE134=0,BI134,AE134)+IF(AO134=0,BS134,AO134)+IF(AY134=0,CC134,AY134)</f>
        <v>0</v>
      </c>
      <c r="V134" s="4">
        <f t="shared" ref="V134:V164" si="69">IF(AF134=0,BJ134,AF134)+IF(AP134=0,BT134,AP134)+IF(AZ134=0,CD134,AZ134)</f>
        <v>0</v>
      </c>
      <c r="W134">
        <f>SUMIFS('FAOstat _govt exp'!$L:$L,'FAOstat _govt exp'!$J:$J,FAOstat!W$4,'FAOstat _govt exp'!$H:$H,FAOstat!W$3,'FAOstat _govt exp'!$D:$D,FAOstat!$B134)</f>
        <v>84.27</v>
      </c>
      <c r="X134">
        <f>SUMIFS('FAOstat _govt exp'!$L:$L,'FAOstat _govt exp'!$J:$J,FAOstat!X$4,'FAOstat _govt exp'!$H:$H,FAOstat!X$3,'FAOstat _govt exp'!$D:$D,FAOstat!$B134)</f>
        <v>99.3</v>
      </c>
      <c r="Y134">
        <f>SUMIFS('FAOstat _govt exp'!$L:$L,'FAOstat _govt exp'!$J:$J,FAOstat!Y$4,'FAOstat _govt exp'!$H:$H,FAOstat!Y$3,'FAOstat _govt exp'!$D:$D,FAOstat!$B134)</f>
        <v>107.31</v>
      </c>
      <c r="Z134">
        <f>SUMIFS('FAOstat _govt exp'!$L:$L,'FAOstat _govt exp'!$J:$J,FAOstat!Z$4,'FAOstat _govt exp'!$H:$H,FAOstat!Z$3,'FAOstat _govt exp'!$D:$D,FAOstat!$B134)</f>
        <v>116.76</v>
      </c>
      <c r="AA134">
        <f>SUMIFS('FAOstat _govt exp'!$L:$L,'FAOstat _govt exp'!$J:$J,FAOstat!AA$4,'FAOstat _govt exp'!$H:$H,FAOstat!AA$3,'FAOstat _govt exp'!$D:$D,FAOstat!$B134)</f>
        <v>124.78</v>
      </c>
      <c r="AB134">
        <f>SUMIFS('FAOstat _govt exp'!$L:$L,'FAOstat _govt exp'!$J:$J,FAOstat!AB$4,'FAOstat _govt exp'!$H:$H,FAOstat!AB$3,'FAOstat _govt exp'!$D:$D,FAOstat!$B134)</f>
        <v>134.78</v>
      </c>
      <c r="AC134">
        <f>SUMIFS('FAOstat _govt exp'!$L:$L,'FAOstat _govt exp'!$J:$J,FAOstat!AC$4,'FAOstat _govt exp'!$H:$H,FAOstat!AC$3,'FAOstat _govt exp'!$D:$D,FAOstat!$B134)</f>
        <v>160.47</v>
      </c>
      <c r="AD134">
        <f>SUMIFS('FAOstat _govt exp'!$L:$L,'FAOstat _govt exp'!$J:$J,FAOstat!AD$4,'FAOstat _govt exp'!$H:$H,FAOstat!AD$3,'FAOstat _govt exp'!$D:$D,FAOstat!$B134)</f>
        <v>164.89</v>
      </c>
      <c r="AE134">
        <f>SUMIFS('FAOstat _govt exp'!$L:$L,'FAOstat _govt exp'!$J:$J,FAOstat!AE$4,'FAOstat _govt exp'!$H:$H,FAOstat!AE$3,'FAOstat _govt exp'!$D:$D,FAOstat!$B134)</f>
        <v>0</v>
      </c>
      <c r="AF134">
        <f>SUMIFS('FAOstat _govt exp'!$L:$L,'FAOstat _govt exp'!$J:$J,FAOstat!AF$4,'FAOstat _govt exp'!$H:$H,FAOstat!AF$3,'FAOstat _govt exp'!$D:$D,FAOstat!$B134)</f>
        <v>0</v>
      </c>
      <c r="AG134">
        <f>SUMIFS('FAOstat _govt exp'!$L:$L,'FAOstat _govt exp'!$J:$J,FAOstat!AG$4,'FAOstat _govt exp'!$H:$H,FAOstat!AG$3,'FAOstat _govt exp'!$D:$D,FAOstat!$B134)</f>
        <v>0</v>
      </c>
      <c r="AH134">
        <f>SUMIFS('FAOstat _govt exp'!$L:$L,'FAOstat _govt exp'!$J:$J,FAOstat!AH$4,'FAOstat _govt exp'!$H:$H,FAOstat!AH$3,'FAOstat _govt exp'!$D:$D,FAOstat!$B134)</f>
        <v>0</v>
      </c>
      <c r="AI134">
        <f>SUMIFS('FAOstat _govt exp'!$L:$L,'FAOstat _govt exp'!$J:$J,FAOstat!AI$4,'FAOstat _govt exp'!$H:$H,FAOstat!AI$3,'FAOstat _govt exp'!$D:$D,FAOstat!$B134)</f>
        <v>0</v>
      </c>
      <c r="AJ134">
        <f>SUMIFS('FAOstat _govt exp'!$L:$L,'FAOstat _govt exp'!$J:$J,FAOstat!AJ$4,'FAOstat _govt exp'!$H:$H,FAOstat!AJ$3,'FAOstat _govt exp'!$D:$D,FAOstat!$B134)</f>
        <v>0</v>
      </c>
      <c r="AK134">
        <f>SUMIFS('FAOstat _govt exp'!$L:$L,'FAOstat _govt exp'!$J:$J,FAOstat!AK$4,'FAOstat _govt exp'!$H:$H,FAOstat!AK$3,'FAOstat _govt exp'!$D:$D,FAOstat!$B134)</f>
        <v>0</v>
      </c>
      <c r="AL134">
        <f>SUMIFS('FAOstat _govt exp'!$L:$L,'FAOstat _govt exp'!$J:$J,FAOstat!AL$4,'FAOstat _govt exp'!$H:$H,FAOstat!AL$3,'FAOstat _govt exp'!$D:$D,FAOstat!$B134)</f>
        <v>0</v>
      </c>
      <c r="AM134">
        <f>SUMIFS('FAOstat _govt exp'!$L:$L,'FAOstat _govt exp'!$J:$J,FAOstat!AM$4,'FAOstat _govt exp'!$H:$H,FAOstat!AM$3,'FAOstat _govt exp'!$D:$D,FAOstat!$B134)</f>
        <v>0</v>
      </c>
      <c r="AN134">
        <f>SUMIFS('FAOstat _govt exp'!$L:$L,'FAOstat _govt exp'!$J:$J,FAOstat!AN$4,'FAOstat _govt exp'!$H:$H,FAOstat!AN$3,'FAOstat _govt exp'!$D:$D,FAOstat!$B134)</f>
        <v>0</v>
      </c>
      <c r="AO134">
        <f>SUMIFS('FAOstat _govt exp'!$L:$L,'FAOstat _govt exp'!$J:$J,FAOstat!AO$4,'FAOstat _govt exp'!$H:$H,FAOstat!AO$3,'FAOstat _govt exp'!$D:$D,FAOstat!$B134)</f>
        <v>0</v>
      </c>
      <c r="AP134">
        <f>SUMIFS('FAOstat _govt exp'!$L:$L,'FAOstat _govt exp'!$J:$J,FAOstat!AP$4,'FAOstat _govt exp'!$H:$H,FAOstat!AP$3,'FAOstat _govt exp'!$D:$D,FAOstat!$B134)</f>
        <v>0</v>
      </c>
      <c r="AQ134">
        <f>SUMIFS('FAOstat _govt exp'!$L:$L,'FAOstat _govt exp'!$J:$J,FAOstat!AQ$4,'FAOstat _govt exp'!$H:$H,FAOstat!AQ$3,'FAOstat _govt exp'!$D:$D,FAOstat!$B134)</f>
        <v>0</v>
      </c>
      <c r="AR134">
        <f>SUMIFS('FAOstat _govt exp'!$L:$L,'FAOstat _govt exp'!$J:$J,FAOstat!AR$4,'FAOstat _govt exp'!$H:$H,FAOstat!AR$3,'FAOstat _govt exp'!$D:$D,FAOstat!$B134)</f>
        <v>0</v>
      </c>
      <c r="AS134">
        <f>SUMIFS('FAOstat _govt exp'!$L:$L,'FAOstat _govt exp'!$J:$J,FAOstat!AS$4,'FAOstat _govt exp'!$H:$H,FAOstat!AS$3,'FAOstat _govt exp'!$D:$D,FAOstat!$B134)</f>
        <v>0</v>
      </c>
      <c r="AT134">
        <f>SUMIFS('FAOstat _govt exp'!$L:$L,'FAOstat _govt exp'!$J:$J,FAOstat!AT$4,'FAOstat _govt exp'!$H:$H,FAOstat!AT$3,'FAOstat _govt exp'!$D:$D,FAOstat!$B134)</f>
        <v>0</v>
      </c>
      <c r="AU134">
        <f>SUMIFS('FAOstat _govt exp'!$L:$L,'FAOstat _govt exp'!$J:$J,FAOstat!AU$4,'FAOstat _govt exp'!$H:$H,FAOstat!AU$3,'FAOstat _govt exp'!$D:$D,FAOstat!$B134)</f>
        <v>0</v>
      </c>
      <c r="AV134">
        <f>SUMIFS('FAOstat _govt exp'!$L:$L,'FAOstat _govt exp'!$J:$J,FAOstat!AV$4,'FAOstat _govt exp'!$H:$H,FAOstat!AV$3,'FAOstat _govt exp'!$D:$D,FAOstat!$B134)</f>
        <v>0</v>
      </c>
      <c r="AW134">
        <f>SUMIFS('FAOstat _govt exp'!$L:$L,'FAOstat _govt exp'!$J:$J,FAOstat!AW$4,'FAOstat _govt exp'!$H:$H,FAOstat!AW$3,'FAOstat _govt exp'!$D:$D,FAOstat!$B134)</f>
        <v>0</v>
      </c>
      <c r="AX134">
        <f>SUMIFS('FAOstat _govt exp'!$L:$L,'FAOstat _govt exp'!$J:$J,FAOstat!AX$4,'FAOstat _govt exp'!$H:$H,FAOstat!AX$3,'FAOstat _govt exp'!$D:$D,FAOstat!$B134)</f>
        <v>0</v>
      </c>
      <c r="AY134">
        <f>SUMIFS('FAOstat _govt exp'!$L:$L,'FAOstat _govt exp'!$J:$J,FAOstat!AY$4,'FAOstat _govt exp'!$H:$H,FAOstat!AY$3,'FAOstat _govt exp'!$D:$D,FAOstat!$B134)</f>
        <v>0</v>
      </c>
      <c r="AZ134">
        <f>SUMIFS('FAOstat _govt exp'!$L:$L,'FAOstat _govt exp'!$J:$J,FAOstat!AZ$4,'FAOstat _govt exp'!$H:$H,FAOstat!AZ$3,'FAOstat _govt exp'!$D:$D,FAOstat!$B134)</f>
        <v>0</v>
      </c>
      <c r="BA134">
        <f>SUMIFS('FAOstat _govt exp'!$L:$L,'FAOstat _govt exp'!$J:$J,FAOstat!BA$4,'FAOstat _govt exp'!$H:$H,FAOstat!BA$3,'FAOstat _govt exp'!$D:$D,FAOstat!$B134)</f>
        <v>84.27</v>
      </c>
      <c r="BB134">
        <f>SUMIFS('FAOstat _govt exp'!$L:$L,'FAOstat _govt exp'!$J:$J,FAOstat!BB$4,'FAOstat _govt exp'!$H:$H,FAOstat!BB$3,'FAOstat _govt exp'!$D:$D,FAOstat!$B134)</f>
        <v>99.3</v>
      </c>
      <c r="BC134">
        <f>SUMIFS('FAOstat _govt exp'!$L:$L,'FAOstat _govt exp'!$J:$J,FAOstat!BC$4,'FAOstat _govt exp'!$H:$H,FAOstat!BC$3,'FAOstat _govt exp'!$D:$D,FAOstat!$B134)</f>
        <v>107.31</v>
      </c>
      <c r="BD134">
        <f>SUMIFS('FAOstat _govt exp'!$L:$L,'FAOstat _govt exp'!$J:$J,FAOstat!BD$4,'FAOstat _govt exp'!$H:$H,FAOstat!BD$3,'FAOstat _govt exp'!$D:$D,FAOstat!$B134)</f>
        <v>116.76</v>
      </c>
      <c r="BE134">
        <f>SUMIFS('FAOstat _govt exp'!$L:$L,'FAOstat _govt exp'!$J:$J,FAOstat!BE$4,'FAOstat _govt exp'!$H:$H,FAOstat!BE$3,'FAOstat _govt exp'!$D:$D,FAOstat!$B134)</f>
        <v>124.78</v>
      </c>
      <c r="BF134">
        <f>SUMIFS('FAOstat _govt exp'!$L:$L,'FAOstat _govt exp'!$J:$J,FAOstat!BF$4,'FAOstat _govt exp'!$H:$H,FAOstat!BF$3,'FAOstat _govt exp'!$D:$D,FAOstat!$B134)</f>
        <v>134.78</v>
      </c>
      <c r="BG134">
        <f>SUMIFS('FAOstat _govt exp'!$L:$L,'FAOstat _govt exp'!$J:$J,FAOstat!BG$4,'FAOstat _govt exp'!$H:$H,FAOstat!BG$3,'FAOstat _govt exp'!$D:$D,FAOstat!$B134)</f>
        <v>160.47</v>
      </c>
      <c r="BH134">
        <f>SUMIFS('FAOstat _govt exp'!$L:$L,'FAOstat _govt exp'!$J:$J,FAOstat!BH$4,'FAOstat _govt exp'!$H:$H,FAOstat!BH$3,'FAOstat _govt exp'!$D:$D,FAOstat!$B134)</f>
        <v>164.89</v>
      </c>
      <c r="BI134">
        <f>SUMIFS('FAOstat _govt exp'!$L:$L,'FAOstat _govt exp'!$J:$J,FAOstat!BI$4,'FAOstat _govt exp'!$H:$H,FAOstat!BI$3,'FAOstat _govt exp'!$D:$D,FAOstat!$B134)</f>
        <v>0</v>
      </c>
      <c r="BJ134">
        <f>SUMIFS('FAOstat _govt exp'!$L:$L,'FAOstat _govt exp'!$J:$J,FAOstat!BJ$4,'FAOstat _govt exp'!$H:$H,FAOstat!BJ$3,'FAOstat _govt exp'!$D:$D,FAOstat!$B134)</f>
        <v>0</v>
      </c>
      <c r="BK134">
        <f>SUMIFS('FAOstat _govt exp'!$L:$L,'FAOstat _govt exp'!$J:$J,FAOstat!BK$4,'FAOstat _govt exp'!$H:$H,FAOstat!BK$3,'FAOstat _govt exp'!$D:$D,FAOstat!$B134)</f>
        <v>0</v>
      </c>
      <c r="BL134">
        <f>SUMIFS('FAOstat _govt exp'!$L:$L,'FAOstat _govt exp'!$J:$J,FAOstat!BL$4,'FAOstat _govt exp'!$H:$H,FAOstat!BL$3,'FAOstat _govt exp'!$D:$D,FAOstat!$B134)</f>
        <v>0</v>
      </c>
      <c r="BM134">
        <f>SUMIFS('FAOstat _govt exp'!$L:$L,'FAOstat _govt exp'!$J:$J,FAOstat!BM$4,'FAOstat _govt exp'!$H:$H,FAOstat!BM$3,'FAOstat _govt exp'!$D:$D,FAOstat!$B134)</f>
        <v>0</v>
      </c>
      <c r="BN134">
        <f>SUMIFS('FAOstat _govt exp'!$L:$L,'FAOstat _govt exp'!$J:$J,FAOstat!BN$4,'FAOstat _govt exp'!$H:$H,FAOstat!BN$3,'FAOstat _govt exp'!$D:$D,FAOstat!$B134)</f>
        <v>0</v>
      </c>
      <c r="BO134">
        <f>SUMIFS('FAOstat _govt exp'!$L:$L,'FAOstat _govt exp'!$J:$J,FAOstat!BO$4,'FAOstat _govt exp'!$H:$H,FAOstat!BO$3,'FAOstat _govt exp'!$D:$D,FAOstat!$B134)</f>
        <v>0</v>
      </c>
      <c r="BP134">
        <f>SUMIFS('FAOstat _govt exp'!$L:$L,'FAOstat _govt exp'!$J:$J,FAOstat!BP$4,'FAOstat _govt exp'!$H:$H,FAOstat!BP$3,'FAOstat _govt exp'!$D:$D,FAOstat!$B134)</f>
        <v>0</v>
      </c>
      <c r="BQ134">
        <f>SUMIFS('FAOstat _govt exp'!$L:$L,'FAOstat _govt exp'!$J:$J,FAOstat!BQ$4,'FAOstat _govt exp'!$H:$H,FAOstat!BQ$3,'FAOstat _govt exp'!$D:$D,FAOstat!$B134)</f>
        <v>0</v>
      </c>
      <c r="BR134">
        <f>SUMIFS('FAOstat _govt exp'!$L:$L,'FAOstat _govt exp'!$J:$J,FAOstat!BR$4,'FAOstat _govt exp'!$H:$H,FAOstat!BR$3,'FAOstat _govt exp'!$D:$D,FAOstat!$B134)</f>
        <v>0</v>
      </c>
      <c r="BS134">
        <f>SUMIFS('FAOstat _govt exp'!$L:$L,'FAOstat _govt exp'!$J:$J,FAOstat!BS$4,'FAOstat _govt exp'!$H:$H,FAOstat!BS$3,'FAOstat _govt exp'!$D:$D,FAOstat!$B134)</f>
        <v>0</v>
      </c>
      <c r="BT134">
        <f>SUMIFS('FAOstat _govt exp'!$L:$L,'FAOstat _govt exp'!$J:$J,FAOstat!BT$4,'FAOstat _govt exp'!$H:$H,FAOstat!BT$3,'FAOstat _govt exp'!$D:$D,FAOstat!$B134)</f>
        <v>0</v>
      </c>
      <c r="BU134">
        <f>SUMIFS('FAOstat _govt exp'!$L:$L,'FAOstat _govt exp'!$J:$J,FAOstat!BU$4,'FAOstat _govt exp'!$H:$H,FAOstat!BU$3,'FAOstat _govt exp'!$D:$D,FAOstat!$B134)</f>
        <v>0</v>
      </c>
      <c r="BV134">
        <f>SUMIFS('FAOstat _govt exp'!$L:$L,'FAOstat _govt exp'!$J:$J,FAOstat!BV$4,'FAOstat _govt exp'!$H:$H,FAOstat!BV$3,'FAOstat _govt exp'!$D:$D,FAOstat!$B134)</f>
        <v>0</v>
      </c>
      <c r="BW134">
        <f>SUMIFS('FAOstat _govt exp'!$L:$L,'FAOstat _govt exp'!$J:$J,FAOstat!BW$4,'FAOstat _govt exp'!$H:$H,FAOstat!BW$3,'FAOstat _govt exp'!$D:$D,FAOstat!$B134)</f>
        <v>0</v>
      </c>
      <c r="BX134">
        <f>SUMIFS('FAOstat _govt exp'!$L:$L,'FAOstat _govt exp'!$J:$J,FAOstat!BX$4,'FAOstat _govt exp'!$H:$H,FAOstat!BX$3,'FAOstat _govt exp'!$D:$D,FAOstat!$B134)</f>
        <v>0</v>
      </c>
      <c r="BY134">
        <f>SUMIFS('FAOstat _govt exp'!$L:$L,'FAOstat _govt exp'!$J:$J,FAOstat!BY$4,'FAOstat _govt exp'!$H:$H,FAOstat!BY$3,'FAOstat _govt exp'!$D:$D,FAOstat!$B134)</f>
        <v>0</v>
      </c>
      <c r="BZ134">
        <f>SUMIFS('FAOstat _govt exp'!$L:$L,'FAOstat _govt exp'!$J:$J,FAOstat!BZ$4,'FAOstat _govt exp'!$H:$H,FAOstat!BZ$3,'FAOstat _govt exp'!$D:$D,FAOstat!$B134)</f>
        <v>0</v>
      </c>
      <c r="CA134">
        <f>SUMIFS('FAOstat _govt exp'!$L:$L,'FAOstat _govt exp'!$J:$J,FAOstat!CA$4,'FAOstat _govt exp'!$H:$H,FAOstat!CA$3,'FAOstat _govt exp'!$D:$D,FAOstat!$B134)</f>
        <v>0</v>
      </c>
      <c r="CB134">
        <f>SUMIFS('FAOstat _govt exp'!$L:$L,'FAOstat _govt exp'!$J:$J,FAOstat!CB$4,'FAOstat _govt exp'!$H:$H,FAOstat!CB$3,'FAOstat _govt exp'!$D:$D,FAOstat!$B134)</f>
        <v>0</v>
      </c>
      <c r="CC134">
        <f>SUMIFS('FAOstat _govt exp'!$L:$L,'FAOstat _govt exp'!$J:$J,FAOstat!CC$4,'FAOstat _govt exp'!$H:$H,FAOstat!CC$3,'FAOstat _govt exp'!$D:$D,FAOstat!$B134)</f>
        <v>0</v>
      </c>
      <c r="CD134">
        <f>SUMIFS('FAOstat _govt exp'!$L:$L,'FAOstat _govt exp'!$J:$J,FAOstat!CD$4,'FAOstat _govt exp'!$H:$H,FAOstat!CD$3,'FAOstat _govt exp'!$D:$D,FAOstat!$B134)</f>
        <v>0</v>
      </c>
      <c r="CE134" s="4">
        <f>SUMIFS('FAOstat_value added'!$L:$L,'FAOstat_value added'!$J:$J,FAOstat!CE$4,'FAOstat_value added'!$D:$D,FAOstat!$B134)</f>
        <v>86.834818999999996</v>
      </c>
      <c r="CF134" s="4">
        <f>IF(SUMIFS('FAOstat_value added'!$L:$L,'FAOstat_value added'!$J:$J,FAOstat!CF$4,'FAOstat_value added'!$D:$D,FAOstat!$B134)=0,CE134*(1+Assumptions!$C$10),SUMIFS('FAOstat_value added'!$L:$L,'FAOstat_value added'!$J:$J,FAOstat!CF$4,'FAOstat_value added'!$D:$D,FAOstat!$B134))</f>
        <v>95.406504999999996</v>
      </c>
      <c r="CG134" s="4">
        <f>IF(SUMIFS('FAOstat_value added'!$L:$L,'FAOstat_value added'!$J:$J,FAOstat!CG$4,'FAOstat_value added'!$D:$D,FAOstat!$B134)=0,CF134*(1+Assumptions!$C$10),SUMIFS('FAOstat_value added'!$L:$L,'FAOstat_value added'!$J:$J,FAOstat!CG$4,'FAOstat_value added'!$D:$D,FAOstat!$B134))</f>
        <v>96.424977999999996</v>
      </c>
      <c r="CH134" s="4">
        <f>IF(SUMIFS('FAOstat_value added'!$L:$L,'FAOstat_value added'!$J:$J,FAOstat!CH$4,'FAOstat_value added'!$D:$D,FAOstat!$B134)=0,CG134*(1+Assumptions!$C$10),SUMIFS('FAOstat_value added'!$L:$L,'FAOstat_value added'!$J:$J,FAOstat!CH$4,'FAOstat_value added'!$D:$D,FAOstat!$B134))</f>
        <v>103.412451</v>
      </c>
      <c r="CI134" s="4">
        <f>IF(SUMIFS('FAOstat_value added'!$L:$L,'FAOstat_value added'!$J:$J,FAOstat!CI$4,'FAOstat_value added'!$D:$D,FAOstat!$B134)=0,CH134*(1+Assumptions!$C$10),SUMIFS('FAOstat_value added'!$L:$L,'FAOstat_value added'!$J:$J,FAOstat!CI$4,'FAOstat_value added'!$D:$D,FAOstat!$B134))</f>
        <v>108.993331</v>
      </c>
      <c r="CJ134" s="4">
        <f>IF(SUMIFS('FAOstat_value added'!$L:$L,'FAOstat_value added'!$J:$J,FAOstat!CJ$4,'FAOstat_value added'!$D:$D,FAOstat!$B134)=0,CI134*(1+Assumptions!$C$10),SUMIFS('FAOstat_value added'!$L:$L,'FAOstat_value added'!$J:$J,FAOstat!CJ$4,'FAOstat_value added'!$D:$D,FAOstat!$B134))</f>
        <v>94.775699000000003</v>
      </c>
      <c r="CK134" s="4">
        <f>IF(SUMIFS('FAOstat_value added'!$L:$L,'FAOstat_value added'!$J:$J,FAOstat!CK$4,'FAOstat_value added'!$D:$D,FAOstat!$B134)=0,CJ134*(1+Assumptions!$C$10),SUMIFS('FAOstat_value added'!$L:$L,'FAOstat_value added'!$J:$J,FAOstat!CK$4,'FAOstat_value added'!$D:$D,FAOstat!$B134))</f>
        <v>92.794568999999996</v>
      </c>
      <c r="CL134" s="4">
        <f>IF(SUMIFS('FAOstat_value added'!$L:$L,'FAOstat_value added'!$J:$J,FAOstat!CL$4,'FAOstat_value added'!$D:$D,FAOstat!$B134)=0,CK134*(1+Assumptions!$C$10),SUMIFS('FAOstat_value added'!$L:$L,'FAOstat_value added'!$J:$J,FAOstat!CL$4,'FAOstat_value added'!$D:$D,FAOstat!$B134))</f>
        <v>82.698190999999994</v>
      </c>
      <c r="CM134" s="4">
        <f>IF(SUMIFS('FAOstat_value added'!$L:$L,'FAOstat_value added'!$J:$J,FAOstat!CM$4,'FAOstat_value added'!$D:$D,FAOstat!$B134)=0,CL134*(1+Assumptions!$C$10),SUMIFS('FAOstat_value added'!$L:$L,'FAOstat_value added'!$J:$J,FAOstat!CM$4,'FAOstat_value added'!$D:$D,FAOstat!$B134))</f>
        <v>84.961787999999999</v>
      </c>
      <c r="CN134" s="4">
        <f>IF(SUMIFS('FAOstat_value added'!$L:$L,'FAOstat_value added'!$J:$J,FAOstat!CN$4,'FAOstat_value added'!$D:$D,FAOstat!$B134)=0,CM134*(1+Assumptions!$C$10),SUMIFS('FAOstat_value added'!$L:$L,'FAOstat_value added'!$J:$J,FAOstat!CN$4,'FAOstat_value added'!$D:$D,FAOstat!$B134))</f>
        <v>86.661023760000006</v>
      </c>
      <c r="CO134" s="36">
        <f t="shared" ref="CO134:CO164" si="70">IFERROR(((T134/M134)^(1/7)-1),0)</f>
        <v>0.10064154931850311</v>
      </c>
    </row>
    <row r="135" spans="2:93" x14ac:dyDescent="0.35">
      <c r="B135" t="s">
        <v>291</v>
      </c>
      <c r="C135">
        <f t="shared" si="50"/>
        <v>37.020000000000003</v>
      </c>
      <c r="D135">
        <f t="shared" si="51"/>
        <v>29.81</v>
      </c>
      <c r="E135">
        <f t="shared" si="52"/>
        <v>0</v>
      </c>
      <c r="F135">
        <f t="shared" si="53"/>
        <v>0</v>
      </c>
      <c r="G135">
        <f t="shared" si="54"/>
        <v>0</v>
      </c>
      <c r="H135">
        <f t="shared" si="55"/>
        <v>0</v>
      </c>
      <c r="I135">
        <f t="shared" si="56"/>
        <v>0</v>
      </c>
      <c r="J135">
        <f t="shared" si="57"/>
        <v>0</v>
      </c>
      <c r="K135">
        <f t="shared" si="58"/>
        <v>0</v>
      </c>
      <c r="L135">
        <f t="shared" si="59"/>
        <v>0</v>
      </c>
      <c r="M135" s="4">
        <f t="shared" si="60"/>
        <v>2085.7599999999998</v>
      </c>
      <c r="N135" s="4">
        <f t="shared" si="61"/>
        <v>2585.08</v>
      </c>
      <c r="O135" s="4">
        <f t="shared" si="62"/>
        <v>1080.48</v>
      </c>
      <c r="P135" s="4">
        <f t="shared" si="63"/>
        <v>1133.08</v>
      </c>
      <c r="Q135" s="4">
        <f t="shared" si="64"/>
        <v>1178.3800000000001</v>
      </c>
      <c r="R135" s="4">
        <f t="shared" si="65"/>
        <v>1201.5999999999999</v>
      </c>
      <c r="S135" s="4">
        <f t="shared" si="66"/>
        <v>864.5</v>
      </c>
      <c r="T135" s="4">
        <f t="shared" si="67"/>
        <v>912.79</v>
      </c>
      <c r="U135" s="4">
        <f t="shared" si="68"/>
        <v>0</v>
      </c>
      <c r="V135" s="4">
        <f t="shared" si="69"/>
        <v>0</v>
      </c>
      <c r="W135">
        <f>SUMIFS('FAOstat _govt exp'!$L:$L,'FAOstat _govt exp'!$J:$J,FAOstat!W$4,'FAOstat _govt exp'!$H:$H,FAOstat!W$3,'FAOstat _govt exp'!$D:$D,FAOstat!$B135)</f>
        <v>1359.26</v>
      </c>
      <c r="X135">
        <f>SUMIFS('FAOstat _govt exp'!$L:$L,'FAOstat _govt exp'!$J:$J,FAOstat!X$4,'FAOstat _govt exp'!$H:$H,FAOstat!X$3,'FAOstat _govt exp'!$D:$D,FAOstat!$B135)</f>
        <v>1358.16</v>
      </c>
      <c r="Y135">
        <f>SUMIFS('FAOstat _govt exp'!$L:$L,'FAOstat _govt exp'!$J:$J,FAOstat!Y$4,'FAOstat _govt exp'!$H:$H,FAOstat!Y$3,'FAOstat _govt exp'!$D:$D,FAOstat!$B135)</f>
        <v>304.87</v>
      </c>
      <c r="Z135">
        <f>SUMIFS('FAOstat _govt exp'!$L:$L,'FAOstat _govt exp'!$J:$J,FAOstat!Z$4,'FAOstat _govt exp'!$H:$H,FAOstat!Z$3,'FAOstat _govt exp'!$D:$D,FAOstat!$B135)</f>
        <v>343.49</v>
      </c>
      <c r="AA135">
        <f>SUMIFS('FAOstat _govt exp'!$L:$L,'FAOstat _govt exp'!$J:$J,FAOstat!AA$4,'FAOstat _govt exp'!$H:$H,FAOstat!AA$3,'FAOstat _govt exp'!$D:$D,FAOstat!$B135)</f>
        <v>326.81</v>
      </c>
      <c r="AB135">
        <f>SUMIFS('FAOstat _govt exp'!$L:$L,'FAOstat _govt exp'!$J:$J,FAOstat!AB$4,'FAOstat _govt exp'!$H:$H,FAOstat!AB$3,'FAOstat _govt exp'!$D:$D,FAOstat!$B135)</f>
        <v>332.85</v>
      </c>
      <c r="AC135">
        <f>SUMIFS('FAOstat _govt exp'!$L:$L,'FAOstat _govt exp'!$J:$J,FAOstat!AC$4,'FAOstat _govt exp'!$H:$H,FAOstat!AC$3,'FAOstat _govt exp'!$D:$D,FAOstat!$B135)</f>
        <v>247.95</v>
      </c>
      <c r="AD135">
        <f>SUMIFS('FAOstat _govt exp'!$L:$L,'FAOstat _govt exp'!$J:$J,FAOstat!AD$4,'FAOstat _govt exp'!$H:$H,FAOstat!AD$3,'FAOstat _govt exp'!$D:$D,FAOstat!$B135)</f>
        <v>223.68</v>
      </c>
      <c r="AE135">
        <f>SUMIFS('FAOstat _govt exp'!$L:$L,'FAOstat _govt exp'!$J:$J,FAOstat!AE$4,'FAOstat _govt exp'!$H:$H,FAOstat!AE$3,'FAOstat _govt exp'!$D:$D,FAOstat!$B135)</f>
        <v>0</v>
      </c>
      <c r="AF135">
        <f>SUMIFS('FAOstat _govt exp'!$L:$L,'FAOstat _govt exp'!$J:$J,FAOstat!AF$4,'FAOstat _govt exp'!$H:$H,FAOstat!AF$3,'FAOstat _govt exp'!$D:$D,FAOstat!$B135)</f>
        <v>0</v>
      </c>
      <c r="AG135">
        <f>SUMIFS('FAOstat _govt exp'!$L:$L,'FAOstat _govt exp'!$J:$J,FAOstat!AG$4,'FAOstat _govt exp'!$H:$H,FAOstat!AG$3,'FAOstat _govt exp'!$D:$D,FAOstat!$B135)</f>
        <v>689.48</v>
      </c>
      <c r="AH135">
        <f>SUMIFS('FAOstat _govt exp'!$L:$L,'FAOstat _govt exp'!$J:$J,FAOstat!AH$4,'FAOstat _govt exp'!$H:$H,FAOstat!AH$3,'FAOstat _govt exp'!$D:$D,FAOstat!$B135)</f>
        <v>1197.1099999999999</v>
      </c>
      <c r="AI135">
        <f>SUMIFS('FAOstat _govt exp'!$L:$L,'FAOstat _govt exp'!$J:$J,FAOstat!AI$4,'FAOstat _govt exp'!$H:$H,FAOstat!AI$3,'FAOstat _govt exp'!$D:$D,FAOstat!$B135)</f>
        <v>775.61</v>
      </c>
      <c r="AJ135">
        <f>SUMIFS('FAOstat _govt exp'!$L:$L,'FAOstat _govt exp'!$J:$J,FAOstat!AJ$4,'FAOstat _govt exp'!$H:$H,FAOstat!AJ$3,'FAOstat _govt exp'!$D:$D,FAOstat!$B135)</f>
        <v>789.59</v>
      </c>
      <c r="AK135">
        <f>SUMIFS('FAOstat _govt exp'!$L:$L,'FAOstat _govt exp'!$J:$J,FAOstat!AK$4,'FAOstat _govt exp'!$H:$H,FAOstat!AK$3,'FAOstat _govt exp'!$D:$D,FAOstat!$B135)</f>
        <v>851.57</v>
      </c>
      <c r="AL135">
        <f>SUMIFS('FAOstat _govt exp'!$L:$L,'FAOstat _govt exp'!$J:$J,FAOstat!AL$4,'FAOstat _govt exp'!$H:$H,FAOstat!AL$3,'FAOstat _govt exp'!$D:$D,FAOstat!$B135)</f>
        <v>868.75</v>
      </c>
      <c r="AM135">
        <f>SUMIFS('FAOstat _govt exp'!$L:$L,'FAOstat _govt exp'!$J:$J,FAOstat!AM$4,'FAOstat _govt exp'!$H:$H,FAOstat!AM$3,'FAOstat _govt exp'!$D:$D,FAOstat!$B135)</f>
        <v>616.54999999999995</v>
      </c>
      <c r="AN135">
        <f>SUMIFS('FAOstat _govt exp'!$L:$L,'FAOstat _govt exp'!$J:$J,FAOstat!AN$4,'FAOstat _govt exp'!$H:$H,FAOstat!AN$3,'FAOstat _govt exp'!$D:$D,FAOstat!$B135)</f>
        <v>689.11</v>
      </c>
      <c r="AO135">
        <f>SUMIFS('FAOstat _govt exp'!$L:$L,'FAOstat _govt exp'!$J:$J,FAOstat!AO$4,'FAOstat _govt exp'!$H:$H,FAOstat!AO$3,'FAOstat _govt exp'!$D:$D,FAOstat!$B135)</f>
        <v>0</v>
      </c>
      <c r="AP135">
        <f>SUMIFS('FAOstat _govt exp'!$L:$L,'FAOstat _govt exp'!$J:$J,FAOstat!AP$4,'FAOstat _govt exp'!$H:$H,FAOstat!AP$3,'FAOstat _govt exp'!$D:$D,FAOstat!$B135)</f>
        <v>0</v>
      </c>
      <c r="AQ135">
        <f>SUMIFS('FAOstat _govt exp'!$L:$L,'FAOstat _govt exp'!$J:$J,FAOstat!AQ$4,'FAOstat _govt exp'!$H:$H,FAOstat!AQ$3,'FAOstat _govt exp'!$D:$D,FAOstat!$B135)</f>
        <v>37.020000000000003</v>
      </c>
      <c r="AR135">
        <f>SUMIFS('FAOstat _govt exp'!$L:$L,'FAOstat _govt exp'!$J:$J,FAOstat!AR$4,'FAOstat _govt exp'!$H:$H,FAOstat!AR$3,'FAOstat _govt exp'!$D:$D,FAOstat!$B135)</f>
        <v>29.81</v>
      </c>
      <c r="AS135">
        <f>SUMIFS('FAOstat _govt exp'!$L:$L,'FAOstat _govt exp'!$J:$J,FAOstat!AS$4,'FAOstat _govt exp'!$H:$H,FAOstat!AS$3,'FAOstat _govt exp'!$D:$D,FAOstat!$B135)</f>
        <v>0</v>
      </c>
      <c r="AT135">
        <f>SUMIFS('FAOstat _govt exp'!$L:$L,'FAOstat _govt exp'!$J:$J,FAOstat!AT$4,'FAOstat _govt exp'!$H:$H,FAOstat!AT$3,'FAOstat _govt exp'!$D:$D,FAOstat!$B135)</f>
        <v>0</v>
      </c>
      <c r="AU135">
        <f>SUMIFS('FAOstat _govt exp'!$L:$L,'FAOstat _govt exp'!$J:$J,FAOstat!AU$4,'FAOstat _govt exp'!$H:$H,FAOstat!AU$3,'FAOstat _govt exp'!$D:$D,FAOstat!$B135)</f>
        <v>0</v>
      </c>
      <c r="AV135">
        <f>SUMIFS('FAOstat _govt exp'!$L:$L,'FAOstat _govt exp'!$J:$J,FAOstat!AV$4,'FAOstat _govt exp'!$H:$H,FAOstat!AV$3,'FAOstat _govt exp'!$D:$D,FAOstat!$B135)</f>
        <v>0</v>
      </c>
      <c r="AW135">
        <f>SUMIFS('FAOstat _govt exp'!$L:$L,'FAOstat _govt exp'!$J:$J,FAOstat!AW$4,'FAOstat _govt exp'!$H:$H,FAOstat!AW$3,'FAOstat _govt exp'!$D:$D,FAOstat!$B135)</f>
        <v>0</v>
      </c>
      <c r="AX135">
        <f>SUMIFS('FAOstat _govt exp'!$L:$L,'FAOstat _govt exp'!$J:$J,FAOstat!AX$4,'FAOstat _govt exp'!$H:$H,FAOstat!AX$3,'FAOstat _govt exp'!$D:$D,FAOstat!$B135)</f>
        <v>0</v>
      </c>
      <c r="AY135">
        <f>SUMIFS('FAOstat _govt exp'!$L:$L,'FAOstat _govt exp'!$J:$J,FAOstat!AY$4,'FAOstat _govt exp'!$H:$H,FAOstat!AY$3,'FAOstat _govt exp'!$D:$D,FAOstat!$B135)</f>
        <v>0</v>
      </c>
      <c r="AZ135">
        <f>SUMIFS('FAOstat _govt exp'!$L:$L,'FAOstat _govt exp'!$J:$J,FAOstat!AZ$4,'FAOstat _govt exp'!$H:$H,FAOstat!AZ$3,'FAOstat _govt exp'!$D:$D,FAOstat!$B135)</f>
        <v>0</v>
      </c>
      <c r="BA135">
        <f>SUMIFS('FAOstat _govt exp'!$L:$L,'FAOstat _govt exp'!$J:$J,FAOstat!BA$4,'FAOstat _govt exp'!$H:$H,FAOstat!BA$3,'FAOstat _govt exp'!$D:$D,FAOstat!$B135)</f>
        <v>1350.13</v>
      </c>
      <c r="BB135">
        <f>SUMIFS('FAOstat _govt exp'!$L:$L,'FAOstat _govt exp'!$J:$J,FAOstat!BB$4,'FAOstat _govt exp'!$H:$H,FAOstat!BB$3,'FAOstat _govt exp'!$D:$D,FAOstat!$B135)</f>
        <v>1335.09</v>
      </c>
      <c r="BC135">
        <f>SUMIFS('FAOstat _govt exp'!$L:$L,'FAOstat _govt exp'!$J:$J,FAOstat!BC$4,'FAOstat _govt exp'!$H:$H,FAOstat!BC$3,'FAOstat _govt exp'!$D:$D,FAOstat!$B135)</f>
        <v>308.51</v>
      </c>
      <c r="BD135">
        <f>SUMIFS('FAOstat _govt exp'!$L:$L,'FAOstat _govt exp'!$J:$J,FAOstat!BD$4,'FAOstat _govt exp'!$H:$H,FAOstat!BD$3,'FAOstat _govt exp'!$D:$D,FAOstat!$B135)</f>
        <v>343.34</v>
      </c>
      <c r="BE135">
        <f>SUMIFS('FAOstat _govt exp'!$L:$L,'FAOstat _govt exp'!$J:$J,FAOstat!BE$4,'FAOstat _govt exp'!$H:$H,FAOstat!BE$3,'FAOstat _govt exp'!$D:$D,FAOstat!$B135)</f>
        <v>328.14</v>
      </c>
      <c r="BF135">
        <f>SUMIFS('FAOstat _govt exp'!$L:$L,'FAOstat _govt exp'!$J:$J,FAOstat!BF$4,'FAOstat _govt exp'!$H:$H,FAOstat!BF$3,'FAOstat _govt exp'!$D:$D,FAOstat!$B135)</f>
        <v>352.83</v>
      </c>
      <c r="BG135">
        <f>SUMIFS('FAOstat _govt exp'!$L:$L,'FAOstat _govt exp'!$J:$J,FAOstat!BG$4,'FAOstat _govt exp'!$H:$H,FAOstat!BG$3,'FAOstat _govt exp'!$D:$D,FAOstat!$B135)</f>
        <v>280.05</v>
      </c>
      <c r="BH135">
        <f>SUMIFS('FAOstat _govt exp'!$L:$L,'FAOstat _govt exp'!$J:$J,FAOstat!BH$4,'FAOstat _govt exp'!$H:$H,FAOstat!BH$3,'FAOstat _govt exp'!$D:$D,FAOstat!$B135)</f>
        <v>253.05</v>
      </c>
      <c r="BI135">
        <f>SUMIFS('FAOstat _govt exp'!$L:$L,'FAOstat _govt exp'!$J:$J,FAOstat!BI$4,'FAOstat _govt exp'!$H:$H,FAOstat!BI$3,'FAOstat _govt exp'!$D:$D,FAOstat!$B135)</f>
        <v>0</v>
      </c>
      <c r="BJ135">
        <f>SUMIFS('FAOstat _govt exp'!$L:$L,'FAOstat _govt exp'!$J:$J,FAOstat!BJ$4,'FAOstat _govt exp'!$H:$H,FAOstat!BJ$3,'FAOstat _govt exp'!$D:$D,FAOstat!$B135)</f>
        <v>0</v>
      </c>
      <c r="BK135">
        <f>SUMIFS('FAOstat _govt exp'!$L:$L,'FAOstat _govt exp'!$J:$J,FAOstat!BK$4,'FAOstat _govt exp'!$H:$H,FAOstat!BK$3,'FAOstat _govt exp'!$D:$D,FAOstat!$B135)</f>
        <v>287.12</v>
      </c>
      <c r="BL135">
        <f>SUMIFS('FAOstat _govt exp'!$L:$L,'FAOstat _govt exp'!$J:$J,FAOstat!BL$4,'FAOstat _govt exp'!$H:$H,FAOstat!BL$3,'FAOstat _govt exp'!$D:$D,FAOstat!$B135)</f>
        <v>684.15</v>
      </c>
      <c r="BM135">
        <f>SUMIFS('FAOstat _govt exp'!$L:$L,'FAOstat _govt exp'!$J:$J,FAOstat!BM$4,'FAOstat _govt exp'!$H:$H,FAOstat!BM$3,'FAOstat _govt exp'!$D:$D,FAOstat!$B135)</f>
        <v>393.9</v>
      </c>
      <c r="BN135">
        <f>SUMIFS('FAOstat _govt exp'!$L:$L,'FAOstat _govt exp'!$J:$J,FAOstat!BN$4,'FAOstat _govt exp'!$H:$H,FAOstat!BN$3,'FAOstat _govt exp'!$D:$D,FAOstat!$B135)</f>
        <v>397.41</v>
      </c>
      <c r="BO135">
        <f>SUMIFS('FAOstat _govt exp'!$L:$L,'FAOstat _govt exp'!$J:$J,FAOstat!BO$4,'FAOstat _govt exp'!$H:$H,FAOstat!BO$3,'FAOstat _govt exp'!$D:$D,FAOstat!$B135)</f>
        <v>439.73</v>
      </c>
      <c r="BP135">
        <f>SUMIFS('FAOstat _govt exp'!$L:$L,'FAOstat _govt exp'!$J:$J,FAOstat!BP$4,'FAOstat _govt exp'!$H:$H,FAOstat!BP$3,'FAOstat _govt exp'!$D:$D,FAOstat!$B135)</f>
        <v>459.34</v>
      </c>
      <c r="BQ135">
        <f>SUMIFS('FAOstat _govt exp'!$L:$L,'FAOstat _govt exp'!$J:$J,FAOstat!BQ$4,'FAOstat _govt exp'!$H:$H,FAOstat!BQ$3,'FAOstat _govt exp'!$D:$D,FAOstat!$B135)</f>
        <v>293.33</v>
      </c>
      <c r="BR135">
        <f>SUMIFS('FAOstat _govt exp'!$L:$L,'FAOstat _govt exp'!$J:$J,FAOstat!BR$4,'FAOstat _govt exp'!$H:$H,FAOstat!BR$3,'FAOstat _govt exp'!$D:$D,FAOstat!$B135)</f>
        <v>395.39</v>
      </c>
      <c r="BS135">
        <f>SUMIFS('FAOstat _govt exp'!$L:$L,'FAOstat _govt exp'!$J:$J,FAOstat!BS$4,'FAOstat _govt exp'!$H:$H,FAOstat!BS$3,'FAOstat _govt exp'!$D:$D,FAOstat!$B135)</f>
        <v>0</v>
      </c>
      <c r="BT135">
        <f>SUMIFS('FAOstat _govt exp'!$L:$L,'FAOstat _govt exp'!$J:$J,FAOstat!BT$4,'FAOstat _govt exp'!$H:$H,FAOstat!BT$3,'FAOstat _govt exp'!$D:$D,FAOstat!$B135)</f>
        <v>0</v>
      </c>
      <c r="BU135">
        <f>SUMIFS('FAOstat _govt exp'!$L:$L,'FAOstat _govt exp'!$J:$J,FAOstat!BU$4,'FAOstat _govt exp'!$H:$H,FAOstat!BU$3,'FAOstat _govt exp'!$D:$D,FAOstat!$B135)</f>
        <v>37.020000000000003</v>
      </c>
      <c r="BV135">
        <f>SUMIFS('FAOstat _govt exp'!$L:$L,'FAOstat _govt exp'!$J:$J,FAOstat!BV$4,'FAOstat _govt exp'!$H:$H,FAOstat!BV$3,'FAOstat _govt exp'!$D:$D,FAOstat!$B135)</f>
        <v>29.81</v>
      </c>
      <c r="BW135">
        <f>SUMIFS('FAOstat _govt exp'!$L:$L,'FAOstat _govt exp'!$J:$J,FAOstat!BW$4,'FAOstat _govt exp'!$H:$H,FAOstat!BW$3,'FAOstat _govt exp'!$D:$D,FAOstat!$B135)</f>
        <v>0</v>
      </c>
      <c r="BX135">
        <f>SUMIFS('FAOstat _govt exp'!$L:$L,'FAOstat _govt exp'!$J:$J,FAOstat!BX$4,'FAOstat _govt exp'!$H:$H,FAOstat!BX$3,'FAOstat _govt exp'!$D:$D,FAOstat!$B135)</f>
        <v>0</v>
      </c>
      <c r="BY135">
        <f>SUMIFS('FAOstat _govt exp'!$L:$L,'FAOstat _govt exp'!$J:$J,FAOstat!BY$4,'FAOstat _govt exp'!$H:$H,FAOstat!BY$3,'FAOstat _govt exp'!$D:$D,FAOstat!$B135)</f>
        <v>0</v>
      </c>
      <c r="BZ135">
        <f>SUMIFS('FAOstat _govt exp'!$L:$L,'FAOstat _govt exp'!$J:$J,FAOstat!BZ$4,'FAOstat _govt exp'!$H:$H,FAOstat!BZ$3,'FAOstat _govt exp'!$D:$D,FAOstat!$B135)</f>
        <v>0</v>
      </c>
      <c r="CA135">
        <f>SUMIFS('FAOstat _govt exp'!$L:$L,'FAOstat _govt exp'!$J:$J,FAOstat!CA$4,'FAOstat _govt exp'!$H:$H,FAOstat!CA$3,'FAOstat _govt exp'!$D:$D,FAOstat!$B135)</f>
        <v>0</v>
      </c>
      <c r="CB135">
        <f>SUMIFS('FAOstat _govt exp'!$L:$L,'FAOstat _govt exp'!$J:$J,FAOstat!CB$4,'FAOstat _govt exp'!$H:$H,FAOstat!CB$3,'FAOstat _govt exp'!$D:$D,FAOstat!$B135)</f>
        <v>0</v>
      </c>
      <c r="CC135">
        <f>SUMIFS('FAOstat _govt exp'!$L:$L,'FAOstat _govt exp'!$J:$J,FAOstat!CC$4,'FAOstat _govt exp'!$H:$H,FAOstat!CC$3,'FAOstat _govt exp'!$D:$D,FAOstat!$B135)</f>
        <v>0</v>
      </c>
      <c r="CD135">
        <f>SUMIFS('FAOstat _govt exp'!$L:$L,'FAOstat _govt exp'!$J:$J,FAOstat!CD$4,'FAOstat _govt exp'!$H:$H,FAOstat!CD$3,'FAOstat _govt exp'!$D:$D,FAOstat!$B135)</f>
        <v>0</v>
      </c>
      <c r="CE135" s="4">
        <f>SUMIFS('FAOstat_value added'!$L:$L,'FAOstat_value added'!$J:$J,FAOstat!CE$4,'FAOstat_value added'!$D:$D,FAOstat!$B135)</f>
        <v>1503.9488670000001</v>
      </c>
      <c r="CF135" s="4">
        <f>IF(SUMIFS('FAOstat_value added'!$L:$L,'FAOstat_value added'!$J:$J,FAOstat!CF$4,'FAOstat_value added'!$D:$D,FAOstat!$B135)=0,CE135*(1+Assumptions!$C$10),SUMIFS('FAOstat_value added'!$L:$L,'FAOstat_value added'!$J:$J,FAOstat!CF$4,'FAOstat_value added'!$D:$D,FAOstat!$B135))</f>
        <v>2141.665043</v>
      </c>
      <c r="CG135" s="4">
        <f>IF(SUMIFS('FAOstat_value added'!$L:$L,'FAOstat_value added'!$J:$J,FAOstat!CG$4,'FAOstat_value added'!$D:$D,FAOstat!$B135)=0,CF135*(1+Assumptions!$C$10),SUMIFS('FAOstat_value added'!$L:$L,'FAOstat_value added'!$J:$J,FAOstat!CG$4,'FAOstat_value added'!$D:$D,FAOstat!$B135))</f>
        <v>2146.0268940000001</v>
      </c>
      <c r="CH135" s="4">
        <f>IF(SUMIFS('FAOstat_value added'!$L:$L,'FAOstat_value added'!$J:$J,FAOstat!CH$4,'FAOstat_value added'!$D:$D,FAOstat!$B135)=0,CG135*(1+Assumptions!$C$10),SUMIFS('FAOstat_value added'!$L:$L,'FAOstat_value added'!$J:$J,FAOstat!CH$4,'FAOstat_value added'!$D:$D,FAOstat!$B135))</f>
        <v>2697.1456349999999</v>
      </c>
      <c r="CI135" s="4">
        <f>IF(SUMIFS('FAOstat_value added'!$L:$L,'FAOstat_value added'!$J:$J,FAOstat!CI$4,'FAOstat_value added'!$D:$D,FAOstat!$B135)=0,CH135*(1+Assumptions!$C$10),SUMIFS('FAOstat_value added'!$L:$L,'FAOstat_value added'!$J:$J,FAOstat!CI$4,'FAOstat_value added'!$D:$D,FAOstat!$B135))</f>
        <v>3265.3756579999999</v>
      </c>
      <c r="CJ135" s="4">
        <f>IF(SUMIFS('FAOstat_value added'!$L:$L,'FAOstat_value added'!$J:$J,FAOstat!CJ$4,'FAOstat_value added'!$D:$D,FAOstat!$B135)=0,CI135*(1+Assumptions!$C$10),SUMIFS('FAOstat_value added'!$L:$L,'FAOstat_value added'!$J:$J,FAOstat!CJ$4,'FAOstat_value added'!$D:$D,FAOstat!$B135))</f>
        <v>2320.8165049999998</v>
      </c>
      <c r="CK135" s="4">
        <f>IF(SUMIFS('FAOstat_value added'!$L:$L,'FAOstat_value added'!$J:$J,FAOstat!CK$4,'FAOstat_value added'!$D:$D,FAOstat!$B135)=0,CJ135*(1+Assumptions!$C$10),SUMIFS('FAOstat_value added'!$L:$L,'FAOstat_value added'!$J:$J,FAOstat!CK$4,'FAOstat_value added'!$D:$D,FAOstat!$B135))</f>
        <v>2412.05782</v>
      </c>
      <c r="CL135" s="4">
        <f>IF(SUMIFS('FAOstat_value added'!$L:$L,'FAOstat_value added'!$J:$J,FAOstat!CL$4,'FAOstat_value added'!$D:$D,FAOstat!$B135)=0,CK135*(1+Assumptions!$C$10),SUMIFS('FAOstat_value added'!$L:$L,'FAOstat_value added'!$J:$J,FAOstat!CL$4,'FAOstat_value added'!$D:$D,FAOstat!$B135))</f>
        <v>2287.3321289999999</v>
      </c>
      <c r="CM135" s="4">
        <f>IF(SUMIFS('FAOstat_value added'!$L:$L,'FAOstat_value added'!$J:$J,FAOstat!CM$4,'FAOstat_value added'!$D:$D,FAOstat!$B135)=0,CL135*(1+Assumptions!$C$10),SUMIFS('FAOstat_value added'!$L:$L,'FAOstat_value added'!$J:$J,FAOstat!CM$4,'FAOstat_value added'!$D:$D,FAOstat!$B135))</f>
        <v>2503.4783029999999</v>
      </c>
      <c r="CN135" s="4">
        <f>IF(SUMIFS('FAOstat_value added'!$L:$L,'FAOstat_value added'!$J:$J,FAOstat!CN$4,'FAOstat_value added'!$D:$D,FAOstat!$B135)=0,CM135*(1+Assumptions!$C$10),SUMIFS('FAOstat_value added'!$L:$L,'FAOstat_value added'!$J:$J,FAOstat!CN$4,'FAOstat_value added'!$D:$D,FAOstat!$B135))</f>
        <v>2553.5478690599998</v>
      </c>
      <c r="CO135" s="36">
        <f t="shared" si="70"/>
        <v>-0.11135253653236898</v>
      </c>
    </row>
    <row r="136" spans="2:93" x14ac:dyDescent="0.35">
      <c r="B136" t="s">
        <v>293</v>
      </c>
      <c r="C136">
        <f t="shared" si="50"/>
        <v>0</v>
      </c>
      <c r="D136">
        <f t="shared" si="51"/>
        <v>0</v>
      </c>
      <c r="E136">
        <f t="shared" si="52"/>
        <v>0</v>
      </c>
      <c r="F136">
        <f t="shared" si="53"/>
        <v>0</v>
      </c>
      <c r="G136">
        <f t="shared" si="54"/>
        <v>0</v>
      </c>
      <c r="H136">
        <f t="shared" si="55"/>
        <v>0</v>
      </c>
      <c r="I136">
        <f t="shared" si="56"/>
        <v>0</v>
      </c>
      <c r="J136">
        <f t="shared" si="57"/>
        <v>0</v>
      </c>
      <c r="K136">
        <f t="shared" si="58"/>
        <v>0</v>
      </c>
      <c r="L136">
        <f t="shared" si="59"/>
        <v>0</v>
      </c>
      <c r="M136" s="4">
        <f t="shared" si="60"/>
        <v>567.73</v>
      </c>
      <c r="N136" s="4">
        <f t="shared" si="61"/>
        <v>672.8</v>
      </c>
      <c r="O136" s="4">
        <f t="shared" si="62"/>
        <v>616.18000000000006</v>
      </c>
      <c r="P136" s="4">
        <f t="shared" si="63"/>
        <v>655.32000000000005</v>
      </c>
      <c r="Q136" s="4">
        <f t="shared" si="64"/>
        <v>728.58999999999992</v>
      </c>
      <c r="R136" s="4">
        <f t="shared" si="65"/>
        <v>685.95</v>
      </c>
      <c r="S136" s="4">
        <f t="shared" si="66"/>
        <v>454.21</v>
      </c>
      <c r="T136" s="4">
        <f t="shared" si="67"/>
        <v>381.71000000000004</v>
      </c>
      <c r="U136" s="4">
        <f t="shared" si="68"/>
        <v>0</v>
      </c>
      <c r="V136" s="4">
        <f t="shared" si="69"/>
        <v>0</v>
      </c>
      <c r="W136">
        <f>SUMIFS('FAOstat _govt exp'!$L:$L,'FAOstat _govt exp'!$J:$J,FAOstat!W$4,'FAOstat _govt exp'!$H:$H,FAOstat!W$3,'FAOstat _govt exp'!$D:$D,FAOstat!$B136)</f>
        <v>246.72</v>
      </c>
      <c r="X136">
        <f>SUMIFS('FAOstat _govt exp'!$L:$L,'FAOstat _govt exp'!$J:$J,FAOstat!X$4,'FAOstat _govt exp'!$H:$H,FAOstat!X$3,'FAOstat _govt exp'!$D:$D,FAOstat!$B136)</f>
        <v>264.27999999999997</v>
      </c>
      <c r="Y136">
        <f>SUMIFS('FAOstat _govt exp'!$L:$L,'FAOstat _govt exp'!$J:$J,FAOstat!Y$4,'FAOstat _govt exp'!$H:$H,FAOstat!Y$3,'FAOstat _govt exp'!$D:$D,FAOstat!$B136)</f>
        <v>262.81</v>
      </c>
      <c r="Z136">
        <f>SUMIFS('FAOstat _govt exp'!$L:$L,'FAOstat _govt exp'!$J:$J,FAOstat!Z$4,'FAOstat _govt exp'!$H:$H,FAOstat!Z$3,'FAOstat _govt exp'!$D:$D,FAOstat!$B136)</f>
        <v>293.22000000000003</v>
      </c>
      <c r="AA136">
        <f>SUMIFS('FAOstat _govt exp'!$L:$L,'FAOstat _govt exp'!$J:$J,FAOstat!AA$4,'FAOstat _govt exp'!$H:$H,FAOstat!AA$3,'FAOstat _govt exp'!$D:$D,FAOstat!$B136)</f>
        <v>237.07</v>
      </c>
      <c r="AB136">
        <f>SUMIFS('FAOstat _govt exp'!$L:$L,'FAOstat _govt exp'!$J:$J,FAOstat!AB$4,'FAOstat _govt exp'!$H:$H,FAOstat!AB$3,'FAOstat _govt exp'!$D:$D,FAOstat!$B136)</f>
        <v>248.98</v>
      </c>
      <c r="AC136">
        <f>SUMIFS('FAOstat _govt exp'!$L:$L,'FAOstat _govt exp'!$J:$J,FAOstat!AC$4,'FAOstat _govt exp'!$H:$H,FAOstat!AC$3,'FAOstat _govt exp'!$D:$D,FAOstat!$B136)</f>
        <v>201.57</v>
      </c>
      <c r="AD136">
        <f>SUMIFS('FAOstat _govt exp'!$L:$L,'FAOstat _govt exp'!$J:$J,FAOstat!AD$4,'FAOstat _govt exp'!$H:$H,FAOstat!AD$3,'FAOstat _govt exp'!$D:$D,FAOstat!$B136)</f>
        <v>162.38</v>
      </c>
      <c r="AE136">
        <f>SUMIFS('FAOstat _govt exp'!$L:$L,'FAOstat _govt exp'!$J:$J,FAOstat!AE$4,'FAOstat _govt exp'!$H:$H,FAOstat!AE$3,'FAOstat _govt exp'!$D:$D,FAOstat!$B136)</f>
        <v>0</v>
      </c>
      <c r="AF136">
        <f>SUMIFS('FAOstat _govt exp'!$L:$L,'FAOstat _govt exp'!$J:$J,FAOstat!AF$4,'FAOstat _govt exp'!$H:$H,FAOstat!AF$3,'FAOstat _govt exp'!$D:$D,FAOstat!$B136)</f>
        <v>0</v>
      </c>
      <c r="AG136">
        <f>SUMIFS('FAOstat _govt exp'!$L:$L,'FAOstat _govt exp'!$J:$J,FAOstat!AG$4,'FAOstat _govt exp'!$H:$H,FAOstat!AG$3,'FAOstat _govt exp'!$D:$D,FAOstat!$B136)</f>
        <v>321.01</v>
      </c>
      <c r="AH136">
        <f>SUMIFS('FAOstat _govt exp'!$L:$L,'FAOstat _govt exp'!$J:$J,FAOstat!AH$4,'FAOstat _govt exp'!$H:$H,FAOstat!AH$3,'FAOstat _govt exp'!$D:$D,FAOstat!$B136)</f>
        <v>408.52</v>
      </c>
      <c r="AI136">
        <f>SUMIFS('FAOstat _govt exp'!$L:$L,'FAOstat _govt exp'!$J:$J,FAOstat!AI$4,'FAOstat _govt exp'!$H:$H,FAOstat!AI$3,'FAOstat _govt exp'!$D:$D,FAOstat!$B136)</f>
        <v>353.37</v>
      </c>
      <c r="AJ136">
        <f>SUMIFS('FAOstat _govt exp'!$L:$L,'FAOstat _govt exp'!$J:$J,FAOstat!AJ$4,'FAOstat _govt exp'!$H:$H,FAOstat!AJ$3,'FAOstat _govt exp'!$D:$D,FAOstat!$B136)</f>
        <v>362.1</v>
      </c>
      <c r="AK136">
        <f>SUMIFS('FAOstat _govt exp'!$L:$L,'FAOstat _govt exp'!$J:$J,FAOstat!AK$4,'FAOstat _govt exp'!$H:$H,FAOstat!AK$3,'FAOstat _govt exp'!$D:$D,FAOstat!$B136)</f>
        <v>491.52</v>
      </c>
      <c r="AL136">
        <f>SUMIFS('FAOstat _govt exp'!$L:$L,'FAOstat _govt exp'!$J:$J,FAOstat!AL$4,'FAOstat _govt exp'!$H:$H,FAOstat!AL$3,'FAOstat _govt exp'!$D:$D,FAOstat!$B136)</f>
        <v>436.97</v>
      </c>
      <c r="AM136">
        <f>SUMIFS('FAOstat _govt exp'!$L:$L,'FAOstat _govt exp'!$J:$J,FAOstat!AM$4,'FAOstat _govt exp'!$H:$H,FAOstat!AM$3,'FAOstat _govt exp'!$D:$D,FAOstat!$B136)</f>
        <v>252.64</v>
      </c>
      <c r="AN136">
        <f>SUMIFS('FAOstat _govt exp'!$L:$L,'FAOstat _govt exp'!$J:$J,FAOstat!AN$4,'FAOstat _govt exp'!$H:$H,FAOstat!AN$3,'FAOstat _govt exp'!$D:$D,FAOstat!$B136)</f>
        <v>219.33</v>
      </c>
      <c r="AO136">
        <f>SUMIFS('FAOstat _govt exp'!$L:$L,'FAOstat _govt exp'!$J:$J,FAOstat!AO$4,'FAOstat _govt exp'!$H:$H,FAOstat!AO$3,'FAOstat _govt exp'!$D:$D,FAOstat!$B136)</f>
        <v>0</v>
      </c>
      <c r="AP136">
        <f>SUMIFS('FAOstat _govt exp'!$L:$L,'FAOstat _govt exp'!$J:$J,FAOstat!AP$4,'FAOstat _govt exp'!$H:$H,FAOstat!AP$3,'FAOstat _govt exp'!$D:$D,FAOstat!$B136)</f>
        <v>0</v>
      </c>
      <c r="AQ136">
        <f>SUMIFS('FAOstat _govt exp'!$L:$L,'FAOstat _govt exp'!$J:$J,FAOstat!AQ$4,'FAOstat _govt exp'!$H:$H,FAOstat!AQ$3,'FAOstat _govt exp'!$D:$D,FAOstat!$B136)</f>
        <v>0</v>
      </c>
      <c r="AR136">
        <f>SUMIFS('FAOstat _govt exp'!$L:$L,'FAOstat _govt exp'!$J:$J,FAOstat!AR$4,'FAOstat _govt exp'!$H:$H,FAOstat!AR$3,'FAOstat _govt exp'!$D:$D,FAOstat!$B136)</f>
        <v>0</v>
      </c>
      <c r="AS136">
        <f>SUMIFS('FAOstat _govt exp'!$L:$L,'FAOstat _govt exp'!$J:$J,FAOstat!AS$4,'FAOstat _govt exp'!$H:$H,FAOstat!AS$3,'FAOstat _govt exp'!$D:$D,FAOstat!$B136)</f>
        <v>0</v>
      </c>
      <c r="AT136">
        <f>SUMIFS('FAOstat _govt exp'!$L:$L,'FAOstat _govt exp'!$J:$J,FAOstat!AT$4,'FAOstat _govt exp'!$H:$H,FAOstat!AT$3,'FAOstat _govt exp'!$D:$D,FAOstat!$B136)</f>
        <v>0</v>
      </c>
      <c r="AU136">
        <f>SUMIFS('FAOstat _govt exp'!$L:$L,'FAOstat _govt exp'!$J:$J,FAOstat!AU$4,'FAOstat _govt exp'!$H:$H,FAOstat!AU$3,'FAOstat _govt exp'!$D:$D,FAOstat!$B136)</f>
        <v>0</v>
      </c>
      <c r="AV136">
        <f>SUMIFS('FAOstat _govt exp'!$L:$L,'FAOstat _govt exp'!$J:$J,FAOstat!AV$4,'FAOstat _govt exp'!$H:$H,FAOstat!AV$3,'FAOstat _govt exp'!$D:$D,FAOstat!$B136)</f>
        <v>0</v>
      </c>
      <c r="AW136">
        <f>SUMIFS('FAOstat _govt exp'!$L:$L,'FAOstat _govt exp'!$J:$J,FAOstat!AW$4,'FAOstat _govt exp'!$H:$H,FAOstat!AW$3,'FAOstat _govt exp'!$D:$D,FAOstat!$B136)</f>
        <v>0</v>
      </c>
      <c r="AX136">
        <f>SUMIFS('FAOstat _govt exp'!$L:$L,'FAOstat _govt exp'!$J:$J,FAOstat!AX$4,'FAOstat _govt exp'!$H:$H,FAOstat!AX$3,'FAOstat _govt exp'!$D:$D,FAOstat!$B136)</f>
        <v>0</v>
      </c>
      <c r="AY136">
        <f>SUMIFS('FAOstat _govt exp'!$L:$L,'FAOstat _govt exp'!$J:$J,FAOstat!AY$4,'FAOstat _govt exp'!$H:$H,FAOstat!AY$3,'FAOstat _govt exp'!$D:$D,FAOstat!$B136)</f>
        <v>0</v>
      </c>
      <c r="AZ136">
        <f>SUMIFS('FAOstat _govt exp'!$L:$L,'FAOstat _govt exp'!$J:$J,FAOstat!AZ$4,'FAOstat _govt exp'!$H:$H,FAOstat!AZ$3,'FAOstat _govt exp'!$D:$D,FAOstat!$B136)</f>
        <v>0</v>
      </c>
      <c r="BA136">
        <f>SUMIFS('FAOstat _govt exp'!$L:$L,'FAOstat _govt exp'!$J:$J,FAOstat!BA$4,'FAOstat _govt exp'!$H:$H,FAOstat!BA$3,'FAOstat _govt exp'!$D:$D,FAOstat!$B136)</f>
        <v>226.84</v>
      </c>
      <c r="BB136">
        <f>SUMIFS('FAOstat _govt exp'!$L:$L,'FAOstat _govt exp'!$J:$J,FAOstat!BB$4,'FAOstat _govt exp'!$H:$H,FAOstat!BB$3,'FAOstat _govt exp'!$D:$D,FAOstat!$B136)</f>
        <v>241.26</v>
      </c>
      <c r="BC136">
        <f>SUMIFS('FAOstat _govt exp'!$L:$L,'FAOstat _govt exp'!$J:$J,FAOstat!BC$4,'FAOstat _govt exp'!$H:$H,FAOstat!BC$3,'FAOstat _govt exp'!$D:$D,FAOstat!$B136)</f>
        <v>245.9</v>
      </c>
      <c r="BD136">
        <f>SUMIFS('FAOstat _govt exp'!$L:$L,'FAOstat _govt exp'!$J:$J,FAOstat!BD$4,'FAOstat _govt exp'!$H:$H,FAOstat!BD$3,'FAOstat _govt exp'!$D:$D,FAOstat!$B136)</f>
        <v>272.06</v>
      </c>
      <c r="BE136">
        <f>SUMIFS('FAOstat _govt exp'!$L:$L,'FAOstat _govt exp'!$J:$J,FAOstat!BE$4,'FAOstat _govt exp'!$H:$H,FAOstat!BE$3,'FAOstat _govt exp'!$D:$D,FAOstat!$B136)</f>
        <v>211.86</v>
      </c>
      <c r="BF136">
        <f>SUMIFS('FAOstat _govt exp'!$L:$L,'FAOstat _govt exp'!$J:$J,FAOstat!BF$4,'FAOstat _govt exp'!$H:$H,FAOstat!BF$3,'FAOstat _govt exp'!$D:$D,FAOstat!$B136)</f>
        <v>233.54</v>
      </c>
      <c r="BG136">
        <f>SUMIFS('FAOstat _govt exp'!$L:$L,'FAOstat _govt exp'!$J:$J,FAOstat!BG$4,'FAOstat _govt exp'!$H:$H,FAOstat!BG$3,'FAOstat _govt exp'!$D:$D,FAOstat!$B136)</f>
        <v>182.1</v>
      </c>
      <c r="BH136">
        <f>SUMIFS('FAOstat _govt exp'!$L:$L,'FAOstat _govt exp'!$J:$J,FAOstat!BH$4,'FAOstat _govt exp'!$H:$H,FAOstat!BH$3,'FAOstat _govt exp'!$D:$D,FAOstat!$B136)</f>
        <v>144.54</v>
      </c>
      <c r="BI136">
        <f>SUMIFS('FAOstat _govt exp'!$L:$L,'FAOstat _govt exp'!$J:$J,FAOstat!BI$4,'FAOstat _govt exp'!$H:$H,FAOstat!BI$3,'FAOstat _govt exp'!$D:$D,FAOstat!$B136)</f>
        <v>0</v>
      </c>
      <c r="BJ136">
        <f>SUMIFS('FAOstat _govt exp'!$L:$L,'FAOstat _govt exp'!$J:$J,FAOstat!BJ$4,'FAOstat _govt exp'!$H:$H,FAOstat!BJ$3,'FAOstat _govt exp'!$D:$D,FAOstat!$B136)</f>
        <v>0</v>
      </c>
      <c r="BK136">
        <f>SUMIFS('FAOstat _govt exp'!$L:$L,'FAOstat _govt exp'!$J:$J,FAOstat!BK$4,'FAOstat _govt exp'!$H:$H,FAOstat!BK$3,'FAOstat _govt exp'!$D:$D,FAOstat!$B136)</f>
        <v>209.41</v>
      </c>
      <c r="BL136">
        <f>SUMIFS('FAOstat _govt exp'!$L:$L,'FAOstat _govt exp'!$J:$J,FAOstat!BL$4,'FAOstat _govt exp'!$H:$H,FAOstat!BL$3,'FAOstat _govt exp'!$D:$D,FAOstat!$B136)</f>
        <v>264.02</v>
      </c>
      <c r="BM136">
        <f>SUMIFS('FAOstat _govt exp'!$L:$L,'FAOstat _govt exp'!$J:$J,FAOstat!BM$4,'FAOstat _govt exp'!$H:$H,FAOstat!BM$3,'FAOstat _govt exp'!$D:$D,FAOstat!$B136)</f>
        <v>203.82</v>
      </c>
      <c r="BN136">
        <f>SUMIFS('FAOstat _govt exp'!$L:$L,'FAOstat _govt exp'!$J:$J,FAOstat!BN$4,'FAOstat _govt exp'!$H:$H,FAOstat!BN$3,'FAOstat _govt exp'!$D:$D,FAOstat!$B136)</f>
        <v>217.29</v>
      </c>
      <c r="BO136">
        <f>SUMIFS('FAOstat _govt exp'!$L:$L,'FAOstat _govt exp'!$J:$J,FAOstat!BO$4,'FAOstat _govt exp'!$H:$H,FAOstat!BO$3,'FAOstat _govt exp'!$D:$D,FAOstat!$B136)</f>
        <v>433.45</v>
      </c>
      <c r="BP136">
        <f>SUMIFS('FAOstat _govt exp'!$L:$L,'FAOstat _govt exp'!$J:$J,FAOstat!BP$4,'FAOstat _govt exp'!$H:$H,FAOstat!BP$3,'FAOstat _govt exp'!$D:$D,FAOstat!$B136)</f>
        <v>451.41</v>
      </c>
      <c r="BQ136">
        <f>SUMIFS('FAOstat _govt exp'!$L:$L,'FAOstat _govt exp'!$J:$J,FAOstat!BQ$4,'FAOstat _govt exp'!$H:$H,FAOstat!BQ$3,'FAOstat _govt exp'!$D:$D,FAOstat!$B136)</f>
        <v>191.72</v>
      </c>
      <c r="BR136">
        <f>SUMIFS('FAOstat _govt exp'!$L:$L,'FAOstat _govt exp'!$J:$J,FAOstat!BR$4,'FAOstat _govt exp'!$H:$H,FAOstat!BR$3,'FAOstat _govt exp'!$D:$D,FAOstat!$B136)</f>
        <v>200.49</v>
      </c>
      <c r="BS136">
        <f>SUMIFS('FAOstat _govt exp'!$L:$L,'FAOstat _govt exp'!$J:$J,FAOstat!BS$4,'FAOstat _govt exp'!$H:$H,FAOstat!BS$3,'FAOstat _govt exp'!$D:$D,FAOstat!$B136)</f>
        <v>0</v>
      </c>
      <c r="BT136">
        <f>SUMIFS('FAOstat _govt exp'!$L:$L,'FAOstat _govt exp'!$J:$J,FAOstat!BT$4,'FAOstat _govt exp'!$H:$H,FAOstat!BT$3,'FAOstat _govt exp'!$D:$D,FAOstat!$B136)</f>
        <v>0</v>
      </c>
      <c r="BU136">
        <f>SUMIFS('FAOstat _govt exp'!$L:$L,'FAOstat _govt exp'!$J:$J,FAOstat!BU$4,'FAOstat _govt exp'!$H:$H,FAOstat!BU$3,'FAOstat _govt exp'!$D:$D,FAOstat!$B136)</f>
        <v>0</v>
      </c>
      <c r="BV136">
        <f>SUMIFS('FAOstat _govt exp'!$L:$L,'FAOstat _govt exp'!$J:$J,FAOstat!BV$4,'FAOstat _govt exp'!$H:$H,FAOstat!BV$3,'FAOstat _govt exp'!$D:$D,FAOstat!$B136)</f>
        <v>0</v>
      </c>
      <c r="BW136">
        <f>SUMIFS('FAOstat _govt exp'!$L:$L,'FAOstat _govt exp'!$J:$J,FAOstat!BW$4,'FAOstat _govt exp'!$H:$H,FAOstat!BW$3,'FAOstat _govt exp'!$D:$D,FAOstat!$B136)</f>
        <v>0</v>
      </c>
      <c r="BX136">
        <f>SUMIFS('FAOstat _govt exp'!$L:$L,'FAOstat _govt exp'!$J:$J,FAOstat!BX$4,'FAOstat _govt exp'!$H:$H,FAOstat!BX$3,'FAOstat _govt exp'!$D:$D,FAOstat!$B136)</f>
        <v>0</v>
      </c>
      <c r="BY136">
        <f>SUMIFS('FAOstat _govt exp'!$L:$L,'FAOstat _govt exp'!$J:$J,FAOstat!BY$4,'FAOstat _govt exp'!$H:$H,FAOstat!BY$3,'FAOstat _govt exp'!$D:$D,FAOstat!$B136)</f>
        <v>0</v>
      </c>
      <c r="BZ136">
        <f>SUMIFS('FAOstat _govt exp'!$L:$L,'FAOstat _govt exp'!$J:$J,FAOstat!BZ$4,'FAOstat _govt exp'!$H:$H,FAOstat!BZ$3,'FAOstat _govt exp'!$D:$D,FAOstat!$B136)</f>
        <v>0</v>
      </c>
      <c r="CA136">
        <f>SUMIFS('FAOstat _govt exp'!$L:$L,'FAOstat _govt exp'!$J:$J,FAOstat!CA$4,'FAOstat _govt exp'!$H:$H,FAOstat!CA$3,'FAOstat _govt exp'!$D:$D,FAOstat!$B136)</f>
        <v>0</v>
      </c>
      <c r="CB136">
        <f>SUMIFS('FAOstat _govt exp'!$L:$L,'FAOstat _govt exp'!$J:$J,FAOstat!CB$4,'FAOstat _govt exp'!$H:$H,FAOstat!CB$3,'FAOstat _govt exp'!$D:$D,FAOstat!$B136)</f>
        <v>0</v>
      </c>
      <c r="CC136">
        <f>SUMIFS('FAOstat _govt exp'!$L:$L,'FAOstat _govt exp'!$J:$J,FAOstat!CC$4,'FAOstat _govt exp'!$H:$H,FAOstat!CC$3,'FAOstat _govt exp'!$D:$D,FAOstat!$B136)</f>
        <v>0</v>
      </c>
      <c r="CD136">
        <f>SUMIFS('FAOstat _govt exp'!$L:$L,'FAOstat _govt exp'!$J:$J,FAOstat!CD$4,'FAOstat _govt exp'!$H:$H,FAOstat!CD$3,'FAOstat _govt exp'!$D:$D,FAOstat!$B136)</f>
        <v>0</v>
      </c>
      <c r="CE136" s="4">
        <f>SUMIFS('FAOstat_value added'!$L:$L,'FAOstat_value added'!$J:$J,FAOstat!CE$4,'FAOstat_value added'!$D:$D,FAOstat!$B136)</f>
        <v>912.10913800000003</v>
      </c>
      <c r="CF136" s="4">
        <f>IF(SUMIFS('FAOstat_value added'!$L:$L,'FAOstat_value added'!$J:$J,FAOstat!CF$4,'FAOstat_value added'!$D:$D,FAOstat!$B136)=0,CE136*(1+Assumptions!$C$10),SUMIFS('FAOstat_value added'!$L:$L,'FAOstat_value added'!$J:$J,FAOstat!CF$4,'FAOstat_value added'!$D:$D,FAOstat!$B136))</f>
        <v>1103.792592</v>
      </c>
      <c r="CG136" s="4">
        <f>IF(SUMIFS('FAOstat_value added'!$L:$L,'FAOstat_value added'!$J:$J,FAOstat!CG$4,'FAOstat_value added'!$D:$D,FAOstat!$B136)=0,CF136*(1+Assumptions!$C$10),SUMIFS('FAOstat_value added'!$L:$L,'FAOstat_value added'!$J:$J,FAOstat!CG$4,'FAOstat_value added'!$D:$D,FAOstat!$B136))</f>
        <v>914.60998600000005</v>
      </c>
      <c r="CH136" s="4">
        <f>IF(SUMIFS('FAOstat_value added'!$L:$L,'FAOstat_value added'!$J:$J,FAOstat!CH$4,'FAOstat_value added'!$D:$D,FAOstat!$B136)=0,CG136*(1+Assumptions!$C$10),SUMIFS('FAOstat_value added'!$L:$L,'FAOstat_value added'!$J:$J,FAOstat!CH$4,'FAOstat_value added'!$D:$D,FAOstat!$B136))</f>
        <v>954.11065499999995</v>
      </c>
      <c r="CI136" s="4">
        <f>IF(SUMIFS('FAOstat_value added'!$L:$L,'FAOstat_value added'!$J:$J,FAOstat!CI$4,'FAOstat_value added'!$D:$D,FAOstat!$B136)=0,CH136*(1+Assumptions!$C$10),SUMIFS('FAOstat_value added'!$L:$L,'FAOstat_value added'!$J:$J,FAOstat!CI$4,'FAOstat_value added'!$D:$D,FAOstat!$B136))</f>
        <v>1007.150117</v>
      </c>
      <c r="CJ136" s="4">
        <f>IF(SUMIFS('FAOstat_value added'!$L:$L,'FAOstat_value added'!$J:$J,FAOstat!CJ$4,'FAOstat_value added'!$D:$D,FAOstat!$B136)=0,CI136*(1+Assumptions!$C$10),SUMIFS('FAOstat_value added'!$L:$L,'FAOstat_value added'!$J:$J,FAOstat!CJ$4,'FAOstat_value added'!$D:$D,FAOstat!$B136))</f>
        <v>903.42716600000006</v>
      </c>
      <c r="CK136" s="4">
        <f>IF(SUMIFS('FAOstat_value added'!$L:$L,'FAOstat_value added'!$J:$J,FAOstat!CK$4,'FAOstat_value added'!$D:$D,FAOstat!$B136)=0,CJ136*(1+Assumptions!$C$10),SUMIFS('FAOstat_value added'!$L:$L,'FAOstat_value added'!$J:$J,FAOstat!CK$4,'FAOstat_value added'!$D:$D,FAOstat!$B136))</f>
        <v>891.80483700000002</v>
      </c>
      <c r="CL136" s="4">
        <f>IF(SUMIFS('FAOstat_value added'!$L:$L,'FAOstat_value added'!$J:$J,FAOstat!CL$4,'FAOstat_value added'!$D:$D,FAOstat!$B136)=0,CK136*(1+Assumptions!$C$10),SUMIFS('FAOstat_value added'!$L:$L,'FAOstat_value added'!$J:$J,FAOstat!CL$4,'FAOstat_value added'!$D:$D,FAOstat!$B136))</f>
        <v>899.66170899999997</v>
      </c>
      <c r="CM136" s="4">
        <f>IF(SUMIFS('FAOstat_value added'!$L:$L,'FAOstat_value added'!$J:$J,FAOstat!CM$4,'FAOstat_value added'!$D:$D,FAOstat!$B136)=0,CL136*(1+Assumptions!$C$10),SUMIFS('FAOstat_value added'!$L:$L,'FAOstat_value added'!$J:$J,FAOstat!CM$4,'FAOstat_value added'!$D:$D,FAOstat!$B136))</f>
        <v>1137.531285</v>
      </c>
      <c r="CN136" s="4">
        <f>IF(SUMIFS('FAOstat_value added'!$L:$L,'FAOstat_value added'!$J:$J,FAOstat!CN$4,'FAOstat_value added'!$D:$D,FAOstat!$B136)=0,CM136*(1+Assumptions!$C$10),SUMIFS('FAOstat_value added'!$L:$L,'FAOstat_value added'!$J:$J,FAOstat!CN$4,'FAOstat_value added'!$D:$D,FAOstat!$B136))</f>
        <v>1160.2819107</v>
      </c>
      <c r="CO136" s="36">
        <f t="shared" si="70"/>
        <v>-5.5133955754254504E-2</v>
      </c>
    </row>
    <row r="137" spans="2:93" x14ac:dyDescent="0.35">
      <c r="B137" t="s">
        <v>295</v>
      </c>
      <c r="C137">
        <f t="shared" si="50"/>
        <v>0</v>
      </c>
      <c r="D137">
        <f t="shared" si="51"/>
        <v>0</v>
      </c>
      <c r="E137">
        <f t="shared" si="52"/>
        <v>0</v>
      </c>
      <c r="F137">
        <f t="shared" si="53"/>
        <v>0</v>
      </c>
      <c r="G137">
        <f t="shared" si="54"/>
        <v>0</v>
      </c>
      <c r="H137">
        <f t="shared" si="55"/>
        <v>0</v>
      </c>
      <c r="I137">
        <f t="shared" si="56"/>
        <v>0</v>
      </c>
      <c r="J137">
        <f t="shared" si="57"/>
        <v>0</v>
      </c>
      <c r="K137">
        <f t="shared" si="58"/>
        <v>0</v>
      </c>
      <c r="L137">
        <f t="shared" si="59"/>
        <v>0</v>
      </c>
      <c r="M137" s="4">
        <f t="shared" si="60"/>
        <v>0</v>
      </c>
      <c r="N137" s="4">
        <f t="shared" si="61"/>
        <v>14.35</v>
      </c>
      <c r="O137" s="4">
        <f t="shared" si="62"/>
        <v>22.119999999999997</v>
      </c>
      <c r="P137" s="4">
        <f t="shared" si="63"/>
        <v>28.28</v>
      </c>
      <c r="Q137" s="4">
        <f t="shared" si="64"/>
        <v>23.34</v>
      </c>
      <c r="R137" s="4">
        <f t="shared" si="65"/>
        <v>26.57</v>
      </c>
      <c r="S137" s="4">
        <f t="shared" si="66"/>
        <v>0</v>
      </c>
      <c r="T137" s="4">
        <f t="shared" si="67"/>
        <v>0</v>
      </c>
      <c r="U137" s="4">
        <f t="shared" si="68"/>
        <v>0</v>
      </c>
      <c r="V137" s="4">
        <f t="shared" si="69"/>
        <v>0</v>
      </c>
      <c r="W137">
        <f>SUMIFS('FAOstat _govt exp'!$L:$L,'FAOstat _govt exp'!$J:$J,FAOstat!W$4,'FAOstat _govt exp'!$H:$H,FAOstat!W$3,'FAOstat _govt exp'!$D:$D,FAOstat!$B137)</f>
        <v>0</v>
      </c>
      <c r="X137">
        <f>SUMIFS('FAOstat _govt exp'!$L:$L,'FAOstat _govt exp'!$J:$J,FAOstat!X$4,'FAOstat _govt exp'!$H:$H,FAOstat!X$3,'FAOstat _govt exp'!$D:$D,FAOstat!$B137)</f>
        <v>0</v>
      </c>
      <c r="Y137">
        <f>SUMIFS('FAOstat _govt exp'!$L:$L,'FAOstat _govt exp'!$J:$J,FAOstat!Y$4,'FAOstat _govt exp'!$H:$H,FAOstat!Y$3,'FAOstat _govt exp'!$D:$D,FAOstat!$B137)</f>
        <v>0</v>
      </c>
      <c r="Z137">
        <f>SUMIFS('FAOstat _govt exp'!$L:$L,'FAOstat _govt exp'!$J:$J,FAOstat!Z$4,'FAOstat _govt exp'!$H:$H,FAOstat!Z$3,'FAOstat _govt exp'!$D:$D,FAOstat!$B137)</f>
        <v>0</v>
      </c>
      <c r="AA137">
        <f>SUMIFS('FAOstat _govt exp'!$L:$L,'FAOstat _govt exp'!$J:$J,FAOstat!AA$4,'FAOstat _govt exp'!$H:$H,FAOstat!AA$3,'FAOstat _govt exp'!$D:$D,FAOstat!$B137)</f>
        <v>0</v>
      </c>
      <c r="AB137">
        <f>SUMIFS('FAOstat _govt exp'!$L:$L,'FAOstat _govt exp'!$J:$J,FAOstat!AB$4,'FAOstat _govt exp'!$H:$H,FAOstat!AB$3,'FAOstat _govt exp'!$D:$D,FAOstat!$B137)</f>
        <v>0</v>
      </c>
      <c r="AC137">
        <f>SUMIFS('FAOstat _govt exp'!$L:$L,'FAOstat _govt exp'!$J:$J,FAOstat!AC$4,'FAOstat _govt exp'!$H:$H,FAOstat!AC$3,'FAOstat _govt exp'!$D:$D,FAOstat!$B137)</f>
        <v>0</v>
      </c>
      <c r="AD137">
        <f>SUMIFS('FAOstat _govt exp'!$L:$L,'FAOstat _govt exp'!$J:$J,FAOstat!AD$4,'FAOstat _govt exp'!$H:$H,FAOstat!AD$3,'FAOstat _govt exp'!$D:$D,FAOstat!$B137)</f>
        <v>0</v>
      </c>
      <c r="AE137">
        <f>SUMIFS('FAOstat _govt exp'!$L:$L,'FAOstat _govt exp'!$J:$J,FAOstat!AE$4,'FAOstat _govt exp'!$H:$H,FAOstat!AE$3,'FAOstat _govt exp'!$D:$D,FAOstat!$B137)</f>
        <v>0</v>
      </c>
      <c r="AF137">
        <f>SUMIFS('FAOstat _govt exp'!$L:$L,'FAOstat _govt exp'!$J:$J,FAOstat!AF$4,'FAOstat _govt exp'!$H:$H,FAOstat!AF$3,'FAOstat _govt exp'!$D:$D,FAOstat!$B137)</f>
        <v>0</v>
      </c>
      <c r="AG137">
        <f>SUMIFS('FAOstat _govt exp'!$L:$L,'FAOstat _govt exp'!$J:$J,FAOstat!AG$4,'FAOstat _govt exp'!$H:$H,FAOstat!AG$3,'FAOstat _govt exp'!$D:$D,FAOstat!$B137)</f>
        <v>0</v>
      </c>
      <c r="AH137">
        <f>SUMIFS('FAOstat _govt exp'!$L:$L,'FAOstat _govt exp'!$J:$J,FAOstat!AH$4,'FAOstat _govt exp'!$H:$H,FAOstat!AH$3,'FAOstat _govt exp'!$D:$D,FAOstat!$B137)</f>
        <v>0</v>
      </c>
      <c r="AI137">
        <f>SUMIFS('FAOstat _govt exp'!$L:$L,'FAOstat _govt exp'!$J:$J,FAOstat!AI$4,'FAOstat _govt exp'!$H:$H,FAOstat!AI$3,'FAOstat _govt exp'!$D:$D,FAOstat!$B137)</f>
        <v>0</v>
      </c>
      <c r="AJ137">
        <f>SUMIFS('FAOstat _govt exp'!$L:$L,'FAOstat _govt exp'!$J:$J,FAOstat!AJ$4,'FAOstat _govt exp'!$H:$H,FAOstat!AJ$3,'FAOstat _govt exp'!$D:$D,FAOstat!$B137)</f>
        <v>0</v>
      </c>
      <c r="AK137">
        <f>SUMIFS('FAOstat _govt exp'!$L:$L,'FAOstat _govt exp'!$J:$J,FAOstat!AK$4,'FAOstat _govt exp'!$H:$H,FAOstat!AK$3,'FAOstat _govt exp'!$D:$D,FAOstat!$B137)</f>
        <v>0</v>
      </c>
      <c r="AL137">
        <f>SUMIFS('FAOstat _govt exp'!$L:$L,'FAOstat _govt exp'!$J:$J,FAOstat!AL$4,'FAOstat _govt exp'!$H:$H,FAOstat!AL$3,'FAOstat _govt exp'!$D:$D,FAOstat!$B137)</f>
        <v>0</v>
      </c>
      <c r="AM137">
        <f>SUMIFS('FAOstat _govt exp'!$L:$L,'FAOstat _govt exp'!$J:$J,FAOstat!AM$4,'FAOstat _govt exp'!$H:$H,FAOstat!AM$3,'FAOstat _govt exp'!$D:$D,FAOstat!$B137)</f>
        <v>0</v>
      </c>
      <c r="AN137">
        <f>SUMIFS('FAOstat _govt exp'!$L:$L,'FAOstat _govt exp'!$J:$J,FAOstat!AN$4,'FAOstat _govt exp'!$H:$H,FAOstat!AN$3,'FAOstat _govt exp'!$D:$D,FAOstat!$B137)</f>
        <v>0</v>
      </c>
      <c r="AO137">
        <f>SUMIFS('FAOstat _govt exp'!$L:$L,'FAOstat _govt exp'!$J:$J,FAOstat!AO$4,'FAOstat _govt exp'!$H:$H,FAOstat!AO$3,'FAOstat _govt exp'!$D:$D,FAOstat!$B137)</f>
        <v>0</v>
      </c>
      <c r="AP137">
        <f>SUMIFS('FAOstat _govt exp'!$L:$L,'FAOstat _govt exp'!$J:$J,FAOstat!AP$4,'FAOstat _govt exp'!$H:$H,FAOstat!AP$3,'FAOstat _govt exp'!$D:$D,FAOstat!$B137)</f>
        <v>0</v>
      </c>
      <c r="AQ137">
        <f>SUMIFS('FAOstat _govt exp'!$L:$L,'FAOstat _govt exp'!$J:$J,FAOstat!AQ$4,'FAOstat _govt exp'!$H:$H,FAOstat!AQ$3,'FAOstat _govt exp'!$D:$D,FAOstat!$B137)</f>
        <v>0</v>
      </c>
      <c r="AR137">
        <f>SUMIFS('FAOstat _govt exp'!$L:$L,'FAOstat _govt exp'!$J:$J,FAOstat!AR$4,'FAOstat _govt exp'!$H:$H,FAOstat!AR$3,'FAOstat _govt exp'!$D:$D,FAOstat!$B137)</f>
        <v>0</v>
      </c>
      <c r="AS137">
        <f>SUMIFS('FAOstat _govt exp'!$L:$L,'FAOstat _govt exp'!$J:$J,FAOstat!AS$4,'FAOstat _govt exp'!$H:$H,FAOstat!AS$3,'FAOstat _govt exp'!$D:$D,FAOstat!$B137)</f>
        <v>0</v>
      </c>
      <c r="AT137">
        <f>SUMIFS('FAOstat _govt exp'!$L:$L,'FAOstat _govt exp'!$J:$J,FAOstat!AT$4,'FAOstat _govt exp'!$H:$H,FAOstat!AT$3,'FAOstat _govt exp'!$D:$D,FAOstat!$B137)</f>
        <v>0</v>
      </c>
      <c r="AU137">
        <f>SUMIFS('FAOstat _govt exp'!$L:$L,'FAOstat _govt exp'!$J:$J,FAOstat!AU$4,'FAOstat _govt exp'!$H:$H,FAOstat!AU$3,'FAOstat _govt exp'!$D:$D,FAOstat!$B137)</f>
        <v>0</v>
      </c>
      <c r="AV137">
        <f>SUMIFS('FAOstat _govt exp'!$L:$L,'FAOstat _govt exp'!$J:$J,FAOstat!AV$4,'FAOstat _govt exp'!$H:$H,FAOstat!AV$3,'FAOstat _govt exp'!$D:$D,FAOstat!$B137)</f>
        <v>0</v>
      </c>
      <c r="AW137">
        <f>SUMIFS('FAOstat _govt exp'!$L:$L,'FAOstat _govt exp'!$J:$J,FAOstat!AW$4,'FAOstat _govt exp'!$H:$H,FAOstat!AW$3,'FAOstat _govt exp'!$D:$D,FAOstat!$B137)</f>
        <v>0</v>
      </c>
      <c r="AX137">
        <f>SUMIFS('FAOstat _govt exp'!$L:$L,'FAOstat _govt exp'!$J:$J,FAOstat!AX$4,'FAOstat _govt exp'!$H:$H,FAOstat!AX$3,'FAOstat _govt exp'!$D:$D,FAOstat!$B137)</f>
        <v>0</v>
      </c>
      <c r="AY137">
        <f>SUMIFS('FAOstat _govt exp'!$L:$L,'FAOstat _govt exp'!$J:$J,FAOstat!AY$4,'FAOstat _govt exp'!$H:$H,FAOstat!AY$3,'FAOstat _govt exp'!$D:$D,FAOstat!$B137)</f>
        <v>0</v>
      </c>
      <c r="AZ137">
        <f>SUMIFS('FAOstat _govt exp'!$L:$L,'FAOstat _govt exp'!$J:$J,FAOstat!AZ$4,'FAOstat _govt exp'!$H:$H,FAOstat!AZ$3,'FAOstat _govt exp'!$D:$D,FAOstat!$B137)</f>
        <v>0</v>
      </c>
      <c r="BA137">
        <f>SUMIFS('FAOstat _govt exp'!$L:$L,'FAOstat _govt exp'!$J:$J,FAOstat!BA$4,'FAOstat _govt exp'!$H:$H,FAOstat!BA$3,'FAOstat _govt exp'!$D:$D,FAOstat!$B137)</f>
        <v>0</v>
      </c>
      <c r="BB137">
        <f>SUMIFS('FAOstat _govt exp'!$L:$L,'FAOstat _govt exp'!$J:$J,FAOstat!BB$4,'FAOstat _govt exp'!$H:$H,FAOstat!BB$3,'FAOstat _govt exp'!$D:$D,FAOstat!$B137)</f>
        <v>12.9</v>
      </c>
      <c r="BC137">
        <f>SUMIFS('FAOstat _govt exp'!$L:$L,'FAOstat _govt exp'!$J:$J,FAOstat!BC$4,'FAOstat _govt exp'!$H:$H,FAOstat!BC$3,'FAOstat _govt exp'!$D:$D,FAOstat!$B137)</f>
        <v>20.58</v>
      </c>
      <c r="BD137">
        <f>SUMIFS('FAOstat _govt exp'!$L:$L,'FAOstat _govt exp'!$J:$J,FAOstat!BD$4,'FAOstat _govt exp'!$H:$H,FAOstat!BD$3,'FAOstat _govt exp'!$D:$D,FAOstat!$B137)</f>
        <v>23.19</v>
      </c>
      <c r="BE137">
        <f>SUMIFS('FAOstat _govt exp'!$L:$L,'FAOstat _govt exp'!$J:$J,FAOstat!BE$4,'FAOstat _govt exp'!$H:$H,FAOstat!BE$3,'FAOstat _govt exp'!$D:$D,FAOstat!$B137)</f>
        <v>18.36</v>
      </c>
      <c r="BF137">
        <f>SUMIFS('FAOstat _govt exp'!$L:$L,'FAOstat _govt exp'!$J:$J,FAOstat!BF$4,'FAOstat _govt exp'!$H:$H,FAOstat!BF$3,'FAOstat _govt exp'!$D:$D,FAOstat!$B137)</f>
        <v>20.02</v>
      </c>
      <c r="BG137">
        <f>SUMIFS('FAOstat _govt exp'!$L:$L,'FAOstat _govt exp'!$J:$J,FAOstat!BG$4,'FAOstat _govt exp'!$H:$H,FAOstat!BG$3,'FAOstat _govt exp'!$D:$D,FAOstat!$B137)</f>
        <v>0</v>
      </c>
      <c r="BH137">
        <f>SUMIFS('FAOstat _govt exp'!$L:$L,'FAOstat _govt exp'!$J:$J,FAOstat!BH$4,'FAOstat _govt exp'!$H:$H,FAOstat!BH$3,'FAOstat _govt exp'!$D:$D,FAOstat!$B137)</f>
        <v>0</v>
      </c>
      <c r="BI137">
        <f>SUMIFS('FAOstat _govt exp'!$L:$L,'FAOstat _govt exp'!$J:$J,FAOstat!BI$4,'FAOstat _govt exp'!$H:$H,FAOstat!BI$3,'FAOstat _govt exp'!$D:$D,FAOstat!$B137)</f>
        <v>0</v>
      </c>
      <c r="BJ137">
        <f>SUMIFS('FAOstat _govt exp'!$L:$L,'FAOstat _govt exp'!$J:$J,FAOstat!BJ$4,'FAOstat _govt exp'!$H:$H,FAOstat!BJ$3,'FAOstat _govt exp'!$D:$D,FAOstat!$B137)</f>
        <v>0</v>
      </c>
      <c r="BK137">
        <f>SUMIFS('FAOstat _govt exp'!$L:$L,'FAOstat _govt exp'!$J:$J,FAOstat!BK$4,'FAOstat _govt exp'!$H:$H,FAOstat!BK$3,'FAOstat _govt exp'!$D:$D,FAOstat!$B137)</f>
        <v>0</v>
      </c>
      <c r="BL137">
        <f>SUMIFS('FAOstat _govt exp'!$L:$L,'FAOstat _govt exp'!$J:$J,FAOstat!BL$4,'FAOstat _govt exp'!$H:$H,FAOstat!BL$3,'FAOstat _govt exp'!$D:$D,FAOstat!$B137)</f>
        <v>1.45</v>
      </c>
      <c r="BM137">
        <f>SUMIFS('FAOstat _govt exp'!$L:$L,'FAOstat _govt exp'!$J:$J,FAOstat!BM$4,'FAOstat _govt exp'!$H:$H,FAOstat!BM$3,'FAOstat _govt exp'!$D:$D,FAOstat!$B137)</f>
        <v>1.54</v>
      </c>
      <c r="BN137">
        <f>SUMIFS('FAOstat _govt exp'!$L:$L,'FAOstat _govt exp'!$J:$J,FAOstat!BN$4,'FAOstat _govt exp'!$H:$H,FAOstat!BN$3,'FAOstat _govt exp'!$D:$D,FAOstat!$B137)</f>
        <v>5.09</v>
      </c>
      <c r="BO137">
        <f>SUMIFS('FAOstat _govt exp'!$L:$L,'FAOstat _govt exp'!$J:$J,FAOstat!BO$4,'FAOstat _govt exp'!$H:$H,FAOstat!BO$3,'FAOstat _govt exp'!$D:$D,FAOstat!$B137)</f>
        <v>4.9800000000000004</v>
      </c>
      <c r="BP137">
        <f>SUMIFS('FAOstat _govt exp'!$L:$L,'FAOstat _govt exp'!$J:$J,FAOstat!BP$4,'FAOstat _govt exp'!$H:$H,FAOstat!BP$3,'FAOstat _govt exp'!$D:$D,FAOstat!$B137)</f>
        <v>6.55</v>
      </c>
      <c r="BQ137">
        <f>SUMIFS('FAOstat _govt exp'!$L:$L,'FAOstat _govt exp'!$J:$J,FAOstat!BQ$4,'FAOstat _govt exp'!$H:$H,FAOstat!BQ$3,'FAOstat _govt exp'!$D:$D,FAOstat!$B137)</f>
        <v>0</v>
      </c>
      <c r="BR137">
        <f>SUMIFS('FAOstat _govt exp'!$L:$L,'FAOstat _govt exp'!$J:$J,FAOstat!BR$4,'FAOstat _govt exp'!$H:$H,FAOstat!BR$3,'FAOstat _govt exp'!$D:$D,FAOstat!$B137)</f>
        <v>0</v>
      </c>
      <c r="BS137">
        <f>SUMIFS('FAOstat _govt exp'!$L:$L,'FAOstat _govt exp'!$J:$J,FAOstat!BS$4,'FAOstat _govt exp'!$H:$H,FAOstat!BS$3,'FAOstat _govt exp'!$D:$D,FAOstat!$B137)</f>
        <v>0</v>
      </c>
      <c r="BT137">
        <f>SUMIFS('FAOstat _govt exp'!$L:$L,'FAOstat _govt exp'!$J:$J,FAOstat!BT$4,'FAOstat _govt exp'!$H:$H,FAOstat!BT$3,'FAOstat _govt exp'!$D:$D,FAOstat!$B137)</f>
        <v>0</v>
      </c>
      <c r="BU137">
        <f>SUMIFS('FAOstat _govt exp'!$L:$L,'FAOstat _govt exp'!$J:$J,FAOstat!BU$4,'FAOstat _govt exp'!$H:$H,FAOstat!BU$3,'FAOstat _govt exp'!$D:$D,FAOstat!$B137)</f>
        <v>0</v>
      </c>
      <c r="BV137">
        <f>SUMIFS('FAOstat _govt exp'!$L:$L,'FAOstat _govt exp'!$J:$J,FAOstat!BV$4,'FAOstat _govt exp'!$H:$H,FAOstat!BV$3,'FAOstat _govt exp'!$D:$D,FAOstat!$B137)</f>
        <v>0</v>
      </c>
      <c r="BW137">
        <f>SUMIFS('FAOstat _govt exp'!$L:$L,'FAOstat _govt exp'!$J:$J,FAOstat!BW$4,'FAOstat _govt exp'!$H:$H,FAOstat!BW$3,'FAOstat _govt exp'!$D:$D,FAOstat!$B137)</f>
        <v>0</v>
      </c>
      <c r="BX137">
        <f>SUMIFS('FAOstat _govt exp'!$L:$L,'FAOstat _govt exp'!$J:$J,FAOstat!BX$4,'FAOstat _govt exp'!$H:$H,FAOstat!BX$3,'FAOstat _govt exp'!$D:$D,FAOstat!$B137)</f>
        <v>0</v>
      </c>
      <c r="BY137">
        <f>SUMIFS('FAOstat _govt exp'!$L:$L,'FAOstat _govt exp'!$J:$J,FAOstat!BY$4,'FAOstat _govt exp'!$H:$H,FAOstat!BY$3,'FAOstat _govt exp'!$D:$D,FAOstat!$B137)</f>
        <v>0</v>
      </c>
      <c r="BZ137">
        <f>SUMIFS('FAOstat _govt exp'!$L:$L,'FAOstat _govt exp'!$J:$J,FAOstat!BZ$4,'FAOstat _govt exp'!$H:$H,FAOstat!BZ$3,'FAOstat _govt exp'!$D:$D,FAOstat!$B137)</f>
        <v>0</v>
      </c>
      <c r="CA137">
        <f>SUMIFS('FAOstat _govt exp'!$L:$L,'FAOstat _govt exp'!$J:$J,FAOstat!CA$4,'FAOstat _govt exp'!$H:$H,FAOstat!CA$3,'FAOstat _govt exp'!$D:$D,FAOstat!$B137)</f>
        <v>0</v>
      </c>
      <c r="CB137">
        <f>SUMIFS('FAOstat _govt exp'!$L:$L,'FAOstat _govt exp'!$J:$J,FAOstat!CB$4,'FAOstat _govt exp'!$H:$H,FAOstat!CB$3,'FAOstat _govt exp'!$D:$D,FAOstat!$B137)</f>
        <v>0</v>
      </c>
      <c r="CC137">
        <f>SUMIFS('FAOstat _govt exp'!$L:$L,'FAOstat _govt exp'!$J:$J,FAOstat!CC$4,'FAOstat _govt exp'!$H:$H,FAOstat!CC$3,'FAOstat _govt exp'!$D:$D,FAOstat!$B137)</f>
        <v>0</v>
      </c>
      <c r="CD137">
        <f>SUMIFS('FAOstat _govt exp'!$L:$L,'FAOstat _govt exp'!$J:$J,FAOstat!CD$4,'FAOstat _govt exp'!$H:$H,FAOstat!CD$3,'FAOstat _govt exp'!$D:$D,FAOstat!$B137)</f>
        <v>0</v>
      </c>
      <c r="CE137" s="4">
        <f>SUMIFS('FAOstat_value added'!$L:$L,'FAOstat_value added'!$J:$J,FAOstat!CE$4,'FAOstat_value added'!$D:$D,FAOstat!$B137)</f>
        <v>207.50198</v>
      </c>
      <c r="CF137" s="4">
        <f>IF(SUMIFS('FAOstat_value added'!$L:$L,'FAOstat_value added'!$J:$J,FAOstat!CF$4,'FAOstat_value added'!$D:$D,FAOstat!$B137)=0,CE137*(1+Assumptions!$C$10),SUMIFS('FAOstat_value added'!$L:$L,'FAOstat_value added'!$J:$J,FAOstat!CF$4,'FAOstat_value added'!$D:$D,FAOstat!$B137))</f>
        <v>247.053528</v>
      </c>
      <c r="CG137" s="4">
        <f>IF(SUMIFS('FAOstat_value added'!$L:$L,'FAOstat_value added'!$J:$J,FAOstat!CG$4,'FAOstat_value added'!$D:$D,FAOstat!$B137)=0,CF137*(1+Assumptions!$C$10),SUMIFS('FAOstat_value added'!$L:$L,'FAOstat_value added'!$J:$J,FAOstat!CG$4,'FAOstat_value added'!$D:$D,FAOstat!$B137))</f>
        <v>270.80150500000002</v>
      </c>
      <c r="CH137" s="4">
        <f>IF(SUMIFS('FAOstat_value added'!$L:$L,'FAOstat_value added'!$J:$J,FAOstat!CH$4,'FAOstat_value added'!$D:$D,FAOstat!$B137)=0,CG137*(1+Assumptions!$C$10),SUMIFS('FAOstat_value added'!$L:$L,'FAOstat_value added'!$J:$J,FAOstat!CH$4,'FAOstat_value added'!$D:$D,FAOstat!$B137))</f>
        <v>285.26227299999999</v>
      </c>
      <c r="CI137" s="4">
        <f>IF(SUMIFS('FAOstat_value added'!$L:$L,'FAOstat_value added'!$J:$J,FAOstat!CI$4,'FAOstat_value added'!$D:$D,FAOstat!$B137)=0,CH137*(1+Assumptions!$C$10),SUMIFS('FAOstat_value added'!$L:$L,'FAOstat_value added'!$J:$J,FAOstat!CI$4,'FAOstat_value added'!$D:$D,FAOstat!$B137))</f>
        <v>293.15656300000001</v>
      </c>
      <c r="CJ137" s="4">
        <f>IF(SUMIFS('FAOstat_value added'!$L:$L,'FAOstat_value added'!$J:$J,FAOstat!CJ$4,'FAOstat_value added'!$D:$D,FAOstat!$B137)=0,CI137*(1+Assumptions!$C$10),SUMIFS('FAOstat_value added'!$L:$L,'FAOstat_value added'!$J:$J,FAOstat!CJ$4,'FAOstat_value added'!$D:$D,FAOstat!$B137))</f>
        <v>275.98823299999998</v>
      </c>
      <c r="CK137" s="4">
        <f>IF(SUMIFS('FAOstat_value added'!$L:$L,'FAOstat_value added'!$J:$J,FAOstat!CK$4,'FAOstat_value added'!$D:$D,FAOstat!$B137)=0,CJ137*(1+Assumptions!$C$10),SUMIFS('FAOstat_value added'!$L:$L,'FAOstat_value added'!$J:$J,FAOstat!CK$4,'FAOstat_value added'!$D:$D,FAOstat!$B137))</f>
        <v>301.371532</v>
      </c>
      <c r="CL137" s="4">
        <f>IF(SUMIFS('FAOstat_value added'!$L:$L,'FAOstat_value added'!$J:$J,FAOstat!CL$4,'FAOstat_value added'!$D:$D,FAOstat!$B137)=0,CK137*(1+Assumptions!$C$10),SUMIFS('FAOstat_value added'!$L:$L,'FAOstat_value added'!$J:$J,FAOstat!CL$4,'FAOstat_value added'!$D:$D,FAOstat!$B137))</f>
        <v>319.80283100000003</v>
      </c>
      <c r="CM137" s="4">
        <f>IF(SUMIFS('FAOstat_value added'!$L:$L,'FAOstat_value added'!$J:$J,FAOstat!CM$4,'FAOstat_value added'!$D:$D,FAOstat!$B137)=0,CL137*(1+Assumptions!$C$10),SUMIFS('FAOstat_value added'!$L:$L,'FAOstat_value added'!$J:$J,FAOstat!CM$4,'FAOstat_value added'!$D:$D,FAOstat!$B137))</f>
        <v>336.54109</v>
      </c>
      <c r="CN137" s="4">
        <f>IF(SUMIFS('FAOstat_value added'!$L:$L,'FAOstat_value added'!$J:$J,FAOstat!CN$4,'FAOstat_value added'!$D:$D,FAOstat!$B137)=0,CM137*(1+Assumptions!$C$10),SUMIFS('FAOstat_value added'!$L:$L,'FAOstat_value added'!$J:$J,FAOstat!CN$4,'FAOstat_value added'!$D:$D,FAOstat!$B137))</f>
        <v>343.2719118</v>
      </c>
      <c r="CO137" s="36">
        <f t="shared" si="70"/>
        <v>0</v>
      </c>
    </row>
    <row r="138" spans="2:93" x14ac:dyDescent="0.35">
      <c r="B138" t="s">
        <v>297</v>
      </c>
      <c r="C138">
        <f t="shared" si="50"/>
        <v>174.42</v>
      </c>
      <c r="D138">
        <f t="shared" si="51"/>
        <v>200.24</v>
      </c>
      <c r="E138">
        <f t="shared" si="52"/>
        <v>177.1</v>
      </c>
      <c r="F138">
        <f t="shared" si="53"/>
        <v>167.37</v>
      </c>
      <c r="G138">
        <f t="shared" si="54"/>
        <v>192.95</v>
      </c>
      <c r="H138">
        <f t="shared" si="55"/>
        <v>162.63</v>
      </c>
      <c r="I138">
        <f t="shared" si="56"/>
        <v>143.72</v>
      </c>
      <c r="J138">
        <f t="shared" si="57"/>
        <v>159.49</v>
      </c>
      <c r="K138">
        <f t="shared" si="58"/>
        <v>0</v>
      </c>
      <c r="L138">
        <f t="shared" si="59"/>
        <v>0</v>
      </c>
      <c r="M138" s="4">
        <f t="shared" si="60"/>
        <v>3349.03</v>
      </c>
      <c r="N138" s="4">
        <f t="shared" si="61"/>
        <v>3794.45</v>
      </c>
      <c r="O138" s="4">
        <f t="shared" si="62"/>
        <v>3120.9700000000003</v>
      </c>
      <c r="P138" s="4">
        <f t="shared" si="63"/>
        <v>3061.6</v>
      </c>
      <c r="Q138" s="4">
        <f t="shared" si="64"/>
        <v>2969.04</v>
      </c>
      <c r="R138" s="4">
        <f t="shared" si="65"/>
        <v>2507.41</v>
      </c>
      <c r="S138" s="4">
        <f t="shared" si="66"/>
        <v>2269.9499999999998</v>
      </c>
      <c r="T138" s="4">
        <f t="shared" si="67"/>
        <v>2742.46</v>
      </c>
      <c r="U138" s="4">
        <f t="shared" si="68"/>
        <v>0</v>
      </c>
      <c r="V138" s="4">
        <f t="shared" si="69"/>
        <v>0</v>
      </c>
      <c r="W138">
        <f>SUMIFS('FAOstat _govt exp'!$L:$L,'FAOstat _govt exp'!$J:$J,FAOstat!W$4,'FAOstat _govt exp'!$H:$H,FAOstat!W$3,'FAOstat _govt exp'!$D:$D,FAOstat!$B138)</f>
        <v>2170.13</v>
      </c>
      <c r="X138">
        <f>SUMIFS('FAOstat _govt exp'!$L:$L,'FAOstat _govt exp'!$J:$J,FAOstat!X$4,'FAOstat _govt exp'!$H:$H,FAOstat!X$3,'FAOstat _govt exp'!$D:$D,FAOstat!$B138)</f>
        <v>2352.39</v>
      </c>
      <c r="Y138">
        <f>SUMIFS('FAOstat _govt exp'!$L:$L,'FAOstat _govt exp'!$J:$J,FAOstat!Y$4,'FAOstat _govt exp'!$H:$H,FAOstat!Y$3,'FAOstat _govt exp'!$D:$D,FAOstat!$B138)</f>
        <v>2079.5500000000002</v>
      </c>
      <c r="Z138">
        <f>SUMIFS('FAOstat _govt exp'!$L:$L,'FAOstat _govt exp'!$J:$J,FAOstat!Z$4,'FAOstat _govt exp'!$H:$H,FAOstat!Z$3,'FAOstat _govt exp'!$D:$D,FAOstat!$B138)</f>
        <v>1911.95</v>
      </c>
      <c r="AA138">
        <f>SUMIFS('FAOstat _govt exp'!$L:$L,'FAOstat _govt exp'!$J:$J,FAOstat!AA$4,'FAOstat _govt exp'!$H:$H,FAOstat!AA$3,'FAOstat _govt exp'!$D:$D,FAOstat!$B138)</f>
        <v>1862.12</v>
      </c>
      <c r="AB138">
        <f>SUMIFS('FAOstat _govt exp'!$L:$L,'FAOstat _govt exp'!$J:$J,FAOstat!AB$4,'FAOstat _govt exp'!$H:$H,FAOstat!AB$3,'FAOstat _govt exp'!$D:$D,FAOstat!$B138)</f>
        <v>1553.26</v>
      </c>
      <c r="AC138">
        <f>SUMIFS('FAOstat _govt exp'!$L:$L,'FAOstat _govt exp'!$J:$J,FAOstat!AC$4,'FAOstat _govt exp'!$H:$H,FAOstat!AC$3,'FAOstat _govt exp'!$D:$D,FAOstat!$B138)</f>
        <v>1379.64</v>
      </c>
      <c r="AD138">
        <f>SUMIFS('FAOstat _govt exp'!$L:$L,'FAOstat _govt exp'!$J:$J,FAOstat!AD$4,'FAOstat _govt exp'!$H:$H,FAOstat!AD$3,'FAOstat _govt exp'!$D:$D,FAOstat!$B138)</f>
        <v>1698.01</v>
      </c>
      <c r="AE138">
        <f>SUMIFS('FAOstat _govt exp'!$L:$L,'FAOstat _govt exp'!$J:$J,FAOstat!AE$4,'FAOstat _govt exp'!$H:$H,FAOstat!AE$3,'FAOstat _govt exp'!$D:$D,FAOstat!$B138)</f>
        <v>0</v>
      </c>
      <c r="AF138">
        <f>SUMIFS('FAOstat _govt exp'!$L:$L,'FAOstat _govt exp'!$J:$J,FAOstat!AF$4,'FAOstat _govt exp'!$H:$H,FAOstat!AF$3,'FAOstat _govt exp'!$D:$D,FAOstat!$B138)</f>
        <v>0</v>
      </c>
      <c r="AG138">
        <f>SUMIFS('FAOstat _govt exp'!$L:$L,'FAOstat _govt exp'!$J:$J,FAOstat!AG$4,'FAOstat _govt exp'!$H:$H,FAOstat!AG$3,'FAOstat _govt exp'!$D:$D,FAOstat!$B138)</f>
        <v>1004.48</v>
      </c>
      <c r="AH138">
        <f>SUMIFS('FAOstat _govt exp'!$L:$L,'FAOstat _govt exp'!$J:$J,FAOstat!AH$4,'FAOstat _govt exp'!$H:$H,FAOstat!AH$3,'FAOstat _govt exp'!$D:$D,FAOstat!$B138)</f>
        <v>1241.82</v>
      </c>
      <c r="AI138">
        <f>SUMIFS('FAOstat _govt exp'!$L:$L,'FAOstat _govt exp'!$J:$J,FAOstat!AI$4,'FAOstat _govt exp'!$H:$H,FAOstat!AI$3,'FAOstat _govt exp'!$D:$D,FAOstat!$B138)</f>
        <v>864.32</v>
      </c>
      <c r="AJ138">
        <f>SUMIFS('FAOstat _govt exp'!$L:$L,'FAOstat _govt exp'!$J:$J,FAOstat!AJ$4,'FAOstat _govt exp'!$H:$H,FAOstat!AJ$3,'FAOstat _govt exp'!$D:$D,FAOstat!$B138)</f>
        <v>982.28</v>
      </c>
      <c r="AK138">
        <f>SUMIFS('FAOstat _govt exp'!$L:$L,'FAOstat _govt exp'!$J:$J,FAOstat!AK$4,'FAOstat _govt exp'!$H:$H,FAOstat!AK$3,'FAOstat _govt exp'!$D:$D,FAOstat!$B138)</f>
        <v>913.97</v>
      </c>
      <c r="AL138">
        <f>SUMIFS('FAOstat _govt exp'!$L:$L,'FAOstat _govt exp'!$J:$J,FAOstat!AL$4,'FAOstat _govt exp'!$H:$H,FAOstat!AL$3,'FAOstat _govt exp'!$D:$D,FAOstat!$B138)</f>
        <v>791.52</v>
      </c>
      <c r="AM138">
        <f>SUMIFS('FAOstat _govt exp'!$L:$L,'FAOstat _govt exp'!$J:$J,FAOstat!AM$4,'FAOstat _govt exp'!$H:$H,FAOstat!AM$3,'FAOstat _govt exp'!$D:$D,FAOstat!$B138)</f>
        <v>746.59</v>
      </c>
      <c r="AN138">
        <f>SUMIFS('FAOstat _govt exp'!$L:$L,'FAOstat _govt exp'!$J:$J,FAOstat!AN$4,'FAOstat _govt exp'!$H:$H,FAOstat!AN$3,'FAOstat _govt exp'!$D:$D,FAOstat!$B138)</f>
        <v>884.96</v>
      </c>
      <c r="AO138">
        <f>SUMIFS('FAOstat _govt exp'!$L:$L,'FAOstat _govt exp'!$J:$J,FAOstat!AO$4,'FAOstat _govt exp'!$H:$H,FAOstat!AO$3,'FAOstat _govt exp'!$D:$D,FAOstat!$B138)</f>
        <v>0</v>
      </c>
      <c r="AP138">
        <f>SUMIFS('FAOstat _govt exp'!$L:$L,'FAOstat _govt exp'!$J:$J,FAOstat!AP$4,'FAOstat _govt exp'!$H:$H,FAOstat!AP$3,'FAOstat _govt exp'!$D:$D,FAOstat!$B138)</f>
        <v>0</v>
      </c>
      <c r="AQ138">
        <f>SUMIFS('FAOstat _govt exp'!$L:$L,'FAOstat _govt exp'!$J:$J,FAOstat!AQ$4,'FAOstat _govt exp'!$H:$H,FAOstat!AQ$3,'FAOstat _govt exp'!$D:$D,FAOstat!$B138)</f>
        <v>174.42</v>
      </c>
      <c r="AR138">
        <f>SUMIFS('FAOstat _govt exp'!$L:$L,'FAOstat _govt exp'!$J:$J,FAOstat!AR$4,'FAOstat _govt exp'!$H:$H,FAOstat!AR$3,'FAOstat _govt exp'!$D:$D,FAOstat!$B138)</f>
        <v>200.24</v>
      </c>
      <c r="AS138">
        <f>SUMIFS('FAOstat _govt exp'!$L:$L,'FAOstat _govt exp'!$J:$J,FAOstat!AS$4,'FAOstat _govt exp'!$H:$H,FAOstat!AS$3,'FAOstat _govt exp'!$D:$D,FAOstat!$B138)</f>
        <v>177.1</v>
      </c>
      <c r="AT138">
        <f>SUMIFS('FAOstat _govt exp'!$L:$L,'FAOstat _govt exp'!$J:$J,FAOstat!AT$4,'FAOstat _govt exp'!$H:$H,FAOstat!AT$3,'FAOstat _govt exp'!$D:$D,FAOstat!$B138)</f>
        <v>167.37</v>
      </c>
      <c r="AU138">
        <f>SUMIFS('FAOstat _govt exp'!$L:$L,'FAOstat _govt exp'!$J:$J,FAOstat!AU$4,'FAOstat _govt exp'!$H:$H,FAOstat!AU$3,'FAOstat _govt exp'!$D:$D,FAOstat!$B138)</f>
        <v>192.95</v>
      </c>
      <c r="AV138">
        <f>SUMIFS('FAOstat _govt exp'!$L:$L,'FAOstat _govt exp'!$J:$J,FAOstat!AV$4,'FAOstat _govt exp'!$H:$H,FAOstat!AV$3,'FAOstat _govt exp'!$D:$D,FAOstat!$B138)</f>
        <v>162.63</v>
      </c>
      <c r="AW138">
        <f>SUMIFS('FAOstat _govt exp'!$L:$L,'FAOstat _govt exp'!$J:$J,FAOstat!AW$4,'FAOstat _govt exp'!$H:$H,FAOstat!AW$3,'FAOstat _govt exp'!$D:$D,FAOstat!$B138)</f>
        <v>143.72</v>
      </c>
      <c r="AX138">
        <f>SUMIFS('FAOstat _govt exp'!$L:$L,'FAOstat _govt exp'!$J:$J,FAOstat!AX$4,'FAOstat _govt exp'!$H:$H,FAOstat!AX$3,'FAOstat _govt exp'!$D:$D,FAOstat!$B138)</f>
        <v>159.49</v>
      </c>
      <c r="AY138">
        <f>SUMIFS('FAOstat _govt exp'!$L:$L,'FAOstat _govt exp'!$J:$J,FAOstat!AY$4,'FAOstat _govt exp'!$H:$H,FAOstat!AY$3,'FAOstat _govt exp'!$D:$D,FAOstat!$B138)</f>
        <v>0</v>
      </c>
      <c r="AZ138">
        <f>SUMIFS('FAOstat _govt exp'!$L:$L,'FAOstat _govt exp'!$J:$J,FAOstat!AZ$4,'FAOstat _govt exp'!$H:$H,FAOstat!AZ$3,'FAOstat _govt exp'!$D:$D,FAOstat!$B138)</f>
        <v>0</v>
      </c>
      <c r="BA138">
        <f>SUMIFS('FAOstat _govt exp'!$L:$L,'FAOstat _govt exp'!$J:$J,FAOstat!BA$4,'FAOstat _govt exp'!$H:$H,FAOstat!BA$3,'FAOstat _govt exp'!$D:$D,FAOstat!$B138)</f>
        <v>1286.53</v>
      </c>
      <c r="BB138">
        <f>SUMIFS('FAOstat _govt exp'!$L:$L,'FAOstat _govt exp'!$J:$J,FAOstat!BB$4,'FAOstat _govt exp'!$H:$H,FAOstat!BB$3,'FAOstat _govt exp'!$D:$D,FAOstat!$B138)</f>
        <v>1333.13</v>
      </c>
      <c r="BC138">
        <f>SUMIFS('FAOstat _govt exp'!$L:$L,'FAOstat _govt exp'!$J:$J,FAOstat!BC$4,'FAOstat _govt exp'!$H:$H,FAOstat!BC$3,'FAOstat _govt exp'!$D:$D,FAOstat!$B138)</f>
        <v>1178.69</v>
      </c>
      <c r="BD138">
        <f>SUMIFS('FAOstat _govt exp'!$L:$L,'FAOstat _govt exp'!$J:$J,FAOstat!BD$4,'FAOstat _govt exp'!$H:$H,FAOstat!BD$3,'FAOstat _govt exp'!$D:$D,FAOstat!$B138)</f>
        <v>1074.67</v>
      </c>
      <c r="BE138">
        <f>SUMIFS('FAOstat _govt exp'!$L:$L,'FAOstat _govt exp'!$J:$J,FAOstat!BE$4,'FAOstat _govt exp'!$H:$H,FAOstat!BE$3,'FAOstat _govt exp'!$D:$D,FAOstat!$B138)</f>
        <v>1070.1500000000001</v>
      </c>
      <c r="BF138">
        <f>SUMIFS('FAOstat _govt exp'!$L:$L,'FAOstat _govt exp'!$J:$J,FAOstat!BF$4,'FAOstat _govt exp'!$H:$H,FAOstat!BF$3,'FAOstat _govt exp'!$D:$D,FAOstat!$B138)</f>
        <v>879.23</v>
      </c>
      <c r="BG138">
        <f>SUMIFS('FAOstat _govt exp'!$L:$L,'FAOstat _govt exp'!$J:$J,FAOstat!BG$4,'FAOstat _govt exp'!$H:$H,FAOstat!BG$3,'FAOstat _govt exp'!$D:$D,FAOstat!$B138)</f>
        <v>776.98</v>
      </c>
      <c r="BH138">
        <f>SUMIFS('FAOstat _govt exp'!$L:$L,'FAOstat _govt exp'!$J:$J,FAOstat!BH$4,'FAOstat _govt exp'!$H:$H,FAOstat!BH$3,'FAOstat _govt exp'!$D:$D,FAOstat!$B138)</f>
        <v>924.44</v>
      </c>
      <c r="BI138">
        <f>SUMIFS('FAOstat _govt exp'!$L:$L,'FAOstat _govt exp'!$J:$J,FAOstat!BI$4,'FAOstat _govt exp'!$H:$H,FAOstat!BI$3,'FAOstat _govt exp'!$D:$D,FAOstat!$B138)</f>
        <v>0</v>
      </c>
      <c r="BJ138">
        <f>SUMIFS('FAOstat _govt exp'!$L:$L,'FAOstat _govt exp'!$J:$J,FAOstat!BJ$4,'FAOstat _govt exp'!$H:$H,FAOstat!BJ$3,'FAOstat _govt exp'!$D:$D,FAOstat!$B138)</f>
        <v>0</v>
      </c>
      <c r="BK138">
        <f>SUMIFS('FAOstat _govt exp'!$L:$L,'FAOstat _govt exp'!$J:$J,FAOstat!BK$4,'FAOstat _govt exp'!$H:$H,FAOstat!BK$3,'FAOstat _govt exp'!$D:$D,FAOstat!$B138)</f>
        <v>744</v>
      </c>
      <c r="BL138">
        <f>SUMIFS('FAOstat _govt exp'!$L:$L,'FAOstat _govt exp'!$J:$J,FAOstat!BL$4,'FAOstat _govt exp'!$H:$H,FAOstat!BL$3,'FAOstat _govt exp'!$D:$D,FAOstat!$B138)</f>
        <v>946.68</v>
      </c>
      <c r="BM138">
        <f>SUMIFS('FAOstat _govt exp'!$L:$L,'FAOstat _govt exp'!$J:$J,FAOstat!BM$4,'FAOstat _govt exp'!$H:$H,FAOstat!BM$3,'FAOstat _govt exp'!$D:$D,FAOstat!$B138)</f>
        <v>686.48</v>
      </c>
      <c r="BN138">
        <f>SUMIFS('FAOstat _govt exp'!$L:$L,'FAOstat _govt exp'!$J:$J,FAOstat!BN$4,'FAOstat _govt exp'!$H:$H,FAOstat!BN$3,'FAOstat _govt exp'!$D:$D,FAOstat!$B138)</f>
        <v>739.09</v>
      </c>
      <c r="BO138">
        <f>SUMIFS('FAOstat _govt exp'!$L:$L,'FAOstat _govt exp'!$J:$J,FAOstat!BO$4,'FAOstat _govt exp'!$H:$H,FAOstat!BO$3,'FAOstat _govt exp'!$D:$D,FAOstat!$B138)</f>
        <v>664.08</v>
      </c>
      <c r="BP138">
        <f>SUMIFS('FAOstat _govt exp'!$L:$L,'FAOstat _govt exp'!$J:$J,FAOstat!BP$4,'FAOstat _govt exp'!$H:$H,FAOstat!BP$3,'FAOstat _govt exp'!$D:$D,FAOstat!$B138)</f>
        <v>589.70000000000005</v>
      </c>
      <c r="BQ138">
        <f>SUMIFS('FAOstat _govt exp'!$L:$L,'FAOstat _govt exp'!$J:$J,FAOstat!BQ$4,'FAOstat _govt exp'!$H:$H,FAOstat!BQ$3,'FAOstat _govt exp'!$D:$D,FAOstat!$B138)</f>
        <v>564.46</v>
      </c>
      <c r="BR138">
        <f>SUMIFS('FAOstat _govt exp'!$L:$L,'FAOstat _govt exp'!$J:$J,FAOstat!BR$4,'FAOstat _govt exp'!$H:$H,FAOstat!BR$3,'FAOstat _govt exp'!$D:$D,FAOstat!$B138)</f>
        <v>664.53</v>
      </c>
      <c r="BS138">
        <f>SUMIFS('FAOstat _govt exp'!$L:$L,'FAOstat _govt exp'!$J:$J,FAOstat!BS$4,'FAOstat _govt exp'!$H:$H,FAOstat!BS$3,'FAOstat _govt exp'!$D:$D,FAOstat!$B138)</f>
        <v>0</v>
      </c>
      <c r="BT138">
        <f>SUMIFS('FAOstat _govt exp'!$L:$L,'FAOstat _govt exp'!$J:$J,FAOstat!BT$4,'FAOstat _govt exp'!$H:$H,FAOstat!BT$3,'FAOstat _govt exp'!$D:$D,FAOstat!$B138)</f>
        <v>0</v>
      </c>
      <c r="BU138">
        <f>SUMIFS('FAOstat _govt exp'!$L:$L,'FAOstat _govt exp'!$J:$J,FAOstat!BU$4,'FAOstat _govt exp'!$H:$H,FAOstat!BU$3,'FAOstat _govt exp'!$D:$D,FAOstat!$B138)</f>
        <v>115.55</v>
      </c>
      <c r="BV138">
        <f>SUMIFS('FAOstat _govt exp'!$L:$L,'FAOstat _govt exp'!$J:$J,FAOstat!BV$4,'FAOstat _govt exp'!$H:$H,FAOstat!BV$3,'FAOstat _govt exp'!$D:$D,FAOstat!$B138)</f>
        <v>135.65</v>
      </c>
      <c r="BW138">
        <f>SUMIFS('FAOstat _govt exp'!$L:$L,'FAOstat _govt exp'!$J:$J,FAOstat!BW$4,'FAOstat _govt exp'!$H:$H,FAOstat!BW$3,'FAOstat _govt exp'!$D:$D,FAOstat!$B138)</f>
        <v>119.98</v>
      </c>
      <c r="BX138">
        <f>SUMIFS('FAOstat _govt exp'!$L:$L,'FAOstat _govt exp'!$J:$J,FAOstat!BX$4,'FAOstat _govt exp'!$H:$H,FAOstat!BX$3,'FAOstat _govt exp'!$D:$D,FAOstat!$B138)</f>
        <v>112.07</v>
      </c>
      <c r="BY138">
        <f>SUMIFS('FAOstat _govt exp'!$L:$L,'FAOstat _govt exp'!$J:$J,FAOstat!BY$4,'FAOstat _govt exp'!$H:$H,FAOstat!BY$3,'FAOstat _govt exp'!$D:$D,FAOstat!$B138)</f>
        <v>133.05000000000001</v>
      </c>
      <c r="BZ138">
        <f>SUMIFS('FAOstat _govt exp'!$L:$L,'FAOstat _govt exp'!$J:$J,FAOstat!BZ$4,'FAOstat _govt exp'!$H:$H,FAOstat!BZ$3,'FAOstat _govt exp'!$D:$D,FAOstat!$B138)</f>
        <v>111.22</v>
      </c>
      <c r="CA138">
        <f>SUMIFS('FAOstat _govt exp'!$L:$L,'FAOstat _govt exp'!$J:$J,FAOstat!CA$4,'FAOstat _govt exp'!$H:$H,FAOstat!CA$3,'FAOstat _govt exp'!$D:$D,FAOstat!$B138)</f>
        <v>99.8</v>
      </c>
      <c r="CB138">
        <f>SUMIFS('FAOstat _govt exp'!$L:$L,'FAOstat _govt exp'!$J:$J,FAOstat!CB$4,'FAOstat _govt exp'!$H:$H,FAOstat!CB$3,'FAOstat _govt exp'!$D:$D,FAOstat!$B138)</f>
        <v>113.78</v>
      </c>
      <c r="CC138">
        <f>SUMIFS('FAOstat _govt exp'!$L:$L,'FAOstat _govt exp'!$J:$J,FAOstat!CC$4,'FAOstat _govt exp'!$H:$H,FAOstat!CC$3,'FAOstat _govt exp'!$D:$D,FAOstat!$B138)</f>
        <v>0</v>
      </c>
      <c r="CD138">
        <f>SUMIFS('FAOstat _govt exp'!$L:$L,'FAOstat _govt exp'!$J:$J,FAOstat!CD$4,'FAOstat _govt exp'!$H:$H,FAOstat!CD$3,'FAOstat _govt exp'!$D:$D,FAOstat!$B138)</f>
        <v>0</v>
      </c>
      <c r="CE138" s="4">
        <f>SUMIFS('FAOstat_value added'!$L:$L,'FAOstat_value added'!$J:$J,FAOstat!CE$4,'FAOstat_value added'!$D:$D,FAOstat!$B138)</f>
        <v>8960.9358040000006</v>
      </c>
      <c r="CF138" s="4">
        <f>IF(SUMIFS('FAOstat_value added'!$L:$L,'FAOstat_value added'!$J:$J,FAOstat!CF$4,'FAOstat_value added'!$D:$D,FAOstat!$B138)=0,CE138*(1+Assumptions!$C$10),SUMIFS('FAOstat_value added'!$L:$L,'FAOstat_value added'!$J:$J,FAOstat!CF$4,'FAOstat_value added'!$D:$D,FAOstat!$B138))</f>
        <v>9517.1109329999999</v>
      </c>
      <c r="CG138" s="4">
        <f>IF(SUMIFS('FAOstat_value added'!$L:$L,'FAOstat_value added'!$J:$J,FAOstat!CG$4,'FAOstat_value added'!$D:$D,FAOstat!$B138)=0,CF138*(1+Assumptions!$C$10),SUMIFS('FAOstat_value added'!$L:$L,'FAOstat_value added'!$J:$J,FAOstat!CG$4,'FAOstat_value added'!$D:$D,FAOstat!$B138))</f>
        <v>8598.32762</v>
      </c>
      <c r="CH138" s="4">
        <f>IF(SUMIFS('FAOstat_value added'!$L:$L,'FAOstat_value added'!$J:$J,FAOstat!CH$4,'FAOstat_value added'!$D:$D,FAOstat!$B138)=0,CG138*(1+Assumptions!$C$10),SUMIFS('FAOstat_value added'!$L:$L,'FAOstat_value added'!$J:$J,FAOstat!CH$4,'FAOstat_value added'!$D:$D,FAOstat!$B138))</f>
        <v>7691.3069660000001</v>
      </c>
      <c r="CI138" s="4">
        <f>IF(SUMIFS('FAOstat_value added'!$L:$L,'FAOstat_value added'!$J:$J,FAOstat!CI$4,'FAOstat_value added'!$D:$D,FAOstat!$B138)=0,CH138*(1+Assumptions!$C$10),SUMIFS('FAOstat_value added'!$L:$L,'FAOstat_value added'!$J:$J,FAOstat!CI$4,'FAOstat_value added'!$D:$D,FAOstat!$B138))</f>
        <v>7625.3226199999999</v>
      </c>
      <c r="CJ138" s="4">
        <f>IF(SUMIFS('FAOstat_value added'!$L:$L,'FAOstat_value added'!$J:$J,FAOstat!CJ$4,'FAOstat_value added'!$D:$D,FAOstat!$B138)=0,CI138*(1+Assumptions!$C$10),SUMIFS('FAOstat_value added'!$L:$L,'FAOstat_value added'!$J:$J,FAOstat!CJ$4,'FAOstat_value added'!$D:$D,FAOstat!$B138))</f>
        <v>6630.0535090000003</v>
      </c>
      <c r="CK138" s="4">
        <f>IF(SUMIFS('FAOstat_value added'!$L:$L,'FAOstat_value added'!$J:$J,FAOstat!CK$4,'FAOstat_value added'!$D:$D,FAOstat!$B138)=0,CJ138*(1+Assumptions!$C$10),SUMIFS('FAOstat_value added'!$L:$L,'FAOstat_value added'!$J:$J,FAOstat!CK$4,'FAOstat_value added'!$D:$D,FAOstat!$B138))</f>
        <v>6590.8197849999997</v>
      </c>
      <c r="CL138" s="4">
        <f>IF(SUMIFS('FAOstat_value added'!$L:$L,'FAOstat_value added'!$J:$J,FAOstat!CL$4,'FAOstat_value added'!$D:$D,FAOstat!$B138)=0,CK138*(1+Assumptions!$C$10),SUMIFS('FAOstat_value added'!$L:$L,'FAOstat_value added'!$J:$J,FAOstat!CL$4,'FAOstat_value added'!$D:$D,FAOstat!$B138))</f>
        <v>8240.9026109999995</v>
      </c>
      <c r="CM138" s="4">
        <f>IF(SUMIFS('FAOstat_value added'!$L:$L,'FAOstat_value added'!$J:$J,FAOstat!CM$4,'FAOstat_value added'!$D:$D,FAOstat!$B138)=0,CL138*(1+Assumptions!$C$10),SUMIFS('FAOstat_value added'!$L:$L,'FAOstat_value added'!$J:$J,FAOstat!CM$4,'FAOstat_value added'!$D:$D,FAOstat!$B138))</f>
        <v>8009.767261</v>
      </c>
      <c r="CN138" s="4">
        <f>IF(SUMIFS('FAOstat_value added'!$L:$L,'FAOstat_value added'!$J:$J,FAOstat!CN$4,'FAOstat_value added'!$D:$D,FAOstat!$B138)=0,CM138*(1+Assumptions!$C$10),SUMIFS('FAOstat_value added'!$L:$L,'FAOstat_value added'!$J:$J,FAOstat!CN$4,'FAOstat_value added'!$D:$D,FAOstat!$B138))</f>
        <v>8169.9626062200005</v>
      </c>
      <c r="CO138" s="36">
        <f t="shared" si="70"/>
        <v>-2.8141499317902996E-2</v>
      </c>
    </row>
    <row r="139" spans="2:93" x14ac:dyDescent="0.35">
      <c r="B139" t="s">
        <v>453</v>
      </c>
      <c r="C139">
        <f t="shared" si="50"/>
        <v>0</v>
      </c>
      <c r="D139">
        <f t="shared" si="51"/>
        <v>0</v>
      </c>
      <c r="E139">
        <f t="shared" si="52"/>
        <v>0</v>
      </c>
      <c r="F139">
        <f t="shared" si="53"/>
        <v>0</v>
      </c>
      <c r="G139">
        <f t="shared" si="54"/>
        <v>0</v>
      </c>
      <c r="H139">
        <f t="shared" si="55"/>
        <v>0</v>
      </c>
      <c r="I139">
        <f t="shared" si="56"/>
        <v>0</v>
      </c>
      <c r="J139">
        <f t="shared" si="57"/>
        <v>0</v>
      </c>
      <c r="K139">
        <f t="shared" si="58"/>
        <v>0</v>
      </c>
      <c r="L139">
        <f t="shared" si="59"/>
        <v>0</v>
      </c>
      <c r="M139" s="4">
        <f t="shared" si="60"/>
        <v>0</v>
      </c>
      <c r="N139" s="4">
        <f t="shared" si="61"/>
        <v>0</v>
      </c>
      <c r="O139" s="4">
        <f t="shared" si="62"/>
        <v>35.479999999999997</v>
      </c>
      <c r="P139" s="4">
        <f t="shared" si="63"/>
        <v>37.32</v>
      </c>
      <c r="Q139" s="4">
        <f t="shared" si="64"/>
        <v>45.13</v>
      </c>
      <c r="R139" s="4">
        <f t="shared" si="65"/>
        <v>35.76</v>
      </c>
      <c r="S139" s="4">
        <f t="shared" si="66"/>
        <v>2.11</v>
      </c>
      <c r="T139" s="4">
        <f t="shared" si="67"/>
        <v>4.7</v>
      </c>
      <c r="U139" s="4">
        <f t="shared" si="68"/>
        <v>1.71</v>
      </c>
      <c r="V139" s="4">
        <f t="shared" si="69"/>
        <v>0</v>
      </c>
      <c r="W139">
        <f>SUMIFS('FAOstat _govt exp'!$L:$L,'FAOstat _govt exp'!$J:$J,FAOstat!W$4,'FAOstat _govt exp'!$H:$H,FAOstat!W$3,'FAOstat _govt exp'!$D:$D,FAOstat!$B139)</f>
        <v>0</v>
      </c>
      <c r="X139">
        <f>SUMIFS('FAOstat _govt exp'!$L:$L,'FAOstat _govt exp'!$J:$J,FAOstat!X$4,'FAOstat _govt exp'!$H:$H,FAOstat!X$3,'FAOstat _govt exp'!$D:$D,FAOstat!$B139)</f>
        <v>0</v>
      </c>
      <c r="Y139">
        <f>SUMIFS('FAOstat _govt exp'!$L:$L,'FAOstat _govt exp'!$J:$J,FAOstat!Y$4,'FAOstat _govt exp'!$H:$H,FAOstat!Y$3,'FAOstat _govt exp'!$D:$D,FAOstat!$B139)</f>
        <v>35.479999999999997</v>
      </c>
      <c r="Z139">
        <f>SUMIFS('FAOstat _govt exp'!$L:$L,'FAOstat _govt exp'!$J:$J,FAOstat!Z$4,'FAOstat _govt exp'!$H:$H,FAOstat!Z$3,'FAOstat _govt exp'!$D:$D,FAOstat!$B139)</f>
        <v>37.32</v>
      </c>
      <c r="AA139">
        <f>SUMIFS('FAOstat _govt exp'!$L:$L,'FAOstat _govt exp'!$J:$J,FAOstat!AA$4,'FAOstat _govt exp'!$H:$H,FAOstat!AA$3,'FAOstat _govt exp'!$D:$D,FAOstat!$B139)</f>
        <v>45.13</v>
      </c>
      <c r="AB139">
        <f>SUMIFS('FAOstat _govt exp'!$L:$L,'FAOstat _govt exp'!$J:$J,FAOstat!AB$4,'FAOstat _govt exp'!$H:$H,FAOstat!AB$3,'FAOstat _govt exp'!$D:$D,FAOstat!$B139)</f>
        <v>35.76</v>
      </c>
      <c r="AC139">
        <f>SUMIFS('FAOstat _govt exp'!$L:$L,'FAOstat _govt exp'!$J:$J,FAOstat!AC$4,'FAOstat _govt exp'!$H:$H,FAOstat!AC$3,'FAOstat _govt exp'!$D:$D,FAOstat!$B139)</f>
        <v>2.11</v>
      </c>
      <c r="AD139">
        <f>SUMIFS('FAOstat _govt exp'!$L:$L,'FAOstat _govt exp'!$J:$J,FAOstat!AD$4,'FAOstat _govt exp'!$H:$H,FAOstat!AD$3,'FAOstat _govt exp'!$D:$D,FAOstat!$B139)</f>
        <v>4.7</v>
      </c>
      <c r="AE139">
        <f>SUMIFS('FAOstat _govt exp'!$L:$L,'FAOstat _govt exp'!$J:$J,FAOstat!AE$4,'FAOstat _govt exp'!$H:$H,FAOstat!AE$3,'FAOstat _govt exp'!$D:$D,FAOstat!$B139)</f>
        <v>1.71</v>
      </c>
      <c r="AF139">
        <f>SUMIFS('FAOstat _govt exp'!$L:$L,'FAOstat _govt exp'!$J:$J,FAOstat!AF$4,'FAOstat _govt exp'!$H:$H,FAOstat!AF$3,'FAOstat _govt exp'!$D:$D,FAOstat!$B139)</f>
        <v>0</v>
      </c>
      <c r="AG139">
        <f>SUMIFS('FAOstat _govt exp'!$L:$L,'FAOstat _govt exp'!$J:$J,FAOstat!AG$4,'FAOstat _govt exp'!$H:$H,FAOstat!AG$3,'FAOstat _govt exp'!$D:$D,FAOstat!$B139)</f>
        <v>0</v>
      </c>
      <c r="AH139">
        <f>SUMIFS('FAOstat _govt exp'!$L:$L,'FAOstat _govt exp'!$J:$J,FAOstat!AH$4,'FAOstat _govt exp'!$H:$H,FAOstat!AH$3,'FAOstat _govt exp'!$D:$D,FAOstat!$B139)</f>
        <v>0</v>
      </c>
      <c r="AI139">
        <f>SUMIFS('FAOstat _govt exp'!$L:$L,'FAOstat _govt exp'!$J:$J,FAOstat!AI$4,'FAOstat _govt exp'!$H:$H,FAOstat!AI$3,'FAOstat _govt exp'!$D:$D,FAOstat!$B139)</f>
        <v>0</v>
      </c>
      <c r="AJ139">
        <f>SUMIFS('FAOstat _govt exp'!$L:$L,'FAOstat _govt exp'!$J:$J,FAOstat!AJ$4,'FAOstat _govt exp'!$H:$H,FAOstat!AJ$3,'FAOstat _govt exp'!$D:$D,FAOstat!$B139)</f>
        <v>0</v>
      </c>
      <c r="AK139">
        <f>SUMIFS('FAOstat _govt exp'!$L:$L,'FAOstat _govt exp'!$J:$J,FAOstat!AK$4,'FAOstat _govt exp'!$H:$H,FAOstat!AK$3,'FAOstat _govt exp'!$D:$D,FAOstat!$B139)</f>
        <v>0</v>
      </c>
      <c r="AL139">
        <f>SUMIFS('FAOstat _govt exp'!$L:$L,'FAOstat _govt exp'!$J:$J,FAOstat!AL$4,'FAOstat _govt exp'!$H:$H,FAOstat!AL$3,'FAOstat _govt exp'!$D:$D,FAOstat!$B139)</f>
        <v>0</v>
      </c>
      <c r="AM139">
        <f>SUMIFS('FAOstat _govt exp'!$L:$L,'FAOstat _govt exp'!$J:$J,FAOstat!AM$4,'FAOstat _govt exp'!$H:$H,FAOstat!AM$3,'FAOstat _govt exp'!$D:$D,FAOstat!$B139)</f>
        <v>0</v>
      </c>
      <c r="AN139">
        <f>SUMIFS('FAOstat _govt exp'!$L:$L,'FAOstat _govt exp'!$J:$J,FAOstat!AN$4,'FAOstat _govt exp'!$H:$H,FAOstat!AN$3,'FAOstat _govt exp'!$D:$D,FAOstat!$B139)</f>
        <v>0</v>
      </c>
      <c r="AO139">
        <f>SUMIFS('FAOstat _govt exp'!$L:$L,'FAOstat _govt exp'!$J:$J,FAOstat!AO$4,'FAOstat _govt exp'!$H:$H,FAOstat!AO$3,'FAOstat _govt exp'!$D:$D,FAOstat!$B139)</f>
        <v>0</v>
      </c>
      <c r="AP139">
        <f>SUMIFS('FAOstat _govt exp'!$L:$L,'FAOstat _govt exp'!$J:$J,FAOstat!AP$4,'FAOstat _govt exp'!$H:$H,FAOstat!AP$3,'FAOstat _govt exp'!$D:$D,FAOstat!$B139)</f>
        <v>0</v>
      </c>
      <c r="AQ139">
        <f>SUMIFS('FAOstat _govt exp'!$L:$L,'FAOstat _govt exp'!$J:$J,FAOstat!AQ$4,'FAOstat _govt exp'!$H:$H,FAOstat!AQ$3,'FAOstat _govt exp'!$D:$D,FAOstat!$B139)</f>
        <v>0</v>
      </c>
      <c r="AR139">
        <f>SUMIFS('FAOstat _govt exp'!$L:$L,'FAOstat _govt exp'!$J:$J,FAOstat!AR$4,'FAOstat _govt exp'!$H:$H,FAOstat!AR$3,'FAOstat _govt exp'!$D:$D,FAOstat!$B139)</f>
        <v>0</v>
      </c>
      <c r="AS139">
        <f>SUMIFS('FAOstat _govt exp'!$L:$L,'FAOstat _govt exp'!$J:$J,FAOstat!AS$4,'FAOstat _govt exp'!$H:$H,FAOstat!AS$3,'FAOstat _govt exp'!$D:$D,FAOstat!$B139)</f>
        <v>0</v>
      </c>
      <c r="AT139">
        <f>SUMIFS('FAOstat _govt exp'!$L:$L,'FAOstat _govt exp'!$J:$J,FAOstat!AT$4,'FAOstat _govt exp'!$H:$H,FAOstat!AT$3,'FAOstat _govt exp'!$D:$D,FAOstat!$B139)</f>
        <v>0</v>
      </c>
      <c r="AU139">
        <f>SUMIFS('FAOstat _govt exp'!$L:$L,'FAOstat _govt exp'!$J:$J,FAOstat!AU$4,'FAOstat _govt exp'!$H:$H,FAOstat!AU$3,'FAOstat _govt exp'!$D:$D,FAOstat!$B139)</f>
        <v>0</v>
      </c>
      <c r="AV139">
        <f>SUMIFS('FAOstat _govt exp'!$L:$L,'FAOstat _govt exp'!$J:$J,FAOstat!AV$4,'FAOstat _govt exp'!$H:$H,FAOstat!AV$3,'FAOstat _govt exp'!$D:$D,FAOstat!$B139)</f>
        <v>0</v>
      </c>
      <c r="AW139">
        <f>SUMIFS('FAOstat _govt exp'!$L:$L,'FAOstat _govt exp'!$J:$J,FAOstat!AW$4,'FAOstat _govt exp'!$H:$H,FAOstat!AW$3,'FAOstat _govt exp'!$D:$D,FAOstat!$B139)</f>
        <v>0</v>
      </c>
      <c r="AX139">
        <f>SUMIFS('FAOstat _govt exp'!$L:$L,'FAOstat _govt exp'!$J:$J,FAOstat!AX$4,'FAOstat _govt exp'!$H:$H,FAOstat!AX$3,'FAOstat _govt exp'!$D:$D,FAOstat!$B139)</f>
        <v>0</v>
      </c>
      <c r="AY139">
        <f>SUMIFS('FAOstat _govt exp'!$L:$L,'FAOstat _govt exp'!$J:$J,FAOstat!AY$4,'FAOstat _govt exp'!$H:$H,FAOstat!AY$3,'FAOstat _govt exp'!$D:$D,FAOstat!$B139)</f>
        <v>0</v>
      </c>
      <c r="AZ139">
        <f>SUMIFS('FAOstat _govt exp'!$L:$L,'FAOstat _govt exp'!$J:$J,FAOstat!AZ$4,'FAOstat _govt exp'!$H:$H,FAOstat!AZ$3,'FAOstat _govt exp'!$D:$D,FAOstat!$B139)</f>
        <v>0</v>
      </c>
      <c r="BA139">
        <f>SUMIFS('FAOstat _govt exp'!$L:$L,'FAOstat _govt exp'!$J:$J,FAOstat!BA$4,'FAOstat _govt exp'!$H:$H,FAOstat!BA$3,'FAOstat _govt exp'!$D:$D,FAOstat!$B139)</f>
        <v>0</v>
      </c>
      <c r="BB139">
        <f>SUMIFS('FAOstat _govt exp'!$L:$L,'FAOstat _govt exp'!$J:$J,FAOstat!BB$4,'FAOstat _govt exp'!$H:$H,FAOstat!BB$3,'FAOstat _govt exp'!$D:$D,FAOstat!$B139)</f>
        <v>0</v>
      </c>
      <c r="BC139">
        <f>SUMIFS('FAOstat _govt exp'!$L:$L,'FAOstat _govt exp'!$J:$J,FAOstat!BC$4,'FAOstat _govt exp'!$H:$H,FAOstat!BC$3,'FAOstat _govt exp'!$D:$D,FAOstat!$B139)</f>
        <v>0</v>
      </c>
      <c r="BD139">
        <f>SUMIFS('FAOstat _govt exp'!$L:$L,'FAOstat _govt exp'!$J:$J,FAOstat!BD$4,'FAOstat _govt exp'!$H:$H,FAOstat!BD$3,'FAOstat _govt exp'!$D:$D,FAOstat!$B139)</f>
        <v>0</v>
      </c>
      <c r="BE139">
        <f>SUMIFS('FAOstat _govt exp'!$L:$L,'FAOstat _govt exp'!$J:$J,FAOstat!BE$4,'FAOstat _govt exp'!$H:$H,FAOstat!BE$3,'FAOstat _govt exp'!$D:$D,FAOstat!$B139)</f>
        <v>0</v>
      </c>
      <c r="BF139">
        <f>SUMIFS('FAOstat _govt exp'!$L:$L,'FAOstat _govt exp'!$J:$J,FAOstat!BF$4,'FAOstat _govt exp'!$H:$H,FAOstat!BF$3,'FAOstat _govt exp'!$D:$D,FAOstat!$B139)</f>
        <v>0</v>
      </c>
      <c r="BG139">
        <f>SUMIFS('FAOstat _govt exp'!$L:$L,'FAOstat _govt exp'!$J:$J,FAOstat!BG$4,'FAOstat _govt exp'!$H:$H,FAOstat!BG$3,'FAOstat _govt exp'!$D:$D,FAOstat!$B139)</f>
        <v>0</v>
      </c>
      <c r="BH139">
        <f>SUMIFS('FAOstat _govt exp'!$L:$L,'FAOstat _govt exp'!$J:$J,FAOstat!BH$4,'FAOstat _govt exp'!$H:$H,FAOstat!BH$3,'FAOstat _govt exp'!$D:$D,FAOstat!$B139)</f>
        <v>0</v>
      </c>
      <c r="BI139">
        <f>SUMIFS('FAOstat _govt exp'!$L:$L,'FAOstat _govt exp'!$J:$J,FAOstat!BI$4,'FAOstat _govt exp'!$H:$H,FAOstat!BI$3,'FAOstat _govt exp'!$D:$D,FAOstat!$B139)</f>
        <v>0</v>
      </c>
      <c r="BJ139">
        <f>SUMIFS('FAOstat _govt exp'!$L:$L,'FAOstat _govt exp'!$J:$J,FAOstat!BJ$4,'FAOstat _govt exp'!$H:$H,FAOstat!BJ$3,'FAOstat _govt exp'!$D:$D,FAOstat!$B139)</f>
        <v>0</v>
      </c>
      <c r="BK139">
        <f>SUMIFS('FAOstat _govt exp'!$L:$L,'FAOstat _govt exp'!$J:$J,FAOstat!BK$4,'FAOstat _govt exp'!$H:$H,FAOstat!BK$3,'FAOstat _govt exp'!$D:$D,FAOstat!$B139)</f>
        <v>0</v>
      </c>
      <c r="BL139">
        <f>SUMIFS('FAOstat _govt exp'!$L:$L,'FAOstat _govt exp'!$J:$J,FAOstat!BL$4,'FAOstat _govt exp'!$H:$H,FAOstat!BL$3,'FAOstat _govt exp'!$D:$D,FAOstat!$B139)</f>
        <v>0</v>
      </c>
      <c r="BM139">
        <f>SUMIFS('FAOstat _govt exp'!$L:$L,'FAOstat _govt exp'!$J:$J,FAOstat!BM$4,'FAOstat _govt exp'!$H:$H,FAOstat!BM$3,'FAOstat _govt exp'!$D:$D,FAOstat!$B139)</f>
        <v>0</v>
      </c>
      <c r="BN139">
        <f>SUMIFS('FAOstat _govt exp'!$L:$L,'FAOstat _govt exp'!$J:$J,FAOstat!BN$4,'FAOstat _govt exp'!$H:$H,FAOstat!BN$3,'FAOstat _govt exp'!$D:$D,FAOstat!$B139)</f>
        <v>0</v>
      </c>
      <c r="BO139">
        <f>SUMIFS('FAOstat _govt exp'!$L:$L,'FAOstat _govt exp'!$J:$J,FAOstat!BO$4,'FAOstat _govt exp'!$H:$H,FAOstat!BO$3,'FAOstat _govt exp'!$D:$D,FAOstat!$B139)</f>
        <v>0</v>
      </c>
      <c r="BP139">
        <f>SUMIFS('FAOstat _govt exp'!$L:$L,'FAOstat _govt exp'!$J:$J,FAOstat!BP$4,'FAOstat _govt exp'!$H:$H,FAOstat!BP$3,'FAOstat _govt exp'!$D:$D,FAOstat!$B139)</f>
        <v>0</v>
      </c>
      <c r="BQ139">
        <f>SUMIFS('FAOstat _govt exp'!$L:$L,'FAOstat _govt exp'!$J:$J,FAOstat!BQ$4,'FAOstat _govt exp'!$H:$H,FAOstat!BQ$3,'FAOstat _govt exp'!$D:$D,FAOstat!$B139)</f>
        <v>0</v>
      </c>
      <c r="BR139">
        <f>SUMIFS('FAOstat _govt exp'!$L:$L,'FAOstat _govt exp'!$J:$J,FAOstat!BR$4,'FAOstat _govt exp'!$H:$H,FAOstat!BR$3,'FAOstat _govt exp'!$D:$D,FAOstat!$B139)</f>
        <v>0</v>
      </c>
      <c r="BS139">
        <f>SUMIFS('FAOstat _govt exp'!$L:$L,'FAOstat _govt exp'!$J:$J,FAOstat!BS$4,'FAOstat _govt exp'!$H:$H,FAOstat!BS$3,'FAOstat _govt exp'!$D:$D,FAOstat!$B139)</f>
        <v>0</v>
      </c>
      <c r="BT139">
        <f>SUMIFS('FAOstat _govt exp'!$L:$L,'FAOstat _govt exp'!$J:$J,FAOstat!BT$4,'FAOstat _govt exp'!$H:$H,FAOstat!BT$3,'FAOstat _govt exp'!$D:$D,FAOstat!$B139)</f>
        <v>0</v>
      </c>
      <c r="BU139">
        <f>SUMIFS('FAOstat _govt exp'!$L:$L,'FAOstat _govt exp'!$J:$J,FAOstat!BU$4,'FAOstat _govt exp'!$H:$H,FAOstat!BU$3,'FAOstat _govt exp'!$D:$D,FAOstat!$B139)</f>
        <v>0</v>
      </c>
      <c r="BV139">
        <f>SUMIFS('FAOstat _govt exp'!$L:$L,'FAOstat _govt exp'!$J:$J,FAOstat!BV$4,'FAOstat _govt exp'!$H:$H,FAOstat!BV$3,'FAOstat _govt exp'!$D:$D,FAOstat!$B139)</f>
        <v>0</v>
      </c>
      <c r="BW139">
        <f>SUMIFS('FAOstat _govt exp'!$L:$L,'FAOstat _govt exp'!$J:$J,FAOstat!BW$4,'FAOstat _govt exp'!$H:$H,FAOstat!BW$3,'FAOstat _govt exp'!$D:$D,FAOstat!$B139)</f>
        <v>0</v>
      </c>
      <c r="BX139">
        <f>SUMIFS('FAOstat _govt exp'!$L:$L,'FAOstat _govt exp'!$J:$J,FAOstat!BX$4,'FAOstat _govt exp'!$H:$H,FAOstat!BX$3,'FAOstat _govt exp'!$D:$D,FAOstat!$B139)</f>
        <v>0</v>
      </c>
      <c r="BY139">
        <f>SUMIFS('FAOstat _govt exp'!$L:$L,'FAOstat _govt exp'!$J:$J,FAOstat!BY$4,'FAOstat _govt exp'!$H:$H,FAOstat!BY$3,'FAOstat _govt exp'!$D:$D,FAOstat!$B139)</f>
        <v>0</v>
      </c>
      <c r="BZ139">
        <f>SUMIFS('FAOstat _govt exp'!$L:$L,'FAOstat _govt exp'!$J:$J,FAOstat!BZ$4,'FAOstat _govt exp'!$H:$H,FAOstat!BZ$3,'FAOstat _govt exp'!$D:$D,FAOstat!$B139)</f>
        <v>0</v>
      </c>
      <c r="CA139">
        <f>SUMIFS('FAOstat _govt exp'!$L:$L,'FAOstat _govt exp'!$J:$J,FAOstat!CA$4,'FAOstat _govt exp'!$H:$H,FAOstat!CA$3,'FAOstat _govt exp'!$D:$D,FAOstat!$B139)</f>
        <v>0</v>
      </c>
      <c r="CB139">
        <f>SUMIFS('FAOstat _govt exp'!$L:$L,'FAOstat _govt exp'!$J:$J,FAOstat!CB$4,'FAOstat _govt exp'!$H:$H,FAOstat!CB$3,'FAOstat _govt exp'!$D:$D,FAOstat!$B139)</f>
        <v>0</v>
      </c>
      <c r="CC139">
        <f>SUMIFS('FAOstat _govt exp'!$L:$L,'FAOstat _govt exp'!$J:$J,FAOstat!CC$4,'FAOstat _govt exp'!$H:$H,FAOstat!CC$3,'FAOstat _govt exp'!$D:$D,FAOstat!$B139)</f>
        <v>0</v>
      </c>
      <c r="CD139">
        <f>SUMIFS('FAOstat _govt exp'!$L:$L,'FAOstat _govt exp'!$J:$J,FAOstat!CD$4,'FAOstat _govt exp'!$H:$H,FAOstat!CD$3,'FAOstat _govt exp'!$D:$D,FAOstat!$B139)</f>
        <v>0</v>
      </c>
      <c r="CE139" s="4">
        <f>SUMIFS('FAOstat_value added'!$L:$L,'FAOstat_value added'!$J:$J,FAOstat!CE$4,'FAOstat_value added'!$D:$D,FAOstat!$B139)</f>
        <v>754.28249400000004</v>
      </c>
      <c r="CF139" s="4">
        <f>IF(SUMIFS('FAOstat_value added'!$L:$L,'FAOstat_value added'!$J:$J,FAOstat!CF$4,'FAOstat_value added'!$D:$D,FAOstat!$B139)=0,CE139*(1+Assumptions!$C$10),SUMIFS('FAOstat_value added'!$L:$L,'FAOstat_value added'!$J:$J,FAOstat!CF$4,'FAOstat_value added'!$D:$D,FAOstat!$B139))</f>
        <v>777.06418299999996</v>
      </c>
      <c r="CG139" s="4">
        <f>IF(SUMIFS('FAOstat_value added'!$L:$L,'FAOstat_value added'!$J:$J,FAOstat!CG$4,'FAOstat_value added'!$D:$D,FAOstat!$B139)=0,CF139*(1+Assumptions!$C$10),SUMIFS('FAOstat_value added'!$L:$L,'FAOstat_value added'!$J:$J,FAOstat!CG$4,'FAOstat_value added'!$D:$D,FAOstat!$B139))</f>
        <v>389.01311199999998</v>
      </c>
      <c r="CH139" s="4">
        <f>IF(SUMIFS('FAOstat_value added'!$L:$L,'FAOstat_value added'!$J:$J,FAOstat!CH$4,'FAOstat_value added'!$D:$D,FAOstat!$B139)=0,CG139*(1+Assumptions!$C$10),SUMIFS('FAOstat_value added'!$L:$L,'FAOstat_value added'!$J:$J,FAOstat!CH$4,'FAOstat_value added'!$D:$D,FAOstat!$B139))</f>
        <v>629.63439200000005</v>
      </c>
      <c r="CI139" s="4">
        <f>IF(SUMIFS('FAOstat_value added'!$L:$L,'FAOstat_value added'!$J:$J,FAOstat!CI$4,'FAOstat_value added'!$D:$D,FAOstat!$B139)=0,CH139*(1+Assumptions!$C$10),SUMIFS('FAOstat_value added'!$L:$L,'FAOstat_value added'!$J:$J,FAOstat!CI$4,'FAOstat_value added'!$D:$D,FAOstat!$B139))</f>
        <v>766.38565700000004</v>
      </c>
      <c r="CJ139" s="4">
        <f>IF(SUMIFS('FAOstat_value added'!$L:$L,'FAOstat_value added'!$J:$J,FAOstat!CJ$4,'FAOstat_value added'!$D:$D,FAOstat!$B139)=0,CI139*(1+Assumptions!$C$10),SUMIFS('FAOstat_value added'!$L:$L,'FAOstat_value added'!$J:$J,FAOstat!CJ$4,'FAOstat_value added'!$D:$D,FAOstat!$B139))</f>
        <v>541.88785600000006</v>
      </c>
      <c r="CK139" s="4">
        <f>IF(SUMIFS('FAOstat_value added'!$L:$L,'FAOstat_value added'!$J:$J,FAOstat!CK$4,'FAOstat_value added'!$D:$D,FAOstat!$B139)=0,CJ139*(1+Assumptions!$C$10),SUMIFS('FAOstat_value added'!$L:$L,'FAOstat_value added'!$J:$J,FAOstat!CK$4,'FAOstat_value added'!$D:$D,FAOstat!$B139))</f>
        <v>263.61274300000002</v>
      </c>
      <c r="CL139" s="4">
        <f>IF(SUMIFS('FAOstat_value added'!$L:$L,'FAOstat_value added'!$J:$J,FAOstat!CL$4,'FAOstat_value added'!$D:$D,FAOstat!$B139)=0,CK139*(1+Assumptions!$C$10),SUMIFS('FAOstat_value added'!$L:$L,'FAOstat_value added'!$J:$J,FAOstat!CL$4,'FAOstat_value added'!$D:$D,FAOstat!$B139))</f>
        <v>216.87071299999999</v>
      </c>
      <c r="CM139" s="4">
        <f>IF(SUMIFS('FAOstat_value added'!$L:$L,'FAOstat_value added'!$J:$J,FAOstat!CM$4,'FAOstat_value added'!$D:$D,FAOstat!$B139)=0,CL139*(1+Assumptions!$C$10),SUMIFS('FAOstat_value added'!$L:$L,'FAOstat_value added'!$J:$J,FAOstat!CM$4,'FAOstat_value added'!$D:$D,FAOstat!$B139))</f>
        <v>155.813659</v>
      </c>
      <c r="CN139" s="4">
        <f>IF(SUMIFS('FAOstat_value added'!$L:$L,'FAOstat_value added'!$J:$J,FAOstat!CN$4,'FAOstat_value added'!$D:$D,FAOstat!$B139)=0,CM139*(1+Assumptions!$C$10),SUMIFS('FAOstat_value added'!$L:$L,'FAOstat_value added'!$J:$J,FAOstat!CN$4,'FAOstat_value added'!$D:$D,FAOstat!$B139))</f>
        <v>158.92993218000001</v>
      </c>
      <c r="CO139" s="36">
        <f t="shared" si="70"/>
        <v>0</v>
      </c>
    </row>
    <row r="140" spans="2:93" x14ac:dyDescent="0.35">
      <c r="B140" t="s">
        <v>299</v>
      </c>
      <c r="C140">
        <f t="shared" si="50"/>
        <v>0</v>
      </c>
      <c r="D140">
        <f t="shared" si="51"/>
        <v>0</v>
      </c>
      <c r="E140">
        <f t="shared" si="52"/>
        <v>0</v>
      </c>
      <c r="F140">
        <f t="shared" si="53"/>
        <v>0</v>
      </c>
      <c r="G140">
        <f t="shared" si="54"/>
        <v>0</v>
      </c>
      <c r="H140">
        <f t="shared" si="55"/>
        <v>0</v>
      </c>
      <c r="I140">
        <f t="shared" si="56"/>
        <v>0</v>
      </c>
      <c r="J140">
        <f t="shared" si="57"/>
        <v>0</v>
      </c>
      <c r="K140">
        <f t="shared" si="58"/>
        <v>0</v>
      </c>
      <c r="L140">
        <f t="shared" si="59"/>
        <v>0</v>
      </c>
      <c r="M140" s="4">
        <f t="shared" si="60"/>
        <v>21306.92</v>
      </c>
      <c r="N140" s="4">
        <f t="shared" si="61"/>
        <v>20344.82</v>
      </c>
      <c r="O140" s="4">
        <f t="shared" si="62"/>
        <v>16758.79</v>
      </c>
      <c r="P140" s="4">
        <f t="shared" si="63"/>
        <v>16319.920000000002</v>
      </c>
      <c r="Q140" s="4">
        <f t="shared" si="64"/>
        <v>16571.72</v>
      </c>
      <c r="R140" s="4">
        <f t="shared" si="65"/>
        <v>14392.6</v>
      </c>
      <c r="S140" s="4">
        <f t="shared" si="66"/>
        <v>13578.38</v>
      </c>
      <c r="T140" s="4">
        <f t="shared" si="67"/>
        <v>15058.65</v>
      </c>
      <c r="U140" s="4">
        <f t="shared" si="68"/>
        <v>16436.52</v>
      </c>
      <c r="V140" s="4">
        <f t="shared" si="69"/>
        <v>0</v>
      </c>
      <c r="W140">
        <f>SUMIFS('FAOstat _govt exp'!$L:$L,'FAOstat _govt exp'!$J:$J,FAOstat!W$4,'FAOstat _govt exp'!$H:$H,FAOstat!W$3,'FAOstat _govt exp'!$D:$D,FAOstat!$B140)</f>
        <v>7063.42</v>
      </c>
      <c r="X140">
        <f>SUMIFS('FAOstat _govt exp'!$L:$L,'FAOstat _govt exp'!$J:$J,FAOstat!X$4,'FAOstat _govt exp'!$H:$H,FAOstat!X$3,'FAOstat _govt exp'!$D:$D,FAOstat!$B140)</f>
        <v>6860.95</v>
      </c>
      <c r="Y140">
        <f>SUMIFS('FAOstat _govt exp'!$L:$L,'FAOstat _govt exp'!$J:$J,FAOstat!Y$4,'FAOstat _govt exp'!$H:$H,FAOstat!Y$3,'FAOstat _govt exp'!$D:$D,FAOstat!$B140)</f>
        <v>5313.89</v>
      </c>
      <c r="Z140">
        <f>SUMIFS('FAOstat _govt exp'!$L:$L,'FAOstat _govt exp'!$J:$J,FAOstat!Z$4,'FAOstat _govt exp'!$H:$H,FAOstat!Z$3,'FAOstat _govt exp'!$D:$D,FAOstat!$B140)</f>
        <v>5357.63</v>
      </c>
      <c r="AA140">
        <f>SUMIFS('FAOstat _govt exp'!$L:$L,'FAOstat _govt exp'!$J:$J,FAOstat!AA$4,'FAOstat _govt exp'!$H:$H,FAOstat!AA$3,'FAOstat _govt exp'!$D:$D,FAOstat!$B140)</f>
        <v>4956.6400000000003</v>
      </c>
      <c r="AB140">
        <f>SUMIFS('FAOstat _govt exp'!$L:$L,'FAOstat _govt exp'!$J:$J,FAOstat!AB$4,'FAOstat _govt exp'!$H:$H,FAOstat!AB$3,'FAOstat _govt exp'!$D:$D,FAOstat!$B140)</f>
        <v>4552.33</v>
      </c>
      <c r="AC140">
        <f>SUMIFS('FAOstat _govt exp'!$L:$L,'FAOstat _govt exp'!$J:$J,FAOstat!AC$4,'FAOstat _govt exp'!$H:$H,FAOstat!AC$3,'FAOstat _govt exp'!$D:$D,FAOstat!$B140)</f>
        <v>3658.31</v>
      </c>
      <c r="AD140">
        <f>SUMIFS('FAOstat _govt exp'!$L:$L,'FAOstat _govt exp'!$J:$J,FAOstat!AD$4,'FAOstat _govt exp'!$H:$H,FAOstat!AD$3,'FAOstat _govt exp'!$D:$D,FAOstat!$B140)</f>
        <v>4100.74</v>
      </c>
      <c r="AE140">
        <f>SUMIFS('FAOstat _govt exp'!$L:$L,'FAOstat _govt exp'!$J:$J,FAOstat!AE$4,'FAOstat _govt exp'!$H:$H,FAOstat!AE$3,'FAOstat _govt exp'!$D:$D,FAOstat!$B140)</f>
        <v>4605.72</v>
      </c>
      <c r="AF140">
        <f>SUMIFS('FAOstat _govt exp'!$L:$L,'FAOstat _govt exp'!$J:$J,FAOstat!AF$4,'FAOstat _govt exp'!$H:$H,FAOstat!AF$3,'FAOstat _govt exp'!$D:$D,FAOstat!$B140)</f>
        <v>0</v>
      </c>
      <c r="AG140">
        <f>SUMIFS('FAOstat _govt exp'!$L:$L,'FAOstat _govt exp'!$J:$J,FAOstat!AG$4,'FAOstat _govt exp'!$H:$H,FAOstat!AG$3,'FAOstat _govt exp'!$D:$D,FAOstat!$B140)</f>
        <v>14243.5</v>
      </c>
      <c r="AH140">
        <f>SUMIFS('FAOstat _govt exp'!$L:$L,'FAOstat _govt exp'!$J:$J,FAOstat!AH$4,'FAOstat _govt exp'!$H:$H,FAOstat!AH$3,'FAOstat _govt exp'!$D:$D,FAOstat!$B140)</f>
        <v>13483.87</v>
      </c>
      <c r="AI140">
        <f>SUMIFS('FAOstat _govt exp'!$L:$L,'FAOstat _govt exp'!$J:$J,FAOstat!AI$4,'FAOstat _govt exp'!$H:$H,FAOstat!AI$3,'FAOstat _govt exp'!$D:$D,FAOstat!$B140)</f>
        <v>11444.9</v>
      </c>
      <c r="AJ140">
        <f>SUMIFS('FAOstat _govt exp'!$L:$L,'FAOstat _govt exp'!$J:$J,FAOstat!AJ$4,'FAOstat _govt exp'!$H:$H,FAOstat!AJ$3,'FAOstat _govt exp'!$D:$D,FAOstat!$B140)</f>
        <v>10962.29</v>
      </c>
      <c r="AK140">
        <f>SUMIFS('FAOstat _govt exp'!$L:$L,'FAOstat _govt exp'!$J:$J,FAOstat!AK$4,'FAOstat _govt exp'!$H:$H,FAOstat!AK$3,'FAOstat _govt exp'!$D:$D,FAOstat!$B140)</f>
        <v>11615.08</v>
      </c>
      <c r="AL140">
        <f>SUMIFS('FAOstat _govt exp'!$L:$L,'FAOstat _govt exp'!$J:$J,FAOstat!AL$4,'FAOstat _govt exp'!$H:$H,FAOstat!AL$3,'FAOstat _govt exp'!$D:$D,FAOstat!$B140)</f>
        <v>9840.27</v>
      </c>
      <c r="AM140">
        <f>SUMIFS('FAOstat _govt exp'!$L:$L,'FAOstat _govt exp'!$J:$J,FAOstat!AM$4,'FAOstat _govt exp'!$H:$H,FAOstat!AM$3,'FAOstat _govt exp'!$D:$D,FAOstat!$B140)</f>
        <v>9920.07</v>
      </c>
      <c r="AN140">
        <f>SUMIFS('FAOstat _govt exp'!$L:$L,'FAOstat _govt exp'!$J:$J,FAOstat!AN$4,'FAOstat _govt exp'!$H:$H,FAOstat!AN$3,'FAOstat _govt exp'!$D:$D,FAOstat!$B140)</f>
        <v>10957.91</v>
      </c>
      <c r="AO140">
        <f>SUMIFS('FAOstat _govt exp'!$L:$L,'FAOstat _govt exp'!$J:$J,FAOstat!AO$4,'FAOstat _govt exp'!$H:$H,FAOstat!AO$3,'FAOstat _govt exp'!$D:$D,FAOstat!$B140)</f>
        <v>11830.8</v>
      </c>
      <c r="AP140">
        <f>SUMIFS('FAOstat _govt exp'!$L:$L,'FAOstat _govt exp'!$J:$J,FAOstat!AP$4,'FAOstat _govt exp'!$H:$H,FAOstat!AP$3,'FAOstat _govt exp'!$D:$D,FAOstat!$B140)</f>
        <v>0</v>
      </c>
      <c r="AQ140">
        <f>SUMIFS('FAOstat _govt exp'!$L:$L,'FAOstat _govt exp'!$J:$J,FAOstat!AQ$4,'FAOstat _govt exp'!$H:$H,FAOstat!AQ$3,'FAOstat _govt exp'!$D:$D,FAOstat!$B140)</f>
        <v>0</v>
      </c>
      <c r="AR140">
        <f>SUMIFS('FAOstat _govt exp'!$L:$L,'FAOstat _govt exp'!$J:$J,FAOstat!AR$4,'FAOstat _govt exp'!$H:$H,FAOstat!AR$3,'FAOstat _govt exp'!$D:$D,FAOstat!$B140)</f>
        <v>0</v>
      </c>
      <c r="AS140">
        <f>SUMIFS('FAOstat _govt exp'!$L:$L,'FAOstat _govt exp'!$J:$J,FAOstat!AS$4,'FAOstat _govt exp'!$H:$H,FAOstat!AS$3,'FAOstat _govt exp'!$D:$D,FAOstat!$B140)</f>
        <v>0</v>
      </c>
      <c r="AT140">
        <f>SUMIFS('FAOstat _govt exp'!$L:$L,'FAOstat _govt exp'!$J:$J,FAOstat!AT$4,'FAOstat _govt exp'!$H:$H,FAOstat!AT$3,'FAOstat _govt exp'!$D:$D,FAOstat!$B140)</f>
        <v>0</v>
      </c>
      <c r="AU140">
        <f>SUMIFS('FAOstat _govt exp'!$L:$L,'FAOstat _govt exp'!$J:$J,FAOstat!AU$4,'FAOstat _govt exp'!$H:$H,FAOstat!AU$3,'FAOstat _govt exp'!$D:$D,FAOstat!$B140)</f>
        <v>0</v>
      </c>
      <c r="AV140">
        <f>SUMIFS('FAOstat _govt exp'!$L:$L,'FAOstat _govt exp'!$J:$J,FAOstat!AV$4,'FAOstat _govt exp'!$H:$H,FAOstat!AV$3,'FAOstat _govt exp'!$D:$D,FAOstat!$B140)</f>
        <v>0</v>
      </c>
      <c r="AW140">
        <f>SUMIFS('FAOstat _govt exp'!$L:$L,'FAOstat _govt exp'!$J:$J,FAOstat!AW$4,'FAOstat _govt exp'!$H:$H,FAOstat!AW$3,'FAOstat _govt exp'!$D:$D,FAOstat!$B140)</f>
        <v>0</v>
      </c>
      <c r="AX140">
        <f>SUMIFS('FAOstat _govt exp'!$L:$L,'FAOstat _govt exp'!$J:$J,FAOstat!AX$4,'FAOstat _govt exp'!$H:$H,FAOstat!AX$3,'FAOstat _govt exp'!$D:$D,FAOstat!$B140)</f>
        <v>0</v>
      </c>
      <c r="AY140">
        <f>SUMIFS('FAOstat _govt exp'!$L:$L,'FAOstat _govt exp'!$J:$J,FAOstat!AY$4,'FAOstat _govt exp'!$H:$H,FAOstat!AY$3,'FAOstat _govt exp'!$D:$D,FAOstat!$B140)</f>
        <v>0</v>
      </c>
      <c r="AZ140">
        <f>SUMIFS('FAOstat _govt exp'!$L:$L,'FAOstat _govt exp'!$J:$J,FAOstat!AZ$4,'FAOstat _govt exp'!$H:$H,FAOstat!AZ$3,'FAOstat _govt exp'!$D:$D,FAOstat!$B140)</f>
        <v>0</v>
      </c>
      <c r="BA140">
        <f>SUMIFS('FAOstat _govt exp'!$L:$L,'FAOstat _govt exp'!$J:$J,FAOstat!BA$4,'FAOstat _govt exp'!$H:$H,FAOstat!BA$3,'FAOstat _govt exp'!$D:$D,FAOstat!$B140)</f>
        <v>1179.8900000000001</v>
      </c>
      <c r="BB140">
        <f>SUMIFS('FAOstat _govt exp'!$L:$L,'FAOstat _govt exp'!$J:$J,FAOstat!BB$4,'FAOstat _govt exp'!$H:$H,FAOstat!BB$3,'FAOstat _govt exp'!$D:$D,FAOstat!$B140)</f>
        <v>1492.18</v>
      </c>
      <c r="BC140">
        <f>SUMIFS('FAOstat _govt exp'!$L:$L,'FAOstat _govt exp'!$J:$J,FAOstat!BC$4,'FAOstat _govt exp'!$H:$H,FAOstat!BC$3,'FAOstat _govt exp'!$D:$D,FAOstat!$B140)</f>
        <v>1124.19</v>
      </c>
      <c r="BD140">
        <f>SUMIFS('FAOstat _govt exp'!$L:$L,'FAOstat _govt exp'!$J:$J,FAOstat!BD$4,'FAOstat _govt exp'!$H:$H,FAOstat!BD$3,'FAOstat _govt exp'!$D:$D,FAOstat!$B140)</f>
        <v>915.07</v>
      </c>
      <c r="BE140">
        <f>SUMIFS('FAOstat _govt exp'!$L:$L,'FAOstat _govt exp'!$J:$J,FAOstat!BE$4,'FAOstat _govt exp'!$H:$H,FAOstat!BE$3,'FAOstat _govt exp'!$D:$D,FAOstat!$B140)</f>
        <v>811.71</v>
      </c>
      <c r="BF140">
        <f>SUMIFS('FAOstat _govt exp'!$L:$L,'FAOstat _govt exp'!$J:$J,FAOstat!BF$4,'FAOstat _govt exp'!$H:$H,FAOstat!BF$3,'FAOstat _govt exp'!$D:$D,FAOstat!$B140)</f>
        <v>782.21</v>
      </c>
      <c r="BG140">
        <f>SUMIFS('FAOstat _govt exp'!$L:$L,'FAOstat _govt exp'!$J:$J,FAOstat!BG$4,'FAOstat _govt exp'!$H:$H,FAOstat!BG$3,'FAOstat _govt exp'!$D:$D,FAOstat!$B140)</f>
        <v>658.61</v>
      </c>
      <c r="BH140">
        <f>SUMIFS('FAOstat _govt exp'!$L:$L,'FAOstat _govt exp'!$J:$J,FAOstat!BH$4,'FAOstat _govt exp'!$H:$H,FAOstat!BH$3,'FAOstat _govt exp'!$D:$D,FAOstat!$B140)</f>
        <v>619.07000000000005</v>
      </c>
      <c r="BI140">
        <f>SUMIFS('FAOstat _govt exp'!$L:$L,'FAOstat _govt exp'!$J:$J,FAOstat!BI$4,'FAOstat _govt exp'!$H:$H,FAOstat!BI$3,'FAOstat _govt exp'!$D:$D,FAOstat!$B140)</f>
        <v>742.82</v>
      </c>
      <c r="BJ140">
        <f>SUMIFS('FAOstat _govt exp'!$L:$L,'FAOstat _govt exp'!$J:$J,FAOstat!BJ$4,'FAOstat _govt exp'!$H:$H,FAOstat!BJ$3,'FAOstat _govt exp'!$D:$D,FAOstat!$B140)</f>
        <v>0</v>
      </c>
      <c r="BK140">
        <f>SUMIFS('FAOstat _govt exp'!$L:$L,'FAOstat _govt exp'!$J:$J,FAOstat!BK$4,'FAOstat _govt exp'!$H:$H,FAOstat!BK$3,'FAOstat _govt exp'!$D:$D,FAOstat!$B140)</f>
        <v>1067.2</v>
      </c>
      <c r="BL140">
        <f>SUMIFS('FAOstat _govt exp'!$L:$L,'FAOstat _govt exp'!$J:$J,FAOstat!BL$4,'FAOstat _govt exp'!$H:$H,FAOstat!BL$3,'FAOstat _govt exp'!$D:$D,FAOstat!$B140)</f>
        <v>977.15</v>
      </c>
      <c r="BM140">
        <f>SUMIFS('FAOstat _govt exp'!$L:$L,'FAOstat _govt exp'!$J:$J,FAOstat!BM$4,'FAOstat _govt exp'!$H:$H,FAOstat!BM$3,'FAOstat _govt exp'!$D:$D,FAOstat!$B140)</f>
        <v>644.96</v>
      </c>
      <c r="BN140">
        <f>SUMIFS('FAOstat _govt exp'!$L:$L,'FAOstat _govt exp'!$J:$J,FAOstat!BN$4,'FAOstat _govt exp'!$H:$H,FAOstat!BN$3,'FAOstat _govt exp'!$D:$D,FAOstat!$B140)</f>
        <v>540.54</v>
      </c>
      <c r="BO140">
        <f>SUMIFS('FAOstat _govt exp'!$L:$L,'FAOstat _govt exp'!$J:$J,FAOstat!BO$4,'FAOstat _govt exp'!$H:$H,FAOstat!BO$3,'FAOstat _govt exp'!$D:$D,FAOstat!$B140)</f>
        <v>584.54</v>
      </c>
      <c r="BP140">
        <f>SUMIFS('FAOstat _govt exp'!$L:$L,'FAOstat _govt exp'!$J:$J,FAOstat!BP$4,'FAOstat _govt exp'!$H:$H,FAOstat!BP$3,'FAOstat _govt exp'!$D:$D,FAOstat!$B140)</f>
        <v>464.89</v>
      </c>
      <c r="BQ140">
        <f>SUMIFS('FAOstat _govt exp'!$L:$L,'FAOstat _govt exp'!$J:$J,FAOstat!BQ$4,'FAOstat _govt exp'!$H:$H,FAOstat!BQ$3,'FAOstat _govt exp'!$D:$D,FAOstat!$B140)</f>
        <v>464.9</v>
      </c>
      <c r="BR140">
        <f>SUMIFS('FAOstat _govt exp'!$L:$L,'FAOstat _govt exp'!$J:$J,FAOstat!BR$4,'FAOstat _govt exp'!$H:$H,FAOstat!BR$3,'FAOstat _govt exp'!$D:$D,FAOstat!$B140)</f>
        <v>959.1</v>
      </c>
      <c r="BS140">
        <f>SUMIFS('FAOstat _govt exp'!$L:$L,'FAOstat _govt exp'!$J:$J,FAOstat!BS$4,'FAOstat _govt exp'!$H:$H,FAOstat!BS$3,'FAOstat _govt exp'!$D:$D,FAOstat!$B140)</f>
        <v>951.85</v>
      </c>
      <c r="BT140">
        <f>SUMIFS('FAOstat _govt exp'!$L:$L,'FAOstat _govt exp'!$J:$J,FAOstat!BT$4,'FAOstat _govt exp'!$H:$H,FAOstat!BT$3,'FAOstat _govt exp'!$D:$D,FAOstat!$B140)</f>
        <v>0</v>
      </c>
      <c r="BU140">
        <f>SUMIFS('FAOstat _govt exp'!$L:$L,'FAOstat _govt exp'!$J:$J,FAOstat!BU$4,'FAOstat _govt exp'!$H:$H,FAOstat!BU$3,'FAOstat _govt exp'!$D:$D,FAOstat!$B140)</f>
        <v>0</v>
      </c>
      <c r="BV140">
        <f>SUMIFS('FAOstat _govt exp'!$L:$L,'FAOstat _govt exp'!$J:$J,FAOstat!BV$4,'FAOstat _govt exp'!$H:$H,FAOstat!BV$3,'FAOstat _govt exp'!$D:$D,FAOstat!$B140)</f>
        <v>0</v>
      </c>
      <c r="BW140">
        <f>SUMIFS('FAOstat _govt exp'!$L:$L,'FAOstat _govt exp'!$J:$J,FAOstat!BW$4,'FAOstat _govt exp'!$H:$H,FAOstat!BW$3,'FAOstat _govt exp'!$D:$D,FAOstat!$B140)</f>
        <v>0</v>
      </c>
      <c r="BX140">
        <f>SUMIFS('FAOstat _govt exp'!$L:$L,'FAOstat _govt exp'!$J:$J,FAOstat!BX$4,'FAOstat _govt exp'!$H:$H,FAOstat!BX$3,'FAOstat _govt exp'!$D:$D,FAOstat!$B140)</f>
        <v>0</v>
      </c>
      <c r="BY140">
        <f>SUMIFS('FAOstat _govt exp'!$L:$L,'FAOstat _govt exp'!$J:$J,FAOstat!BY$4,'FAOstat _govt exp'!$H:$H,FAOstat!BY$3,'FAOstat _govt exp'!$D:$D,FAOstat!$B140)</f>
        <v>0</v>
      </c>
      <c r="BZ140">
        <f>SUMIFS('FAOstat _govt exp'!$L:$L,'FAOstat _govt exp'!$J:$J,FAOstat!BZ$4,'FAOstat _govt exp'!$H:$H,FAOstat!BZ$3,'FAOstat _govt exp'!$D:$D,FAOstat!$B140)</f>
        <v>0</v>
      </c>
      <c r="CA140">
        <f>SUMIFS('FAOstat _govt exp'!$L:$L,'FAOstat _govt exp'!$J:$J,FAOstat!CA$4,'FAOstat _govt exp'!$H:$H,FAOstat!CA$3,'FAOstat _govt exp'!$D:$D,FAOstat!$B140)</f>
        <v>0</v>
      </c>
      <c r="CB140">
        <f>SUMIFS('FAOstat _govt exp'!$L:$L,'FAOstat _govt exp'!$J:$J,FAOstat!CB$4,'FAOstat _govt exp'!$H:$H,FAOstat!CB$3,'FAOstat _govt exp'!$D:$D,FAOstat!$B140)</f>
        <v>0</v>
      </c>
      <c r="CC140">
        <f>SUMIFS('FAOstat _govt exp'!$L:$L,'FAOstat _govt exp'!$J:$J,FAOstat!CC$4,'FAOstat _govt exp'!$H:$H,FAOstat!CC$3,'FAOstat _govt exp'!$D:$D,FAOstat!$B140)</f>
        <v>0</v>
      </c>
      <c r="CD140">
        <f>SUMIFS('FAOstat _govt exp'!$L:$L,'FAOstat _govt exp'!$J:$J,FAOstat!CD$4,'FAOstat _govt exp'!$H:$H,FAOstat!CD$3,'FAOstat _govt exp'!$D:$D,FAOstat!$B140)</f>
        <v>0</v>
      </c>
      <c r="CE140" s="4">
        <f>SUMIFS('FAOstat_value added'!$L:$L,'FAOstat_value added'!$J:$J,FAOstat!CE$4,'FAOstat_value added'!$D:$D,FAOstat!$B140)</f>
        <v>34539.665395000004</v>
      </c>
      <c r="CF140" s="4">
        <f>IF(SUMIFS('FAOstat_value added'!$L:$L,'FAOstat_value added'!$J:$J,FAOstat!CF$4,'FAOstat_value added'!$D:$D,FAOstat!$B140)=0,CE140*(1+Assumptions!$C$10),SUMIFS('FAOstat_value added'!$L:$L,'FAOstat_value added'!$J:$J,FAOstat!CF$4,'FAOstat_value added'!$D:$D,FAOstat!$B140))</f>
        <v>35095.316080999997</v>
      </c>
      <c r="CG140" s="4">
        <f>IF(SUMIFS('FAOstat_value added'!$L:$L,'FAOstat_value added'!$J:$J,FAOstat!CG$4,'FAOstat_value added'!$D:$D,FAOstat!$B140)=0,CF140*(1+Assumptions!$C$10),SUMIFS('FAOstat_value added'!$L:$L,'FAOstat_value added'!$J:$J,FAOstat!CG$4,'FAOstat_value added'!$D:$D,FAOstat!$B140))</f>
        <v>31905.697226</v>
      </c>
      <c r="CH140" s="4">
        <f>IF(SUMIFS('FAOstat_value added'!$L:$L,'FAOstat_value added'!$J:$J,FAOstat!CH$4,'FAOstat_value added'!$D:$D,FAOstat!$B140)=0,CG140*(1+Assumptions!$C$10),SUMIFS('FAOstat_value added'!$L:$L,'FAOstat_value added'!$J:$J,FAOstat!CH$4,'FAOstat_value added'!$D:$D,FAOstat!$B140))</f>
        <v>35526.354381999998</v>
      </c>
      <c r="CI140" s="4">
        <f>IF(SUMIFS('FAOstat_value added'!$L:$L,'FAOstat_value added'!$J:$J,FAOstat!CI$4,'FAOstat_value added'!$D:$D,FAOstat!$B140)=0,CH140*(1+Assumptions!$C$10),SUMIFS('FAOstat_value added'!$L:$L,'FAOstat_value added'!$J:$J,FAOstat!CI$4,'FAOstat_value added'!$D:$D,FAOstat!$B140))</f>
        <v>34732.562604999999</v>
      </c>
      <c r="CJ140" s="4">
        <f>IF(SUMIFS('FAOstat_value added'!$L:$L,'FAOstat_value added'!$J:$J,FAOstat!CJ$4,'FAOstat_value added'!$D:$D,FAOstat!$B140)=0,CI140*(1+Assumptions!$C$10),SUMIFS('FAOstat_value added'!$L:$L,'FAOstat_value added'!$J:$J,FAOstat!CJ$4,'FAOstat_value added'!$D:$D,FAOstat!$B140))</f>
        <v>32690.852367</v>
      </c>
      <c r="CK140" s="4">
        <f>IF(SUMIFS('FAOstat_value added'!$L:$L,'FAOstat_value added'!$J:$J,FAOstat!CK$4,'FAOstat_value added'!$D:$D,FAOstat!$B140)=0,CJ140*(1+Assumptions!$C$10),SUMIFS('FAOstat_value added'!$L:$L,'FAOstat_value added'!$J:$J,FAOstat!CK$4,'FAOstat_value added'!$D:$D,FAOstat!$B140))</f>
        <v>34815.018827</v>
      </c>
      <c r="CL140" s="4">
        <f>IF(SUMIFS('FAOstat_value added'!$L:$L,'FAOstat_value added'!$J:$J,FAOstat!CL$4,'FAOstat_value added'!$D:$D,FAOstat!$B140)=0,CK140*(1+Assumptions!$C$10),SUMIFS('FAOstat_value added'!$L:$L,'FAOstat_value added'!$J:$J,FAOstat!CL$4,'FAOstat_value added'!$D:$D,FAOstat!$B140))</f>
        <v>36774.511337999997</v>
      </c>
      <c r="CM140" s="4">
        <f>IF(SUMIFS('FAOstat_value added'!$L:$L,'FAOstat_value added'!$J:$J,FAOstat!CM$4,'FAOstat_value added'!$D:$D,FAOstat!$B140)=0,CL140*(1+Assumptions!$C$10),SUMIFS('FAOstat_value added'!$L:$L,'FAOstat_value added'!$J:$J,FAOstat!CM$4,'FAOstat_value added'!$D:$D,FAOstat!$B140))</f>
        <v>39696.604893000003</v>
      </c>
      <c r="CN140" s="4">
        <f>IF(SUMIFS('FAOstat_value added'!$L:$L,'FAOstat_value added'!$J:$J,FAOstat!CN$4,'FAOstat_value added'!$D:$D,FAOstat!$B140)=0,CM140*(1+Assumptions!$C$10),SUMIFS('FAOstat_value added'!$L:$L,'FAOstat_value added'!$J:$J,FAOstat!CN$4,'FAOstat_value added'!$D:$D,FAOstat!$B140))</f>
        <v>40490.536990860004</v>
      </c>
      <c r="CO140" s="36">
        <f t="shared" si="70"/>
        <v>-4.8373602493041012E-2</v>
      </c>
    </row>
    <row r="141" spans="2:93" x14ac:dyDescent="0.35">
      <c r="B141" t="s">
        <v>301</v>
      </c>
      <c r="C141">
        <f t="shared" si="50"/>
        <v>0</v>
      </c>
      <c r="D141">
        <f t="shared" si="51"/>
        <v>0</v>
      </c>
      <c r="E141">
        <f t="shared" si="52"/>
        <v>0</v>
      </c>
      <c r="F141">
        <f t="shared" si="53"/>
        <v>0</v>
      </c>
      <c r="G141">
        <f t="shared" si="54"/>
        <v>0</v>
      </c>
      <c r="H141">
        <f t="shared" si="55"/>
        <v>0</v>
      </c>
      <c r="I141">
        <f t="shared" si="56"/>
        <v>0</v>
      </c>
      <c r="J141">
        <f t="shared" si="57"/>
        <v>0</v>
      </c>
      <c r="K141">
        <f t="shared" si="58"/>
        <v>0</v>
      </c>
      <c r="L141">
        <f t="shared" si="59"/>
        <v>0</v>
      </c>
      <c r="M141" s="4">
        <f t="shared" si="60"/>
        <v>609.79</v>
      </c>
      <c r="N141" s="4">
        <f t="shared" si="61"/>
        <v>677.05</v>
      </c>
      <c r="O141" s="4">
        <f t="shared" si="62"/>
        <v>601.71</v>
      </c>
      <c r="P141" s="4">
        <f t="shared" si="63"/>
        <v>516.16</v>
      </c>
      <c r="Q141" s="4">
        <f t="shared" si="64"/>
        <v>795.63</v>
      </c>
      <c r="R141" s="4">
        <f t="shared" si="65"/>
        <v>1072.55</v>
      </c>
      <c r="S141" s="4">
        <f t="shared" si="66"/>
        <v>912.04</v>
      </c>
      <c r="T141" s="4">
        <f t="shared" si="67"/>
        <v>906.04</v>
      </c>
      <c r="U141" s="4">
        <f t="shared" si="68"/>
        <v>753.06</v>
      </c>
      <c r="V141" s="4">
        <f t="shared" si="69"/>
        <v>0</v>
      </c>
      <c r="W141">
        <f>SUMIFS('FAOstat _govt exp'!$L:$L,'FAOstat _govt exp'!$J:$J,FAOstat!W$4,'FAOstat _govt exp'!$H:$H,FAOstat!W$3,'FAOstat _govt exp'!$D:$D,FAOstat!$B141)</f>
        <v>609.79</v>
      </c>
      <c r="X141">
        <f>SUMIFS('FAOstat _govt exp'!$L:$L,'FAOstat _govt exp'!$J:$J,FAOstat!X$4,'FAOstat _govt exp'!$H:$H,FAOstat!X$3,'FAOstat _govt exp'!$D:$D,FAOstat!$B141)</f>
        <v>677.05</v>
      </c>
      <c r="Y141">
        <f>SUMIFS('FAOstat _govt exp'!$L:$L,'FAOstat _govt exp'!$J:$J,FAOstat!Y$4,'FAOstat _govt exp'!$H:$H,FAOstat!Y$3,'FAOstat _govt exp'!$D:$D,FAOstat!$B141)</f>
        <v>601.71</v>
      </c>
      <c r="Z141">
        <f>SUMIFS('FAOstat _govt exp'!$L:$L,'FAOstat _govt exp'!$J:$J,FAOstat!Z$4,'FAOstat _govt exp'!$H:$H,FAOstat!Z$3,'FAOstat _govt exp'!$D:$D,FAOstat!$B141)</f>
        <v>516.16</v>
      </c>
      <c r="AA141">
        <f>SUMIFS('FAOstat _govt exp'!$L:$L,'FAOstat _govt exp'!$J:$J,FAOstat!AA$4,'FAOstat _govt exp'!$H:$H,FAOstat!AA$3,'FAOstat _govt exp'!$D:$D,FAOstat!$B141)</f>
        <v>795.63</v>
      </c>
      <c r="AB141">
        <f>SUMIFS('FAOstat _govt exp'!$L:$L,'FAOstat _govt exp'!$J:$J,FAOstat!AB$4,'FAOstat _govt exp'!$H:$H,FAOstat!AB$3,'FAOstat _govt exp'!$D:$D,FAOstat!$B141)</f>
        <v>1072.55</v>
      </c>
      <c r="AC141">
        <f>SUMIFS('FAOstat _govt exp'!$L:$L,'FAOstat _govt exp'!$J:$J,FAOstat!AC$4,'FAOstat _govt exp'!$H:$H,FAOstat!AC$3,'FAOstat _govt exp'!$D:$D,FAOstat!$B141)</f>
        <v>912.04</v>
      </c>
      <c r="AD141">
        <f>SUMIFS('FAOstat _govt exp'!$L:$L,'FAOstat _govt exp'!$J:$J,FAOstat!AD$4,'FAOstat _govt exp'!$H:$H,FAOstat!AD$3,'FAOstat _govt exp'!$D:$D,FAOstat!$B141)</f>
        <v>0</v>
      </c>
      <c r="AE141">
        <f>SUMIFS('FAOstat _govt exp'!$L:$L,'FAOstat _govt exp'!$J:$J,FAOstat!AE$4,'FAOstat _govt exp'!$H:$H,FAOstat!AE$3,'FAOstat _govt exp'!$D:$D,FAOstat!$B141)</f>
        <v>0</v>
      </c>
      <c r="AF141">
        <f>SUMIFS('FAOstat _govt exp'!$L:$L,'FAOstat _govt exp'!$J:$J,FAOstat!AF$4,'FAOstat _govt exp'!$H:$H,FAOstat!AF$3,'FAOstat _govt exp'!$D:$D,FAOstat!$B141)</f>
        <v>0</v>
      </c>
      <c r="AG141">
        <f>SUMIFS('FAOstat _govt exp'!$L:$L,'FAOstat _govt exp'!$J:$J,FAOstat!AG$4,'FAOstat _govt exp'!$H:$H,FAOstat!AG$3,'FAOstat _govt exp'!$D:$D,FAOstat!$B141)</f>
        <v>0</v>
      </c>
      <c r="AH141">
        <f>SUMIFS('FAOstat _govt exp'!$L:$L,'FAOstat _govt exp'!$J:$J,FAOstat!AH$4,'FAOstat _govt exp'!$H:$H,FAOstat!AH$3,'FAOstat _govt exp'!$D:$D,FAOstat!$B141)</f>
        <v>0</v>
      </c>
      <c r="AI141">
        <f>SUMIFS('FAOstat _govt exp'!$L:$L,'FAOstat _govt exp'!$J:$J,FAOstat!AI$4,'FAOstat _govt exp'!$H:$H,FAOstat!AI$3,'FAOstat _govt exp'!$D:$D,FAOstat!$B141)</f>
        <v>0</v>
      </c>
      <c r="AJ141">
        <f>SUMIFS('FAOstat _govt exp'!$L:$L,'FAOstat _govt exp'!$J:$J,FAOstat!AJ$4,'FAOstat _govt exp'!$H:$H,FAOstat!AJ$3,'FAOstat _govt exp'!$D:$D,FAOstat!$B141)</f>
        <v>0</v>
      </c>
      <c r="AK141">
        <f>SUMIFS('FAOstat _govt exp'!$L:$L,'FAOstat _govt exp'!$J:$J,FAOstat!AK$4,'FAOstat _govt exp'!$H:$H,FAOstat!AK$3,'FAOstat _govt exp'!$D:$D,FAOstat!$B141)</f>
        <v>0</v>
      </c>
      <c r="AL141">
        <f>SUMIFS('FAOstat _govt exp'!$L:$L,'FAOstat _govt exp'!$J:$J,FAOstat!AL$4,'FAOstat _govt exp'!$H:$H,FAOstat!AL$3,'FAOstat _govt exp'!$D:$D,FAOstat!$B141)</f>
        <v>0</v>
      </c>
      <c r="AM141">
        <f>SUMIFS('FAOstat _govt exp'!$L:$L,'FAOstat _govt exp'!$J:$J,FAOstat!AM$4,'FAOstat _govt exp'!$H:$H,FAOstat!AM$3,'FAOstat _govt exp'!$D:$D,FAOstat!$B141)</f>
        <v>0</v>
      </c>
      <c r="AN141">
        <f>SUMIFS('FAOstat _govt exp'!$L:$L,'FAOstat _govt exp'!$J:$J,FAOstat!AN$4,'FAOstat _govt exp'!$H:$H,FAOstat!AN$3,'FAOstat _govt exp'!$D:$D,FAOstat!$B141)</f>
        <v>0</v>
      </c>
      <c r="AO141">
        <f>SUMIFS('FAOstat _govt exp'!$L:$L,'FAOstat _govt exp'!$J:$J,FAOstat!AO$4,'FAOstat _govt exp'!$H:$H,FAOstat!AO$3,'FAOstat _govt exp'!$D:$D,FAOstat!$B141)</f>
        <v>0</v>
      </c>
      <c r="AP141">
        <f>SUMIFS('FAOstat _govt exp'!$L:$L,'FAOstat _govt exp'!$J:$J,FAOstat!AP$4,'FAOstat _govt exp'!$H:$H,FAOstat!AP$3,'FAOstat _govt exp'!$D:$D,FAOstat!$B141)</f>
        <v>0</v>
      </c>
      <c r="AQ141">
        <f>SUMIFS('FAOstat _govt exp'!$L:$L,'FAOstat _govt exp'!$J:$J,FAOstat!AQ$4,'FAOstat _govt exp'!$H:$H,FAOstat!AQ$3,'FAOstat _govt exp'!$D:$D,FAOstat!$B141)</f>
        <v>0</v>
      </c>
      <c r="AR141">
        <f>SUMIFS('FAOstat _govt exp'!$L:$L,'FAOstat _govt exp'!$J:$J,FAOstat!AR$4,'FAOstat _govt exp'!$H:$H,FAOstat!AR$3,'FAOstat _govt exp'!$D:$D,FAOstat!$B141)</f>
        <v>0</v>
      </c>
      <c r="AS141">
        <f>SUMIFS('FAOstat _govt exp'!$L:$L,'FAOstat _govt exp'!$J:$J,FAOstat!AS$4,'FAOstat _govt exp'!$H:$H,FAOstat!AS$3,'FAOstat _govt exp'!$D:$D,FAOstat!$B141)</f>
        <v>0</v>
      </c>
      <c r="AT141">
        <f>SUMIFS('FAOstat _govt exp'!$L:$L,'FAOstat _govt exp'!$J:$J,FAOstat!AT$4,'FAOstat _govt exp'!$H:$H,FAOstat!AT$3,'FAOstat _govt exp'!$D:$D,FAOstat!$B141)</f>
        <v>0</v>
      </c>
      <c r="AU141">
        <f>SUMIFS('FAOstat _govt exp'!$L:$L,'FAOstat _govt exp'!$J:$J,FAOstat!AU$4,'FAOstat _govt exp'!$H:$H,FAOstat!AU$3,'FAOstat _govt exp'!$D:$D,FAOstat!$B141)</f>
        <v>0</v>
      </c>
      <c r="AV141">
        <f>SUMIFS('FAOstat _govt exp'!$L:$L,'FAOstat _govt exp'!$J:$J,FAOstat!AV$4,'FAOstat _govt exp'!$H:$H,FAOstat!AV$3,'FAOstat _govt exp'!$D:$D,FAOstat!$B141)</f>
        <v>0</v>
      </c>
      <c r="AW141">
        <f>SUMIFS('FAOstat _govt exp'!$L:$L,'FAOstat _govt exp'!$J:$J,FAOstat!AW$4,'FAOstat _govt exp'!$H:$H,FAOstat!AW$3,'FAOstat _govt exp'!$D:$D,FAOstat!$B141)</f>
        <v>0</v>
      </c>
      <c r="AX141">
        <f>SUMIFS('FAOstat _govt exp'!$L:$L,'FAOstat _govt exp'!$J:$J,FAOstat!AX$4,'FAOstat _govt exp'!$H:$H,FAOstat!AX$3,'FAOstat _govt exp'!$D:$D,FAOstat!$B141)</f>
        <v>0</v>
      </c>
      <c r="AY141">
        <f>SUMIFS('FAOstat _govt exp'!$L:$L,'FAOstat _govt exp'!$J:$J,FAOstat!AY$4,'FAOstat _govt exp'!$H:$H,FAOstat!AY$3,'FAOstat _govt exp'!$D:$D,FAOstat!$B141)</f>
        <v>0</v>
      </c>
      <c r="AZ141">
        <f>SUMIFS('FAOstat _govt exp'!$L:$L,'FAOstat _govt exp'!$J:$J,FAOstat!AZ$4,'FAOstat _govt exp'!$H:$H,FAOstat!AZ$3,'FAOstat _govt exp'!$D:$D,FAOstat!$B141)</f>
        <v>0</v>
      </c>
      <c r="BA141">
        <f>SUMIFS('FAOstat _govt exp'!$L:$L,'FAOstat _govt exp'!$J:$J,FAOstat!BA$4,'FAOstat _govt exp'!$H:$H,FAOstat!BA$3,'FAOstat _govt exp'!$D:$D,FAOstat!$B141)</f>
        <v>609.79</v>
      </c>
      <c r="BB141">
        <f>SUMIFS('FAOstat _govt exp'!$L:$L,'FAOstat _govt exp'!$J:$J,FAOstat!BB$4,'FAOstat _govt exp'!$H:$H,FAOstat!BB$3,'FAOstat _govt exp'!$D:$D,FAOstat!$B141)</f>
        <v>677.05</v>
      </c>
      <c r="BC141">
        <f>SUMIFS('FAOstat _govt exp'!$L:$L,'FAOstat _govt exp'!$J:$J,FAOstat!BC$4,'FAOstat _govt exp'!$H:$H,FAOstat!BC$3,'FAOstat _govt exp'!$D:$D,FAOstat!$B141)</f>
        <v>601.71</v>
      </c>
      <c r="BD141">
        <f>SUMIFS('FAOstat _govt exp'!$L:$L,'FAOstat _govt exp'!$J:$J,FAOstat!BD$4,'FAOstat _govt exp'!$H:$H,FAOstat!BD$3,'FAOstat _govt exp'!$D:$D,FAOstat!$B141)</f>
        <v>516.16</v>
      </c>
      <c r="BE141">
        <f>SUMIFS('FAOstat _govt exp'!$L:$L,'FAOstat _govt exp'!$J:$J,FAOstat!BE$4,'FAOstat _govt exp'!$H:$H,FAOstat!BE$3,'FAOstat _govt exp'!$D:$D,FAOstat!$B141)</f>
        <v>795.63</v>
      </c>
      <c r="BF141">
        <f>SUMIFS('FAOstat _govt exp'!$L:$L,'FAOstat _govt exp'!$J:$J,FAOstat!BF$4,'FAOstat _govt exp'!$H:$H,FAOstat!BF$3,'FAOstat _govt exp'!$D:$D,FAOstat!$B141)</f>
        <v>1072.55</v>
      </c>
      <c r="BG141">
        <f>SUMIFS('FAOstat _govt exp'!$L:$L,'FAOstat _govt exp'!$J:$J,FAOstat!BG$4,'FAOstat _govt exp'!$H:$H,FAOstat!BG$3,'FAOstat _govt exp'!$D:$D,FAOstat!$B141)</f>
        <v>912.04</v>
      </c>
      <c r="BH141">
        <f>SUMIFS('FAOstat _govt exp'!$L:$L,'FAOstat _govt exp'!$J:$J,FAOstat!BH$4,'FAOstat _govt exp'!$H:$H,FAOstat!BH$3,'FAOstat _govt exp'!$D:$D,FAOstat!$B141)</f>
        <v>906.04</v>
      </c>
      <c r="BI141">
        <f>SUMIFS('FAOstat _govt exp'!$L:$L,'FAOstat _govt exp'!$J:$J,FAOstat!BI$4,'FAOstat _govt exp'!$H:$H,FAOstat!BI$3,'FAOstat _govt exp'!$D:$D,FAOstat!$B141)</f>
        <v>753.06</v>
      </c>
      <c r="BJ141">
        <f>SUMIFS('FAOstat _govt exp'!$L:$L,'FAOstat _govt exp'!$J:$J,FAOstat!BJ$4,'FAOstat _govt exp'!$H:$H,FAOstat!BJ$3,'FAOstat _govt exp'!$D:$D,FAOstat!$B141)</f>
        <v>0</v>
      </c>
      <c r="BK141">
        <f>SUMIFS('FAOstat _govt exp'!$L:$L,'FAOstat _govt exp'!$J:$J,FAOstat!BK$4,'FAOstat _govt exp'!$H:$H,FAOstat!BK$3,'FAOstat _govt exp'!$D:$D,FAOstat!$B141)</f>
        <v>0</v>
      </c>
      <c r="BL141">
        <f>SUMIFS('FAOstat _govt exp'!$L:$L,'FAOstat _govt exp'!$J:$J,FAOstat!BL$4,'FAOstat _govt exp'!$H:$H,FAOstat!BL$3,'FAOstat _govt exp'!$D:$D,FAOstat!$B141)</f>
        <v>0</v>
      </c>
      <c r="BM141">
        <f>SUMIFS('FAOstat _govt exp'!$L:$L,'FAOstat _govt exp'!$J:$J,FAOstat!BM$4,'FAOstat _govt exp'!$H:$H,FAOstat!BM$3,'FAOstat _govt exp'!$D:$D,FAOstat!$B141)</f>
        <v>0</v>
      </c>
      <c r="BN141">
        <f>SUMIFS('FAOstat _govt exp'!$L:$L,'FAOstat _govt exp'!$J:$J,FAOstat!BN$4,'FAOstat _govt exp'!$H:$H,FAOstat!BN$3,'FAOstat _govt exp'!$D:$D,FAOstat!$B141)</f>
        <v>0</v>
      </c>
      <c r="BO141">
        <f>SUMIFS('FAOstat _govt exp'!$L:$L,'FAOstat _govt exp'!$J:$J,FAOstat!BO$4,'FAOstat _govt exp'!$H:$H,FAOstat!BO$3,'FAOstat _govt exp'!$D:$D,FAOstat!$B141)</f>
        <v>0</v>
      </c>
      <c r="BP141">
        <f>SUMIFS('FAOstat _govt exp'!$L:$L,'FAOstat _govt exp'!$J:$J,FAOstat!BP$4,'FAOstat _govt exp'!$H:$H,FAOstat!BP$3,'FAOstat _govt exp'!$D:$D,FAOstat!$B141)</f>
        <v>0</v>
      </c>
      <c r="BQ141">
        <f>SUMIFS('FAOstat _govt exp'!$L:$L,'FAOstat _govt exp'!$J:$J,FAOstat!BQ$4,'FAOstat _govt exp'!$H:$H,FAOstat!BQ$3,'FAOstat _govt exp'!$D:$D,FAOstat!$B141)</f>
        <v>0</v>
      </c>
      <c r="BR141">
        <f>SUMIFS('FAOstat _govt exp'!$L:$L,'FAOstat _govt exp'!$J:$J,FAOstat!BR$4,'FAOstat _govt exp'!$H:$H,FAOstat!BR$3,'FAOstat _govt exp'!$D:$D,FAOstat!$B141)</f>
        <v>0</v>
      </c>
      <c r="BS141">
        <f>SUMIFS('FAOstat _govt exp'!$L:$L,'FAOstat _govt exp'!$J:$J,FAOstat!BS$4,'FAOstat _govt exp'!$H:$H,FAOstat!BS$3,'FAOstat _govt exp'!$D:$D,FAOstat!$B141)</f>
        <v>0</v>
      </c>
      <c r="BT141">
        <f>SUMIFS('FAOstat _govt exp'!$L:$L,'FAOstat _govt exp'!$J:$J,FAOstat!BT$4,'FAOstat _govt exp'!$H:$H,FAOstat!BT$3,'FAOstat _govt exp'!$D:$D,FAOstat!$B141)</f>
        <v>0</v>
      </c>
      <c r="BU141">
        <f>SUMIFS('FAOstat _govt exp'!$L:$L,'FAOstat _govt exp'!$J:$J,FAOstat!BU$4,'FAOstat _govt exp'!$H:$H,FAOstat!BU$3,'FAOstat _govt exp'!$D:$D,FAOstat!$B141)</f>
        <v>0</v>
      </c>
      <c r="BV141">
        <f>SUMIFS('FAOstat _govt exp'!$L:$L,'FAOstat _govt exp'!$J:$J,FAOstat!BV$4,'FAOstat _govt exp'!$H:$H,FAOstat!BV$3,'FAOstat _govt exp'!$D:$D,FAOstat!$B141)</f>
        <v>0</v>
      </c>
      <c r="BW141">
        <f>SUMIFS('FAOstat _govt exp'!$L:$L,'FAOstat _govt exp'!$J:$J,FAOstat!BW$4,'FAOstat _govt exp'!$H:$H,FAOstat!BW$3,'FAOstat _govt exp'!$D:$D,FAOstat!$B141)</f>
        <v>0</v>
      </c>
      <c r="BX141">
        <f>SUMIFS('FAOstat _govt exp'!$L:$L,'FAOstat _govt exp'!$J:$J,FAOstat!BX$4,'FAOstat _govt exp'!$H:$H,FAOstat!BX$3,'FAOstat _govt exp'!$D:$D,FAOstat!$B141)</f>
        <v>0</v>
      </c>
      <c r="BY141">
        <f>SUMIFS('FAOstat _govt exp'!$L:$L,'FAOstat _govt exp'!$J:$J,FAOstat!BY$4,'FAOstat _govt exp'!$H:$H,FAOstat!BY$3,'FAOstat _govt exp'!$D:$D,FAOstat!$B141)</f>
        <v>0</v>
      </c>
      <c r="BZ141">
        <f>SUMIFS('FAOstat _govt exp'!$L:$L,'FAOstat _govt exp'!$J:$J,FAOstat!BZ$4,'FAOstat _govt exp'!$H:$H,FAOstat!BZ$3,'FAOstat _govt exp'!$D:$D,FAOstat!$B141)</f>
        <v>0</v>
      </c>
      <c r="CA141">
        <f>SUMIFS('FAOstat _govt exp'!$L:$L,'FAOstat _govt exp'!$J:$J,FAOstat!CA$4,'FAOstat _govt exp'!$H:$H,FAOstat!CA$3,'FAOstat _govt exp'!$D:$D,FAOstat!$B141)</f>
        <v>0</v>
      </c>
      <c r="CB141">
        <f>SUMIFS('FAOstat _govt exp'!$L:$L,'FAOstat _govt exp'!$J:$J,FAOstat!CB$4,'FAOstat _govt exp'!$H:$H,FAOstat!CB$3,'FAOstat _govt exp'!$D:$D,FAOstat!$B141)</f>
        <v>0</v>
      </c>
      <c r="CC141">
        <f>SUMIFS('FAOstat _govt exp'!$L:$L,'FAOstat _govt exp'!$J:$J,FAOstat!CC$4,'FAOstat _govt exp'!$H:$H,FAOstat!CC$3,'FAOstat _govt exp'!$D:$D,FAOstat!$B141)</f>
        <v>0</v>
      </c>
      <c r="CD141">
        <f>SUMIFS('FAOstat _govt exp'!$L:$L,'FAOstat _govt exp'!$J:$J,FAOstat!CD$4,'FAOstat _govt exp'!$H:$H,FAOstat!CD$3,'FAOstat _govt exp'!$D:$D,FAOstat!$B141)</f>
        <v>0</v>
      </c>
      <c r="CE141" s="4">
        <f>SUMIFS('FAOstat_value added'!$L:$L,'FAOstat_value added'!$J:$J,FAOstat!CE$4,'FAOstat_value added'!$D:$D,FAOstat!$B141)</f>
        <v>4819.4976690000003</v>
      </c>
      <c r="CF141" s="4">
        <f>IF(SUMIFS('FAOstat_value added'!$L:$L,'FAOstat_value added'!$J:$J,FAOstat!CF$4,'FAOstat_value added'!$D:$D,FAOstat!$B141)=0,CE141*(1+Assumptions!$C$10),SUMIFS('FAOstat_value added'!$L:$L,'FAOstat_value added'!$J:$J,FAOstat!CF$4,'FAOstat_value added'!$D:$D,FAOstat!$B141))</f>
        <v>5766.4342370000004</v>
      </c>
      <c r="CG141" s="4">
        <f>IF(SUMIFS('FAOstat_value added'!$L:$L,'FAOstat_value added'!$J:$J,FAOstat!CG$4,'FAOstat_value added'!$D:$D,FAOstat!$B141)=0,CF141*(1+Assumptions!$C$10),SUMIFS('FAOstat_value added'!$L:$L,'FAOstat_value added'!$J:$J,FAOstat!CG$4,'FAOstat_value added'!$D:$D,FAOstat!$B141))</f>
        <v>5097.9067720000003</v>
      </c>
      <c r="CH141" s="4">
        <f>IF(SUMIFS('FAOstat_value added'!$L:$L,'FAOstat_value added'!$J:$J,FAOstat!CH$4,'FAOstat_value added'!$D:$D,FAOstat!$B141)=0,CG141*(1+Assumptions!$C$10),SUMIFS('FAOstat_value added'!$L:$L,'FAOstat_value added'!$J:$J,FAOstat!CH$4,'FAOstat_value added'!$D:$D,FAOstat!$B141))</f>
        <v>5697.5867459999999</v>
      </c>
      <c r="CI141" s="4">
        <f>IF(SUMIFS('FAOstat_value added'!$L:$L,'FAOstat_value added'!$J:$J,FAOstat!CI$4,'FAOstat_value added'!$D:$D,FAOstat!$B141)=0,CH141*(1+Assumptions!$C$10),SUMIFS('FAOstat_value added'!$L:$L,'FAOstat_value added'!$J:$J,FAOstat!CI$4,'FAOstat_value added'!$D:$D,FAOstat!$B141))</f>
        <v>6353.7624939999996</v>
      </c>
      <c r="CJ141" s="4">
        <f>IF(SUMIFS('FAOstat_value added'!$L:$L,'FAOstat_value added'!$J:$J,FAOstat!CJ$4,'FAOstat_value added'!$D:$D,FAOstat!$B141)=0,CI141*(1+Assumptions!$C$10),SUMIFS('FAOstat_value added'!$L:$L,'FAOstat_value added'!$J:$J,FAOstat!CJ$4,'FAOstat_value added'!$D:$D,FAOstat!$B141))</f>
        <v>6596.8597520000003</v>
      </c>
      <c r="CK141" s="4">
        <f>IF(SUMIFS('FAOstat_value added'!$L:$L,'FAOstat_value added'!$J:$J,FAOstat!CK$4,'FAOstat_value added'!$D:$D,FAOstat!$B141)=0,CJ141*(1+Assumptions!$C$10),SUMIFS('FAOstat_value added'!$L:$L,'FAOstat_value added'!$J:$J,FAOstat!CK$4,'FAOstat_value added'!$D:$D,FAOstat!$B141))</f>
        <v>6119.7609240000002</v>
      </c>
      <c r="CL141" s="4">
        <f>IF(SUMIFS('FAOstat_value added'!$L:$L,'FAOstat_value added'!$J:$J,FAOstat!CL$4,'FAOstat_value added'!$D:$D,FAOstat!$B141)=0,CK141*(1+Assumptions!$C$10),SUMIFS('FAOstat_value added'!$L:$L,'FAOstat_value added'!$J:$J,FAOstat!CL$4,'FAOstat_value added'!$D:$D,FAOstat!$B141))</f>
        <v>6849.7380350000003</v>
      </c>
      <c r="CM141" s="4">
        <f>IF(SUMIFS('FAOstat_value added'!$L:$L,'FAOstat_value added'!$J:$J,FAOstat!CM$4,'FAOstat_value added'!$D:$D,FAOstat!$B141)=0,CL141*(1+Assumptions!$C$10),SUMIFS('FAOstat_value added'!$L:$L,'FAOstat_value added'!$J:$J,FAOstat!CM$4,'FAOstat_value added'!$D:$D,FAOstat!$B141))</f>
        <v>6999.4828960000004</v>
      </c>
      <c r="CN141" s="4">
        <f>IF(SUMIFS('FAOstat_value added'!$L:$L,'FAOstat_value added'!$J:$J,FAOstat!CN$4,'FAOstat_value added'!$D:$D,FAOstat!$B141)=0,CM141*(1+Assumptions!$C$10),SUMIFS('FAOstat_value added'!$L:$L,'FAOstat_value added'!$J:$J,FAOstat!CN$4,'FAOstat_value added'!$D:$D,FAOstat!$B141))</f>
        <v>7139.4725539200008</v>
      </c>
      <c r="CO141" s="36">
        <f t="shared" si="70"/>
        <v>5.8197484383903264E-2</v>
      </c>
    </row>
    <row r="142" spans="2:93" x14ac:dyDescent="0.35">
      <c r="B142" t="s">
        <v>303</v>
      </c>
      <c r="C142">
        <f t="shared" si="50"/>
        <v>0</v>
      </c>
      <c r="D142">
        <f t="shared" si="51"/>
        <v>0</v>
      </c>
      <c r="E142">
        <f t="shared" si="52"/>
        <v>0</v>
      </c>
      <c r="F142">
        <f t="shared" si="53"/>
        <v>0</v>
      </c>
      <c r="G142">
        <f t="shared" si="54"/>
        <v>0</v>
      </c>
      <c r="H142">
        <f t="shared" si="55"/>
        <v>0</v>
      </c>
      <c r="I142">
        <f t="shared" si="56"/>
        <v>0</v>
      </c>
      <c r="J142">
        <f t="shared" si="57"/>
        <v>0</v>
      </c>
      <c r="K142">
        <f t="shared" si="58"/>
        <v>22.94</v>
      </c>
      <c r="L142">
        <f t="shared" si="59"/>
        <v>0</v>
      </c>
      <c r="M142" s="4">
        <f t="shared" si="60"/>
        <v>0</v>
      </c>
      <c r="N142" s="4">
        <f t="shared" si="61"/>
        <v>0</v>
      </c>
      <c r="O142" s="4">
        <f t="shared" si="62"/>
        <v>0</v>
      </c>
      <c r="P142" s="4">
        <f t="shared" si="63"/>
        <v>0</v>
      </c>
      <c r="Q142" s="4">
        <f t="shared" si="64"/>
        <v>0</v>
      </c>
      <c r="R142" s="4">
        <f t="shared" si="65"/>
        <v>0</v>
      </c>
      <c r="S142" s="4">
        <f t="shared" si="66"/>
        <v>0</v>
      </c>
      <c r="T142" s="4">
        <f t="shared" si="67"/>
        <v>0</v>
      </c>
      <c r="U142" s="4">
        <f t="shared" si="68"/>
        <v>164.03</v>
      </c>
      <c r="V142" s="4">
        <f t="shared" si="69"/>
        <v>0</v>
      </c>
      <c r="W142">
        <f>SUMIFS('FAOstat _govt exp'!$L:$L,'FAOstat _govt exp'!$J:$J,FAOstat!W$4,'FAOstat _govt exp'!$H:$H,FAOstat!W$3,'FAOstat _govt exp'!$D:$D,FAOstat!$B142)</f>
        <v>0</v>
      </c>
      <c r="X142">
        <f>SUMIFS('FAOstat _govt exp'!$L:$L,'FAOstat _govt exp'!$J:$J,FAOstat!X$4,'FAOstat _govt exp'!$H:$H,FAOstat!X$3,'FAOstat _govt exp'!$D:$D,FAOstat!$B142)</f>
        <v>0</v>
      </c>
      <c r="Y142">
        <f>SUMIFS('FAOstat _govt exp'!$L:$L,'FAOstat _govt exp'!$J:$J,FAOstat!Y$4,'FAOstat _govt exp'!$H:$H,FAOstat!Y$3,'FAOstat _govt exp'!$D:$D,FAOstat!$B142)</f>
        <v>0</v>
      </c>
      <c r="Z142">
        <f>SUMIFS('FAOstat _govt exp'!$L:$L,'FAOstat _govt exp'!$J:$J,FAOstat!Z$4,'FAOstat _govt exp'!$H:$H,FAOstat!Z$3,'FAOstat _govt exp'!$D:$D,FAOstat!$B142)</f>
        <v>0</v>
      </c>
      <c r="AA142">
        <f>SUMIFS('FAOstat _govt exp'!$L:$L,'FAOstat _govt exp'!$J:$J,FAOstat!AA$4,'FAOstat _govt exp'!$H:$H,FAOstat!AA$3,'FAOstat _govt exp'!$D:$D,FAOstat!$B142)</f>
        <v>0</v>
      </c>
      <c r="AB142">
        <f>SUMIFS('FAOstat _govt exp'!$L:$L,'FAOstat _govt exp'!$J:$J,FAOstat!AB$4,'FAOstat _govt exp'!$H:$H,FAOstat!AB$3,'FAOstat _govt exp'!$D:$D,FAOstat!$B142)</f>
        <v>0</v>
      </c>
      <c r="AC142">
        <f>SUMIFS('FAOstat _govt exp'!$L:$L,'FAOstat _govt exp'!$J:$J,FAOstat!AC$4,'FAOstat _govt exp'!$H:$H,FAOstat!AC$3,'FAOstat _govt exp'!$D:$D,FAOstat!$B142)</f>
        <v>0</v>
      </c>
      <c r="AD142">
        <f>SUMIFS('FAOstat _govt exp'!$L:$L,'FAOstat _govt exp'!$J:$J,FAOstat!AD$4,'FAOstat _govt exp'!$H:$H,FAOstat!AD$3,'FAOstat _govt exp'!$D:$D,FAOstat!$B142)</f>
        <v>0</v>
      </c>
      <c r="AE142">
        <f>SUMIFS('FAOstat _govt exp'!$L:$L,'FAOstat _govt exp'!$J:$J,FAOstat!AE$4,'FAOstat _govt exp'!$H:$H,FAOstat!AE$3,'FAOstat _govt exp'!$D:$D,FAOstat!$B142)</f>
        <v>0</v>
      </c>
      <c r="AF142">
        <f>SUMIFS('FAOstat _govt exp'!$L:$L,'FAOstat _govt exp'!$J:$J,FAOstat!AF$4,'FAOstat _govt exp'!$H:$H,FAOstat!AF$3,'FAOstat _govt exp'!$D:$D,FAOstat!$B142)</f>
        <v>0</v>
      </c>
      <c r="AG142">
        <f>SUMIFS('FAOstat _govt exp'!$L:$L,'FAOstat _govt exp'!$J:$J,FAOstat!AG$4,'FAOstat _govt exp'!$H:$H,FAOstat!AG$3,'FAOstat _govt exp'!$D:$D,FAOstat!$B142)</f>
        <v>0</v>
      </c>
      <c r="AH142">
        <f>SUMIFS('FAOstat _govt exp'!$L:$L,'FAOstat _govt exp'!$J:$J,FAOstat!AH$4,'FAOstat _govt exp'!$H:$H,FAOstat!AH$3,'FAOstat _govt exp'!$D:$D,FAOstat!$B142)</f>
        <v>0</v>
      </c>
      <c r="AI142">
        <f>SUMIFS('FAOstat _govt exp'!$L:$L,'FAOstat _govt exp'!$J:$J,FAOstat!AI$4,'FAOstat _govt exp'!$H:$H,FAOstat!AI$3,'FAOstat _govt exp'!$D:$D,FAOstat!$B142)</f>
        <v>0</v>
      </c>
      <c r="AJ142">
        <f>SUMIFS('FAOstat _govt exp'!$L:$L,'FAOstat _govt exp'!$J:$J,FAOstat!AJ$4,'FAOstat _govt exp'!$H:$H,FAOstat!AJ$3,'FAOstat _govt exp'!$D:$D,FAOstat!$B142)</f>
        <v>0</v>
      </c>
      <c r="AK142">
        <f>SUMIFS('FAOstat _govt exp'!$L:$L,'FAOstat _govt exp'!$J:$J,FAOstat!AK$4,'FAOstat _govt exp'!$H:$H,FAOstat!AK$3,'FAOstat _govt exp'!$D:$D,FAOstat!$B142)</f>
        <v>0</v>
      </c>
      <c r="AL142">
        <f>SUMIFS('FAOstat _govt exp'!$L:$L,'FAOstat _govt exp'!$J:$J,FAOstat!AL$4,'FAOstat _govt exp'!$H:$H,FAOstat!AL$3,'FAOstat _govt exp'!$D:$D,FAOstat!$B142)</f>
        <v>0</v>
      </c>
      <c r="AM142">
        <f>SUMIFS('FAOstat _govt exp'!$L:$L,'FAOstat _govt exp'!$J:$J,FAOstat!AM$4,'FAOstat _govt exp'!$H:$H,FAOstat!AM$3,'FAOstat _govt exp'!$D:$D,FAOstat!$B142)</f>
        <v>0</v>
      </c>
      <c r="AN142">
        <f>SUMIFS('FAOstat _govt exp'!$L:$L,'FAOstat _govt exp'!$J:$J,FAOstat!AN$4,'FAOstat _govt exp'!$H:$H,FAOstat!AN$3,'FAOstat _govt exp'!$D:$D,FAOstat!$B142)</f>
        <v>0</v>
      </c>
      <c r="AO142">
        <f>SUMIFS('FAOstat _govt exp'!$L:$L,'FAOstat _govt exp'!$J:$J,FAOstat!AO$4,'FAOstat _govt exp'!$H:$H,FAOstat!AO$3,'FAOstat _govt exp'!$D:$D,FAOstat!$B142)</f>
        <v>0</v>
      </c>
      <c r="AP142">
        <f>SUMIFS('FAOstat _govt exp'!$L:$L,'FAOstat _govt exp'!$J:$J,FAOstat!AP$4,'FAOstat _govt exp'!$H:$H,FAOstat!AP$3,'FAOstat _govt exp'!$D:$D,FAOstat!$B142)</f>
        <v>0</v>
      </c>
      <c r="AQ142">
        <f>SUMIFS('FAOstat _govt exp'!$L:$L,'FAOstat _govt exp'!$J:$J,FAOstat!AQ$4,'FAOstat _govt exp'!$H:$H,FAOstat!AQ$3,'FAOstat _govt exp'!$D:$D,FAOstat!$B142)</f>
        <v>0</v>
      </c>
      <c r="AR142">
        <f>SUMIFS('FAOstat _govt exp'!$L:$L,'FAOstat _govt exp'!$J:$J,FAOstat!AR$4,'FAOstat _govt exp'!$H:$H,FAOstat!AR$3,'FAOstat _govt exp'!$D:$D,FAOstat!$B142)</f>
        <v>0</v>
      </c>
      <c r="AS142">
        <f>SUMIFS('FAOstat _govt exp'!$L:$L,'FAOstat _govt exp'!$J:$J,FAOstat!AS$4,'FAOstat _govt exp'!$H:$H,FAOstat!AS$3,'FAOstat _govt exp'!$D:$D,FAOstat!$B142)</f>
        <v>0</v>
      </c>
      <c r="AT142">
        <f>SUMIFS('FAOstat _govt exp'!$L:$L,'FAOstat _govt exp'!$J:$J,FAOstat!AT$4,'FAOstat _govt exp'!$H:$H,FAOstat!AT$3,'FAOstat _govt exp'!$D:$D,FAOstat!$B142)</f>
        <v>0</v>
      </c>
      <c r="AU142">
        <f>SUMIFS('FAOstat _govt exp'!$L:$L,'FAOstat _govt exp'!$J:$J,FAOstat!AU$4,'FAOstat _govt exp'!$H:$H,FAOstat!AU$3,'FAOstat _govt exp'!$D:$D,FAOstat!$B142)</f>
        <v>0</v>
      </c>
      <c r="AV142">
        <f>SUMIFS('FAOstat _govt exp'!$L:$L,'FAOstat _govt exp'!$J:$J,FAOstat!AV$4,'FAOstat _govt exp'!$H:$H,FAOstat!AV$3,'FAOstat _govt exp'!$D:$D,FAOstat!$B142)</f>
        <v>0</v>
      </c>
      <c r="AW142">
        <f>SUMIFS('FAOstat _govt exp'!$L:$L,'FAOstat _govt exp'!$J:$J,FAOstat!AW$4,'FAOstat _govt exp'!$H:$H,FAOstat!AW$3,'FAOstat _govt exp'!$D:$D,FAOstat!$B142)</f>
        <v>0</v>
      </c>
      <c r="AX142">
        <f>SUMIFS('FAOstat _govt exp'!$L:$L,'FAOstat _govt exp'!$J:$J,FAOstat!AX$4,'FAOstat _govt exp'!$H:$H,FAOstat!AX$3,'FAOstat _govt exp'!$D:$D,FAOstat!$B142)</f>
        <v>0</v>
      </c>
      <c r="AY142">
        <f>SUMIFS('FAOstat _govt exp'!$L:$L,'FAOstat _govt exp'!$J:$J,FAOstat!AY$4,'FAOstat _govt exp'!$H:$H,FAOstat!AY$3,'FAOstat _govt exp'!$D:$D,FAOstat!$B142)</f>
        <v>0</v>
      </c>
      <c r="AZ142">
        <f>SUMIFS('FAOstat _govt exp'!$L:$L,'FAOstat _govt exp'!$J:$J,FAOstat!AZ$4,'FAOstat _govt exp'!$H:$H,FAOstat!AZ$3,'FAOstat _govt exp'!$D:$D,FAOstat!$B142)</f>
        <v>0</v>
      </c>
      <c r="BA142">
        <f>SUMIFS('FAOstat _govt exp'!$L:$L,'FAOstat _govt exp'!$J:$J,FAOstat!BA$4,'FAOstat _govt exp'!$H:$H,FAOstat!BA$3,'FAOstat _govt exp'!$D:$D,FAOstat!$B142)</f>
        <v>0</v>
      </c>
      <c r="BB142">
        <f>SUMIFS('FAOstat _govt exp'!$L:$L,'FAOstat _govt exp'!$J:$J,FAOstat!BB$4,'FAOstat _govt exp'!$H:$H,FAOstat!BB$3,'FAOstat _govt exp'!$D:$D,FAOstat!$B142)</f>
        <v>0</v>
      </c>
      <c r="BC142">
        <f>SUMIFS('FAOstat _govt exp'!$L:$L,'FAOstat _govt exp'!$J:$J,FAOstat!BC$4,'FAOstat _govt exp'!$H:$H,FAOstat!BC$3,'FAOstat _govt exp'!$D:$D,FAOstat!$B142)</f>
        <v>0</v>
      </c>
      <c r="BD142">
        <f>SUMIFS('FAOstat _govt exp'!$L:$L,'FAOstat _govt exp'!$J:$J,FAOstat!BD$4,'FAOstat _govt exp'!$H:$H,FAOstat!BD$3,'FAOstat _govt exp'!$D:$D,FAOstat!$B142)</f>
        <v>0</v>
      </c>
      <c r="BE142">
        <f>SUMIFS('FAOstat _govt exp'!$L:$L,'FAOstat _govt exp'!$J:$J,FAOstat!BE$4,'FAOstat _govt exp'!$H:$H,FAOstat!BE$3,'FAOstat _govt exp'!$D:$D,FAOstat!$B142)</f>
        <v>0</v>
      </c>
      <c r="BF142">
        <f>SUMIFS('FAOstat _govt exp'!$L:$L,'FAOstat _govt exp'!$J:$J,FAOstat!BF$4,'FAOstat _govt exp'!$H:$H,FAOstat!BF$3,'FAOstat _govt exp'!$D:$D,FAOstat!$B142)</f>
        <v>0</v>
      </c>
      <c r="BG142">
        <f>SUMIFS('FAOstat _govt exp'!$L:$L,'FAOstat _govt exp'!$J:$J,FAOstat!BG$4,'FAOstat _govt exp'!$H:$H,FAOstat!BG$3,'FAOstat _govt exp'!$D:$D,FAOstat!$B142)</f>
        <v>0</v>
      </c>
      <c r="BH142">
        <f>SUMIFS('FAOstat _govt exp'!$L:$L,'FAOstat _govt exp'!$J:$J,FAOstat!BH$4,'FAOstat _govt exp'!$H:$H,FAOstat!BH$3,'FAOstat _govt exp'!$D:$D,FAOstat!$B142)</f>
        <v>0</v>
      </c>
      <c r="BI142">
        <f>SUMIFS('FAOstat _govt exp'!$L:$L,'FAOstat _govt exp'!$J:$J,FAOstat!BI$4,'FAOstat _govt exp'!$H:$H,FAOstat!BI$3,'FAOstat _govt exp'!$D:$D,FAOstat!$B142)</f>
        <v>139.79</v>
      </c>
      <c r="BJ142">
        <f>SUMIFS('FAOstat _govt exp'!$L:$L,'FAOstat _govt exp'!$J:$J,FAOstat!BJ$4,'FAOstat _govt exp'!$H:$H,FAOstat!BJ$3,'FAOstat _govt exp'!$D:$D,FAOstat!$B142)</f>
        <v>0</v>
      </c>
      <c r="BK142">
        <f>SUMIFS('FAOstat _govt exp'!$L:$L,'FAOstat _govt exp'!$J:$J,FAOstat!BK$4,'FAOstat _govt exp'!$H:$H,FAOstat!BK$3,'FAOstat _govt exp'!$D:$D,FAOstat!$B142)</f>
        <v>0</v>
      </c>
      <c r="BL142">
        <f>SUMIFS('FAOstat _govt exp'!$L:$L,'FAOstat _govt exp'!$J:$J,FAOstat!BL$4,'FAOstat _govt exp'!$H:$H,FAOstat!BL$3,'FAOstat _govt exp'!$D:$D,FAOstat!$B142)</f>
        <v>0</v>
      </c>
      <c r="BM142">
        <f>SUMIFS('FAOstat _govt exp'!$L:$L,'FAOstat _govt exp'!$J:$J,FAOstat!BM$4,'FAOstat _govt exp'!$H:$H,FAOstat!BM$3,'FAOstat _govt exp'!$D:$D,FAOstat!$B142)</f>
        <v>0</v>
      </c>
      <c r="BN142">
        <f>SUMIFS('FAOstat _govt exp'!$L:$L,'FAOstat _govt exp'!$J:$J,FAOstat!BN$4,'FAOstat _govt exp'!$H:$H,FAOstat!BN$3,'FAOstat _govt exp'!$D:$D,FAOstat!$B142)</f>
        <v>0</v>
      </c>
      <c r="BO142">
        <f>SUMIFS('FAOstat _govt exp'!$L:$L,'FAOstat _govt exp'!$J:$J,FAOstat!BO$4,'FAOstat _govt exp'!$H:$H,FAOstat!BO$3,'FAOstat _govt exp'!$D:$D,FAOstat!$B142)</f>
        <v>0</v>
      </c>
      <c r="BP142">
        <f>SUMIFS('FAOstat _govt exp'!$L:$L,'FAOstat _govt exp'!$J:$J,FAOstat!BP$4,'FAOstat _govt exp'!$H:$H,FAOstat!BP$3,'FAOstat _govt exp'!$D:$D,FAOstat!$B142)</f>
        <v>0</v>
      </c>
      <c r="BQ142">
        <f>SUMIFS('FAOstat _govt exp'!$L:$L,'FAOstat _govt exp'!$J:$J,FAOstat!BQ$4,'FAOstat _govt exp'!$H:$H,FAOstat!BQ$3,'FAOstat _govt exp'!$D:$D,FAOstat!$B142)</f>
        <v>0</v>
      </c>
      <c r="BR142">
        <f>SUMIFS('FAOstat _govt exp'!$L:$L,'FAOstat _govt exp'!$J:$J,FAOstat!BR$4,'FAOstat _govt exp'!$H:$H,FAOstat!BR$3,'FAOstat _govt exp'!$D:$D,FAOstat!$B142)</f>
        <v>0</v>
      </c>
      <c r="BS142">
        <f>SUMIFS('FAOstat _govt exp'!$L:$L,'FAOstat _govt exp'!$J:$J,FAOstat!BS$4,'FAOstat _govt exp'!$H:$H,FAOstat!BS$3,'FAOstat _govt exp'!$D:$D,FAOstat!$B142)</f>
        <v>1.3</v>
      </c>
      <c r="BT142">
        <f>SUMIFS('FAOstat _govt exp'!$L:$L,'FAOstat _govt exp'!$J:$J,FAOstat!BT$4,'FAOstat _govt exp'!$H:$H,FAOstat!BT$3,'FAOstat _govt exp'!$D:$D,FAOstat!$B142)</f>
        <v>0</v>
      </c>
      <c r="BU142">
        <f>SUMIFS('FAOstat _govt exp'!$L:$L,'FAOstat _govt exp'!$J:$J,FAOstat!BU$4,'FAOstat _govt exp'!$H:$H,FAOstat!BU$3,'FAOstat _govt exp'!$D:$D,FAOstat!$B142)</f>
        <v>0</v>
      </c>
      <c r="BV142">
        <f>SUMIFS('FAOstat _govt exp'!$L:$L,'FAOstat _govt exp'!$J:$J,FAOstat!BV$4,'FAOstat _govt exp'!$H:$H,FAOstat!BV$3,'FAOstat _govt exp'!$D:$D,FAOstat!$B142)</f>
        <v>0</v>
      </c>
      <c r="BW142">
        <f>SUMIFS('FAOstat _govt exp'!$L:$L,'FAOstat _govt exp'!$J:$J,FAOstat!BW$4,'FAOstat _govt exp'!$H:$H,FAOstat!BW$3,'FAOstat _govt exp'!$D:$D,FAOstat!$B142)</f>
        <v>0</v>
      </c>
      <c r="BX142">
        <f>SUMIFS('FAOstat _govt exp'!$L:$L,'FAOstat _govt exp'!$J:$J,FAOstat!BX$4,'FAOstat _govt exp'!$H:$H,FAOstat!BX$3,'FAOstat _govt exp'!$D:$D,FAOstat!$B142)</f>
        <v>0</v>
      </c>
      <c r="BY142">
        <f>SUMIFS('FAOstat _govt exp'!$L:$L,'FAOstat _govt exp'!$J:$J,FAOstat!BY$4,'FAOstat _govt exp'!$H:$H,FAOstat!BY$3,'FAOstat _govt exp'!$D:$D,FAOstat!$B142)</f>
        <v>0</v>
      </c>
      <c r="BZ142">
        <f>SUMIFS('FAOstat _govt exp'!$L:$L,'FAOstat _govt exp'!$J:$J,FAOstat!BZ$4,'FAOstat _govt exp'!$H:$H,FAOstat!BZ$3,'FAOstat _govt exp'!$D:$D,FAOstat!$B142)</f>
        <v>0</v>
      </c>
      <c r="CA142">
        <f>SUMIFS('FAOstat _govt exp'!$L:$L,'FAOstat _govt exp'!$J:$J,FAOstat!CA$4,'FAOstat _govt exp'!$H:$H,FAOstat!CA$3,'FAOstat _govt exp'!$D:$D,FAOstat!$B142)</f>
        <v>0</v>
      </c>
      <c r="CB142">
        <f>SUMIFS('FAOstat _govt exp'!$L:$L,'FAOstat _govt exp'!$J:$J,FAOstat!CB$4,'FAOstat _govt exp'!$H:$H,FAOstat!CB$3,'FAOstat _govt exp'!$D:$D,FAOstat!$B142)</f>
        <v>0</v>
      </c>
      <c r="CC142">
        <f>SUMIFS('FAOstat _govt exp'!$L:$L,'FAOstat _govt exp'!$J:$J,FAOstat!CC$4,'FAOstat _govt exp'!$H:$H,FAOstat!CC$3,'FAOstat _govt exp'!$D:$D,FAOstat!$B142)</f>
        <v>22.94</v>
      </c>
      <c r="CD142">
        <f>SUMIFS('FAOstat _govt exp'!$L:$L,'FAOstat _govt exp'!$J:$J,FAOstat!CD$4,'FAOstat _govt exp'!$H:$H,FAOstat!CD$3,'FAOstat _govt exp'!$D:$D,FAOstat!$B142)</f>
        <v>0</v>
      </c>
      <c r="CE142" s="4">
        <f>SUMIFS('FAOstat_value added'!$L:$L,'FAOstat_value added'!$J:$J,FAOstat!CE$4,'FAOstat_value added'!$D:$D,FAOstat!$B142)</f>
        <v>22864.485184000001</v>
      </c>
      <c r="CF142" s="4">
        <f>IF(SUMIFS('FAOstat_value added'!$L:$L,'FAOstat_value added'!$J:$J,FAOstat!CF$4,'FAOstat_value added'!$D:$D,FAOstat!$B142)=0,CE142*(1+Assumptions!$C$10),SUMIFS('FAOstat_value added'!$L:$L,'FAOstat_value added'!$J:$J,FAOstat!CF$4,'FAOstat_value added'!$D:$D,FAOstat!$B142))</f>
        <v>21833.260179000001</v>
      </c>
      <c r="CG142" s="4">
        <f>IF(SUMIFS('FAOstat_value added'!$L:$L,'FAOstat_value added'!$J:$J,FAOstat!CG$4,'FAOstat_value added'!$D:$D,FAOstat!$B142)=0,CF142*(1+Assumptions!$C$10),SUMIFS('FAOstat_value added'!$L:$L,'FAOstat_value added'!$J:$J,FAOstat!CG$4,'FAOstat_value added'!$D:$D,FAOstat!$B142))</f>
        <v>21344.217560000001</v>
      </c>
      <c r="CH142" s="4">
        <f>IF(SUMIFS('FAOstat_value added'!$L:$L,'FAOstat_value added'!$J:$J,FAOstat!CH$4,'FAOstat_value added'!$D:$D,FAOstat!$B142)=0,CG142*(1+Assumptions!$C$10),SUMIFS('FAOstat_value added'!$L:$L,'FAOstat_value added'!$J:$J,FAOstat!CH$4,'FAOstat_value added'!$D:$D,FAOstat!$B142))</f>
        <v>19549.018513999999</v>
      </c>
      <c r="CI142" s="4">
        <f>IF(SUMIFS('FAOstat_value added'!$L:$L,'FAOstat_value added'!$J:$J,FAOstat!CI$4,'FAOstat_value added'!$D:$D,FAOstat!$B142)=0,CH142*(1+Assumptions!$C$10),SUMIFS('FAOstat_value added'!$L:$L,'FAOstat_value added'!$J:$J,FAOstat!CI$4,'FAOstat_value added'!$D:$D,FAOstat!$B142))</f>
        <v>25061.589950000001</v>
      </c>
      <c r="CJ142" s="4">
        <f>IF(SUMIFS('FAOstat_value added'!$L:$L,'FAOstat_value added'!$J:$J,FAOstat!CJ$4,'FAOstat_value added'!$D:$D,FAOstat!$B142)=0,CI142*(1+Assumptions!$C$10),SUMIFS('FAOstat_value added'!$L:$L,'FAOstat_value added'!$J:$J,FAOstat!CJ$4,'FAOstat_value added'!$D:$D,FAOstat!$B142))</f>
        <v>26818.149889</v>
      </c>
      <c r="CK142" s="4">
        <f>IF(SUMIFS('FAOstat_value added'!$L:$L,'FAOstat_value added'!$J:$J,FAOstat!CK$4,'FAOstat_value added'!$D:$D,FAOstat!$B142)=0,CJ142*(1+Assumptions!$C$10),SUMIFS('FAOstat_value added'!$L:$L,'FAOstat_value added'!$J:$J,FAOstat!CK$4,'FAOstat_value added'!$D:$D,FAOstat!$B142))</f>
        <v>21762.988014999999</v>
      </c>
      <c r="CL142" s="4">
        <f>IF(SUMIFS('FAOstat_value added'!$L:$L,'FAOstat_value added'!$J:$J,FAOstat!CL$4,'FAOstat_value added'!$D:$D,FAOstat!$B142)=0,CK142*(1+Assumptions!$C$10),SUMIFS('FAOstat_value added'!$L:$L,'FAOstat_value added'!$J:$J,FAOstat!CL$4,'FAOstat_value added'!$D:$D,FAOstat!$B142))</f>
        <v>31337.231572000001</v>
      </c>
      <c r="CM142" s="4">
        <f>IF(SUMIFS('FAOstat_value added'!$L:$L,'FAOstat_value added'!$J:$J,FAOstat!CM$4,'FAOstat_value added'!$D:$D,FAOstat!$B142)=0,CL142*(1+Assumptions!$C$10),SUMIFS('FAOstat_value added'!$L:$L,'FAOstat_value added'!$J:$J,FAOstat!CM$4,'FAOstat_value added'!$D:$D,FAOstat!$B142))</f>
        <v>12055.369070000001</v>
      </c>
      <c r="CN142" s="4">
        <f>IF(SUMIFS('FAOstat_value added'!$L:$L,'FAOstat_value added'!$J:$J,FAOstat!CN$4,'FAOstat_value added'!$D:$D,FAOstat!$B142)=0,CM142*(1+Assumptions!$C$10),SUMIFS('FAOstat_value added'!$L:$L,'FAOstat_value added'!$J:$J,FAOstat!CN$4,'FAOstat_value added'!$D:$D,FAOstat!$B142))</f>
        <v>12296.476451400002</v>
      </c>
      <c r="CO142" s="36">
        <f t="shared" si="70"/>
        <v>0</v>
      </c>
    </row>
    <row r="143" spans="2:93" x14ac:dyDescent="0.35">
      <c r="B143" t="s">
        <v>307</v>
      </c>
      <c r="C143">
        <f t="shared" si="50"/>
        <v>10.54</v>
      </c>
      <c r="D143">
        <f t="shared" si="51"/>
        <v>12.17</v>
      </c>
      <c r="E143">
        <f t="shared" si="52"/>
        <v>9</v>
      </c>
      <c r="F143">
        <f t="shared" si="53"/>
        <v>52.96</v>
      </c>
      <c r="G143">
        <f t="shared" si="54"/>
        <v>17.93</v>
      </c>
      <c r="H143">
        <f t="shared" si="55"/>
        <v>3.91</v>
      </c>
      <c r="I143">
        <f t="shared" si="56"/>
        <v>15.53</v>
      </c>
      <c r="J143">
        <f t="shared" si="57"/>
        <v>12.75</v>
      </c>
      <c r="K143">
        <f t="shared" si="58"/>
        <v>0</v>
      </c>
      <c r="L143">
        <f t="shared" si="59"/>
        <v>0</v>
      </c>
      <c r="M143" s="4">
        <f t="shared" si="60"/>
        <v>2519.58</v>
      </c>
      <c r="N143" s="4">
        <f t="shared" si="61"/>
        <v>2828.82</v>
      </c>
      <c r="O143" s="4">
        <f t="shared" si="62"/>
        <v>2774.02</v>
      </c>
      <c r="P143" s="4">
        <f t="shared" si="63"/>
        <v>2947.9700000000003</v>
      </c>
      <c r="Q143" s="4">
        <f t="shared" si="64"/>
        <v>3509.37</v>
      </c>
      <c r="R143" s="4">
        <f t="shared" si="65"/>
        <v>2811.3099999999995</v>
      </c>
      <c r="S143" s="4">
        <f t="shared" si="66"/>
        <v>2958.19</v>
      </c>
      <c r="T143" s="4">
        <f t="shared" si="67"/>
        <v>3227.92</v>
      </c>
      <c r="U143" s="4">
        <f t="shared" si="68"/>
        <v>0</v>
      </c>
      <c r="V143" s="4">
        <f t="shared" si="69"/>
        <v>0</v>
      </c>
      <c r="W143">
        <f>SUMIFS('FAOstat _govt exp'!$L:$L,'FAOstat _govt exp'!$J:$J,FAOstat!W$4,'FAOstat _govt exp'!$H:$H,FAOstat!W$3,'FAOstat _govt exp'!$D:$D,FAOstat!$B143)</f>
        <v>910.02</v>
      </c>
      <c r="X143">
        <f>SUMIFS('FAOstat _govt exp'!$L:$L,'FAOstat _govt exp'!$J:$J,FAOstat!X$4,'FAOstat _govt exp'!$H:$H,FAOstat!X$3,'FAOstat _govt exp'!$D:$D,FAOstat!$B143)</f>
        <v>982.21</v>
      </c>
      <c r="Y143">
        <f>SUMIFS('FAOstat _govt exp'!$L:$L,'FAOstat _govt exp'!$J:$J,FAOstat!Y$4,'FAOstat _govt exp'!$H:$H,FAOstat!Y$3,'FAOstat _govt exp'!$D:$D,FAOstat!$B143)</f>
        <v>928.12</v>
      </c>
      <c r="Z143">
        <f>SUMIFS('FAOstat _govt exp'!$L:$L,'FAOstat _govt exp'!$J:$J,FAOstat!Z$4,'FAOstat _govt exp'!$H:$H,FAOstat!Z$3,'FAOstat _govt exp'!$D:$D,FAOstat!$B143)</f>
        <v>975.6</v>
      </c>
      <c r="AA143">
        <f>SUMIFS('FAOstat _govt exp'!$L:$L,'FAOstat _govt exp'!$J:$J,FAOstat!AA$4,'FAOstat _govt exp'!$H:$H,FAOstat!AA$3,'FAOstat _govt exp'!$D:$D,FAOstat!$B143)</f>
        <v>915.64</v>
      </c>
      <c r="AB143">
        <f>SUMIFS('FAOstat _govt exp'!$L:$L,'FAOstat _govt exp'!$J:$J,FAOstat!AB$4,'FAOstat _govt exp'!$H:$H,FAOstat!AB$3,'FAOstat _govt exp'!$D:$D,FAOstat!$B143)</f>
        <v>660.95</v>
      </c>
      <c r="AC143">
        <f>SUMIFS('FAOstat _govt exp'!$L:$L,'FAOstat _govt exp'!$J:$J,FAOstat!AC$4,'FAOstat _govt exp'!$H:$H,FAOstat!AC$3,'FAOstat _govt exp'!$D:$D,FAOstat!$B143)</f>
        <v>682.79</v>
      </c>
      <c r="AD143">
        <f>SUMIFS('FAOstat _govt exp'!$L:$L,'FAOstat _govt exp'!$J:$J,FAOstat!AD$4,'FAOstat _govt exp'!$H:$H,FAOstat!AD$3,'FAOstat _govt exp'!$D:$D,FAOstat!$B143)</f>
        <v>691.32</v>
      </c>
      <c r="AE143">
        <f>SUMIFS('FAOstat _govt exp'!$L:$L,'FAOstat _govt exp'!$J:$J,FAOstat!AE$4,'FAOstat _govt exp'!$H:$H,FAOstat!AE$3,'FAOstat _govt exp'!$D:$D,FAOstat!$B143)</f>
        <v>0</v>
      </c>
      <c r="AF143">
        <f>SUMIFS('FAOstat _govt exp'!$L:$L,'FAOstat _govt exp'!$J:$J,FAOstat!AF$4,'FAOstat _govt exp'!$H:$H,FAOstat!AF$3,'FAOstat _govt exp'!$D:$D,FAOstat!$B143)</f>
        <v>0</v>
      </c>
      <c r="AG143">
        <f>SUMIFS('FAOstat _govt exp'!$L:$L,'FAOstat _govt exp'!$J:$J,FAOstat!AG$4,'FAOstat _govt exp'!$H:$H,FAOstat!AG$3,'FAOstat _govt exp'!$D:$D,FAOstat!$B143)</f>
        <v>1599.02</v>
      </c>
      <c r="AH143">
        <f>SUMIFS('FAOstat _govt exp'!$L:$L,'FAOstat _govt exp'!$J:$J,FAOstat!AH$4,'FAOstat _govt exp'!$H:$H,FAOstat!AH$3,'FAOstat _govt exp'!$D:$D,FAOstat!$B143)</f>
        <v>1834.44</v>
      </c>
      <c r="AI143">
        <f>SUMIFS('FAOstat _govt exp'!$L:$L,'FAOstat _govt exp'!$J:$J,FAOstat!AI$4,'FAOstat _govt exp'!$H:$H,FAOstat!AI$3,'FAOstat _govt exp'!$D:$D,FAOstat!$B143)</f>
        <v>1836.9</v>
      </c>
      <c r="AJ143">
        <f>SUMIFS('FAOstat _govt exp'!$L:$L,'FAOstat _govt exp'!$J:$J,FAOstat!AJ$4,'FAOstat _govt exp'!$H:$H,FAOstat!AJ$3,'FAOstat _govt exp'!$D:$D,FAOstat!$B143)</f>
        <v>1919.41</v>
      </c>
      <c r="AK143">
        <f>SUMIFS('FAOstat _govt exp'!$L:$L,'FAOstat _govt exp'!$J:$J,FAOstat!AK$4,'FAOstat _govt exp'!$H:$H,FAOstat!AK$3,'FAOstat _govt exp'!$D:$D,FAOstat!$B143)</f>
        <v>2575.8000000000002</v>
      </c>
      <c r="AL143">
        <f>SUMIFS('FAOstat _govt exp'!$L:$L,'FAOstat _govt exp'!$J:$J,FAOstat!AL$4,'FAOstat _govt exp'!$H:$H,FAOstat!AL$3,'FAOstat _govt exp'!$D:$D,FAOstat!$B143)</f>
        <v>2146.4499999999998</v>
      </c>
      <c r="AM143">
        <f>SUMIFS('FAOstat _govt exp'!$L:$L,'FAOstat _govt exp'!$J:$J,FAOstat!AM$4,'FAOstat _govt exp'!$H:$H,FAOstat!AM$3,'FAOstat _govt exp'!$D:$D,FAOstat!$B143)</f>
        <v>2259.87</v>
      </c>
      <c r="AN143">
        <f>SUMIFS('FAOstat _govt exp'!$L:$L,'FAOstat _govt exp'!$J:$J,FAOstat!AN$4,'FAOstat _govt exp'!$H:$H,FAOstat!AN$3,'FAOstat _govt exp'!$D:$D,FAOstat!$B143)</f>
        <v>2523.85</v>
      </c>
      <c r="AO143">
        <f>SUMIFS('FAOstat _govt exp'!$L:$L,'FAOstat _govt exp'!$J:$J,FAOstat!AO$4,'FAOstat _govt exp'!$H:$H,FAOstat!AO$3,'FAOstat _govt exp'!$D:$D,FAOstat!$B143)</f>
        <v>0</v>
      </c>
      <c r="AP143">
        <f>SUMIFS('FAOstat _govt exp'!$L:$L,'FAOstat _govt exp'!$J:$J,FAOstat!AP$4,'FAOstat _govt exp'!$H:$H,FAOstat!AP$3,'FAOstat _govt exp'!$D:$D,FAOstat!$B143)</f>
        <v>0</v>
      </c>
      <c r="AQ143">
        <f>SUMIFS('FAOstat _govt exp'!$L:$L,'FAOstat _govt exp'!$J:$J,FAOstat!AQ$4,'FAOstat _govt exp'!$H:$H,FAOstat!AQ$3,'FAOstat _govt exp'!$D:$D,FAOstat!$B143)</f>
        <v>10.54</v>
      </c>
      <c r="AR143">
        <f>SUMIFS('FAOstat _govt exp'!$L:$L,'FAOstat _govt exp'!$J:$J,FAOstat!AR$4,'FAOstat _govt exp'!$H:$H,FAOstat!AR$3,'FAOstat _govt exp'!$D:$D,FAOstat!$B143)</f>
        <v>12.17</v>
      </c>
      <c r="AS143">
        <f>SUMIFS('FAOstat _govt exp'!$L:$L,'FAOstat _govt exp'!$J:$J,FAOstat!AS$4,'FAOstat _govt exp'!$H:$H,FAOstat!AS$3,'FAOstat _govt exp'!$D:$D,FAOstat!$B143)</f>
        <v>9</v>
      </c>
      <c r="AT143">
        <f>SUMIFS('FAOstat _govt exp'!$L:$L,'FAOstat _govt exp'!$J:$J,FAOstat!AT$4,'FAOstat _govt exp'!$H:$H,FAOstat!AT$3,'FAOstat _govt exp'!$D:$D,FAOstat!$B143)</f>
        <v>52.96</v>
      </c>
      <c r="AU143">
        <f>SUMIFS('FAOstat _govt exp'!$L:$L,'FAOstat _govt exp'!$J:$J,FAOstat!AU$4,'FAOstat _govt exp'!$H:$H,FAOstat!AU$3,'FAOstat _govt exp'!$D:$D,FAOstat!$B143)</f>
        <v>17.93</v>
      </c>
      <c r="AV143">
        <f>SUMIFS('FAOstat _govt exp'!$L:$L,'FAOstat _govt exp'!$J:$J,FAOstat!AV$4,'FAOstat _govt exp'!$H:$H,FAOstat!AV$3,'FAOstat _govt exp'!$D:$D,FAOstat!$B143)</f>
        <v>3.91</v>
      </c>
      <c r="AW143">
        <f>SUMIFS('FAOstat _govt exp'!$L:$L,'FAOstat _govt exp'!$J:$J,FAOstat!AW$4,'FAOstat _govt exp'!$H:$H,FAOstat!AW$3,'FAOstat _govt exp'!$D:$D,FAOstat!$B143)</f>
        <v>15.53</v>
      </c>
      <c r="AX143">
        <f>SUMIFS('FAOstat _govt exp'!$L:$L,'FAOstat _govt exp'!$J:$J,FAOstat!AX$4,'FAOstat _govt exp'!$H:$H,FAOstat!AX$3,'FAOstat _govt exp'!$D:$D,FAOstat!$B143)</f>
        <v>12.75</v>
      </c>
      <c r="AY143">
        <f>SUMIFS('FAOstat _govt exp'!$L:$L,'FAOstat _govt exp'!$J:$J,FAOstat!AY$4,'FAOstat _govt exp'!$H:$H,FAOstat!AY$3,'FAOstat _govt exp'!$D:$D,FAOstat!$B143)</f>
        <v>0</v>
      </c>
      <c r="AZ143">
        <f>SUMIFS('FAOstat _govt exp'!$L:$L,'FAOstat _govt exp'!$J:$J,FAOstat!AZ$4,'FAOstat _govt exp'!$H:$H,FAOstat!AZ$3,'FAOstat _govt exp'!$D:$D,FAOstat!$B143)</f>
        <v>0</v>
      </c>
      <c r="BA143">
        <f>SUMIFS('FAOstat _govt exp'!$L:$L,'FAOstat _govt exp'!$J:$J,FAOstat!BA$4,'FAOstat _govt exp'!$H:$H,FAOstat!BA$3,'FAOstat _govt exp'!$D:$D,FAOstat!$B143)</f>
        <v>910.71</v>
      </c>
      <c r="BB143">
        <f>SUMIFS('FAOstat _govt exp'!$L:$L,'FAOstat _govt exp'!$J:$J,FAOstat!BB$4,'FAOstat _govt exp'!$H:$H,FAOstat!BB$3,'FAOstat _govt exp'!$D:$D,FAOstat!$B143)</f>
        <v>982.67</v>
      </c>
      <c r="BC143">
        <f>SUMIFS('FAOstat _govt exp'!$L:$L,'FAOstat _govt exp'!$J:$J,FAOstat!BC$4,'FAOstat _govt exp'!$H:$H,FAOstat!BC$3,'FAOstat _govt exp'!$D:$D,FAOstat!$B143)</f>
        <v>928.12</v>
      </c>
      <c r="BD143">
        <f>SUMIFS('FAOstat _govt exp'!$L:$L,'FAOstat _govt exp'!$J:$J,FAOstat!BD$4,'FAOstat _govt exp'!$H:$H,FAOstat!BD$3,'FAOstat _govt exp'!$D:$D,FAOstat!$B143)</f>
        <v>999.39</v>
      </c>
      <c r="BE143">
        <f>SUMIFS('FAOstat _govt exp'!$L:$L,'FAOstat _govt exp'!$J:$J,FAOstat!BE$4,'FAOstat _govt exp'!$H:$H,FAOstat!BE$3,'FAOstat _govt exp'!$D:$D,FAOstat!$B143)</f>
        <v>945.96</v>
      </c>
      <c r="BF143">
        <f>SUMIFS('FAOstat _govt exp'!$L:$L,'FAOstat _govt exp'!$J:$J,FAOstat!BF$4,'FAOstat _govt exp'!$H:$H,FAOstat!BF$3,'FAOstat _govt exp'!$D:$D,FAOstat!$B143)</f>
        <v>662.02</v>
      </c>
      <c r="BG143">
        <f>SUMIFS('FAOstat _govt exp'!$L:$L,'FAOstat _govt exp'!$J:$J,FAOstat!BG$4,'FAOstat _govt exp'!$H:$H,FAOstat!BG$3,'FAOstat _govt exp'!$D:$D,FAOstat!$B143)</f>
        <v>686.52</v>
      </c>
      <c r="BH143">
        <f>SUMIFS('FAOstat _govt exp'!$L:$L,'FAOstat _govt exp'!$J:$J,FAOstat!BH$4,'FAOstat _govt exp'!$H:$H,FAOstat!BH$3,'FAOstat _govt exp'!$D:$D,FAOstat!$B143)</f>
        <v>696.93</v>
      </c>
      <c r="BI143">
        <f>SUMIFS('FAOstat _govt exp'!$L:$L,'FAOstat _govt exp'!$J:$J,FAOstat!BI$4,'FAOstat _govt exp'!$H:$H,FAOstat!BI$3,'FAOstat _govt exp'!$D:$D,FAOstat!$B143)</f>
        <v>0</v>
      </c>
      <c r="BJ143">
        <f>SUMIFS('FAOstat _govt exp'!$L:$L,'FAOstat _govt exp'!$J:$J,FAOstat!BJ$4,'FAOstat _govt exp'!$H:$H,FAOstat!BJ$3,'FAOstat _govt exp'!$D:$D,FAOstat!$B143)</f>
        <v>0</v>
      </c>
      <c r="BK143">
        <f>SUMIFS('FAOstat _govt exp'!$L:$L,'FAOstat _govt exp'!$J:$J,FAOstat!BK$4,'FAOstat _govt exp'!$H:$H,FAOstat!BK$3,'FAOstat _govt exp'!$D:$D,FAOstat!$B143)</f>
        <v>662.09</v>
      </c>
      <c r="BL143">
        <f>SUMIFS('FAOstat _govt exp'!$L:$L,'FAOstat _govt exp'!$J:$J,FAOstat!BL$4,'FAOstat _govt exp'!$H:$H,FAOstat!BL$3,'FAOstat _govt exp'!$D:$D,FAOstat!$B143)</f>
        <v>759.68</v>
      </c>
      <c r="BM143">
        <f>SUMIFS('FAOstat _govt exp'!$L:$L,'FAOstat _govt exp'!$J:$J,FAOstat!BM$4,'FAOstat _govt exp'!$H:$H,FAOstat!BM$3,'FAOstat _govt exp'!$D:$D,FAOstat!$B143)</f>
        <v>795.72</v>
      </c>
      <c r="BN143">
        <f>SUMIFS('FAOstat _govt exp'!$L:$L,'FAOstat _govt exp'!$J:$J,FAOstat!BN$4,'FAOstat _govt exp'!$H:$H,FAOstat!BN$3,'FAOstat _govt exp'!$D:$D,FAOstat!$B143)</f>
        <v>815.17</v>
      </c>
      <c r="BO143">
        <f>SUMIFS('FAOstat _govt exp'!$L:$L,'FAOstat _govt exp'!$J:$J,FAOstat!BO$4,'FAOstat _govt exp'!$H:$H,FAOstat!BO$3,'FAOstat _govt exp'!$D:$D,FAOstat!$B143)</f>
        <v>564.08000000000004</v>
      </c>
      <c r="BP143">
        <f>SUMIFS('FAOstat _govt exp'!$L:$L,'FAOstat _govt exp'!$J:$J,FAOstat!BP$4,'FAOstat _govt exp'!$H:$H,FAOstat!BP$3,'FAOstat _govt exp'!$D:$D,FAOstat!$B143)</f>
        <v>502.2</v>
      </c>
      <c r="BQ143">
        <f>SUMIFS('FAOstat _govt exp'!$L:$L,'FAOstat _govt exp'!$J:$J,FAOstat!BQ$4,'FAOstat _govt exp'!$H:$H,FAOstat!BQ$3,'FAOstat _govt exp'!$D:$D,FAOstat!$B143)</f>
        <v>574.04999999999995</v>
      </c>
      <c r="BR143">
        <f>SUMIFS('FAOstat _govt exp'!$L:$L,'FAOstat _govt exp'!$J:$J,FAOstat!BR$4,'FAOstat _govt exp'!$H:$H,FAOstat!BR$3,'FAOstat _govt exp'!$D:$D,FAOstat!$B143)</f>
        <v>651.66999999999996</v>
      </c>
      <c r="BS143">
        <f>SUMIFS('FAOstat _govt exp'!$L:$L,'FAOstat _govt exp'!$J:$J,FAOstat!BS$4,'FAOstat _govt exp'!$H:$H,FAOstat!BS$3,'FAOstat _govt exp'!$D:$D,FAOstat!$B143)</f>
        <v>0</v>
      </c>
      <c r="BT143">
        <f>SUMIFS('FAOstat _govt exp'!$L:$L,'FAOstat _govt exp'!$J:$J,FAOstat!BT$4,'FAOstat _govt exp'!$H:$H,FAOstat!BT$3,'FAOstat _govt exp'!$D:$D,FAOstat!$B143)</f>
        <v>0</v>
      </c>
      <c r="BU143">
        <f>SUMIFS('FAOstat _govt exp'!$L:$L,'FAOstat _govt exp'!$J:$J,FAOstat!BU$4,'FAOstat _govt exp'!$H:$H,FAOstat!BU$3,'FAOstat _govt exp'!$D:$D,FAOstat!$B143)</f>
        <v>10.54</v>
      </c>
      <c r="BV143">
        <f>SUMIFS('FAOstat _govt exp'!$L:$L,'FAOstat _govt exp'!$J:$J,FAOstat!BV$4,'FAOstat _govt exp'!$H:$H,FAOstat!BV$3,'FAOstat _govt exp'!$D:$D,FAOstat!$B143)</f>
        <v>12.17</v>
      </c>
      <c r="BW143">
        <f>SUMIFS('FAOstat _govt exp'!$L:$L,'FAOstat _govt exp'!$J:$J,FAOstat!BW$4,'FAOstat _govt exp'!$H:$H,FAOstat!BW$3,'FAOstat _govt exp'!$D:$D,FAOstat!$B143)</f>
        <v>9</v>
      </c>
      <c r="BX143">
        <f>SUMIFS('FAOstat _govt exp'!$L:$L,'FAOstat _govt exp'!$J:$J,FAOstat!BX$4,'FAOstat _govt exp'!$H:$H,FAOstat!BX$3,'FAOstat _govt exp'!$D:$D,FAOstat!$B143)</f>
        <v>52.96</v>
      </c>
      <c r="BY143">
        <f>SUMIFS('FAOstat _govt exp'!$L:$L,'FAOstat _govt exp'!$J:$J,FAOstat!BY$4,'FAOstat _govt exp'!$H:$H,FAOstat!BY$3,'FAOstat _govt exp'!$D:$D,FAOstat!$B143)</f>
        <v>17.93</v>
      </c>
      <c r="BZ143">
        <f>SUMIFS('FAOstat _govt exp'!$L:$L,'FAOstat _govt exp'!$J:$J,FAOstat!BZ$4,'FAOstat _govt exp'!$H:$H,FAOstat!BZ$3,'FAOstat _govt exp'!$D:$D,FAOstat!$B143)</f>
        <v>3.91</v>
      </c>
      <c r="CA143">
        <f>SUMIFS('FAOstat _govt exp'!$L:$L,'FAOstat _govt exp'!$J:$J,FAOstat!CA$4,'FAOstat _govt exp'!$H:$H,FAOstat!CA$3,'FAOstat _govt exp'!$D:$D,FAOstat!$B143)</f>
        <v>15.53</v>
      </c>
      <c r="CB143">
        <f>SUMIFS('FAOstat _govt exp'!$L:$L,'FAOstat _govt exp'!$J:$J,FAOstat!CB$4,'FAOstat _govt exp'!$H:$H,FAOstat!CB$3,'FAOstat _govt exp'!$D:$D,FAOstat!$B143)</f>
        <v>12.75</v>
      </c>
      <c r="CC143">
        <f>SUMIFS('FAOstat _govt exp'!$L:$L,'FAOstat _govt exp'!$J:$J,FAOstat!CC$4,'FAOstat _govt exp'!$H:$H,FAOstat!CC$3,'FAOstat _govt exp'!$D:$D,FAOstat!$B143)</f>
        <v>0</v>
      </c>
      <c r="CD143">
        <f>SUMIFS('FAOstat _govt exp'!$L:$L,'FAOstat _govt exp'!$J:$J,FAOstat!CD$4,'FAOstat _govt exp'!$H:$H,FAOstat!CD$3,'FAOstat _govt exp'!$D:$D,FAOstat!$B143)</f>
        <v>0</v>
      </c>
      <c r="CE143" s="4">
        <f>SUMIFS('FAOstat_value added'!$L:$L,'FAOstat_value added'!$J:$J,FAOstat!CE$4,'FAOstat_value added'!$D:$D,FAOstat!$B143)</f>
        <v>8231.1205109999992</v>
      </c>
      <c r="CF143" s="4">
        <f>IF(SUMIFS('FAOstat_value added'!$L:$L,'FAOstat_value added'!$J:$J,FAOstat!CF$4,'FAOstat_value added'!$D:$D,FAOstat!$B143)=0,CE143*(1+Assumptions!$C$10),SUMIFS('FAOstat_value added'!$L:$L,'FAOstat_value added'!$J:$J,FAOstat!CF$4,'FAOstat_value added'!$D:$D,FAOstat!$B143))</f>
        <v>9658.3632049999997</v>
      </c>
      <c r="CG143" s="4">
        <f>IF(SUMIFS('FAOstat_value added'!$L:$L,'FAOstat_value added'!$J:$J,FAOstat!CG$4,'FAOstat_value added'!$D:$D,FAOstat!$B143)=0,CF143*(1+Assumptions!$C$10),SUMIFS('FAOstat_value added'!$L:$L,'FAOstat_value added'!$J:$J,FAOstat!CG$4,'FAOstat_value added'!$D:$D,FAOstat!$B143))</f>
        <v>8596.8802780000005</v>
      </c>
      <c r="CH143" s="4">
        <f>IF(SUMIFS('FAOstat_value added'!$L:$L,'FAOstat_value added'!$J:$J,FAOstat!CH$4,'FAOstat_value added'!$D:$D,FAOstat!$B143)=0,CG143*(1+Assumptions!$C$10),SUMIFS('FAOstat_value added'!$L:$L,'FAOstat_value added'!$J:$J,FAOstat!CH$4,'FAOstat_value added'!$D:$D,FAOstat!$B143))</f>
        <v>8636.3593330000003</v>
      </c>
      <c r="CI143" s="4">
        <f>IF(SUMIFS('FAOstat_value added'!$L:$L,'FAOstat_value added'!$J:$J,FAOstat!CI$4,'FAOstat_value added'!$D:$D,FAOstat!$B143)=0,CH143*(1+Assumptions!$C$10),SUMIFS('FAOstat_value added'!$L:$L,'FAOstat_value added'!$J:$J,FAOstat!CI$4,'FAOstat_value added'!$D:$D,FAOstat!$B143))</f>
        <v>8435.1863529999991</v>
      </c>
      <c r="CJ143" s="4">
        <f>IF(SUMIFS('FAOstat_value added'!$L:$L,'FAOstat_value added'!$J:$J,FAOstat!CJ$4,'FAOstat_value added'!$D:$D,FAOstat!$B143)=0,CI143*(1+Assumptions!$C$10),SUMIFS('FAOstat_value added'!$L:$L,'FAOstat_value added'!$J:$J,FAOstat!CJ$4,'FAOstat_value added'!$D:$D,FAOstat!$B143))</f>
        <v>7296.6403540000001</v>
      </c>
      <c r="CK143" s="4">
        <f>IF(SUMIFS('FAOstat_value added'!$L:$L,'FAOstat_value added'!$J:$J,FAOstat!CK$4,'FAOstat_value added'!$D:$D,FAOstat!$B143)=0,CJ143*(1+Assumptions!$C$10),SUMIFS('FAOstat_value added'!$L:$L,'FAOstat_value added'!$J:$J,FAOstat!CK$4,'FAOstat_value added'!$D:$D,FAOstat!$B143))</f>
        <v>7189.682307</v>
      </c>
      <c r="CL143" s="4">
        <f>IF(SUMIFS('FAOstat_value added'!$L:$L,'FAOstat_value added'!$J:$J,FAOstat!CL$4,'FAOstat_value added'!$D:$D,FAOstat!$B143)=0,CK143*(1+Assumptions!$C$10),SUMIFS('FAOstat_value added'!$L:$L,'FAOstat_value added'!$J:$J,FAOstat!CL$4,'FAOstat_value added'!$D:$D,FAOstat!$B143))</f>
        <v>7801.5072769999997</v>
      </c>
      <c r="CM143" s="4">
        <f>IF(SUMIFS('FAOstat_value added'!$L:$L,'FAOstat_value added'!$J:$J,FAOstat!CM$4,'FAOstat_value added'!$D:$D,FAOstat!$B143)=0,CL143*(1+Assumptions!$C$10),SUMIFS('FAOstat_value added'!$L:$L,'FAOstat_value added'!$J:$J,FAOstat!CM$4,'FAOstat_value added'!$D:$D,FAOstat!$B143))</f>
        <v>7648.5314669999998</v>
      </c>
      <c r="CN143" s="4">
        <f>IF(SUMIFS('FAOstat_value added'!$L:$L,'FAOstat_value added'!$J:$J,FAOstat!CN$4,'FAOstat_value added'!$D:$D,FAOstat!$B143)=0,CM143*(1+Assumptions!$C$10),SUMIFS('FAOstat_value added'!$L:$L,'FAOstat_value added'!$J:$J,FAOstat!CN$4,'FAOstat_value added'!$D:$D,FAOstat!$B143))</f>
        <v>7801.5020963400002</v>
      </c>
      <c r="CO143" s="36">
        <f t="shared" si="70"/>
        <v>3.6026009717120999E-2</v>
      </c>
    </row>
    <row r="144" spans="2:93" x14ac:dyDescent="0.35">
      <c r="B144" t="s">
        <v>309</v>
      </c>
      <c r="C144">
        <f t="shared" si="50"/>
        <v>96.89</v>
      </c>
      <c r="D144">
        <f t="shared" si="51"/>
        <v>123.97</v>
      </c>
      <c r="E144">
        <f t="shared" si="52"/>
        <v>127.05</v>
      </c>
      <c r="F144">
        <f t="shared" si="53"/>
        <v>133.86000000000001</v>
      </c>
      <c r="G144">
        <f t="shared" si="54"/>
        <v>110.35</v>
      </c>
      <c r="H144">
        <f t="shared" si="55"/>
        <v>116.23</v>
      </c>
      <c r="I144">
        <f t="shared" si="56"/>
        <v>108.56</v>
      </c>
      <c r="J144">
        <f t="shared" si="57"/>
        <v>120.9</v>
      </c>
      <c r="K144">
        <f t="shared" si="58"/>
        <v>0</v>
      </c>
      <c r="L144">
        <f t="shared" si="59"/>
        <v>0</v>
      </c>
      <c r="M144" s="4">
        <f t="shared" si="60"/>
        <v>8123.7500000000009</v>
      </c>
      <c r="N144" s="4">
        <f t="shared" si="61"/>
        <v>9607.1799999999985</v>
      </c>
      <c r="O144" s="4">
        <f t="shared" si="62"/>
        <v>9250.82</v>
      </c>
      <c r="P144" s="4">
        <f t="shared" si="63"/>
        <v>9528.11</v>
      </c>
      <c r="Q144" s="4">
        <f t="shared" si="64"/>
        <v>9524.2100000000009</v>
      </c>
      <c r="R144" s="4">
        <f t="shared" si="65"/>
        <v>9171.41</v>
      </c>
      <c r="S144" s="4">
        <f t="shared" si="66"/>
        <v>9017.92</v>
      </c>
      <c r="T144" s="4">
        <f t="shared" si="67"/>
        <v>8982.8700000000008</v>
      </c>
      <c r="U144" s="4">
        <f t="shared" si="68"/>
        <v>0</v>
      </c>
      <c r="V144" s="4">
        <f t="shared" si="69"/>
        <v>0</v>
      </c>
      <c r="W144">
        <f>SUMIFS('FAOstat _govt exp'!$L:$L,'FAOstat _govt exp'!$J:$J,FAOstat!W$4,'FAOstat _govt exp'!$H:$H,FAOstat!W$3,'FAOstat _govt exp'!$D:$D,FAOstat!$B144)</f>
        <v>4441.33</v>
      </c>
      <c r="X144">
        <f>SUMIFS('FAOstat _govt exp'!$L:$L,'FAOstat _govt exp'!$J:$J,FAOstat!X$4,'FAOstat _govt exp'!$H:$H,FAOstat!X$3,'FAOstat _govt exp'!$D:$D,FAOstat!$B144)</f>
        <v>5270.37</v>
      </c>
      <c r="Y144">
        <f>SUMIFS('FAOstat _govt exp'!$L:$L,'FAOstat _govt exp'!$J:$J,FAOstat!Y$4,'FAOstat _govt exp'!$H:$H,FAOstat!Y$3,'FAOstat _govt exp'!$D:$D,FAOstat!$B144)</f>
        <v>5037.26</v>
      </c>
      <c r="Z144">
        <f>SUMIFS('FAOstat _govt exp'!$L:$L,'FAOstat _govt exp'!$J:$J,FAOstat!Z$4,'FAOstat _govt exp'!$H:$H,FAOstat!Z$3,'FAOstat _govt exp'!$D:$D,FAOstat!$B144)</f>
        <v>5099.1000000000004</v>
      </c>
      <c r="AA144">
        <f>SUMIFS('FAOstat _govt exp'!$L:$L,'FAOstat _govt exp'!$J:$J,FAOstat!AA$4,'FAOstat _govt exp'!$H:$H,FAOstat!AA$3,'FAOstat _govt exp'!$D:$D,FAOstat!$B144)</f>
        <v>5195.6899999999996</v>
      </c>
      <c r="AB144">
        <f>SUMIFS('FAOstat _govt exp'!$L:$L,'FAOstat _govt exp'!$J:$J,FAOstat!AB$4,'FAOstat _govt exp'!$H:$H,FAOstat!AB$3,'FAOstat _govt exp'!$D:$D,FAOstat!$B144)</f>
        <v>4951.1400000000003</v>
      </c>
      <c r="AC144">
        <f>SUMIFS('FAOstat _govt exp'!$L:$L,'FAOstat _govt exp'!$J:$J,FAOstat!AC$4,'FAOstat _govt exp'!$H:$H,FAOstat!AC$3,'FAOstat _govt exp'!$D:$D,FAOstat!$B144)</f>
        <v>4787.6499999999996</v>
      </c>
      <c r="AD144">
        <f>SUMIFS('FAOstat _govt exp'!$L:$L,'FAOstat _govt exp'!$J:$J,FAOstat!AD$4,'FAOstat _govt exp'!$H:$H,FAOstat!AD$3,'FAOstat _govt exp'!$D:$D,FAOstat!$B144)</f>
        <v>4761.18</v>
      </c>
      <c r="AE144">
        <f>SUMIFS('FAOstat _govt exp'!$L:$L,'FAOstat _govt exp'!$J:$J,FAOstat!AE$4,'FAOstat _govt exp'!$H:$H,FAOstat!AE$3,'FAOstat _govt exp'!$D:$D,FAOstat!$B144)</f>
        <v>0</v>
      </c>
      <c r="AF144">
        <f>SUMIFS('FAOstat _govt exp'!$L:$L,'FAOstat _govt exp'!$J:$J,FAOstat!AF$4,'FAOstat _govt exp'!$H:$H,FAOstat!AF$3,'FAOstat _govt exp'!$D:$D,FAOstat!$B144)</f>
        <v>0</v>
      </c>
      <c r="AG144">
        <f>SUMIFS('FAOstat _govt exp'!$L:$L,'FAOstat _govt exp'!$J:$J,FAOstat!AG$4,'FAOstat _govt exp'!$H:$H,FAOstat!AG$3,'FAOstat _govt exp'!$D:$D,FAOstat!$B144)</f>
        <v>3585.53</v>
      </c>
      <c r="AH144">
        <f>SUMIFS('FAOstat _govt exp'!$L:$L,'FAOstat _govt exp'!$J:$J,FAOstat!AH$4,'FAOstat _govt exp'!$H:$H,FAOstat!AH$3,'FAOstat _govt exp'!$D:$D,FAOstat!$B144)</f>
        <v>4212.84</v>
      </c>
      <c r="AI144">
        <f>SUMIFS('FAOstat _govt exp'!$L:$L,'FAOstat _govt exp'!$J:$J,FAOstat!AI$4,'FAOstat _govt exp'!$H:$H,FAOstat!AI$3,'FAOstat _govt exp'!$D:$D,FAOstat!$B144)</f>
        <v>4086.51</v>
      </c>
      <c r="AJ144">
        <f>SUMIFS('FAOstat _govt exp'!$L:$L,'FAOstat _govt exp'!$J:$J,FAOstat!AJ$4,'FAOstat _govt exp'!$H:$H,FAOstat!AJ$3,'FAOstat _govt exp'!$D:$D,FAOstat!$B144)</f>
        <v>4295.1499999999996</v>
      </c>
      <c r="AK144">
        <f>SUMIFS('FAOstat _govt exp'!$L:$L,'FAOstat _govt exp'!$J:$J,FAOstat!AK$4,'FAOstat _govt exp'!$H:$H,FAOstat!AK$3,'FAOstat _govt exp'!$D:$D,FAOstat!$B144)</f>
        <v>4218.17</v>
      </c>
      <c r="AL144">
        <f>SUMIFS('FAOstat _govt exp'!$L:$L,'FAOstat _govt exp'!$J:$J,FAOstat!AL$4,'FAOstat _govt exp'!$H:$H,FAOstat!AL$3,'FAOstat _govt exp'!$D:$D,FAOstat!$B144)</f>
        <v>4104.04</v>
      </c>
      <c r="AM144">
        <f>SUMIFS('FAOstat _govt exp'!$L:$L,'FAOstat _govt exp'!$J:$J,FAOstat!AM$4,'FAOstat _govt exp'!$H:$H,FAOstat!AM$3,'FAOstat _govt exp'!$D:$D,FAOstat!$B144)</f>
        <v>4121.71</v>
      </c>
      <c r="AN144">
        <f>SUMIFS('FAOstat _govt exp'!$L:$L,'FAOstat _govt exp'!$J:$J,FAOstat!AN$4,'FAOstat _govt exp'!$H:$H,FAOstat!AN$3,'FAOstat _govt exp'!$D:$D,FAOstat!$B144)</f>
        <v>4100.79</v>
      </c>
      <c r="AO144">
        <f>SUMIFS('FAOstat _govt exp'!$L:$L,'FAOstat _govt exp'!$J:$J,FAOstat!AO$4,'FAOstat _govt exp'!$H:$H,FAOstat!AO$3,'FAOstat _govt exp'!$D:$D,FAOstat!$B144)</f>
        <v>0</v>
      </c>
      <c r="AP144">
        <f>SUMIFS('FAOstat _govt exp'!$L:$L,'FAOstat _govt exp'!$J:$J,FAOstat!AP$4,'FAOstat _govt exp'!$H:$H,FAOstat!AP$3,'FAOstat _govt exp'!$D:$D,FAOstat!$B144)</f>
        <v>0</v>
      </c>
      <c r="AQ144">
        <f>SUMIFS('FAOstat _govt exp'!$L:$L,'FAOstat _govt exp'!$J:$J,FAOstat!AQ$4,'FAOstat _govt exp'!$H:$H,FAOstat!AQ$3,'FAOstat _govt exp'!$D:$D,FAOstat!$B144)</f>
        <v>96.89</v>
      </c>
      <c r="AR144">
        <f>SUMIFS('FAOstat _govt exp'!$L:$L,'FAOstat _govt exp'!$J:$J,FAOstat!AR$4,'FAOstat _govt exp'!$H:$H,FAOstat!AR$3,'FAOstat _govt exp'!$D:$D,FAOstat!$B144)</f>
        <v>123.97</v>
      </c>
      <c r="AS144">
        <f>SUMIFS('FAOstat _govt exp'!$L:$L,'FAOstat _govt exp'!$J:$J,FAOstat!AS$4,'FAOstat _govt exp'!$H:$H,FAOstat!AS$3,'FAOstat _govt exp'!$D:$D,FAOstat!$B144)</f>
        <v>127.05</v>
      </c>
      <c r="AT144">
        <f>SUMIFS('FAOstat _govt exp'!$L:$L,'FAOstat _govt exp'!$J:$J,FAOstat!AT$4,'FAOstat _govt exp'!$H:$H,FAOstat!AT$3,'FAOstat _govt exp'!$D:$D,FAOstat!$B144)</f>
        <v>133.86000000000001</v>
      </c>
      <c r="AU144">
        <f>SUMIFS('FAOstat _govt exp'!$L:$L,'FAOstat _govt exp'!$J:$J,FAOstat!AU$4,'FAOstat _govt exp'!$H:$H,FAOstat!AU$3,'FAOstat _govt exp'!$D:$D,FAOstat!$B144)</f>
        <v>110.35</v>
      </c>
      <c r="AV144">
        <f>SUMIFS('FAOstat _govt exp'!$L:$L,'FAOstat _govt exp'!$J:$J,FAOstat!AV$4,'FAOstat _govt exp'!$H:$H,FAOstat!AV$3,'FAOstat _govt exp'!$D:$D,FAOstat!$B144)</f>
        <v>116.23</v>
      </c>
      <c r="AW144">
        <f>SUMIFS('FAOstat _govt exp'!$L:$L,'FAOstat _govt exp'!$J:$J,FAOstat!AW$4,'FAOstat _govt exp'!$H:$H,FAOstat!AW$3,'FAOstat _govt exp'!$D:$D,FAOstat!$B144)</f>
        <v>108.56</v>
      </c>
      <c r="AX144">
        <f>SUMIFS('FAOstat _govt exp'!$L:$L,'FAOstat _govt exp'!$J:$J,FAOstat!AX$4,'FAOstat _govt exp'!$H:$H,FAOstat!AX$3,'FAOstat _govt exp'!$D:$D,FAOstat!$B144)</f>
        <v>120.9</v>
      </c>
      <c r="AY144">
        <f>SUMIFS('FAOstat _govt exp'!$L:$L,'FAOstat _govt exp'!$J:$J,FAOstat!AY$4,'FAOstat _govt exp'!$H:$H,FAOstat!AY$3,'FAOstat _govt exp'!$D:$D,FAOstat!$B144)</f>
        <v>0</v>
      </c>
      <c r="AZ144">
        <f>SUMIFS('FAOstat _govt exp'!$L:$L,'FAOstat _govt exp'!$J:$J,FAOstat!AZ$4,'FAOstat _govt exp'!$H:$H,FAOstat!AZ$3,'FAOstat _govt exp'!$D:$D,FAOstat!$B144)</f>
        <v>0</v>
      </c>
      <c r="BA144">
        <f>SUMIFS('FAOstat _govt exp'!$L:$L,'FAOstat _govt exp'!$J:$J,FAOstat!BA$4,'FAOstat _govt exp'!$H:$H,FAOstat!BA$3,'FAOstat _govt exp'!$D:$D,FAOstat!$B144)</f>
        <v>3548.47</v>
      </c>
      <c r="BB144">
        <f>SUMIFS('FAOstat _govt exp'!$L:$L,'FAOstat _govt exp'!$J:$J,FAOstat!BB$4,'FAOstat _govt exp'!$H:$H,FAOstat!BB$3,'FAOstat _govt exp'!$D:$D,FAOstat!$B144)</f>
        <v>4208.3900000000003</v>
      </c>
      <c r="BC144">
        <f>SUMIFS('FAOstat _govt exp'!$L:$L,'FAOstat _govt exp'!$J:$J,FAOstat!BC$4,'FAOstat _govt exp'!$H:$H,FAOstat!BC$3,'FAOstat _govt exp'!$D:$D,FAOstat!$B144)</f>
        <v>4002.74</v>
      </c>
      <c r="BD144">
        <f>SUMIFS('FAOstat _govt exp'!$L:$L,'FAOstat _govt exp'!$J:$J,FAOstat!BD$4,'FAOstat _govt exp'!$H:$H,FAOstat!BD$3,'FAOstat _govt exp'!$D:$D,FAOstat!$B144)</f>
        <v>4045.54</v>
      </c>
      <c r="BE144">
        <f>SUMIFS('FAOstat _govt exp'!$L:$L,'FAOstat _govt exp'!$J:$J,FAOstat!BE$4,'FAOstat _govt exp'!$H:$H,FAOstat!BE$3,'FAOstat _govt exp'!$D:$D,FAOstat!$B144)</f>
        <v>4120.6099999999997</v>
      </c>
      <c r="BF144">
        <f>SUMIFS('FAOstat _govt exp'!$L:$L,'FAOstat _govt exp'!$J:$J,FAOstat!BF$4,'FAOstat _govt exp'!$H:$H,FAOstat!BF$3,'FAOstat _govt exp'!$D:$D,FAOstat!$B144)</f>
        <v>3934.44</v>
      </c>
      <c r="BG144">
        <f>SUMIFS('FAOstat _govt exp'!$L:$L,'FAOstat _govt exp'!$J:$J,FAOstat!BG$4,'FAOstat _govt exp'!$H:$H,FAOstat!BG$3,'FAOstat _govt exp'!$D:$D,FAOstat!$B144)</f>
        <v>3840.27</v>
      </c>
      <c r="BH144">
        <f>SUMIFS('FAOstat _govt exp'!$L:$L,'FAOstat _govt exp'!$J:$J,FAOstat!BH$4,'FAOstat _govt exp'!$H:$H,FAOstat!BH$3,'FAOstat _govt exp'!$D:$D,FAOstat!$B144)</f>
        <v>3817.38</v>
      </c>
      <c r="BI144">
        <f>SUMIFS('FAOstat _govt exp'!$L:$L,'FAOstat _govt exp'!$J:$J,FAOstat!BI$4,'FAOstat _govt exp'!$H:$H,FAOstat!BI$3,'FAOstat _govt exp'!$D:$D,FAOstat!$B144)</f>
        <v>0</v>
      </c>
      <c r="BJ144">
        <f>SUMIFS('FAOstat _govt exp'!$L:$L,'FAOstat _govt exp'!$J:$J,FAOstat!BJ$4,'FAOstat _govt exp'!$H:$H,FAOstat!BJ$3,'FAOstat _govt exp'!$D:$D,FAOstat!$B144)</f>
        <v>0</v>
      </c>
      <c r="BK144">
        <f>SUMIFS('FAOstat _govt exp'!$L:$L,'FAOstat _govt exp'!$J:$J,FAOstat!BK$4,'FAOstat _govt exp'!$H:$H,FAOstat!BK$3,'FAOstat _govt exp'!$D:$D,FAOstat!$B144)</f>
        <v>585.49</v>
      </c>
      <c r="BL144">
        <f>SUMIFS('FAOstat _govt exp'!$L:$L,'FAOstat _govt exp'!$J:$J,FAOstat!BL$4,'FAOstat _govt exp'!$H:$H,FAOstat!BL$3,'FAOstat _govt exp'!$D:$D,FAOstat!$B144)</f>
        <v>672.69</v>
      </c>
      <c r="BM144">
        <f>SUMIFS('FAOstat _govt exp'!$L:$L,'FAOstat _govt exp'!$J:$J,FAOstat!BM$4,'FAOstat _govt exp'!$H:$H,FAOstat!BM$3,'FAOstat _govt exp'!$D:$D,FAOstat!$B144)</f>
        <v>730.04</v>
      </c>
      <c r="BN144">
        <f>SUMIFS('FAOstat _govt exp'!$L:$L,'FAOstat _govt exp'!$J:$J,FAOstat!BN$4,'FAOstat _govt exp'!$H:$H,FAOstat!BN$3,'FAOstat _govt exp'!$D:$D,FAOstat!$B144)</f>
        <v>804.15</v>
      </c>
      <c r="BO144">
        <f>SUMIFS('FAOstat _govt exp'!$L:$L,'FAOstat _govt exp'!$J:$J,FAOstat!BO$4,'FAOstat _govt exp'!$H:$H,FAOstat!BO$3,'FAOstat _govt exp'!$D:$D,FAOstat!$B144)</f>
        <v>771.78</v>
      </c>
      <c r="BP144">
        <f>SUMIFS('FAOstat _govt exp'!$L:$L,'FAOstat _govt exp'!$J:$J,FAOstat!BP$4,'FAOstat _govt exp'!$H:$H,FAOstat!BP$3,'FAOstat _govt exp'!$D:$D,FAOstat!$B144)</f>
        <v>774.45</v>
      </c>
      <c r="BQ144">
        <f>SUMIFS('FAOstat _govt exp'!$L:$L,'FAOstat _govt exp'!$J:$J,FAOstat!BQ$4,'FAOstat _govt exp'!$H:$H,FAOstat!BQ$3,'FAOstat _govt exp'!$D:$D,FAOstat!$B144)</f>
        <v>877.99</v>
      </c>
      <c r="BR144">
        <f>SUMIFS('FAOstat _govt exp'!$L:$L,'FAOstat _govt exp'!$J:$J,FAOstat!BR$4,'FAOstat _govt exp'!$H:$H,FAOstat!BR$3,'FAOstat _govt exp'!$D:$D,FAOstat!$B144)</f>
        <v>852.97</v>
      </c>
      <c r="BS144">
        <f>SUMIFS('FAOstat _govt exp'!$L:$L,'FAOstat _govt exp'!$J:$J,FAOstat!BS$4,'FAOstat _govt exp'!$H:$H,FAOstat!BS$3,'FAOstat _govt exp'!$D:$D,FAOstat!$B144)</f>
        <v>0</v>
      </c>
      <c r="BT144">
        <f>SUMIFS('FAOstat _govt exp'!$L:$L,'FAOstat _govt exp'!$J:$J,FAOstat!BT$4,'FAOstat _govt exp'!$H:$H,FAOstat!BT$3,'FAOstat _govt exp'!$D:$D,FAOstat!$B144)</f>
        <v>0</v>
      </c>
      <c r="BU144">
        <f>SUMIFS('FAOstat _govt exp'!$L:$L,'FAOstat _govt exp'!$J:$J,FAOstat!BU$4,'FAOstat _govt exp'!$H:$H,FAOstat!BU$3,'FAOstat _govt exp'!$D:$D,FAOstat!$B144)</f>
        <v>96.89</v>
      </c>
      <c r="BV144">
        <f>SUMIFS('FAOstat _govt exp'!$L:$L,'FAOstat _govt exp'!$J:$J,FAOstat!BV$4,'FAOstat _govt exp'!$H:$H,FAOstat!BV$3,'FAOstat _govt exp'!$D:$D,FAOstat!$B144)</f>
        <v>123.97</v>
      </c>
      <c r="BW144">
        <f>SUMIFS('FAOstat _govt exp'!$L:$L,'FAOstat _govt exp'!$J:$J,FAOstat!BW$4,'FAOstat _govt exp'!$H:$H,FAOstat!BW$3,'FAOstat _govt exp'!$D:$D,FAOstat!$B144)</f>
        <v>127.05</v>
      </c>
      <c r="BX144">
        <f>SUMIFS('FAOstat _govt exp'!$L:$L,'FAOstat _govt exp'!$J:$J,FAOstat!BX$4,'FAOstat _govt exp'!$H:$H,FAOstat!BX$3,'FAOstat _govt exp'!$D:$D,FAOstat!$B144)</f>
        <v>133.86000000000001</v>
      </c>
      <c r="BY144">
        <f>SUMIFS('FAOstat _govt exp'!$L:$L,'FAOstat _govt exp'!$J:$J,FAOstat!BY$4,'FAOstat _govt exp'!$H:$H,FAOstat!BY$3,'FAOstat _govt exp'!$D:$D,FAOstat!$B144)</f>
        <v>110.35</v>
      </c>
      <c r="BZ144">
        <f>SUMIFS('FAOstat _govt exp'!$L:$L,'FAOstat _govt exp'!$J:$J,FAOstat!BZ$4,'FAOstat _govt exp'!$H:$H,FAOstat!BZ$3,'FAOstat _govt exp'!$D:$D,FAOstat!$B144)</f>
        <v>116.23</v>
      </c>
      <c r="CA144">
        <f>SUMIFS('FAOstat _govt exp'!$L:$L,'FAOstat _govt exp'!$J:$J,FAOstat!CA$4,'FAOstat _govt exp'!$H:$H,FAOstat!CA$3,'FAOstat _govt exp'!$D:$D,FAOstat!$B144)</f>
        <v>108.56</v>
      </c>
      <c r="CB144">
        <f>SUMIFS('FAOstat _govt exp'!$L:$L,'FAOstat _govt exp'!$J:$J,FAOstat!CB$4,'FAOstat _govt exp'!$H:$H,FAOstat!CB$3,'FAOstat _govt exp'!$D:$D,FAOstat!$B144)</f>
        <v>120.9</v>
      </c>
      <c r="CC144">
        <f>SUMIFS('FAOstat _govt exp'!$L:$L,'FAOstat _govt exp'!$J:$J,FAOstat!CC$4,'FAOstat _govt exp'!$H:$H,FAOstat!CC$3,'FAOstat _govt exp'!$D:$D,FAOstat!$B144)</f>
        <v>0</v>
      </c>
      <c r="CD144">
        <f>SUMIFS('FAOstat _govt exp'!$L:$L,'FAOstat _govt exp'!$J:$J,FAOstat!CD$4,'FAOstat _govt exp'!$H:$H,FAOstat!CD$3,'FAOstat _govt exp'!$D:$D,FAOstat!$B144)</f>
        <v>0</v>
      </c>
      <c r="CE144" s="4">
        <f>SUMIFS('FAOstat_value added'!$L:$L,'FAOstat_value added'!$J:$J,FAOstat!CE$4,'FAOstat_value added'!$D:$D,FAOstat!$B144)</f>
        <v>4081.3350829999999</v>
      </c>
      <c r="CF144" s="4">
        <f>IF(SUMIFS('FAOstat_value added'!$L:$L,'FAOstat_value added'!$J:$J,FAOstat!CF$4,'FAOstat_value added'!$D:$D,FAOstat!$B144)=0,CE144*(1+Assumptions!$C$10),SUMIFS('FAOstat_value added'!$L:$L,'FAOstat_value added'!$J:$J,FAOstat!CF$4,'FAOstat_value added'!$D:$D,FAOstat!$B144))</f>
        <v>4878.2438920000004</v>
      </c>
      <c r="CG144" s="4">
        <f>IF(SUMIFS('FAOstat_value added'!$L:$L,'FAOstat_value added'!$J:$J,FAOstat!CG$4,'FAOstat_value added'!$D:$D,FAOstat!$B144)=0,CF144*(1+Assumptions!$C$10),SUMIFS('FAOstat_value added'!$L:$L,'FAOstat_value added'!$J:$J,FAOstat!CG$4,'FAOstat_value added'!$D:$D,FAOstat!$B144))</f>
        <v>4401.4884380000003</v>
      </c>
      <c r="CH144" s="4">
        <f>IF(SUMIFS('FAOstat_value added'!$L:$L,'FAOstat_value added'!$J:$J,FAOstat!CH$4,'FAOstat_value added'!$D:$D,FAOstat!$B144)=0,CG144*(1+Assumptions!$C$10),SUMIFS('FAOstat_value added'!$L:$L,'FAOstat_value added'!$J:$J,FAOstat!CH$4,'FAOstat_value added'!$D:$D,FAOstat!$B144))</f>
        <v>4770.9994319999996</v>
      </c>
      <c r="CI144" s="4">
        <f>IF(SUMIFS('FAOstat_value added'!$L:$L,'FAOstat_value added'!$J:$J,FAOstat!CI$4,'FAOstat_value added'!$D:$D,FAOstat!$B144)=0,CH144*(1+Assumptions!$C$10),SUMIFS('FAOstat_value added'!$L:$L,'FAOstat_value added'!$J:$J,FAOstat!CI$4,'FAOstat_value added'!$D:$D,FAOstat!$B144))</f>
        <v>5112.8959729999997</v>
      </c>
      <c r="CJ144" s="4">
        <f>IF(SUMIFS('FAOstat_value added'!$L:$L,'FAOstat_value added'!$J:$J,FAOstat!CJ$4,'FAOstat_value added'!$D:$D,FAOstat!$B144)=0,CI144*(1+Assumptions!$C$10),SUMIFS('FAOstat_value added'!$L:$L,'FAOstat_value added'!$J:$J,FAOstat!CJ$4,'FAOstat_value added'!$D:$D,FAOstat!$B144))</f>
        <v>4418.1923280000001</v>
      </c>
      <c r="CK144" s="4">
        <f>IF(SUMIFS('FAOstat_value added'!$L:$L,'FAOstat_value added'!$J:$J,FAOstat!CK$4,'FAOstat_value added'!$D:$D,FAOstat!$B144)=0,CJ144*(1+Assumptions!$C$10),SUMIFS('FAOstat_value added'!$L:$L,'FAOstat_value added'!$J:$J,FAOstat!CK$4,'FAOstat_value added'!$D:$D,FAOstat!$B144))</f>
        <v>4451.6064120000001</v>
      </c>
      <c r="CL144" s="4">
        <f>IF(SUMIFS('FAOstat_value added'!$L:$L,'FAOstat_value added'!$J:$J,FAOstat!CL$4,'FAOstat_value added'!$D:$D,FAOstat!$B144)=0,CK144*(1+Assumptions!$C$10),SUMIFS('FAOstat_value added'!$L:$L,'FAOstat_value added'!$J:$J,FAOstat!CL$4,'FAOstat_value added'!$D:$D,FAOstat!$B144))</f>
        <v>4509.2598319999997</v>
      </c>
      <c r="CM144" s="4">
        <f>IF(SUMIFS('FAOstat_value added'!$L:$L,'FAOstat_value added'!$J:$J,FAOstat!CM$4,'FAOstat_value added'!$D:$D,FAOstat!$B144)=0,CL144*(1+Assumptions!$C$10),SUMIFS('FAOstat_value added'!$L:$L,'FAOstat_value added'!$J:$J,FAOstat!CM$4,'FAOstat_value added'!$D:$D,FAOstat!$B144))</f>
        <v>4594.6926290000001</v>
      </c>
      <c r="CN144" s="4">
        <f>IF(SUMIFS('FAOstat_value added'!$L:$L,'FAOstat_value added'!$J:$J,FAOstat!CN$4,'FAOstat_value added'!$D:$D,FAOstat!$B144)=0,CM144*(1+Assumptions!$C$10),SUMIFS('FAOstat_value added'!$L:$L,'FAOstat_value added'!$J:$J,FAOstat!CN$4,'FAOstat_value added'!$D:$D,FAOstat!$B144))</f>
        <v>4686.5864815800005</v>
      </c>
      <c r="CO144" s="36">
        <f t="shared" si="70"/>
        <v>1.4464695746151834E-2</v>
      </c>
    </row>
    <row r="145" spans="2:93" x14ac:dyDescent="0.35">
      <c r="B145" t="s">
        <v>457</v>
      </c>
      <c r="C145">
        <f t="shared" si="50"/>
        <v>0</v>
      </c>
      <c r="D145">
        <f t="shared" si="51"/>
        <v>0</v>
      </c>
      <c r="E145">
        <f t="shared" si="52"/>
        <v>0</v>
      </c>
      <c r="F145">
        <f t="shared" si="53"/>
        <v>0</v>
      </c>
      <c r="G145">
        <f t="shared" si="54"/>
        <v>0</v>
      </c>
      <c r="H145">
        <f t="shared" si="55"/>
        <v>0</v>
      </c>
      <c r="I145">
        <f t="shared" si="56"/>
        <v>0</v>
      </c>
      <c r="J145">
        <f t="shared" si="57"/>
        <v>0</v>
      </c>
      <c r="K145">
        <f t="shared" si="58"/>
        <v>0</v>
      </c>
      <c r="L145">
        <f t="shared" si="59"/>
        <v>0</v>
      </c>
      <c r="M145" s="4">
        <f t="shared" si="60"/>
        <v>0</v>
      </c>
      <c r="N145" s="4">
        <f t="shared" si="61"/>
        <v>0</v>
      </c>
      <c r="O145" s="4">
        <f t="shared" si="62"/>
        <v>0</v>
      </c>
      <c r="P145" s="4">
        <f t="shared" si="63"/>
        <v>0</v>
      </c>
      <c r="Q145" s="4">
        <f t="shared" si="64"/>
        <v>0</v>
      </c>
      <c r="R145" s="4">
        <f t="shared" si="65"/>
        <v>0</v>
      </c>
      <c r="S145" s="4">
        <f t="shared" si="66"/>
        <v>0</v>
      </c>
      <c r="T145" s="4">
        <f t="shared" si="67"/>
        <v>0</v>
      </c>
      <c r="U145" s="4">
        <f t="shared" si="68"/>
        <v>0</v>
      </c>
      <c r="V145" s="4">
        <f t="shared" si="69"/>
        <v>0</v>
      </c>
      <c r="W145">
        <f>SUMIFS('FAOstat _govt exp'!$L:$L,'FAOstat _govt exp'!$J:$J,FAOstat!W$4,'FAOstat _govt exp'!$H:$H,FAOstat!W$3,'FAOstat _govt exp'!$D:$D,FAOstat!$B145)</f>
        <v>0</v>
      </c>
      <c r="X145">
        <f>SUMIFS('FAOstat _govt exp'!$L:$L,'FAOstat _govt exp'!$J:$J,FAOstat!X$4,'FAOstat _govt exp'!$H:$H,FAOstat!X$3,'FAOstat _govt exp'!$D:$D,FAOstat!$B145)</f>
        <v>0</v>
      </c>
      <c r="Y145">
        <f>SUMIFS('FAOstat _govt exp'!$L:$L,'FAOstat _govt exp'!$J:$J,FAOstat!Y$4,'FAOstat _govt exp'!$H:$H,FAOstat!Y$3,'FAOstat _govt exp'!$D:$D,FAOstat!$B145)</f>
        <v>0</v>
      </c>
      <c r="Z145">
        <f>SUMIFS('FAOstat _govt exp'!$L:$L,'FAOstat _govt exp'!$J:$J,FAOstat!Z$4,'FAOstat _govt exp'!$H:$H,FAOstat!Z$3,'FAOstat _govt exp'!$D:$D,FAOstat!$B145)</f>
        <v>0</v>
      </c>
      <c r="AA145">
        <f>SUMIFS('FAOstat _govt exp'!$L:$L,'FAOstat _govt exp'!$J:$J,FAOstat!AA$4,'FAOstat _govt exp'!$H:$H,FAOstat!AA$3,'FAOstat _govt exp'!$D:$D,FAOstat!$B145)</f>
        <v>0</v>
      </c>
      <c r="AB145">
        <f>SUMIFS('FAOstat _govt exp'!$L:$L,'FAOstat _govt exp'!$J:$J,FAOstat!AB$4,'FAOstat _govt exp'!$H:$H,FAOstat!AB$3,'FAOstat _govt exp'!$D:$D,FAOstat!$B145)</f>
        <v>0</v>
      </c>
      <c r="AC145">
        <f>SUMIFS('FAOstat _govt exp'!$L:$L,'FAOstat _govt exp'!$J:$J,FAOstat!AC$4,'FAOstat _govt exp'!$H:$H,FAOstat!AC$3,'FAOstat _govt exp'!$D:$D,FAOstat!$B145)</f>
        <v>0</v>
      </c>
      <c r="AD145">
        <f>SUMIFS('FAOstat _govt exp'!$L:$L,'FAOstat _govt exp'!$J:$J,FAOstat!AD$4,'FAOstat _govt exp'!$H:$H,FAOstat!AD$3,'FAOstat _govt exp'!$D:$D,FAOstat!$B145)</f>
        <v>0</v>
      </c>
      <c r="AE145">
        <f>SUMIFS('FAOstat _govt exp'!$L:$L,'FAOstat _govt exp'!$J:$J,FAOstat!AE$4,'FAOstat _govt exp'!$H:$H,FAOstat!AE$3,'FAOstat _govt exp'!$D:$D,FAOstat!$B145)</f>
        <v>0</v>
      </c>
      <c r="AF145">
        <f>SUMIFS('FAOstat _govt exp'!$L:$L,'FAOstat _govt exp'!$J:$J,FAOstat!AF$4,'FAOstat _govt exp'!$H:$H,FAOstat!AF$3,'FAOstat _govt exp'!$D:$D,FAOstat!$B145)</f>
        <v>0</v>
      </c>
      <c r="AG145">
        <f>SUMIFS('FAOstat _govt exp'!$L:$L,'FAOstat _govt exp'!$J:$J,FAOstat!AG$4,'FAOstat _govt exp'!$H:$H,FAOstat!AG$3,'FAOstat _govt exp'!$D:$D,FAOstat!$B145)</f>
        <v>0</v>
      </c>
      <c r="AH145">
        <f>SUMIFS('FAOstat _govt exp'!$L:$L,'FAOstat _govt exp'!$J:$J,FAOstat!AH$4,'FAOstat _govt exp'!$H:$H,FAOstat!AH$3,'FAOstat _govt exp'!$D:$D,FAOstat!$B145)</f>
        <v>0</v>
      </c>
      <c r="AI145">
        <f>SUMIFS('FAOstat _govt exp'!$L:$L,'FAOstat _govt exp'!$J:$J,FAOstat!AI$4,'FAOstat _govt exp'!$H:$H,FAOstat!AI$3,'FAOstat _govt exp'!$D:$D,FAOstat!$B145)</f>
        <v>0</v>
      </c>
      <c r="AJ145">
        <f>SUMIFS('FAOstat _govt exp'!$L:$L,'FAOstat _govt exp'!$J:$J,FAOstat!AJ$4,'FAOstat _govt exp'!$H:$H,FAOstat!AJ$3,'FAOstat _govt exp'!$D:$D,FAOstat!$B145)</f>
        <v>0</v>
      </c>
      <c r="AK145">
        <f>SUMIFS('FAOstat _govt exp'!$L:$L,'FAOstat _govt exp'!$J:$J,FAOstat!AK$4,'FAOstat _govt exp'!$H:$H,FAOstat!AK$3,'FAOstat _govt exp'!$D:$D,FAOstat!$B145)</f>
        <v>0</v>
      </c>
      <c r="AL145">
        <f>SUMIFS('FAOstat _govt exp'!$L:$L,'FAOstat _govt exp'!$J:$J,FAOstat!AL$4,'FAOstat _govt exp'!$H:$H,FAOstat!AL$3,'FAOstat _govt exp'!$D:$D,FAOstat!$B145)</f>
        <v>0</v>
      </c>
      <c r="AM145">
        <f>SUMIFS('FAOstat _govt exp'!$L:$L,'FAOstat _govt exp'!$J:$J,FAOstat!AM$4,'FAOstat _govt exp'!$H:$H,FAOstat!AM$3,'FAOstat _govt exp'!$D:$D,FAOstat!$B145)</f>
        <v>0</v>
      </c>
      <c r="AN145">
        <f>SUMIFS('FAOstat _govt exp'!$L:$L,'FAOstat _govt exp'!$J:$J,FAOstat!AN$4,'FAOstat _govt exp'!$H:$H,FAOstat!AN$3,'FAOstat _govt exp'!$D:$D,FAOstat!$B145)</f>
        <v>0</v>
      </c>
      <c r="AO145">
        <f>SUMIFS('FAOstat _govt exp'!$L:$L,'FAOstat _govt exp'!$J:$J,FAOstat!AO$4,'FAOstat _govt exp'!$H:$H,FAOstat!AO$3,'FAOstat _govt exp'!$D:$D,FAOstat!$B145)</f>
        <v>0</v>
      </c>
      <c r="AP145">
        <f>SUMIFS('FAOstat _govt exp'!$L:$L,'FAOstat _govt exp'!$J:$J,FAOstat!AP$4,'FAOstat _govt exp'!$H:$H,FAOstat!AP$3,'FAOstat _govt exp'!$D:$D,FAOstat!$B145)</f>
        <v>0</v>
      </c>
      <c r="AQ145">
        <f>SUMIFS('FAOstat _govt exp'!$L:$L,'FAOstat _govt exp'!$J:$J,FAOstat!AQ$4,'FAOstat _govt exp'!$H:$H,FAOstat!AQ$3,'FAOstat _govt exp'!$D:$D,FAOstat!$B145)</f>
        <v>0</v>
      </c>
      <c r="AR145">
        <f>SUMIFS('FAOstat _govt exp'!$L:$L,'FAOstat _govt exp'!$J:$J,FAOstat!AR$4,'FAOstat _govt exp'!$H:$H,FAOstat!AR$3,'FAOstat _govt exp'!$D:$D,FAOstat!$B145)</f>
        <v>0</v>
      </c>
      <c r="AS145">
        <f>SUMIFS('FAOstat _govt exp'!$L:$L,'FAOstat _govt exp'!$J:$J,FAOstat!AS$4,'FAOstat _govt exp'!$H:$H,FAOstat!AS$3,'FAOstat _govt exp'!$D:$D,FAOstat!$B145)</f>
        <v>0</v>
      </c>
      <c r="AT145">
        <f>SUMIFS('FAOstat _govt exp'!$L:$L,'FAOstat _govt exp'!$J:$J,FAOstat!AT$4,'FAOstat _govt exp'!$H:$H,FAOstat!AT$3,'FAOstat _govt exp'!$D:$D,FAOstat!$B145)</f>
        <v>0</v>
      </c>
      <c r="AU145">
        <f>SUMIFS('FAOstat _govt exp'!$L:$L,'FAOstat _govt exp'!$J:$J,FAOstat!AU$4,'FAOstat _govt exp'!$H:$H,FAOstat!AU$3,'FAOstat _govt exp'!$D:$D,FAOstat!$B145)</f>
        <v>0</v>
      </c>
      <c r="AV145">
        <f>SUMIFS('FAOstat _govt exp'!$L:$L,'FAOstat _govt exp'!$J:$J,FAOstat!AV$4,'FAOstat _govt exp'!$H:$H,FAOstat!AV$3,'FAOstat _govt exp'!$D:$D,FAOstat!$B145)</f>
        <v>0</v>
      </c>
      <c r="AW145">
        <f>SUMIFS('FAOstat _govt exp'!$L:$L,'FAOstat _govt exp'!$J:$J,FAOstat!AW$4,'FAOstat _govt exp'!$H:$H,FAOstat!AW$3,'FAOstat _govt exp'!$D:$D,FAOstat!$B145)</f>
        <v>0</v>
      </c>
      <c r="AX145">
        <f>SUMIFS('FAOstat _govt exp'!$L:$L,'FAOstat _govt exp'!$J:$J,FAOstat!AX$4,'FAOstat _govt exp'!$H:$H,FAOstat!AX$3,'FAOstat _govt exp'!$D:$D,FAOstat!$B145)</f>
        <v>0</v>
      </c>
      <c r="AY145">
        <f>SUMIFS('FAOstat _govt exp'!$L:$L,'FAOstat _govt exp'!$J:$J,FAOstat!AY$4,'FAOstat _govt exp'!$H:$H,FAOstat!AY$3,'FAOstat _govt exp'!$D:$D,FAOstat!$B145)</f>
        <v>0</v>
      </c>
      <c r="AZ145">
        <f>SUMIFS('FAOstat _govt exp'!$L:$L,'FAOstat _govt exp'!$J:$J,FAOstat!AZ$4,'FAOstat _govt exp'!$H:$H,FAOstat!AZ$3,'FAOstat _govt exp'!$D:$D,FAOstat!$B145)</f>
        <v>0</v>
      </c>
      <c r="BA145">
        <f>SUMIFS('FAOstat _govt exp'!$L:$L,'FAOstat _govt exp'!$J:$J,FAOstat!BA$4,'FAOstat _govt exp'!$H:$H,FAOstat!BA$3,'FAOstat _govt exp'!$D:$D,FAOstat!$B145)</f>
        <v>0</v>
      </c>
      <c r="BB145">
        <f>SUMIFS('FAOstat _govt exp'!$L:$L,'FAOstat _govt exp'!$J:$J,FAOstat!BB$4,'FAOstat _govt exp'!$H:$H,FAOstat!BB$3,'FAOstat _govt exp'!$D:$D,FAOstat!$B145)</f>
        <v>0</v>
      </c>
      <c r="BC145">
        <f>SUMIFS('FAOstat _govt exp'!$L:$L,'FAOstat _govt exp'!$J:$J,FAOstat!BC$4,'FAOstat _govt exp'!$H:$H,FAOstat!BC$3,'FAOstat _govt exp'!$D:$D,FAOstat!$B145)</f>
        <v>0</v>
      </c>
      <c r="BD145">
        <f>SUMIFS('FAOstat _govt exp'!$L:$L,'FAOstat _govt exp'!$J:$J,FAOstat!BD$4,'FAOstat _govt exp'!$H:$H,FAOstat!BD$3,'FAOstat _govt exp'!$D:$D,FAOstat!$B145)</f>
        <v>0</v>
      </c>
      <c r="BE145">
        <f>SUMIFS('FAOstat _govt exp'!$L:$L,'FAOstat _govt exp'!$J:$J,FAOstat!BE$4,'FAOstat _govt exp'!$H:$H,FAOstat!BE$3,'FAOstat _govt exp'!$D:$D,FAOstat!$B145)</f>
        <v>0</v>
      </c>
      <c r="BF145">
        <f>SUMIFS('FAOstat _govt exp'!$L:$L,'FAOstat _govt exp'!$J:$J,FAOstat!BF$4,'FAOstat _govt exp'!$H:$H,FAOstat!BF$3,'FAOstat _govt exp'!$D:$D,FAOstat!$B145)</f>
        <v>0</v>
      </c>
      <c r="BG145">
        <f>SUMIFS('FAOstat _govt exp'!$L:$L,'FAOstat _govt exp'!$J:$J,FAOstat!BG$4,'FAOstat _govt exp'!$H:$H,FAOstat!BG$3,'FAOstat _govt exp'!$D:$D,FAOstat!$B145)</f>
        <v>0</v>
      </c>
      <c r="BH145">
        <f>SUMIFS('FAOstat _govt exp'!$L:$L,'FAOstat _govt exp'!$J:$J,FAOstat!BH$4,'FAOstat _govt exp'!$H:$H,FAOstat!BH$3,'FAOstat _govt exp'!$D:$D,FAOstat!$B145)</f>
        <v>0</v>
      </c>
      <c r="BI145">
        <f>SUMIFS('FAOstat _govt exp'!$L:$L,'FAOstat _govt exp'!$J:$J,FAOstat!BI$4,'FAOstat _govt exp'!$H:$H,FAOstat!BI$3,'FAOstat _govt exp'!$D:$D,FAOstat!$B145)</f>
        <v>0</v>
      </c>
      <c r="BJ145">
        <f>SUMIFS('FAOstat _govt exp'!$L:$L,'FAOstat _govt exp'!$J:$J,FAOstat!BJ$4,'FAOstat _govt exp'!$H:$H,FAOstat!BJ$3,'FAOstat _govt exp'!$D:$D,FAOstat!$B145)</f>
        <v>0</v>
      </c>
      <c r="BK145">
        <f>SUMIFS('FAOstat _govt exp'!$L:$L,'FAOstat _govt exp'!$J:$J,FAOstat!BK$4,'FAOstat _govt exp'!$H:$H,FAOstat!BK$3,'FAOstat _govt exp'!$D:$D,FAOstat!$B145)</f>
        <v>0</v>
      </c>
      <c r="BL145">
        <f>SUMIFS('FAOstat _govt exp'!$L:$L,'FAOstat _govt exp'!$J:$J,FAOstat!BL$4,'FAOstat _govt exp'!$H:$H,FAOstat!BL$3,'FAOstat _govt exp'!$D:$D,FAOstat!$B145)</f>
        <v>0</v>
      </c>
      <c r="BM145">
        <f>SUMIFS('FAOstat _govt exp'!$L:$L,'FAOstat _govt exp'!$J:$J,FAOstat!BM$4,'FAOstat _govt exp'!$H:$H,FAOstat!BM$3,'FAOstat _govt exp'!$D:$D,FAOstat!$B145)</f>
        <v>0</v>
      </c>
      <c r="BN145">
        <f>SUMIFS('FAOstat _govt exp'!$L:$L,'FAOstat _govt exp'!$J:$J,FAOstat!BN$4,'FAOstat _govt exp'!$H:$H,FAOstat!BN$3,'FAOstat _govt exp'!$D:$D,FAOstat!$B145)</f>
        <v>0</v>
      </c>
      <c r="BO145">
        <f>SUMIFS('FAOstat _govt exp'!$L:$L,'FAOstat _govt exp'!$J:$J,FAOstat!BO$4,'FAOstat _govt exp'!$H:$H,FAOstat!BO$3,'FAOstat _govt exp'!$D:$D,FAOstat!$B145)</f>
        <v>0</v>
      </c>
      <c r="BP145">
        <f>SUMIFS('FAOstat _govt exp'!$L:$L,'FAOstat _govt exp'!$J:$J,FAOstat!BP$4,'FAOstat _govt exp'!$H:$H,FAOstat!BP$3,'FAOstat _govt exp'!$D:$D,FAOstat!$B145)</f>
        <v>0</v>
      </c>
      <c r="BQ145">
        <f>SUMIFS('FAOstat _govt exp'!$L:$L,'FAOstat _govt exp'!$J:$J,FAOstat!BQ$4,'FAOstat _govt exp'!$H:$H,FAOstat!BQ$3,'FAOstat _govt exp'!$D:$D,FAOstat!$B145)</f>
        <v>0</v>
      </c>
      <c r="BR145">
        <f>SUMIFS('FAOstat _govt exp'!$L:$L,'FAOstat _govt exp'!$J:$J,FAOstat!BR$4,'FAOstat _govt exp'!$H:$H,FAOstat!BR$3,'FAOstat _govt exp'!$D:$D,FAOstat!$B145)</f>
        <v>0</v>
      </c>
      <c r="BS145">
        <f>SUMIFS('FAOstat _govt exp'!$L:$L,'FAOstat _govt exp'!$J:$J,FAOstat!BS$4,'FAOstat _govt exp'!$H:$H,FAOstat!BS$3,'FAOstat _govt exp'!$D:$D,FAOstat!$B145)</f>
        <v>0</v>
      </c>
      <c r="BT145">
        <f>SUMIFS('FAOstat _govt exp'!$L:$L,'FAOstat _govt exp'!$J:$J,FAOstat!BT$4,'FAOstat _govt exp'!$H:$H,FAOstat!BT$3,'FAOstat _govt exp'!$D:$D,FAOstat!$B145)</f>
        <v>0</v>
      </c>
      <c r="BU145">
        <f>SUMIFS('FAOstat _govt exp'!$L:$L,'FAOstat _govt exp'!$J:$J,FAOstat!BU$4,'FAOstat _govt exp'!$H:$H,FAOstat!BU$3,'FAOstat _govt exp'!$D:$D,FAOstat!$B145)</f>
        <v>0</v>
      </c>
      <c r="BV145">
        <f>SUMIFS('FAOstat _govt exp'!$L:$L,'FAOstat _govt exp'!$J:$J,FAOstat!BV$4,'FAOstat _govt exp'!$H:$H,FAOstat!BV$3,'FAOstat _govt exp'!$D:$D,FAOstat!$B145)</f>
        <v>0</v>
      </c>
      <c r="BW145">
        <f>SUMIFS('FAOstat _govt exp'!$L:$L,'FAOstat _govt exp'!$J:$J,FAOstat!BW$4,'FAOstat _govt exp'!$H:$H,FAOstat!BW$3,'FAOstat _govt exp'!$D:$D,FAOstat!$B145)</f>
        <v>0</v>
      </c>
      <c r="BX145">
        <f>SUMIFS('FAOstat _govt exp'!$L:$L,'FAOstat _govt exp'!$J:$J,FAOstat!BX$4,'FAOstat _govt exp'!$H:$H,FAOstat!BX$3,'FAOstat _govt exp'!$D:$D,FAOstat!$B145)</f>
        <v>0</v>
      </c>
      <c r="BY145">
        <f>SUMIFS('FAOstat _govt exp'!$L:$L,'FAOstat _govt exp'!$J:$J,FAOstat!BY$4,'FAOstat _govt exp'!$H:$H,FAOstat!BY$3,'FAOstat _govt exp'!$D:$D,FAOstat!$B145)</f>
        <v>0</v>
      </c>
      <c r="BZ145">
        <f>SUMIFS('FAOstat _govt exp'!$L:$L,'FAOstat _govt exp'!$J:$J,FAOstat!BZ$4,'FAOstat _govt exp'!$H:$H,FAOstat!BZ$3,'FAOstat _govt exp'!$D:$D,FAOstat!$B145)</f>
        <v>0</v>
      </c>
      <c r="CA145">
        <f>SUMIFS('FAOstat _govt exp'!$L:$L,'FAOstat _govt exp'!$J:$J,FAOstat!CA$4,'FAOstat _govt exp'!$H:$H,FAOstat!CA$3,'FAOstat _govt exp'!$D:$D,FAOstat!$B145)</f>
        <v>0</v>
      </c>
      <c r="CB145">
        <f>SUMIFS('FAOstat _govt exp'!$L:$L,'FAOstat _govt exp'!$J:$J,FAOstat!CB$4,'FAOstat _govt exp'!$H:$H,FAOstat!CB$3,'FAOstat _govt exp'!$D:$D,FAOstat!$B145)</f>
        <v>0</v>
      </c>
      <c r="CC145">
        <f>SUMIFS('FAOstat _govt exp'!$L:$L,'FAOstat _govt exp'!$J:$J,FAOstat!CC$4,'FAOstat _govt exp'!$H:$H,FAOstat!CC$3,'FAOstat _govt exp'!$D:$D,FAOstat!$B145)</f>
        <v>0</v>
      </c>
      <c r="CD145">
        <f>SUMIFS('FAOstat _govt exp'!$L:$L,'FAOstat _govt exp'!$J:$J,FAOstat!CD$4,'FAOstat _govt exp'!$H:$H,FAOstat!CD$3,'FAOstat _govt exp'!$D:$D,FAOstat!$B145)</f>
        <v>0</v>
      </c>
      <c r="CE145" s="4">
        <f>SUMIFS('FAOstat_value added'!$L:$L,'FAOstat_value added'!$J:$J,FAOstat!CE$4,'FAOstat_value added'!$D:$D,FAOstat!$B145)</f>
        <v>11935.566545</v>
      </c>
      <c r="CF145" s="4">
        <f>IF(SUMIFS('FAOstat_value added'!$L:$L,'FAOstat_value added'!$J:$J,FAOstat!CF$4,'FAOstat_value added'!$D:$D,FAOstat!$B145)=0,CE145*(1+Assumptions!$C$10),SUMIFS('FAOstat_value added'!$L:$L,'FAOstat_value added'!$J:$J,FAOstat!CF$4,'FAOstat_value added'!$D:$D,FAOstat!$B145))</f>
        <v>13748.192908999999</v>
      </c>
      <c r="CG145" s="4">
        <f>IF(SUMIFS('FAOstat_value added'!$L:$L,'FAOstat_value added'!$J:$J,FAOstat!CG$4,'FAOstat_value added'!$D:$D,FAOstat!$B145)=0,CF145*(1+Assumptions!$C$10),SUMIFS('FAOstat_value added'!$L:$L,'FAOstat_value added'!$J:$J,FAOstat!CG$4,'FAOstat_value added'!$D:$D,FAOstat!$B145))</f>
        <v>9830.5188959999996</v>
      </c>
      <c r="CH145" s="4">
        <f>IF(SUMIFS('FAOstat_value added'!$L:$L,'FAOstat_value added'!$J:$J,FAOstat!CH$4,'FAOstat_value added'!$D:$D,FAOstat!$B145)=0,CG145*(1+Assumptions!$C$10),SUMIFS('FAOstat_value added'!$L:$L,'FAOstat_value added'!$J:$J,FAOstat!CH$4,'FAOstat_value added'!$D:$D,FAOstat!$B145))</f>
        <v>5507.5433370000001</v>
      </c>
      <c r="CI145" s="4">
        <f>IF(SUMIFS('FAOstat_value added'!$L:$L,'FAOstat_value added'!$J:$J,FAOstat!CI$4,'FAOstat_value added'!$D:$D,FAOstat!$B145)=0,CH145*(1+Assumptions!$C$10),SUMIFS('FAOstat_value added'!$L:$L,'FAOstat_value added'!$J:$J,FAOstat!CI$4,'FAOstat_value added'!$D:$D,FAOstat!$B145))</f>
        <v>4761.9314789999999</v>
      </c>
      <c r="CJ145" s="4">
        <f>IF(SUMIFS('FAOstat_value added'!$L:$L,'FAOstat_value added'!$J:$J,FAOstat!CJ$4,'FAOstat_value added'!$D:$D,FAOstat!$B145)=0,CI145*(1+Assumptions!$C$10),SUMIFS('FAOstat_value added'!$L:$L,'FAOstat_value added'!$J:$J,FAOstat!CJ$4,'FAOstat_value added'!$D:$D,FAOstat!$B145))</f>
        <v>3943.758652</v>
      </c>
      <c r="CK145" s="4">
        <f>IF(SUMIFS('FAOstat_value added'!$L:$L,'FAOstat_value added'!$J:$J,FAOstat!CK$4,'FAOstat_value added'!$D:$D,FAOstat!$B145)=0,CJ145*(1+Assumptions!$C$10),SUMIFS('FAOstat_value added'!$L:$L,'FAOstat_value added'!$J:$J,FAOstat!CK$4,'FAOstat_value added'!$D:$D,FAOstat!$B145))</f>
        <v>2543.39507</v>
      </c>
      <c r="CL145" s="4">
        <f>IF(SUMIFS('FAOstat_value added'!$L:$L,'FAOstat_value added'!$J:$J,FAOstat!CL$4,'FAOstat_value added'!$D:$D,FAOstat!$B145)=0,CK145*(1+Assumptions!$C$10),SUMIFS('FAOstat_value added'!$L:$L,'FAOstat_value added'!$J:$J,FAOstat!CL$4,'FAOstat_value added'!$D:$D,FAOstat!$B145))</f>
        <v>2715.9067260000002</v>
      </c>
      <c r="CM145" s="4">
        <f>IF(SUMIFS('FAOstat_value added'!$L:$L,'FAOstat_value added'!$J:$J,FAOstat!CM$4,'FAOstat_value added'!$D:$D,FAOstat!$B145)=0,CL145*(1+Assumptions!$C$10),SUMIFS('FAOstat_value added'!$L:$L,'FAOstat_value added'!$J:$J,FAOstat!CM$4,'FAOstat_value added'!$D:$D,FAOstat!$B145))</f>
        <v>3425.9902179999999</v>
      </c>
      <c r="CN145" s="4">
        <f>IF(SUMIFS('FAOstat_value added'!$L:$L,'FAOstat_value added'!$J:$J,FAOstat!CN$4,'FAOstat_value added'!$D:$D,FAOstat!$B145)=0,CM145*(1+Assumptions!$C$10),SUMIFS('FAOstat_value added'!$L:$L,'FAOstat_value added'!$J:$J,FAOstat!CN$4,'FAOstat_value added'!$D:$D,FAOstat!$B145))</f>
        <v>3494.5100223599998</v>
      </c>
      <c r="CO145" s="36">
        <f t="shared" si="70"/>
        <v>0</v>
      </c>
    </row>
    <row r="146" spans="2:93" x14ac:dyDescent="0.35">
      <c r="B146" t="s">
        <v>313</v>
      </c>
      <c r="C146">
        <f t="shared" si="50"/>
        <v>0</v>
      </c>
      <c r="D146">
        <f t="shared" si="51"/>
        <v>0</v>
      </c>
      <c r="E146">
        <f t="shared" si="52"/>
        <v>0</v>
      </c>
      <c r="F146">
        <f t="shared" si="53"/>
        <v>0</v>
      </c>
      <c r="G146">
        <f t="shared" si="54"/>
        <v>0</v>
      </c>
      <c r="H146">
        <f t="shared" si="55"/>
        <v>20.69</v>
      </c>
      <c r="I146">
        <f t="shared" si="56"/>
        <v>22.75</v>
      </c>
      <c r="J146">
        <f t="shared" si="57"/>
        <v>48.68</v>
      </c>
      <c r="K146">
        <f t="shared" si="58"/>
        <v>0</v>
      </c>
      <c r="L146">
        <f t="shared" si="59"/>
        <v>0</v>
      </c>
      <c r="M146" s="4">
        <f t="shared" si="60"/>
        <v>3236.21</v>
      </c>
      <c r="N146" s="4">
        <f t="shared" si="61"/>
        <v>2045.45</v>
      </c>
      <c r="O146" s="4">
        <f t="shared" si="62"/>
        <v>5735.63</v>
      </c>
      <c r="P146" s="4">
        <f t="shared" si="63"/>
        <v>5340.77</v>
      </c>
      <c r="Q146" s="4">
        <f t="shared" si="64"/>
        <v>5891.29</v>
      </c>
      <c r="R146" s="4">
        <f t="shared" si="65"/>
        <v>5849.36</v>
      </c>
      <c r="S146" s="4">
        <f t="shared" si="66"/>
        <v>5470.14</v>
      </c>
      <c r="T146" s="4">
        <f t="shared" si="67"/>
        <v>5303.23</v>
      </c>
      <c r="U146" s="4">
        <f t="shared" si="68"/>
        <v>0</v>
      </c>
      <c r="V146" s="4">
        <f t="shared" si="69"/>
        <v>0</v>
      </c>
      <c r="W146">
        <f>SUMIFS('FAOstat _govt exp'!$L:$L,'FAOstat _govt exp'!$J:$J,FAOstat!W$4,'FAOstat _govt exp'!$H:$H,FAOstat!W$3,'FAOstat _govt exp'!$D:$D,FAOstat!$B146)</f>
        <v>3121.5</v>
      </c>
      <c r="X146">
        <f>SUMIFS('FAOstat _govt exp'!$L:$L,'FAOstat _govt exp'!$J:$J,FAOstat!X$4,'FAOstat _govt exp'!$H:$H,FAOstat!X$3,'FAOstat _govt exp'!$D:$D,FAOstat!$B146)</f>
        <v>1957.13</v>
      </c>
      <c r="Y146">
        <f>SUMIFS('FAOstat _govt exp'!$L:$L,'FAOstat _govt exp'!$J:$J,FAOstat!Y$4,'FAOstat _govt exp'!$H:$H,FAOstat!Y$3,'FAOstat _govt exp'!$D:$D,FAOstat!$B146)</f>
        <v>5661.78</v>
      </c>
      <c r="Z146">
        <f>SUMIFS('FAOstat _govt exp'!$L:$L,'FAOstat _govt exp'!$J:$J,FAOstat!Z$4,'FAOstat _govt exp'!$H:$H,FAOstat!Z$3,'FAOstat _govt exp'!$D:$D,FAOstat!$B146)</f>
        <v>0</v>
      </c>
      <c r="AA146">
        <f>SUMIFS('FAOstat _govt exp'!$L:$L,'FAOstat _govt exp'!$J:$J,FAOstat!AA$4,'FAOstat _govt exp'!$H:$H,FAOstat!AA$3,'FAOstat _govt exp'!$D:$D,FAOstat!$B146)</f>
        <v>0</v>
      </c>
      <c r="AB146">
        <f>SUMIFS('FAOstat _govt exp'!$L:$L,'FAOstat _govt exp'!$J:$J,FAOstat!AB$4,'FAOstat _govt exp'!$H:$H,FAOstat!AB$3,'FAOstat _govt exp'!$D:$D,FAOstat!$B146)</f>
        <v>0</v>
      </c>
      <c r="AC146">
        <f>SUMIFS('FAOstat _govt exp'!$L:$L,'FAOstat _govt exp'!$J:$J,FAOstat!AC$4,'FAOstat _govt exp'!$H:$H,FAOstat!AC$3,'FAOstat _govt exp'!$D:$D,FAOstat!$B146)</f>
        <v>0</v>
      </c>
      <c r="AD146">
        <f>SUMIFS('FAOstat _govt exp'!$L:$L,'FAOstat _govt exp'!$J:$J,FAOstat!AD$4,'FAOstat _govt exp'!$H:$H,FAOstat!AD$3,'FAOstat _govt exp'!$D:$D,FAOstat!$B146)</f>
        <v>0</v>
      </c>
      <c r="AE146">
        <f>SUMIFS('FAOstat _govt exp'!$L:$L,'FAOstat _govt exp'!$J:$J,FAOstat!AE$4,'FAOstat _govt exp'!$H:$H,FAOstat!AE$3,'FAOstat _govt exp'!$D:$D,FAOstat!$B146)</f>
        <v>0</v>
      </c>
      <c r="AF146">
        <f>SUMIFS('FAOstat _govt exp'!$L:$L,'FAOstat _govt exp'!$J:$J,FAOstat!AF$4,'FAOstat _govt exp'!$H:$H,FAOstat!AF$3,'FAOstat _govt exp'!$D:$D,FAOstat!$B146)</f>
        <v>0</v>
      </c>
      <c r="AG146">
        <f>SUMIFS('FAOstat _govt exp'!$L:$L,'FAOstat _govt exp'!$J:$J,FAOstat!AG$4,'FAOstat _govt exp'!$H:$H,FAOstat!AG$3,'FAOstat _govt exp'!$D:$D,FAOstat!$B146)</f>
        <v>114.71</v>
      </c>
      <c r="AH146">
        <f>SUMIFS('FAOstat _govt exp'!$L:$L,'FAOstat _govt exp'!$J:$J,FAOstat!AH$4,'FAOstat _govt exp'!$H:$H,FAOstat!AH$3,'FAOstat _govt exp'!$D:$D,FAOstat!$B146)</f>
        <v>88.32</v>
      </c>
      <c r="AI146">
        <f>SUMIFS('FAOstat _govt exp'!$L:$L,'FAOstat _govt exp'!$J:$J,FAOstat!AI$4,'FAOstat _govt exp'!$H:$H,FAOstat!AI$3,'FAOstat _govt exp'!$D:$D,FAOstat!$B146)</f>
        <v>73.849999999999994</v>
      </c>
      <c r="AJ146">
        <f>SUMIFS('FAOstat _govt exp'!$L:$L,'FAOstat _govt exp'!$J:$J,FAOstat!AJ$4,'FAOstat _govt exp'!$H:$H,FAOstat!AJ$3,'FAOstat _govt exp'!$D:$D,FAOstat!$B146)</f>
        <v>0</v>
      </c>
      <c r="AK146">
        <f>SUMIFS('FAOstat _govt exp'!$L:$L,'FAOstat _govt exp'!$J:$J,FAOstat!AK$4,'FAOstat _govt exp'!$H:$H,FAOstat!AK$3,'FAOstat _govt exp'!$D:$D,FAOstat!$B146)</f>
        <v>0</v>
      </c>
      <c r="AL146">
        <f>SUMIFS('FAOstat _govt exp'!$L:$L,'FAOstat _govt exp'!$J:$J,FAOstat!AL$4,'FAOstat _govt exp'!$H:$H,FAOstat!AL$3,'FAOstat _govt exp'!$D:$D,FAOstat!$B146)</f>
        <v>0</v>
      </c>
      <c r="AM146">
        <f>SUMIFS('FAOstat _govt exp'!$L:$L,'FAOstat _govt exp'!$J:$J,FAOstat!AM$4,'FAOstat _govt exp'!$H:$H,FAOstat!AM$3,'FAOstat _govt exp'!$D:$D,FAOstat!$B146)</f>
        <v>0</v>
      </c>
      <c r="AN146">
        <f>SUMIFS('FAOstat _govt exp'!$L:$L,'FAOstat _govt exp'!$J:$J,FAOstat!AN$4,'FAOstat _govt exp'!$H:$H,FAOstat!AN$3,'FAOstat _govt exp'!$D:$D,FAOstat!$B146)</f>
        <v>0</v>
      </c>
      <c r="AO146">
        <f>SUMIFS('FAOstat _govt exp'!$L:$L,'FAOstat _govt exp'!$J:$J,FAOstat!AO$4,'FAOstat _govt exp'!$H:$H,FAOstat!AO$3,'FAOstat _govt exp'!$D:$D,FAOstat!$B146)</f>
        <v>0</v>
      </c>
      <c r="AP146">
        <f>SUMIFS('FAOstat _govt exp'!$L:$L,'FAOstat _govt exp'!$J:$J,FAOstat!AP$4,'FAOstat _govt exp'!$H:$H,FAOstat!AP$3,'FAOstat _govt exp'!$D:$D,FAOstat!$B146)</f>
        <v>0</v>
      </c>
      <c r="AQ146">
        <f>SUMIFS('FAOstat _govt exp'!$L:$L,'FAOstat _govt exp'!$J:$J,FAOstat!AQ$4,'FAOstat _govt exp'!$H:$H,FAOstat!AQ$3,'FAOstat _govt exp'!$D:$D,FAOstat!$B146)</f>
        <v>0</v>
      </c>
      <c r="AR146">
        <f>SUMIFS('FAOstat _govt exp'!$L:$L,'FAOstat _govt exp'!$J:$J,FAOstat!AR$4,'FAOstat _govt exp'!$H:$H,FAOstat!AR$3,'FAOstat _govt exp'!$D:$D,FAOstat!$B146)</f>
        <v>0</v>
      </c>
      <c r="AS146">
        <f>SUMIFS('FAOstat _govt exp'!$L:$L,'FAOstat _govt exp'!$J:$J,FAOstat!AS$4,'FAOstat _govt exp'!$H:$H,FAOstat!AS$3,'FAOstat _govt exp'!$D:$D,FAOstat!$B146)</f>
        <v>0</v>
      </c>
      <c r="AT146">
        <f>SUMIFS('FAOstat _govt exp'!$L:$L,'FAOstat _govt exp'!$J:$J,FAOstat!AT$4,'FAOstat _govt exp'!$H:$H,FAOstat!AT$3,'FAOstat _govt exp'!$D:$D,FAOstat!$B146)</f>
        <v>0</v>
      </c>
      <c r="AU146">
        <f>SUMIFS('FAOstat _govt exp'!$L:$L,'FAOstat _govt exp'!$J:$J,FAOstat!AU$4,'FAOstat _govt exp'!$H:$H,FAOstat!AU$3,'FAOstat _govt exp'!$D:$D,FAOstat!$B146)</f>
        <v>0</v>
      </c>
      <c r="AV146">
        <f>SUMIFS('FAOstat _govt exp'!$L:$L,'FAOstat _govt exp'!$J:$J,FAOstat!AV$4,'FAOstat _govt exp'!$H:$H,FAOstat!AV$3,'FAOstat _govt exp'!$D:$D,FAOstat!$B146)</f>
        <v>0</v>
      </c>
      <c r="AW146">
        <f>SUMIFS('FAOstat _govt exp'!$L:$L,'FAOstat _govt exp'!$J:$J,FAOstat!AW$4,'FAOstat _govt exp'!$H:$H,FAOstat!AW$3,'FAOstat _govt exp'!$D:$D,FAOstat!$B146)</f>
        <v>0</v>
      </c>
      <c r="AX146">
        <f>SUMIFS('FAOstat _govt exp'!$L:$L,'FAOstat _govt exp'!$J:$J,FAOstat!AX$4,'FAOstat _govt exp'!$H:$H,FAOstat!AX$3,'FAOstat _govt exp'!$D:$D,FAOstat!$B146)</f>
        <v>0</v>
      </c>
      <c r="AY146">
        <f>SUMIFS('FAOstat _govt exp'!$L:$L,'FAOstat _govt exp'!$J:$J,FAOstat!AY$4,'FAOstat _govt exp'!$H:$H,FAOstat!AY$3,'FAOstat _govt exp'!$D:$D,FAOstat!$B146)</f>
        <v>0</v>
      </c>
      <c r="AZ146">
        <f>SUMIFS('FAOstat _govt exp'!$L:$L,'FAOstat _govt exp'!$J:$J,FAOstat!AZ$4,'FAOstat _govt exp'!$H:$H,FAOstat!AZ$3,'FAOstat _govt exp'!$D:$D,FAOstat!$B146)</f>
        <v>0</v>
      </c>
      <c r="BA146">
        <f>SUMIFS('FAOstat _govt exp'!$L:$L,'FAOstat _govt exp'!$J:$J,FAOstat!BA$4,'FAOstat _govt exp'!$H:$H,FAOstat!BA$3,'FAOstat _govt exp'!$D:$D,FAOstat!$B146)</f>
        <v>2630.23</v>
      </c>
      <c r="BB146">
        <f>SUMIFS('FAOstat _govt exp'!$L:$L,'FAOstat _govt exp'!$J:$J,FAOstat!BB$4,'FAOstat _govt exp'!$H:$H,FAOstat!BB$3,'FAOstat _govt exp'!$D:$D,FAOstat!$B146)</f>
        <v>1463.43</v>
      </c>
      <c r="BC146">
        <f>SUMIFS('FAOstat _govt exp'!$L:$L,'FAOstat _govt exp'!$J:$J,FAOstat!BC$4,'FAOstat _govt exp'!$H:$H,FAOstat!BC$3,'FAOstat _govt exp'!$D:$D,FAOstat!$B146)</f>
        <v>5137.99</v>
      </c>
      <c r="BD146">
        <f>SUMIFS('FAOstat _govt exp'!$L:$L,'FAOstat _govt exp'!$J:$J,FAOstat!BD$4,'FAOstat _govt exp'!$H:$H,FAOstat!BD$3,'FAOstat _govt exp'!$D:$D,FAOstat!$B146)</f>
        <v>5270.5</v>
      </c>
      <c r="BE146">
        <f>SUMIFS('FAOstat _govt exp'!$L:$L,'FAOstat _govt exp'!$J:$J,FAOstat!BE$4,'FAOstat _govt exp'!$H:$H,FAOstat!BE$3,'FAOstat _govt exp'!$D:$D,FAOstat!$B146)</f>
        <v>5795.76</v>
      </c>
      <c r="BF146">
        <f>SUMIFS('FAOstat _govt exp'!$L:$L,'FAOstat _govt exp'!$J:$J,FAOstat!BF$4,'FAOstat _govt exp'!$H:$H,FAOstat!BF$3,'FAOstat _govt exp'!$D:$D,FAOstat!$B146)</f>
        <v>5714.01</v>
      </c>
      <c r="BG146">
        <f>SUMIFS('FAOstat _govt exp'!$L:$L,'FAOstat _govt exp'!$J:$J,FAOstat!BG$4,'FAOstat _govt exp'!$H:$H,FAOstat!BG$3,'FAOstat _govt exp'!$D:$D,FAOstat!$B146)</f>
        <v>5250.56</v>
      </c>
      <c r="BH146">
        <f>SUMIFS('FAOstat _govt exp'!$L:$L,'FAOstat _govt exp'!$J:$J,FAOstat!BH$4,'FAOstat _govt exp'!$H:$H,FAOstat!BH$3,'FAOstat _govt exp'!$D:$D,FAOstat!$B146)</f>
        <v>4957.9799999999996</v>
      </c>
      <c r="BI146">
        <f>SUMIFS('FAOstat _govt exp'!$L:$L,'FAOstat _govt exp'!$J:$J,FAOstat!BI$4,'FAOstat _govt exp'!$H:$H,FAOstat!BI$3,'FAOstat _govt exp'!$D:$D,FAOstat!$B146)</f>
        <v>0</v>
      </c>
      <c r="BJ146">
        <f>SUMIFS('FAOstat _govt exp'!$L:$L,'FAOstat _govt exp'!$J:$J,FAOstat!BJ$4,'FAOstat _govt exp'!$H:$H,FAOstat!BJ$3,'FAOstat _govt exp'!$D:$D,FAOstat!$B146)</f>
        <v>0</v>
      </c>
      <c r="BK146">
        <f>SUMIFS('FAOstat _govt exp'!$L:$L,'FAOstat _govt exp'!$J:$J,FAOstat!BK$4,'FAOstat _govt exp'!$H:$H,FAOstat!BK$3,'FAOstat _govt exp'!$D:$D,FAOstat!$B146)</f>
        <v>107.28</v>
      </c>
      <c r="BL146">
        <f>SUMIFS('FAOstat _govt exp'!$L:$L,'FAOstat _govt exp'!$J:$J,FAOstat!BL$4,'FAOstat _govt exp'!$H:$H,FAOstat!BL$3,'FAOstat _govt exp'!$D:$D,FAOstat!$B146)</f>
        <v>78.92</v>
      </c>
      <c r="BM146">
        <f>SUMIFS('FAOstat _govt exp'!$L:$L,'FAOstat _govt exp'!$J:$J,FAOstat!BM$4,'FAOstat _govt exp'!$H:$H,FAOstat!BM$3,'FAOstat _govt exp'!$D:$D,FAOstat!$B146)</f>
        <v>51.62</v>
      </c>
      <c r="BN146">
        <f>SUMIFS('FAOstat _govt exp'!$L:$L,'FAOstat _govt exp'!$J:$J,FAOstat!BN$4,'FAOstat _govt exp'!$H:$H,FAOstat!BN$3,'FAOstat _govt exp'!$D:$D,FAOstat!$B146)</f>
        <v>70.27</v>
      </c>
      <c r="BO146">
        <f>SUMIFS('FAOstat _govt exp'!$L:$L,'FAOstat _govt exp'!$J:$J,FAOstat!BO$4,'FAOstat _govt exp'!$H:$H,FAOstat!BO$3,'FAOstat _govt exp'!$D:$D,FAOstat!$B146)</f>
        <v>95.53</v>
      </c>
      <c r="BP146">
        <f>SUMIFS('FAOstat _govt exp'!$L:$L,'FAOstat _govt exp'!$J:$J,FAOstat!BP$4,'FAOstat _govt exp'!$H:$H,FAOstat!BP$3,'FAOstat _govt exp'!$D:$D,FAOstat!$B146)</f>
        <v>114.66</v>
      </c>
      <c r="BQ146">
        <f>SUMIFS('FAOstat _govt exp'!$L:$L,'FAOstat _govt exp'!$J:$J,FAOstat!BQ$4,'FAOstat _govt exp'!$H:$H,FAOstat!BQ$3,'FAOstat _govt exp'!$D:$D,FAOstat!$B146)</f>
        <v>196.83</v>
      </c>
      <c r="BR146">
        <f>SUMIFS('FAOstat _govt exp'!$L:$L,'FAOstat _govt exp'!$J:$J,FAOstat!BR$4,'FAOstat _govt exp'!$H:$H,FAOstat!BR$3,'FAOstat _govt exp'!$D:$D,FAOstat!$B146)</f>
        <v>296.57</v>
      </c>
      <c r="BS146">
        <f>SUMIFS('FAOstat _govt exp'!$L:$L,'FAOstat _govt exp'!$J:$J,FAOstat!BS$4,'FAOstat _govt exp'!$H:$H,FAOstat!BS$3,'FAOstat _govt exp'!$D:$D,FAOstat!$B146)</f>
        <v>0</v>
      </c>
      <c r="BT146">
        <f>SUMIFS('FAOstat _govt exp'!$L:$L,'FAOstat _govt exp'!$J:$J,FAOstat!BT$4,'FAOstat _govt exp'!$H:$H,FAOstat!BT$3,'FAOstat _govt exp'!$D:$D,FAOstat!$B146)</f>
        <v>0</v>
      </c>
      <c r="BU146">
        <f>SUMIFS('FAOstat _govt exp'!$L:$L,'FAOstat _govt exp'!$J:$J,FAOstat!BU$4,'FAOstat _govt exp'!$H:$H,FAOstat!BU$3,'FAOstat _govt exp'!$D:$D,FAOstat!$B146)</f>
        <v>0</v>
      </c>
      <c r="BV146">
        <f>SUMIFS('FAOstat _govt exp'!$L:$L,'FAOstat _govt exp'!$J:$J,FAOstat!BV$4,'FAOstat _govt exp'!$H:$H,FAOstat!BV$3,'FAOstat _govt exp'!$D:$D,FAOstat!$B146)</f>
        <v>0</v>
      </c>
      <c r="BW146">
        <f>SUMIFS('FAOstat _govt exp'!$L:$L,'FAOstat _govt exp'!$J:$J,FAOstat!BW$4,'FAOstat _govt exp'!$H:$H,FAOstat!BW$3,'FAOstat _govt exp'!$D:$D,FAOstat!$B146)</f>
        <v>0</v>
      </c>
      <c r="BX146">
        <f>SUMIFS('FAOstat _govt exp'!$L:$L,'FAOstat _govt exp'!$J:$J,FAOstat!BX$4,'FAOstat _govt exp'!$H:$H,FAOstat!BX$3,'FAOstat _govt exp'!$D:$D,FAOstat!$B146)</f>
        <v>0</v>
      </c>
      <c r="BY146">
        <f>SUMIFS('FAOstat _govt exp'!$L:$L,'FAOstat _govt exp'!$J:$J,FAOstat!BY$4,'FAOstat _govt exp'!$H:$H,FAOstat!BY$3,'FAOstat _govt exp'!$D:$D,FAOstat!$B146)</f>
        <v>0</v>
      </c>
      <c r="BZ146">
        <f>SUMIFS('FAOstat _govt exp'!$L:$L,'FAOstat _govt exp'!$J:$J,FAOstat!BZ$4,'FAOstat _govt exp'!$H:$H,FAOstat!BZ$3,'FAOstat _govt exp'!$D:$D,FAOstat!$B146)</f>
        <v>20.69</v>
      </c>
      <c r="CA146">
        <f>SUMIFS('FAOstat _govt exp'!$L:$L,'FAOstat _govt exp'!$J:$J,FAOstat!CA$4,'FAOstat _govt exp'!$H:$H,FAOstat!CA$3,'FAOstat _govt exp'!$D:$D,FAOstat!$B146)</f>
        <v>22.75</v>
      </c>
      <c r="CB146">
        <f>SUMIFS('FAOstat _govt exp'!$L:$L,'FAOstat _govt exp'!$J:$J,FAOstat!CB$4,'FAOstat _govt exp'!$H:$H,FAOstat!CB$3,'FAOstat _govt exp'!$D:$D,FAOstat!$B146)</f>
        <v>48.68</v>
      </c>
      <c r="CC146">
        <f>SUMIFS('FAOstat _govt exp'!$L:$L,'FAOstat _govt exp'!$J:$J,FAOstat!CC$4,'FAOstat _govt exp'!$H:$H,FAOstat!CC$3,'FAOstat _govt exp'!$D:$D,FAOstat!$B146)</f>
        <v>0</v>
      </c>
      <c r="CD146">
        <f>SUMIFS('FAOstat _govt exp'!$L:$L,'FAOstat _govt exp'!$J:$J,FAOstat!CD$4,'FAOstat _govt exp'!$H:$H,FAOstat!CD$3,'FAOstat _govt exp'!$D:$D,FAOstat!$B146)</f>
        <v>0</v>
      </c>
      <c r="CE146" s="4">
        <f>SUMIFS('FAOstat_value added'!$L:$L,'FAOstat_value added'!$J:$J,FAOstat!CE$4,'FAOstat_value added'!$D:$D,FAOstat!$B146)</f>
        <v>35891.642618999998</v>
      </c>
      <c r="CF146" s="4">
        <f>IF(SUMIFS('FAOstat_value added'!$L:$L,'FAOstat_value added'!$J:$J,FAOstat!CF$4,'FAOstat_value added'!$D:$D,FAOstat!$B146)=0,CE146*(1+Assumptions!$C$10),SUMIFS('FAOstat_value added'!$L:$L,'FAOstat_value added'!$J:$J,FAOstat!CF$4,'FAOstat_value added'!$D:$D,FAOstat!$B146))</f>
        <v>42984.535699</v>
      </c>
      <c r="CG146" s="4">
        <f>IF(SUMIFS('FAOstat_value added'!$L:$L,'FAOstat_value added'!$J:$J,FAOstat!CG$4,'FAOstat_value added'!$D:$D,FAOstat!$B146)=0,CF146*(1+Assumptions!$C$10),SUMIFS('FAOstat_value added'!$L:$L,'FAOstat_value added'!$J:$J,FAOstat!CG$4,'FAOstat_value added'!$D:$D,FAOstat!$B146))</f>
        <v>45735.540570999998</v>
      </c>
      <c r="CH146" s="4">
        <f>IF(SUMIFS('FAOstat_value added'!$L:$L,'FAOstat_value added'!$J:$J,FAOstat!CH$4,'FAOstat_value added'!$D:$D,FAOstat!$B146)=0,CG146*(1+Assumptions!$C$10),SUMIFS('FAOstat_value added'!$L:$L,'FAOstat_value added'!$J:$J,FAOstat!CH$4,'FAOstat_value added'!$D:$D,FAOstat!$B146))</f>
        <v>47591.114572999999</v>
      </c>
      <c r="CI146" s="4">
        <f>IF(SUMIFS('FAOstat_value added'!$L:$L,'FAOstat_value added'!$J:$J,FAOstat!CI$4,'FAOstat_value added'!$D:$D,FAOstat!$B146)=0,CH146*(1+Assumptions!$C$10),SUMIFS('FAOstat_value added'!$L:$L,'FAOstat_value added'!$J:$J,FAOstat!CI$4,'FAOstat_value added'!$D:$D,FAOstat!$B146))</f>
        <v>41096.116050999997</v>
      </c>
      <c r="CJ146" s="4">
        <f>IF(SUMIFS('FAOstat_value added'!$L:$L,'FAOstat_value added'!$J:$J,FAOstat!CJ$4,'FAOstat_value added'!$D:$D,FAOstat!$B146)=0,CI146*(1+Assumptions!$C$10),SUMIFS('FAOstat_value added'!$L:$L,'FAOstat_value added'!$J:$J,FAOstat!CJ$4,'FAOstat_value added'!$D:$D,FAOstat!$B146))</f>
        <v>35605.877374999996</v>
      </c>
      <c r="CK146" s="4">
        <f>IF(SUMIFS('FAOstat_value added'!$L:$L,'FAOstat_value added'!$J:$J,FAOstat!CK$4,'FAOstat_value added'!$D:$D,FAOstat!$B146)=0,CJ146*(1+Assumptions!$C$10),SUMIFS('FAOstat_value added'!$L:$L,'FAOstat_value added'!$J:$J,FAOstat!CK$4,'FAOstat_value added'!$D:$D,FAOstat!$B146))</f>
        <v>34835.438757999997</v>
      </c>
      <c r="CL146" s="4">
        <f>IF(SUMIFS('FAOstat_value added'!$L:$L,'FAOstat_value added'!$J:$J,FAOstat!CL$4,'FAOstat_value added'!$D:$D,FAOstat!$B146)=0,CK146*(1+Assumptions!$C$10),SUMIFS('FAOstat_value added'!$L:$L,'FAOstat_value added'!$J:$J,FAOstat!CL$4,'FAOstat_value added'!$D:$D,FAOstat!$B146))</f>
        <v>37895.614618</v>
      </c>
      <c r="CM146" s="4">
        <f>IF(SUMIFS('FAOstat_value added'!$L:$L,'FAOstat_value added'!$J:$J,FAOstat!CM$4,'FAOstat_value added'!$D:$D,FAOstat!$B146)=0,CL146*(1+Assumptions!$C$10),SUMIFS('FAOstat_value added'!$L:$L,'FAOstat_value added'!$J:$J,FAOstat!CM$4,'FAOstat_value added'!$D:$D,FAOstat!$B146))</f>
        <v>40989.159609000002</v>
      </c>
      <c r="CN146" s="4">
        <f>IF(SUMIFS('FAOstat_value added'!$L:$L,'FAOstat_value added'!$J:$J,FAOstat!CN$4,'FAOstat_value added'!$D:$D,FAOstat!$B146)=0,CM146*(1+Assumptions!$C$10),SUMIFS('FAOstat_value added'!$L:$L,'FAOstat_value added'!$J:$J,FAOstat!CN$4,'FAOstat_value added'!$D:$D,FAOstat!$B146))</f>
        <v>41808.942801180005</v>
      </c>
      <c r="CO146" s="36">
        <f t="shared" si="70"/>
        <v>7.310790804207512E-2</v>
      </c>
    </row>
    <row r="147" spans="2:93" x14ac:dyDescent="0.35">
      <c r="B147" t="s">
        <v>315</v>
      </c>
      <c r="C147">
        <f t="shared" si="50"/>
        <v>0</v>
      </c>
      <c r="D147">
        <f t="shared" si="51"/>
        <v>0</v>
      </c>
      <c r="E147">
        <f t="shared" si="52"/>
        <v>0</v>
      </c>
      <c r="F147">
        <f t="shared" si="53"/>
        <v>0</v>
      </c>
      <c r="G147">
        <f t="shared" si="54"/>
        <v>0</v>
      </c>
      <c r="H147">
        <f t="shared" si="55"/>
        <v>0</v>
      </c>
      <c r="I147">
        <f t="shared" si="56"/>
        <v>0</v>
      </c>
      <c r="J147">
        <f t="shared" si="57"/>
        <v>0</v>
      </c>
      <c r="K147">
        <f t="shared" si="58"/>
        <v>0</v>
      </c>
      <c r="L147">
        <f t="shared" si="59"/>
        <v>0</v>
      </c>
      <c r="M147" s="4">
        <f t="shared" si="60"/>
        <v>14.290000000000001</v>
      </c>
      <c r="N147" s="4">
        <f t="shared" si="61"/>
        <v>15.969999999999999</v>
      </c>
      <c r="O147" s="4">
        <f t="shared" si="62"/>
        <v>22.36</v>
      </c>
      <c r="P147" s="4">
        <f t="shared" si="63"/>
        <v>28.19</v>
      </c>
      <c r="Q147" s="4">
        <f t="shared" si="64"/>
        <v>46.31</v>
      </c>
      <c r="R147" s="4">
        <f t="shared" si="65"/>
        <v>36.35</v>
      </c>
      <c r="S147" s="4">
        <f t="shared" si="66"/>
        <v>0</v>
      </c>
      <c r="T147" s="4">
        <f t="shared" si="67"/>
        <v>0</v>
      </c>
      <c r="U147" s="4">
        <f t="shared" si="68"/>
        <v>0</v>
      </c>
      <c r="V147" s="4">
        <f t="shared" si="69"/>
        <v>0</v>
      </c>
      <c r="W147">
        <f>SUMIFS('FAOstat _govt exp'!$L:$L,'FAOstat _govt exp'!$J:$J,FAOstat!W$4,'FAOstat _govt exp'!$H:$H,FAOstat!W$3,'FAOstat _govt exp'!$D:$D,FAOstat!$B147)</f>
        <v>14.07</v>
      </c>
      <c r="X147">
        <f>SUMIFS('FAOstat _govt exp'!$L:$L,'FAOstat _govt exp'!$J:$J,FAOstat!X$4,'FAOstat _govt exp'!$H:$H,FAOstat!X$3,'FAOstat _govt exp'!$D:$D,FAOstat!$B147)</f>
        <v>15.11</v>
      </c>
      <c r="Y147">
        <f>SUMIFS('FAOstat _govt exp'!$L:$L,'FAOstat _govt exp'!$J:$J,FAOstat!Y$4,'FAOstat _govt exp'!$H:$H,FAOstat!Y$3,'FAOstat _govt exp'!$D:$D,FAOstat!$B147)</f>
        <v>21.34</v>
      </c>
      <c r="Z147">
        <f>SUMIFS('FAOstat _govt exp'!$L:$L,'FAOstat _govt exp'!$J:$J,FAOstat!Z$4,'FAOstat _govt exp'!$H:$H,FAOstat!Z$3,'FAOstat _govt exp'!$D:$D,FAOstat!$B147)</f>
        <v>26.03</v>
      </c>
      <c r="AA147">
        <f>SUMIFS('FAOstat _govt exp'!$L:$L,'FAOstat _govt exp'!$J:$J,FAOstat!AA$4,'FAOstat _govt exp'!$H:$H,FAOstat!AA$3,'FAOstat _govt exp'!$D:$D,FAOstat!$B147)</f>
        <v>40.68</v>
      </c>
      <c r="AB147">
        <f>SUMIFS('FAOstat _govt exp'!$L:$L,'FAOstat _govt exp'!$J:$J,FAOstat!AB$4,'FAOstat _govt exp'!$H:$H,FAOstat!AB$3,'FAOstat _govt exp'!$D:$D,FAOstat!$B147)</f>
        <v>30</v>
      </c>
      <c r="AC147">
        <f>SUMIFS('FAOstat _govt exp'!$L:$L,'FAOstat _govt exp'!$J:$J,FAOstat!AC$4,'FAOstat _govt exp'!$H:$H,FAOstat!AC$3,'FAOstat _govt exp'!$D:$D,FAOstat!$B147)</f>
        <v>0</v>
      </c>
      <c r="AD147">
        <f>SUMIFS('FAOstat _govt exp'!$L:$L,'FAOstat _govt exp'!$J:$J,FAOstat!AD$4,'FAOstat _govt exp'!$H:$H,FAOstat!AD$3,'FAOstat _govt exp'!$D:$D,FAOstat!$B147)</f>
        <v>0</v>
      </c>
      <c r="AE147">
        <f>SUMIFS('FAOstat _govt exp'!$L:$L,'FAOstat _govt exp'!$J:$J,FAOstat!AE$4,'FAOstat _govt exp'!$H:$H,FAOstat!AE$3,'FAOstat _govt exp'!$D:$D,FAOstat!$B147)</f>
        <v>0</v>
      </c>
      <c r="AF147">
        <f>SUMIFS('FAOstat _govt exp'!$L:$L,'FAOstat _govt exp'!$J:$J,FAOstat!AF$4,'FAOstat _govt exp'!$H:$H,FAOstat!AF$3,'FAOstat _govt exp'!$D:$D,FAOstat!$B147)</f>
        <v>0</v>
      </c>
      <c r="AG147">
        <f>SUMIFS('FAOstat _govt exp'!$L:$L,'FAOstat _govt exp'!$J:$J,FAOstat!AG$4,'FAOstat _govt exp'!$H:$H,FAOstat!AG$3,'FAOstat _govt exp'!$D:$D,FAOstat!$B147)</f>
        <v>0.22</v>
      </c>
      <c r="AH147">
        <f>SUMIFS('FAOstat _govt exp'!$L:$L,'FAOstat _govt exp'!$J:$J,FAOstat!AH$4,'FAOstat _govt exp'!$H:$H,FAOstat!AH$3,'FAOstat _govt exp'!$D:$D,FAOstat!$B147)</f>
        <v>0.86</v>
      </c>
      <c r="AI147">
        <f>SUMIFS('FAOstat _govt exp'!$L:$L,'FAOstat _govt exp'!$J:$J,FAOstat!AI$4,'FAOstat _govt exp'!$H:$H,FAOstat!AI$3,'FAOstat _govt exp'!$D:$D,FAOstat!$B147)</f>
        <v>1.02</v>
      </c>
      <c r="AJ147">
        <f>SUMIFS('FAOstat _govt exp'!$L:$L,'FAOstat _govt exp'!$J:$J,FAOstat!AJ$4,'FAOstat _govt exp'!$H:$H,FAOstat!AJ$3,'FAOstat _govt exp'!$D:$D,FAOstat!$B147)</f>
        <v>2.16</v>
      </c>
      <c r="AK147">
        <f>SUMIFS('FAOstat _govt exp'!$L:$L,'FAOstat _govt exp'!$J:$J,FAOstat!AK$4,'FAOstat _govt exp'!$H:$H,FAOstat!AK$3,'FAOstat _govt exp'!$D:$D,FAOstat!$B147)</f>
        <v>5.63</v>
      </c>
      <c r="AL147">
        <f>SUMIFS('FAOstat _govt exp'!$L:$L,'FAOstat _govt exp'!$J:$J,FAOstat!AL$4,'FAOstat _govt exp'!$H:$H,FAOstat!AL$3,'FAOstat _govt exp'!$D:$D,FAOstat!$B147)</f>
        <v>6.35</v>
      </c>
      <c r="AM147">
        <f>SUMIFS('FAOstat _govt exp'!$L:$L,'FAOstat _govt exp'!$J:$J,FAOstat!AM$4,'FAOstat _govt exp'!$H:$H,FAOstat!AM$3,'FAOstat _govt exp'!$D:$D,FAOstat!$B147)</f>
        <v>0</v>
      </c>
      <c r="AN147">
        <f>SUMIFS('FAOstat _govt exp'!$L:$L,'FAOstat _govt exp'!$J:$J,FAOstat!AN$4,'FAOstat _govt exp'!$H:$H,FAOstat!AN$3,'FAOstat _govt exp'!$D:$D,FAOstat!$B147)</f>
        <v>0</v>
      </c>
      <c r="AO147">
        <f>SUMIFS('FAOstat _govt exp'!$L:$L,'FAOstat _govt exp'!$J:$J,FAOstat!AO$4,'FAOstat _govt exp'!$H:$H,FAOstat!AO$3,'FAOstat _govt exp'!$D:$D,FAOstat!$B147)</f>
        <v>0</v>
      </c>
      <c r="AP147">
        <f>SUMIFS('FAOstat _govt exp'!$L:$L,'FAOstat _govt exp'!$J:$J,FAOstat!AP$4,'FAOstat _govt exp'!$H:$H,FAOstat!AP$3,'FAOstat _govt exp'!$D:$D,FAOstat!$B147)</f>
        <v>0</v>
      </c>
      <c r="AQ147">
        <f>SUMIFS('FAOstat _govt exp'!$L:$L,'FAOstat _govt exp'!$J:$J,FAOstat!AQ$4,'FAOstat _govt exp'!$H:$H,FAOstat!AQ$3,'FAOstat _govt exp'!$D:$D,FAOstat!$B147)</f>
        <v>0</v>
      </c>
      <c r="AR147">
        <f>SUMIFS('FAOstat _govt exp'!$L:$L,'FAOstat _govt exp'!$J:$J,FAOstat!AR$4,'FAOstat _govt exp'!$H:$H,FAOstat!AR$3,'FAOstat _govt exp'!$D:$D,FAOstat!$B147)</f>
        <v>0</v>
      </c>
      <c r="AS147">
        <f>SUMIFS('FAOstat _govt exp'!$L:$L,'FAOstat _govt exp'!$J:$J,FAOstat!AS$4,'FAOstat _govt exp'!$H:$H,FAOstat!AS$3,'FAOstat _govt exp'!$D:$D,FAOstat!$B147)</f>
        <v>0</v>
      </c>
      <c r="AT147">
        <f>SUMIFS('FAOstat _govt exp'!$L:$L,'FAOstat _govt exp'!$J:$J,FAOstat!AT$4,'FAOstat _govt exp'!$H:$H,FAOstat!AT$3,'FAOstat _govt exp'!$D:$D,FAOstat!$B147)</f>
        <v>0</v>
      </c>
      <c r="AU147">
        <f>SUMIFS('FAOstat _govt exp'!$L:$L,'FAOstat _govt exp'!$J:$J,FAOstat!AU$4,'FAOstat _govt exp'!$H:$H,FAOstat!AU$3,'FAOstat _govt exp'!$D:$D,FAOstat!$B147)</f>
        <v>0</v>
      </c>
      <c r="AV147">
        <f>SUMIFS('FAOstat _govt exp'!$L:$L,'FAOstat _govt exp'!$J:$J,FAOstat!AV$4,'FAOstat _govt exp'!$H:$H,FAOstat!AV$3,'FAOstat _govt exp'!$D:$D,FAOstat!$B147)</f>
        <v>0</v>
      </c>
      <c r="AW147">
        <f>SUMIFS('FAOstat _govt exp'!$L:$L,'FAOstat _govt exp'!$J:$J,FAOstat!AW$4,'FAOstat _govt exp'!$H:$H,FAOstat!AW$3,'FAOstat _govt exp'!$D:$D,FAOstat!$B147)</f>
        <v>0</v>
      </c>
      <c r="AX147">
        <f>SUMIFS('FAOstat _govt exp'!$L:$L,'FAOstat _govt exp'!$J:$J,FAOstat!AX$4,'FAOstat _govt exp'!$H:$H,FAOstat!AX$3,'FAOstat _govt exp'!$D:$D,FAOstat!$B147)</f>
        <v>0</v>
      </c>
      <c r="AY147">
        <f>SUMIFS('FAOstat _govt exp'!$L:$L,'FAOstat _govt exp'!$J:$J,FAOstat!AY$4,'FAOstat _govt exp'!$H:$H,FAOstat!AY$3,'FAOstat _govt exp'!$D:$D,FAOstat!$B147)</f>
        <v>0</v>
      </c>
      <c r="AZ147">
        <f>SUMIFS('FAOstat _govt exp'!$L:$L,'FAOstat _govt exp'!$J:$J,FAOstat!AZ$4,'FAOstat _govt exp'!$H:$H,FAOstat!AZ$3,'FAOstat _govt exp'!$D:$D,FAOstat!$B147)</f>
        <v>0</v>
      </c>
      <c r="BA147">
        <f>SUMIFS('FAOstat _govt exp'!$L:$L,'FAOstat _govt exp'!$J:$J,FAOstat!BA$4,'FAOstat _govt exp'!$H:$H,FAOstat!BA$3,'FAOstat _govt exp'!$D:$D,FAOstat!$B147)</f>
        <v>14.07</v>
      </c>
      <c r="BB147">
        <f>SUMIFS('FAOstat _govt exp'!$L:$L,'FAOstat _govt exp'!$J:$J,FAOstat!BB$4,'FAOstat _govt exp'!$H:$H,FAOstat!BB$3,'FAOstat _govt exp'!$D:$D,FAOstat!$B147)</f>
        <v>15.11</v>
      </c>
      <c r="BC147">
        <f>SUMIFS('FAOstat _govt exp'!$L:$L,'FAOstat _govt exp'!$J:$J,FAOstat!BC$4,'FAOstat _govt exp'!$H:$H,FAOstat!BC$3,'FAOstat _govt exp'!$D:$D,FAOstat!$B147)</f>
        <v>21.34</v>
      </c>
      <c r="BD147">
        <f>SUMIFS('FAOstat _govt exp'!$L:$L,'FAOstat _govt exp'!$J:$J,FAOstat!BD$4,'FAOstat _govt exp'!$H:$H,FAOstat!BD$3,'FAOstat _govt exp'!$D:$D,FAOstat!$B147)</f>
        <v>26.03</v>
      </c>
      <c r="BE147">
        <f>SUMIFS('FAOstat _govt exp'!$L:$L,'FAOstat _govt exp'!$J:$J,FAOstat!BE$4,'FAOstat _govt exp'!$H:$H,FAOstat!BE$3,'FAOstat _govt exp'!$D:$D,FAOstat!$B147)</f>
        <v>40.68</v>
      </c>
      <c r="BF147">
        <f>SUMIFS('FAOstat _govt exp'!$L:$L,'FAOstat _govt exp'!$J:$J,FAOstat!BF$4,'FAOstat _govt exp'!$H:$H,FAOstat!BF$3,'FAOstat _govt exp'!$D:$D,FAOstat!$B147)</f>
        <v>30</v>
      </c>
      <c r="BG147">
        <f>SUMIFS('FAOstat _govt exp'!$L:$L,'FAOstat _govt exp'!$J:$J,FAOstat!BG$4,'FAOstat _govt exp'!$H:$H,FAOstat!BG$3,'FAOstat _govt exp'!$D:$D,FAOstat!$B147)</f>
        <v>0</v>
      </c>
      <c r="BH147">
        <f>SUMIFS('FAOstat _govt exp'!$L:$L,'FAOstat _govt exp'!$J:$J,FAOstat!BH$4,'FAOstat _govt exp'!$H:$H,FAOstat!BH$3,'FAOstat _govt exp'!$D:$D,FAOstat!$B147)</f>
        <v>0</v>
      </c>
      <c r="BI147">
        <f>SUMIFS('FAOstat _govt exp'!$L:$L,'FAOstat _govt exp'!$J:$J,FAOstat!BI$4,'FAOstat _govt exp'!$H:$H,FAOstat!BI$3,'FAOstat _govt exp'!$D:$D,FAOstat!$B147)</f>
        <v>0</v>
      </c>
      <c r="BJ147">
        <f>SUMIFS('FAOstat _govt exp'!$L:$L,'FAOstat _govt exp'!$J:$J,FAOstat!BJ$4,'FAOstat _govt exp'!$H:$H,FAOstat!BJ$3,'FAOstat _govt exp'!$D:$D,FAOstat!$B147)</f>
        <v>0</v>
      </c>
      <c r="BK147">
        <f>SUMIFS('FAOstat _govt exp'!$L:$L,'FAOstat _govt exp'!$J:$J,FAOstat!BK$4,'FAOstat _govt exp'!$H:$H,FAOstat!BK$3,'FAOstat _govt exp'!$D:$D,FAOstat!$B147)</f>
        <v>0.22</v>
      </c>
      <c r="BL147">
        <f>SUMIFS('FAOstat _govt exp'!$L:$L,'FAOstat _govt exp'!$J:$J,FAOstat!BL$4,'FAOstat _govt exp'!$H:$H,FAOstat!BL$3,'FAOstat _govt exp'!$D:$D,FAOstat!$B147)</f>
        <v>0.86</v>
      </c>
      <c r="BM147">
        <f>SUMIFS('FAOstat _govt exp'!$L:$L,'FAOstat _govt exp'!$J:$J,FAOstat!BM$4,'FAOstat _govt exp'!$H:$H,FAOstat!BM$3,'FAOstat _govt exp'!$D:$D,FAOstat!$B147)</f>
        <v>1.02</v>
      </c>
      <c r="BN147">
        <f>SUMIFS('FAOstat _govt exp'!$L:$L,'FAOstat _govt exp'!$J:$J,FAOstat!BN$4,'FAOstat _govt exp'!$H:$H,FAOstat!BN$3,'FAOstat _govt exp'!$D:$D,FAOstat!$B147)</f>
        <v>2.16</v>
      </c>
      <c r="BO147">
        <f>SUMIFS('FAOstat _govt exp'!$L:$L,'FAOstat _govt exp'!$J:$J,FAOstat!BO$4,'FAOstat _govt exp'!$H:$H,FAOstat!BO$3,'FAOstat _govt exp'!$D:$D,FAOstat!$B147)</f>
        <v>5.63</v>
      </c>
      <c r="BP147">
        <f>SUMIFS('FAOstat _govt exp'!$L:$L,'FAOstat _govt exp'!$J:$J,FAOstat!BP$4,'FAOstat _govt exp'!$H:$H,FAOstat!BP$3,'FAOstat _govt exp'!$D:$D,FAOstat!$B147)</f>
        <v>6.35</v>
      </c>
      <c r="BQ147">
        <f>SUMIFS('FAOstat _govt exp'!$L:$L,'FAOstat _govt exp'!$J:$J,FAOstat!BQ$4,'FAOstat _govt exp'!$H:$H,FAOstat!BQ$3,'FAOstat _govt exp'!$D:$D,FAOstat!$B147)</f>
        <v>0</v>
      </c>
      <c r="BR147">
        <f>SUMIFS('FAOstat _govt exp'!$L:$L,'FAOstat _govt exp'!$J:$J,FAOstat!BR$4,'FAOstat _govt exp'!$H:$H,FAOstat!BR$3,'FAOstat _govt exp'!$D:$D,FAOstat!$B147)</f>
        <v>0</v>
      </c>
      <c r="BS147">
        <f>SUMIFS('FAOstat _govt exp'!$L:$L,'FAOstat _govt exp'!$J:$J,FAOstat!BS$4,'FAOstat _govt exp'!$H:$H,FAOstat!BS$3,'FAOstat _govt exp'!$D:$D,FAOstat!$B147)</f>
        <v>0</v>
      </c>
      <c r="BT147">
        <f>SUMIFS('FAOstat _govt exp'!$L:$L,'FAOstat _govt exp'!$J:$J,FAOstat!BT$4,'FAOstat _govt exp'!$H:$H,FAOstat!BT$3,'FAOstat _govt exp'!$D:$D,FAOstat!$B147)</f>
        <v>0</v>
      </c>
      <c r="BU147">
        <f>SUMIFS('FAOstat _govt exp'!$L:$L,'FAOstat _govt exp'!$J:$J,FAOstat!BU$4,'FAOstat _govt exp'!$H:$H,FAOstat!BU$3,'FAOstat _govt exp'!$D:$D,FAOstat!$B147)</f>
        <v>0</v>
      </c>
      <c r="BV147">
        <f>SUMIFS('FAOstat _govt exp'!$L:$L,'FAOstat _govt exp'!$J:$J,FAOstat!BV$4,'FAOstat _govt exp'!$H:$H,FAOstat!BV$3,'FAOstat _govt exp'!$D:$D,FAOstat!$B147)</f>
        <v>0</v>
      </c>
      <c r="BW147">
        <f>SUMIFS('FAOstat _govt exp'!$L:$L,'FAOstat _govt exp'!$J:$J,FAOstat!BW$4,'FAOstat _govt exp'!$H:$H,FAOstat!BW$3,'FAOstat _govt exp'!$D:$D,FAOstat!$B147)</f>
        <v>0</v>
      </c>
      <c r="BX147">
        <f>SUMIFS('FAOstat _govt exp'!$L:$L,'FAOstat _govt exp'!$J:$J,FAOstat!BX$4,'FAOstat _govt exp'!$H:$H,FAOstat!BX$3,'FAOstat _govt exp'!$D:$D,FAOstat!$B147)</f>
        <v>0</v>
      </c>
      <c r="BY147">
        <f>SUMIFS('FAOstat _govt exp'!$L:$L,'FAOstat _govt exp'!$J:$J,FAOstat!BY$4,'FAOstat _govt exp'!$H:$H,FAOstat!BY$3,'FAOstat _govt exp'!$D:$D,FAOstat!$B147)</f>
        <v>0</v>
      </c>
      <c r="BZ147">
        <f>SUMIFS('FAOstat _govt exp'!$L:$L,'FAOstat _govt exp'!$J:$J,FAOstat!BZ$4,'FAOstat _govt exp'!$H:$H,FAOstat!BZ$3,'FAOstat _govt exp'!$D:$D,FAOstat!$B147)</f>
        <v>0</v>
      </c>
      <c r="CA147">
        <f>SUMIFS('FAOstat _govt exp'!$L:$L,'FAOstat _govt exp'!$J:$J,FAOstat!CA$4,'FAOstat _govt exp'!$H:$H,FAOstat!CA$3,'FAOstat _govt exp'!$D:$D,FAOstat!$B147)</f>
        <v>0</v>
      </c>
      <c r="CB147">
        <f>SUMIFS('FAOstat _govt exp'!$L:$L,'FAOstat _govt exp'!$J:$J,FAOstat!CB$4,'FAOstat _govt exp'!$H:$H,FAOstat!CB$3,'FAOstat _govt exp'!$D:$D,FAOstat!$B147)</f>
        <v>0</v>
      </c>
      <c r="CC147">
        <f>SUMIFS('FAOstat _govt exp'!$L:$L,'FAOstat _govt exp'!$J:$J,FAOstat!CC$4,'FAOstat _govt exp'!$H:$H,FAOstat!CC$3,'FAOstat _govt exp'!$D:$D,FAOstat!$B147)</f>
        <v>0</v>
      </c>
      <c r="CD147">
        <f>SUMIFS('FAOstat _govt exp'!$L:$L,'FAOstat _govt exp'!$J:$J,FAOstat!CD$4,'FAOstat _govt exp'!$H:$H,FAOstat!CD$3,'FAOstat _govt exp'!$D:$D,FAOstat!$B147)</f>
        <v>0</v>
      </c>
      <c r="CE147" s="4">
        <f>SUMIFS('FAOstat_value added'!$L:$L,'FAOstat_value added'!$J:$J,FAOstat!CE$4,'FAOstat_value added'!$D:$D,FAOstat!$B147)</f>
        <v>225.811566</v>
      </c>
      <c r="CF147" s="4">
        <f>IF(SUMIFS('FAOstat_value added'!$L:$L,'FAOstat_value added'!$J:$J,FAOstat!CF$4,'FAOstat_value added'!$D:$D,FAOstat!$B147)=0,CE147*(1+Assumptions!$C$10),SUMIFS('FAOstat_value added'!$L:$L,'FAOstat_value added'!$J:$J,FAOstat!CF$4,'FAOstat_value added'!$D:$D,FAOstat!$B147))</f>
        <v>231.20748399999999</v>
      </c>
      <c r="CG147" s="4">
        <f>IF(SUMIFS('FAOstat_value added'!$L:$L,'FAOstat_value added'!$J:$J,FAOstat!CG$4,'FAOstat_value added'!$D:$D,FAOstat!$B147)=0,CF147*(1+Assumptions!$C$10),SUMIFS('FAOstat_value added'!$L:$L,'FAOstat_value added'!$J:$J,FAOstat!CG$4,'FAOstat_value added'!$D:$D,FAOstat!$B147))</f>
        <v>297.43019500000003</v>
      </c>
      <c r="CH147" s="4">
        <f>IF(SUMIFS('FAOstat_value added'!$L:$L,'FAOstat_value added'!$J:$J,FAOstat!CH$4,'FAOstat_value added'!$D:$D,FAOstat!$B147)=0,CG147*(1+Assumptions!$C$10),SUMIFS('FAOstat_value added'!$L:$L,'FAOstat_value added'!$J:$J,FAOstat!CH$4,'FAOstat_value added'!$D:$D,FAOstat!$B147))</f>
        <v>294.77044599999999</v>
      </c>
      <c r="CI147" s="4">
        <f>IF(SUMIFS('FAOstat_value added'!$L:$L,'FAOstat_value added'!$J:$J,FAOstat!CI$4,'FAOstat_value added'!$D:$D,FAOstat!$B147)=0,CH147*(1+Assumptions!$C$10),SUMIFS('FAOstat_value added'!$L:$L,'FAOstat_value added'!$J:$J,FAOstat!CI$4,'FAOstat_value added'!$D:$D,FAOstat!$B147))</f>
        <v>295.51384000000002</v>
      </c>
      <c r="CJ147" s="4">
        <f>IF(SUMIFS('FAOstat_value added'!$L:$L,'FAOstat_value added'!$J:$J,FAOstat!CJ$4,'FAOstat_value added'!$D:$D,FAOstat!$B147)=0,CI147*(1+Assumptions!$C$10),SUMIFS('FAOstat_value added'!$L:$L,'FAOstat_value added'!$J:$J,FAOstat!CJ$4,'FAOstat_value added'!$D:$D,FAOstat!$B147))</f>
        <v>272.42052799999999</v>
      </c>
      <c r="CK147" s="4">
        <f>IF(SUMIFS('FAOstat_value added'!$L:$L,'FAOstat_value added'!$J:$J,FAOstat!CK$4,'FAOstat_value added'!$D:$D,FAOstat!$B147)=0,CJ147*(1+Assumptions!$C$10),SUMIFS('FAOstat_value added'!$L:$L,'FAOstat_value added'!$J:$J,FAOstat!CK$4,'FAOstat_value added'!$D:$D,FAOstat!$B147))</f>
        <v>268.83079500000002</v>
      </c>
      <c r="CL147" s="4">
        <f>IF(SUMIFS('FAOstat_value added'!$L:$L,'FAOstat_value added'!$J:$J,FAOstat!CL$4,'FAOstat_value added'!$D:$D,FAOstat!$B147)=0,CK147*(1+Assumptions!$C$10),SUMIFS('FAOstat_value added'!$L:$L,'FAOstat_value added'!$J:$J,FAOstat!CL$4,'FAOstat_value added'!$D:$D,FAOstat!$B147))</f>
        <v>259.53042799999997</v>
      </c>
      <c r="CM147" s="4">
        <f>IF(SUMIFS('FAOstat_value added'!$L:$L,'FAOstat_value added'!$J:$J,FAOstat!CM$4,'FAOstat_value added'!$D:$D,FAOstat!$B147)=0,CL147*(1+Assumptions!$C$10),SUMIFS('FAOstat_value added'!$L:$L,'FAOstat_value added'!$J:$J,FAOstat!CM$4,'FAOstat_value added'!$D:$D,FAOstat!$B147))</f>
        <v>257.937635</v>
      </c>
      <c r="CN147" s="4">
        <f>IF(SUMIFS('FAOstat_value added'!$L:$L,'FAOstat_value added'!$J:$J,FAOstat!CN$4,'FAOstat_value added'!$D:$D,FAOstat!$B147)=0,CM147*(1+Assumptions!$C$10),SUMIFS('FAOstat_value added'!$L:$L,'FAOstat_value added'!$J:$J,FAOstat!CN$4,'FAOstat_value added'!$D:$D,FAOstat!$B147))</f>
        <v>263.09638769999998</v>
      </c>
      <c r="CO147" s="36">
        <f t="shared" si="70"/>
        <v>-1</v>
      </c>
    </row>
    <row r="148" spans="2:93" x14ac:dyDescent="0.35">
      <c r="B148" t="s">
        <v>317</v>
      </c>
      <c r="C148">
        <f t="shared" si="50"/>
        <v>0</v>
      </c>
      <c r="D148">
        <f t="shared" si="51"/>
        <v>0</v>
      </c>
      <c r="E148">
        <f t="shared" si="52"/>
        <v>5</v>
      </c>
      <c r="F148">
        <f t="shared" si="53"/>
        <v>9.3699999999999992</v>
      </c>
      <c r="G148">
        <f t="shared" si="54"/>
        <v>8.7200000000000006</v>
      </c>
      <c r="H148">
        <f t="shared" si="55"/>
        <v>2.91</v>
      </c>
      <c r="I148">
        <f t="shared" si="56"/>
        <v>3.34</v>
      </c>
      <c r="J148">
        <f t="shared" si="57"/>
        <v>2.68</v>
      </c>
      <c r="K148">
        <f t="shared" si="58"/>
        <v>4.41</v>
      </c>
      <c r="L148">
        <f t="shared" si="59"/>
        <v>0</v>
      </c>
      <c r="M148" s="4">
        <f t="shared" si="60"/>
        <v>0</v>
      </c>
      <c r="N148" s="4">
        <f t="shared" si="61"/>
        <v>0</v>
      </c>
      <c r="O148" s="4">
        <f t="shared" si="62"/>
        <v>78.81</v>
      </c>
      <c r="P148" s="4">
        <f t="shared" si="63"/>
        <v>102.55000000000001</v>
      </c>
      <c r="Q148" s="4">
        <f t="shared" si="64"/>
        <v>111.1</v>
      </c>
      <c r="R148" s="4">
        <f t="shared" si="65"/>
        <v>103.89</v>
      </c>
      <c r="S148" s="4">
        <f t="shared" si="66"/>
        <v>94.91</v>
      </c>
      <c r="T148" s="4">
        <f t="shared" si="67"/>
        <v>98.51</v>
      </c>
      <c r="U148" s="4">
        <f t="shared" si="68"/>
        <v>95.82</v>
      </c>
      <c r="V148" s="4">
        <f t="shared" si="69"/>
        <v>0</v>
      </c>
      <c r="W148">
        <f>SUMIFS('FAOstat _govt exp'!$L:$L,'FAOstat _govt exp'!$J:$J,FAOstat!W$4,'FAOstat _govt exp'!$H:$H,FAOstat!W$3,'FAOstat _govt exp'!$D:$D,FAOstat!$B148)</f>
        <v>0</v>
      </c>
      <c r="X148">
        <f>SUMIFS('FAOstat _govt exp'!$L:$L,'FAOstat _govt exp'!$J:$J,FAOstat!X$4,'FAOstat _govt exp'!$H:$H,FAOstat!X$3,'FAOstat _govt exp'!$D:$D,FAOstat!$B148)</f>
        <v>0</v>
      </c>
      <c r="Y148">
        <f>SUMIFS('FAOstat _govt exp'!$L:$L,'FAOstat _govt exp'!$J:$J,FAOstat!Y$4,'FAOstat _govt exp'!$H:$H,FAOstat!Y$3,'FAOstat _govt exp'!$D:$D,FAOstat!$B148)</f>
        <v>0</v>
      </c>
      <c r="Z148">
        <f>SUMIFS('FAOstat _govt exp'!$L:$L,'FAOstat _govt exp'!$J:$J,FAOstat!Z$4,'FAOstat _govt exp'!$H:$H,FAOstat!Z$3,'FAOstat _govt exp'!$D:$D,FAOstat!$B148)</f>
        <v>93.18</v>
      </c>
      <c r="AA148">
        <f>SUMIFS('FAOstat _govt exp'!$L:$L,'FAOstat _govt exp'!$J:$J,FAOstat!AA$4,'FAOstat _govt exp'!$H:$H,FAOstat!AA$3,'FAOstat _govt exp'!$D:$D,FAOstat!$B148)</f>
        <v>102.38</v>
      </c>
      <c r="AB148">
        <f>SUMIFS('FAOstat _govt exp'!$L:$L,'FAOstat _govt exp'!$J:$J,FAOstat!AB$4,'FAOstat _govt exp'!$H:$H,FAOstat!AB$3,'FAOstat _govt exp'!$D:$D,FAOstat!$B148)</f>
        <v>100.98</v>
      </c>
      <c r="AC148">
        <f>SUMIFS('FAOstat _govt exp'!$L:$L,'FAOstat _govt exp'!$J:$J,FAOstat!AC$4,'FAOstat _govt exp'!$H:$H,FAOstat!AC$3,'FAOstat _govt exp'!$D:$D,FAOstat!$B148)</f>
        <v>91.57</v>
      </c>
      <c r="AD148">
        <f>SUMIFS('FAOstat _govt exp'!$L:$L,'FAOstat _govt exp'!$J:$J,FAOstat!AD$4,'FAOstat _govt exp'!$H:$H,FAOstat!AD$3,'FAOstat _govt exp'!$D:$D,FAOstat!$B148)</f>
        <v>95.83</v>
      </c>
      <c r="AE148">
        <f>SUMIFS('FAOstat _govt exp'!$L:$L,'FAOstat _govt exp'!$J:$J,FAOstat!AE$4,'FAOstat _govt exp'!$H:$H,FAOstat!AE$3,'FAOstat _govt exp'!$D:$D,FAOstat!$B148)</f>
        <v>91.41</v>
      </c>
      <c r="AF148">
        <f>SUMIFS('FAOstat _govt exp'!$L:$L,'FAOstat _govt exp'!$J:$J,FAOstat!AF$4,'FAOstat _govt exp'!$H:$H,FAOstat!AF$3,'FAOstat _govt exp'!$D:$D,FAOstat!$B148)</f>
        <v>0</v>
      </c>
      <c r="AG148">
        <f>SUMIFS('FAOstat _govt exp'!$L:$L,'FAOstat _govt exp'!$J:$J,FAOstat!AG$4,'FAOstat _govt exp'!$H:$H,FAOstat!AG$3,'FAOstat _govt exp'!$D:$D,FAOstat!$B148)</f>
        <v>0</v>
      </c>
      <c r="AH148">
        <f>SUMIFS('FAOstat _govt exp'!$L:$L,'FAOstat _govt exp'!$J:$J,FAOstat!AH$4,'FAOstat _govt exp'!$H:$H,FAOstat!AH$3,'FAOstat _govt exp'!$D:$D,FAOstat!$B148)</f>
        <v>0</v>
      </c>
      <c r="AI148">
        <f>SUMIFS('FAOstat _govt exp'!$L:$L,'FAOstat _govt exp'!$J:$J,FAOstat!AI$4,'FAOstat _govt exp'!$H:$H,FAOstat!AI$3,'FAOstat _govt exp'!$D:$D,FAOstat!$B148)</f>
        <v>0</v>
      </c>
      <c r="AJ148">
        <f>SUMIFS('FAOstat _govt exp'!$L:$L,'FAOstat _govt exp'!$J:$J,FAOstat!AJ$4,'FAOstat _govt exp'!$H:$H,FAOstat!AJ$3,'FAOstat _govt exp'!$D:$D,FAOstat!$B148)</f>
        <v>0</v>
      </c>
      <c r="AK148">
        <f>SUMIFS('FAOstat _govt exp'!$L:$L,'FAOstat _govt exp'!$J:$J,FAOstat!AK$4,'FAOstat _govt exp'!$H:$H,FAOstat!AK$3,'FAOstat _govt exp'!$D:$D,FAOstat!$B148)</f>
        <v>0</v>
      </c>
      <c r="AL148">
        <f>SUMIFS('FAOstat _govt exp'!$L:$L,'FAOstat _govt exp'!$J:$J,FAOstat!AL$4,'FAOstat _govt exp'!$H:$H,FAOstat!AL$3,'FAOstat _govt exp'!$D:$D,FAOstat!$B148)</f>
        <v>0</v>
      </c>
      <c r="AM148">
        <f>SUMIFS('FAOstat _govt exp'!$L:$L,'FAOstat _govt exp'!$J:$J,FAOstat!AM$4,'FAOstat _govt exp'!$H:$H,FAOstat!AM$3,'FAOstat _govt exp'!$D:$D,FAOstat!$B148)</f>
        <v>0</v>
      </c>
      <c r="AN148">
        <f>SUMIFS('FAOstat _govt exp'!$L:$L,'FAOstat _govt exp'!$J:$J,FAOstat!AN$4,'FAOstat _govt exp'!$H:$H,FAOstat!AN$3,'FAOstat _govt exp'!$D:$D,FAOstat!$B148)</f>
        <v>0</v>
      </c>
      <c r="AO148">
        <f>SUMIFS('FAOstat _govt exp'!$L:$L,'FAOstat _govt exp'!$J:$J,FAOstat!AO$4,'FAOstat _govt exp'!$H:$H,FAOstat!AO$3,'FAOstat _govt exp'!$D:$D,FAOstat!$B148)</f>
        <v>0</v>
      </c>
      <c r="AP148">
        <f>SUMIFS('FAOstat _govt exp'!$L:$L,'FAOstat _govt exp'!$J:$J,FAOstat!AP$4,'FAOstat _govt exp'!$H:$H,FAOstat!AP$3,'FAOstat _govt exp'!$D:$D,FAOstat!$B148)</f>
        <v>0</v>
      </c>
      <c r="AQ148">
        <f>SUMIFS('FAOstat _govt exp'!$L:$L,'FAOstat _govt exp'!$J:$J,FAOstat!AQ$4,'FAOstat _govt exp'!$H:$H,FAOstat!AQ$3,'FAOstat _govt exp'!$D:$D,FAOstat!$B148)</f>
        <v>0</v>
      </c>
      <c r="AR148">
        <f>SUMIFS('FAOstat _govt exp'!$L:$L,'FAOstat _govt exp'!$J:$J,FAOstat!AR$4,'FAOstat _govt exp'!$H:$H,FAOstat!AR$3,'FAOstat _govt exp'!$D:$D,FAOstat!$B148)</f>
        <v>0</v>
      </c>
      <c r="AS148">
        <f>SUMIFS('FAOstat _govt exp'!$L:$L,'FAOstat _govt exp'!$J:$J,FAOstat!AS$4,'FAOstat _govt exp'!$H:$H,FAOstat!AS$3,'FAOstat _govt exp'!$D:$D,FAOstat!$B148)</f>
        <v>0</v>
      </c>
      <c r="AT148">
        <f>SUMIFS('FAOstat _govt exp'!$L:$L,'FAOstat _govt exp'!$J:$J,FAOstat!AT$4,'FAOstat _govt exp'!$H:$H,FAOstat!AT$3,'FAOstat _govt exp'!$D:$D,FAOstat!$B148)</f>
        <v>9.3699999999999992</v>
      </c>
      <c r="AU148">
        <f>SUMIFS('FAOstat _govt exp'!$L:$L,'FAOstat _govt exp'!$J:$J,FAOstat!AU$4,'FAOstat _govt exp'!$H:$H,FAOstat!AU$3,'FAOstat _govt exp'!$D:$D,FAOstat!$B148)</f>
        <v>8.7200000000000006</v>
      </c>
      <c r="AV148">
        <f>SUMIFS('FAOstat _govt exp'!$L:$L,'FAOstat _govt exp'!$J:$J,FAOstat!AV$4,'FAOstat _govt exp'!$H:$H,FAOstat!AV$3,'FAOstat _govt exp'!$D:$D,FAOstat!$B148)</f>
        <v>2.91</v>
      </c>
      <c r="AW148">
        <f>SUMIFS('FAOstat _govt exp'!$L:$L,'FAOstat _govt exp'!$J:$J,FAOstat!AW$4,'FAOstat _govt exp'!$H:$H,FAOstat!AW$3,'FAOstat _govt exp'!$D:$D,FAOstat!$B148)</f>
        <v>3.34</v>
      </c>
      <c r="AX148">
        <f>SUMIFS('FAOstat _govt exp'!$L:$L,'FAOstat _govt exp'!$J:$J,FAOstat!AX$4,'FAOstat _govt exp'!$H:$H,FAOstat!AX$3,'FAOstat _govt exp'!$D:$D,FAOstat!$B148)</f>
        <v>2.68</v>
      </c>
      <c r="AY148">
        <f>SUMIFS('FAOstat _govt exp'!$L:$L,'FAOstat _govt exp'!$J:$J,FAOstat!AY$4,'FAOstat _govt exp'!$H:$H,FAOstat!AY$3,'FAOstat _govt exp'!$D:$D,FAOstat!$B148)</f>
        <v>4.41</v>
      </c>
      <c r="AZ148">
        <f>SUMIFS('FAOstat _govt exp'!$L:$L,'FAOstat _govt exp'!$J:$J,FAOstat!AZ$4,'FAOstat _govt exp'!$H:$H,FAOstat!AZ$3,'FAOstat _govt exp'!$D:$D,FAOstat!$B148)</f>
        <v>0</v>
      </c>
      <c r="BA148">
        <f>SUMIFS('FAOstat _govt exp'!$L:$L,'FAOstat _govt exp'!$J:$J,FAOstat!BA$4,'FAOstat _govt exp'!$H:$H,FAOstat!BA$3,'FAOstat _govt exp'!$D:$D,FAOstat!$B148)</f>
        <v>0</v>
      </c>
      <c r="BB148">
        <f>SUMIFS('FAOstat _govt exp'!$L:$L,'FAOstat _govt exp'!$J:$J,FAOstat!BB$4,'FAOstat _govt exp'!$H:$H,FAOstat!BB$3,'FAOstat _govt exp'!$D:$D,FAOstat!$B148)</f>
        <v>0</v>
      </c>
      <c r="BC148">
        <f>SUMIFS('FAOstat _govt exp'!$L:$L,'FAOstat _govt exp'!$J:$J,FAOstat!BC$4,'FAOstat _govt exp'!$H:$H,FAOstat!BC$3,'FAOstat _govt exp'!$D:$D,FAOstat!$B148)</f>
        <v>73.81</v>
      </c>
      <c r="BD148">
        <f>SUMIFS('FAOstat _govt exp'!$L:$L,'FAOstat _govt exp'!$J:$J,FAOstat!BD$4,'FAOstat _govt exp'!$H:$H,FAOstat!BD$3,'FAOstat _govt exp'!$D:$D,FAOstat!$B148)</f>
        <v>93.18</v>
      </c>
      <c r="BE148">
        <f>SUMIFS('FAOstat _govt exp'!$L:$L,'FAOstat _govt exp'!$J:$J,FAOstat!BE$4,'FAOstat _govt exp'!$H:$H,FAOstat!BE$3,'FAOstat _govt exp'!$D:$D,FAOstat!$B148)</f>
        <v>102.38</v>
      </c>
      <c r="BF148">
        <f>SUMIFS('FAOstat _govt exp'!$L:$L,'FAOstat _govt exp'!$J:$J,FAOstat!BF$4,'FAOstat _govt exp'!$H:$H,FAOstat!BF$3,'FAOstat _govt exp'!$D:$D,FAOstat!$B148)</f>
        <v>100.98</v>
      </c>
      <c r="BG148">
        <f>SUMIFS('FAOstat _govt exp'!$L:$L,'FAOstat _govt exp'!$J:$J,FAOstat!BG$4,'FAOstat _govt exp'!$H:$H,FAOstat!BG$3,'FAOstat _govt exp'!$D:$D,FAOstat!$B148)</f>
        <v>91.57</v>
      </c>
      <c r="BH148">
        <f>SUMIFS('FAOstat _govt exp'!$L:$L,'FAOstat _govt exp'!$J:$J,FAOstat!BH$4,'FAOstat _govt exp'!$H:$H,FAOstat!BH$3,'FAOstat _govt exp'!$D:$D,FAOstat!$B148)</f>
        <v>95.83</v>
      </c>
      <c r="BI148">
        <f>SUMIFS('FAOstat _govt exp'!$L:$L,'FAOstat _govt exp'!$J:$J,FAOstat!BI$4,'FAOstat _govt exp'!$H:$H,FAOstat!BI$3,'FAOstat _govt exp'!$D:$D,FAOstat!$B148)</f>
        <v>91.41</v>
      </c>
      <c r="BJ148">
        <f>SUMIFS('FAOstat _govt exp'!$L:$L,'FAOstat _govt exp'!$J:$J,FAOstat!BJ$4,'FAOstat _govt exp'!$H:$H,FAOstat!BJ$3,'FAOstat _govt exp'!$D:$D,FAOstat!$B148)</f>
        <v>0</v>
      </c>
      <c r="BK148">
        <f>SUMIFS('FAOstat _govt exp'!$L:$L,'FAOstat _govt exp'!$J:$J,FAOstat!BK$4,'FAOstat _govt exp'!$H:$H,FAOstat!BK$3,'FAOstat _govt exp'!$D:$D,FAOstat!$B148)</f>
        <v>0</v>
      </c>
      <c r="BL148">
        <f>SUMIFS('FAOstat _govt exp'!$L:$L,'FAOstat _govt exp'!$J:$J,FAOstat!BL$4,'FAOstat _govt exp'!$H:$H,FAOstat!BL$3,'FAOstat _govt exp'!$D:$D,FAOstat!$B148)</f>
        <v>0</v>
      </c>
      <c r="BM148">
        <f>SUMIFS('FAOstat _govt exp'!$L:$L,'FAOstat _govt exp'!$J:$J,FAOstat!BM$4,'FAOstat _govt exp'!$H:$H,FAOstat!BM$3,'FAOstat _govt exp'!$D:$D,FAOstat!$B148)</f>
        <v>0</v>
      </c>
      <c r="BN148">
        <f>SUMIFS('FAOstat _govt exp'!$L:$L,'FAOstat _govt exp'!$J:$J,FAOstat!BN$4,'FAOstat _govt exp'!$H:$H,FAOstat!BN$3,'FAOstat _govt exp'!$D:$D,FAOstat!$B148)</f>
        <v>0</v>
      </c>
      <c r="BO148">
        <f>SUMIFS('FAOstat _govt exp'!$L:$L,'FAOstat _govt exp'!$J:$J,FAOstat!BO$4,'FAOstat _govt exp'!$H:$H,FAOstat!BO$3,'FAOstat _govt exp'!$D:$D,FAOstat!$B148)</f>
        <v>0</v>
      </c>
      <c r="BP148">
        <f>SUMIFS('FAOstat _govt exp'!$L:$L,'FAOstat _govt exp'!$J:$J,FAOstat!BP$4,'FAOstat _govt exp'!$H:$H,FAOstat!BP$3,'FAOstat _govt exp'!$D:$D,FAOstat!$B148)</f>
        <v>0</v>
      </c>
      <c r="BQ148">
        <f>SUMIFS('FAOstat _govt exp'!$L:$L,'FAOstat _govt exp'!$J:$J,FAOstat!BQ$4,'FAOstat _govt exp'!$H:$H,FAOstat!BQ$3,'FAOstat _govt exp'!$D:$D,FAOstat!$B148)</f>
        <v>0</v>
      </c>
      <c r="BR148">
        <f>SUMIFS('FAOstat _govt exp'!$L:$L,'FAOstat _govt exp'!$J:$J,FAOstat!BR$4,'FAOstat _govt exp'!$H:$H,FAOstat!BR$3,'FAOstat _govt exp'!$D:$D,FAOstat!$B148)</f>
        <v>0</v>
      </c>
      <c r="BS148">
        <f>SUMIFS('FAOstat _govt exp'!$L:$L,'FAOstat _govt exp'!$J:$J,FAOstat!BS$4,'FAOstat _govt exp'!$H:$H,FAOstat!BS$3,'FAOstat _govt exp'!$D:$D,FAOstat!$B148)</f>
        <v>0</v>
      </c>
      <c r="BT148">
        <f>SUMIFS('FAOstat _govt exp'!$L:$L,'FAOstat _govt exp'!$J:$J,FAOstat!BT$4,'FAOstat _govt exp'!$H:$H,FAOstat!BT$3,'FAOstat _govt exp'!$D:$D,FAOstat!$B148)</f>
        <v>0</v>
      </c>
      <c r="BU148">
        <f>SUMIFS('FAOstat _govt exp'!$L:$L,'FAOstat _govt exp'!$J:$J,FAOstat!BU$4,'FAOstat _govt exp'!$H:$H,FAOstat!BU$3,'FAOstat _govt exp'!$D:$D,FAOstat!$B148)</f>
        <v>0</v>
      </c>
      <c r="BV148">
        <f>SUMIFS('FAOstat _govt exp'!$L:$L,'FAOstat _govt exp'!$J:$J,FAOstat!BV$4,'FAOstat _govt exp'!$H:$H,FAOstat!BV$3,'FAOstat _govt exp'!$D:$D,FAOstat!$B148)</f>
        <v>0</v>
      </c>
      <c r="BW148">
        <f>SUMIFS('FAOstat _govt exp'!$L:$L,'FAOstat _govt exp'!$J:$J,FAOstat!BW$4,'FAOstat _govt exp'!$H:$H,FAOstat!BW$3,'FAOstat _govt exp'!$D:$D,FAOstat!$B148)</f>
        <v>5</v>
      </c>
      <c r="BX148">
        <f>SUMIFS('FAOstat _govt exp'!$L:$L,'FAOstat _govt exp'!$J:$J,FAOstat!BX$4,'FAOstat _govt exp'!$H:$H,FAOstat!BX$3,'FAOstat _govt exp'!$D:$D,FAOstat!$B148)</f>
        <v>9.3699999999999992</v>
      </c>
      <c r="BY148">
        <f>SUMIFS('FAOstat _govt exp'!$L:$L,'FAOstat _govt exp'!$J:$J,FAOstat!BY$4,'FAOstat _govt exp'!$H:$H,FAOstat!BY$3,'FAOstat _govt exp'!$D:$D,FAOstat!$B148)</f>
        <v>8.7200000000000006</v>
      </c>
      <c r="BZ148">
        <f>SUMIFS('FAOstat _govt exp'!$L:$L,'FAOstat _govt exp'!$J:$J,FAOstat!BZ$4,'FAOstat _govt exp'!$H:$H,FAOstat!BZ$3,'FAOstat _govt exp'!$D:$D,FAOstat!$B148)</f>
        <v>2.91</v>
      </c>
      <c r="CA148">
        <f>SUMIFS('FAOstat _govt exp'!$L:$L,'FAOstat _govt exp'!$J:$J,FAOstat!CA$4,'FAOstat _govt exp'!$H:$H,FAOstat!CA$3,'FAOstat _govt exp'!$D:$D,FAOstat!$B148)</f>
        <v>3.34</v>
      </c>
      <c r="CB148">
        <f>SUMIFS('FAOstat _govt exp'!$L:$L,'FAOstat _govt exp'!$J:$J,FAOstat!CB$4,'FAOstat _govt exp'!$H:$H,FAOstat!CB$3,'FAOstat _govt exp'!$D:$D,FAOstat!$B148)</f>
        <v>2.68</v>
      </c>
      <c r="CC148">
        <f>SUMIFS('FAOstat _govt exp'!$L:$L,'FAOstat _govt exp'!$J:$J,FAOstat!CC$4,'FAOstat _govt exp'!$H:$H,FAOstat!CC$3,'FAOstat _govt exp'!$D:$D,FAOstat!$B148)</f>
        <v>4.41</v>
      </c>
      <c r="CD148">
        <f>SUMIFS('FAOstat _govt exp'!$L:$L,'FAOstat _govt exp'!$J:$J,FAOstat!CD$4,'FAOstat _govt exp'!$H:$H,FAOstat!CD$3,'FAOstat _govt exp'!$D:$D,FAOstat!$B148)</f>
        <v>0</v>
      </c>
      <c r="CE148" s="4">
        <f>SUMIFS('FAOstat_value added'!$L:$L,'FAOstat_value added'!$J:$J,FAOstat!CE$4,'FAOstat_value added'!$D:$D,FAOstat!$B148)</f>
        <v>1052.2676750000001</v>
      </c>
      <c r="CF148" s="4">
        <f>IF(SUMIFS('FAOstat_value added'!$L:$L,'FAOstat_value added'!$J:$J,FAOstat!CF$4,'FAOstat_value added'!$D:$D,FAOstat!$B148)=0,CE148*(1+Assumptions!$C$10),SUMIFS('FAOstat_value added'!$L:$L,'FAOstat_value added'!$J:$J,FAOstat!CF$4,'FAOstat_value added'!$D:$D,FAOstat!$B148))</f>
        <v>1099.2291760000001</v>
      </c>
      <c r="CG148" s="4">
        <f>IF(SUMIFS('FAOstat_value added'!$L:$L,'FAOstat_value added'!$J:$J,FAOstat!CG$4,'FAOstat_value added'!$D:$D,FAOstat!$B148)=0,CF148*(1+Assumptions!$C$10),SUMIFS('FAOstat_value added'!$L:$L,'FAOstat_value added'!$J:$J,FAOstat!CG$4,'FAOstat_value added'!$D:$D,FAOstat!$B148))</f>
        <v>1105.28307</v>
      </c>
      <c r="CH148" s="4">
        <f>IF(SUMIFS('FAOstat_value added'!$L:$L,'FAOstat_value added'!$J:$J,FAOstat!CH$4,'FAOstat_value added'!$D:$D,FAOstat!$B148)=0,CG148*(1+Assumptions!$C$10),SUMIFS('FAOstat_value added'!$L:$L,'FAOstat_value added'!$J:$J,FAOstat!CH$4,'FAOstat_value added'!$D:$D,FAOstat!$B148))</f>
        <v>1148.0648470000001</v>
      </c>
      <c r="CI148" s="4">
        <f>IF(SUMIFS('FAOstat_value added'!$L:$L,'FAOstat_value added'!$J:$J,FAOstat!CI$4,'FAOstat_value added'!$D:$D,FAOstat!$B148)=0,CH148*(1+Assumptions!$C$10),SUMIFS('FAOstat_value added'!$L:$L,'FAOstat_value added'!$J:$J,FAOstat!CI$4,'FAOstat_value added'!$D:$D,FAOstat!$B148))</f>
        <v>1173.516288</v>
      </c>
      <c r="CJ148" s="4">
        <f>IF(SUMIFS('FAOstat_value added'!$L:$L,'FAOstat_value added'!$J:$J,FAOstat!CJ$4,'FAOstat_value added'!$D:$D,FAOstat!$B148)=0,CI148*(1+Assumptions!$C$10),SUMIFS('FAOstat_value added'!$L:$L,'FAOstat_value added'!$J:$J,FAOstat!CJ$4,'FAOstat_value added'!$D:$D,FAOstat!$B148))</f>
        <v>1018.2734349999999</v>
      </c>
      <c r="CK148" s="4">
        <f>IF(SUMIFS('FAOstat_value added'!$L:$L,'FAOstat_value added'!$J:$J,FAOstat!CK$4,'FAOstat_value added'!$D:$D,FAOstat!$B148)=0,CJ148*(1+Assumptions!$C$10),SUMIFS('FAOstat_value added'!$L:$L,'FAOstat_value added'!$J:$J,FAOstat!CK$4,'FAOstat_value added'!$D:$D,FAOstat!$B148))</f>
        <v>1082.5614599999999</v>
      </c>
      <c r="CL148" s="4">
        <f>IF(SUMIFS('FAOstat_value added'!$L:$L,'FAOstat_value added'!$J:$J,FAOstat!CL$4,'FAOstat_value added'!$D:$D,FAOstat!$B148)=0,CK148*(1+Assumptions!$C$10),SUMIFS('FAOstat_value added'!$L:$L,'FAOstat_value added'!$J:$J,FAOstat!CL$4,'FAOstat_value added'!$D:$D,FAOstat!$B148))</f>
        <v>1122.2137700000001</v>
      </c>
      <c r="CM148" s="4">
        <f>IF(SUMIFS('FAOstat_value added'!$L:$L,'FAOstat_value added'!$J:$J,FAOstat!CM$4,'FAOstat_value added'!$D:$D,FAOstat!$B148)=0,CL148*(1+Assumptions!$C$10),SUMIFS('FAOstat_value added'!$L:$L,'FAOstat_value added'!$J:$J,FAOstat!CM$4,'FAOstat_value added'!$D:$D,FAOstat!$B148))</f>
        <v>1252.2788190000001</v>
      </c>
      <c r="CN148" s="4">
        <f>IF(SUMIFS('FAOstat_value added'!$L:$L,'FAOstat_value added'!$J:$J,FAOstat!CN$4,'FAOstat_value added'!$D:$D,FAOstat!$B148)=0,CM148*(1+Assumptions!$C$10),SUMIFS('FAOstat_value added'!$L:$L,'FAOstat_value added'!$J:$J,FAOstat!CN$4,'FAOstat_value added'!$D:$D,FAOstat!$B148))</f>
        <v>1277.3243953800002</v>
      </c>
      <c r="CO148" s="36">
        <f t="shared" si="70"/>
        <v>0</v>
      </c>
    </row>
    <row r="149" spans="2:93" x14ac:dyDescent="0.35">
      <c r="B149" t="s">
        <v>321</v>
      </c>
      <c r="C149">
        <f t="shared" si="50"/>
        <v>4.3899999999999997</v>
      </c>
      <c r="D149">
        <f t="shared" si="51"/>
        <v>4.3499999999999996</v>
      </c>
      <c r="E149">
        <f t="shared" si="52"/>
        <v>10.47</v>
      </c>
      <c r="F149">
        <f t="shared" si="53"/>
        <v>6.81</v>
      </c>
      <c r="G149">
        <f t="shared" si="54"/>
        <v>7.16</v>
      </c>
      <c r="H149">
        <f t="shared" si="55"/>
        <v>7.37</v>
      </c>
      <c r="I149">
        <f t="shared" si="56"/>
        <v>0</v>
      </c>
      <c r="J149">
        <f t="shared" si="57"/>
        <v>0</v>
      </c>
      <c r="K149">
        <f t="shared" si="58"/>
        <v>0</v>
      </c>
      <c r="L149">
        <f t="shared" si="59"/>
        <v>0</v>
      </c>
      <c r="M149" s="4">
        <f t="shared" si="60"/>
        <v>213.08999999999997</v>
      </c>
      <c r="N149" s="4">
        <f t="shared" si="61"/>
        <v>305.99</v>
      </c>
      <c r="O149" s="4">
        <f t="shared" si="62"/>
        <v>347.87</v>
      </c>
      <c r="P149" s="4">
        <f t="shared" si="63"/>
        <v>693.32999999999993</v>
      </c>
      <c r="Q149" s="4">
        <f t="shared" si="64"/>
        <v>709.86</v>
      </c>
      <c r="R149" s="4">
        <f t="shared" si="65"/>
        <v>654.03</v>
      </c>
      <c r="S149" s="4">
        <f t="shared" si="66"/>
        <v>0</v>
      </c>
      <c r="T149" s="4">
        <f t="shared" si="67"/>
        <v>0</v>
      </c>
      <c r="U149" s="4">
        <f t="shared" si="68"/>
        <v>0</v>
      </c>
      <c r="V149" s="4">
        <f t="shared" si="69"/>
        <v>0</v>
      </c>
      <c r="W149">
        <f>SUMIFS('FAOstat _govt exp'!$L:$L,'FAOstat _govt exp'!$J:$J,FAOstat!W$4,'FAOstat _govt exp'!$H:$H,FAOstat!W$3,'FAOstat _govt exp'!$D:$D,FAOstat!$B149)</f>
        <v>0</v>
      </c>
      <c r="X149">
        <f>SUMIFS('FAOstat _govt exp'!$L:$L,'FAOstat _govt exp'!$J:$J,FAOstat!X$4,'FAOstat _govt exp'!$H:$H,FAOstat!X$3,'FAOstat _govt exp'!$D:$D,FAOstat!$B149)</f>
        <v>0</v>
      </c>
      <c r="Y149">
        <f>SUMIFS('FAOstat _govt exp'!$L:$L,'FAOstat _govt exp'!$J:$J,FAOstat!Y$4,'FAOstat _govt exp'!$H:$H,FAOstat!Y$3,'FAOstat _govt exp'!$D:$D,FAOstat!$B149)</f>
        <v>0</v>
      </c>
      <c r="Z149">
        <f>SUMIFS('FAOstat _govt exp'!$L:$L,'FAOstat _govt exp'!$J:$J,FAOstat!Z$4,'FAOstat _govt exp'!$H:$H,FAOstat!Z$3,'FAOstat _govt exp'!$D:$D,FAOstat!$B149)</f>
        <v>0</v>
      </c>
      <c r="AA149">
        <f>SUMIFS('FAOstat _govt exp'!$L:$L,'FAOstat _govt exp'!$J:$J,FAOstat!AA$4,'FAOstat _govt exp'!$H:$H,FAOstat!AA$3,'FAOstat _govt exp'!$D:$D,FAOstat!$B149)</f>
        <v>0</v>
      </c>
      <c r="AB149">
        <f>SUMIFS('FAOstat _govt exp'!$L:$L,'FAOstat _govt exp'!$J:$J,FAOstat!AB$4,'FAOstat _govt exp'!$H:$H,FAOstat!AB$3,'FAOstat _govt exp'!$D:$D,FAOstat!$B149)</f>
        <v>0</v>
      </c>
      <c r="AC149">
        <f>SUMIFS('FAOstat _govt exp'!$L:$L,'FAOstat _govt exp'!$J:$J,FAOstat!AC$4,'FAOstat _govt exp'!$H:$H,FAOstat!AC$3,'FAOstat _govt exp'!$D:$D,FAOstat!$B149)</f>
        <v>0</v>
      </c>
      <c r="AD149">
        <f>SUMIFS('FAOstat _govt exp'!$L:$L,'FAOstat _govt exp'!$J:$J,FAOstat!AD$4,'FAOstat _govt exp'!$H:$H,FAOstat!AD$3,'FAOstat _govt exp'!$D:$D,FAOstat!$B149)</f>
        <v>0</v>
      </c>
      <c r="AE149">
        <f>SUMIFS('FAOstat _govt exp'!$L:$L,'FAOstat _govt exp'!$J:$J,FAOstat!AE$4,'FAOstat _govt exp'!$H:$H,FAOstat!AE$3,'FAOstat _govt exp'!$D:$D,FAOstat!$B149)</f>
        <v>0</v>
      </c>
      <c r="AF149">
        <f>SUMIFS('FAOstat _govt exp'!$L:$L,'FAOstat _govt exp'!$J:$J,FAOstat!AF$4,'FAOstat _govt exp'!$H:$H,FAOstat!AF$3,'FAOstat _govt exp'!$D:$D,FAOstat!$B149)</f>
        <v>0</v>
      </c>
      <c r="AG149">
        <f>SUMIFS('FAOstat _govt exp'!$L:$L,'FAOstat _govt exp'!$J:$J,FAOstat!AG$4,'FAOstat _govt exp'!$H:$H,FAOstat!AG$3,'FAOstat _govt exp'!$D:$D,FAOstat!$B149)</f>
        <v>0</v>
      </c>
      <c r="AH149">
        <f>SUMIFS('FAOstat _govt exp'!$L:$L,'FAOstat _govt exp'!$J:$J,FAOstat!AH$4,'FAOstat _govt exp'!$H:$H,FAOstat!AH$3,'FAOstat _govt exp'!$D:$D,FAOstat!$B149)</f>
        <v>0</v>
      </c>
      <c r="AI149">
        <f>SUMIFS('FAOstat _govt exp'!$L:$L,'FAOstat _govt exp'!$J:$J,FAOstat!AI$4,'FAOstat _govt exp'!$H:$H,FAOstat!AI$3,'FAOstat _govt exp'!$D:$D,FAOstat!$B149)</f>
        <v>0</v>
      </c>
      <c r="AJ149">
        <f>SUMIFS('FAOstat _govt exp'!$L:$L,'FAOstat _govt exp'!$J:$J,FAOstat!AJ$4,'FAOstat _govt exp'!$H:$H,FAOstat!AJ$3,'FAOstat _govt exp'!$D:$D,FAOstat!$B149)</f>
        <v>0</v>
      </c>
      <c r="AK149">
        <f>SUMIFS('FAOstat _govt exp'!$L:$L,'FAOstat _govt exp'!$J:$J,FAOstat!AK$4,'FAOstat _govt exp'!$H:$H,FAOstat!AK$3,'FAOstat _govt exp'!$D:$D,FAOstat!$B149)</f>
        <v>0</v>
      </c>
      <c r="AL149">
        <f>SUMIFS('FAOstat _govt exp'!$L:$L,'FAOstat _govt exp'!$J:$J,FAOstat!AL$4,'FAOstat _govt exp'!$H:$H,FAOstat!AL$3,'FAOstat _govt exp'!$D:$D,FAOstat!$B149)</f>
        <v>0</v>
      </c>
      <c r="AM149">
        <f>SUMIFS('FAOstat _govt exp'!$L:$L,'FAOstat _govt exp'!$J:$J,FAOstat!AM$4,'FAOstat _govt exp'!$H:$H,FAOstat!AM$3,'FAOstat _govt exp'!$D:$D,FAOstat!$B149)</f>
        <v>0</v>
      </c>
      <c r="AN149">
        <f>SUMIFS('FAOstat _govt exp'!$L:$L,'FAOstat _govt exp'!$J:$J,FAOstat!AN$4,'FAOstat _govt exp'!$H:$H,FAOstat!AN$3,'FAOstat _govt exp'!$D:$D,FAOstat!$B149)</f>
        <v>0</v>
      </c>
      <c r="AO149">
        <f>SUMIFS('FAOstat _govt exp'!$L:$L,'FAOstat _govt exp'!$J:$J,FAOstat!AO$4,'FAOstat _govt exp'!$H:$H,FAOstat!AO$3,'FAOstat _govt exp'!$D:$D,FAOstat!$B149)</f>
        <v>0</v>
      </c>
      <c r="AP149">
        <f>SUMIFS('FAOstat _govt exp'!$L:$L,'FAOstat _govt exp'!$J:$J,FAOstat!AP$4,'FAOstat _govt exp'!$H:$H,FAOstat!AP$3,'FAOstat _govt exp'!$D:$D,FAOstat!$B149)</f>
        <v>0</v>
      </c>
      <c r="AQ149">
        <f>SUMIFS('FAOstat _govt exp'!$L:$L,'FAOstat _govt exp'!$J:$J,FAOstat!AQ$4,'FAOstat _govt exp'!$H:$H,FAOstat!AQ$3,'FAOstat _govt exp'!$D:$D,FAOstat!$B149)</f>
        <v>0</v>
      </c>
      <c r="AR149">
        <f>SUMIFS('FAOstat _govt exp'!$L:$L,'FAOstat _govt exp'!$J:$J,FAOstat!AR$4,'FAOstat _govt exp'!$H:$H,FAOstat!AR$3,'FAOstat _govt exp'!$D:$D,FAOstat!$B149)</f>
        <v>0</v>
      </c>
      <c r="AS149">
        <f>SUMIFS('FAOstat _govt exp'!$L:$L,'FAOstat _govt exp'!$J:$J,FAOstat!AS$4,'FAOstat _govt exp'!$H:$H,FAOstat!AS$3,'FAOstat _govt exp'!$D:$D,FAOstat!$B149)</f>
        <v>0</v>
      </c>
      <c r="AT149">
        <f>SUMIFS('FAOstat _govt exp'!$L:$L,'FAOstat _govt exp'!$J:$J,FAOstat!AT$4,'FAOstat _govt exp'!$H:$H,FAOstat!AT$3,'FAOstat _govt exp'!$D:$D,FAOstat!$B149)</f>
        <v>0</v>
      </c>
      <c r="AU149">
        <f>SUMIFS('FAOstat _govt exp'!$L:$L,'FAOstat _govt exp'!$J:$J,FAOstat!AU$4,'FAOstat _govt exp'!$H:$H,FAOstat!AU$3,'FAOstat _govt exp'!$D:$D,FAOstat!$B149)</f>
        <v>0</v>
      </c>
      <c r="AV149">
        <f>SUMIFS('FAOstat _govt exp'!$L:$L,'FAOstat _govt exp'!$J:$J,FAOstat!AV$4,'FAOstat _govt exp'!$H:$H,FAOstat!AV$3,'FAOstat _govt exp'!$D:$D,FAOstat!$B149)</f>
        <v>0</v>
      </c>
      <c r="AW149">
        <f>SUMIFS('FAOstat _govt exp'!$L:$L,'FAOstat _govt exp'!$J:$J,FAOstat!AW$4,'FAOstat _govt exp'!$H:$H,FAOstat!AW$3,'FAOstat _govt exp'!$D:$D,FAOstat!$B149)</f>
        <v>0</v>
      </c>
      <c r="AX149">
        <f>SUMIFS('FAOstat _govt exp'!$L:$L,'FAOstat _govt exp'!$J:$J,FAOstat!AX$4,'FAOstat _govt exp'!$H:$H,FAOstat!AX$3,'FAOstat _govt exp'!$D:$D,FAOstat!$B149)</f>
        <v>0</v>
      </c>
      <c r="AY149">
        <f>SUMIFS('FAOstat _govt exp'!$L:$L,'FAOstat _govt exp'!$J:$J,FAOstat!AY$4,'FAOstat _govt exp'!$H:$H,FAOstat!AY$3,'FAOstat _govt exp'!$D:$D,FAOstat!$B149)</f>
        <v>0</v>
      </c>
      <c r="AZ149">
        <f>SUMIFS('FAOstat _govt exp'!$L:$L,'FAOstat _govt exp'!$J:$J,FAOstat!AZ$4,'FAOstat _govt exp'!$H:$H,FAOstat!AZ$3,'FAOstat _govt exp'!$D:$D,FAOstat!$B149)</f>
        <v>0</v>
      </c>
      <c r="BA149">
        <f>SUMIFS('FAOstat _govt exp'!$L:$L,'FAOstat _govt exp'!$J:$J,FAOstat!BA$4,'FAOstat _govt exp'!$H:$H,FAOstat!BA$3,'FAOstat _govt exp'!$D:$D,FAOstat!$B149)</f>
        <v>122.26</v>
      </c>
      <c r="BB149">
        <f>SUMIFS('FAOstat _govt exp'!$L:$L,'FAOstat _govt exp'!$J:$J,FAOstat!BB$4,'FAOstat _govt exp'!$H:$H,FAOstat!BB$3,'FAOstat _govt exp'!$D:$D,FAOstat!$B149)</f>
        <v>161.28</v>
      </c>
      <c r="BC149">
        <f>SUMIFS('FAOstat _govt exp'!$L:$L,'FAOstat _govt exp'!$J:$J,FAOstat!BC$4,'FAOstat _govt exp'!$H:$H,FAOstat!BC$3,'FAOstat _govt exp'!$D:$D,FAOstat!$B149)</f>
        <v>184.54</v>
      </c>
      <c r="BD149">
        <f>SUMIFS('FAOstat _govt exp'!$L:$L,'FAOstat _govt exp'!$J:$J,FAOstat!BD$4,'FAOstat _govt exp'!$H:$H,FAOstat!BD$3,'FAOstat _govt exp'!$D:$D,FAOstat!$B149)</f>
        <v>107.75</v>
      </c>
      <c r="BE149">
        <f>SUMIFS('FAOstat _govt exp'!$L:$L,'FAOstat _govt exp'!$J:$J,FAOstat!BE$4,'FAOstat _govt exp'!$H:$H,FAOstat!BE$3,'FAOstat _govt exp'!$D:$D,FAOstat!$B149)</f>
        <v>87.84</v>
      </c>
      <c r="BF149">
        <f>SUMIFS('FAOstat _govt exp'!$L:$L,'FAOstat _govt exp'!$J:$J,FAOstat!BF$4,'FAOstat _govt exp'!$H:$H,FAOstat!BF$3,'FAOstat _govt exp'!$D:$D,FAOstat!$B149)</f>
        <v>106</v>
      </c>
      <c r="BG149">
        <f>SUMIFS('FAOstat _govt exp'!$L:$L,'FAOstat _govt exp'!$J:$J,FAOstat!BG$4,'FAOstat _govt exp'!$H:$H,FAOstat!BG$3,'FAOstat _govt exp'!$D:$D,FAOstat!$B149)</f>
        <v>0</v>
      </c>
      <c r="BH149">
        <f>SUMIFS('FAOstat _govt exp'!$L:$L,'FAOstat _govt exp'!$J:$J,FAOstat!BH$4,'FAOstat _govt exp'!$H:$H,FAOstat!BH$3,'FAOstat _govt exp'!$D:$D,FAOstat!$B149)</f>
        <v>0</v>
      </c>
      <c r="BI149">
        <f>SUMIFS('FAOstat _govt exp'!$L:$L,'FAOstat _govt exp'!$J:$J,FAOstat!BI$4,'FAOstat _govt exp'!$H:$H,FAOstat!BI$3,'FAOstat _govt exp'!$D:$D,FAOstat!$B149)</f>
        <v>0</v>
      </c>
      <c r="BJ149">
        <f>SUMIFS('FAOstat _govt exp'!$L:$L,'FAOstat _govt exp'!$J:$J,FAOstat!BJ$4,'FAOstat _govt exp'!$H:$H,FAOstat!BJ$3,'FAOstat _govt exp'!$D:$D,FAOstat!$B149)</f>
        <v>0</v>
      </c>
      <c r="BK149">
        <f>SUMIFS('FAOstat _govt exp'!$L:$L,'FAOstat _govt exp'!$J:$J,FAOstat!BK$4,'FAOstat _govt exp'!$H:$H,FAOstat!BK$3,'FAOstat _govt exp'!$D:$D,FAOstat!$B149)</f>
        <v>86.44</v>
      </c>
      <c r="BL149">
        <f>SUMIFS('FAOstat _govt exp'!$L:$L,'FAOstat _govt exp'!$J:$J,FAOstat!BL$4,'FAOstat _govt exp'!$H:$H,FAOstat!BL$3,'FAOstat _govt exp'!$D:$D,FAOstat!$B149)</f>
        <v>140.36000000000001</v>
      </c>
      <c r="BM149">
        <f>SUMIFS('FAOstat _govt exp'!$L:$L,'FAOstat _govt exp'!$J:$J,FAOstat!BM$4,'FAOstat _govt exp'!$H:$H,FAOstat!BM$3,'FAOstat _govt exp'!$D:$D,FAOstat!$B149)</f>
        <v>152.86000000000001</v>
      </c>
      <c r="BN149">
        <f>SUMIFS('FAOstat _govt exp'!$L:$L,'FAOstat _govt exp'!$J:$J,FAOstat!BN$4,'FAOstat _govt exp'!$H:$H,FAOstat!BN$3,'FAOstat _govt exp'!$D:$D,FAOstat!$B149)</f>
        <v>578.77</v>
      </c>
      <c r="BO149">
        <f>SUMIFS('FAOstat _govt exp'!$L:$L,'FAOstat _govt exp'!$J:$J,FAOstat!BO$4,'FAOstat _govt exp'!$H:$H,FAOstat!BO$3,'FAOstat _govt exp'!$D:$D,FAOstat!$B149)</f>
        <v>614.86</v>
      </c>
      <c r="BP149">
        <f>SUMIFS('FAOstat _govt exp'!$L:$L,'FAOstat _govt exp'!$J:$J,FAOstat!BP$4,'FAOstat _govt exp'!$H:$H,FAOstat!BP$3,'FAOstat _govt exp'!$D:$D,FAOstat!$B149)</f>
        <v>540.66</v>
      </c>
      <c r="BQ149">
        <f>SUMIFS('FAOstat _govt exp'!$L:$L,'FAOstat _govt exp'!$J:$J,FAOstat!BQ$4,'FAOstat _govt exp'!$H:$H,FAOstat!BQ$3,'FAOstat _govt exp'!$D:$D,FAOstat!$B149)</f>
        <v>0</v>
      </c>
      <c r="BR149">
        <f>SUMIFS('FAOstat _govt exp'!$L:$L,'FAOstat _govt exp'!$J:$J,FAOstat!BR$4,'FAOstat _govt exp'!$H:$H,FAOstat!BR$3,'FAOstat _govt exp'!$D:$D,FAOstat!$B149)</f>
        <v>0</v>
      </c>
      <c r="BS149">
        <f>SUMIFS('FAOstat _govt exp'!$L:$L,'FAOstat _govt exp'!$J:$J,FAOstat!BS$4,'FAOstat _govt exp'!$H:$H,FAOstat!BS$3,'FAOstat _govt exp'!$D:$D,FAOstat!$B149)</f>
        <v>0</v>
      </c>
      <c r="BT149">
        <f>SUMIFS('FAOstat _govt exp'!$L:$L,'FAOstat _govt exp'!$J:$J,FAOstat!BT$4,'FAOstat _govt exp'!$H:$H,FAOstat!BT$3,'FAOstat _govt exp'!$D:$D,FAOstat!$B149)</f>
        <v>0</v>
      </c>
      <c r="BU149">
        <f>SUMIFS('FAOstat _govt exp'!$L:$L,'FAOstat _govt exp'!$J:$J,FAOstat!BU$4,'FAOstat _govt exp'!$H:$H,FAOstat!BU$3,'FAOstat _govt exp'!$D:$D,FAOstat!$B149)</f>
        <v>4.3899999999999997</v>
      </c>
      <c r="BV149">
        <f>SUMIFS('FAOstat _govt exp'!$L:$L,'FAOstat _govt exp'!$J:$J,FAOstat!BV$4,'FAOstat _govt exp'!$H:$H,FAOstat!BV$3,'FAOstat _govt exp'!$D:$D,FAOstat!$B149)</f>
        <v>4.3499999999999996</v>
      </c>
      <c r="BW149">
        <f>SUMIFS('FAOstat _govt exp'!$L:$L,'FAOstat _govt exp'!$J:$J,FAOstat!BW$4,'FAOstat _govt exp'!$H:$H,FAOstat!BW$3,'FAOstat _govt exp'!$D:$D,FAOstat!$B149)</f>
        <v>10.47</v>
      </c>
      <c r="BX149">
        <f>SUMIFS('FAOstat _govt exp'!$L:$L,'FAOstat _govt exp'!$J:$J,FAOstat!BX$4,'FAOstat _govt exp'!$H:$H,FAOstat!BX$3,'FAOstat _govt exp'!$D:$D,FAOstat!$B149)</f>
        <v>6.81</v>
      </c>
      <c r="BY149">
        <f>SUMIFS('FAOstat _govt exp'!$L:$L,'FAOstat _govt exp'!$J:$J,FAOstat!BY$4,'FAOstat _govt exp'!$H:$H,FAOstat!BY$3,'FAOstat _govt exp'!$D:$D,FAOstat!$B149)</f>
        <v>7.16</v>
      </c>
      <c r="BZ149">
        <f>SUMIFS('FAOstat _govt exp'!$L:$L,'FAOstat _govt exp'!$J:$J,FAOstat!BZ$4,'FAOstat _govt exp'!$H:$H,FAOstat!BZ$3,'FAOstat _govt exp'!$D:$D,FAOstat!$B149)</f>
        <v>7.37</v>
      </c>
      <c r="CA149">
        <f>SUMIFS('FAOstat _govt exp'!$L:$L,'FAOstat _govt exp'!$J:$J,FAOstat!CA$4,'FAOstat _govt exp'!$H:$H,FAOstat!CA$3,'FAOstat _govt exp'!$D:$D,FAOstat!$B149)</f>
        <v>0</v>
      </c>
      <c r="CB149">
        <f>SUMIFS('FAOstat _govt exp'!$L:$L,'FAOstat _govt exp'!$J:$J,FAOstat!CB$4,'FAOstat _govt exp'!$H:$H,FAOstat!CB$3,'FAOstat _govt exp'!$D:$D,FAOstat!$B149)</f>
        <v>0</v>
      </c>
      <c r="CC149">
        <f>SUMIFS('FAOstat _govt exp'!$L:$L,'FAOstat _govt exp'!$J:$J,FAOstat!CC$4,'FAOstat _govt exp'!$H:$H,FAOstat!CC$3,'FAOstat _govt exp'!$D:$D,FAOstat!$B149)</f>
        <v>0</v>
      </c>
      <c r="CD149">
        <f>SUMIFS('FAOstat _govt exp'!$L:$L,'FAOstat _govt exp'!$J:$J,FAOstat!CD$4,'FAOstat _govt exp'!$H:$H,FAOstat!CD$3,'FAOstat _govt exp'!$D:$D,FAOstat!$B149)</f>
        <v>0</v>
      </c>
      <c r="CE149" s="4">
        <f>SUMIFS('FAOstat_value added'!$L:$L,'FAOstat_value added'!$J:$J,FAOstat!CE$4,'FAOstat_value added'!$D:$D,FAOstat!$B149)</f>
        <v>153.73168200000001</v>
      </c>
      <c r="CF149" s="4">
        <f>IF(SUMIFS('FAOstat_value added'!$L:$L,'FAOstat_value added'!$J:$J,FAOstat!CF$4,'FAOstat_value added'!$D:$D,FAOstat!$B149)=0,CE149*(1+Assumptions!$C$10),SUMIFS('FAOstat_value added'!$L:$L,'FAOstat_value added'!$J:$J,FAOstat!CF$4,'FAOstat_value added'!$D:$D,FAOstat!$B149))</f>
        <v>166.50206700000001</v>
      </c>
      <c r="CG149" s="4">
        <f>IF(SUMIFS('FAOstat_value added'!$L:$L,'FAOstat_value added'!$J:$J,FAOstat!CG$4,'FAOstat_value added'!$D:$D,FAOstat!$B149)=0,CF149*(1+Assumptions!$C$10),SUMIFS('FAOstat_value added'!$L:$L,'FAOstat_value added'!$J:$J,FAOstat!CG$4,'FAOstat_value added'!$D:$D,FAOstat!$B149))</f>
        <v>164.62252000000001</v>
      </c>
      <c r="CH149" s="4">
        <f>IF(SUMIFS('FAOstat_value added'!$L:$L,'FAOstat_value added'!$J:$J,FAOstat!CH$4,'FAOstat_value added'!$D:$D,FAOstat!$B149)=0,CG149*(1+Assumptions!$C$10),SUMIFS('FAOstat_value added'!$L:$L,'FAOstat_value added'!$J:$J,FAOstat!CH$4,'FAOstat_value added'!$D:$D,FAOstat!$B149))</f>
        <v>197.19193799999999</v>
      </c>
      <c r="CI149" s="4">
        <f>IF(SUMIFS('FAOstat_value added'!$L:$L,'FAOstat_value added'!$J:$J,FAOstat!CI$4,'FAOstat_value added'!$D:$D,FAOstat!$B149)=0,CH149*(1+Assumptions!$C$10),SUMIFS('FAOstat_value added'!$L:$L,'FAOstat_value added'!$J:$J,FAOstat!CI$4,'FAOstat_value added'!$D:$D,FAOstat!$B149))</f>
        <v>203.607595</v>
      </c>
      <c r="CJ149" s="4">
        <f>IF(SUMIFS('FAOstat_value added'!$L:$L,'FAOstat_value added'!$J:$J,FAOstat!CJ$4,'FAOstat_value added'!$D:$D,FAOstat!$B149)=0,CI149*(1+Assumptions!$C$10),SUMIFS('FAOstat_value added'!$L:$L,'FAOstat_value added'!$J:$J,FAOstat!CJ$4,'FAOstat_value added'!$D:$D,FAOstat!$B149))</f>
        <v>263.12919699999998</v>
      </c>
      <c r="CK149" s="4">
        <f>IF(SUMIFS('FAOstat_value added'!$L:$L,'FAOstat_value added'!$J:$J,FAOstat!CK$4,'FAOstat_value added'!$D:$D,FAOstat!$B149)=0,CJ149*(1+Assumptions!$C$10),SUMIFS('FAOstat_value added'!$L:$L,'FAOstat_value added'!$J:$J,FAOstat!CK$4,'FAOstat_value added'!$D:$D,FAOstat!$B149))</f>
        <v>251.70114799999999</v>
      </c>
      <c r="CL149" s="4">
        <f>IF(SUMIFS('FAOstat_value added'!$L:$L,'FAOstat_value added'!$J:$J,FAOstat!CL$4,'FAOstat_value added'!$D:$D,FAOstat!$B149)=0,CK149*(1+Assumptions!$C$10),SUMIFS('FAOstat_value added'!$L:$L,'FAOstat_value added'!$J:$J,FAOstat!CL$4,'FAOstat_value added'!$D:$D,FAOstat!$B149))</f>
        <v>277.50633499999998</v>
      </c>
      <c r="CM149" s="4">
        <f>IF(SUMIFS('FAOstat_value added'!$L:$L,'FAOstat_value added'!$J:$J,FAOstat!CM$4,'FAOstat_value added'!$D:$D,FAOstat!$B149)=0,CL149*(1+Assumptions!$C$10),SUMIFS('FAOstat_value added'!$L:$L,'FAOstat_value added'!$J:$J,FAOstat!CM$4,'FAOstat_value added'!$D:$D,FAOstat!$B149))</f>
        <v>246.11445000000001</v>
      </c>
      <c r="CN149" s="4">
        <f>IF(SUMIFS('FAOstat_value added'!$L:$L,'FAOstat_value added'!$J:$J,FAOstat!CN$4,'FAOstat_value added'!$D:$D,FAOstat!$B149)=0,CM149*(1+Assumptions!$C$10),SUMIFS('FAOstat_value added'!$L:$L,'FAOstat_value added'!$J:$J,FAOstat!CN$4,'FAOstat_value added'!$D:$D,FAOstat!$B149))</f>
        <v>251.03673900000001</v>
      </c>
      <c r="CO149" s="36">
        <f t="shared" si="70"/>
        <v>-1</v>
      </c>
    </row>
    <row r="150" spans="2:93" x14ac:dyDescent="0.35">
      <c r="B150" t="s">
        <v>323</v>
      </c>
      <c r="C150">
        <f t="shared" si="50"/>
        <v>0</v>
      </c>
      <c r="D150">
        <f t="shared" si="51"/>
        <v>0</v>
      </c>
      <c r="E150">
        <f t="shared" si="52"/>
        <v>0</v>
      </c>
      <c r="F150">
        <f t="shared" si="53"/>
        <v>0</v>
      </c>
      <c r="G150">
        <f t="shared" si="54"/>
        <v>0</v>
      </c>
      <c r="H150">
        <f t="shared" si="55"/>
        <v>0</v>
      </c>
      <c r="I150">
        <f t="shared" si="56"/>
        <v>0</v>
      </c>
      <c r="J150">
        <f t="shared" si="57"/>
        <v>0</v>
      </c>
      <c r="K150">
        <f t="shared" si="58"/>
        <v>0</v>
      </c>
      <c r="L150">
        <f t="shared" si="59"/>
        <v>0</v>
      </c>
      <c r="M150" s="4">
        <f t="shared" si="60"/>
        <v>724.25</v>
      </c>
      <c r="N150" s="4">
        <f t="shared" si="61"/>
        <v>829.09999999999991</v>
      </c>
      <c r="O150" s="4">
        <f t="shared" si="62"/>
        <v>839.94</v>
      </c>
      <c r="P150" s="4">
        <f t="shared" si="63"/>
        <v>0</v>
      </c>
      <c r="Q150" s="4">
        <f t="shared" si="64"/>
        <v>0</v>
      </c>
      <c r="R150" s="4">
        <f t="shared" si="65"/>
        <v>0</v>
      </c>
      <c r="S150" s="4">
        <f t="shared" si="66"/>
        <v>0</v>
      </c>
      <c r="T150" s="4">
        <f t="shared" si="67"/>
        <v>0</v>
      </c>
      <c r="U150" s="4">
        <f t="shared" si="68"/>
        <v>0</v>
      </c>
      <c r="V150" s="4">
        <f t="shared" si="69"/>
        <v>0</v>
      </c>
      <c r="W150">
        <f>SUMIFS('FAOstat _govt exp'!$L:$L,'FAOstat _govt exp'!$J:$J,FAOstat!W$4,'FAOstat _govt exp'!$H:$H,FAOstat!W$3,'FAOstat _govt exp'!$D:$D,FAOstat!$B150)</f>
        <v>0</v>
      </c>
      <c r="X150">
        <f>SUMIFS('FAOstat _govt exp'!$L:$L,'FAOstat _govt exp'!$J:$J,FAOstat!X$4,'FAOstat _govt exp'!$H:$H,FAOstat!X$3,'FAOstat _govt exp'!$D:$D,FAOstat!$B150)</f>
        <v>0</v>
      </c>
      <c r="Y150">
        <f>SUMIFS('FAOstat _govt exp'!$L:$L,'FAOstat _govt exp'!$J:$J,FAOstat!Y$4,'FAOstat _govt exp'!$H:$H,FAOstat!Y$3,'FAOstat _govt exp'!$D:$D,FAOstat!$B150)</f>
        <v>0</v>
      </c>
      <c r="Z150">
        <f>SUMIFS('FAOstat _govt exp'!$L:$L,'FAOstat _govt exp'!$J:$J,FAOstat!Z$4,'FAOstat _govt exp'!$H:$H,FAOstat!Z$3,'FAOstat _govt exp'!$D:$D,FAOstat!$B150)</f>
        <v>0</v>
      </c>
      <c r="AA150">
        <f>SUMIFS('FAOstat _govt exp'!$L:$L,'FAOstat _govt exp'!$J:$J,FAOstat!AA$4,'FAOstat _govt exp'!$H:$H,FAOstat!AA$3,'FAOstat _govt exp'!$D:$D,FAOstat!$B150)</f>
        <v>0</v>
      </c>
      <c r="AB150">
        <f>SUMIFS('FAOstat _govt exp'!$L:$L,'FAOstat _govt exp'!$J:$J,FAOstat!AB$4,'FAOstat _govt exp'!$H:$H,FAOstat!AB$3,'FAOstat _govt exp'!$D:$D,FAOstat!$B150)</f>
        <v>0</v>
      </c>
      <c r="AC150">
        <f>SUMIFS('FAOstat _govt exp'!$L:$L,'FAOstat _govt exp'!$J:$J,FAOstat!AC$4,'FAOstat _govt exp'!$H:$H,FAOstat!AC$3,'FAOstat _govt exp'!$D:$D,FAOstat!$B150)</f>
        <v>0</v>
      </c>
      <c r="AD150">
        <f>SUMIFS('FAOstat _govt exp'!$L:$L,'FAOstat _govt exp'!$J:$J,FAOstat!AD$4,'FAOstat _govt exp'!$H:$H,FAOstat!AD$3,'FAOstat _govt exp'!$D:$D,FAOstat!$B150)</f>
        <v>0</v>
      </c>
      <c r="AE150">
        <f>SUMIFS('FAOstat _govt exp'!$L:$L,'FAOstat _govt exp'!$J:$J,FAOstat!AE$4,'FAOstat _govt exp'!$H:$H,FAOstat!AE$3,'FAOstat _govt exp'!$D:$D,FAOstat!$B150)</f>
        <v>0</v>
      </c>
      <c r="AF150">
        <f>SUMIFS('FAOstat _govt exp'!$L:$L,'FAOstat _govt exp'!$J:$J,FAOstat!AF$4,'FAOstat _govt exp'!$H:$H,FAOstat!AF$3,'FAOstat _govt exp'!$D:$D,FAOstat!$B150)</f>
        <v>0</v>
      </c>
      <c r="AG150">
        <f>SUMIFS('FAOstat _govt exp'!$L:$L,'FAOstat _govt exp'!$J:$J,FAOstat!AG$4,'FAOstat _govt exp'!$H:$H,FAOstat!AG$3,'FAOstat _govt exp'!$D:$D,FAOstat!$B150)</f>
        <v>0</v>
      </c>
      <c r="AH150">
        <f>SUMIFS('FAOstat _govt exp'!$L:$L,'FAOstat _govt exp'!$J:$J,FAOstat!AH$4,'FAOstat _govt exp'!$H:$H,FAOstat!AH$3,'FAOstat _govt exp'!$D:$D,FAOstat!$B150)</f>
        <v>0</v>
      </c>
      <c r="AI150">
        <f>SUMIFS('FAOstat _govt exp'!$L:$L,'FAOstat _govt exp'!$J:$J,FAOstat!AI$4,'FAOstat _govt exp'!$H:$H,FAOstat!AI$3,'FAOstat _govt exp'!$D:$D,FAOstat!$B150)</f>
        <v>0</v>
      </c>
      <c r="AJ150">
        <f>SUMIFS('FAOstat _govt exp'!$L:$L,'FAOstat _govt exp'!$J:$J,FAOstat!AJ$4,'FAOstat _govt exp'!$H:$H,FAOstat!AJ$3,'FAOstat _govt exp'!$D:$D,FAOstat!$B150)</f>
        <v>0</v>
      </c>
      <c r="AK150">
        <f>SUMIFS('FAOstat _govt exp'!$L:$L,'FAOstat _govt exp'!$J:$J,FAOstat!AK$4,'FAOstat _govt exp'!$H:$H,FAOstat!AK$3,'FAOstat _govt exp'!$D:$D,FAOstat!$B150)</f>
        <v>0</v>
      </c>
      <c r="AL150">
        <f>SUMIFS('FAOstat _govt exp'!$L:$L,'FAOstat _govt exp'!$J:$J,FAOstat!AL$4,'FAOstat _govt exp'!$H:$H,FAOstat!AL$3,'FAOstat _govt exp'!$D:$D,FAOstat!$B150)</f>
        <v>0</v>
      </c>
      <c r="AM150">
        <f>SUMIFS('FAOstat _govt exp'!$L:$L,'FAOstat _govt exp'!$J:$J,FAOstat!AM$4,'FAOstat _govt exp'!$H:$H,FAOstat!AM$3,'FAOstat _govt exp'!$D:$D,FAOstat!$B150)</f>
        <v>0</v>
      </c>
      <c r="AN150">
        <f>SUMIFS('FAOstat _govt exp'!$L:$L,'FAOstat _govt exp'!$J:$J,FAOstat!AN$4,'FAOstat _govt exp'!$H:$H,FAOstat!AN$3,'FAOstat _govt exp'!$D:$D,FAOstat!$B150)</f>
        <v>0</v>
      </c>
      <c r="AO150">
        <f>SUMIFS('FAOstat _govt exp'!$L:$L,'FAOstat _govt exp'!$J:$J,FAOstat!AO$4,'FAOstat _govt exp'!$H:$H,FAOstat!AO$3,'FAOstat _govt exp'!$D:$D,FAOstat!$B150)</f>
        <v>0</v>
      </c>
      <c r="AP150">
        <f>SUMIFS('FAOstat _govt exp'!$L:$L,'FAOstat _govt exp'!$J:$J,FAOstat!AP$4,'FAOstat _govt exp'!$H:$H,FAOstat!AP$3,'FAOstat _govt exp'!$D:$D,FAOstat!$B150)</f>
        <v>0</v>
      </c>
      <c r="AQ150">
        <f>SUMIFS('FAOstat _govt exp'!$L:$L,'FAOstat _govt exp'!$J:$J,FAOstat!AQ$4,'FAOstat _govt exp'!$H:$H,FAOstat!AQ$3,'FAOstat _govt exp'!$D:$D,FAOstat!$B150)</f>
        <v>0</v>
      </c>
      <c r="AR150">
        <f>SUMIFS('FAOstat _govt exp'!$L:$L,'FAOstat _govt exp'!$J:$J,FAOstat!AR$4,'FAOstat _govt exp'!$H:$H,FAOstat!AR$3,'FAOstat _govt exp'!$D:$D,FAOstat!$B150)</f>
        <v>0</v>
      </c>
      <c r="AS150">
        <f>SUMIFS('FAOstat _govt exp'!$L:$L,'FAOstat _govt exp'!$J:$J,FAOstat!AS$4,'FAOstat _govt exp'!$H:$H,FAOstat!AS$3,'FAOstat _govt exp'!$D:$D,FAOstat!$B150)</f>
        <v>0</v>
      </c>
      <c r="AT150">
        <f>SUMIFS('FAOstat _govt exp'!$L:$L,'FAOstat _govt exp'!$J:$J,FAOstat!AT$4,'FAOstat _govt exp'!$H:$H,FAOstat!AT$3,'FAOstat _govt exp'!$D:$D,FAOstat!$B150)</f>
        <v>0</v>
      </c>
      <c r="AU150">
        <f>SUMIFS('FAOstat _govt exp'!$L:$L,'FAOstat _govt exp'!$J:$J,FAOstat!AU$4,'FAOstat _govt exp'!$H:$H,FAOstat!AU$3,'FAOstat _govt exp'!$D:$D,FAOstat!$B150)</f>
        <v>0</v>
      </c>
      <c r="AV150">
        <f>SUMIFS('FAOstat _govt exp'!$L:$L,'FAOstat _govt exp'!$J:$J,FAOstat!AV$4,'FAOstat _govt exp'!$H:$H,FAOstat!AV$3,'FAOstat _govt exp'!$D:$D,FAOstat!$B150)</f>
        <v>0</v>
      </c>
      <c r="AW150">
        <f>SUMIFS('FAOstat _govt exp'!$L:$L,'FAOstat _govt exp'!$J:$J,FAOstat!AW$4,'FAOstat _govt exp'!$H:$H,FAOstat!AW$3,'FAOstat _govt exp'!$D:$D,FAOstat!$B150)</f>
        <v>0</v>
      </c>
      <c r="AX150">
        <f>SUMIFS('FAOstat _govt exp'!$L:$L,'FAOstat _govt exp'!$J:$J,FAOstat!AX$4,'FAOstat _govt exp'!$H:$H,FAOstat!AX$3,'FAOstat _govt exp'!$D:$D,FAOstat!$B150)</f>
        <v>0</v>
      </c>
      <c r="AY150">
        <f>SUMIFS('FAOstat _govt exp'!$L:$L,'FAOstat _govt exp'!$J:$J,FAOstat!AY$4,'FAOstat _govt exp'!$H:$H,FAOstat!AY$3,'FAOstat _govt exp'!$D:$D,FAOstat!$B150)</f>
        <v>0</v>
      </c>
      <c r="AZ150">
        <f>SUMIFS('FAOstat _govt exp'!$L:$L,'FAOstat _govt exp'!$J:$J,FAOstat!AZ$4,'FAOstat _govt exp'!$H:$H,FAOstat!AZ$3,'FAOstat _govt exp'!$D:$D,FAOstat!$B150)</f>
        <v>0</v>
      </c>
      <c r="BA150">
        <f>SUMIFS('FAOstat _govt exp'!$L:$L,'FAOstat _govt exp'!$J:$J,FAOstat!BA$4,'FAOstat _govt exp'!$H:$H,FAOstat!BA$3,'FAOstat _govt exp'!$D:$D,FAOstat!$B150)</f>
        <v>560.01</v>
      </c>
      <c r="BB150">
        <f>SUMIFS('FAOstat _govt exp'!$L:$L,'FAOstat _govt exp'!$J:$J,FAOstat!BB$4,'FAOstat _govt exp'!$H:$H,FAOstat!BB$3,'FAOstat _govt exp'!$D:$D,FAOstat!$B150)</f>
        <v>671.41</v>
      </c>
      <c r="BC150">
        <f>SUMIFS('FAOstat _govt exp'!$L:$L,'FAOstat _govt exp'!$J:$J,FAOstat!BC$4,'FAOstat _govt exp'!$H:$H,FAOstat!BC$3,'FAOstat _govt exp'!$D:$D,FAOstat!$B150)</f>
        <v>699.6</v>
      </c>
      <c r="BD150">
        <f>SUMIFS('FAOstat _govt exp'!$L:$L,'FAOstat _govt exp'!$J:$J,FAOstat!BD$4,'FAOstat _govt exp'!$H:$H,FAOstat!BD$3,'FAOstat _govt exp'!$D:$D,FAOstat!$B150)</f>
        <v>0</v>
      </c>
      <c r="BE150">
        <f>SUMIFS('FAOstat _govt exp'!$L:$L,'FAOstat _govt exp'!$J:$J,FAOstat!BE$4,'FAOstat _govt exp'!$H:$H,FAOstat!BE$3,'FAOstat _govt exp'!$D:$D,FAOstat!$B150)</f>
        <v>0</v>
      </c>
      <c r="BF150">
        <f>SUMIFS('FAOstat _govt exp'!$L:$L,'FAOstat _govt exp'!$J:$J,FAOstat!BF$4,'FAOstat _govt exp'!$H:$H,FAOstat!BF$3,'FAOstat _govt exp'!$D:$D,FAOstat!$B150)</f>
        <v>0</v>
      </c>
      <c r="BG150">
        <f>SUMIFS('FAOstat _govt exp'!$L:$L,'FAOstat _govt exp'!$J:$J,FAOstat!BG$4,'FAOstat _govt exp'!$H:$H,FAOstat!BG$3,'FAOstat _govt exp'!$D:$D,FAOstat!$B150)</f>
        <v>0</v>
      </c>
      <c r="BH150">
        <f>SUMIFS('FAOstat _govt exp'!$L:$L,'FAOstat _govt exp'!$J:$J,FAOstat!BH$4,'FAOstat _govt exp'!$H:$H,FAOstat!BH$3,'FAOstat _govt exp'!$D:$D,FAOstat!$B150)</f>
        <v>0</v>
      </c>
      <c r="BI150">
        <f>SUMIFS('FAOstat _govt exp'!$L:$L,'FAOstat _govt exp'!$J:$J,FAOstat!BI$4,'FAOstat _govt exp'!$H:$H,FAOstat!BI$3,'FAOstat _govt exp'!$D:$D,FAOstat!$B150)</f>
        <v>0</v>
      </c>
      <c r="BJ150">
        <f>SUMIFS('FAOstat _govt exp'!$L:$L,'FAOstat _govt exp'!$J:$J,FAOstat!BJ$4,'FAOstat _govt exp'!$H:$H,FAOstat!BJ$3,'FAOstat _govt exp'!$D:$D,FAOstat!$B150)</f>
        <v>0</v>
      </c>
      <c r="BK150">
        <f>SUMIFS('FAOstat _govt exp'!$L:$L,'FAOstat _govt exp'!$J:$J,FAOstat!BK$4,'FAOstat _govt exp'!$H:$H,FAOstat!BK$3,'FAOstat _govt exp'!$D:$D,FAOstat!$B150)</f>
        <v>164.24</v>
      </c>
      <c r="BL150">
        <f>SUMIFS('FAOstat _govt exp'!$L:$L,'FAOstat _govt exp'!$J:$J,FAOstat!BL$4,'FAOstat _govt exp'!$H:$H,FAOstat!BL$3,'FAOstat _govt exp'!$D:$D,FAOstat!$B150)</f>
        <v>157.69</v>
      </c>
      <c r="BM150">
        <f>SUMIFS('FAOstat _govt exp'!$L:$L,'FAOstat _govt exp'!$J:$J,FAOstat!BM$4,'FAOstat _govt exp'!$H:$H,FAOstat!BM$3,'FAOstat _govt exp'!$D:$D,FAOstat!$B150)</f>
        <v>140.34</v>
      </c>
      <c r="BN150">
        <f>SUMIFS('FAOstat _govt exp'!$L:$L,'FAOstat _govt exp'!$J:$J,FAOstat!BN$4,'FAOstat _govt exp'!$H:$H,FAOstat!BN$3,'FAOstat _govt exp'!$D:$D,FAOstat!$B150)</f>
        <v>0</v>
      </c>
      <c r="BO150">
        <f>SUMIFS('FAOstat _govt exp'!$L:$L,'FAOstat _govt exp'!$J:$J,FAOstat!BO$4,'FAOstat _govt exp'!$H:$H,FAOstat!BO$3,'FAOstat _govt exp'!$D:$D,FAOstat!$B150)</f>
        <v>0</v>
      </c>
      <c r="BP150">
        <f>SUMIFS('FAOstat _govt exp'!$L:$L,'FAOstat _govt exp'!$J:$J,FAOstat!BP$4,'FAOstat _govt exp'!$H:$H,FAOstat!BP$3,'FAOstat _govt exp'!$D:$D,FAOstat!$B150)</f>
        <v>0</v>
      </c>
      <c r="BQ150">
        <f>SUMIFS('FAOstat _govt exp'!$L:$L,'FAOstat _govt exp'!$J:$J,FAOstat!BQ$4,'FAOstat _govt exp'!$H:$H,FAOstat!BQ$3,'FAOstat _govt exp'!$D:$D,FAOstat!$B150)</f>
        <v>0</v>
      </c>
      <c r="BR150">
        <f>SUMIFS('FAOstat _govt exp'!$L:$L,'FAOstat _govt exp'!$J:$J,FAOstat!BR$4,'FAOstat _govt exp'!$H:$H,FAOstat!BR$3,'FAOstat _govt exp'!$D:$D,FAOstat!$B150)</f>
        <v>0</v>
      </c>
      <c r="BS150">
        <f>SUMIFS('FAOstat _govt exp'!$L:$L,'FAOstat _govt exp'!$J:$J,FAOstat!BS$4,'FAOstat _govt exp'!$H:$H,FAOstat!BS$3,'FAOstat _govt exp'!$D:$D,FAOstat!$B150)</f>
        <v>0</v>
      </c>
      <c r="BT150">
        <f>SUMIFS('FAOstat _govt exp'!$L:$L,'FAOstat _govt exp'!$J:$J,FAOstat!BT$4,'FAOstat _govt exp'!$H:$H,FAOstat!BT$3,'FAOstat _govt exp'!$D:$D,FAOstat!$B150)</f>
        <v>0</v>
      </c>
      <c r="BU150">
        <f>SUMIFS('FAOstat _govt exp'!$L:$L,'FAOstat _govt exp'!$J:$J,FAOstat!BU$4,'FAOstat _govt exp'!$H:$H,FAOstat!BU$3,'FAOstat _govt exp'!$D:$D,FAOstat!$B150)</f>
        <v>0</v>
      </c>
      <c r="BV150">
        <f>SUMIFS('FAOstat _govt exp'!$L:$L,'FAOstat _govt exp'!$J:$J,FAOstat!BV$4,'FAOstat _govt exp'!$H:$H,FAOstat!BV$3,'FAOstat _govt exp'!$D:$D,FAOstat!$B150)</f>
        <v>0</v>
      </c>
      <c r="BW150">
        <f>SUMIFS('FAOstat _govt exp'!$L:$L,'FAOstat _govt exp'!$J:$J,FAOstat!BW$4,'FAOstat _govt exp'!$H:$H,FAOstat!BW$3,'FAOstat _govt exp'!$D:$D,FAOstat!$B150)</f>
        <v>0</v>
      </c>
      <c r="BX150">
        <f>SUMIFS('FAOstat _govt exp'!$L:$L,'FAOstat _govt exp'!$J:$J,FAOstat!BX$4,'FAOstat _govt exp'!$H:$H,FAOstat!BX$3,'FAOstat _govt exp'!$D:$D,FAOstat!$B150)</f>
        <v>0</v>
      </c>
      <c r="BY150">
        <f>SUMIFS('FAOstat _govt exp'!$L:$L,'FAOstat _govt exp'!$J:$J,FAOstat!BY$4,'FAOstat _govt exp'!$H:$H,FAOstat!BY$3,'FAOstat _govt exp'!$D:$D,FAOstat!$B150)</f>
        <v>0</v>
      </c>
      <c r="BZ150">
        <f>SUMIFS('FAOstat _govt exp'!$L:$L,'FAOstat _govt exp'!$J:$J,FAOstat!BZ$4,'FAOstat _govt exp'!$H:$H,FAOstat!BZ$3,'FAOstat _govt exp'!$D:$D,FAOstat!$B150)</f>
        <v>0</v>
      </c>
      <c r="CA150">
        <f>SUMIFS('FAOstat _govt exp'!$L:$L,'FAOstat _govt exp'!$J:$J,FAOstat!CA$4,'FAOstat _govt exp'!$H:$H,FAOstat!CA$3,'FAOstat _govt exp'!$D:$D,FAOstat!$B150)</f>
        <v>0</v>
      </c>
      <c r="CB150">
        <f>SUMIFS('FAOstat _govt exp'!$L:$L,'FAOstat _govt exp'!$J:$J,FAOstat!CB$4,'FAOstat _govt exp'!$H:$H,FAOstat!CB$3,'FAOstat _govt exp'!$D:$D,FAOstat!$B150)</f>
        <v>0</v>
      </c>
      <c r="CC150">
        <f>SUMIFS('FAOstat _govt exp'!$L:$L,'FAOstat _govt exp'!$J:$J,FAOstat!CC$4,'FAOstat _govt exp'!$H:$H,FAOstat!CC$3,'FAOstat _govt exp'!$D:$D,FAOstat!$B150)</f>
        <v>0</v>
      </c>
      <c r="CD150">
        <f>SUMIFS('FAOstat _govt exp'!$L:$L,'FAOstat _govt exp'!$J:$J,FAOstat!CD$4,'FAOstat _govt exp'!$H:$H,FAOstat!CD$3,'FAOstat _govt exp'!$D:$D,FAOstat!$B150)</f>
        <v>0</v>
      </c>
      <c r="CE150" s="4">
        <f>SUMIFS('FAOstat_value added'!$L:$L,'FAOstat_value added'!$J:$J,FAOstat!CE$4,'FAOstat_value added'!$D:$D,FAOstat!$B150)</f>
        <v>3319.0792230000002</v>
      </c>
      <c r="CF150" s="4">
        <f>IF(SUMIFS('FAOstat_value added'!$L:$L,'FAOstat_value added'!$J:$J,FAOstat!CF$4,'FAOstat_value added'!$D:$D,FAOstat!$B150)=0,CE150*(1+Assumptions!$C$10),SUMIFS('FAOstat_value added'!$L:$L,'FAOstat_value added'!$J:$J,FAOstat!CF$4,'FAOstat_value added'!$D:$D,FAOstat!$B150))</f>
        <v>3909.8417129999998</v>
      </c>
      <c r="CG150" s="4">
        <f>IF(SUMIFS('FAOstat_value added'!$L:$L,'FAOstat_value added'!$J:$J,FAOstat!CG$4,'FAOstat_value added'!$D:$D,FAOstat!$B150)=0,CF150*(1+Assumptions!$C$10),SUMIFS('FAOstat_value added'!$L:$L,'FAOstat_value added'!$J:$J,FAOstat!CG$4,'FAOstat_value added'!$D:$D,FAOstat!$B150))</f>
        <v>4091.9803440000001</v>
      </c>
      <c r="CH150" s="4">
        <f>IF(SUMIFS('FAOstat_value added'!$L:$L,'FAOstat_value added'!$J:$J,FAOstat!CH$4,'FAOstat_value added'!$D:$D,FAOstat!$B150)=0,CG150*(1+Assumptions!$C$10),SUMIFS('FAOstat_value added'!$L:$L,'FAOstat_value added'!$J:$J,FAOstat!CH$4,'FAOstat_value added'!$D:$D,FAOstat!$B150))</f>
        <v>4111.9581779999999</v>
      </c>
      <c r="CI150" s="4">
        <f>IF(SUMIFS('FAOstat_value added'!$L:$L,'FAOstat_value added'!$J:$J,FAOstat!CI$4,'FAOstat_value added'!$D:$D,FAOstat!$B150)=0,CH150*(1+Assumptions!$C$10),SUMIFS('FAOstat_value added'!$L:$L,'FAOstat_value added'!$J:$J,FAOstat!CI$4,'FAOstat_value added'!$D:$D,FAOstat!$B150))</f>
        <v>4359.9946559999998</v>
      </c>
      <c r="CJ150" s="4">
        <f>IF(SUMIFS('FAOstat_value added'!$L:$L,'FAOstat_value added'!$J:$J,FAOstat!CJ$4,'FAOstat_value added'!$D:$D,FAOstat!$B150)=0,CI150*(1+Assumptions!$C$10),SUMIFS('FAOstat_value added'!$L:$L,'FAOstat_value added'!$J:$J,FAOstat!CJ$4,'FAOstat_value added'!$D:$D,FAOstat!$B150))</f>
        <v>4439.3512140000003</v>
      </c>
      <c r="CK150" s="4">
        <f>IF(SUMIFS('FAOstat_value added'!$L:$L,'FAOstat_value added'!$J:$J,FAOstat!CK$4,'FAOstat_value added'!$D:$D,FAOstat!$B150)=0,CJ150*(1+Assumptions!$C$10),SUMIFS('FAOstat_value added'!$L:$L,'FAOstat_value added'!$J:$J,FAOstat!CK$4,'FAOstat_value added'!$D:$D,FAOstat!$B150))</f>
        <v>3925.9056150000001</v>
      </c>
      <c r="CL150" s="4">
        <f>IF(SUMIFS('FAOstat_value added'!$L:$L,'FAOstat_value added'!$J:$J,FAOstat!CL$4,'FAOstat_value added'!$D:$D,FAOstat!$B150)=0,CK150*(1+Assumptions!$C$10),SUMIFS('FAOstat_value added'!$L:$L,'FAOstat_value added'!$J:$J,FAOstat!CL$4,'FAOstat_value added'!$D:$D,FAOstat!$B150))</f>
        <v>3858.7227910000001</v>
      </c>
      <c r="CM150" s="4">
        <f>IF(SUMIFS('FAOstat_value added'!$L:$L,'FAOstat_value added'!$J:$J,FAOstat!CM$4,'FAOstat_value added'!$D:$D,FAOstat!$B150)=0,CL150*(1+Assumptions!$C$10),SUMIFS('FAOstat_value added'!$L:$L,'FAOstat_value added'!$J:$J,FAOstat!CM$4,'FAOstat_value added'!$D:$D,FAOstat!$B150))</f>
        <v>3905.260871</v>
      </c>
      <c r="CN150" s="4">
        <f>IF(SUMIFS('FAOstat_value added'!$L:$L,'FAOstat_value added'!$J:$J,FAOstat!CN$4,'FAOstat_value added'!$D:$D,FAOstat!$B150)=0,CM150*(1+Assumptions!$C$10),SUMIFS('FAOstat_value added'!$L:$L,'FAOstat_value added'!$J:$J,FAOstat!CN$4,'FAOstat_value added'!$D:$D,FAOstat!$B150))</f>
        <v>3983.3660884199999</v>
      </c>
      <c r="CO150" s="36">
        <f t="shared" si="70"/>
        <v>-1</v>
      </c>
    </row>
    <row r="151" spans="2:93" x14ac:dyDescent="0.35">
      <c r="B151" t="s">
        <v>325</v>
      </c>
      <c r="C151">
        <f t="shared" si="50"/>
        <v>0</v>
      </c>
      <c r="D151">
        <f t="shared" si="51"/>
        <v>0</v>
      </c>
      <c r="E151">
        <f t="shared" si="52"/>
        <v>0</v>
      </c>
      <c r="F151">
        <f t="shared" si="53"/>
        <v>0</v>
      </c>
      <c r="G151">
        <f t="shared" si="54"/>
        <v>0</v>
      </c>
      <c r="H151">
        <f t="shared" si="55"/>
        <v>0</v>
      </c>
      <c r="I151">
        <f t="shared" si="56"/>
        <v>0</v>
      </c>
      <c r="J151">
        <f t="shared" si="57"/>
        <v>0</v>
      </c>
      <c r="K151">
        <f t="shared" si="58"/>
        <v>0</v>
      </c>
      <c r="L151">
        <f t="shared" si="59"/>
        <v>0</v>
      </c>
      <c r="M151" s="4">
        <f t="shared" si="60"/>
        <v>10867.42</v>
      </c>
      <c r="N151" s="4">
        <f t="shared" si="61"/>
        <v>12100.83</v>
      </c>
      <c r="O151" s="4">
        <f t="shared" si="62"/>
        <v>12730.51</v>
      </c>
      <c r="P151" s="4">
        <f t="shared" si="63"/>
        <v>12659.63</v>
      </c>
      <c r="Q151" s="4">
        <f t="shared" si="64"/>
        <v>12696.810000000001</v>
      </c>
      <c r="R151" s="4">
        <f t="shared" si="65"/>
        <v>11781.47</v>
      </c>
      <c r="S151" s="4">
        <f t="shared" si="66"/>
        <v>12344.66</v>
      </c>
      <c r="T151" s="4">
        <f t="shared" si="67"/>
        <v>11964.79</v>
      </c>
      <c r="U151" s="4">
        <f t="shared" si="68"/>
        <v>0</v>
      </c>
      <c r="V151" s="4">
        <f t="shared" si="69"/>
        <v>0</v>
      </c>
      <c r="W151">
        <f>SUMIFS('FAOstat _govt exp'!$L:$L,'FAOstat _govt exp'!$J:$J,FAOstat!W$4,'FAOstat _govt exp'!$H:$H,FAOstat!W$3,'FAOstat _govt exp'!$D:$D,FAOstat!$B151)</f>
        <v>8333.4</v>
      </c>
      <c r="X151">
        <f>SUMIFS('FAOstat _govt exp'!$L:$L,'FAOstat _govt exp'!$J:$J,FAOstat!X$4,'FAOstat _govt exp'!$H:$H,FAOstat!X$3,'FAOstat _govt exp'!$D:$D,FAOstat!$B151)</f>
        <v>8993.02</v>
      </c>
      <c r="Y151">
        <f>SUMIFS('FAOstat _govt exp'!$L:$L,'FAOstat _govt exp'!$J:$J,FAOstat!Y$4,'FAOstat _govt exp'!$H:$H,FAOstat!Y$3,'FAOstat _govt exp'!$D:$D,FAOstat!$B151)</f>
        <v>9746.1</v>
      </c>
      <c r="Z151">
        <f>SUMIFS('FAOstat _govt exp'!$L:$L,'FAOstat _govt exp'!$J:$J,FAOstat!Z$4,'FAOstat _govt exp'!$H:$H,FAOstat!Z$3,'FAOstat _govt exp'!$D:$D,FAOstat!$B151)</f>
        <v>9642.4599999999991</v>
      </c>
      <c r="AA151">
        <f>SUMIFS('FAOstat _govt exp'!$L:$L,'FAOstat _govt exp'!$J:$J,FAOstat!AA$4,'FAOstat _govt exp'!$H:$H,FAOstat!AA$3,'FAOstat _govt exp'!$D:$D,FAOstat!$B151)</f>
        <v>9648.76</v>
      </c>
      <c r="AB151">
        <f>SUMIFS('FAOstat _govt exp'!$L:$L,'FAOstat _govt exp'!$J:$J,FAOstat!AB$4,'FAOstat _govt exp'!$H:$H,FAOstat!AB$3,'FAOstat _govt exp'!$D:$D,FAOstat!$B151)</f>
        <v>8742.91</v>
      </c>
      <c r="AC151">
        <f>SUMIFS('FAOstat _govt exp'!$L:$L,'FAOstat _govt exp'!$J:$J,FAOstat!AC$4,'FAOstat _govt exp'!$H:$H,FAOstat!AC$3,'FAOstat _govt exp'!$D:$D,FAOstat!$B151)</f>
        <v>9102.1299999999992</v>
      </c>
      <c r="AD151">
        <f>SUMIFS('FAOstat _govt exp'!$L:$L,'FAOstat _govt exp'!$J:$J,FAOstat!AD$4,'FAOstat _govt exp'!$H:$H,FAOstat!AD$3,'FAOstat _govt exp'!$D:$D,FAOstat!$B151)</f>
        <v>8729.99</v>
      </c>
      <c r="AE151">
        <f>SUMIFS('FAOstat _govt exp'!$L:$L,'FAOstat _govt exp'!$J:$J,FAOstat!AE$4,'FAOstat _govt exp'!$H:$H,FAOstat!AE$3,'FAOstat _govt exp'!$D:$D,FAOstat!$B151)</f>
        <v>0</v>
      </c>
      <c r="AF151">
        <f>SUMIFS('FAOstat _govt exp'!$L:$L,'FAOstat _govt exp'!$J:$J,FAOstat!AF$4,'FAOstat _govt exp'!$H:$H,FAOstat!AF$3,'FAOstat _govt exp'!$D:$D,FAOstat!$B151)</f>
        <v>0</v>
      </c>
      <c r="AG151">
        <f>SUMIFS('FAOstat _govt exp'!$L:$L,'FAOstat _govt exp'!$J:$J,FAOstat!AG$4,'FAOstat _govt exp'!$H:$H,FAOstat!AG$3,'FAOstat _govt exp'!$D:$D,FAOstat!$B151)</f>
        <v>2534.02</v>
      </c>
      <c r="AH151">
        <f>SUMIFS('FAOstat _govt exp'!$L:$L,'FAOstat _govt exp'!$J:$J,FAOstat!AH$4,'FAOstat _govt exp'!$H:$H,FAOstat!AH$3,'FAOstat _govt exp'!$D:$D,FAOstat!$B151)</f>
        <v>3107.81</v>
      </c>
      <c r="AI151">
        <f>SUMIFS('FAOstat _govt exp'!$L:$L,'FAOstat _govt exp'!$J:$J,FAOstat!AI$4,'FAOstat _govt exp'!$H:$H,FAOstat!AI$3,'FAOstat _govt exp'!$D:$D,FAOstat!$B151)</f>
        <v>2984.41</v>
      </c>
      <c r="AJ151">
        <f>SUMIFS('FAOstat _govt exp'!$L:$L,'FAOstat _govt exp'!$J:$J,FAOstat!AJ$4,'FAOstat _govt exp'!$H:$H,FAOstat!AJ$3,'FAOstat _govt exp'!$D:$D,FAOstat!$B151)</f>
        <v>3017.17</v>
      </c>
      <c r="AK151">
        <f>SUMIFS('FAOstat _govt exp'!$L:$L,'FAOstat _govt exp'!$J:$J,FAOstat!AK$4,'FAOstat _govt exp'!$H:$H,FAOstat!AK$3,'FAOstat _govt exp'!$D:$D,FAOstat!$B151)</f>
        <v>3048.05</v>
      </c>
      <c r="AL151">
        <f>SUMIFS('FAOstat _govt exp'!$L:$L,'FAOstat _govt exp'!$J:$J,FAOstat!AL$4,'FAOstat _govt exp'!$H:$H,FAOstat!AL$3,'FAOstat _govt exp'!$D:$D,FAOstat!$B151)</f>
        <v>3038.56</v>
      </c>
      <c r="AM151">
        <f>SUMIFS('FAOstat _govt exp'!$L:$L,'FAOstat _govt exp'!$J:$J,FAOstat!AM$4,'FAOstat _govt exp'!$H:$H,FAOstat!AM$3,'FAOstat _govt exp'!$D:$D,FAOstat!$B151)</f>
        <v>3242.53</v>
      </c>
      <c r="AN151">
        <f>SUMIFS('FAOstat _govt exp'!$L:$L,'FAOstat _govt exp'!$J:$J,FAOstat!AN$4,'FAOstat _govt exp'!$H:$H,FAOstat!AN$3,'FAOstat _govt exp'!$D:$D,FAOstat!$B151)</f>
        <v>3234.8</v>
      </c>
      <c r="AO151">
        <f>SUMIFS('FAOstat _govt exp'!$L:$L,'FAOstat _govt exp'!$J:$J,FAOstat!AO$4,'FAOstat _govt exp'!$H:$H,FAOstat!AO$3,'FAOstat _govt exp'!$D:$D,FAOstat!$B151)</f>
        <v>0</v>
      </c>
      <c r="AP151">
        <f>SUMIFS('FAOstat _govt exp'!$L:$L,'FAOstat _govt exp'!$J:$J,FAOstat!AP$4,'FAOstat _govt exp'!$H:$H,FAOstat!AP$3,'FAOstat _govt exp'!$D:$D,FAOstat!$B151)</f>
        <v>0</v>
      </c>
      <c r="AQ151">
        <f>SUMIFS('FAOstat _govt exp'!$L:$L,'FAOstat _govt exp'!$J:$J,FAOstat!AQ$4,'FAOstat _govt exp'!$H:$H,FAOstat!AQ$3,'FAOstat _govt exp'!$D:$D,FAOstat!$B151)</f>
        <v>0</v>
      </c>
      <c r="AR151">
        <f>SUMIFS('FAOstat _govt exp'!$L:$L,'FAOstat _govt exp'!$J:$J,FAOstat!AR$4,'FAOstat _govt exp'!$H:$H,FAOstat!AR$3,'FAOstat _govt exp'!$D:$D,FAOstat!$B151)</f>
        <v>0</v>
      </c>
      <c r="AS151">
        <f>SUMIFS('FAOstat _govt exp'!$L:$L,'FAOstat _govt exp'!$J:$J,FAOstat!AS$4,'FAOstat _govt exp'!$H:$H,FAOstat!AS$3,'FAOstat _govt exp'!$D:$D,FAOstat!$B151)</f>
        <v>0</v>
      </c>
      <c r="AT151">
        <f>SUMIFS('FAOstat _govt exp'!$L:$L,'FAOstat _govt exp'!$J:$J,FAOstat!AT$4,'FAOstat _govt exp'!$H:$H,FAOstat!AT$3,'FAOstat _govt exp'!$D:$D,FAOstat!$B151)</f>
        <v>0</v>
      </c>
      <c r="AU151">
        <f>SUMIFS('FAOstat _govt exp'!$L:$L,'FAOstat _govt exp'!$J:$J,FAOstat!AU$4,'FAOstat _govt exp'!$H:$H,FAOstat!AU$3,'FAOstat _govt exp'!$D:$D,FAOstat!$B151)</f>
        <v>0</v>
      </c>
      <c r="AV151">
        <f>SUMIFS('FAOstat _govt exp'!$L:$L,'FAOstat _govt exp'!$J:$J,FAOstat!AV$4,'FAOstat _govt exp'!$H:$H,FAOstat!AV$3,'FAOstat _govt exp'!$D:$D,FAOstat!$B151)</f>
        <v>0</v>
      </c>
      <c r="AW151">
        <f>SUMIFS('FAOstat _govt exp'!$L:$L,'FAOstat _govt exp'!$J:$J,FAOstat!AW$4,'FAOstat _govt exp'!$H:$H,FAOstat!AW$3,'FAOstat _govt exp'!$D:$D,FAOstat!$B151)</f>
        <v>0</v>
      </c>
      <c r="AX151">
        <f>SUMIFS('FAOstat _govt exp'!$L:$L,'FAOstat _govt exp'!$J:$J,FAOstat!AX$4,'FAOstat _govt exp'!$H:$H,FAOstat!AX$3,'FAOstat _govt exp'!$D:$D,FAOstat!$B151)</f>
        <v>0</v>
      </c>
      <c r="AY151">
        <f>SUMIFS('FAOstat _govt exp'!$L:$L,'FAOstat _govt exp'!$J:$J,FAOstat!AY$4,'FAOstat _govt exp'!$H:$H,FAOstat!AY$3,'FAOstat _govt exp'!$D:$D,FAOstat!$B151)</f>
        <v>0</v>
      </c>
      <c r="AZ151">
        <f>SUMIFS('FAOstat _govt exp'!$L:$L,'FAOstat _govt exp'!$J:$J,FAOstat!AZ$4,'FAOstat _govt exp'!$H:$H,FAOstat!AZ$3,'FAOstat _govt exp'!$D:$D,FAOstat!$B151)</f>
        <v>0</v>
      </c>
      <c r="BA151">
        <f>SUMIFS('FAOstat _govt exp'!$L:$L,'FAOstat _govt exp'!$J:$J,FAOstat!BA$4,'FAOstat _govt exp'!$H:$H,FAOstat!BA$3,'FAOstat _govt exp'!$D:$D,FAOstat!$B151)</f>
        <v>8001.97</v>
      </c>
      <c r="BB151">
        <f>SUMIFS('FAOstat _govt exp'!$L:$L,'FAOstat _govt exp'!$J:$J,FAOstat!BB$4,'FAOstat _govt exp'!$H:$H,FAOstat!BB$3,'FAOstat _govt exp'!$D:$D,FAOstat!$B151)</f>
        <v>8623.09</v>
      </c>
      <c r="BC151">
        <f>SUMIFS('FAOstat _govt exp'!$L:$L,'FAOstat _govt exp'!$J:$J,FAOstat!BC$4,'FAOstat _govt exp'!$H:$H,FAOstat!BC$3,'FAOstat _govt exp'!$D:$D,FAOstat!$B151)</f>
        <v>9228.2800000000007</v>
      </c>
      <c r="BD151">
        <f>SUMIFS('FAOstat _govt exp'!$L:$L,'FAOstat _govt exp'!$J:$J,FAOstat!BD$4,'FAOstat _govt exp'!$H:$H,FAOstat!BD$3,'FAOstat _govt exp'!$D:$D,FAOstat!$B151)</f>
        <v>9179.69</v>
      </c>
      <c r="BE151">
        <f>SUMIFS('FAOstat _govt exp'!$L:$L,'FAOstat _govt exp'!$J:$J,FAOstat!BE$4,'FAOstat _govt exp'!$H:$H,FAOstat!BE$3,'FAOstat _govt exp'!$D:$D,FAOstat!$B151)</f>
        <v>9289.31</v>
      </c>
      <c r="BF151">
        <f>SUMIFS('FAOstat _govt exp'!$L:$L,'FAOstat _govt exp'!$J:$J,FAOstat!BF$4,'FAOstat _govt exp'!$H:$H,FAOstat!BF$3,'FAOstat _govt exp'!$D:$D,FAOstat!$B151)</f>
        <v>8439.7999999999993</v>
      </c>
      <c r="BG151">
        <f>SUMIFS('FAOstat _govt exp'!$L:$L,'FAOstat _govt exp'!$J:$J,FAOstat!BG$4,'FAOstat _govt exp'!$H:$H,FAOstat!BG$3,'FAOstat _govt exp'!$D:$D,FAOstat!$B151)</f>
        <v>8812.9500000000007</v>
      </c>
      <c r="BH151">
        <f>SUMIFS('FAOstat _govt exp'!$L:$L,'FAOstat _govt exp'!$J:$J,FAOstat!BH$4,'FAOstat _govt exp'!$H:$H,FAOstat!BH$3,'FAOstat _govt exp'!$D:$D,FAOstat!$B151)</f>
        <v>8440.44</v>
      </c>
      <c r="BI151">
        <f>SUMIFS('FAOstat _govt exp'!$L:$L,'FAOstat _govt exp'!$J:$J,FAOstat!BI$4,'FAOstat _govt exp'!$H:$H,FAOstat!BI$3,'FAOstat _govt exp'!$D:$D,FAOstat!$B151)</f>
        <v>0</v>
      </c>
      <c r="BJ151">
        <f>SUMIFS('FAOstat _govt exp'!$L:$L,'FAOstat _govt exp'!$J:$J,FAOstat!BJ$4,'FAOstat _govt exp'!$H:$H,FAOstat!BJ$3,'FAOstat _govt exp'!$D:$D,FAOstat!$B151)</f>
        <v>0</v>
      </c>
      <c r="BK151">
        <f>SUMIFS('FAOstat _govt exp'!$L:$L,'FAOstat _govt exp'!$J:$J,FAOstat!BK$4,'FAOstat _govt exp'!$H:$H,FAOstat!BK$3,'FAOstat _govt exp'!$D:$D,FAOstat!$B151)</f>
        <v>237.97</v>
      </c>
      <c r="BL151">
        <f>SUMIFS('FAOstat _govt exp'!$L:$L,'FAOstat _govt exp'!$J:$J,FAOstat!BL$4,'FAOstat _govt exp'!$H:$H,FAOstat!BL$3,'FAOstat _govt exp'!$D:$D,FAOstat!$B151)</f>
        <v>313.68</v>
      </c>
      <c r="BM151">
        <f>SUMIFS('FAOstat _govt exp'!$L:$L,'FAOstat _govt exp'!$J:$J,FAOstat!BM$4,'FAOstat _govt exp'!$H:$H,FAOstat!BM$3,'FAOstat _govt exp'!$D:$D,FAOstat!$B151)</f>
        <v>198.22</v>
      </c>
      <c r="BN151">
        <f>SUMIFS('FAOstat _govt exp'!$L:$L,'FAOstat _govt exp'!$J:$J,FAOstat!BN$4,'FAOstat _govt exp'!$H:$H,FAOstat!BN$3,'FAOstat _govt exp'!$D:$D,FAOstat!$B151)</f>
        <v>232.7</v>
      </c>
      <c r="BO151">
        <f>SUMIFS('FAOstat _govt exp'!$L:$L,'FAOstat _govt exp'!$J:$J,FAOstat!BO$4,'FAOstat _govt exp'!$H:$H,FAOstat!BO$3,'FAOstat _govt exp'!$D:$D,FAOstat!$B151)</f>
        <v>250.99</v>
      </c>
      <c r="BP151">
        <f>SUMIFS('FAOstat _govt exp'!$L:$L,'FAOstat _govt exp'!$J:$J,FAOstat!BP$4,'FAOstat _govt exp'!$H:$H,FAOstat!BP$3,'FAOstat _govt exp'!$D:$D,FAOstat!$B151)</f>
        <v>202.22</v>
      </c>
      <c r="BQ151">
        <f>SUMIFS('FAOstat _govt exp'!$L:$L,'FAOstat _govt exp'!$J:$J,FAOstat!BQ$4,'FAOstat _govt exp'!$H:$H,FAOstat!BQ$3,'FAOstat _govt exp'!$D:$D,FAOstat!$B151)</f>
        <v>175.46</v>
      </c>
      <c r="BR151">
        <f>SUMIFS('FAOstat _govt exp'!$L:$L,'FAOstat _govt exp'!$J:$J,FAOstat!BR$4,'FAOstat _govt exp'!$H:$H,FAOstat!BR$3,'FAOstat _govt exp'!$D:$D,FAOstat!$B151)</f>
        <v>166.28</v>
      </c>
      <c r="BS151">
        <f>SUMIFS('FAOstat _govt exp'!$L:$L,'FAOstat _govt exp'!$J:$J,FAOstat!BS$4,'FAOstat _govt exp'!$H:$H,FAOstat!BS$3,'FAOstat _govt exp'!$D:$D,FAOstat!$B151)</f>
        <v>0</v>
      </c>
      <c r="BT151">
        <f>SUMIFS('FAOstat _govt exp'!$L:$L,'FAOstat _govt exp'!$J:$J,FAOstat!BT$4,'FAOstat _govt exp'!$H:$H,FAOstat!BT$3,'FAOstat _govt exp'!$D:$D,FAOstat!$B151)</f>
        <v>0</v>
      </c>
      <c r="BU151">
        <f>SUMIFS('FAOstat _govt exp'!$L:$L,'FAOstat _govt exp'!$J:$J,FAOstat!BU$4,'FAOstat _govt exp'!$H:$H,FAOstat!BU$3,'FAOstat _govt exp'!$D:$D,FAOstat!$B151)</f>
        <v>0</v>
      </c>
      <c r="BV151">
        <f>SUMIFS('FAOstat _govt exp'!$L:$L,'FAOstat _govt exp'!$J:$J,FAOstat!BV$4,'FAOstat _govt exp'!$H:$H,FAOstat!BV$3,'FAOstat _govt exp'!$D:$D,FAOstat!$B151)</f>
        <v>0</v>
      </c>
      <c r="BW151">
        <f>SUMIFS('FAOstat _govt exp'!$L:$L,'FAOstat _govt exp'!$J:$J,FAOstat!BW$4,'FAOstat _govt exp'!$H:$H,FAOstat!BW$3,'FAOstat _govt exp'!$D:$D,FAOstat!$B151)</f>
        <v>0</v>
      </c>
      <c r="BX151">
        <f>SUMIFS('FAOstat _govt exp'!$L:$L,'FAOstat _govt exp'!$J:$J,FAOstat!BX$4,'FAOstat _govt exp'!$H:$H,FAOstat!BX$3,'FAOstat _govt exp'!$D:$D,FAOstat!$B151)</f>
        <v>0</v>
      </c>
      <c r="BY151">
        <f>SUMIFS('FAOstat _govt exp'!$L:$L,'FAOstat _govt exp'!$J:$J,FAOstat!BY$4,'FAOstat _govt exp'!$H:$H,FAOstat!BY$3,'FAOstat _govt exp'!$D:$D,FAOstat!$B151)</f>
        <v>0</v>
      </c>
      <c r="BZ151">
        <f>SUMIFS('FAOstat _govt exp'!$L:$L,'FAOstat _govt exp'!$J:$J,FAOstat!BZ$4,'FAOstat _govt exp'!$H:$H,FAOstat!BZ$3,'FAOstat _govt exp'!$D:$D,FAOstat!$B151)</f>
        <v>0</v>
      </c>
      <c r="CA151">
        <f>SUMIFS('FAOstat _govt exp'!$L:$L,'FAOstat _govt exp'!$J:$J,FAOstat!CA$4,'FAOstat _govt exp'!$H:$H,FAOstat!CA$3,'FAOstat _govt exp'!$D:$D,FAOstat!$B151)</f>
        <v>0</v>
      </c>
      <c r="CB151">
        <f>SUMIFS('FAOstat _govt exp'!$L:$L,'FAOstat _govt exp'!$J:$J,FAOstat!CB$4,'FAOstat _govt exp'!$H:$H,FAOstat!CB$3,'FAOstat _govt exp'!$D:$D,FAOstat!$B151)</f>
        <v>0</v>
      </c>
      <c r="CC151">
        <f>SUMIFS('FAOstat _govt exp'!$L:$L,'FAOstat _govt exp'!$J:$J,FAOstat!CC$4,'FAOstat _govt exp'!$H:$H,FAOstat!CC$3,'FAOstat _govt exp'!$D:$D,FAOstat!$B151)</f>
        <v>0</v>
      </c>
      <c r="CD151">
        <f>SUMIFS('FAOstat _govt exp'!$L:$L,'FAOstat _govt exp'!$J:$J,FAOstat!CD$4,'FAOstat _govt exp'!$H:$H,FAOstat!CD$3,'FAOstat _govt exp'!$D:$D,FAOstat!$B151)</f>
        <v>0</v>
      </c>
      <c r="CE151" s="4">
        <f>SUMIFS('FAOstat_value added'!$L:$L,'FAOstat_value added'!$J:$J,FAOstat!CE$4,'FAOstat_value added'!$D:$D,FAOstat!$B151)</f>
        <v>69670.113763999994</v>
      </c>
      <c r="CF151" s="4">
        <f>IF(SUMIFS('FAOstat_value added'!$L:$L,'FAOstat_value added'!$J:$J,FAOstat!CF$4,'FAOstat_value added'!$D:$D,FAOstat!$B151)=0,CE151*(1+Assumptions!$C$10),SUMIFS('FAOstat_value added'!$L:$L,'FAOstat_value added'!$J:$J,FAOstat!CF$4,'FAOstat_value added'!$D:$D,FAOstat!$B151))</f>
        <v>68561.961198000005</v>
      </c>
      <c r="CG151" s="4">
        <f>IF(SUMIFS('FAOstat_value added'!$L:$L,'FAOstat_value added'!$J:$J,FAOstat!CG$4,'FAOstat_value added'!$D:$D,FAOstat!$B151)=0,CF151*(1+Assumptions!$C$10),SUMIFS('FAOstat_value added'!$L:$L,'FAOstat_value added'!$J:$J,FAOstat!CG$4,'FAOstat_value added'!$D:$D,FAOstat!$B151))</f>
        <v>67757.699892999997</v>
      </c>
      <c r="CH151" s="4">
        <f>IF(SUMIFS('FAOstat_value added'!$L:$L,'FAOstat_value added'!$J:$J,FAOstat!CH$4,'FAOstat_value added'!$D:$D,FAOstat!$B151)=0,CG151*(1+Assumptions!$C$10),SUMIFS('FAOstat_value added'!$L:$L,'FAOstat_value added'!$J:$J,FAOstat!CH$4,'FAOstat_value added'!$D:$D,FAOstat!$B151))</f>
        <v>63930.617334000002</v>
      </c>
      <c r="CI151" s="4">
        <f>IF(SUMIFS('FAOstat_value added'!$L:$L,'FAOstat_value added'!$J:$J,FAOstat!CI$4,'FAOstat_value added'!$D:$D,FAOstat!$B151)=0,CH151*(1+Assumptions!$C$10),SUMIFS('FAOstat_value added'!$L:$L,'FAOstat_value added'!$J:$J,FAOstat!CI$4,'FAOstat_value added'!$D:$D,FAOstat!$B151))</f>
        <v>61559.119853999997</v>
      </c>
      <c r="CJ151" s="4">
        <f>IF(SUMIFS('FAOstat_value added'!$L:$L,'FAOstat_value added'!$J:$J,FAOstat!CJ$4,'FAOstat_value added'!$D:$D,FAOstat!$B151)=0,CI151*(1+Assumptions!$C$10),SUMIFS('FAOstat_value added'!$L:$L,'FAOstat_value added'!$J:$J,FAOstat!CJ$4,'FAOstat_value added'!$D:$D,FAOstat!$B151))</f>
        <v>59355.666109999998</v>
      </c>
      <c r="CK151" s="4">
        <f>IF(SUMIFS('FAOstat_value added'!$L:$L,'FAOstat_value added'!$J:$J,FAOstat!CK$4,'FAOstat_value added'!$D:$D,FAOstat!$B151)=0,CJ151*(1+Assumptions!$C$10),SUMIFS('FAOstat_value added'!$L:$L,'FAOstat_value added'!$J:$J,FAOstat!CK$4,'FAOstat_value added'!$D:$D,FAOstat!$B151))</f>
        <v>53409.742099000003</v>
      </c>
      <c r="CL151" s="4">
        <f>IF(SUMIFS('FAOstat_value added'!$L:$L,'FAOstat_value added'!$J:$J,FAOstat!CL$4,'FAOstat_value added'!$D:$D,FAOstat!$B151)=0,CK151*(1+Assumptions!$C$10),SUMIFS('FAOstat_value added'!$L:$L,'FAOstat_value added'!$J:$J,FAOstat!CL$4,'FAOstat_value added'!$D:$D,FAOstat!$B151))</f>
        <v>51860.373624</v>
      </c>
      <c r="CM151" s="4">
        <f>IF(SUMIFS('FAOstat_value added'!$L:$L,'FAOstat_value added'!$J:$J,FAOstat!CM$4,'FAOstat_value added'!$D:$D,FAOstat!$B151)=0,CL151*(1+Assumptions!$C$10),SUMIFS('FAOstat_value added'!$L:$L,'FAOstat_value added'!$J:$J,FAOstat!CM$4,'FAOstat_value added'!$D:$D,FAOstat!$B151))</f>
        <v>44873.607531000001</v>
      </c>
      <c r="CN151" s="4">
        <f>IF(SUMIFS('FAOstat_value added'!$L:$L,'FAOstat_value added'!$J:$J,FAOstat!CN$4,'FAOstat_value added'!$D:$D,FAOstat!$B151)=0,CM151*(1+Assumptions!$C$10),SUMIFS('FAOstat_value added'!$L:$L,'FAOstat_value added'!$J:$J,FAOstat!CN$4,'FAOstat_value added'!$D:$D,FAOstat!$B151))</f>
        <v>45771.079681620002</v>
      </c>
      <c r="CO151" s="36">
        <f t="shared" si="70"/>
        <v>1.3837557375406151E-2</v>
      </c>
    </row>
    <row r="152" spans="2:93" x14ac:dyDescent="0.35">
      <c r="B152" t="s">
        <v>327</v>
      </c>
      <c r="C152">
        <f t="shared" si="50"/>
        <v>0</v>
      </c>
      <c r="D152">
        <f t="shared" si="51"/>
        <v>0</v>
      </c>
      <c r="E152">
        <f t="shared" si="52"/>
        <v>0</v>
      </c>
      <c r="F152">
        <f t="shared" si="53"/>
        <v>0</v>
      </c>
      <c r="G152">
        <f t="shared" si="54"/>
        <v>0</v>
      </c>
      <c r="H152">
        <f t="shared" si="55"/>
        <v>0</v>
      </c>
      <c r="I152">
        <f t="shared" si="56"/>
        <v>0</v>
      </c>
      <c r="J152">
        <f t="shared" si="57"/>
        <v>0</v>
      </c>
      <c r="K152">
        <f t="shared" si="58"/>
        <v>0</v>
      </c>
      <c r="L152">
        <f t="shared" si="59"/>
        <v>0</v>
      </c>
      <c r="M152" s="4">
        <f t="shared" si="60"/>
        <v>159.25</v>
      </c>
      <c r="N152" s="4">
        <f t="shared" si="61"/>
        <v>131.62</v>
      </c>
      <c r="O152" s="4">
        <f t="shared" si="62"/>
        <v>144.18</v>
      </c>
      <c r="P152" s="4">
        <f t="shared" si="63"/>
        <v>204.28000000000003</v>
      </c>
      <c r="Q152" s="4">
        <f t="shared" si="64"/>
        <v>237.31</v>
      </c>
      <c r="R152" s="4">
        <f t="shared" si="65"/>
        <v>197.64000000000001</v>
      </c>
      <c r="S152" s="4">
        <f t="shared" si="66"/>
        <v>236.05</v>
      </c>
      <c r="T152" s="4">
        <f t="shared" si="67"/>
        <v>0</v>
      </c>
      <c r="U152" s="4">
        <f t="shared" si="68"/>
        <v>0</v>
      </c>
      <c r="V152" s="4">
        <f t="shared" si="69"/>
        <v>0</v>
      </c>
      <c r="W152">
        <f>SUMIFS('FAOstat _govt exp'!$L:$L,'FAOstat _govt exp'!$J:$J,FAOstat!W$4,'FAOstat _govt exp'!$H:$H,FAOstat!W$3,'FAOstat _govt exp'!$D:$D,FAOstat!$B152)</f>
        <v>0</v>
      </c>
      <c r="X152">
        <f>SUMIFS('FAOstat _govt exp'!$L:$L,'FAOstat _govt exp'!$J:$J,FAOstat!X$4,'FAOstat _govt exp'!$H:$H,FAOstat!X$3,'FAOstat _govt exp'!$D:$D,FAOstat!$B152)</f>
        <v>0</v>
      </c>
      <c r="Y152">
        <f>SUMIFS('FAOstat _govt exp'!$L:$L,'FAOstat _govt exp'!$J:$J,FAOstat!Y$4,'FAOstat _govt exp'!$H:$H,FAOstat!Y$3,'FAOstat _govt exp'!$D:$D,FAOstat!$B152)</f>
        <v>0</v>
      </c>
      <c r="Z152">
        <f>SUMIFS('FAOstat _govt exp'!$L:$L,'FAOstat _govt exp'!$J:$J,FAOstat!Z$4,'FAOstat _govt exp'!$H:$H,FAOstat!Z$3,'FAOstat _govt exp'!$D:$D,FAOstat!$B152)</f>
        <v>0</v>
      </c>
      <c r="AA152">
        <f>SUMIFS('FAOstat _govt exp'!$L:$L,'FAOstat _govt exp'!$J:$J,FAOstat!AA$4,'FAOstat _govt exp'!$H:$H,FAOstat!AA$3,'FAOstat _govt exp'!$D:$D,FAOstat!$B152)</f>
        <v>0</v>
      </c>
      <c r="AB152">
        <f>SUMIFS('FAOstat _govt exp'!$L:$L,'FAOstat _govt exp'!$J:$J,FAOstat!AB$4,'FAOstat _govt exp'!$H:$H,FAOstat!AB$3,'FAOstat _govt exp'!$D:$D,FAOstat!$B152)</f>
        <v>0</v>
      </c>
      <c r="AC152">
        <f>SUMIFS('FAOstat _govt exp'!$L:$L,'FAOstat _govt exp'!$J:$J,FAOstat!AC$4,'FAOstat _govt exp'!$H:$H,FAOstat!AC$3,'FAOstat _govt exp'!$D:$D,FAOstat!$B152)</f>
        <v>0</v>
      </c>
      <c r="AD152">
        <f>SUMIFS('FAOstat _govt exp'!$L:$L,'FAOstat _govt exp'!$J:$J,FAOstat!AD$4,'FAOstat _govt exp'!$H:$H,FAOstat!AD$3,'FAOstat _govt exp'!$D:$D,FAOstat!$B152)</f>
        <v>0</v>
      </c>
      <c r="AE152">
        <f>SUMIFS('FAOstat _govt exp'!$L:$L,'FAOstat _govt exp'!$J:$J,FAOstat!AE$4,'FAOstat _govt exp'!$H:$H,FAOstat!AE$3,'FAOstat _govt exp'!$D:$D,FAOstat!$B152)</f>
        <v>0</v>
      </c>
      <c r="AF152">
        <f>SUMIFS('FAOstat _govt exp'!$L:$L,'FAOstat _govt exp'!$J:$J,FAOstat!AF$4,'FAOstat _govt exp'!$H:$H,FAOstat!AF$3,'FAOstat _govt exp'!$D:$D,FAOstat!$B152)</f>
        <v>0</v>
      </c>
      <c r="AG152">
        <f>SUMIFS('FAOstat _govt exp'!$L:$L,'FAOstat _govt exp'!$J:$J,FAOstat!AG$4,'FAOstat _govt exp'!$H:$H,FAOstat!AG$3,'FAOstat _govt exp'!$D:$D,FAOstat!$B152)</f>
        <v>0</v>
      </c>
      <c r="AH152">
        <f>SUMIFS('FAOstat _govt exp'!$L:$L,'FAOstat _govt exp'!$J:$J,FAOstat!AH$4,'FAOstat _govt exp'!$H:$H,FAOstat!AH$3,'FAOstat _govt exp'!$D:$D,FAOstat!$B152)</f>
        <v>0</v>
      </c>
      <c r="AI152">
        <f>SUMIFS('FAOstat _govt exp'!$L:$L,'FAOstat _govt exp'!$J:$J,FAOstat!AI$4,'FAOstat _govt exp'!$H:$H,FAOstat!AI$3,'FAOstat _govt exp'!$D:$D,FAOstat!$B152)</f>
        <v>0</v>
      </c>
      <c r="AJ152">
        <f>SUMIFS('FAOstat _govt exp'!$L:$L,'FAOstat _govt exp'!$J:$J,FAOstat!AJ$4,'FAOstat _govt exp'!$H:$H,FAOstat!AJ$3,'FAOstat _govt exp'!$D:$D,FAOstat!$B152)</f>
        <v>0</v>
      </c>
      <c r="AK152">
        <f>SUMIFS('FAOstat _govt exp'!$L:$L,'FAOstat _govt exp'!$J:$J,FAOstat!AK$4,'FAOstat _govt exp'!$H:$H,FAOstat!AK$3,'FAOstat _govt exp'!$D:$D,FAOstat!$B152)</f>
        <v>0</v>
      </c>
      <c r="AL152">
        <f>SUMIFS('FAOstat _govt exp'!$L:$L,'FAOstat _govt exp'!$J:$J,FAOstat!AL$4,'FAOstat _govt exp'!$H:$H,FAOstat!AL$3,'FAOstat _govt exp'!$D:$D,FAOstat!$B152)</f>
        <v>0</v>
      </c>
      <c r="AM152">
        <f>SUMIFS('FAOstat _govt exp'!$L:$L,'FAOstat _govt exp'!$J:$J,FAOstat!AM$4,'FAOstat _govt exp'!$H:$H,FAOstat!AM$3,'FAOstat _govt exp'!$D:$D,FAOstat!$B152)</f>
        <v>0</v>
      </c>
      <c r="AN152">
        <f>SUMIFS('FAOstat _govt exp'!$L:$L,'FAOstat _govt exp'!$J:$J,FAOstat!AN$4,'FAOstat _govt exp'!$H:$H,FAOstat!AN$3,'FAOstat _govt exp'!$D:$D,FAOstat!$B152)</f>
        <v>0</v>
      </c>
      <c r="AO152">
        <f>SUMIFS('FAOstat _govt exp'!$L:$L,'FAOstat _govt exp'!$J:$J,FAOstat!AO$4,'FAOstat _govt exp'!$H:$H,FAOstat!AO$3,'FAOstat _govt exp'!$D:$D,FAOstat!$B152)</f>
        <v>0</v>
      </c>
      <c r="AP152">
        <f>SUMIFS('FAOstat _govt exp'!$L:$L,'FAOstat _govt exp'!$J:$J,FAOstat!AP$4,'FAOstat _govt exp'!$H:$H,FAOstat!AP$3,'FAOstat _govt exp'!$D:$D,FAOstat!$B152)</f>
        <v>0</v>
      </c>
      <c r="AQ152">
        <f>SUMIFS('FAOstat _govt exp'!$L:$L,'FAOstat _govt exp'!$J:$J,FAOstat!AQ$4,'FAOstat _govt exp'!$H:$H,FAOstat!AQ$3,'FAOstat _govt exp'!$D:$D,FAOstat!$B152)</f>
        <v>0</v>
      </c>
      <c r="AR152">
        <f>SUMIFS('FAOstat _govt exp'!$L:$L,'FAOstat _govt exp'!$J:$J,FAOstat!AR$4,'FAOstat _govt exp'!$H:$H,FAOstat!AR$3,'FAOstat _govt exp'!$D:$D,FAOstat!$B152)</f>
        <v>0</v>
      </c>
      <c r="AS152">
        <f>SUMIFS('FAOstat _govt exp'!$L:$L,'FAOstat _govt exp'!$J:$J,FAOstat!AS$4,'FAOstat _govt exp'!$H:$H,FAOstat!AS$3,'FAOstat _govt exp'!$D:$D,FAOstat!$B152)</f>
        <v>0</v>
      </c>
      <c r="AT152">
        <f>SUMIFS('FAOstat _govt exp'!$L:$L,'FAOstat _govt exp'!$J:$J,FAOstat!AT$4,'FAOstat _govt exp'!$H:$H,FAOstat!AT$3,'FAOstat _govt exp'!$D:$D,FAOstat!$B152)</f>
        <v>0</v>
      </c>
      <c r="AU152">
        <f>SUMIFS('FAOstat _govt exp'!$L:$L,'FAOstat _govt exp'!$J:$J,FAOstat!AU$4,'FAOstat _govt exp'!$H:$H,FAOstat!AU$3,'FAOstat _govt exp'!$D:$D,FAOstat!$B152)</f>
        <v>0</v>
      </c>
      <c r="AV152">
        <f>SUMIFS('FAOstat _govt exp'!$L:$L,'FAOstat _govt exp'!$J:$J,FAOstat!AV$4,'FAOstat _govt exp'!$H:$H,FAOstat!AV$3,'FAOstat _govt exp'!$D:$D,FAOstat!$B152)</f>
        <v>0</v>
      </c>
      <c r="AW152">
        <f>SUMIFS('FAOstat _govt exp'!$L:$L,'FAOstat _govt exp'!$J:$J,FAOstat!AW$4,'FAOstat _govt exp'!$H:$H,FAOstat!AW$3,'FAOstat _govt exp'!$D:$D,FAOstat!$B152)</f>
        <v>0</v>
      </c>
      <c r="AX152">
        <f>SUMIFS('FAOstat _govt exp'!$L:$L,'FAOstat _govt exp'!$J:$J,FAOstat!AX$4,'FAOstat _govt exp'!$H:$H,FAOstat!AX$3,'FAOstat _govt exp'!$D:$D,FAOstat!$B152)</f>
        <v>0</v>
      </c>
      <c r="AY152">
        <f>SUMIFS('FAOstat _govt exp'!$L:$L,'FAOstat _govt exp'!$J:$J,FAOstat!AY$4,'FAOstat _govt exp'!$H:$H,FAOstat!AY$3,'FAOstat _govt exp'!$D:$D,FAOstat!$B152)</f>
        <v>0</v>
      </c>
      <c r="AZ152">
        <f>SUMIFS('FAOstat _govt exp'!$L:$L,'FAOstat _govt exp'!$J:$J,FAOstat!AZ$4,'FAOstat _govt exp'!$H:$H,FAOstat!AZ$3,'FAOstat _govt exp'!$D:$D,FAOstat!$B152)</f>
        <v>0</v>
      </c>
      <c r="BA152">
        <f>SUMIFS('FAOstat _govt exp'!$L:$L,'FAOstat _govt exp'!$J:$J,FAOstat!BA$4,'FAOstat _govt exp'!$H:$H,FAOstat!BA$3,'FAOstat _govt exp'!$D:$D,FAOstat!$B152)</f>
        <v>148.49</v>
      </c>
      <c r="BB152">
        <f>SUMIFS('FAOstat _govt exp'!$L:$L,'FAOstat _govt exp'!$J:$J,FAOstat!BB$4,'FAOstat _govt exp'!$H:$H,FAOstat!BB$3,'FAOstat _govt exp'!$D:$D,FAOstat!$B152)</f>
        <v>126.35</v>
      </c>
      <c r="BC152">
        <f>SUMIFS('FAOstat _govt exp'!$L:$L,'FAOstat _govt exp'!$J:$J,FAOstat!BC$4,'FAOstat _govt exp'!$H:$H,FAOstat!BC$3,'FAOstat _govt exp'!$D:$D,FAOstat!$B152)</f>
        <v>124.11</v>
      </c>
      <c r="BD152">
        <f>SUMIFS('FAOstat _govt exp'!$L:$L,'FAOstat _govt exp'!$J:$J,FAOstat!BD$4,'FAOstat _govt exp'!$H:$H,FAOstat!BD$3,'FAOstat _govt exp'!$D:$D,FAOstat!$B152)</f>
        <v>180.11</v>
      </c>
      <c r="BE152">
        <f>SUMIFS('FAOstat _govt exp'!$L:$L,'FAOstat _govt exp'!$J:$J,FAOstat!BE$4,'FAOstat _govt exp'!$H:$H,FAOstat!BE$3,'FAOstat _govt exp'!$D:$D,FAOstat!$B152)</f>
        <v>201.73</v>
      </c>
      <c r="BF152">
        <f>SUMIFS('FAOstat _govt exp'!$L:$L,'FAOstat _govt exp'!$J:$J,FAOstat!BF$4,'FAOstat _govt exp'!$H:$H,FAOstat!BF$3,'FAOstat _govt exp'!$D:$D,FAOstat!$B152)</f>
        <v>153.61000000000001</v>
      </c>
      <c r="BG152">
        <f>SUMIFS('FAOstat _govt exp'!$L:$L,'FAOstat _govt exp'!$J:$J,FAOstat!BG$4,'FAOstat _govt exp'!$H:$H,FAOstat!BG$3,'FAOstat _govt exp'!$D:$D,FAOstat!$B152)</f>
        <v>175.66</v>
      </c>
      <c r="BH152">
        <f>SUMIFS('FAOstat _govt exp'!$L:$L,'FAOstat _govt exp'!$J:$J,FAOstat!BH$4,'FAOstat _govt exp'!$H:$H,FAOstat!BH$3,'FAOstat _govt exp'!$D:$D,FAOstat!$B152)</f>
        <v>0</v>
      </c>
      <c r="BI152">
        <f>SUMIFS('FAOstat _govt exp'!$L:$L,'FAOstat _govt exp'!$J:$J,FAOstat!BI$4,'FAOstat _govt exp'!$H:$H,FAOstat!BI$3,'FAOstat _govt exp'!$D:$D,FAOstat!$B152)</f>
        <v>0</v>
      </c>
      <c r="BJ152">
        <f>SUMIFS('FAOstat _govt exp'!$L:$L,'FAOstat _govt exp'!$J:$J,FAOstat!BJ$4,'FAOstat _govt exp'!$H:$H,FAOstat!BJ$3,'FAOstat _govt exp'!$D:$D,FAOstat!$B152)</f>
        <v>0</v>
      </c>
      <c r="BK152">
        <f>SUMIFS('FAOstat _govt exp'!$L:$L,'FAOstat _govt exp'!$J:$J,FAOstat!BK$4,'FAOstat _govt exp'!$H:$H,FAOstat!BK$3,'FAOstat _govt exp'!$D:$D,FAOstat!$B152)</f>
        <v>10.76</v>
      </c>
      <c r="BL152">
        <f>SUMIFS('FAOstat _govt exp'!$L:$L,'FAOstat _govt exp'!$J:$J,FAOstat!BL$4,'FAOstat _govt exp'!$H:$H,FAOstat!BL$3,'FAOstat _govt exp'!$D:$D,FAOstat!$B152)</f>
        <v>5.27</v>
      </c>
      <c r="BM152">
        <f>SUMIFS('FAOstat _govt exp'!$L:$L,'FAOstat _govt exp'!$J:$J,FAOstat!BM$4,'FAOstat _govt exp'!$H:$H,FAOstat!BM$3,'FAOstat _govt exp'!$D:$D,FAOstat!$B152)</f>
        <v>20.07</v>
      </c>
      <c r="BN152">
        <f>SUMIFS('FAOstat _govt exp'!$L:$L,'FAOstat _govt exp'!$J:$J,FAOstat!BN$4,'FAOstat _govt exp'!$H:$H,FAOstat!BN$3,'FAOstat _govt exp'!$D:$D,FAOstat!$B152)</f>
        <v>24.17</v>
      </c>
      <c r="BO152">
        <f>SUMIFS('FAOstat _govt exp'!$L:$L,'FAOstat _govt exp'!$J:$J,FAOstat!BO$4,'FAOstat _govt exp'!$H:$H,FAOstat!BO$3,'FAOstat _govt exp'!$D:$D,FAOstat!$B152)</f>
        <v>35.58</v>
      </c>
      <c r="BP152">
        <f>SUMIFS('FAOstat _govt exp'!$L:$L,'FAOstat _govt exp'!$J:$J,FAOstat!BP$4,'FAOstat _govt exp'!$H:$H,FAOstat!BP$3,'FAOstat _govt exp'!$D:$D,FAOstat!$B152)</f>
        <v>44.03</v>
      </c>
      <c r="BQ152">
        <f>SUMIFS('FAOstat _govt exp'!$L:$L,'FAOstat _govt exp'!$J:$J,FAOstat!BQ$4,'FAOstat _govt exp'!$H:$H,FAOstat!BQ$3,'FAOstat _govt exp'!$D:$D,FAOstat!$B152)</f>
        <v>60.39</v>
      </c>
      <c r="BR152">
        <f>SUMIFS('FAOstat _govt exp'!$L:$L,'FAOstat _govt exp'!$J:$J,FAOstat!BR$4,'FAOstat _govt exp'!$H:$H,FAOstat!BR$3,'FAOstat _govt exp'!$D:$D,FAOstat!$B152)</f>
        <v>0</v>
      </c>
      <c r="BS152">
        <f>SUMIFS('FAOstat _govt exp'!$L:$L,'FAOstat _govt exp'!$J:$J,FAOstat!BS$4,'FAOstat _govt exp'!$H:$H,FAOstat!BS$3,'FAOstat _govt exp'!$D:$D,FAOstat!$B152)</f>
        <v>0</v>
      </c>
      <c r="BT152">
        <f>SUMIFS('FAOstat _govt exp'!$L:$L,'FAOstat _govt exp'!$J:$J,FAOstat!BT$4,'FAOstat _govt exp'!$H:$H,FAOstat!BT$3,'FAOstat _govt exp'!$D:$D,FAOstat!$B152)</f>
        <v>0</v>
      </c>
      <c r="BU152">
        <f>SUMIFS('FAOstat _govt exp'!$L:$L,'FAOstat _govt exp'!$J:$J,FAOstat!BU$4,'FAOstat _govt exp'!$H:$H,FAOstat!BU$3,'FAOstat _govt exp'!$D:$D,FAOstat!$B152)</f>
        <v>0</v>
      </c>
      <c r="BV152">
        <f>SUMIFS('FAOstat _govt exp'!$L:$L,'FAOstat _govt exp'!$J:$J,FAOstat!BV$4,'FAOstat _govt exp'!$H:$H,FAOstat!BV$3,'FAOstat _govt exp'!$D:$D,FAOstat!$B152)</f>
        <v>0</v>
      </c>
      <c r="BW152">
        <f>SUMIFS('FAOstat _govt exp'!$L:$L,'FAOstat _govt exp'!$J:$J,FAOstat!BW$4,'FAOstat _govt exp'!$H:$H,FAOstat!BW$3,'FAOstat _govt exp'!$D:$D,FAOstat!$B152)</f>
        <v>0</v>
      </c>
      <c r="BX152">
        <f>SUMIFS('FAOstat _govt exp'!$L:$L,'FAOstat _govt exp'!$J:$J,FAOstat!BX$4,'FAOstat _govt exp'!$H:$H,FAOstat!BX$3,'FAOstat _govt exp'!$D:$D,FAOstat!$B152)</f>
        <v>0</v>
      </c>
      <c r="BY152">
        <f>SUMIFS('FAOstat _govt exp'!$L:$L,'FAOstat _govt exp'!$J:$J,FAOstat!BY$4,'FAOstat _govt exp'!$H:$H,FAOstat!BY$3,'FAOstat _govt exp'!$D:$D,FAOstat!$B152)</f>
        <v>0</v>
      </c>
      <c r="BZ152">
        <f>SUMIFS('FAOstat _govt exp'!$L:$L,'FAOstat _govt exp'!$J:$J,FAOstat!BZ$4,'FAOstat _govt exp'!$H:$H,FAOstat!BZ$3,'FAOstat _govt exp'!$D:$D,FAOstat!$B152)</f>
        <v>0</v>
      </c>
      <c r="CA152">
        <f>SUMIFS('FAOstat _govt exp'!$L:$L,'FAOstat _govt exp'!$J:$J,FAOstat!CA$4,'FAOstat _govt exp'!$H:$H,FAOstat!CA$3,'FAOstat _govt exp'!$D:$D,FAOstat!$B152)</f>
        <v>0</v>
      </c>
      <c r="CB152">
        <f>SUMIFS('FAOstat _govt exp'!$L:$L,'FAOstat _govt exp'!$J:$J,FAOstat!CB$4,'FAOstat _govt exp'!$H:$H,FAOstat!CB$3,'FAOstat _govt exp'!$D:$D,FAOstat!$B152)</f>
        <v>0</v>
      </c>
      <c r="CC152">
        <f>SUMIFS('FAOstat _govt exp'!$L:$L,'FAOstat _govt exp'!$J:$J,FAOstat!CC$4,'FAOstat _govt exp'!$H:$H,FAOstat!CC$3,'FAOstat _govt exp'!$D:$D,FAOstat!$B152)</f>
        <v>0</v>
      </c>
      <c r="CD152">
        <f>SUMIFS('FAOstat _govt exp'!$L:$L,'FAOstat _govt exp'!$J:$J,FAOstat!CD$4,'FAOstat _govt exp'!$H:$H,FAOstat!CD$3,'FAOstat _govt exp'!$D:$D,FAOstat!$B152)</f>
        <v>0</v>
      </c>
      <c r="CE152" s="4">
        <f>SUMIFS('FAOstat_value added'!$L:$L,'FAOstat_value added'!$J:$J,FAOstat!CE$4,'FAOstat_value added'!$D:$D,FAOstat!$B152)</f>
        <v>4799.9489659999999</v>
      </c>
      <c r="CF152" s="4">
        <f>IF(SUMIFS('FAOstat_value added'!$L:$L,'FAOstat_value added'!$J:$J,FAOstat!CF$4,'FAOstat_value added'!$D:$D,FAOstat!$B152)=0,CE152*(1+Assumptions!$C$10),SUMIFS('FAOstat_value added'!$L:$L,'FAOstat_value added'!$J:$J,FAOstat!CF$4,'FAOstat_value added'!$D:$D,FAOstat!$B152))</f>
        <v>5619.3728499999997</v>
      </c>
      <c r="CG152" s="4">
        <f>IF(SUMIFS('FAOstat_value added'!$L:$L,'FAOstat_value added'!$J:$J,FAOstat!CG$4,'FAOstat_value added'!$D:$D,FAOstat!$B152)=0,CF152*(1+Assumptions!$C$10),SUMIFS('FAOstat_value added'!$L:$L,'FAOstat_value added'!$J:$J,FAOstat!CG$4,'FAOstat_value added'!$D:$D,FAOstat!$B152))</f>
        <v>6417.6121460000004</v>
      </c>
      <c r="CH152" s="4">
        <f>IF(SUMIFS('FAOstat_value added'!$L:$L,'FAOstat_value added'!$J:$J,FAOstat!CH$4,'FAOstat_value added'!$D:$D,FAOstat!$B152)=0,CG152*(1+Assumptions!$C$10),SUMIFS('FAOstat_value added'!$L:$L,'FAOstat_value added'!$J:$J,FAOstat!CH$4,'FAOstat_value added'!$D:$D,FAOstat!$B152))</f>
        <v>6441.0772870000001</v>
      </c>
      <c r="CI152" s="4">
        <f>IF(SUMIFS('FAOstat_value added'!$L:$L,'FAOstat_value added'!$J:$J,FAOstat!CI$4,'FAOstat_value added'!$D:$D,FAOstat!$B152)=0,CH152*(1+Assumptions!$C$10),SUMIFS('FAOstat_value added'!$L:$L,'FAOstat_value added'!$J:$J,FAOstat!CI$4,'FAOstat_value added'!$D:$D,FAOstat!$B152))</f>
        <v>6950.2798140000004</v>
      </c>
      <c r="CJ152" s="4">
        <f>IF(SUMIFS('FAOstat_value added'!$L:$L,'FAOstat_value added'!$J:$J,FAOstat!CJ$4,'FAOstat_value added'!$D:$D,FAOstat!$B152)=0,CI152*(1+Assumptions!$C$10),SUMIFS('FAOstat_value added'!$L:$L,'FAOstat_value added'!$J:$J,FAOstat!CJ$4,'FAOstat_value added'!$D:$D,FAOstat!$B152))</f>
        <v>5962.142707</v>
      </c>
      <c r="CK152" s="4">
        <f>IF(SUMIFS('FAOstat_value added'!$L:$L,'FAOstat_value added'!$J:$J,FAOstat!CK$4,'FAOstat_value added'!$D:$D,FAOstat!$B152)=0,CJ152*(1+Assumptions!$C$10),SUMIFS('FAOstat_value added'!$L:$L,'FAOstat_value added'!$J:$J,FAOstat!CK$4,'FAOstat_value added'!$D:$D,FAOstat!$B152))</f>
        <v>5943.1971640000002</v>
      </c>
      <c r="CL152" s="4">
        <f>IF(SUMIFS('FAOstat_value added'!$L:$L,'FAOstat_value added'!$J:$J,FAOstat!CL$4,'FAOstat_value added'!$D:$D,FAOstat!$B152)=0,CK152*(1+Assumptions!$C$10),SUMIFS('FAOstat_value added'!$L:$L,'FAOstat_value added'!$J:$J,FAOstat!CL$4,'FAOstat_value added'!$D:$D,FAOstat!$B152))</f>
        <v>6767.3179730000002</v>
      </c>
      <c r="CM152" s="4">
        <f>IF(SUMIFS('FAOstat_value added'!$L:$L,'FAOstat_value added'!$J:$J,FAOstat!CM$4,'FAOstat_value added'!$D:$D,FAOstat!$B152)=0,CL152*(1+Assumptions!$C$10),SUMIFS('FAOstat_value added'!$L:$L,'FAOstat_value added'!$J:$J,FAOstat!CM$4,'FAOstat_value added'!$D:$D,FAOstat!$B152))</f>
        <v>6525.7024680000004</v>
      </c>
      <c r="CN152" s="4">
        <f>IF(SUMIFS('FAOstat_value added'!$L:$L,'FAOstat_value added'!$J:$J,FAOstat!CN$4,'FAOstat_value added'!$D:$D,FAOstat!$B152)=0,CM152*(1+Assumptions!$C$10),SUMIFS('FAOstat_value added'!$L:$L,'FAOstat_value added'!$J:$J,FAOstat!CN$4,'FAOstat_value added'!$D:$D,FAOstat!$B152))</f>
        <v>6656.2165173600006</v>
      </c>
      <c r="CO152" s="36">
        <f t="shared" si="70"/>
        <v>-1</v>
      </c>
    </row>
    <row r="153" spans="2:93" x14ac:dyDescent="0.35">
      <c r="B153" t="s">
        <v>329</v>
      </c>
      <c r="C153">
        <f t="shared" si="50"/>
        <v>0</v>
      </c>
      <c r="D153">
        <f t="shared" si="51"/>
        <v>0</v>
      </c>
      <c r="E153">
        <f t="shared" si="52"/>
        <v>0</v>
      </c>
      <c r="F153">
        <f t="shared" si="53"/>
        <v>101.71</v>
      </c>
      <c r="G153">
        <f t="shared" si="54"/>
        <v>61.5</v>
      </c>
      <c r="H153">
        <f t="shared" si="55"/>
        <v>34.880000000000003</v>
      </c>
      <c r="I153">
        <f t="shared" si="56"/>
        <v>31.97</v>
      </c>
      <c r="J153">
        <f t="shared" si="57"/>
        <v>49.22</v>
      </c>
      <c r="K153">
        <f t="shared" si="58"/>
        <v>50.26</v>
      </c>
      <c r="L153">
        <f t="shared" si="59"/>
        <v>0</v>
      </c>
      <c r="M153" s="4">
        <f t="shared" si="60"/>
        <v>1285.25</v>
      </c>
      <c r="N153" s="4">
        <f t="shared" si="61"/>
        <v>1447.56</v>
      </c>
      <c r="O153" s="4">
        <f t="shared" si="62"/>
        <v>1599.83</v>
      </c>
      <c r="P153" s="4">
        <f t="shared" si="63"/>
        <v>1765.58</v>
      </c>
      <c r="Q153" s="4">
        <f t="shared" si="64"/>
        <v>848.13</v>
      </c>
      <c r="R153" s="4">
        <f t="shared" si="65"/>
        <v>565.56000000000006</v>
      </c>
      <c r="S153" s="4">
        <f t="shared" si="66"/>
        <v>503.07000000000005</v>
      </c>
      <c r="T153" s="4">
        <f t="shared" si="67"/>
        <v>812.17000000000007</v>
      </c>
      <c r="U153" s="4">
        <f t="shared" si="68"/>
        <v>871.91</v>
      </c>
      <c r="V153" s="4">
        <f t="shared" si="69"/>
        <v>0</v>
      </c>
      <c r="W153">
        <f>SUMIFS('FAOstat _govt exp'!$L:$L,'FAOstat _govt exp'!$J:$J,FAOstat!W$4,'FAOstat _govt exp'!$H:$H,FAOstat!W$3,'FAOstat _govt exp'!$D:$D,FAOstat!$B153)</f>
        <v>923.29</v>
      </c>
      <c r="X153">
        <f>SUMIFS('FAOstat _govt exp'!$L:$L,'FAOstat _govt exp'!$J:$J,FAOstat!X$4,'FAOstat _govt exp'!$H:$H,FAOstat!X$3,'FAOstat _govt exp'!$D:$D,FAOstat!$B153)</f>
        <v>959.24</v>
      </c>
      <c r="Y153">
        <f>SUMIFS('FAOstat _govt exp'!$L:$L,'FAOstat _govt exp'!$J:$J,FAOstat!Y$4,'FAOstat _govt exp'!$H:$H,FAOstat!Y$3,'FAOstat _govt exp'!$D:$D,FAOstat!$B153)</f>
        <v>936.85</v>
      </c>
      <c r="Z153">
        <f>SUMIFS('FAOstat _govt exp'!$L:$L,'FAOstat _govt exp'!$J:$J,FAOstat!Z$4,'FAOstat _govt exp'!$H:$H,FAOstat!Z$3,'FAOstat _govt exp'!$D:$D,FAOstat!$B153)</f>
        <v>963.98</v>
      </c>
      <c r="AA153">
        <f>SUMIFS('FAOstat _govt exp'!$L:$L,'FAOstat _govt exp'!$J:$J,FAOstat!AA$4,'FAOstat _govt exp'!$H:$H,FAOstat!AA$3,'FAOstat _govt exp'!$D:$D,FAOstat!$B153)</f>
        <v>493.7</v>
      </c>
      <c r="AB153">
        <f>SUMIFS('FAOstat _govt exp'!$L:$L,'FAOstat _govt exp'!$J:$J,FAOstat!AB$4,'FAOstat _govt exp'!$H:$H,FAOstat!AB$3,'FAOstat _govt exp'!$D:$D,FAOstat!$B153)</f>
        <v>277.54000000000002</v>
      </c>
      <c r="AC153">
        <f>SUMIFS('FAOstat _govt exp'!$L:$L,'FAOstat _govt exp'!$J:$J,FAOstat!AC$4,'FAOstat _govt exp'!$H:$H,FAOstat!AC$3,'FAOstat _govt exp'!$D:$D,FAOstat!$B153)</f>
        <v>226.28</v>
      </c>
      <c r="AD153">
        <f>SUMIFS('FAOstat _govt exp'!$L:$L,'FAOstat _govt exp'!$J:$J,FAOstat!AD$4,'FAOstat _govt exp'!$H:$H,FAOstat!AD$3,'FAOstat _govt exp'!$D:$D,FAOstat!$B153)</f>
        <v>486.64</v>
      </c>
      <c r="AE153">
        <f>SUMIFS('FAOstat _govt exp'!$L:$L,'FAOstat _govt exp'!$J:$J,FAOstat!AE$4,'FAOstat _govt exp'!$H:$H,FAOstat!AE$3,'FAOstat _govt exp'!$D:$D,FAOstat!$B153)</f>
        <v>518.64</v>
      </c>
      <c r="AF153">
        <f>SUMIFS('FAOstat _govt exp'!$L:$L,'FAOstat _govt exp'!$J:$J,FAOstat!AF$4,'FAOstat _govt exp'!$H:$H,FAOstat!AF$3,'FAOstat _govt exp'!$D:$D,FAOstat!$B153)</f>
        <v>0</v>
      </c>
      <c r="AG153">
        <f>SUMIFS('FAOstat _govt exp'!$L:$L,'FAOstat _govt exp'!$J:$J,FAOstat!AG$4,'FAOstat _govt exp'!$H:$H,FAOstat!AG$3,'FAOstat _govt exp'!$D:$D,FAOstat!$B153)</f>
        <v>361.96</v>
      </c>
      <c r="AH153">
        <f>SUMIFS('FAOstat _govt exp'!$L:$L,'FAOstat _govt exp'!$J:$J,FAOstat!AH$4,'FAOstat _govt exp'!$H:$H,FAOstat!AH$3,'FAOstat _govt exp'!$D:$D,FAOstat!$B153)</f>
        <v>488.32</v>
      </c>
      <c r="AI153">
        <f>SUMIFS('FAOstat _govt exp'!$L:$L,'FAOstat _govt exp'!$J:$J,FAOstat!AI$4,'FAOstat _govt exp'!$H:$H,FAOstat!AI$3,'FAOstat _govt exp'!$D:$D,FAOstat!$B153)</f>
        <v>662.98</v>
      </c>
      <c r="AJ153">
        <f>SUMIFS('FAOstat _govt exp'!$L:$L,'FAOstat _govt exp'!$J:$J,FAOstat!AJ$4,'FAOstat _govt exp'!$H:$H,FAOstat!AJ$3,'FAOstat _govt exp'!$D:$D,FAOstat!$B153)</f>
        <v>699.89</v>
      </c>
      <c r="AK153">
        <f>SUMIFS('FAOstat _govt exp'!$L:$L,'FAOstat _govt exp'!$J:$J,FAOstat!AK$4,'FAOstat _govt exp'!$H:$H,FAOstat!AK$3,'FAOstat _govt exp'!$D:$D,FAOstat!$B153)</f>
        <v>292.93</v>
      </c>
      <c r="AL153">
        <f>SUMIFS('FAOstat _govt exp'!$L:$L,'FAOstat _govt exp'!$J:$J,FAOstat!AL$4,'FAOstat _govt exp'!$H:$H,FAOstat!AL$3,'FAOstat _govt exp'!$D:$D,FAOstat!$B153)</f>
        <v>253.14</v>
      </c>
      <c r="AM153">
        <f>SUMIFS('FAOstat _govt exp'!$L:$L,'FAOstat _govt exp'!$J:$J,FAOstat!AM$4,'FAOstat _govt exp'!$H:$H,FAOstat!AM$3,'FAOstat _govt exp'!$D:$D,FAOstat!$B153)</f>
        <v>244.82</v>
      </c>
      <c r="AN153">
        <f>SUMIFS('FAOstat _govt exp'!$L:$L,'FAOstat _govt exp'!$J:$J,FAOstat!AN$4,'FAOstat _govt exp'!$H:$H,FAOstat!AN$3,'FAOstat _govt exp'!$D:$D,FAOstat!$B153)</f>
        <v>276.31</v>
      </c>
      <c r="AO153">
        <f>SUMIFS('FAOstat _govt exp'!$L:$L,'FAOstat _govt exp'!$J:$J,FAOstat!AO$4,'FAOstat _govt exp'!$H:$H,FAOstat!AO$3,'FAOstat _govt exp'!$D:$D,FAOstat!$B153)</f>
        <v>303.01</v>
      </c>
      <c r="AP153">
        <f>SUMIFS('FAOstat _govt exp'!$L:$L,'FAOstat _govt exp'!$J:$J,FAOstat!AP$4,'FAOstat _govt exp'!$H:$H,FAOstat!AP$3,'FAOstat _govt exp'!$D:$D,FAOstat!$B153)</f>
        <v>0</v>
      </c>
      <c r="AQ153">
        <f>SUMIFS('FAOstat _govt exp'!$L:$L,'FAOstat _govt exp'!$J:$J,FAOstat!AQ$4,'FAOstat _govt exp'!$H:$H,FAOstat!AQ$3,'FAOstat _govt exp'!$D:$D,FAOstat!$B153)</f>
        <v>0</v>
      </c>
      <c r="AR153">
        <f>SUMIFS('FAOstat _govt exp'!$L:$L,'FAOstat _govt exp'!$J:$J,FAOstat!AR$4,'FAOstat _govt exp'!$H:$H,FAOstat!AR$3,'FAOstat _govt exp'!$D:$D,FAOstat!$B153)</f>
        <v>0</v>
      </c>
      <c r="AS153">
        <f>SUMIFS('FAOstat _govt exp'!$L:$L,'FAOstat _govt exp'!$J:$J,FAOstat!AS$4,'FAOstat _govt exp'!$H:$H,FAOstat!AS$3,'FAOstat _govt exp'!$D:$D,FAOstat!$B153)</f>
        <v>0</v>
      </c>
      <c r="AT153">
        <f>SUMIFS('FAOstat _govt exp'!$L:$L,'FAOstat _govt exp'!$J:$J,FAOstat!AT$4,'FAOstat _govt exp'!$H:$H,FAOstat!AT$3,'FAOstat _govt exp'!$D:$D,FAOstat!$B153)</f>
        <v>101.71</v>
      </c>
      <c r="AU153">
        <f>SUMIFS('FAOstat _govt exp'!$L:$L,'FAOstat _govt exp'!$J:$J,FAOstat!AU$4,'FAOstat _govt exp'!$H:$H,FAOstat!AU$3,'FAOstat _govt exp'!$D:$D,FAOstat!$B153)</f>
        <v>61.5</v>
      </c>
      <c r="AV153">
        <f>SUMIFS('FAOstat _govt exp'!$L:$L,'FAOstat _govt exp'!$J:$J,FAOstat!AV$4,'FAOstat _govt exp'!$H:$H,FAOstat!AV$3,'FAOstat _govt exp'!$D:$D,FAOstat!$B153)</f>
        <v>34.880000000000003</v>
      </c>
      <c r="AW153">
        <f>SUMIFS('FAOstat _govt exp'!$L:$L,'FAOstat _govt exp'!$J:$J,FAOstat!AW$4,'FAOstat _govt exp'!$H:$H,FAOstat!AW$3,'FAOstat _govt exp'!$D:$D,FAOstat!$B153)</f>
        <v>31.97</v>
      </c>
      <c r="AX153">
        <f>SUMIFS('FAOstat _govt exp'!$L:$L,'FAOstat _govt exp'!$J:$J,FAOstat!AX$4,'FAOstat _govt exp'!$H:$H,FAOstat!AX$3,'FAOstat _govt exp'!$D:$D,FAOstat!$B153)</f>
        <v>49.22</v>
      </c>
      <c r="AY153">
        <f>SUMIFS('FAOstat _govt exp'!$L:$L,'FAOstat _govt exp'!$J:$J,FAOstat!AY$4,'FAOstat _govt exp'!$H:$H,FAOstat!AY$3,'FAOstat _govt exp'!$D:$D,FAOstat!$B153)</f>
        <v>50.26</v>
      </c>
      <c r="AZ153">
        <f>SUMIFS('FAOstat _govt exp'!$L:$L,'FAOstat _govt exp'!$J:$J,FAOstat!AZ$4,'FAOstat _govt exp'!$H:$H,FAOstat!AZ$3,'FAOstat _govt exp'!$D:$D,FAOstat!$B153)</f>
        <v>0</v>
      </c>
      <c r="BA153">
        <f>SUMIFS('FAOstat _govt exp'!$L:$L,'FAOstat _govt exp'!$J:$J,FAOstat!BA$4,'FAOstat _govt exp'!$H:$H,FAOstat!BA$3,'FAOstat _govt exp'!$D:$D,FAOstat!$B153)</f>
        <v>908.35</v>
      </c>
      <c r="BB153">
        <f>SUMIFS('FAOstat _govt exp'!$L:$L,'FAOstat _govt exp'!$J:$J,FAOstat!BB$4,'FAOstat _govt exp'!$H:$H,FAOstat!BB$3,'FAOstat _govt exp'!$D:$D,FAOstat!$B153)</f>
        <v>939.69</v>
      </c>
      <c r="BC153">
        <f>SUMIFS('FAOstat _govt exp'!$L:$L,'FAOstat _govt exp'!$J:$J,FAOstat!BC$4,'FAOstat _govt exp'!$H:$H,FAOstat!BC$3,'FAOstat _govt exp'!$D:$D,FAOstat!$B153)</f>
        <v>921.7</v>
      </c>
      <c r="BD153">
        <f>SUMIFS('FAOstat _govt exp'!$L:$L,'FAOstat _govt exp'!$J:$J,FAOstat!BD$4,'FAOstat _govt exp'!$H:$H,FAOstat!BD$3,'FAOstat _govt exp'!$D:$D,FAOstat!$B153)</f>
        <v>945.92</v>
      </c>
      <c r="BE153">
        <f>SUMIFS('FAOstat _govt exp'!$L:$L,'FAOstat _govt exp'!$J:$J,FAOstat!BE$4,'FAOstat _govt exp'!$H:$H,FAOstat!BE$3,'FAOstat _govt exp'!$D:$D,FAOstat!$B153)</f>
        <v>484.49</v>
      </c>
      <c r="BF153">
        <f>SUMIFS('FAOstat _govt exp'!$L:$L,'FAOstat _govt exp'!$J:$J,FAOstat!BF$4,'FAOstat _govt exp'!$H:$H,FAOstat!BF$3,'FAOstat _govt exp'!$D:$D,FAOstat!$B153)</f>
        <v>216.66</v>
      </c>
      <c r="BG153">
        <f>SUMIFS('FAOstat _govt exp'!$L:$L,'FAOstat _govt exp'!$J:$J,FAOstat!BG$4,'FAOstat _govt exp'!$H:$H,FAOstat!BG$3,'FAOstat _govt exp'!$D:$D,FAOstat!$B153)</f>
        <v>171.14</v>
      </c>
      <c r="BH153">
        <f>SUMIFS('FAOstat _govt exp'!$L:$L,'FAOstat _govt exp'!$J:$J,FAOstat!BH$4,'FAOstat _govt exp'!$H:$H,FAOstat!BH$3,'FAOstat _govt exp'!$D:$D,FAOstat!$B153)</f>
        <v>416.29</v>
      </c>
      <c r="BI153">
        <f>SUMIFS('FAOstat _govt exp'!$L:$L,'FAOstat _govt exp'!$J:$J,FAOstat!BI$4,'FAOstat _govt exp'!$H:$H,FAOstat!BI$3,'FAOstat _govt exp'!$D:$D,FAOstat!$B153)</f>
        <v>505.77</v>
      </c>
      <c r="BJ153">
        <f>SUMIFS('FAOstat _govt exp'!$L:$L,'FAOstat _govt exp'!$J:$J,FAOstat!BJ$4,'FAOstat _govt exp'!$H:$H,FAOstat!BJ$3,'FAOstat _govt exp'!$D:$D,FAOstat!$B153)</f>
        <v>0</v>
      </c>
      <c r="BK153">
        <f>SUMIFS('FAOstat _govt exp'!$L:$L,'FAOstat _govt exp'!$J:$J,FAOstat!BK$4,'FAOstat _govt exp'!$H:$H,FAOstat!BK$3,'FAOstat _govt exp'!$D:$D,FAOstat!$B153)</f>
        <v>288.91000000000003</v>
      </c>
      <c r="BL153">
        <f>SUMIFS('FAOstat _govt exp'!$L:$L,'FAOstat _govt exp'!$J:$J,FAOstat!BL$4,'FAOstat _govt exp'!$H:$H,FAOstat!BL$3,'FAOstat _govt exp'!$D:$D,FAOstat!$B153)</f>
        <v>377.58</v>
      </c>
      <c r="BM153">
        <f>SUMIFS('FAOstat _govt exp'!$L:$L,'FAOstat _govt exp'!$J:$J,FAOstat!BM$4,'FAOstat _govt exp'!$H:$H,FAOstat!BM$3,'FAOstat _govt exp'!$D:$D,FAOstat!$B153)</f>
        <v>517.51</v>
      </c>
      <c r="BN153">
        <f>SUMIFS('FAOstat _govt exp'!$L:$L,'FAOstat _govt exp'!$J:$J,FAOstat!BN$4,'FAOstat _govt exp'!$H:$H,FAOstat!BN$3,'FAOstat _govt exp'!$D:$D,FAOstat!$B153)</f>
        <v>574.88</v>
      </c>
      <c r="BO153">
        <f>SUMIFS('FAOstat _govt exp'!$L:$L,'FAOstat _govt exp'!$J:$J,FAOstat!BO$4,'FAOstat _govt exp'!$H:$H,FAOstat!BO$3,'FAOstat _govt exp'!$D:$D,FAOstat!$B153)</f>
        <v>218.48</v>
      </c>
      <c r="BP153">
        <f>SUMIFS('FAOstat _govt exp'!$L:$L,'FAOstat _govt exp'!$J:$J,FAOstat!BP$4,'FAOstat _govt exp'!$H:$H,FAOstat!BP$3,'FAOstat _govt exp'!$D:$D,FAOstat!$B153)</f>
        <v>185.54</v>
      </c>
      <c r="BQ153">
        <f>SUMIFS('FAOstat _govt exp'!$L:$L,'FAOstat _govt exp'!$J:$J,FAOstat!BQ$4,'FAOstat _govt exp'!$H:$H,FAOstat!BQ$3,'FAOstat _govt exp'!$D:$D,FAOstat!$B153)</f>
        <v>186.75</v>
      </c>
      <c r="BR153">
        <f>SUMIFS('FAOstat _govt exp'!$L:$L,'FAOstat _govt exp'!$J:$J,FAOstat!BR$4,'FAOstat _govt exp'!$H:$H,FAOstat!BR$3,'FAOstat _govt exp'!$D:$D,FAOstat!$B153)</f>
        <v>178.22</v>
      </c>
      <c r="BS153">
        <f>SUMIFS('FAOstat _govt exp'!$L:$L,'FAOstat _govt exp'!$J:$J,FAOstat!BS$4,'FAOstat _govt exp'!$H:$H,FAOstat!BS$3,'FAOstat _govt exp'!$D:$D,FAOstat!$B153)</f>
        <v>192.69</v>
      </c>
      <c r="BT153">
        <f>SUMIFS('FAOstat _govt exp'!$L:$L,'FAOstat _govt exp'!$J:$J,FAOstat!BT$4,'FAOstat _govt exp'!$H:$H,FAOstat!BT$3,'FAOstat _govt exp'!$D:$D,FAOstat!$B153)</f>
        <v>0</v>
      </c>
      <c r="BU153">
        <f>SUMIFS('FAOstat _govt exp'!$L:$L,'FAOstat _govt exp'!$J:$J,FAOstat!BU$4,'FAOstat _govt exp'!$H:$H,FAOstat!BU$3,'FAOstat _govt exp'!$D:$D,FAOstat!$B153)</f>
        <v>0</v>
      </c>
      <c r="BV153">
        <f>SUMIFS('FAOstat _govt exp'!$L:$L,'FAOstat _govt exp'!$J:$J,FAOstat!BV$4,'FAOstat _govt exp'!$H:$H,FAOstat!BV$3,'FAOstat _govt exp'!$D:$D,FAOstat!$B153)</f>
        <v>0</v>
      </c>
      <c r="BW153">
        <f>SUMIFS('FAOstat _govt exp'!$L:$L,'FAOstat _govt exp'!$J:$J,FAOstat!BW$4,'FAOstat _govt exp'!$H:$H,FAOstat!BW$3,'FAOstat _govt exp'!$D:$D,FAOstat!$B153)</f>
        <v>0</v>
      </c>
      <c r="BX153">
        <f>SUMIFS('FAOstat _govt exp'!$L:$L,'FAOstat _govt exp'!$J:$J,FAOstat!BX$4,'FAOstat _govt exp'!$H:$H,FAOstat!BX$3,'FAOstat _govt exp'!$D:$D,FAOstat!$B153)</f>
        <v>101.71</v>
      </c>
      <c r="BY153">
        <f>SUMIFS('FAOstat _govt exp'!$L:$L,'FAOstat _govt exp'!$J:$J,FAOstat!BY$4,'FAOstat _govt exp'!$H:$H,FAOstat!BY$3,'FAOstat _govt exp'!$D:$D,FAOstat!$B153)</f>
        <v>61.5</v>
      </c>
      <c r="BZ153">
        <f>SUMIFS('FAOstat _govt exp'!$L:$L,'FAOstat _govt exp'!$J:$J,FAOstat!BZ$4,'FAOstat _govt exp'!$H:$H,FAOstat!BZ$3,'FAOstat _govt exp'!$D:$D,FAOstat!$B153)</f>
        <v>34.880000000000003</v>
      </c>
      <c r="CA153">
        <f>SUMIFS('FAOstat _govt exp'!$L:$L,'FAOstat _govt exp'!$J:$J,FAOstat!CA$4,'FAOstat _govt exp'!$H:$H,FAOstat!CA$3,'FAOstat _govt exp'!$D:$D,FAOstat!$B153)</f>
        <v>31.97</v>
      </c>
      <c r="CB153">
        <f>SUMIFS('FAOstat _govt exp'!$L:$L,'FAOstat _govt exp'!$J:$J,FAOstat!CB$4,'FAOstat _govt exp'!$H:$H,FAOstat!CB$3,'FAOstat _govt exp'!$D:$D,FAOstat!$B153)</f>
        <v>49.22</v>
      </c>
      <c r="CC153">
        <f>SUMIFS('FAOstat _govt exp'!$L:$L,'FAOstat _govt exp'!$J:$J,FAOstat!CC$4,'FAOstat _govt exp'!$H:$H,FAOstat!CC$3,'FAOstat _govt exp'!$D:$D,FAOstat!$B153)</f>
        <v>50.26</v>
      </c>
      <c r="CD153">
        <f>SUMIFS('FAOstat _govt exp'!$L:$L,'FAOstat _govt exp'!$J:$J,FAOstat!CD$4,'FAOstat _govt exp'!$H:$H,FAOstat!CD$3,'FAOstat _govt exp'!$D:$D,FAOstat!$B153)</f>
        <v>0</v>
      </c>
      <c r="CE153" s="4">
        <f>SUMIFS('FAOstat_value added'!$L:$L,'FAOstat_value added'!$J:$J,FAOstat!CE$4,'FAOstat_value added'!$D:$D,FAOstat!$B153)</f>
        <v>10129.61852</v>
      </c>
      <c r="CF153" s="4">
        <f>IF(SUMIFS('FAOstat_value added'!$L:$L,'FAOstat_value added'!$J:$J,FAOstat!CF$4,'FAOstat_value added'!$D:$D,FAOstat!$B153)=0,CE153*(1+Assumptions!$C$10),SUMIFS('FAOstat_value added'!$L:$L,'FAOstat_value added'!$J:$J,FAOstat!CF$4,'FAOstat_value added'!$D:$D,FAOstat!$B153))</f>
        <v>13373.600211999999</v>
      </c>
      <c r="CG153" s="4">
        <f>IF(SUMIFS('FAOstat_value added'!$L:$L,'FAOstat_value added'!$J:$J,FAOstat!CG$4,'FAOstat_value added'!$D:$D,FAOstat!$B153)=0,CF153*(1+Assumptions!$C$10),SUMIFS('FAOstat_value added'!$L:$L,'FAOstat_value added'!$J:$J,FAOstat!CG$4,'FAOstat_value added'!$D:$D,FAOstat!$B153))</f>
        <v>13738.530472</v>
      </c>
      <c r="CH153" s="4">
        <f>IF(SUMIFS('FAOstat_value added'!$L:$L,'FAOstat_value added'!$J:$J,FAOstat!CH$4,'FAOstat_value added'!$D:$D,FAOstat!$B153)=0,CG153*(1+Assumptions!$C$10),SUMIFS('FAOstat_value added'!$L:$L,'FAOstat_value added'!$J:$J,FAOstat!CH$4,'FAOstat_value added'!$D:$D,FAOstat!$B153))</f>
        <v>16106.343049999999</v>
      </c>
      <c r="CI153" s="4">
        <f>IF(SUMIFS('FAOstat_value added'!$L:$L,'FAOstat_value added'!$J:$J,FAOstat!CI$4,'FAOstat_value added'!$D:$D,FAOstat!$B153)=0,CH153*(1+Assumptions!$C$10),SUMIFS('FAOstat_value added'!$L:$L,'FAOstat_value added'!$J:$J,FAOstat!CI$4,'FAOstat_value added'!$D:$D,FAOstat!$B153))</f>
        <v>13556.794583999999</v>
      </c>
      <c r="CJ153" s="4">
        <f>IF(SUMIFS('FAOstat_value added'!$L:$L,'FAOstat_value added'!$J:$J,FAOstat!CJ$4,'FAOstat_value added'!$D:$D,FAOstat!$B153)=0,CI153*(1+Assumptions!$C$10),SUMIFS('FAOstat_value added'!$L:$L,'FAOstat_value added'!$J:$J,FAOstat!CJ$4,'FAOstat_value added'!$D:$D,FAOstat!$B153))</f>
        <v>10977.766895999999</v>
      </c>
      <c r="CK153" s="4">
        <f>IF(SUMIFS('FAOstat_value added'!$L:$L,'FAOstat_value added'!$J:$J,FAOstat!CK$4,'FAOstat_value added'!$D:$D,FAOstat!$B153)=0,CJ153*(1+Assumptions!$C$10),SUMIFS('FAOstat_value added'!$L:$L,'FAOstat_value added'!$J:$J,FAOstat!CK$4,'FAOstat_value added'!$D:$D,FAOstat!$B153))</f>
        <v>10946.629977000001</v>
      </c>
      <c r="CL153" s="4">
        <f>IF(SUMIFS('FAOstat_value added'!$L:$L,'FAOstat_value added'!$J:$J,FAOstat!CL$4,'FAOstat_value added'!$D:$D,FAOstat!$B153)=0,CK153*(1+Assumptions!$C$10),SUMIFS('FAOstat_value added'!$L:$L,'FAOstat_value added'!$J:$J,FAOstat!CL$4,'FAOstat_value added'!$D:$D,FAOstat!$B153))</f>
        <v>11428.112165</v>
      </c>
      <c r="CM153" s="4">
        <f>IF(SUMIFS('FAOstat_value added'!$L:$L,'FAOstat_value added'!$J:$J,FAOstat!CM$4,'FAOstat_value added'!$D:$D,FAOstat!$B153)=0,CL153*(1+Assumptions!$C$10),SUMIFS('FAOstat_value added'!$L:$L,'FAOstat_value added'!$J:$J,FAOstat!CM$4,'FAOstat_value added'!$D:$D,FAOstat!$B153))</f>
        <v>13262.884935</v>
      </c>
      <c r="CN153" s="4">
        <f>IF(SUMIFS('FAOstat_value added'!$L:$L,'FAOstat_value added'!$J:$J,FAOstat!CN$4,'FAOstat_value added'!$D:$D,FAOstat!$B153)=0,CM153*(1+Assumptions!$C$10),SUMIFS('FAOstat_value added'!$L:$L,'FAOstat_value added'!$J:$J,FAOstat!CN$4,'FAOstat_value added'!$D:$D,FAOstat!$B153))</f>
        <v>13528.142633700001</v>
      </c>
      <c r="CO153" s="36">
        <f t="shared" si="70"/>
        <v>-6.3467697336357709E-2</v>
      </c>
    </row>
    <row r="154" spans="2:93" x14ac:dyDescent="0.35">
      <c r="B154" t="s">
        <v>331</v>
      </c>
      <c r="C154">
        <f t="shared" si="50"/>
        <v>0</v>
      </c>
      <c r="D154">
        <f t="shared" si="51"/>
        <v>0</v>
      </c>
      <c r="E154">
        <f t="shared" si="52"/>
        <v>0</v>
      </c>
      <c r="F154">
        <f t="shared" si="53"/>
        <v>0</v>
      </c>
      <c r="G154">
        <f t="shared" si="54"/>
        <v>0</v>
      </c>
      <c r="H154">
        <f t="shared" si="55"/>
        <v>0</v>
      </c>
      <c r="I154">
        <f t="shared" si="56"/>
        <v>0</v>
      </c>
      <c r="J154">
        <f t="shared" si="57"/>
        <v>0</v>
      </c>
      <c r="K154">
        <f t="shared" si="58"/>
        <v>0</v>
      </c>
      <c r="L154">
        <f t="shared" si="59"/>
        <v>0</v>
      </c>
      <c r="M154" s="4">
        <f t="shared" si="60"/>
        <v>0</v>
      </c>
      <c r="N154" s="4">
        <f t="shared" si="61"/>
        <v>0</v>
      </c>
      <c r="O154" s="4">
        <f t="shared" si="62"/>
        <v>1997.92</v>
      </c>
      <c r="P154" s="4">
        <f t="shared" si="63"/>
        <v>1771.15</v>
      </c>
      <c r="Q154" s="4">
        <f t="shared" si="64"/>
        <v>2000.42</v>
      </c>
      <c r="R154" s="4">
        <f t="shared" si="65"/>
        <v>1910.3300000000002</v>
      </c>
      <c r="S154" s="4">
        <f t="shared" si="66"/>
        <v>2531.77</v>
      </c>
      <c r="T154" s="4">
        <f t="shared" si="67"/>
        <v>1651.9</v>
      </c>
      <c r="U154" s="4">
        <f t="shared" si="68"/>
        <v>85.990000000000009</v>
      </c>
      <c r="V154" s="4">
        <f t="shared" si="69"/>
        <v>0</v>
      </c>
      <c r="W154">
        <f>SUMIFS('FAOstat _govt exp'!$L:$L,'FAOstat _govt exp'!$J:$J,FAOstat!W$4,'FAOstat _govt exp'!$H:$H,FAOstat!W$3,'FAOstat _govt exp'!$D:$D,FAOstat!$B154)</f>
        <v>0</v>
      </c>
      <c r="X154">
        <f>SUMIFS('FAOstat _govt exp'!$L:$L,'FAOstat _govt exp'!$J:$J,FAOstat!X$4,'FAOstat _govt exp'!$H:$H,FAOstat!X$3,'FAOstat _govt exp'!$D:$D,FAOstat!$B154)</f>
        <v>0</v>
      </c>
      <c r="Y154">
        <f>SUMIFS('FAOstat _govt exp'!$L:$L,'FAOstat _govt exp'!$J:$J,FAOstat!Y$4,'FAOstat _govt exp'!$H:$H,FAOstat!Y$3,'FAOstat _govt exp'!$D:$D,FAOstat!$B154)</f>
        <v>146.15</v>
      </c>
      <c r="Z154">
        <f>SUMIFS('FAOstat _govt exp'!$L:$L,'FAOstat _govt exp'!$J:$J,FAOstat!Z$4,'FAOstat _govt exp'!$H:$H,FAOstat!Z$3,'FAOstat _govt exp'!$D:$D,FAOstat!$B154)</f>
        <v>114.9</v>
      </c>
      <c r="AA154">
        <f>SUMIFS('FAOstat _govt exp'!$L:$L,'FAOstat _govt exp'!$J:$J,FAOstat!AA$4,'FAOstat _govt exp'!$H:$H,FAOstat!AA$3,'FAOstat _govt exp'!$D:$D,FAOstat!$B154)</f>
        <v>186.21</v>
      </c>
      <c r="AB154">
        <f>SUMIFS('FAOstat _govt exp'!$L:$L,'FAOstat _govt exp'!$J:$J,FAOstat!AB$4,'FAOstat _govt exp'!$H:$H,FAOstat!AB$3,'FAOstat _govt exp'!$D:$D,FAOstat!$B154)</f>
        <v>126.89</v>
      </c>
      <c r="AC154">
        <f>SUMIFS('FAOstat _govt exp'!$L:$L,'FAOstat _govt exp'!$J:$J,FAOstat!AC$4,'FAOstat _govt exp'!$H:$H,FAOstat!AC$3,'FAOstat _govt exp'!$D:$D,FAOstat!$B154)</f>
        <v>0</v>
      </c>
      <c r="AD154">
        <f>SUMIFS('FAOstat _govt exp'!$L:$L,'FAOstat _govt exp'!$J:$J,FAOstat!AD$4,'FAOstat _govt exp'!$H:$H,FAOstat!AD$3,'FAOstat _govt exp'!$D:$D,FAOstat!$B154)</f>
        <v>0</v>
      </c>
      <c r="AE154">
        <f>SUMIFS('FAOstat _govt exp'!$L:$L,'FAOstat _govt exp'!$J:$J,FAOstat!AE$4,'FAOstat _govt exp'!$H:$H,FAOstat!AE$3,'FAOstat _govt exp'!$D:$D,FAOstat!$B154)</f>
        <v>0</v>
      </c>
      <c r="AF154">
        <f>SUMIFS('FAOstat _govt exp'!$L:$L,'FAOstat _govt exp'!$J:$J,FAOstat!AF$4,'FAOstat _govt exp'!$H:$H,FAOstat!AF$3,'FAOstat _govt exp'!$D:$D,FAOstat!$B154)</f>
        <v>0</v>
      </c>
      <c r="AG154">
        <f>SUMIFS('FAOstat _govt exp'!$L:$L,'FAOstat _govt exp'!$J:$J,FAOstat!AG$4,'FAOstat _govt exp'!$H:$H,FAOstat!AG$3,'FAOstat _govt exp'!$D:$D,FAOstat!$B154)</f>
        <v>0</v>
      </c>
      <c r="AH154">
        <f>SUMIFS('FAOstat _govt exp'!$L:$L,'FAOstat _govt exp'!$J:$J,FAOstat!AH$4,'FAOstat _govt exp'!$H:$H,FAOstat!AH$3,'FAOstat _govt exp'!$D:$D,FAOstat!$B154)</f>
        <v>0</v>
      </c>
      <c r="AI154">
        <f>SUMIFS('FAOstat _govt exp'!$L:$L,'FAOstat _govt exp'!$J:$J,FAOstat!AI$4,'FAOstat _govt exp'!$H:$H,FAOstat!AI$3,'FAOstat _govt exp'!$D:$D,FAOstat!$B154)</f>
        <v>1851.77</v>
      </c>
      <c r="AJ154">
        <f>SUMIFS('FAOstat _govt exp'!$L:$L,'FAOstat _govt exp'!$J:$J,FAOstat!AJ$4,'FAOstat _govt exp'!$H:$H,FAOstat!AJ$3,'FAOstat _govt exp'!$D:$D,FAOstat!$B154)</f>
        <v>1656.25</v>
      </c>
      <c r="AK154">
        <f>SUMIFS('FAOstat _govt exp'!$L:$L,'FAOstat _govt exp'!$J:$J,FAOstat!AK$4,'FAOstat _govt exp'!$H:$H,FAOstat!AK$3,'FAOstat _govt exp'!$D:$D,FAOstat!$B154)</f>
        <v>1814.21</v>
      </c>
      <c r="AL154">
        <f>SUMIFS('FAOstat _govt exp'!$L:$L,'FAOstat _govt exp'!$J:$J,FAOstat!AL$4,'FAOstat _govt exp'!$H:$H,FAOstat!AL$3,'FAOstat _govt exp'!$D:$D,FAOstat!$B154)</f>
        <v>1783.44</v>
      </c>
      <c r="AM154">
        <f>SUMIFS('FAOstat _govt exp'!$L:$L,'FAOstat _govt exp'!$J:$J,FAOstat!AM$4,'FAOstat _govt exp'!$H:$H,FAOstat!AM$3,'FAOstat _govt exp'!$D:$D,FAOstat!$B154)</f>
        <v>2531.77</v>
      </c>
      <c r="AN154">
        <f>SUMIFS('FAOstat _govt exp'!$L:$L,'FAOstat _govt exp'!$J:$J,FAOstat!AN$4,'FAOstat _govt exp'!$H:$H,FAOstat!AN$3,'FAOstat _govt exp'!$D:$D,FAOstat!$B154)</f>
        <v>1651.9</v>
      </c>
      <c r="AO154">
        <f>SUMIFS('FAOstat _govt exp'!$L:$L,'FAOstat _govt exp'!$J:$J,FAOstat!AO$4,'FAOstat _govt exp'!$H:$H,FAOstat!AO$3,'FAOstat _govt exp'!$D:$D,FAOstat!$B154)</f>
        <v>0</v>
      </c>
      <c r="AP154">
        <f>SUMIFS('FAOstat _govt exp'!$L:$L,'FAOstat _govt exp'!$J:$J,FAOstat!AP$4,'FAOstat _govt exp'!$H:$H,FAOstat!AP$3,'FAOstat _govt exp'!$D:$D,FAOstat!$B154)</f>
        <v>0</v>
      </c>
      <c r="AQ154">
        <f>SUMIFS('FAOstat _govt exp'!$L:$L,'FAOstat _govt exp'!$J:$J,FAOstat!AQ$4,'FAOstat _govt exp'!$H:$H,FAOstat!AQ$3,'FAOstat _govt exp'!$D:$D,FAOstat!$B154)</f>
        <v>0</v>
      </c>
      <c r="AR154">
        <f>SUMIFS('FAOstat _govt exp'!$L:$L,'FAOstat _govt exp'!$J:$J,FAOstat!AR$4,'FAOstat _govt exp'!$H:$H,FAOstat!AR$3,'FAOstat _govt exp'!$D:$D,FAOstat!$B154)</f>
        <v>0</v>
      </c>
      <c r="AS154">
        <f>SUMIFS('FAOstat _govt exp'!$L:$L,'FAOstat _govt exp'!$J:$J,FAOstat!AS$4,'FAOstat _govt exp'!$H:$H,FAOstat!AS$3,'FAOstat _govt exp'!$D:$D,FAOstat!$B154)</f>
        <v>0</v>
      </c>
      <c r="AT154">
        <f>SUMIFS('FAOstat _govt exp'!$L:$L,'FAOstat _govt exp'!$J:$J,FAOstat!AT$4,'FAOstat _govt exp'!$H:$H,FAOstat!AT$3,'FAOstat _govt exp'!$D:$D,FAOstat!$B154)</f>
        <v>0</v>
      </c>
      <c r="AU154">
        <f>SUMIFS('FAOstat _govt exp'!$L:$L,'FAOstat _govt exp'!$J:$J,FAOstat!AU$4,'FAOstat _govt exp'!$H:$H,FAOstat!AU$3,'FAOstat _govt exp'!$D:$D,FAOstat!$B154)</f>
        <v>0</v>
      </c>
      <c r="AV154">
        <f>SUMIFS('FAOstat _govt exp'!$L:$L,'FAOstat _govt exp'!$J:$J,FAOstat!AV$4,'FAOstat _govt exp'!$H:$H,FAOstat!AV$3,'FAOstat _govt exp'!$D:$D,FAOstat!$B154)</f>
        <v>0</v>
      </c>
      <c r="AW154">
        <f>SUMIFS('FAOstat _govt exp'!$L:$L,'FAOstat _govt exp'!$J:$J,FAOstat!AW$4,'FAOstat _govt exp'!$H:$H,FAOstat!AW$3,'FAOstat _govt exp'!$D:$D,FAOstat!$B154)</f>
        <v>0</v>
      </c>
      <c r="AX154">
        <f>SUMIFS('FAOstat _govt exp'!$L:$L,'FAOstat _govt exp'!$J:$J,FAOstat!AX$4,'FAOstat _govt exp'!$H:$H,FAOstat!AX$3,'FAOstat _govt exp'!$D:$D,FAOstat!$B154)</f>
        <v>0</v>
      </c>
      <c r="AY154">
        <f>SUMIFS('FAOstat _govt exp'!$L:$L,'FAOstat _govt exp'!$J:$J,FAOstat!AY$4,'FAOstat _govt exp'!$H:$H,FAOstat!AY$3,'FAOstat _govt exp'!$D:$D,FAOstat!$B154)</f>
        <v>0</v>
      </c>
      <c r="AZ154">
        <f>SUMIFS('FAOstat _govt exp'!$L:$L,'FAOstat _govt exp'!$J:$J,FAOstat!AZ$4,'FAOstat _govt exp'!$H:$H,FAOstat!AZ$3,'FAOstat _govt exp'!$D:$D,FAOstat!$B154)</f>
        <v>0</v>
      </c>
      <c r="BA154">
        <f>SUMIFS('FAOstat _govt exp'!$L:$L,'FAOstat _govt exp'!$J:$J,FAOstat!BA$4,'FAOstat _govt exp'!$H:$H,FAOstat!BA$3,'FAOstat _govt exp'!$D:$D,FAOstat!$B154)</f>
        <v>0</v>
      </c>
      <c r="BB154">
        <f>SUMIFS('FAOstat _govt exp'!$L:$L,'FAOstat _govt exp'!$J:$J,FAOstat!BB$4,'FAOstat _govt exp'!$H:$H,FAOstat!BB$3,'FAOstat _govt exp'!$D:$D,FAOstat!$B154)</f>
        <v>0</v>
      </c>
      <c r="BC154">
        <f>SUMIFS('FAOstat _govt exp'!$L:$L,'FAOstat _govt exp'!$J:$J,FAOstat!BC$4,'FAOstat _govt exp'!$H:$H,FAOstat!BC$3,'FAOstat _govt exp'!$D:$D,FAOstat!$B154)</f>
        <v>4.63</v>
      </c>
      <c r="BD154">
        <f>SUMIFS('FAOstat _govt exp'!$L:$L,'FAOstat _govt exp'!$J:$J,FAOstat!BD$4,'FAOstat _govt exp'!$H:$H,FAOstat!BD$3,'FAOstat _govt exp'!$D:$D,FAOstat!$B154)</f>
        <v>6.92</v>
      </c>
      <c r="BE154">
        <f>SUMIFS('FAOstat _govt exp'!$L:$L,'FAOstat _govt exp'!$J:$J,FAOstat!BE$4,'FAOstat _govt exp'!$H:$H,FAOstat!BE$3,'FAOstat _govt exp'!$D:$D,FAOstat!$B154)</f>
        <v>4.74</v>
      </c>
      <c r="BF154">
        <f>SUMIFS('FAOstat _govt exp'!$L:$L,'FAOstat _govt exp'!$J:$J,FAOstat!BF$4,'FAOstat _govt exp'!$H:$H,FAOstat!BF$3,'FAOstat _govt exp'!$D:$D,FAOstat!$B154)</f>
        <v>6.81</v>
      </c>
      <c r="BG154">
        <f>SUMIFS('FAOstat _govt exp'!$L:$L,'FAOstat _govt exp'!$J:$J,FAOstat!BG$4,'FAOstat _govt exp'!$H:$H,FAOstat!BG$3,'FAOstat _govt exp'!$D:$D,FAOstat!$B154)</f>
        <v>0</v>
      </c>
      <c r="BH154">
        <f>SUMIFS('FAOstat _govt exp'!$L:$L,'FAOstat _govt exp'!$J:$J,FAOstat!BH$4,'FAOstat _govt exp'!$H:$H,FAOstat!BH$3,'FAOstat _govt exp'!$D:$D,FAOstat!$B154)</f>
        <v>0</v>
      </c>
      <c r="BI154">
        <f>SUMIFS('FAOstat _govt exp'!$L:$L,'FAOstat _govt exp'!$J:$J,FAOstat!BI$4,'FAOstat _govt exp'!$H:$H,FAOstat!BI$3,'FAOstat _govt exp'!$D:$D,FAOstat!$B154)</f>
        <v>3.54</v>
      </c>
      <c r="BJ154">
        <f>SUMIFS('FAOstat _govt exp'!$L:$L,'FAOstat _govt exp'!$J:$J,FAOstat!BJ$4,'FAOstat _govt exp'!$H:$H,FAOstat!BJ$3,'FAOstat _govt exp'!$D:$D,FAOstat!$B154)</f>
        <v>0</v>
      </c>
      <c r="BK154">
        <f>SUMIFS('FAOstat _govt exp'!$L:$L,'FAOstat _govt exp'!$J:$J,FAOstat!BK$4,'FAOstat _govt exp'!$H:$H,FAOstat!BK$3,'FAOstat _govt exp'!$D:$D,FAOstat!$B154)</f>
        <v>0</v>
      </c>
      <c r="BL154">
        <f>SUMIFS('FAOstat _govt exp'!$L:$L,'FAOstat _govt exp'!$J:$J,FAOstat!BL$4,'FAOstat _govt exp'!$H:$H,FAOstat!BL$3,'FAOstat _govt exp'!$D:$D,FAOstat!$B154)</f>
        <v>0</v>
      </c>
      <c r="BM154">
        <f>SUMIFS('FAOstat _govt exp'!$L:$L,'FAOstat _govt exp'!$J:$J,FAOstat!BM$4,'FAOstat _govt exp'!$H:$H,FAOstat!BM$3,'FAOstat _govt exp'!$D:$D,FAOstat!$B154)</f>
        <v>74.19</v>
      </c>
      <c r="BN154">
        <f>SUMIFS('FAOstat _govt exp'!$L:$L,'FAOstat _govt exp'!$J:$J,FAOstat!BN$4,'FAOstat _govt exp'!$H:$H,FAOstat!BN$3,'FAOstat _govt exp'!$D:$D,FAOstat!$B154)</f>
        <v>84.31</v>
      </c>
      <c r="BO154">
        <f>SUMIFS('FAOstat _govt exp'!$L:$L,'FAOstat _govt exp'!$J:$J,FAOstat!BO$4,'FAOstat _govt exp'!$H:$H,FAOstat!BO$3,'FAOstat _govt exp'!$D:$D,FAOstat!$B154)</f>
        <v>76.5</v>
      </c>
      <c r="BP154">
        <f>SUMIFS('FAOstat _govt exp'!$L:$L,'FAOstat _govt exp'!$J:$J,FAOstat!BP$4,'FAOstat _govt exp'!$H:$H,FAOstat!BP$3,'FAOstat _govt exp'!$D:$D,FAOstat!$B154)</f>
        <v>78.319999999999993</v>
      </c>
      <c r="BQ154">
        <f>SUMIFS('FAOstat _govt exp'!$L:$L,'FAOstat _govt exp'!$J:$J,FAOstat!BQ$4,'FAOstat _govt exp'!$H:$H,FAOstat!BQ$3,'FAOstat _govt exp'!$D:$D,FAOstat!$B154)</f>
        <v>81.87</v>
      </c>
      <c r="BR154">
        <f>SUMIFS('FAOstat _govt exp'!$L:$L,'FAOstat _govt exp'!$J:$J,FAOstat!BR$4,'FAOstat _govt exp'!$H:$H,FAOstat!BR$3,'FAOstat _govt exp'!$D:$D,FAOstat!$B154)</f>
        <v>79.02</v>
      </c>
      <c r="BS154">
        <f>SUMIFS('FAOstat _govt exp'!$L:$L,'FAOstat _govt exp'!$J:$J,FAOstat!BS$4,'FAOstat _govt exp'!$H:$H,FAOstat!BS$3,'FAOstat _govt exp'!$D:$D,FAOstat!$B154)</f>
        <v>82.45</v>
      </c>
      <c r="BT154">
        <f>SUMIFS('FAOstat _govt exp'!$L:$L,'FAOstat _govt exp'!$J:$J,FAOstat!BT$4,'FAOstat _govt exp'!$H:$H,FAOstat!BT$3,'FAOstat _govt exp'!$D:$D,FAOstat!$B154)</f>
        <v>0</v>
      </c>
      <c r="BU154">
        <f>SUMIFS('FAOstat _govt exp'!$L:$L,'FAOstat _govt exp'!$J:$J,FAOstat!BU$4,'FAOstat _govt exp'!$H:$H,FAOstat!BU$3,'FAOstat _govt exp'!$D:$D,FAOstat!$B154)</f>
        <v>0</v>
      </c>
      <c r="BV154">
        <f>SUMIFS('FAOstat _govt exp'!$L:$L,'FAOstat _govt exp'!$J:$J,FAOstat!BV$4,'FAOstat _govt exp'!$H:$H,FAOstat!BV$3,'FAOstat _govt exp'!$D:$D,FAOstat!$B154)</f>
        <v>0</v>
      </c>
      <c r="BW154">
        <f>SUMIFS('FAOstat _govt exp'!$L:$L,'FAOstat _govt exp'!$J:$J,FAOstat!BW$4,'FAOstat _govt exp'!$H:$H,FAOstat!BW$3,'FAOstat _govt exp'!$D:$D,FAOstat!$B154)</f>
        <v>0</v>
      </c>
      <c r="BX154">
        <f>SUMIFS('FAOstat _govt exp'!$L:$L,'FAOstat _govt exp'!$J:$J,FAOstat!BX$4,'FAOstat _govt exp'!$H:$H,FAOstat!BX$3,'FAOstat _govt exp'!$D:$D,FAOstat!$B154)</f>
        <v>0</v>
      </c>
      <c r="BY154">
        <f>SUMIFS('FAOstat _govt exp'!$L:$L,'FAOstat _govt exp'!$J:$J,FAOstat!BY$4,'FAOstat _govt exp'!$H:$H,FAOstat!BY$3,'FAOstat _govt exp'!$D:$D,FAOstat!$B154)</f>
        <v>0</v>
      </c>
      <c r="BZ154">
        <f>SUMIFS('FAOstat _govt exp'!$L:$L,'FAOstat _govt exp'!$J:$J,FAOstat!BZ$4,'FAOstat _govt exp'!$H:$H,FAOstat!BZ$3,'FAOstat _govt exp'!$D:$D,FAOstat!$B154)</f>
        <v>0</v>
      </c>
      <c r="CA154">
        <f>SUMIFS('FAOstat _govt exp'!$L:$L,'FAOstat _govt exp'!$J:$J,FAOstat!CA$4,'FAOstat _govt exp'!$H:$H,FAOstat!CA$3,'FAOstat _govt exp'!$D:$D,FAOstat!$B154)</f>
        <v>0</v>
      </c>
      <c r="CB154">
        <f>SUMIFS('FAOstat _govt exp'!$L:$L,'FAOstat _govt exp'!$J:$J,FAOstat!CB$4,'FAOstat _govt exp'!$H:$H,FAOstat!CB$3,'FAOstat _govt exp'!$D:$D,FAOstat!$B154)</f>
        <v>0</v>
      </c>
      <c r="CC154">
        <f>SUMIFS('FAOstat _govt exp'!$L:$L,'FAOstat _govt exp'!$J:$J,FAOstat!CC$4,'FAOstat _govt exp'!$H:$H,FAOstat!CC$3,'FAOstat _govt exp'!$D:$D,FAOstat!$B154)</f>
        <v>0</v>
      </c>
      <c r="CD154">
        <f>SUMIFS('FAOstat _govt exp'!$L:$L,'FAOstat _govt exp'!$J:$J,FAOstat!CD$4,'FAOstat _govt exp'!$H:$H,FAOstat!CD$3,'FAOstat _govt exp'!$D:$D,FAOstat!$B154)</f>
        <v>0</v>
      </c>
      <c r="CE154" s="4">
        <f>SUMIFS('FAOstat_value added'!$L:$L,'FAOstat_value added'!$J:$J,FAOstat!CE$4,'FAOstat_value added'!$D:$D,FAOstat!$B154)</f>
        <v>2212.2947559999998</v>
      </c>
      <c r="CF154" s="4">
        <f>IF(SUMIFS('FAOstat_value added'!$L:$L,'FAOstat_value added'!$J:$J,FAOstat!CF$4,'FAOstat_value added'!$D:$D,FAOstat!$B154)=0,CE154*(1+Assumptions!$C$10),SUMIFS('FAOstat_value added'!$L:$L,'FAOstat_value added'!$J:$J,FAOstat!CF$4,'FAOstat_value added'!$D:$D,FAOstat!$B154))</f>
        <v>2356.2026310000001</v>
      </c>
      <c r="CG154" s="4">
        <f>IF(SUMIFS('FAOstat_value added'!$L:$L,'FAOstat_value added'!$J:$J,FAOstat!CG$4,'FAOstat_value added'!$D:$D,FAOstat!$B154)=0,CF154*(1+Assumptions!$C$10),SUMIFS('FAOstat_value added'!$L:$L,'FAOstat_value added'!$J:$J,FAOstat!CG$4,'FAOstat_value added'!$D:$D,FAOstat!$B154))</f>
        <v>2393.2126549999998</v>
      </c>
      <c r="CH154" s="4">
        <f>IF(SUMIFS('FAOstat_value added'!$L:$L,'FAOstat_value added'!$J:$J,FAOstat!CH$4,'FAOstat_value added'!$D:$D,FAOstat!$B154)=0,CG154*(1+Assumptions!$C$10),SUMIFS('FAOstat_value added'!$L:$L,'FAOstat_value added'!$J:$J,FAOstat!CH$4,'FAOstat_value added'!$D:$D,FAOstat!$B154))</f>
        <v>2511.3866859999998</v>
      </c>
      <c r="CI154" s="4">
        <f>IF(SUMIFS('FAOstat_value added'!$L:$L,'FAOstat_value added'!$J:$J,FAOstat!CI$4,'FAOstat_value added'!$D:$D,FAOstat!$B154)=0,CH154*(1+Assumptions!$C$10),SUMIFS('FAOstat_value added'!$L:$L,'FAOstat_value added'!$J:$J,FAOstat!CI$4,'FAOstat_value added'!$D:$D,FAOstat!$B154))</f>
        <v>2578.1443319999998</v>
      </c>
      <c r="CJ154" s="4">
        <f>IF(SUMIFS('FAOstat_value added'!$L:$L,'FAOstat_value added'!$J:$J,FAOstat!CJ$4,'FAOstat_value added'!$D:$D,FAOstat!$B154)=0,CI154*(1+Assumptions!$C$10),SUMIFS('FAOstat_value added'!$L:$L,'FAOstat_value added'!$J:$J,FAOstat!CJ$4,'FAOstat_value added'!$D:$D,FAOstat!$B154))</f>
        <v>2653.8728369999999</v>
      </c>
      <c r="CK154" s="4">
        <f>IF(SUMIFS('FAOstat_value added'!$L:$L,'FAOstat_value added'!$J:$J,FAOstat!CK$4,'FAOstat_value added'!$D:$D,FAOstat!$B154)=0,CJ154*(1+Assumptions!$C$10),SUMIFS('FAOstat_value added'!$L:$L,'FAOstat_value added'!$J:$J,FAOstat!CK$4,'FAOstat_value added'!$D:$D,FAOstat!$B154))</f>
        <v>2770.8160720000001</v>
      </c>
      <c r="CL154" s="4">
        <f>IF(SUMIFS('FAOstat_value added'!$L:$L,'FAOstat_value added'!$J:$J,FAOstat!CL$4,'FAOstat_value added'!$D:$D,FAOstat!$B154)=0,CK154*(1+Assumptions!$C$10),SUMIFS('FAOstat_value added'!$L:$L,'FAOstat_value added'!$J:$J,FAOstat!CL$4,'FAOstat_value added'!$D:$D,FAOstat!$B154))</f>
        <v>2971.227394</v>
      </c>
      <c r="CM154" s="4">
        <f>IF(SUMIFS('FAOstat_value added'!$L:$L,'FAOstat_value added'!$J:$J,FAOstat!CM$4,'FAOstat_value added'!$D:$D,FAOstat!$B154)=0,CL154*(1+Assumptions!$C$10),SUMIFS('FAOstat_value added'!$L:$L,'FAOstat_value added'!$J:$J,FAOstat!CM$4,'FAOstat_value added'!$D:$D,FAOstat!$B154))</f>
        <v>3060.1018119999999</v>
      </c>
      <c r="CN154" s="4">
        <f>IF(SUMIFS('FAOstat_value added'!$L:$L,'FAOstat_value added'!$J:$J,FAOstat!CN$4,'FAOstat_value added'!$D:$D,FAOstat!$B154)=0,CM154*(1+Assumptions!$C$10),SUMIFS('FAOstat_value added'!$L:$L,'FAOstat_value added'!$J:$J,FAOstat!CN$4,'FAOstat_value added'!$D:$D,FAOstat!$B154))</f>
        <v>3121.3038482399998</v>
      </c>
      <c r="CO154" s="36">
        <f t="shared" si="70"/>
        <v>0</v>
      </c>
    </row>
    <row r="155" spans="2:93" x14ac:dyDescent="0.35">
      <c r="B155" t="s">
        <v>333</v>
      </c>
      <c r="C155">
        <f t="shared" si="50"/>
        <v>0</v>
      </c>
      <c r="D155">
        <f t="shared" si="51"/>
        <v>0</v>
      </c>
      <c r="E155">
        <f t="shared" si="52"/>
        <v>0</v>
      </c>
      <c r="F155">
        <f t="shared" si="53"/>
        <v>0</v>
      </c>
      <c r="G155">
        <f t="shared" si="54"/>
        <v>0</v>
      </c>
      <c r="H155">
        <f t="shared" si="55"/>
        <v>0</v>
      </c>
      <c r="I155">
        <f t="shared" si="56"/>
        <v>0</v>
      </c>
      <c r="J155">
        <f t="shared" si="57"/>
        <v>0</v>
      </c>
      <c r="K155">
        <f t="shared" si="58"/>
        <v>0</v>
      </c>
      <c r="L155">
        <f t="shared" si="59"/>
        <v>0</v>
      </c>
      <c r="M155" s="4">
        <f t="shared" si="60"/>
        <v>27902.62</v>
      </c>
      <c r="N155" s="4">
        <f t="shared" si="61"/>
        <v>27604.34</v>
      </c>
      <c r="O155" s="4">
        <f t="shared" si="62"/>
        <v>25953.84</v>
      </c>
      <c r="P155" s="4">
        <f t="shared" si="63"/>
        <v>25125.829999999998</v>
      </c>
      <c r="Q155" s="4">
        <f t="shared" si="64"/>
        <v>28336.61</v>
      </c>
      <c r="R155" s="4">
        <f t="shared" si="65"/>
        <v>25967.64</v>
      </c>
      <c r="S155" s="4">
        <f t="shared" si="66"/>
        <v>22556.329999999998</v>
      </c>
      <c r="T155" s="4">
        <f t="shared" si="67"/>
        <v>22036.690000000002</v>
      </c>
      <c r="U155" s="4">
        <f t="shared" si="68"/>
        <v>0</v>
      </c>
      <c r="V155" s="4">
        <f t="shared" si="69"/>
        <v>0</v>
      </c>
      <c r="W155">
        <f>SUMIFS('FAOstat _govt exp'!$L:$L,'FAOstat _govt exp'!$J:$J,FAOstat!W$4,'FAOstat _govt exp'!$H:$H,FAOstat!W$3,'FAOstat _govt exp'!$D:$D,FAOstat!$B155)</f>
        <v>4273.93</v>
      </c>
      <c r="X155">
        <f>SUMIFS('FAOstat _govt exp'!$L:$L,'FAOstat _govt exp'!$J:$J,FAOstat!X$4,'FAOstat _govt exp'!$H:$H,FAOstat!X$3,'FAOstat _govt exp'!$D:$D,FAOstat!$B155)</f>
        <v>4607.93</v>
      </c>
      <c r="Y155">
        <f>SUMIFS('FAOstat _govt exp'!$L:$L,'FAOstat _govt exp'!$J:$J,FAOstat!Y$4,'FAOstat _govt exp'!$H:$H,FAOstat!Y$3,'FAOstat _govt exp'!$D:$D,FAOstat!$B155)</f>
        <v>3897.03</v>
      </c>
      <c r="Z155">
        <f>SUMIFS('FAOstat _govt exp'!$L:$L,'FAOstat _govt exp'!$J:$J,FAOstat!Z$4,'FAOstat _govt exp'!$H:$H,FAOstat!Z$3,'FAOstat _govt exp'!$D:$D,FAOstat!$B155)</f>
        <v>3784.82</v>
      </c>
      <c r="AA155">
        <f>SUMIFS('FAOstat _govt exp'!$L:$L,'FAOstat _govt exp'!$J:$J,FAOstat!AA$4,'FAOstat _govt exp'!$H:$H,FAOstat!AA$3,'FAOstat _govt exp'!$D:$D,FAOstat!$B155)</f>
        <v>3978.74</v>
      </c>
      <c r="AB155">
        <f>SUMIFS('FAOstat _govt exp'!$L:$L,'FAOstat _govt exp'!$J:$J,FAOstat!AB$4,'FAOstat _govt exp'!$H:$H,FAOstat!AB$3,'FAOstat _govt exp'!$D:$D,FAOstat!$B155)</f>
        <v>3529.17</v>
      </c>
      <c r="AC155">
        <f>SUMIFS('FAOstat _govt exp'!$L:$L,'FAOstat _govt exp'!$J:$J,FAOstat!AC$4,'FAOstat _govt exp'!$H:$H,FAOstat!AC$3,'FAOstat _govt exp'!$D:$D,FAOstat!$B155)</f>
        <v>3158.1</v>
      </c>
      <c r="AD155">
        <f>SUMIFS('FAOstat _govt exp'!$L:$L,'FAOstat _govt exp'!$J:$J,FAOstat!AD$4,'FAOstat _govt exp'!$H:$H,FAOstat!AD$3,'FAOstat _govt exp'!$D:$D,FAOstat!$B155)</f>
        <v>3150.67</v>
      </c>
      <c r="AE155">
        <f>SUMIFS('FAOstat _govt exp'!$L:$L,'FAOstat _govt exp'!$J:$J,FAOstat!AE$4,'FAOstat _govt exp'!$H:$H,FAOstat!AE$3,'FAOstat _govt exp'!$D:$D,FAOstat!$B155)</f>
        <v>0</v>
      </c>
      <c r="AF155">
        <f>SUMIFS('FAOstat _govt exp'!$L:$L,'FAOstat _govt exp'!$J:$J,FAOstat!AF$4,'FAOstat _govt exp'!$H:$H,FAOstat!AF$3,'FAOstat _govt exp'!$D:$D,FAOstat!$B155)</f>
        <v>0</v>
      </c>
      <c r="AG155">
        <f>SUMIFS('FAOstat _govt exp'!$L:$L,'FAOstat _govt exp'!$J:$J,FAOstat!AG$4,'FAOstat _govt exp'!$H:$H,FAOstat!AG$3,'FAOstat _govt exp'!$D:$D,FAOstat!$B155)</f>
        <v>23628.69</v>
      </c>
      <c r="AH155">
        <f>SUMIFS('FAOstat _govt exp'!$L:$L,'FAOstat _govt exp'!$J:$J,FAOstat!AH$4,'FAOstat _govt exp'!$H:$H,FAOstat!AH$3,'FAOstat _govt exp'!$D:$D,FAOstat!$B155)</f>
        <v>22996.41</v>
      </c>
      <c r="AI155">
        <f>SUMIFS('FAOstat _govt exp'!$L:$L,'FAOstat _govt exp'!$J:$J,FAOstat!AI$4,'FAOstat _govt exp'!$H:$H,FAOstat!AI$3,'FAOstat _govt exp'!$D:$D,FAOstat!$B155)</f>
        <v>22056.81</v>
      </c>
      <c r="AJ155">
        <f>SUMIFS('FAOstat _govt exp'!$L:$L,'FAOstat _govt exp'!$J:$J,FAOstat!AJ$4,'FAOstat _govt exp'!$H:$H,FAOstat!AJ$3,'FAOstat _govt exp'!$D:$D,FAOstat!$B155)</f>
        <v>21341.01</v>
      </c>
      <c r="AK155">
        <f>SUMIFS('FAOstat _govt exp'!$L:$L,'FAOstat _govt exp'!$J:$J,FAOstat!AK$4,'FAOstat _govt exp'!$H:$H,FAOstat!AK$3,'FAOstat _govt exp'!$D:$D,FAOstat!$B155)</f>
        <v>24357.87</v>
      </c>
      <c r="AL155">
        <f>SUMIFS('FAOstat _govt exp'!$L:$L,'FAOstat _govt exp'!$J:$J,FAOstat!AL$4,'FAOstat _govt exp'!$H:$H,FAOstat!AL$3,'FAOstat _govt exp'!$D:$D,FAOstat!$B155)</f>
        <v>22438.47</v>
      </c>
      <c r="AM155">
        <f>SUMIFS('FAOstat _govt exp'!$L:$L,'FAOstat _govt exp'!$J:$J,FAOstat!AM$4,'FAOstat _govt exp'!$H:$H,FAOstat!AM$3,'FAOstat _govt exp'!$D:$D,FAOstat!$B155)</f>
        <v>19398.23</v>
      </c>
      <c r="AN155">
        <f>SUMIFS('FAOstat _govt exp'!$L:$L,'FAOstat _govt exp'!$J:$J,FAOstat!AN$4,'FAOstat _govt exp'!$H:$H,FAOstat!AN$3,'FAOstat _govt exp'!$D:$D,FAOstat!$B155)</f>
        <v>18886.02</v>
      </c>
      <c r="AO155">
        <f>SUMIFS('FAOstat _govt exp'!$L:$L,'FAOstat _govt exp'!$J:$J,FAOstat!AO$4,'FAOstat _govt exp'!$H:$H,FAOstat!AO$3,'FAOstat _govt exp'!$D:$D,FAOstat!$B155)</f>
        <v>0</v>
      </c>
      <c r="AP155">
        <f>SUMIFS('FAOstat _govt exp'!$L:$L,'FAOstat _govt exp'!$J:$J,FAOstat!AP$4,'FAOstat _govt exp'!$H:$H,FAOstat!AP$3,'FAOstat _govt exp'!$D:$D,FAOstat!$B155)</f>
        <v>0</v>
      </c>
      <c r="AQ155">
        <f>SUMIFS('FAOstat _govt exp'!$L:$L,'FAOstat _govt exp'!$J:$J,FAOstat!AQ$4,'FAOstat _govt exp'!$H:$H,FAOstat!AQ$3,'FAOstat _govt exp'!$D:$D,FAOstat!$B155)</f>
        <v>0</v>
      </c>
      <c r="AR155">
        <f>SUMIFS('FAOstat _govt exp'!$L:$L,'FAOstat _govt exp'!$J:$J,FAOstat!AR$4,'FAOstat _govt exp'!$H:$H,FAOstat!AR$3,'FAOstat _govt exp'!$D:$D,FAOstat!$B155)</f>
        <v>0</v>
      </c>
      <c r="AS155">
        <f>SUMIFS('FAOstat _govt exp'!$L:$L,'FAOstat _govt exp'!$J:$J,FAOstat!AS$4,'FAOstat _govt exp'!$H:$H,FAOstat!AS$3,'FAOstat _govt exp'!$D:$D,FAOstat!$B155)</f>
        <v>0</v>
      </c>
      <c r="AT155">
        <f>SUMIFS('FAOstat _govt exp'!$L:$L,'FAOstat _govt exp'!$J:$J,FAOstat!AT$4,'FAOstat _govt exp'!$H:$H,FAOstat!AT$3,'FAOstat _govt exp'!$D:$D,FAOstat!$B155)</f>
        <v>0</v>
      </c>
      <c r="AU155">
        <f>SUMIFS('FAOstat _govt exp'!$L:$L,'FAOstat _govt exp'!$J:$J,FAOstat!AU$4,'FAOstat _govt exp'!$H:$H,FAOstat!AU$3,'FAOstat _govt exp'!$D:$D,FAOstat!$B155)</f>
        <v>0</v>
      </c>
      <c r="AV155">
        <f>SUMIFS('FAOstat _govt exp'!$L:$L,'FAOstat _govt exp'!$J:$J,FAOstat!AV$4,'FAOstat _govt exp'!$H:$H,FAOstat!AV$3,'FAOstat _govt exp'!$D:$D,FAOstat!$B155)</f>
        <v>0</v>
      </c>
      <c r="AW155">
        <f>SUMIFS('FAOstat _govt exp'!$L:$L,'FAOstat _govt exp'!$J:$J,FAOstat!AW$4,'FAOstat _govt exp'!$H:$H,FAOstat!AW$3,'FAOstat _govt exp'!$D:$D,FAOstat!$B155)</f>
        <v>0</v>
      </c>
      <c r="AX155">
        <f>SUMIFS('FAOstat _govt exp'!$L:$L,'FAOstat _govt exp'!$J:$J,FAOstat!AX$4,'FAOstat _govt exp'!$H:$H,FAOstat!AX$3,'FAOstat _govt exp'!$D:$D,FAOstat!$B155)</f>
        <v>0</v>
      </c>
      <c r="AY155">
        <f>SUMIFS('FAOstat _govt exp'!$L:$L,'FAOstat _govt exp'!$J:$J,FAOstat!AY$4,'FAOstat _govt exp'!$H:$H,FAOstat!AY$3,'FAOstat _govt exp'!$D:$D,FAOstat!$B155)</f>
        <v>0</v>
      </c>
      <c r="AZ155">
        <f>SUMIFS('FAOstat _govt exp'!$L:$L,'FAOstat _govt exp'!$J:$J,FAOstat!AZ$4,'FAOstat _govt exp'!$H:$H,FAOstat!AZ$3,'FAOstat _govt exp'!$D:$D,FAOstat!$B155)</f>
        <v>0</v>
      </c>
      <c r="BA155">
        <f>SUMIFS('FAOstat _govt exp'!$L:$L,'FAOstat _govt exp'!$J:$J,FAOstat!BA$4,'FAOstat _govt exp'!$H:$H,FAOstat!BA$3,'FAOstat _govt exp'!$D:$D,FAOstat!$B155)</f>
        <v>3788.75</v>
      </c>
      <c r="BB155">
        <f>SUMIFS('FAOstat _govt exp'!$L:$L,'FAOstat _govt exp'!$J:$J,FAOstat!BB$4,'FAOstat _govt exp'!$H:$H,FAOstat!BB$3,'FAOstat _govt exp'!$D:$D,FAOstat!$B155)</f>
        <v>4180.1499999999996</v>
      </c>
      <c r="BC155">
        <f>SUMIFS('FAOstat _govt exp'!$L:$L,'FAOstat _govt exp'!$J:$J,FAOstat!BC$4,'FAOstat _govt exp'!$H:$H,FAOstat!BC$3,'FAOstat _govt exp'!$D:$D,FAOstat!$B155)</f>
        <v>3582.67</v>
      </c>
      <c r="BD155">
        <f>SUMIFS('FAOstat _govt exp'!$L:$L,'FAOstat _govt exp'!$J:$J,FAOstat!BD$4,'FAOstat _govt exp'!$H:$H,FAOstat!BD$3,'FAOstat _govt exp'!$D:$D,FAOstat!$B155)</f>
        <v>3411.18</v>
      </c>
      <c r="BE155">
        <f>SUMIFS('FAOstat _govt exp'!$L:$L,'FAOstat _govt exp'!$J:$J,FAOstat!BE$4,'FAOstat _govt exp'!$H:$H,FAOstat!BE$3,'FAOstat _govt exp'!$D:$D,FAOstat!$B155)</f>
        <v>3450.55</v>
      </c>
      <c r="BF155">
        <f>SUMIFS('FAOstat _govt exp'!$L:$L,'FAOstat _govt exp'!$J:$J,FAOstat!BF$4,'FAOstat _govt exp'!$H:$H,FAOstat!BF$3,'FAOstat _govt exp'!$D:$D,FAOstat!$B155)</f>
        <v>3000.56</v>
      </c>
      <c r="BG155">
        <f>SUMIFS('FAOstat _govt exp'!$L:$L,'FAOstat _govt exp'!$J:$J,FAOstat!BG$4,'FAOstat _govt exp'!$H:$H,FAOstat!BG$3,'FAOstat _govt exp'!$D:$D,FAOstat!$B155)</f>
        <v>2669.33</v>
      </c>
      <c r="BH155">
        <f>SUMIFS('FAOstat _govt exp'!$L:$L,'FAOstat _govt exp'!$J:$J,FAOstat!BH$4,'FAOstat _govt exp'!$H:$H,FAOstat!BH$3,'FAOstat _govt exp'!$D:$D,FAOstat!$B155)</f>
        <v>2662.89</v>
      </c>
      <c r="BI155">
        <f>SUMIFS('FAOstat _govt exp'!$L:$L,'FAOstat _govt exp'!$J:$J,FAOstat!BI$4,'FAOstat _govt exp'!$H:$H,FAOstat!BI$3,'FAOstat _govt exp'!$D:$D,FAOstat!$B155)</f>
        <v>0</v>
      </c>
      <c r="BJ155">
        <f>SUMIFS('FAOstat _govt exp'!$L:$L,'FAOstat _govt exp'!$J:$J,FAOstat!BJ$4,'FAOstat _govt exp'!$H:$H,FAOstat!BJ$3,'FAOstat _govt exp'!$D:$D,FAOstat!$B155)</f>
        <v>0</v>
      </c>
      <c r="BK155">
        <f>SUMIFS('FAOstat _govt exp'!$L:$L,'FAOstat _govt exp'!$J:$J,FAOstat!BK$4,'FAOstat _govt exp'!$H:$H,FAOstat!BK$3,'FAOstat _govt exp'!$D:$D,FAOstat!$B155)</f>
        <v>11588.75</v>
      </c>
      <c r="BL155">
        <f>SUMIFS('FAOstat _govt exp'!$L:$L,'FAOstat _govt exp'!$J:$J,FAOstat!BL$4,'FAOstat _govt exp'!$H:$H,FAOstat!BL$3,'FAOstat _govt exp'!$D:$D,FAOstat!$B155)</f>
        <v>10478.4</v>
      </c>
      <c r="BM155">
        <f>SUMIFS('FAOstat _govt exp'!$L:$L,'FAOstat _govt exp'!$J:$J,FAOstat!BM$4,'FAOstat _govt exp'!$H:$H,FAOstat!BM$3,'FAOstat _govt exp'!$D:$D,FAOstat!$B155)</f>
        <v>10537.92</v>
      </c>
      <c r="BN155">
        <f>SUMIFS('FAOstat _govt exp'!$L:$L,'FAOstat _govt exp'!$J:$J,FAOstat!BN$4,'FAOstat _govt exp'!$H:$H,FAOstat!BN$3,'FAOstat _govt exp'!$D:$D,FAOstat!$B155)</f>
        <v>9845.85</v>
      </c>
      <c r="BO155">
        <f>SUMIFS('FAOstat _govt exp'!$L:$L,'FAOstat _govt exp'!$J:$J,FAOstat!BO$4,'FAOstat _govt exp'!$H:$H,FAOstat!BO$3,'FAOstat _govt exp'!$D:$D,FAOstat!$B155)</f>
        <v>12461.13</v>
      </c>
      <c r="BP155">
        <f>SUMIFS('FAOstat _govt exp'!$L:$L,'FAOstat _govt exp'!$J:$J,FAOstat!BP$4,'FAOstat _govt exp'!$H:$H,FAOstat!BP$3,'FAOstat _govt exp'!$D:$D,FAOstat!$B155)</f>
        <v>10945</v>
      </c>
      <c r="BQ155">
        <f>SUMIFS('FAOstat _govt exp'!$L:$L,'FAOstat _govt exp'!$J:$J,FAOstat!BQ$4,'FAOstat _govt exp'!$H:$H,FAOstat!BQ$3,'FAOstat _govt exp'!$D:$D,FAOstat!$B155)</f>
        <v>9423</v>
      </c>
      <c r="BR155">
        <f>SUMIFS('FAOstat _govt exp'!$L:$L,'FAOstat _govt exp'!$J:$J,FAOstat!BR$4,'FAOstat _govt exp'!$H:$H,FAOstat!BR$3,'FAOstat _govt exp'!$D:$D,FAOstat!$B155)</f>
        <v>9068.48</v>
      </c>
      <c r="BS155">
        <f>SUMIFS('FAOstat _govt exp'!$L:$L,'FAOstat _govt exp'!$J:$J,FAOstat!BS$4,'FAOstat _govt exp'!$H:$H,FAOstat!BS$3,'FAOstat _govt exp'!$D:$D,FAOstat!$B155)</f>
        <v>0</v>
      </c>
      <c r="BT155">
        <f>SUMIFS('FAOstat _govt exp'!$L:$L,'FAOstat _govt exp'!$J:$J,FAOstat!BT$4,'FAOstat _govt exp'!$H:$H,FAOstat!BT$3,'FAOstat _govt exp'!$D:$D,FAOstat!$B155)</f>
        <v>0</v>
      </c>
      <c r="BU155">
        <f>SUMIFS('FAOstat _govt exp'!$L:$L,'FAOstat _govt exp'!$J:$J,FAOstat!BU$4,'FAOstat _govt exp'!$H:$H,FAOstat!BU$3,'FAOstat _govt exp'!$D:$D,FAOstat!$B155)</f>
        <v>0</v>
      </c>
      <c r="BV155">
        <f>SUMIFS('FAOstat _govt exp'!$L:$L,'FAOstat _govt exp'!$J:$J,FAOstat!BV$4,'FAOstat _govt exp'!$H:$H,FAOstat!BV$3,'FAOstat _govt exp'!$D:$D,FAOstat!$B155)</f>
        <v>0</v>
      </c>
      <c r="BW155">
        <f>SUMIFS('FAOstat _govt exp'!$L:$L,'FAOstat _govt exp'!$J:$J,FAOstat!BW$4,'FAOstat _govt exp'!$H:$H,FAOstat!BW$3,'FAOstat _govt exp'!$D:$D,FAOstat!$B155)</f>
        <v>0</v>
      </c>
      <c r="BX155">
        <f>SUMIFS('FAOstat _govt exp'!$L:$L,'FAOstat _govt exp'!$J:$J,FAOstat!BX$4,'FAOstat _govt exp'!$H:$H,FAOstat!BX$3,'FAOstat _govt exp'!$D:$D,FAOstat!$B155)</f>
        <v>0</v>
      </c>
      <c r="BY155">
        <f>SUMIFS('FAOstat _govt exp'!$L:$L,'FAOstat _govt exp'!$J:$J,FAOstat!BY$4,'FAOstat _govt exp'!$H:$H,FAOstat!BY$3,'FAOstat _govt exp'!$D:$D,FAOstat!$B155)</f>
        <v>0</v>
      </c>
      <c r="BZ155">
        <f>SUMIFS('FAOstat _govt exp'!$L:$L,'FAOstat _govt exp'!$J:$J,FAOstat!BZ$4,'FAOstat _govt exp'!$H:$H,FAOstat!BZ$3,'FAOstat _govt exp'!$D:$D,FAOstat!$B155)</f>
        <v>0</v>
      </c>
      <c r="CA155">
        <f>SUMIFS('FAOstat _govt exp'!$L:$L,'FAOstat _govt exp'!$J:$J,FAOstat!CA$4,'FAOstat _govt exp'!$H:$H,FAOstat!CA$3,'FAOstat _govt exp'!$D:$D,FAOstat!$B155)</f>
        <v>0</v>
      </c>
      <c r="CB155">
        <f>SUMIFS('FAOstat _govt exp'!$L:$L,'FAOstat _govt exp'!$J:$J,FAOstat!CB$4,'FAOstat _govt exp'!$H:$H,FAOstat!CB$3,'FAOstat _govt exp'!$D:$D,FAOstat!$B155)</f>
        <v>0</v>
      </c>
      <c r="CC155">
        <f>SUMIFS('FAOstat _govt exp'!$L:$L,'FAOstat _govt exp'!$J:$J,FAOstat!CC$4,'FAOstat _govt exp'!$H:$H,FAOstat!CC$3,'FAOstat _govt exp'!$D:$D,FAOstat!$B155)</f>
        <v>0</v>
      </c>
      <c r="CD155">
        <f>SUMIFS('FAOstat _govt exp'!$L:$L,'FAOstat _govt exp'!$J:$J,FAOstat!CD$4,'FAOstat _govt exp'!$H:$H,FAOstat!CD$3,'FAOstat _govt exp'!$D:$D,FAOstat!$B155)</f>
        <v>0</v>
      </c>
      <c r="CE155" s="4">
        <f>SUMIFS('FAOstat_value added'!$L:$L,'FAOstat_value added'!$J:$J,FAOstat!CE$4,'FAOstat_value added'!$D:$D,FAOstat!$B155)</f>
        <v>15388.315570000001</v>
      </c>
      <c r="CF155" s="4">
        <f>IF(SUMIFS('FAOstat_value added'!$L:$L,'FAOstat_value added'!$J:$J,FAOstat!CF$4,'FAOstat_value added'!$D:$D,FAOstat!$B155)=0,CE155*(1+Assumptions!$C$10),SUMIFS('FAOstat_value added'!$L:$L,'FAOstat_value added'!$J:$J,FAOstat!CF$4,'FAOstat_value added'!$D:$D,FAOstat!$B155))</f>
        <v>17028.208043999999</v>
      </c>
      <c r="CG155" s="4">
        <f>IF(SUMIFS('FAOstat_value added'!$L:$L,'FAOstat_value added'!$J:$J,FAOstat!CG$4,'FAOstat_value added'!$D:$D,FAOstat!$B155)=0,CF155*(1+Assumptions!$C$10),SUMIFS('FAOstat_value added'!$L:$L,'FAOstat_value added'!$J:$J,FAOstat!CG$4,'FAOstat_value added'!$D:$D,FAOstat!$B155))</f>
        <v>17853.335059000001</v>
      </c>
      <c r="CH155" s="4">
        <f>IF(SUMIFS('FAOstat_value added'!$L:$L,'FAOstat_value added'!$J:$J,FAOstat!CH$4,'FAOstat_value added'!$D:$D,FAOstat!$B155)=0,CG155*(1+Assumptions!$C$10),SUMIFS('FAOstat_value added'!$L:$L,'FAOstat_value added'!$J:$J,FAOstat!CH$4,'FAOstat_value added'!$D:$D,FAOstat!$B155))</f>
        <v>18727.119381</v>
      </c>
      <c r="CI155" s="4">
        <f>IF(SUMIFS('FAOstat_value added'!$L:$L,'FAOstat_value added'!$J:$J,FAOstat!CI$4,'FAOstat_value added'!$D:$D,FAOstat!$B155)=0,CH155*(1+Assumptions!$C$10),SUMIFS('FAOstat_value added'!$L:$L,'FAOstat_value added'!$J:$J,FAOstat!CI$4,'FAOstat_value added'!$D:$D,FAOstat!$B155))</f>
        <v>20435.074169</v>
      </c>
      <c r="CJ155" s="4">
        <f>IF(SUMIFS('FAOstat_value added'!$L:$L,'FAOstat_value added'!$J:$J,FAOstat!CJ$4,'FAOstat_value added'!$D:$D,FAOstat!$B155)=0,CI155*(1+Assumptions!$C$10),SUMIFS('FAOstat_value added'!$L:$L,'FAOstat_value added'!$J:$J,FAOstat!CJ$4,'FAOstat_value added'!$D:$D,FAOstat!$B155))</f>
        <v>18200.415989000001</v>
      </c>
      <c r="CK155" s="4">
        <f>IF(SUMIFS('FAOstat_value added'!$L:$L,'FAOstat_value added'!$J:$J,FAOstat!CK$4,'FAOstat_value added'!$D:$D,FAOstat!$B155)=0,CJ155*(1+Assumptions!$C$10),SUMIFS('FAOstat_value added'!$L:$L,'FAOstat_value added'!$J:$J,FAOstat!CK$4,'FAOstat_value added'!$D:$D,FAOstat!$B155))</f>
        <v>16288.737010000001</v>
      </c>
      <c r="CL155" s="4">
        <f>IF(SUMIFS('FAOstat_value added'!$L:$L,'FAOstat_value added'!$J:$J,FAOstat!CL$4,'FAOstat_value added'!$D:$D,FAOstat!$B155)=0,CK155*(1+Assumptions!$C$10),SUMIFS('FAOstat_value added'!$L:$L,'FAOstat_value added'!$J:$J,FAOstat!CL$4,'FAOstat_value added'!$D:$D,FAOstat!$B155))</f>
        <v>17431.087145000001</v>
      </c>
      <c r="CM155" s="4">
        <f>IF(SUMIFS('FAOstat_value added'!$L:$L,'FAOstat_value added'!$J:$J,FAOstat!CM$4,'FAOstat_value added'!$D:$D,FAOstat!$B155)=0,CL155*(1+Assumptions!$C$10),SUMIFS('FAOstat_value added'!$L:$L,'FAOstat_value added'!$J:$J,FAOstat!CM$4,'FAOstat_value added'!$D:$D,FAOstat!$B155))</f>
        <v>18020.718919999999</v>
      </c>
      <c r="CN155" s="4">
        <f>IF(SUMIFS('FAOstat_value added'!$L:$L,'FAOstat_value added'!$J:$J,FAOstat!CN$4,'FAOstat_value added'!$D:$D,FAOstat!$B155)=0,CM155*(1+Assumptions!$C$10),SUMIFS('FAOstat_value added'!$L:$L,'FAOstat_value added'!$J:$J,FAOstat!CN$4,'FAOstat_value added'!$D:$D,FAOstat!$B155))</f>
        <v>18381.1332984</v>
      </c>
      <c r="CO155" s="36">
        <f t="shared" si="70"/>
        <v>-3.3153922407395897E-2</v>
      </c>
    </row>
    <row r="156" spans="2:93" x14ac:dyDescent="0.35">
      <c r="B156" t="s">
        <v>335</v>
      </c>
      <c r="C156">
        <f t="shared" si="50"/>
        <v>0</v>
      </c>
      <c r="D156">
        <f t="shared" si="51"/>
        <v>0</v>
      </c>
      <c r="E156">
        <f t="shared" si="52"/>
        <v>0</v>
      </c>
      <c r="F156">
        <f t="shared" si="53"/>
        <v>0</v>
      </c>
      <c r="G156">
        <f t="shared" si="54"/>
        <v>0</v>
      </c>
      <c r="H156">
        <f t="shared" si="55"/>
        <v>12.29</v>
      </c>
      <c r="I156">
        <f t="shared" si="56"/>
        <v>0</v>
      </c>
      <c r="J156">
        <f t="shared" si="57"/>
        <v>0</v>
      </c>
      <c r="K156">
        <f t="shared" si="58"/>
        <v>0</v>
      </c>
      <c r="L156">
        <f t="shared" si="59"/>
        <v>0</v>
      </c>
      <c r="M156" s="4">
        <f t="shared" si="60"/>
        <v>313.58000000000004</v>
      </c>
      <c r="N156" s="4">
        <f t="shared" si="61"/>
        <v>258.14999999999998</v>
      </c>
      <c r="O156" s="4">
        <f t="shared" si="62"/>
        <v>276.95000000000005</v>
      </c>
      <c r="P156" s="4">
        <f t="shared" si="63"/>
        <v>352.06</v>
      </c>
      <c r="Q156" s="4">
        <f t="shared" si="64"/>
        <v>699.59</v>
      </c>
      <c r="R156" s="4">
        <f t="shared" si="65"/>
        <v>137.52000000000001</v>
      </c>
      <c r="S156" s="4">
        <f t="shared" si="66"/>
        <v>0</v>
      </c>
      <c r="T156" s="4">
        <f t="shared" si="67"/>
        <v>0</v>
      </c>
      <c r="U156" s="4">
        <f t="shared" si="68"/>
        <v>0</v>
      </c>
      <c r="V156" s="4">
        <f t="shared" si="69"/>
        <v>0</v>
      </c>
      <c r="W156">
        <f>SUMIFS('FAOstat _govt exp'!$L:$L,'FAOstat _govt exp'!$J:$J,FAOstat!W$4,'FAOstat _govt exp'!$H:$H,FAOstat!W$3,'FAOstat _govt exp'!$D:$D,FAOstat!$B156)</f>
        <v>149.53</v>
      </c>
      <c r="X156">
        <f>SUMIFS('FAOstat _govt exp'!$L:$L,'FAOstat _govt exp'!$J:$J,FAOstat!X$4,'FAOstat _govt exp'!$H:$H,FAOstat!X$3,'FAOstat _govt exp'!$D:$D,FAOstat!$B156)</f>
        <v>116.97</v>
      </c>
      <c r="Y156">
        <f>SUMIFS('FAOstat _govt exp'!$L:$L,'FAOstat _govt exp'!$J:$J,FAOstat!Y$4,'FAOstat _govt exp'!$H:$H,FAOstat!Y$3,'FAOstat _govt exp'!$D:$D,FAOstat!$B156)</f>
        <v>128.08000000000001</v>
      </c>
      <c r="Z156">
        <f>SUMIFS('FAOstat _govt exp'!$L:$L,'FAOstat _govt exp'!$J:$J,FAOstat!Z$4,'FAOstat _govt exp'!$H:$H,FAOstat!Z$3,'FAOstat _govt exp'!$D:$D,FAOstat!$B156)</f>
        <v>193.52</v>
      </c>
      <c r="AA156">
        <f>SUMIFS('FAOstat _govt exp'!$L:$L,'FAOstat _govt exp'!$J:$J,FAOstat!AA$4,'FAOstat _govt exp'!$H:$H,FAOstat!AA$3,'FAOstat _govt exp'!$D:$D,FAOstat!$B156)</f>
        <v>195.55</v>
      </c>
      <c r="AB156">
        <f>SUMIFS('FAOstat _govt exp'!$L:$L,'FAOstat _govt exp'!$J:$J,FAOstat!AB$4,'FAOstat _govt exp'!$H:$H,FAOstat!AB$3,'FAOstat _govt exp'!$D:$D,FAOstat!$B156)</f>
        <v>120.53</v>
      </c>
      <c r="AC156">
        <f>SUMIFS('FAOstat _govt exp'!$L:$L,'FAOstat _govt exp'!$J:$J,FAOstat!AC$4,'FAOstat _govt exp'!$H:$H,FAOstat!AC$3,'FAOstat _govt exp'!$D:$D,FAOstat!$B156)</f>
        <v>0</v>
      </c>
      <c r="AD156">
        <f>SUMIFS('FAOstat _govt exp'!$L:$L,'FAOstat _govt exp'!$J:$J,FAOstat!AD$4,'FAOstat _govt exp'!$H:$H,FAOstat!AD$3,'FAOstat _govt exp'!$D:$D,FAOstat!$B156)</f>
        <v>0</v>
      </c>
      <c r="AE156">
        <f>SUMIFS('FAOstat _govt exp'!$L:$L,'FAOstat _govt exp'!$J:$J,FAOstat!AE$4,'FAOstat _govt exp'!$H:$H,FAOstat!AE$3,'FAOstat _govt exp'!$D:$D,FAOstat!$B156)</f>
        <v>0</v>
      </c>
      <c r="AF156">
        <f>SUMIFS('FAOstat _govt exp'!$L:$L,'FAOstat _govt exp'!$J:$J,FAOstat!AF$4,'FAOstat _govt exp'!$H:$H,FAOstat!AF$3,'FAOstat _govt exp'!$D:$D,FAOstat!$B156)</f>
        <v>0</v>
      </c>
      <c r="AG156">
        <f>SUMIFS('FAOstat _govt exp'!$L:$L,'FAOstat _govt exp'!$J:$J,FAOstat!AG$4,'FAOstat _govt exp'!$H:$H,FAOstat!AG$3,'FAOstat _govt exp'!$D:$D,FAOstat!$B156)</f>
        <v>164.05</v>
      </c>
      <c r="AH156">
        <f>SUMIFS('FAOstat _govt exp'!$L:$L,'FAOstat _govt exp'!$J:$J,FAOstat!AH$4,'FAOstat _govt exp'!$H:$H,FAOstat!AH$3,'FAOstat _govt exp'!$D:$D,FAOstat!$B156)</f>
        <v>141.18</v>
      </c>
      <c r="AI156">
        <f>SUMIFS('FAOstat _govt exp'!$L:$L,'FAOstat _govt exp'!$J:$J,FAOstat!AI$4,'FAOstat _govt exp'!$H:$H,FAOstat!AI$3,'FAOstat _govt exp'!$D:$D,FAOstat!$B156)</f>
        <v>148.87</v>
      </c>
      <c r="AJ156">
        <f>SUMIFS('FAOstat _govt exp'!$L:$L,'FAOstat _govt exp'!$J:$J,FAOstat!AJ$4,'FAOstat _govt exp'!$H:$H,FAOstat!AJ$3,'FAOstat _govt exp'!$D:$D,FAOstat!$B156)</f>
        <v>158.54</v>
      </c>
      <c r="AK156">
        <f>SUMIFS('FAOstat _govt exp'!$L:$L,'FAOstat _govt exp'!$J:$J,FAOstat!AK$4,'FAOstat _govt exp'!$H:$H,FAOstat!AK$3,'FAOstat _govt exp'!$D:$D,FAOstat!$B156)</f>
        <v>504.04</v>
      </c>
      <c r="AL156">
        <f>SUMIFS('FAOstat _govt exp'!$L:$L,'FAOstat _govt exp'!$J:$J,FAOstat!AL$4,'FAOstat _govt exp'!$H:$H,FAOstat!AL$3,'FAOstat _govt exp'!$D:$D,FAOstat!$B156)</f>
        <v>4.7</v>
      </c>
      <c r="AM156">
        <f>SUMIFS('FAOstat _govt exp'!$L:$L,'FAOstat _govt exp'!$J:$J,FAOstat!AM$4,'FAOstat _govt exp'!$H:$H,FAOstat!AM$3,'FAOstat _govt exp'!$D:$D,FAOstat!$B156)</f>
        <v>0</v>
      </c>
      <c r="AN156">
        <f>SUMIFS('FAOstat _govt exp'!$L:$L,'FAOstat _govt exp'!$J:$J,FAOstat!AN$4,'FAOstat _govt exp'!$H:$H,FAOstat!AN$3,'FAOstat _govt exp'!$D:$D,FAOstat!$B156)</f>
        <v>0</v>
      </c>
      <c r="AO156">
        <f>SUMIFS('FAOstat _govt exp'!$L:$L,'FAOstat _govt exp'!$J:$J,FAOstat!AO$4,'FAOstat _govt exp'!$H:$H,FAOstat!AO$3,'FAOstat _govt exp'!$D:$D,FAOstat!$B156)</f>
        <v>0</v>
      </c>
      <c r="AP156">
        <f>SUMIFS('FAOstat _govt exp'!$L:$L,'FAOstat _govt exp'!$J:$J,FAOstat!AP$4,'FAOstat _govt exp'!$H:$H,FAOstat!AP$3,'FAOstat _govt exp'!$D:$D,FAOstat!$B156)</f>
        <v>0</v>
      </c>
      <c r="AQ156">
        <f>SUMIFS('FAOstat _govt exp'!$L:$L,'FAOstat _govt exp'!$J:$J,FAOstat!AQ$4,'FAOstat _govt exp'!$H:$H,FAOstat!AQ$3,'FAOstat _govt exp'!$D:$D,FAOstat!$B156)</f>
        <v>0</v>
      </c>
      <c r="AR156">
        <f>SUMIFS('FAOstat _govt exp'!$L:$L,'FAOstat _govt exp'!$J:$J,FAOstat!AR$4,'FAOstat _govt exp'!$H:$H,FAOstat!AR$3,'FAOstat _govt exp'!$D:$D,FAOstat!$B156)</f>
        <v>0</v>
      </c>
      <c r="AS156">
        <f>SUMIFS('FAOstat _govt exp'!$L:$L,'FAOstat _govt exp'!$J:$J,FAOstat!AS$4,'FAOstat _govt exp'!$H:$H,FAOstat!AS$3,'FAOstat _govt exp'!$D:$D,FAOstat!$B156)</f>
        <v>0</v>
      </c>
      <c r="AT156">
        <f>SUMIFS('FAOstat _govt exp'!$L:$L,'FAOstat _govt exp'!$J:$J,FAOstat!AT$4,'FAOstat _govt exp'!$H:$H,FAOstat!AT$3,'FAOstat _govt exp'!$D:$D,FAOstat!$B156)</f>
        <v>0</v>
      </c>
      <c r="AU156">
        <f>SUMIFS('FAOstat _govt exp'!$L:$L,'FAOstat _govt exp'!$J:$J,FAOstat!AU$4,'FAOstat _govt exp'!$H:$H,FAOstat!AU$3,'FAOstat _govt exp'!$D:$D,FAOstat!$B156)</f>
        <v>0</v>
      </c>
      <c r="AV156">
        <f>SUMIFS('FAOstat _govt exp'!$L:$L,'FAOstat _govt exp'!$J:$J,FAOstat!AV$4,'FAOstat _govt exp'!$H:$H,FAOstat!AV$3,'FAOstat _govt exp'!$D:$D,FAOstat!$B156)</f>
        <v>12.29</v>
      </c>
      <c r="AW156">
        <f>SUMIFS('FAOstat _govt exp'!$L:$L,'FAOstat _govt exp'!$J:$J,FAOstat!AW$4,'FAOstat _govt exp'!$H:$H,FAOstat!AW$3,'FAOstat _govt exp'!$D:$D,FAOstat!$B156)</f>
        <v>0</v>
      </c>
      <c r="AX156">
        <f>SUMIFS('FAOstat _govt exp'!$L:$L,'FAOstat _govt exp'!$J:$J,FAOstat!AX$4,'FAOstat _govt exp'!$H:$H,FAOstat!AX$3,'FAOstat _govt exp'!$D:$D,FAOstat!$B156)</f>
        <v>0</v>
      </c>
      <c r="AY156">
        <f>SUMIFS('FAOstat _govt exp'!$L:$L,'FAOstat _govt exp'!$J:$J,FAOstat!AY$4,'FAOstat _govt exp'!$H:$H,FAOstat!AY$3,'FAOstat _govt exp'!$D:$D,FAOstat!$B156)</f>
        <v>0</v>
      </c>
      <c r="AZ156">
        <f>SUMIFS('FAOstat _govt exp'!$L:$L,'FAOstat _govt exp'!$J:$J,FAOstat!AZ$4,'FAOstat _govt exp'!$H:$H,FAOstat!AZ$3,'FAOstat _govt exp'!$D:$D,FAOstat!$B156)</f>
        <v>0</v>
      </c>
      <c r="BA156">
        <f>SUMIFS('FAOstat _govt exp'!$L:$L,'FAOstat _govt exp'!$J:$J,FAOstat!BA$4,'FAOstat _govt exp'!$H:$H,FAOstat!BA$3,'FAOstat _govt exp'!$D:$D,FAOstat!$B156)</f>
        <v>149.53</v>
      </c>
      <c r="BB156">
        <f>SUMIFS('FAOstat _govt exp'!$L:$L,'FAOstat _govt exp'!$J:$J,FAOstat!BB$4,'FAOstat _govt exp'!$H:$H,FAOstat!BB$3,'FAOstat _govt exp'!$D:$D,FAOstat!$B156)</f>
        <v>116.97</v>
      </c>
      <c r="BC156">
        <f>SUMIFS('FAOstat _govt exp'!$L:$L,'FAOstat _govt exp'!$J:$J,FAOstat!BC$4,'FAOstat _govt exp'!$H:$H,FAOstat!BC$3,'FAOstat _govt exp'!$D:$D,FAOstat!$B156)</f>
        <v>128.08000000000001</v>
      </c>
      <c r="BD156">
        <f>SUMIFS('FAOstat _govt exp'!$L:$L,'FAOstat _govt exp'!$J:$J,FAOstat!BD$4,'FAOstat _govt exp'!$H:$H,FAOstat!BD$3,'FAOstat _govt exp'!$D:$D,FAOstat!$B156)</f>
        <v>193.52</v>
      </c>
      <c r="BE156">
        <f>SUMIFS('FAOstat _govt exp'!$L:$L,'FAOstat _govt exp'!$J:$J,FAOstat!BE$4,'FAOstat _govt exp'!$H:$H,FAOstat!BE$3,'FAOstat _govt exp'!$D:$D,FAOstat!$B156)</f>
        <v>195.55</v>
      </c>
      <c r="BF156">
        <f>SUMIFS('FAOstat _govt exp'!$L:$L,'FAOstat _govt exp'!$J:$J,FAOstat!BF$4,'FAOstat _govt exp'!$H:$H,FAOstat!BF$3,'FAOstat _govt exp'!$D:$D,FAOstat!$B156)</f>
        <v>120.53</v>
      </c>
      <c r="BG156">
        <f>SUMIFS('FAOstat _govt exp'!$L:$L,'FAOstat _govt exp'!$J:$J,FAOstat!BG$4,'FAOstat _govt exp'!$H:$H,FAOstat!BG$3,'FAOstat _govt exp'!$D:$D,FAOstat!$B156)</f>
        <v>0</v>
      </c>
      <c r="BH156">
        <f>SUMIFS('FAOstat _govt exp'!$L:$L,'FAOstat _govt exp'!$J:$J,FAOstat!BH$4,'FAOstat _govt exp'!$H:$H,FAOstat!BH$3,'FAOstat _govt exp'!$D:$D,FAOstat!$B156)</f>
        <v>0</v>
      </c>
      <c r="BI156">
        <f>SUMIFS('FAOstat _govt exp'!$L:$L,'FAOstat _govt exp'!$J:$J,FAOstat!BI$4,'FAOstat _govt exp'!$H:$H,FAOstat!BI$3,'FAOstat _govt exp'!$D:$D,FAOstat!$B156)</f>
        <v>0</v>
      </c>
      <c r="BJ156">
        <f>SUMIFS('FAOstat _govt exp'!$L:$L,'FAOstat _govt exp'!$J:$J,FAOstat!BJ$4,'FAOstat _govt exp'!$H:$H,FAOstat!BJ$3,'FAOstat _govt exp'!$D:$D,FAOstat!$B156)</f>
        <v>0</v>
      </c>
      <c r="BK156">
        <f>SUMIFS('FAOstat _govt exp'!$L:$L,'FAOstat _govt exp'!$J:$J,FAOstat!BK$4,'FAOstat _govt exp'!$H:$H,FAOstat!BK$3,'FAOstat _govt exp'!$D:$D,FAOstat!$B156)</f>
        <v>164.05</v>
      </c>
      <c r="BL156">
        <f>SUMIFS('FAOstat _govt exp'!$L:$L,'FAOstat _govt exp'!$J:$J,FAOstat!BL$4,'FAOstat _govt exp'!$H:$H,FAOstat!BL$3,'FAOstat _govt exp'!$D:$D,FAOstat!$B156)</f>
        <v>141.18</v>
      </c>
      <c r="BM156">
        <f>SUMIFS('FAOstat _govt exp'!$L:$L,'FAOstat _govt exp'!$J:$J,FAOstat!BM$4,'FAOstat _govt exp'!$H:$H,FAOstat!BM$3,'FAOstat _govt exp'!$D:$D,FAOstat!$B156)</f>
        <v>148.87</v>
      </c>
      <c r="BN156">
        <f>SUMIFS('FAOstat _govt exp'!$L:$L,'FAOstat _govt exp'!$J:$J,FAOstat!BN$4,'FAOstat _govt exp'!$H:$H,FAOstat!BN$3,'FAOstat _govt exp'!$D:$D,FAOstat!$B156)</f>
        <v>158.54</v>
      </c>
      <c r="BO156">
        <f>SUMIFS('FAOstat _govt exp'!$L:$L,'FAOstat _govt exp'!$J:$J,FAOstat!BO$4,'FAOstat _govt exp'!$H:$H,FAOstat!BO$3,'FAOstat _govt exp'!$D:$D,FAOstat!$B156)</f>
        <v>504.04</v>
      </c>
      <c r="BP156">
        <f>SUMIFS('FAOstat _govt exp'!$L:$L,'FAOstat _govt exp'!$J:$J,FAOstat!BP$4,'FAOstat _govt exp'!$H:$H,FAOstat!BP$3,'FAOstat _govt exp'!$D:$D,FAOstat!$B156)</f>
        <v>4.7</v>
      </c>
      <c r="BQ156">
        <f>SUMIFS('FAOstat _govt exp'!$L:$L,'FAOstat _govt exp'!$J:$J,FAOstat!BQ$4,'FAOstat _govt exp'!$H:$H,FAOstat!BQ$3,'FAOstat _govt exp'!$D:$D,FAOstat!$B156)</f>
        <v>0</v>
      </c>
      <c r="BR156">
        <f>SUMIFS('FAOstat _govt exp'!$L:$L,'FAOstat _govt exp'!$J:$J,FAOstat!BR$4,'FAOstat _govt exp'!$H:$H,FAOstat!BR$3,'FAOstat _govt exp'!$D:$D,FAOstat!$B156)</f>
        <v>0</v>
      </c>
      <c r="BS156">
        <f>SUMIFS('FAOstat _govt exp'!$L:$L,'FAOstat _govt exp'!$J:$J,FAOstat!BS$4,'FAOstat _govt exp'!$H:$H,FAOstat!BS$3,'FAOstat _govt exp'!$D:$D,FAOstat!$B156)</f>
        <v>0</v>
      </c>
      <c r="BT156">
        <f>SUMIFS('FAOstat _govt exp'!$L:$L,'FAOstat _govt exp'!$J:$J,FAOstat!BT$4,'FAOstat _govt exp'!$H:$H,FAOstat!BT$3,'FAOstat _govt exp'!$D:$D,FAOstat!$B156)</f>
        <v>0</v>
      </c>
      <c r="BU156">
        <f>SUMIFS('FAOstat _govt exp'!$L:$L,'FAOstat _govt exp'!$J:$J,FAOstat!BU$4,'FAOstat _govt exp'!$H:$H,FAOstat!BU$3,'FAOstat _govt exp'!$D:$D,FAOstat!$B156)</f>
        <v>0</v>
      </c>
      <c r="BV156">
        <f>SUMIFS('FAOstat _govt exp'!$L:$L,'FAOstat _govt exp'!$J:$J,FAOstat!BV$4,'FAOstat _govt exp'!$H:$H,FAOstat!BV$3,'FAOstat _govt exp'!$D:$D,FAOstat!$B156)</f>
        <v>0</v>
      </c>
      <c r="BW156">
        <f>SUMIFS('FAOstat _govt exp'!$L:$L,'FAOstat _govt exp'!$J:$J,FAOstat!BW$4,'FAOstat _govt exp'!$H:$H,FAOstat!BW$3,'FAOstat _govt exp'!$D:$D,FAOstat!$B156)</f>
        <v>0</v>
      </c>
      <c r="BX156">
        <f>SUMIFS('FAOstat _govt exp'!$L:$L,'FAOstat _govt exp'!$J:$J,FAOstat!BX$4,'FAOstat _govt exp'!$H:$H,FAOstat!BX$3,'FAOstat _govt exp'!$D:$D,FAOstat!$B156)</f>
        <v>0</v>
      </c>
      <c r="BY156">
        <f>SUMIFS('FAOstat _govt exp'!$L:$L,'FAOstat _govt exp'!$J:$J,FAOstat!BY$4,'FAOstat _govt exp'!$H:$H,FAOstat!BY$3,'FAOstat _govt exp'!$D:$D,FAOstat!$B156)</f>
        <v>0</v>
      </c>
      <c r="BZ156">
        <f>SUMIFS('FAOstat _govt exp'!$L:$L,'FAOstat _govt exp'!$J:$J,FAOstat!BZ$4,'FAOstat _govt exp'!$H:$H,FAOstat!BZ$3,'FAOstat _govt exp'!$D:$D,FAOstat!$B156)</f>
        <v>12.29</v>
      </c>
      <c r="CA156">
        <f>SUMIFS('FAOstat _govt exp'!$L:$L,'FAOstat _govt exp'!$J:$J,FAOstat!CA$4,'FAOstat _govt exp'!$H:$H,FAOstat!CA$3,'FAOstat _govt exp'!$D:$D,FAOstat!$B156)</f>
        <v>0</v>
      </c>
      <c r="CB156">
        <f>SUMIFS('FAOstat _govt exp'!$L:$L,'FAOstat _govt exp'!$J:$J,FAOstat!CB$4,'FAOstat _govt exp'!$H:$H,FAOstat!CB$3,'FAOstat _govt exp'!$D:$D,FAOstat!$B156)</f>
        <v>0</v>
      </c>
      <c r="CC156">
        <f>SUMIFS('FAOstat _govt exp'!$L:$L,'FAOstat _govt exp'!$J:$J,FAOstat!CC$4,'FAOstat _govt exp'!$H:$H,FAOstat!CC$3,'FAOstat _govt exp'!$D:$D,FAOstat!$B156)</f>
        <v>0</v>
      </c>
      <c r="CD156">
        <f>SUMIFS('FAOstat _govt exp'!$L:$L,'FAOstat _govt exp'!$J:$J,FAOstat!CD$4,'FAOstat _govt exp'!$H:$H,FAOstat!CD$3,'FAOstat _govt exp'!$D:$D,FAOstat!$B156)</f>
        <v>0</v>
      </c>
      <c r="CE156" s="4">
        <f>SUMIFS('FAOstat_value added'!$L:$L,'FAOstat_value added'!$J:$J,FAOstat!CE$4,'FAOstat_value added'!$D:$D,FAOstat!$B156)</f>
        <v>8244.2336070000001</v>
      </c>
      <c r="CF156" s="4">
        <f>IF(SUMIFS('FAOstat_value added'!$L:$L,'FAOstat_value added'!$J:$J,FAOstat!CF$4,'FAOstat_value added'!$D:$D,FAOstat!$B156)=0,CE156*(1+Assumptions!$C$10),SUMIFS('FAOstat_value added'!$L:$L,'FAOstat_value added'!$J:$J,FAOstat!CF$4,'FAOstat_value added'!$D:$D,FAOstat!$B156))</f>
        <v>8754.557186</v>
      </c>
      <c r="CG156" s="4">
        <f>IF(SUMIFS('FAOstat_value added'!$L:$L,'FAOstat_value added'!$J:$J,FAOstat!CG$4,'FAOstat_value added'!$D:$D,FAOstat!$B156)=0,CF156*(1+Assumptions!$C$10),SUMIFS('FAOstat_value added'!$L:$L,'FAOstat_value added'!$J:$J,FAOstat!CG$4,'FAOstat_value added'!$D:$D,FAOstat!$B156))</f>
        <v>10692.618849</v>
      </c>
      <c r="CH156" s="4">
        <f>IF(SUMIFS('FAOstat_value added'!$L:$L,'FAOstat_value added'!$J:$J,FAOstat!CH$4,'FAOstat_value added'!$D:$D,FAOstat!$B156)=0,CG156*(1+Assumptions!$C$10),SUMIFS('FAOstat_value added'!$L:$L,'FAOstat_value added'!$J:$J,FAOstat!CH$4,'FAOstat_value added'!$D:$D,FAOstat!$B156))</f>
        <v>12485.886286999999</v>
      </c>
      <c r="CI156" s="4">
        <f>IF(SUMIFS('FAOstat_value added'!$L:$L,'FAOstat_value added'!$J:$J,FAOstat!CI$4,'FAOstat_value added'!$D:$D,FAOstat!$B156)=0,CH156*(1+Assumptions!$C$10),SUMIFS('FAOstat_value added'!$L:$L,'FAOstat_value added'!$J:$J,FAOstat!CI$4,'FAOstat_value added'!$D:$D,FAOstat!$B156))</f>
        <v>13173.786980999999</v>
      </c>
      <c r="CJ156" s="4">
        <f>IF(SUMIFS('FAOstat_value added'!$L:$L,'FAOstat_value added'!$J:$J,FAOstat!CJ$4,'FAOstat_value added'!$D:$D,FAOstat!$B156)=0,CI156*(1+Assumptions!$C$10),SUMIFS('FAOstat_value added'!$L:$L,'FAOstat_value added'!$J:$J,FAOstat!CJ$4,'FAOstat_value added'!$D:$D,FAOstat!$B156))</f>
        <v>12932.799546</v>
      </c>
      <c r="CK156" s="4">
        <f>IF(SUMIFS('FAOstat_value added'!$L:$L,'FAOstat_value added'!$J:$J,FAOstat!CK$4,'FAOstat_value added'!$D:$D,FAOstat!$B156)=0,CJ156*(1+Assumptions!$C$10),SUMIFS('FAOstat_value added'!$L:$L,'FAOstat_value added'!$J:$J,FAOstat!CK$4,'FAOstat_value added'!$D:$D,FAOstat!$B156))</f>
        <v>13937.029321</v>
      </c>
      <c r="CL156" s="4">
        <f>IF(SUMIFS('FAOstat_value added'!$L:$L,'FAOstat_value added'!$J:$J,FAOstat!CL$4,'FAOstat_value added'!$D:$D,FAOstat!$B156)=0,CK156*(1+Assumptions!$C$10),SUMIFS('FAOstat_value added'!$L:$L,'FAOstat_value added'!$J:$J,FAOstat!CL$4,'FAOstat_value added'!$D:$D,FAOstat!$B156))</f>
        <v>15635.495655999999</v>
      </c>
      <c r="CM156" s="4">
        <f>IF(SUMIFS('FAOstat_value added'!$L:$L,'FAOstat_value added'!$J:$J,FAOstat!CM$4,'FAOstat_value added'!$D:$D,FAOstat!$B156)=0,CL156*(1+Assumptions!$C$10),SUMIFS('FAOstat_value added'!$L:$L,'FAOstat_value added'!$J:$J,FAOstat!CM$4,'FAOstat_value added'!$D:$D,FAOstat!$B156))</f>
        <v>16484.680412000002</v>
      </c>
      <c r="CN156" s="4">
        <f>IF(SUMIFS('FAOstat_value added'!$L:$L,'FAOstat_value added'!$J:$J,FAOstat!CN$4,'FAOstat_value added'!$D:$D,FAOstat!$B156)=0,CM156*(1+Assumptions!$C$10),SUMIFS('FAOstat_value added'!$L:$L,'FAOstat_value added'!$J:$J,FAOstat!CN$4,'FAOstat_value added'!$D:$D,FAOstat!$B156))</f>
        <v>16814.37402024</v>
      </c>
      <c r="CO156" s="36">
        <f t="shared" si="70"/>
        <v>-1</v>
      </c>
    </row>
    <row r="157" spans="2:93" x14ac:dyDescent="0.35">
      <c r="B157" t="s">
        <v>339</v>
      </c>
      <c r="C157">
        <f t="shared" si="50"/>
        <v>0</v>
      </c>
      <c r="D157">
        <f t="shared" si="51"/>
        <v>0</v>
      </c>
      <c r="E157">
        <f t="shared" si="52"/>
        <v>0</v>
      </c>
      <c r="F157">
        <f t="shared" si="53"/>
        <v>0</v>
      </c>
      <c r="G157">
        <f t="shared" si="54"/>
        <v>0</v>
      </c>
      <c r="H157">
        <f t="shared" si="55"/>
        <v>0</v>
      </c>
      <c r="I157">
        <f t="shared" si="56"/>
        <v>0</v>
      </c>
      <c r="J157">
        <f t="shared" si="57"/>
        <v>0</v>
      </c>
      <c r="K157">
        <f t="shared" si="58"/>
        <v>0</v>
      </c>
      <c r="L157">
        <f t="shared" si="59"/>
        <v>0</v>
      </c>
      <c r="M157" s="4">
        <f t="shared" si="60"/>
        <v>0</v>
      </c>
      <c r="N157" s="4">
        <f t="shared" si="61"/>
        <v>0</v>
      </c>
      <c r="O157" s="4">
        <f t="shared" si="62"/>
        <v>0</v>
      </c>
      <c r="P157" s="4">
        <f t="shared" si="63"/>
        <v>0</v>
      </c>
      <c r="Q157" s="4">
        <f t="shared" si="64"/>
        <v>0</v>
      </c>
      <c r="R157" s="4">
        <f t="shared" si="65"/>
        <v>0</v>
      </c>
      <c r="S157" s="4">
        <f t="shared" si="66"/>
        <v>0</v>
      </c>
      <c r="T157" s="4">
        <f t="shared" si="67"/>
        <v>0</v>
      </c>
      <c r="U157" s="4">
        <f t="shared" si="68"/>
        <v>0</v>
      </c>
      <c r="V157" s="4">
        <f t="shared" si="69"/>
        <v>0</v>
      </c>
      <c r="W157">
        <f>SUMIFS('FAOstat _govt exp'!$L:$L,'FAOstat _govt exp'!$J:$J,FAOstat!W$4,'FAOstat _govt exp'!$H:$H,FAOstat!W$3,'FAOstat _govt exp'!$D:$D,FAOstat!$B157)</f>
        <v>0</v>
      </c>
      <c r="X157">
        <f>SUMIFS('FAOstat _govt exp'!$L:$L,'FAOstat _govt exp'!$J:$J,FAOstat!X$4,'FAOstat _govt exp'!$H:$H,FAOstat!X$3,'FAOstat _govt exp'!$D:$D,FAOstat!$B157)</f>
        <v>0</v>
      </c>
      <c r="Y157">
        <f>SUMIFS('FAOstat _govt exp'!$L:$L,'FAOstat _govt exp'!$J:$J,FAOstat!Y$4,'FAOstat _govt exp'!$H:$H,FAOstat!Y$3,'FAOstat _govt exp'!$D:$D,FAOstat!$B157)</f>
        <v>0</v>
      </c>
      <c r="Z157">
        <f>SUMIFS('FAOstat _govt exp'!$L:$L,'FAOstat _govt exp'!$J:$J,FAOstat!Z$4,'FAOstat _govt exp'!$H:$H,FAOstat!Z$3,'FAOstat _govt exp'!$D:$D,FAOstat!$B157)</f>
        <v>0</v>
      </c>
      <c r="AA157">
        <f>SUMIFS('FAOstat _govt exp'!$L:$L,'FAOstat _govt exp'!$J:$J,FAOstat!AA$4,'FAOstat _govt exp'!$H:$H,FAOstat!AA$3,'FAOstat _govt exp'!$D:$D,FAOstat!$B157)</f>
        <v>0</v>
      </c>
      <c r="AB157">
        <f>SUMIFS('FAOstat _govt exp'!$L:$L,'FAOstat _govt exp'!$J:$J,FAOstat!AB$4,'FAOstat _govt exp'!$H:$H,FAOstat!AB$3,'FAOstat _govt exp'!$D:$D,FAOstat!$B157)</f>
        <v>0</v>
      </c>
      <c r="AC157">
        <f>SUMIFS('FAOstat _govt exp'!$L:$L,'FAOstat _govt exp'!$J:$J,FAOstat!AC$4,'FAOstat _govt exp'!$H:$H,FAOstat!AC$3,'FAOstat _govt exp'!$D:$D,FAOstat!$B157)</f>
        <v>0</v>
      </c>
      <c r="AD157">
        <f>SUMIFS('FAOstat _govt exp'!$L:$L,'FAOstat _govt exp'!$J:$J,FAOstat!AD$4,'FAOstat _govt exp'!$H:$H,FAOstat!AD$3,'FAOstat _govt exp'!$D:$D,FAOstat!$B157)</f>
        <v>0</v>
      </c>
      <c r="AE157">
        <f>SUMIFS('FAOstat _govt exp'!$L:$L,'FAOstat _govt exp'!$J:$J,FAOstat!AE$4,'FAOstat _govt exp'!$H:$H,FAOstat!AE$3,'FAOstat _govt exp'!$D:$D,FAOstat!$B157)</f>
        <v>0</v>
      </c>
      <c r="AF157">
        <f>SUMIFS('FAOstat _govt exp'!$L:$L,'FAOstat _govt exp'!$J:$J,FAOstat!AF$4,'FAOstat _govt exp'!$H:$H,FAOstat!AF$3,'FAOstat _govt exp'!$D:$D,FAOstat!$B157)</f>
        <v>0</v>
      </c>
      <c r="AG157">
        <f>SUMIFS('FAOstat _govt exp'!$L:$L,'FAOstat _govt exp'!$J:$J,FAOstat!AG$4,'FAOstat _govt exp'!$H:$H,FAOstat!AG$3,'FAOstat _govt exp'!$D:$D,FAOstat!$B157)</f>
        <v>0</v>
      </c>
      <c r="AH157">
        <f>SUMIFS('FAOstat _govt exp'!$L:$L,'FAOstat _govt exp'!$J:$J,FAOstat!AH$4,'FAOstat _govt exp'!$H:$H,FAOstat!AH$3,'FAOstat _govt exp'!$D:$D,FAOstat!$B157)</f>
        <v>0</v>
      </c>
      <c r="AI157">
        <f>SUMIFS('FAOstat _govt exp'!$L:$L,'FAOstat _govt exp'!$J:$J,FAOstat!AI$4,'FAOstat _govt exp'!$H:$H,FAOstat!AI$3,'FAOstat _govt exp'!$D:$D,FAOstat!$B157)</f>
        <v>0</v>
      </c>
      <c r="AJ157">
        <f>SUMIFS('FAOstat _govt exp'!$L:$L,'FAOstat _govt exp'!$J:$J,FAOstat!AJ$4,'FAOstat _govt exp'!$H:$H,FAOstat!AJ$3,'FAOstat _govt exp'!$D:$D,FAOstat!$B157)</f>
        <v>0</v>
      </c>
      <c r="AK157">
        <f>SUMIFS('FAOstat _govt exp'!$L:$L,'FAOstat _govt exp'!$J:$J,FAOstat!AK$4,'FAOstat _govt exp'!$H:$H,FAOstat!AK$3,'FAOstat _govt exp'!$D:$D,FAOstat!$B157)</f>
        <v>0</v>
      </c>
      <c r="AL157">
        <f>SUMIFS('FAOstat _govt exp'!$L:$L,'FAOstat _govt exp'!$J:$J,FAOstat!AL$4,'FAOstat _govt exp'!$H:$H,FAOstat!AL$3,'FAOstat _govt exp'!$D:$D,FAOstat!$B157)</f>
        <v>0</v>
      </c>
      <c r="AM157">
        <f>SUMIFS('FAOstat _govt exp'!$L:$L,'FAOstat _govt exp'!$J:$J,FAOstat!AM$4,'FAOstat _govt exp'!$H:$H,FAOstat!AM$3,'FAOstat _govt exp'!$D:$D,FAOstat!$B157)</f>
        <v>0</v>
      </c>
      <c r="AN157">
        <f>SUMIFS('FAOstat _govt exp'!$L:$L,'FAOstat _govt exp'!$J:$J,FAOstat!AN$4,'FAOstat _govt exp'!$H:$H,FAOstat!AN$3,'FAOstat _govt exp'!$D:$D,FAOstat!$B157)</f>
        <v>0</v>
      </c>
      <c r="AO157">
        <f>SUMIFS('FAOstat _govt exp'!$L:$L,'FAOstat _govt exp'!$J:$J,FAOstat!AO$4,'FAOstat _govt exp'!$H:$H,FAOstat!AO$3,'FAOstat _govt exp'!$D:$D,FAOstat!$B157)</f>
        <v>0</v>
      </c>
      <c r="AP157">
        <f>SUMIFS('FAOstat _govt exp'!$L:$L,'FAOstat _govt exp'!$J:$J,FAOstat!AP$4,'FAOstat _govt exp'!$H:$H,FAOstat!AP$3,'FAOstat _govt exp'!$D:$D,FAOstat!$B157)</f>
        <v>0</v>
      </c>
      <c r="AQ157">
        <f>SUMIFS('FAOstat _govt exp'!$L:$L,'FAOstat _govt exp'!$J:$J,FAOstat!AQ$4,'FAOstat _govt exp'!$H:$H,FAOstat!AQ$3,'FAOstat _govt exp'!$D:$D,FAOstat!$B157)</f>
        <v>0</v>
      </c>
      <c r="AR157">
        <f>SUMIFS('FAOstat _govt exp'!$L:$L,'FAOstat _govt exp'!$J:$J,FAOstat!AR$4,'FAOstat _govt exp'!$H:$H,FAOstat!AR$3,'FAOstat _govt exp'!$D:$D,FAOstat!$B157)</f>
        <v>0</v>
      </c>
      <c r="AS157">
        <f>SUMIFS('FAOstat _govt exp'!$L:$L,'FAOstat _govt exp'!$J:$J,FAOstat!AS$4,'FAOstat _govt exp'!$H:$H,FAOstat!AS$3,'FAOstat _govt exp'!$D:$D,FAOstat!$B157)</f>
        <v>0</v>
      </c>
      <c r="AT157">
        <f>SUMIFS('FAOstat _govt exp'!$L:$L,'FAOstat _govt exp'!$J:$J,FAOstat!AT$4,'FAOstat _govt exp'!$H:$H,FAOstat!AT$3,'FAOstat _govt exp'!$D:$D,FAOstat!$B157)</f>
        <v>0</v>
      </c>
      <c r="AU157">
        <f>SUMIFS('FAOstat _govt exp'!$L:$L,'FAOstat _govt exp'!$J:$J,FAOstat!AU$4,'FAOstat _govt exp'!$H:$H,FAOstat!AU$3,'FAOstat _govt exp'!$D:$D,FAOstat!$B157)</f>
        <v>0</v>
      </c>
      <c r="AV157">
        <f>SUMIFS('FAOstat _govt exp'!$L:$L,'FAOstat _govt exp'!$J:$J,FAOstat!AV$4,'FAOstat _govt exp'!$H:$H,FAOstat!AV$3,'FAOstat _govt exp'!$D:$D,FAOstat!$B157)</f>
        <v>0</v>
      </c>
      <c r="AW157">
        <f>SUMIFS('FAOstat _govt exp'!$L:$L,'FAOstat _govt exp'!$J:$J,FAOstat!AW$4,'FAOstat _govt exp'!$H:$H,FAOstat!AW$3,'FAOstat _govt exp'!$D:$D,FAOstat!$B157)</f>
        <v>0</v>
      </c>
      <c r="AX157">
        <f>SUMIFS('FAOstat _govt exp'!$L:$L,'FAOstat _govt exp'!$J:$J,FAOstat!AX$4,'FAOstat _govt exp'!$H:$H,FAOstat!AX$3,'FAOstat _govt exp'!$D:$D,FAOstat!$B157)</f>
        <v>0</v>
      </c>
      <c r="AY157">
        <f>SUMIFS('FAOstat _govt exp'!$L:$L,'FAOstat _govt exp'!$J:$J,FAOstat!AY$4,'FAOstat _govt exp'!$H:$H,FAOstat!AY$3,'FAOstat _govt exp'!$D:$D,FAOstat!$B157)</f>
        <v>0</v>
      </c>
      <c r="AZ157">
        <f>SUMIFS('FAOstat _govt exp'!$L:$L,'FAOstat _govt exp'!$J:$J,FAOstat!AZ$4,'FAOstat _govt exp'!$H:$H,FAOstat!AZ$3,'FAOstat _govt exp'!$D:$D,FAOstat!$B157)</f>
        <v>0</v>
      </c>
      <c r="BA157">
        <f>SUMIFS('FAOstat _govt exp'!$L:$L,'FAOstat _govt exp'!$J:$J,FAOstat!BA$4,'FAOstat _govt exp'!$H:$H,FAOstat!BA$3,'FAOstat _govt exp'!$D:$D,FAOstat!$B157)</f>
        <v>0</v>
      </c>
      <c r="BB157">
        <f>SUMIFS('FAOstat _govt exp'!$L:$L,'FAOstat _govt exp'!$J:$J,FAOstat!BB$4,'FAOstat _govt exp'!$H:$H,FAOstat!BB$3,'FAOstat _govt exp'!$D:$D,FAOstat!$B157)</f>
        <v>0</v>
      </c>
      <c r="BC157">
        <f>SUMIFS('FAOstat _govt exp'!$L:$L,'FAOstat _govt exp'!$J:$J,FAOstat!BC$4,'FAOstat _govt exp'!$H:$H,FAOstat!BC$3,'FAOstat _govt exp'!$D:$D,FAOstat!$B157)</f>
        <v>0</v>
      </c>
      <c r="BD157">
        <f>SUMIFS('FAOstat _govt exp'!$L:$L,'FAOstat _govt exp'!$J:$J,FAOstat!BD$4,'FAOstat _govt exp'!$H:$H,FAOstat!BD$3,'FAOstat _govt exp'!$D:$D,FAOstat!$B157)</f>
        <v>0</v>
      </c>
      <c r="BE157">
        <f>SUMIFS('FAOstat _govt exp'!$L:$L,'FAOstat _govt exp'!$J:$J,FAOstat!BE$4,'FAOstat _govt exp'!$H:$H,FAOstat!BE$3,'FAOstat _govt exp'!$D:$D,FAOstat!$B157)</f>
        <v>0</v>
      </c>
      <c r="BF157">
        <f>SUMIFS('FAOstat _govt exp'!$L:$L,'FAOstat _govt exp'!$J:$J,FAOstat!BF$4,'FAOstat _govt exp'!$H:$H,FAOstat!BF$3,'FAOstat _govt exp'!$D:$D,FAOstat!$B157)</f>
        <v>0</v>
      </c>
      <c r="BG157">
        <f>SUMIFS('FAOstat _govt exp'!$L:$L,'FAOstat _govt exp'!$J:$J,FAOstat!BG$4,'FAOstat _govt exp'!$H:$H,FAOstat!BG$3,'FAOstat _govt exp'!$D:$D,FAOstat!$B157)</f>
        <v>0</v>
      </c>
      <c r="BH157">
        <f>SUMIFS('FAOstat _govt exp'!$L:$L,'FAOstat _govt exp'!$J:$J,FAOstat!BH$4,'FAOstat _govt exp'!$H:$H,FAOstat!BH$3,'FAOstat _govt exp'!$D:$D,FAOstat!$B157)</f>
        <v>0</v>
      </c>
      <c r="BI157">
        <f>SUMIFS('FAOstat _govt exp'!$L:$L,'FAOstat _govt exp'!$J:$J,FAOstat!BI$4,'FAOstat _govt exp'!$H:$H,FAOstat!BI$3,'FAOstat _govt exp'!$D:$D,FAOstat!$B157)</f>
        <v>0</v>
      </c>
      <c r="BJ157">
        <f>SUMIFS('FAOstat _govt exp'!$L:$L,'FAOstat _govt exp'!$J:$J,FAOstat!BJ$4,'FAOstat _govt exp'!$H:$H,FAOstat!BJ$3,'FAOstat _govt exp'!$D:$D,FAOstat!$B157)</f>
        <v>0</v>
      </c>
      <c r="BK157">
        <f>SUMIFS('FAOstat _govt exp'!$L:$L,'FAOstat _govt exp'!$J:$J,FAOstat!BK$4,'FAOstat _govt exp'!$H:$H,FAOstat!BK$3,'FAOstat _govt exp'!$D:$D,FAOstat!$B157)</f>
        <v>0</v>
      </c>
      <c r="BL157">
        <f>SUMIFS('FAOstat _govt exp'!$L:$L,'FAOstat _govt exp'!$J:$J,FAOstat!BL$4,'FAOstat _govt exp'!$H:$H,FAOstat!BL$3,'FAOstat _govt exp'!$D:$D,FAOstat!$B157)</f>
        <v>0</v>
      </c>
      <c r="BM157">
        <f>SUMIFS('FAOstat _govt exp'!$L:$L,'FAOstat _govt exp'!$J:$J,FAOstat!BM$4,'FAOstat _govt exp'!$H:$H,FAOstat!BM$3,'FAOstat _govt exp'!$D:$D,FAOstat!$B157)</f>
        <v>0</v>
      </c>
      <c r="BN157">
        <f>SUMIFS('FAOstat _govt exp'!$L:$L,'FAOstat _govt exp'!$J:$J,FAOstat!BN$4,'FAOstat _govt exp'!$H:$H,FAOstat!BN$3,'FAOstat _govt exp'!$D:$D,FAOstat!$B157)</f>
        <v>0</v>
      </c>
      <c r="BO157">
        <f>SUMIFS('FAOstat _govt exp'!$L:$L,'FAOstat _govt exp'!$J:$J,FAOstat!BO$4,'FAOstat _govt exp'!$H:$H,FAOstat!BO$3,'FAOstat _govt exp'!$D:$D,FAOstat!$B157)</f>
        <v>0</v>
      </c>
      <c r="BP157">
        <f>SUMIFS('FAOstat _govt exp'!$L:$L,'FAOstat _govt exp'!$J:$J,FAOstat!BP$4,'FAOstat _govt exp'!$H:$H,FAOstat!BP$3,'FAOstat _govt exp'!$D:$D,FAOstat!$B157)</f>
        <v>0</v>
      </c>
      <c r="BQ157">
        <f>SUMIFS('FAOstat _govt exp'!$L:$L,'FAOstat _govt exp'!$J:$J,FAOstat!BQ$4,'FAOstat _govt exp'!$H:$H,FAOstat!BQ$3,'FAOstat _govt exp'!$D:$D,FAOstat!$B157)</f>
        <v>0</v>
      </c>
      <c r="BR157">
        <f>SUMIFS('FAOstat _govt exp'!$L:$L,'FAOstat _govt exp'!$J:$J,FAOstat!BR$4,'FAOstat _govt exp'!$H:$H,FAOstat!BR$3,'FAOstat _govt exp'!$D:$D,FAOstat!$B157)</f>
        <v>0</v>
      </c>
      <c r="BS157">
        <f>SUMIFS('FAOstat _govt exp'!$L:$L,'FAOstat _govt exp'!$J:$J,FAOstat!BS$4,'FAOstat _govt exp'!$H:$H,FAOstat!BS$3,'FAOstat _govt exp'!$D:$D,FAOstat!$B157)</f>
        <v>0</v>
      </c>
      <c r="BT157">
        <f>SUMIFS('FAOstat _govt exp'!$L:$L,'FAOstat _govt exp'!$J:$J,FAOstat!BT$4,'FAOstat _govt exp'!$H:$H,FAOstat!BT$3,'FAOstat _govt exp'!$D:$D,FAOstat!$B157)</f>
        <v>0</v>
      </c>
      <c r="BU157">
        <f>SUMIFS('FAOstat _govt exp'!$L:$L,'FAOstat _govt exp'!$J:$J,FAOstat!BU$4,'FAOstat _govt exp'!$H:$H,FAOstat!BU$3,'FAOstat _govt exp'!$D:$D,FAOstat!$B157)</f>
        <v>0</v>
      </c>
      <c r="BV157">
        <f>SUMIFS('FAOstat _govt exp'!$L:$L,'FAOstat _govt exp'!$J:$J,FAOstat!BV$4,'FAOstat _govt exp'!$H:$H,FAOstat!BV$3,'FAOstat _govt exp'!$D:$D,FAOstat!$B157)</f>
        <v>0</v>
      </c>
      <c r="BW157">
        <f>SUMIFS('FAOstat _govt exp'!$L:$L,'FAOstat _govt exp'!$J:$J,FAOstat!BW$4,'FAOstat _govt exp'!$H:$H,FAOstat!BW$3,'FAOstat _govt exp'!$D:$D,FAOstat!$B157)</f>
        <v>0</v>
      </c>
      <c r="BX157">
        <f>SUMIFS('FAOstat _govt exp'!$L:$L,'FAOstat _govt exp'!$J:$J,FAOstat!BX$4,'FAOstat _govt exp'!$H:$H,FAOstat!BX$3,'FAOstat _govt exp'!$D:$D,FAOstat!$B157)</f>
        <v>0</v>
      </c>
      <c r="BY157">
        <f>SUMIFS('FAOstat _govt exp'!$L:$L,'FAOstat _govt exp'!$J:$J,FAOstat!BY$4,'FAOstat _govt exp'!$H:$H,FAOstat!BY$3,'FAOstat _govt exp'!$D:$D,FAOstat!$B157)</f>
        <v>0</v>
      </c>
      <c r="BZ157">
        <f>SUMIFS('FAOstat _govt exp'!$L:$L,'FAOstat _govt exp'!$J:$J,FAOstat!BZ$4,'FAOstat _govt exp'!$H:$H,FAOstat!BZ$3,'FAOstat _govt exp'!$D:$D,FAOstat!$B157)</f>
        <v>0</v>
      </c>
      <c r="CA157">
        <f>SUMIFS('FAOstat _govt exp'!$L:$L,'FAOstat _govt exp'!$J:$J,FAOstat!CA$4,'FAOstat _govt exp'!$H:$H,FAOstat!CA$3,'FAOstat _govt exp'!$D:$D,FAOstat!$B157)</f>
        <v>0</v>
      </c>
      <c r="CB157">
        <f>SUMIFS('FAOstat _govt exp'!$L:$L,'FAOstat _govt exp'!$J:$J,FAOstat!CB$4,'FAOstat _govt exp'!$H:$H,FAOstat!CB$3,'FAOstat _govt exp'!$D:$D,FAOstat!$B157)</f>
        <v>0</v>
      </c>
      <c r="CC157">
        <f>SUMIFS('FAOstat _govt exp'!$L:$L,'FAOstat _govt exp'!$J:$J,FAOstat!CC$4,'FAOstat _govt exp'!$H:$H,FAOstat!CC$3,'FAOstat _govt exp'!$D:$D,FAOstat!$B157)</f>
        <v>0</v>
      </c>
      <c r="CD157">
        <f>SUMIFS('FAOstat _govt exp'!$L:$L,'FAOstat _govt exp'!$J:$J,FAOstat!CD$4,'FAOstat _govt exp'!$H:$H,FAOstat!CD$3,'FAOstat _govt exp'!$D:$D,FAOstat!$B157)</f>
        <v>0</v>
      </c>
      <c r="CE157" s="4">
        <f>SUMIFS('FAOstat_value added'!$L:$L,'FAOstat_value added'!$J:$J,FAOstat!CE$4,'FAOstat_value added'!$D:$D,FAOstat!$B157)</f>
        <v>2901.3162240000001</v>
      </c>
      <c r="CF157" s="4">
        <f>IF(SUMIFS('FAOstat_value added'!$L:$L,'FAOstat_value added'!$J:$J,FAOstat!CF$4,'FAOstat_value added'!$D:$D,FAOstat!$B157)=0,CE157*(1+Assumptions!$C$10),SUMIFS('FAOstat_value added'!$L:$L,'FAOstat_value added'!$J:$J,FAOstat!CF$4,'FAOstat_value added'!$D:$D,FAOstat!$B157))</f>
        <v>4234.6804270000002</v>
      </c>
      <c r="CG157" s="4">
        <f>IF(SUMIFS('FAOstat_value added'!$L:$L,'FAOstat_value added'!$J:$J,FAOstat!CG$4,'FAOstat_value added'!$D:$D,FAOstat!$B157)=0,CF157*(1+Assumptions!$C$10),SUMIFS('FAOstat_value added'!$L:$L,'FAOstat_value added'!$J:$J,FAOstat!CG$4,'FAOstat_value added'!$D:$D,FAOstat!$B157))</f>
        <v>4163.5798100000002</v>
      </c>
      <c r="CH157" s="4">
        <f>IF(SUMIFS('FAOstat_value added'!$L:$L,'FAOstat_value added'!$J:$J,FAOstat!CH$4,'FAOstat_value added'!$D:$D,FAOstat!$B157)=0,CG157*(1+Assumptions!$C$10),SUMIFS('FAOstat_value added'!$L:$L,'FAOstat_value added'!$J:$J,FAOstat!CH$4,'FAOstat_value added'!$D:$D,FAOstat!$B157))</f>
        <v>4381.6920300000002</v>
      </c>
      <c r="CI157" s="4">
        <f>IF(SUMIFS('FAOstat_value added'!$L:$L,'FAOstat_value added'!$J:$J,FAOstat!CI$4,'FAOstat_value added'!$D:$D,FAOstat!$B157)=0,CH157*(1+Assumptions!$C$10),SUMIFS('FAOstat_value added'!$L:$L,'FAOstat_value added'!$J:$J,FAOstat!CI$4,'FAOstat_value added'!$D:$D,FAOstat!$B157))</f>
        <v>3855.1064110000002</v>
      </c>
      <c r="CJ157" s="4">
        <f>IF(SUMIFS('FAOstat_value added'!$L:$L,'FAOstat_value added'!$J:$J,FAOstat!CJ$4,'FAOstat_value added'!$D:$D,FAOstat!$B157)=0,CI157*(1+Assumptions!$C$10),SUMIFS('FAOstat_value added'!$L:$L,'FAOstat_value added'!$J:$J,FAOstat!CJ$4,'FAOstat_value added'!$D:$D,FAOstat!$B157))</f>
        <v>3266.48702</v>
      </c>
      <c r="CK157" s="4">
        <f>IF(SUMIFS('FAOstat_value added'!$L:$L,'FAOstat_value added'!$J:$J,FAOstat!CK$4,'FAOstat_value added'!$D:$D,FAOstat!$B157)=0,CJ157*(1+Assumptions!$C$10),SUMIFS('FAOstat_value added'!$L:$L,'FAOstat_value added'!$J:$J,FAOstat!CK$4,'FAOstat_value added'!$D:$D,FAOstat!$B157))</f>
        <v>3104.3223589999998</v>
      </c>
      <c r="CL157" s="4">
        <f>IF(SUMIFS('FAOstat_value added'!$L:$L,'FAOstat_value added'!$J:$J,FAOstat!CL$4,'FAOstat_value added'!$D:$D,FAOstat!$B157)=0,CK157*(1+Assumptions!$C$10),SUMIFS('FAOstat_value added'!$L:$L,'FAOstat_value added'!$J:$J,FAOstat!CL$4,'FAOstat_value added'!$D:$D,FAOstat!$B157))</f>
        <v>3041.2958309999999</v>
      </c>
      <c r="CM157" s="4">
        <f>IF(SUMIFS('FAOstat_value added'!$L:$L,'FAOstat_value added'!$J:$J,FAOstat!CM$4,'FAOstat_value added'!$D:$D,FAOstat!$B157)=0,CL157*(1+Assumptions!$C$10),SUMIFS('FAOstat_value added'!$L:$L,'FAOstat_value added'!$J:$J,FAOstat!CM$4,'FAOstat_value added'!$D:$D,FAOstat!$B157))</f>
        <v>3363.795865</v>
      </c>
      <c r="CN157" s="4">
        <f>IF(SUMIFS('FAOstat_value added'!$L:$L,'FAOstat_value added'!$J:$J,FAOstat!CN$4,'FAOstat_value added'!$D:$D,FAOstat!$B157)=0,CM157*(1+Assumptions!$C$10),SUMIFS('FAOstat_value added'!$L:$L,'FAOstat_value added'!$J:$J,FAOstat!CN$4,'FAOstat_value added'!$D:$D,FAOstat!$B157))</f>
        <v>3431.0717823</v>
      </c>
      <c r="CO157" s="36">
        <f t="shared" si="70"/>
        <v>0</v>
      </c>
    </row>
    <row r="158" spans="2:93" x14ac:dyDescent="0.35">
      <c r="B158" t="s">
        <v>341</v>
      </c>
      <c r="C158">
        <f t="shared" si="50"/>
        <v>0</v>
      </c>
      <c r="D158">
        <f t="shared" si="51"/>
        <v>0</v>
      </c>
      <c r="E158">
        <f t="shared" si="52"/>
        <v>0</v>
      </c>
      <c r="F158">
        <f t="shared" si="53"/>
        <v>0</v>
      </c>
      <c r="G158">
        <f t="shared" si="54"/>
        <v>0</v>
      </c>
      <c r="H158">
        <f t="shared" si="55"/>
        <v>0</v>
      </c>
      <c r="I158">
        <f t="shared" si="56"/>
        <v>0</v>
      </c>
      <c r="J158">
        <f t="shared" si="57"/>
        <v>0</v>
      </c>
      <c r="K158">
        <f t="shared" si="58"/>
        <v>0</v>
      </c>
      <c r="L158">
        <f t="shared" si="59"/>
        <v>0</v>
      </c>
      <c r="M158" s="4">
        <f t="shared" si="60"/>
        <v>0</v>
      </c>
      <c r="N158" s="4">
        <f t="shared" si="61"/>
        <v>824.68000000000006</v>
      </c>
      <c r="O158" s="4">
        <f t="shared" si="62"/>
        <v>867.36</v>
      </c>
      <c r="P158" s="4">
        <f t="shared" si="63"/>
        <v>924.31000000000006</v>
      </c>
      <c r="Q158" s="4">
        <f t="shared" si="64"/>
        <v>1003.99</v>
      </c>
      <c r="R158" s="4">
        <f t="shared" si="65"/>
        <v>1032.82</v>
      </c>
      <c r="S158" s="4">
        <f t="shared" si="66"/>
        <v>1032</v>
      </c>
      <c r="T158" s="4">
        <f t="shared" si="67"/>
        <v>709.73</v>
      </c>
      <c r="U158" s="4">
        <f t="shared" si="68"/>
        <v>0</v>
      </c>
      <c r="V158" s="4">
        <f t="shared" si="69"/>
        <v>0</v>
      </c>
      <c r="W158">
        <f>SUMIFS('FAOstat _govt exp'!$L:$L,'FAOstat _govt exp'!$J:$J,FAOstat!W$4,'FAOstat _govt exp'!$H:$H,FAOstat!W$3,'FAOstat _govt exp'!$D:$D,FAOstat!$B158)</f>
        <v>0</v>
      </c>
      <c r="X158">
        <f>SUMIFS('FAOstat _govt exp'!$L:$L,'FAOstat _govt exp'!$J:$J,FAOstat!X$4,'FAOstat _govt exp'!$H:$H,FAOstat!X$3,'FAOstat _govt exp'!$D:$D,FAOstat!$B158)</f>
        <v>819.96</v>
      </c>
      <c r="Y158">
        <f>SUMIFS('FAOstat _govt exp'!$L:$L,'FAOstat _govt exp'!$J:$J,FAOstat!Y$4,'FAOstat _govt exp'!$H:$H,FAOstat!Y$3,'FAOstat _govt exp'!$D:$D,FAOstat!$B158)</f>
        <v>860.63</v>
      </c>
      <c r="Z158">
        <f>SUMIFS('FAOstat _govt exp'!$L:$L,'FAOstat _govt exp'!$J:$J,FAOstat!Z$4,'FAOstat _govt exp'!$H:$H,FAOstat!Z$3,'FAOstat _govt exp'!$D:$D,FAOstat!$B158)</f>
        <v>913.86</v>
      </c>
      <c r="AA158">
        <f>SUMIFS('FAOstat _govt exp'!$L:$L,'FAOstat _govt exp'!$J:$J,FAOstat!AA$4,'FAOstat _govt exp'!$H:$H,FAOstat!AA$3,'FAOstat _govt exp'!$D:$D,FAOstat!$B158)</f>
        <v>992.72</v>
      </c>
      <c r="AB158">
        <f>SUMIFS('FAOstat _govt exp'!$L:$L,'FAOstat _govt exp'!$J:$J,FAOstat!AB$4,'FAOstat _govt exp'!$H:$H,FAOstat!AB$3,'FAOstat _govt exp'!$D:$D,FAOstat!$B158)</f>
        <v>1022.21</v>
      </c>
      <c r="AC158">
        <f>SUMIFS('FAOstat _govt exp'!$L:$L,'FAOstat _govt exp'!$J:$J,FAOstat!AC$4,'FAOstat _govt exp'!$H:$H,FAOstat!AC$3,'FAOstat _govt exp'!$D:$D,FAOstat!$B158)</f>
        <v>1022.28</v>
      </c>
      <c r="AD158">
        <f>SUMIFS('FAOstat _govt exp'!$L:$L,'FAOstat _govt exp'!$J:$J,FAOstat!AD$4,'FAOstat _govt exp'!$H:$H,FAOstat!AD$3,'FAOstat _govt exp'!$D:$D,FAOstat!$B158)</f>
        <v>689.51</v>
      </c>
      <c r="AE158">
        <f>SUMIFS('FAOstat _govt exp'!$L:$L,'FAOstat _govt exp'!$J:$J,FAOstat!AE$4,'FAOstat _govt exp'!$H:$H,FAOstat!AE$3,'FAOstat _govt exp'!$D:$D,FAOstat!$B158)</f>
        <v>0</v>
      </c>
      <c r="AF158">
        <f>SUMIFS('FAOstat _govt exp'!$L:$L,'FAOstat _govt exp'!$J:$J,FAOstat!AF$4,'FAOstat _govt exp'!$H:$H,FAOstat!AF$3,'FAOstat _govt exp'!$D:$D,FAOstat!$B158)</f>
        <v>0</v>
      </c>
      <c r="AG158">
        <f>SUMIFS('FAOstat _govt exp'!$L:$L,'FAOstat _govt exp'!$J:$J,FAOstat!AG$4,'FAOstat _govt exp'!$H:$H,FAOstat!AG$3,'FAOstat _govt exp'!$D:$D,FAOstat!$B158)</f>
        <v>0</v>
      </c>
      <c r="AH158">
        <f>SUMIFS('FAOstat _govt exp'!$L:$L,'FAOstat _govt exp'!$J:$J,FAOstat!AH$4,'FAOstat _govt exp'!$H:$H,FAOstat!AH$3,'FAOstat _govt exp'!$D:$D,FAOstat!$B158)</f>
        <v>4.72</v>
      </c>
      <c r="AI158">
        <f>SUMIFS('FAOstat _govt exp'!$L:$L,'FAOstat _govt exp'!$J:$J,FAOstat!AI$4,'FAOstat _govt exp'!$H:$H,FAOstat!AI$3,'FAOstat _govt exp'!$D:$D,FAOstat!$B158)</f>
        <v>6.73</v>
      </c>
      <c r="AJ158">
        <f>SUMIFS('FAOstat _govt exp'!$L:$L,'FAOstat _govt exp'!$J:$J,FAOstat!AJ$4,'FAOstat _govt exp'!$H:$H,FAOstat!AJ$3,'FAOstat _govt exp'!$D:$D,FAOstat!$B158)</f>
        <v>10.45</v>
      </c>
      <c r="AK158">
        <f>SUMIFS('FAOstat _govt exp'!$L:$L,'FAOstat _govt exp'!$J:$J,FAOstat!AK$4,'FAOstat _govt exp'!$H:$H,FAOstat!AK$3,'FAOstat _govt exp'!$D:$D,FAOstat!$B158)</f>
        <v>11.27</v>
      </c>
      <c r="AL158">
        <f>SUMIFS('FAOstat _govt exp'!$L:$L,'FAOstat _govt exp'!$J:$J,FAOstat!AL$4,'FAOstat _govt exp'!$H:$H,FAOstat!AL$3,'FAOstat _govt exp'!$D:$D,FAOstat!$B158)</f>
        <v>10.61</v>
      </c>
      <c r="AM158">
        <f>SUMIFS('FAOstat _govt exp'!$L:$L,'FAOstat _govt exp'!$J:$J,FAOstat!AM$4,'FAOstat _govt exp'!$H:$H,FAOstat!AM$3,'FAOstat _govt exp'!$D:$D,FAOstat!$B158)</f>
        <v>9.7200000000000006</v>
      </c>
      <c r="AN158">
        <f>SUMIFS('FAOstat _govt exp'!$L:$L,'FAOstat _govt exp'!$J:$J,FAOstat!AN$4,'FAOstat _govt exp'!$H:$H,FAOstat!AN$3,'FAOstat _govt exp'!$D:$D,FAOstat!$B158)</f>
        <v>20.22</v>
      </c>
      <c r="AO158">
        <f>SUMIFS('FAOstat _govt exp'!$L:$L,'FAOstat _govt exp'!$J:$J,FAOstat!AO$4,'FAOstat _govt exp'!$H:$H,FAOstat!AO$3,'FAOstat _govt exp'!$D:$D,FAOstat!$B158)</f>
        <v>0</v>
      </c>
      <c r="AP158">
        <f>SUMIFS('FAOstat _govt exp'!$L:$L,'FAOstat _govt exp'!$J:$J,FAOstat!AP$4,'FAOstat _govt exp'!$H:$H,FAOstat!AP$3,'FAOstat _govt exp'!$D:$D,FAOstat!$B158)</f>
        <v>0</v>
      </c>
      <c r="AQ158">
        <f>SUMIFS('FAOstat _govt exp'!$L:$L,'FAOstat _govt exp'!$J:$J,FAOstat!AQ$4,'FAOstat _govt exp'!$H:$H,FAOstat!AQ$3,'FAOstat _govt exp'!$D:$D,FAOstat!$B158)</f>
        <v>0</v>
      </c>
      <c r="AR158">
        <f>SUMIFS('FAOstat _govt exp'!$L:$L,'FAOstat _govt exp'!$J:$J,FAOstat!AR$4,'FAOstat _govt exp'!$H:$H,FAOstat!AR$3,'FAOstat _govt exp'!$D:$D,FAOstat!$B158)</f>
        <v>0</v>
      </c>
      <c r="AS158">
        <f>SUMIFS('FAOstat _govt exp'!$L:$L,'FAOstat _govt exp'!$J:$J,FAOstat!AS$4,'FAOstat _govt exp'!$H:$H,FAOstat!AS$3,'FAOstat _govt exp'!$D:$D,FAOstat!$B158)</f>
        <v>0</v>
      </c>
      <c r="AT158">
        <f>SUMIFS('FAOstat _govt exp'!$L:$L,'FAOstat _govt exp'!$J:$J,FAOstat!AT$4,'FAOstat _govt exp'!$H:$H,FAOstat!AT$3,'FAOstat _govt exp'!$D:$D,FAOstat!$B158)</f>
        <v>0</v>
      </c>
      <c r="AU158">
        <f>SUMIFS('FAOstat _govt exp'!$L:$L,'FAOstat _govt exp'!$J:$J,FAOstat!AU$4,'FAOstat _govt exp'!$H:$H,FAOstat!AU$3,'FAOstat _govt exp'!$D:$D,FAOstat!$B158)</f>
        <v>0</v>
      </c>
      <c r="AV158">
        <f>SUMIFS('FAOstat _govt exp'!$L:$L,'FAOstat _govt exp'!$J:$J,FAOstat!AV$4,'FAOstat _govt exp'!$H:$H,FAOstat!AV$3,'FAOstat _govt exp'!$D:$D,FAOstat!$B158)</f>
        <v>0</v>
      </c>
      <c r="AW158">
        <f>SUMIFS('FAOstat _govt exp'!$L:$L,'FAOstat _govt exp'!$J:$J,FAOstat!AW$4,'FAOstat _govt exp'!$H:$H,FAOstat!AW$3,'FAOstat _govt exp'!$D:$D,FAOstat!$B158)</f>
        <v>0</v>
      </c>
      <c r="AX158">
        <f>SUMIFS('FAOstat _govt exp'!$L:$L,'FAOstat _govt exp'!$J:$J,FAOstat!AX$4,'FAOstat _govt exp'!$H:$H,FAOstat!AX$3,'FAOstat _govt exp'!$D:$D,FAOstat!$B158)</f>
        <v>0</v>
      </c>
      <c r="AY158">
        <f>SUMIFS('FAOstat _govt exp'!$L:$L,'FAOstat _govt exp'!$J:$J,FAOstat!AY$4,'FAOstat _govt exp'!$H:$H,FAOstat!AY$3,'FAOstat _govt exp'!$D:$D,FAOstat!$B158)</f>
        <v>0</v>
      </c>
      <c r="AZ158">
        <f>SUMIFS('FAOstat _govt exp'!$L:$L,'FAOstat _govt exp'!$J:$J,FAOstat!AZ$4,'FAOstat _govt exp'!$H:$H,FAOstat!AZ$3,'FAOstat _govt exp'!$D:$D,FAOstat!$B158)</f>
        <v>0</v>
      </c>
      <c r="BA158">
        <f>SUMIFS('FAOstat _govt exp'!$L:$L,'FAOstat _govt exp'!$J:$J,FAOstat!BA$4,'FAOstat _govt exp'!$H:$H,FAOstat!BA$3,'FAOstat _govt exp'!$D:$D,FAOstat!$B158)</f>
        <v>0</v>
      </c>
      <c r="BB158">
        <f>SUMIFS('FAOstat _govt exp'!$L:$L,'FAOstat _govt exp'!$J:$J,FAOstat!BB$4,'FAOstat _govt exp'!$H:$H,FAOstat!BB$3,'FAOstat _govt exp'!$D:$D,FAOstat!$B158)</f>
        <v>776.83</v>
      </c>
      <c r="BC158">
        <f>SUMIFS('FAOstat _govt exp'!$L:$L,'FAOstat _govt exp'!$J:$J,FAOstat!BC$4,'FAOstat _govt exp'!$H:$H,FAOstat!BC$3,'FAOstat _govt exp'!$D:$D,FAOstat!$B158)</f>
        <v>730.26</v>
      </c>
      <c r="BD158">
        <f>SUMIFS('FAOstat _govt exp'!$L:$L,'FAOstat _govt exp'!$J:$J,FAOstat!BD$4,'FAOstat _govt exp'!$H:$H,FAOstat!BD$3,'FAOstat _govt exp'!$D:$D,FAOstat!$B158)</f>
        <v>763.11</v>
      </c>
      <c r="BE158">
        <f>SUMIFS('FAOstat _govt exp'!$L:$L,'FAOstat _govt exp'!$J:$J,FAOstat!BE$4,'FAOstat _govt exp'!$H:$H,FAOstat!BE$3,'FAOstat _govt exp'!$D:$D,FAOstat!$B158)</f>
        <v>814.28</v>
      </c>
      <c r="BF158">
        <f>SUMIFS('FAOstat _govt exp'!$L:$L,'FAOstat _govt exp'!$J:$J,FAOstat!BF$4,'FAOstat _govt exp'!$H:$H,FAOstat!BF$3,'FAOstat _govt exp'!$D:$D,FAOstat!$B158)</f>
        <v>872.01</v>
      </c>
      <c r="BG158">
        <f>SUMIFS('FAOstat _govt exp'!$L:$L,'FAOstat _govt exp'!$J:$J,FAOstat!BG$4,'FAOstat _govt exp'!$H:$H,FAOstat!BG$3,'FAOstat _govt exp'!$D:$D,FAOstat!$B158)</f>
        <v>870.86</v>
      </c>
      <c r="BH158">
        <f>SUMIFS('FAOstat _govt exp'!$L:$L,'FAOstat _govt exp'!$J:$J,FAOstat!BH$4,'FAOstat _govt exp'!$H:$H,FAOstat!BH$3,'FAOstat _govt exp'!$D:$D,FAOstat!$B158)</f>
        <v>594.36</v>
      </c>
      <c r="BI158">
        <f>SUMIFS('FAOstat _govt exp'!$L:$L,'FAOstat _govt exp'!$J:$J,FAOstat!BI$4,'FAOstat _govt exp'!$H:$H,FAOstat!BI$3,'FAOstat _govt exp'!$D:$D,FAOstat!$B158)</f>
        <v>0</v>
      </c>
      <c r="BJ158">
        <f>SUMIFS('FAOstat _govt exp'!$L:$L,'FAOstat _govt exp'!$J:$J,FAOstat!BJ$4,'FAOstat _govt exp'!$H:$H,FAOstat!BJ$3,'FAOstat _govt exp'!$D:$D,FAOstat!$B158)</f>
        <v>0</v>
      </c>
      <c r="BK158">
        <f>SUMIFS('FAOstat _govt exp'!$L:$L,'FAOstat _govt exp'!$J:$J,FAOstat!BK$4,'FAOstat _govt exp'!$H:$H,FAOstat!BK$3,'FAOstat _govt exp'!$D:$D,FAOstat!$B158)</f>
        <v>0</v>
      </c>
      <c r="BL158">
        <f>SUMIFS('FAOstat _govt exp'!$L:$L,'FAOstat _govt exp'!$J:$J,FAOstat!BL$4,'FAOstat _govt exp'!$H:$H,FAOstat!BL$3,'FAOstat _govt exp'!$D:$D,FAOstat!$B158)</f>
        <v>4.72</v>
      </c>
      <c r="BM158">
        <f>SUMIFS('FAOstat _govt exp'!$L:$L,'FAOstat _govt exp'!$J:$J,FAOstat!BM$4,'FAOstat _govt exp'!$H:$H,FAOstat!BM$3,'FAOstat _govt exp'!$D:$D,FAOstat!$B158)</f>
        <v>5.58</v>
      </c>
      <c r="BN158">
        <f>SUMIFS('FAOstat _govt exp'!$L:$L,'FAOstat _govt exp'!$J:$J,FAOstat!BN$4,'FAOstat _govt exp'!$H:$H,FAOstat!BN$3,'FAOstat _govt exp'!$D:$D,FAOstat!$B158)</f>
        <v>6.85</v>
      </c>
      <c r="BO158">
        <f>SUMIFS('FAOstat _govt exp'!$L:$L,'FAOstat _govt exp'!$J:$J,FAOstat!BO$4,'FAOstat _govt exp'!$H:$H,FAOstat!BO$3,'FAOstat _govt exp'!$D:$D,FAOstat!$B158)</f>
        <v>8.14</v>
      </c>
      <c r="BP158">
        <f>SUMIFS('FAOstat _govt exp'!$L:$L,'FAOstat _govt exp'!$J:$J,FAOstat!BP$4,'FAOstat _govt exp'!$H:$H,FAOstat!BP$3,'FAOstat _govt exp'!$D:$D,FAOstat!$B158)</f>
        <v>8.24</v>
      </c>
      <c r="BQ158">
        <f>SUMIFS('FAOstat _govt exp'!$L:$L,'FAOstat _govt exp'!$J:$J,FAOstat!BQ$4,'FAOstat _govt exp'!$H:$H,FAOstat!BQ$3,'FAOstat _govt exp'!$D:$D,FAOstat!$B158)</f>
        <v>7.68</v>
      </c>
      <c r="BR158">
        <f>SUMIFS('FAOstat _govt exp'!$L:$L,'FAOstat _govt exp'!$J:$J,FAOstat!BR$4,'FAOstat _govt exp'!$H:$H,FAOstat!BR$3,'FAOstat _govt exp'!$D:$D,FAOstat!$B158)</f>
        <v>6.12</v>
      </c>
      <c r="BS158">
        <f>SUMIFS('FAOstat _govt exp'!$L:$L,'FAOstat _govt exp'!$J:$J,FAOstat!BS$4,'FAOstat _govt exp'!$H:$H,FAOstat!BS$3,'FAOstat _govt exp'!$D:$D,FAOstat!$B158)</f>
        <v>0</v>
      </c>
      <c r="BT158">
        <f>SUMIFS('FAOstat _govt exp'!$L:$L,'FAOstat _govt exp'!$J:$J,FAOstat!BT$4,'FAOstat _govt exp'!$H:$H,FAOstat!BT$3,'FAOstat _govt exp'!$D:$D,FAOstat!$B158)</f>
        <v>0</v>
      </c>
      <c r="BU158">
        <f>SUMIFS('FAOstat _govt exp'!$L:$L,'FAOstat _govt exp'!$J:$J,FAOstat!BU$4,'FAOstat _govt exp'!$H:$H,FAOstat!BU$3,'FAOstat _govt exp'!$D:$D,FAOstat!$B158)</f>
        <v>0</v>
      </c>
      <c r="BV158">
        <f>SUMIFS('FAOstat _govt exp'!$L:$L,'FAOstat _govt exp'!$J:$J,FAOstat!BV$4,'FAOstat _govt exp'!$H:$H,FAOstat!BV$3,'FAOstat _govt exp'!$D:$D,FAOstat!$B158)</f>
        <v>0</v>
      </c>
      <c r="BW158">
        <f>SUMIFS('FAOstat _govt exp'!$L:$L,'FAOstat _govt exp'!$J:$J,FAOstat!BW$4,'FAOstat _govt exp'!$H:$H,FAOstat!BW$3,'FAOstat _govt exp'!$D:$D,FAOstat!$B158)</f>
        <v>0</v>
      </c>
      <c r="BX158">
        <f>SUMIFS('FAOstat _govt exp'!$L:$L,'FAOstat _govt exp'!$J:$J,FAOstat!BX$4,'FAOstat _govt exp'!$H:$H,FAOstat!BX$3,'FAOstat _govt exp'!$D:$D,FAOstat!$B158)</f>
        <v>0</v>
      </c>
      <c r="BY158">
        <f>SUMIFS('FAOstat _govt exp'!$L:$L,'FAOstat _govt exp'!$J:$J,FAOstat!BY$4,'FAOstat _govt exp'!$H:$H,FAOstat!BY$3,'FAOstat _govt exp'!$D:$D,FAOstat!$B158)</f>
        <v>0</v>
      </c>
      <c r="BZ158">
        <f>SUMIFS('FAOstat _govt exp'!$L:$L,'FAOstat _govt exp'!$J:$J,FAOstat!BZ$4,'FAOstat _govt exp'!$H:$H,FAOstat!BZ$3,'FAOstat _govt exp'!$D:$D,FAOstat!$B158)</f>
        <v>0</v>
      </c>
      <c r="CA158">
        <f>SUMIFS('FAOstat _govt exp'!$L:$L,'FAOstat _govt exp'!$J:$J,FAOstat!CA$4,'FAOstat _govt exp'!$H:$H,FAOstat!CA$3,'FAOstat _govt exp'!$D:$D,FAOstat!$B158)</f>
        <v>0</v>
      </c>
      <c r="CB158">
        <f>SUMIFS('FAOstat _govt exp'!$L:$L,'FAOstat _govt exp'!$J:$J,FAOstat!CB$4,'FAOstat _govt exp'!$H:$H,FAOstat!CB$3,'FAOstat _govt exp'!$D:$D,FAOstat!$B158)</f>
        <v>0</v>
      </c>
      <c r="CC158">
        <f>SUMIFS('FAOstat _govt exp'!$L:$L,'FAOstat _govt exp'!$J:$J,FAOstat!CC$4,'FAOstat _govt exp'!$H:$H,FAOstat!CC$3,'FAOstat _govt exp'!$D:$D,FAOstat!$B158)</f>
        <v>0</v>
      </c>
      <c r="CD158">
        <f>SUMIFS('FAOstat _govt exp'!$L:$L,'FAOstat _govt exp'!$J:$J,FAOstat!CD$4,'FAOstat _govt exp'!$H:$H,FAOstat!CD$3,'FAOstat _govt exp'!$D:$D,FAOstat!$B158)</f>
        <v>0</v>
      </c>
      <c r="CE158" s="4">
        <f>SUMIFS('FAOstat_value added'!$L:$L,'FAOstat_value added'!$J:$J,FAOstat!CE$4,'FAOstat_value added'!$D:$D,FAOstat!$B158)</f>
        <v>13463.706098000001</v>
      </c>
      <c r="CF158" s="4">
        <f>IF(SUMIFS('FAOstat_value added'!$L:$L,'FAOstat_value added'!$J:$J,FAOstat!CF$4,'FAOstat_value added'!$D:$D,FAOstat!$B158)=0,CE158*(1+Assumptions!$C$10),SUMIFS('FAOstat_value added'!$L:$L,'FAOstat_value added'!$J:$J,FAOstat!CF$4,'FAOstat_value added'!$D:$D,FAOstat!$B158))</f>
        <v>17964.613144999999</v>
      </c>
      <c r="CG158" s="4">
        <f>IF(SUMIFS('FAOstat_value added'!$L:$L,'FAOstat_value added'!$J:$J,FAOstat!CG$4,'FAOstat_value added'!$D:$D,FAOstat!$B158)=0,CF158*(1+Assumptions!$C$10),SUMIFS('FAOstat_value added'!$L:$L,'FAOstat_value added'!$J:$J,FAOstat!CG$4,'FAOstat_value added'!$D:$D,FAOstat!$B158))</f>
        <v>19670.488202</v>
      </c>
      <c r="CH158" s="4">
        <f>IF(SUMIFS('FAOstat_value added'!$L:$L,'FAOstat_value added'!$J:$J,FAOstat!CH$4,'FAOstat_value added'!$D:$D,FAOstat!$B158)=0,CG158*(1+Assumptions!$C$10),SUMIFS('FAOstat_value added'!$L:$L,'FAOstat_value added'!$J:$J,FAOstat!CH$4,'FAOstat_value added'!$D:$D,FAOstat!$B158))</f>
        <v>20351.808953</v>
      </c>
      <c r="CI158" s="4">
        <f>IF(SUMIFS('FAOstat_value added'!$L:$L,'FAOstat_value added'!$J:$J,FAOstat!CI$4,'FAOstat_value added'!$D:$D,FAOstat!$B158)=0,CH158*(1+Assumptions!$C$10),SUMIFS('FAOstat_value added'!$L:$L,'FAOstat_value added'!$J:$J,FAOstat!CI$4,'FAOstat_value added'!$D:$D,FAOstat!$B158))</f>
        <v>23199.657853000001</v>
      </c>
      <c r="CJ158" s="4">
        <f>IF(SUMIFS('FAOstat_value added'!$L:$L,'FAOstat_value added'!$J:$J,FAOstat!CJ$4,'FAOstat_value added'!$D:$D,FAOstat!$B158)=0,CI158*(1+Assumptions!$C$10),SUMIFS('FAOstat_value added'!$L:$L,'FAOstat_value added'!$J:$J,FAOstat!CJ$4,'FAOstat_value added'!$D:$D,FAOstat!$B158))</f>
        <v>25187.167935000001</v>
      </c>
      <c r="CK158" s="4">
        <f>IF(SUMIFS('FAOstat_value added'!$L:$L,'FAOstat_value added'!$J:$J,FAOstat!CK$4,'FAOstat_value added'!$D:$D,FAOstat!$B158)=0,CJ158*(1+Assumptions!$C$10),SUMIFS('FAOstat_value added'!$L:$L,'FAOstat_value added'!$J:$J,FAOstat!CK$4,'FAOstat_value added'!$D:$D,FAOstat!$B158))</f>
        <v>25218.408987999999</v>
      </c>
      <c r="CL158" s="4">
        <f>IF(SUMIFS('FAOstat_value added'!$L:$L,'FAOstat_value added'!$J:$J,FAOstat!CL$4,'FAOstat_value added'!$D:$D,FAOstat!$B158)=0,CK158*(1+Assumptions!$C$10),SUMIFS('FAOstat_value added'!$L:$L,'FAOstat_value added'!$J:$J,FAOstat!CL$4,'FAOstat_value added'!$D:$D,FAOstat!$B158))</f>
        <v>17791.555638999998</v>
      </c>
      <c r="CM158" s="4">
        <f>IF(SUMIFS('FAOstat_value added'!$L:$L,'FAOstat_value added'!$J:$J,FAOstat!CM$4,'FAOstat_value added'!$D:$D,FAOstat!$B158)=0,CL158*(1+Assumptions!$C$10),SUMIFS('FAOstat_value added'!$L:$L,'FAOstat_value added'!$J:$J,FAOstat!CM$4,'FAOstat_value added'!$D:$D,FAOstat!$B158))</f>
        <v>14537.975976</v>
      </c>
      <c r="CN158" s="4">
        <f>IF(SUMIFS('FAOstat_value added'!$L:$L,'FAOstat_value added'!$J:$J,FAOstat!CN$4,'FAOstat_value added'!$D:$D,FAOstat!$B158)=0,CM158*(1+Assumptions!$C$10),SUMIFS('FAOstat_value added'!$L:$L,'FAOstat_value added'!$J:$J,FAOstat!CN$4,'FAOstat_value added'!$D:$D,FAOstat!$B158))</f>
        <v>14828.735495520001</v>
      </c>
      <c r="CO158" s="36">
        <f t="shared" si="70"/>
        <v>0</v>
      </c>
    </row>
    <row r="159" spans="2:93" x14ac:dyDescent="0.35">
      <c r="B159" t="s">
        <v>343</v>
      </c>
      <c r="C159">
        <f t="shared" si="50"/>
        <v>0</v>
      </c>
      <c r="D159">
        <f t="shared" si="51"/>
        <v>0</v>
      </c>
      <c r="E159">
        <f t="shared" si="52"/>
        <v>0</v>
      </c>
      <c r="F159">
        <f t="shared" si="53"/>
        <v>0</v>
      </c>
      <c r="G159">
        <f t="shared" si="54"/>
        <v>0</v>
      </c>
      <c r="H159">
        <f t="shared" si="55"/>
        <v>0</v>
      </c>
      <c r="I159">
        <f t="shared" si="56"/>
        <v>0</v>
      </c>
      <c r="J159">
        <f t="shared" si="57"/>
        <v>0</v>
      </c>
      <c r="K159">
        <f t="shared" si="58"/>
        <v>0</v>
      </c>
      <c r="L159">
        <f t="shared" si="59"/>
        <v>0</v>
      </c>
      <c r="M159" s="4">
        <f t="shared" si="60"/>
        <v>3.59</v>
      </c>
      <c r="N159" s="4">
        <f t="shared" si="61"/>
        <v>4.13</v>
      </c>
      <c r="O159" s="4">
        <f t="shared" si="62"/>
        <v>7.41</v>
      </c>
      <c r="P159" s="4">
        <f t="shared" si="63"/>
        <v>5.52</v>
      </c>
      <c r="Q159" s="4">
        <f t="shared" si="64"/>
        <v>7.4799999999999995</v>
      </c>
      <c r="R159" s="4">
        <f t="shared" si="65"/>
        <v>7.13</v>
      </c>
      <c r="S159" s="4">
        <f t="shared" si="66"/>
        <v>5.81</v>
      </c>
      <c r="T159" s="4">
        <f t="shared" si="67"/>
        <v>0</v>
      </c>
      <c r="U159" s="4">
        <f t="shared" si="68"/>
        <v>0</v>
      </c>
      <c r="V159" s="4">
        <f t="shared" si="69"/>
        <v>0</v>
      </c>
      <c r="W159">
        <f>SUMIFS('FAOstat _govt exp'!$L:$L,'FAOstat _govt exp'!$J:$J,FAOstat!W$4,'FAOstat _govt exp'!$H:$H,FAOstat!W$3,'FAOstat _govt exp'!$D:$D,FAOstat!$B159)</f>
        <v>3.59</v>
      </c>
      <c r="X159">
        <f>SUMIFS('FAOstat _govt exp'!$L:$L,'FAOstat _govt exp'!$J:$J,FAOstat!X$4,'FAOstat _govt exp'!$H:$H,FAOstat!X$3,'FAOstat _govt exp'!$D:$D,FAOstat!$B159)</f>
        <v>4.13</v>
      </c>
      <c r="Y159">
        <f>SUMIFS('FAOstat _govt exp'!$L:$L,'FAOstat _govt exp'!$J:$J,FAOstat!Y$4,'FAOstat _govt exp'!$H:$H,FAOstat!Y$3,'FAOstat _govt exp'!$D:$D,FAOstat!$B159)</f>
        <v>7.41</v>
      </c>
      <c r="Z159">
        <f>SUMIFS('FAOstat _govt exp'!$L:$L,'FAOstat _govt exp'!$J:$J,FAOstat!Z$4,'FAOstat _govt exp'!$H:$H,FAOstat!Z$3,'FAOstat _govt exp'!$D:$D,FAOstat!$B159)</f>
        <v>5.52</v>
      </c>
      <c r="AA159">
        <f>SUMIFS('FAOstat _govt exp'!$L:$L,'FAOstat _govt exp'!$J:$J,FAOstat!AA$4,'FAOstat _govt exp'!$H:$H,FAOstat!AA$3,'FAOstat _govt exp'!$D:$D,FAOstat!$B159)</f>
        <v>6.34</v>
      </c>
      <c r="AB159">
        <f>SUMIFS('FAOstat _govt exp'!$L:$L,'FAOstat _govt exp'!$J:$J,FAOstat!AB$4,'FAOstat _govt exp'!$H:$H,FAOstat!AB$3,'FAOstat _govt exp'!$D:$D,FAOstat!$B159)</f>
        <v>5.95</v>
      </c>
      <c r="AC159">
        <f>SUMIFS('FAOstat _govt exp'!$L:$L,'FAOstat _govt exp'!$J:$J,FAOstat!AC$4,'FAOstat _govt exp'!$H:$H,FAOstat!AC$3,'FAOstat _govt exp'!$D:$D,FAOstat!$B159)</f>
        <v>5.81</v>
      </c>
      <c r="AD159">
        <f>SUMIFS('FAOstat _govt exp'!$L:$L,'FAOstat _govt exp'!$J:$J,FAOstat!AD$4,'FAOstat _govt exp'!$H:$H,FAOstat!AD$3,'FAOstat _govt exp'!$D:$D,FAOstat!$B159)</f>
        <v>0</v>
      </c>
      <c r="AE159">
        <f>SUMIFS('FAOstat _govt exp'!$L:$L,'FAOstat _govt exp'!$J:$J,FAOstat!AE$4,'FAOstat _govt exp'!$H:$H,FAOstat!AE$3,'FAOstat _govt exp'!$D:$D,FAOstat!$B159)</f>
        <v>0</v>
      </c>
      <c r="AF159">
        <f>SUMIFS('FAOstat _govt exp'!$L:$L,'FAOstat _govt exp'!$J:$J,FAOstat!AF$4,'FAOstat _govt exp'!$H:$H,FAOstat!AF$3,'FAOstat _govt exp'!$D:$D,FAOstat!$B159)</f>
        <v>0</v>
      </c>
      <c r="AG159">
        <f>SUMIFS('FAOstat _govt exp'!$L:$L,'FAOstat _govt exp'!$J:$J,FAOstat!AG$4,'FAOstat _govt exp'!$H:$H,FAOstat!AG$3,'FAOstat _govt exp'!$D:$D,FAOstat!$B159)</f>
        <v>0</v>
      </c>
      <c r="AH159">
        <f>SUMIFS('FAOstat _govt exp'!$L:$L,'FAOstat _govt exp'!$J:$J,FAOstat!AH$4,'FAOstat _govt exp'!$H:$H,FAOstat!AH$3,'FAOstat _govt exp'!$D:$D,FAOstat!$B159)</f>
        <v>0</v>
      </c>
      <c r="AI159">
        <f>SUMIFS('FAOstat _govt exp'!$L:$L,'FAOstat _govt exp'!$J:$J,FAOstat!AI$4,'FAOstat _govt exp'!$H:$H,FAOstat!AI$3,'FAOstat _govt exp'!$D:$D,FAOstat!$B159)</f>
        <v>0</v>
      </c>
      <c r="AJ159">
        <f>SUMIFS('FAOstat _govt exp'!$L:$L,'FAOstat _govt exp'!$J:$J,FAOstat!AJ$4,'FAOstat _govt exp'!$H:$H,FAOstat!AJ$3,'FAOstat _govt exp'!$D:$D,FAOstat!$B159)</f>
        <v>0</v>
      </c>
      <c r="AK159">
        <f>SUMIFS('FAOstat _govt exp'!$L:$L,'FAOstat _govt exp'!$J:$J,FAOstat!AK$4,'FAOstat _govt exp'!$H:$H,FAOstat!AK$3,'FAOstat _govt exp'!$D:$D,FAOstat!$B159)</f>
        <v>1.1399999999999999</v>
      </c>
      <c r="AL159">
        <f>SUMIFS('FAOstat _govt exp'!$L:$L,'FAOstat _govt exp'!$J:$J,FAOstat!AL$4,'FAOstat _govt exp'!$H:$H,FAOstat!AL$3,'FAOstat _govt exp'!$D:$D,FAOstat!$B159)</f>
        <v>1.18</v>
      </c>
      <c r="AM159">
        <f>SUMIFS('FAOstat _govt exp'!$L:$L,'FAOstat _govt exp'!$J:$J,FAOstat!AM$4,'FAOstat _govt exp'!$H:$H,FAOstat!AM$3,'FAOstat _govt exp'!$D:$D,FAOstat!$B159)</f>
        <v>0</v>
      </c>
      <c r="AN159">
        <f>SUMIFS('FAOstat _govt exp'!$L:$L,'FAOstat _govt exp'!$J:$J,FAOstat!AN$4,'FAOstat _govt exp'!$H:$H,FAOstat!AN$3,'FAOstat _govt exp'!$D:$D,FAOstat!$B159)</f>
        <v>0</v>
      </c>
      <c r="AO159">
        <f>SUMIFS('FAOstat _govt exp'!$L:$L,'FAOstat _govt exp'!$J:$J,FAOstat!AO$4,'FAOstat _govt exp'!$H:$H,FAOstat!AO$3,'FAOstat _govt exp'!$D:$D,FAOstat!$B159)</f>
        <v>0</v>
      </c>
      <c r="AP159">
        <f>SUMIFS('FAOstat _govt exp'!$L:$L,'FAOstat _govt exp'!$J:$J,FAOstat!AP$4,'FAOstat _govt exp'!$H:$H,FAOstat!AP$3,'FAOstat _govt exp'!$D:$D,FAOstat!$B159)</f>
        <v>0</v>
      </c>
      <c r="AQ159">
        <f>SUMIFS('FAOstat _govt exp'!$L:$L,'FAOstat _govt exp'!$J:$J,FAOstat!AQ$4,'FAOstat _govt exp'!$H:$H,FAOstat!AQ$3,'FAOstat _govt exp'!$D:$D,FAOstat!$B159)</f>
        <v>0</v>
      </c>
      <c r="AR159">
        <f>SUMIFS('FAOstat _govt exp'!$L:$L,'FAOstat _govt exp'!$J:$J,FAOstat!AR$4,'FAOstat _govt exp'!$H:$H,FAOstat!AR$3,'FAOstat _govt exp'!$D:$D,FAOstat!$B159)</f>
        <v>0</v>
      </c>
      <c r="AS159">
        <f>SUMIFS('FAOstat _govt exp'!$L:$L,'FAOstat _govt exp'!$J:$J,FAOstat!AS$4,'FAOstat _govt exp'!$H:$H,FAOstat!AS$3,'FAOstat _govt exp'!$D:$D,FAOstat!$B159)</f>
        <v>0</v>
      </c>
      <c r="AT159">
        <f>SUMIFS('FAOstat _govt exp'!$L:$L,'FAOstat _govt exp'!$J:$J,FAOstat!AT$4,'FAOstat _govt exp'!$H:$H,FAOstat!AT$3,'FAOstat _govt exp'!$D:$D,FAOstat!$B159)</f>
        <v>0</v>
      </c>
      <c r="AU159">
        <f>SUMIFS('FAOstat _govt exp'!$L:$L,'FAOstat _govt exp'!$J:$J,FAOstat!AU$4,'FAOstat _govt exp'!$H:$H,FAOstat!AU$3,'FAOstat _govt exp'!$D:$D,FAOstat!$B159)</f>
        <v>0</v>
      </c>
      <c r="AV159">
        <f>SUMIFS('FAOstat _govt exp'!$L:$L,'FAOstat _govt exp'!$J:$J,FAOstat!AV$4,'FAOstat _govt exp'!$H:$H,FAOstat!AV$3,'FAOstat _govt exp'!$D:$D,FAOstat!$B159)</f>
        <v>0</v>
      </c>
      <c r="AW159">
        <f>SUMIFS('FAOstat _govt exp'!$L:$L,'FAOstat _govt exp'!$J:$J,FAOstat!AW$4,'FAOstat _govt exp'!$H:$H,FAOstat!AW$3,'FAOstat _govt exp'!$D:$D,FAOstat!$B159)</f>
        <v>0</v>
      </c>
      <c r="AX159">
        <f>SUMIFS('FAOstat _govt exp'!$L:$L,'FAOstat _govt exp'!$J:$J,FAOstat!AX$4,'FAOstat _govt exp'!$H:$H,FAOstat!AX$3,'FAOstat _govt exp'!$D:$D,FAOstat!$B159)</f>
        <v>0</v>
      </c>
      <c r="AY159">
        <f>SUMIFS('FAOstat _govt exp'!$L:$L,'FAOstat _govt exp'!$J:$J,FAOstat!AY$4,'FAOstat _govt exp'!$H:$H,FAOstat!AY$3,'FAOstat _govt exp'!$D:$D,FAOstat!$B159)</f>
        <v>0</v>
      </c>
      <c r="AZ159">
        <f>SUMIFS('FAOstat _govt exp'!$L:$L,'FAOstat _govt exp'!$J:$J,FAOstat!AZ$4,'FAOstat _govt exp'!$H:$H,FAOstat!AZ$3,'FAOstat _govt exp'!$D:$D,FAOstat!$B159)</f>
        <v>0</v>
      </c>
      <c r="BA159">
        <f>SUMIFS('FAOstat _govt exp'!$L:$L,'FAOstat _govt exp'!$J:$J,FAOstat!BA$4,'FAOstat _govt exp'!$H:$H,FAOstat!BA$3,'FAOstat _govt exp'!$D:$D,FAOstat!$B159)</f>
        <v>3.59</v>
      </c>
      <c r="BB159">
        <f>SUMIFS('FAOstat _govt exp'!$L:$L,'FAOstat _govt exp'!$J:$J,FAOstat!BB$4,'FAOstat _govt exp'!$H:$H,FAOstat!BB$3,'FAOstat _govt exp'!$D:$D,FAOstat!$B159)</f>
        <v>4.13</v>
      </c>
      <c r="BC159">
        <f>SUMIFS('FAOstat _govt exp'!$L:$L,'FAOstat _govt exp'!$J:$J,FAOstat!BC$4,'FAOstat _govt exp'!$H:$H,FAOstat!BC$3,'FAOstat _govt exp'!$D:$D,FAOstat!$B159)</f>
        <v>7.41</v>
      </c>
      <c r="BD159">
        <f>SUMIFS('FAOstat _govt exp'!$L:$L,'FAOstat _govt exp'!$J:$J,FAOstat!BD$4,'FAOstat _govt exp'!$H:$H,FAOstat!BD$3,'FAOstat _govt exp'!$D:$D,FAOstat!$B159)</f>
        <v>5.52</v>
      </c>
      <c r="BE159">
        <f>SUMIFS('FAOstat _govt exp'!$L:$L,'FAOstat _govt exp'!$J:$J,FAOstat!BE$4,'FAOstat _govt exp'!$H:$H,FAOstat!BE$3,'FAOstat _govt exp'!$D:$D,FAOstat!$B159)</f>
        <v>6.34</v>
      </c>
      <c r="BF159">
        <f>SUMIFS('FAOstat _govt exp'!$L:$L,'FAOstat _govt exp'!$J:$J,FAOstat!BF$4,'FAOstat _govt exp'!$H:$H,FAOstat!BF$3,'FAOstat _govt exp'!$D:$D,FAOstat!$B159)</f>
        <v>5.95</v>
      </c>
      <c r="BG159">
        <f>SUMIFS('FAOstat _govt exp'!$L:$L,'FAOstat _govt exp'!$J:$J,FAOstat!BG$4,'FAOstat _govt exp'!$H:$H,FAOstat!BG$3,'FAOstat _govt exp'!$D:$D,FAOstat!$B159)</f>
        <v>5.81</v>
      </c>
      <c r="BH159">
        <f>SUMIFS('FAOstat _govt exp'!$L:$L,'FAOstat _govt exp'!$J:$J,FAOstat!BH$4,'FAOstat _govt exp'!$H:$H,FAOstat!BH$3,'FAOstat _govt exp'!$D:$D,FAOstat!$B159)</f>
        <v>0</v>
      </c>
      <c r="BI159">
        <f>SUMIFS('FAOstat _govt exp'!$L:$L,'FAOstat _govt exp'!$J:$J,FAOstat!BI$4,'FAOstat _govt exp'!$H:$H,FAOstat!BI$3,'FAOstat _govt exp'!$D:$D,FAOstat!$B159)</f>
        <v>0</v>
      </c>
      <c r="BJ159">
        <f>SUMIFS('FAOstat _govt exp'!$L:$L,'FAOstat _govt exp'!$J:$J,FAOstat!BJ$4,'FAOstat _govt exp'!$H:$H,FAOstat!BJ$3,'FAOstat _govt exp'!$D:$D,FAOstat!$B159)</f>
        <v>0</v>
      </c>
      <c r="BK159">
        <f>SUMIFS('FAOstat _govt exp'!$L:$L,'FAOstat _govt exp'!$J:$J,FAOstat!BK$4,'FAOstat _govt exp'!$H:$H,FAOstat!BK$3,'FAOstat _govt exp'!$D:$D,FAOstat!$B159)</f>
        <v>0</v>
      </c>
      <c r="BL159">
        <f>SUMIFS('FAOstat _govt exp'!$L:$L,'FAOstat _govt exp'!$J:$J,FAOstat!BL$4,'FAOstat _govt exp'!$H:$H,FAOstat!BL$3,'FAOstat _govt exp'!$D:$D,FAOstat!$B159)</f>
        <v>0</v>
      </c>
      <c r="BM159">
        <f>SUMIFS('FAOstat _govt exp'!$L:$L,'FAOstat _govt exp'!$J:$J,FAOstat!BM$4,'FAOstat _govt exp'!$H:$H,FAOstat!BM$3,'FAOstat _govt exp'!$D:$D,FAOstat!$B159)</f>
        <v>0</v>
      </c>
      <c r="BN159">
        <f>SUMIFS('FAOstat _govt exp'!$L:$L,'FAOstat _govt exp'!$J:$J,FAOstat!BN$4,'FAOstat _govt exp'!$H:$H,FAOstat!BN$3,'FAOstat _govt exp'!$D:$D,FAOstat!$B159)</f>
        <v>0</v>
      </c>
      <c r="BO159">
        <f>SUMIFS('FAOstat _govt exp'!$L:$L,'FAOstat _govt exp'!$J:$J,FAOstat!BO$4,'FAOstat _govt exp'!$H:$H,FAOstat!BO$3,'FAOstat _govt exp'!$D:$D,FAOstat!$B159)</f>
        <v>1.1399999999999999</v>
      </c>
      <c r="BP159">
        <f>SUMIFS('FAOstat _govt exp'!$L:$L,'FAOstat _govt exp'!$J:$J,FAOstat!BP$4,'FAOstat _govt exp'!$H:$H,FAOstat!BP$3,'FAOstat _govt exp'!$D:$D,FAOstat!$B159)</f>
        <v>1.18</v>
      </c>
      <c r="BQ159">
        <f>SUMIFS('FAOstat _govt exp'!$L:$L,'FAOstat _govt exp'!$J:$J,FAOstat!BQ$4,'FAOstat _govt exp'!$H:$H,FAOstat!BQ$3,'FAOstat _govt exp'!$D:$D,FAOstat!$B159)</f>
        <v>0</v>
      </c>
      <c r="BR159">
        <f>SUMIFS('FAOstat _govt exp'!$L:$L,'FAOstat _govt exp'!$J:$J,FAOstat!BR$4,'FAOstat _govt exp'!$H:$H,FAOstat!BR$3,'FAOstat _govt exp'!$D:$D,FAOstat!$B159)</f>
        <v>0</v>
      </c>
      <c r="BS159">
        <f>SUMIFS('FAOstat _govt exp'!$L:$L,'FAOstat _govt exp'!$J:$J,FAOstat!BS$4,'FAOstat _govt exp'!$H:$H,FAOstat!BS$3,'FAOstat _govt exp'!$D:$D,FAOstat!$B159)</f>
        <v>0</v>
      </c>
      <c r="BT159">
        <f>SUMIFS('FAOstat _govt exp'!$L:$L,'FAOstat _govt exp'!$J:$J,FAOstat!BT$4,'FAOstat _govt exp'!$H:$H,FAOstat!BT$3,'FAOstat _govt exp'!$D:$D,FAOstat!$B159)</f>
        <v>0</v>
      </c>
      <c r="BU159">
        <f>SUMIFS('FAOstat _govt exp'!$L:$L,'FAOstat _govt exp'!$J:$J,FAOstat!BU$4,'FAOstat _govt exp'!$H:$H,FAOstat!BU$3,'FAOstat _govt exp'!$D:$D,FAOstat!$B159)</f>
        <v>0</v>
      </c>
      <c r="BV159">
        <f>SUMIFS('FAOstat _govt exp'!$L:$L,'FAOstat _govt exp'!$J:$J,FAOstat!BV$4,'FAOstat _govt exp'!$H:$H,FAOstat!BV$3,'FAOstat _govt exp'!$D:$D,FAOstat!$B159)</f>
        <v>0</v>
      </c>
      <c r="BW159">
        <f>SUMIFS('FAOstat _govt exp'!$L:$L,'FAOstat _govt exp'!$J:$J,FAOstat!BW$4,'FAOstat _govt exp'!$H:$H,FAOstat!BW$3,'FAOstat _govt exp'!$D:$D,FAOstat!$B159)</f>
        <v>0</v>
      </c>
      <c r="BX159">
        <f>SUMIFS('FAOstat _govt exp'!$L:$L,'FAOstat _govt exp'!$J:$J,FAOstat!BX$4,'FAOstat _govt exp'!$H:$H,FAOstat!BX$3,'FAOstat _govt exp'!$D:$D,FAOstat!$B159)</f>
        <v>0</v>
      </c>
      <c r="BY159">
        <f>SUMIFS('FAOstat _govt exp'!$L:$L,'FAOstat _govt exp'!$J:$J,FAOstat!BY$4,'FAOstat _govt exp'!$H:$H,FAOstat!BY$3,'FAOstat _govt exp'!$D:$D,FAOstat!$B159)</f>
        <v>0</v>
      </c>
      <c r="BZ159">
        <f>SUMIFS('FAOstat _govt exp'!$L:$L,'FAOstat _govt exp'!$J:$J,FAOstat!BZ$4,'FAOstat _govt exp'!$H:$H,FAOstat!BZ$3,'FAOstat _govt exp'!$D:$D,FAOstat!$B159)</f>
        <v>0</v>
      </c>
      <c r="CA159">
        <f>SUMIFS('FAOstat _govt exp'!$L:$L,'FAOstat _govt exp'!$J:$J,FAOstat!CA$4,'FAOstat _govt exp'!$H:$H,FAOstat!CA$3,'FAOstat _govt exp'!$D:$D,FAOstat!$B159)</f>
        <v>0</v>
      </c>
      <c r="CB159">
        <f>SUMIFS('FAOstat _govt exp'!$L:$L,'FAOstat _govt exp'!$J:$J,FAOstat!CB$4,'FAOstat _govt exp'!$H:$H,FAOstat!CB$3,'FAOstat _govt exp'!$D:$D,FAOstat!$B159)</f>
        <v>0</v>
      </c>
      <c r="CC159">
        <f>SUMIFS('FAOstat _govt exp'!$L:$L,'FAOstat _govt exp'!$J:$J,FAOstat!CC$4,'FAOstat _govt exp'!$H:$H,FAOstat!CC$3,'FAOstat _govt exp'!$D:$D,FAOstat!$B159)</f>
        <v>0</v>
      </c>
      <c r="CD159">
        <f>SUMIFS('FAOstat _govt exp'!$L:$L,'FAOstat _govt exp'!$J:$J,FAOstat!CD$4,'FAOstat _govt exp'!$H:$H,FAOstat!CD$3,'FAOstat _govt exp'!$D:$D,FAOstat!$B159)</f>
        <v>0</v>
      </c>
      <c r="CE159" s="4">
        <f>SUMIFS('FAOstat_value added'!$L:$L,'FAOstat_value added'!$J:$J,FAOstat!CE$4,'FAOstat_value added'!$D:$D,FAOstat!$B159)</f>
        <v>145.24409399999999</v>
      </c>
      <c r="CF159" s="4">
        <f>IF(SUMIFS('FAOstat_value added'!$L:$L,'FAOstat_value added'!$J:$J,FAOstat!CF$4,'FAOstat_value added'!$D:$D,FAOstat!$B159)=0,CE159*(1+Assumptions!$C$10),SUMIFS('FAOstat_value added'!$L:$L,'FAOstat_value added'!$J:$J,FAOstat!CF$4,'FAOstat_value added'!$D:$D,FAOstat!$B159))</f>
        <v>181.24679800000001</v>
      </c>
      <c r="CG159" s="4">
        <f>IF(SUMIFS('FAOstat_value added'!$L:$L,'FAOstat_value added'!$J:$J,FAOstat!CG$4,'FAOstat_value added'!$D:$D,FAOstat!$B159)=0,CF159*(1+Assumptions!$C$10),SUMIFS('FAOstat_value added'!$L:$L,'FAOstat_value added'!$J:$J,FAOstat!CG$4,'FAOstat_value added'!$D:$D,FAOstat!$B159))</f>
        <v>195.54715999999999</v>
      </c>
      <c r="CH159" s="4">
        <f>IF(SUMIFS('FAOstat_value added'!$L:$L,'FAOstat_value added'!$J:$J,FAOstat!CH$4,'FAOstat_value added'!$D:$D,FAOstat!$B159)=0,CG159*(1+Assumptions!$C$10),SUMIFS('FAOstat_value added'!$L:$L,'FAOstat_value added'!$J:$J,FAOstat!CH$4,'FAOstat_value added'!$D:$D,FAOstat!$B159))</f>
        <v>200.38606999999999</v>
      </c>
      <c r="CI159" s="4">
        <f>IF(SUMIFS('FAOstat_value added'!$L:$L,'FAOstat_value added'!$J:$J,FAOstat!CI$4,'FAOstat_value added'!$D:$D,FAOstat!$B159)=0,CH159*(1+Assumptions!$C$10),SUMIFS('FAOstat_value added'!$L:$L,'FAOstat_value added'!$J:$J,FAOstat!CI$4,'FAOstat_value added'!$D:$D,FAOstat!$B159))</f>
        <v>205.33695</v>
      </c>
      <c r="CJ159" s="4">
        <f>IF(SUMIFS('FAOstat_value added'!$L:$L,'FAOstat_value added'!$J:$J,FAOstat!CJ$4,'FAOstat_value added'!$D:$D,FAOstat!$B159)=0,CI159*(1+Assumptions!$C$10),SUMIFS('FAOstat_value added'!$L:$L,'FAOstat_value added'!$J:$J,FAOstat!CJ$4,'FAOstat_value added'!$D:$D,FAOstat!$B159))</f>
        <v>164.12089900000001</v>
      </c>
      <c r="CK159" s="4">
        <f>IF(SUMIFS('FAOstat_value added'!$L:$L,'FAOstat_value added'!$J:$J,FAOstat!CK$4,'FAOstat_value added'!$D:$D,FAOstat!$B159)=0,CJ159*(1+Assumptions!$C$10),SUMIFS('FAOstat_value added'!$L:$L,'FAOstat_value added'!$J:$J,FAOstat!CK$4,'FAOstat_value added'!$D:$D,FAOstat!$B159))</f>
        <v>168.332796</v>
      </c>
      <c r="CL159" s="4">
        <f>IF(SUMIFS('FAOstat_value added'!$L:$L,'FAOstat_value added'!$J:$J,FAOstat!CL$4,'FAOstat_value added'!$D:$D,FAOstat!$B159)=0,CK159*(1+Assumptions!$C$10),SUMIFS('FAOstat_value added'!$L:$L,'FAOstat_value added'!$J:$J,FAOstat!CL$4,'FAOstat_value added'!$D:$D,FAOstat!$B159))</f>
        <v>188.07126</v>
      </c>
      <c r="CM159" s="4">
        <f>IF(SUMIFS('FAOstat_value added'!$L:$L,'FAOstat_value added'!$J:$J,FAOstat!CM$4,'FAOstat_value added'!$D:$D,FAOstat!$B159)=0,CL159*(1+Assumptions!$C$10),SUMIFS('FAOstat_value added'!$L:$L,'FAOstat_value added'!$J:$J,FAOstat!CM$4,'FAOstat_value added'!$D:$D,FAOstat!$B159))</f>
        <v>189.35041000000001</v>
      </c>
      <c r="CN159" s="4">
        <f>IF(SUMIFS('FAOstat_value added'!$L:$L,'FAOstat_value added'!$J:$J,FAOstat!CN$4,'FAOstat_value added'!$D:$D,FAOstat!$B159)=0,CM159*(1+Assumptions!$C$10),SUMIFS('FAOstat_value added'!$L:$L,'FAOstat_value added'!$J:$J,FAOstat!CN$4,'FAOstat_value added'!$D:$D,FAOstat!$B159))</f>
        <v>193.13741820000001</v>
      </c>
      <c r="CO159" s="36">
        <f t="shared" si="70"/>
        <v>-1</v>
      </c>
    </row>
    <row r="160" spans="2:93" x14ac:dyDescent="0.35">
      <c r="B160" t="s">
        <v>345</v>
      </c>
      <c r="C160">
        <f t="shared" si="50"/>
        <v>0</v>
      </c>
      <c r="D160">
        <f t="shared" si="51"/>
        <v>0</v>
      </c>
      <c r="E160">
        <f t="shared" si="52"/>
        <v>0</v>
      </c>
      <c r="F160">
        <f t="shared" si="53"/>
        <v>0</v>
      </c>
      <c r="G160">
        <f t="shared" si="54"/>
        <v>0</v>
      </c>
      <c r="H160">
        <f t="shared" si="55"/>
        <v>0</v>
      </c>
      <c r="I160">
        <f t="shared" si="56"/>
        <v>0</v>
      </c>
      <c r="J160">
        <f t="shared" si="57"/>
        <v>0</v>
      </c>
      <c r="K160">
        <f t="shared" si="58"/>
        <v>0</v>
      </c>
      <c r="L160">
        <f t="shared" si="59"/>
        <v>0</v>
      </c>
      <c r="M160" s="4">
        <f t="shared" si="60"/>
        <v>129.35</v>
      </c>
      <c r="N160" s="4">
        <f t="shared" si="61"/>
        <v>93.02</v>
      </c>
      <c r="O160" s="4">
        <f t="shared" si="62"/>
        <v>113.77</v>
      </c>
      <c r="P160" s="4">
        <f t="shared" si="63"/>
        <v>0</v>
      </c>
      <c r="Q160" s="4">
        <f t="shared" si="64"/>
        <v>0</v>
      </c>
      <c r="R160" s="4">
        <f t="shared" si="65"/>
        <v>0</v>
      </c>
      <c r="S160" s="4">
        <f t="shared" si="66"/>
        <v>0</v>
      </c>
      <c r="T160" s="4">
        <f t="shared" si="67"/>
        <v>0</v>
      </c>
      <c r="U160" s="4">
        <f t="shared" si="68"/>
        <v>0</v>
      </c>
      <c r="V160" s="4">
        <f t="shared" si="69"/>
        <v>0</v>
      </c>
      <c r="W160">
        <f>SUMIFS('FAOstat _govt exp'!$L:$L,'FAOstat _govt exp'!$J:$J,FAOstat!W$4,'FAOstat _govt exp'!$H:$H,FAOstat!W$3,'FAOstat _govt exp'!$D:$D,FAOstat!$B160)</f>
        <v>0</v>
      </c>
      <c r="X160">
        <f>SUMIFS('FAOstat _govt exp'!$L:$L,'FAOstat _govt exp'!$J:$J,FAOstat!X$4,'FAOstat _govt exp'!$H:$H,FAOstat!X$3,'FAOstat _govt exp'!$D:$D,FAOstat!$B160)</f>
        <v>0</v>
      </c>
      <c r="Y160">
        <f>SUMIFS('FAOstat _govt exp'!$L:$L,'FAOstat _govt exp'!$J:$J,FAOstat!Y$4,'FAOstat _govt exp'!$H:$H,FAOstat!Y$3,'FAOstat _govt exp'!$D:$D,FAOstat!$B160)</f>
        <v>0</v>
      </c>
      <c r="Z160">
        <f>SUMIFS('FAOstat _govt exp'!$L:$L,'FAOstat _govt exp'!$J:$J,FAOstat!Z$4,'FAOstat _govt exp'!$H:$H,FAOstat!Z$3,'FAOstat _govt exp'!$D:$D,FAOstat!$B160)</f>
        <v>0</v>
      </c>
      <c r="AA160">
        <f>SUMIFS('FAOstat _govt exp'!$L:$L,'FAOstat _govt exp'!$J:$J,FAOstat!AA$4,'FAOstat _govt exp'!$H:$H,FAOstat!AA$3,'FAOstat _govt exp'!$D:$D,FAOstat!$B160)</f>
        <v>0</v>
      </c>
      <c r="AB160">
        <f>SUMIFS('FAOstat _govt exp'!$L:$L,'FAOstat _govt exp'!$J:$J,FAOstat!AB$4,'FAOstat _govt exp'!$H:$H,FAOstat!AB$3,'FAOstat _govt exp'!$D:$D,FAOstat!$B160)</f>
        <v>0</v>
      </c>
      <c r="AC160">
        <f>SUMIFS('FAOstat _govt exp'!$L:$L,'FAOstat _govt exp'!$J:$J,FAOstat!AC$4,'FAOstat _govt exp'!$H:$H,FAOstat!AC$3,'FAOstat _govt exp'!$D:$D,FAOstat!$B160)</f>
        <v>0</v>
      </c>
      <c r="AD160">
        <f>SUMIFS('FAOstat _govt exp'!$L:$L,'FAOstat _govt exp'!$J:$J,FAOstat!AD$4,'FAOstat _govt exp'!$H:$H,FAOstat!AD$3,'FAOstat _govt exp'!$D:$D,FAOstat!$B160)</f>
        <v>0</v>
      </c>
      <c r="AE160">
        <f>SUMIFS('FAOstat _govt exp'!$L:$L,'FAOstat _govt exp'!$J:$J,FAOstat!AE$4,'FAOstat _govt exp'!$H:$H,FAOstat!AE$3,'FAOstat _govt exp'!$D:$D,FAOstat!$B160)</f>
        <v>0</v>
      </c>
      <c r="AF160">
        <f>SUMIFS('FAOstat _govt exp'!$L:$L,'FAOstat _govt exp'!$J:$J,FAOstat!AF$4,'FAOstat _govt exp'!$H:$H,FAOstat!AF$3,'FAOstat _govt exp'!$D:$D,FAOstat!$B160)</f>
        <v>0</v>
      </c>
      <c r="AG160">
        <f>SUMIFS('FAOstat _govt exp'!$L:$L,'FAOstat _govt exp'!$J:$J,FAOstat!AG$4,'FAOstat _govt exp'!$H:$H,FAOstat!AG$3,'FAOstat _govt exp'!$D:$D,FAOstat!$B160)</f>
        <v>129.35</v>
      </c>
      <c r="AH160">
        <f>SUMIFS('FAOstat _govt exp'!$L:$L,'FAOstat _govt exp'!$J:$J,FAOstat!AH$4,'FAOstat _govt exp'!$H:$H,FAOstat!AH$3,'FAOstat _govt exp'!$D:$D,FAOstat!$B160)</f>
        <v>93.02</v>
      </c>
      <c r="AI160">
        <f>SUMIFS('FAOstat _govt exp'!$L:$L,'FAOstat _govt exp'!$J:$J,FAOstat!AI$4,'FAOstat _govt exp'!$H:$H,FAOstat!AI$3,'FAOstat _govt exp'!$D:$D,FAOstat!$B160)</f>
        <v>113.77</v>
      </c>
      <c r="AJ160">
        <f>SUMIFS('FAOstat _govt exp'!$L:$L,'FAOstat _govt exp'!$J:$J,FAOstat!AJ$4,'FAOstat _govt exp'!$H:$H,FAOstat!AJ$3,'FAOstat _govt exp'!$D:$D,FAOstat!$B160)</f>
        <v>0</v>
      </c>
      <c r="AK160">
        <f>SUMIFS('FAOstat _govt exp'!$L:$L,'FAOstat _govt exp'!$J:$J,FAOstat!AK$4,'FAOstat _govt exp'!$H:$H,FAOstat!AK$3,'FAOstat _govt exp'!$D:$D,FAOstat!$B160)</f>
        <v>0</v>
      </c>
      <c r="AL160">
        <f>SUMIFS('FAOstat _govt exp'!$L:$L,'FAOstat _govt exp'!$J:$J,FAOstat!AL$4,'FAOstat _govt exp'!$H:$H,FAOstat!AL$3,'FAOstat _govt exp'!$D:$D,FAOstat!$B160)</f>
        <v>0</v>
      </c>
      <c r="AM160">
        <f>SUMIFS('FAOstat _govt exp'!$L:$L,'FAOstat _govt exp'!$J:$J,FAOstat!AM$4,'FAOstat _govt exp'!$H:$H,FAOstat!AM$3,'FAOstat _govt exp'!$D:$D,FAOstat!$B160)</f>
        <v>0</v>
      </c>
      <c r="AN160">
        <f>SUMIFS('FAOstat _govt exp'!$L:$L,'FAOstat _govt exp'!$J:$J,FAOstat!AN$4,'FAOstat _govt exp'!$H:$H,FAOstat!AN$3,'FAOstat _govt exp'!$D:$D,FAOstat!$B160)</f>
        <v>0</v>
      </c>
      <c r="AO160">
        <f>SUMIFS('FAOstat _govt exp'!$L:$L,'FAOstat _govt exp'!$J:$J,FAOstat!AO$4,'FAOstat _govt exp'!$H:$H,FAOstat!AO$3,'FAOstat _govt exp'!$D:$D,FAOstat!$B160)</f>
        <v>0</v>
      </c>
      <c r="AP160">
        <f>SUMIFS('FAOstat _govt exp'!$L:$L,'FAOstat _govt exp'!$J:$J,FAOstat!AP$4,'FAOstat _govt exp'!$H:$H,FAOstat!AP$3,'FAOstat _govt exp'!$D:$D,FAOstat!$B160)</f>
        <v>0</v>
      </c>
      <c r="AQ160">
        <f>SUMIFS('FAOstat _govt exp'!$L:$L,'FAOstat _govt exp'!$J:$J,FAOstat!AQ$4,'FAOstat _govt exp'!$H:$H,FAOstat!AQ$3,'FAOstat _govt exp'!$D:$D,FAOstat!$B160)</f>
        <v>0</v>
      </c>
      <c r="AR160">
        <f>SUMIFS('FAOstat _govt exp'!$L:$L,'FAOstat _govt exp'!$J:$J,FAOstat!AR$4,'FAOstat _govt exp'!$H:$H,FAOstat!AR$3,'FAOstat _govt exp'!$D:$D,FAOstat!$B160)</f>
        <v>0</v>
      </c>
      <c r="AS160">
        <f>SUMIFS('FAOstat _govt exp'!$L:$L,'FAOstat _govt exp'!$J:$J,FAOstat!AS$4,'FAOstat _govt exp'!$H:$H,FAOstat!AS$3,'FAOstat _govt exp'!$D:$D,FAOstat!$B160)</f>
        <v>0</v>
      </c>
      <c r="AT160">
        <f>SUMIFS('FAOstat _govt exp'!$L:$L,'FAOstat _govt exp'!$J:$J,FAOstat!AT$4,'FAOstat _govt exp'!$H:$H,FAOstat!AT$3,'FAOstat _govt exp'!$D:$D,FAOstat!$B160)</f>
        <v>0</v>
      </c>
      <c r="AU160">
        <f>SUMIFS('FAOstat _govt exp'!$L:$L,'FAOstat _govt exp'!$J:$J,FAOstat!AU$4,'FAOstat _govt exp'!$H:$H,FAOstat!AU$3,'FAOstat _govt exp'!$D:$D,FAOstat!$B160)</f>
        <v>0</v>
      </c>
      <c r="AV160">
        <f>SUMIFS('FAOstat _govt exp'!$L:$L,'FAOstat _govt exp'!$J:$J,FAOstat!AV$4,'FAOstat _govt exp'!$H:$H,FAOstat!AV$3,'FAOstat _govt exp'!$D:$D,FAOstat!$B160)</f>
        <v>0</v>
      </c>
      <c r="AW160">
        <f>SUMIFS('FAOstat _govt exp'!$L:$L,'FAOstat _govt exp'!$J:$J,FAOstat!AW$4,'FAOstat _govt exp'!$H:$H,FAOstat!AW$3,'FAOstat _govt exp'!$D:$D,FAOstat!$B160)</f>
        <v>0</v>
      </c>
      <c r="AX160">
        <f>SUMIFS('FAOstat _govt exp'!$L:$L,'FAOstat _govt exp'!$J:$J,FAOstat!AX$4,'FAOstat _govt exp'!$H:$H,FAOstat!AX$3,'FAOstat _govt exp'!$D:$D,FAOstat!$B160)</f>
        <v>0</v>
      </c>
      <c r="AY160">
        <f>SUMIFS('FAOstat _govt exp'!$L:$L,'FAOstat _govt exp'!$J:$J,FAOstat!AY$4,'FAOstat _govt exp'!$H:$H,FAOstat!AY$3,'FAOstat _govt exp'!$D:$D,FAOstat!$B160)</f>
        <v>0</v>
      </c>
      <c r="AZ160">
        <f>SUMIFS('FAOstat _govt exp'!$L:$L,'FAOstat _govt exp'!$J:$J,FAOstat!AZ$4,'FAOstat _govt exp'!$H:$H,FAOstat!AZ$3,'FAOstat _govt exp'!$D:$D,FAOstat!$B160)</f>
        <v>0</v>
      </c>
      <c r="BA160">
        <f>SUMIFS('FAOstat _govt exp'!$L:$L,'FAOstat _govt exp'!$J:$J,FAOstat!BA$4,'FAOstat _govt exp'!$H:$H,FAOstat!BA$3,'FAOstat _govt exp'!$D:$D,FAOstat!$B160)</f>
        <v>0</v>
      </c>
      <c r="BB160">
        <f>SUMIFS('FAOstat _govt exp'!$L:$L,'FAOstat _govt exp'!$J:$J,FAOstat!BB$4,'FAOstat _govt exp'!$H:$H,FAOstat!BB$3,'FAOstat _govt exp'!$D:$D,FAOstat!$B160)</f>
        <v>0</v>
      </c>
      <c r="BC160">
        <f>SUMIFS('FAOstat _govt exp'!$L:$L,'FAOstat _govt exp'!$J:$J,FAOstat!BC$4,'FAOstat _govt exp'!$H:$H,FAOstat!BC$3,'FAOstat _govt exp'!$D:$D,FAOstat!$B160)</f>
        <v>0</v>
      </c>
      <c r="BD160">
        <f>SUMIFS('FAOstat _govt exp'!$L:$L,'FAOstat _govt exp'!$J:$J,FAOstat!BD$4,'FAOstat _govt exp'!$H:$H,FAOstat!BD$3,'FAOstat _govt exp'!$D:$D,FAOstat!$B160)</f>
        <v>0</v>
      </c>
      <c r="BE160">
        <f>SUMIFS('FAOstat _govt exp'!$L:$L,'FAOstat _govt exp'!$J:$J,FAOstat!BE$4,'FAOstat _govt exp'!$H:$H,FAOstat!BE$3,'FAOstat _govt exp'!$D:$D,FAOstat!$B160)</f>
        <v>0</v>
      </c>
      <c r="BF160">
        <f>SUMIFS('FAOstat _govt exp'!$L:$L,'FAOstat _govt exp'!$J:$J,FAOstat!BF$4,'FAOstat _govt exp'!$H:$H,FAOstat!BF$3,'FAOstat _govt exp'!$D:$D,FAOstat!$B160)</f>
        <v>0</v>
      </c>
      <c r="BG160">
        <f>SUMIFS('FAOstat _govt exp'!$L:$L,'FAOstat _govt exp'!$J:$J,FAOstat!BG$4,'FAOstat _govt exp'!$H:$H,FAOstat!BG$3,'FAOstat _govt exp'!$D:$D,FAOstat!$B160)</f>
        <v>0</v>
      </c>
      <c r="BH160">
        <f>SUMIFS('FAOstat _govt exp'!$L:$L,'FAOstat _govt exp'!$J:$J,FAOstat!BH$4,'FAOstat _govt exp'!$H:$H,FAOstat!BH$3,'FAOstat _govt exp'!$D:$D,FAOstat!$B160)</f>
        <v>0</v>
      </c>
      <c r="BI160">
        <f>SUMIFS('FAOstat _govt exp'!$L:$L,'FAOstat _govt exp'!$J:$J,FAOstat!BI$4,'FAOstat _govt exp'!$H:$H,FAOstat!BI$3,'FAOstat _govt exp'!$D:$D,FAOstat!$B160)</f>
        <v>0</v>
      </c>
      <c r="BJ160">
        <f>SUMIFS('FAOstat _govt exp'!$L:$L,'FAOstat _govt exp'!$J:$J,FAOstat!BJ$4,'FAOstat _govt exp'!$H:$H,FAOstat!BJ$3,'FAOstat _govt exp'!$D:$D,FAOstat!$B160)</f>
        <v>0</v>
      </c>
      <c r="BK160">
        <f>SUMIFS('FAOstat _govt exp'!$L:$L,'FAOstat _govt exp'!$J:$J,FAOstat!BK$4,'FAOstat _govt exp'!$H:$H,FAOstat!BK$3,'FAOstat _govt exp'!$D:$D,FAOstat!$B160)</f>
        <v>129.35</v>
      </c>
      <c r="BL160">
        <f>SUMIFS('FAOstat _govt exp'!$L:$L,'FAOstat _govt exp'!$J:$J,FAOstat!BL$4,'FAOstat _govt exp'!$H:$H,FAOstat!BL$3,'FAOstat _govt exp'!$D:$D,FAOstat!$B160)</f>
        <v>93.02</v>
      </c>
      <c r="BM160">
        <f>SUMIFS('FAOstat _govt exp'!$L:$L,'FAOstat _govt exp'!$J:$J,FAOstat!BM$4,'FAOstat _govt exp'!$H:$H,FAOstat!BM$3,'FAOstat _govt exp'!$D:$D,FAOstat!$B160)</f>
        <v>113.77</v>
      </c>
      <c r="BN160">
        <f>SUMIFS('FAOstat _govt exp'!$L:$L,'FAOstat _govt exp'!$J:$J,FAOstat!BN$4,'FAOstat _govt exp'!$H:$H,FAOstat!BN$3,'FAOstat _govt exp'!$D:$D,FAOstat!$B160)</f>
        <v>0</v>
      </c>
      <c r="BO160">
        <f>SUMIFS('FAOstat _govt exp'!$L:$L,'FAOstat _govt exp'!$J:$J,FAOstat!BO$4,'FAOstat _govt exp'!$H:$H,FAOstat!BO$3,'FAOstat _govt exp'!$D:$D,FAOstat!$B160)</f>
        <v>0</v>
      </c>
      <c r="BP160">
        <f>SUMIFS('FAOstat _govt exp'!$L:$L,'FAOstat _govt exp'!$J:$J,FAOstat!BP$4,'FAOstat _govt exp'!$H:$H,FAOstat!BP$3,'FAOstat _govt exp'!$D:$D,FAOstat!$B160)</f>
        <v>0</v>
      </c>
      <c r="BQ160">
        <f>SUMIFS('FAOstat _govt exp'!$L:$L,'FAOstat _govt exp'!$J:$J,FAOstat!BQ$4,'FAOstat _govt exp'!$H:$H,FAOstat!BQ$3,'FAOstat _govt exp'!$D:$D,FAOstat!$B160)</f>
        <v>0</v>
      </c>
      <c r="BR160">
        <f>SUMIFS('FAOstat _govt exp'!$L:$L,'FAOstat _govt exp'!$J:$J,FAOstat!BR$4,'FAOstat _govt exp'!$H:$H,FAOstat!BR$3,'FAOstat _govt exp'!$D:$D,FAOstat!$B160)</f>
        <v>0</v>
      </c>
      <c r="BS160">
        <f>SUMIFS('FAOstat _govt exp'!$L:$L,'FAOstat _govt exp'!$J:$J,FAOstat!BS$4,'FAOstat _govt exp'!$H:$H,FAOstat!BS$3,'FAOstat _govt exp'!$D:$D,FAOstat!$B160)</f>
        <v>0</v>
      </c>
      <c r="BT160">
        <f>SUMIFS('FAOstat _govt exp'!$L:$L,'FAOstat _govt exp'!$J:$J,FAOstat!BT$4,'FAOstat _govt exp'!$H:$H,FAOstat!BT$3,'FAOstat _govt exp'!$D:$D,FAOstat!$B160)</f>
        <v>0</v>
      </c>
      <c r="BU160">
        <f>SUMIFS('FAOstat _govt exp'!$L:$L,'FAOstat _govt exp'!$J:$J,FAOstat!BU$4,'FAOstat _govt exp'!$H:$H,FAOstat!BU$3,'FAOstat _govt exp'!$D:$D,FAOstat!$B160)</f>
        <v>0</v>
      </c>
      <c r="BV160">
        <f>SUMIFS('FAOstat _govt exp'!$L:$L,'FAOstat _govt exp'!$J:$J,FAOstat!BV$4,'FAOstat _govt exp'!$H:$H,FAOstat!BV$3,'FAOstat _govt exp'!$D:$D,FAOstat!$B160)</f>
        <v>0</v>
      </c>
      <c r="BW160">
        <f>SUMIFS('FAOstat _govt exp'!$L:$L,'FAOstat _govt exp'!$J:$J,FAOstat!BW$4,'FAOstat _govt exp'!$H:$H,FAOstat!BW$3,'FAOstat _govt exp'!$D:$D,FAOstat!$B160)</f>
        <v>0</v>
      </c>
      <c r="BX160">
        <f>SUMIFS('FAOstat _govt exp'!$L:$L,'FAOstat _govt exp'!$J:$J,FAOstat!BX$4,'FAOstat _govt exp'!$H:$H,FAOstat!BX$3,'FAOstat _govt exp'!$D:$D,FAOstat!$B160)</f>
        <v>0</v>
      </c>
      <c r="BY160">
        <f>SUMIFS('FAOstat _govt exp'!$L:$L,'FAOstat _govt exp'!$J:$J,FAOstat!BY$4,'FAOstat _govt exp'!$H:$H,FAOstat!BY$3,'FAOstat _govt exp'!$D:$D,FAOstat!$B160)</f>
        <v>0</v>
      </c>
      <c r="BZ160">
        <f>SUMIFS('FAOstat _govt exp'!$L:$L,'FAOstat _govt exp'!$J:$J,FAOstat!BZ$4,'FAOstat _govt exp'!$H:$H,FAOstat!BZ$3,'FAOstat _govt exp'!$D:$D,FAOstat!$B160)</f>
        <v>0</v>
      </c>
      <c r="CA160">
        <f>SUMIFS('FAOstat _govt exp'!$L:$L,'FAOstat _govt exp'!$J:$J,FAOstat!CA$4,'FAOstat _govt exp'!$H:$H,FAOstat!CA$3,'FAOstat _govt exp'!$D:$D,FAOstat!$B160)</f>
        <v>0</v>
      </c>
      <c r="CB160">
        <f>SUMIFS('FAOstat _govt exp'!$L:$L,'FAOstat _govt exp'!$J:$J,FAOstat!CB$4,'FAOstat _govt exp'!$H:$H,FAOstat!CB$3,'FAOstat _govt exp'!$D:$D,FAOstat!$B160)</f>
        <v>0</v>
      </c>
      <c r="CC160">
        <f>SUMIFS('FAOstat _govt exp'!$L:$L,'FAOstat _govt exp'!$J:$J,FAOstat!CC$4,'FAOstat _govt exp'!$H:$H,FAOstat!CC$3,'FAOstat _govt exp'!$D:$D,FAOstat!$B160)</f>
        <v>0</v>
      </c>
      <c r="CD160">
        <f>SUMIFS('FAOstat _govt exp'!$L:$L,'FAOstat _govt exp'!$J:$J,FAOstat!CD$4,'FAOstat _govt exp'!$H:$H,FAOstat!CD$3,'FAOstat _govt exp'!$D:$D,FAOstat!$B160)</f>
        <v>0</v>
      </c>
      <c r="CE160" s="4">
        <f>SUMIFS('FAOstat_value added'!$L:$L,'FAOstat_value added'!$J:$J,FAOstat!CE$4,'FAOstat_value added'!$D:$D,FAOstat!$B160)</f>
        <v>21168.211923999999</v>
      </c>
      <c r="CF160" s="4">
        <f>IF(SUMIFS('FAOstat_value added'!$L:$L,'FAOstat_value added'!$J:$J,FAOstat!CF$4,'FAOstat_value added'!$D:$D,FAOstat!$B160)=0,CE160*(1+Assumptions!$C$10),SUMIFS('FAOstat_value added'!$L:$L,'FAOstat_value added'!$J:$J,FAOstat!CF$4,'FAOstat_value added'!$D:$D,FAOstat!$B160))</f>
        <v>15865.036253</v>
      </c>
      <c r="CG160" s="4">
        <f>IF(SUMIFS('FAOstat_value added'!$L:$L,'FAOstat_value added'!$J:$J,FAOstat!CG$4,'FAOstat_value added'!$D:$D,FAOstat!$B160)=0,CF160*(1+Assumptions!$C$10),SUMIFS('FAOstat_value added'!$L:$L,'FAOstat_value added'!$J:$J,FAOstat!CG$4,'FAOstat_value added'!$D:$D,FAOstat!$B160))</f>
        <v>19126.733966</v>
      </c>
      <c r="CH160" s="4">
        <f>IF(SUMIFS('FAOstat_value added'!$L:$L,'FAOstat_value added'!$J:$J,FAOstat!CH$4,'FAOstat_value added'!$D:$D,FAOstat!$B160)=0,CG160*(1+Assumptions!$C$10),SUMIFS('FAOstat_value added'!$L:$L,'FAOstat_value added'!$J:$J,FAOstat!CH$4,'FAOstat_value added'!$D:$D,FAOstat!$B160))</f>
        <v>18205.141316000001</v>
      </c>
      <c r="CI160" s="4">
        <f>IF(SUMIFS('FAOstat_value added'!$L:$L,'FAOstat_value added'!$J:$J,FAOstat!CI$4,'FAOstat_value added'!$D:$D,FAOstat!$B160)=0,CH160*(1+Assumptions!$C$10),SUMIFS('FAOstat_value added'!$L:$L,'FAOstat_value added'!$J:$J,FAOstat!CI$4,'FAOstat_value added'!$D:$D,FAOstat!$B160))</f>
        <v>18271.264064999999</v>
      </c>
      <c r="CJ160" s="4">
        <f>IF(SUMIFS('FAOstat_value added'!$L:$L,'FAOstat_value added'!$J:$J,FAOstat!CJ$4,'FAOstat_value added'!$D:$D,FAOstat!$B160)=0,CI160*(1+Assumptions!$C$10),SUMIFS('FAOstat_value added'!$L:$L,'FAOstat_value added'!$J:$J,FAOstat!CJ$4,'FAOstat_value added'!$D:$D,FAOstat!$B160))</f>
        <v>19715.551427999999</v>
      </c>
      <c r="CK160" s="4">
        <f>IF(SUMIFS('FAOstat_value added'!$L:$L,'FAOstat_value added'!$J:$J,FAOstat!CK$4,'FAOstat_value added'!$D:$D,FAOstat!$B160)=0,CJ160*(1+Assumptions!$C$10),SUMIFS('FAOstat_value added'!$L:$L,'FAOstat_value added'!$J:$J,FAOstat!CK$4,'FAOstat_value added'!$D:$D,FAOstat!$B160))</f>
        <v>15063.251697</v>
      </c>
      <c r="CL160" s="4">
        <f>IF(SUMIFS('FAOstat_value added'!$L:$L,'FAOstat_value added'!$J:$J,FAOstat!CL$4,'FAOstat_value added'!$D:$D,FAOstat!$B160)=0,CK160*(1+Assumptions!$C$10),SUMIFS('FAOstat_value added'!$L:$L,'FAOstat_value added'!$J:$J,FAOstat!CL$4,'FAOstat_value added'!$D:$D,FAOstat!$B160))</f>
        <v>13202.586144999999</v>
      </c>
      <c r="CM160" s="4">
        <f>IF(SUMIFS('FAOstat_value added'!$L:$L,'FAOstat_value added'!$J:$J,FAOstat!CM$4,'FAOstat_value added'!$D:$D,FAOstat!$B160)=0,CL160*(1+Assumptions!$C$10),SUMIFS('FAOstat_value added'!$L:$L,'FAOstat_value added'!$J:$J,FAOstat!CM$4,'FAOstat_value added'!$D:$D,FAOstat!$B160))</f>
        <v>11295.565543000001</v>
      </c>
      <c r="CN160" s="4">
        <f>IF(SUMIFS('FAOstat_value added'!$L:$L,'FAOstat_value added'!$J:$J,FAOstat!CN$4,'FAOstat_value added'!$D:$D,FAOstat!$B160)=0,CM160*(1+Assumptions!$C$10),SUMIFS('FAOstat_value added'!$L:$L,'FAOstat_value added'!$J:$J,FAOstat!CN$4,'FAOstat_value added'!$D:$D,FAOstat!$B160))</f>
        <v>11521.47685386</v>
      </c>
      <c r="CO160" s="36">
        <f t="shared" si="70"/>
        <v>-1</v>
      </c>
    </row>
    <row r="161" spans="2:93" x14ac:dyDescent="0.35">
      <c r="B161" t="s">
        <v>347</v>
      </c>
      <c r="C161">
        <f t="shared" si="50"/>
        <v>0</v>
      </c>
      <c r="D161">
        <f t="shared" si="51"/>
        <v>0</v>
      </c>
      <c r="E161">
        <f t="shared" si="52"/>
        <v>0</v>
      </c>
      <c r="F161">
        <f t="shared" si="53"/>
        <v>0</v>
      </c>
      <c r="G161">
        <f t="shared" si="54"/>
        <v>0</v>
      </c>
      <c r="H161">
        <f t="shared" si="55"/>
        <v>0</v>
      </c>
      <c r="I161">
        <f t="shared" si="56"/>
        <v>0</v>
      </c>
      <c r="J161">
        <f t="shared" si="57"/>
        <v>0</v>
      </c>
      <c r="K161">
        <f t="shared" si="58"/>
        <v>0</v>
      </c>
      <c r="L161">
        <f t="shared" si="59"/>
        <v>0</v>
      </c>
      <c r="M161" s="4">
        <f t="shared" si="60"/>
        <v>1864.92</v>
      </c>
      <c r="N161" s="4">
        <f t="shared" si="61"/>
        <v>2380.35</v>
      </c>
      <c r="O161" s="4">
        <f t="shared" si="62"/>
        <v>2702.4</v>
      </c>
      <c r="P161" s="4">
        <f t="shared" si="63"/>
        <v>3125.04</v>
      </c>
      <c r="Q161" s="4">
        <f t="shared" si="64"/>
        <v>3061.04</v>
      </c>
      <c r="R161" s="4">
        <f t="shared" si="65"/>
        <v>0</v>
      </c>
      <c r="S161" s="4">
        <f t="shared" si="66"/>
        <v>0</v>
      </c>
      <c r="T161" s="4">
        <f t="shared" si="67"/>
        <v>0</v>
      </c>
      <c r="U161" s="4">
        <f t="shared" si="68"/>
        <v>0</v>
      </c>
      <c r="V161" s="4">
        <f t="shared" si="69"/>
        <v>0</v>
      </c>
      <c r="W161">
        <f>SUMIFS('FAOstat _govt exp'!$L:$L,'FAOstat _govt exp'!$J:$J,FAOstat!W$4,'FAOstat _govt exp'!$H:$H,FAOstat!W$3,'FAOstat _govt exp'!$D:$D,FAOstat!$B161)</f>
        <v>1864.92</v>
      </c>
      <c r="X161">
        <f>SUMIFS('FAOstat _govt exp'!$L:$L,'FAOstat _govt exp'!$J:$J,FAOstat!X$4,'FAOstat _govt exp'!$H:$H,FAOstat!X$3,'FAOstat _govt exp'!$D:$D,FAOstat!$B161)</f>
        <v>2380.35</v>
      </c>
      <c r="Y161">
        <f>SUMIFS('FAOstat _govt exp'!$L:$L,'FAOstat _govt exp'!$J:$J,FAOstat!Y$4,'FAOstat _govt exp'!$H:$H,FAOstat!Y$3,'FAOstat _govt exp'!$D:$D,FAOstat!$B161)</f>
        <v>2702.4</v>
      </c>
      <c r="Z161">
        <f>SUMIFS('FAOstat _govt exp'!$L:$L,'FAOstat _govt exp'!$J:$J,FAOstat!Z$4,'FAOstat _govt exp'!$H:$H,FAOstat!Z$3,'FAOstat _govt exp'!$D:$D,FAOstat!$B161)</f>
        <v>3125.04</v>
      </c>
      <c r="AA161">
        <f>SUMIFS('FAOstat _govt exp'!$L:$L,'FAOstat _govt exp'!$J:$J,FAOstat!AA$4,'FAOstat _govt exp'!$H:$H,FAOstat!AA$3,'FAOstat _govt exp'!$D:$D,FAOstat!$B161)</f>
        <v>3061.04</v>
      </c>
      <c r="AB161">
        <f>SUMIFS('FAOstat _govt exp'!$L:$L,'FAOstat _govt exp'!$J:$J,FAOstat!AB$4,'FAOstat _govt exp'!$H:$H,FAOstat!AB$3,'FAOstat _govt exp'!$D:$D,FAOstat!$B161)</f>
        <v>0</v>
      </c>
      <c r="AC161">
        <f>SUMIFS('FAOstat _govt exp'!$L:$L,'FAOstat _govt exp'!$J:$J,FAOstat!AC$4,'FAOstat _govt exp'!$H:$H,FAOstat!AC$3,'FAOstat _govt exp'!$D:$D,FAOstat!$B161)</f>
        <v>0</v>
      </c>
      <c r="AD161">
        <f>SUMIFS('FAOstat _govt exp'!$L:$L,'FAOstat _govt exp'!$J:$J,FAOstat!AD$4,'FAOstat _govt exp'!$H:$H,FAOstat!AD$3,'FAOstat _govt exp'!$D:$D,FAOstat!$B161)</f>
        <v>0</v>
      </c>
      <c r="AE161">
        <f>SUMIFS('FAOstat _govt exp'!$L:$L,'FAOstat _govt exp'!$J:$J,FAOstat!AE$4,'FAOstat _govt exp'!$H:$H,FAOstat!AE$3,'FAOstat _govt exp'!$D:$D,FAOstat!$B161)</f>
        <v>0</v>
      </c>
      <c r="AF161">
        <f>SUMIFS('FAOstat _govt exp'!$L:$L,'FAOstat _govt exp'!$J:$J,FAOstat!AF$4,'FAOstat _govt exp'!$H:$H,FAOstat!AF$3,'FAOstat _govt exp'!$D:$D,FAOstat!$B161)</f>
        <v>0</v>
      </c>
      <c r="AG161">
        <f>SUMIFS('FAOstat _govt exp'!$L:$L,'FAOstat _govt exp'!$J:$J,FAOstat!AG$4,'FAOstat _govt exp'!$H:$H,FAOstat!AG$3,'FAOstat _govt exp'!$D:$D,FAOstat!$B161)</f>
        <v>0</v>
      </c>
      <c r="AH161">
        <f>SUMIFS('FAOstat _govt exp'!$L:$L,'FAOstat _govt exp'!$J:$J,FAOstat!AH$4,'FAOstat _govt exp'!$H:$H,FAOstat!AH$3,'FAOstat _govt exp'!$D:$D,FAOstat!$B161)</f>
        <v>0</v>
      </c>
      <c r="AI161">
        <f>SUMIFS('FAOstat _govt exp'!$L:$L,'FAOstat _govt exp'!$J:$J,FAOstat!AI$4,'FAOstat _govt exp'!$H:$H,FAOstat!AI$3,'FAOstat _govt exp'!$D:$D,FAOstat!$B161)</f>
        <v>0</v>
      </c>
      <c r="AJ161">
        <f>SUMIFS('FAOstat _govt exp'!$L:$L,'FAOstat _govt exp'!$J:$J,FAOstat!AJ$4,'FAOstat _govt exp'!$H:$H,FAOstat!AJ$3,'FAOstat _govt exp'!$D:$D,FAOstat!$B161)</f>
        <v>0</v>
      </c>
      <c r="AK161">
        <f>SUMIFS('FAOstat _govt exp'!$L:$L,'FAOstat _govt exp'!$J:$J,FAOstat!AK$4,'FAOstat _govt exp'!$H:$H,FAOstat!AK$3,'FAOstat _govt exp'!$D:$D,FAOstat!$B161)</f>
        <v>0</v>
      </c>
      <c r="AL161">
        <f>SUMIFS('FAOstat _govt exp'!$L:$L,'FAOstat _govt exp'!$J:$J,FAOstat!AL$4,'FAOstat _govt exp'!$H:$H,FAOstat!AL$3,'FAOstat _govt exp'!$D:$D,FAOstat!$B161)</f>
        <v>0</v>
      </c>
      <c r="AM161">
        <f>SUMIFS('FAOstat _govt exp'!$L:$L,'FAOstat _govt exp'!$J:$J,FAOstat!AM$4,'FAOstat _govt exp'!$H:$H,FAOstat!AM$3,'FAOstat _govt exp'!$D:$D,FAOstat!$B161)</f>
        <v>0</v>
      </c>
      <c r="AN161">
        <f>SUMIFS('FAOstat _govt exp'!$L:$L,'FAOstat _govt exp'!$J:$J,FAOstat!AN$4,'FAOstat _govt exp'!$H:$H,FAOstat!AN$3,'FAOstat _govt exp'!$D:$D,FAOstat!$B161)</f>
        <v>0</v>
      </c>
      <c r="AO161">
        <f>SUMIFS('FAOstat _govt exp'!$L:$L,'FAOstat _govt exp'!$J:$J,FAOstat!AO$4,'FAOstat _govt exp'!$H:$H,FAOstat!AO$3,'FAOstat _govt exp'!$D:$D,FAOstat!$B161)</f>
        <v>0</v>
      </c>
      <c r="AP161">
        <f>SUMIFS('FAOstat _govt exp'!$L:$L,'FAOstat _govt exp'!$J:$J,FAOstat!AP$4,'FAOstat _govt exp'!$H:$H,FAOstat!AP$3,'FAOstat _govt exp'!$D:$D,FAOstat!$B161)</f>
        <v>0</v>
      </c>
      <c r="AQ161">
        <f>SUMIFS('FAOstat _govt exp'!$L:$L,'FAOstat _govt exp'!$J:$J,FAOstat!AQ$4,'FAOstat _govt exp'!$H:$H,FAOstat!AQ$3,'FAOstat _govt exp'!$D:$D,FAOstat!$B161)</f>
        <v>0</v>
      </c>
      <c r="AR161">
        <f>SUMIFS('FAOstat _govt exp'!$L:$L,'FAOstat _govt exp'!$J:$J,FAOstat!AR$4,'FAOstat _govt exp'!$H:$H,FAOstat!AR$3,'FAOstat _govt exp'!$D:$D,FAOstat!$B161)</f>
        <v>0</v>
      </c>
      <c r="AS161">
        <f>SUMIFS('FAOstat _govt exp'!$L:$L,'FAOstat _govt exp'!$J:$J,FAOstat!AS$4,'FAOstat _govt exp'!$H:$H,FAOstat!AS$3,'FAOstat _govt exp'!$D:$D,FAOstat!$B161)</f>
        <v>0</v>
      </c>
      <c r="AT161">
        <f>SUMIFS('FAOstat _govt exp'!$L:$L,'FAOstat _govt exp'!$J:$J,FAOstat!AT$4,'FAOstat _govt exp'!$H:$H,FAOstat!AT$3,'FAOstat _govt exp'!$D:$D,FAOstat!$B161)</f>
        <v>0</v>
      </c>
      <c r="AU161">
        <f>SUMIFS('FAOstat _govt exp'!$L:$L,'FAOstat _govt exp'!$J:$J,FAOstat!AU$4,'FAOstat _govt exp'!$H:$H,FAOstat!AU$3,'FAOstat _govt exp'!$D:$D,FAOstat!$B161)</f>
        <v>0</v>
      </c>
      <c r="AV161">
        <f>SUMIFS('FAOstat _govt exp'!$L:$L,'FAOstat _govt exp'!$J:$J,FAOstat!AV$4,'FAOstat _govt exp'!$H:$H,FAOstat!AV$3,'FAOstat _govt exp'!$D:$D,FAOstat!$B161)</f>
        <v>0</v>
      </c>
      <c r="AW161">
        <f>SUMIFS('FAOstat _govt exp'!$L:$L,'FAOstat _govt exp'!$J:$J,FAOstat!AW$4,'FAOstat _govt exp'!$H:$H,FAOstat!AW$3,'FAOstat _govt exp'!$D:$D,FAOstat!$B161)</f>
        <v>0</v>
      </c>
      <c r="AX161">
        <f>SUMIFS('FAOstat _govt exp'!$L:$L,'FAOstat _govt exp'!$J:$J,FAOstat!AX$4,'FAOstat _govt exp'!$H:$H,FAOstat!AX$3,'FAOstat _govt exp'!$D:$D,FAOstat!$B161)</f>
        <v>0</v>
      </c>
      <c r="AY161">
        <f>SUMIFS('FAOstat _govt exp'!$L:$L,'FAOstat _govt exp'!$J:$J,FAOstat!AY$4,'FAOstat _govt exp'!$H:$H,FAOstat!AY$3,'FAOstat _govt exp'!$D:$D,FAOstat!$B161)</f>
        <v>0</v>
      </c>
      <c r="AZ161">
        <f>SUMIFS('FAOstat _govt exp'!$L:$L,'FAOstat _govt exp'!$J:$J,FAOstat!AZ$4,'FAOstat _govt exp'!$H:$H,FAOstat!AZ$3,'FAOstat _govt exp'!$D:$D,FAOstat!$B161)</f>
        <v>0</v>
      </c>
      <c r="BA161">
        <f>SUMIFS('FAOstat _govt exp'!$L:$L,'FAOstat _govt exp'!$J:$J,FAOstat!BA$4,'FAOstat _govt exp'!$H:$H,FAOstat!BA$3,'FAOstat _govt exp'!$D:$D,FAOstat!$B161)</f>
        <v>510.63</v>
      </c>
      <c r="BB161">
        <f>SUMIFS('FAOstat _govt exp'!$L:$L,'FAOstat _govt exp'!$J:$J,FAOstat!BB$4,'FAOstat _govt exp'!$H:$H,FAOstat!BB$3,'FAOstat _govt exp'!$D:$D,FAOstat!$B161)</f>
        <v>668.08</v>
      </c>
      <c r="BC161">
        <f>SUMIFS('FAOstat _govt exp'!$L:$L,'FAOstat _govt exp'!$J:$J,FAOstat!BC$4,'FAOstat _govt exp'!$H:$H,FAOstat!BC$3,'FAOstat _govt exp'!$D:$D,FAOstat!$B161)</f>
        <v>705.98</v>
      </c>
      <c r="BD161">
        <f>SUMIFS('FAOstat _govt exp'!$L:$L,'FAOstat _govt exp'!$J:$J,FAOstat!BD$4,'FAOstat _govt exp'!$H:$H,FAOstat!BD$3,'FAOstat _govt exp'!$D:$D,FAOstat!$B161)</f>
        <v>1202.46</v>
      </c>
      <c r="BE161">
        <f>SUMIFS('FAOstat _govt exp'!$L:$L,'FAOstat _govt exp'!$J:$J,FAOstat!BE$4,'FAOstat _govt exp'!$H:$H,FAOstat!BE$3,'FAOstat _govt exp'!$D:$D,FAOstat!$B161)</f>
        <v>1144.77</v>
      </c>
      <c r="BF161">
        <f>SUMIFS('FAOstat _govt exp'!$L:$L,'FAOstat _govt exp'!$J:$J,FAOstat!BF$4,'FAOstat _govt exp'!$H:$H,FAOstat!BF$3,'FAOstat _govt exp'!$D:$D,FAOstat!$B161)</f>
        <v>0</v>
      </c>
      <c r="BG161">
        <f>SUMIFS('FAOstat _govt exp'!$L:$L,'FAOstat _govt exp'!$J:$J,FAOstat!BG$4,'FAOstat _govt exp'!$H:$H,FAOstat!BG$3,'FAOstat _govt exp'!$D:$D,FAOstat!$B161)</f>
        <v>0</v>
      </c>
      <c r="BH161">
        <f>SUMIFS('FAOstat _govt exp'!$L:$L,'FAOstat _govt exp'!$J:$J,FAOstat!BH$4,'FAOstat _govt exp'!$H:$H,FAOstat!BH$3,'FAOstat _govt exp'!$D:$D,FAOstat!$B161)</f>
        <v>0</v>
      </c>
      <c r="BI161">
        <f>SUMIFS('FAOstat _govt exp'!$L:$L,'FAOstat _govt exp'!$J:$J,FAOstat!BI$4,'FAOstat _govt exp'!$H:$H,FAOstat!BI$3,'FAOstat _govt exp'!$D:$D,FAOstat!$B161)</f>
        <v>0</v>
      </c>
      <c r="BJ161">
        <f>SUMIFS('FAOstat _govt exp'!$L:$L,'FAOstat _govt exp'!$J:$J,FAOstat!BJ$4,'FAOstat _govt exp'!$H:$H,FAOstat!BJ$3,'FAOstat _govt exp'!$D:$D,FAOstat!$B161)</f>
        <v>0</v>
      </c>
      <c r="BK161">
        <f>SUMIFS('FAOstat _govt exp'!$L:$L,'FAOstat _govt exp'!$J:$J,FAOstat!BK$4,'FAOstat _govt exp'!$H:$H,FAOstat!BK$3,'FAOstat _govt exp'!$D:$D,FAOstat!$B161)</f>
        <v>0</v>
      </c>
      <c r="BL161">
        <f>SUMIFS('FAOstat _govt exp'!$L:$L,'FAOstat _govt exp'!$J:$J,FAOstat!BL$4,'FAOstat _govt exp'!$H:$H,FAOstat!BL$3,'FAOstat _govt exp'!$D:$D,FAOstat!$B161)</f>
        <v>0</v>
      </c>
      <c r="BM161">
        <f>SUMIFS('FAOstat _govt exp'!$L:$L,'FAOstat _govt exp'!$J:$J,FAOstat!BM$4,'FAOstat _govt exp'!$H:$H,FAOstat!BM$3,'FAOstat _govt exp'!$D:$D,FAOstat!$B161)</f>
        <v>0</v>
      </c>
      <c r="BN161">
        <f>SUMIFS('FAOstat _govt exp'!$L:$L,'FAOstat _govt exp'!$J:$J,FAOstat!BN$4,'FAOstat _govt exp'!$H:$H,FAOstat!BN$3,'FAOstat _govt exp'!$D:$D,FAOstat!$B161)</f>
        <v>0</v>
      </c>
      <c r="BO161">
        <f>SUMIFS('FAOstat _govt exp'!$L:$L,'FAOstat _govt exp'!$J:$J,FAOstat!BO$4,'FAOstat _govt exp'!$H:$H,FAOstat!BO$3,'FAOstat _govt exp'!$D:$D,FAOstat!$B161)</f>
        <v>0</v>
      </c>
      <c r="BP161">
        <f>SUMIFS('FAOstat _govt exp'!$L:$L,'FAOstat _govt exp'!$J:$J,FAOstat!BP$4,'FAOstat _govt exp'!$H:$H,FAOstat!BP$3,'FAOstat _govt exp'!$D:$D,FAOstat!$B161)</f>
        <v>0</v>
      </c>
      <c r="BQ161">
        <f>SUMIFS('FAOstat _govt exp'!$L:$L,'FAOstat _govt exp'!$J:$J,FAOstat!BQ$4,'FAOstat _govt exp'!$H:$H,FAOstat!BQ$3,'FAOstat _govt exp'!$D:$D,FAOstat!$B161)</f>
        <v>0</v>
      </c>
      <c r="BR161">
        <f>SUMIFS('FAOstat _govt exp'!$L:$L,'FAOstat _govt exp'!$J:$J,FAOstat!BR$4,'FAOstat _govt exp'!$H:$H,FAOstat!BR$3,'FAOstat _govt exp'!$D:$D,FAOstat!$B161)</f>
        <v>0</v>
      </c>
      <c r="BS161">
        <f>SUMIFS('FAOstat _govt exp'!$L:$L,'FAOstat _govt exp'!$J:$J,FAOstat!BS$4,'FAOstat _govt exp'!$H:$H,FAOstat!BS$3,'FAOstat _govt exp'!$D:$D,FAOstat!$B161)</f>
        <v>0</v>
      </c>
      <c r="BT161">
        <f>SUMIFS('FAOstat _govt exp'!$L:$L,'FAOstat _govt exp'!$J:$J,FAOstat!BT$4,'FAOstat _govt exp'!$H:$H,FAOstat!BT$3,'FAOstat _govt exp'!$D:$D,FAOstat!$B161)</f>
        <v>0</v>
      </c>
      <c r="BU161">
        <f>SUMIFS('FAOstat _govt exp'!$L:$L,'FAOstat _govt exp'!$J:$J,FAOstat!BU$4,'FAOstat _govt exp'!$H:$H,FAOstat!BU$3,'FAOstat _govt exp'!$D:$D,FAOstat!$B161)</f>
        <v>0</v>
      </c>
      <c r="BV161">
        <f>SUMIFS('FAOstat _govt exp'!$L:$L,'FAOstat _govt exp'!$J:$J,FAOstat!BV$4,'FAOstat _govt exp'!$H:$H,FAOstat!BV$3,'FAOstat _govt exp'!$D:$D,FAOstat!$B161)</f>
        <v>0</v>
      </c>
      <c r="BW161">
        <f>SUMIFS('FAOstat _govt exp'!$L:$L,'FAOstat _govt exp'!$J:$J,FAOstat!BW$4,'FAOstat _govt exp'!$H:$H,FAOstat!BW$3,'FAOstat _govt exp'!$D:$D,FAOstat!$B161)</f>
        <v>0</v>
      </c>
      <c r="BX161">
        <f>SUMIFS('FAOstat _govt exp'!$L:$L,'FAOstat _govt exp'!$J:$J,FAOstat!BX$4,'FAOstat _govt exp'!$H:$H,FAOstat!BX$3,'FAOstat _govt exp'!$D:$D,FAOstat!$B161)</f>
        <v>0</v>
      </c>
      <c r="BY161">
        <f>SUMIFS('FAOstat _govt exp'!$L:$L,'FAOstat _govt exp'!$J:$J,FAOstat!BY$4,'FAOstat _govt exp'!$H:$H,FAOstat!BY$3,'FAOstat _govt exp'!$D:$D,FAOstat!$B161)</f>
        <v>0</v>
      </c>
      <c r="BZ161">
        <f>SUMIFS('FAOstat _govt exp'!$L:$L,'FAOstat _govt exp'!$J:$J,FAOstat!BZ$4,'FAOstat _govt exp'!$H:$H,FAOstat!BZ$3,'FAOstat _govt exp'!$D:$D,FAOstat!$B161)</f>
        <v>0</v>
      </c>
      <c r="CA161">
        <f>SUMIFS('FAOstat _govt exp'!$L:$L,'FAOstat _govt exp'!$J:$J,FAOstat!CA$4,'FAOstat _govt exp'!$H:$H,FAOstat!CA$3,'FAOstat _govt exp'!$D:$D,FAOstat!$B161)</f>
        <v>0</v>
      </c>
      <c r="CB161">
        <f>SUMIFS('FAOstat _govt exp'!$L:$L,'FAOstat _govt exp'!$J:$J,FAOstat!CB$4,'FAOstat _govt exp'!$H:$H,FAOstat!CB$3,'FAOstat _govt exp'!$D:$D,FAOstat!$B161)</f>
        <v>0</v>
      </c>
      <c r="CC161">
        <f>SUMIFS('FAOstat _govt exp'!$L:$L,'FAOstat _govt exp'!$J:$J,FAOstat!CC$4,'FAOstat _govt exp'!$H:$H,FAOstat!CC$3,'FAOstat _govt exp'!$D:$D,FAOstat!$B161)</f>
        <v>0</v>
      </c>
      <c r="CD161">
        <f>SUMIFS('FAOstat _govt exp'!$L:$L,'FAOstat _govt exp'!$J:$J,FAOstat!CD$4,'FAOstat _govt exp'!$H:$H,FAOstat!CD$3,'FAOstat _govt exp'!$D:$D,FAOstat!$B161)</f>
        <v>0</v>
      </c>
      <c r="CE161" s="4">
        <f>SUMIFS('FAOstat_value added'!$L:$L,'FAOstat_value added'!$J:$J,FAOstat!CE$4,'FAOstat_value added'!$D:$D,FAOstat!$B161)</f>
        <v>21306.503669999998</v>
      </c>
      <c r="CF161" s="4">
        <f>IF(SUMIFS('FAOstat_value added'!$L:$L,'FAOstat_value added'!$J:$J,FAOstat!CF$4,'FAOstat_value added'!$D:$D,FAOstat!$B161)=0,CE161*(1+Assumptions!$C$10),SUMIFS('FAOstat_value added'!$L:$L,'FAOstat_value added'!$J:$J,FAOstat!CF$4,'FAOstat_value added'!$D:$D,FAOstat!$B161))</f>
        <v>26522.025368999999</v>
      </c>
      <c r="CG161" s="4">
        <f>IF(SUMIFS('FAOstat_value added'!$L:$L,'FAOstat_value added'!$J:$J,FAOstat!CG$4,'FAOstat_value added'!$D:$D,FAOstat!$B161)=0,CF161*(1+Assumptions!$C$10),SUMIFS('FAOstat_value added'!$L:$L,'FAOstat_value added'!$J:$J,FAOstat!CG$4,'FAOstat_value added'!$D:$D,FAOstat!$B161))</f>
        <v>29950.767510999998</v>
      </c>
      <c r="CH161" s="4">
        <f>IF(SUMIFS('FAOstat_value added'!$L:$L,'FAOstat_value added'!$J:$J,FAOstat!CH$4,'FAOstat_value added'!$D:$D,FAOstat!$B161)=0,CG161*(1+Assumptions!$C$10),SUMIFS('FAOstat_value added'!$L:$L,'FAOstat_value added'!$J:$J,FAOstat!CH$4,'FAOstat_value added'!$D:$D,FAOstat!$B161))</f>
        <v>30757.624239000001</v>
      </c>
      <c r="CI161" s="4">
        <f>IF(SUMIFS('FAOstat_value added'!$L:$L,'FAOstat_value added'!$J:$J,FAOstat!CI$4,'FAOstat_value added'!$D:$D,FAOstat!$B161)=0,CH161*(1+Assumptions!$C$10),SUMIFS('FAOstat_value added'!$L:$L,'FAOstat_value added'!$J:$J,FAOstat!CI$4,'FAOstat_value added'!$D:$D,FAOstat!$B161))</f>
        <v>32956.743900000001</v>
      </c>
      <c r="CJ161" s="4">
        <f>IF(SUMIFS('FAOstat_value added'!$L:$L,'FAOstat_value added'!$J:$J,FAOstat!CJ$4,'FAOstat_value added'!$D:$D,FAOstat!$B161)=0,CI161*(1+Assumptions!$C$10),SUMIFS('FAOstat_value added'!$L:$L,'FAOstat_value added'!$J:$J,FAOstat!CJ$4,'FAOstat_value added'!$D:$D,FAOstat!$B161))</f>
        <v>32835.950171999997</v>
      </c>
      <c r="CK161" s="4">
        <f>IF(SUMIFS('FAOstat_value added'!$L:$L,'FAOstat_value added'!$J:$J,FAOstat!CK$4,'FAOstat_value added'!$D:$D,FAOstat!$B161)=0,CJ161*(1+Assumptions!$C$10),SUMIFS('FAOstat_value added'!$L:$L,'FAOstat_value added'!$J:$J,FAOstat!CK$4,'FAOstat_value added'!$D:$D,FAOstat!$B161))</f>
        <v>33500.335720000003</v>
      </c>
      <c r="CL161" s="4">
        <f>IF(SUMIFS('FAOstat_value added'!$L:$L,'FAOstat_value added'!$J:$J,FAOstat!CL$4,'FAOstat_value added'!$D:$D,FAOstat!$B161)=0,CK161*(1+Assumptions!$C$10),SUMIFS('FAOstat_value added'!$L:$L,'FAOstat_value added'!$J:$J,FAOstat!CL$4,'FAOstat_value added'!$D:$D,FAOstat!$B161))</f>
        <v>34338.774273000003</v>
      </c>
      <c r="CM161" s="4">
        <f>IF(SUMIFS('FAOstat_value added'!$L:$L,'FAOstat_value added'!$J:$J,FAOstat!CM$4,'FAOstat_value added'!$D:$D,FAOstat!$B161)=0,CL161*(1+Assumptions!$C$10),SUMIFS('FAOstat_value added'!$L:$L,'FAOstat_value added'!$J:$J,FAOstat!CM$4,'FAOstat_value added'!$D:$D,FAOstat!$B161))</f>
        <v>35689.683015000002</v>
      </c>
      <c r="CN161" s="4">
        <f>IF(SUMIFS('FAOstat_value added'!$L:$L,'FAOstat_value added'!$J:$J,FAOstat!CN$4,'FAOstat_value added'!$D:$D,FAOstat!$B161)=0,CM161*(1+Assumptions!$C$10),SUMIFS('FAOstat_value added'!$L:$L,'FAOstat_value added'!$J:$J,FAOstat!CN$4,'FAOstat_value added'!$D:$D,FAOstat!$B161))</f>
        <v>36403.4766753</v>
      </c>
      <c r="CO161" s="36">
        <f t="shared" si="70"/>
        <v>-1</v>
      </c>
    </row>
    <row r="162" spans="2:93" x14ac:dyDescent="0.35">
      <c r="B162" t="s">
        <v>349</v>
      </c>
      <c r="C162">
        <f t="shared" si="50"/>
        <v>0</v>
      </c>
      <c r="D162">
        <f t="shared" si="51"/>
        <v>0</v>
      </c>
      <c r="E162">
        <f t="shared" si="52"/>
        <v>0</v>
      </c>
      <c r="F162">
        <f t="shared" si="53"/>
        <v>0</v>
      </c>
      <c r="G162">
        <f t="shared" si="54"/>
        <v>0</v>
      </c>
      <c r="H162">
        <f t="shared" si="55"/>
        <v>0</v>
      </c>
      <c r="I162">
        <f t="shared" si="56"/>
        <v>0</v>
      </c>
      <c r="J162">
        <f t="shared" si="57"/>
        <v>0</v>
      </c>
      <c r="K162">
        <f t="shared" si="58"/>
        <v>0</v>
      </c>
      <c r="L162">
        <f t="shared" si="59"/>
        <v>0</v>
      </c>
      <c r="M162" s="4">
        <f t="shared" si="60"/>
        <v>1482.29</v>
      </c>
      <c r="N162" s="4">
        <f t="shared" si="61"/>
        <v>1707.83</v>
      </c>
      <c r="O162" s="4">
        <f t="shared" si="62"/>
        <v>2002.59</v>
      </c>
      <c r="P162" s="4">
        <f t="shared" si="63"/>
        <v>0</v>
      </c>
      <c r="Q162" s="4">
        <f t="shared" si="64"/>
        <v>0</v>
      </c>
      <c r="R162" s="4">
        <f t="shared" si="65"/>
        <v>0</v>
      </c>
      <c r="S162" s="4">
        <f t="shared" si="66"/>
        <v>0</v>
      </c>
      <c r="T162" s="4">
        <f t="shared" si="67"/>
        <v>0</v>
      </c>
      <c r="U162" s="4">
        <f t="shared" si="68"/>
        <v>0</v>
      </c>
      <c r="V162" s="4">
        <f t="shared" si="69"/>
        <v>0</v>
      </c>
      <c r="W162">
        <f>SUMIFS('FAOstat _govt exp'!$L:$L,'FAOstat _govt exp'!$J:$J,FAOstat!W$4,'FAOstat _govt exp'!$H:$H,FAOstat!W$3,'FAOstat _govt exp'!$D:$D,FAOstat!$B162)</f>
        <v>0</v>
      </c>
      <c r="X162">
        <f>SUMIFS('FAOstat _govt exp'!$L:$L,'FAOstat _govt exp'!$J:$J,FAOstat!X$4,'FAOstat _govt exp'!$H:$H,FAOstat!X$3,'FAOstat _govt exp'!$D:$D,FAOstat!$B162)</f>
        <v>0</v>
      </c>
      <c r="Y162">
        <f>SUMIFS('FAOstat _govt exp'!$L:$L,'FAOstat _govt exp'!$J:$J,FAOstat!Y$4,'FAOstat _govt exp'!$H:$H,FAOstat!Y$3,'FAOstat _govt exp'!$D:$D,FAOstat!$B162)</f>
        <v>0</v>
      </c>
      <c r="Z162">
        <f>SUMIFS('FAOstat _govt exp'!$L:$L,'FAOstat _govt exp'!$J:$J,FAOstat!Z$4,'FAOstat _govt exp'!$H:$H,FAOstat!Z$3,'FAOstat _govt exp'!$D:$D,FAOstat!$B162)</f>
        <v>0</v>
      </c>
      <c r="AA162">
        <f>SUMIFS('FAOstat _govt exp'!$L:$L,'FAOstat _govt exp'!$J:$J,FAOstat!AA$4,'FAOstat _govt exp'!$H:$H,FAOstat!AA$3,'FAOstat _govt exp'!$D:$D,FAOstat!$B162)</f>
        <v>0</v>
      </c>
      <c r="AB162">
        <f>SUMIFS('FAOstat _govt exp'!$L:$L,'FAOstat _govt exp'!$J:$J,FAOstat!AB$4,'FAOstat _govt exp'!$H:$H,FAOstat!AB$3,'FAOstat _govt exp'!$D:$D,FAOstat!$B162)</f>
        <v>0</v>
      </c>
      <c r="AC162">
        <f>SUMIFS('FAOstat _govt exp'!$L:$L,'FAOstat _govt exp'!$J:$J,FAOstat!AC$4,'FAOstat _govt exp'!$H:$H,FAOstat!AC$3,'FAOstat _govt exp'!$D:$D,FAOstat!$B162)</f>
        <v>0</v>
      </c>
      <c r="AD162">
        <f>SUMIFS('FAOstat _govt exp'!$L:$L,'FAOstat _govt exp'!$J:$J,FAOstat!AD$4,'FAOstat _govt exp'!$H:$H,FAOstat!AD$3,'FAOstat _govt exp'!$D:$D,FAOstat!$B162)</f>
        <v>0</v>
      </c>
      <c r="AE162">
        <f>SUMIFS('FAOstat _govt exp'!$L:$L,'FAOstat _govt exp'!$J:$J,FAOstat!AE$4,'FAOstat _govt exp'!$H:$H,FAOstat!AE$3,'FAOstat _govt exp'!$D:$D,FAOstat!$B162)</f>
        <v>0</v>
      </c>
      <c r="AF162">
        <f>SUMIFS('FAOstat _govt exp'!$L:$L,'FAOstat _govt exp'!$J:$J,FAOstat!AF$4,'FAOstat _govt exp'!$H:$H,FAOstat!AF$3,'FAOstat _govt exp'!$D:$D,FAOstat!$B162)</f>
        <v>0</v>
      </c>
      <c r="AG162">
        <f>SUMIFS('FAOstat _govt exp'!$L:$L,'FAOstat _govt exp'!$J:$J,FAOstat!AG$4,'FAOstat _govt exp'!$H:$H,FAOstat!AG$3,'FAOstat _govt exp'!$D:$D,FAOstat!$B162)</f>
        <v>1482.29</v>
      </c>
      <c r="AH162">
        <f>SUMIFS('FAOstat _govt exp'!$L:$L,'FAOstat _govt exp'!$J:$J,FAOstat!AH$4,'FAOstat _govt exp'!$H:$H,FAOstat!AH$3,'FAOstat _govt exp'!$D:$D,FAOstat!$B162)</f>
        <v>1707.83</v>
      </c>
      <c r="AI162">
        <f>SUMIFS('FAOstat _govt exp'!$L:$L,'FAOstat _govt exp'!$J:$J,FAOstat!AI$4,'FAOstat _govt exp'!$H:$H,FAOstat!AI$3,'FAOstat _govt exp'!$D:$D,FAOstat!$B162)</f>
        <v>2002.59</v>
      </c>
      <c r="AJ162">
        <f>SUMIFS('FAOstat _govt exp'!$L:$L,'FAOstat _govt exp'!$J:$J,FAOstat!AJ$4,'FAOstat _govt exp'!$H:$H,FAOstat!AJ$3,'FAOstat _govt exp'!$D:$D,FAOstat!$B162)</f>
        <v>0</v>
      </c>
      <c r="AK162">
        <f>SUMIFS('FAOstat _govt exp'!$L:$L,'FAOstat _govt exp'!$J:$J,FAOstat!AK$4,'FAOstat _govt exp'!$H:$H,FAOstat!AK$3,'FAOstat _govt exp'!$D:$D,FAOstat!$B162)</f>
        <v>0</v>
      </c>
      <c r="AL162">
        <f>SUMIFS('FAOstat _govt exp'!$L:$L,'FAOstat _govt exp'!$J:$J,FAOstat!AL$4,'FAOstat _govt exp'!$H:$H,FAOstat!AL$3,'FAOstat _govt exp'!$D:$D,FAOstat!$B162)</f>
        <v>0</v>
      </c>
      <c r="AM162">
        <f>SUMIFS('FAOstat _govt exp'!$L:$L,'FAOstat _govt exp'!$J:$J,FAOstat!AM$4,'FAOstat _govt exp'!$H:$H,FAOstat!AM$3,'FAOstat _govt exp'!$D:$D,FAOstat!$B162)</f>
        <v>0</v>
      </c>
      <c r="AN162">
        <f>SUMIFS('FAOstat _govt exp'!$L:$L,'FAOstat _govt exp'!$J:$J,FAOstat!AN$4,'FAOstat _govt exp'!$H:$H,FAOstat!AN$3,'FAOstat _govt exp'!$D:$D,FAOstat!$B162)</f>
        <v>0</v>
      </c>
      <c r="AO162">
        <f>SUMIFS('FAOstat _govt exp'!$L:$L,'FAOstat _govt exp'!$J:$J,FAOstat!AO$4,'FAOstat _govt exp'!$H:$H,FAOstat!AO$3,'FAOstat _govt exp'!$D:$D,FAOstat!$B162)</f>
        <v>0</v>
      </c>
      <c r="AP162">
        <f>SUMIFS('FAOstat _govt exp'!$L:$L,'FAOstat _govt exp'!$J:$J,FAOstat!AP$4,'FAOstat _govt exp'!$H:$H,FAOstat!AP$3,'FAOstat _govt exp'!$D:$D,FAOstat!$B162)</f>
        <v>0</v>
      </c>
      <c r="AQ162">
        <f>SUMIFS('FAOstat _govt exp'!$L:$L,'FAOstat _govt exp'!$J:$J,FAOstat!AQ$4,'FAOstat _govt exp'!$H:$H,FAOstat!AQ$3,'FAOstat _govt exp'!$D:$D,FAOstat!$B162)</f>
        <v>0</v>
      </c>
      <c r="AR162">
        <f>SUMIFS('FAOstat _govt exp'!$L:$L,'FAOstat _govt exp'!$J:$J,FAOstat!AR$4,'FAOstat _govt exp'!$H:$H,FAOstat!AR$3,'FAOstat _govt exp'!$D:$D,FAOstat!$B162)</f>
        <v>0</v>
      </c>
      <c r="AS162">
        <f>SUMIFS('FAOstat _govt exp'!$L:$L,'FAOstat _govt exp'!$J:$J,FAOstat!AS$4,'FAOstat _govt exp'!$H:$H,FAOstat!AS$3,'FAOstat _govt exp'!$D:$D,FAOstat!$B162)</f>
        <v>0</v>
      </c>
      <c r="AT162">
        <f>SUMIFS('FAOstat _govt exp'!$L:$L,'FAOstat _govt exp'!$J:$J,FAOstat!AT$4,'FAOstat _govt exp'!$H:$H,FAOstat!AT$3,'FAOstat _govt exp'!$D:$D,FAOstat!$B162)</f>
        <v>0</v>
      </c>
      <c r="AU162">
        <f>SUMIFS('FAOstat _govt exp'!$L:$L,'FAOstat _govt exp'!$J:$J,FAOstat!AU$4,'FAOstat _govt exp'!$H:$H,FAOstat!AU$3,'FAOstat _govt exp'!$D:$D,FAOstat!$B162)</f>
        <v>0</v>
      </c>
      <c r="AV162">
        <f>SUMIFS('FAOstat _govt exp'!$L:$L,'FAOstat _govt exp'!$J:$J,FAOstat!AV$4,'FAOstat _govt exp'!$H:$H,FAOstat!AV$3,'FAOstat _govt exp'!$D:$D,FAOstat!$B162)</f>
        <v>0</v>
      </c>
      <c r="AW162">
        <f>SUMIFS('FAOstat _govt exp'!$L:$L,'FAOstat _govt exp'!$J:$J,FAOstat!AW$4,'FAOstat _govt exp'!$H:$H,FAOstat!AW$3,'FAOstat _govt exp'!$D:$D,FAOstat!$B162)</f>
        <v>0</v>
      </c>
      <c r="AX162">
        <f>SUMIFS('FAOstat _govt exp'!$L:$L,'FAOstat _govt exp'!$J:$J,FAOstat!AX$4,'FAOstat _govt exp'!$H:$H,FAOstat!AX$3,'FAOstat _govt exp'!$D:$D,FAOstat!$B162)</f>
        <v>0</v>
      </c>
      <c r="AY162">
        <f>SUMIFS('FAOstat _govt exp'!$L:$L,'FAOstat _govt exp'!$J:$J,FAOstat!AY$4,'FAOstat _govt exp'!$H:$H,FAOstat!AY$3,'FAOstat _govt exp'!$D:$D,FAOstat!$B162)</f>
        <v>0</v>
      </c>
      <c r="AZ162">
        <f>SUMIFS('FAOstat _govt exp'!$L:$L,'FAOstat _govt exp'!$J:$J,FAOstat!AZ$4,'FAOstat _govt exp'!$H:$H,FAOstat!AZ$3,'FAOstat _govt exp'!$D:$D,FAOstat!$B162)</f>
        <v>0</v>
      </c>
      <c r="BA162">
        <f>SUMIFS('FAOstat _govt exp'!$L:$L,'FAOstat _govt exp'!$J:$J,FAOstat!BA$4,'FAOstat _govt exp'!$H:$H,FAOstat!BA$3,'FAOstat _govt exp'!$D:$D,FAOstat!$B162)</f>
        <v>0</v>
      </c>
      <c r="BB162">
        <f>SUMIFS('FAOstat _govt exp'!$L:$L,'FAOstat _govt exp'!$J:$J,FAOstat!BB$4,'FAOstat _govt exp'!$H:$H,FAOstat!BB$3,'FAOstat _govt exp'!$D:$D,FAOstat!$B162)</f>
        <v>0</v>
      </c>
      <c r="BC162">
        <f>SUMIFS('FAOstat _govt exp'!$L:$L,'FAOstat _govt exp'!$J:$J,FAOstat!BC$4,'FAOstat _govt exp'!$H:$H,FAOstat!BC$3,'FAOstat _govt exp'!$D:$D,FAOstat!$B162)</f>
        <v>0</v>
      </c>
      <c r="BD162">
        <f>SUMIFS('FAOstat _govt exp'!$L:$L,'FAOstat _govt exp'!$J:$J,FAOstat!BD$4,'FAOstat _govt exp'!$H:$H,FAOstat!BD$3,'FAOstat _govt exp'!$D:$D,FAOstat!$B162)</f>
        <v>0</v>
      </c>
      <c r="BE162">
        <f>SUMIFS('FAOstat _govt exp'!$L:$L,'FAOstat _govt exp'!$J:$J,FAOstat!BE$4,'FAOstat _govt exp'!$H:$H,FAOstat!BE$3,'FAOstat _govt exp'!$D:$D,FAOstat!$B162)</f>
        <v>0</v>
      </c>
      <c r="BF162">
        <f>SUMIFS('FAOstat _govt exp'!$L:$L,'FAOstat _govt exp'!$J:$J,FAOstat!BF$4,'FAOstat _govt exp'!$H:$H,FAOstat!BF$3,'FAOstat _govt exp'!$D:$D,FAOstat!$B162)</f>
        <v>0</v>
      </c>
      <c r="BG162">
        <f>SUMIFS('FAOstat _govt exp'!$L:$L,'FAOstat _govt exp'!$J:$J,FAOstat!BG$4,'FAOstat _govt exp'!$H:$H,FAOstat!BG$3,'FAOstat _govt exp'!$D:$D,FAOstat!$B162)</f>
        <v>0</v>
      </c>
      <c r="BH162">
        <f>SUMIFS('FAOstat _govt exp'!$L:$L,'FAOstat _govt exp'!$J:$J,FAOstat!BH$4,'FAOstat _govt exp'!$H:$H,FAOstat!BH$3,'FAOstat _govt exp'!$D:$D,FAOstat!$B162)</f>
        <v>0</v>
      </c>
      <c r="BI162">
        <f>SUMIFS('FAOstat _govt exp'!$L:$L,'FAOstat _govt exp'!$J:$J,FAOstat!BI$4,'FAOstat _govt exp'!$H:$H,FAOstat!BI$3,'FAOstat _govt exp'!$D:$D,FAOstat!$B162)</f>
        <v>0</v>
      </c>
      <c r="BJ162">
        <f>SUMIFS('FAOstat _govt exp'!$L:$L,'FAOstat _govt exp'!$J:$J,FAOstat!BJ$4,'FAOstat _govt exp'!$H:$H,FAOstat!BJ$3,'FAOstat _govt exp'!$D:$D,FAOstat!$B162)</f>
        <v>0</v>
      </c>
      <c r="BK162">
        <f>SUMIFS('FAOstat _govt exp'!$L:$L,'FAOstat _govt exp'!$J:$J,FAOstat!BK$4,'FAOstat _govt exp'!$H:$H,FAOstat!BK$3,'FAOstat _govt exp'!$D:$D,FAOstat!$B162)</f>
        <v>0</v>
      </c>
      <c r="BL162">
        <f>SUMIFS('FAOstat _govt exp'!$L:$L,'FAOstat _govt exp'!$J:$J,FAOstat!BL$4,'FAOstat _govt exp'!$H:$H,FAOstat!BL$3,'FAOstat _govt exp'!$D:$D,FAOstat!$B162)</f>
        <v>0</v>
      </c>
      <c r="BM162">
        <f>SUMIFS('FAOstat _govt exp'!$L:$L,'FAOstat _govt exp'!$J:$J,FAOstat!BM$4,'FAOstat _govt exp'!$H:$H,FAOstat!BM$3,'FAOstat _govt exp'!$D:$D,FAOstat!$B162)</f>
        <v>0</v>
      </c>
      <c r="BN162">
        <f>SUMIFS('FAOstat _govt exp'!$L:$L,'FAOstat _govt exp'!$J:$J,FAOstat!BN$4,'FAOstat _govt exp'!$H:$H,FAOstat!BN$3,'FAOstat _govt exp'!$D:$D,FAOstat!$B162)</f>
        <v>0</v>
      </c>
      <c r="BO162">
        <f>SUMIFS('FAOstat _govt exp'!$L:$L,'FAOstat _govt exp'!$J:$J,FAOstat!BO$4,'FAOstat _govt exp'!$H:$H,FAOstat!BO$3,'FAOstat _govt exp'!$D:$D,FAOstat!$B162)</f>
        <v>0</v>
      </c>
      <c r="BP162">
        <f>SUMIFS('FAOstat _govt exp'!$L:$L,'FAOstat _govt exp'!$J:$J,FAOstat!BP$4,'FAOstat _govt exp'!$H:$H,FAOstat!BP$3,'FAOstat _govt exp'!$D:$D,FAOstat!$B162)</f>
        <v>0</v>
      </c>
      <c r="BQ162">
        <f>SUMIFS('FAOstat _govt exp'!$L:$L,'FAOstat _govt exp'!$J:$J,FAOstat!BQ$4,'FAOstat _govt exp'!$H:$H,FAOstat!BQ$3,'FAOstat _govt exp'!$D:$D,FAOstat!$B162)</f>
        <v>0</v>
      </c>
      <c r="BR162">
        <f>SUMIFS('FAOstat _govt exp'!$L:$L,'FAOstat _govt exp'!$J:$J,FAOstat!BR$4,'FAOstat _govt exp'!$H:$H,FAOstat!BR$3,'FAOstat _govt exp'!$D:$D,FAOstat!$B162)</f>
        <v>0</v>
      </c>
      <c r="BS162">
        <f>SUMIFS('FAOstat _govt exp'!$L:$L,'FAOstat _govt exp'!$J:$J,FAOstat!BS$4,'FAOstat _govt exp'!$H:$H,FAOstat!BS$3,'FAOstat _govt exp'!$D:$D,FAOstat!$B162)</f>
        <v>0</v>
      </c>
      <c r="BT162">
        <f>SUMIFS('FAOstat _govt exp'!$L:$L,'FAOstat _govt exp'!$J:$J,FAOstat!BT$4,'FAOstat _govt exp'!$H:$H,FAOstat!BT$3,'FAOstat _govt exp'!$D:$D,FAOstat!$B162)</f>
        <v>0</v>
      </c>
      <c r="BU162">
        <f>SUMIFS('FAOstat _govt exp'!$L:$L,'FAOstat _govt exp'!$J:$J,FAOstat!BU$4,'FAOstat _govt exp'!$H:$H,FAOstat!BU$3,'FAOstat _govt exp'!$D:$D,FAOstat!$B162)</f>
        <v>0</v>
      </c>
      <c r="BV162">
        <f>SUMIFS('FAOstat _govt exp'!$L:$L,'FAOstat _govt exp'!$J:$J,FAOstat!BV$4,'FAOstat _govt exp'!$H:$H,FAOstat!BV$3,'FAOstat _govt exp'!$D:$D,FAOstat!$B162)</f>
        <v>0</v>
      </c>
      <c r="BW162">
        <f>SUMIFS('FAOstat _govt exp'!$L:$L,'FAOstat _govt exp'!$J:$J,FAOstat!BW$4,'FAOstat _govt exp'!$H:$H,FAOstat!BW$3,'FAOstat _govt exp'!$D:$D,FAOstat!$B162)</f>
        <v>0</v>
      </c>
      <c r="BX162">
        <f>SUMIFS('FAOstat _govt exp'!$L:$L,'FAOstat _govt exp'!$J:$J,FAOstat!BX$4,'FAOstat _govt exp'!$H:$H,FAOstat!BX$3,'FAOstat _govt exp'!$D:$D,FAOstat!$B162)</f>
        <v>0</v>
      </c>
      <c r="BY162">
        <f>SUMIFS('FAOstat _govt exp'!$L:$L,'FAOstat _govt exp'!$J:$J,FAOstat!BY$4,'FAOstat _govt exp'!$H:$H,FAOstat!BY$3,'FAOstat _govt exp'!$D:$D,FAOstat!$B162)</f>
        <v>0</v>
      </c>
      <c r="BZ162">
        <f>SUMIFS('FAOstat _govt exp'!$L:$L,'FAOstat _govt exp'!$J:$J,FAOstat!BZ$4,'FAOstat _govt exp'!$H:$H,FAOstat!BZ$3,'FAOstat _govt exp'!$D:$D,FAOstat!$B162)</f>
        <v>0</v>
      </c>
      <c r="CA162">
        <f>SUMIFS('FAOstat _govt exp'!$L:$L,'FAOstat _govt exp'!$J:$J,FAOstat!CA$4,'FAOstat _govt exp'!$H:$H,FAOstat!CA$3,'FAOstat _govt exp'!$D:$D,FAOstat!$B162)</f>
        <v>0</v>
      </c>
      <c r="CB162">
        <f>SUMIFS('FAOstat _govt exp'!$L:$L,'FAOstat _govt exp'!$J:$J,FAOstat!CB$4,'FAOstat _govt exp'!$H:$H,FAOstat!CB$3,'FAOstat _govt exp'!$D:$D,FAOstat!$B162)</f>
        <v>0</v>
      </c>
      <c r="CC162">
        <f>SUMIFS('FAOstat _govt exp'!$L:$L,'FAOstat _govt exp'!$J:$J,FAOstat!CC$4,'FAOstat _govt exp'!$H:$H,FAOstat!CC$3,'FAOstat _govt exp'!$D:$D,FAOstat!$B162)</f>
        <v>0</v>
      </c>
      <c r="CD162">
        <f>SUMIFS('FAOstat _govt exp'!$L:$L,'FAOstat _govt exp'!$J:$J,FAOstat!CD$4,'FAOstat _govt exp'!$H:$H,FAOstat!CD$3,'FAOstat _govt exp'!$D:$D,FAOstat!$B162)</f>
        <v>0</v>
      </c>
      <c r="CE162" s="4">
        <f>SUMIFS('FAOstat_value added'!$L:$L,'FAOstat_value added'!$J:$J,FAOstat!CE$4,'FAOstat_value added'!$D:$D,FAOstat!$B162)</f>
        <v>3715.3562339999999</v>
      </c>
      <c r="CF162" s="4">
        <f>IF(SUMIFS('FAOstat_value added'!$L:$L,'FAOstat_value added'!$J:$J,FAOstat!CF$4,'FAOstat_value added'!$D:$D,FAOstat!$B162)=0,CE162*(1+Assumptions!$C$10),SUMIFS('FAOstat_value added'!$L:$L,'FAOstat_value added'!$J:$J,FAOstat!CF$4,'FAOstat_value added'!$D:$D,FAOstat!$B162))</f>
        <v>4332.8473029999996</v>
      </c>
      <c r="CG162" s="4">
        <f>IF(SUMIFS('FAOstat_value added'!$L:$L,'FAOstat_value added'!$J:$J,FAOstat!CG$4,'FAOstat_value added'!$D:$D,FAOstat!$B162)=0,CF162*(1+Assumptions!$C$10),SUMIFS('FAOstat_value added'!$L:$L,'FAOstat_value added'!$J:$J,FAOstat!CG$4,'FAOstat_value added'!$D:$D,FAOstat!$B162))</f>
        <v>4733.4553450000003</v>
      </c>
      <c r="CH162" s="4">
        <f>IF(SUMIFS('FAOstat_value added'!$L:$L,'FAOstat_value added'!$J:$J,FAOstat!CH$4,'FAOstat_value added'!$D:$D,FAOstat!$B162)=0,CG162*(1+Assumptions!$C$10),SUMIFS('FAOstat_value added'!$L:$L,'FAOstat_value added'!$J:$J,FAOstat!CH$4,'FAOstat_value added'!$D:$D,FAOstat!$B162))</f>
        <v>5126.5446659999998</v>
      </c>
      <c r="CI162" s="4">
        <f>IF(SUMIFS('FAOstat_value added'!$L:$L,'FAOstat_value added'!$J:$J,FAOstat!CI$4,'FAOstat_value added'!$D:$D,FAOstat!$B162)=0,CH162*(1+Assumptions!$C$10),SUMIFS('FAOstat_value added'!$L:$L,'FAOstat_value added'!$J:$J,FAOstat!CI$4,'FAOstat_value added'!$D:$D,FAOstat!$B162))</f>
        <v>4572.8514080000004</v>
      </c>
      <c r="CJ162" s="4">
        <f>IF(SUMIFS('FAOstat_value added'!$L:$L,'FAOstat_value added'!$J:$J,FAOstat!CJ$4,'FAOstat_value added'!$D:$D,FAOstat!$B162)=0,CI162*(1+Assumptions!$C$10),SUMIFS('FAOstat_value added'!$L:$L,'FAOstat_value added'!$J:$J,FAOstat!CJ$4,'FAOstat_value added'!$D:$D,FAOstat!$B162))</f>
        <v>4781.181458</v>
      </c>
      <c r="CK162" s="4">
        <f>IF(SUMIFS('FAOstat_value added'!$L:$L,'FAOstat_value added'!$J:$J,FAOstat!CK$4,'FAOstat_value added'!$D:$D,FAOstat!$B162)=0,CJ162*(1+Assumptions!$C$10),SUMIFS('FAOstat_value added'!$L:$L,'FAOstat_value added'!$J:$J,FAOstat!CK$4,'FAOstat_value added'!$D:$D,FAOstat!$B162))</f>
        <v>4551.085325</v>
      </c>
      <c r="CL162" s="4">
        <f>IF(SUMIFS('FAOstat_value added'!$L:$L,'FAOstat_value added'!$J:$J,FAOstat!CL$4,'FAOstat_value added'!$D:$D,FAOstat!$B162)=0,CK162*(1+Assumptions!$C$10),SUMIFS('FAOstat_value added'!$L:$L,'FAOstat_value added'!$J:$J,FAOstat!CL$4,'FAOstat_value added'!$D:$D,FAOstat!$B162))</f>
        <v>4555.4271779999999</v>
      </c>
      <c r="CM162" s="4">
        <f>IF(SUMIFS('FAOstat_value added'!$L:$L,'FAOstat_value added'!$J:$J,FAOstat!CM$4,'FAOstat_value added'!$D:$D,FAOstat!$B162)=0,CL162*(1+Assumptions!$C$10),SUMIFS('FAOstat_value added'!$L:$L,'FAOstat_value added'!$J:$J,FAOstat!CM$4,'FAOstat_value added'!$D:$D,FAOstat!$B162))</f>
        <v>5063.6866319999999</v>
      </c>
      <c r="CN162" s="4">
        <f>IF(SUMIFS('FAOstat_value added'!$L:$L,'FAOstat_value added'!$J:$J,FAOstat!CN$4,'FAOstat_value added'!$D:$D,FAOstat!$B162)=0,CM162*(1+Assumptions!$C$10),SUMIFS('FAOstat_value added'!$L:$L,'FAOstat_value added'!$J:$J,FAOstat!CN$4,'FAOstat_value added'!$D:$D,FAOstat!$B162))</f>
        <v>5164.9603646400001</v>
      </c>
      <c r="CO162" s="36">
        <f t="shared" si="70"/>
        <v>-1</v>
      </c>
    </row>
    <row r="163" spans="2:93" x14ac:dyDescent="0.35">
      <c r="B163" t="s">
        <v>351</v>
      </c>
      <c r="C163">
        <f t="shared" si="50"/>
        <v>5.63</v>
      </c>
      <c r="D163">
        <f t="shared" si="51"/>
        <v>0</v>
      </c>
      <c r="E163">
        <f t="shared" si="52"/>
        <v>0</v>
      </c>
      <c r="F163">
        <f t="shared" si="53"/>
        <v>0</v>
      </c>
      <c r="G163">
        <f t="shared" si="54"/>
        <v>5.25</v>
      </c>
      <c r="H163">
        <f t="shared" si="55"/>
        <v>3.48</v>
      </c>
      <c r="I163">
        <f t="shared" si="56"/>
        <v>2.21</v>
      </c>
      <c r="J163">
        <f t="shared" si="57"/>
        <v>7.13</v>
      </c>
      <c r="K163">
        <f t="shared" si="58"/>
        <v>0</v>
      </c>
      <c r="L163">
        <f t="shared" si="59"/>
        <v>0</v>
      </c>
      <c r="M163" s="4">
        <f t="shared" si="60"/>
        <v>243.28</v>
      </c>
      <c r="N163" s="4">
        <f t="shared" si="61"/>
        <v>618.36</v>
      </c>
      <c r="O163" s="4">
        <f t="shared" si="62"/>
        <v>294.98</v>
      </c>
      <c r="P163" s="4">
        <f t="shared" si="63"/>
        <v>380.98</v>
      </c>
      <c r="Q163" s="4">
        <f t="shared" si="64"/>
        <v>548.97</v>
      </c>
      <c r="R163" s="4">
        <f t="shared" si="65"/>
        <v>586.32000000000005</v>
      </c>
      <c r="S163" s="4">
        <f t="shared" si="66"/>
        <v>354.54999999999995</v>
      </c>
      <c r="T163" s="4">
        <f t="shared" si="67"/>
        <v>477.51</v>
      </c>
      <c r="U163" s="4">
        <f t="shared" si="68"/>
        <v>0</v>
      </c>
      <c r="V163" s="4">
        <f t="shared" si="69"/>
        <v>0</v>
      </c>
      <c r="W163">
        <f>SUMIFS('FAOstat _govt exp'!$L:$L,'FAOstat _govt exp'!$J:$J,FAOstat!W$4,'FAOstat _govt exp'!$H:$H,FAOstat!W$3,'FAOstat _govt exp'!$D:$D,FAOstat!$B163)</f>
        <v>231.31</v>
      </c>
      <c r="X163">
        <f>SUMIFS('FAOstat _govt exp'!$L:$L,'FAOstat _govt exp'!$J:$J,FAOstat!X$4,'FAOstat _govt exp'!$H:$H,FAOstat!X$3,'FAOstat _govt exp'!$D:$D,FAOstat!$B163)</f>
        <v>0</v>
      </c>
      <c r="Y163">
        <f>SUMIFS('FAOstat _govt exp'!$L:$L,'FAOstat _govt exp'!$J:$J,FAOstat!Y$4,'FAOstat _govt exp'!$H:$H,FAOstat!Y$3,'FAOstat _govt exp'!$D:$D,FAOstat!$B163)</f>
        <v>0</v>
      </c>
      <c r="Z163">
        <f>SUMIFS('FAOstat _govt exp'!$L:$L,'FAOstat _govt exp'!$J:$J,FAOstat!Z$4,'FAOstat _govt exp'!$H:$H,FAOstat!Z$3,'FAOstat _govt exp'!$D:$D,FAOstat!$B163)</f>
        <v>0</v>
      </c>
      <c r="AA163">
        <f>SUMIFS('FAOstat _govt exp'!$L:$L,'FAOstat _govt exp'!$J:$J,FAOstat!AA$4,'FAOstat _govt exp'!$H:$H,FAOstat!AA$3,'FAOstat _govt exp'!$D:$D,FAOstat!$B163)</f>
        <v>0</v>
      </c>
      <c r="AB163">
        <f>SUMIFS('FAOstat _govt exp'!$L:$L,'FAOstat _govt exp'!$J:$J,FAOstat!AB$4,'FAOstat _govt exp'!$H:$H,FAOstat!AB$3,'FAOstat _govt exp'!$D:$D,FAOstat!$B163)</f>
        <v>0</v>
      </c>
      <c r="AC163">
        <f>SUMIFS('FAOstat _govt exp'!$L:$L,'FAOstat _govt exp'!$J:$J,FAOstat!AC$4,'FAOstat _govt exp'!$H:$H,FAOstat!AC$3,'FAOstat _govt exp'!$D:$D,FAOstat!$B163)</f>
        <v>0</v>
      </c>
      <c r="AD163">
        <f>SUMIFS('FAOstat _govt exp'!$L:$L,'FAOstat _govt exp'!$J:$J,FAOstat!AD$4,'FAOstat _govt exp'!$H:$H,FAOstat!AD$3,'FAOstat _govt exp'!$D:$D,FAOstat!$B163)</f>
        <v>0</v>
      </c>
      <c r="AE163">
        <f>SUMIFS('FAOstat _govt exp'!$L:$L,'FAOstat _govt exp'!$J:$J,FAOstat!AE$4,'FAOstat _govt exp'!$H:$H,FAOstat!AE$3,'FAOstat _govt exp'!$D:$D,FAOstat!$B163)</f>
        <v>0</v>
      </c>
      <c r="AF163">
        <f>SUMIFS('FAOstat _govt exp'!$L:$L,'FAOstat _govt exp'!$J:$J,FAOstat!AF$4,'FAOstat _govt exp'!$H:$H,FAOstat!AF$3,'FAOstat _govt exp'!$D:$D,FAOstat!$B163)</f>
        <v>0</v>
      </c>
      <c r="AG163">
        <f>SUMIFS('FAOstat _govt exp'!$L:$L,'FAOstat _govt exp'!$J:$J,FAOstat!AG$4,'FAOstat _govt exp'!$H:$H,FAOstat!AG$3,'FAOstat _govt exp'!$D:$D,FAOstat!$B163)</f>
        <v>6.34</v>
      </c>
      <c r="AH163">
        <f>SUMIFS('FAOstat _govt exp'!$L:$L,'FAOstat _govt exp'!$J:$J,FAOstat!AH$4,'FAOstat _govt exp'!$H:$H,FAOstat!AH$3,'FAOstat _govt exp'!$D:$D,FAOstat!$B163)</f>
        <v>0</v>
      </c>
      <c r="AI163">
        <f>SUMIFS('FAOstat _govt exp'!$L:$L,'FAOstat _govt exp'!$J:$J,FAOstat!AI$4,'FAOstat _govt exp'!$H:$H,FAOstat!AI$3,'FAOstat _govt exp'!$D:$D,FAOstat!$B163)</f>
        <v>0</v>
      </c>
      <c r="AJ163">
        <f>SUMIFS('FAOstat _govt exp'!$L:$L,'FAOstat _govt exp'!$J:$J,FAOstat!AJ$4,'FAOstat _govt exp'!$H:$H,FAOstat!AJ$3,'FAOstat _govt exp'!$D:$D,FAOstat!$B163)</f>
        <v>0</v>
      </c>
      <c r="AK163">
        <f>SUMIFS('FAOstat _govt exp'!$L:$L,'FAOstat _govt exp'!$J:$J,FAOstat!AK$4,'FAOstat _govt exp'!$H:$H,FAOstat!AK$3,'FAOstat _govt exp'!$D:$D,FAOstat!$B163)</f>
        <v>0</v>
      </c>
      <c r="AL163">
        <f>SUMIFS('FAOstat _govt exp'!$L:$L,'FAOstat _govt exp'!$J:$J,FAOstat!AL$4,'FAOstat _govt exp'!$H:$H,FAOstat!AL$3,'FAOstat _govt exp'!$D:$D,FAOstat!$B163)</f>
        <v>0</v>
      </c>
      <c r="AM163">
        <f>SUMIFS('FAOstat _govt exp'!$L:$L,'FAOstat _govt exp'!$J:$J,FAOstat!AM$4,'FAOstat _govt exp'!$H:$H,FAOstat!AM$3,'FAOstat _govt exp'!$D:$D,FAOstat!$B163)</f>
        <v>0</v>
      </c>
      <c r="AN163">
        <f>SUMIFS('FAOstat _govt exp'!$L:$L,'FAOstat _govt exp'!$J:$J,FAOstat!AN$4,'FAOstat _govt exp'!$H:$H,FAOstat!AN$3,'FAOstat _govt exp'!$D:$D,FAOstat!$B163)</f>
        <v>0</v>
      </c>
      <c r="AO163">
        <f>SUMIFS('FAOstat _govt exp'!$L:$L,'FAOstat _govt exp'!$J:$J,FAOstat!AO$4,'FAOstat _govt exp'!$H:$H,FAOstat!AO$3,'FAOstat _govt exp'!$D:$D,FAOstat!$B163)</f>
        <v>0</v>
      </c>
      <c r="AP163">
        <f>SUMIFS('FAOstat _govt exp'!$L:$L,'FAOstat _govt exp'!$J:$J,FAOstat!AP$4,'FAOstat _govt exp'!$H:$H,FAOstat!AP$3,'FAOstat _govt exp'!$D:$D,FAOstat!$B163)</f>
        <v>0</v>
      </c>
      <c r="AQ163">
        <f>SUMIFS('FAOstat _govt exp'!$L:$L,'FAOstat _govt exp'!$J:$J,FAOstat!AQ$4,'FAOstat _govt exp'!$H:$H,FAOstat!AQ$3,'FAOstat _govt exp'!$D:$D,FAOstat!$B163)</f>
        <v>5.63</v>
      </c>
      <c r="AR163">
        <f>SUMIFS('FAOstat _govt exp'!$L:$L,'FAOstat _govt exp'!$J:$J,FAOstat!AR$4,'FAOstat _govt exp'!$H:$H,FAOstat!AR$3,'FAOstat _govt exp'!$D:$D,FAOstat!$B163)</f>
        <v>0</v>
      </c>
      <c r="AS163">
        <f>SUMIFS('FAOstat _govt exp'!$L:$L,'FAOstat _govt exp'!$J:$J,FAOstat!AS$4,'FAOstat _govt exp'!$H:$H,FAOstat!AS$3,'FAOstat _govt exp'!$D:$D,FAOstat!$B163)</f>
        <v>0</v>
      </c>
      <c r="AT163">
        <f>SUMIFS('FAOstat _govt exp'!$L:$L,'FAOstat _govt exp'!$J:$J,FAOstat!AT$4,'FAOstat _govt exp'!$H:$H,FAOstat!AT$3,'FAOstat _govt exp'!$D:$D,FAOstat!$B163)</f>
        <v>0</v>
      </c>
      <c r="AU163">
        <f>SUMIFS('FAOstat _govt exp'!$L:$L,'FAOstat _govt exp'!$J:$J,FAOstat!AU$4,'FAOstat _govt exp'!$H:$H,FAOstat!AU$3,'FAOstat _govt exp'!$D:$D,FAOstat!$B163)</f>
        <v>0</v>
      </c>
      <c r="AV163">
        <f>SUMIFS('FAOstat _govt exp'!$L:$L,'FAOstat _govt exp'!$J:$J,FAOstat!AV$4,'FAOstat _govt exp'!$H:$H,FAOstat!AV$3,'FAOstat _govt exp'!$D:$D,FAOstat!$B163)</f>
        <v>0</v>
      </c>
      <c r="AW163">
        <f>SUMIFS('FAOstat _govt exp'!$L:$L,'FAOstat _govt exp'!$J:$J,FAOstat!AW$4,'FAOstat _govt exp'!$H:$H,FAOstat!AW$3,'FAOstat _govt exp'!$D:$D,FAOstat!$B163)</f>
        <v>0</v>
      </c>
      <c r="AX163">
        <f>SUMIFS('FAOstat _govt exp'!$L:$L,'FAOstat _govt exp'!$J:$J,FAOstat!AX$4,'FAOstat _govt exp'!$H:$H,FAOstat!AX$3,'FAOstat _govt exp'!$D:$D,FAOstat!$B163)</f>
        <v>0</v>
      </c>
      <c r="AY163">
        <f>SUMIFS('FAOstat _govt exp'!$L:$L,'FAOstat _govt exp'!$J:$J,FAOstat!AY$4,'FAOstat _govt exp'!$H:$H,FAOstat!AY$3,'FAOstat _govt exp'!$D:$D,FAOstat!$B163)</f>
        <v>0</v>
      </c>
      <c r="AZ163">
        <f>SUMIFS('FAOstat _govt exp'!$L:$L,'FAOstat _govt exp'!$J:$J,FAOstat!AZ$4,'FAOstat _govt exp'!$H:$H,FAOstat!AZ$3,'FAOstat _govt exp'!$D:$D,FAOstat!$B163)</f>
        <v>0</v>
      </c>
      <c r="BA163">
        <f>SUMIFS('FAOstat _govt exp'!$L:$L,'FAOstat _govt exp'!$J:$J,FAOstat!BA$4,'FAOstat _govt exp'!$H:$H,FAOstat!BA$3,'FAOstat _govt exp'!$D:$D,FAOstat!$B163)</f>
        <v>231.31</v>
      </c>
      <c r="BB163">
        <f>SUMIFS('FAOstat _govt exp'!$L:$L,'FAOstat _govt exp'!$J:$J,FAOstat!BB$4,'FAOstat _govt exp'!$H:$H,FAOstat!BB$3,'FAOstat _govt exp'!$D:$D,FAOstat!$B163)</f>
        <v>604.32000000000005</v>
      </c>
      <c r="BC163">
        <f>SUMIFS('FAOstat _govt exp'!$L:$L,'FAOstat _govt exp'!$J:$J,FAOstat!BC$4,'FAOstat _govt exp'!$H:$H,FAOstat!BC$3,'FAOstat _govt exp'!$D:$D,FAOstat!$B163)</f>
        <v>294.18</v>
      </c>
      <c r="BD163">
        <f>SUMIFS('FAOstat _govt exp'!$L:$L,'FAOstat _govt exp'!$J:$J,FAOstat!BD$4,'FAOstat _govt exp'!$H:$H,FAOstat!BD$3,'FAOstat _govt exp'!$D:$D,FAOstat!$B163)</f>
        <v>379.75</v>
      </c>
      <c r="BE163">
        <f>SUMIFS('FAOstat _govt exp'!$L:$L,'FAOstat _govt exp'!$J:$J,FAOstat!BE$4,'FAOstat _govt exp'!$H:$H,FAOstat!BE$3,'FAOstat _govt exp'!$D:$D,FAOstat!$B163)</f>
        <v>542.85</v>
      </c>
      <c r="BF163">
        <f>SUMIFS('FAOstat _govt exp'!$L:$L,'FAOstat _govt exp'!$J:$J,FAOstat!BF$4,'FAOstat _govt exp'!$H:$H,FAOstat!BF$3,'FAOstat _govt exp'!$D:$D,FAOstat!$B163)</f>
        <v>582.07000000000005</v>
      </c>
      <c r="BG163">
        <f>SUMIFS('FAOstat _govt exp'!$L:$L,'FAOstat _govt exp'!$J:$J,FAOstat!BG$4,'FAOstat _govt exp'!$H:$H,FAOstat!BG$3,'FAOstat _govt exp'!$D:$D,FAOstat!$B163)</f>
        <v>340.51</v>
      </c>
      <c r="BH163">
        <f>SUMIFS('FAOstat _govt exp'!$L:$L,'FAOstat _govt exp'!$J:$J,FAOstat!BH$4,'FAOstat _govt exp'!$H:$H,FAOstat!BH$3,'FAOstat _govt exp'!$D:$D,FAOstat!$B163)</f>
        <v>454.21</v>
      </c>
      <c r="BI163">
        <f>SUMIFS('FAOstat _govt exp'!$L:$L,'FAOstat _govt exp'!$J:$J,FAOstat!BI$4,'FAOstat _govt exp'!$H:$H,FAOstat!BI$3,'FAOstat _govt exp'!$D:$D,FAOstat!$B163)</f>
        <v>0</v>
      </c>
      <c r="BJ163">
        <f>SUMIFS('FAOstat _govt exp'!$L:$L,'FAOstat _govt exp'!$J:$J,FAOstat!BJ$4,'FAOstat _govt exp'!$H:$H,FAOstat!BJ$3,'FAOstat _govt exp'!$D:$D,FAOstat!$B163)</f>
        <v>0</v>
      </c>
      <c r="BK163">
        <f>SUMIFS('FAOstat _govt exp'!$L:$L,'FAOstat _govt exp'!$J:$J,FAOstat!BK$4,'FAOstat _govt exp'!$H:$H,FAOstat!BK$3,'FAOstat _govt exp'!$D:$D,FAOstat!$B163)</f>
        <v>6.34</v>
      </c>
      <c r="BL163">
        <f>SUMIFS('FAOstat _govt exp'!$L:$L,'FAOstat _govt exp'!$J:$J,FAOstat!BL$4,'FAOstat _govt exp'!$H:$H,FAOstat!BL$3,'FAOstat _govt exp'!$D:$D,FAOstat!$B163)</f>
        <v>14.04</v>
      </c>
      <c r="BM163">
        <f>SUMIFS('FAOstat _govt exp'!$L:$L,'FAOstat _govt exp'!$J:$J,FAOstat!BM$4,'FAOstat _govt exp'!$H:$H,FAOstat!BM$3,'FAOstat _govt exp'!$D:$D,FAOstat!$B163)</f>
        <v>0.8</v>
      </c>
      <c r="BN163">
        <f>SUMIFS('FAOstat _govt exp'!$L:$L,'FAOstat _govt exp'!$J:$J,FAOstat!BN$4,'FAOstat _govt exp'!$H:$H,FAOstat!BN$3,'FAOstat _govt exp'!$D:$D,FAOstat!$B163)</f>
        <v>1.23</v>
      </c>
      <c r="BO163">
        <f>SUMIFS('FAOstat _govt exp'!$L:$L,'FAOstat _govt exp'!$J:$J,FAOstat!BO$4,'FAOstat _govt exp'!$H:$H,FAOstat!BO$3,'FAOstat _govt exp'!$D:$D,FAOstat!$B163)</f>
        <v>0.87</v>
      </c>
      <c r="BP163">
        <f>SUMIFS('FAOstat _govt exp'!$L:$L,'FAOstat _govt exp'!$J:$J,FAOstat!BP$4,'FAOstat _govt exp'!$H:$H,FAOstat!BP$3,'FAOstat _govt exp'!$D:$D,FAOstat!$B163)</f>
        <v>0.77</v>
      </c>
      <c r="BQ163">
        <f>SUMIFS('FAOstat _govt exp'!$L:$L,'FAOstat _govt exp'!$J:$J,FAOstat!BQ$4,'FAOstat _govt exp'!$H:$H,FAOstat!BQ$3,'FAOstat _govt exp'!$D:$D,FAOstat!$B163)</f>
        <v>11.83</v>
      </c>
      <c r="BR163">
        <f>SUMIFS('FAOstat _govt exp'!$L:$L,'FAOstat _govt exp'!$J:$J,FAOstat!BR$4,'FAOstat _govt exp'!$H:$H,FAOstat!BR$3,'FAOstat _govt exp'!$D:$D,FAOstat!$B163)</f>
        <v>16.170000000000002</v>
      </c>
      <c r="BS163">
        <f>SUMIFS('FAOstat _govt exp'!$L:$L,'FAOstat _govt exp'!$J:$J,FAOstat!BS$4,'FAOstat _govt exp'!$H:$H,FAOstat!BS$3,'FAOstat _govt exp'!$D:$D,FAOstat!$B163)</f>
        <v>0</v>
      </c>
      <c r="BT163">
        <f>SUMIFS('FAOstat _govt exp'!$L:$L,'FAOstat _govt exp'!$J:$J,FAOstat!BT$4,'FAOstat _govt exp'!$H:$H,FAOstat!BT$3,'FAOstat _govt exp'!$D:$D,FAOstat!$B163)</f>
        <v>0</v>
      </c>
      <c r="BU163">
        <f>SUMIFS('FAOstat _govt exp'!$L:$L,'FAOstat _govt exp'!$J:$J,FAOstat!BU$4,'FAOstat _govt exp'!$H:$H,FAOstat!BU$3,'FAOstat _govt exp'!$D:$D,FAOstat!$B163)</f>
        <v>5.63</v>
      </c>
      <c r="BV163">
        <f>SUMIFS('FAOstat _govt exp'!$L:$L,'FAOstat _govt exp'!$J:$J,FAOstat!BV$4,'FAOstat _govt exp'!$H:$H,FAOstat!BV$3,'FAOstat _govt exp'!$D:$D,FAOstat!$B163)</f>
        <v>0</v>
      </c>
      <c r="BW163">
        <f>SUMIFS('FAOstat _govt exp'!$L:$L,'FAOstat _govt exp'!$J:$J,FAOstat!BW$4,'FAOstat _govt exp'!$H:$H,FAOstat!BW$3,'FAOstat _govt exp'!$D:$D,FAOstat!$B163)</f>
        <v>0</v>
      </c>
      <c r="BX163">
        <f>SUMIFS('FAOstat _govt exp'!$L:$L,'FAOstat _govt exp'!$J:$J,FAOstat!BX$4,'FAOstat _govt exp'!$H:$H,FAOstat!BX$3,'FAOstat _govt exp'!$D:$D,FAOstat!$B163)</f>
        <v>0</v>
      </c>
      <c r="BY163">
        <f>SUMIFS('FAOstat _govt exp'!$L:$L,'FAOstat _govt exp'!$J:$J,FAOstat!BY$4,'FAOstat _govt exp'!$H:$H,FAOstat!BY$3,'FAOstat _govt exp'!$D:$D,FAOstat!$B163)</f>
        <v>5.25</v>
      </c>
      <c r="BZ163">
        <f>SUMIFS('FAOstat _govt exp'!$L:$L,'FAOstat _govt exp'!$J:$J,FAOstat!BZ$4,'FAOstat _govt exp'!$H:$H,FAOstat!BZ$3,'FAOstat _govt exp'!$D:$D,FAOstat!$B163)</f>
        <v>3.48</v>
      </c>
      <c r="CA163">
        <f>SUMIFS('FAOstat _govt exp'!$L:$L,'FAOstat _govt exp'!$J:$J,FAOstat!CA$4,'FAOstat _govt exp'!$H:$H,FAOstat!CA$3,'FAOstat _govt exp'!$D:$D,FAOstat!$B163)</f>
        <v>2.21</v>
      </c>
      <c r="CB163">
        <f>SUMIFS('FAOstat _govt exp'!$L:$L,'FAOstat _govt exp'!$J:$J,FAOstat!CB$4,'FAOstat _govt exp'!$H:$H,FAOstat!CB$3,'FAOstat _govt exp'!$D:$D,FAOstat!$B163)</f>
        <v>7.13</v>
      </c>
      <c r="CC163">
        <f>SUMIFS('FAOstat _govt exp'!$L:$L,'FAOstat _govt exp'!$J:$J,FAOstat!CC$4,'FAOstat _govt exp'!$H:$H,FAOstat!CC$3,'FAOstat _govt exp'!$D:$D,FAOstat!$B163)</f>
        <v>0</v>
      </c>
      <c r="CD163">
        <f>SUMIFS('FAOstat _govt exp'!$L:$L,'FAOstat _govt exp'!$J:$J,FAOstat!CD$4,'FAOstat _govt exp'!$H:$H,FAOstat!CD$3,'FAOstat _govt exp'!$D:$D,FAOstat!$B163)</f>
        <v>0</v>
      </c>
      <c r="CE163" s="4">
        <f>SUMIFS('FAOstat_value added'!$L:$L,'FAOstat_value added'!$J:$J,FAOstat!CE$4,'FAOstat_value added'!$D:$D,FAOstat!$B163)</f>
        <v>1909.192767</v>
      </c>
      <c r="CF163" s="4">
        <f>IF(SUMIFS('FAOstat_value added'!$L:$L,'FAOstat_value added'!$J:$J,FAOstat!CF$4,'FAOstat_value added'!$D:$D,FAOstat!$B163)=0,CE163*(1+Assumptions!$C$10),SUMIFS('FAOstat_value added'!$L:$L,'FAOstat_value added'!$J:$J,FAOstat!CF$4,'FAOstat_value added'!$D:$D,FAOstat!$B163))</f>
        <v>2263.3937529999998</v>
      </c>
      <c r="CG163" s="4">
        <f>IF(SUMIFS('FAOstat_value added'!$L:$L,'FAOstat_value added'!$J:$J,FAOstat!CG$4,'FAOstat_value added'!$D:$D,FAOstat!$B163)=0,CF163*(1+Assumptions!$C$10),SUMIFS('FAOstat_value added'!$L:$L,'FAOstat_value added'!$J:$J,FAOstat!CG$4,'FAOstat_value added'!$D:$D,FAOstat!$B163))</f>
        <v>2377.3264680000002</v>
      </c>
      <c r="CH163" s="4">
        <f>IF(SUMIFS('FAOstat_value added'!$L:$L,'FAOstat_value added'!$J:$J,FAOstat!CH$4,'FAOstat_value added'!$D:$D,FAOstat!$B163)=0,CG163*(1+Assumptions!$C$10),SUMIFS('FAOstat_value added'!$L:$L,'FAOstat_value added'!$J:$J,FAOstat!CH$4,'FAOstat_value added'!$D:$D,FAOstat!$B163))</f>
        <v>2307.1832009999998</v>
      </c>
      <c r="CI163" s="4">
        <f>IF(SUMIFS('FAOstat_value added'!$L:$L,'FAOstat_value added'!$J:$J,FAOstat!CI$4,'FAOstat_value added'!$D:$D,FAOstat!$B163)=0,CH163*(1+Assumptions!$C$10),SUMIFS('FAOstat_value added'!$L:$L,'FAOstat_value added'!$J:$J,FAOstat!CI$4,'FAOstat_value added'!$D:$D,FAOstat!$B163))</f>
        <v>1840.7018089999999</v>
      </c>
      <c r="CJ163" s="4">
        <f>IF(SUMIFS('FAOstat_value added'!$L:$L,'FAOstat_value added'!$J:$J,FAOstat!CJ$4,'FAOstat_value added'!$D:$D,FAOstat!$B163)=0,CI163*(1+Assumptions!$C$10),SUMIFS('FAOstat_value added'!$L:$L,'FAOstat_value added'!$J:$J,FAOstat!CJ$4,'FAOstat_value added'!$D:$D,FAOstat!$B163))</f>
        <v>1058.1004809999999</v>
      </c>
      <c r="CK163" s="4">
        <f>IF(SUMIFS('FAOstat_value added'!$L:$L,'FAOstat_value added'!$J:$J,FAOstat!CK$4,'FAOstat_value added'!$D:$D,FAOstat!$B163)=0,CJ163*(1+Assumptions!$C$10),SUMIFS('FAOstat_value added'!$L:$L,'FAOstat_value added'!$J:$J,FAOstat!CK$4,'FAOstat_value added'!$D:$D,FAOstat!$B163))</f>
        <v>1305.103652</v>
      </c>
      <c r="CL163" s="4">
        <f>IF(SUMIFS('FAOstat_value added'!$L:$L,'FAOstat_value added'!$J:$J,FAOstat!CL$4,'FAOstat_value added'!$D:$D,FAOstat!$B163)=0,CK163*(1+Assumptions!$C$10),SUMIFS('FAOstat_value added'!$L:$L,'FAOstat_value added'!$J:$J,FAOstat!CL$4,'FAOstat_value added'!$D:$D,FAOstat!$B163))</f>
        <v>1041.0049730000001</v>
      </c>
      <c r="CM163" s="4">
        <f>IF(SUMIFS('FAOstat_value added'!$L:$L,'FAOstat_value added'!$J:$J,FAOstat!CM$4,'FAOstat_value added'!$D:$D,FAOstat!$B163)=0,CL163*(1+Assumptions!$C$10),SUMIFS('FAOstat_value added'!$L:$L,'FAOstat_value added'!$J:$J,FAOstat!CM$4,'FAOstat_value added'!$D:$D,FAOstat!$B163))</f>
        <v>752.42801999999995</v>
      </c>
      <c r="CN163" s="4">
        <f>IF(SUMIFS('FAOstat_value added'!$L:$L,'FAOstat_value added'!$J:$J,FAOstat!CN$4,'FAOstat_value added'!$D:$D,FAOstat!$B163)=0,CM163*(1+Assumptions!$C$10),SUMIFS('FAOstat_value added'!$L:$L,'FAOstat_value added'!$J:$J,FAOstat!CN$4,'FAOstat_value added'!$D:$D,FAOstat!$B163))</f>
        <v>767.47658039999999</v>
      </c>
      <c r="CO163" s="36">
        <f t="shared" si="70"/>
        <v>0.10113213650957786</v>
      </c>
    </row>
    <row r="164" spans="2:93" x14ac:dyDescent="0.35">
      <c r="B164" t="s">
        <v>353</v>
      </c>
      <c r="C164">
        <f t="shared" si="50"/>
        <v>0</v>
      </c>
      <c r="D164">
        <f t="shared" si="51"/>
        <v>0</v>
      </c>
      <c r="E164">
        <f t="shared" si="52"/>
        <v>0</v>
      </c>
      <c r="F164">
        <f t="shared" si="53"/>
        <v>0</v>
      </c>
      <c r="G164">
        <f t="shared" si="54"/>
        <v>0</v>
      </c>
      <c r="H164">
        <f t="shared" si="55"/>
        <v>0</v>
      </c>
      <c r="I164">
        <f t="shared" si="56"/>
        <v>0</v>
      </c>
      <c r="J164">
        <f t="shared" si="57"/>
        <v>0</v>
      </c>
      <c r="K164">
        <f t="shared" si="58"/>
        <v>0</v>
      </c>
      <c r="L164">
        <f t="shared" si="59"/>
        <v>0</v>
      </c>
      <c r="M164" s="4">
        <f t="shared" si="60"/>
        <v>225.57</v>
      </c>
      <c r="N164" s="4">
        <f t="shared" si="61"/>
        <v>98.62</v>
      </c>
      <c r="O164" s="4">
        <f t="shared" si="62"/>
        <v>0</v>
      </c>
      <c r="P164" s="4">
        <f t="shared" si="63"/>
        <v>0</v>
      </c>
      <c r="Q164" s="4">
        <f t="shared" si="64"/>
        <v>0</v>
      </c>
      <c r="R164" s="4">
        <f t="shared" si="65"/>
        <v>0</v>
      </c>
      <c r="S164" s="4">
        <f t="shared" si="66"/>
        <v>0</v>
      </c>
      <c r="T164" s="4">
        <f t="shared" si="67"/>
        <v>0</v>
      </c>
      <c r="U164" s="4">
        <f t="shared" si="68"/>
        <v>0</v>
      </c>
      <c r="V164" s="4">
        <f t="shared" si="69"/>
        <v>0</v>
      </c>
      <c r="W164">
        <f>SUMIFS('FAOstat _govt exp'!$L:$L,'FAOstat _govt exp'!$J:$J,FAOstat!W$4,'FAOstat _govt exp'!$H:$H,FAOstat!W$3,'FAOstat _govt exp'!$D:$D,FAOstat!$B164)</f>
        <v>225.57</v>
      </c>
      <c r="X164">
        <f>SUMIFS('FAOstat _govt exp'!$L:$L,'FAOstat _govt exp'!$J:$J,FAOstat!X$4,'FAOstat _govt exp'!$H:$H,FAOstat!X$3,'FAOstat _govt exp'!$D:$D,FAOstat!$B164)</f>
        <v>98.62</v>
      </c>
      <c r="Y164">
        <f>SUMIFS('FAOstat _govt exp'!$L:$L,'FAOstat _govt exp'!$J:$J,FAOstat!Y$4,'FAOstat _govt exp'!$H:$H,FAOstat!Y$3,'FAOstat _govt exp'!$D:$D,FAOstat!$B164)</f>
        <v>0</v>
      </c>
      <c r="Z164">
        <f>SUMIFS('FAOstat _govt exp'!$L:$L,'FAOstat _govt exp'!$J:$J,FAOstat!Z$4,'FAOstat _govt exp'!$H:$H,FAOstat!Z$3,'FAOstat _govt exp'!$D:$D,FAOstat!$B164)</f>
        <v>0</v>
      </c>
      <c r="AA164">
        <f>SUMIFS('FAOstat _govt exp'!$L:$L,'FAOstat _govt exp'!$J:$J,FAOstat!AA$4,'FAOstat _govt exp'!$H:$H,FAOstat!AA$3,'FAOstat _govt exp'!$D:$D,FAOstat!$B164)</f>
        <v>0</v>
      </c>
      <c r="AB164">
        <f>SUMIFS('FAOstat _govt exp'!$L:$L,'FAOstat _govt exp'!$J:$J,FAOstat!AB$4,'FAOstat _govt exp'!$H:$H,FAOstat!AB$3,'FAOstat _govt exp'!$D:$D,FAOstat!$B164)</f>
        <v>0</v>
      </c>
      <c r="AC164">
        <f>SUMIFS('FAOstat _govt exp'!$L:$L,'FAOstat _govt exp'!$J:$J,FAOstat!AC$4,'FAOstat _govt exp'!$H:$H,FAOstat!AC$3,'FAOstat _govt exp'!$D:$D,FAOstat!$B164)</f>
        <v>0</v>
      </c>
      <c r="AD164">
        <f>SUMIFS('FAOstat _govt exp'!$L:$L,'FAOstat _govt exp'!$J:$J,FAOstat!AD$4,'FAOstat _govt exp'!$H:$H,FAOstat!AD$3,'FAOstat _govt exp'!$D:$D,FAOstat!$B164)</f>
        <v>0</v>
      </c>
      <c r="AE164">
        <f>SUMIFS('FAOstat _govt exp'!$L:$L,'FAOstat _govt exp'!$J:$J,FAOstat!AE$4,'FAOstat _govt exp'!$H:$H,FAOstat!AE$3,'FAOstat _govt exp'!$D:$D,FAOstat!$B164)</f>
        <v>0</v>
      </c>
      <c r="AF164">
        <f>SUMIFS('FAOstat _govt exp'!$L:$L,'FAOstat _govt exp'!$J:$J,FAOstat!AF$4,'FAOstat _govt exp'!$H:$H,FAOstat!AF$3,'FAOstat _govt exp'!$D:$D,FAOstat!$B164)</f>
        <v>0</v>
      </c>
      <c r="AG164">
        <f>SUMIFS('FAOstat _govt exp'!$L:$L,'FAOstat _govt exp'!$J:$J,FAOstat!AG$4,'FAOstat _govt exp'!$H:$H,FAOstat!AG$3,'FAOstat _govt exp'!$D:$D,FAOstat!$B164)</f>
        <v>0</v>
      </c>
      <c r="AH164">
        <f>SUMIFS('FAOstat _govt exp'!$L:$L,'FAOstat _govt exp'!$J:$J,FAOstat!AH$4,'FAOstat _govt exp'!$H:$H,FAOstat!AH$3,'FAOstat _govt exp'!$D:$D,FAOstat!$B164)</f>
        <v>0</v>
      </c>
      <c r="AI164">
        <f>SUMIFS('FAOstat _govt exp'!$L:$L,'FAOstat _govt exp'!$J:$J,FAOstat!AI$4,'FAOstat _govt exp'!$H:$H,FAOstat!AI$3,'FAOstat _govt exp'!$D:$D,FAOstat!$B164)</f>
        <v>0</v>
      </c>
      <c r="AJ164">
        <f>SUMIFS('FAOstat _govt exp'!$L:$L,'FAOstat _govt exp'!$J:$J,FAOstat!AJ$4,'FAOstat _govt exp'!$H:$H,FAOstat!AJ$3,'FAOstat _govt exp'!$D:$D,FAOstat!$B164)</f>
        <v>0</v>
      </c>
      <c r="AK164">
        <f>SUMIFS('FAOstat _govt exp'!$L:$L,'FAOstat _govt exp'!$J:$J,FAOstat!AK$4,'FAOstat _govt exp'!$H:$H,FAOstat!AK$3,'FAOstat _govt exp'!$D:$D,FAOstat!$B164)</f>
        <v>0</v>
      </c>
      <c r="AL164">
        <f>SUMIFS('FAOstat _govt exp'!$L:$L,'FAOstat _govt exp'!$J:$J,FAOstat!AL$4,'FAOstat _govt exp'!$H:$H,FAOstat!AL$3,'FAOstat _govt exp'!$D:$D,FAOstat!$B164)</f>
        <v>0</v>
      </c>
      <c r="AM164">
        <f>SUMIFS('FAOstat _govt exp'!$L:$L,'FAOstat _govt exp'!$J:$J,FAOstat!AM$4,'FAOstat _govt exp'!$H:$H,FAOstat!AM$3,'FAOstat _govt exp'!$D:$D,FAOstat!$B164)</f>
        <v>0</v>
      </c>
      <c r="AN164">
        <f>SUMIFS('FAOstat _govt exp'!$L:$L,'FAOstat _govt exp'!$J:$J,FAOstat!AN$4,'FAOstat _govt exp'!$H:$H,FAOstat!AN$3,'FAOstat _govt exp'!$D:$D,FAOstat!$B164)</f>
        <v>0</v>
      </c>
      <c r="AO164">
        <f>SUMIFS('FAOstat _govt exp'!$L:$L,'FAOstat _govt exp'!$J:$J,FAOstat!AO$4,'FAOstat _govt exp'!$H:$H,FAOstat!AO$3,'FAOstat _govt exp'!$D:$D,FAOstat!$B164)</f>
        <v>0</v>
      </c>
      <c r="AP164">
        <f>SUMIFS('FAOstat _govt exp'!$L:$L,'FAOstat _govt exp'!$J:$J,FAOstat!AP$4,'FAOstat _govt exp'!$H:$H,FAOstat!AP$3,'FAOstat _govt exp'!$D:$D,FAOstat!$B164)</f>
        <v>0</v>
      </c>
      <c r="AQ164">
        <f>SUMIFS('FAOstat _govt exp'!$L:$L,'FAOstat _govt exp'!$J:$J,FAOstat!AQ$4,'FAOstat _govt exp'!$H:$H,FAOstat!AQ$3,'FAOstat _govt exp'!$D:$D,FAOstat!$B164)</f>
        <v>0</v>
      </c>
      <c r="AR164">
        <f>SUMIFS('FAOstat _govt exp'!$L:$L,'FAOstat _govt exp'!$J:$J,FAOstat!AR$4,'FAOstat _govt exp'!$H:$H,FAOstat!AR$3,'FAOstat _govt exp'!$D:$D,FAOstat!$B164)</f>
        <v>0</v>
      </c>
      <c r="AS164">
        <f>SUMIFS('FAOstat _govt exp'!$L:$L,'FAOstat _govt exp'!$J:$J,FAOstat!AS$4,'FAOstat _govt exp'!$H:$H,FAOstat!AS$3,'FAOstat _govt exp'!$D:$D,FAOstat!$B164)</f>
        <v>0</v>
      </c>
      <c r="AT164">
        <f>SUMIFS('FAOstat _govt exp'!$L:$L,'FAOstat _govt exp'!$J:$J,FAOstat!AT$4,'FAOstat _govt exp'!$H:$H,FAOstat!AT$3,'FAOstat _govt exp'!$D:$D,FAOstat!$B164)</f>
        <v>0</v>
      </c>
      <c r="AU164">
        <f>SUMIFS('FAOstat _govt exp'!$L:$L,'FAOstat _govt exp'!$J:$J,FAOstat!AU$4,'FAOstat _govt exp'!$H:$H,FAOstat!AU$3,'FAOstat _govt exp'!$D:$D,FAOstat!$B164)</f>
        <v>0</v>
      </c>
      <c r="AV164">
        <f>SUMIFS('FAOstat _govt exp'!$L:$L,'FAOstat _govt exp'!$J:$J,FAOstat!AV$4,'FAOstat _govt exp'!$H:$H,FAOstat!AV$3,'FAOstat _govt exp'!$D:$D,FAOstat!$B164)</f>
        <v>0</v>
      </c>
      <c r="AW164">
        <f>SUMIFS('FAOstat _govt exp'!$L:$L,'FAOstat _govt exp'!$J:$J,FAOstat!AW$4,'FAOstat _govt exp'!$H:$H,FAOstat!AW$3,'FAOstat _govt exp'!$D:$D,FAOstat!$B164)</f>
        <v>0</v>
      </c>
      <c r="AX164">
        <f>SUMIFS('FAOstat _govt exp'!$L:$L,'FAOstat _govt exp'!$J:$J,FAOstat!AX$4,'FAOstat _govt exp'!$H:$H,FAOstat!AX$3,'FAOstat _govt exp'!$D:$D,FAOstat!$B164)</f>
        <v>0</v>
      </c>
      <c r="AY164">
        <f>SUMIFS('FAOstat _govt exp'!$L:$L,'FAOstat _govt exp'!$J:$J,FAOstat!AY$4,'FAOstat _govt exp'!$H:$H,FAOstat!AY$3,'FAOstat _govt exp'!$D:$D,FAOstat!$B164)</f>
        <v>0</v>
      </c>
      <c r="AZ164">
        <f>SUMIFS('FAOstat _govt exp'!$L:$L,'FAOstat _govt exp'!$J:$J,FAOstat!AZ$4,'FAOstat _govt exp'!$H:$H,FAOstat!AZ$3,'FAOstat _govt exp'!$D:$D,FAOstat!$B164)</f>
        <v>0</v>
      </c>
      <c r="BA164">
        <f>SUMIFS('FAOstat _govt exp'!$L:$L,'FAOstat _govt exp'!$J:$J,FAOstat!BA$4,'FAOstat _govt exp'!$H:$H,FAOstat!BA$3,'FAOstat _govt exp'!$D:$D,FAOstat!$B164)</f>
        <v>225.57</v>
      </c>
      <c r="BB164">
        <f>SUMIFS('FAOstat _govt exp'!$L:$L,'FAOstat _govt exp'!$J:$J,FAOstat!BB$4,'FAOstat _govt exp'!$H:$H,FAOstat!BB$3,'FAOstat _govt exp'!$D:$D,FAOstat!$B164)</f>
        <v>98.62</v>
      </c>
      <c r="BC164">
        <f>SUMIFS('FAOstat _govt exp'!$L:$L,'FAOstat _govt exp'!$J:$J,FAOstat!BC$4,'FAOstat _govt exp'!$H:$H,FAOstat!BC$3,'FAOstat _govt exp'!$D:$D,FAOstat!$B164)</f>
        <v>0</v>
      </c>
      <c r="BD164">
        <f>SUMIFS('FAOstat _govt exp'!$L:$L,'FAOstat _govt exp'!$J:$J,FAOstat!BD$4,'FAOstat _govt exp'!$H:$H,FAOstat!BD$3,'FAOstat _govt exp'!$D:$D,FAOstat!$B164)</f>
        <v>0</v>
      </c>
      <c r="BE164">
        <f>SUMIFS('FAOstat _govt exp'!$L:$L,'FAOstat _govt exp'!$J:$J,FAOstat!BE$4,'FAOstat _govt exp'!$H:$H,FAOstat!BE$3,'FAOstat _govt exp'!$D:$D,FAOstat!$B164)</f>
        <v>0</v>
      </c>
      <c r="BF164">
        <f>SUMIFS('FAOstat _govt exp'!$L:$L,'FAOstat _govt exp'!$J:$J,FAOstat!BF$4,'FAOstat _govt exp'!$H:$H,FAOstat!BF$3,'FAOstat _govt exp'!$D:$D,FAOstat!$B164)</f>
        <v>0</v>
      </c>
      <c r="BG164">
        <f>SUMIFS('FAOstat _govt exp'!$L:$L,'FAOstat _govt exp'!$J:$J,FAOstat!BG$4,'FAOstat _govt exp'!$H:$H,FAOstat!BG$3,'FAOstat _govt exp'!$D:$D,FAOstat!$B164)</f>
        <v>0</v>
      </c>
      <c r="BH164">
        <f>SUMIFS('FAOstat _govt exp'!$L:$L,'FAOstat _govt exp'!$J:$J,FAOstat!BH$4,'FAOstat _govt exp'!$H:$H,FAOstat!BH$3,'FAOstat _govt exp'!$D:$D,FAOstat!$B164)</f>
        <v>0</v>
      </c>
      <c r="BI164">
        <f>SUMIFS('FAOstat _govt exp'!$L:$L,'FAOstat _govt exp'!$J:$J,FAOstat!BI$4,'FAOstat _govt exp'!$H:$H,FAOstat!BI$3,'FAOstat _govt exp'!$D:$D,FAOstat!$B164)</f>
        <v>0</v>
      </c>
      <c r="BJ164">
        <f>SUMIFS('FAOstat _govt exp'!$L:$L,'FAOstat _govt exp'!$J:$J,FAOstat!BJ$4,'FAOstat _govt exp'!$H:$H,FAOstat!BJ$3,'FAOstat _govt exp'!$D:$D,FAOstat!$B164)</f>
        <v>0</v>
      </c>
      <c r="BK164">
        <f>SUMIFS('FAOstat _govt exp'!$L:$L,'FAOstat _govt exp'!$J:$J,FAOstat!BK$4,'FAOstat _govt exp'!$H:$H,FAOstat!BK$3,'FAOstat _govt exp'!$D:$D,FAOstat!$B164)</f>
        <v>0</v>
      </c>
      <c r="BL164">
        <f>SUMIFS('FAOstat _govt exp'!$L:$L,'FAOstat _govt exp'!$J:$J,FAOstat!BL$4,'FAOstat _govt exp'!$H:$H,FAOstat!BL$3,'FAOstat _govt exp'!$D:$D,FAOstat!$B164)</f>
        <v>0</v>
      </c>
      <c r="BM164">
        <f>SUMIFS('FAOstat _govt exp'!$L:$L,'FAOstat _govt exp'!$J:$J,FAOstat!BM$4,'FAOstat _govt exp'!$H:$H,FAOstat!BM$3,'FAOstat _govt exp'!$D:$D,FAOstat!$B164)</f>
        <v>0</v>
      </c>
      <c r="BN164">
        <f>SUMIFS('FAOstat _govt exp'!$L:$L,'FAOstat _govt exp'!$J:$J,FAOstat!BN$4,'FAOstat _govt exp'!$H:$H,FAOstat!BN$3,'FAOstat _govt exp'!$D:$D,FAOstat!$B164)</f>
        <v>0</v>
      </c>
      <c r="BO164">
        <f>SUMIFS('FAOstat _govt exp'!$L:$L,'FAOstat _govt exp'!$J:$J,FAOstat!BO$4,'FAOstat _govt exp'!$H:$H,FAOstat!BO$3,'FAOstat _govt exp'!$D:$D,FAOstat!$B164)</f>
        <v>0</v>
      </c>
      <c r="BP164">
        <f>SUMIFS('FAOstat _govt exp'!$L:$L,'FAOstat _govt exp'!$J:$J,FAOstat!BP$4,'FAOstat _govt exp'!$H:$H,FAOstat!BP$3,'FAOstat _govt exp'!$D:$D,FAOstat!$B164)</f>
        <v>0</v>
      </c>
      <c r="BQ164">
        <f>SUMIFS('FAOstat _govt exp'!$L:$L,'FAOstat _govt exp'!$J:$J,FAOstat!BQ$4,'FAOstat _govt exp'!$H:$H,FAOstat!BQ$3,'FAOstat _govt exp'!$D:$D,FAOstat!$B164)</f>
        <v>0</v>
      </c>
      <c r="BR164">
        <f>SUMIFS('FAOstat _govt exp'!$L:$L,'FAOstat _govt exp'!$J:$J,FAOstat!BR$4,'FAOstat _govt exp'!$H:$H,FAOstat!BR$3,'FAOstat _govt exp'!$D:$D,FAOstat!$B164)</f>
        <v>0</v>
      </c>
      <c r="BS164">
        <f>SUMIFS('FAOstat _govt exp'!$L:$L,'FAOstat _govt exp'!$J:$J,FAOstat!BS$4,'FAOstat _govt exp'!$H:$H,FAOstat!BS$3,'FAOstat _govt exp'!$D:$D,FAOstat!$B164)</f>
        <v>0</v>
      </c>
      <c r="BT164">
        <f>SUMIFS('FAOstat _govt exp'!$L:$L,'FAOstat _govt exp'!$J:$J,FAOstat!BT$4,'FAOstat _govt exp'!$H:$H,FAOstat!BT$3,'FAOstat _govt exp'!$D:$D,FAOstat!$B164)</f>
        <v>0</v>
      </c>
      <c r="BU164">
        <f>SUMIFS('FAOstat _govt exp'!$L:$L,'FAOstat _govt exp'!$J:$J,FAOstat!BU$4,'FAOstat _govt exp'!$H:$H,FAOstat!BU$3,'FAOstat _govt exp'!$D:$D,FAOstat!$B164)</f>
        <v>0</v>
      </c>
      <c r="BV164">
        <f>SUMIFS('FAOstat _govt exp'!$L:$L,'FAOstat _govt exp'!$J:$J,FAOstat!BV$4,'FAOstat _govt exp'!$H:$H,FAOstat!BV$3,'FAOstat _govt exp'!$D:$D,FAOstat!$B164)</f>
        <v>0</v>
      </c>
      <c r="BW164">
        <f>SUMIFS('FAOstat _govt exp'!$L:$L,'FAOstat _govt exp'!$J:$J,FAOstat!BW$4,'FAOstat _govt exp'!$H:$H,FAOstat!BW$3,'FAOstat _govt exp'!$D:$D,FAOstat!$B164)</f>
        <v>0</v>
      </c>
      <c r="BX164">
        <f>SUMIFS('FAOstat _govt exp'!$L:$L,'FAOstat _govt exp'!$J:$J,FAOstat!BX$4,'FAOstat _govt exp'!$H:$H,FAOstat!BX$3,'FAOstat _govt exp'!$D:$D,FAOstat!$B164)</f>
        <v>0</v>
      </c>
      <c r="BY164">
        <f>SUMIFS('FAOstat _govt exp'!$L:$L,'FAOstat _govt exp'!$J:$J,FAOstat!BY$4,'FAOstat _govt exp'!$H:$H,FAOstat!BY$3,'FAOstat _govt exp'!$D:$D,FAOstat!$B164)</f>
        <v>0</v>
      </c>
      <c r="BZ164">
        <f>SUMIFS('FAOstat _govt exp'!$L:$L,'FAOstat _govt exp'!$J:$J,FAOstat!BZ$4,'FAOstat _govt exp'!$H:$H,FAOstat!BZ$3,'FAOstat _govt exp'!$D:$D,FAOstat!$B164)</f>
        <v>0</v>
      </c>
      <c r="CA164">
        <f>SUMIFS('FAOstat _govt exp'!$L:$L,'FAOstat _govt exp'!$J:$J,FAOstat!CA$4,'FAOstat _govt exp'!$H:$H,FAOstat!CA$3,'FAOstat _govt exp'!$D:$D,FAOstat!$B164)</f>
        <v>0</v>
      </c>
      <c r="CB164">
        <f>SUMIFS('FAOstat _govt exp'!$L:$L,'FAOstat _govt exp'!$J:$J,FAOstat!CB$4,'FAOstat _govt exp'!$H:$H,FAOstat!CB$3,'FAOstat _govt exp'!$D:$D,FAOstat!$B164)</f>
        <v>0</v>
      </c>
      <c r="CC164">
        <f>SUMIFS('FAOstat _govt exp'!$L:$L,'FAOstat _govt exp'!$J:$J,FAOstat!CC$4,'FAOstat _govt exp'!$H:$H,FAOstat!CC$3,'FAOstat _govt exp'!$D:$D,FAOstat!$B164)</f>
        <v>0</v>
      </c>
      <c r="CD164">
        <f>SUMIFS('FAOstat _govt exp'!$L:$L,'FAOstat _govt exp'!$J:$J,FAOstat!CD$4,'FAOstat _govt exp'!$H:$H,FAOstat!CD$3,'FAOstat _govt exp'!$D:$D,FAOstat!$B164)</f>
        <v>0</v>
      </c>
      <c r="CE164" s="4">
        <f>SUMIFS('FAOstat_value added'!$L:$L,'FAOstat_value added'!$J:$J,FAOstat!CE$4,'FAOstat_value added'!$D:$D,FAOstat!$B164)</f>
        <v>1157.1865780000001</v>
      </c>
      <c r="CF164" s="4">
        <f>IF(SUMIFS('FAOstat_value added'!$L:$L,'FAOstat_value added'!$J:$J,FAOstat!CF$4,'FAOstat_value added'!$D:$D,FAOstat!$B164)=0,CE164*(1+Assumptions!$C$10),SUMIFS('FAOstat_value added'!$L:$L,'FAOstat_value added'!$J:$J,FAOstat!CF$4,'FAOstat_value added'!$D:$D,FAOstat!$B164))</f>
        <v>1222.053361</v>
      </c>
      <c r="CG164" s="4">
        <f>IF(SUMIFS('FAOstat_value added'!$L:$L,'FAOstat_value added'!$J:$J,FAOstat!CG$4,'FAOstat_value added'!$D:$D,FAOstat!$B164)=0,CF164*(1+Assumptions!$C$10),SUMIFS('FAOstat_value added'!$L:$L,'FAOstat_value added'!$J:$J,FAOstat!CG$4,'FAOstat_value added'!$D:$D,FAOstat!$B164))</f>
        <v>1376.8071460000001</v>
      </c>
      <c r="CH164" s="4">
        <f>IF(SUMIFS('FAOstat_value added'!$L:$L,'FAOstat_value added'!$J:$J,FAOstat!CH$4,'FAOstat_value added'!$D:$D,FAOstat!$B164)=0,CG164*(1+Assumptions!$C$10),SUMIFS('FAOstat_value added'!$L:$L,'FAOstat_value added'!$J:$J,FAOstat!CH$4,'FAOstat_value added'!$D:$D,FAOstat!$B164))</f>
        <v>1363.953986</v>
      </c>
      <c r="CI164" s="4">
        <f>IF(SUMIFS('FAOstat_value added'!$L:$L,'FAOstat_value added'!$J:$J,FAOstat!CI$4,'FAOstat_value added'!$D:$D,FAOstat!$B164)=0,CH164*(1+Assumptions!$C$10),SUMIFS('FAOstat_value added'!$L:$L,'FAOstat_value added'!$J:$J,FAOstat!CI$4,'FAOstat_value added'!$D:$D,FAOstat!$B164))</f>
        <v>1704.942483</v>
      </c>
      <c r="CJ164" s="4">
        <f>IF(SUMIFS('FAOstat_value added'!$L:$L,'FAOstat_value added'!$J:$J,FAOstat!CJ$4,'FAOstat_value added'!$D:$D,FAOstat!$B164)=0,CI164*(1+Assumptions!$C$10),SUMIFS('FAOstat_value added'!$L:$L,'FAOstat_value added'!$J:$J,FAOstat!CJ$4,'FAOstat_value added'!$D:$D,FAOstat!$B164))</f>
        <v>1653.7942089999999</v>
      </c>
      <c r="CK164" s="4">
        <f>IF(SUMIFS('FAOstat_value added'!$L:$L,'FAOstat_value added'!$J:$J,FAOstat!CK$4,'FAOstat_value added'!$D:$D,FAOstat!$B164)=0,CJ164*(1+Assumptions!$C$10),SUMIFS('FAOstat_value added'!$L:$L,'FAOstat_value added'!$J:$J,FAOstat!CK$4,'FAOstat_value added'!$D:$D,FAOstat!$B164))</f>
        <v>1618</v>
      </c>
      <c r="CL164" s="4">
        <f>IF(SUMIFS('FAOstat_value added'!$L:$L,'FAOstat_value added'!$J:$J,FAOstat!CL$4,'FAOstat_value added'!$D:$D,FAOstat!$B164)=0,CK164*(1+Assumptions!$C$10),SUMIFS('FAOstat_value added'!$L:$L,'FAOstat_value added'!$J:$J,FAOstat!CL$4,'FAOstat_value added'!$D:$D,FAOstat!$B164))</f>
        <v>1838.424771</v>
      </c>
      <c r="CM164" s="4">
        <f>IF(SUMIFS('FAOstat_value added'!$L:$L,'FAOstat_value added'!$J:$J,FAOstat!CM$4,'FAOstat_value added'!$D:$D,FAOstat!$B164)=0,CL164*(1+Assumptions!$C$10),SUMIFS('FAOstat_value added'!$L:$L,'FAOstat_value added'!$J:$J,FAOstat!CM$4,'FAOstat_value added'!$D:$D,FAOstat!$B164))</f>
        <v>2019</v>
      </c>
      <c r="CN164" s="4">
        <f>IF(SUMIFS('FAOstat_value added'!$L:$L,'FAOstat_value added'!$J:$J,FAOstat!CN$4,'FAOstat_value added'!$D:$D,FAOstat!$B164)=0,CM164*(1+Assumptions!$C$10),SUMIFS('FAOstat_value added'!$L:$L,'FAOstat_value added'!$J:$J,FAOstat!CN$4,'FAOstat_value added'!$D:$D,FAOstat!$B164))</f>
        <v>2059.38</v>
      </c>
      <c r="CO164" s="36">
        <f t="shared" si="70"/>
        <v>-1</v>
      </c>
    </row>
  </sheetData>
  <autoFilter ref="B4:CN164" xr:uid="{E8530E84-C9D3-48DF-893F-B81B79DABF8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E7ECA-FC07-40A9-BB13-44A59B7D2BA7}">
  <sheetPr>
    <tabColor theme="5" tint="0.79998168889431442"/>
  </sheetPr>
  <dimension ref="B2:AX134"/>
  <sheetViews>
    <sheetView topLeftCell="A3" workbookViewId="0">
      <selection activeCell="BZ25" sqref="BZ25"/>
    </sheetView>
  </sheetViews>
  <sheetFormatPr defaultRowHeight="14.5" x14ac:dyDescent="0.35"/>
  <cols>
    <col min="2" max="2" width="48.26953125" customWidth="1"/>
    <col min="26" max="26" width="33.90625" customWidth="1"/>
  </cols>
  <sheetData>
    <row r="2" spans="2:50" x14ac:dyDescent="0.35">
      <c r="AD2" s="35" t="s">
        <v>359</v>
      </c>
      <c r="AE2" s="35" t="s">
        <v>359</v>
      </c>
      <c r="AF2" s="35" t="s">
        <v>359</v>
      </c>
      <c r="AG2" s="35" t="s">
        <v>359</v>
      </c>
      <c r="AH2" s="35" t="s">
        <v>359</v>
      </c>
      <c r="AI2" s="35" t="s">
        <v>359</v>
      </c>
      <c r="AJ2" s="35" t="s">
        <v>359</v>
      </c>
      <c r="AK2" s="35" t="s">
        <v>359</v>
      </c>
      <c r="AL2" s="35" t="s">
        <v>359</v>
      </c>
      <c r="AM2" s="35" t="s">
        <v>359</v>
      </c>
    </row>
    <row r="3" spans="2:50" x14ac:dyDescent="0.35">
      <c r="C3" s="3" t="s">
        <v>363</v>
      </c>
      <c r="D3" s="3" t="s">
        <v>364</v>
      </c>
      <c r="E3" s="3" t="s">
        <v>365</v>
      </c>
      <c r="F3" s="3" t="s">
        <v>1097</v>
      </c>
      <c r="G3">
        <v>2010</v>
      </c>
      <c r="H3">
        <v>2011</v>
      </c>
      <c r="I3">
        <v>2012</v>
      </c>
      <c r="J3">
        <v>2013</v>
      </c>
      <c r="K3">
        <v>2014</v>
      </c>
      <c r="L3">
        <v>2015</v>
      </c>
      <c r="M3">
        <v>2016</v>
      </c>
      <c r="N3">
        <v>2017</v>
      </c>
      <c r="O3">
        <v>2018</v>
      </c>
      <c r="P3">
        <v>2019</v>
      </c>
      <c r="AA3" s="3" t="s">
        <v>363</v>
      </c>
      <c r="AB3" s="3" t="s">
        <v>364</v>
      </c>
      <c r="AC3" s="3" t="s">
        <v>365</v>
      </c>
      <c r="AD3" s="3">
        <v>2010</v>
      </c>
      <c r="AE3" s="3">
        <v>2011</v>
      </c>
      <c r="AF3" s="3">
        <v>2012</v>
      </c>
      <c r="AG3" s="3">
        <v>2013</v>
      </c>
      <c r="AH3" s="3">
        <v>2014</v>
      </c>
      <c r="AI3" s="3">
        <v>2015</v>
      </c>
      <c r="AJ3" s="3">
        <v>2016</v>
      </c>
      <c r="AK3" s="3">
        <v>2017</v>
      </c>
      <c r="AL3" s="3">
        <v>2018</v>
      </c>
      <c r="AM3" s="3">
        <v>2019</v>
      </c>
      <c r="AN3" s="3" t="s">
        <v>1098</v>
      </c>
      <c r="AO3" s="3">
        <v>2010</v>
      </c>
      <c r="AP3" s="3">
        <f>AO3+1</f>
        <v>2011</v>
      </c>
      <c r="AQ3" s="3">
        <f t="shared" ref="AQ3:AX3" si="0">AP3+1</f>
        <v>2012</v>
      </c>
      <c r="AR3" s="3">
        <f t="shared" si="0"/>
        <v>2013</v>
      </c>
      <c r="AS3" s="3">
        <f t="shared" si="0"/>
        <v>2014</v>
      </c>
      <c r="AT3" s="3">
        <f t="shared" si="0"/>
        <v>2015</v>
      </c>
      <c r="AU3" s="3">
        <f t="shared" si="0"/>
        <v>2016</v>
      </c>
      <c r="AV3" s="3">
        <f t="shared" si="0"/>
        <v>2017</v>
      </c>
      <c r="AW3" s="3">
        <f t="shared" si="0"/>
        <v>2018</v>
      </c>
      <c r="AX3" s="3">
        <f t="shared" si="0"/>
        <v>2019</v>
      </c>
    </row>
    <row r="4" spans="2:50" x14ac:dyDescent="0.35">
      <c r="B4" t="s">
        <v>55</v>
      </c>
      <c r="C4" s="90" t="s">
        <v>377</v>
      </c>
      <c r="D4" s="90" t="s">
        <v>375</v>
      </c>
      <c r="E4" s="90" t="s">
        <v>84</v>
      </c>
      <c r="F4" s="90">
        <v>22810</v>
      </c>
      <c r="G4">
        <f>INDEX($AC$124:$AL$134,MATCH($D4,$AB$124:$AB$134,),MATCH(G$3,$AC$123:$AL$123,))*$F4</f>
        <v>856.61821530317548</v>
      </c>
      <c r="H4">
        <f t="shared" ref="H4:P4" si="1">INDEX($AC$124:$AL$134,MATCH($D4,$AB$124:$AB$134,),MATCH(H$3,$AC$123:$AL$123,))*$F4</f>
        <v>902.53384718455254</v>
      </c>
      <c r="I4">
        <f t="shared" si="1"/>
        <v>924.88865517507838</v>
      </c>
      <c r="J4">
        <f t="shared" si="1"/>
        <v>967.79231521129191</v>
      </c>
      <c r="K4">
        <f t="shared" si="1"/>
        <v>1008.409876875152</v>
      </c>
      <c r="L4">
        <f t="shared" si="1"/>
        <v>1060.5612596212959</v>
      </c>
      <c r="M4">
        <f t="shared" si="1"/>
        <v>1066.7245170256699</v>
      </c>
      <c r="N4">
        <f t="shared" si="1"/>
        <v>1089.3506637248761</v>
      </c>
      <c r="O4">
        <f t="shared" si="1"/>
        <v>1115.1098910017574</v>
      </c>
      <c r="P4">
        <f t="shared" si="1"/>
        <v>1137.4120888217928</v>
      </c>
      <c r="Z4" t="s">
        <v>9</v>
      </c>
      <c r="AA4" t="s">
        <v>366</v>
      </c>
      <c r="AB4" t="s">
        <v>366</v>
      </c>
      <c r="AC4" t="s">
        <v>367</v>
      </c>
      <c r="AD4">
        <v>4462.6268559999999</v>
      </c>
      <c r="AE4">
        <v>5171.3042539999997</v>
      </c>
      <c r="AF4">
        <v>5416.5635670000001</v>
      </c>
      <c r="AG4">
        <v>5331.9488959999999</v>
      </c>
      <c r="AH4">
        <v>5136.2592249999998</v>
      </c>
      <c r="AI4">
        <v>4482.9486770000003</v>
      </c>
      <c r="AJ4">
        <v>4663.7432589999999</v>
      </c>
      <c r="AK4">
        <v>5090.1772570000003</v>
      </c>
      <c r="AL4">
        <v>4195.8363319999999</v>
      </c>
      <c r="AM4">
        <v>4279.7530586399998</v>
      </c>
      <c r="AN4">
        <v>652860</v>
      </c>
      <c r="AO4">
        <f t="shared" ref="AO4:AX4" si="2">AD4/$AN4</f>
        <v>6.8355035627852834E-3</v>
      </c>
      <c r="AP4">
        <f t="shared" si="2"/>
        <v>7.9210002971540593E-3</v>
      </c>
      <c r="AQ4">
        <f t="shared" si="2"/>
        <v>8.2966693732193734E-3</v>
      </c>
      <c r="AR4">
        <f t="shared" si="2"/>
        <v>8.1670632233556955E-3</v>
      </c>
      <c r="AS4">
        <f t="shared" si="2"/>
        <v>7.8673210565818087E-3</v>
      </c>
      <c r="AT4">
        <f t="shared" si="2"/>
        <v>6.8666309423153511E-3</v>
      </c>
      <c r="AU4">
        <f t="shared" si="2"/>
        <v>7.1435579741445333E-3</v>
      </c>
      <c r="AV4">
        <f t="shared" si="2"/>
        <v>7.7967362941518863E-3</v>
      </c>
      <c r="AW4">
        <f t="shared" si="2"/>
        <v>6.4268546579664861E-3</v>
      </c>
      <c r="AX4">
        <f t="shared" si="2"/>
        <v>6.555391751125815E-3</v>
      </c>
    </row>
    <row r="5" spans="2:50" x14ac:dyDescent="0.35">
      <c r="B5" t="s">
        <v>381</v>
      </c>
      <c r="C5" s="90" t="s">
        <v>374</v>
      </c>
      <c r="D5" s="90" t="s">
        <v>375</v>
      </c>
      <c r="E5" s="90" t="s">
        <v>374</v>
      </c>
      <c r="F5" s="91">
        <v>0</v>
      </c>
      <c r="G5">
        <f t="shared" ref="G5:P68" si="3">INDEX($AC$124:$AL$134,MATCH($D5,$AB$124:$AB$134,),MATCH(G$3,$AC$123:$AL$123,))*$F5</f>
        <v>0</v>
      </c>
      <c r="H5">
        <f t="shared" si="3"/>
        <v>0</v>
      </c>
      <c r="I5">
        <f t="shared" si="3"/>
        <v>0</v>
      </c>
      <c r="J5">
        <f t="shared" si="3"/>
        <v>0</v>
      </c>
      <c r="K5">
        <f t="shared" si="3"/>
        <v>0</v>
      </c>
      <c r="L5">
        <f t="shared" si="3"/>
        <v>0</v>
      </c>
      <c r="M5">
        <f t="shared" si="3"/>
        <v>0</v>
      </c>
      <c r="N5">
        <f t="shared" si="3"/>
        <v>0</v>
      </c>
      <c r="O5">
        <f t="shared" si="3"/>
        <v>0</v>
      </c>
      <c r="P5">
        <f t="shared" si="3"/>
        <v>0</v>
      </c>
      <c r="Z5" t="s">
        <v>20</v>
      </c>
      <c r="AA5" t="s">
        <v>368</v>
      </c>
      <c r="AB5" t="s">
        <v>368</v>
      </c>
      <c r="AC5" t="s">
        <v>369</v>
      </c>
      <c r="AD5">
        <v>13648.522725000001</v>
      </c>
      <c r="AE5">
        <v>16222.244032000001</v>
      </c>
      <c r="AF5">
        <v>18335.919884999999</v>
      </c>
      <c r="AG5">
        <v>20663.212742</v>
      </c>
      <c r="AH5">
        <v>21993.348926999999</v>
      </c>
      <c r="AI5">
        <v>19218.119515999999</v>
      </c>
      <c r="AJ5">
        <v>19556.286800000002</v>
      </c>
      <c r="AK5">
        <v>19996.752963999999</v>
      </c>
      <c r="AL5">
        <v>20815.001941999999</v>
      </c>
      <c r="AM5">
        <v>21231.301980839999</v>
      </c>
      <c r="AN5">
        <v>2381740</v>
      </c>
      <c r="AO5">
        <f t="shared" ref="AO5:AO68" si="4">AD5/$AN5</f>
        <v>5.7304839004257398E-3</v>
      </c>
      <c r="AP5">
        <f t="shared" ref="AP5:AP68" si="5">AE5/$AN5</f>
        <v>6.8110893850714185E-3</v>
      </c>
      <c r="AQ5">
        <f t="shared" ref="AQ5:AQ68" si="6">AF5/$AN5</f>
        <v>7.6985396747755843E-3</v>
      </c>
      <c r="AR5">
        <f t="shared" ref="AR5:AR68" si="7">AG5/$AN5</f>
        <v>8.675679436882279E-3</v>
      </c>
      <c r="AS5">
        <f t="shared" ref="AS5:AS68" si="8">AH5/$AN5</f>
        <v>9.2341518918941604E-3</v>
      </c>
      <c r="AT5">
        <f t="shared" ref="AT5:AT68" si="9">AI5/$AN5</f>
        <v>8.0689409910401633E-3</v>
      </c>
      <c r="AU5">
        <f t="shared" ref="AU5:AU68" si="10">AJ5/$AN5</f>
        <v>8.2109242822474334E-3</v>
      </c>
      <c r="AV5">
        <f t="shared" ref="AV5:AV68" si="11">AK5/$AN5</f>
        <v>8.3958588947576143E-3</v>
      </c>
      <c r="AW5">
        <f t="shared" ref="AW5:AW68" si="12">AL5/$AN5</f>
        <v>8.7394098188719165E-3</v>
      </c>
      <c r="AX5">
        <f t="shared" ref="AX5:AX68" si="13">AM5/$AN5</f>
        <v>8.9141980152493555E-3</v>
      </c>
    </row>
    <row r="6" spans="2:50" x14ac:dyDescent="0.35">
      <c r="B6" t="s">
        <v>383</v>
      </c>
      <c r="C6" s="90" t="s">
        <v>385</v>
      </c>
      <c r="D6" s="90" t="s">
        <v>26</v>
      </c>
      <c r="E6" s="90" t="s">
        <v>369</v>
      </c>
      <c r="F6" s="91">
        <v>0</v>
      </c>
      <c r="G6">
        <f t="shared" si="3"/>
        <v>0</v>
      </c>
      <c r="H6">
        <f t="shared" si="3"/>
        <v>0</v>
      </c>
      <c r="I6">
        <f t="shared" si="3"/>
        <v>0</v>
      </c>
      <c r="J6">
        <f t="shared" si="3"/>
        <v>0</v>
      </c>
      <c r="K6">
        <f t="shared" si="3"/>
        <v>0</v>
      </c>
      <c r="L6">
        <f t="shared" si="3"/>
        <v>0</v>
      </c>
      <c r="M6">
        <f t="shared" si="3"/>
        <v>0</v>
      </c>
      <c r="N6">
        <f t="shared" si="3"/>
        <v>0</v>
      </c>
      <c r="O6">
        <f t="shared" si="3"/>
        <v>0</v>
      </c>
      <c r="P6">
        <f t="shared" si="3"/>
        <v>0</v>
      </c>
      <c r="Z6" t="s">
        <v>277</v>
      </c>
      <c r="AA6" t="s">
        <v>371</v>
      </c>
      <c r="AB6" t="s">
        <v>371</v>
      </c>
      <c r="AC6" t="s">
        <v>372</v>
      </c>
      <c r="AD6">
        <v>62.876030999999998</v>
      </c>
      <c r="AE6">
        <v>67.330685000000003</v>
      </c>
      <c r="AF6">
        <v>69.221851000000001</v>
      </c>
      <c r="AG6">
        <v>79.236555999999993</v>
      </c>
      <c r="AH6">
        <v>67.145287999999994</v>
      </c>
      <c r="AI6">
        <v>69.886460999999997</v>
      </c>
      <c r="AJ6">
        <v>82.598035999999993</v>
      </c>
      <c r="AK6">
        <v>84.740592000000007</v>
      </c>
      <c r="AL6">
        <v>78.680408</v>
      </c>
      <c r="AM6">
        <v>80.254016160000006</v>
      </c>
      <c r="AN6">
        <v>2830</v>
      </c>
      <c r="AO6">
        <f t="shared" si="4"/>
        <v>2.2217678798586573E-2</v>
      </c>
      <c r="AP6">
        <f t="shared" si="5"/>
        <v>2.379176148409894E-2</v>
      </c>
      <c r="AQ6">
        <f t="shared" si="6"/>
        <v>2.4460018021201412E-2</v>
      </c>
      <c r="AR6">
        <f t="shared" si="7"/>
        <v>2.7998783038869254E-2</v>
      </c>
      <c r="AS6">
        <f t="shared" si="8"/>
        <v>2.3726250176678444E-2</v>
      </c>
      <c r="AT6">
        <f t="shared" si="9"/>
        <v>2.469486254416961E-2</v>
      </c>
      <c r="AU6">
        <f t="shared" si="10"/>
        <v>2.9186585159010597E-2</v>
      </c>
      <c r="AV6">
        <f t="shared" si="11"/>
        <v>2.9943672084805657E-2</v>
      </c>
      <c r="AW6">
        <f t="shared" si="12"/>
        <v>2.7802264310954065E-2</v>
      </c>
      <c r="AX6">
        <f t="shared" si="13"/>
        <v>2.8358309597173146E-2</v>
      </c>
    </row>
    <row r="7" spans="2:50" x14ac:dyDescent="0.35">
      <c r="B7" t="s">
        <v>77</v>
      </c>
      <c r="C7" s="90" t="s">
        <v>388</v>
      </c>
      <c r="D7" s="90" t="s">
        <v>388</v>
      </c>
      <c r="E7" s="90" t="s">
        <v>367</v>
      </c>
      <c r="F7" s="90">
        <v>176520</v>
      </c>
      <c r="G7">
        <f t="shared" si="3"/>
        <v>9166.294631288567</v>
      </c>
      <c r="H7">
        <f t="shared" si="3"/>
        <v>11038.242190091332</v>
      </c>
      <c r="I7">
        <f t="shared" si="3"/>
        <v>11454.529632392985</v>
      </c>
      <c r="J7">
        <f t="shared" si="3"/>
        <v>11547.230581467067</v>
      </c>
      <c r="K7">
        <f t="shared" si="3"/>
        <v>11647.636675807051</v>
      </c>
      <c r="L7">
        <f t="shared" si="3"/>
        <v>10756.598437430739</v>
      </c>
      <c r="M7">
        <f t="shared" si="3"/>
        <v>10838.176639145788</v>
      </c>
      <c r="N7">
        <f t="shared" si="3"/>
        <v>11255.470541774681</v>
      </c>
      <c r="O7">
        <f t="shared" si="3"/>
        <v>11630.672831497734</v>
      </c>
      <c r="P7">
        <f t="shared" si="3"/>
        <v>11863.286288127685</v>
      </c>
      <c r="Z7" t="s">
        <v>24</v>
      </c>
      <c r="AA7" t="s">
        <v>373</v>
      </c>
      <c r="AB7" t="s">
        <v>26</v>
      </c>
      <c r="AC7" t="s">
        <v>369</v>
      </c>
      <c r="AD7">
        <v>5179.0534280000002</v>
      </c>
      <c r="AE7">
        <v>6534.871905</v>
      </c>
      <c r="AF7">
        <v>7772.3381449999997</v>
      </c>
      <c r="AG7">
        <v>8896.3860160000004</v>
      </c>
      <c r="AH7">
        <v>10996.980605999999</v>
      </c>
      <c r="AI7">
        <v>10599.805548</v>
      </c>
      <c r="AJ7">
        <v>9941.6542320000008</v>
      </c>
      <c r="AK7">
        <v>12233.141927000001</v>
      </c>
      <c r="AL7">
        <v>10226.882803</v>
      </c>
      <c r="AM7">
        <v>10431.42045906</v>
      </c>
      <c r="AN7">
        <v>1246700</v>
      </c>
      <c r="AO7">
        <f t="shared" si="4"/>
        <v>4.1542098564209514E-3</v>
      </c>
      <c r="AP7">
        <f t="shared" si="5"/>
        <v>5.2417357062645381E-3</v>
      </c>
      <c r="AQ7">
        <f t="shared" si="6"/>
        <v>6.2343291449426484E-3</v>
      </c>
      <c r="AR7">
        <f t="shared" si="7"/>
        <v>7.1359477147669853E-3</v>
      </c>
      <c r="AS7">
        <f t="shared" si="8"/>
        <v>8.8208715857864758E-3</v>
      </c>
      <c r="AT7">
        <f t="shared" si="9"/>
        <v>8.5022904852811425E-3</v>
      </c>
      <c r="AU7">
        <f t="shared" si="10"/>
        <v>7.9743757375471246E-3</v>
      </c>
      <c r="AV7">
        <f t="shared" si="11"/>
        <v>9.8124183259805896E-3</v>
      </c>
      <c r="AW7">
        <f t="shared" si="12"/>
        <v>8.2031625916419351E-3</v>
      </c>
      <c r="AX7">
        <f t="shared" si="13"/>
        <v>8.3672258434747734E-3</v>
      </c>
    </row>
    <row r="8" spans="2:50" x14ac:dyDescent="0.35">
      <c r="B8" t="s">
        <v>80</v>
      </c>
      <c r="C8" s="90" t="s">
        <v>373</v>
      </c>
      <c r="D8" s="90" t="s">
        <v>26</v>
      </c>
      <c r="E8" s="90" t="s">
        <v>369</v>
      </c>
      <c r="F8" s="90">
        <v>472710</v>
      </c>
      <c r="G8">
        <f t="shared" si="3"/>
        <v>10038.410986964576</v>
      </c>
      <c r="H8">
        <f t="shared" si="3"/>
        <v>11191.429399925508</v>
      </c>
      <c r="I8">
        <f t="shared" si="3"/>
        <v>11715.228153875625</v>
      </c>
      <c r="J8">
        <f t="shared" si="3"/>
        <v>12545.716593112898</v>
      </c>
      <c r="K8">
        <f t="shared" si="3"/>
        <v>12754.2219823131</v>
      </c>
      <c r="L8">
        <f t="shared" si="3"/>
        <v>11860.668962378682</v>
      </c>
      <c r="M8">
        <f t="shared" si="3"/>
        <v>11991.73180379314</v>
      </c>
      <c r="N8">
        <f t="shared" si="3"/>
        <v>12669.304220413509</v>
      </c>
      <c r="O8">
        <f t="shared" si="3"/>
        <v>12988.216780143584</v>
      </c>
      <c r="P8">
        <f t="shared" si="3"/>
        <v>13247.981115746454</v>
      </c>
      <c r="Z8" t="s">
        <v>28</v>
      </c>
      <c r="AA8" t="s">
        <v>374</v>
      </c>
      <c r="AB8" t="s">
        <v>375</v>
      </c>
      <c r="AC8" t="s">
        <v>374</v>
      </c>
      <c r="AD8">
        <v>30417.797998999999</v>
      </c>
      <c r="AE8">
        <v>37104.359349999999</v>
      </c>
      <c r="AF8">
        <v>33616.847631999997</v>
      </c>
      <c r="AG8">
        <v>37123.518897000002</v>
      </c>
      <c r="AH8">
        <v>38064.395028999999</v>
      </c>
      <c r="AI8">
        <v>33255.632426999997</v>
      </c>
      <c r="AJ8">
        <v>34926.978991999997</v>
      </c>
      <c r="AK8">
        <v>35209.321323999997</v>
      </c>
      <c r="AL8">
        <v>31835.450069999999</v>
      </c>
      <c r="AM8">
        <v>32472.159071400001</v>
      </c>
      <c r="AN8">
        <v>2736690</v>
      </c>
      <c r="AO8">
        <f t="shared" si="4"/>
        <v>1.111481314982698E-2</v>
      </c>
      <c r="AP8">
        <f t="shared" si="5"/>
        <v>1.355811558853944E-2</v>
      </c>
      <c r="AQ8">
        <f t="shared" si="6"/>
        <v>1.2283761636137085E-2</v>
      </c>
      <c r="AR8">
        <f t="shared" si="7"/>
        <v>1.3565116581344617E-2</v>
      </c>
      <c r="AS8">
        <f t="shared" si="8"/>
        <v>1.3908917352349006E-2</v>
      </c>
      <c r="AT8">
        <f t="shared" si="9"/>
        <v>1.2151771821799325E-2</v>
      </c>
      <c r="AU8">
        <f t="shared" si="10"/>
        <v>1.276249008546821E-2</v>
      </c>
      <c r="AV8">
        <f t="shared" si="11"/>
        <v>1.2865659363683866E-2</v>
      </c>
      <c r="AW8">
        <f t="shared" si="12"/>
        <v>1.1632830196332065E-2</v>
      </c>
      <c r="AX8">
        <f t="shared" si="13"/>
        <v>1.1865486800258708E-2</v>
      </c>
    </row>
    <row r="9" spans="2:50" x14ac:dyDescent="0.35">
      <c r="B9" t="s">
        <v>389</v>
      </c>
      <c r="C9" s="90" t="s">
        <v>373</v>
      </c>
      <c r="D9" s="90" t="s">
        <v>26</v>
      </c>
      <c r="E9" s="90" t="s">
        <v>369</v>
      </c>
      <c r="F9" s="90">
        <v>1259200</v>
      </c>
      <c r="G9">
        <f t="shared" si="3"/>
        <v>26740.215173755147</v>
      </c>
      <c r="H9">
        <f t="shared" si="3"/>
        <v>29811.613675162786</v>
      </c>
      <c r="I9">
        <f t="shared" si="3"/>
        <v>31206.903368577325</v>
      </c>
      <c r="J9">
        <f t="shared" si="3"/>
        <v>33419.149867884669</v>
      </c>
      <c r="K9">
        <f t="shared" si="3"/>
        <v>33974.564363200814</v>
      </c>
      <c r="L9">
        <f t="shared" si="3"/>
        <v>31594.32708727811</v>
      </c>
      <c r="M9">
        <f t="shared" si="3"/>
        <v>31943.450926226062</v>
      </c>
      <c r="N9">
        <f t="shared" si="3"/>
        <v>33748.361308930827</v>
      </c>
      <c r="O9">
        <f t="shared" si="3"/>
        <v>34597.877281116969</v>
      </c>
      <c r="P9">
        <f t="shared" si="3"/>
        <v>35289.834826739301</v>
      </c>
      <c r="Z9" t="s">
        <v>32</v>
      </c>
      <c r="AA9" t="s">
        <v>376</v>
      </c>
      <c r="AB9" t="s">
        <v>376</v>
      </c>
      <c r="AC9" t="s">
        <v>367</v>
      </c>
      <c r="AD9">
        <v>1574.781324</v>
      </c>
      <c r="AE9">
        <v>2062.2204320000001</v>
      </c>
      <c r="AF9">
        <v>1902.2051409999999</v>
      </c>
      <c r="AG9">
        <v>2050.2155969999999</v>
      </c>
      <c r="AH9">
        <v>2098.0754529999999</v>
      </c>
      <c r="AI9">
        <v>1817.6139900000001</v>
      </c>
      <c r="AJ9">
        <v>1728.5616689999999</v>
      </c>
      <c r="AK9">
        <v>1728.4571450000001</v>
      </c>
      <c r="AL9">
        <v>1702.8259310000001</v>
      </c>
      <c r="AM9">
        <v>1736.8824496200002</v>
      </c>
      <c r="AN9">
        <v>28470</v>
      </c>
      <c r="AO9">
        <f t="shared" si="4"/>
        <v>5.5313710010537406E-2</v>
      </c>
      <c r="AP9">
        <f t="shared" si="5"/>
        <v>7.2434858868984903E-2</v>
      </c>
      <c r="AQ9">
        <f t="shared" si="6"/>
        <v>6.6814370951879171E-2</v>
      </c>
      <c r="AR9">
        <f t="shared" si="7"/>
        <v>7.2013192729188616E-2</v>
      </c>
      <c r="AS9">
        <f t="shared" si="8"/>
        <v>7.3694255461889707E-2</v>
      </c>
      <c r="AT9">
        <f t="shared" si="9"/>
        <v>6.3843132771338254E-2</v>
      </c>
      <c r="AU9">
        <f t="shared" si="10"/>
        <v>6.0715197365648045E-2</v>
      </c>
      <c r="AV9">
        <f t="shared" si="11"/>
        <v>6.0711525992272572E-2</v>
      </c>
      <c r="AW9">
        <f t="shared" si="12"/>
        <v>5.981123747804707E-2</v>
      </c>
      <c r="AX9">
        <f t="shared" si="13"/>
        <v>6.1007462227608014E-2</v>
      </c>
    </row>
    <row r="10" spans="2:50" x14ac:dyDescent="0.35">
      <c r="B10" t="s">
        <v>391</v>
      </c>
      <c r="C10" s="90" t="s">
        <v>385</v>
      </c>
      <c r="D10" s="90" t="s">
        <v>26</v>
      </c>
      <c r="E10" s="90" t="s">
        <v>369</v>
      </c>
      <c r="F10" s="90">
        <v>1861.0000610351601</v>
      </c>
      <c r="G10">
        <f t="shared" si="3"/>
        <v>39.519966701438726</v>
      </c>
      <c r="H10">
        <f t="shared" si="3"/>
        <v>44.059255772740279</v>
      </c>
      <c r="I10">
        <f t="shared" si="3"/>
        <v>46.121385858990422</v>
      </c>
      <c r="J10">
        <f t="shared" si="3"/>
        <v>49.390914822011226</v>
      </c>
      <c r="K10">
        <f t="shared" si="3"/>
        <v>50.211774423093779</v>
      </c>
      <c r="L10">
        <f t="shared" si="3"/>
        <v>46.693968104978858</v>
      </c>
      <c r="M10">
        <f t="shared" si="3"/>
        <v>47.209946095441822</v>
      </c>
      <c r="N10">
        <f t="shared" si="3"/>
        <v>49.877463830810754</v>
      </c>
      <c r="O10">
        <f t="shared" si="3"/>
        <v>51.13298263329547</v>
      </c>
      <c r="P10">
        <f t="shared" si="3"/>
        <v>52.15564228596137</v>
      </c>
      <c r="Z10" t="s">
        <v>41</v>
      </c>
      <c r="AA10" t="s">
        <v>376</v>
      </c>
      <c r="AB10" t="s">
        <v>376</v>
      </c>
      <c r="AC10" t="s">
        <v>367</v>
      </c>
      <c r="AD10">
        <v>2921.0739429999999</v>
      </c>
      <c r="AE10">
        <v>3347.531422</v>
      </c>
      <c r="AF10">
        <v>3581.3869479999998</v>
      </c>
      <c r="AG10">
        <v>3979.6514149999998</v>
      </c>
      <c r="AH10">
        <v>4002.3076510000001</v>
      </c>
      <c r="AI10">
        <v>3278.85871</v>
      </c>
      <c r="AJ10">
        <v>2122.4254019999998</v>
      </c>
      <c r="AK10">
        <v>2291.5428609999999</v>
      </c>
      <c r="AL10">
        <v>2464.740542</v>
      </c>
      <c r="AM10">
        <v>2514.0353528400001</v>
      </c>
      <c r="AN10">
        <v>82662.998046875</v>
      </c>
      <c r="AO10">
        <f t="shared" si="4"/>
        <v>3.5337140099171958E-2</v>
      </c>
      <c r="AP10">
        <f t="shared" si="5"/>
        <v>4.0496128873788777E-2</v>
      </c>
      <c r="AQ10">
        <f t="shared" si="6"/>
        <v>4.3325151913424835E-2</v>
      </c>
      <c r="AR10">
        <f t="shared" si="7"/>
        <v>4.8143081052338471E-2</v>
      </c>
      <c r="AS10">
        <f t="shared" si="8"/>
        <v>4.8417160586535293E-2</v>
      </c>
      <c r="AT10">
        <f t="shared" si="9"/>
        <v>3.9665373715827311E-2</v>
      </c>
      <c r="AU10">
        <f t="shared" si="10"/>
        <v>2.5675640276154203E-2</v>
      </c>
      <c r="AV10">
        <f t="shared" si="11"/>
        <v>2.772150678227947E-2</v>
      </c>
      <c r="AW10">
        <f t="shared" si="12"/>
        <v>2.9816733003106669E-2</v>
      </c>
      <c r="AX10">
        <f t="shared" si="13"/>
        <v>3.0413067663168803E-2</v>
      </c>
    </row>
    <row r="11" spans="2:50" x14ac:dyDescent="0.35">
      <c r="B11" t="s">
        <v>395</v>
      </c>
      <c r="C11" s="90" t="s">
        <v>379</v>
      </c>
      <c r="D11" s="90" t="s">
        <v>26</v>
      </c>
      <c r="E11" s="90" t="s">
        <v>369</v>
      </c>
      <c r="F11" s="90">
        <v>318000</v>
      </c>
      <c r="G11">
        <f t="shared" si="3"/>
        <v>6753.0085969299053</v>
      </c>
      <c r="H11">
        <f t="shared" si="3"/>
        <v>7528.6635551951758</v>
      </c>
      <c r="I11">
        <f t="shared" si="3"/>
        <v>7881.0318227506268</v>
      </c>
      <c r="J11">
        <f t="shared" si="3"/>
        <v>8439.7154208920947</v>
      </c>
      <c r="K11">
        <f t="shared" si="3"/>
        <v>8579.9805173902932</v>
      </c>
      <c r="L11">
        <f t="shared" si="3"/>
        <v>7978.8723107960923</v>
      </c>
      <c r="M11">
        <f t="shared" si="3"/>
        <v>8067.0404975697966</v>
      </c>
      <c r="N11">
        <f t="shared" si="3"/>
        <v>8522.8549048919958</v>
      </c>
      <c r="O11">
        <f t="shared" si="3"/>
        <v>8737.3927695323982</v>
      </c>
      <c r="P11">
        <f t="shared" si="3"/>
        <v>8912.140624923044</v>
      </c>
      <c r="Z11" t="s">
        <v>45</v>
      </c>
      <c r="AA11" t="s">
        <v>376</v>
      </c>
      <c r="AB11" t="s">
        <v>376</v>
      </c>
      <c r="AC11" t="s">
        <v>367</v>
      </c>
      <c r="AD11">
        <v>76.535904000000002</v>
      </c>
      <c r="AE11">
        <v>83.703191000000004</v>
      </c>
      <c r="AF11">
        <v>84.789096000000001</v>
      </c>
      <c r="AG11">
        <v>89.418927999999994</v>
      </c>
      <c r="AH11">
        <v>100.131032</v>
      </c>
      <c r="AI11">
        <v>98.193084999999996</v>
      </c>
      <c r="AJ11">
        <v>107.078457</v>
      </c>
      <c r="AK11">
        <v>103.107798</v>
      </c>
      <c r="AL11">
        <v>108.892184</v>
      </c>
      <c r="AM11">
        <v>111.07002768</v>
      </c>
      <c r="AN11">
        <v>770.99998474121094</v>
      </c>
      <c r="AO11">
        <f t="shared" si="4"/>
        <v>9.9268359941264553E-2</v>
      </c>
      <c r="AP11">
        <f t="shared" si="5"/>
        <v>0.10856445221343979</v>
      </c>
      <c r="AQ11">
        <f t="shared" si="6"/>
        <v>0.10997288933599626</v>
      </c>
      <c r="AR11">
        <f t="shared" si="7"/>
        <v>0.11597785962345225</v>
      </c>
      <c r="AS11">
        <f t="shared" si="8"/>
        <v>0.12987163940555635</v>
      </c>
      <c r="AT11">
        <f t="shared" si="9"/>
        <v>0.12735808942066176</v>
      </c>
      <c r="AU11">
        <f t="shared" si="10"/>
        <v>0.13888256695094656</v>
      </c>
      <c r="AV11">
        <f t="shared" si="11"/>
        <v>0.1337325551758714</v>
      </c>
      <c r="AW11">
        <f t="shared" si="12"/>
        <v>0.14123500149815188</v>
      </c>
      <c r="AX11">
        <f t="shared" si="13"/>
        <v>0.1440597015281149</v>
      </c>
    </row>
    <row r="12" spans="2:50" x14ac:dyDescent="0.35">
      <c r="B12" t="s">
        <v>471</v>
      </c>
      <c r="C12" s="90" t="s">
        <v>397</v>
      </c>
      <c r="D12" s="90" t="s">
        <v>397</v>
      </c>
      <c r="E12" s="90" t="s">
        <v>367</v>
      </c>
      <c r="F12" s="91">
        <v>0</v>
      </c>
      <c r="G12">
        <f t="shared" si="3"/>
        <v>0</v>
      </c>
      <c r="H12">
        <f t="shared" si="3"/>
        <v>0</v>
      </c>
      <c r="I12">
        <f t="shared" si="3"/>
        <v>0</v>
      </c>
      <c r="J12">
        <f t="shared" si="3"/>
        <v>0</v>
      </c>
      <c r="K12">
        <f t="shared" si="3"/>
        <v>0</v>
      </c>
      <c r="L12">
        <f t="shared" si="3"/>
        <v>0</v>
      </c>
      <c r="M12">
        <f t="shared" si="3"/>
        <v>0</v>
      </c>
      <c r="N12">
        <f t="shared" si="3"/>
        <v>0</v>
      </c>
      <c r="O12">
        <f t="shared" si="3"/>
        <v>0</v>
      </c>
      <c r="P12">
        <f t="shared" si="3"/>
        <v>0</v>
      </c>
      <c r="Z12" t="s">
        <v>47</v>
      </c>
      <c r="AA12" t="s">
        <v>366</v>
      </c>
      <c r="AB12" t="s">
        <v>366</v>
      </c>
      <c r="AC12" t="s">
        <v>367</v>
      </c>
      <c r="AD12">
        <v>19467.678242999998</v>
      </c>
      <c r="AE12">
        <v>20761.377918999999</v>
      </c>
      <c r="AF12">
        <v>20852.779945999999</v>
      </c>
      <c r="AG12">
        <v>23782.932935000001</v>
      </c>
      <c r="AH12">
        <v>26567.756101999999</v>
      </c>
      <c r="AI12">
        <v>28747.900947999999</v>
      </c>
      <c r="AJ12">
        <v>30944.565591999999</v>
      </c>
      <c r="AK12">
        <v>32947.961176999997</v>
      </c>
      <c r="AL12">
        <v>35252.568493999999</v>
      </c>
      <c r="AM12">
        <v>35957.619863879998</v>
      </c>
      <c r="AN12">
        <v>130170</v>
      </c>
      <c r="AO12">
        <f t="shared" si="4"/>
        <v>0.1495557981332104</v>
      </c>
      <c r="AP12">
        <f t="shared" si="5"/>
        <v>0.15949433755089498</v>
      </c>
      <c r="AQ12">
        <f t="shared" si="6"/>
        <v>0.1601965118383652</v>
      </c>
      <c r="AR12">
        <f t="shared" si="7"/>
        <v>0.18270671379734194</v>
      </c>
      <c r="AS12">
        <f t="shared" si="8"/>
        <v>0.20410045403702851</v>
      </c>
      <c r="AT12">
        <f t="shared" si="9"/>
        <v>0.22084889719597448</v>
      </c>
      <c r="AU12">
        <f t="shared" si="10"/>
        <v>0.23772424976569101</v>
      </c>
      <c r="AV12">
        <f t="shared" si="11"/>
        <v>0.25311485885380652</v>
      </c>
      <c r="AW12">
        <f t="shared" si="12"/>
        <v>0.27081945528155488</v>
      </c>
      <c r="AX12">
        <f t="shared" si="13"/>
        <v>0.27623584438718596</v>
      </c>
    </row>
    <row r="13" spans="2:50" x14ac:dyDescent="0.35">
      <c r="B13" t="s">
        <v>398</v>
      </c>
      <c r="C13" s="90" t="s">
        <v>385</v>
      </c>
      <c r="D13" s="90" t="s">
        <v>26</v>
      </c>
      <c r="E13" s="90" t="s">
        <v>369</v>
      </c>
      <c r="F13" s="90">
        <v>23180</v>
      </c>
      <c r="G13">
        <f t="shared" si="3"/>
        <v>492.24760778878994</v>
      </c>
      <c r="H13">
        <f t="shared" si="3"/>
        <v>548.78748807995032</v>
      </c>
      <c r="I13">
        <f t="shared" si="3"/>
        <v>574.47269701685389</v>
      </c>
      <c r="J13">
        <f t="shared" si="3"/>
        <v>615.19686621471305</v>
      </c>
      <c r="K13">
        <f t="shared" si="3"/>
        <v>625.42122136197167</v>
      </c>
      <c r="L13">
        <f t="shared" si="3"/>
        <v>581.60459171148875</v>
      </c>
      <c r="M13">
        <f t="shared" si="3"/>
        <v>588.03144255870404</v>
      </c>
      <c r="N13">
        <f t="shared" si="3"/>
        <v>621.25715941948579</v>
      </c>
      <c r="O13">
        <f t="shared" si="3"/>
        <v>636.89548552755025</v>
      </c>
      <c r="P13">
        <f t="shared" si="3"/>
        <v>649.63339523810112</v>
      </c>
      <c r="Z13" t="s">
        <v>57</v>
      </c>
      <c r="AA13" t="s">
        <v>379</v>
      </c>
      <c r="AB13" t="s">
        <v>26</v>
      </c>
      <c r="AC13" t="s">
        <v>369</v>
      </c>
      <c r="AD13">
        <v>1584.8080279999999</v>
      </c>
      <c r="AE13">
        <v>1785.2224920000001</v>
      </c>
      <c r="AF13">
        <v>1818.2343989999999</v>
      </c>
      <c r="AG13">
        <v>1934.873548</v>
      </c>
      <c r="AH13">
        <v>1987.9657649999999</v>
      </c>
      <c r="AI13">
        <v>1730.4704099999999</v>
      </c>
      <c r="AJ13">
        <v>1993.737437</v>
      </c>
      <c r="AK13">
        <v>2133.6525750000001</v>
      </c>
      <c r="AL13">
        <v>2315.752864</v>
      </c>
      <c r="AM13">
        <v>2362.0679212800001</v>
      </c>
      <c r="AN13">
        <v>112760</v>
      </c>
      <c r="AO13">
        <f t="shared" si="4"/>
        <v>1.405470049663001E-2</v>
      </c>
      <c r="AP13">
        <f t="shared" si="5"/>
        <v>1.5832054735721888E-2</v>
      </c>
      <c r="AQ13">
        <f t="shared" si="6"/>
        <v>1.6124817302234834E-2</v>
      </c>
      <c r="AR13">
        <f t="shared" si="7"/>
        <v>1.715921912025541E-2</v>
      </c>
      <c r="AS13">
        <f t="shared" si="8"/>
        <v>1.7630061768357574E-2</v>
      </c>
      <c r="AT13">
        <f t="shared" si="9"/>
        <v>1.5346491752394465E-2</v>
      </c>
      <c r="AU13">
        <f t="shared" si="10"/>
        <v>1.7681247224192977E-2</v>
      </c>
      <c r="AV13">
        <f t="shared" si="11"/>
        <v>1.8922069661227385E-2</v>
      </c>
      <c r="AW13">
        <f t="shared" si="12"/>
        <v>2.0537006598084429E-2</v>
      </c>
      <c r="AX13">
        <f t="shared" si="13"/>
        <v>2.0947746730046117E-2</v>
      </c>
    </row>
    <row r="14" spans="2:50" x14ac:dyDescent="0.35">
      <c r="B14" t="s">
        <v>121</v>
      </c>
      <c r="C14" s="90" t="s">
        <v>373</v>
      </c>
      <c r="D14" s="90" t="s">
        <v>26</v>
      </c>
      <c r="E14" s="90" t="s">
        <v>369</v>
      </c>
      <c r="F14" s="90">
        <v>28050</v>
      </c>
      <c r="G14">
        <f t="shared" si="3"/>
        <v>595.66632435183601</v>
      </c>
      <c r="H14">
        <f t="shared" si="3"/>
        <v>664.08494567051787</v>
      </c>
      <c r="I14">
        <f t="shared" si="3"/>
        <v>695.16648625205994</v>
      </c>
      <c r="J14">
        <f t="shared" si="3"/>
        <v>744.44659608812344</v>
      </c>
      <c r="K14">
        <f t="shared" si="3"/>
        <v>756.81903620376647</v>
      </c>
      <c r="L14">
        <f t="shared" si="3"/>
        <v>703.79675571644782</v>
      </c>
      <c r="M14">
        <f t="shared" si="3"/>
        <v>711.57385521016602</v>
      </c>
      <c r="N14">
        <f t="shared" si="3"/>
        <v>751.7801260447186</v>
      </c>
      <c r="O14">
        <f t="shared" si="3"/>
        <v>770.70398485969736</v>
      </c>
      <c r="P14">
        <f t="shared" si="3"/>
        <v>786.11806455689123</v>
      </c>
      <c r="Z14" t="s">
        <v>59</v>
      </c>
      <c r="AA14" t="s">
        <v>366</v>
      </c>
      <c r="AB14" t="s">
        <v>366</v>
      </c>
      <c r="AC14" t="s">
        <v>367</v>
      </c>
      <c r="AD14">
        <v>266.32284499999997</v>
      </c>
      <c r="AE14">
        <v>297.15505999999999</v>
      </c>
      <c r="AF14">
        <v>291.15069599999998</v>
      </c>
      <c r="AG14">
        <v>289.59621800000002</v>
      </c>
      <c r="AH14">
        <v>328.53588999999999</v>
      </c>
      <c r="AI14">
        <v>344.255605</v>
      </c>
      <c r="AJ14">
        <v>369.45415000000003</v>
      </c>
      <c r="AK14">
        <v>439.04249700000003</v>
      </c>
      <c r="AL14">
        <v>449.47269299999999</v>
      </c>
      <c r="AM14">
        <v>458.46214686000002</v>
      </c>
      <c r="AN14">
        <v>38116.999511718801</v>
      </c>
      <c r="AO14">
        <f t="shared" si="4"/>
        <v>6.9869834565053027E-3</v>
      </c>
      <c r="AP14">
        <f t="shared" si="5"/>
        <v>7.7958670358783564E-3</v>
      </c>
      <c r="AQ14">
        <f t="shared" si="6"/>
        <v>7.6383424647705487E-3</v>
      </c>
      <c r="AR14">
        <f t="shared" si="7"/>
        <v>7.5975607133233489E-3</v>
      </c>
      <c r="AS14">
        <f t="shared" si="8"/>
        <v>8.6191435372292083E-3</v>
      </c>
      <c r="AT14">
        <f t="shared" si="9"/>
        <v>9.0315504738026683E-3</v>
      </c>
      <c r="AU14">
        <f t="shared" si="10"/>
        <v>9.6926346441937004E-3</v>
      </c>
      <c r="AV14">
        <f t="shared" si="11"/>
        <v>1.1518285873079268E-2</v>
      </c>
      <c r="AW14">
        <f t="shared" si="12"/>
        <v>1.1791922206830913E-2</v>
      </c>
      <c r="AX14">
        <f t="shared" si="13"/>
        <v>1.2027760650967532E-2</v>
      </c>
    </row>
    <row r="15" spans="2:50" x14ac:dyDescent="0.35">
      <c r="B15" t="s">
        <v>403</v>
      </c>
      <c r="C15" s="90" t="s">
        <v>374</v>
      </c>
      <c r="D15" s="90" t="s">
        <v>375</v>
      </c>
      <c r="E15" s="90" t="s">
        <v>374</v>
      </c>
      <c r="F15" s="91">
        <v>0</v>
      </c>
      <c r="G15">
        <f t="shared" si="3"/>
        <v>0</v>
      </c>
      <c r="H15">
        <f t="shared" si="3"/>
        <v>0</v>
      </c>
      <c r="I15">
        <f t="shared" si="3"/>
        <v>0</v>
      </c>
      <c r="J15">
        <f t="shared" si="3"/>
        <v>0</v>
      </c>
      <c r="K15">
        <f t="shared" si="3"/>
        <v>0</v>
      </c>
      <c r="L15">
        <f t="shared" si="3"/>
        <v>0</v>
      </c>
      <c r="M15">
        <f t="shared" si="3"/>
        <v>0</v>
      </c>
      <c r="N15">
        <f t="shared" si="3"/>
        <v>0</v>
      </c>
      <c r="O15">
        <f t="shared" si="3"/>
        <v>0</v>
      </c>
      <c r="P15">
        <f t="shared" si="3"/>
        <v>0</v>
      </c>
      <c r="Z15" t="s">
        <v>61</v>
      </c>
      <c r="AA15" t="s">
        <v>374</v>
      </c>
      <c r="AB15" t="s">
        <v>375</v>
      </c>
      <c r="AC15" t="s">
        <v>374</v>
      </c>
      <c r="AD15">
        <v>2041.581948</v>
      </c>
      <c r="AE15">
        <v>2341.1017860000002</v>
      </c>
      <c r="AF15">
        <v>2657.57474</v>
      </c>
      <c r="AG15">
        <v>3055.810019</v>
      </c>
      <c r="AH15">
        <v>3213.9004970000001</v>
      </c>
      <c r="AI15">
        <v>3379.059334</v>
      </c>
      <c r="AJ15">
        <v>3791.8603309999999</v>
      </c>
      <c r="AK15">
        <v>4347.0043420000002</v>
      </c>
      <c r="AL15">
        <v>4625.7971820000002</v>
      </c>
      <c r="AM15">
        <v>4718.3131256400002</v>
      </c>
      <c r="AN15">
        <v>1083300</v>
      </c>
      <c r="AO15">
        <f t="shared" si="4"/>
        <v>1.8845951703129328E-3</v>
      </c>
      <c r="AP15">
        <f t="shared" si="5"/>
        <v>2.1610835281085572E-3</v>
      </c>
      <c r="AQ15">
        <f t="shared" si="6"/>
        <v>2.4532213975814641E-3</v>
      </c>
      <c r="AR15">
        <f t="shared" si="7"/>
        <v>2.8208345047539924E-3</v>
      </c>
      <c r="AS15">
        <f t="shared" si="8"/>
        <v>2.966768667035909E-3</v>
      </c>
      <c r="AT15">
        <f t="shared" si="9"/>
        <v>3.1192276691590511E-3</v>
      </c>
      <c r="AU15">
        <f t="shared" si="10"/>
        <v>3.5002864681990212E-3</v>
      </c>
      <c r="AV15">
        <f t="shared" si="11"/>
        <v>4.012742861626512E-3</v>
      </c>
      <c r="AW15">
        <f t="shared" si="12"/>
        <v>4.2700980171697595E-3</v>
      </c>
      <c r="AX15">
        <f t="shared" si="13"/>
        <v>4.3554999775131543E-3</v>
      </c>
    </row>
    <row r="16" spans="2:50" x14ac:dyDescent="0.35">
      <c r="B16" t="s">
        <v>406</v>
      </c>
      <c r="C16" s="90" t="s">
        <v>374</v>
      </c>
      <c r="D16" s="90" t="s">
        <v>375</v>
      </c>
      <c r="E16" s="90" t="s">
        <v>374</v>
      </c>
      <c r="F16" s="91">
        <v>0</v>
      </c>
      <c r="G16">
        <f t="shared" si="3"/>
        <v>0</v>
      </c>
      <c r="H16">
        <f t="shared" si="3"/>
        <v>0</v>
      </c>
      <c r="I16">
        <f t="shared" si="3"/>
        <v>0</v>
      </c>
      <c r="J16">
        <f t="shared" si="3"/>
        <v>0</v>
      </c>
      <c r="K16">
        <f t="shared" si="3"/>
        <v>0</v>
      </c>
      <c r="L16">
        <f t="shared" si="3"/>
        <v>0</v>
      </c>
      <c r="M16">
        <f t="shared" si="3"/>
        <v>0</v>
      </c>
      <c r="N16">
        <f t="shared" si="3"/>
        <v>0</v>
      </c>
      <c r="O16">
        <f t="shared" si="3"/>
        <v>0</v>
      </c>
      <c r="P16">
        <f t="shared" si="3"/>
        <v>0</v>
      </c>
      <c r="Z16" t="s">
        <v>65</v>
      </c>
      <c r="AA16" t="s">
        <v>380</v>
      </c>
      <c r="AB16" t="s">
        <v>26</v>
      </c>
      <c r="AC16" t="s">
        <v>369</v>
      </c>
      <c r="AD16">
        <v>318.13519600000001</v>
      </c>
      <c r="AE16">
        <v>385.47368999999998</v>
      </c>
      <c r="AF16">
        <v>388.66582699999998</v>
      </c>
      <c r="AG16">
        <v>342.52070500000002</v>
      </c>
      <c r="AH16">
        <v>339.27381100000002</v>
      </c>
      <c r="AI16">
        <v>317.35701899999998</v>
      </c>
      <c r="AJ16">
        <v>320.710984</v>
      </c>
      <c r="AK16">
        <v>346.34427699999998</v>
      </c>
      <c r="AL16">
        <v>371.99309099999999</v>
      </c>
      <c r="AM16">
        <v>379.43295282000003</v>
      </c>
      <c r="AN16">
        <v>566730</v>
      </c>
      <c r="AO16">
        <f t="shared" si="4"/>
        <v>5.613523123886154E-4</v>
      </c>
      <c r="AP16">
        <f t="shared" si="5"/>
        <v>6.8017166904875328E-4</v>
      </c>
      <c r="AQ16">
        <f t="shared" si="6"/>
        <v>6.8580422246925345E-4</v>
      </c>
      <c r="AR16">
        <f t="shared" si="7"/>
        <v>6.0438075450390842E-4</v>
      </c>
      <c r="AS16">
        <f t="shared" si="8"/>
        <v>5.9865158188202494E-4</v>
      </c>
      <c r="AT16">
        <f t="shared" si="9"/>
        <v>5.5997921232332857E-4</v>
      </c>
      <c r="AU16">
        <f t="shared" si="10"/>
        <v>5.658973126532917E-4</v>
      </c>
      <c r="AV16">
        <f t="shared" si="11"/>
        <v>6.1112748045806639E-4</v>
      </c>
      <c r="AW16">
        <f t="shared" si="12"/>
        <v>6.5638503520194802E-4</v>
      </c>
      <c r="AX16">
        <f t="shared" si="13"/>
        <v>6.6951273590598701E-4</v>
      </c>
    </row>
    <row r="17" spans="2:50" x14ac:dyDescent="0.35">
      <c r="B17" t="s">
        <v>408</v>
      </c>
      <c r="C17" s="90" t="s">
        <v>371</v>
      </c>
      <c r="D17" s="90" t="s">
        <v>371</v>
      </c>
      <c r="E17" s="90" t="s">
        <v>372</v>
      </c>
      <c r="F17" s="90">
        <v>3660</v>
      </c>
      <c r="G17">
        <f t="shared" si="3"/>
        <v>92.961794739189173</v>
      </c>
      <c r="H17">
        <f t="shared" si="3"/>
        <v>99.686642676883707</v>
      </c>
      <c r="I17">
        <f t="shared" si="3"/>
        <v>109.302745788377</v>
      </c>
      <c r="J17">
        <f t="shared" si="3"/>
        <v>117.39151257512826</v>
      </c>
      <c r="K17">
        <f t="shared" si="3"/>
        <v>111.52656973823524</v>
      </c>
      <c r="L17">
        <f t="shared" si="3"/>
        <v>104.77990322205352</v>
      </c>
      <c r="M17">
        <f t="shared" si="3"/>
        <v>113.55407150577207</v>
      </c>
      <c r="N17">
        <f t="shared" si="3"/>
        <v>125.10029660006478</v>
      </c>
      <c r="O17">
        <f t="shared" si="3"/>
        <v>117.82833666355259</v>
      </c>
      <c r="P17">
        <f t="shared" si="3"/>
        <v>120.18490339682366</v>
      </c>
      <c r="Z17" t="s">
        <v>386</v>
      </c>
      <c r="AA17" t="s">
        <v>388</v>
      </c>
      <c r="AB17" t="s">
        <v>388</v>
      </c>
      <c r="AC17" t="s">
        <v>367</v>
      </c>
      <c r="AD17">
        <v>100.521145</v>
      </c>
      <c r="AE17">
        <v>106.10542700000001</v>
      </c>
      <c r="AF17">
        <v>124.797117</v>
      </c>
      <c r="AG17">
        <v>123.933633</v>
      </c>
      <c r="AH17">
        <v>147.52448699999999</v>
      </c>
      <c r="AI17">
        <v>142.64866000000001</v>
      </c>
      <c r="AJ17">
        <v>137.21968000000001</v>
      </c>
      <c r="AK17">
        <v>131.76658599999999</v>
      </c>
      <c r="AL17">
        <v>138.06256400000001</v>
      </c>
      <c r="AM17">
        <v>140.82381528000002</v>
      </c>
      <c r="AN17">
        <v>5270</v>
      </c>
      <c r="AO17">
        <f t="shared" si="4"/>
        <v>1.9074221062618597E-2</v>
      </c>
      <c r="AP17">
        <f t="shared" si="5"/>
        <v>2.0133857115749526E-2</v>
      </c>
      <c r="AQ17">
        <f t="shared" si="6"/>
        <v>2.3680667362428843E-2</v>
      </c>
      <c r="AR17">
        <f t="shared" si="7"/>
        <v>2.3516818406072105E-2</v>
      </c>
      <c r="AS17">
        <f t="shared" si="8"/>
        <v>2.799326129032258E-2</v>
      </c>
      <c r="AT17">
        <f t="shared" si="9"/>
        <v>2.7068056925996207E-2</v>
      </c>
      <c r="AU17">
        <f t="shared" si="10"/>
        <v>2.6037889943074006E-2</v>
      </c>
      <c r="AV17">
        <f t="shared" si="11"/>
        <v>2.5003147248576846E-2</v>
      </c>
      <c r="AW17">
        <f t="shared" si="12"/>
        <v>2.619782998102467E-2</v>
      </c>
      <c r="AX17">
        <f t="shared" si="13"/>
        <v>2.6721786580645165E-2</v>
      </c>
    </row>
    <row r="18" spans="2:50" x14ac:dyDescent="0.35">
      <c r="B18" t="s">
        <v>410</v>
      </c>
      <c r="C18" s="90" t="s">
        <v>385</v>
      </c>
      <c r="D18" s="90" t="s">
        <v>26</v>
      </c>
      <c r="E18" s="90" t="s">
        <v>369</v>
      </c>
      <c r="F18" s="91">
        <v>0</v>
      </c>
      <c r="G18">
        <f t="shared" si="3"/>
        <v>0</v>
      </c>
      <c r="H18">
        <f t="shared" si="3"/>
        <v>0</v>
      </c>
      <c r="I18">
        <f t="shared" si="3"/>
        <v>0</v>
      </c>
      <c r="J18">
        <f t="shared" si="3"/>
        <v>0</v>
      </c>
      <c r="K18">
        <f t="shared" si="3"/>
        <v>0</v>
      </c>
      <c r="L18">
        <f t="shared" si="3"/>
        <v>0</v>
      </c>
      <c r="M18">
        <f t="shared" si="3"/>
        <v>0</v>
      </c>
      <c r="N18">
        <f t="shared" si="3"/>
        <v>0</v>
      </c>
      <c r="O18">
        <f t="shared" si="3"/>
        <v>0</v>
      </c>
      <c r="P18">
        <f t="shared" si="3"/>
        <v>0</v>
      </c>
      <c r="Z18" t="s">
        <v>71</v>
      </c>
      <c r="AA18" t="s">
        <v>379</v>
      </c>
      <c r="AB18" t="s">
        <v>26</v>
      </c>
      <c r="AC18" t="s">
        <v>369</v>
      </c>
      <c r="AD18">
        <v>2438.4333360000001</v>
      </c>
      <c r="AE18">
        <v>2780.0258610000001</v>
      </c>
      <c r="AF18">
        <v>2984.1704639999998</v>
      </c>
      <c r="AG18">
        <v>3177.4752669999998</v>
      </c>
      <c r="AH18">
        <v>3299.2529669999999</v>
      </c>
      <c r="AI18">
        <v>2676.0330869999998</v>
      </c>
      <c r="AJ18">
        <v>2786.1700230000001</v>
      </c>
      <c r="AK18">
        <v>3023.1285539999999</v>
      </c>
      <c r="AL18">
        <v>3506.8459330000001</v>
      </c>
      <c r="AM18">
        <v>3576.9828516600001</v>
      </c>
      <c r="AN18">
        <v>273600</v>
      </c>
      <c r="AO18">
        <f t="shared" si="4"/>
        <v>8.9124025438596498E-3</v>
      </c>
      <c r="AP18">
        <f t="shared" si="5"/>
        <v>1.0160913234649124E-2</v>
      </c>
      <c r="AQ18">
        <f t="shared" si="6"/>
        <v>1.0907055789473683E-2</v>
      </c>
      <c r="AR18">
        <f t="shared" si="7"/>
        <v>1.1613579192251462E-2</v>
      </c>
      <c r="AS18">
        <f t="shared" si="8"/>
        <v>1.2058673124999999E-2</v>
      </c>
      <c r="AT18">
        <f t="shared" si="9"/>
        <v>9.7808226864035085E-3</v>
      </c>
      <c r="AU18">
        <f t="shared" si="10"/>
        <v>1.0183369967105263E-2</v>
      </c>
      <c r="AV18">
        <f t="shared" si="11"/>
        <v>1.1049446469298245E-2</v>
      </c>
      <c r="AW18">
        <f t="shared" si="12"/>
        <v>1.2817419345760235E-2</v>
      </c>
      <c r="AX18">
        <f t="shared" si="13"/>
        <v>1.3073767732675439E-2</v>
      </c>
    </row>
    <row r="19" spans="2:50" x14ac:dyDescent="0.35">
      <c r="B19" t="s">
        <v>412</v>
      </c>
      <c r="C19" s="90" t="s">
        <v>373</v>
      </c>
      <c r="D19" s="90" t="s">
        <v>26</v>
      </c>
      <c r="E19" s="90" t="s">
        <v>369</v>
      </c>
      <c r="F19" s="90">
        <v>257670</v>
      </c>
      <c r="G19">
        <f t="shared" si="3"/>
        <v>5471.8481923614108</v>
      </c>
      <c r="H19">
        <f t="shared" si="3"/>
        <v>6100.3482335444687</v>
      </c>
      <c r="I19">
        <f t="shared" si="3"/>
        <v>6385.8662571325594</v>
      </c>
      <c r="J19">
        <f t="shared" si="3"/>
        <v>6838.5580896266229</v>
      </c>
      <c r="K19">
        <f t="shared" si="3"/>
        <v>6952.2125154589839</v>
      </c>
      <c r="L19">
        <f t="shared" si="3"/>
        <v>6465.1447431535507</v>
      </c>
      <c r="M19">
        <f t="shared" si="3"/>
        <v>6536.5859277006584</v>
      </c>
      <c r="N19">
        <f t="shared" si="3"/>
        <v>6905.9246017091846</v>
      </c>
      <c r="O19">
        <f t="shared" si="3"/>
        <v>7079.7609903314869</v>
      </c>
      <c r="P19">
        <f t="shared" si="3"/>
        <v>7221.3562101381158</v>
      </c>
      <c r="Z19" t="s">
        <v>73</v>
      </c>
      <c r="AA19" t="s">
        <v>385</v>
      </c>
      <c r="AB19" t="s">
        <v>26</v>
      </c>
      <c r="AC19" t="s">
        <v>369</v>
      </c>
      <c r="AD19">
        <v>780.96063500000002</v>
      </c>
      <c r="AE19">
        <v>820.64220399999999</v>
      </c>
      <c r="AF19">
        <v>826.47164699999996</v>
      </c>
      <c r="AG19">
        <v>940.62029600000005</v>
      </c>
      <c r="AH19">
        <v>945.899406</v>
      </c>
      <c r="AI19">
        <v>990.64931000000001</v>
      </c>
      <c r="AJ19">
        <v>1041.806611</v>
      </c>
      <c r="AK19">
        <v>1199.2863150000001</v>
      </c>
      <c r="AL19">
        <v>1183.5593280000001</v>
      </c>
      <c r="AM19">
        <v>1207.2305145600001</v>
      </c>
      <c r="AN19">
        <v>25680</v>
      </c>
      <c r="AO19">
        <f t="shared" si="4"/>
        <v>3.0411239680685358E-2</v>
      </c>
      <c r="AP19">
        <f t="shared" si="5"/>
        <v>3.1956472118380062E-2</v>
      </c>
      <c r="AQ19">
        <f t="shared" si="6"/>
        <v>3.218347535046729E-2</v>
      </c>
      <c r="AR19">
        <f t="shared" si="7"/>
        <v>3.6628516199376952E-2</v>
      </c>
      <c r="AS19">
        <f t="shared" si="8"/>
        <v>3.683408901869159E-2</v>
      </c>
      <c r="AT19">
        <f t="shared" si="9"/>
        <v>3.8576686526479755E-2</v>
      </c>
      <c r="AU19">
        <f t="shared" si="10"/>
        <v>4.0568793263239873E-2</v>
      </c>
      <c r="AV19">
        <f t="shared" si="11"/>
        <v>4.6701180490654207E-2</v>
      </c>
      <c r="AW19">
        <f t="shared" si="12"/>
        <v>4.6088758878504672E-2</v>
      </c>
      <c r="AX19">
        <f t="shared" si="13"/>
        <v>4.7010534056074769E-2</v>
      </c>
    </row>
    <row r="20" spans="2:50" x14ac:dyDescent="0.35">
      <c r="B20" t="s">
        <v>135</v>
      </c>
      <c r="C20" s="90" t="s">
        <v>379</v>
      </c>
      <c r="D20" s="90" t="s">
        <v>26</v>
      </c>
      <c r="E20" s="90" t="s">
        <v>369</v>
      </c>
      <c r="F20" s="90">
        <v>10120</v>
      </c>
      <c r="G20">
        <f t="shared" si="3"/>
        <v>214.90706604066239</v>
      </c>
      <c r="H20">
        <f t="shared" si="3"/>
        <v>239.59143137916723</v>
      </c>
      <c r="I20">
        <f t="shared" si="3"/>
        <v>250.80516366740989</v>
      </c>
      <c r="J20">
        <f t="shared" si="3"/>
        <v>268.58465427493081</v>
      </c>
      <c r="K20">
        <f t="shared" si="3"/>
        <v>273.04843659116278</v>
      </c>
      <c r="L20">
        <f t="shared" si="3"/>
        <v>253.91882951338508</v>
      </c>
      <c r="M20">
        <f t="shared" si="3"/>
        <v>256.72468501700109</v>
      </c>
      <c r="N20">
        <f t="shared" si="3"/>
        <v>271.23047684750628</v>
      </c>
      <c r="O20">
        <f t="shared" si="3"/>
        <v>278.05790826310653</v>
      </c>
      <c r="P20">
        <f t="shared" si="3"/>
        <v>283.61906642836857</v>
      </c>
      <c r="Z20" t="s">
        <v>75</v>
      </c>
      <c r="AA20" t="s">
        <v>379</v>
      </c>
      <c r="AB20" t="s">
        <v>26</v>
      </c>
      <c r="AC20" t="s">
        <v>369</v>
      </c>
      <c r="AD20">
        <v>132.97471300000001</v>
      </c>
      <c r="AE20">
        <v>146.26142899999999</v>
      </c>
      <c r="AF20">
        <v>147.973985</v>
      </c>
      <c r="AG20">
        <v>153.24158700000001</v>
      </c>
      <c r="AH20">
        <v>148.94261700000001</v>
      </c>
      <c r="AI20">
        <v>139.462287</v>
      </c>
      <c r="AJ20">
        <v>132.97006500000001</v>
      </c>
      <c r="AK20">
        <v>119.260426</v>
      </c>
      <c r="AL20">
        <v>104.066953</v>
      </c>
      <c r="AM20">
        <v>106.14829206</v>
      </c>
      <c r="AN20">
        <v>4030</v>
      </c>
      <c r="AO20">
        <f t="shared" si="4"/>
        <v>3.2996206699751861E-2</v>
      </c>
      <c r="AP20">
        <f t="shared" si="5"/>
        <v>3.6293158560794042E-2</v>
      </c>
      <c r="AQ20">
        <f t="shared" si="6"/>
        <v>3.6718110421836231E-2</v>
      </c>
      <c r="AR20">
        <f t="shared" si="7"/>
        <v>3.8025207692307696E-2</v>
      </c>
      <c r="AS20">
        <f t="shared" si="8"/>
        <v>3.6958465756823822E-2</v>
      </c>
      <c r="AT20">
        <f t="shared" si="9"/>
        <v>3.4606026550868488E-2</v>
      </c>
      <c r="AU20">
        <f t="shared" si="10"/>
        <v>3.299505334987593E-2</v>
      </c>
      <c r="AV20">
        <f t="shared" si="11"/>
        <v>2.9593157816377169E-2</v>
      </c>
      <c r="AW20">
        <f t="shared" si="12"/>
        <v>2.5823065260545904E-2</v>
      </c>
      <c r="AX20">
        <f t="shared" si="13"/>
        <v>2.6339526565756825E-2</v>
      </c>
    </row>
    <row r="21" spans="2:50" x14ac:dyDescent="0.35">
      <c r="B21" t="s">
        <v>414</v>
      </c>
      <c r="C21" s="90" t="s">
        <v>416</v>
      </c>
      <c r="D21" s="90" t="s">
        <v>416</v>
      </c>
      <c r="E21" s="90" t="s">
        <v>372</v>
      </c>
      <c r="F21" s="90">
        <v>540</v>
      </c>
      <c r="G21">
        <f t="shared" si="3"/>
        <v>41.13090657971015</v>
      </c>
      <c r="H21">
        <f t="shared" si="3"/>
        <v>45.279382702380957</v>
      </c>
      <c r="I21">
        <f t="shared" si="3"/>
        <v>57.001661198757766</v>
      </c>
      <c r="J21">
        <f t="shared" si="3"/>
        <v>54.657447996894412</v>
      </c>
      <c r="K21">
        <f t="shared" si="3"/>
        <v>46.207138777432711</v>
      </c>
      <c r="L21">
        <f t="shared" si="3"/>
        <v>43.894160591097311</v>
      </c>
      <c r="M21">
        <f t="shared" si="3"/>
        <v>50.954222065734996</v>
      </c>
      <c r="N21">
        <f t="shared" si="3"/>
        <v>54.078328168840578</v>
      </c>
      <c r="O21">
        <f t="shared" si="3"/>
        <v>53.971990945031045</v>
      </c>
      <c r="P21">
        <f t="shared" si="3"/>
        <v>55.051430763931677</v>
      </c>
      <c r="Z21" t="s">
        <v>85</v>
      </c>
      <c r="AA21" t="s">
        <v>373</v>
      </c>
      <c r="AB21" t="s">
        <v>26</v>
      </c>
      <c r="AC21" t="s">
        <v>369</v>
      </c>
      <c r="AD21">
        <v>785.36212599999999</v>
      </c>
      <c r="AE21">
        <v>904.09084399999995</v>
      </c>
      <c r="AF21">
        <v>880.04444999999998</v>
      </c>
      <c r="AG21">
        <v>531.25558599999999</v>
      </c>
      <c r="AH21">
        <v>552.48739</v>
      </c>
      <c r="AI21">
        <v>506.11231400000003</v>
      </c>
      <c r="AJ21">
        <v>568.23401899999999</v>
      </c>
      <c r="AK21">
        <v>619.04709500000001</v>
      </c>
      <c r="AL21">
        <v>698.195334</v>
      </c>
      <c r="AM21">
        <v>712.15924068000004</v>
      </c>
      <c r="AN21">
        <v>622980</v>
      </c>
      <c r="AO21">
        <f t="shared" si="4"/>
        <v>1.2606538347940544E-3</v>
      </c>
      <c r="AP21">
        <f t="shared" si="5"/>
        <v>1.4512357443256605E-3</v>
      </c>
      <c r="AQ21">
        <f t="shared" si="6"/>
        <v>1.412636762014832E-3</v>
      </c>
      <c r="AR21">
        <f t="shared" si="7"/>
        <v>8.5276507432020289E-4</v>
      </c>
      <c r="AS21">
        <f t="shared" si="8"/>
        <v>8.8684611062955472E-4</v>
      </c>
      <c r="AT21">
        <f t="shared" si="9"/>
        <v>8.1240539664194681E-4</v>
      </c>
      <c r="AU21">
        <f t="shared" si="10"/>
        <v>9.1212241002921438E-4</v>
      </c>
      <c r="AV21">
        <f t="shared" si="11"/>
        <v>9.936869482166362E-4</v>
      </c>
      <c r="AW21">
        <f t="shared" si="12"/>
        <v>1.1207347491091206E-3</v>
      </c>
      <c r="AX21">
        <f t="shared" si="13"/>
        <v>1.1431494440913032E-3</v>
      </c>
    </row>
    <row r="22" spans="2:50" x14ac:dyDescent="0.35">
      <c r="B22" t="s">
        <v>151</v>
      </c>
      <c r="C22" s="90" t="s">
        <v>377</v>
      </c>
      <c r="D22" s="90" t="s">
        <v>375</v>
      </c>
      <c r="E22" s="90" t="s">
        <v>84</v>
      </c>
      <c r="F22" s="90">
        <v>111890</v>
      </c>
      <c r="G22">
        <f t="shared" si="3"/>
        <v>4201.9733498584965</v>
      </c>
      <c r="H22">
        <f t="shared" si="3"/>
        <v>4427.2035143130024</v>
      </c>
      <c r="I22">
        <f t="shared" si="3"/>
        <v>4536.8606588136572</v>
      </c>
      <c r="J22">
        <f t="shared" si="3"/>
        <v>4747.3161836471481</v>
      </c>
      <c r="K22">
        <f t="shared" si="3"/>
        <v>4946.5576994108178</v>
      </c>
      <c r="L22">
        <f t="shared" si="3"/>
        <v>5202.376121833704</v>
      </c>
      <c r="M22">
        <f t="shared" si="3"/>
        <v>5232.6087772907586</v>
      </c>
      <c r="N22">
        <f t="shared" si="3"/>
        <v>5343.5969208319329</v>
      </c>
      <c r="O22">
        <f t="shared" si="3"/>
        <v>5469.9537792278234</v>
      </c>
      <c r="P22">
        <f t="shared" si="3"/>
        <v>5579.3528548123804</v>
      </c>
      <c r="Z22" t="s">
        <v>87</v>
      </c>
      <c r="AA22" t="s">
        <v>374</v>
      </c>
      <c r="AB22" t="s">
        <v>375</v>
      </c>
      <c r="AC22" t="s">
        <v>374</v>
      </c>
      <c r="AD22">
        <v>7902.0805190000001</v>
      </c>
      <c r="AE22">
        <v>9260.7007909999993</v>
      </c>
      <c r="AF22">
        <v>8827.8177360000009</v>
      </c>
      <c r="AG22">
        <v>9414.59123</v>
      </c>
      <c r="AH22">
        <v>9722.7563210000008</v>
      </c>
      <c r="AI22">
        <v>8875.9312279999995</v>
      </c>
      <c r="AJ22">
        <v>9997.2484330000007</v>
      </c>
      <c r="AK22">
        <v>10760.560642</v>
      </c>
      <c r="AL22">
        <v>10863.915541</v>
      </c>
      <c r="AM22">
        <v>11081.19385182</v>
      </c>
      <c r="AN22">
        <v>743532.03125</v>
      </c>
      <c r="AO22">
        <f t="shared" si="4"/>
        <v>1.0627760724329924E-2</v>
      </c>
      <c r="AP22">
        <f t="shared" si="5"/>
        <v>1.2455012564060265E-2</v>
      </c>
      <c r="AQ22">
        <f t="shared" si="6"/>
        <v>1.1872814303855858E-2</v>
      </c>
      <c r="AR22">
        <f t="shared" si="7"/>
        <v>1.2661984735442425E-2</v>
      </c>
      <c r="AS22">
        <f t="shared" si="8"/>
        <v>1.3076445818553968E-2</v>
      </c>
      <c r="AT22">
        <f t="shared" si="9"/>
        <v>1.1937523677464298E-2</v>
      </c>
      <c r="AU22">
        <f t="shared" si="10"/>
        <v>1.3445619035662763E-2</v>
      </c>
      <c r="AV22">
        <f t="shared" si="11"/>
        <v>1.4472222029103067E-2</v>
      </c>
      <c r="AW22">
        <f t="shared" si="12"/>
        <v>1.4611227337087236E-2</v>
      </c>
      <c r="AX22">
        <f t="shared" si="13"/>
        <v>1.490345188382898E-2</v>
      </c>
    </row>
    <row r="23" spans="2:50" x14ac:dyDescent="0.35">
      <c r="B23" t="s">
        <v>163</v>
      </c>
      <c r="C23" s="90" t="s">
        <v>376</v>
      </c>
      <c r="D23" s="90" t="s">
        <v>376</v>
      </c>
      <c r="E23" s="90" t="s">
        <v>367</v>
      </c>
      <c r="F23" s="90">
        <v>434128.0078125</v>
      </c>
      <c r="G23">
        <f t="shared" si="3"/>
        <v>19532.227254482375</v>
      </c>
      <c r="H23">
        <f t="shared" si="3"/>
        <v>21712.899539115449</v>
      </c>
      <c r="I23">
        <f t="shared" si="3"/>
        <v>21084.631913933044</v>
      </c>
      <c r="J23">
        <f t="shared" si="3"/>
        <v>21573.904106384027</v>
      </c>
      <c r="K23">
        <f t="shared" si="3"/>
        <v>22283.699116986129</v>
      </c>
      <c r="L23">
        <f t="shared" si="3"/>
        <v>20316.996250130411</v>
      </c>
      <c r="M23">
        <f t="shared" si="3"/>
        <v>19361.947834197847</v>
      </c>
      <c r="N23">
        <f t="shared" si="3"/>
        <v>19773.286476009554</v>
      </c>
      <c r="O23">
        <f t="shared" si="3"/>
        <v>21008.858651613595</v>
      </c>
      <c r="P23">
        <f t="shared" si="3"/>
        <v>21429.03582464586</v>
      </c>
      <c r="Z23" t="s">
        <v>93</v>
      </c>
      <c r="AA23" t="s">
        <v>374</v>
      </c>
      <c r="AB23" t="s">
        <v>375</v>
      </c>
      <c r="AC23" t="s">
        <v>374</v>
      </c>
      <c r="AD23">
        <v>18124.068403000001</v>
      </c>
      <c r="AE23">
        <v>20402.804037000002</v>
      </c>
      <c r="AF23">
        <v>20707.838524999999</v>
      </c>
      <c r="AG23">
        <v>20606.441144</v>
      </c>
      <c r="AH23">
        <v>20759.013598000001</v>
      </c>
      <c r="AI23">
        <v>17551.455569999998</v>
      </c>
      <c r="AJ23">
        <v>18684.586308999998</v>
      </c>
      <c r="AK23">
        <v>19916.800811000001</v>
      </c>
      <c r="AL23">
        <v>20721.301105999999</v>
      </c>
      <c r="AM23">
        <v>21135.727128120001</v>
      </c>
      <c r="AN23">
        <v>1109500</v>
      </c>
      <c r="AO23">
        <f t="shared" si="4"/>
        <v>1.63353478170347E-2</v>
      </c>
      <c r="AP23">
        <f t="shared" si="5"/>
        <v>1.8389187955835964E-2</v>
      </c>
      <c r="AQ23">
        <f t="shared" si="6"/>
        <v>1.866411764308247E-2</v>
      </c>
      <c r="AR23">
        <f t="shared" si="7"/>
        <v>1.8572727484452458E-2</v>
      </c>
      <c r="AS23">
        <f t="shared" si="8"/>
        <v>1.8710242089229383E-2</v>
      </c>
      <c r="AT23">
        <f t="shared" si="9"/>
        <v>1.5819247922487605E-2</v>
      </c>
      <c r="AU23">
        <f t="shared" si="10"/>
        <v>1.6840546470482196E-2</v>
      </c>
      <c r="AV23">
        <f t="shared" si="11"/>
        <v>1.7951149897251016E-2</v>
      </c>
      <c r="AW23">
        <f t="shared" si="12"/>
        <v>1.8676251560162234E-2</v>
      </c>
      <c r="AX23">
        <f t="shared" si="13"/>
        <v>1.9049776591365482E-2</v>
      </c>
    </row>
    <row r="24" spans="2:50" x14ac:dyDescent="0.35">
      <c r="B24" t="s">
        <v>187</v>
      </c>
      <c r="C24" s="90" t="s">
        <v>388</v>
      </c>
      <c r="D24" s="90" t="s">
        <v>388</v>
      </c>
      <c r="E24" s="90" t="s">
        <v>367</v>
      </c>
      <c r="F24" s="90">
        <v>230800</v>
      </c>
      <c r="G24">
        <f t="shared" si="3"/>
        <v>11984.935423189447</v>
      </c>
      <c r="H24">
        <f t="shared" si="3"/>
        <v>14432.507916797413</v>
      </c>
      <c r="I24">
        <f t="shared" ref="H24:P39" si="14">INDEX($AC$124:$AL$134,MATCH($D24,$AB$124:$AB$134,),MATCH(I$3,$AC$123:$AL$123,))*$F24</f>
        <v>14976.80398343701</v>
      </c>
      <c r="J24">
        <f t="shared" si="14"/>
        <v>15098.010526867205</v>
      </c>
      <c r="K24">
        <f t="shared" si="14"/>
        <v>15229.291552097593</v>
      </c>
      <c r="L24">
        <f t="shared" si="14"/>
        <v>14064.258550640236</v>
      </c>
      <c r="M24">
        <f t="shared" si="14"/>
        <v>14170.922095597371</v>
      </c>
      <c r="N24">
        <f t="shared" si="14"/>
        <v>14716.534109685001</v>
      </c>
      <c r="O24">
        <f t="shared" si="14"/>
        <v>15207.111316053006</v>
      </c>
      <c r="P24">
        <f t="shared" si="14"/>
        <v>15511.253542374063</v>
      </c>
      <c r="Z24" t="s">
        <v>908</v>
      </c>
      <c r="AA24" t="s">
        <v>373</v>
      </c>
      <c r="AB24" t="s">
        <v>26</v>
      </c>
      <c r="AC24" t="s">
        <v>369</v>
      </c>
      <c r="AD24">
        <v>535.625495</v>
      </c>
      <c r="AE24">
        <v>561.70594200000005</v>
      </c>
      <c r="AF24">
        <v>672.15232200000003</v>
      </c>
      <c r="AG24">
        <v>812.49690199999998</v>
      </c>
      <c r="AH24">
        <v>861.78623300000004</v>
      </c>
      <c r="AI24">
        <v>790.11681099999998</v>
      </c>
      <c r="AJ24">
        <v>853.72123899999997</v>
      </c>
      <c r="AK24">
        <v>963.11633400000005</v>
      </c>
      <c r="AL24">
        <v>1383.8257189999999</v>
      </c>
      <c r="AM24">
        <v>1411.50223338</v>
      </c>
      <c r="AN24">
        <v>341500</v>
      </c>
      <c r="AO24">
        <f t="shared" si="4"/>
        <v>1.5684494729136164E-3</v>
      </c>
      <c r="AP24">
        <f t="shared" si="5"/>
        <v>1.6448197423133237E-3</v>
      </c>
      <c r="AQ24">
        <f t="shared" si="6"/>
        <v>1.9682352035139093E-3</v>
      </c>
      <c r="AR24">
        <f t="shared" si="7"/>
        <v>2.3792002986822839E-3</v>
      </c>
      <c r="AS24">
        <f t="shared" si="8"/>
        <v>2.5235321610541728E-3</v>
      </c>
      <c r="AT24">
        <f t="shared" si="9"/>
        <v>2.3136656251830159E-3</v>
      </c>
      <c r="AU24">
        <f t="shared" si="10"/>
        <v>2.4999157803806734E-3</v>
      </c>
      <c r="AV24">
        <f t="shared" si="11"/>
        <v>2.8202528081991219E-3</v>
      </c>
      <c r="AW24">
        <f t="shared" si="12"/>
        <v>4.0521982986822837E-3</v>
      </c>
      <c r="AX24">
        <f t="shared" si="13"/>
        <v>4.1332422646559296E-3</v>
      </c>
    </row>
    <row r="25" spans="2:50" x14ac:dyDescent="0.35">
      <c r="B25" t="s">
        <v>421</v>
      </c>
      <c r="C25" s="90" t="s">
        <v>368</v>
      </c>
      <c r="D25" s="90" t="s">
        <v>368</v>
      </c>
      <c r="E25" s="90" t="s">
        <v>369</v>
      </c>
      <c r="F25" s="90">
        <v>1759540</v>
      </c>
      <c r="G25">
        <f t="shared" si="3"/>
        <v>29170.444997997347</v>
      </c>
      <c r="H25">
        <f t="shared" si="14"/>
        <v>33070.973518083483</v>
      </c>
      <c r="I25">
        <f t="shared" si="14"/>
        <v>32551.394602262593</v>
      </c>
      <c r="J25">
        <f t="shared" si="14"/>
        <v>34438.107752756659</v>
      </c>
      <c r="K25">
        <f t="shared" si="14"/>
        <v>35309.009949242296</v>
      </c>
      <c r="L25">
        <f t="shared" si="14"/>
        <v>35768.77899676549</v>
      </c>
      <c r="M25">
        <f t="shared" si="14"/>
        <v>32799.102336941112</v>
      </c>
      <c r="N25">
        <f t="shared" si="14"/>
        <v>30309.679749008374</v>
      </c>
      <c r="O25">
        <f t="shared" si="14"/>
        <v>33234.315840066869</v>
      </c>
      <c r="P25">
        <f t="shared" si="14"/>
        <v>33899.002156868199</v>
      </c>
      <c r="Z25" t="s">
        <v>393</v>
      </c>
      <c r="AA25" t="s">
        <v>371</v>
      </c>
      <c r="AB25" t="s">
        <v>371</v>
      </c>
      <c r="AC25" t="s">
        <v>372</v>
      </c>
      <c r="AD25">
        <v>7.5182630000000001</v>
      </c>
      <c r="AE25">
        <v>8.0778230000000004</v>
      </c>
      <c r="AF25">
        <v>9.6271520000000006</v>
      </c>
      <c r="AG25">
        <v>9.5212540000000008</v>
      </c>
      <c r="AH25">
        <v>10.405976000000001</v>
      </c>
      <c r="AI25">
        <v>8.6384709999999991</v>
      </c>
      <c r="AJ25">
        <v>8.2144220000000008</v>
      </c>
      <c r="AK25">
        <v>10.096174</v>
      </c>
      <c r="AL25">
        <v>9.6990370000000006</v>
      </c>
      <c r="AM25">
        <v>9.8930177400000012</v>
      </c>
      <c r="AN25">
        <v>236.7</v>
      </c>
      <c r="AO25">
        <f t="shared" si="4"/>
        <v>3.1762834811998313E-2</v>
      </c>
      <c r="AP25">
        <f t="shared" si="5"/>
        <v>3.4126839881706804E-2</v>
      </c>
      <c r="AQ25">
        <f t="shared" si="6"/>
        <v>4.0672378538234057E-2</v>
      </c>
      <c r="AR25">
        <f t="shared" si="7"/>
        <v>4.0224985213350238E-2</v>
      </c>
      <c r="AS25">
        <f t="shared" si="8"/>
        <v>4.3962720743557254E-2</v>
      </c>
      <c r="AT25">
        <f t="shared" si="9"/>
        <v>3.6495441487114491E-2</v>
      </c>
      <c r="AU25">
        <f t="shared" si="10"/>
        <v>3.4703937473595271E-2</v>
      </c>
      <c r="AV25">
        <f t="shared" si="11"/>
        <v>4.2653882551753272E-2</v>
      </c>
      <c r="AW25">
        <f t="shared" si="12"/>
        <v>4.0976075200675963E-2</v>
      </c>
      <c r="AX25">
        <f t="shared" si="13"/>
        <v>4.1795596704689485E-2</v>
      </c>
    </row>
    <row r="26" spans="2:50" x14ac:dyDescent="0.35">
      <c r="B26" t="s">
        <v>425</v>
      </c>
      <c r="C26" s="90" t="s">
        <v>379</v>
      </c>
      <c r="D26" s="90" t="s">
        <v>26</v>
      </c>
      <c r="E26" s="90" t="s">
        <v>369</v>
      </c>
      <c r="F26" s="90">
        <v>1030700</v>
      </c>
      <c r="G26">
        <f t="shared" si="3"/>
        <v>21887.817486967462</v>
      </c>
      <c r="H26">
        <f t="shared" si="14"/>
        <v>24401.866435030402</v>
      </c>
      <c r="I26">
        <f t="shared" si="14"/>
        <v>25543.960690909029</v>
      </c>
      <c r="J26">
        <f t="shared" si="14"/>
        <v>27354.763158218495</v>
      </c>
      <c r="K26">
        <f t="shared" si="14"/>
        <v>27809.389683252124</v>
      </c>
      <c r="L26">
        <f t="shared" si="14"/>
        <v>25861.080788482806</v>
      </c>
      <c r="M26">
        <f t="shared" si="14"/>
        <v>26146.851071840218</v>
      </c>
      <c r="N26">
        <f t="shared" si="14"/>
        <v>27624.23443544711</v>
      </c>
      <c r="O26">
        <f t="shared" si="14"/>
        <v>28319.593482883782</v>
      </c>
      <c r="P26">
        <f t="shared" si="14"/>
        <v>28885.985352541451</v>
      </c>
      <c r="Z26" t="s">
        <v>97</v>
      </c>
      <c r="AA26" t="s">
        <v>377</v>
      </c>
      <c r="AB26" t="s">
        <v>375</v>
      </c>
      <c r="AC26" t="s">
        <v>84</v>
      </c>
      <c r="AD26">
        <v>2454.9513780000002</v>
      </c>
      <c r="AE26">
        <v>2467.4972889999999</v>
      </c>
      <c r="AF26">
        <v>2513.884986</v>
      </c>
      <c r="AG26">
        <v>2508.9143490000001</v>
      </c>
      <c r="AH26">
        <v>2592.010409</v>
      </c>
      <c r="AI26">
        <v>2715.0681479999998</v>
      </c>
      <c r="AJ26">
        <v>2932.6702</v>
      </c>
      <c r="AK26">
        <v>2916.7431029999998</v>
      </c>
      <c r="AL26">
        <v>2754.3129669999998</v>
      </c>
      <c r="AM26">
        <v>2809.39922634</v>
      </c>
      <c r="AN26">
        <v>51060</v>
      </c>
      <c r="AO26">
        <f t="shared" si="4"/>
        <v>4.8079737132784961E-2</v>
      </c>
      <c r="AP26">
        <f t="shared" si="5"/>
        <v>4.8325446318057186E-2</v>
      </c>
      <c r="AQ26">
        <f t="shared" si="6"/>
        <v>4.9233940188014101E-2</v>
      </c>
      <c r="AR26">
        <f t="shared" si="7"/>
        <v>4.9136591245593421E-2</v>
      </c>
      <c r="AS26">
        <f t="shared" si="8"/>
        <v>5.0764011143752445E-2</v>
      </c>
      <c r="AT26">
        <f t="shared" si="9"/>
        <v>5.317407262044653E-2</v>
      </c>
      <c r="AU26">
        <f t="shared" si="10"/>
        <v>5.7435765765765763E-2</v>
      </c>
      <c r="AV26">
        <f t="shared" si="11"/>
        <v>5.7123836721504111E-2</v>
      </c>
      <c r="AW26">
        <f t="shared" si="12"/>
        <v>5.3942674637681154E-2</v>
      </c>
      <c r="AX26">
        <f t="shared" si="13"/>
        <v>5.5021528130434781E-2</v>
      </c>
    </row>
    <row r="27" spans="2:50" x14ac:dyDescent="0.35">
      <c r="B27" t="s">
        <v>427</v>
      </c>
      <c r="C27" s="90" t="s">
        <v>385</v>
      </c>
      <c r="D27" s="90" t="s">
        <v>26</v>
      </c>
      <c r="E27" s="90" t="s">
        <v>369</v>
      </c>
      <c r="F27" s="91">
        <v>0</v>
      </c>
      <c r="G27">
        <f t="shared" si="3"/>
        <v>0</v>
      </c>
      <c r="H27">
        <f t="shared" si="14"/>
        <v>0</v>
      </c>
      <c r="I27">
        <f t="shared" si="14"/>
        <v>0</v>
      </c>
      <c r="J27">
        <f t="shared" si="14"/>
        <v>0</v>
      </c>
      <c r="K27">
        <f t="shared" si="14"/>
        <v>0</v>
      </c>
      <c r="L27">
        <f t="shared" si="14"/>
        <v>0</v>
      </c>
      <c r="M27">
        <f t="shared" si="14"/>
        <v>0</v>
      </c>
      <c r="N27">
        <f t="shared" si="14"/>
        <v>0</v>
      </c>
      <c r="O27">
        <f t="shared" si="14"/>
        <v>0</v>
      </c>
      <c r="P27">
        <f t="shared" si="14"/>
        <v>0</v>
      </c>
      <c r="Z27" t="s">
        <v>101</v>
      </c>
      <c r="AA27" t="s">
        <v>376</v>
      </c>
      <c r="AB27" t="s">
        <v>376</v>
      </c>
      <c r="AC27" t="s">
        <v>367</v>
      </c>
      <c r="AD27">
        <v>530.29955199999995</v>
      </c>
      <c r="AE27">
        <v>592.19696799999997</v>
      </c>
      <c r="AF27">
        <v>501.35321599999997</v>
      </c>
      <c r="AG27">
        <v>487.81188500000002</v>
      </c>
      <c r="AH27">
        <v>426.41222399999998</v>
      </c>
      <c r="AI27">
        <v>368.210171</v>
      </c>
      <c r="AJ27">
        <v>446.55344400000001</v>
      </c>
      <c r="AK27">
        <v>457.40790800000002</v>
      </c>
      <c r="AL27">
        <v>505.44853000000001</v>
      </c>
      <c r="AM27">
        <v>515.55750060000003</v>
      </c>
      <c r="AN27">
        <v>9240</v>
      </c>
      <c r="AO27">
        <f t="shared" si="4"/>
        <v>5.7391726406926399E-2</v>
      </c>
      <c r="AP27">
        <f t="shared" si="5"/>
        <v>6.4090580952380946E-2</v>
      </c>
      <c r="AQ27">
        <f t="shared" si="6"/>
        <v>5.425900606060606E-2</v>
      </c>
      <c r="AR27">
        <f t="shared" si="7"/>
        <v>5.2793494047619051E-2</v>
      </c>
      <c r="AS27">
        <f t="shared" si="8"/>
        <v>4.614850909090909E-2</v>
      </c>
      <c r="AT27">
        <f t="shared" si="9"/>
        <v>3.9849585606060604E-2</v>
      </c>
      <c r="AU27">
        <f t="shared" si="10"/>
        <v>4.8328294805194807E-2</v>
      </c>
      <c r="AV27">
        <f t="shared" si="11"/>
        <v>4.9503020346320349E-2</v>
      </c>
      <c r="AW27">
        <f t="shared" si="12"/>
        <v>5.4702221861471861E-2</v>
      </c>
      <c r="AX27">
        <f t="shared" si="13"/>
        <v>5.5796266298701304E-2</v>
      </c>
    </row>
    <row r="28" spans="2:50" x14ac:dyDescent="0.35">
      <c r="B28" t="s">
        <v>431</v>
      </c>
      <c r="C28" s="90" t="s">
        <v>416</v>
      </c>
      <c r="D28" s="90" t="s">
        <v>416</v>
      </c>
      <c r="E28" s="90" t="s">
        <v>372</v>
      </c>
      <c r="F28" s="90">
        <v>20</v>
      </c>
      <c r="G28">
        <f t="shared" si="3"/>
        <v>1.523366910359635</v>
      </c>
      <c r="H28">
        <f t="shared" si="14"/>
        <v>1.6770141741622577</v>
      </c>
      <c r="I28">
        <f t="shared" si="14"/>
        <v>2.1111726369910282</v>
      </c>
      <c r="J28">
        <f t="shared" si="14"/>
        <v>2.0243499258109039</v>
      </c>
      <c r="K28">
        <f t="shared" si="14"/>
        <v>1.7113755102752857</v>
      </c>
      <c r="L28">
        <f t="shared" si="14"/>
        <v>1.6257096515221225</v>
      </c>
      <c r="M28">
        <f t="shared" si="14"/>
        <v>1.8871934098420367</v>
      </c>
      <c r="N28">
        <f t="shared" si="14"/>
        <v>2.0029010432903918</v>
      </c>
      <c r="O28">
        <f t="shared" si="14"/>
        <v>1.9989626275937424</v>
      </c>
      <c r="P28">
        <f t="shared" si="14"/>
        <v>2.0389418801456176</v>
      </c>
      <c r="Z28" t="s">
        <v>907</v>
      </c>
      <c r="AA28" t="s">
        <v>373</v>
      </c>
      <c r="AB28" t="s">
        <v>26</v>
      </c>
      <c r="AC28" t="s">
        <v>369</v>
      </c>
      <c r="AD28">
        <v>4621.1919710000002</v>
      </c>
      <c r="AE28">
        <v>5404.9451040000004</v>
      </c>
      <c r="AF28">
        <v>5990.505682</v>
      </c>
      <c r="AG28">
        <v>6311.0954599999995</v>
      </c>
      <c r="AH28">
        <v>6665.6126359999998</v>
      </c>
      <c r="AI28">
        <v>6965.6638819999998</v>
      </c>
      <c r="AJ28">
        <v>7772.4226170000002</v>
      </c>
      <c r="AK28">
        <v>7488.2311689999997</v>
      </c>
      <c r="AL28">
        <v>9034.0133659999992</v>
      </c>
      <c r="AM28">
        <v>9214.6936333199992</v>
      </c>
      <c r="AN28">
        <v>2267050</v>
      </c>
      <c r="AO28">
        <f t="shared" si="4"/>
        <v>2.0384164314858517E-3</v>
      </c>
      <c r="AP28">
        <f t="shared" si="5"/>
        <v>2.3841314060122185E-3</v>
      </c>
      <c r="AQ28">
        <f t="shared" si="6"/>
        <v>2.6424232734169957E-3</v>
      </c>
      <c r="AR28">
        <f t="shared" si="7"/>
        <v>2.7838360247899249E-3</v>
      </c>
      <c r="AS28">
        <f t="shared" si="8"/>
        <v>2.9402142149489423E-3</v>
      </c>
      <c r="AT28">
        <f t="shared" si="9"/>
        <v>3.0725673813987338E-3</v>
      </c>
      <c r="AU28">
        <f t="shared" si="10"/>
        <v>3.4284301700447718E-3</v>
      </c>
      <c r="AV28">
        <f t="shared" si="11"/>
        <v>3.3030727901898942E-3</v>
      </c>
      <c r="AW28">
        <f t="shared" si="12"/>
        <v>3.9849202117288986E-3</v>
      </c>
      <c r="AX28">
        <f t="shared" si="13"/>
        <v>4.0646186159634763E-3</v>
      </c>
    </row>
    <row r="29" spans="2:50" x14ac:dyDescent="0.35">
      <c r="B29" t="s">
        <v>233</v>
      </c>
      <c r="C29" s="90" t="s">
        <v>377</v>
      </c>
      <c r="D29" s="90" t="s">
        <v>375</v>
      </c>
      <c r="E29" s="90" t="s">
        <v>84</v>
      </c>
      <c r="F29" s="90">
        <v>120340</v>
      </c>
      <c r="G29">
        <f t="shared" si="3"/>
        <v>4519.308900902417</v>
      </c>
      <c r="H29">
        <f t="shared" si="14"/>
        <v>4761.5485826474815</v>
      </c>
      <c r="I29">
        <f t="shared" si="14"/>
        <v>4879.4871005597952</v>
      </c>
      <c r="J29">
        <f t="shared" si="14"/>
        <v>5105.8363530261668</v>
      </c>
      <c r="K29">
        <f t="shared" si="14"/>
        <v>5320.1247077227445</v>
      </c>
      <c r="L29">
        <f t="shared" si="14"/>
        <v>5595.262691048958</v>
      </c>
      <c r="M29">
        <f t="shared" si="14"/>
        <v>5627.7785348035568</v>
      </c>
      <c r="N29">
        <f t="shared" si="14"/>
        <v>5747.1485696033142</v>
      </c>
      <c r="O29">
        <f t="shared" si="14"/>
        <v>5883.0479738339109</v>
      </c>
      <c r="P29">
        <f t="shared" si="14"/>
        <v>6000.7089333105896</v>
      </c>
      <c r="Z29" t="s">
        <v>115</v>
      </c>
      <c r="AA29" t="s">
        <v>374</v>
      </c>
      <c r="AB29" t="s">
        <v>375</v>
      </c>
      <c r="AC29" t="s">
        <v>374</v>
      </c>
      <c r="AD29">
        <v>6769.9059999999999</v>
      </c>
      <c r="AE29">
        <v>7611.4449999999997</v>
      </c>
      <c r="AF29">
        <v>7598.8019999999997</v>
      </c>
      <c r="AG29">
        <v>8342.2459999999992</v>
      </c>
      <c r="AH29">
        <v>9284.0619999999999</v>
      </c>
      <c r="AI29">
        <v>9387.7579999999998</v>
      </c>
      <c r="AJ29">
        <v>9513.0859999999993</v>
      </c>
      <c r="AK29">
        <v>9730.0310000000009</v>
      </c>
      <c r="AL29">
        <v>10020.207</v>
      </c>
      <c r="AM29">
        <v>10220.611140000001</v>
      </c>
      <c r="AN29">
        <v>248360</v>
      </c>
      <c r="AO29">
        <f t="shared" si="4"/>
        <v>2.7258439362216138E-2</v>
      </c>
      <c r="AP29">
        <f t="shared" si="5"/>
        <v>3.0646823159929133E-2</v>
      </c>
      <c r="AQ29">
        <f t="shared" si="6"/>
        <v>3.0595917216943144E-2</v>
      </c>
      <c r="AR29">
        <f t="shared" si="7"/>
        <v>3.3589330004831691E-2</v>
      </c>
      <c r="AS29">
        <f t="shared" si="8"/>
        <v>3.7381470446126587E-2</v>
      </c>
      <c r="AT29">
        <f t="shared" si="9"/>
        <v>3.7798993396682232E-2</v>
      </c>
      <c r="AU29">
        <f t="shared" si="10"/>
        <v>3.8303615719117411E-2</v>
      </c>
      <c r="AV29">
        <f t="shared" si="11"/>
        <v>3.917712594620712E-2</v>
      </c>
      <c r="AW29">
        <f t="shared" si="12"/>
        <v>4.0345494443549686E-2</v>
      </c>
      <c r="AX29">
        <f t="shared" si="13"/>
        <v>4.1152404332420685E-2</v>
      </c>
    </row>
    <row r="30" spans="2:50" x14ac:dyDescent="0.35">
      <c r="B30" t="s">
        <v>235</v>
      </c>
      <c r="C30" s="90" t="s">
        <v>379</v>
      </c>
      <c r="D30" s="90" t="s">
        <v>26</v>
      </c>
      <c r="E30" s="90" t="s">
        <v>369</v>
      </c>
      <c r="F30" s="90">
        <v>1266700</v>
      </c>
      <c r="G30">
        <f t="shared" si="3"/>
        <v>26899.484244437455</v>
      </c>
      <c r="H30">
        <f t="shared" si="14"/>
        <v>29989.176494860785</v>
      </c>
      <c r="I30">
        <f t="shared" si="14"/>
        <v>31392.776760623328</v>
      </c>
      <c r="J30">
        <f t="shared" si="14"/>
        <v>33618.19975988684</v>
      </c>
      <c r="K30">
        <f t="shared" si="14"/>
        <v>34176.922394271336</v>
      </c>
      <c r="L30">
        <f t="shared" si="14"/>
        <v>31782.508038004435</v>
      </c>
      <c r="M30">
        <f t="shared" si="14"/>
        <v>32133.711315319691</v>
      </c>
      <c r="N30">
        <f t="shared" si="14"/>
        <v>33949.372037819783</v>
      </c>
      <c r="O30">
        <f t="shared" si="14"/>
        <v>34803.94786530405</v>
      </c>
      <c r="P30">
        <f t="shared" si="14"/>
        <v>35500.026822610125</v>
      </c>
      <c r="Z30" t="s">
        <v>117</v>
      </c>
      <c r="AA30" t="s">
        <v>368</v>
      </c>
      <c r="AB30" t="s">
        <v>368</v>
      </c>
      <c r="AC30" t="s">
        <v>369</v>
      </c>
      <c r="AD30">
        <v>28632.378940999999</v>
      </c>
      <c r="AE30">
        <v>32052.051933999999</v>
      </c>
      <c r="AF30">
        <v>31172.916377000001</v>
      </c>
      <c r="AG30">
        <v>30529.560100999999</v>
      </c>
      <c r="AH30">
        <v>34120.723819999999</v>
      </c>
      <c r="AI30">
        <v>36204.673921000001</v>
      </c>
      <c r="AJ30">
        <v>31806.997717999999</v>
      </c>
      <c r="AK30">
        <v>22411.845851999999</v>
      </c>
      <c r="AL30">
        <v>28034.561723999999</v>
      </c>
      <c r="AM30">
        <v>28595.25295848</v>
      </c>
      <c r="AN30">
        <v>995450</v>
      </c>
      <c r="AO30">
        <f t="shared" si="4"/>
        <v>2.8763251736400621E-2</v>
      </c>
      <c r="AP30">
        <f t="shared" si="5"/>
        <v>3.2198555360892056E-2</v>
      </c>
      <c r="AQ30">
        <f t="shared" si="6"/>
        <v>3.1315401453613945E-2</v>
      </c>
      <c r="AR30">
        <f t="shared" si="7"/>
        <v>3.0669104526596012E-2</v>
      </c>
      <c r="AS30">
        <f t="shared" si="8"/>
        <v>3.427668272640514E-2</v>
      </c>
      <c r="AT30">
        <f t="shared" si="9"/>
        <v>3.6370158140539455E-2</v>
      </c>
      <c r="AU30">
        <f t="shared" si="10"/>
        <v>3.1952381051785626E-2</v>
      </c>
      <c r="AV30">
        <f t="shared" si="11"/>
        <v>2.2514285852629462E-2</v>
      </c>
      <c r="AW30">
        <f t="shared" si="12"/>
        <v>2.8162702018182731E-2</v>
      </c>
      <c r="AX30">
        <f t="shared" si="13"/>
        <v>2.8725956058546387E-2</v>
      </c>
    </row>
    <row r="31" spans="2:50" x14ac:dyDescent="0.35">
      <c r="B31" t="s">
        <v>435</v>
      </c>
      <c r="C31" s="90" t="s">
        <v>371</v>
      </c>
      <c r="D31" s="90" t="s">
        <v>371</v>
      </c>
      <c r="E31" s="90" t="s">
        <v>372</v>
      </c>
      <c r="F31" s="91">
        <v>0</v>
      </c>
      <c r="G31">
        <f t="shared" si="3"/>
        <v>0</v>
      </c>
      <c r="H31">
        <f t="shared" si="14"/>
        <v>0</v>
      </c>
      <c r="I31">
        <f t="shared" si="14"/>
        <v>0</v>
      </c>
      <c r="J31">
        <f t="shared" si="14"/>
        <v>0</v>
      </c>
      <c r="K31">
        <f t="shared" si="14"/>
        <v>0</v>
      </c>
      <c r="L31">
        <f t="shared" si="14"/>
        <v>0</v>
      </c>
      <c r="M31">
        <f t="shared" si="14"/>
        <v>0</v>
      </c>
      <c r="N31">
        <f t="shared" si="14"/>
        <v>0</v>
      </c>
      <c r="O31">
        <f t="shared" si="14"/>
        <v>0</v>
      </c>
      <c r="P31">
        <f t="shared" si="14"/>
        <v>0</v>
      </c>
      <c r="Z31" t="s">
        <v>119</v>
      </c>
      <c r="AA31" t="s">
        <v>377</v>
      </c>
      <c r="AB31" t="s">
        <v>375</v>
      </c>
      <c r="AC31" t="s">
        <v>84</v>
      </c>
      <c r="AD31">
        <v>1287.984864</v>
      </c>
      <c r="AE31">
        <v>1486.8355220000001</v>
      </c>
      <c r="AF31">
        <v>1393.1685359999999</v>
      </c>
      <c r="AG31">
        <v>1234.420028</v>
      </c>
      <c r="AH31">
        <v>1325.527703</v>
      </c>
      <c r="AI31">
        <v>1296.083885</v>
      </c>
      <c r="AJ31">
        <v>1360.0943420000001</v>
      </c>
      <c r="AK31">
        <v>1256.8869609999999</v>
      </c>
      <c r="AL31">
        <v>1270.759763</v>
      </c>
      <c r="AM31">
        <v>1296.17495826</v>
      </c>
      <c r="AN31">
        <v>20720</v>
      </c>
      <c r="AO31">
        <f t="shared" si="4"/>
        <v>6.2161431660231664E-2</v>
      </c>
      <c r="AP31">
        <f t="shared" si="5"/>
        <v>7.1758471138996138E-2</v>
      </c>
      <c r="AQ31">
        <f t="shared" si="6"/>
        <v>6.7237863706563705E-2</v>
      </c>
      <c r="AR31">
        <f t="shared" si="7"/>
        <v>5.9576256177606181E-2</v>
      </c>
      <c r="AS31">
        <f t="shared" si="8"/>
        <v>6.3973344739382237E-2</v>
      </c>
      <c r="AT31">
        <f t="shared" si="9"/>
        <v>6.2552311052123555E-2</v>
      </c>
      <c r="AU31">
        <f t="shared" si="10"/>
        <v>6.5641618822393832E-2</v>
      </c>
      <c r="AV31">
        <f t="shared" si="11"/>
        <v>6.0660567615830115E-2</v>
      </c>
      <c r="AW31">
        <f t="shared" si="12"/>
        <v>6.133010439189189E-2</v>
      </c>
      <c r="AX31">
        <f t="shared" si="13"/>
        <v>6.2556706479729732E-2</v>
      </c>
    </row>
    <row r="32" spans="2:50" x14ac:dyDescent="0.35">
      <c r="B32" t="s">
        <v>437</v>
      </c>
      <c r="C32" s="90" t="s">
        <v>416</v>
      </c>
      <c r="D32" s="90" t="s">
        <v>416</v>
      </c>
      <c r="E32" s="90" t="s">
        <v>372</v>
      </c>
      <c r="F32" s="90">
        <v>460</v>
      </c>
      <c r="G32">
        <f t="shared" si="3"/>
        <v>35.037438938271606</v>
      </c>
      <c r="H32">
        <f t="shared" si="14"/>
        <v>38.571326005731926</v>
      </c>
      <c r="I32">
        <f t="shared" si="14"/>
        <v>48.556970650793652</v>
      </c>
      <c r="J32">
        <f t="shared" si="14"/>
        <v>46.560048293650794</v>
      </c>
      <c r="K32">
        <f t="shared" si="14"/>
        <v>39.361636736331569</v>
      </c>
      <c r="L32">
        <f t="shared" si="14"/>
        <v>37.391321985008815</v>
      </c>
      <c r="M32">
        <f t="shared" si="14"/>
        <v>43.405448426366846</v>
      </c>
      <c r="N32">
        <f t="shared" si="14"/>
        <v>46.066723995679013</v>
      </c>
      <c r="O32">
        <f t="shared" si="14"/>
        <v>45.976140434656074</v>
      </c>
      <c r="P32">
        <f t="shared" si="14"/>
        <v>46.895663243349205</v>
      </c>
      <c r="Z32" t="s">
        <v>401</v>
      </c>
      <c r="AA32" t="s">
        <v>385</v>
      </c>
      <c r="AB32" t="s">
        <v>26</v>
      </c>
      <c r="AC32" t="s">
        <v>369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101000</v>
      </c>
      <c r="AO3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</row>
    <row r="33" spans="2:50" x14ac:dyDescent="0.35">
      <c r="B33" t="s">
        <v>441</v>
      </c>
      <c r="C33" s="90" t="s">
        <v>371</v>
      </c>
      <c r="D33" s="90" t="s">
        <v>371</v>
      </c>
      <c r="E33" s="90" t="s">
        <v>372</v>
      </c>
      <c r="F33" s="91">
        <v>0</v>
      </c>
      <c r="G33">
        <f t="shared" si="3"/>
        <v>0</v>
      </c>
      <c r="H33">
        <f t="shared" si="14"/>
        <v>0</v>
      </c>
      <c r="I33">
        <f t="shared" si="14"/>
        <v>0</v>
      </c>
      <c r="J33">
        <f t="shared" si="14"/>
        <v>0</v>
      </c>
      <c r="K33">
        <f t="shared" si="14"/>
        <v>0</v>
      </c>
      <c r="L33">
        <f t="shared" si="14"/>
        <v>0</v>
      </c>
      <c r="M33">
        <f t="shared" si="14"/>
        <v>0</v>
      </c>
      <c r="N33">
        <f t="shared" si="14"/>
        <v>0</v>
      </c>
      <c r="O33">
        <f t="shared" si="14"/>
        <v>0</v>
      </c>
      <c r="P33">
        <f t="shared" si="14"/>
        <v>0</v>
      </c>
      <c r="Z33" t="s">
        <v>125</v>
      </c>
      <c r="AA33" t="s">
        <v>380</v>
      </c>
      <c r="AB33" t="s">
        <v>26</v>
      </c>
      <c r="AC33" t="s">
        <v>369</v>
      </c>
      <c r="AD33">
        <v>450.80999000000003</v>
      </c>
      <c r="AE33">
        <v>468.52197899999999</v>
      </c>
      <c r="AF33">
        <v>498.54027300000001</v>
      </c>
      <c r="AG33">
        <v>465.04131799999999</v>
      </c>
      <c r="AH33">
        <v>408.47145399999999</v>
      </c>
      <c r="AI33">
        <v>379.73401100000001</v>
      </c>
      <c r="AJ33">
        <v>341.88531799999998</v>
      </c>
      <c r="AK33">
        <v>370.93753299999997</v>
      </c>
      <c r="AL33">
        <v>404.65493300000003</v>
      </c>
      <c r="AM33">
        <v>412.74803166000004</v>
      </c>
      <c r="AN33">
        <v>17200</v>
      </c>
      <c r="AO33">
        <f t="shared" si="4"/>
        <v>2.6209883139534887E-2</v>
      </c>
      <c r="AP33">
        <f t="shared" si="5"/>
        <v>2.7239649941860466E-2</v>
      </c>
      <c r="AQ33">
        <f t="shared" si="6"/>
        <v>2.8984899593023257E-2</v>
      </c>
      <c r="AR33">
        <f t="shared" si="7"/>
        <v>2.7037285930232559E-2</v>
      </c>
      <c r="AS33">
        <f t="shared" si="8"/>
        <v>2.3748340348837209E-2</v>
      </c>
      <c r="AT33">
        <f t="shared" si="9"/>
        <v>2.2077558779069768E-2</v>
      </c>
      <c r="AU33">
        <f t="shared" si="10"/>
        <v>1.9877053372093022E-2</v>
      </c>
      <c r="AV33">
        <f t="shared" si="11"/>
        <v>2.1566135639534884E-2</v>
      </c>
      <c r="AW33">
        <f t="shared" si="12"/>
        <v>2.3526449593023257E-2</v>
      </c>
      <c r="AX33">
        <f t="shared" si="13"/>
        <v>2.3996978584883723E-2</v>
      </c>
    </row>
    <row r="34" spans="2:50" x14ac:dyDescent="0.35">
      <c r="B34" t="s">
        <v>443</v>
      </c>
      <c r="C34" s="90" t="s">
        <v>385</v>
      </c>
      <c r="D34" s="90" t="s">
        <v>26</v>
      </c>
      <c r="E34" s="90" t="s">
        <v>369</v>
      </c>
      <c r="F34" s="91">
        <v>0</v>
      </c>
      <c r="G34">
        <f t="shared" si="3"/>
        <v>0</v>
      </c>
      <c r="H34">
        <f t="shared" si="14"/>
        <v>0</v>
      </c>
      <c r="I34">
        <f t="shared" si="14"/>
        <v>0</v>
      </c>
      <c r="J34">
        <f t="shared" si="14"/>
        <v>0</v>
      </c>
      <c r="K34">
        <f t="shared" si="14"/>
        <v>0</v>
      </c>
      <c r="L34">
        <f t="shared" si="14"/>
        <v>0</v>
      </c>
      <c r="M34">
        <f t="shared" si="14"/>
        <v>0</v>
      </c>
      <c r="N34">
        <f t="shared" si="14"/>
        <v>0</v>
      </c>
      <c r="O34">
        <f t="shared" si="14"/>
        <v>0</v>
      </c>
      <c r="P34">
        <f t="shared" si="14"/>
        <v>0</v>
      </c>
      <c r="Z34" t="s">
        <v>127</v>
      </c>
      <c r="AA34" t="s">
        <v>385</v>
      </c>
      <c r="AB34" t="s">
        <v>26</v>
      </c>
      <c r="AC34" t="s">
        <v>369</v>
      </c>
      <c r="AD34">
        <v>11105.035059</v>
      </c>
      <c r="AE34">
        <v>12572.743096</v>
      </c>
      <c r="AF34">
        <v>18712.305347000001</v>
      </c>
      <c r="AG34">
        <v>19193.681519999998</v>
      </c>
      <c r="AH34">
        <v>20863.619454</v>
      </c>
      <c r="AI34">
        <v>22744.298977999999</v>
      </c>
      <c r="AJ34">
        <v>25036.509548999999</v>
      </c>
      <c r="AK34">
        <v>25940.633521</v>
      </c>
      <c r="AL34">
        <v>25045.974513000001</v>
      </c>
      <c r="AM34">
        <v>25546.89400326</v>
      </c>
      <c r="AN34">
        <v>1000000</v>
      </c>
      <c r="AO34">
        <f t="shared" si="4"/>
        <v>1.1105035059E-2</v>
      </c>
      <c r="AP34">
        <f t="shared" si="5"/>
        <v>1.2572743096E-2</v>
      </c>
      <c r="AQ34">
        <f t="shared" si="6"/>
        <v>1.8712305347E-2</v>
      </c>
      <c r="AR34">
        <f t="shared" si="7"/>
        <v>1.9193681519999999E-2</v>
      </c>
      <c r="AS34">
        <f t="shared" si="8"/>
        <v>2.0863619454000001E-2</v>
      </c>
      <c r="AT34">
        <f t="shared" si="9"/>
        <v>2.2744298978E-2</v>
      </c>
      <c r="AU34">
        <f t="shared" si="10"/>
        <v>2.5036509549E-2</v>
      </c>
      <c r="AV34">
        <f t="shared" si="11"/>
        <v>2.5940633521000001E-2</v>
      </c>
      <c r="AW34">
        <f t="shared" si="12"/>
        <v>2.5045974513000002E-2</v>
      </c>
      <c r="AX34">
        <f t="shared" si="13"/>
        <v>2.554689400326E-2</v>
      </c>
    </row>
    <row r="35" spans="2:50" x14ac:dyDescent="0.35">
      <c r="B35" t="s">
        <v>445</v>
      </c>
      <c r="C35" s="90" t="s">
        <v>379</v>
      </c>
      <c r="D35" s="90" t="s">
        <v>26</v>
      </c>
      <c r="E35" s="90" t="s">
        <v>369</v>
      </c>
      <c r="F35" s="91">
        <v>0</v>
      </c>
      <c r="G35">
        <f t="shared" si="3"/>
        <v>0</v>
      </c>
      <c r="H35">
        <f t="shared" si="14"/>
        <v>0</v>
      </c>
      <c r="I35">
        <f t="shared" si="14"/>
        <v>0</v>
      </c>
      <c r="J35">
        <f t="shared" si="14"/>
        <v>0</v>
      </c>
      <c r="K35">
        <f t="shared" si="14"/>
        <v>0</v>
      </c>
      <c r="L35">
        <f t="shared" si="14"/>
        <v>0</v>
      </c>
      <c r="M35">
        <f t="shared" si="14"/>
        <v>0</v>
      </c>
      <c r="N35">
        <f t="shared" si="14"/>
        <v>0</v>
      </c>
      <c r="O35">
        <f t="shared" si="14"/>
        <v>0</v>
      </c>
      <c r="P35">
        <f t="shared" si="14"/>
        <v>0</v>
      </c>
      <c r="Z35" t="s">
        <v>129</v>
      </c>
      <c r="AA35" t="s">
        <v>405</v>
      </c>
      <c r="AB35" t="s">
        <v>405</v>
      </c>
      <c r="AC35" t="s">
        <v>372</v>
      </c>
      <c r="AD35">
        <v>286.62157200000001</v>
      </c>
      <c r="AE35">
        <v>347.90593000000001</v>
      </c>
      <c r="AF35">
        <v>384.32923599999998</v>
      </c>
      <c r="AG35">
        <v>423.77382299999999</v>
      </c>
      <c r="AH35">
        <v>393.352755</v>
      </c>
      <c r="AI35">
        <v>368.58840199999997</v>
      </c>
      <c r="AJ35">
        <v>525.77766599999995</v>
      </c>
      <c r="AK35">
        <v>563.81806600000004</v>
      </c>
      <c r="AL35">
        <v>594.94427700000006</v>
      </c>
      <c r="AM35">
        <v>606.84316254000009</v>
      </c>
      <c r="AN35">
        <v>18270</v>
      </c>
      <c r="AO35">
        <f t="shared" si="4"/>
        <v>1.5688099178981937E-2</v>
      </c>
      <c r="AP35">
        <f t="shared" si="5"/>
        <v>1.9042470169677066E-2</v>
      </c>
      <c r="AQ35">
        <f t="shared" si="6"/>
        <v>2.1036082977558837E-2</v>
      </c>
      <c r="AR35">
        <f t="shared" si="7"/>
        <v>2.3195064203612479E-2</v>
      </c>
      <c r="AS35">
        <f t="shared" si="8"/>
        <v>2.1529981116584565E-2</v>
      </c>
      <c r="AT35">
        <f t="shared" si="9"/>
        <v>2.0174515708812259E-2</v>
      </c>
      <c r="AU35">
        <f t="shared" si="10"/>
        <v>2.8778197372742197E-2</v>
      </c>
      <c r="AV35">
        <f t="shared" si="11"/>
        <v>3.0860321072796938E-2</v>
      </c>
      <c r="AW35">
        <f t="shared" si="12"/>
        <v>3.2563999835796394E-2</v>
      </c>
      <c r="AX35">
        <f t="shared" si="13"/>
        <v>3.3215279832512323E-2</v>
      </c>
    </row>
    <row r="36" spans="2:50" x14ac:dyDescent="0.35">
      <c r="B36" t="s">
        <v>279</v>
      </c>
      <c r="C36" s="90" t="s">
        <v>376</v>
      </c>
      <c r="D36" s="90" t="s">
        <v>376</v>
      </c>
      <c r="E36" s="90" t="s">
        <v>367</v>
      </c>
      <c r="F36" s="90">
        <v>2149690</v>
      </c>
      <c r="G36">
        <f t="shared" si="3"/>
        <v>96718.555013900288</v>
      </c>
      <c r="H36">
        <f t="shared" si="14"/>
        <v>107516.68210819623</v>
      </c>
      <c r="I36">
        <f t="shared" si="14"/>
        <v>104405.66276165897</v>
      </c>
      <c r="J36">
        <f t="shared" si="14"/>
        <v>106828.41255080461</v>
      </c>
      <c r="K36">
        <f t="shared" si="14"/>
        <v>110343.13449659589</v>
      </c>
      <c r="L36">
        <f t="shared" si="14"/>
        <v>100604.52880940634</v>
      </c>
      <c r="M36">
        <f t="shared" si="14"/>
        <v>95875.375213463311</v>
      </c>
      <c r="N36">
        <f t="shared" si="14"/>
        <v>97912.218146891653</v>
      </c>
      <c r="O36">
        <f t="shared" si="14"/>
        <v>104030.4530968961</v>
      </c>
      <c r="P36">
        <f t="shared" si="14"/>
        <v>106111.062158834</v>
      </c>
      <c r="Z36" t="s">
        <v>137</v>
      </c>
      <c r="AA36" t="s">
        <v>376</v>
      </c>
      <c r="AB36" t="s">
        <v>376</v>
      </c>
      <c r="AC36" t="s">
        <v>367</v>
      </c>
      <c r="AD36">
        <v>1034.663196</v>
      </c>
      <c r="AE36">
        <v>1379.5813310000001</v>
      </c>
      <c r="AF36">
        <v>1348.0443330000001</v>
      </c>
      <c r="AG36">
        <v>1481.19219</v>
      </c>
      <c r="AH36">
        <v>1502.9526470000001</v>
      </c>
      <c r="AI36">
        <v>1168.4403359999999</v>
      </c>
      <c r="AJ36">
        <v>1104.833975</v>
      </c>
      <c r="AK36">
        <v>1013.564309</v>
      </c>
      <c r="AL36">
        <v>1190.102124</v>
      </c>
      <c r="AM36">
        <v>1213.90416648</v>
      </c>
      <c r="AN36">
        <v>69490</v>
      </c>
      <c r="AO36">
        <f t="shared" si="4"/>
        <v>1.488938258742265E-2</v>
      </c>
      <c r="AP36">
        <f t="shared" si="5"/>
        <v>1.9852947632752915E-2</v>
      </c>
      <c r="AQ36">
        <f t="shared" si="6"/>
        <v>1.9399112577349258E-2</v>
      </c>
      <c r="AR36">
        <f t="shared" si="7"/>
        <v>2.1315184774787738E-2</v>
      </c>
      <c r="AS36">
        <f t="shared" si="8"/>
        <v>2.1628329932364371E-2</v>
      </c>
      <c r="AT36">
        <f t="shared" si="9"/>
        <v>1.6814510519499205E-2</v>
      </c>
      <c r="AU36">
        <f t="shared" si="10"/>
        <v>1.5899179378327816E-2</v>
      </c>
      <c r="AV36">
        <f t="shared" si="11"/>
        <v>1.4585757792488127E-2</v>
      </c>
      <c r="AW36">
        <f t="shared" si="12"/>
        <v>1.7126235774931643E-2</v>
      </c>
      <c r="AX36">
        <f t="shared" si="13"/>
        <v>1.7468760490430276E-2</v>
      </c>
    </row>
    <row r="37" spans="2:50" x14ac:dyDescent="0.35">
      <c r="B37" t="s">
        <v>281</v>
      </c>
      <c r="C37" s="90" t="s">
        <v>379</v>
      </c>
      <c r="D37" s="90" t="s">
        <v>26</v>
      </c>
      <c r="E37" s="90" t="s">
        <v>369</v>
      </c>
      <c r="F37" s="90">
        <v>192530</v>
      </c>
      <c r="G37">
        <f t="shared" si="3"/>
        <v>4088.5432237953291</v>
      </c>
      <c r="H37">
        <f t="shared" si="14"/>
        <v>4558.1559568607772</v>
      </c>
      <c r="I37">
        <f t="shared" si="14"/>
        <v>4771.4938894156548</v>
      </c>
      <c r="J37">
        <f t="shared" si="14"/>
        <v>5109.7434276237573</v>
      </c>
      <c r="K37">
        <f t="shared" si="14"/>
        <v>5194.6655629344441</v>
      </c>
      <c r="L37">
        <f t="shared" si="14"/>
        <v>4830.7304591118609</v>
      </c>
      <c r="M37">
        <f t="shared" si="14"/>
        <v>4884.1110282928075</v>
      </c>
      <c r="N37">
        <f t="shared" si="14"/>
        <v>5160.0794177322514</v>
      </c>
      <c r="O37">
        <f t="shared" si="14"/>
        <v>5289.9692764719266</v>
      </c>
      <c r="P37">
        <f t="shared" si="14"/>
        <v>5395.7686620013637</v>
      </c>
      <c r="Z37" t="s">
        <v>141</v>
      </c>
      <c r="AA37" t="s">
        <v>379</v>
      </c>
      <c r="AB37" t="s">
        <v>26</v>
      </c>
      <c r="AC37" t="s">
        <v>369</v>
      </c>
      <c r="AD37">
        <v>11276.315486</v>
      </c>
      <c r="AE37">
        <v>11702.986014</v>
      </c>
      <c r="AF37">
        <v>11602.154412</v>
      </c>
      <c r="AG37">
        <v>12942.101366999999</v>
      </c>
      <c r="AH37">
        <v>10720.156836</v>
      </c>
      <c r="AI37">
        <v>9957.8685740000001</v>
      </c>
      <c r="AJ37">
        <v>11539.331405999999</v>
      </c>
      <c r="AK37">
        <v>11619.718214</v>
      </c>
      <c r="AL37">
        <v>11974.211207</v>
      </c>
      <c r="AM37">
        <v>12213.69543114</v>
      </c>
      <c r="AN37">
        <v>227540</v>
      </c>
      <c r="AO37">
        <f t="shared" si="4"/>
        <v>4.9557508508394126E-2</v>
      </c>
      <c r="AP37">
        <f t="shared" si="5"/>
        <v>5.1432653660894785E-2</v>
      </c>
      <c r="AQ37">
        <f t="shared" si="6"/>
        <v>5.0989515742287071E-2</v>
      </c>
      <c r="AR37">
        <f t="shared" si="7"/>
        <v>5.6878357066889332E-2</v>
      </c>
      <c r="AS37">
        <f t="shared" si="8"/>
        <v>4.711328485541004E-2</v>
      </c>
      <c r="AT37">
        <f t="shared" si="9"/>
        <v>4.3763156253845477E-2</v>
      </c>
      <c r="AU37">
        <f t="shared" si="10"/>
        <v>5.0713419205414431E-2</v>
      </c>
      <c r="AV37">
        <f t="shared" si="11"/>
        <v>5.1066705695701854E-2</v>
      </c>
      <c r="AW37">
        <f t="shared" si="12"/>
        <v>5.2624642730948405E-2</v>
      </c>
      <c r="AX37">
        <f t="shared" si="13"/>
        <v>5.3677135585567373E-2</v>
      </c>
    </row>
    <row r="38" spans="2:50" x14ac:dyDescent="0.35">
      <c r="B38" t="s">
        <v>449</v>
      </c>
      <c r="C38" s="90" t="s">
        <v>385</v>
      </c>
      <c r="D38" s="90" t="s">
        <v>26</v>
      </c>
      <c r="E38" s="90" t="s">
        <v>369</v>
      </c>
      <c r="F38" s="90">
        <v>627340</v>
      </c>
      <c r="G38">
        <f t="shared" si="3"/>
        <v>13322.11450691197</v>
      </c>
      <c r="H38">
        <f t="shared" si="14"/>
        <v>14852.301241245728</v>
      </c>
      <c r="I38">
        <f t="shared" si="14"/>
        <v>15547.441835485466</v>
      </c>
      <c r="J38">
        <f t="shared" si="14"/>
        <v>16649.594566485681</v>
      </c>
      <c r="K38">
        <f t="shared" si="14"/>
        <v>16926.304961571153</v>
      </c>
      <c r="L38">
        <f t="shared" si="14"/>
        <v>15740.458350486857</v>
      </c>
      <c r="M38">
        <f t="shared" si="14"/>
        <v>15914.393665866151</v>
      </c>
      <c r="N38">
        <f t="shared" si="14"/>
        <v>16813.609421493537</v>
      </c>
      <c r="O38">
        <f t="shared" si="14"/>
        <v>17236.842704523442</v>
      </c>
      <c r="P38">
        <f t="shared" si="14"/>
        <v>17581.579558613907</v>
      </c>
      <c r="Z38" t="s">
        <v>147</v>
      </c>
      <c r="AA38" t="s">
        <v>377</v>
      </c>
      <c r="AB38" t="s">
        <v>375</v>
      </c>
      <c r="AC38" t="s">
        <v>84</v>
      </c>
      <c r="AD38">
        <v>4569.6633430000002</v>
      </c>
      <c r="AE38">
        <v>5277.648322</v>
      </c>
      <c r="AF38">
        <v>5317.8323110000001</v>
      </c>
      <c r="AG38">
        <v>5725.979695</v>
      </c>
      <c r="AH38">
        <v>6283.450965</v>
      </c>
      <c r="AI38">
        <v>6683.4920240000001</v>
      </c>
      <c r="AJ38">
        <v>6872.8017650000002</v>
      </c>
      <c r="AK38">
        <v>7605.9549349999998</v>
      </c>
      <c r="AL38">
        <v>7828.0586020000001</v>
      </c>
      <c r="AM38">
        <v>7984.6197740400003</v>
      </c>
      <c r="AN38">
        <v>107160</v>
      </c>
      <c r="AO38">
        <f t="shared" si="4"/>
        <v>4.2643368262411351E-2</v>
      </c>
      <c r="AP38">
        <f t="shared" si="5"/>
        <v>4.9250170977976855E-2</v>
      </c>
      <c r="AQ38">
        <f t="shared" si="6"/>
        <v>4.9625161543486375E-2</v>
      </c>
      <c r="AR38">
        <f t="shared" si="7"/>
        <v>5.343392772489735E-2</v>
      </c>
      <c r="AS38">
        <f t="shared" si="8"/>
        <v>5.8636160554311312E-2</v>
      </c>
      <c r="AT38">
        <f t="shared" si="9"/>
        <v>6.2369279805897723E-2</v>
      </c>
      <c r="AU38">
        <f t="shared" si="10"/>
        <v>6.4135888064576332E-2</v>
      </c>
      <c r="AV38">
        <f t="shared" si="11"/>
        <v>7.0977556317655843E-2</v>
      </c>
      <c r="AW38">
        <f t="shared" si="12"/>
        <v>7.3050192254572599E-2</v>
      </c>
      <c r="AX38">
        <f t="shared" si="13"/>
        <v>7.4511196099664057E-2</v>
      </c>
    </row>
    <row r="39" spans="2:50" x14ac:dyDescent="0.35">
      <c r="B39" t="s">
        <v>451</v>
      </c>
      <c r="C39" s="90" t="s">
        <v>374</v>
      </c>
      <c r="D39" s="90" t="s">
        <v>375</v>
      </c>
      <c r="E39" s="90" t="s">
        <v>374</v>
      </c>
      <c r="F39" s="91">
        <v>0</v>
      </c>
      <c r="G39">
        <f t="shared" si="3"/>
        <v>0</v>
      </c>
      <c r="H39">
        <f t="shared" si="14"/>
        <v>0</v>
      </c>
      <c r="I39">
        <f t="shared" si="14"/>
        <v>0</v>
      </c>
      <c r="J39">
        <f t="shared" si="14"/>
        <v>0</v>
      </c>
      <c r="K39">
        <f t="shared" si="14"/>
        <v>0</v>
      </c>
      <c r="L39">
        <f t="shared" si="14"/>
        <v>0</v>
      </c>
      <c r="M39">
        <f t="shared" si="14"/>
        <v>0</v>
      </c>
      <c r="N39">
        <f t="shared" si="14"/>
        <v>0</v>
      </c>
      <c r="O39">
        <f t="shared" si="14"/>
        <v>0</v>
      </c>
      <c r="P39">
        <f t="shared" si="14"/>
        <v>0</v>
      </c>
      <c r="Z39" t="s">
        <v>400</v>
      </c>
      <c r="AA39" t="s">
        <v>379</v>
      </c>
      <c r="AB39" t="s">
        <v>26</v>
      </c>
      <c r="AC39" t="s">
        <v>369</v>
      </c>
      <c r="AD39">
        <v>1198.3260379999999</v>
      </c>
      <c r="AE39">
        <v>1090.3545630000001</v>
      </c>
      <c r="AF39">
        <v>1285.6108099999999</v>
      </c>
      <c r="AG39">
        <v>1469.6996999999999</v>
      </c>
      <c r="AH39">
        <v>1538.3236019999999</v>
      </c>
      <c r="AI39">
        <v>1625.013872</v>
      </c>
      <c r="AJ39">
        <v>1513.40967</v>
      </c>
      <c r="AK39">
        <v>1768.2306599999999</v>
      </c>
      <c r="AL39">
        <v>1956.8014029999999</v>
      </c>
      <c r="AM39">
        <v>1995.9374310599999</v>
      </c>
      <c r="AN39">
        <v>245720</v>
      </c>
      <c r="AO39">
        <f t="shared" si="4"/>
        <v>4.8767948803516191E-3</v>
      </c>
      <c r="AP39">
        <f t="shared" si="5"/>
        <v>4.4373863055510339E-3</v>
      </c>
      <c r="AQ39">
        <f t="shared" si="6"/>
        <v>5.2320153426664495E-3</v>
      </c>
      <c r="AR39">
        <f t="shared" si="7"/>
        <v>5.9811968907699815E-3</v>
      </c>
      <c r="AS39">
        <f t="shared" si="8"/>
        <v>6.2604737180530683E-3</v>
      </c>
      <c r="AT39">
        <f t="shared" si="9"/>
        <v>6.6132747517499589E-3</v>
      </c>
      <c r="AU39">
        <f t="shared" si="10"/>
        <v>6.1590821666937983E-3</v>
      </c>
      <c r="AV39">
        <f t="shared" si="11"/>
        <v>7.1961202181344622E-3</v>
      </c>
      <c r="AW39">
        <f t="shared" si="12"/>
        <v>7.9635414414781051E-3</v>
      </c>
      <c r="AX39">
        <f t="shared" si="13"/>
        <v>8.122812270307667E-3</v>
      </c>
    </row>
    <row r="40" spans="2:50" x14ac:dyDescent="0.35">
      <c r="B40" t="s">
        <v>455</v>
      </c>
      <c r="C40" s="90" t="s">
        <v>376</v>
      </c>
      <c r="D40" s="90" t="s">
        <v>376</v>
      </c>
      <c r="E40" s="90" t="s">
        <v>367</v>
      </c>
      <c r="F40" s="91">
        <v>0</v>
      </c>
      <c r="G40">
        <f t="shared" si="3"/>
        <v>0</v>
      </c>
      <c r="H40">
        <f t="shared" ref="H40:P55" si="15">INDEX($AC$124:$AL$134,MATCH($D40,$AB$124:$AB$134,),MATCH(H$3,$AC$123:$AL$123,))*$F40</f>
        <v>0</v>
      </c>
      <c r="I40">
        <f t="shared" si="15"/>
        <v>0</v>
      </c>
      <c r="J40">
        <f t="shared" si="15"/>
        <v>0</v>
      </c>
      <c r="K40">
        <f t="shared" si="15"/>
        <v>0</v>
      </c>
      <c r="L40">
        <f t="shared" si="15"/>
        <v>0</v>
      </c>
      <c r="M40">
        <f t="shared" si="15"/>
        <v>0</v>
      </c>
      <c r="N40">
        <f t="shared" si="15"/>
        <v>0</v>
      </c>
      <c r="O40">
        <f t="shared" si="15"/>
        <v>0</v>
      </c>
      <c r="P40">
        <f t="shared" si="15"/>
        <v>0</v>
      </c>
      <c r="Z40" t="s">
        <v>149</v>
      </c>
      <c r="AA40" t="s">
        <v>379</v>
      </c>
      <c r="AB40" t="s">
        <v>26</v>
      </c>
      <c r="AC40" t="s">
        <v>369</v>
      </c>
      <c r="AD40">
        <v>382.82010200000002</v>
      </c>
      <c r="AE40">
        <v>494.51739199999997</v>
      </c>
      <c r="AF40">
        <v>463.92049200000002</v>
      </c>
      <c r="AG40">
        <v>461.56583000000001</v>
      </c>
      <c r="AH40">
        <v>433.33438599999999</v>
      </c>
      <c r="AI40">
        <v>490.075919</v>
      </c>
      <c r="AJ40">
        <v>546.44942900000001</v>
      </c>
      <c r="AK40">
        <v>663.71741999999995</v>
      </c>
      <c r="AL40">
        <v>692.38778500000001</v>
      </c>
      <c r="AM40">
        <v>706.2355407</v>
      </c>
      <c r="AN40">
        <v>28120</v>
      </c>
      <c r="AO40">
        <f t="shared" si="4"/>
        <v>1.3613801635846374E-2</v>
      </c>
      <c r="AP40">
        <f t="shared" si="5"/>
        <v>1.7585966998577524E-2</v>
      </c>
      <c r="AQ40">
        <f t="shared" si="6"/>
        <v>1.6497883783783786E-2</v>
      </c>
      <c r="AR40">
        <f t="shared" si="7"/>
        <v>1.641414758179232E-2</v>
      </c>
      <c r="AS40">
        <f t="shared" si="8"/>
        <v>1.5410184423897582E-2</v>
      </c>
      <c r="AT40">
        <f t="shared" si="9"/>
        <v>1.7428019879089617E-2</v>
      </c>
      <c r="AU40">
        <f t="shared" si="10"/>
        <v>1.9432767745376955E-2</v>
      </c>
      <c r="AV40">
        <f t="shared" si="11"/>
        <v>2.3603037695590325E-2</v>
      </c>
      <c r="AW40">
        <f t="shared" si="12"/>
        <v>2.4622609708392602E-2</v>
      </c>
      <c r="AX40">
        <f t="shared" si="13"/>
        <v>2.5115061902560454E-2</v>
      </c>
    </row>
    <row r="41" spans="2:50" x14ac:dyDescent="0.35">
      <c r="B41" t="s">
        <v>305</v>
      </c>
      <c r="C41" s="90" t="s">
        <v>374</v>
      </c>
      <c r="D41" s="90" t="s">
        <v>375</v>
      </c>
      <c r="E41" s="90" t="s">
        <v>374</v>
      </c>
      <c r="F41" s="90">
        <v>156000</v>
      </c>
      <c r="G41">
        <f t="shared" si="3"/>
        <v>5858.5024808108446</v>
      </c>
      <c r="H41">
        <f t="shared" si="15"/>
        <v>6172.5243384826917</v>
      </c>
      <c r="I41">
        <f t="shared" si="15"/>
        <v>6325.4112322363972</v>
      </c>
      <c r="J41">
        <f t="shared" si="15"/>
        <v>6618.8338962280377</v>
      </c>
      <c r="K41">
        <f t="shared" si="15"/>
        <v>6896.6216919124818</v>
      </c>
      <c r="L41">
        <f t="shared" si="15"/>
        <v>7253.2905085893099</v>
      </c>
      <c r="M41">
        <f t="shared" si="15"/>
        <v>7295.4416771593387</v>
      </c>
      <c r="N41">
        <f t="shared" si="15"/>
        <v>7450.1842850101129</v>
      </c>
      <c r="O41">
        <f t="shared" si="15"/>
        <v>7626.3543619585344</v>
      </c>
      <c r="P41">
        <f t="shared" si="15"/>
        <v>7778.8814491977064</v>
      </c>
      <c r="Z41" t="s">
        <v>418</v>
      </c>
      <c r="AA41" t="s">
        <v>374</v>
      </c>
      <c r="AB41" t="s">
        <v>375</v>
      </c>
      <c r="AC41" t="s">
        <v>374</v>
      </c>
      <c r="AD41">
        <v>359.86766899999998</v>
      </c>
      <c r="AE41">
        <v>420.492142</v>
      </c>
      <c r="AF41">
        <v>436.64869700000003</v>
      </c>
      <c r="AG41">
        <v>494.42981600000002</v>
      </c>
      <c r="AH41">
        <v>499.537013</v>
      </c>
      <c r="AI41">
        <v>542.94430999999997</v>
      </c>
      <c r="AJ41">
        <v>453.86973399999999</v>
      </c>
      <c r="AK41">
        <v>469.53237100000001</v>
      </c>
      <c r="AL41">
        <v>493.27586400000001</v>
      </c>
      <c r="AM41">
        <v>503.14138128000002</v>
      </c>
      <c r="AN41">
        <v>196850</v>
      </c>
      <c r="AO41">
        <f t="shared" si="4"/>
        <v>1.8281314147828294E-3</v>
      </c>
      <c r="AP41">
        <f t="shared" si="5"/>
        <v>2.1361043535687071E-3</v>
      </c>
      <c r="AQ41">
        <f t="shared" si="6"/>
        <v>2.2181798171196344E-3</v>
      </c>
      <c r="AR41">
        <f t="shared" si="7"/>
        <v>2.5117084886969775E-3</v>
      </c>
      <c r="AS41">
        <f t="shared" si="8"/>
        <v>2.5376531013462027E-3</v>
      </c>
      <c r="AT41">
        <f t="shared" si="9"/>
        <v>2.7581626111252222E-3</v>
      </c>
      <c r="AU41">
        <f t="shared" si="10"/>
        <v>2.30566286004572E-3</v>
      </c>
      <c r="AV41">
        <f t="shared" si="11"/>
        <v>2.3852292151384305E-3</v>
      </c>
      <c r="AW41">
        <f t="shared" si="12"/>
        <v>2.5058464008128017E-3</v>
      </c>
      <c r="AX41">
        <f t="shared" si="13"/>
        <v>2.5559633288290578E-3</v>
      </c>
    </row>
    <row r="42" spans="2:50" x14ac:dyDescent="0.35">
      <c r="B42" t="s">
        <v>311</v>
      </c>
      <c r="C42" s="90" t="s">
        <v>420</v>
      </c>
      <c r="D42" s="90" t="s">
        <v>420</v>
      </c>
      <c r="E42" s="90" t="s">
        <v>367</v>
      </c>
      <c r="F42" s="90">
        <v>138790</v>
      </c>
      <c r="G42">
        <f t="shared" si="3"/>
        <v>1780.4216009935137</v>
      </c>
      <c r="H42">
        <f t="shared" si="15"/>
        <v>2366.0217612544816</v>
      </c>
      <c r="I42">
        <f t="shared" si="15"/>
        <v>2557.4020813921702</v>
      </c>
      <c r="J42">
        <f t="shared" si="15"/>
        <v>2654.914824721006</v>
      </c>
      <c r="K42">
        <f t="shared" si="15"/>
        <v>2952.4322510469233</v>
      </c>
      <c r="L42">
        <f t="shared" si="15"/>
        <v>3114.504454347039</v>
      </c>
      <c r="M42">
        <f t="shared" si="15"/>
        <v>3060.6612895449384</v>
      </c>
      <c r="N42">
        <f t="shared" si="15"/>
        <v>2296.5136617500425</v>
      </c>
      <c r="O42">
        <f t="shared" si="15"/>
        <v>1943.5274839140391</v>
      </c>
      <c r="P42">
        <f t="shared" si="15"/>
        <v>1982.3980335923202</v>
      </c>
      <c r="Z42" t="s">
        <v>159</v>
      </c>
      <c r="AA42" t="s">
        <v>388</v>
      </c>
      <c r="AB42" t="s">
        <v>388</v>
      </c>
      <c r="AC42" t="s">
        <v>367</v>
      </c>
      <c r="AD42">
        <v>105178.704352</v>
      </c>
      <c r="AE42">
        <v>120661.084781</v>
      </c>
      <c r="AF42">
        <v>122755.462002</v>
      </c>
      <c r="AG42">
        <v>121883.25666899999</v>
      </c>
      <c r="AH42">
        <v>118806.143843</v>
      </c>
      <c r="AI42">
        <v>116151.993174</v>
      </c>
      <c r="AJ42">
        <v>125605.406665</v>
      </c>
      <c r="AK42">
        <v>133570.53948800001</v>
      </c>
      <c r="AL42">
        <v>133480.13433500001</v>
      </c>
      <c r="AM42">
        <v>136149.73702170001</v>
      </c>
      <c r="AN42">
        <v>1811570</v>
      </c>
      <c r="AO42">
        <f t="shared" si="4"/>
        <v>5.8059420476161562E-2</v>
      </c>
      <c r="AP42">
        <f t="shared" si="5"/>
        <v>6.6605808652715592E-2</v>
      </c>
      <c r="AQ42">
        <f t="shared" si="6"/>
        <v>6.7761920324359529E-2</v>
      </c>
      <c r="AR42">
        <f t="shared" si="7"/>
        <v>6.7280456548187484E-2</v>
      </c>
      <c r="AS42">
        <f t="shared" si="8"/>
        <v>6.55818675750868E-2</v>
      </c>
      <c r="AT42">
        <f t="shared" si="9"/>
        <v>6.411675683191928E-2</v>
      </c>
      <c r="AU42">
        <f t="shared" si="10"/>
        <v>6.933511079616024E-2</v>
      </c>
      <c r="AV42">
        <f t="shared" si="11"/>
        <v>7.3731922855865356E-2</v>
      </c>
      <c r="AW42">
        <f t="shared" si="12"/>
        <v>7.3682018544687769E-2</v>
      </c>
      <c r="AX42">
        <f t="shared" si="13"/>
        <v>7.5155658915581514E-2</v>
      </c>
    </row>
    <row r="43" spans="2:50" x14ac:dyDescent="0.35">
      <c r="B43" t="s">
        <v>459</v>
      </c>
      <c r="C43" s="90" t="s">
        <v>371</v>
      </c>
      <c r="D43" s="90" t="s">
        <v>371</v>
      </c>
      <c r="E43" s="90" t="s">
        <v>372</v>
      </c>
      <c r="F43" s="91">
        <v>0</v>
      </c>
      <c r="G43">
        <f t="shared" si="3"/>
        <v>0</v>
      </c>
      <c r="H43">
        <f t="shared" si="15"/>
        <v>0</v>
      </c>
      <c r="I43">
        <f t="shared" si="15"/>
        <v>0</v>
      </c>
      <c r="J43">
        <f t="shared" si="15"/>
        <v>0</v>
      </c>
      <c r="K43">
        <f t="shared" si="15"/>
        <v>0</v>
      </c>
      <c r="L43">
        <f t="shared" si="15"/>
        <v>0</v>
      </c>
      <c r="M43">
        <f t="shared" si="15"/>
        <v>0</v>
      </c>
      <c r="N43">
        <f t="shared" si="15"/>
        <v>0</v>
      </c>
      <c r="O43">
        <f t="shared" si="15"/>
        <v>0</v>
      </c>
      <c r="P43">
        <f t="shared" si="15"/>
        <v>0</v>
      </c>
      <c r="Z43" t="s">
        <v>161</v>
      </c>
      <c r="AA43" t="s">
        <v>366</v>
      </c>
      <c r="AB43" t="s">
        <v>366</v>
      </c>
      <c r="AC43" t="s">
        <v>367</v>
      </c>
      <c r="AD43">
        <v>31918.418894999999</v>
      </c>
      <c r="AE43">
        <v>32819.813112999997</v>
      </c>
      <c r="AF43">
        <v>45939.282218</v>
      </c>
      <c r="AG43">
        <v>52617.705372999997</v>
      </c>
      <c r="AH43">
        <v>43430.918452999998</v>
      </c>
      <c r="AI43">
        <v>41250.605990999997</v>
      </c>
      <c r="AJ43">
        <v>40997.607949999998</v>
      </c>
      <c r="AK43">
        <v>43791.556113999999</v>
      </c>
      <c r="AL43">
        <v>46712.710909000001</v>
      </c>
      <c r="AM43">
        <v>47646.965127180003</v>
      </c>
      <c r="AN43">
        <v>1628760</v>
      </c>
      <c r="AO43">
        <f t="shared" si="4"/>
        <v>1.9596760047520811E-2</v>
      </c>
      <c r="AP43">
        <f t="shared" si="5"/>
        <v>2.0150183644613077E-2</v>
      </c>
      <c r="AQ43">
        <f t="shared" si="6"/>
        <v>2.8205065336820649E-2</v>
      </c>
      <c r="AR43">
        <f t="shared" si="7"/>
        <v>3.2305376711731622E-2</v>
      </c>
      <c r="AS43">
        <f t="shared" si="8"/>
        <v>2.6665020293351997E-2</v>
      </c>
      <c r="AT43">
        <f t="shared" si="9"/>
        <v>2.5326386939143887E-2</v>
      </c>
      <c r="AU43">
        <f t="shared" si="10"/>
        <v>2.5171055250620102E-2</v>
      </c>
      <c r="AV43">
        <f t="shared" si="11"/>
        <v>2.6886438833222819E-2</v>
      </c>
      <c r="AW43">
        <f t="shared" si="12"/>
        <v>2.8679922707458436E-2</v>
      </c>
      <c r="AX43">
        <f t="shared" si="13"/>
        <v>2.9253521161607607E-2</v>
      </c>
    </row>
    <row r="44" spans="2:50" x14ac:dyDescent="0.35">
      <c r="B44" t="s">
        <v>319</v>
      </c>
      <c r="C44" s="90" t="s">
        <v>371</v>
      </c>
      <c r="D44" s="90" t="s">
        <v>371</v>
      </c>
      <c r="E44" s="90" t="s">
        <v>372</v>
      </c>
      <c r="F44" s="90">
        <v>720</v>
      </c>
      <c r="G44">
        <f t="shared" si="3"/>
        <v>18.28756617820115</v>
      </c>
      <c r="H44">
        <f t="shared" si="15"/>
        <v>19.610487083977123</v>
      </c>
      <c r="I44">
        <f t="shared" si="15"/>
        <v>21.502179499352852</v>
      </c>
      <c r="J44">
        <f t="shared" si="15"/>
        <v>23.093412309861296</v>
      </c>
      <c r="K44">
        <f t="shared" si="15"/>
        <v>21.939653063259392</v>
      </c>
      <c r="L44">
        <f t="shared" si="15"/>
        <v>20.612439978108888</v>
      </c>
      <c r="M44">
        <f t="shared" si="15"/>
        <v>22.338505869987948</v>
      </c>
      <c r="N44">
        <f t="shared" si="15"/>
        <v>24.609894413127499</v>
      </c>
      <c r="O44">
        <f t="shared" si="15"/>
        <v>23.179344917420181</v>
      </c>
      <c r="P44">
        <f t="shared" si="15"/>
        <v>23.642931815768588</v>
      </c>
      <c r="Z44" t="s">
        <v>175</v>
      </c>
      <c r="AA44" t="s">
        <v>376</v>
      </c>
      <c r="AB44" t="s">
        <v>376</v>
      </c>
      <c r="AC44" t="s">
        <v>367</v>
      </c>
      <c r="AD44">
        <v>1109.7787269999999</v>
      </c>
      <c r="AE44">
        <v>1183.838058</v>
      </c>
      <c r="AF44">
        <v>1196.1214319999999</v>
      </c>
      <c r="AG44">
        <v>1412.2794919999999</v>
      </c>
      <c r="AH44">
        <v>1672.847792</v>
      </c>
      <c r="AI44">
        <v>1938.9048680000001</v>
      </c>
      <c r="AJ44">
        <v>2056.5641310000001</v>
      </c>
      <c r="AK44">
        <v>2256.3380280000001</v>
      </c>
      <c r="AL44">
        <v>2377.4647890000001</v>
      </c>
      <c r="AM44">
        <v>2425.0140847800003</v>
      </c>
      <c r="AN44">
        <v>88780</v>
      </c>
      <c r="AO44">
        <f t="shared" si="4"/>
        <v>1.2500323575129533E-2</v>
      </c>
      <c r="AP44">
        <f t="shared" si="5"/>
        <v>1.333451293084028E-2</v>
      </c>
      <c r="AQ44">
        <f t="shared" si="6"/>
        <v>1.3472870376210857E-2</v>
      </c>
      <c r="AR44">
        <f t="shared" si="7"/>
        <v>1.5907631133138093E-2</v>
      </c>
      <c r="AS44">
        <f t="shared" si="8"/>
        <v>1.8842619869339942E-2</v>
      </c>
      <c r="AT44">
        <f t="shared" si="9"/>
        <v>2.1839433070511376E-2</v>
      </c>
      <c r="AU44">
        <f t="shared" si="10"/>
        <v>2.3164723259743187E-2</v>
      </c>
      <c r="AV44">
        <f t="shared" si="11"/>
        <v>2.5414936111736879E-2</v>
      </c>
      <c r="AW44">
        <f t="shared" si="12"/>
        <v>2.6779283498535707E-2</v>
      </c>
      <c r="AX44">
        <f t="shared" si="13"/>
        <v>2.7314869168506423E-2</v>
      </c>
    </row>
    <row r="45" spans="2:50" x14ac:dyDescent="0.35">
      <c r="B45" t="s">
        <v>461</v>
      </c>
      <c r="C45" s="90" t="s">
        <v>420</v>
      </c>
      <c r="D45" s="90" t="s">
        <v>420</v>
      </c>
      <c r="E45" s="90" t="s">
        <v>367</v>
      </c>
      <c r="F45" s="90">
        <v>469930</v>
      </c>
      <c r="G45">
        <f t="shared" si="3"/>
        <v>6028.3415444548018</v>
      </c>
      <c r="H45">
        <f t="shared" si="15"/>
        <v>8011.1290890288828</v>
      </c>
      <c r="I45">
        <f t="shared" si="15"/>
        <v>8659.1250097890515</v>
      </c>
      <c r="J45">
        <f t="shared" si="15"/>
        <v>8989.2940671600427</v>
      </c>
      <c r="K45">
        <f t="shared" si="15"/>
        <v>9996.660333845959</v>
      </c>
      <c r="L45">
        <f t="shared" si="15"/>
        <v>10545.421703518294</v>
      </c>
      <c r="M45">
        <f t="shared" si="15"/>
        <v>10363.113767532624</v>
      </c>
      <c r="N45">
        <f t="shared" si="15"/>
        <v>7775.7811446516134</v>
      </c>
      <c r="O45">
        <f t="shared" si="15"/>
        <v>6580.6028569473619</v>
      </c>
      <c r="P45">
        <f t="shared" si="15"/>
        <v>6712.2149140863103</v>
      </c>
      <c r="Z45" t="s">
        <v>177</v>
      </c>
      <c r="AA45" t="s">
        <v>420</v>
      </c>
      <c r="AB45" t="s">
        <v>420</v>
      </c>
      <c r="AC45" t="s">
        <v>367</v>
      </c>
      <c r="AD45">
        <v>6677.7170779999997</v>
      </c>
      <c r="AE45">
        <v>9610.0845150000005</v>
      </c>
      <c r="AF45">
        <v>8919.6653530000003</v>
      </c>
      <c r="AG45">
        <v>10656.947221</v>
      </c>
      <c r="AH45">
        <v>9586.3051670000004</v>
      </c>
      <c r="AI45">
        <v>8685.7190109999992</v>
      </c>
      <c r="AJ45">
        <v>6254.4061259999999</v>
      </c>
      <c r="AK45">
        <v>7534.5916999999999</v>
      </c>
      <c r="AL45">
        <v>7883.530933</v>
      </c>
      <c r="AM45">
        <v>8041.2015516600004</v>
      </c>
      <c r="AN45">
        <v>2699700</v>
      </c>
      <c r="AO45">
        <f t="shared" si="4"/>
        <v>2.4735033811164203E-3</v>
      </c>
      <c r="AP45">
        <f t="shared" si="5"/>
        <v>3.5596860817868653E-3</v>
      </c>
      <c r="AQ45">
        <f t="shared" si="6"/>
        <v>3.3039468655776567E-3</v>
      </c>
      <c r="AR45">
        <f t="shared" si="7"/>
        <v>3.9474560954920919E-3</v>
      </c>
      <c r="AS45">
        <f t="shared" si="8"/>
        <v>3.5508779371782053E-3</v>
      </c>
      <c r="AT45">
        <f t="shared" si="9"/>
        <v>3.2172904437530094E-3</v>
      </c>
      <c r="AU45">
        <f t="shared" si="10"/>
        <v>2.3167041249027671E-3</v>
      </c>
      <c r="AV45">
        <f t="shared" si="11"/>
        <v>2.790899618476127E-3</v>
      </c>
      <c r="AW45">
        <f t="shared" si="12"/>
        <v>2.9201507326740007E-3</v>
      </c>
      <c r="AX45">
        <f t="shared" si="13"/>
        <v>2.9785537473274808E-3</v>
      </c>
    </row>
    <row r="46" spans="2:50" x14ac:dyDescent="0.35">
      <c r="B46" t="s">
        <v>463</v>
      </c>
      <c r="C46" s="90" t="s">
        <v>371</v>
      </c>
      <c r="D46" s="90" t="s">
        <v>371</v>
      </c>
      <c r="E46" s="90" t="s">
        <v>372</v>
      </c>
      <c r="F46" s="90">
        <v>30</v>
      </c>
      <c r="G46">
        <f t="shared" si="3"/>
        <v>0.76198192409171461</v>
      </c>
      <c r="H46">
        <f t="shared" si="15"/>
        <v>0.81710362849904683</v>
      </c>
      <c r="I46">
        <f t="shared" si="15"/>
        <v>0.89592414580636881</v>
      </c>
      <c r="J46">
        <f t="shared" si="15"/>
        <v>0.96222551291088732</v>
      </c>
      <c r="K46">
        <f t="shared" si="15"/>
        <v>0.91415221096914134</v>
      </c>
      <c r="L46">
        <f t="shared" si="15"/>
        <v>0.85885166575453709</v>
      </c>
      <c r="M46">
        <f t="shared" si="15"/>
        <v>0.93077107791616454</v>
      </c>
      <c r="N46">
        <f t="shared" si="15"/>
        <v>1.0254122672136459</v>
      </c>
      <c r="O46">
        <f t="shared" si="15"/>
        <v>0.96580603822584088</v>
      </c>
      <c r="P46">
        <f t="shared" si="15"/>
        <v>0.98512215899035782</v>
      </c>
      <c r="Z46" t="s">
        <v>181</v>
      </c>
      <c r="AA46" t="s">
        <v>416</v>
      </c>
      <c r="AB46" t="s">
        <v>416</v>
      </c>
      <c r="AC46" t="s">
        <v>372</v>
      </c>
      <c r="AD46">
        <v>37.570813000000001</v>
      </c>
      <c r="AE46">
        <v>45.561822999999997</v>
      </c>
      <c r="AF46">
        <v>46.296872999999998</v>
      </c>
      <c r="AG46">
        <v>42.663159</v>
      </c>
      <c r="AH46">
        <v>42.671233999999998</v>
      </c>
      <c r="AI46">
        <v>37.429091</v>
      </c>
      <c r="AJ46">
        <v>47.766283000000001</v>
      </c>
      <c r="AK46">
        <v>44.720976999999998</v>
      </c>
      <c r="AL46">
        <v>45.583616999999997</v>
      </c>
      <c r="AM46">
        <v>46.495289339999999</v>
      </c>
      <c r="AN46">
        <v>810</v>
      </c>
      <c r="AO46">
        <f t="shared" si="4"/>
        <v>4.6383719753086423E-2</v>
      </c>
      <c r="AP46">
        <f t="shared" si="5"/>
        <v>5.6249164197530857E-2</v>
      </c>
      <c r="AQ46">
        <f t="shared" si="6"/>
        <v>5.7156633333333332E-2</v>
      </c>
      <c r="AR46">
        <f t="shared" si="7"/>
        <v>5.2670566666666668E-2</v>
      </c>
      <c r="AS46">
        <f t="shared" si="8"/>
        <v>5.2680535802469133E-2</v>
      </c>
      <c r="AT46">
        <f t="shared" si="9"/>
        <v>4.6208754320987651E-2</v>
      </c>
      <c r="AU46">
        <f t="shared" si="10"/>
        <v>5.8970719753086424E-2</v>
      </c>
      <c r="AV46">
        <f t="shared" si="11"/>
        <v>5.5211082716049381E-2</v>
      </c>
      <c r="AW46">
        <f t="shared" si="12"/>
        <v>5.6276070370370364E-2</v>
      </c>
      <c r="AX46">
        <f t="shared" si="13"/>
        <v>5.7401591777777775E-2</v>
      </c>
    </row>
    <row r="47" spans="2:50" x14ac:dyDescent="0.35">
      <c r="B47" t="s">
        <v>465</v>
      </c>
      <c r="C47" s="90" t="s">
        <v>416</v>
      </c>
      <c r="D47" s="90" t="s">
        <v>416</v>
      </c>
      <c r="E47" s="90" t="s">
        <v>372</v>
      </c>
      <c r="F47" s="91">
        <v>0</v>
      </c>
      <c r="G47">
        <f t="shared" si="3"/>
        <v>0</v>
      </c>
      <c r="H47">
        <f t="shared" si="15"/>
        <v>0</v>
      </c>
      <c r="I47">
        <f t="shared" si="15"/>
        <v>0</v>
      </c>
      <c r="J47">
        <f t="shared" si="15"/>
        <v>0</v>
      </c>
      <c r="K47">
        <f t="shared" si="15"/>
        <v>0</v>
      </c>
      <c r="L47">
        <f t="shared" si="15"/>
        <v>0</v>
      </c>
      <c r="M47">
        <f t="shared" si="15"/>
        <v>0</v>
      </c>
      <c r="N47">
        <f t="shared" si="15"/>
        <v>0</v>
      </c>
      <c r="O47">
        <f t="shared" si="15"/>
        <v>0</v>
      </c>
      <c r="P47">
        <f t="shared" si="15"/>
        <v>0</v>
      </c>
      <c r="Z47" t="s">
        <v>183</v>
      </c>
      <c r="AA47" t="s">
        <v>376</v>
      </c>
      <c r="AB47" t="s">
        <v>376</v>
      </c>
      <c r="AC47" t="s">
        <v>367</v>
      </c>
      <c r="AD47">
        <v>519.87638900000002</v>
      </c>
      <c r="AE47">
        <v>673.96445900000003</v>
      </c>
      <c r="AF47">
        <v>625.14387599999998</v>
      </c>
      <c r="AG47">
        <v>617.08926499999995</v>
      </c>
      <c r="AH47">
        <v>732.36594000000002</v>
      </c>
      <c r="AI47">
        <v>614.92024200000003</v>
      </c>
      <c r="AJ47">
        <v>567.374236</v>
      </c>
      <c r="AK47">
        <v>609.78786000000002</v>
      </c>
      <c r="AL47">
        <v>683.64484400000003</v>
      </c>
      <c r="AM47">
        <v>697.31774088000009</v>
      </c>
      <c r="AN47">
        <v>17820</v>
      </c>
      <c r="AO47">
        <f t="shared" si="4"/>
        <v>2.9173759203142538E-2</v>
      </c>
      <c r="AP47">
        <f t="shared" si="5"/>
        <v>3.7820676711560045E-2</v>
      </c>
      <c r="AQ47">
        <f t="shared" si="6"/>
        <v>3.5081025589225587E-2</v>
      </c>
      <c r="AR47">
        <f t="shared" si="7"/>
        <v>3.4629027216610549E-2</v>
      </c>
      <c r="AS47">
        <f t="shared" si="8"/>
        <v>4.1097976430976429E-2</v>
      </c>
      <c r="AT47">
        <f t="shared" si="9"/>
        <v>3.4507308754208758E-2</v>
      </c>
      <c r="AU47">
        <f t="shared" si="10"/>
        <v>3.183918271604938E-2</v>
      </c>
      <c r="AV47">
        <f t="shared" si="11"/>
        <v>3.4219296296296296E-2</v>
      </c>
      <c r="AW47">
        <f t="shared" si="12"/>
        <v>3.8363908193041529E-2</v>
      </c>
      <c r="AX47">
        <f t="shared" si="13"/>
        <v>3.913118635690236E-2</v>
      </c>
    </row>
    <row r="48" spans="2:50" x14ac:dyDescent="0.35">
      <c r="B48" t="s">
        <v>467</v>
      </c>
      <c r="C48" s="90" t="s">
        <v>371</v>
      </c>
      <c r="D48" s="90" t="s">
        <v>371</v>
      </c>
      <c r="E48" s="90" t="s">
        <v>372</v>
      </c>
      <c r="F48" s="91">
        <v>0</v>
      </c>
      <c r="G48">
        <f t="shared" si="3"/>
        <v>0</v>
      </c>
      <c r="H48">
        <f t="shared" si="15"/>
        <v>0</v>
      </c>
      <c r="I48">
        <f t="shared" si="15"/>
        <v>0</v>
      </c>
      <c r="J48">
        <f t="shared" si="15"/>
        <v>0</v>
      </c>
      <c r="K48">
        <f t="shared" si="15"/>
        <v>0</v>
      </c>
      <c r="L48">
        <f t="shared" si="15"/>
        <v>0</v>
      </c>
      <c r="M48">
        <f t="shared" si="15"/>
        <v>0</v>
      </c>
      <c r="N48">
        <f t="shared" si="15"/>
        <v>0</v>
      </c>
      <c r="O48">
        <f t="shared" si="15"/>
        <v>0</v>
      </c>
      <c r="P48">
        <f t="shared" si="15"/>
        <v>0</v>
      </c>
      <c r="Z48" t="s">
        <v>185</v>
      </c>
      <c r="AA48" t="s">
        <v>420</v>
      </c>
      <c r="AB48" t="s">
        <v>420</v>
      </c>
      <c r="AC48" t="s">
        <v>367</v>
      </c>
      <c r="AD48">
        <v>836.53253299999994</v>
      </c>
      <c r="AE48">
        <v>1026.6795529999999</v>
      </c>
      <c r="AF48">
        <v>1100.0334640000001</v>
      </c>
      <c r="AG48">
        <v>1073.6928989999999</v>
      </c>
      <c r="AH48">
        <v>1099.204829</v>
      </c>
      <c r="AI48">
        <v>939.00279699999999</v>
      </c>
      <c r="AJ48">
        <v>874.42489999999998</v>
      </c>
      <c r="AK48">
        <v>963.99030300000004</v>
      </c>
      <c r="AL48">
        <v>942.71932000000004</v>
      </c>
      <c r="AM48">
        <v>961.57370640000011</v>
      </c>
      <c r="AN48">
        <v>191800</v>
      </c>
      <c r="AO48">
        <f t="shared" si="4"/>
        <v>4.3614834880083414E-3</v>
      </c>
      <c r="AP48">
        <f t="shared" si="5"/>
        <v>5.3528652398331595E-3</v>
      </c>
      <c r="AQ48">
        <f t="shared" si="6"/>
        <v>5.7353152450469241E-3</v>
      </c>
      <c r="AR48">
        <f t="shared" si="7"/>
        <v>5.5979817466110526E-3</v>
      </c>
      <c r="AS48">
        <f t="shared" si="8"/>
        <v>5.7309949374348282E-3</v>
      </c>
      <c r="AT48">
        <f t="shared" si="9"/>
        <v>4.8957392961418147E-3</v>
      </c>
      <c r="AU48">
        <f t="shared" si="10"/>
        <v>4.559045359749739E-3</v>
      </c>
      <c r="AV48">
        <f t="shared" si="11"/>
        <v>5.0260182638164758E-3</v>
      </c>
      <c r="AW48">
        <f t="shared" si="12"/>
        <v>4.9151163712200206E-3</v>
      </c>
      <c r="AX48">
        <f t="shared" si="13"/>
        <v>5.0134186986444222E-3</v>
      </c>
    </row>
    <row r="49" spans="2:50" x14ac:dyDescent="0.35">
      <c r="B49" t="s">
        <v>469</v>
      </c>
      <c r="C49" s="90" t="s">
        <v>368</v>
      </c>
      <c r="D49" s="90" t="s">
        <v>368</v>
      </c>
      <c r="E49" s="90" t="s">
        <v>369</v>
      </c>
      <c r="F49" s="91">
        <v>0</v>
      </c>
      <c r="G49">
        <f t="shared" si="3"/>
        <v>0</v>
      </c>
      <c r="H49">
        <f t="shared" si="15"/>
        <v>0</v>
      </c>
      <c r="I49">
        <f t="shared" si="15"/>
        <v>0</v>
      </c>
      <c r="J49">
        <f t="shared" si="15"/>
        <v>0</v>
      </c>
      <c r="K49">
        <f t="shared" si="15"/>
        <v>0</v>
      </c>
      <c r="L49">
        <f t="shared" si="15"/>
        <v>0</v>
      </c>
      <c r="M49">
        <f t="shared" si="15"/>
        <v>0</v>
      </c>
      <c r="N49">
        <f t="shared" si="15"/>
        <v>0</v>
      </c>
      <c r="O49">
        <f t="shared" si="15"/>
        <v>0</v>
      </c>
      <c r="P49">
        <f t="shared" si="15"/>
        <v>0</v>
      </c>
      <c r="Z49" t="s">
        <v>191</v>
      </c>
      <c r="AA49" t="s">
        <v>376</v>
      </c>
      <c r="AB49" t="s">
        <v>376</v>
      </c>
      <c r="AC49" t="s">
        <v>367</v>
      </c>
      <c r="AD49">
        <v>1478.049751</v>
      </c>
      <c r="AE49">
        <v>1519.07131</v>
      </c>
      <c r="AF49">
        <v>1638.974991</v>
      </c>
      <c r="AG49">
        <v>1830.6861879999999</v>
      </c>
      <c r="AH49">
        <v>1951.3975290000001</v>
      </c>
      <c r="AI49">
        <v>1706.8744730000001</v>
      </c>
      <c r="AJ49">
        <v>1488.4048519999999</v>
      </c>
      <c r="AK49">
        <v>1561.5370809999999</v>
      </c>
      <c r="AL49">
        <v>1738.336096</v>
      </c>
      <c r="AM49">
        <v>1773.10281792</v>
      </c>
      <c r="AN49">
        <v>10230</v>
      </c>
      <c r="AO49">
        <f t="shared" si="4"/>
        <v>0.1444818915933529</v>
      </c>
      <c r="AP49">
        <f t="shared" si="5"/>
        <v>0.14849181915933529</v>
      </c>
      <c r="AQ49">
        <f t="shared" si="6"/>
        <v>0.16021260909090909</v>
      </c>
      <c r="AR49">
        <f t="shared" si="7"/>
        <v>0.1789527065493646</v>
      </c>
      <c r="AS49">
        <f t="shared" si="8"/>
        <v>0.19075244662756599</v>
      </c>
      <c r="AT49">
        <f t="shared" si="9"/>
        <v>0.16684989960899316</v>
      </c>
      <c r="AU49">
        <f t="shared" si="10"/>
        <v>0.14549412043010751</v>
      </c>
      <c r="AV49">
        <f t="shared" si="11"/>
        <v>0.15264292091886608</v>
      </c>
      <c r="AW49">
        <f t="shared" si="12"/>
        <v>0.16992532707722385</v>
      </c>
      <c r="AX49">
        <f t="shared" si="13"/>
        <v>0.17332383361876832</v>
      </c>
    </row>
    <row r="50" spans="2:50" x14ac:dyDescent="0.35">
      <c r="B50" t="s">
        <v>685</v>
      </c>
      <c r="C50" s="90"/>
      <c r="D50" s="90" t="s">
        <v>375</v>
      </c>
      <c r="E50" s="90"/>
      <c r="F50" s="91">
        <v>0</v>
      </c>
      <c r="G50">
        <f t="shared" si="3"/>
        <v>0</v>
      </c>
      <c r="H50">
        <f t="shared" si="15"/>
        <v>0</v>
      </c>
      <c r="I50">
        <f t="shared" si="15"/>
        <v>0</v>
      </c>
      <c r="J50">
        <f t="shared" si="15"/>
        <v>0</v>
      </c>
      <c r="K50">
        <f t="shared" si="15"/>
        <v>0</v>
      </c>
      <c r="L50">
        <f t="shared" si="15"/>
        <v>0</v>
      </c>
      <c r="M50">
        <f t="shared" si="15"/>
        <v>0</v>
      </c>
      <c r="N50">
        <f t="shared" si="15"/>
        <v>0</v>
      </c>
      <c r="O50">
        <f t="shared" si="15"/>
        <v>0</v>
      </c>
      <c r="P50">
        <f t="shared" si="15"/>
        <v>0</v>
      </c>
      <c r="Z50" t="s">
        <v>193</v>
      </c>
      <c r="AA50" t="s">
        <v>380</v>
      </c>
      <c r="AB50" t="s">
        <v>26</v>
      </c>
      <c r="AC50" t="s">
        <v>369</v>
      </c>
      <c r="AD50">
        <v>122.294444</v>
      </c>
      <c r="AE50">
        <v>143.58259100000001</v>
      </c>
      <c r="AF50">
        <v>133.909538</v>
      </c>
      <c r="AG50">
        <v>149.69168199999999</v>
      </c>
      <c r="AH50">
        <v>146.96916400000001</v>
      </c>
      <c r="AI50">
        <v>124.772412</v>
      </c>
      <c r="AJ50">
        <v>142.15114700000001</v>
      </c>
      <c r="AK50">
        <v>133.345518</v>
      </c>
      <c r="AL50">
        <v>142.43732800000001</v>
      </c>
      <c r="AM50">
        <v>145.28607456</v>
      </c>
      <c r="AN50">
        <v>30360</v>
      </c>
      <c r="AO50">
        <f t="shared" si="4"/>
        <v>4.0281437417654812E-3</v>
      </c>
      <c r="AP50">
        <f t="shared" si="5"/>
        <v>4.7293343544137023E-3</v>
      </c>
      <c r="AQ50">
        <f t="shared" si="6"/>
        <v>4.4107225955204218E-3</v>
      </c>
      <c r="AR50">
        <f t="shared" si="7"/>
        <v>4.9305560606060601E-3</v>
      </c>
      <c r="AS50">
        <f t="shared" si="8"/>
        <v>4.8408815546772069E-3</v>
      </c>
      <c r="AT50">
        <f t="shared" si="9"/>
        <v>4.1097632411067194E-3</v>
      </c>
      <c r="AU50">
        <f t="shared" si="10"/>
        <v>4.682185342555995E-3</v>
      </c>
      <c r="AV50">
        <f t="shared" si="11"/>
        <v>4.392144861660079E-3</v>
      </c>
      <c r="AW50">
        <f t="shared" si="12"/>
        <v>4.6916115942028987E-3</v>
      </c>
      <c r="AX50">
        <f t="shared" si="13"/>
        <v>4.785443826086957E-3</v>
      </c>
    </row>
    <row r="51" spans="2:50" x14ac:dyDescent="0.35">
      <c r="B51" t="s">
        <v>1070</v>
      </c>
      <c r="C51" s="90"/>
      <c r="D51" s="90" t="s">
        <v>375</v>
      </c>
      <c r="E51" s="90"/>
      <c r="F51" s="91">
        <v>0</v>
      </c>
      <c r="G51">
        <f t="shared" si="3"/>
        <v>0</v>
      </c>
      <c r="H51">
        <f t="shared" si="15"/>
        <v>0</v>
      </c>
      <c r="I51">
        <f t="shared" si="15"/>
        <v>0</v>
      </c>
      <c r="J51">
        <f t="shared" si="15"/>
        <v>0</v>
      </c>
      <c r="K51">
        <f t="shared" si="15"/>
        <v>0</v>
      </c>
      <c r="L51">
        <f t="shared" si="15"/>
        <v>0</v>
      </c>
      <c r="M51">
        <f t="shared" si="15"/>
        <v>0</v>
      </c>
      <c r="N51">
        <f t="shared" si="15"/>
        <v>0</v>
      </c>
      <c r="O51">
        <f t="shared" si="15"/>
        <v>0</v>
      </c>
      <c r="P51">
        <f t="shared" si="15"/>
        <v>0</v>
      </c>
      <c r="Z51" t="s">
        <v>195</v>
      </c>
      <c r="AA51" t="s">
        <v>379</v>
      </c>
      <c r="AB51" t="s">
        <v>26</v>
      </c>
      <c r="AC51" t="s">
        <v>369</v>
      </c>
      <c r="AD51">
        <v>696</v>
      </c>
      <c r="AE51">
        <v>745</v>
      </c>
      <c r="AF51">
        <v>968</v>
      </c>
      <c r="AG51">
        <v>1258</v>
      </c>
      <c r="AH51">
        <v>1636</v>
      </c>
      <c r="AI51">
        <v>1588.6104089999999</v>
      </c>
      <c r="AJ51">
        <v>1775.9588879999999</v>
      </c>
      <c r="AK51">
        <v>1773.0230429999999</v>
      </c>
      <c r="AL51">
        <v>1770.0871990000001</v>
      </c>
      <c r="AM51">
        <v>1805.48894298</v>
      </c>
      <c r="AN51">
        <v>96320</v>
      </c>
      <c r="AO51">
        <f t="shared" si="4"/>
        <v>7.2259136212624586E-3</v>
      </c>
      <c r="AP51">
        <f t="shared" si="5"/>
        <v>7.734634551495017E-3</v>
      </c>
      <c r="AQ51">
        <f t="shared" si="6"/>
        <v>1.004983388704319E-2</v>
      </c>
      <c r="AR51">
        <f t="shared" si="7"/>
        <v>1.306063122923588E-2</v>
      </c>
      <c r="AS51">
        <f t="shared" si="8"/>
        <v>1.6985049833887045E-2</v>
      </c>
      <c r="AT51">
        <f t="shared" si="9"/>
        <v>1.6493048266196013E-2</v>
      </c>
      <c r="AU51">
        <f t="shared" si="10"/>
        <v>1.8438111378737541E-2</v>
      </c>
      <c r="AV51">
        <f t="shared" si="11"/>
        <v>1.840763126038206E-2</v>
      </c>
      <c r="AW51">
        <f t="shared" si="12"/>
        <v>1.8377151152408639E-2</v>
      </c>
      <c r="AX51">
        <f t="shared" si="13"/>
        <v>1.8744694175456812E-2</v>
      </c>
    </row>
    <row r="52" spans="2:50" x14ac:dyDescent="0.35">
      <c r="B52" t="s">
        <v>1071</v>
      </c>
      <c r="C52" s="90"/>
      <c r="D52" s="90" t="s">
        <v>375</v>
      </c>
      <c r="E52" s="90"/>
      <c r="F52" s="91">
        <v>0</v>
      </c>
      <c r="G52">
        <f t="shared" si="3"/>
        <v>0</v>
      </c>
      <c r="H52">
        <f t="shared" si="15"/>
        <v>0</v>
      </c>
      <c r="I52">
        <f t="shared" si="15"/>
        <v>0</v>
      </c>
      <c r="J52">
        <f t="shared" si="15"/>
        <v>0</v>
      </c>
      <c r="K52">
        <f t="shared" si="15"/>
        <v>0</v>
      </c>
      <c r="L52">
        <f t="shared" si="15"/>
        <v>0</v>
      </c>
      <c r="M52">
        <f t="shared" si="15"/>
        <v>0</v>
      </c>
      <c r="N52">
        <f t="shared" si="15"/>
        <v>0</v>
      </c>
      <c r="O52">
        <f t="shared" si="15"/>
        <v>0</v>
      </c>
      <c r="P52">
        <f t="shared" si="15"/>
        <v>0</v>
      </c>
      <c r="Z52" t="s">
        <v>201</v>
      </c>
      <c r="AA52" t="s">
        <v>385</v>
      </c>
      <c r="AB52" t="s">
        <v>26</v>
      </c>
      <c r="AC52" t="s">
        <v>369</v>
      </c>
      <c r="AD52">
        <v>2902.7824209999999</v>
      </c>
      <c r="AE52">
        <v>3355.8273680000002</v>
      </c>
      <c r="AF52">
        <v>3242.183923</v>
      </c>
      <c r="AG52">
        <v>3291.376769</v>
      </c>
      <c r="AH52">
        <v>3236.6062940000002</v>
      </c>
      <c r="AI52">
        <v>2914.9253399999998</v>
      </c>
      <c r="AJ52">
        <v>2977.9659569999999</v>
      </c>
      <c r="AK52">
        <v>3234.80314</v>
      </c>
      <c r="AL52">
        <v>3301.464007</v>
      </c>
      <c r="AM52">
        <v>3367.4932871400001</v>
      </c>
      <c r="AN52">
        <v>581800</v>
      </c>
      <c r="AO52">
        <f t="shared" si="4"/>
        <v>4.9893132021313165E-3</v>
      </c>
      <c r="AP52">
        <f t="shared" si="5"/>
        <v>5.7680085390168449E-3</v>
      </c>
      <c r="AQ52">
        <f t="shared" si="6"/>
        <v>5.5726777638363699E-3</v>
      </c>
      <c r="AR52">
        <f t="shared" si="7"/>
        <v>5.6572306101753183E-3</v>
      </c>
      <c r="AS52">
        <f t="shared" si="8"/>
        <v>5.5630909144035751E-3</v>
      </c>
      <c r="AT52">
        <f t="shared" si="9"/>
        <v>5.010184496390512E-3</v>
      </c>
      <c r="AU52">
        <f t="shared" si="10"/>
        <v>5.1185389429357162E-3</v>
      </c>
      <c r="AV52">
        <f t="shared" si="11"/>
        <v>5.5599916466139571E-3</v>
      </c>
      <c r="AW52">
        <f t="shared" si="12"/>
        <v>5.6745685922997592E-3</v>
      </c>
      <c r="AX52">
        <f t="shared" si="13"/>
        <v>5.7880599641457545E-3</v>
      </c>
    </row>
    <row r="53" spans="2:50" x14ac:dyDescent="0.35">
      <c r="B53" t="s">
        <v>897</v>
      </c>
      <c r="C53" s="90"/>
      <c r="D53" s="90" t="s">
        <v>375</v>
      </c>
      <c r="E53" s="90"/>
      <c r="F53" s="90">
        <v>200</v>
      </c>
      <c r="G53">
        <f t="shared" si="3"/>
        <v>7.5109006164241601</v>
      </c>
      <c r="H53">
        <f t="shared" si="15"/>
        <v>7.9134927416444762</v>
      </c>
      <c r="I53">
        <f t="shared" si="15"/>
        <v>8.109501579790253</v>
      </c>
      <c r="J53">
        <f t="shared" si="15"/>
        <v>8.4856844823436379</v>
      </c>
      <c r="K53">
        <f t="shared" si="15"/>
        <v>8.8418226819390799</v>
      </c>
      <c r="L53">
        <f t="shared" si="15"/>
        <v>9.2990903956273208</v>
      </c>
      <c r="M53">
        <f t="shared" si="15"/>
        <v>9.3531303553324854</v>
      </c>
      <c r="N53">
        <f t="shared" si="15"/>
        <v>9.5515183141155298</v>
      </c>
      <c r="O53">
        <f t="shared" si="15"/>
        <v>9.777377387126327</v>
      </c>
      <c r="P53">
        <f t="shared" si="15"/>
        <v>9.9729249348688533</v>
      </c>
      <c r="Z53" t="s">
        <v>203</v>
      </c>
      <c r="AA53" t="s">
        <v>385</v>
      </c>
      <c r="AB53" t="s">
        <v>26</v>
      </c>
      <c r="AC53" t="s">
        <v>369</v>
      </c>
      <c r="AD53">
        <v>2061.093711</v>
      </c>
      <c r="AE53">
        <v>2302.9422599999998</v>
      </c>
      <c r="AF53">
        <v>1712.7352370000001</v>
      </c>
      <c r="AG53">
        <v>1583.568356</v>
      </c>
      <c r="AH53">
        <v>1786.2655339999999</v>
      </c>
      <c r="AI53">
        <v>1845.6514689999999</v>
      </c>
      <c r="AJ53">
        <v>1483.1953579999999</v>
      </c>
      <c r="AK53">
        <v>1788.5405820000001</v>
      </c>
      <c r="AL53">
        <v>1961.2259389999999</v>
      </c>
      <c r="AM53">
        <v>2000.4504577799999</v>
      </c>
      <c r="AN53">
        <v>94280</v>
      </c>
      <c r="AO53">
        <f t="shared" si="4"/>
        <v>2.186140974756046E-2</v>
      </c>
      <c r="AP53">
        <f t="shared" si="5"/>
        <v>2.4426625583368687E-2</v>
      </c>
      <c r="AQ53">
        <f t="shared" si="6"/>
        <v>1.8166474724225713E-2</v>
      </c>
      <c r="AR53">
        <f t="shared" si="7"/>
        <v>1.6796439923631737E-2</v>
      </c>
      <c r="AS53">
        <f t="shared" si="8"/>
        <v>1.8946388778107764E-2</v>
      </c>
      <c r="AT53">
        <f t="shared" si="9"/>
        <v>1.9576277778956298E-2</v>
      </c>
      <c r="AU53">
        <f t="shared" si="10"/>
        <v>1.573181330080611E-2</v>
      </c>
      <c r="AV53">
        <f t="shared" si="11"/>
        <v>1.897051953754773E-2</v>
      </c>
      <c r="AW53">
        <f t="shared" si="12"/>
        <v>2.0802141907085278E-2</v>
      </c>
      <c r="AX53">
        <f t="shared" si="13"/>
        <v>2.1218184745226982E-2</v>
      </c>
    </row>
    <row r="54" spans="2:50" x14ac:dyDescent="0.35">
      <c r="B54" t="s">
        <v>687</v>
      </c>
      <c r="C54" s="90"/>
      <c r="D54" s="90" t="s">
        <v>375</v>
      </c>
      <c r="E54" s="90"/>
      <c r="F54" s="90">
        <v>180</v>
      </c>
      <c r="G54">
        <f t="shared" si="3"/>
        <v>6.759810554781744</v>
      </c>
      <c r="H54">
        <f t="shared" si="15"/>
        <v>7.1221434674800284</v>
      </c>
      <c r="I54">
        <f t="shared" si="15"/>
        <v>7.2985514218112275</v>
      </c>
      <c r="J54">
        <f t="shared" si="15"/>
        <v>7.6371160341092734</v>
      </c>
      <c r="K54">
        <f t="shared" si="15"/>
        <v>7.9576404137451711</v>
      </c>
      <c r="L54">
        <f t="shared" si="15"/>
        <v>8.3691813560645887</v>
      </c>
      <c r="M54">
        <f t="shared" si="15"/>
        <v>8.4178173197992372</v>
      </c>
      <c r="N54">
        <f t="shared" si="15"/>
        <v>8.5963664827039761</v>
      </c>
      <c r="O54">
        <f t="shared" si="15"/>
        <v>8.7996396484136934</v>
      </c>
      <c r="P54">
        <f t="shared" si="15"/>
        <v>8.9756324413819684</v>
      </c>
      <c r="Z54" t="s">
        <v>205</v>
      </c>
      <c r="AA54" t="s">
        <v>388</v>
      </c>
      <c r="AB54" t="s">
        <v>388</v>
      </c>
      <c r="AC54" t="s">
        <v>367</v>
      </c>
      <c r="AD54">
        <v>25731.066002</v>
      </c>
      <c r="AE54">
        <v>34125.456621999998</v>
      </c>
      <c r="AF54">
        <v>30795.769655</v>
      </c>
      <c r="AG54">
        <v>29461.343776000002</v>
      </c>
      <c r="AH54">
        <v>29997.313544000001</v>
      </c>
      <c r="AI54">
        <v>24974.777475999999</v>
      </c>
      <c r="AJ54">
        <v>25493.812669999999</v>
      </c>
      <c r="AK54">
        <v>27465.556057999998</v>
      </c>
      <c r="AL54">
        <v>27025.398510999999</v>
      </c>
      <c r="AM54">
        <v>27565.906481220001</v>
      </c>
      <c r="AN54">
        <v>328550</v>
      </c>
      <c r="AO54">
        <f t="shared" si="4"/>
        <v>7.831704763962867E-2</v>
      </c>
      <c r="AP54">
        <f t="shared" si="5"/>
        <v>0.10386685929691067</v>
      </c>
      <c r="AQ54">
        <f t="shared" si="6"/>
        <v>9.3732368452290368E-2</v>
      </c>
      <c r="AR54">
        <f t="shared" si="7"/>
        <v>8.9670807414396592E-2</v>
      </c>
      <c r="AS54">
        <f t="shared" si="8"/>
        <v>9.13021261421397E-2</v>
      </c>
      <c r="AT54">
        <f t="shared" si="9"/>
        <v>7.6015149828032258E-2</v>
      </c>
      <c r="AU54">
        <f t="shared" si="10"/>
        <v>7.7594925186425204E-2</v>
      </c>
      <c r="AV54">
        <f t="shared" si="11"/>
        <v>8.3596274716177144E-2</v>
      </c>
      <c r="AW54">
        <f t="shared" si="12"/>
        <v>8.2256577418962099E-2</v>
      </c>
      <c r="AX54">
        <f t="shared" si="13"/>
        <v>8.3901708967341351E-2</v>
      </c>
    </row>
    <row r="55" spans="2:50" x14ac:dyDescent="0.35">
      <c r="B55" t="s">
        <v>1072</v>
      </c>
      <c r="C55" s="90"/>
      <c r="D55" s="90" t="s">
        <v>375</v>
      </c>
      <c r="E55" s="90"/>
      <c r="F55" s="91">
        <v>0</v>
      </c>
      <c r="G55">
        <f t="shared" si="3"/>
        <v>0</v>
      </c>
      <c r="H55">
        <f t="shared" si="15"/>
        <v>0</v>
      </c>
      <c r="I55">
        <f t="shared" si="15"/>
        <v>0</v>
      </c>
      <c r="J55">
        <f t="shared" si="15"/>
        <v>0</v>
      </c>
      <c r="K55">
        <f t="shared" si="15"/>
        <v>0</v>
      </c>
      <c r="L55">
        <f t="shared" si="15"/>
        <v>0</v>
      </c>
      <c r="M55">
        <f t="shared" si="15"/>
        <v>0</v>
      </c>
      <c r="N55">
        <f t="shared" si="15"/>
        <v>0</v>
      </c>
      <c r="O55">
        <f t="shared" si="15"/>
        <v>0</v>
      </c>
      <c r="P55">
        <f t="shared" si="15"/>
        <v>0</v>
      </c>
      <c r="Z55" t="s">
        <v>207</v>
      </c>
      <c r="AA55" t="s">
        <v>366</v>
      </c>
      <c r="AB55" t="s">
        <v>366</v>
      </c>
      <c r="AC55" t="s">
        <v>367</v>
      </c>
      <c r="AD55">
        <v>145.82096300000001</v>
      </c>
      <c r="AE55">
        <v>149.41636399999999</v>
      </c>
      <c r="AF55">
        <v>149.80936600000001</v>
      </c>
      <c r="AG55">
        <v>178.373153</v>
      </c>
      <c r="AH55">
        <v>196.225424</v>
      </c>
      <c r="AI55">
        <v>228.677089</v>
      </c>
      <c r="AJ55">
        <v>248.53589600000001</v>
      </c>
      <c r="AK55">
        <v>254.423191</v>
      </c>
      <c r="AL55">
        <v>297.828598</v>
      </c>
      <c r="AM55">
        <v>303.78516996000002</v>
      </c>
      <c r="AN55">
        <v>300</v>
      </c>
      <c r="AO55">
        <f t="shared" si="4"/>
        <v>0.48606987666666668</v>
      </c>
      <c r="AP55">
        <f t="shared" si="5"/>
        <v>0.4980545466666666</v>
      </c>
      <c r="AQ55">
        <f t="shared" si="6"/>
        <v>0.49936455333333335</v>
      </c>
      <c r="AR55">
        <f t="shared" si="7"/>
        <v>0.59457717666666665</v>
      </c>
      <c r="AS55">
        <f t="shared" si="8"/>
        <v>0.65408474666666672</v>
      </c>
      <c r="AT55">
        <f t="shared" si="9"/>
        <v>0.76225696333333337</v>
      </c>
      <c r="AU55">
        <f t="shared" si="10"/>
        <v>0.82845298666666667</v>
      </c>
      <c r="AV55">
        <f t="shared" si="11"/>
        <v>0.84807730333333331</v>
      </c>
      <c r="AW55">
        <f t="shared" si="12"/>
        <v>0.99276199333333337</v>
      </c>
      <c r="AX55">
        <f t="shared" si="13"/>
        <v>1.0126172332000001</v>
      </c>
    </row>
    <row r="56" spans="2:50" x14ac:dyDescent="0.35">
      <c r="B56" t="s">
        <v>1073</v>
      </c>
      <c r="C56" s="90"/>
      <c r="D56" s="90" t="s">
        <v>375</v>
      </c>
      <c r="E56" s="90"/>
      <c r="F56" s="90">
        <v>2267050</v>
      </c>
      <c r="G56">
        <f t="shared" si="3"/>
        <v>85137.936212321962</v>
      </c>
      <c r="H56">
        <f t="shared" ref="H56:P68" si="16">INDEX($AC$124:$AL$134,MATCH($D56,$AB$124:$AB$134,),MATCH(H$3,$AC$123:$AL$123,))*$F56</f>
        <v>89701.418599725555</v>
      </c>
      <c r="I56">
        <f t="shared" si="16"/>
        <v>91923.227782317466</v>
      </c>
      <c r="J56">
        <f t="shared" si="16"/>
        <v>96187.355028485719</v>
      </c>
      <c r="K56">
        <f t="shared" si="16"/>
        <v>100224.27055544996</v>
      </c>
      <c r="L56">
        <f t="shared" si="16"/>
        <v>105407.51440703459</v>
      </c>
      <c r="M56">
        <f t="shared" si="16"/>
        <v>106020.07086028256</v>
      </c>
      <c r="N56">
        <f t="shared" si="16"/>
        <v>108268.84797007806</v>
      </c>
      <c r="O56">
        <f t="shared" si="16"/>
        <v>110829.01702742369</v>
      </c>
      <c r="P56">
        <f t="shared" si="16"/>
        <v>113045.59736797218</v>
      </c>
      <c r="Z56" t="s">
        <v>209</v>
      </c>
      <c r="AA56" t="s">
        <v>379</v>
      </c>
      <c r="AB56" t="s">
        <v>26</v>
      </c>
      <c r="AC56" t="s">
        <v>369</v>
      </c>
      <c r="AD56">
        <v>3451.9206939999999</v>
      </c>
      <c r="AE56">
        <v>4419.9825709999996</v>
      </c>
      <c r="AF56">
        <v>4670.2493020000002</v>
      </c>
      <c r="AG56">
        <v>4794.111449</v>
      </c>
      <c r="AH56">
        <v>5292.8328899999997</v>
      </c>
      <c r="AI56">
        <v>4865.8641900000002</v>
      </c>
      <c r="AJ56">
        <v>5314.352269</v>
      </c>
      <c r="AK56">
        <v>5816.8012129999997</v>
      </c>
      <c r="AL56">
        <v>6562.4511949999996</v>
      </c>
      <c r="AM56">
        <v>6693.7002188999995</v>
      </c>
      <c r="AN56">
        <v>1220190</v>
      </c>
      <c r="AO56">
        <f t="shared" si="4"/>
        <v>2.8290026094296788E-3</v>
      </c>
      <c r="AP56">
        <f t="shared" si="5"/>
        <v>3.6223723936436125E-3</v>
      </c>
      <c r="AQ56">
        <f t="shared" si="6"/>
        <v>3.8274771158590057E-3</v>
      </c>
      <c r="AR56">
        <f t="shared" si="7"/>
        <v>3.9289876568403279E-3</v>
      </c>
      <c r="AS56">
        <f t="shared" si="8"/>
        <v>4.3377120694318098E-3</v>
      </c>
      <c r="AT56">
        <f t="shared" si="9"/>
        <v>3.987792220883633E-3</v>
      </c>
      <c r="AU56">
        <f t="shared" si="10"/>
        <v>4.3553481580737427E-3</v>
      </c>
      <c r="AV56">
        <f t="shared" si="11"/>
        <v>4.7671274252370534E-3</v>
      </c>
      <c r="AW56">
        <f t="shared" si="12"/>
        <v>5.3782207647989242E-3</v>
      </c>
      <c r="AX56">
        <f t="shared" si="13"/>
        <v>5.4857851800949025E-3</v>
      </c>
    </row>
    <row r="57" spans="2:50" x14ac:dyDescent="0.35">
      <c r="B57" t="s">
        <v>706</v>
      </c>
      <c r="C57" s="90"/>
      <c r="D57" s="90" t="s">
        <v>375</v>
      </c>
      <c r="E57" s="90"/>
      <c r="F57" s="90">
        <v>104020</v>
      </c>
      <c r="G57">
        <f t="shared" si="3"/>
        <v>3906.4194106022055</v>
      </c>
      <c r="H57">
        <f t="shared" si="16"/>
        <v>4115.8075749292921</v>
      </c>
      <c r="I57">
        <f t="shared" si="16"/>
        <v>4217.7517716489101</v>
      </c>
      <c r="J57">
        <f t="shared" si="16"/>
        <v>4413.404499266926</v>
      </c>
      <c r="K57">
        <f t="shared" si="16"/>
        <v>4598.6319768765152</v>
      </c>
      <c r="L57">
        <f t="shared" si="16"/>
        <v>4836.4569147657694</v>
      </c>
      <c r="M57">
        <f t="shared" si="16"/>
        <v>4864.5630978084255</v>
      </c>
      <c r="N57">
        <f t="shared" si="16"/>
        <v>4967.744675171487</v>
      </c>
      <c r="O57">
        <f t="shared" si="16"/>
        <v>5085.2139790444025</v>
      </c>
      <c r="P57">
        <f t="shared" si="16"/>
        <v>5186.9182586252909</v>
      </c>
      <c r="Z57" t="s">
        <v>423</v>
      </c>
      <c r="AA57" t="s">
        <v>416</v>
      </c>
      <c r="AB57" t="s">
        <v>416</v>
      </c>
      <c r="AC57" t="s">
        <v>372</v>
      </c>
      <c r="AD57">
        <v>24.821066999999999</v>
      </c>
      <c r="AE57">
        <v>26.311577</v>
      </c>
      <c r="AF57">
        <v>39.137715999999998</v>
      </c>
      <c r="AG57">
        <v>38.780752</v>
      </c>
      <c r="AH57">
        <v>28.712237999999999</v>
      </c>
      <c r="AI57">
        <v>25.883444999999998</v>
      </c>
      <c r="AJ57">
        <v>30.911199</v>
      </c>
      <c r="AK57">
        <v>34.397132999999997</v>
      </c>
      <c r="AL57">
        <v>33.175657999999999</v>
      </c>
      <c r="AM57">
        <v>33.839171159999999</v>
      </c>
      <c r="AN57">
        <v>180</v>
      </c>
      <c r="AO57">
        <f t="shared" si="4"/>
        <v>0.13789481666666667</v>
      </c>
      <c r="AP57">
        <f t="shared" si="5"/>
        <v>0.14617542777777778</v>
      </c>
      <c r="AQ57">
        <f t="shared" si="6"/>
        <v>0.21743175555555555</v>
      </c>
      <c r="AR57">
        <f t="shared" si="7"/>
        <v>0.21544862222222222</v>
      </c>
      <c r="AS57">
        <f t="shared" si="8"/>
        <v>0.15951243333333334</v>
      </c>
      <c r="AT57">
        <f t="shared" si="9"/>
        <v>0.14379691666666666</v>
      </c>
      <c r="AU57">
        <f t="shared" si="10"/>
        <v>0.17172888333333333</v>
      </c>
      <c r="AV57">
        <f t="shared" si="11"/>
        <v>0.19109518333333331</v>
      </c>
      <c r="AW57">
        <f t="shared" si="12"/>
        <v>0.18430921111111109</v>
      </c>
      <c r="AX57">
        <f t="shared" si="13"/>
        <v>0.18799539533333334</v>
      </c>
    </row>
    <row r="58" spans="2:50" x14ac:dyDescent="0.35">
      <c r="B58" t="s">
        <v>1074</v>
      </c>
      <c r="C58" s="90"/>
      <c r="D58" s="90" t="s">
        <v>375</v>
      </c>
      <c r="E58" s="90"/>
      <c r="F58" s="91">
        <v>0</v>
      </c>
      <c r="G58">
        <f t="shared" si="3"/>
        <v>0</v>
      </c>
      <c r="H58">
        <f t="shared" si="16"/>
        <v>0</v>
      </c>
      <c r="I58">
        <f t="shared" si="16"/>
        <v>0</v>
      </c>
      <c r="J58">
        <f t="shared" si="16"/>
        <v>0</v>
      </c>
      <c r="K58">
        <f t="shared" si="16"/>
        <v>0</v>
      </c>
      <c r="L58">
        <f t="shared" si="16"/>
        <v>0</v>
      </c>
      <c r="M58">
        <f t="shared" si="16"/>
        <v>0</v>
      </c>
      <c r="N58">
        <f t="shared" si="16"/>
        <v>0</v>
      </c>
      <c r="O58">
        <f t="shared" si="16"/>
        <v>0</v>
      </c>
      <c r="P58">
        <f t="shared" si="16"/>
        <v>0</v>
      </c>
      <c r="Z58" t="s">
        <v>213</v>
      </c>
      <c r="AA58" t="s">
        <v>385</v>
      </c>
      <c r="AB58" t="s">
        <v>26</v>
      </c>
      <c r="AC58" t="s">
        <v>369</v>
      </c>
      <c r="AD58">
        <v>364.30789600000003</v>
      </c>
      <c r="AE58">
        <v>426.60145399999999</v>
      </c>
      <c r="AF58">
        <v>426.75581</v>
      </c>
      <c r="AG58">
        <v>409.42813899999999</v>
      </c>
      <c r="AH58">
        <v>417.28691700000002</v>
      </c>
      <c r="AI58">
        <v>368.77401500000002</v>
      </c>
      <c r="AJ58">
        <v>389.96245299999998</v>
      </c>
      <c r="AK58">
        <v>410.48207400000001</v>
      </c>
      <c r="AL58">
        <v>394.90841899999998</v>
      </c>
      <c r="AM58">
        <v>402.80658738</v>
      </c>
      <c r="AN58">
        <v>2030</v>
      </c>
      <c r="AO58">
        <f t="shared" si="4"/>
        <v>0.17946201773399015</v>
      </c>
      <c r="AP58">
        <f t="shared" si="5"/>
        <v>0.21014849950738915</v>
      </c>
      <c r="AQ58">
        <f t="shared" si="6"/>
        <v>0.21022453694581281</v>
      </c>
      <c r="AR58">
        <f t="shared" si="7"/>
        <v>0.20168873842364532</v>
      </c>
      <c r="AS58">
        <f t="shared" si="8"/>
        <v>0.205560057635468</v>
      </c>
      <c r="AT58">
        <f t="shared" si="9"/>
        <v>0.18166207635467982</v>
      </c>
      <c r="AU58">
        <f t="shared" si="10"/>
        <v>0.1920997305418719</v>
      </c>
      <c r="AV58">
        <f t="shared" si="11"/>
        <v>0.202207918226601</v>
      </c>
      <c r="AW58">
        <f t="shared" si="12"/>
        <v>0.19453616699507389</v>
      </c>
      <c r="AX58">
        <f t="shared" si="13"/>
        <v>0.19842689033497538</v>
      </c>
    </row>
    <row r="59" spans="2:50" x14ac:dyDescent="0.35">
      <c r="B59" t="s">
        <v>111</v>
      </c>
      <c r="C59" s="90"/>
      <c r="D59" s="90" t="s">
        <v>375</v>
      </c>
      <c r="E59" s="90"/>
      <c r="F59" s="90">
        <v>750</v>
      </c>
      <c r="G59">
        <f t="shared" si="3"/>
        <v>28.165877311590599</v>
      </c>
      <c r="H59">
        <f t="shared" si="16"/>
        <v>29.675597781166786</v>
      </c>
      <c r="I59">
        <f t="shared" si="16"/>
        <v>30.410630924213446</v>
      </c>
      <c r="J59">
        <f t="shared" si="16"/>
        <v>31.821316808788641</v>
      </c>
      <c r="K59">
        <f t="shared" si="16"/>
        <v>33.15683505727155</v>
      </c>
      <c r="L59">
        <f t="shared" si="16"/>
        <v>34.87158898360245</v>
      </c>
      <c r="M59">
        <f t="shared" si="16"/>
        <v>35.074238832496818</v>
      </c>
      <c r="N59">
        <f t="shared" si="16"/>
        <v>35.818193677933237</v>
      </c>
      <c r="O59">
        <f t="shared" si="16"/>
        <v>36.665165201723724</v>
      </c>
      <c r="P59">
        <f t="shared" si="16"/>
        <v>37.398468505758203</v>
      </c>
      <c r="Z59" t="s">
        <v>215</v>
      </c>
      <c r="AA59" t="s">
        <v>377</v>
      </c>
      <c r="AB59" t="s">
        <v>375</v>
      </c>
      <c r="AC59" t="s">
        <v>84</v>
      </c>
      <c r="AD59">
        <v>34052.235298</v>
      </c>
      <c r="AE59">
        <v>36458.894137000003</v>
      </c>
      <c r="AF59">
        <v>38121.815589999998</v>
      </c>
      <c r="AG59">
        <v>40002.037844999999</v>
      </c>
      <c r="AH59">
        <v>41209.553092000002</v>
      </c>
      <c r="AI59">
        <v>37416.706853000003</v>
      </c>
      <c r="AJ59">
        <v>36102.448136999999</v>
      </c>
      <c r="AK59">
        <v>39159.605755999997</v>
      </c>
      <c r="AL59">
        <v>40482.328890999997</v>
      </c>
      <c r="AM59">
        <v>41291.975468819997</v>
      </c>
      <c r="AN59">
        <v>1943950</v>
      </c>
      <c r="AO59">
        <f t="shared" si="4"/>
        <v>1.7517032484374598E-2</v>
      </c>
      <c r="AP59">
        <f t="shared" si="5"/>
        <v>1.8755057556521518E-2</v>
      </c>
      <c r="AQ59">
        <f t="shared" si="6"/>
        <v>1.9610491828493531E-2</v>
      </c>
      <c r="AR59">
        <f t="shared" si="7"/>
        <v>2.0577709223488259E-2</v>
      </c>
      <c r="AS59">
        <f t="shared" si="8"/>
        <v>2.1198875018390392E-2</v>
      </c>
      <c r="AT59">
        <f t="shared" si="9"/>
        <v>1.9247772243627666E-2</v>
      </c>
      <c r="AU59">
        <f t="shared" si="10"/>
        <v>1.8571695844543327E-2</v>
      </c>
      <c r="AV59">
        <f t="shared" si="11"/>
        <v>2.0144348237351783E-2</v>
      </c>
      <c r="AW59">
        <f t="shared" si="12"/>
        <v>2.0824778873427815E-2</v>
      </c>
      <c r="AX59">
        <f t="shared" si="13"/>
        <v>2.124127445089637E-2</v>
      </c>
    </row>
    <row r="60" spans="2:50" x14ac:dyDescent="0.35">
      <c r="B60" t="s">
        <v>1075</v>
      </c>
      <c r="C60" s="90"/>
      <c r="D60" s="90" t="s">
        <v>375</v>
      </c>
      <c r="E60" s="90"/>
      <c r="F60" s="91">
        <v>0</v>
      </c>
      <c r="G60">
        <f t="shared" si="3"/>
        <v>0</v>
      </c>
      <c r="H60">
        <f t="shared" si="16"/>
        <v>0</v>
      </c>
      <c r="I60">
        <f t="shared" si="16"/>
        <v>0</v>
      </c>
      <c r="J60">
        <f t="shared" si="16"/>
        <v>0</v>
      </c>
      <c r="K60">
        <f t="shared" si="16"/>
        <v>0</v>
      </c>
      <c r="L60">
        <f t="shared" si="16"/>
        <v>0</v>
      </c>
      <c r="M60">
        <f t="shared" si="16"/>
        <v>0</v>
      </c>
      <c r="N60">
        <f t="shared" si="16"/>
        <v>0</v>
      </c>
      <c r="O60">
        <f t="shared" si="16"/>
        <v>0</v>
      </c>
      <c r="P60">
        <f t="shared" si="16"/>
        <v>0</v>
      </c>
      <c r="Z60" t="s">
        <v>429</v>
      </c>
      <c r="AA60" t="s">
        <v>416</v>
      </c>
      <c r="AB60" t="s">
        <v>416</v>
      </c>
      <c r="AC60" t="s">
        <v>372</v>
      </c>
      <c r="AD60">
        <v>73.481800000000007</v>
      </c>
      <c r="AE60">
        <v>81.821700000000007</v>
      </c>
      <c r="AF60">
        <v>91.523700000000005</v>
      </c>
      <c r="AG60">
        <v>83.148700000000005</v>
      </c>
      <c r="AH60">
        <v>78.7517</v>
      </c>
      <c r="AI60">
        <v>82.136499999999998</v>
      </c>
      <c r="AJ60">
        <v>89.3339</v>
      </c>
      <c r="AK60">
        <v>94.029186999999993</v>
      </c>
      <c r="AL60">
        <v>97.720917999999998</v>
      </c>
      <c r="AM60">
        <v>99.675336360000003</v>
      </c>
      <c r="AN60">
        <v>700</v>
      </c>
      <c r="AO60">
        <f t="shared" si="4"/>
        <v>0.10497400000000001</v>
      </c>
      <c r="AP60">
        <f t="shared" si="5"/>
        <v>0.11688814285714287</v>
      </c>
      <c r="AQ60">
        <f t="shared" si="6"/>
        <v>0.13074814285714287</v>
      </c>
      <c r="AR60">
        <f t="shared" si="7"/>
        <v>0.11878385714285715</v>
      </c>
      <c r="AS60">
        <f t="shared" si="8"/>
        <v>0.11250242857142857</v>
      </c>
      <c r="AT60">
        <f t="shared" si="9"/>
        <v>0.11733785714285715</v>
      </c>
      <c r="AU60">
        <f t="shared" si="10"/>
        <v>0.12761985714285715</v>
      </c>
      <c r="AV60">
        <f t="shared" si="11"/>
        <v>0.13432740999999998</v>
      </c>
      <c r="AW60">
        <f t="shared" si="12"/>
        <v>0.13960131142857143</v>
      </c>
      <c r="AX60">
        <f t="shared" si="13"/>
        <v>0.14239333765714285</v>
      </c>
    </row>
    <row r="61" spans="2:50" x14ac:dyDescent="0.35">
      <c r="B61" t="s">
        <v>1076</v>
      </c>
      <c r="C61" s="90"/>
      <c r="D61" s="90" t="s">
        <v>375</v>
      </c>
      <c r="E61" s="90"/>
      <c r="F61" s="91">
        <v>0</v>
      </c>
      <c r="G61">
        <f t="shared" si="3"/>
        <v>0</v>
      </c>
      <c r="H61">
        <f t="shared" si="16"/>
        <v>0</v>
      </c>
      <c r="I61">
        <f t="shared" si="16"/>
        <v>0</v>
      </c>
      <c r="J61">
        <f t="shared" si="16"/>
        <v>0</v>
      </c>
      <c r="K61">
        <f t="shared" si="16"/>
        <v>0</v>
      </c>
      <c r="L61">
        <f t="shared" si="16"/>
        <v>0</v>
      </c>
      <c r="M61">
        <f t="shared" si="16"/>
        <v>0</v>
      </c>
      <c r="N61">
        <f t="shared" si="16"/>
        <v>0</v>
      </c>
      <c r="O61">
        <f t="shared" si="16"/>
        <v>0</v>
      </c>
      <c r="P61">
        <f t="shared" si="16"/>
        <v>0</v>
      </c>
      <c r="Z61" t="s">
        <v>217</v>
      </c>
      <c r="AA61" t="s">
        <v>397</v>
      </c>
      <c r="AB61" t="s">
        <v>397</v>
      </c>
      <c r="AC61" t="s">
        <v>367</v>
      </c>
      <c r="AD61">
        <v>843.512067</v>
      </c>
      <c r="AE61">
        <v>1072.977488</v>
      </c>
      <c r="AF61">
        <v>1383.9258090000001</v>
      </c>
      <c r="AG61">
        <v>1687.7705800000001</v>
      </c>
      <c r="AH61">
        <v>1631.1661039999999</v>
      </c>
      <c r="AI61">
        <v>1569.2968659999999</v>
      </c>
      <c r="AJ61">
        <v>1307.658715</v>
      </c>
      <c r="AK61">
        <v>1182.8944650000001</v>
      </c>
      <c r="AL61">
        <v>1419.2034229999999</v>
      </c>
      <c r="AM61">
        <v>1447.5874914599999</v>
      </c>
      <c r="AN61">
        <v>1553560</v>
      </c>
      <c r="AO61">
        <f t="shared" si="4"/>
        <v>5.4295429014650221E-4</v>
      </c>
      <c r="AP61">
        <f t="shared" si="5"/>
        <v>6.9065725688097017E-4</v>
      </c>
      <c r="AQ61">
        <f t="shared" si="6"/>
        <v>8.9080937266664949E-4</v>
      </c>
      <c r="AR61">
        <f t="shared" si="7"/>
        <v>1.0863890548160355E-3</v>
      </c>
      <c r="AS61">
        <f t="shared" si="8"/>
        <v>1.0499537217745049E-3</v>
      </c>
      <c r="AT61">
        <f t="shared" si="9"/>
        <v>1.0101295514817581E-3</v>
      </c>
      <c r="AU61">
        <f t="shared" si="10"/>
        <v>8.417175487267953E-4</v>
      </c>
      <c r="AV61">
        <f t="shared" si="11"/>
        <v>7.6140893496228022E-4</v>
      </c>
      <c r="AW61">
        <f t="shared" si="12"/>
        <v>9.1351696941218872E-4</v>
      </c>
      <c r="AX61">
        <f t="shared" si="13"/>
        <v>9.3178730880043249E-4</v>
      </c>
    </row>
    <row r="62" spans="2:50" x14ac:dyDescent="0.35">
      <c r="B62" t="s">
        <v>1077</v>
      </c>
      <c r="C62" s="90"/>
      <c r="D62" s="90" t="s">
        <v>375</v>
      </c>
      <c r="E62" s="90"/>
      <c r="F62" s="91">
        <v>0</v>
      </c>
      <c r="G62">
        <f t="shared" si="3"/>
        <v>0</v>
      </c>
      <c r="H62">
        <f t="shared" si="16"/>
        <v>0</v>
      </c>
      <c r="I62">
        <f t="shared" si="16"/>
        <v>0</v>
      </c>
      <c r="J62">
        <f t="shared" si="16"/>
        <v>0</v>
      </c>
      <c r="K62">
        <f t="shared" si="16"/>
        <v>0</v>
      </c>
      <c r="L62">
        <f t="shared" si="16"/>
        <v>0</v>
      </c>
      <c r="M62">
        <f t="shared" si="16"/>
        <v>0</v>
      </c>
      <c r="N62">
        <f t="shared" si="16"/>
        <v>0</v>
      </c>
      <c r="O62">
        <f t="shared" si="16"/>
        <v>0</v>
      </c>
      <c r="P62">
        <f t="shared" si="16"/>
        <v>0</v>
      </c>
      <c r="Z62" t="s">
        <v>219</v>
      </c>
      <c r="AA62" t="s">
        <v>368</v>
      </c>
      <c r="AB62" t="s">
        <v>368</v>
      </c>
      <c r="AC62" t="s">
        <v>369</v>
      </c>
      <c r="AD62">
        <v>12065.593999999999</v>
      </c>
      <c r="AE62">
        <v>13299.83467</v>
      </c>
      <c r="AF62">
        <v>12115.745531</v>
      </c>
      <c r="AG62">
        <v>14303.485096</v>
      </c>
      <c r="AH62">
        <v>12836.150157</v>
      </c>
      <c r="AI62">
        <v>12776.992015</v>
      </c>
      <c r="AJ62">
        <v>12394.014485</v>
      </c>
      <c r="AK62">
        <v>13559.53659</v>
      </c>
      <c r="AL62">
        <v>14460.741415</v>
      </c>
      <c r="AM62">
        <v>14749.956243300001</v>
      </c>
      <c r="AN62">
        <v>446300</v>
      </c>
      <c r="AO62">
        <f t="shared" si="4"/>
        <v>2.703471655836881E-2</v>
      </c>
      <c r="AP62">
        <f t="shared" si="5"/>
        <v>2.9800212121891104E-2</v>
      </c>
      <c r="AQ62">
        <f t="shared" si="6"/>
        <v>2.7147088350885057E-2</v>
      </c>
      <c r="AR62">
        <f t="shared" si="7"/>
        <v>3.2049036737620433E-2</v>
      </c>
      <c r="AS62">
        <f t="shared" si="8"/>
        <v>2.87612595944432E-2</v>
      </c>
      <c r="AT62">
        <f t="shared" si="9"/>
        <v>2.8628707181268205E-2</v>
      </c>
      <c r="AU62">
        <f t="shared" si="10"/>
        <v>2.7770590376428411E-2</v>
      </c>
      <c r="AV62">
        <f t="shared" si="11"/>
        <v>3.0382112009858839E-2</v>
      </c>
      <c r="AW62">
        <f t="shared" si="12"/>
        <v>3.2401392370602737E-2</v>
      </c>
      <c r="AX62">
        <f t="shared" si="13"/>
        <v>3.304942021801479E-2</v>
      </c>
    </row>
    <row r="63" spans="2:50" x14ac:dyDescent="0.35">
      <c r="B63" t="s">
        <v>719</v>
      </c>
      <c r="C63" s="90"/>
      <c r="D63" s="90" t="s">
        <v>375</v>
      </c>
      <c r="E63" s="90"/>
      <c r="F63" s="90">
        <v>27560</v>
      </c>
      <c r="G63">
        <f t="shared" si="3"/>
        <v>1035.0021049432492</v>
      </c>
      <c r="H63">
        <f t="shared" si="16"/>
        <v>1090.4792997986087</v>
      </c>
      <c r="I63">
        <f t="shared" si="16"/>
        <v>1117.4893176950968</v>
      </c>
      <c r="J63">
        <f t="shared" si="16"/>
        <v>1169.3273216669531</v>
      </c>
      <c r="K63">
        <f t="shared" si="16"/>
        <v>1218.4031655712051</v>
      </c>
      <c r="L63">
        <f t="shared" si="16"/>
        <v>1281.4146565174447</v>
      </c>
      <c r="M63">
        <f t="shared" si="16"/>
        <v>1288.8613629648164</v>
      </c>
      <c r="N63">
        <f t="shared" si="16"/>
        <v>1316.1992236851199</v>
      </c>
      <c r="O63">
        <f t="shared" si="16"/>
        <v>1347.3226039460078</v>
      </c>
      <c r="P63">
        <f t="shared" si="16"/>
        <v>1374.2690560249282</v>
      </c>
      <c r="Z63" t="s">
        <v>221</v>
      </c>
      <c r="AA63" t="s">
        <v>385</v>
      </c>
      <c r="AB63" t="s">
        <v>26</v>
      </c>
      <c r="AC63" t="s">
        <v>369</v>
      </c>
      <c r="AD63">
        <v>2978.0056330000002</v>
      </c>
      <c r="AE63">
        <v>3703.4696939999999</v>
      </c>
      <c r="AF63">
        <v>4073.7252400000002</v>
      </c>
      <c r="AG63">
        <v>3989.6344680000002</v>
      </c>
      <c r="AH63">
        <v>4240.3348169999999</v>
      </c>
      <c r="AI63">
        <v>3655.3563469999999</v>
      </c>
      <c r="AJ63">
        <v>2728.1489729999998</v>
      </c>
      <c r="AK63">
        <v>3310.5441209999999</v>
      </c>
      <c r="AL63">
        <v>3608.6549610000002</v>
      </c>
      <c r="AM63">
        <v>3680.8280602200002</v>
      </c>
      <c r="AN63">
        <v>786380</v>
      </c>
      <c r="AO63">
        <f t="shared" si="4"/>
        <v>3.7869803822579416E-3</v>
      </c>
      <c r="AP63">
        <f t="shared" si="5"/>
        <v>4.7095166382664869E-3</v>
      </c>
      <c r="AQ63">
        <f t="shared" si="6"/>
        <v>5.1803520435412904E-3</v>
      </c>
      <c r="AR63">
        <f t="shared" si="7"/>
        <v>5.0734180269081108E-3</v>
      </c>
      <c r="AS63">
        <f t="shared" si="8"/>
        <v>5.3922210852259721E-3</v>
      </c>
      <c r="AT63">
        <f t="shared" si="9"/>
        <v>4.6483333083242196E-3</v>
      </c>
      <c r="AU63">
        <f t="shared" si="10"/>
        <v>3.4692502009206743E-3</v>
      </c>
      <c r="AV63">
        <f t="shared" si="11"/>
        <v>4.2098528968183323E-3</v>
      </c>
      <c r="AW63">
        <f t="shared" si="12"/>
        <v>4.588945498359572E-3</v>
      </c>
      <c r="AX63">
        <f t="shared" si="13"/>
        <v>4.6807244083267637E-3</v>
      </c>
    </row>
    <row r="64" spans="2:50" x14ac:dyDescent="0.35">
      <c r="B64" t="s">
        <v>1078</v>
      </c>
      <c r="C64" s="90"/>
      <c r="D64" s="90" t="s">
        <v>375</v>
      </c>
      <c r="E64" s="90"/>
      <c r="F64" s="90">
        <v>120410</v>
      </c>
      <c r="G64">
        <f t="shared" si="3"/>
        <v>4521.9377161181656</v>
      </c>
      <c r="H64">
        <f t="shared" si="16"/>
        <v>4764.3183051070564</v>
      </c>
      <c r="I64">
        <f t="shared" si="16"/>
        <v>4882.3254261127213</v>
      </c>
      <c r="J64">
        <f t="shared" si="16"/>
        <v>5108.8063425949867</v>
      </c>
      <c r="K64">
        <f t="shared" si="16"/>
        <v>5323.2193456614232</v>
      </c>
      <c r="L64">
        <f t="shared" si="16"/>
        <v>5598.5173726874282</v>
      </c>
      <c r="M64">
        <f t="shared" si="16"/>
        <v>5631.0521304279227</v>
      </c>
      <c r="N64">
        <f t="shared" si="16"/>
        <v>5750.4916010132547</v>
      </c>
      <c r="O64">
        <f t="shared" si="16"/>
        <v>5886.4700559194052</v>
      </c>
      <c r="P64">
        <f t="shared" si="16"/>
        <v>6004.1994570377938</v>
      </c>
      <c r="Z64" t="s">
        <v>223</v>
      </c>
      <c r="AA64" t="s">
        <v>388</v>
      </c>
      <c r="AB64" t="s">
        <v>388</v>
      </c>
      <c r="AC64" t="s">
        <v>367</v>
      </c>
      <c r="AD64">
        <v>15273.728888</v>
      </c>
      <c r="AE64">
        <v>18811.545346999999</v>
      </c>
      <c r="AF64">
        <v>18664.227438999998</v>
      </c>
      <c r="AG64">
        <v>18352.117061000001</v>
      </c>
      <c r="AH64">
        <v>18451.093271999998</v>
      </c>
      <c r="AI64">
        <v>16744.004935000001</v>
      </c>
      <c r="AJ64">
        <v>16450.084261</v>
      </c>
      <c r="AK64">
        <v>15515.388177000001</v>
      </c>
      <c r="AL64">
        <v>19106.516664999999</v>
      </c>
      <c r="AM64">
        <v>19488.646998299999</v>
      </c>
      <c r="AN64">
        <v>653080</v>
      </c>
      <c r="AO64">
        <f t="shared" si="4"/>
        <v>2.3387224977031908E-2</v>
      </c>
      <c r="AP64">
        <f t="shared" si="5"/>
        <v>2.8804350687511485E-2</v>
      </c>
      <c r="AQ64">
        <f t="shared" si="6"/>
        <v>2.8578776626140747E-2</v>
      </c>
      <c r="AR64">
        <f t="shared" si="7"/>
        <v>2.8100871349604949E-2</v>
      </c>
      <c r="AS64">
        <f t="shared" si="8"/>
        <v>2.8252424315550924E-2</v>
      </c>
      <c r="AT64">
        <f t="shared" si="9"/>
        <v>2.5638520449255835E-2</v>
      </c>
      <c r="AU64">
        <f t="shared" si="10"/>
        <v>2.5188467356219758E-2</v>
      </c>
      <c r="AV64">
        <f t="shared" si="11"/>
        <v>2.3757255124946409E-2</v>
      </c>
      <c r="AW64">
        <f t="shared" si="12"/>
        <v>2.9256012532920928E-2</v>
      </c>
      <c r="AX64">
        <f t="shared" si="13"/>
        <v>2.9841132783579347E-2</v>
      </c>
    </row>
    <row r="65" spans="2:50" x14ac:dyDescent="0.35">
      <c r="B65" t="s">
        <v>697</v>
      </c>
      <c r="C65" s="90"/>
      <c r="D65" s="90" t="s">
        <v>375</v>
      </c>
      <c r="E65" s="90"/>
      <c r="F65" s="90">
        <v>240</v>
      </c>
      <c r="G65">
        <f t="shared" si="3"/>
        <v>9.0130807397089914</v>
      </c>
      <c r="H65">
        <f t="shared" si="16"/>
        <v>9.4961912899733711</v>
      </c>
      <c r="I65">
        <f t="shared" si="16"/>
        <v>9.7314018957483039</v>
      </c>
      <c r="J65">
        <f t="shared" si="16"/>
        <v>10.182821378812365</v>
      </c>
      <c r="K65">
        <f t="shared" si="16"/>
        <v>10.610187218326896</v>
      </c>
      <c r="L65">
        <f t="shared" si="16"/>
        <v>11.158908474752783</v>
      </c>
      <c r="M65">
        <f t="shared" si="16"/>
        <v>11.223756426398982</v>
      </c>
      <c r="N65">
        <f t="shared" si="16"/>
        <v>11.461821976938635</v>
      </c>
      <c r="O65">
        <f t="shared" si="16"/>
        <v>11.732852864551592</v>
      </c>
      <c r="P65">
        <f t="shared" si="16"/>
        <v>11.967509921842625</v>
      </c>
      <c r="Z65" t="s">
        <v>225</v>
      </c>
      <c r="AA65" t="s">
        <v>380</v>
      </c>
      <c r="AB65" t="s">
        <v>26</v>
      </c>
      <c r="AC65" t="s">
        <v>369</v>
      </c>
      <c r="AD65">
        <v>967.76006600000005</v>
      </c>
      <c r="AE65">
        <v>1021.541231</v>
      </c>
      <c r="AF65">
        <v>1048.2756019999999</v>
      </c>
      <c r="AG65">
        <v>806.87890400000003</v>
      </c>
      <c r="AH65">
        <v>855.30014600000004</v>
      </c>
      <c r="AI65">
        <v>687.84389599999997</v>
      </c>
      <c r="AJ65">
        <v>689.57555500000001</v>
      </c>
      <c r="AK65">
        <v>943.51658099999997</v>
      </c>
      <c r="AL65">
        <v>1043.389169</v>
      </c>
      <c r="AM65">
        <v>1064.25695238</v>
      </c>
      <c r="AN65">
        <v>823290</v>
      </c>
      <c r="AO65">
        <f t="shared" si="4"/>
        <v>1.1754789515237645E-3</v>
      </c>
      <c r="AP65">
        <f t="shared" si="5"/>
        <v>1.2408036427018427E-3</v>
      </c>
      <c r="AQ65">
        <f t="shared" si="6"/>
        <v>1.2732762477377351E-3</v>
      </c>
      <c r="AR65">
        <f t="shared" si="7"/>
        <v>9.8006644560240017E-4</v>
      </c>
      <c r="AS65">
        <f t="shared" si="8"/>
        <v>1.0388807661941722E-3</v>
      </c>
      <c r="AT65">
        <f t="shared" si="9"/>
        <v>8.3548190309611439E-4</v>
      </c>
      <c r="AU65">
        <f t="shared" si="10"/>
        <v>8.3758524335288901E-4</v>
      </c>
      <c r="AV65">
        <f t="shared" si="11"/>
        <v>1.1460318733374632E-3</v>
      </c>
      <c r="AW65">
        <f t="shared" si="12"/>
        <v>1.2673409964896938E-3</v>
      </c>
      <c r="AX65">
        <f t="shared" si="13"/>
        <v>1.2926878164194876E-3</v>
      </c>
    </row>
    <row r="66" spans="2:50" x14ac:dyDescent="0.35">
      <c r="B66" t="s">
        <v>1079</v>
      </c>
      <c r="C66" s="90"/>
      <c r="D66" s="90" t="s">
        <v>375</v>
      </c>
      <c r="E66" s="90"/>
      <c r="F66" s="91">
        <v>0</v>
      </c>
      <c r="G66">
        <f t="shared" si="3"/>
        <v>0</v>
      </c>
      <c r="H66">
        <f t="shared" si="16"/>
        <v>0</v>
      </c>
      <c r="I66">
        <f t="shared" si="16"/>
        <v>0</v>
      </c>
      <c r="J66">
        <f t="shared" si="16"/>
        <v>0</v>
      </c>
      <c r="K66">
        <f t="shared" si="16"/>
        <v>0</v>
      </c>
      <c r="L66">
        <f t="shared" si="16"/>
        <v>0</v>
      </c>
      <c r="M66">
        <f t="shared" si="16"/>
        <v>0</v>
      </c>
      <c r="N66">
        <f t="shared" si="16"/>
        <v>0</v>
      </c>
      <c r="O66">
        <f t="shared" si="16"/>
        <v>0</v>
      </c>
      <c r="P66">
        <f t="shared" si="16"/>
        <v>0</v>
      </c>
      <c r="Z66" t="s">
        <v>227</v>
      </c>
      <c r="AA66" t="s">
        <v>366</v>
      </c>
      <c r="AB66" t="s">
        <v>366</v>
      </c>
      <c r="AC66" t="s">
        <v>367</v>
      </c>
      <c r="AD66">
        <v>5401.8872080000001</v>
      </c>
      <c r="AE66">
        <v>6459.7271010000004</v>
      </c>
      <c r="AF66">
        <v>5942.5329629999997</v>
      </c>
      <c r="AG66">
        <v>5747.8851530000002</v>
      </c>
      <c r="AH66">
        <v>5974.1286200000004</v>
      </c>
      <c r="AI66">
        <v>6112.0015519999997</v>
      </c>
      <c r="AJ66">
        <v>6116.1823960000002</v>
      </c>
      <c r="AK66">
        <v>6930.1496029999998</v>
      </c>
      <c r="AL66">
        <v>7038.9636879999998</v>
      </c>
      <c r="AM66">
        <v>7179.7429617600001</v>
      </c>
      <c r="AN66">
        <v>143350</v>
      </c>
      <c r="AO66">
        <f t="shared" si="4"/>
        <v>3.7683203404255322E-2</v>
      </c>
      <c r="AP66">
        <f t="shared" si="5"/>
        <v>4.5062623655388913E-2</v>
      </c>
      <c r="AQ66">
        <f t="shared" si="6"/>
        <v>4.1454711984652948E-2</v>
      </c>
      <c r="AR66">
        <f t="shared" si="7"/>
        <v>4.0096861897453782E-2</v>
      </c>
      <c r="AS66">
        <f t="shared" si="8"/>
        <v>4.167512117195675E-2</v>
      </c>
      <c r="AT66">
        <f t="shared" si="9"/>
        <v>4.2636913512382281E-2</v>
      </c>
      <c r="AU66">
        <f t="shared" si="10"/>
        <v>4.266607880013952E-2</v>
      </c>
      <c r="AV66">
        <f t="shared" si="11"/>
        <v>4.8344259525636556E-2</v>
      </c>
      <c r="AW66">
        <f t="shared" si="12"/>
        <v>4.9103339295430766E-2</v>
      </c>
      <c r="AX66">
        <f t="shared" si="13"/>
        <v>5.0085406081339379E-2</v>
      </c>
    </row>
    <row r="67" spans="2:50" x14ac:dyDescent="0.35">
      <c r="B67" t="s">
        <v>728</v>
      </c>
      <c r="C67" s="90"/>
      <c r="D67" s="90" t="s">
        <v>375</v>
      </c>
      <c r="E67" s="90"/>
      <c r="F67" s="91">
        <v>0</v>
      </c>
      <c r="G67">
        <f t="shared" si="3"/>
        <v>0</v>
      </c>
      <c r="H67">
        <f t="shared" si="16"/>
        <v>0</v>
      </c>
      <c r="I67">
        <f t="shared" si="16"/>
        <v>0</v>
      </c>
      <c r="J67">
        <f t="shared" si="16"/>
        <v>0</v>
      </c>
      <c r="K67">
        <f t="shared" si="16"/>
        <v>0</v>
      </c>
      <c r="L67">
        <f t="shared" si="16"/>
        <v>0</v>
      </c>
      <c r="M67">
        <f t="shared" si="16"/>
        <v>0</v>
      </c>
      <c r="N67">
        <f t="shared" si="16"/>
        <v>0</v>
      </c>
      <c r="O67">
        <f t="shared" si="16"/>
        <v>0</v>
      </c>
      <c r="P67">
        <f t="shared" si="16"/>
        <v>0</v>
      </c>
      <c r="Z67" t="s">
        <v>433</v>
      </c>
      <c r="AA67" t="s">
        <v>405</v>
      </c>
      <c r="AB67" t="s">
        <v>405</v>
      </c>
      <c r="AC67" t="s">
        <v>372</v>
      </c>
      <c r="AD67">
        <v>125.80354800000001</v>
      </c>
      <c r="AE67">
        <v>141.446101</v>
      </c>
      <c r="AF67">
        <v>158.847745</v>
      </c>
      <c r="AG67">
        <v>173.873345</v>
      </c>
      <c r="AH67">
        <v>188.250529</v>
      </c>
      <c r="AI67">
        <v>165.82324299999999</v>
      </c>
      <c r="AJ67">
        <v>161.314807</v>
      </c>
      <c r="AK67">
        <v>171.98400699999999</v>
      </c>
      <c r="AL67">
        <v>186.53305</v>
      </c>
      <c r="AM67">
        <v>190.263711</v>
      </c>
      <c r="AN67">
        <v>18280</v>
      </c>
      <c r="AO67">
        <f t="shared" si="4"/>
        <v>6.8820321663019693E-3</v>
      </c>
      <c r="AP67">
        <f t="shared" si="5"/>
        <v>7.7377516958424507E-3</v>
      </c>
      <c r="AQ67">
        <f t="shared" si="6"/>
        <v>8.6897015864332607E-3</v>
      </c>
      <c r="AR67">
        <f t="shared" si="7"/>
        <v>9.511670951859957E-3</v>
      </c>
      <c r="AS67">
        <f t="shared" si="8"/>
        <v>1.029816898249453E-2</v>
      </c>
      <c r="AT67">
        <f t="shared" si="9"/>
        <v>9.0712933807439826E-3</v>
      </c>
      <c r="AU67">
        <f t="shared" si="10"/>
        <v>8.8246612144420138E-3</v>
      </c>
      <c r="AV67">
        <f t="shared" si="11"/>
        <v>9.4083154814004373E-3</v>
      </c>
      <c r="AW67">
        <f t="shared" si="12"/>
        <v>1.0204214989059081E-2</v>
      </c>
      <c r="AX67">
        <f t="shared" si="13"/>
        <v>1.0408299288840262E-2</v>
      </c>
    </row>
    <row r="68" spans="2:50" x14ac:dyDescent="0.35">
      <c r="B68" t="s">
        <v>1080</v>
      </c>
      <c r="C68" s="90"/>
      <c r="D68" s="90" t="s">
        <v>375</v>
      </c>
      <c r="E68" s="90"/>
      <c r="F68" s="91">
        <v>0</v>
      </c>
      <c r="G68">
        <f t="shared" si="3"/>
        <v>0</v>
      </c>
      <c r="H68">
        <f t="shared" si="16"/>
        <v>0</v>
      </c>
      <c r="I68">
        <f t="shared" si="16"/>
        <v>0</v>
      </c>
      <c r="J68">
        <f t="shared" si="16"/>
        <v>0</v>
      </c>
      <c r="K68">
        <f t="shared" si="16"/>
        <v>0</v>
      </c>
      <c r="L68">
        <f t="shared" si="16"/>
        <v>0</v>
      </c>
      <c r="M68">
        <f t="shared" si="16"/>
        <v>0</v>
      </c>
      <c r="N68">
        <f t="shared" si="16"/>
        <v>0</v>
      </c>
      <c r="O68">
        <f t="shared" si="16"/>
        <v>0</v>
      </c>
      <c r="P68">
        <f t="shared" si="16"/>
        <v>0</v>
      </c>
      <c r="Z68" t="s">
        <v>237</v>
      </c>
      <c r="AA68" t="s">
        <v>379</v>
      </c>
      <c r="AB68" t="s">
        <v>26</v>
      </c>
      <c r="AC68" t="s">
        <v>369</v>
      </c>
      <c r="AD68">
        <v>86820.121555000005</v>
      </c>
      <c r="AE68">
        <v>91236.702837999997</v>
      </c>
      <c r="AF68">
        <v>100419.39795</v>
      </c>
      <c r="AG68">
        <v>106899.892313</v>
      </c>
      <c r="AH68">
        <v>113644.356116</v>
      </c>
      <c r="AI68">
        <v>102041.756018</v>
      </c>
      <c r="AJ68">
        <v>84907.969910999993</v>
      </c>
      <c r="AK68">
        <v>78330.048899000001</v>
      </c>
      <c r="AL68">
        <v>89424.222225999998</v>
      </c>
      <c r="AM68">
        <v>91212.706670519998</v>
      </c>
      <c r="AN68">
        <v>910770</v>
      </c>
      <c r="AO68">
        <f t="shared" si="4"/>
        <v>9.5326066465737783E-2</v>
      </c>
      <c r="AP68">
        <f t="shared" si="5"/>
        <v>0.10017534925173205</v>
      </c>
      <c r="AQ68">
        <f t="shared" si="6"/>
        <v>0.11025769178826707</v>
      </c>
      <c r="AR68">
        <f t="shared" si="7"/>
        <v>0.117373093440715</v>
      </c>
      <c r="AS68">
        <f t="shared" si="8"/>
        <v>0.12477832615918398</v>
      </c>
      <c r="AT68">
        <f t="shared" si="9"/>
        <v>0.11203899559493616</v>
      </c>
      <c r="AU68">
        <f t="shared" si="10"/>
        <v>9.3226577413617048E-2</v>
      </c>
      <c r="AV68">
        <f t="shared" si="11"/>
        <v>8.6004204024067554E-2</v>
      </c>
      <c r="AW68">
        <f t="shared" si="12"/>
        <v>9.8185296206506581E-2</v>
      </c>
      <c r="AX68">
        <f t="shared" si="13"/>
        <v>0.10014900213063671</v>
      </c>
    </row>
    <row r="69" spans="2:50" x14ac:dyDescent="0.35">
      <c r="B69" t="s">
        <v>1081</v>
      </c>
      <c r="C69" s="90"/>
      <c r="D69" s="90" t="s">
        <v>375</v>
      </c>
      <c r="E69" s="90"/>
      <c r="F69" s="91">
        <v>0</v>
      </c>
      <c r="G69">
        <f t="shared" ref="G69:P80" si="17">INDEX($AC$124:$AL$134,MATCH($D69,$AB$124:$AB$134,),MATCH(G$3,$AC$123:$AL$123,))*$F69</f>
        <v>0</v>
      </c>
      <c r="H69">
        <f t="shared" si="17"/>
        <v>0</v>
      </c>
      <c r="I69">
        <f t="shared" si="17"/>
        <v>0</v>
      </c>
      <c r="J69">
        <f t="shared" si="17"/>
        <v>0</v>
      </c>
      <c r="K69">
        <f t="shared" si="17"/>
        <v>0</v>
      </c>
      <c r="L69">
        <f t="shared" si="17"/>
        <v>0</v>
      </c>
      <c r="M69">
        <f t="shared" si="17"/>
        <v>0</v>
      </c>
      <c r="N69">
        <f t="shared" si="17"/>
        <v>0</v>
      </c>
      <c r="O69">
        <f t="shared" si="17"/>
        <v>0</v>
      </c>
      <c r="P69">
        <f t="shared" si="17"/>
        <v>0</v>
      </c>
      <c r="Z69" t="s">
        <v>243</v>
      </c>
      <c r="AA69" t="s">
        <v>376</v>
      </c>
      <c r="AB69" t="s">
        <v>376</v>
      </c>
      <c r="AC69" t="s">
        <v>367</v>
      </c>
      <c r="AD69">
        <v>810.57774800000004</v>
      </c>
      <c r="AE69">
        <v>852.79338399999995</v>
      </c>
      <c r="AF69">
        <v>887.67869399999995</v>
      </c>
      <c r="AG69">
        <v>1027.269243</v>
      </c>
      <c r="AH69">
        <v>1361.4312689999999</v>
      </c>
      <c r="AI69">
        <v>1491.6070199999999</v>
      </c>
      <c r="AJ69">
        <v>1605.2504269999999</v>
      </c>
      <c r="AK69">
        <v>1734.7485360000001</v>
      </c>
      <c r="AL69">
        <v>2069.4219790000002</v>
      </c>
      <c r="AM69">
        <v>2110.8104185800003</v>
      </c>
      <c r="AN69">
        <v>309500</v>
      </c>
      <c r="AO69">
        <f t="shared" ref="AO69:AX74" si="18">AD69/$AN69</f>
        <v>2.6189911082390954E-3</v>
      </c>
      <c r="AP69">
        <f t="shared" si="18"/>
        <v>2.7553905783521807E-3</v>
      </c>
      <c r="AQ69">
        <f t="shared" si="18"/>
        <v>2.8681056348949917E-3</v>
      </c>
      <c r="AR69">
        <f t="shared" si="18"/>
        <v>3.3191251793214861E-3</v>
      </c>
      <c r="AS69">
        <f t="shared" si="18"/>
        <v>4.3988086235864296E-3</v>
      </c>
      <c r="AT69">
        <f t="shared" si="18"/>
        <v>4.8194087883683357E-3</v>
      </c>
      <c r="AU69">
        <f t="shared" si="18"/>
        <v>5.1865926558966073E-3</v>
      </c>
      <c r="AV69">
        <f t="shared" si="18"/>
        <v>5.6050033473344103E-3</v>
      </c>
      <c r="AW69">
        <f t="shared" si="18"/>
        <v>6.6863391890145405E-3</v>
      </c>
      <c r="AX69">
        <f t="shared" si="18"/>
        <v>6.820065972794831E-3</v>
      </c>
    </row>
    <row r="70" spans="2:50" x14ac:dyDescent="0.35">
      <c r="B70" t="s">
        <v>737</v>
      </c>
      <c r="C70" s="90"/>
      <c r="D70" s="90" t="s">
        <v>375</v>
      </c>
      <c r="E70" s="90"/>
      <c r="F70" s="90">
        <v>8870</v>
      </c>
      <c r="G70">
        <f t="shared" si="17"/>
        <v>333.10844233841146</v>
      </c>
      <c r="H70">
        <f t="shared" si="17"/>
        <v>350.96340309193249</v>
      </c>
      <c r="I70">
        <f t="shared" si="17"/>
        <v>359.65639506369769</v>
      </c>
      <c r="J70">
        <f t="shared" si="17"/>
        <v>376.34010679194034</v>
      </c>
      <c r="K70">
        <f t="shared" si="17"/>
        <v>392.13483594399816</v>
      </c>
      <c r="L70">
        <f t="shared" si="17"/>
        <v>412.41465904607162</v>
      </c>
      <c r="M70">
        <f t="shared" si="17"/>
        <v>414.81133125899572</v>
      </c>
      <c r="N70">
        <f t="shared" si="17"/>
        <v>423.60983723102373</v>
      </c>
      <c r="O70">
        <f t="shared" si="17"/>
        <v>433.62668711905258</v>
      </c>
      <c r="P70">
        <f t="shared" si="17"/>
        <v>442.2992208614337</v>
      </c>
      <c r="Z70" t="s">
        <v>245</v>
      </c>
      <c r="AA70" t="s">
        <v>366</v>
      </c>
      <c r="AB70" t="s">
        <v>366</v>
      </c>
      <c r="AC70" t="s">
        <v>367</v>
      </c>
      <c r="AD70">
        <v>40628.218681999999</v>
      </c>
      <c r="AE70">
        <v>53191.336992999997</v>
      </c>
      <c r="AF70">
        <v>50892.070913000003</v>
      </c>
      <c r="AG70">
        <v>52494.674660999997</v>
      </c>
      <c r="AH70">
        <v>59111.872496999997</v>
      </c>
      <c r="AI70">
        <v>63599.954518999999</v>
      </c>
      <c r="AJ70">
        <v>64427.053125999999</v>
      </c>
      <c r="AK70">
        <v>69350.111862999998</v>
      </c>
      <c r="AL70">
        <v>63733.041147000004</v>
      </c>
      <c r="AM70">
        <v>65007.701969940004</v>
      </c>
      <c r="AN70">
        <v>770880</v>
      </c>
      <c r="AO70">
        <f t="shared" si="18"/>
        <v>5.2703687580427559E-2</v>
      </c>
      <c r="AP70">
        <f t="shared" si="18"/>
        <v>6.9000800374896212E-2</v>
      </c>
      <c r="AQ70">
        <f t="shared" si="18"/>
        <v>6.6018149274854721E-2</v>
      </c>
      <c r="AR70">
        <f t="shared" si="18"/>
        <v>6.8097076926369862E-2</v>
      </c>
      <c r="AS70">
        <f t="shared" si="18"/>
        <v>7.6681030117528012E-2</v>
      </c>
      <c r="AT70">
        <f t="shared" si="18"/>
        <v>8.2503054326224567E-2</v>
      </c>
      <c r="AU70">
        <f t="shared" si="18"/>
        <v>8.3575982158053133E-2</v>
      </c>
      <c r="AV70">
        <f t="shared" si="18"/>
        <v>8.9962266322903689E-2</v>
      </c>
      <c r="AW70">
        <f t="shared" si="18"/>
        <v>8.2675696797166881E-2</v>
      </c>
      <c r="AX70">
        <f t="shared" si="18"/>
        <v>8.4329210733110213E-2</v>
      </c>
    </row>
    <row r="71" spans="2:50" x14ac:dyDescent="0.35">
      <c r="B71" t="s">
        <v>1082</v>
      </c>
      <c r="C71" s="90"/>
      <c r="D71" s="90" t="s">
        <v>375</v>
      </c>
      <c r="E71" s="90"/>
      <c r="F71" s="91">
        <v>0</v>
      </c>
      <c r="G71">
        <f t="shared" si="17"/>
        <v>0</v>
      </c>
      <c r="H71">
        <f t="shared" si="17"/>
        <v>0</v>
      </c>
      <c r="I71">
        <f t="shared" si="17"/>
        <v>0</v>
      </c>
      <c r="J71">
        <f t="shared" si="17"/>
        <v>0</v>
      </c>
      <c r="K71">
        <f t="shared" si="17"/>
        <v>0</v>
      </c>
      <c r="L71">
        <f t="shared" si="17"/>
        <v>0</v>
      </c>
      <c r="M71">
        <f t="shared" si="17"/>
        <v>0</v>
      </c>
      <c r="N71">
        <f t="shared" si="17"/>
        <v>0</v>
      </c>
      <c r="O71">
        <f t="shared" si="17"/>
        <v>0</v>
      </c>
      <c r="P71">
        <f t="shared" si="17"/>
        <v>0</v>
      </c>
      <c r="Z71" t="s">
        <v>439</v>
      </c>
      <c r="AA71" t="s">
        <v>416</v>
      </c>
      <c r="AB71" t="s">
        <v>416</v>
      </c>
      <c r="AC71" t="s">
        <v>372</v>
      </c>
      <c r="AD71">
        <v>7.0935889999999997</v>
      </c>
      <c r="AE71">
        <v>7.401446</v>
      </c>
      <c r="AF71">
        <v>7.7730779999999999</v>
      </c>
      <c r="AG71">
        <v>8.2647919999999999</v>
      </c>
      <c r="AH71">
        <v>8.0866640000000007</v>
      </c>
      <c r="AI71">
        <v>8.187265</v>
      </c>
      <c r="AJ71">
        <v>8.7948419999999992</v>
      </c>
      <c r="AK71">
        <v>9.1754049999999996</v>
      </c>
      <c r="AL71">
        <v>9.0187290000000004</v>
      </c>
      <c r="AM71">
        <v>9.1991035800000009</v>
      </c>
      <c r="AN71">
        <v>460</v>
      </c>
      <c r="AO71">
        <f t="shared" si="18"/>
        <v>1.5420845652173913E-2</v>
      </c>
      <c r="AP71">
        <f t="shared" si="18"/>
        <v>1.60901E-2</v>
      </c>
      <c r="AQ71">
        <f t="shared" si="18"/>
        <v>1.6897995652173915E-2</v>
      </c>
      <c r="AR71">
        <f t="shared" si="18"/>
        <v>1.7966939130434782E-2</v>
      </c>
      <c r="AS71">
        <f t="shared" si="18"/>
        <v>1.7579704347826089E-2</v>
      </c>
      <c r="AT71">
        <f t="shared" si="18"/>
        <v>1.7798402173913045E-2</v>
      </c>
      <c r="AU71">
        <f t="shared" si="18"/>
        <v>1.9119221739130433E-2</v>
      </c>
      <c r="AV71">
        <f t="shared" si="18"/>
        <v>1.9946532608695652E-2</v>
      </c>
      <c r="AW71">
        <f t="shared" si="18"/>
        <v>1.9605932608695652E-2</v>
      </c>
      <c r="AX71">
        <f t="shared" si="18"/>
        <v>1.9998051260869568E-2</v>
      </c>
    </row>
    <row r="72" spans="2:50" x14ac:dyDescent="0.35">
      <c r="B72" t="s">
        <v>1083</v>
      </c>
      <c r="C72" s="90"/>
      <c r="D72" s="90" t="s">
        <v>375</v>
      </c>
      <c r="E72" s="90"/>
      <c r="F72" s="91">
        <v>0</v>
      </c>
      <c r="G72">
        <f t="shared" si="17"/>
        <v>0</v>
      </c>
      <c r="H72">
        <f t="shared" si="17"/>
        <v>0</v>
      </c>
      <c r="I72">
        <f t="shared" si="17"/>
        <v>0</v>
      </c>
      <c r="J72">
        <f t="shared" si="17"/>
        <v>0</v>
      </c>
      <c r="K72">
        <f t="shared" si="17"/>
        <v>0</v>
      </c>
      <c r="L72">
        <f t="shared" si="17"/>
        <v>0</v>
      </c>
      <c r="M72">
        <f t="shared" si="17"/>
        <v>0</v>
      </c>
      <c r="N72">
        <f t="shared" si="17"/>
        <v>0</v>
      </c>
      <c r="O72">
        <f t="shared" si="17"/>
        <v>0</v>
      </c>
      <c r="P72">
        <f t="shared" si="17"/>
        <v>0</v>
      </c>
      <c r="Z72" t="s">
        <v>247</v>
      </c>
      <c r="AA72" t="s">
        <v>377</v>
      </c>
      <c r="AB72" t="s">
        <v>375</v>
      </c>
      <c r="AC72" t="s">
        <v>84</v>
      </c>
      <c r="AD72">
        <v>1063.6969549999999</v>
      </c>
      <c r="AE72">
        <v>1120.1551979999999</v>
      </c>
      <c r="AF72">
        <v>1232.1265840000001</v>
      </c>
      <c r="AG72">
        <v>1342.68759</v>
      </c>
      <c r="AH72">
        <v>1422.687195</v>
      </c>
      <c r="AI72">
        <v>1507.0411730000001</v>
      </c>
      <c r="AJ72">
        <v>1508.0663790000001</v>
      </c>
      <c r="AK72">
        <v>1468.2992549999999</v>
      </c>
      <c r="AL72">
        <v>1418.405</v>
      </c>
      <c r="AM72">
        <v>1446.7730999999999</v>
      </c>
      <c r="AN72">
        <v>74340</v>
      </c>
      <c r="AO72">
        <f t="shared" si="18"/>
        <v>1.4308541229486143E-2</v>
      </c>
      <c r="AP72">
        <f t="shared" si="18"/>
        <v>1.5068001049233252E-2</v>
      </c>
      <c r="AQ72">
        <f t="shared" si="18"/>
        <v>1.6574207479149852E-2</v>
      </c>
      <c r="AR72">
        <f t="shared" si="18"/>
        <v>1.8061441888619856E-2</v>
      </c>
      <c r="AS72">
        <f t="shared" si="18"/>
        <v>1.9137573244552057E-2</v>
      </c>
      <c r="AT72">
        <f t="shared" si="18"/>
        <v>2.027227835620124E-2</v>
      </c>
      <c r="AU72">
        <f t="shared" si="18"/>
        <v>2.0286069128329299E-2</v>
      </c>
      <c r="AV72">
        <f t="shared" si="18"/>
        <v>1.9751133373688456E-2</v>
      </c>
      <c r="AW72">
        <f t="shared" si="18"/>
        <v>1.9079970406241591E-2</v>
      </c>
      <c r="AX72">
        <f t="shared" si="18"/>
        <v>1.9461569814366423E-2</v>
      </c>
    </row>
    <row r="73" spans="2:50" x14ac:dyDescent="0.35">
      <c r="B73" t="s">
        <v>1084</v>
      </c>
      <c r="C73" s="90"/>
      <c r="D73" s="90" t="s">
        <v>375</v>
      </c>
      <c r="E73" s="90"/>
      <c r="F73" s="91">
        <v>0</v>
      </c>
      <c r="G73">
        <f t="shared" si="17"/>
        <v>0</v>
      </c>
      <c r="H73">
        <f t="shared" si="17"/>
        <v>0</v>
      </c>
      <c r="I73">
        <f t="shared" si="17"/>
        <v>0</v>
      </c>
      <c r="J73">
        <f t="shared" si="17"/>
        <v>0</v>
      </c>
      <c r="K73">
        <f t="shared" si="17"/>
        <v>0</v>
      </c>
      <c r="L73">
        <f t="shared" si="17"/>
        <v>0</v>
      </c>
      <c r="M73">
        <f t="shared" si="17"/>
        <v>0</v>
      </c>
      <c r="N73">
        <f t="shared" si="17"/>
        <v>0</v>
      </c>
      <c r="O73">
        <f t="shared" si="17"/>
        <v>0</v>
      </c>
      <c r="P73">
        <f t="shared" si="17"/>
        <v>0</v>
      </c>
      <c r="Z73" t="s">
        <v>249</v>
      </c>
      <c r="AA73" t="s">
        <v>405</v>
      </c>
      <c r="AB73" t="s">
        <v>405</v>
      </c>
      <c r="AC73" t="s">
        <v>372</v>
      </c>
      <c r="AD73">
        <v>2794.4751590000001</v>
      </c>
      <c r="AE73">
        <v>3453.0171930000001</v>
      </c>
      <c r="AF73">
        <v>4104.3394129999997</v>
      </c>
      <c r="AG73">
        <v>4094.8803969999999</v>
      </c>
      <c r="AH73">
        <v>4105.8184719999999</v>
      </c>
      <c r="AI73">
        <v>4315.375446</v>
      </c>
      <c r="AJ73">
        <v>4002.6357589999998</v>
      </c>
      <c r="AK73">
        <v>4054.6898999999999</v>
      </c>
      <c r="AL73">
        <v>4296.4794970000003</v>
      </c>
      <c r="AM73">
        <v>4382.4090869400006</v>
      </c>
      <c r="AN73">
        <v>452860</v>
      </c>
      <c r="AO73">
        <f t="shared" si="18"/>
        <v>6.1707264033034493E-3</v>
      </c>
      <c r="AP73">
        <f t="shared" si="18"/>
        <v>7.6249109945678581E-3</v>
      </c>
      <c r="AQ73">
        <f t="shared" si="18"/>
        <v>9.0631528794771002E-3</v>
      </c>
      <c r="AR73">
        <f t="shared" si="18"/>
        <v>9.0422655942233796E-3</v>
      </c>
      <c r="AS73">
        <f t="shared" si="18"/>
        <v>9.0664189197544494E-3</v>
      </c>
      <c r="AT73">
        <f t="shared" si="18"/>
        <v>9.5291601068762978E-3</v>
      </c>
      <c r="AU73">
        <f t="shared" si="18"/>
        <v>8.8385720951287376E-3</v>
      </c>
      <c r="AV73">
        <f t="shared" si="18"/>
        <v>8.953517422603011E-3</v>
      </c>
      <c r="AW73">
        <f t="shared" si="18"/>
        <v>9.4874342997835984E-3</v>
      </c>
      <c r="AX73">
        <f t="shared" si="18"/>
        <v>9.6771829857792702E-3</v>
      </c>
    </row>
    <row r="74" spans="2:50" x14ac:dyDescent="0.35">
      <c r="B74" t="s">
        <v>750</v>
      </c>
      <c r="C74" s="90"/>
      <c r="D74" s="90" t="s">
        <v>375</v>
      </c>
      <c r="E74" s="90"/>
      <c r="F74" s="90">
        <v>950</v>
      </c>
      <c r="G74">
        <f t="shared" si="17"/>
        <v>35.676777928014758</v>
      </c>
      <c r="H74">
        <f t="shared" si="17"/>
        <v>37.589090522811262</v>
      </c>
      <c r="I74">
        <f t="shared" si="17"/>
        <v>38.520132504003698</v>
      </c>
      <c r="J74">
        <f t="shared" si="17"/>
        <v>40.307001291132281</v>
      </c>
      <c r="K74">
        <f t="shared" si="17"/>
        <v>41.998657739210628</v>
      </c>
      <c r="L74">
        <f t="shared" si="17"/>
        <v>44.170679379229767</v>
      </c>
      <c r="M74">
        <f t="shared" si="17"/>
        <v>44.427369187829306</v>
      </c>
      <c r="N74">
        <f t="shared" si="17"/>
        <v>45.369711992048764</v>
      </c>
      <c r="O74">
        <f t="shared" si="17"/>
        <v>46.442542588850053</v>
      </c>
      <c r="P74">
        <f t="shared" si="17"/>
        <v>47.37139344062706</v>
      </c>
      <c r="Z74" t="s">
        <v>251</v>
      </c>
      <c r="AA74" t="s">
        <v>374</v>
      </c>
      <c r="AB74" t="s">
        <v>375</v>
      </c>
      <c r="AC74" t="s">
        <v>374</v>
      </c>
      <c r="AD74">
        <v>3541.074987</v>
      </c>
      <c r="AE74">
        <v>4640.980458</v>
      </c>
      <c r="AF74">
        <v>3359.5587829999999</v>
      </c>
      <c r="AG74">
        <v>5058.958181</v>
      </c>
      <c r="AH74">
        <v>4705.6318490000003</v>
      </c>
      <c r="AI74">
        <v>3417.6659070000001</v>
      </c>
      <c r="AJ74">
        <v>3876.3130460000002</v>
      </c>
      <c r="AK74">
        <v>4010.528542</v>
      </c>
      <c r="AL74">
        <v>4095.6114560000001</v>
      </c>
      <c r="AM74">
        <v>4177.5236851199998</v>
      </c>
      <c r="AN74">
        <v>397300</v>
      </c>
      <c r="AO74">
        <f t="shared" si="18"/>
        <v>8.9128491995972819E-3</v>
      </c>
      <c r="AP74">
        <f t="shared" si="18"/>
        <v>1.168129991945633E-2</v>
      </c>
      <c r="AQ74">
        <f t="shared" si="18"/>
        <v>8.4559747873143715E-3</v>
      </c>
      <c r="AR74">
        <f t="shared" si="18"/>
        <v>1.2733345534860307E-2</v>
      </c>
      <c r="AS74">
        <f t="shared" si="18"/>
        <v>1.1844026803423106E-2</v>
      </c>
      <c r="AT74">
        <f t="shared" si="18"/>
        <v>8.6022298187767438E-3</v>
      </c>
      <c r="AU74">
        <f t="shared" si="18"/>
        <v>9.7566399345582686E-3</v>
      </c>
      <c r="AV74">
        <f t="shared" si="18"/>
        <v>1.0094458952932293E-2</v>
      </c>
      <c r="AW74">
        <f t="shared" si="18"/>
        <v>1.0308611769443745E-2</v>
      </c>
      <c r="AX74">
        <f t="shared" si="18"/>
        <v>1.051478400483262E-2</v>
      </c>
    </row>
    <row r="75" spans="2:50" x14ac:dyDescent="0.35">
      <c r="B75" t="s">
        <v>1085</v>
      </c>
      <c r="C75" s="90"/>
      <c r="D75" s="90" t="s">
        <v>375</v>
      </c>
      <c r="E75" s="90"/>
      <c r="F75" s="90">
        <v>150</v>
      </c>
      <c r="G75">
        <f t="shared" si="17"/>
        <v>5.6331754623181203</v>
      </c>
      <c r="H75">
        <f t="shared" si="17"/>
        <v>5.9351195562333574</v>
      </c>
      <c r="I75">
        <f t="shared" si="17"/>
        <v>6.0821261848426893</v>
      </c>
      <c r="J75">
        <f t="shared" si="17"/>
        <v>6.364263361757728</v>
      </c>
      <c r="K75">
        <f t="shared" si="17"/>
        <v>6.6313670114543095</v>
      </c>
      <c r="L75">
        <f t="shared" si="17"/>
        <v>6.9743177967204897</v>
      </c>
      <c r="M75">
        <f t="shared" si="17"/>
        <v>7.014847766499364</v>
      </c>
      <c r="N75">
        <f t="shared" si="17"/>
        <v>7.1636387355866473</v>
      </c>
      <c r="O75">
        <f t="shared" si="17"/>
        <v>7.3330330403447448</v>
      </c>
      <c r="P75">
        <f t="shared" si="17"/>
        <v>7.4796937011516409</v>
      </c>
      <c r="Z75" t="s">
        <v>253</v>
      </c>
      <c r="AA75" t="s">
        <v>374</v>
      </c>
      <c r="AB75" t="s">
        <v>375</v>
      </c>
      <c r="AC75" t="s">
        <v>374</v>
      </c>
      <c r="AN75">
        <v>1280000</v>
      </c>
    </row>
    <row r="76" spans="2:50" x14ac:dyDescent="0.35">
      <c r="B76" t="s">
        <v>1086</v>
      </c>
      <c r="C76" s="90"/>
      <c r="D76" s="90" t="s">
        <v>375</v>
      </c>
      <c r="E76" s="90"/>
      <c r="F76" s="90">
        <v>350</v>
      </c>
      <c r="G76">
        <f t="shared" si="17"/>
        <v>13.14407607874228</v>
      </c>
      <c r="H76">
        <f t="shared" si="17"/>
        <v>13.848612297877834</v>
      </c>
      <c r="I76">
        <f t="shared" si="17"/>
        <v>14.191627764632942</v>
      </c>
      <c r="J76">
        <f t="shared" si="17"/>
        <v>14.849947844101365</v>
      </c>
      <c r="K76">
        <f t="shared" si="17"/>
        <v>15.473189693393389</v>
      </c>
      <c r="L76">
        <f t="shared" si="17"/>
        <v>16.273408192347809</v>
      </c>
      <c r="M76">
        <f t="shared" si="17"/>
        <v>16.36797812183185</v>
      </c>
      <c r="N76">
        <f t="shared" si="17"/>
        <v>16.715157049702178</v>
      </c>
      <c r="O76">
        <f t="shared" si="17"/>
        <v>17.11041042747107</v>
      </c>
      <c r="P76">
        <f t="shared" si="17"/>
        <v>17.452618636020496</v>
      </c>
      <c r="Z76" t="s">
        <v>255</v>
      </c>
      <c r="AA76" t="s">
        <v>388</v>
      </c>
      <c r="AB76" t="s">
        <v>388</v>
      </c>
      <c r="AC76" t="s">
        <v>367</v>
      </c>
      <c r="AD76">
        <v>24578.281838999999</v>
      </c>
      <c r="AE76">
        <v>28513.578022999998</v>
      </c>
      <c r="AF76">
        <v>29595.166434999999</v>
      </c>
      <c r="AG76">
        <v>30588.279559999999</v>
      </c>
      <c r="AH76">
        <v>32246.260716000001</v>
      </c>
      <c r="AI76">
        <v>30039.138397999999</v>
      </c>
      <c r="AJ76">
        <v>29438.627604000001</v>
      </c>
      <c r="AK76">
        <v>30306.703271999999</v>
      </c>
      <c r="AL76">
        <v>30722.856553000001</v>
      </c>
      <c r="AM76">
        <v>31337.313684060002</v>
      </c>
      <c r="AN76">
        <v>298170</v>
      </c>
      <c r="AO76">
        <f t="shared" ref="AO76:AX77" si="19">AD76/$AN76</f>
        <v>8.243043176375893E-2</v>
      </c>
      <c r="AP76">
        <f t="shared" si="19"/>
        <v>9.5628594503135794E-2</v>
      </c>
      <c r="AQ76">
        <f t="shared" si="19"/>
        <v>9.9256016483885032E-2</v>
      </c>
      <c r="AR76">
        <f t="shared" si="19"/>
        <v>0.10258671080256229</v>
      </c>
      <c r="AS76">
        <f t="shared" si="19"/>
        <v>0.10814723384646342</v>
      </c>
      <c r="AT76">
        <f t="shared" si="19"/>
        <v>0.10074500586242748</v>
      </c>
      <c r="AU76">
        <f t="shared" si="19"/>
        <v>9.8731017889123654E-2</v>
      </c>
      <c r="AV76">
        <f t="shared" si="19"/>
        <v>0.10164236265217828</v>
      </c>
      <c r="AW76">
        <f t="shared" si="19"/>
        <v>0.10303805397256599</v>
      </c>
      <c r="AX76">
        <f t="shared" si="19"/>
        <v>0.10509881505201731</v>
      </c>
    </row>
    <row r="77" spans="2:50" x14ac:dyDescent="0.35">
      <c r="B77" t="s">
        <v>1087</v>
      </c>
      <c r="C77" s="90"/>
      <c r="D77" s="90" t="s">
        <v>375</v>
      </c>
      <c r="E77" s="90"/>
      <c r="F77" s="91">
        <v>0</v>
      </c>
      <c r="G77">
        <f t="shared" si="17"/>
        <v>0</v>
      </c>
      <c r="H77">
        <f t="shared" si="17"/>
        <v>0</v>
      </c>
      <c r="I77">
        <f t="shared" si="17"/>
        <v>0</v>
      </c>
      <c r="J77">
        <f t="shared" si="17"/>
        <v>0</v>
      </c>
      <c r="K77">
        <f t="shared" si="17"/>
        <v>0</v>
      </c>
      <c r="L77">
        <f t="shared" si="17"/>
        <v>0</v>
      </c>
      <c r="M77">
        <f t="shared" si="17"/>
        <v>0</v>
      </c>
      <c r="N77">
        <f t="shared" si="17"/>
        <v>0</v>
      </c>
      <c r="O77">
        <f t="shared" si="17"/>
        <v>0</v>
      </c>
      <c r="P77">
        <f t="shared" si="17"/>
        <v>0</v>
      </c>
      <c r="Z77" t="s">
        <v>261</v>
      </c>
      <c r="AA77" t="s">
        <v>376</v>
      </c>
      <c r="AB77" t="s">
        <v>376</v>
      </c>
      <c r="AC77" t="s">
        <v>367</v>
      </c>
      <c r="AD77">
        <v>147.52747299999999</v>
      </c>
      <c r="AE77">
        <v>162.08104399999999</v>
      </c>
      <c r="AF77">
        <v>175.99054899999999</v>
      </c>
      <c r="AG77">
        <v>190.82415399999999</v>
      </c>
      <c r="AH77">
        <v>241.630179</v>
      </c>
      <c r="AI77">
        <v>260.91629699999999</v>
      </c>
      <c r="AJ77">
        <v>278.99340100000001</v>
      </c>
      <c r="AK77">
        <v>310.038025</v>
      </c>
      <c r="AL77">
        <v>335.71428600000002</v>
      </c>
      <c r="AM77">
        <v>342.42857172000004</v>
      </c>
      <c r="AN77">
        <v>11610</v>
      </c>
      <c r="AO77">
        <f t="shared" si="19"/>
        <v>1.2706931352282513E-2</v>
      </c>
      <c r="AP77">
        <f t="shared" si="19"/>
        <v>1.3960468906115417E-2</v>
      </c>
      <c r="AQ77">
        <f t="shared" si="19"/>
        <v>1.5158531352282513E-2</v>
      </c>
      <c r="AR77">
        <f t="shared" si="19"/>
        <v>1.6436188975021533E-2</v>
      </c>
      <c r="AS77">
        <f t="shared" si="19"/>
        <v>2.0812246253229975E-2</v>
      </c>
      <c r="AT77">
        <f t="shared" si="19"/>
        <v>2.2473410594315246E-2</v>
      </c>
      <c r="AU77">
        <f t="shared" si="19"/>
        <v>2.4030439362618432E-2</v>
      </c>
      <c r="AV77">
        <f t="shared" si="19"/>
        <v>2.6704394918173988E-2</v>
      </c>
      <c r="AW77">
        <f t="shared" si="19"/>
        <v>2.8915959173126615E-2</v>
      </c>
      <c r="AX77">
        <f t="shared" si="19"/>
        <v>2.9494278356589149E-2</v>
      </c>
    </row>
    <row r="78" spans="2:50" x14ac:dyDescent="0.35">
      <c r="B78" t="s">
        <v>1088</v>
      </c>
      <c r="C78" s="90"/>
      <c r="D78" s="90" t="s">
        <v>375</v>
      </c>
      <c r="E78" s="90"/>
      <c r="F78" s="91">
        <v>0</v>
      </c>
      <c r="G78">
        <f t="shared" si="17"/>
        <v>0</v>
      </c>
      <c r="H78">
        <f t="shared" si="17"/>
        <v>0</v>
      </c>
      <c r="I78">
        <f t="shared" si="17"/>
        <v>0</v>
      </c>
      <c r="J78">
        <f t="shared" si="17"/>
        <v>0</v>
      </c>
      <c r="K78">
        <f t="shared" si="17"/>
        <v>0</v>
      </c>
      <c r="L78">
        <f t="shared" si="17"/>
        <v>0</v>
      </c>
      <c r="M78">
        <f t="shared" si="17"/>
        <v>0</v>
      </c>
      <c r="N78">
        <f t="shared" si="17"/>
        <v>0</v>
      </c>
      <c r="O78">
        <f t="shared" si="17"/>
        <v>0</v>
      </c>
      <c r="P78">
        <f t="shared" si="17"/>
        <v>0</v>
      </c>
    </row>
    <row r="79" spans="2:50" x14ac:dyDescent="0.35">
      <c r="B79" t="s">
        <v>1089</v>
      </c>
      <c r="C79" s="90"/>
      <c r="D79" s="90" t="s">
        <v>375</v>
      </c>
      <c r="E79" s="90"/>
      <c r="F79" s="90">
        <v>54.4</v>
      </c>
      <c r="G79">
        <f t="shared" si="17"/>
        <v>2.0429649676673716</v>
      </c>
      <c r="H79">
        <f t="shared" si="17"/>
        <v>2.1524700257272973</v>
      </c>
      <c r="I79">
        <f t="shared" si="17"/>
        <v>2.2057844297029487</v>
      </c>
      <c r="J79">
        <f t="shared" si="17"/>
        <v>2.3081061791974693</v>
      </c>
      <c r="K79">
        <f t="shared" si="17"/>
        <v>2.4049757694874296</v>
      </c>
      <c r="L79">
        <f t="shared" si="17"/>
        <v>2.5293525876106311</v>
      </c>
      <c r="M79">
        <f t="shared" si="17"/>
        <v>2.5440514566504362</v>
      </c>
      <c r="N79">
        <f t="shared" si="17"/>
        <v>2.5980129814394242</v>
      </c>
      <c r="O79">
        <f t="shared" si="17"/>
        <v>2.6594466492983608</v>
      </c>
      <c r="P79">
        <f t="shared" si="17"/>
        <v>2.7126355822843284</v>
      </c>
      <c r="Z79" t="s">
        <v>271</v>
      </c>
      <c r="AA79" t="s">
        <v>385</v>
      </c>
      <c r="AB79" t="s">
        <v>26</v>
      </c>
      <c r="AC79" t="s">
        <v>369</v>
      </c>
      <c r="AD79">
        <v>1627.4218860000001</v>
      </c>
      <c r="AE79">
        <v>1852.3870119999999</v>
      </c>
      <c r="AF79">
        <v>2143.9205830000001</v>
      </c>
      <c r="AG79">
        <v>2202.1663749999998</v>
      </c>
      <c r="AH79">
        <v>2305.4527870000002</v>
      </c>
      <c r="AI79">
        <v>2317.694438</v>
      </c>
      <c r="AJ79">
        <v>2484.5934830000001</v>
      </c>
      <c r="AK79">
        <v>2828.518243</v>
      </c>
      <c r="AL79">
        <v>2761.6051480000001</v>
      </c>
      <c r="AM79">
        <v>2816.8372509600003</v>
      </c>
      <c r="AN79">
        <v>24670</v>
      </c>
      <c r="AO79">
        <f t="shared" ref="AO79:AX85" si="20">AD79/$AN79</f>
        <v>6.5967648398865028E-2</v>
      </c>
      <c r="AP79">
        <f t="shared" si="20"/>
        <v>7.5086623915687059E-2</v>
      </c>
      <c r="AQ79">
        <f t="shared" si="20"/>
        <v>8.6903955533036079E-2</v>
      </c>
      <c r="AR79">
        <f t="shared" si="20"/>
        <v>8.9264952371301165E-2</v>
      </c>
      <c r="AS79">
        <f t="shared" si="20"/>
        <v>9.3451673571139038E-2</v>
      </c>
      <c r="AT79">
        <f t="shared" si="20"/>
        <v>9.3947889663558978E-2</v>
      </c>
      <c r="AU79">
        <f t="shared" si="20"/>
        <v>0.10071315293879206</v>
      </c>
      <c r="AV79">
        <f t="shared" si="20"/>
        <v>0.11465416469396028</v>
      </c>
      <c r="AW79">
        <f t="shared" si="20"/>
        <v>0.11194183818402918</v>
      </c>
      <c r="AX79">
        <f t="shared" si="20"/>
        <v>0.11418067494770978</v>
      </c>
    </row>
    <row r="80" spans="2:50" x14ac:dyDescent="0.35">
      <c r="B80" t="s">
        <v>253</v>
      </c>
      <c r="C80" t="s">
        <v>374</v>
      </c>
      <c r="D80" t="s">
        <v>375</v>
      </c>
      <c r="E80" t="s">
        <v>374</v>
      </c>
      <c r="F80" s="90">
        <v>1280000</v>
      </c>
      <c r="G80">
        <f t="shared" si="17"/>
        <v>48069.763945114624</v>
      </c>
      <c r="H80">
        <f t="shared" si="17"/>
        <v>50646.353546524646</v>
      </c>
      <c r="I80">
        <f t="shared" si="17"/>
        <v>51900.810110657621</v>
      </c>
      <c r="J80">
        <f t="shared" si="17"/>
        <v>54308.380686999277</v>
      </c>
      <c r="K80">
        <f t="shared" si="17"/>
        <v>56587.665164410108</v>
      </c>
      <c r="L80">
        <f t="shared" si="17"/>
        <v>59514.178532014848</v>
      </c>
      <c r="M80">
        <f t="shared" si="17"/>
        <v>59860.034274127909</v>
      </c>
      <c r="N80">
        <f t="shared" si="17"/>
        <v>61129.71721033939</v>
      </c>
      <c r="O80">
        <f t="shared" si="17"/>
        <v>62575.215277608491</v>
      </c>
      <c r="P80">
        <f t="shared" si="17"/>
        <v>63826.719583160666</v>
      </c>
      <c r="Z80" t="s">
        <v>277</v>
      </c>
      <c r="AA80" t="s">
        <v>371</v>
      </c>
      <c r="AB80" t="s">
        <v>371</v>
      </c>
      <c r="AC80" t="s">
        <v>372</v>
      </c>
      <c r="AD80">
        <v>62.876030999999998</v>
      </c>
      <c r="AE80">
        <v>67.330685000000003</v>
      </c>
      <c r="AF80">
        <v>69.221851000000001</v>
      </c>
      <c r="AG80">
        <v>79.236555999999993</v>
      </c>
      <c r="AH80">
        <v>67.145287999999994</v>
      </c>
      <c r="AI80">
        <v>69.886460999999997</v>
      </c>
      <c r="AJ80">
        <v>82.598035999999993</v>
      </c>
      <c r="AK80">
        <v>84.740592000000007</v>
      </c>
      <c r="AL80">
        <v>78.680408</v>
      </c>
      <c r="AM80">
        <v>80.254016160000006</v>
      </c>
      <c r="AN80">
        <v>2830</v>
      </c>
      <c r="AO80">
        <f t="shared" si="20"/>
        <v>2.2217678798586573E-2</v>
      </c>
      <c r="AP80">
        <f t="shared" si="20"/>
        <v>2.379176148409894E-2</v>
      </c>
      <c r="AQ80">
        <f t="shared" si="20"/>
        <v>2.4460018021201412E-2</v>
      </c>
      <c r="AR80">
        <f t="shared" si="20"/>
        <v>2.7998783038869254E-2</v>
      </c>
      <c r="AS80">
        <f t="shared" si="20"/>
        <v>2.3726250176678444E-2</v>
      </c>
      <c r="AT80">
        <f t="shared" si="20"/>
        <v>2.469486254416961E-2</v>
      </c>
      <c r="AU80">
        <f t="shared" si="20"/>
        <v>2.9186585159010597E-2</v>
      </c>
      <c r="AV80">
        <f t="shared" si="20"/>
        <v>2.9943672084805657E-2</v>
      </c>
      <c r="AW80">
        <f t="shared" si="20"/>
        <v>2.7802264310954065E-2</v>
      </c>
      <c r="AX80">
        <f t="shared" si="20"/>
        <v>2.8358309597173146E-2</v>
      </c>
    </row>
    <row r="81" spans="26:50" x14ac:dyDescent="0.35">
      <c r="Z81" t="s">
        <v>447</v>
      </c>
      <c r="AA81" t="s">
        <v>373</v>
      </c>
      <c r="AB81" t="s">
        <v>26</v>
      </c>
      <c r="AC81" t="s">
        <v>369</v>
      </c>
      <c r="AD81">
        <v>22.237287999999999</v>
      </c>
      <c r="AE81">
        <v>26.353434</v>
      </c>
      <c r="AF81">
        <v>29.050764000000001</v>
      </c>
      <c r="AG81">
        <v>35.945948000000001</v>
      </c>
      <c r="AH81">
        <v>39.692767000000003</v>
      </c>
      <c r="AI81">
        <v>38.019565999999998</v>
      </c>
      <c r="AJ81">
        <v>39.612341000000001</v>
      </c>
      <c r="AK81">
        <v>44.173614999999998</v>
      </c>
      <c r="AL81">
        <v>46.725661000000002</v>
      </c>
      <c r="AM81">
        <v>47.660174220000002</v>
      </c>
      <c r="AN81">
        <v>960</v>
      </c>
      <c r="AO81">
        <f t="shared" si="20"/>
        <v>2.3163841666666667E-2</v>
      </c>
      <c r="AP81">
        <f t="shared" si="20"/>
        <v>2.745149375E-2</v>
      </c>
      <c r="AQ81">
        <f t="shared" si="20"/>
        <v>3.0261212500000002E-2</v>
      </c>
      <c r="AR81">
        <f t="shared" si="20"/>
        <v>3.7443695833333332E-2</v>
      </c>
      <c r="AS81">
        <f t="shared" si="20"/>
        <v>4.1346632291666671E-2</v>
      </c>
      <c r="AT81">
        <f t="shared" si="20"/>
        <v>3.9603714583333331E-2</v>
      </c>
      <c r="AU81">
        <f t="shared" si="20"/>
        <v>4.1262855208333331E-2</v>
      </c>
      <c r="AV81">
        <f t="shared" si="20"/>
        <v>4.6014182291666664E-2</v>
      </c>
      <c r="AW81">
        <f t="shared" si="20"/>
        <v>4.8672563541666672E-2</v>
      </c>
      <c r="AX81">
        <f t="shared" si="20"/>
        <v>4.96460148125E-2</v>
      </c>
    </row>
    <row r="82" spans="26:50" x14ac:dyDescent="0.35">
      <c r="Z82" t="s">
        <v>285</v>
      </c>
      <c r="AA82" t="s">
        <v>385</v>
      </c>
      <c r="AB82" t="s">
        <v>26</v>
      </c>
      <c r="AC82" t="s">
        <v>369</v>
      </c>
      <c r="AD82">
        <v>21.929179000000001</v>
      </c>
      <c r="AE82">
        <v>23.090966999999999</v>
      </c>
      <c r="AF82">
        <v>21.664722000000001</v>
      </c>
      <c r="AG82">
        <v>35.424652999999999</v>
      </c>
      <c r="AH82">
        <v>31.824878999999999</v>
      </c>
      <c r="AI82">
        <v>28.183185000000002</v>
      </c>
      <c r="AJ82">
        <v>28.689167000000001</v>
      </c>
      <c r="AK82">
        <v>28.670489</v>
      </c>
      <c r="AL82">
        <v>32.252189000000001</v>
      </c>
      <c r="AM82">
        <v>32.897232780000003</v>
      </c>
      <c r="AN82">
        <v>460</v>
      </c>
      <c r="AO82">
        <f t="shared" si="20"/>
        <v>4.767212826086957E-2</v>
      </c>
      <c r="AP82">
        <f t="shared" si="20"/>
        <v>5.0197754347826085E-2</v>
      </c>
      <c r="AQ82">
        <f t="shared" si="20"/>
        <v>4.7097221739130439E-2</v>
      </c>
      <c r="AR82">
        <f t="shared" si="20"/>
        <v>7.7010115217391303E-2</v>
      </c>
      <c r="AS82">
        <f t="shared" si="20"/>
        <v>6.9184519565217387E-2</v>
      </c>
      <c r="AT82">
        <f t="shared" si="20"/>
        <v>6.1267793478260876E-2</v>
      </c>
      <c r="AU82">
        <f t="shared" si="20"/>
        <v>6.2367754347826092E-2</v>
      </c>
      <c r="AV82">
        <f t="shared" si="20"/>
        <v>6.2327149999999998E-2</v>
      </c>
      <c r="AW82">
        <f t="shared" si="20"/>
        <v>7.0113454347826093E-2</v>
      </c>
      <c r="AX82">
        <f t="shared" si="20"/>
        <v>7.1515723434782616E-2</v>
      </c>
    </row>
    <row r="83" spans="26:50" x14ac:dyDescent="0.35">
      <c r="Z83" t="s">
        <v>287</v>
      </c>
      <c r="AA83" t="s">
        <v>379</v>
      </c>
      <c r="AB83" t="s">
        <v>26</v>
      </c>
      <c r="AC83" t="s">
        <v>369</v>
      </c>
      <c r="AD83">
        <v>1364.876211</v>
      </c>
      <c r="AE83">
        <v>1606.4382599999999</v>
      </c>
      <c r="AF83">
        <v>1923.4427479999999</v>
      </c>
      <c r="AG83">
        <v>2360.943479</v>
      </c>
      <c r="AH83">
        <v>2597.4770600000002</v>
      </c>
      <c r="AI83">
        <v>2495.9939359999998</v>
      </c>
      <c r="AJ83">
        <v>2230.5956919999999</v>
      </c>
      <c r="AK83">
        <v>2254.2760119999998</v>
      </c>
      <c r="AL83">
        <v>2407.5382730000001</v>
      </c>
      <c r="AM83">
        <v>2455.6890384600001</v>
      </c>
      <c r="AN83">
        <v>72180</v>
      </c>
      <c r="AO83">
        <f t="shared" si="20"/>
        <v>1.8909340689941812E-2</v>
      </c>
      <c r="AP83">
        <f t="shared" si="20"/>
        <v>2.2256002493765584E-2</v>
      </c>
      <c r="AQ83">
        <f t="shared" si="20"/>
        <v>2.6647862953726793E-2</v>
      </c>
      <c r="AR83">
        <f t="shared" si="20"/>
        <v>3.2709108880576335E-2</v>
      </c>
      <c r="AS83">
        <f t="shared" si="20"/>
        <v>3.5986105015239682E-2</v>
      </c>
      <c r="AT83">
        <f t="shared" si="20"/>
        <v>3.4580132114159043E-2</v>
      </c>
      <c r="AU83">
        <f t="shared" si="20"/>
        <v>3.090323762815184E-2</v>
      </c>
      <c r="AV83">
        <f t="shared" si="20"/>
        <v>3.123131077860903E-2</v>
      </c>
      <c r="AW83">
        <f t="shared" si="20"/>
        <v>3.3354644957051816E-2</v>
      </c>
      <c r="AX83">
        <f t="shared" si="20"/>
        <v>3.4021737856192856E-2</v>
      </c>
    </row>
    <row r="84" spans="26:50" x14ac:dyDescent="0.35">
      <c r="Z84" t="s">
        <v>295</v>
      </c>
      <c r="AA84" t="s">
        <v>405</v>
      </c>
      <c r="AB84" t="s">
        <v>405</v>
      </c>
      <c r="AC84" t="s">
        <v>372</v>
      </c>
      <c r="AD84">
        <v>207.50198</v>
      </c>
      <c r="AE84">
        <v>247.053528</v>
      </c>
      <c r="AF84">
        <v>270.80150500000002</v>
      </c>
      <c r="AG84">
        <v>285.26227299999999</v>
      </c>
      <c r="AH84">
        <v>293.15656300000001</v>
      </c>
      <c r="AI84">
        <v>275.98823299999998</v>
      </c>
      <c r="AJ84">
        <v>301.371532</v>
      </c>
      <c r="AK84">
        <v>319.80283100000003</v>
      </c>
      <c r="AL84">
        <v>336.54109</v>
      </c>
      <c r="AM84">
        <v>343.2719118</v>
      </c>
      <c r="AN84">
        <v>27990</v>
      </c>
      <c r="AO84">
        <f t="shared" si="20"/>
        <v>7.4134326545194709E-3</v>
      </c>
      <c r="AP84">
        <f t="shared" si="20"/>
        <v>8.8264926045016085E-3</v>
      </c>
      <c r="AQ84">
        <f t="shared" si="20"/>
        <v>9.6749376563058237E-3</v>
      </c>
      <c r="AR84">
        <f t="shared" si="20"/>
        <v>1.0191578170775277E-2</v>
      </c>
      <c r="AS84">
        <f t="shared" si="20"/>
        <v>1.0473617827795642E-2</v>
      </c>
      <c r="AT84">
        <f t="shared" si="20"/>
        <v>9.8602441229010355E-3</v>
      </c>
      <c r="AU84">
        <f t="shared" si="20"/>
        <v>1.0767114397999286E-2</v>
      </c>
      <c r="AV84">
        <f t="shared" si="20"/>
        <v>1.1425610253662023E-2</v>
      </c>
      <c r="AW84">
        <f t="shared" si="20"/>
        <v>1.2023618792425866E-2</v>
      </c>
      <c r="AX84">
        <f t="shared" si="20"/>
        <v>1.2264091168274384E-2</v>
      </c>
    </row>
    <row r="85" spans="26:50" x14ac:dyDescent="0.35">
      <c r="Z85" t="s">
        <v>297</v>
      </c>
      <c r="AA85" t="s">
        <v>380</v>
      </c>
      <c r="AB85" t="s">
        <v>26</v>
      </c>
      <c r="AC85" t="s">
        <v>369</v>
      </c>
      <c r="AD85">
        <v>8960.9358040000006</v>
      </c>
      <c r="AE85">
        <v>9517.1109329999999</v>
      </c>
      <c r="AF85">
        <v>8598.32762</v>
      </c>
      <c r="AG85">
        <v>7691.3069660000001</v>
      </c>
      <c r="AH85">
        <v>7625.3226199999999</v>
      </c>
      <c r="AI85">
        <v>6630.0535090000003</v>
      </c>
      <c r="AJ85">
        <v>6590.8197849999997</v>
      </c>
      <c r="AK85">
        <v>8240.9026109999995</v>
      </c>
      <c r="AL85">
        <v>8009.767261</v>
      </c>
      <c r="AM85">
        <v>8169.9626062200005</v>
      </c>
      <c r="AN85">
        <v>1213090</v>
      </c>
      <c r="AO85">
        <f t="shared" si="20"/>
        <v>7.3868680839838767E-3</v>
      </c>
      <c r="AP85">
        <f t="shared" si="20"/>
        <v>7.8453461268331286E-3</v>
      </c>
      <c r="AQ85">
        <f t="shared" si="20"/>
        <v>7.0879552382758079E-3</v>
      </c>
      <c r="AR85">
        <f t="shared" si="20"/>
        <v>6.3402607935107869E-3</v>
      </c>
      <c r="AS85">
        <f t="shared" si="20"/>
        <v>6.2858671821546626E-3</v>
      </c>
      <c r="AT85">
        <f t="shared" si="20"/>
        <v>5.4654259032718101E-3</v>
      </c>
      <c r="AU85">
        <f t="shared" si="20"/>
        <v>5.4330839302937127E-3</v>
      </c>
      <c r="AV85">
        <f t="shared" si="20"/>
        <v>6.7933150969837356E-3</v>
      </c>
      <c r="AW85">
        <f t="shared" si="20"/>
        <v>6.6027807178362695E-3</v>
      </c>
      <c r="AX85">
        <f t="shared" si="20"/>
        <v>6.7348363321929955E-3</v>
      </c>
    </row>
    <row r="86" spans="26:50" x14ac:dyDescent="0.35">
      <c r="Z86" t="s">
        <v>453</v>
      </c>
      <c r="AA86" t="s">
        <v>385</v>
      </c>
      <c r="AB86" t="s">
        <v>26</v>
      </c>
      <c r="AC86" t="s">
        <v>369</v>
      </c>
      <c r="AD86">
        <v>754.28249400000004</v>
      </c>
      <c r="AE86">
        <v>777.06418299999996</v>
      </c>
      <c r="AF86">
        <v>389.01311199999998</v>
      </c>
      <c r="AG86">
        <v>629.63439200000005</v>
      </c>
      <c r="AH86">
        <v>766.38565700000004</v>
      </c>
      <c r="AI86">
        <v>541.88785600000006</v>
      </c>
      <c r="AJ86">
        <v>263.61274300000002</v>
      </c>
      <c r="AK86">
        <v>216.87071299999999</v>
      </c>
      <c r="AL86">
        <v>155.813659</v>
      </c>
      <c r="AM86">
        <v>158.92993218000001</v>
      </c>
      <c r="AN86">
        <v>0</v>
      </c>
    </row>
    <row r="87" spans="26:50" x14ac:dyDescent="0.35">
      <c r="Z87" t="s">
        <v>301</v>
      </c>
      <c r="AA87" t="s">
        <v>366</v>
      </c>
      <c r="AB87" t="s">
        <v>366</v>
      </c>
      <c r="AC87" t="s">
        <v>367</v>
      </c>
      <c r="AD87">
        <v>4819.4976690000003</v>
      </c>
      <c r="AE87">
        <v>5766.4342370000004</v>
      </c>
      <c r="AF87">
        <v>5097.9067720000003</v>
      </c>
      <c r="AG87">
        <v>5697.5867459999999</v>
      </c>
      <c r="AH87">
        <v>6353.7624939999996</v>
      </c>
      <c r="AI87">
        <v>6596.8597520000003</v>
      </c>
      <c r="AJ87">
        <v>6119.7609240000002</v>
      </c>
      <c r="AK87">
        <v>6849.7380350000003</v>
      </c>
      <c r="AL87">
        <v>6999.4828960000004</v>
      </c>
      <c r="AM87">
        <v>7139.4725539200008</v>
      </c>
      <c r="AN87">
        <v>62710</v>
      </c>
      <c r="AO87">
        <f t="shared" ref="AO87:AX87" si="21">AD87/$AN87</f>
        <v>7.6853734157231707E-2</v>
      </c>
      <c r="AP87">
        <f t="shared" si="21"/>
        <v>9.1953982411098714E-2</v>
      </c>
      <c r="AQ87">
        <f t="shared" si="21"/>
        <v>8.1293362653484302E-2</v>
      </c>
      <c r="AR87">
        <f t="shared" si="21"/>
        <v>9.0856111401690323E-2</v>
      </c>
      <c r="AS87">
        <f t="shared" si="21"/>
        <v>0.10131976549194704</v>
      </c>
      <c r="AT87">
        <f t="shared" si="21"/>
        <v>0.10519629647584118</v>
      </c>
      <c r="AU87">
        <f t="shared" si="21"/>
        <v>9.7588278169350978E-2</v>
      </c>
      <c r="AV87">
        <f t="shared" si="21"/>
        <v>0.10922879979269655</v>
      </c>
      <c r="AW87">
        <f t="shared" si="21"/>
        <v>0.11161669424334238</v>
      </c>
      <c r="AX87">
        <f t="shared" si="21"/>
        <v>0.11384902812820923</v>
      </c>
    </row>
    <row r="88" spans="26:50" x14ac:dyDescent="0.35">
      <c r="Z88" t="s">
        <v>303</v>
      </c>
      <c r="AA88" t="s">
        <v>368</v>
      </c>
      <c r="AB88" t="s">
        <v>368</v>
      </c>
      <c r="AC88" t="s">
        <v>369</v>
      </c>
      <c r="AD88">
        <v>22864.485184000001</v>
      </c>
      <c r="AE88">
        <v>21833.260179000001</v>
      </c>
      <c r="AF88">
        <v>21344.217560000001</v>
      </c>
      <c r="AG88">
        <v>19549.018513999999</v>
      </c>
      <c r="AH88">
        <v>25061.589950000001</v>
      </c>
      <c r="AI88">
        <v>26818.149889</v>
      </c>
      <c r="AJ88">
        <v>21762.988014999999</v>
      </c>
      <c r="AK88">
        <v>31337.231572000001</v>
      </c>
      <c r="AL88">
        <v>12055.369070000001</v>
      </c>
      <c r="AM88">
        <v>12296.476451400002</v>
      </c>
      <c r="AN88">
        <v>0</v>
      </c>
    </row>
    <row r="89" spans="26:50" x14ac:dyDescent="0.35">
      <c r="Z89" t="s">
        <v>457</v>
      </c>
      <c r="AA89" t="s">
        <v>376</v>
      </c>
      <c r="AB89" t="s">
        <v>376</v>
      </c>
      <c r="AC89" t="s">
        <v>367</v>
      </c>
      <c r="AD89">
        <v>11935.566545</v>
      </c>
      <c r="AE89">
        <v>13748.192908999999</v>
      </c>
      <c r="AF89">
        <v>9830.5188959999996</v>
      </c>
      <c r="AG89">
        <v>5507.5433370000001</v>
      </c>
      <c r="AH89">
        <v>4761.9314789999999</v>
      </c>
      <c r="AI89">
        <v>3943.758652</v>
      </c>
      <c r="AJ89">
        <v>2543.39507</v>
      </c>
      <c r="AK89">
        <v>2715.9067260000002</v>
      </c>
      <c r="AL89">
        <v>3425.9902179999999</v>
      </c>
      <c r="AM89">
        <v>3494.5100223599998</v>
      </c>
      <c r="AN89">
        <v>183630</v>
      </c>
      <c r="AO89">
        <f t="shared" ref="AO89:AO105" si="22">AD89/$AN89</f>
        <v>6.4997911806349729E-2</v>
      </c>
      <c r="AP89">
        <f t="shared" ref="AP89:AP105" si="23">AE89/$AN89</f>
        <v>7.4868991499210363E-2</v>
      </c>
      <c r="AQ89">
        <f t="shared" ref="AQ89:AQ105" si="24">AF89/$AN89</f>
        <v>5.3534383793497793E-2</v>
      </c>
      <c r="AR89">
        <f t="shared" ref="AR89:AR105" si="25">AG89/$AN89</f>
        <v>2.9992611975167456E-2</v>
      </c>
      <c r="AS89">
        <f t="shared" ref="AS89:AS105" si="26">AH89/$AN89</f>
        <v>2.5932208675053095E-2</v>
      </c>
      <c r="AT89">
        <f t="shared" ref="AT89:AT105" si="27">AI89/$AN89</f>
        <v>2.147665769209824E-2</v>
      </c>
      <c r="AU89">
        <f t="shared" ref="AU89:AU105" si="28">AJ89/$AN89</f>
        <v>1.3850651146326854E-2</v>
      </c>
      <c r="AV89">
        <f t="shared" ref="AV89:AV105" si="29">AK89/$AN89</f>
        <v>1.4790103610521157E-2</v>
      </c>
      <c r="AW89">
        <f t="shared" ref="AW89:AW105" si="30">AL89/$AN89</f>
        <v>1.8657028905952187E-2</v>
      </c>
      <c r="AX89">
        <f t="shared" ref="AX89:AX105" si="31">AM89/$AN89</f>
        <v>1.9030169484071231E-2</v>
      </c>
    </row>
    <row r="90" spans="26:50" x14ac:dyDescent="0.35">
      <c r="Z90" t="s">
        <v>313</v>
      </c>
      <c r="AA90" t="s">
        <v>388</v>
      </c>
      <c r="AB90" t="s">
        <v>388</v>
      </c>
      <c r="AC90" t="s">
        <v>367</v>
      </c>
      <c r="AD90">
        <v>35891.642618999998</v>
      </c>
      <c r="AE90">
        <v>42984.535699</v>
      </c>
      <c r="AF90">
        <v>45735.540570999998</v>
      </c>
      <c r="AG90">
        <v>47591.114572999999</v>
      </c>
      <c r="AH90">
        <v>41096.116050999997</v>
      </c>
      <c r="AI90">
        <v>35605.877374999996</v>
      </c>
      <c r="AJ90">
        <v>34835.438757999997</v>
      </c>
      <c r="AK90">
        <v>37895.614618</v>
      </c>
      <c r="AL90">
        <v>40989.159609000002</v>
      </c>
      <c r="AM90">
        <v>41808.942801180005</v>
      </c>
      <c r="AN90">
        <v>510890</v>
      </c>
      <c r="AO90">
        <f t="shared" si="22"/>
        <v>7.0253171169919151E-2</v>
      </c>
      <c r="AP90">
        <f t="shared" si="23"/>
        <v>8.4136576756248901E-2</v>
      </c>
      <c r="AQ90">
        <f t="shared" si="24"/>
        <v>8.9521307073929801E-2</v>
      </c>
      <c r="AR90">
        <f t="shared" si="25"/>
        <v>9.3153349200414959E-2</v>
      </c>
      <c r="AS90">
        <f t="shared" si="26"/>
        <v>8.0440243596468897E-2</v>
      </c>
      <c r="AT90">
        <f t="shared" si="27"/>
        <v>6.9693823278983727E-2</v>
      </c>
      <c r="AU90">
        <f t="shared" si="28"/>
        <v>6.818579098827536E-2</v>
      </c>
      <c r="AV90">
        <f t="shared" si="29"/>
        <v>7.4175682863238668E-2</v>
      </c>
      <c r="AW90">
        <f t="shared" si="30"/>
        <v>8.0230890424553239E-2</v>
      </c>
      <c r="AX90">
        <f t="shared" si="31"/>
        <v>8.1835508233044307E-2</v>
      </c>
    </row>
    <row r="91" spans="26:50" x14ac:dyDescent="0.35">
      <c r="Z91" t="s">
        <v>315</v>
      </c>
      <c r="AA91" t="s">
        <v>388</v>
      </c>
      <c r="AB91" t="s">
        <v>388</v>
      </c>
      <c r="AC91" t="s">
        <v>367</v>
      </c>
      <c r="AD91">
        <v>225.811566</v>
      </c>
      <c r="AE91">
        <v>231.20748399999999</v>
      </c>
      <c r="AF91">
        <v>297.43019500000003</v>
      </c>
      <c r="AG91">
        <v>294.77044599999999</v>
      </c>
      <c r="AH91">
        <v>295.51384000000002</v>
      </c>
      <c r="AI91">
        <v>272.42052799999999</v>
      </c>
      <c r="AJ91">
        <v>268.83079500000002</v>
      </c>
      <c r="AK91">
        <v>259.53042799999997</v>
      </c>
      <c r="AL91">
        <v>257.937635</v>
      </c>
      <c r="AM91">
        <v>263.09638769999998</v>
      </c>
      <c r="AN91">
        <v>14870</v>
      </c>
      <c r="AO91">
        <f t="shared" si="22"/>
        <v>1.5185713920645594E-2</v>
      </c>
      <c r="AP91">
        <f t="shared" si="23"/>
        <v>1.5548586684599864E-2</v>
      </c>
      <c r="AQ91">
        <f t="shared" si="24"/>
        <v>2.0002030598520511E-2</v>
      </c>
      <c r="AR91">
        <f t="shared" si="25"/>
        <v>1.9823163819771353E-2</v>
      </c>
      <c r="AS91">
        <f t="shared" si="26"/>
        <v>1.9873156691324816E-2</v>
      </c>
      <c r="AT91">
        <f t="shared" si="27"/>
        <v>1.8320143106926697E-2</v>
      </c>
      <c r="AU91">
        <f t="shared" si="28"/>
        <v>1.8078735373234702E-2</v>
      </c>
      <c r="AV91">
        <f t="shared" si="29"/>
        <v>1.7453290383322124E-2</v>
      </c>
      <c r="AW91">
        <f t="shared" si="30"/>
        <v>1.7346175857431069E-2</v>
      </c>
      <c r="AX91">
        <f t="shared" si="31"/>
        <v>1.7693099374579691E-2</v>
      </c>
    </row>
    <row r="92" spans="26:50" x14ac:dyDescent="0.35">
      <c r="Z92" t="s">
        <v>317</v>
      </c>
      <c r="AA92" t="s">
        <v>379</v>
      </c>
      <c r="AB92" t="s">
        <v>26</v>
      </c>
      <c r="AC92" t="s">
        <v>369</v>
      </c>
      <c r="AD92">
        <v>1052.2676750000001</v>
      </c>
      <c r="AE92">
        <v>1099.2291760000001</v>
      </c>
      <c r="AF92">
        <v>1105.28307</v>
      </c>
      <c r="AG92">
        <v>1148.0648470000001</v>
      </c>
      <c r="AH92">
        <v>1173.516288</v>
      </c>
      <c r="AI92">
        <v>1018.2734349999999</v>
      </c>
      <c r="AJ92">
        <v>1082.5614599999999</v>
      </c>
      <c r="AK92">
        <v>1122.2137700000001</v>
      </c>
      <c r="AL92">
        <v>1252.2788190000001</v>
      </c>
      <c r="AM92">
        <v>1277.3243953800002</v>
      </c>
      <c r="AN92">
        <v>54390</v>
      </c>
      <c r="AO92">
        <f t="shared" si="22"/>
        <v>1.9346712171355029E-2</v>
      </c>
      <c r="AP92">
        <f t="shared" si="23"/>
        <v>2.0210133774590917E-2</v>
      </c>
      <c r="AQ92">
        <f t="shared" si="24"/>
        <v>2.0321439051296193E-2</v>
      </c>
      <c r="AR92">
        <f t="shared" si="25"/>
        <v>2.1108013366427654E-2</v>
      </c>
      <c r="AS92">
        <f t="shared" si="26"/>
        <v>2.1575956756756758E-2</v>
      </c>
      <c r="AT92">
        <f t="shared" si="27"/>
        <v>1.8721703162346018E-2</v>
      </c>
      <c r="AU92">
        <f t="shared" si="28"/>
        <v>1.9903685603971315E-2</v>
      </c>
      <c r="AV92">
        <f t="shared" si="29"/>
        <v>2.0632722375436664E-2</v>
      </c>
      <c r="AW92">
        <f t="shared" si="30"/>
        <v>2.3024063596249311E-2</v>
      </c>
      <c r="AX92">
        <f t="shared" si="31"/>
        <v>2.3484544868174299E-2</v>
      </c>
    </row>
    <row r="93" spans="26:50" x14ac:dyDescent="0.35">
      <c r="Z93" t="s">
        <v>323</v>
      </c>
      <c r="AA93" t="s">
        <v>368</v>
      </c>
      <c r="AB93" t="s">
        <v>368</v>
      </c>
      <c r="AC93" t="s">
        <v>369</v>
      </c>
      <c r="AD93">
        <v>3319.0792230000002</v>
      </c>
      <c r="AE93">
        <v>3909.8417129999998</v>
      </c>
      <c r="AF93">
        <v>4091.9803440000001</v>
      </c>
      <c r="AG93">
        <v>4111.9581779999999</v>
      </c>
      <c r="AH93">
        <v>4359.9946559999998</v>
      </c>
      <c r="AI93">
        <v>4439.3512140000003</v>
      </c>
      <c r="AJ93">
        <v>3925.9056150000001</v>
      </c>
      <c r="AK93">
        <v>3858.7227910000001</v>
      </c>
      <c r="AL93">
        <v>3905.260871</v>
      </c>
      <c r="AM93">
        <v>3983.3660884199999</v>
      </c>
      <c r="AN93">
        <v>155360</v>
      </c>
      <c r="AO93">
        <f t="shared" si="22"/>
        <v>2.1363795204685891E-2</v>
      </c>
      <c r="AP93">
        <f t="shared" si="23"/>
        <v>2.5166334403964982E-2</v>
      </c>
      <c r="AQ93">
        <f t="shared" si="24"/>
        <v>2.6338699433573635E-2</v>
      </c>
      <c r="AR93">
        <f t="shared" si="25"/>
        <v>2.6467290023171986E-2</v>
      </c>
      <c r="AS93">
        <f t="shared" si="26"/>
        <v>2.8063817301750772E-2</v>
      </c>
      <c r="AT93">
        <f t="shared" si="27"/>
        <v>2.8574608740988675E-2</v>
      </c>
      <c r="AU93">
        <f t="shared" si="28"/>
        <v>2.5269732331359426E-2</v>
      </c>
      <c r="AV93">
        <f t="shared" si="29"/>
        <v>2.4837299118177138E-2</v>
      </c>
      <c r="AW93">
        <f t="shared" si="30"/>
        <v>2.5136849066683831E-2</v>
      </c>
      <c r="AX93">
        <f t="shared" si="31"/>
        <v>2.5639586048017506E-2</v>
      </c>
    </row>
    <row r="94" spans="26:50" x14ac:dyDescent="0.35">
      <c r="Z94" t="s">
        <v>325</v>
      </c>
      <c r="AA94" t="s">
        <v>376</v>
      </c>
      <c r="AB94" t="s">
        <v>376</v>
      </c>
      <c r="AC94" t="s">
        <v>367</v>
      </c>
      <c r="AD94">
        <v>69670.113763999994</v>
      </c>
      <c r="AE94">
        <v>68561.961198000005</v>
      </c>
      <c r="AF94">
        <v>67757.699892999997</v>
      </c>
      <c r="AG94">
        <v>63930.617334000002</v>
      </c>
      <c r="AH94">
        <v>61559.119853999997</v>
      </c>
      <c r="AI94">
        <v>59355.666109999998</v>
      </c>
      <c r="AJ94">
        <v>53409.742099000003</v>
      </c>
      <c r="AK94">
        <v>51860.373624</v>
      </c>
      <c r="AL94">
        <v>44873.607531000001</v>
      </c>
      <c r="AM94">
        <v>45771.079681620002</v>
      </c>
      <c r="AN94">
        <v>769630</v>
      </c>
      <c r="AO94">
        <f t="shared" si="22"/>
        <v>9.0524165851123259E-2</v>
      </c>
      <c r="AP94">
        <f t="shared" si="23"/>
        <v>8.9084314798019829E-2</v>
      </c>
      <c r="AQ94">
        <f t="shared" si="24"/>
        <v>8.8039317455140778E-2</v>
      </c>
      <c r="AR94">
        <f t="shared" si="25"/>
        <v>8.3066690921611688E-2</v>
      </c>
      <c r="AS94">
        <f t="shared" si="26"/>
        <v>7.9985343416966587E-2</v>
      </c>
      <c r="AT94">
        <f t="shared" si="27"/>
        <v>7.7122339448826058E-2</v>
      </c>
      <c r="AU94">
        <f t="shared" si="28"/>
        <v>6.9396647868456271E-2</v>
      </c>
      <c r="AV94">
        <f t="shared" si="29"/>
        <v>6.7383513667606518E-2</v>
      </c>
      <c r="AW94">
        <f t="shared" si="30"/>
        <v>5.8305429272507571E-2</v>
      </c>
      <c r="AX94">
        <f t="shared" si="31"/>
        <v>5.9471537857957724E-2</v>
      </c>
    </row>
    <row r="95" spans="26:50" x14ac:dyDescent="0.35">
      <c r="Z95" t="s">
        <v>327</v>
      </c>
      <c r="AA95" t="s">
        <v>385</v>
      </c>
      <c r="AB95" t="s">
        <v>26</v>
      </c>
      <c r="AC95" t="s">
        <v>369</v>
      </c>
      <c r="AD95">
        <v>4799.9489659999999</v>
      </c>
      <c r="AE95">
        <v>5619.3728499999997</v>
      </c>
      <c r="AF95">
        <v>6417.6121460000004</v>
      </c>
      <c r="AG95">
        <v>6441.0772870000001</v>
      </c>
      <c r="AH95">
        <v>6950.2798140000004</v>
      </c>
      <c r="AI95">
        <v>5962.142707</v>
      </c>
      <c r="AJ95">
        <v>5943.1971640000002</v>
      </c>
      <c r="AK95">
        <v>6767.3179730000002</v>
      </c>
      <c r="AL95">
        <v>6525.7024680000004</v>
      </c>
      <c r="AM95">
        <v>6656.2165173600006</v>
      </c>
      <c r="AN95">
        <v>200520</v>
      </c>
      <c r="AO95">
        <f t="shared" si="22"/>
        <v>2.393750731099142E-2</v>
      </c>
      <c r="AP95">
        <f t="shared" si="23"/>
        <v>2.8024001845202474E-2</v>
      </c>
      <c r="AQ95">
        <f t="shared" si="24"/>
        <v>3.2004848124875328E-2</v>
      </c>
      <c r="AR95">
        <f t="shared" si="25"/>
        <v>3.2121869574107322E-2</v>
      </c>
      <c r="AS95">
        <f t="shared" si="26"/>
        <v>3.4661279742669061E-2</v>
      </c>
      <c r="AT95">
        <f t="shared" si="27"/>
        <v>2.973340667763814E-2</v>
      </c>
      <c r="AU95">
        <f t="shared" si="28"/>
        <v>2.9638924615998406E-2</v>
      </c>
      <c r="AV95">
        <f t="shared" si="29"/>
        <v>3.3748842873528827E-2</v>
      </c>
      <c r="AW95">
        <f t="shared" si="30"/>
        <v>3.2543898204667868E-2</v>
      </c>
      <c r="AX95">
        <f t="shared" si="31"/>
        <v>3.3194776168761223E-2</v>
      </c>
    </row>
    <row r="96" spans="26:50" x14ac:dyDescent="0.35">
      <c r="Z96" t="s">
        <v>331</v>
      </c>
      <c r="AA96" t="s">
        <v>376</v>
      </c>
      <c r="AB96" t="s">
        <v>376</v>
      </c>
      <c r="AC96" t="s">
        <v>367</v>
      </c>
      <c r="AD96">
        <v>2212.2947559999998</v>
      </c>
      <c r="AE96">
        <v>2356.2026310000001</v>
      </c>
      <c r="AF96">
        <v>2393.2126549999998</v>
      </c>
      <c r="AG96">
        <v>2511.3866859999998</v>
      </c>
      <c r="AH96">
        <v>2578.1443319999998</v>
      </c>
      <c r="AI96">
        <v>2653.8728369999999</v>
      </c>
      <c r="AJ96">
        <v>2770.8160720000001</v>
      </c>
      <c r="AK96">
        <v>2971.227394</v>
      </c>
      <c r="AL96">
        <v>3060.1018119999999</v>
      </c>
      <c r="AM96">
        <v>3121.3038482399998</v>
      </c>
      <c r="AN96">
        <v>71020</v>
      </c>
      <c r="AO96">
        <f t="shared" si="22"/>
        <v>3.115030633624331E-2</v>
      </c>
      <c r="AP96">
        <f t="shared" si="23"/>
        <v>3.3176607026189804E-2</v>
      </c>
      <c r="AQ96">
        <f t="shared" si="24"/>
        <v>3.3697728175161923E-2</v>
      </c>
      <c r="AR96">
        <f t="shared" si="25"/>
        <v>3.5361682427485212E-2</v>
      </c>
      <c r="AS96">
        <f t="shared" si="26"/>
        <v>3.6301666178541254E-2</v>
      </c>
      <c r="AT96">
        <f t="shared" si="27"/>
        <v>3.7367964474795831E-2</v>
      </c>
      <c r="AU96">
        <f t="shared" si="28"/>
        <v>3.9014588453956632E-2</v>
      </c>
      <c r="AV96">
        <f t="shared" si="29"/>
        <v>4.1836488228667978E-2</v>
      </c>
      <c r="AW96">
        <f t="shared" si="30"/>
        <v>4.3087888087862569E-2</v>
      </c>
      <c r="AX96">
        <f t="shared" si="31"/>
        <v>4.3949645849619821E-2</v>
      </c>
    </row>
    <row r="97" spans="26:50" x14ac:dyDescent="0.35">
      <c r="Z97" t="s">
        <v>335</v>
      </c>
      <c r="AA97" t="s">
        <v>385</v>
      </c>
      <c r="AB97" t="s">
        <v>26</v>
      </c>
      <c r="AC97" t="s">
        <v>369</v>
      </c>
      <c r="AD97">
        <v>8244.2336070000001</v>
      </c>
      <c r="AE97">
        <v>8754.557186</v>
      </c>
      <c r="AF97">
        <v>10692.618849</v>
      </c>
      <c r="AG97">
        <v>12485.886286999999</v>
      </c>
      <c r="AH97">
        <v>13173.786980999999</v>
      </c>
      <c r="AI97">
        <v>12932.799546</v>
      </c>
      <c r="AJ97">
        <v>13937.029321</v>
      </c>
      <c r="AK97">
        <v>15635.495655999999</v>
      </c>
      <c r="AL97">
        <v>16484.680412000002</v>
      </c>
      <c r="AM97">
        <v>16814.37402024</v>
      </c>
      <c r="AN97">
        <v>885800</v>
      </c>
      <c r="AO97">
        <f t="shared" si="22"/>
        <v>9.3071049977421546E-3</v>
      </c>
      <c r="AP97">
        <f t="shared" si="23"/>
        <v>9.8832210273199373E-3</v>
      </c>
      <c r="AQ97">
        <f t="shared" si="24"/>
        <v>1.2071143428539174E-2</v>
      </c>
      <c r="AR97">
        <f t="shared" si="25"/>
        <v>1.4095604297809889E-2</v>
      </c>
      <c r="AS97">
        <f t="shared" si="26"/>
        <v>1.4872191218107924E-2</v>
      </c>
      <c r="AT97">
        <f t="shared" si="27"/>
        <v>1.4600134958229849E-2</v>
      </c>
      <c r="AU97">
        <f t="shared" si="28"/>
        <v>1.573383305599458E-2</v>
      </c>
      <c r="AV97">
        <f t="shared" si="29"/>
        <v>1.7651270778956875E-2</v>
      </c>
      <c r="AW97">
        <f t="shared" si="30"/>
        <v>1.8609934987581848E-2</v>
      </c>
      <c r="AX97">
        <f t="shared" si="31"/>
        <v>1.8982133687333484E-2</v>
      </c>
    </row>
    <row r="98" spans="26:50" x14ac:dyDescent="0.35">
      <c r="Z98" t="s">
        <v>339</v>
      </c>
      <c r="AA98" t="s">
        <v>374</v>
      </c>
      <c r="AB98" t="s">
        <v>375</v>
      </c>
      <c r="AC98" t="s">
        <v>374</v>
      </c>
      <c r="AD98">
        <v>2901.3162240000001</v>
      </c>
      <c r="AE98">
        <v>4234.6804270000002</v>
      </c>
      <c r="AF98">
        <v>4163.5798100000002</v>
      </c>
      <c r="AG98">
        <v>4381.6920300000002</v>
      </c>
      <c r="AH98">
        <v>3855.1064110000002</v>
      </c>
      <c r="AI98">
        <v>3266.48702</v>
      </c>
      <c r="AJ98">
        <v>3104.3223589999998</v>
      </c>
      <c r="AK98">
        <v>3041.2958309999999</v>
      </c>
      <c r="AL98">
        <v>3363.795865</v>
      </c>
      <c r="AM98">
        <v>3431.0717823</v>
      </c>
      <c r="AN98">
        <v>175020</v>
      </c>
      <c r="AO98">
        <f t="shared" si="22"/>
        <v>1.6577055330819337E-2</v>
      </c>
      <c r="AP98">
        <f t="shared" si="23"/>
        <v>2.4195408679008115E-2</v>
      </c>
      <c r="AQ98">
        <f t="shared" si="24"/>
        <v>2.3789165866758086E-2</v>
      </c>
      <c r="AR98">
        <f t="shared" si="25"/>
        <v>2.503537898525883E-2</v>
      </c>
      <c r="AS98">
        <f t="shared" si="26"/>
        <v>2.2026662158610447E-2</v>
      </c>
      <c r="AT98">
        <f t="shared" si="27"/>
        <v>1.866350714204091E-2</v>
      </c>
      <c r="AU98">
        <f t="shared" si="28"/>
        <v>1.7736957827676834E-2</v>
      </c>
      <c r="AV98">
        <f t="shared" si="29"/>
        <v>1.7376847394583474E-2</v>
      </c>
      <c r="AW98">
        <f t="shared" si="30"/>
        <v>1.9219494143526455E-2</v>
      </c>
      <c r="AX98">
        <f t="shared" si="31"/>
        <v>1.9603884026396984E-2</v>
      </c>
    </row>
    <row r="99" spans="26:50" x14ac:dyDescent="0.35">
      <c r="Z99" t="s">
        <v>341</v>
      </c>
      <c r="AA99" t="s">
        <v>420</v>
      </c>
      <c r="AB99" t="s">
        <v>420</v>
      </c>
      <c r="AC99" t="s">
        <v>367</v>
      </c>
      <c r="AD99">
        <v>13463.706098000001</v>
      </c>
      <c r="AE99">
        <v>17964.613144999999</v>
      </c>
      <c r="AF99">
        <v>19670.488202</v>
      </c>
      <c r="AG99">
        <v>20351.808953</v>
      </c>
      <c r="AH99">
        <v>23199.657853000001</v>
      </c>
      <c r="AI99">
        <v>25187.167935000001</v>
      </c>
      <c r="AJ99">
        <v>25218.408987999999</v>
      </c>
      <c r="AK99">
        <v>17791.555638999998</v>
      </c>
      <c r="AL99">
        <v>14537.975976</v>
      </c>
      <c r="AM99">
        <v>14828.735495520001</v>
      </c>
      <c r="AN99">
        <v>425400</v>
      </c>
      <c r="AO99">
        <f t="shared" si="22"/>
        <v>3.1649520681711334E-2</v>
      </c>
      <c r="AP99">
        <f t="shared" si="23"/>
        <v>4.2229932169722616E-2</v>
      </c>
      <c r="AQ99">
        <f t="shared" si="24"/>
        <v>4.6239981669017396E-2</v>
      </c>
      <c r="AR99">
        <f t="shared" si="25"/>
        <v>4.7841581929948286E-2</v>
      </c>
      <c r="AS99">
        <f t="shared" si="26"/>
        <v>5.4536102146215328E-2</v>
      </c>
      <c r="AT99">
        <f t="shared" si="27"/>
        <v>5.9208199188998591E-2</v>
      </c>
      <c r="AU99">
        <f t="shared" si="28"/>
        <v>5.9281638429713207E-2</v>
      </c>
      <c r="AV99">
        <f t="shared" si="29"/>
        <v>4.1823120919134926E-2</v>
      </c>
      <c r="AW99">
        <f t="shared" si="30"/>
        <v>3.4174837743300421E-2</v>
      </c>
      <c r="AX99">
        <f t="shared" si="31"/>
        <v>3.4858334498166436E-2</v>
      </c>
    </row>
    <row r="100" spans="26:50" x14ac:dyDescent="0.35">
      <c r="Z100" t="s">
        <v>343</v>
      </c>
      <c r="AA100" t="s">
        <v>405</v>
      </c>
      <c r="AB100" t="s">
        <v>405</v>
      </c>
      <c r="AC100" t="s">
        <v>372</v>
      </c>
      <c r="AD100">
        <v>145.24409399999999</v>
      </c>
      <c r="AE100">
        <v>181.24679800000001</v>
      </c>
      <c r="AF100">
        <v>195.54715999999999</v>
      </c>
      <c r="AG100">
        <v>200.38606999999999</v>
      </c>
      <c r="AH100">
        <v>205.33695</v>
      </c>
      <c r="AI100">
        <v>164.12089900000001</v>
      </c>
      <c r="AJ100">
        <v>168.332796</v>
      </c>
      <c r="AK100">
        <v>188.07126</v>
      </c>
      <c r="AL100">
        <v>189.35041000000001</v>
      </c>
      <c r="AM100">
        <v>193.13741820000001</v>
      </c>
      <c r="AN100">
        <v>12190</v>
      </c>
      <c r="AO100">
        <f t="shared" si="22"/>
        <v>1.191502001640689E-2</v>
      </c>
      <c r="AP100">
        <f t="shared" si="23"/>
        <v>1.4868482198523381E-2</v>
      </c>
      <c r="AQ100">
        <f t="shared" si="24"/>
        <v>1.6041604593929448E-2</v>
      </c>
      <c r="AR100">
        <f t="shared" si="25"/>
        <v>1.6438561936013125E-2</v>
      </c>
      <c r="AS100">
        <f t="shared" si="26"/>
        <v>1.6844704675963905E-2</v>
      </c>
      <c r="AT100">
        <f t="shared" si="27"/>
        <v>1.3463568416735029E-2</v>
      </c>
      <c r="AU100">
        <f t="shared" si="28"/>
        <v>1.3809089089417555E-2</v>
      </c>
      <c r="AV100">
        <f t="shared" si="29"/>
        <v>1.5428323215750614E-2</v>
      </c>
      <c r="AW100">
        <f t="shared" si="30"/>
        <v>1.5533257588187039E-2</v>
      </c>
      <c r="AX100">
        <f t="shared" si="31"/>
        <v>1.5843922739950781E-2</v>
      </c>
    </row>
    <row r="101" spans="26:50" x14ac:dyDescent="0.35">
      <c r="Z101" t="s">
        <v>345</v>
      </c>
      <c r="AA101" t="s">
        <v>374</v>
      </c>
      <c r="AB101" t="s">
        <v>375</v>
      </c>
      <c r="AC101" t="s">
        <v>374</v>
      </c>
      <c r="AD101">
        <v>21168.211923999999</v>
      </c>
      <c r="AE101">
        <v>15865.036253</v>
      </c>
      <c r="AF101">
        <v>19126.733966</v>
      </c>
      <c r="AG101">
        <v>18205.141316000001</v>
      </c>
      <c r="AH101">
        <v>18271.264064999999</v>
      </c>
      <c r="AI101">
        <v>19715.551427999999</v>
      </c>
      <c r="AJ101">
        <v>15063.251697</v>
      </c>
      <c r="AK101">
        <v>13202.586144999999</v>
      </c>
      <c r="AL101">
        <v>11295.565543000001</v>
      </c>
      <c r="AM101">
        <v>11521.47685386</v>
      </c>
      <c r="AN101">
        <v>882050</v>
      </c>
      <c r="AO101">
        <f t="shared" si="22"/>
        <v>2.3998879795929934E-2</v>
      </c>
      <c r="AP101">
        <f t="shared" si="23"/>
        <v>1.7986549802165411E-2</v>
      </c>
      <c r="AQ101">
        <f t="shared" si="24"/>
        <v>2.1684410142282184E-2</v>
      </c>
      <c r="AR101">
        <f t="shared" si="25"/>
        <v>2.0639579747179865E-2</v>
      </c>
      <c r="AS101">
        <f t="shared" si="26"/>
        <v>2.0714544600646222E-2</v>
      </c>
      <c r="AT101">
        <f t="shared" si="27"/>
        <v>2.2351965793322371E-2</v>
      </c>
      <c r="AU101">
        <f t="shared" si="28"/>
        <v>1.7077548548268238E-2</v>
      </c>
      <c r="AV101">
        <f t="shared" si="29"/>
        <v>1.4968070001700582E-2</v>
      </c>
      <c r="AW101">
        <f t="shared" si="30"/>
        <v>1.2806037688339664E-2</v>
      </c>
      <c r="AX101">
        <f t="shared" si="31"/>
        <v>1.3062158442106456E-2</v>
      </c>
    </row>
    <row r="102" spans="26:50" x14ac:dyDescent="0.35">
      <c r="Z102" t="s">
        <v>347</v>
      </c>
      <c r="AA102" t="s">
        <v>388</v>
      </c>
      <c r="AB102" t="s">
        <v>388</v>
      </c>
      <c r="AC102" t="s">
        <v>367</v>
      </c>
      <c r="AD102">
        <v>21306.503669999998</v>
      </c>
      <c r="AE102">
        <v>26522.025368999999</v>
      </c>
      <c r="AF102">
        <v>29950.767510999998</v>
      </c>
      <c r="AG102">
        <v>30757.624239000001</v>
      </c>
      <c r="AH102">
        <v>32956.743900000001</v>
      </c>
      <c r="AI102">
        <v>32835.950171999997</v>
      </c>
      <c r="AJ102">
        <v>33500.335720000003</v>
      </c>
      <c r="AK102">
        <v>34338.774273000003</v>
      </c>
      <c r="AL102">
        <v>35689.683015000002</v>
      </c>
      <c r="AM102">
        <v>36403.4766753</v>
      </c>
      <c r="AN102">
        <v>310070</v>
      </c>
      <c r="AO102">
        <f t="shared" si="22"/>
        <v>6.8715140677911429E-2</v>
      </c>
      <c r="AP102">
        <f t="shared" si="23"/>
        <v>8.5535606053471797E-2</v>
      </c>
      <c r="AQ102">
        <f t="shared" si="24"/>
        <v>9.6593567616989701E-2</v>
      </c>
      <c r="AR102">
        <f t="shared" si="25"/>
        <v>9.9195743667558942E-2</v>
      </c>
      <c r="AS102">
        <f t="shared" si="26"/>
        <v>0.10628807656335666</v>
      </c>
      <c r="AT102">
        <f t="shared" si="27"/>
        <v>0.10589850734350308</v>
      </c>
      <c r="AU102">
        <f t="shared" si="28"/>
        <v>0.10804120269616539</v>
      </c>
      <c r="AV102">
        <f t="shared" si="29"/>
        <v>0.11074523260231561</v>
      </c>
      <c r="AW102">
        <f t="shared" si="30"/>
        <v>0.11510201894733448</v>
      </c>
      <c r="AX102">
        <f t="shared" si="31"/>
        <v>0.11740405932628116</v>
      </c>
    </row>
    <row r="103" spans="26:50" x14ac:dyDescent="0.35">
      <c r="Z103" t="s">
        <v>349</v>
      </c>
      <c r="AA103" t="s">
        <v>376</v>
      </c>
      <c r="AB103" t="s">
        <v>376</v>
      </c>
      <c r="AC103" t="s">
        <v>367</v>
      </c>
      <c r="AD103">
        <v>3715.3562339999999</v>
      </c>
      <c r="AE103">
        <v>4332.8473029999996</v>
      </c>
      <c r="AF103">
        <v>4733.4553450000003</v>
      </c>
      <c r="AG103">
        <v>5126.5446659999998</v>
      </c>
      <c r="AH103">
        <v>4572.8514080000004</v>
      </c>
      <c r="AI103">
        <v>4781.181458</v>
      </c>
      <c r="AJ103">
        <v>4551.085325</v>
      </c>
      <c r="AK103">
        <v>4555.4271779999999</v>
      </c>
      <c r="AL103">
        <v>5063.6866319999999</v>
      </c>
      <c r="AM103">
        <v>5164.9603646400001</v>
      </c>
      <c r="AN103">
        <v>527970</v>
      </c>
      <c r="AO103">
        <f t="shared" si="22"/>
        <v>7.0370593670094888E-3</v>
      </c>
      <c r="AP103">
        <f t="shared" si="23"/>
        <v>8.2066164801030354E-3</v>
      </c>
      <c r="AQ103">
        <f t="shared" si="24"/>
        <v>8.9653869443339588E-3</v>
      </c>
      <c r="AR103">
        <f t="shared" si="25"/>
        <v>9.7099165975339501E-3</v>
      </c>
      <c r="AS103">
        <f t="shared" si="26"/>
        <v>8.6611955376252447E-3</v>
      </c>
      <c r="AT103">
        <f t="shared" si="27"/>
        <v>9.0557824459723095E-3</v>
      </c>
      <c r="AU103">
        <f t="shared" si="28"/>
        <v>8.6199695531943097E-3</v>
      </c>
      <c r="AV103">
        <f t="shared" si="29"/>
        <v>8.6281932268878914E-3</v>
      </c>
      <c r="AW103">
        <f t="shared" si="30"/>
        <v>9.5908605261662595E-3</v>
      </c>
      <c r="AX103">
        <f t="shared" si="31"/>
        <v>9.7826777366895844E-3</v>
      </c>
    </row>
    <row r="104" spans="26:50" x14ac:dyDescent="0.35">
      <c r="Z104" t="s">
        <v>351</v>
      </c>
      <c r="AA104" t="s">
        <v>385</v>
      </c>
      <c r="AB104" t="s">
        <v>26</v>
      </c>
      <c r="AC104" t="s">
        <v>369</v>
      </c>
      <c r="AD104">
        <v>1909.192767</v>
      </c>
      <c r="AE104">
        <v>2263.3937529999998</v>
      </c>
      <c r="AF104">
        <v>2377.3264680000002</v>
      </c>
      <c r="AG104">
        <v>2307.1832009999998</v>
      </c>
      <c r="AH104">
        <v>1840.7018089999999</v>
      </c>
      <c r="AI104">
        <v>1058.1004809999999</v>
      </c>
      <c r="AJ104">
        <v>1305.103652</v>
      </c>
      <c r="AK104">
        <v>1041.0049730000001</v>
      </c>
      <c r="AL104">
        <v>752.42801999999995</v>
      </c>
      <c r="AM104">
        <v>767.47658039999999</v>
      </c>
      <c r="AN104">
        <v>743390</v>
      </c>
      <c r="AO104">
        <f t="shared" si="22"/>
        <v>2.5682249788132744E-3</v>
      </c>
      <c r="AP104">
        <f t="shared" si="23"/>
        <v>3.0446922248079742E-3</v>
      </c>
      <c r="AQ104">
        <f t="shared" si="24"/>
        <v>3.1979532519942427E-3</v>
      </c>
      <c r="AR104">
        <f t="shared" si="25"/>
        <v>3.1035973055865695E-3</v>
      </c>
      <c r="AS104">
        <f t="shared" si="26"/>
        <v>2.4760917001842909E-3</v>
      </c>
      <c r="AT104">
        <f t="shared" si="27"/>
        <v>1.4233450557580812E-3</v>
      </c>
      <c r="AU104">
        <f t="shared" si="28"/>
        <v>1.7556109875031948E-3</v>
      </c>
      <c r="AV104">
        <f t="shared" si="29"/>
        <v>1.4003483676132313E-3</v>
      </c>
      <c r="AW104">
        <f t="shared" si="30"/>
        <v>1.0121578444692557E-3</v>
      </c>
      <c r="AX104">
        <f t="shared" si="31"/>
        <v>1.0324010013586409E-3</v>
      </c>
    </row>
    <row r="105" spans="26:50" x14ac:dyDescent="0.35">
      <c r="Z105" t="s">
        <v>353</v>
      </c>
      <c r="AA105" t="s">
        <v>385</v>
      </c>
      <c r="AB105" t="s">
        <v>26</v>
      </c>
      <c r="AC105" t="s">
        <v>369</v>
      </c>
      <c r="AD105">
        <v>1157.1865780000001</v>
      </c>
      <c r="AE105">
        <v>1222.053361</v>
      </c>
      <c r="AF105">
        <v>1376.8071460000001</v>
      </c>
      <c r="AG105">
        <v>1363.953986</v>
      </c>
      <c r="AH105">
        <v>1704.942483</v>
      </c>
      <c r="AI105">
        <v>1653.7942089999999</v>
      </c>
      <c r="AJ105">
        <v>1618</v>
      </c>
      <c r="AK105">
        <v>1838.424771</v>
      </c>
      <c r="AL105">
        <v>2019</v>
      </c>
      <c r="AM105">
        <v>2059.38</v>
      </c>
      <c r="AN105">
        <v>386850</v>
      </c>
      <c r="AO105">
        <f t="shared" si="22"/>
        <v>2.9913056171642755E-3</v>
      </c>
      <c r="AP105">
        <f t="shared" si="23"/>
        <v>3.1589850355434922E-3</v>
      </c>
      <c r="AQ105">
        <f t="shared" si="24"/>
        <v>3.5590206695101465E-3</v>
      </c>
      <c r="AR105">
        <f t="shared" si="25"/>
        <v>3.5257954917926847E-3</v>
      </c>
      <c r="AS105">
        <f t="shared" si="26"/>
        <v>4.4072443660333463E-3</v>
      </c>
      <c r="AT105">
        <f t="shared" si="27"/>
        <v>4.2750270363189867E-3</v>
      </c>
      <c r="AU105">
        <f t="shared" si="28"/>
        <v>4.1824996768773425E-3</v>
      </c>
      <c r="AV105">
        <f t="shared" si="29"/>
        <v>4.7522935789065532E-3</v>
      </c>
      <c r="AW105">
        <f t="shared" si="30"/>
        <v>5.2190771616905775E-3</v>
      </c>
      <c r="AX105">
        <f t="shared" si="31"/>
        <v>5.3234587049243894E-3</v>
      </c>
    </row>
    <row r="107" spans="26:50" x14ac:dyDescent="0.35">
      <c r="Z107" t="s">
        <v>513</v>
      </c>
      <c r="AB107" t="s">
        <v>375</v>
      </c>
      <c r="AD107">
        <v>18.762962999999999</v>
      </c>
      <c r="AE107">
        <v>21.992592999999999</v>
      </c>
      <c r="AF107">
        <v>22.785184999999998</v>
      </c>
      <c r="AG107">
        <v>23.837036999999999</v>
      </c>
      <c r="AH107">
        <v>20.692592999999999</v>
      </c>
      <c r="AI107">
        <v>21.551852</v>
      </c>
      <c r="AJ107">
        <v>22.522221999999999</v>
      </c>
      <c r="AK107">
        <v>26.329630000000002</v>
      </c>
      <c r="AL107">
        <v>27.877777999999999</v>
      </c>
      <c r="AM107">
        <v>28.43533356</v>
      </c>
      <c r="AN107">
        <v>440</v>
      </c>
      <c r="AO107">
        <f t="shared" ref="AO107:AO118" si="32">AD107/$AN107</f>
        <v>4.2643097727272726E-2</v>
      </c>
      <c r="AP107">
        <f t="shared" ref="AP107:AP118" si="33">AE107/$AN107</f>
        <v>4.998316590909091E-2</v>
      </c>
      <c r="AQ107">
        <f t="shared" ref="AQ107:AQ118" si="34">AF107/$AN107</f>
        <v>5.1784511363636362E-2</v>
      </c>
      <c r="AR107">
        <f t="shared" ref="AR107:AR118" si="35">AG107/$AN107</f>
        <v>5.4175084090909091E-2</v>
      </c>
      <c r="AS107">
        <f t="shared" ref="AS107:AS118" si="36">AH107/$AN107</f>
        <v>4.702862045454545E-2</v>
      </c>
      <c r="AT107">
        <f t="shared" ref="AT107:AT118" si="37">AI107/$AN107</f>
        <v>4.8981481818181821E-2</v>
      </c>
      <c r="AU107">
        <f t="shared" ref="AU107:AU118" si="38">AJ107/$AN107</f>
        <v>5.1186868181818182E-2</v>
      </c>
      <c r="AV107">
        <f t="shared" ref="AV107:AV118" si="39">AK107/$AN107</f>
        <v>5.9840068181818189E-2</v>
      </c>
      <c r="AW107">
        <f t="shared" ref="AW107:AW118" si="40">AL107/$AN107</f>
        <v>6.3358586363636366E-2</v>
      </c>
      <c r="AX107">
        <f t="shared" ref="AX107:AX118" si="41">AM107/$AN107</f>
        <v>6.4625758090909091E-2</v>
      </c>
    </row>
    <row r="108" spans="26:50" x14ac:dyDescent="0.35">
      <c r="Z108" t="s">
        <v>49</v>
      </c>
      <c r="AB108" t="s">
        <v>375</v>
      </c>
      <c r="AD108">
        <v>58.8</v>
      </c>
      <c r="AE108">
        <v>57.1</v>
      </c>
      <c r="AF108">
        <v>61.35</v>
      </c>
      <c r="AG108">
        <v>66.5</v>
      </c>
      <c r="AH108">
        <v>63.6</v>
      </c>
      <c r="AI108">
        <v>61.65</v>
      </c>
      <c r="AJ108">
        <v>62.5</v>
      </c>
      <c r="AK108">
        <v>64.650000000000006</v>
      </c>
      <c r="AL108">
        <v>66.130341000000001</v>
      </c>
      <c r="AM108">
        <v>67.452947820000006</v>
      </c>
      <c r="AN108">
        <v>430</v>
      </c>
      <c r="AO108">
        <f t="shared" si="32"/>
        <v>0.13674418604651162</v>
      </c>
      <c r="AP108">
        <f t="shared" si="33"/>
        <v>0.13279069767441862</v>
      </c>
      <c r="AQ108">
        <f t="shared" si="34"/>
        <v>0.14267441860465116</v>
      </c>
      <c r="AR108">
        <f t="shared" si="35"/>
        <v>0.15465116279069768</v>
      </c>
      <c r="AS108">
        <f t="shared" si="36"/>
        <v>0.14790697674418604</v>
      </c>
      <c r="AT108">
        <f t="shared" si="37"/>
        <v>0.14337209302325582</v>
      </c>
      <c r="AU108">
        <f t="shared" si="38"/>
        <v>0.14534883720930233</v>
      </c>
      <c r="AV108">
        <f t="shared" si="39"/>
        <v>0.15034883720930234</v>
      </c>
      <c r="AW108">
        <f t="shared" si="40"/>
        <v>0.15379149069767442</v>
      </c>
      <c r="AX108">
        <f t="shared" si="41"/>
        <v>0.15686732051162791</v>
      </c>
    </row>
    <row r="109" spans="26:50" x14ac:dyDescent="0.35">
      <c r="Z109" t="s">
        <v>43</v>
      </c>
      <c r="AB109" t="s">
        <v>375</v>
      </c>
      <c r="AD109">
        <v>110.8</v>
      </c>
      <c r="AE109">
        <v>110</v>
      </c>
      <c r="AF109">
        <v>115</v>
      </c>
      <c r="AG109">
        <v>97.2</v>
      </c>
      <c r="AH109">
        <v>93.4</v>
      </c>
      <c r="AI109">
        <v>96.5</v>
      </c>
      <c r="AJ109">
        <v>104.2</v>
      </c>
      <c r="AK109">
        <v>95.9</v>
      </c>
      <c r="AL109">
        <v>110.7</v>
      </c>
      <c r="AM109">
        <v>112.914</v>
      </c>
      <c r="AN109">
        <v>10010</v>
      </c>
      <c r="AO109">
        <f t="shared" si="32"/>
        <v>1.1068931068931068E-2</v>
      </c>
      <c r="AP109">
        <f t="shared" si="33"/>
        <v>1.098901098901099E-2</v>
      </c>
      <c r="AQ109">
        <f t="shared" si="34"/>
        <v>1.1488511488511488E-2</v>
      </c>
      <c r="AR109">
        <f t="shared" si="35"/>
        <v>9.7102897102897111E-3</v>
      </c>
      <c r="AS109">
        <f t="shared" si="36"/>
        <v>9.330669330669332E-3</v>
      </c>
      <c r="AT109">
        <f t="shared" si="37"/>
        <v>9.6403596403596397E-3</v>
      </c>
      <c r="AU109">
        <f t="shared" si="38"/>
        <v>1.040959040959041E-2</v>
      </c>
      <c r="AV109">
        <f t="shared" si="39"/>
        <v>9.5804195804195802E-3</v>
      </c>
      <c r="AW109">
        <f t="shared" si="40"/>
        <v>1.105894105894106E-2</v>
      </c>
      <c r="AX109">
        <f t="shared" si="41"/>
        <v>1.128011988011988E-2</v>
      </c>
    </row>
    <row r="110" spans="26:50" x14ac:dyDescent="0.35">
      <c r="Z110" t="s">
        <v>51</v>
      </c>
      <c r="AB110" t="s">
        <v>375</v>
      </c>
      <c r="AD110">
        <v>5089.0112840000002</v>
      </c>
      <c r="AE110">
        <v>4942.1421339999997</v>
      </c>
      <c r="AF110">
        <v>5340.8895270000003</v>
      </c>
      <c r="AG110">
        <v>5142.7426809999997</v>
      </c>
      <c r="AH110">
        <v>5755.7584150000002</v>
      </c>
      <c r="AI110">
        <v>3547.1706880000002</v>
      </c>
      <c r="AJ110">
        <v>3290.6967749999999</v>
      </c>
      <c r="AK110">
        <v>4140.4339289999998</v>
      </c>
      <c r="AL110">
        <v>3819.707582</v>
      </c>
      <c r="AM110">
        <v>3896.10173364</v>
      </c>
      <c r="AN110">
        <v>202973.0078125</v>
      </c>
      <c r="AO110">
        <f t="shared" si="32"/>
        <v>2.5072354885242017E-2</v>
      </c>
      <c r="AP110">
        <f t="shared" si="33"/>
        <v>2.4348765322359481E-2</v>
      </c>
      <c r="AQ110">
        <f t="shared" si="34"/>
        <v>2.6313299411386482E-2</v>
      </c>
      <c r="AR110">
        <f t="shared" si="35"/>
        <v>2.5337076769097799E-2</v>
      </c>
      <c r="AS110">
        <f t="shared" si="36"/>
        <v>2.8357260293038505E-2</v>
      </c>
      <c r="AT110">
        <f t="shared" si="37"/>
        <v>1.7476070962483659E-2</v>
      </c>
      <c r="AU110">
        <f t="shared" si="38"/>
        <v>1.6212484657269505E-2</v>
      </c>
      <c r="AV110">
        <f t="shared" si="39"/>
        <v>2.0398938625498426E-2</v>
      </c>
      <c r="AW110">
        <f t="shared" si="40"/>
        <v>1.8818795775685231E-2</v>
      </c>
      <c r="AX110">
        <f t="shared" si="41"/>
        <v>1.9195171691198935E-2</v>
      </c>
    </row>
    <row r="111" spans="26:50" x14ac:dyDescent="0.35">
      <c r="Z111" t="s">
        <v>113</v>
      </c>
      <c r="AB111" t="s">
        <v>375</v>
      </c>
      <c r="AD111">
        <v>3220.1185089999999</v>
      </c>
      <c r="AE111">
        <v>3258.7389800000001</v>
      </c>
      <c r="AF111">
        <v>3276.1872739999999</v>
      </c>
      <c r="AG111">
        <v>3324.1195980000002</v>
      </c>
      <c r="AH111">
        <v>3459.7994349999999</v>
      </c>
      <c r="AI111">
        <v>3854.8333670000002</v>
      </c>
      <c r="AJ111">
        <v>4184.6928260000004</v>
      </c>
      <c r="AK111">
        <v>4307.9388609999996</v>
      </c>
      <c r="AL111">
        <v>4466.5499300000001</v>
      </c>
      <c r="AM111">
        <v>4555.8809286000005</v>
      </c>
      <c r="AN111">
        <v>48310</v>
      </c>
      <c r="AO111">
        <f t="shared" si="32"/>
        <v>6.6655319995860066E-2</v>
      </c>
      <c r="AP111">
        <f t="shared" si="33"/>
        <v>6.7454750155247364E-2</v>
      </c>
      <c r="AQ111">
        <f t="shared" si="34"/>
        <v>6.7815923701097083E-2</v>
      </c>
      <c r="AR111">
        <f t="shared" si="35"/>
        <v>6.8808105940799016E-2</v>
      </c>
      <c r="AS111">
        <f t="shared" si="36"/>
        <v>7.1616630821776023E-2</v>
      </c>
      <c r="AT111">
        <f t="shared" si="37"/>
        <v>7.9793694204098528E-2</v>
      </c>
      <c r="AU111">
        <f t="shared" si="38"/>
        <v>8.6621668929828199E-2</v>
      </c>
      <c r="AV111">
        <f t="shared" si="39"/>
        <v>8.9172818484785754E-2</v>
      </c>
      <c r="AW111">
        <f t="shared" si="40"/>
        <v>9.245601179879942E-2</v>
      </c>
      <c r="AX111">
        <f t="shared" si="41"/>
        <v>9.4305132034775419E-2</v>
      </c>
    </row>
    <row r="112" spans="26:50" x14ac:dyDescent="0.35">
      <c r="Z112" t="s">
        <v>145</v>
      </c>
      <c r="AB112" t="s">
        <v>375</v>
      </c>
      <c r="AD112">
        <v>34.796295999999998</v>
      </c>
      <c r="AE112">
        <v>34.629629999999999</v>
      </c>
      <c r="AF112">
        <v>38.651851999999998</v>
      </c>
      <c r="AG112">
        <v>40.744444000000001</v>
      </c>
      <c r="AH112">
        <v>55.614815</v>
      </c>
      <c r="AI112">
        <v>74.061153000000004</v>
      </c>
      <c r="AJ112">
        <v>65.888919999999999</v>
      </c>
      <c r="AK112">
        <v>60.466535</v>
      </c>
      <c r="AL112">
        <v>61.523097</v>
      </c>
      <c r="AM112">
        <v>62.753558939999998</v>
      </c>
      <c r="AN112">
        <v>340</v>
      </c>
      <c r="AO112">
        <f t="shared" si="32"/>
        <v>0.10234204705882352</v>
      </c>
      <c r="AP112">
        <f t="shared" si="33"/>
        <v>0.10185185294117646</v>
      </c>
      <c r="AQ112">
        <f t="shared" si="34"/>
        <v>0.11368191764705882</v>
      </c>
      <c r="AR112">
        <f t="shared" si="35"/>
        <v>0.1198366</v>
      </c>
      <c r="AS112">
        <f t="shared" si="36"/>
        <v>0.16357298529411765</v>
      </c>
      <c r="AT112">
        <f t="shared" si="37"/>
        <v>0.2178269205882353</v>
      </c>
      <c r="AU112">
        <f t="shared" si="38"/>
        <v>0.19379094117647058</v>
      </c>
      <c r="AV112">
        <f t="shared" si="39"/>
        <v>0.17784274999999999</v>
      </c>
      <c r="AW112">
        <f t="shared" si="40"/>
        <v>0.18095028529411764</v>
      </c>
      <c r="AX112">
        <f t="shared" si="41"/>
        <v>0.184569291</v>
      </c>
    </row>
    <row r="113" spans="26:50" x14ac:dyDescent="0.35">
      <c r="Z113" t="s">
        <v>171</v>
      </c>
      <c r="AB113" t="s">
        <v>375</v>
      </c>
      <c r="AD113">
        <v>696.59049400000004</v>
      </c>
      <c r="AE113">
        <v>815.74100199999998</v>
      </c>
      <c r="AF113">
        <v>854.57125599999995</v>
      </c>
      <c r="AG113">
        <v>852.97385799999995</v>
      </c>
      <c r="AH113">
        <v>830.12927300000001</v>
      </c>
      <c r="AI113">
        <v>895.63865099999998</v>
      </c>
      <c r="AJ113">
        <v>928.91776100000004</v>
      </c>
      <c r="AK113">
        <v>982.10016499999995</v>
      </c>
      <c r="AL113">
        <v>1036.893186</v>
      </c>
      <c r="AM113">
        <v>1057.63104972</v>
      </c>
      <c r="AN113">
        <v>10830</v>
      </c>
      <c r="AO113">
        <f t="shared" si="32"/>
        <v>6.4320451892890124E-2</v>
      </c>
      <c r="AP113">
        <f t="shared" si="33"/>
        <v>7.5322345521698988E-2</v>
      </c>
      <c r="AQ113">
        <f t="shared" si="34"/>
        <v>7.8907779870729444E-2</v>
      </c>
      <c r="AR113">
        <f t="shared" si="35"/>
        <v>7.8760282363804238E-2</v>
      </c>
      <c r="AS113">
        <f t="shared" si="36"/>
        <v>7.6650902400738685E-2</v>
      </c>
      <c r="AT113">
        <f t="shared" si="37"/>
        <v>8.2699783102493069E-2</v>
      </c>
      <c r="AU113">
        <f t="shared" si="38"/>
        <v>8.5772646445060025E-2</v>
      </c>
      <c r="AV113">
        <f t="shared" si="39"/>
        <v>9.0683302400738686E-2</v>
      </c>
      <c r="AW113">
        <f t="shared" si="40"/>
        <v>9.5742676454293629E-2</v>
      </c>
      <c r="AX113">
        <f t="shared" si="41"/>
        <v>9.7657529983379496E-2</v>
      </c>
    </row>
    <row r="114" spans="26:50" x14ac:dyDescent="0.35">
      <c r="Z114" t="s">
        <v>273</v>
      </c>
      <c r="AB114" t="s">
        <v>375</v>
      </c>
      <c r="AD114">
        <v>9.8777779999999993</v>
      </c>
      <c r="AE114">
        <v>11.162963</v>
      </c>
      <c r="AF114">
        <v>10.459258999999999</v>
      </c>
      <c r="AG114">
        <v>9.9555559999999996</v>
      </c>
      <c r="AH114">
        <v>9.8259260000000008</v>
      </c>
      <c r="AI114">
        <v>9.5074070000000006</v>
      </c>
      <c r="AJ114">
        <v>8.7962959999999999</v>
      </c>
      <c r="AK114">
        <v>11.059259000000001</v>
      </c>
      <c r="AL114">
        <v>11.666667</v>
      </c>
      <c r="AM114">
        <v>11.90000034</v>
      </c>
      <c r="AN114">
        <v>260</v>
      </c>
      <c r="AO114">
        <f t="shared" si="32"/>
        <v>3.7991453846153843E-2</v>
      </c>
      <c r="AP114">
        <f t="shared" si="33"/>
        <v>4.2934473076923073E-2</v>
      </c>
      <c r="AQ114">
        <f t="shared" si="34"/>
        <v>4.0227919230769231E-2</v>
      </c>
      <c r="AR114">
        <f t="shared" si="35"/>
        <v>3.8290600000000001E-2</v>
      </c>
      <c r="AS114">
        <f t="shared" si="36"/>
        <v>3.779202307692308E-2</v>
      </c>
      <c r="AT114">
        <f t="shared" si="37"/>
        <v>3.6566950000000001E-2</v>
      </c>
      <c r="AU114">
        <f t="shared" si="38"/>
        <v>3.3831907692307692E-2</v>
      </c>
      <c r="AV114">
        <f t="shared" si="39"/>
        <v>4.253561153846154E-2</v>
      </c>
      <c r="AW114">
        <f t="shared" si="40"/>
        <v>4.4871796153846157E-2</v>
      </c>
      <c r="AX114">
        <f t="shared" si="41"/>
        <v>4.5769232076923079E-2</v>
      </c>
    </row>
    <row r="115" spans="26:50" x14ac:dyDescent="0.35">
      <c r="Z115" t="s">
        <v>635</v>
      </c>
      <c r="AB115" t="s">
        <v>375</v>
      </c>
      <c r="AD115">
        <v>30.612013999999999</v>
      </c>
      <c r="AE115">
        <v>26.827992999999999</v>
      </c>
      <c r="AF115">
        <v>27.726306999999998</v>
      </c>
      <c r="AG115">
        <v>31.948395000000001</v>
      </c>
      <c r="AH115">
        <v>28.876327</v>
      </c>
      <c r="AI115">
        <v>30.260023</v>
      </c>
      <c r="AJ115">
        <v>29.989059000000001</v>
      </c>
      <c r="AK115">
        <v>27.085937999999999</v>
      </c>
      <c r="AL115">
        <v>29.759194000000001</v>
      </c>
      <c r="AM115">
        <v>30.354377880000001</v>
      </c>
      <c r="AN115">
        <v>610</v>
      </c>
      <c r="AO115">
        <f t="shared" si="32"/>
        <v>5.0183629508196721E-2</v>
      </c>
      <c r="AP115">
        <f t="shared" si="33"/>
        <v>4.3980316393442624E-2</v>
      </c>
      <c r="AQ115">
        <f t="shared" si="34"/>
        <v>4.5452962295081965E-2</v>
      </c>
      <c r="AR115">
        <f t="shared" si="35"/>
        <v>5.237441803278689E-2</v>
      </c>
      <c r="AS115">
        <f t="shared" si="36"/>
        <v>4.7338240983606554E-2</v>
      </c>
      <c r="AT115">
        <f t="shared" si="37"/>
        <v>4.9606595081967214E-2</v>
      </c>
      <c r="AU115">
        <f t="shared" si="38"/>
        <v>4.9162391803278693E-2</v>
      </c>
      <c r="AV115">
        <f t="shared" si="39"/>
        <v>4.4403177049180328E-2</v>
      </c>
      <c r="AW115">
        <f t="shared" si="40"/>
        <v>4.8785563934426228E-2</v>
      </c>
      <c r="AX115">
        <f t="shared" si="41"/>
        <v>4.9761275213114756E-2</v>
      </c>
    </row>
    <row r="116" spans="26:50" x14ac:dyDescent="0.35">
      <c r="Z116" t="s">
        <v>321</v>
      </c>
      <c r="AB116" t="s">
        <v>375</v>
      </c>
      <c r="AD116">
        <v>153.73168200000001</v>
      </c>
      <c r="AE116">
        <v>166.50206700000001</v>
      </c>
      <c r="AF116">
        <v>164.62252000000001</v>
      </c>
      <c r="AG116">
        <v>197.19193799999999</v>
      </c>
      <c r="AH116">
        <v>203.607595</v>
      </c>
      <c r="AI116">
        <v>263.12919699999998</v>
      </c>
      <c r="AJ116">
        <v>251.70114799999999</v>
      </c>
      <c r="AK116">
        <v>277.50633499999998</v>
      </c>
      <c r="AL116">
        <v>246.11445000000001</v>
      </c>
      <c r="AM116">
        <v>251.03673900000001</v>
      </c>
      <c r="AN116">
        <v>5130</v>
      </c>
      <c r="AO116">
        <f t="shared" si="32"/>
        <v>2.9967189473684212E-2</v>
      </c>
      <c r="AP116">
        <f t="shared" si="33"/>
        <v>3.2456543274853804E-2</v>
      </c>
      <c r="AQ116">
        <f t="shared" si="34"/>
        <v>3.2090159844054583E-2</v>
      </c>
      <c r="AR116">
        <f t="shared" si="35"/>
        <v>3.8438974269005846E-2</v>
      </c>
      <c r="AS116">
        <f t="shared" si="36"/>
        <v>3.9689589668615986E-2</v>
      </c>
      <c r="AT116">
        <f t="shared" si="37"/>
        <v>5.1292241130604287E-2</v>
      </c>
      <c r="AU116">
        <f t="shared" si="38"/>
        <v>4.9064551267056528E-2</v>
      </c>
      <c r="AV116">
        <f t="shared" si="39"/>
        <v>5.4094802144249506E-2</v>
      </c>
      <c r="AW116">
        <f t="shared" si="40"/>
        <v>4.7975526315789475E-2</v>
      </c>
      <c r="AX116">
        <f t="shared" si="41"/>
        <v>4.8935036842105269E-2</v>
      </c>
    </row>
    <row r="117" spans="26:50" x14ac:dyDescent="0.35">
      <c r="Z117" t="s">
        <v>329</v>
      </c>
      <c r="AB117" t="s">
        <v>376</v>
      </c>
      <c r="AD117">
        <v>10129.61852</v>
      </c>
      <c r="AE117">
        <v>13373.600211999999</v>
      </c>
      <c r="AF117">
        <v>13738.530472</v>
      </c>
      <c r="AG117">
        <v>16106.343049999999</v>
      </c>
      <c r="AH117">
        <v>13556.794583999999</v>
      </c>
      <c r="AI117">
        <v>10977.766895999999</v>
      </c>
      <c r="AJ117">
        <v>10946.629977000001</v>
      </c>
      <c r="AK117">
        <v>11428.112165</v>
      </c>
      <c r="AL117">
        <v>13262.884935</v>
      </c>
      <c r="AM117">
        <v>13528.142633700001</v>
      </c>
      <c r="AN117">
        <v>579290</v>
      </c>
      <c r="AO117">
        <f t="shared" si="32"/>
        <v>1.7486265117644013E-2</v>
      </c>
      <c r="AP117">
        <f t="shared" si="33"/>
        <v>2.3086192083412452E-2</v>
      </c>
      <c r="AQ117">
        <f t="shared" si="34"/>
        <v>2.3716153346337757E-2</v>
      </c>
      <c r="AR117">
        <f t="shared" si="35"/>
        <v>2.7803592414852665E-2</v>
      </c>
      <c r="AS117">
        <f t="shared" si="36"/>
        <v>2.3402431569680124E-2</v>
      </c>
      <c r="AT117">
        <f t="shared" si="37"/>
        <v>1.8950382185088641E-2</v>
      </c>
      <c r="AU117">
        <f t="shared" si="38"/>
        <v>1.8896632044399179E-2</v>
      </c>
      <c r="AV117">
        <f t="shared" si="39"/>
        <v>1.9727791201298143E-2</v>
      </c>
      <c r="AW117">
        <f t="shared" si="40"/>
        <v>2.2895069714650693E-2</v>
      </c>
      <c r="AX117">
        <f t="shared" si="41"/>
        <v>2.3352971108943708E-2</v>
      </c>
    </row>
    <row r="118" spans="26:50" x14ac:dyDescent="0.35">
      <c r="Z118" t="s">
        <v>275</v>
      </c>
      <c r="AB118" t="s">
        <v>375</v>
      </c>
      <c r="AD118">
        <v>41.41037</v>
      </c>
      <c r="AE118">
        <v>43.007407000000001</v>
      </c>
      <c r="AF118">
        <v>42.704444000000002</v>
      </c>
      <c r="AG118">
        <v>46.737777999999999</v>
      </c>
      <c r="AH118">
        <v>48.077778000000002</v>
      </c>
      <c r="AI118">
        <v>47.114815</v>
      </c>
      <c r="AJ118">
        <v>53.314815000000003</v>
      </c>
      <c r="AK118">
        <v>54.925925999999997</v>
      </c>
      <c r="AL118">
        <v>58.751852</v>
      </c>
      <c r="AM118">
        <v>59.926889039999999</v>
      </c>
      <c r="AN118">
        <v>390</v>
      </c>
      <c r="AO118">
        <f t="shared" si="32"/>
        <v>0.10618043589743589</v>
      </c>
      <c r="AP118">
        <f t="shared" si="33"/>
        <v>0.11027540256410256</v>
      </c>
      <c r="AQ118">
        <f t="shared" si="34"/>
        <v>0.10949857435897437</v>
      </c>
      <c r="AR118">
        <f t="shared" si="35"/>
        <v>0.11984045641025641</v>
      </c>
      <c r="AS118">
        <f t="shared" si="36"/>
        <v>0.12327635384615385</v>
      </c>
      <c r="AT118">
        <f t="shared" si="37"/>
        <v>0.12080721794871795</v>
      </c>
      <c r="AU118">
        <f t="shared" si="38"/>
        <v>0.13670465384615385</v>
      </c>
      <c r="AV118">
        <f t="shared" si="39"/>
        <v>0.14083570769230769</v>
      </c>
      <c r="AW118">
        <f t="shared" si="40"/>
        <v>0.15064577435897436</v>
      </c>
      <c r="AX118">
        <f t="shared" si="41"/>
        <v>0.15365868984615386</v>
      </c>
    </row>
    <row r="123" spans="26:50" x14ac:dyDescent="0.35">
      <c r="AC123">
        <v>2010</v>
      </c>
      <c r="AD123">
        <f>AC123+1</f>
        <v>2011</v>
      </c>
      <c r="AE123">
        <f t="shared" ref="AE123:AL123" si="42">AD123+1</f>
        <v>2012</v>
      </c>
      <c r="AF123">
        <f t="shared" si="42"/>
        <v>2013</v>
      </c>
      <c r="AG123">
        <f t="shared" si="42"/>
        <v>2014</v>
      </c>
      <c r="AH123">
        <f t="shared" si="42"/>
        <v>2015</v>
      </c>
      <c r="AI123">
        <f t="shared" si="42"/>
        <v>2016</v>
      </c>
      <c r="AJ123">
        <f t="shared" si="42"/>
        <v>2017</v>
      </c>
      <c r="AK123">
        <f t="shared" si="42"/>
        <v>2018</v>
      </c>
      <c r="AL123">
        <f t="shared" si="42"/>
        <v>2019</v>
      </c>
    </row>
    <row r="124" spans="26:50" x14ac:dyDescent="0.35">
      <c r="AB124" t="s">
        <v>366</v>
      </c>
      <c r="AC124">
        <f>SUMIFS(AO$4:AO$118,$AB$4:$AB$118,$AB124)/COUNTIFS($AB$4:$AB$118,$AB124)</f>
        <v>0.10453569337607539</v>
      </c>
      <c r="AD124">
        <f t="shared" ref="AD124:AL134" si="43">SUMIFS(AP$4:AP$118,$AB$4:$AB$118,$AB124)/COUNTIFS($AB$4:$AB$118,$AB124)</f>
        <v>0.11242916770457387</v>
      </c>
      <c r="AE124">
        <f t="shared" si="43"/>
        <v>0.11155842078243763</v>
      </c>
      <c r="AF124">
        <f t="shared" si="43"/>
        <v>0.12805049266724164</v>
      </c>
      <c r="AG124">
        <f t="shared" si="43"/>
        <v>0.14012657529653624</v>
      </c>
      <c r="AH124">
        <f t="shared" si="43"/>
        <v>0.15683333664987725</v>
      </c>
      <c r="AI124">
        <f t="shared" si="43"/>
        <v>0.16650185292860745</v>
      </c>
      <c r="AJ124">
        <f t="shared" si="43"/>
        <v>0.17436611860360382</v>
      </c>
      <c r="AK124">
        <f t="shared" si="43"/>
        <v>0.19423448481538549</v>
      </c>
      <c r="AL124">
        <f t="shared" si="43"/>
        <v>0.19811917451169322</v>
      </c>
    </row>
    <row r="125" spans="26:50" x14ac:dyDescent="0.35">
      <c r="AB125" t="s">
        <v>368</v>
      </c>
      <c r="AC125">
        <f t="shared" ref="AC125:AC134" si="44">SUMIFS(AO$4:AO$118,$AB$4:$AB$118,$AB125)/COUNTIFS($AB$4:$AB$118,$AB125)</f>
        <v>1.6578449479976214E-2</v>
      </c>
      <c r="AD125">
        <f t="shared" si="43"/>
        <v>1.8795238254363914E-2</v>
      </c>
      <c r="AE125">
        <f t="shared" si="43"/>
        <v>1.8499945782569645E-2</v>
      </c>
      <c r="AF125">
        <f t="shared" si="43"/>
        <v>1.9572222144854143E-2</v>
      </c>
      <c r="AG125">
        <f t="shared" si="43"/>
        <v>2.0067182302898653E-2</v>
      </c>
      <c r="AH125">
        <f t="shared" si="43"/>
        <v>2.0328483010767298E-2</v>
      </c>
      <c r="AI125">
        <f t="shared" si="43"/>
        <v>1.8640725608364182E-2</v>
      </c>
      <c r="AJ125">
        <f t="shared" si="43"/>
        <v>1.722591117508461E-2</v>
      </c>
      <c r="AK125">
        <f t="shared" si="43"/>
        <v>1.8888070654868243E-2</v>
      </c>
      <c r="AL125">
        <f t="shared" si="43"/>
        <v>1.9265832067965605E-2</v>
      </c>
    </row>
    <row r="126" spans="26:50" x14ac:dyDescent="0.35">
      <c r="AB126" t="s">
        <v>371</v>
      </c>
      <c r="AC126">
        <f t="shared" si="44"/>
        <v>2.539939746972382E-2</v>
      </c>
      <c r="AD126">
        <f t="shared" si="43"/>
        <v>2.7236787616634894E-2</v>
      </c>
      <c r="AE126">
        <f t="shared" si="43"/>
        <v>2.9864138193545626E-2</v>
      </c>
      <c r="AF126">
        <f t="shared" si="43"/>
        <v>3.2074183763696244E-2</v>
      </c>
      <c r="AG126">
        <f t="shared" si="43"/>
        <v>3.0471740365638045E-2</v>
      </c>
      <c r="AH126">
        <f t="shared" si="43"/>
        <v>2.8628388858484569E-2</v>
      </c>
      <c r="AI126">
        <f t="shared" si="43"/>
        <v>3.1025702597205485E-2</v>
      </c>
      <c r="AJ126">
        <f t="shared" si="43"/>
        <v>3.4180408907121526E-2</v>
      </c>
      <c r="AK126">
        <f t="shared" si="43"/>
        <v>3.2193534607528031E-2</v>
      </c>
      <c r="AL126">
        <f t="shared" si="43"/>
        <v>3.2837405299678595E-2</v>
      </c>
    </row>
    <row r="127" spans="26:50" x14ac:dyDescent="0.35">
      <c r="AB127" t="s">
        <v>26</v>
      </c>
      <c r="AC127">
        <f t="shared" si="44"/>
        <v>2.1235876090974545E-2</v>
      </c>
      <c r="AD127">
        <f t="shared" si="43"/>
        <v>2.3675042626399925E-2</v>
      </c>
      <c r="AE127">
        <f t="shared" si="43"/>
        <v>2.4783118939467379E-2</v>
      </c>
      <c r="AF127">
        <f t="shared" si="43"/>
        <v>2.6539985600289605E-2</v>
      </c>
      <c r="AG127">
        <f t="shared" si="43"/>
        <v>2.6981070809403439E-2</v>
      </c>
      <c r="AH127">
        <f t="shared" si="43"/>
        <v>2.5090793430176391E-2</v>
      </c>
      <c r="AI127">
        <f t="shared" si="43"/>
        <v>2.5368051879150304E-2</v>
      </c>
      <c r="AJ127">
        <f t="shared" si="43"/>
        <v>2.6801430518528291E-2</v>
      </c>
      <c r="AK127">
        <f t="shared" si="43"/>
        <v>2.7476077891611314E-2</v>
      </c>
      <c r="AL127">
        <f t="shared" si="43"/>
        <v>2.8025599449443536E-2</v>
      </c>
    </row>
    <row r="128" spans="26:50" x14ac:dyDescent="0.35">
      <c r="AB128" t="s">
        <v>375</v>
      </c>
      <c r="AC128">
        <f t="shared" si="44"/>
        <v>3.7554503082120799E-2</v>
      </c>
      <c r="AD128">
        <f t="shared" si="43"/>
        <v>3.9567463708222381E-2</v>
      </c>
      <c r="AE128">
        <f t="shared" si="43"/>
        <v>4.0547507898951264E-2</v>
      </c>
      <c r="AF128">
        <f t="shared" si="43"/>
        <v>4.2428422411718188E-2</v>
      </c>
      <c r="AG128">
        <f t="shared" si="43"/>
        <v>4.4209113409695397E-2</v>
      </c>
      <c r="AH128">
        <f t="shared" si="43"/>
        <v>4.64954519781366E-2</v>
      </c>
      <c r="AI128">
        <f t="shared" si="43"/>
        <v>4.6765651776662427E-2</v>
      </c>
      <c r="AJ128">
        <f t="shared" si="43"/>
        <v>4.775759157057765E-2</v>
      </c>
      <c r="AK128">
        <f t="shared" si="43"/>
        <v>4.8886886935631632E-2</v>
      </c>
      <c r="AL128">
        <f t="shared" si="43"/>
        <v>4.9864624674344271E-2</v>
      </c>
    </row>
    <row r="129" spans="28:38" x14ac:dyDescent="0.35">
      <c r="AB129" t="s">
        <v>376</v>
      </c>
      <c r="AC129">
        <f t="shared" si="44"/>
        <v>4.4991861623722623E-2</v>
      </c>
      <c r="AD129">
        <f t="shared" si="43"/>
        <v>5.0014970580965733E-2</v>
      </c>
      <c r="AE129">
        <f t="shared" si="43"/>
        <v>4.8567776173150071E-2</v>
      </c>
      <c r="AF129">
        <f t="shared" si="43"/>
        <v>4.9694799041166221E-2</v>
      </c>
      <c r="AG129">
        <f t="shared" si="43"/>
        <v>5.1329789177321325E-2</v>
      </c>
      <c r="AH129">
        <f t="shared" si="43"/>
        <v>4.6799551939771013E-2</v>
      </c>
      <c r="AI129">
        <f t="shared" si="43"/>
        <v>4.4599628417801317E-2</v>
      </c>
      <c r="AJ129">
        <f t="shared" si="43"/>
        <v>4.5547133841108089E-2</v>
      </c>
      <c r="AK129">
        <f t="shared" si="43"/>
        <v>4.8393234883586052E-2</v>
      </c>
      <c r="AL129">
        <f t="shared" si="43"/>
        <v>4.9361099581257763E-2</v>
      </c>
    </row>
    <row r="130" spans="28:38" x14ac:dyDescent="0.35">
      <c r="AB130" t="s">
        <v>388</v>
      </c>
      <c r="AC130">
        <f t="shared" si="44"/>
        <v>5.1927796460959477E-2</v>
      </c>
      <c r="AD130">
        <f t="shared" si="43"/>
        <v>6.2532529968792952E-2</v>
      </c>
      <c r="AE130">
        <f t="shared" si="43"/>
        <v>6.489083181731807E-2</v>
      </c>
      <c r="AF130">
        <f t="shared" si="43"/>
        <v>6.541599015107108E-2</v>
      </c>
      <c r="AG130">
        <f t="shared" si="43"/>
        <v>6.5984798752589224E-2</v>
      </c>
      <c r="AH130">
        <f t="shared" si="43"/>
        <v>6.093699545338057E-2</v>
      </c>
      <c r="AI130">
        <f t="shared" si="43"/>
        <v>6.1399142528584791E-2</v>
      </c>
      <c r="AJ130">
        <f t="shared" si="43"/>
        <v>6.3763146055827558E-2</v>
      </c>
      <c r="AK130">
        <f t="shared" si="43"/>
        <v>6.5888697209935038E-2</v>
      </c>
      <c r="AL130">
        <f t="shared" si="43"/>
        <v>6.7206471154133723E-2</v>
      </c>
    </row>
    <row r="131" spans="28:38" x14ac:dyDescent="0.35">
      <c r="AB131" t="s">
        <v>405</v>
      </c>
      <c r="AC131">
        <f t="shared" si="44"/>
        <v>9.6138620839027432E-3</v>
      </c>
      <c r="AD131">
        <f t="shared" si="43"/>
        <v>1.1620021532622472E-2</v>
      </c>
      <c r="AE131">
        <f t="shared" si="43"/>
        <v>1.2901095938740895E-2</v>
      </c>
      <c r="AF131">
        <f t="shared" si="43"/>
        <v>1.3675828171296844E-2</v>
      </c>
      <c r="AG131">
        <f t="shared" si="43"/>
        <v>1.3642578304518616E-2</v>
      </c>
      <c r="AH131">
        <f t="shared" si="43"/>
        <v>1.2419756347213722E-2</v>
      </c>
      <c r="AI131">
        <f t="shared" si="43"/>
        <v>1.4203526833945958E-2</v>
      </c>
      <c r="AJ131">
        <f t="shared" si="43"/>
        <v>1.5215217489242604E-2</v>
      </c>
      <c r="AK131">
        <f t="shared" si="43"/>
        <v>1.5962505101050396E-2</v>
      </c>
      <c r="AL131">
        <f t="shared" si="43"/>
        <v>1.6281755203071402E-2</v>
      </c>
    </row>
    <row r="132" spans="28:38" x14ac:dyDescent="0.35">
      <c r="AB132" t="s">
        <v>420</v>
      </c>
      <c r="AC132">
        <f t="shared" si="44"/>
        <v>1.282816918361203E-2</v>
      </c>
      <c r="AD132">
        <f t="shared" si="43"/>
        <v>1.7047494497114214E-2</v>
      </c>
      <c r="AE132">
        <f t="shared" si="43"/>
        <v>1.8426414593213994E-2</v>
      </c>
      <c r="AF132">
        <f t="shared" si="43"/>
        <v>1.9129006590683811E-2</v>
      </c>
      <c r="AG132">
        <f t="shared" si="43"/>
        <v>2.1272658340276123E-2</v>
      </c>
      <c r="AH132">
        <f t="shared" si="43"/>
        <v>2.2440409642964471E-2</v>
      </c>
      <c r="AI132">
        <f t="shared" si="43"/>
        <v>2.2052462638121901E-2</v>
      </c>
      <c r="AJ132">
        <f t="shared" si="43"/>
        <v>1.6546679600475844E-2</v>
      </c>
      <c r="AK132">
        <f t="shared" si="43"/>
        <v>1.4003368282398149E-2</v>
      </c>
      <c r="AL132">
        <f t="shared" si="43"/>
        <v>1.4283435648046114E-2</v>
      </c>
    </row>
    <row r="133" spans="28:38" x14ac:dyDescent="0.35">
      <c r="AB133" t="s">
        <v>416</v>
      </c>
      <c r="AC133">
        <f t="shared" si="44"/>
        <v>7.6168345517981753E-2</v>
      </c>
      <c r="AD133">
        <f t="shared" si="43"/>
        <v>8.3850708708112884E-2</v>
      </c>
      <c r="AE133">
        <f t="shared" si="43"/>
        <v>0.10555863184955142</v>
      </c>
      <c r="AF133">
        <f t="shared" si="43"/>
        <v>0.1012174962905452</v>
      </c>
      <c r="AG133">
        <f t="shared" si="43"/>
        <v>8.5568775513764281E-2</v>
      </c>
      <c r="AH133">
        <f t="shared" si="43"/>
        <v>8.1285482576106127E-2</v>
      </c>
      <c r="AI133">
        <f t="shared" si="43"/>
        <v>9.4359670492101838E-2</v>
      </c>
      <c r="AJ133">
        <f t="shared" si="43"/>
        <v>0.10014505216451959</v>
      </c>
      <c r="AK133">
        <f t="shared" si="43"/>
        <v>9.9948131379687125E-2</v>
      </c>
      <c r="AL133">
        <f t="shared" si="43"/>
        <v>0.10194709400728089</v>
      </c>
    </row>
    <row r="134" spans="28:38" x14ac:dyDescent="0.35">
      <c r="AB134" t="s">
        <v>397</v>
      </c>
      <c r="AC134">
        <f t="shared" si="44"/>
        <v>5.4295429014650221E-4</v>
      </c>
      <c r="AD134">
        <f t="shared" si="43"/>
        <v>6.9065725688097017E-4</v>
      </c>
      <c r="AE134">
        <f t="shared" si="43"/>
        <v>8.9080937266664949E-4</v>
      </c>
      <c r="AF134">
        <f t="shared" si="43"/>
        <v>1.0863890548160355E-3</v>
      </c>
      <c r="AG134">
        <f t="shared" si="43"/>
        <v>1.0499537217745049E-3</v>
      </c>
      <c r="AH134">
        <f t="shared" si="43"/>
        <v>1.0101295514817581E-3</v>
      </c>
      <c r="AI134">
        <f t="shared" si="43"/>
        <v>8.417175487267953E-4</v>
      </c>
      <c r="AJ134">
        <f t="shared" si="43"/>
        <v>7.6140893496228022E-4</v>
      </c>
      <c r="AK134">
        <f t="shared" si="43"/>
        <v>9.1351696941218872E-4</v>
      </c>
      <c r="AL134">
        <f t="shared" si="43"/>
        <v>9.3178730880043249E-4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DAEE1-1873-4422-B6EF-2FE367D1DFCD}">
  <sheetPr>
    <tabColor theme="5" tint="0.79998168889431442"/>
  </sheetPr>
  <dimension ref="B1:N70"/>
  <sheetViews>
    <sheetView topLeftCell="A27" zoomScale="60" zoomScaleNormal="60" workbookViewId="0">
      <selection activeCell="B44" sqref="B44"/>
    </sheetView>
  </sheetViews>
  <sheetFormatPr defaultRowHeight="14.5" x14ac:dyDescent="0.35"/>
  <sheetData>
    <row r="1" spans="2:14" x14ac:dyDescent="0.35">
      <c r="B1" t="s">
        <v>792</v>
      </c>
    </row>
    <row r="3" spans="2:14" x14ac:dyDescent="0.35">
      <c r="B3" s="28" t="s">
        <v>768</v>
      </c>
    </row>
    <row r="4" spans="2:14" x14ac:dyDescent="0.35">
      <c r="B4" s="17"/>
    </row>
    <row r="5" spans="2:14" x14ac:dyDescent="0.35">
      <c r="B5" s="139" t="s">
        <v>769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</row>
    <row r="6" spans="2:14" ht="15" thickBot="1" x14ac:dyDescent="0.4">
      <c r="B6" s="137">
        <v>1980</v>
      </c>
      <c r="C6" s="137"/>
      <c r="D6" s="19">
        <v>1990</v>
      </c>
      <c r="E6" s="19">
        <v>2000</v>
      </c>
      <c r="F6" s="20">
        <v>2005</v>
      </c>
      <c r="G6" s="20">
        <v>2010</v>
      </c>
      <c r="H6" s="19">
        <v>2011</v>
      </c>
      <c r="I6" s="19">
        <v>1980</v>
      </c>
      <c r="J6" s="19">
        <v>1990</v>
      </c>
      <c r="K6" s="19">
        <v>2000</v>
      </c>
      <c r="L6" s="19">
        <v>2005</v>
      </c>
      <c r="M6" s="19">
        <v>2010</v>
      </c>
      <c r="N6" s="19">
        <v>2011</v>
      </c>
    </row>
    <row r="7" spans="2:14" x14ac:dyDescent="0.35">
      <c r="B7" s="140" t="s">
        <v>760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2:14" ht="24" x14ac:dyDescent="0.35">
      <c r="B8" s="21" t="s">
        <v>761</v>
      </c>
      <c r="C8" s="18">
        <v>10.86</v>
      </c>
      <c r="D8" s="18">
        <v>13.83</v>
      </c>
      <c r="E8" s="18">
        <v>16.489999999999998</v>
      </c>
      <c r="F8" s="22">
        <v>16.91</v>
      </c>
      <c r="G8" s="22">
        <v>18.09</v>
      </c>
      <c r="H8" s="18">
        <v>18.02</v>
      </c>
      <c r="I8" s="18">
        <v>60.9</v>
      </c>
      <c r="J8" s="18">
        <v>60.6</v>
      </c>
      <c r="K8" s="18">
        <v>59</v>
      </c>
      <c r="L8" s="18">
        <v>56</v>
      </c>
      <c r="M8" s="18">
        <v>48.2</v>
      </c>
      <c r="N8" s="18">
        <v>47.3</v>
      </c>
    </row>
    <row r="9" spans="2:14" ht="24" x14ac:dyDescent="0.35">
      <c r="B9" s="23" t="s">
        <v>762</v>
      </c>
      <c r="C9" s="25">
        <v>2.86</v>
      </c>
      <c r="D9" s="25">
        <v>3.67</v>
      </c>
      <c r="E9" s="25">
        <v>4.34</v>
      </c>
      <c r="F9" s="24">
        <v>4.72</v>
      </c>
      <c r="G9" s="24">
        <v>4.4000000000000004</v>
      </c>
      <c r="H9" s="25">
        <v>4.4000000000000004</v>
      </c>
      <c r="I9" s="25">
        <v>26.3</v>
      </c>
      <c r="J9" s="25">
        <v>26.6</v>
      </c>
      <c r="K9" s="25">
        <v>26.3</v>
      </c>
      <c r="L9" s="25">
        <v>27.9</v>
      </c>
      <c r="M9" s="25">
        <v>24.3</v>
      </c>
      <c r="N9" s="25">
        <v>24.4</v>
      </c>
    </row>
    <row r="10" spans="2:14" x14ac:dyDescent="0.35">
      <c r="B10" s="23" t="s">
        <v>173</v>
      </c>
      <c r="C10" s="25">
        <v>2.1800000000000002</v>
      </c>
      <c r="D10" s="25">
        <v>2.69</v>
      </c>
      <c r="E10" s="25">
        <v>3.07</v>
      </c>
      <c r="F10" s="24">
        <v>3.33</v>
      </c>
      <c r="G10" s="24">
        <v>3.46</v>
      </c>
      <c r="H10" s="25">
        <v>3.47</v>
      </c>
      <c r="I10" s="25">
        <v>20.100000000000001</v>
      </c>
      <c r="J10" s="25">
        <v>19.5</v>
      </c>
      <c r="K10" s="25">
        <v>18.600000000000001</v>
      </c>
      <c r="L10" s="25">
        <v>19.7</v>
      </c>
      <c r="M10" s="25">
        <v>19.100000000000001</v>
      </c>
      <c r="N10" s="25">
        <v>19.2</v>
      </c>
    </row>
    <row r="11" spans="2:14" x14ac:dyDescent="0.35">
      <c r="B11" s="23" t="s">
        <v>139</v>
      </c>
      <c r="C11" s="25">
        <v>0.61</v>
      </c>
      <c r="D11" s="25">
        <v>0.83</v>
      </c>
      <c r="E11" s="25">
        <v>0.99</v>
      </c>
      <c r="F11" s="24">
        <v>0.97</v>
      </c>
      <c r="G11" s="24">
        <v>1.27</v>
      </c>
      <c r="H11" s="25">
        <v>1.19</v>
      </c>
      <c r="I11" s="25">
        <v>5.7</v>
      </c>
      <c r="J11" s="25">
        <v>6</v>
      </c>
      <c r="K11" s="25">
        <v>6</v>
      </c>
      <c r="L11" s="25">
        <v>5.8</v>
      </c>
      <c r="M11" s="25">
        <v>7</v>
      </c>
      <c r="N11" s="25">
        <v>6.6</v>
      </c>
    </row>
    <row r="12" spans="2:14" x14ac:dyDescent="0.35">
      <c r="B12" s="23" t="s">
        <v>133</v>
      </c>
      <c r="C12" s="25">
        <v>0.63</v>
      </c>
      <c r="D12" s="25">
        <v>0.72</v>
      </c>
      <c r="E12" s="25">
        <v>0.88</v>
      </c>
      <c r="F12" s="24">
        <v>0.91</v>
      </c>
      <c r="G12" s="24">
        <v>1.08</v>
      </c>
      <c r="H12" s="25">
        <v>1.08</v>
      </c>
      <c r="I12" s="25">
        <v>5.8</v>
      </c>
      <c r="J12" s="25">
        <v>5.2</v>
      </c>
      <c r="K12" s="25">
        <v>5.4</v>
      </c>
      <c r="L12" s="25">
        <v>5.4</v>
      </c>
      <c r="M12" s="25">
        <v>6</v>
      </c>
      <c r="N12" s="25">
        <v>6</v>
      </c>
    </row>
    <row r="13" spans="2:14" x14ac:dyDescent="0.35">
      <c r="B13" s="23" t="s">
        <v>82</v>
      </c>
      <c r="C13" s="25">
        <v>0.68</v>
      </c>
      <c r="D13" s="25">
        <v>0.68</v>
      </c>
      <c r="E13" s="25">
        <v>0.8</v>
      </c>
      <c r="F13" s="24">
        <v>0.96</v>
      </c>
      <c r="G13" s="24">
        <v>0.99</v>
      </c>
      <c r="H13" s="25">
        <v>1.01</v>
      </c>
      <c r="I13" s="25">
        <v>6.3</v>
      </c>
      <c r="J13" s="25">
        <v>4.9000000000000004</v>
      </c>
      <c r="K13" s="25">
        <v>4.8</v>
      </c>
      <c r="L13" s="25">
        <v>5.7</v>
      </c>
      <c r="M13" s="25">
        <v>5.5</v>
      </c>
      <c r="N13" s="25">
        <v>5.6</v>
      </c>
    </row>
    <row r="14" spans="2:14" x14ac:dyDescent="0.35">
      <c r="B14" s="23" t="s">
        <v>169</v>
      </c>
      <c r="C14" s="25">
        <v>0.66</v>
      </c>
      <c r="D14" s="25">
        <v>1.08</v>
      </c>
      <c r="E14" s="25">
        <v>1.06</v>
      </c>
      <c r="F14" s="24">
        <v>0.72</v>
      </c>
      <c r="G14" s="24">
        <v>0.93</v>
      </c>
      <c r="H14" s="25">
        <v>0.99</v>
      </c>
      <c r="I14" s="25">
        <v>6</v>
      </c>
      <c r="J14" s="25">
        <v>7.8</v>
      </c>
      <c r="K14" s="25">
        <v>6.4</v>
      </c>
      <c r="L14" s="25">
        <v>4.3</v>
      </c>
      <c r="M14" s="25">
        <v>5.0999999999999996</v>
      </c>
      <c r="N14" s="25">
        <v>5.5</v>
      </c>
    </row>
    <row r="15" spans="2:14" ht="24" x14ac:dyDescent="0.35">
      <c r="B15" s="23" t="s">
        <v>263</v>
      </c>
      <c r="C15" s="25">
        <v>0.18</v>
      </c>
      <c r="D15" s="25">
        <v>0.33</v>
      </c>
      <c r="E15" s="25">
        <v>0.61</v>
      </c>
      <c r="F15" s="24">
        <v>0.56999999999999995</v>
      </c>
      <c r="G15" s="24">
        <v>0.95</v>
      </c>
      <c r="H15" s="25">
        <v>0.96</v>
      </c>
      <c r="I15" s="25">
        <v>1.7</v>
      </c>
      <c r="J15" s="25">
        <v>2.4</v>
      </c>
      <c r="K15" s="25">
        <v>3.7</v>
      </c>
      <c r="L15" s="25">
        <v>3.3</v>
      </c>
      <c r="M15" s="25">
        <v>5.3</v>
      </c>
      <c r="N15" s="25">
        <v>5.3</v>
      </c>
    </row>
    <row r="16" spans="2:14" x14ac:dyDescent="0.35">
      <c r="B16" s="23" t="s">
        <v>299</v>
      </c>
      <c r="C16" s="25">
        <v>0.16</v>
      </c>
      <c r="D16" s="25">
        <v>0.42</v>
      </c>
      <c r="E16" s="25">
        <v>0.63</v>
      </c>
      <c r="F16" s="24">
        <v>0.77</v>
      </c>
      <c r="G16" s="24">
        <v>0.95</v>
      </c>
      <c r="H16" s="25">
        <v>0.9</v>
      </c>
      <c r="I16" s="25">
        <v>1.4</v>
      </c>
      <c r="J16" s="25">
        <v>3</v>
      </c>
      <c r="K16" s="25">
        <v>3.8</v>
      </c>
      <c r="L16" s="25">
        <v>4.5</v>
      </c>
      <c r="M16" s="25">
        <v>5.3</v>
      </c>
      <c r="N16" s="25">
        <v>5</v>
      </c>
    </row>
    <row r="17" spans="2:14" ht="24" x14ac:dyDescent="0.35">
      <c r="B17" s="21" t="s">
        <v>770</v>
      </c>
      <c r="C17" s="18">
        <v>4</v>
      </c>
      <c r="D17" s="18">
        <v>5.03</v>
      </c>
      <c r="E17" s="18">
        <v>6.26</v>
      </c>
      <c r="F17" s="22">
        <v>7.51</v>
      </c>
      <c r="G17" s="22">
        <v>11.51</v>
      </c>
      <c r="H17" s="18">
        <v>11.82</v>
      </c>
      <c r="I17" s="18">
        <v>22.4</v>
      </c>
      <c r="J17" s="18">
        <v>22</v>
      </c>
      <c r="K17" s="18">
        <v>22.4</v>
      </c>
      <c r="L17" s="18">
        <v>24.9</v>
      </c>
      <c r="M17" s="18">
        <v>30.7</v>
      </c>
      <c r="N17" s="18">
        <v>31</v>
      </c>
    </row>
    <row r="18" spans="2:14" x14ac:dyDescent="0.35">
      <c r="B18" s="23" t="s">
        <v>89</v>
      </c>
      <c r="C18" s="25">
        <v>0.4</v>
      </c>
      <c r="D18" s="25">
        <v>0.57999999999999996</v>
      </c>
      <c r="E18" s="25">
        <v>1.1000000000000001</v>
      </c>
      <c r="F18" s="24">
        <v>2.14</v>
      </c>
      <c r="G18" s="24">
        <v>4.8099999999999996</v>
      </c>
      <c r="H18" s="25">
        <v>4.72</v>
      </c>
      <c r="I18" s="25">
        <v>10.1</v>
      </c>
      <c r="J18" s="25">
        <v>11.5</v>
      </c>
      <c r="K18" s="25">
        <v>17.600000000000001</v>
      </c>
      <c r="L18" s="25">
        <v>28.5</v>
      </c>
      <c r="M18" s="25">
        <v>41.8</v>
      </c>
      <c r="N18" s="25">
        <v>40</v>
      </c>
    </row>
    <row r="19" spans="2:14" x14ac:dyDescent="0.35">
      <c r="B19" s="23" t="s">
        <v>67</v>
      </c>
      <c r="C19" s="25">
        <v>1.04</v>
      </c>
      <c r="D19" s="25">
        <v>1.33</v>
      </c>
      <c r="E19" s="25">
        <v>1.36</v>
      </c>
      <c r="F19" s="24">
        <v>1.34</v>
      </c>
      <c r="G19" s="24">
        <v>1.8</v>
      </c>
      <c r="H19" s="25">
        <v>1.84</v>
      </c>
      <c r="I19" s="25">
        <v>26.1</v>
      </c>
      <c r="J19" s="25">
        <v>26.5</v>
      </c>
      <c r="K19" s="25">
        <v>21.7</v>
      </c>
      <c r="L19" s="25">
        <v>17.899999999999999</v>
      </c>
      <c r="M19" s="25">
        <v>15.7</v>
      </c>
      <c r="N19" s="25">
        <v>15.6</v>
      </c>
    </row>
    <row r="20" spans="2:14" x14ac:dyDescent="0.35">
      <c r="B20" s="23" t="s">
        <v>763</v>
      </c>
      <c r="C20" s="25">
        <v>0.26</v>
      </c>
      <c r="D20" s="25">
        <v>0.52</v>
      </c>
      <c r="E20" s="25">
        <v>0.66</v>
      </c>
      <c r="F20" s="24">
        <v>0.7</v>
      </c>
      <c r="G20" s="24">
        <v>0.87</v>
      </c>
      <c r="H20" s="25">
        <v>0.92</v>
      </c>
      <c r="I20" s="25">
        <v>6.5</v>
      </c>
      <c r="J20" s="25">
        <v>10.3</v>
      </c>
      <c r="K20" s="25">
        <v>10.6</v>
      </c>
      <c r="L20" s="25">
        <v>9.3000000000000007</v>
      </c>
      <c r="M20" s="25">
        <v>7.5</v>
      </c>
      <c r="N20" s="25">
        <v>7.8</v>
      </c>
    </row>
    <row r="21" spans="2:14" x14ac:dyDescent="0.35">
      <c r="B21" s="23" t="s">
        <v>205</v>
      </c>
      <c r="C21" s="25">
        <v>0.2</v>
      </c>
      <c r="D21" s="25">
        <v>0.3</v>
      </c>
      <c r="E21" s="25">
        <v>0.46</v>
      </c>
      <c r="F21" s="24">
        <v>0.54</v>
      </c>
      <c r="G21" s="24">
        <v>0.56999999999999995</v>
      </c>
      <c r="H21" s="25">
        <v>0.69</v>
      </c>
      <c r="I21" s="25">
        <v>5.0999999999999996</v>
      </c>
      <c r="J21" s="25">
        <v>5.9</v>
      </c>
      <c r="K21" s="25">
        <v>7.4</v>
      </c>
      <c r="L21" s="25">
        <v>7.2</v>
      </c>
      <c r="M21" s="25">
        <v>5</v>
      </c>
      <c r="N21" s="25">
        <v>5.8</v>
      </c>
    </row>
    <row r="22" spans="2:14" ht="24" x14ac:dyDescent="0.35">
      <c r="B22" s="21" t="s">
        <v>771</v>
      </c>
      <c r="C22" s="18">
        <v>2.38</v>
      </c>
      <c r="D22" s="18">
        <v>3.22</v>
      </c>
      <c r="E22" s="18">
        <v>4.34</v>
      </c>
      <c r="F22" s="22">
        <v>4.95</v>
      </c>
      <c r="G22" s="22">
        <v>6.81</v>
      </c>
      <c r="H22" s="18">
        <v>7.18</v>
      </c>
      <c r="I22" s="18">
        <v>13.3</v>
      </c>
      <c r="J22" s="18">
        <v>14.1</v>
      </c>
      <c r="K22" s="18">
        <v>15.5</v>
      </c>
      <c r="L22" s="18">
        <v>16.399999999999999</v>
      </c>
      <c r="M22" s="18">
        <v>18.2</v>
      </c>
      <c r="N22" s="18">
        <v>18.8</v>
      </c>
    </row>
    <row r="23" spans="2:14" x14ac:dyDescent="0.35">
      <c r="B23" s="23" t="s">
        <v>157</v>
      </c>
      <c r="C23" s="25">
        <v>0.65</v>
      </c>
      <c r="D23" s="25">
        <v>1.1200000000000001</v>
      </c>
      <c r="E23" s="25">
        <v>2.15</v>
      </c>
      <c r="F23" s="24">
        <v>2.42</v>
      </c>
      <c r="G23" s="24">
        <v>3.64</v>
      </c>
      <c r="H23" s="25">
        <v>3.77</v>
      </c>
      <c r="I23" s="25">
        <v>27.5</v>
      </c>
      <c r="J23" s="25">
        <v>34.9</v>
      </c>
      <c r="K23" s="25">
        <v>49.4</v>
      </c>
      <c r="L23" s="25">
        <v>48.8</v>
      </c>
      <c r="M23" s="25">
        <v>53.5</v>
      </c>
      <c r="N23" s="25">
        <v>52.5</v>
      </c>
    </row>
    <row r="24" spans="2:14" x14ac:dyDescent="0.35">
      <c r="B24" s="23" t="s">
        <v>159</v>
      </c>
      <c r="C24" s="25">
        <v>0.37</v>
      </c>
      <c r="D24" s="25">
        <v>0.45</v>
      </c>
      <c r="E24" s="25">
        <v>0.31</v>
      </c>
      <c r="F24" s="24">
        <v>0.37</v>
      </c>
      <c r="G24" s="24">
        <v>0.56000000000000005</v>
      </c>
      <c r="H24" s="25">
        <v>0.57999999999999996</v>
      </c>
      <c r="I24" s="25">
        <v>15.6</v>
      </c>
      <c r="J24" s="25">
        <v>13.8</v>
      </c>
      <c r="K24" s="25">
        <v>7.1</v>
      </c>
      <c r="L24" s="25">
        <v>7.5</v>
      </c>
      <c r="M24" s="25">
        <v>8.3000000000000007</v>
      </c>
      <c r="N24" s="25">
        <v>8</v>
      </c>
    </row>
    <row r="25" spans="2:14" x14ac:dyDescent="0.35">
      <c r="B25" s="23" t="s">
        <v>117</v>
      </c>
      <c r="C25" s="25">
        <v>0.15</v>
      </c>
      <c r="D25" s="25">
        <v>0.24</v>
      </c>
      <c r="E25" s="25">
        <v>0.28000000000000003</v>
      </c>
      <c r="F25" s="24">
        <v>0.36</v>
      </c>
      <c r="G25" s="24">
        <v>0.47</v>
      </c>
      <c r="H25" s="25">
        <v>0.5</v>
      </c>
      <c r="I25" s="25">
        <v>6.2</v>
      </c>
      <c r="J25" s="25">
        <v>7.6</v>
      </c>
      <c r="K25" s="25">
        <v>6.5</v>
      </c>
      <c r="L25" s="25">
        <v>7.2</v>
      </c>
      <c r="M25" s="25">
        <v>6.9</v>
      </c>
      <c r="N25" s="25">
        <v>6.9</v>
      </c>
    </row>
    <row r="26" spans="2:14" x14ac:dyDescent="0.35">
      <c r="B26" s="23" t="s">
        <v>237</v>
      </c>
      <c r="C26" s="25">
        <v>0.3</v>
      </c>
      <c r="D26" s="25">
        <v>0.17</v>
      </c>
      <c r="E26" s="25">
        <v>0.28000000000000003</v>
      </c>
      <c r="F26" s="24">
        <v>0.35</v>
      </c>
      <c r="G26" s="24">
        <v>0.38</v>
      </c>
      <c r="H26" s="25">
        <v>0.48</v>
      </c>
      <c r="I26" s="25">
        <v>12.8</v>
      </c>
      <c r="J26" s="25">
        <v>5.4</v>
      </c>
      <c r="K26" s="25">
        <v>6.5</v>
      </c>
      <c r="L26" s="25">
        <v>7</v>
      </c>
      <c r="M26" s="25">
        <v>5.7</v>
      </c>
      <c r="N26" s="25">
        <v>6.7</v>
      </c>
    </row>
    <row r="27" spans="2:14" ht="24" x14ac:dyDescent="0.35">
      <c r="B27" s="21" t="s">
        <v>764</v>
      </c>
      <c r="C27" s="18">
        <v>0.59</v>
      </c>
      <c r="D27" s="18">
        <v>0.75</v>
      </c>
      <c r="E27" s="18">
        <v>0.86</v>
      </c>
      <c r="F27" s="22">
        <v>0.84</v>
      </c>
      <c r="G27" s="22">
        <v>1.0900000000000001</v>
      </c>
      <c r="H27" s="18">
        <v>1.1100000000000001</v>
      </c>
      <c r="I27" s="18">
        <v>3.3</v>
      </c>
      <c r="J27" s="18">
        <v>3.3</v>
      </c>
      <c r="K27" s="18">
        <v>3.1</v>
      </c>
      <c r="L27" s="18">
        <v>2.8</v>
      </c>
      <c r="M27" s="18">
        <v>2.9</v>
      </c>
      <c r="N27" s="18">
        <v>2.9</v>
      </c>
    </row>
    <row r="28" spans="2:14" x14ac:dyDescent="0.35">
      <c r="B28" s="23" t="s">
        <v>179</v>
      </c>
      <c r="C28" s="25">
        <v>0.11</v>
      </c>
      <c r="D28" s="25">
        <v>0.17</v>
      </c>
      <c r="E28" s="25">
        <v>0.21</v>
      </c>
      <c r="F28" s="24">
        <v>0.18</v>
      </c>
      <c r="G28" s="24">
        <v>0.25</v>
      </c>
      <c r="H28" s="25">
        <v>0.26</v>
      </c>
      <c r="I28" s="25">
        <v>18.899999999999999</v>
      </c>
      <c r="J28" s="25">
        <v>23.1</v>
      </c>
      <c r="K28" s="25">
        <v>24.2</v>
      </c>
      <c r="L28" s="25">
        <v>22</v>
      </c>
      <c r="M28" s="25">
        <v>22.6</v>
      </c>
      <c r="N28" s="25">
        <v>23.1</v>
      </c>
    </row>
    <row r="29" spans="2:14" ht="24" x14ac:dyDescent="0.35">
      <c r="B29" s="23" t="s">
        <v>47</v>
      </c>
      <c r="C29" s="25">
        <v>7.0000000000000007E-2</v>
      </c>
      <c r="D29" s="25">
        <v>0.13</v>
      </c>
      <c r="E29" s="25">
        <v>0.2</v>
      </c>
      <c r="F29" s="24">
        <v>0.16</v>
      </c>
      <c r="G29" s="24">
        <v>0.19</v>
      </c>
      <c r="H29" s="25">
        <v>0.2</v>
      </c>
      <c r="I29" s="25">
        <v>12</v>
      </c>
      <c r="J29" s="25">
        <v>16.7</v>
      </c>
      <c r="K29" s="25">
        <v>23.3</v>
      </c>
      <c r="L29" s="25">
        <v>18.899999999999999</v>
      </c>
      <c r="M29" s="25">
        <v>17.100000000000001</v>
      </c>
      <c r="N29" s="25">
        <v>17.5</v>
      </c>
    </row>
    <row r="30" spans="2:14" x14ac:dyDescent="0.35">
      <c r="B30" s="23" t="s">
        <v>327</v>
      </c>
      <c r="C30" s="25">
        <v>0.01</v>
      </c>
      <c r="D30" s="25">
        <v>0.02</v>
      </c>
      <c r="E30" s="25">
        <v>0.05</v>
      </c>
      <c r="F30" s="24">
        <v>0.08</v>
      </c>
      <c r="G30" s="24">
        <v>0.12</v>
      </c>
      <c r="H30" s="25">
        <v>0.13</v>
      </c>
      <c r="I30" s="25">
        <v>2.2999999999999998</v>
      </c>
      <c r="J30" s="25">
        <v>2.7</v>
      </c>
      <c r="K30" s="25">
        <v>5.4</v>
      </c>
      <c r="L30" s="25">
        <v>10.1</v>
      </c>
      <c r="M30" s="25">
        <v>11.2</v>
      </c>
      <c r="N30" s="25">
        <v>11.2</v>
      </c>
    </row>
    <row r="31" spans="2:14" x14ac:dyDescent="0.35">
      <c r="B31" s="23" t="s">
        <v>765</v>
      </c>
      <c r="C31" s="25">
        <v>0.05</v>
      </c>
      <c r="D31" s="25">
        <v>0.03</v>
      </c>
      <c r="E31" s="25">
        <v>0.05</v>
      </c>
      <c r="F31" s="24">
        <v>0.03</v>
      </c>
      <c r="G31" s="24">
        <v>0.11</v>
      </c>
      <c r="H31" s="25">
        <v>0.09</v>
      </c>
      <c r="I31" s="25">
        <v>9</v>
      </c>
      <c r="J31" s="25">
        <v>3.8</v>
      </c>
      <c r="K31" s="25">
        <v>5.5</v>
      </c>
      <c r="L31" s="25">
        <v>4.0999999999999996</v>
      </c>
      <c r="M31" s="25">
        <v>10.4</v>
      </c>
      <c r="N31" s="25">
        <v>8.5</v>
      </c>
    </row>
    <row r="32" spans="2:14" ht="24" x14ac:dyDescent="0.35">
      <c r="B32" s="21" t="s">
        <v>772</v>
      </c>
      <c r="C32" s="18">
        <v>2.14</v>
      </c>
      <c r="D32" s="18">
        <v>3.31</v>
      </c>
      <c r="E32" s="18">
        <v>5.12</v>
      </c>
      <c r="F32" s="22">
        <v>6.69</v>
      </c>
      <c r="G32" s="22">
        <v>11.07</v>
      </c>
      <c r="H32" s="18">
        <v>11.36</v>
      </c>
      <c r="I32" s="18">
        <v>12</v>
      </c>
      <c r="J32" s="18">
        <v>14.5</v>
      </c>
      <c r="K32" s="18">
        <v>18.3</v>
      </c>
      <c r="L32" s="18">
        <v>22.1</v>
      </c>
      <c r="M32" s="18">
        <v>29.5</v>
      </c>
      <c r="N32" s="18">
        <v>29.8</v>
      </c>
    </row>
    <row r="33" spans="2:14" x14ac:dyDescent="0.35">
      <c r="B33" s="21" t="s">
        <v>31</v>
      </c>
      <c r="C33" s="18">
        <v>2.61</v>
      </c>
      <c r="D33" s="18">
        <v>2.93</v>
      </c>
      <c r="E33" s="18">
        <v>2.91</v>
      </c>
      <c r="F33" s="22">
        <v>2.94</v>
      </c>
      <c r="G33" s="22">
        <v>3.84</v>
      </c>
      <c r="H33" s="18">
        <v>3.97</v>
      </c>
      <c r="I33" s="18">
        <v>14.7</v>
      </c>
      <c r="J33" s="18">
        <v>12.8</v>
      </c>
      <c r="K33" s="18">
        <v>10.4</v>
      </c>
      <c r="L33" s="18">
        <v>9.6999999999999993</v>
      </c>
      <c r="M33" s="18">
        <v>10.199999999999999</v>
      </c>
      <c r="N33" s="18">
        <v>10.4</v>
      </c>
    </row>
    <row r="34" spans="2:14" x14ac:dyDescent="0.35">
      <c r="B34" s="21" t="s">
        <v>23</v>
      </c>
      <c r="C34" s="18">
        <v>0.69</v>
      </c>
      <c r="D34" s="18">
        <v>1.1599999999999999</v>
      </c>
      <c r="E34" s="18">
        <v>1.72</v>
      </c>
      <c r="F34" s="22">
        <v>1.77</v>
      </c>
      <c r="G34" s="22">
        <v>2.25</v>
      </c>
      <c r="H34" s="18">
        <v>2.42</v>
      </c>
      <c r="I34" s="18">
        <v>3.9</v>
      </c>
      <c r="J34" s="18">
        <v>5.0999999999999996</v>
      </c>
      <c r="K34" s="18">
        <v>6.2</v>
      </c>
      <c r="L34" s="18">
        <v>5.8</v>
      </c>
      <c r="M34" s="18">
        <v>6</v>
      </c>
      <c r="N34" s="18">
        <v>6.4</v>
      </c>
    </row>
    <row r="35" spans="2:14" x14ac:dyDescent="0.35">
      <c r="B35" s="21" t="s">
        <v>27</v>
      </c>
      <c r="C35" s="18">
        <v>1.52</v>
      </c>
      <c r="D35" s="18">
        <v>1.6</v>
      </c>
      <c r="E35" s="18">
        <v>1.71</v>
      </c>
      <c r="F35" s="22">
        <v>1.91</v>
      </c>
      <c r="G35" s="22">
        <v>2.2400000000000002</v>
      </c>
      <c r="H35" s="18">
        <v>2.35</v>
      </c>
      <c r="I35" s="18">
        <v>8.5</v>
      </c>
      <c r="J35" s="18">
        <v>7</v>
      </c>
      <c r="K35" s="18">
        <v>6.1</v>
      </c>
      <c r="L35" s="18">
        <v>6.3</v>
      </c>
      <c r="M35" s="18">
        <v>6</v>
      </c>
      <c r="N35" s="18">
        <v>6.2</v>
      </c>
    </row>
    <row r="36" spans="2:14" ht="24.5" thickBot="1" x14ac:dyDescent="0.4">
      <c r="B36" s="26" t="s">
        <v>766</v>
      </c>
      <c r="C36" s="19">
        <v>17.829999999999998</v>
      </c>
      <c r="D36" s="19">
        <v>22.83</v>
      </c>
      <c r="E36" s="19">
        <v>27.95</v>
      </c>
      <c r="F36" s="20">
        <v>30.22</v>
      </c>
      <c r="G36" s="20">
        <v>37.49</v>
      </c>
      <c r="H36" s="19">
        <v>38.130000000000003</v>
      </c>
      <c r="I36" s="19">
        <v>100</v>
      </c>
      <c r="J36" s="19">
        <v>100</v>
      </c>
      <c r="K36" s="19">
        <v>100</v>
      </c>
      <c r="L36" s="19">
        <v>100</v>
      </c>
      <c r="M36" s="19">
        <v>100</v>
      </c>
      <c r="N36" s="19">
        <v>100</v>
      </c>
    </row>
    <row r="37" spans="2:14" x14ac:dyDescent="0.35">
      <c r="B37" s="29"/>
    </row>
    <row r="38" spans="2:14" x14ac:dyDescent="0.35">
      <c r="B38" s="30" t="s">
        <v>767</v>
      </c>
    </row>
    <row r="39" spans="2:14" x14ac:dyDescent="0.35">
      <c r="B39" s="30" t="s">
        <v>773</v>
      </c>
    </row>
    <row r="44" spans="2:14" x14ac:dyDescent="0.35">
      <c r="B44" s="16" t="s">
        <v>774</v>
      </c>
    </row>
    <row r="45" spans="2:14" x14ac:dyDescent="0.35">
      <c r="B45" s="31" t="s">
        <v>775</v>
      </c>
      <c r="C45" s="32" t="s">
        <v>776</v>
      </c>
      <c r="F45" s="32" t="s">
        <v>777</v>
      </c>
    </row>
    <row r="46" spans="2:14" ht="15" thickBot="1" x14ac:dyDescent="0.4">
      <c r="B46" s="137">
        <v>1980</v>
      </c>
      <c r="C46" s="137"/>
      <c r="D46" s="20">
        <v>1990</v>
      </c>
      <c r="E46" s="20">
        <v>2000</v>
      </c>
      <c r="F46" s="20">
        <v>2005</v>
      </c>
      <c r="G46" s="19">
        <v>2010</v>
      </c>
      <c r="H46" s="33">
        <v>2011</v>
      </c>
      <c r="I46" s="19">
        <v>1980</v>
      </c>
      <c r="J46" s="20">
        <v>1990</v>
      </c>
      <c r="K46" s="20">
        <v>2000</v>
      </c>
      <c r="L46" s="20">
        <v>2005</v>
      </c>
      <c r="M46" s="19">
        <v>2010</v>
      </c>
      <c r="N46" s="19">
        <v>2011</v>
      </c>
    </row>
    <row r="47" spans="2:14" x14ac:dyDescent="0.35">
      <c r="B47" s="138" t="s">
        <v>778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</row>
    <row r="48" spans="2:14" ht="24" x14ac:dyDescent="0.35">
      <c r="B48" s="21" t="s">
        <v>770</v>
      </c>
      <c r="C48" s="18">
        <v>0.59</v>
      </c>
      <c r="D48" s="22">
        <v>0.5</v>
      </c>
      <c r="E48" s="22">
        <v>0.52</v>
      </c>
      <c r="F48" s="22">
        <v>0.52</v>
      </c>
      <c r="G48" s="18">
        <v>0.59</v>
      </c>
      <c r="H48" s="34">
        <v>0.56000000000000005</v>
      </c>
      <c r="I48" s="18">
        <v>2.69</v>
      </c>
      <c r="J48" s="22">
        <v>2.81</v>
      </c>
      <c r="K48" s="22">
        <v>3.09</v>
      </c>
      <c r="L48" s="22">
        <v>3.55</v>
      </c>
      <c r="M48" s="18">
        <v>5.22</v>
      </c>
      <c r="N48" s="18">
        <v>5.32</v>
      </c>
    </row>
    <row r="49" spans="2:14" x14ac:dyDescent="0.35">
      <c r="B49" s="23" t="s">
        <v>89</v>
      </c>
      <c r="C49" s="25">
        <v>0.2</v>
      </c>
      <c r="D49" s="24">
        <v>0.13</v>
      </c>
      <c r="E49" s="24">
        <v>0.16</v>
      </c>
      <c r="F49" s="24">
        <v>0.25</v>
      </c>
      <c r="G49" s="25">
        <v>0.39</v>
      </c>
      <c r="H49" s="23">
        <v>0.35</v>
      </c>
      <c r="I49" s="25">
        <v>0.41</v>
      </c>
      <c r="J49" s="24">
        <v>0.5</v>
      </c>
      <c r="K49" s="24">
        <v>0.86</v>
      </c>
      <c r="L49" s="24">
        <v>1.63</v>
      </c>
      <c r="M49" s="25">
        <v>3.54</v>
      </c>
      <c r="N49" s="25">
        <v>3.45</v>
      </c>
    </row>
    <row r="50" spans="2:14" x14ac:dyDescent="0.35">
      <c r="B50" s="23" t="s">
        <v>67</v>
      </c>
      <c r="C50" s="25">
        <v>0.85</v>
      </c>
      <c r="D50" s="24">
        <v>0.92</v>
      </c>
      <c r="E50" s="24">
        <v>1.5</v>
      </c>
      <c r="F50" s="24">
        <v>1.28</v>
      </c>
      <c r="G50" s="25">
        <v>1.5</v>
      </c>
      <c r="H50" s="23">
        <v>1.45</v>
      </c>
      <c r="I50" s="25">
        <v>8.56</v>
      </c>
      <c r="J50" s="24">
        <v>8.91</v>
      </c>
      <c r="K50" s="24">
        <v>7.77</v>
      </c>
      <c r="L50" s="24">
        <v>7.22</v>
      </c>
      <c r="M50" s="25">
        <v>9.24</v>
      </c>
      <c r="N50" s="25">
        <v>9.34</v>
      </c>
    </row>
    <row r="51" spans="2:14" x14ac:dyDescent="0.35">
      <c r="B51" s="23" t="s">
        <v>763</v>
      </c>
      <c r="C51" s="25">
        <v>0.55000000000000004</v>
      </c>
      <c r="D51" s="24">
        <v>0.65</v>
      </c>
      <c r="E51" s="24">
        <v>0.75</v>
      </c>
      <c r="F51" s="24">
        <v>0.86</v>
      </c>
      <c r="G51" s="25">
        <v>0.86</v>
      </c>
      <c r="H51" s="23">
        <v>0.86</v>
      </c>
      <c r="I51" s="25">
        <v>6.67</v>
      </c>
      <c r="J51" s="24">
        <v>9.2200000000000006</v>
      </c>
      <c r="K51" s="24">
        <v>10.050000000000001</v>
      </c>
      <c r="L51" s="24">
        <v>10</v>
      </c>
      <c r="M51" s="25">
        <v>11.65</v>
      </c>
      <c r="N51" s="25">
        <v>12.25</v>
      </c>
    </row>
    <row r="52" spans="2:14" x14ac:dyDescent="0.35">
      <c r="B52" s="23" t="s">
        <v>205</v>
      </c>
      <c r="C52" s="25">
        <v>0.89</v>
      </c>
      <c r="D52" s="24">
        <v>1.1399999999999999</v>
      </c>
      <c r="E52" s="24">
        <v>1.53</v>
      </c>
      <c r="F52" s="24">
        <v>1.45</v>
      </c>
      <c r="G52" s="25">
        <v>0.99</v>
      </c>
      <c r="H52" s="23">
        <v>0.99</v>
      </c>
      <c r="I52" s="25">
        <v>14.75</v>
      </c>
      <c r="J52" s="24">
        <v>16.43</v>
      </c>
      <c r="K52" s="24">
        <v>19.66</v>
      </c>
      <c r="L52" s="24">
        <v>20.86</v>
      </c>
      <c r="M52" s="25">
        <v>20.309999999999999</v>
      </c>
      <c r="N52" s="25">
        <v>23.89</v>
      </c>
    </row>
    <row r="53" spans="2:14" ht="24" x14ac:dyDescent="0.35">
      <c r="B53" s="21" t="s">
        <v>771</v>
      </c>
      <c r="C53" s="18">
        <v>0.33</v>
      </c>
      <c r="D53" s="22">
        <v>0.33</v>
      </c>
      <c r="E53" s="22">
        <v>0.34</v>
      </c>
      <c r="F53" s="22">
        <v>0.33</v>
      </c>
      <c r="G53" s="18">
        <v>0.33</v>
      </c>
      <c r="H53" s="34">
        <v>0.33</v>
      </c>
      <c r="I53" s="18">
        <v>1.85</v>
      </c>
      <c r="J53" s="22">
        <v>1.98</v>
      </c>
      <c r="K53" s="22">
        <v>2.2000000000000002</v>
      </c>
      <c r="L53" s="22">
        <v>2.2999999999999998</v>
      </c>
      <c r="M53" s="18">
        <v>2.93</v>
      </c>
      <c r="N53" s="18">
        <v>3.04</v>
      </c>
    </row>
    <row r="54" spans="2:14" x14ac:dyDescent="0.35">
      <c r="B54" s="23" t="s">
        <v>157</v>
      </c>
      <c r="C54" s="25">
        <v>0.22</v>
      </c>
      <c r="D54" s="24">
        <v>0.27</v>
      </c>
      <c r="E54" s="24">
        <v>0.38</v>
      </c>
      <c r="F54" s="24">
        <v>0.38</v>
      </c>
      <c r="G54" s="25">
        <v>0.4</v>
      </c>
      <c r="H54" s="23">
        <v>0.4</v>
      </c>
      <c r="I54" s="25">
        <v>0.94</v>
      </c>
      <c r="J54" s="24">
        <v>1.29</v>
      </c>
      <c r="K54" s="24">
        <v>2.06</v>
      </c>
      <c r="L54" s="24">
        <v>2.15</v>
      </c>
      <c r="M54" s="25">
        <v>3.02</v>
      </c>
      <c r="N54" s="25">
        <v>3.09</v>
      </c>
    </row>
    <row r="55" spans="2:14" x14ac:dyDescent="0.35">
      <c r="B55" s="23" t="s">
        <v>159</v>
      </c>
      <c r="C55" s="25">
        <v>0.41</v>
      </c>
      <c r="D55" s="24">
        <v>0.34</v>
      </c>
      <c r="E55" s="24">
        <v>0.18</v>
      </c>
      <c r="F55" s="24">
        <v>0.2</v>
      </c>
      <c r="G55" s="25">
        <v>0.2</v>
      </c>
      <c r="H55" s="23">
        <v>0.2</v>
      </c>
      <c r="I55" s="25">
        <v>2.5499999999999998</v>
      </c>
      <c r="J55" s="24">
        <v>2.4900000000000002</v>
      </c>
      <c r="K55" s="24">
        <v>1.48</v>
      </c>
      <c r="L55" s="24">
        <v>1.66</v>
      </c>
      <c r="M55" s="25">
        <v>2.34</v>
      </c>
      <c r="N55" s="25">
        <v>2.37</v>
      </c>
    </row>
    <row r="56" spans="2:14" x14ac:dyDescent="0.35">
      <c r="B56" s="23" t="s">
        <v>117</v>
      </c>
      <c r="C56" s="25">
        <v>0.48</v>
      </c>
      <c r="D56" s="24">
        <v>0.44</v>
      </c>
      <c r="E56" s="24">
        <v>0.44</v>
      </c>
      <c r="F56" s="24">
        <v>0.44</v>
      </c>
      <c r="G56" s="25">
        <v>0.44</v>
      </c>
      <c r="H56" s="23">
        <v>0.44</v>
      </c>
      <c r="I56" s="25">
        <v>3.29</v>
      </c>
      <c r="J56" s="24">
        <v>4.32</v>
      </c>
      <c r="K56" s="24">
        <v>4.29</v>
      </c>
      <c r="L56" s="24">
        <v>4.9800000000000004</v>
      </c>
      <c r="M56" s="25">
        <v>6.04</v>
      </c>
      <c r="N56" s="25">
        <v>6.28</v>
      </c>
    </row>
    <row r="57" spans="2:14" x14ac:dyDescent="0.35">
      <c r="B57" s="23" t="s">
        <v>237</v>
      </c>
      <c r="C57" s="25">
        <v>0.38</v>
      </c>
      <c r="D57" s="24">
        <v>0.2</v>
      </c>
      <c r="E57" s="24">
        <v>0.33</v>
      </c>
      <c r="F57" s="24">
        <v>0.19</v>
      </c>
      <c r="G57" s="25">
        <v>0.16</v>
      </c>
      <c r="H57" s="23">
        <v>0.19</v>
      </c>
      <c r="I57" s="25">
        <v>4.13</v>
      </c>
      <c r="J57" s="24">
        <v>1.81</v>
      </c>
      <c r="K57" s="24">
        <v>2.2999999999999998</v>
      </c>
      <c r="L57" s="24">
        <v>2.4900000000000002</v>
      </c>
      <c r="M57" s="25">
        <v>2.41</v>
      </c>
      <c r="N57" s="25">
        <v>2.95</v>
      </c>
    </row>
    <row r="58" spans="2:14" ht="24" x14ac:dyDescent="0.35">
      <c r="B58" s="21" t="s">
        <v>764</v>
      </c>
      <c r="C58" s="18">
        <v>0.5</v>
      </c>
      <c r="D58" s="22">
        <v>0.51</v>
      </c>
      <c r="E58" s="22">
        <v>0.47</v>
      </c>
      <c r="F58" s="22">
        <v>0.39</v>
      </c>
      <c r="G58" s="18">
        <v>0.39</v>
      </c>
      <c r="H58" s="34">
        <v>0.38</v>
      </c>
      <c r="I58" s="18">
        <v>1.73</v>
      </c>
      <c r="J58" s="22">
        <v>1.68</v>
      </c>
      <c r="K58" s="22">
        <v>1.49</v>
      </c>
      <c r="L58" s="22">
        <v>1.3</v>
      </c>
      <c r="M58" s="18">
        <v>1.51</v>
      </c>
      <c r="N58" s="18">
        <v>1.51</v>
      </c>
    </row>
    <row r="59" spans="2:14" x14ac:dyDescent="0.35">
      <c r="B59" s="23" t="s">
        <v>179</v>
      </c>
      <c r="C59" s="25">
        <v>1.21</v>
      </c>
      <c r="D59" s="24">
        <v>1.37</v>
      </c>
      <c r="E59" s="24">
        <v>1.3</v>
      </c>
      <c r="F59" s="24">
        <v>1.17</v>
      </c>
      <c r="G59" s="25">
        <v>1.36</v>
      </c>
      <c r="H59" s="23">
        <v>1.23</v>
      </c>
      <c r="I59" s="25">
        <v>6.9</v>
      </c>
      <c r="J59" s="24">
        <v>7.41</v>
      </c>
      <c r="K59" s="24">
        <v>6.62</v>
      </c>
      <c r="L59" s="24">
        <v>5.17</v>
      </c>
      <c r="M59" s="25">
        <v>6</v>
      </c>
      <c r="N59" s="25">
        <v>6.11</v>
      </c>
    </row>
    <row r="60" spans="2:14" ht="24" x14ac:dyDescent="0.35">
      <c r="B60" s="23" t="s">
        <v>47</v>
      </c>
      <c r="C60" s="25">
        <v>0.25</v>
      </c>
      <c r="D60" s="24">
        <v>0.34</v>
      </c>
      <c r="E60" s="24">
        <v>0.42</v>
      </c>
      <c r="F60" s="24">
        <v>0.33</v>
      </c>
      <c r="G60" s="25">
        <v>0.31</v>
      </c>
      <c r="H60" s="23">
        <v>0.31</v>
      </c>
      <c r="I60" s="25">
        <v>0.86</v>
      </c>
      <c r="J60" s="24">
        <v>1.17</v>
      </c>
      <c r="K60" s="24">
        <v>1.51</v>
      </c>
      <c r="L60" s="24">
        <v>1.1100000000000001</v>
      </c>
      <c r="M60" s="25">
        <v>1.23</v>
      </c>
      <c r="N60" s="25">
        <v>1.28</v>
      </c>
    </row>
    <row r="61" spans="2:14" x14ac:dyDescent="0.35">
      <c r="B61" s="23" t="s">
        <v>327</v>
      </c>
      <c r="C61" s="25">
        <v>0.43</v>
      </c>
      <c r="D61" s="24">
        <v>0.43</v>
      </c>
      <c r="E61" s="24">
        <v>0.73</v>
      </c>
      <c r="F61" s="24">
        <v>1.05</v>
      </c>
      <c r="G61" s="25">
        <v>1.18</v>
      </c>
      <c r="H61" s="23">
        <v>1.08</v>
      </c>
      <c r="I61" s="25">
        <v>1.1000000000000001</v>
      </c>
      <c r="J61" s="24">
        <v>1.1499999999999999</v>
      </c>
      <c r="K61" s="24">
        <v>1.89</v>
      </c>
      <c r="L61" s="24">
        <v>2.96</v>
      </c>
      <c r="M61" s="25">
        <v>3.58</v>
      </c>
      <c r="N61" s="25">
        <v>3.56</v>
      </c>
    </row>
    <row r="62" spans="2:14" x14ac:dyDescent="0.35">
      <c r="B62" s="23" t="s">
        <v>765</v>
      </c>
      <c r="C62" s="25">
        <v>1.53</v>
      </c>
      <c r="D62" s="24">
        <v>0.43</v>
      </c>
      <c r="E62" s="24">
        <v>0.45</v>
      </c>
      <c r="F62" s="24">
        <v>0.25</v>
      </c>
      <c r="G62" s="25">
        <v>0.68</v>
      </c>
      <c r="H62" s="23">
        <v>0.52</v>
      </c>
      <c r="I62" s="25">
        <v>2.85</v>
      </c>
      <c r="J62" s="24">
        <v>1.1100000000000001</v>
      </c>
      <c r="K62" s="24">
        <v>1.39</v>
      </c>
      <c r="L62" s="24">
        <v>0.89</v>
      </c>
      <c r="M62" s="25">
        <v>2.52</v>
      </c>
      <c r="N62" s="25">
        <v>2.04</v>
      </c>
    </row>
    <row r="63" spans="2:14" ht="24" x14ac:dyDescent="0.35">
      <c r="B63" s="21" t="s">
        <v>772</v>
      </c>
      <c r="C63" s="18">
        <v>0.26</v>
      </c>
      <c r="D63" s="22">
        <v>0.26</v>
      </c>
      <c r="E63" s="22">
        <v>0.28000000000000003</v>
      </c>
      <c r="F63" s="22">
        <v>0.31</v>
      </c>
      <c r="G63" s="18">
        <v>0.37</v>
      </c>
      <c r="H63" s="34">
        <v>0.35</v>
      </c>
      <c r="I63" s="18">
        <v>0.96</v>
      </c>
      <c r="J63" s="22">
        <v>1.21</v>
      </c>
      <c r="K63" s="22">
        <v>1.62</v>
      </c>
      <c r="L63" s="22">
        <v>2</v>
      </c>
      <c r="M63" s="18">
        <v>3.14</v>
      </c>
      <c r="N63" s="18">
        <v>3.19</v>
      </c>
    </row>
    <row r="64" spans="2:14" x14ac:dyDescent="0.35">
      <c r="B64" s="21" t="s">
        <v>31</v>
      </c>
      <c r="C64" s="18">
        <v>0.86</v>
      </c>
      <c r="D64" s="22">
        <v>0.83</v>
      </c>
      <c r="E64" s="22">
        <v>1.06</v>
      </c>
      <c r="F64" s="22">
        <v>0.93</v>
      </c>
      <c r="G64" s="18">
        <v>1</v>
      </c>
      <c r="H64" s="34">
        <v>0.99</v>
      </c>
      <c r="I64" s="18">
        <v>7.61</v>
      </c>
      <c r="J64" s="22">
        <v>6.96</v>
      </c>
      <c r="K64" s="22">
        <v>5.83</v>
      </c>
      <c r="L64" s="22">
        <v>5.5</v>
      </c>
      <c r="M64" s="18">
        <v>6.76</v>
      </c>
      <c r="N64" s="18">
        <v>6.91</v>
      </c>
    </row>
    <row r="65" spans="2:14" x14ac:dyDescent="0.35">
      <c r="B65" s="21" t="s">
        <v>23</v>
      </c>
      <c r="C65" s="18">
        <v>0.43</v>
      </c>
      <c r="D65" s="22">
        <v>0.49</v>
      </c>
      <c r="E65" s="22">
        <v>0.64</v>
      </c>
      <c r="F65" s="22">
        <v>0.59</v>
      </c>
      <c r="G65" s="18">
        <v>0.63</v>
      </c>
      <c r="H65" s="34">
        <v>0.64</v>
      </c>
      <c r="I65" s="18">
        <v>4.2</v>
      </c>
      <c r="J65" s="22">
        <v>5.37</v>
      </c>
      <c r="K65" s="22">
        <v>6.77</v>
      </c>
      <c r="L65" s="22">
        <v>6.46</v>
      </c>
      <c r="M65" s="18">
        <v>7.64</v>
      </c>
      <c r="N65" s="18">
        <v>8.1</v>
      </c>
    </row>
    <row r="66" spans="2:14" x14ac:dyDescent="0.35">
      <c r="B66" s="21" t="s">
        <v>27</v>
      </c>
      <c r="C66" s="18">
        <v>0.67</v>
      </c>
      <c r="D66" s="22">
        <v>0.62</v>
      </c>
      <c r="E66" s="22">
        <v>0.6</v>
      </c>
      <c r="F66" s="22">
        <v>0.45</v>
      </c>
      <c r="G66" s="18">
        <v>0.4</v>
      </c>
      <c r="H66" s="34">
        <v>0.4</v>
      </c>
      <c r="I66" s="18">
        <v>3.96</v>
      </c>
      <c r="J66" s="22">
        <v>3.16</v>
      </c>
      <c r="K66" s="22">
        <v>2.57</v>
      </c>
      <c r="L66" s="22">
        <v>2.52</v>
      </c>
      <c r="M66" s="18">
        <v>2.59</v>
      </c>
      <c r="N66" s="18">
        <v>2.65</v>
      </c>
    </row>
    <row r="67" spans="2:14" ht="24.5" thickBot="1" x14ac:dyDescent="0.4">
      <c r="B67" s="26" t="s">
        <v>766</v>
      </c>
      <c r="C67" s="19">
        <v>0.82</v>
      </c>
      <c r="D67" s="20">
        <v>0.82</v>
      </c>
      <c r="E67" s="20">
        <v>0.88</v>
      </c>
      <c r="F67" s="20">
        <v>0.82</v>
      </c>
      <c r="G67" s="19">
        <v>0.78</v>
      </c>
      <c r="H67" s="33">
        <v>0.75</v>
      </c>
      <c r="I67" s="19">
        <v>4.53</v>
      </c>
      <c r="J67" s="20">
        <v>4.8099999999999996</v>
      </c>
      <c r="K67" s="20">
        <v>5.07</v>
      </c>
      <c r="L67" s="20">
        <v>5.14</v>
      </c>
      <c r="M67" s="19">
        <v>5.99</v>
      </c>
      <c r="N67" s="19">
        <v>6.02</v>
      </c>
    </row>
    <row r="68" spans="2:14" x14ac:dyDescent="0.35">
      <c r="B68" s="29"/>
    </row>
    <row r="69" spans="2:14" x14ac:dyDescent="0.35">
      <c r="B69" s="27" t="s">
        <v>767</v>
      </c>
    </row>
    <row r="70" spans="2:14" x14ac:dyDescent="0.35">
      <c r="B70" s="27" t="s">
        <v>779</v>
      </c>
    </row>
  </sheetData>
  <mergeCells count="5">
    <mergeCell ref="B46:C46"/>
    <mergeCell ref="B47:N47"/>
    <mergeCell ref="B5:N5"/>
    <mergeCell ref="B6:C6"/>
    <mergeCell ref="B7:N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30EF1-79A7-4850-B562-EB7B17EA733C}">
  <sheetPr>
    <tabColor theme="5" tint="0.79998168889431442"/>
  </sheetPr>
  <dimension ref="B3:J27"/>
  <sheetViews>
    <sheetView workbookViewId="0">
      <selection activeCell="BZ25" sqref="BZ25"/>
    </sheetView>
  </sheetViews>
  <sheetFormatPr defaultRowHeight="14.5" x14ac:dyDescent="0.35"/>
  <cols>
    <col min="2" max="2" width="26.54296875" bestFit="1" customWidth="1"/>
    <col min="3" max="3" width="15.7265625" bestFit="1" customWidth="1"/>
    <col min="4" max="4" width="16.81640625" bestFit="1" customWidth="1"/>
    <col min="5" max="5" width="23.90625" bestFit="1" customWidth="1"/>
    <col min="6" max="6" width="19.453125" bestFit="1" customWidth="1"/>
    <col min="7" max="7" width="15.54296875" customWidth="1"/>
    <col min="8" max="8" width="17.26953125" customWidth="1"/>
  </cols>
  <sheetData>
    <row r="3" spans="2:10" x14ac:dyDescent="0.35">
      <c r="D3" s="35" t="s">
        <v>1106</v>
      </c>
      <c r="H3" s="35" t="s">
        <v>1106</v>
      </c>
    </row>
    <row r="4" spans="2:10" x14ac:dyDescent="0.35">
      <c r="C4" t="s">
        <v>1101</v>
      </c>
      <c r="D4" t="s">
        <v>1101</v>
      </c>
      <c r="H4" t="s">
        <v>1101</v>
      </c>
    </row>
    <row r="5" spans="2:10" x14ac:dyDescent="0.35">
      <c r="C5" t="s">
        <v>1102</v>
      </c>
      <c r="D5" t="s">
        <v>1104</v>
      </c>
      <c r="E5" t="s">
        <v>1116</v>
      </c>
      <c r="F5" t="s">
        <v>1107</v>
      </c>
      <c r="G5" t="s">
        <v>1108</v>
      </c>
      <c r="H5" t="s">
        <v>1112</v>
      </c>
    </row>
    <row r="6" spans="2:10" x14ac:dyDescent="0.35">
      <c r="C6" t="s">
        <v>1103</v>
      </c>
      <c r="D6" t="s">
        <v>1105</v>
      </c>
      <c r="H6" t="s">
        <v>1105</v>
      </c>
    </row>
    <row r="7" spans="2:10" x14ac:dyDescent="0.35">
      <c r="B7" s="71"/>
      <c r="C7" s="71">
        <v>2018</v>
      </c>
      <c r="D7" s="71">
        <v>2018</v>
      </c>
      <c r="E7" s="71">
        <v>2018</v>
      </c>
      <c r="F7" s="71">
        <v>2018</v>
      </c>
      <c r="G7" s="71">
        <v>2018</v>
      </c>
      <c r="H7" s="71">
        <v>2018</v>
      </c>
      <c r="I7" s="71">
        <v>2018</v>
      </c>
    </row>
    <row r="8" spans="2:10" x14ac:dyDescent="0.35">
      <c r="B8" t="s">
        <v>157</v>
      </c>
      <c r="C8">
        <v>405839.07688800001</v>
      </c>
      <c r="D8">
        <v>1490</v>
      </c>
      <c r="E8">
        <f>D8/C8</f>
        <v>3.6714059459858209E-3</v>
      </c>
      <c r="F8" s="54" t="s">
        <v>1115</v>
      </c>
      <c r="G8" t="s">
        <v>1110</v>
      </c>
      <c r="H8">
        <v>1878</v>
      </c>
      <c r="I8">
        <f>H8/C8</f>
        <v>4.6274499104438736E-3</v>
      </c>
      <c r="J8">
        <f>I8/E8</f>
        <v>1.2604026845637584</v>
      </c>
    </row>
    <row r="9" spans="2:10" x14ac:dyDescent="0.35">
      <c r="B9" t="s">
        <v>67</v>
      </c>
      <c r="C9">
        <v>81495.438462999999</v>
      </c>
      <c r="D9">
        <v>2054</v>
      </c>
      <c r="E9">
        <f t="shared" ref="E9:E11" si="0">D9/C9</f>
        <v>2.5203864642467603E-2</v>
      </c>
      <c r="F9" s="54" t="s">
        <v>1113</v>
      </c>
      <c r="G9" t="s">
        <v>1111</v>
      </c>
      <c r="H9">
        <v>742</v>
      </c>
      <c r="I9">
        <f t="shared" ref="I9:I11" si="1">H9/C9</f>
        <v>9.1048040724006629E-3</v>
      </c>
      <c r="J9">
        <f>I9/E9</f>
        <v>0.36124634858812077</v>
      </c>
    </row>
    <row r="10" spans="2:10" x14ac:dyDescent="0.35">
      <c r="B10" t="s">
        <v>179</v>
      </c>
      <c r="C10">
        <v>30059.065787</v>
      </c>
      <c r="D10">
        <v>44.6</v>
      </c>
      <c r="E10">
        <f t="shared" si="0"/>
        <v>1.4837453803800082E-3</v>
      </c>
      <c r="F10" s="54" t="s">
        <v>1114</v>
      </c>
      <c r="G10" t="s">
        <v>1109</v>
      </c>
      <c r="H10">
        <v>130.30000000000001</v>
      </c>
      <c r="I10">
        <f t="shared" si="1"/>
        <v>4.3347987233971989E-3</v>
      </c>
      <c r="J10">
        <f>I10/E10</f>
        <v>2.9215246636771299</v>
      </c>
    </row>
    <row r="11" spans="2:10" x14ac:dyDescent="0.35">
      <c r="B11" t="s">
        <v>89</v>
      </c>
      <c r="C11">
        <v>1021061.150071</v>
      </c>
      <c r="D11">
        <v>5638</v>
      </c>
      <c r="E11">
        <f t="shared" si="0"/>
        <v>5.5217065105336331E-3</v>
      </c>
      <c r="H11">
        <v>17103</v>
      </c>
      <c r="I11">
        <f t="shared" si="1"/>
        <v>1.6750221080109387E-2</v>
      </c>
    </row>
    <row r="16" spans="2:10" x14ac:dyDescent="0.35">
      <c r="B16" t="s">
        <v>1133</v>
      </c>
      <c r="C16" s="101" t="s">
        <v>1123</v>
      </c>
      <c r="D16" s="101"/>
      <c r="E16" s="101" t="s">
        <v>1124</v>
      </c>
      <c r="F16" s="101"/>
      <c r="G16" s="101" t="s">
        <v>1127</v>
      </c>
      <c r="H16" s="101"/>
    </row>
    <row r="17" spans="2:8" x14ac:dyDescent="0.35">
      <c r="B17" t="s">
        <v>1134</v>
      </c>
      <c r="C17">
        <v>0</v>
      </c>
      <c r="D17">
        <v>2000</v>
      </c>
      <c r="E17">
        <v>2000</v>
      </c>
      <c r="F17">
        <v>15000</v>
      </c>
      <c r="G17">
        <v>15000</v>
      </c>
    </row>
    <row r="18" spans="2:8" x14ac:dyDescent="0.35">
      <c r="B18" t="s">
        <v>1135</v>
      </c>
      <c r="C18" t="s">
        <v>1125</v>
      </c>
      <c r="D18" t="s">
        <v>1126</v>
      </c>
      <c r="E18" t="s">
        <v>1125</v>
      </c>
      <c r="F18" t="s">
        <v>1126</v>
      </c>
      <c r="G18" t="s">
        <v>1125</v>
      </c>
      <c r="H18" t="s">
        <v>1126</v>
      </c>
    </row>
    <row r="19" spans="2:8" x14ac:dyDescent="0.35">
      <c r="B19" s="54" t="s">
        <v>1115</v>
      </c>
      <c r="C19" s="100">
        <f>5*G19</f>
        <v>0.01</v>
      </c>
      <c r="D19" s="100">
        <f>5*H19</f>
        <v>0.03</v>
      </c>
      <c r="E19" s="100">
        <f>2*G19</f>
        <v>4.0000000000000001E-3</v>
      </c>
      <c r="F19" s="100">
        <f>2*H19</f>
        <v>1.2E-2</v>
      </c>
      <c r="G19" s="100">
        <v>2E-3</v>
      </c>
      <c r="H19" s="100">
        <v>6.0000000000000001E-3</v>
      </c>
    </row>
    <row r="20" spans="2:8" x14ac:dyDescent="0.35">
      <c r="B20" s="54" t="s">
        <v>1113</v>
      </c>
      <c r="C20" s="100">
        <f>5*G20</f>
        <v>0.03</v>
      </c>
      <c r="D20" s="100"/>
      <c r="E20" s="100">
        <f>2*G20</f>
        <v>1.2E-2</v>
      </c>
      <c r="F20" s="100"/>
      <c r="G20" s="100">
        <v>6.0000000000000001E-3</v>
      </c>
      <c r="H20" s="100"/>
    </row>
    <row r="21" spans="2:8" x14ac:dyDescent="0.35">
      <c r="B21" s="54" t="s">
        <v>1114</v>
      </c>
      <c r="C21" s="100">
        <f t="shared" ref="C21:D21" si="2">5*G21</f>
        <v>0</v>
      </c>
      <c r="D21" s="100">
        <f t="shared" si="2"/>
        <v>0.01</v>
      </c>
      <c r="E21" s="100">
        <f t="shared" ref="E21:F21" si="3">2*G21</f>
        <v>0</v>
      </c>
      <c r="F21" s="100">
        <f t="shared" si="3"/>
        <v>4.0000000000000001E-3</v>
      </c>
      <c r="G21" s="100">
        <v>0</v>
      </c>
      <c r="H21" s="100">
        <v>2E-3</v>
      </c>
    </row>
    <row r="23" spans="2:8" x14ac:dyDescent="0.35">
      <c r="B23" s="54" t="s">
        <v>1136</v>
      </c>
      <c r="C23" s="3" cm="1">
        <f t="array" ref="C23:D23">COUNTIF('Country-wise data'!$FK:$FK,'non-R&amp;D ex_typologies'!C16:D16)</f>
        <v>74</v>
      </c>
      <c r="D23">
        <v>0</v>
      </c>
      <c r="E23" s="3" cm="1">
        <f t="array" ref="E23:F23">COUNTIF('Country-wise data'!$FK:$FK,'non-R&amp;D ex_typologies'!E16:F16)</f>
        <v>78</v>
      </c>
      <c r="F23">
        <v>0</v>
      </c>
      <c r="G23" s="3" cm="1">
        <f t="array" ref="G23:H23">COUNTIF('Country-wise data'!$FK:$FK,'non-R&amp;D ex_typologies'!G16:H16)</f>
        <v>36</v>
      </c>
      <c r="H23">
        <v>0</v>
      </c>
    </row>
    <row r="24" spans="2:8" x14ac:dyDescent="0.35">
      <c r="B24" s="65" t="s">
        <v>1137</v>
      </c>
    </row>
    <row r="25" spans="2:8" x14ac:dyDescent="0.35">
      <c r="B25" s="102" t="s">
        <v>1115</v>
      </c>
    </row>
    <row r="26" spans="2:8" x14ac:dyDescent="0.35">
      <c r="B26" s="102" t="s">
        <v>1113</v>
      </c>
    </row>
    <row r="27" spans="2:8" x14ac:dyDescent="0.35">
      <c r="B27" s="102" t="s">
        <v>1114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Summary</vt:lpstr>
      <vt:lpstr>Assumptions</vt:lpstr>
      <vt:lpstr>Country-wise data</vt:lpstr>
      <vt:lpstr>Data&gt;&gt;</vt:lpstr>
      <vt:lpstr>ASTI data (new)</vt:lpstr>
      <vt:lpstr>FAOstat</vt:lpstr>
      <vt:lpstr>area data</vt:lpstr>
      <vt:lpstr>Pardey_R&amp;D spend</vt:lpstr>
      <vt:lpstr>non-R&amp;D ex_typologies</vt:lpstr>
      <vt:lpstr>typologies_size adjustment</vt:lpstr>
      <vt:lpstr>ASTI values</vt:lpstr>
      <vt:lpstr>exch rates</vt:lpstr>
      <vt:lpstr>IFPRI SPEED</vt:lpstr>
      <vt:lpstr>Sheet4</vt:lpstr>
      <vt:lpstr>Sheet1</vt:lpstr>
      <vt:lpstr>GDP deflators</vt:lpstr>
      <vt:lpstr>FAOstat_value added</vt:lpstr>
      <vt:lpstr>FAOstat _govt exp</vt:lpstr>
      <vt:lpstr>Sheet2</vt:lpstr>
      <vt:lpstr>old sheet</vt:lpstr>
      <vt:lpstr>region mapping</vt:lpstr>
      <vt:lpstr>UN regions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2020-11-10T10:17:27Z</cp:lastPrinted>
  <dcterms:created xsi:type="dcterms:W3CDTF">2020-11-07T14:57:51Z</dcterms:created>
  <dcterms:modified xsi:type="dcterms:W3CDTF">2021-08-02T05:28:31Z</dcterms:modified>
</cp:coreProperties>
</file>